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https://walloniegov-my.sharepoint.com/personal/christine_parent_spw_wallonie_be/Documents/Documents/DC/"/>
    </mc:Choice>
  </mc:AlternateContent>
  <xr:revisionPtr revIDLastSave="33" documentId="8_{4530959E-54E7-45A1-902D-51BE457820EC}" xr6:coauthVersionLast="47" xr6:coauthVersionMax="47" xr10:uidLastSave="{3FFECB9F-8E74-48BA-A596-39D2FE94AC57}"/>
  <bookViews>
    <workbookView xWindow="-120" yWindow="-120" windowWidth="29040" windowHeight="15720" xr2:uid="{C86F6F84-7734-4D95-93CC-8F371AEF496F}"/>
  </bookViews>
  <sheets>
    <sheet name="Mode d'emploi" sheetId="8" r:id="rId1"/>
    <sheet name="FICHE" sheetId="45" r:id="rId2"/>
    <sheet name="1B Tableau financier" sheetId="1" r:id="rId3"/>
    <sheet name="1C TSsalarié1" sheetId="3" r:id="rId4"/>
    <sheet name="1C TSsalarié2" sheetId="10" state="hidden" r:id="rId5"/>
    <sheet name="1C TSsalarié3" sheetId="11" state="hidden" r:id="rId6"/>
    <sheet name="1C TSsalarié4" sheetId="12" state="hidden" r:id="rId7"/>
    <sheet name="1C TSsalarié5" sheetId="13" state="hidden" r:id="rId8"/>
    <sheet name="1C TSsalarié6" sheetId="19" state="hidden" r:id="rId9"/>
    <sheet name="1C TSsalarié7" sheetId="21" state="hidden" r:id="rId10"/>
    <sheet name="1C TSsalarié8" sheetId="20" state="hidden" r:id="rId11"/>
    <sheet name="1C TSsalarié9" sheetId="22" state="hidden" r:id="rId12"/>
    <sheet name="1C TSsalarié10" sheetId="23" state="hidden" r:id="rId13"/>
    <sheet name="1C TSsalarié11" sheetId="32" state="hidden" r:id="rId14"/>
    <sheet name="1C TSsalarié12" sheetId="33" state="hidden" r:id="rId15"/>
    <sheet name="1C TSrécur1" sheetId="18" r:id="rId16"/>
    <sheet name="1C TSrécur2" sheetId="16" state="hidden" r:id="rId17"/>
    <sheet name="1C TSrécur3" sheetId="15" state="hidden" r:id="rId18"/>
    <sheet name="1C TSrécur4" sheetId="17" state="hidden" r:id="rId19"/>
    <sheet name="1C TSrécur5" sheetId="24" state="hidden" r:id="rId20"/>
    <sheet name="1C TSrécur6" sheetId="25" state="hidden" r:id="rId21"/>
    <sheet name="1C TSrécur7" sheetId="26" state="hidden" r:id="rId22"/>
    <sheet name="1C TSrécur8" sheetId="27" state="hidden" r:id="rId23"/>
    <sheet name="1C TSrécur9" sheetId="28" state="hidden" r:id="rId24"/>
    <sheet name="1C TSrécur10" sheetId="29" state="hidden" r:id="rId25"/>
    <sheet name="1C TSrécur11" sheetId="30" state="hidden" r:id="rId26"/>
    <sheet name="1C TSrécur12" sheetId="31" state="hidden" r:id="rId27"/>
    <sheet name="1C TSrécur13" sheetId="67" state="hidden" r:id="rId28"/>
    <sheet name="1C TSrécur14" sheetId="72" state="hidden" r:id="rId29"/>
    <sheet name="1C TSrécur15" sheetId="73" state="hidden" r:id="rId30"/>
    <sheet name="1C TSrécur16" sheetId="74" state="hidden" r:id="rId31"/>
    <sheet name="1C TSrécur17" sheetId="69" state="hidden" r:id="rId32"/>
    <sheet name="1C TSrécur18" sheetId="70" state="hidden" r:id="rId33"/>
    <sheet name="1C TSrécur19" sheetId="71" state="hidden" r:id="rId34"/>
    <sheet name="1C TSrécur20" sheetId="68" state="hidden" r:id="rId35"/>
    <sheet name="1C TSspéc1" sheetId="7" r:id="rId36"/>
    <sheet name="1C TSspéc2" sheetId="34" state="hidden" r:id="rId37"/>
    <sheet name="1C TSspéc3" sheetId="35" state="hidden" r:id="rId38"/>
    <sheet name="1C TSspéc4" sheetId="36" state="hidden" r:id="rId39"/>
    <sheet name="1C TSspéc5" sheetId="37" state="hidden" r:id="rId40"/>
    <sheet name="1C TSspéc6" sheetId="38" state="hidden" r:id="rId41"/>
    <sheet name="1C TSspéc7" sheetId="39" state="hidden" r:id="rId42"/>
    <sheet name="1C TSspéc8" sheetId="40" state="hidden" r:id="rId43"/>
    <sheet name="1C TSspéc9" sheetId="41" state="hidden" r:id="rId44"/>
    <sheet name="1C TSspéc10" sheetId="42" state="hidden" r:id="rId45"/>
    <sheet name="1C TSspéc11" sheetId="43" state="hidden" r:id="rId46"/>
    <sheet name="1C TSspéc12" sheetId="44" state="hidden" r:id="rId47"/>
    <sheet name="1C TSspéc13" sheetId="49" state="hidden" r:id="rId48"/>
    <sheet name="1C TSspéc14" sheetId="50" state="hidden" r:id="rId49"/>
    <sheet name="1C TSspéc15" sheetId="51" state="hidden" r:id="rId50"/>
    <sheet name="1C TSspéc16" sheetId="52" state="hidden" r:id="rId51"/>
    <sheet name="1C TSspéc17" sheetId="53" state="hidden" r:id="rId52"/>
    <sheet name="1C TSspéc18" sheetId="54" state="hidden" r:id="rId53"/>
    <sheet name="1C TSspéc19" sheetId="55" state="hidden" r:id="rId54"/>
    <sheet name="1C TSspéc20" sheetId="56" state="hidden" r:id="rId55"/>
    <sheet name="1C TSspéc21" sheetId="57" state="hidden" r:id="rId56"/>
    <sheet name="1C TSspéc22" sheetId="58" state="hidden" r:id="rId57"/>
    <sheet name="1C TSspéc23" sheetId="59" state="hidden" r:id="rId58"/>
    <sheet name="1C TSspéc24" sheetId="60" state="hidden" r:id="rId59"/>
    <sheet name="1C TSspéc25" sheetId="61" state="hidden" r:id="rId60"/>
    <sheet name="1C TSspéc26" sheetId="62" state="hidden" r:id="rId61"/>
    <sheet name="1C TSspéc27" sheetId="63" state="hidden" r:id="rId62"/>
    <sheet name="1C TSspéc28" sheetId="64" state="hidden" r:id="rId63"/>
    <sheet name="1C TSspéc29" sheetId="65" state="hidden" r:id="rId64"/>
    <sheet name="1C TSspéc30" sheetId="66" state="hidden" r:id="rId65"/>
    <sheet name="1D Frais de déplacement" sheetId="4" r:id="rId66"/>
    <sheet name="KM" sheetId="46" r:id="rId67"/>
    <sheet name="baremes indexes 202406" sheetId="47" r:id="rId68"/>
    <sheet name="baremes indexes 202312" sheetId="48" r:id="rId69"/>
    <sheet name="baremes indexes 202301" sheetId="75" r:id="rId70"/>
  </sheets>
  <definedNames>
    <definedName name="_xlnm._FilterDatabase" localSheetId="2" hidden="1">'1B Tableau financier'!$A$2155:$HC$2155</definedName>
    <definedName name="_xlnm.Print_Titles" localSheetId="2">'1B Tableau financier'!$1:$6</definedName>
    <definedName name="_xlnm.Print_Titles" localSheetId="15">'1C TSrécur1'!$1:$4</definedName>
    <definedName name="_xlnm.Print_Titles" localSheetId="24">'1C TSrécur10'!$1:$4</definedName>
    <definedName name="_xlnm.Print_Titles" localSheetId="25">'1C TSrécur11'!$1:$4</definedName>
    <definedName name="_xlnm.Print_Titles" localSheetId="26">'1C TSrécur12'!$1:$4</definedName>
    <definedName name="_xlnm.Print_Titles" localSheetId="16">'1C TSrécur2'!$1:$4</definedName>
    <definedName name="_xlnm.Print_Titles" localSheetId="17">'1C TSrécur3'!$1:$4</definedName>
    <definedName name="_xlnm.Print_Titles" localSheetId="18">'1C TSrécur4'!$1:$4</definedName>
    <definedName name="_xlnm.Print_Titles" localSheetId="19">'1C TSrécur5'!$1:$4</definedName>
    <definedName name="_xlnm.Print_Titles" localSheetId="20">'1C TSrécur6'!$1:$4</definedName>
    <definedName name="_xlnm.Print_Titles" localSheetId="21">'1C TSrécur7'!$1:$4</definedName>
    <definedName name="_xlnm.Print_Titles" localSheetId="22">'1C TSrécur8'!$1:$4</definedName>
    <definedName name="_xlnm.Print_Titles" localSheetId="23">'1C TSrécur9'!$1:$4</definedName>
    <definedName name="_xlnm.Print_Titles" localSheetId="3">'1C TSsalarié1'!$1:$4</definedName>
    <definedName name="_xlnm.Print_Titles" localSheetId="12">'1C TSsalarié10'!$1:$4</definedName>
    <definedName name="_xlnm.Print_Titles" localSheetId="13">'1C TSsalarié11'!$1:$4</definedName>
    <definedName name="_xlnm.Print_Titles" localSheetId="14">'1C TSsalarié12'!$1:$4</definedName>
    <definedName name="_xlnm.Print_Titles" localSheetId="4">'1C TSsalarié2'!$1:$4</definedName>
    <definedName name="_xlnm.Print_Titles" localSheetId="5">'1C TSsalarié3'!$1:$4</definedName>
    <definedName name="_xlnm.Print_Titles" localSheetId="6">'1C TSsalarié4'!$1:$4</definedName>
    <definedName name="_xlnm.Print_Titles" localSheetId="7">'1C TSsalarié5'!$1:$4</definedName>
    <definedName name="_xlnm.Print_Titles" localSheetId="8">'1C TSsalarié6'!$1:$4</definedName>
    <definedName name="_xlnm.Print_Titles" localSheetId="9">'1C TSsalarié7'!$1:$4</definedName>
    <definedName name="_xlnm.Print_Titles" localSheetId="10">'1C TSsalarié8'!$1:$4</definedName>
    <definedName name="_xlnm.Print_Titles" localSheetId="11">'1C TSsalarié9'!$1:$4</definedName>
    <definedName name="_xlnm.Print_Titles" localSheetId="65">'1D Frais de déplacement'!$1:$14</definedName>
    <definedName name="_xlnm.Print_Area" localSheetId="2">'1B Tableau financier'!$A$1:$AT$2508</definedName>
    <definedName name="_xlnm.Print_Area" localSheetId="15">'1C TSrécur1'!$A$1:$AA$58</definedName>
    <definedName name="_xlnm.Print_Area" localSheetId="24">'1C TSrécur10'!$A$1:$AB$58</definedName>
    <definedName name="_xlnm.Print_Area" localSheetId="25">'1C TSrécur11'!$A$1:$AB$58</definedName>
    <definedName name="_xlnm.Print_Area" localSheetId="26">'1C TSrécur12'!$A$1:$AB$58</definedName>
    <definedName name="_xlnm.Print_Area" localSheetId="16">'1C TSrécur2'!$A$1:$AB$58</definedName>
    <definedName name="_xlnm.Print_Area" localSheetId="17">'1C TSrécur3'!$A$1:$AB$58</definedName>
    <definedName name="_xlnm.Print_Area" localSheetId="18">'1C TSrécur4'!$A$1:$AB$58</definedName>
    <definedName name="_xlnm.Print_Area" localSheetId="19">'1C TSrécur5'!$A$1:$AB$58</definedName>
    <definedName name="_xlnm.Print_Area" localSheetId="20">'1C TSrécur6'!$A$1:$AB$58</definedName>
    <definedName name="_xlnm.Print_Area" localSheetId="21">'1C TSrécur7'!$A$1:$AB$58</definedName>
    <definedName name="_xlnm.Print_Area" localSheetId="22">'1C TSrécur8'!$A$1:$AB$58</definedName>
    <definedName name="_xlnm.Print_Area" localSheetId="23">'1C TSrécur9'!$A$1:$AB$58</definedName>
    <definedName name="_xlnm.Print_Area" localSheetId="3">'1C TSsalarié1'!$A$1:$O$55</definedName>
    <definedName name="_xlnm.Print_Area" localSheetId="12">'1C TSsalarié10'!$A$1:$Z$54</definedName>
    <definedName name="_xlnm.Print_Area" localSheetId="13">'1C TSsalarié11'!$A$1:$Z$54</definedName>
    <definedName name="_xlnm.Print_Area" localSheetId="14">'1C TSsalarié12'!$A$1:$Z$54</definedName>
    <definedName name="_xlnm.Print_Area" localSheetId="4">'1C TSsalarié2'!$A$1:$Z$54</definedName>
    <definedName name="_xlnm.Print_Area" localSheetId="5">'1C TSsalarié3'!$A$1:$Z$54</definedName>
    <definedName name="_xlnm.Print_Area" localSheetId="6">'1C TSsalarié4'!$A$1:$Z$54</definedName>
    <definedName name="_xlnm.Print_Area" localSheetId="7">'1C TSsalarié5'!$A$1:$Z$54</definedName>
    <definedName name="_xlnm.Print_Area" localSheetId="8">'1C TSsalarié6'!$A$1:$Z$54</definedName>
    <definedName name="_xlnm.Print_Area" localSheetId="9">'1C TSsalarié7'!$A$1:$Z$54</definedName>
    <definedName name="_xlnm.Print_Area" localSheetId="10">'1C TSsalarié8'!$A$1:$Z$54</definedName>
    <definedName name="_xlnm.Print_Area" localSheetId="11">'1C TSsalarié9'!$A$1:$Z$54</definedName>
    <definedName name="_xlnm.Print_Area" localSheetId="65">'1D Frais de déplacement'!$A$1:$T$1166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7" i="45" l="1"/>
  <c r="AN2335" i="1"/>
  <c r="AQ2335" i="1" s="1"/>
  <c r="AM2335" i="1"/>
  <c r="AP2335" i="1" s="1"/>
  <c r="AK2335" i="1"/>
  <c r="N2335" i="1"/>
  <c r="AL2335" i="1" s="1"/>
  <c r="K2335" i="1"/>
  <c r="AN2334" i="1"/>
  <c r="AQ2334" i="1" s="1"/>
  <c r="AM2334" i="1"/>
  <c r="AK2334" i="1"/>
  <c r="N2334" i="1"/>
  <c r="K2334" i="1"/>
  <c r="AN2333" i="1"/>
  <c r="AQ2333" i="1" s="1"/>
  <c r="AM2333" i="1"/>
  <c r="AP2333" i="1" s="1"/>
  <c r="AK2333" i="1"/>
  <c r="N2333" i="1"/>
  <c r="K2333" i="1"/>
  <c r="AN2332" i="1"/>
  <c r="AQ2332" i="1" s="1"/>
  <c r="AM2332" i="1"/>
  <c r="AK2332" i="1"/>
  <c r="N2332" i="1"/>
  <c r="AL2332" i="1" s="1"/>
  <c r="K2332" i="1"/>
  <c r="AN2331" i="1"/>
  <c r="AQ2331" i="1" s="1"/>
  <c r="AM2331" i="1"/>
  <c r="AP2331" i="1" s="1"/>
  <c r="AK2331" i="1"/>
  <c r="N2331" i="1"/>
  <c r="K2331" i="1"/>
  <c r="AN2330" i="1"/>
  <c r="AQ2330" i="1" s="1"/>
  <c r="AM2330" i="1"/>
  <c r="AP2330" i="1" s="1"/>
  <c r="AK2330" i="1"/>
  <c r="N2330" i="1"/>
  <c r="K2330" i="1"/>
  <c r="AN2329" i="1"/>
  <c r="AQ2329" i="1" s="1"/>
  <c r="AM2329" i="1"/>
  <c r="AO2329" i="1" s="1"/>
  <c r="AK2329" i="1"/>
  <c r="N2329" i="1"/>
  <c r="AL2329" i="1" s="1"/>
  <c r="K2329" i="1"/>
  <c r="AN2328" i="1"/>
  <c r="AQ2328" i="1" s="1"/>
  <c r="AM2328" i="1"/>
  <c r="AK2328" i="1"/>
  <c r="N2328" i="1"/>
  <c r="K2328" i="1"/>
  <c r="AN2327" i="1"/>
  <c r="AQ2327" i="1" s="1"/>
  <c r="AM2327" i="1"/>
  <c r="AP2327" i="1" s="1"/>
  <c r="AK2327" i="1"/>
  <c r="N2327" i="1"/>
  <c r="K2327" i="1"/>
  <c r="AN2326" i="1"/>
  <c r="AQ2326" i="1" s="1"/>
  <c r="AM2326" i="1"/>
  <c r="AP2326" i="1" s="1"/>
  <c r="AK2326" i="1"/>
  <c r="N2326" i="1"/>
  <c r="K2326" i="1"/>
  <c r="AN2325" i="1"/>
  <c r="AQ2325" i="1" s="1"/>
  <c r="AM2325" i="1"/>
  <c r="AK2325" i="1"/>
  <c r="N2325" i="1"/>
  <c r="AL2325" i="1" s="1"/>
  <c r="K2325" i="1"/>
  <c r="AN2324" i="1"/>
  <c r="AQ2324" i="1" s="1"/>
  <c r="AM2324" i="1"/>
  <c r="AO2324" i="1" s="1"/>
  <c r="AK2324" i="1"/>
  <c r="N2324" i="1"/>
  <c r="K2324" i="1"/>
  <c r="AN2323" i="1"/>
  <c r="AQ2323" i="1" s="1"/>
  <c r="AM2323" i="1"/>
  <c r="AP2323" i="1" s="1"/>
  <c r="AK2323" i="1"/>
  <c r="N2323" i="1"/>
  <c r="K2323" i="1"/>
  <c r="AN2322" i="1"/>
  <c r="AQ2322" i="1" s="1"/>
  <c r="AM2322" i="1"/>
  <c r="AP2322" i="1" s="1"/>
  <c r="AK2322" i="1"/>
  <c r="N2322" i="1"/>
  <c r="AL2322" i="1" s="1"/>
  <c r="K2322" i="1"/>
  <c r="AN2321" i="1"/>
  <c r="AQ2321" i="1" s="1"/>
  <c r="AM2321" i="1"/>
  <c r="AK2321" i="1"/>
  <c r="N2321" i="1"/>
  <c r="AL2321" i="1" s="1"/>
  <c r="K2321" i="1"/>
  <c r="AN2320" i="1"/>
  <c r="AQ2320" i="1" s="1"/>
  <c r="AM2320" i="1"/>
  <c r="AK2320" i="1"/>
  <c r="N2320" i="1"/>
  <c r="K2320" i="1"/>
  <c r="AN2319" i="1"/>
  <c r="AQ2319" i="1" s="1"/>
  <c r="AM2319" i="1"/>
  <c r="AP2319" i="1" s="1"/>
  <c r="AK2319" i="1"/>
  <c r="N2319" i="1"/>
  <c r="K2319" i="1"/>
  <c r="AN2318" i="1"/>
  <c r="AQ2318" i="1" s="1"/>
  <c r="AM2318" i="1"/>
  <c r="AP2318" i="1" s="1"/>
  <c r="AK2318" i="1"/>
  <c r="N2318" i="1"/>
  <c r="K2318" i="1"/>
  <c r="AN2317" i="1"/>
  <c r="AQ2317" i="1" s="1"/>
  <c r="AM2317" i="1"/>
  <c r="AO2317" i="1" s="1"/>
  <c r="AK2317" i="1"/>
  <c r="N2317" i="1"/>
  <c r="K2317" i="1"/>
  <c r="AN2316" i="1"/>
  <c r="AQ2316" i="1" s="1"/>
  <c r="AM2316" i="1"/>
  <c r="AK2316" i="1"/>
  <c r="N2316" i="1"/>
  <c r="K2316" i="1"/>
  <c r="AN2315" i="1"/>
  <c r="AQ2315" i="1" s="1"/>
  <c r="AM2315" i="1"/>
  <c r="AP2315" i="1" s="1"/>
  <c r="AK2315" i="1"/>
  <c r="N2315" i="1"/>
  <c r="K2315" i="1"/>
  <c r="AN2314" i="1"/>
  <c r="AQ2314" i="1" s="1"/>
  <c r="AM2314" i="1"/>
  <c r="AP2314" i="1" s="1"/>
  <c r="AK2314" i="1"/>
  <c r="N2314" i="1"/>
  <c r="K2314" i="1"/>
  <c r="AN2313" i="1"/>
  <c r="AQ2313" i="1" s="1"/>
  <c r="AM2313" i="1"/>
  <c r="AK2313" i="1"/>
  <c r="N2313" i="1"/>
  <c r="AL2313" i="1" s="1"/>
  <c r="K2313" i="1"/>
  <c r="AN2312" i="1"/>
  <c r="AQ2312" i="1" s="1"/>
  <c r="AM2312" i="1"/>
  <c r="AO2312" i="1" s="1"/>
  <c r="AK2312" i="1"/>
  <c r="N2312" i="1"/>
  <c r="K2312" i="1"/>
  <c r="AN2311" i="1"/>
  <c r="AQ2311" i="1" s="1"/>
  <c r="AM2311" i="1"/>
  <c r="AP2311" i="1" s="1"/>
  <c r="AK2311" i="1"/>
  <c r="N2311" i="1"/>
  <c r="K2311" i="1"/>
  <c r="AN2310" i="1"/>
  <c r="AQ2310" i="1" s="1"/>
  <c r="AM2310" i="1"/>
  <c r="AP2310" i="1" s="1"/>
  <c r="AK2310" i="1"/>
  <c r="N2310" i="1"/>
  <c r="K2310" i="1"/>
  <c r="AN2309" i="1"/>
  <c r="AQ2309" i="1" s="1"/>
  <c r="AM2309" i="1"/>
  <c r="AK2309" i="1"/>
  <c r="N2309" i="1"/>
  <c r="AL2309" i="1" s="1"/>
  <c r="K2309" i="1"/>
  <c r="AN2308" i="1"/>
  <c r="AQ2308" i="1" s="1"/>
  <c r="AM2308" i="1"/>
  <c r="AK2308" i="1"/>
  <c r="N2308" i="1"/>
  <c r="K2308" i="1"/>
  <c r="AN2307" i="1"/>
  <c r="AQ2307" i="1" s="1"/>
  <c r="AM2307" i="1"/>
  <c r="AP2307" i="1" s="1"/>
  <c r="AK2307" i="1"/>
  <c r="N2307" i="1"/>
  <c r="K2307" i="1"/>
  <c r="AN2306" i="1"/>
  <c r="AQ2306" i="1" s="1"/>
  <c r="AM2306" i="1"/>
  <c r="AP2306" i="1" s="1"/>
  <c r="AK2306" i="1"/>
  <c r="N2306" i="1"/>
  <c r="K2306" i="1"/>
  <c r="AN2305" i="1"/>
  <c r="AQ2305" i="1" s="1"/>
  <c r="AM2305" i="1"/>
  <c r="AO2305" i="1" s="1"/>
  <c r="AK2305" i="1"/>
  <c r="N2305" i="1"/>
  <c r="AL2305" i="1" s="1"/>
  <c r="K2305" i="1"/>
  <c r="AN2304" i="1"/>
  <c r="AQ2304" i="1" s="1"/>
  <c r="AM2304" i="1"/>
  <c r="AK2304" i="1"/>
  <c r="N2304" i="1"/>
  <c r="K2304" i="1"/>
  <c r="AN2303" i="1"/>
  <c r="AQ2303" i="1" s="1"/>
  <c r="AM2303" i="1"/>
  <c r="AP2303" i="1" s="1"/>
  <c r="AK2303" i="1"/>
  <c r="N2303" i="1"/>
  <c r="K2303" i="1"/>
  <c r="AN2302" i="1"/>
  <c r="AQ2302" i="1" s="1"/>
  <c r="AM2302" i="1"/>
  <c r="AP2302" i="1" s="1"/>
  <c r="AK2302" i="1"/>
  <c r="N2302" i="1"/>
  <c r="K2302" i="1"/>
  <c r="AN2301" i="1"/>
  <c r="AQ2301" i="1" s="1"/>
  <c r="AM2301" i="1"/>
  <c r="AO2301" i="1" s="1"/>
  <c r="AK2301" i="1"/>
  <c r="N2301" i="1"/>
  <c r="AL2301" i="1" s="1"/>
  <c r="K2301" i="1"/>
  <c r="AN2300" i="1"/>
  <c r="AQ2300" i="1" s="1"/>
  <c r="AM2300" i="1"/>
  <c r="AK2300" i="1"/>
  <c r="N2300" i="1"/>
  <c r="K2300" i="1"/>
  <c r="AN2299" i="1"/>
  <c r="AQ2299" i="1" s="1"/>
  <c r="AM2299" i="1"/>
  <c r="AP2299" i="1" s="1"/>
  <c r="AK2299" i="1"/>
  <c r="N2299" i="1"/>
  <c r="K2299" i="1"/>
  <c r="AN2298" i="1"/>
  <c r="AQ2298" i="1" s="1"/>
  <c r="AM2298" i="1"/>
  <c r="AP2298" i="1" s="1"/>
  <c r="AK2298" i="1"/>
  <c r="N2298" i="1"/>
  <c r="K2298" i="1"/>
  <c r="AN2297" i="1"/>
  <c r="AQ2297" i="1" s="1"/>
  <c r="AM2297" i="1"/>
  <c r="AK2297" i="1"/>
  <c r="N2297" i="1"/>
  <c r="AL2297" i="1" s="1"/>
  <c r="K2297" i="1"/>
  <c r="AN2296" i="1"/>
  <c r="AQ2296" i="1" s="1"/>
  <c r="AM2296" i="1"/>
  <c r="AK2296" i="1"/>
  <c r="N2296" i="1"/>
  <c r="K2296" i="1"/>
  <c r="AN2295" i="1"/>
  <c r="AQ2295" i="1" s="1"/>
  <c r="AM2295" i="1"/>
  <c r="AP2295" i="1" s="1"/>
  <c r="AK2295" i="1"/>
  <c r="N2295" i="1"/>
  <c r="K2295" i="1"/>
  <c r="AN2294" i="1"/>
  <c r="AQ2294" i="1" s="1"/>
  <c r="AM2294" i="1"/>
  <c r="AP2294" i="1" s="1"/>
  <c r="AK2294" i="1"/>
  <c r="N2294" i="1"/>
  <c r="K2294" i="1"/>
  <c r="AN2293" i="1"/>
  <c r="AQ2293" i="1" s="1"/>
  <c r="AM2293" i="1"/>
  <c r="AK2293" i="1"/>
  <c r="N2293" i="1"/>
  <c r="K2293" i="1"/>
  <c r="AN2292" i="1"/>
  <c r="AQ2292" i="1" s="1"/>
  <c r="AM2292" i="1"/>
  <c r="AK2292" i="1"/>
  <c r="N2292" i="1"/>
  <c r="K2292" i="1"/>
  <c r="AN2291" i="1"/>
  <c r="AQ2291" i="1" s="1"/>
  <c r="AM2291" i="1"/>
  <c r="AP2291" i="1" s="1"/>
  <c r="AK2291" i="1"/>
  <c r="N2291" i="1"/>
  <c r="K2291" i="1"/>
  <c r="AN2290" i="1"/>
  <c r="AQ2290" i="1" s="1"/>
  <c r="AM2290" i="1"/>
  <c r="AP2290" i="1" s="1"/>
  <c r="AK2290" i="1"/>
  <c r="N2290" i="1"/>
  <c r="K2290" i="1"/>
  <c r="AN2289" i="1"/>
  <c r="AQ2289" i="1" s="1"/>
  <c r="AM2289" i="1"/>
  <c r="AO2289" i="1" s="1"/>
  <c r="AK2289" i="1"/>
  <c r="N2289" i="1"/>
  <c r="AL2289" i="1" s="1"/>
  <c r="K2289" i="1"/>
  <c r="AN2288" i="1"/>
  <c r="AQ2288" i="1" s="1"/>
  <c r="AM2288" i="1"/>
  <c r="AO2288" i="1" s="1"/>
  <c r="AK2288" i="1"/>
  <c r="N2288" i="1"/>
  <c r="K2288" i="1"/>
  <c r="AN2287" i="1"/>
  <c r="AQ2287" i="1" s="1"/>
  <c r="AM2287" i="1"/>
  <c r="AP2287" i="1" s="1"/>
  <c r="AK2287" i="1"/>
  <c r="N2287" i="1"/>
  <c r="K2287" i="1"/>
  <c r="AN2286" i="1"/>
  <c r="AQ2286" i="1" s="1"/>
  <c r="AM2286" i="1"/>
  <c r="AP2286" i="1" s="1"/>
  <c r="AK2286" i="1"/>
  <c r="N2286" i="1"/>
  <c r="K2286" i="1"/>
  <c r="AN2285" i="1"/>
  <c r="AQ2285" i="1" s="1"/>
  <c r="AM2285" i="1"/>
  <c r="AK2285" i="1"/>
  <c r="N2285" i="1"/>
  <c r="K2285" i="1"/>
  <c r="AN2284" i="1"/>
  <c r="AQ2284" i="1" s="1"/>
  <c r="AM2284" i="1"/>
  <c r="AK2284" i="1"/>
  <c r="N2284" i="1"/>
  <c r="K2284" i="1"/>
  <c r="AN2283" i="1"/>
  <c r="AQ2283" i="1" s="1"/>
  <c r="AM2283" i="1"/>
  <c r="AP2283" i="1" s="1"/>
  <c r="AK2283" i="1"/>
  <c r="N2283" i="1"/>
  <c r="K2283" i="1"/>
  <c r="AN2282" i="1"/>
  <c r="AQ2282" i="1" s="1"/>
  <c r="AM2282" i="1"/>
  <c r="AP2282" i="1" s="1"/>
  <c r="AK2282" i="1"/>
  <c r="N2282" i="1"/>
  <c r="K2282" i="1"/>
  <c r="AN2281" i="1"/>
  <c r="AQ2281" i="1" s="1"/>
  <c r="AM2281" i="1"/>
  <c r="AK2281" i="1"/>
  <c r="N2281" i="1"/>
  <c r="K2281" i="1"/>
  <c r="AN2280" i="1"/>
  <c r="AQ2280" i="1" s="1"/>
  <c r="AM2280" i="1"/>
  <c r="AK2280" i="1"/>
  <c r="N2280" i="1"/>
  <c r="K2280" i="1"/>
  <c r="AN2279" i="1"/>
  <c r="AQ2279" i="1" s="1"/>
  <c r="AM2279" i="1"/>
  <c r="AP2279" i="1" s="1"/>
  <c r="AK2279" i="1"/>
  <c r="N2279" i="1"/>
  <c r="K2279" i="1"/>
  <c r="AN2278" i="1"/>
  <c r="AQ2278" i="1" s="1"/>
  <c r="AM2278" i="1"/>
  <c r="AP2278" i="1" s="1"/>
  <c r="AK2278" i="1"/>
  <c r="N2278" i="1"/>
  <c r="K2278" i="1"/>
  <c r="AN2277" i="1"/>
  <c r="AQ2277" i="1" s="1"/>
  <c r="AM2277" i="1"/>
  <c r="AO2277" i="1" s="1"/>
  <c r="AK2277" i="1"/>
  <c r="N2277" i="1"/>
  <c r="AL2277" i="1" s="1"/>
  <c r="K2277" i="1"/>
  <c r="AN2276" i="1"/>
  <c r="AQ2276" i="1" s="1"/>
  <c r="AM2276" i="1"/>
  <c r="AO2276" i="1" s="1"/>
  <c r="AK2276" i="1"/>
  <c r="N2276" i="1"/>
  <c r="K2276" i="1"/>
  <c r="AN2275" i="1"/>
  <c r="AQ2275" i="1" s="1"/>
  <c r="AM2275" i="1"/>
  <c r="AP2275" i="1" s="1"/>
  <c r="AK2275" i="1"/>
  <c r="N2275" i="1"/>
  <c r="K2275" i="1"/>
  <c r="AN2274" i="1"/>
  <c r="AQ2274" i="1" s="1"/>
  <c r="AM2274" i="1"/>
  <c r="AP2274" i="1" s="1"/>
  <c r="AK2274" i="1"/>
  <c r="N2274" i="1"/>
  <c r="K2274" i="1"/>
  <c r="AN2273" i="1"/>
  <c r="AQ2273" i="1" s="1"/>
  <c r="AM2273" i="1"/>
  <c r="AK2273" i="1"/>
  <c r="N2273" i="1"/>
  <c r="AL2273" i="1" s="1"/>
  <c r="K2273" i="1"/>
  <c r="AN2272" i="1"/>
  <c r="AQ2272" i="1" s="1"/>
  <c r="AM2272" i="1"/>
  <c r="AK2272" i="1"/>
  <c r="N2272" i="1"/>
  <c r="K2272" i="1"/>
  <c r="AN2271" i="1"/>
  <c r="AQ2271" i="1" s="1"/>
  <c r="AM2271" i="1"/>
  <c r="AP2271" i="1" s="1"/>
  <c r="AK2271" i="1"/>
  <c r="N2271" i="1"/>
  <c r="K2271" i="1"/>
  <c r="AN2270" i="1"/>
  <c r="AQ2270" i="1" s="1"/>
  <c r="AM2270" i="1"/>
  <c r="AP2270" i="1" s="1"/>
  <c r="AK2270" i="1"/>
  <c r="N2270" i="1"/>
  <c r="K2270" i="1"/>
  <c r="AN2269" i="1"/>
  <c r="AQ2269" i="1" s="1"/>
  <c r="AM2269" i="1"/>
  <c r="AO2269" i="1" s="1"/>
  <c r="AK2269" i="1"/>
  <c r="N2269" i="1"/>
  <c r="K2269" i="1"/>
  <c r="AN2268" i="1"/>
  <c r="AQ2268" i="1" s="1"/>
  <c r="AM2268" i="1"/>
  <c r="AK2268" i="1"/>
  <c r="N2268" i="1"/>
  <c r="K2268" i="1"/>
  <c r="AN2267" i="1"/>
  <c r="AQ2267" i="1" s="1"/>
  <c r="AM2267" i="1"/>
  <c r="AP2267" i="1" s="1"/>
  <c r="AK2267" i="1"/>
  <c r="N2267" i="1"/>
  <c r="K2267" i="1"/>
  <c r="AN2266" i="1"/>
  <c r="AQ2266" i="1" s="1"/>
  <c r="AM2266" i="1"/>
  <c r="AP2266" i="1" s="1"/>
  <c r="AK2266" i="1"/>
  <c r="N2266" i="1"/>
  <c r="K2266" i="1"/>
  <c r="AN2265" i="1"/>
  <c r="AQ2265" i="1" s="1"/>
  <c r="AM2265" i="1"/>
  <c r="AO2265" i="1" s="1"/>
  <c r="AK2265" i="1"/>
  <c r="N2265" i="1"/>
  <c r="AL2265" i="1" s="1"/>
  <c r="K2265" i="1"/>
  <c r="AN2264" i="1"/>
  <c r="AQ2264" i="1" s="1"/>
  <c r="AM2264" i="1"/>
  <c r="AO2264" i="1" s="1"/>
  <c r="AK2264" i="1"/>
  <c r="N2264" i="1"/>
  <c r="K2264" i="1"/>
  <c r="AN2263" i="1"/>
  <c r="AQ2263" i="1" s="1"/>
  <c r="AM2263" i="1"/>
  <c r="AP2263" i="1" s="1"/>
  <c r="AK2263" i="1"/>
  <c r="N2263" i="1"/>
  <c r="K2263" i="1"/>
  <c r="AN2262" i="1"/>
  <c r="AQ2262" i="1" s="1"/>
  <c r="AM2262" i="1"/>
  <c r="AP2262" i="1" s="1"/>
  <c r="AK2262" i="1"/>
  <c r="N2262" i="1"/>
  <c r="K2262" i="1"/>
  <c r="AN2261" i="1"/>
  <c r="AQ2261" i="1" s="1"/>
  <c r="AM2261" i="1"/>
  <c r="AK2261" i="1"/>
  <c r="N2261" i="1"/>
  <c r="AL2261" i="1" s="1"/>
  <c r="K2261" i="1"/>
  <c r="AN2260" i="1"/>
  <c r="AQ2260" i="1" s="1"/>
  <c r="AM2260" i="1"/>
  <c r="AO2260" i="1" s="1"/>
  <c r="AK2260" i="1"/>
  <c r="N2260" i="1"/>
  <c r="K2260" i="1"/>
  <c r="AN2259" i="1"/>
  <c r="AQ2259" i="1" s="1"/>
  <c r="AM2259" i="1"/>
  <c r="AP2259" i="1" s="1"/>
  <c r="AK2259" i="1"/>
  <c r="N2259" i="1"/>
  <c r="K2259" i="1"/>
  <c r="AN2258" i="1"/>
  <c r="AQ2258" i="1" s="1"/>
  <c r="AM2258" i="1"/>
  <c r="AP2258" i="1" s="1"/>
  <c r="AK2258" i="1"/>
  <c r="N2258" i="1"/>
  <c r="AL2258" i="1" s="1"/>
  <c r="K2258" i="1"/>
  <c r="AN2257" i="1"/>
  <c r="AQ2257" i="1" s="1"/>
  <c r="AM2257" i="1"/>
  <c r="AK2257" i="1"/>
  <c r="N2257" i="1"/>
  <c r="K2257" i="1"/>
  <c r="AN2256" i="1"/>
  <c r="AQ2256" i="1" s="1"/>
  <c r="AM2256" i="1"/>
  <c r="AO2256" i="1" s="1"/>
  <c r="AK2256" i="1"/>
  <c r="N2256" i="1"/>
  <c r="K2256" i="1"/>
  <c r="AN2416" i="1"/>
  <c r="AQ2416" i="1" s="1"/>
  <c r="AM2416" i="1"/>
  <c r="AP2416" i="1" s="1"/>
  <c r="AK2416" i="1"/>
  <c r="N2416" i="1"/>
  <c r="K2416" i="1"/>
  <c r="AN2415" i="1"/>
  <c r="AQ2415" i="1" s="1"/>
  <c r="AM2415" i="1"/>
  <c r="AP2415" i="1" s="1"/>
  <c r="AK2415" i="1"/>
  <c r="N2415" i="1"/>
  <c r="AL2415" i="1" s="1"/>
  <c r="K2415" i="1"/>
  <c r="AN2414" i="1"/>
  <c r="AQ2414" i="1" s="1"/>
  <c r="AM2414" i="1"/>
  <c r="AK2414" i="1"/>
  <c r="N2414" i="1"/>
  <c r="K2414" i="1"/>
  <c r="AN2413" i="1"/>
  <c r="AQ2413" i="1" s="1"/>
  <c r="AM2413" i="1"/>
  <c r="AP2413" i="1" s="1"/>
  <c r="AK2413" i="1"/>
  <c r="N2413" i="1"/>
  <c r="K2413" i="1"/>
  <c r="AN2412" i="1"/>
  <c r="AQ2412" i="1" s="1"/>
  <c r="AM2412" i="1"/>
  <c r="AP2412" i="1" s="1"/>
  <c r="AK2412" i="1"/>
  <c r="N2412" i="1"/>
  <c r="K2412" i="1"/>
  <c r="AN2411" i="1"/>
  <c r="AQ2411" i="1" s="1"/>
  <c r="AM2411" i="1"/>
  <c r="AP2411" i="1" s="1"/>
  <c r="AK2411" i="1"/>
  <c r="N2411" i="1"/>
  <c r="K2411" i="1"/>
  <c r="AN2410" i="1"/>
  <c r="AQ2410" i="1" s="1"/>
  <c r="AM2410" i="1"/>
  <c r="AK2410" i="1"/>
  <c r="N2410" i="1"/>
  <c r="AL2410" i="1" s="1"/>
  <c r="K2410" i="1"/>
  <c r="AN2409" i="1"/>
  <c r="AQ2409" i="1" s="1"/>
  <c r="AM2409" i="1"/>
  <c r="AP2409" i="1" s="1"/>
  <c r="AK2409" i="1"/>
  <c r="N2409" i="1"/>
  <c r="K2409" i="1"/>
  <c r="AN2408" i="1"/>
  <c r="AQ2408" i="1" s="1"/>
  <c r="AM2408" i="1"/>
  <c r="AP2408" i="1" s="1"/>
  <c r="AK2408" i="1"/>
  <c r="N2408" i="1"/>
  <c r="K2408" i="1"/>
  <c r="AN2407" i="1"/>
  <c r="AQ2407" i="1" s="1"/>
  <c r="AM2407" i="1"/>
  <c r="AP2407" i="1" s="1"/>
  <c r="AK2407" i="1"/>
  <c r="N2407" i="1"/>
  <c r="AL2407" i="1" s="1"/>
  <c r="K2407" i="1"/>
  <c r="AN2406" i="1"/>
  <c r="AQ2406" i="1" s="1"/>
  <c r="AM2406" i="1"/>
  <c r="AK2406" i="1"/>
  <c r="N2406" i="1"/>
  <c r="K2406" i="1"/>
  <c r="AN2405" i="1"/>
  <c r="AQ2405" i="1" s="1"/>
  <c r="AM2405" i="1"/>
  <c r="AP2405" i="1" s="1"/>
  <c r="AK2405" i="1"/>
  <c r="N2405" i="1"/>
  <c r="K2405" i="1"/>
  <c r="AN2404" i="1"/>
  <c r="AQ2404" i="1" s="1"/>
  <c r="AM2404" i="1"/>
  <c r="AP2404" i="1" s="1"/>
  <c r="AK2404" i="1"/>
  <c r="N2404" i="1"/>
  <c r="K2404" i="1"/>
  <c r="AN2403" i="1"/>
  <c r="AQ2403" i="1" s="1"/>
  <c r="AM2403" i="1"/>
  <c r="AP2403" i="1" s="1"/>
  <c r="AK2403" i="1"/>
  <c r="N2403" i="1"/>
  <c r="AL2403" i="1" s="1"/>
  <c r="K2403" i="1"/>
  <c r="AN2402" i="1"/>
  <c r="AQ2402" i="1" s="1"/>
  <c r="AM2402" i="1"/>
  <c r="AK2402" i="1"/>
  <c r="N2402" i="1"/>
  <c r="K2402" i="1"/>
  <c r="AN2401" i="1"/>
  <c r="AQ2401" i="1" s="1"/>
  <c r="AM2401" i="1"/>
  <c r="AP2401" i="1" s="1"/>
  <c r="AK2401" i="1"/>
  <c r="N2401" i="1"/>
  <c r="K2401" i="1"/>
  <c r="AN2400" i="1"/>
  <c r="AQ2400" i="1" s="1"/>
  <c r="AM2400" i="1"/>
  <c r="AP2400" i="1" s="1"/>
  <c r="AK2400" i="1"/>
  <c r="N2400" i="1"/>
  <c r="K2400" i="1"/>
  <c r="AN2399" i="1"/>
  <c r="AQ2399" i="1" s="1"/>
  <c r="AM2399" i="1"/>
  <c r="AP2399" i="1" s="1"/>
  <c r="AK2399" i="1"/>
  <c r="N2399" i="1"/>
  <c r="AL2399" i="1" s="1"/>
  <c r="K2399" i="1"/>
  <c r="AN2398" i="1"/>
  <c r="AQ2398" i="1" s="1"/>
  <c r="AM2398" i="1"/>
  <c r="AK2398" i="1"/>
  <c r="N2398" i="1"/>
  <c r="AL2398" i="1" s="1"/>
  <c r="K2398" i="1"/>
  <c r="AN2397" i="1"/>
  <c r="AQ2397" i="1" s="1"/>
  <c r="AM2397" i="1"/>
  <c r="AP2397" i="1" s="1"/>
  <c r="AK2397" i="1"/>
  <c r="N2397" i="1"/>
  <c r="K2397" i="1"/>
  <c r="AN2396" i="1"/>
  <c r="AQ2396" i="1" s="1"/>
  <c r="AM2396" i="1"/>
  <c r="AP2396" i="1" s="1"/>
  <c r="AK2396" i="1"/>
  <c r="N2396" i="1"/>
  <c r="K2396" i="1"/>
  <c r="AN2395" i="1"/>
  <c r="AQ2395" i="1" s="1"/>
  <c r="AM2395" i="1"/>
  <c r="AP2395" i="1" s="1"/>
  <c r="AK2395" i="1"/>
  <c r="N2395" i="1"/>
  <c r="AL2395" i="1" s="1"/>
  <c r="K2395" i="1"/>
  <c r="AN2394" i="1"/>
  <c r="AQ2394" i="1" s="1"/>
  <c r="AM2394" i="1"/>
  <c r="AK2394" i="1"/>
  <c r="N2394" i="1"/>
  <c r="K2394" i="1"/>
  <c r="AN2393" i="1"/>
  <c r="AQ2393" i="1" s="1"/>
  <c r="AM2393" i="1"/>
  <c r="AP2393" i="1" s="1"/>
  <c r="AK2393" i="1"/>
  <c r="N2393" i="1"/>
  <c r="K2393" i="1"/>
  <c r="AN2392" i="1"/>
  <c r="AQ2392" i="1" s="1"/>
  <c r="AM2392" i="1"/>
  <c r="AP2392" i="1" s="1"/>
  <c r="AK2392" i="1"/>
  <c r="N2392" i="1"/>
  <c r="K2392" i="1"/>
  <c r="AN2391" i="1"/>
  <c r="AQ2391" i="1" s="1"/>
  <c r="AM2391" i="1"/>
  <c r="AP2391" i="1" s="1"/>
  <c r="AK2391" i="1"/>
  <c r="N2391" i="1"/>
  <c r="AL2391" i="1" s="1"/>
  <c r="K2391" i="1"/>
  <c r="AN2390" i="1"/>
  <c r="AQ2390" i="1" s="1"/>
  <c r="AM2390" i="1"/>
  <c r="AK2390" i="1"/>
  <c r="N2390" i="1"/>
  <c r="K2390" i="1"/>
  <c r="AN2389" i="1"/>
  <c r="AQ2389" i="1" s="1"/>
  <c r="AM2389" i="1"/>
  <c r="AP2389" i="1" s="1"/>
  <c r="AK2389" i="1"/>
  <c r="N2389" i="1"/>
  <c r="K2389" i="1"/>
  <c r="AN2388" i="1"/>
  <c r="AQ2388" i="1" s="1"/>
  <c r="AM2388" i="1"/>
  <c r="AP2388" i="1" s="1"/>
  <c r="AK2388" i="1"/>
  <c r="N2388" i="1"/>
  <c r="K2388" i="1"/>
  <c r="AN2387" i="1"/>
  <c r="AQ2387" i="1" s="1"/>
  <c r="AM2387" i="1"/>
  <c r="AP2387" i="1" s="1"/>
  <c r="AK2387" i="1"/>
  <c r="N2387" i="1"/>
  <c r="K2387" i="1"/>
  <c r="AN2386" i="1"/>
  <c r="AQ2386" i="1" s="1"/>
  <c r="AM2386" i="1"/>
  <c r="AK2386" i="1"/>
  <c r="N2386" i="1"/>
  <c r="AL2386" i="1" s="1"/>
  <c r="K2386" i="1"/>
  <c r="AN2385" i="1"/>
  <c r="AQ2385" i="1" s="1"/>
  <c r="AM2385" i="1"/>
  <c r="AP2385" i="1" s="1"/>
  <c r="AK2385" i="1"/>
  <c r="N2385" i="1"/>
  <c r="K2385" i="1"/>
  <c r="AN2384" i="1"/>
  <c r="AQ2384" i="1" s="1"/>
  <c r="AM2384" i="1"/>
  <c r="AP2384" i="1" s="1"/>
  <c r="AK2384" i="1"/>
  <c r="N2384" i="1"/>
  <c r="K2384" i="1"/>
  <c r="AN2383" i="1"/>
  <c r="AQ2383" i="1" s="1"/>
  <c r="AM2383" i="1"/>
  <c r="AP2383" i="1" s="1"/>
  <c r="AK2383" i="1"/>
  <c r="N2383" i="1"/>
  <c r="AL2383" i="1" s="1"/>
  <c r="K2383" i="1"/>
  <c r="AN2382" i="1"/>
  <c r="AQ2382" i="1" s="1"/>
  <c r="AM2382" i="1"/>
  <c r="AK2382" i="1"/>
  <c r="N2382" i="1"/>
  <c r="K2382" i="1"/>
  <c r="AN2381" i="1"/>
  <c r="AQ2381" i="1" s="1"/>
  <c r="AM2381" i="1"/>
  <c r="AP2381" i="1" s="1"/>
  <c r="AK2381" i="1"/>
  <c r="N2381" i="1"/>
  <c r="K2381" i="1"/>
  <c r="AN2380" i="1"/>
  <c r="AQ2380" i="1" s="1"/>
  <c r="AM2380" i="1"/>
  <c r="AP2380" i="1" s="1"/>
  <c r="AK2380" i="1"/>
  <c r="N2380" i="1"/>
  <c r="K2380" i="1"/>
  <c r="AN2379" i="1"/>
  <c r="AQ2379" i="1" s="1"/>
  <c r="AM2379" i="1"/>
  <c r="AP2379" i="1" s="1"/>
  <c r="AK2379" i="1"/>
  <c r="N2379" i="1"/>
  <c r="AL2379" i="1" s="1"/>
  <c r="K2379" i="1"/>
  <c r="AN2378" i="1"/>
  <c r="AQ2378" i="1" s="1"/>
  <c r="AM2378" i="1"/>
  <c r="AK2378" i="1"/>
  <c r="N2378" i="1"/>
  <c r="K2378" i="1"/>
  <c r="AN2377" i="1"/>
  <c r="AQ2377" i="1" s="1"/>
  <c r="AM2377" i="1"/>
  <c r="AP2377" i="1" s="1"/>
  <c r="AK2377" i="1"/>
  <c r="N2377" i="1"/>
  <c r="K2377" i="1"/>
  <c r="AN2376" i="1"/>
  <c r="AQ2376" i="1" s="1"/>
  <c r="AM2376" i="1"/>
  <c r="AP2376" i="1" s="1"/>
  <c r="AK2376" i="1"/>
  <c r="N2376" i="1"/>
  <c r="K2376" i="1"/>
  <c r="AN2375" i="1"/>
  <c r="AQ2375" i="1" s="1"/>
  <c r="AM2375" i="1"/>
  <c r="AP2375" i="1" s="1"/>
  <c r="AK2375" i="1"/>
  <c r="N2375" i="1"/>
  <c r="K2375" i="1"/>
  <c r="AN2374" i="1"/>
  <c r="AQ2374" i="1" s="1"/>
  <c r="AM2374" i="1"/>
  <c r="AK2374" i="1"/>
  <c r="N2374" i="1"/>
  <c r="AL2374" i="1" s="1"/>
  <c r="K2374" i="1"/>
  <c r="AN2373" i="1"/>
  <c r="AQ2373" i="1" s="1"/>
  <c r="AM2373" i="1"/>
  <c r="AP2373" i="1" s="1"/>
  <c r="AK2373" i="1"/>
  <c r="N2373" i="1"/>
  <c r="K2373" i="1"/>
  <c r="AN2372" i="1"/>
  <c r="AQ2372" i="1" s="1"/>
  <c r="AM2372" i="1"/>
  <c r="AP2372" i="1" s="1"/>
  <c r="AK2372" i="1"/>
  <c r="N2372" i="1"/>
  <c r="K2372" i="1"/>
  <c r="AN2371" i="1"/>
  <c r="AQ2371" i="1" s="1"/>
  <c r="AM2371" i="1"/>
  <c r="AP2371" i="1" s="1"/>
  <c r="AK2371" i="1"/>
  <c r="N2371" i="1"/>
  <c r="AL2371" i="1" s="1"/>
  <c r="K2371" i="1"/>
  <c r="AN2370" i="1"/>
  <c r="AQ2370" i="1" s="1"/>
  <c r="AM2370" i="1"/>
  <c r="AK2370" i="1"/>
  <c r="N2370" i="1"/>
  <c r="K2370" i="1"/>
  <c r="AN2369" i="1"/>
  <c r="AQ2369" i="1" s="1"/>
  <c r="AM2369" i="1"/>
  <c r="AP2369" i="1" s="1"/>
  <c r="AK2369" i="1"/>
  <c r="N2369" i="1"/>
  <c r="K2369" i="1"/>
  <c r="AN2368" i="1"/>
  <c r="AQ2368" i="1" s="1"/>
  <c r="AM2368" i="1"/>
  <c r="AP2368" i="1" s="1"/>
  <c r="AK2368" i="1"/>
  <c r="N2368" i="1"/>
  <c r="K2368" i="1"/>
  <c r="AN2367" i="1"/>
  <c r="AQ2367" i="1" s="1"/>
  <c r="AM2367" i="1"/>
  <c r="AP2367" i="1" s="1"/>
  <c r="AK2367" i="1"/>
  <c r="N2367" i="1"/>
  <c r="AL2367" i="1" s="1"/>
  <c r="K2367" i="1"/>
  <c r="AN2366" i="1"/>
  <c r="AQ2366" i="1" s="1"/>
  <c r="AM2366" i="1"/>
  <c r="AK2366" i="1"/>
  <c r="N2366" i="1"/>
  <c r="K2366" i="1"/>
  <c r="AN2365" i="1"/>
  <c r="AQ2365" i="1" s="1"/>
  <c r="AM2365" i="1"/>
  <c r="AP2365" i="1" s="1"/>
  <c r="AK2365" i="1"/>
  <c r="N2365" i="1"/>
  <c r="K2365" i="1"/>
  <c r="AN2364" i="1"/>
  <c r="AQ2364" i="1" s="1"/>
  <c r="AM2364" i="1"/>
  <c r="AP2364" i="1" s="1"/>
  <c r="AK2364" i="1"/>
  <c r="N2364" i="1"/>
  <c r="K2364" i="1"/>
  <c r="AN2363" i="1"/>
  <c r="AQ2363" i="1" s="1"/>
  <c r="AM2363" i="1"/>
  <c r="AP2363" i="1" s="1"/>
  <c r="AK2363" i="1"/>
  <c r="N2363" i="1"/>
  <c r="K2363" i="1"/>
  <c r="AN2362" i="1"/>
  <c r="AQ2362" i="1" s="1"/>
  <c r="AM2362" i="1"/>
  <c r="AK2362" i="1"/>
  <c r="N2362" i="1"/>
  <c r="AL2362" i="1" s="1"/>
  <c r="K2362" i="1"/>
  <c r="AN2361" i="1"/>
  <c r="AQ2361" i="1" s="1"/>
  <c r="AM2361" i="1"/>
  <c r="AP2361" i="1" s="1"/>
  <c r="AK2361" i="1"/>
  <c r="N2361" i="1"/>
  <c r="K2361" i="1"/>
  <c r="AN2360" i="1"/>
  <c r="AQ2360" i="1" s="1"/>
  <c r="AM2360" i="1"/>
  <c r="AP2360" i="1" s="1"/>
  <c r="AK2360" i="1"/>
  <c r="N2360" i="1"/>
  <c r="K2360" i="1"/>
  <c r="AN2359" i="1"/>
  <c r="AQ2359" i="1" s="1"/>
  <c r="AM2359" i="1"/>
  <c r="AP2359" i="1" s="1"/>
  <c r="AK2359" i="1"/>
  <c r="N2359" i="1"/>
  <c r="AL2359" i="1" s="1"/>
  <c r="K2359" i="1"/>
  <c r="AN2358" i="1"/>
  <c r="AQ2358" i="1" s="1"/>
  <c r="AM2358" i="1"/>
  <c r="AK2358" i="1"/>
  <c r="N2358" i="1"/>
  <c r="K2358" i="1"/>
  <c r="AN2357" i="1"/>
  <c r="AQ2357" i="1" s="1"/>
  <c r="AM2357" i="1"/>
  <c r="AP2357" i="1" s="1"/>
  <c r="AK2357" i="1"/>
  <c r="N2357" i="1"/>
  <c r="K2357" i="1"/>
  <c r="AN2356" i="1"/>
  <c r="AQ2356" i="1" s="1"/>
  <c r="AM2356" i="1"/>
  <c r="AP2356" i="1" s="1"/>
  <c r="AK2356" i="1"/>
  <c r="N2356" i="1"/>
  <c r="K2356" i="1"/>
  <c r="AN2355" i="1"/>
  <c r="AQ2355" i="1" s="1"/>
  <c r="AM2355" i="1"/>
  <c r="AP2355" i="1" s="1"/>
  <c r="AK2355" i="1"/>
  <c r="N2355" i="1"/>
  <c r="AL2355" i="1" s="1"/>
  <c r="K2355" i="1"/>
  <c r="AN2354" i="1"/>
  <c r="AQ2354" i="1" s="1"/>
  <c r="AM2354" i="1"/>
  <c r="AK2354" i="1"/>
  <c r="N2354" i="1"/>
  <c r="K2354" i="1"/>
  <c r="AN2353" i="1"/>
  <c r="AQ2353" i="1" s="1"/>
  <c r="AM2353" i="1"/>
  <c r="AP2353" i="1" s="1"/>
  <c r="AK2353" i="1"/>
  <c r="N2353" i="1"/>
  <c r="K2353" i="1"/>
  <c r="AN2352" i="1"/>
  <c r="AQ2352" i="1" s="1"/>
  <c r="AM2352" i="1"/>
  <c r="AP2352" i="1" s="1"/>
  <c r="AK2352" i="1"/>
  <c r="N2352" i="1"/>
  <c r="K2352" i="1"/>
  <c r="AN2351" i="1"/>
  <c r="AQ2351" i="1" s="1"/>
  <c r="AM2351" i="1"/>
  <c r="AP2351" i="1" s="1"/>
  <c r="AK2351" i="1"/>
  <c r="N2351" i="1"/>
  <c r="K2351" i="1"/>
  <c r="AN2350" i="1"/>
  <c r="AQ2350" i="1" s="1"/>
  <c r="AM2350" i="1"/>
  <c r="AK2350" i="1"/>
  <c r="N2350" i="1"/>
  <c r="AL2350" i="1" s="1"/>
  <c r="K2350" i="1"/>
  <c r="AN2349" i="1"/>
  <c r="AQ2349" i="1" s="1"/>
  <c r="AM2349" i="1"/>
  <c r="AP2349" i="1" s="1"/>
  <c r="AK2349" i="1"/>
  <c r="N2349" i="1"/>
  <c r="K2349" i="1"/>
  <c r="AN2348" i="1"/>
  <c r="AQ2348" i="1" s="1"/>
  <c r="AM2348" i="1"/>
  <c r="AP2348" i="1" s="1"/>
  <c r="AK2348" i="1"/>
  <c r="N2348" i="1"/>
  <c r="K2348" i="1"/>
  <c r="AN2347" i="1"/>
  <c r="AQ2347" i="1" s="1"/>
  <c r="AM2347" i="1"/>
  <c r="AP2347" i="1" s="1"/>
  <c r="AK2347" i="1"/>
  <c r="N2347" i="1"/>
  <c r="AL2347" i="1" s="1"/>
  <c r="K2347" i="1"/>
  <c r="AN2346" i="1"/>
  <c r="AQ2346" i="1" s="1"/>
  <c r="AM2346" i="1"/>
  <c r="AP2346" i="1" s="1"/>
  <c r="AK2346" i="1"/>
  <c r="N2346" i="1"/>
  <c r="K2346" i="1"/>
  <c r="AN2345" i="1"/>
  <c r="AQ2345" i="1" s="1"/>
  <c r="AM2345" i="1"/>
  <c r="AP2345" i="1" s="1"/>
  <c r="AK2345" i="1"/>
  <c r="N2345" i="1"/>
  <c r="K2345" i="1"/>
  <c r="AN2344" i="1"/>
  <c r="AQ2344" i="1" s="1"/>
  <c r="AM2344" i="1"/>
  <c r="AP2344" i="1" s="1"/>
  <c r="AK2344" i="1"/>
  <c r="N2344" i="1"/>
  <c r="K2344" i="1"/>
  <c r="AN2343" i="1"/>
  <c r="AQ2343" i="1" s="1"/>
  <c r="AM2343" i="1"/>
  <c r="AP2343" i="1" s="1"/>
  <c r="AK2343" i="1"/>
  <c r="N2343" i="1"/>
  <c r="AL2343" i="1" s="1"/>
  <c r="K2343" i="1"/>
  <c r="AN2342" i="1"/>
  <c r="AQ2342" i="1" s="1"/>
  <c r="AM2342" i="1"/>
  <c r="AP2342" i="1" s="1"/>
  <c r="AK2342" i="1"/>
  <c r="N2342" i="1"/>
  <c r="K2342" i="1"/>
  <c r="AN2341" i="1"/>
  <c r="AQ2341" i="1" s="1"/>
  <c r="AM2341" i="1"/>
  <c r="AP2341" i="1" s="1"/>
  <c r="AK2341" i="1"/>
  <c r="N2341" i="1"/>
  <c r="K2341" i="1"/>
  <c r="AN2340" i="1"/>
  <c r="AQ2340" i="1" s="1"/>
  <c r="AM2340" i="1"/>
  <c r="AP2340" i="1" s="1"/>
  <c r="AK2340" i="1"/>
  <c r="N2340" i="1"/>
  <c r="K2340" i="1"/>
  <c r="AN2339" i="1"/>
  <c r="AQ2339" i="1" s="1"/>
  <c r="AM2339" i="1"/>
  <c r="AK2339" i="1"/>
  <c r="N2339" i="1"/>
  <c r="K2339" i="1"/>
  <c r="AN2338" i="1"/>
  <c r="AQ2338" i="1" s="1"/>
  <c r="AM2338" i="1"/>
  <c r="AP2338" i="1" s="1"/>
  <c r="AK2338" i="1"/>
  <c r="N2338" i="1"/>
  <c r="K2338" i="1"/>
  <c r="AN2337" i="1"/>
  <c r="AQ2337" i="1" s="1"/>
  <c r="AM2337" i="1"/>
  <c r="AP2337" i="1" s="1"/>
  <c r="AK2337" i="1"/>
  <c r="N2337" i="1"/>
  <c r="K2337" i="1"/>
  <c r="AN2055" i="1"/>
  <c r="AQ2055" i="1" s="1"/>
  <c r="AM2055" i="1"/>
  <c r="AP2055" i="1" s="1"/>
  <c r="AK2055" i="1"/>
  <c r="N2055" i="1"/>
  <c r="AL2055" i="1" s="1"/>
  <c r="K2055" i="1"/>
  <c r="AN2054" i="1"/>
  <c r="AQ2054" i="1" s="1"/>
  <c r="AM2054" i="1"/>
  <c r="AP2054" i="1" s="1"/>
  <c r="AK2054" i="1"/>
  <c r="N2054" i="1"/>
  <c r="AL2054" i="1" s="1"/>
  <c r="K2054" i="1"/>
  <c r="AN2053" i="1"/>
  <c r="AQ2053" i="1" s="1"/>
  <c r="AM2053" i="1"/>
  <c r="AK2053" i="1"/>
  <c r="N2053" i="1"/>
  <c r="K2053" i="1"/>
  <c r="AN2052" i="1"/>
  <c r="AQ2052" i="1" s="1"/>
  <c r="AM2052" i="1"/>
  <c r="AP2052" i="1" s="1"/>
  <c r="AK2052" i="1"/>
  <c r="N2052" i="1"/>
  <c r="AL2052" i="1" s="1"/>
  <c r="K2052" i="1"/>
  <c r="AN2051" i="1"/>
  <c r="AQ2051" i="1" s="1"/>
  <c r="AM2051" i="1"/>
  <c r="AP2051" i="1" s="1"/>
  <c r="AK2051" i="1"/>
  <c r="N2051" i="1"/>
  <c r="K2051" i="1"/>
  <c r="AN2050" i="1"/>
  <c r="AQ2050" i="1" s="1"/>
  <c r="AM2050" i="1"/>
  <c r="AP2050" i="1" s="1"/>
  <c r="AK2050" i="1"/>
  <c r="N2050" i="1"/>
  <c r="AL2050" i="1" s="1"/>
  <c r="K2050" i="1"/>
  <c r="AN2049" i="1"/>
  <c r="AQ2049" i="1" s="1"/>
  <c r="AM2049" i="1"/>
  <c r="AK2049" i="1"/>
  <c r="N2049" i="1"/>
  <c r="K2049" i="1"/>
  <c r="AN2048" i="1"/>
  <c r="AQ2048" i="1" s="1"/>
  <c r="AM2048" i="1"/>
  <c r="AP2048" i="1" s="1"/>
  <c r="AK2048" i="1"/>
  <c r="N2048" i="1"/>
  <c r="K2048" i="1"/>
  <c r="AN2047" i="1"/>
  <c r="AQ2047" i="1" s="1"/>
  <c r="AM2047" i="1"/>
  <c r="AP2047" i="1" s="1"/>
  <c r="AK2047" i="1"/>
  <c r="N2047" i="1"/>
  <c r="AL2047" i="1" s="1"/>
  <c r="K2047" i="1"/>
  <c r="AN2046" i="1"/>
  <c r="AQ2046" i="1" s="1"/>
  <c r="AM2046" i="1"/>
  <c r="AP2046" i="1" s="1"/>
  <c r="AK2046" i="1"/>
  <c r="N2046" i="1"/>
  <c r="K2046" i="1"/>
  <c r="AN2045" i="1"/>
  <c r="AQ2045" i="1" s="1"/>
  <c r="AM2045" i="1"/>
  <c r="AK2045" i="1"/>
  <c r="AL2045" i="1" s="1"/>
  <c r="N2045" i="1"/>
  <c r="K2045" i="1"/>
  <c r="AN2044" i="1"/>
  <c r="AQ2044" i="1" s="1"/>
  <c r="AM2044" i="1"/>
  <c r="AP2044" i="1" s="1"/>
  <c r="AK2044" i="1"/>
  <c r="N2044" i="1"/>
  <c r="K2044" i="1"/>
  <c r="AN2043" i="1"/>
  <c r="AQ2043" i="1" s="1"/>
  <c r="AM2043" i="1"/>
  <c r="AP2043" i="1" s="1"/>
  <c r="AK2043" i="1"/>
  <c r="N2043" i="1"/>
  <c r="AL2043" i="1" s="1"/>
  <c r="K2043" i="1"/>
  <c r="AN2042" i="1"/>
  <c r="AQ2042" i="1" s="1"/>
  <c r="AM2042" i="1"/>
  <c r="AP2042" i="1" s="1"/>
  <c r="AK2042" i="1"/>
  <c r="N2042" i="1"/>
  <c r="AL2042" i="1" s="1"/>
  <c r="K2042" i="1"/>
  <c r="AN2041" i="1"/>
  <c r="AQ2041" i="1" s="1"/>
  <c r="AM2041" i="1"/>
  <c r="AK2041" i="1"/>
  <c r="N2041" i="1"/>
  <c r="K2041" i="1"/>
  <c r="AN2040" i="1"/>
  <c r="AQ2040" i="1" s="1"/>
  <c r="AM2040" i="1"/>
  <c r="AP2040" i="1" s="1"/>
  <c r="AK2040" i="1"/>
  <c r="N2040" i="1"/>
  <c r="AL2040" i="1" s="1"/>
  <c r="K2040" i="1"/>
  <c r="AN2039" i="1"/>
  <c r="AQ2039" i="1" s="1"/>
  <c r="AM2039" i="1"/>
  <c r="AP2039" i="1" s="1"/>
  <c r="AK2039" i="1"/>
  <c r="N2039" i="1"/>
  <c r="K2039" i="1"/>
  <c r="AN2038" i="1"/>
  <c r="AQ2038" i="1" s="1"/>
  <c r="AM2038" i="1"/>
  <c r="AP2038" i="1" s="1"/>
  <c r="AK2038" i="1"/>
  <c r="N2038" i="1"/>
  <c r="AL2038" i="1" s="1"/>
  <c r="K2038" i="1"/>
  <c r="AN2037" i="1"/>
  <c r="AQ2037" i="1" s="1"/>
  <c r="AM2037" i="1"/>
  <c r="AK2037" i="1"/>
  <c r="N2037" i="1"/>
  <c r="K2037" i="1"/>
  <c r="AN2036" i="1"/>
  <c r="AQ2036" i="1" s="1"/>
  <c r="AM2036" i="1"/>
  <c r="AP2036" i="1" s="1"/>
  <c r="AK2036" i="1"/>
  <c r="N2036" i="1"/>
  <c r="K2036" i="1"/>
  <c r="AN2035" i="1"/>
  <c r="AQ2035" i="1" s="1"/>
  <c r="AM2035" i="1"/>
  <c r="AP2035" i="1" s="1"/>
  <c r="AK2035" i="1"/>
  <c r="N2035" i="1"/>
  <c r="AL2035" i="1" s="1"/>
  <c r="K2035" i="1"/>
  <c r="AN2034" i="1"/>
  <c r="AQ2034" i="1" s="1"/>
  <c r="AM2034" i="1"/>
  <c r="AP2034" i="1" s="1"/>
  <c r="AK2034" i="1"/>
  <c r="N2034" i="1"/>
  <c r="K2034" i="1"/>
  <c r="AN2033" i="1"/>
  <c r="AQ2033" i="1" s="1"/>
  <c r="AM2033" i="1"/>
  <c r="AK2033" i="1"/>
  <c r="AL2033" i="1" s="1"/>
  <c r="N2033" i="1"/>
  <c r="K2033" i="1"/>
  <c r="AN2032" i="1"/>
  <c r="AQ2032" i="1" s="1"/>
  <c r="AM2032" i="1"/>
  <c r="AP2032" i="1" s="1"/>
  <c r="AK2032" i="1"/>
  <c r="N2032" i="1"/>
  <c r="K2032" i="1"/>
  <c r="AN2031" i="1"/>
  <c r="AQ2031" i="1" s="1"/>
  <c r="AM2031" i="1"/>
  <c r="AP2031" i="1" s="1"/>
  <c r="AK2031" i="1"/>
  <c r="N2031" i="1"/>
  <c r="AL2031" i="1" s="1"/>
  <c r="K2031" i="1"/>
  <c r="AN2030" i="1"/>
  <c r="AQ2030" i="1" s="1"/>
  <c r="AM2030" i="1"/>
  <c r="AP2030" i="1" s="1"/>
  <c r="AK2030" i="1"/>
  <c r="N2030" i="1"/>
  <c r="AL2030" i="1" s="1"/>
  <c r="K2030" i="1"/>
  <c r="AN2029" i="1"/>
  <c r="AQ2029" i="1" s="1"/>
  <c r="AM2029" i="1"/>
  <c r="AK2029" i="1"/>
  <c r="N2029" i="1"/>
  <c r="K2029" i="1"/>
  <c r="AN2028" i="1"/>
  <c r="AQ2028" i="1" s="1"/>
  <c r="AM2028" i="1"/>
  <c r="AP2028" i="1" s="1"/>
  <c r="AK2028" i="1"/>
  <c r="N2028" i="1"/>
  <c r="AL2028" i="1" s="1"/>
  <c r="K2028" i="1"/>
  <c r="AN2027" i="1"/>
  <c r="AQ2027" i="1" s="1"/>
  <c r="AM2027" i="1"/>
  <c r="AP2027" i="1" s="1"/>
  <c r="AK2027" i="1"/>
  <c r="N2027" i="1"/>
  <c r="K2027" i="1"/>
  <c r="AN2026" i="1"/>
  <c r="AQ2026" i="1" s="1"/>
  <c r="AM2026" i="1"/>
  <c r="AP2026" i="1" s="1"/>
  <c r="AK2026" i="1"/>
  <c r="N2026" i="1"/>
  <c r="AL2026" i="1" s="1"/>
  <c r="K2026" i="1"/>
  <c r="AN2025" i="1"/>
  <c r="AQ2025" i="1" s="1"/>
  <c r="AM2025" i="1"/>
  <c r="AK2025" i="1"/>
  <c r="N2025" i="1"/>
  <c r="K2025" i="1"/>
  <c r="AN2024" i="1"/>
  <c r="AQ2024" i="1" s="1"/>
  <c r="AM2024" i="1"/>
  <c r="AP2024" i="1" s="1"/>
  <c r="AK2024" i="1"/>
  <c r="N2024" i="1"/>
  <c r="K2024" i="1"/>
  <c r="AN2023" i="1"/>
  <c r="AQ2023" i="1" s="1"/>
  <c r="AM2023" i="1"/>
  <c r="AP2023" i="1" s="1"/>
  <c r="AK2023" i="1"/>
  <c r="N2023" i="1"/>
  <c r="AL2023" i="1" s="1"/>
  <c r="K2023" i="1"/>
  <c r="AN2022" i="1"/>
  <c r="AQ2022" i="1" s="1"/>
  <c r="AM2022" i="1"/>
  <c r="AP2022" i="1" s="1"/>
  <c r="AK2022" i="1"/>
  <c r="N2022" i="1"/>
  <c r="K2022" i="1"/>
  <c r="AN2021" i="1"/>
  <c r="AQ2021" i="1" s="1"/>
  <c r="AM2021" i="1"/>
  <c r="AP2021" i="1" s="1"/>
  <c r="AK2021" i="1"/>
  <c r="AL2021" i="1" s="1"/>
  <c r="N2021" i="1"/>
  <c r="K2021" i="1"/>
  <c r="AN2020" i="1"/>
  <c r="AQ2020" i="1" s="1"/>
  <c r="AM2020" i="1"/>
  <c r="AP2020" i="1" s="1"/>
  <c r="AK2020" i="1"/>
  <c r="N2020" i="1"/>
  <c r="K2020" i="1"/>
  <c r="AN2019" i="1"/>
  <c r="AQ2019" i="1" s="1"/>
  <c r="AM2019" i="1"/>
  <c r="AP2019" i="1" s="1"/>
  <c r="AK2019" i="1"/>
  <c r="N2019" i="1"/>
  <c r="AL2019" i="1" s="1"/>
  <c r="K2019" i="1"/>
  <c r="AN2018" i="1"/>
  <c r="AQ2018" i="1" s="1"/>
  <c r="AM2018" i="1"/>
  <c r="AP2018" i="1" s="1"/>
  <c r="AK2018" i="1"/>
  <c r="N2018" i="1"/>
  <c r="AL2018" i="1" s="1"/>
  <c r="K2018" i="1"/>
  <c r="AN2017" i="1"/>
  <c r="AQ2017" i="1" s="1"/>
  <c r="AM2017" i="1"/>
  <c r="AP2017" i="1" s="1"/>
  <c r="AK2017" i="1"/>
  <c r="N2017" i="1"/>
  <c r="K2017" i="1"/>
  <c r="AN2016" i="1"/>
  <c r="AQ2016" i="1" s="1"/>
  <c r="AM2016" i="1"/>
  <c r="AP2016" i="1" s="1"/>
  <c r="AK2016" i="1"/>
  <c r="N2016" i="1"/>
  <c r="AL2016" i="1" s="1"/>
  <c r="K2016" i="1"/>
  <c r="AN2015" i="1"/>
  <c r="AQ2015" i="1" s="1"/>
  <c r="AM2015" i="1"/>
  <c r="AP2015" i="1" s="1"/>
  <c r="AK2015" i="1"/>
  <c r="N2015" i="1"/>
  <c r="K2015" i="1"/>
  <c r="AN2014" i="1"/>
  <c r="AQ2014" i="1" s="1"/>
  <c r="AM2014" i="1"/>
  <c r="AP2014" i="1" s="1"/>
  <c r="AK2014" i="1"/>
  <c r="N2014" i="1"/>
  <c r="AL2014" i="1" s="1"/>
  <c r="K2014" i="1"/>
  <c r="AN2013" i="1"/>
  <c r="AQ2013" i="1" s="1"/>
  <c r="AM2013" i="1"/>
  <c r="AP2013" i="1" s="1"/>
  <c r="AK2013" i="1"/>
  <c r="N2013" i="1"/>
  <c r="K2013" i="1"/>
  <c r="AN2012" i="1"/>
  <c r="AQ2012" i="1" s="1"/>
  <c r="AM2012" i="1"/>
  <c r="AP2012" i="1" s="1"/>
  <c r="AK2012" i="1"/>
  <c r="N2012" i="1"/>
  <c r="K2012" i="1"/>
  <c r="AN2011" i="1"/>
  <c r="AQ2011" i="1" s="1"/>
  <c r="AM2011" i="1"/>
  <c r="AP2011" i="1" s="1"/>
  <c r="AK2011" i="1"/>
  <c r="N2011" i="1"/>
  <c r="AL2011" i="1" s="1"/>
  <c r="K2011" i="1"/>
  <c r="AN2101" i="1"/>
  <c r="AQ2101" i="1" s="1"/>
  <c r="AM2101" i="1"/>
  <c r="AP2101" i="1" s="1"/>
  <c r="AK2101" i="1"/>
  <c r="N2101" i="1"/>
  <c r="K2101" i="1"/>
  <c r="AN2100" i="1"/>
  <c r="AQ2100" i="1" s="1"/>
  <c r="AM2100" i="1"/>
  <c r="AP2100" i="1" s="1"/>
  <c r="AK2100" i="1"/>
  <c r="N2100" i="1"/>
  <c r="K2100" i="1"/>
  <c r="AN2099" i="1"/>
  <c r="AQ2099" i="1" s="1"/>
  <c r="AM2099" i="1"/>
  <c r="AP2099" i="1" s="1"/>
  <c r="AK2099" i="1"/>
  <c r="N2099" i="1"/>
  <c r="K2099" i="1"/>
  <c r="AN2098" i="1"/>
  <c r="AQ2098" i="1" s="1"/>
  <c r="AM2098" i="1"/>
  <c r="AP2098" i="1" s="1"/>
  <c r="AK2098" i="1"/>
  <c r="N2098" i="1"/>
  <c r="AL2098" i="1" s="1"/>
  <c r="K2098" i="1"/>
  <c r="AN2097" i="1"/>
  <c r="AQ2097" i="1" s="1"/>
  <c r="AM2097" i="1"/>
  <c r="AP2097" i="1" s="1"/>
  <c r="AK2097" i="1"/>
  <c r="N2097" i="1"/>
  <c r="AL2097" i="1" s="1"/>
  <c r="K2097" i="1"/>
  <c r="AN2096" i="1"/>
  <c r="AQ2096" i="1" s="1"/>
  <c r="AM2096" i="1"/>
  <c r="AK2096" i="1"/>
  <c r="N2096" i="1"/>
  <c r="AL2096" i="1" s="1"/>
  <c r="K2096" i="1"/>
  <c r="AN2095" i="1"/>
  <c r="AQ2095" i="1" s="1"/>
  <c r="AM2095" i="1"/>
  <c r="AP2095" i="1" s="1"/>
  <c r="AK2095" i="1"/>
  <c r="N2095" i="1"/>
  <c r="K2095" i="1"/>
  <c r="AN2094" i="1"/>
  <c r="AQ2094" i="1" s="1"/>
  <c r="AM2094" i="1"/>
  <c r="AP2094" i="1" s="1"/>
  <c r="AK2094" i="1"/>
  <c r="N2094" i="1"/>
  <c r="K2094" i="1"/>
  <c r="AN2093" i="1"/>
  <c r="AQ2093" i="1" s="1"/>
  <c r="AM2093" i="1"/>
  <c r="AP2093" i="1" s="1"/>
  <c r="AK2093" i="1"/>
  <c r="N2093" i="1"/>
  <c r="AL2093" i="1" s="1"/>
  <c r="K2093" i="1"/>
  <c r="AN2092" i="1"/>
  <c r="AQ2092" i="1" s="1"/>
  <c r="AM2092" i="1"/>
  <c r="AP2092" i="1" s="1"/>
  <c r="AK2092" i="1"/>
  <c r="N2092" i="1"/>
  <c r="K2092" i="1"/>
  <c r="AN2091" i="1"/>
  <c r="AQ2091" i="1" s="1"/>
  <c r="AM2091" i="1"/>
  <c r="AP2091" i="1" s="1"/>
  <c r="AK2091" i="1"/>
  <c r="N2091" i="1"/>
  <c r="K2091" i="1"/>
  <c r="AN2090" i="1"/>
  <c r="AQ2090" i="1" s="1"/>
  <c r="AM2090" i="1"/>
  <c r="AP2090" i="1" s="1"/>
  <c r="AK2090" i="1"/>
  <c r="N2090" i="1"/>
  <c r="K2090" i="1"/>
  <c r="AN2089" i="1"/>
  <c r="AQ2089" i="1" s="1"/>
  <c r="AM2089" i="1"/>
  <c r="AP2089" i="1" s="1"/>
  <c r="AK2089" i="1"/>
  <c r="N2089" i="1"/>
  <c r="K2089" i="1"/>
  <c r="AN2088" i="1"/>
  <c r="AQ2088" i="1" s="1"/>
  <c r="AM2088" i="1"/>
  <c r="AO2088" i="1" s="1"/>
  <c r="AK2088" i="1"/>
  <c r="N2088" i="1"/>
  <c r="K2088" i="1"/>
  <c r="AN2087" i="1"/>
  <c r="AQ2087" i="1" s="1"/>
  <c r="AM2087" i="1"/>
  <c r="AP2087" i="1" s="1"/>
  <c r="AK2087" i="1"/>
  <c r="N2087" i="1"/>
  <c r="K2087" i="1"/>
  <c r="AN2086" i="1"/>
  <c r="AQ2086" i="1" s="1"/>
  <c r="AM2086" i="1"/>
  <c r="AP2086" i="1" s="1"/>
  <c r="AK2086" i="1"/>
  <c r="N2086" i="1"/>
  <c r="AL2086" i="1" s="1"/>
  <c r="K2086" i="1"/>
  <c r="AN2085" i="1"/>
  <c r="AQ2085" i="1" s="1"/>
  <c r="AM2085" i="1"/>
  <c r="AP2085" i="1" s="1"/>
  <c r="AK2085" i="1"/>
  <c r="N2085" i="1"/>
  <c r="AL2085" i="1" s="1"/>
  <c r="K2085" i="1"/>
  <c r="AQ2084" i="1"/>
  <c r="AN2084" i="1"/>
  <c r="AM2084" i="1"/>
  <c r="AP2084" i="1" s="1"/>
  <c r="AK2084" i="1"/>
  <c r="N2084" i="1"/>
  <c r="AL2084" i="1" s="1"/>
  <c r="K2084" i="1"/>
  <c r="AN2083" i="1"/>
  <c r="AQ2083" i="1" s="1"/>
  <c r="AM2083" i="1"/>
  <c r="AP2083" i="1" s="1"/>
  <c r="AK2083" i="1"/>
  <c r="N2083" i="1"/>
  <c r="AL2083" i="1" s="1"/>
  <c r="K2083" i="1"/>
  <c r="AN2082" i="1"/>
  <c r="AQ2082" i="1" s="1"/>
  <c r="AM2082" i="1"/>
  <c r="AP2082" i="1" s="1"/>
  <c r="AK2082" i="1"/>
  <c r="N2082" i="1"/>
  <c r="AL2082" i="1" s="1"/>
  <c r="K2082" i="1"/>
  <c r="AN2081" i="1"/>
  <c r="AQ2081" i="1" s="1"/>
  <c r="AM2081" i="1"/>
  <c r="AP2081" i="1" s="1"/>
  <c r="AK2081" i="1"/>
  <c r="N2081" i="1"/>
  <c r="AL2081" i="1" s="1"/>
  <c r="K2081" i="1"/>
  <c r="AP2080" i="1"/>
  <c r="AN2080" i="1"/>
  <c r="AQ2080" i="1" s="1"/>
  <c r="AM2080" i="1"/>
  <c r="AK2080" i="1"/>
  <c r="N2080" i="1"/>
  <c r="AL2080" i="1" s="1"/>
  <c r="K2080" i="1"/>
  <c r="AN2079" i="1"/>
  <c r="AQ2079" i="1" s="1"/>
  <c r="AM2079" i="1"/>
  <c r="AK2079" i="1"/>
  <c r="N2079" i="1"/>
  <c r="AL2079" i="1" s="1"/>
  <c r="K2079" i="1"/>
  <c r="AN2078" i="1"/>
  <c r="AQ2078" i="1" s="1"/>
  <c r="AM2078" i="1"/>
  <c r="AP2078" i="1" s="1"/>
  <c r="AK2078" i="1"/>
  <c r="N2078" i="1"/>
  <c r="K2078" i="1"/>
  <c r="AN2077" i="1"/>
  <c r="AQ2077" i="1" s="1"/>
  <c r="AM2077" i="1"/>
  <c r="AP2077" i="1" s="1"/>
  <c r="AK2077" i="1"/>
  <c r="N2077" i="1"/>
  <c r="K2077" i="1"/>
  <c r="AN2076" i="1"/>
  <c r="AQ2076" i="1" s="1"/>
  <c r="AM2076" i="1"/>
  <c r="AP2076" i="1" s="1"/>
  <c r="AK2076" i="1"/>
  <c r="N2076" i="1"/>
  <c r="AL2076" i="1" s="1"/>
  <c r="K2076" i="1"/>
  <c r="AN2075" i="1"/>
  <c r="AQ2075" i="1" s="1"/>
  <c r="AM2075" i="1"/>
  <c r="AP2075" i="1" s="1"/>
  <c r="AK2075" i="1"/>
  <c r="N2075" i="1"/>
  <c r="K2075" i="1"/>
  <c r="AN2074" i="1"/>
  <c r="AQ2074" i="1" s="1"/>
  <c r="AM2074" i="1"/>
  <c r="AP2074" i="1" s="1"/>
  <c r="AK2074" i="1"/>
  <c r="N2074" i="1"/>
  <c r="AL2074" i="1" s="1"/>
  <c r="K2074" i="1"/>
  <c r="AN2073" i="1"/>
  <c r="AQ2073" i="1" s="1"/>
  <c r="AM2073" i="1"/>
  <c r="AP2073" i="1" s="1"/>
  <c r="AK2073" i="1"/>
  <c r="N2073" i="1"/>
  <c r="K2073" i="1"/>
  <c r="AN2072" i="1"/>
  <c r="AM2072" i="1"/>
  <c r="AP2072" i="1" s="1"/>
  <c r="AK2072" i="1"/>
  <c r="N2072" i="1"/>
  <c r="K2072" i="1"/>
  <c r="AN2071" i="1"/>
  <c r="AQ2071" i="1" s="1"/>
  <c r="AM2071" i="1"/>
  <c r="AP2071" i="1" s="1"/>
  <c r="AK2071" i="1"/>
  <c r="AL2071" i="1" s="1"/>
  <c r="N2071" i="1"/>
  <c r="K2071" i="1"/>
  <c r="AN2070" i="1"/>
  <c r="AQ2070" i="1" s="1"/>
  <c r="AM2070" i="1"/>
  <c r="AP2070" i="1" s="1"/>
  <c r="AK2070" i="1"/>
  <c r="N2070" i="1"/>
  <c r="K2070" i="1"/>
  <c r="AN2069" i="1"/>
  <c r="AQ2069" i="1" s="1"/>
  <c r="AM2069" i="1"/>
  <c r="AP2069" i="1" s="1"/>
  <c r="AK2069" i="1"/>
  <c r="N2069" i="1"/>
  <c r="K2069" i="1"/>
  <c r="AN2068" i="1"/>
  <c r="AQ2068" i="1" s="1"/>
  <c r="AM2068" i="1"/>
  <c r="AP2068" i="1" s="1"/>
  <c r="AK2068" i="1"/>
  <c r="N2068" i="1"/>
  <c r="K2068" i="1"/>
  <c r="AN2067" i="1"/>
  <c r="AQ2067" i="1" s="1"/>
  <c r="AM2067" i="1"/>
  <c r="AP2067" i="1" s="1"/>
  <c r="AK2067" i="1"/>
  <c r="N2067" i="1"/>
  <c r="AL2067" i="1" s="1"/>
  <c r="K2067" i="1"/>
  <c r="AN2066" i="1"/>
  <c r="AQ2066" i="1" s="1"/>
  <c r="AM2066" i="1"/>
  <c r="AP2066" i="1" s="1"/>
  <c r="AK2066" i="1"/>
  <c r="N2066" i="1"/>
  <c r="K2066" i="1"/>
  <c r="AN2065" i="1"/>
  <c r="AQ2065" i="1" s="1"/>
  <c r="AM2065" i="1"/>
  <c r="AP2065" i="1" s="1"/>
  <c r="AK2065" i="1"/>
  <c r="N2065" i="1"/>
  <c r="K2065" i="1"/>
  <c r="AN2064" i="1"/>
  <c r="AQ2064" i="1" s="1"/>
  <c r="AM2064" i="1"/>
  <c r="AK2064" i="1"/>
  <c r="N2064" i="1"/>
  <c r="K2064" i="1"/>
  <c r="AN2063" i="1"/>
  <c r="AQ2063" i="1" s="1"/>
  <c r="AM2063" i="1"/>
  <c r="AP2063" i="1" s="1"/>
  <c r="AK2063" i="1"/>
  <c r="N2063" i="1"/>
  <c r="K2063" i="1"/>
  <c r="AN2062" i="1"/>
  <c r="AQ2062" i="1" s="1"/>
  <c r="AM2062" i="1"/>
  <c r="AP2062" i="1" s="1"/>
  <c r="AK2062" i="1"/>
  <c r="N2062" i="1"/>
  <c r="K2062" i="1"/>
  <c r="AN2061" i="1"/>
  <c r="AQ2061" i="1" s="1"/>
  <c r="AM2061" i="1"/>
  <c r="AP2061" i="1" s="1"/>
  <c r="AK2061" i="1"/>
  <c r="N2061" i="1"/>
  <c r="K2061" i="1"/>
  <c r="AN2060" i="1"/>
  <c r="AQ2060" i="1" s="1"/>
  <c r="AM2060" i="1"/>
  <c r="AP2060" i="1" s="1"/>
  <c r="AK2060" i="1"/>
  <c r="N2060" i="1"/>
  <c r="K2060" i="1"/>
  <c r="AN2059" i="1"/>
  <c r="AQ2059" i="1" s="1"/>
  <c r="AM2059" i="1"/>
  <c r="AP2059" i="1" s="1"/>
  <c r="AK2059" i="1"/>
  <c r="N2059" i="1"/>
  <c r="K2059" i="1"/>
  <c r="AN2058" i="1"/>
  <c r="AQ2058" i="1" s="1"/>
  <c r="AM2058" i="1"/>
  <c r="AP2058" i="1" s="1"/>
  <c r="AK2058" i="1"/>
  <c r="N2058" i="1"/>
  <c r="K2058" i="1"/>
  <c r="AN2057" i="1"/>
  <c r="AQ2057" i="1" s="1"/>
  <c r="AM2057" i="1"/>
  <c r="AP2057" i="1" s="1"/>
  <c r="AK2057" i="1"/>
  <c r="N2057" i="1"/>
  <c r="K2057" i="1"/>
  <c r="AN1761" i="1"/>
  <c r="AQ1761" i="1" s="1"/>
  <c r="AM1761" i="1"/>
  <c r="AO1761" i="1" s="1"/>
  <c r="AK1761" i="1"/>
  <c r="N1761" i="1"/>
  <c r="K1761" i="1"/>
  <c r="AN1760" i="1"/>
  <c r="AQ1760" i="1" s="1"/>
  <c r="AM1760" i="1"/>
  <c r="AP1760" i="1" s="1"/>
  <c r="AK1760" i="1"/>
  <c r="N1760" i="1"/>
  <c r="K1760" i="1"/>
  <c r="AN1759" i="1"/>
  <c r="AQ1759" i="1" s="1"/>
  <c r="AM1759" i="1"/>
  <c r="AP1759" i="1" s="1"/>
  <c r="AK1759" i="1"/>
  <c r="N1759" i="1"/>
  <c r="K1759" i="1"/>
  <c r="AN1758" i="1"/>
  <c r="AQ1758" i="1" s="1"/>
  <c r="AM1758" i="1"/>
  <c r="AK1758" i="1"/>
  <c r="N1758" i="1"/>
  <c r="K1758" i="1"/>
  <c r="AN1757" i="1"/>
  <c r="AQ1757" i="1" s="1"/>
  <c r="AM1757" i="1"/>
  <c r="AP1757" i="1" s="1"/>
  <c r="AK1757" i="1"/>
  <c r="N1757" i="1"/>
  <c r="K1757" i="1"/>
  <c r="AN1756" i="1"/>
  <c r="AQ1756" i="1" s="1"/>
  <c r="AM1756" i="1"/>
  <c r="AO1756" i="1" s="1"/>
  <c r="AK1756" i="1"/>
  <c r="N1756" i="1"/>
  <c r="K1756" i="1"/>
  <c r="AN1755" i="1"/>
  <c r="AQ1755" i="1" s="1"/>
  <c r="AM1755" i="1"/>
  <c r="AP1755" i="1" s="1"/>
  <c r="AK1755" i="1"/>
  <c r="N1755" i="1"/>
  <c r="K1755" i="1"/>
  <c r="AN1754" i="1"/>
  <c r="AQ1754" i="1" s="1"/>
  <c r="AM1754" i="1"/>
  <c r="AK1754" i="1"/>
  <c r="N1754" i="1"/>
  <c r="K1754" i="1"/>
  <c r="AN1753" i="1"/>
  <c r="AQ1753" i="1" s="1"/>
  <c r="AM1753" i="1"/>
  <c r="AP1753" i="1" s="1"/>
  <c r="AK1753" i="1"/>
  <c r="N1753" i="1"/>
  <c r="AL1753" i="1" s="1"/>
  <c r="K1753" i="1"/>
  <c r="AN1752" i="1"/>
  <c r="AQ1752" i="1" s="1"/>
  <c r="AM1752" i="1"/>
  <c r="AK1752" i="1"/>
  <c r="N1752" i="1"/>
  <c r="K1752" i="1"/>
  <c r="AN1751" i="1"/>
  <c r="AQ1751" i="1" s="1"/>
  <c r="AM1751" i="1"/>
  <c r="AK1751" i="1"/>
  <c r="N1751" i="1"/>
  <c r="K1751" i="1"/>
  <c r="AN1750" i="1"/>
  <c r="AQ1750" i="1" s="1"/>
  <c r="AM1750" i="1"/>
  <c r="AK1750" i="1"/>
  <c r="N1750" i="1"/>
  <c r="AL1750" i="1" s="1"/>
  <c r="K1750" i="1"/>
  <c r="AN1749" i="1"/>
  <c r="AQ1749" i="1" s="1"/>
  <c r="AM1749" i="1"/>
  <c r="AK1749" i="1"/>
  <c r="N1749" i="1"/>
  <c r="K1749" i="1"/>
  <c r="AN1748" i="1"/>
  <c r="AQ1748" i="1" s="1"/>
  <c r="AM1748" i="1"/>
  <c r="AP1748" i="1" s="1"/>
  <c r="AK1748" i="1"/>
  <c r="N1748" i="1"/>
  <c r="K1748" i="1"/>
  <c r="AN1747" i="1"/>
  <c r="AQ1747" i="1" s="1"/>
  <c r="AM1747" i="1"/>
  <c r="AP1747" i="1" s="1"/>
  <c r="AK1747" i="1"/>
  <c r="N1747" i="1"/>
  <c r="K1747" i="1"/>
  <c r="AN1746" i="1"/>
  <c r="AQ1746" i="1" s="1"/>
  <c r="AM1746" i="1"/>
  <c r="AK1746" i="1"/>
  <c r="N1746" i="1"/>
  <c r="K1746" i="1"/>
  <c r="AN1745" i="1"/>
  <c r="AQ1745" i="1" s="1"/>
  <c r="AM1745" i="1"/>
  <c r="AP1745" i="1" s="1"/>
  <c r="AK1745" i="1"/>
  <c r="N1745" i="1"/>
  <c r="K1745" i="1"/>
  <c r="AN1744" i="1"/>
  <c r="AQ1744" i="1" s="1"/>
  <c r="AM1744" i="1"/>
  <c r="AP1744" i="1" s="1"/>
  <c r="AK1744" i="1"/>
  <c r="N1744" i="1"/>
  <c r="K1744" i="1"/>
  <c r="AN1743" i="1"/>
  <c r="AQ1743" i="1" s="1"/>
  <c r="AM1743" i="1"/>
  <c r="AP1743" i="1" s="1"/>
  <c r="AK1743" i="1"/>
  <c r="N1743" i="1"/>
  <c r="AL1743" i="1" s="1"/>
  <c r="K1743" i="1"/>
  <c r="AN1742" i="1"/>
  <c r="AQ1742" i="1" s="1"/>
  <c r="AM1742" i="1"/>
  <c r="AK1742" i="1"/>
  <c r="N1742" i="1"/>
  <c r="K1742" i="1"/>
  <c r="AN1741" i="1"/>
  <c r="AQ1741" i="1" s="1"/>
  <c r="AM1741" i="1"/>
  <c r="AK1741" i="1"/>
  <c r="N1741" i="1"/>
  <c r="K1741" i="1"/>
  <c r="AN1740" i="1"/>
  <c r="AQ1740" i="1" s="1"/>
  <c r="AM1740" i="1"/>
  <c r="AK1740" i="1"/>
  <c r="N1740" i="1"/>
  <c r="K1740" i="1"/>
  <c r="AN1739" i="1"/>
  <c r="AQ1739" i="1" s="1"/>
  <c r="AM1739" i="1"/>
  <c r="AP1739" i="1" s="1"/>
  <c r="AK1739" i="1"/>
  <c r="N1739" i="1"/>
  <c r="K1739" i="1"/>
  <c r="AN1738" i="1"/>
  <c r="AQ1738" i="1" s="1"/>
  <c r="AM1738" i="1"/>
  <c r="AK1738" i="1"/>
  <c r="N1738" i="1"/>
  <c r="K1738" i="1"/>
  <c r="AN1737" i="1"/>
  <c r="AQ1737" i="1" s="1"/>
  <c r="AM1737" i="1"/>
  <c r="AK1737" i="1"/>
  <c r="N1737" i="1"/>
  <c r="K1737" i="1"/>
  <c r="AN1736" i="1"/>
  <c r="AQ1736" i="1" s="1"/>
  <c r="AM1736" i="1"/>
  <c r="AP1736" i="1" s="1"/>
  <c r="AK1736" i="1"/>
  <c r="N1736" i="1"/>
  <c r="K1736" i="1"/>
  <c r="AN1735" i="1"/>
  <c r="AQ1735" i="1" s="1"/>
  <c r="AM1735" i="1"/>
  <c r="AP1735" i="1" s="1"/>
  <c r="AK1735" i="1"/>
  <c r="N1735" i="1"/>
  <c r="K1735" i="1"/>
  <c r="AN1734" i="1"/>
  <c r="AQ1734" i="1" s="1"/>
  <c r="AM1734" i="1"/>
  <c r="AK1734" i="1"/>
  <c r="N1734" i="1"/>
  <c r="K1734" i="1"/>
  <c r="AN1733" i="1"/>
  <c r="AQ1733" i="1" s="1"/>
  <c r="AM1733" i="1"/>
  <c r="AP1733" i="1" s="1"/>
  <c r="AK1733" i="1"/>
  <c r="N1733" i="1"/>
  <c r="K1733" i="1"/>
  <c r="AN1732" i="1"/>
  <c r="AQ1732" i="1" s="1"/>
  <c r="AM1732" i="1"/>
  <c r="AP1732" i="1" s="1"/>
  <c r="AK1732" i="1"/>
  <c r="N1732" i="1"/>
  <c r="K1732" i="1"/>
  <c r="AN1731" i="1"/>
  <c r="AQ1731" i="1" s="1"/>
  <c r="AM1731" i="1"/>
  <c r="AO1731" i="1" s="1"/>
  <c r="AK1731" i="1"/>
  <c r="N1731" i="1"/>
  <c r="K1731" i="1"/>
  <c r="AN1730" i="1"/>
  <c r="AQ1730" i="1" s="1"/>
  <c r="AM1730" i="1"/>
  <c r="AK1730" i="1"/>
  <c r="N1730" i="1"/>
  <c r="K1730" i="1"/>
  <c r="AN1729" i="1"/>
  <c r="AQ1729" i="1" s="1"/>
  <c r="AM1729" i="1"/>
  <c r="AK1729" i="1"/>
  <c r="N1729" i="1"/>
  <c r="K1729" i="1"/>
  <c r="AN1728" i="1"/>
  <c r="AQ1728" i="1" s="1"/>
  <c r="AM1728" i="1"/>
  <c r="AP1728" i="1" s="1"/>
  <c r="AK1728" i="1"/>
  <c r="N1728" i="1"/>
  <c r="K1728" i="1"/>
  <c r="AN1727" i="1"/>
  <c r="AQ1727" i="1" s="1"/>
  <c r="AM1727" i="1"/>
  <c r="AP1727" i="1" s="1"/>
  <c r="AK1727" i="1"/>
  <c r="N1727" i="1"/>
  <c r="AL1727" i="1" s="1"/>
  <c r="K1727" i="1"/>
  <c r="AN1726" i="1"/>
  <c r="AQ1726" i="1" s="1"/>
  <c r="AM1726" i="1"/>
  <c r="AK1726" i="1"/>
  <c r="N1726" i="1"/>
  <c r="AL1726" i="1" s="1"/>
  <c r="K1726" i="1"/>
  <c r="AN1725" i="1"/>
  <c r="AQ1725" i="1" s="1"/>
  <c r="AM1725" i="1"/>
  <c r="AK1725" i="1"/>
  <c r="N1725" i="1"/>
  <c r="K1725" i="1"/>
  <c r="AN1724" i="1"/>
  <c r="AQ1724" i="1" s="1"/>
  <c r="AM1724" i="1"/>
  <c r="AP1724" i="1" s="1"/>
  <c r="AK1724" i="1"/>
  <c r="N1724" i="1"/>
  <c r="K1724" i="1"/>
  <c r="AN1723" i="1"/>
  <c r="AQ1723" i="1" s="1"/>
  <c r="AM1723" i="1"/>
  <c r="AP1723" i="1" s="1"/>
  <c r="AK1723" i="1"/>
  <c r="N1723" i="1"/>
  <c r="K1723" i="1"/>
  <c r="AN1722" i="1"/>
  <c r="AQ1722" i="1" s="1"/>
  <c r="AM1722" i="1"/>
  <c r="AK1722" i="1"/>
  <c r="N1722" i="1"/>
  <c r="K1722" i="1"/>
  <c r="AN1721" i="1"/>
  <c r="AQ1721" i="1" s="1"/>
  <c r="AM1721" i="1"/>
  <c r="AP1721" i="1" s="1"/>
  <c r="AK1721" i="1"/>
  <c r="N1721" i="1"/>
  <c r="K1721" i="1"/>
  <c r="AN1720" i="1"/>
  <c r="AQ1720" i="1" s="1"/>
  <c r="AM1720" i="1"/>
  <c r="AP1720" i="1" s="1"/>
  <c r="AK1720" i="1"/>
  <c r="N1720" i="1"/>
  <c r="AL1720" i="1" s="1"/>
  <c r="K1720" i="1"/>
  <c r="AN1719" i="1"/>
  <c r="AQ1719" i="1" s="1"/>
  <c r="AM1719" i="1"/>
  <c r="AP1719" i="1" s="1"/>
  <c r="AK1719" i="1"/>
  <c r="N1719" i="1"/>
  <c r="K1719" i="1"/>
  <c r="AN1718" i="1"/>
  <c r="AQ1718" i="1" s="1"/>
  <c r="AM1718" i="1"/>
  <c r="AK1718" i="1"/>
  <c r="N1718" i="1"/>
  <c r="K1718" i="1"/>
  <c r="AN1717" i="1"/>
  <c r="AQ1717" i="1" s="1"/>
  <c r="AM1717" i="1"/>
  <c r="AK1717" i="1"/>
  <c r="N1717" i="1"/>
  <c r="K1717" i="1"/>
  <c r="AN1716" i="1"/>
  <c r="AQ1716" i="1" s="1"/>
  <c r="AM1716" i="1"/>
  <c r="AO1716" i="1" s="1"/>
  <c r="AK1716" i="1"/>
  <c r="N1716" i="1"/>
  <c r="K1716" i="1"/>
  <c r="AN1715" i="1"/>
  <c r="AQ1715" i="1" s="1"/>
  <c r="AM1715" i="1"/>
  <c r="AP1715" i="1" s="1"/>
  <c r="AK1715" i="1"/>
  <c r="N1715" i="1"/>
  <c r="K1715" i="1"/>
  <c r="AN1714" i="1"/>
  <c r="AQ1714" i="1" s="1"/>
  <c r="AM1714" i="1"/>
  <c r="AK1714" i="1"/>
  <c r="N1714" i="1"/>
  <c r="K1714" i="1"/>
  <c r="AN1713" i="1"/>
  <c r="AQ1713" i="1" s="1"/>
  <c r="AM1713" i="1"/>
  <c r="AK1713" i="1"/>
  <c r="N1713" i="1"/>
  <c r="AL1713" i="1" s="1"/>
  <c r="K1713" i="1"/>
  <c r="AN1712" i="1"/>
  <c r="AQ1712" i="1" s="1"/>
  <c r="AM1712" i="1"/>
  <c r="AK1712" i="1"/>
  <c r="N1712" i="1"/>
  <c r="K1712" i="1"/>
  <c r="AN1711" i="1"/>
  <c r="AQ1711" i="1" s="1"/>
  <c r="AM1711" i="1"/>
  <c r="AK1711" i="1"/>
  <c r="N1711" i="1"/>
  <c r="K1711" i="1"/>
  <c r="AN1710" i="1"/>
  <c r="AQ1710" i="1" s="1"/>
  <c r="AM1710" i="1"/>
  <c r="AK1710" i="1"/>
  <c r="N1710" i="1"/>
  <c r="K1710" i="1"/>
  <c r="AN1709" i="1"/>
  <c r="AQ1709" i="1" s="1"/>
  <c r="AM1709" i="1"/>
  <c r="AK1709" i="1"/>
  <c r="N1709" i="1"/>
  <c r="K1709" i="1"/>
  <c r="AN1708" i="1"/>
  <c r="AQ1708" i="1" s="1"/>
  <c r="AM1708" i="1"/>
  <c r="AP1708" i="1" s="1"/>
  <c r="AK1708" i="1"/>
  <c r="N1708" i="1"/>
  <c r="AL1708" i="1" s="1"/>
  <c r="K1708" i="1"/>
  <c r="AN1707" i="1"/>
  <c r="AQ1707" i="1" s="1"/>
  <c r="AM1707" i="1"/>
  <c r="AP1707" i="1" s="1"/>
  <c r="AK1707" i="1"/>
  <c r="N1707" i="1"/>
  <c r="K1707" i="1"/>
  <c r="AN1706" i="1"/>
  <c r="AQ1706" i="1" s="1"/>
  <c r="AM1706" i="1"/>
  <c r="AK1706" i="1"/>
  <c r="N1706" i="1"/>
  <c r="K1706" i="1"/>
  <c r="AN1705" i="1"/>
  <c r="AQ1705" i="1" s="1"/>
  <c r="AM1705" i="1"/>
  <c r="AK1705" i="1"/>
  <c r="N1705" i="1"/>
  <c r="K1705" i="1"/>
  <c r="AN1704" i="1"/>
  <c r="AQ1704" i="1" s="1"/>
  <c r="AM1704" i="1"/>
  <c r="AP1704" i="1" s="1"/>
  <c r="AK1704" i="1"/>
  <c r="N1704" i="1"/>
  <c r="K1704" i="1"/>
  <c r="AN1703" i="1"/>
  <c r="AQ1703" i="1" s="1"/>
  <c r="AM1703" i="1"/>
  <c r="AP1703" i="1" s="1"/>
  <c r="AK1703" i="1"/>
  <c r="N1703" i="1"/>
  <c r="K1703" i="1"/>
  <c r="AN1702" i="1"/>
  <c r="AQ1702" i="1" s="1"/>
  <c r="AM1702" i="1"/>
  <c r="AK1702" i="1"/>
  <c r="N1702" i="1"/>
  <c r="K1702" i="1"/>
  <c r="AN1701" i="1"/>
  <c r="AQ1701" i="1" s="1"/>
  <c r="AM1701" i="1"/>
  <c r="AK1701" i="1"/>
  <c r="N1701" i="1"/>
  <c r="AL1701" i="1" s="1"/>
  <c r="K1701" i="1"/>
  <c r="AN1700" i="1"/>
  <c r="AQ1700" i="1" s="1"/>
  <c r="AM1700" i="1"/>
  <c r="AP1700" i="1" s="1"/>
  <c r="AK1700" i="1"/>
  <c r="N1700" i="1"/>
  <c r="K1700" i="1"/>
  <c r="AN1699" i="1"/>
  <c r="AQ1699" i="1" s="1"/>
  <c r="AM1699" i="1"/>
  <c r="AP1699" i="1" s="1"/>
  <c r="AK1699" i="1"/>
  <c r="N1699" i="1"/>
  <c r="K1699" i="1"/>
  <c r="AN1698" i="1"/>
  <c r="AQ1698" i="1" s="1"/>
  <c r="AM1698" i="1"/>
  <c r="AK1698" i="1"/>
  <c r="N1698" i="1"/>
  <c r="K1698" i="1"/>
  <c r="AN1697" i="1"/>
  <c r="AQ1697" i="1" s="1"/>
  <c r="AM1697" i="1"/>
  <c r="AO1697" i="1" s="1"/>
  <c r="AK1697" i="1"/>
  <c r="N1697" i="1"/>
  <c r="K1697" i="1"/>
  <c r="AN1696" i="1"/>
  <c r="AQ1696" i="1" s="1"/>
  <c r="AM1696" i="1"/>
  <c r="AK1696" i="1"/>
  <c r="N1696" i="1"/>
  <c r="AL1696" i="1" s="1"/>
  <c r="K1696" i="1"/>
  <c r="AN1695" i="1"/>
  <c r="AQ1695" i="1" s="1"/>
  <c r="AM1695" i="1"/>
  <c r="AP1695" i="1" s="1"/>
  <c r="AK1695" i="1"/>
  <c r="N1695" i="1"/>
  <c r="K1695" i="1"/>
  <c r="AN1694" i="1"/>
  <c r="AQ1694" i="1" s="1"/>
  <c r="AM1694" i="1"/>
  <c r="AK1694" i="1"/>
  <c r="N1694" i="1"/>
  <c r="K1694" i="1"/>
  <c r="AN1693" i="1"/>
  <c r="AQ1693" i="1" s="1"/>
  <c r="AM1693" i="1"/>
  <c r="AK1693" i="1"/>
  <c r="N1693" i="1"/>
  <c r="K1693" i="1"/>
  <c r="AN1692" i="1"/>
  <c r="AQ1692" i="1" s="1"/>
  <c r="AM1692" i="1"/>
  <c r="AO1692" i="1" s="1"/>
  <c r="AK1692" i="1"/>
  <c r="N1692" i="1"/>
  <c r="K1692" i="1"/>
  <c r="AN1691" i="1"/>
  <c r="AQ1691" i="1" s="1"/>
  <c r="AM1691" i="1"/>
  <c r="AP1691" i="1" s="1"/>
  <c r="AK1691" i="1"/>
  <c r="N1691" i="1"/>
  <c r="K1691" i="1"/>
  <c r="AN1690" i="1"/>
  <c r="AQ1690" i="1" s="1"/>
  <c r="AM1690" i="1"/>
  <c r="AK1690" i="1"/>
  <c r="N1690" i="1"/>
  <c r="K1690" i="1"/>
  <c r="AN1689" i="1"/>
  <c r="AQ1689" i="1" s="1"/>
  <c r="AM1689" i="1"/>
  <c r="AK1689" i="1"/>
  <c r="N1689" i="1"/>
  <c r="AL1689" i="1" s="1"/>
  <c r="K1689" i="1"/>
  <c r="AN1688" i="1"/>
  <c r="AQ1688" i="1" s="1"/>
  <c r="AM1688" i="1"/>
  <c r="AP1688" i="1" s="1"/>
  <c r="AK1688" i="1"/>
  <c r="N1688" i="1"/>
  <c r="K1688" i="1"/>
  <c r="AN1687" i="1"/>
  <c r="AQ1687" i="1" s="1"/>
  <c r="AM1687" i="1"/>
  <c r="AK1687" i="1"/>
  <c r="N1687" i="1"/>
  <c r="K1687" i="1"/>
  <c r="AN1686" i="1"/>
  <c r="AQ1686" i="1" s="1"/>
  <c r="AM1686" i="1"/>
  <c r="AK1686" i="1"/>
  <c r="N1686" i="1"/>
  <c r="K1686" i="1"/>
  <c r="AN1685" i="1"/>
  <c r="AQ1685" i="1" s="1"/>
  <c r="AM1685" i="1"/>
  <c r="AO1685" i="1" s="1"/>
  <c r="AK1685" i="1"/>
  <c r="N1685" i="1"/>
  <c r="K1685" i="1"/>
  <c r="AN1684" i="1"/>
  <c r="AQ1684" i="1" s="1"/>
  <c r="AM1684" i="1"/>
  <c r="AP1684" i="1" s="1"/>
  <c r="AK1684" i="1"/>
  <c r="N1684" i="1"/>
  <c r="K1684" i="1"/>
  <c r="AN1683" i="1"/>
  <c r="AQ1683" i="1" s="1"/>
  <c r="AM1683" i="1"/>
  <c r="AK1683" i="1"/>
  <c r="N1683" i="1"/>
  <c r="AL1683" i="1" s="1"/>
  <c r="K1683" i="1"/>
  <c r="AN1682" i="1"/>
  <c r="AQ1682" i="1" s="1"/>
  <c r="AM1682" i="1"/>
  <c r="AK1682" i="1"/>
  <c r="N1682" i="1"/>
  <c r="K1682" i="1"/>
  <c r="AN1681" i="1"/>
  <c r="AQ1681" i="1" s="1"/>
  <c r="AM1681" i="1"/>
  <c r="AK1681" i="1"/>
  <c r="N1681" i="1"/>
  <c r="K1681" i="1"/>
  <c r="AN1680" i="1"/>
  <c r="AQ1680" i="1" s="1"/>
  <c r="AM1680" i="1"/>
  <c r="AP1680" i="1" s="1"/>
  <c r="AK1680" i="1"/>
  <c r="N1680" i="1"/>
  <c r="K1680" i="1"/>
  <c r="AN1679" i="1"/>
  <c r="AQ1679" i="1" s="1"/>
  <c r="AM1679" i="1"/>
  <c r="AP1679" i="1" s="1"/>
  <c r="AK1679" i="1"/>
  <c r="N1679" i="1"/>
  <c r="K1679" i="1"/>
  <c r="AN1678" i="1"/>
  <c r="AQ1678" i="1" s="1"/>
  <c r="AM1678" i="1"/>
  <c r="AK1678" i="1"/>
  <c r="N1678" i="1"/>
  <c r="K1678" i="1"/>
  <c r="AN1677" i="1"/>
  <c r="AQ1677" i="1" s="1"/>
  <c r="AM1677" i="1"/>
  <c r="AK1677" i="1"/>
  <c r="N1677" i="1"/>
  <c r="AL1677" i="1" s="1"/>
  <c r="K1677" i="1"/>
  <c r="AN1676" i="1"/>
  <c r="AQ1676" i="1" s="1"/>
  <c r="AM1676" i="1"/>
  <c r="AP1676" i="1" s="1"/>
  <c r="AK1676" i="1"/>
  <c r="N1676" i="1"/>
  <c r="K1676" i="1"/>
  <c r="AN1675" i="1"/>
  <c r="AQ1675" i="1" s="1"/>
  <c r="AM1675" i="1"/>
  <c r="AP1675" i="1" s="1"/>
  <c r="AK1675" i="1"/>
  <c r="N1675" i="1"/>
  <c r="K1675" i="1"/>
  <c r="AN1674" i="1"/>
  <c r="AQ1674" i="1" s="1"/>
  <c r="AM1674" i="1"/>
  <c r="AK1674" i="1"/>
  <c r="N1674" i="1"/>
  <c r="K1674" i="1"/>
  <c r="AN1673" i="1"/>
  <c r="AQ1673" i="1" s="1"/>
  <c r="AM1673" i="1"/>
  <c r="AK1673" i="1"/>
  <c r="N1673" i="1"/>
  <c r="K1673" i="1"/>
  <c r="AN1672" i="1"/>
  <c r="AQ1672" i="1" s="1"/>
  <c r="AM1672" i="1"/>
  <c r="AP1672" i="1" s="1"/>
  <c r="AK1672" i="1"/>
  <c r="N1672" i="1"/>
  <c r="AL1672" i="1" s="1"/>
  <c r="K1672" i="1"/>
  <c r="AN1671" i="1"/>
  <c r="AQ1671" i="1" s="1"/>
  <c r="AM1671" i="1"/>
  <c r="AP1671" i="1" s="1"/>
  <c r="AK1671" i="1"/>
  <c r="N1671" i="1"/>
  <c r="K1671" i="1"/>
  <c r="AN1670" i="1"/>
  <c r="AQ1670" i="1" s="1"/>
  <c r="AM1670" i="1"/>
  <c r="AK1670" i="1"/>
  <c r="N1670" i="1"/>
  <c r="K1670" i="1"/>
  <c r="AN1669" i="1"/>
  <c r="AQ1669" i="1" s="1"/>
  <c r="AM1669" i="1"/>
  <c r="AK1669" i="1"/>
  <c r="N1669" i="1"/>
  <c r="K1669" i="1"/>
  <c r="AN1668" i="1"/>
  <c r="AQ1668" i="1" s="1"/>
  <c r="AM1668" i="1"/>
  <c r="AK1668" i="1"/>
  <c r="N1668" i="1"/>
  <c r="K1668" i="1"/>
  <c r="AN1667" i="1"/>
  <c r="AQ1667" i="1" s="1"/>
  <c r="AM1667" i="1"/>
  <c r="AP1667" i="1" s="1"/>
  <c r="AK1667" i="1"/>
  <c r="N1667" i="1"/>
  <c r="K1667" i="1"/>
  <c r="AN1666" i="1"/>
  <c r="AQ1666" i="1" s="1"/>
  <c r="AM1666" i="1"/>
  <c r="AK1666" i="1"/>
  <c r="N1666" i="1"/>
  <c r="K1666" i="1"/>
  <c r="AN1665" i="1"/>
  <c r="AQ1665" i="1" s="1"/>
  <c r="AM1665" i="1"/>
  <c r="AK1665" i="1"/>
  <c r="N1665" i="1"/>
  <c r="K1665" i="1"/>
  <c r="AN1664" i="1"/>
  <c r="AM1664" i="1"/>
  <c r="AP1664" i="1" s="1"/>
  <c r="AK1664" i="1"/>
  <c r="N1664" i="1"/>
  <c r="K1664" i="1"/>
  <c r="AN1663" i="1"/>
  <c r="AQ1663" i="1" s="1"/>
  <c r="AM1663" i="1"/>
  <c r="AP1663" i="1" s="1"/>
  <c r="AK1663" i="1"/>
  <c r="N1663" i="1"/>
  <c r="K1663" i="1"/>
  <c r="AN1662" i="1"/>
  <c r="AQ1662" i="1" s="1"/>
  <c r="AM1662" i="1"/>
  <c r="AK1662" i="1"/>
  <c r="N1662" i="1"/>
  <c r="K1662" i="1"/>
  <c r="AN1661" i="1"/>
  <c r="AQ1661" i="1" s="1"/>
  <c r="AM1661" i="1"/>
  <c r="AP1661" i="1" s="1"/>
  <c r="AK1661" i="1"/>
  <c r="N1661" i="1"/>
  <c r="K1661" i="1"/>
  <c r="AN1660" i="1"/>
  <c r="AQ1660" i="1" s="1"/>
  <c r="AM1660" i="1"/>
  <c r="AO1660" i="1" s="1"/>
  <c r="AK1660" i="1"/>
  <c r="N1660" i="1"/>
  <c r="K1660" i="1"/>
  <c r="AN1659" i="1"/>
  <c r="AQ1659" i="1" s="1"/>
  <c r="AM1659" i="1"/>
  <c r="AP1659" i="1" s="1"/>
  <c r="AK1659" i="1"/>
  <c r="N1659" i="1"/>
  <c r="K1659" i="1"/>
  <c r="AN1658" i="1"/>
  <c r="AQ1658" i="1" s="1"/>
  <c r="AM1658" i="1"/>
  <c r="AK1658" i="1"/>
  <c r="N1658" i="1"/>
  <c r="K1658" i="1"/>
  <c r="AN1657" i="1"/>
  <c r="AQ1657" i="1" s="1"/>
  <c r="AM1657" i="1"/>
  <c r="AK1657" i="1"/>
  <c r="N1657" i="1"/>
  <c r="AL1657" i="1" s="1"/>
  <c r="K1657" i="1"/>
  <c r="AN1656" i="1"/>
  <c r="AQ1656" i="1" s="1"/>
  <c r="AM1656" i="1"/>
  <c r="AP1656" i="1" s="1"/>
  <c r="AK1656" i="1"/>
  <c r="N1656" i="1"/>
  <c r="K1656" i="1"/>
  <c r="AN1655" i="1"/>
  <c r="AQ1655" i="1" s="1"/>
  <c r="AM1655" i="1"/>
  <c r="AP1655" i="1" s="1"/>
  <c r="AK1655" i="1"/>
  <c r="AL1655" i="1" s="1"/>
  <c r="N1655" i="1"/>
  <c r="K1655" i="1"/>
  <c r="AN1654" i="1"/>
  <c r="AQ1654" i="1" s="1"/>
  <c r="AM1654" i="1"/>
  <c r="AK1654" i="1"/>
  <c r="N1654" i="1"/>
  <c r="AL1654" i="1" s="1"/>
  <c r="K1654" i="1"/>
  <c r="AN1653" i="1"/>
  <c r="AQ1653" i="1" s="1"/>
  <c r="AM1653" i="1"/>
  <c r="AK1653" i="1"/>
  <c r="N1653" i="1"/>
  <c r="K1653" i="1"/>
  <c r="AN1652" i="1"/>
  <c r="AQ1652" i="1" s="1"/>
  <c r="AM1652" i="1"/>
  <c r="AP1652" i="1" s="1"/>
  <c r="AK1652" i="1"/>
  <c r="N1652" i="1"/>
  <c r="K1652" i="1"/>
  <c r="AN1651" i="1"/>
  <c r="AQ1651" i="1" s="1"/>
  <c r="AM1651" i="1"/>
  <c r="AP1651" i="1" s="1"/>
  <c r="AK1651" i="1"/>
  <c r="N1651" i="1"/>
  <c r="K1651" i="1"/>
  <c r="AN1650" i="1"/>
  <c r="AQ1650" i="1" s="1"/>
  <c r="AM1650" i="1"/>
  <c r="AK1650" i="1"/>
  <c r="N1650" i="1"/>
  <c r="K1650" i="1"/>
  <c r="AN1649" i="1"/>
  <c r="AQ1649" i="1" s="1"/>
  <c r="AM1649" i="1"/>
  <c r="AK1649" i="1"/>
  <c r="N1649" i="1"/>
  <c r="K1649" i="1"/>
  <c r="AN1648" i="1"/>
  <c r="AQ1648" i="1" s="1"/>
  <c r="AM1648" i="1"/>
  <c r="AP1648" i="1" s="1"/>
  <c r="AK1648" i="1"/>
  <c r="N1648" i="1"/>
  <c r="K1648" i="1"/>
  <c r="AN1647" i="1"/>
  <c r="AQ1647" i="1" s="1"/>
  <c r="AM1647" i="1"/>
  <c r="AP1647" i="1" s="1"/>
  <c r="AK1647" i="1"/>
  <c r="N1647" i="1"/>
  <c r="K1647" i="1"/>
  <c r="AN1646" i="1"/>
  <c r="AQ1646" i="1" s="1"/>
  <c r="AM1646" i="1"/>
  <c r="AK1646" i="1"/>
  <c r="N1646" i="1"/>
  <c r="K1646" i="1"/>
  <c r="AN1645" i="1"/>
  <c r="AQ1645" i="1" s="1"/>
  <c r="AM1645" i="1"/>
  <c r="AK1645" i="1"/>
  <c r="N1645" i="1"/>
  <c r="AL1645" i="1" s="1"/>
  <c r="K1645" i="1"/>
  <c r="AN1644" i="1"/>
  <c r="AQ1644" i="1" s="1"/>
  <c r="AM1644" i="1"/>
  <c r="AP1644" i="1" s="1"/>
  <c r="AK1644" i="1"/>
  <c r="N1644" i="1"/>
  <c r="K1644" i="1"/>
  <c r="AN1643" i="1"/>
  <c r="AQ1643" i="1" s="1"/>
  <c r="AM1643" i="1"/>
  <c r="AP1643" i="1" s="1"/>
  <c r="AK1643" i="1"/>
  <c r="N1643" i="1"/>
  <c r="K1643" i="1"/>
  <c r="AN1642" i="1"/>
  <c r="AQ1642" i="1" s="1"/>
  <c r="AM1642" i="1"/>
  <c r="AK1642" i="1"/>
  <c r="N1642" i="1"/>
  <c r="K1642" i="1"/>
  <c r="AN1641" i="1"/>
  <c r="AQ1641" i="1" s="1"/>
  <c r="AM1641" i="1"/>
  <c r="AP1641" i="1" s="1"/>
  <c r="AK1641" i="1"/>
  <c r="N1641" i="1"/>
  <c r="K1641" i="1"/>
  <c r="AN1640" i="1"/>
  <c r="AQ1640" i="1" s="1"/>
  <c r="AM1640" i="1"/>
  <c r="AK1640" i="1"/>
  <c r="N1640" i="1"/>
  <c r="K1640" i="1"/>
  <c r="AN1639" i="1"/>
  <c r="AQ1639" i="1" s="1"/>
  <c r="AM1639" i="1"/>
  <c r="AK1639" i="1"/>
  <c r="N1639" i="1"/>
  <c r="K1639" i="1"/>
  <c r="AN1638" i="1"/>
  <c r="AQ1638" i="1" s="1"/>
  <c r="AM1638" i="1"/>
  <c r="AK1638" i="1"/>
  <c r="N1638" i="1"/>
  <c r="AL1638" i="1" s="1"/>
  <c r="K1638" i="1"/>
  <c r="AN1637" i="1"/>
  <c r="AQ1637" i="1" s="1"/>
  <c r="AM1637" i="1"/>
  <c r="AK1637" i="1"/>
  <c r="N1637" i="1"/>
  <c r="K1637" i="1"/>
  <c r="AN1636" i="1"/>
  <c r="AQ1636" i="1" s="1"/>
  <c r="AM1636" i="1"/>
  <c r="AP1636" i="1" s="1"/>
  <c r="AK1636" i="1"/>
  <c r="N1636" i="1"/>
  <c r="AL1636" i="1" s="1"/>
  <c r="K1636" i="1"/>
  <c r="AN1635" i="1"/>
  <c r="AQ1635" i="1" s="1"/>
  <c r="AM1635" i="1"/>
  <c r="AP1635" i="1" s="1"/>
  <c r="AK1635" i="1"/>
  <c r="N1635" i="1"/>
  <c r="K1635" i="1"/>
  <c r="AN1634" i="1"/>
  <c r="AQ1634" i="1" s="1"/>
  <c r="AM1634" i="1"/>
  <c r="AK1634" i="1"/>
  <c r="N1634" i="1"/>
  <c r="K1634" i="1"/>
  <c r="AN1633" i="1"/>
  <c r="AQ1633" i="1" s="1"/>
  <c r="AM1633" i="1"/>
  <c r="AK1633" i="1"/>
  <c r="N1633" i="1"/>
  <c r="K1633" i="1"/>
  <c r="AN1632" i="1"/>
  <c r="AQ1632" i="1" s="1"/>
  <c r="AM1632" i="1"/>
  <c r="AP1632" i="1" s="1"/>
  <c r="AK1632" i="1"/>
  <c r="N1632" i="1"/>
  <c r="K1632" i="1"/>
  <c r="AN1631" i="1"/>
  <c r="AQ1631" i="1" s="1"/>
  <c r="AM1631" i="1"/>
  <c r="AP1631" i="1" s="1"/>
  <c r="AK1631" i="1"/>
  <c r="N1631" i="1"/>
  <c r="K1631" i="1"/>
  <c r="AN1630" i="1"/>
  <c r="AQ1630" i="1" s="1"/>
  <c r="AM1630" i="1"/>
  <c r="AK1630" i="1"/>
  <c r="N1630" i="1"/>
  <c r="K1630" i="1"/>
  <c r="AN1629" i="1"/>
  <c r="AQ1629" i="1" s="1"/>
  <c r="AM1629" i="1"/>
  <c r="AK1629" i="1"/>
  <c r="N1629" i="1"/>
  <c r="K1629" i="1"/>
  <c r="AN1628" i="1"/>
  <c r="AQ1628" i="1" s="1"/>
  <c r="AM1628" i="1"/>
  <c r="AP1628" i="1" s="1"/>
  <c r="AK1628" i="1"/>
  <c r="N1628" i="1"/>
  <c r="K1628" i="1"/>
  <c r="AN1627" i="1"/>
  <c r="AQ1627" i="1" s="1"/>
  <c r="AM1627" i="1"/>
  <c r="AP1627" i="1" s="1"/>
  <c r="AK1627" i="1"/>
  <c r="N1627" i="1"/>
  <c r="K1627" i="1"/>
  <c r="AN1626" i="1"/>
  <c r="AQ1626" i="1" s="1"/>
  <c r="AM1626" i="1"/>
  <c r="AK1626" i="1"/>
  <c r="N1626" i="1"/>
  <c r="K1626" i="1"/>
  <c r="AN1625" i="1"/>
  <c r="AQ1625" i="1" s="1"/>
  <c r="AM1625" i="1"/>
  <c r="AO1625" i="1" s="1"/>
  <c r="AK1625" i="1"/>
  <c r="N1625" i="1"/>
  <c r="K1625" i="1"/>
  <c r="AN1624" i="1"/>
  <c r="AQ1624" i="1" s="1"/>
  <c r="AM1624" i="1"/>
  <c r="AP1624" i="1" s="1"/>
  <c r="AK1624" i="1"/>
  <c r="N1624" i="1"/>
  <c r="K1624" i="1"/>
  <c r="AN1623" i="1"/>
  <c r="AQ1623" i="1" s="1"/>
  <c r="AM1623" i="1"/>
  <c r="AO1623" i="1" s="1"/>
  <c r="AK1623" i="1"/>
  <c r="N1623" i="1"/>
  <c r="AL1623" i="1" s="1"/>
  <c r="K1623" i="1"/>
  <c r="AN1622" i="1"/>
  <c r="AQ1622" i="1" s="1"/>
  <c r="AM1622" i="1"/>
  <c r="AK1622" i="1"/>
  <c r="N1622" i="1"/>
  <c r="K1622" i="1"/>
  <c r="AN1621" i="1"/>
  <c r="AQ1621" i="1" s="1"/>
  <c r="AM1621" i="1"/>
  <c r="AK1621" i="1"/>
  <c r="N1621" i="1"/>
  <c r="K1621" i="1"/>
  <c r="AN1620" i="1"/>
  <c r="AQ1620" i="1" s="1"/>
  <c r="AM1620" i="1"/>
  <c r="AP1620" i="1" s="1"/>
  <c r="AK1620" i="1"/>
  <c r="N1620" i="1"/>
  <c r="K1620" i="1"/>
  <c r="AN1619" i="1"/>
  <c r="AQ1619" i="1" s="1"/>
  <c r="AM1619" i="1"/>
  <c r="AP1619" i="1" s="1"/>
  <c r="AK1619" i="1"/>
  <c r="N1619" i="1"/>
  <c r="K1619" i="1"/>
  <c r="AN1618" i="1"/>
  <c r="AQ1618" i="1" s="1"/>
  <c r="AM1618" i="1"/>
  <c r="AK1618" i="1"/>
  <c r="N1618" i="1"/>
  <c r="AL1618" i="1" s="1"/>
  <c r="K1618" i="1"/>
  <c r="AN1617" i="1"/>
  <c r="AQ1617" i="1" s="1"/>
  <c r="AM1617" i="1"/>
  <c r="AK1617" i="1"/>
  <c r="N1617" i="1"/>
  <c r="K1617" i="1"/>
  <c r="AN1616" i="1"/>
  <c r="AQ1616" i="1" s="1"/>
  <c r="AM1616" i="1"/>
  <c r="AP1616" i="1" s="1"/>
  <c r="AK1616" i="1"/>
  <c r="N1616" i="1"/>
  <c r="K1616" i="1"/>
  <c r="AN1615" i="1"/>
  <c r="AQ1615" i="1" s="1"/>
  <c r="AM1615" i="1"/>
  <c r="AK1615" i="1"/>
  <c r="N1615" i="1"/>
  <c r="K1615" i="1"/>
  <c r="AN1614" i="1"/>
  <c r="AQ1614" i="1" s="1"/>
  <c r="AM1614" i="1"/>
  <c r="AK1614" i="1"/>
  <c r="N1614" i="1"/>
  <c r="K1614" i="1"/>
  <c r="AN1613" i="1"/>
  <c r="AQ1613" i="1" s="1"/>
  <c r="AM1613" i="1"/>
  <c r="AK1613" i="1"/>
  <c r="N1613" i="1"/>
  <c r="K1613" i="1"/>
  <c r="AN1612" i="1"/>
  <c r="AQ1612" i="1" s="1"/>
  <c r="AM1612" i="1"/>
  <c r="AP1612" i="1" s="1"/>
  <c r="AK1612" i="1"/>
  <c r="N1612" i="1"/>
  <c r="AL1612" i="1" s="1"/>
  <c r="K1612" i="1"/>
  <c r="AN1611" i="1"/>
  <c r="AQ1611" i="1" s="1"/>
  <c r="AM1611" i="1"/>
  <c r="AK1611" i="1"/>
  <c r="N1611" i="1"/>
  <c r="K1611" i="1"/>
  <c r="AN1610" i="1"/>
  <c r="AQ1610" i="1" s="1"/>
  <c r="AM1610" i="1"/>
  <c r="AK1610" i="1"/>
  <c r="N1610" i="1"/>
  <c r="K1610" i="1"/>
  <c r="AN1609" i="1"/>
  <c r="AQ1609" i="1" s="1"/>
  <c r="AM1609" i="1"/>
  <c r="AK1609" i="1"/>
  <c r="N1609" i="1"/>
  <c r="AL1609" i="1" s="1"/>
  <c r="K1609" i="1"/>
  <c r="AN1608" i="1"/>
  <c r="AQ1608" i="1" s="1"/>
  <c r="AM1608" i="1"/>
  <c r="AP1608" i="1" s="1"/>
  <c r="AK1608" i="1"/>
  <c r="N1608" i="1"/>
  <c r="K1608" i="1"/>
  <c r="AN1607" i="1"/>
  <c r="AQ1607" i="1" s="1"/>
  <c r="AM1607" i="1"/>
  <c r="AK1607" i="1"/>
  <c r="N1607" i="1"/>
  <c r="K1607" i="1"/>
  <c r="AN1606" i="1"/>
  <c r="AQ1606" i="1" s="1"/>
  <c r="AM1606" i="1"/>
  <c r="AK1606" i="1"/>
  <c r="N1606" i="1"/>
  <c r="AL1606" i="1" s="1"/>
  <c r="K1606" i="1"/>
  <c r="AN1605" i="1"/>
  <c r="AQ1605" i="1" s="1"/>
  <c r="AM1605" i="1"/>
  <c r="AK1605" i="1"/>
  <c r="N1605" i="1"/>
  <c r="AL1605" i="1" s="1"/>
  <c r="K1605" i="1"/>
  <c r="AN1604" i="1"/>
  <c r="AQ1604" i="1" s="1"/>
  <c r="AM1604" i="1"/>
  <c r="AP1604" i="1" s="1"/>
  <c r="AK1604" i="1"/>
  <c r="N1604" i="1"/>
  <c r="K1604" i="1"/>
  <c r="AN1603" i="1"/>
  <c r="AQ1603" i="1" s="1"/>
  <c r="AM1603" i="1"/>
  <c r="AK1603" i="1"/>
  <c r="N1603" i="1"/>
  <c r="K1603" i="1"/>
  <c r="AN1602" i="1"/>
  <c r="AQ1602" i="1" s="1"/>
  <c r="AM1602" i="1"/>
  <c r="AK1602" i="1"/>
  <c r="N1602" i="1"/>
  <c r="K1602" i="1"/>
  <c r="AN1601" i="1"/>
  <c r="AQ1601" i="1" s="1"/>
  <c r="AM1601" i="1"/>
  <c r="AK1601" i="1"/>
  <c r="N1601" i="1"/>
  <c r="K1601" i="1"/>
  <c r="AN1600" i="1"/>
  <c r="AQ1600" i="1" s="1"/>
  <c r="AM1600" i="1"/>
  <c r="AP1600" i="1" s="1"/>
  <c r="AK1600" i="1"/>
  <c r="N1600" i="1"/>
  <c r="K1600" i="1"/>
  <c r="AN1599" i="1"/>
  <c r="AQ1599" i="1" s="1"/>
  <c r="AM1599" i="1"/>
  <c r="AO1599" i="1" s="1"/>
  <c r="AK1599" i="1"/>
  <c r="N1599" i="1"/>
  <c r="K1599" i="1"/>
  <c r="AN1598" i="1"/>
  <c r="AQ1598" i="1" s="1"/>
  <c r="AM1598" i="1"/>
  <c r="AK1598" i="1"/>
  <c r="N1598" i="1"/>
  <c r="K1598" i="1"/>
  <c r="AN1597" i="1"/>
  <c r="AQ1597" i="1" s="1"/>
  <c r="AM1597" i="1"/>
  <c r="AK1597" i="1"/>
  <c r="N1597" i="1"/>
  <c r="K1597" i="1"/>
  <c r="AN1596" i="1"/>
  <c r="AQ1596" i="1" s="1"/>
  <c r="AM1596" i="1"/>
  <c r="AP1596" i="1" s="1"/>
  <c r="AK1596" i="1"/>
  <c r="N1596" i="1"/>
  <c r="K1596" i="1"/>
  <c r="AN1595" i="1"/>
  <c r="AQ1595" i="1" s="1"/>
  <c r="AM1595" i="1"/>
  <c r="AK1595" i="1"/>
  <c r="N1595" i="1"/>
  <c r="K1595" i="1"/>
  <c r="AN1594" i="1"/>
  <c r="AQ1594" i="1" s="1"/>
  <c r="AM1594" i="1"/>
  <c r="AK1594" i="1"/>
  <c r="N1594" i="1"/>
  <c r="K1594" i="1"/>
  <c r="AN1593" i="1"/>
  <c r="AQ1593" i="1" s="1"/>
  <c r="AM1593" i="1"/>
  <c r="AK1593" i="1"/>
  <c r="N1593" i="1"/>
  <c r="K1593" i="1"/>
  <c r="AN1592" i="1"/>
  <c r="AQ1592" i="1" s="1"/>
  <c r="AM1592" i="1"/>
  <c r="AP1592" i="1" s="1"/>
  <c r="AK1592" i="1"/>
  <c r="N1592" i="1"/>
  <c r="K1592" i="1"/>
  <c r="AN1591" i="1"/>
  <c r="AQ1591" i="1" s="1"/>
  <c r="AM1591" i="1"/>
  <c r="AK1591" i="1"/>
  <c r="N1591" i="1"/>
  <c r="K1591" i="1"/>
  <c r="AN1590" i="1"/>
  <c r="AQ1590" i="1" s="1"/>
  <c r="AM1590" i="1"/>
  <c r="AP1590" i="1" s="1"/>
  <c r="AK1590" i="1"/>
  <c r="N1590" i="1"/>
  <c r="AL1590" i="1" s="1"/>
  <c r="K1590" i="1"/>
  <c r="AN1589" i="1"/>
  <c r="AM1589" i="1"/>
  <c r="AP1589" i="1" s="1"/>
  <c r="AK1589" i="1"/>
  <c r="N1589" i="1"/>
  <c r="K1589" i="1"/>
  <c r="AN1588" i="1"/>
  <c r="AQ1588" i="1" s="1"/>
  <c r="AM1588" i="1"/>
  <c r="AP1588" i="1" s="1"/>
  <c r="AK1588" i="1"/>
  <c r="N1588" i="1"/>
  <c r="K1588" i="1"/>
  <c r="AN1587" i="1"/>
  <c r="AQ1587" i="1" s="1"/>
  <c r="AM1587" i="1"/>
  <c r="AK1587" i="1"/>
  <c r="N1587" i="1"/>
  <c r="K1587" i="1"/>
  <c r="AN1586" i="1"/>
  <c r="AQ1586" i="1" s="1"/>
  <c r="AM1586" i="1"/>
  <c r="AP1586" i="1" s="1"/>
  <c r="AK1586" i="1"/>
  <c r="N1586" i="1"/>
  <c r="K1586" i="1"/>
  <c r="AN1585" i="1"/>
  <c r="AM1585" i="1"/>
  <c r="AP1585" i="1" s="1"/>
  <c r="AK1585" i="1"/>
  <c r="N1585" i="1"/>
  <c r="AL1585" i="1" s="1"/>
  <c r="K1585" i="1"/>
  <c r="AN1584" i="1"/>
  <c r="AQ1584" i="1" s="1"/>
  <c r="AM1584" i="1"/>
  <c r="AP1584" i="1" s="1"/>
  <c r="AK1584" i="1"/>
  <c r="N1584" i="1"/>
  <c r="K1584" i="1"/>
  <c r="AN1583" i="1"/>
  <c r="AQ1583" i="1" s="1"/>
  <c r="AM1583" i="1"/>
  <c r="AK1583" i="1"/>
  <c r="N1583" i="1"/>
  <c r="K1583" i="1"/>
  <c r="AN1582" i="1"/>
  <c r="AQ1582" i="1" s="1"/>
  <c r="AM1582" i="1"/>
  <c r="AP1582" i="1" s="1"/>
  <c r="AK1582" i="1"/>
  <c r="N1582" i="1"/>
  <c r="K1582" i="1"/>
  <c r="AN1581" i="1"/>
  <c r="AQ1581" i="1" s="1"/>
  <c r="AM1581" i="1"/>
  <c r="AK1581" i="1"/>
  <c r="N1581" i="1"/>
  <c r="K1581" i="1"/>
  <c r="AN1580" i="1"/>
  <c r="AQ1580" i="1" s="1"/>
  <c r="AM1580" i="1"/>
  <c r="AP1580" i="1" s="1"/>
  <c r="AK1580" i="1"/>
  <c r="N1580" i="1"/>
  <c r="K1580" i="1"/>
  <c r="AN1579" i="1"/>
  <c r="AQ1579" i="1" s="1"/>
  <c r="AM1579" i="1"/>
  <c r="AK1579" i="1"/>
  <c r="N1579" i="1"/>
  <c r="K1579" i="1"/>
  <c r="AN1578" i="1"/>
  <c r="AQ1578" i="1" s="1"/>
  <c r="AM1578" i="1"/>
  <c r="AP1578" i="1" s="1"/>
  <c r="AK1578" i="1"/>
  <c r="N1578" i="1"/>
  <c r="AL1578" i="1" s="1"/>
  <c r="K1578" i="1"/>
  <c r="AN1577" i="1"/>
  <c r="AQ1577" i="1" s="1"/>
  <c r="AM1577" i="1"/>
  <c r="AK1577" i="1"/>
  <c r="N1577" i="1"/>
  <c r="K1577" i="1"/>
  <c r="AN1576" i="1"/>
  <c r="AQ1576" i="1" s="1"/>
  <c r="AM1576" i="1"/>
  <c r="AP1576" i="1" s="1"/>
  <c r="AK1576" i="1"/>
  <c r="N1576" i="1"/>
  <c r="K1576" i="1"/>
  <c r="AN1575" i="1"/>
  <c r="AQ1575" i="1" s="1"/>
  <c r="AM1575" i="1"/>
  <c r="AK1575" i="1"/>
  <c r="N1575" i="1"/>
  <c r="K1575" i="1"/>
  <c r="AN1574" i="1"/>
  <c r="AQ1574" i="1" s="1"/>
  <c r="AM1574" i="1"/>
  <c r="AP1574" i="1" s="1"/>
  <c r="AK1574" i="1"/>
  <c r="N1574" i="1"/>
  <c r="K1574" i="1"/>
  <c r="AN1573" i="1"/>
  <c r="AQ1573" i="1" s="1"/>
  <c r="AM1573" i="1"/>
  <c r="AK1573" i="1"/>
  <c r="N1573" i="1"/>
  <c r="AL1573" i="1" s="1"/>
  <c r="K1573" i="1"/>
  <c r="AN1572" i="1"/>
  <c r="AQ1572" i="1" s="1"/>
  <c r="AM1572" i="1"/>
  <c r="AP1572" i="1" s="1"/>
  <c r="AK1572" i="1"/>
  <c r="N1572" i="1"/>
  <c r="K1572" i="1"/>
  <c r="AN1571" i="1"/>
  <c r="AQ1571" i="1" s="1"/>
  <c r="AM1571" i="1"/>
  <c r="AK1571" i="1"/>
  <c r="N1571" i="1"/>
  <c r="K1571" i="1"/>
  <c r="AN1570" i="1"/>
  <c r="AQ1570" i="1" s="1"/>
  <c r="AM1570" i="1"/>
  <c r="AP1570" i="1" s="1"/>
  <c r="AK1570" i="1"/>
  <c r="N1570" i="1"/>
  <c r="K1570" i="1"/>
  <c r="AN1569" i="1"/>
  <c r="AQ1569" i="1" s="1"/>
  <c r="AM1569" i="1"/>
  <c r="AK1569" i="1"/>
  <c r="N1569" i="1"/>
  <c r="K1569" i="1"/>
  <c r="AN1568" i="1"/>
  <c r="AQ1568" i="1" s="1"/>
  <c r="AM1568" i="1"/>
  <c r="AP1568" i="1" s="1"/>
  <c r="AK1568" i="1"/>
  <c r="N1568" i="1"/>
  <c r="K1568" i="1"/>
  <c r="AN1567" i="1"/>
  <c r="AQ1567" i="1" s="1"/>
  <c r="AM1567" i="1"/>
  <c r="AK1567" i="1"/>
  <c r="N1567" i="1"/>
  <c r="K1567" i="1"/>
  <c r="AN1566" i="1"/>
  <c r="AQ1566" i="1" s="1"/>
  <c r="AM1566" i="1"/>
  <c r="AP1566" i="1" s="1"/>
  <c r="AK1566" i="1"/>
  <c r="N1566" i="1"/>
  <c r="AL1566" i="1" s="1"/>
  <c r="K1566" i="1"/>
  <c r="AN1565" i="1"/>
  <c r="AQ1565" i="1" s="1"/>
  <c r="AM1565" i="1"/>
  <c r="AK1565" i="1"/>
  <c r="N1565" i="1"/>
  <c r="K1565" i="1"/>
  <c r="AN1564" i="1"/>
  <c r="AQ1564" i="1" s="1"/>
  <c r="AM1564" i="1"/>
  <c r="AP1564" i="1" s="1"/>
  <c r="AK1564" i="1"/>
  <c r="N1564" i="1"/>
  <c r="K1564" i="1"/>
  <c r="AN1563" i="1"/>
  <c r="AQ1563" i="1" s="1"/>
  <c r="AM1563" i="1"/>
  <c r="AK1563" i="1"/>
  <c r="N1563" i="1"/>
  <c r="K1563" i="1"/>
  <c r="AN1562" i="1"/>
  <c r="AQ1562" i="1" s="1"/>
  <c r="AM1562" i="1"/>
  <c r="AP1562" i="1" s="1"/>
  <c r="AK1562" i="1"/>
  <c r="N1562" i="1"/>
  <c r="K1562" i="1"/>
  <c r="L2468" i="1"/>
  <c r="J2468" i="1"/>
  <c r="G2468" i="1"/>
  <c r="B2468" i="1"/>
  <c r="L2467" i="1"/>
  <c r="J2467" i="1"/>
  <c r="G2467" i="1"/>
  <c r="B2467" i="1"/>
  <c r="L2466" i="1"/>
  <c r="AO2466" i="1" s="1"/>
  <c r="AP2466" i="1" s="1"/>
  <c r="J2466" i="1"/>
  <c r="G2466" i="1"/>
  <c r="B2466" i="1"/>
  <c r="L2465" i="1"/>
  <c r="AO2465" i="1" s="1"/>
  <c r="AP2465" i="1" s="1"/>
  <c r="J2465" i="1"/>
  <c r="G2465" i="1"/>
  <c r="B2465" i="1"/>
  <c r="L2464" i="1"/>
  <c r="AO2464" i="1" s="1"/>
  <c r="AP2464" i="1" s="1"/>
  <c r="J2464" i="1"/>
  <c r="G2464" i="1"/>
  <c r="B2464" i="1"/>
  <c r="L2463" i="1"/>
  <c r="AO2463" i="1" s="1"/>
  <c r="AP2463" i="1" s="1"/>
  <c r="J2463" i="1"/>
  <c r="G2463" i="1"/>
  <c r="B2463" i="1"/>
  <c r="L2462" i="1"/>
  <c r="AO2462" i="1" s="1"/>
  <c r="AP2462" i="1" s="1"/>
  <c r="J2462" i="1"/>
  <c r="G2462" i="1"/>
  <c r="B2462" i="1"/>
  <c r="L2461" i="1"/>
  <c r="AO2461" i="1" s="1"/>
  <c r="AP2461" i="1" s="1"/>
  <c r="J2461" i="1"/>
  <c r="G2461" i="1"/>
  <c r="B2461" i="1"/>
  <c r="L2460" i="1"/>
  <c r="AO2460" i="1" s="1"/>
  <c r="AP2460" i="1" s="1"/>
  <c r="J2460" i="1"/>
  <c r="G2460" i="1"/>
  <c r="B2460" i="1"/>
  <c r="L2459" i="1"/>
  <c r="AO2459" i="1" s="1"/>
  <c r="AP2459" i="1" s="1"/>
  <c r="J2459" i="1"/>
  <c r="G2459" i="1"/>
  <c r="B2459" i="1"/>
  <c r="L2458" i="1"/>
  <c r="AO2458" i="1" s="1"/>
  <c r="AP2458" i="1" s="1"/>
  <c r="J2458" i="1"/>
  <c r="G2458" i="1"/>
  <c r="B2458" i="1"/>
  <c r="L2457" i="1"/>
  <c r="AO2457" i="1" s="1"/>
  <c r="AP2457" i="1" s="1"/>
  <c r="J2457" i="1"/>
  <c r="G2457" i="1"/>
  <c r="B2457" i="1"/>
  <c r="L2456" i="1"/>
  <c r="AO2456" i="1" s="1"/>
  <c r="AP2456" i="1" s="1"/>
  <c r="G2456" i="1"/>
  <c r="B2456" i="1"/>
  <c r="L2455" i="1"/>
  <c r="AO2455" i="1" s="1"/>
  <c r="AP2455" i="1" s="1"/>
  <c r="G2455" i="1"/>
  <c r="B2455" i="1"/>
  <c r="L2454" i="1"/>
  <c r="AO2454" i="1" s="1"/>
  <c r="AP2454" i="1" s="1"/>
  <c r="J2454" i="1"/>
  <c r="G2454" i="1"/>
  <c r="B2454" i="1"/>
  <c r="L2453" i="1"/>
  <c r="AO2453" i="1" s="1"/>
  <c r="AP2453" i="1" s="1"/>
  <c r="J2453" i="1"/>
  <c r="G2453" i="1"/>
  <c r="B2453" i="1"/>
  <c r="L2452" i="1"/>
  <c r="AO2452" i="1" s="1"/>
  <c r="AP2452" i="1" s="1"/>
  <c r="J2452" i="1"/>
  <c r="G2452" i="1"/>
  <c r="B2452" i="1"/>
  <c r="L2451" i="1"/>
  <c r="AO2451" i="1" s="1"/>
  <c r="AP2451" i="1" s="1"/>
  <c r="J2451" i="1"/>
  <c r="G2451" i="1"/>
  <c r="B2451" i="1"/>
  <c r="B36" i="72"/>
  <c r="C33" i="45"/>
  <c r="AT797" i="1"/>
  <c r="AK797" i="1"/>
  <c r="AJ797" i="1"/>
  <c r="AI797" i="1"/>
  <c r="AH797" i="1"/>
  <c r="AG797" i="1"/>
  <c r="AF797" i="1"/>
  <c r="AE797" i="1"/>
  <c r="AD797" i="1"/>
  <c r="AC797" i="1"/>
  <c r="AB797" i="1"/>
  <c r="AA797" i="1"/>
  <c r="Z797" i="1"/>
  <c r="Y797" i="1"/>
  <c r="X797" i="1"/>
  <c r="W797" i="1"/>
  <c r="V797" i="1"/>
  <c r="U797" i="1"/>
  <c r="T797" i="1"/>
  <c r="S797" i="1"/>
  <c r="R797" i="1"/>
  <c r="Q797" i="1"/>
  <c r="P797" i="1"/>
  <c r="O797" i="1"/>
  <c r="N797" i="1"/>
  <c r="AL797" i="1" s="1"/>
  <c r="M797" i="1"/>
  <c r="AN797" i="1" s="1"/>
  <c r="L797" i="1"/>
  <c r="AM797" i="1" s="1"/>
  <c r="C797" i="1"/>
  <c r="AT796" i="1"/>
  <c r="AK796" i="1"/>
  <c r="AJ796" i="1"/>
  <c r="AI796" i="1"/>
  <c r="AH796" i="1"/>
  <c r="AG796" i="1"/>
  <c r="AF796" i="1"/>
  <c r="AE796" i="1"/>
  <c r="AD796" i="1"/>
  <c r="AC796" i="1"/>
  <c r="AB796" i="1"/>
  <c r="AA796" i="1"/>
  <c r="Z796" i="1"/>
  <c r="Y796" i="1"/>
  <c r="X796" i="1"/>
  <c r="W796" i="1"/>
  <c r="V796" i="1"/>
  <c r="U796" i="1"/>
  <c r="T796" i="1"/>
  <c r="S796" i="1"/>
  <c r="R796" i="1"/>
  <c r="Q796" i="1"/>
  <c r="P796" i="1"/>
  <c r="O796" i="1"/>
  <c r="N796" i="1"/>
  <c r="AL796" i="1" s="1"/>
  <c r="M796" i="1"/>
  <c r="L796" i="1"/>
  <c r="AM796" i="1" s="1"/>
  <c r="C796" i="1"/>
  <c r="AT795" i="1"/>
  <c r="AK795" i="1"/>
  <c r="AJ795" i="1"/>
  <c r="AI795" i="1"/>
  <c r="AH795" i="1"/>
  <c r="AG795" i="1"/>
  <c r="AF795" i="1"/>
  <c r="AE795" i="1"/>
  <c r="AD795" i="1"/>
  <c r="AC795" i="1"/>
  <c r="AB795" i="1"/>
  <c r="AA795" i="1"/>
  <c r="Z795" i="1"/>
  <c r="Y795" i="1"/>
  <c r="X795" i="1"/>
  <c r="W795" i="1"/>
  <c r="V795" i="1"/>
  <c r="U795" i="1"/>
  <c r="T795" i="1"/>
  <c r="S795" i="1"/>
  <c r="R795" i="1"/>
  <c r="Q795" i="1"/>
  <c r="P795" i="1"/>
  <c r="O795" i="1"/>
  <c r="N795" i="1"/>
  <c r="AL795" i="1" s="1"/>
  <c r="M795" i="1"/>
  <c r="L795" i="1"/>
  <c r="AM795" i="1" s="1"/>
  <c r="C795" i="1"/>
  <c r="AT794" i="1"/>
  <c r="AK794" i="1"/>
  <c r="AJ794" i="1"/>
  <c r="AI794" i="1"/>
  <c r="AH794" i="1"/>
  <c r="AG794" i="1"/>
  <c r="AF794" i="1"/>
  <c r="AE794" i="1"/>
  <c r="AD794" i="1"/>
  <c r="AC794" i="1"/>
  <c r="AB794" i="1"/>
  <c r="AA794" i="1"/>
  <c r="Z794" i="1"/>
  <c r="Y794" i="1"/>
  <c r="X794" i="1"/>
  <c r="W794" i="1"/>
  <c r="V794" i="1"/>
  <c r="U794" i="1"/>
  <c r="T794" i="1"/>
  <c r="S794" i="1"/>
  <c r="R794" i="1"/>
  <c r="Q794" i="1"/>
  <c r="P794" i="1"/>
  <c r="O794" i="1"/>
  <c r="N794" i="1"/>
  <c r="AL794" i="1" s="1"/>
  <c r="M794" i="1"/>
  <c r="AN794" i="1" s="1"/>
  <c r="L794" i="1"/>
  <c r="AM794" i="1" s="1"/>
  <c r="C794" i="1"/>
  <c r="AT793" i="1"/>
  <c r="AK793" i="1"/>
  <c r="AJ793" i="1"/>
  <c r="AI793" i="1"/>
  <c r="AH793" i="1"/>
  <c r="AG793" i="1"/>
  <c r="AF793" i="1"/>
  <c r="AE793" i="1"/>
  <c r="AD793" i="1"/>
  <c r="AC793" i="1"/>
  <c r="AB793" i="1"/>
  <c r="AA793" i="1"/>
  <c r="Z793" i="1"/>
  <c r="Y793" i="1"/>
  <c r="X793" i="1"/>
  <c r="W793" i="1"/>
  <c r="V793" i="1"/>
  <c r="U793" i="1"/>
  <c r="T793" i="1"/>
  <c r="S793" i="1"/>
  <c r="R793" i="1"/>
  <c r="Q793" i="1"/>
  <c r="P793" i="1"/>
  <c r="O793" i="1"/>
  <c r="N793" i="1"/>
  <c r="AL793" i="1" s="1"/>
  <c r="M793" i="1"/>
  <c r="L793" i="1"/>
  <c r="AM793" i="1" s="1"/>
  <c r="C793" i="1"/>
  <c r="AT792" i="1"/>
  <c r="AK792" i="1"/>
  <c r="AJ792" i="1"/>
  <c r="AI792" i="1"/>
  <c r="AH792" i="1"/>
  <c r="AG792" i="1"/>
  <c r="AF792" i="1"/>
  <c r="AE792" i="1"/>
  <c r="AD792" i="1"/>
  <c r="AC792" i="1"/>
  <c r="AB792" i="1"/>
  <c r="AA792" i="1"/>
  <c r="Z792" i="1"/>
  <c r="Y792" i="1"/>
  <c r="X792" i="1"/>
  <c r="W792" i="1"/>
  <c r="V792" i="1"/>
  <c r="U792" i="1"/>
  <c r="T792" i="1"/>
  <c r="S792" i="1"/>
  <c r="R792" i="1"/>
  <c r="Q792" i="1"/>
  <c r="P792" i="1"/>
  <c r="O792" i="1"/>
  <c r="N792" i="1"/>
  <c r="AL792" i="1" s="1"/>
  <c r="M792" i="1"/>
  <c r="AN792" i="1" s="1"/>
  <c r="L792" i="1"/>
  <c r="AM792" i="1" s="1"/>
  <c r="C792" i="1"/>
  <c r="AT791" i="1"/>
  <c r="AK791" i="1"/>
  <c r="AJ791" i="1"/>
  <c r="AI791" i="1"/>
  <c r="AH791" i="1"/>
  <c r="AG791" i="1"/>
  <c r="AF791" i="1"/>
  <c r="AE791" i="1"/>
  <c r="AD791" i="1"/>
  <c r="AC791" i="1"/>
  <c r="AB791" i="1"/>
  <c r="AA791" i="1"/>
  <c r="Z791" i="1"/>
  <c r="Y791" i="1"/>
  <c r="X791" i="1"/>
  <c r="W791" i="1"/>
  <c r="V791" i="1"/>
  <c r="U791" i="1"/>
  <c r="T791" i="1"/>
  <c r="S791" i="1"/>
  <c r="R791" i="1"/>
  <c r="Q791" i="1"/>
  <c r="P791" i="1"/>
  <c r="O791" i="1"/>
  <c r="N791" i="1"/>
  <c r="AL791" i="1" s="1"/>
  <c r="M791" i="1"/>
  <c r="AN791" i="1" s="1"/>
  <c r="L791" i="1"/>
  <c r="AM791" i="1" s="1"/>
  <c r="C791" i="1"/>
  <c r="AT790" i="1"/>
  <c r="AK790" i="1"/>
  <c r="AJ790" i="1"/>
  <c r="AI790" i="1"/>
  <c r="AH790" i="1"/>
  <c r="AG790" i="1"/>
  <c r="AF790" i="1"/>
  <c r="AE790" i="1"/>
  <c r="AD790" i="1"/>
  <c r="AC790" i="1"/>
  <c r="AB790" i="1"/>
  <c r="AA790" i="1"/>
  <c r="Z790" i="1"/>
  <c r="Y790" i="1"/>
  <c r="X790" i="1"/>
  <c r="W790" i="1"/>
  <c r="V790" i="1"/>
  <c r="U790" i="1"/>
  <c r="T790" i="1"/>
  <c r="S790" i="1"/>
  <c r="R790" i="1"/>
  <c r="Q790" i="1"/>
  <c r="P790" i="1"/>
  <c r="O790" i="1"/>
  <c r="N790" i="1"/>
  <c r="AL790" i="1" s="1"/>
  <c r="M790" i="1"/>
  <c r="L790" i="1"/>
  <c r="AM790" i="1" s="1"/>
  <c r="C790" i="1"/>
  <c r="AT789" i="1"/>
  <c r="AK789" i="1"/>
  <c r="AJ789" i="1"/>
  <c r="AI789" i="1"/>
  <c r="AH789" i="1"/>
  <c r="AG789" i="1"/>
  <c r="AF789" i="1"/>
  <c r="AE789" i="1"/>
  <c r="AD789" i="1"/>
  <c r="AC789" i="1"/>
  <c r="AB789" i="1"/>
  <c r="AA789" i="1"/>
  <c r="Z789" i="1"/>
  <c r="Y789" i="1"/>
  <c r="X789" i="1"/>
  <c r="W789" i="1"/>
  <c r="V789" i="1"/>
  <c r="U789" i="1"/>
  <c r="T789" i="1"/>
  <c r="S789" i="1"/>
  <c r="R789" i="1"/>
  <c r="Q789" i="1"/>
  <c r="P789" i="1"/>
  <c r="O789" i="1"/>
  <c r="N789" i="1"/>
  <c r="AL789" i="1" s="1"/>
  <c r="M789" i="1"/>
  <c r="L789" i="1"/>
  <c r="AM789" i="1" s="1"/>
  <c r="C789" i="1"/>
  <c r="AT788" i="1"/>
  <c r="AK788" i="1"/>
  <c r="AJ788" i="1"/>
  <c r="AI788" i="1"/>
  <c r="AH788" i="1"/>
  <c r="AG788" i="1"/>
  <c r="AF788" i="1"/>
  <c r="AE788" i="1"/>
  <c r="AD788" i="1"/>
  <c r="AC788" i="1"/>
  <c r="AB788" i="1"/>
  <c r="AA788" i="1"/>
  <c r="Z788" i="1"/>
  <c r="Y788" i="1"/>
  <c r="X788" i="1"/>
  <c r="W788" i="1"/>
  <c r="V788" i="1"/>
  <c r="U788" i="1"/>
  <c r="T788" i="1"/>
  <c r="S788" i="1"/>
  <c r="R788" i="1"/>
  <c r="Q788" i="1"/>
  <c r="P788" i="1"/>
  <c r="O788" i="1"/>
  <c r="N788" i="1"/>
  <c r="AL788" i="1" s="1"/>
  <c r="M788" i="1"/>
  <c r="AN788" i="1" s="1"/>
  <c r="L788" i="1"/>
  <c r="AM788" i="1" s="1"/>
  <c r="C788" i="1"/>
  <c r="AT787" i="1"/>
  <c r="AK787" i="1"/>
  <c r="AJ787" i="1"/>
  <c r="AI787" i="1"/>
  <c r="AH787" i="1"/>
  <c r="AG787" i="1"/>
  <c r="AF787" i="1"/>
  <c r="AE787" i="1"/>
  <c r="AD787" i="1"/>
  <c r="AC787" i="1"/>
  <c r="AB787" i="1"/>
  <c r="AA787" i="1"/>
  <c r="Z787" i="1"/>
  <c r="Y787" i="1"/>
  <c r="X787" i="1"/>
  <c r="W787" i="1"/>
  <c r="V787" i="1"/>
  <c r="U787" i="1"/>
  <c r="T787" i="1"/>
  <c r="S787" i="1"/>
  <c r="R787" i="1"/>
  <c r="Q787" i="1"/>
  <c r="P787" i="1"/>
  <c r="O787" i="1"/>
  <c r="N787" i="1"/>
  <c r="AL787" i="1" s="1"/>
  <c r="M787" i="1"/>
  <c r="AQ787" i="1" s="1"/>
  <c r="L787" i="1"/>
  <c r="AM787" i="1" s="1"/>
  <c r="C787" i="1"/>
  <c r="AT786" i="1"/>
  <c r="AK786" i="1"/>
  <c r="AJ786" i="1"/>
  <c r="AI786" i="1"/>
  <c r="AH786" i="1"/>
  <c r="AG786" i="1"/>
  <c r="AF786" i="1"/>
  <c r="AE786" i="1"/>
  <c r="AD786" i="1"/>
  <c r="AC786" i="1"/>
  <c r="AB786" i="1"/>
  <c r="AA786" i="1"/>
  <c r="Z786" i="1"/>
  <c r="Y786" i="1"/>
  <c r="X786" i="1"/>
  <c r="W786" i="1"/>
  <c r="V786" i="1"/>
  <c r="U786" i="1"/>
  <c r="T786" i="1"/>
  <c r="S786" i="1"/>
  <c r="R786" i="1"/>
  <c r="Q786" i="1"/>
  <c r="P786" i="1"/>
  <c r="O786" i="1"/>
  <c r="N786" i="1"/>
  <c r="AL786" i="1" s="1"/>
  <c r="M786" i="1"/>
  <c r="L786" i="1"/>
  <c r="AM786" i="1" s="1"/>
  <c r="C786" i="1"/>
  <c r="AT785" i="1"/>
  <c r="AK785" i="1"/>
  <c r="AJ785" i="1"/>
  <c r="AI785" i="1"/>
  <c r="AH785" i="1"/>
  <c r="AG785" i="1"/>
  <c r="AF785" i="1"/>
  <c r="AE785" i="1"/>
  <c r="AD785" i="1"/>
  <c r="AC785" i="1"/>
  <c r="AB785" i="1"/>
  <c r="AA785" i="1"/>
  <c r="Z785" i="1"/>
  <c r="Y785" i="1"/>
  <c r="X785" i="1"/>
  <c r="W785" i="1"/>
  <c r="V785" i="1"/>
  <c r="U785" i="1"/>
  <c r="T785" i="1"/>
  <c r="S785" i="1"/>
  <c r="R785" i="1"/>
  <c r="Q785" i="1"/>
  <c r="P785" i="1"/>
  <c r="O785" i="1"/>
  <c r="N785" i="1"/>
  <c r="AL785" i="1" s="1"/>
  <c r="M785" i="1"/>
  <c r="AN785" i="1" s="1"/>
  <c r="L785" i="1"/>
  <c r="AM785" i="1" s="1"/>
  <c r="C785" i="1"/>
  <c r="AT784" i="1"/>
  <c r="AK784" i="1"/>
  <c r="AJ784" i="1"/>
  <c r="AI784" i="1"/>
  <c r="AH784" i="1"/>
  <c r="AG784" i="1"/>
  <c r="AF784" i="1"/>
  <c r="AE784" i="1"/>
  <c r="AD784" i="1"/>
  <c r="AC784" i="1"/>
  <c r="AB784" i="1"/>
  <c r="AA784" i="1"/>
  <c r="Z784" i="1"/>
  <c r="Y784" i="1"/>
  <c r="X784" i="1"/>
  <c r="W784" i="1"/>
  <c r="V784" i="1"/>
  <c r="U784" i="1"/>
  <c r="T784" i="1"/>
  <c r="S784" i="1"/>
  <c r="R784" i="1"/>
  <c r="Q784" i="1"/>
  <c r="P784" i="1"/>
  <c r="O784" i="1"/>
  <c r="N784" i="1"/>
  <c r="AL784" i="1" s="1"/>
  <c r="M784" i="1"/>
  <c r="L784" i="1"/>
  <c r="AM784" i="1" s="1"/>
  <c r="C784" i="1"/>
  <c r="AT783" i="1"/>
  <c r="AK783" i="1"/>
  <c r="AJ783" i="1"/>
  <c r="AI783" i="1"/>
  <c r="AH783" i="1"/>
  <c r="AG783" i="1"/>
  <c r="AF783" i="1"/>
  <c r="AE783" i="1"/>
  <c r="AD783" i="1"/>
  <c r="AC783" i="1"/>
  <c r="AB783" i="1"/>
  <c r="AA783" i="1"/>
  <c r="Z783" i="1"/>
  <c r="Y783" i="1"/>
  <c r="X783" i="1"/>
  <c r="W783" i="1"/>
  <c r="V783" i="1"/>
  <c r="U783" i="1"/>
  <c r="T783" i="1"/>
  <c r="S783" i="1"/>
  <c r="R783" i="1"/>
  <c r="Q783" i="1"/>
  <c r="P783" i="1"/>
  <c r="O783" i="1"/>
  <c r="N783" i="1"/>
  <c r="AL783" i="1" s="1"/>
  <c r="M783" i="1"/>
  <c r="AN783" i="1" s="1"/>
  <c r="L783" i="1"/>
  <c r="AM783" i="1" s="1"/>
  <c r="C783" i="1"/>
  <c r="AT782" i="1"/>
  <c r="AK782" i="1"/>
  <c r="AJ782" i="1"/>
  <c r="AI782" i="1"/>
  <c r="AH782" i="1"/>
  <c r="AG782" i="1"/>
  <c r="AF782" i="1"/>
  <c r="AE782" i="1"/>
  <c r="AD782" i="1"/>
  <c r="AC782" i="1"/>
  <c r="AB782" i="1"/>
  <c r="AA782" i="1"/>
  <c r="Z782" i="1"/>
  <c r="Y782" i="1"/>
  <c r="X782" i="1"/>
  <c r="W782" i="1"/>
  <c r="V782" i="1"/>
  <c r="U782" i="1"/>
  <c r="T782" i="1"/>
  <c r="S782" i="1"/>
  <c r="R782" i="1"/>
  <c r="Q782" i="1"/>
  <c r="P782" i="1"/>
  <c r="O782" i="1"/>
  <c r="N782" i="1"/>
  <c r="AL782" i="1" s="1"/>
  <c r="M782" i="1"/>
  <c r="AN782" i="1" s="1"/>
  <c r="L782" i="1"/>
  <c r="AM782" i="1" s="1"/>
  <c r="C782" i="1"/>
  <c r="AT781" i="1"/>
  <c r="AK781" i="1"/>
  <c r="AJ781" i="1"/>
  <c r="AI781" i="1"/>
  <c r="AH781" i="1"/>
  <c r="AG781" i="1"/>
  <c r="AF781" i="1"/>
  <c r="AE781" i="1"/>
  <c r="AD781" i="1"/>
  <c r="AC781" i="1"/>
  <c r="AB781" i="1"/>
  <c r="AA781" i="1"/>
  <c r="Z781" i="1"/>
  <c r="Y781" i="1"/>
  <c r="X781" i="1"/>
  <c r="W781" i="1"/>
  <c r="V781" i="1"/>
  <c r="U781" i="1"/>
  <c r="T781" i="1"/>
  <c r="S781" i="1"/>
  <c r="R781" i="1"/>
  <c r="Q781" i="1"/>
  <c r="P781" i="1"/>
  <c r="O781" i="1"/>
  <c r="N781" i="1"/>
  <c r="AL781" i="1" s="1"/>
  <c r="M781" i="1"/>
  <c r="AQ781" i="1" s="1"/>
  <c r="L781" i="1"/>
  <c r="AM781" i="1" s="1"/>
  <c r="C781" i="1"/>
  <c r="AT780" i="1"/>
  <c r="AK780" i="1"/>
  <c r="AJ780" i="1"/>
  <c r="AI780" i="1"/>
  <c r="AH780" i="1"/>
  <c r="AG780" i="1"/>
  <c r="AF780" i="1"/>
  <c r="AE780" i="1"/>
  <c r="AD780" i="1"/>
  <c r="AC780" i="1"/>
  <c r="AB780" i="1"/>
  <c r="AA780" i="1"/>
  <c r="Z780" i="1"/>
  <c r="Y780" i="1"/>
  <c r="X780" i="1"/>
  <c r="W780" i="1"/>
  <c r="V780" i="1"/>
  <c r="U780" i="1"/>
  <c r="T780" i="1"/>
  <c r="S780" i="1"/>
  <c r="R780" i="1"/>
  <c r="Q780" i="1"/>
  <c r="P780" i="1"/>
  <c r="O780" i="1"/>
  <c r="N780" i="1"/>
  <c r="AL780" i="1" s="1"/>
  <c r="M780" i="1"/>
  <c r="AN780" i="1" s="1"/>
  <c r="L780" i="1"/>
  <c r="AM780" i="1" s="1"/>
  <c r="C780" i="1"/>
  <c r="AT779" i="1"/>
  <c r="AK779" i="1"/>
  <c r="AJ779" i="1"/>
  <c r="AI779" i="1"/>
  <c r="AH779" i="1"/>
  <c r="AG779" i="1"/>
  <c r="AF779" i="1"/>
  <c r="AE779" i="1"/>
  <c r="AD779" i="1"/>
  <c r="AC779" i="1"/>
  <c r="AB779" i="1"/>
  <c r="AA779" i="1"/>
  <c r="Z779" i="1"/>
  <c r="Y779" i="1"/>
  <c r="X779" i="1"/>
  <c r="W779" i="1"/>
  <c r="V779" i="1"/>
  <c r="U779" i="1"/>
  <c r="T779" i="1"/>
  <c r="S779" i="1"/>
  <c r="R779" i="1"/>
  <c r="Q779" i="1"/>
  <c r="P779" i="1"/>
  <c r="O779" i="1"/>
  <c r="N779" i="1"/>
  <c r="AL779" i="1" s="1"/>
  <c r="M779" i="1"/>
  <c r="AN779" i="1" s="1"/>
  <c r="L779" i="1"/>
  <c r="AM779" i="1" s="1"/>
  <c r="C779" i="1"/>
  <c r="AT778" i="1"/>
  <c r="AK778" i="1"/>
  <c r="AJ778" i="1"/>
  <c r="AI778" i="1"/>
  <c r="AH778" i="1"/>
  <c r="AG778" i="1"/>
  <c r="AF778" i="1"/>
  <c r="AE778" i="1"/>
  <c r="AD778" i="1"/>
  <c r="AC778" i="1"/>
  <c r="AB778" i="1"/>
  <c r="AA778" i="1"/>
  <c r="Z778" i="1"/>
  <c r="Y778" i="1"/>
  <c r="X778" i="1"/>
  <c r="W778" i="1"/>
  <c r="V778" i="1"/>
  <c r="U778" i="1"/>
  <c r="T778" i="1"/>
  <c r="S778" i="1"/>
  <c r="R778" i="1"/>
  <c r="Q778" i="1"/>
  <c r="P778" i="1"/>
  <c r="O778" i="1"/>
  <c r="N778" i="1"/>
  <c r="AL778" i="1" s="1"/>
  <c r="M778" i="1"/>
  <c r="L778" i="1"/>
  <c r="AM778" i="1" s="1"/>
  <c r="C778" i="1"/>
  <c r="AT777" i="1"/>
  <c r="AK777" i="1"/>
  <c r="AJ777" i="1"/>
  <c r="AI777" i="1"/>
  <c r="AH777" i="1"/>
  <c r="AG777" i="1"/>
  <c r="AF777" i="1"/>
  <c r="AE777" i="1"/>
  <c r="AD777" i="1"/>
  <c r="AC777" i="1"/>
  <c r="AB777" i="1"/>
  <c r="AA777" i="1"/>
  <c r="Z777" i="1"/>
  <c r="Y777" i="1"/>
  <c r="X777" i="1"/>
  <c r="W777" i="1"/>
  <c r="V777" i="1"/>
  <c r="U777" i="1"/>
  <c r="T777" i="1"/>
  <c r="S777" i="1"/>
  <c r="R777" i="1"/>
  <c r="Q777" i="1"/>
  <c r="P777" i="1"/>
  <c r="O777" i="1"/>
  <c r="N777" i="1"/>
  <c r="AL777" i="1" s="1"/>
  <c r="M777" i="1"/>
  <c r="L777" i="1"/>
  <c r="AM777" i="1" s="1"/>
  <c r="C777" i="1"/>
  <c r="AT776" i="1"/>
  <c r="AK776" i="1"/>
  <c r="AJ776" i="1"/>
  <c r="AI776" i="1"/>
  <c r="AH776" i="1"/>
  <c r="AG776" i="1"/>
  <c r="AF776" i="1"/>
  <c r="AE776" i="1"/>
  <c r="AD776" i="1"/>
  <c r="AC776" i="1"/>
  <c r="AB776" i="1"/>
  <c r="AA776" i="1"/>
  <c r="Z776" i="1"/>
  <c r="Y776" i="1"/>
  <c r="X776" i="1"/>
  <c r="W776" i="1"/>
  <c r="V776" i="1"/>
  <c r="U776" i="1"/>
  <c r="T776" i="1"/>
  <c r="S776" i="1"/>
  <c r="R776" i="1"/>
  <c r="Q776" i="1"/>
  <c r="P776" i="1"/>
  <c r="O776" i="1"/>
  <c r="N776" i="1"/>
  <c r="AL776" i="1" s="1"/>
  <c r="M776" i="1"/>
  <c r="AQ776" i="1" s="1"/>
  <c r="L776" i="1"/>
  <c r="AM776" i="1" s="1"/>
  <c r="C776" i="1"/>
  <c r="AT775" i="1"/>
  <c r="AK775" i="1"/>
  <c r="AJ775" i="1"/>
  <c r="AI775" i="1"/>
  <c r="AH775" i="1"/>
  <c r="AG775" i="1"/>
  <c r="AF775" i="1"/>
  <c r="AE775" i="1"/>
  <c r="AD775" i="1"/>
  <c r="AC775" i="1"/>
  <c r="AB775" i="1"/>
  <c r="AA775" i="1"/>
  <c r="Z775" i="1"/>
  <c r="Y775" i="1"/>
  <c r="X775" i="1"/>
  <c r="W775" i="1"/>
  <c r="V775" i="1"/>
  <c r="U775" i="1"/>
  <c r="T775" i="1"/>
  <c r="S775" i="1"/>
  <c r="R775" i="1"/>
  <c r="Q775" i="1"/>
  <c r="P775" i="1"/>
  <c r="O775" i="1"/>
  <c r="N775" i="1"/>
  <c r="AL775" i="1" s="1"/>
  <c r="M775" i="1"/>
  <c r="AN775" i="1" s="1"/>
  <c r="L775" i="1"/>
  <c r="AM775" i="1" s="1"/>
  <c r="C775" i="1"/>
  <c r="AT774" i="1"/>
  <c r="AK774" i="1"/>
  <c r="AJ774" i="1"/>
  <c r="AI774" i="1"/>
  <c r="AH774" i="1"/>
  <c r="AG774" i="1"/>
  <c r="AF774" i="1"/>
  <c r="AE774" i="1"/>
  <c r="AD774" i="1"/>
  <c r="AC774" i="1"/>
  <c r="AB774" i="1"/>
  <c r="AA774" i="1"/>
  <c r="Z774" i="1"/>
  <c r="Y774" i="1"/>
  <c r="X774" i="1"/>
  <c r="W774" i="1"/>
  <c r="V774" i="1"/>
  <c r="U774" i="1"/>
  <c r="T774" i="1"/>
  <c r="S774" i="1"/>
  <c r="R774" i="1"/>
  <c r="Q774" i="1"/>
  <c r="P774" i="1"/>
  <c r="O774" i="1"/>
  <c r="N774" i="1"/>
  <c r="AL774" i="1" s="1"/>
  <c r="M774" i="1"/>
  <c r="L774" i="1"/>
  <c r="AM774" i="1" s="1"/>
  <c r="C774" i="1"/>
  <c r="AT749" i="1"/>
  <c r="AK749" i="1"/>
  <c r="AJ749" i="1"/>
  <c r="AI749" i="1"/>
  <c r="AH749" i="1"/>
  <c r="AG749" i="1"/>
  <c r="AF749" i="1"/>
  <c r="AE749" i="1"/>
  <c r="AD749" i="1"/>
  <c r="AC749" i="1"/>
  <c r="AB749" i="1"/>
  <c r="AA749" i="1"/>
  <c r="Z749" i="1"/>
  <c r="Y749" i="1"/>
  <c r="X749" i="1"/>
  <c r="W749" i="1"/>
  <c r="V749" i="1"/>
  <c r="U749" i="1"/>
  <c r="T749" i="1"/>
  <c r="S749" i="1"/>
  <c r="R749" i="1"/>
  <c r="Q749" i="1"/>
  <c r="P749" i="1"/>
  <c r="O749" i="1"/>
  <c r="N749" i="1"/>
  <c r="AL749" i="1" s="1"/>
  <c r="M749" i="1"/>
  <c r="AQ749" i="1" s="1"/>
  <c r="L749" i="1"/>
  <c r="AM749" i="1" s="1"/>
  <c r="AP749" i="1" s="1"/>
  <c r="C749" i="1"/>
  <c r="AT748" i="1"/>
  <c r="AK748" i="1"/>
  <c r="AJ748" i="1"/>
  <c r="AI748" i="1"/>
  <c r="AH748" i="1"/>
  <c r="AG748" i="1"/>
  <c r="AF748" i="1"/>
  <c r="AE748" i="1"/>
  <c r="AD748" i="1"/>
  <c r="AC748" i="1"/>
  <c r="AB748" i="1"/>
  <c r="AA748" i="1"/>
  <c r="Z748" i="1"/>
  <c r="Y748" i="1"/>
  <c r="X748" i="1"/>
  <c r="W748" i="1"/>
  <c r="V748" i="1"/>
  <c r="U748" i="1"/>
  <c r="T748" i="1"/>
  <c r="S748" i="1"/>
  <c r="R748" i="1"/>
  <c r="Q748" i="1"/>
  <c r="P748" i="1"/>
  <c r="O748" i="1"/>
  <c r="N748" i="1"/>
  <c r="AL748" i="1" s="1"/>
  <c r="M748" i="1"/>
  <c r="AQ748" i="1" s="1"/>
  <c r="L748" i="1"/>
  <c r="AM748" i="1" s="1"/>
  <c r="AP748" i="1" s="1"/>
  <c r="C748" i="1"/>
  <c r="AT747" i="1"/>
  <c r="AK747" i="1"/>
  <c r="AJ747" i="1"/>
  <c r="AI747" i="1"/>
  <c r="AH747" i="1"/>
  <c r="AG747" i="1"/>
  <c r="AF747" i="1"/>
  <c r="AE747" i="1"/>
  <c r="AD747" i="1"/>
  <c r="AC747" i="1"/>
  <c r="AB747" i="1"/>
  <c r="AA747" i="1"/>
  <c r="Z747" i="1"/>
  <c r="Y747" i="1"/>
  <c r="X747" i="1"/>
  <c r="W747" i="1"/>
  <c r="V747" i="1"/>
  <c r="U747" i="1"/>
  <c r="T747" i="1"/>
  <c r="S747" i="1"/>
  <c r="R747" i="1"/>
  <c r="Q747" i="1"/>
  <c r="P747" i="1"/>
  <c r="O747" i="1"/>
  <c r="N747" i="1"/>
  <c r="AL747" i="1" s="1"/>
  <c r="M747" i="1"/>
  <c r="AQ747" i="1" s="1"/>
  <c r="L747" i="1"/>
  <c r="AM747" i="1" s="1"/>
  <c r="AP747" i="1" s="1"/>
  <c r="C747" i="1"/>
  <c r="AT746" i="1"/>
  <c r="AK746" i="1"/>
  <c r="AJ746" i="1"/>
  <c r="AI746" i="1"/>
  <c r="AH746" i="1"/>
  <c r="AG746" i="1"/>
  <c r="AF746" i="1"/>
  <c r="AE746" i="1"/>
  <c r="AD746" i="1"/>
  <c r="AC746" i="1"/>
  <c r="AB746" i="1"/>
  <c r="AA746" i="1"/>
  <c r="Z746" i="1"/>
  <c r="Y746" i="1"/>
  <c r="X746" i="1"/>
  <c r="W746" i="1"/>
  <c r="V746" i="1"/>
  <c r="U746" i="1"/>
  <c r="T746" i="1"/>
  <c r="S746" i="1"/>
  <c r="R746" i="1"/>
  <c r="Q746" i="1"/>
  <c r="P746" i="1"/>
  <c r="O746" i="1"/>
  <c r="N746" i="1"/>
  <c r="AL746" i="1" s="1"/>
  <c r="M746" i="1"/>
  <c r="AQ746" i="1" s="1"/>
  <c r="L746" i="1"/>
  <c r="AM746" i="1" s="1"/>
  <c r="AP746" i="1" s="1"/>
  <c r="C746" i="1"/>
  <c r="AT745" i="1"/>
  <c r="AK745" i="1"/>
  <c r="AJ745" i="1"/>
  <c r="AI745" i="1"/>
  <c r="AH745" i="1"/>
  <c r="AG745" i="1"/>
  <c r="AF745" i="1"/>
  <c r="AE745" i="1"/>
  <c r="AD745" i="1"/>
  <c r="AC745" i="1"/>
  <c r="AB745" i="1"/>
  <c r="AA745" i="1"/>
  <c r="Z745" i="1"/>
  <c r="Y745" i="1"/>
  <c r="X745" i="1"/>
  <c r="W745" i="1"/>
  <c r="V745" i="1"/>
  <c r="U745" i="1"/>
  <c r="T745" i="1"/>
  <c r="S745" i="1"/>
  <c r="R745" i="1"/>
  <c r="Q745" i="1"/>
  <c r="P745" i="1"/>
  <c r="O745" i="1"/>
  <c r="N745" i="1"/>
  <c r="AL745" i="1" s="1"/>
  <c r="M745" i="1"/>
  <c r="AQ745" i="1" s="1"/>
  <c r="L745" i="1"/>
  <c r="AM745" i="1" s="1"/>
  <c r="AP745" i="1" s="1"/>
  <c r="C745" i="1"/>
  <c r="AT744" i="1"/>
  <c r="AK744" i="1"/>
  <c r="AJ744" i="1"/>
  <c r="AI744" i="1"/>
  <c r="AH744" i="1"/>
  <c r="AG744" i="1"/>
  <c r="AF744" i="1"/>
  <c r="AE744" i="1"/>
  <c r="AD744" i="1"/>
  <c r="AC744" i="1"/>
  <c r="AB744" i="1"/>
  <c r="AA744" i="1"/>
  <c r="Z744" i="1"/>
  <c r="Y744" i="1"/>
  <c r="X744" i="1"/>
  <c r="W744" i="1"/>
  <c r="V744" i="1"/>
  <c r="U744" i="1"/>
  <c r="T744" i="1"/>
  <c r="S744" i="1"/>
  <c r="R744" i="1"/>
  <c r="Q744" i="1"/>
  <c r="P744" i="1"/>
  <c r="O744" i="1"/>
  <c r="N744" i="1"/>
  <c r="AL744" i="1" s="1"/>
  <c r="M744" i="1"/>
  <c r="AQ744" i="1" s="1"/>
  <c r="L744" i="1"/>
  <c r="AM744" i="1" s="1"/>
  <c r="AP744" i="1" s="1"/>
  <c r="C744" i="1"/>
  <c r="AT743" i="1"/>
  <c r="AK743" i="1"/>
  <c r="AJ743" i="1"/>
  <c r="AI743" i="1"/>
  <c r="AH743" i="1"/>
  <c r="AG743" i="1"/>
  <c r="AF743" i="1"/>
  <c r="AE743" i="1"/>
  <c r="AD743" i="1"/>
  <c r="AC743" i="1"/>
  <c r="AB743" i="1"/>
  <c r="AA743" i="1"/>
  <c r="Z743" i="1"/>
  <c r="Y743" i="1"/>
  <c r="X743" i="1"/>
  <c r="W743" i="1"/>
  <c r="V743" i="1"/>
  <c r="U743" i="1"/>
  <c r="T743" i="1"/>
  <c r="S743" i="1"/>
  <c r="R743" i="1"/>
  <c r="Q743" i="1"/>
  <c r="P743" i="1"/>
  <c r="O743" i="1"/>
  <c r="N743" i="1"/>
  <c r="AL743" i="1" s="1"/>
  <c r="M743" i="1"/>
  <c r="AQ743" i="1" s="1"/>
  <c r="L743" i="1"/>
  <c r="AM743" i="1" s="1"/>
  <c r="AP743" i="1" s="1"/>
  <c r="C743" i="1"/>
  <c r="AT742" i="1"/>
  <c r="AK742" i="1"/>
  <c r="AJ742" i="1"/>
  <c r="AI742" i="1"/>
  <c r="AH742" i="1"/>
  <c r="AG742" i="1"/>
  <c r="AF742" i="1"/>
  <c r="AE742" i="1"/>
  <c r="AD742" i="1"/>
  <c r="AC742" i="1"/>
  <c r="AB742" i="1"/>
  <c r="AA742" i="1"/>
  <c r="Z742" i="1"/>
  <c r="Y742" i="1"/>
  <c r="X742" i="1"/>
  <c r="W742" i="1"/>
  <c r="V742" i="1"/>
  <c r="U742" i="1"/>
  <c r="T742" i="1"/>
  <c r="S742" i="1"/>
  <c r="R742" i="1"/>
  <c r="Q742" i="1"/>
  <c r="P742" i="1"/>
  <c r="O742" i="1"/>
  <c r="N742" i="1"/>
  <c r="AL742" i="1" s="1"/>
  <c r="M742" i="1"/>
  <c r="AQ742" i="1" s="1"/>
  <c r="L742" i="1"/>
  <c r="AM742" i="1" s="1"/>
  <c r="AP742" i="1" s="1"/>
  <c r="C742" i="1"/>
  <c r="AT741" i="1"/>
  <c r="AK741" i="1"/>
  <c r="AJ741" i="1"/>
  <c r="AI741" i="1"/>
  <c r="AH741" i="1"/>
  <c r="AG741" i="1"/>
  <c r="AF741" i="1"/>
  <c r="AE741" i="1"/>
  <c r="AD741" i="1"/>
  <c r="AC741" i="1"/>
  <c r="AB741" i="1"/>
  <c r="AA741" i="1"/>
  <c r="Z741" i="1"/>
  <c r="Y741" i="1"/>
  <c r="X741" i="1"/>
  <c r="W741" i="1"/>
  <c r="V741" i="1"/>
  <c r="U741" i="1"/>
  <c r="T741" i="1"/>
  <c r="S741" i="1"/>
  <c r="R741" i="1"/>
  <c r="Q741" i="1"/>
  <c r="P741" i="1"/>
  <c r="O741" i="1"/>
  <c r="N741" i="1"/>
  <c r="AL741" i="1" s="1"/>
  <c r="M741" i="1"/>
  <c r="AQ741" i="1" s="1"/>
  <c r="L741" i="1"/>
  <c r="AM741" i="1" s="1"/>
  <c r="AP741" i="1" s="1"/>
  <c r="C741" i="1"/>
  <c r="AT740" i="1"/>
  <c r="AK740" i="1"/>
  <c r="AJ740" i="1"/>
  <c r="AI740" i="1"/>
  <c r="AH740" i="1"/>
  <c r="AG740" i="1"/>
  <c r="AF740" i="1"/>
  <c r="AE740" i="1"/>
  <c r="AD740" i="1"/>
  <c r="AC740" i="1"/>
  <c r="AB740" i="1"/>
  <c r="AA740" i="1"/>
  <c r="Z740" i="1"/>
  <c r="Y740" i="1"/>
  <c r="X740" i="1"/>
  <c r="W740" i="1"/>
  <c r="V740" i="1"/>
  <c r="U740" i="1"/>
  <c r="T740" i="1"/>
  <c r="S740" i="1"/>
  <c r="R740" i="1"/>
  <c r="Q740" i="1"/>
  <c r="P740" i="1"/>
  <c r="O740" i="1"/>
  <c r="N740" i="1"/>
  <c r="AL740" i="1" s="1"/>
  <c r="M740" i="1"/>
  <c r="AQ740" i="1" s="1"/>
  <c r="L740" i="1"/>
  <c r="AM740" i="1" s="1"/>
  <c r="AP740" i="1" s="1"/>
  <c r="C740" i="1"/>
  <c r="AT739" i="1"/>
  <c r="AK739" i="1"/>
  <c r="AJ739" i="1"/>
  <c r="AI739" i="1"/>
  <c r="AH739" i="1"/>
  <c r="AG739" i="1"/>
  <c r="AF739" i="1"/>
  <c r="AE739" i="1"/>
  <c r="AD739" i="1"/>
  <c r="AC739" i="1"/>
  <c r="AB739" i="1"/>
  <c r="AA739" i="1"/>
  <c r="Z739" i="1"/>
  <c r="Y739" i="1"/>
  <c r="X739" i="1"/>
  <c r="W739" i="1"/>
  <c r="V739" i="1"/>
  <c r="U739" i="1"/>
  <c r="T739" i="1"/>
  <c r="S739" i="1"/>
  <c r="R739" i="1"/>
  <c r="Q739" i="1"/>
  <c r="P739" i="1"/>
  <c r="O739" i="1"/>
  <c r="N739" i="1"/>
  <c r="AL739" i="1" s="1"/>
  <c r="M739" i="1"/>
  <c r="AQ739" i="1" s="1"/>
  <c r="L739" i="1"/>
  <c r="AM739" i="1" s="1"/>
  <c r="AP739" i="1" s="1"/>
  <c r="C739" i="1"/>
  <c r="AT738" i="1"/>
  <c r="AK738" i="1"/>
  <c r="AJ738" i="1"/>
  <c r="AI738" i="1"/>
  <c r="AH738" i="1"/>
  <c r="AG738" i="1"/>
  <c r="AF738" i="1"/>
  <c r="AE738" i="1"/>
  <c r="AD738" i="1"/>
  <c r="AC738" i="1"/>
  <c r="AB738" i="1"/>
  <c r="AA738" i="1"/>
  <c r="Z738" i="1"/>
  <c r="Y738" i="1"/>
  <c r="X738" i="1"/>
  <c r="W738" i="1"/>
  <c r="V738" i="1"/>
  <c r="U738" i="1"/>
  <c r="T738" i="1"/>
  <c r="S738" i="1"/>
  <c r="R738" i="1"/>
  <c r="Q738" i="1"/>
  <c r="P738" i="1"/>
  <c r="O738" i="1"/>
  <c r="N738" i="1"/>
  <c r="AL738" i="1" s="1"/>
  <c r="M738" i="1"/>
  <c r="AQ738" i="1" s="1"/>
  <c r="L738" i="1"/>
  <c r="AM738" i="1" s="1"/>
  <c r="AP738" i="1" s="1"/>
  <c r="C738" i="1"/>
  <c r="AT737" i="1"/>
  <c r="AK737" i="1"/>
  <c r="AJ737" i="1"/>
  <c r="AI737" i="1"/>
  <c r="AH737" i="1"/>
  <c r="AG737" i="1"/>
  <c r="AF737" i="1"/>
  <c r="AE737" i="1"/>
  <c r="AD737" i="1"/>
  <c r="AC737" i="1"/>
  <c r="AB737" i="1"/>
  <c r="AA737" i="1"/>
  <c r="Z737" i="1"/>
  <c r="Y737" i="1"/>
  <c r="X737" i="1"/>
  <c r="W737" i="1"/>
  <c r="V737" i="1"/>
  <c r="U737" i="1"/>
  <c r="T737" i="1"/>
  <c r="S737" i="1"/>
  <c r="R737" i="1"/>
  <c r="Q737" i="1"/>
  <c r="P737" i="1"/>
  <c r="O737" i="1"/>
  <c r="N737" i="1"/>
  <c r="AL737" i="1" s="1"/>
  <c r="M737" i="1"/>
  <c r="AQ737" i="1" s="1"/>
  <c r="L737" i="1"/>
  <c r="AM737" i="1" s="1"/>
  <c r="AP737" i="1" s="1"/>
  <c r="C737" i="1"/>
  <c r="AT736" i="1"/>
  <c r="AK736" i="1"/>
  <c r="AJ736" i="1"/>
  <c r="AI736" i="1"/>
  <c r="AH736" i="1"/>
  <c r="AG736" i="1"/>
  <c r="AF736" i="1"/>
  <c r="AE736" i="1"/>
  <c r="AD736" i="1"/>
  <c r="AC736" i="1"/>
  <c r="AB736" i="1"/>
  <c r="AA736" i="1"/>
  <c r="Z736" i="1"/>
  <c r="Y736" i="1"/>
  <c r="X736" i="1"/>
  <c r="W736" i="1"/>
  <c r="V736" i="1"/>
  <c r="U736" i="1"/>
  <c r="T736" i="1"/>
  <c r="S736" i="1"/>
  <c r="R736" i="1"/>
  <c r="Q736" i="1"/>
  <c r="P736" i="1"/>
  <c r="O736" i="1"/>
  <c r="N736" i="1"/>
  <c r="AL736" i="1" s="1"/>
  <c r="M736" i="1"/>
  <c r="AQ736" i="1" s="1"/>
  <c r="L736" i="1"/>
  <c r="AM736" i="1" s="1"/>
  <c r="AP736" i="1" s="1"/>
  <c r="C736" i="1"/>
  <c r="AT735" i="1"/>
  <c r="AK735" i="1"/>
  <c r="AJ735" i="1"/>
  <c r="AI735" i="1"/>
  <c r="AH735" i="1"/>
  <c r="AG735" i="1"/>
  <c r="AF735" i="1"/>
  <c r="AE735" i="1"/>
  <c r="AD735" i="1"/>
  <c r="AC735" i="1"/>
  <c r="AB735" i="1"/>
  <c r="AA735" i="1"/>
  <c r="Z735" i="1"/>
  <c r="Y735" i="1"/>
  <c r="X735" i="1"/>
  <c r="W735" i="1"/>
  <c r="V735" i="1"/>
  <c r="U735" i="1"/>
  <c r="T735" i="1"/>
  <c r="S735" i="1"/>
  <c r="R735" i="1"/>
  <c r="Q735" i="1"/>
  <c r="P735" i="1"/>
  <c r="O735" i="1"/>
  <c r="N735" i="1"/>
  <c r="AL735" i="1" s="1"/>
  <c r="M735" i="1"/>
  <c r="AQ735" i="1" s="1"/>
  <c r="L735" i="1"/>
  <c r="AM735" i="1" s="1"/>
  <c r="AP735" i="1" s="1"/>
  <c r="C735" i="1"/>
  <c r="AT734" i="1"/>
  <c r="AK734" i="1"/>
  <c r="AJ734" i="1"/>
  <c r="AI734" i="1"/>
  <c r="AH734" i="1"/>
  <c r="AG734" i="1"/>
  <c r="AF734" i="1"/>
  <c r="AE734" i="1"/>
  <c r="AD734" i="1"/>
  <c r="AC734" i="1"/>
  <c r="AB734" i="1"/>
  <c r="AA734" i="1"/>
  <c r="Z734" i="1"/>
  <c r="Y734" i="1"/>
  <c r="X734" i="1"/>
  <c r="W734" i="1"/>
  <c r="V734" i="1"/>
  <c r="U734" i="1"/>
  <c r="T734" i="1"/>
  <c r="S734" i="1"/>
  <c r="R734" i="1"/>
  <c r="Q734" i="1"/>
  <c r="P734" i="1"/>
  <c r="O734" i="1"/>
  <c r="N734" i="1"/>
  <c r="AL734" i="1" s="1"/>
  <c r="M734" i="1"/>
  <c r="AQ734" i="1" s="1"/>
  <c r="L734" i="1"/>
  <c r="AM734" i="1" s="1"/>
  <c r="AP734" i="1" s="1"/>
  <c r="C734" i="1"/>
  <c r="AT733" i="1"/>
  <c r="AK733" i="1"/>
  <c r="AJ733" i="1"/>
  <c r="AI733" i="1"/>
  <c r="AH733" i="1"/>
  <c r="AG733" i="1"/>
  <c r="AF733" i="1"/>
  <c r="AE733" i="1"/>
  <c r="AD733" i="1"/>
  <c r="AC733" i="1"/>
  <c r="AB733" i="1"/>
  <c r="AA733" i="1"/>
  <c r="Z733" i="1"/>
  <c r="Y733" i="1"/>
  <c r="X733" i="1"/>
  <c r="W733" i="1"/>
  <c r="V733" i="1"/>
  <c r="U733" i="1"/>
  <c r="T733" i="1"/>
  <c r="S733" i="1"/>
  <c r="R733" i="1"/>
  <c r="Q733" i="1"/>
  <c r="P733" i="1"/>
  <c r="O733" i="1"/>
  <c r="N733" i="1"/>
  <c r="AL733" i="1" s="1"/>
  <c r="M733" i="1"/>
  <c r="AQ733" i="1" s="1"/>
  <c r="L733" i="1"/>
  <c r="AM733" i="1" s="1"/>
  <c r="AP733" i="1" s="1"/>
  <c r="C733" i="1"/>
  <c r="AT732" i="1"/>
  <c r="AK732" i="1"/>
  <c r="AJ732" i="1"/>
  <c r="AI732" i="1"/>
  <c r="AH732" i="1"/>
  <c r="AG732" i="1"/>
  <c r="AF732" i="1"/>
  <c r="AE732" i="1"/>
  <c r="AD732" i="1"/>
  <c r="AC732" i="1"/>
  <c r="AB732" i="1"/>
  <c r="AA732" i="1"/>
  <c r="Z732" i="1"/>
  <c r="Y732" i="1"/>
  <c r="X732" i="1"/>
  <c r="W732" i="1"/>
  <c r="V732" i="1"/>
  <c r="U732" i="1"/>
  <c r="T732" i="1"/>
  <c r="S732" i="1"/>
  <c r="R732" i="1"/>
  <c r="Q732" i="1"/>
  <c r="P732" i="1"/>
  <c r="O732" i="1"/>
  <c r="N732" i="1"/>
  <c r="AL732" i="1" s="1"/>
  <c r="M732" i="1"/>
  <c r="AQ732" i="1" s="1"/>
  <c r="L732" i="1"/>
  <c r="AM732" i="1" s="1"/>
  <c r="AP732" i="1" s="1"/>
  <c r="C732" i="1"/>
  <c r="AT731" i="1"/>
  <c r="AK731" i="1"/>
  <c r="AJ731" i="1"/>
  <c r="AI731" i="1"/>
  <c r="AH731" i="1"/>
  <c r="AG731" i="1"/>
  <c r="AF731" i="1"/>
  <c r="AE731" i="1"/>
  <c r="AD731" i="1"/>
  <c r="AC731" i="1"/>
  <c r="AB731" i="1"/>
  <c r="AA731" i="1"/>
  <c r="Z731" i="1"/>
  <c r="Y731" i="1"/>
  <c r="X731" i="1"/>
  <c r="W731" i="1"/>
  <c r="V731" i="1"/>
  <c r="U731" i="1"/>
  <c r="T731" i="1"/>
  <c r="S731" i="1"/>
  <c r="R731" i="1"/>
  <c r="Q731" i="1"/>
  <c r="P731" i="1"/>
  <c r="O731" i="1"/>
  <c r="N731" i="1"/>
  <c r="AL731" i="1" s="1"/>
  <c r="M731" i="1"/>
  <c r="AQ731" i="1" s="1"/>
  <c r="L731" i="1"/>
  <c r="AM731" i="1" s="1"/>
  <c r="AP731" i="1" s="1"/>
  <c r="C731" i="1"/>
  <c r="AT730" i="1"/>
  <c r="AK730" i="1"/>
  <c r="AJ730" i="1"/>
  <c r="AI730" i="1"/>
  <c r="AH730" i="1"/>
  <c r="AG730" i="1"/>
  <c r="AF730" i="1"/>
  <c r="AE730" i="1"/>
  <c r="AD730" i="1"/>
  <c r="AC730" i="1"/>
  <c r="AB730" i="1"/>
  <c r="AA730" i="1"/>
  <c r="Z730" i="1"/>
  <c r="Y730" i="1"/>
  <c r="X730" i="1"/>
  <c r="W730" i="1"/>
  <c r="V730" i="1"/>
  <c r="U730" i="1"/>
  <c r="T730" i="1"/>
  <c r="S730" i="1"/>
  <c r="R730" i="1"/>
  <c r="Q730" i="1"/>
  <c r="P730" i="1"/>
  <c r="O730" i="1"/>
  <c r="N730" i="1"/>
  <c r="AL730" i="1" s="1"/>
  <c r="M730" i="1"/>
  <c r="AQ730" i="1" s="1"/>
  <c r="L730" i="1"/>
  <c r="AM730" i="1" s="1"/>
  <c r="AP730" i="1" s="1"/>
  <c r="C730" i="1"/>
  <c r="AT729" i="1"/>
  <c r="AK729" i="1"/>
  <c r="AJ729" i="1"/>
  <c r="AI729" i="1"/>
  <c r="AH729" i="1"/>
  <c r="AG729" i="1"/>
  <c r="AF729" i="1"/>
  <c r="AE729" i="1"/>
  <c r="AD729" i="1"/>
  <c r="AC729" i="1"/>
  <c r="AB729" i="1"/>
  <c r="AA729" i="1"/>
  <c r="Z729" i="1"/>
  <c r="Y729" i="1"/>
  <c r="X729" i="1"/>
  <c r="W729" i="1"/>
  <c r="V729" i="1"/>
  <c r="U729" i="1"/>
  <c r="T729" i="1"/>
  <c r="S729" i="1"/>
  <c r="R729" i="1"/>
  <c r="Q729" i="1"/>
  <c r="P729" i="1"/>
  <c r="O729" i="1"/>
  <c r="N729" i="1"/>
  <c r="AL729" i="1" s="1"/>
  <c r="M729" i="1"/>
  <c r="AQ729" i="1" s="1"/>
  <c r="L729" i="1"/>
  <c r="AM729" i="1" s="1"/>
  <c r="AP729" i="1" s="1"/>
  <c r="C729" i="1"/>
  <c r="AT728" i="1"/>
  <c r="AK728" i="1"/>
  <c r="AJ728" i="1"/>
  <c r="AI728" i="1"/>
  <c r="AH728" i="1"/>
  <c r="AG728" i="1"/>
  <c r="AF728" i="1"/>
  <c r="AE728" i="1"/>
  <c r="AD728" i="1"/>
  <c r="AC728" i="1"/>
  <c r="AB728" i="1"/>
  <c r="AA728" i="1"/>
  <c r="Z728" i="1"/>
  <c r="Y728" i="1"/>
  <c r="X728" i="1"/>
  <c r="W728" i="1"/>
  <c r="V728" i="1"/>
  <c r="U728" i="1"/>
  <c r="T728" i="1"/>
  <c r="S728" i="1"/>
  <c r="R728" i="1"/>
  <c r="Q728" i="1"/>
  <c r="P728" i="1"/>
  <c r="O728" i="1"/>
  <c r="N728" i="1"/>
  <c r="AL728" i="1" s="1"/>
  <c r="M728" i="1"/>
  <c r="AQ728" i="1" s="1"/>
  <c r="L728" i="1"/>
  <c r="AM728" i="1" s="1"/>
  <c r="AP728" i="1" s="1"/>
  <c r="C728" i="1"/>
  <c r="AT727" i="1"/>
  <c r="AK727" i="1"/>
  <c r="AJ727" i="1"/>
  <c r="AI727" i="1"/>
  <c r="AH727" i="1"/>
  <c r="AG727" i="1"/>
  <c r="AF727" i="1"/>
  <c r="AE727" i="1"/>
  <c r="AD727" i="1"/>
  <c r="AC727" i="1"/>
  <c r="AB727" i="1"/>
  <c r="AA727" i="1"/>
  <c r="Z727" i="1"/>
  <c r="Y727" i="1"/>
  <c r="X727" i="1"/>
  <c r="W727" i="1"/>
  <c r="V727" i="1"/>
  <c r="U727" i="1"/>
  <c r="T727" i="1"/>
  <c r="S727" i="1"/>
  <c r="R727" i="1"/>
  <c r="Q727" i="1"/>
  <c r="P727" i="1"/>
  <c r="O727" i="1"/>
  <c r="N727" i="1"/>
  <c r="AL727" i="1" s="1"/>
  <c r="M727" i="1"/>
  <c r="AQ727" i="1" s="1"/>
  <c r="L727" i="1"/>
  <c r="AM727" i="1" s="1"/>
  <c r="AP727" i="1" s="1"/>
  <c r="C727" i="1"/>
  <c r="AT726" i="1"/>
  <c r="AK726" i="1"/>
  <c r="AJ726" i="1"/>
  <c r="AI726" i="1"/>
  <c r="AH726" i="1"/>
  <c r="AG726" i="1"/>
  <c r="AF726" i="1"/>
  <c r="AE726" i="1"/>
  <c r="AD726" i="1"/>
  <c r="AC726" i="1"/>
  <c r="AB726" i="1"/>
  <c r="AA726" i="1"/>
  <c r="Z726" i="1"/>
  <c r="Y726" i="1"/>
  <c r="X726" i="1"/>
  <c r="W726" i="1"/>
  <c r="V726" i="1"/>
  <c r="U726" i="1"/>
  <c r="T726" i="1"/>
  <c r="S726" i="1"/>
  <c r="R726" i="1"/>
  <c r="Q726" i="1"/>
  <c r="P726" i="1"/>
  <c r="O726" i="1"/>
  <c r="N726" i="1"/>
  <c r="AL726" i="1" s="1"/>
  <c r="M726" i="1"/>
  <c r="AQ726" i="1" s="1"/>
  <c r="L726" i="1"/>
  <c r="AM726" i="1" s="1"/>
  <c r="AP726" i="1" s="1"/>
  <c r="C726" i="1"/>
  <c r="AT725" i="1"/>
  <c r="AK725" i="1"/>
  <c r="AJ725" i="1"/>
  <c r="AI725" i="1"/>
  <c r="AH725" i="1"/>
  <c r="AG725" i="1"/>
  <c r="AF725" i="1"/>
  <c r="AE725" i="1"/>
  <c r="AD725" i="1"/>
  <c r="AC725" i="1"/>
  <c r="AB725" i="1"/>
  <c r="AA725" i="1"/>
  <c r="Z725" i="1"/>
  <c r="Y725" i="1"/>
  <c r="X725" i="1"/>
  <c r="W725" i="1"/>
  <c r="V725" i="1"/>
  <c r="U725" i="1"/>
  <c r="T725" i="1"/>
  <c r="S725" i="1"/>
  <c r="R725" i="1"/>
  <c r="Q725" i="1"/>
  <c r="P725" i="1"/>
  <c r="O725" i="1"/>
  <c r="N725" i="1"/>
  <c r="AL725" i="1" s="1"/>
  <c r="M725" i="1"/>
  <c r="AQ725" i="1" s="1"/>
  <c r="L725" i="1"/>
  <c r="AM725" i="1" s="1"/>
  <c r="C725" i="1"/>
  <c r="AT724" i="1"/>
  <c r="AK724" i="1"/>
  <c r="AJ724" i="1"/>
  <c r="AI724" i="1"/>
  <c r="AH724" i="1"/>
  <c r="AG724" i="1"/>
  <c r="AF724" i="1"/>
  <c r="AE724" i="1"/>
  <c r="AD724" i="1"/>
  <c r="AC724" i="1"/>
  <c r="AB724" i="1"/>
  <c r="AA724" i="1"/>
  <c r="Z724" i="1"/>
  <c r="Y724" i="1"/>
  <c r="X724" i="1"/>
  <c r="W724" i="1"/>
  <c r="V724" i="1"/>
  <c r="U724" i="1"/>
  <c r="T724" i="1"/>
  <c r="S724" i="1"/>
  <c r="R724" i="1"/>
  <c r="Q724" i="1"/>
  <c r="P724" i="1"/>
  <c r="O724" i="1"/>
  <c r="N724" i="1"/>
  <c r="AL724" i="1" s="1"/>
  <c r="M724" i="1"/>
  <c r="AQ724" i="1" s="1"/>
  <c r="L724" i="1"/>
  <c r="AM724" i="1" s="1"/>
  <c r="C724" i="1"/>
  <c r="AT723" i="1"/>
  <c r="AK723" i="1"/>
  <c r="AJ723" i="1"/>
  <c r="AI723" i="1"/>
  <c r="AH723" i="1"/>
  <c r="AG723" i="1"/>
  <c r="AF723" i="1"/>
  <c r="AE723" i="1"/>
  <c r="AD723" i="1"/>
  <c r="AC723" i="1"/>
  <c r="AB723" i="1"/>
  <c r="AA723" i="1"/>
  <c r="Z723" i="1"/>
  <c r="Y723" i="1"/>
  <c r="X723" i="1"/>
  <c r="W723" i="1"/>
  <c r="V723" i="1"/>
  <c r="U723" i="1"/>
  <c r="T723" i="1"/>
  <c r="S723" i="1"/>
  <c r="R723" i="1"/>
  <c r="Q723" i="1"/>
  <c r="P723" i="1"/>
  <c r="O723" i="1"/>
  <c r="N723" i="1"/>
  <c r="AL723" i="1" s="1"/>
  <c r="M723" i="1"/>
  <c r="AQ723" i="1" s="1"/>
  <c r="L723" i="1"/>
  <c r="AM723" i="1" s="1"/>
  <c r="C723" i="1"/>
  <c r="AT722" i="1"/>
  <c r="AK722" i="1"/>
  <c r="AJ722" i="1"/>
  <c r="AI722" i="1"/>
  <c r="AH722" i="1"/>
  <c r="AG722" i="1"/>
  <c r="AF722" i="1"/>
  <c r="AE722" i="1"/>
  <c r="AD722" i="1"/>
  <c r="AC722" i="1"/>
  <c r="AB722" i="1"/>
  <c r="AA722" i="1"/>
  <c r="Z722" i="1"/>
  <c r="Y722" i="1"/>
  <c r="X722" i="1"/>
  <c r="W722" i="1"/>
  <c r="V722" i="1"/>
  <c r="U722" i="1"/>
  <c r="T722" i="1"/>
  <c r="S722" i="1"/>
  <c r="R722" i="1"/>
  <c r="Q722" i="1"/>
  <c r="P722" i="1"/>
  <c r="O722" i="1"/>
  <c r="N722" i="1"/>
  <c r="AL722" i="1" s="1"/>
  <c r="M722" i="1"/>
  <c r="AQ722" i="1" s="1"/>
  <c r="L722" i="1"/>
  <c r="AM722" i="1" s="1"/>
  <c r="C722" i="1"/>
  <c r="AT721" i="1"/>
  <c r="AK721" i="1"/>
  <c r="AJ721" i="1"/>
  <c r="AI721" i="1"/>
  <c r="AH721" i="1"/>
  <c r="AG721" i="1"/>
  <c r="AF721" i="1"/>
  <c r="AE721" i="1"/>
  <c r="AD721" i="1"/>
  <c r="AC721" i="1"/>
  <c r="AB721" i="1"/>
  <c r="AA721" i="1"/>
  <c r="Z721" i="1"/>
  <c r="Y721" i="1"/>
  <c r="X721" i="1"/>
  <c r="W721" i="1"/>
  <c r="V721" i="1"/>
  <c r="U721" i="1"/>
  <c r="T721" i="1"/>
  <c r="S721" i="1"/>
  <c r="R721" i="1"/>
  <c r="Q721" i="1"/>
  <c r="P721" i="1"/>
  <c r="O721" i="1"/>
  <c r="N721" i="1"/>
  <c r="AL721" i="1" s="1"/>
  <c r="M721" i="1"/>
  <c r="AQ721" i="1" s="1"/>
  <c r="L721" i="1"/>
  <c r="AM721" i="1" s="1"/>
  <c r="C721" i="1"/>
  <c r="AT720" i="1"/>
  <c r="AK720" i="1"/>
  <c r="AJ720" i="1"/>
  <c r="AI720" i="1"/>
  <c r="AH720" i="1"/>
  <c r="AG720" i="1"/>
  <c r="AF720" i="1"/>
  <c r="AE720" i="1"/>
  <c r="AD720" i="1"/>
  <c r="AC720" i="1"/>
  <c r="AB720" i="1"/>
  <c r="AA720" i="1"/>
  <c r="Z720" i="1"/>
  <c r="Y720" i="1"/>
  <c r="X720" i="1"/>
  <c r="W720" i="1"/>
  <c r="V720" i="1"/>
  <c r="U720" i="1"/>
  <c r="T720" i="1"/>
  <c r="S720" i="1"/>
  <c r="R720" i="1"/>
  <c r="Q720" i="1"/>
  <c r="P720" i="1"/>
  <c r="O720" i="1"/>
  <c r="N720" i="1"/>
  <c r="AL720" i="1" s="1"/>
  <c r="M720" i="1"/>
  <c r="AQ720" i="1" s="1"/>
  <c r="L720" i="1"/>
  <c r="AM720" i="1" s="1"/>
  <c r="C720" i="1"/>
  <c r="AT719" i="1"/>
  <c r="AK719" i="1"/>
  <c r="AJ719" i="1"/>
  <c r="AI719" i="1"/>
  <c r="AH719" i="1"/>
  <c r="AG719" i="1"/>
  <c r="AF719" i="1"/>
  <c r="AE719" i="1"/>
  <c r="AD719" i="1"/>
  <c r="AC719" i="1"/>
  <c r="AB719" i="1"/>
  <c r="AA719" i="1"/>
  <c r="Z719" i="1"/>
  <c r="Y719" i="1"/>
  <c r="X719" i="1"/>
  <c r="W719" i="1"/>
  <c r="V719" i="1"/>
  <c r="U719" i="1"/>
  <c r="T719" i="1"/>
  <c r="S719" i="1"/>
  <c r="R719" i="1"/>
  <c r="Q719" i="1"/>
  <c r="P719" i="1"/>
  <c r="O719" i="1"/>
  <c r="N719" i="1"/>
  <c r="AL719" i="1" s="1"/>
  <c r="M719" i="1"/>
  <c r="AQ719" i="1" s="1"/>
  <c r="L719" i="1"/>
  <c r="AM719" i="1" s="1"/>
  <c r="AP719" i="1" s="1"/>
  <c r="C719" i="1"/>
  <c r="AT718" i="1"/>
  <c r="AK718" i="1"/>
  <c r="AJ718" i="1"/>
  <c r="AI718" i="1"/>
  <c r="AH718" i="1"/>
  <c r="AG718" i="1"/>
  <c r="AF718" i="1"/>
  <c r="AE718" i="1"/>
  <c r="AD718" i="1"/>
  <c r="AC718" i="1"/>
  <c r="AB718" i="1"/>
  <c r="AA718" i="1"/>
  <c r="Z718" i="1"/>
  <c r="Y718" i="1"/>
  <c r="X718" i="1"/>
  <c r="W718" i="1"/>
  <c r="V718" i="1"/>
  <c r="U718" i="1"/>
  <c r="T718" i="1"/>
  <c r="S718" i="1"/>
  <c r="R718" i="1"/>
  <c r="Q718" i="1"/>
  <c r="P718" i="1"/>
  <c r="O718" i="1"/>
  <c r="N718" i="1"/>
  <c r="AL718" i="1" s="1"/>
  <c r="M718" i="1"/>
  <c r="AQ718" i="1" s="1"/>
  <c r="L718" i="1"/>
  <c r="AM718" i="1" s="1"/>
  <c r="AP718" i="1" s="1"/>
  <c r="C718" i="1"/>
  <c r="AT717" i="1"/>
  <c r="AK717" i="1"/>
  <c r="AJ717" i="1"/>
  <c r="AI717" i="1"/>
  <c r="AH717" i="1"/>
  <c r="AG717" i="1"/>
  <c r="AF717" i="1"/>
  <c r="AE717" i="1"/>
  <c r="AD717" i="1"/>
  <c r="AC717" i="1"/>
  <c r="AB717" i="1"/>
  <c r="AA717" i="1"/>
  <c r="Z717" i="1"/>
  <c r="Y717" i="1"/>
  <c r="X717" i="1"/>
  <c r="W717" i="1"/>
  <c r="V717" i="1"/>
  <c r="U717" i="1"/>
  <c r="T717" i="1"/>
  <c r="S717" i="1"/>
  <c r="R717" i="1"/>
  <c r="Q717" i="1"/>
  <c r="P717" i="1"/>
  <c r="O717" i="1"/>
  <c r="N717" i="1"/>
  <c r="AL717" i="1" s="1"/>
  <c r="M717" i="1"/>
  <c r="AQ717" i="1" s="1"/>
  <c r="L717" i="1"/>
  <c r="AM717" i="1" s="1"/>
  <c r="AP717" i="1" s="1"/>
  <c r="C717" i="1"/>
  <c r="AT716" i="1"/>
  <c r="AK716" i="1"/>
  <c r="AJ716" i="1"/>
  <c r="AI716" i="1"/>
  <c r="AH716" i="1"/>
  <c r="AG716" i="1"/>
  <c r="AF716" i="1"/>
  <c r="AE716" i="1"/>
  <c r="AD716" i="1"/>
  <c r="AC716" i="1"/>
  <c r="AB716" i="1"/>
  <c r="AA716" i="1"/>
  <c r="Z716" i="1"/>
  <c r="Y716" i="1"/>
  <c r="X716" i="1"/>
  <c r="W716" i="1"/>
  <c r="V716" i="1"/>
  <c r="U716" i="1"/>
  <c r="T716" i="1"/>
  <c r="S716" i="1"/>
  <c r="R716" i="1"/>
  <c r="Q716" i="1"/>
  <c r="P716" i="1"/>
  <c r="O716" i="1"/>
  <c r="N716" i="1"/>
  <c r="AL716" i="1" s="1"/>
  <c r="M716" i="1"/>
  <c r="AQ716" i="1" s="1"/>
  <c r="L716" i="1"/>
  <c r="AM716" i="1" s="1"/>
  <c r="AP716" i="1" s="1"/>
  <c r="C716" i="1"/>
  <c r="AT715" i="1"/>
  <c r="AK715" i="1"/>
  <c r="AJ715" i="1"/>
  <c r="AI715" i="1"/>
  <c r="AH715" i="1"/>
  <c r="AG715" i="1"/>
  <c r="AF715" i="1"/>
  <c r="AE715" i="1"/>
  <c r="AD715" i="1"/>
  <c r="AC715" i="1"/>
  <c r="AB715" i="1"/>
  <c r="AA715" i="1"/>
  <c r="Z715" i="1"/>
  <c r="Y715" i="1"/>
  <c r="X715" i="1"/>
  <c r="W715" i="1"/>
  <c r="V715" i="1"/>
  <c r="U715" i="1"/>
  <c r="T715" i="1"/>
  <c r="S715" i="1"/>
  <c r="R715" i="1"/>
  <c r="Q715" i="1"/>
  <c r="P715" i="1"/>
  <c r="O715" i="1"/>
  <c r="N715" i="1"/>
  <c r="AL715" i="1" s="1"/>
  <c r="M715" i="1"/>
  <c r="AQ715" i="1" s="1"/>
  <c r="L715" i="1"/>
  <c r="AM715" i="1" s="1"/>
  <c r="AP715" i="1" s="1"/>
  <c r="C715" i="1"/>
  <c r="AT714" i="1"/>
  <c r="AK714" i="1"/>
  <c r="AJ714" i="1"/>
  <c r="AI714" i="1"/>
  <c r="AH714" i="1"/>
  <c r="AG714" i="1"/>
  <c r="AF714" i="1"/>
  <c r="AE714" i="1"/>
  <c r="AD714" i="1"/>
  <c r="AC714" i="1"/>
  <c r="AB714" i="1"/>
  <c r="AA714" i="1"/>
  <c r="Z714" i="1"/>
  <c r="Y714" i="1"/>
  <c r="X714" i="1"/>
  <c r="W714" i="1"/>
  <c r="V714" i="1"/>
  <c r="U714" i="1"/>
  <c r="T714" i="1"/>
  <c r="S714" i="1"/>
  <c r="R714" i="1"/>
  <c r="Q714" i="1"/>
  <c r="P714" i="1"/>
  <c r="O714" i="1"/>
  <c r="N714" i="1"/>
  <c r="AL714" i="1" s="1"/>
  <c r="M714" i="1"/>
  <c r="AQ714" i="1" s="1"/>
  <c r="L714" i="1"/>
  <c r="AM714" i="1" s="1"/>
  <c r="AP714" i="1" s="1"/>
  <c r="C714" i="1"/>
  <c r="AT713" i="1"/>
  <c r="AK713" i="1"/>
  <c r="AJ713" i="1"/>
  <c r="AI713" i="1"/>
  <c r="AH713" i="1"/>
  <c r="AG713" i="1"/>
  <c r="AF713" i="1"/>
  <c r="AE713" i="1"/>
  <c r="AD713" i="1"/>
  <c r="AC713" i="1"/>
  <c r="AB713" i="1"/>
  <c r="AA713" i="1"/>
  <c r="Z713" i="1"/>
  <c r="Y713" i="1"/>
  <c r="X713" i="1"/>
  <c r="W713" i="1"/>
  <c r="V713" i="1"/>
  <c r="U713" i="1"/>
  <c r="T713" i="1"/>
  <c r="S713" i="1"/>
  <c r="R713" i="1"/>
  <c r="Q713" i="1"/>
  <c r="P713" i="1"/>
  <c r="O713" i="1"/>
  <c r="N713" i="1"/>
  <c r="AL713" i="1" s="1"/>
  <c r="M713" i="1"/>
  <c r="AQ713" i="1" s="1"/>
  <c r="L713" i="1"/>
  <c r="AM713" i="1" s="1"/>
  <c r="AP713" i="1" s="1"/>
  <c r="C713" i="1"/>
  <c r="AT712" i="1"/>
  <c r="AK712" i="1"/>
  <c r="AJ712" i="1"/>
  <c r="AI712" i="1"/>
  <c r="AH712" i="1"/>
  <c r="AG712" i="1"/>
  <c r="AF712" i="1"/>
  <c r="AE712" i="1"/>
  <c r="AD712" i="1"/>
  <c r="AC712" i="1"/>
  <c r="AB712" i="1"/>
  <c r="AA712" i="1"/>
  <c r="Z712" i="1"/>
  <c r="Y712" i="1"/>
  <c r="X712" i="1"/>
  <c r="W712" i="1"/>
  <c r="V712" i="1"/>
  <c r="U712" i="1"/>
  <c r="T712" i="1"/>
  <c r="S712" i="1"/>
  <c r="R712" i="1"/>
  <c r="Q712" i="1"/>
  <c r="P712" i="1"/>
  <c r="O712" i="1"/>
  <c r="N712" i="1"/>
  <c r="AL712" i="1" s="1"/>
  <c r="M712" i="1"/>
  <c r="AQ712" i="1" s="1"/>
  <c r="L712" i="1"/>
  <c r="AM712" i="1" s="1"/>
  <c r="AP712" i="1" s="1"/>
  <c r="C712" i="1"/>
  <c r="AT711" i="1"/>
  <c r="AK711" i="1"/>
  <c r="AJ711" i="1"/>
  <c r="AI711" i="1"/>
  <c r="AH711" i="1"/>
  <c r="AG711" i="1"/>
  <c r="AF711" i="1"/>
  <c r="AE711" i="1"/>
  <c r="AD711" i="1"/>
  <c r="AC711" i="1"/>
  <c r="AB711" i="1"/>
  <c r="AA711" i="1"/>
  <c r="Z711" i="1"/>
  <c r="Y711" i="1"/>
  <c r="X711" i="1"/>
  <c r="W711" i="1"/>
  <c r="V711" i="1"/>
  <c r="U711" i="1"/>
  <c r="T711" i="1"/>
  <c r="S711" i="1"/>
  <c r="R711" i="1"/>
  <c r="Q711" i="1"/>
  <c r="P711" i="1"/>
  <c r="O711" i="1"/>
  <c r="N711" i="1"/>
  <c r="AL711" i="1" s="1"/>
  <c r="M711" i="1"/>
  <c r="AQ711" i="1" s="1"/>
  <c r="L711" i="1"/>
  <c r="AM711" i="1" s="1"/>
  <c r="AP711" i="1" s="1"/>
  <c r="C711" i="1"/>
  <c r="AT710" i="1"/>
  <c r="AK710" i="1"/>
  <c r="AJ710" i="1"/>
  <c r="AI710" i="1"/>
  <c r="AH710" i="1"/>
  <c r="AG710" i="1"/>
  <c r="AF710" i="1"/>
  <c r="AE710" i="1"/>
  <c r="AD710" i="1"/>
  <c r="AC710" i="1"/>
  <c r="AB710" i="1"/>
  <c r="AA710" i="1"/>
  <c r="Z710" i="1"/>
  <c r="Y710" i="1"/>
  <c r="X710" i="1"/>
  <c r="W710" i="1"/>
  <c r="V710" i="1"/>
  <c r="U710" i="1"/>
  <c r="T710" i="1"/>
  <c r="S710" i="1"/>
  <c r="R710" i="1"/>
  <c r="Q710" i="1"/>
  <c r="P710" i="1"/>
  <c r="O710" i="1"/>
  <c r="N710" i="1"/>
  <c r="AL710" i="1" s="1"/>
  <c r="M710" i="1"/>
  <c r="AQ710" i="1" s="1"/>
  <c r="L710" i="1"/>
  <c r="AM710" i="1" s="1"/>
  <c r="AP710" i="1" s="1"/>
  <c r="C710" i="1"/>
  <c r="AT709" i="1"/>
  <c r="AK709" i="1"/>
  <c r="AJ709" i="1"/>
  <c r="AI709" i="1"/>
  <c r="AH709" i="1"/>
  <c r="AG709" i="1"/>
  <c r="AF709" i="1"/>
  <c r="AE709" i="1"/>
  <c r="AD709" i="1"/>
  <c r="AC709" i="1"/>
  <c r="AB709" i="1"/>
  <c r="AA709" i="1"/>
  <c r="Z709" i="1"/>
  <c r="Y709" i="1"/>
  <c r="X709" i="1"/>
  <c r="W709" i="1"/>
  <c r="V709" i="1"/>
  <c r="U709" i="1"/>
  <c r="T709" i="1"/>
  <c r="S709" i="1"/>
  <c r="R709" i="1"/>
  <c r="Q709" i="1"/>
  <c r="P709" i="1"/>
  <c r="O709" i="1"/>
  <c r="N709" i="1"/>
  <c r="AL709" i="1" s="1"/>
  <c r="M709" i="1"/>
  <c r="AQ709" i="1" s="1"/>
  <c r="L709" i="1"/>
  <c r="AM709" i="1" s="1"/>
  <c r="AP709" i="1" s="1"/>
  <c r="C709" i="1"/>
  <c r="AT708" i="1"/>
  <c r="AK708" i="1"/>
  <c r="AJ708" i="1"/>
  <c r="AI708" i="1"/>
  <c r="AH708" i="1"/>
  <c r="AG708" i="1"/>
  <c r="AF708" i="1"/>
  <c r="AE708" i="1"/>
  <c r="AD708" i="1"/>
  <c r="AC708" i="1"/>
  <c r="AB708" i="1"/>
  <c r="AA708" i="1"/>
  <c r="Z708" i="1"/>
  <c r="Y708" i="1"/>
  <c r="X708" i="1"/>
  <c r="W708" i="1"/>
  <c r="V708" i="1"/>
  <c r="U708" i="1"/>
  <c r="T708" i="1"/>
  <c r="S708" i="1"/>
  <c r="R708" i="1"/>
  <c r="Q708" i="1"/>
  <c r="P708" i="1"/>
  <c r="O708" i="1"/>
  <c r="N708" i="1"/>
  <c r="AL708" i="1" s="1"/>
  <c r="M708" i="1"/>
  <c r="AQ708" i="1" s="1"/>
  <c r="L708" i="1"/>
  <c r="AM708" i="1" s="1"/>
  <c r="AP708" i="1" s="1"/>
  <c r="C708" i="1"/>
  <c r="AT707" i="1"/>
  <c r="AK707" i="1"/>
  <c r="AJ707" i="1"/>
  <c r="AI707" i="1"/>
  <c r="AH707" i="1"/>
  <c r="AG707" i="1"/>
  <c r="AF707" i="1"/>
  <c r="AE707" i="1"/>
  <c r="AD707" i="1"/>
  <c r="AC707" i="1"/>
  <c r="AB707" i="1"/>
  <c r="AA707" i="1"/>
  <c r="Z707" i="1"/>
  <c r="Y707" i="1"/>
  <c r="X707" i="1"/>
  <c r="W707" i="1"/>
  <c r="V707" i="1"/>
  <c r="U707" i="1"/>
  <c r="T707" i="1"/>
  <c r="S707" i="1"/>
  <c r="R707" i="1"/>
  <c r="Q707" i="1"/>
  <c r="P707" i="1"/>
  <c r="O707" i="1"/>
  <c r="N707" i="1"/>
  <c r="AL707" i="1" s="1"/>
  <c r="M707" i="1"/>
  <c r="AQ707" i="1" s="1"/>
  <c r="L707" i="1"/>
  <c r="AM707" i="1" s="1"/>
  <c r="AP707" i="1" s="1"/>
  <c r="C707" i="1"/>
  <c r="AT706" i="1"/>
  <c r="AK706" i="1"/>
  <c r="AJ706" i="1"/>
  <c r="AI706" i="1"/>
  <c r="AH706" i="1"/>
  <c r="AG706" i="1"/>
  <c r="AF706" i="1"/>
  <c r="AE706" i="1"/>
  <c r="AD706" i="1"/>
  <c r="AC706" i="1"/>
  <c r="AB706" i="1"/>
  <c r="AA706" i="1"/>
  <c r="Z706" i="1"/>
  <c r="Y706" i="1"/>
  <c r="X706" i="1"/>
  <c r="W706" i="1"/>
  <c r="V706" i="1"/>
  <c r="U706" i="1"/>
  <c r="T706" i="1"/>
  <c r="S706" i="1"/>
  <c r="R706" i="1"/>
  <c r="Q706" i="1"/>
  <c r="P706" i="1"/>
  <c r="O706" i="1"/>
  <c r="N706" i="1"/>
  <c r="AL706" i="1" s="1"/>
  <c r="M706" i="1"/>
  <c r="AQ706" i="1" s="1"/>
  <c r="L706" i="1"/>
  <c r="AM706" i="1" s="1"/>
  <c r="AP706" i="1" s="1"/>
  <c r="C706" i="1"/>
  <c r="AT705" i="1"/>
  <c r="AK705" i="1"/>
  <c r="AJ705" i="1"/>
  <c r="AI705" i="1"/>
  <c r="AH705" i="1"/>
  <c r="AG705" i="1"/>
  <c r="AF705" i="1"/>
  <c r="AE705" i="1"/>
  <c r="AD705" i="1"/>
  <c r="AC705" i="1"/>
  <c r="AB705" i="1"/>
  <c r="AA705" i="1"/>
  <c r="Z705" i="1"/>
  <c r="Y705" i="1"/>
  <c r="X705" i="1"/>
  <c r="W705" i="1"/>
  <c r="V705" i="1"/>
  <c r="U705" i="1"/>
  <c r="T705" i="1"/>
  <c r="S705" i="1"/>
  <c r="R705" i="1"/>
  <c r="Q705" i="1"/>
  <c r="P705" i="1"/>
  <c r="O705" i="1"/>
  <c r="N705" i="1"/>
  <c r="AL705" i="1" s="1"/>
  <c r="M705" i="1"/>
  <c r="AQ705" i="1" s="1"/>
  <c r="L705" i="1"/>
  <c r="AM705" i="1" s="1"/>
  <c r="AP705" i="1" s="1"/>
  <c r="C705" i="1"/>
  <c r="AT704" i="1"/>
  <c r="AK704" i="1"/>
  <c r="AJ704" i="1"/>
  <c r="AI704" i="1"/>
  <c r="AH704" i="1"/>
  <c r="AG704" i="1"/>
  <c r="AF704" i="1"/>
  <c r="AE704" i="1"/>
  <c r="AD704" i="1"/>
  <c r="AC704" i="1"/>
  <c r="AB704" i="1"/>
  <c r="AA704" i="1"/>
  <c r="Z704" i="1"/>
  <c r="Y704" i="1"/>
  <c r="X704" i="1"/>
  <c r="W704" i="1"/>
  <c r="V704" i="1"/>
  <c r="U704" i="1"/>
  <c r="T704" i="1"/>
  <c r="S704" i="1"/>
  <c r="R704" i="1"/>
  <c r="Q704" i="1"/>
  <c r="P704" i="1"/>
  <c r="O704" i="1"/>
  <c r="N704" i="1"/>
  <c r="AL704" i="1" s="1"/>
  <c r="M704" i="1"/>
  <c r="AQ704" i="1" s="1"/>
  <c r="L704" i="1"/>
  <c r="AM704" i="1" s="1"/>
  <c r="AP704" i="1" s="1"/>
  <c r="C704" i="1"/>
  <c r="AT703" i="1"/>
  <c r="AK703" i="1"/>
  <c r="AJ703" i="1"/>
  <c r="AI703" i="1"/>
  <c r="AH703" i="1"/>
  <c r="AG703" i="1"/>
  <c r="AF703" i="1"/>
  <c r="AE703" i="1"/>
  <c r="AD703" i="1"/>
  <c r="AC703" i="1"/>
  <c r="AB703" i="1"/>
  <c r="AA703" i="1"/>
  <c r="Z703" i="1"/>
  <c r="Y703" i="1"/>
  <c r="X703" i="1"/>
  <c r="W703" i="1"/>
  <c r="V703" i="1"/>
  <c r="U703" i="1"/>
  <c r="T703" i="1"/>
  <c r="S703" i="1"/>
  <c r="R703" i="1"/>
  <c r="Q703" i="1"/>
  <c r="P703" i="1"/>
  <c r="O703" i="1"/>
  <c r="N703" i="1"/>
  <c r="AL703" i="1" s="1"/>
  <c r="M703" i="1"/>
  <c r="AQ703" i="1" s="1"/>
  <c r="L703" i="1"/>
  <c r="AM703" i="1" s="1"/>
  <c r="AP703" i="1" s="1"/>
  <c r="C703" i="1"/>
  <c r="AT702" i="1"/>
  <c r="AK702" i="1"/>
  <c r="AJ702" i="1"/>
  <c r="AI702" i="1"/>
  <c r="AH702" i="1"/>
  <c r="AG702" i="1"/>
  <c r="AF702" i="1"/>
  <c r="AE702" i="1"/>
  <c r="AD702" i="1"/>
  <c r="AC702" i="1"/>
  <c r="AB702" i="1"/>
  <c r="AA702" i="1"/>
  <c r="Z702" i="1"/>
  <c r="Y702" i="1"/>
  <c r="X702" i="1"/>
  <c r="W702" i="1"/>
  <c r="V702" i="1"/>
  <c r="U702" i="1"/>
  <c r="T702" i="1"/>
  <c r="S702" i="1"/>
  <c r="R702" i="1"/>
  <c r="Q702" i="1"/>
  <c r="P702" i="1"/>
  <c r="O702" i="1"/>
  <c r="N702" i="1"/>
  <c r="AL702" i="1" s="1"/>
  <c r="M702" i="1"/>
  <c r="AQ702" i="1" s="1"/>
  <c r="L702" i="1"/>
  <c r="AM702" i="1" s="1"/>
  <c r="AP702" i="1" s="1"/>
  <c r="C702" i="1"/>
  <c r="AT701" i="1"/>
  <c r="AK701" i="1"/>
  <c r="AJ701" i="1"/>
  <c r="AI701" i="1"/>
  <c r="AH701" i="1"/>
  <c r="AG701" i="1"/>
  <c r="AF701" i="1"/>
  <c r="AE701" i="1"/>
  <c r="AD701" i="1"/>
  <c r="AC701" i="1"/>
  <c r="AB701" i="1"/>
  <c r="AA701" i="1"/>
  <c r="Z701" i="1"/>
  <c r="Y701" i="1"/>
  <c r="X701" i="1"/>
  <c r="W701" i="1"/>
  <c r="V701" i="1"/>
  <c r="U701" i="1"/>
  <c r="T701" i="1"/>
  <c r="S701" i="1"/>
  <c r="R701" i="1"/>
  <c r="Q701" i="1"/>
  <c r="P701" i="1"/>
  <c r="O701" i="1"/>
  <c r="N701" i="1"/>
  <c r="AL701" i="1" s="1"/>
  <c r="M701" i="1"/>
  <c r="AQ701" i="1" s="1"/>
  <c r="L701" i="1"/>
  <c r="AM701" i="1" s="1"/>
  <c r="C701" i="1"/>
  <c r="AT700" i="1"/>
  <c r="AK700" i="1"/>
  <c r="AJ700" i="1"/>
  <c r="AI700" i="1"/>
  <c r="AH700" i="1"/>
  <c r="AG700" i="1"/>
  <c r="AF700" i="1"/>
  <c r="AE700" i="1"/>
  <c r="AD700" i="1"/>
  <c r="AC700" i="1"/>
  <c r="AB700" i="1"/>
  <c r="AA700" i="1"/>
  <c r="Z700" i="1"/>
  <c r="Y700" i="1"/>
  <c r="X700" i="1"/>
  <c r="W700" i="1"/>
  <c r="V700" i="1"/>
  <c r="U700" i="1"/>
  <c r="T700" i="1"/>
  <c r="S700" i="1"/>
  <c r="R700" i="1"/>
  <c r="Q700" i="1"/>
  <c r="P700" i="1"/>
  <c r="O700" i="1"/>
  <c r="N700" i="1"/>
  <c r="AL700" i="1" s="1"/>
  <c r="M700" i="1"/>
  <c r="AQ700" i="1" s="1"/>
  <c r="L700" i="1"/>
  <c r="AM700" i="1" s="1"/>
  <c r="C700" i="1"/>
  <c r="AT699" i="1"/>
  <c r="AK699" i="1"/>
  <c r="AJ699" i="1"/>
  <c r="AI699" i="1"/>
  <c r="AH699" i="1"/>
  <c r="AG699" i="1"/>
  <c r="AF699" i="1"/>
  <c r="AE699" i="1"/>
  <c r="AD699" i="1"/>
  <c r="AC699" i="1"/>
  <c r="AB699" i="1"/>
  <c r="AA699" i="1"/>
  <c r="Z699" i="1"/>
  <c r="Y699" i="1"/>
  <c r="X699" i="1"/>
  <c r="W699" i="1"/>
  <c r="V699" i="1"/>
  <c r="U699" i="1"/>
  <c r="T699" i="1"/>
  <c r="S699" i="1"/>
  <c r="R699" i="1"/>
  <c r="Q699" i="1"/>
  <c r="P699" i="1"/>
  <c r="O699" i="1"/>
  <c r="N699" i="1"/>
  <c r="AL699" i="1" s="1"/>
  <c r="M699" i="1"/>
  <c r="AQ699" i="1" s="1"/>
  <c r="L699" i="1"/>
  <c r="AM699" i="1" s="1"/>
  <c r="C699" i="1"/>
  <c r="AT698" i="1"/>
  <c r="AK698" i="1"/>
  <c r="AJ698" i="1"/>
  <c r="AI698" i="1"/>
  <c r="AH698" i="1"/>
  <c r="AG698" i="1"/>
  <c r="AF698" i="1"/>
  <c r="AE698" i="1"/>
  <c r="AD698" i="1"/>
  <c r="AC698" i="1"/>
  <c r="AB698" i="1"/>
  <c r="AA698" i="1"/>
  <c r="Z698" i="1"/>
  <c r="Y698" i="1"/>
  <c r="X698" i="1"/>
  <c r="W698" i="1"/>
  <c r="V698" i="1"/>
  <c r="U698" i="1"/>
  <c r="T698" i="1"/>
  <c r="S698" i="1"/>
  <c r="R698" i="1"/>
  <c r="Q698" i="1"/>
  <c r="P698" i="1"/>
  <c r="O698" i="1"/>
  <c r="N698" i="1"/>
  <c r="AL698" i="1" s="1"/>
  <c r="M698" i="1"/>
  <c r="AQ698" i="1" s="1"/>
  <c r="L698" i="1"/>
  <c r="AM698" i="1" s="1"/>
  <c r="C698" i="1"/>
  <c r="AT697" i="1"/>
  <c r="AK697" i="1"/>
  <c r="AJ697" i="1"/>
  <c r="AI697" i="1"/>
  <c r="AH697" i="1"/>
  <c r="AG697" i="1"/>
  <c r="AF697" i="1"/>
  <c r="AE697" i="1"/>
  <c r="AD697" i="1"/>
  <c r="AC697" i="1"/>
  <c r="AB697" i="1"/>
  <c r="AA697" i="1"/>
  <c r="Z697" i="1"/>
  <c r="Y697" i="1"/>
  <c r="X697" i="1"/>
  <c r="W697" i="1"/>
  <c r="V697" i="1"/>
  <c r="U697" i="1"/>
  <c r="T697" i="1"/>
  <c r="S697" i="1"/>
  <c r="R697" i="1"/>
  <c r="Q697" i="1"/>
  <c r="P697" i="1"/>
  <c r="O697" i="1"/>
  <c r="N697" i="1"/>
  <c r="AL697" i="1" s="1"/>
  <c r="M697" i="1"/>
  <c r="AQ697" i="1" s="1"/>
  <c r="L697" i="1"/>
  <c r="AM697" i="1" s="1"/>
  <c r="C697" i="1"/>
  <c r="AT696" i="1"/>
  <c r="AK696" i="1"/>
  <c r="AJ696" i="1"/>
  <c r="AI696" i="1"/>
  <c r="AH696" i="1"/>
  <c r="AG696" i="1"/>
  <c r="AF696" i="1"/>
  <c r="AE696" i="1"/>
  <c r="AD696" i="1"/>
  <c r="AC696" i="1"/>
  <c r="AB696" i="1"/>
  <c r="AA696" i="1"/>
  <c r="Z696" i="1"/>
  <c r="Y696" i="1"/>
  <c r="X696" i="1"/>
  <c r="W696" i="1"/>
  <c r="V696" i="1"/>
  <c r="U696" i="1"/>
  <c r="T696" i="1"/>
  <c r="S696" i="1"/>
  <c r="R696" i="1"/>
  <c r="Q696" i="1"/>
  <c r="P696" i="1"/>
  <c r="O696" i="1"/>
  <c r="N696" i="1"/>
  <c r="AL696" i="1" s="1"/>
  <c r="M696" i="1"/>
  <c r="AQ696" i="1" s="1"/>
  <c r="L696" i="1"/>
  <c r="AM696" i="1" s="1"/>
  <c r="C696" i="1"/>
  <c r="AT695" i="1"/>
  <c r="AK695" i="1"/>
  <c r="AJ695" i="1"/>
  <c r="AI695" i="1"/>
  <c r="AH695" i="1"/>
  <c r="AG695" i="1"/>
  <c r="AF695" i="1"/>
  <c r="AE695" i="1"/>
  <c r="AD695" i="1"/>
  <c r="AC695" i="1"/>
  <c r="AB695" i="1"/>
  <c r="AA695" i="1"/>
  <c r="Z695" i="1"/>
  <c r="Y695" i="1"/>
  <c r="X695" i="1"/>
  <c r="W695" i="1"/>
  <c r="V695" i="1"/>
  <c r="U695" i="1"/>
  <c r="T695" i="1"/>
  <c r="S695" i="1"/>
  <c r="R695" i="1"/>
  <c r="Q695" i="1"/>
  <c r="P695" i="1"/>
  <c r="O695" i="1"/>
  <c r="N695" i="1"/>
  <c r="AL695" i="1" s="1"/>
  <c r="M695" i="1"/>
  <c r="AQ695" i="1" s="1"/>
  <c r="L695" i="1"/>
  <c r="AM695" i="1" s="1"/>
  <c r="C695" i="1"/>
  <c r="AT694" i="1"/>
  <c r="AK694" i="1"/>
  <c r="AJ694" i="1"/>
  <c r="AI694" i="1"/>
  <c r="AH694" i="1"/>
  <c r="AG694" i="1"/>
  <c r="AF694" i="1"/>
  <c r="AE694" i="1"/>
  <c r="AD694" i="1"/>
  <c r="AC694" i="1"/>
  <c r="AB694" i="1"/>
  <c r="AA694" i="1"/>
  <c r="Z694" i="1"/>
  <c r="Y694" i="1"/>
  <c r="X694" i="1"/>
  <c r="W694" i="1"/>
  <c r="V694" i="1"/>
  <c r="U694" i="1"/>
  <c r="T694" i="1"/>
  <c r="S694" i="1"/>
  <c r="R694" i="1"/>
  <c r="Q694" i="1"/>
  <c r="P694" i="1"/>
  <c r="O694" i="1"/>
  <c r="N694" i="1"/>
  <c r="AL694" i="1" s="1"/>
  <c r="M694" i="1"/>
  <c r="AQ694" i="1" s="1"/>
  <c r="L694" i="1"/>
  <c r="AM694" i="1" s="1"/>
  <c r="C694" i="1"/>
  <c r="AT693" i="1"/>
  <c r="AK693" i="1"/>
  <c r="AJ693" i="1"/>
  <c r="AI693" i="1"/>
  <c r="AH693" i="1"/>
  <c r="AG693" i="1"/>
  <c r="AF693" i="1"/>
  <c r="AE693" i="1"/>
  <c r="AD693" i="1"/>
  <c r="AC693" i="1"/>
  <c r="AB693" i="1"/>
  <c r="AA693" i="1"/>
  <c r="Z693" i="1"/>
  <c r="Y693" i="1"/>
  <c r="X693" i="1"/>
  <c r="W693" i="1"/>
  <c r="V693" i="1"/>
  <c r="U693" i="1"/>
  <c r="T693" i="1"/>
  <c r="S693" i="1"/>
  <c r="R693" i="1"/>
  <c r="Q693" i="1"/>
  <c r="P693" i="1"/>
  <c r="O693" i="1"/>
  <c r="N693" i="1"/>
  <c r="AL693" i="1" s="1"/>
  <c r="M693" i="1"/>
  <c r="AQ693" i="1" s="1"/>
  <c r="L693" i="1"/>
  <c r="AM693" i="1" s="1"/>
  <c r="C693" i="1"/>
  <c r="AT692" i="1"/>
  <c r="AK692" i="1"/>
  <c r="AJ692" i="1"/>
  <c r="AI692" i="1"/>
  <c r="AH692" i="1"/>
  <c r="AG692" i="1"/>
  <c r="AF692" i="1"/>
  <c r="AE692" i="1"/>
  <c r="AD692" i="1"/>
  <c r="AC692" i="1"/>
  <c r="AB692" i="1"/>
  <c r="AA692" i="1"/>
  <c r="Z692" i="1"/>
  <c r="Y692" i="1"/>
  <c r="X692" i="1"/>
  <c r="W692" i="1"/>
  <c r="V692" i="1"/>
  <c r="U692" i="1"/>
  <c r="T692" i="1"/>
  <c r="S692" i="1"/>
  <c r="R692" i="1"/>
  <c r="Q692" i="1"/>
  <c r="P692" i="1"/>
  <c r="O692" i="1"/>
  <c r="N692" i="1"/>
  <c r="AL692" i="1" s="1"/>
  <c r="M692" i="1"/>
  <c r="AQ692" i="1" s="1"/>
  <c r="L692" i="1"/>
  <c r="AM692" i="1" s="1"/>
  <c r="C692" i="1"/>
  <c r="AT691" i="1"/>
  <c r="AK691" i="1"/>
  <c r="AJ691" i="1"/>
  <c r="AI691" i="1"/>
  <c r="AH691" i="1"/>
  <c r="AG691" i="1"/>
  <c r="AF691" i="1"/>
  <c r="AE691" i="1"/>
  <c r="AD691" i="1"/>
  <c r="AC691" i="1"/>
  <c r="AB691" i="1"/>
  <c r="AA691" i="1"/>
  <c r="Z691" i="1"/>
  <c r="Y691" i="1"/>
  <c r="X691" i="1"/>
  <c r="W691" i="1"/>
  <c r="V691" i="1"/>
  <c r="U691" i="1"/>
  <c r="T691" i="1"/>
  <c r="S691" i="1"/>
  <c r="R691" i="1"/>
  <c r="Q691" i="1"/>
  <c r="P691" i="1"/>
  <c r="O691" i="1"/>
  <c r="N691" i="1"/>
  <c r="AL691" i="1" s="1"/>
  <c r="M691" i="1"/>
  <c r="AQ691" i="1" s="1"/>
  <c r="L691" i="1"/>
  <c r="AM691" i="1" s="1"/>
  <c r="C691" i="1"/>
  <c r="AT690" i="1"/>
  <c r="AK690" i="1"/>
  <c r="AJ690" i="1"/>
  <c r="AI690" i="1"/>
  <c r="AH690" i="1"/>
  <c r="AG690" i="1"/>
  <c r="AF690" i="1"/>
  <c r="AE690" i="1"/>
  <c r="AD690" i="1"/>
  <c r="AC690" i="1"/>
  <c r="AB690" i="1"/>
  <c r="AA690" i="1"/>
  <c r="Z690" i="1"/>
  <c r="Y690" i="1"/>
  <c r="X690" i="1"/>
  <c r="W690" i="1"/>
  <c r="V690" i="1"/>
  <c r="U690" i="1"/>
  <c r="T690" i="1"/>
  <c r="S690" i="1"/>
  <c r="R690" i="1"/>
  <c r="Q690" i="1"/>
  <c r="P690" i="1"/>
  <c r="O690" i="1"/>
  <c r="N690" i="1"/>
  <c r="AL690" i="1" s="1"/>
  <c r="M690" i="1"/>
  <c r="AQ690" i="1" s="1"/>
  <c r="L690" i="1"/>
  <c r="AM690" i="1" s="1"/>
  <c r="C690" i="1"/>
  <c r="AT689" i="1"/>
  <c r="AK689" i="1"/>
  <c r="AJ689" i="1"/>
  <c r="AI689" i="1"/>
  <c r="AH689" i="1"/>
  <c r="AG689" i="1"/>
  <c r="AF689" i="1"/>
  <c r="AE689" i="1"/>
  <c r="AD689" i="1"/>
  <c r="AC689" i="1"/>
  <c r="AB689" i="1"/>
  <c r="AA689" i="1"/>
  <c r="Z689" i="1"/>
  <c r="Y689" i="1"/>
  <c r="X689" i="1"/>
  <c r="W689" i="1"/>
  <c r="V689" i="1"/>
  <c r="U689" i="1"/>
  <c r="T689" i="1"/>
  <c r="S689" i="1"/>
  <c r="R689" i="1"/>
  <c r="Q689" i="1"/>
  <c r="P689" i="1"/>
  <c r="O689" i="1"/>
  <c r="N689" i="1"/>
  <c r="AL689" i="1" s="1"/>
  <c r="M689" i="1"/>
  <c r="AQ689" i="1" s="1"/>
  <c r="L689" i="1"/>
  <c r="AM689" i="1" s="1"/>
  <c r="C689" i="1"/>
  <c r="AT688" i="1"/>
  <c r="AK688" i="1"/>
  <c r="AJ688" i="1"/>
  <c r="AI688" i="1"/>
  <c r="AH688" i="1"/>
  <c r="AG688" i="1"/>
  <c r="AF688" i="1"/>
  <c r="AE688" i="1"/>
  <c r="AD688" i="1"/>
  <c r="AC688" i="1"/>
  <c r="AB688" i="1"/>
  <c r="AA688" i="1"/>
  <c r="Z688" i="1"/>
  <c r="Y688" i="1"/>
  <c r="X688" i="1"/>
  <c r="W688" i="1"/>
  <c r="V688" i="1"/>
  <c r="U688" i="1"/>
  <c r="T688" i="1"/>
  <c r="S688" i="1"/>
  <c r="R688" i="1"/>
  <c r="Q688" i="1"/>
  <c r="P688" i="1"/>
  <c r="O688" i="1"/>
  <c r="N688" i="1"/>
  <c r="AL688" i="1" s="1"/>
  <c r="M688" i="1"/>
  <c r="AQ688" i="1" s="1"/>
  <c r="L688" i="1"/>
  <c r="AM688" i="1" s="1"/>
  <c r="C688" i="1"/>
  <c r="AT687" i="1"/>
  <c r="AK687" i="1"/>
  <c r="AJ687" i="1"/>
  <c r="AI687" i="1"/>
  <c r="AH687" i="1"/>
  <c r="AG687" i="1"/>
  <c r="AF687" i="1"/>
  <c r="AE687" i="1"/>
  <c r="AD687" i="1"/>
  <c r="AC687" i="1"/>
  <c r="AB687" i="1"/>
  <c r="AA687" i="1"/>
  <c r="Z687" i="1"/>
  <c r="Y687" i="1"/>
  <c r="X687" i="1"/>
  <c r="W687" i="1"/>
  <c r="V687" i="1"/>
  <c r="U687" i="1"/>
  <c r="T687" i="1"/>
  <c r="S687" i="1"/>
  <c r="R687" i="1"/>
  <c r="Q687" i="1"/>
  <c r="P687" i="1"/>
  <c r="O687" i="1"/>
  <c r="N687" i="1"/>
  <c r="AL687" i="1" s="1"/>
  <c r="M687" i="1"/>
  <c r="AQ687" i="1" s="1"/>
  <c r="L687" i="1"/>
  <c r="AM687" i="1" s="1"/>
  <c r="C687" i="1"/>
  <c r="AT686" i="1"/>
  <c r="AK686" i="1"/>
  <c r="AJ686" i="1"/>
  <c r="AI686" i="1"/>
  <c r="AH686" i="1"/>
  <c r="AG686" i="1"/>
  <c r="AF686" i="1"/>
  <c r="AE686" i="1"/>
  <c r="AD686" i="1"/>
  <c r="AC686" i="1"/>
  <c r="AB686" i="1"/>
  <c r="AA686" i="1"/>
  <c r="Z686" i="1"/>
  <c r="Y686" i="1"/>
  <c r="X686" i="1"/>
  <c r="W686" i="1"/>
  <c r="V686" i="1"/>
  <c r="U686" i="1"/>
  <c r="T686" i="1"/>
  <c r="S686" i="1"/>
  <c r="R686" i="1"/>
  <c r="Q686" i="1"/>
  <c r="P686" i="1"/>
  <c r="O686" i="1"/>
  <c r="N686" i="1"/>
  <c r="AL686" i="1" s="1"/>
  <c r="M686" i="1"/>
  <c r="AQ686" i="1" s="1"/>
  <c r="L686" i="1"/>
  <c r="AM686" i="1" s="1"/>
  <c r="C686" i="1"/>
  <c r="AT685" i="1"/>
  <c r="AK685" i="1"/>
  <c r="AJ685" i="1"/>
  <c r="AI685" i="1"/>
  <c r="AH685" i="1"/>
  <c r="AG685" i="1"/>
  <c r="AF685" i="1"/>
  <c r="AE685" i="1"/>
  <c r="AD685" i="1"/>
  <c r="AC685" i="1"/>
  <c r="AB685" i="1"/>
  <c r="AA685" i="1"/>
  <c r="Z685" i="1"/>
  <c r="Y685" i="1"/>
  <c r="X685" i="1"/>
  <c r="W685" i="1"/>
  <c r="V685" i="1"/>
  <c r="U685" i="1"/>
  <c r="T685" i="1"/>
  <c r="S685" i="1"/>
  <c r="R685" i="1"/>
  <c r="Q685" i="1"/>
  <c r="P685" i="1"/>
  <c r="O685" i="1"/>
  <c r="N685" i="1"/>
  <c r="AL685" i="1" s="1"/>
  <c r="M685" i="1"/>
  <c r="AQ685" i="1" s="1"/>
  <c r="L685" i="1"/>
  <c r="AM685" i="1" s="1"/>
  <c r="C685" i="1"/>
  <c r="AT684" i="1"/>
  <c r="AK684" i="1"/>
  <c r="AJ684" i="1"/>
  <c r="AI684" i="1"/>
  <c r="AH684" i="1"/>
  <c r="AG684" i="1"/>
  <c r="AF684" i="1"/>
  <c r="AE684" i="1"/>
  <c r="AD684" i="1"/>
  <c r="AC684" i="1"/>
  <c r="AB684" i="1"/>
  <c r="AA684" i="1"/>
  <c r="Z684" i="1"/>
  <c r="Y684" i="1"/>
  <c r="X684" i="1"/>
  <c r="W684" i="1"/>
  <c r="V684" i="1"/>
  <c r="U684" i="1"/>
  <c r="T684" i="1"/>
  <c r="S684" i="1"/>
  <c r="R684" i="1"/>
  <c r="Q684" i="1"/>
  <c r="P684" i="1"/>
  <c r="O684" i="1"/>
  <c r="N684" i="1"/>
  <c r="AL684" i="1" s="1"/>
  <c r="M684" i="1"/>
  <c r="AQ684" i="1" s="1"/>
  <c r="L684" i="1"/>
  <c r="AM684" i="1" s="1"/>
  <c r="C684" i="1"/>
  <c r="AT683" i="1"/>
  <c r="AK683" i="1"/>
  <c r="AJ683" i="1"/>
  <c r="AI683" i="1"/>
  <c r="AH683" i="1"/>
  <c r="AG683" i="1"/>
  <c r="AF683" i="1"/>
  <c r="AE683" i="1"/>
  <c r="AD683" i="1"/>
  <c r="AC683" i="1"/>
  <c r="AB683" i="1"/>
  <c r="AA683" i="1"/>
  <c r="Z683" i="1"/>
  <c r="Y683" i="1"/>
  <c r="X683" i="1"/>
  <c r="W683" i="1"/>
  <c r="V683" i="1"/>
  <c r="U683" i="1"/>
  <c r="T683" i="1"/>
  <c r="S683" i="1"/>
  <c r="R683" i="1"/>
  <c r="Q683" i="1"/>
  <c r="P683" i="1"/>
  <c r="O683" i="1"/>
  <c r="N683" i="1"/>
  <c r="AL683" i="1" s="1"/>
  <c r="M683" i="1"/>
  <c r="AQ683" i="1" s="1"/>
  <c r="L683" i="1"/>
  <c r="AM683" i="1" s="1"/>
  <c r="C683" i="1"/>
  <c r="AT682" i="1"/>
  <c r="AK682" i="1"/>
  <c r="AJ682" i="1"/>
  <c r="AI682" i="1"/>
  <c r="AH682" i="1"/>
  <c r="AG682" i="1"/>
  <c r="AF682" i="1"/>
  <c r="AE682" i="1"/>
  <c r="AD682" i="1"/>
  <c r="AC682" i="1"/>
  <c r="AB682" i="1"/>
  <c r="AA682" i="1"/>
  <c r="Z682" i="1"/>
  <c r="Y682" i="1"/>
  <c r="X682" i="1"/>
  <c r="W682" i="1"/>
  <c r="V682" i="1"/>
  <c r="U682" i="1"/>
  <c r="T682" i="1"/>
  <c r="S682" i="1"/>
  <c r="R682" i="1"/>
  <c r="Q682" i="1"/>
  <c r="P682" i="1"/>
  <c r="O682" i="1"/>
  <c r="N682" i="1"/>
  <c r="AL682" i="1" s="1"/>
  <c r="M682" i="1"/>
  <c r="AQ682" i="1" s="1"/>
  <c r="L682" i="1"/>
  <c r="AM682" i="1" s="1"/>
  <c r="C682" i="1"/>
  <c r="AT681" i="1"/>
  <c r="AK681" i="1"/>
  <c r="AJ681" i="1"/>
  <c r="AI681" i="1"/>
  <c r="AH681" i="1"/>
  <c r="AG681" i="1"/>
  <c r="AF681" i="1"/>
  <c r="AE681" i="1"/>
  <c r="AD681" i="1"/>
  <c r="AC681" i="1"/>
  <c r="AB681" i="1"/>
  <c r="AA681" i="1"/>
  <c r="Z681" i="1"/>
  <c r="Y681" i="1"/>
  <c r="X681" i="1"/>
  <c r="W681" i="1"/>
  <c r="V681" i="1"/>
  <c r="U681" i="1"/>
  <c r="T681" i="1"/>
  <c r="S681" i="1"/>
  <c r="R681" i="1"/>
  <c r="Q681" i="1"/>
  <c r="P681" i="1"/>
  <c r="O681" i="1"/>
  <c r="N681" i="1"/>
  <c r="AL681" i="1" s="1"/>
  <c r="M681" i="1"/>
  <c r="AQ681" i="1" s="1"/>
  <c r="L681" i="1"/>
  <c r="AM681" i="1" s="1"/>
  <c r="C681" i="1"/>
  <c r="AT680" i="1"/>
  <c r="AK680" i="1"/>
  <c r="AJ680" i="1"/>
  <c r="AI680" i="1"/>
  <c r="AH680" i="1"/>
  <c r="AG680" i="1"/>
  <c r="AF680" i="1"/>
  <c r="AE680" i="1"/>
  <c r="AD680" i="1"/>
  <c r="AC680" i="1"/>
  <c r="AB680" i="1"/>
  <c r="AA680" i="1"/>
  <c r="Z680" i="1"/>
  <c r="Y680" i="1"/>
  <c r="X680" i="1"/>
  <c r="W680" i="1"/>
  <c r="V680" i="1"/>
  <c r="U680" i="1"/>
  <c r="T680" i="1"/>
  <c r="S680" i="1"/>
  <c r="R680" i="1"/>
  <c r="Q680" i="1"/>
  <c r="P680" i="1"/>
  <c r="O680" i="1"/>
  <c r="N680" i="1"/>
  <c r="AL680" i="1" s="1"/>
  <c r="M680" i="1"/>
  <c r="AQ680" i="1" s="1"/>
  <c r="L680" i="1"/>
  <c r="AM680" i="1" s="1"/>
  <c r="C680" i="1"/>
  <c r="AT679" i="1"/>
  <c r="AK679" i="1"/>
  <c r="AJ679" i="1"/>
  <c r="AI679" i="1"/>
  <c r="AH679" i="1"/>
  <c r="AG679" i="1"/>
  <c r="AF679" i="1"/>
  <c r="AE679" i="1"/>
  <c r="AD679" i="1"/>
  <c r="AC679" i="1"/>
  <c r="AB679" i="1"/>
  <c r="AA679" i="1"/>
  <c r="Z679" i="1"/>
  <c r="Y679" i="1"/>
  <c r="X679" i="1"/>
  <c r="W679" i="1"/>
  <c r="V679" i="1"/>
  <c r="U679" i="1"/>
  <c r="T679" i="1"/>
  <c r="S679" i="1"/>
  <c r="R679" i="1"/>
  <c r="Q679" i="1"/>
  <c r="P679" i="1"/>
  <c r="O679" i="1"/>
  <c r="N679" i="1"/>
  <c r="AL679" i="1" s="1"/>
  <c r="M679" i="1"/>
  <c r="AQ679" i="1" s="1"/>
  <c r="L679" i="1"/>
  <c r="AM679" i="1" s="1"/>
  <c r="C679" i="1"/>
  <c r="AT678" i="1"/>
  <c r="AK678" i="1"/>
  <c r="AJ678" i="1"/>
  <c r="AI678" i="1"/>
  <c r="AH678" i="1"/>
  <c r="AG678" i="1"/>
  <c r="AF678" i="1"/>
  <c r="AE678" i="1"/>
  <c r="AD678" i="1"/>
  <c r="AC678" i="1"/>
  <c r="AB678" i="1"/>
  <c r="AA678" i="1"/>
  <c r="Z678" i="1"/>
  <c r="Y678" i="1"/>
  <c r="X678" i="1"/>
  <c r="W678" i="1"/>
  <c r="V678" i="1"/>
  <c r="U678" i="1"/>
  <c r="T678" i="1"/>
  <c r="S678" i="1"/>
  <c r="R678" i="1"/>
  <c r="Q678" i="1"/>
  <c r="P678" i="1"/>
  <c r="O678" i="1"/>
  <c r="N678" i="1"/>
  <c r="AL678" i="1" s="1"/>
  <c r="M678" i="1"/>
  <c r="AQ678" i="1" s="1"/>
  <c r="L678" i="1"/>
  <c r="AM678" i="1" s="1"/>
  <c r="C678" i="1"/>
  <c r="AT677" i="1"/>
  <c r="AK677" i="1"/>
  <c r="AJ677" i="1"/>
  <c r="AI677" i="1"/>
  <c r="AH677" i="1"/>
  <c r="AG677" i="1"/>
  <c r="AF677" i="1"/>
  <c r="AE677" i="1"/>
  <c r="AD677" i="1"/>
  <c r="AC677" i="1"/>
  <c r="AB677" i="1"/>
  <c r="AA677" i="1"/>
  <c r="Z677" i="1"/>
  <c r="Y677" i="1"/>
  <c r="X677" i="1"/>
  <c r="W677" i="1"/>
  <c r="V677" i="1"/>
  <c r="U677" i="1"/>
  <c r="T677" i="1"/>
  <c r="S677" i="1"/>
  <c r="R677" i="1"/>
  <c r="Q677" i="1"/>
  <c r="P677" i="1"/>
  <c r="O677" i="1"/>
  <c r="N677" i="1"/>
  <c r="AL677" i="1" s="1"/>
  <c r="M677" i="1"/>
  <c r="AQ677" i="1" s="1"/>
  <c r="L677" i="1"/>
  <c r="AM677" i="1" s="1"/>
  <c r="C677" i="1"/>
  <c r="AT676" i="1"/>
  <c r="AK676" i="1"/>
  <c r="AJ676" i="1"/>
  <c r="AI676" i="1"/>
  <c r="AH676" i="1"/>
  <c r="AG676" i="1"/>
  <c r="AF676" i="1"/>
  <c r="AE676" i="1"/>
  <c r="AD676" i="1"/>
  <c r="AC676" i="1"/>
  <c r="AB676" i="1"/>
  <c r="AA676" i="1"/>
  <c r="Z676" i="1"/>
  <c r="Y676" i="1"/>
  <c r="X676" i="1"/>
  <c r="W676" i="1"/>
  <c r="V676" i="1"/>
  <c r="U676" i="1"/>
  <c r="T676" i="1"/>
  <c r="S676" i="1"/>
  <c r="R676" i="1"/>
  <c r="Q676" i="1"/>
  <c r="P676" i="1"/>
  <c r="O676" i="1"/>
  <c r="N676" i="1"/>
  <c r="AL676" i="1" s="1"/>
  <c r="M676" i="1"/>
  <c r="AQ676" i="1" s="1"/>
  <c r="L676" i="1"/>
  <c r="AM676" i="1" s="1"/>
  <c r="C676" i="1"/>
  <c r="AT675" i="1"/>
  <c r="AK675" i="1"/>
  <c r="AJ675" i="1"/>
  <c r="AI675" i="1"/>
  <c r="AH675" i="1"/>
  <c r="AG675" i="1"/>
  <c r="AF675" i="1"/>
  <c r="AE675" i="1"/>
  <c r="AD675" i="1"/>
  <c r="AC675" i="1"/>
  <c r="AB675" i="1"/>
  <c r="AA675" i="1"/>
  <c r="Z675" i="1"/>
  <c r="Y675" i="1"/>
  <c r="X675" i="1"/>
  <c r="W675" i="1"/>
  <c r="V675" i="1"/>
  <c r="U675" i="1"/>
  <c r="T675" i="1"/>
  <c r="S675" i="1"/>
  <c r="R675" i="1"/>
  <c r="Q675" i="1"/>
  <c r="P675" i="1"/>
  <c r="O675" i="1"/>
  <c r="N675" i="1"/>
  <c r="AL675" i="1" s="1"/>
  <c r="M675" i="1"/>
  <c r="AQ675" i="1" s="1"/>
  <c r="L675" i="1"/>
  <c r="AM675" i="1" s="1"/>
  <c r="C675" i="1"/>
  <c r="AT674" i="1"/>
  <c r="AK674" i="1"/>
  <c r="AJ674" i="1"/>
  <c r="AI674" i="1"/>
  <c r="AH674" i="1"/>
  <c r="AG674" i="1"/>
  <c r="AF674" i="1"/>
  <c r="AE674" i="1"/>
  <c r="AD674" i="1"/>
  <c r="AC674" i="1"/>
  <c r="AB674" i="1"/>
  <c r="AA674" i="1"/>
  <c r="Z674" i="1"/>
  <c r="Y674" i="1"/>
  <c r="X674" i="1"/>
  <c r="W674" i="1"/>
  <c r="V674" i="1"/>
  <c r="U674" i="1"/>
  <c r="T674" i="1"/>
  <c r="S674" i="1"/>
  <c r="R674" i="1"/>
  <c r="Q674" i="1"/>
  <c r="P674" i="1"/>
  <c r="O674" i="1"/>
  <c r="N674" i="1"/>
  <c r="AL674" i="1" s="1"/>
  <c r="M674" i="1"/>
  <c r="AQ674" i="1" s="1"/>
  <c r="L674" i="1"/>
  <c r="AM674" i="1" s="1"/>
  <c r="C674" i="1"/>
  <c r="AT673" i="1"/>
  <c r="AK673" i="1"/>
  <c r="AJ673" i="1"/>
  <c r="AI673" i="1"/>
  <c r="AH673" i="1"/>
  <c r="AG673" i="1"/>
  <c r="AF673" i="1"/>
  <c r="AE673" i="1"/>
  <c r="AD673" i="1"/>
  <c r="AC673" i="1"/>
  <c r="AB673" i="1"/>
  <c r="AA673" i="1"/>
  <c r="Z673" i="1"/>
  <c r="Y673" i="1"/>
  <c r="X673" i="1"/>
  <c r="W673" i="1"/>
  <c r="V673" i="1"/>
  <c r="U673" i="1"/>
  <c r="T673" i="1"/>
  <c r="S673" i="1"/>
  <c r="R673" i="1"/>
  <c r="Q673" i="1"/>
  <c r="P673" i="1"/>
  <c r="O673" i="1"/>
  <c r="N673" i="1"/>
  <c r="AL673" i="1" s="1"/>
  <c r="M673" i="1"/>
  <c r="AQ673" i="1" s="1"/>
  <c r="L673" i="1"/>
  <c r="AM673" i="1" s="1"/>
  <c r="C673" i="1"/>
  <c r="AT672" i="1"/>
  <c r="AK672" i="1"/>
  <c r="AJ672" i="1"/>
  <c r="AI672" i="1"/>
  <c r="AH672" i="1"/>
  <c r="AG672" i="1"/>
  <c r="AF672" i="1"/>
  <c r="AE672" i="1"/>
  <c r="AD672" i="1"/>
  <c r="AC672" i="1"/>
  <c r="AB672" i="1"/>
  <c r="AA672" i="1"/>
  <c r="Z672" i="1"/>
  <c r="Y672" i="1"/>
  <c r="X672" i="1"/>
  <c r="W672" i="1"/>
  <c r="V672" i="1"/>
  <c r="U672" i="1"/>
  <c r="T672" i="1"/>
  <c r="S672" i="1"/>
  <c r="R672" i="1"/>
  <c r="Q672" i="1"/>
  <c r="P672" i="1"/>
  <c r="O672" i="1"/>
  <c r="N672" i="1"/>
  <c r="AL672" i="1" s="1"/>
  <c r="M672" i="1"/>
  <c r="AQ672" i="1" s="1"/>
  <c r="L672" i="1"/>
  <c r="AM672" i="1" s="1"/>
  <c r="C672" i="1"/>
  <c r="AT671" i="1"/>
  <c r="AK671" i="1"/>
  <c r="AJ671" i="1"/>
  <c r="AI671" i="1"/>
  <c r="AH671" i="1"/>
  <c r="AG671" i="1"/>
  <c r="AF671" i="1"/>
  <c r="AE671" i="1"/>
  <c r="AD671" i="1"/>
  <c r="AC671" i="1"/>
  <c r="AB671" i="1"/>
  <c r="AA671" i="1"/>
  <c r="Z671" i="1"/>
  <c r="Y671" i="1"/>
  <c r="X671" i="1"/>
  <c r="W671" i="1"/>
  <c r="V671" i="1"/>
  <c r="U671" i="1"/>
  <c r="T671" i="1"/>
  <c r="S671" i="1"/>
  <c r="R671" i="1"/>
  <c r="Q671" i="1"/>
  <c r="P671" i="1"/>
  <c r="O671" i="1"/>
  <c r="N671" i="1"/>
  <c r="AL671" i="1" s="1"/>
  <c r="M671" i="1"/>
  <c r="AQ671" i="1" s="1"/>
  <c r="L671" i="1"/>
  <c r="AM671" i="1" s="1"/>
  <c r="C671" i="1"/>
  <c r="AT670" i="1"/>
  <c r="AK670" i="1"/>
  <c r="AJ670" i="1"/>
  <c r="AI670" i="1"/>
  <c r="AH670" i="1"/>
  <c r="AG670" i="1"/>
  <c r="AF670" i="1"/>
  <c r="AE670" i="1"/>
  <c r="AD670" i="1"/>
  <c r="AC670" i="1"/>
  <c r="AB670" i="1"/>
  <c r="AA670" i="1"/>
  <c r="Z670" i="1"/>
  <c r="Y670" i="1"/>
  <c r="X670" i="1"/>
  <c r="W670" i="1"/>
  <c r="V670" i="1"/>
  <c r="U670" i="1"/>
  <c r="T670" i="1"/>
  <c r="S670" i="1"/>
  <c r="R670" i="1"/>
  <c r="Q670" i="1"/>
  <c r="P670" i="1"/>
  <c r="O670" i="1"/>
  <c r="N670" i="1"/>
  <c r="AL670" i="1" s="1"/>
  <c r="M670" i="1"/>
  <c r="AQ670" i="1" s="1"/>
  <c r="L670" i="1"/>
  <c r="AM670" i="1" s="1"/>
  <c r="C670" i="1"/>
  <c r="AT669" i="1"/>
  <c r="AK669" i="1"/>
  <c r="AJ669" i="1"/>
  <c r="AI669" i="1"/>
  <c r="AH669" i="1"/>
  <c r="AG669" i="1"/>
  <c r="AF669" i="1"/>
  <c r="AE669" i="1"/>
  <c r="AD669" i="1"/>
  <c r="AC669" i="1"/>
  <c r="AB669" i="1"/>
  <c r="AA669" i="1"/>
  <c r="Z669" i="1"/>
  <c r="Y669" i="1"/>
  <c r="X669" i="1"/>
  <c r="W669" i="1"/>
  <c r="V669" i="1"/>
  <c r="U669" i="1"/>
  <c r="T669" i="1"/>
  <c r="S669" i="1"/>
  <c r="R669" i="1"/>
  <c r="Q669" i="1"/>
  <c r="P669" i="1"/>
  <c r="O669" i="1"/>
  <c r="N669" i="1"/>
  <c r="AL669" i="1" s="1"/>
  <c r="M669" i="1"/>
  <c r="AQ669" i="1" s="1"/>
  <c r="L669" i="1"/>
  <c r="AM669" i="1" s="1"/>
  <c r="C669" i="1"/>
  <c r="AT668" i="1"/>
  <c r="AK668" i="1"/>
  <c r="AJ668" i="1"/>
  <c r="AI668" i="1"/>
  <c r="AH668" i="1"/>
  <c r="AG668" i="1"/>
  <c r="AF668" i="1"/>
  <c r="AE668" i="1"/>
  <c r="AD668" i="1"/>
  <c r="AC668" i="1"/>
  <c r="AB668" i="1"/>
  <c r="AA668" i="1"/>
  <c r="Z668" i="1"/>
  <c r="Y668" i="1"/>
  <c r="X668" i="1"/>
  <c r="W668" i="1"/>
  <c r="V668" i="1"/>
  <c r="U668" i="1"/>
  <c r="T668" i="1"/>
  <c r="S668" i="1"/>
  <c r="R668" i="1"/>
  <c r="Q668" i="1"/>
  <c r="P668" i="1"/>
  <c r="O668" i="1"/>
  <c r="N668" i="1"/>
  <c r="AL668" i="1" s="1"/>
  <c r="M668" i="1"/>
  <c r="AQ668" i="1" s="1"/>
  <c r="L668" i="1"/>
  <c r="AM668" i="1" s="1"/>
  <c r="C668" i="1"/>
  <c r="AT667" i="1"/>
  <c r="AK667" i="1"/>
  <c r="AJ667" i="1"/>
  <c r="AI667" i="1"/>
  <c r="AH667" i="1"/>
  <c r="AG667" i="1"/>
  <c r="AF667" i="1"/>
  <c r="AE667" i="1"/>
  <c r="AD667" i="1"/>
  <c r="AC667" i="1"/>
  <c r="AB667" i="1"/>
  <c r="AA667" i="1"/>
  <c r="Z667" i="1"/>
  <c r="Y667" i="1"/>
  <c r="X667" i="1"/>
  <c r="W667" i="1"/>
  <c r="V667" i="1"/>
  <c r="U667" i="1"/>
  <c r="T667" i="1"/>
  <c r="S667" i="1"/>
  <c r="R667" i="1"/>
  <c r="Q667" i="1"/>
  <c r="P667" i="1"/>
  <c r="O667" i="1"/>
  <c r="N667" i="1"/>
  <c r="AL667" i="1" s="1"/>
  <c r="M667" i="1"/>
  <c r="AQ667" i="1" s="1"/>
  <c r="L667" i="1"/>
  <c r="AM667" i="1" s="1"/>
  <c r="C667" i="1"/>
  <c r="AT666" i="1"/>
  <c r="AK666" i="1"/>
  <c r="AJ666" i="1"/>
  <c r="AI666" i="1"/>
  <c r="AH666" i="1"/>
  <c r="AG666" i="1"/>
  <c r="AF666" i="1"/>
  <c r="AE666" i="1"/>
  <c r="AD666" i="1"/>
  <c r="AC666" i="1"/>
  <c r="AB666" i="1"/>
  <c r="AA666" i="1"/>
  <c r="Z666" i="1"/>
  <c r="Y666" i="1"/>
  <c r="X666" i="1"/>
  <c r="W666" i="1"/>
  <c r="V666" i="1"/>
  <c r="U666" i="1"/>
  <c r="T666" i="1"/>
  <c r="S666" i="1"/>
  <c r="R666" i="1"/>
  <c r="Q666" i="1"/>
  <c r="P666" i="1"/>
  <c r="O666" i="1"/>
  <c r="N666" i="1"/>
  <c r="AL666" i="1" s="1"/>
  <c r="M666" i="1"/>
  <c r="AQ666" i="1" s="1"/>
  <c r="L666" i="1"/>
  <c r="AM666" i="1" s="1"/>
  <c r="C666" i="1"/>
  <c r="AT665" i="1"/>
  <c r="AK665" i="1"/>
  <c r="AJ665" i="1"/>
  <c r="AI665" i="1"/>
  <c r="AH665" i="1"/>
  <c r="AG665" i="1"/>
  <c r="AF665" i="1"/>
  <c r="AE665" i="1"/>
  <c r="AD665" i="1"/>
  <c r="AC665" i="1"/>
  <c r="AB665" i="1"/>
  <c r="AA665" i="1"/>
  <c r="Z665" i="1"/>
  <c r="Y665" i="1"/>
  <c r="X665" i="1"/>
  <c r="W665" i="1"/>
  <c r="V665" i="1"/>
  <c r="U665" i="1"/>
  <c r="T665" i="1"/>
  <c r="S665" i="1"/>
  <c r="R665" i="1"/>
  <c r="Q665" i="1"/>
  <c r="P665" i="1"/>
  <c r="O665" i="1"/>
  <c r="N665" i="1"/>
  <c r="AL665" i="1" s="1"/>
  <c r="M665" i="1"/>
  <c r="AQ665" i="1" s="1"/>
  <c r="L665" i="1"/>
  <c r="AM665" i="1" s="1"/>
  <c r="C665" i="1"/>
  <c r="AT664" i="1"/>
  <c r="AK664" i="1"/>
  <c r="AJ664" i="1"/>
  <c r="AI664" i="1"/>
  <c r="AH664" i="1"/>
  <c r="AG664" i="1"/>
  <c r="AF664" i="1"/>
  <c r="AE664" i="1"/>
  <c r="AD664" i="1"/>
  <c r="AC664" i="1"/>
  <c r="AB664" i="1"/>
  <c r="AA664" i="1"/>
  <c r="Z664" i="1"/>
  <c r="Y664" i="1"/>
  <c r="X664" i="1"/>
  <c r="W664" i="1"/>
  <c r="V664" i="1"/>
  <c r="U664" i="1"/>
  <c r="T664" i="1"/>
  <c r="S664" i="1"/>
  <c r="R664" i="1"/>
  <c r="Q664" i="1"/>
  <c r="P664" i="1"/>
  <c r="O664" i="1"/>
  <c r="N664" i="1"/>
  <c r="AL664" i="1" s="1"/>
  <c r="M664" i="1"/>
  <c r="AQ664" i="1" s="1"/>
  <c r="L664" i="1"/>
  <c r="AM664" i="1" s="1"/>
  <c r="C664" i="1"/>
  <c r="AT663" i="1"/>
  <c r="AK663" i="1"/>
  <c r="AJ663" i="1"/>
  <c r="AI663" i="1"/>
  <c r="AH663" i="1"/>
  <c r="AG663" i="1"/>
  <c r="AF663" i="1"/>
  <c r="AE663" i="1"/>
  <c r="AD663" i="1"/>
  <c r="AC663" i="1"/>
  <c r="AB663" i="1"/>
  <c r="AA663" i="1"/>
  <c r="Z663" i="1"/>
  <c r="Y663" i="1"/>
  <c r="X663" i="1"/>
  <c r="W663" i="1"/>
  <c r="V663" i="1"/>
  <c r="U663" i="1"/>
  <c r="T663" i="1"/>
  <c r="S663" i="1"/>
  <c r="R663" i="1"/>
  <c r="Q663" i="1"/>
  <c r="P663" i="1"/>
  <c r="O663" i="1"/>
  <c r="N663" i="1"/>
  <c r="AL663" i="1" s="1"/>
  <c r="M663" i="1"/>
  <c r="AQ663" i="1" s="1"/>
  <c r="L663" i="1"/>
  <c r="AM663" i="1" s="1"/>
  <c r="C663" i="1"/>
  <c r="AT662" i="1"/>
  <c r="AK662" i="1"/>
  <c r="AJ662" i="1"/>
  <c r="AI662" i="1"/>
  <c r="AH662" i="1"/>
  <c r="AG662" i="1"/>
  <c r="AF662" i="1"/>
  <c r="AE662" i="1"/>
  <c r="AD662" i="1"/>
  <c r="AC662" i="1"/>
  <c r="AB662" i="1"/>
  <c r="AA662" i="1"/>
  <c r="Z662" i="1"/>
  <c r="Y662" i="1"/>
  <c r="X662" i="1"/>
  <c r="W662" i="1"/>
  <c r="V662" i="1"/>
  <c r="U662" i="1"/>
  <c r="T662" i="1"/>
  <c r="S662" i="1"/>
  <c r="R662" i="1"/>
  <c r="Q662" i="1"/>
  <c r="P662" i="1"/>
  <c r="O662" i="1"/>
  <c r="N662" i="1"/>
  <c r="AL662" i="1" s="1"/>
  <c r="M662" i="1"/>
  <c r="AQ662" i="1" s="1"/>
  <c r="L662" i="1"/>
  <c r="AM662" i="1" s="1"/>
  <c r="C662" i="1"/>
  <c r="AT661" i="1"/>
  <c r="AK661" i="1"/>
  <c r="AJ661" i="1"/>
  <c r="AI661" i="1"/>
  <c r="AH661" i="1"/>
  <c r="AG661" i="1"/>
  <c r="AF661" i="1"/>
  <c r="AE661" i="1"/>
  <c r="AD661" i="1"/>
  <c r="AC661" i="1"/>
  <c r="AB661" i="1"/>
  <c r="AA661" i="1"/>
  <c r="Z661" i="1"/>
  <c r="Y661" i="1"/>
  <c r="X661" i="1"/>
  <c r="W661" i="1"/>
  <c r="V661" i="1"/>
  <c r="U661" i="1"/>
  <c r="T661" i="1"/>
  <c r="S661" i="1"/>
  <c r="R661" i="1"/>
  <c r="Q661" i="1"/>
  <c r="P661" i="1"/>
  <c r="O661" i="1"/>
  <c r="N661" i="1"/>
  <c r="AL661" i="1" s="1"/>
  <c r="M661" i="1"/>
  <c r="AQ661" i="1" s="1"/>
  <c r="L661" i="1"/>
  <c r="AM661" i="1" s="1"/>
  <c r="C661" i="1"/>
  <c r="AT660" i="1"/>
  <c r="AK660" i="1"/>
  <c r="AJ660" i="1"/>
  <c r="AI660" i="1"/>
  <c r="AH660" i="1"/>
  <c r="AG660" i="1"/>
  <c r="AF660" i="1"/>
  <c r="AE660" i="1"/>
  <c r="AD660" i="1"/>
  <c r="AC660" i="1"/>
  <c r="AB660" i="1"/>
  <c r="AA660" i="1"/>
  <c r="Z660" i="1"/>
  <c r="Y660" i="1"/>
  <c r="X660" i="1"/>
  <c r="W660" i="1"/>
  <c r="V660" i="1"/>
  <c r="U660" i="1"/>
  <c r="T660" i="1"/>
  <c r="S660" i="1"/>
  <c r="R660" i="1"/>
  <c r="Q660" i="1"/>
  <c r="P660" i="1"/>
  <c r="O660" i="1"/>
  <c r="N660" i="1"/>
  <c r="AL660" i="1" s="1"/>
  <c r="M660" i="1"/>
  <c r="AQ660" i="1" s="1"/>
  <c r="L660" i="1"/>
  <c r="AM660" i="1" s="1"/>
  <c r="C660" i="1"/>
  <c r="AT659" i="1"/>
  <c r="AK659" i="1"/>
  <c r="AJ659" i="1"/>
  <c r="AI659" i="1"/>
  <c r="AH659" i="1"/>
  <c r="AG659" i="1"/>
  <c r="AF659" i="1"/>
  <c r="AE659" i="1"/>
  <c r="AD659" i="1"/>
  <c r="AC659" i="1"/>
  <c r="AB659" i="1"/>
  <c r="AA659" i="1"/>
  <c r="Z659" i="1"/>
  <c r="Y659" i="1"/>
  <c r="X659" i="1"/>
  <c r="W659" i="1"/>
  <c r="V659" i="1"/>
  <c r="U659" i="1"/>
  <c r="T659" i="1"/>
  <c r="S659" i="1"/>
  <c r="R659" i="1"/>
  <c r="Q659" i="1"/>
  <c r="P659" i="1"/>
  <c r="O659" i="1"/>
  <c r="N659" i="1"/>
  <c r="AL659" i="1" s="1"/>
  <c r="M659" i="1"/>
  <c r="AQ659" i="1" s="1"/>
  <c r="L659" i="1"/>
  <c r="AM659" i="1" s="1"/>
  <c r="C659" i="1"/>
  <c r="AT658" i="1"/>
  <c r="AK658" i="1"/>
  <c r="AJ658" i="1"/>
  <c r="AI658" i="1"/>
  <c r="AH658" i="1"/>
  <c r="AG658" i="1"/>
  <c r="AF658" i="1"/>
  <c r="AE658" i="1"/>
  <c r="AD658" i="1"/>
  <c r="AC658" i="1"/>
  <c r="AB658" i="1"/>
  <c r="AA658" i="1"/>
  <c r="Z658" i="1"/>
  <c r="Y658" i="1"/>
  <c r="X658" i="1"/>
  <c r="W658" i="1"/>
  <c r="V658" i="1"/>
  <c r="U658" i="1"/>
  <c r="T658" i="1"/>
  <c r="S658" i="1"/>
  <c r="R658" i="1"/>
  <c r="Q658" i="1"/>
  <c r="P658" i="1"/>
  <c r="O658" i="1"/>
  <c r="N658" i="1"/>
  <c r="AL658" i="1" s="1"/>
  <c r="M658" i="1"/>
  <c r="AQ658" i="1" s="1"/>
  <c r="L658" i="1"/>
  <c r="AM658" i="1" s="1"/>
  <c r="C658" i="1"/>
  <c r="AT657" i="1"/>
  <c r="AK657" i="1"/>
  <c r="AJ657" i="1"/>
  <c r="AI657" i="1"/>
  <c r="AH657" i="1"/>
  <c r="AG657" i="1"/>
  <c r="AF657" i="1"/>
  <c r="AE657" i="1"/>
  <c r="AD657" i="1"/>
  <c r="AC657" i="1"/>
  <c r="AB657" i="1"/>
  <c r="AA657" i="1"/>
  <c r="Z657" i="1"/>
  <c r="Y657" i="1"/>
  <c r="X657" i="1"/>
  <c r="W657" i="1"/>
  <c r="V657" i="1"/>
  <c r="U657" i="1"/>
  <c r="T657" i="1"/>
  <c r="S657" i="1"/>
  <c r="R657" i="1"/>
  <c r="Q657" i="1"/>
  <c r="P657" i="1"/>
  <c r="O657" i="1"/>
  <c r="N657" i="1"/>
  <c r="AL657" i="1" s="1"/>
  <c r="M657" i="1"/>
  <c r="AQ657" i="1" s="1"/>
  <c r="L657" i="1"/>
  <c r="AM657" i="1" s="1"/>
  <c r="C657" i="1"/>
  <c r="AT656" i="1"/>
  <c r="AK656" i="1"/>
  <c r="AJ656" i="1"/>
  <c r="AI656" i="1"/>
  <c r="AH656" i="1"/>
  <c r="AG656" i="1"/>
  <c r="AF656" i="1"/>
  <c r="AE656" i="1"/>
  <c r="AD656" i="1"/>
  <c r="AC656" i="1"/>
  <c r="AB656" i="1"/>
  <c r="AA656" i="1"/>
  <c r="Z656" i="1"/>
  <c r="Y656" i="1"/>
  <c r="X656" i="1"/>
  <c r="W656" i="1"/>
  <c r="V656" i="1"/>
  <c r="U656" i="1"/>
  <c r="T656" i="1"/>
  <c r="S656" i="1"/>
  <c r="R656" i="1"/>
  <c r="Q656" i="1"/>
  <c r="P656" i="1"/>
  <c r="O656" i="1"/>
  <c r="N656" i="1"/>
  <c r="AL656" i="1" s="1"/>
  <c r="M656" i="1"/>
  <c r="AQ656" i="1" s="1"/>
  <c r="L656" i="1"/>
  <c r="AM656" i="1" s="1"/>
  <c r="C656" i="1"/>
  <c r="AT655" i="1"/>
  <c r="AK655" i="1"/>
  <c r="AJ655" i="1"/>
  <c r="AI655" i="1"/>
  <c r="AH655" i="1"/>
  <c r="AG655" i="1"/>
  <c r="AF655" i="1"/>
  <c r="AE655" i="1"/>
  <c r="AD655" i="1"/>
  <c r="AC655" i="1"/>
  <c r="AB655" i="1"/>
  <c r="AA655" i="1"/>
  <c r="Z655" i="1"/>
  <c r="Y655" i="1"/>
  <c r="X655" i="1"/>
  <c r="W655" i="1"/>
  <c r="V655" i="1"/>
  <c r="U655" i="1"/>
  <c r="T655" i="1"/>
  <c r="S655" i="1"/>
  <c r="R655" i="1"/>
  <c r="Q655" i="1"/>
  <c r="P655" i="1"/>
  <c r="O655" i="1"/>
  <c r="N655" i="1"/>
  <c r="AL655" i="1" s="1"/>
  <c r="M655" i="1"/>
  <c r="AQ655" i="1" s="1"/>
  <c r="L655" i="1"/>
  <c r="AM655" i="1" s="1"/>
  <c r="C655" i="1"/>
  <c r="AT654" i="1"/>
  <c r="AK654" i="1"/>
  <c r="AJ654" i="1"/>
  <c r="AI654" i="1"/>
  <c r="AH654" i="1"/>
  <c r="AG654" i="1"/>
  <c r="AF654" i="1"/>
  <c r="AE654" i="1"/>
  <c r="AD654" i="1"/>
  <c r="AC654" i="1"/>
  <c r="AB654" i="1"/>
  <c r="AA654" i="1"/>
  <c r="Z654" i="1"/>
  <c r="Y654" i="1"/>
  <c r="X654" i="1"/>
  <c r="W654" i="1"/>
  <c r="V654" i="1"/>
  <c r="U654" i="1"/>
  <c r="T654" i="1"/>
  <c r="S654" i="1"/>
  <c r="R654" i="1"/>
  <c r="Q654" i="1"/>
  <c r="P654" i="1"/>
  <c r="O654" i="1"/>
  <c r="N654" i="1"/>
  <c r="AL654" i="1" s="1"/>
  <c r="M654" i="1"/>
  <c r="AQ654" i="1" s="1"/>
  <c r="L654" i="1"/>
  <c r="AM654" i="1" s="1"/>
  <c r="C654" i="1"/>
  <c r="AT629" i="1"/>
  <c r="AK629" i="1"/>
  <c r="AJ629" i="1"/>
  <c r="AI629" i="1"/>
  <c r="AH629" i="1"/>
  <c r="AG629" i="1"/>
  <c r="AF629" i="1"/>
  <c r="AE629" i="1"/>
  <c r="AD629" i="1"/>
  <c r="AC629" i="1"/>
  <c r="AB629" i="1"/>
  <c r="AA629" i="1"/>
  <c r="Z629" i="1"/>
  <c r="Y629" i="1"/>
  <c r="X629" i="1"/>
  <c r="W629" i="1"/>
  <c r="V629" i="1"/>
  <c r="U629" i="1"/>
  <c r="T629" i="1"/>
  <c r="S629" i="1"/>
  <c r="R629" i="1"/>
  <c r="Q629" i="1"/>
  <c r="P629" i="1"/>
  <c r="O629" i="1"/>
  <c r="N629" i="1"/>
  <c r="AL629" i="1" s="1"/>
  <c r="M629" i="1"/>
  <c r="AQ629" i="1" s="1"/>
  <c r="L629" i="1"/>
  <c r="AM629" i="1" s="1"/>
  <c r="C629" i="1"/>
  <c r="AT628" i="1"/>
  <c r="AK628" i="1"/>
  <c r="AJ628" i="1"/>
  <c r="AI628" i="1"/>
  <c r="AH628" i="1"/>
  <c r="AG628" i="1"/>
  <c r="AF628" i="1"/>
  <c r="AE628" i="1"/>
  <c r="AD628" i="1"/>
  <c r="AC628" i="1"/>
  <c r="AB628" i="1"/>
  <c r="AA628" i="1"/>
  <c r="Z628" i="1"/>
  <c r="Y628" i="1"/>
  <c r="X628" i="1"/>
  <c r="W628" i="1"/>
  <c r="V628" i="1"/>
  <c r="U628" i="1"/>
  <c r="T628" i="1"/>
  <c r="S628" i="1"/>
  <c r="R628" i="1"/>
  <c r="Q628" i="1"/>
  <c r="P628" i="1"/>
  <c r="O628" i="1"/>
  <c r="N628" i="1"/>
  <c r="AL628" i="1" s="1"/>
  <c r="M628" i="1"/>
  <c r="AQ628" i="1" s="1"/>
  <c r="L628" i="1"/>
  <c r="AM628" i="1" s="1"/>
  <c r="AP628" i="1" s="1"/>
  <c r="C628" i="1"/>
  <c r="AT627" i="1"/>
  <c r="AK627" i="1"/>
  <c r="AJ627" i="1"/>
  <c r="AI627" i="1"/>
  <c r="AH627" i="1"/>
  <c r="AG627" i="1"/>
  <c r="AF627" i="1"/>
  <c r="AE627" i="1"/>
  <c r="AD627" i="1"/>
  <c r="AC627" i="1"/>
  <c r="AB627" i="1"/>
  <c r="AA627" i="1"/>
  <c r="Z627" i="1"/>
  <c r="Y627" i="1"/>
  <c r="X627" i="1"/>
  <c r="W627" i="1"/>
  <c r="V627" i="1"/>
  <c r="U627" i="1"/>
  <c r="T627" i="1"/>
  <c r="S627" i="1"/>
  <c r="R627" i="1"/>
  <c r="Q627" i="1"/>
  <c r="P627" i="1"/>
  <c r="O627" i="1"/>
  <c r="N627" i="1"/>
  <c r="AL627" i="1" s="1"/>
  <c r="M627" i="1"/>
  <c r="AQ627" i="1" s="1"/>
  <c r="L627" i="1"/>
  <c r="AM627" i="1" s="1"/>
  <c r="C627" i="1"/>
  <c r="AT626" i="1"/>
  <c r="AK626" i="1"/>
  <c r="AJ626" i="1"/>
  <c r="AI626" i="1"/>
  <c r="AH626" i="1"/>
  <c r="AG626" i="1"/>
  <c r="AF626" i="1"/>
  <c r="AE626" i="1"/>
  <c r="AD626" i="1"/>
  <c r="AC626" i="1"/>
  <c r="AB626" i="1"/>
  <c r="AA626" i="1"/>
  <c r="Z626" i="1"/>
  <c r="Y626" i="1"/>
  <c r="X626" i="1"/>
  <c r="W626" i="1"/>
  <c r="V626" i="1"/>
  <c r="U626" i="1"/>
  <c r="T626" i="1"/>
  <c r="S626" i="1"/>
  <c r="R626" i="1"/>
  <c r="Q626" i="1"/>
  <c r="P626" i="1"/>
  <c r="O626" i="1"/>
  <c r="N626" i="1"/>
  <c r="AL626" i="1" s="1"/>
  <c r="M626" i="1"/>
  <c r="AQ626" i="1" s="1"/>
  <c r="L626" i="1"/>
  <c r="AM626" i="1" s="1"/>
  <c r="C626" i="1"/>
  <c r="AT625" i="1"/>
  <c r="AK625" i="1"/>
  <c r="AJ625" i="1"/>
  <c r="AI625" i="1"/>
  <c r="AH625" i="1"/>
  <c r="AG625" i="1"/>
  <c r="AF625" i="1"/>
  <c r="AE625" i="1"/>
  <c r="AD625" i="1"/>
  <c r="AC625" i="1"/>
  <c r="AB625" i="1"/>
  <c r="AA625" i="1"/>
  <c r="Z625" i="1"/>
  <c r="Y625" i="1"/>
  <c r="X625" i="1"/>
  <c r="W625" i="1"/>
  <c r="V625" i="1"/>
  <c r="U625" i="1"/>
  <c r="T625" i="1"/>
  <c r="S625" i="1"/>
  <c r="R625" i="1"/>
  <c r="Q625" i="1"/>
  <c r="P625" i="1"/>
  <c r="O625" i="1"/>
  <c r="N625" i="1"/>
  <c r="AL625" i="1" s="1"/>
  <c r="M625" i="1"/>
  <c r="AQ625" i="1" s="1"/>
  <c r="L625" i="1"/>
  <c r="AM625" i="1" s="1"/>
  <c r="C625" i="1"/>
  <c r="AT624" i="1"/>
  <c r="AK624" i="1"/>
  <c r="AJ624" i="1"/>
  <c r="AI624" i="1"/>
  <c r="AH624" i="1"/>
  <c r="AG624" i="1"/>
  <c r="AF624" i="1"/>
  <c r="AE624" i="1"/>
  <c r="AD624" i="1"/>
  <c r="AC624" i="1"/>
  <c r="AB624" i="1"/>
  <c r="AA624" i="1"/>
  <c r="Z624" i="1"/>
  <c r="Y624" i="1"/>
  <c r="X624" i="1"/>
  <c r="W624" i="1"/>
  <c r="V624" i="1"/>
  <c r="U624" i="1"/>
  <c r="T624" i="1"/>
  <c r="S624" i="1"/>
  <c r="R624" i="1"/>
  <c r="Q624" i="1"/>
  <c r="P624" i="1"/>
  <c r="O624" i="1"/>
  <c r="N624" i="1"/>
  <c r="AL624" i="1" s="1"/>
  <c r="M624" i="1"/>
  <c r="AQ624" i="1" s="1"/>
  <c r="L624" i="1"/>
  <c r="AM624" i="1" s="1"/>
  <c r="C624" i="1"/>
  <c r="AT623" i="1"/>
  <c r="AK623" i="1"/>
  <c r="AJ623" i="1"/>
  <c r="AI623" i="1"/>
  <c r="AH623" i="1"/>
  <c r="AG623" i="1"/>
  <c r="AF623" i="1"/>
  <c r="AE623" i="1"/>
  <c r="AD623" i="1"/>
  <c r="AC623" i="1"/>
  <c r="AB623" i="1"/>
  <c r="AA623" i="1"/>
  <c r="Z623" i="1"/>
  <c r="Y623" i="1"/>
  <c r="X623" i="1"/>
  <c r="W623" i="1"/>
  <c r="V623" i="1"/>
  <c r="U623" i="1"/>
  <c r="T623" i="1"/>
  <c r="S623" i="1"/>
  <c r="R623" i="1"/>
  <c r="Q623" i="1"/>
  <c r="P623" i="1"/>
  <c r="O623" i="1"/>
  <c r="N623" i="1"/>
  <c r="AL623" i="1" s="1"/>
  <c r="M623" i="1"/>
  <c r="AQ623" i="1" s="1"/>
  <c r="L623" i="1"/>
  <c r="AM623" i="1" s="1"/>
  <c r="C623" i="1"/>
  <c r="AT622" i="1"/>
  <c r="AK622" i="1"/>
  <c r="AJ622" i="1"/>
  <c r="AI622" i="1"/>
  <c r="AH622" i="1"/>
  <c r="AG622" i="1"/>
  <c r="AF622" i="1"/>
  <c r="AE622" i="1"/>
  <c r="AD622" i="1"/>
  <c r="AC622" i="1"/>
  <c r="AB622" i="1"/>
  <c r="AA622" i="1"/>
  <c r="Z622" i="1"/>
  <c r="Y622" i="1"/>
  <c r="X622" i="1"/>
  <c r="W622" i="1"/>
  <c r="V622" i="1"/>
  <c r="U622" i="1"/>
  <c r="T622" i="1"/>
  <c r="S622" i="1"/>
  <c r="R622" i="1"/>
  <c r="Q622" i="1"/>
  <c r="P622" i="1"/>
  <c r="O622" i="1"/>
  <c r="N622" i="1"/>
  <c r="AL622" i="1" s="1"/>
  <c r="M622" i="1"/>
  <c r="AQ622" i="1" s="1"/>
  <c r="L622" i="1"/>
  <c r="AM622" i="1" s="1"/>
  <c r="C622" i="1"/>
  <c r="AT621" i="1"/>
  <c r="AK621" i="1"/>
  <c r="AJ621" i="1"/>
  <c r="AI621" i="1"/>
  <c r="AH621" i="1"/>
  <c r="AG621" i="1"/>
  <c r="AF621" i="1"/>
  <c r="AE621" i="1"/>
  <c r="AD621" i="1"/>
  <c r="AC621" i="1"/>
  <c r="AB621" i="1"/>
  <c r="AA621" i="1"/>
  <c r="Z621" i="1"/>
  <c r="Y621" i="1"/>
  <c r="X621" i="1"/>
  <c r="W621" i="1"/>
  <c r="V621" i="1"/>
  <c r="U621" i="1"/>
  <c r="T621" i="1"/>
  <c r="S621" i="1"/>
  <c r="R621" i="1"/>
  <c r="Q621" i="1"/>
  <c r="P621" i="1"/>
  <c r="O621" i="1"/>
  <c r="N621" i="1"/>
  <c r="AL621" i="1" s="1"/>
  <c r="M621" i="1"/>
  <c r="AQ621" i="1" s="1"/>
  <c r="L621" i="1"/>
  <c r="AM621" i="1" s="1"/>
  <c r="C621" i="1"/>
  <c r="AT620" i="1"/>
  <c r="AK620" i="1"/>
  <c r="AJ620" i="1"/>
  <c r="AI620" i="1"/>
  <c r="AH620" i="1"/>
  <c r="AG620" i="1"/>
  <c r="AF620" i="1"/>
  <c r="AE620" i="1"/>
  <c r="AD620" i="1"/>
  <c r="AC620" i="1"/>
  <c r="AB620" i="1"/>
  <c r="AA620" i="1"/>
  <c r="Z620" i="1"/>
  <c r="Y620" i="1"/>
  <c r="X620" i="1"/>
  <c r="W620" i="1"/>
  <c r="V620" i="1"/>
  <c r="U620" i="1"/>
  <c r="T620" i="1"/>
  <c r="S620" i="1"/>
  <c r="R620" i="1"/>
  <c r="Q620" i="1"/>
  <c r="P620" i="1"/>
  <c r="O620" i="1"/>
  <c r="N620" i="1"/>
  <c r="AL620" i="1" s="1"/>
  <c r="M620" i="1"/>
  <c r="AQ620" i="1" s="1"/>
  <c r="L620" i="1"/>
  <c r="AM620" i="1" s="1"/>
  <c r="C620" i="1"/>
  <c r="AT619" i="1"/>
  <c r="AK619" i="1"/>
  <c r="AJ619" i="1"/>
  <c r="AI619" i="1"/>
  <c r="AH619" i="1"/>
  <c r="AG619" i="1"/>
  <c r="AF619" i="1"/>
  <c r="AE619" i="1"/>
  <c r="AD619" i="1"/>
  <c r="AC619" i="1"/>
  <c r="AB619" i="1"/>
  <c r="AA619" i="1"/>
  <c r="Z619" i="1"/>
  <c r="Y619" i="1"/>
  <c r="X619" i="1"/>
  <c r="W619" i="1"/>
  <c r="V619" i="1"/>
  <c r="U619" i="1"/>
  <c r="T619" i="1"/>
  <c r="S619" i="1"/>
  <c r="R619" i="1"/>
  <c r="Q619" i="1"/>
  <c r="P619" i="1"/>
  <c r="O619" i="1"/>
  <c r="N619" i="1"/>
  <c r="AL619" i="1" s="1"/>
  <c r="M619" i="1"/>
  <c r="AQ619" i="1" s="1"/>
  <c r="L619" i="1"/>
  <c r="AM619" i="1" s="1"/>
  <c r="C619" i="1"/>
  <c r="AT618" i="1"/>
  <c r="AK618" i="1"/>
  <c r="AJ618" i="1"/>
  <c r="AI618" i="1"/>
  <c r="AH618" i="1"/>
  <c r="AG618" i="1"/>
  <c r="AF618" i="1"/>
  <c r="AE618" i="1"/>
  <c r="AD618" i="1"/>
  <c r="AC618" i="1"/>
  <c r="AB618" i="1"/>
  <c r="AA618" i="1"/>
  <c r="Z618" i="1"/>
  <c r="Y618" i="1"/>
  <c r="X618" i="1"/>
  <c r="W618" i="1"/>
  <c r="V618" i="1"/>
  <c r="U618" i="1"/>
  <c r="T618" i="1"/>
  <c r="S618" i="1"/>
  <c r="R618" i="1"/>
  <c r="Q618" i="1"/>
  <c r="P618" i="1"/>
  <c r="O618" i="1"/>
  <c r="N618" i="1"/>
  <c r="AL618" i="1" s="1"/>
  <c r="M618" i="1"/>
  <c r="AQ618" i="1" s="1"/>
  <c r="L618" i="1"/>
  <c r="AM618" i="1" s="1"/>
  <c r="C618" i="1"/>
  <c r="AT617" i="1"/>
  <c r="AK617" i="1"/>
  <c r="AJ617" i="1"/>
  <c r="AI617" i="1"/>
  <c r="AH617" i="1"/>
  <c r="AG617" i="1"/>
  <c r="AF617" i="1"/>
  <c r="AE617" i="1"/>
  <c r="AD617" i="1"/>
  <c r="AC617" i="1"/>
  <c r="AB617" i="1"/>
  <c r="AA617" i="1"/>
  <c r="Z617" i="1"/>
  <c r="Y617" i="1"/>
  <c r="X617" i="1"/>
  <c r="W617" i="1"/>
  <c r="V617" i="1"/>
  <c r="U617" i="1"/>
  <c r="T617" i="1"/>
  <c r="S617" i="1"/>
  <c r="R617" i="1"/>
  <c r="Q617" i="1"/>
  <c r="P617" i="1"/>
  <c r="O617" i="1"/>
  <c r="N617" i="1"/>
  <c r="AL617" i="1" s="1"/>
  <c r="M617" i="1"/>
  <c r="AQ617" i="1" s="1"/>
  <c r="L617" i="1"/>
  <c r="AM617" i="1" s="1"/>
  <c r="C617" i="1"/>
  <c r="AT616" i="1"/>
  <c r="AK616" i="1"/>
  <c r="AJ616" i="1"/>
  <c r="AI616" i="1"/>
  <c r="AH616" i="1"/>
  <c r="AG616" i="1"/>
  <c r="AF616" i="1"/>
  <c r="AE616" i="1"/>
  <c r="AD616" i="1"/>
  <c r="AC616" i="1"/>
  <c r="AB616" i="1"/>
  <c r="AA616" i="1"/>
  <c r="Z616" i="1"/>
  <c r="Y616" i="1"/>
  <c r="X616" i="1"/>
  <c r="W616" i="1"/>
  <c r="V616" i="1"/>
  <c r="U616" i="1"/>
  <c r="T616" i="1"/>
  <c r="S616" i="1"/>
  <c r="R616" i="1"/>
  <c r="Q616" i="1"/>
  <c r="P616" i="1"/>
  <c r="O616" i="1"/>
  <c r="N616" i="1"/>
  <c r="AL616" i="1" s="1"/>
  <c r="M616" i="1"/>
  <c r="AQ616" i="1" s="1"/>
  <c r="L616" i="1"/>
  <c r="AM616" i="1" s="1"/>
  <c r="C616" i="1"/>
  <c r="AT615" i="1"/>
  <c r="AK615" i="1"/>
  <c r="AJ615" i="1"/>
  <c r="AI615" i="1"/>
  <c r="AH615" i="1"/>
  <c r="AG615" i="1"/>
  <c r="AF615" i="1"/>
  <c r="AE615" i="1"/>
  <c r="AD615" i="1"/>
  <c r="AC615" i="1"/>
  <c r="AB615" i="1"/>
  <c r="AA615" i="1"/>
  <c r="Z615" i="1"/>
  <c r="Y615" i="1"/>
  <c r="X615" i="1"/>
  <c r="W615" i="1"/>
  <c r="V615" i="1"/>
  <c r="U615" i="1"/>
  <c r="T615" i="1"/>
  <c r="S615" i="1"/>
  <c r="R615" i="1"/>
  <c r="Q615" i="1"/>
  <c r="P615" i="1"/>
  <c r="O615" i="1"/>
  <c r="N615" i="1"/>
  <c r="AL615" i="1" s="1"/>
  <c r="M615" i="1"/>
  <c r="AQ615" i="1" s="1"/>
  <c r="L615" i="1"/>
  <c r="AM615" i="1" s="1"/>
  <c r="C615" i="1"/>
  <c r="AT614" i="1"/>
  <c r="AK614" i="1"/>
  <c r="AJ614" i="1"/>
  <c r="AI614" i="1"/>
  <c r="AH614" i="1"/>
  <c r="AG614" i="1"/>
  <c r="AF614" i="1"/>
  <c r="AE614" i="1"/>
  <c r="AD614" i="1"/>
  <c r="AC614" i="1"/>
  <c r="AB614" i="1"/>
  <c r="AA614" i="1"/>
  <c r="Z614" i="1"/>
  <c r="Y614" i="1"/>
  <c r="X614" i="1"/>
  <c r="W614" i="1"/>
  <c r="V614" i="1"/>
  <c r="U614" i="1"/>
  <c r="T614" i="1"/>
  <c r="S614" i="1"/>
  <c r="R614" i="1"/>
  <c r="Q614" i="1"/>
  <c r="P614" i="1"/>
  <c r="O614" i="1"/>
  <c r="N614" i="1"/>
  <c r="AL614" i="1" s="1"/>
  <c r="M614" i="1"/>
  <c r="AQ614" i="1" s="1"/>
  <c r="L614" i="1"/>
  <c r="AM614" i="1" s="1"/>
  <c r="C614" i="1"/>
  <c r="AT613" i="1"/>
  <c r="AK613" i="1"/>
  <c r="AJ613" i="1"/>
  <c r="AI613" i="1"/>
  <c r="AH613" i="1"/>
  <c r="AG613" i="1"/>
  <c r="AF613" i="1"/>
  <c r="AE613" i="1"/>
  <c r="AD613" i="1"/>
  <c r="AC613" i="1"/>
  <c r="AB613" i="1"/>
  <c r="AA613" i="1"/>
  <c r="Z613" i="1"/>
  <c r="Y613" i="1"/>
  <c r="X613" i="1"/>
  <c r="W613" i="1"/>
  <c r="V613" i="1"/>
  <c r="U613" i="1"/>
  <c r="T613" i="1"/>
  <c r="S613" i="1"/>
  <c r="R613" i="1"/>
  <c r="Q613" i="1"/>
  <c r="P613" i="1"/>
  <c r="O613" i="1"/>
  <c r="N613" i="1"/>
  <c r="AL613" i="1" s="1"/>
  <c r="M613" i="1"/>
  <c r="AQ613" i="1" s="1"/>
  <c r="L613" i="1"/>
  <c r="AM613" i="1" s="1"/>
  <c r="C613" i="1"/>
  <c r="AT612" i="1"/>
  <c r="AK612" i="1"/>
  <c r="AJ612" i="1"/>
  <c r="AI612" i="1"/>
  <c r="AH612" i="1"/>
  <c r="AG612" i="1"/>
  <c r="AF612" i="1"/>
  <c r="AE612" i="1"/>
  <c r="AD612" i="1"/>
  <c r="AC612" i="1"/>
  <c r="AB612" i="1"/>
  <c r="AA612" i="1"/>
  <c r="Z612" i="1"/>
  <c r="Y612" i="1"/>
  <c r="X612" i="1"/>
  <c r="W612" i="1"/>
  <c r="V612" i="1"/>
  <c r="U612" i="1"/>
  <c r="T612" i="1"/>
  <c r="S612" i="1"/>
  <c r="R612" i="1"/>
  <c r="Q612" i="1"/>
  <c r="P612" i="1"/>
  <c r="O612" i="1"/>
  <c r="N612" i="1"/>
  <c r="AL612" i="1" s="1"/>
  <c r="M612" i="1"/>
  <c r="AQ612" i="1" s="1"/>
  <c r="L612" i="1"/>
  <c r="AM612" i="1" s="1"/>
  <c r="C612" i="1"/>
  <c r="AT611" i="1"/>
  <c r="AK611" i="1"/>
  <c r="AJ611" i="1"/>
  <c r="AI611" i="1"/>
  <c r="AH611" i="1"/>
  <c r="AG611" i="1"/>
  <c r="AF611" i="1"/>
  <c r="AE611" i="1"/>
  <c r="AD611" i="1"/>
  <c r="AC611" i="1"/>
  <c r="AB611" i="1"/>
  <c r="AA611" i="1"/>
  <c r="Z611" i="1"/>
  <c r="Y611" i="1"/>
  <c r="X611" i="1"/>
  <c r="W611" i="1"/>
  <c r="V611" i="1"/>
  <c r="U611" i="1"/>
  <c r="T611" i="1"/>
  <c r="S611" i="1"/>
  <c r="R611" i="1"/>
  <c r="Q611" i="1"/>
  <c r="P611" i="1"/>
  <c r="O611" i="1"/>
  <c r="N611" i="1"/>
  <c r="AL611" i="1" s="1"/>
  <c r="M611" i="1"/>
  <c r="AQ611" i="1" s="1"/>
  <c r="L611" i="1"/>
  <c r="AM611" i="1" s="1"/>
  <c r="C611" i="1"/>
  <c r="AT610" i="1"/>
  <c r="AK610" i="1"/>
  <c r="AJ610" i="1"/>
  <c r="AI610" i="1"/>
  <c r="AH610" i="1"/>
  <c r="AG610" i="1"/>
  <c r="AF610" i="1"/>
  <c r="AE610" i="1"/>
  <c r="AD610" i="1"/>
  <c r="AC610" i="1"/>
  <c r="AB610" i="1"/>
  <c r="AA610" i="1"/>
  <c r="Z610" i="1"/>
  <c r="Y610" i="1"/>
  <c r="X610" i="1"/>
  <c r="W610" i="1"/>
  <c r="V610" i="1"/>
  <c r="U610" i="1"/>
  <c r="T610" i="1"/>
  <c r="S610" i="1"/>
  <c r="R610" i="1"/>
  <c r="Q610" i="1"/>
  <c r="P610" i="1"/>
  <c r="O610" i="1"/>
  <c r="N610" i="1"/>
  <c r="AL610" i="1" s="1"/>
  <c r="M610" i="1"/>
  <c r="AQ610" i="1" s="1"/>
  <c r="L610" i="1"/>
  <c r="AM610" i="1" s="1"/>
  <c r="C610" i="1"/>
  <c r="AT609" i="1"/>
  <c r="AK609" i="1"/>
  <c r="AJ609" i="1"/>
  <c r="AI609" i="1"/>
  <c r="AH609" i="1"/>
  <c r="AG609" i="1"/>
  <c r="AF609" i="1"/>
  <c r="AE609" i="1"/>
  <c r="AD609" i="1"/>
  <c r="AC609" i="1"/>
  <c r="AB609" i="1"/>
  <c r="AA609" i="1"/>
  <c r="Z609" i="1"/>
  <c r="Y609" i="1"/>
  <c r="X609" i="1"/>
  <c r="W609" i="1"/>
  <c r="V609" i="1"/>
  <c r="U609" i="1"/>
  <c r="T609" i="1"/>
  <c r="S609" i="1"/>
  <c r="R609" i="1"/>
  <c r="Q609" i="1"/>
  <c r="P609" i="1"/>
  <c r="O609" i="1"/>
  <c r="N609" i="1"/>
  <c r="AL609" i="1" s="1"/>
  <c r="M609" i="1"/>
  <c r="AQ609" i="1" s="1"/>
  <c r="L609" i="1"/>
  <c r="AM609" i="1" s="1"/>
  <c r="C609" i="1"/>
  <c r="AT608" i="1"/>
  <c r="AK608" i="1"/>
  <c r="AJ608" i="1"/>
  <c r="AI608" i="1"/>
  <c r="AH608" i="1"/>
  <c r="AG608" i="1"/>
  <c r="AF608" i="1"/>
  <c r="AE608" i="1"/>
  <c r="AD608" i="1"/>
  <c r="AC608" i="1"/>
  <c r="AB608" i="1"/>
  <c r="AA608" i="1"/>
  <c r="Z608" i="1"/>
  <c r="Y608" i="1"/>
  <c r="X608" i="1"/>
  <c r="W608" i="1"/>
  <c r="V608" i="1"/>
  <c r="U608" i="1"/>
  <c r="T608" i="1"/>
  <c r="S608" i="1"/>
  <c r="R608" i="1"/>
  <c r="Q608" i="1"/>
  <c r="P608" i="1"/>
  <c r="O608" i="1"/>
  <c r="N608" i="1"/>
  <c r="AL608" i="1" s="1"/>
  <c r="M608" i="1"/>
  <c r="AQ608" i="1" s="1"/>
  <c r="L608" i="1"/>
  <c r="AM608" i="1" s="1"/>
  <c r="C608" i="1"/>
  <c r="AT607" i="1"/>
  <c r="AK607" i="1"/>
  <c r="AJ607" i="1"/>
  <c r="AI607" i="1"/>
  <c r="AH607" i="1"/>
  <c r="AG607" i="1"/>
  <c r="AF607" i="1"/>
  <c r="AE607" i="1"/>
  <c r="AD607" i="1"/>
  <c r="AC607" i="1"/>
  <c r="AB607" i="1"/>
  <c r="AA607" i="1"/>
  <c r="Z607" i="1"/>
  <c r="Y607" i="1"/>
  <c r="X607" i="1"/>
  <c r="W607" i="1"/>
  <c r="V607" i="1"/>
  <c r="U607" i="1"/>
  <c r="T607" i="1"/>
  <c r="S607" i="1"/>
  <c r="R607" i="1"/>
  <c r="Q607" i="1"/>
  <c r="P607" i="1"/>
  <c r="O607" i="1"/>
  <c r="N607" i="1"/>
  <c r="AL607" i="1" s="1"/>
  <c r="M607" i="1"/>
  <c r="AQ607" i="1" s="1"/>
  <c r="L607" i="1"/>
  <c r="AM607" i="1" s="1"/>
  <c r="C607" i="1"/>
  <c r="AT606" i="1"/>
  <c r="AK606" i="1"/>
  <c r="AJ606" i="1"/>
  <c r="AI606" i="1"/>
  <c r="AH606" i="1"/>
  <c r="AG606" i="1"/>
  <c r="AF606" i="1"/>
  <c r="AE606" i="1"/>
  <c r="AD606" i="1"/>
  <c r="AC606" i="1"/>
  <c r="AB606" i="1"/>
  <c r="AA606" i="1"/>
  <c r="Z606" i="1"/>
  <c r="Y606" i="1"/>
  <c r="X606" i="1"/>
  <c r="W606" i="1"/>
  <c r="V606" i="1"/>
  <c r="U606" i="1"/>
  <c r="T606" i="1"/>
  <c r="S606" i="1"/>
  <c r="R606" i="1"/>
  <c r="Q606" i="1"/>
  <c r="P606" i="1"/>
  <c r="O606" i="1"/>
  <c r="N606" i="1"/>
  <c r="AL606" i="1" s="1"/>
  <c r="M606" i="1"/>
  <c r="AQ606" i="1" s="1"/>
  <c r="L606" i="1"/>
  <c r="AM606" i="1" s="1"/>
  <c r="C606" i="1"/>
  <c r="AT605" i="1"/>
  <c r="AK605" i="1"/>
  <c r="AJ605" i="1"/>
  <c r="AI605" i="1"/>
  <c r="AH605" i="1"/>
  <c r="AG605" i="1"/>
  <c r="AF605" i="1"/>
  <c r="AE605" i="1"/>
  <c r="AD605" i="1"/>
  <c r="AC605" i="1"/>
  <c r="AB605" i="1"/>
  <c r="AA605" i="1"/>
  <c r="Z605" i="1"/>
  <c r="Y605" i="1"/>
  <c r="X605" i="1"/>
  <c r="W605" i="1"/>
  <c r="V605" i="1"/>
  <c r="U605" i="1"/>
  <c r="T605" i="1"/>
  <c r="S605" i="1"/>
  <c r="R605" i="1"/>
  <c r="Q605" i="1"/>
  <c r="P605" i="1"/>
  <c r="O605" i="1"/>
  <c r="N605" i="1"/>
  <c r="AL605" i="1" s="1"/>
  <c r="M605" i="1"/>
  <c r="AQ605" i="1" s="1"/>
  <c r="L605" i="1"/>
  <c r="AM605" i="1" s="1"/>
  <c r="K605" i="1"/>
  <c r="C605" i="1"/>
  <c r="AT604" i="1"/>
  <c r="AK604" i="1"/>
  <c r="AJ604" i="1"/>
  <c r="AI604" i="1"/>
  <c r="AH604" i="1"/>
  <c r="AG604" i="1"/>
  <c r="AF604" i="1"/>
  <c r="AE604" i="1"/>
  <c r="AD604" i="1"/>
  <c r="AC604" i="1"/>
  <c r="AB604" i="1"/>
  <c r="AA604" i="1"/>
  <c r="Z604" i="1"/>
  <c r="Y604" i="1"/>
  <c r="X604" i="1"/>
  <c r="W604" i="1"/>
  <c r="V604" i="1"/>
  <c r="U604" i="1"/>
  <c r="T604" i="1"/>
  <c r="S604" i="1"/>
  <c r="R604" i="1"/>
  <c r="Q604" i="1"/>
  <c r="P604" i="1"/>
  <c r="O604" i="1"/>
  <c r="N604" i="1"/>
  <c r="AL604" i="1" s="1"/>
  <c r="M604" i="1"/>
  <c r="AQ604" i="1" s="1"/>
  <c r="L604" i="1"/>
  <c r="AM604" i="1" s="1"/>
  <c r="K604" i="1"/>
  <c r="C604" i="1"/>
  <c r="AT603" i="1"/>
  <c r="AK603" i="1"/>
  <c r="AJ603" i="1"/>
  <c r="AI603" i="1"/>
  <c r="AH603" i="1"/>
  <c r="AG603" i="1"/>
  <c r="AF603" i="1"/>
  <c r="AE603" i="1"/>
  <c r="AD603" i="1"/>
  <c r="AC603" i="1"/>
  <c r="AB603" i="1"/>
  <c r="AA603" i="1"/>
  <c r="Z603" i="1"/>
  <c r="Y603" i="1"/>
  <c r="X603" i="1"/>
  <c r="W603" i="1"/>
  <c r="V603" i="1"/>
  <c r="U603" i="1"/>
  <c r="T603" i="1"/>
  <c r="S603" i="1"/>
  <c r="R603" i="1"/>
  <c r="Q603" i="1"/>
  <c r="P603" i="1"/>
  <c r="O603" i="1"/>
  <c r="N603" i="1"/>
  <c r="AL603" i="1" s="1"/>
  <c r="M603" i="1"/>
  <c r="AQ603" i="1" s="1"/>
  <c r="L603" i="1"/>
  <c r="AM603" i="1" s="1"/>
  <c r="K603" i="1"/>
  <c r="C603" i="1"/>
  <c r="AT602" i="1"/>
  <c r="AK602" i="1"/>
  <c r="AJ602" i="1"/>
  <c r="AI602" i="1"/>
  <c r="AH602" i="1"/>
  <c r="AG602" i="1"/>
  <c r="AF602" i="1"/>
  <c r="AE602" i="1"/>
  <c r="AD602" i="1"/>
  <c r="AC602" i="1"/>
  <c r="AB602" i="1"/>
  <c r="AA602" i="1"/>
  <c r="Z602" i="1"/>
  <c r="Y602" i="1"/>
  <c r="X602" i="1"/>
  <c r="W602" i="1"/>
  <c r="V602" i="1"/>
  <c r="U602" i="1"/>
  <c r="T602" i="1"/>
  <c r="S602" i="1"/>
  <c r="R602" i="1"/>
  <c r="Q602" i="1"/>
  <c r="P602" i="1"/>
  <c r="O602" i="1"/>
  <c r="N602" i="1"/>
  <c r="AL602" i="1" s="1"/>
  <c r="M602" i="1"/>
  <c r="AQ602" i="1" s="1"/>
  <c r="L602" i="1"/>
  <c r="AM602" i="1" s="1"/>
  <c r="K602" i="1"/>
  <c r="C602" i="1"/>
  <c r="AT601" i="1"/>
  <c r="AK601" i="1"/>
  <c r="AJ601" i="1"/>
  <c r="AI601" i="1"/>
  <c r="AH601" i="1"/>
  <c r="AG601" i="1"/>
  <c r="AF601" i="1"/>
  <c r="AE601" i="1"/>
  <c r="AD601" i="1"/>
  <c r="AC601" i="1"/>
  <c r="AB601" i="1"/>
  <c r="AA601" i="1"/>
  <c r="Z601" i="1"/>
  <c r="Y601" i="1"/>
  <c r="X601" i="1"/>
  <c r="W601" i="1"/>
  <c r="V601" i="1"/>
  <c r="U601" i="1"/>
  <c r="T601" i="1"/>
  <c r="S601" i="1"/>
  <c r="R601" i="1"/>
  <c r="Q601" i="1"/>
  <c r="P601" i="1"/>
  <c r="O601" i="1"/>
  <c r="N601" i="1"/>
  <c r="AL601" i="1" s="1"/>
  <c r="M601" i="1"/>
  <c r="AQ601" i="1" s="1"/>
  <c r="L601" i="1"/>
  <c r="AM601" i="1" s="1"/>
  <c r="K601" i="1"/>
  <c r="C601" i="1"/>
  <c r="AT600" i="1"/>
  <c r="AK600" i="1"/>
  <c r="AJ600" i="1"/>
  <c r="AI600" i="1"/>
  <c r="AH600" i="1"/>
  <c r="AG600" i="1"/>
  <c r="AF600" i="1"/>
  <c r="AE600" i="1"/>
  <c r="AD600" i="1"/>
  <c r="AC600" i="1"/>
  <c r="AB600" i="1"/>
  <c r="AA600" i="1"/>
  <c r="Z600" i="1"/>
  <c r="Y600" i="1"/>
  <c r="X600" i="1"/>
  <c r="W600" i="1"/>
  <c r="V600" i="1"/>
  <c r="U600" i="1"/>
  <c r="T600" i="1"/>
  <c r="S600" i="1"/>
  <c r="R600" i="1"/>
  <c r="Q600" i="1"/>
  <c r="P600" i="1"/>
  <c r="O600" i="1"/>
  <c r="N600" i="1"/>
  <c r="AL600" i="1" s="1"/>
  <c r="M600" i="1"/>
  <c r="AQ600" i="1" s="1"/>
  <c r="L600" i="1"/>
  <c r="AM600" i="1" s="1"/>
  <c r="K600" i="1"/>
  <c r="C600" i="1"/>
  <c r="AT599" i="1"/>
  <c r="AK599" i="1"/>
  <c r="AJ599" i="1"/>
  <c r="AI599" i="1"/>
  <c r="AH599" i="1"/>
  <c r="AG599" i="1"/>
  <c r="AF599" i="1"/>
  <c r="AE599" i="1"/>
  <c r="AD599" i="1"/>
  <c r="AC599" i="1"/>
  <c r="AB599" i="1"/>
  <c r="AA599" i="1"/>
  <c r="Z599" i="1"/>
  <c r="Y599" i="1"/>
  <c r="X599" i="1"/>
  <c r="W599" i="1"/>
  <c r="V599" i="1"/>
  <c r="U599" i="1"/>
  <c r="T599" i="1"/>
  <c r="S599" i="1"/>
  <c r="R599" i="1"/>
  <c r="Q599" i="1"/>
  <c r="P599" i="1"/>
  <c r="O599" i="1"/>
  <c r="N599" i="1"/>
  <c r="AL599" i="1" s="1"/>
  <c r="M599" i="1"/>
  <c r="AQ599" i="1" s="1"/>
  <c r="L599" i="1"/>
  <c r="AM599" i="1" s="1"/>
  <c r="K599" i="1"/>
  <c r="C599" i="1"/>
  <c r="AT598" i="1"/>
  <c r="AK598" i="1"/>
  <c r="AJ598" i="1"/>
  <c r="AI598" i="1"/>
  <c r="AH598" i="1"/>
  <c r="AG598" i="1"/>
  <c r="AF598" i="1"/>
  <c r="AE598" i="1"/>
  <c r="AD598" i="1"/>
  <c r="AC598" i="1"/>
  <c r="AB598" i="1"/>
  <c r="AA598" i="1"/>
  <c r="Z598" i="1"/>
  <c r="Y598" i="1"/>
  <c r="X598" i="1"/>
  <c r="W598" i="1"/>
  <c r="V598" i="1"/>
  <c r="U598" i="1"/>
  <c r="T598" i="1"/>
  <c r="S598" i="1"/>
  <c r="R598" i="1"/>
  <c r="Q598" i="1"/>
  <c r="P598" i="1"/>
  <c r="O598" i="1"/>
  <c r="N598" i="1"/>
  <c r="AL598" i="1" s="1"/>
  <c r="M598" i="1"/>
  <c r="AQ598" i="1" s="1"/>
  <c r="L598" i="1"/>
  <c r="AM598" i="1" s="1"/>
  <c r="K598" i="1"/>
  <c r="C598" i="1"/>
  <c r="AT597" i="1"/>
  <c r="AK597" i="1"/>
  <c r="AJ597" i="1"/>
  <c r="AI597" i="1"/>
  <c r="AH597" i="1"/>
  <c r="AG597" i="1"/>
  <c r="AF597" i="1"/>
  <c r="AE597" i="1"/>
  <c r="AD597" i="1"/>
  <c r="AC597" i="1"/>
  <c r="AB597" i="1"/>
  <c r="AA597" i="1"/>
  <c r="Z597" i="1"/>
  <c r="Y597" i="1"/>
  <c r="X597" i="1"/>
  <c r="W597" i="1"/>
  <c r="V597" i="1"/>
  <c r="U597" i="1"/>
  <c r="T597" i="1"/>
  <c r="S597" i="1"/>
  <c r="R597" i="1"/>
  <c r="Q597" i="1"/>
  <c r="P597" i="1"/>
  <c r="O597" i="1"/>
  <c r="N597" i="1"/>
  <c r="AL597" i="1" s="1"/>
  <c r="M597" i="1"/>
  <c r="AQ597" i="1" s="1"/>
  <c r="L597" i="1"/>
  <c r="AM597" i="1" s="1"/>
  <c r="K597" i="1"/>
  <c r="C597" i="1"/>
  <c r="AT596" i="1"/>
  <c r="AK596" i="1"/>
  <c r="AJ596" i="1"/>
  <c r="AI596" i="1"/>
  <c r="AH596" i="1"/>
  <c r="AG596" i="1"/>
  <c r="AF596" i="1"/>
  <c r="AE596" i="1"/>
  <c r="AD596" i="1"/>
  <c r="AC596" i="1"/>
  <c r="AB596" i="1"/>
  <c r="AA596" i="1"/>
  <c r="Z596" i="1"/>
  <c r="Y596" i="1"/>
  <c r="X596" i="1"/>
  <c r="W596" i="1"/>
  <c r="V596" i="1"/>
  <c r="U596" i="1"/>
  <c r="T596" i="1"/>
  <c r="S596" i="1"/>
  <c r="R596" i="1"/>
  <c r="Q596" i="1"/>
  <c r="P596" i="1"/>
  <c r="O596" i="1"/>
  <c r="N596" i="1"/>
  <c r="AL596" i="1" s="1"/>
  <c r="M596" i="1"/>
  <c r="AQ596" i="1" s="1"/>
  <c r="L596" i="1"/>
  <c r="AM596" i="1" s="1"/>
  <c r="K596" i="1"/>
  <c r="C596" i="1"/>
  <c r="AT595" i="1"/>
  <c r="AK595" i="1"/>
  <c r="AJ595" i="1"/>
  <c r="AI595" i="1"/>
  <c r="AH595" i="1"/>
  <c r="AG595" i="1"/>
  <c r="AF595" i="1"/>
  <c r="AE595" i="1"/>
  <c r="AD595" i="1"/>
  <c r="AC595" i="1"/>
  <c r="AB595" i="1"/>
  <c r="AA595" i="1"/>
  <c r="Z595" i="1"/>
  <c r="Y595" i="1"/>
  <c r="X595" i="1"/>
  <c r="W595" i="1"/>
  <c r="V595" i="1"/>
  <c r="U595" i="1"/>
  <c r="T595" i="1"/>
  <c r="S595" i="1"/>
  <c r="R595" i="1"/>
  <c r="Q595" i="1"/>
  <c r="P595" i="1"/>
  <c r="O595" i="1"/>
  <c r="N595" i="1"/>
  <c r="AL595" i="1" s="1"/>
  <c r="M595" i="1"/>
  <c r="AQ595" i="1" s="1"/>
  <c r="L595" i="1"/>
  <c r="AM595" i="1" s="1"/>
  <c r="K595" i="1"/>
  <c r="C595" i="1"/>
  <c r="AT594" i="1"/>
  <c r="AK594" i="1"/>
  <c r="AJ594" i="1"/>
  <c r="AI594" i="1"/>
  <c r="AH594" i="1"/>
  <c r="AG594" i="1"/>
  <c r="AF594" i="1"/>
  <c r="AE594" i="1"/>
  <c r="AD594" i="1"/>
  <c r="AC594" i="1"/>
  <c r="AB594" i="1"/>
  <c r="AA594" i="1"/>
  <c r="Z594" i="1"/>
  <c r="Y594" i="1"/>
  <c r="X594" i="1"/>
  <c r="W594" i="1"/>
  <c r="V594" i="1"/>
  <c r="U594" i="1"/>
  <c r="T594" i="1"/>
  <c r="S594" i="1"/>
  <c r="R594" i="1"/>
  <c r="Q594" i="1"/>
  <c r="P594" i="1"/>
  <c r="O594" i="1"/>
  <c r="N594" i="1"/>
  <c r="AL594" i="1" s="1"/>
  <c r="M594" i="1"/>
  <c r="AQ594" i="1" s="1"/>
  <c r="L594" i="1"/>
  <c r="AM594" i="1" s="1"/>
  <c r="K594" i="1"/>
  <c r="C594" i="1"/>
  <c r="AT593" i="1"/>
  <c r="AK593" i="1"/>
  <c r="AJ593" i="1"/>
  <c r="AI593" i="1"/>
  <c r="AH593" i="1"/>
  <c r="AG593" i="1"/>
  <c r="AF593" i="1"/>
  <c r="AE593" i="1"/>
  <c r="AD593" i="1"/>
  <c r="AC593" i="1"/>
  <c r="AB593" i="1"/>
  <c r="AA593" i="1"/>
  <c r="Z593" i="1"/>
  <c r="Y593" i="1"/>
  <c r="X593" i="1"/>
  <c r="W593" i="1"/>
  <c r="V593" i="1"/>
  <c r="U593" i="1"/>
  <c r="T593" i="1"/>
  <c r="S593" i="1"/>
  <c r="R593" i="1"/>
  <c r="Q593" i="1"/>
  <c r="P593" i="1"/>
  <c r="O593" i="1"/>
  <c r="N593" i="1"/>
  <c r="AL593" i="1" s="1"/>
  <c r="M593" i="1"/>
  <c r="AQ593" i="1" s="1"/>
  <c r="L593" i="1"/>
  <c r="AM593" i="1" s="1"/>
  <c r="K593" i="1"/>
  <c r="C593" i="1"/>
  <c r="AT592" i="1"/>
  <c r="AK592" i="1"/>
  <c r="AJ592" i="1"/>
  <c r="AI592" i="1"/>
  <c r="AH592" i="1"/>
  <c r="AG592" i="1"/>
  <c r="AF592" i="1"/>
  <c r="AE592" i="1"/>
  <c r="AD592" i="1"/>
  <c r="AC592" i="1"/>
  <c r="AB592" i="1"/>
  <c r="AA592" i="1"/>
  <c r="Z592" i="1"/>
  <c r="Y592" i="1"/>
  <c r="X592" i="1"/>
  <c r="W592" i="1"/>
  <c r="V592" i="1"/>
  <c r="U592" i="1"/>
  <c r="T592" i="1"/>
  <c r="S592" i="1"/>
  <c r="R592" i="1"/>
  <c r="Q592" i="1"/>
  <c r="P592" i="1"/>
  <c r="O592" i="1"/>
  <c r="N592" i="1"/>
  <c r="AL592" i="1" s="1"/>
  <c r="M592" i="1"/>
  <c r="AQ592" i="1" s="1"/>
  <c r="L592" i="1"/>
  <c r="AM592" i="1" s="1"/>
  <c r="K592" i="1"/>
  <c r="C592" i="1"/>
  <c r="AT591" i="1"/>
  <c r="AK591" i="1"/>
  <c r="AJ591" i="1"/>
  <c r="AI591" i="1"/>
  <c r="AH591" i="1"/>
  <c r="AG591" i="1"/>
  <c r="AF591" i="1"/>
  <c r="AE591" i="1"/>
  <c r="AD591" i="1"/>
  <c r="AC591" i="1"/>
  <c r="AB591" i="1"/>
  <c r="AA591" i="1"/>
  <c r="Z591" i="1"/>
  <c r="Y591" i="1"/>
  <c r="X591" i="1"/>
  <c r="W591" i="1"/>
  <c r="V591" i="1"/>
  <c r="U591" i="1"/>
  <c r="T591" i="1"/>
  <c r="S591" i="1"/>
  <c r="R591" i="1"/>
  <c r="Q591" i="1"/>
  <c r="P591" i="1"/>
  <c r="O591" i="1"/>
  <c r="N591" i="1"/>
  <c r="AL591" i="1" s="1"/>
  <c r="M591" i="1"/>
  <c r="AQ591" i="1" s="1"/>
  <c r="L591" i="1"/>
  <c r="AM591" i="1" s="1"/>
  <c r="K591" i="1"/>
  <c r="C591" i="1"/>
  <c r="AT590" i="1"/>
  <c r="AK590" i="1"/>
  <c r="AJ590" i="1"/>
  <c r="AI590" i="1"/>
  <c r="AH590" i="1"/>
  <c r="AG590" i="1"/>
  <c r="AF590" i="1"/>
  <c r="AE590" i="1"/>
  <c r="AD590" i="1"/>
  <c r="AC590" i="1"/>
  <c r="AB590" i="1"/>
  <c r="AA590" i="1"/>
  <c r="Z590" i="1"/>
  <c r="Y590" i="1"/>
  <c r="X590" i="1"/>
  <c r="W590" i="1"/>
  <c r="V590" i="1"/>
  <c r="U590" i="1"/>
  <c r="T590" i="1"/>
  <c r="S590" i="1"/>
  <c r="R590" i="1"/>
  <c r="Q590" i="1"/>
  <c r="P590" i="1"/>
  <c r="O590" i="1"/>
  <c r="N590" i="1"/>
  <c r="AL590" i="1" s="1"/>
  <c r="M590" i="1"/>
  <c r="AQ590" i="1" s="1"/>
  <c r="L590" i="1"/>
  <c r="AM590" i="1" s="1"/>
  <c r="K590" i="1"/>
  <c r="C590" i="1"/>
  <c r="AT589" i="1"/>
  <c r="AK589" i="1"/>
  <c r="AJ589" i="1"/>
  <c r="AI589" i="1"/>
  <c r="AH589" i="1"/>
  <c r="AG589" i="1"/>
  <c r="AF589" i="1"/>
  <c r="AE589" i="1"/>
  <c r="AD589" i="1"/>
  <c r="AC589" i="1"/>
  <c r="AB589" i="1"/>
  <c r="AA589" i="1"/>
  <c r="Z589" i="1"/>
  <c r="Y589" i="1"/>
  <c r="X589" i="1"/>
  <c r="W589" i="1"/>
  <c r="V589" i="1"/>
  <c r="U589" i="1"/>
  <c r="T589" i="1"/>
  <c r="S589" i="1"/>
  <c r="R589" i="1"/>
  <c r="Q589" i="1"/>
  <c r="P589" i="1"/>
  <c r="O589" i="1"/>
  <c r="N589" i="1"/>
  <c r="AL589" i="1" s="1"/>
  <c r="M589" i="1"/>
  <c r="AQ589" i="1" s="1"/>
  <c r="L589" i="1"/>
  <c r="AM589" i="1" s="1"/>
  <c r="K589" i="1"/>
  <c r="C589" i="1"/>
  <c r="AT588" i="1"/>
  <c r="AK588" i="1"/>
  <c r="AJ588" i="1"/>
  <c r="AI588" i="1"/>
  <c r="AH588" i="1"/>
  <c r="AG588" i="1"/>
  <c r="AF588" i="1"/>
  <c r="AE588" i="1"/>
  <c r="AD588" i="1"/>
  <c r="AC588" i="1"/>
  <c r="AB588" i="1"/>
  <c r="AA588" i="1"/>
  <c r="Z588" i="1"/>
  <c r="Y588" i="1"/>
  <c r="X588" i="1"/>
  <c r="W588" i="1"/>
  <c r="V588" i="1"/>
  <c r="U588" i="1"/>
  <c r="T588" i="1"/>
  <c r="S588" i="1"/>
  <c r="R588" i="1"/>
  <c r="Q588" i="1"/>
  <c r="P588" i="1"/>
  <c r="O588" i="1"/>
  <c r="N588" i="1"/>
  <c r="AL588" i="1" s="1"/>
  <c r="M588" i="1"/>
  <c r="AQ588" i="1" s="1"/>
  <c r="L588" i="1"/>
  <c r="AM588" i="1" s="1"/>
  <c r="K588" i="1"/>
  <c r="C588" i="1"/>
  <c r="AT587" i="1"/>
  <c r="AK587" i="1"/>
  <c r="AJ587" i="1"/>
  <c r="AI587" i="1"/>
  <c r="AH587" i="1"/>
  <c r="AG587" i="1"/>
  <c r="AF587" i="1"/>
  <c r="AE587" i="1"/>
  <c r="AD587" i="1"/>
  <c r="AC587" i="1"/>
  <c r="AB587" i="1"/>
  <c r="AA587" i="1"/>
  <c r="Z587" i="1"/>
  <c r="Y587" i="1"/>
  <c r="X587" i="1"/>
  <c r="W587" i="1"/>
  <c r="V587" i="1"/>
  <c r="U587" i="1"/>
  <c r="T587" i="1"/>
  <c r="S587" i="1"/>
  <c r="R587" i="1"/>
  <c r="Q587" i="1"/>
  <c r="P587" i="1"/>
  <c r="O587" i="1"/>
  <c r="N587" i="1"/>
  <c r="AL587" i="1" s="1"/>
  <c r="M587" i="1"/>
  <c r="L587" i="1"/>
  <c r="AM587" i="1" s="1"/>
  <c r="K587" i="1"/>
  <c r="C587" i="1"/>
  <c r="AT586" i="1"/>
  <c r="AK586" i="1"/>
  <c r="AJ586" i="1"/>
  <c r="AI586" i="1"/>
  <c r="AH586" i="1"/>
  <c r="AG586" i="1"/>
  <c r="AF586" i="1"/>
  <c r="AE586" i="1"/>
  <c r="AD586" i="1"/>
  <c r="AC586" i="1"/>
  <c r="AB586" i="1"/>
  <c r="AA586" i="1"/>
  <c r="Z586" i="1"/>
  <c r="Y586" i="1"/>
  <c r="X586" i="1"/>
  <c r="W586" i="1"/>
  <c r="V586" i="1"/>
  <c r="U586" i="1"/>
  <c r="T586" i="1"/>
  <c r="S586" i="1"/>
  <c r="R586" i="1"/>
  <c r="Q586" i="1"/>
  <c r="P586" i="1"/>
  <c r="O586" i="1"/>
  <c r="N586" i="1"/>
  <c r="AL586" i="1" s="1"/>
  <c r="M586" i="1"/>
  <c r="L586" i="1"/>
  <c r="AM586" i="1" s="1"/>
  <c r="K586" i="1"/>
  <c r="C586" i="1"/>
  <c r="AT585" i="1"/>
  <c r="AK585" i="1"/>
  <c r="AJ585" i="1"/>
  <c r="AI585" i="1"/>
  <c r="AH585" i="1"/>
  <c r="AG585" i="1"/>
  <c r="AF585" i="1"/>
  <c r="AE585" i="1"/>
  <c r="AD585" i="1"/>
  <c r="AC585" i="1"/>
  <c r="AB585" i="1"/>
  <c r="AA585" i="1"/>
  <c r="Z585" i="1"/>
  <c r="Y585" i="1"/>
  <c r="X585" i="1"/>
  <c r="W585" i="1"/>
  <c r="V585" i="1"/>
  <c r="U585" i="1"/>
  <c r="T585" i="1"/>
  <c r="S585" i="1"/>
  <c r="R585" i="1"/>
  <c r="Q585" i="1"/>
  <c r="P585" i="1"/>
  <c r="O585" i="1"/>
  <c r="N585" i="1"/>
  <c r="AL585" i="1" s="1"/>
  <c r="M585" i="1"/>
  <c r="L585" i="1"/>
  <c r="AM585" i="1" s="1"/>
  <c r="K585" i="1"/>
  <c r="C585" i="1"/>
  <c r="AT584" i="1"/>
  <c r="AK584" i="1"/>
  <c r="AJ584" i="1"/>
  <c r="AI584" i="1"/>
  <c r="AH584" i="1"/>
  <c r="AG584" i="1"/>
  <c r="AF584" i="1"/>
  <c r="AE584" i="1"/>
  <c r="AD584" i="1"/>
  <c r="AC584" i="1"/>
  <c r="AB584" i="1"/>
  <c r="AA584" i="1"/>
  <c r="Z584" i="1"/>
  <c r="Y584" i="1"/>
  <c r="X584" i="1"/>
  <c r="W584" i="1"/>
  <c r="V584" i="1"/>
  <c r="U584" i="1"/>
  <c r="T584" i="1"/>
  <c r="S584" i="1"/>
  <c r="R584" i="1"/>
  <c r="Q584" i="1"/>
  <c r="P584" i="1"/>
  <c r="O584" i="1"/>
  <c r="N584" i="1"/>
  <c r="AL584" i="1" s="1"/>
  <c r="M584" i="1"/>
  <c r="L584" i="1"/>
  <c r="AM584" i="1" s="1"/>
  <c r="K584" i="1"/>
  <c r="C584" i="1"/>
  <c r="AT583" i="1"/>
  <c r="AK583" i="1"/>
  <c r="AJ583" i="1"/>
  <c r="AI583" i="1"/>
  <c r="AH583" i="1"/>
  <c r="AG583" i="1"/>
  <c r="AF583" i="1"/>
  <c r="AE583" i="1"/>
  <c r="AD583" i="1"/>
  <c r="AC583" i="1"/>
  <c r="AB583" i="1"/>
  <c r="AA583" i="1"/>
  <c r="Z583" i="1"/>
  <c r="Y583" i="1"/>
  <c r="X583" i="1"/>
  <c r="W583" i="1"/>
  <c r="V583" i="1"/>
  <c r="U583" i="1"/>
  <c r="T583" i="1"/>
  <c r="S583" i="1"/>
  <c r="R583" i="1"/>
  <c r="Q583" i="1"/>
  <c r="P583" i="1"/>
  <c r="O583" i="1"/>
  <c r="N583" i="1"/>
  <c r="AL583" i="1" s="1"/>
  <c r="M583" i="1"/>
  <c r="L583" i="1"/>
  <c r="AM583" i="1" s="1"/>
  <c r="K583" i="1"/>
  <c r="C583" i="1"/>
  <c r="AT582" i="1"/>
  <c r="AK582" i="1"/>
  <c r="AJ582" i="1"/>
  <c r="AI582" i="1"/>
  <c r="AH582" i="1"/>
  <c r="AG582" i="1"/>
  <c r="AF582" i="1"/>
  <c r="AE582" i="1"/>
  <c r="AD582" i="1"/>
  <c r="AC582" i="1"/>
  <c r="AB582" i="1"/>
  <c r="AA582" i="1"/>
  <c r="Z582" i="1"/>
  <c r="Y582" i="1"/>
  <c r="X582" i="1"/>
  <c r="W582" i="1"/>
  <c r="V582" i="1"/>
  <c r="U582" i="1"/>
  <c r="T582" i="1"/>
  <c r="S582" i="1"/>
  <c r="R582" i="1"/>
  <c r="Q582" i="1"/>
  <c r="P582" i="1"/>
  <c r="O582" i="1"/>
  <c r="N582" i="1"/>
  <c r="AL582" i="1" s="1"/>
  <c r="M582" i="1"/>
  <c r="L582" i="1"/>
  <c r="AM582" i="1" s="1"/>
  <c r="K582" i="1"/>
  <c r="C582" i="1"/>
  <c r="K629" i="1"/>
  <c r="K628" i="1"/>
  <c r="K627" i="1"/>
  <c r="K626" i="1"/>
  <c r="K625" i="1"/>
  <c r="K624" i="1"/>
  <c r="K623" i="1"/>
  <c r="K622" i="1"/>
  <c r="K621" i="1"/>
  <c r="K620" i="1"/>
  <c r="K619" i="1"/>
  <c r="K618" i="1"/>
  <c r="K617" i="1"/>
  <c r="K616" i="1"/>
  <c r="K615" i="1"/>
  <c r="K614" i="1"/>
  <c r="K613" i="1"/>
  <c r="K612" i="1"/>
  <c r="K611" i="1"/>
  <c r="K610" i="1"/>
  <c r="K609" i="1"/>
  <c r="K608" i="1"/>
  <c r="K607" i="1"/>
  <c r="K606" i="1"/>
  <c r="K653" i="1"/>
  <c r="K652" i="1"/>
  <c r="K651" i="1"/>
  <c r="K650" i="1"/>
  <c r="K649" i="1"/>
  <c r="K648" i="1"/>
  <c r="K647" i="1"/>
  <c r="K646" i="1"/>
  <c r="K645" i="1"/>
  <c r="K644" i="1"/>
  <c r="K643" i="1"/>
  <c r="K642" i="1"/>
  <c r="K641" i="1"/>
  <c r="K640" i="1"/>
  <c r="K639" i="1"/>
  <c r="K638" i="1"/>
  <c r="K637" i="1"/>
  <c r="K636" i="1"/>
  <c r="K635" i="1"/>
  <c r="K634" i="1"/>
  <c r="K633" i="1"/>
  <c r="K632" i="1"/>
  <c r="K631" i="1"/>
  <c r="K630" i="1"/>
  <c r="K677" i="1"/>
  <c r="K676" i="1"/>
  <c r="K675" i="1"/>
  <c r="K674" i="1"/>
  <c r="K673" i="1"/>
  <c r="K672" i="1"/>
  <c r="K671" i="1"/>
  <c r="K670" i="1"/>
  <c r="K669" i="1"/>
  <c r="K668" i="1"/>
  <c r="K667" i="1"/>
  <c r="K666" i="1"/>
  <c r="K665" i="1"/>
  <c r="K664" i="1"/>
  <c r="K663" i="1"/>
  <c r="K662" i="1"/>
  <c r="K661" i="1"/>
  <c r="K660" i="1"/>
  <c r="K659" i="1"/>
  <c r="K658" i="1"/>
  <c r="K657" i="1"/>
  <c r="K656" i="1"/>
  <c r="K655" i="1"/>
  <c r="K654" i="1"/>
  <c r="K701" i="1"/>
  <c r="K700" i="1"/>
  <c r="K699" i="1"/>
  <c r="K698" i="1"/>
  <c r="K697" i="1"/>
  <c r="K696" i="1"/>
  <c r="K695" i="1"/>
  <c r="K694" i="1"/>
  <c r="K693" i="1"/>
  <c r="K692" i="1"/>
  <c r="K691" i="1"/>
  <c r="K690" i="1"/>
  <c r="K689" i="1"/>
  <c r="K688" i="1"/>
  <c r="K687" i="1"/>
  <c r="K686" i="1"/>
  <c r="K685" i="1"/>
  <c r="K684" i="1"/>
  <c r="K683" i="1"/>
  <c r="K682" i="1"/>
  <c r="K681" i="1"/>
  <c r="K680" i="1"/>
  <c r="K679" i="1"/>
  <c r="K678" i="1"/>
  <c r="K725" i="1"/>
  <c r="K724" i="1"/>
  <c r="K723" i="1"/>
  <c r="K722" i="1"/>
  <c r="K721" i="1"/>
  <c r="K720" i="1"/>
  <c r="K719" i="1"/>
  <c r="K718" i="1"/>
  <c r="K717" i="1"/>
  <c r="K716" i="1"/>
  <c r="K715" i="1"/>
  <c r="K714" i="1"/>
  <c r="K713" i="1"/>
  <c r="K712" i="1"/>
  <c r="K711" i="1"/>
  <c r="K710" i="1"/>
  <c r="K709" i="1"/>
  <c r="K708" i="1"/>
  <c r="K707" i="1"/>
  <c r="K706" i="1"/>
  <c r="K705" i="1"/>
  <c r="K704" i="1"/>
  <c r="K703" i="1"/>
  <c r="K702" i="1"/>
  <c r="K749" i="1"/>
  <c r="K748" i="1"/>
  <c r="K747" i="1"/>
  <c r="K746" i="1"/>
  <c r="K745" i="1"/>
  <c r="K744" i="1"/>
  <c r="K743" i="1"/>
  <c r="K742" i="1"/>
  <c r="K741" i="1"/>
  <c r="K740" i="1"/>
  <c r="K739" i="1"/>
  <c r="K738" i="1"/>
  <c r="K737" i="1"/>
  <c r="K736" i="1"/>
  <c r="K735" i="1"/>
  <c r="K734" i="1"/>
  <c r="K733" i="1"/>
  <c r="K732" i="1"/>
  <c r="K731" i="1"/>
  <c r="K730" i="1"/>
  <c r="K729" i="1"/>
  <c r="K728" i="1"/>
  <c r="K727" i="1"/>
  <c r="K726" i="1"/>
  <c r="K773" i="1"/>
  <c r="K772" i="1"/>
  <c r="K771" i="1"/>
  <c r="K770" i="1"/>
  <c r="K769" i="1"/>
  <c r="K768" i="1"/>
  <c r="K767" i="1"/>
  <c r="K766" i="1"/>
  <c r="K765" i="1"/>
  <c r="K764" i="1"/>
  <c r="K763" i="1"/>
  <c r="K762" i="1"/>
  <c r="K761" i="1"/>
  <c r="K760" i="1"/>
  <c r="K759" i="1"/>
  <c r="K758" i="1"/>
  <c r="K757" i="1"/>
  <c r="K756" i="1"/>
  <c r="K755" i="1"/>
  <c r="K754" i="1"/>
  <c r="K753" i="1"/>
  <c r="K752" i="1"/>
  <c r="K751" i="1"/>
  <c r="K750" i="1"/>
  <c r="Z58" i="74"/>
  <c r="Y58" i="74"/>
  <c r="X58" i="74"/>
  <c r="W58" i="74"/>
  <c r="V58" i="74"/>
  <c r="U58" i="74"/>
  <c r="T58" i="74"/>
  <c r="S58" i="74"/>
  <c r="R58" i="74"/>
  <c r="Q58" i="74"/>
  <c r="P58" i="74"/>
  <c r="O58" i="74"/>
  <c r="N58" i="74"/>
  <c r="M58" i="74"/>
  <c r="L58" i="74"/>
  <c r="K58" i="74"/>
  <c r="J58" i="74"/>
  <c r="I58" i="74"/>
  <c r="H58" i="74"/>
  <c r="G58" i="74"/>
  <c r="F58" i="74"/>
  <c r="E58" i="74"/>
  <c r="D58" i="74"/>
  <c r="C58" i="74"/>
  <c r="B57" i="74"/>
  <c r="B56" i="74"/>
  <c r="B55" i="74"/>
  <c r="B54" i="74"/>
  <c r="B53" i="74"/>
  <c r="B52" i="74"/>
  <c r="B51" i="74"/>
  <c r="B50" i="74"/>
  <c r="B49" i="74"/>
  <c r="B48" i="74"/>
  <c r="B47" i="74"/>
  <c r="B46" i="74"/>
  <c r="B45" i="74"/>
  <c r="B44" i="74"/>
  <c r="B43" i="74"/>
  <c r="B42" i="74"/>
  <c r="B41" i="74"/>
  <c r="B40" i="74"/>
  <c r="B39" i="74"/>
  <c r="B38" i="74"/>
  <c r="B37" i="74"/>
  <c r="B36" i="74"/>
  <c r="Z35" i="74"/>
  <c r="Y35" i="74"/>
  <c r="X35" i="74"/>
  <c r="W35" i="74"/>
  <c r="V35" i="74"/>
  <c r="U35" i="74"/>
  <c r="T35" i="74"/>
  <c r="S35" i="74"/>
  <c r="R35" i="74"/>
  <c r="Q35" i="74"/>
  <c r="P35" i="74"/>
  <c r="O35" i="74"/>
  <c r="N35" i="74"/>
  <c r="M35" i="74"/>
  <c r="L35" i="74"/>
  <c r="K35" i="74"/>
  <c r="J35" i="74"/>
  <c r="I35" i="74"/>
  <c r="H35" i="74"/>
  <c r="G35" i="74"/>
  <c r="F35" i="74"/>
  <c r="E35" i="74"/>
  <c r="D35" i="74"/>
  <c r="C35" i="74"/>
  <c r="Z30" i="74"/>
  <c r="Y30" i="74"/>
  <c r="X30" i="74"/>
  <c r="W30" i="74"/>
  <c r="V30" i="74"/>
  <c r="U30" i="74"/>
  <c r="T30" i="74"/>
  <c r="S30" i="74"/>
  <c r="R30" i="74"/>
  <c r="Q30" i="74"/>
  <c r="P30" i="74"/>
  <c r="O30" i="74"/>
  <c r="N30" i="74"/>
  <c r="M30" i="74"/>
  <c r="L30" i="74"/>
  <c r="K30" i="74"/>
  <c r="J30" i="74"/>
  <c r="I30" i="74"/>
  <c r="H30" i="74"/>
  <c r="G30" i="74"/>
  <c r="F30" i="74"/>
  <c r="E30" i="74"/>
  <c r="D30" i="74"/>
  <c r="C30" i="74"/>
  <c r="Z21" i="74"/>
  <c r="Y21" i="74"/>
  <c r="X21" i="74"/>
  <c r="W21" i="74"/>
  <c r="V21" i="74"/>
  <c r="U21" i="74"/>
  <c r="T21" i="74"/>
  <c r="S21" i="74"/>
  <c r="R21" i="74"/>
  <c r="Q21" i="74"/>
  <c r="P21" i="74"/>
  <c r="O21" i="74"/>
  <c r="N21" i="74"/>
  <c r="M21" i="74"/>
  <c r="L21" i="74"/>
  <c r="K21" i="74"/>
  <c r="J21" i="74"/>
  <c r="I21" i="74"/>
  <c r="H21" i="74"/>
  <c r="G21" i="74"/>
  <c r="F21" i="74"/>
  <c r="E21" i="74"/>
  <c r="D21" i="74"/>
  <c r="C21" i="74"/>
  <c r="Z17" i="74"/>
  <c r="Y17" i="74"/>
  <c r="X17" i="74"/>
  <c r="W17" i="74"/>
  <c r="V17" i="74"/>
  <c r="U17" i="74"/>
  <c r="T17" i="74"/>
  <c r="S17" i="74"/>
  <c r="R17" i="74"/>
  <c r="Q17" i="74"/>
  <c r="P17" i="74"/>
  <c r="O17" i="74"/>
  <c r="N17" i="74"/>
  <c r="M17" i="74"/>
  <c r="L17" i="74"/>
  <c r="K17" i="74"/>
  <c r="J17" i="74"/>
  <c r="I17" i="74"/>
  <c r="H17" i="74"/>
  <c r="G17" i="74"/>
  <c r="F17" i="74"/>
  <c r="E17" i="74"/>
  <c r="D17" i="74"/>
  <c r="C17" i="74"/>
  <c r="C3" i="74"/>
  <c r="C2" i="74"/>
  <c r="C1" i="74"/>
  <c r="Z58" i="73"/>
  <c r="Y58" i="73"/>
  <c r="X58" i="73"/>
  <c r="W58" i="73"/>
  <c r="V58" i="73"/>
  <c r="U58" i="73"/>
  <c r="T58" i="73"/>
  <c r="S58" i="73"/>
  <c r="R58" i="73"/>
  <c r="Q58" i="73"/>
  <c r="P58" i="73"/>
  <c r="O58" i="73"/>
  <c r="N58" i="73"/>
  <c r="M58" i="73"/>
  <c r="L58" i="73"/>
  <c r="K58" i="73"/>
  <c r="J58" i="73"/>
  <c r="I58" i="73"/>
  <c r="H58" i="73"/>
  <c r="G58" i="73"/>
  <c r="F58" i="73"/>
  <c r="E58" i="73"/>
  <c r="D58" i="73"/>
  <c r="C58" i="73"/>
  <c r="B57" i="73"/>
  <c r="B56" i="73"/>
  <c r="B55" i="73"/>
  <c r="B54" i="73"/>
  <c r="B53" i="73"/>
  <c r="B52" i="73"/>
  <c r="B51" i="73"/>
  <c r="B50" i="73"/>
  <c r="B49" i="73"/>
  <c r="B48" i="73"/>
  <c r="B47" i="73"/>
  <c r="B46" i="73"/>
  <c r="B45" i="73"/>
  <c r="B44" i="73"/>
  <c r="B43" i="73"/>
  <c r="B42" i="73"/>
  <c r="B41" i="73"/>
  <c r="B40" i="73"/>
  <c r="B39" i="73"/>
  <c r="B38" i="73"/>
  <c r="B37" i="73"/>
  <c r="B36" i="73"/>
  <c r="Z35" i="73"/>
  <c r="Y35" i="73"/>
  <c r="X35" i="73"/>
  <c r="W35" i="73"/>
  <c r="V35" i="73"/>
  <c r="U35" i="73"/>
  <c r="T35" i="73"/>
  <c r="S35" i="73"/>
  <c r="R35" i="73"/>
  <c r="Q35" i="73"/>
  <c r="P35" i="73"/>
  <c r="O35" i="73"/>
  <c r="N35" i="73"/>
  <c r="M35" i="73"/>
  <c r="L35" i="73"/>
  <c r="K35" i="73"/>
  <c r="J35" i="73"/>
  <c r="I35" i="73"/>
  <c r="H35" i="73"/>
  <c r="G35" i="73"/>
  <c r="F35" i="73"/>
  <c r="E35" i="73"/>
  <c r="D35" i="73"/>
  <c r="C35" i="73"/>
  <c r="Z30" i="73"/>
  <c r="Y30" i="73"/>
  <c r="X30" i="73"/>
  <c r="W30" i="73"/>
  <c r="V30" i="73"/>
  <c r="U30" i="73"/>
  <c r="T30" i="73"/>
  <c r="S30" i="73"/>
  <c r="R30" i="73"/>
  <c r="Q30" i="73"/>
  <c r="P30" i="73"/>
  <c r="O30" i="73"/>
  <c r="N30" i="73"/>
  <c r="M30" i="73"/>
  <c r="L30" i="73"/>
  <c r="K30" i="73"/>
  <c r="J30" i="73"/>
  <c r="I30" i="73"/>
  <c r="H30" i="73"/>
  <c r="G30" i="73"/>
  <c r="F30" i="73"/>
  <c r="E30" i="73"/>
  <c r="D30" i="73"/>
  <c r="C30" i="73"/>
  <c r="Z21" i="73"/>
  <c r="Y21" i="73"/>
  <c r="X21" i="73"/>
  <c r="W21" i="73"/>
  <c r="V21" i="73"/>
  <c r="U21" i="73"/>
  <c r="T21" i="73"/>
  <c r="S21" i="73"/>
  <c r="R21" i="73"/>
  <c r="Q21" i="73"/>
  <c r="P21" i="73"/>
  <c r="O21" i="73"/>
  <c r="N21" i="73"/>
  <c r="M21" i="73"/>
  <c r="L21" i="73"/>
  <c r="K21" i="73"/>
  <c r="J21" i="73"/>
  <c r="I21" i="73"/>
  <c r="H21" i="73"/>
  <c r="G21" i="73"/>
  <c r="F21" i="73"/>
  <c r="E21" i="73"/>
  <c r="D21" i="73"/>
  <c r="C21" i="73"/>
  <c r="Z17" i="73"/>
  <c r="Y17" i="73"/>
  <c r="X17" i="73"/>
  <c r="W17" i="73"/>
  <c r="V17" i="73"/>
  <c r="U17" i="73"/>
  <c r="T17" i="73"/>
  <c r="S17" i="73"/>
  <c r="R17" i="73"/>
  <c r="Q17" i="73"/>
  <c r="P17" i="73"/>
  <c r="O17" i="73"/>
  <c r="N17" i="73"/>
  <c r="M17" i="73"/>
  <c r="L17" i="73"/>
  <c r="K17" i="73"/>
  <c r="J17" i="73"/>
  <c r="I17" i="73"/>
  <c r="H17" i="73"/>
  <c r="G17" i="73"/>
  <c r="F17" i="73"/>
  <c r="E17" i="73"/>
  <c r="D17" i="73"/>
  <c r="C17" i="73"/>
  <c r="C3" i="73"/>
  <c r="C2" i="73"/>
  <c r="C1" i="73"/>
  <c r="Z58" i="72"/>
  <c r="Y58" i="72"/>
  <c r="X58" i="72"/>
  <c r="W58" i="72"/>
  <c r="V58" i="72"/>
  <c r="U58" i="72"/>
  <c r="T58" i="72"/>
  <c r="S58" i="72"/>
  <c r="R58" i="72"/>
  <c r="Q58" i="72"/>
  <c r="P58" i="72"/>
  <c r="O58" i="72"/>
  <c r="N58" i="72"/>
  <c r="M58" i="72"/>
  <c r="L58" i="72"/>
  <c r="K58" i="72"/>
  <c r="J58" i="72"/>
  <c r="I58" i="72"/>
  <c r="H58" i="72"/>
  <c r="G58" i="72"/>
  <c r="F58" i="72"/>
  <c r="E58" i="72"/>
  <c r="D58" i="72"/>
  <c r="C58" i="72"/>
  <c r="B57" i="72"/>
  <c r="B56" i="72"/>
  <c r="B55" i="72"/>
  <c r="B54" i="72"/>
  <c r="B53" i="72"/>
  <c r="B52" i="72"/>
  <c r="B51" i="72"/>
  <c r="B50" i="72"/>
  <c r="B49" i="72"/>
  <c r="B48" i="72"/>
  <c r="B47" i="72"/>
  <c r="B46" i="72"/>
  <c r="B45" i="72"/>
  <c r="B44" i="72"/>
  <c r="B43" i="72"/>
  <c r="B42" i="72"/>
  <c r="B41" i="72"/>
  <c r="B40" i="72"/>
  <c r="B39" i="72"/>
  <c r="B38" i="72"/>
  <c r="B37" i="72"/>
  <c r="Z30" i="72"/>
  <c r="Y30" i="72"/>
  <c r="X30" i="72"/>
  <c r="W30" i="72"/>
  <c r="V30" i="72"/>
  <c r="U30" i="72"/>
  <c r="T30" i="72"/>
  <c r="S30" i="72"/>
  <c r="R30" i="72"/>
  <c r="Q30" i="72"/>
  <c r="P30" i="72"/>
  <c r="O30" i="72"/>
  <c r="J2456" i="1" s="1"/>
  <c r="N30" i="72"/>
  <c r="M30" i="72"/>
  <c r="L30" i="72"/>
  <c r="K30" i="72"/>
  <c r="J30" i="72"/>
  <c r="I30" i="72"/>
  <c r="H30" i="72"/>
  <c r="G30" i="72"/>
  <c r="F30" i="72"/>
  <c r="E30" i="72"/>
  <c r="D30" i="72"/>
  <c r="D17" i="72" s="1"/>
  <c r="C30" i="72"/>
  <c r="J2455" i="1" s="1"/>
  <c r="N17" i="72"/>
  <c r="AJ641" i="1" s="1"/>
  <c r="C3" i="72"/>
  <c r="C2" i="72"/>
  <c r="C1" i="72"/>
  <c r="Z58" i="71"/>
  <c r="Y58" i="71"/>
  <c r="X58" i="71"/>
  <c r="W58" i="71"/>
  <c r="W17" i="71" s="1"/>
  <c r="AB770" i="1" s="1"/>
  <c r="V58" i="71"/>
  <c r="U58" i="71"/>
  <c r="U17" i="71" s="1"/>
  <c r="AK768" i="1" s="1"/>
  <c r="T58" i="71"/>
  <c r="S58" i="71"/>
  <c r="R58" i="71"/>
  <c r="Q58" i="71"/>
  <c r="P58" i="71"/>
  <c r="O58" i="71"/>
  <c r="N58" i="71"/>
  <c r="M58" i="71"/>
  <c r="L58" i="71"/>
  <c r="K58" i="71"/>
  <c r="K17" i="71" s="1"/>
  <c r="AI758" i="1" s="1"/>
  <c r="J58" i="71"/>
  <c r="I58" i="71"/>
  <c r="H58" i="71"/>
  <c r="G58" i="71"/>
  <c r="F58" i="71"/>
  <c r="E58" i="71"/>
  <c r="D58" i="71"/>
  <c r="C58" i="71"/>
  <c r="B57" i="71"/>
  <c r="B56" i="71"/>
  <c r="B55" i="71"/>
  <c r="B54" i="71"/>
  <c r="B53" i="71"/>
  <c r="B52" i="71"/>
  <c r="B51" i="71"/>
  <c r="B50" i="71"/>
  <c r="B49" i="71"/>
  <c r="B48" i="71"/>
  <c r="B47" i="71"/>
  <c r="B46" i="71"/>
  <c r="B45" i="71"/>
  <c r="B44" i="71"/>
  <c r="B43" i="71"/>
  <c r="B42" i="71"/>
  <c r="B41" i="71"/>
  <c r="B40" i="71"/>
  <c r="B39" i="71"/>
  <c r="B38" i="71"/>
  <c r="B37" i="71"/>
  <c r="B36" i="71"/>
  <c r="Z30" i="71"/>
  <c r="M773" i="1" s="1"/>
  <c r="AQ773" i="1" s="1"/>
  <c r="Y30" i="71"/>
  <c r="M772" i="1" s="1"/>
  <c r="AQ772" i="1" s="1"/>
  <c r="X30" i="71"/>
  <c r="M771" i="1" s="1"/>
  <c r="AQ771" i="1" s="1"/>
  <c r="W30" i="71"/>
  <c r="M770" i="1" s="1"/>
  <c r="AQ770" i="1" s="1"/>
  <c r="V30" i="71"/>
  <c r="M769" i="1" s="1"/>
  <c r="AQ769" i="1" s="1"/>
  <c r="U30" i="71"/>
  <c r="M768" i="1" s="1"/>
  <c r="AQ768" i="1" s="1"/>
  <c r="T30" i="71"/>
  <c r="M767" i="1" s="1"/>
  <c r="AQ767" i="1" s="1"/>
  <c r="S30" i="71"/>
  <c r="M766" i="1" s="1"/>
  <c r="AQ766" i="1" s="1"/>
  <c r="R30" i="71"/>
  <c r="M765" i="1" s="1"/>
  <c r="AQ765" i="1" s="1"/>
  <c r="Q30" i="71"/>
  <c r="M764" i="1" s="1"/>
  <c r="AQ764" i="1" s="1"/>
  <c r="P30" i="71"/>
  <c r="M763" i="1" s="1"/>
  <c r="AQ763" i="1" s="1"/>
  <c r="O30" i="71"/>
  <c r="M762" i="1" s="1"/>
  <c r="AQ762" i="1" s="1"/>
  <c r="N30" i="71"/>
  <c r="M761" i="1" s="1"/>
  <c r="AQ761" i="1" s="1"/>
  <c r="M30" i="71"/>
  <c r="M760" i="1" s="1"/>
  <c r="AQ760" i="1" s="1"/>
  <c r="L30" i="71"/>
  <c r="M759" i="1" s="1"/>
  <c r="AQ759" i="1" s="1"/>
  <c r="K30" i="71"/>
  <c r="M758" i="1" s="1"/>
  <c r="AQ758" i="1" s="1"/>
  <c r="J30" i="71"/>
  <c r="M757" i="1" s="1"/>
  <c r="AQ757" i="1" s="1"/>
  <c r="I30" i="71"/>
  <c r="M756" i="1" s="1"/>
  <c r="AQ756" i="1" s="1"/>
  <c r="H30" i="71"/>
  <c r="M755" i="1" s="1"/>
  <c r="AQ755" i="1" s="1"/>
  <c r="G30" i="71"/>
  <c r="M754" i="1" s="1"/>
  <c r="AQ754" i="1" s="1"/>
  <c r="F30" i="71"/>
  <c r="M753" i="1" s="1"/>
  <c r="AQ753" i="1" s="1"/>
  <c r="E30" i="71"/>
  <c r="M752" i="1" s="1"/>
  <c r="AQ752" i="1" s="1"/>
  <c r="D30" i="71"/>
  <c r="M751" i="1" s="1"/>
  <c r="AQ751" i="1" s="1"/>
  <c r="C30" i="71"/>
  <c r="M750" i="1" s="1"/>
  <c r="AQ750" i="1" s="1"/>
  <c r="Z21" i="71"/>
  <c r="Z35" i="71" s="1"/>
  <c r="Y21" i="71"/>
  <c r="Y35" i="71" s="1"/>
  <c r="X21" i="71"/>
  <c r="X35" i="71" s="1"/>
  <c r="W21" i="71"/>
  <c r="W35" i="71" s="1"/>
  <c r="V21" i="71"/>
  <c r="V35" i="71" s="1"/>
  <c r="U21" i="71"/>
  <c r="U35" i="71" s="1"/>
  <c r="T21" i="71"/>
  <c r="T35" i="71" s="1"/>
  <c r="S21" i="71"/>
  <c r="S35" i="71" s="1"/>
  <c r="R21" i="71"/>
  <c r="R35" i="71" s="1"/>
  <c r="Q21" i="71"/>
  <c r="Q35" i="71" s="1"/>
  <c r="P21" i="71"/>
  <c r="P35" i="71" s="1"/>
  <c r="O21" i="71"/>
  <c r="O35" i="71" s="1"/>
  <c r="N21" i="71"/>
  <c r="N35" i="71" s="1"/>
  <c r="M21" i="71"/>
  <c r="M35" i="71" s="1"/>
  <c r="L21" i="71"/>
  <c r="L35" i="71" s="1"/>
  <c r="K21" i="71"/>
  <c r="K35" i="71" s="1"/>
  <c r="J21" i="71"/>
  <c r="J35" i="71" s="1"/>
  <c r="I21" i="71"/>
  <c r="I35" i="71" s="1"/>
  <c r="H21" i="71"/>
  <c r="H35" i="71" s="1"/>
  <c r="G21" i="71"/>
  <c r="G35" i="71" s="1"/>
  <c r="F21" i="71"/>
  <c r="F35" i="71" s="1"/>
  <c r="E21" i="71"/>
  <c r="E35" i="71" s="1"/>
  <c r="D21" i="71"/>
  <c r="D35" i="71" s="1"/>
  <c r="C21" i="71"/>
  <c r="C35" i="71" s="1"/>
  <c r="Z17" i="71"/>
  <c r="AT773" i="1" s="1"/>
  <c r="Y17" i="71"/>
  <c r="AD772" i="1" s="1"/>
  <c r="X17" i="71"/>
  <c r="AI771" i="1" s="1"/>
  <c r="R17" i="71"/>
  <c r="AA765" i="1" s="1"/>
  <c r="Q17" i="71"/>
  <c r="AE764" i="1" s="1"/>
  <c r="L17" i="71"/>
  <c r="AE759" i="1" s="1"/>
  <c r="J17" i="71"/>
  <c r="AB757" i="1" s="1"/>
  <c r="I17" i="71"/>
  <c r="AF756" i="1" s="1"/>
  <c r="H17" i="71"/>
  <c r="AK755" i="1" s="1"/>
  <c r="E17" i="71"/>
  <c r="AB752" i="1" s="1"/>
  <c r="C17" i="71"/>
  <c r="AK750" i="1" s="1"/>
  <c r="C3" i="71"/>
  <c r="C2" i="71"/>
  <c r="C1" i="71"/>
  <c r="Z58" i="70"/>
  <c r="Y58" i="70"/>
  <c r="X58" i="70"/>
  <c r="W58" i="70"/>
  <c r="V58" i="70"/>
  <c r="U58" i="70"/>
  <c r="T58" i="70"/>
  <c r="S58" i="70"/>
  <c r="R58" i="70"/>
  <c r="Q58" i="70"/>
  <c r="P58" i="70"/>
  <c r="O58" i="70"/>
  <c r="N58" i="70"/>
  <c r="M58" i="70"/>
  <c r="L58" i="70"/>
  <c r="K58" i="70"/>
  <c r="J58" i="70"/>
  <c r="I58" i="70"/>
  <c r="H58" i="70"/>
  <c r="G58" i="70"/>
  <c r="F58" i="70"/>
  <c r="E58" i="70"/>
  <c r="D58" i="70"/>
  <c r="C58" i="70"/>
  <c r="B57" i="70"/>
  <c r="B56" i="70"/>
  <c r="B55" i="70"/>
  <c r="B54" i="70"/>
  <c r="B53" i="70"/>
  <c r="B52" i="70"/>
  <c r="B51" i="70"/>
  <c r="B50" i="70"/>
  <c r="B49" i="70"/>
  <c r="B48" i="70"/>
  <c r="B47" i="70"/>
  <c r="B46" i="70"/>
  <c r="B45" i="70"/>
  <c r="B44" i="70"/>
  <c r="B43" i="70"/>
  <c r="B42" i="70"/>
  <c r="B41" i="70"/>
  <c r="B40" i="70"/>
  <c r="B39" i="70"/>
  <c r="B38" i="70"/>
  <c r="B37" i="70"/>
  <c r="B36" i="70"/>
  <c r="Z35" i="70"/>
  <c r="Y35" i="70"/>
  <c r="X35" i="70"/>
  <c r="W35" i="70"/>
  <c r="V35" i="70"/>
  <c r="U35" i="70"/>
  <c r="T35" i="70"/>
  <c r="S35" i="70"/>
  <c r="R35" i="70"/>
  <c r="Q35" i="70"/>
  <c r="P35" i="70"/>
  <c r="O35" i="70"/>
  <c r="N35" i="70"/>
  <c r="M35" i="70"/>
  <c r="L35" i="70"/>
  <c r="K35" i="70"/>
  <c r="J35" i="70"/>
  <c r="I35" i="70"/>
  <c r="H35" i="70"/>
  <c r="G35" i="70"/>
  <c r="F35" i="70"/>
  <c r="E35" i="70"/>
  <c r="D35" i="70"/>
  <c r="C35" i="70"/>
  <c r="Z30" i="70"/>
  <c r="Y30" i="70"/>
  <c r="X30" i="70"/>
  <c r="W30" i="70"/>
  <c r="V30" i="70"/>
  <c r="U30" i="70"/>
  <c r="T30" i="70"/>
  <c r="S30" i="70"/>
  <c r="R30" i="70"/>
  <c r="Q30" i="70"/>
  <c r="P30" i="70"/>
  <c r="O30" i="70"/>
  <c r="N30" i="70"/>
  <c r="M30" i="70"/>
  <c r="L30" i="70"/>
  <c r="K30" i="70"/>
  <c r="J30" i="70"/>
  <c r="I30" i="70"/>
  <c r="H30" i="70"/>
  <c r="G30" i="70"/>
  <c r="F30" i="70"/>
  <c r="E30" i="70"/>
  <c r="D30" i="70"/>
  <c r="C30" i="70"/>
  <c r="Z21" i="70"/>
  <c r="Y21" i="70"/>
  <c r="X21" i="70"/>
  <c r="W21" i="70"/>
  <c r="V21" i="70"/>
  <c r="U21" i="70"/>
  <c r="T21" i="70"/>
  <c r="S21" i="70"/>
  <c r="R21" i="70"/>
  <c r="Q21" i="70"/>
  <c r="P21" i="70"/>
  <c r="O21" i="70"/>
  <c r="N21" i="70"/>
  <c r="M21" i="70"/>
  <c r="L21" i="70"/>
  <c r="K21" i="70"/>
  <c r="J21" i="70"/>
  <c r="I21" i="70"/>
  <c r="H21" i="70"/>
  <c r="G21" i="70"/>
  <c r="F21" i="70"/>
  <c r="E21" i="70"/>
  <c r="D21" i="70"/>
  <c r="C21" i="70"/>
  <c r="Z17" i="70"/>
  <c r="Y17" i="70"/>
  <c r="X17" i="70"/>
  <c r="W17" i="70"/>
  <c r="V17" i="70"/>
  <c r="U17" i="70"/>
  <c r="T17" i="70"/>
  <c r="S17" i="70"/>
  <c r="R17" i="70"/>
  <c r="Q17" i="70"/>
  <c r="P17" i="70"/>
  <c r="O17" i="70"/>
  <c r="N17" i="70"/>
  <c r="M17" i="70"/>
  <c r="L17" i="70"/>
  <c r="K17" i="70"/>
  <c r="J17" i="70"/>
  <c r="I17" i="70"/>
  <c r="H17" i="70"/>
  <c r="G17" i="70"/>
  <c r="F17" i="70"/>
  <c r="E17" i="70"/>
  <c r="D17" i="70"/>
  <c r="C17" i="70"/>
  <c r="C3" i="70"/>
  <c r="C2" i="70"/>
  <c r="C1" i="70"/>
  <c r="Z58" i="69"/>
  <c r="Y58" i="69"/>
  <c r="X58" i="69"/>
  <c r="W58" i="69"/>
  <c r="V58" i="69"/>
  <c r="U58" i="69"/>
  <c r="T58" i="69"/>
  <c r="S58" i="69"/>
  <c r="R58" i="69"/>
  <c r="Q58" i="69"/>
  <c r="P58" i="69"/>
  <c r="O58" i="69"/>
  <c r="N58" i="69"/>
  <c r="M58" i="69"/>
  <c r="L58" i="69"/>
  <c r="K58" i="69"/>
  <c r="J58" i="69"/>
  <c r="I58" i="69"/>
  <c r="H58" i="69"/>
  <c r="G58" i="69"/>
  <c r="F58" i="69"/>
  <c r="E58" i="69"/>
  <c r="D58" i="69"/>
  <c r="C58" i="69"/>
  <c r="B57" i="69"/>
  <c r="B56" i="69"/>
  <c r="B55" i="69"/>
  <c r="B54" i="69"/>
  <c r="B53" i="69"/>
  <c r="B52" i="69"/>
  <c r="B51" i="69"/>
  <c r="B50" i="69"/>
  <c r="B49" i="69"/>
  <c r="B48" i="69"/>
  <c r="B47" i="69"/>
  <c r="B46" i="69"/>
  <c r="B45" i="69"/>
  <c r="B44" i="69"/>
  <c r="B43" i="69"/>
  <c r="B42" i="69"/>
  <c r="B41" i="69"/>
  <c r="B40" i="69"/>
  <c r="B39" i="69"/>
  <c r="B38" i="69"/>
  <c r="B37" i="69"/>
  <c r="B36" i="69"/>
  <c r="Z35" i="69"/>
  <c r="Y35" i="69"/>
  <c r="X35" i="69"/>
  <c r="W35" i="69"/>
  <c r="V35" i="69"/>
  <c r="U35" i="69"/>
  <c r="T35" i="69"/>
  <c r="S35" i="69"/>
  <c r="R35" i="69"/>
  <c r="Q35" i="69"/>
  <c r="P35" i="69"/>
  <c r="O35" i="69"/>
  <c r="N35" i="69"/>
  <c r="M35" i="69"/>
  <c r="L35" i="69"/>
  <c r="K35" i="69"/>
  <c r="J35" i="69"/>
  <c r="I35" i="69"/>
  <c r="H35" i="69"/>
  <c r="G35" i="69"/>
  <c r="F35" i="69"/>
  <c r="E35" i="69"/>
  <c r="D35" i="69"/>
  <c r="C35" i="69"/>
  <c r="Z30" i="69"/>
  <c r="Y30" i="69"/>
  <c r="X30" i="69"/>
  <c r="W30" i="69"/>
  <c r="V30" i="69"/>
  <c r="U30" i="69"/>
  <c r="T30" i="69"/>
  <c r="S30" i="69"/>
  <c r="R30" i="69"/>
  <c r="Q30" i="69"/>
  <c r="P30" i="69"/>
  <c r="O30" i="69"/>
  <c r="N30" i="69"/>
  <c r="M30" i="69"/>
  <c r="L30" i="69"/>
  <c r="K30" i="69"/>
  <c r="J30" i="69"/>
  <c r="I30" i="69"/>
  <c r="H30" i="69"/>
  <c r="G30" i="69"/>
  <c r="F30" i="69"/>
  <c r="E30" i="69"/>
  <c r="D30" i="69"/>
  <c r="C30" i="69"/>
  <c r="Z21" i="69"/>
  <c r="Y21" i="69"/>
  <c r="X21" i="69"/>
  <c r="W21" i="69"/>
  <c r="V21" i="69"/>
  <c r="U21" i="69"/>
  <c r="T21" i="69"/>
  <c r="S21" i="69"/>
  <c r="R21" i="69"/>
  <c r="Q21" i="69"/>
  <c r="P21" i="69"/>
  <c r="O21" i="69"/>
  <c r="N21" i="69"/>
  <c r="M21" i="69"/>
  <c r="L21" i="69"/>
  <c r="K21" i="69"/>
  <c r="J21" i="69"/>
  <c r="I21" i="69"/>
  <c r="H21" i="69"/>
  <c r="G21" i="69"/>
  <c r="F21" i="69"/>
  <c r="E21" i="69"/>
  <c r="D21" i="69"/>
  <c r="C21" i="69"/>
  <c r="Z17" i="69"/>
  <c r="Y17" i="69"/>
  <c r="X17" i="69"/>
  <c r="W17" i="69"/>
  <c r="V17" i="69"/>
  <c r="U17" i="69"/>
  <c r="T17" i="69"/>
  <c r="S17" i="69"/>
  <c r="R17" i="69"/>
  <c r="Q17" i="69"/>
  <c r="P17" i="69"/>
  <c r="O17" i="69"/>
  <c r="N17" i="69"/>
  <c r="M17" i="69"/>
  <c r="L17" i="69"/>
  <c r="K17" i="69"/>
  <c r="J17" i="69"/>
  <c r="I17" i="69"/>
  <c r="H17" i="69"/>
  <c r="G17" i="69"/>
  <c r="F17" i="69"/>
  <c r="E17" i="69"/>
  <c r="D17" i="69"/>
  <c r="C17" i="69"/>
  <c r="C3" i="69"/>
  <c r="C2" i="69"/>
  <c r="C1" i="69"/>
  <c r="Z58" i="68"/>
  <c r="Y58" i="68"/>
  <c r="X58" i="68"/>
  <c r="W58" i="68"/>
  <c r="V58" i="68"/>
  <c r="U58" i="68"/>
  <c r="T58" i="68"/>
  <c r="S58" i="68"/>
  <c r="R58" i="68"/>
  <c r="Q58" i="68"/>
  <c r="P58" i="68"/>
  <c r="O58" i="68"/>
  <c r="N58" i="68"/>
  <c r="M58" i="68"/>
  <c r="L58" i="68"/>
  <c r="K58" i="68"/>
  <c r="J58" i="68"/>
  <c r="I58" i="68"/>
  <c r="H58" i="68"/>
  <c r="G58" i="68"/>
  <c r="F58" i="68"/>
  <c r="E58" i="68"/>
  <c r="D58" i="68"/>
  <c r="C58" i="68"/>
  <c r="B57" i="68"/>
  <c r="B56" i="68"/>
  <c r="B55" i="68"/>
  <c r="B54" i="68"/>
  <c r="B53" i="68"/>
  <c r="B52" i="68"/>
  <c r="B51" i="68"/>
  <c r="B50" i="68"/>
  <c r="B49" i="68"/>
  <c r="B48" i="68"/>
  <c r="B47" i="68"/>
  <c r="B46" i="68"/>
  <c r="B45" i="68"/>
  <c r="B44" i="68"/>
  <c r="B43" i="68"/>
  <c r="B42" i="68"/>
  <c r="B41" i="68"/>
  <c r="B40" i="68"/>
  <c r="B39" i="68"/>
  <c r="B38" i="68"/>
  <c r="B37" i="68"/>
  <c r="B36" i="68"/>
  <c r="Z35" i="68"/>
  <c r="Y35" i="68"/>
  <c r="X35" i="68"/>
  <c r="W35" i="68"/>
  <c r="V35" i="68"/>
  <c r="U35" i="68"/>
  <c r="T35" i="68"/>
  <c r="S35" i="68"/>
  <c r="R35" i="68"/>
  <c r="Q35" i="68"/>
  <c r="P35" i="68"/>
  <c r="O35" i="68"/>
  <c r="N35" i="68"/>
  <c r="M35" i="68"/>
  <c r="L35" i="68"/>
  <c r="K35" i="68"/>
  <c r="J35" i="68"/>
  <c r="I35" i="68"/>
  <c r="H35" i="68"/>
  <c r="G35" i="68"/>
  <c r="F35" i="68"/>
  <c r="E35" i="68"/>
  <c r="D35" i="68"/>
  <c r="C35" i="68"/>
  <c r="Z30" i="68"/>
  <c r="Y30" i="68"/>
  <c r="X30" i="68"/>
  <c r="W30" i="68"/>
  <c r="V30" i="68"/>
  <c r="U30" i="68"/>
  <c r="T30" i="68"/>
  <c r="S30" i="68"/>
  <c r="R30" i="68"/>
  <c r="Q30" i="68"/>
  <c r="P30" i="68"/>
  <c r="O30" i="68"/>
  <c r="N30" i="68"/>
  <c r="M30" i="68"/>
  <c r="L30" i="68"/>
  <c r="K30" i="68"/>
  <c r="J30" i="68"/>
  <c r="I30" i="68"/>
  <c r="H30" i="68"/>
  <c r="G30" i="68"/>
  <c r="F30" i="68"/>
  <c r="E30" i="68"/>
  <c r="D30" i="68"/>
  <c r="C30" i="68"/>
  <c r="Z21" i="68"/>
  <c r="Y21" i="68"/>
  <c r="X21" i="68"/>
  <c r="W21" i="68"/>
  <c r="V21" i="68"/>
  <c r="U21" i="68"/>
  <c r="T21" i="68"/>
  <c r="S21" i="68"/>
  <c r="R21" i="68"/>
  <c r="Q21" i="68"/>
  <c r="P21" i="68"/>
  <c r="O21" i="68"/>
  <c r="N21" i="68"/>
  <c r="M21" i="68"/>
  <c r="L21" i="68"/>
  <c r="K21" i="68"/>
  <c r="J21" i="68"/>
  <c r="I21" i="68"/>
  <c r="H21" i="68"/>
  <c r="G21" i="68"/>
  <c r="F21" i="68"/>
  <c r="E21" i="68"/>
  <c r="D21" i="68"/>
  <c r="C21" i="68"/>
  <c r="Z17" i="68"/>
  <c r="Y17" i="68"/>
  <c r="X17" i="68"/>
  <c r="W17" i="68"/>
  <c r="V17" i="68"/>
  <c r="U17" i="68"/>
  <c r="T17" i="68"/>
  <c r="S17" i="68"/>
  <c r="R17" i="68"/>
  <c r="Q17" i="68"/>
  <c r="P17" i="68"/>
  <c r="O17" i="68"/>
  <c r="N17" i="68"/>
  <c r="M17" i="68"/>
  <c r="L17" i="68"/>
  <c r="K17" i="68"/>
  <c r="J17" i="68"/>
  <c r="I17" i="68"/>
  <c r="H17" i="68"/>
  <c r="G17" i="68"/>
  <c r="F17" i="68"/>
  <c r="E17" i="68"/>
  <c r="D17" i="68"/>
  <c r="C17" i="68"/>
  <c r="C3" i="68"/>
  <c r="C2" i="68"/>
  <c r="C1" i="68"/>
  <c r="Z58" i="67"/>
  <c r="Y58" i="67"/>
  <c r="X58" i="67"/>
  <c r="W58" i="67"/>
  <c r="V58" i="67"/>
  <c r="U58" i="67"/>
  <c r="T58" i="67"/>
  <c r="S58" i="67"/>
  <c r="R58" i="67"/>
  <c r="Q58" i="67"/>
  <c r="P58" i="67"/>
  <c r="O58" i="67"/>
  <c r="N58" i="67"/>
  <c r="M58" i="67"/>
  <c r="L58" i="67"/>
  <c r="K58" i="67"/>
  <c r="J58" i="67"/>
  <c r="I58" i="67"/>
  <c r="H58" i="67"/>
  <c r="G58" i="67"/>
  <c r="F58" i="67"/>
  <c r="E58" i="67"/>
  <c r="D58" i="67"/>
  <c r="C58" i="67"/>
  <c r="B57" i="67"/>
  <c r="B56" i="67"/>
  <c r="B55" i="67"/>
  <c r="B54" i="67"/>
  <c r="B53" i="67"/>
  <c r="B52" i="67"/>
  <c r="B51" i="67"/>
  <c r="B50" i="67"/>
  <c r="B49" i="67"/>
  <c r="B48" i="67"/>
  <c r="B47" i="67"/>
  <c r="B46" i="67"/>
  <c r="B45" i="67"/>
  <c r="B44" i="67"/>
  <c r="B43" i="67"/>
  <c r="B42" i="67"/>
  <c r="B41" i="67"/>
  <c r="B40" i="67"/>
  <c r="B39" i="67"/>
  <c r="B38" i="67"/>
  <c r="B37" i="67"/>
  <c r="B36" i="67"/>
  <c r="Z35" i="67"/>
  <c r="Y35" i="67"/>
  <c r="X35" i="67"/>
  <c r="W35" i="67"/>
  <c r="V35" i="67"/>
  <c r="U35" i="67"/>
  <c r="T35" i="67"/>
  <c r="S35" i="67"/>
  <c r="R35" i="67"/>
  <c r="Q35" i="67"/>
  <c r="P35" i="67"/>
  <c r="O35" i="67"/>
  <c r="N35" i="67"/>
  <c r="M35" i="67"/>
  <c r="L35" i="67"/>
  <c r="K35" i="67"/>
  <c r="J35" i="67"/>
  <c r="I35" i="67"/>
  <c r="H35" i="67"/>
  <c r="G35" i="67"/>
  <c r="F35" i="67"/>
  <c r="E35" i="67"/>
  <c r="D35" i="67"/>
  <c r="C35" i="67"/>
  <c r="Z30" i="67"/>
  <c r="Y30" i="67"/>
  <c r="X30" i="67"/>
  <c r="W30" i="67"/>
  <c r="V30" i="67"/>
  <c r="U30" i="67"/>
  <c r="T30" i="67"/>
  <c r="S30" i="67"/>
  <c r="R30" i="67"/>
  <c r="Q30" i="67"/>
  <c r="P30" i="67"/>
  <c r="O30" i="67"/>
  <c r="N30" i="67"/>
  <c r="M30" i="67"/>
  <c r="L30" i="67"/>
  <c r="K30" i="67"/>
  <c r="J30" i="67"/>
  <c r="I30" i="67"/>
  <c r="H30" i="67"/>
  <c r="G30" i="67"/>
  <c r="F30" i="67"/>
  <c r="E30" i="67"/>
  <c r="D30" i="67"/>
  <c r="C30" i="67"/>
  <c r="Z21" i="67"/>
  <c r="Y21" i="67"/>
  <c r="X21" i="67"/>
  <c r="W21" i="67"/>
  <c r="V21" i="67"/>
  <c r="U21" i="67"/>
  <c r="T21" i="67"/>
  <c r="S21" i="67"/>
  <c r="R21" i="67"/>
  <c r="Q21" i="67"/>
  <c r="P21" i="67"/>
  <c r="O21" i="67"/>
  <c r="N21" i="67"/>
  <c r="M21" i="67"/>
  <c r="L21" i="67"/>
  <c r="K21" i="67"/>
  <c r="J21" i="67"/>
  <c r="I21" i="67"/>
  <c r="H21" i="67"/>
  <c r="G21" i="67"/>
  <c r="F21" i="67"/>
  <c r="E21" i="67"/>
  <c r="D21" i="67"/>
  <c r="C21" i="67"/>
  <c r="Z17" i="67"/>
  <c r="Y17" i="67"/>
  <c r="X17" i="67"/>
  <c r="W17" i="67"/>
  <c r="V17" i="67"/>
  <c r="U17" i="67"/>
  <c r="T17" i="67"/>
  <c r="S17" i="67"/>
  <c r="R17" i="67"/>
  <c r="Q17" i="67"/>
  <c r="P17" i="67"/>
  <c r="O17" i="67"/>
  <c r="N17" i="67"/>
  <c r="M17" i="67"/>
  <c r="L17" i="67"/>
  <c r="K17" i="67"/>
  <c r="J17" i="67"/>
  <c r="I17" i="67"/>
  <c r="H17" i="67"/>
  <c r="G17" i="67"/>
  <c r="F17" i="67"/>
  <c r="E17" i="67"/>
  <c r="D17" i="67"/>
  <c r="C17" i="67"/>
  <c r="C3" i="67"/>
  <c r="C2" i="67"/>
  <c r="C1" i="67"/>
  <c r="AT1524" i="1"/>
  <c r="AK1524" i="1"/>
  <c r="AJ1524" i="1"/>
  <c r="AI1524" i="1"/>
  <c r="AH1524" i="1"/>
  <c r="AG1524" i="1"/>
  <c r="AF1524" i="1"/>
  <c r="AE1524" i="1"/>
  <c r="AD1524" i="1"/>
  <c r="AC1524" i="1"/>
  <c r="AB1524" i="1"/>
  <c r="AA1524" i="1"/>
  <c r="Z1524" i="1"/>
  <c r="Y1524" i="1"/>
  <c r="X1524" i="1"/>
  <c r="W1524" i="1"/>
  <c r="V1524" i="1"/>
  <c r="U1524" i="1"/>
  <c r="T1524" i="1"/>
  <c r="S1524" i="1"/>
  <c r="R1524" i="1"/>
  <c r="Q1524" i="1"/>
  <c r="P1524" i="1"/>
  <c r="O1524" i="1"/>
  <c r="N1524" i="1"/>
  <c r="AL1524" i="1" s="1"/>
  <c r="M1524" i="1"/>
  <c r="AQ1524" i="1" s="1"/>
  <c r="L1524" i="1"/>
  <c r="AM1524" i="1" s="1"/>
  <c r="C1524" i="1"/>
  <c r="F1524" i="1" s="1"/>
  <c r="AT1523" i="1"/>
  <c r="AP1523" i="1"/>
  <c r="AK1523" i="1"/>
  <c r="AJ1523" i="1"/>
  <c r="AI1523" i="1"/>
  <c r="AH1523" i="1"/>
  <c r="AG1523" i="1"/>
  <c r="AF1523" i="1"/>
  <c r="AE1523" i="1"/>
  <c r="AD1523" i="1"/>
  <c r="AC1523" i="1"/>
  <c r="AB1523" i="1"/>
  <c r="AA1523" i="1"/>
  <c r="Z1523" i="1"/>
  <c r="Y1523" i="1"/>
  <c r="X1523" i="1"/>
  <c r="W1523" i="1"/>
  <c r="V1523" i="1"/>
  <c r="U1523" i="1"/>
  <c r="T1523" i="1"/>
  <c r="S1523" i="1"/>
  <c r="R1523" i="1"/>
  <c r="Q1523" i="1"/>
  <c r="P1523" i="1"/>
  <c r="O1523" i="1"/>
  <c r="N1523" i="1"/>
  <c r="AL1523" i="1" s="1"/>
  <c r="M1523" i="1"/>
  <c r="AQ1523" i="1" s="1"/>
  <c r="L1523" i="1"/>
  <c r="AM1523" i="1" s="1"/>
  <c r="C1523" i="1"/>
  <c r="F1523" i="1" s="1"/>
  <c r="AT1522" i="1"/>
  <c r="AP1522" i="1"/>
  <c r="AO1522" i="1"/>
  <c r="AK1522" i="1"/>
  <c r="AJ1522" i="1"/>
  <c r="AI1522" i="1"/>
  <c r="AH1522" i="1"/>
  <c r="AG1522" i="1"/>
  <c r="AF1522" i="1"/>
  <c r="AE1522" i="1"/>
  <c r="AD1522" i="1"/>
  <c r="AC1522" i="1"/>
  <c r="AB1522" i="1"/>
  <c r="AA1522" i="1"/>
  <c r="Z1522" i="1"/>
  <c r="Y1522" i="1"/>
  <c r="X1522" i="1"/>
  <c r="W1522" i="1"/>
  <c r="V1522" i="1"/>
  <c r="U1522" i="1"/>
  <c r="T1522" i="1"/>
  <c r="S1522" i="1"/>
  <c r="R1522" i="1"/>
  <c r="Q1522" i="1"/>
  <c r="P1522" i="1"/>
  <c r="O1522" i="1"/>
  <c r="N1522" i="1"/>
  <c r="AL1522" i="1" s="1"/>
  <c r="M1522" i="1"/>
  <c r="AQ1522" i="1" s="1"/>
  <c r="L1522" i="1"/>
  <c r="AM1522" i="1" s="1"/>
  <c r="C1522" i="1"/>
  <c r="F1522" i="1" s="1"/>
  <c r="AT1521" i="1"/>
  <c r="AP1521" i="1"/>
  <c r="AO1521" i="1"/>
  <c r="AK1521" i="1"/>
  <c r="AJ1521" i="1"/>
  <c r="AI1521" i="1"/>
  <c r="AH1521" i="1"/>
  <c r="AG1521" i="1"/>
  <c r="AF1521" i="1"/>
  <c r="AE1521" i="1"/>
  <c r="AD1521" i="1"/>
  <c r="AC1521" i="1"/>
  <c r="AB1521" i="1"/>
  <c r="AA1521" i="1"/>
  <c r="Z1521" i="1"/>
  <c r="Y1521" i="1"/>
  <c r="X1521" i="1"/>
  <c r="W1521" i="1"/>
  <c r="V1521" i="1"/>
  <c r="U1521" i="1"/>
  <c r="T1521" i="1"/>
  <c r="S1521" i="1"/>
  <c r="R1521" i="1"/>
  <c r="Q1521" i="1"/>
  <c r="P1521" i="1"/>
  <c r="O1521" i="1"/>
  <c r="N1521" i="1"/>
  <c r="AL1521" i="1" s="1"/>
  <c r="M1521" i="1"/>
  <c r="AQ1521" i="1" s="1"/>
  <c r="L1521" i="1"/>
  <c r="AM1521" i="1" s="1"/>
  <c r="C1521" i="1"/>
  <c r="F1521" i="1" s="1"/>
  <c r="AT1520" i="1"/>
  <c r="AP1520" i="1"/>
  <c r="AO1520" i="1"/>
  <c r="AK1520" i="1"/>
  <c r="AJ1520" i="1"/>
  <c r="AI1520" i="1"/>
  <c r="AH1520" i="1"/>
  <c r="AG1520" i="1"/>
  <c r="AF1520" i="1"/>
  <c r="AE1520" i="1"/>
  <c r="AD1520" i="1"/>
  <c r="AC1520" i="1"/>
  <c r="AB1520" i="1"/>
  <c r="AA1520" i="1"/>
  <c r="Z1520" i="1"/>
  <c r="Y1520" i="1"/>
  <c r="X1520" i="1"/>
  <c r="W1520" i="1"/>
  <c r="V1520" i="1"/>
  <c r="U1520" i="1"/>
  <c r="T1520" i="1"/>
  <c r="S1520" i="1"/>
  <c r="R1520" i="1"/>
  <c r="Q1520" i="1"/>
  <c r="P1520" i="1"/>
  <c r="O1520" i="1"/>
  <c r="N1520" i="1"/>
  <c r="AL1520" i="1" s="1"/>
  <c r="M1520" i="1"/>
  <c r="AQ1520" i="1" s="1"/>
  <c r="L1520" i="1"/>
  <c r="AM1520" i="1" s="1"/>
  <c r="C1520" i="1"/>
  <c r="F1520" i="1" s="1"/>
  <c r="AT1519" i="1"/>
  <c r="AP1519" i="1"/>
  <c r="AO1519" i="1"/>
  <c r="AK1519" i="1"/>
  <c r="AJ1519" i="1"/>
  <c r="AI1519" i="1"/>
  <c r="AH1519" i="1"/>
  <c r="AG1519" i="1"/>
  <c r="AF1519" i="1"/>
  <c r="AE1519" i="1"/>
  <c r="AD1519" i="1"/>
  <c r="AC1519" i="1"/>
  <c r="AB1519" i="1"/>
  <c r="AA1519" i="1"/>
  <c r="Z1519" i="1"/>
  <c r="Y1519" i="1"/>
  <c r="X1519" i="1"/>
  <c r="W1519" i="1"/>
  <c r="V1519" i="1"/>
  <c r="U1519" i="1"/>
  <c r="T1519" i="1"/>
  <c r="S1519" i="1"/>
  <c r="R1519" i="1"/>
  <c r="Q1519" i="1"/>
  <c r="P1519" i="1"/>
  <c r="O1519" i="1"/>
  <c r="N1519" i="1"/>
  <c r="AL1519" i="1" s="1"/>
  <c r="M1519" i="1"/>
  <c r="AQ1519" i="1" s="1"/>
  <c r="L1519" i="1"/>
  <c r="AM1519" i="1" s="1"/>
  <c r="C1519" i="1"/>
  <c r="F1519" i="1" s="1"/>
  <c r="AT1518" i="1"/>
  <c r="AP1518" i="1"/>
  <c r="AO1518" i="1"/>
  <c r="AK1518" i="1"/>
  <c r="AJ1518" i="1"/>
  <c r="AI1518" i="1"/>
  <c r="AH1518" i="1"/>
  <c r="AG1518" i="1"/>
  <c r="AF1518" i="1"/>
  <c r="AE1518" i="1"/>
  <c r="AD1518" i="1"/>
  <c r="AC1518" i="1"/>
  <c r="AB1518" i="1"/>
  <c r="AA1518" i="1"/>
  <c r="Z1518" i="1"/>
  <c r="Y1518" i="1"/>
  <c r="X1518" i="1"/>
  <c r="W1518" i="1"/>
  <c r="V1518" i="1"/>
  <c r="U1518" i="1"/>
  <c r="T1518" i="1"/>
  <c r="S1518" i="1"/>
  <c r="R1518" i="1"/>
  <c r="Q1518" i="1"/>
  <c r="P1518" i="1"/>
  <c r="O1518" i="1"/>
  <c r="N1518" i="1"/>
  <c r="AL1518" i="1" s="1"/>
  <c r="M1518" i="1"/>
  <c r="AQ1518" i="1" s="1"/>
  <c r="L1518" i="1"/>
  <c r="AM1518" i="1" s="1"/>
  <c r="C1518" i="1"/>
  <c r="F1518" i="1" s="1"/>
  <c r="AT1517" i="1"/>
  <c r="AP1517" i="1"/>
  <c r="AO1517" i="1"/>
  <c r="AK1517" i="1"/>
  <c r="AJ1517" i="1"/>
  <c r="AI1517" i="1"/>
  <c r="AH1517" i="1"/>
  <c r="AG1517" i="1"/>
  <c r="AF1517" i="1"/>
  <c r="AE1517" i="1"/>
  <c r="AD1517" i="1"/>
  <c r="AC1517" i="1"/>
  <c r="AB1517" i="1"/>
  <c r="AA1517" i="1"/>
  <c r="Z1517" i="1"/>
  <c r="Y1517" i="1"/>
  <c r="X1517" i="1"/>
  <c r="W1517" i="1"/>
  <c r="V1517" i="1"/>
  <c r="U1517" i="1"/>
  <c r="T1517" i="1"/>
  <c r="S1517" i="1"/>
  <c r="R1517" i="1"/>
  <c r="Q1517" i="1"/>
  <c r="P1517" i="1"/>
  <c r="O1517" i="1"/>
  <c r="N1517" i="1"/>
  <c r="AL1517" i="1" s="1"/>
  <c r="M1517" i="1"/>
  <c r="AQ1517" i="1" s="1"/>
  <c r="L1517" i="1"/>
  <c r="AM1517" i="1" s="1"/>
  <c r="C1517" i="1"/>
  <c r="F1517" i="1" s="1"/>
  <c r="AT1516" i="1"/>
  <c r="AP1516" i="1"/>
  <c r="AO1516" i="1"/>
  <c r="AK1516" i="1"/>
  <c r="AJ1516" i="1"/>
  <c r="AI1516" i="1"/>
  <c r="AH1516" i="1"/>
  <c r="AG1516" i="1"/>
  <c r="AF1516" i="1"/>
  <c r="AE1516" i="1"/>
  <c r="AD1516" i="1"/>
  <c r="AC1516" i="1"/>
  <c r="AB1516" i="1"/>
  <c r="AA1516" i="1"/>
  <c r="Z1516" i="1"/>
  <c r="Y1516" i="1"/>
  <c r="X1516" i="1"/>
  <c r="W1516" i="1"/>
  <c r="V1516" i="1"/>
  <c r="U1516" i="1"/>
  <c r="T1516" i="1"/>
  <c r="S1516" i="1"/>
  <c r="R1516" i="1"/>
  <c r="Q1516" i="1"/>
  <c r="P1516" i="1"/>
  <c r="O1516" i="1"/>
  <c r="N1516" i="1"/>
  <c r="AL1516" i="1" s="1"/>
  <c r="M1516" i="1"/>
  <c r="AQ1516" i="1" s="1"/>
  <c r="L1516" i="1"/>
  <c r="AM1516" i="1" s="1"/>
  <c r="C1516" i="1"/>
  <c r="F1516" i="1" s="1"/>
  <c r="AT1515" i="1"/>
  <c r="AP1515" i="1"/>
  <c r="AO1515" i="1"/>
  <c r="AK1515" i="1"/>
  <c r="AJ1515" i="1"/>
  <c r="AI1515" i="1"/>
  <c r="AH1515" i="1"/>
  <c r="AG1515" i="1"/>
  <c r="AF1515" i="1"/>
  <c r="AE1515" i="1"/>
  <c r="AD1515" i="1"/>
  <c r="AC1515" i="1"/>
  <c r="AB1515" i="1"/>
  <c r="AA1515" i="1"/>
  <c r="Z1515" i="1"/>
  <c r="Y1515" i="1"/>
  <c r="X1515" i="1"/>
  <c r="W1515" i="1"/>
  <c r="V1515" i="1"/>
  <c r="U1515" i="1"/>
  <c r="T1515" i="1"/>
  <c r="S1515" i="1"/>
  <c r="R1515" i="1"/>
  <c r="Q1515" i="1"/>
  <c r="P1515" i="1"/>
  <c r="O1515" i="1"/>
  <c r="N1515" i="1"/>
  <c r="AL1515" i="1" s="1"/>
  <c r="M1515" i="1"/>
  <c r="AQ1515" i="1" s="1"/>
  <c r="L1515" i="1"/>
  <c r="AM1515" i="1" s="1"/>
  <c r="C1515" i="1"/>
  <c r="F1515" i="1" s="1"/>
  <c r="AT1514" i="1"/>
  <c r="AP1514" i="1"/>
  <c r="AO1514" i="1"/>
  <c r="AK1514" i="1"/>
  <c r="AJ1514" i="1"/>
  <c r="AI1514" i="1"/>
  <c r="AH1514" i="1"/>
  <c r="AG1514" i="1"/>
  <c r="AF1514" i="1"/>
  <c r="AE1514" i="1"/>
  <c r="AD1514" i="1"/>
  <c r="AC1514" i="1"/>
  <c r="AB1514" i="1"/>
  <c r="AA1514" i="1"/>
  <c r="Z1514" i="1"/>
  <c r="Y1514" i="1"/>
  <c r="X1514" i="1"/>
  <c r="W1514" i="1"/>
  <c r="V1514" i="1"/>
  <c r="U1514" i="1"/>
  <c r="T1514" i="1"/>
  <c r="S1514" i="1"/>
  <c r="R1514" i="1"/>
  <c r="Q1514" i="1"/>
  <c r="P1514" i="1"/>
  <c r="O1514" i="1"/>
  <c r="N1514" i="1"/>
  <c r="AL1514" i="1" s="1"/>
  <c r="M1514" i="1"/>
  <c r="AQ1514" i="1" s="1"/>
  <c r="L1514" i="1"/>
  <c r="AM1514" i="1" s="1"/>
  <c r="C1514" i="1"/>
  <c r="F1514" i="1" s="1"/>
  <c r="AT1513" i="1"/>
  <c r="AP1513" i="1"/>
  <c r="AO1513" i="1"/>
  <c r="AK1513" i="1"/>
  <c r="AJ1513" i="1"/>
  <c r="AI1513" i="1"/>
  <c r="AH1513" i="1"/>
  <c r="AG1513" i="1"/>
  <c r="AF1513" i="1"/>
  <c r="AE1513" i="1"/>
  <c r="AD1513" i="1"/>
  <c r="AC1513" i="1"/>
  <c r="AB1513" i="1"/>
  <c r="AA1513" i="1"/>
  <c r="Z1513" i="1"/>
  <c r="Y1513" i="1"/>
  <c r="X1513" i="1"/>
  <c r="W1513" i="1"/>
  <c r="V1513" i="1"/>
  <c r="U1513" i="1"/>
  <c r="T1513" i="1"/>
  <c r="S1513" i="1"/>
  <c r="R1513" i="1"/>
  <c r="Q1513" i="1"/>
  <c r="P1513" i="1"/>
  <c r="O1513" i="1"/>
  <c r="N1513" i="1"/>
  <c r="AL1513" i="1" s="1"/>
  <c r="M1513" i="1"/>
  <c r="AQ1513" i="1" s="1"/>
  <c r="L1513" i="1"/>
  <c r="AM1513" i="1" s="1"/>
  <c r="C1513" i="1"/>
  <c r="F1513" i="1" s="1"/>
  <c r="AT1512" i="1"/>
  <c r="AP1512" i="1"/>
  <c r="AO1512" i="1"/>
  <c r="AK1512" i="1"/>
  <c r="AJ1512" i="1"/>
  <c r="AI1512" i="1"/>
  <c r="AH1512" i="1"/>
  <c r="AG1512" i="1"/>
  <c r="AF1512" i="1"/>
  <c r="AE1512" i="1"/>
  <c r="AD1512" i="1"/>
  <c r="AC1512" i="1"/>
  <c r="AB1512" i="1"/>
  <c r="AA1512" i="1"/>
  <c r="Z1512" i="1"/>
  <c r="Y1512" i="1"/>
  <c r="X1512" i="1"/>
  <c r="W1512" i="1"/>
  <c r="V1512" i="1"/>
  <c r="U1512" i="1"/>
  <c r="T1512" i="1"/>
  <c r="S1512" i="1"/>
  <c r="R1512" i="1"/>
  <c r="Q1512" i="1"/>
  <c r="P1512" i="1"/>
  <c r="O1512" i="1"/>
  <c r="N1512" i="1"/>
  <c r="AL1512" i="1" s="1"/>
  <c r="M1512" i="1"/>
  <c r="AQ1512" i="1" s="1"/>
  <c r="L1512" i="1"/>
  <c r="AM1512" i="1" s="1"/>
  <c r="C1512" i="1"/>
  <c r="F1512" i="1" s="1"/>
  <c r="AT1511" i="1"/>
  <c r="AP1511" i="1"/>
  <c r="AO1511" i="1"/>
  <c r="AK1511" i="1"/>
  <c r="AJ1511" i="1"/>
  <c r="AI1511" i="1"/>
  <c r="AH1511" i="1"/>
  <c r="AG1511" i="1"/>
  <c r="AF1511" i="1"/>
  <c r="AE1511" i="1"/>
  <c r="AD1511" i="1"/>
  <c r="AC1511" i="1"/>
  <c r="AB1511" i="1"/>
  <c r="AA1511" i="1"/>
  <c r="Z1511" i="1"/>
  <c r="Y1511" i="1"/>
  <c r="X1511" i="1"/>
  <c r="W1511" i="1"/>
  <c r="V1511" i="1"/>
  <c r="U1511" i="1"/>
  <c r="T1511" i="1"/>
  <c r="S1511" i="1"/>
  <c r="R1511" i="1"/>
  <c r="Q1511" i="1"/>
  <c r="P1511" i="1"/>
  <c r="O1511" i="1"/>
  <c r="N1511" i="1"/>
  <c r="AL1511" i="1" s="1"/>
  <c r="M1511" i="1"/>
  <c r="AQ1511" i="1" s="1"/>
  <c r="L1511" i="1"/>
  <c r="AM1511" i="1" s="1"/>
  <c r="C1511" i="1"/>
  <c r="F1511" i="1" s="1"/>
  <c r="AT1510" i="1"/>
  <c r="AP1510" i="1"/>
  <c r="AO1510" i="1"/>
  <c r="AK1510" i="1"/>
  <c r="AJ1510" i="1"/>
  <c r="AI1510" i="1"/>
  <c r="AH1510" i="1"/>
  <c r="AG1510" i="1"/>
  <c r="AF1510" i="1"/>
  <c r="AE1510" i="1"/>
  <c r="AD1510" i="1"/>
  <c r="AC1510" i="1"/>
  <c r="AB1510" i="1"/>
  <c r="AA1510" i="1"/>
  <c r="Z1510" i="1"/>
  <c r="Y1510" i="1"/>
  <c r="X1510" i="1"/>
  <c r="W1510" i="1"/>
  <c r="V1510" i="1"/>
  <c r="U1510" i="1"/>
  <c r="T1510" i="1"/>
  <c r="S1510" i="1"/>
  <c r="R1510" i="1"/>
  <c r="Q1510" i="1"/>
  <c r="P1510" i="1"/>
  <c r="O1510" i="1"/>
  <c r="N1510" i="1"/>
  <c r="AL1510" i="1" s="1"/>
  <c r="M1510" i="1"/>
  <c r="AQ1510" i="1" s="1"/>
  <c r="L1510" i="1"/>
  <c r="AM1510" i="1" s="1"/>
  <c r="C1510" i="1"/>
  <c r="F1510" i="1" s="1"/>
  <c r="AT1509" i="1"/>
  <c r="AP1509" i="1"/>
  <c r="AO1509" i="1"/>
  <c r="AK1509" i="1"/>
  <c r="AJ1509" i="1"/>
  <c r="AI1509" i="1"/>
  <c r="AH1509" i="1"/>
  <c r="AG1509" i="1"/>
  <c r="AF1509" i="1"/>
  <c r="AE1509" i="1"/>
  <c r="AD1509" i="1"/>
  <c r="AC1509" i="1"/>
  <c r="AB1509" i="1"/>
  <c r="AA1509" i="1"/>
  <c r="Z1509" i="1"/>
  <c r="Y1509" i="1"/>
  <c r="X1509" i="1"/>
  <c r="W1509" i="1"/>
  <c r="V1509" i="1"/>
  <c r="U1509" i="1"/>
  <c r="T1509" i="1"/>
  <c r="S1509" i="1"/>
  <c r="R1509" i="1"/>
  <c r="Q1509" i="1"/>
  <c r="P1509" i="1"/>
  <c r="O1509" i="1"/>
  <c r="N1509" i="1"/>
  <c r="AL1509" i="1" s="1"/>
  <c r="M1509" i="1"/>
  <c r="AQ1509" i="1" s="1"/>
  <c r="L1509" i="1"/>
  <c r="AM1509" i="1" s="1"/>
  <c r="C1509" i="1"/>
  <c r="F1509" i="1" s="1"/>
  <c r="AT1508" i="1"/>
  <c r="AP1508" i="1"/>
  <c r="AO1508" i="1"/>
  <c r="AK1508" i="1"/>
  <c r="AJ1508" i="1"/>
  <c r="AI1508" i="1"/>
  <c r="AH1508" i="1"/>
  <c r="AG1508" i="1"/>
  <c r="AF1508" i="1"/>
  <c r="AE1508" i="1"/>
  <c r="AD1508" i="1"/>
  <c r="AC1508" i="1"/>
  <c r="AB1508" i="1"/>
  <c r="AA1508" i="1"/>
  <c r="Z1508" i="1"/>
  <c r="Y1508" i="1"/>
  <c r="X1508" i="1"/>
  <c r="W1508" i="1"/>
  <c r="V1508" i="1"/>
  <c r="U1508" i="1"/>
  <c r="T1508" i="1"/>
  <c r="S1508" i="1"/>
  <c r="R1508" i="1"/>
  <c r="Q1508" i="1"/>
  <c r="P1508" i="1"/>
  <c r="O1508" i="1"/>
  <c r="N1508" i="1"/>
  <c r="AL1508" i="1" s="1"/>
  <c r="M1508" i="1"/>
  <c r="AQ1508" i="1" s="1"/>
  <c r="L1508" i="1"/>
  <c r="AM1508" i="1" s="1"/>
  <c r="C1508" i="1"/>
  <c r="F1508" i="1" s="1"/>
  <c r="AT1507" i="1"/>
  <c r="AP1507" i="1"/>
  <c r="AO1507" i="1"/>
  <c r="AK1507" i="1"/>
  <c r="AJ1507" i="1"/>
  <c r="AI1507" i="1"/>
  <c r="AH1507" i="1"/>
  <c r="AG1507" i="1"/>
  <c r="AF1507" i="1"/>
  <c r="AE1507" i="1"/>
  <c r="AD1507" i="1"/>
  <c r="AC1507" i="1"/>
  <c r="AB1507" i="1"/>
  <c r="AA1507" i="1"/>
  <c r="Z1507" i="1"/>
  <c r="Y1507" i="1"/>
  <c r="X1507" i="1"/>
  <c r="W1507" i="1"/>
  <c r="V1507" i="1"/>
  <c r="U1507" i="1"/>
  <c r="T1507" i="1"/>
  <c r="S1507" i="1"/>
  <c r="R1507" i="1"/>
  <c r="Q1507" i="1"/>
  <c r="P1507" i="1"/>
  <c r="O1507" i="1"/>
  <c r="N1507" i="1"/>
  <c r="AL1507" i="1" s="1"/>
  <c r="M1507" i="1"/>
  <c r="AQ1507" i="1" s="1"/>
  <c r="L1507" i="1"/>
  <c r="AM1507" i="1" s="1"/>
  <c r="C1507" i="1"/>
  <c r="F1507" i="1" s="1"/>
  <c r="AT1506" i="1"/>
  <c r="AP1506" i="1"/>
  <c r="AO1506" i="1"/>
  <c r="AK1506" i="1"/>
  <c r="AJ1506" i="1"/>
  <c r="AI1506" i="1"/>
  <c r="AH1506" i="1"/>
  <c r="AG1506" i="1"/>
  <c r="AF1506" i="1"/>
  <c r="AE1506" i="1"/>
  <c r="AD1506" i="1"/>
  <c r="AC1506" i="1"/>
  <c r="AB1506" i="1"/>
  <c r="AA1506" i="1"/>
  <c r="Z1506" i="1"/>
  <c r="Y1506" i="1"/>
  <c r="X1506" i="1"/>
  <c r="W1506" i="1"/>
  <c r="V1506" i="1"/>
  <c r="U1506" i="1"/>
  <c r="T1506" i="1"/>
  <c r="S1506" i="1"/>
  <c r="R1506" i="1"/>
  <c r="Q1506" i="1"/>
  <c r="P1506" i="1"/>
  <c r="O1506" i="1"/>
  <c r="N1506" i="1"/>
  <c r="AL1506" i="1" s="1"/>
  <c r="M1506" i="1"/>
  <c r="AQ1506" i="1" s="1"/>
  <c r="L1506" i="1"/>
  <c r="AM1506" i="1" s="1"/>
  <c r="C1506" i="1"/>
  <c r="F1506" i="1" s="1"/>
  <c r="AT1505" i="1"/>
  <c r="AP1505" i="1"/>
  <c r="AO1505" i="1"/>
  <c r="AK1505" i="1"/>
  <c r="AJ1505" i="1"/>
  <c r="AI1505" i="1"/>
  <c r="AH1505" i="1"/>
  <c r="AG1505" i="1"/>
  <c r="AF1505" i="1"/>
  <c r="AE1505" i="1"/>
  <c r="AD1505" i="1"/>
  <c r="AC1505" i="1"/>
  <c r="AB1505" i="1"/>
  <c r="AA1505" i="1"/>
  <c r="Z1505" i="1"/>
  <c r="Y1505" i="1"/>
  <c r="X1505" i="1"/>
  <c r="W1505" i="1"/>
  <c r="V1505" i="1"/>
  <c r="U1505" i="1"/>
  <c r="T1505" i="1"/>
  <c r="S1505" i="1"/>
  <c r="R1505" i="1"/>
  <c r="Q1505" i="1"/>
  <c r="P1505" i="1"/>
  <c r="O1505" i="1"/>
  <c r="N1505" i="1"/>
  <c r="AL1505" i="1" s="1"/>
  <c r="M1505" i="1"/>
  <c r="AQ1505" i="1" s="1"/>
  <c r="L1505" i="1"/>
  <c r="AM1505" i="1" s="1"/>
  <c r="C1505" i="1"/>
  <c r="F1505" i="1" s="1"/>
  <c r="AT1504" i="1"/>
  <c r="AP1504" i="1"/>
  <c r="AO1504" i="1"/>
  <c r="AK1504" i="1"/>
  <c r="AJ1504" i="1"/>
  <c r="AI1504" i="1"/>
  <c r="AH1504" i="1"/>
  <c r="AG1504" i="1"/>
  <c r="AF1504" i="1"/>
  <c r="AE1504" i="1"/>
  <c r="AD1504" i="1"/>
  <c r="AC1504" i="1"/>
  <c r="AB1504" i="1"/>
  <c r="AA1504" i="1"/>
  <c r="Z1504" i="1"/>
  <c r="Y1504" i="1"/>
  <c r="X1504" i="1"/>
  <c r="W1504" i="1"/>
  <c r="V1504" i="1"/>
  <c r="U1504" i="1"/>
  <c r="T1504" i="1"/>
  <c r="S1504" i="1"/>
  <c r="R1504" i="1"/>
  <c r="Q1504" i="1"/>
  <c r="P1504" i="1"/>
  <c r="O1504" i="1"/>
  <c r="N1504" i="1"/>
  <c r="AL1504" i="1" s="1"/>
  <c r="M1504" i="1"/>
  <c r="AQ1504" i="1" s="1"/>
  <c r="L1504" i="1"/>
  <c r="AM1504" i="1" s="1"/>
  <c r="C1504" i="1"/>
  <c r="F1504" i="1" s="1"/>
  <c r="AT1503" i="1"/>
  <c r="AP1503" i="1"/>
  <c r="AO1503" i="1"/>
  <c r="AK1503" i="1"/>
  <c r="AJ1503" i="1"/>
  <c r="AI1503" i="1"/>
  <c r="AH1503" i="1"/>
  <c r="AG1503" i="1"/>
  <c r="AF1503" i="1"/>
  <c r="AE1503" i="1"/>
  <c r="AD1503" i="1"/>
  <c r="AC1503" i="1"/>
  <c r="AB1503" i="1"/>
  <c r="AA1503" i="1"/>
  <c r="Z1503" i="1"/>
  <c r="Y1503" i="1"/>
  <c r="X1503" i="1"/>
  <c r="W1503" i="1"/>
  <c r="V1503" i="1"/>
  <c r="U1503" i="1"/>
  <c r="T1503" i="1"/>
  <c r="S1503" i="1"/>
  <c r="R1503" i="1"/>
  <c r="Q1503" i="1"/>
  <c r="P1503" i="1"/>
  <c r="O1503" i="1"/>
  <c r="N1503" i="1"/>
  <c r="AL1503" i="1" s="1"/>
  <c r="M1503" i="1"/>
  <c r="AQ1503" i="1" s="1"/>
  <c r="L1503" i="1"/>
  <c r="AM1503" i="1" s="1"/>
  <c r="C1503" i="1"/>
  <c r="F1503" i="1" s="1"/>
  <c r="AT1502" i="1"/>
  <c r="AP1502" i="1"/>
  <c r="AO1502" i="1"/>
  <c r="AK1502" i="1"/>
  <c r="AJ1502" i="1"/>
  <c r="AI1502" i="1"/>
  <c r="AH1502" i="1"/>
  <c r="AG1502" i="1"/>
  <c r="AF1502" i="1"/>
  <c r="AE1502" i="1"/>
  <c r="AD1502" i="1"/>
  <c r="AC1502" i="1"/>
  <c r="AB1502" i="1"/>
  <c r="AA1502" i="1"/>
  <c r="Z1502" i="1"/>
  <c r="Y1502" i="1"/>
  <c r="X1502" i="1"/>
  <c r="W1502" i="1"/>
  <c r="V1502" i="1"/>
  <c r="U1502" i="1"/>
  <c r="T1502" i="1"/>
  <c r="S1502" i="1"/>
  <c r="R1502" i="1"/>
  <c r="Q1502" i="1"/>
  <c r="P1502" i="1"/>
  <c r="O1502" i="1"/>
  <c r="N1502" i="1"/>
  <c r="AL1502" i="1" s="1"/>
  <c r="M1502" i="1"/>
  <c r="AQ1502" i="1" s="1"/>
  <c r="L1502" i="1"/>
  <c r="AM1502" i="1" s="1"/>
  <c r="C1502" i="1"/>
  <c r="F1502" i="1" s="1"/>
  <c r="AT1501" i="1"/>
  <c r="AP1501" i="1"/>
  <c r="AO1501" i="1"/>
  <c r="AK1501" i="1"/>
  <c r="AJ1501" i="1"/>
  <c r="AI1501" i="1"/>
  <c r="AH1501" i="1"/>
  <c r="AG1501" i="1"/>
  <c r="AF1501" i="1"/>
  <c r="AE1501" i="1"/>
  <c r="AD1501" i="1"/>
  <c r="AC1501" i="1"/>
  <c r="AB1501" i="1"/>
  <c r="AA1501" i="1"/>
  <c r="Z1501" i="1"/>
  <c r="Y1501" i="1"/>
  <c r="X1501" i="1"/>
  <c r="W1501" i="1"/>
  <c r="V1501" i="1"/>
  <c r="U1501" i="1"/>
  <c r="T1501" i="1"/>
  <c r="S1501" i="1"/>
  <c r="R1501" i="1"/>
  <c r="Q1501" i="1"/>
  <c r="P1501" i="1"/>
  <c r="O1501" i="1"/>
  <c r="N1501" i="1"/>
  <c r="AL1501" i="1" s="1"/>
  <c r="M1501" i="1"/>
  <c r="AQ1501" i="1" s="1"/>
  <c r="L1501" i="1"/>
  <c r="AM1501" i="1" s="1"/>
  <c r="C1501" i="1"/>
  <c r="F1501" i="1" s="1"/>
  <c r="AT1500" i="1"/>
  <c r="AK1500" i="1"/>
  <c r="AJ1500" i="1"/>
  <c r="AI1500" i="1"/>
  <c r="AH1500" i="1"/>
  <c r="AG1500" i="1"/>
  <c r="AF1500" i="1"/>
  <c r="AE1500" i="1"/>
  <c r="AD1500" i="1"/>
  <c r="AC1500" i="1"/>
  <c r="AB1500" i="1"/>
  <c r="AA1500" i="1"/>
  <c r="Z1500" i="1"/>
  <c r="Y1500" i="1"/>
  <c r="X1500" i="1"/>
  <c r="W1500" i="1"/>
  <c r="V1500" i="1"/>
  <c r="U1500" i="1"/>
  <c r="T1500" i="1"/>
  <c r="S1500" i="1"/>
  <c r="R1500" i="1"/>
  <c r="Q1500" i="1"/>
  <c r="P1500" i="1"/>
  <c r="O1500" i="1"/>
  <c r="N1500" i="1"/>
  <c r="AL1500" i="1" s="1"/>
  <c r="M1500" i="1"/>
  <c r="AQ1500" i="1" s="1"/>
  <c r="L1500" i="1"/>
  <c r="AM1500" i="1" s="1"/>
  <c r="K1500" i="1"/>
  <c r="C1500" i="1"/>
  <c r="F1500" i="1" s="1"/>
  <c r="AT1499" i="1"/>
  <c r="AP1499" i="1"/>
  <c r="AK1499" i="1"/>
  <c r="AJ1499" i="1"/>
  <c r="AI1499" i="1"/>
  <c r="AH1499" i="1"/>
  <c r="AG1499" i="1"/>
  <c r="AF1499" i="1"/>
  <c r="AE1499" i="1"/>
  <c r="AD1499" i="1"/>
  <c r="AC1499" i="1"/>
  <c r="AB1499" i="1"/>
  <c r="AA1499" i="1"/>
  <c r="Z1499" i="1"/>
  <c r="Y1499" i="1"/>
  <c r="X1499" i="1"/>
  <c r="W1499" i="1"/>
  <c r="V1499" i="1"/>
  <c r="U1499" i="1"/>
  <c r="T1499" i="1"/>
  <c r="S1499" i="1"/>
  <c r="R1499" i="1"/>
  <c r="Q1499" i="1"/>
  <c r="P1499" i="1"/>
  <c r="O1499" i="1"/>
  <c r="N1499" i="1"/>
  <c r="AL1499" i="1" s="1"/>
  <c r="M1499" i="1"/>
  <c r="AQ1499" i="1" s="1"/>
  <c r="L1499" i="1"/>
  <c r="AM1499" i="1" s="1"/>
  <c r="K1499" i="1"/>
  <c r="C1499" i="1"/>
  <c r="F1499" i="1" s="1"/>
  <c r="AT1498" i="1"/>
  <c r="AP1498" i="1"/>
  <c r="AO1498" i="1"/>
  <c r="AK1498" i="1"/>
  <c r="AJ1498" i="1"/>
  <c r="AI1498" i="1"/>
  <c r="AH1498" i="1"/>
  <c r="AG1498" i="1"/>
  <c r="AF1498" i="1"/>
  <c r="AE1498" i="1"/>
  <c r="AD1498" i="1"/>
  <c r="AC1498" i="1"/>
  <c r="AB1498" i="1"/>
  <c r="AA1498" i="1"/>
  <c r="Z1498" i="1"/>
  <c r="Y1498" i="1"/>
  <c r="X1498" i="1"/>
  <c r="W1498" i="1"/>
  <c r="V1498" i="1"/>
  <c r="U1498" i="1"/>
  <c r="T1498" i="1"/>
  <c r="S1498" i="1"/>
  <c r="R1498" i="1"/>
  <c r="Q1498" i="1"/>
  <c r="P1498" i="1"/>
  <c r="O1498" i="1"/>
  <c r="N1498" i="1"/>
  <c r="AL1498" i="1" s="1"/>
  <c r="M1498" i="1"/>
  <c r="AQ1498" i="1" s="1"/>
  <c r="L1498" i="1"/>
  <c r="AM1498" i="1" s="1"/>
  <c r="K1498" i="1"/>
  <c r="C1498" i="1"/>
  <c r="F1498" i="1" s="1"/>
  <c r="AT1497" i="1"/>
  <c r="AP1497" i="1"/>
  <c r="AO1497" i="1"/>
  <c r="AK1497" i="1"/>
  <c r="AJ1497" i="1"/>
  <c r="AI1497" i="1"/>
  <c r="AH1497" i="1"/>
  <c r="AG1497" i="1"/>
  <c r="AF1497" i="1"/>
  <c r="AE1497" i="1"/>
  <c r="AD1497" i="1"/>
  <c r="AC1497" i="1"/>
  <c r="AB1497" i="1"/>
  <c r="AA1497" i="1"/>
  <c r="Z1497" i="1"/>
  <c r="Y1497" i="1"/>
  <c r="X1497" i="1"/>
  <c r="W1497" i="1"/>
  <c r="V1497" i="1"/>
  <c r="U1497" i="1"/>
  <c r="T1497" i="1"/>
  <c r="S1497" i="1"/>
  <c r="R1497" i="1"/>
  <c r="Q1497" i="1"/>
  <c r="P1497" i="1"/>
  <c r="O1497" i="1"/>
  <c r="N1497" i="1"/>
  <c r="AL1497" i="1" s="1"/>
  <c r="M1497" i="1"/>
  <c r="AQ1497" i="1" s="1"/>
  <c r="L1497" i="1"/>
  <c r="AM1497" i="1" s="1"/>
  <c r="K1497" i="1"/>
  <c r="C1497" i="1"/>
  <c r="F1497" i="1" s="1"/>
  <c r="AT1496" i="1"/>
  <c r="AP1496" i="1"/>
  <c r="AO1496" i="1"/>
  <c r="AK1496" i="1"/>
  <c r="AJ1496" i="1"/>
  <c r="AI1496" i="1"/>
  <c r="AH1496" i="1"/>
  <c r="AG1496" i="1"/>
  <c r="AF1496" i="1"/>
  <c r="AE1496" i="1"/>
  <c r="AD1496" i="1"/>
  <c r="AC1496" i="1"/>
  <c r="AB1496" i="1"/>
  <c r="AA1496" i="1"/>
  <c r="Z1496" i="1"/>
  <c r="Y1496" i="1"/>
  <c r="X1496" i="1"/>
  <c r="W1496" i="1"/>
  <c r="V1496" i="1"/>
  <c r="U1496" i="1"/>
  <c r="T1496" i="1"/>
  <c r="S1496" i="1"/>
  <c r="R1496" i="1"/>
  <c r="Q1496" i="1"/>
  <c r="P1496" i="1"/>
  <c r="O1496" i="1"/>
  <c r="N1496" i="1"/>
  <c r="AL1496" i="1" s="1"/>
  <c r="M1496" i="1"/>
  <c r="AQ1496" i="1" s="1"/>
  <c r="L1496" i="1"/>
  <c r="AM1496" i="1" s="1"/>
  <c r="K1496" i="1"/>
  <c r="C1496" i="1"/>
  <c r="F1496" i="1" s="1"/>
  <c r="AT1495" i="1"/>
  <c r="AP1495" i="1"/>
  <c r="AO1495" i="1"/>
  <c r="AK1495" i="1"/>
  <c r="AJ1495" i="1"/>
  <c r="AI1495" i="1"/>
  <c r="AH1495" i="1"/>
  <c r="AG1495" i="1"/>
  <c r="AF1495" i="1"/>
  <c r="AE1495" i="1"/>
  <c r="AD1495" i="1"/>
  <c r="AC1495" i="1"/>
  <c r="AB1495" i="1"/>
  <c r="AA1495" i="1"/>
  <c r="Z1495" i="1"/>
  <c r="Y1495" i="1"/>
  <c r="X1495" i="1"/>
  <c r="W1495" i="1"/>
  <c r="V1495" i="1"/>
  <c r="U1495" i="1"/>
  <c r="T1495" i="1"/>
  <c r="S1495" i="1"/>
  <c r="R1495" i="1"/>
  <c r="Q1495" i="1"/>
  <c r="P1495" i="1"/>
  <c r="O1495" i="1"/>
  <c r="N1495" i="1"/>
  <c r="AL1495" i="1" s="1"/>
  <c r="M1495" i="1"/>
  <c r="AQ1495" i="1" s="1"/>
  <c r="L1495" i="1"/>
  <c r="AM1495" i="1" s="1"/>
  <c r="K1495" i="1"/>
  <c r="C1495" i="1"/>
  <c r="F1495" i="1" s="1"/>
  <c r="AT1494" i="1"/>
  <c r="AP1494" i="1"/>
  <c r="AO1494" i="1"/>
  <c r="AK1494" i="1"/>
  <c r="AJ1494" i="1"/>
  <c r="AI1494" i="1"/>
  <c r="AH1494" i="1"/>
  <c r="AG1494" i="1"/>
  <c r="AF1494" i="1"/>
  <c r="AE1494" i="1"/>
  <c r="AD1494" i="1"/>
  <c r="AC1494" i="1"/>
  <c r="AB1494" i="1"/>
  <c r="AA1494" i="1"/>
  <c r="Z1494" i="1"/>
  <c r="Y1494" i="1"/>
  <c r="X1494" i="1"/>
  <c r="W1494" i="1"/>
  <c r="V1494" i="1"/>
  <c r="U1494" i="1"/>
  <c r="T1494" i="1"/>
  <c r="S1494" i="1"/>
  <c r="R1494" i="1"/>
  <c r="Q1494" i="1"/>
  <c r="P1494" i="1"/>
  <c r="O1494" i="1"/>
  <c r="N1494" i="1"/>
  <c r="AL1494" i="1" s="1"/>
  <c r="M1494" i="1"/>
  <c r="AQ1494" i="1" s="1"/>
  <c r="L1494" i="1"/>
  <c r="AM1494" i="1" s="1"/>
  <c r="K1494" i="1"/>
  <c r="C1494" i="1"/>
  <c r="F1494" i="1" s="1"/>
  <c r="AT1493" i="1"/>
  <c r="AP1493" i="1"/>
  <c r="AO1493" i="1"/>
  <c r="AK1493" i="1"/>
  <c r="AJ1493" i="1"/>
  <c r="AI1493" i="1"/>
  <c r="AH1493" i="1"/>
  <c r="AG1493" i="1"/>
  <c r="AF1493" i="1"/>
  <c r="AE1493" i="1"/>
  <c r="AD1493" i="1"/>
  <c r="AC1493" i="1"/>
  <c r="AB1493" i="1"/>
  <c r="AA1493" i="1"/>
  <c r="Z1493" i="1"/>
  <c r="Y1493" i="1"/>
  <c r="X1493" i="1"/>
  <c r="W1493" i="1"/>
  <c r="V1493" i="1"/>
  <c r="U1493" i="1"/>
  <c r="T1493" i="1"/>
  <c r="S1493" i="1"/>
  <c r="R1493" i="1"/>
  <c r="Q1493" i="1"/>
  <c r="P1493" i="1"/>
  <c r="O1493" i="1"/>
  <c r="N1493" i="1"/>
  <c r="AL1493" i="1" s="1"/>
  <c r="M1493" i="1"/>
  <c r="AN1493" i="1" s="1"/>
  <c r="L1493" i="1"/>
  <c r="AM1493" i="1" s="1"/>
  <c r="K1493" i="1"/>
  <c r="C1493" i="1"/>
  <c r="F1493" i="1" s="1"/>
  <c r="AT1492" i="1"/>
  <c r="AP1492" i="1"/>
  <c r="AO1492" i="1"/>
  <c r="AK1492" i="1"/>
  <c r="AJ1492" i="1"/>
  <c r="AI1492" i="1"/>
  <c r="AH1492" i="1"/>
  <c r="AG1492" i="1"/>
  <c r="AF1492" i="1"/>
  <c r="AE1492" i="1"/>
  <c r="AD1492" i="1"/>
  <c r="AC1492" i="1"/>
  <c r="AB1492" i="1"/>
  <c r="AA1492" i="1"/>
  <c r="Z1492" i="1"/>
  <c r="Y1492" i="1"/>
  <c r="X1492" i="1"/>
  <c r="W1492" i="1"/>
  <c r="V1492" i="1"/>
  <c r="U1492" i="1"/>
  <c r="T1492" i="1"/>
  <c r="S1492" i="1"/>
  <c r="R1492" i="1"/>
  <c r="Q1492" i="1"/>
  <c r="P1492" i="1"/>
  <c r="O1492" i="1"/>
  <c r="N1492" i="1"/>
  <c r="AL1492" i="1" s="1"/>
  <c r="M1492" i="1"/>
  <c r="AN1492" i="1" s="1"/>
  <c r="L1492" i="1"/>
  <c r="AM1492" i="1" s="1"/>
  <c r="K1492" i="1"/>
  <c r="C1492" i="1"/>
  <c r="F1492" i="1" s="1"/>
  <c r="AT1491" i="1"/>
  <c r="AP1491" i="1"/>
  <c r="AO1491" i="1"/>
  <c r="AK1491" i="1"/>
  <c r="AJ1491" i="1"/>
  <c r="AI1491" i="1"/>
  <c r="AH1491" i="1"/>
  <c r="AG1491" i="1"/>
  <c r="AF1491" i="1"/>
  <c r="AE1491" i="1"/>
  <c r="AD1491" i="1"/>
  <c r="AC1491" i="1"/>
  <c r="AB1491" i="1"/>
  <c r="AA1491" i="1"/>
  <c r="Z1491" i="1"/>
  <c r="Y1491" i="1"/>
  <c r="X1491" i="1"/>
  <c r="W1491" i="1"/>
  <c r="V1491" i="1"/>
  <c r="U1491" i="1"/>
  <c r="T1491" i="1"/>
  <c r="S1491" i="1"/>
  <c r="R1491" i="1"/>
  <c r="Q1491" i="1"/>
  <c r="P1491" i="1"/>
  <c r="O1491" i="1"/>
  <c r="N1491" i="1"/>
  <c r="AL1491" i="1" s="1"/>
  <c r="M1491" i="1"/>
  <c r="AN1491" i="1" s="1"/>
  <c r="L1491" i="1"/>
  <c r="AM1491" i="1" s="1"/>
  <c r="K1491" i="1"/>
  <c r="C1491" i="1"/>
  <c r="F1491" i="1" s="1"/>
  <c r="AT1490" i="1"/>
  <c r="AP1490" i="1"/>
  <c r="AO1490" i="1"/>
  <c r="AK1490" i="1"/>
  <c r="AJ1490" i="1"/>
  <c r="AI1490" i="1"/>
  <c r="AH1490" i="1"/>
  <c r="AG1490" i="1"/>
  <c r="AF1490" i="1"/>
  <c r="AE1490" i="1"/>
  <c r="AD1490" i="1"/>
  <c r="AC1490" i="1"/>
  <c r="AB1490" i="1"/>
  <c r="AA1490" i="1"/>
  <c r="Z1490" i="1"/>
  <c r="Y1490" i="1"/>
  <c r="X1490" i="1"/>
  <c r="W1490" i="1"/>
  <c r="V1490" i="1"/>
  <c r="U1490" i="1"/>
  <c r="T1490" i="1"/>
  <c r="S1490" i="1"/>
  <c r="R1490" i="1"/>
  <c r="Q1490" i="1"/>
  <c r="P1490" i="1"/>
  <c r="O1490" i="1"/>
  <c r="N1490" i="1"/>
  <c r="AL1490" i="1" s="1"/>
  <c r="M1490" i="1"/>
  <c r="AN1490" i="1" s="1"/>
  <c r="L1490" i="1"/>
  <c r="AM1490" i="1" s="1"/>
  <c r="K1490" i="1"/>
  <c r="C1490" i="1"/>
  <c r="F1490" i="1" s="1"/>
  <c r="AT1489" i="1"/>
  <c r="AP1489" i="1"/>
  <c r="AO1489" i="1"/>
  <c r="AK1489" i="1"/>
  <c r="AJ1489" i="1"/>
  <c r="AI1489" i="1"/>
  <c r="AH1489" i="1"/>
  <c r="AG1489" i="1"/>
  <c r="AF1489" i="1"/>
  <c r="AE1489" i="1"/>
  <c r="AD1489" i="1"/>
  <c r="AC1489" i="1"/>
  <c r="AB1489" i="1"/>
  <c r="AA1489" i="1"/>
  <c r="Z1489" i="1"/>
  <c r="Y1489" i="1"/>
  <c r="X1489" i="1"/>
  <c r="W1489" i="1"/>
  <c r="V1489" i="1"/>
  <c r="U1489" i="1"/>
  <c r="T1489" i="1"/>
  <c r="S1489" i="1"/>
  <c r="R1489" i="1"/>
  <c r="Q1489" i="1"/>
  <c r="P1489" i="1"/>
  <c r="O1489" i="1"/>
  <c r="N1489" i="1"/>
  <c r="AL1489" i="1" s="1"/>
  <c r="M1489" i="1"/>
  <c r="AN1489" i="1" s="1"/>
  <c r="L1489" i="1"/>
  <c r="AM1489" i="1" s="1"/>
  <c r="K1489" i="1"/>
  <c r="C1489" i="1"/>
  <c r="F1489" i="1" s="1"/>
  <c r="AT1488" i="1"/>
  <c r="AP1488" i="1"/>
  <c r="AO1488" i="1"/>
  <c r="AK1488" i="1"/>
  <c r="AJ1488" i="1"/>
  <c r="AI1488" i="1"/>
  <c r="AH1488" i="1"/>
  <c r="AG1488" i="1"/>
  <c r="AF1488" i="1"/>
  <c r="AE1488" i="1"/>
  <c r="AD1488" i="1"/>
  <c r="AC1488" i="1"/>
  <c r="AB1488" i="1"/>
  <c r="AA1488" i="1"/>
  <c r="Z1488" i="1"/>
  <c r="Y1488" i="1"/>
  <c r="X1488" i="1"/>
  <c r="W1488" i="1"/>
  <c r="V1488" i="1"/>
  <c r="U1488" i="1"/>
  <c r="T1488" i="1"/>
  <c r="S1488" i="1"/>
  <c r="R1488" i="1"/>
  <c r="Q1488" i="1"/>
  <c r="P1488" i="1"/>
  <c r="O1488" i="1"/>
  <c r="N1488" i="1"/>
  <c r="AL1488" i="1" s="1"/>
  <c r="M1488" i="1"/>
  <c r="AN1488" i="1" s="1"/>
  <c r="L1488" i="1"/>
  <c r="AM1488" i="1" s="1"/>
  <c r="K1488" i="1"/>
  <c r="C1488" i="1"/>
  <c r="F1488" i="1" s="1"/>
  <c r="AT1487" i="1"/>
  <c r="AP1487" i="1"/>
  <c r="AO1487" i="1"/>
  <c r="AK1487" i="1"/>
  <c r="AJ1487" i="1"/>
  <c r="AI1487" i="1"/>
  <c r="AH1487" i="1"/>
  <c r="AG1487" i="1"/>
  <c r="AF1487" i="1"/>
  <c r="AE1487" i="1"/>
  <c r="AD1487" i="1"/>
  <c r="AC1487" i="1"/>
  <c r="AB1487" i="1"/>
  <c r="AA1487" i="1"/>
  <c r="Z1487" i="1"/>
  <c r="Y1487" i="1"/>
  <c r="X1487" i="1"/>
  <c r="W1487" i="1"/>
  <c r="V1487" i="1"/>
  <c r="U1487" i="1"/>
  <c r="T1487" i="1"/>
  <c r="S1487" i="1"/>
  <c r="R1487" i="1"/>
  <c r="Q1487" i="1"/>
  <c r="P1487" i="1"/>
  <c r="O1487" i="1"/>
  <c r="N1487" i="1"/>
  <c r="AL1487" i="1" s="1"/>
  <c r="M1487" i="1"/>
  <c r="AN1487" i="1" s="1"/>
  <c r="L1487" i="1"/>
  <c r="AM1487" i="1" s="1"/>
  <c r="K1487" i="1"/>
  <c r="C1487" i="1"/>
  <c r="F1487" i="1" s="1"/>
  <c r="AT1486" i="1"/>
  <c r="AP1486" i="1"/>
  <c r="AO1486" i="1"/>
  <c r="AK1486" i="1"/>
  <c r="AJ1486" i="1"/>
  <c r="AI1486" i="1"/>
  <c r="AH1486" i="1"/>
  <c r="AG1486" i="1"/>
  <c r="AF1486" i="1"/>
  <c r="AE1486" i="1"/>
  <c r="AD1486" i="1"/>
  <c r="AC1486" i="1"/>
  <c r="AB1486" i="1"/>
  <c r="AA1486" i="1"/>
  <c r="Z1486" i="1"/>
  <c r="Y1486" i="1"/>
  <c r="X1486" i="1"/>
  <c r="W1486" i="1"/>
  <c r="V1486" i="1"/>
  <c r="U1486" i="1"/>
  <c r="T1486" i="1"/>
  <c r="S1486" i="1"/>
  <c r="R1486" i="1"/>
  <c r="Q1486" i="1"/>
  <c r="P1486" i="1"/>
  <c r="O1486" i="1"/>
  <c r="N1486" i="1"/>
  <c r="AL1486" i="1" s="1"/>
  <c r="M1486" i="1"/>
  <c r="AN1486" i="1" s="1"/>
  <c r="L1486" i="1"/>
  <c r="AM1486" i="1" s="1"/>
  <c r="K1486" i="1"/>
  <c r="C1486" i="1"/>
  <c r="F1486" i="1" s="1"/>
  <c r="AT1485" i="1"/>
  <c r="AP1485" i="1"/>
  <c r="AO1485" i="1"/>
  <c r="AK1485" i="1"/>
  <c r="AJ1485" i="1"/>
  <c r="AI1485" i="1"/>
  <c r="AH1485" i="1"/>
  <c r="AG1485" i="1"/>
  <c r="AF1485" i="1"/>
  <c r="AE1485" i="1"/>
  <c r="AD1485" i="1"/>
  <c r="AC1485" i="1"/>
  <c r="AB1485" i="1"/>
  <c r="AA1485" i="1"/>
  <c r="Z1485" i="1"/>
  <c r="Y1485" i="1"/>
  <c r="X1485" i="1"/>
  <c r="W1485" i="1"/>
  <c r="V1485" i="1"/>
  <c r="U1485" i="1"/>
  <c r="T1485" i="1"/>
  <c r="S1485" i="1"/>
  <c r="R1485" i="1"/>
  <c r="Q1485" i="1"/>
  <c r="P1485" i="1"/>
  <c r="O1485" i="1"/>
  <c r="N1485" i="1"/>
  <c r="AL1485" i="1" s="1"/>
  <c r="M1485" i="1"/>
  <c r="AN1485" i="1" s="1"/>
  <c r="L1485" i="1"/>
  <c r="AM1485" i="1" s="1"/>
  <c r="K1485" i="1"/>
  <c r="C1485" i="1"/>
  <c r="F1485" i="1" s="1"/>
  <c r="AT1484" i="1"/>
  <c r="AP1484" i="1"/>
  <c r="AO1484" i="1"/>
  <c r="AK1484" i="1"/>
  <c r="AJ1484" i="1"/>
  <c r="AI1484" i="1"/>
  <c r="AH1484" i="1"/>
  <c r="AG1484" i="1"/>
  <c r="AF1484" i="1"/>
  <c r="AE1484" i="1"/>
  <c r="AD1484" i="1"/>
  <c r="AC1484" i="1"/>
  <c r="AB1484" i="1"/>
  <c r="AA1484" i="1"/>
  <c r="Z1484" i="1"/>
  <c r="Y1484" i="1"/>
  <c r="X1484" i="1"/>
  <c r="W1484" i="1"/>
  <c r="V1484" i="1"/>
  <c r="U1484" i="1"/>
  <c r="T1484" i="1"/>
  <c r="S1484" i="1"/>
  <c r="R1484" i="1"/>
  <c r="Q1484" i="1"/>
  <c r="P1484" i="1"/>
  <c r="O1484" i="1"/>
  <c r="N1484" i="1"/>
  <c r="AL1484" i="1" s="1"/>
  <c r="M1484" i="1"/>
  <c r="AN1484" i="1" s="1"/>
  <c r="L1484" i="1"/>
  <c r="AM1484" i="1" s="1"/>
  <c r="K1484" i="1"/>
  <c r="C1484" i="1"/>
  <c r="F1484" i="1" s="1"/>
  <c r="AT1483" i="1"/>
  <c r="AP1483" i="1"/>
  <c r="AO1483" i="1"/>
  <c r="AK1483" i="1"/>
  <c r="AJ1483" i="1"/>
  <c r="AI1483" i="1"/>
  <c r="AH1483" i="1"/>
  <c r="AG1483" i="1"/>
  <c r="AF1483" i="1"/>
  <c r="AE1483" i="1"/>
  <c r="AD1483" i="1"/>
  <c r="AC1483" i="1"/>
  <c r="AB1483" i="1"/>
  <c r="AA1483" i="1"/>
  <c r="Z1483" i="1"/>
  <c r="Y1483" i="1"/>
  <c r="X1483" i="1"/>
  <c r="W1483" i="1"/>
  <c r="V1483" i="1"/>
  <c r="U1483" i="1"/>
  <c r="T1483" i="1"/>
  <c r="S1483" i="1"/>
  <c r="R1483" i="1"/>
  <c r="Q1483" i="1"/>
  <c r="P1483" i="1"/>
  <c r="O1483" i="1"/>
  <c r="N1483" i="1"/>
  <c r="AL1483" i="1" s="1"/>
  <c r="M1483" i="1"/>
  <c r="AN1483" i="1" s="1"/>
  <c r="L1483" i="1"/>
  <c r="AM1483" i="1" s="1"/>
  <c r="K1483" i="1"/>
  <c r="C1483" i="1"/>
  <c r="F1483" i="1" s="1"/>
  <c r="AT1482" i="1"/>
  <c r="AP1482" i="1"/>
  <c r="AO1482" i="1"/>
  <c r="AK1482" i="1"/>
  <c r="AJ1482" i="1"/>
  <c r="AI1482" i="1"/>
  <c r="AH1482" i="1"/>
  <c r="AG1482" i="1"/>
  <c r="AF1482" i="1"/>
  <c r="AE1482" i="1"/>
  <c r="AD1482" i="1"/>
  <c r="AC1482" i="1"/>
  <c r="AB1482" i="1"/>
  <c r="AA1482" i="1"/>
  <c r="Z1482" i="1"/>
  <c r="Y1482" i="1"/>
  <c r="X1482" i="1"/>
  <c r="W1482" i="1"/>
  <c r="V1482" i="1"/>
  <c r="U1482" i="1"/>
  <c r="T1482" i="1"/>
  <c r="S1482" i="1"/>
  <c r="R1482" i="1"/>
  <c r="Q1482" i="1"/>
  <c r="P1482" i="1"/>
  <c r="O1482" i="1"/>
  <c r="N1482" i="1"/>
  <c r="AL1482" i="1" s="1"/>
  <c r="M1482" i="1"/>
  <c r="AN1482" i="1" s="1"/>
  <c r="L1482" i="1"/>
  <c r="AM1482" i="1" s="1"/>
  <c r="K1482" i="1"/>
  <c r="C1482" i="1"/>
  <c r="F1482" i="1" s="1"/>
  <c r="AT1481" i="1"/>
  <c r="AP1481" i="1"/>
  <c r="AO1481" i="1"/>
  <c r="AK1481" i="1"/>
  <c r="AJ1481" i="1"/>
  <c r="AI1481" i="1"/>
  <c r="AH1481" i="1"/>
  <c r="AG1481" i="1"/>
  <c r="AF1481" i="1"/>
  <c r="AE1481" i="1"/>
  <c r="AD1481" i="1"/>
  <c r="AC1481" i="1"/>
  <c r="AB1481" i="1"/>
  <c r="AA1481" i="1"/>
  <c r="Z1481" i="1"/>
  <c r="Y1481" i="1"/>
  <c r="X1481" i="1"/>
  <c r="W1481" i="1"/>
  <c r="V1481" i="1"/>
  <c r="U1481" i="1"/>
  <c r="T1481" i="1"/>
  <c r="S1481" i="1"/>
  <c r="R1481" i="1"/>
  <c r="Q1481" i="1"/>
  <c r="P1481" i="1"/>
  <c r="O1481" i="1"/>
  <c r="N1481" i="1"/>
  <c r="AL1481" i="1" s="1"/>
  <c r="M1481" i="1"/>
  <c r="AN1481" i="1" s="1"/>
  <c r="L1481" i="1"/>
  <c r="AM1481" i="1" s="1"/>
  <c r="K1481" i="1"/>
  <c r="C1481" i="1"/>
  <c r="F1481" i="1" s="1"/>
  <c r="AT1480" i="1"/>
  <c r="AP1480" i="1"/>
  <c r="AO1480" i="1"/>
  <c r="AK1480" i="1"/>
  <c r="AJ1480" i="1"/>
  <c r="AI1480" i="1"/>
  <c r="AH1480" i="1"/>
  <c r="AG1480" i="1"/>
  <c r="AF1480" i="1"/>
  <c r="AE1480" i="1"/>
  <c r="AD1480" i="1"/>
  <c r="AC1480" i="1"/>
  <c r="AB1480" i="1"/>
  <c r="AA1480" i="1"/>
  <c r="Z1480" i="1"/>
  <c r="Y1480" i="1"/>
  <c r="X1480" i="1"/>
  <c r="W1480" i="1"/>
  <c r="V1480" i="1"/>
  <c r="U1480" i="1"/>
  <c r="T1480" i="1"/>
  <c r="S1480" i="1"/>
  <c r="R1480" i="1"/>
  <c r="Q1480" i="1"/>
  <c r="P1480" i="1"/>
  <c r="O1480" i="1"/>
  <c r="N1480" i="1"/>
  <c r="AL1480" i="1" s="1"/>
  <c r="M1480" i="1"/>
  <c r="AN1480" i="1" s="1"/>
  <c r="L1480" i="1"/>
  <c r="AM1480" i="1" s="1"/>
  <c r="K1480" i="1"/>
  <c r="C1480" i="1"/>
  <c r="F1480" i="1" s="1"/>
  <c r="AT1479" i="1"/>
  <c r="AP1479" i="1"/>
  <c r="AO1479" i="1"/>
  <c r="AK1479" i="1"/>
  <c r="AJ1479" i="1"/>
  <c r="AI1479" i="1"/>
  <c r="AH1479" i="1"/>
  <c r="AG1479" i="1"/>
  <c r="AF1479" i="1"/>
  <c r="AE1479" i="1"/>
  <c r="AD1479" i="1"/>
  <c r="AC1479" i="1"/>
  <c r="AB1479" i="1"/>
  <c r="AA1479" i="1"/>
  <c r="Z1479" i="1"/>
  <c r="Y1479" i="1"/>
  <c r="X1479" i="1"/>
  <c r="W1479" i="1"/>
  <c r="V1479" i="1"/>
  <c r="U1479" i="1"/>
  <c r="T1479" i="1"/>
  <c r="S1479" i="1"/>
  <c r="R1479" i="1"/>
  <c r="Q1479" i="1"/>
  <c r="P1479" i="1"/>
  <c r="O1479" i="1"/>
  <c r="N1479" i="1"/>
  <c r="AL1479" i="1" s="1"/>
  <c r="M1479" i="1"/>
  <c r="AN1479" i="1" s="1"/>
  <c r="L1479" i="1"/>
  <c r="AM1479" i="1" s="1"/>
  <c r="K1479" i="1"/>
  <c r="C1479" i="1"/>
  <c r="F1479" i="1" s="1"/>
  <c r="AT1478" i="1"/>
  <c r="AP1478" i="1"/>
  <c r="AO1478" i="1"/>
  <c r="AK1478" i="1"/>
  <c r="AJ1478" i="1"/>
  <c r="AI1478" i="1"/>
  <c r="AH1478" i="1"/>
  <c r="AG1478" i="1"/>
  <c r="AF1478" i="1"/>
  <c r="AE1478" i="1"/>
  <c r="AD1478" i="1"/>
  <c r="AC1478" i="1"/>
  <c r="AB1478" i="1"/>
  <c r="AA1478" i="1"/>
  <c r="Z1478" i="1"/>
  <c r="Y1478" i="1"/>
  <c r="X1478" i="1"/>
  <c r="W1478" i="1"/>
  <c r="V1478" i="1"/>
  <c r="U1478" i="1"/>
  <c r="T1478" i="1"/>
  <c r="S1478" i="1"/>
  <c r="R1478" i="1"/>
  <c r="Q1478" i="1"/>
  <c r="P1478" i="1"/>
  <c r="O1478" i="1"/>
  <c r="N1478" i="1"/>
  <c r="AL1478" i="1" s="1"/>
  <c r="M1478" i="1"/>
  <c r="AN1478" i="1" s="1"/>
  <c r="L1478" i="1"/>
  <c r="AM1478" i="1" s="1"/>
  <c r="K1478" i="1"/>
  <c r="C1478" i="1"/>
  <c r="F1478" i="1" s="1"/>
  <c r="AT1477" i="1"/>
  <c r="AP1477" i="1"/>
  <c r="AO1477" i="1"/>
  <c r="AK1477" i="1"/>
  <c r="AJ1477" i="1"/>
  <c r="AI1477" i="1"/>
  <c r="AH1477" i="1"/>
  <c r="AG1477" i="1"/>
  <c r="AF1477" i="1"/>
  <c r="AE1477" i="1"/>
  <c r="AD1477" i="1"/>
  <c r="AC1477" i="1"/>
  <c r="AB1477" i="1"/>
  <c r="AA1477" i="1"/>
  <c r="Z1477" i="1"/>
  <c r="Y1477" i="1"/>
  <c r="X1477" i="1"/>
  <c r="W1477" i="1"/>
  <c r="V1477" i="1"/>
  <c r="U1477" i="1"/>
  <c r="T1477" i="1"/>
  <c r="S1477" i="1"/>
  <c r="R1477" i="1"/>
  <c r="Q1477" i="1"/>
  <c r="P1477" i="1"/>
  <c r="O1477" i="1"/>
  <c r="N1477" i="1"/>
  <c r="AL1477" i="1" s="1"/>
  <c r="M1477" i="1"/>
  <c r="AN1477" i="1" s="1"/>
  <c r="L1477" i="1"/>
  <c r="AM1477" i="1" s="1"/>
  <c r="K1477" i="1"/>
  <c r="C1477" i="1"/>
  <c r="F1477" i="1" s="1"/>
  <c r="AT1476" i="1"/>
  <c r="AK1476" i="1"/>
  <c r="AJ1476" i="1"/>
  <c r="AI1476" i="1"/>
  <c r="AH1476" i="1"/>
  <c r="AG1476" i="1"/>
  <c r="AF1476" i="1"/>
  <c r="AE1476" i="1"/>
  <c r="AD1476" i="1"/>
  <c r="AC1476" i="1"/>
  <c r="AB1476" i="1"/>
  <c r="AA1476" i="1"/>
  <c r="Z1476" i="1"/>
  <c r="Y1476" i="1"/>
  <c r="X1476" i="1"/>
  <c r="W1476" i="1"/>
  <c r="V1476" i="1"/>
  <c r="U1476" i="1"/>
  <c r="T1476" i="1"/>
  <c r="S1476" i="1"/>
  <c r="R1476" i="1"/>
  <c r="Q1476" i="1"/>
  <c r="P1476" i="1"/>
  <c r="O1476" i="1"/>
  <c r="N1476" i="1"/>
  <c r="AL1476" i="1" s="1"/>
  <c r="M1476" i="1"/>
  <c r="AQ1476" i="1" s="1"/>
  <c r="L1476" i="1"/>
  <c r="AM1476" i="1" s="1"/>
  <c r="C1476" i="1"/>
  <c r="F1476" i="1" s="1"/>
  <c r="AT1475" i="1"/>
  <c r="AP1475" i="1"/>
  <c r="AK1475" i="1"/>
  <c r="AJ1475" i="1"/>
  <c r="AI1475" i="1"/>
  <c r="AH1475" i="1"/>
  <c r="AG1475" i="1"/>
  <c r="AF1475" i="1"/>
  <c r="AE1475" i="1"/>
  <c r="AD1475" i="1"/>
  <c r="AC1475" i="1"/>
  <c r="AB1475" i="1"/>
  <c r="AA1475" i="1"/>
  <c r="Z1475" i="1"/>
  <c r="Y1475" i="1"/>
  <c r="X1475" i="1"/>
  <c r="W1475" i="1"/>
  <c r="V1475" i="1"/>
  <c r="U1475" i="1"/>
  <c r="T1475" i="1"/>
  <c r="S1475" i="1"/>
  <c r="R1475" i="1"/>
  <c r="Q1475" i="1"/>
  <c r="P1475" i="1"/>
  <c r="O1475" i="1"/>
  <c r="N1475" i="1"/>
  <c r="AL1475" i="1" s="1"/>
  <c r="M1475" i="1"/>
  <c r="AQ1475" i="1" s="1"/>
  <c r="L1475" i="1"/>
  <c r="AM1475" i="1" s="1"/>
  <c r="C1475" i="1"/>
  <c r="F1475" i="1" s="1"/>
  <c r="AT1474" i="1"/>
  <c r="AP1474" i="1"/>
  <c r="AO1474" i="1"/>
  <c r="AK1474" i="1"/>
  <c r="AJ1474" i="1"/>
  <c r="AI1474" i="1"/>
  <c r="AH1474" i="1"/>
  <c r="AG1474" i="1"/>
  <c r="AF1474" i="1"/>
  <c r="AE1474" i="1"/>
  <c r="AD1474" i="1"/>
  <c r="AC1474" i="1"/>
  <c r="AB1474" i="1"/>
  <c r="AA1474" i="1"/>
  <c r="Z1474" i="1"/>
  <c r="Y1474" i="1"/>
  <c r="X1474" i="1"/>
  <c r="W1474" i="1"/>
  <c r="V1474" i="1"/>
  <c r="U1474" i="1"/>
  <c r="T1474" i="1"/>
  <c r="S1474" i="1"/>
  <c r="R1474" i="1"/>
  <c r="Q1474" i="1"/>
  <c r="P1474" i="1"/>
  <c r="O1474" i="1"/>
  <c r="N1474" i="1"/>
  <c r="AL1474" i="1" s="1"/>
  <c r="M1474" i="1"/>
  <c r="AQ1474" i="1" s="1"/>
  <c r="L1474" i="1"/>
  <c r="AM1474" i="1" s="1"/>
  <c r="C1474" i="1"/>
  <c r="F1474" i="1" s="1"/>
  <c r="AT1473" i="1"/>
  <c r="AP1473" i="1"/>
  <c r="AO1473" i="1"/>
  <c r="AK1473" i="1"/>
  <c r="AJ1473" i="1"/>
  <c r="AI1473" i="1"/>
  <c r="AH1473" i="1"/>
  <c r="AG1473" i="1"/>
  <c r="AF1473" i="1"/>
  <c r="AE1473" i="1"/>
  <c r="AD1473" i="1"/>
  <c r="AC1473" i="1"/>
  <c r="AB1473" i="1"/>
  <c r="AA1473" i="1"/>
  <c r="Z1473" i="1"/>
  <c r="Y1473" i="1"/>
  <c r="X1473" i="1"/>
  <c r="W1473" i="1"/>
  <c r="V1473" i="1"/>
  <c r="U1473" i="1"/>
  <c r="T1473" i="1"/>
  <c r="S1473" i="1"/>
  <c r="R1473" i="1"/>
  <c r="Q1473" i="1"/>
  <c r="P1473" i="1"/>
  <c r="O1473" i="1"/>
  <c r="N1473" i="1"/>
  <c r="AL1473" i="1" s="1"/>
  <c r="M1473" i="1"/>
  <c r="AQ1473" i="1" s="1"/>
  <c r="L1473" i="1"/>
  <c r="AM1473" i="1" s="1"/>
  <c r="C1473" i="1"/>
  <c r="F1473" i="1" s="1"/>
  <c r="AT1472" i="1"/>
  <c r="AP1472" i="1"/>
  <c r="AO1472" i="1"/>
  <c r="AK1472" i="1"/>
  <c r="AJ1472" i="1"/>
  <c r="AI1472" i="1"/>
  <c r="AH1472" i="1"/>
  <c r="AG1472" i="1"/>
  <c r="AF1472" i="1"/>
  <c r="AE1472" i="1"/>
  <c r="AD1472" i="1"/>
  <c r="AC1472" i="1"/>
  <c r="AB1472" i="1"/>
  <c r="AA1472" i="1"/>
  <c r="Z1472" i="1"/>
  <c r="Y1472" i="1"/>
  <c r="X1472" i="1"/>
  <c r="W1472" i="1"/>
  <c r="V1472" i="1"/>
  <c r="U1472" i="1"/>
  <c r="T1472" i="1"/>
  <c r="S1472" i="1"/>
  <c r="R1472" i="1"/>
  <c r="Q1472" i="1"/>
  <c r="P1472" i="1"/>
  <c r="O1472" i="1"/>
  <c r="N1472" i="1"/>
  <c r="AL1472" i="1" s="1"/>
  <c r="M1472" i="1"/>
  <c r="AQ1472" i="1" s="1"/>
  <c r="L1472" i="1"/>
  <c r="AM1472" i="1" s="1"/>
  <c r="C1472" i="1"/>
  <c r="F1472" i="1" s="1"/>
  <c r="AT1471" i="1"/>
  <c r="AP1471" i="1"/>
  <c r="AO1471" i="1"/>
  <c r="AK1471" i="1"/>
  <c r="AJ1471" i="1"/>
  <c r="AI1471" i="1"/>
  <c r="AH1471" i="1"/>
  <c r="AG1471" i="1"/>
  <c r="AF1471" i="1"/>
  <c r="AE1471" i="1"/>
  <c r="AD1471" i="1"/>
  <c r="AC1471" i="1"/>
  <c r="AB1471" i="1"/>
  <c r="AA1471" i="1"/>
  <c r="Z1471" i="1"/>
  <c r="Y1471" i="1"/>
  <c r="X1471" i="1"/>
  <c r="W1471" i="1"/>
  <c r="V1471" i="1"/>
  <c r="U1471" i="1"/>
  <c r="T1471" i="1"/>
  <c r="S1471" i="1"/>
  <c r="R1471" i="1"/>
  <c r="Q1471" i="1"/>
  <c r="P1471" i="1"/>
  <c r="O1471" i="1"/>
  <c r="N1471" i="1"/>
  <c r="AL1471" i="1" s="1"/>
  <c r="M1471" i="1"/>
  <c r="AQ1471" i="1" s="1"/>
  <c r="L1471" i="1"/>
  <c r="AM1471" i="1" s="1"/>
  <c r="C1471" i="1"/>
  <c r="F1471" i="1" s="1"/>
  <c r="AT1470" i="1"/>
  <c r="AP1470" i="1"/>
  <c r="AO1470" i="1"/>
  <c r="AK1470" i="1"/>
  <c r="AJ1470" i="1"/>
  <c r="AI1470" i="1"/>
  <c r="AH1470" i="1"/>
  <c r="AG1470" i="1"/>
  <c r="AF1470" i="1"/>
  <c r="AE1470" i="1"/>
  <c r="AD1470" i="1"/>
  <c r="AC1470" i="1"/>
  <c r="AB1470" i="1"/>
  <c r="AA1470" i="1"/>
  <c r="Z1470" i="1"/>
  <c r="Y1470" i="1"/>
  <c r="X1470" i="1"/>
  <c r="W1470" i="1"/>
  <c r="V1470" i="1"/>
  <c r="U1470" i="1"/>
  <c r="T1470" i="1"/>
  <c r="S1470" i="1"/>
  <c r="R1470" i="1"/>
  <c r="Q1470" i="1"/>
  <c r="P1470" i="1"/>
  <c r="O1470" i="1"/>
  <c r="N1470" i="1"/>
  <c r="AL1470" i="1" s="1"/>
  <c r="M1470" i="1"/>
  <c r="AQ1470" i="1" s="1"/>
  <c r="L1470" i="1"/>
  <c r="AM1470" i="1" s="1"/>
  <c r="C1470" i="1"/>
  <c r="F1470" i="1" s="1"/>
  <c r="AT1469" i="1"/>
  <c r="AP1469" i="1"/>
  <c r="AO1469" i="1"/>
  <c r="AK1469" i="1"/>
  <c r="AJ1469" i="1"/>
  <c r="AI1469" i="1"/>
  <c r="AH1469" i="1"/>
  <c r="AG1469" i="1"/>
  <c r="AF1469" i="1"/>
  <c r="AE1469" i="1"/>
  <c r="AD1469" i="1"/>
  <c r="AC1469" i="1"/>
  <c r="AB1469" i="1"/>
  <c r="AA1469" i="1"/>
  <c r="Z1469" i="1"/>
  <c r="Y1469" i="1"/>
  <c r="X1469" i="1"/>
  <c r="W1469" i="1"/>
  <c r="V1469" i="1"/>
  <c r="U1469" i="1"/>
  <c r="T1469" i="1"/>
  <c r="S1469" i="1"/>
  <c r="R1469" i="1"/>
  <c r="Q1469" i="1"/>
  <c r="P1469" i="1"/>
  <c r="O1469" i="1"/>
  <c r="N1469" i="1"/>
  <c r="AL1469" i="1" s="1"/>
  <c r="M1469" i="1"/>
  <c r="AQ1469" i="1" s="1"/>
  <c r="L1469" i="1"/>
  <c r="AM1469" i="1" s="1"/>
  <c r="C1469" i="1"/>
  <c r="F1469" i="1" s="1"/>
  <c r="AT1468" i="1"/>
  <c r="AP1468" i="1"/>
  <c r="AO1468" i="1"/>
  <c r="AK1468" i="1"/>
  <c r="AJ1468" i="1"/>
  <c r="AI1468" i="1"/>
  <c r="AH1468" i="1"/>
  <c r="AG1468" i="1"/>
  <c r="AF1468" i="1"/>
  <c r="AE1468" i="1"/>
  <c r="AD1468" i="1"/>
  <c r="AC1468" i="1"/>
  <c r="AB1468" i="1"/>
  <c r="AA1468" i="1"/>
  <c r="Z1468" i="1"/>
  <c r="Y1468" i="1"/>
  <c r="X1468" i="1"/>
  <c r="W1468" i="1"/>
  <c r="V1468" i="1"/>
  <c r="U1468" i="1"/>
  <c r="T1468" i="1"/>
  <c r="S1468" i="1"/>
  <c r="R1468" i="1"/>
  <c r="Q1468" i="1"/>
  <c r="P1468" i="1"/>
  <c r="O1468" i="1"/>
  <c r="N1468" i="1"/>
  <c r="AL1468" i="1" s="1"/>
  <c r="M1468" i="1"/>
  <c r="AQ1468" i="1" s="1"/>
  <c r="L1468" i="1"/>
  <c r="AM1468" i="1" s="1"/>
  <c r="C1468" i="1"/>
  <c r="F1468" i="1" s="1"/>
  <c r="AT1467" i="1"/>
  <c r="AP1467" i="1"/>
  <c r="AO1467" i="1"/>
  <c r="AK1467" i="1"/>
  <c r="AJ1467" i="1"/>
  <c r="AI1467" i="1"/>
  <c r="AH1467" i="1"/>
  <c r="AG1467" i="1"/>
  <c r="AF1467" i="1"/>
  <c r="AE1467" i="1"/>
  <c r="AD1467" i="1"/>
  <c r="AC1467" i="1"/>
  <c r="AB1467" i="1"/>
  <c r="AA1467" i="1"/>
  <c r="Z1467" i="1"/>
  <c r="Y1467" i="1"/>
  <c r="X1467" i="1"/>
  <c r="W1467" i="1"/>
  <c r="V1467" i="1"/>
  <c r="U1467" i="1"/>
  <c r="T1467" i="1"/>
  <c r="S1467" i="1"/>
  <c r="R1467" i="1"/>
  <c r="Q1467" i="1"/>
  <c r="P1467" i="1"/>
  <c r="O1467" i="1"/>
  <c r="N1467" i="1"/>
  <c r="AL1467" i="1" s="1"/>
  <c r="M1467" i="1"/>
  <c r="AQ1467" i="1" s="1"/>
  <c r="L1467" i="1"/>
  <c r="AM1467" i="1" s="1"/>
  <c r="C1467" i="1"/>
  <c r="F1467" i="1" s="1"/>
  <c r="AT1466" i="1"/>
  <c r="AP1466" i="1"/>
  <c r="AO1466" i="1"/>
  <c r="AK1466" i="1"/>
  <c r="AJ1466" i="1"/>
  <c r="AI1466" i="1"/>
  <c r="AH1466" i="1"/>
  <c r="AG1466" i="1"/>
  <c r="AF1466" i="1"/>
  <c r="AE1466" i="1"/>
  <c r="AD1466" i="1"/>
  <c r="AC1466" i="1"/>
  <c r="AB1466" i="1"/>
  <c r="AA1466" i="1"/>
  <c r="Z1466" i="1"/>
  <c r="Y1466" i="1"/>
  <c r="X1466" i="1"/>
  <c r="W1466" i="1"/>
  <c r="V1466" i="1"/>
  <c r="U1466" i="1"/>
  <c r="T1466" i="1"/>
  <c r="S1466" i="1"/>
  <c r="R1466" i="1"/>
  <c r="Q1466" i="1"/>
  <c r="P1466" i="1"/>
  <c r="O1466" i="1"/>
  <c r="N1466" i="1"/>
  <c r="AL1466" i="1" s="1"/>
  <c r="M1466" i="1"/>
  <c r="AQ1466" i="1" s="1"/>
  <c r="L1466" i="1"/>
  <c r="AM1466" i="1" s="1"/>
  <c r="C1466" i="1"/>
  <c r="F1466" i="1" s="1"/>
  <c r="AT1465" i="1"/>
  <c r="AP1465" i="1"/>
  <c r="AO1465" i="1"/>
  <c r="AK1465" i="1"/>
  <c r="AJ1465" i="1"/>
  <c r="AI1465" i="1"/>
  <c r="AH1465" i="1"/>
  <c r="AG1465" i="1"/>
  <c r="AF1465" i="1"/>
  <c r="AE1465" i="1"/>
  <c r="AD1465" i="1"/>
  <c r="AC1465" i="1"/>
  <c r="AB1465" i="1"/>
  <c r="AA1465" i="1"/>
  <c r="Z1465" i="1"/>
  <c r="Y1465" i="1"/>
  <c r="X1465" i="1"/>
  <c r="W1465" i="1"/>
  <c r="V1465" i="1"/>
  <c r="U1465" i="1"/>
  <c r="T1465" i="1"/>
  <c r="S1465" i="1"/>
  <c r="R1465" i="1"/>
  <c r="Q1465" i="1"/>
  <c r="P1465" i="1"/>
  <c r="O1465" i="1"/>
  <c r="N1465" i="1"/>
  <c r="AL1465" i="1" s="1"/>
  <c r="M1465" i="1"/>
  <c r="AQ1465" i="1" s="1"/>
  <c r="L1465" i="1"/>
  <c r="AM1465" i="1" s="1"/>
  <c r="C1465" i="1"/>
  <c r="F1465" i="1" s="1"/>
  <c r="AT1464" i="1"/>
  <c r="AP1464" i="1"/>
  <c r="AO1464" i="1"/>
  <c r="AK1464" i="1"/>
  <c r="AJ1464" i="1"/>
  <c r="AI1464" i="1"/>
  <c r="AH1464" i="1"/>
  <c r="AG1464" i="1"/>
  <c r="AF1464" i="1"/>
  <c r="AE1464" i="1"/>
  <c r="AD1464" i="1"/>
  <c r="AC1464" i="1"/>
  <c r="AB1464" i="1"/>
  <c r="AA1464" i="1"/>
  <c r="Z1464" i="1"/>
  <c r="Y1464" i="1"/>
  <c r="X1464" i="1"/>
  <c r="W1464" i="1"/>
  <c r="V1464" i="1"/>
  <c r="U1464" i="1"/>
  <c r="T1464" i="1"/>
  <c r="S1464" i="1"/>
  <c r="R1464" i="1"/>
  <c r="Q1464" i="1"/>
  <c r="P1464" i="1"/>
  <c r="O1464" i="1"/>
  <c r="N1464" i="1"/>
  <c r="AL1464" i="1" s="1"/>
  <c r="M1464" i="1"/>
  <c r="AQ1464" i="1" s="1"/>
  <c r="L1464" i="1"/>
  <c r="AM1464" i="1" s="1"/>
  <c r="C1464" i="1"/>
  <c r="F1464" i="1" s="1"/>
  <c r="AT1463" i="1"/>
  <c r="AP1463" i="1"/>
  <c r="AO1463" i="1"/>
  <c r="AK1463" i="1"/>
  <c r="AJ1463" i="1"/>
  <c r="AI1463" i="1"/>
  <c r="AH1463" i="1"/>
  <c r="AG1463" i="1"/>
  <c r="AF1463" i="1"/>
  <c r="AE1463" i="1"/>
  <c r="AD1463" i="1"/>
  <c r="AC1463" i="1"/>
  <c r="AB1463" i="1"/>
  <c r="AA1463" i="1"/>
  <c r="Z1463" i="1"/>
  <c r="Y1463" i="1"/>
  <c r="X1463" i="1"/>
  <c r="W1463" i="1"/>
  <c r="V1463" i="1"/>
  <c r="U1463" i="1"/>
  <c r="T1463" i="1"/>
  <c r="S1463" i="1"/>
  <c r="R1463" i="1"/>
  <c r="Q1463" i="1"/>
  <c r="P1463" i="1"/>
  <c r="O1463" i="1"/>
  <c r="N1463" i="1"/>
  <c r="AL1463" i="1" s="1"/>
  <c r="M1463" i="1"/>
  <c r="AQ1463" i="1" s="1"/>
  <c r="L1463" i="1"/>
  <c r="AM1463" i="1" s="1"/>
  <c r="C1463" i="1"/>
  <c r="F1463" i="1" s="1"/>
  <c r="AT1462" i="1"/>
  <c r="AP1462" i="1"/>
  <c r="AO1462" i="1"/>
  <c r="AK1462" i="1"/>
  <c r="AJ1462" i="1"/>
  <c r="AI1462" i="1"/>
  <c r="AH1462" i="1"/>
  <c r="AG1462" i="1"/>
  <c r="AF1462" i="1"/>
  <c r="AE1462" i="1"/>
  <c r="AD1462" i="1"/>
  <c r="AC1462" i="1"/>
  <c r="AB1462" i="1"/>
  <c r="AA1462" i="1"/>
  <c r="Z1462" i="1"/>
  <c r="Y1462" i="1"/>
  <c r="X1462" i="1"/>
  <c r="W1462" i="1"/>
  <c r="V1462" i="1"/>
  <c r="U1462" i="1"/>
  <c r="T1462" i="1"/>
  <c r="S1462" i="1"/>
  <c r="R1462" i="1"/>
  <c r="Q1462" i="1"/>
  <c r="P1462" i="1"/>
  <c r="O1462" i="1"/>
  <c r="N1462" i="1"/>
  <c r="AL1462" i="1" s="1"/>
  <c r="M1462" i="1"/>
  <c r="AQ1462" i="1" s="1"/>
  <c r="L1462" i="1"/>
  <c r="AM1462" i="1" s="1"/>
  <c r="C1462" i="1"/>
  <c r="F1462" i="1" s="1"/>
  <c r="AT1461" i="1"/>
  <c r="AP1461" i="1"/>
  <c r="AO1461" i="1"/>
  <c r="AK1461" i="1"/>
  <c r="AJ1461" i="1"/>
  <c r="AI1461" i="1"/>
  <c r="AH1461" i="1"/>
  <c r="AG1461" i="1"/>
  <c r="AF1461" i="1"/>
  <c r="AE1461" i="1"/>
  <c r="AD1461" i="1"/>
  <c r="AC1461" i="1"/>
  <c r="AB1461" i="1"/>
  <c r="AA1461" i="1"/>
  <c r="Z1461" i="1"/>
  <c r="Y1461" i="1"/>
  <c r="X1461" i="1"/>
  <c r="W1461" i="1"/>
  <c r="V1461" i="1"/>
  <c r="U1461" i="1"/>
  <c r="T1461" i="1"/>
  <c r="S1461" i="1"/>
  <c r="R1461" i="1"/>
  <c r="Q1461" i="1"/>
  <c r="P1461" i="1"/>
  <c r="O1461" i="1"/>
  <c r="N1461" i="1"/>
  <c r="AL1461" i="1" s="1"/>
  <c r="M1461" i="1"/>
  <c r="AQ1461" i="1" s="1"/>
  <c r="L1461" i="1"/>
  <c r="AM1461" i="1" s="1"/>
  <c r="C1461" i="1"/>
  <c r="F1461" i="1" s="1"/>
  <c r="AT1460" i="1"/>
  <c r="AP1460" i="1"/>
  <c r="AO1460" i="1"/>
  <c r="AK1460" i="1"/>
  <c r="AJ1460" i="1"/>
  <c r="AI1460" i="1"/>
  <c r="AH1460" i="1"/>
  <c r="AG1460" i="1"/>
  <c r="AF1460" i="1"/>
  <c r="AE1460" i="1"/>
  <c r="AD1460" i="1"/>
  <c r="AC1460" i="1"/>
  <c r="AB1460" i="1"/>
  <c r="AA1460" i="1"/>
  <c r="Z1460" i="1"/>
  <c r="Y1460" i="1"/>
  <c r="X1460" i="1"/>
  <c r="W1460" i="1"/>
  <c r="V1460" i="1"/>
  <c r="U1460" i="1"/>
  <c r="T1460" i="1"/>
  <c r="S1460" i="1"/>
  <c r="R1460" i="1"/>
  <c r="Q1460" i="1"/>
  <c r="P1460" i="1"/>
  <c r="O1460" i="1"/>
  <c r="N1460" i="1"/>
  <c r="AL1460" i="1" s="1"/>
  <c r="M1460" i="1"/>
  <c r="AQ1460" i="1" s="1"/>
  <c r="L1460" i="1"/>
  <c r="AM1460" i="1" s="1"/>
  <c r="C1460" i="1"/>
  <c r="F1460" i="1" s="1"/>
  <c r="AT1459" i="1"/>
  <c r="AP1459" i="1"/>
  <c r="AO1459" i="1"/>
  <c r="AK1459" i="1"/>
  <c r="AJ1459" i="1"/>
  <c r="AI1459" i="1"/>
  <c r="AH1459" i="1"/>
  <c r="AG1459" i="1"/>
  <c r="AF1459" i="1"/>
  <c r="AE1459" i="1"/>
  <c r="AD1459" i="1"/>
  <c r="AC1459" i="1"/>
  <c r="AB1459" i="1"/>
  <c r="AA1459" i="1"/>
  <c r="Z1459" i="1"/>
  <c r="Y1459" i="1"/>
  <c r="X1459" i="1"/>
  <c r="W1459" i="1"/>
  <c r="V1459" i="1"/>
  <c r="U1459" i="1"/>
  <c r="T1459" i="1"/>
  <c r="S1459" i="1"/>
  <c r="R1459" i="1"/>
  <c r="Q1459" i="1"/>
  <c r="P1459" i="1"/>
  <c r="O1459" i="1"/>
  <c r="N1459" i="1"/>
  <c r="AL1459" i="1" s="1"/>
  <c r="M1459" i="1"/>
  <c r="AQ1459" i="1" s="1"/>
  <c r="L1459" i="1"/>
  <c r="AM1459" i="1" s="1"/>
  <c r="C1459" i="1"/>
  <c r="F1459" i="1" s="1"/>
  <c r="AT1458" i="1"/>
  <c r="AP1458" i="1"/>
  <c r="AO1458" i="1"/>
  <c r="AK1458" i="1"/>
  <c r="AJ1458" i="1"/>
  <c r="AI1458" i="1"/>
  <c r="AH1458" i="1"/>
  <c r="AG1458" i="1"/>
  <c r="AF1458" i="1"/>
  <c r="AE1458" i="1"/>
  <c r="AD1458" i="1"/>
  <c r="AC1458" i="1"/>
  <c r="AB1458" i="1"/>
  <c r="AA1458" i="1"/>
  <c r="Z1458" i="1"/>
  <c r="Y1458" i="1"/>
  <c r="X1458" i="1"/>
  <c r="W1458" i="1"/>
  <c r="V1458" i="1"/>
  <c r="U1458" i="1"/>
  <c r="T1458" i="1"/>
  <c r="S1458" i="1"/>
  <c r="R1458" i="1"/>
  <c r="Q1458" i="1"/>
  <c r="P1458" i="1"/>
  <c r="O1458" i="1"/>
  <c r="N1458" i="1"/>
  <c r="AL1458" i="1" s="1"/>
  <c r="M1458" i="1"/>
  <c r="AQ1458" i="1" s="1"/>
  <c r="L1458" i="1"/>
  <c r="AM1458" i="1" s="1"/>
  <c r="C1458" i="1"/>
  <c r="F1458" i="1" s="1"/>
  <c r="AT1457" i="1"/>
  <c r="AP1457" i="1"/>
  <c r="AO1457" i="1"/>
  <c r="AK1457" i="1"/>
  <c r="AJ1457" i="1"/>
  <c r="AI1457" i="1"/>
  <c r="AH1457" i="1"/>
  <c r="AG1457" i="1"/>
  <c r="AF1457" i="1"/>
  <c r="AE1457" i="1"/>
  <c r="AD1457" i="1"/>
  <c r="AC1457" i="1"/>
  <c r="AB1457" i="1"/>
  <c r="AA1457" i="1"/>
  <c r="Z1457" i="1"/>
  <c r="Y1457" i="1"/>
  <c r="X1457" i="1"/>
  <c r="W1457" i="1"/>
  <c r="V1457" i="1"/>
  <c r="U1457" i="1"/>
  <c r="T1457" i="1"/>
  <c r="S1457" i="1"/>
  <c r="R1457" i="1"/>
  <c r="Q1457" i="1"/>
  <c r="P1457" i="1"/>
  <c r="O1457" i="1"/>
  <c r="N1457" i="1"/>
  <c r="AL1457" i="1" s="1"/>
  <c r="M1457" i="1"/>
  <c r="AQ1457" i="1" s="1"/>
  <c r="L1457" i="1"/>
  <c r="AM1457" i="1" s="1"/>
  <c r="C1457" i="1"/>
  <c r="F1457" i="1" s="1"/>
  <c r="AT1456" i="1"/>
  <c r="AP1456" i="1"/>
  <c r="AO1456" i="1"/>
  <c r="AK1456" i="1"/>
  <c r="AJ1456" i="1"/>
  <c r="AI1456" i="1"/>
  <c r="AH1456" i="1"/>
  <c r="AG1456" i="1"/>
  <c r="AF1456" i="1"/>
  <c r="AE1456" i="1"/>
  <c r="AD1456" i="1"/>
  <c r="AC1456" i="1"/>
  <c r="AB1456" i="1"/>
  <c r="AA1456" i="1"/>
  <c r="Z1456" i="1"/>
  <c r="Y1456" i="1"/>
  <c r="X1456" i="1"/>
  <c r="W1456" i="1"/>
  <c r="V1456" i="1"/>
  <c r="U1456" i="1"/>
  <c r="T1456" i="1"/>
  <c r="S1456" i="1"/>
  <c r="R1456" i="1"/>
  <c r="Q1456" i="1"/>
  <c r="P1456" i="1"/>
  <c r="O1456" i="1"/>
  <c r="N1456" i="1"/>
  <c r="AL1456" i="1" s="1"/>
  <c r="M1456" i="1"/>
  <c r="AQ1456" i="1" s="1"/>
  <c r="L1456" i="1"/>
  <c r="AM1456" i="1" s="1"/>
  <c r="C1456" i="1"/>
  <c r="F1456" i="1" s="1"/>
  <c r="AT1455" i="1"/>
  <c r="AP1455" i="1"/>
  <c r="AO1455" i="1"/>
  <c r="AK1455" i="1"/>
  <c r="AJ1455" i="1"/>
  <c r="AI1455" i="1"/>
  <c r="AH1455" i="1"/>
  <c r="AG1455" i="1"/>
  <c r="AF1455" i="1"/>
  <c r="AE1455" i="1"/>
  <c r="AD1455" i="1"/>
  <c r="AC1455" i="1"/>
  <c r="AB1455" i="1"/>
  <c r="AA1455" i="1"/>
  <c r="Z1455" i="1"/>
  <c r="Y1455" i="1"/>
  <c r="X1455" i="1"/>
  <c r="W1455" i="1"/>
  <c r="V1455" i="1"/>
  <c r="U1455" i="1"/>
  <c r="T1455" i="1"/>
  <c r="S1455" i="1"/>
  <c r="R1455" i="1"/>
  <c r="Q1455" i="1"/>
  <c r="P1455" i="1"/>
  <c r="O1455" i="1"/>
  <c r="N1455" i="1"/>
  <c r="AL1455" i="1" s="1"/>
  <c r="M1455" i="1"/>
  <c r="AQ1455" i="1" s="1"/>
  <c r="L1455" i="1"/>
  <c r="AM1455" i="1" s="1"/>
  <c r="C1455" i="1"/>
  <c r="F1455" i="1" s="1"/>
  <c r="AT1454" i="1"/>
  <c r="AP1454" i="1"/>
  <c r="AO1454" i="1"/>
  <c r="AK1454" i="1"/>
  <c r="AJ1454" i="1"/>
  <c r="AI1454" i="1"/>
  <c r="AH1454" i="1"/>
  <c r="AG1454" i="1"/>
  <c r="AF1454" i="1"/>
  <c r="AE1454" i="1"/>
  <c r="AD1454" i="1"/>
  <c r="AC1454" i="1"/>
  <c r="AB1454" i="1"/>
  <c r="AA1454" i="1"/>
  <c r="Z1454" i="1"/>
  <c r="Y1454" i="1"/>
  <c r="X1454" i="1"/>
  <c r="W1454" i="1"/>
  <c r="V1454" i="1"/>
  <c r="U1454" i="1"/>
  <c r="T1454" i="1"/>
  <c r="S1454" i="1"/>
  <c r="R1454" i="1"/>
  <c r="Q1454" i="1"/>
  <c r="P1454" i="1"/>
  <c r="O1454" i="1"/>
  <c r="N1454" i="1"/>
  <c r="AL1454" i="1" s="1"/>
  <c r="M1454" i="1"/>
  <c r="AQ1454" i="1" s="1"/>
  <c r="L1454" i="1"/>
  <c r="AM1454" i="1" s="1"/>
  <c r="C1454" i="1"/>
  <c r="F1454" i="1" s="1"/>
  <c r="AT1453" i="1"/>
  <c r="AP1453" i="1"/>
  <c r="AO1453" i="1"/>
  <c r="AK1453" i="1"/>
  <c r="AJ1453" i="1"/>
  <c r="AI1453" i="1"/>
  <c r="AH1453" i="1"/>
  <c r="AG1453" i="1"/>
  <c r="AF1453" i="1"/>
  <c r="AE1453" i="1"/>
  <c r="AD1453" i="1"/>
  <c r="AC1453" i="1"/>
  <c r="AB1453" i="1"/>
  <c r="AA1453" i="1"/>
  <c r="Z1453" i="1"/>
  <c r="Y1453" i="1"/>
  <c r="X1453" i="1"/>
  <c r="W1453" i="1"/>
  <c r="V1453" i="1"/>
  <c r="U1453" i="1"/>
  <c r="T1453" i="1"/>
  <c r="S1453" i="1"/>
  <c r="R1453" i="1"/>
  <c r="Q1453" i="1"/>
  <c r="P1453" i="1"/>
  <c r="O1453" i="1"/>
  <c r="N1453" i="1"/>
  <c r="AL1453" i="1" s="1"/>
  <c r="M1453" i="1"/>
  <c r="AQ1453" i="1" s="1"/>
  <c r="L1453" i="1"/>
  <c r="AM1453" i="1" s="1"/>
  <c r="C1453" i="1"/>
  <c r="F1453" i="1" s="1"/>
  <c r="AT1452" i="1"/>
  <c r="AK1452" i="1"/>
  <c r="AJ1452" i="1"/>
  <c r="AI1452" i="1"/>
  <c r="AH1452" i="1"/>
  <c r="AG1452" i="1"/>
  <c r="AF1452" i="1"/>
  <c r="AE1452" i="1"/>
  <c r="AD1452" i="1"/>
  <c r="AC1452" i="1"/>
  <c r="AB1452" i="1"/>
  <c r="AA1452" i="1"/>
  <c r="Z1452" i="1"/>
  <c r="Y1452" i="1"/>
  <c r="X1452" i="1"/>
  <c r="W1452" i="1"/>
  <c r="V1452" i="1"/>
  <c r="U1452" i="1"/>
  <c r="T1452" i="1"/>
  <c r="S1452" i="1"/>
  <c r="R1452" i="1"/>
  <c r="Q1452" i="1"/>
  <c r="P1452" i="1"/>
  <c r="O1452" i="1"/>
  <c r="N1452" i="1"/>
  <c r="AL1452" i="1" s="1"/>
  <c r="M1452" i="1"/>
  <c r="AQ1452" i="1" s="1"/>
  <c r="L1452" i="1"/>
  <c r="AM1452" i="1" s="1"/>
  <c r="C1452" i="1"/>
  <c r="F1452" i="1" s="1"/>
  <c r="AT1451" i="1"/>
  <c r="AP1451" i="1"/>
  <c r="AK1451" i="1"/>
  <c r="AJ1451" i="1"/>
  <c r="AI1451" i="1"/>
  <c r="AH1451" i="1"/>
  <c r="AG1451" i="1"/>
  <c r="AF1451" i="1"/>
  <c r="AE1451" i="1"/>
  <c r="AD1451" i="1"/>
  <c r="AC1451" i="1"/>
  <c r="AB1451" i="1"/>
  <c r="AA1451" i="1"/>
  <c r="Z1451" i="1"/>
  <c r="Y1451" i="1"/>
  <c r="X1451" i="1"/>
  <c r="W1451" i="1"/>
  <c r="V1451" i="1"/>
  <c r="U1451" i="1"/>
  <c r="T1451" i="1"/>
  <c r="S1451" i="1"/>
  <c r="R1451" i="1"/>
  <c r="Q1451" i="1"/>
  <c r="P1451" i="1"/>
  <c r="O1451" i="1"/>
  <c r="N1451" i="1"/>
  <c r="AL1451" i="1" s="1"/>
  <c r="M1451" i="1"/>
  <c r="AQ1451" i="1" s="1"/>
  <c r="L1451" i="1"/>
  <c r="AM1451" i="1" s="1"/>
  <c r="C1451" i="1"/>
  <c r="F1451" i="1" s="1"/>
  <c r="AT1450" i="1"/>
  <c r="AP1450" i="1"/>
  <c r="AO1450" i="1"/>
  <c r="AK1450" i="1"/>
  <c r="AJ1450" i="1"/>
  <c r="AI1450" i="1"/>
  <c r="AH1450" i="1"/>
  <c r="AG1450" i="1"/>
  <c r="AF1450" i="1"/>
  <c r="AE1450" i="1"/>
  <c r="AD1450" i="1"/>
  <c r="AC1450" i="1"/>
  <c r="AB1450" i="1"/>
  <c r="AA1450" i="1"/>
  <c r="Z1450" i="1"/>
  <c r="Y1450" i="1"/>
  <c r="X1450" i="1"/>
  <c r="W1450" i="1"/>
  <c r="V1450" i="1"/>
  <c r="U1450" i="1"/>
  <c r="T1450" i="1"/>
  <c r="S1450" i="1"/>
  <c r="R1450" i="1"/>
  <c r="Q1450" i="1"/>
  <c r="P1450" i="1"/>
  <c r="O1450" i="1"/>
  <c r="N1450" i="1"/>
  <c r="AL1450" i="1" s="1"/>
  <c r="M1450" i="1"/>
  <c r="AQ1450" i="1" s="1"/>
  <c r="L1450" i="1"/>
  <c r="AM1450" i="1" s="1"/>
  <c r="C1450" i="1"/>
  <c r="F1450" i="1" s="1"/>
  <c r="AT1449" i="1"/>
  <c r="AP1449" i="1"/>
  <c r="AO1449" i="1"/>
  <c r="AK1449" i="1"/>
  <c r="AJ1449" i="1"/>
  <c r="AI1449" i="1"/>
  <c r="AH1449" i="1"/>
  <c r="AG1449" i="1"/>
  <c r="AF1449" i="1"/>
  <c r="AE1449" i="1"/>
  <c r="AD1449" i="1"/>
  <c r="AC1449" i="1"/>
  <c r="AB1449" i="1"/>
  <c r="AA1449" i="1"/>
  <c r="Z1449" i="1"/>
  <c r="Y1449" i="1"/>
  <c r="X1449" i="1"/>
  <c r="W1449" i="1"/>
  <c r="V1449" i="1"/>
  <c r="U1449" i="1"/>
  <c r="T1449" i="1"/>
  <c r="S1449" i="1"/>
  <c r="R1449" i="1"/>
  <c r="Q1449" i="1"/>
  <c r="P1449" i="1"/>
  <c r="O1449" i="1"/>
  <c r="N1449" i="1"/>
  <c r="AL1449" i="1" s="1"/>
  <c r="M1449" i="1"/>
  <c r="AQ1449" i="1" s="1"/>
  <c r="L1449" i="1"/>
  <c r="AM1449" i="1" s="1"/>
  <c r="C1449" i="1"/>
  <c r="F1449" i="1" s="1"/>
  <c r="AT1448" i="1"/>
  <c r="AP1448" i="1"/>
  <c r="AO1448" i="1"/>
  <c r="AK1448" i="1"/>
  <c r="AJ1448" i="1"/>
  <c r="AI1448" i="1"/>
  <c r="AH1448" i="1"/>
  <c r="AG1448" i="1"/>
  <c r="AF1448" i="1"/>
  <c r="AE1448" i="1"/>
  <c r="AD1448" i="1"/>
  <c r="AC1448" i="1"/>
  <c r="AB1448" i="1"/>
  <c r="AA1448" i="1"/>
  <c r="Z1448" i="1"/>
  <c r="Y1448" i="1"/>
  <c r="X1448" i="1"/>
  <c r="W1448" i="1"/>
  <c r="V1448" i="1"/>
  <c r="U1448" i="1"/>
  <c r="T1448" i="1"/>
  <c r="S1448" i="1"/>
  <c r="R1448" i="1"/>
  <c r="Q1448" i="1"/>
  <c r="P1448" i="1"/>
  <c r="O1448" i="1"/>
  <c r="N1448" i="1"/>
  <c r="AL1448" i="1" s="1"/>
  <c r="M1448" i="1"/>
  <c r="AQ1448" i="1" s="1"/>
  <c r="L1448" i="1"/>
  <c r="AM1448" i="1" s="1"/>
  <c r="C1448" i="1"/>
  <c r="F1448" i="1" s="1"/>
  <c r="AT1447" i="1"/>
  <c r="AP1447" i="1"/>
  <c r="AO1447" i="1"/>
  <c r="AK1447" i="1"/>
  <c r="AJ1447" i="1"/>
  <c r="AI1447" i="1"/>
  <c r="AH1447" i="1"/>
  <c r="AG1447" i="1"/>
  <c r="AF1447" i="1"/>
  <c r="AE1447" i="1"/>
  <c r="AD1447" i="1"/>
  <c r="AC1447" i="1"/>
  <c r="AB1447" i="1"/>
  <c r="AA1447" i="1"/>
  <c r="Z1447" i="1"/>
  <c r="Y1447" i="1"/>
  <c r="X1447" i="1"/>
  <c r="W1447" i="1"/>
  <c r="V1447" i="1"/>
  <c r="U1447" i="1"/>
  <c r="T1447" i="1"/>
  <c r="S1447" i="1"/>
  <c r="R1447" i="1"/>
  <c r="Q1447" i="1"/>
  <c r="P1447" i="1"/>
  <c r="O1447" i="1"/>
  <c r="N1447" i="1"/>
  <c r="AL1447" i="1" s="1"/>
  <c r="M1447" i="1"/>
  <c r="AQ1447" i="1" s="1"/>
  <c r="L1447" i="1"/>
  <c r="AM1447" i="1" s="1"/>
  <c r="C1447" i="1"/>
  <c r="F1447" i="1" s="1"/>
  <c r="AT1446" i="1"/>
  <c r="AP1446" i="1"/>
  <c r="AO1446" i="1"/>
  <c r="AK1446" i="1"/>
  <c r="AJ1446" i="1"/>
  <c r="AI1446" i="1"/>
  <c r="AH1446" i="1"/>
  <c r="AG1446" i="1"/>
  <c r="AF1446" i="1"/>
  <c r="AE1446" i="1"/>
  <c r="AD1446" i="1"/>
  <c r="AC1446" i="1"/>
  <c r="AB1446" i="1"/>
  <c r="AA1446" i="1"/>
  <c r="Z1446" i="1"/>
  <c r="Y1446" i="1"/>
  <c r="X1446" i="1"/>
  <c r="W1446" i="1"/>
  <c r="V1446" i="1"/>
  <c r="U1446" i="1"/>
  <c r="T1446" i="1"/>
  <c r="S1446" i="1"/>
  <c r="R1446" i="1"/>
  <c r="Q1446" i="1"/>
  <c r="P1446" i="1"/>
  <c r="O1446" i="1"/>
  <c r="N1446" i="1"/>
  <c r="AL1446" i="1" s="1"/>
  <c r="M1446" i="1"/>
  <c r="AQ1446" i="1" s="1"/>
  <c r="L1446" i="1"/>
  <c r="AM1446" i="1" s="1"/>
  <c r="C1446" i="1"/>
  <c r="F1446" i="1" s="1"/>
  <c r="AT1445" i="1"/>
  <c r="AP1445" i="1"/>
  <c r="AO1445" i="1"/>
  <c r="AK1445" i="1"/>
  <c r="AJ1445" i="1"/>
  <c r="AI1445" i="1"/>
  <c r="AH1445" i="1"/>
  <c r="AG1445" i="1"/>
  <c r="AF1445" i="1"/>
  <c r="AE1445" i="1"/>
  <c r="AD1445" i="1"/>
  <c r="AC1445" i="1"/>
  <c r="AB1445" i="1"/>
  <c r="AA1445" i="1"/>
  <c r="Z1445" i="1"/>
  <c r="Y1445" i="1"/>
  <c r="X1445" i="1"/>
  <c r="W1445" i="1"/>
  <c r="V1445" i="1"/>
  <c r="U1445" i="1"/>
  <c r="T1445" i="1"/>
  <c r="S1445" i="1"/>
  <c r="R1445" i="1"/>
  <c r="Q1445" i="1"/>
  <c r="P1445" i="1"/>
  <c r="O1445" i="1"/>
  <c r="N1445" i="1"/>
  <c r="AL1445" i="1" s="1"/>
  <c r="M1445" i="1"/>
  <c r="AQ1445" i="1" s="1"/>
  <c r="L1445" i="1"/>
  <c r="AM1445" i="1" s="1"/>
  <c r="C1445" i="1"/>
  <c r="F1445" i="1" s="1"/>
  <c r="AT1444" i="1"/>
  <c r="AP1444" i="1"/>
  <c r="AO1444" i="1"/>
  <c r="AK1444" i="1"/>
  <c r="AJ1444" i="1"/>
  <c r="AI1444" i="1"/>
  <c r="AH1444" i="1"/>
  <c r="AG1444" i="1"/>
  <c r="AF1444" i="1"/>
  <c r="AE1444" i="1"/>
  <c r="AD1444" i="1"/>
  <c r="AC1444" i="1"/>
  <c r="AB1444" i="1"/>
  <c r="AA1444" i="1"/>
  <c r="Z1444" i="1"/>
  <c r="Y1444" i="1"/>
  <c r="X1444" i="1"/>
  <c r="W1444" i="1"/>
  <c r="V1444" i="1"/>
  <c r="U1444" i="1"/>
  <c r="T1444" i="1"/>
  <c r="S1444" i="1"/>
  <c r="R1444" i="1"/>
  <c r="Q1444" i="1"/>
  <c r="P1444" i="1"/>
  <c r="O1444" i="1"/>
  <c r="N1444" i="1"/>
  <c r="AL1444" i="1" s="1"/>
  <c r="M1444" i="1"/>
  <c r="AQ1444" i="1" s="1"/>
  <c r="L1444" i="1"/>
  <c r="AM1444" i="1" s="1"/>
  <c r="C1444" i="1"/>
  <c r="F1444" i="1" s="1"/>
  <c r="AT1443" i="1"/>
  <c r="AP1443" i="1"/>
  <c r="AO1443" i="1"/>
  <c r="AK1443" i="1"/>
  <c r="AJ1443" i="1"/>
  <c r="AI1443" i="1"/>
  <c r="AH1443" i="1"/>
  <c r="AG1443" i="1"/>
  <c r="AF1443" i="1"/>
  <c r="AE1443" i="1"/>
  <c r="AD1443" i="1"/>
  <c r="AC1443" i="1"/>
  <c r="AB1443" i="1"/>
  <c r="AA1443" i="1"/>
  <c r="Z1443" i="1"/>
  <c r="Y1443" i="1"/>
  <c r="X1443" i="1"/>
  <c r="W1443" i="1"/>
  <c r="V1443" i="1"/>
  <c r="U1443" i="1"/>
  <c r="T1443" i="1"/>
  <c r="S1443" i="1"/>
  <c r="R1443" i="1"/>
  <c r="Q1443" i="1"/>
  <c r="P1443" i="1"/>
  <c r="O1443" i="1"/>
  <c r="N1443" i="1"/>
  <c r="AL1443" i="1" s="1"/>
  <c r="M1443" i="1"/>
  <c r="AQ1443" i="1" s="1"/>
  <c r="L1443" i="1"/>
  <c r="AM1443" i="1" s="1"/>
  <c r="C1443" i="1"/>
  <c r="F1443" i="1" s="1"/>
  <c r="AT1442" i="1"/>
  <c r="AP1442" i="1"/>
  <c r="AO1442" i="1"/>
  <c r="AK1442" i="1"/>
  <c r="AJ1442" i="1"/>
  <c r="AI1442" i="1"/>
  <c r="AH1442" i="1"/>
  <c r="AG1442" i="1"/>
  <c r="AF1442" i="1"/>
  <c r="AE1442" i="1"/>
  <c r="AD1442" i="1"/>
  <c r="AC1442" i="1"/>
  <c r="AB1442" i="1"/>
  <c r="AA1442" i="1"/>
  <c r="Z1442" i="1"/>
  <c r="Y1442" i="1"/>
  <c r="X1442" i="1"/>
  <c r="W1442" i="1"/>
  <c r="V1442" i="1"/>
  <c r="U1442" i="1"/>
  <c r="T1442" i="1"/>
  <c r="S1442" i="1"/>
  <c r="R1442" i="1"/>
  <c r="Q1442" i="1"/>
  <c r="P1442" i="1"/>
  <c r="O1442" i="1"/>
  <c r="N1442" i="1"/>
  <c r="AL1442" i="1" s="1"/>
  <c r="M1442" i="1"/>
  <c r="AQ1442" i="1" s="1"/>
  <c r="L1442" i="1"/>
  <c r="AM1442" i="1" s="1"/>
  <c r="C1442" i="1"/>
  <c r="F1442" i="1" s="1"/>
  <c r="AT1441" i="1"/>
  <c r="AP1441" i="1"/>
  <c r="AO1441" i="1"/>
  <c r="AK1441" i="1"/>
  <c r="AJ1441" i="1"/>
  <c r="AI1441" i="1"/>
  <c r="AH1441" i="1"/>
  <c r="AG1441" i="1"/>
  <c r="AF1441" i="1"/>
  <c r="AE1441" i="1"/>
  <c r="AD1441" i="1"/>
  <c r="AC1441" i="1"/>
  <c r="AB1441" i="1"/>
  <c r="AA1441" i="1"/>
  <c r="Z1441" i="1"/>
  <c r="Y1441" i="1"/>
  <c r="X1441" i="1"/>
  <c r="W1441" i="1"/>
  <c r="V1441" i="1"/>
  <c r="U1441" i="1"/>
  <c r="T1441" i="1"/>
  <c r="S1441" i="1"/>
  <c r="R1441" i="1"/>
  <c r="Q1441" i="1"/>
  <c r="P1441" i="1"/>
  <c r="O1441" i="1"/>
  <c r="N1441" i="1"/>
  <c r="AL1441" i="1" s="1"/>
  <c r="M1441" i="1"/>
  <c r="AQ1441" i="1" s="1"/>
  <c r="L1441" i="1"/>
  <c r="AM1441" i="1" s="1"/>
  <c r="C1441" i="1"/>
  <c r="F1441" i="1" s="1"/>
  <c r="AT1440" i="1"/>
  <c r="AP1440" i="1"/>
  <c r="AO1440" i="1"/>
  <c r="AK1440" i="1"/>
  <c r="AJ1440" i="1"/>
  <c r="AI1440" i="1"/>
  <c r="AH1440" i="1"/>
  <c r="AG1440" i="1"/>
  <c r="AF1440" i="1"/>
  <c r="AE1440" i="1"/>
  <c r="AD1440" i="1"/>
  <c r="AC1440" i="1"/>
  <c r="AB1440" i="1"/>
  <c r="AA1440" i="1"/>
  <c r="Z1440" i="1"/>
  <c r="Y1440" i="1"/>
  <c r="X1440" i="1"/>
  <c r="W1440" i="1"/>
  <c r="V1440" i="1"/>
  <c r="U1440" i="1"/>
  <c r="T1440" i="1"/>
  <c r="S1440" i="1"/>
  <c r="R1440" i="1"/>
  <c r="Q1440" i="1"/>
  <c r="P1440" i="1"/>
  <c r="O1440" i="1"/>
  <c r="N1440" i="1"/>
  <c r="AL1440" i="1" s="1"/>
  <c r="M1440" i="1"/>
  <c r="AQ1440" i="1" s="1"/>
  <c r="L1440" i="1"/>
  <c r="AM1440" i="1" s="1"/>
  <c r="C1440" i="1"/>
  <c r="F1440" i="1" s="1"/>
  <c r="AT1439" i="1"/>
  <c r="AP1439" i="1"/>
  <c r="AO1439" i="1"/>
  <c r="AK1439" i="1"/>
  <c r="AJ1439" i="1"/>
  <c r="AI1439" i="1"/>
  <c r="AH1439" i="1"/>
  <c r="AG1439" i="1"/>
  <c r="AF1439" i="1"/>
  <c r="AE1439" i="1"/>
  <c r="AD1439" i="1"/>
  <c r="AC1439" i="1"/>
  <c r="AB1439" i="1"/>
  <c r="AA1439" i="1"/>
  <c r="Z1439" i="1"/>
  <c r="Y1439" i="1"/>
  <c r="X1439" i="1"/>
  <c r="W1439" i="1"/>
  <c r="V1439" i="1"/>
  <c r="U1439" i="1"/>
  <c r="T1439" i="1"/>
  <c r="S1439" i="1"/>
  <c r="R1439" i="1"/>
  <c r="Q1439" i="1"/>
  <c r="P1439" i="1"/>
  <c r="O1439" i="1"/>
  <c r="N1439" i="1"/>
  <c r="AL1439" i="1" s="1"/>
  <c r="M1439" i="1"/>
  <c r="AQ1439" i="1" s="1"/>
  <c r="L1439" i="1"/>
  <c r="AM1439" i="1" s="1"/>
  <c r="C1439" i="1"/>
  <c r="F1439" i="1" s="1"/>
  <c r="AT1438" i="1"/>
  <c r="AP1438" i="1"/>
  <c r="AO1438" i="1"/>
  <c r="AK1438" i="1"/>
  <c r="AJ1438" i="1"/>
  <c r="AI1438" i="1"/>
  <c r="AH1438" i="1"/>
  <c r="AG1438" i="1"/>
  <c r="AF1438" i="1"/>
  <c r="AE1438" i="1"/>
  <c r="AD1438" i="1"/>
  <c r="AC1438" i="1"/>
  <c r="AB1438" i="1"/>
  <c r="AA1438" i="1"/>
  <c r="Z1438" i="1"/>
  <c r="Y1438" i="1"/>
  <c r="X1438" i="1"/>
  <c r="W1438" i="1"/>
  <c r="V1438" i="1"/>
  <c r="U1438" i="1"/>
  <c r="T1438" i="1"/>
  <c r="S1438" i="1"/>
  <c r="R1438" i="1"/>
  <c r="Q1438" i="1"/>
  <c r="P1438" i="1"/>
  <c r="O1438" i="1"/>
  <c r="N1438" i="1"/>
  <c r="AL1438" i="1" s="1"/>
  <c r="M1438" i="1"/>
  <c r="AQ1438" i="1" s="1"/>
  <c r="L1438" i="1"/>
  <c r="AM1438" i="1" s="1"/>
  <c r="C1438" i="1"/>
  <c r="F1438" i="1" s="1"/>
  <c r="AT1437" i="1"/>
  <c r="AP1437" i="1"/>
  <c r="AO1437" i="1"/>
  <c r="AK1437" i="1"/>
  <c r="AJ1437" i="1"/>
  <c r="AI1437" i="1"/>
  <c r="AH1437" i="1"/>
  <c r="AG1437" i="1"/>
  <c r="AF1437" i="1"/>
  <c r="AE1437" i="1"/>
  <c r="AD1437" i="1"/>
  <c r="AC1437" i="1"/>
  <c r="AB1437" i="1"/>
  <c r="AA1437" i="1"/>
  <c r="Z1437" i="1"/>
  <c r="Y1437" i="1"/>
  <c r="X1437" i="1"/>
  <c r="W1437" i="1"/>
  <c r="V1437" i="1"/>
  <c r="U1437" i="1"/>
  <c r="T1437" i="1"/>
  <c r="S1437" i="1"/>
  <c r="R1437" i="1"/>
  <c r="Q1437" i="1"/>
  <c r="P1437" i="1"/>
  <c r="O1437" i="1"/>
  <c r="N1437" i="1"/>
  <c r="AL1437" i="1" s="1"/>
  <c r="M1437" i="1"/>
  <c r="AQ1437" i="1" s="1"/>
  <c r="L1437" i="1"/>
  <c r="AM1437" i="1" s="1"/>
  <c r="C1437" i="1"/>
  <c r="F1437" i="1" s="1"/>
  <c r="AT1436" i="1"/>
  <c r="AP1436" i="1"/>
  <c r="AO1436" i="1"/>
  <c r="AK1436" i="1"/>
  <c r="AJ1436" i="1"/>
  <c r="AI1436" i="1"/>
  <c r="AH1436" i="1"/>
  <c r="AG1436" i="1"/>
  <c r="AF1436" i="1"/>
  <c r="AE1436" i="1"/>
  <c r="AD1436" i="1"/>
  <c r="AC1436" i="1"/>
  <c r="AB1436" i="1"/>
  <c r="AA1436" i="1"/>
  <c r="Z1436" i="1"/>
  <c r="Y1436" i="1"/>
  <c r="X1436" i="1"/>
  <c r="W1436" i="1"/>
  <c r="V1436" i="1"/>
  <c r="U1436" i="1"/>
  <c r="T1436" i="1"/>
  <c r="S1436" i="1"/>
  <c r="R1436" i="1"/>
  <c r="Q1436" i="1"/>
  <c r="P1436" i="1"/>
  <c r="O1436" i="1"/>
  <c r="N1436" i="1"/>
  <c r="AL1436" i="1" s="1"/>
  <c r="M1436" i="1"/>
  <c r="AQ1436" i="1" s="1"/>
  <c r="L1436" i="1"/>
  <c r="AM1436" i="1" s="1"/>
  <c r="C1436" i="1"/>
  <c r="F1436" i="1" s="1"/>
  <c r="AT1435" i="1"/>
  <c r="AP1435" i="1"/>
  <c r="AO1435" i="1"/>
  <c r="AK1435" i="1"/>
  <c r="AJ1435" i="1"/>
  <c r="AI1435" i="1"/>
  <c r="AH1435" i="1"/>
  <c r="AG1435" i="1"/>
  <c r="AF1435" i="1"/>
  <c r="AE1435" i="1"/>
  <c r="AD1435" i="1"/>
  <c r="AC1435" i="1"/>
  <c r="AB1435" i="1"/>
  <c r="AA1435" i="1"/>
  <c r="Z1435" i="1"/>
  <c r="Y1435" i="1"/>
  <c r="X1435" i="1"/>
  <c r="W1435" i="1"/>
  <c r="V1435" i="1"/>
  <c r="U1435" i="1"/>
  <c r="T1435" i="1"/>
  <c r="S1435" i="1"/>
  <c r="R1435" i="1"/>
  <c r="Q1435" i="1"/>
  <c r="P1435" i="1"/>
  <c r="O1435" i="1"/>
  <c r="N1435" i="1"/>
  <c r="AL1435" i="1" s="1"/>
  <c r="M1435" i="1"/>
  <c r="AQ1435" i="1" s="1"/>
  <c r="L1435" i="1"/>
  <c r="AM1435" i="1" s="1"/>
  <c r="C1435" i="1"/>
  <c r="F1435" i="1" s="1"/>
  <c r="AT1434" i="1"/>
  <c r="AP1434" i="1"/>
  <c r="AO1434" i="1"/>
  <c r="AK1434" i="1"/>
  <c r="AJ1434" i="1"/>
  <c r="AI1434" i="1"/>
  <c r="AH1434" i="1"/>
  <c r="AG1434" i="1"/>
  <c r="AF1434" i="1"/>
  <c r="AE1434" i="1"/>
  <c r="AD1434" i="1"/>
  <c r="AC1434" i="1"/>
  <c r="AB1434" i="1"/>
  <c r="AA1434" i="1"/>
  <c r="Z1434" i="1"/>
  <c r="Y1434" i="1"/>
  <c r="X1434" i="1"/>
  <c r="W1434" i="1"/>
  <c r="V1434" i="1"/>
  <c r="U1434" i="1"/>
  <c r="T1434" i="1"/>
  <c r="S1434" i="1"/>
  <c r="R1434" i="1"/>
  <c r="Q1434" i="1"/>
  <c r="P1434" i="1"/>
  <c r="O1434" i="1"/>
  <c r="N1434" i="1"/>
  <c r="AL1434" i="1" s="1"/>
  <c r="M1434" i="1"/>
  <c r="AQ1434" i="1" s="1"/>
  <c r="L1434" i="1"/>
  <c r="AM1434" i="1" s="1"/>
  <c r="C1434" i="1"/>
  <c r="F1434" i="1" s="1"/>
  <c r="AT1433" i="1"/>
  <c r="AP1433" i="1"/>
  <c r="AO1433" i="1"/>
  <c r="AK1433" i="1"/>
  <c r="AJ1433" i="1"/>
  <c r="AI1433" i="1"/>
  <c r="AH1433" i="1"/>
  <c r="AG1433" i="1"/>
  <c r="AF1433" i="1"/>
  <c r="AE1433" i="1"/>
  <c r="AD1433" i="1"/>
  <c r="AC1433" i="1"/>
  <c r="AB1433" i="1"/>
  <c r="AA1433" i="1"/>
  <c r="Z1433" i="1"/>
  <c r="Y1433" i="1"/>
  <c r="X1433" i="1"/>
  <c r="W1433" i="1"/>
  <c r="V1433" i="1"/>
  <c r="U1433" i="1"/>
  <c r="T1433" i="1"/>
  <c r="S1433" i="1"/>
  <c r="R1433" i="1"/>
  <c r="Q1433" i="1"/>
  <c r="P1433" i="1"/>
  <c r="O1433" i="1"/>
  <c r="N1433" i="1"/>
  <c r="AL1433" i="1" s="1"/>
  <c r="M1433" i="1"/>
  <c r="AQ1433" i="1" s="1"/>
  <c r="L1433" i="1"/>
  <c r="AM1433" i="1" s="1"/>
  <c r="C1433" i="1"/>
  <c r="F1433" i="1" s="1"/>
  <c r="AT1432" i="1"/>
  <c r="AP1432" i="1"/>
  <c r="AO1432" i="1"/>
  <c r="AK1432" i="1"/>
  <c r="AJ1432" i="1"/>
  <c r="AI1432" i="1"/>
  <c r="AH1432" i="1"/>
  <c r="AG1432" i="1"/>
  <c r="AF1432" i="1"/>
  <c r="AE1432" i="1"/>
  <c r="AD1432" i="1"/>
  <c r="AC1432" i="1"/>
  <c r="AB1432" i="1"/>
  <c r="AA1432" i="1"/>
  <c r="Z1432" i="1"/>
  <c r="Y1432" i="1"/>
  <c r="X1432" i="1"/>
  <c r="W1432" i="1"/>
  <c r="V1432" i="1"/>
  <c r="U1432" i="1"/>
  <c r="T1432" i="1"/>
  <c r="S1432" i="1"/>
  <c r="R1432" i="1"/>
  <c r="Q1432" i="1"/>
  <c r="P1432" i="1"/>
  <c r="O1432" i="1"/>
  <c r="N1432" i="1"/>
  <c r="AL1432" i="1" s="1"/>
  <c r="M1432" i="1"/>
  <c r="AQ1432" i="1" s="1"/>
  <c r="L1432" i="1"/>
  <c r="AM1432" i="1" s="1"/>
  <c r="C1432" i="1"/>
  <c r="F1432" i="1" s="1"/>
  <c r="AT1431" i="1"/>
  <c r="AP1431" i="1"/>
  <c r="AO1431" i="1"/>
  <c r="AK1431" i="1"/>
  <c r="AJ1431" i="1"/>
  <c r="AI1431" i="1"/>
  <c r="AH1431" i="1"/>
  <c r="AG1431" i="1"/>
  <c r="AF1431" i="1"/>
  <c r="AE1431" i="1"/>
  <c r="AD1431" i="1"/>
  <c r="AC1431" i="1"/>
  <c r="AB1431" i="1"/>
  <c r="AA1431" i="1"/>
  <c r="Z1431" i="1"/>
  <c r="Y1431" i="1"/>
  <c r="X1431" i="1"/>
  <c r="W1431" i="1"/>
  <c r="V1431" i="1"/>
  <c r="U1431" i="1"/>
  <c r="T1431" i="1"/>
  <c r="S1431" i="1"/>
  <c r="R1431" i="1"/>
  <c r="Q1431" i="1"/>
  <c r="P1431" i="1"/>
  <c r="O1431" i="1"/>
  <c r="N1431" i="1"/>
  <c r="AL1431" i="1" s="1"/>
  <c r="M1431" i="1"/>
  <c r="AQ1431" i="1" s="1"/>
  <c r="L1431" i="1"/>
  <c r="AM1431" i="1" s="1"/>
  <c r="C1431" i="1"/>
  <c r="F1431" i="1" s="1"/>
  <c r="AT1430" i="1"/>
  <c r="AP1430" i="1"/>
  <c r="AO1430" i="1"/>
  <c r="AK1430" i="1"/>
  <c r="AJ1430" i="1"/>
  <c r="AI1430" i="1"/>
  <c r="AH1430" i="1"/>
  <c r="AG1430" i="1"/>
  <c r="AF1430" i="1"/>
  <c r="AE1430" i="1"/>
  <c r="AD1430" i="1"/>
  <c r="AC1430" i="1"/>
  <c r="AB1430" i="1"/>
  <c r="AA1430" i="1"/>
  <c r="Z1430" i="1"/>
  <c r="Y1430" i="1"/>
  <c r="X1430" i="1"/>
  <c r="W1430" i="1"/>
  <c r="V1430" i="1"/>
  <c r="U1430" i="1"/>
  <c r="T1430" i="1"/>
  <c r="S1430" i="1"/>
  <c r="R1430" i="1"/>
  <c r="Q1430" i="1"/>
  <c r="P1430" i="1"/>
  <c r="O1430" i="1"/>
  <c r="N1430" i="1"/>
  <c r="AL1430" i="1" s="1"/>
  <c r="M1430" i="1"/>
  <c r="AQ1430" i="1" s="1"/>
  <c r="L1430" i="1"/>
  <c r="AM1430" i="1" s="1"/>
  <c r="C1430" i="1"/>
  <c r="F1430" i="1" s="1"/>
  <c r="AT1429" i="1"/>
  <c r="AP1429" i="1"/>
  <c r="AO1429" i="1"/>
  <c r="AK1429" i="1"/>
  <c r="AJ1429" i="1"/>
  <c r="AI1429" i="1"/>
  <c r="AH1429" i="1"/>
  <c r="AG1429" i="1"/>
  <c r="AF1429" i="1"/>
  <c r="AE1429" i="1"/>
  <c r="AD1429" i="1"/>
  <c r="AC1429" i="1"/>
  <c r="AB1429" i="1"/>
  <c r="AA1429" i="1"/>
  <c r="Z1429" i="1"/>
  <c r="Y1429" i="1"/>
  <c r="X1429" i="1"/>
  <c r="W1429" i="1"/>
  <c r="V1429" i="1"/>
  <c r="U1429" i="1"/>
  <c r="T1429" i="1"/>
  <c r="S1429" i="1"/>
  <c r="R1429" i="1"/>
  <c r="Q1429" i="1"/>
  <c r="P1429" i="1"/>
  <c r="O1429" i="1"/>
  <c r="N1429" i="1"/>
  <c r="AL1429" i="1" s="1"/>
  <c r="M1429" i="1"/>
  <c r="AQ1429" i="1" s="1"/>
  <c r="L1429" i="1"/>
  <c r="AM1429" i="1" s="1"/>
  <c r="C1429" i="1"/>
  <c r="F1429" i="1" s="1"/>
  <c r="AT1428" i="1"/>
  <c r="AK1428" i="1"/>
  <c r="AJ1428" i="1"/>
  <c r="AI1428" i="1"/>
  <c r="AH1428" i="1"/>
  <c r="AG1428" i="1"/>
  <c r="AF1428" i="1"/>
  <c r="AE1428" i="1"/>
  <c r="AD1428" i="1"/>
  <c r="AC1428" i="1"/>
  <c r="AB1428" i="1"/>
  <c r="AA1428" i="1"/>
  <c r="Z1428" i="1"/>
  <c r="Y1428" i="1"/>
  <c r="X1428" i="1"/>
  <c r="W1428" i="1"/>
  <c r="V1428" i="1"/>
  <c r="U1428" i="1"/>
  <c r="T1428" i="1"/>
  <c r="S1428" i="1"/>
  <c r="R1428" i="1"/>
  <c r="Q1428" i="1"/>
  <c r="P1428" i="1"/>
  <c r="O1428" i="1"/>
  <c r="N1428" i="1"/>
  <c r="AL1428" i="1" s="1"/>
  <c r="M1428" i="1"/>
  <c r="AQ1428" i="1" s="1"/>
  <c r="L1428" i="1"/>
  <c r="AM1428" i="1" s="1"/>
  <c r="C1428" i="1"/>
  <c r="F1428" i="1" s="1"/>
  <c r="AT1427" i="1"/>
  <c r="AP1427" i="1"/>
  <c r="AK1427" i="1"/>
  <c r="AJ1427" i="1"/>
  <c r="AI1427" i="1"/>
  <c r="AH1427" i="1"/>
  <c r="AG1427" i="1"/>
  <c r="AF1427" i="1"/>
  <c r="AE1427" i="1"/>
  <c r="AD1427" i="1"/>
  <c r="AC1427" i="1"/>
  <c r="AB1427" i="1"/>
  <c r="AA1427" i="1"/>
  <c r="Z1427" i="1"/>
  <c r="Y1427" i="1"/>
  <c r="X1427" i="1"/>
  <c r="W1427" i="1"/>
  <c r="V1427" i="1"/>
  <c r="U1427" i="1"/>
  <c r="T1427" i="1"/>
  <c r="S1427" i="1"/>
  <c r="R1427" i="1"/>
  <c r="Q1427" i="1"/>
  <c r="P1427" i="1"/>
  <c r="O1427" i="1"/>
  <c r="N1427" i="1"/>
  <c r="AL1427" i="1" s="1"/>
  <c r="M1427" i="1"/>
  <c r="AQ1427" i="1" s="1"/>
  <c r="L1427" i="1"/>
  <c r="AM1427" i="1" s="1"/>
  <c r="C1427" i="1"/>
  <c r="F1427" i="1" s="1"/>
  <c r="AT1426" i="1"/>
  <c r="AP1426" i="1"/>
  <c r="AO1426" i="1"/>
  <c r="AK1426" i="1"/>
  <c r="AJ1426" i="1"/>
  <c r="AI1426" i="1"/>
  <c r="AH1426" i="1"/>
  <c r="AG1426" i="1"/>
  <c r="AF1426" i="1"/>
  <c r="AE1426" i="1"/>
  <c r="AD1426" i="1"/>
  <c r="AC1426" i="1"/>
  <c r="AB1426" i="1"/>
  <c r="AA1426" i="1"/>
  <c r="Z1426" i="1"/>
  <c r="Y1426" i="1"/>
  <c r="X1426" i="1"/>
  <c r="W1426" i="1"/>
  <c r="V1426" i="1"/>
  <c r="U1426" i="1"/>
  <c r="T1426" i="1"/>
  <c r="S1426" i="1"/>
  <c r="R1426" i="1"/>
  <c r="Q1426" i="1"/>
  <c r="P1426" i="1"/>
  <c r="O1426" i="1"/>
  <c r="N1426" i="1"/>
  <c r="AL1426" i="1" s="1"/>
  <c r="M1426" i="1"/>
  <c r="AQ1426" i="1" s="1"/>
  <c r="L1426" i="1"/>
  <c r="AM1426" i="1" s="1"/>
  <c r="C1426" i="1"/>
  <c r="F1426" i="1" s="1"/>
  <c r="AT1425" i="1"/>
  <c r="AP1425" i="1"/>
  <c r="AO1425" i="1"/>
  <c r="AK1425" i="1"/>
  <c r="AJ1425" i="1"/>
  <c r="AI1425" i="1"/>
  <c r="AH1425" i="1"/>
  <c r="AG1425" i="1"/>
  <c r="AF1425" i="1"/>
  <c r="AE1425" i="1"/>
  <c r="AD1425" i="1"/>
  <c r="AC1425" i="1"/>
  <c r="AB1425" i="1"/>
  <c r="AA1425" i="1"/>
  <c r="Z1425" i="1"/>
  <c r="Y1425" i="1"/>
  <c r="X1425" i="1"/>
  <c r="W1425" i="1"/>
  <c r="V1425" i="1"/>
  <c r="U1425" i="1"/>
  <c r="T1425" i="1"/>
  <c r="S1425" i="1"/>
  <c r="R1425" i="1"/>
  <c r="Q1425" i="1"/>
  <c r="P1425" i="1"/>
  <c r="O1425" i="1"/>
  <c r="N1425" i="1"/>
  <c r="AL1425" i="1" s="1"/>
  <c r="M1425" i="1"/>
  <c r="AQ1425" i="1" s="1"/>
  <c r="L1425" i="1"/>
  <c r="AM1425" i="1" s="1"/>
  <c r="C1425" i="1"/>
  <c r="F1425" i="1" s="1"/>
  <c r="AT1424" i="1"/>
  <c r="AP1424" i="1"/>
  <c r="AO1424" i="1"/>
  <c r="AK1424" i="1"/>
  <c r="AJ1424" i="1"/>
  <c r="AI1424" i="1"/>
  <c r="AH1424" i="1"/>
  <c r="AG1424" i="1"/>
  <c r="AF1424" i="1"/>
  <c r="AE1424" i="1"/>
  <c r="AD1424" i="1"/>
  <c r="AC1424" i="1"/>
  <c r="AB1424" i="1"/>
  <c r="AA1424" i="1"/>
  <c r="Z1424" i="1"/>
  <c r="Y1424" i="1"/>
  <c r="X1424" i="1"/>
  <c r="W1424" i="1"/>
  <c r="V1424" i="1"/>
  <c r="U1424" i="1"/>
  <c r="T1424" i="1"/>
  <c r="S1424" i="1"/>
  <c r="R1424" i="1"/>
  <c r="Q1424" i="1"/>
  <c r="P1424" i="1"/>
  <c r="O1424" i="1"/>
  <c r="N1424" i="1"/>
  <c r="AL1424" i="1" s="1"/>
  <c r="M1424" i="1"/>
  <c r="AQ1424" i="1" s="1"/>
  <c r="L1424" i="1"/>
  <c r="AM1424" i="1" s="1"/>
  <c r="C1424" i="1"/>
  <c r="F1424" i="1" s="1"/>
  <c r="AT1423" i="1"/>
  <c r="AP1423" i="1"/>
  <c r="AO1423" i="1"/>
  <c r="AK1423" i="1"/>
  <c r="AJ1423" i="1"/>
  <c r="AI1423" i="1"/>
  <c r="AH1423" i="1"/>
  <c r="AG1423" i="1"/>
  <c r="AF1423" i="1"/>
  <c r="AE1423" i="1"/>
  <c r="AD1423" i="1"/>
  <c r="AC1423" i="1"/>
  <c r="AB1423" i="1"/>
  <c r="AA1423" i="1"/>
  <c r="Z1423" i="1"/>
  <c r="Y1423" i="1"/>
  <c r="X1423" i="1"/>
  <c r="W1423" i="1"/>
  <c r="V1423" i="1"/>
  <c r="U1423" i="1"/>
  <c r="T1423" i="1"/>
  <c r="S1423" i="1"/>
  <c r="R1423" i="1"/>
  <c r="Q1423" i="1"/>
  <c r="P1423" i="1"/>
  <c r="O1423" i="1"/>
  <c r="N1423" i="1"/>
  <c r="AL1423" i="1" s="1"/>
  <c r="M1423" i="1"/>
  <c r="AQ1423" i="1" s="1"/>
  <c r="L1423" i="1"/>
  <c r="AM1423" i="1" s="1"/>
  <c r="C1423" i="1"/>
  <c r="F1423" i="1" s="1"/>
  <c r="AT1422" i="1"/>
  <c r="AP1422" i="1"/>
  <c r="AO1422" i="1"/>
  <c r="AK1422" i="1"/>
  <c r="AJ1422" i="1"/>
  <c r="AI1422" i="1"/>
  <c r="AH1422" i="1"/>
  <c r="AG1422" i="1"/>
  <c r="AF1422" i="1"/>
  <c r="AE1422" i="1"/>
  <c r="AD1422" i="1"/>
  <c r="AC1422" i="1"/>
  <c r="AB1422" i="1"/>
  <c r="AA1422" i="1"/>
  <c r="Z1422" i="1"/>
  <c r="Y1422" i="1"/>
  <c r="X1422" i="1"/>
  <c r="W1422" i="1"/>
  <c r="V1422" i="1"/>
  <c r="U1422" i="1"/>
  <c r="T1422" i="1"/>
  <c r="S1422" i="1"/>
  <c r="R1422" i="1"/>
  <c r="Q1422" i="1"/>
  <c r="P1422" i="1"/>
  <c r="O1422" i="1"/>
  <c r="N1422" i="1"/>
  <c r="AL1422" i="1" s="1"/>
  <c r="M1422" i="1"/>
  <c r="AQ1422" i="1" s="1"/>
  <c r="L1422" i="1"/>
  <c r="AM1422" i="1" s="1"/>
  <c r="C1422" i="1"/>
  <c r="F1422" i="1" s="1"/>
  <c r="AT1421" i="1"/>
  <c r="AP1421" i="1"/>
  <c r="AO1421" i="1"/>
  <c r="AK1421" i="1"/>
  <c r="AJ1421" i="1"/>
  <c r="AI1421" i="1"/>
  <c r="AH1421" i="1"/>
  <c r="AG1421" i="1"/>
  <c r="AF1421" i="1"/>
  <c r="AE1421" i="1"/>
  <c r="AD1421" i="1"/>
  <c r="AC1421" i="1"/>
  <c r="AB1421" i="1"/>
  <c r="AA1421" i="1"/>
  <c r="Z1421" i="1"/>
  <c r="Y1421" i="1"/>
  <c r="X1421" i="1"/>
  <c r="W1421" i="1"/>
  <c r="V1421" i="1"/>
  <c r="U1421" i="1"/>
  <c r="T1421" i="1"/>
  <c r="S1421" i="1"/>
  <c r="R1421" i="1"/>
  <c r="Q1421" i="1"/>
  <c r="P1421" i="1"/>
  <c r="O1421" i="1"/>
  <c r="N1421" i="1"/>
  <c r="AL1421" i="1" s="1"/>
  <c r="M1421" i="1"/>
  <c r="AQ1421" i="1" s="1"/>
  <c r="L1421" i="1"/>
  <c r="AM1421" i="1" s="1"/>
  <c r="C1421" i="1"/>
  <c r="F1421" i="1" s="1"/>
  <c r="AT1420" i="1"/>
  <c r="AP1420" i="1"/>
  <c r="AO1420" i="1"/>
  <c r="AK1420" i="1"/>
  <c r="AJ1420" i="1"/>
  <c r="AI1420" i="1"/>
  <c r="AH1420" i="1"/>
  <c r="AG1420" i="1"/>
  <c r="AF1420" i="1"/>
  <c r="AE1420" i="1"/>
  <c r="AD1420" i="1"/>
  <c r="AC1420" i="1"/>
  <c r="AB1420" i="1"/>
  <c r="AA1420" i="1"/>
  <c r="Z1420" i="1"/>
  <c r="Y1420" i="1"/>
  <c r="X1420" i="1"/>
  <c r="W1420" i="1"/>
  <c r="V1420" i="1"/>
  <c r="U1420" i="1"/>
  <c r="T1420" i="1"/>
  <c r="S1420" i="1"/>
  <c r="R1420" i="1"/>
  <c r="Q1420" i="1"/>
  <c r="P1420" i="1"/>
  <c r="O1420" i="1"/>
  <c r="N1420" i="1"/>
  <c r="AL1420" i="1" s="1"/>
  <c r="M1420" i="1"/>
  <c r="AQ1420" i="1" s="1"/>
  <c r="L1420" i="1"/>
  <c r="AM1420" i="1" s="1"/>
  <c r="C1420" i="1"/>
  <c r="F1420" i="1" s="1"/>
  <c r="AT1419" i="1"/>
  <c r="AP1419" i="1"/>
  <c r="AO1419" i="1"/>
  <c r="AK1419" i="1"/>
  <c r="AJ1419" i="1"/>
  <c r="AI1419" i="1"/>
  <c r="AH1419" i="1"/>
  <c r="AG1419" i="1"/>
  <c r="AF1419" i="1"/>
  <c r="AE1419" i="1"/>
  <c r="AD1419" i="1"/>
  <c r="AC1419" i="1"/>
  <c r="AB1419" i="1"/>
  <c r="AA1419" i="1"/>
  <c r="Z1419" i="1"/>
  <c r="Y1419" i="1"/>
  <c r="X1419" i="1"/>
  <c r="W1419" i="1"/>
  <c r="V1419" i="1"/>
  <c r="U1419" i="1"/>
  <c r="T1419" i="1"/>
  <c r="S1419" i="1"/>
  <c r="R1419" i="1"/>
  <c r="Q1419" i="1"/>
  <c r="P1419" i="1"/>
  <c r="O1419" i="1"/>
  <c r="N1419" i="1"/>
  <c r="AL1419" i="1" s="1"/>
  <c r="M1419" i="1"/>
  <c r="AQ1419" i="1" s="1"/>
  <c r="L1419" i="1"/>
  <c r="AM1419" i="1" s="1"/>
  <c r="C1419" i="1"/>
  <c r="F1419" i="1" s="1"/>
  <c r="AT1418" i="1"/>
  <c r="AP1418" i="1"/>
  <c r="AO1418" i="1"/>
  <c r="AK1418" i="1"/>
  <c r="AJ1418" i="1"/>
  <c r="AI1418" i="1"/>
  <c r="AH1418" i="1"/>
  <c r="AG1418" i="1"/>
  <c r="AF1418" i="1"/>
  <c r="AE1418" i="1"/>
  <c r="AD1418" i="1"/>
  <c r="AC1418" i="1"/>
  <c r="AB1418" i="1"/>
  <c r="AA1418" i="1"/>
  <c r="Z1418" i="1"/>
  <c r="Y1418" i="1"/>
  <c r="X1418" i="1"/>
  <c r="W1418" i="1"/>
  <c r="V1418" i="1"/>
  <c r="U1418" i="1"/>
  <c r="T1418" i="1"/>
  <c r="S1418" i="1"/>
  <c r="R1418" i="1"/>
  <c r="Q1418" i="1"/>
  <c r="P1418" i="1"/>
  <c r="O1418" i="1"/>
  <c r="N1418" i="1"/>
  <c r="AL1418" i="1" s="1"/>
  <c r="M1418" i="1"/>
  <c r="AQ1418" i="1" s="1"/>
  <c r="L1418" i="1"/>
  <c r="AM1418" i="1" s="1"/>
  <c r="C1418" i="1"/>
  <c r="F1418" i="1" s="1"/>
  <c r="AT1417" i="1"/>
  <c r="AP1417" i="1"/>
  <c r="AO1417" i="1"/>
  <c r="AK1417" i="1"/>
  <c r="AJ1417" i="1"/>
  <c r="AI1417" i="1"/>
  <c r="AH1417" i="1"/>
  <c r="AG1417" i="1"/>
  <c r="AF1417" i="1"/>
  <c r="AE1417" i="1"/>
  <c r="AD1417" i="1"/>
  <c r="AC1417" i="1"/>
  <c r="AB1417" i="1"/>
  <c r="AA1417" i="1"/>
  <c r="Z1417" i="1"/>
  <c r="Y1417" i="1"/>
  <c r="X1417" i="1"/>
  <c r="W1417" i="1"/>
  <c r="V1417" i="1"/>
  <c r="U1417" i="1"/>
  <c r="T1417" i="1"/>
  <c r="S1417" i="1"/>
  <c r="R1417" i="1"/>
  <c r="Q1417" i="1"/>
  <c r="P1417" i="1"/>
  <c r="O1417" i="1"/>
  <c r="N1417" i="1"/>
  <c r="AL1417" i="1" s="1"/>
  <c r="M1417" i="1"/>
  <c r="AQ1417" i="1" s="1"/>
  <c r="L1417" i="1"/>
  <c r="AM1417" i="1" s="1"/>
  <c r="C1417" i="1"/>
  <c r="F1417" i="1" s="1"/>
  <c r="AT1416" i="1"/>
  <c r="AP1416" i="1"/>
  <c r="AO1416" i="1"/>
  <c r="AK1416" i="1"/>
  <c r="AJ1416" i="1"/>
  <c r="AI1416" i="1"/>
  <c r="AH1416" i="1"/>
  <c r="AG1416" i="1"/>
  <c r="AF1416" i="1"/>
  <c r="AE1416" i="1"/>
  <c r="AD1416" i="1"/>
  <c r="AC1416" i="1"/>
  <c r="AB1416" i="1"/>
  <c r="AA1416" i="1"/>
  <c r="Z1416" i="1"/>
  <c r="Y1416" i="1"/>
  <c r="X1416" i="1"/>
  <c r="W1416" i="1"/>
  <c r="V1416" i="1"/>
  <c r="U1416" i="1"/>
  <c r="T1416" i="1"/>
  <c r="S1416" i="1"/>
  <c r="R1416" i="1"/>
  <c r="Q1416" i="1"/>
  <c r="P1416" i="1"/>
  <c r="O1416" i="1"/>
  <c r="N1416" i="1"/>
  <c r="AL1416" i="1" s="1"/>
  <c r="M1416" i="1"/>
  <c r="AQ1416" i="1" s="1"/>
  <c r="L1416" i="1"/>
  <c r="AM1416" i="1" s="1"/>
  <c r="C1416" i="1"/>
  <c r="F1416" i="1" s="1"/>
  <c r="AT1415" i="1"/>
  <c r="AP1415" i="1"/>
  <c r="AO1415" i="1"/>
  <c r="AK1415" i="1"/>
  <c r="AJ1415" i="1"/>
  <c r="AI1415" i="1"/>
  <c r="AH1415" i="1"/>
  <c r="AG1415" i="1"/>
  <c r="AF1415" i="1"/>
  <c r="AE1415" i="1"/>
  <c r="AD1415" i="1"/>
  <c r="AC1415" i="1"/>
  <c r="AB1415" i="1"/>
  <c r="AA1415" i="1"/>
  <c r="Z1415" i="1"/>
  <c r="Y1415" i="1"/>
  <c r="X1415" i="1"/>
  <c r="W1415" i="1"/>
  <c r="V1415" i="1"/>
  <c r="U1415" i="1"/>
  <c r="T1415" i="1"/>
  <c r="S1415" i="1"/>
  <c r="R1415" i="1"/>
  <c r="Q1415" i="1"/>
  <c r="P1415" i="1"/>
  <c r="O1415" i="1"/>
  <c r="N1415" i="1"/>
  <c r="AL1415" i="1" s="1"/>
  <c r="M1415" i="1"/>
  <c r="AQ1415" i="1" s="1"/>
  <c r="L1415" i="1"/>
  <c r="AM1415" i="1" s="1"/>
  <c r="C1415" i="1"/>
  <c r="F1415" i="1" s="1"/>
  <c r="AT1414" i="1"/>
  <c r="AP1414" i="1"/>
  <c r="AO1414" i="1"/>
  <c r="AK1414" i="1"/>
  <c r="AJ1414" i="1"/>
  <c r="AI1414" i="1"/>
  <c r="AH1414" i="1"/>
  <c r="AG1414" i="1"/>
  <c r="AF1414" i="1"/>
  <c r="AE1414" i="1"/>
  <c r="AD1414" i="1"/>
  <c r="AC1414" i="1"/>
  <c r="AB1414" i="1"/>
  <c r="AA1414" i="1"/>
  <c r="Z1414" i="1"/>
  <c r="Y1414" i="1"/>
  <c r="X1414" i="1"/>
  <c r="W1414" i="1"/>
  <c r="V1414" i="1"/>
  <c r="U1414" i="1"/>
  <c r="T1414" i="1"/>
  <c r="S1414" i="1"/>
  <c r="R1414" i="1"/>
  <c r="Q1414" i="1"/>
  <c r="P1414" i="1"/>
  <c r="O1414" i="1"/>
  <c r="N1414" i="1"/>
  <c r="AL1414" i="1" s="1"/>
  <c r="M1414" i="1"/>
  <c r="AQ1414" i="1" s="1"/>
  <c r="L1414" i="1"/>
  <c r="AM1414" i="1" s="1"/>
  <c r="C1414" i="1"/>
  <c r="F1414" i="1" s="1"/>
  <c r="AT1413" i="1"/>
  <c r="AP1413" i="1"/>
  <c r="AO1413" i="1"/>
  <c r="AK1413" i="1"/>
  <c r="AJ1413" i="1"/>
  <c r="AI1413" i="1"/>
  <c r="AH1413" i="1"/>
  <c r="AG1413" i="1"/>
  <c r="AF1413" i="1"/>
  <c r="AE1413" i="1"/>
  <c r="AD1413" i="1"/>
  <c r="AC1413" i="1"/>
  <c r="AB1413" i="1"/>
  <c r="AA1413" i="1"/>
  <c r="Z1413" i="1"/>
  <c r="Y1413" i="1"/>
  <c r="X1413" i="1"/>
  <c r="W1413" i="1"/>
  <c r="V1413" i="1"/>
  <c r="U1413" i="1"/>
  <c r="T1413" i="1"/>
  <c r="S1413" i="1"/>
  <c r="R1413" i="1"/>
  <c r="Q1413" i="1"/>
  <c r="P1413" i="1"/>
  <c r="O1413" i="1"/>
  <c r="N1413" i="1"/>
  <c r="AL1413" i="1" s="1"/>
  <c r="M1413" i="1"/>
  <c r="AQ1413" i="1" s="1"/>
  <c r="L1413" i="1"/>
  <c r="AM1413" i="1" s="1"/>
  <c r="C1413" i="1"/>
  <c r="F1413" i="1" s="1"/>
  <c r="AT1412" i="1"/>
  <c r="AP1412" i="1"/>
  <c r="AO1412" i="1"/>
  <c r="AK1412" i="1"/>
  <c r="AJ1412" i="1"/>
  <c r="AI1412" i="1"/>
  <c r="AH1412" i="1"/>
  <c r="AG1412" i="1"/>
  <c r="AF1412" i="1"/>
  <c r="AE1412" i="1"/>
  <c r="AD1412" i="1"/>
  <c r="AC1412" i="1"/>
  <c r="AB1412" i="1"/>
  <c r="AA1412" i="1"/>
  <c r="Z1412" i="1"/>
  <c r="Y1412" i="1"/>
  <c r="X1412" i="1"/>
  <c r="W1412" i="1"/>
  <c r="V1412" i="1"/>
  <c r="U1412" i="1"/>
  <c r="T1412" i="1"/>
  <c r="S1412" i="1"/>
  <c r="R1412" i="1"/>
  <c r="Q1412" i="1"/>
  <c r="P1412" i="1"/>
  <c r="O1412" i="1"/>
  <c r="N1412" i="1"/>
  <c r="AL1412" i="1" s="1"/>
  <c r="M1412" i="1"/>
  <c r="AQ1412" i="1" s="1"/>
  <c r="L1412" i="1"/>
  <c r="AM1412" i="1" s="1"/>
  <c r="C1412" i="1"/>
  <c r="F1412" i="1" s="1"/>
  <c r="AT1411" i="1"/>
  <c r="AP1411" i="1"/>
  <c r="AO1411" i="1"/>
  <c r="AK1411" i="1"/>
  <c r="AJ1411" i="1"/>
  <c r="AI1411" i="1"/>
  <c r="AH1411" i="1"/>
  <c r="AG1411" i="1"/>
  <c r="AF1411" i="1"/>
  <c r="AE1411" i="1"/>
  <c r="AD1411" i="1"/>
  <c r="AC1411" i="1"/>
  <c r="AB1411" i="1"/>
  <c r="AA1411" i="1"/>
  <c r="Z1411" i="1"/>
  <c r="Y1411" i="1"/>
  <c r="X1411" i="1"/>
  <c r="W1411" i="1"/>
  <c r="V1411" i="1"/>
  <c r="U1411" i="1"/>
  <c r="T1411" i="1"/>
  <c r="S1411" i="1"/>
  <c r="R1411" i="1"/>
  <c r="Q1411" i="1"/>
  <c r="P1411" i="1"/>
  <c r="O1411" i="1"/>
  <c r="N1411" i="1"/>
  <c r="AL1411" i="1" s="1"/>
  <c r="M1411" i="1"/>
  <c r="AQ1411" i="1" s="1"/>
  <c r="L1411" i="1"/>
  <c r="AM1411" i="1" s="1"/>
  <c r="C1411" i="1"/>
  <c r="F1411" i="1" s="1"/>
  <c r="AT1410" i="1"/>
  <c r="AP1410" i="1"/>
  <c r="AO1410" i="1"/>
  <c r="AK1410" i="1"/>
  <c r="AJ1410" i="1"/>
  <c r="AI1410" i="1"/>
  <c r="AH1410" i="1"/>
  <c r="AG1410" i="1"/>
  <c r="AF1410" i="1"/>
  <c r="AE1410" i="1"/>
  <c r="AD1410" i="1"/>
  <c r="AC1410" i="1"/>
  <c r="AB1410" i="1"/>
  <c r="AA1410" i="1"/>
  <c r="Z1410" i="1"/>
  <c r="Y1410" i="1"/>
  <c r="X1410" i="1"/>
  <c r="W1410" i="1"/>
  <c r="V1410" i="1"/>
  <c r="U1410" i="1"/>
  <c r="T1410" i="1"/>
  <c r="S1410" i="1"/>
  <c r="R1410" i="1"/>
  <c r="Q1410" i="1"/>
  <c r="P1410" i="1"/>
  <c r="O1410" i="1"/>
  <c r="N1410" i="1"/>
  <c r="AL1410" i="1" s="1"/>
  <c r="M1410" i="1"/>
  <c r="AQ1410" i="1" s="1"/>
  <c r="L1410" i="1"/>
  <c r="AM1410" i="1" s="1"/>
  <c r="C1410" i="1"/>
  <c r="F1410" i="1" s="1"/>
  <c r="AT1409" i="1"/>
  <c r="AP1409" i="1"/>
  <c r="AO1409" i="1"/>
  <c r="AK1409" i="1"/>
  <c r="AJ1409" i="1"/>
  <c r="AI1409" i="1"/>
  <c r="AH1409" i="1"/>
  <c r="AG1409" i="1"/>
  <c r="AF1409" i="1"/>
  <c r="AE1409" i="1"/>
  <c r="AD1409" i="1"/>
  <c r="AC1409" i="1"/>
  <c r="AB1409" i="1"/>
  <c r="AA1409" i="1"/>
  <c r="Z1409" i="1"/>
  <c r="Y1409" i="1"/>
  <c r="X1409" i="1"/>
  <c r="W1409" i="1"/>
  <c r="V1409" i="1"/>
  <c r="U1409" i="1"/>
  <c r="T1409" i="1"/>
  <c r="S1409" i="1"/>
  <c r="R1409" i="1"/>
  <c r="Q1409" i="1"/>
  <c r="P1409" i="1"/>
  <c r="O1409" i="1"/>
  <c r="N1409" i="1"/>
  <c r="AL1409" i="1" s="1"/>
  <c r="M1409" i="1"/>
  <c r="AQ1409" i="1" s="1"/>
  <c r="L1409" i="1"/>
  <c r="AM1409" i="1" s="1"/>
  <c r="C1409" i="1"/>
  <c r="F1409" i="1" s="1"/>
  <c r="AT1408" i="1"/>
  <c r="AP1408" i="1"/>
  <c r="AO1408" i="1"/>
  <c r="AK1408" i="1"/>
  <c r="AJ1408" i="1"/>
  <c r="AI1408" i="1"/>
  <c r="AH1408" i="1"/>
  <c r="AG1408" i="1"/>
  <c r="AF1408" i="1"/>
  <c r="AE1408" i="1"/>
  <c r="AD1408" i="1"/>
  <c r="AC1408" i="1"/>
  <c r="AB1408" i="1"/>
  <c r="AA1408" i="1"/>
  <c r="Z1408" i="1"/>
  <c r="Y1408" i="1"/>
  <c r="X1408" i="1"/>
  <c r="W1408" i="1"/>
  <c r="V1408" i="1"/>
  <c r="U1408" i="1"/>
  <c r="T1408" i="1"/>
  <c r="S1408" i="1"/>
  <c r="R1408" i="1"/>
  <c r="Q1408" i="1"/>
  <c r="P1408" i="1"/>
  <c r="O1408" i="1"/>
  <c r="N1408" i="1"/>
  <c r="AL1408" i="1" s="1"/>
  <c r="M1408" i="1"/>
  <c r="AQ1408" i="1" s="1"/>
  <c r="L1408" i="1"/>
  <c r="AM1408" i="1" s="1"/>
  <c r="C1408" i="1"/>
  <c r="F1408" i="1" s="1"/>
  <c r="AT1407" i="1"/>
  <c r="AP1407" i="1"/>
  <c r="AO1407" i="1"/>
  <c r="AK1407" i="1"/>
  <c r="AJ1407" i="1"/>
  <c r="AI1407" i="1"/>
  <c r="AH1407" i="1"/>
  <c r="AG1407" i="1"/>
  <c r="AF1407" i="1"/>
  <c r="AE1407" i="1"/>
  <c r="AD1407" i="1"/>
  <c r="AC1407" i="1"/>
  <c r="AB1407" i="1"/>
  <c r="AA1407" i="1"/>
  <c r="Z1407" i="1"/>
  <c r="Y1407" i="1"/>
  <c r="X1407" i="1"/>
  <c r="W1407" i="1"/>
  <c r="V1407" i="1"/>
  <c r="U1407" i="1"/>
  <c r="T1407" i="1"/>
  <c r="S1407" i="1"/>
  <c r="R1407" i="1"/>
  <c r="Q1407" i="1"/>
  <c r="P1407" i="1"/>
  <c r="O1407" i="1"/>
  <c r="N1407" i="1"/>
  <c r="AL1407" i="1" s="1"/>
  <c r="M1407" i="1"/>
  <c r="AQ1407" i="1" s="1"/>
  <c r="L1407" i="1"/>
  <c r="AM1407" i="1" s="1"/>
  <c r="C1407" i="1"/>
  <c r="F1407" i="1" s="1"/>
  <c r="AT1406" i="1"/>
  <c r="AP1406" i="1"/>
  <c r="AO1406" i="1"/>
  <c r="AK1406" i="1"/>
  <c r="AJ1406" i="1"/>
  <c r="AI1406" i="1"/>
  <c r="AH1406" i="1"/>
  <c r="AG1406" i="1"/>
  <c r="AF1406" i="1"/>
  <c r="AE1406" i="1"/>
  <c r="AD1406" i="1"/>
  <c r="AC1406" i="1"/>
  <c r="AB1406" i="1"/>
  <c r="AA1406" i="1"/>
  <c r="Z1406" i="1"/>
  <c r="Y1406" i="1"/>
  <c r="X1406" i="1"/>
  <c r="W1406" i="1"/>
  <c r="V1406" i="1"/>
  <c r="U1406" i="1"/>
  <c r="T1406" i="1"/>
  <c r="S1406" i="1"/>
  <c r="R1406" i="1"/>
  <c r="Q1406" i="1"/>
  <c r="P1406" i="1"/>
  <c r="O1406" i="1"/>
  <c r="N1406" i="1"/>
  <c r="AL1406" i="1" s="1"/>
  <c r="M1406" i="1"/>
  <c r="AQ1406" i="1" s="1"/>
  <c r="L1406" i="1"/>
  <c r="AM1406" i="1" s="1"/>
  <c r="C1406" i="1"/>
  <c r="F1406" i="1" s="1"/>
  <c r="AT1405" i="1"/>
  <c r="AP1405" i="1"/>
  <c r="AO1405" i="1"/>
  <c r="AK1405" i="1"/>
  <c r="AJ1405" i="1"/>
  <c r="AI1405" i="1"/>
  <c r="AH1405" i="1"/>
  <c r="AG1405" i="1"/>
  <c r="AF1405" i="1"/>
  <c r="AE1405" i="1"/>
  <c r="AD1405" i="1"/>
  <c r="AC1405" i="1"/>
  <c r="AB1405" i="1"/>
  <c r="AA1405" i="1"/>
  <c r="Z1405" i="1"/>
  <c r="Y1405" i="1"/>
  <c r="X1405" i="1"/>
  <c r="W1405" i="1"/>
  <c r="V1405" i="1"/>
  <c r="U1405" i="1"/>
  <c r="T1405" i="1"/>
  <c r="S1405" i="1"/>
  <c r="R1405" i="1"/>
  <c r="Q1405" i="1"/>
  <c r="P1405" i="1"/>
  <c r="O1405" i="1"/>
  <c r="N1405" i="1"/>
  <c r="AL1405" i="1" s="1"/>
  <c r="M1405" i="1"/>
  <c r="AQ1405" i="1" s="1"/>
  <c r="L1405" i="1"/>
  <c r="AM1405" i="1" s="1"/>
  <c r="C1405" i="1"/>
  <c r="F1405" i="1" s="1"/>
  <c r="AT1404" i="1"/>
  <c r="AK1404" i="1"/>
  <c r="AJ1404" i="1"/>
  <c r="AI1404" i="1"/>
  <c r="AH1404" i="1"/>
  <c r="AG1404" i="1"/>
  <c r="AF1404" i="1"/>
  <c r="AE1404" i="1"/>
  <c r="AD1404" i="1"/>
  <c r="AC1404" i="1"/>
  <c r="AB1404" i="1"/>
  <c r="AA1404" i="1"/>
  <c r="Z1404" i="1"/>
  <c r="Y1404" i="1"/>
  <c r="X1404" i="1"/>
  <c r="W1404" i="1"/>
  <c r="V1404" i="1"/>
  <c r="U1404" i="1"/>
  <c r="T1404" i="1"/>
  <c r="S1404" i="1"/>
  <c r="R1404" i="1"/>
  <c r="Q1404" i="1"/>
  <c r="P1404" i="1"/>
  <c r="O1404" i="1"/>
  <c r="N1404" i="1"/>
  <c r="AL1404" i="1" s="1"/>
  <c r="M1404" i="1"/>
  <c r="AQ1404" i="1" s="1"/>
  <c r="L1404" i="1"/>
  <c r="AM1404" i="1" s="1"/>
  <c r="C1404" i="1"/>
  <c r="F1404" i="1" s="1"/>
  <c r="AT1403" i="1"/>
  <c r="AP1403" i="1"/>
  <c r="AK1403" i="1"/>
  <c r="AJ1403" i="1"/>
  <c r="AI1403" i="1"/>
  <c r="AH1403" i="1"/>
  <c r="AG1403" i="1"/>
  <c r="AF1403" i="1"/>
  <c r="AE1403" i="1"/>
  <c r="AD1403" i="1"/>
  <c r="AC1403" i="1"/>
  <c r="AB1403" i="1"/>
  <c r="AA1403" i="1"/>
  <c r="Z1403" i="1"/>
  <c r="Y1403" i="1"/>
  <c r="X1403" i="1"/>
  <c r="W1403" i="1"/>
  <c r="V1403" i="1"/>
  <c r="U1403" i="1"/>
  <c r="T1403" i="1"/>
  <c r="S1403" i="1"/>
  <c r="R1403" i="1"/>
  <c r="Q1403" i="1"/>
  <c r="P1403" i="1"/>
  <c r="O1403" i="1"/>
  <c r="N1403" i="1"/>
  <c r="AL1403" i="1" s="1"/>
  <c r="M1403" i="1"/>
  <c r="AQ1403" i="1" s="1"/>
  <c r="L1403" i="1"/>
  <c r="AM1403" i="1" s="1"/>
  <c r="C1403" i="1"/>
  <c r="F1403" i="1" s="1"/>
  <c r="AT1402" i="1"/>
  <c r="AP1402" i="1"/>
  <c r="AO1402" i="1"/>
  <c r="AK1402" i="1"/>
  <c r="AJ1402" i="1"/>
  <c r="AI1402" i="1"/>
  <c r="AH1402" i="1"/>
  <c r="AG1402" i="1"/>
  <c r="AF1402" i="1"/>
  <c r="AE1402" i="1"/>
  <c r="AD1402" i="1"/>
  <c r="AC1402" i="1"/>
  <c r="AB1402" i="1"/>
  <c r="AA1402" i="1"/>
  <c r="Z1402" i="1"/>
  <c r="Y1402" i="1"/>
  <c r="X1402" i="1"/>
  <c r="W1402" i="1"/>
  <c r="V1402" i="1"/>
  <c r="U1402" i="1"/>
  <c r="T1402" i="1"/>
  <c r="S1402" i="1"/>
  <c r="R1402" i="1"/>
  <c r="Q1402" i="1"/>
  <c r="P1402" i="1"/>
  <c r="O1402" i="1"/>
  <c r="N1402" i="1"/>
  <c r="AL1402" i="1" s="1"/>
  <c r="M1402" i="1"/>
  <c r="AQ1402" i="1" s="1"/>
  <c r="L1402" i="1"/>
  <c r="AM1402" i="1" s="1"/>
  <c r="C1402" i="1"/>
  <c r="F1402" i="1" s="1"/>
  <c r="AT1401" i="1"/>
  <c r="AP1401" i="1"/>
  <c r="AO1401" i="1"/>
  <c r="AK1401" i="1"/>
  <c r="AJ1401" i="1"/>
  <c r="AI1401" i="1"/>
  <c r="AH1401" i="1"/>
  <c r="AG1401" i="1"/>
  <c r="AF1401" i="1"/>
  <c r="AE1401" i="1"/>
  <c r="AD1401" i="1"/>
  <c r="AC1401" i="1"/>
  <c r="AB1401" i="1"/>
  <c r="AA1401" i="1"/>
  <c r="Z1401" i="1"/>
  <c r="Y1401" i="1"/>
  <c r="X1401" i="1"/>
  <c r="W1401" i="1"/>
  <c r="V1401" i="1"/>
  <c r="U1401" i="1"/>
  <c r="T1401" i="1"/>
  <c r="S1401" i="1"/>
  <c r="R1401" i="1"/>
  <c r="Q1401" i="1"/>
  <c r="P1401" i="1"/>
  <c r="O1401" i="1"/>
  <c r="N1401" i="1"/>
  <c r="AL1401" i="1" s="1"/>
  <c r="M1401" i="1"/>
  <c r="AQ1401" i="1" s="1"/>
  <c r="L1401" i="1"/>
  <c r="AM1401" i="1" s="1"/>
  <c r="C1401" i="1"/>
  <c r="F1401" i="1" s="1"/>
  <c r="AT1400" i="1"/>
  <c r="AP1400" i="1"/>
  <c r="AO1400" i="1"/>
  <c r="AK1400" i="1"/>
  <c r="AJ1400" i="1"/>
  <c r="AI1400" i="1"/>
  <c r="AH1400" i="1"/>
  <c r="AG1400" i="1"/>
  <c r="AF1400" i="1"/>
  <c r="AE1400" i="1"/>
  <c r="AD1400" i="1"/>
  <c r="AC1400" i="1"/>
  <c r="AB1400" i="1"/>
  <c r="AA1400" i="1"/>
  <c r="Z1400" i="1"/>
  <c r="Y1400" i="1"/>
  <c r="X1400" i="1"/>
  <c r="W1400" i="1"/>
  <c r="V1400" i="1"/>
  <c r="U1400" i="1"/>
  <c r="T1400" i="1"/>
  <c r="S1400" i="1"/>
  <c r="R1400" i="1"/>
  <c r="Q1400" i="1"/>
  <c r="P1400" i="1"/>
  <c r="O1400" i="1"/>
  <c r="N1400" i="1"/>
  <c r="AL1400" i="1" s="1"/>
  <c r="M1400" i="1"/>
  <c r="AQ1400" i="1" s="1"/>
  <c r="L1400" i="1"/>
  <c r="AM1400" i="1" s="1"/>
  <c r="C1400" i="1"/>
  <c r="F1400" i="1" s="1"/>
  <c r="AT1399" i="1"/>
  <c r="AP1399" i="1"/>
  <c r="AO1399" i="1"/>
  <c r="AK1399" i="1"/>
  <c r="AJ1399" i="1"/>
  <c r="AI1399" i="1"/>
  <c r="AH1399" i="1"/>
  <c r="AG1399" i="1"/>
  <c r="AF1399" i="1"/>
  <c r="AE1399" i="1"/>
  <c r="AD1399" i="1"/>
  <c r="AC1399" i="1"/>
  <c r="AB1399" i="1"/>
  <c r="AA1399" i="1"/>
  <c r="Z1399" i="1"/>
  <c r="Y1399" i="1"/>
  <c r="X1399" i="1"/>
  <c r="W1399" i="1"/>
  <c r="V1399" i="1"/>
  <c r="U1399" i="1"/>
  <c r="T1399" i="1"/>
  <c r="S1399" i="1"/>
  <c r="R1399" i="1"/>
  <c r="Q1399" i="1"/>
  <c r="P1399" i="1"/>
  <c r="O1399" i="1"/>
  <c r="N1399" i="1"/>
  <c r="AL1399" i="1" s="1"/>
  <c r="M1399" i="1"/>
  <c r="AQ1399" i="1" s="1"/>
  <c r="L1399" i="1"/>
  <c r="AM1399" i="1" s="1"/>
  <c r="C1399" i="1"/>
  <c r="F1399" i="1" s="1"/>
  <c r="AT1398" i="1"/>
  <c r="AP1398" i="1"/>
  <c r="AO1398" i="1"/>
  <c r="AK1398" i="1"/>
  <c r="AJ1398" i="1"/>
  <c r="AI1398" i="1"/>
  <c r="AH1398" i="1"/>
  <c r="AG1398" i="1"/>
  <c r="AF1398" i="1"/>
  <c r="AE1398" i="1"/>
  <c r="AD1398" i="1"/>
  <c r="AC1398" i="1"/>
  <c r="AB1398" i="1"/>
  <c r="AA1398" i="1"/>
  <c r="Z1398" i="1"/>
  <c r="Y1398" i="1"/>
  <c r="X1398" i="1"/>
  <c r="W1398" i="1"/>
  <c r="V1398" i="1"/>
  <c r="U1398" i="1"/>
  <c r="T1398" i="1"/>
  <c r="S1398" i="1"/>
  <c r="R1398" i="1"/>
  <c r="Q1398" i="1"/>
  <c r="P1398" i="1"/>
  <c r="O1398" i="1"/>
  <c r="N1398" i="1"/>
  <c r="AL1398" i="1" s="1"/>
  <c r="M1398" i="1"/>
  <c r="AQ1398" i="1" s="1"/>
  <c r="L1398" i="1"/>
  <c r="AM1398" i="1" s="1"/>
  <c r="C1398" i="1"/>
  <c r="F1398" i="1" s="1"/>
  <c r="AT1397" i="1"/>
  <c r="AP1397" i="1"/>
  <c r="AO1397" i="1"/>
  <c r="AK1397" i="1"/>
  <c r="AJ1397" i="1"/>
  <c r="AI1397" i="1"/>
  <c r="AH1397" i="1"/>
  <c r="AG1397" i="1"/>
  <c r="AF1397" i="1"/>
  <c r="AE1397" i="1"/>
  <c r="AD1397" i="1"/>
  <c r="AC1397" i="1"/>
  <c r="AB1397" i="1"/>
  <c r="AA1397" i="1"/>
  <c r="Z1397" i="1"/>
  <c r="Y1397" i="1"/>
  <c r="X1397" i="1"/>
  <c r="W1397" i="1"/>
  <c r="V1397" i="1"/>
  <c r="U1397" i="1"/>
  <c r="T1397" i="1"/>
  <c r="S1397" i="1"/>
  <c r="R1397" i="1"/>
  <c r="Q1397" i="1"/>
  <c r="P1397" i="1"/>
  <c r="O1397" i="1"/>
  <c r="N1397" i="1"/>
  <c r="AL1397" i="1" s="1"/>
  <c r="M1397" i="1"/>
  <c r="AQ1397" i="1" s="1"/>
  <c r="L1397" i="1"/>
  <c r="AM1397" i="1" s="1"/>
  <c r="C1397" i="1"/>
  <c r="F1397" i="1" s="1"/>
  <c r="AT1396" i="1"/>
  <c r="AP1396" i="1"/>
  <c r="AO1396" i="1"/>
  <c r="AK1396" i="1"/>
  <c r="AJ1396" i="1"/>
  <c r="AI1396" i="1"/>
  <c r="AH1396" i="1"/>
  <c r="AG1396" i="1"/>
  <c r="AF1396" i="1"/>
  <c r="AE1396" i="1"/>
  <c r="AD1396" i="1"/>
  <c r="AC1396" i="1"/>
  <c r="AB1396" i="1"/>
  <c r="AA1396" i="1"/>
  <c r="Z1396" i="1"/>
  <c r="Y1396" i="1"/>
  <c r="X1396" i="1"/>
  <c r="W1396" i="1"/>
  <c r="V1396" i="1"/>
  <c r="U1396" i="1"/>
  <c r="T1396" i="1"/>
  <c r="S1396" i="1"/>
  <c r="R1396" i="1"/>
  <c r="Q1396" i="1"/>
  <c r="P1396" i="1"/>
  <c r="O1396" i="1"/>
  <c r="N1396" i="1"/>
  <c r="AL1396" i="1" s="1"/>
  <c r="M1396" i="1"/>
  <c r="AQ1396" i="1" s="1"/>
  <c r="L1396" i="1"/>
  <c r="AM1396" i="1" s="1"/>
  <c r="C1396" i="1"/>
  <c r="F1396" i="1" s="1"/>
  <c r="AT1395" i="1"/>
  <c r="AP1395" i="1"/>
  <c r="AO1395" i="1"/>
  <c r="AK1395" i="1"/>
  <c r="AJ1395" i="1"/>
  <c r="AI1395" i="1"/>
  <c r="AH1395" i="1"/>
  <c r="AG1395" i="1"/>
  <c r="AF1395" i="1"/>
  <c r="AE1395" i="1"/>
  <c r="AD1395" i="1"/>
  <c r="AC1395" i="1"/>
  <c r="AB1395" i="1"/>
  <c r="AA1395" i="1"/>
  <c r="Z1395" i="1"/>
  <c r="Y1395" i="1"/>
  <c r="X1395" i="1"/>
  <c r="W1395" i="1"/>
  <c r="V1395" i="1"/>
  <c r="U1395" i="1"/>
  <c r="T1395" i="1"/>
  <c r="S1395" i="1"/>
  <c r="R1395" i="1"/>
  <c r="Q1395" i="1"/>
  <c r="P1395" i="1"/>
  <c r="O1395" i="1"/>
  <c r="N1395" i="1"/>
  <c r="AL1395" i="1" s="1"/>
  <c r="M1395" i="1"/>
  <c r="AQ1395" i="1" s="1"/>
  <c r="L1395" i="1"/>
  <c r="AM1395" i="1" s="1"/>
  <c r="C1395" i="1"/>
  <c r="F1395" i="1" s="1"/>
  <c r="AT1394" i="1"/>
  <c r="AP1394" i="1"/>
  <c r="AO1394" i="1"/>
  <c r="AK1394" i="1"/>
  <c r="AJ1394" i="1"/>
  <c r="AI1394" i="1"/>
  <c r="AH1394" i="1"/>
  <c r="AG1394" i="1"/>
  <c r="AF1394" i="1"/>
  <c r="AE1394" i="1"/>
  <c r="AD1394" i="1"/>
  <c r="AC1394" i="1"/>
  <c r="AB1394" i="1"/>
  <c r="AA1394" i="1"/>
  <c r="Z1394" i="1"/>
  <c r="Y1394" i="1"/>
  <c r="X1394" i="1"/>
  <c r="W1394" i="1"/>
  <c r="V1394" i="1"/>
  <c r="U1394" i="1"/>
  <c r="T1394" i="1"/>
  <c r="S1394" i="1"/>
  <c r="R1394" i="1"/>
  <c r="Q1394" i="1"/>
  <c r="P1394" i="1"/>
  <c r="O1394" i="1"/>
  <c r="N1394" i="1"/>
  <c r="AL1394" i="1" s="1"/>
  <c r="M1394" i="1"/>
  <c r="AQ1394" i="1" s="1"/>
  <c r="L1394" i="1"/>
  <c r="AM1394" i="1" s="1"/>
  <c r="C1394" i="1"/>
  <c r="F1394" i="1" s="1"/>
  <c r="AT1393" i="1"/>
  <c r="AP1393" i="1"/>
  <c r="AO1393" i="1"/>
  <c r="AK1393" i="1"/>
  <c r="AJ1393" i="1"/>
  <c r="AI1393" i="1"/>
  <c r="AH1393" i="1"/>
  <c r="AG1393" i="1"/>
  <c r="AF1393" i="1"/>
  <c r="AE1393" i="1"/>
  <c r="AD1393" i="1"/>
  <c r="AC1393" i="1"/>
  <c r="AB1393" i="1"/>
  <c r="AA1393" i="1"/>
  <c r="Z1393" i="1"/>
  <c r="Y1393" i="1"/>
  <c r="X1393" i="1"/>
  <c r="W1393" i="1"/>
  <c r="V1393" i="1"/>
  <c r="U1393" i="1"/>
  <c r="T1393" i="1"/>
  <c r="S1393" i="1"/>
  <c r="R1393" i="1"/>
  <c r="Q1393" i="1"/>
  <c r="P1393" i="1"/>
  <c r="O1393" i="1"/>
  <c r="N1393" i="1"/>
  <c r="AL1393" i="1" s="1"/>
  <c r="M1393" i="1"/>
  <c r="AQ1393" i="1" s="1"/>
  <c r="L1393" i="1"/>
  <c r="AM1393" i="1" s="1"/>
  <c r="C1393" i="1"/>
  <c r="F1393" i="1" s="1"/>
  <c r="AT1392" i="1"/>
  <c r="AP1392" i="1"/>
  <c r="AO1392" i="1"/>
  <c r="AK1392" i="1"/>
  <c r="AJ1392" i="1"/>
  <c r="AI1392" i="1"/>
  <c r="AH1392" i="1"/>
  <c r="AG1392" i="1"/>
  <c r="AF1392" i="1"/>
  <c r="AE1392" i="1"/>
  <c r="AD1392" i="1"/>
  <c r="AC1392" i="1"/>
  <c r="AB1392" i="1"/>
  <c r="AA1392" i="1"/>
  <c r="Z1392" i="1"/>
  <c r="Y1392" i="1"/>
  <c r="X1392" i="1"/>
  <c r="W1392" i="1"/>
  <c r="V1392" i="1"/>
  <c r="U1392" i="1"/>
  <c r="T1392" i="1"/>
  <c r="S1392" i="1"/>
  <c r="R1392" i="1"/>
  <c r="Q1392" i="1"/>
  <c r="P1392" i="1"/>
  <c r="O1392" i="1"/>
  <c r="N1392" i="1"/>
  <c r="AL1392" i="1" s="1"/>
  <c r="M1392" i="1"/>
  <c r="AQ1392" i="1" s="1"/>
  <c r="L1392" i="1"/>
  <c r="AM1392" i="1" s="1"/>
  <c r="C1392" i="1"/>
  <c r="F1392" i="1" s="1"/>
  <c r="AT1391" i="1"/>
  <c r="AP1391" i="1"/>
  <c r="AO1391" i="1"/>
  <c r="AK1391" i="1"/>
  <c r="AJ1391" i="1"/>
  <c r="AI1391" i="1"/>
  <c r="AH1391" i="1"/>
  <c r="AG1391" i="1"/>
  <c r="AF1391" i="1"/>
  <c r="AE1391" i="1"/>
  <c r="AD1391" i="1"/>
  <c r="AC1391" i="1"/>
  <c r="AB1391" i="1"/>
  <c r="AA1391" i="1"/>
  <c r="Z1391" i="1"/>
  <c r="Y1391" i="1"/>
  <c r="X1391" i="1"/>
  <c r="W1391" i="1"/>
  <c r="V1391" i="1"/>
  <c r="U1391" i="1"/>
  <c r="T1391" i="1"/>
  <c r="S1391" i="1"/>
  <c r="R1391" i="1"/>
  <c r="Q1391" i="1"/>
  <c r="P1391" i="1"/>
  <c r="O1391" i="1"/>
  <c r="N1391" i="1"/>
  <c r="AL1391" i="1" s="1"/>
  <c r="M1391" i="1"/>
  <c r="AQ1391" i="1" s="1"/>
  <c r="L1391" i="1"/>
  <c r="AM1391" i="1" s="1"/>
  <c r="C1391" i="1"/>
  <c r="F1391" i="1" s="1"/>
  <c r="AT1390" i="1"/>
  <c r="AP1390" i="1"/>
  <c r="AO1390" i="1"/>
  <c r="AK1390" i="1"/>
  <c r="AJ1390" i="1"/>
  <c r="AI1390" i="1"/>
  <c r="AH1390" i="1"/>
  <c r="AG1390" i="1"/>
  <c r="AF1390" i="1"/>
  <c r="AE1390" i="1"/>
  <c r="AD1390" i="1"/>
  <c r="AC1390" i="1"/>
  <c r="AB1390" i="1"/>
  <c r="AA1390" i="1"/>
  <c r="Z1390" i="1"/>
  <c r="Y1390" i="1"/>
  <c r="X1390" i="1"/>
  <c r="W1390" i="1"/>
  <c r="V1390" i="1"/>
  <c r="U1390" i="1"/>
  <c r="T1390" i="1"/>
  <c r="S1390" i="1"/>
  <c r="R1390" i="1"/>
  <c r="Q1390" i="1"/>
  <c r="P1390" i="1"/>
  <c r="O1390" i="1"/>
  <c r="N1390" i="1"/>
  <c r="AL1390" i="1" s="1"/>
  <c r="M1390" i="1"/>
  <c r="AQ1390" i="1" s="1"/>
  <c r="L1390" i="1"/>
  <c r="AM1390" i="1" s="1"/>
  <c r="C1390" i="1"/>
  <c r="F1390" i="1" s="1"/>
  <c r="AT1389" i="1"/>
  <c r="AP1389" i="1"/>
  <c r="AO1389" i="1"/>
  <c r="AK1389" i="1"/>
  <c r="AJ1389" i="1"/>
  <c r="AI1389" i="1"/>
  <c r="AH1389" i="1"/>
  <c r="AG1389" i="1"/>
  <c r="AF1389" i="1"/>
  <c r="AE1389" i="1"/>
  <c r="AD1389" i="1"/>
  <c r="AC1389" i="1"/>
  <c r="AB1389" i="1"/>
  <c r="AA1389" i="1"/>
  <c r="Z1389" i="1"/>
  <c r="Y1389" i="1"/>
  <c r="X1389" i="1"/>
  <c r="W1389" i="1"/>
  <c r="V1389" i="1"/>
  <c r="U1389" i="1"/>
  <c r="T1389" i="1"/>
  <c r="S1389" i="1"/>
  <c r="R1389" i="1"/>
  <c r="Q1389" i="1"/>
  <c r="P1389" i="1"/>
  <c r="O1389" i="1"/>
  <c r="N1389" i="1"/>
  <c r="AL1389" i="1" s="1"/>
  <c r="M1389" i="1"/>
  <c r="AQ1389" i="1" s="1"/>
  <c r="L1389" i="1"/>
  <c r="AM1389" i="1" s="1"/>
  <c r="C1389" i="1"/>
  <c r="F1389" i="1" s="1"/>
  <c r="AT1388" i="1"/>
  <c r="AP1388" i="1"/>
  <c r="AO1388" i="1"/>
  <c r="AK1388" i="1"/>
  <c r="AJ1388" i="1"/>
  <c r="AI1388" i="1"/>
  <c r="AH1388" i="1"/>
  <c r="AG1388" i="1"/>
  <c r="AF1388" i="1"/>
  <c r="AE1388" i="1"/>
  <c r="AD1388" i="1"/>
  <c r="AC1388" i="1"/>
  <c r="AB1388" i="1"/>
  <c r="AA1388" i="1"/>
  <c r="Z1388" i="1"/>
  <c r="Y1388" i="1"/>
  <c r="X1388" i="1"/>
  <c r="W1388" i="1"/>
  <c r="V1388" i="1"/>
  <c r="U1388" i="1"/>
  <c r="T1388" i="1"/>
  <c r="S1388" i="1"/>
  <c r="R1388" i="1"/>
  <c r="Q1388" i="1"/>
  <c r="P1388" i="1"/>
  <c r="O1388" i="1"/>
  <c r="N1388" i="1"/>
  <c r="AL1388" i="1" s="1"/>
  <c r="M1388" i="1"/>
  <c r="AQ1388" i="1" s="1"/>
  <c r="L1388" i="1"/>
  <c r="AM1388" i="1" s="1"/>
  <c r="C1388" i="1"/>
  <c r="F1388" i="1" s="1"/>
  <c r="AT1387" i="1"/>
  <c r="AP1387" i="1"/>
  <c r="AO1387" i="1"/>
  <c r="AK1387" i="1"/>
  <c r="AJ1387" i="1"/>
  <c r="AI1387" i="1"/>
  <c r="AH1387" i="1"/>
  <c r="AG1387" i="1"/>
  <c r="AF1387" i="1"/>
  <c r="AE1387" i="1"/>
  <c r="AD1387" i="1"/>
  <c r="AC1387" i="1"/>
  <c r="AB1387" i="1"/>
  <c r="AA1387" i="1"/>
  <c r="Z1387" i="1"/>
  <c r="Y1387" i="1"/>
  <c r="X1387" i="1"/>
  <c r="W1387" i="1"/>
  <c r="V1387" i="1"/>
  <c r="U1387" i="1"/>
  <c r="T1387" i="1"/>
  <c r="S1387" i="1"/>
  <c r="R1387" i="1"/>
  <c r="Q1387" i="1"/>
  <c r="P1387" i="1"/>
  <c r="O1387" i="1"/>
  <c r="N1387" i="1"/>
  <c r="AL1387" i="1" s="1"/>
  <c r="M1387" i="1"/>
  <c r="AQ1387" i="1" s="1"/>
  <c r="L1387" i="1"/>
  <c r="AM1387" i="1" s="1"/>
  <c r="C1387" i="1"/>
  <c r="F1387" i="1" s="1"/>
  <c r="AT1386" i="1"/>
  <c r="AP1386" i="1"/>
  <c r="AO1386" i="1"/>
  <c r="AK1386" i="1"/>
  <c r="AJ1386" i="1"/>
  <c r="AI1386" i="1"/>
  <c r="AH1386" i="1"/>
  <c r="AG1386" i="1"/>
  <c r="AF1386" i="1"/>
  <c r="AE1386" i="1"/>
  <c r="AD1386" i="1"/>
  <c r="AC1386" i="1"/>
  <c r="AB1386" i="1"/>
  <c r="AA1386" i="1"/>
  <c r="Z1386" i="1"/>
  <c r="Y1386" i="1"/>
  <c r="X1386" i="1"/>
  <c r="W1386" i="1"/>
  <c r="V1386" i="1"/>
  <c r="U1386" i="1"/>
  <c r="T1386" i="1"/>
  <c r="S1386" i="1"/>
  <c r="R1386" i="1"/>
  <c r="Q1386" i="1"/>
  <c r="P1386" i="1"/>
  <c r="O1386" i="1"/>
  <c r="N1386" i="1"/>
  <c r="AL1386" i="1" s="1"/>
  <c r="M1386" i="1"/>
  <c r="AQ1386" i="1" s="1"/>
  <c r="L1386" i="1"/>
  <c r="AM1386" i="1" s="1"/>
  <c r="C1386" i="1"/>
  <c r="F1386" i="1" s="1"/>
  <c r="AT1385" i="1"/>
  <c r="AP1385" i="1"/>
  <c r="AO1385" i="1"/>
  <c r="AK1385" i="1"/>
  <c r="AJ1385" i="1"/>
  <c r="AI1385" i="1"/>
  <c r="AH1385" i="1"/>
  <c r="AG1385" i="1"/>
  <c r="AF1385" i="1"/>
  <c r="AE1385" i="1"/>
  <c r="AD1385" i="1"/>
  <c r="AC1385" i="1"/>
  <c r="AB1385" i="1"/>
  <c r="AA1385" i="1"/>
  <c r="Z1385" i="1"/>
  <c r="Y1385" i="1"/>
  <c r="X1385" i="1"/>
  <c r="W1385" i="1"/>
  <c r="V1385" i="1"/>
  <c r="U1385" i="1"/>
  <c r="T1385" i="1"/>
  <c r="S1385" i="1"/>
  <c r="R1385" i="1"/>
  <c r="Q1385" i="1"/>
  <c r="P1385" i="1"/>
  <c r="O1385" i="1"/>
  <c r="N1385" i="1"/>
  <c r="AL1385" i="1" s="1"/>
  <c r="M1385" i="1"/>
  <c r="AQ1385" i="1" s="1"/>
  <c r="L1385" i="1"/>
  <c r="AM1385" i="1" s="1"/>
  <c r="C1385" i="1"/>
  <c r="F1385" i="1" s="1"/>
  <c r="AT1384" i="1"/>
  <c r="AP1384" i="1"/>
  <c r="AO1384" i="1"/>
  <c r="AK1384" i="1"/>
  <c r="AJ1384" i="1"/>
  <c r="AI1384" i="1"/>
  <c r="AH1384" i="1"/>
  <c r="AG1384" i="1"/>
  <c r="AF1384" i="1"/>
  <c r="AE1384" i="1"/>
  <c r="AD1384" i="1"/>
  <c r="AC1384" i="1"/>
  <c r="AB1384" i="1"/>
  <c r="AA1384" i="1"/>
  <c r="Z1384" i="1"/>
  <c r="Y1384" i="1"/>
  <c r="X1384" i="1"/>
  <c r="W1384" i="1"/>
  <c r="V1384" i="1"/>
  <c r="U1384" i="1"/>
  <c r="T1384" i="1"/>
  <c r="S1384" i="1"/>
  <c r="R1384" i="1"/>
  <c r="Q1384" i="1"/>
  <c r="P1384" i="1"/>
  <c r="O1384" i="1"/>
  <c r="N1384" i="1"/>
  <c r="AL1384" i="1" s="1"/>
  <c r="M1384" i="1"/>
  <c r="AQ1384" i="1" s="1"/>
  <c r="L1384" i="1"/>
  <c r="AM1384" i="1" s="1"/>
  <c r="C1384" i="1"/>
  <c r="F1384" i="1" s="1"/>
  <c r="AT1383" i="1"/>
  <c r="AP1383" i="1"/>
  <c r="AO1383" i="1"/>
  <c r="AK1383" i="1"/>
  <c r="AJ1383" i="1"/>
  <c r="AI1383" i="1"/>
  <c r="AH1383" i="1"/>
  <c r="AG1383" i="1"/>
  <c r="AF1383" i="1"/>
  <c r="AE1383" i="1"/>
  <c r="AD1383" i="1"/>
  <c r="AC1383" i="1"/>
  <c r="AB1383" i="1"/>
  <c r="AA1383" i="1"/>
  <c r="Z1383" i="1"/>
  <c r="Y1383" i="1"/>
  <c r="X1383" i="1"/>
  <c r="W1383" i="1"/>
  <c r="V1383" i="1"/>
  <c r="U1383" i="1"/>
  <c r="T1383" i="1"/>
  <c r="S1383" i="1"/>
  <c r="R1383" i="1"/>
  <c r="Q1383" i="1"/>
  <c r="P1383" i="1"/>
  <c r="O1383" i="1"/>
  <c r="N1383" i="1"/>
  <c r="AL1383" i="1" s="1"/>
  <c r="M1383" i="1"/>
  <c r="AQ1383" i="1" s="1"/>
  <c r="L1383" i="1"/>
  <c r="AM1383" i="1" s="1"/>
  <c r="C1383" i="1"/>
  <c r="F1383" i="1" s="1"/>
  <c r="AT1382" i="1"/>
  <c r="AP1382" i="1"/>
  <c r="AO1382" i="1"/>
  <c r="AK1382" i="1"/>
  <c r="AJ1382" i="1"/>
  <c r="AI1382" i="1"/>
  <c r="AH1382" i="1"/>
  <c r="AG1382" i="1"/>
  <c r="AF1382" i="1"/>
  <c r="AE1382" i="1"/>
  <c r="AD1382" i="1"/>
  <c r="AC1382" i="1"/>
  <c r="AB1382" i="1"/>
  <c r="AA1382" i="1"/>
  <c r="Z1382" i="1"/>
  <c r="Y1382" i="1"/>
  <c r="X1382" i="1"/>
  <c r="W1382" i="1"/>
  <c r="V1382" i="1"/>
  <c r="U1382" i="1"/>
  <c r="T1382" i="1"/>
  <c r="S1382" i="1"/>
  <c r="R1382" i="1"/>
  <c r="Q1382" i="1"/>
  <c r="P1382" i="1"/>
  <c r="O1382" i="1"/>
  <c r="N1382" i="1"/>
  <c r="AL1382" i="1" s="1"/>
  <c r="M1382" i="1"/>
  <c r="AQ1382" i="1" s="1"/>
  <c r="L1382" i="1"/>
  <c r="AM1382" i="1" s="1"/>
  <c r="C1382" i="1"/>
  <c r="F1382" i="1" s="1"/>
  <c r="AT1381" i="1"/>
  <c r="AP1381" i="1"/>
  <c r="AO1381" i="1"/>
  <c r="AK1381" i="1"/>
  <c r="AJ1381" i="1"/>
  <c r="AI1381" i="1"/>
  <c r="AH1381" i="1"/>
  <c r="AG1381" i="1"/>
  <c r="AF1381" i="1"/>
  <c r="AE1381" i="1"/>
  <c r="AD1381" i="1"/>
  <c r="AC1381" i="1"/>
  <c r="AB1381" i="1"/>
  <c r="AA1381" i="1"/>
  <c r="Z1381" i="1"/>
  <c r="Y1381" i="1"/>
  <c r="X1381" i="1"/>
  <c r="W1381" i="1"/>
  <c r="V1381" i="1"/>
  <c r="U1381" i="1"/>
  <c r="T1381" i="1"/>
  <c r="S1381" i="1"/>
  <c r="R1381" i="1"/>
  <c r="Q1381" i="1"/>
  <c r="P1381" i="1"/>
  <c r="O1381" i="1"/>
  <c r="N1381" i="1"/>
  <c r="AL1381" i="1" s="1"/>
  <c r="M1381" i="1"/>
  <c r="AQ1381" i="1" s="1"/>
  <c r="L1381" i="1"/>
  <c r="AM1381" i="1" s="1"/>
  <c r="C1381" i="1"/>
  <c r="F1381" i="1" s="1"/>
  <c r="AT1380" i="1"/>
  <c r="AK1380" i="1"/>
  <c r="AJ1380" i="1"/>
  <c r="AI1380" i="1"/>
  <c r="AH1380" i="1"/>
  <c r="AG1380" i="1"/>
  <c r="AF1380" i="1"/>
  <c r="AE1380" i="1"/>
  <c r="AD1380" i="1"/>
  <c r="AC1380" i="1"/>
  <c r="AB1380" i="1"/>
  <c r="AA1380" i="1"/>
  <c r="Z1380" i="1"/>
  <c r="Y1380" i="1"/>
  <c r="X1380" i="1"/>
  <c r="W1380" i="1"/>
  <c r="V1380" i="1"/>
  <c r="U1380" i="1"/>
  <c r="T1380" i="1"/>
  <c r="S1380" i="1"/>
  <c r="R1380" i="1"/>
  <c r="Q1380" i="1"/>
  <c r="P1380" i="1"/>
  <c r="O1380" i="1"/>
  <c r="N1380" i="1"/>
  <c r="AL1380" i="1" s="1"/>
  <c r="M1380" i="1"/>
  <c r="AQ1380" i="1" s="1"/>
  <c r="L1380" i="1"/>
  <c r="AM1380" i="1" s="1"/>
  <c r="C1380" i="1"/>
  <c r="F1380" i="1" s="1"/>
  <c r="AT1379" i="1"/>
  <c r="AP1379" i="1"/>
  <c r="AK1379" i="1"/>
  <c r="AJ1379" i="1"/>
  <c r="AI1379" i="1"/>
  <c r="AH1379" i="1"/>
  <c r="AG1379" i="1"/>
  <c r="AF1379" i="1"/>
  <c r="AE1379" i="1"/>
  <c r="AD1379" i="1"/>
  <c r="AC1379" i="1"/>
  <c r="AB1379" i="1"/>
  <c r="AA1379" i="1"/>
  <c r="Z1379" i="1"/>
  <c r="Y1379" i="1"/>
  <c r="X1379" i="1"/>
  <c r="W1379" i="1"/>
  <c r="V1379" i="1"/>
  <c r="U1379" i="1"/>
  <c r="T1379" i="1"/>
  <c r="S1379" i="1"/>
  <c r="R1379" i="1"/>
  <c r="Q1379" i="1"/>
  <c r="P1379" i="1"/>
  <c r="O1379" i="1"/>
  <c r="N1379" i="1"/>
  <c r="AL1379" i="1" s="1"/>
  <c r="M1379" i="1"/>
  <c r="AQ1379" i="1" s="1"/>
  <c r="L1379" i="1"/>
  <c r="AM1379" i="1" s="1"/>
  <c r="C1379" i="1"/>
  <c r="F1379" i="1" s="1"/>
  <c r="AT1378" i="1"/>
  <c r="AP1378" i="1"/>
  <c r="AO1378" i="1"/>
  <c r="AK1378" i="1"/>
  <c r="AJ1378" i="1"/>
  <c r="AI1378" i="1"/>
  <c r="AH1378" i="1"/>
  <c r="AG1378" i="1"/>
  <c r="AF1378" i="1"/>
  <c r="AE1378" i="1"/>
  <c r="AD1378" i="1"/>
  <c r="AC1378" i="1"/>
  <c r="AB1378" i="1"/>
  <c r="AA1378" i="1"/>
  <c r="Z1378" i="1"/>
  <c r="Y1378" i="1"/>
  <c r="X1378" i="1"/>
  <c r="W1378" i="1"/>
  <c r="V1378" i="1"/>
  <c r="U1378" i="1"/>
  <c r="T1378" i="1"/>
  <c r="S1378" i="1"/>
  <c r="R1378" i="1"/>
  <c r="Q1378" i="1"/>
  <c r="P1378" i="1"/>
  <c r="O1378" i="1"/>
  <c r="N1378" i="1"/>
  <c r="AL1378" i="1" s="1"/>
  <c r="M1378" i="1"/>
  <c r="AQ1378" i="1" s="1"/>
  <c r="L1378" i="1"/>
  <c r="AM1378" i="1" s="1"/>
  <c r="C1378" i="1"/>
  <c r="F1378" i="1" s="1"/>
  <c r="AT1377" i="1"/>
  <c r="AP1377" i="1"/>
  <c r="AO1377" i="1"/>
  <c r="AK1377" i="1"/>
  <c r="AJ1377" i="1"/>
  <c r="AI1377" i="1"/>
  <c r="AH1377" i="1"/>
  <c r="AG1377" i="1"/>
  <c r="AF1377" i="1"/>
  <c r="AE1377" i="1"/>
  <c r="AD1377" i="1"/>
  <c r="AC1377" i="1"/>
  <c r="AB1377" i="1"/>
  <c r="AA1377" i="1"/>
  <c r="Z1377" i="1"/>
  <c r="Y1377" i="1"/>
  <c r="X1377" i="1"/>
  <c r="W1377" i="1"/>
  <c r="V1377" i="1"/>
  <c r="U1377" i="1"/>
  <c r="T1377" i="1"/>
  <c r="S1377" i="1"/>
  <c r="R1377" i="1"/>
  <c r="Q1377" i="1"/>
  <c r="P1377" i="1"/>
  <c r="O1377" i="1"/>
  <c r="N1377" i="1"/>
  <c r="AL1377" i="1" s="1"/>
  <c r="M1377" i="1"/>
  <c r="AQ1377" i="1" s="1"/>
  <c r="L1377" i="1"/>
  <c r="AM1377" i="1" s="1"/>
  <c r="C1377" i="1"/>
  <c r="F1377" i="1" s="1"/>
  <c r="AT1376" i="1"/>
  <c r="AP1376" i="1"/>
  <c r="AO1376" i="1"/>
  <c r="AK1376" i="1"/>
  <c r="AJ1376" i="1"/>
  <c r="AI1376" i="1"/>
  <c r="AH1376" i="1"/>
  <c r="AG1376" i="1"/>
  <c r="AF1376" i="1"/>
  <c r="AE1376" i="1"/>
  <c r="AD1376" i="1"/>
  <c r="AC1376" i="1"/>
  <c r="AB1376" i="1"/>
  <c r="AA1376" i="1"/>
  <c r="Z1376" i="1"/>
  <c r="Y1376" i="1"/>
  <c r="X1376" i="1"/>
  <c r="W1376" i="1"/>
  <c r="V1376" i="1"/>
  <c r="U1376" i="1"/>
  <c r="T1376" i="1"/>
  <c r="S1376" i="1"/>
  <c r="R1376" i="1"/>
  <c r="Q1376" i="1"/>
  <c r="P1376" i="1"/>
  <c r="O1376" i="1"/>
  <c r="N1376" i="1"/>
  <c r="AL1376" i="1" s="1"/>
  <c r="M1376" i="1"/>
  <c r="AQ1376" i="1" s="1"/>
  <c r="L1376" i="1"/>
  <c r="AM1376" i="1" s="1"/>
  <c r="C1376" i="1"/>
  <c r="F1376" i="1" s="1"/>
  <c r="AT1375" i="1"/>
  <c r="AP1375" i="1"/>
  <c r="AO1375" i="1"/>
  <c r="AK1375" i="1"/>
  <c r="AJ1375" i="1"/>
  <c r="AI1375" i="1"/>
  <c r="AH1375" i="1"/>
  <c r="AG1375" i="1"/>
  <c r="AF1375" i="1"/>
  <c r="AE1375" i="1"/>
  <c r="AD1375" i="1"/>
  <c r="AC1375" i="1"/>
  <c r="AB1375" i="1"/>
  <c r="AA1375" i="1"/>
  <c r="Z1375" i="1"/>
  <c r="Y1375" i="1"/>
  <c r="X1375" i="1"/>
  <c r="W1375" i="1"/>
  <c r="V1375" i="1"/>
  <c r="U1375" i="1"/>
  <c r="T1375" i="1"/>
  <c r="S1375" i="1"/>
  <c r="R1375" i="1"/>
  <c r="Q1375" i="1"/>
  <c r="P1375" i="1"/>
  <c r="O1375" i="1"/>
  <c r="N1375" i="1"/>
  <c r="AL1375" i="1" s="1"/>
  <c r="M1375" i="1"/>
  <c r="AQ1375" i="1" s="1"/>
  <c r="L1375" i="1"/>
  <c r="AM1375" i="1" s="1"/>
  <c r="C1375" i="1"/>
  <c r="F1375" i="1" s="1"/>
  <c r="AT1374" i="1"/>
  <c r="AP1374" i="1"/>
  <c r="AO1374" i="1"/>
  <c r="AK1374" i="1"/>
  <c r="AJ1374" i="1"/>
  <c r="AI1374" i="1"/>
  <c r="AH1374" i="1"/>
  <c r="AG1374" i="1"/>
  <c r="AF1374" i="1"/>
  <c r="AE1374" i="1"/>
  <c r="AD1374" i="1"/>
  <c r="AC1374" i="1"/>
  <c r="AB1374" i="1"/>
  <c r="AA1374" i="1"/>
  <c r="Z1374" i="1"/>
  <c r="Y1374" i="1"/>
  <c r="X1374" i="1"/>
  <c r="W1374" i="1"/>
  <c r="V1374" i="1"/>
  <c r="U1374" i="1"/>
  <c r="T1374" i="1"/>
  <c r="S1374" i="1"/>
  <c r="R1374" i="1"/>
  <c r="Q1374" i="1"/>
  <c r="P1374" i="1"/>
  <c r="O1374" i="1"/>
  <c r="N1374" i="1"/>
  <c r="AL1374" i="1" s="1"/>
  <c r="M1374" i="1"/>
  <c r="AQ1374" i="1" s="1"/>
  <c r="L1374" i="1"/>
  <c r="AM1374" i="1" s="1"/>
  <c r="C1374" i="1"/>
  <c r="F1374" i="1" s="1"/>
  <c r="AT1373" i="1"/>
  <c r="AP1373" i="1"/>
  <c r="AO1373" i="1"/>
  <c r="AK1373" i="1"/>
  <c r="AJ1373" i="1"/>
  <c r="AI1373" i="1"/>
  <c r="AH1373" i="1"/>
  <c r="AG1373" i="1"/>
  <c r="AF1373" i="1"/>
  <c r="AE1373" i="1"/>
  <c r="AD1373" i="1"/>
  <c r="AC1373" i="1"/>
  <c r="AB1373" i="1"/>
  <c r="AA1373" i="1"/>
  <c r="Z1373" i="1"/>
  <c r="Y1373" i="1"/>
  <c r="X1373" i="1"/>
  <c r="W1373" i="1"/>
  <c r="V1373" i="1"/>
  <c r="U1373" i="1"/>
  <c r="T1373" i="1"/>
  <c r="S1373" i="1"/>
  <c r="R1373" i="1"/>
  <c r="Q1373" i="1"/>
  <c r="P1373" i="1"/>
  <c r="O1373" i="1"/>
  <c r="N1373" i="1"/>
  <c r="AL1373" i="1" s="1"/>
  <c r="M1373" i="1"/>
  <c r="AQ1373" i="1" s="1"/>
  <c r="L1373" i="1"/>
  <c r="AM1373" i="1" s="1"/>
  <c r="C1373" i="1"/>
  <c r="F1373" i="1" s="1"/>
  <c r="AT1372" i="1"/>
  <c r="AP1372" i="1"/>
  <c r="AO1372" i="1"/>
  <c r="AK1372" i="1"/>
  <c r="AJ1372" i="1"/>
  <c r="AI1372" i="1"/>
  <c r="AH1372" i="1"/>
  <c r="AG1372" i="1"/>
  <c r="AF1372" i="1"/>
  <c r="AE1372" i="1"/>
  <c r="AD1372" i="1"/>
  <c r="AC1372" i="1"/>
  <c r="AB1372" i="1"/>
  <c r="AA1372" i="1"/>
  <c r="Z1372" i="1"/>
  <c r="Y1372" i="1"/>
  <c r="X1372" i="1"/>
  <c r="W1372" i="1"/>
  <c r="V1372" i="1"/>
  <c r="U1372" i="1"/>
  <c r="T1372" i="1"/>
  <c r="S1372" i="1"/>
  <c r="R1372" i="1"/>
  <c r="Q1372" i="1"/>
  <c r="P1372" i="1"/>
  <c r="O1372" i="1"/>
  <c r="N1372" i="1"/>
  <c r="AL1372" i="1" s="1"/>
  <c r="M1372" i="1"/>
  <c r="AQ1372" i="1" s="1"/>
  <c r="L1372" i="1"/>
  <c r="AM1372" i="1" s="1"/>
  <c r="C1372" i="1"/>
  <c r="F1372" i="1" s="1"/>
  <c r="AT1371" i="1"/>
  <c r="AP1371" i="1"/>
  <c r="AO1371" i="1"/>
  <c r="AK1371" i="1"/>
  <c r="AJ1371" i="1"/>
  <c r="AI1371" i="1"/>
  <c r="AH1371" i="1"/>
  <c r="AG1371" i="1"/>
  <c r="AF1371" i="1"/>
  <c r="AE1371" i="1"/>
  <c r="AD1371" i="1"/>
  <c r="AC1371" i="1"/>
  <c r="AB1371" i="1"/>
  <c r="AA1371" i="1"/>
  <c r="Z1371" i="1"/>
  <c r="Y1371" i="1"/>
  <c r="X1371" i="1"/>
  <c r="W1371" i="1"/>
  <c r="V1371" i="1"/>
  <c r="U1371" i="1"/>
  <c r="T1371" i="1"/>
  <c r="S1371" i="1"/>
  <c r="R1371" i="1"/>
  <c r="Q1371" i="1"/>
  <c r="P1371" i="1"/>
  <c r="O1371" i="1"/>
  <c r="N1371" i="1"/>
  <c r="AL1371" i="1" s="1"/>
  <c r="M1371" i="1"/>
  <c r="AQ1371" i="1" s="1"/>
  <c r="L1371" i="1"/>
  <c r="AM1371" i="1" s="1"/>
  <c r="C1371" i="1"/>
  <c r="F1371" i="1" s="1"/>
  <c r="AT1370" i="1"/>
  <c r="AP1370" i="1"/>
  <c r="AO1370" i="1"/>
  <c r="AK1370" i="1"/>
  <c r="AJ1370" i="1"/>
  <c r="AI1370" i="1"/>
  <c r="AH1370" i="1"/>
  <c r="AG1370" i="1"/>
  <c r="AF1370" i="1"/>
  <c r="AE1370" i="1"/>
  <c r="AD1370" i="1"/>
  <c r="AC1370" i="1"/>
  <c r="AB1370" i="1"/>
  <c r="AA1370" i="1"/>
  <c r="Z1370" i="1"/>
  <c r="Y1370" i="1"/>
  <c r="X1370" i="1"/>
  <c r="W1370" i="1"/>
  <c r="V1370" i="1"/>
  <c r="U1370" i="1"/>
  <c r="T1370" i="1"/>
  <c r="S1370" i="1"/>
  <c r="R1370" i="1"/>
  <c r="Q1370" i="1"/>
  <c r="P1370" i="1"/>
  <c r="O1370" i="1"/>
  <c r="N1370" i="1"/>
  <c r="AL1370" i="1" s="1"/>
  <c r="M1370" i="1"/>
  <c r="AQ1370" i="1" s="1"/>
  <c r="L1370" i="1"/>
  <c r="AM1370" i="1" s="1"/>
  <c r="C1370" i="1"/>
  <c r="F1370" i="1" s="1"/>
  <c r="AT1369" i="1"/>
  <c r="AP1369" i="1"/>
  <c r="AO1369" i="1"/>
  <c r="AK1369" i="1"/>
  <c r="AJ1369" i="1"/>
  <c r="AI1369" i="1"/>
  <c r="AH1369" i="1"/>
  <c r="AG1369" i="1"/>
  <c r="AF1369" i="1"/>
  <c r="AE1369" i="1"/>
  <c r="AD1369" i="1"/>
  <c r="AC1369" i="1"/>
  <c r="AB1369" i="1"/>
  <c r="AA1369" i="1"/>
  <c r="Z1369" i="1"/>
  <c r="Y1369" i="1"/>
  <c r="X1369" i="1"/>
  <c r="W1369" i="1"/>
  <c r="V1369" i="1"/>
  <c r="U1369" i="1"/>
  <c r="T1369" i="1"/>
  <c r="S1369" i="1"/>
  <c r="R1369" i="1"/>
  <c r="Q1369" i="1"/>
  <c r="P1369" i="1"/>
  <c r="O1369" i="1"/>
  <c r="N1369" i="1"/>
  <c r="AL1369" i="1" s="1"/>
  <c r="M1369" i="1"/>
  <c r="AQ1369" i="1" s="1"/>
  <c r="L1369" i="1"/>
  <c r="AM1369" i="1" s="1"/>
  <c r="C1369" i="1"/>
  <c r="F1369" i="1" s="1"/>
  <c r="AT1368" i="1"/>
  <c r="AP1368" i="1"/>
  <c r="AO1368" i="1"/>
  <c r="AK1368" i="1"/>
  <c r="AJ1368" i="1"/>
  <c r="AI1368" i="1"/>
  <c r="AH1368" i="1"/>
  <c r="AG1368" i="1"/>
  <c r="AF1368" i="1"/>
  <c r="AE1368" i="1"/>
  <c r="AD1368" i="1"/>
  <c r="AC1368" i="1"/>
  <c r="AB1368" i="1"/>
  <c r="AA1368" i="1"/>
  <c r="Z1368" i="1"/>
  <c r="Y1368" i="1"/>
  <c r="X1368" i="1"/>
  <c r="W1368" i="1"/>
  <c r="V1368" i="1"/>
  <c r="U1368" i="1"/>
  <c r="T1368" i="1"/>
  <c r="S1368" i="1"/>
  <c r="R1368" i="1"/>
  <c r="Q1368" i="1"/>
  <c r="P1368" i="1"/>
  <c r="O1368" i="1"/>
  <c r="N1368" i="1"/>
  <c r="AL1368" i="1" s="1"/>
  <c r="M1368" i="1"/>
  <c r="AQ1368" i="1" s="1"/>
  <c r="L1368" i="1"/>
  <c r="AM1368" i="1" s="1"/>
  <c r="C1368" i="1"/>
  <c r="F1368" i="1" s="1"/>
  <c r="AT1367" i="1"/>
  <c r="AP1367" i="1"/>
  <c r="AO1367" i="1"/>
  <c r="AK1367" i="1"/>
  <c r="AJ1367" i="1"/>
  <c r="AI1367" i="1"/>
  <c r="AH1367" i="1"/>
  <c r="AG1367" i="1"/>
  <c r="AF1367" i="1"/>
  <c r="AE1367" i="1"/>
  <c r="AD1367" i="1"/>
  <c r="AC1367" i="1"/>
  <c r="AB1367" i="1"/>
  <c r="AA1367" i="1"/>
  <c r="Z1367" i="1"/>
  <c r="Y1367" i="1"/>
  <c r="X1367" i="1"/>
  <c r="W1367" i="1"/>
  <c r="V1367" i="1"/>
  <c r="U1367" i="1"/>
  <c r="T1367" i="1"/>
  <c r="S1367" i="1"/>
  <c r="R1367" i="1"/>
  <c r="Q1367" i="1"/>
  <c r="P1367" i="1"/>
  <c r="O1367" i="1"/>
  <c r="N1367" i="1"/>
  <c r="AL1367" i="1" s="1"/>
  <c r="M1367" i="1"/>
  <c r="AQ1367" i="1" s="1"/>
  <c r="L1367" i="1"/>
  <c r="AM1367" i="1" s="1"/>
  <c r="C1367" i="1"/>
  <c r="F1367" i="1" s="1"/>
  <c r="AT1366" i="1"/>
  <c r="AP1366" i="1"/>
  <c r="AO1366" i="1"/>
  <c r="AK1366" i="1"/>
  <c r="AJ1366" i="1"/>
  <c r="AI1366" i="1"/>
  <c r="AH1366" i="1"/>
  <c r="AG1366" i="1"/>
  <c r="AF1366" i="1"/>
  <c r="AE1366" i="1"/>
  <c r="AD1366" i="1"/>
  <c r="AC1366" i="1"/>
  <c r="AB1366" i="1"/>
  <c r="AA1366" i="1"/>
  <c r="Z1366" i="1"/>
  <c r="Y1366" i="1"/>
  <c r="X1366" i="1"/>
  <c r="W1366" i="1"/>
  <c r="V1366" i="1"/>
  <c r="U1366" i="1"/>
  <c r="T1366" i="1"/>
  <c r="S1366" i="1"/>
  <c r="R1366" i="1"/>
  <c r="Q1366" i="1"/>
  <c r="P1366" i="1"/>
  <c r="O1366" i="1"/>
  <c r="N1366" i="1"/>
  <c r="AL1366" i="1" s="1"/>
  <c r="M1366" i="1"/>
  <c r="AQ1366" i="1" s="1"/>
  <c r="L1366" i="1"/>
  <c r="AM1366" i="1" s="1"/>
  <c r="C1366" i="1"/>
  <c r="F1366" i="1" s="1"/>
  <c r="AT1365" i="1"/>
  <c r="AP1365" i="1"/>
  <c r="AO1365" i="1"/>
  <c r="AK1365" i="1"/>
  <c r="AJ1365" i="1"/>
  <c r="AI1365" i="1"/>
  <c r="AH1365" i="1"/>
  <c r="AG1365" i="1"/>
  <c r="AF1365" i="1"/>
  <c r="AE1365" i="1"/>
  <c r="AD1365" i="1"/>
  <c r="AC1365" i="1"/>
  <c r="AB1365" i="1"/>
  <c r="AA1365" i="1"/>
  <c r="Z1365" i="1"/>
  <c r="Y1365" i="1"/>
  <c r="X1365" i="1"/>
  <c r="W1365" i="1"/>
  <c r="V1365" i="1"/>
  <c r="U1365" i="1"/>
  <c r="T1365" i="1"/>
  <c r="S1365" i="1"/>
  <c r="R1365" i="1"/>
  <c r="Q1365" i="1"/>
  <c r="P1365" i="1"/>
  <c r="O1365" i="1"/>
  <c r="N1365" i="1"/>
  <c r="AL1365" i="1" s="1"/>
  <c r="M1365" i="1"/>
  <c r="AQ1365" i="1" s="1"/>
  <c r="L1365" i="1"/>
  <c r="AM1365" i="1" s="1"/>
  <c r="C1365" i="1"/>
  <c r="F1365" i="1" s="1"/>
  <c r="AT1364" i="1"/>
  <c r="AP1364" i="1"/>
  <c r="AO1364" i="1"/>
  <c r="AK1364" i="1"/>
  <c r="AJ1364" i="1"/>
  <c r="AI1364" i="1"/>
  <c r="AH1364" i="1"/>
  <c r="AG1364" i="1"/>
  <c r="AF1364" i="1"/>
  <c r="AE1364" i="1"/>
  <c r="AD1364" i="1"/>
  <c r="AC1364" i="1"/>
  <c r="AB1364" i="1"/>
  <c r="AA1364" i="1"/>
  <c r="Z1364" i="1"/>
  <c r="Y1364" i="1"/>
  <c r="X1364" i="1"/>
  <c r="W1364" i="1"/>
  <c r="V1364" i="1"/>
  <c r="U1364" i="1"/>
  <c r="T1364" i="1"/>
  <c r="S1364" i="1"/>
  <c r="R1364" i="1"/>
  <c r="Q1364" i="1"/>
  <c r="P1364" i="1"/>
  <c r="O1364" i="1"/>
  <c r="N1364" i="1"/>
  <c r="AL1364" i="1" s="1"/>
  <c r="M1364" i="1"/>
  <c r="AQ1364" i="1" s="1"/>
  <c r="L1364" i="1"/>
  <c r="AM1364" i="1" s="1"/>
  <c r="C1364" i="1"/>
  <c r="F1364" i="1" s="1"/>
  <c r="AT1363" i="1"/>
  <c r="AP1363" i="1"/>
  <c r="AO1363" i="1"/>
  <c r="AK1363" i="1"/>
  <c r="AJ1363" i="1"/>
  <c r="AI1363" i="1"/>
  <c r="AH1363" i="1"/>
  <c r="AG1363" i="1"/>
  <c r="AF1363" i="1"/>
  <c r="AE1363" i="1"/>
  <c r="AD1363" i="1"/>
  <c r="AC1363" i="1"/>
  <c r="AB1363" i="1"/>
  <c r="AA1363" i="1"/>
  <c r="Z1363" i="1"/>
  <c r="Y1363" i="1"/>
  <c r="X1363" i="1"/>
  <c r="W1363" i="1"/>
  <c r="V1363" i="1"/>
  <c r="U1363" i="1"/>
  <c r="T1363" i="1"/>
  <c r="S1363" i="1"/>
  <c r="R1363" i="1"/>
  <c r="Q1363" i="1"/>
  <c r="P1363" i="1"/>
  <c r="O1363" i="1"/>
  <c r="N1363" i="1"/>
  <c r="AL1363" i="1" s="1"/>
  <c r="M1363" i="1"/>
  <c r="AQ1363" i="1" s="1"/>
  <c r="L1363" i="1"/>
  <c r="AM1363" i="1" s="1"/>
  <c r="C1363" i="1"/>
  <c r="F1363" i="1" s="1"/>
  <c r="AT1362" i="1"/>
  <c r="AP1362" i="1"/>
  <c r="AO1362" i="1"/>
  <c r="AK1362" i="1"/>
  <c r="AJ1362" i="1"/>
  <c r="AI1362" i="1"/>
  <c r="AH1362" i="1"/>
  <c r="AG1362" i="1"/>
  <c r="AF1362" i="1"/>
  <c r="AE1362" i="1"/>
  <c r="AD1362" i="1"/>
  <c r="AC1362" i="1"/>
  <c r="AB1362" i="1"/>
  <c r="AA1362" i="1"/>
  <c r="Z1362" i="1"/>
  <c r="Y1362" i="1"/>
  <c r="X1362" i="1"/>
  <c r="W1362" i="1"/>
  <c r="V1362" i="1"/>
  <c r="U1362" i="1"/>
  <c r="T1362" i="1"/>
  <c r="S1362" i="1"/>
  <c r="R1362" i="1"/>
  <c r="Q1362" i="1"/>
  <c r="P1362" i="1"/>
  <c r="O1362" i="1"/>
  <c r="N1362" i="1"/>
  <c r="AL1362" i="1" s="1"/>
  <c r="M1362" i="1"/>
  <c r="AQ1362" i="1" s="1"/>
  <c r="L1362" i="1"/>
  <c r="AM1362" i="1" s="1"/>
  <c r="C1362" i="1"/>
  <c r="F1362" i="1" s="1"/>
  <c r="AT1361" i="1"/>
  <c r="AP1361" i="1"/>
  <c r="AO1361" i="1"/>
  <c r="AK1361" i="1"/>
  <c r="AJ1361" i="1"/>
  <c r="AI1361" i="1"/>
  <c r="AH1361" i="1"/>
  <c r="AG1361" i="1"/>
  <c r="AF1361" i="1"/>
  <c r="AE1361" i="1"/>
  <c r="AD1361" i="1"/>
  <c r="AC1361" i="1"/>
  <c r="AB1361" i="1"/>
  <c r="AA1361" i="1"/>
  <c r="Z1361" i="1"/>
  <c r="Y1361" i="1"/>
  <c r="X1361" i="1"/>
  <c r="W1361" i="1"/>
  <c r="V1361" i="1"/>
  <c r="U1361" i="1"/>
  <c r="T1361" i="1"/>
  <c r="S1361" i="1"/>
  <c r="R1361" i="1"/>
  <c r="Q1361" i="1"/>
  <c r="P1361" i="1"/>
  <c r="O1361" i="1"/>
  <c r="N1361" i="1"/>
  <c r="AL1361" i="1" s="1"/>
  <c r="M1361" i="1"/>
  <c r="AQ1361" i="1" s="1"/>
  <c r="L1361" i="1"/>
  <c r="AM1361" i="1" s="1"/>
  <c r="C1361" i="1"/>
  <c r="F1361" i="1" s="1"/>
  <c r="AT1360" i="1"/>
  <c r="AP1360" i="1"/>
  <c r="AO1360" i="1"/>
  <c r="AK1360" i="1"/>
  <c r="AJ1360" i="1"/>
  <c r="AI1360" i="1"/>
  <c r="AH1360" i="1"/>
  <c r="AG1360" i="1"/>
  <c r="AF1360" i="1"/>
  <c r="AE1360" i="1"/>
  <c r="AD1360" i="1"/>
  <c r="AC1360" i="1"/>
  <c r="AB1360" i="1"/>
  <c r="AA1360" i="1"/>
  <c r="Z1360" i="1"/>
  <c r="Y1360" i="1"/>
  <c r="X1360" i="1"/>
  <c r="W1360" i="1"/>
  <c r="V1360" i="1"/>
  <c r="U1360" i="1"/>
  <c r="T1360" i="1"/>
  <c r="S1360" i="1"/>
  <c r="R1360" i="1"/>
  <c r="Q1360" i="1"/>
  <c r="P1360" i="1"/>
  <c r="O1360" i="1"/>
  <c r="N1360" i="1"/>
  <c r="AL1360" i="1" s="1"/>
  <c r="M1360" i="1"/>
  <c r="AQ1360" i="1" s="1"/>
  <c r="L1360" i="1"/>
  <c r="AM1360" i="1" s="1"/>
  <c r="C1360" i="1"/>
  <c r="F1360" i="1" s="1"/>
  <c r="AT1359" i="1"/>
  <c r="AP1359" i="1"/>
  <c r="AO1359" i="1"/>
  <c r="AK1359" i="1"/>
  <c r="AJ1359" i="1"/>
  <c r="AI1359" i="1"/>
  <c r="AH1359" i="1"/>
  <c r="AG1359" i="1"/>
  <c r="AF1359" i="1"/>
  <c r="AE1359" i="1"/>
  <c r="AD1359" i="1"/>
  <c r="AC1359" i="1"/>
  <c r="AB1359" i="1"/>
  <c r="AA1359" i="1"/>
  <c r="Z1359" i="1"/>
  <c r="Y1359" i="1"/>
  <c r="X1359" i="1"/>
  <c r="W1359" i="1"/>
  <c r="V1359" i="1"/>
  <c r="U1359" i="1"/>
  <c r="T1359" i="1"/>
  <c r="S1359" i="1"/>
  <c r="R1359" i="1"/>
  <c r="Q1359" i="1"/>
  <c r="P1359" i="1"/>
  <c r="O1359" i="1"/>
  <c r="N1359" i="1"/>
  <c r="AL1359" i="1" s="1"/>
  <c r="M1359" i="1"/>
  <c r="AQ1359" i="1" s="1"/>
  <c r="L1359" i="1"/>
  <c r="AM1359" i="1" s="1"/>
  <c r="C1359" i="1"/>
  <c r="F1359" i="1" s="1"/>
  <c r="AT1358" i="1"/>
  <c r="AP1358" i="1"/>
  <c r="AO1358" i="1"/>
  <c r="AK1358" i="1"/>
  <c r="AJ1358" i="1"/>
  <c r="AI1358" i="1"/>
  <c r="AH1358" i="1"/>
  <c r="AG1358" i="1"/>
  <c r="AF1358" i="1"/>
  <c r="AE1358" i="1"/>
  <c r="AD1358" i="1"/>
  <c r="AC1358" i="1"/>
  <c r="AB1358" i="1"/>
  <c r="AA1358" i="1"/>
  <c r="Z1358" i="1"/>
  <c r="Y1358" i="1"/>
  <c r="X1358" i="1"/>
  <c r="W1358" i="1"/>
  <c r="V1358" i="1"/>
  <c r="U1358" i="1"/>
  <c r="T1358" i="1"/>
  <c r="S1358" i="1"/>
  <c r="R1358" i="1"/>
  <c r="Q1358" i="1"/>
  <c r="P1358" i="1"/>
  <c r="O1358" i="1"/>
  <c r="N1358" i="1"/>
  <c r="AL1358" i="1" s="1"/>
  <c r="M1358" i="1"/>
  <c r="AQ1358" i="1" s="1"/>
  <c r="L1358" i="1"/>
  <c r="AM1358" i="1" s="1"/>
  <c r="C1358" i="1"/>
  <c r="F1358" i="1" s="1"/>
  <c r="AT1357" i="1"/>
  <c r="AP1357" i="1"/>
  <c r="AO1357" i="1"/>
  <c r="AK1357" i="1"/>
  <c r="AJ1357" i="1"/>
  <c r="AI1357" i="1"/>
  <c r="AH1357" i="1"/>
  <c r="AG1357" i="1"/>
  <c r="AF1357" i="1"/>
  <c r="AE1357" i="1"/>
  <c r="AD1357" i="1"/>
  <c r="AC1357" i="1"/>
  <c r="AB1357" i="1"/>
  <c r="AA1357" i="1"/>
  <c r="Z1357" i="1"/>
  <c r="Y1357" i="1"/>
  <c r="X1357" i="1"/>
  <c r="W1357" i="1"/>
  <c r="V1357" i="1"/>
  <c r="U1357" i="1"/>
  <c r="T1357" i="1"/>
  <c r="S1357" i="1"/>
  <c r="R1357" i="1"/>
  <c r="Q1357" i="1"/>
  <c r="P1357" i="1"/>
  <c r="O1357" i="1"/>
  <c r="N1357" i="1"/>
  <c r="AL1357" i="1" s="1"/>
  <c r="M1357" i="1"/>
  <c r="AQ1357" i="1" s="1"/>
  <c r="L1357" i="1"/>
  <c r="AM1357" i="1" s="1"/>
  <c r="C1357" i="1"/>
  <c r="F1357" i="1" s="1"/>
  <c r="AT1356" i="1"/>
  <c r="AK1356" i="1"/>
  <c r="AJ1356" i="1"/>
  <c r="AI1356" i="1"/>
  <c r="AH1356" i="1"/>
  <c r="AG1356" i="1"/>
  <c r="AF1356" i="1"/>
  <c r="AE1356" i="1"/>
  <c r="AD1356" i="1"/>
  <c r="AC1356" i="1"/>
  <c r="AB1356" i="1"/>
  <c r="AA1356" i="1"/>
  <c r="Z1356" i="1"/>
  <c r="Y1356" i="1"/>
  <c r="X1356" i="1"/>
  <c r="W1356" i="1"/>
  <c r="V1356" i="1"/>
  <c r="U1356" i="1"/>
  <c r="T1356" i="1"/>
  <c r="S1356" i="1"/>
  <c r="R1356" i="1"/>
  <c r="Q1356" i="1"/>
  <c r="P1356" i="1"/>
  <c r="O1356" i="1"/>
  <c r="N1356" i="1"/>
  <c r="AL1356" i="1" s="1"/>
  <c r="M1356" i="1"/>
  <c r="AQ1356" i="1" s="1"/>
  <c r="L1356" i="1"/>
  <c r="AM1356" i="1" s="1"/>
  <c r="C1356" i="1"/>
  <c r="F1356" i="1" s="1"/>
  <c r="AT1355" i="1"/>
  <c r="AP1355" i="1"/>
  <c r="AK1355" i="1"/>
  <c r="AJ1355" i="1"/>
  <c r="AI1355" i="1"/>
  <c r="AH1355" i="1"/>
  <c r="AG1355" i="1"/>
  <c r="AF1355" i="1"/>
  <c r="AE1355" i="1"/>
  <c r="AD1355" i="1"/>
  <c r="AC1355" i="1"/>
  <c r="AB1355" i="1"/>
  <c r="AA1355" i="1"/>
  <c r="Z1355" i="1"/>
  <c r="Y1355" i="1"/>
  <c r="X1355" i="1"/>
  <c r="W1355" i="1"/>
  <c r="V1355" i="1"/>
  <c r="U1355" i="1"/>
  <c r="T1355" i="1"/>
  <c r="S1355" i="1"/>
  <c r="R1355" i="1"/>
  <c r="Q1355" i="1"/>
  <c r="P1355" i="1"/>
  <c r="O1355" i="1"/>
  <c r="N1355" i="1"/>
  <c r="AL1355" i="1" s="1"/>
  <c r="M1355" i="1"/>
  <c r="AQ1355" i="1" s="1"/>
  <c r="L1355" i="1"/>
  <c r="AM1355" i="1" s="1"/>
  <c r="C1355" i="1"/>
  <c r="F1355" i="1" s="1"/>
  <c r="AT1354" i="1"/>
  <c r="AP1354" i="1"/>
  <c r="AO1354" i="1"/>
  <c r="AK1354" i="1"/>
  <c r="AJ1354" i="1"/>
  <c r="AI1354" i="1"/>
  <c r="AH1354" i="1"/>
  <c r="AG1354" i="1"/>
  <c r="AF1354" i="1"/>
  <c r="AE1354" i="1"/>
  <c r="AD1354" i="1"/>
  <c r="AC1354" i="1"/>
  <c r="AB1354" i="1"/>
  <c r="AA1354" i="1"/>
  <c r="Z1354" i="1"/>
  <c r="Y1354" i="1"/>
  <c r="X1354" i="1"/>
  <c r="W1354" i="1"/>
  <c r="V1354" i="1"/>
  <c r="U1354" i="1"/>
  <c r="T1354" i="1"/>
  <c r="S1354" i="1"/>
  <c r="R1354" i="1"/>
  <c r="Q1354" i="1"/>
  <c r="P1354" i="1"/>
  <c r="O1354" i="1"/>
  <c r="N1354" i="1"/>
  <c r="AL1354" i="1" s="1"/>
  <c r="M1354" i="1"/>
  <c r="AQ1354" i="1" s="1"/>
  <c r="L1354" i="1"/>
  <c r="AM1354" i="1" s="1"/>
  <c r="C1354" i="1"/>
  <c r="F1354" i="1" s="1"/>
  <c r="AT1353" i="1"/>
  <c r="AP1353" i="1"/>
  <c r="AO1353" i="1"/>
  <c r="AK1353" i="1"/>
  <c r="AJ1353" i="1"/>
  <c r="AI1353" i="1"/>
  <c r="AH1353" i="1"/>
  <c r="AG1353" i="1"/>
  <c r="AF1353" i="1"/>
  <c r="AE1353" i="1"/>
  <c r="AD1353" i="1"/>
  <c r="AC1353" i="1"/>
  <c r="AB1353" i="1"/>
  <c r="AA1353" i="1"/>
  <c r="Z1353" i="1"/>
  <c r="Y1353" i="1"/>
  <c r="X1353" i="1"/>
  <c r="W1353" i="1"/>
  <c r="V1353" i="1"/>
  <c r="U1353" i="1"/>
  <c r="T1353" i="1"/>
  <c r="S1353" i="1"/>
  <c r="R1353" i="1"/>
  <c r="Q1353" i="1"/>
  <c r="P1353" i="1"/>
  <c r="O1353" i="1"/>
  <c r="N1353" i="1"/>
  <c r="AL1353" i="1" s="1"/>
  <c r="M1353" i="1"/>
  <c r="AQ1353" i="1" s="1"/>
  <c r="L1353" i="1"/>
  <c r="AM1353" i="1" s="1"/>
  <c r="C1353" i="1"/>
  <c r="F1353" i="1" s="1"/>
  <c r="AT1352" i="1"/>
  <c r="AP1352" i="1"/>
  <c r="AO1352" i="1"/>
  <c r="AK1352" i="1"/>
  <c r="AJ1352" i="1"/>
  <c r="AI1352" i="1"/>
  <c r="AH1352" i="1"/>
  <c r="AG1352" i="1"/>
  <c r="AF1352" i="1"/>
  <c r="AE1352" i="1"/>
  <c r="AD1352" i="1"/>
  <c r="AC1352" i="1"/>
  <c r="AB1352" i="1"/>
  <c r="AA1352" i="1"/>
  <c r="Z1352" i="1"/>
  <c r="Y1352" i="1"/>
  <c r="X1352" i="1"/>
  <c r="W1352" i="1"/>
  <c r="V1352" i="1"/>
  <c r="U1352" i="1"/>
  <c r="T1352" i="1"/>
  <c r="S1352" i="1"/>
  <c r="R1352" i="1"/>
  <c r="Q1352" i="1"/>
  <c r="P1352" i="1"/>
  <c r="O1352" i="1"/>
  <c r="N1352" i="1"/>
  <c r="AL1352" i="1" s="1"/>
  <c r="M1352" i="1"/>
  <c r="AQ1352" i="1" s="1"/>
  <c r="L1352" i="1"/>
  <c r="AM1352" i="1" s="1"/>
  <c r="C1352" i="1"/>
  <c r="F1352" i="1" s="1"/>
  <c r="AT1351" i="1"/>
  <c r="AP1351" i="1"/>
  <c r="AO1351" i="1"/>
  <c r="AK1351" i="1"/>
  <c r="AJ1351" i="1"/>
  <c r="AI1351" i="1"/>
  <c r="AH1351" i="1"/>
  <c r="AG1351" i="1"/>
  <c r="AF1351" i="1"/>
  <c r="AE1351" i="1"/>
  <c r="AD1351" i="1"/>
  <c r="AC1351" i="1"/>
  <c r="AB1351" i="1"/>
  <c r="AA1351" i="1"/>
  <c r="Z1351" i="1"/>
  <c r="Y1351" i="1"/>
  <c r="X1351" i="1"/>
  <c r="W1351" i="1"/>
  <c r="V1351" i="1"/>
  <c r="U1351" i="1"/>
  <c r="T1351" i="1"/>
  <c r="S1351" i="1"/>
  <c r="R1351" i="1"/>
  <c r="Q1351" i="1"/>
  <c r="P1351" i="1"/>
  <c r="O1351" i="1"/>
  <c r="N1351" i="1"/>
  <c r="AL1351" i="1" s="1"/>
  <c r="M1351" i="1"/>
  <c r="AQ1351" i="1" s="1"/>
  <c r="L1351" i="1"/>
  <c r="AM1351" i="1" s="1"/>
  <c r="C1351" i="1"/>
  <c r="F1351" i="1" s="1"/>
  <c r="AT1350" i="1"/>
  <c r="AP1350" i="1"/>
  <c r="AO1350" i="1"/>
  <c r="AK1350" i="1"/>
  <c r="AJ1350" i="1"/>
  <c r="AI1350" i="1"/>
  <c r="AH1350" i="1"/>
  <c r="AG1350" i="1"/>
  <c r="AF1350" i="1"/>
  <c r="AE1350" i="1"/>
  <c r="AD1350" i="1"/>
  <c r="AC1350" i="1"/>
  <c r="AB1350" i="1"/>
  <c r="AA1350" i="1"/>
  <c r="Z1350" i="1"/>
  <c r="Y1350" i="1"/>
  <c r="X1350" i="1"/>
  <c r="W1350" i="1"/>
  <c r="V1350" i="1"/>
  <c r="U1350" i="1"/>
  <c r="T1350" i="1"/>
  <c r="S1350" i="1"/>
  <c r="R1350" i="1"/>
  <c r="Q1350" i="1"/>
  <c r="P1350" i="1"/>
  <c r="O1350" i="1"/>
  <c r="N1350" i="1"/>
  <c r="AL1350" i="1" s="1"/>
  <c r="M1350" i="1"/>
  <c r="AQ1350" i="1" s="1"/>
  <c r="L1350" i="1"/>
  <c r="AM1350" i="1" s="1"/>
  <c r="C1350" i="1"/>
  <c r="F1350" i="1" s="1"/>
  <c r="AT1349" i="1"/>
  <c r="AP1349" i="1"/>
  <c r="AO1349" i="1"/>
  <c r="AK1349" i="1"/>
  <c r="AJ1349" i="1"/>
  <c r="AI1349" i="1"/>
  <c r="AH1349" i="1"/>
  <c r="AG1349" i="1"/>
  <c r="AF1349" i="1"/>
  <c r="AE1349" i="1"/>
  <c r="AD1349" i="1"/>
  <c r="AC1349" i="1"/>
  <c r="AB1349" i="1"/>
  <c r="AA1349" i="1"/>
  <c r="Z1349" i="1"/>
  <c r="Y1349" i="1"/>
  <c r="X1349" i="1"/>
  <c r="W1349" i="1"/>
  <c r="V1349" i="1"/>
  <c r="U1349" i="1"/>
  <c r="T1349" i="1"/>
  <c r="S1349" i="1"/>
  <c r="R1349" i="1"/>
  <c r="Q1349" i="1"/>
  <c r="P1349" i="1"/>
  <c r="O1349" i="1"/>
  <c r="N1349" i="1"/>
  <c r="AL1349" i="1" s="1"/>
  <c r="M1349" i="1"/>
  <c r="AQ1349" i="1" s="1"/>
  <c r="L1349" i="1"/>
  <c r="AM1349" i="1" s="1"/>
  <c r="C1349" i="1"/>
  <c r="F1349" i="1" s="1"/>
  <c r="AT1348" i="1"/>
  <c r="AP1348" i="1"/>
  <c r="AO1348" i="1"/>
  <c r="AK1348" i="1"/>
  <c r="AJ1348" i="1"/>
  <c r="AI1348" i="1"/>
  <c r="AH1348" i="1"/>
  <c r="AG1348" i="1"/>
  <c r="AF1348" i="1"/>
  <c r="AE1348" i="1"/>
  <c r="AD1348" i="1"/>
  <c r="AC1348" i="1"/>
  <c r="AB1348" i="1"/>
  <c r="AA1348" i="1"/>
  <c r="Z1348" i="1"/>
  <c r="Y1348" i="1"/>
  <c r="X1348" i="1"/>
  <c r="W1348" i="1"/>
  <c r="V1348" i="1"/>
  <c r="U1348" i="1"/>
  <c r="T1348" i="1"/>
  <c r="S1348" i="1"/>
  <c r="R1348" i="1"/>
  <c r="Q1348" i="1"/>
  <c r="P1348" i="1"/>
  <c r="O1348" i="1"/>
  <c r="N1348" i="1"/>
  <c r="AL1348" i="1" s="1"/>
  <c r="M1348" i="1"/>
  <c r="AQ1348" i="1" s="1"/>
  <c r="L1348" i="1"/>
  <c r="AM1348" i="1" s="1"/>
  <c r="C1348" i="1"/>
  <c r="F1348" i="1" s="1"/>
  <c r="AT1347" i="1"/>
  <c r="AP1347" i="1"/>
  <c r="AO1347" i="1"/>
  <c r="AK1347" i="1"/>
  <c r="AJ1347" i="1"/>
  <c r="AI1347" i="1"/>
  <c r="AH1347" i="1"/>
  <c r="AG1347" i="1"/>
  <c r="AF1347" i="1"/>
  <c r="AE1347" i="1"/>
  <c r="AD1347" i="1"/>
  <c r="AC1347" i="1"/>
  <c r="AB1347" i="1"/>
  <c r="AA1347" i="1"/>
  <c r="Z1347" i="1"/>
  <c r="Y1347" i="1"/>
  <c r="X1347" i="1"/>
  <c r="W1347" i="1"/>
  <c r="V1347" i="1"/>
  <c r="U1347" i="1"/>
  <c r="T1347" i="1"/>
  <c r="S1347" i="1"/>
  <c r="R1347" i="1"/>
  <c r="Q1347" i="1"/>
  <c r="P1347" i="1"/>
  <c r="O1347" i="1"/>
  <c r="N1347" i="1"/>
  <c r="AL1347" i="1" s="1"/>
  <c r="M1347" i="1"/>
  <c r="AQ1347" i="1" s="1"/>
  <c r="L1347" i="1"/>
  <c r="AM1347" i="1" s="1"/>
  <c r="C1347" i="1"/>
  <c r="F1347" i="1" s="1"/>
  <c r="AT1346" i="1"/>
  <c r="AP1346" i="1"/>
  <c r="AO1346" i="1"/>
  <c r="AK1346" i="1"/>
  <c r="AJ1346" i="1"/>
  <c r="AI1346" i="1"/>
  <c r="AH1346" i="1"/>
  <c r="AG1346" i="1"/>
  <c r="AF1346" i="1"/>
  <c r="AE1346" i="1"/>
  <c r="AD1346" i="1"/>
  <c r="AC1346" i="1"/>
  <c r="AB1346" i="1"/>
  <c r="AA1346" i="1"/>
  <c r="Z1346" i="1"/>
  <c r="Y1346" i="1"/>
  <c r="X1346" i="1"/>
  <c r="W1346" i="1"/>
  <c r="V1346" i="1"/>
  <c r="U1346" i="1"/>
  <c r="T1346" i="1"/>
  <c r="S1346" i="1"/>
  <c r="R1346" i="1"/>
  <c r="Q1346" i="1"/>
  <c r="P1346" i="1"/>
  <c r="O1346" i="1"/>
  <c r="N1346" i="1"/>
  <c r="AL1346" i="1" s="1"/>
  <c r="M1346" i="1"/>
  <c r="AQ1346" i="1" s="1"/>
  <c r="L1346" i="1"/>
  <c r="AM1346" i="1" s="1"/>
  <c r="C1346" i="1"/>
  <c r="F1346" i="1" s="1"/>
  <c r="AT1345" i="1"/>
  <c r="AP1345" i="1"/>
  <c r="AO1345" i="1"/>
  <c r="AK1345" i="1"/>
  <c r="AJ1345" i="1"/>
  <c r="AI1345" i="1"/>
  <c r="AH1345" i="1"/>
  <c r="AG1345" i="1"/>
  <c r="AF1345" i="1"/>
  <c r="AE1345" i="1"/>
  <c r="AD1345" i="1"/>
  <c r="AC1345" i="1"/>
  <c r="AB1345" i="1"/>
  <c r="AA1345" i="1"/>
  <c r="Z1345" i="1"/>
  <c r="Y1345" i="1"/>
  <c r="X1345" i="1"/>
  <c r="W1345" i="1"/>
  <c r="V1345" i="1"/>
  <c r="U1345" i="1"/>
  <c r="T1345" i="1"/>
  <c r="S1345" i="1"/>
  <c r="R1345" i="1"/>
  <c r="Q1345" i="1"/>
  <c r="P1345" i="1"/>
  <c r="O1345" i="1"/>
  <c r="N1345" i="1"/>
  <c r="AL1345" i="1" s="1"/>
  <c r="M1345" i="1"/>
  <c r="AQ1345" i="1" s="1"/>
  <c r="L1345" i="1"/>
  <c r="AM1345" i="1" s="1"/>
  <c r="C1345" i="1"/>
  <c r="F1345" i="1" s="1"/>
  <c r="AT1344" i="1"/>
  <c r="AP1344" i="1"/>
  <c r="AO1344" i="1"/>
  <c r="AK1344" i="1"/>
  <c r="AJ1344" i="1"/>
  <c r="AI1344" i="1"/>
  <c r="AH1344" i="1"/>
  <c r="AG1344" i="1"/>
  <c r="AF1344" i="1"/>
  <c r="AE1344" i="1"/>
  <c r="AD1344" i="1"/>
  <c r="AC1344" i="1"/>
  <c r="AB1344" i="1"/>
  <c r="AA1344" i="1"/>
  <c r="Z1344" i="1"/>
  <c r="Y1344" i="1"/>
  <c r="X1344" i="1"/>
  <c r="W1344" i="1"/>
  <c r="V1344" i="1"/>
  <c r="U1344" i="1"/>
  <c r="T1344" i="1"/>
  <c r="S1344" i="1"/>
  <c r="R1344" i="1"/>
  <c r="Q1344" i="1"/>
  <c r="P1344" i="1"/>
  <c r="O1344" i="1"/>
  <c r="N1344" i="1"/>
  <c r="AL1344" i="1" s="1"/>
  <c r="M1344" i="1"/>
  <c r="AQ1344" i="1" s="1"/>
  <c r="L1344" i="1"/>
  <c r="AM1344" i="1" s="1"/>
  <c r="C1344" i="1"/>
  <c r="F1344" i="1" s="1"/>
  <c r="AT1343" i="1"/>
  <c r="AP1343" i="1"/>
  <c r="AO1343" i="1"/>
  <c r="AK1343" i="1"/>
  <c r="AJ1343" i="1"/>
  <c r="AI1343" i="1"/>
  <c r="AH1343" i="1"/>
  <c r="AG1343" i="1"/>
  <c r="AF1343" i="1"/>
  <c r="AE1343" i="1"/>
  <c r="AD1343" i="1"/>
  <c r="AC1343" i="1"/>
  <c r="AB1343" i="1"/>
  <c r="AA1343" i="1"/>
  <c r="Z1343" i="1"/>
  <c r="Y1343" i="1"/>
  <c r="X1343" i="1"/>
  <c r="W1343" i="1"/>
  <c r="V1343" i="1"/>
  <c r="U1343" i="1"/>
  <c r="T1343" i="1"/>
  <c r="S1343" i="1"/>
  <c r="R1343" i="1"/>
  <c r="Q1343" i="1"/>
  <c r="P1343" i="1"/>
  <c r="O1343" i="1"/>
  <c r="N1343" i="1"/>
  <c r="AL1343" i="1" s="1"/>
  <c r="M1343" i="1"/>
  <c r="AQ1343" i="1" s="1"/>
  <c r="L1343" i="1"/>
  <c r="AM1343" i="1" s="1"/>
  <c r="C1343" i="1"/>
  <c r="F1343" i="1" s="1"/>
  <c r="AT1342" i="1"/>
  <c r="AP1342" i="1"/>
  <c r="AO1342" i="1"/>
  <c r="AK1342" i="1"/>
  <c r="AJ1342" i="1"/>
  <c r="AI1342" i="1"/>
  <c r="AH1342" i="1"/>
  <c r="AG1342" i="1"/>
  <c r="AF1342" i="1"/>
  <c r="AE1342" i="1"/>
  <c r="AD1342" i="1"/>
  <c r="AC1342" i="1"/>
  <c r="AB1342" i="1"/>
  <c r="AA1342" i="1"/>
  <c r="Z1342" i="1"/>
  <c r="Y1342" i="1"/>
  <c r="X1342" i="1"/>
  <c r="W1342" i="1"/>
  <c r="V1342" i="1"/>
  <c r="U1342" i="1"/>
  <c r="T1342" i="1"/>
  <c r="S1342" i="1"/>
  <c r="R1342" i="1"/>
  <c r="Q1342" i="1"/>
  <c r="P1342" i="1"/>
  <c r="O1342" i="1"/>
  <c r="N1342" i="1"/>
  <c r="AL1342" i="1" s="1"/>
  <c r="M1342" i="1"/>
  <c r="AQ1342" i="1" s="1"/>
  <c r="L1342" i="1"/>
  <c r="AM1342" i="1" s="1"/>
  <c r="C1342" i="1"/>
  <c r="F1342" i="1" s="1"/>
  <c r="AT1341" i="1"/>
  <c r="AP1341" i="1"/>
  <c r="AO1341" i="1"/>
  <c r="AK1341" i="1"/>
  <c r="AJ1341" i="1"/>
  <c r="AI1341" i="1"/>
  <c r="AH1341" i="1"/>
  <c r="AG1341" i="1"/>
  <c r="AF1341" i="1"/>
  <c r="AE1341" i="1"/>
  <c r="AD1341" i="1"/>
  <c r="AC1341" i="1"/>
  <c r="AB1341" i="1"/>
  <c r="AA1341" i="1"/>
  <c r="Z1341" i="1"/>
  <c r="Y1341" i="1"/>
  <c r="X1341" i="1"/>
  <c r="W1341" i="1"/>
  <c r="V1341" i="1"/>
  <c r="U1341" i="1"/>
  <c r="T1341" i="1"/>
  <c r="S1341" i="1"/>
  <c r="R1341" i="1"/>
  <c r="Q1341" i="1"/>
  <c r="P1341" i="1"/>
  <c r="O1341" i="1"/>
  <c r="N1341" i="1"/>
  <c r="AL1341" i="1" s="1"/>
  <c r="M1341" i="1"/>
  <c r="AQ1341" i="1" s="1"/>
  <c r="L1341" i="1"/>
  <c r="AM1341" i="1" s="1"/>
  <c r="C1341" i="1"/>
  <c r="F1341" i="1" s="1"/>
  <c r="AT1340" i="1"/>
  <c r="AP1340" i="1"/>
  <c r="AO1340" i="1"/>
  <c r="AK1340" i="1"/>
  <c r="AJ1340" i="1"/>
  <c r="AI1340" i="1"/>
  <c r="AH1340" i="1"/>
  <c r="AG1340" i="1"/>
  <c r="AF1340" i="1"/>
  <c r="AE1340" i="1"/>
  <c r="AD1340" i="1"/>
  <c r="AC1340" i="1"/>
  <c r="AB1340" i="1"/>
  <c r="AA1340" i="1"/>
  <c r="Z1340" i="1"/>
  <c r="Y1340" i="1"/>
  <c r="X1340" i="1"/>
  <c r="W1340" i="1"/>
  <c r="V1340" i="1"/>
  <c r="U1340" i="1"/>
  <c r="T1340" i="1"/>
  <c r="S1340" i="1"/>
  <c r="R1340" i="1"/>
  <c r="Q1340" i="1"/>
  <c r="P1340" i="1"/>
  <c r="O1340" i="1"/>
  <c r="N1340" i="1"/>
  <c r="AL1340" i="1" s="1"/>
  <c r="M1340" i="1"/>
  <c r="AQ1340" i="1" s="1"/>
  <c r="L1340" i="1"/>
  <c r="AM1340" i="1" s="1"/>
  <c r="C1340" i="1"/>
  <c r="F1340" i="1" s="1"/>
  <c r="AT1339" i="1"/>
  <c r="AP1339" i="1"/>
  <c r="AO1339" i="1"/>
  <c r="AK1339" i="1"/>
  <c r="AJ1339" i="1"/>
  <c r="AI1339" i="1"/>
  <c r="AH1339" i="1"/>
  <c r="AG1339" i="1"/>
  <c r="AF1339" i="1"/>
  <c r="AE1339" i="1"/>
  <c r="AD1339" i="1"/>
  <c r="AC1339" i="1"/>
  <c r="AB1339" i="1"/>
  <c r="AA1339" i="1"/>
  <c r="Z1339" i="1"/>
  <c r="Y1339" i="1"/>
  <c r="X1339" i="1"/>
  <c r="W1339" i="1"/>
  <c r="V1339" i="1"/>
  <c r="U1339" i="1"/>
  <c r="T1339" i="1"/>
  <c r="S1339" i="1"/>
  <c r="R1339" i="1"/>
  <c r="Q1339" i="1"/>
  <c r="P1339" i="1"/>
  <c r="O1339" i="1"/>
  <c r="N1339" i="1"/>
  <c r="AL1339" i="1" s="1"/>
  <c r="M1339" i="1"/>
  <c r="AQ1339" i="1" s="1"/>
  <c r="L1339" i="1"/>
  <c r="AM1339" i="1" s="1"/>
  <c r="C1339" i="1"/>
  <c r="F1339" i="1" s="1"/>
  <c r="AT1338" i="1"/>
  <c r="AP1338" i="1"/>
  <c r="AO1338" i="1"/>
  <c r="AK1338" i="1"/>
  <c r="AJ1338" i="1"/>
  <c r="AI1338" i="1"/>
  <c r="AH1338" i="1"/>
  <c r="AG1338" i="1"/>
  <c r="AF1338" i="1"/>
  <c r="AE1338" i="1"/>
  <c r="AD1338" i="1"/>
  <c r="AC1338" i="1"/>
  <c r="AB1338" i="1"/>
  <c r="AA1338" i="1"/>
  <c r="Z1338" i="1"/>
  <c r="Y1338" i="1"/>
  <c r="X1338" i="1"/>
  <c r="W1338" i="1"/>
  <c r="V1338" i="1"/>
  <c r="U1338" i="1"/>
  <c r="T1338" i="1"/>
  <c r="S1338" i="1"/>
  <c r="R1338" i="1"/>
  <c r="Q1338" i="1"/>
  <c r="P1338" i="1"/>
  <c r="O1338" i="1"/>
  <c r="N1338" i="1"/>
  <c r="AL1338" i="1" s="1"/>
  <c r="M1338" i="1"/>
  <c r="AQ1338" i="1" s="1"/>
  <c r="L1338" i="1"/>
  <c r="AM1338" i="1" s="1"/>
  <c r="C1338" i="1"/>
  <c r="F1338" i="1" s="1"/>
  <c r="AT1337" i="1"/>
  <c r="AP1337" i="1"/>
  <c r="AO1337" i="1"/>
  <c r="AK1337" i="1"/>
  <c r="AJ1337" i="1"/>
  <c r="AI1337" i="1"/>
  <c r="AH1337" i="1"/>
  <c r="AG1337" i="1"/>
  <c r="AF1337" i="1"/>
  <c r="AE1337" i="1"/>
  <c r="AD1337" i="1"/>
  <c r="AC1337" i="1"/>
  <c r="AB1337" i="1"/>
  <c r="AA1337" i="1"/>
  <c r="Z1337" i="1"/>
  <c r="Y1337" i="1"/>
  <c r="X1337" i="1"/>
  <c r="W1337" i="1"/>
  <c r="V1337" i="1"/>
  <c r="U1337" i="1"/>
  <c r="T1337" i="1"/>
  <c r="S1337" i="1"/>
  <c r="R1337" i="1"/>
  <c r="Q1337" i="1"/>
  <c r="P1337" i="1"/>
  <c r="O1337" i="1"/>
  <c r="N1337" i="1"/>
  <c r="AL1337" i="1" s="1"/>
  <c r="M1337" i="1"/>
  <c r="AQ1337" i="1" s="1"/>
  <c r="L1337" i="1"/>
  <c r="AM1337" i="1" s="1"/>
  <c r="C1337" i="1"/>
  <c r="F1337" i="1" s="1"/>
  <c r="AT1336" i="1"/>
  <c r="AP1336" i="1"/>
  <c r="AO1336" i="1"/>
  <c r="AK1336" i="1"/>
  <c r="AJ1336" i="1"/>
  <c r="AI1336" i="1"/>
  <c r="AH1336" i="1"/>
  <c r="AG1336" i="1"/>
  <c r="AF1336" i="1"/>
  <c r="AE1336" i="1"/>
  <c r="AD1336" i="1"/>
  <c r="AC1336" i="1"/>
  <c r="AB1336" i="1"/>
  <c r="AA1336" i="1"/>
  <c r="Z1336" i="1"/>
  <c r="Y1336" i="1"/>
  <c r="X1336" i="1"/>
  <c r="W1336" i="1"/>
  <c r="V1336" i="1"/>
  <c r="U1336" i="1"/>
  <c r="T1336" i="1"/>
  <c r="S1336" i="1"/>
  <c r="R1336" i="1"/>
  <c r="Q1336" i="1"/>
  <c r="P1336" i="1"/>
  <c r="O1336" i="1"/>
  <c r="N1336" i="1"/>
  <c r="AL1336" i="1" s="1"/>
  <c r="M1336" i="1"/>
  <c r="AQ1336" i="1" s="1"/>
  <c r="L1336" i="1"/>
  <c r="AM1336" i="1" s="1"/>
  <c r="C1336" i="1"/>
  <c r="F1336" i="1" s="1"/>
  <c r="AT1335" i="1"/>
  <c r="AP1335" i="1"/>
  <c r="AO1335" i="1"/>
  <c r="AK1335" i="1"/>
  <c r="AJ1335" i="1"/>
  <c r="AI1335" i="1"/>
  <c r="AH1335" i="1"/>
  <c r="AG1335" i="1"/>
  <c r="AF1335" i="1"/>
  <c r="AE1335" i="1"/>
  <c r="AD1335" i="1"/>
  <c r="AC1335" i="1"/>
  <c r="AB1335" i="1"/>
  <c r="AA1335" i="1"/>
  <c r="Z1335" i="1"/>
  <c r="Y1335" i="1"/>
  <c r="X1335" i="1"/>
  <c r="W1335" i="1"/>
  <c r="V1335" i="1"/>
  <c r="U1335" i="1"/>
  <c r="T1335" i="1"/>
  <c r="S1335" i="1"/>
  <c r="R1335" i="1"/>
  <c r="Q1335" i="1"/>
  <c r="P1335" i="1"/>
  <c r="O1335" i="1"/>
  <c r="N1335" i="1"/>
  <c r="AL1335" i="1" s="1"/>
  <c r="M1335" i="1"/>
  <c r="AQ1335" i="1" s="1"/>
  <c r="L1335" i="1"/>
  <c r="AM1335" i="1" s="1"/>
  <c r="C1335" i="1"/>
  <c r="F1335" i="1" s="1"/>
  <c r="AT1334" i="1"/>
  <c r="AP1334" i="1"/>
  <c r="AO1334" i="1"/>
  <c r="AK1334" i="1"/>
  <c r="AJ1334" i="1"/>
  <c r="AI1334" i="1"/>
  <c r="AH1334" i="1"/>
  <c r="AG1334" i="1"/>
  <c r="AF1334" i="1"/>
  <c r="AE1334" i="1"/>
  <c r="AD1334" i="1"/>
  <c r="AC1334" i="1"/>
  <c r="AB1334" i="1"/>
  <c r="AA1334" i="1"/>
  <c r="Z1334" i="1"/>
  <c r="Y1334" i="1"/>
  <c r="X1334" i="1"/>
  <c r="W1334" i="1"/>
  <c r="V1334" i="1"/>
  <c r="U1334" i="1"/>
  <c r="T1334" i="1"/>
  <c r="S1334" i="1"/>
  <c r="R1334" i="1"/>
  <c r="Q1334" i="1"/>
  <c r="P1334" i="1"/>
  <c r="O1334" i="1"/>
  <c r="N1334" i="1"/>
  <c r="AL1334" i="1" s="1"/>
  <c r="M1334" i="1"/>
  <c r="AQ1334" i="1" s="1"/>
  <c r="L1334" i="1"/>
  <c r="AM1334" i="1" s="1"/>
  <c r="C1334" i="1"/>
  <c r="F1334" i="1" s="1"/>
  <c r="AT1333" i="1"/>
  <c r="AP1333" i="1"/>
  <c r="AO1333" i="1"/>
  <c r="AK1333" i="1"/>
  <c r="AJ1333" i="1"/>
  <c r="AI1333" i="1"/>
  <c r="AH1333" i="1"/>
  <c r="AG1333" i="1"/>
  <c r="AF1333" i="1"/>
  <c r="AE1333" i="1"/>
  <c r="AD1333" i="1"/>
  <c r="AC1333" i="1"/>
  <c r="AB1333" i="1"/>
  <c r="AA1333" i="1"/>
  <c r="Z1333" i="1"/>
  <c r="Y1333" i="1"/>
  <c r="X1333" i="1"/>
  <c r="W1333" i="1"/>
  <c r="V1333" i="1"/>
  <c r="U1333" i="1"/>
  <c r="T1333" i="1"/>
  <c r="S1333" i="1"/>
  <c r="R1333" i="1"/>
  <c r="Q1333" i="1"/>
  <c r="P1333" i="1"/>
  <c r="O1333" i="1"/>
  <c r="N1333" i="1"/>
  <c r="AL1333" i="1" s="1"/>
  <c r="M1333" i="1"/>
  <c r="AQ1333" i="1" s="1"/>
  <c r="L1333" i="1"/>
  <c r="AM1333" i="1" s="1"/>
  <c r="C1333" i="1"/>
  <c r="F1333" i="1" s="1"/>
  <c r="AT1332" i="1"/>
  <c r="AK1332" i="1"/>
  <c r="AJ1332" i="1"/>
  <c r="AI1332" i="1"/>
  <c r="AH1332" i="1"/>
  <c r="AG1332" i="1"/>
  <c r="AF1332" i="1"/>
  <c r="AE1332" i="1"/>
  <c r="AD1332" i="1"/>
  <c r="AC1332" i="1"/>
  <c r="AB1332" i="1"/>
  <c r="AA1332" i="1"/>
  <c r="Z1332" i="1"/>
  <c r="Y1332" i="1"/>
  <c r="X1332" i="1"/>
  <c r="W1332" i="1"/>
  <c r="V1332" i="1"/>
  <c r="U1332" i="1"/>
  <c r="T1332" i="1"/>
  <c r="S1332" i="1"/>
  <c r="R1332" i="1"/>
  <c r="Q1332" i="1"/>
  <c r="P1332" i="1"/>
  <c r="O1332" i="1"/>
  <c r="N1332" i="1"/>
  <c r="AL1332" i="1" s="1"/>
  <c r="M1332" i="1"/>
  <c r="AQ1332" i="1" s="1"/>
  <c r="L1332" i="1"/>
  <c r="AM1332" i="1" s="1"/>
  <c r="C1332" i="1"/>
  <c r="F1332" i="1" s="1"/>
  <c r="AT1331" i="1"/>
  <c r="AP1331" i="1"/>
  <c r="AK1331" i="1"/>
  <c r="AJ1331" i="1"/>
  <c r="AI1331" i="1"/>
  <c r="AH1331" i="1"/>
  <c r="AG1331" i="1"/>
  <c r="AF1331" i="1"/>
  <c r="AE1331" i="1"/>
  <c r="AD1331" i="1"/>
  <c r="AC1331" i="1"/>
  <c r="AB1331" i="1"/>
  <c r="AA1331" i="1"/>
  <c r="Z1331" i="1"/>
  <c r="Y1331" i="1"/>
  <c r="X1331" i="1"/>
  <c r="W1331" i="1"/>
  <c r="V1331" i="1"/>
  <c r="U1331" i="1"/>
  <c r="T1331" i="1"/>
  <c r="S1331" i="1"/>
  <c r="R1331" i="1"/>
  <c r="Q1331" i="1"/>
  <c r="P1331" i="1"/>
  <c r="O1331" i="1"/>
  <c r="N1331" i="1"/>
  <c r="AL1331" i="1" s="1"/>
  <c r="M1331" i="1"/>
  <c r="AQ1331" i="1" s="1"/>
  <c r="L1331" i="1"/>
  <c r="AM1331" i="1" s="1"/>
  <c r="C1331" i="1"/>
  <c r="F1331" i="1" s="1"/>
  <c r="AT1330" i="1"/>
  <c r="AP1330" i="1"/>
  <c r="AO1330" i="1"/>
  <c r="AK1330" i="1"/>
  <c r="AJ1330" i="1"/>
  <c r="AI1330" i="1"/>
  <c r="AH1330" i="1"/>
  <c r="AG1330" i="1"/>
  <c r="AF1330" i="1"/>
  <c r="AE1330" i="1"/>
  <c r="AD1330" i="1"/>
  <c r="AC1330" i="1"/>
  <c r="AB1330" i="1"/>
  <c r="AA1330" i="1"/>
  <c r="Z1330" i="1"/>
  <c r="Y1330" i="1"/>
  <c r="X1330" i="1"/>
  <c r="W1330" i="1"/>
  <c r="V1330" i="1"/>
  <c r="U1330" i="1"/>
  <c r="T1330" i="1"/>
  <c r="S1330" i="1"/>
  <c r="R1330" i="1"/>
  <c r="Q1330" i="1"/>
  <c r="P1330" i="1"/>
  <c r="O1330" i="1"/>
  <c r="N1330" i="1"/>
  <c r="AL1330" i="1" s="1"/>
  <c r="M1330" i="1"/>
  <c r="AQ1330" i="1" s="1"/>
  <c r="L1330" i="1"/>
  <c r="AM1330" i="1" s="1"/>
  <c r="C1330" i="1"/>
  <c r="F1330" i="1" s="1"/>
  <c r="AT1329" i="1"/>
  <c r="AP1329" i="1"/>
  <c r="AO1329" i="1"/>
  <c r="AK1329" i="1"/>
  <c r="AJ1329" i="1"/>
  <c r="AI1329" i="1"/>
  <c r="AH1329" i="1"/>
  <c r="AG1329" i="1"/>
  <c r="AF1329" i="1"/>
  <c r="AE1329" i="1"/>
  <c r="AD1329" i="1"/>
  <c r="AC1329" i="1"/>
  <c r="AB1329" i="1"/>
  <c r="AA1329" i="1"/>
  <c r="Z1329" i="1"/>
  <c r="Y1329" i="1"/>
  <c r="X1329" i="1"/>
  <c r="W1329" i="1"/>
  <c r="V1329" i="1"/>
  <c r="U1329" i="1"/>
  <c r="T1329" i="1"/>
  <c r="S1329" i="1"/>
  <c r="R1329" i="1"/>
  <c r="Q1329" i="1"/>
  <c r="P1329" i="1"/>
  <c r="O1329" i="1"/>
  <c r="N1329" i="1"/>
  <c r="AL1329" i="1" s="1"/>
  <c r="M1329" i="1"/>
  <c r="AQ1329" i="1" s="1"/>
  <c r="L1329" i="1"/>
  <c r="AM1329" i="1" s="1"/>
  <c r="C1329" i="1"/>
  <c r="F1329" i="1" s="1"/>
  <c r="AT1328" i="1"/>
  <c r="AP1328" i="1"/>
  <c r="AO1328" i="1"/>
  <c r="AK1328" i="1"/>
  <c r="AJ1328" i="1"/>
  <c r="AI1328" i="1"/>
  <c r="AH1328" i="1"/>
  <c r="AG1328" i="1"/>
  <c r="AF1328" i="1"/>
  <c r="AE1328" i="1"/>
  <c r="AD1328" i="1"/>
  <c r="AC1328" i="1"/>
  <c r="AB1328" i="1"/>
  <c r="AA1328" i="1"/>
  <c r="Z1328" i="1"/>
  <c r="Y1328" i="1"/>
  <c r="X1328" i="1"/>
  <c r="W1328" i="1"/>
  <c r="V1328" i="1"/>
  <c r="U1328" i="1"/>
  <c r="T1328" i="1"/>
  <c r="S1328" i="1"/>
  <c r="R1328" i="1"/>
  <c r="Q1328" i="1"/>
  <c r="P1328" i="1"/>
  <c r="O1328" i="1"/>
  <c r="N1328" i="1"/>
  <c r="AL1328" i="1" s="1"/>
  <c r="M1328" i="1"/>
  <c r="AQ1328" i="1" s="1"/>
  <c r="L1328" i="1"/>
  <c r="AM1328" i="1" s="1"/>
  <c r="C1328" i="1"/>
  <c r="F1328" i="1" s="1"/>
  <c r="AT1327" i="1"/>
  <c r="AP1327" i="1"/>
  <c r="AO1327" i="1"/>
  <c r="AK1327" i="1"/>
  <c r="AJ1327" i="1"/>
  <c r="AI1327" i="1"/>
  <c r="AH1327" i="1"/>
  <c r="AG1327" i="1"/>
  <c r="AF1327" i="1"/>
  <c r="AE1327" i="1"/>
  <c r="AD1327" i="1"/>
  <c r="AC1327" i="1"/>
  <c r="AB1327" i="1"/>
  <c r="AA1327" i="1"/>
  <c r="Z1327" i="1"/>
  <c r="Y1327" i="1"/>
  <c r="X1327" i="1"/>
  <c r="W1327" i="1"/>
  <c r="V1327" i="1"/>
  <c r="U1327" i="1"/>
  <c r="T1327" i="1"/>
  <c r="S1327" i="1"/>
  <c r="R1327" i="1"/>
  <c r="Q1327" i="1"/>
  <c r="P1327" i="1"/>
  <c r="O1327" i="1"/>
  <c r="N1327" i="1"/>
  <c r="AL1327" i="1" s="1"/>
  <c r="M1327" i="1"/>
  <c r="AQ1327" i="1" s="1"/>
  <c r="L1327" i="1"/>
  <c r="AM1327" i="1" s="1"/>
  <c r="C1327" i="1"/>
  <c r="F1327" i="1" s="1"/>
  <c r="AT1326" i="1"/>
  <c r="AP1326" i="1"/>
  <c r="AO1326" i="1"/>
  <c r="AK1326" i="1"/>
  <c r="AJ1326" i="1"/>
  <c r="AI1326" i="1"/>
  <c r="AH1326" i="1"/>
  <c r="AG1326" i="1"/>
  <c r="AF1326" i="1"/>
  <c r="AE1326" i="1"/>
  <c r="AD1326" i="1"/>
  <c r="AC1326" i="1"/>
  <c r="AB1326" i="1"/>
  <c r="AA1326" i="1"/>
  <c r="Z1326" i="1"/>
  <c r="Y1326" i="1"/>
  <c r="X1326" i="1"/>
  <c r="W1326" i="1"/>
  <c r="V1326" i="1"/>
  <c r="U1326" i="1"/>
  <c r="T1326" i="1"/>
  <c r="S1326" i="1"/>
  <c r="R1326" i="1"/>
  <c r="Q1326" i="1"/>
  <c r="P1326" i="1"/>
  <c r="O1326" i="1"/>
  <c r="N1326" i="1"/>
  <c r="AL1326" i="1" s="1"/>
  <c r="M1326" i="1"/>
  <c r="AQ1326" i="1" s="1"/>
  <c r="L1326" i="1"/>
  <c r="AM1326" i="1" s="1"/>
  <c r="C1326" i="1"/>
  <c r="F1326" i="1" s="1"/>
  <c r="AT1325" i="1"/>
  <c r="AP1325" i="1"/>
  <c r="AO1325" i="1"/>
  <c r="AK1325" i="1"/>
  <c r="AJ1325" i="1"/>
  <c r="AI1325" i="1"/>
  <c r="AH1325" i="1"/>
  <c r="AG1325" i="1"/>
  <c r="AF1325" i="1"/>
  <c r="AE1325" i="1"/>
  <c r="AD1325" i="1"/>
  <c r="AC1325" i="1"/>
  <c r="AB1325" i="1"/>
  <c r="AA1325" i="1"/>
  <c r="Z1325" i="1"/>
  <c r="Y1325" i="1"/>
  <c r="X1325" i="1"/>
  <c r="W1325" i="1"/>
  <c r="V1325" i="1"/>
  <c r="U1325" i="1"/>
  <c r="T1325" i="1"/>
  <c r="S1325" i="1"/>
  <c r="R1325" i="1"/>
  <c r="Q1325" i="1"/>
  <c r="P1325" i="1"/>
  <c r="O1325" i="1"/>
  <c r="N1325" i="1"/>
  <c r="AL1325" i="1" s="1"/>
  <c r="M1325" i="1"/>
  <c r="AQ1325" i="1" s="1"/>
  <c r="L1325" i="1"/>
  <c r="AM1325" i="1" s="1"/>
  <c r="C1325" i="1"/>
  <c r="F1325" i="1" s="1"/>
  <c r="AT1324" i="1"/>
  <c r="AP1324" i="1"/>
  <c r="AO1324" i="1"/>
  <c r="AK1324" i="1"/>
  <c r="AJ1324" i="1"/>
  <c r="AI1324" i="1"/>
  <c r="AH1324" i="1"/>
  <c r="AG1324" i="1"/>
  <c r="AF1324" i="1"/>
  <c r="AE1324" i="1"/>
  <c r="AD1324" i="1"/>
  <c r="AC1324" i="1"/>
  <c r="AB1324" i="1"/>
  <c r="AA1324" i="1"/>
  <c r="Z1324" i="1"/>
  <c r="Y1324" i="1"/>
  <c r="X1324" i="1"/>
  <c r="W1324" i="1"/>
  <c r="V1324" i="1"/>
  <c r="U1324" i="1"/>
  <c r="T1324" i="1"/>
  <c r="S1324" i="1"/>
  <c r="R1324" i="1"/>
  <c r="Q1324" i="1"/>
  <c r="P1324" i="1"/>
  <c r="O1324" i="1"/>
  <c r="N1324" i="1"/>
  <c r="AL1324" i="1" s="1"/>
  <c r="M1324" i="1"/>
  <c r="AQ1324" i="1" s="1"/>
  <c r="L1324" i="1"/>
  <c r="AM1324" i="1" s="1"/>
  <c r="C1324" i="1"/>
  <c r="F1324" i="1" s="1"/>
  <c r="AT1323" i="1"/>
  <c r="AP1323" i="1"/>
  <c r="AO1323" i="1"/>
  <c r="AK1323" i="1"/>
  <c r="AJ1323" i="1"/>
  <c r="AI1323" i="1"/>
  <c r="AH1323" i="1"/>
  <c r="AG1323" i="1"/>
  <c r="AF1323" i="1"/>
  <c r="AE1323" i="1"/>
  <c r="AD1323" i="1"/>
  <c r="AC1323" i="1"/>
  <c r="AB1323" i="1"/>
  <c r="AA1323" i="1"/>
  <c r="Z1323" i="1"/>
  <c r="Y1323" i="1"/>
  <c r="X1323" i="1"/>
  <c r="W1323" i="1"/>
  <c r="V1323" i="1"/>
  <c r="U1323" i="1"/>
  <c r="T1323" i="1"/>
  <c r="S1323" i="1"/>
  <c r="R1323" i="1"/>
  <c r="Q1323" i="1"/>
  <c r="P1323" i="1"/>
  <c r="O1323" i="1"/>
  <c r="N1323" i="1"/>
  <c r="AL1323" i="1" s="1"/>
  <c r="M1323" i="1"/>
  <c r="AQ1323" i="1" s="1"/>
  <c r="L1323" i="1"/>
  <c r="AM1323" i="1" s="1"/>
  <c r="C1323" i="1"/>
  <c r="F1323" i="1" s="1"/>
  <c r="AT1322" i="1"/>
  <c r="AP1322" i="1"/>
  <c r="AO1322" i="1"/>
  <c r="AK1322" i="1"/>
  <c r="AJ1322" i="1"/>
  <c r="AI1322" i="1"/>
  <c r="AH1322" i="1"/>
  <c r="AG1322" i="1"/>
  <c r="AF1322" i="1"/>
  <c r="AE1322" i="1"/>
  <c r="AD1322" i="1"/>
  <c r="AC1322" i="1"/>
  <c r="AB1322" i="1"/>
  <c r="AA1322" i="1"/>
  <c r="Z1322" i="1"/>
  <c r="Y1322" i="1"/>
  <c r="X1322" i="1"/>
  <c r="W1322" i="1"/>
  <c r="V1322" i="1"/>
  <c r="U1322" i="1"/>
  <c r="T1322" i="1"/>
  <c r="S1322" i="1"/>
  <c r="R1322" i="1"/>
  <c r="Q1322" i="1"/>
  <c r="P1322" i="1"/>
  <c r="O1322" i="1"/>
  <c r="N1322" i="1"/>
  <c r="AL1322" i="1" s="1"/>
  <c r="M1322" i="1"/>
  <c r="AQ1322" i="1" s="1"/>
  <c r="L1322" i="1"/>
  <c r="AM1322" i="1" s="1"/>
  <c r="C1322" i="1"/>
  <c r="F1322" i="1" s="1"/>
  <c r="AT1321" i="1"/>
  <c r="AP1321" i="1"/>
  <c r="AO1321" i="1"/>
  <c r="AK1321" i="1"/>
  <c r="AJ1321" i="1"/>
  <c r="AI1321" i="1"/>
  <c r="AH1321" i="1"/>
  <c r="AG1321" i="1"/>
  <c r="AF1321" i="1"/>
  <c r="AE1321" i="1"/>
  <c r="AD1321" i="1"/>
  <c r="AC1321" i="1"/>
  <c r="AB1321" i="1"/>
  <c r="AA1321" i="1"/>
  <c r="Z1321" i="1"/>
  <c r="Y1321" i="1"/>
  <c r="X1321" i="1"/>
  <c r="W1321" i="1"/>
  <c r="V1321" i="1"/>
  <c r="U1321" i="1"/>
  <c r="T1321" i="1"/>
  <c r="S1321" i="1"/>
  <c r="R1321" i="1"/>
  <c r="Q1321" i="1"/>
  <c r="P1321" i="1"/>
  <c r="O1321" i="1"/>
  <c r="N1321" i="1"/>
  <c r="AL1321" i="1" s="1"/>
  <c r="M1321" i="1"/>
  <c r="AQ1321" i="1" s="1"/>
  <c r="L1321" i="1"/>
  <c r="AM1321" i="1" s="1"/>
  <c r="C1321" i="1"/>
  <c r="F1321" i="1" s="1"/>
  <c r="AT1320" i="1"/>
  <c r="AP1320" i="1"/>
  <c r="AO1320" i="1"/>
  <c r="AK1320" i="1"/>
  <c r="AJ1320" i="1"/>
  <c r="AI1320" i="1"/>
  <c r="AH1320" i="1"/>
  <c r="AG1320" i="1"/>
  <c r="AF1320" i="1"/>
  <c r="AE1320" i="1"/>
  <c r="AD1320" i="1"/>
  <c r="AC1320" i="1"/>
  <c r="AB1320" i="1"/>
  <c r="AA1320" i="1"/>
  <c r="Z1320" i="1"/>
  <c r="Y1320" i="1"/>
  <c r="X1320" i="1"/>
  <c r="W1320" i="1"/>
  <c r="V1320" i="1"/>
  <c r="U1320" i="1"/>
  <c r="T1320" i="1"/>
  <c r="S1320" i="1"/>
  <c r="R1320" i="1"/>
  <c r="Q1320" i="1"/>
  <c r="P1320" i="1"/>
  <c r="O1320" i="1"/>
  <c r="N1320" i="1"/>
  <c r="AL1320" i="1" s="1"/>
  <c r="M1320" i="1"/>
  <c r="AQ1320" i="1" s="1"/>
  <c r="L1320" i="1"/>
  <c r="AM1320" i="1" s="1"/>
  <c r="C1320" i="1"/>
  <c r="F1320" i="1" s="1"/>
  <c r="AT1319" i="1"/>
  <c r="AP1319" i="1"/>
  <c r="AO1319" i="1"/>
  <c r="AK1319" i="1"/>
  <c r="AJ1319" i="1"/>
  <c r="AI1319" i="1"/>
  <c r="AH1319" i="1"/>
  <c r="AG1319" i="1"/>
  <c r="AF1319" i="1"/>
  <c r="AE1319" i="1"/>
  <c r="AD1319" i="1"/>
  <c r="AC1319" i="1"/>
  <c r="AB1319" i="1"/>
  <c r="AA1319" i="1"/>
  <c r="Z1319" i="1"/>
  <c r="Y1319" i="1"/>
  <c r="X1319" i="1"/>
  <c r="W1319" i="1"/>
  <c r="V1319" i="1"/>
  <c r="U1319" i="1"/>
  <c r="T1319" i="1"/>
  <c r="S1319" i="1"/>
  <c r="R1319" i="1"/>
  <c r="Q1319" i="1"/>
  <c r="P1319" i="1"/>
  <c r="O1319" i="1"/>
  <c r="N1319" i="1"/>
  <c r="AL1319" i="1" s="1"/>
  <c r="M1319" i="1"/>
  <c r="AQ1319" i="1" s="1"/>
  <c r="L1319" i="1"/>
  <c r="AM1319" i="1" s="1"/>
  <c r="C1319" i="1"/>
  <c r="F1319" i="1" s="1"/>
  <c r="AT1318" i="1"/>
  <c r="AP1318" i="1"/>
  <c r="AO1318" i="1"/>
  <c r="AK1318" i="1"/>
  <c r="AJ1318" i="1"/>
  <c r="AI1318" i="1"/>
  <c r="AH1318" i="1"/>
  <c r="AG1318" i="1"/>
  <c r="AF1318" i="1"/>
  <c r="AE1318" i="1"/>
  <c r="AD1318" i="1"/>
  <c r="AC1318" i="1"/>
  <c r="AB1318" i="1"/>
  <c r="AA1318" i="1"/>
  <c r="Z1318" i="1"/>
  <c r="Y1318" i="1"/>
  <c r="X1318" i="1"/>
  <c r="W1318" i="1"/>
  <c r="V1318" i="1"/>
  <c r="U1318" i="1"/>
  <c r="T1318" i="1"/>
  <c r="S1318" i="1"/>
  <c r="R1318" i="1"/>
  <c r="Q1318" i="1"/>
  <c r="P1318" i="1"/>
  <c r="O1318" i="1"/>
  <c r="N1318" i="1"/>
  <c r="AL1318" i="1" s="1"/>
  <c r="M1318" i="1"/>
  <c r="AQ1318" i="1" s="1"/>
  <c r="L1318" i="1"/>
  <c r="AM1318" i="1" s="1"/>
  <c r="C1318" i="1"/>
  <c r="F1318" i="1" s="1"/>
  <c r="AT1317" i="1"/>
  <c r="AP1317" i="1"/>
  <c r="AO1317" i="1"/>
  <c r="AK1317" i="1"/>
  <c r="AJ1317" i="1"/>
  <c r="AI1317" i="1"/>
  <c r="AH1317" i="1"/>
  <c r="AG1317" i="1"/>
  <c r="AF1317" i="1"/>
  <c r="AE1317" i="1"/>
  <c r="AD1317" i="1"/>
  <c r="AC1317" i="1"/>
  <c r="AB1317" i="1"/>
  <c r="AA1317" i="1"/>
  <c r="Z1317" i="1"/>
  <c r="Y1317" i="1"/>
  <c r="X1317" i="1"/>
  <c r="W1317" i="1"/>
  <c r="V1317" i="1"/>
  <c r="U1317" i="1"/>
  <c r="T1317" i="1"/>
  <c r="S1317" i="1"/>
  <c r="R1317" i="1"/>
  <c r="Q1317" i="1"/>
  <c r="P1317" i="1"/>
  <c r="O1317" i="1"/>
  <c r="N1317" i="1"/>
  <c r="AL1317" i="1" s="1"/>
  <c r="M1317" i="1"/>
  <c r="AQ1317" i="1" s="1"/>
  <c r="L1317" i="1"/>
  <c r="AM1317" i="1" s="1"/>
  <c r="C1317" i="1"/>
  <c r="F1317" i="1" s="1"/>
  <c r="AT1316" i="1"/>
  <c r="AP1316" i="1"/>
  <c r="AO1316" i="1"/>
  <c r="AK1316" i="1"/>
  <c r="AJ1316" i="1"/>
  <c r="AI1316" i="1"/>
  <c r="AH1316" i="1"/>
  <c r="AG1316" i="1"/>
  <c r="AF1316" i="1"/>
  <c r="AE1316" i="1"/>
  <c r="AD1316" i="1"/>
  <c r="AC1316" i="1"/>
  <c r="AB1316" i="1"/>
  <c r="AA1316" i="1"/>
  <c r="Z1316" i="1"/>
  <c r="Y1316" i="1"/>
  <c r="X1316" i="1"/>
  <c r="W1316" i="1"/>
  <c r="V1316" i="1"/>
  <c r="U1316" i="1"/>
  <c r="T1316" i="1"/>
  <c r="S1316" i="1"/>
  <c r="R1316" i="1"/>
  <c r="Q1316" i="1"/>
  <c r="P1316" i="1"/>
  <c r="O1316" i="1"/>
  <c r="N1316" i="1"/>
  <c r="AL1316" i="1" s="1"/>
  <c r="M1316" i="1"/>
  <c r="AQ1316" i="1" s="1"/>
  <c r="L1316" i="1"/>
  <c r="AM1316" i="1" s="1"/>
  <c r="C1316" i="1"/>
  <c r="F1316" i="1" s="1"/>
  <c r="AT1315" i="1"/>
  <c r="AP1315" i="1"/>
  <c r="AO1315" i="1"/>
  <c r="AK1315" i="1"/>
  <c r="AJ1315" i="1"/>
  <c r="AI1315" i="1"/>
  <c r="AH1315" i="1"/>
  <c r="AG1315" i="1"/>
  <c r="AF1315" i="1"/>
  <c r="AE1315" i="1"/>
  <c r="AD1315" i="1"/>
  <c r="AC1315" i="1"/>
  <c r="AB1315" i="1"/>
  <c r="AA1315" i="1"/>
  <c r="Z1315" i="1"/>
  <c r="Y1315" i="1"/>
  <c r="X1315" i="1"/>
  <c r="W1315" i="1"/>
  <c r="V1315" i="1"/>
  <c r="U1315" i="1"/>
  <c r="T1315" i="1"/>
  <c r="S1315" i="1"/>
  <c r="R1315" i="1"/>
  <c r="Q1315" i="1"/>
  <c r="P1315" i="1"/>
  <c r="O1315" i="1"/>
  <c r="N1315" i="1"/>
  <c r="AL1315" i="1" s="1"/>
  <c r="M1315" i="1"/>
  <c r="AQ1315" i="1" s="1"/>
  <c r="L1315" i="1"/>
  <c r="AM1315" i="1" s="1"/>
  <c r="C1315" i="1"/>
  <c r="F1315" i="1" s="1"/>
  <c r="AT1314" i="1"/>
  <c r="AP1314" i="1"/>
  <c r="AO1314" i="1"/>
  <c r="AK1314" i="1"/>
  <c r="AJ1314" i="1"/>
  <c r="AI1314" i="1"/>
  <c r="AH1314" i="1"/>
  <c r="AG1314" i="1"/>
  <c r="AF1314" i="1"/>
  <c r="AE1314" i="1"/>
  <c r="AD1314" i="1"/>
  <c r="AC1314" i="1"/>
  <c r="AB1314" i="1"/>
  <c r="AA1314" i="1"/>
  <c r="Z1314" i="1"/>
  <c r="Y1314" i="1"/>
  <c r="X1314" i="1"/>
  <c r="W1314" i="1"/>
  <c r="V1314" i="1"/>
  <c r="U1314" i="1"/>
  <c r="T1314" i="1"/>
  <c r="S1314" i="1"/>
  <c r="R1314" i="1"/>
  <c r="Q1314" i="1"/>
  <c r="P1314" i="1"/>
  <c r="O1314" i="1"/>
  <c r="N1314" i="1"/>
  <c r="AL1314" i="1" s="1"/>
  <c r="M1314" i="1"/>
  <c r="AQ1314" i="1" s="1"/>
  <c r="L1314" i="1"/>
  <c r="AM1314" i="1" s="1"/>
  <c r="C1314" i="1"/>
  <c r="F1314" i="1" s="1"/>
  <c r="AT1313" i="1"/>
  <c r="AP1313" i="1"/>
  <c r="AO1313" i="1"/>
  <c r="AK1313" i="1"/>
  <c r="AJ1313" i="1"/>
  <c r="AI1313" i="1"/>
  <c r="AH1313" i="1"/>
  <c r="AG1313" i="1"/>
  <c r="AF1313" i="1"/>
  <c r="AE1313" i="1"/>
  <c r="AD1313" i="1"/>
  <c r="AC1313" i="1"/>
  <c r="AB1313" i="1"/>
  <c r="AA1313" i="1"/>
  <c r="Z1313" i="1"/>
  <c r="Y1313" i="1"/>
  <c r="X1313" i="1"/>
  <c r="W1313" i="1"/>
  <c r="V1313" i="1"/>
  <c r="U1313" i="1"/>
  <c r="T1313" i="1"/>
  <c r="S1313" i="1"/>
  <c r="R1313" i="1"/>
  <c r="Q1313" i="1"/>
  <c r="P1313" i="1"/>
  <c r="O1313" i="1"/>
  <c r="N1313" i="1"/>
  <c r="AL1313" i="1" s="1"/>
  <c r="M1313" i="1"/>
  <c r="AQ1313" i="1" s="1"/>
  <c r="L1313" i="1"/>
  <c r="AM1313" i="1" s="1"/>
  <c r="C1313" i="1"/>
  <c r="F1313" i="1" s="1"/>
  <c r="AT1312" i="1"/>
  <c r="AP1312" i="1"/>
  <c r="AO1312" i="1"/>
  <c r="AK1312" i="1"/>
  <c r="AJ1312" i="1"/>
  <c r="AI1312" i="1"/>
  <c r="AH1312" i="1"/>
  <c r="AG1312" i="1"/>
  <c r="AF1312" i="1"/>
  <c r="AE1312" i="1"/>
  <c r="AD1312" i="1"/>
  <c r="AC1312" i="1"/>
  <c r="AB1312" i="1"/>
  <c r="AA1312" i="1"/>
  <c r="Z1312" i="1"/>
  <c r="Y1312" i="1"/>
  <c r="X1312" i="1"/>
  <c r="W1312" i="1"/>
  <c r="V1312" i="1"/>
  <c r="U1312" i="1"/>
  <c r="T1312" i="1"/>
  <c r="S1312" i="1"/>
  <c r="R1312" i="1"/>
  <c r="Q1312" i="1"/>
  <c r="P1312" i="1"/>
  <c r="O1312" i="1"/>
  <c r="N1312" i="1"/>
  <c r="AL1312" i="1" s="1"/>
  <c r="M1312" i="1"/>
  <c r="AQ1312" i="1" s="1"/>
  <c r="L1312" i="1"/>
  <c r="AM1312" i="1" s="1"/>
  <c r="C1312" i="1"/>
  <c r="F1312" i="1" s="1"/>
  <c r="AT1311" i="1"/>
  <c r="AP1311" i="1"/>
  <c r="AO1311" i="1"/>
  <c r="AK1311" i="1"/>
  <c r="AJ1311" i="1"/>
  <c r="AI1311" i="1"/>
  <c r="AH1311" i="1"/>
  <c r="AG1311" i="1"/>
  <c r="AF1311" i="1"/>
  <c r="AE1311" i="1"/>
  <c r="AD1311" i="1"/>
  <c r="AC1311" i="1"/>
  <c r="AB1311" i="1"/>
  <c r="AA1311" i="1"/>
  <c r="Z1311" i="1"/>
  <c r="Y1311" i="1"/>
  <c r="X1311" i="1"/>
  <c r="W1311" i="1"/>
  <c r="V1311" i="1"/>
  <c r="U1311" i="1"/>
  <c r="T1311" i="1"/>
  <c r="S1311" i="1"/>
  <c r="R1311" i="1"/>
  <c r="Q1311" i="1"/>
  <c r="P1311" i="1"/>
  <c r="O1311" i="1"/>
  <c r="N1311" i="1"/>
  <c r="AL1311" i="1" s="1"/>
  <c r="M1311" i="1"/>
  <c r="AQ1311" i="1" s="1"/>
  <c r="L1311" i="1"/>
  <c r="AM1311" i="1" s="1"/>
  <c r="C1311" i="1"/>
  <c r="F1311" i="1" s="1"/>
  <c r="AT1310" i="1"/>
  <c r="AP1310" i="1"/>
  <c r="AO1310" i="1"/>
  <c r="AK1310" i="1"/>
  <c r="AJ1310" i="1"/>
  <c r="AI1310" i="1"/>
  <c r="AH1310" i="1"/>
  <c r="AG1310" i="1"/>
  <c r="AF1310" i="1"/>
  <c r="AE1310" i="1"/>
  <c r="AD1310" i="1"/>
  <c r="AC1310" i="1"/>
  <c r="AB1310" i="1"/>
  <c r="AA1310" i="1"/>
  <c r="Z1310" i="1"/>
  <c r="Y1310" i="1"/>
  <c r="X1310" i="1"/>
  <c r="W1310" i="1"/>
  <c r="V1310" i="1"/>
  <c r="U1310" i="1"/>
  <c r="T1310" i="1"/>
  <c r="S1310" i="1"/>
  <c r="R1310" i="1"/>
  <c r="Q1310" i="1"/>
  <c r="P1310" i="1"/>
  <c r="O1310" i="1"/>
  <c r="N1310" i="1"/>
  <c r="AL1310" i="1" s="1"/>
  <c r="M1310" i="1"/>
  <c r="AQ1310" i="1" s="1"/>
  <c r="L1310" i="1"/>
  <c r="AM1310" i="1" s="1"/>
  <c r="C1310" i="1"/>
  <c r="F1310" i="1" s="1"/>
  <c r="AT1309" i="1"/>
  <c r="AP1309" i="1"/>
  <c r="AO1309" i="1"/>
  <c r="AK1309" i="1"/>
  <c r="AJ1309" i="1"/>
  <c r="AI1309" i="1"/>
  <c r="AH1309" i="1"/>
  <c r="AG1309" i="1"/>
  <c r="AF1309" i="1"/>
  <c r="AE1309" i="1"/>
  <c r="AD1309" i="1"/>
  <c r="AC1309" i="1"/>
  <c r="AB1309" i="1"/>
  <c r="AA1309" i="1"/>
  <c r="Z1309" i="1"/>
  <c r="Y1309" i="1"/>
  <c r="X1309" i="1"/>
  <c r="W1309" i="1"/>
  <c r="V1309" i="1"/>
  <c r="U1309" i="1"/>
  <c r="T1309" i="1"/>
  <c r="S1309" i="1"/>
  <c r="R1309" i="1"/>
  <c r="Q1309" i="1"/>
  <c r="P1309" i="1"/>
  <c r="O1309" i="1"/>
  <c r="N1309" i="1"/>
  <c r="AL1309" i="1" s="1"/>
  <c r="M1309" i="1"/>
  <c r="AQ1309" i="1" s="1"/>
  <c r="L1309" i="1"/>
  <c r="AM1309" i="1" s="1"/>
  <c r="C1309" i="1"/>
  <c r="F1309" i="1" s="1"/>
  <c r="AT1308" i="1"/>
  <c r="AK1308" i="1"/>
  <c r="AJ1308" i="1"/>
  <c r="AI1308" i="1"/>
  <c r="AH1308" i="1"/>
  <c r="AG1308" i="1"/>
  <c r="AF1308" i="1"/>
  <c r="AE1308" i="1"/>
  <c r="AD1308" i="1"/>
  <c r="AC1308" i="1"/>
  <c r="AB1308" i="1"/>
  <c r="AA1308" i="1"/>
  <c r="Z1308" i="1"/>
  <c r="Y1308" i="1"/>
  <c r="X1308" i="1"/>
  <c r="W1308" i="1"/>
  <c r="V1308" i="1"/>
  <c r="U1308" i="1"/>
  <c r="T1308" i="1"/>
  <c r="S1308" i="1"/>
  <c r="R1308" i="1"/>
  <c r="Q1308" i="1"/>
  <c r="P1308" i="1"/>
  <c r="O1308" i="1"/>
  <c r="N1308" i="1"/>
  <c r="AL1308" i="1" s="1"/>
  <c r="M1308" i="1"/>
  <c r="AQ1308" i="1" s="1"/>
  <c r="L1308" i="1"/>
  <c r="AM1308" i="1" s="1"/>
  <c r="C1308" i="1"/>
  <c r="F1308" i="1" s="1"/>
  <c r="AT1307" i="1"/>
  <c r="AP1307" i="1"/>
  <c r="AK1307" i="1"/>
  <c r="AJ1307" i="1"/>
  <c r="AI1307" i="1"/>
  <c r="AH1307" i="1"/>
  <c r="AG1307" i="1"/>
  <c r="AF1307" i="1"/>
  <c r="AE1307" i="1"/>
  <c r="AD1307" i="1"/>
  <c r="AC1307" i="1"/>
  <c r="AB1307" i="1"/>
  <c r="AA1307" i="1"/>
  <c r="Z1307" i="1"/>
  <c r="Y1307" i="1"/>
  <c r="X1307" i="1"/>
  <c r="W1307" i="1"/>
  <c r="V1307" i="1"/>
  <c r="U1307" i="1"/>
  <c r="T1307" i="1"/>
  <c r="S1307" i="1"/>
  <c r="R1307" i="1"/>
  <c r="Q1307" i="1"/>
  <c r="P1307" i="1"/>
  <c r="O1307" i="1"/>
  <c r="N1307" i="1"/>
  <c r="AL1307" i="1" s="1"/>
  <c r="M1307" i="1"/>
  <c r="AQ1307" i="1" s="1"/>
  <c r="L1307" i="1"/>
  <c r="AM1307" i="1" s="1"/>
  <c r="C1307" i="1"/>
  <c r="F1307" i="1" s="1"/>
  <c r="AT1306" i="1"/>
  <c r="AP1306" i="1"/>
  <c r="AO1306" i="1"/>
  <c r="AK1306" i="1"/>
  <c r="AJ1306" i="1"/>
  <c r="AI1306" i="1"/>
  <c r="AH1306" i="1"/>
  <c r="AG1306" i="1"/>
  <c r="AF1306" i="1"/>
  <c r="AE1306" i="1"/>
  <c r="AD1306" i="1"/>
  <c r="AC1306" i="1"/>
  <c r="AB1306" i="1"/>
  <c r="AA1306" i="1"/>
  <c r="Z1306" i="1"/>
  <c r="Y1306" i="1"/>
  <c r="X1306" i="1"/>
  <c r="W1306" i="1"/>
  <c r="V1306" i="1"/>
  <c r="U1306" i="1"/>
  <c r="T1306" i="1"/>
  <c r="S1306" i="1"/>
  <c r="R1306" i="1"/>
  <c r="Q1306" i="1"/>
  <c r="P1306" i="1"/>
  <c r="O1306" i="1"/>
  <c r="N1306" i="1"/>
  <c r="AL1306" i="1" s="1"/>
  <c r="M1306" i="1"/>
  <c r="AQ1306" i="1" s="1"/>
  <c r="L1306" i="1"/>
  <c r="AM1306" i="1" s="1"/>
  <c r="C1306" i="1"/>
  <c r="F1306" i="1" s="1"/>
  <c r="AT1305" i="1"/>
  <c r="AP1305" i="1"/>
  <c r="AO1305" i="1"/>
  <c r="AK1305" i="1"/>
  <c r="AJ1305" i="1"/>
  <c r="AI1305" i="1"/>
  <c r="AH1305" i="1"/>
  <c r="AG1305" i="1"/>
  <c r="AF1305" i="1"/>
  <c r="AE1305" i="1"/>
  <c r="AD1305" i="1"/>
  <c r="AC1305" i="1"/>
  <c r="AB1305" i="1"/>
  <c r="AA1305" i="1"/>
  <c r="Z1305" i="1"/>
  <c r="Y1305" i="1"/>
  <c r="X1305" i="1"/>
  <c r="W1305" i="1"/>
  <c r="V1305" i="1"/>
  <c r="U1305" i="1"/>
  <c r="T1305" i="1"/>
  <c r="S1305" i="1"/>
  <c r="R1305" i="1"/>
  <c r="Q1305" i="1"/>
  <c r="P1305" i="1"/>
  <c r="O1305" i="1"/>
  <c r="N1305" i="1"/>
  <c r="AL1305" i="1" s="1"/>
  <c r="M1305" i="1"/>
  <c r="AQ1305" i="1" s="1"/>
  <c r="L1305" i="1"/>
  <c r="AM1305" i="1" s="1"/>
  <c r="C1305" i="1"/>
  <c r="F1305" i="1" s="1"/>
  <c r="AT1304" i="1"/>
  <c r="AP1304" i="1"/>
  <c r="AO1304" i="1"/>
  <c r="AK1304" i="1"/>
  <c r="AJ1304" i="1"/>
  <c r="AI1304" i="1"/>
  <c r="AH1304" i="1"/>
  <c r="AG1304" i="1"/>
  <c r="AF1304" i="1"/>
  <c r="AE1304" i="1"/>
  <c r="AD1304" i="1"/>
  <c r="AC1304" i="1"/>
  <c r="AB1304" i="1"/>
  <c r="AA1304" i="1"/>
  <c r="Z1304" i="1"/>
  <c r="Y1304" i="1"/>
  <c r="X1304" i="1"/>
  <c r="W1304" i="1"/>
  <c r="V1304" i="1"/>
  <c r="U1304" i="1"/>
  <c r="T1304" i="1"/>
  <c r="S1304" i="1"/>
  <c r="R1304" i="1"/>
  <c r="Q1304" i="1"/>
  <c r="P1304" i="1"/>
  <c r="O1304" i="1"/>
  <c r="N1304" i="1"/>
  <c r="AL1304" i="1" s="1"/>
  <c r="M1304" i="1"/>
  <c r="AQ1304" i="1" s="1"/>
  <c r="L1304" i="1"/>
  <c r="AM1304" i="1" s="1"/>
  <c r="C1304" i="1"/>
  <c r="F1304" i="1" s="1"/>
  <c r="AT1303" i="1"/>
  <c r="AP1303" i="1"/>
  <c r="AO1303" i="1"/>
  <c r="AK1303" i="1"/>
  <c r="AJ1303" i="1"/>
  <c r="AI1303" i="1"/>
  <c r="AH1303" i="1"/>
  <c r="AG1303" i="1"/>
  <c r="AF1303" i="1"/>
  <c r="AE1303" i="1"/>
  <c r="AD1303" i="1"/>
  <c r="AC1303" i="1"/>
  <c r="AB1303" i="1"/>
  <c r="AA1303" i="1"/>
  <c r="Z1303" i="1"/>
  <c r="Y1303" i="1"/>
  <c r="X1303" i="1"/>
  <c r="W1303" i="1"/>
  <c r="V1303" i="1"/>
  <c r="U1303" i="1"/>
  <c r="T1303" i="1"/>
  <c r="S1303" i="1"/>
  <c r="R1303" i="1"/>
  <c r="Q1303" i="1"/>
  <c r="P1303" i="1"/>
  <c r="O1303" i="1"/>
  <c r="N1303" i="1"/>
  <c r="AL1303" i="1" s="1"/>
  <c r="M1303" i="1"/>
  <c r="AQ1303" i="1" s="1"/>
  <c r="L1303" i="1"/>
  <c r="AM1303" i="1" s="1"/>
  <c r="C1303" i="1"/>
  <c r="F1303" i="1" s="1"/>
  <c r="AT1302" i="1"/>
  <c r="AP1302" i="1"/>
  <c r="AO1302" i="1"/>
  <c r="AK1302" i="1"/>
  <c r="AJ1302" i="1"/>
  <c r="AI1302" i="1"/>
  <c r="AH1302" i="1"/>
  <c r="AG1302" i="1"/>
  <c r="AF1302" i="1"/>
  <c r="AE1302" i="1"/>
  <c r="AD1302" i="1"/>
  <c r="AC1302" i="1"/>
  <c r="AB1302" i="1"/>
  <c r="AA1302" i="1"/>
  <c r="Z1302" i="1"/>
  <c r="Y1302" i="1"/>
  <c r="X1302" i="1"/>
  <c r="W1302" i="1"/>
  <c r="V1302" i="1"/>
  <c r="U1302" i="1"/>
  <c r="T1302" i="1"/>
  <c r="S1302" i="1"/>
  <c r="R1302" i="1"/>
  <c r="Q1302" i="1"/>
  <c r="P1302" i="1"/>
  <c r="O1302" i="1"/>
  <c r="N1302" i="1"/>
  <c r="AL1302" i="1" s="1"/>
  <c r="M1302" i="1"/>
  <c r="AQ1302" i="1" s="1"/>
  <c r="L1302" i="1"/>
  <c r="AM1302" i="1" s="1"/>
  <c r="C1302" i="1"/>
  <c r="F1302" i="1" s="1"/>
  <c r="AT1301" i="1"/>
  <c r="AP1301" i="1"/>
  <c r="AO1301" i="1"/>
  <c r="AK1301" i="1"/>
  <c r="AJ1301" i="1"/>
  <c r="AI1301" i="1"/>
  <c r="AH1301" i="1"/>
  <c r="AG1301" i="1"/>
  <c r="AF1301" i="1"/>
  <c r="AE1301" i="1"/>
  <c r="AD1301" i="1"/>
  <c r="AC1301" i="1"/>
  <c r="AB1301" i="1"/>
  <c r="AA1301" i="1"/>
  <c r="Z1301" i="1"/>
  <c r="Y1301" i="1"/>
  <c r="X1301" i="1"/>
  <c r="W1301" i="1"/>
  <c r="V1301" i="1"/>
  <c r="U1301" i="1"/>
  <c r="T1301" i="1"/>
  <c r="S1301" i="1"/>
  <c r="R1301" i="1"/>
  <c r="Q1301" i="1"/>
  <c r="P1301" i="1"/>
  <c r="O1301" i="1"/>
  <c r="N1301" i="1"/>
  <c r="AL1301" i="1" s="1"/>
  <c r="M1301" i="1"/>
  <c r="AQ1301" i="1" s="1"/>
  <c r="L1301" i="1"/>
  <c r="AM1301" i="1" s="1"/>
  <c r="C1301" i="1"/>
  <c r="F1301" i="1" s="1"/>
  <c r="AT1300" i="1"/>
  <c r="AP1300" i="1"/>
  <c r="AO1300" i="1"/>
  <c r="AK1300" i="1"/>
  <c r="AJ1300" i="1"/>
  <c r="AI1300" i="1"/>
  <c r="AH1300" i="1"/>
  <c r="AG1300" i="1"/>
  <c r="AF1300" i="1"/>
  <c r="AE1300" i="1"/>
  <c r="AD1300" i="1"/>
  <c r="AC1300" i="1"/>
  <c r="AB1300" i="1"/>
  <c r="AA1300" i="1"/>
  <c r="Z1300" i="1"/>
  <c r="Y1300" i="1"/>
  <c r="X1300" i="1"/>
  <c r="W1300" i="1"/>
  <c r="V1300" i="1"/>
  <c r="U1300" i="1"/>
  <c r="T1300" i="1"/>
  <c r="S1300" i="1"/>
  <c r="R1300" i="1"/>
  <c r="Q1300" i="1"/>
  <c r="P1300" i="1"/>
  <c r="O1300" i="1"/>
  <c r="N1300" i="1"/>
  <c r="AL1300" i="1" s="1"/>
  <c r="M1300" i="1"/>
  <c r="AQ1300" i="1" s="1"/>
  <c r="L1300" i="1"/>
  <c r="AM1300" i="1" s="1"/>
  <c r="C1300" i="1"/>
  <c r="F1300" i="1" s="1"/>
  <c r="AT1299" i="1"/>
  <c r="AP1299" i="1"/>
  <c r="AO1299" i="1"/>
  <c r="AK1299" i="1"/>
  <c r="AJ1299" i="1"/>
  <c r="AI1299" i="1"/>
  <c r="AH1299" i="1"/>
  <c r="AG1299" i="1"/>
  <c r="AF1299" i="1"/>
  <c r="AE1299" i="1"/>
  <c r="AD1299" i="1"/>
  <c r="AC1299" i="1"/>
  <c r="AB1299" i="1"/>
  <c r="AA1299" i="1"/>
  <c r="Z1299" i="1"/>
  <c r="Y1299" i="1"/>
  <c r="X1299" i="1"/>
  <c r="W1299" i="1"/>
  <c r="V1299" i="1"/>
  <c r="U1299" i="1"/>
  <c r="T1299" i="1"/>
  <c r="S1299" i="1"/>
  <c r="R1299" i="1"/>
  <c r="Q1299" i="1"/>
  <c r="P1299" i="1"/>
  <c r="O1299" i="1"/>
  <c r="N1299" i="1"/>
  <c r="AL1299" i="1" s="1"/>
  <c r="M1299" i="1"/>
  <c r="AQ1299" i="1" s="1"/>
  <c r="L1299" i="1"/>
  <c r="AM1299" i="1" s="1"/>
  <c r="C1299" i="1"/>
  <c r="F1299" i="1" s="1"/>
  <c r="AT1298" i="1"/>
  <c r="AP1298" i="1"/>
  <c r="AO1298" i="1"/>
  <c r="AK1298" i="1"/>
  <c r="AJ1298" i="1"/>
  <c r="AI1298" i="1"/>
  <c r="AH1298" i="1"/>
  <c r="AG1298" i="1"/>
  <c r="AF1298" i="1"/>
  <c r="AE1298" i="1"/>
  <c r="AD1298" i="1"/>
  <c r="AC1298" i="1"/>
  <c r="AB1298" i="1"/>
  <c r="AA1298" i="1"/>
  <c r="Z1298" i="1"/>
  <c r="Y1298" i="1"/>
  <c r="X1298" i="1"/>
  <c r="W1298" i="1"/>
  <c r="V1298" i="1"/>
  <c r="U1298" i="1"/>
  <c r="T1298" i="1"/>
  <c r="S1298" i="1"/>
  <c r="R1298" i="1"/>
  <c r="Q1298" i="1"/>
  <c r="P1298" i="1"/>
  <c r="O1298" i="1"/>
  <c r="N1298" i="1"/>
  <c r="AL1298" i="1" s="1"/>
  <c r="M1298" i="1"/>
  <c r="AQ1298" i="1" s="1"/>
  <c r="L1298" i="1"/>
  <c r="AM1298" i="1" s="1"/>
  <c r="C1298" i="1"/>
  <c r="F1298" i="1" s="1"/>
  <c r="AT1297" i="1"/>
  <c r="AP1297" i="1"/>
  <c r="AO1297" i="1"/>
  <c r="AK1297" i="1"/>
  <c r="AJ1297" i="1"/>
  <c r="AI1297" i="1"/>
  <c r="AH1297" i="1"/>
  <c r="AG1297" i="1"/>
  <c r="AF1297" i="1"/>
  <c r="AE1297" i="1"/>
  <c r="AD1297" i="1"/>
  <c r="AC1297" i="1"/>
  <c r="AB1297" i="1"/>
  <c r="AA1297" i="1"/>
  <c r="Z1297" i="1"/>
  <c r="Y1297" i="1"/>
  <c r="X1297" i="1"/>
  <c r="W1297" i="1"/>
  <c r="V1297" i="1"/>
  <c r="U1297" i="1"/>
  <c r="T1297" i="1"/>
  <c r="S1297" i="1"/>
  <c r="R1297" i="1"/>
  <c r="Q1297" i="1"/>
  <c r="P1297" i="1"/>
  <c r="O1297" i="1"/>
  <c r="N1297" i="1"/>
  <c r="AL1297" i="1" s="1"/>
  <c r="M1297" i="1"/>
  <c r="AQ1297" i="1" s="1"/>
  <c r="L1297" i="1"/>
  <c r="AM1297" i="1" s="1"/>
  <c r="C1297" i="1"/>
  <c r="F1297" i="1" s="1"/>
  <c r="AT1296" i="1"/>
  <c r="AP1296" i="1"/>
  <c r="AO1296" i="1"/>
  <c r="AK1296" i="1"/>
  <c r="AJ1296" i="1"/>
  <c r="AI1296" i="1"/>
  <c r="AH1296" i="1"/>
  <c r="AG1296" i="1"/>
  <c r="AF1296" i="1"/>
  <c r="AE1296" i="1"/>
  <c r="AD1296" i="1"/>
  <c r="AC1296" i="1"/>
  <c r="AB1296" i="1"/>
  <c r="AA1296" i="1"/>
  <c r="Z1296" i="1"/>
  <c r="Y1296" i="1"/>
  <c r="X1296" i="1"/>
  <c r="W1296" i="1"/>
  <c r="V1296" i="1"/>
  <c r="U1296" i="1"/>
  <c r="T1296" i="1"/>
  <c r="S1296" i="1"/>
  <c r="R1296" i="1"/>
  <c r="Q1296" i="1"/>
  <c r="P1296" i="1"/>
  <c r="O1296" i="1"/>
  <c r="N1296" i="1"/>
  <c r="AL1296" i="1" s="1"/>
  <c r="M1296" i="1"/>
  <c r="AQ1296" i="1" s="1"/>
  <c r="L1296" i="1"/>
  <c r="AM1296" i="1" s="1"/>
  <c r="C1296" i="1"/>
  <c r="F1296" i="1" s="1"/>
  <c r="AT1295" i="1"/>
  <c r="AP1295" i="1"/>
  <c r="AO1295" i="1"/>
  <c r="AK1295" i="1"/>
  <c r="AJ1295" i="1"/>
  <c r="AI1295" i="1"/>
  <c r="AH1295" i="1"/>
  <c r="AG1295" i="1"/>
  <c r="AF1295" i="1"/>
  <c r="AE1295" i="1"/>
  <c r="AD1295" i="1"/>
  <c r="AC1295" i="1"/>
  <c r="AB1295" i="1"/>
  <c r="AA1295" i="1"/>
  <c r="Z1295" i="1"/>
  <c r="Y1295" i="1"/>
  <c r="X1295" i="1"/>
  <c r="W1295" i="1"/>
  <c r="V1295" i="1"/>
  <c r="U1295" i="1"/>
  <c r="T1295" i="1"/>
  <c r="S1295" i="1"/>
  <c r="R1295" i="1"/>
  <c r="Q1295" i="1"/>
  <c r="P1295" i="1"/>
  <c r="O1295" i="1"/>
  <c r="N1295" i="1"/>
  <c r="AL1295" i="1" s="1"/>
  <c r="M1295" i="1"/>
  <c r="AQ1295" i="1" s="1"/>
  <c r="L1295" i="1"/>
  <c r="AM1295" i="1" s="1"/>
  <c r="C1295" i="1"/>
  <c r="F1295" i="1" s="1"/>
  <c r="AT1294" i="1"/>
  <c r="AP1294" i="1"/>
  <c r="AO1294" i="1"/>
  <c r="AK1294" i="1"/>
  <c r="AJ1294" i="1"/>
  <c r="AI1294" i="1"/>
  <c r="AH1294" i="1"/>
  <c r="AG1294" i="1"/>
  <c r="AF1294" i="1"/>
  <c r="AE1294" i="1"/>
  <c r="AD1294" i="1"/>
  <c r="AC1294" i="1"/>
  <c r="AB1294" i="1"/>
  <c r="AA1294" i="1"/>
  <c r="Z1294" i="1"/>
  <c r="Y1294" i="1"/>
  <c r="X1294" i="1"/>
  <c r="W1294" i="1"/>
  <c r="V1294" i="1"/>
  <c r="U1294" i="1"/>
  <c r="T1294" i="1"/>
  <c r="S1294" i="1"/>
  <c r="R1294" i="1"/>
  <c r="Q1294" i="1"/>
  <c r="P1294" i="1"/>
  <c r="O1294" i="1"/>
  <c r="N1294" i="1"/>
  <c r="AL1294" i="1" s="1"/>
  <c r="M1294" i="1"/>
  <c r="AQ1294" i="1" s="1"/>
  <c r="L1294" i="1"/>
  <c r="AM1294" i="1" s="1"/>
  <c r="C1294" i="1"/>
  <c r="F1294" i="1" s="1"/>
  <c r="AT1293" i="1"/>
  <c r="AP1293" i="1"/>
  <c r="AO1293" i="1"/>
  <c r="AK1293" i="1"/>
  <c r="AJ1293" i="1"/>
  <c r="AI1293" i="1"/>
  <c r="AH1293" i="1"/>
  <c r="AG1293" i="1"/>
  <c r="AF1293" i="1"/>
  <c r="AE1293" i="1"/>
  <c r="AD1293" i="1"/>
  <c r="AC1293" i="1"/>
  <c r="AB1293" i="1"/>
  <c r="AA1293" i="1"/>
  <c r="Z1293" i="1"/>
  <c r="Y1293" i="1"/>
  <c r="X1293" i="1"/>
  <c r="W1293" i="1"/>
  <c r="V1293" i="1"/>
  <c r="U1293" i="1"/>
  <c r="T1293" i="1"/>
  <c r="S1293" i="1"/>
  <c r="R1293" i="1"/>
  <c r="Q1293" i="1"/>
  <c r="P1293" i="1"/>
  <c r="O1293" i="1"/>
  <c r="N1293" i="1"/>
  <c r="AL1293" i="1" s="1"/>
  <c r="M1293" i="1"/>
  <c r="AQ1293" i="1" s="1"/>
  <c r="L1293" i="1"/>
  <c r="AM1293" i="1" s="1"/>
  <c r="C1293" i="1"/>
  <c r="F1293" i="1" s="1"/>
  <c r="AT1292" i="1"/>
  <c r="AP1292" i="1"/>
  <c r="AO1292" i="1"/>
  <c r="AK1292" i="1"/>
  <c r="AJ1292" i="1"/>
  <c r="AI1292" i="1"/>
  <c r="AH1292" i="1"/>
  <c r="AG1292" i="1"/>
  <c r="AF1292" i="1"/>
  <c r="AE1292" i="1"/>
  <c r="AD1292" i="1"/>
  <c r="AC1292" i="1"/>
  <c r="AB1292" i="1"/>
  <c r="AA1292" i="1"/>
  <c r="Z1292" i="1"/>
  <c r="Y1292" i="1"/>
  <c r="X1292" i="1"/>
  <c r="W1292" i="1"/>
  <c r="V1292" i="1"/>
  <c r="U1292" i="1"/>
  <c r="T1292" i="1"/>
  <c r="S1292" i="1"/>
  <c r="R1292" i="1"/>
  <c r="Q1292" i="1"/>
  <c r="P1292" i="1"/>
  <c r="O1292" i="1"/>
  <c r="N1292" i="1"/>
  <c r="AL1292" i="1" s="1"/>
  <c r="M1292" i="1"/>
  <c r="AQ1292" i="1" s="1"/>
  <c r="L1292" i="1"/>
  <c r="AM1292" i="1" s="1"/>
  <c r="C1292" i="1"/>
  <c r="F1292" i="1" s="1"/>
  <c r="AT1291" i="1"/>
  <c r="AP1291" i="1"/>
  <c r="AO1291" i="1"/>
  <c r="AK1291" i="1"/>
  <c r="AJ1291" i="1"/>
  <c r="AI1291" i="1"/>
  <c r="AH1291" i="1"/>
  <c r="AG1291" i="1"/>
  <c r="AF1291" i="1"/>
  <c r="AE1291" i="1"/>
  <c r="AD1291" i="1"/>
  <c r="AC1291" i="1"/>
  <c r="AB1291" i="1"/>
  <c r="AA1291" i="1"/>
  <c r="Z1291" i="1"/>
  <c r="Y1291" i="1"/>
  <c r="X1291" i="1"/>
  <c r="W1291" i="1"/>
  <c r="V1291" i="1"/>
  <c r="U1291" i="1"/>
  <c r="T1291" i="1"/>
  <c r="S1291" i="1"/>
  <c r="R1291" i="1"/>
  <c r="Q1291" i="1"/>
  <c r="P1291" i="1"/>
  <c r="O1291" i="1"/>
  <c r="N1291" i="1"/>
  <c r="AL1291" i="1" s="1"/>
  <c r="M1291" i="1"/>
  <c r="AQ1291" i="1" s="1"/>
  <c r="L1291" i="1"/>
  <c r="AM1291" i="1" s="1"/>
  <c r="C1291" i="1"/>
  <c r="F1291" i="1" s="1"/>
  <c r="AT1290" i="1"/>
  <c r="AP1290" i="1"/>
  <c r="AO1290" i="1"/>
  <c r="AK1290" i="1"/>
  <c r="AJ1290" i="1"/>
  <c r="AI1290" i="1"/>
  <c r="AH1290" i="1"/>
  <c r="AG1290" i="1"/>
  <c r="AF1290" i="1"/>
  <c r="AE1290" i="1"/>
  <c r="AD1290" i="1"/>
  <c r="AC1290" i="1"/>
  <c r="AB1290" i="1"/>
  <c r="AA1290" i="1"/>
  <c r="Z1290" i="1"/>
  <c r="Y1290" i="1"/>
  <c r="X1290" i="1"/>
  <c r="W1290" i="1"/>
  <c r="V1290" i="1"/>
  <c r="U1290" i="1"/>
  <c r="T1290" i="1"/>
  <c r="S1290" i="1"/>
  <c r="R1290" i="1"/>
  <c r="Q1290" i="1"/>
  <c r="P1290" i="1"/>
  <c r="O1290" i="1"/>
  <c r="N1290" i="1"/>
  <c r="AL1290" i="1" s="1"/>
  <c r="M1290" i="1"/>
  <c r="AQ1290" i="1" s="1"/>
  <c r="L1290" i="1"/>
  <c r="AM1290" i="1" s="1"/>
  <c r="C1290" i="1"/>
  <c r="F1290" i="1" s="1"/>
  <c r="AT1289" i="1"/>
  <c r="AP1289" i="1"/>
  <c r="AO1289" i="1"/>
  <c r="AK1289" i="1"/>
  <c r="AJ1289" i="1"/>
  <c r="AI1289" i="1"/>
  <c r="AH1289" i="1"/>
  <c r="AG1289" i="1"/>
  <c r="AF1289" i="1"/>
  <c r="AE1289" i="1"/>
  <c r="AD1289" i="1"/>
  <c r="AC1289" i="1"/>
  <c r="AB1289" i="1"/>
  <c r="AA1289" i="1"/>
  <c r="Z1289" i="1"/>
  <c r="Y1289" i="1"/>
  <c r="X1289" i="1"/>
  <c r="W1289" i="1"/>
  <c r="V1289" i="1"/>
  <c r="U1289" i="1"/>
  <c r="T1289" i="1"/>
  <c r="S1289" i="1"/>
  <c r="R1289" i="1"/>
  <c r="Q1289" i="1"/>
  <c r="P1289" i="1"/>
  <c r="O1289" i="1"/>
  <c r="N1289" i="1"/>
  <c r="AL1289" i="1" s="1"/>
  <c r="M1289" i="1"/>
  <c r="AQ1289" i="1" s="1"/>
  <c r="L1289" i="1"/>
  <c r="AM1289" i="1" s="1"/>
  <c r="C1289" i="1"/>
  <c r="F1289" i="1" s="1"/>
  <c r="AT1288" i="1"/>
  <c r="AP1288" i="1"/>
  <c r="AO1288" i="1"/>
  <c r="AK1288" i="1"/>
  <c r="AJ1288" i="1"/>
  <c r="AI1288" i="1"/>
  <c r="AH1288" i="1"/>
  <c r="AG1288" i="1"/>
  <c r="AF1288" i="1"/>
  <c r="AE1288" i="1"/>
  <c r="AD1288" i="1"/>
  <c r="AC1288" i="1"/>
  <c r="AB1288" i="1"/>
  <c r="AA1288" i="1"/>
  <c r="Z1288" i="1"/>
  <c r="Y1288" i="1"/>
  <c r="X1288" i="1"/>
  <c r="W1288" i="1"/>
  <c r="V1288" i="1"/>
  <c r="U1288" i="1"/>
  <c r="T1288" i="1"/>
  <c r="S1288" i="1"/>
  <c r="R1288" i="1"/>
  <c r="Q1288" i="1"/>
  <c r="P1288" i="1"/>
  <c r="O1288" i="1"/>
  <c r="N1288" i="1"/>
  <c r="AL1288" i="1" s="1"/>
  <c r="M1288" i="1"/>
  <c r="AQ1288" i="1" s="1"/>
  <c r="L1288" i="1"/>
  <c r="AM1288" i="1" s="1"/>
  <c r="C1288" i="1"/>
  <c r="F1288" i="1" s="1"/>
  <c r="AT1287" i="1"/>
  <c r="AP1287" i="1"/>
  <c r="AO1287" i="1"/>
  <c r="AK1287" i="1"/>
  <c r="AJ1287" i="1"/>
  <c r="AI1287" i="1"/>
  <c r="AH1287" i="1"/>
  <c r="AG1287" i="1"/>
  <c r="AF1287" i="1"/>
  <c r="AE1287" i="1"/>
  <c r="AD1287" i="1"/>
  <c r="AC1287" i="1"/>
  <c r="AB1287" i="1"/>
  <c r="AA1287" i="1"/>
  <c r="Z1287" i="1"/>
  <c r="Y1287" i="1"/>
  <c r="X1287" i="1"/>
  <c r="W1287" i="1"/>
  <c r="V1287" i="1"/>
  <c r="U1287" i="1"/>
  <c r="T1287" i="1"/>
  <c r="S1287" i="1"/>
  <c r="R1287" i="1"/>
  <c r="Q1287" i="1"/>
  <c r="P1287" i="1"/>
  <c r="O1287" i="1"/>
  <c r="N1287" i="1"/>
  <c r="AL1287" i="1" s="1"/>
  <c r="M1287" i="1"/>
  <c r="AQ1287" i="1" s="1"/>
  <c r="L1287" i="1"/>
  <c r="AM1287" i="1" s="1"/>
  <c r="C1287" i="1"/>
  <c r="F1287" i="1" s="1"/>
  <c r="AT1286" i="1"/>
  <c r="AP1286" i="1"/>
  <c r="AO1286" i="1"/>
  <c r="AK1286" i="1"/>
  <c r="AJ1286" i="1"/>
  <c r="AI1286" i="1"/>
  <c r="AH1286" i="1"/>
  <c r="AG1286" i="1"/>
  <c r="AF1286" i="1"/>
  <c r="AE1286" i="1"/>
  <c r="AD1286" i="1"/>
  <c r="AC1286" i="1"/>
  <c r="AB1286" i="1"/>
  <c r="AA1286" i="1"/>
  <c r="Z1286" i="1"/>
  <c r="Y1286" i="1"/>
  <c r="X1286" i="1"/>
  <c r="W1286" i="1"/>
  <c r="V1286" i="1"/>
  <c r="U1286" i="1"/>
  <c r="T1286" i="1"/>
  <c r="S1286" i="1"/>
  <c r="R1286" i="1"/>
  <c r="Q1286" i="1"/>
  <c r="P1286" i="1"/>
  <c r="O1286" i="1"/>
  <c r="N1286" i="1"/>
  <c r="AL1286" i="1" s="1"/>
  <c r="M1286" i="1"/>
  <c r="AQ1286" i="1" s="1"/>
  <c r="L1286" i="1"/>
  <c r="AM1286" i="1" s="1"/>
  <c r="C1286" i="1"/>
  <c r="F1286" i="1" s="1"/>
  <c r="AT1285" i="1"/>
  <c r="AP1285" i="1"/>
  <c r="AO1285" i="1"/>
  <c r="AK1285" i="1"/>
  <c r="AJ1285" i="1"/>
  <c r="AI1285" i="1"/>
  <c r="AH1285" i="1"/>
  <c r="AG1285" i="1"/>
  <c r="AF1285" i="1"/>
  <c r="AE1285" i="1"/>
  <c r="AD1285" i="1"/>
  <c r="AC1285" i="1"/>
  <c r="AB1285" i="1"/>
  <c r="AA1285" i="1"/>
  <c r="Z1285" i="1"/>
  <c r="Y1285" i="1"/>
  <c r="X1285" i="1"/>
  <c r="W1285" i="1"/>
  <c r="V1285" i="1"/>
  <c r="U1285" i="1"/>
  <c r="T1285" i="1"/>
  <c r="S1285" i="1"/>
  <c r="R1285" i="1"/>
  <c r="Q1285" i="1"/>
  <c r="P1285" i="1"/>
  <c r="O1285" i="1"/>
  <c r="N1285" i="1"/>
  <c r="AL1285" i="1" s="1"/>
  <c r="M1285" i="1"/>
  <c r="AQ1285" i="1" s="1"/>
  <c r="L1285" i="1"/>
  <c r="AM1285" i="1" s="1"/>
  <c r="C1285" i="1"/>
  <c r="F1285" i="1" s="1"/>
  <c r="AT1284" i="1"/>
  <c r="AK1284" i="1"/>
  <c r="AJ1284" i="1"/>
  <c r="AI1284" i="1"/>
  <c r="AH1284" i="1"/>
  <c r="AG1284" i="1"/>
  <c r="AF1284" i="1"/>
  <c r="AE1284" i="1"/>
  <c r="AD1284" i="1"/>
  <c r="AC1284" i="1"/>
  <c r="AB1284" i="1"/>
  <c r="AA1284" i="1"/>
  <c r="Z1284" i="1"/>
  <c r="Y1284" i="1"/>
  <c r="X1284" i="1"/>
  <c r="W1284" i="1"/>
  <c r="V1284" i="1"/>
  <c r="U1284" i="1"/>
  <c r="T1284" i="1"/>
  <c r="S1284" i="1"/>
  <c r="R1284" i="1"/>
  <c r="Q1284" i="1"/>
  <c r="P1284" i="1"/>
  <c r="O1284" i="1"/>
  <c r="N1284" i="1"/>
  <c r="AL1284" i="1" s="1"/>
  <c r="M1284" i="1"/>
  <c r="AQ1284" i="1" s="1"/>
  <c r="L1284" i="1"/>
  <c r="AM1284" i="1" s="1"/>
  <c r="C1284" i="1"/>
  <c r="F1284" i="1" s="1"/>
  <c r="AT1283" i="1"/>
  <c r="AP1283" i="1"/>
  <c r="AK1283" i="1"/>
  <c r="AJ1283" i="1"/>
  <c r="AI1283" i="1"/>
  <c r="AH1283" i="1"/>
  <c r="AG1283" i="1"/>
  <c r="AF1283" i="1"/>
  <c r="AE1283" i="1"/>
  <c r="AD1283" i="1"/>
  <c r="AC1283" i="1"/>
  <c r="AB1283" i="1"/>
  <c r="AA1283" i="1"/>
  <c r="Z1283" i="1"/>
  <c r="Y1283" i="1"/>
  <c r="X1283" i="1"/>
  <c r="W1283" i="1"/>
  <c r="V1283" i="1"/>
  <c r="U1283" i="1"/>
  <c r="T1283" i="1"/>
  <c r="S1283" i="1"/>
  <c r="R1283" i="1"/>
  <c r="Q1283" i="1"/>
  <c r="P1283" i="1"/>
  <c r="O1283" i="1"/>
  <c r="N1283" i="1"/>
  <c r="AL1283" i="1" s="1"/>
  <c r="M1283" i="1"/>
  <c r="AQ1283" i="1" s="1"/>
  <c r="L1283" i="1"/>
  <c r="AM1283" i="1" s="1"/>
  <c r="C1283" i="1"/>
  <c r="F1283" i="1" s="1"/>
  <c r="AT1282" i="1"/>
  <c r="AP1282" i="1"/>
  <c r="AO1282" i="1"/>
  <c r="AK1282" i="1"/>
  <c r="AJ1282" i="1"/>
  <c r="AI1282" i="1"/>
  <c r="AH1282" i="1"/>
  <c r="AG1282" i="1"/>
  <c r="AF1282" i="1"/>
  <c r="AE1282" i="1"/>
  <c r="AD1282" i="1"/>
  <c r="AC1282" i="1"/>
  <c r="AB1282" i="1"/>
  <c r="AA1282" i="1"/>
  <c r="Z1282" i="1"/>
  <c r="Y1282" i="1"/>
  <c r="X1282" i="1"/>
  <c r="W1282" i="1"/>
  <c r="V1282" i="1"/>
  <c r="U1282" i="1"/>
  <c r="T1282" i="1"/>
  <c r="S1282" i="1"/>
  <c r="R1282" i="1"/>
  <c r="Q1282" i="1"/>
  <c r="P1282" i="1"/>
  <c r="O1282" i="1"/>
  <c r="N1282" i="1"/>
  <c r="AL1282" i="1" s="1"/>
  <c r="M1282" i="1"/>
  <c r="AQ1282" i="1" s="1"/>
  <c r="L1282" i="1"/>
  <c r="AM1282" i="1" s="1"/>
  <c r="C1282" i="1"/>
  <c r="F1282" i="1" s="1"/>
  <c r="AT1281" i="1"/>
  <c r="AP1281" i="1"/>
  <c r="AO1281" i="1"/>
  <c r="AK1281" i="1"/>
  <c r="AJ1281" i="1"/>
  <c r="AI1281" i="1"/>
  <c r="AH1281" i="1"/>
  <c r="AG1281" i="1"/>
  <c r="AF1281" i="1"/>
  <c r="AE1281" i="1"/>
  <c r="AD1281" i="1"/>
  <c r="AC1281" i="1"/>
  <c r="AB1281" i="1"/>
  <c r="AA1281" i="1"/>
  <c r="Z1281" i="1"/>
  <c r="Y1281" i="1"/>
  <c r="X1281" i="1"/>
  <c r="W1281" i="1"/>
  <c r="V1281" i="1"/>
  <c r="U1281" i="1"/>
  <c r="T1281" i="1"/>
  <c r="S1281" i="1"/>
  <c r="R1281" i="1"/>
  <c r="Q1281" i="1"/>
  <c r="P1281" i="1"/>
  <c r="O1281" i="1"/>
  <c r="N1281" i="1"/>
  <c r="AL1281" i="1" s="1"/>
  <c r="M1281" i="1"/>
  <c r="AQ1281" i="1" s="1"/>
  <c r="L1281" i="1"/>
  <c r="AM1281" i="1" s="1"/>
  <c r="C1281" i="1"/>
  <c r="F1281" i="1" s="1"/>
  <c r="AT1280" i="1"/>
  <c r="AP1280" i="1"/>
  <c r="AO1280" i="1"/>
  <c r="AK1280" i="1"/>
  <c r="AJ1280" i="1"/>
  <c r="AI1280" i="1"/>
  <c r="AH1280" i="1"/>
  <c r="AG1280" i="1"/>
  <c r="AF1280" i="1"/>
  <c r="AE1280" i="1"/>
  <c r="AD1280" i="1"/>
  <c r="AC1280" i="1"/>
  <c r="AB1280" i="1"/>
  <c r="AA1280" i="1"/>
  <c r="Z1280" i="1"/>
  <c r="Y1280" i="1"/>
  <c r="X1280" i="1"/>
  <c r="W1280" i="1"/>
  <c r="V1280" i="1"/>
  <c r="U1280" i="1"/>
  <c r="T1280" i="1"/>
  <c r="S1280" i="1"/>
  <c r="R1280" i="1"/>
  <c r="Q1280" i="1"/>
  <c r="P1280" i="1"/>
  <c r="O1280" i="1"/>
  <c r="N1280" i="1"/>
  <c r="AL1280" i="1" s="1"/>
  <c r="M1280" i="1"/>
  <c r="AQ1280" i="1" s="1"/>
  <c r="L1280" i="1"/>
  <c r="AM1280" i="1" s="1"/>
  <c r="C1280" i="1"/>
  <c r="F1280" i="1" s="1"/>
  <c r="AT1279" i="1"/>
  <c r="AP1279" i="1"/>
  <c r="AO1279" i="1"/>
  <c r="AK1279" i="1"/>
  <c r="AJ1279" i="1"/>
  <c r="AI1279" i="1"/>
  <c r="AH1279" i="1"/>
  <c r="AG1279" i="1"/>
  <c r="AF1279" i="1"/>
  <c r="AE1279" i="1"/>
  <c r="AD1279" i="1"/>
  <c r="AC1279" i="1"/>
  <c r="AB1279" i="1"/>
  <c r="AA1279" i="1"/>
  <c r="Z1279" i="1"/>
  <c r="Y1279" i="1"/>
  <c r="X1279" i="1"/>
  <c r="W1279" i="1"/>
  <c r="V1279" i="1"/>
  <c r="U1279" i="1"/>
  <c r="T1279" i="1"/>
  <c r="S1279" i="1"/>
  <c r="R1279" i="1"/>
  <c r="Q1279" i="1"/>
  <c r="P1279" i="1"/>
  <c r="O1279" i="1"/>
  <c r="N1279" i="1"/>
  <c r="AL1279" i="1" s="1"/>
  <c r="M1279" i="1"/>
  <c r="AQ1279" i="1" s="1"/>
  <c r="L1279" i="1"/>
  <c r="AM1279" i="1" s="1"/>
  <c r="C1279" i="1"/>
  <c r="F1279" i="1" s="1"/>
  <c r="AT1278" i="1"/>
  <c r="AP1278" i="1"/>
  <c r="AO1278" i="1"/>
  <c r="AK1278" i="1"/>
  <c r="AJ1278" i="1"/>
  <c r="AI1278" i="1"/>
  <c r="AH1278" i="1"/>
  <c r="AG1278" i="1"/>
  <c r="AF1278" i="1"/>
  <c r="AE1278" i="1"/>
  <c r="AD1278" i="1"/>
  <c r="AC1278" i="1"/>
  <c r="AB1278" i="1"/>
  <c r="AA1278" i="1"/>
  <c r="Z1278" i="1"/>
  <c r="Y1278" i="1"/>
  <c r="X1278" i="1"/>
  <c r="W1278" i="1"/>
  <c r="V1278" i="1"/>
  <c r="U1278" i="1"/>
  <c r="T1278" i="1"/>
  <c r="S1278" i="1"/>
  <c r="R1278" i="1"/>
  <c r="Q1278" i="1"/>
  <c r="P1278" i="1"/>
  <c r="O1278" i="1"/>
  <c r="N1278" i="1"/>
  <c r="AL1278" i="1" s="1"/>
  <c r="M1278" i="1"/>
  <c r="AQ1278" i="1" s="1"/>
  <c r="L1278" i="1"/>
  <c r="AM1278" i="1" s="1"/>
  <c r="C1278" i="1"/>
  <c r="F1278" i="1" s="1"/>
  <c r="AT1277" i="1"/>
  <c r="AP1277" i="1"/>
  <c r="AO1277" i="1"/>
  <c r="AK1277" i="1"/>
  <c r="AJ1277" i="1"/>
  <c r="AI1277" i="1"/>
  <c r="AH1277" i="1"/>
  <c r="AG1277" i="1"/>
  <c r="AF1277" i="1"/>
  <c r="AE1277" i="1"/>
  <c r="AD1277" i="1"/>
  <c r="AC1277" i="1"/>
  <c r="AB1277" i="1"/>
  <c r="AA1277" i="1"/>
  <c r="Z1277" i="1"/>
  <c r="Y1277" i="1"/>
  <c r="X1277" i="1"/>
  <c r="W1277" i="1"/>
  <c r="V1277" i="1"/>
  <c r="U1277" i="1"/>
  <c r="T1277" i="1"/>
  <c r="S1277" i="1"/>
  <c r="R1277" i="1"/>
  <c r="Q1277" i="1"/>
  <c r="P1277" i="1"/>
  <c r="O1277" i="1"/>
  <c r="N1277" i="1"/>
  <c r="AL1277" i="1" s="1"/>
  <c r="M1277" i="1"/>
  <c r="AQ1277" i="1" s="1"/>
  <c r="L1277" i="1"/>
  <c r="AM1277" i="1" s="1"/>
  <c r="C1277" i="1"/>
  <c r="F1277" i="1" s="1"/>
  <c r="AT1276" i="1"/>
  <c r="AP1276" i="1"/>
  <c r="AO1276" i="1"/>
  <c r="AK1276" i="1"/>
  <c r="AJ1276" i="1"/>
  <c r="AI1276" i="1"/>
  <c r="AH1276" i="1"/>
  <c r="AG1276" i="1"/>
  <c r="AF1276" i="1"/>
  <c r="AE1276" i="1"/>
  <c r="AD1276" i="1"/>
  <c r="AC1276" i="1"/>
  <c r="AB1276" i="1"/>
  <c r="AA1276" i="1"/>
  <c r="Z1276" i="1"/>
  <c r="Y1276" i="1"/>
  <c r="X1276" i="1"/>
  <c r="W1276" i="1"/>
  <c r="V1276" i="1"/>
  <c r="U1276" i="1"/>
  <c r="T1276" i="1"/>
  <c r="S1276" i="1"/>
  <c r="R1276" i="1"/>
  <c r="Q1276" i="1"/>
  <c r="P1276" i="1"/>
  <c r="O1276" i="1"/>
  <c r="N1276" i="1"/>
  <c r="AL1276" i="1" s="1"/>
  <c r="M1276" i="1"/>
  <c r="AQ1276" i="1" s="1"/>
  <c r="L1276" i="1"/>
  <c r="AM1276" i="1" s="1"/>
  <c r="C1276" i="1"/>
  <c r="F1276" i="1" s="1"/>
  <c r="AT1275" i="1"/>
  <c r="AP1275" i="1"/>
  <c r="AO1275" i="1"/>
  <c r="AK1275" i="1"/>
  <c r="AJ1275" i="1"/>
  <c r="AI1275" i="1"/>
  <c r="AH1275" i="1"/>
  <c r="AG1275" i="1"/>
  <c r="AF1275" i="1"/>
  <c r="AE1275" i="1"/>
  <c r="AD1275" i="1"/>
  <c r="AC1275" i="1"/>
  <c r="AB1275" i="1"/>
  <c r="AA1275" i="1"/>
  <c r="Z1275" i="1"/>
  <c r="Y1275" i="1"/>
  <c r="X1275" i="1"/>
  <c r="W1275" i="1"/>
  <c r="V1275" i="1"/>
  <c r="U1275" i="1"/>
  <c r="T1275" i="1"/>
  <c r="S1275" i="1"/>
  <c r="R1275" i="1"/>
  <c r="Q1275" i="1"/>
  <c r="P1275" i="1"/>
  <c r="O1275" i="1"/>
  <c r="N1275" i="1"/>
  <c r="AL1275" i="1" s="1"/>
  <c r="M1275" i="1"/>
  <c r="AQ1275" i="1" s="1"/>
  <c r="L1275" i="1"/>
  <c r="AM1275" i="1" s="1"/>
  <c r="C1275" i="1"/>
  <c r="F1275" i="1" s="1"/>
  <c r="AT1274" i="1"/>
  <c r="AP1274" i="1"/>
  <c r="AO1274" i="1"/>
  <c r="AK1274" i="1"/>
  <c r="AJ1274" i="1"/>
  <c r="AI1274" i="1"/>
  <c r="AH1274" i="1"/>
  <c r="AG1274" i="1"/>
  <c r="AF1274" i="1"/>
  <c r="AE1274" i="1"/>
  <c r="AD1274" i="1"/>
  <c r="AC1274" i="1"/>
  <c r="AB1274" i="1"/>
  <c r="AA1274" i="1"/>
  <c r="Z1274" i="1"/>
  <c r="Y1274" i="1"/>
  <c r="X1274" i="1"/>
  <c r="W1274" i="1"/>
  <c r="V1274" i="1"/>
  <c r="U1274" i="1"/>
  <c r="T1274" i="1"/>
  <c r="S1274" i="1"/>
  <c r="R1274" i="1"/>
  <c r="Q1274" i="1"/>
  <c r="P1274" i="1"/>
  <c r="O1274" i="1"/>
  <c r="N1274" i="1"/>
  <c r="AL1274" i="1" s="1"/>
  <c r="M1274" i="1"/>
  <c r="AQ1274" i="1" s="1"/>
  <c r="L1274" i="1"/>
  <c r="AM1274" i="1" s="1"/>
  <c r="C1274" i="1"/>
  <c r="F1274" i="1" s="1"/>
  <c r="AT1273" i="1"/>
  <c r="AP1273" i="1"/>
  <c r="AO1273" i="1"/>
  <c r="AK1273" i="1"/>
  <c r="AJ1273" i="1"/>
  <c r="AI1273" i="1"/>
  <c r="AH1273" i="1"/>
  <c r="AG1273" i="1"/>
  <c r="AF1273" i="1"/>
  <c r="AE1273" i="1"/>
  <c r="AD1273" i="1"/>
  <c r="AC1273" i="1"/>
  <c r="AB1273" i="1"/>
  <c r="AA1273" i="1"/>
  <c r="Z1273" i="1"/>
  <c r="Y1273" i="1"/>
  <c r="X1273" i="1"/>
  <c r="W1273" i="1"/>
  <c r="V1273" i="1"/>
  <c r="U1273" i="1"/>
  <c r="T1273" i="1"/>
  <c r="S1273" i="1"/>
  <c r="R1273" i="1"/>
  <c r="Q1273" i="1"/>
  <c r="P1273" i="1"/>
  <c r="O1273" i="1"/>
  <c r="N1273" i="1"/>
  <c r="AL1273" i="1" s="1"/>
  <c r="M1273" i="1"/>
  <c r="AQ1273" i="1" s="1"/>
  <c r="L1273" i="1"/>
  <c r="AM1273" i="1" s="1"/>
  <c r="C1273" i="1"/>
  <c r="F1273" i="1" s="1"/>
  <c r="AT1272" i="1"/>
  <c r="AP1272" i="1"/>
  <c r="AO1272" i="1"/>
  <c r="AK1272" i="1"/>
  <c r="AJ1272" i="1"/>
  <c r="AI1272" i="1"/>
  <c r="AH1272" i="1"/>
  <c r="AG1272" i="1"/>
  <c r="AF1272" i="1"/>
  <c r="AE1272" i="1"/>
  <c r="AD1272" i="1"/>
  <c r="AC1272" i="1"/>
  <c r="AB1272" i="1"/>
  <c r="AA1272" i="1"/>
  <c r="Z1272" i="1"/>
  <c r="Y1272" i="1"/>
  <c r="X1272" i="1"/>
  <c r="W1272" i="1"/>
  <c r="V1272" i="1"/>
  <c r="U1272" i="1"/>
  <c r="T1272" i="1"/>
  <c r="S1272" i="1"/>
  <c r="R1272" i="1"/>
  <c r="Q1272" i="1"/>
  <c r="P1272" i="1"/>
  <c r="O1272" i="1"/>
  <c r="N1272" i="1"/>
  <c r="AL1272" i="1" s="1"/>
  <c r="M1272" i="1"/>
  <c r="AQ1272" i="1" s="1"/>
  <c r="L1272" i="1"/>
  <c r="AM1272" i="1" s="1"/>
  <c r="C1272" i="1"/>
  <c r="F1272" i="1" s="1"/>
  <c r="AT1271" i="1"/>
  <c r="AP1271" i="1"/>
  <c r="AO1271" i="1"/>
  <c r="AK1271" i="1"/>
  <c r="AJ1271" i="1"/>
  <c r="AI1271" i="1"/>
  <c r="AH1271" i="1"/>
  <c r="AG1271" i="1"/>
  <c r="AF1271" i="1"/>
  <c r="AE1271" i="1"/>
  <c r="AD1271" i="1"/>
  <c r="AC1271" i="1"/>
  <c r="AB1271" i="1"/>
  <c r="AA1271" i="1"/>
  <c r="Z1271" i="1"/>
  <c r="Y1271" i="1"/>
  <c r="X1271" i="1"/>
  <c r="W1271" i="1"/>
  <c r="V1271" i="1"/>
  <c r="U1271" i="1"/>
  <c r="T1271" i="1"/>
  <c r="S1271" i="1"/>
  <c r="R1271" i="1"/>
  <c r="Q1271" i="1"/>
  <c r="P1271" i="1"/>
  <c r="O1271" i="1"/>
  <c r="N1271" i="1"/>
  <c r="AL1271" i="1" s="1"/>
  <c r="M1271" i="1"/>
  <c r="AQ1271" i="1" s="1"/>
  <c r="L1271" i="1"/>
  <c r="AM1271" i="1" s="1"/>
  <c r="C1271" i="1"/>
  <c r="F1271" i="1" s="1"/>
  <c r="AT1270" i="1"/>
  <c r="AP1270" i="1"/>
  <c r="AO1270" i="1"/>
  <c r="AK1270" i="1"/>
  <c r="AJ1270" i="1"/>
  <c r="AI1270" i="1"/>
  <c r="AH1270" i="1"/>
  <c r="AG1270" i="1"/>
  <c r="AF1270" i="1"/>
  <c r="AE1270" i="1"/>
  <c r="AD1270" i="1"/>
  <c r="AC1270" i="1"/>
  <c r="AB1270" i="1"/>
  <c r="AA1270" i="1"/>
  <c r="Z1270" i="1"/>
  <c r="Y1270" i="1"/>
  <c r="X1270" i="1"/>
  <c r="W1270" i="1"/>
  <c r="V1270" i="1"/>
  <c r="U1270" i="1"/>
  <c r="T1270" i="1"/>
  <c r="S1270" i="1"/>
  <c r="R1270" i="1"/>
  <c r="Q1270" i="1"/>
  <c r="P1270" i="1"/>
  <c r="O1270" i="1"/>
  <c r="N1270" i="1"/>
  <c r="AL1270" i="1" s="1"/>
  <c r="M1270" i="1"/>
  <c r="AQ1270" i="1" s="1"/>
  <c r="L1270" i="1"/>
  <c r="AM1270" i="1" s="1"/>
  <c r="C1270" i="1"/>
  <c r="F1270" i="1" s="1"/>
  <c r="AT1269" i="1"/>
  <c r="AP1269" i="1"/>
  <c r="AO1269" i="1"/>
  <c r="AK1269" i="1"/>
  <c r="AJ1269" i="1"/>
  <c r="AI1269" i="1"/>
  <c r="AH1269" i="1"/>
  <c r="AG1269" i="1"/>
  <c r="AF1269" i="1"/>
  <c r="AE1269" i="1"/>
  <c r="AD1269" i="1"/>
  <c r="AC1269" i="1"/>
  <c r="AB1269" i="1"/>
  <c r="AA1269" i="1"/>
  <c r="Z1269" i="1"/>
  <c r="Y1269" i="1"/>
  <c r="X1269" i="1"/>
  <c r="W1269" i="1"/>
  <c r="V1269" i="1"/>
  <c r="U1269" i="1"/>
  <c r="T1269" i="1"/>
  <c r="S1269" i="1"/>
  <c r="R1269" i="1"/>
  <c r="Q1269" i="1"/>
  <c r="P1269" i="1"/>
  <c r="O1269" i="1"/>
  <c r="N1269" i="1"/>
  <c r="AL1269" i="1" s="1"/>
  <c r="M1269" i="1"/>
  <c r="AQ1269" i="1" s="1"/>
  <c r="L1269" i="1"/>
  <c r="AM1269" i="1" s="1"/>
  <c r="C1269" i="1"/>
  <c r="F1269" i="1" s="1"/>
  <c r="AT1268" i="1"/>
  <c r="AP1268" i="1"/>
  <c r="AO1268" i="1"/>
  <c r="AK1268" i="1"/>
  <c r="AJ1268" i="1"/>
  <c r="AI1268" i="1"/>
  <c r="AH1268" i="1"/>
  <c r="AG1268" i="1"/>
  <c r="AF1268" i="1"/>
  <c r="AE1268" i="1"/>
  <c r="AD1268" i="1"/>
  <c r="AC1268" i="1"/>
  <c r="AB1268" i="1"/>
  <c r="AA1268" i="1"/>
  <c r="Z1268" i="1"/>
  <c r="Y1268" i="1"/>
  <c r="X1268" i="1"/>
  <c r="W1268" i="1"/>
  <c r="V1268" i="1"/>
  <c r="U1268" i="1"/>
  <c r="T1268" i="1"/>
  <c r="S1268" i="1"/>
  <c r="R1268" i="1"/>
  <c r="Q1268" i="1"/>
  <c r="P1268" i="1"/>
  <c r="O1268" i="1"/>
  <c r="N1268" i="1"/>
  <c r="AL1268" i="1" s="1"/>
  <c r="M1268" i="1"/>
  <c r="AQ1268" i="1" s="1"/>
  <c r="L1268" i="1"/>
  <c r="AM1268" i="1" s="1"/>
  <c r="C1268" i="1"/>
  <c r="F1268" i="1" s="1"/>
  <c r="AT1267" i="1"/>
  <c r="AP1267" i="1"/>
  <c r="AO1267" i="1"/>
  <c r="AK1267" i="1"/>
  <c r="AJ1267" i="1"/>
  <c r="AI1267" i="1"/>
  <c r="AH1267" i="1"/>
  <c r="AG1267" i="1"/>
  <c r="AF1267" i="1"/>
  <c r="AE1267" i="1"/>
  <c r="AD1267" i="1"/>
  <c r="AC1267" i="1"/>
  <c r="AB1267" i="1"/>
  <c r="AA1267" i="1"/>
  <c r="Z1267" i="1"/>
  <c r="Y1267" i="1"/>
  <c r="X1267" i="1"/>
  <c r="W1267" i="1"/>
  <c r="V1267" i="1"/>
  <c r="U1267" i="1"/>
  <c r="T1267" i="1"/>
  <c r="S1267" i="1"/>
  <c r="R1267" i="1"/>
  <c r="Q1267" i="1"/>
  <c r="P1267" i="1"/>
  <c r="O1267" i="1"/>
  <c r="N1267" i="1"/>
  <c r="AL1267" i="1" s="1"/>
  <c r="M1267" i="1"/>
  <c r="AQ1267" i="1" s="1"/>
  <c r="L1267" i="1"/>
  <c r="AM1267" i="1" s="1"/>
  <c r="C1267" i="1"/>
  <c r="F1267" i="1" s="1"/>
  <c r="AT1266" i="1"/>
  <c r="AP1266" i="1"/>
  <c r="AO1266" i="1"/>
  <c r="AK1266" i="1"/>
  <c r="AJ1266" i="1"/>
  <c r="AI1266" i="1"/>
  <c r="AH1266" i="1"/>
  <c r="AG1266" i="1"/>
  <c r="AF1266" i="1"/>
  <c r="AE1266" i="1"/>
  <c r="AD1266" i="1"/>
  <c r="AC1266" i="1"/>
  <c r="AB1266" i="1"/>
  <c r="AA1266" i="1"/>
  <c r="Z1266" i="1"/>
  <c r="Y1266" i="1"/>
  <c r="X1266" i="1"/>
  <c r="W1266" i="1"/>
  <c r="V1266" i="1"/>
  <c r="U1266" i="1"/>
  <c r="T1266" i="1"/>
  <c r="S1266" i="1"/>
  <c r="R1266" i="1"/>
  <c r="Q1266" i="1"/>
  <c r="P1266" i="1"/>
  <c r="O1266" i="1"/>
  <c r="N1266" i="1"/>
  <c r="AL1266" i="1" s="1"/>
  <c r="M1266" i="1"/>
  <c r="AQ1266" i="1" s="1"/>
  <c r="L1266" i="1"/>
  <c r="AM1266" i="1" s="1"/>
  <c r="C1266" i="1"/>
  <c r="F1266" i="1" s="1"/>
  <c r="AT1265" i="1"/>
  <c r="AP1265" i="1"/>
  <c r="AO1265" i="1"/>
  <c r="AK1265" i="1"/>
  <c r="AJ1265" i="1"/>
  <c r="AI1265" i="1"/>
  <c r="AH1265" i="1"/>
  <c r="AG1265" i="1"/>
  <c r="AF1265" i="1"/>
  <c r="AE1265" i="1"/>
  <c r="AD1265" i="1"/>
  <c r="AC1265" i="1"/>
  <c r="AB1265" i="1"/>
  <c r="AA1265" i="1"/>
  <c r="Z1265" i="1"/>
  <c r="Y1265" i="1"/>
  <c r="X1265" i="1"/>
  <c r="W1265" i="1"/>
  <c r="V1265" i="1"/>
  <c r="U1265" i="1"/>
  <c r="T1265" i="1"/>
  <c r="S1265" i="1"/>
  <c r="R1265" i="1"/>
  <c r="Q1265" i="1"/>
  <c r="P1265" i="1"/>
  <c r="O1265" i="1"/>
  <c r="N1265" i="1"/>
  <c r="AL1265" i="1" s="1"/>
  <c r="M1265" i="1"/>
  <c r="AQ1265" i="1" s="1"/>
  <c r="L1265" i="1"/>
  <c r="AM1265" i="1" s="1"/>
  <c r="C1265" i="1"/>
  <c r="F1265" i="1" s="1"/>
  <c r="AT1264" i="1"/>
  <c r="AP1264" i="1"/>
  <c r="AO1264" i="1"/>
  <c r="AK1264" i="1"/>
  <c r="AJ1264" i="1"/>
  <c r="AI1264" i="1"/>
  <c r="AH1264" i="1"/>
  <c r="AG1264" i="1"/>
  <c r="AF1264" i="1"/>
  <c r="AE1264" i="1"/>
  <c r="AD1264" i="1"/>
  <c r="AC1264" i="1"/>
  <c r="AB1264" i="1"/>
  <c r="AA1264" i="1"/>
  <c r="Z1264" i="1"/>
  <c r="Y1264" i="1"/>
  <c r="X1264" i="1"/>
  <c r="W1264" i="1"/>
  <c r="V1264" i="1"/>
  <c r="U1264" i="1"/>
  <c r="T1264" i="1"/>
  <c r="S1264" i="1"/>
  <c r="R1264" i="1"/>
  <c r="Q1264" i="1"/>
  <c r="P1264" i="1"/>
  <c r="O1264" i="1"/>
  <c r="N1264" i="1"/>
  <c r="AL1264" i="1" s="1"/>
  <c r="M1264" i="1"/>
  <c r="AQ1264" i="1" s="1"/>
  <c r="L1264" i="1"/>
  <c r="AM1264" i="1" s="1"/>
  <c r="C1264" i="1"/>
  <c r="F1264" i="1" s="1"/>
  <c r="AT1263" i="1"/>
  <c r="AP1263" i="1"/>
  <c r="AO1263" i="1"/>
  <c r="AK1263" i="1"/>
  <c r="AJ1263" i="1"/>
  <c r="AI1263" i="1"/>
  <c r="AH1263" i="1"/>
  <c r="AG1263" i="1"/>
  <c r="AF1263" i="1"/>
  <c r="AE1263" i="1"/>
  <c r="AD1263" i="1"/>
  <c r="AC1263" i="1"/>
  <c r="AB1263" i="1"/>
  <c r="AA1263" i="1"/>
  <c r="Z1263" i="1"/>
  <c r="Y1263" i="1"/>
  <c r="X1263" i="1"/>
  <c r="W1263" i="1"/>
  <c r="V1263" i="1"/>
  <c r="U1263" i="1"/>
  <c r="T1263" i="1"/>
  <c r="S1263" i="1"/>
  <c r="R1263" i="1"/>
  <c r="Q1263" i="1"/>
  <c r="P1263" i="1"/>
  <c r="O1263" i="1"/>
  <c r="N1263" i="1"/>
  <c r="AL1263" i="1" s="1"/>
  <c r="M1263" i="1"/>
  <c r="AQ1263" i="1" s="1"/>
  <c r="L1263" i="1"/>
  <c r="AM1263" i="1" s="1"/>
  <c r="C1263" i="1"/>
  <c r="F1263" i="1" s="1"/>
  <c r="AT1262" i="1"/>
  <c r="AP1262" i="1"/>
  <c r="AO1262" i="1"/>
  <c r="AK1262" i="1"/>
  <c r="AJ1262" i="1"/>
  <c r="AI1262" i="1"/>
  <c r="AH1262" i="1"/>
  <c r="AG1262" i="1"/>
  <c r="AF1262" i="1"/>
  <c r="AE1262" i="1"/>
  <c r="AD1262" i="1"/>
  <c r="AC1262" i="1"/>
  <c r="AB1262" i="1"/>
  <c r="AA1262" i="1"/>
  <c r="Z1262" i="1"/>
  <c r="Y1262" i="1"/>
  <c r="X1262" i="1"/>
  <c r="W1262" i="1"/>
  <c r="V1262" i="1"/>
  <c r="U1262" i="1"/>
  <c r="T1262" i="1"/>
  <c r="S1262" i="1"/>
  <c r="R1262" i="1"/>
  <c r="Q1262" i="1"/>
  <c r="P1262" i="1"/>
  <c r="O1262" i="1"/>
  <c r="N1262" i="1"/>
  <c r="AL1262" i="1" s="1"/>
  <c r="M1262" i="1"/>
  <c r="AQ1262" i="1" s="1"/>
  <c r="L1262" i="1"/>
  <c r="AM1262" i="1" s="1"/>
  <c r="C1262" i="1"/>
  <c r="F1262" i="1" s="1"/>
  <c r="AT1261" i="1"/>
  <c r="AP1261" i="1"/>
  <c r="AO1261" i="1"/>
  <c r="AK1261" i="1"/>
  <c r="AJ1261" i="1"/>
  <c r="AI1261" i="1"/>
  <c r="AH1261" i="1"/>
  <c r="AG1261" i="1"/>
  <c r="AF1261" i="1"/>
  <c r="AE1261" i="1"/>
  <c r="AD1261" i="1"/>
  <c r="AC1261" i="1"/>
  <c r="AB1261" i="1"/>
  <c r="AA1261" i="1"/>
  <c r="Z1261" i="1"/>
  <c r="Y1261" i="1"/>
  <c r="X1261" i="1"/>
  <c r="W1261" i="1"/>
  <c r="V1261" i="1"/>
  <c r="U1261" i="1"/>
  <c r="T1261" i="1"/>
  <c r="S1261" i="1"/>
  <c r="R1261" i="1"/>
  <c r="Q1261" i="1"/>
  <c r="P1261" i="1"/>
  <c r="O1261" i="1"/>
  <c r="N1261" i="1"/>
  <c r="AL1261" i="1" s="1"/>
  <c r="M1261" i="1"/>
  <c r="AQ1261" i="1" s="1"/>
  <c r="L1261" i="1"/>
  <c r="AM1261" i="1" s="1"/>
  <c r="C1261" i="1"/>
  <c r="F1261" i="1" s="1"/>
  <c r="AT1260" i="1"/>
  <c r="AK1260" i="1"/>
  <c r="AJ1260" i="1"/>
  <c r="AI1260" i="1"/>
  <c r="AH1260" i="1"/>
  <c r="AG1260" i="1"/>
  <c r="AF1260" i="1"/>
  <c r="AE1260" i="1"/>
  <c r="AD1260" i="1"/>
  <c r="AC1260" i="1"/>
  <c r="AB1260" i="1"/>
  <c r="AA1260" i="1"/>
  <c r="Z1260" i="1"/>
  <c r="Y1260" i="1"/>
  <c r="X1260" i="1"/>
  <c r="W1260" i="1"/>
  <c r="V1260" i="1"/>
  <c r="U1260" i="1"/>
  <c r="T1260" i="1"/>
  <c r="S1260" i="1"/>
  <c r="R1260" i="1"/>
  <c r="Q1260" i="1"/>
  <c r="P1260" i="1"/>
  <c r="O1260" i="1"/>
  <c r="N1260" i="1"/>
  <c r="AL1260" i="1" s="1"/>
  <c r="M1260" i="1"/>
  <c r="AQ1260" i="1" s="1"/>
  <c r="L1260" i="1"/>
  <c r="AM1260" i="1" s="1"/>
  <c r="C1260" i="1"/>
  <c r="F1260" i="1" s="1"/>
  <c r="AT1259" i="1"/>
  <c r="AP1259" i="1"/>
  <c r="AK1259" i="1"/>
  <c r="AJ1259" i="1"/>
  <c r="AI1259" i="1"/>
  <c r="AH1259" i="1"/>
  <c r="AG1259" i="1"/>
  <c r="AF1259" i="1"/>
  <c r="AE1259" i="1"/>
  <c r="AD1259" i="1"/>
  <c r="AC1259" i="1"/>
  <c r="AB1259" i="1"/>
  <c r="AA1259" i="1"/>
  <c r="Z1259" i="1"/>
  <c r="Y1259" i="1"/>
  <c r="X1259" i="1"/>
  <c r="W1259" i="1"/>
  <c r="V1259" i="1"/>
  <c r="U1259" i="1"/>
  <c r="T1259" i="1"/>
  <c r="S1259" i="1"/>
  <c r="R1259" i="1"/>
  <c r="Q1259" i="1"/>
  <c r="P1259" i="1"/>
  <c r="O1259" i="1"/>
  <c r="N1259" i="1"/>
  <c r="AL1259" i="1" s="1"/>
  <c r="M1259" i="1"/>
  <c r="AQ1259" i="1" s="1"/>
  <c r="L1259" i="1"/>
  <c r="AM1259" i="1" s="1"/>
  <c r="C1259" i="1"/>
  <c r="F1259" i="1" s="1"/>
  <c r="AT1258" i="1"/>
  <c r="AP1258" i="1"/>
  <c r="AO1258" i="1"/>
  <c r="AK1258" i="1"/>
  <c r="AJ1258" i="1"/>
  <c r="AI1258" i="1"/>
  <c r="AH1258" i="1"/>
  <c r="AG1258" i="1"/>
  <c r="AF1258" i="1"/>
  <c r="AE1258" i="1"/>
  <c r="AD1258" i="1"/>
  <c r="AC1258" i="1"/>
  <c r="AB1258" i="1"/>
  <c r="AA1258" i="1"/>
  <c r="Z1258" i="1"/>
  <c r="Y1258" i="1"/>
  <c r="X1258" i="1"/>
  <c r="W1258" i="1"/>
  <c r="V1258" i="1"/>
  <c r="U1258" i="1"/>
  <c r="T1258" i="1"/>
  <c r="S1258" i="1"/>
  <c r="R1258" i="1"/>
  <c r="Q1258" i="1"/>
  <c r="P1258" i="1"/>
  <c r="O1258" i="1"/>
  <c r="N1258" i="1"/>
  <c r="AL1258" i="1" s="1"/>
  <c r="M1258" i="1"/>
  <c r="AQ1258" i="1" s="1"/>
  <c r="L1258" i="1"/>
  <c r="AM1258" i="1" s="1"/>
  <c r="C1258" i="1"/>
  <c r="F1258" i="1" s="1"/>
  <c r="AT1257" i="1"/>
  <c r="AP1257" i="1"/>
  <c r="AO1257" i="1"/>
  <c r="AK1257" i="1"/>
  <c r="AJ1257" i="1"/>
  <c r="AI1257" i="1"/>
  <c r="AH1257" i="1"/>
  <c r="AG1257" i="1"/>
  <c r="AF1257" i="1"/>
  <c r="AE1257" i="1"/>
  <c r="AD1257" i="1"/>
  <c r="AC1257" i="1"/>
  <c r="AB1257" i="1"/>
  <c r="AA1257" i="1"/>
  <c r="Z1257" i="1"/>
  <c r="Y1257" i="1"/>
  <c r="X1257" i="1"/>
  <c r="W1257" i="1"/>
  <c r="V1257" i="1"/>
  <c r="U1257" i="1"/>
  <c r="T1257" i="1"/>
  <c r="S1257" i="1"/>
  <c r="R1257" i="1"/>
  <c r="Q1257" i="1"/>
  <c r="P1257" i="1"/>
  <c r="O1257" i="1"/>
  <c r="N1257" i="1"/>
  <c r="AL1257" i="1" s="1"/>
  <c r="M1257" i="1"/>
  <c r="AQ1257" i="1" s="1"/>
  <c r="L1257" i="1"/>
  <c r="AM1257" i="1" s="1"/>
  <c r="C1257" i="1"/>
  <c r="F1257" i="1" s="1"/>
  <c r="AT1256" i="1"/>
  <c r="AP1256" i="1"/>
  <c r="AO1256" i="1"/>
  <c r="AK1256" i="1"/>
  <c r="AJ1256" i="1"/>
  <c r="AI1256" i="1"/>
  <c r="AH1256" i="1"/>
  <c r="AG1256" i="1"/>
  <c r="AF1256" i="1"/>
  <c r="AE1256" i="1"/>
  <c r="AD1256" i="1"/>
  <c r="AC1256" i="1"/>
  <c r="AB1256" i="1"/>
  <c r="AA1256" i="1"/>
  <c r="Z1256" i="1"/>
  <c r="Y1256" i="1"/>
  <c r="X1256" i="1"/>
  <c r="W1256" i="1"/>
  <c r="V1256" i="1"/>
  <c r="U1256" i="1"/>
  <c r="T1256" i="1"/>
  <c r="S1256" i="1"/>
  <c r="R1256" i="1"/>
  <c r="Q1256" i="1"/>
  <c r="P1256" i="1"/>
  <c r="O1256" i="1"/>
  <c r="N1256" i="1"/>
  <c r="AL1256" i="1" s="1"/>
  <c r="M1256" i="1"/>
  <c r="AQ1256" i="1" s="1"/>
  <c r="L1256" i="1"/>
  <c r="AM1256" i="1" s="1"/>
  <c r="C1256" i="1"/>
  <c r="F1256" i="1" s="1"/>
  <c r="AT1255" i="1"/>
  <c r="AP1255" i="1"/>
  <c r="AO1255" i="1"/>
  <c r="AK1255" i="1"/>
  <c r="AJ1255" i="1"/>
  <c r="AI1255" i="1"/>
  <c r="AH1255" i="1"/>
  <c r="AG1255" i="1"/>
  <c r="AF1255" i="1"/>
  <c r="AE1255" i="1"/>
  <c r="AD1255" i="1"/>
  <c r="AC1255" i="1"/>
  <c r="AB1255" i="1"/>
  <c r="AA1255" i="1"/>
  <c r="Z1255" i="1"/>
  <c r="Y1255" i="1"/>
  <c r="X1255" i="1"/>
  <c r="W1255" i="1"/>
  <c r="V1255" i="1"/>
  <c r="U1255" i="1"/>
  <c r="T1255" i="1"/>
  <c r="S1255" i="1"/>
  <c r="R1255" i="1"/>
  <c r="Q1255" i="1"/>
  <c r="P1255" i="1"/>
  <c r="O1255" i="1"/>
  <c r="N1255" i="1"/>
  <c r="AL1255" i="1" s="1"/>
  <c r="M1255" i="1"/>
  <c r="AQ1255" i="1" s="1"/>
  <c r="L1255" i="1"/>
  <c r="AM1255" i="1" s="1"/>
  <c r="C1255" i="1"/>
  <c r="F1255" i="1" s="1"/>
  <c r="AT1254" i="1"/>
  <c r="AP1254" i="1"/>
  <c r="AO1254" i="1"/>
  <c r="AK1254" i="1"/>
  <c r="AJ1254" i="1"/>
  <c r="AI1254" i="1"/>
  <c r="AH1254" i="1"/>
  <c r="AG1254" i="1"/>
  <c r="AF1254" i="1"/>
  <c r="AE1254" i="1"/>
  <c r="AD1254" i="1"/>
  <c r="AC1254" i="1"/>
  <c r="AB1254" i="1"/>
  <c r="AA1254" i="1"/>
  <c r="Z1254" i="1"/>
  <c r="Y1254" i="1"/>
  <c r="X1254" i="1"/>
  <c r="W1254" i="1"/>
  <c r="V1254" i="1"/>
  <c r="U1254" i="1"/>
  <c r="T1254" i="1"/>
  <c r="S1254" i="1"/>
  <c r="R1254" i="1"/>
  <c r="Q1254" i="1"/>
  <c r="P1254" i="1"/>
  <c r="O1254" i="1"/>
  <c r="N1254" i="1"/>
  <c r="AL1254" i="1" s="1"/>
  <c r="M1254" i="1"/>
  <c r="AQ1254" i="1" s="1"/>
  <c r="L1254" i="1"/>
  <c r="AM1254" i="1" s="1"/>
  <c r="C1254" i="1"/>
  <c r="F1254" i="1" s="1"/>
  <c r="AT1253" i="1"/>
  <c r="AP1253" i="1"/>
  <c r="AO1253" i="1"/>
  <c r="AK1253" i="1"/>
  <c r="AJ1253" i="1"/>
  <c r="AI1253" i="1"/>
  <c r="AH1253" i="1"/>
  <c r="AG1253" i="1"/>
  <c r="AF1253" i="1"/>
  <c r="AE1253" i="1"/>
  <c r="AD1253" i="1"/>
  <c r="AC1253" i="1"/>
  <c r="AB1253" i="1"/>
  <c r="AA1253" i="1"/>
  <c r="Z1253" i="1"/>
  <c r="Y1253" i="1"/>
  <c r="X1253" i="1"/>
  <c r="W1253" i="1"/>
  <c r="V1253" i="1"/>
  <c r="U1253" i="1"/>
  <c r="T1253" i="1"/>
  <c r="S1253" i="1"/>
  <c r="R1253" i="1"/>
  <c r="Q1253" i="1"/>
  <c r="P1253" i="1"/>
  <c r="O1253" i="1"/>
  <c r="N1253" i="1"/>
  <c r="AL1253" i="1" s="1"/>
  <c r="M1253" i="1"/>
  <c r="AQ1253" i="1" s="1"/>
  <c r="L1253" i="1"/>
  <c r="AM1253" i="1" s="1"/>
  <c r="C1253" i="1"/>
  <c r="F1253" i="1" s="1"/>
  <c r="AT1252" i="1"/>
  <c r="AP1252" i="1"/>
  <c r="AO1252" i="1"/>
  <c r="AK1252" i="1"/>
  <c r="AJ1252" i="1"/>
  <c r="AI1252" i="1"/>
  <c r="AH1252" i="1"/>
  <c r="AG1252" i="1"/>
  <c r="AF1252" i="1"/>
  <c r="AE1252" i="1"/>
  <c r="AD1252" i="1"/>
  <c r="AC1252" i="1"/>
  <c r="AB1252" i="1"/>
  <c r="AA1252" i="1"/>
  <c r="Z1252" i="1"/>
  <c r="Y1252" i="1"/>
  <c r="X1252" i="1"/>
  <c r="W1252" i="1"/>
  <c r="V1252" i="1"/>
  <c r="U1252" i="1"/>
  <c r="T1252" i="1"/>
  <c r="S1252" i="1"/>
  <c r="R1252" i="1"/>
  <c r="Q1252" i="1"/>
  <c r="P1252" i="1"/>
  <c r="O1252" i="1"/>
  <c r="N1252" i="1"/>
  <c r="AL1252" i="1" s="1"/>
  <c r="M1252" i="1"/>
  <c r="AQ1252" i="1" s="1"/>
  <c r="L1252" i="1"/>
  <c r="AM1252" i="1" s="1"/>
  <c r="C1252" i="1"/>
  <c r="F1252" i="1" s="1"/>
  <c r="AT1251" i="1"/>
  <c r="AP1251" i="1"/>
  <c r="AO1251" i="1"/>
  <c r="AK1251" i="1"/>
  <c r="AJ1251" i="1"/>
  <c r="AI1251" i="1"/>
  <c r="AH1251" i="1"/>
  <c r="AG1251" i="1"/>
  <c r="AF1251" i="1"/>
  <c r="AE1251" i="1"/>
  <c r="AD1251" i="1"/>
  <c r="AC1251" i="1"/>
  <c r="AB1251" i="1"/>
  <c r="AA1251" i="1"/>
  <c r="Z1251" i="1"/>
  <c r="Y1251" i="1"/>
  <c r="X1251" i="1"/>
  <c r="W1251" i="1"/>
  <c r="V1251" i="1"/>
  <c r="U1251" i="1"/>
  <c r="T1251" i="1"/>
  <c r="S1251" i="1"/>
  <c r="R1251" i="1"/>
  <c r="Q1251" i="1"/>
  <c r="P1251" i="1"/>
  <c r="O1251" i="1"/>
  <c r="N1251" i="1"/>
  <c r="AL1251" i="1" s="1"/>
  <c r="M1251" i="1"/>
  <c r="AQ1251" i="1" s="1"/>
  <c r="L1251" i="1"/>
  <c r="AM1251" i="1" s="1"/>
  <c r="C1251" i="1"/>
  <c r="F1251" i="1" s="1"/>
  <c r="AT1250" i="1"/>
  <c r="AP1250" i="1"/>
  <c r="AO1250" i="1"/>
  <c r="AK1250" i="1"/>
  <c r="AJ1250" i="1"/>
  <c r="AI1250" i="1"/>
  <c r="AH1250" i="1"/>
  <c r="AG1250" i="1"/>
  <c r="AF1250" i="1"/>
  <c r="AE1250" i="1"/>
  <c r="AD1250" i="1"/>
  <c r="AC1250" i="1"/>
  <c r="AB1250" i="1"/>
  <c r="AA1250" i="1"/>
  <c r="Z1250" i="1"/>
  <c r="Y1250" i="1"/>
  <c r="X1250" i="1"/>
  <c r="W1250" i="1"/>
  <c r="V1250" i="1"/>
  <c r="U1250" i="1"/>
  <c r="T1250" i="1"/>
  <c r="S1250" i="1"/>
  <c r="R1250" i="1"/>
  <c r="Q1250" i="1"/>
  <c r="P1250" i="1"/>
  <c r="O1250" i="1"/>
  <c r="N1250" i="1"/>
  <c r="AL1250" i="1" s="1"/>
  <c r="M1250" i="1"/>
  <c r="AQ1250" i="1" s="1"/>
  <c r="L1250" i="1"/>
  <c r="AM1250" i="1" s="1"/>
  <c r="C1250" i="1"/>
  <c r="F1250" i="1" s="1"/>
  <c r="AT1249" i="1"/>
  <c r="AP1249" i="1"/>
  <c r="AO1249" i="1"/>
  <c r="AK1249" i="1"/>
  <c r="AJ1249" i="1"/>
  <c r="AI1249" i="1"/>
  <c r="AH1249" i="1"/>
  <c r="AG1249" i="1"/>
  <c r="AF1249" i="1"/>
  <c r="AE1249" i="1"/>
  <c r="AD1249" i="1"/>
  <c r="AC1249" i="1"/>
  <c r="AB1249" i="1"/>
  <c r="AA1249" i="1"/>
  <c r="Z1249" i="1"/>
  <c r="Y1249" i="1"/>
  <c r="X1249" i="1"/>
  <c r="W1249" i="1"/>
  <c r="V1249" i="1"/>
  <c r="U1249" i="1"/>
  <c r="T1249" i="1"/>
  <c r="S1249" i="1"/>
  <c r="R1249" i="1"/>
  <c r="Q1249" i="1"/>
  <c r="P1249" i="1"/>
  <c r="O1249" i="1"/>
  <c r="N1249" i="1"/>
  <c r="AL1249" i="1" s="1"/>
  <c r="M1249" i="1"/>
  <c r="AQ1249" i="1" s="1"/>
  <c r="L1249" i="1"/>
  <c r="AM1249" i="1" s="1"/>
  <c r="C1249" i="1"/>
  <c r="F1249" i="1" s="1"/>
  <c r="AT1248" i="1"/>
  <c r="AP1248" i="1"/>
  <c r="AO1248" i="1"/>
  <c r="AK1248" i="1"/>
  <c r="AJ1248" i="1"/>
  <c r="AI1248" i="1"/>
  <c r="AH1248" i="1"/>
  <c r="AG1248" i="1"/>
  <c r="AF1248" i="1"/>
  <c r="AE1248" i="1"/>
  <c r="AD1248" i="1"/>
  <c r="AC1248" i="1"/>
  <c r="AB1248" i="1"/>
  <c r="AA1248" i="1"/>
  <c r="Z1248" i="1"/>
  <c r="Y1248" i="1"/>
  <c r="X1248" i="1"/>
  <c r="W1248" i="1"/>
  <c r="V1248" i="1"/>
  <c r="U1248" i="1"/>
  <c r="T1248" i="1"/>
  <c r="S1248" i="1"/>
  <c r="R1248" i="1"/>
  <c r="Q1248" i="1"/>
  <c r="P1248" i="1"/>
  <c r="O1248" i="1"/>
  <c r="N1248" i="1"/>
  <c r="AL1248" i="1" s="1"/>
  <c r="M1248" i="1"/>
  <c r="AQ1248" i="1" s="1"/>
  <c r="L1248" i="1"/>
  <c r="AM1248" i="1" s="1"/>
  <c r="C1248" i="1"/>
  <c r="F1248" i="1" s="1"/>
  <c r="AT1247" i="1"/>
  <c r="AP1247" i="1"/>
  <c r="AO1247" i="1"/>
  <c r="AK1247" i="1"/>
  <c r="AJ1247" i="1"/>
  <c r="AI1247" i="1"/>
  <c r="AH1247" i="1"/>
  <c r="AG1247" i="1"/>
  <c r="AF1247" i="1"/>
  <c r="AE1247" i="1"/>
  <c r="AD1247" i="1"/>
  <c r="AC1247" i="1"/>
  <c r="AB1247" i="1"/>
  <c r="AA1247" i="1"/>
  <c r="Z1247" i="1"/>
  <c r="Y1247" i="1"/>
  <c r="X1247" i="1"/>
  <c r="W1247" i="1"/>
  <c r="V1247" i="1"/>
  <c r="U1247" i="1"/>
  <c r="T1247" i="1"/>
  <c r="S1247" i="1"/>
  <c r="R1247" i="1"/>
  <c r="Q1247" i="1"/>
  <c r="P1247" i="1"/>
  <c r="O1247" i="1"/>
  <c r="N1247" i="1"/>
  <c r="AL1247" i="1" s="1"/>
  <c r="M1247" i="1"/>
  <c r="AQ1247" i="1" s="1"/>
  <c r="L1247" i="1"/>
  <c r="AM1247" i="1" s="1"/>
  <c r="C1247" i="1"/>
  <c r="F1247" i="1" s="1"/>
  <c r="AT1246" i="1"/>
  <c r="AP1246" i="1"/>
  <c r="AO1246" i="1"/>
  <c r="AK1246" i="1"/>
  <c r="AJ1246" i="1"/>
  <c r="AI1246" i="1"/>
  <c r="AH1246" i="1"/>
  <c r="AG1246" i="1"/>
  <c r="AF1246" i="1"/>
  <c r="AE1246" i="1"/>
  <c r="AD1246" i="1"/>
  <c r="AC1246" i="1"/>
  <c r="AB1246" i="1"/>
  <c r="AA1246" i="1"/>
  <c r="Z1246" i="1"/>
  <c r="Y1246" i="1"/>
  <c r="X1246" i="1"/>
  <c r="W1246" i="1"/>
  <c r="V1246" i="1"/>
  <c r="U1246" i="1"/>
  <c r="T1246" i="1"/>
  <c r="S1246" i="1"/>
  <c r="R1246" i="1"/>
  <c r="Q1246" i="1"/>
  <c r="P1246" i="1"/>
  <c r="O1246" i="1"/>
  <c r="N1246" i="1"/>
  <c r="AL1246" i="1" s="1"/>
  <c r="M1246" i="1"/>
  <c r="AQ1246" i="1" s="1"/>
  <c r="L1246" i="1"/>
  <c r="AM1246" i="1" s="1"/>
  <c r="C1246" i="1"/>
  <c r="F1246" i="1" s="1"/>
  <c r="AT1245" i="1"/>
  <c r="AP1245" i="1"/>
  <c r="AO1245" i="1"/>
  <c r="AK1245" i="1"/>
  <c r="AJ1245" i="1"/>
  <c r="AI1245" i="1"/>
  <c r="AH1245" i="1"/>
  <c r="AG1245" i="1"/>
  <c r="AF1245" i="1"/>
  <c r="AE1245" i="1"/>
  <c r="AD1245" i="1"/>
  <c r="AC1245" i="1"/>
  <c r="AB1245" i="1"/>
  <c r="AA1245" i="1"/>
  <c r="Z1245" i="1"/>
  <c r="Y1245" i="1"/>
  <c r="X1245" i="1"/>
  <c r="W1245" i="1"/>
  <c r="V1245" i="1"/>
  <c r="U1245" i="1"/>
  <c r="T1245" i="1"/>
  <c r="S1245" i="1"/>
  <c r="R1245" i="1"/>
  <c r="Q1245" i="1"/>
  <c r="P1245" i="1"/>
  <c r="O1245" i="1"/>
  <c r="N1245" i="1"/>
  <c r="AL1245" i="1" s="1"/>
  <c r="M1245" i="1"/>
  <c r="AQ1245" i="1" s="1"/>
  <c r="L1245" i="1"/>
  <c r="AM1245" i="1" s="1"/>
  <c r="C1245" i="1"/>
  <c r="F1245" i="1" s="1"/>
  <c r="AT1244" i="1"/>
  <c r="AP1244" i="1"/>
  <c r="AO1244" i="1"/>
  <c r="AK1244" i="1"/>
  <c r="AJ1244" i="1"/>
  <c r="AI1244" i="1"/>
  <c r="AH1244" i="1"/>
  <c r="AG1244" i="1"/>
  <c r="AF1244" i="1"/>
  <c r="AE1244" i="1"/>
  <c r="AD1244" i="1"/>
  <c r="AC1244" i="1"/>
  <c r="AB1244" i="1"/>
  <c r="AA1244" i="1"/>
  <c r="Z1244" i="1"/>
  <c r="Y1244" i="1"/>
  <c r="X1244" i="1"/>
  <c r="W1244" i="1"/>
  <c r="V1244" i="1"/>
  <c r="U1244" i="1"/>
  <c r="T1244" i="1"/>
  <c r="S1244" i="1"/>
  <c r="R1244" i="1"/>
  <c r="Q1244" i="1"/>
  <c r="P1244" i="1"/>
  <c r="O1244" i="1"/>
  <c r="N1244" i="1"/>
  <c r="AL1244" i="1" s="1"/>
  <c r="M1244" i="1"/>
  <c r="AQ1244" i="1" s="1"/>
  <c r="L1244" i="1"/>
  <c r="AM1244" i="1" s="1"/>
  <c r="C1244" i="1"/>
  <c r="F1244" i="1" s="1"/>
  <c r="AT1243" i="1"/>
  <c r="AP1243" i="1"/>
  <c r="AO1243" i="1"/>
  <c r="AK1243" i="1"/>
  <c r="AJ1243" i="1"/>
  <c r="AI1243" i="1"/>
  <c r="AH1243" i="1"/>
  <c r="AG1243" i="1"/>
  <c r="AF1243" i="1"/>
  <c r="AE1243" i="1"/>
  <c r="AD1243" i="1"/>
  <c r="AC1243" i="1"/>
  <c r="AB1243" i="1"/>
  <c r="AA1243" i="1"/>
  <c r="Z1243" i="1"/>
  <c r="Y1243" i="1"/>
  <c r="X1243" i="1"/>
  <c r="W1243" i="1"/>
  <c r="V1243" i="1"/>
  <c r="U1243" i="1"/>
  <c r="T1243" i="1"/>
  <c r="S1243" i="1"/>
  <c r="R1243" i="1"/>
  <c r="Q1243" i="1"/>
  <c r="P1243" i="1"/>
  <c r="O1243" i="1"/>
  <c r="N1243" i="1"/>
  <c r="AL1243" i="1" s="1"/>
  <c r="M1243" i="1"/>
  <c r="AQ1243" i="1" s="1"/>
  <c r="L1243" i="1"/>
  <c r="AM1243" i="1" s="1"/>
  <c r="C1243" i="1"/>
  <c r="F1243" i="1" s="1"/>
  <c r="AT1242" i="1"/>
  <c r="AP1242" i="1"/>
  <c r="AO1242" i="1"/>
  <c r="AK1242" i="1"/>
  <c r="AJ1242" i="1"/>
  <c r="AI1242" i="1"/>
  <c r="AH1242" i="1"/>
  <c r="AG1242" i="1"/>
  <c r="AF1242" i="1"/>
  <c r="AE1242" i="1"/>
  <c r="AD1242" i="1"/>
  <c r="AC1242" i="1"/>
  <c r="AB1242" i="1"/>
  <c r="AA1242" i="1"/>
  <c r="Z1242" i="1"/>
  <c r="Y1242" i="1"/>
  <c r="X1242" i="1"/>
  <c r="W1242" i="1"/>
  <c r="V1242" i="1"/>
  <c r="U1242" i="1"/>
  <c r="T1242" i="1"/>
  <c r="S1242" i="1"/>
  <c r="R1242" i="1"/>
  <c r="Q1242" i="1"/>
  <c r="P1242" i="1"/>
  <c r="O1242" i="1"/>
  <c r="N1242" i="1"/>
  <c r="AL1242" i="1" s="1"/>
  <c r="M1242" i="1"/>
  <c r="AQ1242" i="1" s="1"/>
  <c r="L1242" i="1"/>
  <c r="AM1242" i="1" s="1"/>
  <c r="C1242" i="1"/>
  <c r="F1242" i="1" s="1"/>
  <c r="AT1241" i="1"/>
  <c r="AP1241" i="1"/>
  <c r="AO1241" i="1"/>
  <c r="AK1241" i="1"/>
  <c r="AJ1241" i="1"/>
  <c r="AI1241" i="1"/>
  <c r="AH1241" i="1"/>
  <c r="AG1241" i="1"/>
  <c r="AF1241" i="1"/>
  <c r="AE1241" i="1"/>
  <c r="AD1241" i="1"/>
  <c r="AC1241" i="1"/>
  <c r="AB1241" i="1"/>
  <c r="AA1241" i="1"/>
  <c r="Z1241" i="1"/>
  <c r="Y1241" i="1"/>
  <c r="X1241" i="1"/>
  <c r="W1241" i="1"/>
  <c r="V1241" i="1"/>
  <c r="U1241" i="1"/>
  <c r="T1241" i="1"/>
  <c r="S1241" i="1"/>
  <c r="R1241" i="1"/>
  <c r="Q1241" i="1"/>
  <c r="P1241" i="1"/>
  <c r="O1241" i="1"/>
  <c r="N1241" i="1"/>
  <c r="AL1241" i="1" s="1"/>
  <c r="M1241" i="1"/>
  <c r="AQ1241" i="1" s="1"/>
  <c r="L1241" i="1"/>
  <c r="AM1241" i="1" s="1"/>
  <c r="C1241" i="1"/>
  <c r="F1241" i="1" s="1"/>
  <c r="AT1240" i="1"/>
  <c r="AP1240" i="1"/>
  <c r="AO1240" i="1"/>
  <c r="AK1240" i="1"/>
  <c r="AJ1240" i="1"/>
  <c r="AI1240" i="1"/>
  <c r="AH1240" i="1"/>
  <c r="AG1240" i="1"/>
  <c r="AF1240" i="1"/>
  <c r="AE1240" i="1"/>
  <c r="AD1240" i="1"/>
  <c r="AC1240" i="1"/>
  <c r="AB1240" i="1"/>
  <c r="AA1240" i="1"/>
  <c r="Z1240" i="1"/>
  <c r="Y1240" i="1"/>
  <c r="X1240" i="1"/>
  <c r="W1240" i="1"/>
  <c r="V1240" i="1"/>
  <c r="U1240" i="1"/>
  <c r="T1240" i="1"/>
  <c r="S1240" i="1"/>
  <c r="R1240" i="1"/>
  <c r="Q1240" i="1"/>
  <c r="P1240" i="1"/>
  <c r="O1240" i="1"/>
  <c r="N1240" i="1"/>
  <c r="AL1240" i="1" s="1"/>
  <c r="M1240" i="1"/>
  <c r="AQ1240" i="1" s="1"/>
  <c r="L1240" i="1"/>
  <c r="AM1240" i="1" s="1"/>
  <c r="C1240" i="1"/>
  <c r="F1240" i="1" s="1"/>
  <c r="AT1239" i="1"/>
  <c r="AP1239" i="1"/>
  <c r="AO1239" i="1"/>
  <c r="AK1239" i="1"/>
  <c r="AJ1239" i="1"/>
  <c r="AI1239" i="1"/>
  <c r="AH1239" i="1"/>
  <c r="AG1239" i="1"/>
  <c r="AF1239" i="1"/>
  <c r="AE1239" i="1"/>
  <c r="AD1239" i="1"/>
  <c r="AC1239" i="1"/>
  <c r="AB1239" i="1"/>
  <c r="AA1239" i="1"/>
  <c r="Z1239" i="1"/>
  <c r="Y1239" i="1"/>
  <c r="X1239" i="1"/>
  <c r="W1239" i="1"/>
  <c r="V1239" i="1"/>
  <c r="U1239" i="1"/>
  <c r="T1239" i="1"/>
  <c r="S1239" i="1"/>
  <c r="R1239" i="1"/>
  <c r="Q1239" i="1"/>
  <c r="P1239" i="1"/>
  <c r="O1239" i="1"/>
  <c r="N1239" i="1"/>
  <c r="AL1239" i="1" s="1"/>
  <c r="M1239" i="1"/>
  <c r="AQ1239" i="1" s="1"/>
  <c r="L1239" i="1"/>
  <c r="AM1239" i="1" s="1"/>
  <c r="C1239" i="1"/>
  <c r="F1239" i="1" s="1"/>
  <c r="AT1238" i="1"/>
  <c r="AP1238" i="1"/>
  <c r="AO1238" i="1"/>
  <c r="AK1238" i="1"/>
  <c r="AJ1238" i="1"/>
  <c r="AI1238" i="1"/>
  <c r="AH1238" i="1"/>
  <c r="AG1238" i="1"/>
  <c r="AF1238" i="1"/>
  <c r="AE1238" i="1"/>
  <c r="AD1238" i="1"/>
  <c r="AC1238" i="1"/>
  <c r="AB1238" i="1"/>
  <c r="AA1238" i="1"/>
  <c r="Z1238" i="1"/>
  <c r="Y1238" i="1"/>
  <c r="X1238" i="1"/>
  <c r="W1238" i="1"/>
  <c r="V1238" i="1"/>
  <c r="U1238" i="1"/>
  <c r="T1238" i="1"/>
  <c r="S1238" i="1"/>
  <c r="R1238" i="1"/>
  <c r="Q1238" i="1"/>
  <c r="P1238" i="1"/>
  <c r="O1238" i="1"/>
  <c r="N1238" i="1"/>
  <c r="AL1238" i="1" s="1"/>
  <c r="M1238" i="1"/>
  <c r="AQ1238" i="1" s="1"/>
  <c r="L1238" i="1"/>
  <c r="AM1238" i="1" s="1"/>
  <c r="C1238" i="1"/>
  <c r="F1238" i="1" s="1"/>
  <c r="AT1237" i="1"/>
  <c r="AP1237" i="1"/>
  <c r="AO1237" i="1"/>
  <c r="AK1237" i="1"/>
  <c r="AJ1237" i="1"/>
  <c r="AI1237" i="1"/>
  <c r="AH1237" i="1"/>
  <c r="AG1237" i="1"/>
  <c r="AF1237" i="1"/>
  <c r="AE1237" i="1"/>
  <c r="AD1237" i="1"/>
  <c r="AC1237" i="1"/>
  <c r="AB1237" i="1"/>
  <c r="AA1237" i="1"/>
  <c r="Z1237" i="1"/>
  <c r="Y1237" i="1"/>
  <c r="X1237" i="1"/>
  <c r="W1237" i="1"/>
  <c r="V1237" i="1"/>
  <c r="U1237" i="1"/>
  <c r="T1237" i="1"/>
  <c r="S1237" i="1"/>
  <c r="R1237" i="1"/>
  <c r="Q1237" i="1"/>
  <c r="P1237" i="1"/>
  <c r="O1237" i="1"/>
  <c r="N1237" i="1"/>
  <c r="AL1237" i="1" s="1"/>
  <c r="M1237" i="1"/>
  <c r="AQ1237" i="1" s="1"/>
  <c r="L1237" i="1"/>
  <c r="AM1237" i="1" s="1"/>
  <c r="C1237" i="1"/>
  <c r="F1237" i="1" s="1"/>
  <c r="AT1236" i="1"/>
  <c r="AK1236" i="1"/>
  <c r="AJ1236" i="1"/>
  <c r="AI1236" i="1"/>
  <c r="AH1236" i="1"/>
  <c r="AG1236" i="1"/>
  <c r="AF1236" i="1"/>
  <c r="AE1236" i="1"/>
  <c r="AD1236" i="1"/>
  <c r="AC1236" i="1"/>
  <c r="AB1236" i="1"/>
  <c r="AA1236" i="1"/>
  <c r="Z1236" i="1"/>
  <c r="Y1236" i="1"/>
  <c r="X1236" i="1"/>
  <c r="W1236" i="1"/>
  <c r="V1236" i="1"/>
  <c r="U1236" i="1"/>
  <c r="T1236" i="1"/>
  <c r="S1236" i="1"/>
  <c r="R1236" i="1"/>
  <c r="Q1236" i="1"/>
  <c r="P1236" i="1"/>
  <c r="O1236" i="1"/>
  <c r="N1236" i="1"/>
  <c r="AL1236" i="1" s="1"/>
  <c r="M1236" i="1"/>
  <c r="AQ1236" i="1" s="1"/>
  <c r="L1236" i="1"/>
  <c r="AM1236" i="1" s="1"/>
  <c r="C1236" i="1"/>
  <c r="F1236" i="1" s="1"/>
  <c r="AT1235" i="1"/>
  <c r="AP1235" i="1"/>
  <c r="AK1235" i="1"/>
  <c r="AJ1235" i="1"/>
  <c r="AI1235" i="1"/>
  <c r="AH1235" i="1"/>
  <c r="AG1235" i="1"/>
  <c r="AF1235" i="1"/>
  <c r="AE1235" i="1"/>
  <c r="AD1235" i="1"/>
  <c r="AC1235" i="1"/>
  <c r="AB1235" i="1"/>
  <c r="AA1235" i="1"/>
  <c r="Z1235" i="1"/>
  <c r="Y1235" i="1"/>
  <c r="X1235" i="1"/>
  <c r="W1235" i="1"/>
  <c r="V1235" i="1"/>
  <c r="U1235" i="1"/>
  <c r="T1235" i="1"/>
  <c r="S1235" i="1"/>
  <c r="R1235" i="1"/>
  <c r="Q1235" i="1"/>
  <c r="P1235" i="1"/>
  <c r="O1235" i="1"/>
  <c r="N1235" i="1"/>
  <c r="AL1235" i="1" s="1"/>
  <c r="M1235" i="1"/>
  <c r="AQ1235" i="1" s="1"/>
  <c r="L1235" i="1"/>
  <c r="AM1235" i="1" s="1"/>
  <c r="C1235" i="1"/>
  <c r="F1235" i="1" s="1"/>
  <c r="AT1234" i="1"/>
  <c r="AP1234" i="1"/>
  <c r="AO1234" i="1"/>
  <c r="AK1234" i="1"/>
  <c r="AJ1234" i="1"/>
  <c r="AI1234" i="1"/>
  <c r="AH1234" i="1"/>
  <c r="AG1234" i="1"/>
  <c r="AF1234" i="1"/>
  <c r="AE1234" i="1"/>
  <c r="AD1234" i="1"/>
  <c r="AC1234" i="1"/>
  <c r="AB1234" i="1"/>
  <c r="AA1234" i="1"/>
  <c r="Z1234" i="1"/>
  <c r="Y1234" i="1"/>
  <c r="X1234" i="1"/>
  <c r="W1234" i="1"/>
  <c r="V1234" i="1"/>
  <c r="U1234" i="1"/>
  <c r="T1234" i="1"/>
  <c r="S1234" i="1"/>
  <c r="R1234" i="1"/>
  <c r="Q1234" i="1"/>
  <c r="P1234" i="1"/>
  <c r="O1234" i="1"/>
  <c r="N1234" i="1"/>
  <c r="AL1234" i="1" s="1"/>
  <c r="M1234" i="1"/>
  <c r="AQ1234" i="1" s="1"/>
  <c r="L1234" i="1"/>
  <c r="AM1234" i="1" s="1"/>
  <c r="C1234" i="1"/>
  <c r="F1234" i="1" s="1"/>
  <c r="AT1233" i="1"/>
  <c r="AP1233" i="1"/>
  <c r="AO1233" i="1"/>
  <c r="AK1233" i="1"/>
  <c r="AJ1233" i="1"/>
  <c r="AI1233" i="1"/>
  <c r="AH1233" i="1"/>
  <c r="AG1233" i="1"/>
  <c r="AF1233" i="1"/>
  <c r="AE1233" i="1"/>
  <c r="AD1233" i="1"/>
  <c r="AC1233" i="1"/>
  <c r="AB1233" i="1"/>
  <c r="AA1233" i="1"/>
  <c r="Z1233" i="1"/>
  <c r="Y1233" i="1"/>
  <c r="X1233" i="1"/>
  <c r="W1233" i="1"/>
  <c r="V1233" i="1"/>
  <c r="U1233" i="1"/>
  <c r="T1233" i="1"/>
  <c r="S1233" i="1"/>
  <c r="R1233" i="1"/>
  <c r="Q1233" i="1"/>
  <c r="P1233" i="1"/>
  <c r="O1233" i="1"/>
  <c r="N1233" i="1"/>
  <c r="AL1233" i="1" s="1"/>
  <c r="M1233" i="1"/>
  <c r="AQ1233" i="1" s="1"/>
  <c r="L1233" i="1"/>
  <c r="AM1233" i="1" s="1"/>
  <c r="C1233" i="1"/>
  <c r="F1233" i="1" s="1"/>
  <c r="AT1232" i="1"/>
  <c r="AP1232" i="1"/>
  <c r="AO1232" i="1"/>
  <c r="AK1232" i="1"/>
  <c r="AJ1232" i="1"/>
  <c r="AI1232" i="1"/>
  <c r="AH1232" i="1"/>
  <c r="AG1232" i="1"/>
  <c r="AF1232" i="1"/>
  <c r="AE1232" i="1"/>
  <c r="AD1232" i="1"/>
  <c r="AC1232" i="1"/>
  <c r="AB1232" i="1"/>
  <c r="AA1232" i="1"/>
  <c r="Z1232" i="1"/>
  <c r="Y1232" i="1"/>
  <c r="X1232" i="1"/>
  <c r="W1232" i="1"/>
  <c r="V1232" i="1"/>
  <c r="U1232" i="1"/>
  <c r="T1232" i="1"/>
  <c r="S1232" i="1"/>
  <c r="R1232" i="1"/>
  <c r="Q1232" i="1"/>
  <c r="P1232" i="1"/>
  <c r="O1232" i="1"/>
  <c r="N1232" i="1"/>
  <c r="AL1232" i="1" s="1"/>
  <c r="M1232" i="1"/>
  <c r="AQ1232" i="1" s="1"/>
  <c r="L1232" i="1"/>
  <c r="AM1232" i="1" s="1"/>
  <c r="C1232" i="1"/>
  <c r="F1232" i="1" s="1"/>
  <c r="AT1231" i="1"/>
  <c r="AP1231" i="1"/>
  <c r="AO1231" i="1"/>
  <c r="AK1231" i="1"/>
  <c r="AJ1231" i="1"/>
  <c r="AI1231" i="1"/>
  <c r="AH1231" i="1"/>
  <c r="AG1231" i="1"/>
  <c r="AF1231" i="1"/>
  <c r="AE1231" i="1"/>
  <c r="AD1231" i="1"/>
  <c r="AC1231" i="1"/>
  <c r="AB1231" i="1"/>
  <c r="AA1231" i="1"/>
  <c r="Z1231" i="1"/>
  <c r="Y1231" i="1"/>
  <c r="X1231" i="1"/>
  <c r="W1231" i="1"/>
  <c r="V1231" i="1"/>
  <c r="U1231" i="1"/>
  <c r="T1231" i="1"/>
  <c r="S1231" i="1"/>
  <c r="R1231" i="1"/>
  <c r="Q1231" i="1"/>
  <c r="P1231" i="1"/>
  <c r="O1231" i="1"/>
  <c r="N1231" i="1"/>
  <c r="AL1231" i="1" s="1"/>
  <c r="M1231" i="1"/>
  <c r="AQ1231" i="1" s="1"/>
  <c r="L1231" i="1"/>
  <c r="AM1231" i="1" s="1"/>
  <c r="C1231" i="1"/>
  <c r="F1231" i="1" s="1"/>
  <c r="AT1230" i="1"/>
  <c r="AP1230" i="1"/>
  <c r="AO1230" i="1"/>
  <c r="AK1230" i="1"/>
  <c r="AJ1230" i="1"/>
  <c r="AI1230" i="1"/>
  <c r="AH1230" i="1"/>
  <c r="AG1230" i="1"/>
  <c r="AF1230" i="1"/>
  <c r="AE1230" i="1"/>
  <c r="AD1230" i="1"/>
  <c r="AC1230" i="1"/>
  <c r="AB1230" i="1"/>
  <c r="AA1230" i="1"/>
  <c r="Z1230" i="1"/>
  <c r="Y1230" i="1"/>
  <c r="X1230" i="1"/>
  <c r="W1230" i="1"/>
  <c r="V1230" i="1"/>
  <c r="U1230" i="1"/>
  <c r="T1230" i="1"/>
  <c r="S1230" i="1"/>
  <c r="R1230" i="1"/>
  <c r="Q1230" i="1"/>
  <c r="P1230" i="1"/>
  <c r="O1230" i="1"/>
  <c r="N1230" i="1"/>
  <c r="AL1230" i="1" s="1"/>
  <c r="M1230" i="1"/>
  <c r="AQ1230" i="1" s="1"/>
  <c r="L1230" i="1"/>
  <c r="AM1230" i="1" s="1"/>
  <c r="C1230" i="1"/>
  <c r="F1230" i="1" s="1"/>
  <c r="AT1229" i="1"/>
  <c r="AP1229" i="1"/>
  <c r="AO1229" i="1"/>
  <c r="AK1229" i="1"/>
  <c r="AJ1229" i="1"/>
  <c r="AI1229" i="1"/>
  <c r="AH1229" i="1"/>
  <c r="AG1229" i="1"/>
  <c r="AF1229" i="1"/>
  <c r="AE1229" i="1"/>
  <c r="AD1229" i="1"/>
  <c r="AC1229" i="1"/>
  <c r="AB1229" i="1"/>
  <c r="AA1229" i="1"/>
  <c r="Z1229" i="1"/>
  <c r="Y1229" i="1"/>
  <c r="X1229" i="1"/>
  <c r="W1229" i="1"/>
  <c r="V1229" i="1"/>
  <c r="U1229" i="1"/>
  <c r="T1229" i="1"/>
  <c r="S1229" i="1"/>
  <c r="R1229" i="1"/>
  <c r="Q1229" i="1"/>
  <c r="P1229" i="1"/>
  <c r="O1229" i="1"/>
  <c r="N1229" i="1"/>
  <c r="AL1229" i="1" s="1"/>
  <c r="M1229" i="1"/>
  <c r="AQ1229" i="1" s="1"/>
  <c r="L1229" i="1"/>
  <c r="AM1229" i="1" s="1"/>
  <c r="C1229" i="1"/>
  <c r="F1229" i="1" s="1"/>
  <c r="AT1228" i="1"/>
  <c r="AP1228" i="1"/>
  <c r="AO1228" i="1"/>
  <c r="AK1228" i="1"/>
  <c r="AJ1228" i="1"/>
  <c r="AI1228" i="1"/>
  <c r="AH1228" i="1"/>
  <c r="AG1228" i="1"/>
  <c r="AF1228" i="1"/>
  <c r="AE1228" i="1"/>
  <c r="AD1228" i="1"/>
  <c r="AC1228" i="1"/>
  <c r="AB1228" i="1"/>
  <c r="AA1228" i="1"/>
  <c r="Z1228" i="1"/>
  <c r="Y1228" i="1"/>
  <c r="X1228" i="1"/>
  <c r="W1228" i="1"/>
  <c r="V1228" i="1"/>
  <c r="U1228" i="1"/>
  <c r="T1228" i="1"/>
  <c r="S1228" i="1"/>
  <c r="R1228" i="1"/>
  <c r="Q1228" i="1"/>
  <c r="P1228" i="1"/>
  <c r="O1228" i="1"/>
  <c r="N1228" i="1"/>
  <c r="AL1228" i="1" s="1"/>
  <c r="M1228" i="1"/>
  <c r="AQ1228" i="1" s="1"/>
  <c r="L1228" i="1"/>
  <c r="AM1228" i="1" s="1"/>
  <c r="C1228" i="1"/>
  <c r="F1228" i="1" s="1"/>
  <c r="AT1227" i="1"/>
  <c r="AP1227" i="1"/>
  <c r="AO1227" i="1"/>
  <c r="AK1227" i="1"/>
  <c r="AJ1227" i="1"/>
  <c r="AI1227" i="1"/>
  <c r="AH1227" i="1"/>
  <c r="AG1227" i="1"/>
  <c r="AF1227" i="1"/>
  <c r="AE1227" i="1"/>
  <c r="AD1227" i="1"/>
  <c r="AC1227" i="1"/>
  <c r="AB1227" i="1"/>
  <c r="AA1227" i="1"/>
  <c r="Z1227" i="1"/>
  <c r="Y1227" i="1"/>
  <c r="X1227" i="1"/>
  <c r="W1227" i="1"/>
  <c r="V1227" i="1"/>
  <c r="U1227" i="1"/>
  <c r="T1227" i="1"/>
  <c r="S1227" i="1"/>
  <c r="R1227" i="1"/>
  <c r="Q1227" i="1"/>
  <c r="P1227" i="1"/>
  <c r="O1227" i="1"/>
  <c r="N1227" i="1"/>
  <c r="AL1227" i="1" s="1"/>
  <c r="M1227" i="1"/>
  <c r="AQ1227" i="1" s="1"/>
  <c r="L1227" i="1"/>
  <c r="AM1227" i="1" s="1"/>
  <c r="C1227" i="1"/>
  <c r="F1227" i="1" s="1"/>
  <c r="AT1226" i="1"/>
  <c r="AP1226" i="1"/>
  <c r="AO1226" i="1"/>
  <c r="AK1226" i="1"/>
  <c r="AJ1226" i="1"/>
  <c r="AI1226" i="1"/>
  <c r="AH1226" i="1"/>
  <c r="AG1226" i="1"/>
  <c r="AF1226" i="1"/>
  <c r="AE1226" i="1"/>
  <c r="AD1226" i="1"/>
  <c r="AC1226" i="1"/>
  <c r="AB1226" i="1"/>
  <c r="AA1226" i="1"/>
  <c r="Z1226" i="1"/>
  <c r="Y1226" i="1"/>
  <c r="X1226" i="1"/>
  <c r="W1226" i="1"/>
  <c r="V1226" i="1"/>
  <c r="U1226" i="1"/>
  <c r="T1226" i="1"/>
  <c r="S1226" i="1"/>
  <c r="R1226" i="1"/>
  <c r="Q1226" i="1"/>
  <c r="P1226" i="1"/>
  <c r="O1226" i="1"/>
  <c r="N1226" i="1"/>
  <c r="AL1226" i="1" s="1"/>
  <c r="M1226" i="1"/>
  <c r="AQ1226" i="1" s="1"/>
  <c r="L1226" i="1"/>
  <c r="AM1226" i="1" s="1"/>
  <c r="C1226" i="1"/>
  <c r="F1226" i="1" s="1"/>
  <c r="AT1225" i="1"/>
  <c r="AP1225" i="1"/>
  <c r="AO1225" i="1"/>
  <c r="AK1225" i="1"/>
  <c r="AJ1225" i="1"/>
  <c r="AI1225" i="1"/>
  <c r="AH1225" i="1"/>
  <c r="AG1225" i="1"/>
  <c r="AF1225" i="1"/>
  <c r="AE1225" i="1"/>
  <c r="AD1225" i="1"/>
  <c r="AC1225" i="1"/>
  <c r="AB1225" i="1"/>
  <c r="AA1225" i="1"/>
  <c r="Z1225" i="1"/>
  <c r="Y1225" i="1"/>
  <c r="X1225" i="1"/>
  <c r="W1225" i="1"/>
  <c r="V1225" i="1"/>
  <c r="U1225" i="1"/>
  <c r="T1225" i="1"/>
  <c r="S1225" i="1"/>
  <c r="R1225" i="1"/>
  <c r="Q1225" i="1"/>
  <c r="P1225" i="1"/>
  <c r="O1225" i="1"/>
  <c r="N1225" i="1"/>
  <c r="AL1225" i="1" s="1"/>
  <c r="M1225" i="1"/>
  <c r="AQ1225" i="1" s="1"/>
  <c r="L1225" i="1"/>
  <c r="AM1225" i="1" s="1"/>
  <c r="C1225" i="1"/>
  <c r="F1225" i="1" s="1"/>
  <c r="AT1224" i="1"/>
  <c r="AP1224" i="1"/>
  <c r="AO1224" i="1"/>
  <c r="AK1224" i="1"/>
  <c r="AJ1224" i="1"/>
  <c r="AI1224" i="1"/>
  <c r="AH1224" i="1"/>
  <c r="AG1224" i="1"/>
  <c r="AF1224" i="1"/>
  <c r="AE1224" i="1"/>
  <c r="AD1224" i="1"/>
  <c r="AC1224" i="1"/>
  <c r="AB1224" i="1"/>
  <c r="AA1224" i="1"/>
  <c r="Z1224" i="1"/>
  <c r="Y1224" i="1"/>
  <c r="X1224" i="1"/>
  <c r="W1224" i="1"/>
  <c r="V1224" i="1"/>
  <c r="U1224" i="1"/>
  <c r="T1224" i="1"/>
  <c r="S1224" i="1"/>
  <c r="R1224" i="1"/>
  <c r="Q1224" i="1"/>
  <c r="P1224" i="1"/>
  <c r="O1224" i="1"/>
  <c r="N1224" i="1"/>
  <c r="AL1224" i="1" s="1"/>
  <c r="M1224" i="1"/>
  <c r="AQ1224" i="1" s="1"/>
  <c r="L1224" i="1"/>
  <c r="AM1224" i="1" s="1"/>
  <c r="C1224" i="1"/>
  <c r="F1224" i="1" s="1"/>
  <c r="AT1223" i="1"/>
  <c r="AP1223" i="1"/>
  <c r="AO1223" i="1"/>
  <c r="AK1223" i="1"/>
  <c r="AJ1223" i="1"/>
  <c r="AI1223" i="1"/>
  <c r="AH1223" i="1"/>
  <c r="AG1223" i="1"/>
  <c r="AF1223" i="1"/>
  <c r="AE1223" i="1"/>
  <c r="AD1223" i="1"/>
  <c r="AC1223" i="1"/>
  <c r="AB1223" i="1"/>
  <c r="AA1223" i="1"/>
  <c r="Z1223" i="1"/>
  <c r="Y1223" i="1"/>
  <c r="X1223" i="1"/>
  <c r="W1223" i="1"/>
  <c r="V1223" i="1"/>
  <c r="U1223" i="1"/>
  <c r="T1223" i="1"/>
  <c r="S1223" i="1"/>
  <c r="R1223" i="1"/>
  <c r="Q1223" i="1"/>
  <c r="P1223" i="1"/>
  <c r="O1223" i="1"/>
  <c r="N1223" i="1"/>
  <c r="AL1223" i="1" s="1"/>
  <c r="M1223" i="1"/>
  <c r="AQ1223" i="1" s="1"/>
  <c r="L1223" i="1"/>
  <c r="AM1223" i="1" s="1"/>
  <c r="C1223" i="1"/>
  <c r="F1223" i="1" s="1"/>
  <c r="AT1222" i="1"/>
  <c r="AP1222" i="1"/>
  <c r="AO1222" i="1"/>
  <c r="AK1222" i="1"/>
  <c r="AJ1222" i="1"/>
  <c r="AI1222" i="1"/>
  <c r="AH1222" i="1"/>
  <c r="AG1222" i="1"/>
  <c r="AF1222" i="1"/>
  <c r="AE1222" i="1"/>
  <c r="AD1222" i="1"/>
  <c r="AC1222" i="1"/>
  <c r="AB1222" i="1"/>
  <c r="AA1222" i="1"/>
  <c r="Z1222" i="1"/>
  <c r="Y1222" i="1"/>
  <c r="X1222" i="1"/>
  <c r="W1222" i="1"/>
  <c r="V1222" i="1"/>
  <c r="U1222" i="1"/>
  <c r="T1222" i="1"/>
  <c r="S1222" i="1"/>
  <c r="R1222" i="1"/>
  <c r="Q1222" i="1"/>
  <c r="P1222" i="1"/>
  <c r="O1222" i="1"/>
  <c r="N1222" i="1"/>
  <c r="AL1222" i="1" s="1"/>
  <c r="M1222" i="1"/>
  <c r="AQ1222" i="1" s="1"/>
  <c r="L1222" i="1"/>
  <c r="AM1222" i="1" s="1"/>
  <c r="C1222" i="1"/>
  <c r="F1222" i="1" s="1"/>
  <c r="AT1221" i="1"/>
  <c r="AP1221" i="1"/>
  <c r="AO1221" i="1"/>
  <c r="AK1221" i="1"/>
  <c r="AJ1221" i="1"/>
  <c r="AI1221" i="1"/>
  <c r="AH1221" i="1"/>
  <c r="AG1221" i="1"/>
  <c r="AF1221" i="1"/>
  <c r="AE1221" i="1"/>
  <c r="AD1221" i="1"/>
  <c r="AC1221" i="1"/>
  <c r="AB1221" i="1"/>
  <c r="AA1221" i="1"/>
  <c r="Z1221" i="1"/>
  <c r="Y1221" i="1"/>
  <c r="X1221" i="1"/>
  <c r="W1221" i="1"/>
  <c r="V1221" i="1"/>
  <c r="U1221" i="1"/>
  <c r="T1221" i="1"/>
  <c r="S1221" i="1"/>
  <c r="R1221" i="1"/>
  <c r="Q1221" i="1"/>
  <c r="P1221" i="1"/>
  <c r="O1221" i="1"/>
  <c r="N1221" i="1"/>
  <c r="AL1221" i="1" s="1"/>
  <c r="M1221" i="1"/>
  <c r="AQ1221" i="1" s="1"/>
  <c r="L1221" i="1"/>
  <c r="AM1221" i="1" s="1"/>
  <c r="C1221" i="1"/>
  <c r="F1221" i="1" s="1"/>
  <c r="AT1220" i="1"/>
  <c r="AP1220" i="1"/>
  <c r="AO1220" i="1"/>
  <c r="AK1220" i="1"/>
  <c r="AJ1220" i="1"/>
  <c r="AI1220" i="1"/>
  <c r="AH1220" i="1"/>
  <c r="AG1220" i="1"/>
  <c r="AF1220" i="1"/>
  <c r="AE1220" i="1"/>
  <c r="AD1220" i="1"/>
  <c r="AC1220" i="1"/>
  <c r="AB1220" i="1"/>
  <c r="AA1220" i="1"/>
  <c r="Z1220" i="1"/>
  <c r="Y1220" i="1"/>
  <c r="X1220" i="1"/>
  <c r="W1220" i="1"/>
  <c r="V1220" i="1"/>
  <c r="U1220" i="1"/>
  <c r="T1220" i="1"/>
  <c r="S1220" i="1"/>
  <c r="R1220" i="1"/>
  <c r="Q1220" i="1"/>
  <c r="P1220" i="1"/>
  <c r="O1220" i="1"/>
  <c r="N1220" i="1"/>
  <c r="AL1220" i="1" s="1"/>
  <c r="M1220" i="1"/>
  <c r="AQ1220" i="1" s="1"/>
  <c r="L1220" i="1"/>
  <c r="AM1220" i="1" s="1"/>
  <c r="C1220" i="1"/>
  <c r="F1220" i="1" s="1"/>
  <c r="AT1219" i="1"/>
  <c r="AP1219" i="1"/>
  <c r="AO1219" i="1"/>
  <c r="AK1219" i="1"/>
  <c r="AJ1219" i="1"/>
  <c r="AI1219" i="1"/>
  <c r="AH1219" i="1"/>
  <c r="AG1219" i="1"/>
  <c r="AF1219" i="1"/>
  <c r="AE1219" i="1"/>
  <c r="AD1219" i="1"/>
  <c r="AC1219" i="1"/>
  <c r="AB1219" i="1"/>
  <c r="AA1219" i="1"/>
  <c r="Z1219" i="1"/>
  <c r="Y1219" i="1"/>
  <c r="X1219" i="1"/>
  <c r="W1219" i="1"/>
  <c r="V1219" i="1"/>
  <c r="U1219" i="1"/>
  <c r="T1219" i="1"/>
  <c r="S1219" i="1"/>
  <c r="R1219" i="1"/>
  <c r="Q1219" i="1"/>
  <c r="P1219" i="1"/>
  <c r="O1219" i="1"/>
  <c r="N1219" i="1"/>
  <c r="AL1219" i="1" s="1"/>
  <c r="M1219" i="1"/>
  <c r="AQ1219" i="1" s="1"/>
  <c r="L1219" i="1"/>
  <c r="AM1219" i="1" s="1"/>
  <c r="C1219" i="1"/>
  <c r="F1219" i="1" s="1"/>
  <c r="AT1218" i="1"/>
  <c r="AP1218" i="1"/>
  <c r="AO1218" i="1"/>
  <c r="AK1218" i="1"/>
  <c r="AJ1218" i="1"/>
  <c r="AI1218" i="1"/>
  <c r="AH1218" i="1"/>
  <c r="AG1218" i="1"/>
  <c r="AF1218" i="1"/>
  <c r="AE1218" i="1"/>
  <c r="AD1218" i="1"/>
  <c r="AC1218" i="1"/>
  <c r="AB1218" i="1"/>
  <c r="AA1218" i="1"/>
  <c r="Z1218" i="1"/>
  <c r="Y1218" i="1"/>
  <c r="X1218" i="1"/>
  <c r="W1218" i="1"/>
  <c r="V1218" i="1"/>
  <c r="U1218" i="1"/>
  <c r="T1218" i="1"/>
  <c r="S1218" i="1"/>
  <c r="R1218" i="1"/>
  <c r="Q1218" i="1"/>
  <c r="P1218" i="1"/>
  <c r="O1218" i="1"/>
  <c r="N1218" i="1"/>
  <c r="AL1218" i="1" s="1"/>
  <c r="M1218" i="1"/>
  <c r="AQ1218" i="1" s="1"/>
  <c r="L1218" i="1"/>
  <c r="AM1218" i="1" s="1"/>
  <c r="C1218" i="1"/>
  <c r="F1218" i="1" s="1"/>
  <c r="AT1217" i="1"/>
  <c r="AP1217" i="1"/>
  <c r="AO1217" i="1"/>
  <c r="AK1217" i="1"/>
  <c r="AJ1217" i="1"/>
  <c r="AI1217" i="1"/>
  <c r="AH1217" i="1"/>
  <c r="AG1217" i="1"/>
  <c r="AF1217" i="1"/>
  <c r="AE1217" i="1"/>
  <c r="AD1217" i="1"/>
  <c r="AC1217" i="1"/>
  <c r="AB1217" i="1"/>
  <c r="AA1217" i="1"/>
  <c r="Z1217" i="1"/>
  <c r="Y1217" i="1"/>
  <c r="X1217" i="1"/>
  <c r="W1217" i="1"/>
  <c r="V1217" i="1"/>
  <c r="U1217" i="1"/>
  <c r="T1217" i="1"/>
  <c r="S1217" i="1"/>
  <c r="R1217" i="1"/>
  <c r="Q1217" i="1"/>
  <c r="P1217" i="1"/>
  <c r="O1217" i="1"/>
  <c r="N1217" i="1"/>
  <c r="AL1217" i="1" s="1"/>
  <c r="M1217" i="1"/>
  <c r="AQ1217" i="1" s="1"/>
  <c r="L1217" i="1"/>
  <c r="AM1217" i="1" s="1"/>
  <c r="C1217" i="1"/>
  <c r="F1217" i="1" s="1"/>
  <c r="AT1216" i="1"/>
  <c r="AP1216" i="1"/>
  <c r="AO1216" i="1"/>
  <c r="AK1216" i="1"/>
  <c r="AJ1216" i="1"/>
  <c r="AI1216" i="1"/>
  <c r="AH1216" i="1"/>
  <c r="AG1216" i="1"/>
  <c r="AF1216" i="1"/>
  <c r="AE1216" i="1"/>
  <c r="AD1216" i="1"/>
  <c r="AC1216" i="1"/>
  <c r="AB1216" i="1"/>
  <c r="AA1216" i="1"/>
  <c r="Z1216" i="1"/>
  <c r="Y1216" i="1"/>
  <c r="X1216" i="1"/>
  <c r="W1216" i="1"/>
  <c r="V1216" i="1"/>
  <c r="U1216" i="1"/>
  <c r="T1216" i="1"/>
  <c r="S1216" i="1"/>
  <c r="R1216" i="1"/>
  <c r="Q1216" i="1"/>
  <c r="P1216" i="1"/>
  <c r="O1216" i="1"/>
  <c r="N1216" i="1"/>
  <c r="AL1216" i="1" s="1"/>
  <c r="M1216" i="1"/>
  <c r="AQ1216" i="1" s="1"/>
  <c r="L1216" i="1"/>
  <c r="AM1216" i="1" s="1"/>
  <c r="C1216" i="1"/>
  <c r="F1216" i="1" s="1"/>
  <c r="AT1215" i="1"/>
  <c r="AP1215" i="1"/>
  <c r="AO1215" i="1"/>
  <c r="AK1215" i="1"/>
  <c r="AJ1215" i="1"/>
  <c r="AI1215" i="1"/>
  <c r="AH1215" i="1"/>
  <c r="AG1215" i="1"/>
  <c r="AF1215" i="1"/>
  <c r="AE1215" i="1"/>
  <c r="AD1215" i="1"/>
  <c r="AC1215" i="1"/>
  <c r="AB1215" i="1"/>
  <c r="AA1215" i="1"/>
  <c r="Z1215" i="1"/>
  <c r="Y1215" i="1"/>
  <c r="X1215" i="1"/>
  <c r="W1215" i="1"/>
  <c r="V1215" i="1"/>
  <c r="U1215" i="1"/>
  <c r="T1215" i="1"/>
  <c r="S1215" i="1"/>
  <c r="R1215" i="1"/>
  <c r="Q1215" i="1"/>
  <c r="P1215" i="1"/>
  <c r="O1215" i="1"/>
  <c r="N1215" i="1"/>
  <c r="AL1215" i="1" s="1"/>
  <c r="M1215" i="1"/>
  <c r="AQ1215" i="1" s="1"/>
  <c r="L1215" i="1"/>
  <c r="AM1215" i="1" s="1"/>
  <c r="C1215" i="1"/>
  <c r="F1215" i="1" s="1"/>
  <c r="AT1214" i="1"/>
  <c r="AP1214" i="1"/>
  <c r="AO1214" i="1"/>
  <c r="AK1214" i="1"/>
  <c r="AJ1214" i="1"/>
  <c r="AI1214" i="1"/>
  <c r="AH1214" i="1"/>
  <c r="AG1214" i="1"/>
  <c r="AF1214" i="1"/>
  <c r="AE1214" i="1"/>
  <c r="AD1214" i="1"/>
  <c r="AC1214" i="1"/>
  <c r="AB1214" i="1"/>
  <c r="AA1214" i="1"/>
  <c r="Z1214" i="1"/>
  <c r="Y1214" i="1"/>
  <c r="X1214" i="1"/>
  <c r="W1214" i="1"/>
  <c r="V1214" i="1"/>
  <c r="U1214" i="1"/>
  <c r="T1214" i="1"/>
  <c r="S1214" i="1"/>
  <c r="R1214" i="1"/>
  <c r="Q1214" i="1"/>
  <c r="P1214" i="1"/>
  <c r="O1214" i="1"/>
  <c r="N1214" i="1"/>
  <c r="AL1214" i="1" s="1"/>
  <c r="M1214" i="1"/>
  <c r="AQ1214" i="1" s="1"/>
  <c r="L1214" i="1"/>
  <c r="AM1214" i="1" s="1"/>
  <c r="C1214" i="1"/>
  <c r="F1214" i="1" s="1"/>
  <c r="AT1213" i="1"/>
  <c r="AP1213" i="1"/>
  <c r="AO1213" i="1"/>
  <c r="AK1213" i="1"/>
  <c r="AJ1213" i="1"/>
  <c r="AI1213" i="1"/>
  <c r="AH1213" i="1"/>
  <c r="AG1213" i="1"/>
  <c r="AF1213" i="1"/>
  <c r="AE1213" i="1"/>
  <c r="AD1213" i="1"/>
  <c r="AC1213" i="1"/>
  <c r="AB1213" i="1"/>
  <c r="AA1213" i="1"/>
  <c r="Z1213" i="1"/>
  <c r="Y1213" i="1"/>
  <c r="X1213" i="1"/>
  <c r="W1213" i="1"/>
  <c r="V1213" i="1"/>
  <c r="U1213" i="1"/>
  <c r="T1213" i="1"/>
  <c r="S1213" i="1"/>
  <c r="R1213" i="1"/>
  <c r="Q1213" i="1"/>
  <c r="P1213" i="1"/>
  <c r="O1213" i="1"/>
  <c r="N1213" i="1"/>
  <c r="AL1213" i="1" s="1"/>
  <c r="M1213" i="1"/>
  <c r="AQ1213" i="1" s="1"/>
  <c r="L1213" i="1"/>
  <c r="AM1213" i="1" s="1"/>
  <c r="C1213" i="1"/>
  <c r="F1213" i="1" s="1"/>
  <c r="AT1212" i="1"/>
  <c r="AK1212" i="1"/>
  <c r="AJ1212" i="1"/>
  <c r="AI1212" i="1"/>
  <c r="AH1212" i="1"/>
  <c r="AG1212" i="1"/>
  <c r="AF1212" i="1"/>
  <c r="AE1212" i="1"/>
  <c r="AD1212" i="1"/>
  <c r="AC1212" i="1"/>
  <c r="AB1212" i="1"/>
  <c r="AA1212" i="1"/>
  <c r="Z1212" i="1"/>
  <c r="Y1212" i="1"/>
  <c r="X1212" i="1"/>
  <c r="W1212" i="1"/>
  <c r="V1212" i="1"/>
  <c r="U1212" i="1"/>
  <c r="T1212" i="1"/>
  <c r="S1212" i="1"/>
  <c r="R1212" i="1"/>
  <c r="Q1212" i="1"/>
  <c r="P1212" i="1"/>
  <c r="O1212" i="1"/>
  <c r="N1212" i="1"/>
  <c r="AL1212" i="1" s="1"/>
  <c r="M1212" i="1"/>
  <c r="AQ1212" i="1" s="1"/>
  <c r="L1212" i="1"/>
  <c r="AM1212" i="1" s="1"/>
  <c r="C1212" i="1"/>
  <c r="F1212" i="1" s="1"/>
  <c r="AT1211" i="1"/>
  <c r="AP1211" i="1"/>
  <c r="AK1211" i="1"/>
  <c r="AJ1211" i="1"/>
  <c r="AI1211" i="1"/>
  <c r="AH1211" i="1"/>
  <c r="AG1211" i="1"/>
  <c r="AF1211" i="1"/>
  <c r="AE1211" i="1"/>
  <c r="AD1211" i="1"/>
  <c r="AC1211" i="1"/>
  <c r="AB1211" i="1"/>
  <c r="AA1211" i="1"/>
  <c r="Z1211" i="1"/>
  <c r="Y1211" i="1"/>
  <c r="X1211" i="1"/>
  <c r="W1211" i="1"/>
  <c r="V1211" i="1"/>
  <c r="U1211" i="1"/>
  <c r="T1211" i="1"/>
  <c r="S1211" i="1"/>
  <c r="R1211" i="1"/>
  <c r="Q1211" i="1"/>
  <c r="P1211" i="1"/>
  <c r="O1211" i="1"/>
  <c r="N1211" i="1"/>
  <c r="AL1211" i="1" s="1"/>
  <c r="M1211" i="1"/>
  <c r="AQ1211" i="1" s="1"/>
  <c r="L1211" i="1"/>
  <c r="AM1211" i="1" s="1"/>
  <c r="C1211" i="1"/>
  <c r="F1211" i="1" s="1"/>
  <c r="AT1210" i="1"/>
  <c r="AP1210" i="1"/>
  <c r="AO1210" i="1"/>
  <c r="AK1210" i="1"/>
  <c r="AJ1210" i="1"/>
  <c r="AI1210" i="1"/>
  <c r="AH1210" i="1"/>
  <c r="AG1210" i="1"/>
  <c r="AF1210" i="1"/>
  <c r="AE1210" i="1"/>
  <c r="AD1210" i="1"/>
  <c r="AC1210" i="1"/>
  <c r="AB1210" i="1"/>
  <c r="AA1210" i="1"/>
  <c r="Z1210" i="1"/>
  <c r="Y1210" i="1"/>
  <c r="X1210" i="1"/>
  <c r="W1210" i="1"/>
  <c r="V1210" i="1"/>
  <c r="U1210" i="1"/>
  <c r="T1210" i="1"/>
  <c r="S1210" i="1"/>
  <c r="R1210" i="1"/>
  <c r="Q1210" i="1"/>
  <c r="P1210" i="1"/>
  <c r="O1210" i="1"/>
  <c r="N1210" i="1"/>
  <c r="AL1210" i="1" s="1"/>
  <c r="M1210" i="1"/>
  <c r="AQ1210" i="1" s="1"/>
  <c r="L1210" i="1"/>
  <c r="AM1210" i="1" s="1"/>
  <c r="C1210" i="1"/>
  <c r="F1210" i="1" s="1"/>
  <c r="AT1209" i="1"/>
  <c r="AP1209" i="1"/>
  <c r="AO1209" i="1"/>
  <c r="AK1209" i="1"/>
  <c r="AJ1209" i="1"/>
  <c r="AI1209" i="1"/>
  <c r="AH1209" i="1"/>
  <c r="AG1209" i="1"/>
  <c r="AF1209" i="1"/>
  <c r="AE1209" i="1"/>
  <c r="AD1209" i="1"/>
  <c r="AC1209" i="1"/>
  <c r="AB1209" i="1"/>
  <c r="AA1209" i="1"/>
  <c r="Z1209" i="1"/>
  <c r="Y1209" i="1"/>
  <c r="X1209" i="1"/>
  <c r="W1209" i="1"/>
  <c r="V1209" i="1"/>
  <c r="U1209" i="1"/>
  <c r="T1209" i="1"/>
  <c r="S1209" i="1"/>
  <c r="R1209" i="1"/>
  <c r="Q1209" i="1"/>
  <c r="P1209" i="1"/>
  <c r="O1209" i="1"/>
  <c r="N1209" i="1"/>
  <c r="AL1209" i="1" s="1"/>
  <c r="M1209" i="1"/>
  <c r="AQ1209" i="1" s="1"/>
  <c r="L1209" i="1"/>
  <c r="AM1209" i="1" s="1"/>
  <c r="C1209" i="1"/>
  <c r="F1209" i="1" s="1"/>
  <c r="AT1208" i="1"/>
  <c r="AP1208" i="1"/>
  <c r="AO1208" i="1"/>
  <c r="AK1208" i="1"/>
  <c r="AJ1208" i="1"/>
  <c r="AI1208" i="1"/>
  <c r="AH1208" i="1"/>
  <c r="AG1208" i="1"/>
  <c r="AF1208" i="1"/>
  <c r="AE1208" i="1"/>
  <c r="AD1208" i="1"/>
  <c r="AC1208" i="1"/>
  <c r="AB1208" i="1"/>
  <c r="AA1208" i="1"/>
  <c r="Z1208" i="1"/>
  <c r="Y1208" i="1"/>
  <c r="X1208" i="1"/>
  <c r="W1208" i="1"/>
  <c r="V1208" i="1"/>
  <c r="U1208" i="1"/>
  <c r="T1208" i="1"/>
  <c r="S1208" i="1"/>
  <c r="R1208" i="1"/>
  <c r="Q1208" i="1"/>
  <c r="P1208" i="1"/>
  <c r="O1208" i="1"/>
  <c r="N1208" i="1"/>
  <c r="AL1208" i="1" s="1"/>
  <c r="M1208" i="1"/>
  <c r="AQ1208" i="1" s="1"/>
  <c r="L1208" i="1"/>
  <c r="AM1208" i="1" s="1"/>
  <c r="C1208" i="1"/>
  <c r="F1208" i="1" s="1"/>
  <c r="AT1207" i="1"/>
  <c r="AP1207" i="1"/>
  <c r="AO1207" i="1"/>
  <c r="AK1207" i="1"/>
  <c r="AJ1207" i="1"/>
  <c r="AI1207" i="1"/>
  <c r="AH1207" i="1"/>
  <c r="AG1207" i="1"/>
  <c r="AF1207" i="1"/>
  <c r="AE1207" i="1"/>
  <c r="AD1207" i="1"/>
  <c r="AC1207" i="1"/>
  <c r="AB1207" i="1"/>
  <c r="AA1207" i="1"/>
  <c r="Z1207" i="1"/>
  <c r="Y1207" i="1"/>
  <c r="X1207" i="1"/>
  <c r="W1207" i="1"/>
  <c r="V1207" i="1"/>
  <c r="U1207" i="1"/>
  <c r="T1207" i="1"/>
  <c r="S1207" i="1"/>
  <c r="R1207" i="1"/>
  <c r="Q1207" i="1"/>
  <c r="P1207" i="1"/>
  <c r="O1207" i="1"/>
  <c r="N1207" i="1"/>
  <c r="AL1207" i="1" s="1"/>
  <c r="M1207" i="1"/>
  <c r="AQ1207" i="1" s="1"/>
  <c r="L1207" i="1"/>
  <c r="AM1207" i="1" s="1"/>
  <c r="C1207" i="1"/>
  <c r="F1207" i="1" s="1"/>
  <c r="AT1206" i="1"/>
  <c r="AP1206" i="1"/>
  <c r="AO1206" i="1"/>
  <c r="AK1206" i="1"/>
  <c r="AJ1206" i="1"/>
  <c r="AI1206" i="1"/>
  <c r="AH1206" i="1"/>
  <c r="AG1206" i="1"/>
  <c r="AF1206" i="1"/>
  <c r="AE1206" i="1"/>
  <c r="AD1206" i="1"/>
  <c r="AC1206" i="1"/>
  <c r="AB1206" i="1"/>
  <c r="AA1206" i="1"/>
  <c r="Z1206" i="1"/>
  <c r="Y1206" i="1"/>
  <c r="X1206" i="1"/>
  <c r="W1206" i="1"/>
  <c r="V1206" i="1"/>
  <c r="U1206" i="1"/>
  <c r="T1206" i="1"/>
  <c r="S1206" i="1"/>
  <c r="R1206" i="1"/>
  <c r="Q1206" i="1"/>
  <c r="P1206" i="1"/>
  <c r="O1206" i="1"/>
  <c r="N1206" i="1"/>
  <c r="AL1206" i="1" s="1"/>
  <c r="M1206" i="1"/>
  <c r="AQ1206" i="1" s="1"/>
  <c r="L1206" i="1"/>
  <c r="AM1206" i="1" s="1"/>
  <c r="C1206" i="1"/>
  <c r="F1206" i="1" s="1"/>
  <c r="AT1205" i="1"/>
  <c r="AP1205" i="1"/>
  <c r="AO1205" i="1"/>
  <c r="AK1205" i="1"/>
  <c r="AJ1205" i="1"/>
  <c r="AI1205" i="1"/>
  <c r="AH1205" i="1"/>
  <c r="AG1205" i="1"/>
  <c r="AF1205" i="1"/>
  <c r="AE1205" i="1"/>
  <c r="AD1205" i="1"/>
  <c r="AC1205" i="1"/>
  <c r="AB1205" i="1"/>
  <c r="AA1205" i="1"/>
  <c r="Z1205" i="1"/>
  <c r="Y1205" i="1"/>
  <c r="X1205" i="1"/>
  <c r="W1205" i="1"/>
  <c r="V1205" i="1"/>
  <c r="U1205" i="1"/>
  <c r="T1205" i="1"/>
  <c r="S1205" i="1"/>
  <c r="R1205" i="1"/>
  <c r="Q1205" i="1"/>
  <c r="P1205" i="1"/>
  <c r="O1205" i="1"/>
  <c r="N1205" i="1"/>
  <c r="AL1205" i="1" s="1"/>
  <c r="M1205" i="1"/>
  <c r="AQ1205" i="1" s="1"/>
  <c r="L1205" i="1"/>
  <c r="AM1205" i="1" s="1"/>
  <c r="C1205" i="1"/>
  <c r="F1205" i="1" s="1"/>
  <c r="AT1204" i="1"/>
  <c r="AP1204" i="1"/>
  <c r="AO1204" i="1"/>
  <c r="AK1204" i="1"/>
  <c r="AJ1204" i="1"/>
  <c r="AI1204" i="1"/>
  <c r="AH1204" i="1"/>
  <c r="AG1204" i="1"/>
  <c r="AF1204" i="1"/>
  <c r="AE1204" i="1"/>
  <c r="AD1204" i="1"/>
  <c r="AC1204" i="1"/>
  <c r="AB1204" i="1"/>
  <c r="AA1204" i="1"/>
  <c r="Z1204" i="1"/>
  <c r="Y1204" i="1"/>
  <c r="X1204" i="1"/>
  <c r="W1204" i="1"/>
  <c r="V1204" i="1"/>
  <c r="U1204" i="1"/>
  <c r="T1204" i="1"/>
  <c r="S1204" i="1"/>
  <c r="R1204" i="1"/>
  <c r="Q1204" i="1"/>
  <c r="P1204" i="1"/>
  <c r="O1204" i="1"/>
  <c r="N1204" i="1"/>
  <c r="AL1204" i="1" s="1"/>
  <c r="M1204" i="1"/>
  <c r="AQ1204" i="1" s="1"/>
  <c r="L1204" i="1"/>
  <c r="AM1204" i="1" s="1"/>
  <c r="C1204" i="1"/>
  <c r="F1204" i="1" s="1"/>
  <c r="AT1203" i="1"/>
  <c r="AP1203" i="1"/>
  <c r="AO1203" i="1"/>
  <c r="AK1203" i="1"/>
  <c r="AJ1203" i="1"/>
  <c r="AI1203" i="1"/>
  <c r="AH1203" i="1"/>
  <c r="AG1203" i="1"/>
  <c r="AF1203" i="1"/>
  <c r="AE1203" i="1"/>
  <c r="AD1203" i="1"/>
  <c r="AC1203" i="1"/>
  <c r="AB1203" i="1"/>
  <c r="AA1203" i="1"/>
  <c r="Z1203" i="1"/>
  <c r="Y1203" i="1"/>
  <c r="X1203" i="1"/>
  <c r="W1203" i="1"/>
  <c r="V1203" i="1"/>
  <c r="U1203" i="1"/>
  <c r="T1203" i="1"/>
  <c r="S1203" i="1"/>
  <c r="R1203" i="1"/>
  <c r="Q1203" i="1"/>
  <c r="P1203" i="1"/>
  <c r="O1203" i="1"/>
  <c r="N1203" i="1"/>
  <c r="AL1203" i="1" s="1"/>
  <c r="M1203" i="1"/>
  <c r="AQ1203" i="1" s="1"/>
  <c r="L1203" i="1"/>
  <c r="AM1203" i="1" s="1"/>
  <c r="C1203" i="1"/>
  <c r="F1203" i="1" s="1"/>
  <c r="AT1202" i="1"/>
  <c r="AP1202" i="1"/>
  <c r="AO1202" i="1"/>
  <c r="AK1202" i="1"/>
  <c r="AJ1202" i="1"/>
  <c r="AI1202" i="1"/>
  <c r="AH1202" i="1"/>
  <c r="AG1202" i="1"/>
  <c r="AF1202" i="1"/>
  <c r="AE1202" i="1"/>
  <c r="AD1202" i="1"/>
  <c r="AC1202" i="1"/>
  <c r="AB1202" i="1"/>
  <c r="AA1202" i="1"/>
  <c r="Z1202" i="1"/>
  <c r="Y1202" i="1"/>
  <c r="X1202" i="1"/>
  <c r="W1202" i="1"/>
  <c r="V1202" i="1"/>
  <c r="U1202" i="1"/>
  <c r="T1202" i="1"/>
  <c r="S1202" i="1"/>
  <c r="R1202" i="1"/>
  <c r="Q1202" i="1"/>
  <c r="P1202" i="1"/>
  <c r="O1202" i="1"/>
  <c r="N1202" i="1"/>
  <c r="AL1202" i="1" s="1"/>
  <c r="M1202" i="1"/>
  <c r="AQ1202" i="1" s="1"/>
  <c r="L1202" i="1"/>
  <c r="AM1202" i="1" s="1"/>
  <c r="C1202" i="1"/>
  <c r="F1202" i="1" s="1"/>
  <c r="AT1201" i="1"/>
  <c r="AP1201" i="1"/>
  <c r="AO1201" i="1"/>
  <c r="AK1201" i="1"/>
  <c r="AJ1201" i="1"/>
  <c r="AI1201" i="1"/>
  <c r="AH1201" i="1"/>
  <c r="AG1201" i="1"/>
  <c r="AF1201" i="1"/>
  <c r="AE1201" i="1"/>
  <c r="AD1201" i="1"/>
  <c r="AC1201" i="1"/>
  <c r="AB1201" i="1"/>
  <c r="AA1201" i="1"/>
  <c r="Z1201" i="1"/>
  <c r="Y1201" i="1"/>
  <c r="X1201" i="1"/>
  <c r="W1201" i="1"/>
  <c r="V1201" i="1"/>
  <c r="U1201" i="1"/>
  <c r="T1201" i="1"/>
  <c r="S1201" i="1"/>
  <c r="R1201" i="1"/>
  <c r="Q1201" i="1"/>
  <c r="P1201" i="1"/>
  <c r="O1201" i="1"/>
  <c r="N1201" i="1"/>
  <c r="AL1201" i="1" s="1"/>
  <c r="M1201" i="1"/>
  <c r="AQ1201" i="1" s="1"/>
  <c r="L1201" i="1"/>
  <c r="AM1201" i="1" s="1"/>
  <c r="C1201" i="1"/>
  <c r="F1201" i="1" s="1"/>
  <c r="AT1200" i="1"/>
  <c r="AP1200" i="1"/>
  <c r="AO1200" i="1"/>
  <c r="AK1200" i="1"/>
  <c r="AJ1200" i="1"/>
  <c r="AI1200" i="1"/>
  <c r="AH1200" i="1"/>
  <c r="AG1200" i="1"/>
  <c r="AF1200" i="1"/>
  <c r="AE1200" i="1"/>
  <c r="AD1200" i="1"/>
  <c r="AC1200" i="1"/>
  <c r="AB1200" i="1"/>
  <c r="AA1200" i="1"/>
  <c r="Z1200" i="1"/>
  <c r="Y1200" i="1"/>
  <c r="X1200" i="1"/>
  <c r="W1200" i="1"/>
  <c r="V1200" i="1"/>
  <c r="U1200" i="1"/>
  <c r="T1200" i="1"/>
  <c r="S1200" i="1"/>
  <c r="R1200" i="1"/>
  <c r="Q1200" i="1"/>
  <c r="P1200" i="1"/>
  <c r="O1200" i="1"/>
  <c r="N1200" i="1"/>
  <c r="AL1200" i="1" s="1"/>
  <c r="M1200" i="1"/>
  <c r="AQ1200" i="1" s="1"/>
  <c r="L1200" i="1"/>
  <c r="AM1200" i="1" s="1"/>
  <c r="C1200" i="1"/>
  <c r="F1200" i="1" s="1"/>
  <c r="AT1199" i="1"/>
  <c r="AP1199" i="1"/>
  <c r="AO1199" i="1"/>
  <c r="AK1199" i="1"/>
  <c r="AJ1199" i="1"/>
  <c r="AI1199" i="1"/>
  <c r="AH1199" i="1"/>
  <c r="AG1199" i="1"/>
  <c r="AF1199" i="1"/>
  <c r="AE1199" i="1"/>
  <c r="AD1199" i="1"/>
  <c r="AC1199" i="1"/>
  <c r="AB1199" i="1"/>
  <c r="AA1199" i="1"/>
  <c r="Z1199" i="1"/>
  <c r="Y1199" i="1"/>
  <c r="X1199" i="1"/>
  <c r="W1199" i="1"/>
  <c r="V1199" i="1"/>
  <c r="U1199" i="1"/>
  <c r="T1199" i="1"/>
  <c r="S1199" i="1"/>
  <c r="R1199" i="1"/>
  <c r="Q1199" i="1"/>
  <c r="P1199" i="1"/>
  <c r="O1199" i="1"/>
  <c r="N1199" i="1"/>
  <c r="AL1199" i="1" s="1"/>
  <c r="M1199" i="1"/>
  <c r="AQ1199" i="1" s="1"/>
  <c r="L1199" i="1"/>
  <c r="AM1199" i="1" s="1"/>
  <c r="C1199" i="1"/>
  <c r="F1199" i="1" s="1"/>
  <c r="AT1198" i="1"/>
  <c r="AP1198" i="1"/>
  <c r="AO1198" i="1"/>
  <c r="AK1198" i="1"/>
  <c r="AJ1198" i="1"/>
  <c r="AI1198" i="1"/>
  <c r="AH1198" i="1"/>
  <c r="AG1198" i="1"/>
  <c r="AF1198" i="1"/>
  <c r="AE1198" i="1"/>
  <c r="AD1198" i="1"/>
  <c r="AC1198" i="1"/>
  <c r="AB1198" i="1"/>
  <c r="AA1198" i="1"/>
  <c r="Z1198" i="1"/>
  <c r="Y1198" i="1"/>
  <c r="X1198" i="1"/>
  <c r="W1198" i="1"/>
  <c r="V1198" i="1"/>
  <c r="U1198" i="1"/>
  <c r="T1198" i="1"/>
  <c r="S1198" i="1"/>
  <c r="R1198" i="1"/>
  <c r="Q1198" i="1"/>
  <c r="P1198" i="1"/>
  <c r="O1198" i="1"/>
  <c r="N1198" i="1"/>
  <c r="AL1198" i="1" s="1"/>
  <c r="M1198" i="1"/>
  <c r="AQ1198" i="1" s="1"/>
  <c r="L1198" i="1"/>
  <c r="AM1198" i="1" s="1"/>
  <c r="C1198" i="1"/>
  <c r="F1198" i="1" s="1"/>
  <c r="AT1197" i="1"/>
  <c r="AP1197" i="1"/>
  <c r="AO1197" i="1"/>
  <c r="AK1197" i="1"/>
  <c r="AJ1197" i="1"/>
  <c r="AI1197" i="1"/>
  <c r="AH1197" i="1"/>
  <c r="AG1197" i="1"/>
  <c r="AF1197" i="1"/>
  <c r="AE1197" i="1"/>
  <c r="AD1197" i="1"/>
  <c r="AC1197" i="1"/>
  <c r="AB1197" i="1"/>
  <c r="AA1197" i="1"/>
  <c r="Z1197" i="1"/>
  <c r="Y1197" i="1"/>
  <c r="X1197" i="1"/>
  <c r="W1197" i="1"/>
  <c r="V1197" i="1"/>
  <c r="U1197" i="1"/>
  <c r="T1197" i="1"/>
  <c r="S1197" i="1"/>
  <c r="R1197" i="1"/>
  <c r="Q1197" i="1"/>
  <c r="P1197" i="1"/>
  <c r="O1197" i="1"/>
  <c r="N1197" i="1"/>
  <c r="AL1197" i="1" s="1"/>
  <c r="M1197" i="1"/>
  <c r="AQ1197" i="1" s="1"/>
  <c r="L1197" i="1"/>
  <c r="AM1197" i="1" s="1"/>
  <c r="C1197" i="1"/>
  <c r="F1197" i="1" s="1"/>
  <c r="AT1196" i="1"/>
  <c r="AP1196" i="1"/>
  <c r="AO1196" i="1"/>
  <c r="AK1196" i="1"/>
  <c r="AJ1196" i="1"/>
  <c r="AI1196" i="1"/>
  <c r="AH1196" i="1"/>
  <c r="AG1196" i="1"/>
  <c r="AF1196" i="1"/>
  <c r="AE1196" i="1"/>
  <c r="AD1196" i="1"/>
  <c r="AC1196" i="1"/>
  <c r="AB1196" i="1"/>
  <c r="AA1196" i="1"/>
  <c r="Z1196" i="1"/>
  <c r="Y1196" i="1"/>
  <c r="X1196" i="1"/>
  <c r="W1196" i="1"/>
  <c r="V1196" i="1"/>
  <c r="U1196" i="1"/>
  <c r="T1196" i="1"/>
  <c r="S1196" i="1"/>
  <c r="R1196" i="1"/>
  <c r="Q1196" i="1"/>
  <c r="P1196" i="1"/>
  <c r="O1196" i="1"/>
  <c r="N1196" i="1"/>
  <c r="AL1196" i="1" s="1"/>
  <c r="M1196" i="1"/>
  <c r="AQ1196" i="1" s="1"/>
  <c r="L1196" i="1"/>
  <c r="AM1196" i="1" s="1"/>
  <c r="C1196" i="1"/>
  <c r="F1196" i="1" s="1"/>
  <c r="AT1195" i="1"/>
  <c r="AP1195" i="1"/>
  <c r="AO1195" i="1"/>
  <c r="AK1195" i="1"/>
  <c r="AJ1195" i="1"/>
  <c r="AI1195" i="1"/>
  <c r="AH1195" i="1"/>
  <c r="AG1195" i="1"/>
  <c r="AF1195" i="1"/>
  <c r="AE1195" i="1"/>
  <c r="AD1195" i="1"/>
  <c r="AC1195" i="1"/>
  <c r="AB1195" i="1"/>
  <c r="AA1195" i="1"/>
  <c r="Z1195" i="1"/>
  <c r="Y1195" i="1"/>
  <c r="X1195" i="1"/>
  <c r="W1195" i="1"/>
  <c r="V1195" i="1"/>
  <c r="U1195" i="1"/>
  <c r="T1195" i="1"/>
  <c r="S1195" i="1"/>
  <c r="R1195" i="1"/>
  <c r="Q1195" i="1"/>
  <c r="P1195" i="1"/>
  <c r="O1195" i="1"/>
  <c r="N1195" i="1"/>
  <c r="AL1195" i="1" s="1"/>
  <c r="M1195" i="1"/>
  <c r="AQ1195" i="1" s="1"/>
  <c r="L1195" i="1"/>
  <c r="AM1195" i="1" s="1"/>
  <c r="C1195" i="1"/>
  <c r="F1195" i="1" s="1"/>
  <c r="AT1194" i="1"/>
  <c r="AP1194" i="1"/>
  <c r="AO1194" i="1"/>
  <c r="AK1194" i="1"/>
  <c r="AJ1194" i="1"/>
  <c r="AI1194" i="1"/>
  <c r="AH1194" i="1"/>
  <c r="AG1194" i="1"/>
  <c r="AF1194" i="1"/>
  <c r="AE1194" i="1"/>
  <c r="AD1194" i="1"/>
  <c r="AC1194" i="1"/>
  <c r="AB1194" i="1"/>
  <c r="AA1194" i="1"/>
  <c r="Z1194" i="1"/>
  <c r="Y1194" i="1"/>
  <c r="X1194" i="1"/>
  <c r="W1194" i="1"/>
  <c r="V1194" i="1"/>
  <c r="U1194" i="1"/>
  <c r="T1194" i="1"/>
  <c r="S1194" i="1"/>
  <c r="R1194" i="1"/>
  <c r="Q1194" i="1"/>
  <c r="P1194" i="1"/>
  <c r="O1194" i="1"/>
  <c r="N1194" i="1"/>
  <c r="AL1194" i="1" s="1"/>
  <c r="M1194" i="1"/>
  <c r="AQ1194" i="1" s="1"/>
  <c r="L1194" i="1"/>
  <c r="AM1194" i="1" s="1"/>
  <c r="C1194" i="1"/>
  <c r="F1194" i="1" s="1"/>
  <c r="AT1193" i="1"/>
  <c r="AP1193" i="1"/>
  <c r="AO1193" i="1"/>
  <c r="AK1193" i="1"/>
  <c r="AJ1193" i="1"/>
  <c r="AI1193" i="1"/>
  <c r="AH1193" i="1"/>
  <c r="AG1193" i="1"/>
  <c r="AF1193" i="1"/>
  <c r="AE1193" i="1"/>
  <c r="AD1193" i="1"/>
  <c r="AC1193" i="1"/>
  <c r="AB1193" i="1"/>
  <c r="AA1193" i="1"/>
  <c r="Z1193" i="1"/>
  <c r="Y1193" i="1"/>
  <c r="X1193" i="1"/>
  <c r="W1193" i="1"/>
  <c r="V1193" i="1"/>
  <c r="U1193" i="1"/>
  <c r="T1193" i="1"/>
  <c r="S1193" i="1"/>
  <c r="R1193" i="1"/>
  <c r="Q1193" i="1"/>
  <c r="P1193" i="1"/>
  <c r="O1193" i="1"/>
  <c r="N1193" i="1"/>
  <c r="AL1193" i="1" s="1"/>
  <c r="M1193" i="1"/>
  <c r="AQ1193" i="1" s="1"/>
  <c r="L1193" i="1"/>
  <c r="AM1193" i="1" s="1"/>
  <c r="C1193" i="1"/>
  <c r="F1193" i="1" s="1"/>
  <c r="AT1192" i="1"/>
  <c r="AP1192" i="1"/>
  <c r="AO1192" i="1"/>
  <c r="AK1192" i="1"/>
  <c r="AJ1192" i="1"/>
  <c r="AI1192" i="1"/>
  <c r="AH1192" i="1"/>
  <c r="AG1192" i="1"/>
  <c r="AF1192" i="1"/>
  <c r="AE1192" i="1"/>
  <c r="AD1192" i="1"/>
  <c r="AC1192" i="1"/>
  <c r="AB1192" i="1"/>
  <c r="AA1192" i="1"/>
  <c r="Z1192" i="1"/>
  <c r="Y1192" i="1"/>
  <c r="X1192" i="1"/>
  <c r="W1192" i="1"/>
  <c r="V1192" i="1"/>
  <c r="U1192" i="1"/>
  <c r="T1192" i="1"/>
  <c r="S1192" i="1"/>
  <c r="R1192" i="1"/>
  <c r="Q1192" i="1"/>
  <c r="P1192" i="1"/>
  <c r="O1192" i="1"/>
  <c r="N1192" i="1"/>
  <c r="AL1192" i="1" s="1"/>
  <c r="M1192" i="1"/>
  <c r="AQ1192" i="1" s="1"/>
  <c r="L1192" i="1"/>
  <c r="AM1192" i="1" s="1"/>
  <c r="C1192" i="1"/>
  <c r="F1192" i="1" s="1"/>
  <c r="AT1191" i="1"/>
  <c r="AP1191" i="1"/>
  <c r="AO1191" i="1"/>
  <c r="AK1191" i="1"/>
  <c r="AJ1191" i="1"/>
  <c r="AI1191" i="1"/>
  <c r="AH1191" i="1"/>
  <c r="AG1191" i="1"/>
  <c r="AF1191" i="1"/>
  <c r="AE1191" i="1"/>
  <c r="AD1191" i="1"/>
  <c r="AC1191" i="1"/>
  <c r="AB1191" i="1"/>
  <c r="AA1191" i="1"/>
  <c r="Z1191" i="1"/>
  <c r="Y1191" i="1"/>
  <c r="X1191" i="1"/>
  <c r="W1191" i="1"/>
  <c r="V1191" i="1"/>
  <c r="U1191" i="1"/>
  <c r="T1191" i="1"/>
  <c r="S1191" i="1"/>
  <c r="R1191" i="1"/>
  <c r="Q1191" i="1"/>
  <c r="P1191" i="1"/>
  <c r="O1191" i="1"/>
  <c r="N1191" i="1"/>
  <c r="AL1191" i="1" s="1"/>
  <c r="M1191" i="1"/>
  <c r="AQ1191" i="1" s="1"/>
  <c r="L1191" i="1"/>
  <c r="AM1191" i="1" s="1"/>
  <c r="C1191" i="1"/>
  <c r="F1191" i="1" s="1"/>
  <c r="AT1190" i="1"/>
  <c r="AP1190" i="1"/>
  <c r="AO1190" i="1"/>
  <c r="AK1190" i="1"/>
  <c r="AJ1190" i="1"/>
  <c r="AI1190" i="1"/>
  <c r="AH1190" i="1"/>
  <c r="AG1190" i="1"/>
  <c r="AF1190" i="1"/>
  <c r="AE1190" i="1"/>
  <c r="AD1190" i="1"/>
  <c r="AC1190" i="1"/>
  <c r="AB1190" i="1"/>
  <c r="AA1190" i="1"/>
  <c r="Z1190" i="1"/>
  <c r="Y1190" i="1"/>
  <c r="X1190" i="1"/>
  <c r="W1190" i="1"/>
  <c r="V1190" i="1"/>
  <c r="U1190" i="1"/>
  <c r="T1190" i="1"/>
  <c r="S1190" i="1"/>
  <c r="R1190" i="1"/>
  <c r="Q1190" i="1"/>
  <c r="P1190" i="1"/>
  <c r="O1190" i="1"/>
  <c r="N1190" i="1"/>
  <c r="AL1190" i="1" s="1"/>
  <c r="M1190" i="1"/>
  <c r="AQ1190" i="1" s="1"/>
  <c r="L1190" i="1"/>
  <c r="AM1190" i="1" s="1"/>
  <c r="C1190" i="1"/>
  <c r="F1190" i="1" s="1"/>
  <c r="AT1189" i="1"/>
  <c r="AP1189" i="1"/>
  <c r="AO1189" i="1"/>
  <c r="AK1189" i="1"/>
  <c r="AJ1189" i="1"/>
  <c r="AI1189" i="1"/>
  <c r="AH1189" i="1"/>
  <c r="AG1189" i="1"/>
  <c r="AF1189" i="1"/>
  <c r="AE1189" i="1"/>
  <c r="AD1189" i="1"/>
  <c r="AC1189" i="1"/>
  <c r="AB1189" i="1"/>
  <c r="AA1189" i="1"/>
  <c r="Z1189" i="1"/>
  <c r="Y1189" i="1"/>
  <c r="X1189" i="1"/>
  <c r="W1189" i="1"/>
  <c r="V1189" i="1"/>
  <c r="U1189" i="1"/>
  <c r="T1189" i="1"/>
  <c r="S1189" i="1"/>
  <c r="R1189" i="1"/>
  <c r="Q1189" i="1"/>
  <c r="P1189" i="1"/>
  <c r="O1189" i="1"/>
  <c r="N1189" i="1"/>
  <c r="AL1189" i="1" s="1"/>
  <c r="M1189" i="1"/>
  <c r="AQ1189" i="1" s="1"/>
  <c r="L1189" i="1"/>
  <c r="AM1189" i="1" s="1"/>
  <c r="C1189" i="1"/>
  <c r="F1189" i="1" s="1"/>
  <c r="AT1188" i="1"/>
  <c r="AK1188" i="1"/>
  <c r="AJ1188" i="1"/>
  <c r="AI1188" i="1"/>
  <c r="AH1188" i="1"/>
  <c r="AG1188" i="1"/>
  <c r="AF1188" i="1"/>
  <c r="AE1188" i="1"/>
  <c r="AD1188" i="1"/>
  <c r="AC1188" i="1"/>
  <c r="AB1188" i="1"/>
  <c r="AA1188" i="1"/>
  <c r="Z1188" i="1"/>
  <c r="Y1188" i="1"/>
  <c r="X1188" i="1"/>
  <c r="W1188" i="1"/>
  <c r="V1188" i="1"/>
  <c r="U1188" i="1"/>
  <c r="T1188" i="1"/>
  <c r="S1188" i="1"/>
  <c r="R1188" i="1"/>
  <c r="Q1188" i="1"/>
  <c r="P1188" i="1"/>
  <c r="O1188" i="1"/>
  <c r="N1188" i="1"/>
  <c r="AL1188" i="1" s="1"/>
  <c r="M1188" i="1"/>
  <c r="AQ1188" i="1" s="1"/>
  <c r="L1188" i="1"/>
  <c r="AM1188" i="1" s="1"/>
  <c r="C1188" i="1"/>
  <c r="F1188" i="1" s="1"/>
  <c r="AT1187" i="1"/>
  <c r="AP1187" i="1"/>
  <c r="AK1187" i="1"/>
  <c r="AJ1187" i="1"/>
  <c r="AI1187" i="1"/>
  <c r="AH1187" i="1"/>
  <c r="AG1187" i="1"/>
  <c r="AF1187" i="1"/>
  <c r="AE1187" i="1"/>
  <c r="AD1187" i="1"/>
  <c r="AC1187" i="1"/>
  <c r="AB1187" i="1"/>
  <c r="AA1187" i="1"/>
  <c r="Z1187" i="1"/>
  <c r="Y1187" i="1"/>
  <c r="X1187" i="1"/>
  <c r="W1187" i="1"/>
  <c r="V1187" i="1"/>
  <c r="U1187" i="1"/>
  <c r="T1187" i="1"/>
  <c r="S1187" i="1"/>
  <c r="R1187" i="1"/>
  <c r="Q1187" i="1"/>
  <c r="P1187" i="1"/>
  <c r="O1187" i="1"/>
  <c r="N1187" i="1"/>
  <c r="AL1187" i="1" s="1"/>
  <c r="M1187" i="1"/>
  <c r="AQ1187" i="1" s="1"/>
  <c r="L1187" i="1"/>
  <c r="AM1187" i="1" s="1"/>
  <c r="C1187" i="1"/>
  <c r="F1187" i="1" s="1"/>
  <c r="AT1186" i="1"/>
  <c r="AP1186" i="1"/>
  <c r="AO1186" i="1"/>
  <c r="AK1186" i="1"/>
  <c r="AJ1186" i="1"/>
  <c r="AI1186" i="1"/>
  <c r="AH1186" i="1"/>
  <c r="AG1186" i="1"/>
  <c r="AF1186" i="1"/>
  <c r="AE1186" i="1"/>
  <c r="AD1186" i="1"/>
  <c r="AC1186" i="1"/>
  <c r="AB1186" i="1"/>
  <c r="AA1186" i="1"/>
  <c r="Z1186" i="1"/>
  <c r="Y1186" i="1"/>
  <c r="X1186" i="1"/>
  <c r="W1186" i="1"/>
  <c r="V1186" i="1"/>
  <c r="U1186" i="1"/>
  <c r="T1186" i="1"/>
  <c r="S1186" i="1"/>
  <c r="R1186" i="1"/>
  <c r="Q1186" i="1"/>
  <c r="P1186" i="1"/>
  <c r="O1186" i="1"/>
  <c r="N1186" i="1"/>
  <c r="AL1186" i="1" s="1"/>
  <c r="M1186" i="1"/>
  <c r="AQ1186" i="1" s="1"/>
  <c r="L1186" i="1"/>
  <c r="AM1186" i="1" s="1"/>
  <c r="C1186" i="1"/>
  <c r="F1186" i="1" s="1"/>
  <c r="AT1185" i="1"/>
  <c r="AP1185" i="1"/>
  <c r="AO1185" i="1"/>
  <c r="AK1185" i="1"/>
  <c r="AJ1185" i="1"/>
  <c r="AI1185" i="1"/>
  <c r="AH1185" i="1"/>
  <c r="AG1185" i="1"/>
  <c r="AF1185" i="1"/>
  <c r="AE1185" i="1"/>
  <c r="AD1185" i="1"/>
  <c r="AC1185" i="1"/>
  <c r="AB1185" i="1"/>
  <c r="AA1185" i="1"/>
  <c r="Z1185" i="1"/>
  <c r="Y1185" i="1"/>
  <c r="X1185" i="1"/>
  <c r="W1185" i="1"/>
  <c r="V1185" i="1"/>
  <c r="U1185" i="1"/>
  <c r="T1185" i="1"/>
  <c r="S1185" i="1"/>
  <c r="R1185" i="1"/>
  <c r="Q1185" i="1"/>
  <c r="P1185" i="1"/>
  <c r="O1185" i="1"/>
  <c r="N1185" i="1"/>
  <c r="AL1185" i="1" s="1"/>
  <c r="M1185" i="1"/>
  <c r="AQ1185" i="1" s="1"/>
  <c r="L1185" i="1"/>
  <c r="AM1185" i="1" s="1"/>
  <c r="C1185" i="1"/>
  <c r="F1185" i="1" s="1"/>
  <c r="AT1184" i="1"/>
  <c r="AP1184" i="1"/>
  <c r="AO1184" i="1"/>
  <c r="AK1184" i="1"/>
  <c r="AJ1184" i="1"/>
  <c r="AI1184" i="1"/>
  <c r="AH1184" i="1"/>
  <c r="AG1184" i="1"/>
  <c r="AF1184" i="1"/>
  <c r="AE1184" i="1"/>
  <c r="AD1184" i="1"/>
  <c r="AC1184" i="1"/>
  <c r="AB1184" i="1"/>
  <c r="AA1184" i="1"/>
  <c r="Z1184" i="1"/>
  <c r="Y1184" i="1"/>
  <c r="X1184" i="1"/>
  <c r="W1184" i="1"/>
  <c r="V1184" i="1"/>
  <c r="U1184" i="1"/>
  <c r="T1184" i="1"/>
  <c r="S1184" i="1"/>
  <c r="R1184" i="1"/>
  <c r="Q1184" i="1"/>
  <c r="P1184" i="1"/>
  <c r="O1184" i="1"/>
  <c r="N1184" i="1"/>
  <c r="AL1184" i="1" s="1"/>
  <c r="M1184" i="1"/>
  <c r="AQ1184" i="1" s="1"/>
  <c r="L1184" i="1"/>
  <c r="AM1184" i="1" s="1"/>
  <c r="C1184" i="1"/>
  <c r="F1184" i="1" s="1"/>
  <c r="AT1183" i="1"/>
  <c r="AP1183" i="1"/>
  <c r="AO1183" i="1"/>
  <c r="AK1183" i="1"/>
  <c r="AJ1183" i="1"/>
  <c r="AI1183" i="1"/>
  <c r="AH1183" i="1"/>
  <c r="AG1183" i="1"/>
  <c r="AF1183" i="1"/>
  <c r="AE1183" i="1"/>
  <c r="AD1183" i="1"/>
  <c r="AC1183" i="1"/>
  <c r="AB1183" i="1"/>
  <c r="AA1183" i="1"/>
  <c r="Z1183" i="1"/>
  <c r="Y1183" i="1"/>
  <c r="X1183" i="1"/>
  <c r="W1183" i="1"/>
  <c r="V1183" i="1"/>
  <c r="U1183" i="1"/>
  <c r="T1183" i="1"/>
  <c r="S1183" i="1"/>
  <c r="R1183" i="1"/>
  <c r="Q1183" i="1"/>
  <c r="P1183" i="1"/>
  <c r="O1183" i="1"/>
  <c r="N1183" i="1"/>
  <c r="AL1183" i="1" s="1"/>
  <c r="M1183" i="1"/>
  <c r="AQ1183" i="1" s="1"/>
  <c r="L1183" i="1"/>
  <c r="AM1183" i="1" s="1"/>
  <c r="C1183" i="1"/>
  <c r="F1183" i="1" s="1"/>
  <c r="AT1182" i="1"/>
  <c r="AP1182" i="1"/>
  <c r="AO1182" i="1"/>
  <c r="AK1182" i="1"/>
  <c r="AJ1182" i="1"/>
  <c r="AI1182" i="1"/>
  <c r="AH1182" i="1"/>
  <c r="AG1182" i="1"/>
  <c r="AF1182" i="1"/>
  <c r="AE1182" i="1"/>
  <c r="AD1182" i="1"/>
  <c r="AC1182" i="1"/>
  <c r="AB1182" i="1"/>
  <c r="AA1182" i="1"/>
  <c r="Z1182" i="1"/>
  <c r="Y1182" i="1"/>
  <c r="X1182" i="1"/>
  <c r="W1182" i="1"/>
  <c r="V1182" i="1"/>
  <c r="U1182" i="1"/>
  <c r="T1182" i="1"/>
  <c r="S1182" i="1"/>
  <c r="R1182" i="1"/>
  <c r="Q1182" i="1"/>
  <c r="P1182" i="1"/>
  <c r="O1182" i="1"/>
  <c r="N1182" i="1"/>
  <c r="AL1182" i="1" s="1"/>
  <c r="M1182" i="1"/>
  <c r="AQ1182" i="1" s="1"/>
  <c r="L1182" i="1"/>
  <c r="AM1182" i="1" s="1"/>
  <c r="C1182" i="1"/>
  <c r="F1182" i="1" s="1"/>
  <c r="AT1181" i="1"/>
  <c r="AP1181" i="1"/>
  <c r="AO1181" i="1"/>
  <c r="AK1181" i="1"/>
  <c r="AJ1181" i="1"/>
  <c r="AI1181" i="1"/>
  <c r="AH1181" i="1"/>
  <c r="AG1181" i="1"/>
  <c r="AF1181" i="1"/>
  <c r="AE1181" i="1"/>
  <c r="AD1181" i="1"/>
  <c r="AC1181" i="1"/>
  <c r="AB1181" i="1"/>
  <c r="AA1181" i="1"/>
  <c r="Z1181" i="1"/>
  <c r="Y1181" i="1"/>
  <c r="X1181" i="1"/>
  <c r="W1181" i="1"/>
  <c r="V1181" i="1"/>
  <c r="U1181" i="1"/>
  <c r="T1181" i="1"/>
  <c r="S1181" i="1"/>
  <c r="R1181" i="1"/>
  <c r="Q1181" i="1"/>
  <c r="P1181" i="1"/>
  <c r="O1181" i="1"/>
  <c r="N1181" i="1"/>
  <c r="AL1181" i="1" s="1"/>
  <c r="M1181" i="1"/>
  <c r="AQ1181" i="1" s="1"/>
  <c r="L1181" i="1"/>
  <c r="AM1181" i="1" s="1"/>
  <c r="C1181" i="1"/>
  <c r="F1181" i="1" s="1"/>
  <c r="AT1180" i="1"/>
  <c r="AP1180" i="1"/>
  <c r="AO1180" i="1"/>
  <c r="AK1180" i="1"/>
  <c r="AJ1180" i="1"/>
  <c r="AI1180" i="1"/>
  <c r="AH1180" i="1"/>
  <c r="AG1180" i="1"/>
  <c r="AF1180" i="1"/>
  <c r="AE1180" i="1"/>
  <c r="AD1180" i="1"/>
  <c r="AC1180" i="1"/>
  <c r="AB1180" i="1"/>
  <c r="AA1180" i="1"/>
  <c r="Z1180" i="1"/>
  <c r="Y1180" i="1"/>
  <c r="X1180" i="1"/>
  <c r="W1180" i="1"/>
  <c r="V1180" i="1"/>
  <c r="U1180" i="1"/>
  <c r="T1180" i="1"/>
  <c r="S1180" i="1"/>
  <c r="R1180" i="1"/>
  <c r="Q1180" i="1"/>
  <c r="P1180" i="1"/>
  <c r="O1180" i="1"/>
  <c r="N1180" i="1"/>
  <c r="AL1180" i="1" s="1"/>
  <c r="M1180" i="1"/>
  <c r="AQ1180" i="1" s="1"/>
  <c r="L1180" i="1"/>
  <c r="AM1180" i="1" s="1"/>
  <c r="C1180" i="1"/>
  <c r="F1180" i="1" s="1"/>
  <c r="AT1179" i="1"/>
  <c r="AP1179" i="1"/>
  <c r="AO1179" i="1"/>
  <c r="AK1179" i="1"/>
  <c r="AJ1179" i="1"/>
  <c r="AI1179" i="1"/>
  <c r="AH1179" i="1"/>
  <c r="AG1179" i="1"/>
  <c r="AF1179" i="1"/>
  <c r="AE1179" i="1"/>
  <c r="AD1179" i="1"/>
  <c r="AC1179" i="1"/>
  <c r="AB1179" i="1"/>
  <c r="AA1179" i="1"/>
  <c r="Z1179" i="1"/>
  <c r="Y1179" i="1"/>
  <c r="X1179" i="1"/>
  <c r="W1179" i="1"/>
  <c r="V1179" i="1"/>
  <c r="U1179" i="1"/>
  <c r="T1179" i="1"/>
  <c r="S1179" i="1"/>
  <c r="R1179" i="1"/>
  <c r="Q1179" i="1"/>
  <c r="P1179" i="1"/>
  <c r="O1179" i="1"/>
  <c r="N1179" i="1"/>
  <c r="AL1179" i="1" s="1"/>
  <c r="M1179" i="1"/>
  <c r="AQ1179" i="1" s="1"/>
  <c r="L1179" i="1"/>
  <c r="AM1179" i="1" s="1"/>
  <c r="C1179" i="1"/>
  <c r="F1179" i="1" s="1"/>
  <c r="AT1178" i="1"/>
  <c r="AP1178" i="1"/>
  <c r="AO1178" i="1"/>
  <c r="AK1178" i="1"/>
  <c r="AJ1178" i="1"/>
  <c r="AI1178" i="1"/>
  <c r="AH1178" i="1"/>
  <c r="AG1178" i="1"/>
  <c r="AF1178" i="1"/>
  <c r="AE1178" i="1"/>
  <c r="AD1178" i="1"/>
  <c r="AC1178" i="1"/>
  <c r="AB1178" i="1"/>
  <c r="AA1178" i="1"/>
  <c r="Z1178" i="1"/>
  <c r="Y1178" i="1"/>
  <c r="X1178" i="1"/>
  <c r="W1178" i="1"/>
  <c r="V1178" i="1"/>
  <c r="U1178" i="1"/>
  <c r="T1178" i="1"/>
  <c r="S1178" i="1"/>
  <c r="R1178" i="1"/>
  <c r="Q1178" i="1"/>
  <c r="P1178" i="1"/>
  <c r="O1178" i="1"/>
  <c r="N1178" i="1"/>
  <c r="AL1178" i="1" s="1"/>
  <c r="M1178" i="1"/>
  <c r="AQ1178" i="1" s="1"/>
  <c r="L1178" i="1"/>
  <c r="AM1178" i="1" s="1"/>
  <c r="C1178" i="1"/>
  <c r="F1178" i="1" s="1"/>
  <c r="AT1177" i="1"/>
  <c r="AP1177" i="1"/>
  <c r="AO1177" i="1"/>
  <c r="AK1177" i="1"/>
  <c r="AJ1177" i="1"/>
  <c r="AI1177" i="1"/>
  <c r="AH1177" i="1"/>
  <c r="AG1177" i="1"/>
  <c r="AF1177" i="1"/>
  <c r="AE1177" i="1"/>
  <c r="AD1177" i="1"/>
  <c r="AC1177" i="1"/>
  <c r="AB1177" i="1"/>
  <c r="AA1177" i="1"/>
  <c r="Z1177" i="1"/>
  <c r="Y1177" i="1"/>
  <c r="X1177" i="1"/>
  <c r="W1177" i="1"/>
  <c r="V1177" i="1"/>
  <c r="U1177" i="1"/>
  <c r="T1177" i="1"/>
  <c r="S1177" i="1"/>
  <c r="R1177" i="1"/>
  <c r="Q1177" i="1"/>
  <c r="P1177" i="1"/>
  <c r="O1177" i="1"/>
  <c r="N1177" i="1"/>
  <c r="AL1177" i="1" s="1"/>
  <c r="M1177" i="1"/>
  <c r="AQ1177" i="1" s="1"/>
  <c r="L1177" i="1"/>
  <c r="AM1177" i="1" s="1"/>
  <c r="C1177" i="1"/>
  <c r="F1177" i="1" s="1"/>
  <c r="AT1176" i="1"/>
  <c r="AP1176" i="1"/>
  <c r="AO1176" i="1"/>
  <c r="AK1176" i="1"/>
  <c r="AJ1176" i="1"/>
  <c r="AI1176" i="1"/>
  <c r="AH1176" i="1"/>
  <c r="AG1176" i="1"/>
  <c r="AF1176" i="1"/>
  <c r="AE1176" i="1"/>
  <c r="AD1176" i="1"/>
  <c r="AC1176" i="1"/>
  <c r="AB1176" i="1"/>
  <c r="AA1176" i="1"/>
  <c r="Z1176" i="1"/>
  <c r="Y1176" i="1"/>
  <c r="X1176" i="1"/>
  <c r="W1176" i="1"/>
  <c r="V1176" i="1"/>
  <c r="U1176" i="1"/>
  <c r="T1176" i="1"/>
  <c r="S1176" i="1"/>
  <c r="R1176" i="1"/>
  <c r="Q1176" i="1"/>
  <c r="P1176" i="1"/>
  <c r="O1176" i="1"/>
  <c r="N1176" i="1"/>
  <c r="AL1176" i="1" s="1"/>
  <c r="M1176" i="1"/>
  <c r="AQ1176" i="1" s="1"/>
  <c r="L1176" i="1"/>
  <c r="AM1176" i="1" s="1"/>
  <c r="C1176" i="1"/>
  <c r="F1176" i="1" s="1"/>
  <c r="AT1175" i="1"/>
  <c r="AP1175" i="1"/>
  <c r="AO1175" i="1"/>
  <c r="AK1175" i="1"/>
  <c r="AJ1175" i="1"/>
  <c r="AI1175" i="1"/>
  <c r="AH1175" i="1"/>
  <c r="AG1175" i="1"/>
  <c r="AF1175" i="1"/>
  <c r="AE1175" i="1"/>
  <c r="AD1175" i="1"/>
  <c r="AC1175" i="1"/>
  <c r="AB1175" i="1"/>
  <c r="AA1175" i="1"/>
  <c r="Z1175" i="1"/>
  <c r="Y1175" i="1"/>
  <c r="X1175" i="1"/>
  <c r="W1175" i="1"/>
  <c r="V1175" i="1"/>
  <c r="U1175" i="1"/>
  <c r="T1175" i="1"/>
  <c r="S1175" i="1"/>
  <c r="R1175" i="1"/>
  <c r="Q1175" i="1"/>
  <c r="P1175" i="1"/>
  <c r="O1175" i="1"/>
  <c r="N1175" i="1"/>
  <c r="AL1175" i="1" s="1"/>
  <c r="M1175" i="1"/>
  <c r="AQ1175" i="1" s="1"/>
  <c r="L1175" i="1"/>
  <c r="AM1175" i="1" s="1"/>
  <c r="C1175" i="1"/>
  <c r="F1175" i="1" s="1"/>
  <c r="AT1174" i="1"/>
  <c r="AP1174" i="1"/>
  <c r="AO1174" i="1"/>
  <c r="AK1174" i="1"/>
  <c r="AJ1174" i="1"/>
  <c r="AI1174" i="1"/>
  <c r="AH1174" i="1"/>
  <c r="AG1174" i="1"/>
  <c r="AF1174" i="1"/>
  <c r="AE1174" i="1"/>
  <c r="AD1174" i="1"/>
  <c r="AC1174" i="1"/>
  <c r="AB1174" i="1"/>
  <c r="AA1174" i="1"/>
  <c r="Z1174" i="1"/>
  <c r="Y1174" i="1"/>
  <c r="X1174" i="1"/>
  <c r="W1174" i="1"/>
  <c r="V1174" i="1"/>
  <c r="U1174" i="1"/>
  <c r="T1174" i="1"/>
  <c r="S1174" i="1"/>
  <c r="R1174" i="1"/>
  <c r="Q1174" i="1"/>
  <c r="P1174" i="1"/>
  <c r="O1174" i="1"/>
  <c r="N1174" i="1"/>
  <c r="AL1174" i="1" s="1"/>
  <c r="M1174" i="1"/>
  <c r="AQ1174" i="1" s="1"/>
  <c r="L1174" i="1"/>
  <c r="AM1174" i="1" s="1"/>
  <c r="C1174" i="1"/>
  <c r="F1174" i="1" s="1"/>
  <c r="AT1173" i="1"/>
  <c r="AP1173" i="1"/>
  <c r="AO1173" i="1"/>
  <c r="AK1173" i="1"/>
  <c r="AJ1173" i="1"/>
  <c r="AI1173" i="1"/>
  <c r="AH1173" i="1"/>
  <c r="AG1173" i="1"/>
  <c r="AF1173" i="1"/>
  <c r="AE1173" i="1"/>
  <c r="AD1173" i="1"/>
  <c r="AC1173" i="1"/>
  <c r="AB1173" i="1"/>
  <c r="AA1173" i="1"/>
  <c r="Z1173" i="1"/>
  <c r="Y1173" i="1"/>
  <c r="X1173" i="1"/>
  <c r="W1173" i="1"/>
  <c r="V1173" i="1"/>
  <c r="U1173" i="1"/>
  <c r="T1173" i="1"/>
  <c r="S1173" i="1"/>
  <c r="R1173" i="1"/>
  <c r="Q1173" i="1"/>
  <c r="P1173" i="1"/>
  <c r="O1173" i="1"/>
  <c r="N1173" i="1"/>
  <c r="AL1173" i="1" s="1"/>
  <c r="M1173" i="1"/>
  <c r="AQ1173" i="1" s="1"/>
  <c r="L1173" i="1"/>
  <c r="AM1173" i="1" s="1"/>
  <c r="C1173" i="1"/>
  <c r="F1173" i="1" s="1"/>
  <c r="AT1172" i="1"/>
  <c r="AP1172" i="1"/>
  <c r="AO1172" i="1"/>
  <c r="AK1172" i="1"/>
  <c r="AJ1172" i="1"/>
  <c r="AI1172" i="1"/>
  <c r="AH1172" i="1"/>
  <c r="AG1172" i="1"/>
  <c r="AF1172" i="1"/>
  <c r="AE1172" i="1"/>
  <c r="AD1172" i="1"/>
  <c r="AC1172" i="1"/>
  <c r="AB1172" i="1"/>
  <c r="AA1172" i="1"/>
  <c r="Z1172" i="1"/>
  <c r="Y1172" i="1"/>
  <c r="X1172" i="1"/>
  <c r="W1172" i="1"/>
  <c r="V1172" i="1"/>
  <c r="U1172" i="1"/>
  <c r="T1172" i="1"/>
  <c r="S1172" i="1"/>
  <c r="R1172" i="1"/>
  <c r="Q1172" i="1"/>
  <c r="P1172" i="1"/>
  <c r="O1172" i="1"/>
  <c r="N1172" i="1"/>
  <c r="AL1172" i="1" s="1"/>
  <c r="M1172" i="1"/>
  <c r="AQ1172" i="1" s="1"/>
  <c r="L1172" i="1"/>
  <c r="AM1172" i="1" s="1"/>
  <c r="C1172" i="1"/>
  <c r="F1172" i="1" s="1"/>
  <c r="AT1171" i="1"/>
  <c r="AP1171" i="1"/>
  <c r="AO1171" i="1"/>
  <c r="AK1171" i="1"/>
  <c r="AJ1171" i="1"/>
  <c r="AI1171" i="1"/>
  <c r="AH1171" i="1"/>
  <c r="AG1171" i="1"/>
  <c r="AF1171" i="1"/>
  <c r="AE1171" i="1"/>
  <c r="AD1171" i="1"/>
  <c r="AC1171" i="1"/>
  <c r="AB1171" i="1"/>
  <c r="AA1171" i="1"/>
  <c r="Z1171" i="1"/>
  <c r="Y1171" i="1"/>
  <c r="X1171" i="1"/>
  <c r="W1171" i="1"/>
  <c r="V1171" i="1"/>
  <c r="U1171" i="1"/>
  <c r="T1171" i="1"/>
  <c r="S1171" i="1"/>
  <c r="R1171" i="1"/>
  <c r="Q1171" i="1"/>
  <c r="P1171" i="1"/>
  <c r="O1171" i="1"/>
  <c r="N1171" i="1"/>
  <c r="AL1171" i="1" s="1"/>
  <c r="M1171" i="1"/>
  <c r="AQ1171" i="1" s="1"/>
  <c r="L1171" i="1"/>
  <c r="AM1171" i="1" s="1"/>
  <c r="C1171" i="1"/>
  <c r="F1171" i="1" s="1"/>
  <c r="AT1170" i="1"/>
  <c r="AP1170" i="1"/>
  <c r="AO1170" i="1"/>
  <c r="AK1170" i="1"/>
  <c r="AJ1170" i="1"/>
  <c r="AI1170" i="1"/>
  <c r="AH1170" i="1"/>
  <c r="AG1170" i="1"/>
  <c r="AF1170" i="1"/>
  <c r="AE1170" i="1"/>
  <c r="AD1170" i="1"/>
  <c r="AC1170" i="1"/>
  <c r="AB1170" i="1"/>
  <c r="AA1170" i="1"/>
  <c r="Z1170" i="1"/>
  <c r="Y1170" i="1"/>
  <c r="X1170" i="1"/>
  <c r="W1170" i="1"/>
  <c r="V1170" i="1"/>
  <c r="U1170" i="1"/>
  <c r="T1170" i="1"/>
  <c r="S1170" i="1"/>
  <c r="R1170" i="1"/>
  <c r="Q1170" i="1"/>
  <c r="P1170" i="1"/>
  <c r="O1170" i="1"/>
  <c r="N1170" i="1"/>
  <c r="AL1170" i="1" s="1"/>
  <c r="M1170" i="1"/>
  <c r="AQ1170" i="1" s="1"/>
  <c r="L1170" i="1"/>
  <c r="AM1170" i="1" s="1"/>
  <c r="C1170" i="1"/>
  <c r="F1170" i="1" s="1"/>
  <c r="AT1169" i="1"/>
  <c r="AP1169" i="1"/>
  <c r="AO1169" i="1"/>
  <c r="AK1169" i="1"/>
  <c r="AJ1169" i="1"/>
  <c r="AI1169" i="1"/>
  <c r="AH1169" i="1"/>
  <c r="AG1169" i="1"/>
  <c r="AF1169" i="1"/>
  <c r="AE1169" i="1"/>
  <c r="AD1169" i="1"/>
  <c r="AC1169" i="1"/>
  <c r="AB1169" i="1"/>
  <c r="AA1169" i="1"/>
  <c r="Z1169" i="1"/>
  <c r="Y1169" i="1"/>
  <c r="X1169" i="1"/>
  <c r="W1169" i="1"/>
  <c r="V1169" i="1"/>
  <c r="U1169" i="1"/>
  <c r="T1169" i="1"/>
  <c r="S1169" i="1"/>
  <c r="R1169" i="1"/>
  <c r="Q1169" i="1"/>
  <c r="P1169" i="1"/>
  <c r="O1169" i="1"/>
  <c r="N1169" i="1"/>
  <c r="AL1169" i="1" s="1"/>
  <c r="M1169" i="1"/>
  <c r="AQ1169" i="1" s="1"/>
  <c r="L1169" i="1"/>
  <c r="AM1169" i="1" s="1"/>
  <c r="C1169" i="1"/>
  <c r="F1169" i="1" s="1"/>
  <c r="AT1168" i="1"/>
  <c r="AP1168" i="1"/>
  <c r="AO1168" i="1"/>
  <c r="AK1168" i="1"/>
  <c r="AJ1168" i="1"/>
  <c r="AI1168" i="1"/>
  <c r="AH1168" i="1"/>
  <c r="AG1168" i="1"/>
  <c r="AF1168" i="1"/>
  <c r="AE1168" i="1"/>
  <c r="AD1168" i="1"/>
  <c r="AC1168" i="1"/>
  <c r="AB1168" i="1"/>
  <c r="AA1168" i="1"/>
  <c r="Z1168" i="1"/>
  <c r="Y1168" i="1"/>
  <c r="X1168" i="1"/>
  <c r="W1168" i="1"/>
  <c r="V1168" i="1"/>
  <c r="U1168" i="1"/>
  <c r="T1168" i="1"/>
  <c r="S1168" i="1"/>
  <c r="R1168" i="1"/>
  <c r="Q1168" i="1"/>
  <c r="P1168" i="1"/>
  <c r="O1168" i="1"/>
  <c r="N1168" i="1"/>
  <c r="AL1168" i="1" s="1"/>
  <c r="M1168" i="1"/>
  <c r="AQ1168" i="1" s="1"/>
  <c r="L1168" i="1"/>
  <c r="AM1168" i="1" s="1"/>
  <c r="C1168" i="1"/>
  <c r="F1168" i="1" s="1"/>
  <c r="AT1167" i="1"/>
  <c r="AP1167" i="1"/>
  <c r="AO1167" i="1"/>
  <c r="AK1167" i="1"/>
  <c r="AJ1167" i="1"/>
  <c r="AI1167" i="1"/>
  <c r="AH1167" i="1"/>
  <c r="AG1167" i="1"/>
  <c r="AF1167" i="1"/>
  <c r="AE1167" i="1"/>
  <c r="AD1167" i="1"/>
  <c r="AC1167" i="1"/>
  <c r="AB1167" i="1"/>
  <c r="AA1167" i="1"/>
  <c r="Z1167" i="1"/>
  <c r="Y1167" i="1"/>
  <c r="X1167" i="1"/>
  <c r="W1167" i="1"/>
  <c r="V1167" i="1"/>
  <c r="U1167" i="1"/>
  <c r="T1167" i="1"/>
  <c r="S1167" i="1"/>
  <c r="R1167" i="1"/>
  <c r="Q1167" i="1"/>
  <c r="P1167" i="1"/>
  <c r="O1167" i="1"/>
  <c r="N1167" i="1"/>
  <c r="AL1167" i="1" s="1"/>
  <c r="M1167" i="1"/>
  <c r="AQ1167" i="1" s="1"/>
  <c r="L1167" i="1"/>
  <c r="AM1167" i="1" s="1"/>
  <c r="C1167" i="1"/>
  <c r="F1167" i="1" s="1"/>
  <c r="AT1166" i="1"/>
  <c r="AP1166" i="1"/>
  <c r="AO1166" i="1"/>
  <c r="AK1166" i="1"/>
  <c r="AJ1166" i="1"/>
  <c r="AI1166" i="1"/>
  <c r="AH1166" i="1"/>
  <c r="AG1166" i="1"/>
  <c r="AF1166" i="1"/>
  <c r="AE1166" i="1"/>
  <c r="AD1166" i="1"/>
  <c r="AC1166" i="1"/>
  <c r="AB1166" i="1"/>
  <c r="AA1166" i="1"/>
  <c r="Z1166" i="1"/>
  <c r="Y1166" i="1"/>
  <c r="X1166" i="1"/>
  <c r="W1166" i="1"/>
  <c r="V1166" i="1"/>
  <c r="U1166" i="1"/>
  <c r="T1166" i="1"/>
  <c r="S1166" i="1"/>
  <c r="R1166" i="1"/>
  <c r="Q1166" i="1"/>
  <c r="P1166" i="1"/>
  <c r="O1166" i="1"/>
  <c r="N1166" i="1"/>
  <c r="AL1166" i="1" s="1"/>
  <c r="M1166" i="1"/>
  <c r="AQ1166" i="1" s="1"/>
  <c r="L1166" i="1"/>
  <c r="AM1166" i="1" s="1"/>
  <c r="C1166" i="1"/>
  <c r="F1166" i="1" s="1"/>
  <c r="AT1165" i="1"/>
  <c r="AP1165" i="1"/>
  <c r="AO1165" i="1"/>
  <c r="AK1165" i="1"/>
  <c r="AJ1165" i="1"/>
  <c r="AI1165" i="1"/>
  <c r="AH1165" i="1"/>
  <c r="AG1165" i="1"/>
  <c r="AF1165" i="1"/>
  <c r="AE1165" i="1"/>
  <c r="AD1165" i="1"/>
  <c r="AC1165" i="1"/>
  <c r="AB1165" i="1"/>
  <c r="AA1165" i="1"/>
  <c r="Z1165" i="1"/>
  <c r="Y1165" i="1"/>
  <c r="X1165" i="1"/>
  <c r="W1165" i="1"/>
  <c r="V1165" i="1"/>
  <c r="U1165" i="1"/>
  <c r="T1165" i="1"/>
  <c r="S1165" i="1"/>
  <c r="R1165" i="1"/>
  <c r="Q1165" i="1"/>
  <c r="P1165" i="1"/>
  <c r="O1165" i="1"/>
  <c r="N1165" i="1"/>
  <c r="AL1165" i="1" s="1"/>
  <c r="M1165" i="1"/>
  <c r="AQ1165" i="1" s="1"/>
  <c r="L1165" i="1"/>
  <c r="AM1165" i="1" s="1"/>
  <c r="C1165" i="1"/>
  <c r="F1165" i="1" s="1"/>
  <c r="AT1164" i="1"/>
  <c r="AK1164" i="1"/>
  <c r="AJ1164" i="1"/>
  <c r="AI1164" i="1"/>
  <c r="AH1164" i="1"/>
  <c r="AG1164" i="1"/>
  <c r="AF1164" i="1"/>
  <c r="AE1164" i="1"/>
  <c r="AD1164" i="1"/>
  <c r="AC1164" i="1"/>
  <c r="AB1164" i="1"/>
  <c r="AA1164" i="1"/>
  <c r="Z1164" i="1"/>
  <c r="Y1164" i="1"/>
  <c r="X1164" i="1"/>
  <c r="W1164" i="1"/>
  <c r="V1164" i="1"/>
  <c r="U1164" i="1"/>
  <c r="T1164" i="1"/>
  <c r="S1164" i="1"/>
  <c r="R1164" i="1"/>
  <c r="Q1164" i="1"/>
  <c r="P1164" i="1"/>
  <c r="O1164" i="1"/>
  <c r="N1164" i="1"/>
  <c r="AL1164" i="1" s="1"/>
  <c r="M1164" i="1"/>
  <c r="AQ1164" i="1" s="1"/>
  <c r="L1164" i="1"/>
  <c r="AM1164" i="1" s="1"/>
  <c r="C1164" i="1"/>
  <c r="F1164" i="1" s="1"/>
  <c r="AT1163" i="1"/>
  <c r="AP1163" i="1"/>
  <c r="AK1163" i="1"/>
  <c r="AJ1163" i="1"/>
  <c r="AI1163" i="1"/>
  <c r="AH1163" i="1"/>
  <c r="AG1163" i="1"/>
  <c r="AF1163" i="1"/>
  <c r="AE1163" i="1"/>
  <c r="AD1163" i="1"/>
  <c r="AC1163" i="1"/>
  <c r="AB1163" i="1"/>
  <c r="AA1163" i="1"/>
  <c r="Z1163" i="1"/>
  <c r="Y1163" i="1"/>
  <c r="X1163" i="1"/>
  <c r="W1163" i="1"/>
  <c r="V1163" i="1"/>
  <c r="U1163" i="1"/>
  <c r="T1163" i="1"/>
  <c r="S1163" i="1"/>
  <c r="R1163" i="1"/>
  <c r="Q1163" i="1"/>
  <c r="P1163" i="1"/>
  <c r="O1163" i="1"/>
  <c r="N1163" i="1"/>
  <c r="AL1163" i="1" s="1"/>
  <c r="M1163" i="1"/>
  <c r="AQ1163" i="1" s="1"/>
  <c r="L1163" i="1"/>
  <c r="AM1163" i="1" s="1"/>
  <c r="C1163" i="1"/>
  <c r="F1163" i="1" s="1"/>
  <c r="AT1162" i="1"/>
  <c r="AP1162" i="1"/>
  <c r="AO1162" i="1"/>
  <c r="AK1162" i="1"/>
  <c r="AJ1162" i="1"/>
  <c r="AI1162" i="1"/>
  <c r="AH1162" i="1"/>
  <c r="AG1162" i="1"/>
  <c r="AF1162" i="1"/>
  <c r="AE1162" i="1"/>
  <c r="AD1162" i="1"/>
  <c r="AC1162" i="1"/>
  <c r="AB1162" i="1"/>
  <c r="AA1162" i="1"/>
  <c r="Z1162" i="1"/>
  <c r="Y1162" i="1"/>
  <c r="X1162" i="1"/>
  <c r="W1162" i="1"/>
  <c r="V1162" i="1"/>
  <c r="U1162" i="1"/>
  <c r="T1162" i="1"/>
  <c r="S1162" i="1"/>
  <c r="R1162" i="1"/>
  <c r="Q1162" i="1"/>
  <c r="P1162" i="1"/>
  <c r="O1162" i="1"/>
  <c r="N1162" i="1"/>
  <c r="AL1162" i="1" s="1"/>
  <c r="M1162" i="1"/>
  <c r="AQ1162" i="1" s="1"/>
  <c r="L1162" i="1"/>
  <c r="AM1162" i="1" s="1"/>
  <c r="C1162" i="1"/>
  <c r="F1162" i="1" s="1"/>
  <c r="AT1161" i="1"/>
  <c r="AP1161" i="1"/>
  <c r="AO1161" i="1"/>
  <c r="AK1161" i="1"/>
  <c r="AJ1161" i="1"/>
  <c r="AI1161" i="1"/>
  <c r="AH1161" i="1"/>
  <c r="AG1161" i="1"/>
  <c r="AF1161" i="1"/>
  <c r="AE1161" i="1"/>
  <c r="AD1161" i="1"/>
  <c r="AC1161" i="1"/>
  <c r="AB1161" i="1"/>
  <c r="AA1161" i="1"/>
  <c r="Z1161" i="1"/>
  <c r="Y1161" i="1"/>
  <c r="X1161" i="1"/>
  <c r="W1161" i="1"/>
  <c r="V1161" i="1"/>
  <c r="U1161" i="1"/>
  <c r="T1161" i="1"/>
  <c r="S1161" i="1"/>
  <c r="R1161" i="1"/>
  <c r="Q1161" i="1"/>
  <c r="P1161" i="1"/>
  <c r="O1161" i="1"/>
  <c r="N1161" i="1"/>
  <c r="AL1161" i="1" s="1"/>
  <c r="M1161" i="1"/>
  <c r="AQ1161" i="1" s="1"/>
  <c r="L1161" i="1"/>
  <c r="AM1161" i="1" s="1"/>
  <c r="C1161" i="1"/>
  <c r="F1161" i="1" s="1"/>
  <c r="AT1160" i="1"/>
  <c r="AP1160" i="1"/>
  <c r="AO1160" i="1"/>
  <c r="AK1160" i="1"/>
  <c r="AJ1160" i="1"/>
  <c r="AI1160" i="1"/>
  <c r="AH1160" i="1"/>
  <c r="AG1160" i="1"/>
  <c r="AF1160" i="1"/>
  <c r="AE1160" i="1"/>
  <c r="AD1160" i="1"/>
  <c r="AC1160" i="1"/>
  <c r="AB1160" i="1"/>
  <c r="AA1160" i="1"/>
  <c r="Z1160" i="1"/>
  <c r="Y1160" i="1"/>
  <c r="X1160" i="1"/>
  <c r="W1160" i="1"/>
  <c r="V1160" i="1"/>
  <c r="U1160" i="1"/>
  <c r="T1160" i="1"/>
  <c r="S1160" i="1"/>
  <c r="R1160" i="1"/>
  <c r="Q1160" i="1"/>
  <c r="P1160" i="1"/>
  <c r="O1160" i="1"/>
  <c r="N1160" i="1"/>
  <c r="AL1160" i="1" s="1"/>
  <c r="M1160" i="1"/>
  <c r="AQ1160" i="1" s="1"/>
  <c r="L1160" i="1"/>
  <c r="AM1160" i="1" s="1"/>
  <c r="C1160" i="1"/>
  <c r="F1160" i="1" s="1"/>
  <c r="AT1159" i="1"/>
  <c r="AP1159" i="1"/>
  <c r="AO1159" i="1"/>
  <c r="AK1159" i="1"/>
  <c r="AJ1159" i="1"/>
  <c r="AI1159" i="1"/>
  <c r="AH1159" i="1"/>
  <c r="AG1159" i="1"/>
  <c r="AF1159" i="1"/>
  <c r="AE1159" i="1"/>
  <c r="AD1159" i="1"/>
  <c r="AC1159" i="1"/>
  <c r="AB1159" i="1"/>
  <c r="AA1159" i="1"/>
  <c r="Z1159" i="1"/>
  <c r="Y1159" i="1"/>
  <c r="X1159" i="1"/>
  <c r="W1159" i="1"/>
  <c r="V1159" i="1"/>
  <c r="U1159" i="1"/>
  <c r="T1159" i="1"/>
  <c r="S1159" i="1"/>
  <c r="R1159" i="1"/>
  <c r="Q1159" i="1"/>
  <c r="P1159" i="1"/>
  <c r="O1159" i="1"/>
  <c r="N1159" i="1"/>
  <c r="AL1159" i="1" s="1"/>
  <c r="M1159" i="1"/>
  <c r="AQ1159" i="1" s="1"/>
  <c r="L1159" i="1"/>
  <c r="AM1159" i="1" s="1"/>
  <c r="C1159" i="1"/>
  <c r="F1159" i="1" s="1"/>
  <c r="AT1158" i="1"/>
  <c r="AP1158" i="1"/>
  <c r="AO1158" i="1"/>
  <c r="AK1158" i="1"/>
  <c r="AJ1158" i="1"/>
  <c r="AI1158" i="1"/>
  <c r="AH1158" i="1"/>
  <c r="AG1158" i="1"/>
  <c r="AF1158" i="1"/>
  <c r="AE1158" i="1"/>
  <c r="AD1158" i="1"/>
  <c r="AC1158" i="1"/>
  <c r="AB1158" i="1"/>
  <c r="AA1158" i="1"/>
  <c r="Z1158" i="1"/>
  <c r="Y1158" i="1"/>
  <c r="X1158" i="1"/>
  <c r="W1158" i="1"/>
  <c r="V1158" i="1"/>
  <c r="U1158" i="1"/>
  <c r="T1158" i="1"/>
  <c r="S1158" i="1"/>
  <c r="R1158" i="1"/>
  <c r="Q1158" i="1"/>
  <c r="P1158" i="1"/>
  <c r="O1158" i="1"/>
  <c r="N1158" i="1"/>
  <c r="AL1158" i="1" s="1"/>
  <c r="M1158" i="1"/>
  <c r="AQ1158" i="1" s="1"/>
  <c r="L1158" i="1"/>
  <c r="AM1158" i="1" s="1"/>
  <c r="C1158" i="1"/>
  <c r="F1158" i="1" s="1"/>
  <c r="AT1157" i="1"/>
  <c r="AP1157" i="1"/>
  <c r="AO1157" i="1"/>
  <c r="AK1157" i="1"/>
  <c r="AJ1157" i="1"/>
  <c r="AI1157" i="1"/>
  <c r="AH1157" i="1"/>
  <c r="AG1157" i="1"/>
  <c r="AF1157" i="1"/>
  <c r="AE1157" i="1"/>
  <c r="AD1157" i="1"/>
  <c r="AC1157" i="1"/>
  <c r="AB1157" i="1"/>
  <c r="AA1157" i="1"/>
  <c r="Z1157" i="1"/>
  <c r="Y1157" i="1"/>
  <c r="X1157" i="1"/>
  <c r="W1157" i="1"/>
  <c r="V1157" i="1"/>
  <c r="U1157" i="1"/>
  <c r="T1157" i="1"/>
  <c r="S1157" i="1"/>
  <c r="R1157" i="1"/>
  <c r="Q1157" i="1"/>
  <c r="P1157" i="1"/>
  <c r="O1157" i="1"/>
  <c r="N1157" i="1"/>
  <c r="AL1157" i="1" s="1"/>
  <c r="M1157" i="1"/>
  <c r="AQ1157" i="1" s="1"/>
  <c r="L1157" i="1"/>
  <c r="AM1157" i="1" s="1"/>
  <c r="C1157" i="1"/>
  <c r="F1157" i="1" s="1"/>
  <c r="AT1156" i="1"/>
  <c r="AP1156" i="1"/>
  <c r="AO1156" i="1"/>
  <c r="AK1156" i="1"/>
  <c r="AJ1156" i="1"/>
  <c r="AI1156" i="1"/>
  <c r="AH1156" i="1"/>
  <c r="AG1156" i="1"/>
  <c r="AF1156" i="1"/>
  <c r="AE1156" i="1"/>
  <c r="AD1156" i="1"/>
  <c r="AC1156" i="1"/>
  <c r="AB1156" i="1"/>
  <c r="AA1156" i="1"/>
  <c r="Z1156" i="1"/>
  <c r="Y1156" i="1"/>
  <c r="X1156" i="1"/>
  <c r="W1156" i="1"/>
  <c r="V1156" i="1"/>
  <c r="U1156" i="1"/>
  <c r="T1156" i="1"/>
  <c r="S1156" i="1"/>
  <c r="R1156" i="1"/>
  <c r="Q1156" i="1"/>
  <c r="P1156" i="1"/>
  <c r="O1156" i="1"/>
  <c r="N1156" i="1"/>
  <c r="AL1156" i="1" s="1"/>
  <c r="M1156" i="1"/>
  <c r="AQ1156" i="1" s="1"/>
  <c r="L1156" i="1"/>
  <c r="AM1156" i="1" s="1"/>
  <c r="C1156" i="1"/>
  <c r="F1156" i="1" s="1"/>
  <c r="AT1155" i="1"/>
  <c r="AP1155" i="1"/>
  <c r="AO1155" i="1"/>
  <c r="AK1155" i="1"/>
  <c r="AJ1155" i="1"/>
  <c r="AI1155" i="1"/>
  <c r="AH1155" i="1"/>
  <c r="AG1155" i="1"/>
  <c r="AF1155" i="1"/>
  <c r="AE1155" i="1"/>
  <c r="AD1155" i="1"/>
  <c r="AC1155" i="1"/>
  <c r="AB1155" i="1"/>
  <c r="AA1155" i="1"/>
  <c r="Z1155" i="1"/>
  <c r="Y1155" i="1"/>
  <c r="X1155" i="1"/>
  <c r="W1155" i="1"/>
  <c r="V1155" i="1"/>
  <c r="U1155" i="1"/>
  <c r="T1155" i="1"/>
  <c r="S1155" i="1"/>
  <c r="R1155" i="1"/>
  <c r="Q1155" i="1"/>
  <c r="P1155" i="1"/>
  <c r="O1155" i="1"/>
  <c r="N1155" i="1"/>
  <c r="AL1155" i="1" s="1"/>
  <c r="M1155" i="1"/>
  <c r="AQ1155" i="1" s="1"/>
  <c r="L1155" i="1"/>
  <c r="AM1155" i="1" s="1"/>
  <c r="C1155" i="1"/>
  <c r="F1155" i="1" s="1"/>
  <c r="AT1154" i="1"/>
  <c r="AP1154" i="1"/>
  <c r="AO1154" i="1"/>
  <c r="AK1154" i="1"/>
  <c r="AJ1154" i="1"/>
  <c r="AI1154" i="1"/>
  <c r="AH1154" i="1"/>
  <c r="AG1154" i="1"/>
  <c r="AF1154" i="1"/>
  <c r="AE1154" i="1"/>
  <c r="AD1154" i="1"/>
  <c r="AC1154" i="1"/>
  <c r="AB1154" i="1"/>
  <c r="AA1154" i="1"/>
  <c r="Z1154" i="1"/>
  <c r="Y1154" i="1"/>
  <c r="X1154" i="1"/>
  <c r="W1154" i="1"/>
  <c r="V1154" i="1"/>
  <c r="U1154" i="1"/>
  <c r="T1154" i="1"/>
  <c r="S1154" i="1"/>
  <c r="R1154" i="1"/>
  <c r="Q1154" i="1"/>
  <c r="P1154" i="1"/>
  <c r="O1154" i="1"/>
  <c r="N1154" i="1"/>
  <c r="AL1154" i="1" s="1"/>
  <c r="M1154" i="1"/>
  <c r="AQ1154" i="1" s="1"/>
  <c r="L1154" i="1"/>
  <c r="AM1154" i="1" s="1"/>
  <c r="C1154" i="1"/>
  <c r="F1154" i="1" s="1"/>
  <c r="AT1153" i="1"/>
  <c r="AP1153" i="1"/>
  <c r="AO1153" i="1"/>
  <c r="AK1153" i="1"/>
  <c r="AJ1153" i="1"/>
  <c r="AI1153" i="1"/>
  <c r="AH1153" i="1"/>
  <c r="AG1153" i="1"/>
  <c r="AF1153" i="1"/>
  <c r="AE1153" i="1"/>
  <c r="AD1153" i="1"/>
  <c r="AC1153" i="1"/>
  <c r="AB1153" i="1"/>
  <c r="AA1153" i="1"/>
  <c r="Z1153" i="1"/>
  <c r="Y1153" i="1"/>
  <c r="X1153" i="1"/>
  <c r="W1153" i="1"/>
  <c r="V1153" i="1"/>
  <c r="U1153" i="1"/>
  <c r="T1153" i="1"/>
  <c r="S1153" i="1"/>
  <c r="R1153" i="1"/>
  <c r="Q1153" i="1"/>
  <c r="P1153" i="1"/>
  <c r="O1153" i="1"/>
  <c r="N1153" i="1"/>
  <c r="AL1153" i="1" s="1"/>
  <c r="M1153" i="1"/>
  <c r="AQ1153" i="1" s="1"/>
  <c r="L1153" i="1"/>
  <c r="AM1153" i="1" s="1"/>
  <c r="C1153" i="1"/>
  <c r="F1153" i="1" s="1"/>
  <c r="AT1152" i="1"/>
  <c r="AP1152" i="1"/>
  <c r="AO1152" i="1"/>
  <c r="AK1152" i="1"/>
  <c r="AJ1152" i="1"/>
  <c r="AI1152" i="1"/>
  <c r="AH1152" i="1"/>
  <c r="AG1152" i="1"/>
  <c r="AF1152" i="1"/>
  <c r="AE1152" i="1"/>
  <c r="AD1152" i="1"/>
  <c r="AC1152" i="1"/>
  <c r="AB1152" i="1"/>
  <c r="AA1152" i="1"/>
  <c r="Z1152" i="1"/>
  <c r="Y1152" i="1"/>
  <c r="X1152" i="1"/>
  <c r="W1152" i="1"/>
  <c r="V1152" i="1"/>
  <c r="U1152" i="1"/>
  <c r="T1152" i="1"/>
  <c r="S1152" i="1"/>
  <c r="R1152" i="1"/>
  <c r="Q1152" i="1"/>
  <c r="P1152" i="1"/>
  <c r="O1152" i="1"/>
  <c r="N1152" i="1"/>
  <c r="AL1152" i="1" s="1"/>
  <c r="M1152" i="1"/>
  <c r="AQ1152" i="1" s="1"/>
  <c r="L1152" i="1"/>
  <c r="AM1152" i="1" s="1"/>
  <c r="C1152" i="1"/>
  <c r="F1152" i="1" s="1"/>
  <c r="AT1151" i="1"/>
  <c r="AP1151" i="1"/>
  <c r="AO1151" i="1"/>
  <c r="AK1151" i="1"/>
  <c r="AJ1151" i="1"/>
  <c r="AI1151" i="1"/>
  <c r="AH1151" i="1"/>
  <c r="AG1151" i="1"/>
  <c r="AF1151" i="1"/>
  <c r="AE1151" i="1"/>
  <c r="AD1151" i="1"/>
  <c r="AC1151" i="1"/>
  <c r="AB1151" i="1"/>
  <c r="AA1151" i="1"/>
  <c r="Z1151" i="1"/>
  <c r="Y1151" i="1"/>
  <c r="X1151" i="1"/>
  <c r="W1151" i="1"/>
  <c r="V1151" i="1"/>
  <c r="U1151" i="1"/>
  <c r="T1151" i="1"/>
  <c r="S1151" i="1"/>
  <c r="R1151" i="1"/>
  <c r="Q1151" i="1"/>
  <c r="P1151" i="1"/>
  <c r="O1151" i="1"/>
  <c r="N1151" i="1"/>
  <c r="AL1151" i="1" s="1"/>
  <c r="M1151" i="1"/>
  <c r="AQ1151" i="1" s="1"/>
  <c r="L1151" i="1"/>
  <c r="AM1151" i="1" s="1"/>
  <c r="C1151" i="1"/>
  <c r="F1151" i="1" s="1"/>
  <c r="AT1150" i="1"/>
  <c r="AP1150" i="1"/>
  <c r="AO1150" i="1"/>
  <c r="AK1150" i="1"/>
  <c r="AJ1150" i="1"/>
  <c r="AI1150" i="1"/>
  <c r="AH1150" i="1"/>
  <c r="AG1150" i="1"/>
  <c r="AF1150" i="1"/>
  <c r="AE1150" i="1"/>
  <c r="AD1150" i="1"/>
  <c r="AC1150" i="1"/>
  <c r="AB1150" i="1"/>
  <c r="AA1150" i="1"/>
  <c r="Z1150" i="1"/>
  <c r="Y1150" i="1"/>
  <c r="X1150" i="1"/>
  <c r="W1150" i="1"/>
  <c r="V1150" i="1"/>
  <c r="U1150" i="1"/>
  <c r="T1150" i="1"/>
  <c r="S1150" i="1"/>
  <c r="R1150" i="1"/>
  <c r="Q1150" i="1"/>
  <c r="P1150" i="1"/>
  <c r="O1150" i="1"/>
  <c r="N1150" i="1"/>
  <c r="AL1150" i="1" s="1"/>
  <c r="M1150" i="1"/>
  <c r="AQ1150" i="1" s="1"/>
  <c r="L1150" i="1"/>
  <c r="AM1150" i="1" s="1"/>
  <c r="C1150" i="1"/>
  <c r="F1150" i="1" s="1"/>
  <c r="AT1149" i="1"/>
  <c r="AP1149" i="1"/>
  <c r="AO1149" i="1"/>
  <c r="AK1149" i="1"/>
  <c r="AJ1149" i="1"/>
  <c r="AI1149" i="1"/>
  <c r="AH1149" i="1"/>
  <c r="AG1149" i="1"/>
  <c r="AF1149" i="1"/>
  <c r="AE1149" i="1"/>
  <c r="AD1149" i="1"/>
  <c r="AC1149" i="1"/>
  <c r="AB1149" i="1"/>
  <c r="AA1149" i="1"/>
  <c r="Z1149" i="1"/>
  <c r="Y1149" i="1"/>
  <c r="X1149" i="1"/>
  <c r="W1149" i="1"/>
  <c r="V1149" i="1"/>
  <c r="U1149" i="1"/>
  <c r="T1149" i="1"/>
  <c r="S1149" i="1"/>
  <c r="R1149" i="1"/>
  <c r="Q1149" i="1"/>
  <c r="P1149" i="1"/>
  <c r="O1149" i="1"/>
  <c r="N1149" i="1"/>
  <c r="AL1149" i="1" s="1"/>
  <c r="M1149" i="1"/>
  <c r="AQ1149" i="1" s="1"/>
  <c r="L1149" i="1"/>
  <c r="AM1149" i="1" s="1"/>
  <c r="C1149" i="1"/>
  <c r="F1149" i="1" s="1"/>
  <c r="AT1148" i="1"/>
  <c r="AP1148" i="1"/>
  <c r="AO1148" i="1"/>
  <c r="AK1148" i="1"/>
  <c r="AJ1148" i="1"/>
  <c r="AI1148" i="1"/>
  <c r="AH1148" i="1"/>
  <c r="AG1148" i="1"/>
  <c r="AF1148" i="1"/>
  <c r="AE1148" i="1"/>
  <c r="AD1148" i="1"/>
  <c r="AC1148" i="1"/>
  <c r="AB1148" i="1"/>
  <c r="AA1148" i="1"/>
  <c r="Z1148" i="1"/>
  <c r="Y1148" i="1"/>
  <c r="X1148" i="1"/>
  <c r="W1148" i="1"/>
  <c r="V1148" i="1"/>
  <c r="U1148" i="1"/>
  <c r="T1148" i="1"/>
  <c r="S1148" i="1"/>
  <c r="R1148" i="1"/>
  <c r="Q1148" i="1"/>
  <c r="P1148" i="1"/>
  <c r="O1148" i="1"/>
  <c r="N1148" i="1"/>
  <c r="AL1148" i="1" s="1"/>
  <c r="M1148" i="1"/>
  <c r="AQ1148" i="1" s="1"/>
  <c r="L1148" i="1"/>
  <c r="AM1148" i="1" s="1"/>
  <c r="C1148" i="1"/>
  <c r="F1148" i="1" s="1"/>
  <c r="AT1147" i="1"/>
  <c r="AP1147" i="1"/>
  <c r="AO1147" i="1"/>
  <c r="AK1147" i="1"/>
  <c r="AJ1147" i="1"/>
  <c r="AI1147" i="1"/>
  <c r="AH1147" i="1"/>
  <c r="AG1147" i="1"/>
  <c r="AF1147" i="1"/>
  <c r="AE1147" i="1"/>
  <c r="AD1147" i="1"/>
  <c r="AC1147" i="1"/>
  <c r="AB1147" i="1"/>
  <c r="AA1147" i="1"/>
  <c r="Z1147" i="1"/>
  <c r="Y1147" i="1"/>
  <c r="X1147" i="1"/>
  <c r="W1147" i="1"/>
  <c r="V1147" i="1"/>
  <c r="U1147" i="1"/>
  <c r="T1147" i="1"/>
  <c r="S1147" i="1"/>
  <c r="R1147" i="1"/>
  <c r="Q1147" i="1"/>
  <c r="P1147" i="1"/>
  <c r="O1147" i="1"/>
  <c r="N1147" i="1"/>
  <c r="AL1147" i="1" s="1"/>
  <c r="M1147" i="1"/>
  <c r="AQ1147" i="1" s="1"/>
  <c r="L1147" i="1"/>
  <c r="AM1147" i="1" s="1"/>
  <c r="C1147" i="1"/>
  <c r="F1147" i="1" s="1"/>
  <c r="AT1146" i="1"/>
  <c r="AP1146" i="1"/>
  <c r="AO1146" i="1"/>
  <c r="AK1146" i="1"/>
  <c r="AJ1146" i="1"/>
  <c r="AI1146" i="1"/>
  <c r="AH1146" i="1"/>
  <c r="AG1146" i="1"/>
  <c r="AF1146" i="1"/>
  <c r="AE1146" i="1"/>
  <c r="AD1146" i="1"/>
  <c r="AC1146" i="1"/>
  <c r="AB1146" i="1"/>
  <c r="AA1146" i="1"/>
  <c r="Z1146" i="1"/>
  <c r="Y1146" i="1"/>
  <c r="X1146" i="1"/>
  <c r="W1146" i="1"/>
  <c r="V1146" i="1"/>
  <c r="U1146" i="1"/>
  <c r="T1146" i="1"/>
  <c r="S1146" i="1"/>
  <c r="R1146" i="1"/>
  <c r="Q1146" i="1"/>
  <c r="P1146" i="1"/>
  <c r="O1146" i="1"/>
  <c r="N1146" i="1"/>
  <c r="AL1146" i="1" s="1"/>
  <c r="M1146" i="1"/>
  <c r="AQ1146" i="1" s="1"/>
  <c r="L1146" i="1"/>
  <c r="AM1146" i="1" s="1"/>
  <c r="C1146" i="1"/>
  <c r="F1146" i="1" s="1"/>
  <c r="AT1145" i="1"/>
  <c r="AP1145" i="1"/>
  <c r="AO1145" i="1"/>
  <c r="AK1145" i="1"/>
  <c r="AJ1145" i="1"/>
  <c r="AI1145" i="1"/>
  <c r="AH1145" i="1"/>
  <c r="AG1145" i="1"/>
  <c r="AF1145" i="1"/>
  <c r="AE1145" i="1"/>
  <c r="AD1145" i="1"/>
  <c r="AC1145" i="1"/>
  <c r="AB1145" i="1"/>
  <c r="AA1145" i="1"/>
  <c r="Z1145" i="1"/>
  <c r="Y1145" i="1"/>
  <c r="X1145" i="1"/>
  <c r="W1145" i="1"/>
  <c r="V1145" i="1"/>
  <c r="U1145" i="1"/>
  <c r="T1145" i="1"/>
  <c r="S1145" i="1"/>
  <c r="R1145" i="1"/>
  <c r="Q1145" i="1"/>
  <c r="P1145" i="1"/>
  <c r="O1145" i="1"/>
  <c r="N1145" i="1"/>
  <c r="AL1145" i="1" s="1"/>
  <c r="M1145" i="1"/>
  <c r="AQ1145" i="1" s="1"/>
  <c r="L1145" i="1"/>
  <c r="AM1145" i="1" s="1"/>
  <c r="C1145" i="1"/>
  <c r="F1145" i="1" s="1"/>
  <c r="AT1144" i="1"/>
  <c r="AP1144" i="1"/>
  <c r="AO1144" i="1"/>
  <c r="AK1144" i="1"/>
  <c r="AJ1144" i="1"/>
  <c r="AI1144" i="1"/>
  <c r="AH1144" i="1"/>
  <c r="AG1144" i="1"/>
  <c r="AF1144" i="1"/>
  <c r="AE1144" i="1"/>
  <c r="AD1144" i="1"/>
  <c r="AC1144" i="1"/>
  <c r="AB1144" i="1"/>
  <c r="AA1144" i="1"/>
  <c r="Z1144" i="1"/>
  <c r="Y1144" i="1"/>
  <c r="X1144" i="1"/>
  <c r="W1144" i="1"/>
  <c r="V1144" i="1"/>
  <c r="U1144" i="1"/>
  <c r="T1144" i="1"/>
  <c r="S1144" i="1"/>
  <c r="R1144" i="1"/>
  <c r="Q1144" i="1"/>
  <c r="P1144" i="1"/>
  <c r="O1144" i="1"/>
  <c r="N1144" i="1"/>
  <c r="AL1144" i="1" s="1"/>
  <c r="M1144" i="1"/>
  <c r="AQ1144" i="1" s="1"/>
  <c r="L1144" i="1"/>
  <c r="AM1144" i="1" s="1"/>
  <c r="C1144" i="1"/>
  <c r="F1144" i="1" s="1"/>
  <c r="AT1143" i="1"/>
  <c r="AP1143" i="1"/>
  <c r="AO1143" i="1"/>
  <c r="AK1143" i="1"/>
  <c r="AJ1143" i="1"/>
  <c r="AI1143" i="1"/>
  <c r="AH1143" i="1"/>
  <c r="AG1143" i="1"/>
  <c r="AF1143" i="1"/>
  <c r="AE1143" i="1"/>
  <c r="AD1143" i="1"/>
  <c r="AC1143" i="1"/>
  <c r="AB1143" i="1"/>
  <c r="AA1143" i="1"/>
  <c r="Z1143" i="1"/>
  <c r="Y1143" i="1"/>
  <c r="X1143" i="1"/>
  <c r="W1143" i="1"/>
  <c r="V1143" i="1"/>
  <c r="U1143" i="1"/>
  <c r="T1143" i="1"/>
  <c r="S1143" i="1"/>
  <c r="R1143" i="1"/>
  <c r="Q1143" i="1"/>
  <c r="P1143" i="1"/>
  <c r="O1143" i="1"/>
  <c r="N1143" i="1"/>
  <c r="AL1143" i="1" s="1"/>
  <c r="M1143" i="1"/>
  <c r="AQ1143" i="1" s="1"/>
  <c r="L1143" i="1"/>
  <c r="AM1143" i="1" s="1"/>
  <c r="C1143" i="1"/>
  <c r="F1143" i="1" s="1"/>
  <c r="AT1142" i="1"/>
  <c r="AP1142" i="1"/>
  <c r="AO1142" i="1"/>
  <c r="AK1142" i="1"/>
  <c r="AJ1142" i="1"/>
  <c r="AI1142" i="1"/>
  <c r="AH1142" i="1"/>
  <c r="AG1142" i="1"/>
  <c r="AF1142" i="1"/>
  <c r="AE1142" i="1"/>
  <c r="AD1142" i="1"/>
  <c r="AC1142" i="1"/>
  <c r="AB1142" i="1"/>
  <c r="AA1142" i="1"/>
  <c r="Z1142" i="1"/>
  <c r="Y1142" i="1"/>
  <c r="X1142" i="1"/>
  <c r="W1142" i="1"/>
  <c r="V1142" i="1"/>
  <c r="U1142" i="1"/>
  <c r="T1142" i="1"/>
  <c r="S1142" i="1"/>
  <c r="R1142" i="1"/>
  <c r="Q1142" i="1"/>
  <c r="P1142" i="1"/>
  <c r="O1142" i="1"/>
  <c r="N1142" i="1"/>
  <c r="AL1142" i="1" s="1"/>
  <c r="M1142" i="1"/>
  <c r="AQ1142" i="1" s="1"/>
  <c r="L1142" i="1"/>
  <c r="AM1142" i="1" s="1"/>
  <c r="C1142" i="1"/>
  <c r="F1142" i="1" s="1"/>
  <c r="AT1141" i="1"/>
  <c r="AP1141" i="1"/>
  <c r="AO1141" i="1"/>
  <c r="AK1141" i="1"/>
  <c r="AJ1141" i="1"/>
  <c r="AI1141" i="1"/>
  <c r="AH1141" i="1"/>
  <c r="AG1141" i="1"/>
  <c r="AF1141" i="1"/>
  <c r="AE1141" i="1"/>
  <c r="AD1141" i="1"/>
  <c r="AC1141" i="1"/>
  <c r="AB1141" i="1"/>
  <c r="AA1141" i="1"/>
  <c r="Z1141" i="1"/>
  <c r="Y1141" i="1"/>
  <c r="X1141" i="1"/>
  <c r="W1141" i="1"/>
  <c r="V1141" i="1"/>
  <c r="U1141" i="1"/>
  <c r="T1141" i="1"/>
  <c r="S1141" i="1"/>
  <c r="R1141" i="1"/>
  <c r="Q1141" i="1"/>
  <c r="P1141" i="1"/>
  <c r="O1141" i="1"/>
  <c r="N1141" i="1"/>
  <c r="AL1141" i="1" s="1"/>
  <c r="M1141" i="1"/>
  <c r="AQ1141" i="1" s="1"/>
  <c r="L1141" i="1"/>
  <c r="AM1141" i="1" s="1"/>
  <c r="C1141" i="1"/>
  <c r="F1141" i="1" s="1"/>
  <c r="AT1140" i="1"/>
  <c r="AK1140" i="1"/>
  <c r="AJ1140" i="1"/>
  <c r="AI1140" i="1"/>
  <c r="AH1140" i="1"/>
  <c r="AG1140" i="1"/>
  <c r="AF1140" i="1"/>
  <c r="AE1140" i="1"/>
  <c r="AD1140" i="1"/>
  <c r="AC1140" i="1"/>
  <c r="AB1140" i="1"/>
  <c r="AA1140" i="1"/>
  <c r="Z1140" i="1"/>
  <c r="Y1140" i="1"/>
  <c r="X1140" i="1"/>
  <c r="W1140" i="1"/>
  <c r="V1140" i="1"/>
  <c r="U1140" i="1"/>
  <c r="T1140" i="1"/>
  <c r="S1140" i="1"/>
  <c r="R1140" i="1"/>
  <c r="Q1140" i="1"/>
  <c r="P1140" i="1"/>
  <c r="O1140" i="1"/>
  <c r="N1140" i="1"/>
  <c r="AL1140" i="1" s="1"/>
  <c r="M1140" i="1"/>
  <c r="AQ1140" i="1" s="1"/>
  <c r="L1140" i="1"/>
  <c r="AM1140" i="1" s="1"/>
  <c r="C1140" i="1"/>
  <c r="F1140" i="1" s="1"/>
  <c r="AT1139" i="1"/>
  <c r="AP1139" i="1"/>
  <c r="AK1139" i="1"/>
  <c r="AJ1139" i="1"/>
  <c r="AI1139" i="1"/>
  <c r="AH1139" i="1"/>
  <c r="AG1139" i="1"/>
  <c r="AF1139" i="1"/>
  <c r="AE1139" i="1"/>
  <c r="AD1139" i="1"/>
  <c r="AC1139" i="1"/>
  <c r="AB1139" i="1"/>
  <c r="AA1139" i="1"/>
  <c r="Z1139" i="1"/>
  <c r="Y1139" i="1"/>
  <c r="X1139" i="1"/>
  <c r="W1139" i="1"/>
  <c r="V1139" i="1"/>
  <c r="U1139" i="1"/>
  <c r="T1139" i="1"/>
  <c r="S1139" i="1"/>
  <c r="R1139" i="1"/>
  <c r="Q1139" i="1"/>
  <c r="P1139" i="1"/>
  <c r="O1139" i="1"/>
  <c r="N1139" i="1"/>
  <c r="AL1139" i="1" s="1"/>
  <c r="M1139" i="1"/>
  <c r="AQ1139" i="1" s="1"/>
  <c r="L1139" i="1"/>
  <c r="AM1139" i="1" s="1"/>
  <c r="C1139" i="1"/>
  <c r="F1139" i="1" s="1"/>
  <c r="AT1138" i="1"/>
  <c r="AP1138" i="1"/>
  <c r="AO1138" i="1"/>
  <c r="AK1138" i="1"/>
  <c r="AJ1138" i="1"/>
  <c r="AI1138" i="1"/>
  <c r="AH1138" i="1"/>
  <c r="AG1138" i="1"/>
  <c r="AF1138" i="1"/>
  <c r="AE1138" i="1"/>
  <c r="AD1138" i="1"/>
  <c r="AC1138" i="1"/>
  <c r="AB1138" i="1"/>
  <c r="AA1138" i="1"/>
  <c r="Z1138" i="1"/>
  <c r="Y1138" i="1"/>
  <c r="X1138" i="1"/>
  <c r="W1138" i="1"/>
  <c r="V1138" i="1"/>
  <c r="U1138" i="1"/>
  <c r="T1138" i="1"/>
  <c r="S1138" i="1"/>
  <c r="R1138" i="1"/>
  <c r="Q1138" i="1"/>
  <c r="P1138" i="1"/>
  <c r="O1138" i="1"/>
  <c r="N1138" i="1"/>
  <c r="AL1138" i="1" s="1"/>
  <c r="M1138" i="1"/>
  <c r="AQ1138" i="1" s="1"/>
  <c r="L1138" i="1"/>
  <c r="AM1138" i="1" s="1"/>
  <c r="C1138" i="1"/>
  <c r="F1138" i="1" s="1"/>
  <c r="AT1137" i="1"/>
  <c r="AP1137" i="1"/>
  <c r="AO1137" i="1"/>
  <c r="AK1137" i="1"/>
  <c r="AJ1137" i="1"/>
  <c r="AI1137" i="1"/>
  <c r="AH1137" i="1"/>
  <c r="AG1137" i="1"/>
  <c r="AF1137" i="1"/>
  <c r="AE1137" i="1"/>
  <c r="AD1137" i="1"/>
  <c r="AC1137" i="1"/>
  <c r="AB1137" i="1"/>
  <c r="AA1137" i="1"/>
  <c r="Z1137" i="1"/>
  <c r="Y1137" i="1"/>
  <c r="X1137" i="1"/>
  <c r="W1137" i="1"/>
  <c r="V1137" i="1"/>
  <c r="U1137" i="1"/>
  <c r="T1137" i="1"/>
  <c r="S1137" i="1"/>
  <c r="R1137" i="1"/>
  <c r="Q1137" i="1"/>
  <c r="P1137" i="1"/>
  <c r="O1137" i="1"/>
  <c r="N1137" i="1"/>
  <c r="AL1137" i="1" s="1"/>
  <c r="M1137" i="1"/>
  <c r="AQ1137" i="1" s="1"/>
  <c r="L1137" i="1"/>
  <c r="AM1137" i="1" s="1"/>
  <c r="C1137" i="1"/>
  <c r="F1137" i="1" s="1"/>
  <c r="AT1136" i="1"/>
  <c r="AP1136" i="1"/>
  <c r="AO1136" i="1"/>
  <c r="AK1136" i="1"/>
  <c r="AJ1136" i="1"/>
  <c r="AI1136" i="1"/>
  <c r="AH1136" i="1"/>
  <c r="AG1136" i="1"/>
  <c r="AF1136" i="1"/>
  <c r="AE1136" i="1"/>
  <c r="AD1136" i="1"/>
  <c r="AC1136" i="1"/>
  <c r="AB1136" i="1"/>
  <c r="AA1136" i="1"/>
  <c r="Z1136" i="1"/>
  <c r="Y1136" i="1"/>
  <c r="X1136" i="1"/>
  <c r="W1136" i="1"/>
  <c r="V1136" i="1"/>
  <c r="U1136" i="1"/>
  <c r="T1136" i="1"/>
  <c r="S1136" i="1"/>
  <c r="R1136" i="1"/>
  <c r="Q1136" i="1"/>
  <c r="P1136" i="1"/>
  <c r="O1136" i="1"/>
  <c r="N1136" i="1"/>
  <c r="AL1136" i="1" s="1"/>
  <c r="M1136" i="1"/>
  <c r="AQ1136" i="1" s="1"/>
  <c r="L1136" i="1"/>
  <c r="AM1136" i="1" s="1"/>
  <c r="C1136" i="1"/>
  <c r="F1136" i="1" s="1"/>
  <c r="AT1135" i="1"/>
  <c r="AP1135" i="1"/>
  <c r="AO1135" i="1"/>
  <c r="AK1135" i="1"/>
  <c r="AJ1135" i="1"/>
  <c r="AI1135" i="1"/>
  <c r="AH1135" i="1"/>
  <c r="AG1135" i="1"/>
  <c r="AF1135" i="1"/>
  <c r="AE1135" i="1"/>
  <c r="AD1135" i="1"/>
  <c r="AC1135" i="1"/>
  <c r="AB1135" i="1"/>
  <c r="AA1135" i="1"/>
  <c r="Z1135" i="1"/>
  <c r="Y1135" i="1"/>
  <c r="X1135" i="1"/>
  <c r="W1135" i="1"/>
  <c r="V1135" i="1"/>
  <c r="U1135" i="1"/>
  <c r="T1135" i="1"/>
  <c r="S1135" i="1"/>
  <c r="R1135" i="1"/>
  <c r="Q1135" i="1"/>
  <c r="P1135" i="1"/>
  <c r="O1135" i="1"/>
  <c r="N1135" i="1"/>
  <c r="AL1135" i="1" s="1"/>
  <c r="M1135" i="1"/>
  <c r="AQ1135" i="1" s="1"/>
  <c r="L1135" i="1"/>
  <c r="AM1135" i="1" s="1"/>
  <c r="C1135" i="1"/>
  <c r="F1135" i="1" s="1"/>
  <c r="AT1134" i="1"/>
  <c r="AP1134" i="1"/>
  <c r="AO1134" i="1"/>
  <c r="AK1134" i="1"/>
  <c r="AJ1134" i="1"/>
  <c r="AI1134" i="1"/>
  <c r="AH1134" i="1"/>
  <c r="AG1134" i="1"/>
  <c r="AF1134" i="1"/>
  <c r="AE1134" i="1"/>
  <c r="AD1134" i="1"/>
  <c r="AC1134" i="1"/>
  <c r="AB1134" i="1"/>
  <c r="AA1134" i="1"/>
  <c r="Z1134" i="1"/>
  <c r="Y1134" i="1"/>
  <c r="X1134" i="1"/>
  <c r="W1134" i="1"/>
  <c r="V1134" i="1"/>
  <c r="U1134" i="1"/>
  <c r="T1134" i="1"/>
  <c r="S1134" i="1"/>
  <c r="R1134" i="1"/>
  <c r="Q1134" i="1"/>
  <c r="P1134" i="1"/>
  <c r="O1134" i="1"/>
  <c r="N1134" i="1"/>
  <c r="AL1134" i="1" s="1"/>
  <c r="M1134" i="1"/>
  <c r="AQ1134" i="1" s="1"/>
  <c r="L1134" i="1"/>
  <c r="AM1134" i="1" s="1"/>
  <c r="C1134" i="1"/>
  <c r="F1134" i="1" s="1"/>
  <c r="AT1133" i="1"/>
  <c r="AP1133" i="1"/>
  <c r="AO1133" i="1"/>
  <c r="AK1133" i="1"/>
  <c r="AJ1133" i="1"/>
  <c r="AI1133" i="1"/>
  <c r="AH1133" i="1"/>
  <c r="AG1133" i="1"/>
  <c r="AF1133" i="1"/>
  <c r="AE1133" i="1"/>
  <c r="AD1133" i="1"/>
  <c r="AC1133" i="1"/>
  <c r="AB1133" i="1"/>
  <c r="AA1133" i="1"/>
  <c r="Z1133" i="1"/>
  <c r="Y1133" i="1"/>
  <c r="X1133" i="1"/>
  <c r="W1133" i="1"/>
  <c r="V1133" i="1"/>
  <c r="U1133" i="1"/>
  <c r="T1133" i="1"/>
  <c r="S1133" i="1"/>
  <c r="R1133" i="1"/>
  <c r="Q1133" i="1"/>
  <c r="P1133" i="1"/>
  <c r="O1133" i="1"/>
  <c r="N1133" i="1"/>
  <c r="AL1133" i="1" s="1"/>
  <c r="M1133" i="1"/>
  <c r="AQ1133" i="1" s="1"/>
  <c r="L1133" i="1"/>
  <c r="AM1133" i="1" s="1"/>
  <c r="C1133" i="1"/>
  <c r="F1133" i="1" s="1"/>
  <c r="AT1132" i="1"/>
  <c r="AP1132" i="1"/>
  <c r="AO1132" i="1"/>
  <c r="AK1132" i="1"/>
  <c r="AJ1132" i="1"/>
  <c r="AI1132" i="1"/>
  <c r="AH1132" i="1"/>
  <c r="AG1132" i="1"/>
  <c r="AF1132" i="1"/>
  <c r="AE1132" i="1"/>
  <c r="AD1132" i="1"/>
  <c r="AC1132" i="1"/>
  <c r="AB1132" i="1"/>
  <c r="AA1132" i="1"/>
  <c r="Z1132" i="1"/>
  <c r="Y1132" i="1"/>
  <c r="X1132" i="1"/>
  <c r="W1132" i="1"/>
  <c r="V1132" i="1"/>
  <c r="U1132" i="1"/>
  <c r="T1132" i="1"/>
  <c r="S1132" i="1"/>
  <c r="R1132" i="1"/>
  <c r="Q1132" i="1"/>
  <c r="P1132" i="1"/>
  <c r="O1132" i="1"/>
  <c r="N1132" i="1"/>
  <c r="AL1132" i="1" s="1"/>
  <c r="M1132" i="1"/>
  <c r="AQ1132" i="1" s="1"/>
  <c r="L1132" i="1"/>
  <c r="AM1132" i="1" s="1"/>
  <c r="C1132" i="1"/>
  <c r="F1132" i="1" s="1"/>
  <c r="AT1131" i="1"/>
  <c r="AP1131" i="1"/>
  <c r="AO1131" i="1"/>
  <c r="AK1131" i="1"/>
  <c r="AJ1131" i="1"/>
  <c r="AI1131" i="1"/>
  <c r="AH1131" i="1"/>
  <c r="AG1131" i="1"/>
  <c r="AF1131" i="1"/>
  <c r="AE1131" i="1"/>
  <c r="AD1131" i="1"/>
  <c r="AC1131" i="1"/>
  <c r="AB1131" i="1"/>
  <c r="AA1131" i="1"/>
  <c r="Z1131" i="1"/>
  <c r="Y1131" i="1"/>
  <c r="X1131" i="1"/>
  <c r="W1131" i="1"/>
  <c r="V1131" i="1"/>
  <c r="U1131" i="1"/>
  <c r="T1131" i="1"/>
  <c r="S1131" i="1"/>
  <c r="R1131" i="1"/>
  <c r="Q1131" i="1"/>
  <c r="P1131" i="1"/>
  <c r="O1131" i="1"/>
  <c r="N1131" i="1"/>
  <c r="AL1131" i="1" s="1"/>
  <c r="M1131" i="1"/>
  <c r="AQ1131" i="1" s="1"/>
  <c r="L1131" i="1"/>
  <c r="AM1131" i="1" s="1"/>
  <c r="C1131" i="1"/>
  <c r="F1131" i="1" s="1"/>
  <c r="AT1130" i="1"/>
  <c r="AP1130" i="1"/>
  <c r="AO1130" i="1"/>
  <c r="AK1130" i="1"/>
  <c r="AJ1130" i="1"/>
  <c r="AI1130" i="1"/>
  <c r="AH1130" i="1"/>
  <c r="AG1130" i="1"/>
  <c r="AF1130" i="1"/>
  <c r="AE1130" i="1"/>
  <c r="AD1130" i="1"/>
  <c r="AC1130" i="1"/>
  <c r="AB1130" i="1"/>
  <c r="AA1130" i="1"/>
  <c r="Z1130" i="1"/>
  <c r="Y1130" i="1"/>
  <c r="X1130" i="1"/>
  <c r="W1130" i="1"/>
  <c r="V1130" i="1"/>
  <c r="U1130" i="1"/>
  <c r="T1130" i="1"/>
  <c r="S1130" i="1"/>
  <c r="R1130" i="1"/>
  <c r="Q1130" i="1"/>
  <c r="P1130" i="1"/>
  <c r="O1130" i="1"/>
  <c r="N1130" i="1"/>
  <c r="AL1130" i="1" s="1"/>
  <c r="M1130" i="1"/>
  <c r="AQ1130" i="1" s="1"/>
  <c r="L1130" i="1"/>
  <c r="AM1130" i="1" s="1"/>
  <c r="C1130" i="1"/>
  <c r="F1130" i="1" s="1"/>
  <c r="AT1129" i="1"/>
  <c r="AP1129" i="1"/>
  <c r="AO1129" i="1"/>
  <c r="AK1129" i="1"/>
  <c r="AJ1129" i="1"/>
  <c r="AI1129" i="1"/>
  <c r="AH1129" i="1"/>
  <c r="AG1129" i="1"/>
  <c r="AF1129" i="1"/>
  <c r="AE1129" i="1"/>
  <c r="AD1129" i="1"/>
  <c r="AC1129" i="1"/>
  <c r="AB1129" i="1"/>
  <c r="AA1129" i="1"/>
  <c r="Z1129" i="1"/>
  <c r="Y1129" i="1"/>
  <c r="X1129" i="1"/>
  <c r="W1129" i="1"/>
  <c r="V1129" i="1"/>
  <c r="U1129" i="1"/>
  <c r="T1129" i="1"/>
  <c r="S1129" i="1"/>
  <c r="R1129" i="1"/>
  <c r="Q1129" i="1"/>
  <c r="P1129" i="1"/>
  <c r="O1129" i="1"/>
  <c r="N1129" i="1"/>
  <c r="AL1129" i="1" s="1"/>
  <c r="M1129" i="1"/>
  <c r="AQ1129" i="1" s="1"/>
  <c r="L1129" i="1"/>
  <c r="AM1129" i="1" s="1"/>
  <c r="C1129" i="1"/>
  <c r="F1129" i="1" s="1"/>
  <c r="AT1128" i="1"/>
  <c r="AP1128" i="1"/>
  <c r="AO1128" i="1"/>
  <c r="AK1128" i="1"/>
  <c r="AJ1128" i="1"/>
  <c r="AI1128" i="1"/>
  <c r="AH1128" i="1"/>
  <c r="AG1128" i="1"/>
  <c r="AF1128" i="1"/>
  <c r="AE1128" i="1"/>
  <c r="AD1128" i="1"/>
  <c r="AC1128" i="1"/>
  <c r="AB1128" i="1"/>
  <c r="AA1128" i="1"/>
  <c r="Z1128" i="1"/>
  <c r="Y1128" i="1"/>
  <c r="X1128" i="1"/>
  <c r="W1128" i="1"/>
  <c r="V1128" i="1"/>
  <c r="U1128" i="1"/>
  <c r="T1128" i="1"/>
  <c r="S1128" i="1"/>
  <c r="R1128" i="1"/>
  <c r="Q1128" i="1"/>
  <c r="P1128" i="1"/>
  <c r="O1128" i="1"/>
  <c r="N1128" i="1"/>
  <c r="AL1128" i="1" s="1"/>
  <c r="M1128" i="1"/>
  <c r="AQ1128" i="1" s="1"/>
  <c r="L1128" i="1"/>
  <c r="AM1128" i="1" s="1"/>
  <c r="C1128" i="1"/>
  <c r="F1128" i="1" s="1"/>
  <c r="AT1127" i="1"/>
  <c r="AP1127" i="1"/>
  <c r="AO1127" i="1"/>
  <c r="AK1127" i="1"/>
  <c r="AJ1127" i="1"/>
  <c r="AI1127" i="1"/>
  <c r="AH1127" i="1"/>
  <c r="AG1127" i="1"/>
  <c r="AF1127" i="1"/>
  <c r="AE1127" i="1"/>
  <c r="AD1127" i="1"/>
  <c r="AC1127" i="1"/>
  <c r="AB1127" i="1"/>
  <c r="AA1127" i="1"/>
  <c r="Z1127" i="1"/>
  <c r="Y1127" i="1"/>
  <c r="X1127" i="1"/>
  <c r="W1127" i="1"/>
  <c r="V1127" i="1"/>
  <c r="U1127" i="1"/>
  <c r="T1127" i="1"/>
  <c r="S1127" i="1"/>
  <c r="R1127" i="1"/>
  <c r="Q1127" i="1"/>
  <c r="P1127" i="1"/>
  <c r="O1127" i="1"/>
  <c r="N1127" i="1"/>
  <c r="AL1127" i="1" s="1"/>
  <c r="M1127" i="1"/>
  <c r="AQ1127" i="1" s="1"/>
  <c r="L1127" i="1"/>
  <c r="AM1127" i="1" s="1"/>
  <c r="C1127" i="1"/>
  <c r="F1127" i="1" s="1"/>
  <c r="AT1126" i="1"/>
  <c r="AP1126" i="1"/>
  <c r="AO1126" i="1"/>
  <c r="AK1126" i="1"/>
  <c r="AJ1126" i="1"/>
  <c r="AI1126" i="1"/>
  <c r="AH1126" i="1"/>
  <c r="AG1126" i="1"/>
  <c r="AF1126" i="1"/>
  <c r="AE1126" i="1"/>
  <c r="AD1126" i="1"/>
  <c r="AC1126" i="1"/>
  <c r="AB1126" i="1"/>
  <c r="AA1126" i="1"/>
  <c r="Z1126" i="1"/>
  <c r="Y1126" i="1"/>
  <c r="X1126" i="1"/>
  <c r="W1126" i="1"/>
  <c r="V1126" i="1"/>
  <c r="U1126" i="1"/>
  <c r="T1126" i="1"/>
  <c r="S1126" i="1"/>
  <c r="R1126" i="1"/>
  <c r="Q1126" i="1"/>
  <c r="P1126" i="1"/>
  <c r="O1126" i="1"/>
  <c r="N1126" i="1"/>
  <c r="AL1126" i="1" s="1"/>
  <c r="M1126" i="1"/>
  <c r="AQ1126" i="1" s="1"/>
  <c r="L1126" i="1"/>
  <c r="AM1126" i="1" s="1"/>
  <c r="C1126" i="1"/>
  <c r="F1126" i="1" s="1"/>
  <c r="AT1125" i="1"/>
  <c r="AP1125" i="1"/>
  <c r="AO1125" i="1"/>
  <c r="AK1125" i="1"/>
  <c r="AJ1125" i="1"/>
  <c r="AI1125" i="1"/>
  <c r="AH1125" i="1"/>
  <c r="AG1125" i="1"/>
  <c r="AF1125" i="1"/>
  <c r="AE1125" i="1"/>
  <c r="AD1125" i="1"/>
  <c r="AC1125" i="1"/>
  <c r="AB1125" i="1"/>
  <c r="AA1125" i="1"/>
  <c r="Z1125" i="1"/>
  <c r="Y1125" i="1"/>
  <c r="X1125" i="1"/>
  <c r="W1125" i="1"/>
  <c r="V1125" i="1"/>
  <c r="U1125" i="1"/>
  <c r="T1125" i="1"/>
  <c r="S1125" i="1"/>
  <c r="R1125" i="1"/>
  <c r="Q1125" i="1"/>
  <c r="P1125" i="1"/>
  <c r="O1125" i="1"/>
  <c r="N1125" i="1"/>
  <c r="AL1125" i="1" s="1"/>
  <c r="M1125" i="1"/>
  <c r="AQ1125" i="1" s="1"/>
  <c r="L1125" i="1"/>
  <c r="AM1125" i="1" s="1"/>
  <c r="C1125" i="1"/>
  <c r="F1125" i="1" s="1"/>
  <c r="AT1124" i="1"/>
  <c r="AP1124" i="1"/>
  <c r="AO1124" i="1"/>
  <c r="AK1124" i="1"/>
  <c r="AJ1124" i="1"/>
  <c r="AI1124" i="1"/>
  <c r="AH1124" i="1"/>
  <c r="AG1124" i="1"/>
  <c r="AF1124" i="1"/>
  <c r="AE1124" i="1"/>
  <c r="AD1124" i="1"/>
  <c r="AC1124" i="1"/>
  <c r="AB1124" i="1"/>
  <c r="AA1124" i="1"/>
  <c r="Z1124" i="1"/>
  <c r="Y1124" i="1"/>
  <c r="X1124" i="1"/>
  <c r="W1124" i="1"/>
  <c r="V1124" i="1"/>
  <c r="U1124" i="1"/>
  <c r="T1124" i="1"/>
  <c r="S1124" i="1"/>
  <c r="R1124" i="1"/>
  <c r="Q1124" i="1"/>
  <c r="P1124" i="1"/>
  <c r="O1124" i="1"/>
  <c r="N1124" i="1"/>
  <c r="AL1124" i="1" s="1"/>
  <c r="M1124" i="1"/>
  <c r="AQ1124" i="1" s="1"/>
  <c r="L1124" i="1"/>
  <c r="AM1124" i="1" s="1"/>
  <c r="C1124" i="1"/>
  <c r="F1124" i="1" s="1"/>
  <c r="AT1123" i="1"/>
  <c r="AP1123" i="1"/>
  <c r="AO1123" i="1"/>
  <c r="AK1123" i="1"/>
  <c r="AJ1123" i="1"/>
  <c r="AI1123" i="1"/>
  <c r="AH1123" i="1"/>
  <c r="AG1123" i="1"/>
  <c r="AF1123" i="1"/>
  <c r="AE1123" i="1"/>
  <c r="AD1123" i="1"/>
  <c r="AC1123" i="1"/>
  <c r="AB1123" i="1"/>
  <c r="AA1123" i="1"/>
  <c r="Z1123" i="1"/>
  <c r="Y1123" i="1"/>
  <c r="X1123" i="1"/>
  <c r="W1123" i="1"/>
  <c r="V1123" i="1"/>
  <c r="U1123" i="1"/>
  <c r="T1123" i="1"/>
  <c r="S1123" i="1"/>
  <c r="R1123" i="1"/>
  <c r="Q1123" i="1"/>
  <c r="P1123" i="1"/>
  <c r="O1123" i="1"/>
  <c r="N1123" i="1"/>
  <c r="AL1123" i="1" s="1"/>
  <c r="M1123" i="1"/>
  <c r="AQ1123" i="1" s="1"/>
  <c r="L1123" i="1"/>
  <c r="AM1123" i="1" s="1"/>
  <c r="C1123" i="1"/>
  <c r="F1123" i="1" s="1"/>
  <c r="AT1122" i="1"/>
  <c r="AP1122" i="1"/>
  <c r="AO1122" i="1"/>
  <c r="AK1122" i="1"/>
  <c r="AJ1122" i="1"/>
  <c r="AI1122" i="1"/>
  <c r="AH1122" i="1"/>
  <c r="AG1122" i="1"/>
  <c r="AF1122" i="1"/>
  <c r="AE1122" i="1"/>
  <c r="AD1122" i="1"/>
  <c r="AC1122" i="1"/>
  <c r="AB1122" i="1"/>
  <c r="AA1122" i="1"/>
  <c r="Z1122" i="1"/>
  <c r="Y1122" i="1"/>
  <c r="X1122" i="1"/>
  <c r="W1122" i="1"/>
  <c r="V1122" i="1"/>
  <c r="U1122" i="1"/>
  <c r="T1122" i="1"/>
  <c r="S1122" i="1"/>
  <c r="R1122" i="1"/>
  <c r="Q1122" i="1"/>
  <c r="P1122" i="1"/>
  <c r="O1122" i="1"/>
  <c r="N1122" i="1"/>
  <c r="AL1122" i="1" s="1"/>
  <c r="M1122" i="1"/>
  <c r="AQ1122" i="1" s="1"/>
  <c r="L1122" i="1"/>
  <c r="AM1122" i="1" s="1"/>
  <c r="C1122" i="1"/>
  <c r="F1122" i="1" s="1"/>
  <c r="AT1121" i="1"/>
  <c r="AP1121" i="1"/>
  <c r="AO1121" i="1"/>
  <c r="AK1121" i="1"/>
  <c r="AJ1121" i="1"/>
  <c r="AI1121" i="1"/>
  <c r="AH1121" i="1"/>
  <c r="AG1121" i="1"/>
  <c r="AF1121" i="1"/>
  <c r="AE1121" i="1"/>
  <c r="AD1121" i="1"/>
  <c r="AC1121" i="1"/>
  <c r="AB1121" i="1"/>
  <c r="AA1121" i="1"/>
  <c r="Z1121" i="1"/>
  <c r="Y1121" i="1"/>
  <c r="X1121" i="1"/>
  <c r="W1121" i="1"/>
  <c r="V1121" i="1"/>
  <c r="U1121" i="1"/>
  <c r="T1121" i="1"/>
  <c r="S1121" i="1"/>
  <c r="R1121" i="1"/>
  <c r="Q1121" i="1"/>
  <c r="P1121" i="1"/>
  <c r="O1121" i="1"/>
  <c r="N1121" i="1"/>
  <c r="AL1121" i="1" s="1"/>
  <c r="M1121" i="1"/>
  <c r="AQ1121" i="1" s="1"/>
  <c r="L1121" i="1"/>
  <c r="AM1121" i="1" s="1"/>
  <c r="C1121" i="1"/>
  <c r="F1121" i="1" s="1"/>
  <c r="AT1120" i="1"/>
  <c r="AP1120" i="1"/>
  <c r="AO1120" i="1"/>
  <c r="AK1120" i="1"/>
  <c r="AJ1120" i="1"/>
  <c r="AI1120" i="1"/>
  <c r="AH1120" i="1"/>
  <c r="AG1120" i="1"/>
  <c r="AF1120" i="1"/>
  <c r="AE1120" i="1"/>
  <c r="AD1120" i="1"/>
  <c r="AC1120" i="1"/>
  <c r="AB1120" i="1"/>
  <c r="AA1120" i="1"/>
  <c r="Z1120" i="1"/>
  <c r="Y1120" i="1"/>
  <c r="X1120" i="1"/>
  <c r="W1120" i="1"/>
  <c r="V1120" i="1"/>
  <c r="U1120" i="1"/>
  <c r="T1120" i="1"/>
  <c r="S1120" i="1"/>
  <c r="R1120" i="1"/>
  <c r="Q1120" i="1"/>
  <c r="P1120" i="1"/>
  <c r="O1120" i="1"/>
  <c r="N1120" i="1"/>
  <c r="AL1120" i="1" s="1"/>
  <c r="M1120" i="1"/>
  <c r="AQ1120" i="1" s="1"/>
  <c r="L1120" i="1"/>
  <c r="AM1120" i="1" s="1"/>
  <c r="C1120" i="1"/>
  <c r="F1120" i="1" s="1"/>
  <c r="AT1119" i="1"/>
  <c r="AP1119" i="1"/>
  <c r="AO1119" i="1"/>
  <c r="AK1119" i="1"/>
  <c r="AJ1119" i="1"/>
  <c r="AI1119" i="1"/>
  <c r="AH1119" i="1"/>
  <c r="AG1119" i="1"/>
  <c r="AF1119" i="1"/>
  <c r="AE1119" i="1"/>
  <c r="AD1119" i="1"/>
  <c r="AC1119" i="1"/>
  <c r="AB1119" i="1"/>
  <c r="AA1119" i="1"/>
  <c r="Z1119" i="1"/>
  <c r="Y1119" i="1"/>
  <c r="X1119" i="1"/>
  <c r="W1119" i="1"/>
  <c r="V1119" i="1"/>
  <c r="U1119" i="1"/>
  <c r="T1119" i="1"/>
  <c r="S1119" i="1"/>
  <c r="R1119" i="1"/>
  <c r="Q1119" i="1"/>
  <c r="P1119" i="1"/>
  <c r="O1119" i="1"/>
  <c r="N1119" i="1"/>
  <c r="AL1119" i="1" s="1"/>
  <c r="M1119" i="1"/>
  <c r="AQ1119" i="1" s="1"/>
  <c r="L1119" i="1"/>
  <c r="AM1119" i="1" s="1"/>
  <c r="C1119" i="1"/>
  <c r="F1119" i="1" s="1"/>
  <c r="AT1118" i="1"/>
  <c r="AP1118" i="1"/>
  <c r="AO1118" i="1"/>
  <c r="AK1118" i="1"/>
  <c r="AJ1118" i="1"/>
  <c r="AI1118" i="1"/>
  <c r="AH1118" i="1"/>
  <c r="AG1118" i="1"/>
  <c r="AF1118" i="1"/>
  <c r="AE1118" i="1"/>
  <c r="AD1118" i="1"/>
  <c r="AC1118" i="1"/>
  <c r="AB1118" i="1"/>
  <c r="AA1118" i="1"/>
  <c r="Z1118" i="1"/>
  <c r="Y1118" i="1"/>
  <c r="X1118" i="1"/>
  <c r="W1118" i="1"/>
  <c r="V1118" i="1"/>
  <c r="U1118" i="1"/>
  <c r="T1118" i="1"/>
  <c r="S1118" i="1"/>
  <c r="R1118" i="1"/>
  <c r="Q1118" i="1"/>
  <c r="P1118" i="1"/>
  <c r="O1118" i="1"/>
  <c r="N1118" i="1"/>
  <c r="AL1118" i="1" s="1"/>
  <c r="M1118" i="1"/>
  <c r="AQ1118" i="1" s="1"/>
  <c r="L1118" i="1"/>
  <c r="AM1118" i="1" s="1"/>
  <c r="C1118" i="1"/>
  <c r="F1118" i="1" s="1"/>
  <c r="AT1117" i="1"/>
  <c r="AP1117" i="1"/>
  <c r="AO1117" i="1"/>
  <c r="AK1117" i="1"/>
  <c r="AJ1117" i="1"/>
  <c r="AI1117" i="1"/>
  <c r="AH1117" i="1"/>
  <c r="AG1117" i="1"/>
  <c r="AF1117" i="1"/>
  <c r="AE1117" i="1"/>
  <c r="AD1117" i="1"/>
  <c r="AC1117" i="1"/>
  <c r="AB1117" i="1"/>
  <c r="AA1117" i="1"/>
  <c r="Z1117" i="1"/>
  <c r="Y1117" i="1"/>
  <c r="X1117" i="1"/>
  <c r="W1117" i="1"/>
  <c r="V1117" i="1"/>
  <c r="U1117" i="1"/>
  <c r="T1117" i="1"/>
  <c r="S1117" i="1"/>
  <c r="R1117" i="1"/>
  <c r="Q1117" i="1"/>
  <c r="P1117" i="1"/>
  <c r="O1117" i="1"/>
  <c r="N1117" i="1"/>
  <c r="AL1117" i="1" s="1"/>
  <c r="M1117" i="1"/>
  <c r="AQ1117" i="1" s="1"/>
  <c r="L1117" i="1"/>
  <c r="AM1117" i="1" s="1"/>
  <c r="C1117" i="1"/>
  <c r="F1117" i="1" s="1"/>
  <c r="AT1116" i="1"/>
  <c r="AK1116" i="1"/>
  <c r="AJ1116" i="1"/>
  <c r="AI1116" i="1"/>
  <c r="AH1116" i="1"/>
  <c r="AG1116" i="1"/>
  <c r="AF1116" i="1"/>
  <c r="AE1116" i="1"/>
  <c r="AD1116" i="1"/>
  <c r="AC1116" i="1"/>
  <c r="AB1116" i="1"/>
  <c r="AA1116" i="1"/>
  <c r="Z1116" i="1"/>
  <c r="Y1116" i="1"/>
  <c r="X1116" i="1"/>
  <c r="W1116" i="1"/>
  <c r="V1116" i="1"/>
  <c r="U1116" i="1"/>
  <c r="T1116" i="1"/>
  <c r="S1116" i="1"/>
  <c r="R1116" i="1"/>
  <c r="Q1116" i="1"/>
  <c r="P1116" i="1"/>
  <c r="O1116" i="1"/>
  <c r="N1116" i="1"/>
  <c r="AL1116" i="1" s="1"/>
  <c r="M1116" i="1"/>
  <c r="AQ1116" i="1" s="1"/>
  <c r="L1116" i="1"/>
  <c r="AM1116" i="1" s="1"/>
  <c r="C1116" i="1"/>
  <c r="F1116" i="1" s="1"/>
  <c r="AT1115" i="1"/>
  <c r="AP1115" i="1"/>
  <c r="AK1115" i="1"/>
  <c r="AJ1115" i="1"/>
  <c r="AI1115" i="1"/>
  <c r="AH1115" i="1"/>
  <c r="AG1115" i="1"/>
  <c r="AF1115" i="1"/>
  <c r="AE1115" i="1"/>
  <c r="AD1115" i="1"/>
  <c r="AC1115" i="1"/>
  <c r="AB1115" i="1"/>
  <c r="AA1115" i="1"/>
  <c r="Z1115" i="1"/>
  <c r="Y1115" i="1"/>
  <c r="X1115" i="1"/>
  <c r="W1115" i="1"/>
  <c r="V1115" i="1"/>
  <c r="U1115" i="1"/>
  <c r="T1115" i="1"/>
  <c r="S1115" i="1"/>
  <c r="R1115" i="1"/>
  <c r="Q1115" i="1"/>
  <c r="P1115" i="1"/>
  <c r="O1115" i="1"/>
  <c r="N1115" i="1"/>
  <c r="AL1115" i="1" s="1"/>
  <c r="M1115" i="1"/>
  <c r="AQ1115" i="1" s="1"/>
  <c r="L1115" i="1"/>
  <c r="AM1115" i="1" s="1"/>
  <c r="C1115" i="1"/>
  <c r="F1115" i="1" s="1"/>
  <c r="AT1114" i="1"/>
  <c r="AP1114" i="1"/>
  <c r="AO1114" i="1"/>
  <c r="AK1114" i="1"/>
  <c r="AJ1114" i="1"/>
  <c r="AI1114" i="1"/>
  <c r="AH1114" i="1"/>
  <c r="AG1114" i="1"/>
  <c r="AF1114" i="1"/>
  <c r="AE1114" i="1"/>
  <c r="AD1114" i="1"/>
  <c r="AC1114" i="1"/>
  <c r="AB1114" i="1"/>
  <c r="AA1114" i="1"/>
  <c r="Z1114" i="1"/>
  <c r="Y1114" i="1"/>
  <c r="X1114" i="1"/>
  <c r="W1114" i="1"/>
  <c r="V1114" i="1"/>
  <c r="U1114" i="1"/>
  <c r="T1114" i="1"/>
  <c r="S1114" i="1"/>
  <c r="R1114" i="1"/>
  <c r="Q1114" i="1"/>
  <c r="P1114" i="1"/>
  <c r="O1114" i="1"/>
  <c r="N1114" i="1"/>
  <c r="AL1114" i="1" s="1"/>
  <c r="M1114" i="1"/>
  <c r="AQ1114" i="1" s="1"/>
  <c r="L1114" i="1"/>
  <c r="AM1114" i="1" s="1"/>
  <c r="C1114" i="1"/>
  <c r="F1114" i="1" s="1"/>
  <c r="AT1113" i="1"/>
  <c r="AP1113" i="1"/>
  <c r="AO1113" i="1"/>
  <c r="AK1113" i="1"/>
  <c r="AJ1113" i="1"/>
  <c r="AI1113" i="1"/>
  <c r="AH1113" i="1"/>
  <c r="AG1113" i="1"/>
  <c r="AF1113" i="1"/>
  <c r="AE1113" i="1"/>
  <c r="AD1113" i="1"/>
  <c r="AC1113" i="1"/>
  <c r="AB1113" i="1"/>
  <c r="AA1113" i="1"/>
  <c r="Z1113" i="1"/>
  <c r="Y1113" i="1"/>
  <c r="X1113" i="1"/>
  <c r="W1113" i="1"/>
  <c r="V1113" i="1"/>
  <c r="U1113" i="1"/>
  <c r="T1113" i="1"/>
  <c r="S1113" i="1"/>
  <c r="R1113" i="1"/>
  <c r="Q1113" i="1"/>
  <c r="P1113" i="1"/>
  <c r="O1113" i="1"/>
  <c r="N1113" i="1"/>
  <c r="AL1113" i="1" s="1"/>
  <c r="M1113" i="1"/>
  <c r="AQ1113" i="1" s="1"/>
  <c r="L1113" i="1"/>
  <c r="AM1113" i="1" s="1"/>
  <c r="C1113" i="1"/>
  <c r="F1113" i="1" s="1"/>
  <c r="AT1112" i="1"/>
  <c r="AP1112" i="1"/>
  <c r="AO1112" i="1"/>
  <c r="AK1112" i="1"/>
  <c r="AJ1112" i="1"/>
  <c r="AI1112" i="1"/>
  <c r="AH1112" i="1"/>
  <c r="AG1112" i="1"/>
  <c r="AF1112" i="1"/>
  <c r="AE1112" i="1"/>
  <c r="AD1112" i="1"/>
  <c r="AC1112" i="1"/>
  <c r="AB1112" i="1"/>
  <c r="AA1112" i="1"/>
  <c r="Z1112" i="1"/>
  <c r="Y1112" i="1"/>
  <c r="X1112" i="1"/>
  <c r="W1112" i="1"/>
  <c r="V1112" i="1"/>
  <c r="U1112" i="1"/>
  <c r="T1112" i="1"/>
  <c r="S1112" i="1"/>
  <c r="R1112" i="1"/>
  <c r="Q1112" i="1"/>
  <c r="P1112" i="1"/>
  <c r="O1112" i="1"/>
  <c r="N1112" i="1"/>
  <c r="AL1112" i="1" s="1"/>
  <c r="M1112" i="1"/>
  <c r="AQ1112" i="1" s="1"/>
  <c r="L1112" i="1"/>
  <c r="AM1112" i="1" s="1"/>
  <c r="C1112" i="1"/>
  <c r="F1112" i="1" s="1"/>
  <c r="AT1111" i="1"/>
  <c r="AP1111" i="1"/>
  <c r="AO1111" i="1"/>
  <c r="AK1111" i="1"/>
  <c r="AJ1111" i="1"/>
  <c r="AI1111" i="1"/>
  <c r="AH1111" i="1"/>
  <c r="AG1111" i="1"/>
  <c r="AF1111" i="1"/>
  <c r="AE1111" i="1"/>
  <c r="AD1111" i="1"/>
  <c r="AC1111" i="1"/>
  <c r="AB1111" i="1"/>
  <c r="AA1111" i="1"/>
  <c r="Z1111" i="1"/>
  <c r="Y1111" i="1"/>
  <c r="X1111" i="1"/>
  <c r="W1111" i="1"/>
  <c r="V1111" i="1"/>
  <c r="U1111" i="1"/>
  <c r="T1111" i="1"/>
  <c r="S1111" i="1"/>
  <c r="R1111" i="1"/>
  <c r="Q1111" i="1"/>
  <c r="P1111" i="1"/>
  <c r="O1111" i="1"/>
  <c r="N1111" i="1"/>
  <c r="AL1111" i="1" s="1"/>
  <c r="M1111" i="1"/>
  <c r="AQ1111" i="1" s="1"/>
  <c r="L1111" i="1"/>
  <c r="AM1111" i="1" s="1"/>
  <c r="C1111" i="1"/>
  <c r="F1111" i="1" s="1"/>
  <c r="AT1110" i="1"/>
  <c r="AP1110" i="1"/>
  <c r="AO1110" i="1"/>
  <c r="AK1110" i="1"/>
  <c r="AJ1110" i="1"/>
  <c r="AI1110" i="1"/>
  <c r="AH1110" i="1"/>
  <c r="AG1110" i="1"/>
  <c r="AF1110" i="1"/>
  <c r="AE1110" i="1"/>
  <c r="AD1110" i="1"/>
  <c r="AC1110" i="1"/>
  <c r="AB1110" i="1"/>
  <c r="AA1110" i="1"/>
  <c r="Z1110" i="1"/>
  <c r="Y1110" i="1"/>
  <c r="X1110" i="1"/>
  <c r="W1110" i="1"/>
  <c r="V1110" i="1"/>
  <c r="U1110" i="1"/>
  <c r="T1110" i="1"/>
  <c r="S1110" i="1"/>
  <c r="R1110" i="1"/>
  <c r="Q1110" i="1"/>
  <c r="P1110" i="1"/>
  <c r="O1110" i="1"/>
  <c r="N1110" i="1"/>
  <c r="AL1110" i="1" s="1"/>
  <c r="M1110" i="1"/>
  <c r="AQ1110" i="1" s="1"/>
  <c r="L1110" i="1"/>
  <c r="AM1110" i="1" s="1"/>
  <c r="C1110" i="1"/>
  <c r="F1110" i="1" s="1"/>
  <c r="AT1109" i="1"/>
  <c r="AP1109" i="1"/>
  <c r="AO1109" i="1"/>
  <c r="AK1109" i="1"/>
  <c r="AJ1109" i="1"/>
  <c r="AI1109" i="1"/>
  <c r="AH1109" i="1"/>
  <c r="AG1109" i="1"/>
  <c r="AF1109" i="1"/>
  <c r="AE1109" i="1"/>
  <c r="AD1109" i="1"/>
  <c r="AC1109" i="1"/>
  <c r="AB1109" i="1"/>
  <c r="AA1109" i="1"/>
  <c r="Z1109" i="1"/>
  <c r="Y1109" i="1"/>
  <c r="X1109" i="1"/>
  <c r="W1109" i="1"/>
  <c r="V1109" i="1"/>
  <c r="U1109" i="1"/>
  <c r="T1109" i="1"/>
  <c r="S1109" i="1"/>
  <c r="R1109" i="1"/>
  <c r="Q1109" i="1"/>
  <c r="P1109" i="1"/>
  <c r="O1109" i="1"/>
  <c r="N1109" i="1"/>
  <c r="AL1109" i="1" s="1"/>
  <c r="M1109" i="1"/>
  <c r="AQ1109" i="1" s="1"/>
  <c r="L1109" i="1"/>
  <c r="AM1109" i="1" s="1"/>
  <c r="C1109" i="1"/>
  <c r="F1109" i="1" s="1"/>
  <c r="AT1108" i="1"/>
  <c r="AP1108" i="1"/>
  <c r="AO1108" i="1"/>
  <c r="AK1108" i="1"/>
  <c r="AJ1108" i="1"/>
  <c r="AI1108" i="1"/>
  <c r="AH1108" i="1"/>
  <c r="AG1108" i="1"/>
  <c r="AF1108" i="1"/>
  <c r="AE1108" i="1"/>
  <c r="AD1108" i="1"/>
  <c r="AC1108" i="1"/>
  <c r="AB1108" i="1"/>
  <c r="AA1108" i="1"/>
  <c r="Z1108" i="1"/>
  <c r="Y1108" i="1"/>
  <c r="X1108" i="1"/>
  <c r="W1108" i="1"/>
  <c r="V1108" i="1"/>
  <c r="U1108" i="1"/>
  <c r="T1108" i="1"/>
  <c r="S1108" i="1"/>
  <c r="R1108" i="1"/>
  <c r="Q1108" i="1"/>
  <c r="P1108" i="1"/>
  <c r="O1108" i="1"/>
  <c r="N1108" i="1"/>
  <c r="AL1108" i="1" s="1"/>
  <c r="M1108" i="1"/>
  <c r="AQ1108" i="1" s="1"/>
  <c r="L1108" i="1"/>
  <c r="AM1108" i="1" s="1"/>
  <c r="C1108" i="1"/>
  <c r="F1108" i="1" s="1"/>
  <c r="AT1107" i="1"/>
  <c r="AP1107" i="1"/>
  <c r="AO1107" i="1"/>
  <c r="AK1107" i="1"/>
  <c r="AJ1107" i="1"/>
  <c r="AI1107" i="1"/>
  <c r="AH1107" i="1"/>
  <c r="AG1107" i="1"/>
  <c r="AF1107" i="1"/>
  <c r="AE1107" i="1"/>
  <c r="AD1107" i="1"/>
  <c r="AC1107" i="1"/>
  <c r="AB1107" i="1"/>
  <c r="AA1107" i="1"/>
  <c r="Z1107" i="1"/>
  <c r="Y1107" i="1"/>
  <c r="X1107" i="1"/>
  <c r="W1107" i="1"/>
  <c r="V1107" i="1"/>
  <c r="U1107" i="1"/>
  <c r="T1107" i="1"/>
  <c r="S1107" i="1"/>
  <c r="R1107" i="1"/>
  <c r="Q1107" i="1"/>
  <c r="P1107" i="1"/>
  <c r="O1107" i="1"/>
  <c r="N1107" i="1"/>
  <c r="AL1107" i="1" s="1"/>
  <c r="M1107" i="1"/>
  <c r="AQ1107" i="1" s="1"/>
  <c r="L1107" i="1"/>
  <c r="AM1107" i="1" s="1"/>
  <c r="C1107" i="1"/>
  <c r="F1107" i="1" s="1"/>
  <c r="AT1106" i="1"/>
  <c r="AP1106" i="1"/>
  <c r="AO1106" i="1"/>
  <c r="AK1106" i="1"/>
  <c r="AJ1106" i="1"/>
  <c r="AI1106" i="1"/>
  <c r="AH1106" i="1"/>
  <c r="AG1106" i="1"/>
  <c r="AF1106" i="1"/>
  <c r="AE1106" i="1"/>
  <c r="AD1106" i="1"/>
  <c r="AC1106" i="1"/>
  <c r="AB1106" i="1"/>
  <c r="AA1106" i="1"/>
  <c r="Z1106" i="1"/>
  <c r="Y1106" i="1"/>
  <c r="X1106" i="1"/>
  <c r="W1106" i="1"/>
  <c r="V1106" i="1"/>
  <c r="U1106" i="1"/>
  <c r="T1106" i="1"/>
  <c r="S1106" i="1"/>
  <c r="R1106" i="1"/>
  <c r="Q1106" i="1"/>
  <c r="P1106" i="1"/>
  <c r="O1106" i="1"/>
  <c r="N1106" i="1"/>
  <c r="AL1106" i="1" s="1"/>
  <c r="M1106" i="1"/>
  <c r="AQ1106" i="1" s="1"/>
  <c r="L1106" i="1"/>
  <c r="AM1106" i="1" s="1"/>
  <c r="C1106" i="1"/>
  <c r="F1106" i="1" s="1"/>
  <c r="AT1105" i="1"/>
  <c r="AP1105" i="1"/>
  <c r="AO1105" i="1"/>
  <c r="AK1105" i="1"/>
  <c r="AJ1105" i="1"/>
  <c r="AI1105" i="1"/>
  <c r="AH1105" i="1"/>
  <c r="AG1105" i="1"/>
  <c r="AF1105" i="1"/>
  <c r="AE1105" i="1"/>
  <c r="AD1105" i="1"/>
  <c r="AC1105" i="1"/>
  <c r="AB1105" i="1"/>
  <c r="AA1105" i="1"/>
  <c r="Z1105" i="1"/>
  <c r="Y1105" i="1"/>
  <c r="X1105" i="1"/>
  <c r="W1105" i="1"/>
  <c r="V1105" i="1"/>
  <c r="U1105" i="1"/>
  <c r="T1105" i="1"/>
  <c r="S1105" i="1"/>
  <c r="R1105" i="1"/>
  <c r="Q1105" i="1"/>
  <c r="P1105" i="1"/>
  <c r="O1105" i="1"/>
  <c r="N1105" i="1"/>
  <c r="AL1105" i="1" s="1"/>
  <c r="M1105" i="1"/>
  <c r="AQ1105" i="1" s="1"/>
  <c r="L1105" i="1"/>
  <c r="AM1105" i="1" s="1"/>
  <c r="C1105" i="1"/>
  <c r="F1105" i="1" s="1"/>
  <c r="AT1104" i="1"/>
  <c r="AP1104" i="1"/>
  <c r="AO1104" i="1"/>
  <c r="AK1104" i="1"/>
  <c r="AJ1104" i="1"/>
  <c r="AI1104" i="1"/>
  <c r="AH1104" i="1"/>
  <c r="AG1104" i="1"/>
  <c r="AF1104" i="1"/>
  <c r="AE1104" i="1"/>
  <c r="AD1104" i="1"/>
  <c r="AC1104" i="1"/>
  <c r="AB1104" i="1"/>
  <c r="AA1104" i="1"/>
  <c r="Z1104" i="1"/>
  <c r="Y1104" i="1"/>
  <c r="X1104" i="1"/>
  <c r="W1104" i="1"/>
  <c r="V1104" i="1"/>
  <c r="U1104" i="1"/>
  <c r="T1104" i="1"/>
  <c r="S1104" i="1"/>
  <c r="R1104" i="1"/>
  <c r="Q1104" i="1"/>
  <c r="P1104" i="1"/>
  <c r="O1104" i="1"/>
  <c r="N1104" i="1"/>
  <c r="AL1104" i="1" s="1"/>
  <c r="M1104" i="1"/>
  <c r="AQ1104" i="1" s="1"/>
  <c r="L1104" i="1"/>
  <c r="AM1104" i="1" s="1"/>
  <c r="C1104" i="1"/>
  <c r="F1104" i="1" s="1"/>
  <c r="AT1103" i="1"/>
  <c r="AP1103" i="1"/>
  <c r="AO1103" i="1"/>
  <c r="AK1103" i="1"/>
  <c r="AJ1103" i="1"/>
  <c r="AI1103" i="1"/>
  <c r="AH1103" i="1"/>
  <c r="AG1103" i="1"/>
  <c r="AF1103" i="1"/>
  <c r="AE1103" i="1"/>
  <c r="AD1103" i="1"/>
  <c r="AC1103" i="1"/>
  <c r="AB1103" i="1"/>
  <c r="AA1103" i="1"/>
  <c r="Z1103" i="1"/>
  <c r="Y1103" i="1"/>
  <c r="X1103" i="1"/>
  <c r="W1103" i="1"/>
  <c r="V1103" i="1"/>
  <c r="U1103" i="1"/>
  <c r="T1103" i="1"/>
  <c r="S1103" i="1"/>
  <c r="R1103" i="1"/>
  <c r="Q1103" i="1"/>
  <c r="P1103" i="1"/>
  <c r="O1103" i="1"/>
  <c r="N1103" i="1"/>
  <c r="AL1103" i="1" s="1"/>
  <c r="M1103" i="1"/>
  <c r="AQ1103" i="1" s="1"/>
  <c r="L1103" i="1"/>
  <c r="AM1103" i="1" s="1"/>
  <c r="C1103" i="1"/>
  <c r="F1103" i="1" s="1"/>
  <c r="AT1102" i="1"/>
  <c r="AP1102" i="1"/>
  <c r="AO1102" i="1"/>
  <c r="AK1102" i="1"/>
  <c r="AJ1102" i="1"/>
  <c r="AI1102" i="1"/>
  <c r="AH1102" i="1"/>
  <c r="AG1102" i="1"/>
  <c r="AF1102" i="1"/>
  <c r="AE1102" i="1"/>
  <c r="AD1102" i="1"/>
  <c r="AC1102" i="1"/>
  <c r="AB1102" i="1"/>
  <c r="AA1102" i="1"/>
  <c r="Z1102" i="1"/>
  <c r="Y1102" i="1"/>
  <c r="X1102" i="1"/>
  <c r="W1102" i="1"/>
  <c r="V1102" i="1"/>
  <c r="U1102" i="1"/>
  <c r="T1102" i="1"/>
  <c r="S1102" i="1"/>
  <c r="R1102" i="1"/>
  <c r="Q1102" i="1"/>
  <c r="P1102" i="1"/>
  <c r="O1102" i="1"/>
  <c r="N1102" i="1"/>
  <c r="AL1102" i="1" s="1"/>
  <c r="M1102" i="1"/>
  <c r="AQ1102" i="1" s="1"/>
  <c r="L1102" i="1"/>
  <c r="AM1102" i="1" s="1"/>
  <c r="C1102" i="1"/>
  <c r="F1102" i="1" s="1"/>
  <c r="AT1101" i="1"/>
  <c r="AP1101" i="1"/>
  <c r="AO1101" i="1"/>
  <c r="AK1101" i="1"/>
  <c r="AJ1101" i="1"/>
  <c r="AI1101" i="1"/>
  <c r="AH1101" i="1"/>
  <c r="AG1101" i="1"/>
  <c r="AF1101" i="1"/>
  <c r="AE1101" i="1"/>
  <c r="AD1101" i="1"/>
  <c r="AC1101" i="1"/>
  <c r="AB1101" i="1"/>
  <c r="AA1101" i="1"/>
  <c r="Z1101" i="1"/>
  <c r="Y1101" i="1"/>
  <c r="X1101" i="1"/>
  <c r="W1101" i="1"/>
  <c r="V1101" i="1"/>
  <c r="U1101" i="1"/>
  <c r="T1101" i="1"/>
  <c r="S1101" i="1"/>
  <c r="R1101" i="1"/>
  <c r="Q1101" i="1"/>
  <c r="P1101" i="1"/>
  <c r="O1101" i="1"/>
  <c r="N1101" i="1"/>
  <c r="AL1101" i="1" s="1"/>
  <c r="M1101" i="1"/>
  <c r="AQ1101" i="1" s="1"/>
  <c r="L1101" i="1"/>
  <c r="AM1101" i="1" s="1"/>
  <c r="C1101" i="1"/>
  <c r="F1101" i="1" s="1"/>
  <c r="AT1100" i="1"/>
  <c r="AP1100" i="1"/>
  <c r="AO1100" i="1"/>
  <c r="AK1100" i="1"/>
  <c r="AJ1100" i="1"/>
  <c r="AI1100" i="1"/>
  <c r="AH1100" i="1"/>
  <c r="AG1100" i="1"/>
  <c r="AF1100" i="1"/>
  <c r="AE1100" i="1"/>
  <c r="AD1100" i="1"/>
  <c r="AC1100" i="1"/>
  <c r="AB1100" i="1"/>
  <c r="AA1100" i="1"/>
  <c r="Z1100" i="1"/>
  <c r="Y1100" i="1"/>
  <c r="X1100" i="1"/>
  <c r="W1100" i="1"/>
  <c r="V1100" i="1"/>
  <c r="U1100" i="1"/>
  <c r="T1100" i="1"/>
  <c r="S1100" i="1"/>
  <c r="R1100" i="1"/>
  <c r="Q1100" i="1"/>
  <c r="P1100" i="1"/>
  <c r="O1100" i="1"/>
  <c r="N1100" i="1"/>
  <c r="AL1100" i="1" s="1"/>
  <c r="M1100" i="1"/>
  <c r="AQ1100" i="1" s="1"/>
  <c r="L1100" i="1"/>
  <c r="AM1100" i="1" s="1"/>
  <c r="C1100" i="1"/>
  <c r="F1100" i="1" s="1"/>
  <c r="AT1099" i="1"/>
  <c r="AP1099" i="1"/>
  <c r="AO1099" i="1"/>
  <c r="AK1099" i="1"/>
  <c r="AJ1099" i="1"/>
  <c r="AI1099" i="1"/>
  <c r="AH1099" i="1"/>
  <c r="AG1099" i="1"/>
  <c r="AF1099" i="1"/>
  <c r="AE1099" i="1"/>
  <c r="AD1099" i="1"/>
  <c r="AC1099" i="1"/>
  <c r="AB1099" i="1"/>
  <c r="AA1099" i="1"/>
  <c r="Z1099" i="1"/>
  <c r="Y1099" i="1"/>
  <c r="X1099" i="1"/>
  <c r="W1099" i="1"/>
  <c r="V1099" i="1"/>
  <c r="U1099" i="1"/>
  <c r="T1099" i="1"/>
  <c r="S1099" i="1"/>
  <c r="R1099" i="1"/>
  <c r="Q1099" i="1"/>
  <c r="P1099" i="1"/>
  <c r="O1099" i="1"/>
  <c r="N1099" i="1"/>
  <c r="AL1099" i="1" s="1"/>
  <c r="M1099" i="1"/>
  <c r="AQ1099" i="1" s="1"/>
  <c r="L1099" i="1"/>
  <c r="AM1099" i="1" s="1"/>
  <c r="C1099" i="1"/>
  <c r="F1099" i="1" s="1"/>
  <c r="AT1098" i="1"/>
  <c r="AP1098" i="1"/>
  <c r="AO1098" i="1"/>
  <c r="AK1098" i="1"/>
  <c r="AJ1098" i="1"/>
  <c r="AI1098" i="1"/>
  <c r="AH1098" i="1"/>
  <c r="AG1098" i="1"/>
  <c r="AF1098" i="1"/>
  <c r="AE1098" i="1"/>
  <c r="AD1098" i="1"/>
  <c r="AC1098" i="1"/>
  <c r="AB1098" i="1"/>
  <c r="AA1098" i="1"/>
  <c r="Z1098" i="1"/>
  <c r="Y1098" i="1"/>
  <c r="X1098" i="1"/>
  <c r="W1098" i="1"/>
  <c r="V1098" i="1"/>
  <c r="U1098" i="1"/>
  <c r="T1098" i="1"/>
  <c r="S1098" i="1"/>
  <c r="R1098" i="1"/>
  <c r="Q1098" i="1"/>
  <c r="P1098" i="1"/>
  <c r="O1098" i="1"/>
  <c r="N1098" i="1"/>
  <c r="AL1098" i="1" s="1"/>
  <c r="M1098" i="1"/>
  <c r="AQ1098" i="1" s="1"/>
  <c r="L1098" i="1"/>
  <c r="AM1098" i="1" s="1"/>
  <c r="C1098" i="1"/>
  <c r="F1098" i="1" s="1"/>
  <c r="AT1097" i="1"/>
  <c r="AP1097" i="1"/>
  <c r="AO1097" i="1"/>
  <c r="AK1097" i="1"/>
  <c r="AJ1097" i="1"/>
  <c r="AI1097" i="1"/>
  <c r="AH1097" i="1"/>
  <c r="AG1097" i="1"/>
  <c r="AF1097" i="1"/>
  <c r="AE1097" i="1"/>
  <c r="AD1097" i="1"/>
  <c r="AC1097" i="1"/>
  <c r="AB1097" i="1"/>
  <c r="AA1097" i="1"/>
  <c r="Z1097" i="1"/>
  <c r="Y1097" i="1"/>
  <c r="X1097" i="1"/>
  <c r="W1097" i="1"/>
  <c r="V1097" i="1"/>
  <c r="U1097" i="1"/>
  <c r="T1097" i="1"/>
  <c r="S1097" i="1"/>
  <c r="R1097" i="1"/>
  <c r="Q1097" i="1"/>
  <c r="P1097" i="1"/>
  <c r="O1097" i="1"/>
  <c r="N1097" i="1"/>
  <c r="AL1097" i="1" s="1"/>
  <c r="M1097" i="1"/>
  <c r="AQ1097" i="1" s="1"/>
  <c r="L1097" i="1"/>
  <c r="AM1097" i="1" s="1"/>
  <c r="C1097" i="1"/>
  <c r="F1097" i="1" s="1"/>
  <c r="AT1096" i="1"/>
  <c r="AP1096" i="1"/>
  <c r="AO1096" i="1"/>
  <c r="AK1096" i="1"/>
  <c r="AJ1096" i="1"/>
  <c r="AI1096" i="1"/>
  <c r="AH1096" i="1"/>
  <c r="AG1096" i="1"/>
  <c r="AF1096" i="1"/>
  <c r="AE1096" i="1"/>
  <c r="AD1096" i="1"/>
  <c r="AC1096" i="1"/>
  <c r="AB1096" i="1"/>
  <c r="AA1096" i="1"/>
  <c r="Z1096" i="1"/>
  <c r="Y1096" i="1"/>
  <c r="X1096" i="1"/>
  <c r="W1096" i="1"/>
  <c r="V1096" i="1"/>
  <c r="U1096" i="1"/>
  <c r="T1096" i="1"/>
  <c r="S1096" i="1"/>
  <c r="R1096" i="1"/>
  <c r="Q1096" i="1"/>
  <c r="P1096" i="1"/>
  <c r="O1096" i="1"/>
  <c r="N1096" i="1"/>
  <c r="AL1096" i="1" s="1"/>
  <c r="M1096" i="1"/>
  <c r="AQ1096" i="1" s="1"/>
  <c r="L1096" i="1"/>
  <c r="AM1096" i="1" s="1"/>
  <c r="C1096" i="1"/>
  <c r="F1096" i="1" s="1"/>
  <c r="AT1095" i="1"/>
  <c r="AP1095" i="1"/>
  <c r="AO1095" i="1"/>
  <c r="AK1095" i="1"/>
  <c r="AJ1095" i="1"/>
  <c r="AI1095" i="1"/>
  <c r="AH1095" i="1"/>
  <c r="AG1095" i="1"/>
  <c r="AF1095" i="1"/>
  <c r="AE1095" i="1"/>
  <c r="AD1095" i="1"/>
  <c r="AC1095" i="1"/>
  <c r="AB1095" i="1"/>
  <c r="AA1095" i="1"/>
  <c r="Z1095" i="1"/>
  <c r="Y1095" i="1"/>
  <c r="X1095" i="1"/>
  <c r="W1095" i="1"/>
  <c r="V1095" i="1"/>
  <c r="U1095" i="1"/>
  <c r="T1095" i="1"/>
  <c r="S1095" i="1"/>
  <c r="R1095" i="1"/>
  <c r="Q1095" i="1"/>
  <c r="P1095" i="1"/>
  <c r="O1095" i="1"/>
  <c r="N1095" i="1"/>
  <c r="AL1095" i="1" s="1"/>
  <c r="M1095" i="1"/>
  <c r="AQ1095" i="1" s="1"/>
  <c r="L1095" i="1"/>
  <c r="AM1095" i="1" s="1"/>
  <c r="C1095" i="1"/>
  <c r="F1095" i="1" s="1"/>
  <c r="AT1094" i="1"/>
  <c r="AP1094" i="1"/>
  <c r="AO1094" i="1"/>
  <c r="AK1094" i="1"/>
  <c r="AJ1094" i="1"/>
  <c r="AI1094" i="1"/>
  <c r="AH1094" i="1"/>
  <c r="AG1094" i="1"/>
  <c r="AF1094" i="1"/>
  <c r="AE1094" i="1"/>
  <c r="AD1094" i="1"/>
  <c r="AC1094" i="1"/>
  <c r="AB1094" i="1"/>
  <c r="AA1094" i="1"/>
  <c r="Z1094" i="1"/>
  <c r="Y1094" i="1"/>
  <c r="X1094" i="1"/>
  <c r="W1094" i="1"/>
  <c r="V1094" i="1"/>
  <c r="U1094" i="1"/>
  <c r="T1094" i="1"/>
  <c r="S1094" i="1"/>
  <c r="R1094" i="1"/>
  <c r="Q1094" i="1"/>
  <c r="P1094" i="1"/>
  <c r="O1094" i="1"/>
  <c r="N1094" i="1"/>
  <c r="AL1094" i="1" s="1"/>
  <c r="M1094" i="1"/>
  <c r="AQ1094" i="1" s="1"/>
  <c r="L1094" i="1"/>
  <c r="AM1094" i="1" s="1"/>
  <c r="C1094" i="1"/>
  <c r="F1094" i="1" s="1"/>
  <c r="AT1093" i="1"/>
  <c r="AP1093" i="1"/>
  <c r="AO1093" i="1"/>
  <c r="AK1093" i="1"/>
  <c r="AJ1093" i="1"/>
  <c r="AI1093" i="1"/>
  <c r="AH1093" i="1"/>
  <c r="AG1093" i="1"/>
  <c r="AF1093" i="1"/>
  <c r="AE1093" i="1"/>
  <c r="AD1093" i="1"/>
  <c r="AC1093" i="1"/>
  <c r="AB1093" i="1"/>
  <c r="AA1093" i="1"/>
  <c r="Z1093" i="1"/>
  <c r="Y1093" i="1"/>
  <c r="X1093" i="1"/>
  <c r="W1093" i="1"/>
  <c r="V1093" i="1"/>
  <c r="U1093" i="1"/>
  <c r="T1093" i="1"/>
  <c r="S1093" i="1"/>
  <c r="R1093" i="1"/>
  <c r="Q1093" i="1"/>
  <c r="P1093" i="1"/>
  <c r="O1093" i="1"/>
  <c r="N1093" i="1"/>
  <c r="AL1093" i="1" s="1"/>
  <c r="M1093" i="1"/>
  <c r="AQ1093" i="1" s="1"/>
  <c r="L1093" i="1"/>
  <c r="AM1093" i="1" s="1"/>
  <c r="C1093" i="1"/>
  <c r="F1093" i="1" s="1"/>
  <c r="AT1092" i="1"/>
  <c r="AK1092" i="1"/>
  <c r="AJ1092" i="1"/>
  <c r="AI1092" i="1"/>
  <c r="AH1092" i="1"/>
  <c r="AG1092" i="1"/>
  <c r="AF1092" i="1"/>
  <c r="AE1092" i="1"/>
  <c r="AD1092" i="1"/>
  <c r="AC1092" i="1"/>
  <c r="AB1092" i="1"/>
  <c r="AA1092" i="1"/>
  <c r="Z1092" i="1"/>
  <c r="Y1092" i="1"/>
  <c r="X1092" i="1"/>
  <c r="W1092" i="1"/>
  <c r="V1092" i="1"/>
  <c r="U1092" i="1"/>
  <c r="T1092" i="1"/>
  <c r="S1092" i="1"/>
  <c r="R1092" i="1"/>
  <c r="Q1092" i="1"/>
  <c r="P1092" i="1"/>
  <c r="O1092" i="1"/>
  <c r="N1092" i="1"/>
  <c r="AL1092" i="1" s="1"/>
  <c r="M1092" i="1"/>
  <c r="AQ1092" i="1" s="1"/>
  <c r="L1092" i="1"/>
  <c r="AM1092" i="1" s="1"/>
  <c r="K1092" i="1"/>
  <c r="C1092" i="1"/>
  <c r="F1092" i="1" s="1"/>
  <c r="AT1091" i="1"/>
  <c r="AP1091" i="1"/>
  <c r="AK1091" i="1"/>
  <c r="AJ1091" i="1"/>
  <c r="AI1091" i="1"/>
  <c r="AH1091" i="1"/>
  <c r="AG1091" i="1"/>
  <c r="AF1091" i="1"/>
  <c r="AE1091" i="1"/>
  <c r="AD1091" i="1"/>
  <c r="AC1091" i="1"/>
  <c r="AB1091" i="1"/>
  <c r="AA1091" i="1"/>
  <c r="Z1091" i="1"/>
  <c r="Y1091" i="1"/>
  <c r="X1091" i="1"/>
  <c r="W1091" i="1"/>
  <c r="V1091" i="1"/>
  <c r="U1091" i="1"/>
  <c r="T1091" i="1"/>
  <c r="S1091" i="1"/>
  <c r="R1091" i="1"/>
  <c r="Q1091" i="1"/>
  <c r="P1091" i="1"/>
  <c r="O1091" i="1"/>
  <c r="N1091" i="1"/>
  <c r="AL1091" i="1" s="1"/>
  <c r="M1091" i="1"/>
  <c r="AQ1091" i="1" s="1"/>
  <c r="L1091" i="1"/>
  <c r="AM1091" i="1" s="1"/>
  <c r="K1091" i="1"/>
  <c r="C1091" i="1"/>
  <c r="F1091" i="1" s="1"/>
  <c r="AT1090" i="1"/>
  <c r="AP1090" i="1"/>
  <c r="AO1090" i="1"/>
  <c r="AK1090" i="1"/>
  <c r="AJ1090" i="1"/>
  <c r="AI1090" i="1"/>
  <c r="AH1090" i="1"/>
  <c r="AG1090" i="1"/>
  <c r="AF1090" i="1"/>
  <c r="AE1090" i="1"/>
  <c r="AD1090" i="1"/>
  <c r="AC1090" i="1"/>
  <c r="AB1090" i="1"/>
  <c r="AA1090" i="1"/>
  <c r="Z1090" i="1"/>
  <c r="Y1090" i="1"/>
  <c r="X1090" i="1"/>
  <c r="W1090" i="1"/>
  <c r="V1090" i="1"/>
  <c r="U1090" i="1"/>
  <c r="T1090" i="1"/>
  <c r="S1090" i="1"/>
  <c r="R1090" i="1"/>
  <c r="Q1090" i="1"/>
  <c r="P1090" i="1"/>
  <c r="O1090" i="1"/>
  <c r="N1090" i="1"/>
  <c r="AL1090" i="1" s="1"/>
  <c r="M1090" i="1"/>
  <c r="AQ1090" i="1" s="1"/>
  <c r="L1090" i="1"/>
  <c r="AM1090" i="1" s="1"/>
  <c r="K1090" i="1"/>
  <c r="C1090" i="1"/>
  <c r="F1090" i="1" s="1"/>
  <c r="AT1089" i="1"/>
  <c r="AP1089" i="1"/>
  <c r="AO1089" i="1"/>
  <c r="AK1089" i="1"/>
  <c r="AJ1089" i="1"/>
  <c r="AI1089" i="1"/>
  <c r="AH1089" i="1"/>
  <c r="AG1089" i="1"/>
  <c r="AF1089" i="1"/>
  <c r="AE1089" i="1"/>
  <c r="AD1089" i="1"/>
  <c r="AC1089" i="1"/>
  <c r="AB1089" i="1"/>
  <c r="AA1089" i="1"/>
  <c r="Z1089" i="1"/>
  <c r="Y1089" i="1"/>
  <c r="X1089" i="1"/>
  <c r="W1089" i="1"/>
  <c r="V1089" i="1"/>
  <c r="U1089" i="1"/>
  <c r="T1089" i="1"/>
  <c r="S1089" i="1"/>
  <c r="R1089" i="1"/>
  <c r="Q1089" i="1"/>
  <c r="P1089" i="1"/>
  <c r="O1089" i="1"/>
  <c r="N1089" i="1"/>
  <c r="AL1089" i="1" s="1"/>
  <c r="M1089" i="1"/>
  <c r="AQ1089" i="1" s="1"/>
  <c r="L1089" i="1"/>
  <c r="AM1089" i="1" s="1"/>
  <c r="K1089" i="1"/>
  <c r="C1089" i="1"/>
  <c r="F1089" i="1" s="1"/>
  <c r="AT1088" i="1"/>
  <c r="AP1088" i="1"/>
  <c r="AO1088" i="1"/>
  <c r="AK1088" i="1"/>
  <c r="AJ1088" i="1"/>
  <c r="AI1088" i="1"/>
  <c r="AH1088" i="1"/>
  <c r="AG1088" i="1"/>
  <c r="AF1088" i="1"/>
  <c r="AE1088" i="1"/>
  <c r="AD1088" i="1"/>
  <c r="AC1088" i="1"/>
  <c r="AB1088" i="1"/>
  <c r="AA1088" i="1"/>
  <c r="Z1088" i="1"/>
  <c r="Y1088" i="1"/>
  <c r="X1088" i="1"/>
  <c r="W1088" i="1"/>
  <c r="V1088" i="1"/>
  <c r="U1088" i="1"/>
  <c r="T1088" i="1"/>
  <c r="S1088" i="1"/>
  <c r="R1088" i="1"/>
  <c r="Q1088" i="1"/>
  <c r="P1088" i="1"/>
  <c r="O1088" i="1"/>
  <c r="N1088" i="1"/>
  <c r="AL1088" i="1" s="1"/>
  <c r="M1088" i="1"/>
  <c r="AQ1088" i="1" s="1"/>
  <c r="L1088" i="1"/>
  <c r="AM1088" i="1" s="1"/>
  <c r="K1088" i="1"/>
  <c r="C1088" i="1"/>
  <c r="F1088" i="1" s="1"/>
  <c r="AT1087" i="1"/>
  <c r="AP1087" i="1"/>
  <c r="AO1087" i="1"/>
  <c r="AK1087" i="1"/>
  <c r="AJ1087" i="1"/>
  <c r="AI1087" i="1"/>
  <c r="AH1087" i="1"/>
  <c r="AG1087" i="1"/>
  <c r="AF1087" i="1"/>
  <c r="AE1087" i="1"/>
  <c r="AD1087" i="1"/>
  <c r="AC1087" i="1"/>
  <c r="AB1087" i="1"/>
  <c r="AA1087" i="1"/>
  <c r="Z1087" i="1"/>
  <c r="Y1087" i="1"/>
  <c r="X1087" i="1"/>
  <c r="W1087" i="1"/>
  <c r="V1087" i="1"/>
  <c r="U1087" i="1"/>
  <c r="T1087" i="1"/>
  <c r="S1087" i="1"/>
  <c r="R1087" i="1"/>
  <c r="Q1087" i="1"/>
  <c r="P1087" i="1"/>
  <c r="O1087" i="1"/>
  <c r="N1087" i="1"/>
  <c r="AL1087" i="1" s="1"/>
  <c r="M1087" i="1"/>
  <c r="AQ1087" i="1" s="1"/>
  <c r="L1087" i="1"/>
  <c r="AM1087" i="1" s="1"/>
  <c r="K1087" i="1"/>
  <c r="C1087" i="1"/>
  <c r="F1087" i="1" s="1"/>
  <c r="AT1086" i="1"/>
  <c r="AP1086" i="1"/>
  <c r="AO1086" i="1"/>
  <c r="AK1086" i="1"/>
  <c r="AJ1086" i="1"/>
  <c r="AI1086" i="1"/>
  <c r="AH1086" i="1"/>
  <c r="AG1086" i="1"/>
  <c r="AF1086" i="1"/>
  <c r="AE1086" i="1"/>
  <c r="AD1086" i="1"/>
  <c r="AC1086" i="1"/>
  <c r="AB1086" i="1"/>
  <c r="AA1086" i="1"/>
  <c r="Z1086" i="1"/>
  <c r="Y1086" i="1"/>
  <c r="X1086" i="1"/>
  <c r="W1086" i="1"/>
  <c r="V1086" i="1"/>
  <c r="U1086" i="1"/>
  <c r="T1086" i="1"/>
  <c r="S1086" i="1"/>
  <c r="R1086" i="1"/>
  <c r="Q1086" i="1"/>
  <c r="P1086" i="1"/>
  <c r="O1086" i="1"/>
  <c r="N1086" i="1"/>
  <c r="AL1086" i="1" s="1"/>
  <c r="M1086" i="1"/>
  <c r="AQ1086" i="1" s="1"/>
  <c r="L1086" i="1"/>
  <c r="AM1086" i="1" s="1"/>
  <c r="K1086" i="1"/>
  <c r="C1086" i="1"/>
  <c r="F1086" i="1" s="1"/>
  <c r="AT1085" i="1"/>
  <c r="AP1085" i="1"/>
  <c r="AO1085" i="1"/>
  <c r="AK1085" i="1"/>
  <c r="AJ1085" i="1"/>
  <c r="AI1085" i="1"/>
  <c r="AH1085" i="1"/>
  <c r="AG1085" i="1"/>
  <c r="AF1085" i="1"/>
  <c r="AE1085" i="1"/>
  <c r="AD1085" i="1"/>
  <c r="AC1085" i="1"/>
  <c r="AB1085" i="1"/>
  <c r="AA1085" i="1"/>
  <c r="Z1085" i="1"/>
  <c r="Y1085" i="1"/>
  <c r="X1085" i="1"/>
  <c r="W1085" i="1"/>
  <c r="V1085" i="1"/>
  <c r="U1085" i="1"/>
  <c r="T1085" i="1"/>
  <c r="S1085" i="1"/>
  <c r="R1085" i="1"/>
  <c r="Q1085" i="1"/>
  <c r="P1085" i="1"/>
  <c r="O1085" i="1"/>
  <c r="N1085" i="1"/>
  <c r="AL1085" i="1" s="1"/>
  <c r="M1085" i="1"/>
  <c r="AQ1085" i="1" s="1"/>
  <c r="L1085" i="1"/>
  <c r="AM1085" i="1" s="1"/>
  <c r="K1085" i="1"/>
  <c r="C1085" i="1"/>
  <c r="F1085" i="1" s="1"/>
  <c r="AT1084" i="1"/>
  <c r="AP1084" i="1"/>
  <c r="AO1084" i="1"/>
  <c r="AK1084" i="1"/>
  <c r="AJ1084" i="1"/>
  <c r="AI1084" i="1"/>
  <c r="AH1084" i="1"/>
  <c r="AG1084" i="1"/>
  <c r="AF1084" i="1"/>
  <c r="AE1084" i="1"/>
  <c r="AD1084" i="1"/>
  <c r="AC1084" i="1"/>
  <c r="AB1084" i="1"/>
  <c r="AA1084" i="1"/>
  <c r="Z1084" i="1"/>
  <c r="Y1084" i="1"/>
  <c r="X1084" i="1"/>
  <c r="W1084" i="1"/>
  <c r="V1084" i="1"/>
  <c r="U1084" i="1"/>
  <c r="T1084" i="1"/>
  <c r="S1084" i="1"/>
  <c r="R1084" i="1"/>
  <c r="Q1084" i="1"/>
  <c r="P1084" i="1"/>
  <c r="O1084" i="1"/>
  <c r="N1084" i="1"/>
  <c r="AL1084" i="1" s="1"/>
  <c r="M1084" i="1"/>
  <c r="AQ1084" i="1" s="1"/>
  <c r="L1084" i="1"/>
  <c r="AM1084" i="1" s="1"/>
  <c r="K1084" i="1"/>
  <c r="C1084" i="1"/>
  <c r="F1084" i="1" s="1"/>
  <c r="AT1083" i="1"/>
  <c r="AP1083" i="1"/>
  <c r="AO1083" i="1"/>
  <c r="AK1083" i="1"/>
  <c r="AJ1083" i="1"/>
  <c r="AI1083" i="1"/>
  <c r="AH1083" i="1"/>
  <c r="AG1083" i="1"/>
  <c r="AF1083" i="1"/>
  <c r="AE1083" i="1"/>
  <c r="AD1083" i="1"/>
  <c r="AC1083" i="1"/>
  <c r="AB1083" i="1"/>
  <c r="AA1083" i="1"/>
  <c r="Z1083" i="1"/>
  <c r="Y1083" i="1"/>
  <c r="X1083" i="1"/>
  <c r="W1083" i="1"/>
  <c r="V1083" i="1"/>
  <c r="U1083" i="1"/>
  <c r="T1083" i="1"/>
  <c r="S1083" i="1"/>
  <c r="R1083" i="1"/>
  <c r="Q1083" i="1"/>
  <c r="P1083" i="1"/>
  <c r="O1083" i="1"/>
  <c r="N1083" i="1"/>
  <c r="AL1083" i="1" s="1"/>
  <c r="M1083" i="1"/>
  <c r="AQ1083" i="1" s="1"/>
  <c r="L1083" i="1"/>
  <c r="AM1083" i="1" s="1"/>
  <c r="K1083" i="1"/>
  <c r="C1083" i="1"/>
  <c r="F1083" i="1" s="1"/>
  <c r="AT1082" i="1"/>
  <c r="AP1082" i="1"/>
  <c r="AO1082" i="1"/>
  <c r="AK1082" i="1"/>
  <c r="AJ1082" i="1"/>
  <c r="AI1082" i="1"/>
  <c r="AH1082" i="1"/>
  <c r="AG1082" i="1"/>
  <c r="AF1082" i="1"/>
  <c r="AE1082" i="1"/>
  <c r="AD1082" i="1"/>
  <c r="AC1082" i="1"/>
  <c r="AB1082" i="1"/>
  <c r="AA1082" i="1"/>
  <c r="Z1082" i="1"/>
  <c r="Y1082" i="1"/>
  <c r="X1082" i="1"/>
  <c r="W1082" i="1"/>
  <c r="V1082" i="1"/>
  <c r="U1082" i="1"/>
  <c r="T1082" i="1"/>
  <c r="S1082" i="1"/>
  <c r="R1082" i="1"/>
  <c r="Q1082" i="1"/>
  <c r="P1082" i="1"/>
  <c r="O1082" i="1"/>
  <c r="N1082" i="1"/>
  <c r="AL1082" i="1" s="1"/>
  <c r="M1082" i="1"/>
  <c r="AQ1082" i="1" s="1"/>
  <c r="L1082" i="1"/>
  <c r="AM1082" i="1" s="1"/>
  <c r="K1082" i="1"/>
  <c r="C1082" i="1"/>
  <c r="F1082" i="1" s="1"/>
  <c r="AT1081" i="1"/>
  <c r="AP1081" i="1"/>
  <c r="AO1081" i="1"/>
  <c r="AK1081" i="1"/>
  <c r="AJ1081" i="1"/>
  <c r="AI1081" i="1"/>
  <c r="AH1081" i="1"/>
  <c r="AG1081" i="1"/>
  <c r="AF1081" i="1"/>
  <c r="AE1081" i="1"/>
  <c r="AD1081" i="1"/>
  <c r="AC1081" i="1"/>
  <c r="AB1081" i="1"/>
  <c r="AA1081" i="1"/>
  <c r="Z1081" i="1"/>
  <c r="Y1081" i="1"/>
  <c r="X1081" i="1"/>
  <c r="W1081" i="1"/>
  <c r="V1081" i="1"/>
  <c r="U1081" i="1"/>
  <c r="T1081" i="1"/>
  <c r="S1081" i="1"/>
  <c r="R1081" i="1"/>
  <c r="Q1081" i="1"/>
  <c r="P1081" i="1"/>
  <c r="O1081" i="1"/>
  <c r="N1081" i="1"/>
  <c r="AL1081" i="1" s="1"/>
  <c r="M1081" i="1"/>
  <c r="AQ1081" i="1" s="1"/>
  <c r="L1081" i="1"/>
  <c r="AM1081" i="1" s="1"/>
  <c r="K1081" i="1"/>
  <c r="C1081" i="1"/>
  <c r="F1081" i="1" s="1"/>
  <c r="AT1080" i="1"/>
  <c r="AP1080" i="1"/>
  <c r="AO1080" i="1"/>
  <c r="AK1080" i="1"/>
  <c r="AJ1080" i="1"/>
  <c r="AI1080" i="1"/>
  <c r="AH1080" i="1"/>
  <c r="AG1080" i="1"/>
  <c r="AF1080" i="1"/>
  <c r="AE1080" i="1"/>
  <c r="AD1080" i="1"/>
  <c r="AC1080" i="1"/>
  <c r="AB1080" i="1"/>
  <c r="AA1080" i="1"/>
  <c r="Z1080" i="1"/>
  <c r="Y1080" i="1"/>
  <c r="X1080" i="1"/>
  <c r="W1080" i="1"/>
  <c r="V1080" i="1"/>
  <c r="U1080" i="1"/>
  <c r="T1080" i="1"/>
  <c r="S1080" i="1"/>
  <c r="R1080" i="1"/>
  <c r="Q1080" i="1"/>
  <c r="P1080" i="1"/>
  <c r="O1080" i="1"/>
  <c r="N1080" i="1"/>
  <c r="AL1080" i="1" s="1"/>
  <c r="M1080" i="1"/>
  <c r="AQ1080" i="1" s="1"/>
  <c r="L1080" i="1"/>
  <c r="AM1080" i="1" s="1"/>
  <c r="K1080" i="1"/>
  <c r="C1080" i="1"/>
  <c r="F1080" i="1" s="1"/>
  <c r="AT1079" i="1"/>
  <c r="AP1079" i="1"/>
  <c r="AO1079" i="1"/>
  <c r="AK1079" i="1"/>
  <c r="AJ1079" i="1"/>
  <c r="AI1079" i="1"/>
  <c r="AH1079" i="1"/>
  <c r="AG1079" i="1"/>
  <c r="AF1079" i="1"/>
  <c r="AE1079" i="1"/>
  <c r="AD1079" i="1"/>
  <c r="AC1079" i="1"/>
  <c r="AB1079" i="1"/>
  <c r="AA1079" i="1"/>
  <c r="Z1079" i="1"/>
  <c r="Y1079" i="1"/>
  <c r="X1079" i="1"/>
  <c r="W1079" i="1"/>
  <c r="V1079" i="1"/>
  <c r="U1079" i="1"/>
  <c r="T1079" i="1"/>
  <c r="S1079" i="1"/>
  <c r="R1079" i="1"/>
  <c r="Q1079" i="1"/>
  <c r="P1079" i="1"/>
  <c r="O1079" i="1"/>
  <c r="N1079" i="1"/>
  <c r="AL1079" i="1" s="1"/>
  <c r="M1079" i="1"/>
  <c r="AQ1079" i="1" s="1"/>
  <c r="L1079" i="1"/>
  <c r="AM1079" i="1" s="1"/>
  <c r="K1079" i="1"/>
  <c r="C1079" i="1"/>
  <c r="F1079" i="1" s="1"/>
  <c r="AT1078" i="1"/>
  <c r="AP1078" i="1"/>
  <c r="AO1078" i="1"/>
  <c r="AK1078" i="1"/>
  <c r="AJ1078" i="1"/>
  <c r="AI1078" i="1"/>
  <c r="AH1078" i="1"/>
  <c r="AG1078" i="1"/>
  <c r="AF1078" i="1"/>
  <c r="AE1078" i="1"/>
  <c r="AD1078" i="1"/>
  <c r="AC1078" i="1"/>
  <c r="AB1078" i="1"/>
  <c r="AA1078" i="1"/>
  <c r="Z1078" i="1"/>
  <c r="Y1078" i="1"/>
  <c r="X1078" i="1"/>
  <c r="W1078" i="1"/>
  <c r="V1078" i="1"/>
  <c r="U1078" i="1"/>
  <c r="T1078" i="1"/>
  <c r="S1078" i="1"/>
  <c r="R1078" i="1"/>
  <c r="Q1078" i="1"/>
  <c r="P1078" i="1"/>
  <c r="O1078" i="1"/>
  <c r="N1078" i="1"/>
  <c r="AL1078" i="1" s="1"/>
  <c r="M1078" i="1"/>
  <c r="AQ1078" i="1" s="1"/>
  <c r="L1078" i="1"/>
  <c r="AM1078" i="1" s="1"/>
  <c r="K1078" i="1"/>
  <c r="C1078" i="1"/>
  <c r="F1078" i="1" s="1"/>
  <c r="AT1077" i="1"/>
  <c r="AP1077" i="1"/>
  <c r="AO1077" i="1"/>
  <c r="AK1077" i="1"/>
  <c r="AJ1077" i="1"/>
  <c r="AI1077" i="1"/>
  <c r="AH1077" i="1"/>
  <c r="AG1077" i="1"/>
  <c r="AF1077" i="1"/>
  <c r="AE1077" i="1"/>
  <c r="AD1077" i="1"/>
  <c r="AC1077" i="1"/>
  <c r="AB1077" i="1"/>
  <c r="AA1077" i="1"/>
  <c r="Z1077" i="1"/>
  <c r="Y1077" i="1"/>
  <c r="X1077" i="1"/>
  <c r="W1077" i="1"/>
  <c r="V1077" i="1"/>
  <c r="U1077" i="1"/>
  <c r="T1077" i="1"/>
  <c r="S1077" i="1"/>
  <c r="R1077" i="1"/>
  <c r="Q1077" i="1"/>
  <c r="P1077" i="1"/>
  <c r="O1077" i="1"/>
  <c r="N1077" i="1"/>
  <c r="AL1077" i="1" s="1"/>
  <c r="M1077" i="1"/>
  <c r="AQ1077" i="1" s="1"/>
  <c r="L1077" i="1"/>
  <c r="AM1077" i="1" s="1"/>
  <c r="K1077" i="1"/>
  <c r="C1077" i="1"/>
  <c r="F1077" i="1" s="1"/>
  <c r="AT1076" i="1"/>
  <c r="AP1076" i="1"/>
  <c r="AO1076" i="1"/>
  <c r="AK1076" i="1"/>
  <c r="AJ1076" i="1"/>
  <c r="AI1076" i="1"/>
  <c r="AH1076" i="1"/>
  <c r="AG1076" i="1"/>
  <c r="AF1076" i="1"/>
  <c r="AE1076" i="1"/>
  <c r="AD1076" i="1"/>
  <c r="AC1076" i="1"/>
  <c r="AB1076" i="1"/>
  <c r="AA1076" i="1"/>
  <c r="Z1076" i="1"/>
  <c r="Y1076" i="1"/>
  <c r="X1076" i="1"/>
  <c r="W1076" i="1"/>
  <c r="V1076" i="1"/>
  <c r="U1076" i="1"/>
  <c r="T1076" i="1"/>
  <c r="S1076" i="1"/>
  <c r="R1076" i="1"/>
  <c r="Q1076" i="1"/>
  <c r="P1076" i="1"/>
  <c r="O1076" i="1"/>
  <c r="N1076" i="1"/>
  <c r="AL1076" i="1" s="1"/>
  <c r="M1076" i="1"/>
  <c r="AQ1076" i="1" s="1"/>
  <c r="L1076" i="1"/>
  <c r="AM1076" i="1" s="1"/>
  <c r="K1076" i="1"/>
  <c r="C1076" i="1"/>
  <c r="F1076" i="1" s="1"/>
  <c r="AT1075" i="1"/>
  <c r="AP1075" i="1"/>
  <c r="AO1075" i="1"/>
  <c r="AK1075" i="1"/>
  <c r="AJ1075" i="1"/>
  <c r="AI1075" i="1"/>
  <c r="AH1075" i="1"/>
  <c r="AG1075" i="1"/>
  <c r="AF1075" i="1"/>
  <c r="AE1075" i="1"/>
  <c r="AD1075" i="1"/>
  <c r="AC1075" i="1"/>
  <c r="AB1075" i="1"/>
  <c r="AA1075" i="1"/>
  <c r="Z1075" i="1"/>
  <c r="Y1075" i="1"/>
  <c r="X1075" i="1"/>
  <c r="W1075" i="1"/>
  <c r="V1075" i="1"/>
  <c r="U1075" i="1"/>
  <c r="T1075" i="1"/>
  <c r="S1075" i="1"/>
  <c r="R1075" i="1"/>
  <c r="Q1075" i="1"/>
  <c r="P1075" i="1"/>
  <c r="O1075" i="1"/>
  <c r="N1075" i="1"/>
  <c r="AL1075" i="1" s="1"/>
  <c r="M1075" i="1"/>
  <c r="AQ1075" i="1" s="1"/>
  <c r="L1075" i="1"/>
  <c r="AM1075" i="1" s="1"/>
  <c r="K1075" i="1"/>
  <c r="C1075" i="1"/>
  <c r="F1075" i="1" s="1"/>
  <c r="AT1074" i="1"/>
  <c r="AP1074" i="1"/>
  <c r="AO1074" i="1"/>
  <c r="AK1074" i="1"/>
  <c r="AJ1074" i="1"/>
  <c r="AI1074" i="1"/>
  <c r="AH1074" i="1"/>
  <c r="AG1074" i="1"/>
  <c r="AF1074" i="1"/>
  <c r="AE1074" i="1"/>
  <c r="AD1074" i="1"/>
  <c r="AC1074" i="1"/>
  <c r="AB1074" i="1"/>
  <c r="AA1074" i="1"/>
  <c r="Z1074" i="1"/>
  <c r="Y1074" i="1"/>
  <c r="X1074" i="1"/>
  <c r="W1074" i="1"/>
  <c r="V1074" i="1"/>
  <c r="U1074" i="1"/>
  <c r="T1074" i="1"/>
  <c r="S1074" i="1"/>
  <c r="R1074" i="1"/>
  <c r="Q1074" i="1"/>
  <c r="P1074" i="1"/>
  <c r="O1074" i="1"/>
  <c r="N1074" i="1"/>
  <c r="AL1074" i="1" s="1"/>
  <c r="M1074" i="1"/>
  <c r="AQ1074" i="1" s="1"/>
  <c r="L1074" i="1"/>
  <c r="AM1074" i="1" s="1"/>
  <c r="K1074" i="1"/>
  <c r="C1074" i="1"/>
  <c r="F1074" i="1" s="1"/>
  <c r="AT1073" i="1"/>
  <c r="AP1073" i="1"/>
  <c r="AO1073" i="1"/>
  <c r="AK1073" i="1"/>
  <c r="AJ1073" i="1"/>
  <c r="AI1073" i="1"/>
  <c r="AH1073" i="1"/>
  <c r="AG1073" i="1"/>
  <c r="AF1073" i="1"/>
  <c r="AE1073" i="1"/>
  <c r="AD1073" i="1"/>
  <c r="AC1073" i="1"/>
  <c r="AB1073" i="1"/>
  <c r="AA1073" i="1"/>
  <c r="Z1073" i="1"/>
  <c r="Y1073" i="1"/>
  <c r="X1073" i="1"/>
  <c r="W1073" i="1"/>
  <c r="V1073" i="1"/>
  <c r="U1073" i="1"/>
  <c r="T1073" i="1"/>
  <c r="S1073" i="1"/>
  <c r="R1073" i="1"/>
  <c r="Q1073" i="1"/>
  <c r="P1073" i="1"/>
  <c r="O1073" i="1"/>
  <c r="N1073" i="1"/>
  <c r="AL1073" i="1" s="1"/>
  <c r="M1073" i="1"/>
  <c r="AQ1073" i="1" s="1"/>
  <c r="L1073" i="1"/>
  <c r="AM1073" i="1" s="1"/>
  <c r="K1073" i="1"/>
  <c r="C1073" i="1"/>
  <c r="F1073" i="1" s="1"/>
  <c r="AT1072" i="1"/>
  <c r="AP1072" i="1"/>
  <c r="AO1072" i="1"/>
  <c r="AK1072" i="1"/>
  <c r="AJ1072" i="1"/>
  <c r="AI1072" i="1"/>
  <c r="AH1072" i="1"/>
  <c r="AG1072" i="1"/>
  <c r="AF1072" i="1"/>
  <c r="AE1072" i="1"/>
  <c r="AD1072" i="1"/>
  <c r="AC1072" i="1"/>
  <c r="AB1072" i="1"/>
  <c r="AA1072" i="1"/>
  <c r="Z1072" i="1"/>
  <c r="Y1072" i="1"/>
  <c r="X1072" i="1"/>
  <c r="W1072" i="1"/>
  <c r="V1072" i="1"/>
  <c r="U1072" i="1"/>
  <c r="T1072" i="1"/>
  <c r="S1072" i="1"/>
  <c r="R1072" i="1"/>
  <c r="Q1072" i="1"/>
  <c r="P1072" i="1"/>
  <c r="O1072" i="1"/>
  <c r="N1072" i="1"/>
  <c r="AL1072" i="1" s="1"/>
  <c r="M1072" i="1"/>
  <c r="AQ1072" i="1" s="1"/>
  <c r="L1072" i="1"/>
  <c r="AM1072" i="1" s="1"/>
  <c r="K1072" i="1"/>
  <c r="C1072" i="1"/>
  <c r="F1072" i="1" s="1"/>
  <c r="AT1071" i="1"/>
  <c r="AP1071" i="1"/>
  <c r="AO1071" i="1"/>
  <c r="AK1071" i="1"/>
  <c r="AJ1071" i="1"/>
  <c r="AI1071" i="1"/>
  <c r="AH1071" i="1"/>
  <c r="AG1071" i="1"/>
  <c r="AF1071" i="1"/>
  <c r="AE1071" i="1"/>
  <c r="AD1071" i="1"/>
  <c r="AC1071" i="1"/>
  <c r="AB1071" i="1"/>
  <c r="AA1071" i="1"/>
  <c r="Z1071" i="1"/>
  <c r="Y1071" i="1"/>
  <c r="X1071" i="1"/>
  <c r="W1071" i="1"/>
  <c r="V1071" i="1"/>
  <c r="U1071" i="1"/>
  <c r="T1071" i="1"/>
  <c r="S1071" i="1"/>
  <c r="R1071" i="1"/>
  <c r="Q1071" i="1"/>
  <c r="P1071" i="1"/>
  <c r="O1071" i="1"/>
  <c r="N1071" i="1"/>
  <c r="AL1071" i="1" s="1"/>
  <c r="M1071" i="1"/>
  <c r="AQ1071" i="1" s="1"/>
  <c r="L1071" i="1"/>
  <c r="AM1071" i="1" s="1"/>
  <c r="K1071" i="1"/>
  <c r="C1071" i="1"/>
  <c r="F1071" i="1" s="1"/>
  <c r="AT1070" i="1"/>
  <c r="AP1070" i="1"/>
  <c r="AO1070" i="1"/>
  <c r="AK1070" i="1"/>
  <c r="AJ1070" i="1"/>
  <c r="AI1070" i="1"/>
  <c r="AH1070" i="1"/>
  <c r="AG1070" i="1"/>
  <c r="AF1070" i="1"/>
  <c r="AE1070" i="1"/>
  <c r="AD1070" i="1"/>
  <c r="AC1070" i="1"/>
  <c r="AB1070" i="1"/>
  <c r="AA1070" i="1"/>
  <c r="Z1070" i="1"/>
  <c r="Y1070" i="1"/>
  <c r="X1070" i="1"/>
  <c r="W1070" i="1"/>
  <c r="V1070" i="1"/>
  <c r="U1070" i="1"/>
  <c r="T1070" i="1"/>
  <c r="S1070" i="1"/>
  <c r="R1070" i="1"/>
  <c r="Q1070" i="1"/>
  <c r="P1070" i="1"/>
  <c r="O1070" i="1"/>
  <c r="N1070" i="1"/>
  <c r="AL1070" i="1" s="1"/>
  <c r="M1070" i="1"/>
  <c r="AQ1070" i="1" s="1"/>
  <c r="L1070" i="1"/>
  <c r="AM1070" i="1" s="1"/>
  <c r="K1070" i="1"/>
  <c r="C1070" i="1"/>
  <c r="F1070" i="1" s="1"/>
  <c r="AT1069" i="1"/>
  <c r="AP1069" i="1"/>
  <c r="AO1069" i="1"/>
  <c r="AK1069" i="1"/>
  <c r="AJ1069" i="1"/>
  <c r="AI1069" i="1"/>
  <c r="AH1069" i="1"/>
  <c r="AG1069" i="1"/>
  <c r="AF1069" i="1"/>
  <c r="AE1069" i="1"/>
  <c r="AD1069" i="1"/>
  <c r="AC1069" i="1"/>
  <c r="AB1069" i="1"/>
  <c r="AA1069" i="1"/>
  <c r="Z1069" i="1"/>
  <c r="Y1069" i="1"/>
  <c r="X1069" i="1"/>
  <c r="W1069" i="1"/>
  <c r="V1069" i="1"/>
  <c r="U1069" i="1"/>
  <c r="T1069" i="1"/>
  <c r="S1069" i="1"/>
  <c r="R1069" i="1"/>
  <c r="Q1069" i="1"/>
  <c r="P1069" i="1"/>
  <c r="O1069" i="1"/>
  <c r="N1069" i="1"/>
  <c r="AL1069" i="1" s="1"/>
  <c r="M1069" i="1"/>
  <c r="AQ1069" i="1" s="1"/>
  <c r="L1069" i="1"/>
  <c r="AM1069" i="1" s="1"/>
  <c r="K1069" i="1"/>
  <c r="C1069" i="1"/>
  <c r="F1069" i="1" s="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AT1068" i="1"/>
  <c r="AT1067" i="1"/>
  <c r="AT1066" i="1"/>
  <c r="AT1065" i="1"/>
  <c r="AT1064" i="1"/>
  <c r="AT1063" i="1"/>
  <c r="AT1062" i="1"/>
  <c r="AT1061" i="1"/>
  <c r="AT1060" i="1"/>
  <c r="AT1059" i="1"/>
  <c r="AT1058" i="1"/>
  <c r="AT1057" i="1"/>
  <c r="AT1044" i="1"/>
  <c r="AT1043" i="1"/>
  <c r="AT1042" i="1"/>
  <c r="AT1041" i="1"/>
  <c r="AT1040" i="1"/>
  <c r="AT1039" i="1"/>
  <c r="AT1038" i="1"/>
  <c r="AT1037" i="1"/>
  <c r="AT1036" i="1"/>
  <c r="AT1035" i="1"/>
  <c r="AT1034" i="1"/>
  <c r="AT1033" i="1"/>
  <c r="N852" i="1"/>
  <c r="M852" i="1"/>
  <c r="AQ852" i="1" s="1"/>
  <c r="L852" i="1"/>
  <c r="AM852" i="1" s="1"/>
  <c r="N851" i="1"/>
  <c r="M851" i="1"/>
  <c r="AQ851" i="1" s="1"/>
  <c r="L851" i="1"/>
  <c r="AM851" i="1" s="1"/>
  <c r="AE850" i="1"/>
  <c r="S850" i="1"/>
  <c r="N850" i="1"/>
  <c r="M850" i="1"/>
  <c r="AQ850" i="1" s="1"/>
  <c r="L850" i="1"/>
  <c r="AM850" i="1" s="1"/>
  <c r="AK849" i="1"/>
  <c r="Y849" i="1"/>
  <c r="N849" i="1"/>
  <c r="M849" i="1"/>
  <c r="AQ849" i="1" s="1"/>
  <c r="L849" i="1"/>
  <c r="AM849" i="1" s="1"/>
  <c r="AE848" i="1"/>
  <c r="S848" i="1"/>
  <c r="N848" i="1"/>
  <c r="M848" i="1"/>
  <c r="AQ848" i="1" s="1"/>
  <c r="L848" i="1"/>
  <c r="AM848" i="1" s="1"/>
  <c r="AK847" i="1"/>
  <c r="Y847" i="1"/>
  <c r="N847" i="1"/>
  <c r="M847" i="1"/>
  <c r="AQ847" i="1" s="1"/>
  <c r="L847" i="1"/>
  <c r="AM847" i="1" s="1"/>
  <c r="AE846" i="1"/>
  <c r="S846" i="1"/>
  <c r="N846" i="1"/>
  <c r="M846" i="1"/>
  <c r="AQ846" i="1" s="1"/>
  <c r="L846" i="1"/>
  <c r="AM846" i="1" s="1"/>
  <c r="AK845" i="1"/>
  <c r="Y845" i="1"/>
  <c r="N845" i="1"/>
  <c r="M845" i="1"/>
  <c r="AQ845" i="1" s="1"/>
  <c r="L845" i="1"/>
  <c r="AM845" i="1" s="1"/>
  <c r="N844" i="1"/>
  <c r="M844" i="1"/>
  <c r="AQ844" i="1" s="1"/>
  <c r="L844" i="1"/>
  <c r="AM844" i="1" s="1"/>
  <c r="AK843" i="1"/>
  <c r="Y843" i="1"/>
  <c r="N843" i="1"/>
  <c r="M843" i="1"/>
  <c r="AQ843" i="1" s="1"/>
  <c r="L843" i="1"/>
  <c r="AM843" i="1" s="1"/>
  <c r="AE842" i="1"/>
  <c r="S842" i="1"/>
  <c r="N842" i="1"/>
  <c r="M842" i="1"/>
  <c r="AQ842" i="1" s="1"/>
  <c r="L842" i="1"/>
  <c r="AM842" i="1" s="1"/>
  <c r="AK841" i="1"/>
  <c r="Y841" i="1"/>
  <c r="N841" i="1"/>
  <c r="M841" i="1"/>
  <c r="AQ841" i="1" s="1"/>
  <c r="L841" i="1"/>
  <c r="AM841" i="1" s="1"/>
  <c r="N840" i="1"/>
  <c r="M840" i="1"/>
  <c r="AQ840" i="1" s="1"/>
  <c r="L840" i="1"/>
  <c r="AM840" i="1" s="1"/>
  <c r="N839" i="1"/>
  <c r="M839" i="1"/>
  <c r="AQ839" i="1" s="1"/>
  <c r="L839" i="1"/>
  <c r="AM839" i="1" s="1"/>
  <c r="N838" i="1"/>
  <c r="M838" i="1"/>
  <c r="AQ838" i="1" s="1"/>
  <c r="L838" i="1"/>
  <c r="AM838" i="1" s="1"/>
  <c r="N837" i="1"/>
  <c r="M837" i="1"/>
  <c r="AQ837" i="1" s="1"/>
  <c r="L837" i="1"/>
  <c r="AM837" i="1" s="1"/>
  <c r="N836" i="1"/>
  <c r="M836" i="1"/>
  <c r="AQ836" i="1" s="1"/>
  <c r="L836" i="1"/>
  <c r="AM836" i="1" s="1"/>
  <c r="N835" i="1"/>
  <c r="M835" i="1"/>
  <c r="AQ835" i="1" s="1"/>
  <c r="L835" i="1"/>
  <c r="AM835" i="1" s="1"/>
  <c r="N834" i="1"/>
  <c r="M834" i="1"/>
  <c r="AQ834" i="1" s="1"/>
  <c r="L834" i="1"/>
  <c r="AM834" i="1" s="1"/>
  <c r="N833" i="1"/>
  <c r="M833" i="1"/>
  <c r="AQ833" i="1" s="1"/>
  <c r="L833" i="1"/>
  <c r="AM833" i="1" s="1"/>
  <c r="N832" i="1"/>
  <c r="M832" i="1"/>
  <c r="AQ832" i="1" s="1"/>
  <c r="L832" i="1"/>
  <c r="AM832" i="1" s="1"/>
  <c r="N831" i="1"/>
  <c r="M831" i="1"/>
  <c r="AQ831" i="1" s="1"/>
  <c r="L831" i="1"/>
  <c r="AM831" i="1" s="1"/>
  <c r="N830" i="1"/>
  <c r="M830" i="1"/>
  <c r="AQ830" i="1" s="1"/>
  <c r="L830" i="1"/>
  <c r="AM830" i="1" s="1"/>
  <c r="N829" i="1"/>
  <c r="M829" i="1"/>
  <c r="AQ829" i="1" s="1"/>
  <c r="L829" i="1"/>
  <c r="AM829" i="1" s="1"/>
  <c r="AT822" i="1"/>
  <c r="AT1020" i="1"/>
  <c r="AT1019" i="1"/>
  <c r="AT1018" i="1"/>
  <c r="AT1017" i="1"/>
  <c r="AT1016" i="1"/>
  <c r="AT1015" i="1"/>
  <c r="AT1014" i="1"/>
  <c r="AT1013" i="1"/>
  <c r="AT1012" i="1"/>
  <c r="AT1011" i="1"/>
  <c r="AT1010" i="1"/>
  <c r="AT1009" i="1"/>
  <c r="AT996" i="1"/>
  <c r="AT995" i="1"/>
  <c r="AT994" i="1"/>
  <c r="AT993" i="1"/>
  <c r="AT992" i="1"/>
  <c r="AT991" i="1"/>
  <c r="AT990" i="1"/>
  <c r="AT989" i="1"/>
  <c r="AT988" i="1"/>
  <c r="AT987" i="1"/>
  <c r="AT986" i="1"/>
  <c r="AT985" i="1"/>
  <c r="AT972" i="1"/>
  <c r="AT971" i="1"/>
  <c r="AT970" i="1"/>
  <c r="AT969" i="1"/>
  <c r="AT968" i="1"/>
  <c r="AT967" i="1"/>
  <c r="AT966" i="1"/>
  <c r="AT965" i="1"/>
  <c r="AT964" i="1"/>
  <c r="AT963" i="1"/>
  <c r="AT962" i="1"/>
  <c r="AT961" i="1"/>
  <c r="AT948" i="1"/>
  <c r="AT947" i="1"/>
  <c r="AT946" i="1"/>
  <c r="AT945" i="1"/>
  <c r="AT944" i="1"/>
  <c r="AT943" i="1"/>
  <c r="AT942" i="1"/>
  <c r="AT941" i="1"/>
  <c r="AT940" i="1"/>
  <c r="AT939" i="1"/>
  <c r="AT938" i="1"/>
  <c r="AT937" i="1"/>
  <c r="AT924" i="1"/>
  <c r="AT923" i="1"/>
  <c r="AT922" i="1"/>
  <c r="AT921" i="1"/>
  <c r="AT920" i="1"/>
  <c r="AT919" i="1"/>
  <c r="AT918" i="1"/>
  <c r="AT917" i="1"/>
  <c r="AT916" i="1"/>
  <c r="AT915" i="1"/>
  <c r="AT914" i="1"/>
  <c r="AT913" i="1"/>
  <c r="AT900" i="1"/>
  <c r="AT899" i="1"/>
  <c r="AT898" i="1"/>
  <c r="AT897" i="1"/>
  <c r="AT896" i="1"/>
  <c r="AT895" i="1"/>
  <c r="AT894" i="1"/>
  <c r="AT893" i="1"/>
  <c r="AT892" i="1"/>
  <c r="AT891" i="1"/>
  <c r="AT890" i="1"/>
  <c r="AT889" i="1"/>
  <c r="Z57" i="66"/>
  <c r="Y57" i="66"/>
  <c r="X57" i="66"/>
  <c r="W57" i="66"/>
  <c r="V57" i="66"/>
  <c r="U57" i="66"/>
  <c r="T57" i="66"/>
  <c r="S57" i="66"/>
  <c r="R57" i="66"/>
  <c r="Q57" i="66"/>
  <c r="P57" i="66"/>
  <c r="O57" i="66"/>
  <c r="N57" i="66"/>
  <c r="M57" i="66"/>
  <c r="L57" i="66"/>
  <c r="K57" i="66"/>
  <c r="J57" i="66"/>
  <c r="I57" i="66"/>
  <c r="H57" i="66"/>
  <c r="G57" i="66"/>
  <c r="F57" i="66"/>
  <c r="E57" i="66"/>
  <c r="D57" i="66"/>
  <c r="C57" i="66"/>
  <c r="B56" i="66"/>
  <c r="B55" i="66"/>
  <c r="B54" i="66"/>
  <c r="B53" i="66"/>
  <c r="B52" i="66"/>
  <c r="B51" i="66"/>
  <c r="B50" i="66"/>
  <c r="B49" i="66"/>
  <c r="B48" i="66"/>
  <c r="B47" i="66"/>
  <c r="B46" i="66"/>
  <c r="B45" i="66"/>
  <c r="B44" i="66"/>
  <c r="B43" i="66"/>
  <c r="B42" i="66"/>
  <c r="B41" i="66"/>
  <c r="B40" i="66"/>
  <c r="B39" i="66"/>
  <c r="B38" i="66"/>
  <c r="B37" i="66"/>
  <c r="B36" i="66"/>
  <c r="B35" i="66"/>
  <c r="Z34" i="66"/>
  <c r="Y34" i="66"/>
  <c r="X34" i="66"/>
  <c r="W34" i="66"/>
  <c r="V34" i="66"/>
  <c r="U34" i="66"/>
  <c r="T34" i="66"/>
  <c r="S34" i="66"/>
  <c r="R34" i="66"/>
  <c r="Q34" i="66"/>
  <c r="P34" i="66"/>
  <c r="O34" i="66"/>
  <c r="N34" i="66"/>
  <c r="M34" i="66"/>
  <c r="L34" i="66"/>
  <c r="K34" i="66"/>
  <c r="J34" i="66"/>
  <c r="I34" i="66"/>
  <c r="H34" i="66"/>
  <c r="G34" i="66"/>
  <c r="F34" i="66"/>
  <c r="E34" i="66"/>
  <c r="D34" i="66"/>
  <c r="C34" i="66"/>
  <c r="Z30" i="66"/>
  <c r="Y30" i="66"/>
  <c r="X30" i="66"/>
  <c r="W30" i="66"/>
  <c r="V30" i="66"/>
  <c r="U30" i="66"/>
  <c r="T30" i="66"/>
  <c r="S30" i="66"/>
  <c r="R30" i="66"/>
  <c r="Q30" i="66"/>
  <c r="P30" i="66"/>
  <c r="O30" i="66"/>
  <c r="N30" i="66"/>
  <c r="M30" i="66"/>
  <c r="L30" i="66"/>
  <c r="K30" i="66"/>
  <c r="J30" i="66"/>
  <c r="I30" i="66"/>
  <c r="H30" i="66"/>
  <c r="G30" i="66"/>
  <c r="F30" i="66"/>
  <c r="E30" i="66"/>
  <c r="D30" i="66"/>
  <c r="C30" i="66"/>
  <c r="Z17" i="66"/>
  <c r="Y17" i="66"/>
  <c r="X17" i="66"/>
  <c r="W17" i="66"/>
  <c r="V17" i="66"/>
  <c r="U17" i="66"/>
  <c r="T17" i="66"/>
  <c r="S17" i="66"/>
  <c r="R17" i="66"/>
  <c r="Q17" i="66"/>
  <c r="P17" i="66"/>
  <c r="O17" i="66"/>
  <c r="N17" i="66"/>
  <c r="M17" i="66"/>
  <c r="L17" i="66"/>
  <c r="K17" i="66"/>
  <c r="J17" i="66"/>
  <c r="I17" i="66"/>
  <c r="H17" i="66"/>
  <c r="G17" i="66"/>
  <c r="F17" i="66"/>
  <c r="E17" i="66"/>
  <c r="D17" i="66"/>
  <c r="C17" i="66"/>
  <c r="C3" i="66"/>
  <c r="C2" i="66"/>
  <c r="C1" i="66"/>
  <c r="Z57" i="65"/>
  <c r="Y57" i="65"/>
  <c r="X57" i="65"/>
  <c r="W57" i="65"/>
  <c r="V57" i="65"/>
  <c r="U57" i="65"/>
  <c r="T57" i="65"/>
  <c r="S57" i="65"/>
  <c r="R57" i="65"/>
  <c r="Q57" i="65"/>
  <c r="P57" i="65"/>
  <c r="O57" i="65"/>
  <c r="N57" i="65"/>
  <c r="M57" i="65"/>
  <c r="L57" i="65"/>
  <c r="K57" i="65"/>
  <c r="J57" i="65"/>
  <c r="I57" i="65"/>
  <c r="H57" i="65"/>
  <c r="G57" i="65"/>
  <c r="F57" i="65"/>
  <c r="E57" i="65"/>
  <c r="D57" i="65"/>
  <c r="C57" i="65"/>
  <c r="B56" i="65"/>
  <c r="B55" i="65"/>
  <c r="B54" i="65"/>
  <c r="B53" i="65"/>
  <c r="B52" i="65"/>
  <c r="B51" i="65"/>
  <c r="B50" i="65"/>
  <c r="B49" i="65"/>
  <c r="B48" i="65"/>
  <c r="B47" i="65"/>
  <c r="B46" i="65"/>
  <c r="B45" i="65"/>
  <c r="B44" i="65"/>
  <c r="B43" i="65"/>
  <c r="B42" i="65"/>
  <c r="B41" i="65"/>
  <c r="B40" i="65"/>
  <c r="B39" i="65"/>
  <c r="B38" i="65"/>
  <c r="B37" i="65"/>
  <c r="B36" i="65"/>
  <c r="B35" i="65"/>
  <c r="Z34" i="65"/>
  <c r="Y34" i="65"/>
  <c r="X34" i="65"/>
  <c r="W34" i="65"/>
  <c r="V34" i="65"/>
  <c r="U34" i="65"/>
  <c r="T34" i="65"/>
  <c r="S34" i="65"/>
  <c r="R34" i="65"/>
  <c r="Q34" i="65"/>
  <c r="P34" i="65"/>
  <c r="O34" i="65"/>
  <c r="N34" i="65"/>
  <c r="M34" i="65"/>
  <c r="L34" i="65"/>
  <c r="K34" i="65"/>
  <c r="J34" i="65"/>
  <c r="I34" i="65"/>
  <c r="H34" i="65"/>
  <c r="G34" i="65"/>
  <c r="F34" i="65"/>
  <c r="E34" i="65"/>
  <c r="D34" i="65"/>
  <c r="C34" i="65"/>
  <c r="Z30" i="65"/>
  <c r="Y30" i="65"/>
  <c r="X30" i="65"/>
  <c r="W30" i="65"/>
  <c r="V30" i="65"/>
  <c r="U30" i="65"/>
  <c r="T30" i="65"/>
  <c r="S30" i="65"/>
  <c r="R30" i="65"/>
  <c r="Q30" i="65"/>
  <c r="P30" i="65"/>
  <c r="O30" i="65"/>
  <c r="N30" i="65"/>
  <c r="M30" i="65"/>
  <c r="L30" i="65"/>
  <c r="K30" i="65"/>
  <c r="J30" i="65"/>
  <c r="I30" i="65"/>
  <c r="H30" i="65"/>
  <c r="G30" i="65"/>
  <c r="F30" i="65"/>
  <c r="E30" i="65"/>
  <c r="D30" i="65"/>
  <c r="C30" i="65"/>
  <c r="Z17" i="65"/>
  <c r="Y17" i="65"/>
  <c r="X17" i="65"/>
  <c r="W17" i="65"/>
  <c r="V17" i="65"/>
  <c r="U17" i="65"/>
  <c r="T17" i="65"/>
  <c r="S17" i="65"/>
  <c r="R17" i="65"/>
  <c r="Q17" i="65"/>
  <c r="P17" i="65"/>
  <c r="O17" i="65"/>
  <c r="N17" i="65"/>
  <c r="M17" i="65"/>
  <c r="L17" i="65"/>
  <c r="K17" i="65"/>
  <c r="J17" i="65"/>
  <c r="I17" i="65"/>
  <c r="H17" i="65"/>
  <c r="G17" i="65"/>
  <c r="F17" i="65"/>
  <c r="E17" i="65"/>
  <c r="D17" i="65"/>
  <c r="C17" i="65"/>
  <c r="C3" i="65"/>
  <c r="C2" i="65"/>
  <c r="C1" i="65"/>
  <c r="Z57" i="64"/>
  <c r="Y57" i="64"/>
  <c r="X57" i="64"/>
  <c r="W57" i="64"/>
  <c r="V57" i="64"/>
  <c r="U57" i="64"/>
  <c r="T57" i="64"/>
  <c r="S57" i="64"/>
  <c r="R57" i="64"/>
  <c r="Q57" i="64"/>
  <c r="P57" i="64"/>
  <c r="O57" i="64"/>
  <c r="N57" i="64"/>
  <c r="M57" i="64"/>
  <c r="L57" i="64"/>
  <c r="K57" i="64"/>
  <c r="J57" i="64"/>
  <c r="I57" i="64"/>
  <c r="H57" i="64"/>
  <c r="G57" i="64"/>
  <c r="F57" i="64"/>
  <c r="E57" i="64"/>
  <c r="D57" i="64"/>
  <c r="C57" i="64"/>
  <c r="B56" i="64"/>
  <c r="B55" i="64"/>
  <c r="B54" i="64"/>
  <c r="B53" i="64"/>
  <c r="B52" i="64"/>
  <c r="B51" i="64"/>
  <c r="B50" i="64"/>
  <c r="B49" i="64"/>
  <c r="B48" i="64"/>
  <c r="B47" i="64"/>
  <c r="B46" i="64"/>
  <c r="B45" i="64"/>
  <c r="B44" i="64"/>
  <c r="B43" i="64"/>
  <c r="B42" i="64"/>
  <c r="B41" i="64"/>
  <c r="B40" i="64"/>
  <c r="B39" i="64"/>
  <c r="B38" i="64"/>
  <c r="B37" i="64"/>
  <c r="B36" i="64"/>
  <c r="B35" i="64"/>
  <c r="Z34" i="64"/>
  <c r="Y34" i="64"/>
  <c r="X34" i="64"/>
  <c r="W34" i="64"/>
  <c r="V34" i="64"/>
  <c r="U34" i="64"/>
  <c r="T34" i="64"/>
  <c r="S34" i="64"/>
  <c r="R34" i="64"/>
  <c r="Q34" i="64"/>
  <c r="P34" i="64"/>
  <c r="O34" i="64"/>
  <c r="N34" i="64"/>
  <c r="M34" i="64"/>
  <c r="L34" i="64"/>
  <c r="K34" i="64"/>
  <c r="J34" i="64"/>
  <c r="I34" i="64"/>
  <c r="H34" i="64"/>
  <c r="G34" i="64"/>
  <c r="F34" i="64"/>
  <c r="E34" i="64"/>
  <c r="D34" i="64"/>
  <c r="C34" i="64"/>
  <c r="Z30" i="64"/>
  <c r="Y30" i="64"/>
  <c r="X30" i="64"/>
  <c r="W30" i="64"/>
  <c r="V30" i="64"/>
  <c r="U30" i="64"/>
  <c r="T30" i="64"/>
  <c r="S30" i="64"/>
  <c r="R30" i="64"/>
  <c r="Q30" i="64"/>
  <c r="P30" i="64"/>
  <c r="O30" i="64"/>
  <c r="N30" i="64"/>
  <c r="M30" i="64"/>
  <c r="L30" i="64"/>
  <c r="K30" i="64"/>
  <c r="J30" i="64"/>
  <c r="I30" i="64"/>
  <c r="H30" i="64"/>
  <c r="G30" i="64"/>
  <c r="F30" i="64"/>
  <c r="E30" i="64"/>
  <c r="D30" i="64"/>
  <c r="C30" i="64"/>
  <c r="Z17" i="64"/>
  <c r="Y17" i="64"/>
  <c r="X17" i="64"/>
  <c r="W17" i="64"/>
  <c r="V17" i="64"/>
  <c r="U17" i="64"/>
  <c r="T17" i="64"/>
  <c r="S17" i="64"/>
  <c r="R17" i="64"/>
  <c r="Q17" i="64"/>
  <c r="P17" i="64"/>
  <c r="O17" i="64"/>
  <c r="N17" i="64"/>
  <c r="M17" i="64"/>
  <c r="L17" i="64"/>
  <c r="K17" i="64"/>
  <c r="J17" i="64"/>
  <c r="I17" i="64"/>
  <c r="H17" i="64"/>
  <c r="G17" i="64"/>
  <c r="F17" i="64"/>
  <c r="E17" i="64"/>
  <c r="D17" i="64"/>
  <c r="C17" i="64"/>
  <c r="C3" i="64"/>
  <c r="C2" i="64"/>
  <c r="C1" i="64"/>
  <c r="Z57" i="63"/>
  <c r="Y57" i="63"/>
  <c r="X57" i="63"/>
  <c r="W57" i="63"/>
  <c r="V57" i="63"/>
  <c r="U57" i="63"/>
  <c r="T57" i="63"/>
  <c r="S57" i="63"/>
  <c r="R57" i="63"/>
  <c r="Q57" i="63"/>
  <c r="P57" i="63"/>
  <c r="O57" i="63"/>
  <c r="N57" i="63"/>
  <c r="M57" i="63"/>
  <c r="L57" i="63"/>
  <c r="K57" i="63"/>
  <c r="J57" i="63"/>
  <c r="I57" i="63"/>
  <c r="H57" i="63"/>
  <c r="G57" i="63"/>
  <c r="F57" i="63"/>
  <c r="E57" i="63"/>
  <c r="D57" i="63"/>
  <c r="C57" i="63"/>
  <c r="B56" i="63"/>
  <c r="B55" i="63"/>
  <c r="B54" i="63"/>
  <c r="B53" i="63"/>
  <c r="B52" i="63"/>
  <c r="B51" i="63"/>
  <c r="B50" i="63"/>
  <c r="B49" i="63"/>
  <c r="B48" i="63"/>
  <c r="B47" i="63"/>
  <c r="B46" i="63"/>
  <c r="B45" i="63"/>
  <c r="B44" i="63"/>
  <c r="B43" i="63"/>
  <c r="B42" i="63"/>
  <c r="B41" i="63"/>
  <c r="B40" i="63"/>
  <c r="B39" i="63"/>
  <c r="B38" i="63"/>
  <c r="B37" i="63"/>
  <c r="B36" i="63"/>
  <c r="B35" i="63"/>
  <c r="Z34" i="63"/>
  <c r="Y34" i="63"/>
  <c r="X34" i="63"/>
  <c r="W34" i="63"/>
  <c r="V34" i="63"/>
  <c r="U34" i="63"/>
  <c r="T34" i="63"/>
  <c r="S34" i="63"/>
  <c r="R34" i="63"/>
  <c r="Q34" i="63"/>
  <c r="P34" i="63"/>
  <c r="O34" i="63"/>
  <c r="N34" i="63"/>
  <c r="M34" i="63"/>
  <c r="L34" i="63"/>
  <c r="K34" i="63"/>
  <c r="J34" i="63"/>
  <c r="I34" i="63"/>
  <c r="H34" i="63"/>
  <c r="G34" i="63"/>
  <c r="F34" i="63"/>
  <c r="E34" i="63"/>
  <c r="D34" i="63"/>
  <c r="C34" i="63"/>
  <c r="Z30" i="63"/>
  <c r="Y30" i="63"/>
  <c r="X30" i="63"/>
  <c r="W30" i="63"/>
  <c r="V30" i="63"/>
  <c r="U30" i="63"/>
  <c r="T30" i="63"/>
  <c r="S30" i="63"/>
  <c r="R30" i="63"/>
  <c r="Q30" i="63"/>
  <c r="P30" i="63"/>
  <c r="O30" i="63"/>
  <c r="N30" i="63"/>
  <c r="M30" i="63"/>
  <c r="L30" i="63"/>
  <c r="K30" i="63"/>
  <c r="J30" i="63"/>
  <c r="I30" i="63"/>
  <c r="H30" i="63"/>
  <c r="G30" i="63"/>
  <c r="F30" i="63"/>
  <c r="E30" i="63"/>
  <c r="D30" i="63"/>
  <c r="C30" i="63"/>
  <c r="Z17" i="63"/>
  <c r="Y17" i="63"/>
  <c r="X17" i="63"/>
  <c r="W17" i="63"/>
  <c r="V17" i="63"/>
  <c r="U17" i="63"/>
  <c r="T17" i="63"/>
  <c r="S17" i="63"/>
  <c r="R17" i="63"/>
  <c r="Q17" i="63"/>
  <c r="P17" i="63"/>
  <c r="O17" i="63"/>
  <c r="N17" i="63"/>
  <c r="M17" i="63"/>
  <c r="L17" i="63"/>
  <c r="K17" i="63"/>
  <c r="J17" i="63"/>
  <c r="I17" i="63"/>
  <c r="H17" i="63"/>
  <c r="G17" i="63"/>
  <c r="F17" i="63"/>
  <c r="E17" i="63"/>
  <c r="D17" i="63"/>
  <c r="C17" i="63"/>
  <c r="C3" i="63"/>
  <c r="C2" i="63"/>
  <c r="C1" i="63"/>
  <c r="Z57" i="62"/>
  <c r="Y57" i="62"/>
  <c r="X57" i="62"/>
  <c r="W57" i="62"/>
  <c r="V57" i="62"/>
  <c r="U57" i="62"/>
  <c r="T57" i="62"/>
  <c r="S57" i="62"/>
  <c r="R57" i="62"/>
  <c r="Q57" i="62"/>
  <c r="P57" i="62"/>
  <c r="O57" i="62"/>
  <c r="N57" i="62"/>
  <c r="M57" i="62"/>
  <c r="L57" i="62"/>
  <c r="K57" i="62"/>
  <c r="J57" i="62"/>
  <c r="I57" i="62"/>
  <c r="H57" i="62"/>
  <c r="G57" i="62"/>
  <c r="F57" i="62"/>
  <c r="E57" i="62"/>
  <c r="D57" i="62"/>
  <c r="C57" i="62"/>
  <c r="B56" i="62"/>
  <c r="B55" i="62"/>
  <c r="B54" i="62"/>
  <c r="B53" i="62"/>
  <c r="B52" i="62"/>
  <c r="B51" i="62"/>
  <c r="B50" i="62"/>
  <c r="B49" i="62"/>
  <c r="B48" i="62"/>
  <c r="B47" i="62"/>
  <c r="B46" i="62"/>
  <c r="B45" i="62"/>
  <c r="B44" i="62"/>
  <c r="B43" i="62"/>
  <c r="B42" i="62"/>
  <c r="B41" i="62"/>
  <c r="B40" i="62"/>
  <c r="B39" i="62"/>
  <c r="B38" i="62"/>
  <c r="B37" i="62"/>
  <c r="B36" i="62"/>
  <c r="B35" i="62"/>
  <c r="Z34" i="62"/>
  <c r="Y34" i="62"/>
  <c r="X34" i="62"/>
  <c r="W34" i="62"/>
  <c r="V34" i="62"/>
  <c r="U34" i="62"/>
  <c r="T34" i="62"/>
  <c r="S34" i="62"/>
  <c r="R34" i="62"/>
  <c r="Q34" i="62"/>
  <c r="P34" i="62"/>
  <c r="O34" i="62"/>
  <c r="N34" i="62"/>
  <c r="M34" i="62"/>
  <c r="L34" i="62"/>
  <c r="K34" i="62"/>
  <c r="J34" i="62"/>
  <c r="I34" i="62"/>
  <c r="H34" i="62"/>
  <c r="G34" i="62"/>
  <c r="F34" i="62"/>
  <c r="E34" i="62"/>
  <c r="D34" i="62"/>
  <c r="C34" i="62"/>
  <c r="Z30" i="62"/>
  <c r="Y30" i="62"/>
  <c r="X30" i="62"/>
  <c r="W30" i="62"/>
  <c r="V30" i="62"/>
  <c r="U30" i="62"/>
  <c r="T30" i="62"/>
  <c r="S30" i="62"/>
  <c r="R30" i="62"/>
  <c r="Q30" i="62"/>
  <c r="P30" i="62"/>
  <c r="O30" i="62"/>
  <c r="N30" i="62"/>
  <c r="M30" i="62"/>
  <c r="L30" i="62"/>
  <c r="K30" i="62"/>
  <c r="J30" i="62"/>
  <c r="I30" i="62"/>
  <c r="H30" i="62"/>
  <c r="G30" i="62"/>
  <c r="F30" i="62"/>
  <c r="E30" i="62"/>
  <c r="D30" i="62"/>
  <c r="C30" i="62"/>
  <c r="Z17" i="62"/>
  <c r="Y17" i="62"/>
  <c r="X17" i="62"/>
  <c r="W17" i="62"/>
  <c r="V17" i="62"/>
  <c r="U17" i="62"/>
  <c r="T17" i="62"/>
  <c r="S17" i="62"/>
  <c r="R17" i="62"/>
  <c r="Q17" i="62"/>
  <c r="P17" i="62"/>
  <c r="O17" i="62"/>
  <c r="N17" i="62"/>
  <c r="M17" i="62"/>
  <c r="L17" i="62"/>
  <c r="K17" i="62"/>
  <c r="J17" i="62"/>
  <c r="I17" i="62"/>
  <c r="H17" i="62"/>
  <c r="G17" i="62"/>
  <c r="F17" i="62"/>
  <c r="E17" i="62"/>
  <c r="D17" i="62"/>
  <c r="C17" i="62"/>
  <c r="C3" i="62"/>
  <c r="C2" i="62"/>
  <c r="C1" i="62"/>
  <c r="Z57" i="61"/>
  <c r="Y57" i="61"/>
  <c r="X57" i="61"/>
  <c r="W57" i="61"/>
  <c r="V57" i="61"/>
  <c r="U57" i="61"/>
  <c r="T57" i="61"/>
  <c r="S57" i="61"/>
  <c r="R57" i="61"/>
  <c r="Q57" i="61"/>
  <c r="P57" i="61"/>
  <c r="O57" i="61"/>
  <c r="N57" i="61"/>
  <c r="M57" i="61"/>
  <c r="L57" i="61"/>
  <c r="K57" i="61"/>
  <c r="J57" i="61"/>
  <c r="I57" i="61"/>
  <c r="H57" i="61"/>
  <c r="G57" i="61"/>
  <c r="F57" i="61"/>
  <c r="E57" i="61"/>
  <c r="D57" i="61"/>
  <c r="C57" i="61"/>
  <c r="B56" i="61"/>
  <c r="B55" i="61"/>
  <c r="B54" i="61"/>
  <c r="B53" i="61"/>
  <c r="B52" i="61"/>
  <c r="B51" i="61"/>
  <c r="B50" i="61"/>
  <c r="B49" i="61"/>
  <c r="B48" i="61"/>
  <c r="B47" i="61"/>
  <c r="B46" i="61"/>
  <c r="B45" i="61"/>
  <c r="B44" i="61"/>
  <c r="B43" i="61"/>
  <c r="B42" i="61"/>
  <c r="B41" i="61"/>
  <c r="B40" i="61"/>
  <c r="B39" i="61"/>
  <c r="B38" i="61"/>
  <c r="B37" i="61"/>
  <c r="B36" i="61"/>
  <c r="B35" i="61"/>
  <c r="Z34" i="61"/>
  <c r="Y34" i="61"/>
  <c r="X34" i="61"/>
  <c r="W34" i="61"/>
  <c r="V34" i="61"/>
  <c r="U34" i="61"/>
  <c r="T34" i="61"/>
  <c r="S34" i="61"/>
  <c r="R34" i="61"/>
  <c r="Q34" i="61"/>
  <c r="P34" i="61"/>
  <c r="O34" i="61"/>
  <c r="N34" i="61"/>
  <c r="M34" i="61"/>
  <c r="L34" i="61"/>
  <c r="K34" i="61"/>
  <c r="J34" i="61"/>
  <c r="I34" i="61"/>
  <c r="H34" i="61"/>
  <c r="G34" i="61"/>
  <c r="F34" i="61"/>
  <c r="E34" i="61"/>
  <c r="D34" i="61"/>
  <c r="C34" i="61"/>
  <c r="Z30" i="61"/>
  <c r="Y30" i="61"/>
  <c r="X30" i="61"/>
  <c r="W30" i="61"/>
  <c r="V30" i="61"/>
  <c r="U30" i="61"/>
  <c r="T30" i="61"/>
  <c r="S30" i="61"/>
  <c r="R30" i="61"/>
  <c r="Q30" i="61"/>
  <c r="P30" i="61"/>
  <c r="O30" i="61"/>
  <c r="N30" i="61"/>
  <c r="M30" i="61"/>
  <c r="L30" i="61"/>
  <c r="K30" i="61"/>
  <c r="J30" i="61"/>
  <c r="I30" i="61"/>
  <c r="H30" i="61"/>
  <c r="G30" i="61"/>
  <c r="F30" i="61"/>
  <c r="E30" i="61"/>
  <c r="D30" i="61"/>
  <c r="C30" i="61"/>
  <c r="Z17" i="61"/>
  <c r="Y17" i="61"/>
  <c r="X17" i="61"/>
  <c r="W17" i="61"/>
  <c r="V17" i="61"/>
  <c r="U17" i="61"/>
  <c r="T17" i="61"/>
  <c r="S17" i="61"/>
  <c r="R17" i="61"/>
  <c r="Q17" i="61"/>
  <c r="P17" i="61"/>
  <c r="O17" i="61"/>
  <c r="N17" i="61"/>
  <c r="M17" i="61"/>
  <c r="L17" i="61"/>
  <c r="K17" i="61"/>
  <c r="J17" i="61"/>
  <c r="I17" i="61"/>
  <c r="H17" i="61"/>
  <c r="G17" i="61"/>
  <c r="F17" i="61"/>
  <c r="E17" i="61"/>
  <c r="D17" i="61"/>
  <c r="C17" i="61"/>
  <c r="C3" i="61"/>
  <c r="C2" i="61"/>
  <c r="C1" i="61"/>
  <c r="Z57" i="60"/>
  <c r="Y57" i="60"/>
  <c r="X57" i="60"/>
  <c r="W57" i="60"/>
  <c r="V57" i="60"/>
  <c r="U57" i="60"/>
  <c r="T57" i="60"/>
  <c r="S57" i="60"/>
  <c r="R57" i="60"/>
  <c r="Q57" i="60"/>
  <c r="P57" i="60"/>
  <c r="O57" i="60"/>
  <c r="N57" i="60"/>
  <c r="M57" i="60"/>
  <c r="L57" i="60"/>
  <c r="K57" i="60"/>
  <c r="J57" i="60"/>
  <c r="I57" i="60"/>
  <c r="H57" i="60"/>
  <c r="G57" i="60"/>
  <c r="F57" i="60"/>
  <c r="E57" i="60"/>
  <c r="D57" i="60"/>
  <c r="C57" i="60"/>
  <c r="B56" i="60"/>
  <c r="B55" i="60"/>
  <c r="B54" i="60"/>
  <c r="B53" i="60"/>
  <c r="B52" i="60"/>
  <c r="B51" i="60"/>
  <c r="B50" i="60"/>
  <c r="B49" i="60"/>
  <c r="B48" i="60"/>
  <c r="B47" i="60"/>
  <c r="B46" i="60"/>
  <c r="B45" i="60"/>
  <c r="B44" i="60"/>
  <c r="B43" i="60"/>
  <c r="B42" i="60"/>
  <c r="B41" i="60"/>
  <c r="B40" i="60"/>
  <c r="B39" i="60"/>
  <c r="B38" i="60"/>
  <c r="B37" i="60"/>
  <c r="B36" i="60"/>
  <c r="B35" i="60"/>
  <c r="Z34" i="60"/>
  <c r="Y34" i="60"/>
  <c r="X34" i="60"/>
  <c r="W34" i="60"/>
  <c r="V34" i="60"/>
  <c r="U34" i="60"/>
  <c r="T34" i="60"/>
  <c r="S34" i="60"/>
  <c r="R34" i="60"/>
  <c r="Q34" i="60"/>
  <c r="P34" i="60"/>
  <c r="O34" i="60"/>
  <c r="N34" i="60"/>
  <c r="M34" i="60"/>
  <c r="L34" i="60"/>
  <c r="K34" i="60"/>
  <c r="J34" i="60"/>
  <c r="I34" i="60"/>
  <c r="H34" i="60"/>
  <c r="G34" i="60"/>
  <c r="F34" i="60"/>
  <c r="E34" i="60"/>
  <c r="D34" i="60"/>
  <c r="C34" i="60"/>
  <c r="Z30" i="60"/>
  <c r="Y30" i="60"/>
  <c r="X30" i="60"/>
  <c r="W30" i="60"/>
  <c r="V30" i="60"/>
  <c r="U30" i="60"/>
  <c r="T30" i="60"/>
  <c r="S30" i="60"/>
  <c r="R30" i="60"/>
  <c r="Q30" i="60"/>
  <c r="P30" i="60"/>
  <c r="O30" i="60"/>
  <c r="N30" i="60"/>
  <c r="M30" i="60"/>
  <c r="L30" i="60"/>
  <c r="K30" i="60"/>
  <c r="J30" i="60"/>
  <c r="I30" i="60"/>
  <c r="H30" i="60"/>
  <c r="G30" i="60"/>
  <c r="F30" i="60"/>
  <c r="E30" i="60"/>
  <c r="D30" i="60"/>
  <c r="C30" i="60"/>
  <c r="Z17" i="60"/>
  <c r="Y17" i="60"/>
  <c r="X17" i="60"/>
  <c r="W17" i="60"/>
  <c r="V17" i="60"/>
  <c r="U17" i="60"/>
  <c r="T17" i="60"/>
  <c r="S17" i="60"/>
  <c r="R17" i="60"/>
  <c r="Q17" i="60"/>
  <c r="P17" i="60"/>
  <c r="O17" i="60"/>
  <c r="N17" i="60"/>
  <c r="M17" i="60"/>
  <c r="L17" i="60"/>
  <c r="K17" i="60"/>
  <c r="J17" i="60"/>
  <c r="I17" i="60"/>
  <c r="H17" i="60"/>
  <c r="G17" i="60"/>
  <c r="F17" i="60"/>
  <c r="E17" i="60"/>
  <c r="D17" i="60"/>
  <c r="C17" i="60"/>
  <c r="C3" i="60"/>
  <c r="C2" i="60"/>
  <c r="C1" i="60"/>
  <c r="Z57" i="59"/>
  <c r="Y57" i="59"/>
  <c r="X57" i="59"/>
  <c r="W57" i="59"/>
  <c r="V57" i="59"/>
  <c r="U57" i="59"/>
  <c r="T57" i="59"/>
  <c r="S57" i="59"/>
  <c r="R57" i="59"/>
  <c r="Q57" i="59"/>
  <c r="P57" i="59"/>
  <c r="O57" i="59"/>
  <c r="N57" i="59"/>
  <c r="M57" i="59"/>
  <c r="L57" i="59"/>
  <c r="K57" i="59"/>
  <c r="J57" i="59"/>
  <c r="I57" i="59"/>
  <c r="H57" i="59"/>
  <c r="G57" i="59"/>
  <c r="F57" i="59"/>
  <c r="E57" i="59"/>
  <c r="D57" i="59"/>
  <c r="C57" i="59"/>
  <c r="B56" i="59"/>
  <c r="B55" i="59"/>
  <c r="B54" i="59"/>
  <c r="B53" i="59"/>
  <c r="B52" i="59"/>
  <c r="B51" i="59"/>
  <c r="B50" i="59"/>
  <c r="B49" i="59"/>
  <c r="B48" i="59"/>
  <c r="B47" i="59"/>
  <c r="B46" i="59"/>
  <c r="B45" i="59"/>
  <c r="B44" i="59"/>
  <c r="B43" i="59"/>
  <c r="B42" i="59"/>
  <c r="B41" i="59"/>
  <c r="B40" i="59"/>
  <c r="B39" i="59"/>
  <c r="B38" i="59"/>
  <c r="B37" i="59"/>
  <c r="B36" i="59"/>
  <c r="B35" i="59"/>
  <c r="Z34" i="59"/>
  <c r="Y34" i="59"/>
  <c r="X34" i="59"/>
  <c r="W34" i="59"/>
  <c r="V34" i="59"/>
  <c r="U34" i="59"/>
  <c r="T34" i="59"/>
  <c r="S34" i="59"/>
  <c r="R34" i="59"/>
  <c r="Q34" i="59"/>
  <c r="P34" i="59"/>
  <c r="O34" i="59"/>
  <c r="N34" i="59"/>
  <c r="M34" i="59"/>
  <c r="L34" i="59"/>
  <c r="K34" i="59"/>
  <c r="J34" i="59"/>
  <c r="I34" i="59"/>
  <c r="H34" i="59"/>
  <c r="G34" i="59"/>
  <c r="F34" i="59"/>
  <c r="E34" i="59"/>
  <c r="D34" i="59"/>
  <c r="C34" i="59"/>
  <c r="Z30" i="59"/>
  <c r="Y30" i="59"/>
  <c r="X30" i="59"/>
  <c r="W30" i="59"/>
  <c r="V30" i="59"/>
  <c r="U30" i="59"/>
  <c r="T30" i="59"/>
  <c r="S30" i="59"/>
  <c r="R30" i="59"/>
  <c r="Q30" i="59"/>
  <c r="P30" i="59"/>
  <c r="O30" i="59"/>
  <c r="N30" i="59"/>
  <c r="M30" i="59"/>
  <c r="L30" i="59"/>
  <c r="K30" i="59"/>
  <c r="J30" i="59"/>
  <c r="I30" i="59"/>
  <c r="H30" i="59"/>
  <c r="G30" i="59"/>
  <c r="F30" i="59"/>
  <c r="E30" i="59"/>
  <c r="D30" i="59"/>
  <c r="C30" i="59"/>
  <c r="Z17" i="59"/>
  <c r="Y17" i="59"/>
  <c r="X17" i="59"/>
  <c r="W17" i="59"/>
  <c r="V17" i="59"/>
  <c r="U17" i="59"/>
  <c r="T17" i="59"/>
  <c r="S17" i="59"/>
  <c r="R17" i="59"/>
  <c r="Q17" i="59"/>
  <c r="P17" i="59"/>
  <c r="O17" i="59"/>
  <c r="N17" i="59"/>
  <c r="M17" i="59"/>
  <c r="L17" i="59"/>
  <c r="K17" i="59"/>
  <c r="J17" i="59"/>
  <c r="I17" i="59"/>
  <c r="H17" i="59"/>
  <c r="G17" i="59"/>
  <c r="F17" i="59"/>
  <c r="E17" i="59"/>
  <c r="D17" i="59"/>
  <c r="C17" i="59"/>
  <c r="C3" i="59"/>
  <c r="C2" i="59"/>
  <c r="C1" i="59"/>
  <c r="Z57" i="58"/>
  <c r="Y57" i="58"/>
  <c r="X57" i="58"/>
  <c r="W57" i="58"/>
  <c r="V57" i="58"/>
  <c r="U57" i="58"/>
  <c r="T57" i="58"/>
  <c r="S57" i="58"/>
  <c r="R57" i="58"/>
  <c r="Q57" i="58"/>
  <c r="P57" i="58"/>
  <c r="O57" i="58"/>
  <c r="N57" i="58"/>
  <c r="M57" i="58"/>
  <c r="L57" i="58"/>
  <c r="K57" i="58"/>
  <c r="J57" i="58"/>
  <c r="I57" i="58"/>
  <c r="H57" i="58"/>
  <c r="G57" i="58"/>
  <c r="F57" i="58"/>
  <c r="E57" i="58"/>
  <c r="D57" i="58"/>
  <c r="C57" i="58"/>
  <c r="B56" i="58"/>
  <c r="B55" i="58"/>
  <c r="B54" i="58"/>
  <c r="B53" i="58"/>
  <c r="B52" i="58"/>
  <c r="B51" i="58"/>
  <c r="B50" i="58"/>
  <c r="B49" i="58"/>
  <c r="B48" i="58"/>
  <c r="B47" i="58"/>
  <c r="B46" i="58"/>
  <c r="B45" i="58"/>
  <c r="B44" i="58"/>
  <c r="B43" i="58"/>
  <c r="B42" i="58"/>
  <c r="B41" i="58"/>
  <c r="B40" i="58"/>
  <c r="B39" i="58"/>
  <c r="B38" i="58"/>
  <c r="B37" i="58"/>
  <c r="B36" i="58"/>
  <c r="B35" i="58"/>
  <c r="Z34" i="58"/>
  <c r="Y34" i="58"/>
  <c r="X34" i="58"/>
  <c r="W34" i="58"/>
  <c r="V34" i="58"/>
  <c r="U34" i="58"/>
  <c r="T34" i="58"/>
  <c r="S34" i="58"/>
  <c r="R34" i="58"/>
  <c r="Q34" i="58"/>
  <c r="P34" i="58"/>
  <c r="O34" i="58"/>
  <c r="N34" i="58"/>
  <c r="M34" i="58"/>
  <c r="L34" i="58"/>
  <c r="K34" i="58"/>
  <c r="J34" i="58"/>
  <c r="I34" i="58"/>
  <c r="H34" i="58"/>
  <c r="G34" i="58"/>
  <c r="F34" i="58"/>
  <c r="E34" i="58"/>
  <c r="D34" i="58"/>
  <c r="C34" i="58"/>
  <c r="Z30" i="58"/>
  <c r="Y30" i="58"/>
  <c r="X30" i="58"/>
  <c r="W30" i="58"/>
  <c r="V30" i="58"/>
  <c r="U30" i="58"/>
  <c r="T30" i="58"/>
  <c r="S30" i="58"/>
  <c r="R30" i="58"/>
  <c r="Q30" i="58"/>
  <c r="P30" i="58"/>
  <c r="O30" i="58"/>
  <c r="N30" i="58"/>
  <c r="M30" i="58"/>
  <c r="L30" i="58"/>
  <c r="K30" i="58"/>
  <c r="J30" i="58"/>
  <c r="I30" i="58"/>
  <c r="H30" i="58"/>
  <c r="G30" i="58"/>
  <c r="F30" i="58"/>
  <c r="E30" i="58"/>
  <c r="D30" i="58"/>
  <c r="C30" i="58"/>
  <c r="Z17" i="58"/>
  <c r="Y17" i="58"/>
  <c r="X17" i="58"/>
  <c r="W17" i="58"/>
  <c r="V17" i="58"/>
  <c r="U17" i="58"/>
  <c r="T17" i="58"/>
  <c r="S17" i="58"/>
  <c r="R17" i="58"/>
  <c r="Q17" i="58"/>
  <c r="P17" i="58"/>
  <c r="O17" i="58"/>
  <c r="N17" i="58"/>
  <c r="M17" i="58"/>
  <c r="L17" i="58"/>
  <c r="K17" i="58"/>
  <c r="J17" i="58"/>
  <c r="I17" i="58"/>
  <c r="H17" i="58"/>
  <c r="G17" i="58"/>
  <c r="F17" i="58"/>
  <c r="E17" i="58"/>
  <c r="D17" i="58"/>
  <c r="C17" i="58"/>
  <c r="C3" i="58"/>
  <c r="C2" i="58"/>
  <c r="C1" i="58"/>
  <c r="Z57" i="57"/>
  <c r="Y57" i="57"/>
  <c r="X57" i="57"/>
  <c r="W57" i="57"/>
  <c r="V57" i="57"/>
  <c r="U57" i="57"/>
  <c r="T57" i="57"/>
  <c r="S57" i="57"/>
  <c r="R57" i="57"/>
  <c r="Q57" i="57"/>
  <c r="P57" i="57"/>
  <c r="O57" i="57"/>
  <c r="N57" i="57"/>
  <c r="M57" i="57"/>
  <c r="L57" i="57"/>
  <c r="K57" i="57"/>
  <c r="J57" i="57"/>
  <c r="I57" i="57"/>
  <c r="H57" i="57"/>
  <c r="G57" i="57"/>
  <c r="F57" i="57"/>
  <c r="E57" i="57"/>
  <c r="D57" i="57"/>
  <c r="C57" i="57"/>
  <c r="B56" i="57"/>
  <c r="B55" i="57"/>
  <c r="B54" i="57"/>
  <c r="B53" i="57"/>
  <c r="B52" i="57"/>
  <c r="B51" i="57"/>
  <c r="B50" i="57"/>
  <c r="B49" i="57"/>
  <c r="B48" i="57"/>
  <c r="B47" i="57"/>
  <c r="B46" i="57"/>
  <c r="B45" i="57"/>
  <c r="B44" i="57"/>
  <c r="B43" i="57"/>
  <c r="B42" i="57"/>
  <c r="B41" i="57"/>
  <c r="B40" i="57"/>
  <c r="B39" i="57"/>
  <c r="B38" i="57"/>
  <c r="B37" i="57"/>
  <c r="B36" i="57"/>
  <c r="B35" i="57"/>
  <c r="Z34" i="57"/>
  <c r="Y34" i="57"/>
  <c r="X34" i="57"/>
  <c r="W34" i="57"/>
  <c r="V34" i="57"/>
  <c r="U34" i="57"/>
  <c r="T34" i="57"/>
  <c r="S34" i="57"/>
  <c r="R34" i="57"/>
  <c r="Q34" i="57"/>
  <c r="P34" i="57"/>
  <c r="O34" i="57"/>
  <c r="N34" i="57"/>
  <c r="M34" i="57"/>
  <c r="L34" i="57"/>
  <c r="K34" i="57"/>
  <c r="J34" i="57"/>
  <c r="I34" i="57"/>
  <c r="H34" i="57"/>
  <c r="G34" i="57"/>
  <c r="F34" i="57"/>
  <c r="E34" i="57"/>
  <c r="D34" i="57"/>
  <c r="C34" i="57"/>
  <c r="Z30" i="57"/>
  <c r="Y30" i="57"/>
  <c r="X30" i="57"/>
  <c r="W30" i="57"/>
  <c r="V30" i="57"/>
  <c r="U30" i="57"/>
  <c r="T30" i="57"/>
  <c r="S30" i="57"/>
  <c r="R30" i="57"/>
  <c r="Q30" i="57"/>
  <c r="P30" i="57"/>
  <c r="O30" i="57"/>
  <c r="N30" i="57"/>
  <c r="M30" i="57"/>
  <c r="L30" i="57"/>
  <c r="K30" i="57"/>
  <c r="J30" i="57"/>
  <c r="I30" i="57"/>
  <c r="H30" i="57"/>
  <c r="G30" i="57"/>
  <c r="F30" i="57"/>
  <c r="E30" i="57"/>
  <c r="D30" i="57"/>
  <c r="C30" i="57"/>
  <c r="Z17" i="57"/>
  <c r="Y17" i="57"/>
  <c r="X17" i="57"/>
  <c r="W17" i="57"/>
  <c r="V17" i="57"/>
  <c r="U17" i="57"/>
  <c r="T17" i="57"/>
  <c r="S17" i="57"/>
  <c r="R17" i="57"/>
  <c r="Q17" i="57"/>
  <c r="P17" i="57"/>
  <c r="O17" i="57"/>
  <c r="N17" i="57"/>
  <c r="M17" i="57"/>
  <c r="L17" i="57"/>
  <c r="K17" i="57"/>
  <c r="J17" i="57"/>
  <c r="I17" i="57"/>
  <c r="H17" i="57"/>
  <c r="G17" i="57"/>
  <c r="F17" i="57"/>
  <c r="E17" i="57"/>
  <c r="D17" i="57"/>
  <c r="C17" i="57"/>
  <c r="C3" i="57"/>
  <c r="C2" i="57"/>
  <c r="C1" i="57"/>
  <c r="Z57" i="56"/>
  <c r="Y57" i="56"/>
  <c r="X57" i="56"/>
  <c r="W57" i="56"/>
  <c r="V57" i="56"/>
  <c r="U57" i="56"/>
  <c r="T57" i="56"/>
  <c r="S57" i="56"/>
  <c r="R57" i="56"/>
  <c r="Q57" i="56"/>
  <c r="P57" i="56"/>
  <c r="O57" i="56"/>
  <c r="N57" i="56"/>
  <c r="M57" i="56"/>
  <c r="L57" i="56"/>
  <c r="K57" i="56"/>
  <c r="J57" i="56"/>
  <c r="I57" i="56"/>
  <c r="H57" i="56"/>
  <c r="G57" i="56"/>
  <c r="F57" i="56"/>
  <c r="E57" i="56"/>
  <c r="D57" i="56"/>
  <c r="C57" i="56"/>
  <c r="B56" i="56"/>
  <c r="B55" i="56"/>
  <c r="B54" i="56"/>
  <c r="B53" i="56"/>
  <c r="B52" i="56"/>
  <c r="B51" i="56"/>
  <c r="B50" i="56"/>
  <c r="B49" i="56"/>
  <c r="B48" i="56"/>
  <c r="B47" i="56"/>
  <c r="B46" i="56"/>
  <c r="B45" i="56"/>
  <c r="B44" i="56"/>
  <c r="B43" i="56"/>
  <c r="B42" i="56"/>
  <c r="B41" i="56"/>
  <c r="B40" i="56"/>
  <c r="B39" i="56"/>
  <c r="B38" i="56"/>
  <c r="B37" i="56"/>
  <c r="B36" i="56"/>
  <c r="B35" i="56"/>
  <c r="Z34" i="56"/>
  <c r="Y34" i="56"/>
  <c r="X34" i="56"/>
  <c r="W34" i="56"/>
  <c r="V34" i="56"/>
  <c r="U34" i="56"/>
  <c r="T34" i="56"/>
  <c r="S34" i="56"/>
  <c r="R34" i="56"/>
  <c r="Q34" i="56"/>
  <c r="P34" i="56"/>
  <c r="O34" i="56"/>
  <c r="N34" i="56"/>
  <c r="M34" i="56"/>
  <c r="L34" i="56"/>
  <c r="K34" i="56"/>
  <c r="J34" i="56"/>
  <c r="I34" i="56"/>
  <c r="H34" i="56"/>
  <c r="G34" i="56"/>
  <c r="F34" i="56"/>
  <c r="E34" i="56"/>
  <c r="D34" i="56"/>
  <c r="C34" i="56"/>
  <c r="Z30" i="56"/>
  <c r="Y30" i="56"/>
  <c r="X30" i="56"/>
  <c r="W30" i="56"/>
  <c r="V30" i="56"/>
  <c r="U30" i="56"/>
  <c r="T30" i="56"/>
  <c r="S30" i="56"/>
  <c r="R30" i="56"/>
  <c r="Q30" i="56"/>
  <c r="P30" i="56"/>
  <c r="O30" i="56"/>
  <c r="N30" i="56"/>
  <c r="M30" i="56"/>
  <c r="L30" i="56"/>
  <c r="K30" i="56"/>
  <c r="J30" i="56"/>
  <c r="I30" i="56"/>
  <c r="H30" i="56"/>
  <c r="G30" i="56"/>
  <c r="F30" i="56"/>
  <c r="E30" i="56"/>
  <c r="D30" i="56"/>
  <c r="C30" i="56"/>
  <c r="Z17" i="56"/>
  <c r="Y17" i="56"/>
  <c r="X17" i="56"/>
  <c r="W17" i="56"/>
  <c r="V17" i="56"/>
  <c r="U17" i="56"/>
  <c r="T17" i="56"/>
  <c r="S17" i="56"/>
  <c r="R17" i="56"/>
  <c r="Q17" i="56"/>
  <c r="P17" i="56"/>
  <c r="O17" i="56"/>
  <c r="N17" i="56"/>
  <c r="M17" i="56"/>
  <c r="L17" i="56"/>
  <c r="K17" i="56"/>
  <c r="J17" i="56"/>
  <c r="I17" i="56"/>
  <c r="H17" i="56"/>
  <c r="G17" i="56"/>
  <c r="F17" i="56"/>
  <c r="E17" i="56"/>
  <c r="D17" i="56"/>
  <c r="C17" i="56"/>
  <c r="C3" i="56"/>
  <c r="C2" i="56"/>
  <c r="C1" i="56"/>
  <c r="Z57" i="55"/>
  <c r="Y57" i="55"/>
  <c r="X57" i="55"/>
  <c r="W57" i="55"/>
  <c r="V57" i="55"/>
  <c r="U57" i="55"/>
  <c r="T57" i="55"/>
  <c r="S57" i="55"/>
  <c r="R57" i="55"/>
  <c r="Q57" i="55"/>
  <c r="P57" i="55"/>
  <c r="O57" i="55"/>
  <c r="N57" i="55"/>
  <c r="M57" i="55"/>
  <c r="L57" i="55"/>
  <c r="K57" i="55"/>
  <c r="J57" i="55"/>
  <c r="I57" i="55"/>
  <c r="H57" i="55"/>
  <c r="G57" i="55"/>
  <c r="F57" i="55"/>
  <c r="E57" i="55"/>
  <c r="D57" i="55"/>
  <c r="C57" i="55"/>
  <c r="B56" i="55"/>
  <c r="B55" i="55"/>
  <c r="B54" i="55"/>
  <c r="B53" i="55"/>
  <c r="B52" i="55"/>
  <c r="B51" i="55"/>
  <c r="B50" i="55"/>
  <c r="B49" i="55"/>
  <c r="B48" i="55"/>
  <c r="B47" i="55"/>
  <c r="B46" i="55"/>
  <c r="B45" i="55"/>
  <c r="B44" i="55"/>
  <c r="B43" i="55"/>
  <c r="B42" i="55"/>
  <c r="B41" i="55"/>
  <c r="B40" i="55"/>
  <c r="B39" i="55"/>
  <c r="B38" i="55"/>
  <c r="B37" i="55"/>
  <c r="B36" i="55"/>
  <c r="B35" i="55"/>
  <c r="Z34" i="55"/>
  <c r="Y34" i="55"/>
  <c r="X34" i="55"/>
  <c r="W34" i="55"/>
  <c r="V34" i="55"/>
  <c r="U34" i="55"/>
  <c r="T34" i="55"/>
  <c r="S34" i="55"/>
  <c r="R34" i="55"/>
  <c r="Q34" i="55"/>
  <c r="P34" i="55"/>
  <c r="O34" i="55"/>
  <c r="N34" i="55"/>
  <c r="M34" i="55"/>
  <c r="L34" i="55"/>
  <c r="K34" i="55"/>
  <c r="J34" i="55"/>
  <c r="I34" i="55"/>
  <c r="H34" i="55"/>
  <c r="G34" i="55"/>
  <c r="F34" i="55"/>
  <c r="E34" i="55"/>
  <c r="D34" i="55"/>
  <c r="C34" i="55"/>
  <c r="Z30" i="55"/>
  <c r="Y30" i="55"/>
  <c r="X30" i="55"/>
  <c r="W30" i="55"/>
  <c r="V30" i="55"/>
  <c r="U30" i="55"/>
  <c r="T30" i="55"/>
  <c r="S30" i="55"/>
  <c r="R30" i="55"/>
  <c r="Q30" i="55"/>
  <c r="P30" i="55"/>
  <c r="O30" i="55"/>
  <c r="N30" i="55"/>
  <c r="M30" i="55"/>
  <c r="L30" i="55"/>
  <c r="K30" i="55"/>
  <c r="J30" i="55"/>
  <c r="I30" i="55"/>
  <c r="H30" i="55"/>
  <c r="G30" i="55"/>
  <c r="F30" i="55"/>
  <c r="E30" i="55"/>
  <c r="D30" i="55"/>
  <c r="C30" i="55"/>
  <c r="Z17" i="55"/>
  <c r="Y17" i="55"/>
  <c r="X17" i="55"/>
  <c r="W17" i="55"/>
  <c r="V17" i="55"/>
  <c r="U17" i="55"/>
  <c r="T17" i="55"/>
  <c r="S17" i="55"/>
  <c r="R17" i="55"/>
  <c r="Q17" i="55"/>
  <c r="P17" i="55"/>
  <c r="O17" i="55"/>
  <c r="N17" i="55"/>
  <c r="M17" i="55"/>
  <c r="L17" i="55"/>
  <c r="K17" i="55"/>
  <c r="J17" i="55"/>
  <c r="I17" i="55"/>
  <c r="H17" i="55"/>
  <c r="G17" i="55"/>
  <c r="F17" i="55"/>
  <c r="E17" i="55"/>
  <c r="D17" i="55"/>
  <c r="C17" i="55"/>
  <c r="C3" i="55"/>
  <c r="C2" i="55"/>
  <c r="C1" i="55"/>
  <c r="Z57" i="54"/>
  <c r="Y57" i="54"/>
  <c r="X57" i="54"/>
  <c r="W57" i="54"/>
  <c r="V57" i="54"/>
  <c r="U57" i="54"/>
  <c r="T57" i="54"/>
  <c r="S57" i="54"/>
  <c r="R57" i="54"/>
  <c r="Q57" i="54"/>
  <c r="P57" i="54"/>
  <c r="O57" i="54"/>
  <c r="N57" i="54"/>
  <c r="M57" i="54"/>
  <c r="L57" i="54"/>
  <c r="K57" i="54"/>
  <c r="J57" i="54"/>
  <c r="I57" i="54"/>
  <c r="H57" i="54"/>
  <c r="G57" i="54"/>
  <c r="F57" i="54"/>
  <c r="E57" i="54"/>
  <c r="D57" i="54"/>
  <c r="C57" i="54"/>
  <c r="B56" i="54"/>
  <c r="B55" i="54"/>
  <c r="B54" i="54"/>
  <c r="B53" i="54"/>
  <c r="B52" i="54"/>
  <c r="B51" i="54"/>
  <c r="B50" i="54"/>
  <c r="B49" i="54"/>
  <c r="B48" i="54"/>
  <c r="B47" i="54"/>
  <c r="B46" i="54"/>
  <c r="B45" i="54"/>
  <c r="B44" i="54"/>
  <c r="B43" i="54"/>
  <c r="B42" i="54"/>
  <c r="B41" i="54"/>
  <c r="B40" i="54"/>
  <c r="B39" i="54"/>
  <c r="B38" i="54"/>
  <c r="B37" i="54"/>
  <c r="B36" i="54"/>
  <c r="B35" i="54"/>
  <c r="Z34" i="54"/>
  <c r="Y34" i="54"/>
  <c r="X34" i="54"/>
  <c r="W34" i="54"/>
  <c r="V34" i="54"/>
  <c r="U34" i="54"/>
  <c r="T34" i="54"/>
  <c r="S34" i="54"/>
  <c r="R34" i="54"/>
  <c r="Q34" i="54"/>
  <c r="P34" i="54"/>
  <c r="O34" i="54"/>
  <c r="N34" i="54"/>
  <c r="M34" i="54"/>
  <c r="L34" i="54"/>
  <c r="K34" i="54"/>
  <c r="J34" i="54"/>
  <c r="I34" i="54"/>
  <c r="H34" i="54"/>
  <c r="G34" i="54"/>
  <c r="F34" i="54"/>
  <c r="E34" i="54"/>
  <c r="D34" i="54"/>
  <c r="C34" i="54"/>
  <c r="Z30" i="54"/>
  <c r="Y30" i="54"/>
  <c r="X30" i="54"/>
  <c r="W30" i="54"/>
  <c r="V30" i="54"/>
  <c r="U30" i="54"/>
  <c r="T30" i="54"/>
  <c r="S30" i="54"/>
  <c r="R30" i="54"/>
  <c r="Q30" i="54"/>
  <c r="P30" i="54"/>
  <c r="O30" i="54"/>
  <c r="N30" i="54"/>
  <c r="M30" i="54"/>
  <c r="L30" i="54"/>
  <c r="K30" i="54"/>
  <c r="J30" i="54"/>
  <c r="I30" i="54"/>
  <c r="H30" i="54"/>
  <c r="G30" i="54"/>
  <c r="F30" i="54"/>
  <c r="E30" i="54"/>
  <c r="D30" i="54"/>
  <c r="C30" i="54"/>
  <c r="Z17" i="54"/>
  <c r="Y17" i="54"/>
  <c r="X17" i="54"/>
  <c r="W17" i="54"/>
  <c r="V17" i="54"/>
  <c r="U17" i="54"/>
  <c r="T17" i="54"/>
  <c r="S17" i="54"/>
  <c r="R17" i="54"/>
  <c r="Q17" i="54"/>
  <c r="P17" i="54"/>
  <c r="O17" i="54"/>
  <c r="N17" i="54"/>
  <c r="M17" i="54"/>
  <c r="L17" i="54"/>
  <c r="K17" i="54"/>
  <c r="J17" i="54"/>
  <c r="I17" i="54"/>
  <c r="H17" i="54"/>
  <c r="G17" i="54"/>
  <c r="F17" i="54"/>
  <c r="E17" i="54"/>
  <c r="D17" i="54"/>
  <c r="C17" i="54"/>
  <c r="C3" i="54"/>
  <c r="C2" i="54"/>
  <c r="C1" i="54"/>
  <c r="Z57" i="53"/>
  <c r="Y57" i="53"/>
  <c r="X57" i="53"/>
  <c r="W57" i="53"/>
  <c r="V57" i="53"/>
  <c r="U57" i="53"/>
  <c r="T57" i="53"/>
  <c r="S57" i="53"/>
  <c r="R57" i="53"/>
  <c r="Q57" i="53"/>
  <c r="P57" i="53"/>
  <c r="O57" i="53"/>
  <c r="N57" i="53"/>
  <c r="M57" i="53"/>
  <c r="L57" i="53"/>
  <c r="K57" i="53"/>
  <c r="J57" i="53"/>
  <c r="I57" i="53"/>
  <c r="H57" i="53"/>
  <c r="G57" i="53"/>
  <c r="F57" i="53"/>
  <c r="E57" i="53"/>
  <c r="D57" i="53"/>
  <c r="C57" i="53"/>
  <c r="B56" i="53"/>
  <c r="B55" i="53"/>
  <c r="B54" i="53"/>
  <c r="B53" i="53"/>
  <c r="B52" i="53"/>
  <c r="B51" i="53"/>
  <c r="B50" i="53"/>
  <c r="B49" i="53"/>
  <c r="B48" i="53"/>
  <c r="B47" i="53"/>
  <c r="B46" i="53"/>
  <c r="B45" i="53"/>
  <c r="B44" i="53"/>
  <c r="B43" i="53"/>
  <c r="B42" i="53"/>
  <c r="B41" i="53"/>
  <c r="B40" i="53"/>
  <c r="B39" i="53"/>
  <c r="B38" i="53"/>
  <c r="B37" i="53"/>
  <c r="B36" i="53"/>
  <c r="B35" i="53"/>
  <c r="Z34" i="53"/>
  <c r="Y34" i="53"/>
  <c r="X34" i="53"/>
  <c r="W34" i="53"/>
  <c r="V34" i="53"/>
  <c r="U34" i="53"/>
  <c r="T34" i="53"/>
  <c r="S34" i="53"/>
  <c r="R34" i="53"/>
  <c r="Q34" i="53"/>
  <c r="P34" i="53"/>
  <c r="O34" i="53"/>
  <c r="N34" i="53"/>
  <c r="M34" i="53"/>
  <c r="L34" i="53"/>
  <c r="K34" i="53"/>
  <c r="J34" i="53"/>
  <c r="I34" i="53"/>
  <c r="H34" i="53"/>
  <c r="G34" i="53"/>
  <c r="F34" i="53"/>
  <c r="E34" i="53"/>
  <c r="D34" i="53"/>
  <c r="C34" i="53"/>
  <c r="Z30" i="53"/>
  <c r="Y30" i="53"/>
  <c r="X30" i="53"/>
  <c r="W30" i="53"/>
  <c r="V30" i="53"/>
  <c r="U30" i="53"/>
  <c r="T30" i="53"/>
  <c r="S30" i="53"/>
  <c r="R30" i="53"/>
  <c r="Q30" i="53"/>
  <c r="P30" i="53"/>
  <c r="O30" i="53"/>
  <c r="N30" i="53"/>
  <c r="M30" i="53"/>
  <c r="L30" i="53"/>
  <c r="K30" i="53"/>
  <c r="J30" i="53"/>
  <c r="I30" i="53"/>
  <c r="H30" i="53"/>
  <c r="G30" i="53"/>
  <c r="F30" i="53"/>
  <c r="E30" i="53"/>
  <c r="D30" i="53"/>
  <c r="C30" i="53"/>
  <c r="Z17" i="53"/>
  <c r="Y17" i="53"/>
  <c r="X17" i="53"/>
  <c r="W17" i="53"/>
  <c r="V17" i="53"/>
  <c r="U17" i="53"/>
  <c r="T17" i="53"/>
  <c r="S17" i="53"/>
  <c r="R17" i="53"/>
  <c r="Q17" i="53"/>
  <c r="P17" i="53"/>
  <c r="O17" i="53"/>
  <c r="N17" i="53"/>
  <c r="M17" i="53"/>
  <c r="L17" i="53"/>
  <c r="K17" i="53"/>
  <c r="J17" i="53"/>
  <c r="I17" i="53"/>
  <c r="H17" i="53"/>
  <c r="G17" i="53"/>
  <c r="F17" i="53"/>
  <c r="E17" i="53"/>
  <c r="D17" i="53"/>
  <c r="C17" i="53"/>
  <c r="C3" i="53"/>
  <c r="C2" i="53"/>
  <c r="C1" i="53"/>
  <c r="Z57" i="52"/>
  <c r="Y57" i="52"/>
  <c r="X57" i="52"/>
  <c r="W57" i="52"/>
  <c r="V57" i="52"/>
  <c r="U57" i="52"/>
  <c r="T57" i="52"/>
  <c r="S57" i="52"/>
  <c r="R57" i="52"/>
  <c r="Q57" i="52"/>
  <c r="P57" i="52"/>
  <c r="O57" i="52"/>
  <c r="N57" i="52"/>
  <c r="M57" i="52"/>
  <c r="L57" i="52"/>
  <c r="K57" i="52"/>
  <c r="J57" i="52"/>
  <c r="I57" i="52"/>
  <c r="H57" i="52"/>
  <c r="G57" i="52"/>
  <c r="F57" i="52"/>
  <c r="E57" i="52"/>
  <c r="D57" i="52"/>
  <c r="C57" i="52"/>
  <c r="B56" i="52"/>
  <c r="B55" i="52"/>
  <c r="B54" i="52"/>
  <c r="B53" i="52"/>
  <c r="B52" i="52"/>
  <c r="B51" i="52"/>
  <c r="B50" i="52"/>
  <c r="B49" i="52"/>
  <c r="B48" i="52"/>
  <c r="B47" i="52"/>
  <c r="B46" i="52"/>
  <c r="B45" i="52"/>
  <c r="B44" i="52"/>
  <c r="B43" i="52"/>
  <c r="B42" i="52"/>
  <c r="B41" i="52"/>
  <c r="B40" i="52"/>
  <c r="B39" i="52"/>
  <c r="B38" i="52"/>
  <c r="B37" i="52"/>
  <c r="B36" i="52"/>
  <c r="B35" i="52"/>
  <c r="Z34" i="52"/>
  <c r="Y34" i="52"/>
  <c r="X34" i="52"/>
  <c r="W34" i="52"/>
  <c r="V34" i="52"/>
  <c r="U34" i="52"/>
  <c r="T34" i="52"/>
  <c r="S34" i="52"/>
  <c r="R34" i="52"/>
  <c r="Q34" i="52"/>
  <c r="P34" i="52"/>
  <c r="O34" i="52"/>
  <c r="N34" i="52"/>
  <c r="M34" i="52"/>
  <c r="L34" i="52"/>
  <c r="K34" i="52"/>
  <c r="J34" i="52"/>
  <c r="I34" i="52"/>
  <c r="H34" i="52"/>
  <c r="G34" i="52"/>
  <c r="F34" i="52"/>
  <c r="E34" i="52"/>
  <c r="D34" i="52"/>
  <c r="C34" i="52"/>
  <c r="Z30" i="52"/>
  <c r="Y30" i="52"/>
  <c r="X30" i="52"/>
  <c r="W30" i="52"/>
  <c r="V30" i="52"/>
  <c r="U30" i="52"/>
  <c r="T30" i="52"/>
  <c r="S30" i="52"/>
  <c r="R30" i="52"/>
  <c r="Q30" i="52"/>
  <c r="P30" i="52"/>
  <c r="O30" i="52"/>
  <c r="N30" i="52"/>
  <c r="M30" i="52"/>
  <c r="L30" i="52"/>
  <c r="K30" i="52"/>
  <c r="J30" i="52"/>
  <c r="I30" i="52"/>
  <c r="H30" i="52"/>
  <c r="G30" i="52"/>
  <c r="F30" i="52"/>
  <c r="E30" i="52"/>
  <c r="D30" i="52"/>
  <c r="C30" i="52"/>
  <c r="Z17" i="52"/>
  <c r="Y17" i="52"/>
  <c r="X17" i="52"/>
  <c r="W17" i="52"/>
  <c r="V17" i="52"/>
  <c r="U17" i="52"/>
  <c r="T17" i="52"/>
  <c r="S17" i="52"/>
  <c r="R17" i="52"/>
  <c r="Q17" i="52"/>
  <c r="P17" i="52"/>
  <c r="O17" i="52"/>
  <c r="N17" i="52"/>
  <c r="M17" i="52"/>
  <c r="L17" i="52"/>
  <c r="K17" i="52"/>
  <c r="J17" i="52"/>
  <c r="I17" i="52"/>
  <c r="H17" i="52"/>
  <c r="G17" i="52"/>
  <c r="F17" i="52"/>
  <c r="E17" i="52"/>
  <c r="D17" i="52"/>
  <c r="C17" i="52"/>
  <c r="C3" i="52"/>
  <c r="C2" i="52"/>
  <c r="C1" i="52"/>
  <c r="Z57" i="51"/>
  <c r="Y57" i="51"/>
  <c r="X57" i="51"/>
  <c r="W57" i="51"/>
  <c r="V57" i="51"/>
  <c r="U57" i="51"/>
  <c r="T57" i="51"/>
  <c r="S57" i="51"/>
  <c r="R57" i="51"/>
  <c r="Q57" i="51"/>
  <c r="P57" i="51"/>
  <c r="O57" i="51"/>
  <c r="N57" i="51"/>
  <c r="M57" i="51"/>
  <c r="L57" i="51"/>
  <c r="K57" i="51"/>
  <c r="J57" i="51"/>
  <c r="I57" i="51"/>
  <c r="H57" i="51"/>
  <c r="G57" i="51"/>
  <c r="F57" i="51"/>
  <c r="E57" i="51"/>
  <c r="D57" i="51"/>
  <c r="C57" i="51"/>
  <c r="B56" i="51"/>
  <c r="B55" i="51"/>
  <c r="B54" i="51"/>
  <c r="B53" i="51"/>
  <c r="B52" i="51"/>
  <c r="B51" i="51"/>
  <c r="B50" i="51"/>
  <c r="B49" i="51"/>
  <c r="B48" i="51"/>
  <c r="B47" i="51"/>
  <c r="B46" i="51"/>
  <c r="B45" i="51"/>
  <c r="B44" i="51"/>
  <c r="B43" i="51"/>
  <c r="B42" i="51"/>
  <c r="B41" i="51"/>
  <c r="B40" i="51"/>
  <c r="B39" i="51"/>
  <c r="B38" i="51"/>
  <c r="B37" i="51"/>
  <c r="B36" i="51"/>
  <c r="B35" i="51"/>
  <c r="Z34" i="51"/>
  <c r="Y34" i="51"/>
  <c r="X34" i="51"/>
  <c r="W34" i="51"/>
  <c r="V34" i="51"/>
  <c r="U34" i="51"/>
  <c r="T34" i="51"/>
  <c r="S34" i="51"/>
  <c r="R34" i="51"/>
  <c r="Q34" i="51"/>
  <c r="P34" i="51"/>
  <c r="O34" i="51"/>
  <c r="N34" i="51"/>
  <c r="M34" i="51"/>
  <c r="L34" i="51"/>
  <c r="K34" i="51"/>
  <c r="J34" i="51"/>
  <c r="I34" i="51"/>
  <c r="H34" i="51"/>
  <c r="G34" i="51"/>
  <c r="F34" i="51"/>
  <c r="E34" i="51"/>
  <c r="D34" i="51"/>
  <c r="C34" i="51"/>
  <c r="Z30" i="51"/>
  <c r="Y30" i="51"/>
  <c r="X30" i="51"/>
  <c r="W30" i="51"/>
  <c r="V30" i="51"/>
  <c r="U30" i="51"/>
  <c r="T30" i="51"/>
  <c r="S30" i="51"/>
  <c r="R30" i="51"/>
  <c r="Q30" i="51"/>
  <c r="P30" i="51"/>
  <c r="O30" i="51"/>
  <c r="N30" i="51"/>
  <c r="M30" i="51"/>
  <c r="L30" i="51"/>
  <c r="K30" i="51"/>
  <c r="J30" i="51"/>
  <c r="I30" i="51"/>
  <c r="H30" i="51"/>
  <c r="G30" i="51"/>
  <c r="F30" i="51"/>
  <c r="E30" i="51"/>
  <c r="D30" i="51"/>
  <c r="C30" i="51"/>
  <c r="Z17" i="51"/>
  <c r="Y17" i="51"/>
  <c r="X17" i="51"/>
  <c r="W17" i="51"/>
  <c r="V17" i="51"/>
  <c r="U17" i="51"/>
  <c r="T17" i="51"/>
  <c r="S17" i="51"/>
  <c r="R17" i="51"/>
  <c r="Q17" i="51"/>
  <c r="P17" i="51"/>
  <c r="O17" i="51"/>
  <c r="N17" i="51"/>
  <c r="M17" i="51"/>
  <c r="L17" i="51"/>
  <c r="K17" i="51"/>
  <c r="J17" i="51"/>
  <c r="I17" i="51"/>
  <c r="H17" i="51"/>
  <c r="G17" i="51"/>
  <c r="F17" i="51"/>
  <c r="E17" i="51"/>
  <c r="D17" i="51"/>
  <c r="C17" i="51"/>
  <c r="C3" i="51"/>
  <c r="C2" i="51"/>
  <c r="C1" i="51"/>
  <c r="Z57" i="50"/>
  <c r="Y57" i="50"/>
  <c r="X57" i="50"/>
  <c r="W57" i="50"/>
  <c r="V57" i="50"/>
  <c r="U57" i="50"/>
  <c r="T57" i="50"/>
  <c r="S57" i="50"/>
  <c r="R57" i="50"/>
  <c r="Q57" i="50"/>
  <c r="P57" i="50"/>
  <c r="O57" i="50"/>
  <c r="N57" i="50"/>
  <c r="M57" i="50"/>
  <c r="L57" i="50"/>
  <c r="K57" i="50"/>
  <c r="J57" i="50"/>
  <c r="I57" i="50"/>
  <c r="H57" i="50"/>
  <c r="G57" i="50"/>
  <c r="F57" i="50"/>
  <c r="E57" i="50"/>
  <c r="D57" i="50"/>
  <c r="C57" i="50"/>
  <c r="B56" i="50"/>
  <c r="B55" i="50"/>
  <c r="B54" i="50"/>
  <c r="B53" i="50"/>
  <c r="B52" i="50"/>
  <c r="B51" i="50"/>
  <c r="B50" i="50"/>
  <c r="B49" i="50"/>
  <c r="B48" i="50"/>
  <c r="B47" i="50"/>
  <c r="B46" i="50"/>
  <c r="B45" i="50"/>
  <c r="B44" i="50"/>
  <c r="B43" i="50"/>
  <c r="B42" i="50"/>
  <c r="B41" i="50"/>
  <c r="B40" i="50"/>
  <c r="B39" i="50"/>
  <c r="B38" i="50"/>
  <c r="B37" i="50"/>
  <c r="B36" i="50"/>
  <c r="B35" i="50"/>
  <c r="Z34" i="50"/>
  <c r="Y34" i="50"/>
  <c r="X34" i="50"/>
  <c r="W34" i="50"/>
  <c r="V34" i="50"/>
  <c r="U34" i="50"/>
  <c r="T34" i="50"/>
  <c r="S34" i="50"/>
  <c r="R34" i="50"/>
  <c r="Q34" i="50"/>
  <c r="P34" i="50"/>
  <c r="O34" i="50"/>
  <c r="N34" i="50"/>
  <c r="M34" i="50"/>
  <c r="L34" i="50"/>
  <c r="K34" i="50"/>
  <c r="J34" i="50"/>
  <c r="I34" i="50"/>
  <c r="H34" i="50"/>
  <c r="G34" i="50"/>
  <c r="F34" i="50"/>
  <c r="E34" i="50"/>
  <c r="D34" i="50"/>
  <c r="C34" i="50"/>
  <c r="Z30" i="50"/>
  <c r="Y30" i="50"/>
  <c r="X30" i="50"/>
  <c r="W30" i="50"/>
  <c r="V30" i="50"/>
  <c r="U30" i="50"/>
  <c r="T30" i="50"/>
  <c r="S30" i="50"/>
  <c r="R30" i="50"/>
  <c r="Q30" i="50"/>
  <c r="P30" i="50"/>
  <c r="O30" i="50"/>
  <c r="N30" i="50"/>
  <c r="M30" i="50"/>
  <c r="L30" i="50"/>
  <c r="K30" i="50"/>
  <c r="J30" i="50"/>
  <c r="I30" i="50"/>
  <c r="H30" i="50"/>
  <c r="G30" i="50"/>
  <c r="F30" i="50"/>
  <c r="E30" i="50"/>
  <c r="D30" i="50"/>
  <c r="C30" i="50"/>
  <c r="Z17" i="50"/>
  <c r="Y17" i="50"/>
  <c r="X17" i="50"/>
  <c r="W17" i="50"/>
  <c r="V17" i="50"/>
  <c r="U17" i="50"/>
  <c r="T17" i="50"/>
  <c r="S17" i="50"/>
  <c r="R17" i="50"/>
  <c r="Q17" i="50"/>
  <c r="P17" i="50"/>
  <c r="O17" i="50"/>
  <c r="N17" i="50"/>
  <c r="M17" i="50"/>
  <c r="L17" i="50"/>
  <c r="K17" i="50"/>
  <c r="J17" i="50"/>
  <c r="I17" i="50"/>
  <c r="H17" i="50"/>
  <c r="G17" i="50"/>
  <c r="F17" i="50"/>
  <c r="E17" i="50"/>
  <c r="D17" i="50"/>
  <c r="C17" i="50"/>
  <c r="C3" i="50"/>
  <c r="C2" i="50"/>
  <c r="C1" i="50"/>
  <c r="Z57" i="49"/>
  <c r="Y57" i="49"/>
  <c r="X57" i="49"/>
  <c r="W57" i="49"/>
  <c r="V57" i="49"/>
  <c r="U57" i="49"/>
  <c r="T57" i="49"/>
  <c r="S57" i="49"/>
  <c r="R57" i="49"/>
  <c r="Q57" i="49"/>
  <c r="P57" i="49"/>
  <c r="O57" i="49"/>
  <c r="N57" i="49"/>
  <c r="M57" i="49"/>
  <c r="L57" i="49"/>
  <c r="K57" i="49"/>
  <c r="J57" i="49"/>
  <c r="I57" i="49"/>
  <c r="H57" i="49"/>
  <c r="G57" i="49"/>
  <c r="F57" i="49"/>
  <c r="E57" i="49"/>
  <c r="D57" i="49"/>
  <c r="C57" i="49"/>
  <c r="B56" i="49"/>
  <c r="B55" i="49"/>
  <c r="B54" i="49"/>
  <c r="B53" i="49"/>
  <c r="B52" i="49"/>
  <c r="B51" i="49"/>
  <c r="B50" i="49"/>
  <c r="B49" i="49"/>
  <c r="B48" i="49"/>
  <c r="B47" i="49"/>
  <c r="B46" i="49"/>
  <c r="B45" i="49"/>
  <c r="B44" i="49"/>
  <c r="B43" i="49"/>
  <c r="B42" i="49"/>
  <c r="B41" i="49"/>
  <c r="B40" i="49"/>
  <c r="B39" i="49"/>
  <c r="B38" i="49"/>
  <c r="B37" i="49"/>
  <c r="B36" i="49"/>
  <c r="B35" i="49"/>
  <c r="Z34" i="49"/>
  <c r="Y34" i="49"/>
  <c r="X34" i="49"/>
  <c r="W34" i="49"/>
  <c r="V34" i="49"/>
  <c r="U34" i="49"/>
  <c r="T34" i="49"/>
  <c r="S34" i="49"/>
  <c r="R34" i="49"/>
  <c r="Q34" i="49"/>
  <c r="P34" i="49"/>
  <c r="O34" i="49"/>
  <c r="N34" i="49"/>
  <c r="M34" i="49"/>
  <c r="L34" i="49"/>
  <c r="K34" i="49"/>
  <c r="J34" i="49"/>
  <c r="I34" i="49"/>
  <c r="H34" i="49"/>
  <c r="G34" i="49"/>
  <c r="F34" i="49"/>
  <c r="E34" i="49"/>
  <c r="D34" i="49"/>
  <c r="C34" i="49"/>
  <c r="Z30" i="49"/>
  <c r="Y30" i="49"/>
  <c r="X30" i="49"/>
  <c r="W30" i="49"/>
  <c r="V30" i="49"/>
  <c r="U30" i="49"/>
  <c r="T30" i="49"/>
  <c r="S30" i="49"/>
  <c r="R30" i="49"/>
  <c r="Q30" i="49"/>
  <c r="P30" i="49"/>
  <c r="O30" i="49"/>
  <c r="N30" i="49"/>
  <c r="M30" i="49"/>
  <c r="L30" i="49"/>
  <c r="K30" i="49"/>
  <c r="J30" i="49"/>
  <c r="I30" i="49"/>
  <c r="H30" i="49"/>
  <c r="G30" i="49"/>
  <c r="F30" i="49"/>
  <c r="E30" i="49"/>
  <c r="D30" i="49"/>
  <c r="C30" i="49"/>
  <c r="Z17" i="49"/>
  <c r="Y17" i="49"/>
  <c r="X17" i="49"/>
  <c r="W17" i="49"/>
  <c r="V17" i="49"/>
  <c r="U17" i="49"/>
  <c r="T17" i="49"/>
  <c r="S17" i="49"/>
  <c r="R17" i="49"/>
  <c r="Q17" i="49"/>
  <c r="P17" i="49"/>
  <c r="O17" i="49"/>
  <c r="N17" i="49"/>
  <c r="M17" i="49"/>
  <c r="L17" i="49"/>
  <c r="K17" i="49"/>
  <c r="J17" i="49"/>
  <c r="I17" i="49"/>
  <c r="H17" i="49"/>
  <c r="G17" i="49"/>
  <c r="F17" i="49"/>
  <c r="E17" i="49"/>
  <c r="D17" i="49"/>
  <c r="C17" i="49"/>
  <c r="C3" i="49"/>
  <c r="C2" i="49"/>
  <c r="C1" i="49"/>
  <c r="AT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AL581" i="1" s="1"/>
  <c r="M581" i="1"/>
  <c r="AQ581" i="1" s="1"/>
  <c r="L581" i="1"/>
  <c r="AM581" i="1" s="1"/>
  <c r="C581" i="1"/>
  <c r="AT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AL580" i="1" s="1"/>
  <c r="M580" i="1"/>
  <c r="AQ580" i="1" s="1"/>
  <c r="L580" i="1"/>
  <c r="AM580" i="1" s="1"/>
  <c r="C580" i="1"/>
  <c r="AT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AL579" i="1" s="1"/>
  <c r="M579" i="1"/>
  <c r="AQ579" i="1" s="1"/>
  <c r="L579" i="1"/>
  <c r="AM579" i="1" s="1"/>
  <c r="C579" i="1"/>
  <c r="AT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AL578" i="1" s="1"/>
  <c r="M578" i="1"/>
  <c r="AQ578" i="1" s="1"/>
  <c r="L578" i="1"/>
  <c r="AM578" i="1" s="1"/>
  <c r="C578" i="1"/>
  <c r="AT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AL577" i="1" s="1"/>
  <c r="M577" i="1"/>
  <c r="AQ577" i="1" s="1"/>
  <c r="L577" i="1"/>
  <c r="AM577" i="1" s="1"/>
  <c r="C577" i="1"/>
  <c r="AT576" i="1"/>
  <c r="AK576" i="1"/>
  <c r="AJ576" i="1"/>
  <c r="AI576" i="1"/>
  <c r="AH576" i="1"/>
  <c r="AG576" i="1"/>
  <c r="AF576" i="1"/>
  <c r="AE576" i="1"/>
  <c r="AD576" i="1"/>
  <c r="AC576" i="1"/>
  <c r="AB576" i="1"/>
  <c r="AA576" i="1"/>
  <c r="Z576" i="1"/>
  <c r="Y576" i="1"/>
  <c r="X576" i="1"/>
  <c r="W576" i="1"/>
  <c r="V576" i="1"/>
  <c r="U576" i="1"/>
  <c r="T576" i="1"/>
  <c r="S576" i="1"/>
  <c r="R576" i="1"/>
  <c r="Q576" i="1"/>
  <c r="P576" i="1"/>
  <c r="O576" i="1"/>
  <c r="N576" i="1"/>
  <c r="AL576" i="1" s="1"/>
  <c r="M576" i="1"/>
  <c r="AQ576" i="1" s="1"/>
  <c r="L576" i="1"/>
  <c r="AM576" i="1" s="1"/>
  <c r="C576" i="1"/>
  <c r="AT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AL575" i="1" s="1"/>
  <c r="M575" i="1"/>
  <c r="AQ575" i="1" s="1"/>
  <c r="L575" i="1"/>
  <c r="AM575" i="1" s="1"/>
  <c r="C575" i="1"/>
  <c r="AT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AL574" i="1" s="1"/>
  <c r="M574" i="1"/>
  <c r="AQ574" i="1" s="1"/>
  <c r="L574" i="1"/>
  <c r="AM574" i="1" s="1"/>
  <c r="C574" i="1"/>
  <c r="AT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AL573" i="1" s="1"/>
  <c r="M573" i="1"/>
  <c r="AQ573" i="1" s="1"/>
  <c r="L573" i="1"/>
  <c r="AM573" i="1" s="1"/>
  <c r="C573" i="1"/>
  <c r="AT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AL572" i="1" s="1"/>
  <c r="M572" i="1"/>
  <c r="AQ572" i="1" s="1"/>
  <c r="L572" i="1"/>
  <c r="AM572" i="1" s="1"/>
  <c r="C572" i="1"/>
  <c r="AT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AL571" i="1" s="1"/>
  <c r="M571" i="1"/>
  <c r="AQ571" i="1" s="1"/>
  <c r="L571" i="1"/>
  <c r="AM571" i="1" s="1"/>
  <c r="C571" i="1"/>
  <c r="AT570" i="1"/>
  <c r="AK570" i="1"/>
  <c r="AJ570" i="1"/>
  <c r="AI570" i="1"/>
  <c r="AH570" i="1"/>
  <c r="AG570" i="1"/>
  <c r="AF570" i="1"/>
  <c r="AE570" i="1"/>
  <c r="AD570" i="1"/>
  <c r="AC570" i="1"/>
  <c r="AB570" i="1"/>
  <c r="AA570" i="1"/>
  <c r="Z570" i="1"/>
  <c r="Y570" i="1"/>
  <c r="X570" i="1"/>
  <c r="W570" i="1"/>
  <c r="V570" i="1"/>
  <c r="U570" i="1"/>
  <c r="T570" i="1"/>
  <c r="S570" i="1"/>
  <c r="R570" i="1"/>
  <c r="Q570" i="1"/>
  <c r="P570" i="1"/>
  <c r="O570" i="1"/>
  <c r="N570" i="1"/>
  <c r="AL570" i="1" s="1"/>
  <c r="M570" i="1"/>
  <c r="AQ570" i="1" s="1"/>
  <c r="L570" i="1"/>
  <c r="AM570" i="1" s="1"/>
  <c r="C570" i="1"/>
  <c r="AT569" i="1"/>
  <c r="AK569" i="1"/>
  <c r="AJ569" i="1"/>
  <c r="AI569" i="1"/>
  <c r="AH569" i="1"/>
  <c r="AG569" i="1"/>
  <c r="AF569" i="1"/>
  <c r="AE569" i="1"/>
  <c r="AD569" i="1"/>
  <c r="AC569" i="1"/>
  <c r="AB569" i="1"/>
  <c r="AA569" i="1"/>
  <c r="Z569" i="1"/>
  <c r="Y569" i="1"/>
  <c r="X569" i="1"/>
  <c r="W569" i="1"/>
  <c r="V569" i="1"/>
  <c r="U569" i="1"/>
  <c r="T569" i="1"/>
  <c r="S569" i="1"/>
  <c r="R569" i="1"/>
  <c r="Q569" i="1"/>
  <c r="P569" i="1"/>
  <c r="O569" i="1"/>
  <c r="N569" i="1"/>
  <c r="AL569" i="1" s="1"/>
  <c r="M569" i="1"/>
  <c r="AQ569" i="1" s="1"/>
  <c r="L569" i="1"/>
  <c r="AM569" i="1" s="1"/>
  <c r="C569" i="1"/>
  <c r="AT568" i="1"/>
  <c r="AK568" i="1"/>
  <c r="AJ568" i="1"/>
  <c r="AI568" i="1"/>
  <c r="AH568" i="1"/>
  <c r="AG568" i="1"/>
  <c r="AF568" i="1"/>
  <c r="AE568" i="1"/>
  <c r="AD568" i="1"/>
  <c r="AC568" i="1"/>
  <c r="AB568" i="1"/>
  <c r="AA568" i="1"/>
  <c r="Z568" i="1"/>
  <c r="Y568" i="1"/>
  <c r="X568" i="1"/>
  <c r="W568" i="1"/>
  <c r="V568" i="1"/>
  <c r="U568" i="1"/>
  <c r="T568" i="1"/>
  <c r="S568" i="1"/>
  <c r="R568" i="1"/>
  <c r="Q568" i="1"/>
  <c r="P568" i="1"/>
  <c r="O568" i="1"/>
  <c r="N568" i="1"/>
  <c r="AL568" i="1" s="1"/>
  <c r="M568" i="1"/>
  <c r="AQ568" i="1" s="1"/>
  <c r="L568" i="1"/>
  <c r="AM568" i="1" s="1"/>
  <c r="C568" i="1"/>
  <c r="AT567" i="1"/>
  <c r="AK567" i="1"/>
  <c r="AJ567" i="1"/>
  <c r="AI567" i="1"/>
  <c r="AH567" i="1"/>
  <c r="AG567" i="1"/>
  <c r="AF567" i="1"/>
  <c r="AE567" i="1"/>
  <c r="AD567" i="1"/>
  <c r="AC567" i="1"/>
  <c r="AB567" i="1"/>
  <c r="AA567" i="1"/>
  <c r="Z567" i="1"/>
  <c r="Y567" i="1"/>
  <c r="X567" i="1"/>
  <c r="W567" i="1"/>
  <c r="V567" i="1"/>
  <c r="U567" i="1"/>
  <c r="T567" i="1"/>
  <c r="S567" i="1"/>
  <c r="R567" i="1"/>
  <c r="Q567" i="1"/>
  <c r="P567" i="1"/>
  <c r="O567" i="1"/>
  <c r="N567" i="1"/>
  <c r="AL567" i="1" s="1"/>
  <c r="M567" i="1"/>
  <c r="AQ567" i="1" s="1"/>
  <c r="L567" i="1"/>
  <c r="AM567" i="1" s="1"/>
  <c r="C567" i="1"/>
  <c r="AT566" i="1"/>
  <c r="AK566" i="1"/>
  <c r="AJ566" i="1"/>
  <c r="AI566" i="1"/>
  <c r="AH566" i="1"/>
  <c r="AG566" i="1"/>
  <c r="AF566" i="1"/>
  <c r="AE566" i="1"/>
  <c r="AD566" i="1"/>
  <c r="AC566" i="1"/>
  <c r="AB566" i="1"/>
  <c r="AA566" i="1"/>
  <c r="Z566" i="1"/>
  <c r="Y566" i="1"/>
  <c r="X566" i="1"/>
  <c r="W566" i="1"/>
  <c r="V566" i="1"/>
  <c r="U566" i="1"/>
  <c r="T566" i="1"/>
  <c r="S566" i="1"/>
  <c r="R566" i="1"/>
  <c r="Q566" i="1"/>
  <c r="P566" i="1"/>
  <c r="O566" i="1"/>
  <c r="N566" i="1"/>
  <c r="AL566" i="1" s="1"/>
  <c r="M566" i="1"/>
  <c r="AQ566" i="1" s="1"/>
  <c r="L566" i="1"/>
  <c r="AM566" i="1" s="1"/>
  <c r="C566" i="1"/>
  <c r="AT565" i="1"/>
  <c r="AK565" i="1"/>
  <c r="AJ565" i="1"/>
  <c r="AI565" i="1"/>
  <c r="AH565" i="1"/>
  <c r="AG565" i="1"/>
  <c r="AF565" i="1"/>
  <c r="AE565" i="1"/>
  <c r="AD565" i="1"/>
  <c r="AC565" i="1"/>
  <c r="AB565" i="1"/>
  <c r="AA565" i="1"/>
  <c r="Z565" i="1"/>
  <c r="Y565" i="1"/>
  <c r="X565" i="1"/>
  <c r="W565" i="1"/>
  <c r="V565" i="1"/>
  <c r="U565" i="1"/>
  <c r="T565" i="1"/>
  <c r="S565" i="1"/>
  <c r="R565" i="1"/>
  <c r="Q565" i="1"/>
  <c r="P565" i="1"/>
  <c r="O565" i="1"/>
  <c r="N565" i="1"/>
  <c r="AL565" i="1" s="1"/>
  <c r="M565" i="1"/>
  <c r="AQ565" i="1" s="1"/>
  <c r="L565" i="1"/>
  <c r="AM565" i="1" s="1"/>
  <c r="C565" i="1"/>
  <c r="AT564" i="1"/>
  <c r="AK564" i="1"/>
  <c r="AJ564" i="1"/>
  <c r="AI564" i="1"/>
  <c r="AH564" i="1"/>
  <c r="AG564" i="1"/>
  <c r="AF564" i="1"/>
  <c r="AE564" i="1"/>
  <c r="AD564" i="1"/>
  <c r="AC564" i="1"/>
  <c r="AB564" i="1"/>
  <c r="AA564" i="1"/>
  <c r="Z564" i="1"/>
  <c r="Y564" i="1"/>
  <c r="X564" i="1"/>
  <c r="W564" i="1"/>
  <c r="V564" i="1"/>
  <c r="U564" i="1"/>
  <c r="T564" i="1"/>
  <c r="S564" i="1"/>
  <c r="R564" i="1"/>
  <c r="Q564" i="1"/>
  <c r="P564" i="1"/>
  <c r="O564" i="1"/>
  <c r="N564" i="1"/>
  <c r="AL564" i="1" s="1"/>
  <c r="M564" i="1"/>
  <c r="AQ564" i="1" s="1"/>
  <c r="L564" i="1"/>
  <c r="AM564" i="1" s="1"/>
  <c r="C564" i="1"/>
  <c r="AT563" i="1"/>
  <c r="AK563" i="1"/>
  <c r="AJ563" i="1"/>
  <c r="AI563" i="1"/>
  <c r="AH563" i="1"/>
  <c r="AG563" i="1"/>
  <c r="AF563" i="1"/>
  <c r="AE563" i="1"/>
  <c r="AD563" i="1"/>
  <c r="AC563" i="1"/>
  <c r="AB563" i="1"/>
  <c r="AA563" i="1"/>
  <c r="Z563" i="1"/>
  <c r="Y563" i="1"/>
  <c r="X563" i="1"/>
  <c r="W563" i="1"/>
  <c r="V563" i="1"/>
  <c r="U563" i="1"/>
  <c r="T563" i="1"/>
  <c r="S563" i="1"/>
  <c r="R563" i="1"/>
  <c r="Q563" i="1"/>
  <c r="P563" i="1"/>
  <c r="O563" i="1"/>
  <c r="N563" i="1"/>
  <c r="AL563" i="1" s="1"/>
  <c r="M563" i="1"/>
  <c r="AQ563" i="1" s="1"/>
  <c r="L563" i="1"/>
  <c r="AM563" i="1" s="1"/>
  <c r="C563" i="1"/>
  <c r="AT562" i="1"/>
  <c r="AK562" i="1"/>
  <c r="AJ562" i="1"/>
  <c r="AI562" i="1"/>
  <c r="AH562" i="1"/>
  <c r="AG562" i="1"/>
  <c r="AF562" i="1"/>
  <c r="AE562" i="1"/>
  <c r="AD562" i="1"/>
  <c r="AC562" i="1"/>
  <c r="AB562" i="1"/>
  <c r="AA562" i="1"/>
  <c r="Z562" i="1"/>
  <c r="Y562" i="1"/>
  <c r="X562" i="1"/>
  <c r="W562" i="1"/>
  <c r="V562" i="1"/>
  <c r="U562" i="1"/>
  <c r="T562" i="1"/>
  <c r="S562" i="1"/>
  <c r="R562" i="1"/>
  <c r="Q562" i="1"/>
  <c r="P562" i="1"/>
  <c r="O562" i="1"/>
  <c r="N562" i="1"/>
  <c r="AL562" i="1" s="1"/>
  <c r="M562" i="1"/>
  <c r="AQ562" i="1" s="1"/>
  <c r="L562" i="1"/>
  <c r="AM562" i="1" s="1"/>
  <c r="C562" i="1"/>
  <c r="AT561" i="1"/>
  <c r="AK561" i="1"/>
  <c r="AJ561" i="1"/>
  <c r="AI561" i="1"/>
  <c r="AH561" i="1"/>
  <c r="AG561" i="1"/>
  <c r="AF561" i="1"/>
  <c r="AE561" i="1"/>
  <c r="AD561" i="1"/>
  <c r="AC561" i="1"/>
  <c r="AB561" i="1"/>
  <c r="AA561" i="1"/>
  <c r="Z561" i="1"/>
  <c r="Y561" i="1"/>
  <c r="X561" i="1"/>
  <c r="W561" i="1"/>
  <c r="V561" i="1"/>
  <c r="U561" i="1"/>
  <c r="T561" i="1"/>
  <c r="S561" i="1"/>
  <c r="R561" i="1"/>
  <c r="Q561" i="1"/>
  <c r="P561" i="1"/>
  <c r="O561" i="1"/>
  <c r="N561" i="1"/>
  <c r="AL561" i="1" s="1"/>
  <c r="M561" i="1"/>
  <c r="AQ561" i="1" s="1"/>
  <c r="L561" i="1"/>
  <c r="AM561" i="1" s="1"/>
  <c r="C561" i="1"/>
  <c r="AT560" i="1"/>
  <c r="AK560" i="1"/>
  <c r="AJ560" i="1"/>
  <c r="AI560" i="1"/>
  <c r="AH560" i="1"/>
  <c r="AG560" i="1"/>
  <c r="AF560" i="1"/>
  <c r="AE560" i="1"/>
  <c r="AD560" i="1"/>
  <c r="AC560" i="1"/>
  <c r="AB560" i="1"/>
  <c r="AA560" i="1"/>
  <c r="Z560" i="1"/>
  <c r="Y560" i="1"/>
  <c r="X560" i="1"/>
  <c r="W560" i="1"/>
  <c r="V560" i="1"/>
  <c r="U560" i="1"/>
  <c r="T560" i="1"/>
  <c r="S560" i="1"/>
  <c r="R560" i="1"/>
  <c r="Q560" i="1"/>
  <c r="P560" i="1"/>
  <c r="O560" i="1"/>
  <c r="N560" i="1"/>
  <c r="AL560" i="1" s="1"/>
  <c r="M560" i="1"/>
  <c r="AQ560" i="1" s="1"/>
  <c r="L560" i="1"/>
  <c r="AM560" i="1" s="1"/>
  <c r="C560" i="1"/>
  <c r="AT559" i="1"/>
  <c r="AK559" i="1"/>
  <c r="AJ559" i="1"/>
  <c r="AI559" i="1"/>
  <c r="AH559" i="1"/>
  <c r="AG559" i="1"/>
  <c r="AF559" i="1"/>
  <c r="AE559" i="1"/>
  <c r="AD559" i="1"/>
  <c r="AC559" i="1"/>
  <c r="AB559" i="1"/>
  <c r="AA559" i="1"/>
  <c r="Z559" i="1"/>
  <c r="Y559" i="1"/>
  <c r="X559" i="1"/>
  <c r="W559" i="1"/>
  <c r="V559" i="1"/>
  <c r="U559" i="1"/>
  <c r="T559" i="1"/>
  <c r="S559" i="1"/>
  <c r="R559" i="1"/>
  <c r="Q559" i="1"/>
  <c r="P559" i="1"/>
  <c r="O559" i="1"/>
  <c r="N559" i="1"/>
  <c r="AL559" i="1" s="1"/>
  <c r="M559" i="1"/>
  <c r="AQ559" i="1" s="1"/>
  <c r="L559" i="1"/>
  <c r="AM559" i="1" s="1"/>
  <c r="C559" i="1"/>
  <c r="AT558" i="1"/>
  <c r="AK558" i="1"/>
  <c r="AJ558" i="1"/>
  <c r="AI558" i="1"/>
  <c r="AH558" i="1"/>
  <c r="AG558" i="1"/>
  <c r="AF558" i="1"/>
  <c r="AE558" i="1"/>
  <c r="AD558" i="1"/>
  <c r="AC558" i="1"/>
  <c r="AB558" i="1"/>
  <c r="AA558" i="1"/>
  <c r="Z558" i="1"/>
  <c r="Y558" i="1"/>
  <c r="X558" i="1"/>
  <c r="W558" i="1"/>
  <c r="V558" i="1"/>
  <c r="U558" i="1"/>
  <c r="T558" i="1"/>
  <c r="S558" i="1"/>
  <c r="R558" i="1"/>
  <c r="Q558" i="1"/>
  <c r="P558" i="1"/>
  <c r="O558" i="1"/>
  <c r="N558" i="1"/>
  <c r="AL558" i="1" s="1"/>
  <c r="M558" i="1"/>
  <c r="AQ558" i="1" s="1"/>
  <c r="L558" i="1"/>
  <c r="AM558" i="1" s="1"/>
  <c r="C558" i="1"/>
  <c r="AT557" i="1"/>
  <c r="AK557" i="1"/>
  <c r="AJ557" i="1"/>
  <c r="AI557" i="1"/>
  <c r="AH557" i="1"/>
  <c r="AG557" i="1"/>
  <c r="AF557" i="1"/>
  <c r="AE557" i="1"/>
  <c r="AD557" i="1"/>
  <c r="AC557" i="1"/>
  <c r="AB557" i="1"/>
  <c r="AA557" i="1"/>
  <c r="Z557" i="1"/>
  <c r="Y557" i="1"/>
  <c r="X557" i="1"/>
  <c r="W557" i="1"/>
  <c r="V557" i="1"/>
  <c r="U557" i="1"/>
  <c r="T557" i="1"/>
  <c r="S557" i="1"/>
  <c r="R557" i="1"/>
  <c r="Q557" i="1"/>
  <c r="P557" i="1"/>
  <c r="O557" i="1"/>
  <c r="N557" i="1"/>
  <c r="AL557" i="1" s="1"/>
  <c r="M557" i="1"/>
  <c r="AQ557" i="1" s="1"/>
  <c r="L557" i="1"/>
  <c r="AM557" i="1" s="1"/>
  <c r="C557" i="1"/>
  <c r="AT556" i="1"/>
  <c r="AK556" i="1"/>
  <c r="AJ556" i="1"/>
  <c r="AI556" i="1"/>
  <c r="AH556" i="1"/>
  <c r="AG556" i="1"/>
  <c r="AF556" i="1"/>
  <c r="AE556" i="1"/>
  <c r="AD556" i="1"/>
  <c r="AC556" i="1"/>
  <c r="AB556" i="1"/>
  <c r="AA556" i="1"/>
  <c r="Z556" i="1"/>
  <c r="Y556" i="1"/>
  <c r="X556" i="1"/>
  <c r="W556" i="1"/>
  <c r="V556" i="1"/>
  <c r="U556" i="1"/>
  <c r="T556" i="1"/>
  <c r="S556" i="1"/>
  <c r="R556" i="1"/>
  <c r="Q556" i="1"/>
  <c r="P556" i="1"/>
  <c r="O556" i="1"/>
  <c r="N556" i="1"/>
  <c r="AL556" i="1" s="1"/>
  <c r="M556" i="1"/>
  <c r="AQ556" i="1" s="1"/>
  <c r="L556" i="1"/>
  <c r="AM556" i="1" s="1"/>
  <c r="C556" i="1"/>
  <c r="AT555" i="1"/>
  <c r="AK555" i="1"/>
  <c r="AJ555" i="1"/>
  <c r="AI555" i="1"/>
  <c r="AH555" i="1"/>
  <c r="AG555" i="1"/>
  <c r="AF555" i="1"/>
  <c r="AE555" i="1"/>
  <c r="AD555" i="1"/>
  <c r="AC555" i="1"/>
  <c r="AB555" i="1"/>
  <c r="AA555" i="1"/>
  <c r="Z555" i="1"/>
  <c r="Y555" i="1"/>
  <c r="X555" i="1"/>
  <c r="W555" i="1"/>
  <c r="V555" i="1"/>
  <c r="U555" i="1"/>
  <c r="T555" i="1"/>
  <c r="S555" i="1"/>
  <c r="R555" i="1"/>
  <c r="Q555" i="1"/>
  <c r="P555" i="1"/>
  <c r="O555" i="1"/>
  <c r="N555" i="1"/>
  <c r="AL555" i="1" s="1"/>
  <c r="M555" i="1"/>
  <c r="AQ555" i="1" s="1"/>
  <c r="L555" i="1"/>
  <c r="AM555" i="1" s="1"/>
  <c r="C555" i="1"/>
  <c r="AT554" i="1"/>
  <c r="AK554" i="1"/>
  <c r="AJ554" i="1"/>
  <c r="AI554" i="1"/>
  <c r="AH554" i="1"/>
  <c r="AG554" i="1"/>
  <c r="AF554" i="1"/>
  <c r="AE554" i="1"/>
  <c r="AD554" i="1"/>
  <c r="AC554" i="1"/>
  <c r="AB554" i="1"/>
  <c r="AA554" i="1"/>
  <c r="Z554" i="1"/>
  <c r="Y554" i="1"/>
  <c r="X554" i="1"/>
  <c r="W554" i="1"/>
  <c r="V554" i="1"/>
  <c r="U554" i="1"/>
  <c r="T554" i="1"/>
  <c r="S554" i="1"/>
  <c r="R554" i="1"/>
  <c r="Q554" i="1"/>
  <c r="P554" i="1"/>
  <c r="O554" i="1"/>
  <c r="N554" i="1"/>
  <c r="AL554" i="1" s="1"/>
  <c r="M554" i="1"/>
  <c r="AQ554" i="1" s="1"/>
  <c r="L554" i="1"/>
  <c r="AM554" i="1" s="1"/>
  <c r="C554" i="1"/>
  <c r="AT553" i="1"/>
  <c r="AK553" i="1"/>
  <c r="AJ553" i="1"/>
  <c r="AI553" i="1"/>
  <c r="AH553" i="1"/>
  <c r="AG553" i="1"/>
  <c r="AF553" i="1"/>
  <c r="AE553" i="1"/>
  <c r="AD553" i="1"/>
  <c r="AC553" i="1"/>
  <c r="AB553" i="1"/>
  <c r="AA553" i="1"/>
  <c r="Z553" i="1"/>
  <c r="Y553" i="1"/>
  <c r="X553" i="1"/>
  <c r="W553" i="1"/>
  <c r="V553" i="1"/>
  <c r="U553" i="1"/>
  <c r="T553" i="1"/>
  <c r="S553" i="1"/>
  <c r="R553" i="1"/>
  <c r="Q553" i="1"/>
  <c r="P553" i="1"/>
  <c r="O553" i="1"/>
  <c r="N553" i="1"/>
  <c r="AL553" i="1" s="1"/>
  <c r="M553" i="1"/>
  <c r="AQ553" i="1" s="1"/>
  <c r="L553" i="1"/>
  <c r="AM553" i="1" s="1"/>
  <c r="C553" i="1"/>
  <c r="AT552" i="1"/>
  <c r="AK552" i="1"/>
  <c r="AJ552" i="1"/>
  <c r="AI552" i="1"/>
  <c r="AH552" i="1"/>
  <c r="AG552" i="1"/>
  <c r="AF552" i="1"/>
  <c r="AE552" i="1"/>
  <c r="AD552" i="1"/>
  <c r="AC552" i="1"/>
  <c r="AB552" i="1"/>
  <c r="AA552" i="1"/>
  <c r="Z552" i="1"/>
  <c r="Y552" i="1"/>
  <c r="X552" i="1"/>
  <c r="W552" i="1"/>
  <c r="V552" i="1"/>
  <c r="U552" i="1"/>
  <c r="T552" i="1"/>
  <c r="S552" i="1"/>
  <c r="R552" i="1"/>
  <c r="Q552" i="1"/>
  <c r="P552" i="1"/>
  <c r="O552" i="1"/>
  <c r="N552" i="1"/>
  <c r="AL552" i="1" s="1"/>
  <c r="M552" i="1"/>
  <c r="AQ552" i="1" s="1"/>
  <c r="L552" i="1"/>
  <c r="AM552" i="1" s="1"/>
  <c r="C552" i="1"/>
  <c r="AT551" i="1"/>
  <c r="AK551" i="1"/>
  <c r="AJ551" i="1"/>
  <c r="AI551" i="1"/>
  <c r="AH551" i="1"/>
  <c r="AG551" i="1"/>
  <c r="AF551" i="1"/>
  <c r="AE551" i="1"/>
  <c r="AD551" i="1"/>
  <c r="AC551" i="1"/>
  <c r="AB551" i="1"/>
  <c r="AA551" i="1"/>
  <c r="Z551" i="1"/>
  <c r="Y551" i="1"/>
  <c r="X551" i="1"/>
  <c r="W551" i="1"/>
  <c r="V551" i="1"/>
  <c r="U551" i="1"/>
  <c r="T551" i="1"/>
  <c r="S551" i="1"/>
  <c r="R551" i="1"/>
  <c r="Q551" i="1"/>
  <c r="P551" i="1"/>
  <c r="O551" i="1"/>
  <c r="N551" i="1"/>
  <c r="AL551" i="1" s="1"/>
  <c r="M551" i="1"/>
  <c r="AQ551" i="1" s="1"/>
  <c r="L551" i="1"/>
  <c r="AM551" i="1" s="1"/>
  <c r="C551" i="1"/>
  <c r="AT550" i="1"/>
  <c r="AK550" i="1"/>
  <c r="AJ550" i="1"/>
  <c r="AI550" i="1"/>
  <c r="AH550" i="1"/>
  <c r="AG550" i="1"/>
  <c r="AF550" i="1"/>
  <c r="AE550" i="1"/>
  <c r="AD550" i="1"/>
  <c r="AC550" i="1"/>
  <c r="AB550" i="1"/>
  <c r="AA550" i="1"/>
  <c r="Z550" i="1"/>
  <c r="Y550" i="1"/>
  <c r="X550" i="1"/>
  <c r="W550" i="1"/>
  <c r="V550" i="1"/>
  <c r="U550" i="1"/>
  <c r="T550" i="1"/>
  <c r="S550" i="1"/>
  <c r="R550" i="1"/>
  <c r="Q550" i="1"/>
  <c r="P550" i="1"/>
  <c r="O550" i="1"/>
  <c r="N550" i="1"/>
  <c r="AL550" i="1" s="1"/>
  <c r="M550" i="1"/>
  <c r="AQ550" i="1" s="1"/>
  <c r="L550" i="1"/>
  <c r="AM550" i="1" s="1"/>
  <c r="C550" i="1"/>
  <c r="AT549" i="1"/>
  <c r="AK549" i="1"/>
  <c r="AJ549" i="1"/>
  <c r="AI549" i="1"/>
  <c r="AH549" i="1"/>
  <c r="AG549" i="1"/>
  <c r="AF549" i="1"/>
  <c r="AE549" i="1"/>
  <c r="AD549" i="1"/>
  <c r="AC549" i="1"/>
  <c r="AB549" i="1"/>
  <c r="AA549" i="1"/>
  <c r="Z549" i="1"/>
  <c r="Y549" i="1"/>
  <c r="X549" i="1"/>
  <c r="W549" i="1"/>
  <c r="V549" i="1"/>
  <c r="U549" i="1"/>
  <c r="T549" i="1"/>
  <c r="S549" i="1"/>
  <c r="R549" i="1"/>
  <c r="Q549" i="1"/>
  <c r="P549" i="1"/>
  <c r="O549" i="1"/>
  <c r="N549" i="1"/>
  <c r="AL549" i="1" s="1"/>
  <c r="M549" i="1"/>
  <c r="AQ549" i="1" s="1"/>
  <c r="L549" i="1"/>
  <c r="AM549" i="1" s="1"/>
  <c r="C549" i="1"/>
  <c r="AT548" i="1"/>
  <c r="AK548" i="1"/>
  <c r="AJ548" i="1"/>
  <c r="AI548" i="1"/>
  <c r="AH548" i="1"/>
  <c r="AG548" i="1"/>
  <c r="AF548" i="1"/>
  <c r="AE548" i="1"/>
  <c r="AD548" i="1"/>
  <c r="AC548" i="1"/>
  <c r="AB548" i="1"/>
  <c r="AA548" i="1"/>
  <c r="Z548" i="1"/>
  <c r="Y548" i="1"/>
  <c r="X548" i="1"/>
  <c r="W548" i="1"/>
  <c r="V548" i="1"/>
  <c r="U548" i="1"/>
  <c r="T548" i="1"/>
  <c r="S548" i="1"/>
  <c r="R548" i="1"/>
  <c r="Q548" i="1"/>
  <c r="P548" i="1"/>
  <c r="O548" i="1"/>
  <c r="N548" i="1"/>
  <c r="AL548" i="1" s="1"/>
  <c r="M548" i="1"/>
  <c r="AQ548" i="1" s="1"/>
  <c r="L548" i="1"/>
  <c r="AM548" i="1" s="1"/>
  <c r="C548" i="1"/>
  <c r="AT547" i="1"/>
  <c r="AK547" i="1"/>
  <c r="AJ547" i="1"/>
  <c r="AI547" i="1"/>
  <c r="AH547" i="1"/>
  <c r="AG547" i="1"/>
  <c r="AF547" i="1"/>
  <c r="AE547" i="1"/>
  <c r="AD547" i="1"/>
  <c r="AC547" i="1"/>
  <c r="AB547" i="1"/>
  <c r="AA547" i="1"/>
  <c r="Z547" i="1"/>
  <c r="Y547" i="1"/>
  <c r="X547" i="1"/>
  <c r="W547" i="1"/>
  <c r="V547" i="1"/>
  <c r="U547" i="1"/>
  <c r="T547" i="1"/>
  <c r="S547" i="1"/>
  <c r="R547" i="1"/>
  <c r="Q547" i="1"/>
  <c r="P547" i="1"/>
  <c r="O547" i="1"/>
  <c r="N547" i="1"/>
  <c r="AL547" i="1" s="1"/>
  <c r="M547" i="1"/>
  <c r="AQ547" i="1" s="1"/>
  <c r="L547" i="1"/>
  <c r="AM547" i="1" s="1"/>
  <c r="C547" i="1"/>
  <c r="AT546" i="1"/>
  <c r="AK546" i="1"/>
  <c r="AJ546" i="1"/>
  <c r="AI546" i="1"/>
  <c r="AH546" i="1"/>
  <c r="AG546" i="1"/>
  <c r="AF546" i="1"/>
  <c r="AE546" i="1"/>
  <c r="AD546" i="1"/>
  <c r="AC546" i="1"/>
  <c r="AB546" i="1"/>
  <c r="AA546" i="1"/>
  <c r="Z546" i="1"/>
  <c r="Y546" i="1"/>
  <c r="X546" i="1"/>
  <c r="W546" i="1"/>
  <c r="V546" i="1"/>
  <c r="U546" i="1"/>
  <c r="T546" i="1"/>
  <c r="S546" i="1"/>
  <c r="R546" i="1"/>
  <c r="Q546" i="1"/>
  <c r="P546" i="1"/>
  <c r="O546" i="1"/>
  <c r="N546" i="1"/>
  <c r="AL546" i="1" s="1"/>
  <c r="M546" i="1"/>
  <c r="AQ546" i="1" s="1"/>
  <c r="L546" i="1"/>
  <c r="AM546" i="1" s="1"/>
  <c r="C546" i="1"/>
  <c r="AT545" i="1"/>
  <c r="AK545" i="1"/>
  <c r="AJ545" i="1"/>
  <c r="AI545" i="1"/>
  <c r="AH545" i="1"/>
  <c r="AG545" i="1"/>
  <c r="AF545" i="1"/>
  <c r="AE545" i="1"/>
  <c r="AD545" i="1"/>
  <c r="AC545" i="1"/>
  <c r="AB545" i="1"/>
  <c r="AA545" i="1"/>
  <c r="Z545" i="1"/>
  <c r="Y545" i="1"/>
  <c r="X545" i="1"/>
  <c r="W545" i="1"/>
  <c r="V545" i="1"/>
  <c r="U545" i="1"/>
  <c r="T545" i="1"/>
  <c r="S545" i="1"/>
  <c r="R545" i="1"/>
  <c r="Q545" i="1"/>
  <c r="P545" i="1"/>
  <c r="O545" i="1"/>
  <c r="N545" i="1"/>
  <c r="AL545" i="1" s="1"/>
  <c r="M545" i="1"/>
  <c r="AQ545" i="1" s="1"/>
  <c r="L545" i="1"/>
  <c r="AM545" i="1" s="1"/>
  <c r="C545" i="1"/>
  <c r="AT544" i="1"/>
  <c r="AK544" i="1"/>
  <c r="AJ544" i="1"/>
  <c r="AI544" i="1"/>
  <c r="AH544" i="1"/>
  <c r="AG544" i="1"/>
  <c r="AF544" i="1"/>
  <c r="AE544" i="1"/>
  <c r="AD544" i="1"/>
  <c r="AC544" i="1"/>
  <c r="AB544" i="1"/>
  <c r="AA544" i="1"/>
  <c r="Z544" i="1"/>
  <c r="Y544" i="1"/>
  <c r="X544" i="1"/>
  <c r="W544" i="1"/>
  <c r="V544" i="1"/>
  <c r="U544" i="1"/>
  <c r="T544" i="1"/>
  <c r="S544" i="1"/>
  <c r="R544" i="1"/>
  <c r="Q544" i="1"/>
  <c r="P544" i="1"/>
  <c r="O544" i="1"/>
  <c r="N544" i="1"/>
  <c r="AL544" i="1" s="1"/>
  <c r="M544" i="1"/>
  <c r="AQ544" i="1" s="1"/>
  <c r="L544" i="1"/>
  <c r="AM544" i="1" s="1"/>
  <c r="C544" i="1"/>
  <c r="AT543" i="1"/>
  <c r="AK543" i="1"/>
  <c r="AJ543" i="1"/>
  <c r="AI543" i="1"/>
  <c r="AH543" i="1"/>
  <c r="AG543" i="1"/>
  <c r="AF543" i="1"/>
  <c r="AE543" i="1"/>
  <c r="AD543" i="1"/>
  <c r="AC543" i="1"/>
  <c r="AB543" i="1"/>
  <c r="AA543" i="1"/>
  <c r="Z543" i="1"/>
  <c r="Y543" i="1"/>
  <c r="X543" i="1"/>
  <c r="W543" i="1"/>
  <c r="V543" i="1"/>
  <c r="U543" i="1"/>
  <c r="T543" i="1"/>
  <c r="S543" i="1"/>
  <c r="R543" i="1"/>
  <c r="Q543" i="1"/>
  <c r="P543" i="1"/>
  <c r="O543" i="1"/>
  <c r="N543" i="1"/>
  <c r="AL543" i="1" s="1"/>
  <c r="M543" i="1"/>
  <c r="AQ543" i="1" s="1"/>
  <c r="L543" i="1"/>
  <c r="AM543" i="1" s="1"/>
  <c r="C543" i="1"/>
  <c r="AT542" i="1"/>
  <c r="AK542" i="1"/>
  <c r="AJ542" i="1"/>
  <c r="AI542" i="1"/>
  <c r="AH542" i="1"/>
  <c r="AG542" i="1"/>
  <c r="AF542" i="1"/>
  <c r="AE542" i="1"/>
  <c r="AD542" i="1"/>
  <c r="AC542" i="1"/>
  <c r="AB542" i="1"/>
  <c r="AA542" i="1"/>
  <c r="Z542" i="1"/>
  <c r="Y542" i="1"/>
  <c r="X542" i="1"/>
  <c r="W542" i="1"/>
  <c r="V542" i="1"/>
  <c r="U542" i="1"/>
  <c r="T542" i="1"/>
  <c r="S542" i="1"/>
  <c r="R542" i="1"/>
  <c r="Q542" i="1"/>
  <c r="P542" i="1"/>
  <c r="O542" i="1"/>
  <c r="N542" i="1"/>
  <c r="AL542" i="1" s="1"/>
  <c r="M542" i="1"/>
  <c r="AQ542" i="1" s="1"/>
  <c r="L542" i="1"/>
  <c r="AM542" i="1" s="1"/>
  <c r="C542" i="1"/>
  <c r="AT541" i="1"/>
  <c r="AK541" i="1"/>
  <c r="AJ541" i="1"/>
  <c r="AI541" i="1"/>
  <c r="AH541" i="1"/>
  <c r="AG541" i="1"/>
  <c r="AF541" i="1"/>
  <c r="AE541" i="1"/>
  <c r="AD541" i="1"/>
  <c r="AC541" i="1"/>
  <c r="AB541" i="1"/>
  <c r="AA541" i="1"/>
  <c r="Z541" i="1"/>
  <c r="Y541" i="1"/>
  <c r="X541" i="1"/>
  <c r="W541" i="1"/>
  <c r="V541" i="1"/>
  <c r="U541" i="1"/>
  <c r="T541" i="1"/>
  <c r="S541" i="1"/>
  <c r="R541" i="1"/>
  <c r="Q541" i="1"/>
  <c r="P541" i="1"/>
  <c r="O541" i="1"/>
  <c r="N541" i="1"/>
  <c r="AL541" i="1" s="1"/>
  <c r="M541" i="1"/>
  <c r="AQ541" i="1" s="1"/>
  <c r="L541" i="1"/>
  <c r="AM541" i="1" s="1"/>
  <c r="C541" i="1"/>
  <c r="AT540" i="1"/>
  <c r="AK540" i="1"/>
  <c r="AJ540" i="1"/>
  <c r="AI540" i="1"/>
  <c r="AH540" i="1"/>
  <c r="AG540" i="1"/>
  <c r="AF540" i="1"/>
  <c r="AE540" i="1"/>
  <c r="AD540" i="1"/>
  <c r="AC540" i="1"/>
  <c r="AB540" i="1"/>
  <c r="AA540" i="1"/>
  <c r="Z540" i="1"/>
  <c r="Y540" i="1"/>
  <c r="X540" i="1"/>
  <c r="W540" i="1"/>
  <c r="V540" i="1"/>
  <c r="U540" i="1"/>
  <c r="T540" i="1"/>
  <c r="S540" i="1"/>
  <c r="R540" i="1"/>
  <c r="Q540" i="1"/>
  <c r="P540" i="1"/>
  <c r="O540" i="1"/>
  <c r="N540" i="1"/>
  <c r="AL540" i="1" s="1"/>
  <c r="M540" i="1"/>
  <c r="AQ540" i="1" s="1"/>
  <c r="L540" i="1"/>
  <c r="AM540" i="1" s="1"/>
  <c r="C540" i="1"/>
  <c r="AT539" i="1"/>
  <c r="AK539" i="1"/>
  <c r="AJ539" i="1"/>
  <c r="AI539" i="1"/>
  <c r="AH539" i="1"/>
  <c r="AG539" i="1"/>
  <c r="AF539" i="1"/>
  <c r="AE539" i="1"/>
  <c r="AD539" i="1"/>
  <c r="AC539" i="1"/>
  <c r="AB539" i="1"/>
  <c r="AA539" i="1"/>
  <c r="Z539" i="1"/>
  <c r="Y539" i="1"/>
  <c r="X539" i="1"/>
  <c r="W539" i="1"/>
  <c r="V539" i="1"/>
  <c r="U539" i="1"/>
  <c r="T539" i="1"/>
  <c r="S539" i="1"/>
  <c r="R539" i="1"/>
  <c r="Q539" i="1"/>
  <c r="P539" i="1"/>
  <c r="O539" i="1"/>
  <c r="N539" i="1"/>
  <c r="AL539" i="1" s="1"/>
  <c r="M539" i="1"/>
  <c r="AQ539" i="1" s="1"/>
  <c r="L539" i="1"/>
  <c r="AM539" i="1" s="1"/>
  <c r="C539" i="1"/>
  <c r="AT538" i="1"/>
  <c r="AK538" i="1"/>
  <c r="AJ538" i="1"/>
  <c r="AI538" i="1"/>
  <c r="AH538" i="1"/>
  <c r="AG538" i="1"/>
  <c r="AF538" i="1"/>
  <c r="AE538" i="1"/>
  <c r="AD538" i="1"/>
  <c r="AC538" i="1"/>
  <c r="AB538" i="1"/>
  <c r="AA538" i="1"/>
  <c r="Z538" i="1"/>
  <c r="Y538" i="1"/>
  <c r="X538" i="1"/>
  <c r="W538" i="1"/>
  <c r="V538" i="1"/>
  <c r="U538" i="1"/>
  <c r="T538" i="1"/>
  <c r="S538" i="1"/>
  <c r="R538" i="1"/>
  <c r="Q538" i="1"/>
  <c r="P538" i="1"/>
  <c r="O538" i="1"/>
  <c r="N538" i="1"/>
  <c r="AL538" i="1" s="1"/>
  <c r="M538" i="1"/>
  <c r="AQ538" i="1" s="1"/>
  <c r="L538" i="1"/>
  <c r="AM538" i="1" s="1"/>
  <c r="C538" i="1"/>
  <c r="AT537" i="1"/>
  <c r="AK537" i="1"/>
  <c r="AJ537" i="1"/>
  <c r="AI537" i="1"/>
  <c r="AH537" i="1"/>
  <c r="AG537" i="1"/>
  <c r="AF537" i="1"/>
  <c r="AE537" i="1"/>
  <c r="AD537" i="1"/>
  <c r="AC537" i="1"/>
  <c r="AB537" i="1"/>
  <c r="AA537" i="1"/>
  <c r="Z537" i="1"/>
  <c r="Y537" i="1"/>
  <c r="X537" i="1"/>
  <c r="W537" i="1"/>
  <c r="V537" i="1"/>
  <c r="U537" i="1"/>
  <c r="T537" i="1"/>
  <c r="S537" i="1"/>
  <c r="R537" i="1"/>
  <c r="Q537" i="1"/>
  <c r="P537" i="1"/>
  <c r="O537" i="1"/>
  <c r="N537" i="1"/>
  <c r="AL537" i="1" s="1"/>
  <c r="M537" i="1"/>
  <c r="AQ537" i="1" s="1"/>
  <c r="L537" i="1"/>
  <c r="AM537" i="1" s="1"/>
  <c r="C537" i="1"/>
  <c r="AT536" i="1"/>
  <c r="AK536" i="1"/>
  <c r="AJ536" i="1"/>
  <c r="AI536" i="1"/>
  <c r="AH536" i="1"/>
  <c r="AG536" i="1"/>
  <c r="AF536" i="1"/>
  <c r="AE536" i="1"/>
  <c r="AD536" i="1"/>
  <c r="AC536" i="1"/>
  <c r="AB536" i="1"/>
  <c r="AA536" i="1"/>
  <c r="Z536" i="1"/>
  <c r="Y536" i="1"/>
  <c r="X536" i="1"/>
  <c r="W536" i="1"/>
  <c r="V536" i="1"/>
  <c r="U536" i="1"/>
  <c r="T536" i="1"/>
  <c r="S536" i="1"/>
  <c r="R536" i="1"/>
  <c r="Q536" i="1"/>
  <c r="P536" i="1"/>
  <c r="O536" i="1"/>
  <c r="N536" i="1"/>
  <c r="AL536" i="1" s="1"/>
  <c r="M536" i="1"/>
  <c r="AQ536" i="1" s="1"/>
  <c r="L536" i="1"/>
  <c r="AM536" i="1" s="1"/>
  <c r="C536" i="1"/>
  <c r="AT535" i="1"/>
  <c r="AK535" i="1"/>
  <c r="AJ535" i="1"/>
  <c r="AI535" i="1"/>
  <c r="AH535" i="1"/>
  <c r="AG535" i="1"/>
  <c r="AF535" i="1"/>
  <c r="AE535" i="1"/>
  <c r="AD535" i="1"/>
  <c r="AC535" i="1"/>
  <c r="AB535" i="1"/>
  <c r="AA535" i="1"/>
  <c r="Z535" i="1"/>
  <c r="Y535" i="1"/>
  <c r="X535" i="1"/>
  <c r="W535" i="1"/>
  <c r="V535" i="1"/>
  <c r="U535" i="1"/>
  <c r="T535" i="1"/>
  <c r="S535" i="1"/>
  <c r="R535" i="1"/>
  <c r="Q535" i="1"/>
  <c r="P535" i="1"/>
  <c r="O535" i="1"/>
  <c r="N535" i="1"/>
  <c r="AL535" i="1" s="1"/>
  <c r="M535" i="1"/>
  <c r="AQ535" i="1" s="1"/>
  <c r="L535" i="1"/>
  <c r="AM535" i="1" s="1"/>
  <c r="C535" i="1"/>
  <c r="AT534" i="1"/>
  <c r="AK534" i="1"/>
  <c r="AJ534" i="1"/>
  <c r="AI534" i="1"/>
  <c r="AH534" i="1"/>
  <c r="AG534" i="1"/>
  <c r="AF534" i="1"/>
  <c r="AE534" i="1"/>
  <c r="AD534" i="1"/>
  <c r="AC534" i="1"/>
  <c r="AB534" i="1"/>
  <c r="AA534" i="1"/>
  <c r="Z534" i="1"/>
  <c r="Y534" i="1"/>
  <c r="X534" i="1"/>
  <c r="W534" i="1"/>
  <c r="V534" i="1"/>
  <c r="U534" i="1"/>
  <c r="T534" i="1"/>
  <c r="S534" i="1"/>
  <c r="R534" i="1"/>
  <c r="Q534" i="1"/>
  <c r="P534" i="1"/>
  <c r="O534" i="1"/>
  <c r="N534" i="1"/>
  <c r="AL534" i="1" s="1"/>
  <c r="M534" i="1"/>
  <c r="AQ534" i="1" s="1"/>
  <c r="L534" i="1"/>
  <c r="AM534" i="1" s="1"/>
  <c r="C534" i="1"/>
  <c r="AT533" i="1"/>
  <c r="AK533" i="1"/>
  <c r="AJ533" i="1"/>
  <c r="AI533" i="1"/>
  <c r="AH533" i="1"/>
  <c r="AG533" i="1"/>
  <c r="AF533" i="1"/>
  <c r="AE533" i="1"/>
  <c r="AD533" i="1"/>
  <c r="AC533" i="1"/>
  <c r="AB533" i="1"/>
  <c r="AA533" i="1"/>
  <c r="Z533" i="1"/>
  <c r="Y533" i="1"/>
  <c r="X533" i="1"/>
  <c r="W533" i="1"/>
  <c r="V533" i="1"/>
  <c r="U533" i="1"/>
  <c r="T533" i="1"/>
  <c r="S533" i="1"/>
  <c r="R533" i="1"/>
  <c r="Q533" i="1"/>
  <c r="P533" i="1"/>
  <c r="O533" i="1"/>
  <c r="N533" i="1"/>
  <c r="AL533" i="1" s="1"/>
  <c r="M533" i="1"/>
  <c r="AQ533" i="1" s="1"/>
  <c r="L533" i="1"/>
  <c r="AM533" i="1" s="1"/>
  <c r="C533" i="1"/>
  <c r="AT532" i="1"/>
  <c r="AK532" i="1"/>
  <c r="AJ532" i="1"/>
  <c r="AI532" i="1"/>
  <c r="AH532" i="1"/>
  <c r="AG532" i="1"/>
  <c r="AF532" i="1"/>
  <c r="AE532" i="1"/>
  <c r="AD532" i="1"/>
  <c r="AC532" i="1"/>
  <c r="AB532" i="1"/>
  <c r="AA532" i="1"/>
  <c r="Z532" i="1"/>
  <c r="Y532" i="1"/>
  <c r="X532" i="1"/>
  <c r="W532" i="1"/>
  <c r="V532" i="1"/>
  <c r="U532" i="1"/>
  <c r="T532" i="1"/>
  <c r="S532" i="1"/>
  <c r="R532" i="1"/>
  <c r="Q532" i="1"/>
  <c r="P532" i="1"/>
  <c r="O532" i="1"/>
  <c r="N532" i="1"/>
  <c r="AL532" i="1" s="1"/>
  <c r="M532" i="1"/>
  <c r="AQ532" i="1" s="1"/>
  <c r="L532" i="1"/>
  <c r="AM532" i="1" s="1"/>
  <c r="C532" i="1"/>
  <c r="AT531" i="1"/>
  <c r="AK531" i="1"/>
  <c r="AJ531" i="1"/>
  <c r="AI531" i="1"/>
  <c r="AH531" i="1"/>
  <c r="AG531" i="1"/>
  <c r="AF531" i="1"/>
  <c r="AE531" i="1"/>
  <c r="AD531" i="1"/>
  <c r="AC531" i="1"/>
  <c r="AB531" i="1"/>
  <c r="AA531" i="1"/>
  <c r="Z531" i="1"/>
  <c r="Y531" i="1"/>
  <c r="X531" i="1"/>
  <c r="W531" i="1"/>
  <c r="V531" i="1"/>
  <c r="U531" i="1"/>
  <c r="T531" i="1"/>
  <c r="S531" i="1"/>
  <c r="R531" i="1"/>
  <c r="Q531" i="1"/>
  <c r="P531" i="1"/>
  <c r="O531" i="1"/>
  <c r="N531" i="1"/>
  <c r="AL531" i="1" s="1"/>
  <c r="M531" i="1"/>
  <c r="AQ531" i="1" s="1"/>
  <c r="L531" i="1"/>
  <c r="AM531" i="1" s="1"/>
  <c r="C531" i="1"/>
  <c r="AT530" i="1"/>
  <c r="AK530" i="1"/>
  <c r="AJ530" i="1"/>
  <c r="AI530" i="1"/>
  <c r="AH530" i="1"/>
  <c r="AG530" i="1"/>
  <c r="AF530" i="1"/>
  <c r="AE530" i="1"/>
  <c r="AD530" i="1"/>
  <c r="AC530" i="1"/>
  <c r="AB530" i="1"/>
  <c r="AA530" i="1"/>
  <c r="Z530" i="1"/>
  <c r="Y530" i="1"/>
  <c r="X530" i="1"/>
  <c r="W530" i="1"/>
  <c r="V530" i="1"/>
  <c r="U530" i="1"/>
  <c r="T530" i="1"/>
  <c r="S530" i="1"/>
  <c r="R530" i="1"/>
  <c r="Q530" i="1"/>
  <c r="P530" i="1"/>
  <c r="O530" i="1"/>
  <c r="N530" i="1"/>
  <c r="AL530" i="1" s="1"/>
  <c r="M530" i="1"/>
  <c r="AQ530" i="1" s="1"/>
  <c r="L530" i="1"/>
  <c r="AM530" i="1" s="1"/>
  <c r="C530" i="1"/>
  <c r="AT529" i="1"/>
  <c r="AK529" i="1"/>
  <c r="AJ529" i="1"/>
  <c r="AI529" i="1"/>
  <c r="AH529" i="1"/>
  <c r="AG529" i="1"/>
  <c r="AF529" i="1"/>
  <c r="AE529" i="1"/>
  <c r="AD529" i="1"/>
  <c r="AC529" i="1"/>
  <c r="AB529" i="1"/>
  <c r="AA529" i="1"/>
  <c r="Z529" i="1"/>
  <c r="Y529" i="1"/>
  <c r="X529" i="1"/>
  <c r="W529" i="1"/>
  <c r="V529" i="1"/>
  <c r="U529" i="1"/>
  <c r="T529" i="1"/>
  <c r="S529" i="1"/>
  <c r="R529" i="1"/>
  <c r="Q529" i="1"/>
  <c r="P529" i="1"/>
  <c r="O529" i="1"/>
  <c r="N529" i="1"/>
  <c r="AL529" i="1" s="1"/>
  <c r="M529" i="1"/>
  <c r="AQ529" i="1" s="1"/>
  <c r="L529" i="1"/>
  <c r="AM529" i="1" s="1"/>
  <c r="C529" i="1"/>
  <c r="AT528" i="1"/>
  <c r="AK528" i="1"/>
  <c r="AJ528" i="1"/>
  <c r="AI528" i="1"/>
  <c r="AH528" i="1"/>
  <c r="AG528" i="1"/>
  <c r="AF528" i="1"/>
  <c r="AE528" i="1"/>
  <c r="AD528" i="1"/>
  <c r="AC528" i="1"/>
  <c r="AB528" i="1"/>
  <c r="AA528" i="1"/>
  <c r="Z528" i="1"/>
  <c r="Y528" i="1"/>
  <c r="X528" i="1"/>
  <c r="W528" i="1"/>
  <c r="V528" i="1"/>
  <c r="U528" i="1"/>
  <c r="T528" i="1"/>
  <c r="S528" i="1"/>
  <c r="R528" i="1"/>
  <c r="Q528" i="1"/>
  <c r="P528" i="1"/>
  <c r="O528" i="1"/>
  <c r="N528" i="1"/>
  <c r="AL528" i="1" s="1"/>
  <c r="M528" i="1"/>
  <c r="AQ528" i="1" s="1"/>
  <c r="L528" i="1"/>
  <c r="AM528" i="1" s="1"/>
  <c r="C528" i="1"/>
  <c r="AT527" i="1"/>
  <c r="AK527" i="1"/>
  <c r="AJ527" i="1"/>
  <c r="AI527" i="1"/>
  <c r="AH527" i="1"/>
  <c r="AG527" i="1"/>
  <c r="AF527" i="1"/>
  <c r="AE527" i="1"/>
  <c r="AD527" i="1"/>
  <c r="AC527" i="1"/>
  <c r="AB527" i="1"/>
  <c r="AA527" i="1"/>
  <c r="Z527" i="1"/>
  <c r="Y527" i="1"/>
  <c r="X527" i="1"/>
  <c r="W527" i="1"/>
  <c r="V527" i="1"/>
  <c r="U527" i="1"/>
  <c r="T527" i="1"/>
  <c r="S527" i="1"/>
  <c r="R527" i="1"/>
  <c r="Q527" i="1"/>
  <c r="P527" i="1"/>
  <c r="O527" i="1"/>
  <c r="N527" i="1"/>
  <c r="AL527" i="1" s="1"/>
  <c r="M527" i="1"/>
  <c r="AQ527" i="1" s="1"/>
  <c r="L527" i="1"/>
  <c r="AM527" i="1" s="1"/>
  <c r="C527" i="1"/>
  <c r="AT526" i="1"/>
  <c r="AK526" i="1"/>
  <c r="AJ526" i="1"/>
  <c r="AI526" i="1"/>
  <c r="AH526" i="1"/>
  <c r="AG526" i="1"/>
  <c r="AF526" i="1"/>
  <c r="AE526" i="1"/>
  <c r="AD526" i="1"/>
  <c r="AC526" i="1"/>
  <c r="AB526" i="1"/>
  <c r="AA526" i="1"/>
  <c r="Z526" i="1"/>
  <c r="Y526" i="1"/>
  <c r="X526" i="1"/>
  <c r="W526" i="1"/>
  <c r="V526" i="1"/>
  <c r="U526" i="1"/>
  <c r="T526" i="1"/>
  <c r="S526" i="1"/>
  <c r="R526" i="1"/>
  <c r="Q526" i="1"/>
  <c r="P526" i="1"/>
  <c r="O526" i="1"/>
  <c r="N526" i="1"/>
  <c r="AL526" i="1" s="1"/>
  <c r="M526" i="1"/>
  <c r="AQ526" i="1" s="1"/>
  <c r="L526" i="1"/>
  <c r="AM526" i="1" s="1"/>
  <c r="C526" i="1"/>
  <c r="AT525" i="1"/>
  <c r="AK525" i="1"/>
  <c r="AJ525" i="1"/>
  <c r="AI525" i="1"/>
  <c r="AH525" i="1"/>
  <c r="AG525" i="1"/>
  <c r="AF525" i="1"/>
  <c r="AE525" i="1"/>
  <c r="AD525" i="1"/>
  <c r="AC525" i="1"/>
  <c r="AB525" i="1"/>
  <c r="AA525" i="1"/>
  <c r="Z525" i="1"/>
  <c r="Y525" i="1"/>
  <c r="X525" i="1"/>
  <c r="W525" i="1"/>
  <c r="V525" i="1"/>
  <c r="U525" i="1"/>
  <c r="T525" i="1"/>
  <c r="S525" i="1"/>
  <c r="R525" i="1"/>
  <c r="Q525" i="1"/>
  <c r="P525" i="1"/>
  <c r="O525" i="1"/>
  <c r="N525" i="1"/>
  <c r="AL525" i="1" s="1"/>
  <c r="M525" i="1"/>
  <c r="AQ525" i="1" s="1"/>
  <c r="L525" i="1"/>
  <c r="AM525" i="1" s="1"/>
  <c r="C525" i="1"/>
  <c r="AT524" i="1"/>
  <c r="AK524" i="1"/>
  <c r="AJ524" i="1"/>
  <c r="AI524" i="1"/>
  <c r="AH524" i="1"/>
  <c r="AG524" i="1"/>
  <c r="AF524" i="1"/>
  <c r="AE524" i="1"/>
  <c r="AD524" i="1"/>
  <c r="AC524" i="1"/>
  <c r="AB524" i="1"/>
  <c r="AA524" i="1"/>
  <c r="Z524" i="1"/>
  <c r="Y524" i="1"/>
  <c r="X524" i="1"/>
  <c r="W524" i="1"/>
  <c r="V524" i="1"/>
  <c r="U524" i="1"/>
  <c r="T524" i="1"/>
  <c r="S524" i="1"/>
  <c r="R524" i="1"/>
  <c r="Q524" i="1"/>
  <c r="P524" i="1"/>
  <c r="O524" i="1"/>
  <c r="N524" i="1"/>
  <c r="AL524" i="1" s="1"/>
  <c r="M524" i="1"/>
  <c r="AQ524" i="1" s="1"/>
  <c r="L524" i="1"/>
  <c r="AM524" i="1" s="1"/>
  <c r="C524" i="1"/>
  <c r="AT523" i="1"/>
  <c r="AK523" i="1"/>
  <c r="AJ523" i="1"/>
  <c r="AI523" i="1"/>
  <c r="AH523" i="1"/>
  <c r="AG523" i="1"/>
  <c r="AF523" i="1"/>
  <c r="AE523" i="1"/>
  <c r="AD523" i="1"/>
  <c r="AC523" i="1"/>
  <c r="AB523" i="1"/>
  <c r="AA523" i="1"/>
  <c r="Z523" i="1"/>
  <c r="Y523" i="1"/>
  <c r="X523" i="1"/>
  <c r="W523" i="1"/>
  <c r="V523" i="1"/>
  <c r="U523" i="1"/>
  <c r="T523" i="1"/>
  <c r="S523" i="1"/>
  <c r="R523" i="1"/>
  <c r="Q523" i="1"/>
  <c r="P523" i="1"/>
  <c r="O523" i="1"/>
  <c r="N523" i="1"/>
  <c r="AL523" i="1" s="1"/>
  <c r="M523" i="1"/>
  <c r="AQ523" i="1" s="1"/>
  <c r="L523" i="1"/>
  <c r="AM523" i="1" s="1"/>
  <c r="C523" i="1"/>
  <c r="AT522" i="1"/>
  <c r="AK522" i="1"/>
  <c r="AJ522" i="1"/>
  <c r="AI522" i="1"/>
  <c r="AH522" i="1"/>
  <c r="AG522" i="1"/>
  <c r="AF522" i="1"/>
  <c r="AE522" i="1"/>
  <c r="AD522" i="1"/>
  <c r="AC522" i="1"/>
  <c r="AB522" i="1"/>
  <c r="AA522" i="1"/>
  <c r="Z522" i="1"/>
  <c r="Y522" i="1"/>
  <c r="X522" i="1"/>
  <c r="W522" i="1"/>
  <c r="V522" i="1"/>
  <c r="U522" i="1"/>
  <c r="T522" i="1"/>
  <c r="S522" i="1"/>
  <c r="R522" i="1"/>
  <c r="Q522" i="1"/>
  <c r="P522" i="1"/>
  <c r="O522" i="1"/>
  <c r="N522" i="1"/>
  <c r="AL522" i="1" s="1"/>
  <c r="M522" i="1"/>
  <c r="AQ522" i="1" s="1"/>
  <c r="L522" i="1"/>
  <c r="AM522" i="1" s="1"/>
  <c r="C522" i="1"/>
  <c r="AT521" i="1"/>
  <c r="AK521" i="1"/>
  <c r="AJ521" i="1"/>
  <c r="AI521" i="1"/>
  <c r="AH521" i="1"/>
  <c r="AG521" i="1"/>
  <c r="AF521" i="1"/>
  <c r="AE521" i="1"/>
  <c r="AD521" i="1"/>
  <c r="AC521" i="1"/>
  <c r="AB521" i="1"/>
  <c r="AA521" i="1"/>
  <c r="Z521" i="1"/>
  <c r="Y521" i="1"/>
  <c r="X521" i="1"/>
  <c r="W521" i="1"/>
  <c r="V521" i="1"/>
  <c r="U521" i="1"/>
  <c r="T521" i="1"/>
  <c r="S521" i="1"/>
  <c r="R521" i="1"/>
  <c r="Q521" i="1"/>
  <c r="P521" i="1"/>
  <c r="O521" i="1"/>
  <c r="N521" i="1"/>
  <c r="AL521" i="1" s="1"/>
  <c r="M521" i="1"/>
  <c r="AQ521" i="1" s="1"/>
  <c r="L521" i="1"/>
  <c r="AM521" i="1" s="1"/>
  <c r="C521" i="1"/>
  <c r="AT520" i="1"/>
  <c r="AK520" i="1"/>
  <c r="AJ520" i="1"/>
  <c r="AI520" i="1"/>
  <c r="AH520" i="1"/>
  <c r="AG520" i="1"/>
  <c r="AF520" i="1"/>
  <c r="AE520" i="1"/>
  <c r="AD520" i="1"/>
  <c r="AC520" i="1"/>
  <c r="AB520" i="1"/>
  <c r="AA520" i="1"/>
  <c r="Z520" i="1"/>
  <c r="Y520" i="1"/>
  <c r="X520" i="1"/>
  <c r="W520" i="1"/>
  <c r="V520" i="1"/>
  <c r="U520" i="1"/>
  <c r="T520" i="1"/>
  <c r="S520" i="1"/>
  <c r="R520" i="1"/>
  <c r="Q520" i="1"/>
  <c r="P520" i="1"/>
  <c r="O520" i="1"/>
  <c r="N520" i="1"/>
  <c r="AL520" i="1" s="1"/>
  <c r="M520" i="1"/>
  <c r="AQ520" i="1" s="1"/>
  <c r="L520" i="1"/>
  <c r="AM520" i="1" s="1"/>
  <c r="C520" i="1"/>
  <c r="AT519" i="1"/>
  <c r="AK519" i="1"/>
  <c r="AJ519" i="1"/>
  <c r="AI519" i="1"/>
  <c r="AH519" i="1"/>
  <c r="AG519" i="1"/>
  <c r="AF519" i="1"/>
  <c r="AE519" i="1"/>
  <c r="AD519" i="1"/>
  <c r="AC519" i="1"/>
  <c r="AB519" i="1"/>
  <c r="AA519" i="1"/>
  <c r="Z519" i="1"/>
  <c r="Y519" i="1"/>
  <c r="X519" i="1"/>
  <c r="W519" i="1"/>
  <c r="V519" i="1"/>
  <c r="U519" i="1"/>
  <c r="T519" i="1"/>
  <c r="S519" i="1"/>
  <c r="R519" i="1"/>
  <c r="Q519" i="1"/>
  <c r="P519" i="1"/>
  <c r="O519" i="1"/>
  <c r="N519" i="1"/>
  <c r="AL519" i="1" s="1"/>
  <c r="M519" i="1"/>
  <c r="AQ519" i="1" s="1"/>
  <c r="L519" i="1"/>
  <c r="AM519" i="1" s="1"/>
  <c r="C519" i="1"/>
  <c r="AT518" i="1"/>
  <c r="AK518" i="1"/>
  <c r="AJ518" i="1"/>
  <c r="AI518" i="1"/>
  <c r="AH518" i="1"/>
  <c r="AG518" i="1"/>
  <c r="AF518" i="1"/>
  <c r="AE518" i="1"/>
  <c r="AD518" i="1"/>
  <c r="AC518" i="1"/>
  <c r="AB518" i="1"/>
  <c r="AA518" i="1"/>
  <c r="Z518" i="1"/>
  <c r="Y518" i="1"/>
  <c r="X518" i="1"/>
  <c r="W518" i="1"/>
  <c r="V518" i="1"/>
  <c r="U518" i="1"/>
  <c r="T518" i="1"/>
  <c r="S518" i="1"/>
  <c r="R518" i="1"/>
  <c r="Q518" i="1"/>
  <c r="P518" i="1"/>
  <c r="O518" i="1"/>
  <c r="N518" i="1"/>
  <c r="AL518" i="1" s="1"/>
  <c r="M518" i="1"/>
  <c r="AQ518" i="1" s="1"/>
  <c r="L518" i="1"/>
  <c r="AM518" i="1" s="1"/>
  <c r="C518" i="1"/>
  <c r="AT517" i="1"/>
  <c r="AK517" i="1"/>
  <c r="AJ517" i="1"/>
  <c r="AI517" i="1"/>
  <c r="AH517" i="1"/>
  <c r="AG517" i="1"/>
  <c r="AF517" i="1"/>
  <c r="AE517" i="1"/>
  <c r="AD517" i="1"/>
  <c r="AC517" i="1"/>
  <c r="AB517" i="1"/>
  <c r="AA517" i="1"/>
  <c r="Z517" i="1"/>
  <c r="Y517" i="1"/>
  <c r="X517" i="1"/>
  <c r="W517" i="1"/>
  <c r="V517" i="1"/>
  <c r="U517" i="1"/>
  <c r="T517" i="1"/>
  <c r="S517" i="1"/>
  <c r="R517" i="1"/>
  <c r="Q517" i="1"/>
  <c r="P517" i="1"/>
  <c r="O517" i="1"/>
  <c r="N517" i="1"/>
  <c r="AL517" i="1" s="1"/>
  <c r="M517" i="1"/>
  <c r="AQ517" i="1" s="1"/>
  <c r="L517" i="1"/>
  <c r="AM517" i="1" s="1"/>
  <c r="C517" i="1"/>
  <c r="AT516" i="1"/>
  <c r="AK516" i="1"/>
  <c r="AJ516" i="1"/>
  <c r="AI516" i="1"/>
  <c r="AH516" i="1"/>
  <c r="AG516" i="1"/>
  <c r="AF516" i="1"/>
  <c r="AE516" i="1"/>
  <c r="AD516" i="1"/>
  <c r="AC516" i="1"/>
  <c r="AB516" i="1"/>
  <c r="AA516" i="1"/>
  <c r="Z516" i="1"/>
  <c r="Y516" i="1"/>
  <c r="X516" i="1"/>
  <c r="W516" i="1"/>
  <c r="V516" i="1"/>
  <c r="U516" i="1"/>
  <c r="T516" i="1"/>
  <c r="S516" i="1"/>
  <c r="R516" i="1"/>
  <c r="Q516" i="1"/>
  <c r="P516" i="1"/>
  <c r="O516" i="1"/>
  <c r="N516" i="1"/>
  <c r="AL516" i="1" s="1"/>
  <c r="M516" i="1"/>
  <c r="AQ516" i="1" s="1"/>
  <c r="L516" i="1"/>
  <c r="AM516" i="1" s="1"/>
  <c r="C516" i="1"/>
  <c r="AT515" i="1"/>
  <c r="AK515" i="1"/>
  <c r="AJ515" i="1"/>
  <c r="AI515" i="1"/>
  <c r="AH515" i="1"/>
  <c r="AG515" i="1"/>
  <c r="AF515" i="1"/>
  <c r="AE515" i="1"/>
  <c r="AD515" i="1"/>
  <c r="AC515" i="1"/>
  <c r="AB515" i="1"/>
  <c r="AA515" i="1"/>
  <c r="Z515" i="1"/>
  <c r="Y515" i="1"/>
  <c r="X515" i="1"/>
  <c r="W515" i="1"/>
  <c r="V515" i="1"/>
  <c r="U515" i="1"/>
  <c r="T515" i="1"/>
  <c r="S515" i="1"/>
  <c r="R515" i="1"/>
  <c r="Q515" i="1"/>
  <c r="P515" i="1"/>
  <c r="O515" i="1"/>
  <c r="N515" i="1"/>
  <c r="AL515" i="1" s="1"/>
  <c r="M515" i="1"/>
  <c r="AQ515" i="1" s="1"/>
  <c r="L515" i="1"/>
  <c r="AM515" i="1" s="1"/>
  <c r="C515" i="1"/>
  <c r="AT514" i="1"/>
  <c r="AK514" i="1"/>
  <c r="AJ514" i="1"/>
  <c r="AI514" i="1"/>
  <c r="AH514" i="1"/>
  <c r="AG514" i="1"/>
  <c r="AF514" i="1"/>
  <c r="AE514" i="1"/>
  <c r="AD514" i="1"/>
  <c r="AC514" i="1"/>
  <c r="AB514" i="1"/>
  <c r="AA514" i="1"/>
  <c r="Z514" i="1"/>
  <c r="Y514" i="1"/>
  <c r="X514" i="1"/>
  <c r="W514" i="1"/>
  <c r="V514" i="1"/>
  <c r="U514" i="1"/>
  <c r="T514" i="1"/>
  <c r="S514" i="1"/>
  <c r="R514" i="1"/>
  <c r="Q514" i="1"/>
  <c r="P514" i="1"/>
  <c r="O514" i="1"/>
  <c r="N514" i="1"/>
  <c r="AL514" i="1" s="1"/>
  <c r="M514" i="1"/>
  <c r="AQ514" i="1" s="1"/>
  <c r="L514" i="1"/>
  <c r="AM514" i="1" s="1"/>
  <c r="C514" i="1"/>
  <c r="AT513" i="1"/>
  <c r="AK513" i="1"/>
  <c r="AJ513" i="1"/>
  <c r="AI513" i="1"/>
  <c r="AH513" i="1"/>
  <c r="AG513" i="1"/>
  <c r="AF513" i="1"/>
  <c r="AE513" i="1"/>
  <c r="AD513" i="1"/>
  <c r="AC513" i="1"/>
  <c r="AB513" i="1"/>
  <c r="AA513" i="1"/>
  <c r="Z513" i="1"/>
  <c r="Y513" i="1"/>
  <c r="X513" i="1"/>
  <c r="W513" i="1"/>
  <c r="V513" i="1"/>
  <c r="U513" i="1"/>
  <c r="T513" i="1"/>
  <c r="S513" i="1"/>
  <c r="R513" i="1"/>
  <c r="Q513" i="1"/>
  <c r="P513" i="1"/>
  <c r="O513" i="1"/>
  <c r="N513" i="1"/>
  <c r="AL513" i="1" s="1"/>
  <c r="M513" i="1"/>
  <c r="AQ513" i="1" s="1"/>
  <c r="L513" i="1"/>
  <c r="AM513" i="1" s="1"/>
  <c r="C513" i="1"/>
  <c r="AT512" i="1"/>
  <c r="AK512" i="1"/>
  <c r="AJ512" i="1"/>
  <c r="AI512" i="1"/>
  <c r="AH512" i="1"/>
  <c r="AG512" i="1"/>
  <c r="AF512" i="1"/>
  <c r="AE512" i="1"/>
  <c r="AD512" i="1"/>
  <c r="AC512" i="1"/>
  <c r="AB512" i="1"/>
  <c r="AA512" i="1"/>
  <c r="Z512" i="1"/>
  <c r="Y512" i="1"/>
  <c r="X512" i="1"/>
  <c r="W512" i="1"/>
  <c r="V512" i="1"/>
  <c r="U512" i="1"/>
  <c r="T512" i="1"/>
  <c r="S512" i="1"/>
  <c r="R512" i="1"/>
  <c r="Q512" i="1"/>
  <c r="P512" i="1"/>
  <c r="O512" i="1"/>
  <c r="N512" i="1"/>
  <c r="AL512" i="1" s="1"/>
  <c r="M512" i="1"/>
  <c r="AQ512" i="1" s="1"/>
  <c r="L512" i="1"/>
  <c r="AM512" i="1" s="1"/>
  <c r="C512" i="1"/>
  <c r="AT511" i="1"/>
  <c r="AK511" i="1"/>
  <c r="AJ511" i="1"/>
  <c r="AI511" i="1"/>
  <c r="AH511" i="1"/>
  <c r="AG511" i="1"/>
  <c r="AF511" i="1"/>
  <c r="AE511" i="1"/>
  <c r="AD511" i="1"/>
  <c r="AC511" i="1"/>
  <c r="AB511" i="1"/>
  <c r="AA511" i="1"/>
  <c r="Z511" i="1"/>
  <c r="Y511" i="1"/>
  <c r="X511" i="1"/>
  <c r="W511" i="1"/>
  <c r="V511" i="1"/>
  <c r="U511" i="1"/>
  <c r="T511" i="1"/>
  <c r="S511" i="1"/>
  <c r="R511" i="1"/>
  <c r="Q511" i="1"/>
  <c r="P511" i="1"/>
  <c r="O511" i="1"/>
  <c r="N511" i="1"/>
  <c r="AL511" i="1" s="1"/>
  <c r="M511" i="1"/>
  <c r="AQ511" i="1" s="1"/>
  <c r="L511" i="1"/>
  <c r="AM511" i="1" s="1"/>
  <c r="C511" i="1"/>
  <c r="AT510" i="1"/>
  <c r="AK510" i="1"/>
  <c r="AJ510" i="1"/>
  <c r="AI510" i="1"/>
  <c r="AH510" i="1"/>
  <c r="AG510" i="1"/>
  <c r="AF510" i="1"/>
  <c r="AE510" i="1"/>
  <c r="AD510" i="1"/>
  <c r="AC510" i="1"/>
  <c r="AB510" i="1"/>
  <c r="AA510" i="1"/>
  <c r="Z510" i="1"/>
  <c r="Y510" i="1"/>
  <c r="X510" i="1"/>
  <c r="W510" i="1"/>
  <c r="V510" i="1"/>
  <c r="U510" i="1"/>
  <c r="T510" i="1"/>
  <c r="S510" i="1"/>
  <c r="R510" i="1"/>
  <c r="Q510" i="1"/>
  <c r="P510" i="1"/>
  <c r="O510" i="1"/>
  <c r="N510" i="1"/>
  <c r="AL510" i="1" s="1"/>
  <c r="M510" i="1"/>
  <c r="AQ510" i="1" s="1"/>
  <c r="L510" i="1"/>
  <c r="AM510" i="1" s="1"/>
  <c r="C510" i="1"/>
  <c r="AT509" i="1"/>
  <c r="AK509" i="1"/>
  <c r="AJ509" i="1"/>
  <c r="AI509" i="1"/>
  <c r="AH509" i="1"/>
  <c r="AG509" i="1"/>
  <c r="AF509" i="1"/>
  <c r="AE509" i="1"/>
  <c r="AD509" i="1"/>
  <c r="AC509" i="1"/>
  <c r="AB509" i="1"/>
  <c r="AA509" i="1"/>
  <c r="Z509" i="1"/>
  <c r="Y509" i="1"/>
  <c r="X509" i="1"/>
  <c r="W509" i="1"/>
  <c r="V509" i="1"/>
  <c r="U509" i="1"/>
  <c r="T509" i="1"/>
  <c r="S509" i="1"/>
  <c r="R509" i="1"/>
  <c r="Q509" i="1"/>
  <c r="P509" i="1"/>
  <c r="O509" i="1"/>
  <c r="N509" i="1"/>
  <c r="AL509" i="1" s="1"/>
  <c r="M509" i="1"/>
  <c r="AQ509" i="1" s="1"/>
  <c r="L509" i="1"/>
  <c r="AM509" i="1" s="1"/>
  <c r="C509" i="1"/>
  <c r="AT508" i="1"/>
  <c r="AK508" i="1"/>
  <c r="AJ508" i="1"/>
  <c r="AI508" i="1"/>
  <c r="AH508" i="1"/>
  <c r="AG508" i="1"/>
  <c r="AF508" i="1"/>
  <c r="AE508" i="1"/>
  <c r="AD508" i="1"/>
  <c r="AC508" i="1"/>
  <c r="AB508" i="1"/>
  <c r="AA508" i="1"/>
  <c r="Z508" i="1"/>
  <c r="Y508" i="1"/>
  <c r="X508" i="1"/>
  <c r="W508" i="1"/>
  <c r="V508" i="1"/>
  <c r="U508" i="1"/>
  <c r="T508" i="1"/>
  <c r="S508" i="1"/>
  <c r="R508" i="1"/>
  <c r="Q508" i="1"/>
  <c r="P508" i="1"/>
  <c r="O508" i="1"/>
  <c r="N508" i="1"/>
  <c r="AL508" i="1" s="1"/>
  <c r="M508" i="1"/>
  <c r="AQ508" i="1" s="1"/>
  <c r="L508" i="1"/>
  <c r="AM508" i="1" s="1"/>
  <c r="C508" i="1"/>
  <c r="AT507" i="1"/>
  <c r="AK507" i="1"/>
  <c r="AJ507" i="1"/>
  <c r="AI507" i="1"/>
  <c r="AH507" i="1"/>
  <c r="AG507" i="1"/>
  <c r="AF507" i="1"/>
  <c r="AE507" i="1"/>
  <c r="AD507" i="1"/>
  <c r="AC507" i="1"/>
  <c r="AB507" i="1"/>
  <c r="AA507" i="1"/>
  <c r="Z507" i="1"/>
  <c r="Y507" i="1"/>
  <c r="X507" i="1"/>
  <c r="W507" i="1"/>
  <c r="V507" i="1"/>
  <c r="U507" i="1"/>
  <c r="T507" i="1"/>
  <c r="S507" i="1"/>
  <c r="R507" i="1"/>
  <c r="Q507" i="1"/>
  <c r="P507" i="1"/>
  <c r="O507" i="1"/>
  <c r="N507" i="1"/>
  <c r="AL507" i="1" s="1"/>
  <c r="M507" i="1"/>
  <c r="AQ507" i="1" s="1"/>
  <c r="L507" i="1"/>
  <c r="AM507" i="1" s="1"/>
  <c r="C507" i="1"/>
  <c r="AT506" i="1"/>
  <c r="AK506" i="1"/>
  <c r="AJ506" i="1"/>
  <c r="AI506" i="1"/>
  <c r="AH506" i="1"/>
  <c r="AG506" i="1"/>
  <c r="AF506" i="1"/>
  <c r="AE506" i="1"/>
  <c r="AD506" i="1"/>
  <c r="AC506" i="1"/>
  <c r="AB506" i="1"/>
  <c r="AA506" i="1"/>
  <c r="Z506" i="1"/>
  <c r="Y506" i="1"/>
  <c r="X506" i="1"/>
  <c r="W506" i="1"/>
  <c r="V506" i="1"/>
  <c r="U506" i="1"/>
  <c r="T506" i="1"/>
  <c r="S506" i="1"/>
  <c r="R506" i="1"/>
  <c r="Q506" i="1"/>
  <c r="P506" i="1"/>
  <c r="O506" i="1"/>
  <c r="N506" i="1"/>
  <c r="AL506" i="1" s="1"/>
  <c r="M506" i="1"/>
  <c r="AQ506" i="1" s="1"/>
  <c r="L506" i="1"/>
  <c r="AM506" i="1" s="1"/>
  <c r="C506" i="1"/>
  <c r="AT505" i="1"/>
  <c r="AK505" i="1"/>
  <c r="AJ505" i="1"/>
  <c r="AI505" i="1"/>
  <c r="AH505" i="1"/>
  <c r="AG505" i="1"/>
  <c r="AF505" i="1"/>
  <c r="AE505" i="1"/>
  <c r="AD505" i="1"/>
  <c r="AC505" i="1"/>
  <c r="AB505" i="1"/>
  <c r="AA505" i="1"/>
  <c r="Z505" i="1"/>
  <c r="Y505" i="1"/>
  <c r="X505" i="1"/>
  <c r="W505" i="1"/>
  <c r="V505" i="1"/>
  <c r="U505" i="1"/>
  <c r="T505" i="1"/>
  <c r="S505" i="1"/>
  <c r="R505" i="1"/>
  <c r="Q505" i="1"/>
  <c r="P505" i="1"/>
  <c r="O505" i="1"/>
  <c r="N505" i="1"/>
  <c r="AL505" i="1" s="1"/>
  <c r="M505" i="1"/>
  <c r="AQ505" i="1" s="1"/>
  <c r="L505" i="1"/>
  <c r="AM505" i="1" s="1"/>
  <c r="C505" i="1"/>
  <c r="AT504" i="1"/>
  <c r="AK504" i="1"/>
  <c r="AJ504" i="1"/>
  <c r="AI504" i="1"/>
  <c r="AH504" i="1"/>
  <c r="AG504" i="1"/>
  <c r="AF504" i="1"/>
  <c r="AE504" i="1"/>
  <c r="AD504" i="1"/>
  <c r="AC504" i="1"/>
  <c r="AB504" i="1"/>
  <c r="AA504" i="1"/>
  <c r="Z504" i="1"/>
  <c r="Y504" i="1"/>
  <c r="X504" i="1"/>
  <c r="W504" i="1"/>
  <c r="V504" i="1"/>
  <c r="U504" i="1"/>
  <c r="T504" i="1"/>
  <c r="S504" i="1"/>
  <c r="R504" i="1"/>
  <c r="Q504" i="1"/>
  <c r="P504" i="1"/>
  <c r="O504" i="1"/>
  <c r="N504" i="1"/>
  <c r="AL504" i="1" s="1"/>
  <c r="M504" i="1"/>
  <c r="AQ504" i="1" s="1"/>
  <c r="L504" i="1"/>
  <c r="AM504" i="1" s="1"/>
  <c r="C504" i="1"/>
  <c r="AT503" i="1"/>
  <c r="AK503" i="1"/>
  <c r="AJ503" i="1"/>
  <c r="AI503" i="1"/>
  <c r="AH503" i="1"/>
  <c r="AG503" i="1"/>
  <c r="AF503" i="1"/>
  <c r="AE503" i="1"/>
  <c r="AD503" i="1"/>
  <c r="AC503" i="1"/>
  <c r="AB503" i="1"/>
  <c r="AA503" i="1"/>
  <c r="Z503" i="1"/>
  <c r="Y503" i="1"/>
  <c r="X503" i="1"/>
  <c r="W503" i="1"/>
  <c r="V503" i="1"/>
  <c r="U503" i="1"/>
  <c r="T503" i="1"/>
  <c r="S503" i="1"/>
  <c r="R503" i="1"/>
  <c r="Q503" i="1"/>
  <c r="P503" i="1"/>
  <c r="O503" i="1"/>
  <c r="N503" i="1"/>
  <c r="AL503" i="1" s="1"/>
  <c r="M503" i="1"/>
  <c r="AQ503" i="1" s="1"/>
  <c r="L503" i="1"/>
  <c r="AM503" i="1" s="1"/>
  <c r="C503" i="1"/>
  <c r="AT502" i="1"/>
  <c r="AK502" i="1"/>
  <c r="AJ502" i="1"/>
  <c r="AI502" i="1"/>
  <c r="AH502" i="1"/>
  <c r="AG502" i="1"/>
  <c r="AF502" i="1"/>
  <c r="AE502" i="1"/>
  <c r="AD502" i="1"/>
  <c r="AC502" i="1"/>
  <c r="AB502" i="1"/>
  <c r="AA502" i="1"/>
  <c r="Z502" i="1"/>
  <c r="Y502" i="1"/>
  <c r="X502" i="1"/>
  <c r="W502" i="1"/>
  <c r="V502" i="1"/>
  <c r="U502" i="1"/>
  <c r="T502" i="1"/>
  <c r="S502" i="1"/>
  <c r="R502" i="1"/>
  <c r="Q502" i="1"/>
  <c r="P502" i="1"/>
  <c r="O502" i="1"/>
  <c r="N502" i="1"/>
  <c r="AL502" i="1" s="1"/>
  <c r="M502" i="1"/>
  <c r="AQ502" i="1" s="1"/>
  <c r="L502" i="1"/>
  <c r="AM502" i="1" s="1"/>
  <c r="C502" i="1"/>
  <c r="AT501" i="1"/>
  <c r="AK501" i="1"/>
  <c r="AJ501" i="1"/>
  <c r="AI501" i="1"/>
  <c r="AH501" i="1"/>
  <c r="AG501" i="1"/>
  <c r="AF501" i="1"/>
  <c r="AE501" i="1"/>
  <c r="AD501" i="1"/>
  <c r="AC501" i="1"/>
  <c r="AB501" i="1"/>
  <c r="AA501" i="1"/>
  <c r="Z501" i="1"/>
  <c r="Y501" i="1"/>
  <c r="X501" i="1"/>
  <c r="W501" i="1"/>
  <c r="V501" i="1"/>
  <c r="U501" i="1"/>
  <c r="T501" i="1"/>
  <c r="S501" i="1"/>
  <c r="R501" i="1"/>
  <c r="Q501" i="1"/>
  <c r="P501" i="1"/>
  <c r="O501" i="1"/>
  <c r="N501" i="1"/>
  <c r="AL501" i="1" s="1"/>
  <c r="M501" i="1"/>
  <c r="AQ501" i="1" s="1"/>
  <c r="L501" i="1"/>
  <c r="AM501" i="1" s="1"/>
  <c r="C501" i="1"/>
  <c r="AT500" i="1"/>
  <c r="AK500" i="1"/>
  <c r="AJ500" i="1"/>
  <c r="AI500" i="1"/>
  <c r="AH500" i="1"/>
  <c r="AG500" i="1"/>
  <c r="AF500" i="1"/>
  <c r="AE500" i="1"/>
  <c r="AD500" i="1"/>
  <c r="AC500" i="1"/>
  <c r="AB500" i="1"/>
  <c r="AA500" i="1"/>
  <c r="Z500" i="1"/>
  <c r="Y500" i="1"/>
  <c r="X500" i="1"/>
  <c r="W500" i="1"/>
  <c r="V500" i="1"/>
  <c r="U500" i="1"/>
  <c r="T500" i="1"/>
  <c r="S500" i="1"/>
  <c r="R500" i="1"/>
  <c r="Q500" i="1"/>
  <c r="P500" i="1"/>
  <c r="O500" i="1"/>
  <c r="N500" i="1"/>
  <c r="AL500" i="1" s="1"/>
  <c r="M500" i="1"/>
  <c r="AQ500" i="1" s="1"/>
  <c r="L500" i="1"/>
  <c r="AM500" i="1" s="1"/>
  <c r="C500" i="1"/>
  <c r="AT499" i="1"/>
  <c r="AK499" i="1"/>
  <c r="AJ499" i="1"/>
  <c r="AI499" i="1"/>
  <c r="AH499" i="1"/>
  <c r="AG499" i="1"/>
  <c r="AF499" i="1"/>
  <c r="AE499" i="1"/>
  <c r="AD499" i="1"/>
  <c r="AC499" i="1"/>
  <c r="AB499" i="1"/>
  <c r="AA499" i="1"/>
  <c r="Z499" i="1"/>
  <c r="Y499" i="1"/>
  <c r="X499" i="1"/>
  <c r="W499" i="1"/>
  <c r="V499" i="1"/>
  <c r="U499" i="1"/>
  <c r="T499" i="1"/>
  <c r="S499" i="1"/>
  <c r="R499" i="1"/>
  <c r="Q499" i="1"/>
  <c r="P499" i="1"/>
  <c r="O499" i="1"/>
  <c r="N499" i="1"/>
  <c r="AL499" i="1" s="1"/>
  <c r="M499" i="1"/>
  <c r="AQ499" i="1" s="1"/>
  <c r="L499" i="1"/>
  <c r="AM499" i="1" s="1"/>
  <c r="C499" i="1"/>
  <c r="AT498" i="1"/>
  <c r="AK498" i="1"/>
  <c r="AJ498" i="1"/>
  <c r="AI498" i="1"/>
  <c r="AH498" i="1"/>
  <c r="AG498" i="1"/>
  <c r="AF498" i="1"/>
  <c r="AE498" i="1"/>
  <c r="AD498" i="1"/>
  <c r="AC498" i="1"/>
  <c r="AB498" i="1"/>
  <c r="AA498" i="1"/>
  <c r="Z498" i="1"/>
  <c r="Y498" i="1"/>
  <c r="X498" i="1"/>
  <c r="W498" i="1"/>
  <c r="V498" i="1"/>
  <c r="U498" i="1"/>
  <c r="T498" i="1"/>
  <c r="S498" i="1"/>
  <c r="R498" i="1"/>
  <c r="Q498" i="1"/>
  <c r="P498" i="1"/>
  <c r="O498" i="1"/>
  <c r="N498" i="1"/>
  <c r="AL498" i="1" s="1"/>
  <c r="M498" i="1"/>
  <c r="AQ498" i="1" s="1"/>
  <c r="L498" i="1"/>
  <c r="AM498" i="1" s="1"/>
  <c r="C498" i="1"/>
  <c r="AT497" i="1"/>
  <c r="AK497" i="1"/>
  <c r="AJ497" i="1"/>
  <c r="AI497" i="1"/>
  <c r="AH497" i="1"/>
  <c r="AG497" i="1"/>
  <c r="AF497" i="1"/>
  <c r="AE497" i="1"/>
  <c r="AD497" i="1"/>
  <c r="AC497" i="1"/>
  <c r="AB497" i="1"/>
  <c r="AA497" i="1"/>
  <c r="Z497" i="1"/>
  <c r="Y497" i="1"/>
  <c r="X497" i="1"/>
  <c r="W497" i="1"/>
  <c r="V497" i="1"/>
  <c r="U497" i="1"/>
  <c r="T497" i="1"/>
  <c r="S497" i="1"/>
  <c r="R497" i="1"/>
  <c r="Q497" i="1"/>
  <c r="P497" i="1"/>
  <c r="O497" i="1"/>
  <c r="N497" i="1"/>
  <c r="AL497" i="1" s="1"/>
  <c r="M497" i="1"/>
  <c r="AQ497" i="1" s="1"/>
  <c r="L497" i="1"/>
  <c r="AM497" i="1" s="1"/>
  <c r="C497" i="1"/>
  <c r="AT496" i="1"/>
  <c r="AK496" i="1"/>
  <c r="AJ496" i="1"/>
  <c r="AI496" i="1"/>
  <c r="AH496" i="1"/>
  <c r="AG496" i="1"/>
  <c r="AF496" i="1"/>
  <c r="AE496" i="1"/>
  <c r="AD496" i="1"/>
  <c r="AC496" i="1"/>
  <c r="AB496" i="1"/>
  <c r="AA496" i="1"/>
  <c r="Z496" i="1"/>
  <c r="Y496" i="1"/>
  <c r="X496" i="1"/>
  <c r="W496" i="1"/>
  <c r="V496" i="1"/>
  <c r="U496" i="1"/>
  <c r="T496" i="1"/>
  <c r="S496" i="1"/>
  <c r="R496" i="1"/>
  <c r="Q496" i="1"/>
  <c r="P496" i="1"/>
  <c r="O496" i="1"/>
  <c r="N496" i="1"/>
  <c r="AL496" i="1" s="1"/>
  <c r="M496" i="1"/>
  <c r="AQ496" i="1" s="1"/>
  <c r="L496" i="1"/>
  <c r="AM496" i="1" s="1"/>
  <c r="C496" i="1"/>
  <c r="AT495" i="1"/>
  <c r="AK495" i="1"/>
  <c r="AJ495" i="1"/>
  <c r="AI495" i="1"/>
  <c r="AH495" i="1"/>
  <c r="AG495" i="1"/>
  <c r="AF495" i="1"/>
  <c r="AE495" i="1"/>
  <c r="AD495" i="1"/>
  <c r="AC495" i="1"/>
  <c r="AB495" i="1"/>
  <c r="AA495" i="1"/>
  <c r="Z495" i="1"/>
  <c r="Y495" i="1"/>
  <c r="X495" i="1"/>
  <c r="W495" i="1"/>
  <c r="V495" i="1"/>
  <c r="U495" i="1"/>
  <c r="T495" i="1"/>
  <c r="S495" i="1"/>
  <c r="R495" i="1"/>
  <c r="Q495" i="1"/>
  <c r="P495" i="1"/>
  <c r="O495" i="1"/>
  <c r="N495" i="1"/>
  <c r="AL495" i="1" s="1"/>
  <c r="M495" i="1"/>
  <c r="AQ495" i="1" s="1"/>
  <c r="L495" i="1"/>
  <c r="AM495" i="1" s="1"/>
  <c r="C495" i="1"/>
  <c r="AT494" i="1"/>
  <c r="AK494" i="1"/>
  <c r="AJ494" i="1"/>
  <c r="AI494" i="1"/>
  <c r="AH494" i="1"/>
  <c r="AG494" i="1"/>
  <c r="AF494" i="1"/>
  <c r="AE494" i="1"/>
  <c r="AD494" i="1"/>
  <c r="AC494" i="1"/>
  <c r="AB494" i="1"/>
  <c r="AA494" i="1"/>
  <c r="Z494" i="1"/>
  <c r="Y494" i="1"/>
  <c r="X494" i="1"/>
  <c r="W494" i="1"/>
  <c r="V494" i="1"/>
  <c r="U494" i="1"/>
  <c r="T494" i="1"/>
  <c r="S494" i="1"/>
  <c r="R494" i="1"/>
  <c r="Q494" i="1"/>
  <c r="P494" i="1"/>
  <c r="O494" i="1"/>
  <c r="N494" i="1"/>
  <c r="AL494" i="1" s="1"/>
  <c r="M494" i="1"/>
  <c r="AQ494" i="1" s="1"/>
  <c r="L494" i="1"/>
  <c r="AM494" i="1" s="1"/>
  <c r="C494" i="1"/>
  <c r="AT493" i="1"/>
  <c r="AK493" i="1"/>
  <c r="AJ493" i="1"/>
  <c r="AI493" i="1"/>
  <c r="AH493" i="1"/>
  <c r="AG493" i="1"/>
  <c r="AF493" i="1"/>
  <c r="AE493" i="1"/>
  <c r="AD493" i="1"/>
  <c r="AC493" i="1"/>
  <c r="AB493" i="1"/>
  <c r="AA493" i="1"/>
  <c r="Z493" i="1"/>
  <c r="Y493" i="1"/>
  <c r="X493" i="1"/>
  <c r="W493" i="1"/>
  <c r="V493" i="1"/>
  <c r="U493" i="1"/>
  <c r="T493" i="1"/>
  <c r="S493" i="1"/>
  <c r="R493" i="1"/>
  <c r="Q493" i="1"/>
  <c r="P493" i="1"/>
  <c r="O493" i="1"/>
  <c r="N493" i="1"/>
  <c r="AL493" i="1" s="1"/>
  <c r="M493" i="1"/>
  <c r="AQ493" i="1" s="1"/>
  <c r="L493" i="1"/>
  <c r="AM493" i="1" s="1"/>
  <c r="C493" i="1"/>
  <c r="AT492" i="1"/>
  <c r="AK492" i="1"/>
  <c r="AJ492" i="1"/>
  <c r="AI492" i="1"/>
  <c r="AH492" i="1"/>
  <c r="AG492" i="1"/>
  <c r="AF492" i="1"/>
  <c r="AE492" i="1"/>
  <c r="AD492" i="1"/>
  <c r="AC492" i="1"/>
  <c r="AB492" i="1"/>
  <c r="AA492" i="1"/>
  <c r="Z492" i="1"/>
  <c r="Y492" i="1"/>
  <c r="X492" i="1"/>
  <c r="W492" i="1"/>
  <c r="V492" i="1"/>
  <c r="U492" i="1"/>
  <c r="T492" i="1"/>
  <c r="S492" i="1"/>
  <c r="R492" i="1"/>
  <c r="Q492" i="1"/>
  <c r="P492" i="1"/>
  <c r="O492" i="1"/>
  <c r="N492" i="1"/>
  <c r="AL492" i="1" s="1"/>
  <c r="M492" i="1"/>
  <c r="AQ492" i="1" s="1"/>
  <c r="L492" i="1"/>
  <c r="AM492" i="1" s="1"/>
  <c r="C492" i="1"/>
  <c r="AT491" i="1"/>
  <c r="AK491" i="1"/>
  <c r="AJ491" i="1"/>
  <c r="AI491" i="1"/>
  <c r="AH491" i="1"/>
  <c r="AG491" i="1"/>
  <c r="AF491" i="1"/>
  <c r="AE491" i="1"/>
  <c r="AD491" i="1"/>
  <c r="AC491" i="1"/>
  <c r="AB491" i="1"/>
  <c r="AA491" i="1"/>
  <c r="Z491" i="1"/>
  <c r="Y491" i="1"/>
  <c r="X491" i="1"/>
  <c r="W491" i="1"/>
  <c r="V491" i="1"/>
  <c r="U491" i="1"/>
  <c r="T491" i="1"/>
  <c r="S491" i="1"/>
  <c r="R491" i="1"/>
  <c r="Q491" i="1"/>
  <c r="P491" i="1"/>
  <c r="O491" i="1"/>
  <c r="N491" i="1"/>
  <c r="AL491" i="1" s="1"/>
  <c r="M491" i="1"/>
  <c r="AQ491" i="1" s="1"/>
  <c r="L491" i="1"/>
  <c r="AM491" i="1" s="1"/>
  <c r="C491" i="1"/>
  <c r="AT490" i="1"/>
  <c r="AK490" i="1"/>
  <c r="AJ490" i="1"/>
  <c r="AI490" i="1"/>
  <c r="AH490" i="1"/>
  <c r="AG490" i="1"/>
  <c r="AF490" i="1"/>
  <c r="AE490" i="1"/>
  <c r="AD490" i="1"/>
  <c r="AC490" i="1"/>
  <c r="AB490" i="1"/>
  <c r="AA490" i="1"/>
  <c r="Z490" i="1"/>
  <c r="Y490" i="1"/>
  <c r="X490" i="1"/>
  <c r="W490" i="1"/>
  <c r="V490" i="1"/>
  <c r="U490" i="1"/>
  <c r="T490" i="1"/>
  <c r="S490" i="1"/>
  <c r="R490" i="1"/>
  <c r="Q490" i="1"/>
  <c r="P490" i="1"/>
  <c r="O490" i="1"/>
  <c r="N490" i="1"/>
  <c r="AL490" i="1" s="1"/>
  <c r="M490" i="1"/>
  <c r="AQ490" i="1" s="1"/>
  <c r="L490" i="1"/>
  <c r="AM490" i="1" s="1"/>
  <c r="C490" i="1"/>
  <c r="AT489" i="1"/>
  <c r="AK489" i="1"/>
  <c r="AJ489" i="1"/>
  <c r="AI489" i="1"/>
  <c r="AH489" i="1"/>
  <c r="AG489" i="1"/>
  <c r="AF489" i="1"/>
  <c r="AE489" i="1"/>
  <c r="AD489" i="1"/>
  <c r="AC489" i="1"/>
  <c r="AB489" i="1"/>
  <c r="AA489" i="1"/>
  <c r="Z489" i="1"/>
  <c r="Y489" i="1"/>
  <c r="X489" i="1"/>
  <c r="W489" i="1"/>
  <c r="V489" i="1"/>
  <c r="U489" i="1"/>
  <c r="T489" i="1"/>
  <c r="S489" i="1"/>
  <c r="R489" i="1"/>
  <c r="Q489" i="1"/>
  <c r="P489" i="1"/>
  <c r="O489" i="1"/>
  <c r="N489" i="1"/>
  <c r="AL489" i="1" s="1"/>
  <c r="M489" i="1"/>
  <c r="AQ489" i="1" s="1"/>
  <c r="L489" i="1"/>
  <c r="AM489" i="1" s="1"/>
  <c r="C489" i="1"/>
  <c r="AT488" i="1"/>
  <c r="AK488" i="1"/>
  <c r="AJ488" i="1"/>
  <c r="AI488" i="1"/>
  <c r="AH488" i="1"/>
  <c r="AG488" i="1"/>
  <c r="AF488" i="1"/>
  <c r="AE488" i="1"/>
  <c r="AD488" i="1"/>
  <c r="AC488" i="1"/>
  <c r="AB488" i="1"/>
  <c r="AA488" i="1"/>
  <c r="Z488" i="1"/>
  <c r="Y488" i="1"/>
  <c r="X488" i="1"/>
  <c r="W488" i="1"/>
  <c r="V488" i="1"/>
  <c r="U488" i="1"/>
  <c r="T488" i="1"/>
  <c r="S488" i="1"/>
  <c r="R488" i="1"/>
  <c r="Q488" i="1"/>
  <c r="P488" i="1"/>
  <c r="O488" i="1"/>
  <c r="N488" i="1"/>
  <c r="AL488" i="1" s="1"/>
  <c r="M488" i="1"/>
  <c r="AQ488" i="1" s="1"/>
  <c r="L488" i="1"/>
  <c r="AM488" i="1" s="1"/>
  <c r="C488" i="1"/>
  <c r="AT487" i="1"/>
  <c r="AK487" i="1"/>
  <c r="AJ487" i="1"/>
  <c r="AI487" i="1"/>
  <c r="AH487" i="1"/>
  <c r="AG487" i="1"/>
  <c r="AF487" i="1"/>
  <c r="AE487" i="1"/>
  <c r="AD487" i="1"/>
  <c r="AC487" i="1"/>
  <c r="AB487" i="1"/>
  <c r="AA487" i="1"/>
  <c r="Z487" i="1"/>
  <c r="Y487" i="1"/>
  <c r="X487" i="1"/>
  <c r="W487" i="1"/>
  <c r="V487" i="1"/>
  <c r="U487" i="1"/>
  <c r="T487" i="1"/>
  <c r="S487" i="1"/>
  <c r="R487" i="1"/>
  <c r="Q487" i="1"/>
  <c r="P487" i="1"/>
  <c r="O487" i="1"/>
  <c r="N487" i="1"/>
  <c r="AL487" i="1" s="1"/>
  <c r="M487" i="1"/>
  <c r="AQ487" i="1" s="1"/>
  <c r="L487" i="1"/>
  <c r="AM487" i="1" s="1"/>
  <c r="C487" i="1"/>
  <c r="AT486" i="1"/>
  <c r="AK486" i="1"/>
  <c r="AJ486" i="1"/>
  <c r="AI486" i="1"/>
  <c r="AH486" i="1"/>
  <c r="AG486" i="1"/>
  <c r="AF486" i="1"/>
  <c r="AE486" i="1"/>
  <c r="AD486" i="1"/>
  <c r="AC486" i="1"/>
  <c r="AB486" i="1"/>
  <c r="AA486" i="1"/>
  <c r="Z486" i="1"/>
  <c r="Y486" i="1"/>
  <c r="X486" i="1"/>
  <c r="W486" i="1"/>
  <c r="V486" i="1"/>
  <c r="U486" i="1"/>
  <c r="T486" i="1"/>
  <c r="S486" i="1"/>
  <c r="R486" i="1"/>
  <c r="Q486" i="1"/>
  <c r="P486" i="1"/>
  <c r="O486" i="1"/>
  <c r="N486" i="1"/>
  <c r="AL486" i="1" s="1"/>
  <c r="M486" i="1"/>
  <c r="AQ486" i="1" s="1"/>
  <c r="L486" i="1"/>
  <c r="AM486" i="1" s="1"/>
  <c r="C486" i="1"/>
  <c r="AT485" i="1"/>
  <c r="AK485" i="1"/>
  <c r="AJ485" i="1"/>
  <c r="AI485" i="1"/>
  <c r="AH485" i="1"/>
  <c r="AG485" i="1"/>
  <c r="AF485" i="1"/>
  <c r="AE485" i="1"/>
  <c r="AD485" i="1"/>
  <c r="AC485" i="1"/>
  <c r="AB485" i="1"/>
  <c r="AA485" i="1"/>
  <c r="Z485" i="1"/>
  <c r="Y485" i="1"/>
  <c r="X485" i="1"/>
  <c r="W485" i="1"/>
  <c r="V485" i="1"/>
  <c r="U485" i="1"/>
  <c r="T485" i="1"/>
  <c r="S485" i="1"/>
  <c r="R485" i="1"/>
  <c r="Q485" i="1"/>
  <c r="P485" i="1"/>
  <c r="O485" i="1"/>
  <c r="N485" i="1"/>
  <c r="AL485" i="1" s="1"/>
  <c r="M485" i="1"/>
  <c r="AQ485" i="1" s="1"/>
  <c r="L485" i="1"/>
  <c r="AM485" i="1" s="1"/>
  <c r="C485" i="1"/>
  <c r="AT484" i="1"/>
  <c r="AK484" i="1"/>
  <c r="AJ484" i="1"/>
  <c r="AI484" i="1"/>
  <c r="AH484" i="1"/>
  <c r="AG484" i="1"/>
  <c r="AF484" i="1"/>
  <c r="AE484" i="1"/>
  <c r="AD484" i="1"/>
  <c r="AC484" i="1"/>
  <c r="AB484" i="1"/>
  <c r="AA484" i="1"/>
  <c r="Z484" i="1"/>
  <c r="Y484" i="1"/>
  <c r="X484" i="1"/>
  <c r="W484" i="1"/>
  <c r="V484" i="1"/>
  <c r="U484" i="1"/>
  <c r="T484" i="1"/>
  <c r="S484" i="1"/>
  <c r="R484" i="1"/>
  <c r="Q484" i="1"/>
  <c r="P484" i="1"/>
  <c r="O484" i="1"/>
  <c r="N484" i="1"/>
  <c r="AL484" i="1" s="1"/>
  <c r="M484" i="1"/>
  <c r="AQ484" i="1" s="1"/>
  <c r="L484" i="1"/>
  <c r="AM484" i="1" s="1"/>
  <c r="C484" i="1"/>
  <c r="AT483" i="1"/>
  <c r="AK483" i="1"/>
  <c r="AJ483" i="1"/>
  <c r="AI483" i="1"/>
  <c r="AH483" i="1"/>
  <c r="AG483" i="1"/>
  <c r="AF483" i="1"/>
  <c r="AE483" i="1"/>
  <c r="AD483" i="1"/>
  <c r="AC483" i="1"/>
  <c r="AB483" i="1"/>
  <c r="AA483" i="1"/>
  <c r="Z483" i="1"/>
  <c r="Y483" i="1"/>
  <c r="X483" i="1"/>
  <c r="W483" i="1"/>
  <c r="V483" i="1"/>
  <c r="U483" i="1"/>
  <c r="T483" i="1"/>
  <c r="S483" i="1"/>
  <c r="R483" i="1"/>
  <c r="Q483" i="1"/>
  <c r="P483" i="1"/>
  <c r="O483" i="1"/>
  <c r="N483" i="1"/>
  <c r="AL483" i="1" s="1"/>
  <c r="M483" i="1"/>
  <c r="AQ483" i="1" s="1"/>
  <c r="L483" i="1"/>
  <c r="AM483" i="1" s="1"/>
  <c r="C483" i="1"/>
  <c r="AT482" i="1"/>
  <c r="AK482" i="1"/>
  <c r="AJ482" i="1"/>
  <c r="AI482" i="1"/>
  <c r="AH482" i="1"/>
  <c r="AG482" i="1"/>
  <c r="AF482" i="1"/>
  <c r="AE482" i="1"/>
  <c r="AD482" i="1"/>
  <c r="AC482" i="1"/>
  <c r="AB482" i="1"/>
  <c r="AA482" i="1"/>
  <c r="Z482" i="1"/>
  <c r="Y482" i="1"/>
  <c r="X482" i="1"/>
  <c r="W482" i="1"/>
  <c r="V482" i="1"/>
  <c r="U482" i="1"/>
  <c r="T482" i="1"/>
  <c r="S482" i="1"/>
  <c r="R482" i="1"/>
  <c r="Q482" i="1"/>
  <c r="P482" i="1"/>
  <c r="O482" i="1"/>
  <c r="N482" i="1"/>
  <c r="AL482" i="1" s="1"/>
  <c r="M482" i="1"/>
  <c r="AQ482" i="1" s="1"/>
  <c r="L482" i="1"/>
  <c r="AM482" i="1" s="1"/>
  <c r="C482" i="1"/>
  <c r="AT481" i="1"/>
  <c r="AK481" i="1"/>
  <c r="AJ481" i="1"/>
  <c r="AI481" i="1"/>
  <c r="AH481" i="1"/>
  <c r="AG481" i="1"/>
  <c r="AF481" i="1"/>
  <c r="AE481" i="1"/>
  <c r="AD481" i="1"/>
  <c r="AC481" i="1"/>
  <c r="AB481" i="1"/>
  <c r="AA481" i="1"/>
  <c r="Z481" i="1"/>
  <c r="Y481" i="1"/>
  <c r="X481" i="1"/>
  <c r="W481" i="1"/>
  <c r="V481" i="1"/>
  <c r="U481" i="1"/>
  <c r="T481" i="1"/>
  <c r="S481" i="1"/>
  <c r="R481" i="1"/>
  <c r="Q481" i="1"/>
  <c r="P481" i="1"/>
  <c r="O481" i="1"/>
  <c r="N481" i="1"/>
  <c r="AL481" i="1" s="1"/>
  <c r="M481" i="1"/>
  <c r="AQ481" i="1" s="1"/>
  <c r="L481" i="1"/>
  <c r="AM481" i="1" s="1"/>
  <c r="C481" i="1"/>
  <c r="AT480" i="1"/>
  <c r="AK480" i="1"/>
  <c r="AJ480" i="1"/>
  <c r="AI480" i="1"/>
  <c r="AH480" i="1"/>
  <c r="AG480" i="1"/>
  <c r="AF480" i="1"/>
  <c r="AE480" i="1"/>
  <c r="AD480" i="1"/>
  <c r="AC480" i="1"/>
  <c r="AB480" i="1"/>
  <c r="AA480" i="1"/>
  <c r="Z480" i="1"/>
  <c r="Y480" i="1"/>
  <c r="X480" i="1"/>
  <c r="W480" i="1"/>
  <c r="V480" i="1"/>
  <c r="U480" i="1"/>
  <c r="T480" i="1"/>
  <c r="S480" i="1"/>
  <c r="R480" i="1"/>
  <c r="Q480" i="1"/>
  <c r="P480" i="1"/>
  <c r="O480" i="1"/>
  <c r="N480" i="1"/>
  <c r="AL480" i="1" s="1"/>
  <c r="M480" i="1"/>
  <c r="AQ480" i="1" s="1"/>
  <c r="L480" i="1"/>
  <c r="AM480" i="1" s="1"/>
  <c r="C480" i="1"/>
  <c r="AT479" i="1"/>
  <c r="AK479" i="1"/>
  <c r="AJ479" i="1"/>
  <c r="AI479" i="1"/>
  <c r="AH479" i="1"/>
  <c r="AG479" i="1"/>
  <c r="AF479" i="1"/>
  <c r="AE479" i="1"/>
  <c r="AD479" i="1"/>
  <c r="AC479" i="1"/>
  <c r="AB479" i="1"/>
  <c r="AA479" i="1"/>
  <c r="Z479" i="1"/>
  <c r="Y479" i="1"/>
  <c r="X479" i="1"/>
  <c r="W479" i="1"/>
  <c r="V479" i="1"/>
  <c r="U479" i="1"/>
  <c r="T479" i="1"/>
  <c r="S479" i="1"/>
  <c r="R479" i="1"/>
  <c r="Q479" i="1"/>
  <c r="P479" i="1"/>
  <c r="O479" i="1"/>
  <c r="N479" i="1"/>
  <c r="AL479" i="1" s="1"/>
  <c r="M479" i="1"/>
  <c r="AN479" i="1" s="1"/>
  <c r="L479" i="1"/>
  <c r="AM479" i="1" s="1"/>
  <c r="C479" i="1"/>
  <c r="AT478" i="1"/>
  <c r="AK478" i="1"/>
  <c r="AJ478" i="1"/>
  <c r="AI478" i="1"/>
  <c r="AH478" i="1"/>
  <c r="AG478" i="1"/>
  <c r="AF478" i="1"/>
  <c r="AE478" i="1"/>
  <c r="AD478" i="1"/>
  <c r="AC478" i="1"/>
  <c r="AB478" i="1"/>
  <c r="AA478" i="1"/>
  <c r="Z478" i="1"/>
  <c r="Y478" i="1"/>
  <c r="X478" i="1"/>
  <c r="W478" i="1"/>
  <c r="V478" i="1"/>
  <c r="U478" i="1"/>
  <c r="T478" i="1"/>
  <c r="S478" i="1"/>
  <c r="R478" i="1"/>
  <c r="Q478" i="1"/>
  <c r="P478" i="1"/>
  <c r="O478" i="1"/>
  <c r="N478" i="1"/>
  <c r="AL478" i="1" s="1"/>
  <c r="M478" i="1"/>
  <c r="L478" i="1"/>
  <c r="AM478" i="1" s="1"/>
  <c r="C478" i="1"/>
  <c r="AT477" i="1"/>
  <c r="AK477" i="1"/>
  <c r="AJ477" i="1"/>
  <c r="AI477" i="1"/>
  <c r="AH477" i="1"/>
  <c r="AG477" i="1"/>
  <c r="AF477" i="1"/>
  <c r="AE477" i="1"/>
  <c r="AD477" i="1"/>
  <c r="AC477" i="1"/>
  <c r="AB477" i="1"/>
  <c r="AA477" i="1"/>
  <c r="Z477" i="1"/>
  <c r="Y477" i="1"/>
  <c r="X477" i="1"/>
  <c r="W477" i="1"/>
  <c r="V477" i="1"/>
  <c r="U477" i="1"/>
  <c r="T477" i="1"/>
  <c r="S477" i="1"/>
  <c r="R477" i="1"/>
  <c r="Q477" i="1"/>
  <c r="P477" i="1"/>
  <c r="O477" i="1"/>
  <c r="N477" i="1"/>
  <c r="AL477" i="1" s="1"/>
  <c r="M477" i="1"/>
  <c r="AN477" i="1" s="1"/>
  <c r="L477" i="1"/>
  <c r="AM477" i="1" s="1"/>
  <c r="C477" i="1"/>
  <c r="AT476" i="1"/>
  <c r="AK476" i="1"/>
  <c r="AJ476" i="1"/>
  <c r="AI476" i="1"/>
  <c r="AH476" i="1"/>
  <c r="AG476" i="1"/>
  <c r="AF476" i="1"/>
  <c r="AE476" i="1"/>
  <c r="AD476" i="1"/>
  <c r="AC476" i="1"/>
  <c r="AB476" i="1"/>
  <c r="AA476" i="1"/>
  <c r="Z476" i="1"/>
  <c r="Y476" i="1"/>
  <c r="X476" i="1"/>
  <c r="W476" i="1"/>
  <c r="V476" i="1"/>
  <c r="U476" i="1"/>
  <c r="T476" i="1"/>
  <c r="S476" i="1"/>
  <c r="R476" i="1"/>
  <c r="Q476" i="1"/>
  <c r="P476" i="1"/>
  <c r="O476" i="1"/>
  <c r="N476" i="1"/>
  <c r="AL476" i="1" s="1"/>
  <c r="M476" i="1"/>
  <c r="AQ476" i="1" s="1"/>
  <c r="L476" i="1"/>
  <c r="AM476" i="1" s="1"/>
  <c r="C476" i="1"/>
  <c r="AT475" i="1"/>
  <c r="AK475" i="1"/>
  <c r="AJ475" i="1"/>
  <c r="AI475" i="1"/>
  <c r="AH475" i="1"/>
  <c r="AG475" i="1"/>
  <c r="AF475" i="1"/>
  <c r="AE475" i="1"/>
  <c r="AD475" i="1"/>
  <c r="AC475" i="1"/>
  <c r="AB475" i="1"/>
  <c r="AA475" i="1"/>
  <c r="Z475" i="1"/>
  <c r="Y475" i="1"/>
  <c r="X475" i="1"/>
  <c r="W475" i="1"/>
  <c r="V475" i="1"/>
  <c r="U475" i="1"/>
  <c r="T475" i="1"/>
  <c r="S475" i="1"/>
  <c r="R475" i="1"/>
  <c r="Q475" i="1"/>
  <c r="P475" i="1"/>
  <c r="O475" i="1"/>
  <c r="N475" i="1"/>
  <c r="AL475" i="1" s="1"/>
  <c r="M475" i="1"/>
  <c r="AN475" i="1" s="1"/>
  <c r="L475" i="1"/>
  <c r="AM475" i="1" s="1"/>
  <c r="C475" i="1"/>
  <c r="AT474" i="1"/>
  <c r="AK474" i="1"/>
  <c r="AJ474" i="1"/>
  <c r="AI474" i="1"/>
  <c r="AH474" i="1"/>
  <c r="AG474" i="1"/>
  <c r="AF474" i="1"/>
  <c r="AE474" i="1"/>
  <c r="AD474" i="1"/>
  <c r="AC474" i="1"/>
  <c r="AB474" i="1"/>
  <c r="AA474" i="1"/>
  <c r="Z474" i="1"/>
  <c r="Y474" i="1"/>
  <c r="X474" i="1"/>
  <c r="W474" i="1"/>
  <c r="V474" i="1"/>
  <c r="U474" i="1"/>
  <c r="T474" i="1"/>
  <c r="S474" i="1"/>
  <c r="R474" i="1"/>
  <c r="Q474" i="1"/>
  <c r="P474" i="1"/>
  <c r="O474" i="1"/>
  <c r="N474" i="1"/>
  <c r="AL474" i="1" s="1"/>
  <c r="M474" i="1"/>
  <c r="AQ474" i="1" s="1"/>
  <c r="L474" i="1"/>
  <c r="AM474" i="1" s="1"/>
  <c r="C474" i="1"/>
  <c r="AT473" i="1"/>
  <c r="AK473" i="1"/>
  <c r="AJ473" i="1"/>
  <c r="AI473" i="1"/>
  <c r="AH473" i="1"/>
  <c r="AG473" i="1"/>
  <c r="AF473" i="1"/>
  <c r="AE473" i="1"/>
  <c r="AD473" i="1"/>
  <c r="AC473" i="1"/>
  <c r="AB473" i="1"/>
  <c r="AA473" i="1"/>
  <c r="Z473" i="1"/>
  <c r="Y473" i="1"/>
  <c r="X473" i="1"/>
  <c r="W473" i="1"/>
  <c r="V473" i="1"/>
  <c r="U473" i="1"/>
  <c r="T473" i="1"/>
  <c r="S473" i="1"/>
  <c r="R473" i="1"/>
  <c r="Q473" i="1"/>
  <c r="P473" i="1"/>
  <c r="O473" i="1"/>
  <c r="N473" i="1"/>
  <c r="AL473" i="1" s="1"/>
  <c r="M473" i="1"/>
  <c r="AQ473" i="1" s="1"/>
  <c r="L473" i="1"/>
  <c r="AM473" i="1" s="1"/>
  <c r="C473" i="1"/>
  <c r="AT472" i="1"/>
  <c r="AK472" i="1"/>
  <c r="AJ472" i="1"/>
  <c r="AI472" i="1"/>
  <c r="AH472" i="1"/>
  <c r="AG472" i="1"/>
  <c r="AF472" i="1"/>
  <c r="AE472" i="1"/>
  <c r="AD472" i="1"/>
  <c r="AC472" i="1"/>
  <c r="AB472" i="1"/>
  <c r="AA472" i="1"/>
  <c r="Z472" i="1"/>
  <c r="Y472" i="1"/>
  <c r="X472" i="1"/>
  <c r="W472" i="1"/>
  <c r="V472" i="1"/>
  <c r="U472" i="1"/>
  <c r="T472" i="1"/>
  <c r="S472" i="1"/>
  <c r="R472" i="1"/>
  <c r="Q472" i="1"/>
  <c r="P472" i="1"/>
  <c r="O472" i="1"/>
  <c r="N472" i="1"/>
  <c r="AL472" i="1" s="1"/>
  <c r="M472" i="1"/>
  <c r="AN472" i="1" s="1"/>
  <c r="L472" i="1"/>
  <c r="AM472" i="1" s="1"/>
  <c r="C472" i="1"/>
  <c r="AT471" i="1"/>
  <c r="AK471" i="1"/>
  <c r="AJ471" i="1"/>
  <c r="AI471" i="1"/>
  <c r="AH471" i="1"/>
  <c r="AG471" i="1"/>
  <c r="AF471" i="1"/>
  <c r="AE471" i="1"/>
  <c r="AD471" i="1"/>
  <c r="AC471" i="1"/>
  <c r="AB471" i="1"/>
  <c r="AA471" i="1"/>
  <c r="Z471" i="1"/>
  <c r="Y471" i="1"/>
  <c r="X471" i="1"/>
  <c r="W471" i="1"/>
  <c r="V471" i="1"/>
  <c r="U471" i="1"/>
  <c r="T471" i="1"/>
  <c r="S471" i="1"/>
  <c r="R471" i="1"/>
  <c r="Q471" i="1"/>
  <c r="P471" i="1"/>
  <c r="O471" i="1"/>
  <c r="N471" i="1"/>
  <c r="AL471" i="1" s="1"/>
  <c r="M471" i="1"/>
  <c r="AQ471" i="1" s="1"/>
  <c r="L471" i="1"/>
  <c r="AM471" i="1" s="1"/>
  <c r="C471" i="1"/>
  <c r="AT470" i="1"/>
  <c r="AK470" i="1"/>
  <c r="AJ470" i="1"/>
  <c r="AI470" i="1"/>
  <c r="AH470" i="1"/>
  <c r="AG470" i="1"/>
  <c r="AF470" i="1"/>
  <c r="AE470" i="1"/>
  <c r="AD470" i="1"/>
  <c r="AC470" i="1"/>
  <c r="AB470" i="1"/>
  <c r="AA470" i="1"/>
  <c r="Z470" i="1"/>
  <c r="Y470" i="1"/>
  <c r="X470" i="1"/>
  <c r="W470" i="1"/>
  <c r="V470" i="1"/>
  <c r="U470" i="1"/>
  <c r="T470" i="1"/>
  <c r="S470" i="1"/>
  <c r="R470" i="1"/>
  <c r="Q470" i="1"/>
  <c r="P470" i="1"/>
  <c r="O470" i="1"/>
  <c r="N470" i="1"/>
  <c r="AL470" i="1" s="1"/>
  <c r="M470" i="1"/>
  <c r="AN470" i="1" s="1"/>
  <c r="L470" i="1"/>
  <c r="AM470" i="1" s="1"/>
  <c r="C470" i="1"/>
  <c r="AT469" i="1"/>
  <c r="AK469" i="1"/>
  <c r="AJ469" i="1"/>
  <c r="AI469" i="1"/>
  <c r="AH469" i="1"/>
  <c r="AG469" i="1"/>
  <c r="AF469" i="1"/>
  <c r="AE469" i="1"/>
  <c r="AD469" i="1"/>
  <c r="AC469" i="1"/>
  <c r="AB469" i="1"/>
  <c r="AA469" i="1"/>
  <c r="Z469" i="1"/>
  <c r="Y469" i="1"/>
  <c r="X469" i="1"/>
  <c r="W469" i="1"/>
  <c r="V469" i="1"/>
  <c r="U469" i="1"/>
  <c r="T469" i="1"/>
  <c r="S469" i="1"/>
  <c r="R469" i="1"/>
  <c r="Q469" i="1"/>
  <c r="P469" i="1"/>
  <c r="O469" i="1"/>
  <c r="N469" i="1"/>
  <c r="AL469" i="1" s="1"/>
  <c r="M469" i="1"/>
  <c r="AN469" i="1" s="1"/>
  <c r="L469" i="1"/>
  <c r="AM469" i="1" s="1"/>
  <c r="C469" i="1"/>
  <c r="AT468" i="1"/>
  <c r="AK468" i="1"/>
  <c r="AJ468" i="1"/>
  <c r="AI468" i="1"/>
  <c r="AH468" i="1"/>
  <c r="AG468" i="1"/>
  <c r="AF468" i="1"/>
  <c r="AE468" i="1"/>
  <c r="AD468" i="1"/>
  <c r="AC468" i="1"/>
  <c r="AB468" i="1"/>
  <c r="AA468" i="1"/>
  <c r="Z468" i="1"/>
  <c r="Y468" i="1"/>
  <c r="X468" i="1"/>
  <c r="W468" i="1"/>
  <c r="V468" i="1"/>
  <c r="U468" i="1"/>
  <c r="T468" i="1"/>
  <c r="S468" i="1"/>
  <c r="R468" i="1"/>
  <c r="Q468" i="1"/>
  <c r="P468" i="1"/>
  <c r="O468" i="1"/>
  <c r="N468" i="1"/>
  <c r="AL468" i="1" s="1"/>
  <c r="M468" i="1"/>
  <c r="AN468" i="1" s="1"/>
  <c r="L468" i="1"/>
  <c r="AM468" i="1" s="1"/>
  <c r="C468" i="1"/>
  <c r="AT467" i="1"/>
  <c r="AK467" i="1"/>
  <c r="AJ467" i="1"/>
  <c r="AI467" i="1"/>
  <c r="AH467" i="1"/>
  <c r="AG467" i="1"/>
  <c r="AF467" i="1"/>
  <c r="AE467" i="1"/>
  <c r="AD467" i="1"/>
  <c r="AC467" i="1"/>
  <c r="AB467" i="1"/>
  <c r="AA467" i="1"/>
  <c r="Z467" i="1"/>
  <c r="Y467" i="1"/>
  <c r="X467" i="1"/>
  <c r="W467" i="1"/>
  <c r="V467" i="1"/>
  <c r="U467" i="1"/>
  <c r="T467" i="1"/>
  <c r="S467" i="1"/>
  <c r="R467" i="1"/>
  <c r="Q467" i="1"/>
  <c r="P467" i="1"/>
  <c r="O467" i="1"/>
  <c r="N467" i="1"/>
  <c r="AL467" i="1" s="1"/>
  <c r="M467" i="1"/>
  <c r="AQ467" i="1" s="1"/>
  <c r="L467" i="1"/>
  <c r="AM467" i="1" s="1"/>
  <c r="C467" i="1"/>
  <c r="AT466" i="1"/>
  <c r="AK466" i="1"/>
  <c r="AJ466" i="1"/>
  <c r="AI466" i="1"/>
  <c r="AH466" i="1"/>
  <c r="AG466" i="1"/>
  <c r="AF466" i="1"/>
  <c r="AE466" i="1"/>
  <c r="AD466" i="1"/>
  <c r="AC466" i="1"/>
  <c r="AB466" i="1"/>
  <c r="AA466" i="1"/>
  <c r="Z466" i="1"/>
  <c r="Y466" i="1"/>
  <c r="X466" i="1"/>
  <c r="W466" i="1"/>
  <c r="V466" i="1"/>
  <c r="U466" i="1"/>
  <c r="T466" i="1"/>
  <c r="S466" i="1"/>
  <c r="R466" i="1"/>
  <c r="Q466" i="1"/>
  <c r="P466" i="1"/>
  <c r="O466" i="1"/>
  <c r="N466" i="1"/>
  <c r="AL466" i="1" s="1"/>
  <c r="M466" i="1"/>
  <c r="L466" i="1"/>
  <c r="AM466" i="1" s="1"/>
  <c r="C466" i="1"/>
  <c r="AT465" i="1"/>
  <c r="AK465" i="1"/>
  <c r="AJ465" i="1"/>
  <c r="AI465" i="1"/>
  <c r="AH465" i="1"/>
  <c r="AG465" i="1"/>
  <c r="AF465" i="1"/>
  <c r="AE465" i="1"/>
  <c r="AD465" i="1"/>
  <c r="AC465" i="1"/>
  <c r="AB465" i="1"/>
  <c r="AA465" i="1"/>
  <c r="Z465" i="1"/>
  <c r="Y465" i="1"/>
  <c r="X465" i="1"/>
  <c r="W465" i="1"/>
  <c r="V465" i="1"/>
  <c r="U465" i="1"/>
  <c r="T465" i="1"/>
  <c r="S465" i="1"/>
  <c r="R465" i="1"/>
  <c r="Q465" i="1"/>
  <c r="P465" i="1"/>
  <c r="O465" i="1"/>
  <c r="N465" i="1"/>
  <c r="AL465" i="1" s="1"/>
  <c r="M465" i="1"/>
  <c r="L465" i="1"/>
  <c r="AM465" i="1" s="1"/>
  <c r="C465" i="1"/>
  <c r="AT464" i="1"/>
  <c r="AK464" i="1"/>
  <c r="AJ464" i="1"/>
  <c r="AI464" i="1"/>
  <c r="AH464" i="1"/>
  <c r="AG464" i="1"/>
  <c r="AF464" i="1"/>
  <c r="AE464" i="1"/>
  <c r="AD464" i="1"/>
  <c r="AC464" i="1"/>
  <c r="AB464" i="1"/>
  <c r="AA464" i="1"/>
  <c r="Z464" i="1"/>
  <c r="Y464" i="1"/>
  <c r="X464" i="1"/>
  <c r="W464" i="1"/>
  <c r="V464" i="1"/>
  <c r="U464" i="1"/>
  <c r="T464" i="1"/>
  <c r="S464" i="1"/>
  <c r="R464" i="1"/>
  <c r="Q464" i="1"/>
  <c r="P464" i="1"/>
  <c r="O464" i="1"/>
  <c r="N464" i="1"/>
  <c r="AL464" i="1" s="1"/>
  <c r="M464" i="1"/>
  <c r="AN464" i="1" s="1"/>
  <c r="L464" i="1"/>
  <c r="AM464" i="1" s="1"/>
  <c r="C464" i="1"/>
  <c r="AT463" i="1"/>
  <c r="AK463" i="1"/>
  <c r="AJ463" i="1"/>
  <c r="AI463" i="1"/>
  <c r="AH463" i="1"/>
  <c r="AG463" i="1"/>
  <c r="AF463" i="1"/>
  <c r="AE463" i="1"/>
  <c r="AD463" i="1"/>
  <c r="AC463" i="1"/>
  <c r="AB463" i="1"/>
  <c r="AA463" i="1"/>
  <c r="Z463" i="1"/>
  <c r="Y463" i="1"/>
  <c r="X463" i="1"/>
  <c r="W463" i="1"/>
  <c r="V463" i="1"/>
  <c r="U463" i="1"/>
  <c r="T463" i="1"/>
  <c r="S463" i="1"/>
  <c r="R463" i="1"/>
  <c r="Q463" i="1"/>
  <c r="P463" i="1"/>
  <c r="O463" i="1"/>
  <c r="N463" i="1"/>
  <c r="AL463" i="1" s="1"/>
  <c r="M463" i="1"/>
  <c r="AN463" i="1" s="1"/>
  <c r="L463" i="1"/>
  <c r="AM463" i="1" s="1"/>
  <c r="C463" i="1"/>
  <c r="AT462" i="1"/>
  <c r="AK462" i="1"/>
  <c r="AJ462" i="1"/>
  <c r="AI462" i="1"/>
  <c r="AH462" i="1"/>
  <c r="AG462" i="1"/>
  <c r="AF462" i="1"/>
  <c r="AE462" i="1"/>
  <c r="AD462" i="1"/>
  <c r="AC462" i="1"/>
  <c r="AB462" i="1"/>
  <c r="AA462" i="1"/>
  <c r="Z462" i="1"/>
  <c r="Y462" i="1"/>
  <c r="X462" i="1"/>
  <c r="W462" i="1"/>
  <c r="V462" i="1"/>
  <c r="U462" i="1"/>
  <c r="T462" i="1"/>
  <c r="S462" i="1"/>
  <c r="R462" i="1"/>
  <c r="Q462" i="1"/>
  <c r="P462" i="1"/>
  <c r="O462" i="1"/>
  <c r="N462" i="1"/>
  <c r="AL462" i="1" s="1"/>
  <c r="M462" i="1"/>
  <c r="AN462" i="1" s="1"/>
  <c r="L462" i="1"/>
  <c r="AM462" i="1" s="1"/>
  <c r="C462" i="1"/>
  <c r="AT461" i="1"/>
  <c r="AK461" i="1"/>
  <c r="AJ461" i="1"/>
  <c r="AI461" i="1"/>
  <c r="AH461" i="1"/>
  <c r="AG461" i="1"/>
  <c r="AF461" i="1"/>
  <c r="AE461" i="1"/>
  <c r="AD461" i="1"/>
  <c r="AC461" i="1"/>
  <c r="AB461" i="1"/>
  <c r="AA461" i="1"/>
  <c r="Z461" i="1"/>
  <c r="Y461" i="1"/>
  <c r="X461" i="1"/>
  <c r="W461" i="1"/>
  <c r="V461" i="1"/>
  <c r="U461" i="1"/>
  <c r="T461" i="1"/>
  <c r="S461" i="1"/>
  <c r="R461" i="1"/>
  <c r="Q461" i="1"/>
  <c r="P461" i="1"/>
  <c r="O461" i="1"/>
  <c r="N461" i="1"/>
  <c r="AL461" i="1" s="1"/>
  <c r="M461" i="1"/>
  <c r="AQ461" i="1" s="1"/>
  <c r="L461" i="1"/>
  <c r="AM461" i="1" s="1"/>
  <c r="AP461" i="1" s="1"/>
  <c r="C461" i="1"/>
  <c r="AT460" i="1"/>
  <c r="AK460" i="1"/>
  <c r="AJ460" i="1"/>
  <c r="AI460" i="1"/>
  <c r="AH460" i="1"/>
  <c r="AG460" i="1"/>
  <c r="AF460" i="1"/>
  <c r="AE460" i="1"/>
  <c r="AD460" i="1"/>
  <c r="AC460" i="1"/>
  <c r="AB460" i="1"/>
  <c r="AA460" i="1"/>
  <c r="Z460" i="1"/>
  <c r="Y460" i="1"/>
  <c r="X460" i="1"/>
  <c r="W460" i="1"/>
  <c r="V460" i="1"/>
  <c r="U460" i="1"/>
  <c r="T460" i="1"/>
  <c r="S460" i="1"/>
  <c r="R460" i="1"/>
  <c r="Q460" i="1"/>
  <c r="P460" i="1"/>
  <c r="O460" i="1"/>
  <c r="N460" i="1"/>
  <c r="AL460" i="1" s="1"/>
  <c r="M460" i="1"/>
  <c r="AN460" i="1" s="1"/>
  <c r="L460" i="1"/>
  <c r="AM460" i="1" s="1"/>
  <c r="C460" i="1"/>
  <c r="AT459" i="1"/>
  <c r="AK459" i="1"/>
  <c r="AJ459" i="1"/>
  <c r="AI459" i="1"/>
  <c r="AH459" i="1"/>
  <c r="AG459" i="1"/>
  <c r="AF459" i="1"/>
  <c r="AE459" i="1"/>
  <c r="AD459" i="1"/>
  <c r="AC459" i="1"/>
  <c r="AB459" i="1"/>
  <c r="AA459" i="1"/>
  <c r="Z459" i="1"/>
  <c r="Y459" i="1"/>
  <c r="X459" i="1"/>
  <c r="W459" i="1"/>
  <c r="V459" i="1"/>
  <c r="U459" i="1"/>
  <c r="T459" i="1"/>
  <c r="S459" i="1"/>
  <c r="R459" i="1"/>
  <c r="Q459" i="1"/>
  <c r="P459" i="1"/>
  <c r="O459" i="1"/>
  <c r="N459" i="1"/>
  <c r="AL459" i="1" s="1"/>
  <c r="M459" i="1"/>
  <c r="AQ459" i="1" s="1"/>
  <c r="L459" i="1"/>
  <c r="AM459" i="1" s="1"/>
  <c r="AP459" i="1" s="1"/>
  <c r="C459" i="1"/>
  <c r="AT458" i="1"/>
  <c r="AK458" i="1"/>
  <c r="AJ458" i="1"/>
  <c r="AI458" i="1"/>
  <c r="AH458" i="1"/>
  <c r="AG458" i="1"/>
  <c r="AF458" i="1"/>
  <c r="AE458" i="1"/>
  <c r="AD458" i="1"/>
  <c r="AC458" i="1"/>
  <c r="AB458" i="1"/>
  <c r="AA458" i="1"/>
  <c r="Z458" i="1"/>
  <c r="Y458" i="1"/>
  <c r="X458" i="1"/>
  <c r="W458" i="1"/>
  <c r="V458" i="1"/>
  <c r="U458" i="1"/>
  <c r="T458" i="1"/>
  <c r="S458" i="1"/>
  <c r="R458" i="1"/>
  <c r="Q458" i="1"/>
  <c r="P458" i="1"/>
  <c r="O458" i="1"/>
  <c r="N458" i="1"/>
  <c r="AL458" i="1" s="1"/>
  <c r="M458" i="1"/>
  <c r="AN458" i="1" s="1"/>
  <c r="L458" i="1"/>
  <c r="AM458" i="1" s="1"/>
  <c r="C458" i="1"/>
  <c r="AT457" i="1"/>
  <c r="AK457" i="1"/>
  <c r="AJ457" i="1"/>
  <c r="AI457" i="1"/>
  <c r="AH457" i="1"/>
  <c r="AG457" i="1"/>
  <c r="AF457" i="1"/>
  <c r="AE457" i="1"/>
  <c r="AD457" i="1"/>
  <c r="AC457" i="1"/>
  <c r="AB457" i="1"/>
  <c r="AA457" i="1"/>
  <c r="Z457" i="1"/>
  <c r="Y457" i="1"/>
  <c r="X457" i="1"/>
  <c r="W457" i="1"/>
  <c r="V457" i="1"/>
  <c r="U457" i="1"/>
  <c r="T457" i="1"/>
  <c r="S457" i="1"/>
  <c r="R457" i="1"/>
  <c r="Q457" i="1"/>
  <c r="P457" i="1"/>
  <c r="O457" i="1"/>
  <c r="N457" i="1"/>
  <c r="AL457" i="1" s="1"/>
  <c r="M457" i="1"/>
  <c r="L457" i="1"/>
  <c r="AM457" i="1" s="1"/>
  <c r="AP457" i="1" s="1"/>
  <c r="C457" i="1"/>
  <c r="AT456" i="1"/>
  <c r="AK456" i="1"/>
  <c r="AJ456" i="1"/>
  <c r="AI456" i="1"/>
  <c r="AH456" i="1"/>
  <c r="AG456" i="1"/>
  <c r="AF456" i="1"/>
  <c r="AE456" i="1"/>
  <c r="AD456" i="1"/>
  <c r="AC456" i="1"/>
  <c r="AB456" i="1"/>
  <c r="AA456" i="1"/>
  <c r="Z456" i="1"/>
  <c r="Y456" i="1"/>
  <c r="X456" i="1"/>
  <c r="W456" i="1"/>
  <c r="V456" i="1"/>
  <c r="U456" i="1"/>
  <c r="T456" i="1"/>
  <c r="S456" i="1"/>
  <c r="R456" i="1"/>
  <c r="Q456" i="1"/>
  <c r="P456" i="1"/>
  <c r="O456" i="1"/>
  <c r="N456" i="1"/>
  <c r="AL456" i="1" s="1"/>
  <c r="M456" i="1"/>
  <c r="AQ456" i="1" s="1"/>
  <c r="L456" i="1"/>
  <c r="AM456" i="1" s="1"/>
  <c r="C456" i="1"/>
  <c r="AT455" i="1"/>
  <c r="AK455" i="1"/>
  <c r="AJ455" i="1"/>
  <c r="AI455" i="1"/>
  <c r="AH455" i="1"/>
  <c r="AG455" i="1"/>
  <c r="AF455" i="1"/>
  <c r="AE455" i="1"/>
  <c r="AD455" i="1"/>
  <c r="AC455" i="1"/>
  <c r="AB455" i="1"/>
  <c r="AA455" i="1"/>
  <c r="Z455" i="1"/>
  <c r="Y455" i="1"/>
  <c r="X455" i="1"/>
  <c r="W455" i="1"/>
  <c r="V455" i="1"/>
  <c r="U455" i="1"/>
  <c r="T455" i="1"/>
  <c r="S455" i="1"/>
  <c r="R455" i="1"/>
  <c r="Q455" i="1"/>
  <c r="P455" i="1"/>
  <c r="O455" i="1"/>
  <c r="N455" i="1"/>
  <c r="AL455" i="1" s="1"/>
  <c r="M455" i="1"/>
  <c r="AQ455" i="1" s="1"/>
  <c r="L455" i="1"/>
  <c r="AM455" i="1" s="1"/>
  <c r="AP455" i="1" s="1"/>
  <c r="C455" i="1"/>
  <c r="AT454" i="1"/>
  <c r="AK454" i="1"/>
  <c r="AJ454" i="1"/>
  <c r="AI454" i="1"/>
  <c r="AH454" i="1"/>
  <c r="AG454" i="1"/>
  <c r="AF454" i="1"/>
  <c r="AE454" i="1"/>
  <c r="AD454" i="1"/>
  <c r="AC454" i="1"/>
  <c r="AB454" i="1"/>
  <c r="AA454" i="1"/>
  <c r="Z454" i="1"/>
  <c r="Y454" i="1"/>
  <c r="X454" i="1"/>
  <c r="W454" i="1"/>
  <c r="V454" i="1"/>
  <c r="U454" i="1"/>
  <c r="T454" i="1"/>
  <c r="S454" i="1"/>
  <c r="R454" i="1"/>
  <c r="Q454" i="1"/>
  <c r="P454" i="1"/>
  <c r="O454" i="1"/>
  <c r="N454" i="1"/>
  <c r="AL454" i="1" s="1"/>
  <c r="M454" i="1"/>
  <c r="L454" i="1"/>
  <c r="AM454" i="1" s="1"/>
  <c r="C454" i="1"/>
  <c r="AT453" i="1"/>
  <c r="AK453" i="1"/>
  <c r="AJ453" i="1"/>
  <c r="AI453" i="1"/>
  <c r="AH453" i="1"/>
  <c r="AG453" i="1"/>
  <c r="AF453" i="1"/>
  <c r="AE453" i="1"/>
  <c r="AD453" i="1"/>
  <c r="AC453" i="1"/>
  <c r="AB453" i="1"/>
  <c r="AA453" i="1"/>
  <c r="Z453" i="1"/>
  <c r="Y453" i="1"/>
  <c r="X453" i="1"/>
  <c r="W453" i="1"/>
  <c r="V453" i="1"/>
  <c r="U453" i="1"/>
  <c r="T453" i="1"/>
  <c r="S453" i="1"/>
  <c r="R453" i="1"/>
  <c r="Q453" i="1"/>
  <c r="P453" i="1"/>
  <c r="O453" i="1"/>
  <c r="N453" i="1"/>
  <c r="AL453" i="1" s="1"/>
  <c r="M453" i="1"/>
  <c r="AN453" i="1" s="1"/>
  <c r="L453" i="1"/>
  <c r="AM453" i="1" s="1"/>
  <c r="AP453" i="1" s="1"/>
  <c r="C453" i="1"/>
  <c r="AT452" i="1"/>
  <c r="AK452" i="1"/>
  <c r="AJ452" i="1"/>
  <c r="AI452" i="1"/>
  <c r="AH452" i="1"/>
  <c r="AG452" i="1"/>
  <c r="AF452" i="1"/>
  <c r="AE452" i="1"/>
  <c r="AD452" i="1"/>
  <c r="AC452" i="1"/>
  <c r="AB452" i="1"/>
  <c r="AA452" i="1"/>
  <c r="Z452" i="1"/>
  <c r="Y452" i="1"/>
  <c r="X452" i="1"/>
  <c r="W452" i="1"/>
  <c r="V452" i="1"/>
  <c r="U452" i="1"/>
  <c r="T452" i="1"/>
  <c r="S452" i="1"/>
  <c r="R452" i="1"/>
  <c r="Q452" i="1"/>
  <c r="P452" i="1"/>
  <c r="O452" i="1"/>
  <c r="N452" i="1"/>
  <c r="AL452" i="1" s="1"/>
  <c r="M452" i="1"/>
  <c r="AQ452" i="1" s="1"/>
  <c r="L452" i="1"/>
  <c r="AM452" i="1" s="1"/>
  <c r="C452" i="1"/>
  <c r="AT451" i="1"/>
  <c r="AK451" i="1"/>
  <c r="AJ451" i="1"/>
  <c r="AI451" i="1"/>
  <c r="AH451" i="1"/>
  <c r="AG451" i="1"/>
  <c r="AF451" i="1"/>
  <c r="AE451" i="1"/>
  <c r="AD451" i="1"/>
  <c r="AC451" i="1"/>
  <c r="AB451" i="1"/>
  <c r="AA451" i="1"/>
  <c r="Z451" i="1"/>
  <c r="Y451" i="1"/>
  <c r="X451" i="1"/>
  <c r="W451" i="1"/>
  <c r="V451" i="1"/>
  <c r="U451" i="1"/>
  <c r="T451" i="1"/>
  <c r="S451" i="1"/>
  <c r="R451" i="1"/>
  <c r="Q451" i="1"/>
  <c r="P451" i="1"/>
  <c r="O451" i="1"/>
  <c r="N451" i="1"/>
  <c r="AL451" i="1" s="1"/>
  <c r="M451" i="1"/>
  <c r="AN451" i="1" s="1"/>
  <c r="L451" i="1"/>
  <c r="AM451" i="1" s="1"/>
  <c r="AP451" i="1" s="1"/>
  <c r="C451" i="1"/>
  <c r="AT450" i="1"/>
  <c r="AK450" i="1"/>
  <c r="AJ450" i="1"/>
  <c r="AI450" i="1"/>
  <c r="AH450" i="1"/>
  <c r="AG450" i="1"/>
  <c r="AF450" i="1"/>
  <c r="AE450" i="1"/>
  <c r="AD450" i="1"/>
  <c r="AC450" i="1"/>
  <c r="AB450" i="1"/>
  <c r="AA450" i="1"/>
  <c r="Z450" i="1"/>
  <c r="Y450" i="1"/>
  <c r="X450" i="1"/>
  <c r="W450" i="1"/>
  <c r="V450" i="1"/>
  <c r="U450" i="1"/>
  <c r="T450" i="1"/>
  <c r="S450" i="1"/>
  <c r="R450" i="1"/>
  <c r="Q450" i="1"/>
  <c r="P450" i="1"/>
  <c r="O450" i="1"/>
  <c r="N450" i="1"/>
  <c r="AL450" i="1" s="1"/>
  <c r="M450" i="1"/>
  <c r="AQ450" i="1" s="1"/>
  <c r="L450" i="1"/>
  <c r="AM450" i="1" s="1"/>
  <c r="C450" i="1"/>
  <c r="AT449" i="1"/>
  <c r="AK449" i="1"/>
  <c r="AJ449" i="1"/>
  <c r="AI449" i="1"/>
  <c r="AH449" i="1"/>
  <c r="AG449" i="1"/>
  <c r="AF449" i="1"/>
  <c r="AE449" i="1"/>
  <c r="AD449" i="1"/>
  <c r="AC449" i="1"/>
  <c r="AB449" i="1"/>
  <c r="AA449" i="1"/>
  <c r="Z449" i="1"/>
  <c r="Y449" i="1"/>
  <c r="X449" i="1"/>
  <c r="W449" i="1"/>
  <c r="V449" i="1"/>
  <c r="U449" i="1"/>
  <c r="T449" i="1"/>
  <c r="S449" i="1"/>
  <c r="R449" i="1"/>
  <c r="Q449" i="1"/>
  <c r="P449" i="1"/>
  <c r="O449" i="1"/>
  <c r="N449" i="1"/>
  <c r="AL449" i="1" s="1"/>
  <c r="M449" i="1"/>
  <c r="AQ449" i="1" s="1"/>
  <c r="L449" i="1"/>
  <c r="AM449" i="1" s="1"/>
  <c r="AP449" i="1" s="1"/>
  <c r="C449" i="1"/>
  <c r="AT448" i="1"/>
  <c r="AK448" i="1"/>
  <c r="AJ448" i="1"/>
  <c r="AI448" i="1"/>
  <c r="AH448" i="1"/>
  <c r="AG448" i="1"/>
  <c r="AF448" i="1"/>
  <c r="AE448" i="1"/>
  <c r="AD448" i="1"/>
  <c r="AC448" i="1"/>
  <c r="AB448" i="1"/>
  <c r="AA448" i="1"/>
  <c r="Z448" i="1"/>
  <c r="Y448" i="1"/>
  <c r="X448" i="1"/>
  <c r="W448" i="1"/>
  <c r="V448" i="1"/>
  <c r="U448" i="1"/>
  <c r="T448" i="1"/>
  <c r="S448" i="1"/>
  <c r="R448" i="1"/>
  <c r="Q448" i="1"/>
  <c r="P448" i="1"/>
  <c r="O448" i="1"/>
  <c r="N448" i="1"/>
  <c r="AL448" i="1" s="1"/>
  <c r="M448" i="1"/>
  <c r="L448" i="1"/>
  <c r="AM448" i="1" s="1"/>
  <c r="C448" i="1"/>
  <c r="AT447" i="1"/>
  <c r="AK447" i="1"/>
  <c r="AJ447" i="1"/>
  <c r="AI447" i="1"/>
  <c r="AH447" i="1"/>
  <c r="AG447" i="1"/>
  <c r="AF447" i="1"/>
  <c r="AE447" i="1"/>
  <c r="AD447" i="1"/>
  <c r="AC447" i="1"/>
  <c r="AB447" i="1"/>
  <c r="AA447" i="1"/>
  <c r="Z447" i="1"/>
  <c r="Y447" i="1"/>
  <c r="X447" i="1"/>
  <c r="W447" i="1"/>
  <c r="V447" i="1"/>
  <c r="U447" i="1"/>
  <c r="T447" i="1"/>
  <c r="S447" i="1"/>
  <c r="R447" i="1"/>
  <c r="Q447" i="1"/>
  <c r="P447" i="1"/>
  <c r="O447" i="1"/>
  <c r="N447" i="1"/>
  <c r="AL447" i="1" s="1"/>
  <c r="M447" i="1"/>
  <c r="AN447" i="1" s="1"/>
  <c r="L447" i="1"/>
  <c r="AM447" i="1" s="1"/>
  <c r="AP447" i="1" s="1"/>
  <c r="C447" i="1"/>
  <c r="AT446" i="1"/>
  <c r="AK446" i="1"/>
  <c r="AJ446" i="1"/>
  <c r="AI446" i="1"/>
  <c r="AH446" i="1"/>
  <c r="AG446" i="1"/>
  <c r="AF446" i="1"/>
  <c r="AE446" i="1"/>
  <c r="AD446" i="1"/>
  <c r="AC446" i="1"/>
  <c r="AB446" i="1"/>
  <c r="AA446" i="1"/>
  <c r="Z446" i="1"/>
  <c r="Y446" i="1"/>
  <c r="X446" i="1"/>
  <c r="W446" i="1"/>
  <c r="V446" i="1"/>
  <c r="U446" i="1"/>
  <c r="T446" i="1"/>
  <c r="S446" i="1"/>
  <c r="R446" i="1"/>
  <c r="Q446" i="1"/>
  <c r="P446" i="1"/>
  <c r="O446" i="1"/>
  <c r="N446" i="1"/>
  <c r="AL446" i="1" s="1"/>
  <c r="M446" i="1"/>
  <c r="AQ446" i="1" s="1"/>
  <c r="L446" i="1"/>
  <c r="AM446" i="1" s="1"/>
  <c r="C446" i="1"/>
  <c r="AT445" i="1"/>
  <c r="AK445" i="1"/>
  <c r="AJ445" i="1"/>
  <c r="AI445" i="1"/>
  <c r="AH445" i="1"/>
  <c r="AG445" i="1"/>
  <c r="AF445" i="1"/>
  <c r="AE445" i="1"/>
  <c r="AD445" i="1"/>
  <c r="AC445" i="1"/>
  <c r="AB445" i="1"/>
  <c r="AA445" i="1"/>
  <c r="Z445" i="1"/>
  <c r="Y445" i="1"/>
  <c r="X445" i="1"/>
  <c r="W445" i="1"/>
  <c r="V445" i="1"/>
  <c r="U445" i="1"/>
  <c r="T445" i="1"/>
  <c r="S445" i="1"/>
  <c r="R445" i="1"/>
  <c r="Q445" i="1"/>
  <c r="P445" i="1"/>
  <c r="O445" i="1"/>
  <c r="N445" i="1"/>
  <c r="AL445" i="1" s="1"/>
  <c r="M445" i="1"/>
  <c r="AN445" i="1" s="1"/>
  <c r="L445" i="1"/>
  <c r="AM445" i="1" s="1"/>
  <c r="AP445" i="1" s="1"/>
  <c r="C445" i="1"/>
  <c r="AT444" i="1"/>
  <c r="AK444" i="1"/>
  <c r="AJ444" i="1"/>
  <c r="AI444" i="1"/>
  <c r="AH444" i="1"/>
  <c r="AG444" i="1"/>
  <c r="AF444" i="1"/>
  <c r="AE444" i="1"/>
  <c r="AD444" i="1"/>
  <c r="AC444" i="1"/>
  <c r="AB444" i="1"/>
  <c r="AA444" i="1"/>
  <c r="Z444" i="1"/>
  <c r="Y444" i="1"/>
  <c r="X444" i="1"/>
  <c r="W444" i="1"/>
  <c r="V444" i="1"/>
  <c r="U444" i="1"/>
  <c r="T444" i="1"/>
  <c r="S444" i="1"/>
  <c r="R444" i="1"/>
  <c r="Q444" i="1"/>
  <c r="P444" i="1"/>
  <c r="O444" i="1"/>
  <c r="N444" i="1"/>
  <c r="AL444" i="1" s="1"/>
  <c r="M444" i="1"/>
  <c r="AQ444" i="1" s="1"/>
  <c r="L444" i="1"/>
  <c r="AM444" i="1" s="1"/>
  <c r="C444" i="1"/>
  <c r="AT443" i="1"/>
  <c r="AK443" i="1"/>
  <c r="AJ443" i="1"/>
  <c r="AI443" i="1"/>
  <c r="AH443" i="1"/>
  <c r="AG443" i="1"/>
  <c r="AF443" i="1"/>
  <c r="AE443" i="1"/>
  <c r="AD443" i="1"/>
  <c r="AC443" i="1"/>
  <c r="AB443" i="1"/>
  <c r="AA443" i="1"/>
  <c r="Z443" i="1"/>
  <c r="Y443" i="1"/>
  <c r="X443" i="1"/>
  <c r="W443" i="1"/>
  <c r="V443" i="1"/>
  <c r="U443" i="1"/>
  <c r="T443" i="1"/>
  <c r="S443" i="1"/>
  <c r="R443" i="1"/>
  <c r="Q443" i="1"/>
  <c r="P443" i="1"/>
  <c r="O443" i="1"/>
  <c r="N443" i="1"/>
  <c r="AL443" i="1" s="1"/>
  <c r="M443" i="1"/>
  <c r="AQ443" i="1" s="1"/>
  <c r="L443" i="1"/>
  <c r="AM443" i="1" s="1"/>
  <c r="AP443" i="1" s="1"/>
  <c r="C443" i="1"/>
  <c r="AT442" i="1"/>
  <c r="AK442" i="1"/>
  <c r="AJ442" i="1"/>
  <c r="AI442" i="1"/>
  <c r="AH442" i="1"/>
  <c r="AG442" i="1"/>
  <c r="AF442" i="1"/>
  <c r="AE442" i="1"/>
  <c r="AD442" i="1"/>
  <c r="AC442" i="1"/>
  <c r="AB442" i="1"/>
  <c r="AA442" i="1"/>
  <c r="Z442" i="1"/>
  <c r="Y442" i="1"/>
  <c r="X442" i="1"/>
  <c r="W442" i="1"/>
  <c r="V442" i="1"/>
  <c r="U442" i="1"/>
  <c r="T442" i="1"/>
  <c r="S442" i="1"/>
  <c r="R442" i="1"/>
  <c r="Q442" i="1"/>
  <c r="P442" i="1"/>
  <c r="O442" i="1"/>
  <c r="N442" i="1"/>
  <c r="AL442" i="1" s="1"/>
  <c r="M442" i="1"/>
  <c r="AN442" i="1" s="1"/>
  <c r="L442" i="1"/>
  <c r="AM442" i="1" s="1"/>
  <c r="C442" i="1"/>
  <c r="AT441" i="1"/>
  <c r="AK441" i="1"/>
  <c r="AJ441" i="1"/>
  <c r="AI441" i="1"/>
  <c r="AH441" i="1"/>
  <c r="AG441" i="1"/>
  <c r="AF441" i="1"/>
  <c r="AE441" i="1"/>
  <c r="AD441" i="1"/>
  <c r="AC441" i="1"/>
  <c r="AB441" i="1"/>
  <c r="AA441" i="1"/>
  <c r="Z441" i="1"/>
  <c r="Y441" i="1"/>
  <c r="X441" i="1"/>
  <c r="W441" i="1"/>
  <c r="V441" i="1"/>
  <c r="U441" i="1"/>
  <c r="T441" i="1"/>
  <c r="S441" i="1"/>
  <c r="R441" i="1"/>
  <c r="Q441" i="1"/>
  <c r="P441" i="1"/>
  <c r="O441" i="1"/>
  <c r="N441" i="1"/>
  <c r="AL441" i="1" s="1"/>
  <c r="M441" i="1"/>
  <c r="AQ441" i="1" s="1"/>
  <c r="L441" i="1"/>
  <c r="AM441" i="1" s="1"/>
  <c r="AP441" i="1" s="1"/>
  <c r="C441" i="1"/>
  <c r="AT440" i="1"/>
  <c r="AK440" i="1"/>
  <c r="AJ440" i="1"/>
  <c r="AI440" i="1"/>
  <c r="AH440" i="1"/>
  <c r="AG440" i="1"/>
  <c r="AF440" i="1"/>
  <c r="AE440" i="1"/>
  <c r="AD440" i="1"/>
  <c r="AC440" i="1"/>
  <c r="AB440" i="1"/>
  <c r="AA440" i="1"/>
  <c r="Z440" i="1"/>
  <c r="Y440" i="1"/>
  <c r="X440" i="1"/>
  <c r="W440" i="1"/>
  <c r="V440" i="1"/>
  <c r="U440" i="1"/>
  <c r="T440" i="1"/>
  <c r="S440" i="1"/>
  <c r="R440" i="1"/>
  <c r="Q440" i="1"/>
  <c r="P440" i="1"/>
  <c r="O440" i="1"/>
  <c r="N440" i="1"/>
  <c r="AL440" i="1" s="1"/>
  <c r="M440" i="1"/>
  <c r="AQ440" i="1" s="1"/>
  <c r="L440" i="1"/>
  <c r="AM440" i="1" s="1"/>
  <c r="C440" i="1"/>
  <c r="AT439" i="1"/>
  <c r="AK439" i="1"/>
  <c r="AJ439" i="1"/>
  <c r="AI439" i="1"/>
  <c r="AH439" i="1"/>
  <c r="AG439" i="1"/>
  <c r="AF439" i="1"/>
  <c r="AE439" i="1"/>
  <c r="AD439" i="1"/>
  <c r="AC439" i="1"/>
  <c r="AB439" i="1"/>
  <c r="AA439" i="1"/>
  <c r="Z439" i="1"/>
  <c r="Y439" i="1"/>
  <c r="X439" i="1"/>
  <c r="W439" i="1"/>
  <c r="V439" i="1"/>
  <c r="U439" i="1"/>
  <c r="T439" i="1"/>
  <c r="S439" i="1"/>
  <c r="R439" i="1"/>
  <c r="Q439" i="1"/>
  <c r="P439" i="1"/>
  <c r="O439" i="1"/>
  <c r="N439" i="1"/>
  <c r="AL439" i="1" s="1"/>
  <c r="M439" i="1"/>
  <c r="AN439" i="1" s="1"/>
  <c r="L439" i="1"/>
  <c r="AM439" i="1" s="1"/>
  <c r="AP439" i="1" s="1"/>
  <c r="C439" i="1"/>
  <c r="AT438" i="1"/>
  <c r="AK438" i="1"/>
  <c r="AJ438" i="1"/>
  <c r="AI438" i="1"/>
  <c r="AH438" i="1"/>
  <c r="AG438" i="1"/>
  <c r="AF438" i="1"/>
  <c r="AE438" i="1"/>
  <c r="AD438" i="1"/>
  <c r="AC438" i="1"/>
  <c r="AB438" i="1"/>
  <c r="AA438" i="1"/>
  <c r="Z438" i="1"/>
  <c r="Y438" i="1"/>
  <c r="X438" i="1"/>
  <c r="W438" i="1"/>
  <c r="V438" i="1"/>
  <c r="U438" i="1"/>
  <c r="T438" i="1"/>
  <c r="S438" i="1"/>
  <c r="R438" i="1"/>
  <c r="Q438" i="1"/>
  <c r="P438" i="1"/>
  <c r="O438" i="1"/>
  <c r="N438" i="1"/>
  <c r="AL438" i="1" s="1"/>
  <c r="M438" i="1"/>
  <c r="AQ438" i="1" s="1"/>
  <c r="L438" i="1"/>
  <c r="AM438" i="1" s="1"/>
  <c r="C438" i="1"/>
  <c r="AT437" i="1"/>
  <c r="AK437" i="1"/>
  <c r="AJ437" i="1"/>
  <c r="AI437" i="1"/>
  <c r="AH437" i="1"/>
  <c r="AG437" i="1"/>
  <c r="AF437" i="1"/>
  <c r="AE437" i="1"/>
  <c r="AD437" i="1"/>
  <c r="AC437" i="1"/>
  <c r="AB437" i="1"/>
  <c r="AA437" i="1"/>
  <c r="Z437" i="1"/>
  <c r="Y437" i="1"/>
  <c r="X437" i="1"/>
  <c r="W437" i="1"/>
  <c r="V437" i="1"/>
  <c r="U437" i="1"/>
  <c r="T437" i="1"/>
  <c r="S437" i="1"/>
  <c r="R437" i="1"/>
  <c r="Q437" i="1"/>
  <c r="P437" i="1"/>
  <c r="O437" i="1"/>
  <c r="N437" i="1"/>
  <c r="AL437" i="1" s="1"/>
  <c r="M437" i="1"/>
  <c r="AQ437" i="1" s="1"/>
  <c r="L437" i="1"/>
  <c r="AM437" i="1" s="1"/>
  <c r="C437" i="1"/>
  <c r="AT436" i="1"/>
  <c r="AK436" i="1"/>
  <c r="AJ436" i="1"/>
  <c r="AI436" i="1"/>
  <c r="AH436" i="1"/>
  <c r="AG436" i="1"/>
  <c r="AF436" i="1"/>
  <c r="AE436" i="1"/>
  <c r="AD436" i="1"/>
  <c r="AC436" i="1"/>
  <c r="AB436" i="1"/>
  <c r="AA436" i="1"/>
  <c r="Z436" i="1"/>
  <c r="Y436" i="1"/>
  <c r="X436" i="1"/>
  <c r="W436" i="1"/>
  <c r="V436" i="1"/>
  <c r="U436" i="1"/>
  <c r="T436" i="1"/>
  <c r="S436" i="1"/>
  <c r="R436" i="1"/>
  <c r="Q436" i="1"/>
  <c r="P436" i="1"/>
  <c r="O436" i="1"/>
  <c r="N436" i="1"/>
  <c r="AL436" i="1" s="1"/>
  <c r="M436" i="1"/>
  <c r="AQ436" i="1" s="1"/>
  <c r="L436" i="1"/>
  <c r="AM436" i="1" s="1"/>
  <c r="C436" i="1"/>
  <c r="AT435" i="1"/>
  <c r="AK435" i="1"/>
  <c r="AJ435" i="1"/>
  <c r="AI435" i="1"/>
  <c r="AH435" i="1"/>
  <c r="AG435" i="1"/>
  <c r="AF435" i="1"/>
  <c r="AE435" i="1"/>
  <c r="AD435" i="1"/>
  <c r="AC435" i="1"/>
  <c r="AB435" i="1"/>
  <c r="AA435" i="1"/>
  <c r="Z435" i="1"/>
  <c r="Y435" i="1"/>
  <c r="X435" i="1"/>
  <c r="W435" i="1"/>
  <c r="V435" i="1"/>
  <c r="U435" i="1"/>
  <c r="T435" i="1"/>
  <c r="S435" i="1"/>
  <c r="R435" i="1"/>
  <c r="Q435" i="1"/>
  <c r="P435" i="1"/>
  <c r="O435" i="1"/>
  <c r="N435" i="1"/>
  <c r="AL435" i="1" s="1"/>
  <c r="M435" i="1"/>
  <c r="AQ435" i="1" s="1"/>
  <c r="L435" i="1"/>
  <c r="AM435" i="1" s="1"/>
  <c r="C435" i="1"/>
  <c r="AT434" i="1"/>
  <c r="AK434" i="1"/>
  <c r="AJ434" i="1"/>
  <c r="AI434" i="1"/>
  <c r="AH434" i="1"/>
  <c r="AG434" i="1"/>
  <c r="AF434" i="1"/>
  <c r="AE434" i="1"/>
  <c r="AD434" i="1"/>
  <c r="AC434" i="1"/>
  <c r="AB434" i="1"/>
  <c r="AA434" i="1"/>
  <c r="Z434" i="1"/>
  <c r="Y434" i="1"/>
  <c r="X434" i="1"/>
  <c r="W434" i="1"/>
  <c r="V434" i="1"/>
  <c r="U434" i="1"/>
  <c r="T434" i="1"/>
  <c r="S434" i="1"/>
  <c r="R434" i="1"/>
  <c r="Q434" i="1"/>
  <c r="P434" i="1"/>
  <c r="O434" i="1"/>
  <c r="N434" i="1"/>
  <c r="AL434" i="1" s="1"/>
  <c r="M434" i="1"/>
  <c r="AQ434" i="1" s="1"/>
  <c r="L434" i="1"/>
  <c r="AM434" i="1" s="1"/>
  <c r="C434" i="1"/>
  <c r="AT433" i="1"/>
  <c r="AK433" i="1"/>
  <c r="AJ433" i="1"/>
  <c r="AI433" i="1"/>
  <c r="AH433" i="1"/>
  <c r="AG433" i="1"/>
  <c r="AF433" i="1"/>
  <c r="AE433" i="1"/>
  <c r="AD433" i="1"/>
  <c r="AC433" i="1"/>
  <c r="AB433" i="1"/>
  <c r="AA433" i="1"/>
  <c r="Z433" i="1"/>
  <c r="Y433" i="1"/>
  <c r="X433" i="1"/>
  <c r="W433" i="1"/>
  <c r="V433" i="1"/>
  <c r="U433" i="1"/>
  <c r="T433" i="1"/>
  <c r="S433" i="1"/>
  <c r="R433" i="1"/>
  <c r="Q433" i="1"/>
  <c r="P433" i="1"/>
  <c r="O433" i="1"/>
  <c r="N433" i="1"/>
  <c r="AL433" i="1" s="1"/>
  <c r="M433" i="1"/>
  <c r="AQ433" i="1" s="1"/>
  <c r="L433" i="1"/>
  <c r="AM433" i="1" s="1"/>
  <c r="C433" i="1"/>
  <c r="AT432" i="1"/>
  <c r="AK432" i="1"/>
  <c r="AJ432" i="1"/>
  <c r="AI432" i="1"/>
  <c r="AH432" i="1"/>
  <c r="AG432" i="1"/>
  <c r="AF432" i="1"/>
  <c r="AE432" i="1"/>
  <c r="AD432" i="1"/>
  <c r="AC432" i="1"/>
  <c r="AB432" i="1"/>
  <c r="AA432" i="1"/>
  <c r="Z432" i="1"/>
  <c r="Y432" i="1"/>
  <c r="X432" i="1"/>
  <c r="W432" i="1"/>
  <c r="V432" i="1"/>
  <c r="U432" i="1"/>
  <c r="T432" i="1"/>
  <c r="S432" i="1"/>
  <c r="R432" i="1"/>
  <c r="Q432" i="1"/>
  <c r="P432" i="1"/>
  <c r="O432" i="1"/>
  <c r="N432" i="1"/>
  <c r="AL432" i="1" s="1"/>
  <c r="M432" i="1"/>
  <c r="AQ432" i="1" s="1"/>
  <c r="L432" i="1"/>
  <c r="AM432" i="1" s="1"/>
  <c r="C432" i="1"/>
  <c r="AT431" i="1"/>
  <c r="AK431" i="1"/>
  <c r="AJ431" i="1"/>
  <c r="AI431" i="1"/>
  <c r="AH431" i="1"/>
  <c r="AG431" i="1"/>
  <c r="AF431" i="1"/>
  <c r="AE431" i="1"/>
  <c r="AD431" i="1"/>
  <c r="AC431" i="1"/>
  <c r="AB431" i="1"/>
  <c r="AA431" i="1"/>
  <c r="Z431" i="1"/>
  <c r="Y431" i="1"/>
  <c r="X431" i="1"/>
  <c r="W431" i="1"/>
  <c r="V431" i="1"/>
  <c r="U431" i="1"/>
  <c r="T431" i="1"/>
  <c r="S431" i="1"/>
  <c r="R431" i="1"/>
  <c r="Q431" i="1"/>
  <c r="P431" i="1"/>
  <c r="O431" i="1"/>
  <c r="N431" i="1"/>
  <c r="AL431" i="1" s="1"/>
  <c r="M431" i="1"/>
  <c r="AQ431" i="1" s="1"/>
  <c r="L431" i="1"/>
  <c r="AM431" i="1" s="1"/>
  <c r="C431" i="1"/>
  <c r="AT430" i="1"/>
  <c r="AK430" i="1"/>
  <c r="AJ430" i="1"/>
  <c r="AI430" i="1"/>
  <c r="AH430" i="1"/>
  <c r="AG430" i="1"/>
  <c r="AF430" i="1"/>
  <c r="AE430" i="1"/>
  <c r="AD430" i="1"/>
  <c r="AC430" i="1"/>
  <c r="AB430" i="1"/>
  <c r="AA430" i="1"/>
  <c r="Z430" i="1"/>
  <c r="Y430" i="1"/>
  <c r="X430" i="1"/>
  <c r="W430" i="1"/>
  <c r="V430" i="1"/>
  <c r="U430" i="1"/>
  <c r="T430" i="1"/>
  <c r="S430" i="1"/>
  <c r="R430" i="1"/>
  <c r="Q430" i="1"/>
  <c r="P430" i="1"/>
  <c r="O430" i="1"/>
  <c r="N430" i="1"/>
  <c r="AL430" i="1" s="1"/>
  <c r="M430" i="1"/>
  <c r="AQ430" i="1" s="1"/>
  <c r="L430" i="1"/>
  <c r="AM430" i="1" s="1"/>
  <c r="C430" i="1"/>
  <c r="AT429" i="1"/>
  <c r="AK429" i="1"/>
  <c r="AJ429" i="1"/>
  <c r="AI429" i="1"/>
  <c r="AH429" i="1"/>
  <c r="AG429" i="1"/>
  <c r="AF429" i="1"/>
  <c r="AE429" i="1"/>
  <c r="AD429" i="1"/>
  <c r="AC429" i="1"/>
  <c r="AB429" i="1"/>
  <c r="AA429" i="1"/>
  <c r="Z429" i="1"/>
  <c r="Y429" i="1"/>
  <c r="X429" i="1"/>
  <c r="W429" i="1"/>
  <c r="V429" i="1"/>
  <c r="U429" i="1"/>
  <c r="T429" i="1"/>
  <c r="S429" i="1"/>
  <c r="R429" i="1"/>
  <c r="Q429" i="1"/>
  <c r="P429" i="1"/>
  <c r="O429" i="1"/>
  <c r="N429" i="1"/>
  <c r="AL429" i="1" s="1"/>
  <c r="M429" i="1"/>
  <c r="AQ429" i="1" s="1"/>
  <c r="L429" i="1"/>
  <c r="AM429" i="1" s="1"/>
  <c r="C429" i="1"/>
  <c r="AT428" i="1"/>
  <c r="AK428" i="1"/>
  <c r="AJ428" i="1"/>
  <c r="AI428" i="1"/>
  <c r="AH428" i="1"/>
  <c r="AG428" i="1"/>
  <c r="AF428" i="1"/>
  <c r="AE428" i="1"/>
  <c r="AD428" i="1"/>
  <c r="AC428" i="1"/>
  <c r="AB428" i="1"/>
  <c r="AA428" i="1"/>
  <c r="Z428" i="1"/>
  <c r="Y428" i="1"/>
  <c r="X428" i="1"/>
  <c r="W428" i="1"/>
  <c r="V428" i="1"/>
  <c r="U428" i="1"/>
  <c r="T428" i="1"/>
  <c r="S428" i="1"/>
  <c r="R428" i="1"/>
  <c r="Q428" i="1"/>
  <c r="P428" i="1"/>
  <c r="O428" i="1"/>
  <c r="N428" i="1"/>
  <c r="AL428" i="1" s="1"/>
  <c r="M428" i="1"/>
  <c r="AQ428" i="1" s="1"/>
  <c r="L428" i="1"/>
  <c r="AM428" i="1" s="1"/>
  <c r="C428" i="1"/>
  <c r="AT427" i="1"/>
  <c r="AK427" i="1"/>
  <c r="AJ427" i="1"/>
  <c r="AI427" i="1"/>
  <c r="AH427" i="1"/>
  <c r="AG427" i="1"/>
  <c r="AF427" i="1"/>
  <c r="AE427" i="1"/>
  <c r="AD427" i="1"/>
  <c r="AC427" i="1"/>
  <c r="AB427" i="1"/>
  <c r="AA427" i="1"/>
  <c r="Z427" i="1"/>
  <c r="Y427" i="1"/>
  <c r="X427" i="1"/>
  <c r="W427" i="1"/>
  <c r="V427" i="1"/>
  <c r="U427" i="1"/>
  <c r="T427" i="1"/>
  <c r="S427" i="1"/>
  <c r="R427" i="1"/>
  <c r="Q427" i="1"/>
  <c r="P427" i="1"/>
  <c r="O427" i="1"/>
  <c r="N427" i="1"/>
  <c r="AL427" i="1" s="1"/>
  <c r="M427" i="1"/>
  <c r="AQ427" i="1" s="1"/>
  <c r="L427" i="1"/>
  <c r="AM427" i="1" s="1"/>
  <c r="C427" i="1"/>
  <c r="AT426" i="1"/>
  <c r="AK426" i="1"/>
  <c r="AJ426" i="1"/>
  <c r="AI426" i="1"/>
  <c r="AH426" i="1"/>
  <c r="AG426" i="1"/>
  <c r="AF426" i="1"/>
  <c r="AE426" i="1"/>
  <c r="AD426" i="1"/>
  <c r="AC426" i="1"/>
  <c r="AB426" i="1"/>
  <c r="AA426" i="1"/>
  <c r="Z426" i="1"/>
  <c r="Y426" i="1"/>
  <c r="X426" i="1"/>
  <c r="W426" i="1"/>
  <c r="V426" i="1"/>
  <c r="U426" i="1"/>
  <c r="T426" i="1"/>
  <c r="S426" i="1"/>
  <c r="R426" i="1"/>
  <c r="Q426" i="1"/>
  <c r="P426" i="1"/>
  <c r="O426" i="1"/>
  <c r="N426" i="1"/>
  <c r="AL426" i="1" s="1"/>
  <c r="M426" i="1"/>
  <c r="AQ426" i="1" s="1"/>
  <c r="L426" i="1"/>
  <c r="AM426" i="1" s="1"/>
  <c r="C426" i="1"/>
  <c r="AT425" i="1"/>
  <c r="AK425" i="1"/>
  <c r="AJ425" i="1"/>
  <c r="AI425" i="1"/>
  <c r="AH425" i="1"/>
  <c r="AG425" i="1"/>
  <c r="AF425" i="1"/>
  <c r="AE425" i="1"/>
  <c r="AD425" i="1"/>
  <c r="AC425" i="1"/>
  <c r="AB425" i="1"/>
  <c r="AA425" i="1"/>
  <c r="Z425" i="1"/>
  <c r="Y425" i="1"/>
  <c r="X425" i="1"/>
  <c r="W425" i="1"/>
  <c r="V425" i="1"/>
  <c r="U425" i="1"/>
  <c r="T425" i="1"/>
  <c r="S425" i="1"/>
  <c r="R425" i="1"/>
  <c r="Q425" i="1"/>
  <c r="P425" i="1"/>
  <c r="O425" i="1"/>
  <c r="N425" i="1"/>
  <c r="AL425" i="1" s="1"/>
  <c r="M425" i="1"/>
  <c r="AQ425" i="1" s="1"/>
  <c r="L425" i="1"/>
  <c r="AM425" i="1" s="1"/>
  <c r="C425" i="1"/>
  <c r="AT424" i="1"/>
  <c r="AK424" i="1"/>
  <c r="AJ424" i="1"/>
  <c r="AI424" i="1"/>
  <c r="AH424" i="1"/>
  <c r="AG424" i="1"/>
  <c r="AF424" i="1"/>
  <c r="AE424" i="1"/>
  <c r="AD424" i="1"/>
  <c r="AC424" i="1"/>
  <c r="AB424" i="1"/>
  <c r="AA424" i="1"/>
  <c r="Z424" i="1"/>
  <c r="Y424" i="1"/>
  <c r="X424" i="1"/>
  <c r="W424" i="1"/>
  <c r="V424" i="1"/>
  <c r="U424" i="1"/>
  <c r="T424" i="1"/>
  <c r="S424" i="1"/>
  <c r="R424" i="1"/>
  <c r="Q424" i="1"/>
  <c r="P424" i="1"/>
  <c r="O424" i="1"/>
  <c r="N424" i="1"/>
  <c r="AL424" i="1" s="1"/>
  <c r="M424" i="1"/>
  <c r="AQ424" i="1" s="1"/>
  <c r="L424" i="1"/>
  <c r="AM424" i="1" s="1"/>
  <c r="C424" i="1"/>
  <c r="AT423" i="1"/>
  <c r="AK423" i="1"/>
  <c r="AJ423" i="1"/>
  <c r="AI423" i="1"/>
  <c r="AH423" i="1"/>
  <c r="AG423" i="1"/>
  <c r="AF423" i="1"/>
  <c r="AE423" i="1"/>
  <c r="AD423" i="1"/>
  <c r="AC423" i="1"/>
  <c r="AB423" i="1"/>
  <c r="AA423" i="1"/>
  <c r="Z423" i="1"/>
  <c r="Y423" i="1"/>
  <c r="X423" i="1"/>
  <c r="W423" i="1"/>
  <c r="V423" i="1"/>
  <c r="U423" i="1"/>
  <c r="T423" i="1"/>
  <c r="S423" i="1"/>
  <c r="R423" i="1"/>
  <c r="Q423" i="1"/>
  <c r="P423" i="1"/>
  <c r="O423" i="1"/>
  <c r="N423" i="1"/>
  <c r="AL423" i="1" s="1"/>
  <c r="M423" i="1"/>
  <c r="AQ423" i="1" s="1"/>
  <c r="L423" i="1"/>
  <c r="AM423" i="1" s="1"/>
  <c r="C423" i="1"/>
  <c r="AT422" i="1"/>
  <c r="AK422" i="1"/>
  <c r="AJ422" i="1"/>
  <c r="AI422" i="1"/>
  <c r="AH422" i="1"/>
  <c r="AG422" i="1"/>
  <c r="AF422" i="1"/>
  <c r="AE422" i="1"/>
  <c r="AD422" i="1"/>
  <c r="AC422" i="1"/>
  <c r="AB422" i="1"/>
  <c r="AA422" i="1"/>
  <c r="Z422" i="1"/>
  <c r="Y422" i="1"/>
  <c r="X422" i="1"/>
  <c r="W422" i="1"/>
  <c r="V422" i="1"/>
  <c r="U422" i="1"/>
  <c r="T422" i="1"/>
  <c r="S422" i="1"/>
  <c r="R422" i="1"/>
  <c r="Q422" i="1"/>
  <c r="P422" i="1"/>
  <c r="O422" i="1"/>
  <c r="N422" i="1"/>
  <c r="AL422" i="1" s="1"/>
  <c r="M422" i="1"/>
  <c r="AQ422" i="1" s="1"/>
  <c r="L422" i="1"/>
  <c r="AM422" i="1" s="1"/>
  <c r="C422" i="1"/>
  <c r="AT421" i="1"/>
  <c r="AK421" i="1"/>
  <c r="AJ421" i="1"/>
  <c r="AI421" i="1"/>
  <c r="AH421" i="1"/>
  <c r="AG421" i="1"/>
  <c r="AF421" i="1"/>
  <c r="AE421" i="1"/>
  <c r="AD421" i="1"/>
  <c r="AC421" i="1"/>
  <c r="AB421" i="1"/>
  <c r="AA421" i="1"/>
  <c r="Z421" i="1"/>
  <c r="Y421" i="1"/>
  <c r="X421" i="1"/>
  <c r="W421" i="1"/>
  <c r="V421" i="1"/>
  <c r="U421" i="1"/>
  <c r="T421" i="1"/>
  <c r="S421" i="1"/>
  <c r="R421" i="1"/>
  <c r="Q421" i="1"/>
  <c r="P421" i="1"/>
  <c r="O421" i="1"/>
  <c r="N421" i="1"/>
  <c r="AL421" i="1" s="1"/>
  <c r="M421" i="1"/>
  <c r="AQ421" i="1" s="1"/>
  <c r="L421" i="1"/>
  <c r="AM421" i="1" s="1"/>
  <c r="C421" i="1"/>
  <c r="AT420" i="1"/>
  <c r="AK420" i="1"/>
  <c r="AJ420" i="1"/>
  <c r="AI420" i="1"/>
  <c r="AH420" i="1"/>
  <c r="AG420" i="1"/>
  <c r="AF420" i="1"/>
  <c r="AE420" i="1"/>
  <c r="AD420" i="1"/>
  <c r="AC420" i="1"/>
  <c r="AB420" i="1"/>
  <c r="AA420" i="1"/>
  <c r="Z420" i="1"/>
  <c r="Y420" i="1"/>
  <c r="X420" i="1"/>
  <c r="W420" i="1"/>
  <c r="V420" i="1"/>
  <c r="U420" i="1"/>
  <c r="T420" i="1"/>
  <c r="S420" i="1"/>
  <c r="R420" i="1"/>
  <c r="Q420" i="1"/>
  <c r="P420" i="1"/>
  <c r="O420" i="1"/>
  <c r="N420" i="1"/>
  <c r="AL420" i="1" s="1"/>
  <c r="M420" i="1"/>
  <c r="AQ420" i="1" s="1"/>
  <c r="L420" i="1"/>
  <c r="AM420" i="1" s="1"/>
  <c r="C420" i="1"/>
  <c r="AT419" i="1"/>
  <c r="AK419" i="1"/>
  <c r="AJ419" i="1"/>
  <c r="AI419" i="1"/>
  <c r="AH419" i="1"/>
  <c r="AG419" i="1"/>
  <c r="AF419" i="1"/>
  <c r="AE419" i="1"/>
  <c r="AD419" i="1"/>
  <c r="AC419" i="1"/>
  <c r="AB419" i="1"/>
  <c r="AA419" i="1"/>
  <c r="Z419" i="1"/>
  <c r="Y419" i="1"/>
  <c r="X419" i="1"/>
  <c r="W419" i="1"/>
  <c r="V419" i="1"/>
  <c r="U419" i="1"/>
  <c r="T419" i="1"/>
  <c r="S419" i="1"/>
  <c r="R419" i="1"/>
  <c r="Q419" i="1"/>
  <c r="P419" i="1"/>
  <c r="O419" i="1"/>
  <c r="N419" i="1"/>
  <c r="AL419" i="1" s="1"/>
  <c r="M419" i="1"/>
  <c r="AQ419" i="1" s="1"/>
  <c r="L419" i="1"/>
  <c r="AM419" i="1" s="1"/>
  <c r="C419" i="1"/>
  <c r="AT418" i="1"/>
  <c r="AK418" i="1"/>
  <c r="AJ418" i="1"/>
  <c r="AI418" i="1"/>
  <c r="AH418" i="1"/>
  <c r="AG418" i="1"/>
  <c r="AF418" i="1"/>
  <c r="AE418" i="1"/>
  <c r="AD418" i="1"/>
  <c r="AC418" i="1"/>
  <c r="AB418" i="1"/>
  <c r="AA418" i="1"/>
  <c r="Z418" i="1"/>
  <c r="Y418" i="1"/>
  <c r="X418" i="1"/>
  <c r="W418" i="1"/>
  <c r="V418" i="1"/>
  <c r="U418" i="1"/>
  <c r="T418" i="1"/>
  <c r="S418" i="1"/>
  <c r="R418" i="1"/>
  <c r="Q418" i="1"/>
  <c r="P418" i="1"/>
  <c r="O418" i="1"/>
  <c r="N418" i="1"/>
  <c r="AL418" i="1" s="1"/>
  <c r="M418" i="1"/>
  <c r="AQ418" i="1" s="1"/>
  <c r="L418" i="1"/>
  <c r="AM418" i="1" s="1"/>
  <c r="C418" i="1"/>
  <c r="AT417" i="1"/>
  <c r="AK417" i="1"/>
  <c r="AJ417" i="1"/>
  <c r="AI417" i="1"/>
  <c r="AH417" i="1"/>
  <c r="AG417" i="1"/>
  <c r="AF417" i="1"/>
  <c r="AE417" i="1"/>
  <c r="AD417" i="1"/>
  <c r="AC417" i="1"/>
  <c r="AB417" i="1"/>
  <c r="AA417" i="1"/>
  <c r="Z417" i="1"/>
  <c r="Y417" i="1"/>
  <c r="X417" i="1"/>
  <c r="W417" i="1"/>
  <c r="V417" i="1"/>
  <c r="U417" i="1"/>
  <c r="T417" i="1"/>
  <c r="S417" i="1"/>
  <c r="R417" i="1"/>
  <c r="Q417" i="1"/>
  <c r="P417" i="1"/>
  <c r="O417" i="1"/>
  <c r="N417" i="1"/>
  <c r="AL417" i="1" s="1"/>
  <c r="M417" i="1"/>
  <c r="AQ417" i="1" s="1"/>
  <c r="L417" i="1"/>
  <c r="AM417" i="1" s="1"/>
  <c r="C417" i="1"/>
  <c r="AT416" i="1"/>
  <c r="AK416" i="1"/>
  <c r="AJ416" i="1"/>
  <c r="AI416" i="1"/>
  <c r="AH416" i="1"/>
  <c r="AG416" i="1"/>
  <c r="AF416" i="1"/>
  <c r="AE416" i="1"/>
  <c r="AD416" i="1"/>
  <c r="AC416" i="1"/>
  <c r="AB416" i="1"/>
  <c r="AA416" i="1"/>
  <c r="Z416" i="1"/>
  <c r="Y416" i="1"/>
  <c r="X416" i="1"/>
  <c r="W416" i="1"/>
  <c r="V416" i="1"/>
  <c r="U416" i="1"/>
  <c r="T416" i="1"/>
  <c r="S416" i="1"/>
  <c r="R416" i="1"/>
  <c r="Q416" i="1"/>
  <c r="P416" i="1"/>
  <c r="O416" i="1"/>
  <c r="N416" i="1"/>
  <c r="AL416" i="1" s="1"/>
  <c r="M416" i="1"/>
  <c r="AQ416" i="1" s="1"/>
  <c r="L416" i="1"/>
  <c r="AM416" i="1" s="1"/>
  <c r="C416" i="1"/>
  <c r="AT415" i="1"/>
  <c r="AK415" i="1"/>
  <c r="AJ415" i="1"/>
  <c r="AI415" i="1"/>
  <c r="AH415" i="1"/>
  <c r="AG415" i="1"/>
  <c r="AF415" i="1"/>
  <c r="AE415" i="1"/>
  <c r="AD415" i="1"/>
  <c r="AC415" i="1"/>
  <c r="AB415" i="1"/>
  <c r="AA415" i="1"/>
  <c r="Z415" i="1"/>
  <c r="Y415" i="1"/>
  <c r="X415" i="1"/>
  <c r="W415" i="1"/>
  <c r="V415" i="1"/>
  <c r="U415" i="1"/>
  <c r="T415" i="1"/>
  <c r="S415" i="1"/>
  <c r="R415" i="1"/>
  <c r="Q415" i="1"/>
  <c r="P415" i="1"/>
  <c r="O415" i="1"/>
  <c r="N415" i="1"/>
  <c r="AL415" i="1" s="1"/>
  <c r="M415" i="1"/>
  <c r="AQ415" i="1" s="1"/>
  <c r="L415" i="1"/>
  <c r="AM415" i="1" s="1"/>
  <c r="C415" i="1"/>
  <c r="AT414" i="1"/>
  <c r="AK414" i="1"/>
  <c r="AJ414" i="1"/>
  <c r="AI414" i="1"/>
  <c r="AH414" i="1"/>
  <c r="AG414" i="1"/>
  <c r="AF414" i="1"/>
  <c r="AE414" i="1"/>
  <c r="AD414" i="1"/>
  <c r="AC414" i="1"/>
  <c r="AB414" i="1"/>
  <c r="AA414" i="1"/>
  <c r="Z414" i="1"/>
  <c r="Y414" i="1"/>
  <c r="X414" i="1"/>
  <c r="W414" i="1"/>
  <c r="V414" i="1"/>
  <c r="U414" i="1"/>
  <c r="T414" i="1"/>
  <c r="S414" i="1"/>
  <c r="R414" i="1"/>
  <c r="Q414" i="1"/>
  <c r="P414" i="1"/>
  <c r="O414" i="1"/>
  <c r="N414" i="1"/>
  <c r="AL414" i="1" s="1"/>
  <c r="M414" i="1"/>
  <c r="AQ414" i="1" s="1"/>
  <c r="L414" i="1"/>
  <c r="AM414" i="1" s="1"/>
  <c r="C414" i="1"/>
  <c r="AT413" i="1"/>
  <c r="AK413" i="1"/>
  <c r="AJ413" i="1"/>
  <c r="AI413" i="1"/>
  <c r="AH413" i="1"/>
  <c r="AG413" i="1"/>
  <c r="AF413" i="1"/>
  <c r="AE413" i="1"/>
  <c r="AD413" i="1"/>
  <c r="AC413" i="1"/>
  <c r="AB413" i="1"/>
  <c r="AA413" i="1"/>
  <c r="Z413" i="1"/>
  <c r="Y413" i="1"/>
  <c r="X413" i="1"/>
  <c r="W413" i="1"/>
  <c r="V413" i="1"/>
  <c r="U413" i="1"/>
  <c r="T413" i="1"/>
  <c r="S413" i="1"/>
  <c r="R413" i="1"/>
  <c r="Q413" i="1"/>
  <c r="P413" i="1"/>
  <c r="O413" i="1"/>
  <c r="N413" i="1"/>
  <c r="AL413" i="1" s="1"/>
  <c r="M413" i="1"/>
  <c r="AQ413" i="1" s="1"/>
  <c r="L413" i="1"/>
  <c r="AM413" i="1" s="1"/>
  <c r="AP413" i="1" s="1"/>
  <c r="C413" i="1"/>
  <c r="AT412" i="1"/>
  <c r="AK412" i="1"/>
  <c r="AJ412" i="1"/>
  <c r="AI412" i="1"/>
  <c r="AH412" i="1"/>
  <c r="AG412" i="1"/>
  <c r="AF412" i="1"/>
  <c r="AE412" i="1"/>
  <c r="AD412" i="1"/>
  <c r="AC412" i="1"/>
  <c r="AB412" i="1"/>
  <c r="AA412" i="1"/>
  <c r="Z412" i="1"/>
  <c r="Y412" i="1"/>
  <c r="X412" i="1"/>
  <c r="W412" i="1"/>
  <c r="V412" i="1"/>
  <c r="U412" i="1"/>
  <c r="T412" i="1"/>
  <c r="S412" i="1"/>
  <c r="R412" i="1"/>
  <c r="Q412" i="1"/>
  <c r="P412" i="1"/>
  <c r="O412" i="1"/>
  <c r="N412" i="1"/>
  <c r="AL412" i="1" s="1"/>
  <c r="M412" i="1"/>
  <c r="AQ412" i="1" s="1"/>
  <c r="L412" i="1"/>
  <c r="AM412" i="1" s="1"/>
  <c r="AP412" i="1" s="1"/>
  <c r="C412" i="1"/>
  <c r="AT411" i="1"/>
  <c r="AK411" i="1"/>
  <c r="AJ411" i="1"/>
  <c r="AI411" i="1"/>
  <c r="AH411" i="1"/>
  <c r="AG411" i="1"/>
  <c r="AF411" i="1"/>
  <c r="AE411" i="1"/>
  <c r="AD411" i="1"/>
  <c r="AC411" i="1"/>
  <c r="AB411" i="1"/>
  <c r="AA411" i="1"/>
  <c r="Z411" i="1"/>
  <c r="Y411" i="1"/>
  <c r="X411" i="1"/>
  <c r="W411" i="1"/>
  <c r="V411" i="1"/>
  <c r="U411" i="1"/>
  <c r="T411" i="1"/>
  <c r="S411" i="1"/>
  <c r="R411" i="1"/>
  <c r="Q411" i="1"/>
  <c r="P411" i="1"/>
  <c r="O411" i="1"/>
  <c r="N411" i="1"/>
  <c r="AL411" i="1" s="1"/>
  <c r="M411" i="1"/>
  <c r="AN411" i="1" s="1"/>
  <c r="L411" i="1"/>
  <c r="AM411" i="1" s="1"/>
  <c r="AP411" i="1" s="1"/>
  <c r="C411" i="1"/>
  <c r="AT410" i="1"/>
  <c r="AK410" i="1"/>
  <c r="AJ410" i="1"/>
  <c r="AI410" i="1"/>
  <c r="AH410" i="1"/>
  <c r="AG410" i="1"/>
  <c r="AF410" i="1"/>
  <c r="AE410" i="1"/>
  <c r="AD410" i="1"/>
  <c r="AC410" i="1"/>
  <c r="AB410" i="1"/>
  <c r="AA410" i="1"/>
  <c r="Z410" i="1"/>
  <c r="Y410" i="1"/>
  <c r="X410" i="1"/>
  <c r="W410" i="1"/>
  <c r="V410" i="1"/>
  <c r="U410" i="1"/>
  <c r="T410" i="1"/>
  <c r="S410" i="1"/>
  <c r="R410" i="1"/>
  <c r="Q410" i="1"/>
  <c r="P410" i="1"/>
  <c r="O410" i="1"/>
  <c r="N410" i="1"/>
  <c r="AL410" i="1" s="1"/>
  <c r="M410" i="1"/>
  <c r="AN410" i="1" s="1"/>
  <c r="L410" i="1"/>
  <c r="AM410" i="1" s="1"/>
  <c r="AP410" i="1" s="1"/>
  <c r="C410" i="1"/>
  <c r="AT409" i="1"/>
  <c r="AK409" i="1"/>
  <c r="AJ409" i="1"/>
  <c r="AI409" i="1"/>
  <c r="AH409" i="1"/>
  <c r="AG409" i="1"/>
  <c r="AF409" i="1"/>
  <c r="AE409" i="1"/>
  <c r="AD409" i="1"/>
  <c r="AC409" i="1"/>
  <c r="AB409" i="1"/>
  <c r="AA409" i="1"/>
  <c r="Z409" i="1"/>
  <c r="Y409" i="1"/>
  <c r="X409" i="1"/>
  <c r="W409" i="1"/>
  <c r="V409" i="1"/>
  <c r="U409" i="1"/>
  <c r="T409" i="1"/>
  <c r="S409" i="1"/>
  <c r="R409" i="1"/>
  <c r="Q409" i="1"/>
  <c r="P409" i="1"/>
  <c r="O409" i="1"/>
  <c r="N409" i="1"/>
  <c r="AL409" i="1" s="1"/>
  <c r="M409" i="1"/>
  <c r="AQ409" i="1" s="1"/>
  <c r="L409" i="1"/>
  <c r="AM409" i="1" s="1"/>
  <c r="AP409" i="1" s="1"/>
  <c r="C409" i="1"/>
  <c r="AT408" i="1"/>
  <c r="AK408" i="1"/>
  <c r="AJ408" i="1"/>
  <c r="AI408" i="1"/>
  <c r="AH408" i="1"/>
  <c r="AG408" i="1"/>
  <c r="AF408" i="1"/>
  <c r="AE408" i="1"/>
  <c r="AD408" i="1"/>
  <c r="AC408" i="1"/>
  <c r="AB408" i="1"/>
  <c r="AA408" i="1"/>
  <c r="Z408" i="1"/>
  <c r="Y408" i="1"/>
  <c r="X408" i="1"/>
  <c r="W408" i="1"/>
  <c r="V408" i="1"/>
  <c r="U408" i="1"/>
  <c r="T408" i="1"/>
  <c r="S408" i="1"/>
  <c r="R408" i="1"/>
  <c r="Q408" i="1"/>
  <c r="P408" i="1"/>
  <c r="O408" i="1"/>
  <c r="N408" i="1"/>
  <c r="AL408" i="1" s="1"/>
  <c r="M408" i="1"/>
  <c r="AQ408" i="1" s="1"/>
  <c r="L408" i="1"/>
  <c r="AM408" i="1" s="1"/>
  <c r="AP408" i="1" s="1"/>
  <c r="C408" i="1"/>
  <c r="AT407" i="1"/>
  <c r="AK407" i="1"/>
  <c r="AJ407" i="1"/>
  <c r="AI407" i="1"/>
  <c r="AH407" i="1"/>
  <c r="AG407" i="1"/>
  <c r="AF407" i="1"/>
  <c r="AE407" i="1"/>
  <c r="AD407" i="1"/>
  <c r="AC407" i="1"/>
  <c r="AB407" i="1"/>
  <c r="AA407" i="1"/>
  <c r="Z407" i="1"/>
  <c r="Y407" i="1"/>
  <c r="X407" i="1"/>
  <c r="W407" i="1"/>
  <c r="V407" i="1"/>
  <c r="U407" i="1"/>
  <c r="T407" i="1"/>
  <c r="S407" i="1"/>
  <c r="R407" i="1"/>
  <c r="Q407" i="1"/>
  <c r="P407" i="1"/>
  <c r="O407" i="1"/>
  <c r="N407" i="1"/>
  <c r="AL407" i="1" s="1"/>
  <c r="M407" i="1"/>
  <c r="AQ407" i="1" s="1"/>
  <c r="L407" i="1"/>
  <c r="AM407" i="1" s="1"/>
  <c r="AP407" i="1" s="1"/>
  <c r="C407" i="1"/>
  <c r="AT406" i="1"/>
  <c r="AK406" i="1"/>
  <c r="AJ406" i="1"/>
  <c r="AI406" i="1"/>
  <c r="AH406" i="1"/>
  <c r="AG406" i="1"/>
  <c r="AF406" i="1"/>
  <c r="AE406" i="1"/>
  <c r="AD406" i="1"/>
  <c r="AC406" i="1"/>
  <c r="AB406" i="1"/>
  <c r="AA406" i="1"/>
  <c r="Z406" i="1"/>
  <c r="Y406" i="1"/>
  <c r="X406" i="1"/>
  <c r="W406" i="1"/>
  <c r="V406" i="1"/>
  <c r="U406" i="1"/>
  <c r="T406" i="1"/>
  <c r="S406" i="1"/>
  <c r="R406" i="1"/>
  <c r="Q406" i="1"/>
  <c r="P406" i="1"/>
  <c r="O406" i="1"/>
  <c r="N406" i="1"/>
  <c r="AL406" i="1" s="1"/>
  <c r="M406" i="1"/>
  <c r="AN406" i="1" s="1"/>
  <c r="L406" i="1"/>
  <c r="AM406" i="1" s="1"/>
  <c r="AP406" i="1" s="1"/>
  <c r="C406" i="1"/>
  <c r="AT405" i="1"/>
  <c r="AK405" i="1"/>
  <c r="AJ405" i="1"/>
  <c r="AI405" i="1"/>
  <c r="AH405" i="1"/>
  <c r="AG405" i="1"/>
  <c r="AF405" i="1"/>
  <c r="AE405" i="1"/>
  <c r="AD405" i="1"/>
  <c r="AC405" i="1"/>
  <c r="AB405" i="1"/>
  <c r="AA405" i="1"/>
  <c r="Z405" i="1"/>
  <c r="Y405" i="1"/>
  <c r="X405" i="1"/>
  <c r="W405" i="1"/>
  <c r="V405" i="1"/>
  <c r="U405" i="1"/>
  <c r="T405" i="1"/>
  <c r="S405" i="1"/>
  <c r="R405" i="1"/>
  <c r="Q405" i="1"/>
  <c r="P405" i="1"/>
  <c r="O405" i="1"/>
  <c r="N405" i="1"/>
  <c r="AL405" i="1" s="1"/>
  <c r="M405" i="1"/>
  <c r="AQ405" i="1" s="1"/>
  <c r="L405" i="1"/>
  <c r="AM405" i="1" s="1"/>
  <c r="AP405" i="1" s="1"/>
  <c r="C405" i="1"/>
  <c r="AT404" i="1"/>
  <c r="AK404" i="1"/>
  <c r="AJ404" i="1"/>
  <c r="AI404" i="1"/>
  <c r="AH404" i="1"/>
  <c r="AG404" i="1"/>
  <c r="AF404" i="1"/>
  <c r="AE404" i="1"/>
  <c r="AD404" i="1"/>
  <c r="AC404" i="1"/>
  <c r="AB404" i="1"/>
  <c r="AA404" i="1"/>
  <c r="Z404" i="1"/>
  <c r="Y404" i="1"/>
  <c r="X404" i="1"/>
  <c r="W404" i="1"/>
  <c r="V404" i="1"/>
  <c r="U404" i="1"/>
  <c r="T404" i="1"/>
  <c r="S404" i="1"/>
  <c r="R404" i="1"/>
  <c r="Q404" i="1"/>
  <c r="P404" i="1"/>
  <c r="O404" i="1"/>
  <c r="N404" i="1"/>
  <c r="AL404" i="1" s="1"/>
  <c r="M404" i="1"/>
  <c r="AQ404" i="1" s="1"/>
  <c r="L404" i="1"/>
  <c r="AM404" i="1" s="1"/>
  <c r="AP404" i="1" s="1"/>
  <c r="C404" i="1"/>
  <c r="AT403" i="1"/>
  <c r="AK403" i="1"/>
  <c r="AJ403" i="1"/>
  <c r="AI403" i="1"/>
  <c r="AH403" i="1"/>
  <c r="AG403" i="1"/>
  <c r="AF403" i="1"/>
  <c r="AE403" i="1"/>
  <c r="AD403" i="1"/>
  <c r="AC403" i="1"/>
  <c r="AB403" i="1"/>
  <c r="AA403" i="1"/>
  <c r="Z403" i="1"/>
  <c r="Y403" i="1"/>
  <c r="X403" i="1"/>
  <c r="W403" i="1"/>
  <c r="V403" i="1"/>
  <c r="U403" i="1"/>
  <c r="T403" i="1"/>
  <c r="S403" i="1"/>
  <c r="R403" i="1"/>
  <c r="Q403" i="1"/>
  <c r="P403" i="1"/>
  <c r="O403" i="1"/>
  <c r="N403" i="1"/>
  <c r="AL403" i="1" s="1"/>
  <c r="M403" i="1"/>
  <c r="AQ403" i="1" s="1"/>
  <c r="L403" i="1"/>
  <c r="AM403" i="1" s="1"/>
  <c r="AP403" i="1" s="1"/>
  <c r="C403" i="1"/>
  <c r="AT402" i="1"/>
  <c r="AK402" i="1"/>
  <c r="AJ402" i="1"/>
  <c r="AI402" i="1"/>
  <c r="AH402" i="1"/>
  <c r="AG402" i="1"/>
  <c r="AF402" i="1"/>
  <c r="AE402" i="1"/>
  <c r="AD402" i="1"/>
  <c r="AC402" i="1"/>
  <c r="AB402" i="1"/>
  <c r="AA402" i="1"/>
  <c r="Z402" i="1"/>
  <c r="Y402" i="1"/>
  <c r="X402" i="1"/>
  <c r="W402" i="1"/>
  <c r="V402" i="1"/>
  <c r="U402" i="1"/>
  <c r="T402" i="1"/>
  <c r="S402" i="1"/>
  <c r="R402" i="1"/>
  <c r="Q402" i="1"/>
  <c r="P402" i="1"/>
  <c r="O402" i="1"/>
  <c r="N402" i="1"/>
  <c r="AL402" i="1" s="1"/>
  <c r="M402" i="1"/>
  <c r="AN402" i="1" s="1"/>
  <c r="L402" i="1"/>
  <c r="AM402" i="1" s="1"/>
  <c r="AP402" i="1" s="1"/>
  <c r="C402" i="1"/>
  <c r="AT401" i="1"/>
  <c r="AK401" i="1"/>
  <c r="AJ401" i="1"/>
  <c r="AI401" i="1"/>
  <c r="AH401" i="1"/>
  <c r="AG401" i="1"/>
  <c r="AF401" i="1"/>
  <c r="AE401" i="1"/>
  <c r="AD401" i="1"/>
  <c r="AC401" i="1"/>
  <c r="AB401" i="1"/>
  <c r="AA401" i="1"/>
  <c r="Z401" i="1"/>
  <c r="Y401" i="1"/>
  <c r="X401" i="1"/>
  <c r="W401" i="1"/>
  <c r="V401" i="1"/>
  <c r="U401" i="1"/>
  <c r="T401" i="1"/>
  <c r="S401" i="1"/>
  <c r="R401" i="1"/>
  <c r="Q401" i="1"/>
  <c r="P401" i="1"/>
  <c r="O401" i="1"/>
  <c r="N401" i="1"/>
  <c r="AL401" i="1" s="1"/>
  <c r="M401" i="1"/>
  <c r="AQ401" i="1" s="1"/>
  <c r="L401" i="1"/>
  <c r="AM401" i="1" s="1"/>
  <c r="AP401" i="1" s="1"/>
  <c r="C401" i="1"/>
  <c r="AT400" i="1"/>
  <c r="AK400" i="1"/>
  <c r="AJ400" i="1"/>
  <c r="AI400" i="1"/>
  <c r="AH400" i="1"/>
  <c r="AG400" i="1"/>
  <c r="AF400" i="1"/>
  <c r="AE400" i="1"/>
  <c r="AD400" i="1"/>
  <c r="AC400" i="1"/>
  <c r="AB400" i="1"/>
  <c r="AA400" i="1"/>
  <c r="Z400" i="1"/>
  <c r="Y400" i="1"/>
  <c r="X400" i="1"/>
  <c r="W400" i="1"/>
  <c r="V400" i="1"/>
  <c r="U400" i="1"/>
  <c r="T400" i="1"/>
  <c r="S400" i="1"/>
  <c r="R400" i="1"/>
  <c r="Q400" i="1"/>
  <c r="P400" i="1"/>
  <c r="O400" i="1"/>
  <c r="N400" i="1"/>
  <c r="AL400" i="1" s="1"/>
  <c r="M400" i="1"/>
  <c r="AQ400" i="1" s="1"/>
  <c r="L400" i="1"/>
  <c r="AM400" i="1" s="1"/>
  <c r="AP400" i="1" s="1"/>
  <c r="C400" i="1"/>
  <c r="AT399" i="1"/>
  <c r="AK399" i="1"/>
  <c r="AJ399" i="1"/>
  <c r="AI399" i="1"/>
  <c r="AH399" i="1"/>
  <c r="AG399" i="1"/>
  <c r="AF399" i="1"/>
  <c r="AE399" i="1"/>
  <c r="AD399" i="1"/>
  <c r="AC399" i="1"/>
  <c r="AB399" i="1"/>
  <c r="AA399" i="1"/>
  <c r="Z399" i="1"/>
  <c r="Y399" i="1"/>
  <c r="X399" i="1"/>
  <c r="W399" i="1"/>
  <c r="V399" i="1"/>
  <c r="U399" i="1"/>
  <c r="T399" i="1"/>
  <c r="S399" i="1"/>
  <c r="R399" i="1"/>
  <c r="Q399" i="1"/>
  <c r="P399" i="1"/>
  <c r="O399" i="1"/>
  <c r="N399" i="1"/>
  <c r="AL399" i="1" s="1"/>
  <c r="M399" i="1"/>
  <c r="AQ399" i="1" s="1"/>
  <c r="L399" i="1"/>
  <c r="AM399" i="1" s="1"/>
  <c r="AP399" i="1" s="1"/>
  <c r="C399" i="1"/>
  <c r="AT398" i="1"/>
  <c r="AK398" i="1"/>
  <c r="AJ398" i="1"/>
  <c r="AI398" i="1"/>
  <c r="AH398" i="1"/>
  <c r="AG398" i="1"/>
  <c r="AF398" i="1"/>
  <c r="AE398" i="1"/>
  <c r="AD398" i="1"/>
  <c r="AC398" i="1"/>
  <c r="AB398" i="1"/>
  <c r="AA398" i="1"/>
  <c r="Z398" i="1"/>
  <c r="Y398" i="1"/>
  <c r="X398" i="1"/>
  <c r="W398" i="1"/>
  <c r="V398" i="1"/>
  <c r="U398" i="1"/>
  <c r="T398" i="1"/>
  <c r="S398" i="1"/>
  <c r="R398" i="1"/>
  <c r="Q398" i="1"/>
  <c r="P398" i="1"/>
  <c r="O398" i="1"/>
  <c r="N398" i="1"/>
  <c r="AL398" i="1" s="1"/>
  <c r="M398" i="1"/>
  <c r="AQ398" i="1" s="1"/>
  <c r="L398" i="1"/>
  <c r="AM398" i="1" s="1"/>
  <c r="AP398" i="1" s="1"/>
  <c r="C398" i="1"/>
  <c r="AT397" i="1"/>
  <c r="AK397" i="1"/>
  <c r="AJ397" i="1"/>
  <c r="AI397" i="1"/>
  <c r="AH397" i="1"/>
  <c r="AG397" i="1"/>
  <c r="AF397" i="1"/>
  <c r="AE397" i="1"/>
  <c r="AD397" i="1"/>
  <c r="AC397" i="1"/>
  <c r="AB397" i="1"/>
  <c r="AA397" i="1"/>
  <c r="Z397" i="1"/>
  <c r="Y397" i="1"/>
  <c r="X397" i="1"/>
  <c r="W397" i="1"/>
  <c r="V397" i="1"/>
  <c r="U397" i="1"/>
  <c r="T397" i="1"/>
  <c r="S397" i="1"/>
  <c r="R397" i="1"/>
  <c r="Q397" i="1"/>
  <c r="P397" i="1"/>
  <c r="O397" i="1"/>
  <c r="N397" i="1"/>
  <c r="AL397" i="1" s="1"/>
  <c r="M397" i="1"/>
  <c r="AQ397" i="1" s="1"/>
  <c r="L397" i="1"/>
  <c r="AM397" i="1" s="1"/>
  <c r="AP397" i="1" s="1"/>
  <c r="C397" i="1"/>
  <c r="AT396" i="1"/>
  <c r="AK396" i="1"/>
  <c r="AJ396" i="1"/>
  <c r="AI396" i="1"/>
  <c r="AH396" i="1"/>
  <c r="AG396" i="1"/>
  <c r="AF396" i="1"/>
  <c r="AE396" i="1"/>
  <c r="AD396" i="1"/>
  <c r="AC396" i="1"/>
  <c r="AB396" i="1"/>
  <c r="AA396" i="1"/>
  <c r="Z396" i="1"/>
  <c r="Y396" i="1"/>
  <c r="X396" i="1"/>
  <c r="W396" i="1"/>
  <c r="V396" i="1"/>
  <c r="U396" i="1"/>
  <c r="T396" i="1"/>
  <c r="S396" i="1"/>
  <c r="R396" i="1"/>
  <c r="Q396" i="1"/>
  <c r="P396" i="1"/>
  <c r="O396" i="1"/>
  <c r="N396" i="1"/>
  <c r="AL396" i="1" s="1"/>
  <c r="M396" i="1"/>
  <c r="AN396" i="1" s="1"/>
  <c r="L396" i="1"/>
  <c r="AM396" i="1" s="1"/>
  <c r="AP396" i="1" s="1"/>
  <c r="C396" i="1"/>
  <c r="AT395" i="1"/>
  <c r="AK395" i="1"/>
  <c r="AJ395" i="1"/>
  <c r="AI395" i="1"/>
  <c r="AH395" i="1"/>
  <c r="AG395" i="1"/>
  <c r="AF395" i="1"/>
  <c r="AE395" i="1"/>
  <c r="AD395" i="1"/>
  <c r="AC395" i="1"/>
  <c r="AB395" i="1"/>
  <c r="AA395" i="1"/>
  <c r="Z395" i="1"/>
  <c r="Y395" i="1"/>
  <c r="X395" i="1"/>
  <c r="W395" i="1"/>
  <c r="V395" i="1"/>
  <c r="U395" i="1"/>
  <c r="T395" i="1"/>
  <c r="S395" i="1"/>
  <c r="R395" i="1"/>
  <c r="Q395" i="1"/>
  <c r="P395" i="1"/>
  <c r="O395" i="1"/>
  <c r="N395" i="1"/>
  <c r="AL395" i="1" s="1"/>
  <c r="M395" i="1"/>
  <c r="AQ395" i="1" s="1"/>
  <c r="L395" i="1"/>
  <c r="AM395" i="1" s="1"/>
  <c r="AP395" i="1" s="1"/>
  <c r="C395" i="1"/>
  <c r="AT394" i="1"/>
  <c r="AK394" i="1"/>
  <c r="AJ394" i="1"/>
  <c r="AI394" i="1"/>
  <c r="AH394" i="1"/>
  <c r="AG394" i="1"/>
  <c r="AF394" i="1"/>
  <c r="AE394" i="1"/>
  <c r="AD394" i="1"/>
  <c r="AC394" i="1"/>
  <c r="AB394" i="1"/>
  <c r="AA394" i="1"/>
  <c r="Z394" i="1"/>
  <c r="Y394" i="1"/>
  <c r="X394" i="1"/>
  <c r="W394" i="1"/>
  <c r="V394" i="1"/>
  <c r="U394" i="1"/>
  <c r="T394" i="1"/>
  <c r="S394" i="1"/>
  <c r="R394" i="1"/>
  <c r="Q394" i="1"/>
  <c r="P394" i="1"/>
  <c r="O394" i="1"/>
  <c r="N394" i="1"/>
  <c r="AL394" i="1" s="1"/>
  <c r="M394" i="1"/>
  <c r="AN394" i="1" s="1"/>
  <c r="L394" i="1"/>
  <c r="AM394" i="1" s="1"/>
  <c r="AP394" i="1" s="1"/>
  <c r="C394" i="1"/>
  <c r="AT393" i="1"/>
  <c r="AK393" i="1"/>
  <c r="AJ393" i="1"/>
  <c r="AI393" i="1"/>
  <c r="AH393" i="1"/>
  <c r="AG393" i="1"/>
  <c r="AF393" i="1"/>
  <c r="AE393" i="1"/>
  <c r="AD393" i="1"/>
  <c r="AC393" i="1"/>
  <c r="AB393" i="1"/>
  <c r="AA393" i="1"/>
  <c r="Z393" i="1"/>
  <c r="Y393" i="1"/>
  <c r="X393" i="1"/>
  <c r="W393" i="1"/>
  <c r="V393" i="1"/>
  <c r="U393" i="1"/>
  <c r="T393" i="1"/>
  <c r="S393" i="1"/>
  <c r="R393" i="1"/>
  <c r="Q393" i="1"/>
  <c r="P393" i="1"/>
  <c r="O393" i="1"/>
  <c r="N393" i="1"/>
  <c r="AL393" i="1" s="1"/>
  <c r="M393" i="1"/>
  <c r="AQ393" i="1" s="1"/>
  <c r="L393" i="1"/>
  <c r="AM393" i="1" s="1"/>
  <c r="AP393" i="1" s="1"/>
  <c r="C393" i="1"/>
  <c r="AT392" i="1"/>
  <c r="AK392" i="1"/>
  <c r="AJ392" i="1"/>
  <c r="AI392" i="1"/>
  <c r="AH392" i="1"/>
  <c r="AG392" i="1"/>
  <c r="AF392" i="1"/>
  <c r="AE392" i="1"/>
  <c r="AD392" i="1"/>
  <c r="AC392" i="1"/>
  <c r="AB392" i="1"/>
  <c r="AA392" i="1"/>
  <c r="Z392" i="1"/>
  <c r="Y392" i="1"/>
  <c r="X392" i="1"/>
  <c r="W392" i="1"/>
  <c r="V392" i="1"/>
  <c r="U392" i="1"/>
  <c r="T392" i="1"/>
  <c r="S392" i="1"/>
  <c r="R392" i="1"/>
  <c r="Q392" i="1"/>
  <c r="P392" i="1"/>
  <c r="O392" i="1"/>
  <c r="N392" i="1"/>
  <c r="AL392" i="1" s="1"/>
  <c r="M392" i="1"/>
  <c r="AQ392" i="1" s="1"/>
  <c r="L392" i="1"/>
  <c r="AM392" i="1" s="1"/>
  <c r="AP392" i="1" s="1"/>
  <c r="C392" i="1"/>
  <c r="AT391" i="1"/>
  <c r="AK391" i="1"/>
  <c r="AJ391" i="1"/>
  <c r="AI391" i="1"/>
  <c r="AH391" i="1"/>
  <c r="AG391" i="1"/>
  <c r="AF391" i="1"/>
  <c r="AE391" i="1"/>
  <c r="AD391" i="1"/>
  <c r="AC391" i="1"/>
  <c r="AB391" i="1"/>
  <c r="AA391" i="1"/>
  <c r="Z391" i="1"/>
  <c r="Y391" i="1"/>
  <c r="X391" i="1"/>
  <c r="W391" i="1"/>
  <c r="V391" i="1"/>
  <c r="U391" i="1"/>
  <c r="T391" i="1"/>
  <c r="S391" i="1"/>
  <c r="R391" i="1"/>
  <c r="Q391" i="1"/>
  <c r="P391" i="1"/>
  <c r="O391" i="1"/>
  <c r="N391" i="1"/>
  <c r="AL391" i="1" s="1"/>
  <c r="M391" i="1"/>
  <c r="AN391" i="1" s="1"/>
  <c r="L391" i="1"/>
  <c r="AM391" i="1" s="1"/>
  <c r="AP391" i="1" s="1"/>
  <c r="C391" i="1"/>
  <c r="AT390" i="1"/>
  <c r="AK390" i="1"/>
  <c r="AJ390" i="1"/>
  <c r="AI390" i="1"/>
  <c r="AH390" i="1"/>
  <c r="AG390" i="1"/>
  <c r="AF390" i="1"/>
  <c r="AE390" i="1"/>
  <c r="AD390" i="1"/>
  <c r="AC390" i="1"/>
  <c r="AB390" i="1"/>
  <c r="AA390" i="1"/>
  <c r="Z390" i="1"/>
  <c r="Y390" i="1"/>
  <c r="X390" i="1"/>
  <c r="W390" i="1"/>
  <c r="V390" i="1"/>
  <c r="U390" i="1"/>
  <c r="T390" i="1"/>
  <c r="S390" i="1"/>
  <c r="R390" i="1"/>
  <c r="Q390" i="1"/>
  <c r="P390" i="1"/>
  <c r="O390" i="1"/>
  <c r="N390" i="1"/>
  <c r="AL390" i="1" s="1"/>
  <c r="M390" i="1"/>
  <c r="AN390" i="1" s="1"/>
  <c r="L390" i="1"/>
  <c r="AM390" i="1" s="1"/>
  <c r="AP390" i="1" s="1"/>
  <c r="C390" i="1"/>
  <c r="K797" i="1"/>
  <c r="K796" i="1"/>
  <c r="K795" i="1"/>
  <c r="K794" i="1"/>
  <c r="K793" i="1"/>
  <c r="K792" i="1"/>
  <c r="K791" i="1"/>
  <c r="K790" i="1"/>
  <c r="K789" i="1"/>
  <c r="K788" i="1"/>
  <c r="K787" i="1"/>
  <c r="K786" i="1"/>
  <c r="K785" i="1"/>
  <c r="K784" i="1"/>
  <c r="K783" i="1"/>
  <c r="K782" i="1"/>
  <c r="K781" i="1"/>
  <c r="K780" i="1"/>
  <c r="K779" i="1"/>
  <c r="K778" i="1"/>
  <c r="K777" i="1"/>
  <c r="K776" i="1"/>
  <c r="K775" i="1"/>
  <c r="K774"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AK365" i="1"/>
  <c r="AJ365" i="1"/>
  <c r="AI365" i="1"/>
  <c r="AH365" i="1"/>
  <c r="AG365" i="1"/>
  <c r="AF365" i="1"/>
  <c r="AE365" i="1"/>
  <c r="AD365" i="1"/>
  <c r="AC365" i="1"/>
  <c r="AB365" i="1"/>
  <c r="AA365" i="1"/>
  <c r="Z365" i="1"/>
  <c r="Y365" i="1"/>
  <c r="X365" i="1"/>
  <c r="W365" i="1"/>
  <c r="V365" i="1"/>
  <c r="U365" i="1"/>
  <c r="T365" i="1"/>
  <c r="S365" i="1"/>
  <c r="R365" i="1"/>
  <c r="Q365" i="1"/>
  <c r="P365" i="1"/>
  <c r="O365" i="1"/>
  <c r="N365" i="1"/>
  <c r="AL365" i="1" s="1"/>
  <c r="M365" i="1"/>
  <c r="AQ365" i="1" s="1"/>
  <c r="L365" i="1"/>
  <c r="C365" i="1"/>
  <c r="AK364" i="1"/>
  <c r="AJ364" i="1"/>
  <c r="AI364" i="1"/>
  <c r="AH364" i="1"/>
  <c r="AG364" i="1"/>
  <c r="AF364" i="1"/>
  <c r="AE364" i="1"/>
  <c r="AD364" i="1"/>
  <c r="AC364" i="1"/>
  <c r="AB364" i="1"/>
  <c r="AA364" i="1"/>
  <c r="Z364" i="1"/>
  <c r="Y364" i="1"/>
  <c r="X364" i="1"/>
  <c r="W364" i="1"/>
  <c r="V364" i="1"/>
  <c r="U364" i="1"/>
  <c r="T364" i="1"/>
  <c r="S364" i="1"/>
  <c r="R364" i="1"/>
  <c r="Q364" i="1"/>
  <c r="P364" i="1"/>
  <c r="O364" i="1"/>
  <c r="N364" i="1"/>
  <c r="AL364" i="1" s="1"/>
  <c r="M364" i="1"/>
  <c r="AQ364" i="1" s="1"/>
  <c r="L364" i="1"/>
  <c r="AM364" i="1" s="1"/>
  <c r="C364" i="1"/>
  <c r="AK363" i="1"/>
  <c r="AJ363" i="1"/>
  <c r="AI363" i="1"/>
  <c r="AH363" i="1"/>
  <c r="AG363" i="1"/>
  <c r="AF363" i="1"/>
  <c r="AE363" i="1"/>
  <c r="AD363" i="1"/>
  <c r="AC363" i="1"/>
  <c r="AB363" i="1"/>
  <c r="AA363" i="1"/>
  <c r="Z363" i="1"/>
  <c r="Y363" i="1"/>
  <c r="X363" i="1"/>
  <c r="W363" i="1"/>
  <c r="V363" i="1"/>
  <c r="U363" i="1"/>
  <c r="T363" i="1"/>
  <c r="S363" i="1"/>
  <c r="R363" i="1"/>
  <c r="Q363" i="1"/>
  <c r="P363" i="1"/>
  <c r="O363" i="1"/>
  <c r="N363" i="1"/>
  <c r="AL363" i="1" s="1"/>
  <c r="M363" i="1"/>
  <c r="L363" i="1"/>
  <c r="AM363" i="1" s="1"/>
  <c r="C363" i="1"/>
  <c r="AK362" i="1"/>
  <c r="AJ362" i="1"/>
  <c r="AI362" i="1"/>
  <c r="AH362" i="1"/>
  <c r="AG362" i="1"/>
  <c r="AF362" i="1"/>
  <c r="AE362" i="1"/>
  <c r="AD362" i="1"/>
  <c r="AC362" i="1"/>
  <c r="AB362" i="1"/>
  <c r="AA362" i="1"/>
  <c r="Z362" i="1"/>
  <c r="Y362" i="1"/>
  <c r="X362" i="1"/>
  <c r="W362" i="1"/>
  <c r="V362" i="1"/>
  <c r="U362" i="1"/>
  <c r="T362" i="1"/>
  <c r="S362" i="1"/>
  <c r="R362" i="1"/>
  <c r="Q362" i="1"/>
  <c r="P362" i="1"/>
  <c r="O362" i="1"/>
  <c r="N362" i="1"/>
  <c r="AL362" i="1" s="1"/>
  <c r="M362" i="1"/>
  <c r="AQ362" i="1" s="1"/>
  <c r="L362" i="1"/>
  <c r="AM362" i="1" s="1"/>
  <c r="C362" i="1"/>
  <c r="AK361" i="1"/>
  <c r="AJ361" i="1"/>
  <c r="AI361" i="1"/>
  <c r="AH361" i="1"/>
  <c r="AG361" i="1"/>
  <c r="AF361" i="1"/>
  <c r="AE361" i="1"/>
  <c r="AD361" i="1"/>
  <c r="AC361" i="1"/>
  <c r="AB361" i="1"/>
  <c r="AA361" i="1"/>
  <c r="Z361" i="1"/>
  <c r="Y361" i="1"/>
  <c r="X361" i="1"/>
  <c r="W361" i="1"/>
  <c r="V361" i="1"/>
  <c r="U361" i="1"/>
  <c r="T361" i="1"/>
  <c r="S361" i="1"/>
  <c r="R361" i="1"/>
  <c r="Q361" i="1"/>
  <c r="P361" i="1"/>
  <c r="O361" i="1"/>
  <c r="N361" i="1"/>
  <c r="AL361" i="1" s="1"/>
  <c r="M361" i="1"/>
  <c r="AQ361" i="1" s="1"/>
  <c r="L361" i="1"/>
  <c r="AM361" i="1" s="1"/>
  <c r="C361" i="1"/>
  <c r="AK360" i="1"/>
  <c r="AJ360" i="1"/>
  <c r="AI360" i="1"/>
  <c r="AH360" i="1"/>
  <c r="AG360" i="1"/>
  <c r="AF360" i="1"/>
  <c r="AE360" i="1"/>
  <c r="AD360" i="1"/>
  <c r="AC360" i="1"/>
  <c r="AB360" i="1"/>
  <c r="AA360" i="1"/>
  <c r="Z360" i="1"/>
  <c r="Y360" i="1"/>
  <c r="X360" i="1"/>
  <c r="W360" i="1"/>
  <c r="V360" i="1"/>
  <c r="U360" i="1"/>
  <c r="T360" i="1"/>
  <c r="S360" i="1"/>
  <c r="R360" i="1"/>
  <c r="Q360" i="1"/>
  <c r="P360" i="1"/>
  <c r="O360" i="1"/>
  <c r="N360" i="1"/>
  <c r="AL360" i="1" s="1"/>
  <c r="M360" i="1"/>
  <c r="AQ360" i="1" s="1"/>
  <c r="L360" i="1"/>
  <c r="AM360" i="1" s="1"/>
  <c r="C360" i="1"/>
  <c r="AK359" i="1"/>
  <c r="AJ359" i="1"/>
  <c r="AI359" i="1"/>
  <c r="AH359" i="1"/>
  <c r="AG359" i="1"/>
  <c r="AF359" i="1"/>
  <c r="AE359" i="1"/>
  <c r="AD359" i="1"/>
  <c r="AC359" i="1"/>
  <c r="AB359" i="1"/>
  <c r="AA359" i="1"/>
  <c r="Z359" i="1"/>
  <c r="Y359" i="1"/>
  <c r="X359" i="1"/>
  <c r="W359" i="1"/>
  <c r="V359" i="1"/>
  <c r="U359" i="1"/>
  <c r="T359" i="1"/>
  <c r="S359" i="1"/>
  <c r="R359" i="1"/>
  <c r="Q359" i="1"/>
  <c r="P359" i="1"/>
  <c r="O359" i="1"/>
  <c r="N359" i="1"/>
  <c r="AL359" i="1" s="1"/>
  <c r="M359" i="1"/>
  <c r="AQ359" i="1" s="1"/>
  <c r="L359" i="1"/>
  <c r="AM359" i="1" s="1"/>
  <c r="C359" i="1"/>
  <c r="AK358" i="1"/>
  <c r="AJ358" i="1"/>
  <c r="AI358" i="1"/>
  <c r="AH358" i="1"/>
  <c r="AG358" i="1"/>
  <c r="AF358" i="1"/>
  <c r="AE358" i="1"/>
  <c r="AD358" i="1"/>
  <c r="AC358" i="1"/>
  <c r="AB358" i="1"/>
  <c r="AA358" i="1"/>
  <c r="Z358" i="1"/>
  <c r="Y358" i="1"/>
  <c r="X358" i="1"/>
  <c r="W358" i="1"/>
  <c r="V358" i="1"/>
  <c r="U358" i="1"/>
  <c r="T358" i="1"/>
  <c r="S358" i="1"/>
  <c r="R358" i="1"/>
  <c r="Q358" i="1"/>
  <c r="P358" i="1"/>
  <c r="O358" i="1"/>
  <c r="N358" i="1"/>
  <c r="AL358" i="1" s="1"/>
  <c r="M358" i="1"/>
  <c r="AQ358" i="1" s="1"/>
  <c r="L358" i="1"/>
  <c r="AM358" i="1" s="1"/>
  <c r="C358" i="1"/>
  <c r="AK357" i="1"/>
  <c r="AJ357" i="1"/>
  <c r="AI357" i="1"/>
  <c r="AH357" i="1"/>
  <c r="AG357" i="1"/>
  <c r="AF357" i="1"/>
  <c r="AE357" i="1"/>
  <c r="AD357" i="1"/>
  <c r="AC357" i="1"/>
  <c r="AB357" i="1"/>
  <c r="AA357" i="1"/>
  <c r="Z357" i="1"/>
  <c r="Y357" i="1"/>
  <c r="X357" i="1"/>
  <c r="W357" i="1"/>
  <c r="V357" i="1"/>
  <c r="U357" i="1"/>
  <c r="T357" i="1"/>
  <c r="S357" i="1"/>
  <c r="R357" i="1"/>
  <c r="Q357" i="1"/>
  <c r="P357" i="1"/>
  <c r="O357" i="1"/>
  <c r="N357" i="1"/>
  <c r="AL357" i="1" s="1"/>
  <c r="M357" i="1"/>
  <c r="AQ357" i="1" s="1"/>
  <c r="L357" i="1"/>
  <c r="AM357" i="1" s="1"/>
  <c r="C357" i="1"/>
  <c r="AK356" i="1"/>
  <c r="AJ356" i="1"/>
  <c r="AI356" i="1"/>
  <c r="AH356" i="1"/>
  <c r="AG356" i="1"/>
  <c r="AF356" i="1"/>
  <c r="AE356" i="1"/>
  <c r="AD356" i="1"/>
  <c r="AC356" i="1"/>
  <c r="AB356" i="1"/>
  <c r="AA356" i="1"/>
  <c r="Z356" i="1"/>
  <c r="Y356" i="1"/>
  <c r="X356" i="1"/>
  <c r="W356" i="1"/>
  <c r="V356" i="1"/>
  <c r="U356" i="1"/>
  <c r="T356" i="1"/>
  <c r="S356" i="1"/>
  <c r="R356" i="1"/>
  <c r="Q356" i="1"/>
  <c r="P356" i="1"/>
  <c r="O356" i="1"/>
  <c r="N356" i="1"/>
  <c r="AL356" i="1" s="1"/>
  <c r="M356" i="1"/>
  <c r="AQ356" i="1" s="1"/>
  <c r="L356" i="1"/>
  <c r="AM356" i="1" s="1"/>
  <c r="C356" i="1"/>
  <c r="AK355" i="1"/>
  <c r="AJ355" i="1"/>
  <c r="AI355" i="1"/>
  <c r="AH355" i="1"/>
  <c r="AG355" i="1"/>
  <c r="AF355" i="1"/>
  <c r="AE355" i="1"/>
  <c r="AD355" i="1"/>
  <c r="AC355" i="1"/>
  <c r="AB355" i="1"/>
  <c r="AA355" i="1"/>
  <c r="Z355" i="1"/>
  <c r="Y355" i="1"/>
  <c r="X355" i="1"/>
  <c r="W355" i="1"/>
  <c r="V355" i="1"/>
  <c r="U355" i="1"/>
  <c r="T355" i="1"/>
  <c r="S355" i="1"/>
  <c r="R355" i="1"/>
  <c r="Q355" i="1"/>
  <c r="P355" i="1"/>
  <c r="O355" i="1"/>
  <c r="N355" i="1"/>
  <c r="AL355" i="1" s="1"/>
  <c r="M355" i="1"/>
  <c r="AQ355" i="1" s="1"/>
  <c r="L355" i="1"/>
  <c r="AM355" i="1" s="1"/>
  <c r="C355" i="1"/>
  <c r="AK354" i="1"/>
  <c r="AJ354" i="1"/>
  <c r="AI354" i="1"/>
  <c r="AH354" i="1"/>
  <c r="AG354" i="1"/>
  <c r="AF354" i="1"/>
  <c r="AE354" i="1"/>
  <c r="AD354" i="1"/>
  <c r="AC354" i="1"/>
  <c r="AB354" i="1"/>
  <c r="AA354" i="1"/>
  <c r="Z354" i="1"/>
  <c r="Y354" i="1"/>
  <c r="X354" i="1"/>
  <c r="W354" i="1"/>
  <c r="V354" i="1"/>
  <c r="U354" i="1"/>
  <c r="T354" i="1"/>
  <c r="S354" i="1"/>
  <c r="R354" i="1"/>
  <c r="Q354" i="1"/>
  <c r="P354" i="1"/>
  <c r="O354" i="1"/>
  <c r="N354" i="1"/>
  <c r="AL354" i="1" s="1"/>
  <c r="M354" i="1"/>
  <c r="AQ354" i="1" s="1"/>
  <c r="L354" i="1"/>
  <c r="AM354" i="1" s="1"/>
  <c r="C354" i="1"/>
  <c r="AT365" i="1"/>
  <c r="AM365" i="1"/>
  <c r="K365" i="1"/>
  <c r="AT364" i="1"/>
  <c r="K364" i="1"/>
  <c r="AT363" i="1"/>
  <c r="AQ363" i="1"/>
  <c r="K363" i="1"/>
  <c r="AT362" i="1"/>
  <c r="K362" i="1"/>
  <c r="AT361" i="1"/>
  <c r="K361" i="1"/>
  <c r="AT360" i="1"/>
  <c r="K360" i="1"/>
  <c r="AT359" i="1"/>
  <c r="K359" i="1"/>
  <c r="AT358" i="1"/>
  <c r="K358" i="1"/>
  <c r="AT357" i="1"/>
  <c r="K357" i="1"/>
  <c r="AT356" i="1"/>
  <c r="K356" i="1"/>
  <c r="AT355" i="1"/>
  <c r="K355" i="1"/>
  <c r="AT354" i="1"/>
  <c r="K354" i="1"/>
  <c r="AK341" i="1"/>
  <c r="AJ341" i="1"/>
  <c r="AI341" i="1"/>
  <c r="AH341" i="1"/>
  <c r="AG341" i="1"/>
  <c r="AF341" i="1"/>
  <c r="AE341" i="1"/>
  <c r="AD341" i="1"/>
  <c r="AC341" i="1"/>
  <c r="AB341" i="1"/>
  <c r="AA341" i="1"/>
  <c r="Z341" i="1"/>
  <c r="Y341" i="1"/>
  <c r="X341" i="1"/>
  <c r="W341" i="1"/>
  <c r="V341" i="1"/>
  <c r="U341" i="1"/>
  <c r="T341" i="1"/>
  <c r="S341" i="1"/>
  <c r="R341" i="1"/>
  <c r="Q341" i="1"/>
  <c r="P341" i="1"/>
  <c r="O341" i="1"/>
  <c r="N341" i="1"/>
  <c r="M341" i="1"/>
  <c r="L341" i="1"/>
  <c r="C341" i="1"/>
  <c r="AK340" i="1"/>
  <c r="AJ340" i="1"/>
  <c r="AI340" i="1"/>
  <c r="AH340" i="1"/>
  <c r="AG340" i="1"/>
  <c r="AF340" i="1"/>
  <c r="AE340" i="1"/>
  <c r="AD340" i="1"/>
  <c r="AC340" i="1"/>
  <c r="AB340" i="1"/>
  <c r="AA340" i="1"/>
  <c r="Z340" i="1"/>
  <c r="Y340" i="1"/>
  <c r="X340" i="1"/>
  <c r="W340" i="1"/>
  <c r="V340" i="1"/>
  <c r="U340" i="1"/>
  <c r="T340" i="1"/>
  <c r="S340" i="1"/>
  <c r="R340" i="1"/>
  <c r="Q340" i="1"/>
  <c r="P340" i="1"/>
  <c r="O340" i="1"/>
  <c r="N340" i="1"/>
  <c r="M340" i="1"/>
  <c r="L340" i="1"/>
  <c r="C340" i="1"/>
  <c r="AK339" i="1"/>
  <c r="AJ339" i="1"/>
  <c r="AI339" i="1"/>
  <c r="AH339" i="1"/>
  <c r="AG339" i="1"/>
  <c r="AF339" i="1"/>
  <c r="AE339" i="1"/>
  <c r="AD339" i="1"/>
  <c r="AC339" i="1"/>
  <c r="AB339" i="1"/>
  <c r="AA339" i="1"/>
  <c r="Z339" i="1"/>
  <c r="Y339" i="1"/>
  <c r="X339" i="1"/>
  <c r="W339" i="1"/>
  <c r="V339" i="1"/>
  <c r="U339" i="1"/>
  <c r="T339" i="1"/>
  <c r="S339" i="1"/>
  <c r="R339" i="1"/>
  <c r="Q339" i="1"/>
  <c r="P339" i="1"/>
  <c r="O339" i="1"/>
  <c r="N339" i="1"/>
  <c r="M339" i="1"/>
  <c r="L339" i="1"/>
  <c r="C339" i="1"/>
  <c r="AK338" i="1"/>
  <c r="AJ338" i="1"/>
  <c r="AI338" i="1"/>
  <c r="AH338" i="1"/>
  <c r="AG338" i="1"/>
  <c r="AF338" i="1"/>
  <c r="AE338" i="1"/>
  <c r="AD338" i="1"/>
  <c r="AC338" i="1"/>
  <c r="AB338" i="1"/>
  <c r="AA338" i="1"/>
  <c r="Z338" i="1"/>
  <c r="Y338" i="1"/>
  <c r="X338" i="1"/>
  <c r="W338" i="1"/>
  <c r="V338" i="1"/>
  <c r="U338" i="1"/>
  <c r="T338" i="1"/>
  <c r="S338" i="1"/>
  <c r="R338" i="1"/>
  <c r="Q338" i="1"/>
  <c r="P338" i="1"/>
  <c r="O338" i="1"/>
  <c r="N338" i="1"/>
  <c r="M338" i="1"/>
  <c r="L338" i="1"/>
  <c r="C338" i="1"/>
  <c r="AK337" i="1"/>
  <c r="AJ337" i="1"/>
  <c r="AI337" i="1"/>
  <c r="AH337" i="1"/>
  <c r="AG337" i="1"/>
  <c r="AF337" i="1"/>
  <c r="AE337" i="1"/>
  <c r="AD337" i="1"/>
  <c r="AC337" i="1"/>
  <c r="AB337" i="1"/>
  <c r="AA337" i="1"/>
  <c r="Z337" i="1"/>
  <c r="Y337" i="1"/>
  <c r="X337" i="1"/>
  <c r="W337" i="1"/>
  <c r="V337" i="1"/>
  <c r="U337" i="1"/>
  <c r="T337" i="1"/>
  <c r="S337" i="1"/>
  <c r="R337" i="1"/>
  <c r="Q337" i="1"/>
  <c r="P337" i="1"/>
  <c r="O337" i="1"/>
  <c r="N337" i="1"/>
  <c r="M337" i="1"/>
  <c r="L337" i="1"/>
  <c r="C337" i="1"/>
  <c r="AK336" i="1"/>
  <c r="AJ336" i="1"/>
  <c r="AI336" i="1"/>
  <c r="AH336" i="1"/>
  <c r="AG336" i="1"/>
  <c r="AF336" i="1"/>
  <c r="AE336" i="1"/>
  <c r="AD336" i="1"/>
  <c r="AC336" i="1"/>
  <c r="AB336" i="1"/>
  <c r="AA336" i="1"/>
  <c r="Z336" i="1"/>
  <c r="Y336" i="1"/>
  <c r="X336" i="1"/>
  <c r="W336" i="1"/>
  <c r="V336" i="1"/>
  <c r="U336" i="1"/>
  <c r="T336" i="1"/>
  <c r="S336" i="1"/>
  <c r="R336" i="1"/>
  <c r="Q336" i="1"/>
  <c r="P336" i="1"/>
  <c r="O336" i="1"/>
  <c r="N336" i="1"/>
  <c r="M336" i="1"/>
  <c r="L336" i="1"/>
  <c r="C336" i="1"/>
  <c r="AK335" i="1"/>
  <c r="AJ335" i="1"/>
  <c r="AI335" i="1"/>
  <c r="AH335" i="1"/>
  <c r="AG335" i="1"/>
  <c r="AF335" i="1"/>
  <c r="AE335" i="1"/>
  <c r="AD335" i="1"/>
  <c r="AC335" i="1"/>
  <c r="AB335" i="1"/>
  <c r="AA335" i="1"/>
  <c r="Z335" i="1"/>
  <c r="Y335" i="1"/>
  <c r="X335" i="1"/>
  <c r="W335" i="1"/>
  <c r="V335" i="1"/>
  <c r="U335" i="1"/>
  <c r="T335" i="1"/>
  <c r="S335" i="1"/>
  <c r="R335" i="1"/>
  <c r="Q335" i="1"/>
  <c r="P335" i="1"/>
  <c r="O335" i="1"/>
  <c r="N335" i="1"/>
  <c r="M335" i="1"/>
  <c r="L335" i="1"/>
  <c r="C335" i="1"/>
  <c r="AK334" i="1"/>
  <c r="AJ334" i="1"/>
  <c r="AI334" i="1"/>
  <c r="AH334" i="1"/>
  <c r="AG334" i="1"/>
  <c r="AF334" i="1"/>
  <c r="AE334" i="1"/>
  <c r="AD334" i="1"/>
  <c r="AC334" i="1"/>
  <c r="AB334" i="1"/>
  <c r="AA334" i="1"/>
  <c r="Z334" i="1"/>
  <c r="Y334" i="1"/>
  <c r="X334" i="1"/>
  <c r="W334" i="1"/>
  <c r="V334" i="1"/>
  <c r="U334" i="1"/>
  <c r="T334" i="1"/>
  <c r="S334" i="1"/>
  <c r="R334" i="1"/>
  <c r="Q334" i="1"/>
  <c r="P334" i="1"/>
  <c r="O334" i="1"/>
  <c r="N334" i="1"/>
  <c r="M334" i="1"/>
  <c r="L334" i="1"/>
  <c r="C334" i="1"/>
  <c r="AK333" i="1"/>
  <c r="AJ333" i="1"/>
  <c r="AI333" i="1"/>
  <c r="AH333" i="1"/>
  <c r="AG333" i="1"/>
  <c r="AF333" i="1"/>
  <c r="AE333" i="1"/>
  <c r="AD333" i="1"/>
  <c r="AC333" i="1"/>
  <c r="AB333" i="1"/>
  <c r="AA333" i="1"/>
  <c r="Z333" i="1"/>
  <c r="Y333" i="1"/>
  <c r="X333" i="1"/>
  <c r="W333" i="1"/>
  <c r="V333" i="1"/>
  <c r="U333" i="1"/>
  <c r="T333" i="1"/>
  <c r="S333" i="1"/>
  <c r="R333" i="1"/>
  <c r="Q333" i="1"/>
  <c r="P333" i="1"/>
  <c r="O333" i="1"/>
  <c r="N333" i="1"/>
  <c r="M333" i="1"/>
  <c r="L333" i="1"/>
  <c r="C333" i="1"/>
  <c r="AK332" i="1"/>
  <c r="AJ332" i="1"/>
  <c r="AI332" i="1"/>
  <c r="AH332" i="1"/>
  <c r="AG332" i="1"/>
  <c r="AF332" i="1"/>
  <c r="AE332" i="1"/>
  <c r="AD332" i="1"/>
  <c r="AC332" i="1"/>
  <c r="AB332" i="1"/>
  <c r="AA332" i="1"/>
  <c r="Z332" i="1"/>
  <c r="Y332" i="1"/>
  <c r="X332" i="1"/>
  <c r="W332" i="1"/>
  <c r="V332" i="1"/>
  <c r="U332" i="1"/>
  <c r="T332" i="1"/>
  <c r="S332" i="1"/>
  <c r="R332" i="1"/>
  <c r="Q332" i="1"/>
  <c r="P332" i="1"/>
  <c r="O332" i="1"/>
  <c r="N332" i="1"/>
  <c r="M332" i="1"/>
  <c r="L332" i="1"/>
  <c r="C332" i="1"/>
  <c r="AK331" i="1"/>
  <c r="AJ331" i="1"/>
  <c r="AI331" i="1"/>
  <c r="AH331" i="1"/>
  <c r="AG331" i="1"/>
  <c r="AF331" i="1"/>
  <c r="AE331" i="1"/>
  <c r="AD331" i="1"/>
  <c r="AC331" i="1"/>
  <c r="AB331" i="1"/>
  <c r="AA331" i="1"/>
  <c r="Z331" i="1"/>
  <c r="Y331" i="1"/>
  <c r="X331" i="1"/>
  <c r="W331" i="1"/>
  <c r="V331" i="1"/>
  <c r="U331" i="1"/>
  <c r="T331" i="1"/>
  <c r="S331" i="1"/>
  <c r="R331" i="1"/>
  <c r="Q331" i="1"/>
  <c r="P331" i="1"/>
  <c r="O331" i="1"/>
  <c r="N331" i="1"/>
  <c r="M331" i="1"/>
  <c r="L331" i="1"/>
  <c r="C331" i="1"/>
  <c r="AK330" i="1"/>
  <c r="AJ330" i="1"/>
  <c r="AI330" i="1"/>
  <c r="AH330" i="1"/>
  <c r="AG330" i="1"/>
  <c r="AF330" i="1"/>
  <c r="AE330" i="1"/>
  <c r="AD330" i="1"/>
  <c r="AC330" i="1"/>
  <c r="AB330" i="1"/>
  <c r="AA330" i="1"/>
  <c r="Z330" i="1"/>
  <c r="Y330" i="1"/>
  <c r="X330" i="1"/>
  <c r="W330" i="1"/>
  <c r="V330" i="1"/>
  <c r="U330" i="1"/>
  <c r="T330" i="1"/>
  <c r="S330" i="1"/>
  <c r="R330" i="1"/>
  <c r="Q330" i="1"/>
  <c r="P330" i="1"/>
  <c r="O330" i="1"/>
  <c r="N330" i="1"/>
  <c r="M330" i="1"/>
  <c r="L330" i="1"/>
  <c r="C330" i="1"/>
  <c r="AT353" i="1"/>
  <c r="AT352" i="1"/>
  <c r="AT351" i="1"/>
  <c r="AT350" i="1"/>
  <c r="AT349" i="1"/>
  <c r="AT348" i="1"/>
  <c r="AT347" i="1"/>
  <c r="AT346" i="1"/>
  <c r="AT345" i="1"/>
  <c r="AT344" i="1"/>
  <c r="AT343" i="1"/>
  <c r="AT342" i="1"/>
  <c r="AT341" i="1"/>
  <c r="AT340" i="1"/>
  <c r="AT339" i="1"/>
  <c r="AT338" i="1"/>
  <c r="AT337" i="1"/>
  <c r="AT336" i="1"/>
  <c r="AT335" i="1"/>
  <c r="AT334" i="1"/>
  <c r="AT333" i="1"/>
  <c r="AT332" i="1"/>
  <c r="AT331" i="1"/>
  <c r="AT330" i="1"/>
  <c r="L2450" i="1"/>
  <c r="J2450" i="1"/>
  <c r="L2449" i="1"/>
  <c r="J2449" i="1"/>
  <c r="L2448" i="1"/>
  <c r="J2448" i="1"/>
  <c r="L2447" i="1"/>
  <c r="J2447" i="1"/>
  <c r="L2446" i="1"/>
  <c r="J2446" i="1"/>
  <c r="L2445" i="1"/>
  <c r="J2445" i="1"/>
  <c r="L2444" i="1"/>
  <c r="J2444" i="1"/>
  <c r="L2443" i="1"/>
  <c r="J2443" i="1"/>
  <c r="L2442" i="1"/>
  <c r="J2442" i="1"/>
  <c r="L2441" i="1"/>
  <c r="J2441" i="1"/>
  <c r="L2440" i="1"/>
  <c r="J2440" i="1"/>
  <c r="L2439" i="1"/>
  <c r="J2439" i="1"/>
  <c r="L2438" i="1"/>
  <c r="J2438" i="1"/>
  <c r="L2437" i="1"/>
  <c r="J2437" i="1"/>
  <c r="L2436" i="1"/>
  <c r="J2436" i="1"/>
  <c r="L2435" i="1"/>
  <c r="J2435" i="1"/>
  <c r="L2434" i="1"/>
  <c r="L2433" i="1"/>
  <c r="L2432" i="1"/>
  <c r="J2432" i="1"/>
  <c r="L2431" i="1"/>
  <c r="J2431" i="1"/>
  <c r="G2450" i="1"/>
  <c r="G2449" i="1"/>
  <c r="G2448" i="1"/>
  <c r="G2447" i="1"/>
  <c r="G2446" i="1"/>
  <c r="G2445" i="1"/>
  <c r="G2444" i="1"/>
  <c r="G2443" i="1"/>
  <c r="G2442" i="1"/>
  <c r="G2441" i="1"/>
  <c r="G2440" i="1"/>
  <c r="G2439" i="1"/>
  <c r="G2438" i="1"/>
  <c r="G2437" i="1"/>
  <c r="G2436" i="1"/>
  <c r="G2435" i="1"/>
  <c r="G2434" i="1"/>
  <c r="G2433" i="1"/>
  <c r="G2432" i="1"/>
  <c r="G2431" i="1"/>
  <c r="L2430" i="1"/>
  <c r="L2429" i="1"/>
  <c r="J2430" i="1"/>
  <c r="J2429" i="1"/>
  <c r="G2430" i="1"/>
  <c r="G2429" i="1"/>
  <c r="AK1068" i="1"/>
  <c r="AJ1068" i="1"/>
  <c r="AI1068" i="1"/>
  <c r="AH1068" i="1"/>
  <c r="AG1068" i="1"/>
  <c r="AF1068" i="1"/>
  <c r="AE1068" i="1"/>
  <c r="AD1068" i="1"/>
  <c r="AC1068" i="1"/>
  <c r="AB1068" i="1"/>
  <c r="AA1068" i="1"/>
  <c r="Z1068" i="1"/>
  <c r="Y1068" i="1"/>
  <c r="X1068" i="1"/>
  <c r="W1068" i="1"/>
  <c r="V1068" i="1"/>
  <c r="U1068" i="1"/>
  <c r="T1068" i="1"/>
  <c r="S1068" i="1"/>
  <c r="R1068" i="1"/>
  <c r="Q1068" i="1"/>
  <c r="P1068" i="1"/>
  <c r="O1068" i="1"/>
  <c r="N1068" i="1"/>
  <c r="AL1068" i="1" s="1"/>
  <c r="M1068" i="1"/>
  <c r="AQ1068" i="1" s="1"/>
  <c r="L1068" i="1"/>
  <c r="AM1068" i="1" s="1"/>
  <c r="C1068" i="1"/>
  <c r="F1068" i="1" s="1"/>
  <c r="AP1067" i="1"/>
  <c r="AK1067" i="1"/>
  <c r="AJ1067" i="1"/>
  <c r="AI1067" i="1"/>
  <c r="AH1067" i="1"/>
  <c r="AG1067" i="1"/>
  <c r="AF1067" i="1"/>
  <c r="AE1067" i="1"/>
  <c r="AD1067" i="1"/>
  <c r="AC1067" i="1"/>
  <c r="AB1067" i="1"/>
  <c r="AA1067" i="1"/>
  <c r="Z1067" i="1"/>
  <c r="Y1067" i="1"/>
  <c r="X1067" i="1"/>
  <c r="W1067" i="1"/>
  <c r="V1067" i="1"/>
  <c r="U1067" i="1"/>
  <c r="T1067" i="1"/>
  <c r="S1067" i="1"/>
  <c r="R1067" i="1"/>
  <c r="Q1067" i="1"/>
  <c r="P1067" i="1"/>
  <c r="O1067" i="1"/>
  <c r="N1067" i="1"/>
  <c r="AL1067" i="1" s="1"/>
  <c r="M1067" i="1"/>
  <c r="AQ1067" i="1" s="1"/>
  <c r="L1067" i="1"/>
  <c r="AM1067" i="1" s="1"/>
  <c r="C1067" i="1"/>
  <c r="F1067" i="1" s="1"/>
  <c r="AP1066" i="1"/>
  <c r="AO1066" i="1"/>
  <c r="AK1066" i="1"/>
  <c r="AJ1066" i="1"/>
  <c r="AI1066" i="1"/>
  <c r="AH1066" i="1"/>
  <c r="AG1066" i="1"/>
  <c r="AF1066" i="1"/>
  <c r="AE1066" i="1"/>
  <c r="AD1066" i="1"/>
  <c r="AC1066" i="1"/>
  <c r="AB1066" i="1"/>
  <c r="AA1066" i="1"/>
  <c r="Z1066" i="1"/>
  <c r="Y1066" i="1"/>
  <c r="X1066" i="1"/>
  <c r="W1066" i="1"/>
  <c r="V1066" i="1"/>
  <c r="U1066" i="1"/>
  <c r="T1066" i="1"/>
  <c r="S1066" i="1"/>
  <c r="R1066" i="1"/>
  <c r="Q1066" i="1"/>
  <c r="P1066" i="1"/>
  <c r="O1066" i="1"/>
  <c r="N1066" i="1"/>
  <c r="AL1066" i="1" s="1"/>
  <c r="M1066" i="1"/>
  <c r="AQ1066" i="1" s="1"/>
  <c r="L1066" i="1"/>
  <c r="AM1066" i="1" s="1"/>
  <c r="C1066" i="1"/>
  <c r="F1066" i="1" s="1"/>
  <c r="AP1065" i="1"/>
  <c r="AO1065" i="1"/>
  <c r="AK1065" i="1"/>
  <c r="AJ1065" i="1"/>
  <c r="AI1065" i="1"/>
  <c r="AH1065" i="1"/>
  <c r="AG1065" i="1"/>
  <c r="AF1065" i="1"/>
  <c r="AE1065" i="1"/>
  <c r="AD1065" i="1"/>
  <c r="AC1065" i="1"/>
  <c r="AB1065" i="1"/>
  <c r="AA1065" i="1"/>
  <c r="Z1065" i="1"/>
  <c r="Y1065" i="1"/>
  <c r="X1065" i="1"/>
  <c r="W1065" i="1"/>
  <c r="V1065" i="1"/>
  <c r="U1065" i="1"/>
  <c r="T1065" i="1"/>
  <c r="S1065" i="1"/>
  <c r="R1065" i="1"/>
  <c r="Q1065" i="1"/>
  <c r="P1065" i="1"/>
  <c r="O1065" i="1"/>
  <c r="N1065" i="1"/>
  <c r="AL1065" i="1" s="1"/>
  <c r="M1065" i="1"/>
  <c r="AQ1065" i="1" s="1"/>
  <c r="L1065" i="1"/>
  <c r="AM1065" i="1" s="1"/>
  <c r="C1065" i="1"/>
  <c r="F1065" i="1" s="1"/>
  <c r="AP1064" i="1"/>
  <c r="AO1064" i="1"/>
  <c r="AK1064" i="1"/>
  <c r="AJ1064" i="1"/>
  <c r="AI1064" i="1"/>
  <c r="AH1064" i="1"/>
  <c r="AG1064" i="1"/>
  <c r="AF1064" i="1"/>
  <c r="AE1064" i="1"/>
  <c r="AD1064" i="1"/>
  <c r="AC1064" i="1"/>
  <c r="AB1064" i="1"/>
  <c r="AA1064" i="1"/>
  <c r="Z1064" i="1"/>
  <c r="Y1064" i="1"/>
  <c r="X1064" i="1"/>
  <c r="W1064" i="1"/>
  <c r="V1064" i="1"/>
  <c r="U1064" i="1"/>
  <c r="T1064" i="1"/>
  <c r="S1064" i="1"/>
  <c r="R1064" i="1"/>
  <c r="Q1064" i="1"/>
  <c r="P1064" i="1"/>
  <c r="O1064" i="1"/>
  <c r="N1064" i="1"/>
  <c r="AL1064" i="1" s="1"/>
  <c r="M1064" i="1"/>
  <c r="AQ1064" i="1" s="1"/>
  <c r="L1064" i="1"/>
  <c r="AM1064" i="1" s="1"/>
  <c r="C1064" i="1"/>
  <c r="F1064" i="1" s="1"/>
  <c r="AP1063" i="1"/>
  <c r="AO1063" i="1"/>
  <c r="AK1063" i="1"/>
  <c r="AJ1063" i="1"/>
  <c r="AI1063" i="1"/>
  <c r="AH1063" i="1"/>
  <c r="AG1063" i="1"/>
  <c r="AF1063" i="1"/>
  <c r="AE1063" i="1"/>
  <c r="AD1063" i="1"/>
  <c r="AC1063" i="1"/>
  <c r="AB1063" i="1"/>
  <c r="AA1063" i="1"/>
  <c r="Z1063" i="1"/>
  <c r="Y1063" i="1"/>
  <c r="X1063" i="1"/>
  <c r="W1063" i="1"/>
  <c r="V1063" i="1"/>
  <c r="U1063" i="1"/>
  <c r="T1063" i="1"/>
  <c r="S1063" i="1"/>
  <c r="R1063" i="1"/>
  <c r="Q1063" i="1"/>
  <c r="P1063" i="1"/>
  <c r="O1063" i="1"/>
  <c r="N1063" i="1"/>
  <c r="AL1063" i="1" s="1"/>
  <c r="M1063" i="1"/>
  <c r="AQ1063" i="1" s="1"/>
  <c r="L1063" i="1"/>
  <c r="AM1063" i="1" s="1"/>
  <c r="C1063" i="1"/>
  <c r="F1063" i="1" s="1"/>
  <c r="AP1062" i="1"/>
  <c r="AO1062" i="1"/>
  <c r="AK1062" i="1"/>
  <c r="AJ1062" i="1"/>
  <c r="AI1062" i="1"/>
  <c r="AH1062" i="1"/>
  <c r="AG1062" i="1"/>
  <c r="AF1062" i="1"/>
  <c r="AE1062" i="1"/>
  <c r="AD1062" i="1"/>
  <c r="AC1062" i="1"/>
  <c r="AB1062" i="1"/>
  <c r="AA1062" i="1"/>
  <c r="Z1062" i="1"/>
  <c r="Y1062" i="1"/>
  <c r="X1062" i="1"/>
  <c r="W1062" i="1"/>
  <c r="V1062" i="1"/>
  <c r="U1062" i="1"/>
  <c r="T1062" i="1"/>
  <c r="S1062" i="1"/>
  <c r="R1062" i="1"/>
  <c r="Q1062" i="1"/>
  <c r="P1062" i="1"/>
  <c r="O1062" i="1"/>
  <c r="N1062" i="1"/>
  <c r="AL1062" i="1" s="1"/>
  <c r="M1062" i="1"/>
  <c r="AQ1062" i="1" s="1"/>
  <c r="L1062" i="1"/>
  <c r="AM1062" i="1" s="1"/>
  <c r="C1062" i="1"/>
  <c r="F1062" i="1" s="1"/>
  <c r="AP1061" i="1"/>
  <c r="AO1061" i="1"/>
  <c r="AK1061" i="1"/>
  <c r="AJ1061" i="1"/>
  <c r="AI1061" i="1"/>
  <c r="AH1061" i="1"/>
  <c r="AG1061" i="1"/>
  <c r="AF1061" i="1"/>
  <c r="AE1061" i="1"/>
  <c r="AD1061" i="1"/>
  <c r="AC1061" i="1"/>
  <c r="AB1061" i="1"/>
  <c r="AA1061" i="1"/>
  <c r="Z1061" i="1"/>
  <c r="Y1061" i="1"/>
  <c r="X1061" i="1"/>
  <c r="W1061" i="1"/>
  <c r="V1061" i="1"/>
  <c r="U1061" i="1"/>
  <c r="T1061" i="1"/>
  <c r="S1061" i="1"/>
  <c r="R1061" i="1"/>
  <c r="Q1061" i="1"/>
  <c r="P1061" i="1"/>
  <c r="O1061" i="1"/>
  <c r="N1061" i="1"/>
  <c r="AL1061" i="1" s="1"/>
  <c r="M1061" i="1"/>
  <c r="AQ1061" i="1" s="1"/>
  <c r="L1061" i="1"/>
  <c r="AM1061" i="1" s="1"/>
  <c r="C1061" i="1"/>
  <c r="F1061" i="1" s="1"/>
  <c r="AP1060" i="1"/>
  <c r="AO1060" i="1"/>
  <c r="AK1060" i="1"/>
  <c r="AJ1060" i="1"/>
  <c r="AI1060" i="1"/>
  <c r="AH1060" i="1"/>
  <c r="AG1060" i="1"/>
  <c r="AF1060" i="1"/>
  <c r="AE1060" i="1"/>
  <c r="AD1060" i="1"/>
  <c r="AC1060" i="1"/>
  <c r="AB1060" i="1"/>
  <c r="AA1060" i="1"/>
  <c r="Z1060" i="1"/>
  <c r="Y1060" i="1"/>
  <c r="X1060" i="1"/>
  <c r="W1060" i="1"/>
  <c r="V1060" i="1"/>
  <c r="U1060" i="1"/>
  <c r="T1060" i="1"/>
  <c r="S1060" i="1"/>
  <c r="R1060" i="1"/>
  <c r="Q1060" i="1"/>
  <c r="P1060" i="1"/>
  <c r="O1060" i="1"/>
  <c r="N1060" i="1"/>
  <c r="AL1060" i="1" s="1"/>
  <c r="M1060" i="1"/>
  <c r="AQ1060" i="1" s="1"/>
  <c r="L1060" i="1"/>
  <c r="AM1060" i="1" s="1"/>
  <c r="C1060" i="1"/>
  <c r="F1060" i="1" s="1"/>
  <c r="AP1059" i="1"/>
  <c r="AO1059" i="1"/>
  <c r="AK1059" i="1"/>
  <c r="AJ1059" i="1"/>
  <c r="AI1059" i="1"/>
  <c r="AH1059" i="1"/>
  <c r="AG1059" i="1"/>
  <c r="AF1059" i="1"/>
  <c r="AE1059" i="1"/>
  <c r="AD1059" i="1"/>
  <c r="AC1059" i="1"/>
  <c r="AB1059" i="1"/>
  <c r="AA1059" i="1"/>
  <c r="Z1059" i="1"/>
  <c r="Y1059" i="1"/>
  <c r="X1059" i="1"/>
  <c r="W1059" i="1"/>
  <c r="V1059" i="1"/>
  <c r="U1059" i="1"/>
  <c r="T1059" i="1"/>
  <c r="S1059" i="1"/>
  <c r="R1059" i="1"/>
  <c r="Q1059" i="1"/>
  <c r="P1059" i="1"/>
  <c r="O1059" i="1"/>
  <c r="N1059" i="1"/>
  <c r="AL1059" i="1" s="1"/>
  <c r="M1059" i="1"/>
  <c r="AQ1059" i="1" s="1"/>
  <c r="L1059" i="1"/>
  <c r="AM1059" i="1" s="1"/>
  <c r="C1059" i="1"/>
  <c r="F1059" i="1" s="1"/>
  <c r="AP1058" i="1"/>
  <c r="AO1058" i="1"/>
  <c r="AK1058" i="1"/>
  <c r="AJ1058" i="1"/>
  <c r="AI1058" i="1"/>
  <c r="AH1058" i="1"/>
  <c r="AG1058" i="1"/>
  <c r="AF1058" i="1"/>
  <c r="AE1058" i="1"/>
  <c r="AD1058" i="1"/>
  <c r="AC1058" i="1"/>
  <c r="AB1058" i="1"/>
  <c r="AA1058" i="1"/>
  <c r="Z1058" i="1"/>
  <c r="Y1058" i="1"/>
  <c r="X1058" i="1"/>
  <c r="W1058" i="1"/>
  <c r="V1058" i="1"/>
  <c r="U1058" i="1"/>
  <c r="T1058" i="1"/>
  <c r="S1058" i="1"/>
  <c r="R1058" i="1"/>
  <c r="Q1058" i="1"/>
  <c r="P1058" i="1"/>
  <c r="O1058" i="1"/>
  <c r="N1058" i="1"/>
  <c r="AL1058" i="1" s="1"/>
  <c r="M1058" i="1"/>
  <c r="AQ1058" i="1" s="1"/>
  <c r="L1058" i="1"/>
  <c r="AM1058" i="1" s="1"/>
  <c r="C1058" i="1"/>
  <c r="F1058" i="1" s="1"/>
  <c r="AP1057" i="1"/>
  <c r="AO1057" i="1"/>
  <c r="AK1057" i="1"/>
  <c r="AJ1057" i="1"/>
  <c r="AI1057" i="1"/>
  <c r="AH1057" i="1"/>
  <c r="AG1057" i="1"/>
  <c r="AF1057" i="1"/>
  <c r="AE1057" i="1"/>
  <c r="AD1057" i="1"/>
  <c r="AC1057" i="1"/>
  <c r="AB1057" i="1"/>
  <c r="AA1057" i="1"/>
  <c r="Z1057" i="1"/>
  <c r="Y1057" i="1"/>
  <c r="X1057" i="1"/>
  <c r="W1057" i="1"/>
  <c r="V1057" i="1"/>
  <c r="U1057" i="1"/>
  <c r="T1057" i="1"/>
  <c r="S1057" i="1"/>
  <c r="R1057" i="1"/>
  <c r="Q1057" i="1"/>
  <c r="P1057" i="1"/>
  <c r="O1057" i="1"/>
  <c r="N1057" i="1"/>
  <c r="AL1057" i="1" s="1"/>
  <c r="M1057" i="1"/>
  <c r="AQ1057" i="1" s="1"/>
  <c r="L1057" i="1"/>
  <c r="AM1057" i="1" s="1"/>
  <c r="C1057" i="1"/>
  <c r="F1057" i="1" s="1"/>
  <c r="AT1056" i="1"/>
  <c r="AP1056" i="1"/>
  <c r="AO1056" i="1"/>
  <c r="AK1056" i="1"/>
  <c r="AJ1056" i="1"/>
  <c r="AI1056" i="1"/>
  <c r="AH1056" i="1"/>
  <c r="AG1056" i="1"/>
  <c r="AF1056" i="1"/>
  <c r="AE1056" i="1"/>
  <c r="AD1056" i="1"/>
  <c r="AC1056" i="1"/>
  <c r="AB1056" i="1"/>
  <c r="AA1056" i="1"/>
  <c r="Z1056" i="1"/>
  <c r="Y1056" i="1"/>
  <c r="X1056" i="1"/>
  <c r="W1056" i="1"/>
  <c r="V1056" i="1"/>
  <c r="U1056" i="1"/>
  <c r="T1056" i="1"/>
  <c r="S1056" i="1"/>
  <c r="R1056" i="1"/>
  <c r="Q1056" i="1"/>
  <c r="P1056" i="1"/>
  <c r="O1056" i="1"/>
  <c r="N1056" i="1"/>
  <c r="AL1056" i="1" s="1"/>
  <c r="M1056" i="1"/>
  <c r="AQ1056" i="1" s="1"/>
  <c r="L1056" i="1"/>
  <c r="AM1056" i="1" s="1"/>
  <c r="C1056" i="1"/>
  <c r="F1056" i="1" s="1"/>
  <c r="AT1055" i="1"/>
  <c r="AP1055" i="1"/>
  <c r="AO1055" i="1"/>
  <c r="AK1055" i="1"/>
  <c r="AJ1055" i="1"/>
  <c r="AI1055" i="1"/>
  <c r="AH1055" i="1"/>
  <c r="AG1055" i="1"/>
  <c r="AF1055" i="1"/>
  <c r="AE1055" i="1"/>
  <c r="AD1055" i="1"/>
  <c r="AC1055" i="1"/>
  <c r="AB1055" i="1"/>
  <c r="AA1055" i="1"/>
  <c r="Z1055" i="1"/>
  <c r="Y1055" i="1"/>
  <c r="X1055" i="1"/>
  <c r="W1055" i="1"/>
  <c r="V1055" i="1"/>
  <c r="U1055" i="1"/>
  <c r="T1055" i="1"/>
  <c r="S1055" i="1"/>
  <c r="R1055" i="1"/>
  <c r="Q1055" i="1"/>
  <c r="P1055" i="1"/>
  <c r="O1055" i="1"/>
  <c r="N1055" i="1"/>
  <c r="AL1055" i="1" s="1"/>
  <c r="M1055" i="1"/>
  <c r="AQ1055" i="1" s="1"/>
  <c r="L1055" i="1"/>
  <c r="AM1055" i="1" s="1"/>
  <c r="C1055" i="1"/>
  <c r="F1055" i="1" s="1"/>
  <c r="AT1054" i="1"/>
  <c r="AP1054" i="1"/>
  <c r="AO1054" i="1"/>
  <c r="AK1054" i="1"/>
  <c r="AJ1054" i="1"/>
  <c r="AI1054" i="1"/>
  <c r="AH1054" i="1"/>
  <c r="AG1054" i="1"/>
  <c r="AF1054" i="1"/>
  <c r="AE1054" i="1"/>
  <c r="AD1054" i="1"/>
  <c r="AC1054" i="1"/>
  <c r="AB1054" i="1"/>
  <c r="AA1054" i="1"/>
  <c r="Z1054" i="1"/>
  <c r="Y1054" i="1"/>
  <c r="X1054" i="1"/>
  <c r="W1054" i="1"/>
  <c r="V1054" i="1"/>
  <c r="U1054" i="1"/>
  <c r="T1054" i="1"/>
  <c r="S1054" i="1"/>
  <c r="R1054" i="1"/>
  <c r="Q1054" i="1"/>
  <c r="P1054" i="1"/>
  <c r="O1054" i="1"/>
  <c r="N1054" i="1"/>
  <c r="AL1054" i="1" s="1"/>
  <c r="M1054" i="1"/>
  <c r="AQ1054" i="1" s="1"/>
  <c r="L1054" i="1"/>
  <c r="AM1054" i="1" s="1"/>
  <c r="C1054" i="1"/>
  <c r="F1054" i="1" s="1"/>
  <c r="AT1053" i="1"/>
  <c r="AP1053" i="1"/>
  <c r="AO1053" i="1"/>
  <c r="AK1053" i="1"/>
  <c r="AJ1053" i="1"/>
  <c r="AI1053" i="1"/>
  <c r="AH1053" i="1"/>
  <c r="AG1053" i="1"/>
  <c r="AF1053" i="1"/>
  <c r="AE1053" i="1"/>
  <c r="AD1053" i="1"/>
  <c r="AC1053" i="1"/>
  <c r="AB1053" i="1"/>
  <c r="AA1053" i="1"/>
  <c r="Z1053" i="1"/>
  <c r="Y1053" i="1"/>
  <c r="X1053" i="1"/>
  <c r="W1053" i="1"/>
  <c r="V1053" i="1"/>
  <c r="U1053" i="1"/>
  <c r="T1053" i="1"/>
  <c r="S1053" i="1"/>
  <c r="R1053" i="1"/>
  <c r="Q1053" i="1"/>
  <c r="P1053" i="1"/>
  <c r="O1053" i="1"/>
  <c r="N1053" i="1"/>
  <c r="AL1053" i="1" s="1"/>
  <c r="M1053" i="1"/>
  <c r="AQ1053" i="1" s="1"/>
  <c r="L1053" i="1"/>
  <c r="AM1053" i="1" s="1"/>
  <c r="C1053" i="1"/>
  <c r="F1053" i="1" s="1"/>
  <c r="AT1052" i="1"/>
  <c r="AP1052" i="1"/>
  <c r="AO1052" i="1"/>
  <c r="AK1052" i="1"/>
  <c r="AJ1052" i="1"/>
  <c r="AI1052" i="1"/>
  <c r="AH1052" i="1"/>
  <c r="AG1052" i="1"/>
  <c r="AF1052" i="1"/>
  <c r="AE1052" i="1"/>
  <c r="AD1052" i="1"/>
  <c r="AC1052" i="1"/>
  <c r="AB1052" i="1"/>
  <c r="AA1052" i="1"/>
  <c r="Z1052" i="1"/>
  <c r="Y1052" i="1"/>
  <c r="X1052" i="1"/>
  <c r="W1052" i="1"/>
  <c r="V1052" i="1"/>
  <c r="U1052" i="1"/>
  <c r="T1052" i="1"/>
  <c r="S1052" i="1"/>
  <c r="R1052" i="1"/>
  <c r="Q1052" i="1"/>
  <c r="P1052" i="1"/>
  <c r="O1052" i="1"/>
  <c r="N1052" i="1"/>
  <c r="AL1052" i="1" s="1"/>
  <c r="M1052" i="1"/>
  <c r="AQ1052" i="1" s="1"/>
  <c r="L1052" i="1"/>
  <c r="AM1052" i="1" s="1"/>
  <c r="C1052" i="1"/>
  <c r="F1052" i="1" s="1"/>
  <c r="AT1051" i="1"/>
  <c r="AP1051" i="1"/>
  <c r="AO1051" i="1"/>
  <c r="AK1051" i="1"/>
  <c r="AJ1051" i="1"/>
  <c r="AI1051" i="1"/>
  <c r="AH1051" i="1"/>
  <c r="AG1051" i="1"/>
  <c r="AF1051" i="1"/>
  <c r="AE1051" i="1"/>
  <c r="AD1051" i="1"/>
  <c r="AC1051" i="1"/>
  <c r="AB1051" i="1"/>
  <c r="AA1051" i="1"/>
  <c r="Z1051" i="1"/>
  <c r="Y1051" i="1"/>
  <c r="X1051" i="1"/>
  <c r="W1051" i="1"/>
  <c r="V1051" i="1"/>
  <c r="U1051" i="1"/>
  <c r="T1051" i="1"/>
  <c r="S1051" i="1"/>
  <c r="R1051" i="1"/>
  <c r="Q1051" i="1"/>
  <c r="P1051" i="1"/>
  <c r="O1051" i="1"/>
  <c r="N1051" i="1"/>
  <c r="AL1051" i="1" s="1"/>
  <c r="M1051" i="1"/>
  <c r="AQ1051" i="1" s="1"/>
  <c r="L1051" i="1"/>
  <c r="AM1051" i="1" s="1"/>
  <c r="C1051" i="1"/>
  <c r="F1051" i="1" s="1"/>
  <c r="AT1050" i="1"/>
  <c r="AP1050" i="1"/>
  <c r="AO1050" i="1"/>
  <c r="AK1050" i="1"/>
  <c r="AJ1050" i="1"/>
  <c r="AI1050" i="1"/>
  <c r="AH1050" i="1"/>
  <c r="AG1050" i="1"/>
  <c r="AF1050" i="1"/>
  <c r="AE1050" i="1"/>
  <c r="AD1050" i="1"/>
  <c r="AC1050" i="1"/>
  <c r="AB1050" i="1"/>
  <c r="AA1050" i="1"/>
  <c r="Z1050" i="1"/>
  <c r="Y1050" i="1"/>
  <c r="X1050" i="1"/>
  <c r="W1050" i="1"/>
  <c r="V1050" i="1"/>
  <c r="U1050" i="1"/>
  <c r="T1050" i="1"/>
  <c r="S1050" i="1"/>
  <c r="R1050" i="1"/>
  <c r="Q1050" i="1"/>
  <c r="P1050" i="1"/>
  <c r="O1050" i="1"/>
  <c r="N1050" i="1"/>
  <c r="AL1050" i="1" s="1"/>
  <c r="M1050" i="1"/>
  <c r="AQ1050" i="1" s="1"/>
  <c r="L1050" i="1"/>
  <c r="AM1050" i="1" s="1"/>
  <c r="C1050" i="1"/>
  <c r="F1050" i="1" s="1"/>
  <c r="AT1049" i="1"/>
  <c r="AP1049" i="1"/>
  <c r="AO1049" i="1"/>
  <c r="AK1049" i="1"/>
  <c r="AJ1049" i="1"/>
  <c r="AI1049" i="1"/>
  <c r="AH1049" i="1"/>
  <c r="AG1049" i="1"/>
  <c r="AF1049" i="1"/>
  <c r="AE1049" i="1"/>
  <c r="AD1049" i="1"/>
  <c r="AC1049" i="1"/>
  <c r="AB1049" i="1"/>
  <c r="AA1049" i="1"/>
  <c r="Z1049" i="1"/>
  <c r="Y1049" i="1"/>
  <c r="X1049" i="1"/>
  <c r="W1049" i="1"/>
  <c r="V1049" i="1"/>
  <c r="U1049" i="1"/>
  <c r="T1049" i="1"/>
  <c r="S1049" i="1"/>
  <c r="R1049" i="1"/>
  <c r="Q1049" i="1"/>
  <c r="P1049" i="1"/>
  <c r="O1049" i="1"/>
  <c r="N1049" i="1"/>
  <c r="AL1049" i="1" s="1"/>
  <c r="M1049" i="1"/>
  <c r="AQ1049" i="1" s="1"/>
  <c r="L1049" i="1"/>
  <c r="AM1049" i="1" s="1"/>
  <c r="C1049" i="1"/>
  <c r="F1049" i="1" s="1"/>
  <c r="AT1048" i="1"/>
  <c r="AP1048" i="1"/>
  <c r="AO1048" i="1"/>
  <c r="AK1048" i="1"/>
  <c r="AJ1048" i="1"/>
  <c r="AI1048" i="1"/>
  <c r="AH1048" i="1"/>
  <c r="AG1048" i="1"/>
  <c r="AF1048" i="1"/>
  <c r="AE1048" i="1"/>
  <c r="AD1048" i="1"/>
  <c r="AC1048" i="1"/>
  <c r="AB1048" i="1"/>
  <c r="AA1048" i="1"/>
  <c r="Z1048" i="1"/>
  <c r="Y1048" i="1"/>
  <c r="X1048" i="1"/>
  <c r="W1048" i="1"/>
  <c r="V1048" i="1"/>
  <c r="U1048" i="1"/>
  <c r="T1048" i="1"/>
  <c r="S1048" i="1"/>
  <c r="R1048" i="1"/>
  <c r="Q1048" i="1"/>
  <c r="P1048" i="1"/>
  <c r="O1048" i="1"/>
  <c r="N1048" i="1"/>
  <c r="AL1048" i="1" s="1"/>
  <c r="M1048" i="1"/>
  <c r="AQ1048" i="1" s="1"/>
  <c r="L1048" i="1"/>
  <c r="AM1048" i="1" s="1"/>
  <c r="C1048" i="1"/>
  <c r="F1048" i="1" s="1"/>
  <c r="AT1047" i="1"/>
  <c r="AP1047" i="1"/>
  <c r="AO1047" i="1"/>
  <c r="AK1047" i="1"/>
  <c r="AJ1047" i="1"/>
  <c r="AI1047" i="1"/>
  <c r="AH1047" i="1"/>
  <c r="AG1047" i="1"/>
  <c r="AF1047" i="1"/>
  <c r="AE1047" i="1"/>
  <c r="AD1047" i="1"/>
  <c r="AC1047" i="1"/>
  <c r="AB1047" i="1"/>
  <c r="AA1047" i="1"/>
  <c r="Z1047" i="1"/>
  <c r="Y1047" i="1"/>
  <c r="X1047" i="1"/>
  <c r="W1047" i="1"/>
  <c r="V1047" i="1"/>
  <c r="U1047" i="1"/>
  <c r="T1047" i="1"/>
  <c r="S1047" i="1"/>
  <c r="R1047" i="1"/>
  <c r="Q1047" i="1"/>
  <c r="P1047" i="1"/>
  <c r="O1047" i="1"/>
  <c r="N1047" i="1"/>
  <c r="AL1047" i="1" s="1"/>
  <c r="M1047" i="1"/>
  <c r="AQ1047" i="1" s="1"/>
  <c r="L1047" i="1"/>
  <c r="AM1047" i="1" s="1"/>
  <c r="C1047" i="1"/>
  <c r="F1047" i="1" s="1"/>
  <c r="AT1046" i="1"/>
  <c r="AP1046" i="1"/>
  <c r="AO1046" i="1"/>
  <c r="AK1046" i="1"/>
  <c r="AJ1046" i="1"/>
  <c r="AI1046" i="1"/>
  <c r="AH1046" i="1"/>
  <c r="AG1046" i="1"/>
  <c r="AF1046" i="1"/>
  <c r="AE1046" i="1"/>
  <c r="AD1046" i="1"/>
  <c r="AC1046" i="1"/>
  <c r="AB1046" i="1"/>
  <c r="AA1046" i="1"/>
  <c r="Z1046" i="1"/>
  <c r="Y1046" i="1"/>
  <c r="X1046" i="1"/>
  <c r="W1046" i="1"/>
  <c r="V1046" i="1"/>
  <c r="U1046" i="1"/>
  <c r="T1046" i="1"/>
  <c r="S1046" i="1"/>
  <c r="R1046" i="1"/>
  <c r="Q1046" i="1"/>
  <c r="P1046" i="1"/>
  <c r="O1046" i="1"/>
  <c r="N1046" i="1"/>
  <c r="AL1046" i="1" s="1"/>
  <c r="M1046" i="1"/>
  <c r="AQ1046" i="1" s="1"/>
  <c r="L1046" i="1"/>
  <c r="AM1046" i="1" s="1"/>
  <c r="C1046" i="1"/>
  <c r="F1046" i="1" s="1"/>
  <c r="AT1045" i="1"/>
  <c r="AP1045" i="1"/>
  <c r="AO1045" i="1"/>
  <c r="AK1045" i="1"/>
  <c r="AJ1045" i="1"/>
  <c r="AI1045" i="1"/>
  <c r="AH1045" i="1"/>
  <c r="AG1045" i="1"/>
  <c r="AF1045" i="1"/>
  <c r="AE1045" i="1"/>
  <c r="AD1045" i="1"/>
  <c r="AC1045" i="1"/>
  <c r="AB1045" i="1"/>
  <c r="AA1045" i="1"/>
  <c r="Z1045" i="1"/>
  <c r="Y1045" i="1"/>
  <c r="X1045" i="1"/>
  <c r="W1045" i="1"/>
  <c r="V1045" i="1"/>
  <c r="U1045" i="1"/>
  <c r="T1045" i="1"/>
  <c r="S1045" i="1"/>
  <c r="R1045" i="1"/>
  <c r="Q1045" i="1"/>
  <c r="P1045" i="1"/>
  <c r="O1045" i="1"/>
  <c r="N1045" i="1"/>
  <c r="AL1045" i="1" s="1"/>
  <c r="M1045" i="1"/>
  <c r="AQ1045" i="1" s="1"/>
  <c r="L1045" i="1"/>
  <c r="AM1045" i="1" s="1"/>
  <c r="C1045" i="1"/>
  <c r="F1045" i="1" s="1"/>
  <c r="AK1044" i="1"/>
  <c r="AJ1044" i="1"/>
  <c r="AI1044" i="1"/>
  <c r="AH1044" i="1"/>
  <c r="AG1044" i="1"/>
  <c r="AF1044" i="1"/>
  <c r="AE1044" i="1"/>
  <c r="AD1044" i="1"/>
  <c r="AC1044" i="1"/>
  <c r="AB1044" i="1"/>
  <c r="AA1044" i="1"/>
  <c r="Z1044" i="1"/>
  <c r="Y1044" i="1"/>
  <c r="X1044" i="1"/>
  <c r="W1044" i="1"/>
  <c r="V1044" i="1"/>
  <c r="U1044" i="1"/>
  <c r="T1044" i="1"/>
  <c r="S1044" i="1"/>
  <c r="R1044" i="1"/>
  <c r="Q1044" i="1"/>
  <c r="P1044" i="1"/>
  <c r="O1044" i="1"/>
  <c r="N1044" i="1"/>
  <c r="AL1044" i="1" s="1"/>
  <c r="M1044" i="1"/>
  <c r="AQ1044" i="1" s="1"/>
  <c r="L1044" i="1"/>
  <c r="AM1044" i="1" s="1"/>
  <c r="C1044" i="1"/>
  <c r="F1044" i="1" s="1"/>
  <c r="AP1043" i="1"/>
  <c r="AK1043" i="1"/>
  <c r="AJ1043" i="1"/>
  <c r="AI1043" i="1"/>
  <c r="AH1043" i="1"/>
  <c r="AG1043" i="1"/>
  <c r="AF1043" i="1"/>
  <c r="AE1043" i="1"/>
  <c r="AD1043" i="1"/>
  <c r="AC1043" i="1"/>
  <c r="AB1043" i="1"/>
  <c r="AA1043" i="1"/>
  <c r="Z1043" i="1"/>
  <c r="Y1043" i="1"/>
  <c r="X1043" i="1"/>
  <c r="W1043" i="1"/>
  <c r="V1043" i="1"/>
  <c r="U1043" i="1"/>
  <c r="T1043" i="1"/>
  <c r="S1043" i="1"/>
  <c r="R1043" i="1"/>
  <c r="Q1043" i="1"/>
  <c r="P1043" i="1"/>
  <c r="O1043" i="1"/>
  <c r="N1043" i="1"/>
  <c r="AL1043" i="1" s="1"/>
  <c r="M1043" i="1"/>
  <c r="AQ1043" i="1" s="1"/>
  <c r="L1043" i="1"/>
  <c r="AM1043" i="1" s="1"/>
  <c r="C1043" i="1"/>
  <c r="F1043" i="1" s="1"/>
  <c r="AP1042" i="1"/>
  <c r="AO1042" i="1"/>
  <c r="AK1042" i="1"/>
  <c r="AJ1042" i="1"/>
  <c r="AI1042" i="1"/>
  <c r="AH1042" i="1"/>
  <c r="AG1042" i="1"/>
  <c r="AF1042" i="1"/>
  <c r="AE1042" i="1"/>
  <c r="AD1042" i="1"/>
  <c r="AC1042" i="1"/>
  <c r="AB1042" i="1"/>
  <c r="AA1042" i="1"/>
  <c r="Z1042" i="1"/>
  <c r="Y1042" i="1"/>
  <c r="X1042" i="1"/>
  <c r="W1042" i="1"/>
  <c r="V1042" i="1"/>
  <c r="U1042" i="1"/>
  <c r="T1042" i="1"/>
  <c r="S1042" i="1"/>
  <c r="R1042" i="1"/>
  <c r="Q1042" i="1"/>
  <c r="P1042" i="1"/>
  <c r="O1042" i="1"/>
  <c r="N1042" i="1"/>
  <c r="AL1042" i="1" s="1"/>
  <c r="M1042" i="1"/>
  <c r="AQ1042" i="1" s="1"/>
  <c r="L1042" i="1"/>
  <c r="AM1042" i="1" s="1"/>
  <c r="C1042" i="1"/>
  <c r="F1042" i="1" s="1"/>
  <c r="AP1041" i="1"/>
  <c r="AO1041" i="1"/>
  <c r="AK1041" i="1"/>
  <c r="AJ1041" i="1"/>
  <c r="AI1041" i="1"/>
  <c r="AH1041" i="1"/>
  <c r="AG1041" i="1"/>
  <c r="AF1041" i="1"/>
  <c r="AE1041" i="1"/>
  <c r="AD1041" i="1"/>
  <c r="AC1041" i="1"/>
  <c r="AB1041" i="1"/>
  <c r="AA1041" i="1"/>
  <c r="Z1041" i="1"/>
  <c r="Y1041" i="1"/>
  <c r="X1041" i="1"/>
  <c r="W1041" i="1"/>
  <c r="V1041" i="1"/>
  <c r="U1041" i="1"/>
  <c r="T1041" i="1"/>
  <c r="S1041" i="1"/>
  <c r="R1041" i="1"/>
  <c r="Q1041" i="1"/>
  <c r="P1041" i="1"/>
  <c r="O1041" i="1"/>
  <c r="N1041" i="1"/>
  <c r="AL1041" i="1" s="1"/>
  <c r="M1041" i="1"/>
  <c r="AQ1041" i="1" s="1"/>
  <c r="L1041" i="1"/>
  <c r="AM1041" i="1" s="1"/>
  <c r="C1041" i="1"/>
  <c r="F1041" i="1" s="1"/>
  <c r="AP1040" i="1"/>
  <c r="AO1040" i="1"/>
  <c r="AK1040" i="1"/>
  <c r="AJ1040" i="1"/>
  <c r="AI1040" i="1"/>
  <c r="AH1040" i="1"/>
  <c r="AG1040" i="1"/>
  <c r="AF1040" i="1"/>
  <c r="AE1040" i="1"/>
  <c r="AD1040" i="1"/>
  <c r="AC1040" i="1"/>
  <c r="AB1040" i="1"/>
  <c r="AA1040" i="1"/>
  <c r="Z1040" i="1"/>
  <c r="Y1040" i="1"/>
  <c r="X1040" i="1"/>
  <c r="W1040" i="1"/>
  <c r="V1040" i="1"/>
  <c r="U1040" i="1"/>
  <c r="T1040" i="1"/>
  <c r="S1040" i="1"/>
  <c r="R1040" i="1"/>
  <c r="Q1040" i="1"/>
  <c r="P1040" i="1"/>
  <c r="O1040" i="1"/>
  <c r="N1040" i="1"/>
  <c r="AL1040" i="1" s="1"/>
  <c r="M1040" i="1"/>
  <c r="AQ1040" i="1" s="1"/>
  <c r="L1040" i="1"/>
  <c r="AM1040" i="1" s="1"/>
  <c r="C1040" i="1"/>
  <c r="F1040" i="1" s="1"/>
  <c r="AP1039" i="1"/>
  <c r="AO1039" i="1"/>
  <c r="AK1039" i="1"/>
  <c r="AJ1039" i="1"/>
  <c r="AI1039" i="1"/>
  <c r="AH1039" i="1"/>
  <c r="AG1039" i="1"/>
  <c r="AF1039" i="1"/>
  <c r="AE1039" i="1"/>
  <c r="AD1039" i="1"/>
  <c r="AC1039" i="1"/>
  <c r="AB1039" i="1"/>
  <c r="AA1039" i="1"/>
  <c r="Z1039" i="1"/>
  <c r="Y1039" i="1"/>
  <c r="X1039" i="1"/>
  <c r="W1039" i="1"/>
  <c r="V1039" i="1"/>
  <c r="U1039" i="1"/>
  <c r="T1039" i="1"/>
  <c r="S1039" i="1"/>
  <c r="R1039" i="1"/>
  <c r="Q1039" i="1"/>
  <c r="P1039" i="1"/>
  <c r="O1039" i="1"/>
  <c r="N1039" i="1"/>
  <c r="AL1039" i="1" s="1"/>
  <c r="M1039" i="1"/>
  <c r="AQ1039" i="1" s="1"/>
  <c r="L1039" i="1"/>
  <c r="AM1039" i="1" s="1"/>
  <c r="C1039" i="1"/>
  <c r="F1039" i="1" s="1"/>
  <c r="AP1038" i="1"/>
  <c r="AO1038" i="1"/>
  <c r="AK1038" i="1"/>
  <c r="AJ1038" i="1"/>
  <c r="AI1038" i="1"/>
  <c r="AH1038" i="1"/>
  <c r="AG1038" i="1"/>
  <c r="AF1038" i="1"/>
  <c r="AE1038" i="1"/>
  <c r="AD1038" i="1"/>
  <c r="AC1038" i="1"/>
  <c r="AB1038" i="1"/>
  <c r="AA1038" i="1"/>
  <c r="Z1038" i="1"/>
  <c r="Y1038" i="1"/>
  <c r="X1038" i="1"/>
  <c r="W1038" i="1"/>
  <c r="V1038" i="1"/>
  <c r="U1038" i="1"/>
  <c r="T1038" i="1"/>
  <c r="S1038" i="1"/>
  <c r="R1038" i="1"/>
  <c r="Q1038" i="1"/>
  <c r="P1038" i="1"/>
  <c r="O1038" i="1"/>
  <c r="N1038" i="1"/>
  <c r="AL1038" i="1" s="1"/>
  <c r="M1038" i="1"/>
  <c r="AQ1038" i="1" s="1"/>
  <c r="L1038" i="1"/>
  <c r="AM1038" i="1" s="1"/>
  <c r="C1038" i="1"/>
  <c r="F1038" i="1" s="1"/>
  <c r="AP1037" i="1"/>
  <c r="AO1037" i="1"/>
  <c r="AK1037" i="1"/>
  <c r="AJ1037" i="1"/>
  <c r="AI1037" i="1"/>
  <c r="AH1037" i="1"/>
  <c r="AG1037" i="1"/>
  <c r="AF1037" i="1"/>
  <c r="AE1037" i="1"/>
  <c r="AD1037" i="1"/>
  <c r="AC1037" i="1"/>
  <c r="AB1037" i="1"/>
  <c r="AA1037" i="1"/>
  <c r="Z1037" i="1"/>
  <c r="Y1037" i="1"/>
  <c r="X1037" i="1"/>
  <c r="W1037" i="1"/>
  <c r="V1037" i="1"/>
  <c r="U1037" i="1"/>
  <c r="T1037" i="1"/>
  <c r="S1037" i="1"/>
  <c r="R1037" i="1"/>
  <c r="Q1037" i="1"/>
  <c r="P1037" i="1"/>
  <c r="O1037" i="1"/>
  <c r="N1037" i="1"/>
  <c r="AL1037" i="1" s="1"/>
  <c r="M1037" i="1"/>
  <c r="AQ1037" i="1" s="1"/>
  <c r="L1037" i="1"/>
  <c r="AM1037" i="1" s="1"/>
  <c r="C1037" i="1"/>
  <c r="F1037" i="1" s="1"/>
  <c r="AP1036" i="1"/>
  <c r="AO1036" i="1"/>
  <c r="AK1036" i="1"/>
  <c r="AJ1036" i="1"/>
  <c r="AI1036" i="1"/>
  <c r="AH1036" i="1"/>
  <c r="AG1036" i="1"/>
  <c r="AF1036" i="1"/>
  <c r="AE1036" i="1"/>
  <c r="AD1036" i="1"/>
  <c r="AC1036" i="1"/>
  <c r="AB1036" i="1"/>
  <c r="AA1036" i="1"/>
  <c r="Z1036" i="1"/>
  <c r="Y1036" i="1"/>
  <c r="X1036" i="1"/>
  <c r="W1036" i="1"/>
  <c r="V1036" i="1"/>
  <c r="U1036" i="1"/>
  <c r="T1036" i="1"/>
  <c r="S1036" i="1"/>
  <c r="R1036" i="1"/>
  <c r="Q1036" i="1"/>
  <c r="P1036" i="1"/>
  <c r="O1036" i="1"/>
  <c r="N1036" i="1"/>
  <c r="AL1036" i="1" s="1"/>
  <c r="M1036" i="1"/>
  <c r="AQ1036" i="1" s="1"/>
  <c r="L1036" i="1"/>
  <c r="AM1036" i="1" s="1"/>
  <c r="C1036" i="1"/>
  <c r="F1036" i="1" s="1"/>
  <c r="AP1035" i="1"/>
  <c r="AO1035" i="1"/>
  <c r="AK1035" i="1"/>
  <c r="AJ1035" i="1"/>
  <c r="AI1035" i="1"/>
  <c r="AH1035" i="1"/>
  <c r="AG1035" i="1"/>
  <c r="AF1035" i="1"/>
  <c r="AE1035" i="1"/>
  <c r="AD1035" i="1"/>
  <c r="AC1035" i="1"/>
  <c r="AB1035" i="1"/>
  <c r="AA1035" i="1"/>
  <c r="Z1035" i="1"/>
  <c r="Y1035" i="1"/>
  <c r="X1035" i="1"/>
  <c r="W1035" i="1"/>
  <c r="V1035" i="1"/>
  <c r="U1035" i="1"/>
  <c r="T1035" i="1"/>
  <c r="S1035" i="1"/>
  <c r="R1035" i="1"/>
  <c r="Q1035" i="1"/>
  <c r="P1035" i="1"/>
  <c r="O1035" i="1"/>
  <c r="N1035" i="1"/>
  <c r="AL1035" i="1" s="1"/>
  <c r="M1035" i="1"/>
  <c r="AQ1035" i="1" s="1"/>
  <c r="L1035" i="1"/>
  <c r="AM1035" i="1" s="1"/>
  <c r="C1035" i="1"/>
  <c r="F1035" i="1" s="1"/>
  <c r="AP1034" i="1"/>
  <c r="AO1034" i="1"/>
  <c r="AK1034" i="1"/>
  <c r="AJ1034" i="1"/>
  <c r="AI1034" i="1"/>
  <c r="AH1034" i="1"/>
  <c r="AG1034" i="1"/>
  <c r="AF1034" i="1"/>
  <c r="AE1034" i="1"/>
  <c r="AD1034" i="1"/>
  <c r="AC1034" i="1"/>
  <c r="AB1034" i="1"/>
  <c r="AA1034" i="1"/>
  <c r="Z1034" i="1"/>
  <c r="Y1034" i="1"/>
  <c r="X1034" i="1"/>
  <c r="W1034" i="1"/>
  <c r="V1034" i="1"/>
  <c r="U1034" i="1"/>
  <c r="T1034" i="1"/>
  <c r="S1034" i="1"/>
  <c r="R1034" i="1"/>
  <c r="Q1034" i="1"/>
  <c r="P1034" i="1"/>
  <c r="O1034" i="1"/>
  <c r="N1034" i="1"/>
  <c r="AL1034" i="1" s="1"/>
  <c r="M1034" i="1"/>
  <c r="AQ1034" i="1" s="1"/>
  <c r="L1034" i="1"/>
  <c r="AM1034" i="1" s="1"/>
  <c r="C1034" i="1"/>
  <c r="F1034" i="1" s="1"/>
  <c r="AP1033" i="1"/>
  <c r="AO1033" i="1"/>
  <c r="AK1033" i="1"/>
  <c r="AJ1033" i="1"/>
  <c r="AI1033" i="1"/>
  <c r="AH1033" i="1"/>
  <c r="AG1033" i="1"/>
  <c r="AF1033" i="1"/>
  <c r="AE1033" i="1"/>
  <c r="AD1033" i="1"/>
  <c r="AC1033" i="1"/>
  <c r="AB1033" i="1"/>
  <c r="AA1033" i="1"/>
  <c r="Z1033" i="1"/>
  <c r="Y1033" i="1"/>
  <c r="X1033" i="1"/>
  <c r="W1033" i="1"/>
  <c r="V1033" i="1"/>
  <c r="U1033" i="1"/>
  <c r="T1033" i="1"/>
  <c r="S1033" i="1"/>
  <c r="R1033" i="1"/>
  <c r="Q1033" i="1"/>
  <c r="P1033" i="1"/>
  <c r="O1033" i="1"/>
  <c r="N1033" i="1"/>
  <c r="AL1033" i="1" s="1"/>
  <c r="M1033" i="1"/>
  <c r="AQ1033" i="1" s="1"/>
  <c r="L1033" i="1"/>
  <c r="AM1033" i="1" s="1"/>
  <c r="C1033" i="1"/>
  <c r="F1033" i="1" s="1"/>
  <c r="AT1032" i="1"/>
  <c r="AP1032" i="1"/>
  <c r="AO1032" i="1"/>
  <c r="AK1032" i="1"/>
  <c r="AJ1032" i="1"/>
  <c r="AI1032" i="1"/>
  <c r="AH1032" i="1"/>
  <c r="AG1032" i="1"/>
  <c r="AF1032" i="1"/>
  <c r="AE1032" i="1"/>
  <c r="AD1032" i="1"/>
  <c r="AC1032" i="1"/>
  <c r="AB1032" i="1"/>
  <c r="AA1032" i="1"/>
  <c r="Z1032" i="1"/>
  <c r="Y1032" i="1"/>
  <c r="X1032" i="1"/>
  <c r="W1032" i="1"/>
  <c r="V1032" i="1"/>
  <c r="U1032" i="1"/>
  <c r="T1032" i="1"/>
  <c r="S1032" i="1"/>
  <c r="R1032" i="1"/>
  <c r="Q1032" i="1"/>
  <c r="P1032" i="1"/>
  <c r="O1032" i="1"/>
  <c r="N1032" i="1"/>
  <c r="AL1032" i="1" s="1"/>
  <c r="M1032" i="1"/>
  <c r="AQ1032" i="1" s="1"/>
  <c r="L1032" i="1"/>
  <c r="AM1032" i="1" s="1"/>
  <c r="C1032" i="1"/>
  <c r="F1032" i="1" s="1"/>
  <c r="AT1031" i="1"/>
  <c r="AP1031" i="1"/>
  <c r="AO1031" i="1"/>
  <c r="AK1031" i="1"/>
  <c r="AJ1031" i="1"/>
  <c r="AI1031" i="1"/>
  <c r="AH1031" i="1"/>
  <c r="AG1031" i="1"/>
  <c r="AF1031" i="1"/>
  <c r="AE1031" i="1"/>
  <c r="AD1031" i="1"/>
  <c r="AC1031" i="1"/>
  <c r="AB1031" i="1"/>
  <c r="AA1031" i="1"/>
  <c r="Z1031" i="1"/>
  <c r="Y1031" i="1"/>
  <c r="X1031" i="1"/>
  <c r="W1031" i="1"/>
  <c r="V1031" i="1"/>
  <c r="U1031" i="1"/>
  <c r="T1031" i="1"/>
  <c r="S1031" i="1"/>
  <c r="R1031" i="1"/>
  <c r="Q1031" i="1"/>
  <c r="P1031" i="1"/>
  <c r="O1031" i="1"/>
  <c r="N1031" i="1"/>
  <c r="AL1031" i="1" s="1"/>
  <c r="M1031" i="1"/>
  <c r="AQ1031" i="1" s="1"/>
  <c r="L1031" i="1"/>
  <c r="AM1031" i="1" s="1"/>
  <c r="C1031" i="1"/>
  <c r="F1031" i="1" s="1"/>
  <c r="AT1030" i="1"/>
  <c r="AP1030" i="1"/>
  <c r="AO1030" i="1"/>
  <c r="AK1030" i="1"/>
  <c r="AJ1030" i="1"/>
  <c r="AI1030" i="1"/>
  <c r="AH1030" i="1"/>
  <c r="AG1030" i="1"/>
  <c r="AF1030" i="1"/>
  <c r="AE1030" i="1"/>
  <c r="AD1030" i="1"/>
  <c r="AC1030" i="1"/>
  <c r="AB1030" i="1"/>
  <c r="AA1030" i="1"/>
  <c r="Z1030" i="1"/>
  <c r="Y1030" i="1"/>
  <c r="X1030" i="1"/>
  <c r="W1030" i="1"/>
  <c r="V1030" i="1"/>
  <c r="U1030" i="1"/>
  <c r="T1030" i="1"/>
  <c r="S1030" i="1"/>
  <c r="R1030" i="1"/>
  <c r="Q1030" i="1"/>
  <c r="P1030" i="1"/>
  <c r="O1030" i="1"/>
  <c r="N1030" i="1"/>
  <c r="AL1030" i="1" s="1"/>
  <c r="M1030" i="1"/>
  <c r="AQ1030" i="1" s="1"/>
  <c r="L1030" i="1"/>
  <c r="AM1030" i="1" s="1"/>
  <c r="C1030" i="1"/>
  <c r="F1030" i="1" s="1"/>
  <c r="AT1029" i="1"/>
  <c r="AP1029" i="1"/>
  <c r="AO1029" i="1"/>
  <c r="AK1029" i="1"/>
  <c r="AJ1029" i="1"/>
  <c r="AI1029" i="1"/>
  <c r="AH1029" i="1"/>
  <c r="AG1029" i="1"/>
  <c r="AF1029" i="1"/>
  <c r="AE1029" i="1"/>
  <c r="AD1029" i="1"/>
  <c r="AC1029" i="1"/>
  <c r="AB1029" i="1"/>
  <c r="AA1029" i="1"/>
  <c r="Z1029" i="1"/>
  <c r="Y1029" i="1"/>
  <c r="X1029" i="1"/>
  <c r="W1029" i="1"/>
  <c r="V1029" i="1"/>
  <c r="U1029" i="1"/>
  <c r="T1029" i="1"/>
  <c r="S1029" i="1"/>
  <c r="R1029" i="1"/>
  <c r="Q1029" i="1"/>
  <c r="P1029" i="1"/>
  <c r="O1029" i="1"/>
  <c r="N1029" i="1"/>
  <c r="AL1029" i="1" s="1"/>
  <c r="M1029" i="1"/>
  <c r="AQ1029" i="1" s="1"/>
  <c r="L1029" i="1"/>
  <c r="AM1029" i="1" s="1"/>
  <c r="C1029" i="1"/>
  <c r="F1029" i="1" s="1"/>
  <c r="AT1028" i="1"/>
  <c r="AP1028" i="1"/>
  <c r="AO1028" i="1"/>
  <c r="AK1028" i="1"/>
  <c r="AJ1028" i="1"/>
  <c r="AI1028" i="1"/>
  <c r="AH1028" i="1"/>
  <c r="AG1028" i="1"/>
  <c r="AF1028" i="1"/>
  <c r="AE1028" i="1"/>
  <c r="AD1028" i="1"/>
  <c r="AC1028" i="1"/>
  <c r="AB1028" i="1"/>
  <c r="AA1028" i="1"/>
  <c r="Z1028" i="1"/>
  <c r="Y1028" i="1"/>
  <c r="X1028" i="1"/>
  <c r="W1028" i="1"/>
  <c r="V1028" i="1"/>
  <c r="U1028" i="1"/>
  <c r="T1028" i="1"/>
  <c r="S1028" i="1"/>
  <c r="R1028" i="1"/>
  <c r="Q1028" i="1"/>
  <c r="P1028" i="1"/>
  <c r="O1028" i="1"/>
  <c r="N1028" i="1"/>
  <c r="AL1028" i="1" s="1"/>
  <c r="M1028" i="1"/>
  <c r="AQ1028" i="1" s="1"/>
  <c r="L1028" i="1"/>
  <c r="AM1028" i="1" s="1"/>
  <c r="C1028" i="1"/>
  <c r="F1028" i="1" s="1"/>
  <c r="AT1027" i="1"/>
  <c r="AP1027" i="1"/>
  <c r="AO1027" i="1"/>
  <c r="AK1027" i="1"/>
  <c r="AJ1027" i="1"/>
  <c r="AI1027" i="1"/>
  <c r="AH1027" i="1"/>
  <c r="AG1027" i="1"/>
  <c r="AF1027" i="1"/>
  <c r="AE1027" i="1"/>
  <c r="AD1027" i="1"/>
  <c r="AC1027" i="1"/>
  <c r="AB1027" i="1"/>
  <c r="AA1027" i="1"/>
  <c r="Z1027" i="1"/>
  <c r="Y1027" i="1"/>
  <c r="X1027" i="1"/>
  <c r="W1027" i="1"/>
  <c r="V1027" i="1"/>
  <c r="U1027" i="1"/>
  <c r="T1027" i="1"/>
  <c r="S1027" i="1"/>
  <c r="R1027" i="1"/>
  <c r="Q1027" i="1"/>
  <c r="P1027" i="1"/>
  <c r="O1027" i="1"/>
  <c r="N1027" i="1"/>
  <c r="AL1027" i="1" s="1"/>
  <c r="M1027" i="1"/>
  <c r="AQ1027" i="1" s="1"/>
  <c r="L1027" i="1"/>
  <c r="AM1027" i="1" s="1"/>
  <c r="C1027" i="1"/>
  <c r="F1027" i="1" s="1"/>
  <c r="AT1026" i="1"/>
  <c r="AP1026" i="1"/>
  <c r="AO1026" i="1"/>
  <c r="AK1026" i="1"/>
  <c r="AJ1026" i="1"/>
  <c r="AI1026" i="1"/>
  <c r="AH1026" i="1"/>
  <c r="AG1026" i="1"/>
  <c r="AF1026" i="1"/>
  <c r="AE1026" i="1"/>
  <c r="AD1026" i="1"/>
  <c r="AC1026" i="1"/>
  <c r="AB1026" i="1"/>
  <c r="AA1026" i="1"/>
  <c r="Z1026" i="1"/>
  <c r="Y1026" i="1"/>
  <c r="X1026" i="1"/>
  <c r="W1026" i="1"/>
  <c r="V1026" i="1"/>
  <c r="U1026" i="1"/>
  <c r="T1026" i="1"/>
  <c r="S1026" i="1"/>
  <c r="R1026" i="1"/>
  <c r="Q1026" i="1"/>
  <c r="P1026" i="1"/>
  <c r="O1026" i="1"/>
  <c r="N1026" i="1"/>
  <c r="AL1026" i="1" s="1"/>
  <c r="M1026" i="1"/>
  <c r="AQ1026" i="1" s="1"/>
  <c r="L1026" i="1"/>
  <c r="AM1026" i="1" s="1"/>
  <c r="C1026" i="1"/>
  <c r="F1026" i="1" s="1"/>
  <c r="AT1025" i="1"/>
  <c r="AP1025" i="1"/>
  <c r="AO1025" i="1"/>
  <c r="AK1025" i="1"/>
  <c r="AJ1025" i="1"/>
  <c r="AI1025" i="1"/>
  <c r="AH1025" i="1"/>
  <c r="AG1025" i="1"/>
  <c r="AF1025" i="1"/>
  <c r="AE1025" i="1"/>
  <c r="AD1025" i="1"/>
  <c r="AC1025" i="1"/>
  <c r="AB1025" i="1"/>
  <c r="AA1025" i="1"/>
  <c r="Z1025" i="1"/>
  <c r="Y1025" i="1"/>
  <c r="X1025" i="1"/>
  <c r="W1025" i="1"/>
  <c r="V1025" i="1"/>
  <c r="U1025" i="1"/>
  <c r="T1025" i="1"/>
  <c r="S1025" i="1"/>
  <c r="R1025" i="1"/>
  <c r="Q1025" i="1"/>
  <c r="P1025" i="1"/>
  <c r="O1025" i="1"/>
  <c r="N1025" i="1"/>
  <c r="AL1025" i="1" s="1"/>
  <c r="M1025" i="1"/>
  <c r="AQ1025" i="1" s="1"/>
  <c r="L1025" i="1"/>
  <c r="AM1025" i="1" s="1"/>
  <c r="C1025" i="1"/>
  <c r="F1025" i="1" s="1"/>
  <c r="AT1024" i="1"/>
  <c r="AP1024" i="1"/>
  <c r="AO1024" i="1"/>
  <c r="AK1024" i="1"/>
  <c r="AJ1024" i="1"/>
  <c r="AI1024" i="1"/>
  <c r="AH1024" i="1"/>
  <c r="AG1024" i="1"/>
  <c r="AF1024" i="1"/>
  <c r="AE1024" i="1"/>
  <c r="AD1024" i="1"/>
  <c r="AC1024" i="1"/>
  <c r="AB1024" i="1"/>
  <c r="AA1024" i="1"/>
  <c r="Z1024" i="1"/>
  <c r="Y1024" i="1"/>
  <c r="X1024" i="1"/>
  <c r="W1024" i="1"/>
  <c r="V1024" i="1"/>
  <c r="U1024" i="1"/>
  <c r="T1024" i="1"/>
  <c r="S1024" i="1"/>
  <c r="R1024" i="1"/>
  <c r="Q1024" i="1"/>
  <c r="P1024" i="1"/>
  <c r="O1024" i="1"/>
  <c r="N1024" i="1"/>
  <c r="AL1024" i="1" s="1"/>
  <c r="M1024" i="1"/>
  <c r="AQ1024" i="1" s="1"/>
  <c r="L1024" i="1"/>
  <c r="AM1024" i="1" s="1"/>
  <c r="C1024" i="1"/>
  <c r="F1024" i="1" s="1"/>
  <c r="AT1023" i="1"/>
  <c r="AP1023" i="1"/>
  <c r="AO1023" i="1"/>
  <c r="AK1023" i="1"/>
  <c r="AJ1023" i="1"/>
  <c r="AI1023" i="1"/>
  <c r="AH1023" i="1"/>
  <c r="AG1023" i="1"/>
  <c r="AF1023" i="1"/>
  <c r="AE1023" i="1"/>
  <c r="AD1023" i="1"/>
  <c r="AC1023" i="1"/>
  <c r="AB1023" i="1"/>
  <c r="AA1023" i="1"/>
  <c r="Z1023" i="1"/>
  <c r="Y1023" i="1"/>
  <c r="X1023" i="1"/>
  <c r="W1023" i="1"/>
  <c r="V1023" i="1"/>
  <c r="U1023" i="1"/>
  <c r="T1023" i="1"/>
  <c r="S1023" i="1"/>
  <c r="R1023" i="1"/>
  <c r="Q1023" i="1"/>
  <c r="P1023" i="1"/>
  <c r="O1023" i="1"/>
  <c r="N1023" i="1"/>
  <c r="AL1023" i="1" s="1"/>
  <c r="M1023" i="1"/>
  <c r="AQ1023" i="1" s="1"/>
  <c r="L1023" i="1"/>
  <c r="AM1023" i="1" s="1"/>
  <c r="C1023" i="1"/>
  <c r="F1023" i="1" s="1"/>
  <c r="AT1022" i="1"/>
  <c r="AP1022" i="1"/>
  <c r="AO1022" i="1"/>
  <c r="AK1022" i="1"/>
  <c r="AJ1022" i="1"/>
  <c r="AI1022" i="1"/>
  <c r="AH1022" i="1"/>
  <c r="AG1022" i="1"/>
  <c r="AF1022" i="1"/>
  <c r="AE1022" i="1"/>
  <c r="AD1022" i="1"/>
  <c r="AC1022" i="1"/>
  <c r="AB1022" i="1"/>
  <c r="AA1022" i="1"/>
  <c r="Z1022" i="1"/>
  <c r="Y1022" i="1"/>
  <c r="X1022" i="1"/>
  <c r="W1022" i="1"/>
  <c r="V1022" i="1"/>
  <c r="U1022" i="1"/>
  <c r="T1022" i="1"/>
  <c r="S1022" i="1"/>
  <c r="R1022" i="1"/>
  <c r="Q1022" i="1"/>
  <c r="P1022" i="1"/>
  <c r="O1022" i="1"/>
  <c r="N1022" i="1"/>
  <c r="AL1022" i="1" s="1"/>
  <c r="M1022" i="1"/>
  <c r="AQ1022" i="1" s="1"/>
  <c r="L1022" i="1"/>
  <c r="AM1022" i="1" s="1"/>
  <c r="C1022" i="1"/>
  <c r="F1022" i="1" s="1"/>
  <c r="AT1021" i="1"/>
  <c r="AP1021" i="1"/>
  <c r="AO1021" i="1"/>
  <c r="AK1021" i="1"/>
  <c r="AJ1021" i="1"/>
  <c r="AI1021" i="1"/>
  <c r="AH1021" i="1"/>
  <c r="AG1021" i="1"/>
  <c r="AF1021" i="1"/>
  <c r="AE1021" i="1"/>
  <c r="AD1021" i="1"/>
  <c r="AC1021" i="1"/>
  <c r="AB1021" i="1"/>
  <c r="AA1021" i="1"/>
  <c r="Z1021" i="1"/>
  <c r="Y1021" i="1"/>
  <c r="X1021" i="1"/>
  <c r="W1021" i="1"/>
  <c r="V1021" i="1"/>
  <c r="U1021" i="1"/>
  <c r="T1021" i="1"/>
  <c r="S1021" i="1"/>
  <c r="R1021" i="1"/>
  <c r="Q1021" i="1"/>
  <c r="P1021" i="1"/>
  <c r="O1021" i="1"/>
  <c r="N1021" i="1"/>
  <c r="AL1021" i="1" s="1"/>
  <c r="M1021" i="1"/>
  <c r="AQ1021" i="1" s="1"/>
  <c r="L1021" i="1"/>
  <c r="AM1021" i="1" s="1"/>
  <c r="C1021" i="1"/>
  <c r="F1021" i="1" s="1"/>
  <c r="AK1020" i="1"/>
  <c r="AJ1020" i="1"/>
  <c r="AI1020" i="1"/>
  <c r="AH1020" i="1"/>
  <c r="AG1020" i="1"/>
  <c r="AF1020" i="1"/>
  <c r="AE1020" i="1"/>
  <c r="AD1020" i="1"/>
  <c r="AC1020" i="1"/>
  <c r="AB1020" i="1"/>
  <c r="AA1020" i="1"/>
  <c r="Z1020" i="1"/>
  <c r="Y1020" i="1"/>
  <c r="X1020" i="1"/>
  <c r="W1020" i="1"/>
  <c r="V1020" i="1"/>
  <c r="U1020" i="1"/>
  <c r="T1020" i="1"/>
  <c r="S1020" i="1"/>
  <c r="R1020" i="1"/>
  <c r="Q1020" i="1"/>
  <c r="P1020" i="1"/>
  <c r="O1020" i="1"/>
  <c r="N1020" i="1"/>
  <c r="AL1020" i="1" s="1"/>
  <c r="M1020" i="1"/>
  <c r="AQ1020" i="1" s="1"/>
  <c r="L1020" i="1"/>
  <c r="AM1020" i="1" s="1"/>
  <c r="C1020" i="1"/>
  <c r="F1020" i="1" s="1"/>
  <c r="AP1019" i="1"/>
  <c r="AK1019" i="1"/>
  <c r="AJ1019" i="1"/>
  <c r="AI1019" i="1"/>
  <c r="AH1019" i="1"/>
  <c r="AG1019" i="1"/>
  <c r="AF1019" i="1"/>
  <c r="AE1019" i="1"/>
  <c r="AD1019" i="1"/>
  <c r="AC1019" i="1"/>
  <c r="AB1019" i="1"/>
  <c r="AA1019" i="1"/>
  <c r="Z1019" i="1"/>
  <c r="Y1019" i="1"/>
  <c r="X1019" i="1"/>
  <c r="W1019" i="1"/>
  <c r="V1019" i="1"/>
  <c r="U1019" i="1"/>
  <c r="T1019" i="1"/>
  <c r="S1019" i="1"/>
  <c r="R1019" i="1"/>
  <c r="Q1019" i="1"/>
  <c r="P1019" i="1"/>
  <c r="O1019" i="1"/>
  <c r="N1019" i="1"/>
  <c r="AL1019" i="1" s="1"/>
  <c r="M1019" i="1"/>
  <c r="AQ1019" i="1" s="1"/>
  <c r="L1019" i="1"/>
  <c r="AM1019" i="1" s="1"/>
  <c r="C1019" i="1"/>
  <c r="F1019" i="1" s="1"/>
  <c r="AP1018" i="1"/>
  <c r="AO1018" i="1"/>
  <c r="AK1018" i="1"/>
  <c r="AJ1018" i="1"/>
  <c r="AI1018" i="1"/>
  <c r="AH1018" i="1"/>
  <c r="AG1018" i="1"/>
  <c r="AF1018" i="1"/>
  <c r="AE1018" i="1"/>
  <c r="AD1018" i="1"/>
  <c r="AC1018" i="1"/>
  <c r="AB1018" i="1"/>
  <c r="AA1018" i="1"/>
  <c r="Z1018" i="1"/>
  <c r="Y1018" i="1"/>
  <c r="X1018" i="1"/>
  <c r="W1018" i="1"/>
  <c r="V1018" i="1"/>
  <c r="U1018" i="1"/>
  <c r="T1018" i="1"/>
  <c r="S1018" i="1"/>
  <c r="R1018" i="1"/>
  <c r="Q1018" i="1"/>
  <c r="P1018" i="1"/>
  <c r="O1018" i="1"/>
  <c r="N1018" i="1"/>
  <c r="AL1018" i="1" s="1"/>
  <c r="M1018" i="1"/>
  <c r="AQ1018" i="1" s="1"/>
  <c r="L1018" i="1"/>
  <c r="AM1018" i="1" s="1"/>
  <c r="C1018" i="1"/>
  <c r="F1018" i="1" s="1"/>
  <c r="AP1017" i="1"/>
  <c r="AO1017" i="1"/>
  <c r="AK1017" i="1"/>
  <c r="AJ1017" i="1"/>
  <c r="AI1017" i="1"/>
  <c r="AH1017" i="1"/>
  <c r="AG1017" i="1"/>
  <c r="AF1017" i="1"/>
  <c r="AE1017" i="1"/>
  <c r="AD1017" i="1"/>
  <c r="AC1017" i="1"/>
  <c r="AB1017" i="1"/>
  <c r="AA1017" i="1"/>
  <c r="Z1017" i="1"/>
  <c r="Y1017" i="1"/>
  <c r="X1017" i="1"/>
  <c r="W1017" i="1"/>
  <c r="V1017" i="1"/>
  <c r="U1017" i="1"/>
  <c r="T1017" i="1"/>
  <c r="S1017" i="1"/>
  <c r="R1017" i="1"/>
  <c r="Q1017" i="1"/>
  <c r="P1017" i="1"/>
  <c r="O1017" i="1"/>
  <c r="N1017" i="1"/>
  <c r="AL1017" i="1" s="1"/>
  <c r="M1017" i="1"/>
  <c r="AQ1017" i="1" s="1"/>
  <c r="L1017" i="1"/>
  <c r="AM1017" i="1" s="1"/>
  <c r="C1017" i="1"/>
  <c r="F1017" i="1" s="1"/>
  <c r="AP1016" i="1"/>
  <c r="AO1016" i="1"/>
  <c r="AK1016" i="1"/>
  <c r="AJ1016" i="1"/>
  <c r="AI1016" i="1"/>
  <c r="AH1016" i="1"/>
  <c r="AG1016" i="1"/>
  <c r="AF1016" i="1"/>
  <c r="AE1016" i="1"/>
  <c r="AD1016" i="1"/>
  <c r="AC1016" i="1"/>
  <c r="AB1016" i="1"/>
  <c r="AA1016" i="1"/>
  <c r="Z1016" i="1"/>
  <c r="Y1016" i="1"/>
  <c r="X1016" i="1"/>
  <c r="W1016" i="1"/>
  <c r="V1016" i="1"/>
  <c r="U1016" i="1"/>
  <c r="T1016" i="1"/>
  <c r="S1016" i="1"/>
  <c r="R1016" i="1"/>
  <c r="Q1016" i="1"/>
  <c r="P1016" i="1"/>
  <c r="O1016" i="1"/>
  <c r="N1016" i="1"/>
  <c r="AL1016" i="1" s="1"/>
  <c r="M1016" i="1"/>
  <c r="AQ1016" i="1" s="1"/>
  <c r="L1016" i="1"/>
  <c r="AM1016" i="1" s="1"/>
  <c r="C1016" i="1"/>
  <c r="F1016" i="1" s="1"/>
  <c r="AP1015" i="1"/>
  <c r="AO1015" i="1"/>
  <c r="AK1015" i="1"/>
  <c r="AJ1015" i="1"/>
  <c r="AI1015" i="1"/>
  <c r="AH1015" i="1"/>
  <c r="AG1015" i="1"/>
  <c r="AF1015" i="1"/>
  <c r="AE1015" i="1"/>
  <c r="AD1015" i="1"/>
  <c r="AC1015" i="1"/>
  <c r="AB1015" i="1"/>
  <c r="AA1015" i="1"/>
  <c r="Z1015" i="1"/>
  <c r="Y1015" i="1"/>
  <c r="X1015" i="1"/>
  <c r="W1015" i="1"/>
  <c r="V1015" i="1"/>
  <c r="U1015" i="1"/>
  <c r="T1015" i="1"/>
  <c r="S1015" i="1"/>
  <c r="R1015" i="1"/>
  <c r="Q1015" i="1"/>
  <c r="P1015" i="1"/>
  <c r="O1015" i="1"/>
  <c r="N1015" i="1"/>
  <c r="AL1015" i="1" s="1"/>
  <c r="M1015" i="1"/>
  <c r="AQ1015" i="1" s="1"/>
  <c r="L1015" i="1"/>
  <c r="AM1015" i="1" s="1"/>
  <c r="C1015" i="1"/>
  <c r="F1015" i="1" s="1"/>
  <c r="AP1014" i="1"/>
  <c r="AO1014" i="1"/>
  <c r="AK1014" i="1"/>
  <c r="AJ1014" i="1"/>
  <c r="AI1014" i="1"/>
  <c r="AH1014" i="1"/>
  <c r="AG1014" i="1"/>
  <c r="AF1014" i="1"/>
  <c r="AE1014" i="1"/>
  <c r="AD1014" i="1"/>
  <c r="AC1014" i="1"/>
  <c r="AB1014" i="1"/>
  <c r="AA1014" i="1"/>
  <c r="Z1014" i="1"/>
  <c r="Y1014" i="1"/>
  <c r="X1014" i="1"/>
  <c r="W1014" i="1"/>
  <c r="V1014" i="1"/>
  <c r="U1014" i="1"/>
  <c r="T1014" i="1"/>
  <c r="S1014" i="1"/>
  <c r="R1014" i="1"/>
  <c r="Q1014" i="1"/>
  <c r="P1014" i="1"/>
  <c r="O1014" i="1"/>
  <c r="N1014" i="1"/>
  <c r="AL1014" i="1" s="1"/>
  <c r="M1014" i="1"/>
  <c r="AQ1014" i="1" s="1"/>
  <c r="L1014" i="1"/>
  <c r="AM1014" i="1" s="1"/>
  <c r="C1014" i="1"/>
  <c r="F1014" i="1" s="1"/>
  <c r="AP1013" i="1"/>
  <c r="AO1013" i="1"/>
  <c r="AK1013" i="1"/>
  <c r="AJ1013" i="1"/>
  <c r="AI1013" i="1"/>
  <c r="AH1013" i="1"/>
  <c r="AG1013" i="1"/>
  <c r="AF1013" i="1"/>
  <c r="AE1013" i="1"/>
  <c r="AD1013" i="1"/>
  <c r="AC1013" i="1"/>
  <c r="AB1013" i="1"/>
  <c r="AA1013" i="1"/>
  <c r="Z1013" i="1"/>
  <c r="Y1013" i="1"/>
  <c r="X1013" i="1"/>
  <c r="W1013" i="1"/>
  <c r="V1013" i="1"/>
  <c r="U1013" i="1"/>
  <c r="T1013" i="1"/>
  <c r="S1013" i="1"/>
  <c r="R1013" i="1"/>
  <c r="Q1013" i="1"/>
  <c r="P1013" i="1"/>
  <c r="O1013" i="1"/>
  <c r="N1013" i="1"/>
  <c r="AL1013" i="1" s="1"/>
  <c r="M1013" i="1"/>
  <c r="AQ1013" i="1" s="1"/>
  <c r="L1013" i="1"/>
  <c r="AM1013" i="1" s="1"/>
  <c r="C1013" i="1"/>
  <c r="F1013" i="1" s="1"/>
  <c r="AP1012" i="1"/>
  <c r="AO1012" i="1"/>
  <c r="AK1012" i="1"/>
  <c r="AJ1012" i="1"/>
  <c r="AI1012" i="1"/>
  <c r="AH1012" i="1"/>
  <c r="AG1012" i="1"/>
  <c r="AF1012" i="1"/>
  <c r="AE1012" i="1"/>
  <c r="AD1012" i="1"/>
  <c r="AC1012" i="1"/>
  <c r="AB1012" i="1"/>
  <c r="AA1012" i="1"/>
  <c r="Z1012" i="1"/>
  <c r="Y1012" i="1"/>
  <c r="X1012" i="1"/>
  <c r="W1012" i="1"/>
  <c r="V1012" i="1"/>
  <c r="U1012" i="1"/>
  <c r="T1012" i="1"/>
  <c r="S1012" i="1"/>
  <c r="R1012" i="1"/>
  <c r="Q1012" i="1"/>
  <c r="P1012" i="1"/>
  <c r="O1012" i="1"/>
  <c r="N1012" i="1"/>
  <c r="AL1012" i="1" s="1"/>
  <c r="M1012" i="1"/>
  <c r="AQ1012" i="1" s="1"/>
  <c r="L1012" i="1"/>
  <c r="AM1012" i="1" s="1"/>
  <c r="C1012" i="1"/>
  <c r="F1012" i="1" s="1"/>
  <c r="AP1011" i="1"/>
  <c r="AO1011" i="1"/>
  <c r="AK1011" i="1"/>
  <c r="AJ1011" i="1"/>
  <c r="AI1011" i="1"/>
  <c r="AH1011" i="1"/>
  <c r="AG1011" i="1"/>
  <c r="AF1011" i="1"/>
  <c r="AE1011" i="1"/>
  <c r="AD1011" i="1"/>
  <c r="AC1011" i="1"/>
  <c r="AB1011" i="1"/>
  <c r="AA1011" i="1"/>
  <c r="Z1011" i="1"/>
  <c r="Y1011" i="1"/>
  <c r="X1011" i="1"/>
  <c r="W1011" i="1"/>
  <c r="V1011" i="1"/>
  <c r="U1011" i="1"/>
  <c r="T1011" i="1"/>
  <c r="S1011" i="1"/>
  <c r="R1011" i="1"/>
  <c r="Q1011" i="1"/>
  <c r="P1011" i="1"/>
  <c r="O1011" i="1"/>
  <c r="N1011" i="1"/>
  <c r="AL1011" i="1" s="1"/>
  <c r="M1011" i="1"/>
  <c r="AQ1011" i="1" s="1"/>
  <c r="L1011" i="1"/>
  <c r="AM1011" i="1" s="1"/>
  <c r="C1011" i="1"/>
  <c r="F1011" i="1" s="1"/>
  <c r="AP1010" i="1"/>
  <c r="AO1010" i="1"/>
  <c r="AK1010" i="1"/>
  <c r="AJ1010" i="1"/>
  <c r="AI1010" i="1"/>
  <c r="AH1010" i="1"/>
  <c r="AG1010" i="1"/>
  <c r="AF1010" i="1"/>
  <c r="AE1010" i="1"/>
  <c r="AD1010" i="1"/>
  <c r="AC1010" i="1"/>
  <c r="AB1010" i="1"/>
  <c r="AA1010" i="1"/>
  <c r="Z1010" i="1"/>
  <c r="Y1010" i="1"/>
  <c r="X1010" i="1"/>
  <c r="W1010" i="1"/>
  <c r="V1010" i="1"/>
  <c r="U1010" i="1"/>
  <c r="T1010" i="1"/>
  <c r="S1010" i="1"/>
  <c r="R1010" i="1"/>
  <c r="Q1010" i="1"/>
  <c r="P1010" i="1"/>
  <c r="O1010" i="1"/>
  <c r="N1010" i="1"/>
  <c r="AL1010" i="1" s="1"/>
  <c r="M1010" i="1"/>
  <c r="AQ1010" i="1" s="1"/>
  <c r="L1010" i="1"/>
  <c r="AM1010" i="1" s="1"/>
  <c r="C1010" i="1"/>
  <c r="F1010" i="1" s="1"/>
  <c r="AP1009" i="1"/>
  <c r="AO1009" i="1"/>
  <c r="AK1009" i="1"/>
  <c r="AJ1009" i="1"/>
  <c r="AI1009" i="1"/>
  <c r="AH1009" i="1"/>
  <c r="AG1009" i="1"/>
  <c r="AF1009" i="1"/>
  <c r="AE1009" i="1"/>
  <c r="AD1009" i="1"/>
  <c r="AC1009" i="1"/>
  <c r="AB1009" i="1"/>
  <c r="AA1009" i="1"/>
  <c r="Z1009" i="1"/>
  <c r="Y1009" i="1"/>
  <c r="X1009" i="1"/>
  <c r="W1009" i="1"/>
  <c r="V1009" i="1"/>
  <c r="U1009" i="1"/>
  <c r="T1009" i="1"/>
  <c r="S1009" i="1"/>
  <c r="R1009" i="1"/>
  <c r="Q1009" i="1"/>
  <c r="P1009" i="1"/>
  <c r="O1009" i="1"/>
  <c r="N1009" i="1"/>
  <c r="AL1009" i="1" s="1"/>
  <c r="M1009" i="1"/>
  <c r="AQ1009" i="1" s="1"/>
  <c r="L1009" i="1"/>
  <c r="AM1009" i="1" s="1"/>
  <c r="C1009" i="1"/>
  <c r="F1009" i="1" s="1"/>
  <c r="AT1008" i="1"/>
  <c r="AP1008" i="1"/>
  <c r="AO1008" i="1"/>
  <c r="AK1008" i="1"/>
  <c r="AJ1008" i="1"/>
  <c r="AI1008" i="1"/>
  <c r="AH1008" i="1"/>
  <c r="AG1008" i="1"/>
  <c r="AF1008" i="1"/>
  <c r="AE1008" i="1"/>
  <c r="AD1008" i="1"/>
  <c r="AC1008" i="1"/>
  <c r="AB1008" i="1"/>
  <c r="AA1008" i="1"/>
  <c r="Z1008" i="1"/>
  <c r="Y1008" i="1"/>
  <c r="X1008" i="1"/>
  <c r="W1008" i="1"/>
  <c r="V1008" i="1"/>
  <c r="U1008" i="1"/>
  <c r="T1008" i="1"/>
  <c r="S1008" i="1"/>
  <c r="R1008" i="1"/>
  <c r="Q1008" i="1"/>
  <c r="P1008" i="1"/>
  <c r="O1008" i="1"/>
  <c r="N1008" i="1"/>
  <c r="AL1008" i="1" s="1"/>
  <c r="M1008" i="1"/>
  <c r="AQ1008" i="1" s="1"/>
  <c r="L1008" i="1"/>
  <c r="AM1008" i="1" s="1"/>
  <c r="C1008" i="1"/>
  <c r="F1008" i="1" s="1"/>
  <c r="AT1007" i="1"/>
  <c r="AP1007" i="1"/>
  <c r="AO1007" i="1"/>
  <c r="AK1007" i="1"/>
  <c r="AJ1007" i="1"/>
  <c r="AI1007" i="1"/>
  <c r="AH1007" i="1"/>
  <c r="AG1007" i="1"/>
  <c r="AF1007" i="1"/>
  <c r="AE1007" i="1"/>
  <c r="AD1007" i="1"/>
  <c r="AC1007" i="1"/>
  <c r="AB1007" i="1"/>
  <c r="AA1007" i="1"/>
  <c r="Z1007" i="1"/>
  <c r="Y1007" i="1"/>
  <c r="X1007" i="1"/>
  <c r="W1007" i="1"/>
  <c r="V1007" i="1"/>
  <c r="U1007" i="1"/>
  <c r="T1007" i="1"/>
  <c r="S1007" i="1"/>
  <c r="R1007" i="1"/>
  <c r="Q1007" i="1"/>
  <c r="P1007" i="1"/>
  <c r="O1007" i="1"/>
  <c r="N1007" i="1"/>
  <c r="AL1007" i="1" s="1"/>
  <c r="M1007" i="1"/>
  <c r="AQ1007" i="1" s="1"/>
  <c r="L1007" i="1"/>
  <c r="AM1007" i="1" s="1"/>
  <c r="C1007" i="1"/>
  <c r="F1007" i="1" s="1"/>
  <c r="AT1006" i="1"/>
  <c r="AP1006" i="1"/>
  <c r="AO1006" i="1"/>
  <c r="AK1006" i="1"/>
  <c r="AJ1006" i="1"/>
  <c r="AI1006" i="1"/>
  <c r="AH1006" i="1"/>
  <c r="AG1006" i="1"/>
  <c r="AF1006" i="1"/>
  <c r="AE1006" i="1"/>
  <c r="AD1006" i="1"/>
  <c r="AC1006" i="1"/>
  <c r="AB1006" i="1"/>
  <c r="AA1006" i="1"/>
  <c r="Z1006" i="1"/>
  <c r="Y1006" i="1"/>
  <c r="X1006" i="1"/>
  <c r="W1006" i="1"/>
  <c r="V1006" i="1"/>
  <c r="U1006" i="1"/>
  <c r="T1006" i="1"/>
  <c r="S1006" i="1"/>
  <c r="R1006" i="1"/>
  <c r="Q1006" i="1"/>
  <c r="P1006" i="1"/>
  <c r="O1006" i="1"/>
  <c r="N1006" i="1"/>
  <c r="AL1006" i="1" s="1"/>
  <c r="M1006" i="1"/>
  <c r="AQ1006" i="1" s="1"/>
  <c r="L1006" i="1"/>
  <c r="AM1006" i="1" s="1"/>
  <c r="C1006" i="1"/>
  <c r="F1006" i="1" s="1"/>
  <c r="AT1005" i="1"/>
  <c r="AP1005" i="1"/>
  <c r="AO1005" i="1"/>
  <c r="AK1005" i="1"/>
  <c r="AJ1005" i="1"/>
  <c r="AI1005" i="1"/>
  <c r="AH1005" i="1"/>
  <c r="AG1005" i="1"/>
  <c r="AF1005" i="1"/>
  <c r="AE1005" i="1"/>
  <c r="AD1005" i="1"/>
  <c r="AC1005" i="1"/>
  <c r="AB1005" i="1"/>
  <c r="AA1005" i="1"/>
  <c r="Z1005" i="1"/>
  <c r="Y1005" i="1"/>
  <c r="X1005" i="1"/>
  <c r="W1005" i="1"/>
  <c r="V1005" i="1"/>
  <c r="U1005" i="1"/>
  <c r="T1005" i="1"/>
  <c r="S1005" i="1"/>
  <c r="R1005" i="1"/>
  <c r="Q1005" i="1"/>
  <c r="P1005" i="1"/>
  <c r="O1005" i="1"/>
  <c r="N1005" i="1"/>
  <c r="AL1005" i="1" s="1"/>
  <c r="M1005" i="1"/>
  <c r="AQ1005" i="1" s="1"/>
  <c r="L1005" i="1"/>
  <c r="AM1005" i="1" s="1"/>
  <c r="C1005" i="1"/>
  <c r="F1005" i="1" s="1"/>
  <c r="AT1004" i="1"/>
  <c r="AP1004" i="1"/>
  <c r="AO1004" i="1"/>
  <c r="AK1004" i="1"/>
  <c r="AJ1004" i="1"/>
  <c r="AI1004" i="1"/>
  <c r="AH1004" i="1"/>
  <c r="AG1004" i="1"/>
  <c r="AF1004" i="1"/>
  <c r="AE1004" i="1"/>
  <c r="AD1004" i="1"/>
  <c r="AC1004" i="1"/>
  <c r="AB1004" i="1"/>
  <c r="AA1004" i="1"/>
  <c r="Z1004" i="1"/>
  <c r="Y1004" i="1"/>
  <c r="X1004" i="1"/>
  <c r="W1004" i="1"/>
  <c r="V1004" i="1"/>
  <c r="U1004" i="1"/>
  <c r="T1004" i="1"/>
  <c r="S1004" i="1"/>
  <c r="R1004" i="1"/>
  <c r="Q1004" i="1"/>
  <c r="P1004" i="1"/>
  <c r="O1004" i="1"/>
  <c r="N1004" i="1"/>
  <c r="AL1004" i="1" s="1"/>
  <c r="M1004" i="1"/>
  <c r="AQ1004" i="1" s="1"/>
  <c r="L1004" i="1"/>
  <c r="AM1004" i="1" s="1"/>
  <c r="C1004" i="1"/>
  <c r="F1004" i="1" s="1"/>
  <c r="AT1003" i="1"/>
  <c r="AP1003" i="1"/>
  <c r="AO1003" i="1"/>
  <c r="AK1003" i="1"/>
  <c r="AJ1003" i="1"/>
  <c r="AI1003" i="1"/>
  <c r="AH1003" i="1"/>
  <c r="AG1003" i="1"/>
  <c r="AF1003" i="1"/>
  <c r="AE1003" i="1"/>
  <c r="AD1003" i="1"/>
  <c r="AC1003" i="1"/>
  <c r="AB1003" i="1"/>
  <c r="AA1003" i="1"/>
  <c r="Z1003" i="1"/>
  <c r="Y1003" i="1"/>
  <c r="X1003" i="1"/>
  <c r="W1003" i="1"/>
  <c r="V1003" i="1"/>
  <c r="U1003" i="1"/>
  <c r="T1003" i="1"/>
  <c r="S1003" i="1"/>
  <c r="R1003" i="1"/>
  <c r="Q1003" i="1"/>
  <c r="P1003" i="1"/>
  <c r="O1003" i="1"/>
  <c r="N1003" i="1"/>
  <c r="AL1003" i="1" s="1"/>
  <c r="M1003" i="1"/>
  <c r="AQ1003" i="1" s="1"/>
  <c r="L1003" i="1"/>
  <c r="AM1003" i="1" s="1"/>
  <c r="C1003" i="1"/>
  <c r="F1003" i="1" s="1"/>
  <c r="AT1002" i="1"/>
  <c r="AP1002" i="1"/>
  <c r="AO1002" i="1"/>
  <c r="AK1002" i="1"/>
  <c r="AJ1002" i="1"/>
  <c r="AI1002" i="1"/>
  <c r="AH1002" i="1"/>
  <c r="AG1002" i="1"/>
  <c r="AF1002" i="1"/>
  <c r="AE1002" i="1"/>
  <c r="AD1002" i="1"/>
  <c r="AC1002" i="1"/>
  <c r="AB1002" i="1"/>
  <c r="AA1002" i="1"/>
  <c r="Z1002" i="1"/>
  <c r="Y1002" i="1"/>
  <c r="X1002" i="1"/>
  <c r="W1002" i="1"/>
  <c r="V1002" i="1"/>
  <c r="U1002" i="1"/>
  <c r="T1002" i="1"/>
  <c r="S1002" i="1"/>
  <c r="R1002" i="1"/>
  <c r="Q1002" i="1"/>
  <c r="P1002" i="1"/>
  <c r="O1002" i="1"/>
  <c r="N1002" i="1"/>
  <c r="AL1002" i="1" s="1"/>
  <c r="M1002" i="1"/>
  <c r="AQ1002" i="1" s="1"/>
  <c r="L1002" i="1"/>
  <c r="AM1002" i="1" s="1"/>
  <c r="C1002" i="1"/>
  <c r="F1002" i="1" s="1"/>
  <c r="AT1001" i="1"/>
  <c r="AP1001" i="1"/>
  <c r="AO1001" i="1"/>
  <c r="AK1001" i="1"/>
  <c r="AJ1001" i="1"/>
  <c r="AI1001" i="1"/>
  <c r="AH1001" i="1"/>
  <c r="AG1001" i="1"/>
  <c r="AF1001" i="1"/>
  <c r="AE1001" i="1"/>
  <c r="AD1001" i="1"/>
  <c r="AC1001" i="1"/>
  <c r="AB1001" i="1"/>
  <c r="AA1001" i="1"/>
  <c r="Z1001" i="1"/>
  <c r="Y1001" i="1"/>
  <c r="X1001" i="1"/>
  <c r="W1001" i="1"/>
  <c r="V1001" i="1"/>
  <c r="U1001" i="1"/>
  <c r="T1001" i="1"/>
  <c r="S1001" i="1"/>
  <c r="R1001" i="1"/>
  <c r="Q1001" i="1"/>
  <c r="P1001" i="1"/>
  <c r="O1001" i="1"/>
  <c r="N1001" i="1"/>
  <c r="AL1001" i="1" s="1"/>
  <c r="M1001" i="1"/>
  <c r="AQ1001" i="1" s="1"/>
  <c r="L1001" i="1"/>
  <c r="AM1001" i="1" s="1"/>
  <c r="C1001" i="1"/>
  <c r="F1001" i="1" s="1"/>
  <c r="AT1000" i="1"/>
  <c r="AP1000" i="1"/>
  <c r="AO1000" i="1"/>
  <c r="AK1000" i="1"/>
  <c r="AJ1000" i="1"/>
  <c r="AI1000" i="1"/>
  <c r="AH1000" i="1"/>
  <c r="AG1000" i="1"/>
  <c r="AF1000" i="1"/>
  <c r="AE1000" i="1"/>
  <c r="AD1000" i="1"/>
  <c r="AC1000" i="1"/>
  <c r="AB1000" i="1"/>
  <c r="AA1000" i="1"/>
  <c r="Z1000" i="1"/>
  <c r="Y1000" i="1"/>
  <c r="X1000" i="1"/>
  <c r="W1000" i="1"/>
  <c r="V1000" i="1"/>
  <c r="U1000" i="1"/>
  <c r="T1000" i="1"/>
  <c r="S1000" i="1"/>
  <c r="R1000" i="1"/>
  <c r="Q1000" i="1"/>
  <c r="P1000" i="1"/>
  <c r="O1000" i="1"/>
  <c r="N1000" i="1"/>
  <c r="AL1000" i="1" s="1"/>
  <c r="M1000" i="1"/>
  <c r="AQ1000" i="1" s="1"/>
  <c r="L1000" i="1"/>
  <c r="AM1000" i="1" s="1"/>
  <c r="C1000" i="1"/>
  <c r="F1000" i="1" s="1"/>
  <c r="AT999" i="1"/>
  <c r="AP999" i="1"/>
  <c r="AO999" i="1"/>
  <c r="AK999" i="1"/>
  <c r="AJ999" i="1"/>
  <c r="AI999" i="1"/>
  <c r="AH999" i="1"/>
  <c r="AG999" i="1"/>
  <c r="AF999" i="1"/>
  <c r="AE999" i="1"/>
  <c r="AD999" i="1"/>
  <c r="AC999" i="1"/>
  <c r="AB999" i="1"/>
  <c r="AA999" i="1"/>
  <c r="Z999" i="1"/>
  <c r="Y999" i="1"/>
  <c r="X999" i="1"/>
  <c r="W999" i="1"/>
  <c r="V999" i="1"/>
  <c r="U999" i="1"/>
  <c r="T999" i="1"/>
  <c r="S999" i="1"/>
  <c r="R999" i="1"/>
  <c r="Q999" i="1"/>
  <c r="P999" i="1"/>
  <c r="O999" i="1"/>
  <c r="N999" i="1"/>
  <c r="AL999" i="1" s="1"/>
  <c r="M999" i="1"/>
  <c r="AQ999" i="1" s="1"/>
  <c r="L999" i="1"/>
  <c r="AM999" i="1" s="1"/>
  <c r="C999" i="1"/>
  <c r="F999" i="1" s="1"/>
  <c r="AT998" i="1"/>
  <c r="AP998" i="1"/>
  <c r="AO998" i="1"/>
  <c r="AK998" i="1"/>
  <c r="AJ998" i="1"/>
  <c r="AI998" i="1"/>
  <c r="AH998" i="1"/>
  <c r="AG998" i="1"/>
  <c r="AF998" i="1"/>
  <c r="AE998" i="1"/>
  <c r="AD998" i="1"/>
  <c r="AC998" i="1"/>
  <c r="AB998" i="1"/>
  <c r="AA998" i="1"/>
  <c r="Z998" i="1"/>
  <c r="Y998" i="1"/>
  <c r="X998" i="1"/>
  <c r="W998" i="1"/>
  <c r="V998" i="1"/>
  <c r="U998" i="1"/>
  <c r="T998" i="1"/>
  <c r="S998" i="1"/>
  <c r="R998" i="1"/>
  <c r="Q998" i="1"/>
  <c r="P998" i="1"/>
  <c r="O998" i="1"/>
  <c r="N998" i="1"/>
  <c r="AL998" i="1" s="1"/>
  <c r="M998" i="1"/>
  <c r="AQ998" i="1" s="1"/>
  <c r="L998" i="1"/>
  <c r="AM998" i="1" s="1"/>
  <c r="C998" i="1"/>
  <c r="F998" i="1" s="1"/>
  <c r="AT997" i="1"/>
  <c r="AP997" i="1"/>
  <c r="AO997" i="1"/>
  <c r="AK997" i="1"/>
  <c r="AJ997" i="1"/>
  <c r="AI997" i="1"/>
  <c r="AH997" i="1"/>
  <c r="AG997" i="1"/>
  <c r="AF997" i="1"/>
  <c r="AE997" i="1"/>
  <c r="AD997" i="1"/>
  <c r="AC997" i="1"/>
  <c r="AB997" i="1"/>
  <c r="AA997" i="1"/>
  <c r="Z997" i="1"/>
  <c r="Y997" i="1"/>
  <c r="X997" i="1"/>
  <c r="W997" i="1"/>
  <c r="V997" i="1"/>
  <c r="U997" i="1"/>
  <c r="T997" i="1"/>
  <c r="S997" i="1"/>
  <c r="R997" i="1"/>
  <c r="Q997" i="1"/>
  <c r="P997" i="1"/>
  <c r="O997" i="1"/>
  <c r="N997" i="1"/>
  <c r="AL997" i="1" s="1"/>
  <c r="M997" i="1"/>
  <c r="AQ997" i="1" s="1"/>
  <c r="L997" i="1"/>
  <c r="AM997" i="1" s="1"/>
  <c r="C997" i="1"/>
  <c r="F997" i="1" s="1"/>
  <c r="AK996" i="1"/>
  <c r="AJ996" i="1"/>
  <c r="AI996" i="1"/>
  <c r="AH996" i="1"/>
  <c r="AG996" i="1"/>
  <c r="AF996" i="1"/>
  <c r="AE996" i="1"/>
  <c r="AD996" i="1"/>
  <c r="AC996" i="1"/>
  <c r="AB996" i="1"/>
  <c r="AA996" i="1"/>
  <c r="Z996" i="1"/>
  <c r="Y996" i="1"/>
  <c r="X996" i="1"/>
  <c r="W996" i="1"/>
  <c r="V996" i="1"/>
  <c r="U996" i="1"/>
  <c r="T996" i="1"/>
  <c r="S996" i="1"/>
  <c r="R996" i="1"/>
  <c r="Q996" i="1"/>
  <c r="P996" i="1"/>
  <c r="O996" i="1"/>
  <c r="N996" i="1"/>
  <c r="AL996" i="1" s="1"/>
  <c r="M996" i="1"/>
  <c r="AQ996" i="1" s="1"/>
  <c r="L996" i="1"/>
  <c r="AM996" i="1" s="1"/>
  <c r="C996" i="1"/>
  <c r="F996" i="1" s="1"/>
  <c r="AP995" i="1"/>
  <c r="AK995" i="1"/>
  <c r="AJ995" i="1"/>
  <c r="AI995" i="1"/>
  <c r="AH995" i="1"/>
  <c r="AG995" i="1"/>
  <c r="AF995" i="1"/>
  <c r="AE995" i="1"/>
  <c r="AD995" i="1"/>
  <c r="AC995" i="1"/>
  <c r="AB995" i="1"/>
  <c r="AA995" i="1"/>
  <c r="Z995" i="1"/>
  <c r="Y995" i="1"/>
  <c r="X995" i="1"/>
  <c r="W995" i="1"/>
  <c r="V995" i="1"/>
  <c r="U995" i="1"/>
  <c r="T995" i="1"/>
  <c r="S995" i="1"/>
  <c r="R995" i="1"/>
  <c r="Q995" i="1"/>
  <c r="P995" i="1"/>
  <c r="O995" i="1"/>
  <c r="N995" i="1"/>
  <c r="AL995" i="1" s="1"/>
  <c r="M995" i="1"/>
  <c r="AQ995" i="1" s="1"/>
  <c r="L995" i="1"/>
  <c r="AM995" i="1" s="1"/>
  <c r="C995" i="1"/>
  <c r="F995" i="1" s="1"/>
  <c r="AP994" i="1"/>
  <c r="AO994" i="1"/>
  <c r="AK994" i="1"/>
  <c r="AJ994" i="1"/>
  <c r="AI994" i="1"/>
  <c r="AH994" i="1"/>
  <c r="AG994" i="1"/>
  <c r="AF994" i="1"/>
  <c r="AE994" i="1"/>
  <c r="AD994" i="1"/>
  <c r="AC994" i="1"/>
  <c r="AB994" i="1"/>
  <c r="AA994" i="1"/>
  <c r="Z994" i="1"/>
  <c r="Y994" i="1"/>
  <c r="X994" i="1"/>
  <c r="W994" i="1"/>
  <c r="V994" i="1"/>
  <c r="U994" i="1"/>
  <c r="T994" i="1"/>
  <c r="S994" i="1"/>
  <c r="R994" i="1"/>
  <c r="Q994" i="1"/>
  <c r="P994" i="1"/>
  <c r="O994" i="1"/>
  <c r="N994" i="1"/>
  <c r="AL994" i="1" s="1"/>
  <c r="M994" i="1"/>
  <c r="AQ994" i="1" s="1"/>
  <c r="L994" i="1"/>
  <c r="AM994" i="1" s="1"/>
  <c r="C994" i="1"/>
  <c r="F994" i="1" s="1"/>
  <c r="AP993" i="1"/>
  <c r="AO993" i="1"/>
  <c r="AK993" i="1"/>
  <c r="AJ993" i="1"/>
  <c r="AI993" i="1"/>
  <c r="AH993" i="1"/>
  <c r="AG993" i="1"/>
  <c r="AF993" i="1"/>
  <c r="AE993" i="1"/>
  <c r="AD993" i="1"/>
  <c r="AC993" i="1"/>
  <c r="AB993" i="1"/>
  <c r="AA993" i="1"/>
  <c r="Z993" i="1"/>
  <c r="Y993" i="1"/>
  <c r="X993" i="1"/>
  <c r="W993" i="1"/>
  <c r="V993" i="1"/>
  <c r="U993" i="1"/>
  <c r="T993" i="1"/>
  <c r="S993" i="1"/>
  <c r="R993" i="1"/>
  <c r="Q993" i="1"/>
  <c r="P993" i="1"/>
  <c r="O993" i="1"/>
  <c r="N993" i="1"/>
  <c r="AL993" i="1" s="1"/>
  <c r="M993" i="1"/>
  <c r="AQ993" i="1" s="1"/>
  <c r="L993" i="1"/>
  <c r="AM993" i="1" s="1"/>
  <c r="C993" i="1"/>
  <c r="F993" i="1" s="1"/>
  <c r="AP992" i="1"/>
  <c r="AO992" i="1"/>
  <c r="AK992" i="1"/>
  <c r="AJ992" i="1"/>
  <c r="AI992" i="1"/>
  <c r="AH992" i="1"/>
  <c r="AG992" i="1"/>
  <c r="AF992" i="1"/>
  <c r="AE992" i="1"/>
  <c r="AD992" i="1"/>
  <c r="AC992" i="1"/>
  <c r="AB992" i="1"/>
  <c r="AA992" i="1"/>
  <c r="Z992" i="1"/>
  <c r="Y992" i="1"/>
  <c r="X992" i="1"/>
  <c r="W992" i="1"/>
  <c r="V992" i="1"/>
  <c r="U992" i="1"/>
  <c r="T992" i="1"/>
  <c r="S992" i="1"/>
  <c r="R992" i="1"/>
  <c r="Q992" i="1"/>
  <c r="P992" i="1"/>
  <c r="O992" i="1"/>
  <c r="N992" i="1"/>
  <c r="AL992" i="1" s="1"/>
  <c r="M992" i="1"/>
  <c r="AQ992" i="1" s="1"/>
  <c r="L992" i="1"/>
  <c r="AM992" i="1" s="1"/>
  <c r="C992" i="1"/>
  <c r="F992" i="1" s="1"/>
  <c r="AP991" i="1"/>
  <c r="AO991" i="1"/>
  <c r="AK991" i="1"/>
  <c r="AJ991" i="1"/>
  <c r="AI991" i="1"/>
  <c r="AH991" i="1"/>
  <c r="AG991" i="1"/>
  <c r="AF991" i="1"/>
  <c r="AE991" i="1"/>
  <c r="AD991" i="1"/>
  <c r="AC991" i="1"/>
  <c r="AB991" i="1"/>
  <c r="AA991" i="1"/>
  <c r="Z991" i="1"/>
  <c r="Y991" i="1"/>
  <c r="X991" i="1"/>
  <c r="W991" i="1"/>
  <c r="V991" i="1"/>
  <c r="U991" i="1"/>
  <c r="T991" i="1"/>
  <c r="S991" i="1"/>
  <c r="R991" i="1"/>
  <c r="Q991" i="1"/>
  <c r="P991" i="1"/>
  <c r="O991" i="1"/>
  <c r="N991" i="1"/>
  <c r="AL991" i="1" s="1"/>
  <c r="M991" i="1"/>
  <c r="AQ991" i="1" s="1"/>
  <c r="L991" i="1"/>
  <c r="AM991" i="1" s="1"/>
  <c r="C991" i="1"/>
  <c r="F991" i="1" s="1"/>
  <c r="AP990" i="1"/>
  <c r="AO990" i="1"/>
  <c r="AK990" i="1"/>
  <c r="AJ990" i="1"/>
  <c r="AI990" i="1"/>
  <c r="AH990" i="1"/>
  <c r="AG990" i="1"/>
  <c r="AF990" i="1"/>
  <c r="AE990" i="1"/>
  <c r="AD990" i="1"/>
  <c r="AC990" i="1"/>
  <c r="AB990" i="1"/>
  <c r="AA990" i="1"/>
  <c r="Z990" i="1"/>
  <c r="Y990" i="1"/>
  <c r="X990" i="1"/>
  <c r="W990" i="1"/>
  <c r="V990" i="1"/>
  <c r="U990" i="1"/>
  <c r="T990" i="1"/>
  <c r="S990" i="1"/>
  <c r="R990" i="1"/>
  <c r="Q990" i="1"/>
  <c r="P990" i="1"/>
  <c r="O990" i="1"/>
  <c r="N990" i="1"/>
  <c r="AL990" i="1" s="1"/>
  <c r="M990" i="1"/>
  <c r="AQ990" i="1" s="1"/>
  <c r="L990" i="1"/>
  <c r="AM990" i="1" s="1"/>
  <c r="C990" i="1"/>
  <c r="F990" i="1" s="1"/>
  <c r="AP989" i="1"/>
  <c r="AO989" i="1"/>
  <c r="AK989" i="1"/>
  <c r="AJ989" i="1"/>
  <c r="AI989" i="1"/>
  <c r="AH989" i="1"/>
  <c r="AG989" i="1"/>
  <c r="AF989" i="1"/>
  <c r="AE989" i="1"/>
  <c r="AD989" i="1"/>
  <c r="AC989" i="1"/>
  <c r="AB989" i="1"/>
  <c r="AA989" i="1"/>
  <c r="Z989" i="1"/>
  <c r="Y989" i="1"/>
  <c r="X989" i="1"/>
  <c r="W989" i="1"/>
  <c r="V989" i="1"/>
  <c r="U989" i="1"/>
  <c r="T989" i="1"/>
  <c r="S989" i="1"/>
  <c r="R989" i="1"/>
  <c r="Q989" i="1"/>
  <c r="P989" i="1"/>
  <c r="O989" i="1"/>
  <c r="N989" i="1"/>
  <c r="AL989" i="1" s="1"/>
  <c r="M989" i="1"/>
  <c r="AQ989" i="1" s="1"/>
  <c r="L989" i="1"/>
  <c r="AM989" i="1" s="1"/>
  <c r="C989" i="1"/>
  <c r="F989" i="1" s="1"/>
  <c r="AP988" i="1"/>
  <c r="AO988" i="1"/>
  <c r="AK988" i="1"/>
  <c r="AJ988" i="1"/>
  <c r="AI988" i="1"/>
  <c r="AH988" i="1"/>
  <c r="AG988" i="1"/>
  <c r="AF988" i="1"/>
  <c r="AE988" i="1"/>
  <c r="AD988" i="1"/>
  <c r="AC988" i="1"/>
  <c r="AB988" i="1"/>
  <c r="AA988" i="1"/>
  <c r="Z988" i="1"/>
  <c r="Y988" i="1"/>
  <c r="X988" i="1"/>
  <c r="W988" i="1"/>
  <c r="V988" i="1"/>
  <c r="U988" i="1"/>
  <c r="T988" i="1"/>
  <c r="S988" i="1"/>
  <c r="R988" i="1"/>
  <c r="Q988" i="1"/>
  <c r="P988" i="1"/>
  <c r="O988" i="1"/>
  <c r="N988" i="1"/>
  <c r="AL988" i="1" s="1"/>
  <c r="M988" i="1"/>
  <c r="AQ988" i="1" s="1"/>
  <c r="L988" i="1"/>
  <c r="AM988" i="1" s="1"/>
  <c r="C988" i="1"/>
  <c r="F988" i="1" s="1"/>
  <c r="AP987" i="1"/>
  <c r="AO987" i="1"/>
  <c r="AK987" i="1"/>
  <c r="AJ987" i="1"/>
  <c r="AI987" i="1"/>
  <c r="AH987" i="1"/>
  <c r="AG987" i="1"/>
  <c r="AF987" i="1"/>
  <c r="AE987" i="1"/>
  <c r="AD987" i="1"/>
  <c r="AC987" i="1"/>
  <c r="AB987" i="1"/>
  <c r="AA987" i="1"/>
  <c r="Z987" i="1"/>
  <c r="Y987" i="1"/>
  <c r="X987" i="1"/>
  <c r="W987" i="1"/>
  <c r="V987" i="1"/>
  <c r="U987" i="1"/>
  <c r="T987" i="1"/>
  <c r="S987" i="1"/>
  <c r="R987" i="1"/>
  <c r="Q987" i="1"/>
  <c r="P987" i="1"/>
  <c r="O987" i="1"/>
  <c r="N987" i="1"/>
  <c r="AL987" i="1" s="1"/>
  <c r="M987" i="1"/>
  <c r="AQ987" i="1" s="1"/>
  <c r="L987" i="1"/>
  <c r="AM987" i="1" s="1"/>
  <c r="C987" i="1"/>
  <c r="F987" i="1" s="1"/>
  <c r="AP986" i="1"/>
  <c r="AO986" i="1"/>
  <c r="AK986" i="1"/>
  <c r="AJ986" i="1"/>
  <c r="AI986" i="1"/>
  <c r="AH986" i="1"/>
  <c r="AG986" i="1"/>
  <c r="AF986" i="1"/>
  <c r="AE986" i="1"/>
  <c r="AD986" i="1"/>
  <c r="AC986" i="1"/>
  <c r="AB986" i="1"/>
  <c r="AA986" i="1"/>
  <c r="Z986" i="1"/>
  <c r="Y986" i="1"/>
  <c r="X986" i="1"/>
  <c r="W986" i="1"/>
  <c r="V986" i="1"/>
  <c r="U986" i="1"/>
  <c r="T986" i="1"/>
  <c r="S986" i="1"/>
  <c r="R986" i="1"/>
  <c r="Q986" i="1"/>
  <c r="P986" i="1"/>
  <c r="O986" i="1"/>
  <c r="N986" i="1"/>
  <c r="AL986" i="1" s="1"/>
  <c r="M986" i="1"/>
  <c r="AQ986" i="1" s="1"/>
  <c r="L986" i="1"/>
  <c r="AM986" i="1" s="1"/>
  <c r="C986" i="1"/>
  <c r="F986" i="1" s="1"/>
  <c r="AP985" i="1"/>
  <c r="AO985" i="1"/>
  <c r="AK985" i="1"/>
  <c r="AJ985" i="1"/>
  <c r="AI985" i="1"/>
  <c r="AH985" i="1"/>
  <c r="AG985" i="1"/>
  <c r="AF985" i="1"/>
  <c r="AE985" i="1"/>
  <c r="AD985" i="1"/>
  <c r="AC985" i="1"/>
  <c r="AB985" i="1"/>
  <c r="AA985" i="1"/>
  <c r="Z985" i="1"/>
  <c r="Y985" i="1"/>
  <c r="X985" i="1"/>
  <c r="W985" i="1"/>
  <c r="V985" i="1"/>
  <c r="U985" i="1"/>
  <c r="T985" i="1"/>
  <c r="S985" i="1"/>
  <c r="R985" i="1"/>
  <c r="Q985" i="1"/>
  <c r="P985" i="1"/>
  <c r="O985" i="1"/>
  <c r="N985" i="1"/>
  <c r="AL985" i="1" s="1"/>
  <c r="M985" i="1"/>
  <c r="AQ985" i="1" s="1"/>
  <c r="L985" i="1"/>
  <c r="AM985" i="1" s="1"/>
  <c r="C985" i="1"/>
  <c r="F985" i="1" s="1"/>
  <c r="AT984" i="1"/>
  <c r="AP984" i="1"/>
  <c r="AO984" i="1"/>
  <c r="AK984" i="1"/>
  <c r="AJ984" i="1"/>
  <c r="AI984" i="1"/>
  <c r="AH984" i="1"/>
  <c r="AG984" i="1"/>
  <c r="AF984" i="1"/>
  <c r="AE984" i="1"/>
  <c r="AD984" i="1"/>
  <c r="AC984" i="1"/>
  <c r="AB984" i="1"/>
  <c r="AA984" i="1"/>
  <c r="Z984" i="1"/>
  <c r="Y984" i="1"/>
  <c r="X984" i="1"/>
  <c r="W984" i="1"/>
  <c r="V984" i="1"/>
  <c r="U984" i="1"/>
  <c r="T984" i="1"/>
  <c r="S984" i="1"/>
  <c r="R984" i="1"/>
  <c r="Q984" i="1"/>
  <c r="P984" i="1"/>
  <c r="O984" i="1"/>
  <c r="N984" i="1"/>
  <c r="AL984" i="1" s="1"/>
  <c r="M984" i="1"/>
  <c r="AQ984" i="1" s="1"/>
  <c r="L984" i="1"/>
  <c r="AM984" i="1" s="1"/>
  <c r="C984" i="1"/>
  <c r="F984" i="1" s="1"/>
  <c r="AT983" i="1"/>
  <c r="AP983" i="1"/>
  <c r="AO983" i="1"/>
  <c r="AK983" i="1"/>
  <c r="AJ983" i="1"/>
  <c r="AI983" i="1"/>
  <c r="AH983" i="1"/>
  <c r="AG983" i="1"/>
  <c r="AF983" i="1"/>
  <c r="AE983" i="1"/>
  <c r="AD983" i="1"/>
  <c r="AC983" i="1"/>
  <c r="AB983" i="1"/>
  <c r="AA983" i="1"/>
  <c r="Z983" i="1"/>
  <c r="Y983" i="1"/>
  <c r="X983" i="1"/>
  <c r="W983" i="1"/>
  <c r="V983" i="1"/>
  <c r="U983" i="1"/>
  <c r="T983" i="1"/>
  <c r="S983" i="1"/>
  <c r="R983" i="1"/>
  <c r="Q983" i="1"/>
  <c r="P983" i="1"/>
  <c r="O983" i="1"/>
  <c r="N983" i="1"/>
  <c r="AL983" i="1" s="1"/>
  <c r="M983" i="1"/>
  <c r="AQ983" i="1" s="1"/>
  <c r="L983" i="1"/>
  <c r="AM983" i="1" s="1"/>
  <c r="C983" i="1"/>
  <c r="F983" i="1" s="1"/>
  <c r="AT982" i="1"/>
  <c r="AP982" i="1"/>
  <c r="AO982" i="1"/>
  <c r="AK982" i="1"/>
  <c r="AJ982" i="1"/>
  <c r="AI982" i="1"/>
  <c r="AH982" i="1"/>
  <c r="AG982" i="1"/>
  <c r="AF982" i="1"/>
  <c r="AE982" i="1"/>
  <c r="AD982" i="1"/>
  <c r="AC982" i="1"/>
  <c r="AB982" i="1"/>
  <c r="AA982" i="1"/>
  <c r="Z982" i="1"/>
  <c r="Y982" i="1"/>
  <c r="X982" i="1"/>
  <c r="W982" i="1"/>
  <c r="V982" i="1"/>
  <c r="U982" i="1"/>
  <c r="T982" i="1"/>
  <c r="S982" i="1"/>
  <c r="R982" i="1"/>
  <c r="Q982" i="1"/>
  <c r="P982" i="1"/>
  <c r="O982" i="1"/>
  <c r="N982" i="1"/>
  <c r="AL982" i="1" s="1"/>
  <c r="M982" i="1"/>
  <c r="AQ982" i="1" s="1"/>
  <c r="L982" i="1"/>
  <c r="AM982" i="1" s="1"/>
  <c r="C982" i="1"/>
  <c r="F982" i="1" s="1"/>
  <c r="AT981" i="1"/>
  <c r="AP981" i="1"/>
  <c r="AO981" i="1"/>
  <c r="AK981" i="1"/>
  <c r="AJ981" i="1"/>
  <c r="AI981" i="1"/>
  <c r="AH981" i="1"/>
  <c r="AG981" i="1"/>
  <c r="AF981" i="1"/>
  <c r="AE981" i="1"/>
  <c r="AD981" i="1"/>
  <c r="AC981" i="1"/>
  <c r="AB981" i="1"/>
  <c r="AA981" i="1"/>
  <c r="Z981" i="1"/>
  <c r="Y981" i="1"/>
  <c r="X981" i="1"/>
  <c r="W981" i="1"/>
  <c r="V981" i="1"/>
  <c r="U981" i="1"/>
  <c r="T981" i="1"/>
  <c r="S981" i="1"/>
  <c r="R981" i="1"/>
  <c r="Q981" i="1"/>
  <c r="P981" i="1"/>
  <c r="O981" i="1"/>
  <c r="N981" i="1"/>
  <c r="AL981" i="1" s="1"/>
  <c r="M981" i="1"/>
  <c r="AQ981" i="1" s="1"/>
  <c r="L981" i="1"/>
  <c r="AM981" i="1" s="1"/>
  <c r="C981" i="1"/>
  <c r="F981" i="1" s="1"/>
  <c r="AT980" i="1"/>
  <c r="AP980" i="1"/>
  <c r="AO980" i="1"/>
  <c r="AK980" i="1"/>
  <c r="AJ980" i="1"/>
  <c r="AI980" i="1"/>
  <c r="AH980" i="1"/>
  <c r="AG980" i="1"/>
  <c r="AF980" i="1"/>
  <c r="AE980" i="1"/>
  <c r="AD980" i="1"/>
  <c r="AC980" i="1"/>
  <c r="AB980" i="1"/>
  <c r="AA980" i="1"/>
  <c r="Z980" i="1"/>
  <c r="Y980" i="1"/>
  <c r="X980" i="1"/>
  <c r="W980" i="1"/>
  <c r="V980" i="1"/>
  <c r="U980" i="1"/>
  <c r="T980" i="1"/>
  <c r="S980" i="1"/>
  <c r="R980" i="1"/>
  <c r="Q980" i="1"/>
  <c r="P980" i="1"/>
  <c r="O980" i="1"/>
  <c r="N980" i="1"/>
  <c r="AL980" i="1" s="1"/>
  <c r="M980" i="1"/>
  <c r="AQ980" i="1" s="1"/>
  <c r="L980" i="1"/>
  <c r="AM980" i="1" s="1"/>
  <c r="C980" i="1"/>
  <c r="F980" i="1" s="1"/>
  <c r="AT979" i="1"/>
  <c r="AP979" i="1"/>
  <c r="AO979" i="1"/>
  <c r="AK979" i="1"/>
  <c r="AJ979" i="1"/>
  <c r="AI979" i="1"/>
  <c r="AH979" i="1"/>
  <c r="AG979" i="1"/>
  <c r="AF979" i="1"/>
  <c r="AE979" i="1"/>
  <c r="AD979" i="1"/>
  <c r="AC979" i="1"/>
  <c r="AB979" i="1"/>
  <c r="AA979" i="1"/>
  <c r="Z979" i="1"/>
  <c r="Y979" i="1"/>
  <c r="X979" i="1"/>
  <c r="W979" i="1"/>
  <c r="V979" i="1"/>
  <c r="U979" i="1"/>
  <c r="T979" i="1"/>
  <c r="S979" i="1"/>
  <c r="R979" i="1"/>
  <c r="Q979" i="1"/>
  <c r="P979" i="1"/>
  <c r="O979" i="1"/>
  <c r="N979" i="1"/>
  <c r="AL979" i="1" s="1"/>
  <c r="M979" i="1"/>
  <c r="AQ979" i="1" s="1"/>
  <c r="L979" i="1"/>
  <c r="AM979" i="1" s="1"/>
  <c r="C979" i="1"/>
  <c r="F979" i="1" s="1"/>
  <c r="AT978" i="1"/>
  <c r="AP978" i="1"/>
  <c r="AO978" i="1"/>
  <c r="AK978" i="1"/>
  <c r="AJ978" i="1"/>
  <c r="AI978" i="1"/>
  <c r="AH978" i="1"/>
  <c r="AG978" i="1"/>
  <c r="AF978" i="1"/>
  <c r="AE978" i="1"/>
  <c r="AD978" i="1"/>
  <c r="AC978" i="1"/>
  <c r="AB978" i="1"/>
  <c r="AA978" i="1"/>
  <c r="Z978" i="1"/>
  <c r="Y978" i="1"/>
  <c r="X978" i="1"/>
  <c r="W978" i="1"/>
  <c r="V978" i="1"/>
  <c r="U978" i="1"/>
  <c r="T978" i="1"/>
  <c r="S978" i="1"/>
  <c r="R978" i="1"/>
  <c r="Q978" i="1"/>
  <c r="P978" i="1"/>
  <c r="O978" i="1"/>
  <c r="N978" i="1"/>
  <c r="AL978" i="1" s="1"/>
  <c r="M978" i="1"/>
  <c r="AQ978" i="1" s="1"/>
  <c r="L978" i="1"/>
  <c r="AM978" i="1" s="1"/>
  <c r="C978" i="1"/>
  <c r="F978" i="1" s="1"/>
  <c r="AT977" i="1"/>
  <c r="AP977" i="1"/>
  <c r="AO977" i="1"/>
  <c r="AK977" i="1"/>
  <c r="AJ977" i="1"/>
  <c r="AI977" i="1"/>
  <c r="AH977" i="1"/>
  <c r="AG977" i="1"/>
  <c r="AF977" i="1"/>
  <c r="AE977" i="1"/>
  <c r="AD977" i="1"/>
  <c r="AC977" i="1"/>
  <c r="AB977" i="1"/>
  <c r="AA977" i="1"/>
  <c r="Z977" i="1"/>
  <c r="Y977" i="1"/>
  <c r="X977" i="1"/>
  <c r="W977" i="1"/>
  <c r="V977" i="1"/>
  <c r="U977" i="1"/>
  <c r="T977" i="1"/>
  <c r="S977" i="1"/>
  <c r="R977" i="1"/>
  <c r="Q977" i="1"/>
  <c r="P977" i="1"/>
  <c r="O977" i="1"/>
  <c r="N977" i="1"/>
  <c r="AL977" i="1" s="1"/>
  <c r="M977" i="1"/>
  <c r="AQ977" i="1" s="1"/>
  <c r="L977" i="1"/>
  <c r="AM977" i="1" s="1"/>
  <c r="C977" i="1"/>
  <c r="F977" i="1" s="1"/>
  <c r="AT976" i="1"/>
  <c r="AP976" i="1"/>
  <c r="AO976" i="1"/>
  <c r="AK976" i="1"/>
  <c r="AJ976" i="1"/>
  <c r="AI976" i="1"/>
  <c r="AH976" i="1"/>
  <c r="AG976" i="1"/>
  <c r="AF976" i="1"/>
  <c r="AE976" i="1"/>
  <c r="AD976" i="1"/>
  <c r="AC976" i="1"/>
  <c r="AB976" i="1"/>
  <c r="AA976" i="1"/>
  <c r="Z976" i="1"/>
  <c r="Y976" i="1"/>
  <c r="X976" i="1"/>
  <c r="W976" i="1"/>
  <c r="V976" i="1"/>
  <c r="U976" i="1"/>
  <c r="T976" i="1"/>
  <c r="S976" i="1"/>
  <c r="R976" i="1"/>
  <c r="Q976" i="1"/>
  <c r="P976" i="1"/>
  <c r="O976" i="1"/>
  <c r="N976" i="1"/>
  <c r="AL976" i="1" s="1"/>
  <c r="M976" i="1"/>
  <c r="AQ976" i="1" s="1"/>
  <c r="L976" i="1"/>
  <c r="AM976" i="1" s="1"/>
  <c r="C976" i="1"/>
  <c r="F976" i="1" s="1"/>
  <c r="AT975" i="1"/>
  <c r="AP975" i="1"/>
  <c r="AO975" i="1"/>
  <c r="AK975" i="1"/>
  <c r="AJ975" i="1"/>
  <c r="AI975" i="1"/>
  <c r="AH975" i="1"/>
  <c r="AG975" i="1"/>
  <c r="AF975" i="1"/>
  <c r="AE975" i="1"/>
  <c r="AD975" i="1"/>
  <c r="AC975" i="1"/>
  <c r="AB975" i="1"/>
  <c r="AA975" i="1"/>
  <c r="Z975" i="1"/>
  <c r="Y975" i="1"/>
  <c r="X975" i="1"/>
  <c r="W975" i="1"/>
  <c r="V975" i="1"/>
  <c r="U975" i="1"/>
  <c r="T975" i="1"/>
  <c r="S975" i="1"/>
  <c r="R975" i="1"/>
  <c r="Q975" i="1"/>
  <c r="P975" i="1"/>
  <c r="O975" i="1"/>
  <c r="N975" i="1"/>
  <c r="AL975" i="1" s="1"/>
  <c r="M975" i="1"/>
  <c r="AQ975" i="1" s="1"/>
  <c r="L975" i="1"/>
  <c r="AM975" i="1" s="1"/>
  <c r="C975" i="1"/>
  <c r="F975" i="1" s="1"/>
  <c r="AT974" i="1"/>
  <c r="AP974" i="1"/>
  <c r="AO974" i="1"/>
  <c r="AK974" i="1"/>
  <c r="AJ974" i="1"/>
  <c r="AI974" i="1"/>
  <c r="AH974" i="1"/>
  <c r="AG974" i="1"/>
  <c r="AF974" i="1"/>
  <c r="AE974" i="1"/>
  <c r="AD974" i="1"/>
  <c r="AC974" i="1"/>
  <c r="AB974" i="1"/>
  <c r="AA974" i="1"/>
  <c r="Z974" i="1"/>
  <c r="Y974" i="1"/>
  <c r="X974" i="1"/>
  <c r="W974" i="1"/>
  <c r="V974" i="1"/>
  <c r="U974" i="1"/>
  <c r="T974" i="1"/>
  <c r="S974" i="1"/>
  <c r="R974" i="1"/>
  <c r="Q974" i="1"/>
  <c r="P974" i="1"/>
  <c r="O974" i="1"/>
  <c r="N974" i="1"/>
  <c r="AL974" i="1" s="1"/>
  <c r="M974" i="1"/>
  <c r="AQ974" i="1" s="1"/>
  <c r="L974" i="1"/>
  <c r="AM974" i="1" s="1"/>
  <c r="C974" i="1"/>
  <c r="F974" i="1" s="1"/>
  <c r="AT973" i="1"/>
  <c r="AP973" i="1"/>
  <c r="AO973" i="1"/>
  <c r="AK973" i="1"/>
  <c r="AJ973" i="1"/>
  <c r="AI973" i="1"/>
  <c r="AH973" i="1"/>
  <c r="AG973" i="1"/>
  <c r="AF973" i="1"/>
  <c r="AE973" i="1"/>
  <c r="AD973" i="1"/>
  <c r="AC973" i="1"/>
  <c r="AB973" i="1"/>
  <c r="AA973" i="1"/>
  <c r="Z973" i="1"/>
  <c r="Y973" i="1"/>
  <c r="X973" i="1"/>
  <c r="W973" i="1"/>
  <c r="V973" i="1"/>
  <c r="U973" i="1"/>
  <c r="T973" i="1"/>
  <c r="S973" i="1"/>
  <c r="R973" i="1"/>
  <c r="Q973" i="1"/>
  <c r="P973" i="1"/>
  <c r="O973" i="1"/>
  <c r="N973" i="1"/>
  <c r="AL973" i="1" s="1"/>
  <c r="M973" i="1"/>
  <c r="AQ973" i="1" s="1"/>
  <c r="L973" i="1"/>
  <c r="AM973" i="1" s="1"/>
  <c r="C973" i="1"/>
  <c r="F973" i="1" s="1"/>
  <c r="AK972" i="1"/>
  <c r="AJ972" i="1"/>
  <c r="AI972" i="1"/>
  <c r="AH972" i="1"/>
  <c r="AG972" i="1"/>
  <c r="AF972" i="1"/>
  <c r="AE972" i="1"/>
  <c r="AD972" i="1"/>
  <c r="AC972" i="1"/>
  <c r="AB972" i="1"/>
  <c r="AA972" i="1"/>
  <c r="Z972" i="1"/>
  <c r="Y972" i="1"/>
  <c r="X972" i="1"/>
  <c r="W972" i="1"/>
  <c r="V972" i="1"/>
  <c r="U972" i="1"/>
  <c r="T972" i="1"/>
  <c r="S972" i="1"/>
  <c r="R972" i="1"/>
  <c r="Q972" i="1"/>
  <c r="P972" i="1"/>
  <c r="O972" i="1"/>
  <c r="N972" i="1"/>
  <c r="AL972" i="1" s="1"/>
  <c r="M972" i="1"/>
  <c r="AQ972" i="1" s="1"/>
  <c r="L972" i="1"/>
  <c r="AM972" i="1" s="1"/>
  <c r="C972" i="1"/>
  <c r="F972" i="1" s="1"/>
  <c r="AP971" i="1"/>
  <c r="AK971" i="1"/>
  <c r="AJ971" i="1"/>
  <c r="AI971" i="1"/>
  <c r="AH971" i="1"/>
  <c r="AG971" i="1"/>
  <c r="AF971" i="1"/>
  <c r="AE971" i="1"/>
  <c r="AD971" i="1"/>
  <c r="AC971" i="1"/>
  <c r="AB971" i="1"/>
  <c r="AA971" i="1"/>
  <c r="Z971" i="1"/>
  <c r="Y971" i="1"/>
  <c r="X971" i="1"/>
  <c r="W971" i="1"/>
  <c r="V971" i="1"/>
  <c r="U971" i="1"/>
  <c r="T971" i="1"/>
  <c r="S971" i="1"/>
  <c r="R971" i="1"/>
  <c r="Q971" i="1"/>
  <c r="P971" i="1"/>
  <c r="O971" i="1"/>
  <c r="N971" i="1"/>
  <c r="AL971" i="1" s="1"/>
  <c r="M971" i="1"/>
  <c r="AQ971" i="1" s="1"/>
  <c r="L971" i="1"/>
  <c r="AM971" i="1" s="1"/>
  <c r="C971" i="1"/>
  <c r="F971" i="1" s="1"/>
  <c r="AP970" i="1"/>
  <c r="AO970" i="1"/>
  <c r="AK970" i="1"/>
  <c r="AJ970" i="1"/>
  <c r="AI970" i="1"/>
  <c r="AH970" i="1"/>
  <c r="AG970" i="1"/>
  <c r="AF970" i="1"/>
  <c r="AE970" i="1"/>
  <c r="AD970" i="1"/>
  <c r="AC970" i="1"/>
  <c r="AB970" i="1"/>
  <c r="AA970" i="1"/>
  <c r="Z970" i="1"/>
  <c r="Y970" i="1"/>
  <c r="X970" i="1"/>
  <c r="W970" i="1"/>
  <c r="V970" i="1"/>
  <c r="U970" i="1"/>
  <c r="T970" i="1"/>
  <c r="S970" i="1"/>
  <c r="R970" i="1"/>
  <c r="Q970" i="1"/>
  <c r="P970" i="1"/>
  <c r="O970" i="1"/>
  <c r="N970" i="1"/>
  <c r="AL970" i="1" s="1"/>
  <c r="M970" i="1"/>
  <c r="AQ970" i="1" s="1"/>
  <c r="L970" i="1"/>
  <c r="AM970" i="1" s="1"/>
  <c r="C970" i="1"/>
  <c r="F970" i="1" s="1"/>
  <c r="AP969" i="1"/>
  <c r="AO969" i="1"/>
  <c r="AK969" i="1"/>
  <c r="AJ969" i="1"/>
  <c r="AI969" i="1"/>
  <c r="AH969" i="1"/>
  <c r="AG969" i="1"/>
  <c r="AF969" i="1"/>
  <c r="AE969" i="1"/>
  <c r="AD969" i="1"/>
  <c r="AC969" i="1"/>
  <c r="AB969" i="1"/>
  <c r="AA969" i="1"/>
  <c r="Z969" i="1"/>
  <c r="Y969" i="1"/>
  <c r="X969" i="1"/>
  <c r="W969" i="1"/>
  <c r="V969" i="1"/>
  <c r="U969" i="1"/>
  <c r="T969" i="1"/>
  <c r="S969" i="1"/>
  <c r="R969" i="1"/>
  <c r="Q969" i="1"/>
  <c r="P969" i="1"/>
  <c r="O969" i="1"/>
  <c r="N969" i="1"/>
  <c r="AL969" i="1" s="1"/>
  <c r="M969" i="1"/>
  <c r="AQ969" i="1" s="1"/>
  <c r="L969" i="1"/>
  <c r="AM969" i="1" s="1"/>
  <c r="C969" i="1"/>
  <c r="F969" i="1" s="1"/>
  <c r="AP968" i="1"/>
  <c r="AO968" i="1"/>
  <c r="AK968" i="1"/>
  <c r="AJ968" i="1"/>
  <c r="AI968" i="1"/>
  <c r="AH968" i="1"/>
  <c r="AG968" i="1"/>
  <c r="AF968" i="1"/>
  <c r="AE968" i="1"/>
  <c r="AD968" i="1"/>
  <c r="AC968" i="1"/>
  <c r="AB968" i="1"/>
  <c r="AA968" i="1"/>
  <c r="Z968" i="1"/>
  <c r="Y968" i="1"/>
  <c r="X968" i="1"/>
  <c r="W968" i="1"/>
  <c r="V968" i="1"/>
  <c r="U968" i="1"/>
  <c r="T968" i="1"/>
  <c r="S968" i="1"/>
  <c r="R968" i="1"/>
  <c r="Q968" i="1"/>
  <c r="P968" i="1"/>
  <c r="O968" i="1"/>
  <c r="N968" i="1"/>
  <c r="AL968" i="1" s="1"/>
  <c r="M968" i="1"/>
  <c r="AQ968" i="1" s="1"/>
  <c r="L968" i="1"/>
  <c r="AM968" i="1" s="1"/>
  <c r="C968" i="1"/>
  <c r="F968" i="1" s="1"/>
  <c r="AP967" i="1"/>
  <c r="AO967" i="1"/>
  <c r="AK967" i="1"/>
  <c r="AJ967" i="1"/>
  <c r="AI967" i="1"/>
  <c r="AH967" i="1"/>
  <c r="AG967" i="1"/>
  <c r="AF967" i="1"/>
  <c r="AE967" i="1"/>
  <c r="AD967" i="1"/>
  <c r="AC967" i="1"/>
  <c r="AB967" i="1"/>
  <c r="AA967" i="1"/>
  <c r="Z967" i="1"/>
  <c r="Y967" i="1"/>
  <c r="X967" i="1"/>
  <c r="W967" i="1"/>
  <c r="V967" i="1"/>
  <c r="U967" i="1"/>
  <c r="T967" i="1"/>
  <c r="S967" i="1"/>
  <c r="R967" i="1"/>
  <c r="Q967" i="1"/>
  <c r="P967" i="1"/>
  <c r="O967" i="1"/>
  <c r="N967" i="1"/>
  <c r="AL967" i="1" s="1"/>
  <c r="M967" i="1"/>
  <c r="AQ967" i="1" s="1"/>
  <c r="L967" i="1"/>
  <c r="AM967" i="1" s="1"/>
  <c r="C967" i="1"/>
  <c r="F967" i="1" s="1"/>
  <c r="AP966" i="1"/>
  <c r="AO966" i="1"/>
  <c r="AK966" i="1"/>
  <c r="AJ966" i="1"/>
  <c r="AI966" i="1"/>
  <c r="AH966" i="1"/>
  <c r="AG966" i="1"/>
  <c r="AF966" i="1"/>
  <c r="AE966" i="1"/>
  <c r="AD966" i="1"/>
  <c r="AC966" i="1"/>
  <c r="AB966" i="1"/>
  <c r="AA966" i="1"/>
  <c r="Z966" i="1"/>
  <c r="Y966" i="1"/>
  <c r="X966" i="1"/>
  <c r="W966" i="1"/>
  <c r="V966" i="1"/>
  <c r="U966" i="1"/>
  <c r="T966" i="1"/>
  <c r="S966" i="1"/>
  <c r="R966" i="1"/>
  <c r="Q966" i="1"/>
  <c r="P966" i="1"/>
  <c r="O966" i="1"/>
  <c r="N966" i="1"/>
  <c r="AL966" i="1" s="1"/>
  <c r="M966" i="1"/>
  <c r="AQ966" i="1" s="1"/>
  <c r="L966" i="1"/>
  <c r="AM966" i="1" s="1"/>
  <c r="C966" i="1"/>
  <c r="F966" i="1" s="1"/>
  <c r="AP965" i="1"/>
  <c r="AO965" i="1"/>
  <c r="AK965" i="1"/>
  <c r="AJ965" i="1"/>
  <c r="AI965" i="1"/>
  <c r="AH965" i="1"/>
  <c r="AG965" i="1"/>
  <c r="AF965" i="1"/>
  <c r="AE965" i="1"/>
  <c r="AD965" i="1"/>
  <c r="AC965" i="1"/>
  <c r="AB965" i="1"/>
  <c r="AA965" i="1"/>
  <c r="Z965" i="1"/>
  <c r="Y965" i="1"/>
  <c r="X965" i="1"/>
  <c r="W965" i="1"/>
  <c r="V965" i="1"/>
  <c r="U965" i="1"/>
  <c r="T965" i="1"/>
  <c r="S965" i="1"/>
  <c r="R965" i="1"/>
  <c r="Q965" i="1"/>
  <c r="P965" i="1"/>
  <c r="O965" i="1"/>
  <c r="N965" i="1"/>
  <c r="AL965" i="1" s="1"/>
  <c r="M965" i="1"/>
  <c r="AQ965" i="1" s="1"/>
  <c r="L965" i="1"/>
  <c r="AM965" i="1" s="1"/>
  <c r="C965" i="1"/>
  <c r="F965" i="1" s="1"/>
  <c r="AP964" i="1"/>
  <c r="AO964" i="1"/>
  <c r="AK964" i="1"/>
  <c r="AJ964" i="1"/>
  <c r="AI964" i="1"/>
  <c r="AH964" i="1"/>
  <c r="AG964" i="1"/>
  <c r="AF964" i="1"/>
  <c r="AE964" i="1"/>
  <c r="AD964" i="1"/>
  <c r="AC964" i="1"/>
  <c r="AB964" i="1"/>
  <c r="AA964" i="1"/>
  <c r="Z964" i="1"/>
  <c r="Y964" i="1"/>
  <c r="X964" i="1"/>
  <c r="W964" i="1"/>
  <c r="V964" i="1"/>
  <c r="U964" i="1"/>
  <c r="T964" i="1"/>
  <c r="S964" i="1"/>
  <c r="R964" i="1"/>
  <c r="Q964" i="1"/>
  <c r="P964" i="1"/>
  <c r="O964" i="1"/>
  <c r="N964" i="1"/>
  <c r="AL964" i="1" s="1"/>
  <c r="M964" i="1"/>
  <c r="AQ964" i="1" s="1"/>
  <c r="L964" i="1"/>
  <c r="AM964" i="1" s="1"/>
  <c r="C964" i="1"/>
  <c r="F964" i="1" s="1"/>
  <c r="AP963" i="1"/>
  <c r="AO963" i="1"/>
  <c r="AK963" i="1"/>
  <c r="AJ963" i="1"/>
  <c r="AI963" i="1"/>
  <c r="AH963" i="1"/>
  <c r="AG963" i="1"/>
  <c r="AF963" i="1"/>
  <c r="AE963" i="1"/>
  <c r="AD963" i="1"/>
  <c r="AC963" i="1"/>
  <c r="AB963" i="1"/>
  <c r="AA963" i="1"/>
  <c r="Z963" i="1"/>
  <c r="Y963" i="1"/>
  <c r="X963" i="1"/>
  <c r="W963" i="1"/>
  <c r="V963" i="1"/>
  <c r="U963" i="1"/>
  <c r="T963" i="1"/>
  <c r="S963" i="1"/>
  <c r="R963" i="1"/>
  <c r="Q963" i="1"/>
  <c r="P963" i="1"/>
  <c r="O963" i="1"/>
  <c r="N963" i="1"/>
  <c r="AL963" i="1" s="1"/>
  <c r="M963" i="1"/>
  <c r="AQ963" i="1" s="1"/>
  <c r="L963" i="1"/>
  <c r="AM963" i="1" s="1"/>
  <c r="C963" i="1"/>
  <c r="F963" i="1" s="1"/>
  <c r="AP962" i="1"/>
  <c r="AO962" i="1"/>
  <c r="AK962" i="1"/>
  <c r="AJ962" i="1"/>
  <c r="AI962" i="1"/>
  <c r="AH962" i="1"/>
  <c r="AG962" i="1"/>
  <c r="AF962" i="1"/>
  <c r="AE962" i="1"/>
  <c r="AD962" i="1"/>
  <c r="AC962" i="1"/>
  <c r="AB962" i="1"/>
  <c r="AA962" i="1"/>
  <c r="Z962" i="1"/>
  <c r="Y962" i="1"/>
  <c r="X962" i="1"/>
  <c r="W962" i="1"/>
  <c r="V962" i="1"/>
  <c r="U962" i="1"/>
  <c r="T962" i="1"/>
  <c r="S962" i="1"/>
  <c r="R962" i="1"/>
  <c r="Q962" i="1"/>
  <c r="P962" i="1"/>
  <c r="O962" i="1"/>
  <c r="N962" i="1"/>
  <c r="AL962" i="1" s="1"/>
  <c r="M962" i="1"/>
  <c r="AQ962" i="1" s="1"/>
  <c r="L962" i="1"/>
  <c r="AM962" i="1" s="1"/>
  <c r="C962" i="1"/>
  <c r="F962" i="1" s="1"/>
  <c r="AP961" i="1"/>
  <c r="AO961" i="1"/>
  <c r="AK961" i="1"/>
  <c r="AJ961" i="1"/>
  <c r="AI961" i="1"/>
  <c r="AH961" i="1"/>
  <c r="AG961" i="1"/>
  <c r="AF961" i="1"/>
  <c r="AE961" i="1"/>
  <c r="AD961" i="1"/>
  <c r="AC961" i="1"/>
  <c r="AB961" i="1"/>
  <c r="AA961" i="1"/>
  <c r="Z961" i="1"/>
  <c r="Y961" i="1"/>
  <c r="X961" i="1"/>
  <c r="W961" i="1"/>
  <c r="V961" i="1"/>
  <c r="U961" i="1"/>
  <c r="T961" i="1"/>
  <c r="S961" i="1"/>
  <c r="R961" i="1"/>
  <c r="Q961" i="1"/>
  <c r="P961" i="1"/>
  <c r="O961" i="1"/>
  <c r="N961" i="1"/>
  <c r="AL961" i="1" s="1"/>
  <c r="M961" i="1"/>
  <c r="AQ961" i="1" s="1"/>
  <c r="L961" i="1"/>
  <c r="AM961" i="1" s="1"/>
  <c r="C961" i="1"/>
  <c r="F961" i="1" s="1"/>
  <c r="AT960" i="1"/>
  <c r="AP960" i="1"/>
  <c r="AO960" i="1"/>
  <c r="AK960" i="1"/>
  <c r="AJ960" i="1"/>
  <c r="AI960" i="1"/>
  <c r="AH960" i="1"/>
  <c r="AG960" i="1"/>
  <c r="AF960" i="1"/>
  <c r="AE960" i="1"/>
  <c r="AD960" i="1"/>
  <c r="AC960" i="1"/>
  <c r="AB960" i="1"/>
  <c r="AA960" i="1"/>
  <c r="Z960" i="1"/>
  <c r="Y960" i="1"/>
  <c r="X960" i="1"/>
  <c r="W960" i="1"/>
  <c r="V960" i="1"/>
  <c r="U960" i="1"/>
  <c r="T960" i="1"/>
  <c r="S960" i="1"/>
  <c r="R960" i="1"/>
  <c r="Q960" i="1"/>
  <c r="P960" i="1"/>
  <c r="O960" i="1"/>
  <c r="N960" i="1"/>
  <c r="AL960" i="1" s="1"/>
  <c r="M960" i="1"/>
  <c r="AQ960" i="1" s="1"/>
  <c r="L960" i="1"/>
  <c r="AM960" i="1" s="1"/>
  <c r="C960" i="1"/>
  <c r="F960" i="1" s="1"/>
  <c r="AT959" i="1"/>
  <c r="AP959" i="1"/>
  <c r="AO959" i="1"/>
  <c r="AK959" i="1"/>
  <c r="AJ959" i="1"/>
  <c r="AI959" i="1"/>
  <c r="AH959" i="1"/>
  <c r="AG959" i="1"/>
  <c r="AF959" i="1"/>
  <c r="AE959" i="1"/>
  <c r="AD959" i="1"/>
  <c r="AC959" i="1"/>
  <c r="AB959" i="1"/>
  <c r="AA959" i="1"/>
  <c r="Z959" i="1"/>
  <c r="Y959" i="1"/>
  <c r="X959" i="1"/>
  <c r="W959" i="1"/>
  <c r="V959" i="1"/>
  <c r="U959" i="1"/>
  <c r="T959" i="1"/>
  <c r="S959" i="1"/>
  <c r="R959" i="1"/>
  <c r="Q959" i="1"/>
  <c r="P959" i="1"/>
  <c r="O959" i="1"/>
  <c r="N959" i="1"/>
  <c r="AL959" i="1" s="1"/>
  <c r="M959" i="1"/>
  <c r="AQ959" i="1" s="1"/>
  <c r="L959" i="1"/>
  <c r="AM959" i="1" s="1"/>
  <c r="C959" i="1"/>
  <c r="F959" i="1" s="1"/>
  <c r="AT958" i="1"/>
  <c r="AP958" i="1"/>
  <c r="AO958" i="1"/>
  <c r="AK958" i="1"/>
  <c r="AJ958" i="1"/>
  <c r="AI958" i="1"/>
  <c r="AH958" i="1"/>
  <c r="AG958" i="1"/>
  <c r="AF958" i="1"/>
  <c r="AE958" i="1"/>
  <c r="AD958" i="1"/>
  <c r="AC958" i="1"/>
  <c r="AB958" i="1"/>
  <c r="AA958" i="1"/>
  <c r="Z958" i="1"/>
  <c r="Y958" i="1"/>
  <c r="X958" i="1"/>
  <c r="W958" i="1"/>
  <c r="V958" i="1"/>
  <c r="U958" i="1"/>
  <c r="T958" i="1"/>
  <c r="S958" i="1"/>
  <c r="R958" i="1"/>
  <c r="Q958" i="1"/>
  <c r="P958" i="1"/>
  <c r="O958" i="1"/>
  <c r="N958" i="1"/>
  <c r="AL958" i="1" s="1"/>
  <c r="M958" i="1"/>
  <c r="AQ958" i="1" s="1"/>
  <c r="L958" i="1"/>
  <c r="AM958" i="1" s="1"/>
  <c r="C958" i="1"/>
  <c r="F958" i="1" s="1"/>
  <c r="AT957" i="1"/>
  <c r="AP957" i="1"/>
  <c r="AO957" i="1"/>
  <c r="AK957" i="1"/>
  <c r="AJ957" i="1"/>
  <c r="AI957" i="1"/>
  <c r="AH957" i="1"/>
  <c r="AG957" i="1"/>
  <c r="AF957" i="1"/>
  <c r="AE957" i="1"/>
  <c r="AD957" i="1"/>
  <c r="AC957" i="1"/>
  <c r="AB957" i="1"/>
  <c r="AA957" i="1"/>
  <c r="Z957" i="1"/>
  <c r="Y957" i="1"/>
  <c r="X957" i="1"/>
  <c r="W957" i="1"/>
  <c r="V957" i="1"/>
  <c r="U957" i="1"/>
  <c r="T957" i="1"/>
  <c r="S957" i="1"/>
  <c r="R957" i="1"/>
  <c r="Q957" i="1"/>
  <c r="P957" i="1"/>
  <c r="O957" i="1"/>
  <c r="N957" i="1"/>
  <c r="AL957" i="1" s="1"/>
  <c r="M957" i="1"/>
  <c r="AQ957" i="1" s="1"/>
  <c r="L957" i="1"/>
  <c r="AM957" i="1" s="1"/>
  <c r="C957" i="1"/>
  <c r="F957" i="1" s="1"/>
  <c r="AT956" i="1"/>
  <c r="AP956" i="1"/>
  <c r="AO956" i="1"/>
  <c r="AK956" i="1"/>
  <c r="AJ956" i="1"/>
  <c r="AI956" i="1"/>
  <c r="AH956" i="1"/>
  <c r="AG956" i="1"/>
  <c r="AF956" i="1"/>
  <c r="AE956" i="1"/>
  <c r="AD956" i="1"/>
  <c r="AC956" i="1"/>
  <c r="AB956" i="1"/>
  <c r="AA956" i="1"/>
  <c r="Z956" i="1"/>
  <c r="Y956" i="1"/>
  <c r="X956" i="1"/>
  <c r="W956" i="1"/>
  <c r="V956" i="1"/>
  <c r="U956" i="1"/>
  <c r="T956" i="1"/>
  <c r="S956" i="1"/>
  <c r="R956" i="1"/>
  <c r="Q956" i="1"/>
  <c r="P956" i="1"/>
  <c r="O956" i="1"/>
  <c r="N956" i="1"/>
  <c r="AL956" i="1" s="1"/>
  <c r="M956" i="1"/>
  <c r="AQ956" i="1" s="1"/>
  <c r="L956" i="1"/>
  <c r="AM956" i="1" s="1"/>
  <c r="C956" i="1"/>
  <c r="F956" i="1" s="1"/>
  <c r="AT955" i="1"/>
  <c r="AP955" i="1"/>
  <c r="AO955" i="1"/>
  <c r="AK955" i="1"/>
  <c r="AJ955" i="1"/>
  <c r="AI955" i="1"/>
  <c r="AH955" i="1"/>
  <c r="AG955" i="1"/>
  <c r="AF955" i="1"/>
  <c r="AE955" i="1"/>
  <c r="AD955" i="1"/>
  <c r="AC955" i="1"/>
  <c r="AB955" i="1"/>
  <c r="AA955" i="1"/>
  <c r="Z955" i="1"/>
  <c r="Y955" i="1"/>
  <c r="X955" i="1"/>
  <c r="W955" i="1"/>
  <c r="V955" i="1"/>
  <c r="U955" i="1"/>
  <c r="T955" i="1"/>
  <c r="S955" i="1"/>
  <c r="R955" i="1"/>
  <c r="Q955" i="1"/>
  <c r="P955" i="1"/>
  <c r="O955" i="1"/>
  <c r="N955" i="1"/>
  <c r="AL955" i="1" s="1"/>
  <c r="M955" i="1"/>
  <c r="AQ955" i="1" s="1"/>
  <c r="L955" i="1"/>
  <c r="AM955" i="1" s="1"/>
  <c r="C955" i="1"/>
  <c r="F955" i="1" s="1"/>
  <c r="AT954" i="1"/>
  <c r="AP954" i="1"/>
  <c r="AO954" i="1"/>
  <c r="AK954" i="1"/>
  <c r="AJ954" i="1"/>
  <c r="AI954" i="1"/>
  <c r="AH954" i="1"/>
  <c r="AG954" i="1"/>
  <c r="AF954" i="1"/>
  <c r="AE954" i="1"/>
  <c r="AD954" i="1"/>
  <c r="AC954" i="1"/>
  <c r="AB954" i="1"/>
  <c r="AA954" i="1"/>
  <c r="Z954" i="1"/>
  <c r="Y954" i="1"/>
  <c r="X954" i="1"/>
  <c r="W954" i="1"/>
  <c r="V954" i="1"/>
  <c r="U954" i="1"/>
  <c r="T954" i="1"/>
  <c r="S954" i="1"/>
  <c r="R954" i="1"/>
  <c r="Q954" i="1"/>
  <c r="P954" i="1"/>
  <c r="O954" i="1"/>
  <c r="N954" i="1"/>
  <c r="AL954" i="1" s="1"/>
  <c r="M954" i="1"/>
  <c r="AQ954" i="1" s="1"/>
  <c r="L954" i="1"/>
  <c r="AM954" i="1" s="1"/>
  <c r="C954" i="1"/>
  <c r="F954" i="1" s="1"/>
  <c r="AT953" i="1"/>
  <c r="AP953" i="1"/>
  <c r="AO953" i="1"/>
  <c r="AK953" i="1"/>
  <c r="AJ953" i="1"/>
  <c r="AI953" i="1"/>
  <c r="AH953" i="1"/>
  <c r="AG953" i="1"/>
  <c r="AF953" i="1"/>
  <c r="AE953" i="1"/>
  <c r="AD953" i="1"/>
  <c r="AC953" i="1"/>
  <c r="AB953" i="1"/>
  <c r="AA953" i="1"/>
  <c r="Z953" i="1"/>
  <c r="Y953" i="1"/>
  <c r="X953" i="1"/>
  <c r="W953" i="1"/>
  <c r="V953" i="1"/>
  <c r="U953" i="1"/>
  <c r="T953" i="1"/>
  <c r="S953" i="1"/>
  <c r="R953" i="1"/>
  <c r="Q953" i="1"/>
  <c r="P953" i="1"/>
  <c r="O953" i="1"/>
  <c r="N953" i="1"/>
  <c r="AL953" i="1" s="1"/>
  <c r="M953" i="1"/>
  <c r="AQ953" i="1" s="1"/>
  <c r="L953" i="1"/>
  <c r="AM953" i="1" s="1"/>
  <c r="C953" i="1"/>
  <c r="F953" i="1" s="1"/>
  <c r="AT952" i="1"/>
  <c r="AP952" i="1"/>
  <c r="AO952" i="1"/>
  <c r="AK952" i="1"/>
  <c r="AJ952" i="1"/>
  <c r="AI952" i="1"/>
  <c r="AH952" i="1"/>
  <c r="AG952" i="1"/>
  <c r="AF952" i="1"/>
  <c r="AE952" i="1"/>
  <c r="AD952" i="1"/>
  <c r="AC952" i="1"/>
  <c r="AB952" i="1"/>
  <c r="AA952" i="1"/>
  <c r="Z952" i="1"/>
  <c r="Y952" i="1"/>
  <c r="X952" i="1"/>
  <c r="W952" i="1"/>
  <c r="V952" i="1"/>
  <c r="U952" i="1"/>
  <c r="T952" i="1"/>
  <c r="S952" i="1"/>
  <c r="R952" i="1"/>
  <c r="Q952" i="1"/>
  <c r="P952" i="1"/>
  <c r="O952" i="1"/>
  <c r="N952" i="1"/>
  <c r="AL952" i="1" s="1"/>
  <c r="M952" i="1"/>
  <c r="AQ952" i="1" s="1"/>
  <c r="L952" i="1"/>
  <c r="AM952" i="1" s="1"/>
  <c r="C952" i="1"/>
  <c r="F952" i="1" s="1"/>
  <c r="AT951" i="1"/>
  <c r="AP951" i="1"/>
  <c r="AO951" i="1"/>
  <c r="AK951" i="1"/>
  <c r="AJ951" i="1"/>
  <c r="AI951" i="1"/>
  <c r="AH951" i="1"/>
  <c r="AG951" i="1"/>
  <c r="AF951" i="1"/>
  <c r="AE951" i="1"/>
  <c r="AD951" i="1"/>
  <c r="AC951" i="1"/>
  <c r="AB951" i="1"/>
  <c r="AA951" i="1"/>
  <c r="Z951" i="1"/>
  <c r="Y951" i="1"/>
  <c r="X951" i="1"/>
  <c r="W951" i="1"/>
  <c r="V951" i="1"/>
  <c r="U951" i="1"/>
  <c r="T951" i="1"/>
  <c r="S951" i="1"/>
  <c r="R951" i="1"/>
  <c r="Q951" i="1"/>
  <c r="P951" i="1"/>
  <c r="O951" i="1"/>
  <c r="N951" i="1"/>
  <c r="AL951" i="1" s="1"/>
  <c r="M951" i="1"/>
  <c r="AQ951" i="1" s="1"/>
  <c r="L951" i="1"/>
  <c r="AM951" i="1" s="1"/>
  <c r="C951" i="1"/>
  <c r="F951" i="1" s="1"/>
  <c r="AT950" i="1"/>
  <c r="AP950" i="1"/>
  <c r="AO950" i="1"/>
  <c r="AK950" i="1"/>
  <c r="AJ950" i="1"/>
  <c r="AI950" i="1"/>
  <c r="AH950" i="1"/>
  <c r="AG950" i="1"/>
  <c r="AF950" i="1"/>
  <c r="AE950" i="1"/>
  <c r="AD950" i="1"/>
  <c r="AC950" i="1"/>
  <c r="AB950" i="1"/>
  <c r="AA950" i="1"/>
  <c r="Z950" i="1"/>
  <c r="Y950" i="1"/>
  <c r="X950" i="1"/>
  <c r="W950" i="1"/>
  <c r="V950" i="1"/>
  <c r="U950" i="1"/>
  <c r="T950" i="1"/>
  <c r="S950" i="1"/>
  <c r="R950" i="1"/>
  <c r="Q950" i="1"/>
  <c r="P950" i="1"/>
  <c r="O950" i="1"/>
  <c r="N950" i="1"/>
  <c r="AL950" i="1" s="1"/>
  <c r="M950" i="1"/>
  <c r="AQ950" i="1" s="1"/>
  <c r="L950" i="1"/>
  <c r="AM950" i="1" s="1"/>
  <c r="C950" i="1"/>
  <c r="F950" i="1" s="1"/>
  <c r="AT949" i="1"/>
  <c r="AP949" i="1"/>
  <c r="AO949" i="1"/>
  <c r="AK949" i="1"/>
  <c r="AJ949" i="1"/>
  <c r="AI949" i="1"/>
  <c r="AH949" i="1"/>
  <c r="AG949" i="1"/>
  <c r="AF949" i="1"/>
  <c r="AE949" i="1"/>
  <c r="AD949" i="1"/>
  <c r="AC949" i="1"/>
  <c r="AB949" i="1"/>
  <c r="AA949" i="1"/>
  <c r="Z949" i="1"/>
  <c r="Y949" i="1"/>
  <c r="X949" i="1"/>
  <c r="W949" i="1"/>
  <c r="V949" i="1"/>
  <c r="U949" i="1"/>
  <c r="T949" i="1"/>
  <c r="S949" i="1"/>
  <c r="R949" i="1"/>
  <c r="Q949" i="1"/>
  <c r="P949" i="1"/>
  <c r="O949" i="1"/>
  <c r="N949" i="1"/>
  <c r="AL949" i="1" s="1"/>
  <c r="M949" i="1"/>
  <c r="AQ949" i="1" s="1"/>
  <c r="L949" i="1"/>
  <c r="AM949" i="1" s="1"/>
  <c r="C949" i="1"/>
  <c r="F949" i="1" s="1"/>
  <c r="AK948" i="1"/>
  <c r="AJ948" i="1"/>
  <c r="AI948" i="1"/>
  <c r="AH948" i="1"/>
  <c r="AG948" i="1"/>
  <c r="AF948" i="1"/>
  <c r="AE948" i="1"/>
  <c r="AD948" i="1"/>
  <c r="AC948" i="1"/>
  <c r="AB948" i="1"/>
  <c r="AA948" i="1"/>
  <c r="Z948" i="1"/>
  <c r="Y948" i="1"/>
  <c r="X948" i="1"/>
  <c r="W948" i="1"/>
  <c r="V948" i="1"/>
  <c r="U948" i="1"/>
  <c r="T948" i="1"/>
  <c r="S948" i="1"/>
  <c r="R948" i="1"/>
  <c r="Q948" i="1"/>
  <c r="P948" i="1"/>
  <c r="O948" i="1"/>
  <c r="N948" i="1"/>
  <c r="AL948" i="1" s="1"/>
  <c r="M948" i="1"/>
  <c r="AQ948" i="1" s="1"/>
  <c r="L948" i="1"/>
  <c r="AM948" i="1" s="1"/>
  <c r="C948" i="1"/>
  <c r="F948" i="1" s="1"/>
  <c r="AP947" i="1"/>
  <c r="AK947" i="1"/>
  <c r="AJ947" i="1"/>
  <c r="AI947" i="1"/>
  <c r="AH947" i="1"/>
  <c r="AG947" i="1"/>
  <c r="AF947" i="1"/>
  <c r="AE947" i="1"/>
  <c r="AD947" i="1"/>
  <c r="AC947" i="1"/>
  <c r="AB947" i="1"/>
  <c r="AA947" i="1"/>
  <c r="Z947" i="1"/>
  <c r="Y947" i="1"/>
  <c r="X947" i="1"/>
  <c r="W947" i="1"/>
  <c r="V947" i="1"/>
  <c r="U947" i="1"/>
  <c r="T947" i="1"/>
  <c r="S947" i="1"/>
  <c r="R947" i="1"/>
  <c r="Q947" i="1"/>
  <c r="P947" i="1"/>
  <c r="O947" i="1"/>
  <c r="N947" i="1"/>
  <c r="AL947" i="1" s="1"/>
  <c r="M947" i="1"/>
  <c r="AQ947" i="1" s="1"/>
  <c r="L947" i="1"/>
  <c r="AM947" i="1" s="1"/>
  <c r="C947" i="1"/>
  <c r="F947" i="1" s="1"/>
  <c r="AP946" i="1"/>
  <c r="AO946" i="1"/>
  <c r="AK946" i="1"/>
  <c r="AJ946" i="1"/>
  <c r="AI946" i="1"/>
  <c r="AH946" i="1"/>
  <c r="AG946" i="1"/>
  <c r="AF946" i="1"/>
  <c r="AE946" i="1"/>
  <c r="AD946" i="1"/>
  <c r="AC946" i="1"/>
  <c r="AB946" i="1"/>
  <c r="AA946" i="1"/>
  <c r="Z946" i="1"/>
  <c r="Y946" i="1"/>
  <c r="X946" i="1"/>
  <c r="W946" i="1"/>
  <c r="V946" i="1"/>
  <c r="U946" i="1"/>
  <c r="T946" i="1"/>
  <c r="S946" i="1"/>
  <c r="R946" i="1"/>
  <c r="Q946" i="1"/>
  <c r="P946" i="1"/>
  <c r="O946" i="1"/>
  <c r="N946" i="1"/>
  <c r="AL946" i="1" s="1"/>
  <c r="M946" i="1"/>
  <c r="AQ946" i="1" s="1"/>
  <c r="L946" i="1"/>
  <c r="AM946" i="1" s="1"/>
  <c r="C946" i="1"/>
  <c r="F946" i="1" s="1"/>
  <c r="AP945" i="1"/>
  <c r="AO945" i="1"/>
  <c r="AK945" i="1"/>
  <c r="AJ945" i="1"/>
  <c r="AI945" i="1"/>
  <c r="AH945" i="1"/>
  <c r="AG945" i="1"/>
  <c r="AF945" i="1"/>
  <c r="AE945" i="1"/>
  <c r="AD945" i="1"/>
  <c r="AC945" i="1"/>
  <c r="AB945" i="1"/>
  <c r="AA945" i="1"/>
  <c r="Z945" i="1"/>
  <c r="Y945" i="1"/>
  <c r="X945" i="1"/>
  <c r="W945" i="1"/>
  <c r="V945" i="1"/>
  <c r="U945" i="1"/>
  <c r="T945" i="1"/>
  <c r="S945" i="1"/>
  <c r="R945" i="1"/>
  <c r="Q945" i="1"/>
  <c r="P945" i="1"/>
  <c r="O945" i="1"/>
  <c r="N945" i="1"/>
  <c r="AL945" i="1" s="1"/>
  <c r="M945" i="1"/>
  <c r="AQ945" i="1" s="1"/>
  <c r="L945" i="1"/>
  <c r="AM945" i="1" s="1"/>
  <c r="C945" i="1"/>
  <c r="F945" i="1" s="1"/>
  <c r="AP944" i="1"/>
  <c r="AO944" i="1"/>
  <c r="AK944" i="1"/>
  <c r="AJ944" i="1"/>
  <c r="AI944" i="1"/>
  <c r="AH944" i="1"/>
  <c r="AG944" i="1"/>
  <c r="AF944" i="1"/>
  <c r="AE944" i="1"/>
  <c r="AD944" i="1"/>
  <c r="AC944" i="1"/>
  <c r="AB944" i="1"/>
  <c r="AA944" i="1"/>
  <c r="Z944" i="1"/>
  <c r="Y944" i="1"/>
  <c r="X944" i="1"/>
  <c r="W944" i="1"/>
  <c r="V944" i="1"/>
  <c r="U944" i="1"/>
  <c r="T944" i="1"/>
  <c r="S944" i="1"/>
  <c r="R944" i="1"/>
  <c r="Q944" i="1"/>
  <c r="P944" i="1"/>
  <c r="O944" i="1"/>
  <c r="N944" i="1"/>
  <c r="AL944" i="1" s="1"/>
  <c r="M944" i="1"/>
  <c r="AQ944" i="1" s="1"/>
  <c r="L944" i="1"/>
  <c r="AM944" i="1" s="1"/>
  <c r="C944" i="1"/>
  <c r="F944" i="1" s="1"/>
  <c r="AP943" i="1"/>
  <c r="AO943" i="1"/>
  <c r="AK943" i="1"/>
  <c r="AJ943" i="1"/>
  <c r="AI943" i="1"/>
  <c r="AH943" i="1"/>
  <c r="AG943" i="1"/>
  <c r="AF943" i="1"/>
  <c r="AE943" i="1"/>
  <c r="AD943" i="1"/>
  <c r="AC943" i="1"/>
  <c r="AB943" i="1"/>
  <c r="AA943" i="1"/>
  <c r="Z943" i="1"/>
  <c r="Y943" i="1"/>
  <c r="X943" i="1"/>
  <c r="W943" i="1"/>
  <c r="V943" i="1"/>
  <c r="U943" i="1"/>
  <c r="T943" i="1"/>
  <c r="S943" i="1"/>
  <c r="R943" i="1"/>
  <c r="Q943" i="1"/>
  <c r="P943" i="1"/>
  <c r="O943" i="1"/>
  <c r="N943" i="1"/>
  <c r="AL943" i="1" s="1"/>
  <c r="M943" i="1"/>
  <c r="AQ943" i="1" s="1"/>
  <c r="L943" i="1"/>
  <c r="AM943" i="1" s="1"/>
  <c r="C943" i="1"/>
  <c r="F943" i="1" s="1"/>
  <c r="AP942" i="1"/>
  <c r="AO942" i="1"/>
  <c r="AK942" i="1"/>
  <c r="AJ942" i="1"/>
  <c r="AI942" i="1"/>
  <c r="AH942" i="1"/>
  <c r="AG942" i="1"/>
  <c r="AF942" i="1"/>
  <c r="AE942" i="1"/>
  <c r="AD942" i="1"/>
  <c r="AC942" i="1"/>
  <c r="AB942" i="1"/>
  <c r="AA942" i="1"/>
  <c r="Z942" i="1"/>
  <c r="Y942" i="1"/>
  <c r="X942" i="1"/>
  <c r="W942" i="1"/>
  <c r="V942" i="1"/>
  <c r="U942" i="1"/>
  <c r="T942" i="1"/>
  <c r="S942" i="1"/>
  <c r="R942" i="1"/>
  <c r="Q942" i="1"/>
  <c r="P942" i="1"/>
  <c r="O942" i="1"/>
  <c r="N942" i="1"/>
  <c r="AL942" i="1" s="1"/>
  <c r="M942" i="1"/>
  <c r="AQ942" i="1" s="1"/>
  <c r="L942" i="1"/>
  <c r="AM942" i="1" s="1"/>
  <c r="C942" i="1"/>
  <c r="F942" i="1" s="1"/>
  <c r="AP941" i="1"/>
  <c r="AO941" i="1"/>
  <c r="AK941" i="1"/>
  <c r="AJ941" i="1"/>
  <c r="AI941" i="1"/>
  <c r="AH941" i="1"/>
  <c r="AG941" i="1"/>
  <c r="AF941" i="1"/>
  <c r="AE941" i="1"/>
  <c r="AD941" i="1"/>
  <c r="AC941" i="1"/>
  <c r="AB941" i="1"/>
  <c r="AA941" i="1"/>
  <c r="Z941" i="1"/>
  <c r="Y941" i="1"/>
  <c r="X941" i="1"/>
  <c r="W941" i="1"/>
  <c r="V941" i="1"/>
  <c r="U941" i="1"/>
  <c r="T941" i="1"/>
  <c r="S941" i="1"/>
  <c r="R941" i="1"/>
  <c r="Q941" i="1"/>
  <c r="P941" i="1"/>
  <c r="O941" i="1"/>
  <c r="N941" i="1"/>
  <c r="AL941" i="1" s="1"/>
  <c r="M941" i="1"/>
  <c r="AQ941" i="1" s="1"/>
  <c r="L941" i="1"/>
  <c r="AM941" i="1" s="1"/>
  <c r="C941" i="1"/>
  <c r="F941" i="1" s="1"/>
  <c r="AP940" i="1"/>
  <c r="AO940" i="1"/>
  <c r="AK940" i="1"/>
  <c r="AJ940" i="1"/>
  <c r="AI940" i="1"/>
  <c r="AH940" i="1"/>
  <c r="AG940" i="1"/>
  <c r="AF940" i="1"/>
  <c r="AE940" i="1"/>
  <c r="AD940" i="1"/>
  <c r="AC940" i="1"/>
  <c r="AB940" i="1"/>
  <c r="AA940" i="1"/>
  <c r="Z940" i="1"/>
  <c r="Y940" i="1"/>
  <c r="X940" i="1"/>
  <c r="W940" i="1"/>
  <c r="V940" i="1"/>
  <c r="U940" i="1"/>
  <c r="T940" i="1"/>
  <c r="S940" i="1"/>
  <c r="R940" i="1"/>
  <c r="Q940" i="1"/>
  <c r="P940" i="1"/>
  <c r="O940" i="1"/>
  <c r="N940" i="1"/>
  <c r="AL940" i="1" s="1"/>
  <c r="M940" i="1"/>
  <c r="AQ940" i="1" s="1"/>
  <c r="L940" i="1"/>
  <c r="AM940" i="1" s="1"/>
  <c r="C940" i="1"/>
  <c r="F940" i="1" s="1"/>
  <c r="AP939" i="1"/>
  <c r="AO939" i="1"/>
  <c r="AK939" i="1"/>
  <c r="AJ939" i="1"/>
  <c r="AI939" i="1"/>
  <c r="AH939" i="1"/>
  <c r="AG939" i="1"/>
  <c r="AF939" i="1"/>
  <c r="AE939" i="1"/>
  <c r="AD939" i="1"/>
  <c r="AC939" i="1"/>
  <c r="AB939" i="1"/>
  <c r="AA939" i="1"/>
  <c r="Z939" i="1"/>
  <c r="Y939" i="1"/>
  <c r="X939" i="1"/>
  <c r="W939" i="1"/>
  <c r="V939" i="1"/>
  <c r="U939" i="1"/>
  <c r="T939" i="1"/>
  <c r="S939" i="1"/>
  <c r="R939" i="1"/>
  <c r="Q939" i="1"/>
  <c r="P939" i="1"/>
  <c r="O939" i="1"/>
  <c r="N939" i="1"/>
  <c r="AL939" i="1" s="1"/>
  <c r="M939" i="1"/>
  <c r="AQ939" i="1" s="1"/>
  <c r="L939" i="1"/>
  <c r="AM939" i="1" s="1"/>
  <c r="C939" i="1"/>
  <c r="F939" i="1" s="1"/>
  <c r="AP938" i="1"/>
  <c r="AO938" i="1"/>
  <c r="AK938" i="1"/>
  <c r="AJ938" i="1"/>
  <c r="AI938" i="1"/>
  <c r="AH938" i="1"/>
  <c r="AG938" i="1"/>
  <c r="AF938" i="1"/>
  <c r="AE938" i="1"/>
  <c r="AD938" i="1"/>
  <c r="AC938" i="1"/>
  <c r="AB938" i="1"/>
  <c r="AA938" i="1"/>
  <c r="Z938" i="1"/>
  <c r="Y938" i="1"/>
  <c r="X938" i="1"/>
  <c r="W938" i="1"/>
  <c r="V938" i="1"/>
  <c r="U938" i="1"/>
  <c r="T938" i="1"/>
  <c r="S938" i="1"/>
  <c r="R938" i="1"/>
  <c r="Q938" i="1"/>
  <c r="P938" i="1"/>
  <c r="O938" i="1"/>
  <c r="N938" i="1"/>
  <c r="AL938" i="1" s="1"/>
  <c r="M938" i="1"/>
  <c r="AQ938" i="1" s="1"/>
  <c r="L938" i="1"/>
  <c r="AM938" i="1" s="1"/>
  <c r="C938" i="1"/>
  <c r="F938" i="1" s="1"/>
  <c r="AP937" i="1"/>
  <c r="AO937" i="1"/>
  <c r="AK937" i="1"/>
  <c r="AJ937" i="1"/>
  <c r="AI937" i="1"/>
  <c r="AH937" i="1"/>
  <c r="AG937" i="1"/>
  <c r="AF937" i="1"/>
  <c r="AE937" i="1"/>
  <c r="AD937" i="1"/>
  <c r="AC937" i="1"/>
  <c r="AB937" i="1"/>
  <c r="AA937" i="1"/>
  <c r="Z937" i="1"/>
  <c r="Y937" i="1"/>
  <c r="X937" i="1"/>
  <c r="W937" i="1"/>
  <c r="V937" i="1"/>
  <c r="U937" i="1"/>
  <c r="T937" i="1"/>
  <c r="S937" i="1"/>
  <c r="R937" i="1"/>
  <c r="Q937" i="1"/>
  <c r="P937" i="1"/>
  <c r="O937" i="1"/>
  <c r="N937" i="1"/>
  <c r="AL937" i="1" s="1"/>
  <c r="M937" i="1"/>
  <c r="AQ937" i="1" s="1"/>
  <c r="L937" i="1"/>
  <c r="AM937" i="1" s="1"/>
  <c r="C937" i="1"/>
  <c r="F937" i="1" s="1"/>
  <c r="AT936" i="1"/>
  <c r="AP936" i="1"/>
  <c r="AO936" i="1"/>
  <c r="AK936" i="1"/>
  <c r="AJ936" i="1"/>
  <c r="AI936" i="1"/>
  <c r="AH936" i="1"/>
  <c r="AG936" i="1"/>
  <c r="AF936" i="1"/>
  <c r="AE936" i="1"/>
  <c r="AD936" i="1"/>
  <c r="AC936" i="1"/>
  <c r="AB936" i="1"/>
  <c r="AA936" i="1"/>
  <c r="Z936" i="1"/>
  <c r="Y936" i="1"/>
  <c r="X936" i="1"/>
  <c r="W936" i="1"/>
  <c r="V936" i="1"/>
  <c r="U936" i="1"/>
  <c r="T936" i="1"/>
  <c r="S936" i="1"/>
  <c r="R936" i="1"/>
  <c r="Q936" i="1"/>
  <c r="P936" i="1"/>
  <c r="O936" i="1"/>
  <c r="N936" i="1"/>
  <c r="AL936" i="1" s="1"/>
  <c r="M936" i="1"/>
  <c r="AQ936" i="1" s="1"/>
  <c r="L936" i="1"/>
  <c r="AM936" i="1" s="1"/>
  <c r="C936" i="1"/>
  <c r="F936" i="1" s="1"/>
  <c r="AT935" i="1"/>
  <c r="AP935" i="1"/>
  <c r="AO935" i="1"/>
  <c r="AK935" i="1"/>
  <c r="AJ935" i="1"/>
  <c r="AI935" i="1"/>
  <c r="AH935" i="1"/>
  <c r="AG935" i="1"/>
  <c r="AF935" i="1"/>
  <c r="AE935" i="1"/>
  <c r="AD935" i="1"/>
  <c r="AC935" i="1"/>
  <c r="AB935" i="1"/>
  <c r="AA935" i="1"/>
  <c r="Z935" i="1"/>
  <c r="Y935" i="1"/>
  <c r="X935" i="1"/>
  <c r="W935" i="1"/>
  <c r="V935" i="1"/>
  <c r="U935" i="1"/>
  <c r="T935" i="1"/>
  <c r="S935" i="1"/>
  <c r="R935" i="1"/>
  <c r="Q935" i="1"/>
  <c r="P935" i="1"/>
  <c r="O935" i="1"/>
  <c r="N935" i="1"/>
  <c r="AL935" i="1" s="1"/>
  <c r="M935" i="1"/>
  <c r="AQ935" i="1" s="1"/>
  <c r="L935" i="1"/>
  <c r="AM935" i="1" s="1"/>
  <c r="C935" i="1"/>
  <c r="F935" i="1" s="1"/>
  <c r="AT934" i="1"/>
  <c r="AP934" i="1"/>
  <c r="AO934" i="1"/>
  <c r="AK934" i="1"/>
  <c r="AJ934" i="1"/>
  <c r="AI934" i="1"/>
  <c r="AH934" i="1"/>
  <c r="AG934" i="1"/>
  <c r="AF934" i="1"/>
  <c r="AE934" i="1"/>
  <c r="AD934" i="1"/>
  <c r="AC934" i="1"/>
  <c r="AB934" i="1"/>
  <c r="AA934" i="1"/>
  <c r="Z934" i="1"/>
  <c r="Y934" i="1"/>
  <c r="X934" i="1"/>
  <c r="W934" i="1"/>
  <c r="V934" i="1"/>
  <c r="U934" i="1"/>
  <c r="T934" i="1"/>
  <c r="S934" i="1"/>
  <c r="R934" i="1"/>
  <c r="Q934" i="1"/>
  <c r="P934" i="1"/>
  <c r="O934" i="1"/>
  <c r="N934" i="1"/>
  <c r="AL934" i="1" s="1"/>
  <c r="M934" i="1"/>
  <c r="AQ934" i="1" s="1"/>
  <c r="L934" i="1"/>
  <c r="AM934" i="1" s="1"/>
  <c r="C934" i="1"/>
  <c r="F934" i="1" s="1"/>
  <c r="AT933" i="1"/>
  <c r="AP933" i="1"/>
  <c r="AO933" i="1"/>
  <c r="AK933" i="1"/>
  <c r="AJ933" i="1"/>
  <c r="AI933" i="1"/>
  <c r="AH933" i="1"/>
  <c r="AG933" i="1"/>
  <c r="AF933" i="1"/>
  <c r="AE933" i="1"/>
  <c r="AD933" i="1"/>
  <c r="AC933" i="1"/>
  <c r="AB933" i="1"/>
  <c r="AA933" i="1"/>
  <c r="Z933" i="1"/>
  <c r="Y933" i="1"/>
  <c r="X933" i="1"/>
  <c r="W933" i="1"/>
  <c r="V933" i="1"/>
  <c r="U933" i="1"/>
  <c r="T933" i="1"/>
  <c r="S933" i="1"/>
  <c r="R933" i="1"/>
  <c r="Q933" i="1"/>
  <c r="P933" i="1"/>
  <c r="O933" i="1"/>
  <c r="N933" i="1"/>
  <c r="AL933" i="1" s="1"/>
  <c r="M933" i="1"/>
  <c r="AQ933" i="1" s="1"/>
  <c r="L933" i="1"/>
  <c r="AM933" i="1" s="1"/>
  <c r="C933" i="1"/>
  <c r="F933" i="1" s="1"/>
  <c r="AT932" i="1"/>
  <c r="AP932" i="1"/>
  <c r="AO932" i="1"/>
  <c r="AK932" i="1"/>
  <c r="AJ932" i="1"/>
  <c r="AI932" i="1"/>
  <c r="AH932" i="1"/>
  <c r="AG932" i="1"/>
  <c r="AF932" i="1"/>
  <c r="AE932" i="1"/>
  <c r="AD932" i="1"/>
  <c r="AC932" i="1"/>
  <c r="AB932" i="1"/>
  <c r="AA932" i="1"/>
  <c r="Z932" i="1"/>
  <c r="Y932" i="1"/>
  <c r="X932" i="1"/>
  <c r="W932" i="1"/>
  <c r="V932" i="1"/>
  <c r="U932" i="1"/>
  <c r="T932" i="1"/>
  <c r="S932" i="1"/>
  <c r="R932" i="1"/>
  <c r="Q932" i="1"/>
  <c r="P932" i="1"/>
  <c r="O932" i="1"/>
  <c r="N932" i="1"/>
  <c r="AL932" i="1" s="1"/>
  <c r="M932" i="1"/>
  <c r="AQ932" i="1" s="1"/>
  <c r="L932" i="1"/>
  <c r="AM932" i="1" s="1"/>
  <c r="C932" i="1"/>
  <c r="F932" i="1" s="1"/>
  <c r="AT931" i="1"/>
  <c r="AP931" i="1"/>
  <c r="AO931" i="1"/>
  <c r="AK931" i="1"/>
  <c r="AJ931" i="1"/>
  <c r="AI931" i="1"/>
  <c r="AH931" i="1"/>
  <c r="AG931" i="1"/>
  <c r="AF931" i="1"/>
  <c r="AE931" i="1"/>
  <c r="AD931" i="1"/>
  <c r="AC931" i="1"/>
  <c r="AB931" i="1"/>
  <c r="AA931" i="1"/>
  <c r="Z931" i="1"/>
  <c r="Y931" i="1"/>
  <c r="X931" i="1"/>
  <c r="W931" i="1"/>
  <c r="V931" i="1"/>
  <c r="U931" i="1"/>
  <c r="T931" i="1"/>
  <c r="S931" i="1"/>
  <c r="R931" i="1"/>
  <c r="Q931" i="1"/>
  <c r="P931" i="1"/>
  <c r="O931" i="1"/>
  <c r="N931" i="1"/>
  <c r="AL931" i="1" s="1"/>
  <c r="M931" i="1"/>
  <c r="AQ931" i="1" s="1"/>
  <c r="L931" i="1"/>
  <c r="AM931" i="1" s="1"/>
  <c r="C931" i="1"/>
  <c r="F931" i="1" s="1"/>
  <c r="AT930" i="1"/>
  <c r="AP930" i="1"/>
  <c r="AO930" i="1"/>
  <c r="AK930" i="1"/>
  <c r="AJ930" i="1"/>
  <c r="AI930" i="1"/>
  <c r="AH930" i="1"/>
  <c r="AG930" i="1"/>
  <c r="AF930" i="1"/>
  <c r="AE930" i="1"/>
  <c r="AD930" i="1"/>
  <c r="AC930" i="1"/>
  <c r="AB930" i="1"/>
  <c r="AA930" i="1"/>
  <c r="Z930" i="1"/>
  <c r="Y930" i="1"/>
  <c r="X930" i="1"/>
  <c r="W930" i="1"/>
  <c r="V930" i="1"/>
  <c r="U930" i="1"/>
  <c r="T930" i="1"/>
  <c r="S930" i="1"/>
  <c r="R930" i="1"/>
  <c r="Q930" i="1"/>
  <c r="P930" i="1"/>
  <c r="O930" i="1"/>
  <c r="N930" i="1"/>
  <c r="AL930" i="1" s="1"/>
  <c r="M930" i="1"/>
  <c r="AQ930" i="1" s="1"/>
  <c r="L930" i="1"/>
  <c r="AM930" i="1" s="1"/>
  <c r="C930" i="1"/>
  <c r="F930" i="1" s="1"/>
  <c r="AT929" i="1"/>
  <c r="AP929" i="1"/>
  <c r="AO929" i="1"/>
  <c r="AK929" i="1"/>
  <c r="AJ929" i="1"/>
  <c r="AI929" i="1"/>
  <c r="AH929" i="1"/>
  <c r="AG929" i="1"/>
  <c r="AF929" i="1"/>
  <c r="AE929" i="1"/>
  <c r="AD929" i="1"/>
  <c r="AC929" i="1"/>
  <c r="AB929" i="1"/>
  <c r="AA929" i="1"/>
  <c r="Z929" i="1"/>
  <c r="Y929" i="1"/>
  <c r="X929" i="1"/>
  <c r="W929" i="1"/>
  <c r="V929" i="1"/>
  <c r="U929" i="1"/>
  <c r="T929" i="1"/>
  <c r="S929" i="1"/>
  <c r="R929" i="1"/>
  <c r="Q929" i="1"/>
  <c r="P929" i="1"/>
  <c r="O929" i="1"/>
  <c r="N929" i="1"/>
  <c r="AL929" i="1" s="1"/>
  <c r="M929" i="1"/>
  <c r="AQ929" i="1" s="1"/>
  <c r="L929" i="1"/>
  <c r="AM929" i="1" s="1"/>
  <c r="C929" i="1"/>
  <c r="F929" i="1" s="1"/>
  <c r="AT928" i="1"/>
  <c r="AP928" i="1"/>
  <c r="AO928" i="1"/>
  <c r="AK928" i="1"/>
  <c r="AJ928" i="1"/>
  <c r="AI928" i="1"/>
  <c r="AH928" i="1"/>
  <c r="AG928" i="1"/>
  <c r="AF928" i="1"/>
  <c r="AE928" i="1"/>
  <c r="AD928" i="1"/>
  <c r="AC928" i="1"/>
  <c r="AB928" i="1"/>
  <c r="AA928" i="1"/>
  <c r="Z928" i="1"/>
  <c r="Y928" i="1"/>
  <c r="X928" i="1"/>
  <c r="W928" i="1"/>
  <c r="V928" i="1"/>
  <c r="U928" i="1"/>
  <c r="T928" i="1"/>
  <c r="S928" i="1"/>
  <c r="R928" i="1"/>
  <c r="Q928" i="1"/>
  <c r="P928" i="1"/>
  <c r="O928" i="1"/>
  <c r="N928" i="1"/>
  <c r="AL928" i="1" s="1"/>
  <c r="M928" i="1"/>
  <c r="AQ928" i="1" s="1"/>
  <c r="L928" i="1"/>
  <c r="AM928" i="1" s="1"/>
  <c r="C928" i="1"/>
  <c r="F928" i="1" s="1"/>
  <c r="AT927" i="1"/>
  <c r="AP927" i="1"/>
  <c r="AO927" i="1"/>
  <c r="AK927" i="1"/>
  <c r="AJ927" i="1"/>
  <c r="AI927" i="1"/>
  <c r="AH927" i="1"/>
  <c r="AG927" i="1"/>
  <c r="AF927" i="1"/>
  <c r="AE927" i="1"/>
  <c r="AD927" i="1"/>
  <c r="AC927" i="1"/>
  <c r="AB927" i="1"/>
  <c r="AA927" i="1"/>
  <c r="Z927" i="1"/>
  <c r="Y927" i="1"/>
  <c r="X927" i="1"/>
  <c r="W927" i="1"/>
  <c r="V927" i="1"/>
  <c r="U927" i="1"/>
  <c r="T927" i="1"/>
  <c r="S927" i="1"/>
  <c r="R927" i="1"/>
  <c r="Q927" i="1"/>
  <c r="P927" i="1"/>
  <c r="O927" i="1"/>
  <c r="N927" i="1"/>
  <c r="AL927" i="1" s="1"/>
  <c r="M927" i="1"/>
  <c r="AQ927" i="1" s="1"/>
  <c r="L927" i="1"/>
  <c r="AM927" i="1" s="1"/>
  <c r="C927" i="1"/>
  <c r="F927" i="1" s="1"/>
  <c r="AT926" i="1"/>
  <c r="AP926" i="1"/>
  <c r="AO926" i="1"/>
  <c r="AK926" i="1"/>
  <c r="AJ926" i="1"/>
  <c r="AI926" i="1"/>
  <c r="AH926" i="1"/>
  <c r="AG926" i="1"/>
  <c r="AF926" i="1"/>
  <c r="AE926" i="1"/>
  <c r="AD926" i="1"/>
  <c r="AC926" i="1"/>
  <c r="AB926" i="1"/>
  <c r="AA926" i="1"/>
  <c r="Z926" i="1"/>
  <c r="Y926" i="1"/>
  <c r="X926" i="1"/>
  <c r="W926" i="1"/>
  <c r="V926" i="1"/>
  <c r="U926" i="1"/>
  <c r="T926" i="1"/>
  <c r="S926" i="1"/>
  <c r="R926" i="1"/>
  <c r="Q926" i="1"/>
  <c r="P926" i="1"/>
  <c r="O926" i="1"/>
  <c r="N926" i="1"/>
  <c r="AL926" i="1" s="1"/>
  <c r="M926" i="1"/>
  <c r="AQ926" i="1" s="1"/>
  <c r="L926" i="1"/>
  <c r="AM926" i="1" s="1"/>
  <c r="C926" i="1"/>
  <c r="F926" i="1" s="1"/>
  <c r="AT925" i="1"/>
  <c r="AP925" i="1"/>
  <c r="AO925" i="1"/>
  <c r="AK925" i="1"/>
  <c r="AJ925" i="1"/>
  <c r="AI925" i="1"/>
  <c r="AH925" i="1"/>
  <c r="AG925" i="1"/>
  <c r="AF925" i="1"/>
  <c r="AE925" i="1"/>
  <c r="AD925" i="1"/>
  <c r="AC925" i="1"/>
  <c r="AB925" i="1"/>
  <c r="AA925" i="1"/>
  <c r="Z925" i="1"/>
  <c r="Y925" i="1"/>
  <c r="X925" i="1"/>
  <c r="W925" i="1"/>
  <c r="V925" i="1"/>
  <c r="U925" i="1"/>
  <c r="T925" i="1"/>
  <c r="S925" i="1"/>
  <c r="R925" i="1"/>
  <c r="Q925" i="1"/>
  <c r="P925" i="1"/>
  <c r="O925" i="1"/>
  <c r="N925" i="1"/>
  <c r="AL925" i="1" s="1"/>
  <c r="M925" i="1"/>
  <c r="AQ925" i="1" s="1"/>
  <c r="L925" i="1"/>
  <c r="AM925" i="1" s="1"/>
  <c r="C925" i="1"/>
  <c r="F925" i="1" s="1"/>
  <c r="AK924" i="1"/>
  <c r="AJ924" i="1"/>
  <c r="AI924" i="1"/>
  <c r="AH924" i="1"/>
  <c r="AG924" i="1"/>
  <c r="AF924" i="1"/>
  <c r="AE924" i="1"/>
  <c r="AD924" i="1"/>
  <c r="AC924" i="1"/>
  <c r="AB924" i="1"/>
  <c r="AA924" i="1"/>
  <c r="Z924" i="1"/>
  <c r="Y924" i="1"/>
  <c r="X924" i="1"/>
  <c r="W924" i="1"/>
  <c r="V924" i="1"/>
  <c r="U924" i="1"/>
  <c r="T924" i="1"/>
  <c r="S924" i="1"/>
  <c r="R924" i="1"/>
  <c r="Q924" i="1"/>
  <c r="P924" i="1"/>
  <c r="O924" i="1"/>
  <c r="N924" i="1"/>
  <c r="AL924" i="1" s="1"/>
  <c r="M924" i="1"/>
  <c r="AQ924" i="1" s="1"/>
  <c r="L924" i="1"/>
  <c r="AM924" i="1" s="1"/>
  <c r="C924" i="1"/>
  <c r="F924" i="1" s="1"/>
  <c r="AP923" i="1"/>
  <c r="AK923" i="1"/>
  <c r="AJ923" i="1"/>
  <c r="AI923" i="1"/>
  <c r="AH923" i="1"/>
  <c r="AG923" i="1"/>
  <c r="AF923" i="1"/>
  <c r="AE923" i="1"/>
  <c r="AD923" i="1"/>
  <c r="AC923" i="1"/>
  <c r="AB923" i="1"/>
  <c r="AA923" i="1"/>
  <c r="Z923" i="1"/>
  <c r="Y923" i="1"/>
  <c r="X923" i="1"/>
  <c r="W923" i="1"/>
  <c r="V923" i="1"/>
  <c r="U923" i="1"/>
  <c r="T923" i="1"/>
  <c r="S923" i="1"/>
  <c r="R923" i="1"/>
  <c r="Q923" i="1"/>
  <c r="P923" i="1"/>
  <c r="O923" i="1"/>
  <c r="N923" i="1"/>
  <c r="AL923" i="1" s="1"/>
  <c r="M923" i="1"/>
  <c r="AQ923" i="1" s="1"/>
  <c r="L923" i="1"/>
  <c r="AM923" i="1" s="1"/>
  <c r="C923" i="1"/>
  <c r="F923" i="1" s="1"/>
  <c r="AP922" i="1"/>
  <c r="AO922" i="1"/>
  <c r="AK922" i="1"/>
  <c r="AJ922" i="1"/>
  <c r="AI922" i="1"/>
  <c r="AH922" i="1"/>
  <c r="AG922" i="1"/>
  <c r="AF922" i="1"/>
  <c r="AE922" i="1"/>
  <c r="AD922" i="1"/>
  <c r="AC922" i="1"/>
  <c r="AB922" i="1"/>
  <c r="AA922" i="1"/>
  <c r="Z922" i="1"/>
  <c r="Y922" i="1"/>
  <c r="X922" i="1"/>
  <c r="W922" i="1"/>
  <c r="V922" i="1"/>
  <c r="U922" i="1"/>
  <c r="T922" i="1"/>
  <c r="S922" i="1"/>
  <c r="R922" i="1"/>
  <c r="Q922" i="1"/>
  <c r="P922" i="1"/>
  <c r="O922" i="1"/>
  <c r="N922" i="1"/>
  <c r="AL922" i="1" s="1"/>
  <c r="M922" i="1"/>
  <c r="AQ922" i="1" s="1"/>
  <c r="L922" i="1"/>
  <c r="AM922" i="1" s="1"/>
  <c r="C922" i="1"/>
  <c r="F922" i="1" s="1"/>
  <c r="AP921" i="1"/>
  <c r="AO921" i="1"/>
  <c r="AK921" i="1"/>
  <c r="AJ921" i="1"/>
  <c r="AI921" i="1"/>
  <c r="AH921" i="1"/>
  <c r="AG921" i="1"/>
  <c r="AF921" i="1"/>
  <c r="AE921" i="1"/>
  <c r="AD921" i="1"/>
  <c r="AC921" i="1"/>
  <c r="AB921" i="1"/>
  <c r="AA921" i="1"/>
  <c r="Z921" i="1"/>
  <c r="Y921" i="1"/>
  <c r="X921" i="1"/>
  <c r="W921" i="1"/>
  <c r="V921" i="1"/>
  <c r="U921" i="1"/>
  <c r="T921" i="1"/>
  <c r="S921" i="1"/>
  <c r="R921" i="1"/>
  <c r="Q921" i="1"/>
  <c r="P921" i="1"/>
  <c r="O921" i="1"/>
  <c r="N921" i="1"/>
  <c r="AL921" i="1" s="1"/>
  <c r="M921" i="1"/>
  <c r="AQ921" i="1" s="1"/>
  <c r="L921" i="1"/>
  <c r="AM921" i="1" s="1"/>
  <c r="C921" i="1"/>
  <c r="F921" i="1" s="1"/>
  <c r="AP920" i="1"/>
  <c r="AO920" i="1"/>
  <c r="AK920" i="1"/>
  <c r="AJ920" i="1"/>
  <c r="AI920" i="1"/>
  <c r="AH920" i="1"/>
  <c r="AG920" i="1"/>
  <c r="AF920" i="1"/>
  <c r="AE920" i="1"/>
  <c r="AD920" i="1"/>
  <c r="AC920" i="1"/>
  <c r="AB920" i="1"/>
  <c r="AA920" i="1"/>
  <c r="Z920" i="1"/>
  <c r="Y920" i="1"/>
  <c r="X920" i="1"/>
  <c r="W920" i="1"/>
  <c r="V920" i="1"/>
  <c r="U920" i="1"/>
  <c r="T920" i="1"/>
  <c r="S920" i="1"/>
  <c r="R920" i="1"/>
  <c r="Q920" i="1"/>
  <c r="P920" i="1"/>
  <c r="O920" i="1"/>
  <c r="N920" i="1"/>
  <c r="AL920" i="1" s="1"/>
  <c r="M920" i="1"/>
  <c r="AQ920" i="1" s="1"/>
  <c r="L920" i="1"/>
  <c r="AM920" i="1" s="1"/>
  <c r="C920" i="1"/>
  <c r="F920" i="1" s="1"/>
  <c r="AP919" i="1"/>
  <c r="AO919" i="1"/>
  <c r="AK919" i="1"/>
  <c r="AJ919" i="1"/>
  <c r="AI919" i="1"/>
  <c r="AH919" i="1"/>
  <c r="AG919" i="1"/>
  <c r="AF919" i="1"/>
  <c r="AE919" i="1"/>
  <c r="AD919" i="1"/>
  <c r="AC919" i="1"/>
  <c r="AB919" i="1"/>
  <c r="AA919" i="1"/>
  <c r="Z919" i="1"/>
  <c r="Y919" i="1"/>
  <c r="X919" i="1"/>
  <c r="W919" i="1"/>
  <c r="V919" i="1"/>
  <c r="U919" i="1"/>
  <c r="T919" i="1"/>
  <c r="S919" i="1"/>
  <c r="R919" i="1"/>
  <c r="Q919" i="1"/>
  <c r="P919" i="1"/>
  <c r="O919" i="1"/>
  <c r="N919" i="1"/>
  <c r="AL919" i="1" s="1"/>
  <c r="M919" i="1"/>
  <c r="AQ919" i="1" s="1"/>
  <c r="L919" i="1"/>
  <c r="AM919" i="1" s="1"/>
  <c r="C919" i="1"/>
  <c r="F919" i="1" s="1"/>
  <c r="AP918" i="1"/>
  <c r="AO918" i="1"/>
  <c r="AK918" i="1"/>
  <c r="AJ918" i="1"/>
  <c r="AI918" i="1"/>
  <c r="AH918" i="1"/>
  <c r="AG918" i="1"/>
  <c r="AF918" i="1"/>
  <c r="AE918" i="1"/>
  <c r="AD918" i="1"/>
  <c r="AC918" i="1"/>
  <c r="AB918" i="1"/>
  <c r="AA918" i="1"/>
  <c r="Z918" i="1"/>
  <c r="Y918" i="1"/>
  <c r="X918" i="1"/>
  <c r="W918" i="1"/>
  <c r="V918" i="1"/>
  <c r="U918" i="1"/>
  <c r="T918" i="1"/>
  <c r="S918" i="1"/>
  <c r="R918" i="1"/>
  <c r="Q918" i="1"/>
  <c r="P918" i="1"/>
  <c r="O918" i="1"/>
  <c r="N918" i="1"/>
  <c r="AL918" i="1" s="1"/>
  <c r="M918" i="1"/>
  <c r="AQ918" i="1" s="1"/>
  <c r="L918" i="1"/>
  <c r="AM918" i="1" s="1"/>
  <c r="C918" i="1"/>
  <c r="F918" i="1" s="1"/>
  <c r="AP917" i="1"/>
  <c r="AO917" i="1"/>
  <c r="AK917" i="1"/>
  <c r="AJ917" i="1"/>
  <c r="AI917" i="1"/>
  <c r="AH917" i="1"/>
  <c r="AG917" i="1"/>
  <c r="AF917" i="1"/>
  <c r="AE917" i="1"/>
  <c r="AD917" i="1"/>
  <c r="AC917" i="1"/>
  <c r="AB917" i="1"/>
  <c r="AA917" i="1"/>
  <c r="Z917" i="1"/>
  <c r="Y917" i="1"/>
  <c r="X917" i="1"/>
  <c r="W917" i="1"/>
  <c r="V917" i="1"/>
  <c r="U917" i="1"/>
  <c r="T917" i="1"/>
  <c r="S917" i="1"/>
  <c r="R917" i="1"/>
  <c r="Q917" i="1"/>
  <c r="P917" i="1"/>
  <c r="O917" i="1"/>
  <c r="N917" i="1"/>
  <c r="AL917" i="1" s="1"/>
  <c r="M917" i="1"/>
  <c r="AQ917" i="1" s="1"/>
  <c r="L917" i="1"/>
  <c r="AM917" i="1" s="1"/>
  <c r="C917" i="1"/>
  <c r="F917" i="1" s="1"/>
  <c r="AP916" i="1"/>
  <c r="AO916" i="1"/>
  <c r="AK916" i="1"/>
  <c r="AJ916" i="1"/>
  <c r="AI916" i="1"/>
  <c r="AH916" i="1"/>
  <c r="AG916" i="1"/>
  <c r="AF916" i="1"/>
  <c r="AE916" i="1"/>
  <c r="AD916" i="1"/>
  <c r="AC916" i="1"/>
  <c r="AB916" i="1"/>
  <c r="AA916" i="1"/>
  <c r="Z916" i="1"/>
  <c r="Y916" i="1"/>
  <c r="X916" i="1"/>
  <c r="W916" i="1"/>
  <c r="V916" i="1"/>
  <c r="U916" i="1"/>
  <c r="T916" i="1"/>
  <c r="S916" i="1"/>
  <c r="R916" i="1"/>
  <c r="Q916" i="1"/>
  <c r="P916" i="1"/>
  <c r="O916" i="1"/>
  <c r="N916" i="1"/>
  <c r="AL916" i="1" s="1"/>
  <c r="M916" i="1"/>
  <c r="AQ916" i="1" s="1"/>
  <c r="L916" i="1"/>
  <c r="AM916" i="1" s="1"/>
  <c r="C916" i="1"/>
  <c r="F916" i="1" s="1"/>
  <c r="AP915" i="1"/>
  <c r="AO915" i="1"/>
  <c r="AK915" i="1"/>
  <c r="AJ915" i="1"/>
  <c r="AI915" i="1"/>
  <c r="AH915" i="1"/>
  <c r="AG915" i="1"/>
  <c r="AF915" i="1"/>
  <c r="AE915" i="1"/>
  <c r="AD915" i="1"/>
  <c r="AC915" i="1"/>
  <c r="AB915" i="1"/>
  <c r="AA915" i="1"/>
  <c r="Z915" i="1"/>
  <c r="Y915" i="1"/>
  <c r="X915" i="1"/>
  <c r="W915" i="1"/>
  <c r="V915" i="1"/>
  <c r="U915" i="1"/>
  <c r="T915" i="1"/>
  <c r="S915" i="1"/>
  <c r="R915" i="1"/>
  <c r="Q915" i="1"/>
  <c r="P915" i="1"/>
  <c r="O915" i="1"/>
  <c r="N915" i="1"/>
  <c r="AL915" i="1" s="1"/>
  <c r="M915" i="1"/>
  <c r="AQ915" i="1" s="1"/>
  <c r="L915" i="1"/>
  <c r="AM915" i="1" s="1"/>
  <c r="C915" i="1"/>
  <c r="F915" i="1" s="1"/>
  <c r="AP914" i="1"/>
  <c r="AO914" i="1"/>
  <c r="AK914" i="1"/>
  <c r="AJ914" i="1"/>
  <c r="AI914" i="1"/>
  <c r="AH914" i="1"/>
  <c r="AG914" i="1"/>
  <c r="AF914" i="1"/>
  <c r="AE914" i="1"/>
  <c r="AD914" i="1"/>
  <c r="AC914" i="1"/>
  <c r="AB914" i="1"/>
  <c r="AA914" i="1"/>
  <c r="Z914" i="1"/>
  <c r="Y914" i="1"/>
  <c r="X914" i="1"/>
  <c r="W914" i="1"/>
  <c r="V914" i="1"/>
  <c r="U914" i="1"/>
  <c r="T914" i="1"/>
  <c r="S914" i="1"/>
  <c r="R914" i="1"/>
  <c r="Q914" i="1"/>
  <c r="P914" i="1"/>
  <c r="O914" i="1"/>
  <c r="N914" i="1"/>
  <c r="AL914" i="1" s="1"/>
  <c r="M914" i="1"/>
  <c r="AQ914" i="1" s="1"/>
  <c r="L914" i="1"/>
  <c r="AM914" i="1" s="1"/>
  <c r="C914" i="1"/>
  <c r="F914" i="1" s="1"/>
  <c r="AP913" i="1"/>
  <c r="AO913" i="1"/>
  <c r="AK913" i="1"/>
  <c r="AJ913" i="1"/>
  <c r="AI913" i="1"/>
  <c r="AH913" i="1"/>
  <c r="AG913" i="1"/>
  <c r="AF913" i="1"/>
  <c r="AE913" i="1"/>
  <c r="AD913" i="1"/>
  <c r="AC913" i="1"/>
  <c r="AB913" i="1"/>
  <c r="AA913" i="1"/>
  <c r="Z913" i="1"/>
  <c r="Y913" i="1"/>
  <c r="X913" i="1"/>
  <c r="W913" i="1"/>
  <c r="V913" i="1"/>
  <c r="U913" i="1"/>
  <c r="T913" i="1"/>
  <c r="S913" i="1"/>
  <c r="R913" i="1"/>
  <c r="Q913" i="1"/>
  <c r="P913" i="1"/>
  <c r="O913" i="1"/>
  <c r="N913" i="1"/>
  <c r="AL913" i="1" s="1"/>
  <c r="M913" i="1"/>
  <c r="AQ913" i="1" s="1"/>
  <c r="L913" i="1"/>
  <c r="AM913" i="1" s="1"/>
  <c r="C913" i="1"/>
  <c r="F913" i="1" s="1"/>
  <c r="AT912" i="1"/>
  <c r="AP912" i="1"/>
  <c r="AO912" i="1"/>
  <c r="AK912" i="1"/>
  <c r="AJ912" i="1"/>
  <c r="AI912" i="1"/>
  <c r="AH912" i="1"/>
  <c r="AG912" i="1"/>
  <c r="AF912" i="1"/>
  <c r="AE912" i="1"/>
  <c r="AD912" i="1"/>
  <c r="AC912" i="1"/>
  <c r="AB912" i="1"/>
  <c r="AA912" i="1"/>
  <c r="Z912" i="1"/>
  <c r="Y912" i="1"/>
  <c r="X912" i="1"/>
  <c r="W912" i="1"/>
  <c r="V912" i="1"/>
  <c r="U912" i="1"/>
  <c r="T912" i="1"/>
  <c r="S912" i="1"/>
  <c r="R912" i="1"/>
  <c r="Q912" i="1"/>
  <c r="P912" i="1"/>
  <c r="O912" i="1"/>
  <c r="N912" i="1"/>
  <c r="AL912" i="1" s="1"/>
  <c r="M912" i="1"/>
  <c r="AQ912" i="1" s="1"/>
  <c r="L912" i="1"/>
  <c r="AM912" i="1" s="1"/>
  <c r="C912" i="1"/>
  <c r="F912" i="1" s="1"/>
  <c r="AT911" i="1"/>
  <c r="AP911" i="1"/>
  <c r="AO911" i="1"/>
  <c r="AK911" i="1"/>
  <c r="AJ911" i="1"/>
  <c r="AI911" i="1"/>
  <c r="AH911" i="1"/>
  <c r="AG911" i="1"/>
  <c r="AF911" i="1"/>
  <c r="AE911" i="1"/>
  <c r="AD911" i="1"/>
  <c r="AC911" i="1"/>
  <c r="AB911" i="1"/>
  <c r="AA911" i="1"/>
  <c r="Z911" i="1"/>
  <c r="Y911" i="1"/>
  <c r="X911" i="1"/>
  <c r="W911" i="1"/>
  <c r="V911" i="1"/>
  <c r="U911" i="1"/>
  <c r="T911" i="1"/>
  <c r="S911" i="1"/>
  <c r="R911" i="1"/>
  <c r="Q911" i="1"/>
  <c r="P911" i="1"/>
  <c r="O911" i="1"/>
  <c r="N911" i="1"/>
  <c r="AL911" i="1" s="1"/>
  <c r="M911" i="1"/>
  <c r="AQ911" i="1" s="1"/>
  <c r="L911" i="1"/>
  <c r="AM911" i="1" s="1"/>
  <c r="C911" i="1"/>
  <c r="F911" i="1" s="1"/>
  <c r="AT910" i="1"/>
  <c r="AP910" i="1"/>
  <c r="AO910" i="1"/>
  <c r="AK910" i="1"/>
  <c r="AJ910" i="1"/>
  <c r="AI910" i="1"/>
  <c r="AH910" i="1"/>
  <c r="AG910" i="1"/>
  <c r="AF910" i="1"/>
  <c r="AE910" i="1"/>
  <c r="AD910" i="1"/>
  <c r="AC910" i="1"/>
  <c r="AB910" i="1"/>
  <c r="AA910" i="1"/>
  <c r="Z910" i="1"/>
  <c r="Y910" i="1"/>
  <c r="X910" i="1"/>
  <c r="W910" i="1"/>
  <c r="V910" i="1"/>
  <c r="U910" i="1"/>
  <c r="T910" i="1"/>
  <c r="S910" i="1"/>
  <c r="R910" i="1"/>
  <c r="Q910" i="1"/>
  <c r="P910" i="1"/>
  <c r="O910" i="1"/>
  <c r="N910" i="1"/>
  <c r="AL910" i="1" s="1"/>
  <c r="M910" i="1"/>
  <c r="AQ910" i="1" s="1"/>
  <c r="L910" i="1"/>
  <c r="AM910" i="1" s="1"/>
  <c r="C910" i="1"/>
  <c r="F910" i="1" s="1"/>
  <c r="AT909" i="1"/>
  <c r="AP909" i="1"/>
  <c r="AO909" i="1"/>
  <c r="AK909" i="1"/>
  <c r="AJ909" i="1"/>
  <c r="AI909" i="1"/>
  <c r="AH909" i="1"/>
  <c r="AG909" i="1"/>
  <c r="AF909" i="1"/>
  <c r="AE909" i="1"/>
  <c r="AD909" i="1"/>
  <c r="AC909" i="1"/>
  <c r="AB909" i="1"/>
  <c r="AA909" i="1"/>
  <c r="Z909" i="1"/>
  <c r="Y909" i="1"/>
  <c r="X909" i="1"/>
  <c r="W909" i="1"/>
  <c r="V909" i="1"/>
  <c r="U909" i="1"/>
  <c r="T909" i="1"/>
  <c r="S909" i="1"/>
  <c r="R909" i="1"/>
  <c r="Q909" i="1"/>
  <c r="P909" i="1"/>
  <c r="O909" i="1"/>
  <c r="N909" i="1"/>
  <c r="AL909" i="1" s="1"/>
  <c r="M909" i="1"/>
  <c r="AQ909" i="1" s="1"/>
  <c r="L909" i="1"/>
  <c r="AM909" i="1" s="1"/>
  <c r="C909" i="1"/>
  <c r="F909" i="1" s="1"/>
  <c r="AT908" i="1"/>
  <c r="AP908" i="1"/>
  <c r="AO908" i="1"/>
  <c r="AK908" i="1"/>
  <c r="AJ908" i="1"/>
  <c r="AI908" i="1"/>
  <c r="AH908" i="1"/>
  <c r="AG908" i="1"/>
  <c r="AF908" i="1"/>
  <c r="AE908" i="1"/>
  <c r="AD908" i="1"/>
  <c r="AC908" i="1"/>
  <c r="AB908" i="1"/>
  <c r="AA908" i="1"/>
  <c r="Z908" i="1"/>
  <c r="Y908" i="1"/>
  <c r="X908" i="1"/>
  <c r="W908" i="1"/>
  <c r="V908" i="1"/>
  <c r="U908" i="1"/>
  <c r="T908" i="1"/>
  <c r="S908" i="1"/>
  <c r="R908" i="1"/>
  <c r="Q908" i="1"/>
  <c r="P908" i="1"/>
  <c r="O908" i="1"/>
  <c r="N908" i="1"/>
  <c r="AL908" i="1" s="1"/>
  <c r="M908" i="1"/>
  <c r="AQ908" i="1" s="1"/>
  <c r="L908" i="1"/>
  <c r="AM908" i="1" s="1"/>
  <c r="C908" i="1"/>
  <c r="F908" i="1" s="1"/>
  <c r="AT907" i="1"/>
  <c r="AP907" i="1"/>
  <c r="AO907" i="1"/>
  <c r="AK907" i="1"/>
  <c r="AJ907" i="1"/>
  <c r="AI907" i="1"/>
  <c r="AH907" i="1"/>
  <c r="AG907" i="1"/>
  <c r="AF907" i="1"/>
  <c r="AE907" i="1"/>
  <c r="AD907" i="1"/>
  <c r="AC907" i="1"/>
  <c r="AB907" i="1"/>
  <c r="AA907" i="1"/>
  <c r="Z907" i="1"/>
  <c r="Y907" i="1"/>
  <c r="X907" i="1"/>
  <c r="W907" i="1"/>
  <c r="V907" i="1"/>
  <c r="U907" i="1"/>
  <c r="T907" i="1"/>
  <c r="S907" i="1"/>
  <c r="R907" i="1"/>
  <c r="Q907" i="1"/>
  <c r="P907" i="1"/>
  <c r="O907" i="1"/>
  <c r="N907" i="1"/>
  <c r="AL907" i="1" s="1"/>
  <c r="M907" i="1"/>
  <c r="AQ907" i="1" s="1"/>
  <c r="L907" i="1"/>
  <c r="AM907" i="1" s="1"/>
  <c r="C907" i="1"/>
  <c r="F907" i="1" s="1"/>
  <c r="AT906" i="1"/>
  <c r="AP906" i="1"/>
  <c r="AO906" i="1"/>
  <c r="AK906" i="1"/>
  <c r="AJ906" i="1"/>
  <c r="AI906" i="1"/>
  <c r="AH906" i="1"/>
  <c r="AG906" i="1"/>
  <c r="AF906" i="1"/>
  <c r="AE906" i="1"/>
  <c r="AD906" i="1"/>
  <c r="AC906" i="1"/>
  <c r="AB906" i="1"/>
  <c r="AA906" i="1"/>
  <c r="Z906" i="1"/>
  <c r="Y906" i="1"/>
  <c r="X906" i="1"/>
  <c r="W906" i="1"/>
  <c r="V906" i="1"/>
  <c r="U906" i="1"/>
  <c r="T906" i="1"/>
  <c r="S906" i="1"/>
  <c r="R906" i="1"/>
  <c r="Q906" i="1"/>
  <c r="P906" i="1"/>
  <c r="O906" i="1"/>
  <c r="N906" i="1"/>
  <c r="AL906" i="1" s="1"/>
  <c r="M906" i="1"/>
  <c r="AQ906" i="1" s="1"/>
  <c r="L906" i="1"/>
  <c r="AM906" i="1" s="1"/>
  <c r="C906" i="1"/>
  <c r="F906" i="1" s="1"/>
  <c r="AT905" i="1"/>
  <c r="AP905" i="1"/>
  <c r="AO905" i="1"/>
  <c r="AK905" i="1"/>
  <c r="AJ905" i="1"/>
  <c r="AI905" i="1"/>
  <c r="AH905" i="1"/>
  <c r="AG905" i="1"/>
  <c r="AF905" i="1"/>
  <c r="AE905" i="1"/>
  <c r="AD905" i="1"/>
  <c r="AC905" i="1"/>
  <c r="AB905" i="1"/>
  <c r="AA905" i="1"/>
  <c r="Z905" i="1"/>
  <c r="Y905" i="1"/>
  <c r="X905" i="1"/>
  <c r="W905" i="1"/>
  <c r="V905" i="1"/>
  <c r="U905" i="1"/>
  <c r="T905" i="1"/>
  <c r="S905" i="1"/>
  <c r="R905" i="1"/>
  <c r="Q905" i="1"/>
  <c r="P905" i="1"/>
  <c r="O905" i="1"/>
  <c r="N905" i="1"/>
  <c r="AL905" i="1" s="1"/>
  <c r="M905" i="1"/>
  <c r="AQ905" i="1" s="1"/>
  <c r="L905" i="1"/>
  <c r="AM905" i="1" s="1"/>
  <c r="C905" i="1"/>
  <c r="F905" i="1" s="1"/>
  <c r="AT904" i="1"/>
  <c r="AP904" i="1"/>
  <c r="AO904" i="1"/>
  <c r="AK904" i="1"/>
  <c r="AJ904" i="1"/>
  <c r="AI904" i="1"/>
  <c r="AH904" i="1"/>
  <c r="AG904" i="1"/>
  <c r="AF904" i="1"/>
  <c r="AE904" i="1"/>
  <c r="AD904" i="1"/>
  <c r="AC904" i="1"/>
  <c r="AB904" i="1"/>
  <c r="AA904" i="1"/>
  <c r="Z904" i="1"/>
  <c r="Y904" i="1"/>
  <c r="X904" i="1"/>
  <c r="W904" i="1"/>
  <c r="V904" i="1"/>
  <c r="U904" i="1"/>
  <c r="T904" i="1"/>
  <c r="S904" i="1"/>
  <c r="R904" i="1"/>
  <c r="Q904" i="1"/>
  <c r="P904" i="1"/>
  <c r="O904" i="1"/>
  <c r="N904" i="1"/>
  <c r="AL904" i="1" s="1"/>
  <c r="M904" i="1"/>
  <c r="AQ904" i="1" s="1"/>
  <c r="L904" i="1"/>
  <c r="AM904" i="1" s="1"/>
  <c r="C904" i="1"/>
  <c r="F904" i="1" s="1"/>
  <c r="AT903" i="1"/>
  <c r="AP903" i="1"/>
  <c r="AO903" i="1"/>
  <c r="AK903" i="1"/>
  <c r="AJ903" i="1"/>
  <c r="AI903" i="1"/>
  <c r="AH903" i="1"/>
  <c r="AG903" i="1"/>
  <c r="AF903" i="1"/>
  <c r="AE903" i="1"/>
  <c r="AD903" i="1"/>
  <c r="AC903" i="1"/>
  <c r="AB903" i="1"/>
  <c r="AA903" i="1"/>
  <c r="Z903" i="1"/>
  <c r="Y903" i="1"/>
  <c r="X903" i="1"/>
  <c r="W903" i="1"/>
  <c r="V903" i="1"/>
  <c r="U903" i="1"/>
  <c r="T903" i="1"/>
  <c r="S903" i="1"/>
  <c r="R903" i="1"/>
  <c r="Q903" i="1"/>
  <c r="P903" i="1"/>
  <c r="O903" i="1"/>
  <c r="N903" i="1"/>
  <c r="AL903" i="1" s="1"/>
  <c r="M903" i="1"/>
  <c r="AQ903" i="1" s="1"/>
  <c r="L903" i="1"/>
  <c r="AM903" i="1" s="1"/>
  <c r="C903" i="1"/>
  <c r="F903" i="1" s="1"/>
  <c r="AT902" i="1"/>
  <c r="AP902" i="1"/>
  <c r="AO902" i="1"/>
  <c r="AK902" i="1"/>
  <c r="AJ902" i="1"/>
  <c r="AI902" i="1"/>
  <c r="AH902" i="1"/>
  <c r="AG902" i="1"/>
  <c r="AF902" i="1"/>
  <c r="AE902" i="1"/>
  <c r="AD902" i="1"/>
  <c r="AC902" i="1"/>
  <c r="AB902" i="1"/>
  <c r="AA902" i="1"/>
  <c r="Z902" i="1"/>
  <c r="Y902" i="1"/>
  <c r="X902" i="1"/>
  <c r="W902" i="1"/>
  <c r="V902" i="1"/>
  <c r="U902" i="1"/>
  <c r="T902" i="1"/>
  <c r="S902" i="1"/>
  <c r="R902" i="1"/>
  <c r="Q902" i="1"/>
  <c r="P902" i="1"/>
  <c r="O902" i="1"/>
  <c r="N902" i="1"/>
  <c r="AL902" i="1" s="1"/>
  <c r="M902" i="1"/>
  <c r="AQ902" i="1" s="1"/>
  <c r="L902" i="1"/>
  <c r="AM902" i="1" s="1"/>
  <c r="C902" i="1"/>
  <c r="F902" i="1" s="1"/>
  <c r="AT901" i="1"/>
  <c r="AP901" i="1"/>
  <c r="AO901" i="1"/>
  <c r="AK901" i="1"/>
  <c r="AJ901" i="1"/>
  <c r="AI901" i="1"/>
  <c r="AH901" i="1"/>
  <c r="AG901" i="1"/>
  <c r="AF901" i="1"/>
  <c r="AE901" i="1"/>
  <c r="AD901" i="1"/>
  <c r="AC901" i="1"/>
  <c r="AB901" i="1"/>
  <c r="AA901" i="1"/>
  <c r="Z901" i="1"/>
  <c r="Y901" i="1"/>
  <c r="X901" i="1"/>
  <c r="W901" i="1"/>
  <c r="V901" i="1"/>
  <c r="U901" i="1"/>
  <c r="T901" i="1"/>
  <c r="S901" i="1"/>
  <c r="R901" i="1"/>
  <c r="Q901" i="1"/>
  <c r="P901" i="1"/>
  <c r="O901" i="1"/>
  <c r="N901" i="1"/>
  <c r="AL901" i="1" s="1"/>
  <c r="M901" i="1"/>
  <c r="AQ901" i="1" s="1"/>
  <c r="L901" i="1"/>
  <c r="AM901" i="1" s="1"/>
  <c r="C901" i="1"/>
  <c r="F901" i="1" s="1"/>
  <c r="AK900" i="1"/>
  <c r="AJ900" i="1"/>
  <c r="AI900" i="1"/>
  <c r="AH900" i="1"/>
  <c r="AG900" i="1"/>
  <c r="AF900" i="1"/>
  <c r="AE900" i="1"/>
  <c r="AD900" i="1"/>
  <c r="AC900" i="1"/>
  <c r="AB900" i="1"/>
  <c r="AA900" i="1"/>
  <c r="Z900" i="1"/>
  <c r="Y900" i="1"/>
  <c r="X900" i="1"/>
  <c r="W900" i="1"/>
  <c r="V900" i="1"/>
  <c r="U900" i="1"/>
  <c r="T900" i="1"/>
  <c r="S900" i="1"/>
  <c r="R900" i="1"/>
  <c r="Q900" i="1"/>
  <c r="P900" i="1"/>
  <c r="O900" i="1"/>
  <c r="N900" i="1"/>
  <c r="AL900" i="1" s="1"/>
  <c r="M900" i="1"/>
  <c r="AQ900" i="1" s="1"/>
  <c r="L900" i="1"/>
  <c r="AM900" i="1" s="1"/>
  <c r="C900" i="1"/>
  <c r="F900" i="1" s="1"/>
  <c r="AP899" i="1"/>
  <c r="AK899" i="1"/>
  <c r="AJ899" i="1"/>
  <c r="AI899" i="1"/>
  <c r="AH899" i="1"/>
  <c r="AG899" i="1"/>
  <c r="AF899" i="1"/>
  <c r="AE899" i="1"/>
  <c r="AD899" i="1"/>
  <c r="AC899" i="1"/>
  <c r="AB899" i="1"/>
  <c r="AA899" i="1"/>
  <c r="Z899" i="1"/>
  <c r="Y899" i="1"/>
  <c r="X899" i="1"/>
  <c r="W899" i="1"/>
  <c r="V899" i="1"/>
  <c r="U899" i="1"/>
  <c r="T899" i="1"/>
  <c r="S899" i="1"/>
  <c r="R899" i="1"/>
  <c r="Q899" i="1"/>
  <c r="P899" i="1"/>
  <c r="O899" i="1"/>
  <c r="N899" i="1"/>
  <c r="AL899" i="1" s="1"/>
  <c r="M899" i="1"/>
  <c r="AQ899" i="1" s="1"/>
  <c r="L899" i="1"/>
  <c r="AM899" i="1" s="1"/>
  <c r="C899" i="1"/>
  <c r="F899" i="1" s="1"/>
  <c r="AP898" i="1"/>
  <c r="AO898" i="1"/>
  <c r="AK898" i="1"/>
  <c r="AJ898" i="1"/>
  <c r="AI898" i="1"/>
  <c r="AH898" i="1"/>
  <c r="AG898" i="1"/>
  <c r="AF898" i="1"/>
  <c r="AE898" i="1"/>
  <c r="AD898" i="1"/>
  <c r="AC898" i="1"/>
  <c r="AB898" i="1"/>
  <c r="AA898" i="1"/>
  <c r="Z898" i="1"/>
  <c r="Y898" i="1"/>
  <c r="X898" i="1"/>
  <c r="W898" i="1"/>
  <c r="V898" i="1"/>
  <c r="U898" i="1"/>
  <c r="T898" i="1"/>
  <c r="S898" i="1"/>
  <c r="R898" i="1"/>
  <c r="Q898" i="1"/>
  <c r="P898" i="1"/>
  <c r="O898" i="1"/>
  <c r="N898" i="1"/>
  <c r="AL898" i="1" s="1"/>
  <c r="M898" i="1"/>
  <c r="AQ898" i="1" s="1"/>
  <c r="L898" i="1"/>
  <c r="AM898" i="1" s="1"/>
  <c r="C898" i="1"/>
  <c r="F898" i="1" s="1"/>
  <c r="AP897" i="1"/>
  <c r="AO897" i="1"/>
  <c r="AK897" i="1"/>
  <c r="AJ897" i="1"/>
  <c r="AI897" i="1"/>
  <c r="AH897" i="1"/>
  <c r="AG897" i="1"/>
  <c r="AF897" i="1"/>
  <c r="AE897" i="1"/>
  <c r="AD897" i="1"/>
  <c r="AC897" i="1"/>
  <c r="AB897" i="1"/>
  <c r="AA897" i="1"/>
  <c r="Z897" i="1"/>
  <c r="Y897" i="1"/>
  <c r="X897" i="1"/>
  <c r="W897" i="1"/>
  <c r="V897" i="1"/>
  <c r="U897" i="1"/>
  <c r="T897" i="1"/>
  <c r="S897" i="1"/>
  <c r="R897" i="1"/>
  <c r="Q897" i="1"/>
  <c r="P897" i="1"/>
  <c r="O897" i="1"/>
  <c r="N897" i="1"/>
  <c r="AL897" i="1" s="1"/>
  <c r="M897" i="1"/>
  <c r="AQ897" i="1" s="1"/>
  <c r="L897" i="1"/>
  <c r="AM897" i="1" s="1"/>
  <c r="C897" i="1"/>
  <c r="F897" i="1" s="1"/>
  <c r="AP896" i="1"/>
  <c r="AO896" i="1"/>
  <c r="AK896" i="1"/>
  <c r="AJ896" i="1"/>
  <c r="AI896" i="1"/>
  <c r="AH896" i="1"/>
  <c r="AG896" i="1"/>
  <c r="AF896" i="1"/>
  <c r="AE896" i="1"/>
  <c r="AD896" i="1"/>
  <c r="AC896" i="1"/>
  <c r="AB896" i="1"/>
  <c r="AA896" i="1"/>
  <c r="Z896" i="1"/>
  <c r="Y896" i="1"/>
  <c r="X896" i="1"/>
  <c r="W896" i="1"/>
  <c r="V896" i="1"/>
  <c r="U896" i="1"/>
  <c r="T896" i="1"/>
  <c r="S896" i="1"/>
  <c r="R896" i="1"/>
  <c r="Q896" i="1"/>
  <c r="P896" i="1"/>
  <c r="O896" i="1"/>
  <c r="N896" i="1"/>
  <c r="AL896" i="1" s="1"/>
  <c r="M896" i="1"/>
  <c r="AQ896" i="1" s="1"/>
  <c r="L896" i="1"/>
  <c r="AM896" i="1" s="1"/>
  <c r="C896" i="1"/>
  <c r="F896" i="1" s="1"/>
  <c r="AP895" i="1"/>
  <c r="AO895" i="1"/>
  <c r="AK895" i="1"/>
  <c r="AJ895" i="1"/>
  <c r="AI895" i="1"/>
  <c r="AH895" i="1"/>
  <c r="AG895" i="1"/>
  <c r="AF895" i="1"/>
  <c r="AE895" i="1"/>
  <c r="AD895" i="1"/>
  <c r="AC895" i="1"/>
  <c r="AB895" i="1"/>
  <c r="AA895" i="1"/>
  <c r="Z895" i="1"/>
  <c r="Y895" i="1"/>
  <c r="X895" i="1"/>
  <c r="W895" i="1"/>
  <c r="V895" i="1"/>
  <c r="U895" i="1"/>
  <c r="T895" i="1"/>
  <c r="S895" i="1"/>
  <c r="R895" i="1"/>
  <c r="Q895" i="1"/>
  <c r="P895" i="1"/>
  <c r="O895" i="1"/>
  <c r="N895" i="1"/>
  <c r="AL895" i="1" s="1"/>
  <c r="M895" i="1"/>
  <c r="AQ895" i="1" s="1"/>
  <c r="L895" i="1"/>
  <c r="AM895" i="1" s="1"/>
  <c r="C895" i="1"/>
  <c r="F895" i="1" s="1"/>
  <c r="AP894" i="1"/>
  <c r="AO894" i="1"/>
  <c r="AK894" i="1"/>
  <c r="AJ894" i="1"/>
  <c r="AI894" i="1"/>
  <c r="AH894" i="1"/>
  <c r="AG894" i="1"/>
  <c r="AF894" i="1"/>
  <c r="AE894" i="1"/>
  <c r="AD894" i="1"/>
  <c r="AC894" i="1"/>
  <c r="AB894" i="1"/>
  <c r="AA894" i="1"/>
  <c r="Z894" i="1"/>
  <c r="Y894" i="1"/>
  <c r="X894" i="1"/>
  <c r="W894" i="1"/>
  <c r="V894" i="1"/>
  <c r="U894" i="1"/>
  <c r="T894" i="1"/>
  <c r="S894" i="1"/>
  <c r="R894" i="1"/>
  <c r="Q894" i="1"/>
  <c r="P894" i="1"/>
  <c r="O894" i="1"/>
  <c r="N894" i="1"/>
  <c r="AL894" i="1" s="1"/>
  <c r="M894" i="1"/>
  <c r="AQ894" i="1" s="1"/>
  <c r="L894" i="1"/>
  <c r="AM894" i="1" s="1"/>
  <c r="C894" i="1"/>
  <c r="F894" i="1" s="1"/>
  <c r="AP893" i="1"/>
  <c r="AO893" i="1"/>
  <c r="AK893" i="1"/>
  <c r="AJ893" i="1"/>
  <c r="AI893" i="1"/>
  <c r="AH893" i="1"/>
  <c r="AG893" i="1"/>
  <c r="AF893" i="1"/>
  <c r="AE893" i="1"/>
  <c r="AD893" i="1"/>
  <c r="AC893" i="1"/>
  <c r="AB893" i="1"/>
  <c r="AA893" i="1"/>
  <c r="Z893" i="1"/>
  <c r="Y893" i="1"/>
  <c r="X893" i="1"/>
  <c r="W893" i="1"/>
  <c r="V893" i="1"/>
  <c r="U893" i="1"/>
  <c r="T893" i="1"/>
  <c r="S893" i="1"/>
  <c r="R893" i="1"/>
  <c r="Q893" i="1"/>
  <c r="P893" i="1"/>
  <c r="O893" i="1"/>
  <c r="N893" i="1"/>
  <c r="AL893" i="1" s="1"/>
  <c r="M893" i="1"/>
  <c r="AQ893" i="1" s="1"/>
  <c r="L893" i="1"/>
  <c r="AM893" i="1" s="1"/>
  <c r="C893" i="1"/>
  <c r="F893" i="1" s="1"/>
  <c r="AP892" i="1"/>
  <c r="AO892" i="1"/>
  <c r="AK892" i="1"/>
  <c r="AJ892" i="1"/>
  <c r="AI892" i="1"/>
  <c r="AH892" i="1"/>
  <c r="AG892" i="1"/>
  <c r="AF892" i="1"/>
  <c r="AE892" i="1"/>
  <c r="AD892" i="1"/>
  <c r="AC892" i="1"/>
  <c r="AB892" i="1"/>
  <c r="AA892" i="1"/>
  <c r="Z892" i="1"/>
  <c r="Y892" i="1"/>
  <c r="X892" i="1"/>
  <c r="W892" i="1"/>
  <c r="V892" i="1"/>
  <c r="U892" i="1"/>
  <c r="T892" i="1"/>
  <c r="S892" i="1"/>
  <c r="R892" i="1"/>
  <c r="Q892" i="1"/>
  <c r="P892" i="1"/>
  <c r="O892" i="1"/>
  <c r="N892" i="1"/>
  <c r="AL892" i="1" s="1"/>
  <c r="M892" i="1"/>
  <c r="AQ892" i="1" s="1"/>
  <c r="L892" i="1"/>
  <c r="AM892" i="1" s="1"/>
  <c r="C892" i="1"/>
  <c r="F892" i="1" s="1"/>
  <c r="AP891" i="1"/>
  <c r="AO891" i="1"/>
  <c r="AK891" i="1"/>
  <c r="AJ891" i="1"/>
  <c r="AI891" i="1"/>
  <c r="AH891" i="1"/>
  <c r="AG891" i="1"/>
  <c r="AF891" i="1"/>
  <c r="AE891" i="1"/>
  <c r="AD891" i="1"/>
  <c r="AC891" i="1"/>
  <c r="AB891" i="1"/>
  <c r="AA891" i="1"/>
  <c r="Z891" i="1"/>
  <c r="Y891" i="1"/>
  <c r="X891" i="1"/>
  <c r="W891" i="1"/>
  <c r="V891" i="1"/>
  <c r="U891" i="1"/>
  <c r="T891" i="1"/>
  <c r="S891" i="1"/>
  <c r="R891" i="1"/>
  <c r="Q891" i="1"/>
  <c r="P891" i="1"/>
  <c r="O891" i="1"/>
  <c r="N891" i="1"/>
  <c r="AL891" i="1" s="1"/>
  <c r="M891" i="1"/>
  <c r="AQ891" i="1" s="1"/>
  <c r="L891" i="1"/>
  <c r="AM891" i="1" s="1"/>
  <c r="C891" i="1"/>
  <c r="F891" i="1" s="1"/>
  <c r="AP890" i="1"/>
  <c r="AO890" i="1"/>
  <c r="AK890" i="1"/>
  <c r="AJ890" i="1"/>
  <c r="AI890" i="1"/>
  <c r="AH890" i="1"/>
  <c r="AG890" i="1"/>
  <c r="AF890" i="1"/>
  <c r="AE890" i="1"/>
  <c r="AD890" i="1"/>
  <c r="AC890" i="1"/>
  <c r="AB890" i="1"/>
  <c r="AA890" i="1"/>
  <c r="Z890" i="1"/>
  <c r="Y890" i="1"/>
  <c r="X890" i="1"/>
  <c r="W890" i="1"/>
  <c r="V890" i="1"/>
  <c r="U890" i="1"/>
  <c r="T890" i="1"/>
  <c r="S890" i="1"/>
  <c r="R890" i="1"/>
  <c r="Q890" i="1"/>
  <c r="P890" i="1"/>
  <c r="O890" i="1"/>
  <c r="N890" i="1"/>
  <c r="AL890" i="1" s="1"/>
  <c r="M890" i="1"/>
  <c r="AQ890" i="1" s="1"/>
  <c r="L890" i="1"/>
  <c r="AM890" i="1" s="1"/>
  <c r="C890" i="1"/>
  <c r="F890" i="1" s="1"/>
  <c r="AP889" i="1"/>
  <c r="AO889" i="1"/>
  <c r="AK889" i="1"/>
  <c r="AJ889" i="1"/>
  <c r="AI889" i="1"/>
  <c r="AH889" i="1"/>
  <c r="AG889" i="1"/>
  <c r="AF889" i="1"/>
  <c r="AE889" i="1"/>
  <c r="AD889" i="1"/>
  <c r="AC889" i="1"/>
  <c r="AB889" i="1"/>
  <c r="AA889" i="1"/>
  <c r="Z889" i="1"/>
  <c r="Y889" i="1"/>
  <c r="X889" i="1"/>
  <c r="W889" i="1"/>
  <c r="V889" i="1"/>
  <c r="U889" i="1"/>
  <c r="T889" i="1"/>
  <c r="S889" i="1"/>
  <c r="R889" i="1"/>
  <c r="Q889" i="1"/>
  <c r="P889" i="1"/>
  <c r="O889" i="1"/>
  <c r="N889" i="1"/>
  <c r="AL889" i="1" s="1"/>
  <c r="M889" i="1"/>
  <c r="AQ889" i="1" s="1"/>
  <c r="L889" i="1"/>
  <c r="AM889" i="1" s="1"/>
  <c r="C889" i="1"/>
  <c r="F889" i="1" s="1"/>
  <c r="AT888" i="1"/>
  <c r="AP888" i="1"/>
  <c r="AO888" i="1"/>
  <c r="AK888" i="1"/>
  <c r="AJ888" i="1"/>
  <c r="AI888" i="1"/>
  <c r="AH888" i="1"/>
  <c r="AG888" i="1"/>
  <c r="AF888" i="1"/>
  <c r="AE888" i="1"/>
  <c r="AD888" i="1"/>
  <c r="AC888" i="1"/>
  <c r="AB888" i="1"/>
  <c r="AA888" i="1"/>
  <c r="Z888" i="1"/>
  <c r="Y888" i="1"/>
  <c r="X888" i="1"/>
  <c r="W888" i="1"/>
  <c r="V888" i="1"/>
  <c r="U888" i="1"/>
  <c r="T888" i="1"/>
  <c r="S888" i="1"/>
  <c r="R888" i="1"/>
  <c r="Q888" i="1"/>
  <c r="P888" i="1"/>
  <c r="O888" i="1"/>
  <c r="N888" i="1"/>
  <c r="AL888" i="1" s="1"/>
  <c r="M888" i="1"/>
  <c r="AQ888" i="1" s="1"/>
  <c r="L888" i="1"/>
  <c r="AM888" i="1" s="1"/>
  <c r="C888" i="1"/>
  <c r="F888" i="1" s="1"/>
  <c r="AT887" i="1"/>
  <c r="AP887" i="1"/>
  <c r="AO887" i="1"/>
  <c r="AK887" i="1"/>
  <c r="AJ887" i="1"/>
  <c r="AI887" i="1"/>
  <c r="AH887" i="1"/>
  <c r="AG887" i="1"/>
  <c r="AF887" i="1"/>
  <c r="AE887" i="1"/>
  <c r="AD887" i="1"/>
  <c r="AC887" i="1"/>
  <c r="AB887" i="1"/>
  <c r="AA887" i="1"/>
  <c r="Z887" i="1"/>
  <c r="Y887" i="1"/>
  <c r="X887" i="1"/>
  <c r="W887" i="1"/>
  <c r="V887" i="1"/>
  <c r="U887" i="1"/>
  <c r="T887" i="1"/>
  <c r="S887" i="1"/>
  <c r="R887" i="1"/>
  <c r="Q887" i="1"/>
  <c r="P887" i="1"/>
  <c r="O887" i="1"/>
  <c r="N887" i="1"/>
  <c r="AL887" i="1" s="1"/>
  <c r="M887" i="1"/>
  <c r="AQ887" i="1" s="1"/>
  <c r="L887" i="1"/>
  <c r="AM887" i="1" s="1"/>
  <c r="C887" i="1"/>
  <c r="F887" i="1" s="1"/>
  <c r="AT886" i="1"/>
  <c r="AP886" i="1"/>
  <c r="AO886" i="1"/>
  <c r="AK886" i="1"/>
  <c r="AJ886" i="1"/>
  <c r="AI886" i="1"/>
  <c r="AH886" i="1"/>
  <c r="AG886" i="1"/>
  <c r="AF886" i="1"/>
  <c r="AE886" i="1"/>
  <c r="AD886" i="1"/>
  <c r="AC886" i="1"/>
  <c r="AB886" i="1"/>
  <c r="AA886" i="1"/>
  <c r="Z886" i="1"/>
  <c r="Y886" i="1"/>
  <c r="X886" i="1"/>
  <c r="W886" i="1"/>
  <c r="V886" i="1"/>
  <c r="U886" i="1"/>
  <c r="T886" i="1"/>
  <c r="S886" i="1"/>
  <c r="R886" i="1"/>
  <c r="Q886" i="1"/>
  <c r="P886" i="1"/>
  <c r="O886" i="1"/>
  <c r="N886" i="1"/>
  <c r="AL886" i="1" s="1"/>
  <c r="M886" i="1"/>
  <c r="AQ886" i="1" s="1"/>
  <c r="L886" i="1"/>
  <c r="AM886" i="1" s="1"/>
  <c r="C886" i="1"/>
  <c r="F886" i="1" s="1"/>
  <c r="AT885" i="1"/>
  <c r="AP885" i="1"/>
  <c r="AO885" i="1"/>
  <c r="AK885" i="1"/>
  <c r="AJ885" i="1"/>
  <c r="AI885" i="1"/>
  <c r="AH885" i="1"/>
  <c r="AG885" i="1"/>
  <c r="AF885" i="1"/>
  <c r="AE885" i="1"/>
  <c r="AD885" i="1"/>
  <c r="AC885" i="1"/>
  <c r="AB885" i="1"/>
  <c r="AA885" i="1"/>
  <c r="Z885" i="1"/>
  <c r="Y885" i="1"/>
  <c r="X885" i="1"/>
  <c r="W885" i="1"/>
  <c r="V885" i="1"/>
  <c r="U885" i="1"/>
  <c r="T885" i="1"/>
  <c r="S885" i="1"/>
  <c r="R885" i="1"/>
  <c r="Q885" i="1"/>
  <c r="P885" i="1"/>
  <c r="O885" i="1"/>
  <c r="N885" i="1"/>
  <c r="AL885" i="1" s="1"/>
  <c r="M885" i="1"/>
  <c r="AQ885" i="1" s="1"/>
  <c r="L885" i="1"/>
  <c r="AM885" i="1" s="1"/>
  <c r="C885" i="1"/>
  <c r="F885" i="1" s="1"/>
  <c r="AT884" i="1"/>
  <c r="AP884" i="1"/>
  <c r="AO884" i="1"/>
  <c r="AK884" i="1"/>
  <c r="AJ884" i="1"/>
  <c r="AI884" i="1"/>
  <c r="AH884" i="1"/>
  <c r="AG884" i="1"/>
  <c r="AF884" i="1"/>
  <c r="AE884" i="1"/>
  <c r="AD884" i="1"/>
  <c r="AC884" i="1"/>
  <c r="AB884" i="1"/>
  <c r="AA884" i="1"/>
  <c r="Z884" i="1"/>
  <c r="Y884" i="1"/>
  <c r="X884" i="1"/>
  <c r="W884" i="1"/>
  <c r="V884" i="1"/>
  <c r="U884" i="1"/>
  <c r="T884" i="1"/>
  <c r="S884" i="1"/>
  <c r="R884" i="1"/>
  <c r="Q884" i="1"/>
  <c r="P884" i="1"/>
  <c r="O884" i="1"/>
  <c r="N884" i="1"/>
  <c r="AL884" i="1" s="1"/>
  <c r="M884" i="1"/>
  <c r="AQ884" i="1" s="1"/>
  <c r="L884" i="1"/>
  <c r="AM884" i="1" s="1"/>
  <c r="C884" i="1"/>
  <c r="F884" i="1" s="1"/>
  <c r="AT883" i="1"/>
  <c r="AP883" i="1"/>
  <c r="AO883" i="1"/>
  <c r="AK883" i="1"/>
  <c r="AJ883" i="1"/>
  <c r="AI883" i="1"/>
  <c r="AH883" i="1"/>
  <c r="AG883" i="1"/>
  <c r="AF883" i="1"/>
  <c r="AE883" i="1"/>
  <c r="AD883" i="1"/>
  <c r="AC883" i="1"/>
  <c r="AB883" i="1"/>
  <c r="AA883" i="1"/>
  <c r="Z883" i="1"/>
  <c r="Y883" i="1"/>
  <c r="X883" i="1"/>
  <c r="W883" i="1"/>
  <c r="V883" i="1"/>
  <c r="U883" i="1"/>
  <c r="T883" i="1"/>
  <c r="S883" i="1"/>
  <c r="R883" i="1"/>
  <c r="Q883" i="1"/>
  <c r="P883" i="1"/>
  <c r="O883" i="1"/>
  <c r="N883" i="1"/>
  <c r="AL883" i="1" s="1"/>
  <c r="M883" i="1"/>
  <c r="AQ883" i="1" s="1"/>
  <c r="L883" i="1"/>
  <c r="AM883" i="1" s="1"/>
  <c r="C883" i="1"/>
  <c r="F883" i="1" s="1"/>
  <c r="AT882" i="1"/>
  <c r="AP882" i="1"/>
  <c r="AO882" i="1"/>
  <c r="AK882" i="1"/>
  <c r="AJ882" i="1"/>
  <c r="AI882" i="1"/>
  <c r="AH882" i="1"/>
  <c r="AG882" i="1"/>
  <c r="AF882" i="1"/>
  <c r="AE882" i="1"/>
  <c r="AD882" i="1"/>
  <c r="AC882" i="1"/>
  <c r="AB882" i="1"/>
  <c r="AA882" i="1"/>
  <c r="Z882" i="1"/>
  <c r="Y882" i="1"/>
  <c r="X882" i="1"/>
  <c r="W882" i="1"/>
  <c r="V882" i="1"/>
  <c r="U882" i="1"/>
  <c r="T882" i="1"/>
  <c r="S882" i="1"/>
  <c r="R882" i="1"/>
  <c r="Q882" i="1"/>
  <c r="P882" i="1"/>
  <c r="O882" i="1"/>
  <c r="N882" i="1"/>
  <c r="AL882" i="1" s="1"/>
  <c r="M882" i="1"/>
  <c r="AQ882" i="1" s="1"/>
  <c r="L882" i="1"/>
  <c r="AM882" i="1" s="1"/>
  <c r="C882" i="1"/>
  <c r="F882" i="1" s="1"/>
  <c r="AT881" i="1"/>
  <c r="AP881" i="1"/>
  <c r="AO881" i="1"/>
  <c r="AK881" i="1"/>
  <c r="AJ881" i="1"/>
  <c r="AI881" i="1"/>
  <c r="AH881" i="1"/>
  <c r="AG881" i="1"/>
  <c r="AF881" i="1"/>
  <c r="AE881" i="1"/>
  <c r="AD881" i="1"/>
  <c r="AC881" i="1"/>
  <c r="AB881" i="1"/>
  <c r="AA881" i="1"/>
  <c r="Z881" i="1"/>
  <c r="Y881" i="1"/>
  <c r="X881" i="1"/>
  <c r="W881" i="1"/>
  <c r="V881" i="1"/>
  <c r="U881" i="1"/>
  <c r="T881" i="1"/>
  <c r="S881" i="1"/>
  <c r="R881" i="1"/>
  <c r="Q881" i="1"/>
  <c r="P881" i="1"/>
  <c r="O881" i="1"/>
  <c r="N881" i="1"/>
  <c r="AL881" i="1" s="1"/>
  <c r="M881" i="1"/>
  <c r="AQ881" i="1" s="1"/>
  <c r="L881" i="1"/>
  <c r="AM881" i="1" s="1"/>
  <c r="C881" i="1"/>
  <c r="F881" i="1" s="1"/>
  <c r="AT880" i="1"/>
  <c r="AP880" i="1"/>
  <c r="AO880" i="1"/>
  <c r="AK880" i="1"/>
  <c r="AJ880" i="1"/>
  <c r="AI880" i="1"/>
  <c r="AH880" i="1"/>
  <c r="AG880" i="1"/>
  <c r="AF880" i="1"/>
  <c r="AE880" i="1"/>
  <c r="AD880" i="1"/>
  <c r="AC880" i="1"/>
  <c r="AB880" i="1"/>
  <c r="AA880" i="1"/>
  <c r="Z880" i="1"/>
  <c r="Y880" i="1"/>
  <c r="X880" i="1"/>
  <c r="W880" i="1"/>
  <c r="V880" i="1"/>
  <c r="U880" i="1"/>
  <c r="T880" i="1"/>
  <c r="S880" i="1"/>
  <c r="R880" i="1"/>
  <c r="Q880" i="1"/>
  <c r="P880" i="1"/>
  <c r="O880" i="1"/>
  <c r="N880" i="1"/>
  <c r="AL880" i="1" s="1"/>
  <c r="M880" i="1"/>
  <c r="AQ880" i="1" s="1"/>
  <c r="L880" i="1"/>
  <c r="AM880" i="1" s="1"/>
  <c r="C880" i="1"/>
  <c r="F880" i="1" s="1"/>
  <c r="AT879" i="1"/>
  <c r="AP879" i="1"/>
  <c r="AO879" i="1"/>
  <c r="AK879" i="1"/>
  <c r="AJ879" i="1"/>
  <c r="AI879" i="1"/>
  <c r="AH879" i="1"/>
  <c r="AG879" i="1"/>
  <c r="AF879" i="1"/>
  <c r="AE879" i="1"/>
  <c r="AD879" i="1"/>
  <c r="AC879" i="1"/>
  <c r="AB879" i="1"/>
  <c r="AA879" i="1"/>
  <c r="Z879" i="1"/>
  <c r="Y879" i="1"/>
  <c r="X879" i="1"/>
  <c r="W879" i="1"/>
  <c r="V879" i="1"/>
  <c r="U879" i="1"/>
  <c r="T879" i="1"/>
  <c r="S879" i="1"/>
  <c r="R879" i="1"/>
  <c r="Q879" i="1"/>
  <c r="P879" i="1"/>
  <c r="O879" i="1"/>
  <c r="N879" i="1"/>
  <c r="AL879" i="1" s="1"/>
  <c r="M879" i="1"/>
  <c r="AQ879" i="1" s="1"/>
  <c r="L879" i="1"/>
  <c r="AM879" i="1" s="1"/>
  <c r="C879" i="1"/>
  <c r="F879" i="1" s="1"/>
  <c r="AT878" i="1"/>
  <c r="AP878" i="1"/>
  <c r="AO878" i="1"/>
  <c r="AK878" i="1"/>
  <c r="AJ878" i="1"/>
  <c r="AI878" i="1"/>
  <c r="AH878" i="1"/>
  <c r="AG878" i="1"/>
  <c r="AF878" i="1"/>
  <c r="AE878" i="1"/>
  <c r="AD878" i="1"/>
  <c r="AC878" i="1"/>
  <c r="AB878" i="1"/>
  <c r="AA878" i="1"/>
  <c r="Z878" i="1"/>
  <c r="Y878" i="1"/>
  <c r="X878" i="1"/>
  <c r="W878" i="1"/>
  <c r="V878" i="1"/>
  <c r="U878" i="1"/>
  <c r="T878" i="1"/>
  <c r="S878" i="1"/>
  <c r="R878" i="1"/>
  <c r="Q878" i="1"/>
  <c r="P878" i="1"/>
  <c r="O878" i="1"/>
  <c r="N878" i="1"/>
  <c r="AL878" i="1" s="1"/>
  <c r="M878" i="1"/>
  <c r="AQ878" i="1" s="1"/>
  <c r="L878" i="1"/>
  <c r="AM878" i="1" s="1"/>
  <c r="C878" i="1"/>
  <c r="F878" i="1" s="1"/>
  <c r="AT877" i="1"/>
  <c r="AP877" i="1"/>
  <c r="AO877" i="1"/>
  <c r="AK877" i="1"/>
  <c r="AJ877" i="1"/>
  <c r="AI877" i="1"/>
  <c r="AH877" i="1"/>
  <c r="AG877" i="1"/>
  <c r="AF877" i="1"/>
  <c r="AE877" i="1"/>
  <c r="AD877" i="1"/>
  <c r="AC877" i="1"/>
  <c r="AB877" i="1"/>
  <c r="AA877" i="1"/>
  <c r="Z877" i="1"/>
  <c r="Y877" i="1"/>
  <c r="X877" i="1"/>
  <c r="W877" i="1"/>
  <c r="V877" i="1"/>
  <c r="U877" i="1"/>
  <c r="T877" i="1"/>
  <c r="S877" i="1"/>
  <c r="R877" i="1"/>
  <c r="Q877" i="1"/>
  <c r="P877" i="1"/>
  <c r="O877" i="1"/>
  <c r="N877" i="1"/>
  <c r="AL877" i="1" s="1"/>
  <c r="M877" i="1"/>
  <c r="AQ877" i="1" s="1"/>
  <c r="L877" i="1"/>
  <c r="AM877" i="1" s="1"/>
  <c r="C877" i="1"/>
  <c r="F877" i="1" s="1"/>
  <c r="N876" i="1"/>
  <c r="M876" i="1"/>
  <c r="AQ876" i="1" s="1"/>
  <c r="L876" i="1"/>
  <c r="AM876" i="1" s="1"/>
  <c r="N875" i="1"/>
  <c r="M875" i="1"/>
  <c r="AQ875" i="1" s="1"/>
  <c r="L875" i="1"/>
  <c r="AM875" i="1" s="1"/>
  <c r="N874" i="1"/>
  <c r="M874" i="1"/>
  <c r="AQ874" i="1" s="1"/>
  <c r="L874" i="1"/>
  <c r="AM874" i="1" s="1"/>
  <c r="N873" i="1"/>
  <c r="M873" i="1"/>
  <c r="AQ873" i="1" s="1"/>
  <c r="L873" i="1"/>
  <c r="AM873" i="1" s="1"/>
  <c r="Q872" i="1"/>
  <c r="N872" i="1"/>
  <c r="M872" i="1"/>
  <c r="AQ872" i="1" s="1"/>
  <c r="L872" i="1"/>
  <c r="AM872" i="1" s="1"/>
  <c r="N871" i="1"/>
  <c r="M871" i="1"/>
  <c r="AQ871" i="1" s="1"/>
  <c r="L871" i="1"/>
  <c r="AM871" i="1" s="1"/>
  <c r="N870" i="1"/>
  <c r="M870" i="1"/>
  <c r="AQ870" i="1" s="1"/>
  <c r="L870" i="1"/>
  <c r="AM870" i="1" s="1"/>
  <c r="N869" i="1"/>
  <c r="M869" i="1"/>
  <c r="AQ869" i="1" s="1"/>
  <c r="L869" i="1"/>
  <c r="AM869" i="1" s="1"/>
  <c r="N868" i="1"/>
  <c r="M868" i="1"/>
  <c r="AQ868" i="1" s="1"/>
  <c r="L868" i="1"/>
  <c r="AM868" i="1" s="1"/>
  <c r="K948" i="1"/>
  <c r="K947" i="1"/>
  <c r="K946" i="1"/>
  <c r="K945" i="1"/>
  <c r="K944" i="1"/>
  <c r="K943" i="1"/>
  <c r="K942" i="1"/>
  <c r="K941" i="1"/>
  <c r="K940" i="1"/>
  <c r="K939" i="1"/>
  <c r="K938" i="1"/>
  <c r="K937" i="1"/>
  <c r="K936" i="1"/>
  <c r="K935" i="1"/>
  <c r="K934" i="1"/>
  <c r="K933" i="1"/>
  <c r="K932" i="1"/>
  <c r="K931" i="1"/>
  <c r="K930" i="1"/>
  <c r="K929" i="1"/>
  <c r="K928" i="1"/>
  <c r="K927" i="1"/>
  <c r="K926" i="1"/>
  <c r="K925" i="1"/>
  <c r="K972" i="1"/>
  <c r="K971" i="1"/>
  <c r="K970" i="1"/>
  <c r="K969" i="1"/>
  <c r="K968" i="1"/>
  <c r="K967" i="1"/>
  <c r="K966" i="1"/>
  <c r="K965" i="1"/>
  <c r="K964" i="1"/>
  <c r="K963" i="1"/>
  <c r="K962" i="1"/>
  <c r="K961" i="1"/>
  <c r="K960" i="1"/>
  <c r="K959" i="1"/>
  <c r="K958" i="1"/>
  <c r="K957" i="1"/>
  <c r="K956" i="1"/>
  <c r="K955" i="1"/>
  <c r="K954" i="1"/>
  <c r="K953" i="1"/>
  <c r="K952" i="1"/>
  <c r="K951" i="1"/>
  <c r="K950" i="1"/>
  <c r="K949" i="1"/>
  <c r="K996" i="1"/>
  <c r="K995" i="1"/>
  <c r="K994" i="1"/>
  <c r="K993" i="1"/>
  <c r="K992" i="1"/>
  <c r="K991" i="1"/>
  <c r="K990" i="1"/>
  <c r="K989" i="1"/>
  <c r="K988" i="1"/>
  <c r="K987" i="1"/>
  <c r="K986" i="1"/>
  <c r="K985" i="1"/>
  <c r="K984" i="1"/>
  <c r="K983" i="1"/>
  <c r="K982" i="1"/>
  <c r="K981" i="1"/>
  <c r="K980" i="1"/>
  <c r="K979" i="1"/>
  <c r="K978" i="1"/>
  <c r="K977" i="1"/>
  <c r="K976" i="1"/>
  <c r="K975" i="1"/>
  <c r="K974" i="1"/>
  <c r="K973"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AO826" i="1"/>
  <c r="AO825" i="1"/>
  <c r="AO824" i="1"/>
  <c r="AO823" i="1"/>
  <c r="AO822" i="1"/>
  <c r="AO821" i="1"/>
  <c r="AO820" i="1"/>
  <c r="AO819" i="1"/>
  <c r="AO818" i="1"/>
  <c r="AO817" i="1"/>
  <c r="AP827" i="1"/>
  <c r="AP826" i="1"/>
  <c r="AP825" i="1"/>
  <c r="AP824" i="1"/>
  <c r="AP823" i="1"/>
  <c r="AP822" i="1"/>
  <c r="AP821" i="1"/>
  <c r="AP820" i="1"/>
  <c r="AP819" i="1"/>
  <c r="AP818" i="1"/>
  <c r="AP817" i="1"/>
  <c r="AK828" i="1"/>
  <c r="AJ828" i="1"/>
  <c r="AI828" i="1"/>
  <c r="AH828" i="1"/>
  <c r="AG828" i="1"/>
  <c r="AF828" i="1"/>
  <c r="AE828" i="1"/>
  <c r="AD828" i="1"/>
  <c r="AC828" i="1"/>
  <c r="AB828" i="1"/>
  <c r="AA828" i="1"/>
  <c r="Z828" i="1"/>
  <c r="Y828" i="1"/>
  <c r="X828" i="1"/>
  <c r="W828" i="1"/>
  <c r="V828" i="1"/>
  <c r="U828" i="1"/>
  <c r="T828" i="1"/>
  <c r="S828" i="1"/>
  <c r="R828" i="1"/>
  <c r="Q828" i="1"/>
  <c r="P828" i="1"/>
  <c r="O828" i="1"/>
  <c r="N828" i="1"/>
  <c r="AL828" i="1" s="1"/>
  <c r="M828" i="1"/>
  <c r="L828" i="1"/>
  <c r="C828" i="1"/>
  <c r="F828" i="1" s="1"/>
  <c r="AK827" i="1"/>
  <c r="AJ827" i="1"/>
  <c r="AI827" i="1"/>
  <c r="AH827" i="1"/>
  <c r="AG827" i="1"/>
  <c r="AF827" i="1"/>
  <c r="AE827" i="1"/>
  <c r="AD827" i="1"/>
  <c r="AC827" i="1"/>
  <c r="AB827" i="1"/>
  <c r="AA827" i="1"/>
  <c r="Z827" i="1"/>
  <c r="Y827" i="1"/>
  <c r="X827" i="1"/>
  <c r="W827" i="1"/>
  <c r="V827" i="1"/>
  <c r="U827" i="1"/>
  <c r="T827" i="1"/>
  <c r="S827" i="1"/>
  <c r="R827" i="1"/>
  <c r="Q827" i="1"/>
  <c r="P827" i="1"/>
  <c r="O827" i="1"/>
  <c r="N827" i="1"/>
  <c r="AL827" i="1" s="1"/>
  <c r="M827" i="1"/>
  <c r="L827" i="1"/>
  <c r="C827" i="1"/>
  <c r="F827" i="1" s="1"/>
  <c r="AK826" i="1"/>
  <c r="AJ826" i="1"/>
  <c r="AI826" i="1"/>
  <c r="AH826" i="1"/>
  <c r="AG826" i="1"/>
  <c r="AF826" i="1"/>
  <c r="AE826" i="1"/>
  <c r="AD826" i="1"/>
  <c r="AC826" i="1"/>
  <c r="AB826" i="1"/>
  <c r="AA826" i="1"/>
  <c r="Z826" i="1"/>
  <c r="Y826" i="1"/>
  <c r="X826" i="1"/>
  <c r="W826" i="1"/>
  <c r="V826" i="1"/>
  <c r="U826" i="1"/>
  <c r="T826" i="1"/>
  <c r="S826" i="1"/>
  <c r="R826" i="1"/>
  <c r="Q826" i="1"/>
  <c r="P826" i="1"/>
  <c r="O826" i="1"/>
  <c r="N826" i="1"/>
  <c r="AL826" i="1" s="1"/>
  <c r="M826" i="1"/>
  <c r="AQ826" i="1" s="1"/>
  <c r="L826" i="1"/>
  <c r="C826" i="1"/>
  <c r="F826" i="1" s="1"/>
  <c r="AK825" i="1"/>
  <c r="AJ825" i="1"/>
  <c r="AI825" i="1"/>
  <c r="AH825" i="1"/>
  <c r="AG825" i="1"/>
  <c r="AF825" i="1"/>
  <c r="AE825" i="1"/>
  <c r="AD825" i="1"/>
  <c r="AC825" i="1"/>
  <c r="AB825" i="1"/>
  <c r="AA825" i="1"/>
  <c r="Z825" i="1"/>
  <c r="Y825" i="1"/>
  <c r="X825" i="1"/>
  <c r="W825" i="1"/>
  <c r="V825" i="1"/>
  <c r="U825" i="1"/>
  <c r="T825" i="1"/>
  <c r="S825" i="1"/>
  <c r="R825" i="1"/>
  <c r="Q825" i="1"/>
  <c r="P825" i="1"/>
  <c r="O825" i="1"/>
  <c r="N825" i="1"/>
  <c r="AL825" i="1" s="1"/>
  <c r="M825" i="1"/>
  <c r="AQ825" i="1" s="1"/>
  <c r="L825" i="1"/>
  <c r="C825" i="1"/>
  <c r="F825" i="1" s="1"/>
  <c r="AK824" i="1"/>
  <c r="AJ824" i="1"/>
  <c r="AI824" i="1"/>
  <c r="AH824" i="1"/>
  <c r="AG824" i="1"/>
  <c r="AF824" i="1"/>
  <c r="AE824" i="1"/>
  <c r="AD824" i="1"/>
  <c r="AC824" i="1"/>
  <c r="AB824" i="1"/>
  <c r="AA824" i="1"/>
  <c r="Z824" i="1"/>
  <c r="Y824" i="1"/>
  <c r="X824" i="1"/>
  <c r="W824" i="1"/>
  <c r="V824" i="1"/>
  <c r="U824" i="1"/>
  <c r="T824" i="1"/>
  <c r="S824" i="1"/>
  <c r="R824" i="1"/>
  <c r="Q824" i="1"/>
  <c r="P824" i="1"/>
  <c r="O824" i="1"/>
  <c r="N824" i="1"/>
  <c r="AL824" i="1" s="1"/>
  <c r="M824" i="1"/>
  <c r="AQ824" i="1" s="1"/>
  <c r="L824" i="1"/>
  <c r="C824" i="1"/>
  <c r="F824" i="1" s="1"/>
  <c r="AK823" i="1"/>
  <c r="AJ823" i="1"/>
  <c r="AI823" i="1"/>
  <c r="AH823" i="1"/>
  <c r="AG823" i="1"/>
  <c r="AF823" i="1"/>
  <c r="AE823" i="1"/>
  <c r="AD823" i="1"/>
  <c r="AC823" i="1"/>
  <c r="AB823" i="1"/>
  <c r="AA823" i="1"/>
  <c r="Z823" i="1"/>
  <c r="Y823" i="1"/>
  <c r="X823" i="1"/>
  <c r="W823" i="1"/>
  <c r="V823" i="1"/>
  <c r="U823" i="1"/>
  <c r="T823" i="1"/>
  <c r="S823" i="1"/>
  <c r="R823" i="1"/>
  <c r="Q823" i="1"/>
  <c r="P823" i="1"/>
  <c r="O823" i="1"/>
  <c r="N823" i="1"/>
  <c r="AL823" i="1" s="1"/>
  <c r="M823" i="1"/>
  <c r="AQ823" i="1" s="1"/>
  <c r="L823" i="1"/>
  <c r="C823" i="1"/>
  <c r="F823" i="1" s="1"/>
  <c r="AK822" i="1"/>
  <c r="AJ822" i="1"/>
  <c r="AI822" i="1"/>
  <c r="AH822" i="1"/>
  <c r="AG822" i="1"/>
  <c r="AF822" i="1"/>
  <c r="AE822" i="1"/>
  <c r="AD822" i="1"/>
  <c r="AC822" i="1"/>
  <c r="AB822" i="1"/>
  <c r="AA822" i="1"/>
  <c r="Z822" i="1"/>
  <c r="Y822" i="1"/>
  <c r="X822" i="1"/>
  <c r="W822" i="1"/>
  <c r="V822" i="1"/>
  <c r="U822" i="1"/>
  <c r="T822" i="1"/>
  <c r="S822" i="1"/>
  <c r="R822" i="1"/>
  <c r="Q822" i="1"/>
  <c r="P822" i="1"/>
  <c r="O822" i="1"/>
  <c r="N822" i="1"/>
  <c r="AL822" i="1" s="1"/>
  <c r="M822" i="1"/>
  <c r="AQ822" i="1" s="1"/>
  <c r="L822" i="1"/>
  <c r="C822" i="1"/>
  <c r="F822" i="1" s="1"/>
  <c r="AK821" i="1"/>
  <c r="AJ821" i="1"/>
  <c r="AI821" i="1"/>
  <c r="AH821" i="1"/>
  <c r="AG821" i="1"/>
  <c r="AF821" i="1"/>
  <c r="AE821" i="1"/>
  <c r="AD821" i="1"/>
  <c r="AC821" i="1"/>
  <c r="AB821" i="1"/>
  <c r="AA821" i="1"/>
  <c r="Z821" i="1"/>
  <c r="Y821" i="1"/>
  <c r="X821" i="1"/>
  <c r="W821" i="1"/>
  <c r="V821" i="1"/>
  <c r="U821" i="1"/>
  <c r="T821" i="1"/>
  <c r="S821" i="1"/>
  <c r="R821" i="1"/>
  <c r="Q821" i="1"/>
  <c r="P821" i="1"/>
  <c r="O821" i="1"/>
  <c r="N821" i="1"/>
  <c r="AL821" i="1" s="1"/>
  <c r="M821" i="1"/>
  <c r="AQ821" i="1" s="1"/>
  <c r="L821" i="1"/>
  <c r="C821" i="1"/>
  <c r="F821" i="1" s="1"/>
  <c r="AK820" i="1"/>
  <c r="AJ820" i="1"/>
  <c r="AI820" i="1"/>
  <c r="AH820" i="1"/>
  <c r="AG820" i="1"/>
  <c r="AF820" i="1"/>
  <c r="AE820" i="1"/>
  <c r="AD820" i="1"/>
  <c r="AC820" i="1"/>
  <c r="AB820" i="1"/>
  <c r="AA820" i="1"/>
  <c r="Z820" i="1"/>
  <c r="Y820" i="1"/>
  <c r="X820" i="1"/>
  <c r="W820" i="1"/>
  <c r="V820" i="1"/>
  <c r="U820" i="1"/>
  <c r="T820" i="1"/>
  <c r="S820" i="1"/>
  <c r="R820" i="1"/>
  <c r="Q820" i="1"/>
  <c r="P820" i="1"/>
  <c r="O820" i="1"/>
  <c r="N820" i="1"/>
  <c r="AL820" i="1" s="1"/>
  <c r="M820" i="1"/>
  <c r="AQ820" i="1" s="1"/>
  <c r="L820" i="1"/>
  <c r="C820" i="1"/>
  <c r="F820" i="1" s="1"/>
  <c r="AK819" i="1"/>
  <c r="AJ819" i="1"/>
  <c r="AI819" i="1"/>
  <c r="AH819" i="1"/>
  <c r="AG819" i="1"/>
  <c r="AF819" i="1"/>
  <c r="AE819" i="1"/>
  <c r="AD819" i="1"/>
  <c r="AC819" i="1"/>
  <c r="AB819" i="1"/>
  <c r="AA819" i="1"/>
  <c r="Z819" i="1"/>
  <c r="Y819" i="1"/>
  <c r="X819" i="1"/>
  <c r="W819" i="1"/>
  <c r="V819" i="1"/>
  <c r="U819" i="1"/>
  <c r="T819" i="1"/>
  <c r="S819" i="1"/>
  <c r="R819" i="1"/>
  <c r="Q819" i="1"/>
  <c r="P819" i="1"/>
  <c r="O819" i="1"/>
  <c r="N819" i="1"/>
  <c r="AL819" i="1" s="1"/>
  <c r="M819" i="1"/>
  <c r="AQ819" i="1" s="1"/>
  <c r="L819" i="1"/>
  <c r="C819" i="1"/>
  <c r="F819" i="1" s="1"/>
  <c r="AK818" i="1"/>
  <c r="AJ818" i="1"/>
  <c r="AI818" i="1"/>
  <c r="AH818" i="1"/>
  <c r="AG818" i="1"/>
  <c r="AF818" i="1"/>
  <c r="AE818" i="1"/>
  <c r="AD818" i="1"/>
  <c r="AC818" i="1"/>
  <c r="AB818" i="1"/>
  <c r="AA818" i="1"/>
  <c r="Z818" i="1"/>
  <c r="Y818" i="1"/>
  <c r="X818" i="1"/>
  <c r="W818" i="1"/>
  <c r="V818" i="1"/>
  <c r="U818" i="1"/>
  <c r="T818" i="1"/>
  <c r="S818" i="1"/>
  <c r="R818" i="1"/>
  <c r="Q818" i="1"/>
  <c r="P818" i="1"/>
  <c r="O818" i="1"/>
  <c r="N818" i="1"/>
  <c r="AL818" i="1" s="1"/>
  <c r="M818" i="1"/>
  <c r="AQ818" i="1" s="1"/>
  <c r="L818" i="1"/>
  <c r="C818" i="1"/>
  <c r="F818" i="1" s="1"/>
  <c r="AK817" i="1"/>
  <c r="AJ817" i="1"/>
  <c r="AI817" i="1"/>
  <c r="AH817" i="1"/>
  <c r="AG817" i="1"/>
  <c r="AF817" i="1"/>
  <c r="AE817" i="1"/>
  <c r="AD817" i="1"/>
  <c r="AC817" i="1"/>
  <c r="AB817" i="1"/>
  <c r="AA817" i="1"/>
  <c r="Z817" i="1"/>
  <c r="Y817" i="1"/>
  <c r="X817" i="1"/>
  <c r="W817" i="1"/>
  <c r="V817" i="1"/>
  <c r="U817" i="1"/>
  <c r="T817" i="1"/>
  <c r="S817" i="1"/>
  <c r="R817" i="1"/>
  <c r="Q817" i="1"/>
  <c r="P817" i="1"/>
  <c r="O817" i="1"/>
  <c r="N817" i="1"/>
  <c r="AL817" i="1" s="1"/>
  <c r="M817" i="1"/>
  <c r="AQ817" i="1" s="1"/>
  <c r="L817" i="1"/>
  <c r="C817" i="1"/>
  <c r="F817" i="1" s="1"/>
  <c r="K817" i="1"/>
  <c r="K818" i="1"/>
  <c r="K819" i="1"/>
  <c r="K820" i="1"/>
  <c r="K821" i="1"/>
  <c r="K822" i="1"/>
  <c r="K823" i="1"/>
  <c r="K824" i="1"/>
  <c r="K825" i="1"/>
  <c r="K826" i="1"/>
  <c r="K827" i="1"/>
  <c r="K828" i="1"/>
  <c r="Z57" i="44"/>
  <c r="Y57" i="44"/>
  <c r="X57" i="44"/>
  <c r="W57" i="44"/>
  <c r="V57" i="44"/>
  <c r="U57" i="44"/>
  <c r="T57" i="44"/>
  <c r="S57" i="44"/>
  <c r="R57" i="44"/>
  <c r="Q57" i="44"/>
  <c r="P57" i="44"/>
  <c r="O57" i="44"/>
  <c r="Z34" i="44"/>
  <c r="Y34" i="44"/>
  <c r="X34" i="44"/>
  <c r="W34" i="44"/>
  <c r="V34" i="44"/>
  <c r="U34" i="44"/>
  <c r="T34" i="44"/>
  <c r="S34" i="44"/>
  <c r="R34" i="44"/>
  <c r="Q34" i="44"/>
  <c r="P34" i="44"/>
  <c r="O34" i="44"/>
  <c r="Z30" i="44"/>
  <c r="Y30" i="44"/>
  <c r="X30" i="44"/>
  <c r="W30" i="44"/>
  <c r="V30" i="44"/>
  <c r="U30" i="44"/>
  <c r="T30" i="44"/>
  <c r="S30" i="44"/>
  <c r="R30" i="44"/>
  <c r="Q30" i="44"/>
  <c r="P30" i="44"/>
  <c r="O30" i="44"/>
  <c r="Z17" i="44"/>
  <c r="Y17" i="44"/>
  <c r="X17" i="44"/>
  <c r="W17" i="44"/>
  <c r="V17" i="44"/>
  <c r="U17" i="44"/>
  <c r="T17" i="44"/>
  <c r="S17" i="44"/>
  <c r="R17" i="44"/>
  <c r="Q17" i="44"/>
  <c r="P17" i="44"/>
  <c r="O17" i="44"/>
  <c r="Z57" i="43"/>
  <c r="Y57" i="43"/>
  <c r="X57" i="43"/>
  <c r="W57" i="43"/>
  <c r="V57" i="43"/>
  <c r="U57" i="43"/>
  <c r="T57" i="43"/>
  <c r="S57" i="43"/>
  <c r="R57" i="43"/>
  <c r="Q57" i="43"/>
  <c r="P57" i="43"/>
  <c r="O57" i="43"/>
  <c r="Z34" i="43"/>
  <c r="Y34" i="43"/>
  <c r="X34" i="43"/>
  <c r="W34" i="43"/>
  <c r="V34" i="43"/>
  <c r="U34" i="43"/>
  <c r="T34" i="43"/>
  <c r="S34" i="43"/>
  <c r="R34" i="43"/>
  <c r="Q34" i="43"/>
  <c r="P34" i="43"/>
  <c r="O34" i="43"/>
  <c r="Z30" i="43"/>
  <c r="Y30" i="43"/>
  <c r="X30" i="43"/>
  <c r="W30" i="43"/>
  <c r="V30" i="43"/>
  <c r="U30" i="43"/>
  <c r="T30" i="43"/>
  <c r="S30" i="43"/>
  <c r="R30" i="43"/>
  <c r="Q30" i="43"/>
  <c r="P30" i="43"/>
  <c r="O30" i="43"/>
  <c r="Z17" i="43"/>
  <c r="Y17" i="43"/>
  <c r="X17" i="43"/>
  <c r="W17" i="43"/>
  <c r="V17" i="43"/>
  <c r="U17" i="43"/>
  <c r="T17" i="43"/>
  <c r="S17" i="43"/>
  <c r="R17" i="43"/>
  <c r="Q17" i="43"/>
  <c r="P17" i="43"/>
  <c r="O17" i="43"/>
  <c r="Z57" i="42"/>
  <c r="Y57" i="42"/>
  <c r="X57" i="42"/>
  <c r="W57" i="42"/>
  <c r="V57" i="42"/>
  <c r="U57" i="42"/>
  <c r="T57" i="42"/>
  <c r="S57" i="42"/>
  <c r="R57" i="42"/>
  <c r="Q57" i="42"/>
  <c r="P57" i="42"/>
  <c r="O57" i="42"/>
  <c r="Z34" i="42"/>
  <c r="Y34" i="42"/>
  <c r="X34" i="42"/>
  <c r="W34" i="42"/>
  <c r="V34" i="42"/>
  <c r="U34" i="42"/>
  <c r="T34" i="42"/>
  <c r="S34" i="42"/>
  <c r="R34" i="42"/>
  <c r="Q34" i="42"/>
  <c r="P34" i="42"/>
  <c r="O34" i="42"/>
  <c r="Z30" i="42"/>
  <c r="Y30" i="42"/>
  <c r="X30" i="42"/>
  <c r="W30" i="42"/>
  <c r="V30" i="42"/>
  <c r="U30" i="42"/>
  <c r="T30" i="42"/>
  <c r="S30" i="42"/>
  <c r="R30" i="42"/>
  <c r="Q30" i="42"/>
  <c r="P30" i="42"/>
  <c r="O30" i="42"/>
  <c r="Z17" i="42"/>
  <c r="Y17" i="42"/>
  <c r="X17" i="42"/>
  <c r="W17" i="42"/>
  <c r="V17" i="42"/>
  <c r="U17" i="42"/>
  <c r="T17" i="42"/>
  <c r="S17" i="42"/>
  <c r="R17" i="42"/>
  <c r="Q17" i="42"/>
  <c r="P17" i="42"/>
  <c r="O17" i="42"/>
  <c r="Z57" i="41"/>
  <c r="Y57" i="41"/>
  <c r="X57" i="41"/>
  <c r="W57" i="41"/>
  <c r="V57" i="41"/>
  <c r="U57" i="41"/>
  <c r="T57" i="41"/>
  <c r="S57" i="41"/>
  <c r="R57" i="41"/>
  <c r="Q57" i="41"/>
  <c r="P57" i="41"/>
  <c r="O57" i="41"/>
  <c r="Z34" i="41"/>
  <c r="Y34" i="41"/>
  <c r="X34" i="41"/>
  <c r="W34" i="41"/>
  <c r="V34" i="41"/>
  <c r="U34" i="41"/>
  <c r="T34" i="41"/>
  <c r="S34" i="41"/>
  <c r="R34" i="41"/>
  <c r="Q34" i="41"/>
  <c r="P34" i="41"/>
  <c r="O34" i="41"/>
  <c r="Z30" i="41"/>
  <c r="Y30" i="41"/>
  <c r="X30" i="41"/>
  <c r="W30" i="41"/>
  <c r="V30" i="41"/>
  <c r="U30" i="41"/>
  <c r="T30" i="41"/>
  <c r="S30" i="41"/>
  <c r="R30" i="41"/>
  <c r="Q30" i="41"/>
  <c r="P30" i="41"/>
  <c r="O30" i="41"/>
  <c r="Z17" i="41"/>
  <c r="Y17" i="41"/>
  <c r="X17" i="41"/>
  <c r="W17" i="41"/>
  <c r="V17" i="41"/>
  <c r="U17" i="41"/>
  <c r="T17" i="41"/>
  <c r="S17" i="41"/>
  <c r="R17" i="41"/>
  <c r="Q17" i="41"/>
  <c r="P17" i="41"/>
  <c r="O17" i="41"/>
  <c r="Z57" i="40"/>
  <c r="Y57" i="40"/>
  <c r="X57" i="40"/>
  <c r="W57" i="40"/>
  <c r="V57" i="40"/>
  <c r="U57" i="40"/>
  <c r="T57" i="40"/>
  <c r="S57" i="40"/>
  <c r="R57" i="40"/>
  <c r="Q57" i="40"/>
  <c r="P57" i="40"/>
  <c r="O57" i="40"/>
  <c r="Z34" i="40"/>
  <c r="Y34" i="40"/>
  <c r="X34" i="40"/>
  <c r="W34" i="40"/>
  <c r="V34" i="40"/>
  <c r="U34" i="40"/>
  <c r="T34" i="40"/>
  <c r="S34" i="40"/>
  <c r="R34" i="40"/>
  <c r="Q34" i="40"/>
  <c r="P34" i="40"/>
  <c r="O34" i="40"/>
  <c r="Z30" i="40"/>
  <c r="Y30" i="40"/>
  <c r="X30" i="40"/>
  <c r="W30" i="40"/>
  <c r="V30" i="40"/>
  <c r="U30" i="40"/>
  <c r="T30" i="40"/>
  <c r="S30" i="40"/>
  <c r="R30" i="40"/>
  <c r="Q30" i="40"/>
  <c r="P30" i="40"/>
  <c r="O30" i="40"/>
  <c r="Z17" i="40"/>
  <c r="Y17" i="40"/>
  <c r="X17" i="40"/>
  <c r="W17" i="40"/>
  <c r="V17" i="40"/>
  <c r="U17" i="40"/>
  <c r="T17" i="40"/>
  <c r="S17" i="40"/>
  <c r="R17" i="40"/>
  <c r="Q17" i="40"/>
  <c r="P17" i="40"/>
  <c r="O17" i="40"/>
  <c r="Z57" i="39"/>
  <c r="Y57" i="39"/>
  <c r="X57" i="39"/>
  <c r="W57" i="39"/>
  <c r="V57" i="39"/>
  <c r="U57" i="39"/>
  <c r="T57" i="39"/>
  <c r="S57" i="39"/>
  <c r="R57" i="39"/>
  <c r="Q57" i="39"/>
  <c r="P57" i="39"/>
  <c r="O57" i="39"/>
  <c r="Z34" i="39"/>
  <c r="Y34" i="39"/>
  <c r="X34" i="39"/>
  <c r="W34" i="39"/>
  <c r="V34" i="39"/>
  <c r="U34" i="39"/>
  <c r="T34" i="39"/>
  <c r="S34" i="39"/>
  <c r="R34" i="39"/>
  <c r="Q34" i="39"/>
  <c r="P34" i="39"/>
  <c r="O34" i="39"/>
  <c r="Z30" i="39"/>
  <c r="Y30" i="39"/>
  <c r="X30" i="39"/>
  <c r="W30" i="39"/>
  <c r="V30" i="39"/>
  <c r="U30" i="39"/>
  <c r="T30" i="39"/>
  <c r="S30" i="39"/>
  <c r="R30" i="39"/>
  <c r="Q30" i="39"/>
  <c r="P30" i="39"/>
  <c r="O30" i="39"/>
  <c r="Z17" i="39"/>
  <c r="Y17" i="39"/>
  <c r="X17" i="39"/>
  <c r="W17" i="39"/>
  <c r="V17" i="39"/>
  <c r="U17" i="39"/>
  <c r="T17" i="39"/>
  <c r="S17" i="39"/>
  <c r="R17" i="39"/>
  <c r="Q17" i="39"/>
  <c r="P17" i="39"/>
  <c r="O17" i="39"/>
  <c r="Z57" i="38"/>
  <c r="Y57" i="38"/>
  <c r="X57" i="38"/>
  <c r="W57" i="38"/>
  <c r="V57" i="38"/>
  <c r="U57" i="38"/>
  <c r="T57" i="38"/>
  <c r="S57" i="38"/>
  <c r="R57" i="38"/>
  <c r="Q57" i="38"/>
  <c r="P57" i="38"/>
  <c r="O57" i="38"/>
  <c r="Z34" i="38"/>
  <c r="Y34" i="38"/>
  <c r="X34" i="38"/>
  <c r="W34" i="38"/>
  <c r="V34" i="38"/>
  <c r="U34" i="38"/>
  <c r="T34" i="38"/>
  <c r="S34" i="38"/>
  <c r="R34" i="38"/>
  <c r="Q34" i="38"/>
  <c r="P34" i="38"/>
  <c r="O34" i="38"/>
  <c r="Z30" i="38"/>
  <c r="Y30" i="38"/>
  <c r="X30" i="38"/>
  <c r="W30" i="38"/>
  <c r="V30" i="38"/>
  <c r="U30" i="38"/>
  <c r="T30" i="38"/>
  <c r="S30" i="38"/>
  <c r="R30" i="38"/>
  <c r="Q30" i="38"/>
  <c r="P30" i="38"/>
  <c r="O30" i="38"/>
  <c r="Z17" i="38"/>
  <c r="Y17" i="38"/>
  <c r="X17" i="38"/>
  <c r="W17" i="38"/>
  <c r="V17" i="38"/>
  <c r="U17" i="38"/>
  <c r="T17" i="38"/>
  <c r="S17" i="38"/>
  <c r="R17" i="38"/>
  <c r="Q17" i="38"/>
  <c r="P17" i="38"/>
  <c r="O17" i="38"/>
  <c r="Z57" i="37"/>
  <c r="Y57" i="37"/>
  <c r="X57" i="37"/>
  <c r="W57" i="37"/>
  <c r="V57" i="37"/>
  <c r="U57" i="37"/>
  <c r="T57" i="37"/>
  <c r="S57" i="37"/>
  <c r="R57" i="37"/>
  <c r="Q57" i="37"/>
  <c r="P57" i="37"/>
  <c r="O57" i="37"/>
  <c r="Z34" i="37"/>
  <c r="Y34" i="37"/>
  <c r="X34" i="37"/>
  <c r="W34" i="37"/>
  <c r="V34" i="37"/>
  <c r="U34" i="37"/>
  <c r="T34" i="37"/>
  <c r="S34" i="37"/>
  <c r="R34" i="37"/>
  <c r="Q34" i="37"/>
  <c r="P34" i="37"/>
  <c r="O34" i="37"/>
  <c r="Z30" i="37"/>
  <c r="Y30" i="37"/>
  <c r="X30" i="37"/>
  <c r="W30" i="37"/>
  <c r="V30" i="37"/>
  <c r="U30" i="37"/>
  <c r="T30" i="37"/>
  <c r="S30" i="37"/>
  <c r="R30" i="37"/>
  <c r="Q30" i="37"/>
  <c r="P30" i="37"/>
  <c r="O30" i="37"/>
  <c r="Z17" i="37"/>
  <c r="Y17" i="37"/>
  <c r="X17" i="37"/>
  <c r="W17" i="37"/>
  <c r="V17" i="37"/>
  <c r="U17" i="37"/>
  <c r="T17" i="37"/>
  <c r="S17" i="37"/>
  <c r="R17" i="37"/>
  <c r="Q17" i="37"/>
  <c r="P17" i="37"/>
  <c r="O17" i="37"/>
  <c r="Z57" i="36"/>
  <c r="Y57" i="36"/>
  <c r="X57" i="36"/>
  <c r="W57" i="36"/>
  <c r="V57" i="36"/>
  <c r="U57" i="36"/>
  <c r="T57" i="36"/>
  <c r="S57" i="36"/>
  <c r="R57" i="36"/>
  <c r="Q57" i="36"/>
  <c r="P57" i="36"/>
  <c r="O57" i="36"/>
  <c r="Z34" i="36"/>
  <c r="Y34" i="36"/>
  <c r="X34" i="36"/>
  <c r="W34" i="36"/>
  <c r="V34" i="36"/>
  <c r="U34" i="36"/>
  <c r="T34" i="36"/>
  <c r="S34" i="36"/>
  <c r="R34" i="36"/>
  <c r="Q34" i="36"/>
  <c r="P34" i="36"/>
  <c r="O34" i="36"/>
  <c r="Z30" i="36"/>
  <c r="Y30" i="36"/>
  <c r="X30" i="36"/>
  <c r="W30" i="36"/>
  <c r="V30" i="36"/>
  <c r="U30" i="36"/>
  <c r="T30" i="36"/>
  <c r="S30" i="36"/>
  <c r="R30" i="36"/>
  <c r="Q30" i="36"/>
  <c r="P30" i="36"/>
  <c r="O30" i="36"/>
  <c r="Z17" i="36"/>
  <c r="Y17" i="36"/>
  <c r="X17" i="36"/>
  <c r="W17" i="36"/>
  <c r="V17" i="36"/>
  <c r="U17" i="36"/>
  <c r="T17" i="36"/>
  <c r="S17" i="36"/>
  <c r="R17" i="36"/>
  <c r="Q17" i="36"/>
  <c r="P17" i="36"/>
  <c r="O17" i="36"/>
  <c r="Z57" i="35"/>
  <c r="Y57" i="35"/>
  <c r="X57" i="35"/>
  <c r="W57" i="35"/>
  <c r="V57" i="35"/>
  <c r="U57" i="35"/>
  <c r="T57" i="35"/>
  <c r="S57" i="35"/>
  <c r="R57" i="35"/>
  <c r="Q57" i="35"/>
  <c r="P57" i="35"/>
  <c r="P17" i="35" s="1"/>
  <c r="AH866" i="1" s="1"/>
  <c r="O57" i="35"/>
  <c r="Z34" i="35"/>
  <c r="Y34" i="35"/>
  <c r="X34" i="35"/>
  <c r="W34" i="35"/>
  <c r="V34" i="35"/>
  <c r="U34" i="35"/>
  <c r="T34" i="35"/>
  <c r="S34" i="35"/>
  <c r="R34" i="35"/>
  <c r="Q34" i="35"/>
  <c r="P34" i="35"/>
  <c r="O34" i="35"/>
  <c r="Z30" i="35"/>
  <c r="Y30" i="35"/>
  <c r="X30" i="35"/>
  <c r="W30" i="35"/>
  <c r="V30" i="35"/>
  <c r="U30" i="35"/>
  <c r="T30" i="35"/>
  <c r="S30" i="35"/>
  <c r="R30" i="35"/>
  <c r="Q30" i="35"/>
  <c r="Q17" i="35" s="1"/>
  <c r="AC867" i="1" s="1"/>
  <c r="P30" i="35"/>
  <c r="O30" i="35"/>
  <c r="Z17" i="35"/>
  <c r="AF876" i="1" s="1"/>
  <c r="Y17" i="35"/>
  <c r="AJ875" i="1" s="1"/>
  <c r="X17" i="35"/>
  <c r="AC874" i="1" s="1"/>
  <c r="W17" i="35"/>
  <c r="AH873" i="1" s="1"/>
  <c r="V17" i="35"/>
  <c r="AB872" i="1" s="1"/>
  <c r="U17" i="35"/>
  <c r="AG871" i="1" s="1"/>
  <c r="T17" i="35"/>
  <c r="AO870" i="1" s="1"/>
  <c r="S17" i="35"/>
  <c r="AE869" i="1" s="1"/>
  <c r="R17" i="35"/>
  <c r="AJ868" i="1" s="1"/>
  <c r="Z57" i="34"/>
  <c r="Y57" i="34"/>
  <c r="X57" i="34"/>
  <c r="W57" i="34"/>
  <c r="V57" i="34"/>
  <c r="U57" i="34"/>
  <c r="T57" i="34"/>
  <c r="S57" i="34"/>
  <c r="R57" i="34"/>
  <c r="Q57" i="34"/>
  <c r="P57" i="34"/>
  <c r="O57" i="34"/>
  <c r="Z34" i="34"/>
  <c r="Y34" i="34"/>
  <c r="X34" i="34"/>
  <c r="W34" i="34"/>
  <c r="V34" i="34"/>
  <c r="U34" i="34"/>
  <c r="T34" i="34"/>
  <c r="S34" i="34"/>
  <c r="R34" i="34"/>
  <c r="Q34" i="34"/>
  <c r="P34" i="34"/>
  <c r="O34" i="34"/>
  <c r="Z30" i="34"/>
  <c r="Y30" i="34"/>
  <c r="X30" i="34"/>
  <c r="W30" i="34"/>
  <c r="V30" i="34"/>
  <c r="U30" i="34"/>
  <c r="T30" i="34"/>
  <c r="S30" i="34"/>
  <c r="R30" i="34"/>
  <c r="Q30" i="34"/>
  <c r="P30" i="34"/>
  <c r="O30" i="34"/>
  <c r="Z17" i="34"/>
  <c r="AI852" i="1" s="1"/>
  <c r="Y17" i="34"/>
  <c r="AO1019" i="1" s="1"/>
  <c r="X17" i="34"/>
  <c r="AI850" i="1" s="1"/>
  <c r="W17" i="34"/>
  <c r="AC849" i="1" s="1"/>
  <c r="V17" i="34"/>
  <c r="AI848" i="1" s="1"/>
  <c r="U17" i="34"/>
  <c r="AC847" i="1" s="1"/>
  <c r="T17" i="34"/>
  <c r="AI846" i="1" s="1"/>
  <c r="S17" i="34"/>
  <c r="AC845" i="1" s="1"/>
  <c r="R17" i="34"/>
  <c r="AI844" i="1" s="1"/>
  <c r="Q17" i="34"/>
  <c r="AC843" i="1" s="1"/>
  <c r="P17" i="34"/>
  <c r="AI842" i="1" s="1"/>
  <c r="O17" i="34"/>
  <c r="AC841" i="1" s="1"/>
  <c r="Z57" i="7"/>
  <c r="Y57" i="7"/>
  <c r="X57" i="7"/>
  <c r="W57" i="7"/>
  <c r="V57" i="7"/>
  <c r="U57" i="7"/>
  <c r="T57" i="7"/>
  <c r="S57" i="7"/>
  <c r="R57" i="7"/>
  <c r="Q57" i="7"/>
  <c r="P57" i="7"/>
  <c r="O57" i="7"/>
  <c r="Z34" i="7"/>
  <c r="Y34" i="7"/>
  <c r="X34" i="7"/>
  <c r="W34" i="7"/>
  <c r="V34" i="7"/>
  <c r="U34" i="7"/>
  <c r="T34" i="7"/>
  <c r="S34" i="7"/>
  <c r="R34" i="7"/>
  <c r="Q34" i="7"/>
  <c r="P34" i="7"/>
  <c r="O34" i="7"/>
  <c r="Z30" i="7"/>
  <c r="Y30" i="7"/>
  <c r="X30" i="7"/>
  <c r="W30" i="7"/>
  <c r="V30" i="7"/>
  <c r="U30" i="7"/>
  <c r="T30" i="7"/>
  <c r="S30" i="7"/>
  <c r="R30" i="7"/>
  <c r="Q30" i="7"/>
  <c r="P30" i="7"/>
  <c r="O30" i="7"/>
  <c r="Z17" i="7"/>
  <c r="Y17" i="7"/>
  <c r="X17" i="7"/>
  <c r="W17" i="7"/>
  <c r="V17" i="7"/>
  <c r="U17" i="7"/>
  <c r="T17" i="7"/>
  <c r="S17" i="7"/>
  <c r="R17" i="7"/>
  <c r="Q17" i="7"/>
  <c r="P17" i="7"/>
  <c r="O17" i="7"/>
  <c r="AO827" i="1" l="1"/>
  <c r="R841" i="1"/>
  <c r="AD841" i="1"/>
  <c r="X842" i="1"/>
  <c r="AJ842" i="1"/>
  <c r="R843" i="1"/>
  <c r="AD843" i="1"/>
  <c r="X844" i="1"/>
  <c r="AJ844" i="1"/>
  <c r="R845" i="1"/>
  <c r="AD845" i="1"/>
  <c r="X846" i="1"/>
  <c r="AJ846" i="1"/>
  <c r="R847" i="1"/>
  <c r="AD847" i="1"/>
  <c r="X848" i="1"/>
  <c r="AJ848" i="1"/>
  <c r="R849" i="1"/>
  <c r="AD849" i="1"/>
  <c r="X850" i="1"/>
  <c r="AJ850" i="1"/>
  <c r="R851" i="1"/>
  <c r="AD851" i="1"/>
  <c r="X852" i="1"/>
  <c r="AJ852" i="1"/>
  <c r="AO924" i="1"/>
  <c r="AO1020" i="1"/>
  <c r="AO1476" i="1"/>
  <c r="AO1380" i="1"/>
  <c r="AO1284" i="1"/>
  <c r="AO1188" i="1"/>
  <c r="AT827" i="1"/>
  <c r="S841" i="1"/>
  <c r="AE841" i="1"/>
  <c r="Y842" i="1"/>
  <c r="AK842" i="1"/>
  <c r="S843" i="1"/>
  <c r="AE843" i="1"/>
  <c r="Y844" i="1"/>
  <c r="AK844" i="1"/>
  <c r="S845" i="1"/>
  <c r="AE845" i="1"/>
  <c r="Y846" i="1"/>
  <c r="AK846" i="1"/>
  <c r="S847" i="1"/>
  <c r="AE847" i="1"/>
  <c r="Y848" i="1"/>
  <c r="AK848" i="1"/>
  <c r="S849" i="1"/>
  <c r="AE849" i="1"/>
  <c r="Y850" i="1"/>
  <c r="AK850" i="1"/>
  <c r="S851" i="1"/>
  <c r="AE851" i="1"/>
  <c r="Y852" i="1"/>
  <c r="AK852" i="1"/>
  <c r="AP924" i="1"/>
  <c r="AP1020" i="1"/>
  <c r="AP1476" i="1"/>
  <c r="AO1451" i="1"/>
  <c r="AP1380" i="1"/>
  <c r="AO1355" i="1"/>
  <c r="AP1284" i="1"/>
  <c r="AO1259" i="1"/>
  <c r="AP1188" i="1"/>
  <c r="AO1163" i="1"/>
  <c r="AO1091" i="1"/>
  <c r="AO1499" i="1"/>
  <c r="AT817" i="1"/>
  <c r="AO828" i="1"/>
  <c r="T841" i="1"/>
  <c r="AF841" i="1"/>
  <c r="AL842" i="1"/>
  <c r="Z842" i="1"/>
  <c r="AO842" i="1"/>
  <c r="T843" i="1"/>
  <c r="AF843" i="1"/>
  <c r="AL844" i="1"/>
  <c r="Z844" i="1"/>
  <c r="AO844" i="1"/>
  <c r="T845" i="1"/>
  <c r="AF845" i="1"/>
  <c r="AL846" i="1"/>
  <c r="Z846" i="1"/>
  <c r="AO846" i="1"/>
  <c r="T847" i="1"/>
  <c r="AF847" i="1"/>
  <c r="AL848" i="1"/>
  <c r="Z848" i="1"/>
  <c r="AO848" i="1"/>
  <c r="T849" i="1"/>
  <c r="AF849" i="1"/>
  <c r="AL850" i="1"/>
  <c r="Z850" i="1"/>
  <c r="AO850" i="1"/>
  <c r="T851" i="1"/>
  <c r="AF851" i="1"/>
  <c r="AL852" i="1"/>
  <c r="Z852" i="1"/>
  <c r="AO852" i="1"/>
  <c r="AO947" i="1"/>
  <c r="AO1043" i="1"/>
  <c r="AT818" i="1"/>
  <c r="AP828" i="1"/>
  <c r="U841" i="1"/>
  <c r="AG841" i="1"/>
  <c r="O842" i="1"/>
  <c r="AA842" i="1"/>
  <c r="AP842" i="1"/>
  <c r="U843" i="1"/>
  <c r="AG843" i="1"/>
  <c r="O844" i="1"/>
  <c r="AA844" i="1"/>
  <c r="AP844" i="1"/>
  <c r="U845" i="1"/>
  <c r="AG845" i="1"/>
  <c r="O846" i="1"/>
  <c r="AA846" i="1"/>
  <c r="AP846" i="1"/>
  <c r="U847" i="1"/>
  <c r="AG847" i="1"/>
  <c r="O848" i="1"/>
  <c r="AA848" i="1"/>
  <c r="AP848" i="1"/>
  <c r="U849" i="1"/>
  <c r="AG849" i="1"/>
  <c r="O850" i="1"/>
  <c r="AA850" i="1"/>
  <c r="AP850" i="1"/>
  <c r="U851" i="1"/>
  <c r="AG851" i="1"/>
  <c r="O852" i="1"/>
  <c r="AA852" i="1"/>
  <c r="AP852" i="1"/>
  <c r="AO948" i="1"/>
  <c r="AO1044" i="1"/>
  <c r="AO1452" i="1"/>
  <c r="AO1356" i="1"/>
  <c r="AO1260" i="1"/>
  <c r="AO1164" i="1"/>
  <c r="S844" i="1"/>
  <c r="AT819" i="1"/>
  <c r="AT828" i="1"/>
  <c r="V841" i="1"/>
  <c r="AH841" i="1"/>
  <c r="P842" i="1"/>
  <c r="AB842" i="1"/>
  <c r="AT842" i="1"/>
  <c r="V843" i="1"/>
  <c r="AH843" i="1"/>
  <c r="P844" i="1"/>
  <c r="AB844" i="1"/>
  <c r="AT844" i="1"/>
  <c r="V845" i="1"/>
  <c r="AH845" i="1"/>
  <c r="P846" i="1"/>
  <c r="AB846" i="1"/>
  <c r="AT846" i="1"/>
  <c r="V847" i="1"/>
  <c r="AH847" i="1"/>
  <c r="P848" i="1"/>
  <c r="AB848" i="1"/>
  <c r="AT848" i="1"/>
  <c r="V849" i="1"/>
  <c r="AH849" i="1"/>
  <c r="P850" i="1"/>
  <c r="AB850" i="1"/>
  <c r="AT850" i="1"/>
  <c r="V851" i="1"/>
  <c r="AH851" i="1"/>
  <c r="P852" i="1"/>
  <c r="AB852" i="1"/>
  <c r="AT852" i="1"/>
  <c r="AP948" i="1"/>
  <c r="AP1044" i="1"/>
  <c r="AP1452" i="1"/>
  <c r="AO1427" i="1"/>
  <c r="AP1356" i="1"/>
  <c r="AO1331" i="1"/>
  <c r="AP1260" i="1"/>
  <c r="AO1235" i="1"/>
  <c r="AP1164" i="1"/>
  <c r="AO1139" i="1"/>
  <c r="AT820" i="1"/>
  <c r="C841" i="1"/>
  <c r="F841" i="1" s="1"/>
  <c r="W841" i="1"/>
  <c r="AI841" i="1"/>
  <c r="Q842" i="1"/>
  <c r="AC842" i="1"/>
  <c r="C843" i="1"/>
  <c r="F843" i="1" s="1"/>
  <c r="W843" i="1"/>
  <c r="AI843" i="1"/>
  <c r="Q844" i="1"/>
  <c r="AC844" i="1"/>
  <c r="C845" i="1"/>
  <c r="F845" i="1" s="1"/>
  <c r="W845" i="1"/>
  <c r="AI845" i="1"/>
  <c r="Q846" i="1"/>
  <c r="AC846" i="1"/>
  <c r="C847" i="1"/>
  <c r="F847" i="1" s="1"/>
  <c r="W847" i="1"/>
  <c r="AI847" i="1"/>
  <c r="Q848" i="1"/>
  <c r="AC848" i="1"/>
  <c r="C849" i="1"/>
  <c r="F849" i="1" s="1"/>
  <c r="W849" i="1"/>
  <c r="AI849" i="1"/>
  <c r="Q850" i="1"/>
  <c r="AC850" i="1"/>
  <c r="C851" i="1"/>
  <c r="F851" i="1" s="1"/>
  <c r="W851" i="1"/>
  <c r="AI851" i="1"/>
  <c r="Q852" i="1"/>
  <c r="AC852" i="1"/>
  <c r="AO875" i="1"/>
  <c r="AO971" i="1"/>
  <c r="AO1067" i="1"/>
  <c r="AT821" i="1"/>
  <c r="X841" i="1"/>
  <c r="AJ841" i="1"/>
  <c r="R842" i="1"/>
  <c r="AD842" i="1"/>
  <c r="X843" i="1"/>
  <c r="AJ843" i="1"/>
  <c r="R844" i="1"/>
  <c r="AD844" i="1"/>
  <c r="X845" i="1"/>
  <c r="AJ845" i="1"/>
  <c r="R846" i="1"/>
  <c r="AD846" i="1"/>
  <c r="X847" i="1"/>
  <c r="AJ847" i="1"/>
  <c r="R848" i="1"/>
  <c r="AD848" i="1"/>
  <c r="X849" i="1"/>
  <c r="AJ849" i="1"/>
  <c r="R850" i="1"/>
  <c r="AD850" i="1"/>
  <c r="X851" i="1"/>
  <c r="AJ851" i="1"/>
  <c r="R852" i="1"/>
  <c r="AD852" i="1"/>
  <c r="AO876" i="1"/>
  <c r="AO972" i="1"/>
  <c r="AO1068" i="1"/>
  <c r="AO1428" i="1"/>
  <c r="AO1332" i="1"/>
  <c r="AO1236" i="1"/>
  <c r="AO1140" i="1"/>
  <c r="Y851" i="1"/>
  <c r="AK851" i="1"/>
  <c r="S852" i="1"/>
  <c r="AE852" i="1"/>
  <c r="AP876" i="1"/>
  <c r="AP972" i="1"/>
  <c r="AP1068" i="1"/>
  <c r="AP1428" i="1"/>
  <c r="AO1403" i="1"/>
  <c r="AP1332" i="1"/>
  <c r="AO1307" i="1"/>
  <c r="AP1236" i="1"/>
  <c r="AO1211" i="1"/>
  <c r="AP1140" i="1"/>
  <c r="AO1115" i="1"/>
  <c r="AE844" i="1"/>
  <c r="AT823" i="1"/>
  <c r="AL841" i="1"/>
  <c r="Z841" i="1"/>
  <c r="AO841" i="1"/>
  <c r="T842" i="1"/>
  <c r="AF842" i="1"/>
  <c r="AL843" i="1"/>
  <c r="Z843" i="1"/>
  <c r="AO843" i="1"/>
  <c r="T844" i="1"/>
  <c r="AF844" i="1"/>
  <c r="AL845" i="1"/>
  <c r="Z845" i="1"/>
  <c r="AO845" i="1"/>
  <c r="T846" i="1"/>
  <c r="AF846" i="1"/>
  <c r="AL847" i="1"/>
  <c r="Z847" i="1"/>
  <c r="AO847" i="1"/>
  <c r="T848" i="1"/>
  <c r="AF848" i="1"/>
  <c r="AL849" i="1"/>
  <c r="Z849" i="1"/>
  <c r="AO849" i="1"/>
  <c r="T850" i="1"/>
  <c r="AF850" i="1"/>
  <c r="AL851" i="1"/>
  <c r="Z851" i="1"/>
  <c r="AO851" i="1"/>
  <c r="T852" i="1"/>
  <c r="AF852" i="1"/>
  <c r="AO899" i="1"/>
  <c r="AO995" i="1"/>
  <c r="AO1523" i="1"/>
  <c r="AO1092" i="1"/>
  <c r="AO1500" i="1"/>
  <c r="AT824" i="1"/>
  <c r="O841" i="1"/>
  <c r="AA841" i="1"/>
  <c r="AP841" i="1"/>
  <c r="U842" i="1"/>
  <c r="AG842" i="1"/>
  <c r="O843" i="1"/>
  <c r="AA843" i="1"/>
  <c r="AP843" i="1"/>
  <c r="U844" i="1"/>
  <c r="AG844" i="1"/>
  <c r="O845" i="1"/>
  <c r="AA845" i="1"/>
  <c r="AP845" i="1"/>
  <c r="U846" i="1"/>
  <c r="AG846" i="1"/>
  <c r="O847" i="1"/>
  <c r="AA847" i="1"/>
  <c r="AP847" i="1"/>
  <c r="U848" i="1"/>
  <c r="AG848" i="1"/>
  <c r="O849" i="1"/>
  <c r="AA849" i="1"/>
  <c r="AP849" i="1"/>
  <c r="U850" i="1"/>
  <c r="AG850" i="1"/>
  <c r="O851" i="1"/>
  <c r="AA851" i="1"/>
  <c r="AP851" i="1"/>
  <c r="U852" i="1"/>
  <c r="AG852" i="1"/>
  <c r="AO900" i="1"/>
  <c r="AO996" i="1"/>
  <c r="AO1524" i="1"/>
  <c r="AO1404" i="1"/>
  <c r="AO1308" i="1"/>
  <c r="AO1212" i="1"/>
  <c r="AO1116" i="1"/>
  <c r="AP1092" i="1"/>
  <c r="AP1500" i="1"/>
  <c r="AT825" i="1"/>
  <c r="P841" i="1"/>
  <c r="AB841" i="1"/>
  <c r="AT841" i="1"/>
  <c r="V842" i="1"/>
  <c r="AH842" i="1"/>
  <c r="P843" i="1"/>
  <c r="AB843" i="1"/>
  <c r="AT843" i="1"/>
  <c r="V844" i="1"/>
  <c r="AH844" i="1"/>
  <c r="P845" i="1"/>
  <c r="AB845" i="1"/>
  <c r="AT845" i="1"/>
  <c r="V846" i="1"/>
  <c r="AH846" i="1"/>
  <c r="P847" i="1"/>
  <c r="AB847" i="1"/>
  <c r="AT847" i="1"/>
  <c r="V848" i="1"/>
  <c r="AH848" i="1"/>
  <c r="P849" i="1"/>
  <c r="AB849" i="1"/>
  <c r="AT849" i="1"/>
  <c r="V850" i="1"/>
  <c r="AH850" i="1"/>
  <c r="P851" i="1"/>
  <c r="AB851" i="1"/>
  <c r="AT851" i="1"/>
  <c r="V852" i="1"/>
  <c r="AH852" i="1"/>
  <c r="AP900" i="1"/>
  <c r="AP996" i="1"/>
  <c r="AP1524" i="1"/>
  <c r="AO1475" i="1"/>
  <c r="AP1404" i="1"/>
  <c r="AO1379" i="1"/>
  <c r="AP1308" i="1"/>
  <c r="AO1283" i="1"/>
  <c r="AP1212" i="1"/>
  <c r="AO1187" i="1"/>
  <c r="AP1116" i="1"/>
  <c r="AT826" i="1"/>
  <c r="Q841" i="1"/>
  <c r="C842" i="1"/>
  <c r="F842" i="1" s="1"/>
  <c r="W842" i="1"/>
  <c r="Q843" i="1"/>
  <c r="C844" i="1"/>
  <c r="F844" i="1" s="1"/>
  <c r="W844" i="1"/>
  <c r="Q845" i="1"/>
  <c r="C846" i="1"/>
  <c r="F846" i="1" s="1"/>
  <c r="W846" i="1"/>
  <c r="Q847" i="1"/>
  <c r="C848" i="1"/>
  <c r="F848" i="1" s="1"/>
  <c r="W848" i="1"/>
  <c r="Q849" i="1"/>
  <c r="C850" i="1"/>
  <c r="F850" i="1" s="1"/>
  <c r="W850" i="1"/>
  <c r="Q851" i="1"/>
  <c r="AC851" i="1"/>
  <c r="C852" i="1"/>
  <c r="F852" i="1" s="1"/>
  <c r="W852" i="1"/>
  <c r="AO923" i="1"/>
  <c r="AO2262" i="1"/>
  <c r="AL2340" i="1"/>
  <c r="AL2352" i="1"/>
  <c r="AL2364" i="1"/>
  <c r="AL2376" i="1"/>
  <c r="AL2388" i="1"/>
  <c r="AL2400" i="1"/>
  <c r="AL2412" i="1"/>
  <c r="AL2270" i="1"/>
  <c r="AO2272" i="1"/>
  <c r="AL2282" i="1"/>
  <c r="AL2294" i="1"/>
  <c r="AO2296" i="1"/>
  <c r="AL2306" i="1"/>
  <c r="AO2308" i="1"/>
  <c r="AL2318" i="1"/>
  <c r="AO2320" i="1"/>
  <c r="AO2280" i="1"/>
  <c r="AL2290" i="1"/>
  <c r="AO2292" i="1"/>
  <c r="AL2302" i="1"/>
  <c r="AO2304" i="1"/>
  <c r="AL2333" i="1"/>
  <c r="AL2341" i="1"/>
  <c r="AL2353" i="1"/>
  <c r="AL2365" i="1"/>
  <c r="AL2377" i="1"/>
  <c r="AL2389" i="1"/>
  <c r="AL2401" i="1"/>
  <c r="AL2413" i="1"/>
  <c r="AO2273" i="1"/>
  <c r="AO2285" i="1"/>
  <c r="AO2297" i="1"/>
  <c r="AO2309" i="1"/>
  <c r="AO2321" i="1"/>
  <c r="AO2326" i="1"/>
  <c r="AL2346" i="1"/>
  <c r="AL2358" i="1"/>
  <c r="AL2370" i="1"/>
  <c r="AL2382" i="1"/>
  <c r="AL2394" i="1"/>
  <c r="AL2406" i="1"/>
  <c r="AL2257" i="1"/>
  <c r="AL2348" i="1"/>
  <c r="AL2360" i="1"/>
  <c r="AL2372" i="1"/>
  <c r="AL2384" i="1"/>
  <c r="AL2396" i="1"/>
  <c r="AL2408" i="1"/>
  <c r="AO2261" i="1"/>
  <c r="AL2266" i="1"/>
  <c r="AL2278" i="1"/>
  <c r="AL2285" i="1"/>
  <c r="AO2313" i="1"/>
  <c r="AO2325" i="1"/>
  <c r="AL2330" i="1"/>
  <c r="AO2332" i="1"/>
  <c r="AO2310" i="1"/>
  <c r="AO2294" i="1"/>
  <c r="AL2351" i="1"/>
  <c r="AL2363" i="1"/>
  <c r="AL2375" i="1"/>
  <c r="AL2387" i="1"/>
  <c r="AL2411" i="1"/>
  <c r="AL2262" i="1"/>
  <c r="AL2269" i="1"/>
  <c r="AL2314" i="1"/>
  <c r="AL2326" i="1"/>
  <c r="AL2338" i="1"/>
  <c r="AO2257" i="1"/>
  <c r="AL2274" i="1"/>
  <c r="AO2278" i="1"/>
  <c r="AL2281" i="1"/>
  <c r="AL2293" i="1"/>
  <c r="AO2328" i="1"/>
  <c r="AL2349" i="1"/>
  <c r="AL2361" i="1"/>
  <c r="AL2373" i="1"/>
  <c r="AL2385" i="1"/>
  <c r="AL2397" i="1"/>
  <c r="AL2409" i="1"/>
  <c r="AL2286" i="1"/>
  <c r="AL2354" i="1"/>
  <c r="AL2366" i="1"/>
  <c r="AL2378" i="1"/>
  <c r="AL2390" i="1"/>
  <c r="AL2402" i="1"/>
  <c r="AL2414" i="1"/>
  <c r="AO2281" i="1"/>
  <c r="AO2293" i="1"/>
  <c r="AL2298" i="1"/>
  <c r="AL2310" i="1"/>
  <c r="AL2317" i="1"/>
  <c r="AL2331" i="1"/>
  <c r="AO2258" i="1"/>
  <c r="AO2274" i="1"/>
  <c r="AO2290" i="1"/>
  <c r="AO2306" i="1"/>
  <c r="AO2322" i="1"/>
  <c r="AP2334" i="1"/>
  <c r="AO2334" i="1"/>
  <c r="AO2268" i="1"/>
  <c r="AO2270" i="1"/>
  <c r="AO2284" i="1"/>
  <c r="AO2286" i="1"/>
  <c r="AO2300" i="1"/>
  <c r="AO2302" i="1"/>
  <c r="AO2316" i="1"/>
  <c r="AO2318" i="1"/>
  <c r="AO2266" i="1"/>
  <c r="AO2282" i="1"/>
  <c r="AO2298" i="1"/>
  <c r="AO2314" i="1"/>
  <c r="AO2330" i="1"/>
  <c r="AO2339" i="1"/>
  <c r="AL2356" i="1"/>
  <c r="AL2368" i="1"/>
  <c r="AL2380" i="1"/>
  <c r="AL2392" i="1"/>
  <c r="AL2404" i="1"/>
  <c r="AL2416" i="1"/>
  <c r="AL2259" i="1"/>
  <c r="AL2263" i="1"/>
  <c r="AL2267" i="1"/>
  <c r="AL2271" i="1"/>
  <c r="AL2275" i="1"/>
  <c r="AL2279" i="1"/>
  <c r="AL2283" i="1"/>
  <c r="AL2287" i="1"/>
  <c r="AL2291" i="1"/>
  <c r="AL2295" i="1"/>
  <c r="AL2299" i="1"/>
  <c r="AL2303" i="1"/>
  <c r="AL2307" i="1"/>
  <c r="AL2311" i="1"/>
  <c r="AL2315" i="1"/>
  <c r="AL2319" i="1"/>
  <c r="AL2323" i="1"/>
  <c r="AL2327" i="1"/>
  <c r="AL2342" i="1"/>
  <c r="AO2342" i="1"/>
  <c r="AL2357" i="1"/>
  <c r="AL2369" i="1"/>
  <c r="AL2381" i="1"/>
  <c r="AL2393" i="1"/>
  <c r="AL2405" i="1"/>
  <c r="AL2256" i="1"/>
  <c r="AL2260" i="1"/>
  <c r="AL2264" i="1"/>
  <c r="AL2268" i="1"/>
  <c r="AL2272" i="1"/>
  <c r="AL2276" i="1"/>
  <c r="AL2280" i="1"/>
  <c r="AL2284" i="1"/>
  <c r="AL2288" i="1"/>
  <c r="AL2292" i="1"/>
  <c r="AL2296" i="1"/>
  <c r="AL2300" i="1"/>
  <c r="AL2304" i="1"/>
  <c r="AL2308" i="1"/>
  <c r="AL2312" i="1"/>
  <c r="AL2316" i="1"/>
  <c r="AL2320" i="1"/>
  <c r="AL2324" i="1"/>
  <c r="AL2328" i="1"/>
  <c r="AL2334" i="1"/>
  <c r="AO2333" i="1"/>
  <c r="AP2339" i="1"/>
  <c r="AO2343" i="1"/>
  <c r="AO2347" i="1"/>
  <c r="AO2351" i="1"/>
  <c r="AO2355" i="1"/>
  <c r="AO2359" i="1"/>
  <c r="AO2363" i="1"/>
  <c r="AO2367" i="1"/>
  <c r="AO2371" i="1"/>
  <c r="AO2375" i="1"/>
  <c r="AO2379" i="1"/>
  <c r="AO2383" i="1"/>
  <c r="AO2387" i="1"/>
  <c r="AO2391" i="1"/>
  <c r="AO2395" i="1"/>
  <c r="AO2399" i="1"/>
  <c r="AO2403" i="1"/>
  <c r="AO2407" i="1"/>
  <c r="AO2411" i="1"/>
  <c r="AO2415" i="1"/>
  <c r="AP2257" i="1"/>
  <c r="AP2261" i="1"/>
  <c r="AP2265" i="1"/>
  <c r="AP2269" i="1"/>
  <c r="AP2273" i="1"/>
  <c r="AP2277" i="1"/>
  <c r="AP2281" i="1"/>
  <c r="AP2285" i="1"/>
  <c r="AP2289" i="1"/>
  <c r="AP2293" i="1"/>
  <c r="AP2297" i="1"/>
  <c r="AP2301" i="1"/>
  <c r="AP2305" i="1"/>
  <c r="AP2309" i="1"/>
  <c r="AP2313" i="1"/>
  <c r="AP2317" i="1"/>
  <c r="AP2321" i="1"/>
  <c r="AP2325" i="1"/>
  <c r="AP2329" i="1"/>
  <c r="AL1722" i="1"/>
  <c r="AL2065" i="1"/>
  <c r="AL2072" i="1"/>
  <c r="AP2256" i="1"/>
  <c r="AP2260" i="1"/>
  <c r="AP2264" i="1"/>
  <c r="AP2268" i="1"/>
  <c r="AP2272" i="1"/>
  <c r="AP2276" i="1"/>
  <c r="AP2280" i="1"/>
  <c r="AP2284" i="1"/>
  <c r="AP2288" i="1"/>
  <c r="AP2292" i="1"/>
  <c r="AP2296" i="1"/>
  <c r="AP2300" i="1"/>
  <c r="AP2304" i="1"/>
  <c r="AP2308" i="1"/>
  <c r="AP2312" i="1"/>
  <c r="AP2316" i="1"/>
  <c r="AP2320" i="1"/>
  <c r="AP2324" i="1"/>
  <c r="AP2328" i="1"/>
  <c r="AP2332" i="1"/>
  <c r="AL2337" i="1"/>
  <c r="AL1562" i="1"/>
  <c r="AL1574" i="1"/>
  <c r="AL1586" i="1"/>
  <c r="AL1598" i="1"/>
  <c r="AL1610" i="1"/>
  <c r="AL1622" i="1"/>
  <c r="AL1682" i="1"/>
  <c r="AL1725" i="1"/>
  <c r="AL1749" i="1"/>
  <c r="AO1751" i="1"/>
  <c r="AL2091" i="1"/>
  <c r="AL2012" i="1"/>
  <c r="AL2036" i="1"/>
  <c r="AL2048" i="1"/>
  <c r="AL2344" i="1"/>
  <c r="AO2259" i="1"/>
  <c r="AO2263" i="1"/>
  <c r="AO2267" i="1"/>
  <c r="AO2271" i="1"/>
  <c r="AO2275" i="1"/>
  <c r="AO2279" i="1"/>
  <c r="AO2283" i="1"/>
  <c r="AO2287" i="1"/>
  <c r="AO2291" i="1"/>
  <c r="AO2295" i="1"/>
  <c r="AO2299" i="1"/>
  <c r="AO2303" i="1"/>
  <c r="AO2307" i="1"/>
  <c r="AO2311" i="1"/>
  <c r="AO2315" i="1"/>
  <c r="AO2319" i="1"/>
  <c r="AO2323" i="1"/>
  <c r="AO2327" i="1"/>
  <c r="AO2331" i="1"/>
  <c r="AO2335" i="1"/>
  <c r="AL1572" i="1"/>
  <c r="AL1596" i="1"/>
  <c r="AL1644" i="1"/>
  <c r="AL1656" i="1"/>
  <c r="AL1680" i="1"/>
  <c r="AL1723" i="1"/>
  <c r="AL1735" i="1"/>
  <c r="AL1747" i="1"/>
  <c r="AO1749" i="1"/>
  <c r="AL1759" i="1"/>
  <c r="AL2066" i="1"/>
  <c r="AL2073" i="1"/>
  <c r="AL1613" i="1"/>
  <c r="AL1625" i="1"/>
  <c r="AL1637" i="1"/>
  <c r="AL1649" i="1"/>
  <c r="AL1661" i="1"/>
  <c r="AL1673" i="1"/>
  <c r="AL1697" i="1"/>
  <c r="AL1709" i="1"/>
  <c r="AO1711" i="1"/>
  <c r="AL1721" i="1"/>
  <c r="AL2094" i="1"/>
  <c r="AL2015" i="1"/>
  <c r="AL2027" i="1"/>
  <c r="AL2039" i="1"/>
  <c r="AL2051" i="1"/>
  <c r="AL2339" i="1"/>
  <c r="AP2350" i="1"/>
  <c r="AO2350" i="1"/>
  <c r="AP2358" i="1"/>
  <c r="AO2358" i="1"/>
  <c r="AO2366" i="1"/>
  <c r="AP2366" i="1"/>
  <c r="AP2370" i="1"/>
  <c r="AO2370" i="1"/>
  <c r="AO2378" i="1"/>
  <c r="AP2378" i="1"/>
  <c r="AO2390" i="1"/>
  <c r="AP2390" i="1"/>
  <c r="AP2398" i="1"/>
  <c r="AO2398" i="1"/>
  <c r="AP2410" i="1"/>
  <c r="AO2410" i="1"/>
  <c r="AL2013" i="1"/>
  <c r="AL2037" i="1"/>
  <c r="AL2049" i="1"/>
  <c r="AO2338" i="1"/>
  <c r="AL1757" i="1"/>
  <c r="AL2064" i="1"/>
  <c r="AL2087" i="1"/>
  <c r="AL2099" i="1"/>
  <c r="AL2020" i="1"/>
  <c r="AL2032" i="1"/>
  <c r="AL2044" i="1"/>
  <c r="AP2354" i="1"/>
  <c r="AO2354" i="1"/>
  <c r="AP2362" i="1"/>
  <c r="AO2362" i="1"/>
  <c r="AP2374" i="1"/>
  <c r="AO2374" i="1"/>
  <c r="AP2382" i="1"/>
  <c r="AO2382" i="1"/>
  <c r="AP2386" i="1"/>
  <c r="AO2386" i="1"/>
  <c r="AP2394" i="1"/>
  <c r="AO2394" i="1"/>
  <c r="AP2402" i="1"/>
  <c r="AO2402" i="1"/>
  <c r="AP2406" i="1"/>
  <c r="AO2406" i="1"/>
  <c r="AL2025" i="1"/>
  <c r="AO2346" i="1"/>
  <c r="AL1571" i="1"/>
  <c r="AL1583" i="1"/>
  <c r="AL1595" i="1"/>
  <c r="AO1621" i="1"/>
  <c r="AO1633" i="1"/>
  <c r="AO1657" i="1"/>
  <c r="AO1693" i="1"/>
  <c r="AL1703" i="1"/>
  <c r="AO1705" i="1"/>
  <c r="AL1724" i="1"/>
  <c r="AL1736" i="1"/>
  <c r="AL1748" i="1"/>
  <c r="AP2414" i="1"/>
  <c r="AO2414" i="1"/>
  <c r="AL2345" i="1"/>
  <c r="AL1603" i="1"/>
  <c r="AL1639" i="1"/>
  <c r="AL1651" i="1"/>
  <c r="AO1653" i="1"/>
  <c r="AL1663" i="1"/>
  <c r="AO1665" i="1"/>
  <c r="AL1675" i="1"/>
  <c r="AL1744" i="1"/>
  <c r="AL1751" i="1"/>
  <c r="AL2070" i="1"/>
  <c r="AL2077" i="1"/>
  <c r="AL2100" i="1"/>
  <c r="AO2337" i="1"/>
  <c r="AO2341" i="1"/>
  <c r="AO2345" i="1"/>
  <c r="AO2349" i="1"/>
  <c r="AO2353" i="1"/>
  <c r="AO2357" i="1"/>
  <c r="AO2361" i="1"/>
  <c r="AO2365" i="1"/>
  <c r="AO2369" i="1"/>
  <c r="AO2373" i="1"/>
  <c r="AO2377" i="1"/>
  <c r="AO2381" i="1"/>
  <c r="AO2385" i="1"/>
  <c r="AO2389" i="1"/>
  <c r="AO2393" i="1"/>
  <c r="AO2397" i="1"/>
  <c r="AO2401" i="1"/>
  <c r="AO2405" i="1"/>
  <c r="AO2409" i="1"/>
  <c r="AO2413" i="1"/>
  <c r="AO2072" i="1"/>
  <c r="AO2340" i="1"/>
  <c r="AO2344" i="1"/>
  <c r="AO2348" i="1"/>
  <c r="AO2352" i="1"/>
  <c r="AO2356" i="1"/>
  <c r="AO2360" i="1"/>
  <c r="AO2364" i="1"/>
  <c r="AO2368" i="1"/>
  <c r="AO2372" i="1"/>
  <c r="AO2376" i="1"/>
  <c r="AO2380" i="1"/>
  <c r="AO2384" i="1"/>
  <c r="AO2388" i="1"/>
  <c r="AO2392" i="1"/>
  <c r="AO2396" i="1"/>
  <c r="AO2400" i="1"/>
  <c r="AO2404" i="1"/>
  <c r="AO2408" i="1"/>
  <c r="AO2412" i="1"/>
  <c r="AO2416" i="1"/>
  <c r="AL1568" i="1"/>
  <c r="AL1580" i="1"/>
  <c r="AL1604" i="1"/>
  <c r="AL1640" i="1"/>
  <c r="AL1647" i="1"/>
  <c r="AL1745" i="1"/>
  <c r="AP1749" i="1"/>
  <c r="AL2059" i="1"/>
  <c r="AO2080" i="1"/>
  <c r="AL2017" i="1"/>
  <c r="AL2022" i="1"/>
  <c r="AL2029" i="1"/>
  <c r="AL2034" i="1"/>
  <c r="AL2041" i="1"/>
  <c r="AL2046" i="1"/>
  <c r="AL2053" i="1"/>
  <c r="AO2014" i="1"/>
  <c r="AO2018" i="1"/>
  <c r="AO2022" i="1"/>
  <c r="AO2026" i="1"/>
  <c r="AO2030" i="1"/>
  <c r="AO2034" i="1"/>
  <c r="AO2038" i="1"/>
  <c r="AO2042" i="1"/>
  <c r="AO2046" i="1"/>
  <c r="AO2050" i="1"/>
  <c r="AO2054" i="1"/>
  <c r="AL2063" i="1"/>
  <c r="AL2061" i="1"/>
  <c r="AL2068" i="1"/>
  <c r="AL2088" i="1"/>
  <c r="AO2100" i="1"/>
  <c r="AL2024" i="1"/>
  <c r="AL2075" i="1"/>
  <c r="AL2095" i="1"/>
  <c r="AO2068" i="1"/>
  <c r="AO2084" i="1"/>
  <c r="AP2088" i="1"/>
  <c r="AL2062" i="1"/>
  <c r="AO2060" i="1"/>
  <c r="AP1752" i="1"/>
  <c r="AO1752" i="1"/>
  <c r="AO2013" i="1"/>
  <c r="AP2079" i="1"/>
  <c r="AO2079" i="1"/>
  <c r="AL1691" i="1"/>
  <c r="AP2096" i="1"/>
  <c r="AO2096" i="1"/>
  <c r="AO2017" i="1"/>
  <c r="AO2021" i="1"/>
  <c r="AO2025" i="1"/>
  <c r="AP2025" i="1"/>
  <c r="AO2029" i="1"/>
  <c r="AP2029" i="1"/>
  <c r="AO2033" i="1"/>
  <c r="AP2033" i="1"/>
  <c r="AO2037" i="1"/>
  <c r="AP2037" i="1"/>
  <c r="AO2041" i="1"/>
  <c r="AP2041" i="1"/>
  <c r="AO2045" i="1"/>
  <c r="AP2045" i="1"/>
  <c r="AO2049" i="1"/>
  <c r="AP2049" i="1"/>
  <c r="AP2064" i="1"/>
  <c r="AO2064" i="1"/>
  <c r="AO2053" i="1"/>
  <c r="AP2053" i="1"/>
  <c r="AN796" i="1"/>
  <c r="AQ796" i="1"/>
  <c r="AL1599" i="1"/>
  <c r="AL1611" i="1"/>
  <c r="AO2092" i="1"/>
  <c r="AL1569" i="1"/>
  <c r="AL1581" i="1"/>
  <c r="AL1593" i="1"/>
  <c r="AL1600" i="1"/>
  <c r="AL1607" i="1"/>
  <c r="AL1626" i="1"/>
  <c r="AO1668" i="1"/>
  <c r="AL1678" i="1"/>
  <c r="AL1704" i="1"/>
  <c r="AL1732" i="1"/>
  <c r="AO1741" i="1"/>
  <c r="AL2057" i="1"/>
  <c r="AL2078" i="1"/>
  <c r="AL2089" i="1"/>
  <c r="AO2012" i="1"/>
  <c r="AO2016" i="1"/>
  <c r="AO2020" i="1"/>
  <c r="AO2024" i="1"/>
  <c r="AO2028" i="1"/>
  <c r="AO2032" i="1"/>
  <c r="AO2036" i="1"/>
  <c r="AO2040" i="1"/>
  <c r="AO2044" i="1"/>
  <c r="AO2048" i="1"/>
  <c r="AO2052" i="1"/>
  <c r="AL1662" i="1"/>
  <c r="AL1669" i="1"/>
  <c r="AL1681" i="1"/>
  <c r="AP1685" i="1"/>
  <c r="AL1695" i="1"/>
  <c r="AO2076" i="1"/>
  <c r="AO2011" i="1"/>
  <c r="AO2015" i="1"/>
  <c r="AO2019" i="1"/>
  <c r="AO2023" i="1"/>
  <c r="AO2027" i="1"/>
  <c r="AO2031" i="1"/>
  <c r="AO2035" i="1"/>
  <c r="AO2039" i="1"/>
  <c r="AO2043" i="1"/>
  <c r="AO2047" i="1"/>
  <c r="AO2051" i="1"/>
  <c r="AO2055" i="1"/>
  <c r="AL1671" i="1"/>
  <c r="AL1565" i="1"/>
  <c r="AL1577" i="1"/>
  <c r="AL1589" i="1"/>
  <c r="AL1634" i="1"/>
  <c r="AL1643" i="1"/>
  <c r="AL1674" i="1"/>
  <c r="AO1709" i="1"/>
  <c r="AL1719" i="1"/>
  <c r="AO1721" i="1"/>
  <c r="AO1737" i="1"/>
  <c r="AL1758" i="1"/>
  <c r="AQ2072" i="1"/>
  <c r="AL1570" i="1"/>
  <c r="AL1582" i="1"/>
  <c r="AL1594" i="1"/>
  <c r="AL1601" i="1"/>
  <c r="AL1608" i="1"/>
  <c r="AL1615" i="1"/>
  <c r="AO1617" i="1"/>
  <c r="AL1627" i="1"/>
  <c r="AO1629" i="1"/>
  <c r="AL1641" i="1"/>
  <c r="AL1679" i="1"/>
  <c r="AL1686" i="1"/>
  <c r="AL1705" i="1"/>
  <c r="AO1707" i="1"/>
  <c r="AL1712" i="1"/>
  <c r="AL1740" i="1"/>
  <c r="AL1756" i="1"/>
  <c r="AL2058" i="1"/>
  <c r="AL2060" i="1"/>
  <c r="AO2063" i="1"/>
  <c r="AL2069" i="1"/>
  <c r="AL2090" i="1"/>
  <c r="AL2092" i="1"/>
  <c r="AO2095" i="1"/>
  <c r="AL2101" i="1"/>
  <c r="AO1609" i="1"/>
  <c r="AP1609" i="1"/>
  <c r="AL1642" i="1"/>
  <c r="AP1607" i="1"/>
  <c r="AO1607" i="1"/>
  <c r="AO1605" i="1"/>
  <c r="AP1605" i="1"/>
  <c r="AL1620" i="1"/>
  <c r="AL1676" i="1"/>
  <c r="AL1716" i="1"/>
  <c r="AO2059" i="1"/>
  <c r="AO2075" i="1"/>
  <c r="AO2091" i="1"/>
  <c r="AO1687" i="1"/>
  <c r="AP1687" i="1"/>
  <c r="AP1611" i="1"/>
  <c r="AO1611" i="1"/>
  <c r="AP1660" i="1"/>
  <c r="AO2067" i="1"/>
  <c r="AO2083" i="1"/>
  <c r="AO2099" i="1"/>
  <c r="AO1744" i="1"/>
  <c r="AO2071" i="1"/>
  <c r="AO2087" i="1"/>
  <c r="AO1640" i="1"/>
  <c r="AP1640" i="1"/>
  <c r="AL1667" i="1"/>
  <c r="AL1646" i="1"/>
  <c r="AL1628" i="1"/>
  <c r="AL1698" i="1"/>
  <c r="AL1742" i="1"/>
  <c r="AL1755" i="1"/>
  <c r="AL1738" i="1"/>
  <c r="AL1694" i="1"/>
  <c r="AL1563" i="1"/>
  <c r="AL1575" i="1"/>
  <c r="AL1587" i="1"/>
  <c r="AO1603" i="1"/>
  <c r="AL1621" i="1"/>
  <c r="AL1629" i="1"/>
  <c r="AO1649" i="1"/>
  <c r="AL1659" i="1"/>
  <c r="AL1670" i="1"/>
  <c r="AL1684" i="1"/>
  <c r="AL1688" i="1"/>
  <c r="AL1692" i="1"/>
  <c r="AL1699" i="1"/>
  <c r="AO1701" i="1"/>
  <c r="AL1706" i="1"/>
  <c r="AL1728" i="1"/>
  <c r="AL1730" i="1"/>
  <c r="AL1741" i="1"/>
  <c r="AP1751" i="1"/>
  <c r="AL1760" i="1"/>
  <c r="AO2058" i="1"/>
  <c r="AO2062" i="1"/>
  <c r="AO2066" i="1"/>
  <c r="AO2070" i="1"/>
  <c r="AO2074" i="1"/>
  <c r="AO2078" i="1"/>
  <c r="AO2082" i="1"/>
  <c r="AO2086" i="1"/>
  <c r="AO2090" i="1"/>
  <c r="AO2094" i="1"/>
  <c r="AO2098" i="1"/>
  <c r="AL1690" i="1"/>
  <c r="AL1715" i="1"/>
  <c r="AO1732" i="1"/>
  <c r="AP1623" i="1"/>
  <c r="AP1625" i="1"/>
  <c r="AO1627" i="1"/>
  <c r="AO1708" i="1"/>
  <c r="AL1739" i="1"/>
  <c r="AO2057" i="1"/>
  <c r="AO2061" i="1"/>
  <c r="AO2065" i="1"/>
  <c r="AO2069" i="1"/>
  <c r="AO2073" i="1"/>
  <c r="AO2077" i="1"/>
  <c r="AO2081" i="1"/>
  <c r="AO2085" i="1"/>
  <c r="AO2089" i="1"/>
  <c r="AO2093" i="1"/>
  <c r="AO2097" i="1"/>
  <c r="AO2101" i="1"/>
  <c r="AO1688" i="1"/>
  <c r="AL1564" i="1"/>
  <c r="AL1576" i="1"/>
  <c r="AL1602" i="1"/>
  <c r="AL1660" i="1"/>
  <c r="AL1664" i="1"/>
  <c r="AL1700" i="1"/>
  <c r="AL1707" i="1"/>
  <c r="AL1711" i="1"/>
  <c r="AL1718" i="1"/>
  <c r="AL1731" i="1"/>
  <c r="AL1733" i="1"/>
  <c r="AL1746" i="1"/>
  <c r="AP1756" i="1"/>
  <c r="AL1761" i="1"/>
  <c r="AO1577" i="1"/>
  <c r="AP1577" i="1"/>
  <c r="AO1669" i="1"/>
  <c r="AP1669" i="1"/>
  <c r="AP1683" i="1"/>
  <c r="AO1683" i="1"/>
  <c r="AO1736" i="1"/>
  <c r="AO1613" i="1"/>
  <c r="AP1613" i="1"/>
  <c r="AO1689" i="1"/>
  <c r="AP1689" i="1"/>
  <c r="AO1713" i="1"/>
  <c r="AP1713" i="1"/>
  <c r="AO1563" i="1"/>
  <c r="AP1563" i="1"/>
  <c r="AO1575" i="1"/>
  <c r="AP1575" i="1"/>
  <c r="AO1587" i="1"/>
  <c r="AP1587" i="1"/>
  <c r="AO1645" i="1"/>
  <c r="AP1645" i="1"/>
  <c r="AO1681" i="1"/>
  <c r="AP1681" i="1"/>
  <c r="AL1597" i="1"/>
  <c r="AO1601" i="1"/>
  <c r="AP1601" i="1"/>
  <c r="AO1639" i="1"/>
  <c r="AP1639" i="1"/>
  <c r="AL1650" i="1"/>
  <c r="AL1729" i="1"/>
  <c r="AL1752" i="1"/>
  <c r="AO1567" i="1"/>
  <c r="AP1567" i="1"/>
  <c r="AO1579" i="1"/>
  <c r="AP1579" i="1"/>
  <c r="AO1591" i="1"/>
  <c r="AP1591" i="1"/>
  <c r="AO1717" i="1"/>
  <c r="AP1717" i="1"/>
  <c r="AO1615" i="1"/>
  <c r="AP1615" i="1"/>
  <c r="AO1565" i="1"/>
  <c r="AP1565" i="1"/>
  <c r="AO1589" i="1"/>
  <c r="AQ1589" i="1"/>
  <c r="AO1573" i="1"/>
  <c r="AP1573" i="1"/>
  <c r="AP1603" i="1"/>
  <c r="AO1637" i="1"/>
  <c r="AP1637" i="1"/>
  <c r="AP1665" i="1"/>
  <c r="AP1696" i="1"/>
  <c r="AO1696" i="1"/>
  <c r="AP1709" i="1"/>
  <c r="AP1711" i="1"/>
  <c r="AO1585" i="1"/>
  <c r="AQ1585" i="1"/>
  <c r="AO1597" i="1"/>
  <c r="AP1597" i="1"/>
  <c r="AO1729" i="1"/>
  <c r="AP1729" i="1"/>
  <c r="AO1571" i="1"/>
  <c r="AP1571" i="1"/>
  <c r="AO1583" i="1"/>
  <c r="AP1583" i="1"/>
  <c r="AP1595" i="1"/>
  <c r="AO1595" i="1"/>
  <c r="AP1599" i="1"/>
  <c r="AO1677" i="1"/>
  <c r="AP1677" i="1"/>
  <c r="AP1731" i="1"/>
  <c r="AO1635" i="1"/>
  <c r="AP1692" i="1"/>
  <c r="AO1725" i="1"/>
  <c r="AP1725" i="1"/>
  <c r="AL1567" i="1"/>
  <c r="AO1569" i="1"/>
  <c r="AP1569" i="1"/>
  <c r="AL1579" i="1"/>
  <c r="AO1581" i="1"/>
  <c r="AP1581" i="1"/>
  <c r="AL1591" i="1"/>
  <c r="AO1593" i="1"/>
  <c r="AP1593" i="1"/>
  <c r="AP1629" i="1"/>
  <c r="AO1631" i="1"/>
  <c r="AP1633" i="1"/>
  <c r="AO1648" i="1"/>
  <c r="AL1658" i="1"/>
  <c r="AO1712" i="1"/>
  <c r="AP1712" i="1"/>
  <c r="AL1717" i="1"/>
  <c r="AL1624" i="1"/>
  <c r="AO1664" i="1"/>
  <c r="AQ1664" i="1"/>
  <c r="AO1673" i="1"/>
  <c r="AP1673" i="1"/>
  <c r="AL1685" i="1"/>
  <c r="AL1687" i="1"/>
  <c r="AL1702" i="1"/>
  <c r="AO1740" i="1"/>
  <c r="AP1740" i="1"/>
  <c r="AL1754" i="1"/>
  <c r="AL1617" i="1"/>
  <c r="AL1619" i="1"/>
  <c r="AL1630" i="1"/>
  <c r="AL1632" i="1"/>
  <c r="AO1641" i="1"/>
  <c r="AL1653" i="1"/>
  <c r="AL1668" i="1"/>
  <c r="AL1693" i="1"/>
  <c r="AL1710" i="1"/>
  <c r="AO1733" i="1"/>
  <c r="AO1735" i="1"/>
  <c r="AL1737" i="1"/>
  <c r="AP1617" i="1"/>
  <c r="AO1619" i="1"/>
  <c r="AP1653" i="1"/>
  <c r="AP1668" i="1"/>
  <c r="AP1693" i="1"/>
  <c r="AP1737" i="1"/>
  <c r="AL1666" i="1"/>
  <c r="AL1584" i="1"/>
  <c r="AL1588" i="1"/>
  <c r="AL1592" i="1"/>
  <c r="AL1714" i="1"/>
  <c r="AL1631" i="1"/>
  <c r="AO1636" i="1"/>
  <c r="AP1649" i="1"/>
  <c r="AP1657" i="1"/>
  <c r="AO1659" i="1"/>
  <c r="AP1701" i="1"/>
  <c r="AP1716" i="1"/>
  <c r="AL1734" i="1"/>
  <c r="AO1739" i="1"/>
  <c r="AL1614" i="1"/>
  <c r="AL1616" i="1"/>
  <c r="AP1621" i="1"/>
  <c r="AL1633" i="1"/>
  <c r="AL1635" i="1"/>
  <c r="AO1644" i="1"/>
  <c r="AL1648" i="1"/>
  <c r="AL1652" i="1"/>
  <c r="AO1661" i="1"/>
  <c r="AO1663" i="1"/>
  <c r="AL1665" i="1"/>
  <c r="AO1684" i="1"/>
  <c r="AP1697" i="1"/>
  <c r="AP1705" i="1"/>
  <c r="AP1741" i="1"/>
  <c r="AO1745" i="1"/>
  <c r="AO1753" i="1"/>
  <c r="AO1757" i="1"/>
  <c r="AP1761" i="1"/>
  <c r="AP1758" i="1"/>
  <c r="AO1758" i="1"/>
  <c r="AO1655" i="1"/>
  <c r="AP1670" i="1"/>
  <c r="AO1670" i="1"/>
  <c r="AO1703" i="1"/>
  <c r="AP1718" i="1"/>
  <c r="AO1718" i="1"/>
  <c r="AO1564" i="1"/>
  <c r="AO1568" i="1"/>
  <c r="AO1572" i="1"/>
  <c r="AO1576" i="1"/>
  <c r="AO1580" i="1"/>
  <c r="AO1584" i="1"/>
  <c r="AO1588" i="1"/>
  <c r="AO1592" i="1"/>
  <c r="AO1600" i="1"/>
  <c r="AO1608" i="1"/>
  <c r="AO1616" i="1"/>
  <c r="AO1624" i="1"/>
  <c r="AO1632" i="1"/>
  <c r="AP1642" i="1"/>
  <c r="AO1642" i="1"/>
  <c r="AO1675" i="1"/>
  <c r="AO1680" i="1"/>
  <c r="AP1690" i="1"/>
  <c r="AO1690" i="1"/>
  <c r="AO1723" i="1"/>
  <c r="AO1728" i="1"/>
  <c r="AP1738" i="1"/>
  <c r="AO1738" i="1"/>
  <c r="AO1647" i="1"/>
  <c r="AO1652" i="1"/>
  <c r="AP1662" i="1"/>
  <c r="AO1662" i="1"/>
  <c r="AO1695" i="1"/>
  <c r="AO1700" i="1"/>
  <c r="AP1710" i="1"/>
  <c r="AO1710" i="1"/>
  <c r="AO1743" i="1"/>
  <c r="AO1748" i="1"/>
  <c r="AO1760" i="1"/>
  <c r="AP1594" i="1"/>
  <c r="AO1594" i="1"/>
  <c r="AP1602" i="1"/>
  <c r="AO1602" i="1"/>
  <c r="AP1610" i="1"/>
  <c r="AO1610" i="1"/>
  <c r="AP1618" i="1"/>
  <c r="AO1618" i="1"/>
  <c r="AP1626" i="1"/>
  <c r="AO1626" i="1"/>
  <c r="AP1634" i="1"/>
  <c r="AO1634" i="1"/>
  <c r="AO1667" i="1"/>
  <c r="AO1672" i="1"/>
  <c r="AP1682" i="1"/>
  <c r="AO1682" i="1"/>
  <c r="AO1715" i="1"/>
  <c r="AO1720" i="1"/>
  <c r="AP1730" i="1"/>
  <c r="AO1730" i="1"/>
  <c r="AP1750" i="1"/>
  <c r="AO1750" i="1"/>
  <c r="AO1755" i="1"/>
  <c r="F667" i="1"/>
  <c r="AP1654" i="1"/>
  <c r="AO1654" i="1"/>
  <c r="AP1702" i="1"/>
  <c r="AO1702" i="1"/>
  <c r="AP1698" i="1"/>
  <c r="AO1698" i="1"/>
  <c r="AP1674" i="1"/>
  <c r="AO1674" i="1"/>
  <c r="AP1722" i="1"/>
  <c r="AO1722" i="1"/>
  <c r="AP1646" i="1"/>
  <c r="AO1646" i="1"/>
  <c r="AO1679" i="1"/>
  <c r="AP1694" i="1"/>
  <c r="AO1694" i="1"/>
  <c r="AO1727" i="1"/>
  <c r="AP1742" i="1"/>
  <c r="AO1742" i="1"/>
  <c r="AO1562" i="1"/>
  <c r="AO1566" i="1"/>
  <c r="AO1570" i="1"/>
  <c r="AO1574" i="1"/>
  <c r="AO1578" i="1"/>
  <c r="AO1582" i="1"/>
  <c r="AO1586" i="1"/>
  <c r="AO1590" i="1"/>
  <c r="AO1596" i="1"/>
  <c r="AO1604" i="1"/>
  <c r="AO1612" i="1"/>
  <c r="AO1620" i="1"/>
  <c r="AO1628" i="1"/>
  <c r="AO1651" i="1"/>
  <c r="AO1656" i="1"/>
  <c r="AP1666" i="1"/>
  <c r="AO1666" i="1"/>
  <c r="AO1699" i="1"/>
  <c r="AO1704" i="1"/>
  <c r="AP1714" i="1"/>
  <c r="AO1714" i="1"/>
  <c r="AO1747" i="1"/>
  <c r="AP1754" i="1"/>
  <c r="AO1754" i="1"/>
  <c r="AO1759" i="1"/>
  <c r="AP1746" i="1"/>
  <c r="AO1746" i="1"/>
  <c r="AP1638" i="1"/>
  <c r="AO1638" i="1"/>
  <c r="AO1671" i="1"/>
  <c r="AO1676" i="1"/>
  <c r="AP1686" i="1"/>
  <c r="AO1686" i="1"/>
  <c r="AO1719" i="1"/>
  <c r="AO1724" i="1"/>
  <c r="AP1734" i="1"/>
  <c r="AO1734" i="1"/>
  <c r="AP1650" i="1"/>
  <c r="AO1650" i="1"/>
  <c r="AP1598" i="1"/>
  <c r="AO1598" i="1"/>
  <c r="AP1606" i="1"/>
  <c r="AO1606" i="1"/>
  <c r="AP1614" i="1"/>
  <c r="AO1614" i="1"/>
  <c r="AP1622" i="1"/>
  <c r="AO1622" i="1"/>
  <c r="AP1630" i="1"/>
  <c r="AO1630" i="1"/>
  <c r="AO1643" i="1"/>
  <c r="AP1658" i="1"/>
  <c r="AO1658" i="1"/>
  <c r="AO1691" i="1"/>
  <c r="AP1706" i="1"/>
  <c r="AO1706" i="1"/>
  <c r="AP1678" i="1"/>
  <c r="AO1678" i="1"/>
  <c r="AP1726" i="1"/>
  <c r="AO1726" i="1"/>
  <c r="AN480" i="1"/>
  <c r="AO480" i="1" s="1"/>
  <c r="F659" i="1"/>
  <c r="AQ451" i="1"/>
  <c r="F663" i="1"/>
  <c r="F675" i="1"/>
  <c r="AN474" i="1"/>
  <c r="AO474" i="1" s="1"/>
  <c r="F697" i="1"/>
  <c r="AN456" i="1"/>
  <c r="AO456" i="1" s="1"/>
  <c r="F727" i="1"/>
  <c r="F612" i="1"/>
  <c r="F624" i="1"/>
  <c r="F657" i="1"/>
  <c r="F729" i="1"/>
  <c r="F685" i="1"/>
  <c r="F629" i="1"/>
  <c r="F737" i="1"/>
  <c r="F749" i="1"/>
  <c r="F654" i="1"/>
  <c r="F607" i="1"/>
  <c r="F628" i="1"/>
  <c r="F733" i="1"/>
  <c r="F617" i="1"/>
  <c r="F743" i="1"/>
  <c r="F609" i="1"/>
  <c r="F699" i="1"/>
  <c r="AQ472" i="1"/>
  <c r="F741" i="1"/>
  <c r="F622" i="1"/>
  <c r="F655" i="1"/>
  <c r="AN787" i="1"/>
  <c r="AO787" i="1" s="1"/>
  <c r="F679" i="1"/>
  <c r="F691" i="1"/>
  <c r="F687" i="1"/>
  <c r="AQ475" i="1"/>
  <c r="F701" i="1"/>
  <c r="F704" i="1"/>
  <c r="F716" i="1"/>
  <c r="F728" i="1"/>
  <c r="F740" i="1"/>
  <c r="F621" i="1"/>
  <c r="AQ469" i="1"/>
  <c r="F735" i="1"/>
  <c r="F747" i="1"/>
  <c r="F736" i="1"/>
  <c r="F748" i="1"/>
  <c r="AQ775" i="1"/>
  <c r="F619" i="1"/>
  <c r="F661" i="1"/>
  <c r="F673" i="1"/>
  <c r="AN777" i="1"/>
  <c r="AO777" i="1" s="1"/>
  <c r="AQ777" i="1"/>
  <c r="AQ789" i="1"/>
  <c r="AN789" i="1"/>
  <c r="AO789" i="1" s="1"/>
  <c r="AQ795" i="1"/>
  <c r="AN795" i="1"/>
  <c r="AO795" i="1" s="1"/>
  <c r="AQ780" i="1"/>
  <c r="F662" i="1"/>
  <c r="AN778" i="1"/>
  <c r="AO778" i="1" s="1"/>
  <c r="AQ778" i="1"/>
  <c r="AN784" i="1"/>
  <c r="AO784" i="1" s="1"/>
  <c r="AQ784" i="1"/>
  <c r="AN790" i="1"/>
  <c r="AO790" i="1" s="1"/>
  <c r="AQ790" i="1"/>
  <c r="AN793" i="1"/>
  <c r="AO793" i="1" s="1"/>
  <c r="AQ793" i="1"/>
  <c r="F713" i="1"/>
  <c r="F725" i="1"/>
  <c r="AN448" i="1"/>
  <c r="AO448" i="1" s="1"/>
  <c r="AQ448" i="1"/>
  <c r="AN454" i="1"/>
  <c r="AO454" i="1" s="1"/>
  <c r="AQ454" i="1"/>
  <c r="AQ457" i="1"/>
  <c r="AN457" i="1"/>
  <c r="AO457" i="1" s="1"/>
  <c r="AQ466" i="1"/>
  <c r="AN466" i="1"/>
  <c r="AO466" i="1" s="1"/>
  <c r="AQ478" i="1"/>
  <c r="AN478" i="1"/>
  <c r="AO478" i="1" s="1"/>
  <c r="F683" i="1"/>
  <c r="F695" i="1"/>
  <c r="F660" i="1"/>
  <c r="F672" i="1"/>
  <c r="F739" i="1"/>
  <c r="F665" i="1"/>
  <c r="F677" i="1"/>
  <c r="F678" i="1"/>
  <c r="F684" i="1"/>
  <c r="F696" i="1"/>
  <c r="F611" i="1"/>
  <c r="F623" i="1"/>
  <c r="F689" i="1"/>
  <c r="F779" i="1"/>
  <c r="F785" i="1"/>
  <c r="F791" i="1"/>
  <c r="F797" i="1"/>
  <c r="F625" i="1"/>
  <c r="F613" i="1"/>
  <c r="F731" i="1"/>
  <c r="F669" i="1"/>
  <c r="F615" i="1"/>
  <c r="F627" i="1"/>
  <c r="F681" i="1"/>
  <c r="F693" i="1"/>
  <c r="F606" i="1"/>
  <c r="F774" i="1"/>
  <c r="F777" i="1"/>
  <c r="F783" i="1"/>
  <c r="F786" i="1"/>
  <c r="F789" i="1"/>
  <c r="F795" i="1"/>
  <c r="F745" i="1"/>
  <c r="F671" i="1"/>
  <c r="F706" i="1"/>
  <c r="F712" i="1"/>
  <c r="F718" i="1"/>
  <c r="F724" i="1"/>
  <c r="X17" i="72"/>
  <c r="V651" i="1" s="1"/>
  <c r="H17" i="72"/>
  <c r="AJ635" i="1" s="1"/>
  <c r="S17" i="72"/>
  <c r="AB646" i="1" s="1"/>
  <c r="S635" i="1"/>
  <c r="W17" i="72"/>
  <c r="AG650" i="1" s="1"/>
  <c r="E17" i="72"/>
  <c r="AE632" i="1" s="1"/>
  <c r="F17" i="72"/>
  <c r="AF633" i="1" s="1"/>
  <c r="G17" i="72"/>
  <c r="Q634" i="1" s="1"/>
  <c r="I17" i="72"/>
  <c r="Y636" i="1" s="1"/>
  <c r="J17" i="72"/>
  <c r="AB637" i="1" s="1"/>
  <c r="L17" i="72"/>
  <c r="AF639" i="1" s="1"/>
  <c r="O641" i="1"/>
  <c r="Y641" i="1"/>
  <c r="Z641" i="1"/>
  <c r="AT641" i="1"/>
  <c r="O17" i="72"/>
  <c r="AI642" i="1" s="1"/>
  <c r="Q17" i="72"/>
  <c r="Z644" i="1" s="1"/>
  <c r="U17" i="72"/>
  <c r="Y648" i="1" s="1"/>
  <c r="Y17" i="72"/>
  <c r="AB652" i="1" s="1"/>
  <c r="Z17" i="72"/>
  <c r="AI653" i="1" s="1"/>
  <c r="V17" i="72"/>
  <c r="AB649" i="1" s="1"/>
  <c r="T17" i="72"/>
  <c r="AF647" i="1" s="1"/>
  <c r="R17" i="72"/>
  <c r="AC645" i="1" s="1"/>
  <c r="AD644" i="1"/>
  <c r="AC644" i="1"/>
  <c r="P17" i="72"/>
  <c r="C643" i="1" s="1"/>
  <c r="P641" i="1"/>
  <c r="AA641" i="1"/>
  <c r="AB641" i="1"/>
  <c r="AK641" i="1"/>
  <c r="M17" i="72"/>
  <c r="AH640" i="1" s="1"/>
  <c r="K17" i="72"/>
  <c r="AE638" i="1" s="1"/>
  <c r="U636" i="1"/>
  <c r="AK636" i="1"/>
  <c r="S634" i="1"/>
  <c r="AF634" i="1"/>
  <c r="AA633" i="1"/>
  <c r="Z633" i="1"/>
  <c r="P632" i="1"/>
  <c r="AT632" i="1"/>
  <c r="Q632" i="1"/>
  <c r="R632" i="1"/>
  <c r="S632" i="1"/>
  <c r="Y632" i="1"/>
  <c r="AB631" i="1"/>
  <c r="AE631" i="1"/>
  <c r="T631" i="1"/>
  <c r="S631" i="1"/>
  <c r="R631" i="1"/>
  <c r="Q631" i="1"/>
  <c r="AH631" i="1"/>
  <c r="AG631" i="1"/>
  <c r="AF631" i="1"/>
  <c r="AD631" i="1"/>
  <c r="AC631" i="1"/>
  <c r="V631" i="1"/>
  <c r="U631" i="1"/>
  <c r="C17" i="72"/>
  <c r="Q630" i="1" s="1"/>
  <c r="U640" i="1"/>
  <c r="Q641" i="1"/>
  <c r="C631" i="1"/>
  <c r="W631" i="1"/>
  <c r="AI631" i="1"/>
  <c r="S641" i="1"/>
  <c r="AE641" i="1"/>
  <c r="O642" i="1"/>
  <c r="C649" i="1"/>
  <c r="AD641" i="1"/>
  <c r="X631" i="1"/>
  <c r="AJ631" i="1"/>
  <c r="T632" i="1"/>
  <c r="AF632" i="1"/>
  <c r="T641" i="1"/>
  <c r="AF641" i="1"/>
  <c r="P642" i="1"/>
  <c r="AB642" i="1"/>
  <c r="T653" i="1"/>
  <c r="AF653" i="1"/>
  <c r="Q649" i="1"/>
  <c r="AD653" i="1"/>
  <c r="Y631" i="1"/>
  <c r="AK631" i="1"/>
  <c r="U641" i="1"/>
  <c r="AG641" i="1"/>
  <c r="AK649" i="1"/>
  <c r="U653" i="1"/>
  <c r="AG653" i="1"/>
  <c r="AE649" i="1"/>
  <c r="Z631" i="1"/>
  <c r="AT631" i="1"/>
  <c r="V641" i="1"/>
  <c r="AH641" i="1"/>
  <c r="R642" i="1"/>
  <c r="AD642" i="1"/>
  <c r="V653" i="1"/>
  <c r="AH653" i="1"/>
  <c r="R641" i="1"/>
  <c r="AT642" i="1"/>
  <c r="O631" i="1"/>
  <c r="AA631" i="1"/>
  <c r="C632" i="1"/>
  <c r="W632" i="1"/>
  <c r="AI632" i="1"/>
  <c r="S633" i="1"/>
  <c r="C641" i="1"/>
  <c r="W641" i="1"/>
  <c r="AI641" i="1"/>
  <c r="S648" i="1"/>
  <c r="AE648" i="1"/>
  <c r="O649" i="1"/>
  <c r="C653" i="1"/>
  <c r="W653" i="1"/>
  <c r="AC641" i="1"/>
  <c r="P631" i="1"/>
  <c r="T636" i="1"/>
  <c r="P637" i="1"/>
  <c r="X641" i="1"/>
  <c r="T642" i="1"/>
  <c r="P649" i="1"/>
  <c r="X653" i="1"/>
  <c r="F780" i="1"/>
  <c r="F792" i="1"/>
  <c r="F608" i="1"/>
  <c r="F742" i="1"/>
  <c r="AQ774" i="1"/>
  <c r="AN774" i="1"/>
  <c r="AO774" i="1" s="1"/>
  <c r="AN786" i="1"/>
  <c r="AO786" i="1" s="1"/>
  <c r="AQ786" i="1"/>
  <c r="F614" i="1"/>
  <c r="F707" i="1"/>
  <c r="F710" i="1"/>
  <c r="F719" i="1"/>
  <c r="F722" i="1"/>
  <c r="AQ792" i="1"/>
  <c r="AN586" i="1"/>
  <c r="AO586" i="1" s="1"/>
  <c r="AQ586" i="1"/>
  <c r="F664" i="1"/>
  <c r="F670" i="1"/>
  <c r="F734" i="1"/>
  <c r="AN465" i="1"/>
  <c r="AO465" i="1" s="1"/>
  <c r="AQ465" i="1"/>
  <c r="F676" i="1"/>
  <c r="F656" i="1"/>
  <c r="AQ783" i="1"/>
  <c r="AN582" i="1"/>
  <c r="AO582" i="1" s="1"/>
  <c r="AQ582" i="1"/>
  <c r="F732" i="1"/>
  <c r="F776" i="1"/>
  <c r="F782" i="1"/>
  <c r="F788" i="1"/>
  <c r="F794" i="1"/>
  <c r="AN587" i="1"/>
  <c r="AO587" i="1" s="1"/>
  <c r="AQ587" i="1"/>
  <c r="F694" i="1"/>
  <c r="F700" i="1"/>
  <c r="AN585" i="1"/>
  <c r="AO585" i="1" s="1"/>
  <c r="AQ585" i="1"/>
  <c r="F680" i="1"/>
  <c r="F616" i="1"/>
  <c r="F668" i="1"/>
  <c r="AN583" i="1"/>
  <c r="AO583" i="1" s="1"/>
  <c r="AQ583" i="1"/>
  <c r="F688" i="1"/>
  <c r="F702" i="1"/>
  <c r="F705" i="1"/>
  <c r="F708" i="1"/>
  <c r="F711" i="1"/>
  <c r="F714" i="1"/>
  <c r="F717" i="1"/>
  <c r="F720" i="1"/>
  <c r="F723" i="1"/>
  <c r="F726" i="1"/>
  <c r="F620" i="1"/>
  <c r="F686" i="1"/>
  <c r="F744" i="1"/>
  <c r="AN584" i="1"/>
  <c r="AO584" i="1" s="1"/>
  <c r="AQ584" i="1"/>
  <c r="F692" i="1"/>
  <c r="F703" i="1"/>
  <c r="F709" i="1"/>
  <c r="F715" i="1"/>
  <c r="F775" i="1"/>
  <c r="F781" i="1"/>
  <c r="F790" i="1"/>
  <c r="F793" i="1"/>
  <c r="F721" i="1"/>
  <c r="F778" i="1"/>
  <c r="F784" i="1"/>
  <c r="F787" i="1"/>
  <c r="F796" i="1"/>
  <c r="F610" i="1"/>
  <c r="F618" i="1"/>
  <c r="F626" i="1"/>
  <c r="F658" i="1"/>
  <c r="F666" i="1"/>
  <c r="F674" i="1"/>
  <c r="F682" i="1"/>
  <c r="F690" i="1"/>
  <c r="F698" i="1"/>
  <c r="F730" i="1"/>
  <c r="F738" i="1"/>
  <c r="F746" i="1"/>
  <c r="V17" i="71"/>
  <c r="M17" i="71"/>
  <c r="AT760" i="1" s="1"/>
  <c r="N17" i="71"/>
  <c r="AH761" i="1" s="1"/>
  <c r="O17" i="71"/>
  <c r="AC762" i="1" s="1"/>
  <c r="D17" i="71"/>
  <c r="P17" i="71"/>
  <c r="Y763" i="1" s="1"/>
  <c r="G17" i="71"/>
  <c r="AD754" i="1" s="1"/>
  <c r="F17" i="71"/>
  <c r="AI753" i="1" s="1"/>
  <c r="S17" i="71"/>
  <c r="AH766" i="1" s="1"/>
  <c r="T17" i="71"/>
  <c r="AD767" i="1" s="1"/>
  <c r="AG751" i="1"/>
  <c r="L751" i="1"/>
  <c r="AM751" i="1" s="1"/>
  <c r="AP751" i="1" s="1"/>
  <c r="L753" i="1"/>
  <c r="AM753" i="1" s="1"/>
  <c r="AP753" i="1" s="1"/>
  <c r="L755" i="1"/>
  <c r="AM755" i="1" s="1"/>
  <c r="AP755" i="1" s="1"/>
  <c r="AG756" i="1"/>
  <c r="L765" i="1"/>
  <c r="AM765" i="1" s="1"/>
  <c r="AP765" i="1" s="1"/>
  <c r="Q765" i="1"/>
  <c r="AB765" i="1"/>
  <c r="AC765" i="1"/>
  <c r="AG769" i="1"/>
  <c r="L769" i="1"/>
  <c r="AM769" i="1" s="1"/>
  <c r="AP769" i="1" s="1"/>
  <c r="L772" i="1"/>
  <c r="AM772" i="1" s="1"/>
  <c r="AP772" i="1" s="1"/>
  <c r="L773" i="1"/>
  <c r="AM773" i="1" s="1"/>
  <c r="AP773" i="1" s="1"/>
  <c r="O773" i="1"/>
  <c r="P773" i="1"/>
  <c r="AA773" i="1"/>
  <c r="AB773" i="1"/>
  <c r="S772" i="1"/>
  <c r="T772" i="1"/>
  <c r="AE772" i="1"/>
  <c r="AF772" i="1"/>
  <c r="L771" i="1"/>
  <c r="AM771" i="1" s="1"/>
  <c r="AP771" i="1" s="1"/>
  <c r="X771" i="1"/>
  <c r="AJ771" i="1"/>
  <c r="L770" i="1"/>
  <c r="AM770" i="1" s="1"/>
  <c r="AP770" i="1" s="1"/>
  <c r="V769" i="1"/>
  <c r="W769" i="1"/>
  <c r="AH769" i="1"/>
  <c r="AI769" i="1"/>
  <c r="C769" i="1"/>
  <c r="F769" i="1" s="1"/>
  <c r="L768" i="1"/>
  <c r="AM768" i="1" s="1"/>
  <c r="AP768" i="1" s="1"/>
  <c r="O768" i="1"/>
  <c r="Z768" i="1"/>
  <c r="AA768" i="1"/>
  <c r="AT768" i="1"/>
  <c r="L767" i="1"/>
  <c r="AM767" i="1" s="1"/>
  <c r="AP767" i="1" s="1"/>
  <c r="L766" i="1"/>
  <c r="AM766" i="1" s="1"/>
  <c r="AP766" i="1" s="1"/>
  <c r="P765" i="1"/>
  <c r="L764" i="1"/>
  <c r="AM764" i="1" s="1"/>
  <c r="AP764" i="1" s="1"/>
  <c r="T764" i="1"/>
  <c r="U764" i="1"/>
  <c r="AF764" i="1"/>
  <c r="AG764" i="1"/>
  <c r="Z763" i="1"/>
  <c r="AK763" i="1"/>
  <c r="L763" i="1"/>
  <c r="AM763" i="1" s="1"/>
  <c r="AP763" i="1" s="1"/>
  <c r="L762" i="1"/>
  <c r="AM762" i="1" s="1"/>
  <c r="AP762" i="1" s="1"/>
  <c r="R762" i="1"/>
  <c r="S762" i="1"/>
  <c r="AD762" i="1"/>
  <c r="AE762" i="1"/>
  <c r="X761" i="1"/>
  <c r="AI761" i="1"/>
  <c r="AJ761" i="1"/>
  <c r="C761" i="1"/>
  <c r="F761" i="1" s="1"/>
  <c r="L761" i="1"/>
  <c r="AM761" i="1" s="1"/>
  <c r="AP761" i="1" s="1"/>
  <c r="W761" i="1"/>
  <c r="L760" i="1"/>
  <c r="AM760" i="1" s="1"/>
  <c r="AP760" i="1" s="1"/>
  <c r="O760" i="1"/>
  <c r="P760" i="1"/>
  <c r="AA760" i="1"/>
  <c r="AB760" i="1"/>
  <c r="T759" i="1"/>
  <c r="AF759" i="1"/>
  <c r="L759" i="1"/>
  <c r="AM759" i="1" s="1"/>
  <c r="AP759" i="1" s="1"/>
  <c r="L758" i="1"/>
  <c r="AM758" i="1" s="1"/>
  <c r="AP758" i="1" s="1"/>
  <c r="L757" i="1"/>
  <c r="AM757" i="1" s="1"/>
  <c r="AP757" i="1" s="1"/>
  <c r="Q757" i="1"/>
  <c r="R757" i="1"/>
  <c r="AC757" i="1"/>
  <c r="AD757" i="1"/>
  <c r="AH756" i="1"/>
  <c r="C756" i="1"/>
  <c r="F756" i="1" s="1"/>
  <c r="L756" i="1"/>
  <c r="AM756" i="1" s="1"/>
  <c r="AP756" i="1" s="1"/>
  <c r="U756" i="1"/>
  <c r="V756" i="1"/>
  <c r="N755" i="1"/>
  <c r="AL755" i="1" s="1"/>
  <c r="O755" i="1"/>
  <c r="Z755" i="1"/>
  <c r="AA755" i="1"/>
  <c r="AT755" i="1"/>
  <c r="L754" i="1"/>
  <c r="AM754" i="1" s="1"/>
  <c r="AP754" i="1" s="1"/>
  <c r="S754" i="1"/>
  <c r="T754" i="1"/>
  <c r="AE754" i="1"/>
  <c r="AF754" i="1"/>
  <c r="Y753" i="1"/>
  <c r="AK753" i="1"/>
  <c r="L752" i="1"/>
  <c r="AM752" i="1" s="1"/>
  <c r="AP752" i="1" s="1"/>
  <c r="Q752" i="1"/>
  <c r="R752" i="1"/>
  <c r="AC752" i="1"/>
  <c r="AD752" i="1"/>
  <c r="V751" i="1"/>
  <c r="W751" i="1"/>
  <c r="AH751" i="1"/>
  <c r="AI751" i="1"/>
  <c r="C751" i="1"/>
  <c r="F751" i="1" s="1"/>
  <c r="L750" i="1"/>
  <c r="AM750" i="1" s="1"/>
  <c r="AP750" i="1" s="1"/>
  <c r="O750" i="1"/>
  <c r="Z750" i="1"/>
  <c r="AA750" i="1"/>
  <c r="AT750" i="1"/>
  <c r="X758" i="1"/>
  <c r="Y758" i="1"/>
  <c r="AK758" i="1"/>
  <c r="U759" i="1"/>
  <c r="AG759" i="1"/>
  <c r="R770" i="1"/>
  <c r="AD770" i="1"/>
  <c r="Y771" i="1"/>
  <c r="AK771" i="1"/>
  <c r="AJ758" i="1"/>
  <c r="P750" i="1"/>
  <c r="AB750" i="1"/>
  <c r="X751" i="1"/>
  <c r="AJ751" i="1"/>
  <c r="S752" i="1"/>
  <c r="AE752" i="1"/>
  <c r="N753" i="1"/>
  <c r="Z753" i="1"/>
  <c r="AT753" i="1"/>
  <c r="U754" i="1"/>
  <c r="AG754" i="1"/>
  <c r="P755" i="1"/>
  <c r="AB755" i="1"/>
  <c r="W756" i="1"/>
  <c r="AI756" i="1"/>
  <c r="S757" i="1"/>
  <c r="AE757" i="1"/>
  <c r="Z758" i="1"/>
  <c r="AT758" i="1"/>
  <c r="V759" i="1"/>
  <c r="AH759" i="1"/>
  <c r="Q760" i="1"/>
  <c r="AC760" i="1"/>
  <c r="Y761" i="1"/>
  <c r="AK761" i="1"/>
  <c r="T762" i="1"/>
  <c r="AF762" i="1"/>
  <c r="O763" i="1"/>
  <c r="AA763" i="1"/>
  <c r="C764" i="1"/>
  <c r="F764" i="1" s="1"/>
  <c r="V764" i="1"/>
  <c r="AH764" i="1"/>
  <c r="R765" i="1"/>
  <c r="AD765" i="1"/>
  <c r="Y766" i="1"/>
  <c r="AK766" i="1"/>
  <c r="P768" i="1"/>
  <c r="AB768" i="1"/>
  <c r="X769" i="1"/>
  <c r="AJ769" i="1"/>
  <c r="S770" i="1"/>
  <c r="AE770" i="1"/>
  <c r="N771" i="1"/>
  <c r="Z771" i="1"/>
  <c r="AT771" i="1"/>
  <c r="U772" i="1"/>
  <c r="AG772" i="1"/>
  <c r="Q773" i="1"/>
  <c r="AC773" i="1"/>
  <c r="Q750" i="1"/>
  <c r="AC750" i="1"/>
  <c r="Y751" i="1"/>
  <c r="AK751" i="1"/>
  <c r="T752" i="1"/>
  <c r="AF752" i="1"/>
  <c r="O753" i="1"/>
  <c r="AA753" i="1"/>
  <c r="C754" i="1"/>
  <c r="F754" i="1" s="1"/>
  <c r="V754" i="1"/>
  <c r="AH754" i="1"/>
  <c r="Q755" i="1"/>
  <c r="AC755" i="1"/>
  <c r="X756" i="1"/>
  <c r="AJ756" i="1"/>
  <c r="T757" i="1"/>
  <c r="AF757" i="1"/>
  <c r="O758" i="1"/>
  <c r="AA758" i="1"/>
  <c r="C759" i="1"/>
  <c r="F759" i="1" s="1"/>
  <c r="W759" i="1"/>
  <c r="AI759" i="1"/>
  <c r="R760" i="1"/>
  <c r="AD760" i="1"/>
  <c r="Z761" i="1"/>
  <c r="AT761" i="1"/>
  <c r="U762" i="1"/>
  <c r="AG762" i="1"/>
  <c r="P763" i="1"/>
  <c r="AB763" i="1"/>
  <c r="W764" i="1"/>
  <c r="AI764" i="1"/>
  <c r="S765" i="1"/>
  <c r="AE765" i="1"/>
  <c r="N766" i="1"/>
  <c r="Z766" i="1"/>
  <c r="AT766" i="1"/>
  <c r="Q768" i="1"/>
  <c r="AC768" i="1"/>
  <c r="Y769" i="1"/>
  <c r="AK769" i="1"/>
  <c r="T770" i="1"/>
  <c r="AF770" i="1"/>
  <c r="O771" i="1"/>
  <c r="AA771" i="1"/>
  <c r="C772" i="1"/>
  <c r="F772" i="1" s="1"/>
  <c r="V772" i="1"/>
  <c r="AH772" i="1"/>
  <c r="R773" i="1"/>
  <c r="AD773" i="1"/>
  <c r="R750" i="1"/>
  <c r="AD750" i="1"/>
  <c r="N751" i="1"/>
  <c r="Z751" i="1"/>
  <c r="AT751" i="1"/>
  <c r="U752" i="1"/>
  <c r="AG752" i="1"/>
  <c r="P753" i="1"/>
  <c r="AB753" i="1"/>
  <c r="W754" i="1"/>
  <c r="AI754" i="1"/>
  <c r="R755" i="1"/>
  <c r="AD755" i="1"/>
  <c r="Y756" i="1"/>
  <c r="AK756" i="1"/>
  <c r="U757" i="1"/>
  <c r="AG757" i="1"/>
  <c r="P758" i="1"/>
  <c r="AB758" i="1"/>
  <c r="X759" i="1"/>
  <c r="AJ759" i="1"/>
  <c r="S760" i="1"/>
  <c r="AE760" i="1"/>
  <c r="O761" i="1"/>
  <c r="AA761" i="1"/>
  <c r="C762" i="1"/>
  <c r="F762" i="1" s="1"/>
  <c r="V762" i="1"/>
  <c r="AH762" i="1"/>
  <c r="Q763" i="1"/>
  <c r="AC763" i="1"/>
  <c r="X764" i="1"/>
  <c r="AJ764" i="1"/>
  <c r="T765" i="1"/>
  <c r="AF765" i="1"/>
  <c r="O766" i="1"/>
  <c r="AA766" i="1"/>
  <c r="R768" i="1"/>
  <c r="AD768" i="1"/>
  <c r="N769" i="1"/>
  <c r="Z769" i="1"/>
  <c r="AT769" i="1"/>
  <c r="U770" i="1"/>
  <c r="AG770" i="1"/>
  <c r="P771" i="1"/>
  <c r="AB771" i="1"/>
  <c r="W772" i="1"/>
  <c r="AI772" i="1"/>
  <c r="S773" i="1"/>
  <c r="AE773" i="1"/>
  <c r="S750" i="1"/>
  <c r="AE750" i="1"/>
  <c r="O751" i="1"/>
  <c r="AA751" i="1"/>
  <c r="C752" i="1"/>
  <c r="F752" i="1" s="1"/>
  <c r="V752" i="1"/>
  <c r="AH752" i="1"/>
  <c r="Q753" i="1"/>
  <c r="AC753" i="1"/>
  <c r="X754" i="1"/>
  <c r="AJ754" i="1"/>
  <c r="S755" i="1"/>
  <c r="AE755" i="1"/>
  <c r="Z756" i="1"/>
  <c r="AT756" i="1"/>
  <c r="V757" i="1"/>
  <c r="AH757" i="1"/>
  <c r="Q758" i="1"/>
  <c r="AC758" i="1"/>
  <c r="Y759" i="1"/>
  <c r="AK759" i="1"/>
  <c r="T760" i="1"/>
  <c r="AF760" i="1"/>
  <c r="P761" i="1"/>
  <c r="AB761" i="1"/>
  <c r="W762" i="1"/>
  <c r="AI762" i="1"/>
  <c r="R763" i="1"/>
  <c r="AD763" i="1"/>
  <c r="Y764" i="1"/>
  <c r="AK764" i="1"/>
  <c r="U765" i="1"/>
  <c r="AG765" i="1"/>
  <c r="P766" i="1"/>
  <c r="AB766" i="1"/>
  <c r="S768" i="1"/>
  <c r="AE768" i="1"/>
  <c r="O769" i="1"/>
  <c r="AA769" i="1"/>
  <c r="C770" i="1"/>
  <c r="F770" i="1" s="1"/>
  <c r="V770" i="1"/>
  <c r="AH770" i="1"/>
  <c r="Q771" i="1"/>
  <c r="AC771" i="1"/>
  <c r="X772" i="1"/>
  <c r="AJ772" i="1"/>
  <c r="T773" i="1"/>
  <c r="AF773" i="1"/>
  <c r="T750" i="1"/>
  <c r="AF750" i="1"/>
  <c r="P751" i="1"/>
  <c r="AB751" i="1"/>
  <c r="W752" i="1"/>
  <c r="AI752" i="1"/>
  <c r="R753" i="1"/>
  <c r="AD753" i="1"/>
  <c r="Y754" i="1"/>
  <c r="AK754" i="1"/>
  <c r="T755" i="1"/>
  <c r="AF755" i="1"/>
  <c r="O756" i="1"/>
  <c r="AA756" i="1"/>
  <c r="C757" i="1"/>
  <c r="F757" i="1" s="1"/>
  <c r="W757" i="1"/>
  <c r="AI757" i="1"/>
  <c r="R758" i="1"/>
  <c r="AD758" i="1"/>
  <c r="N759" i="1"/>
  <c r="Z759" i="1"/>
  <c r="AT759" i="1"/>
  <c r="U760" i="1"/>
  <c r="AG760" i="1"/>
  <c r="Q761" i="1"/>
  <c r="AC761" i="1"/>
  <c r="X762" i="1"/>
  <c r="AJ762" i="1"/>
  <c r="S763" i="1"/>
  <c r="AE763" i="1"/>
  <c r="Z764" i="1"/>
  <c r="AT764" i="1"/>
  <c r="V765" i="1"/>
  <c r="AH765" i="1"/>
  <c r="Q766" i="1"/>
  <c r="AC766" i="1"/>
  <c r="T768" i="1"/>
  <c r="AF768" i="1"/>
  <c r="P769" i="1"/>
  <c r="AB769" i="1"/>
  <c r="W770" i="1"/>
  <c r="AI770" i="1"/>
  <c r="R771" i="1"/>
  <c r="AD771" i="1"/>
  <c r="Y772" i="1"/>
  <c r="AK772" i="1"/>
  <c r="U773" i="1"/>
  <c r="AG773" i="1"/>
  <c r="Q770" i="1"/>
  <c r="AC770" i="1"/>
  <c r="U750" i="1"/>
  <c r="AG750" i="1"/>
  <c r="Q751" i="1"/>
  <c r="AC751" i="1"/>
  <c r="X752" i="1"/>
  <c r="AJ752" i="1"/>
  <c r="S753" i="1"/>
  <c r="AE753" i="1"/>
  <c r="N754" i="1"/>
  <c r="AL754" i="1" s="1"/>
  <c r="Z754" i="1"/>
  <c r="U755" i="1"/>
  <c r="AG755" i="1"/>
  <c r="P756" i="1"/>
  <c r="AB756" i="1"/>
  <c r="X757" i="1"/>
  <c r="AJ757" i="1"/>
  <c r="S758" i="1"/>
  <c r="AE758" i="1"/>
  <c r="O759" i="1"/>
  <c r="AA759" i="1"/>
  <c r="C760" i="1"/>
  <c r="F760" i="1" s="1"/>
  <c r="V760" i="1"/>
  <c r="AH760" i="1"/>
  <c r="R761" i="1"/>
  <c r="AD761" i="1"/>
  <c r="Y762" i="1"/>
  <c r="AK762" i="1"/>
  <c r="T763" i="1"/>
  <c r="AF763" i="1"/>
  <c r="O764" i="1"/>
  <c r="AA764" i="1"/>
  <c r="C765" i="1"/>
  <c r="F765" i="1" s="1"/>
  <c r="W765" i="1"/>
  <c r="AI765" i="1"/>
  <c r="R766" i="1"/>
  <c r="AD766" i="1"/>
  <c r="U768" i="1"/>
  <c r="AG768" i="1"/>
  <c r="Q769" i="1"/>
  <c r="AC769" i="1"/>
  <c r="X770" i="1"/>
  <c r="AJ770" i="1"/>
  <c r="S771" i="1"/>
  <c r="AE771" i="1"/>
  <c r="N772" i="1"/>
  <c r="Z772" i="1"/>
  <c r="AT772" i="1"/>
  <c r="V773" i="1"/>
  <c r="AH773" i="1"/>
  <c r="C750" i="1"/>
  <c r="F750" i="1" s="1"/>
  <c r="V750" i="1"/>
  <c r="AH750" i="1"/>
  <c r="R751" i="1"/>
  <c r="AD751" i="1"/>
  <c r="Y752" i="1"/>
  <c r="AK752" i="1"/>
  <c r="T753" i="1"/>
  <c r="AF753" i="1"/>
  <c r="O754" i="1"/>
  <c r="AA754" i="1"/>
  <c r="AT754" i="1"/>
  <c r="V755" i="1"/>
  <c r="AH755" i="1"/>
  <c r="Q756" i="1"/>
  <c r="AC756" i="1"/>
  <c r="Y757" i="1"/>
  <c r="AK757" i="1"/>
  <c r="T758" i="1"/>
  <c r="AF758" i="1"/>
  <c r="P759" i="1"/>
  <c r="AB759" i="1"/>
  <c r="W760" i="1"/>
  <c r="AI760" i="1"/>
  <c r="S761" i="1"/>
  <c r="AE761" i="1"/>
  <c r="Z762" i="1"/>
  <c r="U763" i="1"/>
  <c r="AG763" i="1"/>
  <c r="P764" i="1"/>
  <c r="AB764" i="1"/>
  <c r="X765" i="1"/>
  <c r="AJ765" i="1"/>
  <c r="S766" i="1"/>
  <c r="AE766" i="1"/>
  <c r="C768" i="1"/>
  <c r="F768" i="1" s="1"/>
  <c r="V768" i="1"/>
  <c r="AH768" i="1"/>
  <c r="R769" i="1"/>
  <c r="AD769" i="1"/>
  <c r="Y770" i="1"/>
  <c r="AK770" i="1"/>
  <c r="T771" i="1"/>
  <c r="AF771" i="1"/>
  <c r="O772" i="1"/>
  <c r="AA772" i="1"/>
  <c r="C773" i="1"/>
  <c r="F773" i="1" s="1"/>
  <c r="W773" i="1"/>
  <c r="AI773" i="1"/>
  <c r="W750" i="1"/>
  <c r="AI750" i="1"/>
  <c r="S751" i="1"/>
  <c r="AE751" i="1"/>
  <c r="N752" i="1"/>
  <c r="Z752" i="1"/>
  <c r="U753" i="1"/>
  <c r="AG753" i="1"/>
  <c r="P754" i="1"/>
  <c r="AB754" i="1"/>
  <c r="C755" i="1"/>
  <c r="F755" i="1" s="1"/>
  <c r="W755" i="1"/>
  <c r="AI755" i="1"/>
  <c r="R756" i="1"/>
  <c r="AD756" i="1"/>
  <c r="N757" i="1"/>
  <c r="Z757" i="1"/>
  <c r="AT757" i="1"/>
  <c r="U758" i="1"/>
  <c r="AG758" i="1"/>
  <c r="Q759" i="1"/>
  <c r="AC759" i="1"/>
  <c r="X760" i="1"/>
  <c r="AJ760" i="1"/>
  <c r="T761" i="1"/>
  <c r="AF761" i="1"/>
  <c r="O762" i="1"/>
  <c r="AA762" i="1"/>
  <c r="AT762" i="1"/>
  <c r="V763" i="1"/>
  <c r="AH763" i="1"/>
  <c r="Q764" i="1"/>
  <c r="AC764" i="1"/>
  <c r="Y765" i="1"/>
  <c r="AK765" i="1"/>
  <c r="T766" i="1"/>
  <c r="AF766" i="1"/>
  <c r="W768" i="1"/>
  <c r="AI768" i="1"/>
  <c r="S769" i="1"/>
  <c r="AE769" i="1"/>
  <c r="N770" i="1"/>
  <c r="Z770" i="1"/>
  <c r="U771" i="1"/>
  <c r="AG771" i="1"/>
  <c r="P772" i="1"/>
  <c r="AB772" i="1"/>
  <c r="X773" i="1"/>
  <c r="AJ773" i="1"/>
  <c r="X750" i="1"/>
  <c r="AJ750" i="1"/>
  <c r="T751" i="1"/>
  <c r="AF751" i="1"/>
  <c r="O752" i="1"/>
  <c r="AA752" i="1"/>
  <c r="AT752" i="1"/>
  <c r="V753" i="1"/>
  <c r="AH753" i="1"/>
  <c r="Q754" i="1"/>
  <c r="AC754" i="1"/>
  <c r="X755" i="1"/>
  <c r="AJ755" i="1"/>
  <c r="S756" i="1"/>
  <c r="AE756" i="1"/>
  <c r="O757" i="1"/>
  <c r="AA757" i="1"/>
  <c r="C758" i="1"/>
  <c r="F758" i="1" s="1"/>
  <c r="V758" i="1"/>
  <c r="AH758" i="1"/>
  <c r="R759" i="1"/>
  <c r="AD759" i="1"/>
  <c r="Y760" i="1"/>
  <c r="AK760" i="1"/>
  <c r="U761" i="1"/>
  <c r="AG761" i="1"/>
  <c r="P762" i="1"/>
  <c r="AB762" i="1"/>
  <c r="C763" i="1"/>
  <c r="F763" i="1" s="1"/>
  <c r="W763" i="1"/>
  <c r="AI763" i="1"/>
  <c r="R764" i="1"/>
  <c r="AD764" i="1"/>
  <c r="N765" i="1"/>
  <c r="Z765" i="1"/>
  <c r="AT765" i="1"/>
  <c r="U766" i="1"/>
  <c r="AG766" i="1"/>
  <c r="X768" i="1"/>
  <c r="AJ768" i="1"/>
  <c r="T769" i="1"/>
  <c r="AF769" i="1"/>
  <c r="O770" i="1"/>
  <c r="AA770" i="1"/>
  <c r="AT770" i="1"/>
  <c r="V771" i="1"/>
  <c r="AH771" i="1"/>
  <c r="Q772" i="1"/>
  <c r="AC772" i="1"/>
  <c r="Y773" i="1"/>
  <c r="AK773" i="1"/>
  <c r="Y750" i="1"/>
  <c r="U751" i="1"/>
  <c r="P752" i="1"/>
  <c r="C753" i="1"/>
  <c r="F753" i="1" s="1"/>
  <c r="W753" i="1"/>
  <c r="R754" i="1"/>
  <c r="Y755" i="1"/>
  <c r="T756" i="1"/>
  <c r="P757" i="1"/>
  <c r="W758" i="1"/>
  <c r="S759" i="1"/>
  <c r="N760" i="1"/>
  <c r="Z760" i="1"/>
  <c r="V761" i="1"/>
  <c r="Q762" i="1"/>
  <c r="X763" i="1"/>
  <c r="S764" i="1"/>
  <c r="O765" i="1"/>
  <c r="C766" i="1"/>
  <c r="F766" i="1" s="1"/>
  <c r="V766" i="1"/>
  <c r="Y768" i="1"/>
  <c r="U769" i="1"/>
  <c r="P770" i="1"/>
  <c r="C771" i="1"/>
  <c r="F771" i="1" s="1"/>
  <c r="W771" i="1"/>
  <c r="R772" i="1"/>
  <c r="N773" i="1"/>
  <c r="Z773" i="1"/>
  <c r="AP589" i="1"/>
  <c r="AP601" i="1"/>
  <c r="AP583" i="1"/>
  <c r="AP585" i="1"/>
  <c r="AP587" i="1"/>
  <c r="AP594" i="1"/>
  <c r="AP599" i="1"/>
  <c r="AP592" i="1"/>
  <c r="AP604" i="1"/>
  <c r="AP596" i="1"/>
  <c r="AP597" i="1"/>
  <c r="AP590" i="1"/>
  <c r="AP602" i="1"/>
  <c r="AP595" i="1"/>
  <c r="AP582" i="1"/>
  <c r="AP584" i="1"/>
  <c r="AP586" i="1"/>
  <c r="AP588" i="1"/>
  <c r="AP600" i="1"/>
  <c r="AP593" i="1"/>
  <c r="AP605" i="1"/>
  <c r="AP598" i="1"/>
  <c r="AP591" i="1"/>
  <c r="AP603" i="1"/>
  <c r="AN588" i="1"/>
  <c r="AO588" i="1" s="1"/>
  <c r="AN589" i="1"/>
  <c r="AO589" i="1" s="1"/>
  <c r="AN590" i="1"/>
  <c r="AO590" i="1" s="1"/>
  <c r="AN591" i="1"/>
  <c r="AO591" i="1" s="1"/>
  <c r="AN592" i="1"/>
  <c r="AO592" i="1" s="1"/>
  <c r="AN593" i="1"/>
  <c r="AO593" i="1" s="1"/>
  <c r="AN594" i="1"/>
  <c r="AO594" i="1" s="1"/>
  <c r="AN595" i="1"/>
  <c r="AO595" i="1" s="1"/>
  <c r="AN596" i="1"/>
  <c r="AO596" i="1" s="1"/>
  <c r="AN597" i="1"/>
  <c r="AO597" i="1" s="1"/>
  <c r="AN598" i="1"/>
  <c r="AO598" i="1" s="1"/>
  <c r="AN599" i="1"/>
  <c r="AO599" i="1" s="1"/>
  <c r="AN600" i="1"/>
  <c r="AO600" i="1" s="1"/>
  <c r="AN601" i="1"/>
  <c r="AO601" i="1" s="1"/>
  <c r="AN602" i="1"/>
  <c r="AO602" i="1" s="1"/>
  <c r="AN603" i="1"/>
  <c r="AO603" i="1" s="1"/>
  <c r="AN604" i="1"/>
  <c r="AO604" i="1" s="1"/>
  <c r="AN605" i="1"/>
  <c r="AO605" i="1" s="1"/>
  <c r="AQ439" i="1"/>
  <c r="AP613" i="1"/>
  <c r="AP625" i="1"/>
  <c r="AP606" i="1"/>
  <c r="AP618" i="1"/>
  <c r="AP611" i="1"/>
  <c r="AP623" i="1"/>
  <c r="AP616" i="1"/>
  <c r="AP609" i="1"/>
  <c r="AP621" i="1"/>
  <c r="AP614" i="1"/>
  <c r="AP626" i="1"/>
  <c r="AP607" i="1"/>
  <c r="AP619" i="1"/>
  <c r="AP612" i="1"/>
  <c r="AP624" i="1"/>
  <c r="AP617" i="1"/>
  <c r="AP610" i="1"/>
  <c r="AP622" i="1"/>
  <c r="AP629" i="1"/>
  <c r="AP615" i="1"/>
  <c r="AP627" i="1"/>
  <c r="AP608" i="1"/>
  <c r="AP620" i="1"/>
  <c r="AN723" i="1"/>
  <c r="AO723" i="1" s="1"/>
  <c r="AN717" i="1"/>
  <c r="AO717" i="1" s="1"/>
  <c r="AN606" i="1"/>
  <c r="AO606" i="1" s="1"/>
  <c r="AN607" i="1"/>
  <c r="AO607" i="1" s="1"/>
  <c r="AN608" i="1"/>
  <c r="AO608" i="1" s="1"/>
  <c r="AN609" i="1"/>
  <c r="AO609" i="1" s="1"/>
  <c r="AN610" i="1"/>
  <c r="AO610" i="1" s="1"/>
  <c r="AN611" i="1"/>
  <c r="AO611" i="1" s="1"/>
  <c r="AN612" i="1"/>
  <c r="AO612" i="1" s="1"/>
  <c r="AN613" i="1"/>
  <c r="AO613" i="1" s="1"/>
  <c r="AN614" i="1"/>
  <c r="AO614" i="1" s="1"/>
  <c r="AN615" i="1"/>
  <c r="AO615" i="1" s="1"/>
  <c r="AN616" i="1"/>
  <c r="AO616" i="1" s="1"/>
  <c r="AN617" i="1"/>
  <c r="AO617" i="1" s="1"/>
  <c r="AN618" i="1"/>
  <c r="AO618" i="1" s="1"/>
  <c r="AN619" i="1"/>
  <c r="AO619" i="1" s="1"/>
  <c r="AN620" i="1"/>
  <c r="AO620" i="1" s="1"/>
  <c r="AN621" i="1"/>
  <c r="AO621" i="1" s="1"/>
  <c r="AN622" i="1"/>
  <c r="AO622" i="1" s="1"/>
  <c r="AN623" i="1"/>
  <c r="AO623" i="1" s="1"/>
  <c r="AN624" i="1"/>
  <c r="AO624" i="1" s="1"/>
  <c r="AN625" i="1"/>
  <c r="AO625" i="1" s="1"/>
  <c r="AN626" i="1"/>
  <c r="AO626" i="1" s="1"/>
  <c r="AN627" i="1"/>
  <c r="AO627" i="1" s="1"/>
  <c r="AN628" i="1"/>
  <c r="AO628" i="1" s="1"/>
  <c r="AN629" i="1"/>
  <c r="AO629" i="1" s="1"/>
  <c r="AN721" i="1"/>
  <c r="AO721" i="1" s="1"/>
  <c r="AN719" i="1"/>
  <c r="AO719" i="1" s="1"/>
  <c r="AQ411" i="1"/>
  <c r="AN444" i="1"/>
  <c r="AO444" i="1" s="1"/>
  <c r="AQ1493" i="1"/>
  <c r="AQ447" i="1"/>
  <c r="AN711" i="1"/>
  <c r="AO711" i="1" s="1"/>
  <c r="AN705" i="1"/>
  <c r="AO705" i="1" s="1"/>
  <c r="AP656" i="1"/>
  <c r="AP668" i="1"/>
  <c r="AP661" i="1"/>
  <c r="AP673" i="1"/>
  <c r="AP659" i="1"/>
  <c r="AP671" i="1"/>
  <c r="AP664" i="1"/>
  <c r="AP676" i="1"/>
  <c r="AP654" i="1"/>
  <c r="AP657" i="1"/>
  <c r="AP669" i="1"/>
  <c r="AP666" i="1"/>
  <c r="AP662" i="1"/>
  <c r="AP674" i="1"/>
  <c r="AP655" i="1"/>
  <c r="AP667" i="1"/>
  <c r="AP660" i="1"/>
  <c r="AP672" i="1"/>
  <c r="AP665" i="1"/>
  <c r="AP677" i="1"/>
  <c r="AP658" i="1"/>
  <c r="AP670" i="1"/>
  <c r="AP663" i="1"/>
  <c r="AP675" i="1"/>
  <c r="AN702" i="1"/>
  <c r="AO702" i="1" s="1"/>
  <c r="AN708" i="1"/>
  <c r="AO708" i="1" s="1"/>
  <c r="AN714" i="1"/>
  <c r="AO714" i="1" s="1"/>
  <c r="AN720" i="1"/>
  <c r="AO720" i="1" s="1"/>
  <c r="AN722" i="1"/>
  <c r="AO722" i="1" s="1"/>
  <c r="AN654" i="1"/>
  <c r="AO654" i="1" s="1"/>
  <c r="AN655" i="1"/>
  <c r="AO655" i="1" s="1"/>
  <c r="AN656" i="1"/>
  <c r="AO656" i="1" s="1"/>
  <c r="AN657" i="1"/>
  <c r="AO657" i="1" s="1"/>
  <c r="AN658" i="1"/>
  <c r="AO658" i="1" s="1"/>
  <c r="AN659" i="1"/>
  <c r="AO659" i="1" s="1"/>
  <c r="AN660" i="1"/>
  <c r="AO660" i="1" s="1"/>
  <c r="AN661" i="1"/>
  <c r="AO661" i="1" s="1"/>
  <c r="AN662" i="1"/>
  <c r="AO662" i="1" s="1"/>
  <c r="AN663" i="1"/>
  <c r="AO663" i="1" s="1"/>
  <c r="AN664" i="1"/>
  <c r="AO664" i="1" s="1"/>
  <c r="AN665" i="1"/>
  <c r="AO665" i="1" s="1"/>
  <c r="AN666" i="1"/>
  <c r="AO666" i="1" s="1"/>
  <c r="AN667" i="1"/>
  <c r="AO667" i="1" s="1"/>
  <c r="AN668" i="1"/>
  <c r="AO668" i="1" s="1"/>
  <c r="AN669" i="1"/>
  <c r="AO669" i="1" s="1"/>
  <c r="AN670" i="1"/>
  <c r="AO670" i="1" s="1"/>
  <c r="AN671" i="1"/>
  <c r="AO671" i="1" s="1"/>
  <c r="AN672" i="1"/>
  <c r="AO672" i="1" s="1"/>
  <c r="AN673" i="1"/>
  <c r="AO673" i="1" s="1"/>
  <c r="AN674" i="1"/>
  <c r="AO674" i="1" s="1"/>
  <c r="AN675" i="1"/>
  <c r="AO675" i="1" s="1"/>
  <c r="AN676" i="1"/>
  <c r="AO676" i="1" s="1"/>
  <c r="AN677" i="1"/>
  <c r="AO677" i="1" s="1"/>
  <c r="AP680" i="1"/>
  <c r="AP692" i="1"/>
  <c r="AP685" i="1"/>
  <c r="AP697" i="1"/>
  <c r="AP683" i="1"/>
  <c r="AP695" i="1"/>
  <c r="AP688" i="1"/>
  <c r="AP700" i="1"/>
  <c r="AP681" i="1"/>
  <c r="AP693" i="1"/>
  <c r="AP686" i="1"/>
  <c r="AP698" i="1"/>
  <c r="AP678" i="1"/>
  <c r="AP690" i="1"/>
  <c r="AP679" i="1"/>
  <c r="AP691" i="1"/>
  <c r="AP684" i="1"/>
  <c r="AP696" i="1"/>
  <c r="AP689" i="1"/>
  <c r="AP701" i="1"/>
  <c r="AP682" i="1"/>
  <c r="AP694" i="1"/>
  <c r="AP687" i="1"/>
  <c r="AP699" i="1"/>
  <c r="AN704" i="1"/>
  <c r="AO704" i="1" s="1"/>
  <c r="AN707" i="1"/>
  <c r="AO707" i="1" s="1"/>
  <c r="AN710" i="1"/>
  <c r="AO710" i="1" s="1"/>
  <c r="AN713" i="1"/>
  <c r="AO713" i="1" s="1"/>
  <c r="AN716" i="1"/>
  <c r="AO716" i="1" s="1"/>
  <c r="AN718" i="1"/>
  <c r="AO718" i="1" s="1"/>
  <c r="AN703" i="1"/>
  <c r="AO703" i="1" s="1"/>
  <c r="AN706" i="1"/>
  <c r="AO706" i="1" s="1"/>
  <c r="AN709" i="1"/>
  <c r="AO709" i="1" s="1"/>
  <c r="AN712" i="1"/>
  <c r="AO712" i="1" s="1"/>
  <c r="AN715" i="1"/>
  <c r="AO715" i="1" s="1"/>
  <c r="AN724" i="1"/>
  <c r="AO724" i="1" s="1"/>
  <c r="AN678" i="1"/>
  <c r="AO678" i="1" s="1"/>
  <c r="AN679" i="1"/>
  <c r="AO679" i="1" s="1"/>
  <c r="AN680" i="1"/>
  <c r="AO680" i="1" s="1"/>
  <c r="AN681" i="1"/>
  <c r="AO681" i="1" s="1"/>
  <c r="AN682" i="1"/>
  <c r="AO682" i="1" s="1"/>
  <c r="AN683" i="1"/>
  <c r="AO683" i="1" s="1"/>
  <c r="AN684" i="1"/>
  <c r="AO684" i="1" s="1"/>
  <c r="AN685" i="1"/>
  <c r="AO685" i="1" s="1"/>
  <c r="AN686" i="1"/>
  <c r="AO686" i="1" s="1"/>
  <c r="AN687" i="1"/>
  <c r="AO687" i="1" s="1"/>
  <c r="AN688" i="1"/>
  <c r="AO688" i="1" s="1"/>
  <c r="AN689" i="1"/>
  <c r="AO689" i="1" s="1"/>
  <c r="AN690" i="1"/>
  <c r="AO690" i="1" s="1"/>
  <c r="AN691" i="1"/>
  <c r="AO691" i="1" s="1"/>
  <c r="AN692" i="1"/>
  <c r="AO692" i="1" s="1"/>
  <c r="AN693" i="1"/>
  <c r="AO693" i="1" s="1"/>
  <c r="AN694" i="1"/>
  <c r="AO694" i="1" s="1"/>
  <c r="AN695" i="1"/>
  <c r="AO695" i="1" s="1"/>
  <c r="AN696" i="1"/>
  <c r="AO696" i="1" s="1"/>
  <c r="AN697" i="1"/>
  <c r="AO697" i="1" s="1"/>
  <c r="AN698" i="1"/>
  <c r="AO698" i="1" s="1"/>
  <c r="AN699" i="1"/>
  <c r="AO699" i="1" s="1"/>
  <c r="AN700" i="1"/>
  <c r="AO700" i="1" s="1"/>
  <c r="AN701" i="1"/>
  <c r="AO701" i="1" s="1"/>
  <c r="AP720" i="1"/>
  <c r="AP722" i="1"/>
  <c r="AP724" i="1"/>
  <c r="AP721" i="1"/>
  <c r="AP723" i="1"/>
  <c r="AP725" i="1"/>
  <c r="AQ464" i="1"/>
  <c r="AQ396" i="1"/>
  <c r="AQ797" i="1"/>
  <c r="AQ1487" i="1"/>
  <c r="AQ1492" i="1"/>
  <c r="AN726" i="1"/>
  <c r="AO726" i="1" s="1"/>
  <c r="AN467" i="1"/>
  <c r="AO467" i="1" s="1"/>
  <c r="AN725" i="1"/>
  <c r="AO725" i="1" s="1"/>
  <c r="AQ1481" i="1"/>
  <c r="AQ1486" i="1"/>
  <c r="AQ402" i="1"/>
  <c r="AQ1484" i="1"/>
  <c r="AQ1478" i="1"/>
  <c r="AQ1489" i="1"/>
  <c r="AQ1483" i="1"/>
  <c r="AQ1480" i="1"/>
  <c r="AQ1477" i="1"/>
  <c r="AN727" i="1"/>
  <c r="AO727" i="1" s="1"/>
  <c r="AN728" i="1"/>
  <c r="AO728" i="1" s="1"/>
  <c r="AN729" i="1"/>
  <c r="AO729" i="1" s="1"/>
  <c r="AN730" i="1"/>
  <c r="AO730" i="1" s="1"/>
  <c r="AN731" i="1"/>
  <c r="AO731" i="1" s="1"/>
  <c r="AN732" i="1"/>
  <c r="AO732" i="1" s="1"/>
  <c r="AN733" i="1"/>
  <c r="AO733" i="1" s="1"/>
  <c r="AN734" i="1"/>
  <c r="AO734" i="1" s="1"/>
  <c r="AN735" i="1"/>
  <c r="AO735" i="1" s="1"/>
  <c r="AN736" i="1"/>
  <c r="AO736" i="1" s="1"/>
  <c r="AN737" i="1"/>
  <c r="AO737" i="1" s="1"/>
  <c r="AN738" i="1"/>
  <c r="AO738" i="1" s="1"/>
  <c r="AN739" i="1"/>
  <c r="AO739" i="1" s="1"/>
  <c r="AN740" i="1"/>
  <c r="AO740" i="1" s="1"/>
  <c r="AN741" i="1"/>
  <c r="AO741" i="1" s="1"/>
  <c r="AN742" i="1"/>
  <c r="AO742" i="1" s="1"/>
  <c r="AN743" i="1"/>
  <c r="AO743" i="1" s="1"/>
  <c r="AN744" i="1"/>
  <c r="AO744" i="1" s="1"/>
  <c r="AN745" i="1"/>
  <c r="AO745" i="1" s="1"/>
  <c r="AN746" i="1"/>
  <c r="AO746" i="1" s="1"/>
  <c r="AN747" i="1"/>
  <c r="AO747" i="1" s="1"/>
  <c r="AN748" i="1"/>
  <c r="AO748" i="1" s="1"/>
  <c r="AN749" i="1"/>
  <c r="AO749" i="1" s="1"/>
  <c r="AQ1490" i="1"/>
  <c r="AN750" i="1"/>
  <c r="AN751" i="1"/>
  <c r="AN752" i="1"/>
  <c r="AN753" i="1"/>
  <c r="AN754" i="1"/>
  <c r="AN755" i="1"/>
  <c r="AN756" i="1"/>
  <c r="AN757" i="1"/>
  <c r="AN758" i="1"/>
  <c r="AN759" i="1"/>
  <c r="AN760" i="1"/>
  <c r="AN761" i="1"/>
  <c r="AN762" i="1"/>
  <c r="AN763" i="1"/>
  <c r="AN764" i="1"/>
  <c r="AN765" i="1"/>
  <c r="AN766" i="1"/>
  <c r="AN767" i="1"/>
  <c r="AN768" i="1"/>
  <c r="AN769" i="1"/>
  <c r="AN770" i="1"/>
  <c r="AN771" i="1"/>
  <c r="AN772" i="1"/>
  <c r="AN773" i="1"/>
  <c r="AQ1479" i="1"/>
  <c r="AQ1482" i="1"/>
  <c r="AQ1485" i="1"/>
  <c r="AQ1488" i="1"/>
  <c r="AQ1491" i="1"/>
  <c r="AN1494" i="1"/>
  <c r="AN1495" i="1"/>
  <c r="AN1496" i="1"/>
  <c r="AN1497" i="1"/>
  <c r="AN1498" i="1"/>
  <c r="AN1499" i="1"/>
  <c r="AN1500" i="1"/>
  <c r="AN1069" i="1"/>
  <c r="AN1070" i="1"/>
  <c r="AN1071" i="1"/>
  <c r="AN1072" i="1"/>
  <c r="AN1073" i="1"/>
  <c r="AN1074" i="1"/>
  <c r="AN1075" i="1"/>
  <c r="AN1076" i="1"/>
  <c r="AN1077" i="1"/>
  <c r="AN1078" i="1"/>
  <c r="AN1079" i="1"/>
  <c r="AN1080" i="1"/>
  <c r="AN1081" i="1"/>
  <c r="AN1082" i="1"/>
  <c r="AN1083" i="1"/>
  <c r="AN1084" i="1"/>
  <c r="AN1085" i="1"/>
  <c r="AN1086" i="1"/>
  <c r="AN1087" i="1"/>
  <c r="AN1088" i="1"/>
  <c r="AN1089" i="1"/>
  <c r="AN1090" i="1"/>
  <c r="AN1091" i="1"/>
  <c r="AN1092" i="1"/>
  <c r="AQ406" i="1"/>
  <c r="AN1093" i="1"/>
  <c r="AN1094" i="1"/>
  <c r="AN1095" i="1"/>
  <c r="AN1096" i="1"/>
  <c r="AN1097" i="1"/>
  <c r="AN1098" i="1"/>
  <c r="AN1099" i="1"/>
  <c r="AN1100" i="1"/>
  <c r="AN1101" i="1"/>
  <c r="AN1102" i="1"/>
  <c r="AN1103" i="1"/>
  <c r="AN1104" i="1"/>
  <c r="AN1105" i="1"/>
  <c r="AN1106" i="1"/>
  <c r="AN1107" i="1"/>
  <c r="AN1108" i="1"/>
  <c r="AN1109" i="1"/>
  <c r="AN1110" i="1"/>
  <c r="AN1111" i="1"/>
  <c r="AN1112" i="1"/>
  <c r="AN1113" i="1"/>
  <c r="AN1114" i="1"/>
  <c r="AN1115" i="1"/>
  <c r="AN1116" i="1"/>
  <c r="AN1117" i="1"/>
  <c r="AN1118" i="1"/>
  <c r="AN1119" i="1"/>
  <c r="AN1120" i="1"/>
  <c r="AN1121" i="1"/>
  <c r="AN1122" i="1"/>
  <c r="AN1123" i="1"/>
  <c r="AN1124" i="1"/>
  <c r="AN1125" i="1"/>
  <c r="AN1126" i="1"/>
  <c r="AN1127" i="1"/>
  <c r="AN1128" i="1"/>
  <c r="AN1129" i="1"/>
  <c r="AN1130" i="1"/>
  <c r="AN1131" i="1"/>
  <c r="AN1132" i="1"/>
  <c r="AN1133" i="1"/>
  <c r="AN1134" i="1"/>
  <c r="AN1135" i="1"/>
  <c r="AN1136" i="1"/>
  <c r="AN1137" i="1"/>
  <c r="AN1138" i="1"/>
  <c r="AN1139" i="1"/>
  <c r="AN1140" i="1"/>
  <c r="AN781" i="1"/>
  <c r="AO781" i="1" s="1"/>
  <c r="AQ391" i="1"/>
  <c r="AQ460" i="1"/>
  <c r="AN471" i="1"/>
  <c r="AO471" i="1" s="1"/>
  <c r="AN950" i="1"/>
  <c r="AQ463" i="1"/>
  <c r="AQ468" i="1"/>
  <c r="AQ477" i="1"/>
  <c r="AN1141" i="1"/>
  <c r="AN1142" i="1"/>
  <c r="AN1143" i="1"/>
  <c r="AN1144" i="1"/>
  <c r="AN1145" i="1"/>
  <c r="AN1146" i="1"/>
  <c r="AN1147" i="1"/>
  <c r="AN1148" i="1"/>
  <c r="AN1149" i="1"/>
  <c r="AN1150" i="1"/>
  <c r="AN1151" i="1"/>
  <c r="AN1152" i="1"/>
  <c r="AN1153" i="1"/>
  <c r="AN1154" i="1"/>
  <c r="AN1155" i="1"/>
  <c r="AN1156" i="1"/>
  <c r="AN1157" i="1"/>
  <c r="AN1158" i="1"/>
  <c r="AN1159" i="1"/>
  <c r="AN1160" i="1"/>
  <c r="AN1161" i="1"/>
  <c r="AN1162" i="1"/>
  <c r="AN1163" i="1"/>
  <c r="AN1164" i="1"/>
  <c r="AQ442" i="1"/>
  <c r="AQ394" i="1"/>
  <c r="AN403" i="1"/>
  <c r="AO403" i="1" s="1"/>
  <c r="AQ445" i="1"/>
  <c r="AN1165" i="1"/>
  <c r="AN1166" i="1"/>
  <c r="AN1167" i="1"/>
  <c r="AN1168" i="1"/>
  <c r="AN1169" i="1"/>
  <c r="AN1170" i="1"/>
  <c r="AN1171" i="1"/>
  <c r="AN1172" i="1"/>
  <c r="AN1173" i="1"/>
  <c r="AN1174" i="1"/>
  <c r="AN1175" i="1"/>
  <c r="AN1176" i="1"/>
  <c r="AN1177" i="1"/>
  <c r="AN1178" i="1"/>
  <c r="AN1179" i="1"/>
  <c r="AN1180" i="1"/>
  <c r="AN1181" i="1"/>
  <c r="AN1182" i="1"/>
  <c r="AN1183" i="1"/>
  <c r="AN1184" i="1"/>
  <c r="AN1185" i="1"/>
  <c r="AN1186" i="1"/>
  <c r="AN1187" i="1"/>
  <c r="AN1188" i="1"/>
  <c r="AN1189" i="1"/>
  <c r="AN1190" i="1"/>
  <c r="AN1191" i="1"/>
  <c r="AN1192" i="1"/>
  <c r="AN1193" i="1"/>
  <c r="AN1194" i="1"/>
  <c r="AN1195" i="1"/>
  <c r="AN1196" i="1"/>
  <c r="AN1197" i="1"/>
  <c r="AN1198" i="1"/>
  <c r="AN1199" i="1"/>
  <c r="AN1200" i="1"/>
  <c r="AN1201" i="1"/>
  <c r="AN1202" i="1"/>
  <c r="AN1203" i="1"/>
  <c r="AN1204" i="1"/>
  <c r="AN1205" i="1"/>
  <c r="AN1206" i="1"/>
  <c r="AN1207" i="1"/>
  <c r="AN1208" i="1"/>
  <c r="AN1209" i="1"/>
  <c r="AN1210" i="1"/>
  <c r="AN1211" i="1"/>
  <c r="AN1212" i="1"/>
  <c r="AN1213" i="1"/>
  <c r="AN1214" i="1"/>
  <c r="AN1215" i="1"/>
  <c r="AN1216" i="1"/>
  <c r="AN1217" i="1"/>
  <c r="AN1218" i="1"/>
  <c r="AN1219" i="1"/>
  <c r="AN1220" i="1"/>
  <c r="AN1221" i="1"/>
  <c r="AN1222" i="1"/>
  <c r="AN1223" i="1"/>
  <c r="AN1224" i="1"/>
  <c r="AN1225" i="1"/>
  <c r="AN1226" i="1"/>
  <c r="AN1227" i="1"/>
  <c r="AN1228" i="1"/>
  <c r="AN1229" i="1"/>
  <c r="AN1230" i="1"/>
  <c r="AN1231" i="1"/>
  <c r="AN1232" i="1"/>
  <c r="AN1233" i="1"/>
  <c r="AN1234" i="1"/>
  <c r="AN1235" i="1"/>
  <c r="AN1236" i="1"/>
  <c r="AN1237" i="1"/>
  <c r="AN1238" i="1"/>
  <c r="AN1239" i="1"/>
  <c r="AN1240" i="1"/>
  <c r="AN1241" i="1"/>
  <c r="AN1242" i="1"/>
  <c r="AN1243" i="1"/>
  <c r="AN1244" i="1"/>
  <c r="AN1245" i="1"/>
  <c r="AN1246" i="1"/>
  <c r="AN1247" i="1"/>
  <c r="AN1248" i="1"/>
  <c r="AN1249" i="1"/>
  <c r="AN1250" i="1"/>
  <c r="AN1251" i="1"/>
  <c r="AN1252" i="1"/>
  <c r="AN1253" i="1"/>
  <c r="AN1254" i="1"/>
  <c r="AN1255" i="1"/>
  <c r="AN1256" i="1"/>
  <c r="AN1257" i="1"/>
  <c r="AN1258" i="1"/>
  <c r="AN1259" i="1"/>
  <c r="AN1260" i="1"/>
  <c r="AN1261" i="1"/>
  <c r="AN1262" i="1"/>
  <c r="AN1263" i="1"/>
  <c r="AN1264" i="1"/>
  <c r="AN1265" i="1"/>
  <c r="AN1266" i="1"/>
  <c r="AN1267" i="1"/>
  <c r="AN1268" i="1"/>
  <c r="AN1269" i="1"/>
  <c r="AN1270" i="1"/>
  <c r="AN1271" i="1"/>
  <c r="AN1272" i="1"/>
  <c r="AN1273" i="1"/>
  <c r="AN1274" i="1"/>
  <c r="AN1275" i="1"/>
  <c r="AN1276" i="1"/>
  <c r="AN1277" i="1"/>
  <c r="AN1278" i="1"/>
  <c r="AN1279" i="1"/>
  <c r="AN1280" i="1"/>
  <c r="AN1281" i="1"/>
  <c r="AN1282" i="1"/>
  <c r="AN1283" i="1"/>
  <c r="AN1284" i="1"/>
  <c r="AN438" i="1"/>
  <c r="AO438" i="1" s="1"/>
  <c r="AN450" i="1"/>
  <c r="AO450" i="1" s="1"/>
  <c r="AN409" i="1"/>
  <c r="AO409" i="1" s="1"/>
  <c r="AN412" i="1"/>
  <c r="AO412" i="1" s="1"/>
  <c r="AN397" i="1"/>
  <c r="AO397" i="1" s="1"/>
  <c r="AQ453" i="1"/>
  <c r="AN1285" i="1"/>
  <c r="AN1286" i="1"/>
  <c r="AN1287" i="1"/>
  <c r="AN1288" i="1"/>
  <c r="AN1289" i="1"/>
  <c r="AN1290" i="1"/>
  <c r="AN1291" i="1"/>
  <c r="AN1292" i="1"/>
  <c r="AN1293" i="1"/>
  <c r="AN1294" i="1"/>
  <c r="AN1295" i="1"/>
  <c r="AN1296" i="1"/>
  <c r="AN1297" i="1"/>
  <c r="AN1298" i="1"/>
  <c r="AN1299" i="1"/>
  <c r="AN1300" i="1"/>
  <c r="AN1301" i="1"/>
  <c r="AN1302" i="1"/>
  <c r="AN1303" i="1"/>
  <c r="AN1304" i="1"/>
  <c r="AN1305" i="1"/>
  <c r="AN1306" i="1"/>
  <c r="AN1307" i="1"/>
  <c r="AN1308" i="1"/>
  <c r="AN1309" i="1"/>
  <c r="AN1310" i="1"/>
  <c r="AN1311" i="1"/>
  <c r="AN1312" i="1"/>
  <c r="AN1313" i="1"/>
  <c r="AN1314" i="1"/>
  <c r="AN1315" i="1"/>
  <c r="AN1316" i="1"/>
  <c r="AN1317" i="1"/>
  <c r="AN1318" i="1"/>
  <c r="AN1319" i="1"/>
  <c r="AN1320" i="1"/>
  <c r="AN1321" i="1"/>
  <c r="AN1322" i="1"/>
  <c r="AN1323" i="1"/>
  <c r="AN1324" i="1"/>
  <c r="AN1325" i="1"/>
  <c r="AN1326" i="1"/>
  <c r="AN1327" i="1"/>
  <c r="AN1328" i="1"/>
  <c r="AN1329" i="1"/>
  <c r="AN1330" i="1"/>
  <c r="AN1331" i="1"/>
  <c r="AN1332" i="1"/>
  <c r="AN400" i="1"/>
  <c r="AO400" i="1" s="1"/>
  <c r="AN1333" i="1"/>
  <c r="AN1334" i="1"/>
  <c r="AN1335" i="1"/>
  <c r="AN1336" i="1"/>
  <c r="AN1337" i="1"/>
  <c r="AN1338" i="1"/>
  <c r="AN1339" i="1"/>
  <c r="AN1340" i="1"/>
  <c r="AN1341" i="1"/>
  <c r="AN1342" i="1"/>
  <c r="AN1343" i="1"/>
  <c r="AN1344" i="1"/>
  <c r="AN1345" i="1"/>
  <c r="AN1346" i="1"/>
  <c r="AN1347" i="1"/>
  <c r="AN1348" i="1"/>
  <c r="AN1349" i="1"/>
  <c r="AN1350" i="1"/>
  <c r="AN1351" i="1"/>
  <c r="AN1352" i="1"/>
  <c r="AN1353" i="1"/>
  <c r="AN1354" i="1"/>
  <c r="AN1355" i="1"/>
  <c r="AN1356" i="1"/>
  <c r="AN441" i="1"/>
  <c r="AO441" i="1" s="1"/>
  <c r="AN449" i="1"/>
  <c r="AO449" i="1" s="1"/>
  <c r="AQ794" i="1"/>
  <c r="AN461" i="1"/>
  <c r="AO461" i="1" s="1"/>
  <c r="AN407" i="1"/>
  <c r="AO407" i="1" s="1"/>
  <c r="AN446" i="1"/>
  <c r="AO446" i="1" s="1"/>
  <c r="AQ479" i="1"/>
  <c r="AQ791" i="1"/>
  <c r="AN776" i="1"/>
  <c r="AO776" i="1" s="1"/>
  <c r="AQ779" i="1"/>
  <c r="AQ782" i="1"/>
  <c r="AQ785" i="1"/>
  <c r="AQ788" i="1"/>
  <c r="AN399" i="1"/>
  <c r="AO399" i="1" s="1"/>
  <c r="AN408" i="1"/>
  <c r="AO408" i="1" s="1"/>
  <c r="AQ458" i="1"/>
  <c r="AQ462" i="1"/>
  <c r="AN476" i="1"/>
  <c r="AO476" i="1" s="1"/>
  <c r="AN443" i="1"/>
  <c r="AO443" i="1" s="1"/>
  <c r="AN473" i="1"/>
  <c r="AO473" i="1" s="1"/>
  <c r="AN395" i="1"/>
  <c r="AO395" i="1" s="1"/>
  <c r="AN455" i="1"/>
  <c r="AO455" i="1" s="1"/>
  <c r="AN459" i="1"/>
  <c r="AO459" i="1" s="1"/>
  <c r="AN404" i="1"/>
  <c r="AO404" i="1" s="1"/>
  <c r="AN413" i="1"/>
  <c r="AO413" i="1" s="1"/>
  <c r="AQ470" i="1"/>
  <c r="AQ390" i="1"/>
  <c r="AN440" i="1"/>
  <c r="AO440" i="1" s="1"/>
  <c r="AN452" i="1"/>
  <c r="AO452" i="1" s="1"/>
  <c r="AN401" i="1"/>
  <c r="AO401" i="1" s="1"/>
  <c r="AQ410" i="1"/>
  <c r="AN1357" i="1"/>
  <c r="AN1358" i="1"/>
  <c r="AN1359" i="1"/>
  <c r="AN1360" i="1"/>
  <c r="AN1361" i="1"/>
  <c r="AN1362" i="1"/>
  <c r="AN1363" i="1"/>
  <c r="AN1364" i="1"/>
  <c r="AN1365" i="1"/>
  <c r="AN1366" i="1"/>
  <c r="AN1367" i="1"/>
  <c r="AN1368" i="1"/>
  <c r="AN1369" i="1"/>
  <c r="AN1370" i="1"/>
  <c r="AN1371" i="1"/>
  <c r="AN1372" i="1"/>
  <c r="AN1373" i="1"/>
  <c r="AN1374" i="1"/>
  <c r="AN1375" i="1"/>
  <c r="AN1376" i="1"/>
  <c r="AN1377" i="1"/>
  <c r="AN1378" i="1"/>
  <c r="AN1379" i="1"/>
  <c r="AN1380" i="1"/>
  <c r="AN392" i="1"/>
  <c r="AO392" i="1" s="1"/>
  <c r="AN1381" i="1"/>
  <c r="AN1382" i="1"/>
  <c r="AN1383" i="1"/>
  <c r="AN1384" i="1"/>
  <c r="AN1385" i="1"/>
  <c r="AN1386" i="1"/>
  <c r="AN1387" i="1"/>
  <c r="AN1388" i="1"/>
  <c r="AN1389" i="1"/>
  <c r="AN1390" i="1"/>
  <c r="AN1391" i="1"/>
  <c r="AN1392" i="1"/>
  <c r="AN1393" i="1"/>
  <c r="AN1394" i="1"/>
  <c r="AN1395" i="1"/>
  <c r="AN1396" i="1"/>
  <c r="AN1397" i="1"/>
  <c r="AN1398" i="1"/>
  <c r="AN1399" i="1"/>
  <c r="AN1400" i="1"/>
  <c r="AN1401" i="1"/>
  <c r="AN1402" i="1"/>
  <c r="AN1403" i="1"/>
  <c r="AN1404" i="1"/>
  <c r="AO451" i="1"/>
  <c r="AN1405" i="1"/>
  <c r="AN1406" i="1"/>
  <c r="AN1407" i="1"/>
  <c r="AN1408" i="1"/>
  <c r="AN1409" i="1"/>
  <c r="AN1410" i="1"/>
  <c r="AN1411" i="1"/>
  <c r="AN1412" i="1"/>
  <c r="AN1413" i="1"/>
  <c r="AN1414" i="1"/>
  <c r="AN1415" i="1"/>
  <c r="AN1416" i="1"/>
  <c r="AN1417" i="1"/>
  <c r="AN1418" i="1"/>
  <c r="AN1419" i="1"/>
  <c r="AN1420" i="1"/>
  <c r="AN1421" i="1"/>
  <c r="AN1422" i="1"/>
  <c r="AN1423" i="1"/>
  <c r="AN1424" i="1"/>
  <c r="AN1425" i="1"/>
  <c r="AN1426" i="1"/>
  <c r="AN1427" i="1"/>
  <c r="AN1428" i="1"/>
  <c r="AN398" i="1"/>
  <c r="AO398" i="1" s="1"/>
  <c r="AN1429" i="1"/>
  <c r="AN1430" i="1"/>
  <c r="AN1431" i="1"/>
  <c r="AN1432" i="1"/>
  <c r="AN1433" i="1"/>
  <c r="AN1434" i="1"/>
  <c r="AN1435" i="1"/>
  <c r="AN1436" i="1"/>
  <c r="AN1437" i="1"/>
  <c r="AN1438" i="1"/>
  <c r="AN1439" i="1"/>
  <c r="AN1440" i="1"/>
  <c r="AN1441" i="1"/>
  <c r="AN1442" i="1"/>
  <c r="AN1443" i="1"/>
  <c r="AN1444" i="1"/>
  <c r="AN1445" i="1"/>
  <c r="AN1446" i="1"/>
  <c r="AN1447" i="1"/>
  <c r="AN1448" i="1"/>
  <c r="AN1449" i="1"/>
  <c r="AN1450" i="1"/>
  <c r="AN1451" i="1"/>
  <c r="AN1452" i="1"/>
  <c r="AN393" i="1"/>
  <c r="AO393" i="1" s="1"/>
  <c r="AN405" i="1"/>
  <c r="AO405" i="1" s="1"/>
  <c r="AN1453" i="1"/>
  <c r="AN1454" i="1"/>
  <c r="AN1455" i="1"/>
  <c r="AN1456" i="1"/>
  <c r="AN1457" i="1"/>
  <c r="AN1458" i="1"/>
  <c r="AN1459" i="1"/>
  <c r="AN1460" i="1"/>
  <c r="AN1461" i="1"/>
  <c r="AN1462" i="1"/>
  <c r="AN1463" i="1"/>
  <c r="AN1464" i="1"/>
  <c r="AN1465" i="1"/>
  <c r="AN1466" i="1"/>
  <c r="AN1467" i="1"/>
  <c r="AN1468" i="1"/>
  <c r="AN1469" i="1"/>
  <c r="AN1470" i="1"/>
  <c r="AN1471" i="1"/>
  <c r="AN1472" i="1"/>
  <c r="AN1473" i="1"/>
  <c r="AN1474" i="1"/>
  <c r="AN1475" i="1"/>
  <c r="AN1476" i="1"/>
  <c r="O870" i="1"/>
  <c r="AC872" i="1"/>
  <c r="AA870" i="1"/>
  <c r="Y868" i="1"/>
  <c r="AP870" i="1"/>
  <c r="Y875" i="1"/>
  <c r="AT868" i="1"/>
  <c r="AK868" i="1"/>
  <c r="AK875" i="1"/>
  <c r="AT869" i="1"/>
  <c r="W873" i="1"/>
  <c r="AT870" i="1"/>
  <c r="AI873" i="1"/>
  <c r="AT871" i="1"/>
  <c r="V871" i="1"/>
  <c r="AT872" i="1"/>
  <c r="T869" i="1"/>
  <c r="AH871" i="1"/>
  <c r="AT873" i="1"/>
  <c r="AF869" i="1"/>
  <c r="AT874" i="1"/>
  <c r="R874" i="1"/>
  <c r="AT875" i="1"/>
  <c r="AD874" i="1"/>
  <c r="AT876" i="1"/>
  <c r="AT866" i="1"/>
  <c r="AT867" i="1"/>
  <c r="L866" i="1"/>
  <c r="AM866" i="1" s="1"/>
  <c r="L867" i="1"/>
  <c r="AM867" i="1" s="1"/>
  <c r="M867" i="1"/>
  <c r="AQ867" i="1" s="1"/>
  <c r="R867" i="1"/>
  <c r="AD867" i="1"/>
  <c r="M866" i="1"/>
  <c r="AQ866" i="1" s="1"/>
  <c r="W866" i="1"/>
  <c r="AI866" i="1"/>
  <c r="O17" i="35"/>
  <c r="M865" i="1"/>
  <c r="AQ865" i="1" s="1"/>
  <c r="U876" i="1"/>
  <c r="AG876" i="1"/>
  <c r="X866" i="1"/>
  <c r="AJ866" i="1"/>
  <c r="S867" i="1"/>
  <c r="AE867" i="1"/>
  <c r="AL868" i="1"/>
  <c r="Z868" i="1"/>
  <c r="AO868" i="1"/>
  <c r="U869" i="1"/>
  <c r="AG869" i="1"/>
  <c r="P870" i="1"/>
  <c r="AB870" i="1"/>
  <c r="C871" i="1"/>
  <c r="F871" i="1" s="1"/>
  <c r="W871" i="1"/>
  <c r="AI871" i="1"/>
  <c r="R872" i="1"/>
  <c r="AD872" i="1"/>
  <c r="X873" i="1"/>
  <c r="AJ873" i="1"/>
  <c r="S874" i="1"/>
  <c r="AE874" i="1"/>
  <c r="AL875" i="1"/>
  <c r="Z875" i="1"/>
  <c r="AP875" i="1"/>
  <c r="V876" i="1"/>
  <c r="AH876" i="1"/>
  <c r="Y866" i="1"/>
  <c r="AK866" i="1"/>
  <c r="T867" i="1"/>
  <c r="AF867" i="1"/>
  <c r="O868" i="1"/>
  <c r="AA868" i="1"/>
  <c r="AP868" i="1"/>
  <c r="V869" i="1"/>
  <c r="AH869" i="1"/>
  <c r="Q870" i="1"/>
  <c r="AC870" i="1"/>
  <c r="X871" i="1"/>
  <c r="AJ871" i="1"/>
  <c r="S872" i="1"/>
  <c r="AE872" i="1"/>
  <c r="Y873" i="1"/>
  <c r="AK873" i="1"/>
  <c r="T874" i="1"/>
  <c r="AF874" i="1"/>
  <c r="O875" i="1"/>
  <c r="AA875" i="1"/>
  <c r="C876" i="1"/>
  <c r="F876" i="1" s="1"/>
  <c r="W876" i="1"/>
  <c r="AI876" i="1"/>
  <c r="Z866" i="1"/>
  <c r="U867" i="1"/>
  <c r="AG867" i="1"/>
  <c r="P868" i="1"/>
  <c r="AB868" i="1"/>
  <c r="C869" i="1"/>
  <c r="F869" i="1" s="1"/>
  <c r="W869" i="1"/>
  <c r="AI869" i="1"/>
  <c r="R870" i="1"/>
  <c r="AD870" i="1"/>
  <c r="Y871" i="1"/>
  <c r="AK871" i="1"/>
  <c r="T872" i="1"/>
  <c r="AF872" i="1"/>
  <c r="AL873" i="1"/>
  <c r="Z873" i="1"/>
  <c r="AO873" i="1"/>
  <c r="U874" i="1"/>
  <c r="AG874" i="1"/>
  <c r="P875" i="1"/>
  <c r="AB875" i="1"/>
  <c r="X876" i="1"/>
  <c r="AJ876" i="1"/>
  <c r="O866" i="1"/>
  <c r="AA866" i="1"/>
  <c r="AP866" i="1"/>
  <c r="V867" i="1"/>
  <c r="AH867" i="1"/>
  <c r="Q868" i="1"/>
  <c r="AC868" i="1"/>
  <c r="X869" i="1"/>
  <c r="AJ869" i="1"/>
  <c r="S870" i="1"/>
  <c r="AE870" i="1"/>
  <c r="AL871" i="1"/>
  <c r="Z871" i="1"/>
  <c r="AO871" i="1"/>
  <c r="U872" i="1"/>
  <c r="AG872" i="1"/>
  <c r="O873" i="1"/>
  <c r="AA873" i="1"/>
  <c r="AP873" i="1"/>
  <c r="V874" i="1"/>
  <c r="AH874" i="1"/>
  <c r="Q875" i="1"/>
  <c r="AC875" i="1"/>
  <c r="Y876" i="1"/>
  <c r="AK876" i="1"/>
  <c r="P866" i="1"/>
  <c r="AB866" i="1"/>
  <c r="C867" i="1"/>
  <c r="F867" i="1" s="1"/>
  <c r="W867" i="1"/>
  <c r="AI867" i="1"/>
  <c r="R868" i="1"/>
  <c r="AD868" i="1"/>
  <c r="Y869" i="1"/>
  <c r="AK869" i="1"/>
  <c r="T870" i="1"/>
  <c r="AF870" i="1"/>
  <c r="O871" i="1"/>
  <c r="AA871" i="1"/>
  <c r="AP871" i="1"/>
  <c r="V872" i="1"/>
  <c r="AH872" i="1"/>
  <c r="P873" i="1"/>
  <c r="AB873" i="1"/>
  <c r="C874" i="1"/>
  <c r="F874" i="1" s="1"/>
  <c r="W874" i="1"/>
  <c r="AI874" i="1"/>
  <c r="R875" i="1"/>
  <c r="AD875" i="1"/>
  <c r="AL876" i="1"/>
  <c r="Z876" i="1"/>
  <c r="Q866" i="1"/>
  <c r="AC866" i="1"/>
  <c r="X867" i="1"/>
  <c r="AJ867" i="1"/>
  <c r="S868" i="1"/>
  <c r="AE868" i="1"/>
  <c r="AL869" i="1"/>
  <c r="Z869" i="1"/>
  <c r="AO869" i="1"/>
  <c r="U870" i="1"/>
  <c r="AG870" i="1"/>
  <c r="P871" i="1"/>
  <c r="AB871" i="1"/>
  <c r="C872" i="1"/>
  <c r="F872" i="1" s="1"/>
  <c r="W872" i="1"/>
  <c r="AI872" i="1"/>
  <c r="Q873" i="1"/>
  <c r="AC873" i="1"/>
  <c r="X874" i="1"/>
  <c r="AJ874" i="1"/>
  <c r="S875" i="1"/>
  <c r="AE875" i="1"/>
  <c r="O876" i="1"/>
  <c r="AA876" i="1"/>
  <c r="R866" i="1"/>
  <c r="AD866" i="1"/>
  <c r="Y867" i="1"/>
  <c r="AK867" i="1"/>
  <c r="T868" i="1"/>
  <c r="AF868" i="1"/>
  <c r="O869" i="1"/>
  <c r="AA869" i="1"/>
  <c r="AP869" i="1"/>
  <c r="V870" i="1"/>
  <c r="AH870" i="1"/>
  <c r="Q871" i="1"/>
  <c r="AC871" i="1"/>
  <c r="X872" i="1"/>
  <c r="AJ872" i="1"/>
  <c r="R873" i="1"/>
  <c r="AD873" i="1"/>
  <c r="Y874" i="1"/>
  <c r="AK874" i="1"/>
  <c r="T875" i="1"/>
  <c r="AF875" i="1"/>
  <c r="P876" i="1"/>
  <c r="AB876" i="1"/>
  <c r="S866" i="1"/>
  <c r="AE866" i="1"/>
  <c r="Z867" i="1"/>
  <c r="U868" i="1"/>
  <c r="AG868" i="1"/>
  <c r="P869" i="1"/>
  <c r="AB869" i="1"/>
  <c r="C870" i="1"/>
  <c r="F870" i="1" s="1"/>
  <c r="W870" i="1"/>
  <c r="AI870" i="1"/>
  <c r="R871" i="1"/>
  <c r="AD871" i="1"/>
  <c r="Y872" i="1"/>
  <c r="AK872" i="1"/>
  <c r="S873" i="1"/>
  <c r="AE873" i="1"/>
  <c r="AL874" i="1"/>
  <c r="Z874" i="1"/>
  <c r="AO874" i="1"/>
  <c r="U875" i="1"/>
  <c r="AG875" i="1"/>
  <c r="Q876" i="1"/>
  <c r="AC876" i="1"/>
  <c r="T866" i="1"/>
  <c r="AF866" i="1"/>
  <c r="O867" i="1"/>
  <c r="AA867" i="1"/>
  <c r="AP867" i="1"/>
  <c r="V868" i="1"/>
  <c r="AH868" i="1"/>
  <c r="Q869" i="1"/>
  <c r="AC869" i="1"/>
  <c r="X870" i="1"/>
  <c r="AJ870" i="1"/>
  <c r="S871" i="1"/>
  <c r="AE871" i="1"/>
  <c r="AL872" i="1"/>
  <c r="Z872" i="1"/>
  <c r="AO872" i="1"/>
  <c r="T873" i="1"/>
  <c r="AF873" i="1"/>
  <c r="O874" i="1"/>
  <c r="AA874" i="1"/>
  <c r="AP874" i="1"/>
  <c r="V875" i="1"/>
  <c r="AH875" i="1"/>
  <c r="R876" i="1"/>
  <c r="AD876" i="1"/>
  <c r="U866" i="1"/>
  <c r="AG866" i="1"/>
  <c r="P867" i="1"/>
  <c r="AB867" i="1"/>
  <c r="C868" i="1"/>
  <c r="F868" i="1" s="1"/>
  <c r="W868" i="1"/>
  <c r="AI868" i="1"/>
  <c r="R869" i="1"/>
  <c r="AD869" i="1"/>
  <c r="Y870" i="1"/>
  <c r="AK870" i="1"/>
  <c r="T871" i="1"/>
  <c r="AF871" i="1"/>
  <c r="O872" i="1"/>
  <c r="AA872" i="1"/>
  <c r="AP872" i="1"/>
  <c r="U873" i="1"/>
  <c r="AG873" i="1"/>
  <c r="P874" i="1"/>
  <c r="AB874" i="1"/>
  <c r="C875" i="1"/>
  <c r="F875" i="1" s="1"/>
  <c r="W875" i="1"/>
  <c r="AI875" i="1"/>
  <c r="S876" i="1"/>
  <c r="AE876" i="1"/>
  <c r="C866" i="1"/>
  <c r="F866" i="1" s="1"/>
  <c r="V866" i="1"/>
  <c r="Q867" i="1"/>
  <c r="X868" i="1"/>
  <c r="S869" i="1"/>
  <c r="AL870" i="1"/>
  <c r="Z870" i="1"/>
  <c r="U871" i="1"/>
  <c r="P872" i="1"/>
  <c r="C873" i="1"/>
  <c r="F873" i="1" s="1"/>
  <c r="V873" i="1"/>
  <c r="Q874" i="1"/>
  <c r="X875" i="1"/>
  <c r="T876" i="1"/>
  <c r="AP438" i="1"/>
  <c r="AP444" i="1"/>
  <c r="AP450" i="1"/>
  <c r="AP456" i="1"/>
  <c r="AP442" i="1"/>
  <c r="AO442" i="1"/>
  <c r="AP448" i="1"/>
  <c r="AP454" i="1"/>
  <c r="AP460" i="1"/>
  <c r="AO460" i="1"/>
  <c r="AP440" i="1"/>
  <c r="AP446" i="1"/>
  <c r="AP452" i="1"/>
  <c r="AP458" i="1"/>
  <c r="AO458" i="1"/>
  <c r="AO439" i="1"/>
  <c r="AO447" i="1"/>
  <c r="AO445" i="1"/>
  <c r="AO453" i="1"/>
  <c r="AP778" i="1"/>
  <c r="AP780" i="1"/>
  <c r="AO780" i="1"/>
  <c r="AP782" i="1"/>
  <c r="AO782" i="1"/>
  <c r="AP784" i="1"/>
  <c r="AP786" i="1"/>
  <c r="AP788" i="1"/>
  <c r="AO788" i="1"/>
  <c r="AP790" i="1"/>
  <c r="AP792" i="1"/>
  <c r="AO792" i="1"/>
  <c r="AP794" i="1"/>
  <c r="AO794" i="1"/>
  <c r="AP796" i="1"/>
  <c r="AO796" i="1"/>
  <c r="AP775" i="1"/>
  <c r="AO775" i="1"/>
  <c r="AP777" i="1"/>
  <c r="AP779" i="1"/>
  <c r="AO779" i="1"/>
  <c r="AP781" i="1"/>
  <c r="AP783" i="1"/>
  <c r="AO783" i="1"/>
  <c r="AP785" i="1"/>
  <c r="AO785" i="1"/>
  <c r="AP787" i="1"/>
  <c r="AP789" i="1"/>
  <c r="AP791" i="1"/>
  <c r="AO791" i="1"/>
  <c r="AP793" i="1"/>
  <c r="AP795" i="1"/>
  <c r="AP797" i="1"/>
  <c r="AO797" i="1"/>
  <c r="AP776" i="1"/>
  <c r="AP774" i="1"/>
  <c r="AP565" i="1"/>
  <c r="AP577" i="1"/>
  <c r="AP560" i="1"/>
  <c r="AP572" i="1"/>
  <c r="AP558" i="1"/>
  <c r="AP570" i="1"/>
  <c r="AP563" i="1"/>
  <c r="AP575" i="1"/>
  <c r="AP568" i="1"/>
  <c r="AP580" i="1"/>
  <c r="AP561" i="1"/>
  <c r="AP573" i="1"/>
  <c r="AP566" i="1"/>
  <c r="AP578" i="1"/>
  <c r="AP559" i="1"/>
  <c r="AP571" i="1"/>
  <c r="AP564" i="1"/>
  <c r="AP576" i="1"/>
  <c r="AP569" i="1"/>
  <c r="AP581" i="1"/>
  <c r="AP562" i="1"/>
  <c r="AP574" i="1"/>
  <c r="AP567" i="1"/>
  <c r="AP579" i="1"/>
  <c r="AN558" i="1"/>
  <c r="AO558" i="1" s="1"/>
  <c r="AN559" i="1"/>
  <c r="AO559" i="1" s="1"/>
  <c r="AN560" i="1"/>
  <c r="AO560" i="1" s="1"/>
  <c r="AN561" i="1"/>
  <c r="AO561" i="1" s="1"/>
  <c r="AN562" i="1"/>
  <c r="AO562" i="1" s="1"/>
  <c r="AN563" i="1"/>
  <c r="AO563" i="1" s="1"/>
  <c r="AN564" i="1"/>
  <c r="AO564" i="1" s="1"/>
  <c r="AN565" i="1"/>
  <c r="AO565" i="1" s="1"/>
  <c r="AN566" i="1"/>
  <c r="AO566" i="1" s="1"/>
  <c r="AN567" i="1"/>
  <c r="AO567" i="1" s="1"/>
  <c r="AN568" i="1"/>
  <c r="AO568" i="1" s="1"/>
  <c r="AN569" i="1"/>
  <c r="AO569" i="1" s="1"/>
  <c r="AN570" i="1"/>
  <c r="AO570" i="1" s="1"/>
  <c r="AN571" i="1"/>
  <c r="AO571" i="1" s="1"/>
  <c r="AN572" i="1"/>
  <c r="AO572" i="1" s="1"/>
  <c r="AN573" i="1"/>
  <c r="AO573" i="1" s="1"/>
  <c r="AN574" i="1"/>
  <c r="AO574" i="1" s="1"/>
  <c r="AN575" i="1"/>
  <c r="AO575" i="1" s="1"/>
  <c r="AN576" i="1"/>
  <c r="AO576" i="1" s="1"/>
  <c r="AN577" i="1"/>
  <c r="AO577" i="1" s="1"/>
  <c r="AN578" i="1"/>
  <c r="AO578" i="1" s="1"/>
  <c r="AN579" i="1"/>
  <c r="AO579" i="1" s="1"/>
  <c r="AN580" i="1"/>
  <c r="AO580" i="1" s="1"/>
  <c r="AN581" i="1"/>
  <c r="AO581" i="1" s="1"/>
  <c r="AP553" i="1"/>
  <c r="AP534" i="1"/>
  <c r="AP546" i="1"/>
  <c r="AP536" i="1"/>
  <c r="AP539" i="1"/>
  <c r="AP551" i="1"/>
  <c r="AP544" i="1"/>
  <c r="AP556" i="1"/>
  <c r="AP548" i="1"/>
  <c r="AP537" i="1"/>
  <c r="AP549" i="1"/>
  <c r="AP541" i="1"/>
  <c r="AP542" i="1"/>
  <c r="AP554" i="1"/>
  <c r="AP535" i="1"/>
  <c r="AP547" i="1"/>
  <c r="AP540" i="1"/>
  <c r="AP552" i="1"/>
  <c r="AP545" i="1"/>
  <c r="AP557" i="1"/>
  <c r="AP538" i="1"/>
  <c r="AP550" i="1"/>
  <c r="AP543" i="1"/>
  <c r="AP555" i="1"/>
  <c r="AN534" i="1"/>
  <c r="AO534" i="1" s="1"/>
  <c r="AN535" i="1"/>
  <c r="AO535" i="1" s="1"/>
  <c r="AN536" i="1"/>
  <c r="AO536" i="1" s="1"/>
  <c r="AN537" i="1"/>
  <c r="AO537" i="1" s="1"/>
  <c r="AN538" i="1"/>
  <c r="AO538" i="1" s="1"/>
  <c r="AN539" i="1"/>
  <c r="AO539" i="1" s="1"/>
  <c r="AN540" i="1"/>
  <c r="AO540" i="1" s="1"/>
  <c r="AN541" i="1"/>
  <c r="AO541" i="1" s="1"/>
  <c r="AN542" i="1"/>
  <c r="AO542" i="1" s="1"/>
  <c r="AN543" i="1"/>
  <c r="AO543" i="1" s="1"/>
  <c r="AN544" i="1"/>
  <c r="AO544" i="1" s="1"/>
  <c r="AN545" i="1"/>
  <c r="AO545" i="1" s="1"/>
  <c r="AN546" i="1"/>
  <c r="AO546" i="1" s="1"/>
  <c r="AN547" i="1"/>
  <c r="AO547" i="1" s="1"/>
  <c r="AN548" i="1"/>
  <c r="AO548" i="1" s="1"/>
  <c r="AN549" i="1"/>
  <c r="AO549" i="1" s="1"/>
  <c r="AN550" i="1"/>
  <c r="AO550" i="1" s="1"/>
  <c r="AN551" i="1"/>
  <c r="AO551" i="1" s="1"/>
  <c r="AN552" i="1"/>
  <c r="AO552" i="1" s="1"/>
  <c r="AN553" i="1"/>
  <c r="AO553" i="1" s="1"/>
  <c r="AN554" i="1"/>
  <c r="AO554" i="1" s="1"/>
  <c r="AN555" i="1"/>
  <c r="AO555" i="1" s="1"/>
  <c r="AN556" i="1"/>
  <c r="AO556" i="1" s="1"/>
  <c r="AN557" i="1"/>
  <c r="AO557" i="1" s="1"/>
  <c r="AP512" i="1"/>
  <c r="AP524" i="1"/>
  <c r="AP517" i="1"/>
  <c r="AP529" i="1"/>
  <c r="AP510" i="1"/>
  <c r="AP522" i="1"/>
  <c r="AP515" i="1"/>
  <c r="AP527" i="1"/>
  <c r="AP520" i="1"/>
  <c r="AP532" i="1"/>
  <c r="AP513" i="1"/>
  <c r="AP525" i="1"/>
  <c r="AP518" i="1"/>
  <c r="AP530" i="1"/>
  <c r="AP511" i="1"/>
  <c r="AP523" i="1"/>
  <c r="AP516" i="1"/>
  <c r="AP528" i="1"/>
  <c r="AP521" i="1"/>
  <c r="AP533" i="1"/>
  <c r="AP514" i="1"/>
  <c r="AP526" i="1"/>
  <c r="AP519" i="1"/>
  <c r="AP531" i="1"/>
  <c r="AN510" i="1"/>
  <c r="AO510" i="1" s="1"/>
  <c r="AN511" i="1"/>
  <c r="AO511" i="1" s="1"/>
  <c r="AN512" i="1"/>
  <c r="AO512" i="1" s="1"/>
  <c r="AN513" i="1"/>
  <c r="AO513" i="1" s="1"/>
  <c r="AN514" i="1"/>
  <c r="AO514" i="1" s="1"/>
  <c r="AN515" i="1"/>
  <c r="AO515" i="1" s="1"/>
  <c r="AN516" i="1"/>
  <c r="AO516" i="1" s="1"/>
  <c r="AN517" i="1"/>
  <c r="AO517" i="1" s="1"/>
  <c r="AN518" i="1"/>
  <c r="AO518" i="1" s="1"/>
  <c r="AN519" i="1"/>
  <c r="AO519" i="1" s="1"/>
  <c r="AN520" i="1"/>
  <c r="AO520" i="1" s="1"/>
  <c r="AN521" i="1"/>
  <c r="AO521" i="1" s="1"/>
  <c r="AN522" i="1"/>
  <c r="AO522" i="1" s="1"/>
  <c r="AN523" i="1"/>
  <c r="AO523" i="1" s="1"/>
  <c r="AN524" i="1"/>
  <c r="AO524" i="1" s="1"/>
  <c r="AN525" i="1"/>
  <c r="AO525" i="1" s="1"/>
  <c r="AN526" i="1"/>
  <c r="AO526" i="1" s="1"/>
  <c r="AN527" i="1"/>
  <c r="AO527" i="1" s="1"/>
  <c r="AN528" i="1"/>
  <c r="AO528" i="1" s="1"/>
  <c r="AN529" i="1"/>
  <c r="AO529" i="1" s="1"/>
  <c r="AN530" i="1"/>
  <c r="AO530" i="1" s="1"/>
  <c r="AN531" i="1"/>
  <c r="AO531" i="1" s="1"/>
  <c r="AN532" i="1"/>
  <c r="AO532" i="1" s="1"/>
  <c r="AN533" i="1"/>
  <c r="AO533" i="1" s="1"/>
  <c r="AP486" i="1"/>
  <c r="AP498" i="1"/>
  <c r="AP488" i="1"/>
  <c r="AP491" i="1"/>
  <c r="AP503" i="1"/>
  <c r="AP496" i="1"/>
  <c r="AP508" i="1"/>
  <c r="AP500" i="1"/>
  <c r="AP489" i="1"/>
  <c r="AP501" i="1"/>
  <c r="AP494" i="1"/>
  <c r="AP506" i="1"/>
  <c r="AP493" i="1"/>
  <c r="AP505" i="1"/>
  <c r="AP487" i="1"/>
  <c r="AP499" i="1"/>
  <c r="AP492" i="1"/>
  <c r="AP504" i="1"/>
  <c r="AP497" i="1"/>
  <c r="AP509" i="1"/>
  <c r="AP490" i="1"/>
  <c r="AP502" i="1"/>
  <c r="AP495" i="1"/>
  <c r="AP507" i="1"/>
  <c r="AN486" i="1"/>
  <c r="AO486" i="1" s="1"/>
  <c r="AN487" i="1"/>
  <c r="AO487" i="1" s="1"/>
  <c r="AN488" i="1"/>
  <c r="AO488" i="1" s="1"/>
  <c r="AN489" i="1"/>
  <c r="AO489" i="1" s="1"/>
  <c r="AN490" i="1"/>
  <c r="AO490" i="1" s="1"/>
  <c r="AN491" i="1"/>
  <c r="AO491" i="1" s="1"/>
  <c r="AN492" i="1"/>
  <c r="AO492" i="1" s="1"/>
  <c r="AN493" i="1"/>
  <c r="AO493" i="1" s="1"/>
  <c r="AN494" i="1"/>
  <c r="AO494" i="1" s="1"/>
  <c r="AN495" i="1"/>
  <c r="AO495" i="1" s="1"/>
  <c r="AN496" i="1"/>
  <c r="AO496" i="1" s="1"/>
  <c r="AN497" i="1"/>
  <c r="AO497" i="1" s="1"/>
  <c r="AN498" i="1"/>
  <c r="AO498" i="1" s="1"/>
  <c r="AN499" i="1"/>
  <c r="AO499" i="1" s="1"/>
  <c r="AN500" i="1"/>
  <c r="AO500" i="1" s="1"/>
  <c r="AN501" i="1"/>
  <c r="AO501" i="1" s="1"/>
  <c r="AN502" i="1"/>
  <c r="AO502" i="1" s="1"/>
  <c r="AN503" i="1"/>
  <c r="AO503" i="1" s="1"/>
  <c r="AN504" i="1"/>
  <c r="AO504" i="1" s="1"/>
  <c r="AN505" i="1"/>
  <c r="AO505" i="1" s="1"/>
  <c r="AN506" i="1"/>
  <c r="AO506" i="1" s="1"/>
  <c r="AN507" i="1"/>
  <c r="AO507" i="1" s="1"/>
  <c r="AN508" i="1"/>
  <c r="AO508" i="1" s="1"/>
  <c r="AN509" i="1"/>
  <c r="AO509" i="1" s="1"/>
  <c r="AP463" i="1"/>
  <c r="AO463" i="1"/>
  <c r="AP473" i="1"/>
  <c r="AP479" i="1"/>
  <c r="AO479" i="1"/>
  <c r="AP471" i="1"/>
  <c r="AP481" i="1"/>
  <c r="AP467" i="1"/>
  <c r="AP477" i="1"/>
  <c r="AO477" i="1"/>
  <c r="AP484" i="1"/>
  <c r="AP465" i="1"/>
  <c r="AP482" i="1"/>
  <c r="AP462" i="1"/>
  <c r="AO462" i="1"/>
  <c r="AP464" i="1"/>
  <c r="AO464" i="1"/>
  <c r="AP466" i="1"/>
  <c r="AP468" i="1"/>
  <c r="AO468" i="1"/>
  <c r="AP470" i="1"/>
  <c r="AO470" i="1"/>
  <c r="AP472" i="1"/>
  <c r="AO472" i="1"/>
  <c r="AP474" i="1"/>
  <c r="AP476" i="1"/>
  <c r="AP478" i="1"/>
  <c r="AP480" i="1"/>
  <c r="AP469" i="1"/>
  <c r="AO469" i="1"/>
  <c r="AP475" i="1"/>
  <c r="AO475" i="1"/>
  <c r="AP485" i="1"/>
  <c r="AP483" i="1"/>
  <c r="AN481" i="1"/>
  <c r="AO481" i="1" s="1"/>
  <c r="AN482" i="1"/>
  <c r="AO482" i="1" s="1"/>
  <c r="AN483" i="1"/>
  <c r="AO483" i="1" s="1"/>
  <c r="AN484" i="1"/>
  <c r="AO484" i="1" s="1"/>
  <c r="AN485" i="1"/>
  <c r="AO485" i="1" s="1"/>
  <c r="AP414" i="1"/>
  <c r="AP426" i="1"/>
  <c r="AP419" i="1"/>
  <c r="AP431" i="1"/>
  <c r="AP421" i="1"/>
  <c r="AP433" i="1"/>
  <c r="AP424" i="1"/>
  <c r="AP436" i="1"/>
  <c r="AP417" i="1"/>
  <c r="AP429" i="1"/>
  <c r="AP422" i="1"/>
  <c r="AP434" i="1"/>
  <c r="AP415" i="1"/>
  <c r="AP427" i="1"/>
  <c r="AP420" i="1"/>
  <c r="AP432" i="1"/>
  <c r="AP416" i="1"/>
  <c r="AP428" i="1"/>
  <c r="AP425" i="1"/>
  <c r="AP437" i="1"/>
  <c r="AP418" i="1"/>
  <c r="AP430" i="1"/>
  <c r="AP423" i="1"/>
  <c r="AP435" i="1"/>
  <c r="AN414" i="1"/>
  <c r="AO414" i="1" s="1"/>
  <c r="AN415" i="1"/>
  <c r="AO415" i="1" s="1"/>
  <c r="AN416" i="1"/>
  <c r="AO416" i="1" s="1"/>
  <c r="AN417" i="1"/>
  <c r="AO417" i="1" s="1"/>
  <c r="AN418" i="1"/>
  <c r="AO418" i="1" s="1"/>
  <c r="AN419" i="1"/>
  <c r="AO419" i="1" s="1"/>
  <c r="AN420" i="1"/>
  <c r="AO420" i="1" s="1"/>
  <c r="AN421" i="1"/>
  <c r="AO421" i="1" s="1"/>
  <c r="AN422" i="1"/>
  <c r="AO422" i="1" s="1"/>
  <c r="AN423" i="1"/>
  <c r="AO423" i="1" s="1"/>
  <c r="AN424" i="1"/>
  <c r="AO424" i="1" s="1"/>
  <c r="AN425" i="1"/>
  <c r="AO425" i="1" s="1"/>
  <c r="AN426" i="1"/>
  <c r="AO426" i="1" s="1"/>
  <c r="AN427" i="1"/>
  <c r="AO427" i="1" s="1"/>
  <c r="AN428" i="1"/>
  <c r="AO428" i="1" s="1"/>
  <c r="AN429" i="1"/>
  <c r="AO429" i="1" s="1"/>
  <c r="AN430" i="1"/>
  <c r="AO430" i="1" s="1"/>
  <c r="AN431" i="1"/>
  <c r="AO431" i="1" s="1"/>
  <c r="AN432" i="1"/>
  <c r="AO432" i="1" s="1"/>
  <c r="AN433" i="1"/>
  <c r="AO433" i="1" s="1"/>
  <c r="AN434" i="1"/>
  <c r="AO434" i="1" s="1"/>
  <c r="AN435" i="1"/>
  <c r="AO435" i="1" s="1"/>
  <c r="AN436" i="1"/>
  <c r="AO436" i="1" s="1"/>
  <c r="AN437" i="1"/>
  <c r="AO437" i="1" s="1"/>
  <c r="AO390" i="1"/>
  <c r="AO391" i="1"/>
  <c r="AO394" i="1"/>
  <c r="AO396" i="1"/>
  <c r="AO402" i="1"/>
  <c r="AO406" i="1"/>
  <c r="AO410" i="1"/>
  <c r="AO411" i="1"/>
  <c r="AP356" i="1"/>
  <c r="AP361" i="1"/>
  <c r="AP354" i="1"/>
  <c r="AP359" i="1"/>
  <c r="AP364" i="1"/>
  <c r="AP357" i="1"/>
  <c r="AP362" i="1"/>
  <c r="AP355" i="1"/>
  <c r="AP360" i="1"/>
  <c r="AP365" i="1"/>
  <c r="AP358" i="1"/>
  <c r="AP363" i="1"/>
  <c r="AN354" i="1"/>
  <c r="AO354" i="1" s="1"/>
  <c r="AN355" i="1"/>
  <c r="AO355" i="1" s="1"/>
  <c r="AN356" i="1"/>
  <c r="AO356" i="1" s="1"/>
  <c r="AN357" i="1"/>
  <c r="AO357" i="1" s="1"/>
  <c r="AN358" i="1"/>
  <c r="AO358" i="1" s="1"/>
  <c r="AN359" i="1"/>
  <c r="AO359" i="1" s="1"/>
  <c r="AN360" i="1"/>
  <c r="AO360" i="1" s="1"/>
  <c r="AN361" i="1"/>
  <c r="AO361" i="1" s="1"/>
  <c r="AN362" i="1"/>
  <c r="AO362" i="1" s="1"/>
  <c r="AN363" i="1"/>
  <c r="AO363" i="1" s="1"/>
  <c r="AN364" i="1"/>
  <c r="AO364" i="1" s="1"/>
  <c r="AN365" i="1"/>
  <c r="AO365" i="1" s="1"/>
  <c r="AN951" i="1"/>
  <c r="AN925" i="1"/>
  <c r="AN926" i="1"/>
  <c r="AN927" i="1"/>
  <c r="AN928" i="1"/>
  <c r="AN929" i="1"/>
  <c r="AN930" i="1"/>
  <c r="AN931" i="1"/>
  <c r="AN932" i="1"/>
  <c r="AN933" i="1"/>
  <c r="AN934" i="1"/>
  <c r="AN935" i="1"/>
  <c r="AN936" i="1"/>
  <c r="AN937" i="1"/>
  <c r="AN938" i="1"/>
  <c r="AN939" i="1"/>
  <c r="AN940" i="1"/>
  <c r="AN941" i="1"/>
  <c r="AN942" i="1"/>
  <c r="AN943" i="1"/>
  <c r="AN944" i="1"/>
  <c r="AN945" i="1"/>
  <c r="AN946" i="1"/>
  <c r="AN947" i="1"/>
  <c r="AN948" i="1"/>
  <c r="AN949" i="1"/>
  <c r="AN952" i="1"/>
  <c r="AN953" i="1"/>
  <c r="AN954" i="1"/>
  <c r="AN955" i="1"/>
  <c r="AN956" i="1"/>
  <c r="AN957" i="1"/>
  <c r="AN958" i="1"/>
  <c r="AN959" i="1"/>
  <c r="AN960" i="1"/>
  <c r="AN961" i="1"/>
  <c r="AN962" i="1"/>
  <c r="AN963" i="1"/>
  <c r="AN964" i="1"/>
  <c r="AN965" i="1"/>
  <c r="AN966" i="1"/>
  <c r="AN967" i="1"/>
  <c r="AN968" i="1"/>
  <c r="AN969" i="1"/>
  <c r="AN970" i="1"/>
  <c r="AN971" i="1"/>
  <c r="AN972" i="1"/>
  <c r="AN973" i="1"/>
  <c r="AN974" i="1"/>
  <c r="AN975" i="1"/>
  <c r="AN976" i="1"/>
  <c r="AN977" i="1"/>
  <c r="AN978" i="1"/>
  <c r="AN979" i="1"/>
  <c r="AN980" i="1"/>
  <c r="AN981" i="1"/>
  <c r="AN982" i="1"/>
  <c r="AN983" i="1"/>
  <c r="AN984" i="1"/>
  <c r="AN985" i="1"/>
  <c r="AN986" i="1"/>
  <c r="AN987" i="1"/>
  <c r="AN988" i="1"/>
  <c r="AN989" i="1"/>
  <c r="AN990" i="1"/>
  <c r="AN991" i="1"/>
  <c r="AN992" i="1"/>
  <c r="AN993" i="1"/>
  <c r="AN994" i="1"/>
  <c r="AN995" i="1"/>
  <c r="AN996" i="1"/>
  <c r="AN997" i="1"/>
  <c r="AN998" i="1"/>
  <c r="AN999" i="1"/>
  <c r="AN1000" i="1"/>
  <c r="AN1001" i="1"/>
  <c r="AN1002" i="1"/>
  <c r="AN1003" i="1"/>
  <c r="AN1004" i="1"/>
  <c r="AN1005" i="1"/>
  <c r="AN1006" i="1"/>
  <c r="AN1007" i="1"/>
  <c r="AN1008" i="1"/>
  <c r="AN1009" i="1"/>
  <c r="AN1010" i="1"/>
  <c r="AN1011" i="1"/>
  <c r="AN1012" i="1"/>
  <c r="AN1013" i="1"/>
  <c r="AN1014" i="1"/>
  <c r="AN1015" i="1"/>
  <c r="AN1016" i="1"/>
  <c r="AN1017" i="1"/>
  <c r="AN1018" i="1"/>
  <c r="AN1019" i="1"/>
  <c r="AN1020" i="1"/>
  <c r="AN1021" i="1"/>
  <c r="AN1022" i="1"/>
  <c r="AN1023" i="1"/>
  <c r="AN1024" i="1"/>
  <c r="AN1025" i="1"/>
  <c r="AN1026" i="1"/>
  <c r="AN1027" i="1"/>
  <c r="AN1028" i="1"/>
  <c r="AN1029" i="1"/>
  <c r="AN1030" i="1"/>
  <c r="AN1031" i="1"/>
  <c r="AN1032" i="1"/>
  <c r="AN1033" i="1"/>
  <c r="AN1034" i="1"/>
  <c r="AN1035" i="1"/>
  <c r="AN1036" i="1"/>
  <c r="AN1037" i="1"/>
  <c r="AN1038" i="1"/>
  <c r="AN1039" i="1"/>
  <c r="AN1040" i="1"/>
  <c r="AN1041" i="1"/>
  <c r="AN1042" i="1"/>
  <c r="AN1043" i="1"/>
  <c r="AN1044" i="1"/>
  <c r="AN877" i="1"/>
  <c r="AN878" i="1"/>
  <c r="AN879" i="1"/>
  <c r="AN880" i="1"/>
  <c r="AN881" i="1"/>
  <c r="AN882" i="1"/>
  <c r="AN883" i="1"/>
  <c r="AN884" i="1"/>
  <c r="AN885" i="1"/>
  <c r="AN886" i="1"/>
  <c r="AN887" i="1"/>
  <c r="AN888" i="1"/>
  <c r="AN889" i="1"/>
  <c r="AN890" i="1"/>
  <c r="AN891" i="1"/>
  <c r="AN892" i="1"/>
  <c r="AN893" i="1"/>
  <c r="AN894" i="1"/>
  <c r="AN895" i="1"/>
  <c r="AN896" i="1"/>
  <c r="AN897" i="1"/>
  <c r="AN898" i="1"/>
  <c r="AN899" i="1"/>
  <c r="AN900" i="1"/>
  <c r="AN1045" i="1"/>
  <c r="AN1046" i="1"/>
  <c r="AN1047" i="1"/>
  <c r="AN1048" i="1"/>
  <c r="AN1049" i="1"/>
  <c r="AN1050" i="1"/>
  <c r="AN1051" i="1"/>
  <c r="AN1052" i="1"/>
  <c r="AN1053" i="1"/>
  <c r="AN1054" i="1"/>
  <c r="AN1055" i="1"/>
  <c r="AN1056" i="1"/>
  <c r="AN1057" i="1"/>
  <c r="AN1058" i="1"/>
  <c r="AN1059" i="1"/>
  <c r="AN1060" i="1"/>
  <c r="AN1061" i="1"/>
  <c r="AN1062" i="1"/>
  <c r="AN1063" i="1"/>
  <c r="AN1064" i="1"/>
  <c r="AN1065" i="1"/>
  <c r="AN1066" i="1"/>
  <c r="AN1067" i="1"/>
  <c r="AN1068" i="1"/>
  <c r="AN1501" i="1"/>
  <c r="AN1502" i="1"/>
  <c r="AN1503" i="1"/>
  <c r="AN1504" i="1"/>
  <c r="AN1505" i="1"/>
  <c r="AN1506" i="1"/>
  <c r="AN1507" i="1"/>
  <c r="AN1508" i="1"/>
  <c r="AN1509" i="1"/>
  <c r="AN1510" i="1"/>
  <c r="AN1511" i="1"/>
  <c r="AN1512" i="1"/>
  <c r="AN1513" i="1"/>
  <c r="AN1514" i="1"/>
  <c r="AN1515" i="1"/>
  <c r="AN1516" i="1"/>
  <c r="AN1517" i="1"/>
  <c r="AN1518" i="1"/>
  <c r="AN1519" i="1"/>
  <c r="AN1520" i="1"/>
  <c r="AN1521" i="1"/>
  <c r="AN1522" i="1"/>
  <c r="AN1523" i="1"/>
  <c r="AN1524" i="1"/>
  <c r="AN901" i="1"/>
  <c r="AN902" i="1"/>
  <c r="AN903" i="1"/>
  <c r="AN904" i="1"/>
  <c r="AN905" i="1"/>
  <c r="AN906" i="1"/>
  <c r="AN907" i="1"/>
  <c r="AN908" i="1"/>
  <c r="AN909" i="1"/>
  <c r="AN910" i="1"/>
  <c r="AN911" i="1"/>
  <c r="AN912" i="1"/>
  <c r="AN913" i="1"/>
  <c r="AN914" i="1"/>
  <c r="AN915" i="1"/>
  <c r="AN916" i="1"/>
  <c r="AN917" i="1"/>
  <c r="AN918" i="1"/>
  <c r="AN919" i="1"/>
  <c r="AN920" i="1"/>
  <c r="AN921" i="1"/>
  <c r="AN922" i="1"/>
  <c r="AN923" i="1"/>
  <c r="AN924" i="1"/>
  <c r="AN868" i="1"/>
  <c r="AN869" i="1"/>
  <c r="AN870" i="1"/>
  <c r="AN871" i="1"/>
  <c r="AN872" i="1"/>
  <c r="AN873" i="1"/>
  <c r="AN874" i="1"/>
  <c r="AN875" i="1"/>
  <c r="AN876" i="1"/>
  <c r="AN829" i="1"/>
  <c r="AN830" i="1"/>
  <c r="AN831" i="1"/>
  <c r="AN832" i="1"/>
  <c r="AN833" i="1"/>
  <c r="AN834" i="1"/>
  <c r="AN835" i="1"/>
  <c r="AN836" i="1"/>
  <c r="AN837" i="1"/>
  <c r="AN838" i="1"/>
  <c r="AN839" i="1"/>
  <c r="AN840" i="1"/>
  <c r="AN841" i="1"/>
  <c r="AN842" i="1"/>
  <c r="AN843" i="1"/>
  <c r="AN844" i="1"/>
  <c r="AN845" i="1"/>
  <c r="AN846" i="1"/>
  <c r="AN847" i="1"/>
  <c r="AN848" i="1"/>
  <c r="AN849" i="1"/>
  <c r="AN850" i="1"/>
  <c r="AN851" i="1"/>
  <c r="AN852" i="1"/>
  <c r="Z58" i="18"/>
  <c r="Y58" i="18"/>
  <c r="X58" i="18"/>
  <c r="W58" i="18"/>
  <c r="V58" i="18"/>
  <c r="U58" i="18"/>
  <c r="T58" i="18"/>
  <c r="S58" i="18"/>
  <c r="R58" i="18"/>
  <c r="Q58" i="18"/>
  <c r="P58" i="18"/>
  <c r="O58" i="18"/>
  <c r="Z35" i="18"/>
  <c r="Y35" i="18"/>
  <c r="X35" i="18"/>
  <c r="W35" i="18"/>
  <c r="V35" i="18"/>
  <c r="U35" i="18"/>
  <c r="T35" i="18"/>
  <c r="S35" i="18"/>
  <c r="R35" i="18"/>
  <c r="Q35" i="18"/>
  <c r="P35" i="18"/>
  <c r="O35" i="18"/>
  <c r="Z30" i="18"/>
  <c r="Y30" i="18"/>
  <c r="X30" i="18"/>
  <c r="W30" i="18"/>
  <c r="V30" i="18"/>
  <c r="U30" i="18"/>
  <c r="T30" i="18"/>
  <c r="S30" i="18"/>
  <c r="R30" i="18"/>
  <c r="Q30" i="18"/>
  <c r="P30" i="18"/>
  <c r="O30" i="18"/>
  <c r="Z21" i="18"/>
  <c r="F341" i="1" s="1"/>
  <c r="Y21" i="18"/>
  <c r="F340" i="1" s="1"/>
  <c r="X21" i="18"/>
  <c r="F339" i="1" s="1"/>
  <c r="W21" i="18"/>
  <c r="F338" i="1" s="1"/>
  <c r="V21" i="18"/>
  <c r="F337" i="1" s="1"/>
  <c r="U21" i="18"/>
  <c r="F336" i="1" s="1"/>
  <c r="T21" i="18"/>
  <c r="F335" i="1" s="1"/>
  <c r="S21" i="18"/>
  <c r="F334" i="1" s="1"/>
  <c r="R21" i="18"/>
  <c r="F333" i="1" s="1"/>
  <c r="Q21" i="18"/>
  <c r="F332" i="1" s="1"/>
  <c r="P21" i="18"/>
  <c r="F331" i="1" s="1"/>
  <c r="O21" i="18"/>
  <c r="F330" i="1" s="1"/>
  <c r="Z17" i="18"/>
  <c r="Y17" i="18"/>
  <c r="X17" i="18"/>
  <c r="W17" i="18"/>
  <c r="V17" i="18"/>
  <c r="U17" i="18"/>
  <c r="T17" i="18"/>
  <c r="S17" i="18"/>
  <c r="R17" i="18"/>
  <c r="Q17" i="18"/>
  <c r="P17" i="18"/>
  <c r="O17" i="18"/>
  <c r="Z58" i="16"/>
  <c r="Y58" i="16"/>
  <c r="X58" i="16"/>
  <c r="W58" i="16"/>
  <c r="V58" i="16"/>
  <c r="U58" i="16"/>
  <c r="T58" i="16"/>
  <c r="S58" i="16"/>
  <c r="R58" i="16"/>
  <c r="Q58" i="16"/>
  <c r="P58" i="16"/>
  <c r="O58" i="16"/>
  <c r="Z35" i="16"/>
  <c r="Y35" i="16"/>
  <c r="X35" i="16"/>
  <c r="W35" i="16"/>
  <c r="V35" i="16"/>
  <c r="U35" i="16"/>
  <c r="T35" i="16"/>
  <c r="S35" i="16"/>
  <c r="R35" i="16"/>
  <c r="Q35" i="16"/>
  <c r="P35" i="16"/>
  <c r="O35" i="16"/>
  <c r="Z30" i="16"/>
  <c r="Y30" i="16"/>
  <c r="X30" i="16"/>
  <c r="W30" i="16"/>
  <c r="V30" i="16"/>
  <c r="U30" i="16"/>
  <c r="T30" i="16"/>
  <c r="S30" i="16"/>
  <c r="R30" i="16"/>
  <c r="Q30" i="16"/>
  <c r="P30" i="16"/>
  <c r="O30" i="16"/>
  <c r="Z21" i="16"/>
  <c r="F365" i="1" s="1"/>
  <c r="Y21" i="16"/>
  <c r="F364" i="1" s="1"/>
  <c r="X21" i="16"/>
  <c r="F363" i="1" s="1"/>
  <c r="W21" i="16"/>
  <c r="F362" i="1" s="1"/>
  <c r="V21" i="16"/>
  <c r="F361" i="1" s="1"/>
  <c r="U21" i="16"/>
  <c r="F360" i="1" s="1"/>
  <c r="T21" i="16"/>
  <c r="F359" i="1" s="1"/>
  <c r="S21" i="16"/>
  <c r="F358" i="1" s="1"/>
  <c r="R21" i="16"/>
  <c r="F357" i="1" s="1"/>
  <c r="Q21" i="16"/>
  <c r="F356" i="1" s="1"/>
  <c r="P21" i="16"/>
  <c r="F355" i="1" s="1"/>
  <c r="O21" i="16"/>
  <c r="F354" i="1" s="1"/>
  <c r="Z17" i="16"/>
  <c r="Y17" i="16"/>
  <c r="X17" i="16"/>
  <c r="W17" i="16"/>
  <c r="V17" i="16"/>
  <c r="U17" i="16"/>
  <c r="T17" i="16"/>
  <c r="S17" i="16"/>
  <c r="R17" i="16"/>
  <c r="Q17" i="16"/>
  <c r="P17" i="16"/>
  <c r="O17" i="16"/>
  <c r="Z58" i="15"/>
  <c r="Y58" i="15"/>
  <c r="X58" i="15"/>
  <c r="W58" i="15"/>
  <c r="V58" i="15"/>
  <c r="U58" i="15"/>
  <c r="T58" i="15"/>
  <c r="S58" i="15"/>
  <c r="R58" i="15"/>
  <c r="Q58" i="15"/>
  <c r="P58" i="15"/>
  <c r="P17" i="15" s="1"/>
  <c r="O58" i="15"/>
  <c r="Z30" i="15"/>
  <c r="Y30" i="15"/>
  <c r="X30" i="15"/>
  <c r="W30" i="15"/>
  <c r="V30" i="15"/>
  <c r="U30" i="15"/>
  <c r="T30" i="15"/>
  <c r="S30" i="15"/>
  <c r="R30" i="15"/>
  <c r="Q30" i="15"/>
  <c r="P30" i="15"/>
  <c r="O30" i="15"/>
  <c r="O17" i="15" s="1"/>
  <c r="Z21" i="15"/>
  <c r="Z35" i="15" s="1"/>
  <c r="Y21" i="15"/>
  <c r="Y35" i="15" s="1"/>
  <c r="X21" i="15"/>
  <c r="X35" i="15" s="1"/>
  <c r="W21" i="15"/>
  <c r="W35" i="15" s="1"/>
  <c r="V21" i="15"/>
  <c r="V35" i="15" s="1"/>
  <c r="U21" i="15"/>
  <c r="U35" i="15" s="1"/>
  <c r="T21" i="15"/>
  <c r="T35" i="15" s="1"/>
  <c r="S21" i="15"/>
  <c r="S35" i="15" s="1"/>
  <c r="R21" i="15"/>
  <c r="R35" i="15" s="1"/>
  <c r="Q21" i="15"/>
  <c r="Q35" i="15" s="1"/>
  <c r="P21" i="15"/>
  <c r="P35" i="15" s="1"/>
  <c r="O21" i="15"/>
  <c r="O35" i="15" s="1"/>
  <c r="Z17" i="15"/>
  <c r="Y17" i="15"/>
  <c r="V17" i="15"/>
  <c r="Z58" i="17"/>
  <c r="Y58" i="17"/>
  <c r="X58" i="17"/>
  <c r="W58" i="17"/>
  <c r="V58" i="17"/>
  <c r="U58" i="17"/>
  <c r="T58" i="17"/>
  <c r="S58" i="17"/>
  <c r="R58" i="17"/>
  <c r="Q58" i="17"/>
  <c r="P58" i="17"/>
  <c r="O58" i="17"/>
  <c r="Z35" i="17"/>
  <c r="Y35" i="17"/>
  <c r="X35" i="17"/>
  <c r="W35" i="17"/>
  <c r="V35" i="17"/>
  <c r="U35" i="17"/>
  <c r="T35" i="17"/>
  <c r="S35" i="17"/>
  <c r="R35" i="17"/>
  <c r="Q35" i="17"/>
  <c r="P35" i="17"/>
  <c r="O35" i="17"/>
  <c r="Z30" i="17"/>
  <c r="Y30" i="17"/>
  <c r="X30" i="17"/>
  <c r="W30" i="17"/>
  <c r="V30" i="17"/>
  <c r="U30" i="17"/>
  <c r="T30" i="17"/>
  <c r="S30" i="17"/>
  <c r="R30" i="17"/>
  <c r="Q30" i="17"/>
  <c r="P30" i="17"/>
  <c r="O30" i="17"/>
  <c r="Z21" i="17"/>
  <c r="F413" i="1" s="1"/>
  <c r="Y21" i="17"/>
  <c r="F412" i="1" s="1"/>
  <c r="X21" i="17"/>
  <c r="F411" i="1" s="1"/>
  <c r="W21" i="17"/>
  <c r="F410" i="1" s="1"/>
  <c r="V21" i="17"/>
  <c r="F409" i="1" s="1"/>
  <c r="U21" i="17"/>
  <c r="F408" i="1" s="1"/>
  <c r="T21" i="17"/>
  <c r="F407" i="1" s="1"/>
  <c r="S21" i="17"/>
  <c r="F406" i="1" s="1"/>
  <c r="R21" i="17"/>
  <c r="F405" i="1" s="1"/>
  <c r="Q21" i="17"/>
  <c r="F404" i="1" s="1"/>
  <c r="P21" i="17"/>
  <c r="F403" i="1" s="1"/>
  <c r="O21" i="17"/>
  <c r="F402" i="1" s="1"/>
  <c r="Z17" i="17"/>
  <c r="Y17" i="17"/>
  <c r="X17" i="17"/>
  <c r="W17" i="17"/>
  <c r="V17" i="17"/>
  <c r="U17" i="17"/>
  <c r="T17" i="17"/>
  <c r="S17" i="17"/>
  <c r="R17" i="17"/>
  <c r="Q17" i="17"/>
  <c r="P17" i="17"/>
  <c r="O17" i="17"/>
  <c r="Z58" i="24"/>
  <c r="Y58" i="24"/>
  <c r="X58" i="24"/>
  <c r="W58" i="24"/>
  <c r="V58" i="24"/>
  <c r="U58" i="24"/>
  <c r="T58" i="24"/>
  <c r="S58" i="24"/>
  <c r="R58" i="24"/>
  <c r="Q58" i="24"/>
  <c r="P58" i="24"/>
  <c r="O58" i="24"/>
  <c r="Z35" i="24"/>
  <c r="Y35" i="24"/>
  <c r="X35" i="24"/>
  <c r="W35" i="24"/>
  <c r="V35" i="24"/>
  <c r="U35" i="24"/>
  <c r="T35" i="24"/>
  <c r="S35" i="24"/>
  <c r="R35" i="24"/>
  <c r="Q35" i="24"/>
  <c r="P35" i="24"/>
  <c r="O35" i="24"/>
  <c r="Z30" i="24"/>
  <c r="Y30" i="24"/>
  <c r="X30" i="24"/>
  <c r="W30" i="24"/>
  <c r="V30" i="24"/>
  <c r="U30" i="24"/>
  <c r="T30" i="24"/>
  <c r="S30" i="24"/>
  <c r="R30" i="24"/>
  <c r="Q30" i="24"/>
  <c r="P30" i="24"/>
  <c r="O30" i="24"/>
  <c r="Z21" i="24"/>
  <c r="F437" i="1" s="1"/>
  <c r="Y21" i="24"/>
  <c r="F436" i="1" s="1"/>
  <c r="X21" i="24"/>
  <c r="F435" i="1" s="1"/>
  <c r="W21" i="24"/>
  <c r="F434" i="1" s="1"/>
  <c r="V21" i="24"/>
  <c r="F433" i="1" s="1"/>
  <c r="U21" i="24"/>
  <c r="F432" i="1" s="1"/>
  <c r="T21" i="24"/>
  <c r="F431" i="1" s="1"/>
  <c r="S21" i="24"/>
  <c r="F430" i="1" s="1"/>
  <c r="R21" i="24"/>
  <c r="F429" i="1" s="1"/>
  <c r="Q21" i="24"/>
  <c r="F428" i="1" s="1"/>
  <c r="P21" i="24"/>
  <c r="F427" i="1" s="1"/>
  <c r="O21" i="24"/>
  <c r="F426" i="1" s="1"/>
  <c r="Z17" i="24"/>
  <c r="Y17" i="24"/>
  <c r="X17" i="24"/>
  <c r="W17" i="24"/>
  <c r="V17" i="24"/>
  <c r="U17" i="24"/>
  <c r="T17" i="24"/>
  <c r="S17" i="24"/>
  <c r="R17" i="24"/>
  <c r="Q17" i="24"/>
  <c r="P17" i="24"/>
  <c r="O17" i="24"/>
  <c r="Z58" i="25"/>
  <c r="Y58" i="25"/>
  <c r="X58" i="25"/>
  <c r="W58" i="25"/>
  <c r="V58" i="25"/>
  <c r="U58" i="25"/>
  <c r="T58" i="25"/>
  <c r="S58" i="25"/>
  <c r="R58" i="25"/>
  <c r="Q58" i="25"/>
  <c r="P58" i="25"/>
  <c r="O58" i="25"/>
  <c r="Z35" i="25"/>
  <c r="Y35" i="25"/>
  <c r="X35" i="25"/>
  <c r="W35" i="25"/>
  <c r="V35" i="25"/>
  <c r="U35" i="25"/>
  <c r="T35" i="25"/>
  <c r="S35" i="25"/>
  <c r="R35" i="25"/>
  <c r="Q35" i="25"/>
  <c r="P35" i="25"/>
  <c r="O35" i="25"/>
  <c r="Z30" i="25"/>
  <c r="Y30" i="25"/>
  <c r="X30" i="25"/>
  <c r="W30" i="25"/>
  <c r="V30" i="25"/>
  <c r="U30" i="25"/>
  <c r="T30" i="25"/>
  <c r="S30" i="25"/>
  <c r="R30" i="25"/>
  <c r="Q30" i="25"/>
  <c r="P30" i="25"/>
  <c r="O30" i="25"/>
  <c r="Z21" i="25"/>
  <c r="F461" i="1" s="1"/>
  <c r="Y21" i="25"/>
  <c r="F460" i="1" s="1"/>
  <c r="X21" i="25"/>
  <c r="F459" i="1" s="1"/>
  <c r="W21" i="25"/>
  <c r="F458" i="1" s="1"/>
  <c r="V21" i="25"/>
  <c r="F457" i="1" s="1"/>
  <c r="U21" i="25"/>
  <c r="F456" i="1" s="1"/>
  <c r="T21" i="25"/>
  <c r="F455" i="1" s="1"/>
  <c r="S21" i="25"/>
  <c r="F454" i="1" s="1"/>
  <c r="R21" i="25"/>
  <c r="F453" i="1" s="1"/>
  <c r="Q21" i="25"/>
  <c r="F452" i="1" s="1"/>
  <c r="P21" i="25"/>
  <c r="F451" i="1" s="1"/>
  <c r="O21" i="25"/>
  <c r="F450" i="1" s="1"/>
  <c r="Z17" i="25"/>
  <c r="Y17" i="25"/>
  <c r="X17" i="25"/>
  <c r="W17" i="25"/>
  <c r="V17" i="25"/>
  <c r="U17" i="25"/>
  <c r="T17" i="25"/>
  <c r="S17" i="25"/>
  <c r="R17" i="25"/>
  <c r="Q17" i="25"/>
  <c r="P17" i="25"/>
  <c r="O17" i="25"/>
  <c r="Z58" i="26"/>
  <c r="Y58" i="26"/>
  <c r="X58" i="26"/>
  <c r="W58" i="26"/>
  <c r="V58" i="26"/>
  <c r="U58" i="26"/>
  <c r="T58" i="26"/>
  <c r="S58" i="26"/>
  <c r="R58" i="26"/>
  <c r="Q58" i="26"/>
  <c r="P58" i="26"/>
  <c r="O58" i="26"/>
  <c r="Z35" i="26"/>
  <c r="Y35" i="26"/>
  <c r="X35" i="26"/>
  <c r="W35" i="26"/>
  <c r="V35" i="26"/>
  <c r="U35" i="26"/>
  <c r="T35" i="26"/>
  <c r="S35" i="26"/>
  <c r="R35" i="26"/>
  <c r="Q35" i="26"/>
  <c r="P35" i="26"/>
  <c r="O35" i="26"/>
  <c r="Z30" i="26"/>
  <c r="Y30" i="26"/>
  <c r="X30" i="26"/>
  <c r="W30" i="26"/>
  <c r="V30" i="26"/>
  <c r="U30" i="26"/>
  <c r="T30" i="26"/>
  <c r="S30" i="26"/>
  <c r="R30" i="26"/>
  <c r="Q30" i="26"/>
  <c r="P30" i="26"/>
  <c r="O30" i="26"/>
  <c r="Z21" i="26"/>
  <c r="F485" i="1" s="1"/>
  <c r="Y21" i="26"/>
  <c r="F484" i="1" s="1"/>
  <c r="X21" i="26"/>
  <c r="F483" i="1" s="1"/>
  <c r="W21" i="26"/>
  <c r="F482" i="1" s="1"/>
  <c r="V21" i="26"/>
  <c r="F481" i="1" s="1"/>
  <c r="U21" i="26"/>
  <c r="F480" i="1" s="1"/>
  <c r="T21" i="26"/>
  <c r="F479" i="1" s="1"/>
  <c r="S21" i="26"/>
  <c r="F478" i="1" s="1"/>
  <c r="R21" i="26"/>
  <c r="F477" i="1" s="1"/>
  <c r="Q21" i="26"/>
  <c r="F476" i="1" s="1"/>
  <c r="P21" i="26"/>
  <c r="F475" i="1" s="1"/>
  <c r="O21" i="26"/>
  <c r="F474" i="1" s="1"/>
  <c r="Z17" i="26"/>
  <c r="Y17" i="26"/>
  <c r="X17" i="26"/>
  <c r="W17" i="26"/>
  <c r="V17" i="26"/>
  <c r="U17" i="26"/>
  <c r="T17" i="26"/>
  <c r="S17" i="26"/>
  <c r="R17" i="26"/>
  <c r="Q17" i="26"/>
  <c r="P17" i="26"/>
  <c r="O17" i="26"/>
  <c r="Z58" i="27"/>
  <c r="Y58" i="27"/>
  <c r="X58" i="27"/>
  <c r="W58" i="27"/>
  <c r="V58" i="27"/>
  <c r="U58" i="27"/>
  <c r="T58" i="27"/>
  <c r="S58" i="27"/>
  <c r="R58" i="27"/>
  <c r="Q58" i="27"/>
  <c r="P58" i="27"/>
  <c r="O58" i="27"/>
  <c r="Z35" i="27"/>
  <c r="Y35" i="27"/>
  <c r="X35" i="27"/>
  <c r="W35" i="27"/>
  <c r="V35" i="27"/>
  <c r="U35" i="27"/>
  <c r="T35" i="27"/>
  <c r="S35" i="27"/>
  <c r="R35" i="27"/>
  <c r="Q35" i="27"/>
  <c r="P35" i="27"/>
  <c r="O35" i="27"/>
  <c r="Z30" i="27"/>
  <c r="Y30" i="27"/>
  <c r="X30" i="27"/>
  <c r="W30" i="27"/>
  <c r="V30" i="27"/>
  <c r="U30" i="27"/>
  <c r="T30" i="27"/>
  <c r="S30" i="27"/>
  <c r="R30" i="27"/>
  <c r="Q30" i="27"/>
  <c r="P30" i="27"/>
  <c r="O30" i="27"/>
  <c r="Z21" i="27"/>
  <c r="F509" i="1" s="1"/>
  <c r="Y21" i="27"/>
  <c r="F508" i="1" s="1"/>
  <c r="X21" i="27"/>
  <c r="F507" i="1" s="1"/>
  <c r="W21" i="27"/>
  <c r="F506" i="1" s="1"/>
  <c r="V21" i="27"/>
  <c r="F505" i="1" s="1"/>
  <c r="U21" i="27"/>
  <c r="F504" i="1" s="1"/>
  <c r="T21" i="27"/>
  <c r="F503" i="1" s="1"/>
  <c r="S21" i="27"/>
  <c r="F502" i="1" s="1"/>
  <c r="R21" i="27"/>
  <c r="F501" i="1" s="1"/>
  <c r="Q21" i="27"/>
  <c r="F500" i="1" s="1"/>
  <c r="P21" i="27"/>
  <c r="F499" i="1" s="1"/>
  <c r="O21" i="27"/>
  <c r="F498" i="1" s="1"/>
  <c r="Z17" i="27"/>
  <c r="Y17" i="27"/>
  <c r="X17" i="27"/>
  <c r="W17" i="27"/>
  <c r="V17" i="27"/>
  <c r="U17" i="27"/>
  <c r="T17" i="27"/>
  <c r="S17" i="27"/>
  <c r="R17" i="27"/>
  <c r="Q17" i="27"/>
  <c r="P17" i="27"/>
  <c r="O17" i="27"/>
  <c r="Z58" i="28"/>
  <c r="Y58" i="28"/>
  <c r="X58" i="28"/>
  <c r="W58" i="28"/>
  <c r="V58" i="28"/>
  <c r="U58" i="28"/>
  <c r="T58" i="28"/>
  <c r="S58" i="28"/>
  <c r="R58" i="28"/>
  <c r="Q58" i="28"/>
  <c r="P58" i="28"/>
  <c r="O58" i="28"/>
  <c r="Z35" i="28"/>
  <c r="Y35" i="28"/>
  <c r="X35" i="28"/>
  <c r="W35" i="28"/>
  <c r="V35" i="28"/>
  <c r="U35" i="28"/>
  <c r="T35" i="28"/>
  <c r="S35" i="28"/>
  <c r="R35" i="28"/>
  <c r="Q35" i="28"/>
  <c r="P35" i="28"/>
  <c r="O35" i="28"/>
  <c r="Z30" i="28"/>
  <c r="Y30" i="28"/>
  <c r="X30" i="28"/>
  <c r="W30" i="28"/>
  <c r="V30" i="28"/>
  <c r="U30" i="28"/>
  <c r="T30" i="28"/>
  <c r="S30" i="28"/>
  <c r="R30" i="28"/>
  <c r="Q30" i="28"/>
  <c r="P30" i="28"/>
  <c r="O30" i="28"/>
  <c r="Z21" i="28"/>
  <c r="F533" i="1" s="1"/>
  <c r="Y21" i="28"/>
  <c r="F532" i="1" s="1"/>
  <c r="X21" i="28"/>
  <c r="F531" i="1" s="1"/>
  <c r="W21" i="28"/>
  <c r="F530" i="1" s="1"/>
  <c r="V21" i="28"/>
  <c r="F529" i="1" s="1"/>
  <c r="U21" i="28"/>
  <c r="F528" i="1" s="1"/>
  <c r="T21" i="28"/>
  <c r="F527" i="1" s="1"/>
  <c r="S21" i="28"/>
  <c r="F526" i="1" s="1"/>
  <c r="R21" i="28"/>
  <c r="F525" i="1" s="1"/>
  <c r="Q21" i="28"/>
  <c r="F524" i="1" s="1"/>
  <c r="P21" i="28"/>
  <c r="F523" i="1" s="1"/>
  <c r="O21" i="28"/>
  <c r="F522" i="1" s="1"/>
  <c r="Z17" i="28"/>
  <c r="Y17" i="28"/>
  <c r="X17" i="28"/>
  <c r="W17" i="28"/>
  <c r="V17" i="28"/>
  <c r="U17" i="28"/>
  <c r="T17" i="28"/>
  <c r="S17" i="28"/>
  <c r="R17" i="28"/>
  <c r="Q17" i="28"/>
  <c r="P17" i="28"/>
  <c r="O17" i="28"/>
  <c r="Z58" i="29"/>
  <c r="Y58" i="29"/>
  <c r="X58" i="29"/>
  <c r="W58" i="29"/>
  <c r="V58" i="29"/>
  <c r="U58" i="29"/>
  <c r="T58" i="29"/>
  <c r="S58" i="29"/>
  <c r="R58" i="29"/>
  <c r="Q58" i="29"/>
  <c r="P58" i="29"/>
  <c r="O58" i="29"/>
  <c r="Z35" i="29"/>
  <c r="Y35" i="29"/>
  <c r="X35" i="29"/>
  <c r="W35" i="29"/>
  <c r="V35" i="29"/>
  <c r="U35" i="29"/>
  <c r="T35" i="29"/>
  <c r="S35" i="29"/>
  <c r="R35" i="29"/>
  <c r="Q35" i="29"/>
  <c r="P35" i="29"/>
  <c r="O35" i="29"/>
  <c r="Z30" i="29"/>
  <c r="Y30" i="29"/>
  <c r="X30" i="29"/>
  <c r="W30" i="29"/>
  <c r="V30" i="29"/>
  <c r="U30" i="29"/>
  <c r="T30" i="29"/>
  <c r="S30" i="29"/>
  <c r="R30" i="29"/>
  <c r="Q30" i="29"/>
  <c r="P30" i="29"/>
  <c r="O30" i="29"/>
  <c r="Z21" i="29"/>
  <c r="F557" i="1" s="1"/>
  <c r="Y21" i="29"/>
  <c r="F556" i="1" s="1"/>
  <c r="X21" i="29"/>
  <c r="F555" i="1" s="1"/>
  <c r="W21" i="29"/>
  <c r="F554" i="1" s="1"/>
  <c r="V21" i="29"/>
  <c r="F553" i="1" s="1"/>
  <c r="U21" i="29"/>
  <c r="F552" i="1" s="1"/>
  <c r="T21" i="29"/>
  <c r="F551" i="1" s="1"/>
  <c r="S21" i="29"/>
  <c r="F550" i="1" s="1"/>
  <c r="R21" i="29"/>
  <c r="F549" i="1" s="1"/>
  <c r="Q21" i="29"/>
  <c r="F548" i="1" s="1"/>
  <c r="P21" i="29"/>
  <c r="F547" i="1" s="1"/>
  <c r="O21" i="29"/>
  <c r="F546" i="1" s="1"/>
  <c r="Z17" i="29"/>
  <c r="Y17" i="29"/>
  <c r="X17" i="29"/>
  <c r="W17" i="29"/>
  <c r="V17" i="29"/>
  <c r="U17" i="29"/>
  <c r="T17" i="29"/>
  <c r="S17" i="29"/>
  <c r="R17" i="29"/>
  <c r="Q17" i="29"/>
  <c r="P17" i="29"/>
  <c r="O17" i="29"/>
  <c r="Z58" i="30"/>
  <c r="Y58" i="30"/>
  <c r="X58" i="30"/>
  <c r="W58" i="30"/>
  <c r="V58" i="30"/>
  <c r="U58" i="30"/>
  <c r="T58" i="30"/>
  <c r="S58" i="30"/>
  <c r="R58" i="30"/>
  <c r="Q58" i="30"/>
  <c r="P58" i="30"/>
  <c r="O58" i="30"/>
  <c r="Z35" i="30"/>
  <c r="Y35" i="30"/>
  <c r="X35" i="30"/>
  <c r="W35" i="30"/>
  <c r="V35" i="30"/>
  <c r="U35" i="30"/>
  <c r="T35" i="30"/>
  <c r="S35" i="30"/>
  <c r="R35" i="30"/>
  <c r="Q35" i="30"/>
  <c r="P35" i="30"/>
  <c r="O35" i="30"/>
  <c r="Z30" i="30"/>
  <c r="Y30" i="30"/>
  <c r="X30" i="30"/>
  <c r="W30" i="30"/>
  <c r="V30" i="30"/>
  <c r="U30" i="30"/>
  <c r="T30" i="30"/>
  <c r="S30" i="30"/>
  <c r="R30" i="30"/>
  <c r="Q30" i="30"/>
  <c r="P30" i="30"/>
  <c r="O30" i="30"/>
  <c r="Z21" i="30"/>
  <c r="F581" i="1" s="1"/>
  <c r="Y21" i="30"/>
  <c r="F580" i="1" s="1"/>
  <c r="X21" i="30"/>
  <c r="F579" i="1" s="1"/>
  <c r="W21" i="30"/>
  <c r="F578" i="1" s="1"/>
  <c r="V21" i="30"/>
  <c r="F577" i="1" s="1"/>
  <c r="U21" i="30"/>
  <c r="F576" i="1" s="1"/>
  <c r="T21" i="30"/>
  <c r="F575" i="1" s="1"/>
  <c r="S21" i="30"/>
  <c r="F574" i="1" s="1"/>
  <c r="R21" i="30"/>
  <c r="F573" i="1" s="1"/>
  <c r="Q21" i="30"/>
  <c r="F572" i="1" s="1"/>
  <c r="P21" i="30"/>
  <c r="F571" i="1" s="1"/>
  <c r="O21" i="30"/>
  <c r="F570" i="1" s="1"/>
  <c r="Z17" i="30"/>
  <c r="Y17" i="30"/>
  <c r="X17" i="30"/>
  <c r="W17" i="30"/>
  <c r="V17" i="30"/>
  <c r="U17" i="30"/>
  <c r="T17" i="30"/>
  <c r="S17" i="30"/>
  <c r="R17" i="30"/>
  <c r="Q17" i="30"/>
  <c r="P17" i="30"/>
  <c r="O17" i="30"/>
  <c r="Z21" i="31"/>
  <c r="Y21" i="31"/>
  <c r="X21" i="31"/>
  <c r="W21" i="31"/>
  <c r="F602" i="1" s="1"/>
  <c r="V21" i="31"/>
  <c r="U21" i="31"/>
  <c r="T21" i="31"/>
  <c r="S21" i="31"/>
  <c r="R21" i="31"/>
  <c r="Q21" i="31"/>
  <c r="P21" i="31"/>
  <c r="O21" i="31"/>
  <c r="F594" i="1" s="1"/>
  <c r="Z58" i="31"/>
  <c r="Y58" i="31"/>
  <c r="X58" i="31"/>
  <c r="W58" i="31"/>
  <c r="V58" i="31"/>
  <c r="U58" i="31"/>
  <c r="T58" i="31"/>
  <c r="S58" i="31"/>
  <c r="R58" i="31"/>
  <c r="Q58" i="31"/>
  <c r="P58" i="31"/>
  <c r="O58" i="31"/>
  <c r="Z35" i="31"/>
  <c r="Y35" i="31"/>
  <c r="X35" i="31"/>
  <c r="W35" i="31"/>
  <c r="V35" i="31"/>
  <c r="U35" i="31"/>
  <c r="T35" i="31"/>
  <c r="S35" i="31"/>
  <c r="R35" i="31"/>
  <c r="Q35" i="31"/>
  <c r="P35" i="31"/>
  <c r="O35" i="31"/>
  <c r="Z30" i="31"/>
  <c r="Y30" i="31"/>
  <c r="X30" i="31"/>
  <c r="W30" i="31"/>
  <c r="V30" i="31"/>
  <c r="U30" i="31"/>
  <c r="T30" i="31"/>
  <c r="S30" i="31"/>
  <c r="R30" i="31"/>
  <c r="Q30" i="31"/>
  <c r="P30" i="31"/>
  <c r="O30" i="31"/>
  <c r="Z17" i="31"/>
  <c r="Y17" i="31"/>
  <c r="X17" i="31"/>
  <c r="W17" i="31"/>
  <c r="V17" i="31"/>
  <c r="U17" i="31"/>
  <c r="T17" i="31"/>
  <c r="S17" i="31"/>
  <c r="R17" i="31"/>
  <c r="Q17" i="31"/>
  <c r="P17" i="31"/>
  <c r="O17" i="31"/>
  <c r="P630" i="1" l="1"/>
  <c r="R639" i="1"/>
  <c r="AG635" i="1"/>
  <c r="Q653" i="1"/>
  <c r="AH638" i="1"/>
  <c r="U635" i="1"/>
  <c r="AT630" i="1"/>
  <c r="AA630" i="1"/>
  <c r="U651" i="1"/>
  <c r="AD635" i="1"/>
  <c r="T630" i="1"/>
  <c r="AI635" i="1"/>
  <c r="AG649" i="1"/>
  <c r="AJ640" i="1"/>
  <c r="AC649" i="1"/>
  <c r="O630" i="1"/>
  <c r="AF651" i="1"/>
  <c r="U649" i="1"/>
  <c r="AB639" i="1"/>
  <c r="AE653" i="1"/>
  <c r="Z630" i="1"/>
  <c r="V642" i="1"/>
  <c r="Z632" i="1"/>
  <c r="AE630" i="1"/>
  <c r="Y639" i="1"/>
  <c r="AK639" i="1"/>
  <c r="AD630" i="1"/>
  <c r="AC630" i="1"/>
  <c r="S653" i="1"/>
  <c r="AC653" i="1"/>
  <c r="AB630" i="1"/>
  <c r="S630" i="1"/>
  <c r="R653" i="1"/>
  <c r="V649" i="1"/>
  <c r="AH651" i="1"/>
  <c r="Q638" i="1"/>
  <c r="R630" i="1"/>
  <c r="O651" i="1"/>
  <c r="T651" i="1"/>
  <c r="AC638" i="1"/>
  <c r="AF638" i="1"/>
  <c r="AT651" i="1"/>
  <c r="U648" i="1"/>
  <c r="AA646" i="1"/>
  <c r="AA636" i="1"/>
  <c r="AA650" i="1"/>
  <c r="Q648" i="1"/>
  <c r="W651" i="1"/>
  <c r="AI638" i="1"/>
  <c r="AD651" i="1"/>
  <c r="T638" i="1"/>
  <c r="AT648" i="1"/>
  <c r="V636" i="1"/>
  <c r="O648" i="1"/>
  <c r="X647" i="1"/>
  <c r="W638" i="1"/>
  <c r="R651" i="1"/>
  <c r="AG638" i="1"/>
  <c r="AB636" i="1"/>
  <c r="AI651" i="1"/>
  <c r="AA632" i="1"/>
  <c r="AD636" i="1"/>
  <c r="AA635" i="1"/>
  <c r="R636" i="1"/>
  <c r="AI643" i="1"/>
  <c r="Z635" i="1"/>
  <c r="P646" i="1"/>
  <c r="C638" i="1"/>
  <c r="U638" i="1"/>
  <c r="P636" i="1"/>
  <c r="R638" i="1"/>
  <c r="W637" i="1"/>
  <c r="AG636" i="1"/>
  <c r="AG651" i="1"/>
  <c r="AJ632" i="1"/>
  <c r="AC648" i="1"/>
  <c r="AE636" i="1"/>
  <c r="Y651" i="1"/>
  <c r="AC636" i="1"/>
  <c r="AB651" i="1"/>
  <c r="T635" i="1"/>
  <c r="C637" i="1"/>
  <c r="AJ636" i="1"/>
  <c r="U650" i="1"/>
  <c r="AT637" i="1"/>
  <c r="AC635" i="1"/>
  <c r="AF636" i="1"/>
  <c r="AE646" i="1"/>
  <c r="AE651" i="1"/>
  <c r="S636" i="1"/>
  <c r="Q636" i="1"/>
  <c r="P651" i="1"/>
  <c r="X651" i="1"/>
  <c r="O636" i="1"/>
  <c r="AI644" i="1"/>
  <c r="W635" i="1"/>
  <c r="AK646" i="1"/>
  <c r="X642" i="1"/>
  <c r="S644" i="1"/>
  <c r="V648" i="1"/>
  <c r="AI646" i="1"/>
  <c r="Y635" i="1"/>
  <c r="X635" i="1"/>
  <c r="W644" i="1"/>
  <c r="C635" i="1"/>
  <c r="AK651" i="1"/>
  <c r="AH650" i="1"/>
  <c r="C651" i="1"/>
  <c r="Y646" i="1"/>
  <c r="AF650" i="1"/>
  <c r="X640" i="1"/>
  <c r="AT635" i="1"/>
  <c r="Y642" i="1"/>
  <c r="AJ644" i="1"/>
  <c r="AA648" i="1"/>
  <c r="C646" i="1"/>
  <c r="Z650" i="1"/>
  <c r="AB650" i="1"/>
  <c r="S642" i="1"/>
  <c r="AC650" i="1"/>
  <c r="V650" i="1"/>
  <c r="AC642" i="1"/>
  <c r="T650" i="1"/>
  <c r="P635" i="1"/>
  <c r="AG642" i="1"/>
  <c r="AF648" i="1"/>
  <c r="AC646" i="1"/>
  <c r="S651" i="1"/>
  <c r="Q650" i="1"/>
  <c r="AD648" i="1"/>
  <c r="Z637" i="1"/>
  <c r="Q642" i="1"/>
  <c r="AB648" i="1"/>
  <c r="AA651" i="1"/>
  <c r="AK635" i="1"/>
  <c r="AJ642" i="1"/>
  <c r="V646" i="1"/>
  <c r="W646" i="1"/>
  <c r="AK642" i="1"/>
  <c r="AK644" i="1"/>
  <c r="O646" i="1"/>
  <c r="P650" i="1"/>
  <c r="AE644" i="1"/>
  <c r="W648" i="1"/>
  <c r="AI650" i="1"/>
  <c r="P648" i="1"/>
  <c r="O635" i="1"/>
  <c r="U646" i="1"/>
  <c r="W650" i="1"/>
  <c r="Z646" i="1"/>
  <c r="AC651" i="1"/>
  <c r="Z651" i="1"/>
  <c r="AJ646" i="1"/>
  <c r="AE635" i="1"/>
  <c r="T646" i="1"/>
  <c r="AH646" i="1"/>
  <c r="Q646" i="1"/>
  <c r="T648" i="1"/>
  <c r="C650" i="1"/>
  <c r="AH644" i="1"/>
  <c r="AH635" i="1"/>
  <c r="Q651" i="1"/>
  <c r="AJ651" i="1"/>
  <c r="X646" i="1"/>
  <c r="Z642" i="1"/>
  <c r="R650" i="1"/>
  <c r="AB635" i="1"/>
  <c r="P644" i="1"/>
  <c r="S646" i="1"/>
  <c r="AG646" i="1"/>
  <c r="R635" i="1"/>
  <c r="O650" i="1"/>
  <c r="W642" i="1"/>
  <c r="AT646" i="1"/>
  <c r="AF642" i="1"/>
  <c r="R646" i="1"/>
  <c r="AG637" i="1"/>
  <c r="V644" i="1"/>
  <c r="V635" i="1"/>
  <c r="R637" i="1"/>
  <c r="T644" i="1"/>
  <c r="AF635" i="1"/>
  <c r="AA642" i="1"/>
  <c r="AT644" i="1"/>
  <c r="AF646" i="1"/>
  <c r="Q635" i="1"/>
  <c r="AO764" i="1"/>
  <c r="AO756" i="1"/>
  <c r="AO755" i="1"/>
  <c r="AO753" i="1"/>
  <c r="T634" i="1"/>
  <c r="X632" i="1"/>
  <c r="AT650" i="1"/>
  <c r="AG632" i="1"/>
  <c r="AD650" i="1"/>
  <c r="AB632" i="1"/>
  <c r="C636" i="1"/>
  <c r="AH639" i="1"/>
  <c r="AH634" i="1"/>
  <c r="AB645" i="1"/>
  <c r="AK632" i="1"/>
  <c r="Y633" i="1"/>
  <c r="Q637" i="1"/>
  <c r="X650" i="1"/>
  <c r="AT652" i="1"/>
  <c r="U632" i="1"/>
  <c r="X634" i="1"/>
  <c r="AE650" i="1"/>
  <c r="AI633" i="1"/>
  <c r="X636" i="1"/>
  <c r="Y650" i="1"/>
  <c r="AD646" i="1"/>
  <c r="AC632" i="1"/>
  <c r="T652" i="1"/>
  <c r="T633" i="1"/>
  <c r="R645" i="1"/>
  <c r="S637" i="1"/>
  <c r="Q633" i="1"/>
  <c r="O632" i="1"/>
  <c r="U633" i="1"/>
  <c r="Z652" i="1"/>
  <c r="AH632" i="1"/>
  <c r="AB633" i="1"/>
  <c r="S650" i="1"/>
  <c r="AH633" i="1"/>
  <c r="Z636" i="1"/>
  <c r="AD632" i="1"/>
  <c r="AT633" i="1"/>
  <c r="AD645" i="1"/>
  <c r="AE633" i="1"/>
  <c r="V632" i="1"/>
  <c r="P633" i="1"/>
  <c r="AH636" i="1"/>
  <c r="O644" i="1"/>
  <c r="AK648" i="1"/>
  <c r="AH652" i="1"/>
  <c r="R649" i="1"/>
  <c r="AK640" i="1"/>
  <c r="AK634" i="1"/>
  <c r="AJ652" i="1"/>
  <c r="AD634" i="1"/>
  <c r="V634" i="1"/>
  <c r="T645" i="1"/>
  <c r="O652" i="1"/>
  <c r="AE645" i="1"/>
  <c r="AE639" i="1"/>
  <c r="AA634" i="1"/>
  <c r="U637" i="1"/>
  <c r="AC637" i="1"/>
  <c r="Y640" i="1"/>
  <c r="Y634" i="1"/>
  <c r="AH649" i="1"/>
  <c r="X652" i="1"/>
  <c r="P645" i="1"/>
  <c r="AJ637" i="1"/>
  <c r="C652" i="1"/>
  <c r="C634" i="1"/>
  <c r="W634" i="1"/>
  <c r="Q644" i="1"/>
  <c r="X648" i="1"/>
  <c r="AK633" i="1"/>
  <c r="X644" i="1"/>
  <c r="S649" i="1"/>
  <c r="S645" i="1"/>
  <c r="S639" i="1"/>
  <c r="O634" i="1"/>
  <c r="T649" i="1"/>
  <c r="AT649" i="1"/>
  <c r="AC639" i="1"/>
  <c r="AC633" i="1"/>
  <c r="AF644" i="1"/>
  <c r="X637" i="1"/>
  <c r="AI640" i="1"/>
  <c r="AJ633" i="1"/>
  <c r="AE634" i="1"/>
  <c r="AB634" i="1"/>
  <c r="AT636" i="1"/>
  <c r="AH642" i="1"/>
  <c r="AA644" i="1"/>
  <c r="AH648" i="1"/>
  <c r="O633" i="1"/>
  <c r="AE637" i="1"/>
  <c r="R648" i="1"/>
  <c r="Z640" i="1"/>
  <c r="Z634" i="1"/>
  <c r="X639" i="1"/>
  <c r="Y652" i="1"/>
  <c r="Q645" i="1"/>
  <c r="T637" i="1"/>
  <c r="O639" i="1"/>
  <c r="AI636" i="1"/>
  <c r="R644" i="1"/>
  <c r="AG648" i="1"/>
  <c r="Q652" i="1"/>
  <c r="W633" i="1"/>
  <c r="P634" i="1"/>
  <c r="O640" i="1"/>
  <c r="W652" i="1"/>
  <c r="C639" i="1"/>
  <c r="Z639" i="1"/>
  <c r="Z649" i="1"/>
  <c r="AF652" i="1"/>
  <c r="Q639" i="1"/>
  <c r="V640" i="1"/>
  <c r="AF649" i="1"/>
  <c r="W640" i="1"/>
  <c r="V652" i="1"/>
  <c r="AH637" i="1"/>
  <c r="W639" i="1"/>
  <c r="AT640" i="1"/>
  <c r="AK652" i="1"/>
  <c r="V637" i="1"/>
  <c r="AJ639" i="1"/>
  <c r="C640" i="1"/>
  <c r="AI634" i="1"/>
  <c r="V633" i="1"/>
  <c r="P652" i="1"/>
  <c r="T639" i="1"/>
  <c r="AE642" i="1"/>
  <c r="AA637" i="1"/>
  <c r="AD633" i="1"/>
  <c r="AF637" i="1"/>
  <c r="AG644" i="1"/>
  <c r="AK637" i="1"/>
  <c r="P638" i="1"/>
  <c r="AJ649" i="1"/>
  <c r="AI639" i="1"/>
  <c r="AI649" i="1"/>
  <c r="S638" i="1"/>
  <c r="AG633" i="1"/>
  <c r="AG634" i="1"/>
  <c r="W636" i="1"/>
  <c r="C642" i="1"/>
  <c r="Y644" i="1"/>
  <c r="R652" i="1"/>
  <c r="X633" i="1"/>
  <c r="AJ650" i="1"/>
  <c r="AK650" i="1"/>
  <c r="T640" i="1"/>
  <c r="AA640" i="1"/>
  <c r="Y649" i="1"/>
  <c r="AI652" i="1"/>
  <c r="AC634" i="1"/>
  <c r="U634" i="1"/>
  <c r="AA652" i="1"/>
  <c r="R634" i="1"/>
  <c r="AT634" i="1"/>
  <c r="AF640" i="1"/>
  <c r="AC652" i="1"/>
  <c r="P640" i="1"/>
  <c r="AG652" i="1"/>
  <c r="AD649" i="1"/>
  <c r="C644" i="1"/>
  <c r="X638" i="1"/>
  <c r="AG640" i="1"/>
  <c r="AD637" i="1"/>
  <c r="AA649" i="1"/>
  <c r="O637" i="1"/>
  <c r="AD639" i="1"/>
  <c r="R633" i="1"/>
  <c r="U644" i="1"/>
  <c r="Y637" i="1"/>
  <c r="AA638" i="1"/>
  <c r="X649" i="1"/>
  <c r="AJ634" i="1"/>
  <c r="AT638" i="1"/>
  <c r="W649" i="1"/>
  <c r="AI637" i="1"/>
  <c r="U652" i="1"/>
  <c r="C633" i="1"/>
  <c r="U642" i="1"/>
  <c r="AB644" i="1"/>
  <c r="AJ648" i="1"/>
  <c r="Z648" i="1"/>
  <c r="S652" i="1"/>
  <c r="AB638" i="1"/>
  <c r="V638" i="1"/>
  <c r="Z638" i="1"/>
  <c r="O638" i="1"/>
  <c r="AA639" i="1"/>
  <c r="AG639" i="1"/>
  <c r="AT639" i="1"/>
  <c r="V639" i="1"/>
  <c r="U639" i="1"/>
  <c r="P639" i="1"/>
  <c r="Y643" i="1"/>
  <c r="AJ643" i="1"/>
  <c r="Z643" i="1"/>
  <c r="AK643" i="1"/>
  <c r="O643" i="1"/>
  <c r="W643" i="1"/>
  <c r="AT643" i="1"/>
  <c r="X643" i="1"/>
  <c r="AA643" i="1"/>
  <c r="P643" i="1"/>
  <c r="T647" i="1"/>
  <c r="AI647" i="1"/>
  <c r="W647" i="1"/>
  <c r="AH647" i="1"/>
  <c r="U647" i="1"/>
  <c r="C647" i="1"/>
  <c r="V647" i="1"/>
  <c r="AG647" i="1"/>
  <c r="C648" i="1"/>
  <c r="AI648" i="1"/>
  <c r="AE652" i="1"/>
  <c r="AD652" i="1"/>
  <c r="AJ653" i="1"/>
  <c r="AB653" i="1"/>
  <c r="AT653" i="1"/>
  <c r="AA653" i="1"/>
  <c r="Z653" i="1"/>
  <c r="P653" i="1"/>
  <c r="O653" i="1"/>
  <c r="AK653" i="1"/>
  <c r="Y653" i="1"/>
  <c r="AJ647" i="1"/>
  <c r="AK647" i="1"/>
  <c r="O647" i="1"/>
  <c r="S647" i="1"/>
  <c r="Q647" i="1"/>
  <c r="AE647" i="1"/>
  <c r="AD647" i="1"/>
  <c r="Y647" i="1"/>
  <c r="AC647" i="1"/>
  <c r="R647" i="1"/>
  <c r="P647" i="1"/>
  <c r="AB647" i="1"/>
  <c r="AA647" i="1"/>
  <c r="Z647" i="1"/>
  <c r="AT647" i="1"/>
  <c r="AF645" i="1"/>
  <c r="AI645" i="1"/>
  <c r="AH645" i="1"/>
  <c r="AJ645" i="1"/>
  <c r="AG645" i="1"/>
  <c r="C645" i="1"/>
  <c r="W645" i="1"/>
  <c r="V645" i="1"/>
  <c r="U645" i="1"/>
  <c r="AK645" i="1"/>
  <c r="AA645" i="1"/>
  <c r="Z645" i="1"/>
  <c r="Y645" i="1"/>
  <c r="X645" i="1"/>
  <c r="AT645" i="1"/>
  <c r="O645" i="1"/>
  <c r="AB643" i="1"/>
  <c r="AD643" i="1"/>
  <c r="T643" i="1"/>
  <c r="AC643" i="1"/>
  <c r="U643" i="1"/>
  <c r="AG643" i="1"/>
  <c r="V643" i="1"/>
  <c r="AH643" i="1"/>
  <c r="AF643" i="1"/>
  <c r="AE643" i="1"/>
  <c r="S643" i="1"/>
  <c r="R643" i="1"/>
  <c r="Q643" i="1"/>
  <c r="AB640" i="1"/>
  <c r="AC640" i="1"/>
  <c r="S640" i="1"/>
  <c r="Q640" i="1"/>
  <c r="R640" i="1"/>
  <c r="AE640" i="1"/>
  <c r="AD640" i="1"/>
  <c r="AJ638" i="1"/>
  <c r="AK638" i="1"/>
  <c r="Y638" i="1"/>
  <c r="AD638" i="1"/>
  <c r="AF630" i="1"/>
  <c r="AJ630" i="1"/>
  <c r="U630" i="1"/>
  <c r="AI630" i="1"/>
  <c r="AH630" i="1"/>
  <c r="AG630" i="1"/>
  <c r="Y630" i="1"/>
  <c r="AK630" i="1"/>
  <c r="X630" i="1"/>
  <c r="W630" i="1"/>
  <c r="V630" i="1"/>
  <c r="C630" i="1"/>
  <c r="AO765" i="1"/>
  <c r="AO752" i="1"/>
  <c r="AO750" i="1"/>
  <c r="AO762" i="1"/>
  <c r="AO773" i="1"/>
  <c r="AO761" i="1"/>
  <c r="AO770" i="1"/>
  <c r="AJ766" i="1"/>
  <c r="AJ763" i="1"/>
  <c r="AO766" i="1"/>
  <c r="AI766" i="1"/>
  <c r="X766" i="1"/>
  <c r="AT763" i="1"/>
  <c r="W766" i="1"/>
  <c r="AO772" i="1"/>
  <c r="AO771" i="1"/>
  <c r="AO759" i="1"/>
  <c r="N767" i="1"/>
  <c r="AL767" i="1" s="1"/>
  <c r="AO769" i="1"/>
  <c r="AO757" i="1"/>
  <c r="AL773" i="1"/>
  <c r="AL753" i="1"/>
  <c r="AO767" i="1"/>
  <c r="AH767" i="1"/>
  <c r="Q767" i="1"/>
  <c r="R767" i="1"/>
  <c r="V767" i="1"/>
  <c r="AB767" i="1"/>
  <c r="AK767" i="1"/>
  <c r="P767" i="1"/>
  <c r="Y767" i="1"/>
  <c r="AG767" i="1"/>
  <c r="AJ767" i="1"/>
  <c r="U767" i="1"/>
  <c r="AF767" i="1"/>
  <c r="X767" i="1"/>
  <c r="AE767" i="1"/>
  <c r="AA767" i="1"/>
  <c r="AI767" i="1"/>
  <c r="T767" i="1"/>
  <c r="O767" i="1"/>
  <c r="W767" i="1"/>
  <c r="S767" i="1"/>
  <c r="X753" i="1"/>
  <c r="AT767" i="1"/>
  <c r="C767" i="1"/>
  <c r="F767" i="1" s="1"/>
  <c r="AJ753" i="1"/>
  <c r="AO751" i="1"/>
  <c r="AC767" i="1"/>
  <c r="Z767" i="1"/>
  <c r="AO768" i="1"/>
  <c r="AO754" i="1"/>
  <c r="AO763" i="1"/>
  <c r="AO760" i="1"/>
  <c r="N756" i="1"/>
  <c r="AL756" i="1" s="1"/>
  <c r="AO758" i="1"/>
  <c r="N762" i="1"/>
  <c r="AL762" i="1" s="1"/>
  <c r="N764" i="1"/>
  <c r="AL764" i="1" s="1"/>
  <c r="AL765" i="1"/>
  <c r="AL772" i="1"/>
  <c r="AL771" i="1"/>
  <c r="N768" i="1"/>
  <c r="AL768" i="1" s="1"/>
  <c r="N763" i="1"/>
  <c r="AL763" i="1" s="1"/>
  <c r="N761" i="1"/>
  <c r="AL761" i="1" s="1"/>
  <c r="N758" i="1"/>
  <c r="AL758" i="1" s="1"/>
  <c r="AL752" i="1"/>
  <c r="N750" i="1"/>
  <c r="AL750" i="1" s="1"/>
  <c r="AL757" i="1"/>
  <c r="AL769" i="1"/>
  <c r="AL766" i="1"/>
  <c r="AL760" i="1"/>
  <c r="AL770" i="1"/>
  <c r="AL759" i="1"/>
  <c r="AL751" i="1"/>
  <c r="F601" i="1"/>
  <c r="F605" i="1"/>
  <c r="F598" i="1"/>
  <c r="F595" i="1"/>
  <c r="F597" i="1"/>
  <c r="F596" i="1"/>
  <c r="F604" i="1"/>
  <c r="F600" i="1"/>
  <c r="F599" i="1"/>
  <c r="F603" i="1"/>
  <c r="AN867" i="1"/>
  <c r="AO867" i="1" s="1"/>
  <c r="AN866" i="1"/>
  <c r="AO866" i="1" s="1"/>
  <c r="AH865" i="1"/>
  <c r="AT865" i="1"/>
  <c r="N866" i="1"/>
  <c r="AL866" i="1" s="1"/>
  <c r="P865" i="1"/>
  <c r="V865" i="1"/>
  <c r="AG865" i="1"/>
  <c r="L865" i="1"/>
  <c r="AM865" i="1" s="1"/>
  <c r="AP865" i="1" s="1"/>
  <c r="AA865" i="1"/>
  <c r="U865" i="1"/>
  <c r="O865" i="1"/>
  <c r="T865" i="1"/>
  <c r="AE865" i="1"/>
  <c r="Z865" i="1"/>
  <c r="AK865" i="1"/>
  <c r="X865" i="1"/>
  <c r="S865" i="1"/>
  <c r="AI865" i="1"/>
  <c r="AN865" i="1"/>
  <c r="AO865" i="1" s="1"/>
  <c r="W865" i="1"/>
  <c r="AD865" i="1"/>
  <c r="C865" i="1"/>
  <c r="F865" i="1" s="1"/>
  <c r="R865" i="1"/>
  <c r="N867" i="1"/>
  <c r="AL867" i="1" s="1"/>
  <c r="AB865" i="1"/>
  <c r="AC865" i="1"/>
  <c r="Q865" i="1"/>
  <c r="Y865" i="1"/>
  <c r="AJ865" i="1"/>
  <c r="AF865" i="1"/>
  <c r="N865" i="1"/>
  <c r="R17" i="15"/>
  <c r="S17" i="15"/>
  <c r="T17" i="15"/>
  <c r="U17" i="15"/>
  <c r="Q17" i="15"/>
  <c r="W17" i="15"/>
  <c r="M389" i="1"/>
  <c r="L389" i="1"/>
  <c r="AM389" i="1" s="1"/>
  <c r="M388" i="1"/>
  <c r="L388" i="1"/>
  <c r="AM388" i="1" s="1"/>
  <c r="M387" i="1"/>
  <c r="L387" i="1"/>
  <c r="AM387" i="1" s="1"/>
  <c r="X17" i="15"/>
  <c r="AC387" i="1" s="1"/>
  <c r="M386" i="1"/>
  <c r="L386" i="1"/>
  <c r="AM386" i="1" s="1"/>
  <c r="M385" i="1"/>
  <c r="L385" i="1"/>
  <c r="AM385" i="1" s="1"/>
  <c r="L384" i="1"/>
  <c r="AM384" i="1" s="1"/>
  <c r="M384" i="1"/>
  <c r="M383" i="1"/>
  <c r="L383" i="1"/>
  <c r="AM383" i="1" s="1"/>
  <c r="M382" i="1"/>
  <c r="L382" i="1"/>
  <c r="AM382" i="1" s="1"/>
  <c r="M381" i="1"/>
  <c r="L381" i="1"/>
  <c r="AM381" i="1" s="1"/>
  <c r="M380" i="1"/>
  <c r="L380" i="1"/>
  <c r="AM380" i="1" s="1"/>
  <c r="M379" i="1"/>
  <c r="L379" i="1"/>
  <c r="AM379" i="1" s="1"/>
  <c r="J2434" i="1"/>
  <c r="L378" i="1"/>
  <c r="AM378" i="1" s="1"/>
  <c r="M378" i="1"/>
  <c r="AD379" i="1"/>
  <c r="R379" i="1"/>
  <c r="AC379" i="1"/>
  <c r="Q379" i="1"/>
  <c r="AB379" i="1"/>
  <c r="P379" i="1"/>
  <c r="X379" i="1"/>
  <c r="AA379" i="1"/>
  <c r="O379" i="1"/>
  <c r="AT379" i="1"/>
  <c r="Z379" i="1"/>
  <c r="AK379" i="1"/>
  <c r="Y379" i="1"/>
  <c r="AI379" i="1"/>
  <c r="W379" i="1"/>
  <c r="C379" i="1"/>
  <c r="F379" i="1" s="1"/>
  <c r="AH379" i="1"/>
  <c r="V379" i="1"/>
  <c r="AG379" i="1"/>
  <c r="U379" i="1"/>
  <c r="AJ379" i="1"/>
  <c r="AF379" i="1"/>
  <c r="T379" i="1"/>
  <c r="AE379" i="1"/>
  <c r="S379" i="1"/>
  <c r="AT380" i="1"/>
  <c r="Z380" i="1"/>
  <c r="AK380" i="1"/>
  <c r="Y380" i="1"/>
  <c r="AF380" i="1"/>
  <c r="AJ380" i="1"/>
  <c r="X380" i="1"/>
  <c r="AI380" i="1"/>
  <c r="W380" i="1"/>
  <c r="C380" i="1"/>
  <c r="F380" i="1" s="1"/>
  <c r="AH380" i="1"/>
  <c r="V380" i="1"/>
  <c r="AG380" i="1"/>
  <c r="U380" i="1"/>
  <c r="AE380" i="1"/>
  <c r="S380" i="1"/>
  <c r="AD380" i="1"/>
  <c r="R380" i="1"/>
  <c r="AC380" i="1"/>
  <c r="Q380" i="1"/>
  <c r="AB380" i="1"/>
  <c r="P380" i="1"/>
  <c r="AA380" i="1"/>
  <c r="O380" i="1"/>
  <c r="T380" i="1"/>
  <c r="AH381" i="1"/>
  <c r="V381" i="1"/>
  <c r="AG381" i="1"/>
  <c r="U381" i="1"/>
  <c r="AF381" i="1"/>
  <c r="T381" i="1"/>
  <c r="P381" i="1"/>
  <c r="AE381" i="1"/>
  <c r="S381" i="1"/>
  <c r="AD381" i="1"/>
  <c r="R381" i="1"/>
  <c r="AC381" i="1"/>
  <c r="Q381" i="1"/>
  <c r="AA381" i="1"/>
  <c r="O381" i="1"/>
  <c r="AT381" i="1"/>
  <c r="Z381" i="1"/>
  <c r="N381" i="1"/>
  <c r="AK381" i="1"/>
  <c r="Y381" i="1"/>
  <c r="AJ381" i="1"/>
  <c r="X381" i="1"/>
  <c r="AI381" i="1"/>
  <c r="W381" i="1"/>
  <c r="C381" i="1"/>
  <c r="F381" i="1" s="1"/>
  <c r="AB381" i="1"/>
  <c r="AD382" i="1"/>
  <c r="R382" i="1"/>
  <c r="AC382" i="1"/>
  <c r="Q382" i="1"/>
  <c r="AB382" i="1"/>
  <c r="P382" i="1"/>
  <c r="X382" i="1"/>
  <c r="AA382" i="1"/>
  <c r="O382" i="1"/>
  <c r="AT382" i="1"/>
  <c r="Z382" i="1"/>
  <c r="AK382" i="1"/>
  <c r="Y382" i="1"/>
  <c r="AI382" i="1"/>
  <c r="W382" i="1"/>
  <c r="C382" i="1"/>
  <c r="F382" i="1" s="1"/>
  <c r="AH382" i="1"/>
  <c r="V382" i="1"/>
  <c r="AG382" i="1"/>
  <c r="U382" i="1"/>
  <c r="AF382" i="1"/>
  <c r="T382" i="1"/>
  <c r="AE382" i="1"/>
  <c r="S382" i="1"/>
  <c r="AJ382" i="1"/>
  <c r="AT383" i="1"/>
  <c r="Z383" i="1"/>
  <c r="N383" i="1"/>
  <c r="AK383" i="1"/>
  <c r="Y383" i="1"/>
  <c r="AJ383" i="1"/>
  <c r="X383" i="1"/>
  <c r="T383" i="1"/>
  <c r="AI383" i="1"/>
  <c r="W383" i="1"/>
  <c r="C383" i="1"/>
  <c r="F383" i="1" s="1"/>
  <c r="AH383" i="1"/>
  <c r="V383" i="1"/>
  <c r="AG383" i="1"/>
  <c r="U383" i="1"/>
  <c r="AE383" i="1"/>
  <c r="S383" i="1"/>
  <c r="AD383" i="1"/>
  <c r="R383" i="1"/>
  <c r="AC383" i="1"/>
  <c r="Q383" i="1"/>
  <c r="AB383" i="1"/>
  <c r="P383" i="1"/>
  <c r="AA383" i="1"/>
  <c r="O383" i="1"/>
  <c r="AF383" i="1"/>
  <c r="AH384" i="1"/>
  <c r="V384" i="1"/>
  <c r="AG384" i="1"/>
  <c r="U384" i="1"/>
  <c r="AF384" i="1"/>
  <c r="T384" i="1"/>
  <c r="P384" i="1"/>
  <c r="AE384" i="1"/>
  <c r="S384" i="1"/>
  <c r="AD384" i="1"/>
  <c r="R384" i="1"/>
  <c r="AC384" i="1"/>
  <c r="Q384" i="1"/>
  <c r="AA384" i="1"/>
  <c r="O384" i="1"/>
  <c r="AT384" i="1"/>
  <c r="Z384" i="1"/>
  <c r="AK384" i="1"/>
  <c r="Y384" i="1"/>
  <c r="AJ384" i="1"/>
  <c r="X384" i="1"/>
  <c r="AI384" i="1"/>
  <c r="W384" i="1"/>
  <c r="C384" i="1"/>
  <c r="F384" i="1" s="1"/>
  <c r="AB384" i="1"/>
  <c r="AD385" i="1"/>
  <c r="R385" i="1"/>
  <c r="AC385" i="1"/>
  <c r="Q385" i="1"/>
  <c r="AB385" i="1"/>
  <c r="P385" i="1"/>
  <c r="X385" i="1"/>
  <c r="AA385" i="1"/>
  <c r="O385" i="1"/>
  <c r="AT385" i="1"/>
  <c r="Z385" i="1"/>
  <c r="N385" i="1"/>
  <c r="AK385" i="1"/>
  <c r="Y385" i="1"/>
  <c r="AI385" i="1"/>
  <c r="W385" i="1"/>
  <c r="C385" i="1"/>
  <c r="F385" i="1" s="1"/>
  <c r="AH385" i="1"/>
  <c r="V385" i="1"/>
  <c r="AG385" i="1"/>
  <c r="U385" i="1"/>
  <c r="AF385" i="1"/>
  <c r="T385" i="1"/>
  <c r="AJ385" i="1"/>
  <c r="AE385" i="1"/>
  <c r="S385" i="1"/>
  <c r="AT386" i="1"/>
  <c r="Z386" i="1"/>
  <c r="AK386" i="1"/>
  <c r="Y386" i="1"/>
  <c r="AJ386" i="1"/>
  <c r="X386" i="1"/>
  <c r="AF386" i="1"/>
  <c r="AI386" i="1"/>
  <c r="W386" i="1"/>
  <c r="C386" i="1"/>
  <c r="F386" i="1" s="1"/>
  <c r="AH386" i="1"/>
  <c r="V386" i="1"/>
  <c r="AG386" i="1"/>
  <c r="U386" i="1"/>
  <c r="AE386" i="1"/>
  <c r="S386" i="1"/>
  <c r="AD386" i="1"/>
  <c r="R386" i="1"/>
  <c r="AC386" i="1"/>
  <c r="Q386" i="1"/>
  <c r="AB386" i="1"/>
  <c r="P386" i="1"/>
  <c r="AA386" i="1"/>
  <c r="O386" i="1"/>
  <c r="T386" i="1"/>
  <c r="U387" i="1"/>
  <c r="AF387" i="1"/>
  <c r="T387" i="1"/>
  <c r="AE387" i="1"/>
  <c r="S387" i="1"/>
  <c r="AD387" i="1"/>
  <c r="R387" i="1"/>
  <c r="AT387" i="1"/>
  <c r="Z387" i="1"/>
  <c r="AK387" i="1"/>
  <c r="Y387" i="1"/>
  <c r="AJ387" i="1"/>
  <c r="X387" i="1"/>
  <c r="AD388" i="1"/>
  <c r="R388" i="1"/>
  <c r="AC388" i="1"/>
  <c r="Q388" i="1"/>
  <c r="AB388" i="1"/>
  <c r="P388" i="1"/>
  <c r="AJ388" i="1"/>
  <c r="AA388" i="1"/>
  <c r="O388" i="1"/>
  <c r="X388" i="1"/>
  <c r="AT388" i="1"/>
  <c r="Z388" i="1"/>
  <c r="N388" i="1"/>
  <c r="AK388" i="1"/>
  <c r="Y388" i="1"/>
  <c r="AI388" i="1"/>
  <c r="W388" i="1"/>
  <c r="C388" i="1"/>
  <c r="F388" i="1" s="1"/>
  <c r="AH388" i="1"/>
  <c r="V388" i="1"/>
  <c r="AG388" i="1"/>
  <c r="U388" i="1"/>
  <c r="AF388" i="1"/>
  <c r="T388" i="1"/>
  <c r="AE388" i="1"/>
  <c r="S388" i="1"/>
  <c r="AT389" i="1"/>
  <c r="Z389" i="1"/>
  <c r="AK389" i="1"/>
  <c r="Y389" i="1"/>
  <c r="AJ389" i="1"/>
  <c r="X389" i="1"/>
  <c r="AI389" i="1"/>
  <c r="W389" i="1"/>
  <c r="C389" i="1"/>
  <c r="F389" i="1" s="1"/>
  <c r="AH389" i="1"/>
  <c r="V389" i="1"/>
  <c r="AG389" i="1"/>
  <c r="U389" i="1"/>
  <c r="AE389" i="1"/>
  <c r="S389" i="1"/>
  <c r="AD389" i="1"/>
  <c r="R389" i="1"/>
  <c r="AC389" i="1"/>
  <c r="Q389" i="1"/>
  <c r="AB389" i="1"/>
  <c r="P389" i="1"/>
  <c r="AF389" i="1"/>
  <c r="AA389" i="1"/>
  <c r="O389" i="1"/>
  <c r="T389" i="1"/>
  <c r="AH378" i="1"/>
  <c r="V378" i="1"/>
  <c r="AG378" i="1"/>
  <c r="U378" i="1"/>
  <c r="AF378" i="1"/>
  <c r="T378" i="1"/>
  <c r="AE378" i="1"/>
  <c r="S378" i="1"/>
  <c r="AD378" i="1"/>
  <c r="R378" i="1"/>
  <c r="AC378" i="1"/>
  <c r="Q378" i="1"/>
  <c r="AA378" i="1"/>
  <c r="O378" i="1"/>
  <c r="P378" i="1"/>
  <c r="AT378" i="1"/>
  <c r="Z378" i="1"/>
  <c r="N378" i="1"/>
  <c r="AK378" i="1"/>
  <c r="Y378" i="1"/>
  <c r="AJ378" i="1"/>
  <c r="X378" i="1"/>
  <c r="AI378" i="1"/>
  <c r="W378" i="1"/>
  <c r="C378" i="1"/>
  <c r="F378" i="1" s="1"/>
  <c r="AB378" i="1"/>
  <c r="K353" i="1"/>
  <c r="K352" i="1"/>
  <c r="K351" i="1"/>
  <c r="K350" i="1"/>
  <c r="K349" i="1"/>
  <c r="K348" i="1"/>
  <c r="K347" i="1"/>
  <c r="K346" i="1"/>
  <c r="K345" i="1"/>
  <c r="K344" i="1"/>
  <c r="K343" i="1"/>
  <c r="K342" i="1"/>
  <c r="K330" i="1"/>
  <c r="K331" i="1"/>
  <c r="K332" i="1"/>
  <c r="K333" i="1"/>
  <c r="K334" i="1"/>
  <c r="K335" i="1"/>
  <c r="K336" i="1"/>
  <c r="K337" i="1"/>
  <c r="K338" i="1"/>
  <c r="K339" i="1"/>
  <c r="K340" i="1"/>
  <c r="K341" i="1"/>
  <c r="AK310" i="1"/>
  <c r="C310" i="1"/>
  <c r="Y310" i="1" s="1"/>
  <c r="AK309" i="1"/>
  <c r="C309" i="1"/>
  <c r="AC309" i="1" s="1"/>
  <c r="AK308" i="1"/>
  <c r="C308" i="1"/>
  <c r="AG308" i="1" s="1"/>
  <c r="AK307" i="1"/>
  <c r="C307" i="1"/>
  <c r="Y307" i="1" s="1"/>
  <c r="AK306" i="1"/>
  <c r="C306" i="1"/>
  <c r="AC306" i="1" s="1"/>
  <c r="AK305" i="1"/>
  <c r="C305" i="1"/>
  <c r="AG305" i="1" s="1"/>
  <c r="AK304" i="1"/>
  <c r="C304" i="1"/>
  <c r="Y304" i="1" s="1"/>
  <c r="AK303" i="1"/>
  <c r="C303" i="1"/>
  <c r="AC303" i="1" s="1"/>
  <c r="AK302" i="1"/>
  <c r="C302" i="1"/>
  <c r="AG302" i="1" s="1"/>
  <c r="AK301" i="1"/>
  <c r="C301" i="1"/>
  <c r="Y301" i="1" s="1"/>
  <c r="AK300" i="1"/>
  <c r="C300" i="1"/>
  <c r="AC300" i="1" s="1"/>
  <c r="AK299" i="1"/>
  <c r="C299" i="1"/>
  <c r="AG299" i="1" s="1"/>
  <c r="AK298" i="1"/>
  <c r="C298" i="1"/>
  <c r="Y298" i="1" s="1"/>
  <c r="AK297" i="1"/>
  <c r="C297" i="1"/>
  <c r="AC297" i="1" s="1"/>
  <c r="AK296" i="1"/>
  <c r="C296" i="1"/>
  <c r="AG296" i="1" s="1"/>
  <c r="AK295" i="1"/>
  <c r="C295" i="1"/>
  <c r="Y295" i="1" s="1"/>
  <c r="AK294" i="1"/>
  <c r="C294" i="1"/>
  <c r="AC294" i="1" s="1"/>
  <c r="AK293" i="1"/>
  <c r="C293" i="1"/>
  <c r="AG293" i="1" s="1"/>
  <c r="AK292" i="1"/>
  <c r="C292" i="1"/>
  <c r="Y292" i="1" s="1"/>
  <c r="AK291" i="1"/>
  <c r="C291" i="1"/>
  <c r="AC291" i="1" s="1"/>
  <c r="AK290" i="1"/>
  <c r="C290" i="1"/>
  <c r="AG290" i="1" s="1"/>
  <c r="AK289" i="1"/>
  <c r="C289" i="1"/>
  <c r="Y289" i="1" s="1"/>
  <c r="AK288" i="1"/>
  <c r="C288" i="1"/>
  <c r="AC288" i="1" s="1"/>
  <c r="AK287" i="1"/>
  <c r="C287" i="1"/>
  <c r="AK286" i="1"/>
  <c r="C286" i="1"/>
  <c r="Y286" i="1" s="1"/>
  <c r="AK285" i="1"/>
  <c r="C285" i="1"/>
  <c r="AC285" i="1" s="1"/>
  <c r="AK284" i="1"/>
  <c r="C284" i="1"/>
  <c r="AG284" i="1" s="1"/>
  <c r="AK283" i="1"/>
  <c r="C283" i="1"/>
  <c r="Y283" i="1" s="1"/>
  <c r="AK282" i="1"/>
  <c r="C282" i="1"/>
  <c r="AC282" i="1" s="1"/>
  <c r="AK281" i="1"/>
  <c r="C281" i="1"/>
  <c r="AG281" i="1" s="1"/>
  <c r="AK280" i="1"/>
  <c r="C280" i="1"/>
  <c r="Y280" i="1" s="1"/>
  <c r="AK279" i="1"/>
  <c r="C279" i="1"/>
  <c r="AC279" i="1" s="1"/>
  <c r="AK278" i="1"/>
  <c r="C278" i="1"/>
  <c r="AG278" i="1" s="1"/>
  <c r="AK277" i="1"/>
  <c r="C277" i="1"/>
  <c r="Y277" i="1" s="1"/>
  <c r="AK276" i="1"/>
  <c r="C276" i="1"/>
  <c r="AC276" i="1" s="1"/>
  <c r="AK275" i="1"/>
  <c r="C275" i="1"/>
  <c r="AG275" i="1" s="1"/>
  <c r="AK274" i="1"/>
  <c r="C274" i="1"/>
  <c r="Y274" i="1" s="1"/>
  <c r="AK273" i="1"/>
  <c r="C273" i="1"/>
  <c r="AC273" i="1" s="1"/>
  <c r="AK272" i="1"/>
  <c r="C272" i="1"/>
  <c r="AG272" i="1" s="1"/>
  <c r="AK271" i="1"/>
  <c r="C271" i="1"/>
  <c r="Y271" i="1" s="1"/>
  <c r="AK270" i="1"/>
  <c r="C270" i="1"/>
  <c r="AC270" i="1" s="1"/>
  <c r="AK269" i="1"/>
  <c r="C269" i="1"/>
  <c r="AG269" i="1" s="1"/>
  <c r="AK268" i="1"/>
  <c r="C268" i="1"/>
  <c r="Y268" i="1" s="1"/>
  <c r="AK267" i="1"/>
  <c r="C267" i="1"/>
  <c r="AC267" i="1" s="1"/>
  <c r="AK266" i="1"/>
  <c r="C266" i="1"/>
  <c r="AG266" i="1" s="1"/>
  <c r="AK265" i="1"/>
  <c r="C265" i="1"/>
  <c r="Y265" i="1" s="1"/>
  <c r="AK264" i="1"/>
  <c r="C264" i="1"/>
  <c r="AC264" i="1" s="1"/>
  <c r="AK263" i="1"/>
  <c r="C263" i="1"/>
  <c r="AG263" i="1" s="1"/>
  <c r="AK262" i="1"/>
  <c r="C262" i="1"/>
  <c r="Y262" i="1" s="1"/>
  <c r="AK261" i="1"/>
  <c r="C261" i="1"/>
  <c r="AC261" i="1" s="1"/>
  <c r="AK260" i="1"/>
  <c r="C260" i="1"/>
  <c r="AG260" i="1" s="1"/>
  <c r="AK259" i="1"/>
  <c r="C259" i="1"/>
  <c r="Y259" i="1" s="1"/>
  <c r="AK258" i="1"/>
  <c r="C258" i="1"/>
  <c r="AC258" i="1" s="1"/>
  <c r="AK257" i="1"/>
  <c r="C257" i="1"/>
  <c r="AG257" i="1" s="1"/>
  <c r="AK256" i="1"/>
  <c r="C256" i="1"/>
  <c r="AK255" i="1"/>
  <c r="C255" i="1"/>
  <c r="AC255" i="1" s="1"/>
  <c r="AK254" i="1"/>
  <c r="C254" i="1"/>
  <c r="AG254" i="1" s="1"/>
  <c r="AK253" i="1"/>
  <c r="C253" i="1"/>
  <c r="AK252" i="1"/>
  <c r="C252" i="1"/>
  <c r="AC252" i="1" s="1"/>
  <c r="AK251" i="1"/>
  <c r="C251" i="1"/>
  <c r="AG251" i="1" s="1"/>
  <c r="AK250" i="1"/>
  <c r="C250" i="1"/>
  <c r="Y250" i="1" s="1"/>
  <c r="AK249" i="1"/>
  <c r="C249" i="1"/>
  <c r="AC249" i="1" s="1"/>
  <c r="AK248" i="1"/>
  <c r="C248" i="1"/>
  <c r="AG248" i="1" s="1"/>
  <c r="AK247" i="1"/>
  <c r="C247" i="1"/>
  <c r="Y247" i="1" s="1"/>
  <c r="AK246" i="1"/>
  <c r="C246" i="1"/>
  <c r="AC246" i="1" s="1"/>
  <c r="AK245" i="1"/>
  <c r="C245" i="1"/>
  <c r="AG245" i="1" s="1"/>
  <c r="AK244" i="1"/>
  <c r="C244" i="1"/>
  <c r="Y244" i="1" s="1"/>
  <c r="AK243" i="1"/>
  <c r="C243" i="1"/>
  <c r="AK242" i="1"/>
  <c r="C242" i="1"/>
  <c r="AG242" i="1" s="1"/>
  <c r="AK241" i="1"/>
  <c r="C241" i="1"/>
  <c r="Y241" i="1" s="1"/>
  <c r="AK240" i="1"/>
  <c r="C240" i="1"/>
  <c r="AC240" i="1" s="1"/>
  <c r="AK239" i="1"/>
  <c r="C239" i="1"/>
  <c r="AG239" i="1" s="1"/>
  <c r="C238" i="1"/>
  <c r="Y238" i="1" s="1"/>
  <c r="C237" i="1"/>
  <c r="AC237" i="1" s="1"/>
  <c r="AK236" i="1"/>
  <c r="C236" i="1"/>
  <c r="AG236" i="1" s="1"/>
  <c r="C235" i="1"/>
  <c r="Y235" i="1" s="1"/>
  <c r="C234" i="1"/>
  <c r="R234" i="1" s="1"/>
  <c r="C233" i="1"/>
  <c r="AG233" i="1" s="1"/>
  <c r="C232" i="1"/>
  <c r="Y232" i="1" s="1"/>
  <c r="C231" i="1"/>
  <c r="AC231" i="1" s="1"/>
  <c r="C230" i="1"/>
  <c r="AG230" i="1" s="1"/>
  <c r="C229" i="1"/>
  <c r="Y229" i="1" s="1"/>
  <c r="AK228" i="1"/>
  <c r="C228" i="1"/>
  <c r="AC228" i="1" s="1"/>
  <c r="C227" i="1"/>
  <c r="AG227" i="1" s="1"/>
  <c r="C226" i="1"/>
  <c r="Y226" i="1" s="1"/>
  <c r="C225" i="1"/>
  <c r="AC225" i="1" s="1"/>
  <c r="C224" i="1"/>
  <c r="AG224" i="1" s="1"/>
  <c r="C223" i="1"/>
  <c r="Y223" i="1" s="1"/>
  <c r="C222" i="1"/>
  <c r="AC222" i="1" s="1"/>
  <c r="C221" i="1"/>
  <c r="AG221" i="1" s="1"/>
  <c r="C220" i="1"/>
  <c r="C219" i="1"/>
  <c r="AC219" i="1" s="1"/>
  <c r="C218" i="1"/>
  <c r="AG218" i="1" s="1"/>
  <c r="C217" i="1"/>
  <c r="Y217" i="1" s="1"/>
  <c r="C216" i="1"/>
  <c r="AC216" i="1" s="1"/>
  <c r="C215" i="1"/>
  <c r="AG215" i="1" s="1"/>
  <c r="C214" i="1"/>
  <c r="Y214" i="1" s="1"/>
  <c r="C213" i="1"/>
  <c r="C212" i="1"/>
  <c r="AG212" i="1" s="1"/>
  <c r="C211" i="1"/>
  <c r="Y211" i="1" s="1"/>
  <c r="C210" i="1"/>
  <c r="AC210" i="1" s="1"/>
  <c r="C209" i="1"/>
  <c r="AG209" i="1" s="1"/>
  <c r="C208" i="1"/>
  <c r="Y208" i="1" s="1"/>
  <c r="C207" i="1"/>
  <c r="C206" i="1"/>
  <c r="AG206" i="1" s="1"/>
  <c r="C205" i="1"/>
  <c r="Y205" i="1" s="1"/>
  <c r="C204" i="1"/>
  <c r="C203" i="1"/>
  <c r="AG203" i="1" s="1"/>
  <c r="C202" i="1"/>
  <c r="Y202" i="1" s="1"/>
  <c r="C201" i="1"/>
  <c r="AC201" i="1" s="1"/>
  <c r="C200" i="1"/>
  <c r="AG200" i="1" s="1"/>
  <c r="C199" i="1"/>
  <c r="Y199" i="1" s="1"/>
  <c r="C198" i="1"/>
  <c r="AC198" i="1" s="1"/>
  <c r="C197" i="1"/>
  <c r="AG197" i="1" s="1"/>
  <c r="C196" i="1"/>
  <c r="Y196" i="1" s="1"/>
  <c r="C195" i="1"/>
  <c r="AC195" i="1" s="1"/>
  <c r="C194" i="1"/>
  <c r="AG194" i="1" s="1"/>
  <c r="C193" i="1"/>
  <c r="Y193" i="1" s="1"/>
  <c r="C192" i="1"/>
  <c r="AC192" i="1" s="1"/>
  <c r="C191" i="1"/>
  <c r="AG191" i="1" s="1"/>
  <c r="AK190" i="1"/>
  <c r="C190" i="1"/>
  <c r="Y190" i="1" s="1"/>
  <c r="C189" i="1"/>
  <c r="AC189" i="1" s="1"/>
  <c r="C188" i="1"/>
  <c r="AG188" i="1" s="1"/>
  <c r="AK187" i="1"/>
  <c r="C187" i="1"/>
  <c r="Y187" i="1" s="1"/>
  <c r="C186" i="1"/>
  <c r="AC186" i="1" s="1"/>
  <c r="C185" i="1"/>
  <c r="AG185" i="1" s="1"/>
  <c r="AK184" i="1"/>
  <c r="C184" i="1"/>
  <c r="Y184" i="1" s="1"/>
  <c r="C183" i="1"/>
  <c r="AC183" i="1" s="1"/>
  <c r="C182" i="1"/>
  <c r="AG182" i="1" s="1"/>
  <c r="C181" i="1"/>
  <c r="Y181" i="1" s="1"/>
  <c r="AK180" i="1"/>
  <c r="C180" i="1"/>
  <c r="AC180" i="1" s="1"/>
  <c r="C179" i="1"/>
  <c r="AG179" i="1" s="1"/>
  <c r="C178" i="1"/>
  <c r="Y178" i="1" s="1"/>
  <c r="C177" i="1"/>
  <c r="AC177" i="1" s="1"/>
  <c r="C176" i="1"/>
  <c r="AG176" i="1" s="1"/>
  <c r="C175" i="1"/>
  <c r="Y175" i="1" s="1"/>
  <c r="C174" i="1"/>
  <c r="C173" i="1"/>
  <c r="AG173" i="1" s="1"/>
  <c r="C172" i="1"/>
  <c r="AC172" i="1" s="1"/>
  <c r="C171" i="1"/>
  <c r="AC171" i="1" s="1"/>
  <c r="C170" i="1"/>
  <c r="AG170" i="1" s="1"/>
  <c r="C169" i="1"/>
  <c r="C168" i="1"/>
  <c r="C167" i="1"/>
  <c r="AG167" i="1" s="1"/>
  <c r="AK166" i="1"/>
  <c r="C166" i="1"/>
  <c r="Y166" i="1" s="1"/>
  <c r="AK165" i="1"/>
  <c r="C165" i="1"/>
  <c r="AC165" i="1" s="1"/>
  <c r="AK164" i="1"/>
  <c r="C164" i="1"/>
  <c r="AG164" i="1" s="1"/>
  <c r="AK163" i="1"/>
  <c r="C163" i="1"/>
  <c r="Y163" i="1" s="1"/>
  <c r="AK162" i="1"/>
  <c r="C162" i="1"/>
  <c r="AK161" i="1"/>
  <c r="C161" i="1"/>
  <c r="AG161" i="1" s="1"/>
  <c r="AK160" i="1"/>
  <c r="C160" i="1"/>
  <c r="AA160" i="1" s="1"/>
  <c r="AK159" i="1"/>
  <c r="C159" i="1"/>
  <c r="AC159" i="1" s="1"/>
  <c r="AK158" i="1"/>
  <c r="C158" i="1"/>
  <c r="AG158" i="1" s="1"/>
  <c r="AK157" i="1"/>
  <c r="C157" i="1"/>
  <c r="Y157" i="1" s="1"/>
  <c r="AK156" i="1"/>
  <c r="C156" i="1"/>
  <c r="AC156" i="1" s="1"/>
  <c r="AK155" i="1"/>
  <c r="C155" i="1"/>
  <c r="AG155" i="1" s="1"/>
  <c r="AK154" i="1"/>
  <c r="C154" i="1"/>
  <c r="Y154" i="1" s="1"/>
  <c r="AK153" i="1"/>
  <c r="C153" i="1"/>
  <c r="AC153" i="1" s="1"/>
  <c r="AK152" i="1"/>
  <c r="C152" i="1"/>
  <c r="AG152" i="1" s="1"/>
  <c r="AK151" i="1"/>
  <c r="C151" i="1"/>
  <c r="Y151" i="1" s="1"/>
  <c r="AK150" i="1"/>
  <c r="C150" i="1"/>
  <c r="AC150" i="1" s="1"/>
  <c r="AK149" i="1"/>
  <c r="C149" i="1"/>
  <c r="AG149" i="1" s="1"/>
  <c r="AK148" i="1"/>
  <c r="C148" i="1"/>
  <c r="Y148" i="1" s="1"/>
  <c r="AK147" i="1"/>
  <c r="C147" i="1"/>
  <c r="AC147" i="1" s="1"/>
  <c r="AK146" i="1"/>
  <c r="C146" i="1"/>
  <c r="AG146" i="1" s="1"/>
  <c r="AK145" i="1"/>
  <c r="C145" i="1"/>
  <c r="Y145" i="1" s="1"/>
  <c r="AK144" i="1"/>
  <c r="C144" i="1"/>
  <c r="AC144" i="1" s="1"/>
  <c r="AK143" i="1"/>
  <c r="C143" i="1"/>
  <c r="AG143" i="1" s="1"/>
  <c r="AK142" i="1"/>
  <c r="C142" i="1"/>
  <c r="Y142" i="1" s="1"/>
  <c r="AK141" i="1"/>
  <c r="C141" i="1"/>
  <c r="AC141" i="1" s="1"/>
  <c r="AK140" i="1"/>
  <c r="C140" i="1"/>
  <c r="AG140" i="1" s="1"/>
  <c r="AK139" i="1"/>
  <c r="C139" i="1"/>
  <c r="Y139" i="1" s="1"/>
  <c r="AK138" i="1"/>
  <c r="C138" i="1"/>
  <c r="AC138" i="1" s="1"/>
  <c r="AK137" i="1"/>
  <c r="C137" i="1"/>
  <c r="AG137" i="1" s="1"/>
  <c r="AK136" i="1"/>
  <c r="C136" i="1"/>
  <c r="Y136" i="1" s="1"/>
  <c r="AK135" i="1"/>
  <c r="C135" i="1"/>
  <c r="AC135" i="1" s="1"/>
  <c r="AK134" i="1"/>
  <c r="C134" i="1"/>
  <c r="AG134" i="1" s="1"/>
  <c r="AK133" i="1"/>
  <c r="C133" i="1"/>
  <c r="Y133" i="1" s="1"/>
  <c r="AK132" i="1"/>
  <c r="C132" i="1"/>
  <c r="AC132" i="1" s="1"/>
  <c r="AK131" i="1"/>
  <c r="C131" i="1"/>
  <c r="AG131" i="1" s="1"/>
  <c r="AK130" i="1"/>
  <c r="C130" i="1"/>
  <c r="Y130" i="1" s="1"/>
  <c r="AK129" i="1"/>
  <c r="C129" i="1"/>
  <c r="AC129" i="1" s="1"/>
  <c r="AK128" i="1"/>
  <c r="C128" i="1"/>
  <c r="AG128" i="1" s="1"/>
  <c r="AK127" i="1"/>
  <c r="C127" i="1"/>
  <c r="Y127" i="1" s="1"/>
  <c r="AK126" i="1"/>
  <c r="C126" i="1"/>
  <c r="AC126" i="1" s="1"/>
  <c r="AK125" i="1"/>
  <c r="C125" i="1"/>
  <c r="AG125" i="1" s="1"/>
  <c r="AK124" i="1"/>
  <c r="C124" i="1"/>
  <c r="Y124" i="1" s="1"/>
  <c r="AK123" i="1"/>
  <c r="C123" i="1"/>
  <c r="AC123" i="1" s="1"/>
  <c r="AK122" i="1"/>
  <c r="C122" i="1"/>
  <c r="AG122" i="1" s="1"/>
  <c r="AK121" i="1"/>
  <c r="C121" i="1"/>
  <c r="Y121" i="1" s="1"/>
  <c r="AK120" i="1"/>
  <c r="C120" i="1"/>
  <c r="AC120" i="1" s="1"/>
  <c r="AK119" i="1"/>
  <c r="C119" i="1"/>
  <c r="AG119" i="1" s="1"/>
  <c r="AK118" i="1"/>
  <c r="C118" i="1"/>
  <c r="Y118" i="1" s="1"/>
  <c r="AK117" i="1"/>
  <c r="C117" i="1"/>
  <c r="AC117" i="1" s="1"/>
  <c r="AK116" i="1"/>
  <c r="C116" i="1"/>
  <c r="AG116" i="1" s="1"/>
  <c r="AK115" i="1"/>
  <c r="C115" i="1"/>
  <c r="Y115" i="1" s="1"/>
  <c r="AK114" i="1"/>
  <c r="C114" i="1"/>
  <c r="AC114" i="1" s="1"/>
  <c r="AK113" i="1"/>
  <c r="C113" i="1"/>
  <c r="AG113" i="1" s="1"/>
  <c r="AK112" i="1"/>
  <c r="C112" i="1"/>
  <c r="Y112" i="1" s="1"/>
  <c r="AK111" i="1"/>
  <c r="C111" i="1"/>
  <c r="AC111" i="1" s="1"/>
  <c r="AK110" i="1"/>
  <c r="C110" i="1"/>
  <c r="AG110" i="1" s="1"/>
  <c r="AK109" i="1"/>
  <c r="C109" i="1"/>
  <c r="Y109" i="1" s="1"/>
  <c r="AK108" i="1"/>
  <c r="C108" i="1"/>
  <c r="AC108" i="1" s="1"/>
  <c r="AK107" i="1"/>
  <c r="C107" i="1"/>
  <c r="AG107" i="1" s="1"/>
  <c r="AK106" i="1"/>
  <c r="C106" i="1"/>
  <c r="Y106" i="1" s="1"/>
  <c r="AK105" i="1"/>
  <c r="C105" i="1"/>
  <c r="AC105" i="1" s="1"/>
  <c r="AK104" i="1"/>
  <c r="C104" i="1"/>
  <c r="AG104" i="1" s="1"/>
  <c r="AK103" i="1"/>
  <c r="C103" i="1"/>
  <c r="Y103" i="1" s="1"/>
  <c r="AK102" i="1"/>
  <c r="C102" i="1"/>
  <c r="AC102" i="1" s="1"/>
  <c r="AK101" i="1"/>
  <c r="C101" i="1"/>
  <c r="AG101" i="1" s="1"/>
  <c r="AK100" i="1"/>
  <c r="C100" i="1"/>
  <c r="Y100" i="1" s="1"/>
  <c r="AK99" i="1"/>
  <c r="C99" i="1"/>
  <c r="AC99" i="1" s="1"/>
  <c r="AK98" i="1"/>
  <c r="C98" i="1"/>
  <c r="AG98" i="1" s="1"/>
  <c r="AK97" i="1"/>
  <c r="C97" i="1"/>
  <c r="Y97" i="1" s="1"/>
  <c r="AK96" i="1"/>
  <c r="C96" i="1"/>
  <c r="AC96" i="1" s="1"/>
  <c r="AK95" i="1"/>
  <c r="C95" i="1"/>
  <c r="AG95" i="1" s="1"/>
  <c r="AK94" i="1"/>
  <c r="C94" i="1"/>
  <c r="Y94" i="1" s="1"/>
  <c r="AK93" i="1"/>
  <c r="C93" i="1"/>
  <c r="AC93" i="1" s="1"/>
  <c r="AK92" i="1"/>
  <c r="C92" i="1"/>
  <c r="AG92" i="1" s="1"/>
  <c r="AK91" i="1"/>
  <c r="C91" i="1"/>
  <c r="Y91" i="1" s="1"/>
  <c r="AK90" i="1"/>
  <c r="C90" i="1"/>
  <c r="AC90" i="1" s="1"/>
  <c r="AK89" i="1"/>
  <c r="C89" i="1"/>
  <c r="AG89" i="1" s="1"/>
  <c r="AK88" i="1"/>
  <c r="C88" i="1"/>
  <c r="Y88" i="1" s="1"/>
  <c r="AK87" i="1"/>
  <c r="C87" i="1"/>
  <c r="AC87" i="1" s="1"/>
  <c r="AK86" i="1"/>
  <c r="C86" i="1"/>
  <c r="AG86" i="1" s="1"/>
  <c r="AK85" i="1"/>
  <c r="C85" i="1"/>
  <c r="Y85" i="1" s="1"/>
  <c r="AK84" i="1"/>
  <c r="C84" i="1"/>
  <c r="AC84" i="1" s="1"/>
  <c r="AK83" i="1"/>
  <c r="C83" i="1"/>
  <c r="AG83" i="1" s="1"/>
  <c r="AK82" i="1"/>
  <c r="C82" i="1"/>
  <c r="Y82" i="1" s="1"/>
  <c r="AK81" i="1"/>
  <c r="C81" i="1"/>
  <c r="AC81" i="1" s="1"/>
  <c r="AK80" i="1"/>
  <c r="C80" i="1"/>
  <c r="AG80" i="1" s="1"/>
  <c r="AK79" i="1"/>
  <c r="C79" i="1"/>
  <c r="Y79" i="1" s="1"/>
  <c r="AK78" i="1"/>
  <c r="C78" i="1"/>
  <c r="AC78" i="1" s="1"/>
  <c r="AK77" i="1"/>
  <c r="C77" i="1"/>
  <c r="AG77" i="1" s="1"/>
  <c r="AK76" i="1"/>
  <c r="C76" i="1"/>
  <c r="Y76" i="1" s="1"/>
  <c r="AK75" i="1"/>
  <c r="C75" i="1"/>
  <c r="AC75" i="1" s="1"/>
  <c r="AK74" i="1"/>
  <c r="C74" i="1"/>
  <c r="AG74" i="1" s="1"/>
  <c r="AK73" i="1"/>
  <c r="C73" i="1"/>
  <c r="Y73" i="1" s="1"/>
  <c r="AK72" i="1"/>
  <c r="C72" i="1"/>
  <c r="AC72" i="1" s="1"/>
  <c r="AK71" i="1"/>
  <c r="C71" i="1"/>
  <c r="AG71" i="1" s="1"/>
  <c r="AK70" i="1"/>
  <c r="C70" i="1"/>
  <c r="Y70" i="1" s="1"/>
  <c r="AK69" i="1"/>
  <c r="C69" i="1"/>
  <c r="AC69" i="1" s="1"/>
  <c r="AK68" i="1"/>
  <c r="C68" i="1"/>
  <c r="AG68" i="1" s="1"/>
  <c r="AK67" i="1"/>
  <c r="C67" i="1"/>
  <c r="Y67" i="1" s="1"/>
  <c r="AK66" i="1"/>
  <c r="C66" i="1"/>
  <c r="AC66" i="1" s="1"/>
  <c r="AK65" i="1"/>
  <c r="C65" i="1"/>
  <c r="AG65" i="1" s="1"/>
  <c r="AK64" i="1"/>
  <c r="C64" i="1"/>
  <c r="Y64" i="1" s="1"/>
  <c r="AK63" i="1"/>
  <c r="C63" i="1"/>
  <c r="AC63" i="1" s="1"/>
  <c r="AK62" i="1"/>
  <c r="C62" i="1"/>
  <c r="AG62" i="1" s="1"/>
  <c r="AK61" i="1"/>
  <c r="C61" i="1"/>
  <c r="Y61" i="1" s="1"/>
  <c r="AK60" i="1"/>
  <c r="C60" i="1"/>
  <c r="AC60" i="1" s="1"/>
  <c r="AK59" i="1"/>
  <c r="C59" i="1"/>
  <c r="AG59" i="1" s="1"/>
  <c r="AK58" i="1"/>
  <c r="C58" i="1"/>
  <c r="Y58" i="1" s="1"/>
  <c r="AK57" i="1"/>
  <c r="C57" i="1"/>
  <c r="AC57" i="1" s="1"/>
  <c r="AK56" i="1"/>
  <c r="C56" i="1"/>
  <c r="AG56" i="1" s="1"/>
  <c r="AK55" i="1"/>
  <c r="C55" i="1"/>
  <c r="Y55" i="1" s="1"/>
  <c r="AK54" i="1"/>
  <c r="C54" i="1"/>
  <c r="AC54" i="1" s="1"/>
  <c r="AK53" i="1"/>
  <c r="C53" i="1"/>
  <c r="AG53" i="1" s="1"/>
  <c r="AK52" i="1"/>
  <c r="C52" i="1"/>
  <c r="Y52" i="1" s="1"/>
  <c r="AK51" i="1"/>
  <c r="C51" i="1"/>
  <c r="AC51" i="1" s="1"/>
  <c r="AK50" i="1"/>
  <c r="C50" i="1"/>
  <c r="AG50" i="1" s="1"/>
  <c r="AK49" i="1"/>
  <c r="C49" i="1"/>
  <c r="Y49" i="1" s="1"/>
  <c r="AK48" i="1"/>
  <c r="C48" i="1"/>
  <c r="AC48" i="1" s="1"/>
  <c r="AK47" i="1"/>
  <c r="C47" i="1"/>
  <c r="AG47" i="1" s="1"/>
  <c r="K287" i="1"/>
  <c r="K286" i="1"/>
  <c r="K263" i="1"/>
  <c r="K262" i="1"/>
  <c r="K239" i="1"/>
  <c r="K238" i="1"/>
  <c r="K215" i="1"/>
  <c r="K214" i="1"/>
  <c r="K191" i="1"/>
  <c r="K190" i="1"/>
  <c r="K167" i="1"/>
  <c r="K166" i="1"/>
  <c r="K143" i="1"/>
  <c r="K142" i="1"/>
  <c r="K119" i="1"/>
  <c r="K118" i="1"/>
  <c r="K95" i="1"/>
  <c r="K94" i="1"/>
  <c r="K71" i="1"/>
  <c r="K70"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2" i="1"/>
  <c r="K73" i="1"/>
  <c r="K74" i="1"/>
  <c r="K75" i="1"/>
  <c r="K76" i="1"/>
  <c r="K77" i="1"/>
  <c r="K78" i="1"/>
  <c r="K79" i="1"/>
  <c r="K80" i="1"/>
  <c r="K81" i="1"/>
  <c r="K82" i="1"/>
  <c r="K83" i="1"/>
  <c r="K84" i="1"/>
  <c r="K85" i="1"/>
  <c r="K86" i="1"/>
  <c r="K87" i="1"/>
  <c r="K88" i="1"/>
  <c r="K89" i="1"/>
  <c r="K90" i="1"/>
  <c r="K91" i="1"/>
  <c r="K92" i="1"/>
  <c r="K93" i="1"/>
  <c r="K96" i="1"/>
  <c r="K97" i="1"/>
  <c r="K98" i="1"/>
  <c r="K99" i="1"/>
  <c r="K100" i="1"/>
  <c r="K101" i="1"/>
  <c r="K102" i="1"/>
  <c r="K103" i="1"/>
  <c r="K104" i="1"/>
  <c r="K105" i="1"/>
  <c r="K106" i="1"/>
  <c r="K107" i="1"/>
  <c r="K108" i="1"/>
  <c r="K109" i="1"/>
  <c r="K110" i="1"/>
  <c r="K111" i="1"/>
  <c r="K112" i="1"/>
  <c r="K113" i="1"/>
  <c r="K114" i="1"/>
  <c r="K115" i="1"/>
  <c r="K116" i="1"/>
  <c r="K117" i="1"/>
  <c r="K120" i="1"/>
  <c r="K121" i="1"/>
  <c r="K122" i="1"/>
  <c r="K123" i="1"/>
  <c r="K124" i="1"/>
  <c r="K125" i="1"/>
  <c r="K126" i="1"/>
  <c r="K127" i="1"/>
  <c r="K128" i="1"/>
  <c r="K129" i="1"/>
  <c r="K130" i="1"/>
  <c r="K131" i="1"/>
  <c r="K132" i="1"/>
  <c r="K133" i="1"/>
  <c r="K134" i="1"/>
  <c r="K135" i="1"/>
  <c r="K136" i="1"/>
  <c r="K137" i="1"/>
  <c r="K138" i="1"/>
  <c r="K139" i="1"/>
  <c r="K140" i="1"/>
  <c r="K141" i="1"/>
  <c r="K144" i="1"/>
  <c r="K145" i="1"/>
  <c r="K146" i="1"/>
  <c r="K147" i="1"/>
  <c r="K148" i="1"/>
  <c r="K149" i="1"/>
  <c r="K150" i="1"/>
  <c r="K151" i="1"/>
  <c r="K152" i="1"/>
  <c r="K153" i="1"/>
  <c r="K154" i="1"/>
  <c r="K155" i="1"/>
  <c r="K156" i="1"/>
  <c r="K157" i="1"/>
  <c r="K158" i="1"/>
  <c r="K159" i="1"/>
  <c r="K160" i="1"/>
  <c r="K161" i="1"/>
  <c r="K162" i="1"/>
  <c r="K163" i="1"/>
  <c r="K164" i="1"/>
  <c r="K165" i="1"/>
  <c r="K168" i="1"/>
  <c r="K169" i="1"/>
  <c r="K170" i="1"/>
  <c r="K171" i="1"/>
  <c r="K172" i="1"/>
  <c r="K173" i="1"/>
  <c r="K174" i="1"/>
  <c r="K175" i="1"/>
  <c r="K176" i="1"/>
  <c r="K177" i="1"/>
  <c r="K178" i="1"/>
  <c r="K179" i="1"/>
  <c r="K180" i="1"/>
  <c r="K181" i="1"/>
  <c r="K182" i="1"/>
  <c r="K183" i="1"/>
  <c r="K184" i="1"/>
  <c r="K185" i="1"/>
  <c r="K186" i="1"/>
  <c r="K187" i="1"/>
  <c r="K188" i="1"/>
  <c r="K189" i="1"/>
  <c r="K192" i="1"/>
  <c r="K193" i="1"/>
  <c r="K194" i="1"/>
  <c r="K195" i="1"/>
  <c r="K196" i="1"/>
  <c r="K197" i="1"/>
  <c r="K198" i="1"/>
  <c r="K199" i="1"/>
  <c r="K200" i="1"/>
  <c r="K201" i="1"/>
  <c r="K202" i="1"/>
  <c r="K203" i="1"/>
  <c r="K204" i="1"/>
  <c r="K205" i="1"/>
  <c r="K206" i="1"/>
  <c r="K207" i="1"/>
  <c r="K208" i="1"/>
  <c r="K209" i="1"/>
  <c r="K210" i="1"/>
  <c r="K211" i="1"/>
  <c r="K212" i="1"/>
  <c r="K213" i="1"/>
  <c r="K216" i="1"/>
  <c r="K217" i="1"/>
  <c r="K218" i="1"/>
  <c r="K219" i="1"/>
  <c r="K220" i="1"/>
  <c r="K221" i="1"/>
  <c r="K222" i="1"/>
  <c r="K223" i="1"/>
  <c r="K224" i="1"/>
  <c r="K225" i="1"/>
  <c r="K226" i="1"/>
  <c r="K227" i="1"/>
  <c r="K228" i="1"/>
  <c r="K229" i="1"/>
  <c r="K230" i="1"/>
  <c r="K231" i="1"/>
  <c r="K232" i="1"/>
  <c r="K233" i="1"/>
  <c r="K234" i="1"/>
  <c r="K235" i="1"/>
  <c r="K236" i="1"/>
  <c r="K237" i="1"/>
  <c r="K240" i="1"/>
  <c r="K241" i="1"/>
  <c r="K242" i="1"/>
  <c r="K243" i="1"/>
  <c r="K244" i="1"/>
  <c r="K245" i="1"/>
  <c r="K246" i="1"/>
  <c r="K247" i="1"/>
  <c r="K248" i="1"/>
  <c r="K249" i="1"/>
  <c r="K250" i="1"/>
  <c r="K251" i="1"/>
  <c r="K252" i="1"/>
  <c r="K253" i="1"/>
  <c r="K254" i="1"/>
  <c r="K255" i="1"/>
  <c r="K256" i="1"/>
  <c r="K257" i="1"/>
  <c r="K258" i="1"/>
  <c r="K259" i="1"/>
  <c r="K260" i="1"/>
  <c r="K261" i="1"/>
  <c r="K264" i="1"/>
  <c r="K265" i="1"/>
  <c r="K266" i="1"/>
  <c r="K267" i="1"/>
  <c r="K268" i="1"/>
  <c r="K269" i="1"/>
  <c r="K270" i="1"/>
  <c r="K271" i="1"/>
  <c r="K272" i="1"/>
  <c r="K273" i="1"/>
  <c r="K274" i="1"/>
  <c r="K275" i="1"/>
  <c r="K276" i="1"/>
  <c r="K277" i="1"/>
  <c r="K278" i="1"/>
  <c r="K279" i="1"/>
  <c r="K280" i="1"/>
  <c r="K281" i="1"/>
  <c r="K282" i="1"/>
  <c r="K283" i="1"/>
  <c r="K284" i="1"/>
  <c r="K285" i="1"/>
  <c r="K288" i="1"/>
  <c r="K289" i="1"/>
  <c r="K290" i="1"/>
  <c r="K291" i="1"/>
  <c r="K292" i="1"/>
  <c r="K293" i="1"/>
  <c r="K294" i="1"/>
  <c r="K295" i="1"/>
  <c r="K296" i="1"/>
  <c r="K297" i="1"/>
  <c r="K298" i="1"/>
  <c r="K299" i="1"/>
  <c r="K300" i="1"/>
  <c r="K301" i="1"/>
  <c r="K302" i="1"/>
  <c r="K303" i="1"/>
  <c r="K304" i="1"/>
  <c r="K305" i="1"/>
  <c r="K306" i="1"/>
  <c r="K307" i="1"/>
  <c r="K308" i="1"/>
  <c r="K309" i="1"/>
  <c r="K310" i="1"/>
  <c r="Z53" i="33"/>
  <c r="Y53" i="33"/>
  <c r="X53" i="33"/>
  <c r="W53" i="33"/>
  <c r="V53" i="33"/>
  <c r="U53" i="33"/>
  <c r="T53" i="33"/>
  <c r="S53" i="33"/>
  <c r="R53" i="33"/>
  <c r="Q53" i="33"/>
  <c r="P53" i="33"/>
  <c r="O53" i="33"/>
  <c r="Z25" i="33"/>
  <c r="Z26" i="33" s="1"/>
  <c r="Z54" i="33" s="1"/>
  <c r="Y25" i="33"/>
  <c r="Y26" i="33" s="1"/>
  <c r="Y54" i="33" s="1"/>
  <c r="X25" i="33"/>
  <c r="X26" i="33" s="1"/>
  <c r="X54" i="33" s="1"/>
  <c r="W25" i="33"/>
  <c r="W26" i="33" s="1"/>
  <c r="W54" i="33" s="1"/>
  <c r="V25" i="33"/>
  <c r="V26" i="33" s="1"/>
  <c r="V54" i="33" s="1"/>
  <c r="U25" i="33"/>
  <c r="U26" i="33" s="1"/>
  <c r="U54" i="33" s="1"/>
  <c r="T25" i="33"/>
  <c r="T26" i="33" s="1"/>
  <c r="T54" i="33" s="1"/>
  <c r="S25" i="33"/>
  <c r="S26" i="33" s="1"/>
  <c r="S54" i="33" s="1"/>
  <c r="R25" i="33"/>
  <c r="R26" i="33" s="1"/>
  <c r="R54" i="33" s="1"/>
  <c r="Q25" i="33"/>
  <c r="Q26" i="33" s="1"/>
  <c r="Q54" i="33" s="1"/>
  <c r="P25" i="33"/>
  <c r="P26" i="33" s="1"/>
  <c r="P54" i="33" s="1"/>
  <c r="O25" i="33"/>
  <c r="O26" i="33" s="1"/>
  <c r="O54" i="33" s="1"/>
  <c r="Z16" i="33"/>
  <c r="Z30" i="33" s="1"/>
  <c r="Y16" i="33"/>
  <c r="Y30" i="33" s="1"/>
  <c r="X16" i="33"/>
  <c r="X30" i="33" s="1"/>
  <c r="W16" i="33"/>
  <c r="W30" i="33" s="1"/>
  <c r="V16" i="33"/>
  <c r="V30" i="33" s="1"/>
  <c r="U16" i="33"/>
  <c r="U30" i="33" s="1"/>
  <c r="T16" i="33"/>
  <c r="T30" i="33" s="1"/>
  <c r="S16" i="33"/>
  <c r="S30" i="33" s="1"/>
  <c r="R16" i="33"/>
  <c r="R30" i="33" s="1"/>
  <c r="Q16" i="33"/>
  <c r="Q30" i="33" s="1"/>
  <c r="P16" i="33"/>
  <c r="P30" i="33" s="1"/>
  <c r="O16" i="33"/>
  <c r="O30" i="33" s="1"/>
  <c r="Z12" i="33"/>
  <c r="Y12" i="33"/>
  <c r="X12" i="33"/>
  <c r="W12" i="33"/>
  <c r="V12" i="33"/>
  <c r="U12" i="33"/>
  <c r="T12" i="33"/>
  <c r="S12" i="33"/>
  <c r="R12" i="33"/>
  <c r="Q12" i="33"/>
  <c r="P12" i="33"/>
  <c r="O12" i="33"/>
  <c r="Z53" i="32"/>
  <c r="Y53" i="32"/>
  <c r="X53" i="32"/>
  <c r="W53" i="32"/>
  <c r="V53" i="32"/>
  <c r="U53" i="32"/>
  <c r="T53" i="32"/>
  <c r="S53" i="32"/>
  <c r="R53" i="32"/>
  <c r="Q53" i="32"/>
  <c r="P53" i="32"/>
  <c r="O53" i="32"/>
  <c r="Z25" i="32"/>
  <c r="Z26" i="32" s="1"/>
  <c r="Z54" i="32" s="1"/>
  <c r="Y25" i="32"/>
  <c r="Y26" i="32" s="1"/>
  <c r="Y54" i="32" s="1"/>
  <c r="X25" i="32"/>
  <c r="X26" i="32" s="1"/>
  <c r="X54" i="32" s="1"/>
  <c r="W25" i="32"/>
  <c r="W26" i="32" s="1"/>
  <c r="W54" i="32" s="1"/>
  <c r="V25" i="32"/>
  <c r="V26" i="32" s="1"/>
  <c r="V54" i="32" s="1"/>
  <c r="U25" i="32"/>
  <c r="U26" i="32" s="1"/>
  <c r="U54" i="32" s="1"/>
  <c r="T25" i="32"/>
  <c r="T26" i="32" s="1"/>
  <c r="T54" i="32" s="1"/>
  <c r="S25" i="32"/>
  <c r="S26" i="32" s="1"/>
  <c r="S54" i="32" s="1"/>
  <c r="R25" i="32"/>
  <c r="R26" i="32" s="1"/>
  <c r="R54" i="32" s="1"/>
  <c r="Q25" i="32"/>
  <c r="Q26" i="32" s="1"/>
  <c r="Q54" i="32" s="1"/>
  <c r="P25" i="32"/>
  <c r="P26" i="32" s="1"/>
  <c r="P54" i="32" s="1"/>
  <c r="O25" i="32"/>
  <c r="O26" i="32" s="1"/>
  <c r="O54" i="32" s="1"/>
  <c r="Z16" i="32"/>
  <c r="Z30" i="32" s="1"/>
  <c r="Y16" i="32"/>
  <c r="Y30" i="32" s="1"/>
  <c r="X16" i="32"/>
  <c r="X30" i="32" s="1"/>
  <c r="W16" i="32"/>
  <c r="W30" i="32" s="1"/>
  <c r="V16" i="32"/>
  <c r="V30" i="32" s="1"/>
  <c r="U16" i="32"/>
  <c r="U30" i="32" s="1"/>
  <c r="T16" i="32"/>
  <c r="T30" i="32" s="1"/>
  <c r="S16" i="32"/>
  <c r="S30" i="32" s="1"/>
  <c r="R16" i="32"/>
  <c r="R30" i="32" s="1"/>
  <c r="Q16" i="32"/>
  <c r="Q30" i="32" s="1"/>
  <c r="P16" i="32"/>
  <c r="P30" i="32" s="1"/>
  <c r="O16" i="32"/>
  <c r="O30" i="32" s="1"/>
  <c r="Z12" i="32"/>
  <c r="Y12" i="32"/>
  <c r="X12" i="32"/>
  <c r="W12" i="32"/>
  <c r="V12" i="32"/>
  <c r="U12" i="32"/>
  <c r="T12" i="32"/>
  <c r="S12" i="32"/>
  <c r="R12" i="32"/>
  <c r="Q12" i="32"/>
  <c r="P12" i="32"/>
  <c r="O12" i="32"/>
  <c r="Z53" i="23"/>
  <c r="Y53" i="23"/>
  <c r="X53" i="23"/>
  <c r="W53" i="23"/>
  <c r="V53" i="23"/>
  <c r="U53" i="23"/>
  <c r="T53" i="23"/>
  <c r="S53" i="23"/>
  <c r="R53" i="23"/>
  <c r="Q53" i="23"/>
  <c r="P53" i="23"/>
  <c r="O53" i="23"/>
  <c r="Z25" i="23"/>
  <c r="Z26" i="23" s="1"/>
  <c r="Z54" i="23" s="1"/>
  <c r="Y25" i="23"/>
  <c r="Y26" i="23" s="1"/>
  <c r="Y54" i="23" s="1"/>
  <c r="X25" i="23"/>
  <c r="X26" i="23" s="1"/>
  <c r="X54" i="23" s="1"/>
  <c r="W25" i="23"/>
  <c r="W26" i="23" s="1"/>
  <c r="W54" i="23" s="1"/>
  <c r="V25" i="23"/>
  <c r="V26" i="23" s="1"/>
  <c r="V54" i="23" s="1"/>
  <c r="U25" i="23"/>
  <c r="U26" i="23" s="1"/>
  <c r="U54" i="23" s="1"/>
  <c r="T25" i="23"/>
  <c r="T26" i="23" s="1"/>
  <c r="T54" i="23" s="1"/>
  <c r="S25" i="23"/>
  <c r="S26" i="23" s="1"/>
  <c r="S54" i="23" s="1"/>
  <c r="R25" i="23"/>
  <c r="R26" i="23" s="1"/>
  <c r="R54" i="23" s="1"/>
  <c r="Q25" i="23"/>
  <c r="Q26" i="23" s="1"/>
  <c r="Q54" i="23" s="1"/>
  <c r="P25" i="23"/>
  <c r="P26" i="23" s="1"/>
  <c r="P54" i="23" s="1"/>
  <c r="O25" i="23"/>
  <c r="O26" i="23" s="1"/>
  <c r="O54" i="23" s="1"/>
  <c r="Z16" i="23"/>
  <c r="Z30" i="23" s="1"/>
  <c r="Y16" i="23"/>
  <c r="Y30" i="23" s="1"/>
  <c r="X16" i="23"/>
  <c r="X30" i="23" s="1"/>
  <c r="W16" i="23"/>
  <c r="W30" i="23" s="1"/>
  <c r="V16" i="23"/>
  <c r="V30" i="23" s="1"/>
  <c r="U16" i="23"/>
  <c r="U30" i="23" s="1"/>
  <c r="T16" i="23"/>
  <c r="T30" i="23" s="1"/>
  <c r="S16" i="23"/>
  <c r="S30" i="23" s="1"/>
  <c r="R16" i="23"/>
  <c r="R30" i="23" s="1"/>
  <c r="Q16" i="23"/>
  <c r="Q30" i="23" s="1"/>
  <c r="P16" i="23"/>
  <c r="P30" i="23" s="1"/>
  <c r="O16" i="23"/>
  <c r="O30" i="23" s="1"/>
  <c r="Z12" i="23"/>
  <c r="Y12" i="23"/>
  <c r="X12" i="23"/>
  <c r="W12" i="23"/>
  <c r="V12" i="23"/>
  <c r="U12" i="23"/>
  <c r="T12" i="23"/>
  <c r="S12" i="23"/>
  <c r="R12" i="23"/>
  <c r="Q12" i="23"/>
  <c r="P12" i="23"/>
  <c r="O12" i="23"/>
  <c r="Z53" i="22"/>
  <c r="AK238" i="1" s="1"/>
  <c r="Y53" i="22"/>
  <c r="AK237" i="1" s="1"/>
  <c r="X53" i="22"/>
  <c r="W53" i="22"/>
  <c r="AK235" i="1" s="1"/>
  <c r="V53" i="22"/>
  <c r="AK234" i="1" s="1"/>
  <c r="U53" i="22"/>
  <c r="AK233" i="1" s="1"/>
  <c r="T53" i="22"/>
  <c r="AK232" i="1" s="1"/>
  <c r="S53" i="22"/>
  <c r="AK231" i="1" s="1"/>
  <c r="R53" i="22"/>
  <c r="AK230" i="1" s="1"/>
  <c r="Q53" i="22"/>
  <c r="AK229" i="1" s="1"/>
  <c r="P53" i="22"/>
  <c r="O53" i="22"/>
  <c r="AK227" i="1" s="1"/>
  <c r="Z25" i="22"/>
  <c r="Z26" i="22" s="1"/>
  <c r="Z54" i="22" s="1"/>
  <c r="Y25" i="22"/>
  <c r="Y26" i="22" s="1"/>
  <c r="Y54" i="22" s="1"/>
  <c r="X25" i="22"/>
  <c r="X26" i="22" s="1"/>
  <c r="X54" i="22" s="1"/>
  <c r="W25" i="22"/>
  <c r="W26" i="22" s="1"/>
  <c r="W54" i="22" s="1"/>
  <c r="V25" i="22"/>
  <c r="V26" i="22" s="1"/>
  <c r="V54" i="22" s="1"/>
  <c r="U25" i="22"/>
  <c r="U26" i="22" s="1"/>
  <c r="U54" i="22" s="1"/>
  <c r="T25" i="22"/>
  <c r="T26" i="22" s="1"/>
  <c r="T54" i="22" s="1"/>
  <c r="S25" i="22"/>
  <c r="S26" i="22" s="1"/>
  <c r="S54" i="22" s="1"/>
  <c r="R25" i="22"/>
  <c r="R26" i="22" s="1"/>
  <c r="R54" i="22" s="1"/>
  <c r="Q25" i="22"/>
  <c r="Q26" i="22" s="1"/>
  <c r="Q54" i="22" s="1"/>
  <c r="P25" i="22"/>
  <c r="P26" i="22" s="1"/>
  <c r="P54" i="22" s="1"/>
  <c r="O25" i="22"/>
  <c r="O26" i="22" s="1"/>
  <c r="O54" i="22" s="1"/>
  <c r="Z16" i="22"/>
  <c r="Z30" i="22" s="1"/>
  <c r="Y16" i="22"/>
  <c r="Y30" i="22" s="1"/>
  <c r="X16" i="22"/>
  <c r="X30" i="22" s="1"/>
  <c r="W16" i="22"/>
  <c r="W30" i="22" s="1"/>
  <c r="V16" i="22"/>
  <c r="V30" i="22" s="1"/>
  <c r="U16" i="22"/>
  <c r="U30" i="22" s="1"/>
  <c r="T16" i="22"/>
  <c r="T30" i="22" s="1"/>
  <c r="S16" i="22"/>
  <c r="S30" i="22" s="1"/>
  <c r="R16" i="22"/>
  <c r="R30" i="22" s="1"/>
  <c r="Q16" i="22"/>
  <c r="Q30" i="22" s="1"/>
  <c r="P16" i="22"/>
  <c r="P30" i="22" s="1"/>
  <c r="O16" i="22"/>
  <c r="O30" i="22" s="1"/>
  <c r="Z12" i="22"/>
  <c r="Y12" i="22"/>
  <c r="X12" i="22"/>
  <c r="W12" i="22"/>
  <c r="V12" i="22"/>
  <c r="U12" i="22"/>
  <c r="T12" i="22"/>
  <c r="S12" i="22"/>
  <c r="R12" i="22"/>
  <c r="Q12" i="22"/>
  <c r="P12" i="22"/>
  <c r="O12" i="22"/>
  <c r="Z53" i="20"/>
  <c r="AK214" i="1" s="1"/>
  <c r="Y53" i="20"/>
  <c r="AK213" i="1" s="1"/>
  <c r="X53" i="20"/>
  <c r="AK212" i="1" s="1"/>
  <c r="W53" i="20"/>
  <c r="AK211" i="1" s="1"/>
  <c r="V53" i="20"/>
  <c r="AK210" i="1" s="1"/>
  <c r="U53" i="20"/>
  <c r="AK209" i="1" s="1"/>
  <c r="T53" i="20"/>
  <c r="AK208" i="1" s="1"/>
  <c r="S53" i="20"/>
  <c r="AK207" i="1" s="1"/>
  <c r="R53" i="20"/>
  <c r="AK206" i="1" s="1"/>
  <c r="Q53" i="20"/>
  <c r="AK205" i="1" s="1"/>
  <c r="P53" i="20"/>
  <c r="AK204" i="1" s="1"/>
  <c r="O53" i="20"/>
  <c r="AK203" i="1" s="1"/>
  <c r="R26" i="20"/>
  <c r="R54" i="20" s="1"/>
  <c r="Z25" i="20"/>
  <c r="Z26" i="20" s="1"/>
  <c r="Z54" i="20" s="1"/>
  <c r="Y25" i="20"/>
  <c r="Y26" i="20" s="1"/>
  <c r="Y54" i="20" s="1"/>
  <c r="X25" i="20"/>
  <c r="X26" i="20" s="1"/>
  <c r="X54" i="20" s="1"/>
  <c r="W25" i="20"/>
  <c r="W26" i="20" s="1"/>
  <c r="W54" i="20" s="1"/>
  <c r="V25" i="20"/>
  <c r="V26" i="20" s="1"/>
  <c r="V54" i="20" s="1"/>
  <c r="U25" i="20"/>
  <c r="U26" i="20" s="1"/>
  <c r="U54" i="20" s="1"/>
  <c r="T25" i="20"/>
  <c r="T26" i="20" s="1"/>
  <c r="T54" i="20" s="1"/>
  <c r="S25" i="20"/>
  <c r="S26" i="20" s="1"/>
  <c r="S54" i="20" s="1"/>
  <c r="R25" i="20"/>
  <c r="Q25" i="20"/>
  <c r="Q26" i="20" s="1"/>
  <c r="Q54" i="20" s="1"/>
  <c r="P25" i="20"/>
  <c r="P26" i="20" s="1"/>
  <c r="P54" i="20" s="1"/>
  <c r="O25" i="20"/>
  <c r="O26" i="20" s="1"/>
  <c r="O54" i="20" s="1"/>
  <c r="Z16" i="20"/>
  <c r="Z30" i="20" s="1"/>
  <c r="Y16" i="20"/>
  <c r="Y30" i="20" s="1"/>
  <c r="X16" i="20"/>
  <c r="X30" i="20" s="1"/>
  <c r="W16" i="20"/>
  <c r="W30" i="20" s="1"/>
  <c r="V16" i="20"/>
  <c r="V30" i="20" s="1"/>
  <c r="U16" i="20"/>
  <c r="U30" i="20" s="1"/>
  <c r="T16" i="20"/>
  <c r="T30" i="20" s="1"/>
  <c r="S16" i="20"/>
  <c r="S30" i="20" s="1"/>
  <c r="R16" i="20"/>
  <c r="R30" i="20" s="1"/>
  <c r="Q16" i="20"/>
  <c r="Q30" i="20" s="1"/>
  <c r="P16" i="20"/>
  <c r="P30" i="20" s="1"/>
  <c r="O16" i="20"/>
  <c r="O30" i="20" s="1"/>
  <c r="Z12" i="20"/>
  <c r="Y12" i="20"/>
  <c r="X12" i="20"/>
  <c r="W12" i="20"/>
  <c r="V12" i="20"/>
  <c r="U12" i="20"/>
  <c r="T12" i="20"/>
  <c r="S12" i="20"/>
  <c r="R12" i="20"/>
  <c r="Q12" i="20"/>
  <c r="P12" i="20"/>
  <c r="O12" i="20"/>
  <c r="Z53" i="21"/>
  <c r="Y53" i="21"/>
  <c r="AK189" i="1" s="1"/>
  <c r="X53" i="21"/>
  <c r="AK188" i="1" s="1"/>
  <c r="W53" i="21"/>
  <c r="V53" i="21"/>
  <c r="AK186" i="1" s="1"/>
  <c r="U53" i="21"/>
  <c r="AK185" i="1" s="1"/>
  <c r="T53" i="21"/>
  <c r="S53" i="21"/>
  <c r="AK183" i="1" s="1"/>
  <c r="R53" i="21"/>
  <c r="AK182" i="1" s="1"/>
  <c r="Q53" i="21"/>
  <c r="AK181" i="1" s="1"/>
  <c r="P53" i="21"/>
  <c r="O53" i="21"/>
  <c r="AK179" i="1" s="1"/>
  <c r="Z25" i="21"/>
  <c r="Z26" i="21" s="1"/>
  <c r="Z54" i="21" s="1"/>
  <c r="Y25" i="21"/>
  <c r="Y26" i="21" s="1"/>
  <c r="Y54" i="21" s="1"/>
  <c r="X25" i="21"/>
  <c r="X26" i="21" s="1"/>
  <c r="X54" i="21" s="1"/>
  <c r="W25" i="21"/>
  <c r="W26" i="21" s="1"/>
  <c r="W54" i="21" s="1"/>
  <c r="V25" i="21"/>
  <c r="V26" i="21" s="1"/>
  <c r="V54" i="21" s="1"/>
  <c r="U25" i="21"/>
  <c r="U26" i="21" s="1"/>
  <c r="U54" i="21" s="1"/>
  <c r="T25" i="21"/>
  <c r="T26" i="21" s="1"/>
  <c r="T54" i="21" s="1"/>
  <c r="S25" i="21"/>
  <c r="S26" i="21" s="1"/>
  <c r="S54" i="21" s="1"/>
  <c r="R25" i="21"/>
  <c r="R26" i="21" s="1"/>
  <c r="R54" i="21" s="1"/>
  <c r="Q25" i="21"/>
  <c r="Q26" i="21" s="1"/>
  <c r="Q54" i="21" s="1"/>
  <c r="P25" i="21"/>
  <c r="P26" i="21" s="1"/>
  <c r="P54" i="21" s="1"/>
  <c r="O25" i="21"/>
  <c r="O26" i="21" s="1"/>
  <c r="O54" i="21" s="1"/>
  <c r="Z16" i="21"/>
  <c r="Z30" i="21" s="1"/>
  <c r="Y16" i="21"/>
  <c r="Y30" i="21" s="1"/>
  <c r="X16" i="21"/>
  <c r="X30" i="21" s="1"/>
  <c r="W16" i="21"/>
  <c r="W30" i="21" s="1"/>
  <c r="V16" i="21"/>
  <c r="V30" i="21" s="1"/>
  <c r="U16" i="21"/>
  <c r="U30" i="21" s="1"/>
  <c r="T16" i="21"/>
  <c r="T30" i="21" s="1"/>
  <c r="S16" i="21"/>
  <c r="S30" i="21" s="1"/>
  <c r="R16" i="21"/>
  <c r="R30" i="21" s="1"/>
  <c r="Q16" i="21"/>
  <c r="Q30" i="21" s="1"/>
  <c r="P16" i="21"/>
  <c r="P30" i="21" s="1"/>
  <c r="O16" i="21"/>
  <c r="O30" i="21" s="1"/>
  <c r="Z12" i="21"/>
  <c r="Y12" i="21"/>
  <c r="X12" i="21"/>
  <c r="W12" i="21"/>
  <c r="V12" i="21"/>
  <c r="U12" i="21"/>
  <c r="T12" i="21"/>
  <c r="S12" i="21"/>
  <c r="R12" i="21"/>
  <c r="Q12" i="21"/>
  <c r="P12" i="21"/>
  <c r="O12" i="21"/>
  <c r="Z53" i="19"/>
  <c r="Y53" i="19"/>
  <c r="X53" i="19"/>
  <c r="W53" i="19"/>
  <c r="V53" i="19"/>
  <c r="U53" i="19"/>
  <c r="T53" i="19"/>
  <c r="S53" i="19"/>
  <c r="R53" i="19"/>
  <c r="Q53" i="19"/>
  <c r="P53" i="19"/>
  <c r="O53" i="19"/>
  <c r="Z25" i="19"/>
  <c r="Z26" i="19" s="1"/>
  <c r="Z54" i="19" s="1"/>
  <c r="Y25" i="19"/>
  <c r="Y26" i="19" s="1"/>
  <c r="Y54" i="19" s="1"/>
  <c r="X25" i="19"/>
  <c r="X26" i="19" s="1"/>
  <c r="X54" i="19" s="1"/>
  <c r="W25" i="19"/>
  <c r="W26" i="19" s="1"/>
  <c r="W54" i="19" s="1"/>
  <c r="V25" i="19"/>
  <c r="V26" i="19" s="1"/>
  <c r="V54" i="19" s="1"/>
  <c r="U25" i="19"/>
  <c r="U26" i="19" s="1"/>
  <c r="U54" i="19" s="1"/>
  <c r="T25" i="19"/>
  <c r="T26" i="19" s="1"/>
  <c r="T54" i="19" s="1"/>
  <c r="S25" i="19"/>
  <c r="S26" i="19" s="1"/>
  <c r="S54" i="19" s="1"/>
  <c r="R25" i="19"/>
  <c r="R26" i="19" s="1"/>
  <c r="R54" i="19" s="1"/>
  <c r="Q25" i="19"/>
  <c r="Q26" i="19" s="1"/>
  <c r="Q54" i="19" s="1"/>
  <c r="P25" i="19"/>
  <c r="P26" i="19" s="1"/>
  <c r="P54" i="19" s="1"/>
  <c r="O25" i="19"/>
  <c r="O26" i="19" s="1"/>
  <c r="O54" i="19" s="1"/>
  <c r="Z16" i="19"/>
  <c r="Z30" i="19" s="1"/>
  <c r="Y16" i="19"/>
  <c r="Y30" i="19" s="1"/>
  <c r="X16" i="19"/>
  <c r="X30" i="19" s="1"/>
  <c r="W16" i="19"/>
  <c r="W30" i="19" s="1"/>
  <c r="V16" i="19"/>
  <c r="V30" i="19" s="1"/>
  <c r="U16" i="19"/>
  <c r="U30" i="19" s="1"/>
  <c r="T16" i="19"/>
  <c r="T30" i="19" s="1"/>
  <c r="S16" i="19"/>
  <c r="S30" i="19" s="1"/>
  <c r="R16" i="19"/>
  <c r="R30" i="19" s="1"/>
  <c r="Q16" i="19"/>
  <c r="Q30" i="19" s="1"/>
  <c r="P16" i="19"/>
  <c r="P30" i="19" s="1"/>
  <c r="O16" i="19"/>
  <c r="O30" i="19" s="1"/>
  <c r="Z12" i="19"/>
  <c r="Y12" i="19"/>
  <c r="X12" i="19"/>
  <c r="W12" i="19"/>
  <c r="V12" i="19"/>
  <c r="U12" i="19"/>
  <c r="T12" i="19"/>
  <c r="S12" i="19"/>
  <c r="R12" i="19"/>
  <c r="Q12" i="19"/>
  <c r="P12" i="19"/>
  <c r="O12" i="19"/>
  <c r="Z53" i="13"/>
  <c r="Y53" i="13"/>
  <c r="X53" i="13"/>
  <c r="W53" i="13"/>
  <c r="V53" i="13"/>
  <c r="U53" i="13"/>
  <c r="T53" i="13"/>
  <c r="S53" i="13"/>
  <c r="R53" i="13"/>
  <c r="Q53" i="13"/>
  <c r="P53" i="13"/>
  <c r="O53" i="13"/>
  <c r="Z25" i="13"/>
  <c r="Z26" i="13" s="1"/>
  <c r="Z54" i="13" s="1"/>
  <c r="Y25" i="13"/>
  <c r="Y26" i="13" s="1"/>
  <c r="Y54" i="13" s="1"/>
  <c r="X25" i="13"/>
  <c r="X26" i="13" s="1"/>
  <c r="X54" i="13" s="1"/>
  <c r="W25" i="13"/>
  <c r="W26" i="13" s="1"/>
  <c r="W54" i="13" s="1"/>
  <c r="V25" i="13"/>
  <c r="V26" i="13" s="1"/>
  <c r="V54" i="13" s="1"/>
  <c r="U25" i="13"/>
  <c r="U26" i="13" s="1"/>
  <c r="U54" i="13" s="1"/>
  <c r="T25" i="13"/>
  <c r="T26" i="13" s="1"/>
  <c r="T54" i="13" s="1"/>
  <c r="S25" i="13"/>
  <c r="S26" i="13" s="1"/>
  <c r="S54" i="13" s="1"/>
  <c r="R25" i="13"/>
  <c r="R26" i="13" s="1"/>
  <c r="R54" i="13" s="1"/>
  <c r="Q25" i="13"/>
  <c r="Q26" i="13" s="1"/>
  <c r="Q54" i="13" s="1"/>
  <c r="P25" i="13"/>
  <c r="P26" i="13" s="1"/>
  <c r="P54" i="13" s="1"/>
  <c r="O25" i="13"/>
  <c r="O26" i="13" s="1"/>
  <c r="O54" i="13" s="1"/>
  <c r="Z16" i="13"/>
  <c r="Z30" i="13" s="1"/>
  <c r="Y16" i="13"/>
  <c r="Y30" i="13" s="1"/>
  <c r="X16" i="13"/>
  <c r="X30" i="13" s="1"/>
  <c r="W16" i="13"/>
  <c r="W30" i="13" s="1"/>
  <c r="V16" i="13"/>
  <c r="V30" i="13" s="1"/>
  <c r="U16" i="13"/>
  <c r="U30" i="13" s="1"/>
  <c r="T16" i="13"/>
  <c r="T30" i="13" s="1"/>
  <c r="S16" i="13"/>
  <c r="S30" i="13" s="1"/>
  <c r="R16" i="13"/>
  <c r="R30" i="13" s="1"/>
  <c r="Q16" i="13"/>
  <c r="Q30" i="13" s="1"/>
  <c r="P16" i="13"/>
  <c r="P30" i="13" s="1"/>
  <c r="O16" i="13"/>
  <c r="O30" i="13" s="1"/>
  <c r="Z12" i="13"/>
  <c r="Y12" i="13"/>
  <c r="X12" i="13"/>
  <c r="W12" i="13"/>
  <c r="V12" i="13"/>
  <c r="U12" i="13"/>
  <c r="T12" i="13"/>
  <c r="S12" i="13"/>
  <c r="R12" i="13"/>
  <c r="Q12" i="13"/>
  <c r="P12" i="13"/>
  <c r="O12" i="13"/>
  <c r="Z53" i="12"/>
  <c r="Y53" i="12"/>
  <c r="X53" i="12"/>
  <c r="W53" i="12"/>
  <c r="V53" i="12"/>
  <c r="U53" i="12"/>
  <c r="T53" i="12"/>
  <c r="S53" i="12"/>
  <c r="R53" i="12"/>
  <c r="Q53" i="12"/>
  <c r="P53" i="12"/>
  <c r="O53" i="12"/>
  <c r="P26" i="12"/>
  <c r="P54" i="12" s="1"/>
  <c r="Z25" i="12"/>
  <c r="Z26" i="12" s="1"/>
  <c r="Z54" i="12" s="1"/>
  <c r="Y25" i="12"/>
  <c r="Y26" i="12" s="1"/>
  <c r="Y54" i="12" s="1"/>
  <c r="X25" i="12"/>
  <c r="X26" i="12" s="1"/>
  <c r="X54" i="12" s="1"/>
  <c r="W25" i="12"/>
  <c r="W26" i="12" s="1"/>
  <c r="W54" i="12" s="1"/>
  <c r="V25" i="12"/>
  <c r="V26" i="12" s="1"/>
  <c r="V54" i="12" s="1"/>
  <c r="U25" i="12"/>
  <c r="U26" i="12" s="1"/>
  <c r="U54" i="12" s="1"/>
  <c r="T25" i="12"/>
  <c r="T26" i="12" s="1"/>
  <c r="T54" i="12" s="1"/>
  <c r="S25" i="12"/>
  <c r="S26" i="12" s="1"/>
  <c r="S54" i="12" s="1"/>
  <c r="R25" i="12"/>
  <c r="R26" i="12" s="1"/>
  <c r="R54" i="12" s="1"/>
  <c r="Q25" i="12"/>
  <c r="Q26" i="12" s="1"/>
  <c r="Q54" i="12" s="1"/>
  <c r="P25" i="12"/>
  <c r="O25" i="12"/>
  <c r="O26" i="12" s="1"/>
  <c r="O54" i="12" s="1"/>
  <c r="Z16" i="12"/>
  <c r="Z30" i="12" s="1"/>
  <c r="Y16" i="12"/>
  <c r="Y30" i="12" s="1"/>
  <c r="X16" i="12"/>
  <c r="X30" i="12" s="1"/>
  <c r="W16" i="12"/>
  <c r="W30" i="12" s="1"/>
  <c r="V16" i="12"/>
  <c r="V30" i="12" s="1"/>
  <c r="U16" i="12"/>
  <c r="U30" i="12" s="1"/>
  <c r="T16" i="12"/>
  <c r="T30" i="12" s="1"/>
  <c r="S16" i="12"/>
  <c r="S30" i="12" s="1"/>
  <c r="R16" i="12"/>
  <c r="R30" i="12" s="1"/>
  <c r="Q16" i="12"/>
  <c r="Q30" i="12" s="1"/>
  <c r="P16" i="12"/>
  <c r="P30" i="12" s="1"/>
  <c r="O16" i="12"/>
  <c r="O30" i="12" s="1"/>
  <c r="Z12" i="12"/>
  <c r="Y12" i="12"/>
  <c r="X12" i="12"/>
  <c r="W12" i="12"/>
  <c r="V12" i="12"/>
  <c r="U12" i="12"/>
  <c r="T12" i="12"/>
  <c r="S12" i="12"/>
  <c r="R12" i="12"/>
  <c r="Q12" i="12"/>
  <c r="P12" i="12"/>
  <c r="O12" i="12"/>
  <c r="Z53" i="11"/>
  <c r="Y53" i="11"/>
  <c r="X53" i="11"/>
  <c r="W53" i="11"/>
  <c r="V53" i="11"/>
  <c r="U53" i="11"/>
  <c r="T53" i="11"/>
  <c r="S53" i="11"/>
  <c r="R53" i="11"/>
  <c r="Q53" i="11"/>
  <c r="P53" i="11"/>
  <c r="O53" i="11"/>
  <c r="Z25" i="11"/>
  <c r="Z26" i="11" s="1"/>
  <c r="Z54" i="11" s="1"/>
  <c r="Y25" i="11"/>
  <c r="Y26" i="11" s="1"/>
  <c r="Y54" i="11" s="1"/>
  <c r="X25" i="11"/>
  <c r="X26" i="11" s="1"/>
  <c r="X54" i="11" s="1"/>
  <c r="W25" i="11"/>
  <c r="W26" i="11" s="1"/>
  <c r="W54" i="11" s="1"/>
  <c r="V25" i="11"/>
  <c r="V26" i="11" s="1"/>
  <c r="V54" i="11" s="1"/>
  <c r="U25" i="11"/>
  <c r="U26" i="11" s="1"/>
  <c r="U54" i="11" s="1"/>
  <c r="T25" i="11"/>
  <c r="T26" i="11" s="1"/>
  <c r="T54" i="11" s="1"/>
  <c r="S25" i="11"/>
  <c r="S26" i="11" s="1"/>
  <c r="S54" i="11" s="1"/>
  <c r="R25" i="11"/>
  <c r="R26" i="11" s="1"/>
  <c r="R54" i="11" s="1"/>
  <c r="Q25" i="11"/>
  <c r="Q26" i="11" s="1"/>
  <c r="Q54" i="11" s="1"/>
  <c r="P25" i="11"/>
  <c r="P26" i="11" s="1"/>
  <c r="P54" i="11" s="1"/>
  <c r="O25" i="11"/>
  <c r="O26" i="11" s="1"/>
  <c r="O54" i="11" s="1"/>
  <c r="Z16" i="11"/>
  <c r="Z30" i="11" s="1"/>
  <c r="Y16" i="11"/>
  <c r="Y30" i="11" s="1"/>
  <c r="X16" i="11"/>
  <c r="X30" i="11" s="1"/>
  <c r="W16" i="11"/>
  <c r="W30" i="11" s="1"/>
  <c r="V16" i="11"/>
  <c r="V30" i="11" s="1"/>
  <c r="U16" i="11"/>
  <c r="U30" i="11" s="1"/>
  <c r="T16" i="11"/>
  <c r="T30" i="11" s="1"/>
  <c r="S16" i="11"/>
  <c r="S30" i="11" s="1"/>
  <c r="R16" i="11"/>
  <c r="R30" i="11" s="1"/>
  <c r="Q16" i="11"/>
  <c r="Q30" i="11" s="1"/>
  <c r="P16" i="11"/>
  <c r="P30" i="11" s="1"/>
  <c r="O16" i="11"/>
  <c r="O30" i="11" s="1"/>
  <c r="Z12" i="11"/>
  <c r="Y12" i="11"/>
  <c r="X12" i="11"/>
  <c r="W12" i="11"/>
  <c r="V12" i="11"/>
  <c r="U12" i="11"/>
  <c r="T12" i="11"/>
  <c r="S12" i="11"/>
  <c r="R12" i="11"/>
  <c r="Q12" i="11"/>
  <c r="P12" i="11"/>
  <c r="O12" i="11"/>
  <c r="Z53" i="10"/>
  <c r="Y53" i="10"/>
  <c r="X53" i="10"/>
  <c r="W53" i="10"/>
  <c r="V53" i="10"/>
  <c r="U53" i="10"/>
  <c r="T53" i="10"/>
  <c r="S53" i="10"/>
  <c r="R53" i="10"/>
  <c r="Q53" i="10"/>
  <c r="P53" i="10"/>
  <c r="O53" i="10"/>
  <c r="Z25" i="10"/>
  <c r="Z26" i="10" s="1"/>
  <c r="Z54" i="10" s="1"/>
  <c r="Y25" i="10"/>
  <c r="Y26" i="10" s="1"/>
  <c r="Y54" i="10" s="1"/>
  <c r="X25" i="10"/>
  <c r="X26" i="10" s="1"/>
  <c r="X54" i="10" s="1"/>
  <c r="W25" i="10"/>
  <c r="W26" i="10" s="1"/>
  <c r="W54" i="10" s="1"/>
  <c r="V25" i="10"/>
  <c r="V26" i="10" s="1"/>
  <c r="V54" i="10" s="1"/>
  <c r="U25" i="10"/>
  <c r="U26" i="10" s="1"/>
  <c r="U54" i="10" s="1"/>
  <c r="T25" i="10"/>
  <c r="T26" i="10" s="1"/>
  <c r="T54" i="10" s="1"/>
  <c r="S25" i="10"/>
  <c r="S26" i="10" s="1"/>
  <c r="S54" i="10" s="1"/>
  <c r="R25" i="10"/>
  <c r="R26" i="10" s="1"/>
  <c r="R54" i="10" s="1"/>
  <c r="Q25" i="10"/>
  <c r="Q12" i="10" s="1"/>
  <c r="P25" i="10"/>
  <c r="P12" i="10" s="1"/>
  <c r="O25" i="10"/>
  <c r="O26" i="10" s="1"/>
  <c r="O54" i="10" s="1"/>
  <c r="Z16" i="10"/>
  <c r="Z30" i="10" s="1"/>
  <c r="Y16" i="10"/>
  <c r="Y30" i="10" s="1"/>
  <c r="X16" i="10"/>
  <c r="X30" i="10" s="1"/>
  <c r="W16" i="10"/>
  <c r="W30" i="10" s="1"/>
  <c r="V16" i="10"/>
  <c r="V30" i="10" s="1"/>
  <c r="U16" i="10"/>
  <c r="U30" i="10" s="1"/>
  <c r="T16" i="10"/>
  <c r="T30" i="10" s="1"/>
  <c r="S16" i="10"/>
  <c r="S30" i="10" s="1"/>
  <c r="R16" i="10"/>
  <c r="R30" i="10" s="1"/>
  <c r="Q16" i="10"/>
  <c r="Q30" i="10" s="1"/>
  <c r="P16" i="10"/>
  <c r="P30" i="10" s="1"/>
  <c r="O16" i="10"/>
  <c r="O30" i="10" s="1"/>
  <c r="Z12" i="10"/>
  <c r="Y12" i="10"/>
  <c r="X12" i="10"/>
  <c r="W12" i="10"/>
  <c r="V12" i="10"/>
  <c r="U12" i="10"/>
  <c r="T12" i="10"/>
  <c r="S12" i="10"/>
  <c r="R12" i="10"/>
  <c r="O12" i="10"/>
  <c r="O112" i="1" l="1"/>
  <c r="AL865" i="1"/>
  <c r="N389" i="1"/>
  <c r="AL389" i="1" s="1"/>
  <c r="N387" i="1"/>
  <c r="AL387" i="1" s="1"/>
  <c r="O387" i="1"/>
  <c r="AG387" i="1"/>
  <c r="C387" i="1"/>
  <c r="F387" i="1" s="1"/>
  <c r="AA387" i="1"/>
  <c r="V387" i="1"/>
  <c r="W387" i="1"/>
  <c r="AB387" i="1"/>
  <c r="AH387" i="1"/>
  <c r="AI387" i="1"/>
  <c r="Q387" i="1"/>
  <c r="P387" i="1"/>
  <c r="N386" i="1"/>
  <c r="AL386" i="1" s="1"/>
  <c r="N384" i="1"/>
  <c r="AL384" i="1" s="1"/>
  <c r="N380" i="1"/>
  <c r="AL380" i="1" s="1"/>
  <c r="AP389" i="1"/>
  <c r="AQ389" i="1"/>
  <c r="AN389" i="1"/>
  <c r="AO389" i="1" s="1"/>
  <c r="AP388" i="1"/>
  <c r="AQ388" i="1"/>
  <c r="AN388" i="1"/>
  <c r="AO388" i="1" s="1"/>
  <c r="AP387" i="1"/>
  <c r="AQ387" i="1"/>
  <c r="AN387" i="1"/>
  <c r="AO387" i="1" s="1"/>
  <c r="AP386" i="1"/>
  <c r="AQ386" i="1"/>
  <c r="AN386" i="1"/>
  <c r="AO386" i="1" s="1"/>
  <c r="AL385" i="1"/>
  <c r="AP385" i="1"/>
  <c r="AQ385" i="1"/>
  <c r="AN385" i="1"/>
  <c r="AO385" i="1" s="1"/>
  <c r="AQ384" i="1"/>
  <c r="AN384" i="1"/>
  <c r="AO384" i="1" s="1"/>
  <c r="AP384" i="1"/>
  <c r="AP383" i="1"/>
  <c r="AQ383" i="1"/>
  <c r="AN383" i="1"/>
  <c r="AO383" i="1" s="1"/>
  <c r="N382" i="1"/>
  <c r="AL382" i="1" s="1"/>
  <c r="AP382" i="1"/>
  <c r="AQ382" i="1"/>
  <c r="AN382" i="1"/>
  <c r="AO382" i="1" s="1"/>
  <c r="AP381" i="1"/>
  <c r="AQ381" i="1"/>
  <c r="AN381" i="1"/>
  <c r="AO381" i="1" s="1"/>
  <c r="AP380" i="1"/>
  <c r="AQ380" i="1"/>
  <c r="AN380" i="1"/>
  <c r="AO380" i="1" s="1"/>
  <c r="N379" i="1"/>
  <c r="AL379" i="1" s="1"/>
  <c r="AP379" i="1"/>
  <c r="AQ379" i="1"/>
  <c r="AN379" i="1"/>
  <c r="AO379" i="1" s="1"/>
  <c r="AQ378" i="1"/>
  <c r="AN378" i="1"/>
  <c r="AO378" i="1" s="1"/>
  <c r="AP378" i="1"/>
  <c r="AL383" i="1"/>
  <c r="AL381" i="1"/>
  <c r="AL388" i="1"/>
  <c r="AL378" i="1"/>
  <c r="AE244" i="1"/>
  <c r="AC142" i="1"/>
  <c r="AD163" i="1"/>
  <c r="AD292" i="1"/>
  <c r="Z58" i="1"/>
  <c r="AA199" i="1"/>
  <c r="AD186" i="1"/>
  <c r="Z64" i="1"/>
  <c r="AB55" i="1"/>
  <c r="AE133" i="1"/>
  <c r="Q94" i="1"/>
  <c r="R157" i="1"/>
  <c r="R78" i="1"/>
  <c r="Z55" i="1"/>
  <c r="R90" i="1"/>
  <c r="S79" i="1"/>
  <c r="P244" i="1"/>
  <c r="AB58" i="1"/>
  <c r="AF63" i="1"/>
  <c r="R96" i="1"/>
  <c r="AJ59" i="1"/>
  <c r="S96" i="1"/>
  <c r="AB154" i="1"/>
  <c r="AB193" i="1"/>
  <c r="P148" i="1"/>
  <c r="R57" i="1"/>
  <c r="S94" i="1"/>
  <c r="X219" i="1"/>
  <c r="AA262" i="1"/>
  <c r="AF285" i="1"/>
  <c r="Z265" i="1"/>
  <c r="R79" i="1"/>
  <c r="T117" i="1"/>
  <c r="S225" i="1"/>
  <c r="Z51" i="1"/>
  <c r="Z157" i="1"/>
  <c r="AB187" i="1"/>
  <c r="P223" i="1"/>
  <c r="AF244" i="1"/>
  <c r="S276" i="1"/>
  <c r="AA310" i="1"/>
  <c r="AF51" i="1"/>
  <c r="S76" i="1"/>
  <c r="O106" i="1"/>
  <c r="Q106" i="1"/>
  <c r="O154" i="1"/>
  <c r="R171" i="1"/>
  <c r="R225" i="1"/>
  <c r="U57" i="1"/>
  <c r="AF97" i="1"/>
  <c r="AE112" i="1"/>
  <c r="AD117" i="1"/>
  <c r="P139" i="1"/>
  <c r="Q172" i="1"/>
  <c r="O190" i="1"/>
  <c r="AD219" i="1"/>
  <c r="AD258" i="1"/>
  <c r="Z295" i="1"/>
  <c r="AF48" i="1"/>
  <c r="AG57" i="1"/>
  <c r="O103" i="1"/>
  <c r="AF117" i="1"/>
  <c r="AB139" i="1"/>
  <c r="S165" i="1"/>
  <c r="AF190" i="1"/>
  <c r="S199" i="1"/>
  <c r="AE219" i="1"/>
  <c r="P103" i="1"/>
  <c r="AJ219" i="1"/>
  <c r="T228" i="1"/>
  <c r="P259" i="1"/>
  <c r="R264" i="1"/>
  <c r="AD124" i="1"/>
  <c r="AE228" i="1"/>
  <c r="O244" i="1"/>
  <c r="S264" i="1"/>
  <c r="Z264" i="1"/>
  <c r="Z52" i="1"/>
  <c r="AB64" i="1"/>
  <c r="AD90" i="1"/>
  <c r="T99" i="1"/>
  <c r="R103" i="1"/>
  <c r="AB106" i="1"/>
  <c r="Z148" i="1"/>
  <c r="AD180" i="1"/>
  <c r="AF186" i="1"/>
  <c r="Q259" i="1"/>
  <c r="AE267" i="1"/>
  <c r="P307" i="1"/>
  <c r="AF99" i="1"/>
  <c r="AB103" i="1"/>
  <c r="AE106" i="1"/>
  <c r="AB259" i="1"/>
  <c r="U307" i="1"/>
  <c r="AE259" i="1"/>
  <c r="Z307" i="1"/>
  <c r="AJ65" i="1"/>
  <c r="Q115" i="1"/>
  <c r="Z130" i="1"/>
  <c r="AD135" i="1"/>
  <c r="AG54" i="1"/>
  <c r="P112" i="1"/>
  <c r="R205" i="1"/>
  <c r="AA223" i="1"/>
  <c r="AA229" i="1"/>
  <c r="Q244" i="1"/>
  <c r="O247" i="1"/>
  <c r="O292" i="1"/>
  <c r="O295" i="1"/>
  <c r="AA304" i="1"/>
  <c r="R51" i="1"/>
  <c r="R82" i="1"/>
  <c r="R105" i="1"/>
  <c r="T108" i="1"/>
  <c r="Q112" i="1"/>
  <c r="R126" i="1"/>
  <c r="AA136" i="1"/>
  <c r="S184" i="1"/>
  <c r="R189" i="1"/>
  <c r="R244" i="1"/>
  <c r="P247" i="1"/>
  <c r="AE252" i="1"/>
  <c r="P292" i="1"/>
  <c r="Q295" i="1"/>
  <c r="T51" i="1"/>
  <c r="S105" i="1"/>
  <c r="AD108" i="1"/>
  <c r="Z112" i="1"/>
  <c r="AB184" i="1"/>
  <c r="T244" i="1"/>
  <c r="S247" i="1"/>
  <c r="T292" i="1"/>
  <c r="T295" i="1"/>
  <c r="Z244" i="1"/>
  <c r="Z292" i="1"/>
  <c r="U295" i="1"/>
  <c r="Q142" i="1"/>
  <c r="R48" i="1"/>
  <c r="O259" i="1"/>
  <c r="AF292" i="1"/>
  <c r="AA295" i="1"/>
  <c r="AB136" i="1"/>
  <c r="Q178" i="1"/>
  <c r="AE198" i="1"/>
  <c r="P241" i="1"/>
  <c r="O250" i="1"/>
  <c r="O298" i="1"/>
  <c r="P49" i="1"/>
  <c r="AG51" i="1"/>
  <c r="T69" i="1"/>
  <c r="R73" i="1"/>
  <c r="R85" i="1"/>
  <c r="R93" i="1"/>
  <c r="R114" i="1"/>
  <c r="O121" i="1"/>
  <c r="AC136" i="1"/>
  <c r="AB145" i="1"/>
  <c r="S178" i="1"/>
  <c r="R183" i="1"/>
  <c r="E192" i="1"/>
  <c r="D192" i="1" s="1"/>
  <c r="R241" i="1"/>
  <c r="AD255" i="1"/>
  <c r="R261" i="1"/>
  <c r="P289" i="1"/>
  <c r="P298" i="1"/>
  <c r="P301" i="1"/>
  <c r="Z49" i="1"/>
  <c r="AG69" i="1"/>
  <c r="S73" i="1"/>
  <c r="S85" i="1"/>
  <c r="S114" i="1"/>
  <c r="Z121" i="1"/>
  <c r="AA178" i="1"/>
  <c r="AJ192" i="1"/>
  <c r="T241" i="1"/>
  <c r="AE255" i="1"/>
  <c r="S261" i="1"/>
  <c r="R289" i="1"/>
  <c r="S298" i="1"/>
  <c r="U301" i="1"/>
  <c r="AB49" i="1"/>
  <c r="AA121" i="1"/>
  <c r="P184" i="1"/>
  <c r="P217" i="1"/>
  <c r="Z229" i="1"/>
  <c r="AB241" i="1"/>
  <c r="AE261" i="1"/>
  <c r="AE279" i="1"/>
  <c r="Z289" i="1"/>
  <c r="U298" i="1"/>
  <c r="Z301" i="1"/>
  <c r="O310" i="1"/>
  <c r="AB121" i="1"/>
  <c r="AC241" i="1"/>
  <c r="AA289" i="1"/>
  <c r="AA298" i="1"/>
  <c r="AB52" i="1"/>
  <c r="R63" i="1"/>
  <c r="AD78" i="1"/>
  <c r="R94" i="1"/>
  <c r="AD99" i="1"/>
  <c r="Q103" i="1"/>
  <c r="AF108" i="1"/>
  <c r="R112" i="1"/>
  <c r="O115" i="1"/>
  <c r="S142" i="1"/>
  <c r="AD156" i="1"/>
  <c r="R180" i="1"/>
  <c r="T184" i="1"/>
  <c r="R210" i="1"/>
  <c r="AA244" i="1"/>
  <c r="AF247" i="1"/>
  <c r="AD252" i="1"/>
  <c r="T259" i="1"/>
  <c r="R276" i="1"/>
  <c r="AF295" i="1"/>
  <c r="AE298" i="1"/>
  <c r="AG298" i="1"/>
  <c r="AG63" i="1"/>
  <c r="R75" i="1"/>
  <c r="R87" i="1"/>
  <c r="R91" i="1"/>
  <c r="T94" i="1"/>
  <c r="O97" i="1"/>
  <c r="Z103" i="1"/>
  <c r="AB112" i="1"/>
  <c r="AB115" i="1"/>
  <c r="Q127" i="1"/>
  <c r="P136" i="1"/>
  <c r="AD166" i="1"/>
  <c r="AF180" i="1"/>
  <c r="T195" i="1"/>
  <c r="AA202" i="1"/>
  <c r="S211" i="1"/>
  <c r="E231" i="1"/>
  <c r="D231" i="1" s="1"/>
  <c r="AC259" i="1"/>
  <c r="Z276" i="1"/>
  <c r="AD87" i="1"/>
  <c r="S91" i="1"/>
  <c r="AA94" i="1"/>
  <c r="Q97" i="1"/>
  <c r="AE115" i="1"/>
  <c r="S127" i="1"/>
  <c r="Q136" i="1"/>
  <c r="AA211" i="1"/>
  <c r="S231" i="1"/>
  <c r="Z60" i="1"/>
  <c r="R72" i="1"/>
  <c r="R84" i="1"/>
  <c r="AB94" i="1"/>
  <c r="AB97" i="1"/>
  <c r="AE103" i="1"/>
  <c r="AF115" i="1"/>
  <c r="AC127" i="1"/>
  <c r="R136" i="1"/>
  <c r="S196" i="1"/>
  <c r="T258" i="1"/>
  <c r="AG48" i="1"/>
  <c r="U51" i="1"/>
  <c r="R54" i="1"/>
  <c r="AD57" i="1"/>
  <c r="AD60" i="1"/>
  <c r="P64" i="1"/>
  <c r="E68" i="1"/>
  <c r="D68" i="1" s="1"/>
  <c r="AD72" i="1"/>
  <c r="R76" i="1"/>
  <c r="AD84" i="1"/>
  <c r="AD94" i="1"/>
  <c r="AE97" i="1"/>
  <c r="AF106" i="1"/>
  <c r="S136" i="1"/>
  <c r="AB148" i="1"/>
  <c r="R163" i="1"/>
  <c r="AA181" i="1"/>
  <c r="R186" i="1"/>
  <c r="P232" i="1"/>
  <c r="U258" i="1"/>
  <c r="AF273" i="1"/>
  <c r="Z277" i="1"/>
  <c r="O304" i="1"/>
  <c r="AF60" i="1"/>
  <c r="R81" i="1"/>
  <c r="R88" i="1"/>
  <c r="U94" i="1"/>
  <c r="AF96" i="1"/>
  <c r="R100" i="1"/>
  <c r="S103" i="1"/>
  <c r="AF105" i="1"/>
  <c r="R109" i="1"/>
  <c r="S112" i="1"/>
  <c r="AF114" i="1"/>
  <c r="R118" i="1"/>
  <c r="AD126" i="1"/>
  <c r="R147" i="1"/>
  <c r="AD154" i="1"/>
  <c r="AA157" i="1"/>
  <c r="AE165" i="1"/>
  <c r="AD171" i="1"/>
  <c r="AC181" i="1"/>
  <c r="Q208" i="1"/>
  <c r="X225" i="1"/>
  <c r="T235" i="1"/>
  <c r="S240" i="1"/>
  <c r="Q250" i="1"/>
  <c r="Z259" i="1"/>
  <c r="T261" i="1"/>
  <c r="AF267" i="1"/>
  <c r="Z271" i="1"/>
  <c r="AF279" i="1"/>
  <c r="Z283" i="1"/>
  <c r="AD289" i="1"/>
  <c r="Q292" i="1"/>
  <c r="AD295" i="1"/>
  <c r="Q298" i="1"/>
  <c r="AA301" i="1"/>
  <c r="P304" i="1"/>
  <c r="AA307" i="1"/>
  <c r="P310" i="1"/>
  <c r="AG60" i="1"/>
  <c r="AD81" i="1"/>
  <c r="S88" i="1"/>
  <c r="Z94" i="1"/>
  <c r="AG96" i="1"/>
  <c r="S100" i="1"/>
  <c r="T103" i="1"/>
  <c r="AG105" i="1"/>
  <c r="S109" i="1"/>
  <c r="T112" i="1"/>
  <c r="AG114" i="1"/>
  <c r="S118" i="1"/>
  <c r="AD147" i="1"/>
  <c r="AB157" i="1"/>
  <c r="AE181" i="1"/>
  <c r="S208" i="1"/>
  <c r="AE225" i="1"/>
  <c r="U235" i="1"/>
  <c r="T240" i="1"/>
  <c r="R250" i="1"/>
  <c r="AA259" i="1"/>
  <c r="AD261" i="1"/>
  <c r="AE289" i="1"/>
  <c r="R292" i="1"/>
  <c r="AE295" i="1"/>
  <c r="R298" i="1"/>
  <c r="AD301" i="1"/>
  <c r="Q304" i="1"/>
  <c r="AD307" i="1"/>
  <c r="Q310" i="1"/>
  <c r="AD157" i="1"/>
  <c r="AA208" i="1"/>
  <c r="Z235" i="1"/>
  <c r="AB250" i="1"/>
  <c r="AF289" i="1"/>
  <c r="AE301" i="1"/>
  <c r="R304" i="1"/>
  <c r="AE307" i="1"/>
  <c r="R310" i="1"/>
  <c r="P127" i="1"/>
  <c r="AD133" i="1"/>
  <c r="O139" i="1"/>
  <c r="P142" i="1"/>
  <c r="O163" i="1"/>
  <c r="O166" i="1"/>
  <c r="Q196" i="1"/>
  <c r="T202" i="1"/>
  <c r="AE208" i="1"/>
  <c r="AG226" i="1"/>
  <c r="AF235" i="1"/>
  <c r="AC250" i="1"/>
  <c r="O289" i="1"/>
  <c r="AG289" i="1"/>
  <c r="U292" i="1"/>
  <c r="AG295" i="1"/>
  <c r="T298" i="1"/>
  <c r="AF301" i="1"/>
  <c r="T304" i="1"/>
  <c r="AF307" i="1"/>
  <c r="T310" i="1"/>
  <c r="AE250" i="1"/>
  <c r="AG301" i="1"/>
  <c r="U304" i="1"/>
  <c r="AG307" i="1"/>
  <c r="U310" i="1"/>
  <c r="AD51" i="1"/>
  <c r="AF54" i="1"/>
  <c r="T57" i="1"/>
  <c r="X59" i="1"/>
  <c r="R69" i="1"/>
  <c r="AD75" i="1"/>
  <c r="S82" i="1"/>
  <c r="AD93" i="1"/>
  <c r="AG94" i="1"/>
  <c r="P97" i="1"/>
  <c r="U99" i="1"/>
  <c r="AF103" i="1"/>
  <c r="P106" i="1"/>
  <c r="U108" i="1"/>
  <c r="AF112" i="1"/>
  <c r="P115" i="1"/>
  <c r="U117" i="1"/>
  <c r="R127" i="1"/>
  <c r="O130" i="1"/>
  <c r="Z136" i="1"/>
  <c r="Q139" i="1"/>
  <c r="R142" i="1"/>
  <c r="O145" i="1"/>
  <c r="R148" i="1"/>
  <c r="R156" i="1"/>
  <c r="Z163" i="1"/>
  <c r="P187" i="1"/>
  <c r="AE196" i="1"/>
  <c r="Z217" i="1"/>
  <c r="T223" i="1"/>
  <c r="O232" i="1"/>
  <c r="Q241" i="1"/>
  <c r="AF250" i="1"/>
  <c r="AE258" i="1"/>
  <c r="AF259" i="1"/>
  <c r="T262" i="1"/>
  <c r="AE273" i="1"/>
  <c r="AE285" i="1"/>
  <c r="Q289" i="1"/>
  <c r="AA292" i="1"/>
  <c r="P295" i="1"/>
  <c r="Z298" i="1"/>
  <c r="O301" i="1"/>
  <c r="Z304" i="1"/>
  <c r="O307" i="1"/>
  <c r="Z310" i="1"/>
  <c r="Z57" i="1"/>
  <c r="U69" i="1"/>
  <c r="AA97" i="1"/>
  <c r="AE99" i="1"/>
  <c r="AA106" i="1"/>
  <c r="AE108" i="1"/>
  <c r="AA115" i="1"/>
  <c r="AE117" i="1"/>
  <c r="Z127" i="1"/>
  <c r="AA130" i="1"/>
  <c r="AC139" i="1"/>
  <c r="Z142" i="1"/>
  <c r="AD145" i="1"/>
  <c r="AA148" i="1"/>
  <c r="T175" i="1"/>
  <c r="AE187" i="1"/>
  <c r="AF223" i="1"/>
  <c r="T232" i="1"/>
  <c r="E237" i="1"/>
  <c r="D237" i="1" s="1"/>
  <c r="S241" i="1"/>
  <c r="R246" i="1"/>
  <c r="AB262" i="1"/>
  <c r="R270" i="1"/>
  <c r="R282" i="1"/>
  <c r="S289" i="1"/>
  <c r="AE292" i="1"/>
  <c r="R295" i="1"/>
  <c r="AD298" i="1"/>
  <c r="Q301" i="1"/>
  <c r="AD304" i="1"/>
  <c r="Q307" i="1"/>
  <c r="AD310" i="1"/>
  <c r="Z69" i="1"/>
  <c r="AA127" i="1"/>
  <c r="AB130" i="1"/>
  <c r="AD139" i="1"/>
  <c r="AA142" i="1"/>
  <c r="AA175" i="1"/>
  <c r="S246" i="1"/>
  <c r="AE262" i="1"/>
  <c r="S270" i="1"/>
  <c r="S282" i="1"/>
  <c r="T289" i="1"/>
  <c r="R301" i="1"/>
  <c r="AE304" i="1"/>
  <c r="R307" i="1"/>
  <c r="AE310" i="1"/>
  <c r="P55" i="1"/>
  <c r="AF57" i="1"/>
  <c r="U60" i="1"/>
  <c r="Z66" i="1"/>
  <c r="AD69" i="1"/>
  <c r="AC97" i="1"/>
  <c r="AG99" i="1"/>
  <c r="AC106" i="1"/>
  <c r="AG108" i="1"/>
  <c r="AC115" i="1"/>
  <c r="AG117" i="1"/>
  <c r="AB127" i="1"/>
  <c r="R135" i="1"/>
  <c r="AB142" i="1"/>
  <c r="AD148" i="1"/>
  <c r="P157" i="1"/>
  <c r="AB175" i="1"/>
  <c r="R193" i="1"/>
  <c r="AA241" i="1"/>
  <c r="T246" i="1"/>
  <c r="Z270" i="1"/>
  <c r="Z282" i="1"/>
  <c r="U289" i="1"/>
  <c r="AG292" i="1"/>
  <c r="AF298" i="1"/>
  <c r="T301" i="1"/>
  <c r="AF304" i="1"/>
  <c r="T307" i="1"/>
  <c r="AF310" i="1"/>
  <c r="AF69" i="1"/>
  <c r="AD246" i="1"/>
  <c r="AG304" i="1"/>
  <c r="Y256" i="1"/>
  <c r="AC256" i="1"/>
  <c r="AB256" i="1"/>
  <c r="AA256" i="1"/>
  <c r="Z256" i="1"/>
  <c r="T256" i="1"/>
  <c r="S256" i="1"/>
  <c r="R256" i="1"/>
  <c r="Q256" i="1"/>
  <c r="P256" i="1"/>
  <c r="AF256" i="1"/>
  <c r="O256" i="1"/>
  <c r="X62" i="1"/>
  <c r="P67" i="1"/>
  <c r="T73" i="1"/>
  <c r="T76" i="1"/>
  <c r="T79" i="1"/>
  <c r="T82" i="1"/>
  <c r="T85" i="1"/>
  <c r="T88" i="1"/>
  <c r="T91" i="1"/>
  <c r="V92" i="1"/>
  <c r="T100" i="1"/>
  <c r="R102" i="1"/>
  <c r="T109" i="1"/>
  <c r="R111" i="1"/>
  <c r="T118" i="1"/>
  <c r="R120" i="1"/>
  <c r="R129" i="1"/>
  <c r="R144" i="1"/>
  <c r="R153" i="1"/>
  <c r="O160" i="1"/>
  <c r="AC174" i="1"/>
  <c r="AD174" i="1"/>
  <c r="T174" i="1"/>
  <c r="AC243" i="1"/>
  <c r="AF243" i="1"/>
  <c r="AE243" i="1"/>
  <c r="AD243" i="1"/>
  <c r="T243" i="1"/>
  <c r="S243" i="1"/>
  <c r="Y253" i="1"/>
  <c r="AC253" i="1"/>
  <c r="AB253" i="1"/>
  <c r="AA253" i="1"/>
  <c r="Z253" i="1"/>
  <c r="T253" i="1"/>
  <c r="S253" i="1"/>
  <c r="R253" i="1"/>
  <c r="Q253" i="1"/>
  <c r="P253" i="1"/>
  <c r="AF253" i="1"/>
  <c r="O253" i="1"/>
  <c r="E47" i="1"/>
  <c r="D47" i="1" s="1"/>
  <c r="AJ62" i="1"/>
  <c r="Z67" i="1"/>
  <c r="U73" i="1"/>
  <c r="U76" i="1"/>
  <c r="U79" i="1"/>
  <c r="U82" i="1"/>
  <c r="U85" i="1"/>
  <c r="U88" i="1"/>
  <c r="U91" i="1"/>
  <c r="E95" i="1"/>
  <c r="D95" i="1" s="1"/>
  <c r="AD97" i="1"/>
  <c r="Z100" i="1"/>
  <c r="S102" i="1"/>
  <c r="AD106" i="1"/>
  <c r="Z109" i="1"/>
  <c r="S111" i="1"/>
  <c r="AD115" i="1"/>
  <c r="Z118" i="1"/>
  <c r="AD120" i="1"/>
  <c r="AC121" i="1"/>
  <c r="O124" i="1"/>
  <c r="AD129" i="1"/>
  <c r="AC130" i="1"/>
  <c r="O133" i="1"/>
  <c r="AE139" i="1"/>
  <c r="AD144" i="1"/>
  <c r="O151" i="1"/>
  <c r="AD153" i="1"/>
  <c r="R160" i="1"/>
  <c r="AF174" i="1"/>
  <c r="R243" i="1"/>
  <c r="AD256" i="1"/>
  <c r="E59" i="1"/>
  <c r="D59" i="1" s="1"/>
  <c r="R66" i="1"/>
  <c r="AB67" i="1"/>
  <c r="Z73" i="1"/>
  <c r="Z76" i="1"/>
  <c r="Z79" i="1"/>
  <c r="Z82" i="1"/>
  <c r="Z85" i="1"/>
  <c r="Z88" i="1"/>
  <c r="Z91" i="1"/>
  <c r="AA100" i="1"/>
  <c r="T102" i="1"/>
  <c r="AA109" i="1"/>
  <c r="T111" i="1"/>
  <c r="AA118" i="1"/>
  <c r="AD121" i="1"/>
  <c r="P124" i="1"/>
  <c r="AD130" i="1"/>
  <c r="P133" i="1"/>
  <c r="P151" i="1"/>
  <c r="AC168" i="1"/>
  <c r="AD168" i="1"/>
  <c r="R168" i="1"/>
  <c r="AD253" i="1"/>
  <c r="AE256" i="1"/>
  <c r="E62" i="1"/>
  <c r="D62" i="1" s="1"/>
  <c r="Y160" i="1"/>
  <c r="AB160" i="1"/>
  <c r="Z160" i="1"/>
  <c r="P160" i="1"/>
  <c r="T66" i="1"/>
  <c r="AA73" i="1"/>
  <c r="AA76" i="1"/>
  <c r="AA79" i="1"/>
  <c r="AA82" i="1"/>
  <c r="AA85" i="1"/>
  <c r="AA88" i="1"/>
  <c r="AA91" i="1"/>
  <c r="AB100" i="1"/>
  <c r="U102" i="1"/>
  <c r="AB109" i="1"/>
  <c r="U111" i="1"/>
  <c r="AB118" i="1"/>
  <c r="AE121" i="1"/>
  <c r="Q124" i="1"/>
  <c r="AE130" i="1"/>
  <c r="Q133" i="1"/>
  <c r="R151" i="1"/>
  <c r="AD160" i="1"/>
  <c r="Y169" i="1"/>
  <c r="AF169" i="1"/>
  <c r="P169" i="1"/>
  <c r="O169" i="1"/>
  <c r="AC204" i="1"/>
  <c r="AJ204" i="1"/>
  <c r="AE204" i="1"/>
  <c r="AD204" i="1"/>
  <c r="W204" i="1"/>
  <c r="T204" i="1"/>
  <c r="S204" i="1"/>
  <c r="E204" i="1"/>
  <c r="D204" i="1" s="1"/>
  <c r="AE253" i="1"/>
  <c r="AG287" i="1"/>
  <c r="AH287" i="1"/>
  <c r="U66" i="1"/>
  <c r="AB73" i="1"/>
  <c r="AB76" i="1"/>
  <c r="AB79" i="1"/>
  <c r="AB82" i="1"/>
  <c r="AB85" i="1"/>
  <c r="AB88" i="1"/>
  <c r="AB91" i="1"/>
  <c r="AC100" i="1"/>
  <c r="AD102" i="1"/>
  <c r="AC109" i="1"/>
  <c r="AD111" i="1"/>
  <c r="AC118" i="1"/>
  <c r="R124" i="1"/>
  <c r="R133" i="1"/>
  <c r="Z151" i="1"/>
  <c r="AC73" i="1"/>
  <c r="AC76" i="1"/>
  <c r="AC79" i="1"/>
  <c r="AC82" i="1"/>
  <c r="AC85" i="1"/>
  <c r="AC88" i="1"/>
  <c r="AC91" i="1"/>
  <c r="AD100" i="1"/>
  <c r="AE102" i="1"/>
  <c r="AD109" i="1"/>
  <c r="AE111" i="1"/>
  <c r="AD118" i="1"/>
  <c r="S124" i="1"/>
  <c r="S133" i="1"/>
  <c r="AA151" i="1"/>
  <c r="T48" i="1"/>
  <c r="T54" i="1"/>
  <c r="P61" i="1"/>
  <c r="T63" i="1"/>
  <c r="AD66" i="1"/>
  <c r="X68" i="1"/>
  <c r="AD73" i="1"/>
  <c r="AD76" i="1"/>
  <c r="AD79" i="1"/>
  <c r="AD82" i="1"/>
  <c r="AD85" i="1"/>
  <c r="AD88" i="1"/>
  <c r="AD91" i="1"/>
  <c r="AC94" i="1"/>
  <c r="T96" i="1"/>
  <c r="R97" i="1"/>
  <c r="AE100" i="1"/>
  <c r="AF102" i="1"/>
  <c r="AA103" i="1"/>
  <c r="T105" i="1"/>
  <c r="R106" i="1"/>
  <c r="AE109" i="1"/>
  <c r="AF111" i="1"/>
  <c r="AA112" i="1"/>
  <c r="T114" i="1"/>
  <c r="R115" i="1"/>
  <c r="AE118" i="1"/>
  <c r="P121" i="1"/>
  <c r="Z124" i="1"/>
  <c r="AD127" i="1"/>
  <c r="P130" i="1"/>
  <c r="Z133" i="1"/>
  <c r="AD136" i="1"/>
  <c r="R139" i="1"/>
  <c r="AD142" i="1"/>
  <c r="P145" i="1"/>
  <c r="AB151" i="1"/>
  <c r="P154" i="1"/>
  <c r="AC234" i="1"/>
  <c r="AF234" i="1"/>
  <c r="AE234" i="1"/>
  <c r="AD234" i="1"/>
  <c r="X234" i="1"/>
  <c r="U48" i="1"/>
  <c r="U54" i="1"/>
  <c r="Z61" i="1"/>
  <c r="U63" i="1"/>
  <c r="AF66" i="1"/>
  <c r="AJ68" i="1"/>
  <c r="O73" i="1"/>
  <c r="AE73" i="1"/>
  <c r="O76" i="1"/>
  <c r="AE76" i="1"/>
  <c r="O79" i="1"/>
  <c r="AE79" i="1"/>
  <c r="O82" i="1"/>
  <c r="AE82" i="1"/>
  <c r="O85" i="1"/>
  <c r="AE85" i="1"/>
  <c r="O88" i="1"/>
  <c r="AE88" i="1"/>
  <c r="O91" i="1"/>
  <c r="AE91" i="1"/>
  <c r="U96" i="1"/>
  <c r="S97" i="1"/>
  <c r="O100" i="1"/>
  <c r="AF100" i="1"/>
  <c r="AG102" i="1"/>
  <c r="U105" i="1"/>
  <c r="S106" i="1"/>
  <c r="O109" i="1"/>
  <c r="AF109" i="1"/>
  <c r="AG111" i="1"/>
  <c r="U114" i="1"/>
  <c r="S115" i="1"/>
  <c r="O118" i="1"/>
  <c r="AF118" i="1"/>
  <c r="Q121" i="1"/>
  <c r="AA124" i="1"/>
  <c r="AE127" i="1"/>
  <c r="Q130" i="1"/>
  <c r="AA133" i="1"/>
  <c r="AE136" i="1"/>
  <c r="S139" i="1"/>
  <c r="AE142" i="1"/>
  <c r="R145" i="1"/>
  <c r="AD151" i="1"/>
  <c r="R154" i="1"/>
  <c r="AC162" i="1"/>
  <c r="AD162" i="1"/>
  <c r="R162" i="1"/>
  <c r="AC207" i="1"/>
  <c r="AG207" i="1"/>
  <c r="AE207" i="1"/>
  <c r="W207" i="1"/>
  <c r="T207" i="1"/>
  <c r="AE124" i="1"/>
  <c r="Z48" i="1"/>
  <c r="Z54" i="1"/>
  <c r="R60" i="1"/>
  <c r="AB61" i="1"/>
  <c r="Z63" i="1"/>
  <c r="E65" i="1"/>
  <c r="D65" i="1" s="1"/>
  <c r="AG66" i="1"/>
  <c r="P70" i="1"/>
  <c r="P73" i="1"/>
  <c r="AF73" i="1"/>
  <c r="P76" i="1"/>
  <c r="AF76" i="1"/>
  <c r="P79" i="1"/>
  <c r="AF79" i="1"/>
  <c r="P82" i="1"/>
  <c r="AF82" i="1"/>
  <c r="P85" i="1"/>
  <c r="AF85" i="1"/>
  <c r="P88" i="1"/>
  <c r="AF88" i="1"/>
  <c r="P91" i="1"/>
  <c r="AF91" i="1"/>
  <c r="O94" i="1"/>
  <c r="AE94" i="1"/>
  <c r="AD96" i="1"/>
  <c r="T97" i="1"/>
  <c r="R99" i="1"/>
  <c r="P100" i="1"/>
  <c r="AC103" i="1"/>
  <c r="AD105" i="1"/>
  <c r="T106" i="1"/>
  <c r="R108" i="1"/>
  <c r="P109" i="1"/>
  <c r="AC112" i="1"/>
  <c r="AD114" i="1"/>
  <c r="T115" i="1"/>
  <c r="R117" i="1"/>
  <c r="P118" i="1"/>
  <c r="R121" i="1"/>
  <c r="R123" i="1"/>
  <c r="AB124" i="1"/>
  <c r="R130" i="1"/>
  <c r="R132" i="1"/>
  <c r="AB133" i="1"/>
  <c r="Z139" i="1"/>
  <c r="Z145" i="1"/>
  <c r="R150" i="1"/>
  <c r="Z154" i="1"/>
  <c r="R159" i="1"/>
  <c r="Y172" i="1"/>
  <c r="AE172" i="1"/>
  <c r="AB172" i="1"/>
  <c r="AA172" i="1"/>
  <c r="Z172" i="1"/>
  <c r="T172" i="1"/>
  <c r="S172" i="1"/>
  <c r="P172" i="1"/>
  <c r="AC213" i="1"/>
  <c r="AF213" i="1"/>
  <c r="U213" i="1"/>
  <c r="AD48" i="1"/>
  <c r="P52" i="1"/>
  <c r="AD54" i="1"/>
  <c r="P58" i="1"/>
  <c r="T60" i="1"/>
  <c r="AD63" i="1"/>
  <c r="X65" i="1"/>
  <c r="AB70" i="1"/>
  <c r="Q73" i="1"/>
  <c r="AG73" i="1"/>
  <c r="Q76" i="1"/>
  <c r="AG76" i="1"/>
  <c r="Q79" i="1"/>
  <c r="AG79" i="1"/>
  <c r="Q82" i="1"/>
  <c r="AG82" i="1"/>
  <c r="Q85" i="1"/>
  <c r="AG85" i="1"/>
  <c r="Q88" i="1"/>
  <c r="AG88" i="1"/>
  <c r="Q91" i="1"/>
  <c r="AG91" i="1"/>
  <c r="P94" i="1"/>
  <c r="AF94" i="1"/>
  <c r="AE96" i="1"/>
  <c r="Z97" i="1"/>
  <c r="S99" i="1"/>
  <c r="Q100" i="1"/>
  <c r="AD103" i="1"/>
  <c r="AE105" i="1"/>
  <c r="Z106" i="1"/>
  <c r="S108" i="1"/>
  <c r="Q109" i="1"/>
  <c r="AD112" i="1"/>
  <c r="AE114" i="1"/>
  <c r="Z115" i="1"/>
  <c r="S117" i="1"/>
  <c r="Q118" i="1"/>
  <c r="S121" i="1"/>
  <c r="AD123" i="1"/>
  <c r="AC124" i="1"/>
  <c r="O127" i="1"/>
  <c r="S130" i="1"/>
  <c r="AD132" i="1"/>
  <c r="AC133" i="1"/>
  <c r="O136" i="1"/>
  <c r="AA139" i="1"/>
  <c r="O142" i="1"/>
  <c r="AA145" i="1"/>
  <c r="O148" i="1"/>
  <c r="AD150" i="1"/>
  <c r="AA154" i="1"/>
  <c r="O157" i="1"/>
  <c r="AD159" i="1"/>
  <c r="Y220" i="1"/>
  <c r="AF220" i="1"/>
  <c r="AE220" i="1"/>
  <c r="AB220" i="1"/>
  <c r="AA220" i="1"/>
  <c r="U220" i="1"/>
  <c r="T220" i="1"/>
  <c r="S220" i="1"/>
  <c r="R220" i="1"/>
  <c r="P220" i="1"/>
  <c r="O220" i="1"/>
  <c r="AA163" i="1"/>
  <c r="AC175" i="1"/>
  <c r="T178" i="1"/>
  <c r="Z184" i="1"/>
  <c r="Z196" i="1"/>
  <c r="AC199" i="1"/>
  <c r="AD217" i="1"/>
  <c r="T225" i="1"/>
  <c r="AF228" i="1"/>
  <c r="AB229" i="1"/>
  <c r="Q232" i="1"/>
  <c r="AD240" i="1"/>
  <c r="Z241" i="1"/>
  <c r="S244" i="1"/>
  <c r="Q247" i="1"/>
  <c r="P250" i="1"/>
  <c r="AD259" i="1"/>
  <c r="AC262" i="1"/>
  <c r="T264" i="1"/>
  <c r="AG267" i="1"/>
  <c r="T270" i="1"/>
  <c r="AG273" i="1"/>
  <c r="T276" i="1"/>
  <c r="AG279" i="1"/>
  <c r="T282" i="1"/>
  <c r="AG285" i="1"/>
  <c r="S292" i="1"/>
  <c r="S295" i="1"/>
  <c r="S301" i="1"/>
  <c r="S304" i="1"/>
  <c r="S307" i="1"/>
  <c r="S310" i="1"/>
  <c r="AB163" i="1"/>
  <c r="AE175" i="1"/>
  <c r="Z178" i="1"/>
  <c r="AA184" i="1"/>
  <c r="AA196" i="1"/>
  <c r="AF217" i="1"/>
  <c r="AD229" i="1"/>
  <c r="S232" i="1"/>
  <c r="AE240" i="1"/>
  <c r="R247" i="1"/>
  <c r="AD262" i="1"/>
  <c r="U264" i="1"/>
  <c r="U270" i="1"/>
  <c r="U276" i="1"/>
  <c r="U282" i="1"/>
  <c r="AE229" i="1"/>
  <c r="AF240" i="1"/>
  <c r="P166" i="1"/>
  <c r="AB178" i="1"/>
  <c r="P181" i="1"/>
  <c r="T183" i="1"/>
  <c r="AC184" i="1"/>
  <c r="Q187" i="1"/>
  <c r="S189" i="1"/>
  <c r="S192" i="1"/>
  <c r="W195" i="1"/>
  <c r="U201" i="1"/>
  <c r="X210" i="1"/>
  <c r="O214" i="1"/>
  <c r="AF225" i="1"/>
  <c r="AF229" i="1"/>
  <c r="U232" i="1"/>
  <c r="AE237" i="1"/>
  <c r="T247" i="1"/>
  <c r="R249" i="1"/>
  <c r="S250" i="1"/>
  <c r="O262" i="1"/>
  <c r="AF262" i="1"/>
  <c r="AD264" i="1"/>
  <c r="AD270" i="1"/>
  <c r="AD276" i="1"/>
  <c r="AD282" i="1"/>
  <c r="R288" i="1"/>
  <c r="R291" i="1"/>
  <c r="R294" i="1"/>
  <c r="R297" i="1"/>
  <c r="R300" i="1"/>
  <c r="R303" i="1"/>
  <c r="R306" i="1"/>
  <c r="R309" i="1"/>
  <c r="R166" i="1"/>
  <c r="T177" i="1"/>
  <c r="AC178" i="1"/>
  <c r="Q181" i="1"/>
  <c r="AD183" i="1"/>
  <c r="AE184" i="1"/>
  <c r="S187" i="1"/>
  <c r="T189" i="1"/>
  <c r="T192" i="1"/>
  <c r="X195" i="1"/>
  <c r="AF201" i="1"/>
  <c r="AE210" i="1"/>
  <c r="Z214" i="1"/>
  <c r="E219" i="1"/>
  <c r="D219" i="1" s="1"/>
  <c r="O229" i="1"/>
  <c r="AA232" i="1"/>
  <c r="AD241" i="1"/>
  <c r="AB244" i="1"/>
  <c r="Z247" i="1"/>
  <c r="S249" i="1"/>
  <c r="T250" i="1"/>
  <c r="R252" i="1"/>
  <c r="P262" i="1"/>
  <c r="AE264" i="1"/>
  <c r="R267" i="1"/>
  <c r="Z268" i="1"/>
  <c r="AE270" i="1"/>
  <c r="R273" i="1"/>
  <c r="Z274" i="1"/>
  <c r="AE276" i="1"/>
  <c r="R279" i="1"/>
  <c r="Z280" i="1"/>
  <c r="AE282" i="1"/>
  <c r="R285" i="1"/>
  <c r="O286" i="1"/>
  <c r="AD288" i="1"/>
  <c r="AD291" i="1"/>
  <c r="AD294" i="1"/>
  <c r="AD297" i="1"/>
  <c r="AD300" i="1"/>
  <c r="AD303" i="1"/>
  <c r="AD306" i="1"/>
  <c r="AD309" i="1"/>
  <c r="Z166" i="1"/>
  <c r="P175" i="1"/>
  <c r="AD177" i="1"/>
  <c r="AE178" i="1"/>
  <c r="S181" i="1"/>
  <c r="AF183" i="1"/>
  <c r="T187" i="1"/>
  <c r="AD189" i="1"/>
  <c r="W192" i="1"/>
  <c r="AE195" i="1"/>
  <c r="R198" i="1"/>
  <c r="AB214" i="1"/>
  <c r="R219" i="1"/>
  <c r="AB223" i="1"/>
  <c r="Q226" i="1"/>
  <c r="P229" i="1"/>
  <c r="AD232" i="1"/>
  <c r="P235" i="1"/>
  <c r="AE241" i="1"/>
  <c r="AC244" i="1"/>
  <c r="AE246" i="1"/>
  <c r="AA247" i="1"/>
  <c r="T249" i="1"/>
  <c r="Z250" i="1"/>
  <c r="S252" i="1"/>
  <c r="R255" i="1"/>
  <c r="R258" i="1"/>
  <c r="R259" i="1"/>
  <c r="Q262" i="1"/>
  <c r="AF264" i="1"/>
  <c r="S267" i="1"/>
  <c r="AF270" i="1"/>
  <c r="S273" i="1"/>
  <c r="AF276" i="1"/>
  <c r="S279" i="1"/>
  <c r="AF282" i="1"/>
  <c r="S285" i="1"/>
  <c r="P286" i="1"/>
  <c r="AB289" i="1"/>
  <c r="AB292" i="1"/>
  <c r="AB295" i="1"/>
  <c r="AB298" i="1"/>
  <c r="AB301" i="1"/>
  <c r="AB304" i="1"/>
  <c r="AB307" i="1"/>
  <c r="AB310" i="1"/>
  <c r="AA166" i="1"/>
  <c r="Q175" i="1"/>
  <c r="AF177" i="1"/>
  <c r="T181" i="1"/>
  <c r="Z187" i="1"/>
  <c r="AF189" i="1"/>
  <c r="AD192" i="1"/>
  <c r="AG195" i="1"/>
  <c r="X198" i="1"/>
  <c r="O202" i="1"/>
  <c r="P208" i="1"/>
  <c r="Q211" i="1"/>
  <c r="T219" i="1"/>
  <c r="AD223" i="1"/>
  <c r="S226" i="1"/>
  <c r="R229" i="1"/>
  <c r="AE232" i="1"/>
  <c r="S235" i="1"/>
  <c r="E239" i="1"/>
  <c r="D239" i="1" s="1"/>
  <c r="O241" i="1"/>
  <c r="AF241" i="1"/>
  <c r="AD244" i="1"/>
  <c r="AF246" i="1"/>
  <c r="AB247" i="1"/>
  <c r="AD249" i="1"/>
  <c r="AA250" i="1"/>
  <c r="T252" i="1"/>
  <c r="S255" i="1"/>
  <c r="S258" i="1"/>
  <c r="S259" i="1"/>
  <c r="R262" i="1"/>
  <c r="E263" i="1"/>
  <c r="D263" i="1" s="1"/>
  <c r="AG264" i="1"/>
  <c r="T267" i="1"/>
  <c r="AG270" i="1"/>
  <c r="T273" i="1"/>
  <c r="AG276" i="1"/>
  <c r="T279" i="1"/>
  <c r="AG282" i="1"/>
  <c r="T285" i="1"/>
  <c r="Q286" i="1"/>
  <c r="AC289" i="1"/>
  <c r="AC292" i="1"/>
  <c r="AC295" i="1"/>
  <c r="AC298" i="1"/>
  <c r="AC301" i="1"/>
  <c r="AC304" i="1"/>
  <c r="AC307" i="1"/>
  <c r="AC310" i="1"/>
  <c r="R165" i="1"/>
  <c r="AB166" i="1"/>
  <c r="S175" i="1"/>
  <c r="Z181" i="1"/>
  <c r="AA187" i="1"/>
  <c r="AE192" i="1"/>
  <c r="S229" i="1"/>
  <c r="AF232" i="1"/>
  <c r="AC247" i="1"/>
  <c r="AE249" i="1"/>
  <c r="S262" i="1"/>
  <c r="U267" i="1"/>
  <c r="U273" i="1"/>
  <c r="U279" i="1"/>
  <c r="U285" i="1"/>
  <c r="Z286" i="1"/>
  <c r="T229" i="1"/>
  <c r="AG232" i="1"/>
  <c r="AD247" i="1"/>
  <c r="Z267" i="1"/>
  <c r="Z273" i="1"/>
  <c r="Z279" i="1"/>
  <c r="Z285" i="1"/>
  <c r="AB286" i="1"/>
  <c r="P163" i="1"/>
  <c r="AD165" i="1"/>
  <c r="T171" i="1"/>
  <c r="Z175" i="1"/>
  <c r="P178" i="1"/>
  <c r="T180" i="1"/>
  <c r="AB181" i="1"/>
  <c r="Q184" i="1"/>
  <c r="T186" i="1"/>
  <c r="AC187" i="1"/>
  <c r="P190" i="1"/>
  <c r="P196" i="1"/>
  <c r="Q199" i="1"/>
  <c r="AF202" i="1"/>
  <c r="AB205" i="1"/>
  <c r="Z208" i="1"/>
  <c r="AC211" i="1"/>
  <c r="U229" i="1"/>
  <c r="R240" i="1"/>
  <c r="AE247" i="1"/>
  <c r="AD250" i="1"/>
  <c r="Z262" i="1"/>
  <c r="AD267" i="1"/>
  <c r="AD273" i="1"/>
  <c r="AD279" i="1"/>
  <c r="AD285" i="1"/>
  <c r="AC286" i="1"/>
  <c r="AC238" i="1"/>
  <c r="E216" i="1"/>
  <c r="D216" i="1" s="1"/>
  <c r="O217" i="1"/>
  <c r="AE217" i="1"/>
  <c r="AC223" i="1"/>
  <c r="R226" i="1"/>
  <c r="AJ228" i="1"/>
  <c r="R231" i="1"/>
  <c r="AD238" i="1"/>
  <c r="R216" i="1"/>
  <c r="S216" i="1"/>
  <c r="Q217" i="1"/>
  <c r="AG217" i="1"/>
  <c r="AF219" i="1"/>
  <c r="Z220" i="1"/>
  <c r="E222" i="1"/>
  <c r="D222" i="1" s="1"/>
  <c r="O223" i="1"/>
  <c r="AE223" i="1"/>
  <c r="AD225" i="1"/>
  <c r="T226" i="1"/>
  <c r="AC229" i="1"/>
  <c r="T231" i="1"/>
  <c r="R232" i="1"/>
  <c r="AJ234" i="1"/>
  <c r="AA235" i="1"/>
  <c r="R237" i="1"/>
  <c r="P238" i="1"/>
  <c r="AG238" i="1"/>
  <c r="T216" i="1"/>
  <c r="R217" i="1"/>
  <c r="R222" i="1"/>
  <c r="U226" i="1"/>
  <c r="X231" i="1"/>
  <c r="AB235" i="1"/>
  <c r="S237" i="1"/>
  <c r="Q238" i="1"/>
  <c r="X216" i="1"/>
  <c r="S217" i="1"/>
  <c r="S222" i="1"/>
  <c r="Q223" i="1"/>
  <c r="AG223" i="1"/>
  <c r="Z226" i="1"/>
  <c r="E228" i="1"/>
  <c r="D228" i="1" s="1"/>
  <c r="AD231" i="1"/>
  <c r="AC235" i="1"/>
  <c r="T237" i="1"/>
  <c r="R238" i="1"/>
  <c r="AD216" i="1"/>
  <c r="T217" i="1"/>
  <c r="AC220" i="1"/>
  <c r="T222" i="1"/>
  <c r="R223" i="1"/>
  <c r="AJ225" i="1"/>
  <c r="AA226" i="1"/>
  <c r="R228" i="1"/>
  <c r="AE231" i="1"/>
  <c r="AD235" i="1"/>
  <c r="X237" i="1"/>
  <c r="S238" i="1"/>
  <c r="AE216" i="1"/>
  <c r="U217" i="1"/>
  <c r="AD220" i="1"/>
  <c r="X222" i="1"/>
  <c r="S223" i="1"/>
  <c r="AB226" i="1"/>
  <c r="S228" i="1"/>
  <c r="Q229" i="1"/>
  <c r="AG229" i="1"/>
  <c r="AF231" i="1"/>
  <c r="Z232" i="1"/>
  <c r="E234" i="1"/>
  <c r="D234" i="1" s="1"/>
  <c r="O235" i="1"/>
  <c r="AE235" i="1"/>
  <c r="AD237" i="1"/>
  <c r="T238" i="1"/>
  <c r="AF216" i="1"/>
  <c r="AD222" i="1"/>
  <c r="AC226" i="1"/>
  <c r="AJ231" i="1"/>
  <c r="U238" i="1"/>
  <c r="AF238" i="1"/>
  <c r="E215" i="1"/>
  <c r="D215" i="1" s="1"/>
  <c r="AJ216" i="1"/>
  <c r="AA217" i="1"/>
  <c r="AE222" i="1"/>
  <c r="U223" i="1"/>
  <c r="AD226" i="1"/>
  <c r="X228" i="1"/>
  <c r="AB232" i="1"/>
  <c r="S234" i="1"/>
  <c r="Q235" i="1"/>
  <c r="AG235" i="1"/>
  <c r="AF237" i="1"/>
  <c r="Z238" i="1"/>
  <c r="V215" i="1"/>
  <c r="AB217" i="1"/>
  <c r="S219" i="1"/>
  <c r="Q220" i="1"/>
  <c r="AG220" i="1"/>
  <c r="AF222" i="1"/>
  <c r="Z223" i="1"/>
  <c r="E225" i="1"/>
  <c r="D225" i="1" s="1"/>
  <c r="O226" i="1"/>
  <c r="AE226" i="1"/>
  <c r="AD228" i="1"/>
  <c r="AC232" i="1"/>
  <c r="T234" i="1"/>
  <c r="R235" i="1"/>
  <c r="AJ237" i="1"/>
  <c r="AA238" i="1"/>
  <c r="O238" i="1"/>
  <c r="AC217" i="1"/>
  <c r="AJ222" i="1"/>
  <c r="P226" i="1"/>
  <c r="AF226" i="1"/>
  <c r="AB238" i="1"/>
  <c r="R192" i="1"/>
  <c r="AC193" i="1"/>
  <c r="U195" i="1"/>
  <c r="O196" i="1"/>
  <c r="AF196" i="1"/>
  <c r="AD198" i="1"/>
  <c r="R199" i="1"/>
  <c r="AG201" i="1"/>
  <c r="Z202" i="1"/>
  <c r="R204" i="1"/>
  <c r="AC205" i="1"/>
  <c r="U207" i="1"/>
  <c r="O208" i="1"/>
  <c r="AF208" i="1"/>
  <c r="AD210" i="1"/>
  <c r="R211" i="1"/>
  <c r="AG213" i="1"/>
  <c r="AA214" i="1"/>
  <c r="AD193" i="1"/>
  <c r="AI201" i="1"/>
  <c r="AD205" i="1"/>
  <c r="AI213" i="1"/>
  <c r="AE193" i="1"/>
  <c r="AF198" i="1"/>
  <c r="T199" i="1"/>
  <c r="E201" i="1"/>
  <c r="D201" i="1" s="1"/>
  <c r="AJ201" i="1"/>
  <c r="AB202" i="1"/>
  <c r="AE205" i="1"/>
  <c r="X207" i="1"/>
  <c r="AF210" i="1"/>
  <c r="T211" i="1"/>
  <c r="E213" i="1"/>
  <c r="D213" i="1" s="1"/>
  <c r="AJ213" i="1"/>
  <c r="AC214" i="1"/>
  <c r="U192" i="1"/>
  <c r="O193" i="1"/>
  <c r="AF193" i="1"/>
  <c r="AD195" i="1"/>
  <c r="R196" i="1"/>
  <c r="AG198" i="1"/>
  <c r="Z199" i="1"/>
  <c r="R201" i="1"/>
  <c r="AC202" i="1"/>
  <c r="U204" i="1"/>
  <c r="O205" i="1"/>
  <c r="AF205" i="1"/>
  <c r="AD207" i="1"/>
  <c r="R208" i="1"/>
  <c r="AG210" i="1"/>
  <c r="Z211" i="1"/>
  <c r="R213" i="1"/>
  <c r="AE214" i="1"/>
  <c r="P193" i="1"/>
  <c r="AI198" i="1"/>
  <c r="S201" i="1"/>
  <c r="AD202" i="1"/>
  <c r="P205" i="1"/>
  <c r="AI210" i="1"/>
  <c r="S213" i="1"/>
  <c r="AF214" i="1"/>
  <c r="X192" i="1"/>
  <c r="Q193" i="1"/>
  <c r="AF195" i="1"/>
  <c r="T196" i="1"/>
  <c r="E198" i="1"/>
  <c r="D198" i="1" s="1"/>
  <c r="AJ198" i="1"/>
  <c r="AB199" i="1"/>
  <c r="T201" i="1"/>
  <c r="AE202" i="1"/>
  <c r="X204" i="1"/>
  <c r="Q205" i="1"/>
  <c r="AF207" i="1"/>
  <c r="T208" i="1"/>
  <c r="E210" i="1"/>
  <c r="D210" i="1" s="1"/>
  <c r="AJ210" i="1"/>
  <c r="AB211" i="1"/>
  <c r="T213" i="1"/>
  <c r="S193" i="1"/>
  <c r="AI195" i="1"/>
  <c r="S198" i="1"/>
  <c r="AD199" i="1"/>
  <c r="W201" i="1"/>
  <c r="P202" i="1"/>
  <c r="S205" i="1"/>
  <c r="AI207" i="1"/>
  <c r="S210" i="1"/>
  <c r="AD211" i="1"/>
  <c r="W213" i="1"/>
  <c r="P214" i="1"/>
  <c r="E191" i="1"/>
  <c r="D191" i="1" s="1"/>
  <c r="AF192" i="1"/>
  <c r="T193" i="1"/>
  <c r="E195" i="1"/>
  <c r="D195" i="1" s="1"/>
  <c r="AJ195" i="1"/>
  <c r="AB196" i="1"/>
  <c r="T198" i="1"/>
  <c r="AE199" i="1"/>
  <c r="X201" i="1"/>
  <c r="Q202" i="1"/>
  <c r="AF204" i="1"/>
  <c r="T205" i="1"/>
  <c r="E207" i="1"/>
  <c r="D207" i="1" s="1"/>
  <c r="AJ207" i="1"/>
  <c r="AB208" i="1"/>
  <c r="T210" i="1"/>
  <c r="AE211" i="1"/>
  <c r="X213" i="1"/>
  <c r="Q214" i="1"/>
  <c r="AG192" i="1"/>
  <c r="Z193" i="1"/>
  <c r="R195" i="1"/>
  <c r="AC196" i="1"/>
  <c r="U198" i="1"/>
  <c r="O199" i="1"/>
  <c r="AF199" i="1"/>
  <c r="AD201" i="1"/>
  <c r="R202" i="1"/>
  <c r="AG204" i="1"/>
  <c r="Z205" i="1"/>
  <c r="R207" i="1"/>
  <c r="AC208" i="1"/>
  <c r="U210" i="1"/>
  <c r="O211" i="1"/>
  <c r="AF211" i="1"/>
  <c r="AD213" i="1"/>
  <c r="S214" i="1"/>
  <c r="AI192" i="1"/>
  <c r="AA193" i="1"/>
  <c r="S195" i="1"/>
  <c r="AD196" i="1"/>
  <c r="W198" i="1"/>
  <c r="P199" i="1"/>
  <c r="AE201" i="1"/>
  <c r="S202" i="1"/>
  <c r="AI204" i="1"/>
  <c r="AA205" i="1"/>
  <c r="S207" i="1"/>
  <c r="AD208" i="1"/>
  <c r="W210" i="1"/>
  <c r="P211" i="1"/>
  <c r="AE213" i="1"/>
  <c r="T214" i="1"/>
  <c r="AA169" i="1"/>
  <c r="AA190" i="1"/>
  <c r="AB169" i="1"/>
  <c r="AB190" i="1"/>
  <c r="AC169" i="1"/>
  <c r="AD172" i="1"/>
  <c r="AD175" i="1"/>
  <c r="AD178" i="1"/>
  <c r="AD181" i="1"/>
  <c r="AD184" i="1"/>
  <c r="AD187" i="1"/>
  <c r="AC190" i="1"/>
  <c r="AD169" i="1"/>
  <c r="AD190" i="1"/>
  <c r="AE169" i="1"/>
  <c r="O172" i="1"/>
  <c r="AF172" i="1"/>
  <c r="O175" i="1"/>
  <c r="AF175" i="1"/>
  <c r="O178" i="1"/>
  <c r="AF178" i="1"/>
  <c r="O181" i="1"/>
  <c r="AF181" i="1"/>
  <c r="O184" i="1"/>
  <c r="AF184" i="1"/>
  <c r="O187" i="1"/>
  <c r="AF187" i="1"/>
  <c r="AE190" i="1"/>
  <c r="Q169" i="1"/>
  <c r="R172" i="1"/>
  <c r="R175" i="1"/>
  <c r="R178" i="1"/>
  <c r="R181" i="1"/>
  <c r="R184" i="1"/>
  <c r="R187" i="1"/>
  <c r="Q190" i="1"/>
  <c r="R169" i="1"/>
  <c r="R190" i="1"/>
  <c r="E167" i="1"/>
  <c r="D167" i="1" s="1"/>
  <c r="S169" i="1"/>
  <c r="R174" i="1"/>
  <c r="R177" i="1"/>
  <c r="S190" i="1"/>
  <c r="T169" i="1"/>
  <c r="T190" i="1"/>
  <c r="Z169" i="1"/>
  <c r="Z190" i="1"/>
  <c r="V305" i="1"/>
  <c r="W287" i="1"/>
  <c r="AI287" i="1"/>
  <c r="S288" i="1"/>
  <c r="AE288" i="1"/>
  <c r="W290" i="1"/>
  <c r="AI290" i="1"/>
  <c r="S291" i="1"/>
  <c r="AE291" i="1"/>
  <c r="W293" i="1"/>
  <c r="AI293" i="1"/>
  <c r="S294" i="1"/>
  <c r="AE294" i="1"/>
  <c r="W296" i="1"/>
  <c r="AI296" i="1"/>
  <c r="S297" i="1"/>
  <c r="AE297" i="1"/>
  <c r="W299" i="1"/>
  <c r="AI299" i="1"/>
  <c r="S300" i="1"/>
  <c r="AE300" i="1"/>
  <c r="W302" i="1"/>
  <c r="AI302" i="1"/>
  <c r="S303" i="1"/>
  <c r="AE303" i="1"/>
  <c r="W305" i="1"/>
  <c r="AI305" i="1"/>
  <c r="S306" i="1"/>
  <c r="AE306" i="1"/>
  <c r="W308" i="1"/>
  <c r="AI308" i="1"/>
  <c r="S309" i="1"/>
  <c r="AE309" i="1"/>
  <c r="V290" i="1"/>
  <c r="E287" i="1"/>
  <c r="D287" i="1" s="1"/>
  <c r="X287" i="1"/>
  <c r="AJ287" i="1"/>
  <c r="T288" i="1"/>
  <c r="AF288" i="1"/>
  <c r="E290" i="1"/>
  <c r="D290" i="1" s="1"/>
  <c r="X290" i="1"/>
  <c r="AJ290" i="1"/>
  <c r="T291" i="1"/>
  <c r="AF291" i="1"/>
  <c r="E293" i="1"/>
  <c r="D293" i="1" s="1"/>
  <c r="X293" i="1"/>
  <c r="AJ293" i="1"/>
  <c r="T294" i="1"/>
  <c r="AF294" i="1"/>
  <c r="E296" i="1"/>
  <c r="D296" i="1" s="1"/>
  <c r="X296" i="1"/>
  <c r="AJ296" i="1"/>
  <c r="T297" i="1"/>
  <c r="AF297" i="1"/>
  <c r="E299" i="1"/>
  <c r="D299" i="1" s="1"/>
  <c r="X299" i="1"/>
  <c r="AJ299" i="1"/>
  <c r="T300" i="1"/>
  <c r="AF300" i="1"/>
  <c r="E302" i="1"/>
  <c r="D302" i="1" s="1"/>
  <c r="X302" i="1"/>
  <c r="AJ302" i="1"/>
  <c r="T303" i="1"/>
  <c r="AF303" i="1"/>
  <c r="E305" i="1"/>
  <c r="D305" i="1" s="1"/>
  <c r="X305" i="1"/>
  <c r="AJ305" i="1"/>
  <c r="T306" i="1"/>
  <c r="AF306" i="1"/>
  <c r="E308" i="1"/>
  <c r="D308" i="1" s="1"/>
  <c r="X308" i="1"/>
  <c r="AJ308" i="1"/>
  <c r="T309" i="1"/>
  <c r="AF309" i="1"/>
  <c r="V296" i="1"/>
  <c r="V302" i="1"/>
  <c r="AH305" i="1"/>
  <c r="AH308" i="1"/>
  <c r="Y287" i="1"/>
  <c r="U288" i="1"/>
  <c r="AG288" i="1"/>
  <c r="Y290" i="1"/>
  <c r="U291" i="1"/>
  <c r="AG291" i="1"/>
  <c r="Y293" i="1"/>
  <c r="U294" i="1"/>
  <c r="AG294" i="1"/>
  <c r="Y296" i="1"/>
  <c r="U297" i="1"/>
  <c r="AG297" i="1"/>
  <c r="Y299" i="1"/>
  <c r="U300" i="1"/>
  <c r="AG300" i="1"/>
  <c r="Y302" i="1"/>
  <c r="U303" i="1"/>
  <c r="AG303" i="1"/>
  <c r="Y305" i="1"/>
  <c r="U306" i="1"/>
  <c r="AG306" i="1"/>
  <c r="Y308" i="1"/>
  <c r="U309" i="1"/>
  <c r="AG309" i="1"/>
  <c r="Z287" i="1"/>
  <c r="V288" i="1"/>
  <c r="AH288" i="1"/>
  <c r="Z290" i="1"/>
  <c r="V291" i="1"/>
  <c r="AH291" i="1"/>
  <c r="Z293" i="1"/>
  <c r="V294" i="1"/>
  <c r="AH294" i="1"/>
  <c r="Z296" i="1"/>
  <c r="V297" i="1"/>
  <c r="AH297" i="1"/>
  <c r="Z299" i="1"/>
  <c r="V300" i="1"/>
  <c r="AH300" i="1"/>
  <c r="Z302" i="1"/>
  <c r="V303" i="1"/>
  <c r="AH303" i="1"/>
  <c r="Z305" i="1"/>
  <c r="V306" i="1"/>
  <c r="AH306" i="1"/>
  <c r="Z308" i="1"/>
  <c r="V309" i="1"/>
  <c r="AH309" i="1"/>
  <c r="AH290" i="1"/>
  <c r="AH296" i="1"/>
  <c r="O287" i="1"/>
  <c r="AA287" i="1"/>
  <c r="W288" i="1"/>
  <c r="AI288" i="1"/>
  <c r="O290" i="1"/>
  <c r="AA290" i="1"/>
  <c r="W291" i="1"/>
  <c r="AI291" i="1"/>
  <c r="O293" i="1"/>
  <c r="AA293" i="1"/>
  <c r="W294" i="1"/>
  <c r="AI294" i="1"/>
  <c r="O296" i="1"/>
  <c r="AA296" i="1"/>
  <c r="W297" i="1"/>
  <c r="AI297" i="1"/>
  <c r="O299" i="1"/>
  <c r="AA299" i="1"/>
  <c r="W300" i="1"/>
  <c r="AI300" i="1"/>
  <c r="O302" i="1"/>
  <c r="AA302" i="1"/>
  <c r="W303" i="1"/>
  <c r="AI303" i="1"/>
  <c r="O305" i="1"/>
  <c r="AA305" i="1"/>
  <c r="W306" i="1"/>
  <c r="AI306" i="1"/>
  <c r="O308" i="1"/>
  <c r="AA308" i="1"/>
  <c r="W309" i="1"/>
  <c r="AI309" i="1"/>
  <c r="V299" i="1"/>
  <c r="P287" i="1"/>
  <c r="AB287" i="1"/>
  <c r="E288" i="1"/>
  <c r="D288" i="1" s="1"/>
  <c r="X288" i="1"/>
  <c r="AJ288" i="1"/>
  <c r="P290" i="1"/>
  <c r="AB290" i="1"/>
  <c r="E291" i="1"/>
  <c r="D291" i="1" s="1"/>
  <c r="X291" i="1"/>
  <c r="AJ291" i="1"/>
  <c r="P293" i="1"/>
  <c r="AB293" i="1"/>
  <c r="E294" i="1"/>
  <c r="D294" i="1" s="1"/>
  <c r="X294" i="1"/>
  <c r="AJ294" i="1"/>
  <c r="P296" i="1"/>
  <c r="AB296" i="1"/>
  <c r="E297" i="1"/>
  <c r="D297" i="1" s="1"/>
  <c r="X297" i="1"/>
  <c r="AJ297" i="1"/>
  <c r="P299" i="1"/>
  <c r="AB299" i="1"/>
  <c r="E300" i="1"/>
  <c r="D300" i="1" s="1"/>
  <c r="X300" i="1"/>
  <c r="AJ300" i="1"/>
  <c r="P302" i="1"/>
  <c r="AB302" i="1"/>
  <c r="E303" i="1"/>
  <c r="D303" i="1" s="1"/>
  <c r="X303" i="1"/>
  <c r="AJ303" i="1"/>
  <c r="P305" i="1"/>
  <c r="AB305" i="1"/>
  <c r="E306" i="1"/>
  <c r="D306" i="1" s="1"/>
  <c r="X306" i="1"/>
  <c r="AJ306" i="1"/>
  <c r="P308" i="1"/>
  <c r="AB308" i="1"/>
  <c r="E309" i="1"/>
  <c r="D309" i="1" s="1"/>
  <c r="X309" i="1"/>
  <c r="AJ309" i="1"/>
  <c r="Q287" i="1"/>
  <c r="AC287" i="1"/>
  <c r="Y288" i="1"/>
  <c r="Q290" i="1"/>
  <c r="AC290" i="1"/>
  <c r="Y291" i="1"/>
  <c r="Q293" i="1"/>
  <c r="AC293" i="1"/>
  <c r="Y294" i="1"/>
  <c r="Q296" i="1"/>
  <c r="AC296" i="1"/>
  <c r="Y297" i="1"/>
  <c r="Q299" i="1"/>
  <c r="AC299" i="1"/>
  <c r="Y300" i="1"/>
  <c r="Q302" i="1"/>
  <c r="AC302" i="1"/>
  <c r="Y303" i="1"/>
  <c r="Q305" i="1"/>
  <c r="AC305" i="1"/>
  <c r="Y306" i="1"/>
  <c r="Q308" i="1"/>
  <c r="AC308" i="1"/>
  <c r="Y309" i="1"/>
  <c r="AG310" i="1"/>
  <c r="V293" i="1"/>
  <c r="V308" i="1"/>
  <c r="R287" i="1"/>
  <c r="AD287" i="1"/>
  <c r="Z288" i="1"/>
  <c r="V289" i="1"/>
  <c r="AH289" i="1"/>
  <c r="R290" i="1"/>
  <c r="AD290" i="1"/>
  <c r="Z291" i="1"/>
  <c r="V292" i="1"/>
  <c r="AH292" i="1"/>
  <c r="R293" i="1"/>
  <c r="AD293" i="1"/>
  <c r="Z294" i="1"/>
  <c r="V295" i="1"/>
  <c r="AH295" i="1"/>
  <c r="R296" i="1"/>
  <c r="AD296" i="1"/>
  <c r="Z297" i="1"/>
  <c r="V298" i="1"/>
  <c r="AH298" i="1"/>
  <c r="R299" i="1"/>
  <c r="AD299" i="1"/>
  <c r="Z300" i="1"/>
  <c r="V301" i="1"/>
  <c r="AH301" i="1"/>
  <c r="R302" i="1"/>
  <c r="AD302" i="1"/>
  <c r="Z303" i="1"/>
  <c r="V304" i="1"/>
  <c r="AH304" i="1"/>
  <c r="R305" i="1"/>
  <c r="AD305" i="1"/>
  <c r="Z306" i="1"/>
  <c r="V307" i="1"/>
  <c r="AH307" i="1"/>
  <c r="R308" i="1"/>
  <c r="AD308" i="1"/>
  <c r="Z309" i="1"/>
  <c r="V310" i="1"/>
  <c r="AH310" i="1"/>
  <c r="V287" i="1"/>
  <c r="S287" i="1"/>
  <c r="AE287" i="1"/>
  <c r="O288" i="1"/>
  <c r="AA288" i="1"/>
  <c r="W289" i="1"/>
  <c r="AI289" i="1"/>
  <c r="S290" i="1"/>
  <c r="AE290" i="1"/>
  <c r="O291" i="1"/>
  <c r="AA291" i="1"/>
  <c r="W292" i="1"/>
  <c r="AI292" i="1"/>
  <c r="S293" i="1"/>
  <c r="AE293" i="1"/>
  <c r="O294" i="1"/>
  <c r="AA294" i="1"/>
  <c r="W295" i="1"/>
  <c r="AI295" i="1"/>
  <c r="S296" i="1"/>
  <c r="AE296" i="1"/>
  <c r="O297" i="1"/>
  <c r="AA297" i="1"/>
  <c r="W298" i="1"/>
  <c r="AI298" i="1"/>
  <c r="S299" i="1"/>
  <c r="AE299" i="1"/>
  <c r="O300" i="1"/>
  <c r="AA300" i="1"/>
  <c r="W301" i="1"/>
  <c r="AI301" i="1"/>
  <c r="S302" i="1"/>
  <c r="AE302" i="1"/>
  <c r="O303" i="1"/>
  <c r="AA303" i="1"/>
  <c r="W304" i="1"/>
  <c r="AI304" i="1"/>
  <c r="S305" i="1"/>
  <c r="AE305" i="1"/>
  <c r="O306" i="1"/>
  <c r="AA306" i="1"/>
  <c r="W307" i="1"/>
  <c r="AI307" i="1"/>
  <c r="S308" i="1"/>
  <c r="AE308" i="1"/>
  <c r="O309" i="1"/>
  <c r="AA309" i="1"/>
  <c r="W310" i="1"/>
  <c r="AI310" i="1"/>
  <c r="AH299" i="1"/>
  <c r="AH302" i="1"/>
  <c r="T287" i="1"/>
  <c r="AF287" i="1"/>
  <c r="P288" i="1"/>
  <c r="AB288" i="1"/>
  <c r="E289" i="1"/>
  <c r="D289" i="1" s="1"/>
  <c r="X289" i="1"/>
  <c r="AJ289" i="1"/>
  <c r="T290" i="1"/>
  <c r="AF290" i="1"/>
  <c r="P291" i="1"/>
  <c r="AB291" i="1"/>
  <c r="E292" i="1"/>
  <c r="D292" i="1" s="1"/>
  <c r="X292" i="1"/>
  <c r="AJ292" i="1"/>
  <c r="T293" i="1"/>
  <c r="AF293" i="1"/>
  <c r="P294" i="1"/>
  <c r="AB294" i="1"/>
  <c r="E295" i="1"/>
  <c r="D295" i="1" s="1"/>
  <c r="X295" i="1"/>
  <c r="AJ295" i="1"/>
  <c r="T296" i="1"/>
  <c r="AF296" i="1"/>
  <c r="P297" i="1"/>
  <c r="AB297" i="1"/>
  <c r="E298" i="1"/>
  <c r="D298" i="1" s="1"/>
  <c r="X298" i="1"/>
  <c r="AJ298" i="1"/>
  <c r="T299" i="1"/>
  <c r="AF299" i="1"/>
  <c r="P300" i="1"/>
  <c r="AB300" i="1"/>
  <c r="E301" i="1"/>
  <c r="D301" i="1" s="1"/>
  <c r="X301" i="1"/>
  <c r="AJ301" i="1"/>
  <c r="T302" i="1"/>
  <c r="AF302" i="1"/>
  <c r="P303" i="1"/>
  <c r="AB303" i="1"/>
  <c r="E304" i="1"/>
  <c r="D304" i="1" s="1"/>
  <c r="X304" i="1"/>
  <c r="AJ304" i="1"/>
  <c r="T305" i="1"/>
  <c r="AF305" i="1"/>
  <c r="P306" i="1"/>
  <c r="AB306" i="1"/>
  <c r="E307" i="1"/>
  <c r="D307" i="1" s="1"/>
  <c r="X307" i="1"/>
  <c r="AJ307" i="1"/>
  <c r="T308" i="1"/>
  <c r="AF308" i="1"/>
  <c r="P309" i="1"/>
  <c r="AB309" i="1"/>
  <c r="E310" i="1"/>
  <c r="D310" i="1" s="1"/>
  <c r="X310" i="1"/>
  <c r="AJ310" i="1"/>
  <c r="AH293" i="1"/>
  <c r="U287" i="1"/>
  <c r="Q288" i="1"/>
  <c r="U290" i="1"/>
  <c r="Q291" i="1"/>
  <c r="U293" i="1"/>
  <c r="Q294" i="1"/>
  <c r="U296" i="1"/>
  <c r="Q297" i="1"/>
  <c r="U299" i="1"/>
  <c r="Q300" i="1"/>
  <c r="U302" i="1"/>
  <c r="Q303" i="1"/>
  <c r="U305" i="1"/>
  <c r="Q306" i="1"/>
  <c r="U308" i="1"/>
  <c r="Q309" i="1"/>
  <c r="AH278" i="1"/>
  <c r="W263" i="1"/>
  <c r="AI263" i="1"/>
  <c r="O265" i="1"/>
  <c r="AA265" i="1"/>
  <c r="W266" i="1"/>
  <c r="AI266" i="1"/>
  <c r="O268" i="1"/>
  <c r="AA268" i="1"/>
  <c r="W269" i="1"/>
  <c r="AI269" i="1"/>
  <c r="O271" i="1"/>
  <c r="AA271" i="1"/>
  <c r="W272" i="1"/>
  <c r="AI272" i="1"/>
  <c r="O274" i="1"/>
  <c r="AA274" i="1"/>
  <c r="W275" i="1"/>
  <c r="AI275" i="1"/>
  <c r="O277" i="1"/>
  <c r="AA277" i="1"/>
  <c r="W278" i="1"/>
  <c r="AI278" i="1"/>
  <c r="O280" i="1"/>
  <c r="AA280" i="1"/>
  <c r="W281" i="1"/>
  <c r="AI281" i="1"/>
  <c r="O283" i="1"/>
  <c r="AA283" i="1"/>
  <c r="W284" i="1"/>
  <c r="AI284" i="1"/>
  <c r="AA286" i="1"/>
  <c r="V263" i="1"/>
  <c r="V266" i="1"/>
  <c r="X263" i="1"/>
  <c r="AJ263" i="1"/>
  <c r="P265" i="1"/>
  <c r="AB265" i="1"/>
  <c r="E266" i="1"/>
  <c r="D266" i="1" s="1"/>
  <c r="X266" i="1"/>
  <c r="AJ266" i="1"/>
  <c r="P268" i="1"/>
  <c r="AB268" i="1"/>
  <c r="E269" i="1"/>
  <c r="D269" i="1" s="1"/>
  <c r="X269" i="1"/>
  <c r="AJ269" i="1"/>
  <c r="P271" i="1"/>
  <c r="AB271" i="1"/>
  <c r="E272" i="1"/>
  <c r="D272" i="1" s="1"/>
  <c r="X272" i="1"/>
  <c r="AJ272" i="1"/>
  <c r="P274" i="1"/>
  <c r="AB274" i="1"/>
  <c r="E275" i="1"/>
  <c r="D275" i="1" s="1"/>
  <c r="X275" i="1"/>
  <c r="AJ275" i="1"/>
  <c r="P277" i="1"/>
  <c r="AB277" i="1"/>
  <c r="E278" i="1"/>
  <c r="D278" i="1" s="1"/>
  <c r="X278" i="1"/>
  <c r="AJ278" i="1"/>
  <c r="P280" i="1"/>
  <c r="AB280" i="1"/>
  <c r="E281" i="1"/>
  <c r="D281" i="1" s="1"/>
  <c r="X281" i="1"/>
  <c r="AJ281" i="1"/>
  <c r="P283" i="1"/>
  <c r="AB283" i="1"/>
  <c r="E284" i="1"/>
  <c r="D284" i="1" s="1"/>
  <c r="X284" i="1"/>
  <c r="AJ284" i="1"/>
  <c r="V278" i="1"/>
  <c r="Y263" i="1"/>
  <c r="Q265" i="1"/>
  <c r="AC265" i="1"/>
  <c r="Y266" i="1"/>
  <c r="Q268" i="1"/>
  <c r="AC268" i="1"/>
  <c r="Y269" i="1"/>
  <c r="Q271" i="1"/>
  <c r="AC271" i="1"/>
  <c r="Y272" i="1"/>
  <c r="Q274" i="1"/>
  <c r="AC274" i="1"/>
  <c r="Y275" i="1"/>
  <c r="Q277" i="1"/>
  <c r="AC277" i="1"/>
  <c r="Y278" i="1"/>
  <c r="Q280" i="1"/>
  <c r="AC280" i="1"/>
  <c r="Y281" i="1"/>
  <c r="Q283" i="1"/>
  <c r="AC283" i="1"/>
  <c r="Y284" i="1"/>
  <c r="V272" i="1"/>
  <c r="AH275" i="1"/>
  <c r="Z263" i="1"/>
  <c r="V264" i="1"/>
  <c r="AH264" i="1"/>
  <c r="R265" i="1"/>
  <c r="AD265" i="1"/>
  <c r="Z266" i="1"/>
  <c r="V267" i="1"/>
  <c r="AH267" i="1"/>
  <c r="R268" i="1"/>
  <c r="AD268" i="1"/>
  <c r="Z269" i="1"/>
  <c r="V270" i="1"/>
  <c r="AH270" i="1"/>
  <c r="R271" i="1"/>
  <c r="AD271" i="1"/>
  <c r="Z272" i="1"/>
  <c r="V273" i="1"/>
  <c r="AH273" i="1"/>
  <c r="R274" i="1"/>
  <c r="AD274" i="1"/>
  <c r="Z275" i="1"/>
  <c r="V276" i="1"/>
  <c r="AH276" i="1"/>
  <c r="R277" i="1"/>
  <c r="AD277" i="1"/>
  <c r="Z278" i="1"/>
  <c r="V279" i="1"/>
  <c r="AH279" i="1"/>
  <c r="R280" i="1"/>
  <c r="AD280" i="1"/>
  <c r="Z281" i="1"/>
  <c r="V282" i="1"/>
  <c r="AH282" i="1"/>
  <c r="R283" i="1"/>
  <c r="AD283" i="1"/>
  <c r="Z284" i="1"/>
  <c r="V285" i="1"/>
  <c r="AH285" i="1"/>
  <c r="R286" i="1"/>
  <c r="AD286" i="1"/>
  <c r="V269" i="1"/>
  <c r="V284" i="1"/>
  <c r="O263" i="1"/>
  <c r="AA263" i="1"/>
  <c r="W264" i="1"/>
  <c r="AI264" i="1"/>
  <c r="S265" i="1"/>
  <c r="AE265" i="1"/>
  <c r="O266" i="1"/>
  <c r="AA266" i="1"/>
  <c r="W267" i="1"/>
  <c r="AI267" i="1"/>
  <c r="S268" i="1"/>
  <c r="AE268" i="1"/>
  <c r="O269" i="1"/>
  <c r="AA269" i="1"/>
  <c r="W270" i="1"/>
  <c r="AI270" i="1"/>
  <c r="S271" i="1"/>
  <c r="AE271" i="1"/>
  <c r="O272" i="1"/>
  <c r="AA272" i="1"/>
  <c r="W273" i="1"/>
  <c r="AI273" i="1"/>
  <c r="S274" i="1"/>
  <c r="AE274" i="1"/>
  <c r="O275" i="1"/>
  <c r="AA275" i="1"/>
  <c r="W276" i="1"/>
  <c r="AI276" i="1"/>
  <c r="S277" i="1"/>
  <c r="AE277" i="1"/>
  <c r="O278" i="1"/>
  <c r="AA278" i="1"/>
  <c r="W279" i="1"/>
  <c r="AI279" i="1"/>
  <c r="S280" i="1"/>
  <c r="AE280" i="1"/>
  <c r="O281" i="1"/>
  <c r="AA281" i="1"/>
  <c r="W282" i="1"/>
  <c r="AI282" i="1"/>
  <c r="S283" i="1"/>
  <c r="AE283" i="1"/>
  <c r="O284" i="1"/>
  <c r="AA284" i="1"/>
  <c r="W285" i="1"/>
  <c r="AI285" i="1"/>
  <c r="S286" i="1"/>
  <c r="AE286" i="1"/>
  <c r="P263" i="1"/>
  <c r="AB263" i="1"/>
  <c r="E264" i="1"/>
  <c r="D264" i="1" s="1"/>
  <c r="X264" i="1"/>
  <c r="AJ264" i="1"/>
  <c r="T265" i="1"/>
  <c r="AF265" i="1"/>
  <c r="P266" i="1"/>
  <c r="AB266" i="1"/>
  <c r="E267" i="1"/>
  <c r="D267" i="1" s="1"/>
  <c r="X267" i="1"/>
  <c r="AJ267" i="1"/>
  <c r="T268" i="1"/>
  <c r="AF268" i="1"/>
  <c r="P269" i="1"/>
  <c r="AB269" i="1"/>
  <c r="E270" i="1"/>
  <c r="D270" i="1" s="1"/>
  <c r="X270" i="1"/>
  <c r="AJ270" i="1"/>
  <c r="T271" i="1"/>
  <c r="AF271" i="1"/>
  <c r="P272" i="1"/>
  <c r="AB272" i="1"/>
  <c r="E273" i="1"/>
  <c r="D273" i="1" s="1"/>
  <c r="X273" i="1"/>
  <c r="AJ273" i="1"/>
  <c r="T274" i="1"/>
  <c r="AF274" i="1"/>
  <c r="P275" i="1"/>
  <c r="AB275" i="1"/>
  <c r="E276" i="1"/>
  <c r="D276" i="1" s="1"/>
  <c r="X276" i="1"/>
  <c r="AJ276" i="1"/>
  <c r="T277" i="1"/>
  <c r="AF277" i="1"/>
  <c r="P278" i="1"/>
  <c r="AB278" i="1"/>
  <c r="E279" i="1"/>
  <c r="D279" i="1" s="1"/>
  <c r="X279" i="1"/>
  <c r="AJ279" i="1"/>
  <c r="T280" i="1"/>
  <c r="AF280" i="1"/>
  <c r="P281" i="1"/>
  <c r="AB281" i="1"/>
  <c r="E282" i="1"/>
  <c r="D282" i="1" s="1"/>
  <c r="X282" i="1"/>
  <c r="AJ282" i="1"/>
  <c r="T283" i="1"/>
  <c r="AF283" i="1"/>
  <c r="P284" i="1"/>
  <c r="AB284" i="1"/>
  <c r="E285" i="1"/>
  <c r="D285" i="1" s="1"/>
  <c r="X285" i="1"/>
  <c r="AJ285" i="1"/>
  <c r="T286" i="1"/>
  <c r="AF286" i="1"/>
  <c r="AH266" i="1"/>
  <c r="AH269" i="1"/>
  <c r="V281" i="1"/>
  <c r="AH281" i="1"/>
  <c r="AH284" i="1"/>
  <c r="Q263" i="1"/>
  <c r="AC263" i="1"/>
  <c r="Y264" i="1"/>
  <c r="U265" i="1"/>
  <c r="AG265" i="1"/>
  <c r="Q266" i="1"/>
  <c r="AC266" i="1"/>
  <c r="Y267" i="1"/>
  <c r="U268" i="1"/>
  <c r="AG268" i="1"/>
  <c r="Q269" i="1"/>
  <c r="AC269" i="1"/>
  <c r="Y270" i="1"/>
  <c r="U271" i="1"/>
  <c r="AG271" i="1"/>
  <c r="Q272" i="1"/>
  <c r="AC272" i="1"/>
  <c r="Y273" i="1"/>
  <c r="U274" i="1"/>
  <c r="AG274" i="1"/>
  <c r="Q275" i="1"/>
  <c r="AC275" i="1"/>
  <c r="Y276" i="1"/>
  <c r="U277" i="1"/>
  <c r="AG277" i="1"/>
  <c r="Q278" i="1"/>
  <c r="AC278" i="1"/>
  <c r="Y279" i="1"/>
  <c r="U280" i="1"/>
  <c r="AG280" i="1"/>
  <c r="Q281" i="1"/>
  <c r="AC281" i="1"/>
  <c r="Y282" i="1"/>
  <c r="U283" i="1"/>
  <c r="AG283" i="1"/>
  <c r="Q284" i="1"/>
  <c r="AC284" i="1"/>
  <c r="Y285" i="1"/>
  <c r="U286" i="1"/>
  <c r="AG286" i="1"/>
  <c r="AH263" i="1"/>
  <c r="R263" i="1"/>
  <c r="AD263" i="1"/>
  <c r="V265" i="1"/>
  <c r="AH265" i="1"/>
  <c r="R266" i="1"/>
  <c r="AD266" i="1"/>
  <c r="V268" i="1"/>
  <c r="AH268" i="1"/>
  <c r="R269" i="1"/>
  <c r="AD269" i="1"/>
  <c r="V271" i="1"/>
  <c r="AH271" i="1"/>
  <c r="R272" i="1"/>
  <c r="AD272" i="1"/>
  <c r="V274" i="1"/>
  <c r="AH274" i="1"/>
  <c r="R275" i="1"/>
  <c r="AD275" i="1"/>
  <c r="V277" i="1"/>
  <c r="AH277" i="1"/>
  <c r="R278" i="1"/>
  <c r="AD278" i="1"/>
  <c r="V280" i="1"/>
  <c r="AH280" i="1"/>
  <c r="R281" i="1"/>
  <c r="AD281" i="1"/>
  <c r="V283" i="1"/>
  <c r="AH283" i="1"/>
  <c r="R284" i="1"/>
  <c r="AD284" i="1"/>
  <c r="V286" i="1"/>
  <c r="AH286" i="1"/>
  <c r="S263" i="1"/>
  <c r="AE263" i="1"/>
  <c r="O264" i="1"/>
  <c r="AA264" i="1"/>
  <c r="W265" i="1"/>
  <c r="AI265" i="1"/>
  <c r="S266" i="1"/>
  <c r="AE266" i="1"/>
  <c r="O267" i="1"/>
  <c r="AA267" i="1"/>
  <c r="W268" i="1"/>
  <c r="AI268" i="1"/>
  <c r="S269" i="1"/>
  <c r="AE269" i="1"/>
  <c r="O270" i="1"/>
  <c r="AA270" i="1"/>
  <c r="W271" i="1"/>
  <c r="AI271" i="1"/>
  <c r="S272" i="1"/>
  <c r="AE272" i="1"/>
  <c r="O273" i="1"/>
  <c r="AA273" i="1"/>
  <c r="W274" i="1"/>
  <c r="AI274" i="1"/>
  <c r="S275" i="1"/>
  <c r="AE275" i="1"/>
  <c r="O276" i="1"/>
  <c r="AA276" i="1"/>
  <c r="W277" i="1"/>
  <c r="AI277" i="1"/>
  <c r="S278" i="1"/>
  <c r="AE278" i="1"/>
  <c r="O279" i="1"/>
  <c r="AA279" i="1"/>
  <c r="W280" i="1"/>
  <c r="AI280" i="1"/>
  <c r="S281" i="1"/>
  <c r="AE281" i="1"/>
  <c r="O282" i="1"/>
  <c r="AA282" i="1"/>
  <c r="W283" i="1"/>
  <c r="AI283" i="1"/>
  <c r="S284" i="1"/>
  <c r="AE284" i="1"/>
  <c r="O285" i="1"/>
  <c r="AA285" i="1"/>
  <c r="W286" i="1"/>
  <c r="AI286" i="1"/>
  <c r="AH272" i="1"/>
  <c r="V275" i="1"/>
  <c r="T263" i="1"/>
  <c r="AF263" i="1"/>
  <c r="P264" i="1"/>
  <c r="AB264" i="1"/>
  <c r="E265" i="1"/>
  <c r="D265" i="1" s="1"/>
  <c r="X265" i="1"/>
  <c r="AJ265" i="1"/>
  <c r="T266" i="1"/>
  <c r="AF266" i="1"/>
  <c r="P267" i="1"/>
  <c r="AB267" i="1"/>
  <c r="E268" i="1"/>
  <c r="D268" i="1" s="1"/>
  <c r="X268" i="1"/>
  <c r="AJ268" i="1"/>
  <c r="T269" i="1"/>
  <c r="AF269" i="1"/>
  <c r="P270" i="1"/>
  <c r="AB270" i="1"/>
  <c r="E271" i="1"/>
  <c r="D271" i="1" s="1"/>
  <c r="X271" i="1"/>
  <c r="AJ271" i="1"/>
  <c r="T272" i="1"/>
  <c r="AF272" i="1"/>
  <c r="P273" i="1"/>
  <c r="AB273" i="1"/>
  <c r="E274" i="1"/>
  <c r="D274" i="1" s="1"/>
  <c r="X274" i="1"/>
  <c r="AJ274" i="1"/>
  <c r="T275" i="1"/>
  <c r="AF275" i="1"/>
  <c r="P276" i="1"/>
  <c r="AB276" i="1"/>
  <c r="E277" i="1"/>
  <c r="D277" i="1" s="1"/>
  <c r="X277" i="1"/>
  <c r="AJ277" i="1"/>
  <c r="T278" i="1"/>
  <c r="AF278" i="1"/>
  <c r="P279" i="1"/>
  <c r="AB279" i="1"/>
  <c r="E280" i="1"/>
  <c r="D280" i="1" s="1"/>
  <c r="X280" i="1"/>
  <c r="AJ280" i="1"/>
  <c r="T281" i="1"/>
  <c r="AF281" i="1"/>
  <c r="P282" i="1"/>
  <c r="AB282" i="1"/>
  <c r="E283" i="1"/>
  <c r="D283" i="1" s="1"/>
  <c r="X283" i="1"/>
  <c r="AJ283" i="1"/>
  <c r="T284" i="1"/>
  <c r="AF284" i="1"/>
  <c r="P285" i="1"/>
  <c r="AB285" i="1"/>
  <c r="E286" i="1"/>
  <c r="D286" i="1" s="1"/>
  <c r="X286" i="1"/>
  <c r="AJ286" i="1"/>
  <c r="U263" i="1"/>
  <c r="Q264" i="1"/>
  <c r="U266" i="1"/>
  <c r="Q267" i="1"/>
  <c r="U269" i="1"/>
  <c r="Q270" i="1"/>
  <c r="U272" i="1"/>
  <c r="Q273" i="1"/>
  <c r="U275" i="1"/>
  <c r="Q276" i="1"/>
  <c r="U278" i="1"/>
  <c r="Q279" i="1"/>
  <c r="U281" i="1"/>
  <c r="Q282" i="1"/>
  <c r="U284" i="1"/>
  <c r="Q285" i="1"/>
  <c r="V248" i="1"/>
  <c r="AH248" i="1"/>
  <c r="V251" i="1"/>
  <c r="AH257" i="1"/>
  <c r="W239" i="1"/>
  <c r="AI239" i="1"/>
  <c r="W242" i="1"/>
  <c r="AI242" i="1"/>
  <c r="W245" i="1"/>
  <c r="AI245" i="1"/>
  <c r="W248" i="1"/>
  <c r="AI248" i="1"/>
  <c r="W251" i="1"/>
  <c r="AI251" i="1"/>
  <c r="W254" i="1"/>
  <c r="AI254" i="1"/>
  <c r="W257" i="1"/>
  <c r="AI257" i="1"/>
  <c r="W260" i="1"/>
  <c r="AI260" i="1"/>
  <c r="V254" i="1"/>
  <c r="X239" i="1"/>
  <c r="AJ239" i="1"/>
  <c r="E242" i="1"/>
  <c r="D242" i="1" s="1"/>
  <c r="X242" i="1"/>
  <c r="AJ242" i="1"/>
  <c r="E245" i="1"/>
  <c r="D245" i="1" s="1"/>
  <c r="X245" i="1"/>
  <c r="AJ245" i="1"/>
  <c r="E248" i="1"/>
  <c r="D248" i="1" s="1"/>
  <c r="X248" i="1"/>
  <c r="AJ248" i="1"/>
  <c r="AF249" i="1"/>
  <c r="E251" i="1"/>
  <c r="D251" i="1" s="1"/>
  <c r="X251" i="1"/>
  <c r="AJ251" i="1"/>
  <c r="AF252" i="1"/>
  <c r="E254" i="1"/>
  <c r="D254" i="1" s="1"/>
  <c r="X254" i="1"/>
  <c r="AJ254" i="1"/>
  <c r="T255" i="1"/>
  <c r="AF255" i="1"/>
  <c r="E257" i="1"/>
  <c r="D257" i="1" s="1"/>
  <c r="X257" i="1"/>
  <c r="AJ257" i="1"/>
  <c r="AF258" i="1"/>
  <c r="E260" i="1"/>
  <c r="D260" i="1" s="1"/>
  <c r="X260" i="1"/>
  <c r="AJ260" i="1"/>
  <c r="AF261" i="1"/>
  <c r="AH245" i="1"/>
  <c r="AH254" i="1"/>
  <c r="Y239" i="1"/>
  <c r="U240" i="1"/>
  <c r="AG240" i="1"/>
  <c r="Y242" i="1"/>
  <c r="U243" i="1"/>
  <c r="AG243" i="1"/>
  <c r="Y245" i="1"/>
  <c r="U246" i="1"/>
  <c r="AG246" i="1"/>
  <c r="Y248" i="1"/>
  <c r="U249" i="1"/>
  <c r="AG249" i="1"/>
  <c r="Y251" i="1"/>
  <c r="U252" i="1"/>
  <c r="AG252" i="1"/>
  <c r="Y254" i="1"/>
  <c r="U255" i="1"/>
  <c r="AG255" i="1"/>
  <c r="Y257" i="1"/>
  <c r="AG258" i="1"/>
  <c r="Y260" i="1"/>
  <c r="U261" i="1"/>
  <c r="AG261" i="1"/>
  <c r="AH260" i="1"/>
  <c r="Z239" i="1"/>
  <c r="V240" i="1"/>
  <c r="AH240" i="1"/>
  <c r="Z242" i="1"/>
  <c r="V243" i="1"/>
  <c r="AH243" i="1"/>
  <c r="Z245" i="1"/>
  <c r="V246" i="1"/>
  <c r="AH246" i="1"/>
  <c r="Z248" i="1"/>
  <c r="V249" i="1"/>
  <c r="AH249" i="1"/>
  <c r="Z251" i="1"/>
  <c r="V252" i="1"/>
  <c r="AH252" i="1"/>
  <c r="Z254" i="1"/>
  <c r="V255" i="1"/>
  <c r="AH255" i="1"/>
  <c r="Z257" i="1"/>
  <c r="V258" i="1"/>
  <c r="AH258" i="1"/>
  <c r="Z260" i="1"/>
  <c r="V261" i="1"/>
  <c r="AH261" i="1"/>
  <c r="O239" i="1"/>
  <c r="AA239" i="1"/>
  <c r="W240" i="1"/>
  <c r="AI240" i="1"/>
  <c r="O242" i="1"/>
  <c r="AA242" i="1"/>
  <c r="W243" i="1"/>
  <c r="AI243" i="1"/>
  <c r="O245" i="1"/>
  <c r="AA245" i="1"/>
  <c r="W246" i="1"/>
  <c r="AI246" i="1"/>
  <c r="O248" i="1"/>
  <c r="AA248" i="1"/>
  <c r="W249" i="1"/>
  <c r="AI249" i="1"/>
  <c r="O251" i="1"/>
  <c r="AA251" i="1"/>
  <c r="W252" i="1"/>
  <c r="AI252" i="1"/>
  <c r="O254" i="1"/>
  <c r="AA254" i="1"/>
  <c r="W255" i="1"/>
  <c r="AI255" i="1"/>
  <c r="O257" i="1"/>
  <c r="AA257" i="1"/>
  <c r="W258" i="1"/>
  <c r="AI258" i="1"/>
  <c r="O260" i="1"/>
  <c r="AA260" i="1"/>
  <c r="W261" i="1"/>
  <c r="AI261" i="1"/>
  <c r="V239" i="1"/>
  <c r="AH251" i="1"/>
  <c r="V257" i="1"/>
  <c r="V260" i="1"/>
  <c r="P239" i="1"/>
  <c r="AB239" i="1"/>
  <c r="E240" i="1"/>
  <c r="D240" i="1" s="1"/>
  <c r="X240" i="1"/>
  <c r="AJ240" i="1"/>
  <c r="P242" i="1"/>
  <c r="AB242" i="1"/>
  <c r="E243" i="1"/>
  <c r="D243" i="1" s="1"/>
  <c r="X243" i="1"/>
  <c r="AJ243" i="1"/>
  <c r="P245" i="1"/>
  <c r="AB245" i="1"/>
  <c r="E246" i="1"/>
  <c r="D246" i="1" s="1"/>
  <c r="X246" i="1"/>
  <c r="AJ246" i="1"/>
  <c r="P248" i="1"/>
  <c r="AB248" i="1"/>
  <c r="E249" i="1"/>
  <c r="D249" i="1" s="1"/>
  <c r="X249" i="1"/>
  <c r="AJ249" i="1"/>
  <c r="P251" i="1"/>
  <c r="AB251" i="1"/>
  <c r="E252" i="1"/>
  <c r="D252" i="1" s="1"/>
  <c r="X252" i="1"/>
  <c r="AJ252" i="1"/>
  <c r="P254" i="1"/>
  <c r="AB254" i="1"/>
  <c r="E255" i="1"/>
  <c r="D255" i="1" s="1"/>
  <c r="X255" i="1"/>
  <c r="AJ255" i="1"/>
  <c r="P257" i="1"/>
  <c r="AB257" i="1"/>
  <c r="E258" i="1"/>
  <c r="D258" i="1" s="1"/>
  <c r="X258" i="1"/>
  <c r="AJ258" i="1"/>
  <c r="P260" i="1"/>
  <c r="AB260" i="1"/>
  <c r="E261" i="1"/>
  <c r="D261" i="1" s="1"/>
  <c r="X261" i="1"/>
  <c r="AJ261" i="1"/>
  <c r="AH239" i="1"/>
  <c r="Q239" i="1"/>
  <c r="AC239" i="1"/>
  <c r="Y240" i="1"/>
  <c r="U241" i="1"/>
  <c r="AG241" i="1"/>
  <c r="Q242" i="1"/>
  <c r="AC242" i="1"/>
  <c r="Y243" i="1"/>
  <c r="U244" i="1"/>
  <c r="AG244" i="1"/>
  <c r="Q245" i="1"/>
  <c r="AC245" i="1"/>
  <c r="Y246" i="1"/>
  <c r="U247" i="1"/>
  <c r="AG247" i="1"/>
  <c r="Q248" i="1"/>
  <c r="AC248" i="1"/>
  <c r="Y249" i="1"/>
  <c r="U250" i="1"/>
  <c r="AG250" i="1"/>
  <c r="Q251" i="1"/>
  <c r="AC251" i="1"/>
  <c r="Y252" i="1"/>
  <c r="U253" i="1"/>
  <c r="AG253" i="1"/>
  <c r="Q254" i="1"/>
  <c r="AC254" i="1"/>
  <c r="Y255" i="1"/>
  <c r="U256" i="1"/>
  <c r="AG256" i="1"/>
  <c r="Q257" i="1"/>
  <c r="AC257" i="1"/>
  <c r="Y258" i="1"/>
  <c r="U259" i="1"/>
  <c r="AG259" i="1"/>
  <c r="Q260" i="1"/>
  <c r="AC260" i="1"/>
  <c r="Y261" i="1"/>
  <c r="U262" i="1"/>
  <c r="AG262" i="1"/>
  <c r="AH242" i="1"/>
  <c r="R239" i="1"/>
  <c r="AD239" i="1"/>
  <c r="Z240" i="1"/>
  <c r="V241" i="1"/>
  <c r="AH241" i="1"/>
  <c r="R242" i="1"/>
  <c r="AD242" i="1"/>
  <c r="Z243" i="1"/>
  <c r="V244" i="1"/>
  <c r="AH244" i="1"/>
  <c r="R245" i="1"/>
  <c r="AD245" i="1"/>
  <c r="Z246" i="1"/>
  <c r="V247" i="1"/>
  <c r="AH247" i="1"/>
  <c r="R248" i="1"/>
  <c r="AD248" i="1"/>
  <c r="Z249" i="1"/>
  <c r="V250" i="1"/>
  <c r="AH250" i="1"/>
  <c r="R251" i="1"/>
  <c r="AD251" i="1"/>
  <c r="Z252" i="1"/>
  <c r="V253" i="1"/>
  <c r="AH253" i="1"/>
  <c r="R254" i="1"/>
  <c r="AD254" i="1"/>
  <c r="Z255" i="1"/>
  <c r="V256" i="1"/>
  <c r="AH256" i="1"/>
  <c r="R257" i="1"/>
  <c r="AD257" i="1"/>
  <c r="Z258" i="1"/>
  <c r="V259" i="1"/>
  <c r="AH259" i="1"/>
  <c r="R260" i="1"/>
  <c r="AD260" i="1"/>
  <c r="Z261" i="1"/>
  <c r="V262" i="1"/>
  <c r="AH262" i="1"/>
  <c r="V242" i="1"/>
  <c r="V245" i="1"/>
  <c r="S239" i="1"/>
  <c r="AE239" i="1"/>
  <c r="O240" i="1"/>
  <c r="AA240" i="1"/>
  <c r="W241" i="1"/>
  <c r="AI241" i="1"/>
  <c r="S242" i="1"/>
  <c r="AE242" i="1"/>
  <c r="O243" i="1"/>
  <c r="AA243" i="1"/>
  <c r="W244" i="1"/>
  <c r="AI244" i="1"/>
  <c r="S245" i="1"/>
  <c r="AE245" i="1"/>
  <c r="O246" i="1"/>
  <c r="AA246" i="1"/>
  <c r="W247" i="1"/>
  <c r="AI247" i="1"/>
  <c r="S248" i="1"/>
  <c r="AE248" i="1"/>
  <c r="O249" i="1"/>
  <c r="AA249" i="1"/>
  <c r="W250" i="1"/>
  <c r="AI250" i="1"/>
  <c r="S251" i="1"/>
  <c r="AE251" i="1"/>
  <c r="O252" i="1"/>
  <c r="AA252" i="1"/>
  <c r="W253" i="1"/>
  <c r="AI253" i="1"/>
  <c r="S254" i="1"/>
  <c r="AE254" i="1"/>
  <c r="O255" i="1"/>
  <c r="AA255" i="1"/>
  <c r="W256" i="1"/>
  <c r="AI256" i="1"/>
  <c r="S257" i="1"/>
  <c r="AE257" i="1"/>
  <c r="O258" i="1"/>
  <c r="AA258" i="1"/>
  <c r="W259" i="1"/>
  <c r="AI259" i="1"/>
  <c r="S260" i="1"/>
  <c r="AE260" i="1"/>
  <c r="O261" i="1"/>
  <c r="AA261" i="1"/>
  <c r="W262" i="1"/>
  <c r="AI262" i="1"/>
  <c r="T239" i="1"/>
  <c r="AF239" i="1"/>
  <c r="P240" i="1"/>
  <c r="AB240" i="1"/>
  <c r="E241" i="1"/>
  <c r="D241" i="1" s="1"/>
  <c r="X241" i="1"/>
  <c r="AJ241" i="1"/>
  <c r="T242" i="1"/>
  <c r="AF242" i="1"/>
  <c r="P243" i="1"/>
  <c r="AB243" i="1"/>
  <c r="E244" i="1"/>
  <c r="D244" i="1" s="1"/>
  <c r="X244" i="1"/>
  <c r="AJ244" i="1"/>
  <c r="T245" i="1"/>
  <c r="AF245" i="1"/>
  <c r="P246" i="1"/>
  <c r="AB246" i="1"/>
  <c r="E247" i="1"/>
  <c r="D247" i="1" s="1"/>
  <c r="X247" i="1"/>
  <c r="AJ247" i="1"/>
  <c r="T248" i="1"/>
  <c r="AF248" i="1"/>
  <c r="P249" i="1"/>
  <c r="AB249" i="1"/>
  <c r="E250" i="1"/>
  <c r="D250" i="1" s="1"/>
  <c r="X250" i="1"/>
  <c r="AJ250" i="1"/>
  <c r="T251" i="1"/>
  <c r="AF251" i="1"/>
  <c r="P252" i="1"/>
  <c r="AB252" i="1"/>
  <c r="E253" i="1"/>
  <c r="D253" i="1" s="1"/>
  <c r="X253" i="1"/>
  <c r="AJ253" i="1"/>
  <c r="T254" i="1"/>
  <c r="AF254" i="1"/>
  <c r="P255" i="1"/>
  <c r="AB255" i="1"/>
  <c r="E256" i="1"/>
  <c r="D256" i="1" s="1"/>
  <c r="X256" i="1"/>
  <c r="AJ256" i="1"/>
  <c r="T257" i="1"/>
  <c r="AF257" i="1"/>
  <c r="P258" i="1"/>
  <c r="AB258" i="1"/>
  <c r="E259" i="1"/>
  <c r="D259" i="1" s="1"/>
  <c r="X259" i="1"/>
  <c r="AJ259" i="1"/>
  <c r="T260" i="1"/>
  <c r="AF260" i="1"/>
  <c r="P261" i="1"/>
  <c r="AB261" i="1"/>
  <c r="E262" i="1"/>
  <c r="D262" i="1" s="1"/>
  <c r="X262" i="1"/>
  <c r="AJ262" i="1"/>
  <c r="U239" i="1"/>
  <c r="Q240" i="1"/>
  <c r="U242" i="1"/>
  <c r="Q243" i="1"/>
  <c r="U245" i="1"/>
  <c r="Q246" i="1"/>
  <c r="U248" i="1"/>
  <c r="Q249" i="1"/>
  <c r="U251" i="1"/>
  <c r="Q252" i="1"/>
  <c r="U254" i="1"/>
  <c r="Q255" i="1"/>
  <c r="U257" i="1"/>
  <c r="Q258" i="1"/>
  <c r="U260" i="1"/>
  <c r="Q261" i="1"/>
  <c r="AH215" i="1"/>
  <c r="AH218" i="1"/>
  <c r="AH221" i="1"/>
  <c r="AI221" i="1"/>
  <c r="W224" i="1"/>
  <c r="W230" i="1"/>
  <c r="W233" i="1"/>
  <c r="X215" i="1"/>
  <c r="AJ215" i="1"/>
  <c r="E218" i="1"/>
  <c r="D218" i="1" s="1"/>
  <c r="X218" i="1"/>
  <c r="AJ218" i="1"/>
  <c r="E221" i="1"/>
  <c r="D221" i="1" s="1"/>
  <c r="X221" i="1"/>
  <c r="AJ221" i="1"/>
  <c r="E224" i="1"/>
  <c r="D224" i="1" s="1"/>
  <c r="X224" i="1"/>
  <c r="AJ224" i="1"/>
  <c r="E227" i="1"/>
  <c r="D227" i="1" s="1"/>
  <c r="X227" i="1"/>
  <c r="AJ227" i="1"/>
  <c r="E230" i="1"/>
  <c r="D230" i="1" s="1"/>
  <c r="X230" i="1"/>
  <c r="AJ230" i="1"/>
  <c r="E233" i="1"/>
  <c r="D233" i="1" s="1"/>
  <c r="X233" i="1"/>
  <c r="AJ233" i="1"/>
  <c r="E236" i="1"/>
  <c r="D236" i="1" s="1"/>
  <c r="X236" i="1"/>
  <c r="AJ236" i="1"/>
  <c r="W215" i="1"/>
  <c r="AI224" i="1"/>
  <c r="AI233" i="1"/>
  <c r="Y215" i="1"/>
  <c r="U216" i="1"/>
  <c r="AG216" i="1"/>
  <c r="Y218" i="1"/>
  <c r="U219" i="1"/>
  <c r="AG219" i="1"/>
  <c r="Y221" i="1"/>
  <c r="U222" i="1"/>
  <c r="AG222" i="1"/>
  <c r="Y224" i="1"/>
  <c r="U225" i="1"/>
  <c r="AG225" i="1"/>
  <c r="Y227" i="1"/>
  <c r="U228" i="1"/>
  <c r="AG228" i="1"/>
  <c r="Y230" i="1"/>
  <c r="U231" i="1"/>
  <c r="AG231" i="1"/>
  <c r="Y233" i="1"/>
  <c r="U234" i="1"/>
  <c r="AG234" i="1"/>
  <c r="Y236" i="1"/>
  <c r="U237" i="1"/>
  <c r="AG237" i="1"/>
  <c r="AH227" i="1"/>
  <c r="V230" i="1"/>
  <c r="V236" i="1"/>
  <c r="W218" i="1"/>
  <c r="W227" i="1"/>
  <c r="AI236" i="1"/>
  <c r="Z215" i="1"/>
  <c r="V216" i="1"/>
  <c r="AH216" i="1"/>
  <c r="Z218" i="1"/>
  <c r="V219" i="1"/>
  <c r="AH219" i="1"/>
  <c r="Z221" i="1"/>
  <c r="V222" i="1"/>
  <c r="AH222" i="1"/>
  <c r="Z224" i="1"/>
  <c r="V225" i="1"/>
  <c r="AH225" i="1"/>
  <c r="Z227" i="1"/>
  <c r="V228" i="1"/>
  <c r="AH228" i="1"/>
  <c r="Z230" i="1"/>
  <c r="V231" i="1"/>
  <c r="AH231" i="1"/>
  <c r="Z233" i="1"/>
  <c r="V234" i="1"/>
  <c r="AH234" i="1"/>
  <c r="Z236" i="1"/>
  <c r="V237" i="1"/>
  <c r="AH237" i="1"/>
  <c r="V218" i="1"/>
  <c r="V233" i="1"/>
  <c r="AH233" i="1"/>
  <c r="O215" i="1"/>
  <c r="AA215" i="1"/>
  <c r="W216" i="1"/>
  <c r="AI216" i="1"/>
  <c r="O218" i="1"/>
  <c r="AA218" i="1"/>
  <c r="W219" i="1"/>
  <c r="AI219" i="1"/>
  <c r="O221" i="1"/>
  <c r="AA221" i="1"/>
  <c r="W222" i="1"/>
  <c r="AI222" i="1"/>
  <c r="O224" i="1"/>
  <c r="AA224" i="1"/>
  <c r="W225" i="1"/>
  <c r="AI225" i="1"/>
  <c r="O227" i="1"/>
  <c r="AA227" i="1"/>
  <c r="W228" i="1"/>
  <c r="AI228" i="1"/>
  <c r="O230" i="1"/>
  <c r="AA230" i="1"/>
  <c r="W231" i="1"/>
  <c r="AI231" i="1"/>
  <c r="O233" i="1"/>
  <c r="AA233" i="1"/>
  <c r="W234" i="1"/>
  <c r="AI234" i="1"/>
  <c r="O236" i="1"/>
  <c r="AA236" i="1"/>
  <c r="W237" i="1"/>
  <c r="AI237" i="1"/>
  <c r="AE238" i="1"/>
  <c r="V221" i="1"/>
  <c r="V227" i="1"/>
  <c r="AH230" i="1"/>
  <c r="W221" i="1"/>
  <c r="AI227" i="1"/>
  <c r="AI230" i="1"/>
  <c r="P215" i="1"/>
  <c r="AB215" i="1"/>
  <c r="P218" i="1"/>
  <c r="AB218" i="1"/>
  <c r="P221" i="1"/>
  <c r="AB221" i="1"/>
  <c r="P224" i="1"/>
  <c r="AB224" i="1"/>
  <c r="P227" i="1"/>
  <c r="AB227" i="1"/>
  <c r="P230" i="1"/>
  <c r="AB230" i="1"/>
  <c r="P233" i="1"/>
  <c r="AB233" i="1"/>
  <c r="P236" i="1"/>
  <c r="AB236" i="1"/>
  <c r="V224" i="1"/>
  <c r="AI218" i="1"/>
  <c r="W236" i="1"/>
  <c r="Q215" i="1"/>
  <c r="AC215" i="1"/>
  <c r="Y216" i="1"/>
  <c r="Q218" i="1"/>
  <c r="AC218" i="1"/>
  <c r="Y219" i="1"/>
  <c r="Q221" i="1"/>
  <c r="AC221" i="1"/>
  <c r="Y222" i="1"/>
  <c r="Q224" i="1"/>
  <c r="AC224" i="1"/>
  <c r="Y225" i="1"/>
  <c r="Q227" i="1"/>
  <c r="AC227" i="1"/>
  <c r="Y228" i="1"/>
  <c r="Q230" i="1"/>
  <c r="AC230" i="1"/>
  <c r="Y231" i="1"/>
  <c r="Q233" i="1"/>
  <c r="AC233" i="1"/>
  <c r="Y234" i="1"/>
  <c r="Q236" i="1"/>
  <c r="AC236" i="1"/>
  <c r="Y237" i="1"/>
  <c r="AH236" i="1"/>
  <c r="AI215" i="1"/>
  <c r="R215" i="1"/>
  <c r="AD215" i="1"/>
  <c r="Z216" i="1"/>
  <c r="V217" i="1"/>
  <c r="AH217" i="1"/>
  <c r="R218" i="1"/>
  <c r="AD218" i="1"/>
  <c r="Z219" i="1"/>
  <c r="V220" i="1"/>
  <c r="AH220" i="1"/>
  <c r="R221" i="1"/>
  <c r="AD221" i="1"/>
  <c r="Z222" i="1"/>
  <c r="V223" i="1"/>
  <c r="AH223" i="1"/>
  <c r="R224" i="1"/>
  <c r="AD224" i="1"/>
  <c r="Z225" i="1"/>
  <c r="V226" i="1"/>
  <c r="AH226" i="1"/>
  <c r="R227" i="1"/>
  <c r="AD227" i="1"/>
  <c r="Z228" i="1"/>
  <c r="V229" i="1"/>
  <c r="AH229" i="1"/>
  <c r="R230" i="1"/>
  <c r="AD230" i="1"/>
  <c r="Z231" i="1"/>
  <c r="V232" i="1"/>
  <c r="AH232" i="1"/>
  <c r="R233" i="1"/>
  <c r="AD233" i="1"/>
  <c r="Z234" i="1"/>
  <c r="V235" i="1"/>
  <c r="AH235" i="1"/>
  <c r="R236" i="1"/>
  <c r="AD236" i="1"/>
  <c r="Z237" i="1"/>
  <c r="V238" i="1"/>
  <c r="AH238" i="1"/>
  <c r="AH224" i="1"/>
  <c r="S215" i="1"/>
  <c r="AE215" i="1"/>
  <c r="O216" i="1"/>
  <c r="AA216" i="1"/>
  <c r="W217" i="1"/>
  <c r="AI217" i="1"/>
  <c r="S218" i="1"/>
  <c r="AE218" i="1"/>
  <c r="O219" i="1"/>
  <c r="AA219" i="1"/>
  <c r="W220" i="1"/>
  <c r="AI220" i="1"/>
  <c r="S221" i="1"/>
  <c r="AE221" i="1"/>
  <c r="O222" i="1"/>
  <c r="AA222" i="1"/>
  <c r="W223" i="1"/>
  <c r="AI223" i="1"/>
  <c r="S224" i="1"/>
  <c r="AE224" i="1"/>
  <c r="O225" i="1"/>
  <c r="AA225" i="1"/>
  <c r="W226" i="1"/>
  <c r="AI226" i="1"/>
  <c r="S227" i="1"/>
  <c r="AE227" i="1"/>
  <c r="O228" i="1"/>
  <c r="AA228" i="1"/>
  <c r="W229" i="1"/>
  <c r="AI229" i="1"/>
  <c r="S230" i="1"/>
  <c r="AE230" i="1"/>
  <c r="O231" i="1"/>
  <c r="AA231" i="1"/>
  <c r="W232" i="1"/>
  <c r="AI232" i="1"/>
  <c r="S233" i="1"/>
  <c r="AE233" i="1"/>
  <c r="O234" i="1"/>
  <c r="AA234" i="1"/>
  <c r="W235" i="1"/>
  <c r="AI235" i="1"/>
  <c r="S236" i="1"/>
  <c r="AE236" i="1"/>
  <c r="O237" i="1"/>
  <c r="AA237" i="1"/>
  <c r="W238" i="1"/>
  <c r="AI238" i="1"/>
  <c r="T215" i="1"/>
  <c r="AF215" i="1"/>
  <c r="P216" i="1"/>
  <c r="AB216" i="1"/>
  <c r="E217" i="1"/>
  <c r="D217" i="1" s="1"/>
  <c r="X217" i="1"/>
  <c r="AJ217" i="1"/>
  <c r="T218" i="1"/>
  <c r="AF218" i="1"/>
  <c r="P219" i="1"/>
  <c r="AB219" i="1"/>
  <c r="E220" i="1"/>
  <c r="D220" i="1" s="1"/>
  <c r="X220" i="1"/>
  <c r="AJ220" i="1"/>
  <c r="T221" i="1"/>
  <c r="AF221" i="1"/>
  <c r="P222" i="1"/>
  <c r="AB222" i="1"/>
  <c r="E223" i="1"/>
  <c r="D223" i="1" s="1"/>
  <c r="X223" i="1"/>
  <c r="AJ223" i="1"/>
  <c r="T224" i="1"/>
  <c r="AF224" i="1"/>
  <c r="P225" i="1"/>
  <c r="AB225" i="1"/>
  <c r="E226" i="1"/>
  <c r="D226" i="1" s="1"/>
  <c r="X226" i="1"/>
  <c r="AJ226" i="1"/>
  <c r="T227" i="1"/>
  <c r="AF227" i="1"/>
  <c r="P228" i="1"/>
  <c r="AB228" i="1"/>
  <c r="E229" i="1"/>
  <c r="D229" i="1" s="1"/>
  <c r="X229" i="1"/>
  <c r="AJ229" i="1"/>
  <c r="T230" i="1"/>
  <c r="AF230" i="1"/>
  <c r="P231" i="1"/>
  <c r="AB231" i="1"/>
  <c r="E232" i="1"/>
  <c r="D232" i="1" s="1"/>
  <c r="X232" i="1"/>
  <c r="AJ232" i="1"/>
  <c r="T233" i="1"/>
  <c r="AF233" i="1"/>
  <c r="P234" i="1"/>
  <c r="AB234" i="1"/>
  <c r="E235" i="1"/>
  <c r="D235" i="1" s="1"/>
  <c r="X235" i="1"/>
  <c r="AJ235" i="1"/>
  <c r="T236" i="1"/>
  <c r="AF236" i="1"/>
  <c r="P237" i="1"/>
  <c r="AB237" i="1"/>
  <c r="E238" i="1"/>
  <c r="D238" i="1" s="1"/>
  <c r="X238" i="1"/>
  <c r="AJ238" i="1"/>
  <c r="U215" i="1"/>
  <c r="Q216" i="1"/>
  <c r="U218" i="1"/>
  <c r="Q219" i="1"/>
  <c r="U221" i="1"/>
  <c r="Q222" i="1"/>
  <c r="U224" i="1"/>
  <c r="Q225" i="1"/>
  <c r="U227" i="1"/>
  <c r="Q228" i="1"/>
  <c r="U230" i="1"/>
  <c r="Q231" i="1"/>
  <c r="U233" i="1"/>
  <c r="Q234" i="1"/>
  <c r="U236" i="1"/>
  <c r="Q237" i="1"/>
  <c r="V194" i="1"/>
  <c r="V197" i="1"/>
  <c r="AH203" i="1"/>
  <c r="AH206" i="1"/>
  <c r="V209" i="1"/>
  <c r="W194" i="1"/>
  <c r="W206" i="1"/>
  <c r="X191" i="1"/>
  <c r="AJ191" i="1"/>
  <c r="E194" i="1"/>
  <c r="D194" i="1" s="1"/>
  <c r="X194" i="1"/>
  <c r="AJ194" i="1"/>
  <c r="E197" i="1"/>
  <c r="D197" i="1" s="1"/>
  <c r="X197" i="1"/>
  <c r="AJ197" i="1"/>
  <c r="E200" i="1"/>
  <c r="D200" i="1" s="1"/>
  <c r="X200" i="1"/>
  <c r="AJ200" i="1"/>
  <c r="E203" i="1"/>
  <c r="D203" i="1" s="1"/>
  <c r="X203" i="1"/>
  <c r="AJ203" i="1"/>
  <c r="E206" i="1"/>
  <c r="D206" i="1" s="1"/>
  <c r="X206" i="1"/>
  <c r="AJ206" i="1"/>
  <c r="E209" i="1"/>
  <c r="D209" i="1" s="1"/>
  <c r="X209" i="1"/>
  <c r="AJ209" i="1"/>
  <c r="E212" i="1"/>
  <c r="D212" i="1" s="1"/>
  <c r="X212" i="1"/>
  <c r="AJ212" i="1"/>
  <c r="AI191" i="1"/>
  <c r="Y191" i="1"/>
  <c r="Y194" i="1"/>
  <c r="Y197" i="1"/>
  <c r="Y200" i="1"/>
  <c r="Y203" i="1"/>
  <c r="Y206" i="1"/>
  <c r="Y209" i="1"/>
  <c r="Y212" i="1"/>
  <c r="AH191" i="1"/>
  <c r="AH197" i="1"/>
  <c r="V212" i="1"/>
  <c r="W191" i="1"/>
  <c r="W197" i="1"/>
  <c r="AI200" i="1"/>
  <c r="Z191" i="1"/>
  <c r="V192" i="1"/>
  <c r="AH192" i="1"/>
  <c r="Z194" i="1"/>
  <c r="V195" i="1"/>
  <c r="AH195" i="1"/>
  <c r="Z197" i="1"/>
  <c r="V198" i="1"/>
  <c r="AH198" i="1"/>
  <c r="Z200" i="1"/>
  <c r="V201" i="1"/>
  <c r="AH201" i="1"/>
  <c r="Z203" i="1"/>
  <c r="V204" i="1"/>
  <c r="AH204" i="1"/>
  <c r="Z206" i="1"/>
  <c r="V207" i="1"/>
  <c r="AH207" i="1"/>
  <c r="Z209" i="1"/>
  <c r="V210" i="1"/>
  <c r="AH210" i="1"/>
  <c r="Z212" i="1"/>
  <c r="V213" i="1"/>
  <c r="AH213" i="1"/>
  <c r="R214" i="1"/>
  <c r="AD214" i="1"/>
  <c r="AI194" i="1"/>
  <c r="AI197" i="1"/>
  <c r="AI206" i="1"/>
  <c r="AI212" i="1"/>
  <c r="O191" i="1"/>
  <c r="AA191" i="1"/>
  <c r="O194" i="1"/>
  <c r="AA194" i="1"/>
  <c r="O197" i="1"/>
  <c r="AA197" i="1"/>
  <c r="O200" i="1"/>
  <c r="AA200" i="1"/>
  <c r="O203" i="1"/>
  <c r="AA203" i="1"/>
  <c r="O206" i="1"/>
  <c r="AA206" i="1"/>
  <c r="O209" i="1"/>
  <c r="AA209" i="1"/>
  <c r="O212" i="1"/>
  <c r="AA212" i="1"/>
  <c r="V206" i="1"/>
  <c r="AH212" i="1"/>
  <c r="P191" i="1"/>
  <c r="AB191" i="1"/>
  <c r="P194" i="1"/>
  <c r="AB194" i="1"/>
  <c r="P197" i="1"/>
  <c r="AB197" i="1"/>
  <c r="P200" i="1"/>
  <c r="AB200" i="1"/>
  <c r="P203" i="1"/>
  <c r="AB203" i="1"/>
  <c r="P206" i="1"/>
  <c r="AB206" i="1"/>
  <c r="P209" i="1"/>
  <c r="AB209" i="1"/>
  <c r="P212" i="1"/>
  <c r="AB212" i="1"/>
  <c r="AH194" i="1"/>
  <c r="V200" i="1"/>
  <c r="W203" i="1"/>
  <c r="W209" i="1"/>
  <c r="AI209" i="1"/>
  <c r="Q191" i="1"/>
  <c r="AC191" i="1"/>
  <c r="Y192" i="1"/>
  <c r="U193" i="1"/>
  <c r="AG193" i="1"/>
  <c r="Q194" i="1"/>
  <c r="AC194" i="1"/>
  <c r="Y195" i="1"/>
  <c r="U196" i="1"/>
  <c r="AG196" i="1"/>
  <c r="Q197" i="1"/>
  <c r="AC197" i="1"/>
  <c r="Y198" i="1"/>
  <c r="U199" i="1"/>
  <c r="AG199" i="1"/>
  <c r="Q200" i="1"/>
  <c r="AC200" i="1"/>
  <c r="Y201" i="1"/>
  <c r="U202" i="1"/>
  <c r="AG202" i="1"/>
  <c r="Q203" i="1"/>
  <c r="AC203" i="1"/>
  <c r="Y204" i="1"/>
  <c r="U205" i="1"/>
  <c r="AG205" i="1"/>
  <c r="Q206" i="1"/>
  <c r="AC206" i="1"/>
  <c r="Y207" i="1"/>
  <c r="U208" i="1"/>
  <c r="AG208" i="1"/>
  <c r="Q209" i="1"/>
  <c r="AC209" i="1"/>
  <c r="Y210" i="1"/>
  <c r="U211" i="1"/>
  <c r="AG211" i="1"/>
  <c r="Q212" i="1"/>
  <c r="AC212" i="1"/>
  <c r="Y213" i="1"/>
  <c r="U214" i="1"/>
  <c r="AG214" i="1"/>
  <c r="W212" i="1"/>
  <c r="R191" i="1"/>
  <c r="AD191" i="1"/>
  <c r="Z192" i="1"/>
  <c r="V193" i="1"/>
  <c r="AH193" i="1"/>
  <c r="R194" i="1"/>
  <c r="AD194" i="1"/>
  <c r="Z195" i="1"/>
  <c r="V196" i="1"/>
  <c r="AH196" i="1"/>
  <c r="R197" i="1"/>
  <c r="AD197" i="1"/>
  <c r="Z198" i="1"/>
  <c r="V199" i="1"/>
  <c r="AH199" i="1"/>
  <c r="R200" i="1"/>
  <c r="AD200" i="1"/>
  <c r="Z201" i="1"/>
  <c r="V202" i="1"/>
  <c r="AH202" i="1"/>
  <c r="R203" i="1"/>
  <c r="AD203" i="1"/>
  <c r="Z204" i="1"/>
  <c r="V205" i="1"/>
  <c r="AH205" i="1"/>
  <c r="R206" i="1"/>
  <c r="AD206" i="1"/>
  <c r="Z207" i="1"/>
  <c r="V208" i="1"/>
  <c r="AH208" i="1"/>
  <c r="R209" i="1"/>
  <c r="AD209" i="1"/>
  <c r="Z210" i="1"/>
  <c r="V211" i="1"/>
  <c r="AH211" i="1"/>
  <c r="R212" i="1"/>
  <c r="AD212" i="1"/>
  <c r="Z213" i="1"/>
  <c r="V214" i="1"/>
  <c r="AH214" i="1"/>
  <c r="V191" i="1"/>
  <c r="S191" i="1"/>
  <c r="AE191" i="1"/>
  <c r="O192" i="1"/>
  <c r="AA192" i="1"/>
  <c r="W193" i="1"/>
  <c r="AI193" i="1"/>
  <c r="S194" i="1"/>
  <c r="AE194" i="1"/>
  <c r="O195" i="1"/>
  <c r="AA195" i="1"/>
  <c r="W196" i="1"/>
  <c r="AI196" i="1"/>
  <c r="S197" i="1"/>
  <c r="AE197" i="1"/>
  <c r="O198" i="1"/>
  <c r="AA198" i="1"/>
  <c r="W199" i="1"/>
  <c r="AI199" i="1"/>
  <c r="S200" i="1"/>
  <c r="AE200" i="1"/>
  <c r="O201" i="1"/>
  <c r="AA201" i="1"/>
  <c r="W202" i="1"/>
  <c r="AI202" i="1"/>
  <c r="S203" i="1"/>
  <c r="AE203" i="1"/>
  <c r="O204" i="1"/>
  <c r="AA204" i="1"/>
  <c r="W205" i="1"/>
  <c r="AI205" i="1"/>
  <c r="S206" i="1"/>
  <c r="AE206" i="1"/>
  <c r="O207" i="1"/>
  <c r="AA207" i="1"/>
  <c r="W208" i="1"/>
  <c r="AI208" i="1"/>
  <c r="S209" i="1"/>
  <c r="AE209" i="1"/>
  <c r="O210" i="1"/>
  <c r="AA210" i="1"/>
  <c r="W211" i="1"/>
  <c r="AI211" i="1"/>
  <c r="S212" i="1"/>
  <c r="AE212" i="1"/>
  <c r="O213" i="1"/>
  <c r="AA213" i="1"/>
  <c r="W214" i="1"/>
  <c r="AI214" i="1"/>
  <c r="W200" i="1"/>
  <c r="T191" i="1"/>
  <c r="AF191" i="1"/>
  <c r="P192" i="1"/>
  <c r="AB192" i="1"/>
  <c r="E193" i="1"/>
  <c r="D193" i="1" s="1"/>
  <c r="X193" i="1"/>
  <c r="AJ193" i="1"/>
  <c r="T194" i="1"/>
  <c r="AF194" i="1"/>
  <c r="P195" i="1"/>
  <c r="AB195" i="1"/>
  <c r="E196" i="1"/>
  <c r="D196" i="1" s="1"/>
  <c r="X196" i="1"/>
  <c r="AJ196" i="1"/>
  <c r="T197" i="1"/>
  <c r="AF197" i="1"/>
  <c r="P198" i="1"/>
  <c r="AB198" i="1"/>
  <c r="E199" i="1"/>
  <c r="D199" i="1" s="1"/>
  <c r="X199" i="1"/>
  <c r="AJ199" i="1"/>
  <c r="T200" i="1"/>
  <c r="AF200" i="1"/>
  <c r="P201" i="1"/>
  <c r="AB201" i="1"/>
  <c r="E202" i="1"/>
  <c r="D202" i="1" s="1"/>
  <c r="X202" i="1"/>
  <c r="AJ202" i="1"/>
  <c r="T203" i="1"/>
  <c r="AF203" i="1"/>
  <c r="P204" i="1"/>
  <c r="AB204" i="1"/>
  <c r="E205" i="1"/>
  <c r="D205" i="1" s="1"/>
  <c r="X205" i="1"/>
  <c r="AJ205" i="1"/>
  <c r="T206" i="1"/>
  <c r="AF206" i="1"/>
  <c r="P207" i="1"/>
  <c r="AB207" i="1"/>
  <c r="E208" i="1"/>
  <c r="D208" i="1" s="1"/>
  <c r="X208" i="1"/>
  <c r="AJ208" i="1"/>
  <c r="T209" i="1"/>
  <c r="AF209" i="1"/>
  <c r="P210" i="1"/>
  <c r="AB210" i="1"/>
  <c r="E211" i="1"/>
  <c r="D211" i="1" s="1"/>
  <c r="X211" i="1"/>
  <c r="AJ211" i="1"/>
  <c r="T212" i="1"/>
  <c r="AF212" i="1"/>
  <c r="P213" i="1"/>
  <c r="AB213" i="1"/>
  <c r="E214" i="1"/>
  <c r="D214" i="1" s="1"/>
  <c r="X214" i="1"/>
  <c r="AJ214" i="1"/>
  <c r="AH200" i="1"/>
  <c r="V203" i="1"/>
  <c r="AH209" i="1"/>
  <c r="AI203" i="1"/>
  <c r="U191" i="1"/>
  <c r="Q192" i="1"/>
  <c r="U194" i="1"/>
  <c r="Q195" i="1"/>
  <c r="U197" i="1"/>
  <c r="Q198" i="1"/>
  <c r="U200" i="1"/>
  <c r="Q201" i="1"/>
  <c r="U203" i="1"/>
  <c r="Q204" i="1"/>
  <c r="U206" i="1"/>
  <c r="Q207" i="1"/>
  <c r="U209" i="1"/>
  <c r="Q210" i="1"/>
  <c r="U212" i="1"/>
  <c r="Q213" i="1"/>
  <c r="AH176" i="1"/>
  <c r="V179" i="1"/>
  <c r="V185" i="1"/>
  <c r="AH185" i="1"/>
  <c r="W167" i="1"/>
  <c r="AI167" i="1"/>
  <c r="S168" i="1"/>
  <c r="AE168" i="1"/>
  <c r="W170" i="1"/>
  <c r="AI170" i="1"/>
  <c r="S171" i="1"/>
  <c r="AE171" i="1"/>
  <c r="W173" i="1"/>
  <c r="AI173" i="1"/>
  <c r="S174" i="1"/>
  <c r="AE174" i="1"/>
  <c r="W176" i="1"/>
  <c r="AI176" i="1"/>
  <c r="S177" i="1"/>
  <c r="AE177" i="1"/>
  <c r="W179" i="1"/>
  <c r="AI179" i="1"/>
  <c r="S180" i="1"/>
  <c r="AE180" i="1"/>
  <c r="W182" i="1"/>
  <c r="AI182" i="1"/>
  <c r="S183" i="1"/>
  <c r="AE183" i="1"/>
  <c r="W185" i="1"/>
  <c r="AI185" i="1"/>
  <c r="S186" i="1"/>
  <c r="AE186" i="1"/>
  <c r="W188" i="1"/>
  <c r="AI188" i="1"/>
  <c r="AE189" i="1"/>
  <c r="AH188" i="1"/>
  <c r="X167" i="1"/>
  <c r="AJ167" i="1"/>
  <c r="T168" i="1"/>
  <c r="AF168" i="1"/>
  <c r="E170" i="1"/>
  <c r="D170" i="1" s="1"/>
  <c r="X170" i="1"/>
  <c r="AJ170" i="1"/>
  <c r="AF171" i="1"/>
  <c r="E173" i="1"/>
  <c r="D173" i="1" s="1"/>
  <c r="X173" i="1"/>
  <c r="AJ173" i="1"/>
  <c r="E176" i="1"/>
  <c r="D176" i="1" s="1"/>
  <c r="X176" i="1"/>
  <c r="AJ176" i="1"/>
  <c r="E179" i="1"/>
  <c r="D179" i="1" s="1"/>
  <c r="X179" i="1"/>
  <c r="AJ179" i="1"/>
  <c r="E182" i="1"/>
  <c r="D182" i="1" s="1"/>
  <c r="X182" i="1"/>
  <c r="AJ182" i="1"/>
  <c r="E185" i="1"/>
  <c r="D185" i="1" s="1"/>
  <c r="X185" i="1"/>
  <c r="AJ185" i="1"/>
  <c r="E188" i="1"/>
  <c r="D188" i="1" s="1"/>
  <c r="X188" i="1"/>
  <c r="AJ188" i="1"/>
  <c r="AH182" i="1"/>
  <c r="Y167" i="1"/>
  <c r="U168" i="1"/>
  <c r="AG168" i="1"/>
  <c r="Y170" i="1"/>
  <c r="U171" i="1"/>
  <c r="AG171" i="1"/>
  <c r="Y173" i="1"/>
  <c r="U174" i="1"/>
  <c r="AG174" i="1"/>
  <c r="Y176" i="1"/>
  <c r="U177" i="1"/>
  <c r="AG177" i="1"/>
  <c r="Y179" i="1"/>
  <c r="U180" i="1"/>
  <c r="AG180" i="1"/>
  <c r="Y182" i="1"/>
  <c r="U183" i="1"/>
  <c r="AG183" i="1"/>
  <c r="Y185" i="1"/>
  <c r="U186" i="1"/>
  <c r="AG186" i="1"/>
  <c r="Y188" i="1"/>
  <c r="U189" i="1"/>
  <c r="AG189" i="1"/>
  <c r="V182" i="1"/>
  <c r="V188" i="1"/>
  <c r="Z167" i="1"/>
  <c r="V168" i="1"/>
  <c r="AH168" i="1"/>
  <c r="Z170" i="1"/>
  <c r="V171" i="1"/>
  <c r="AH171" i="1"/>
  <c r="Z173" i="1"/>
  <c r="V174" i="1"/>
  <c r="AH174" i="1"/>
  <c r="Z176" i="1"/>
  <c r="V177" i="1"/>
  <c r="AH177" i="1"/>
  <c r="Z179" i="1"/>
  <c r="V180" i="1"/>
  <c r="AH180" i="1"/>
  <c r="Z182" i="1"/>
  <c r="V183" i="1"/>
  <c r="AH183" i="1"/>
  <c r="Z185" i="1"/>
  <c r="V186" i="1"/>
  <c r="AH186" i="1"/>
  <c r="Z188" i="1"/>
  <c r="V189" i="1"/>
  <c r="AH189" i="1"/>
  <c r="AH173" i="1"/>
  <c r="AH179" i="1"/>
  <c r="O167" i="1"/>
  <c r="AA167" i="1"/>
  <c r="W168" i="1"/>
  <c r="AI168" i="1"/>
  <c r="O170" i="1"/>
  <c r="AA170" i="1"/>
  <c r="W171" i="1"/>
  <c r="AI171" i="1"/>
  <c r="O173" i="1"/>
  <c r="AA173" i="1"/>
  <c r="W174" i="1"/>
  <c r="AI174" i="1"/>
  <c r="O176" i="1"/>
  <c r="AA176" i="1"/>
  <c r="W177" i="1"/>
  <c r="AI177" i="1"/>
  <c r="O179" i="1"/>
  <c r="AA179" i="1"/>
  <c r="W180" i="1"/>
  <c r="AI180" i="1"/>
  <c r="O182" i="1"/>
  <c r="AA182" i="1"/>
  <c r="W183" i="1"/>
  <c r="AI183" i="1"/>
  <c r="O185" i="1"/>
  <c r="AA185" i="1"/>
  <c r="W186" i="1"/>
  <c r="AI186" i="1"/>
  <c r="O188" i="1"/>
  <c r="AA188" i="1"/>
  <c r="W189" i="1"/>
  <c r="AI189" i="1"/>
  <c r="V167" i="1"/>
  <c r="P167" i="1"/>
  <c r="AB167" i="1"/>
  <c r="E168" i="1"/>
  <c r="D168" i="1" s="1"/>
  <c r="X168" i="1"/>
  <c r="AJ168" i="1"/>
  <c r="P170" i="1"/>
  <c r="AB170" i="1"/>
  <c r="E171" i="1"/>
  <c r="D171" i="1" s="1"/>
  <c r="X171" i="1"/>
  <c r="AJ171" i="1"/>
  <c r="P173" i="1"/>
  <c r="AB173" i="1"/>
  <c r="E174" i="1"/>
  <c r="D174" i="1" s="1"/>
  <c r="X174" i="1"/>
  <c r="AJ174" i="1"/>
  <c r="P176" i="1"/>
  <c r="AB176" i="1"/>
  <c r="E177" i="1"/>
  <c r="D177" i="1" s="1"/>
  <c r="X177" i="1"/>
  <c r="AJ177" i="1"/>
  <c r="P179" i="1"/>
  <c r="AB179" i="1"/>
  <c r="E180" i="1"/>
  <c r="D180" i="1" s="1"/>
  <c r="X180" i="1"/>
  <c r="AJ180" i="1"/>
  <c r="P182" i="1"/>
  <c r="AB182" i="1"/>
  <c r="E183" i="1"/>
  <c r="D183" i="1" s="1"/>
  <c r="X183" i="1"/>
  <c r="AJ183" i="1"/>
  <c r="P185" i="1"/>
  <c r="AB185" i="1"/>
  <c r="E186" i="1"/>
  <c r="D186" i="1" s="1"/>
  <c r="X186" i="1"/>
  <c r="AJ186" i="1"/>
  <c r="P188" i="1"/>
  <c r="AB188" i="1"/>
  <c r="E189" i="1"/>
  <c r="D189" i="1" s="1"/>
  <c r="X189" i="1"/>
  <c r="AJ189" i="1"/>
  <c r="Q167" i="1"/>
  <c r="AC167" i="1"/>
  <c r="Y168" i="1"/>
  <c r="U169" i="1"/>
  <c r="AG169" i="1"/>
  <c r="Q170" i="1"/>
  <c r="AC170" i="1"/>
  <c r="Y171" i="1"/>
  <c r="U172" i="1"/>
  <c r="AG172" i="1"/>
  <c r="Q173" i="1"/>
  <c r="AC173" i="1"/>
  <c r="Y174" i="1"/>
  <c r="U175" i="1"/>
  <c r="AG175" i="1"/>
  <c r="Q176" i="1"/>
  <c r="AC176" i="1"/>
  <c r="Y177" i="1"/>
  <c r="U178" i="1"/>
  <c r="AG178" i="1"/>
  <c r="Q179" i="1"/>
  <c r="AC179" i="1"/>
  <c r="Y180" i="1"/>
  <c r="U181" i="1"/>
  <c r="AG181" i="1"/>
  <c r="Q182" i="1"/>
  <c r="AC182" i="1"/>
  <c r="Y183" i="1"/>
  <c r="U184" i="1"/>
  <c r="AG184" i="1"/>
  <c r="Q185" i="1"/>
  <c r="AC185" i="1"/>
  <c r="Y186" i="1"/>
  <c r="U187" i="1"/>
  <c r="AG187" i="1"/>
  <c r="Q188" i="1"/>
  <c r="AC188" i="1"/>
  <c r="Y189" i="1"/>
  <c r="U190" i="1"/>
  <c r="AG190" i="1"/>
  <c r="R167" i="1"/>
  <c r="AD167" i="1"/>
  <c r="Z168" i="1"/>
  <c r="V169" i="1"/>
  <c r="AH169" i="1"/>
  <c r="R170" i="1"/>
  <c r="AD170" i="1"/>
  <c r="Z171" i="1"/>
  <c r="V172" i="1"/>
  <c r="AH172" i="1"/>
  <c r="R173" i="1"/>
  <c r="AD173" i="1"/>
  <c r="Z174" i="1"/>
  <c r="V175" i="1"/>
  <c r="AH175" i="1"/>
  <c r="R176" i="1"/>
  <c r="AD176" i="1"/>
  <c r="Z177" i="1"/>
  <c r="V178" i="1"/>
  <c r="AH178" i="1"/>
  <c r="R179" i="1"/>
  <c r="AD179" i="1"/>
  <c r="Z180" i="1"/>
  <c r="V181" i="1"/>
  <c r="AH181" i="1"/>
  <c r="R182" i="1"/>
  <c r="AD182" i="1"/>
  <c r="Z183" i="1"/>
  <c r="V184" i="1"/>
  <c r="AH184" i="1"/>
  <c r="R185" i="1"/>
  <c r="AD185" i="1"/>
  <c r="Z186" i="1"/>
  <c r="V187" i="1"/>
  <c r="AH187" i="1"/>
  <c r="R188" i="1"/>
  <c r="AD188" i="1"/>
  <c r="Z189" i="1"/>
  <c r="V190" i="1"/>
  <c r="AH190" i="1"/>
  <c r="AH167" i="1"/>
  <c r="V173" i="1"/>
  <c r="S167" i="1"/>
  <c r="AE167" i="1"/>
  <c r="O168" i="1"/>
  <c r="AA168" i="1"/>
  <c r="W169" i="1"/>
  <c r="AI169" i="1"/>
  <c r="S170" i="1"/>
  <c r="AE170" i="1"/>
  <c r="O171" i="1"/>
  <c r="AA171" i="1"/>
  <c r="W172" i="1"/>
  <c r="AI172" i="1"/>
  <c r="S173" i="1"/>
  <c r="AE173" i="1"/>
  <c r="O174" i="1"/>
  <c r="AA174" i="1"/>
  <c r="W175" i="1"/>
  <c r="AI175" i="1"/>
  <c r="S176" i="1"/>
  <c r="AE176" i="1"/>
  <c r="O177" i="1"/>
  <c r="AA177" i="1"/>
  <c r="W178" i="1"/>
  <c r="AI178" i="1"/>
  <c r="S179" i="1"/>
  <c r="AE179" i="1"/>
  <c r="O180" i="1"/>
  <c r="AA180" i="1"/>
  <c r="W181" i="1"/>
  <c r="AI181" i="1"/>
  <c r="S182" i="1"/>
  <c r="AE182" i="1"/>
  <c r="O183" i="1"/>
  <c r="AA183" i="1"/>
  <c r="W184" i="1"/>
  <c r="AI184" i="1"/>
  <c r="S185" i="1"/>
  <c r="AE185" i="1"/>
  <c r="O186" i="1"/>
  <c r="AA186" i="1"/>
  <c r="W187" i="1"/>
  <c r="AI187" i="1"/>
  <c r="S188" i="1"/>
  <c r="AE188" i="1"/>
  <c r="O189" i="1"/>
  <c r="AA189" i="1"/>
  <c r="W190" i="1"/>
  <c r="AI190" i="1"/>
  <c r="AH170" i="1"/>
  <c r="V176" i="1"/>
  <c r="T167" i="1"/>
  <c r="AF167" i="1"/>
  <c r="P168" i="1"/>
  <c r="AB168" i="1"/>
  <c r="E169" i="1"/>
  <c r="D169" i="1" s="1"/>
  <c r="X169" i="1"/>
  <c r="AJ169" i="1"/>
  <c r="T170" i="1"/>
  <c r="AF170" i="1"/>
  <c r="P171" i="1"/>
  <c r="AB171" i="1"/>
  <c r="E172" i="1"/>
  <c r="D172" i="1" s="1"/>
  <c r="X172" i="1"/>
  <c r="AJ172" i="1"/>
  <c r="T173" i="1"/>
  <c r="AF173" i="1"/>
  <c r="P174" i="1"/>
  <c r="AB174" i="1"/>
  <c r="E175" i="1"/>
  <c r="D175" i="1" s="1"/>
  <c r="X175" i="1"/>
  <c r="AJ175" i="1"/>
  <c r="T176" i="1"/>
  <c r="AF176" i="1"/>
  <c r="P177" i="1"/>
  <c r="AB177" i="1"/>
  <c r="E178" i="1"/>
  <c r="D178" i="1" s="1"/>
  <c r="X178" i="1"/>
  <c r="AJ178" i="1"/>
  <c r="T179" i="1"/>
  <c r="AF179" i="1"/>
  <c r="P180" i="1"/>
  <c r="AB180" i="1"/>
  <c r="E181" i="1"/>
  <c r="D181" i="1" s="1"/>
  <c r="X181" i="1"/>
  <c r="AJ181" i="1"/>
  <c r="T182" i="1"/>
  <c r="AF182" i="1"/>
  <c r="P183" i="1"/>
  <c r="AB183" i="1"/>
  <c r="E184" i="1"/>
  <c r="D184" i="1" s="1"/>
  <c r="X184" i="1"/>
  <c r="AJ184" i="1"/>
  <c r="T185" i="1"/>
  <c r="AF185" i="1"/>
  <c r="P186" i="1"/>
  <c r="AB186" i="1"/>
  <c r="E187" i="1"/>
  <c r="D187" i="1" s="1"/>
  <c r="X187" i="1"/>
  <c r="AJ187" i="1"/>
  <c r="T188" i="1"/>
  <c r="AF188" i="1"/>
  <c r="P189" i="1"/>
  <c r="AB189" i="1"/>
  <c r="E190" i="1"/>
  <c r="D190" i="1" s="1"/>
  <c r="X190" i="1"/>
  <c r="AJ190" i="1"/>
  <c r="V170" i="1"/>
  <c r="U167" i="1"/>
  <c r="Q168" i="1"/>
  <c r="U170" i="1"/>
  <c r="Q171" i="1"/>
  <c r="U173" i="1"/>
  <c r="Q174" i="1"/>
  <c r="U176" i="1"/>
  <c r="Q177" i="1"/>
  <c r="U179" i="1"/>
  <c r="Q180" i="1"/>
  <c r="U182" i="1"/>
  <c r="Q183" i="1"/>
  <c r="U185" i="1"/>
  <c r="Q186" i="1"/>
  <c r="U188" i="1"/>
  <c r="Q189" i="1"/>
  <c r="AH143" i="1"/>
  <c r="V158" i="1"/>
  <c r="AH158" i="1"/>
  <c r="W143" i="1"/>
  <c r="AI143" i="1"/>
  <c r="S144" i="1"/>
  <c r="AE144" i="1"/>
  <c r="W146" i="1"/>
  <c r="AI146" i="1"/>
  <c r="S147" i="1"/>
  <c r="AE147" i="1"/>
  <c r="W149" i="1"/>
  <c r="AI149" i="1"/>
  <c r="S150" i="1"/>
  <c r="AE150" i="1"/>
  <c r="W152" i="1"/>
  <c r="AI152" i="1"/>
  <c r="S153" i="1"/>
  <c r="AE153" i="1"/>
  <c r="W155" i="1"/>
  <c r="AI155" i="1"/>
  <c r="S156" i="1"/>
  <c r="AE156" i="1"/>
  <c r="W158" i="1"/>
  <c r="AI158" i="1"/>
  <c r="S159" i="1"/>
  <c r="AE159" i="1"/>
  <c r="W161" i="1"/>
  <c r="AI161" i="1"/>
  <c r="S162" i="1"/>
  <c r="AE162" i="1"/>
  <c r="W164" i="1"/>
  <c r="AI164" i="1"/>
  <c r="E143" i="1"/>
  <c r="D143" i="1" s="1"/>
  <c r="X143" i="1"/>
  <c r="AJ143" i="1"/>
  <c r="T144" i="1"/>
  <c r="AF144" i="1"/>
  <c r="E146" i="1"/>
  <c r="D146" i="1" s="1"/>
  <c r="X146" i="1"/>
  <c r="AJ146" i="1"/>
  <c r="T147" i="1"/>
  <c r="AF147" i="1"/>
  <c r="E149" i="1"/>
  <c r="D149" i="1" s="1"/>
  <c r="X149" i="1"/>
  <c r="AJ149" i="1"/>
  <c r="T150" i="1"/>
  <c r="AF150" i="1"/>
  <c r="E152" i="1"/>
  <c r="D152" i="1" s="1"/>
  <c r="X152" i="1"/>
  <c r="AJ152" i="1"/>
  <c r="T153" i="1"/>
  <c r="AF153" i="1"/>
  <c r="E155" i="1"/>
  <c r="D155" i="1" s="1"/>
  <c r="X155" i="1"/>
  <c r="AJ155" i="1"/>
  <c r="T156" i="1"/>
  <c r="AF156" i="1"/>
  <c r="E158" i="1"/>
  <c r="D158" i="1" s="1"/>
  <c r="X158" i="1"/>
  <c r="AJ158" i="1"/>
  <c r="T159" i="1"/>
  <c r="AF159" i="1"/>
  <c r="E161" i="1"/>
  <c r="D161" i="1" s="1"/>
  <c r="X161" i="1"/>
  <c r="AJ161" i="1"/>
  <c r="T162" i="1"/>
  <c r="AF162" i="1"/>
  <c r="E164" i="1"/>
  <c r="D164" i="1" s="1"/>
  <c r="X164" i="1"/>
  <c r="AJ164" i="1"/>
  <c r="T165" i="1"/>
  <c r="AF165" i="1"/>
  <c r="Y143" i="1"/>
  <c r="U144" i="1"/>
  <c r="AG144" i="1"/>
  <c r="Q145" i="1"/>
  <c r="AC145" i="1"/>
  <c r="Y146" i="1"/>
  <c r="U147" i="1"/>
  <c r="AG147" i="1"/>
  <c r="Q148" i="1"/>
  <c r="AC148" i="1"/>
  <c r="Y149" i="1"/>
  <c r="U150" i="1"/>
  <c r="AG150" i="1"/>
  <c r="Q151" i="1"/>
  <c r="AC151" i="1"/>
  <c r="Y152" i="1"/>
  <c r="U153" i="1"/>
  <c r="AG153" i="1"/>
  <c r="Q154" i="1"/>
  <c r="AC154" i="1"/>
  <c r="Y155" i="1"/>
  <c r="U156" i="1"/>
  <c r="AG156" i="1"/>
  <c r="Q157" i="1"/>
  <c r="AC157" i="1"/>
  <c r="Y158" i="1"/>
  <c r="U159" i="1"/>
  <c r="AG159" i="1"/>
  <c r="Q160" i="1"/>
  <c r="AC160" i="1"/>
  <c r="Y161" i="1"/>
  <c r="U162" i="1"/>
  <c r="AG162" i="1"/>
  <c r="Q163" i="1"/>
  <c r="AC163" i="1"/>
  <c r="Y164" i="1"/>
  <c r="U165" i="1"/>
  <c r="AG165" i="1"/>
  <c r="Q166" i="1"/>
  <c r="AC166" i="1"/>
  <c r="V143" i="1"/>
  <c r="V146" i="1"/>
  <c r="AH152" i="1"/>
  <c r="AH155" i="1"/>
  <c r="V164" i="1"/>
  <c r="Z143" i="1"/>
  <c r="V144" i="1"/>
  <c r="AH144" i="1"/>
  <c r="Z146" i="1"/>
  <c r="V147" i="1"/>
  <c r="AH147" i="1"/>
  <c r="Z149" i="1"/>
  <c r="V150" i="1"/>
  <c r="AH150" i="1"/>
  <c r="Z152" i="1"/>
  <c r="V153" i="1"/>
  <c r="AH153" i="1"/>
  <c r="Z155" i="1"/>
  <c r="V156" i="1"/>
  <c r="AH156" i="1"/>
  <c r="Z158" i="1"/>
  <c r="V159" i="1"/>
  <c r="AH159" i="1"/>
  <c r="Z161" i="1"/>
  <c r="V162" i="1"/>
  <c r="AH162" i="1"/>
  <c r="Z164" i="1"/>
  <c r="V165" i="1"/>
  <c r="AH165" i="1"/>
  <c r="V149" i="1"/>
  <c r="AH149" i="1"/>
  <c r="V152" i="1"/>
  <c r="O143" i="1"/>
  <c r="AA143" i="1"/>
  <c r="W144" i="1"/>
  <c r="AI144" i="1"/>
  <c r="S145" i="1"/>
  <c r="AE145" i="1"/>
  <c r="O146" i="1"/>
  <c r="AA146" i="1"/>
  <c r="W147" i="1"/>
  <c r="AI147" i="1"/>
  <c r="S148" i="1"/>
  <c r="AE148" i="1"/>
  <c r="O149" i="1"/>
  <c r="AA149" i="1"/>
  <c r="W150" i="1"/>
  <c r="AI150" i="1"/>
  <c r="S151" i="1"/>
  <c r="AE151" i="1"/>
  <c r="O152" i="1"/>
  <c r="AA152" i="1"/>
  <c r="W153" i="1"/>
  <c r="AI153" i="1"/>
  <c r="S154" i="1"/>
  <c r="AE154" i="1"/>
  <c r="O155" i="1"/>
  <c r="AA155" i="1"/>
  <c r="W156" i="1"/>
  <c r="AI156" i="1"/>
  <c r="S157" i="1"/>
  <c r="AE157" i="1"/>
  <c r="O158" i="1"/>
  <c r="AA158" i="1"/>
  <c r="W159" i="1"/>
  <c r="AI159" i="1"/>
  <c r="S160" i="1"/>
  <c r="AE160" i="1"/>
  <c r="O161" i="1"/>
  <c r="AA161" i="1"/>
  <c r="W162" i="1"/>
  <c r="AI162" i="1"/>
  <c r="S163" i="1"/>
  <c r="AE163" i="1"/>
  <c r="O164" i="1"/>
  <c r="AA164" i="1"/>
  <c r="W165" i="1"/>
  <c r="AI165" i="1"/>
  <c r="S166" i="1"/>
  <c r="AE166" i="1"/>
  <c r="P143" i="1"/>
  <c r="AB143" i="1"/>
  <c r="E144" i="1"/>
  <c r="D144" i="1" s="1"/>
  <c r="X144" i="1"/>
  <c r="AJ144" i="1"/>
  <c r="T145" i="1"/>
  <c r="AF145" i="1"/>
  <c r="P146" i="1"/>
  <c r="AB146" i="1"/>
  <c r="E147" i="1"/>
  <c r="D147" i="1" s="1"/>
  <c r="X147" i="1"/>
  <c r="AJ147" i="1"/>
  <c r="T148" i="1"/>
  <c r="AF148" i="1"/>
  <c r="P149" i="1"/>
  <c r="AB149" i="1"/>
  <c r="E150" i="1"/>
  <c r="D150" i="1" s="1"/>
  <c r="X150" i="1"/>
  <c r="AJ150" i="1"/>
  <c r="T151" i="1"/>
  <c r="AF151" i="1"/>
  <c r="P152" i="1"/>
  <c r="AB152" i="1"/>
  <c r="E153" i="1"/>
  <c r="D153" i="1" s="1"/>
  <c r="X153" i="1"/>
  <c r="AJ153" i="1"/>
  <c r="T154" i="1"/>
  <c r="AF154" i="1"/>
  <c r="P155" i="1"/>
  <c r="AB155" i="1"/>
  <c r="E156" i="1"/>
  <c r="D156" i="1" s="1"/>
  <c r="X156" i="1"/>
  <c r="AJ156" i="1"/>
  <c r="T157" i="1"/>
  <c r="AF157" i="1"/>
  <c r="P158" i="1"/>
  <c r="AB158" i="1"/>
  <c r="E159" i="1"/>
  <c r="D159" i="1" s="1"/>
  <c r="X159" i="1"/>
  <c r="AJ159" i="1"/>
  <c r="T160" i="1"/>
  <c r="AF160" i="1"/>
  <c r="P161" i="1"/>
  <c r="AB161" i="1"/>
  <c r="E162" i="1"/>
  <c r="D162" i="1" s="1"/>
  <c r="X162" i="1"/>
  <c r="AJ162" i="1"/>
  <c r="T163" i="1"/>
  <c r="AF163" i="1"/>
  <c r="P164" i="1"/>
  <c r="AB164" i="1"/>
  <c r="E165" i="1"/>
  <c r="D165" i="1" s="1"/>
  <c r="X165" i="1"/>
  <c r="AJ165" i="1"/>
  <c r="T166" i="1"/>
  <c r="AF166" i="1"/>
  <c r="AH146" i="1"/>
  <c r="Q143" i="1"/>
  <c r="AC143" i="1"/>
  <c r="Y144" i="1"/>
  <c r="U145" i="1"/>
  <c r="AG145" i="1"/>
  <c r="Q146" i="1"/>
  <c r="AC146" i="1"/>
  <c r="Y147" i="1"/>
  <c r="U148" i="1"/>
  <c r="AG148" i="1"/>
  <c r="Q149" i="1"/>
  <c r="AC149" i="1"/>
  <c r="Y150" i="1"/>
  <c r="U151" i="1"/>
  <c r="AG151" i="1"/>
  <c r="Q152" i="1"/>
  <c r="AC152" i="1"/>
  <c r="Y153" i="1"/>
  <c r="U154" i="1"/>
  <c r="AG154" i="1"/>
  <c r="Q155" i="1"/>
  <c r="AC155" i="1"/>
  <c r="Y156" i="1"/>
  <c r="U157" i="1"/>
  <c r="AG157" i="1"/>
  <c r="Q158" i="1"/>
  <c r="AC158" i="1"/>
  <c r="Y159" i="1"/>
  <c r="U160" i="1"/>
  <c r="AG160" i="1"/>
  <c r="Q161" i="1"/>
  <c r="AC161" i="1"/>
  <c r="Y162" i="1"/>
  <c r="U163" i="1"/>
  <c r="AG163" i="1"/>
  <c r="Q164" i="1"/>
  <c r="AC164" i="1"/>
  <c r="Y165" i="1"/>
  <c r="U166" i="1"/>
  <c r="AG166" i="1"/>
  <c r="R143" i="1"/>
  <c r="AD143" i="1"/>
  <c r="Z144" i="1"/>
  <c r="V145" i="1"/>
  <c r="AH145" i="1"/>
  <c r="R146" i="1"/>
  <c r="AD146" i="1"/>
  <c r="Z147" i="1"/>
  <c r="V148" i="1"/>
  <c r="AH148" i="1"/>
  <c r="R149" i="1"/>
  <c r="AD149" i="1"/>
  <c r="Z150" i="1"/>
  <c r="V151" i="1"/>
  <c r="AH151" i="1"/>
  <c r="R152" i="1"/>
  <c r="AD152" i="1"/>
  <c r="Z153" i="1"/>
  <c r="V154" i="1"/>
  <c r="AH154" i="1"/>
  <c r="R155" i="1"/>
  <c r="AD155" i="1"/>
  <c r="Z156" i="1"/>
  <c r="V157" i="1"/>
  <c r="AH157" i="1"/>
  <c r="R158" i="1"/>
  <c r="AD158" i="1"/>
  <c r="Z159" i="1"/>
  <c r="V160" i="1"/>
  <c r="AH160" i="1"/>
  <c r="R161" i="1"/>
  <c r="AD161" i="1"/>
  <c r="Z162" i="1"/>
  <c r="V163" i="1"/>
  <c r="AH163" i="1"/>
  <c r="R164" i="1"/>
  <c r="AD164" i="1"/>
  <c r="Z165" i="1"/>
  <c r="V166" i="1"/>
  <c r="AH166" i="1"/>
  <c r="S143" i="1"/>
  <c r="AE143" i="1"/>
  <c r="O144" i="1"/>
  <c r="AA144" i="1"/>
  <c r="W145" i="1"/>
  <c r="AI145" i="1"/>
  <c r="S146" i="1"/>
  <c r="AE146" i="1"/>
  <c r="O147" i="1"/>
  <c r="AA147" i="1"/>
  <c r="W148" i="1"/>
  <c r="AI148" i="1"/>
  <c r="S149" i="1"/>
  <c r="AE149" i="1"/>
  <c r="O150" i="1"/>
  <c r="AA150" i="1"/>
  <c r="W151" i="1"/>
  <c r="AI151" i="1"/>
  <c r="S152" i="1"/>
  <c r="AE152" i="1"/>
  <c r="O153" i="1"/>
  <c r="AA153" i="1"/>
  <c r="W154" i="1"/>
  <c r="AI154" i="1"/>
  <c r="S155" i="1"/>
  <c r="AE155" i="1"/>
  <c r="O156" i="1"/>
  <c r="AA156" i="1"/>
  <c r="W157" i="1"/>
  <c r="AI157" i="1"/>
  <c r="S158" i="1"/>
  <c r="AE158" i="1"/>
  <c r="O159" i="1"/>
  <c r="AA159" i="1"/>
  <c r="W160" i="1"/>
  <c r="AI160" i="1"/>
  <c r="S161" i="1"/>
  <c r="AE161" i="1"/>
  <c r="O162" i="1"/>
  <c r="AA162" i="1"/>
  <c r="W163" i="1"/>
  <c r="AI163" i="1"/>
  <c r="S164" i="1"/>
  <c r="AE164" i="1"/>
  <c r="O165" i="1"/>
  <c r="AA165" i="1"/>
  <c r="W166" i="1"/>
  <c r="AI166" i="1"/>
  <c r="V155" i="1"/>
  <c r="T143" i="1"/>
  <c r="AF143" i="1"/>
  <c r="P144" i="1"/>
  <c r="AB144" i="1"/>
  <c r="E145" i="1"/>
  <c r="D145" i="1" s="1"/>
  <c r="X145" i="1"/>
  <c r="AJ145" i="1"/>
  <c r="T146" i="1"/>
  <c r="AF146" i="1"/>
  <c r="P147" i="1"/>
  <c r="AB147" i="1"/>
  <c r="E148" i="1"/>
  <c r="D148" i="1" s="1"/>
  <c r="X148" i="1"/>
  <c r="AJ148" i="1"/>
  <c r="T149" i="1"/>
  <c r="AF149" i="1"/>
  <c r="P150" i="1"/>
  <c r="AB150" i="1"/>
  <c r="E151" i="1"/>
  <c r="D151" i="1" s="1"/>
  <c r="X151" i="1"/>
  <c r="AJ151" i="1"/>
  <c r="T152" i="1"/>
  <c r="AF152" i="1"/>
  <c r="P153" i="1"/>
  <c r="AB153" i="1"/>
  <c r="E154" i="1"/>
  <c r="D154" i="1" s="1"/>
  <c r="X154" i="1"/>
  <c r="AJ154" i="1"/>
  <c r="T155" i="1"/>
  <c r="AF155" i="1"/>
  <c r="P156" i="1"/>
  <c r="AB156" i="1"/>
  <c r="E157" i="1"/>
  <c r="D157" i="1" s="1"/>
  <c r="X157" i="1"/>
  <c r="AJ157" i="1"/>
  <c r="T158" i="1"/>
  <c r="AF158" i="1"/>
  <c r="P159" i="1"/>
  <c r="AB159" i="1"/>
  <c r="E160" i="1"/>
  <c r="D160" i="1" s="1"/>
  <c r="X160" i="1"/>
  <c r="AJ160" i="1"/>
  <c r="T161" i="1"/>
  <c r="AF161" i="1"/>
  <c r="P162" i="1"/>
  <c r="AB162" i="1"/>
  <c r="E163" i="1"/>
  <c r="D163" i="1" s="1"/>
  <c r="X163" i="1"/>
  <c r="AJ163" i="1"/>
  <c r="T164" i="1"/>
  <c r="AF164" i="1"/>
  <c r="P165" i="1"/>
  <c r="AB165" i="1"/>
  <c r="E166" i="1"/>
  <c r="D166" i="1" s="1"/>
  <c r="X166" i="1"/>
  <c r="AJ166" i="1"/>
  <c r="V161" i="1"/>
  <c r="AH161" i="1"/>
  <c r="AH164" i="1"/>
  <c r="U143" i="1"/>
  <c r="Q144" i="1"/>
  <c r="U146" i="1"/>
  <c r="Q147" i="1"/>
  <c r="U149" i="1"/>
  <c r="Q150" i="1"/>
  <c r="U152" i="1"/>
  <c r="Q153" i="1"/>
  <c r="U155" i="1"/>
  <c r="Q156" i="1"/>
  <c r="U158" i="1"/>
  <c r="Q159" i="1"/>
  <c r="U161" i="1"/>
  <c r="Q162" i="1"/>
  <c r="U164" i="1"/>
  <c r="Q165" i="1"/>
  <c r="V122" i="1"/>
  <c r="AH125" i="1"/>
  <c r="AH128" i="1"/>
  <c r="V137" i="1"/>
  <c r="AH137" i="1"/>
  <c r="R138" i="1"/>
  <c r="AD138" i="1"/>
  <c r="AH140" i="1"/>
  <c r="R141" i="1"/>
  <c r="W119" i="1"/>
  <c r="AI119" i="1"/>
  <c r="S120" i="1"/>
  <c r="AE120" i="1"/>
  <c r="W122" i="1"/>
  <c r="AI122" i="1"/>
  <c r="S123" i="1"/>
  <c r="AE123" i="1"/>
  <c r="W125" i="1"/>
  <c r="AI125" i="1"/>
  <c r="S126" i="1"/>
  <c r="AE126" i="1"/>
  <c r="W128" i="1"/>
  <c r="AI128" i="1"/>
  <c r="S129" i="1"/>
  <c r="AE129" i="1"/>
  <c r="W131" i="1"/>
  <c r="AI131" i="1"/>
  <c r="S132" i="1"/>
  <c r="AE132" i="1"/>
  <c r="W134" i="1"/>
  <c r="AI134" i="1"/>
  <c r="S135" i="1"/>
  <c r="AE135" i="1"/>
  <c r="W137" i="1"/>
  <c r="AI137" i="1"/>
  <c r="S138" i="1"/>
  <c r="AE138" i="1"/>
  <c r="W140" i="1"/>
  <c r="AI140" i="1"/>
  <c r="S141" i="1"/>
  <c r="AE141" i="1"/>
  <c r="AH119" i="1"/>
  <c r="AH122" i="1"/>
  <c r="V131" i="1"/>
  <c r="AH131" i="1"/>
  <c r="V134" i="1"/>
  <c r="V140" i="1"/>
  <c r="AD141" i="1"/>
  <c r="E119" i="1"/>
  <c r="D119" i="1" s="1"/>
  <c r="X119" i="1"/>
  <c r="AJ119" i="1"/>
  <c r="T120" i="1"/>
  <c r="AF120" i="1"/>
  <c r="E122" i="1"/>
  <c r="D122" i="1" s="1"/>
  <c r="X122" i="1"/>
  <c r="AJ122" i="1"/>
  <c r="T123" i="1"/>
  <c r="AF123" i="1"/>
  <c r="E125" i="1"/>
  <c r="D125" i="1" s="1"/>
  <c r="X125" i="1"/>
  <c r="AJ125" i="1"/>
  <c r="T126" i="1"/>
  <c r="AF126" i="1"/>
  <c r="E128" i="1"/>
  <c r="D128" i="1" s="1"/>
  <c r="X128" i="1"/>
  <c r="AJ128" i="1"/>
  <c r="T129" i="1"/>
  <c r="AF129" i="1"/>
  <c r="E131" i="1"/>
  <c r="D131" i="1" s="1"/>
  <c r="X131" i="1"/>
  <c r="AJ131" i="1"/>
  <c r="T132" i="1"/>
  <c r="AF132" i="1"/>
  <c r="E134" i="1"/>
  <c r="D134" i="1" s="1"/>
  <c r="X134" i="1"/>
  <c r="AJ134" i="1"/>
  <c r="T135" i="1"/>
  <c r="AF135" i="1"/>
  <c r="E137" i="1"/>
  <c r="D137" i="1" s="1"/>
  <c r="X137" i="1"/>
  <c r="AJ137" i="1"/>
  <c r="T138" i="1"/>
  <c r="AF138" i="1"/>
  <c r="E140" i="1"/>
  <c r="D140" i="1" s="1"/>
  <c r="X140" i="1"/>
  <c r="AJ140" i="1"/>
  <c r="T141" i="1"/>
  <c r="AF141" i="1"/>
  <c r="V119" i="1"/>
  <c r="V125" i="1"/>
  <c r="V128" i="1"/>
  <c r="AH134" i="1"/>
  <c r="Y119" i="1"/>
  <c r="U120" i="1"/>
  <c r="AG120" i="1"/>
  <c r="Y122" i="1"/>
  <c r="U123" i="1"/>
  <c r="AG123" i="1"/>
  <c r="Y125" i="1"/>
  <c r="U126" i="1"/>
  <c r="AG126" i="1"/>
  <c r="Y128" i="1"/>
  <c r="U129" i="1"/>
  <c r="AG129" i="1"/>
  <c r="Y131" i="1"/>
  <c r="U132" i="1"/>
  <c r="AG132" i="1"/>
  <c r="Y134" i="1"/>
  <c r="U135" i="1"/>
  <c r="AG135" i="1"/>
  <c r="Y137" i="1"/>
  <c r="U138" i="1"/>
  <c r="AG138" i="1"/>
  <c r="Y140" i="1"/>
  <c r="U141" i="1"/>
  <c r="AG141" i="1"/>
  <c r="V120" i="1"/>
  <c r="AH129" i="1"/>
  <c r="Z131" i="1"/>
  <c r="Z134" i="1"/>
  <c r="V135" i="1"/>
  <c r="AH135" i="1"/>
  <c r="Z137" i="1"/>
  <c r="O119" i="1"/>
  <c r="AA119" i="1"/>
  <c r="W120" i="1"/>
  <c r="AI120" i="1"/>
  <c r="O122" i="1"/>
  <c r="AA122" i="1"/>
  <c r="W123" i="1"/>
  <c r="AI123" i="1"/>
  <c r="O125" i="1"/>
  <c r="AA125" i="1"/>
  <c r="W126" i="1"/>
  <c r="AI126" i="1"/>
  <c r="O128" i="1"/>
  <c r="AA128" i="1"/>
  <c r="W129" i="1"/>
  <c r="AI129" i="1"/>
  <c r="O131" i="1"/>
  <c r="AA131" i="1"/>
  <c r="W132" i="1"/>
  <c r="AI132" i="1"/>
  <c r="O134" i="1"/>
  <c r="AA134" i="1"/>
  <c r="W135" i="1"/>
  <c r="AI135" i="1"/>
  <c r="O137" i="1"/>
  <c r="AA137" i="1"/>
  <c r="W138" i="1"/>
  <c r="AI138" i="1"/>
  <c r="O140" i="1"/>
  <c r="AA140" i="1"/>
  <c r="W141" i="1"/>
  <c r="AI141" i="1"/>
  <c r="V141" i="1"/>
  <c r="P119" i="1"/>
  <c r="AB119" i="1"/>
  <c r="E120" i="1"/>
  <c r="D120" i="1" s="1"/>
  <c r="X120" i="1"/>
  <c r="AJ120" i="1"/>
  <c r="T121" i="1"/>
  <c r="AF121" i="1"/>
  <c r="P122" i="1"/>
  <c r="AB122" i="1"/>
  <c r="E123" i="1"/>
  <c r="D123" i="1" s="1"/>
  <c r="X123" i="1"/>
  <c r="AJ123" i="1"/>
  <c r="T124" i="1"/>
  <c r="AF124" i="1"/>
  <c r="P125" i="1"/>
  <c r="AB125" i="1"/>
  <c r="E126" i="1"/>
  <c r="D126" i="1" s="1"/>
  <c r="X126" i="1"/>
  <c r="AJ126" i="1"/>
  <c r="T127" i="1"/>
  <c r="AF127" i="1"/>
  <c r="P128" i="1"/>
  <c r="AB128" i="1"/>
  <c r="E129" i="1"/>
  <c r="D129" i="1" s="1"/>
  <c r="X129" i="1"/>
  <c r="AJ129" i="1"/>
  <c r="T130" i="1"/>
  <c r="AF130" i="1"/>
  <c r="P131" i="1"/>
  <c r="AB131" i="1"/>
  <c r="E132" i="1"/>
  <c r="D132" i="1" s="1"/>
  <c r="X132" i="1"/>
  <c r="AJ132" i="1"/>
  <c r="T133" i="1"/>
  <c r="AF133" i="1"/>
  <c r="P134" i="1"/>
  <c r="AB134" i="1"/>
  <c r="E135" i="1"/>
  <c r="D135" i="1" s="1"/>
  <c r="X135" i="1"/>
  <c r="AJ135" i="1"/>
  <c r="T136" i="1"/>
  <c r="AF136" i="1"/>
  <c r="P137" i="1"/>
  <c r="AB137" i="1"/>
  <c r="E138" i="1"/>
  <c r="D138" i="1" s="1"/>
  <c r="X138" i="1"/>
  <c r="AJ138" i="1"/>
  <c r="T139" i="1"/>
  <c r="AF139" i="1"/>
  <c r="P140" i="1"/>
  <c r="AB140" i="1"/>
  <c r="E141" i="1"/>
  <c r="D141" i="1" s="1"/>
  <c r="X141" i="1"/>
  <c r="AJ141" i="1"/>
  <c r="T142" i="1"/>
  <c r="AF142" i="1"/>
  <c r="Z119" i="1"/>
  <c r="AH120" i="1"/>
  <c r="Z122" i="1"/>
  <c r="V126" i="1"/>
  <c r="Z128" i="1"/>
  <c r="V129" i="1"/>
  <c r="Q119" i="1"/>
  <c r="AC119" i="1"/>
  <c r="Y120" i="1"/>
  <c r="U121" i="1"/>
  <c r="AG121" i="1"/>
  <c r="Q122" i="1"/>
  <c r="AC122" i="1"/>
  <c r="Y123" i="1"/>
  <c r="U124" i="1"/>
  <c r="AG124" i="1"/>
  <c r="Q125" i="1"/>
  <c r="AC125" i="1"/>
  <c r="Y126" i="1"/>
  <c r="U127" i="1"/>
  <c r="AG127" i="1"/>
  <c r="Q128" i="1"/>
  <c r="AC128" i="1"/>
  <c r="Y129" i="1"/>
  <c r="U130" i="1"/>
  <c r="AG130" i="1"/>
  <c r="Q131" i="1"/>
  <c r="AC131" i="1"/>
  <c r="Y132" i="1"/>
  <c r="U133" i="1"/>
  <c r="AG133" i="1"/>
  <c r="Q134" i="1"/>
  <c r="AC134" i="1"/>
  <c r="Y135" i="1"/>
  <c r="U136" i="1"/>
  <c r="AG136" i="1"/>
  <c r="Q137" i="1"/>
  <c r="AC137" i="1"/>
  <c r="Y138" i="1"/>
  <c r="U139" i="1"/>
  <c r="AG139" i="1"/>
  <c r="Q140" i="1"/>
  <c r="AC140" i="1"/>
  <c r="Y141" i="1"/>
  <c r="U142" i="1"/>
  <c r="AG142" i="1"/>
  <c r="AH123" i="1"/>
  <c r="AH132" i="1"/>
  <c r="AH141" i="1"/>
  <c r="R119" i="1"/>
  <c r="AD119" i="1"/>
  <c r="Z120" i="1"/>
  <c r="V121" i="1"/>
  <c r="AH121" i="1"/>
  <c r="R122" i="1"/>
  <c r="AD122" i="1"/>
  <c r="Z123" i="1"/>
  <c r="V124" i="1"/>
  <c r="AH124" i="1"/>
  <c r="R125" i="1"/>
  <c r="AD125" i="1"/>
  <c r="Z126" i="1"/>
  <c r="V127" i="1"/>
  <c r="AH127" i="1"/>
  <c r="R128" i="1"/>
  <c r="AD128" i="1"/>
  <c r="Z129" i="1"/>
  <c r="V130" i="1"/>
  <c r="AH130" i="1"/>
  <c r="R131" i="1"/>
  <c r="AD131" i="1"/>
  <c r="Z132" i="1"/>
  <c r="V133" i="1"/>
  <c r="AH133" i="1"/>
  <c r="R134" i="1"/>
  <c r="AD134" i="1"/>
  <c r="Z135" i="1"/>
  <c r="V136" i="1"/>
  <c r="AH136" i="1"/>
  <c r="R137" i="1"/>
  <c r="AD137" i="1"/>
  <c r="Z138" i="1"/>
  <c r="V139" i="1"/>
  <c r="AH139" i="1"/>
  <c r="R140" i="1"/>
  <c r="AD140" i="1"/>
  <c r="Z141" i="1"/>
  <c r="V142" i="1"/>
  <c r="AH142" i="1"/>
  <c r="S119" i="1"/>
  <c r="AE119" i="1"/>
  <c r="O120" i="1"/>
  <c r="AA120" i="1"/>
  <c r="W121" i="1"/>
  <c r="AI121" i="1"/>
  <c r="S122" i="1"/>
  <c r="AE122" i="1"/>
  <c r="O123" i="1"/>
  <c r="AA123" i="1"/>
  <c r="W124" i="1"/>
  <c r="AI124" i="1"/>
  <c r="S125" i="1"/>
  <c r="AE125" i="1"/>
  <c r="O126" i="1"/>
  <c r="AA126" i="1"/>
  <c r="W127" i="1"/>
  <c r="AI127" i="1"/>
  <c r="S128" i="1"/>
  <c r="AE128" i="1"/>
  <c r="O129" i="1"/>
  <c r="AA129" i="1"/>
  <c r="W130" i="1"/>
  <c r="AI130" i="1"/>
  <c r="S131" i="1"/>
  <c r="AE131" i="1"/>
  <c r="O132" i="1"/>
  <c r="AA132" i="1"/>
  <c r="W133" i="1"/>
  <c r="AI133" i="1"/>
  <c r="S134" i="1"/>
  <c r="AE134" i="1"/>
  <c r="O135" i="1"/>
  <c r="AA135" i="1"/>
  <c r="W136" i="1"/>
  <c r="AI136" i="1"/>
  <c r="S137" i="1"/>
  <c r="AE137" i="1"/>
  <c r="O138" i="1"/>
  <c r="AA138" i="1"/>
  <c r="W139" i="1"/>
  <c r="AI139" i="1"/>
  <c r="S140" i="1"/>
  <c r="AE140" i="1"/>
  <c r="O141" i="1"/>
  <c r="AA141" i="1"/>
  <c r="W142" i="1"/>
  <c r="AI142" i="1"/>
  <c r="Z125" i="1"/>
  <c r="AH126" i="1"/>
  <c r="V132" i="1"/>
  <c r="AH138" i="1"/>
  <c r="Z140" i="1"/>
  <c r="T119" i="1"/>
  <c r="AF119" i="1"/>
  <c r="P120" i="1"/>
  <c r="AB120" i="1"/>
  <c r="E121" i="1"/>
  <c r="D121" i="1" s="1"/>
  <c r="X121" i="1"/>
  <c r="AJ121" i="1"/>
  <c r="T122" i="1"/>
  <c r="AF122" i="1"/>
  <c r="P123" i="1"/>
  <c r="AB123" i="1"/>
  <c r="E124" i="1"/>
  <c r="D124" i="1" s="1"/>
  <c r="X124" i="1"/>
  <c r="AJ124" i="1"/>
  <c r="T125" i="1"/>
  <c r="AF125" i="1"/>
  <c r="P126" i="1"/>
  <c r="AB126" i="1"/>
  <c r="E127" i="1"/>
  <c r="D127" i="1" s="1"/>
  <c r="X127" i="1"/>
  <c r="AJ127" i="1"/>
  <c r="T128" i="1"/>
  <c r="AF128" i="1"/>
  <c r="P129" i="1"/>
  <c r="AB129" i="1"/>
  <c r="E130" i="1"/>
  <c r="D130" i="1" s="1"/>
  <c r="X130" i="1"/>
  <c r="AJ130" i="1"/>
  <c r="T131" i="1"/>
  <c r="AF131" i="1"/>
  <c r="P132" i="1"/>
  <c r="AB132" i="1"/>
  <c r="E133" i="1"/>
  <c r="D133" i="1" s="1"/>
  <c r="X133" i="1"/>
  <c r="AJ133" i="1"/>
  <c r="T134" i="1"/>
  <c r="AF134" i="1"/>
  <c r="P135" i="1"/>
  <c r="AB135" i="1"/>
  <c r="E136" i="1"/>
  <c r="D136" i="1" s="1"/>
  <c r="X136" i="1"/>
  <c r="AJ136" i="1"/>
  <c r="T137" i="1"/>
  <c r="AF137" i="1"/>
  <c r="P138" i="1"/>
  <c r="AB138" i="1"/>
  <c r="E139" i="1"/>
  <c r="D139" i="1" s="1"/>
  <c r="X139" i="1"/>
  <c r="AJ139" i="1"/>
  <c r="T140" i="1"/>
  <c r="AF140" i="1"/>
  <c r="P141" i="1"/>
  <c r="AB141" i="1"/>
  <c r="E142" i="1"/>
  <c r="D142" i="1" s="1"/>
  <c r="X142" i="1"/>
  <c r="AJ142" i="1"/>
  <c r="V123" i="1"/>
  <c r="V138" i="1"/>
  <c r="U119" i="1"/>
  <c r="Q120" i="1"/>
  <c r="U122" i="1"/>
  <c r="Q123" i="1"/>
  <c r="U125" i="1"/>
  <c r="Q126" i="1"/>
  <c r="U128" i="1"/>
  <c r="Q129" i="1"/>
  <c r="U131" i="1"/>
  <c r="Q132" i="1"/>
  <c r="U134" i="1"/>
  <c r="Q135" i="1"/>
  <c r="U137" i="1"/>
  <c r="Q138" i="1"/>
  <c r="U140" i="1"/>
  <c r="Q141" i="1"/>
  <c r="V95" i="1"/>
  <c r="V110" i="1"/>
  <c r="AH113" i="1"/>
  <c r="W95" i="1"/>
  <c r="AI95" i="1"/>
  <c r="W98" i="1"/>
  <c r="AI98" i="1"/>
  <c r="W101" i="1"/>
  <c r="AI101" i="1"/>
  <c r="W104" i="1"/>
  <c r="AI104" i="1"/>
  <c r="W107" i="1"/>
  <c r="AI107" i="1"/>
  <c r="W110" i="1"/>
  <c r="AI110" i="1"/>
  <c r="W113" i="1"/>
  <c r="AI113" i="1"/>
  <c r="W116" i="1"/>
  <c r="AI116" i="1"/>
  <c r="V107" i="1"/>
  <c r="X95" i="1"/>
  <c r="AJ95" i="1"/>
  <c r="E98" i="1"/>
  <c r="D98" i="1" s="1"/>
  <c r="X98" i="1"/>
  <c r="AJ98" i="1"/>
  <c r="E101" i="1"/>
  <c r="D101" i="1" s="1"/>
  <c r="X101" i="1"/>
  <c r="AJ101" i="1"/>
  <c r="E104" i="1"/>
  <c r="D104" i="1" s="1"/>
  <c r="X104" i="1"/>
  <c r="AJ104" i="1"/>
  <c r="E107" i="1"/>
  <c r="D107" i="1" s="1"/>
  <c r="X107" i="1"/>
  <c r="AJ107" i="1"/>
  <c r="E110" i="1"/>
  <c r="D110" i="1" s="1"/>
  <c r="X110" i="1"/>
  <c r="AJ110" i="1"/>
  <c r="E113" i="1"/>
  <c r="D113" i="1" s="1"/>
  <c r="X113" i="1"/>
  <c r="AJ113" i="1"/>
  <c r="E116" i="1"/>
  <c r="D116" i="1" s="1"/>
  <c r="X116" i="1"/>
  <c r="AJ116" i="1"/>
  <c r="AH95" i="1"/>
  <c r="AH98" i="1"/>
  <c r="Y95" i="1"/>
  <c r="Y98" i="1"/>
  <c r="Y101" i="1"/>
  <c r="Y104" i="1"/>
  <c r="Y107" i="1"/>
  <c r="Y110" i="1"/>
  <c r="Y113" i="1"/>
  <c r="Y116" i="1"/>
  <c r="AH107" i="1"/>
  <c r="AH110" i="1"/>
  <c r="V113" i="1"/>
  <c r="V116" i="1"/>
  <c r="Z95" i="1"/>
  <c r="V96" i="1"/>
  <c r="AH96" i="1"/>
  <c r="Z98" i="1"/>
  <c r="V99" i="1"/>
  <c r="AH99" i="1"/>
  <c r="Z101" i="1"/>
  <c r="V102" i="1"/>
  <c r="AH102" i="1"/>
  <c r="Z104" i="1"/>
  <c r="V105" i="1"/>
  <c r="AH105" i="1"/>
  <c r="Z107" i="1"/>
  <c r="V108" i="1"/>
  <c r="AH108" i="1"/>
  <c r="Z110" i="1"/>
  <c r="V111" i="1"/>
  <c r="AH111" i="1"/>
  <c r="Z113" i="1"/>
  <c r="V114" i="1"/>
  <c r="AH114" i="1"/>
  <c r="Z116" i="1"/>
  <c r="V117" i="1"/>
  <c r="AH117" i="1"/>
  <c r="V98" i="1"/>
  <c r="O95" i="1"/>
  <c r="AA95" i="1"/>
  <c r="W96" i="1"/>
  <c r="AI96" i="1"/>
  <c r="O98" i="1"/>
  <c r="AA98" i="1"/>
  <c r="W99" i="1"/>
  <c r="AI99" i="1"/>
  <c r="O101" i="1"/>
  <c r="AA101" i="1"/>
  <c r="W102" i="1"/>
  <c r="AI102" i="1"/>
  <c r="O104" i="1"/>
  <c r="AA104" i="1"/>
  <c r="W105" i="1"/>
  <c r="AI105" i="1"/>
  <c r="O107" i="1"/>
  <c r="AA107" i="1"/>
  <c r="W108" i="1"/>
  <c r="AI108" i="1"/>
  <c r="O110" i="1"/>
  <c r="AA110" i="1"/>
  <c r="W111" i="1"/>
  <c r="AI111" i="1"/>
  <c r="O113" i="1"/>
  <c r="AA113" i="1"/>
  <c r="W114" i="1"/>
  <c r="AI114" i="1"/>
  <c r="O116" i="1"/>
  <c r="AA116" i="1"/>
  <c r="W117" i="1"/>
  <c r="AI117" i="1"/>
  <c r="V101" i="1"/>
  <c r="V104" i="1"/>
  <c r="P95" i="1"/>
  <c r="AB95" i="1"/>
  <c r="E96" i="1"/>
  <c r="D96" i="1" s="1"/>
  <c r="X96" i="1"/>
  <c r="AJ96" i="1"/>
  <c r="P98" i="1"/>
  <c r="AB98" i="1"/>
  <c r="E99" i="1"/>
  <c r="D99" i="1" s="1"/>
  <c r="X99" i="1"/>
  <c r="AJ99" i="1"/>
  <c r="P101" i="1"/>
  <c r="AB101" i="1"/>
  <c r="E102" i="1"/>
  <c r="D102" i="1" s="1"/>
  <c r="X102" i="1"/>
  <c r="AJ102" i="1"/>
  <c r="P104" i="1"/>
  <c r="AB104" i="1"/>
  <c r="E105" i="1"/>
  <c r="D105" i="1" s="1"/>
  <c r="X105" i="1"/>
  <c r="AJ105" i="1"/>
  <c r="P107" i="1"/>
  <c r="AB107" i="1"/>
  <c r="E108" i="1"/>
  <c r="D108" i="1" s="1"/>
  <c r="X108" i="1"/>
  <c r="AJ108" i="1"/>
  <c r="P110" i="1"/>
  <c r="AB110" i="1"/>
  <c r="E111" i="1"/>
  <c r="D111" i="1" s="1"/>
  <c r="X111" i="1"/>
  <c r="AJ111" i="1"/>
  <c r="P113" i="1"/>
  <c r="AB113" i="1"/>
  <c r="E114" i="1"/>
  <c r="D114" i="1" s="1"/>
  <c r="X114" i="1"/>
  <c r="AJ114" i="1"/>
  <c r="P116" i="1"/>
  <c r="AB116" i="1"/>
  <c r="E117" i="1"/>
  <c r="D117" i="1" s="1"/>
  <c r="X117" i="1"/>
  <c r="AJ117" i="1"/>
  <c r="Q95" i="1"/>
  <c r="AC95" i="1"/>
  <c r="Y96" i="1"/>
  <c r="U97" i="1"/>
  <c r="AG97" i="1"/>
  <c r="Q98" i="1"/>
  <c r="AC98" i="1"/>
  <c r="Y99" i="1"/>
  <c r="U100" i="1"/>
  <c r="AG100" i="1"/>
  <c r="Q101" i="1"/>
  <c r="AC101" i="1"/>
  <c r="Y102" i="1"/>
  <c r="U103" i="1"/>
  <c r="AG103" i="1"/>
  <c r="Q104" i="1"/>
  <c r="AC104" i="1"/>
  <c r="Y105" i="1"/>
  <c r="U106" i="1"/>
  <c r="AG106" i="1"/>
  <c r="Q107" i="1"/>
  <c r="AC107" i="1"/>
  <c r="Y108" i="1"/>
  <c r="U109" i="1"/>
  <c r="AG109" i="1"/>
  <c r="Q110" i="1"/>
  <c r="AC110" i="1"/>
  <c r="Y111" i="1"/>
  <c r="U112" i="1"/>
  <c r="AG112" i="1"/>
  <c r="Q113" i="1"/>
  <c r="AC113" i="1"/>
  <c r="Y114" i="1"/>
  <c r="U115" i="1"/>
  <c r="AG115" i="1"/>
  <c r="Q116" i="1"/>
  <c r="AC116" i="1"/>
  <c r="Y117" i="1"/>
  <c r="U118" i="1"/>
  <c r="AG118" i="1"/>
  <c r="AH116" i="1"/>
  <c r="R95" i="1"/>
  <c r="AD95" i="1"/>
  <c r="Z96" i="1"/>
  <c r="V97" i="1"/>
  <c r="AH97" i="1"/>
  <c r="R98" i="1"/>
  <c r="AD98" i="1"/>
  <c r="Z99" i="1"/>
  <c r="V100" i="1"/>
  <c r="AH100" i="1"/>
  <c r="R101" i="1"/>
  <c r="AD101" i="1"/>
  <c r="Z102" i="1"/>
  <c r="V103" i="1"/>
  <c r="AH103" i="1"/>
  <c r="R104" i="1"/>
  <c r="AD104" i="1"/>
  <c r="Z105" i="1"/>
  <c r="V106" i="1"/>
  <c r="AH106" i="1"/>
  <c r="R107" i="1"/>
  <c r="AD107" i="1"/>
  <c r="Z108" i="1"/>
  <c r="V109" i="1"/>
  <c r="AH109" i="1"/>
  <c r="R110" i="1"/>
  <c r="AD110" i="1"/>
  <c r="Z111" i="1"/>
  <c r="V112" i="1"/>
  <c r="AH112" i="1"/>
  <c r="R113" i="1"/>
  <c r="AD113" i="1"/>
  <c r="Z114" i="1"/>
  <c r="V115" i="1"/>
  <c r="AH115" i="1"/>
  <c r="R116" i="1"/>
  <c r="AD116" i="1"/>
  <c r="Z117" i="1"/>
  <c r="V118" i="1"/>
  <c r="AH118" i="1"/>
  <c r="S95" i="1"/>
  <c r="AE95" i="1"/>
  <c r="O96" i="1"/>
  <c r="AA96" i="1"/>
  <c r="W97" i="1"/>
  <c r="AI97" i="1"/>
  <c r="S98" i="1"/>
  <c r="AE98" i="1"/>
  <c r="O99" i="1"/>
  <c r="AA99" i="1"/>
  <c r="W100" i="1"/>
  <c r="AI100" i="1"/>
  <c r="S101" i="1"/>
  <c r="AE101" i="1"/>
  <c r="O102" i="1"/>
  <c r="AA102" i="1"/>
  <c r="W103" i="1"/>
  <c r="AI103" i="1"/>
  <c r="S104" i="1"/>
  <c r="AE104" i="1"/>
  <c r="O105" i="1"/>
  <c r="AA105" i="1"/>
  <c r="W106" i="1"/>
  <c r="AI106" i="1"/>
  <c r="S107" i="1"/>
  <c r="AE107" i="1"/>
  <c r="O108" i="1"/>
  <c r="AA108" i="1"/>
  <c r="W109" i="1"/>
  <c r="AI109" i="1"/>
  <c r="S110" i="1"/>
  <c r="AE110" i="1"/>
  <c r="O111" i="1"/>
  <c r="AA111" i="1"/>
  <c r="W112" i="1"/>
  <c r="AI112" i="1"/>
  <c r="S113" i="1"/>
  <c r="AE113" i="1"/>
  <c r="O114" i="1"/>
  <c r="AA114" i="1"/>
  <c r="W115" i="1"/>
  <c r="AI115" i="1"/>
  <c r="S116" i="1"/>
  <c r="AE116" i="1"/>
  <c r="O117" i="1"/>
  <c r="AA117" i="1"/>
  <c r="W118" i="1"/>
  <c r="AI118" i="1"/>
  <c r="T95" i="1"/>
  <c r="AF95" i="1"/>
  <c r="P96" i="1"/>
  <c r="AB96" i="1"/>
  <c r="E97" i="1"/>
  <c r="D97" i="1" s="1"/>
  <c r="X97" i="1"/>
  <c r="AJ97" i="1"/>
  <c r="T98" i="1"/>
  <c r="AF98" i="1"/>
  <c r="P99" i="1"/>
  <c r="AB99" i="1"/>
  <c r="E100" i="1"/>
  <c r="D100" i="1" s="1"/>
  <c r="X100" i="1"/>
  <c r="AJ100" i="1"/>
  <c r="T101" i="1"/>
  <c r="AF101" i="1"/>
  <c r="P102" i="1"/>
  <c r="AB102" i="1"/>
  <c r="E103" i="1"/>
  <c r="D103" i="1" s="1"/>
  <c r="X103" i="1"/>
  <c r="AJ103" i="1"/>
  <c r="T104" i="1"/>
  <c r="AF104" i="1"/>
  <c r="P105" i="1"/>
  <c r="AB105" i="1"/>
  <c r="E106" i="1"/>
  <c r="D106" i="1" s="1"/>
  <c r="X106" i="1"/>
  <c r="AJ106" i="1"/>
  <c r="T107" i="1"/>
  <c r="AF107" i="1"/>
  <c r="P108" i="1"/>
  <c r="AB108" i="1"/>
  <c r="E109" i="1"/>
  <c r="D109" i="1" s="1"/>
  <c r="X109" i="1"/>
  <c r="AJ109" i="1"/>
  <c r="T110" i="1"/>
  <c r="AF110" i="1"/>
  <c r="P111" i="1"/>
  <c r="AB111" i="1"/>
  <c r="E112" i="1"/>
  <c r="D112" i="1" s="1"/>
  <c r="X112" i="1"/>
  <c r="AJ112" i="1"/>
  <c r="T113" i="1"/>
  <c r="AF113" i="1"/>
  <c r="P114" i="1"/>
  <c r="AB114" i="1"/>
  <c r="E115" i="1"/>
  <c r="D115" i="1" s="1"/>
  <c r="X115" i="1"/>
  <c r="AJ115" i="1"/>
  <c r="T116" i="1"/>
  <c r="AF116" i="1"/>
  <c r="P117" i="1"/>
  <c r="AB117" i="1"/>
  <c r="E118" i="1"/>
  <c r="D118" i="1" s="1"/>
  <c r="X118" i="1"/>
  <c r="AJ118" i="1"/>
  <c r="AH101" i="1"/>
  <c r="AH104" i="1"/>
  <c r="U95" i="1"/>
  <c r="Q96" i="1"/>
  <c r="U98" i="1"/>
  <c r="Q99" i="1"/>
  <c r="U101" i="1"/>
  <c r="Q102" i="1"/>
  <c r="U104" i="1"/>
  <c r="Q105" i="1"/>
  <c r="U107" i="1"/>
  <c r="Q108" i="1"/>
  <c r="U110" i="1"/>
  <c r="Q111" i="1"/>
  <c r="U113" i="1"/>
  <c r="Q114" i="1"/>
  <c r="U116" i="1"/>
  <c r="Q117" i="1"/>
  <c r="V77" i="1"/>
  <c r="V80" i="1"/>
  <c r="V83" i="1"/>
  <c r="AH89" i="1"/>
  <c r="W71" i="1"/>
  <c r="AI71" i="1"/>
  <c r="S72" i="1"/>
  <c r="AE72" i="1"/>
  <c r="W74" i="1"/>
  <c r="AI74" i="1"/>
  <c r="S75" i="1"/>
  <c r="AE75" i="1"/>
  <c r="W77" i="1"/>
  <c r="AI77" i="1"/>
  <c r="S78" i="1"/>
  <c r="AE78" i="1"/>
  <c r="W80" i="1"/>
  <c r="AI80" i="1"/>
  <c r="S81" i="1"/>
  <c r="AE81" i="1"/>
  <c r="W83" i="1"/>
  <c r="AI83" i="1"/>
  <c r="S84" i="1"/>
  <c r="AE84" i="1"/>
  <c r="W86" i="1"/>
  <c r="AI86" i="1"/>
  <c r="S87" i="1"/>
  <c r="AE87" i="1"/>
  <c r="W89" i="1"/>
  <c r="AI89" i="1"/>
  <c r="S90" i="1"/>
  <c r="AE90" i="1"/>
  <c r="W92" i="1"/>
  <c r="AI92" i="1"/>
  <c r="S93" i="1"/>
  <c r="AE93" i="1"/>
  <c r="E71" i="1"/>
  <c r="D71" i="1" s="1"/>
  <c r="X71" i="1"/>
  <c r="AJ71" i="1"/>
  <c r="T72" i="1"/>
  <c r="AF72" i="1"/>
  <c r="E74" i="1"/>
  <c r="D74" i="1" s="1"/>
  <c r="X74" i="1"/>
  <c r="AJ74" i="1"/>
  <c r="T75" i="1"/>
  <c r="AF75" i="1"/>
  <c r="E77" i="1"/>
  <c r="D77" i="1" s="1"/>
  <c r="X77" i="1"/>
  <c r="AJ77" i="1"/>
  <c r="T78" i="1"/>
  <c r="AF78" i="1"/>
  <c r="E80" i="1"/>
  <c r="D80" i="1" s="1"/>
  <c r="X80" i="1"/>
  <c r="AJ80" i="1"/>
  <c r="T81" i="1"/>
  <c r="AF81" i="1"/>
  <c r="E83" i="1"/>
  <c r="D83" i="1" s="1"/>
  <c r="X83" i="1"/>
  <c r="AJ83" i="1"/>
  <c r="T84" i="1"/>
  <c r="AF84" i="1"/>
  <c r="E86" i="1"/>
  <c r="D86" i="1" s="1"/>
  <c r="X86" i="1"/>
  <c r="AJ86" i="1"/>
  <c r="T87" i="1"/>
  <c r="AF87" i="1"/>
  <c r="E89" i="1"/>
  <c r="D89" i="1" s="1"/>
  <c r="X89" i="1"/>
  <c r="AJ89" i="1"/>
  <c r="T90" i="1"/>
  <c r="AF90" i="1"/>
  <c r="E92" i="1"/>
  <c r="D92" i="1" s="1"/>
  <c r="X92" i="1"/>
  <c r="AJ92" i="1"/>
  <c r="T93" i="1"/>
  <c r="AF93" i="1"/>
  <c r="Y71" i="1"/>
  <c r="U72" i="1"/>
  <c r="AG72" i="1"/>
  <c r="Y74" i="1"/>
  <c r="U75" i="1"/>
  <c r="AG75" i="1"/>
  <c r="Y77" i="1"/>
  <c r="U78" i="1"/>
  <c r="AG78" i="1"/>
  <c r="Y80" i="1"/>
  <c r="U81" i="1"/>
  <c r="AG81" i="1"/>
  <c r="Y83" i="1"/>
  <c r="U84" i="1"/>
  <c r="AG84" i="1"/>
  <c r="Y86" i="1"/>
  <c r="U87" i="1"/>
  <c r="AG87" i="1"/>
  <c r="Y89" i="1"/>
  <c r="U90" i="1"/>
  <c r="AG90" i="1"/>
  <c r="Y92" i="1"/>
  <c r="U93" i="1"/>
  <c r="AG93" i="1"/>
  <c r="AH71" i="1"/>
  <c r="Z71" i="1"/>
  <c r="V72" i="1"/>
  <c r="AH72" i="1"/>
  <c r="Z74" i="1"/>
  <c r="V75" i="1"/>
  <c r="AH75" i="1"/>
  <c r="Z77" i="1"/>
  <c r="V78" i="1"/>
  <c r="AH78" i="1"/>
  <c r="Z80" i="1"/>
  <c r="V81" i="1"/>
  <c r="AH81" i="1"/>
  <c r="Z83" i="1"/>
  <c r="V84" i="1"/>
  <c r="AH84" i="1"/>
  <c r="Z86" i="1"/>
  <c r="V87" i="1"/>
  <c r="AH87" i="1"/>
  <c r="Z89" i="1"/>
  <c r="V90" i="1"/>
  <c r="AH90" i="1"/>
  <c r="Z92" i="1"/>
  <c r="V93" i="1"/>
  <c r="AH93" i="1"/>
  <c r="V71" i="1"/>
  <c r="AH92" i="1"/>
  <c r="O71" i="1"/>
  <c r="AA71" i="1"/>
  <c r="W72" i="1"/>
  <c r="AI72" i="1"/>
  <c r="O74" i="1"/>
  <c r="AA74" i="1"/>
  <c r="W75" i="1"/>
  <c r="AI75" i="1"/>
  <c r="O77" i="1"/>
  <c r="AA77" i="1"/>
  <c r="W78" i="1"/>
  <c r="AI78" i="1"/>
  <c r="O80" i="1"/>
  <c r="AA80" i="1"/>
  <c r="W81" i="1"/>
  <c r="AI81" i="1"/>
  <c r="O83" i="1"/>
  <c r="AA83" i="1"/>
  <c r="W84" i="1"/>
  <c r="AI84" i="1"/>
  <c r="O86" i="1"/>
  <c r="AA86" i="1"/>
  <c r="W87" i="1"/>
  <c r="AI87" i="1"/>
  <c r="O89" i="1"/>
  <c r="AA89" i="1"/>
  <c r="W90" i="1"/>
  <c r="AI90" i="1"/>
  <c r="O92" i="1"/>
  <c r="AA92" i="1"/>
  <c r="W93" i="1"/>
  <c r="AI93" i="1"/>
  <c r="V74" i="1"/>
  <c r="AH80" i="1"/>
  <c r="V86" i="1"/>
  <c r="AH86" i="1"/>
  <c r="V89" i="1"/>
  <c r="P71" i="1"/>
  <c r="AB71" i="1"/>
  <c r="E72" i="1"/>
  <c r="D72" i="1" s="1"/>
  <c r="X72" i="1"/>
  <c r="AJ72" i="1"/>
  <c r="P74" i="1"/>
  <c r="AB74" i="1"/>
  <c r="E75" i="1"/>
  <c r="D75" i="1" s="1"/>
  <c r="X75" i="1"/>
  <c r="AJ75" i="1"/>
  <c r="P77" i="1"/>
  <c r="AB77" i="1"/>
  <c r="E78" i="1"/>
  <c r="D78" i="1" s="1"/>
  <c r="X78" i="1"/>
  <c r="AJ78" i="1"/>
  <c r="P80" i="1"/>
  <c r="AB80" i="1"/>
  <c r="E81" i="1"/>
  <c r="D81" i="1" s="1"/>
  <c r="X81" i="1"/>
  <c r="AJ81" i="1"/>
  <c r="P83" i="1"/>
  <c r="AB83" i="1"/>
  <c r="E84" i="1"/>
  <c r="D84" i="1" s="1"/>
  <c r="X84" i="1"/>
  <c r="AJ84" i="1"/>
  <c r="P86" i="1"/>
  <c r="AB86" i="1"/>
  <c r="E87" i="1"/>
  <c r="D87" i="1" s="1"/>
  <c r="X87" i="1"/>
  <c r="AJ87" i="1"/>
  <c r="P89" i="1"/>
  <c r="AB89" i="1"/>
  <c r="E90" i="1"/>
  <c r="D90" i="1" s="1"/>
  <c r="X90" i="1"/>
  <c r="AJ90" i="1"/>
  <c r="P92" i="1"/>
  <c r="AB92" i="1"/>
  <c r="E93" i="1"/>
  <c r="D93" i="1" s="1"/>
  <c r="X93" i="1"/>
  <c r="AJ93" i="1"/>
  <c r="Q71" i="1"/>
  <c r="AC71" i="1"/>
  <c r="Y72" i="1"/>
  <c r="Q74" i="1"/>
  <c r="AC74" i="1"/>
  <c r="Y75" i="1"/>
  <c r="Q77" i="1"/>
  <c r="AC77" i="1"/>
  <c r="Y78" i="1"/>
  <c r="Q80" i="1"/>
  <c r="AC80" i="1"/>
  <c r="Y81" i="1"/>
  <c r="Q83" i="1"/>
  <c r="AC83" i="1"/>
  <c r="Y84" i="1"/>
  <c r="Q86" i="1"/>
  <c r="AC86" i="1"/>
  <c r="Y87" i="1"/>
  <c r="Q89" i="1"/>
  <c r="AC89" i="1"/>
  <c r="Y90" i="1"/>
  <c r="Q92" i="1"/>
  <c r="AC92" i="1"/>
  <c r="Y93" i="1"/>
  <c r="R71" i="1"/>
  <c r="AD71" i="1"/>
  <c r="Z72" i="1"/>
  <c r="V73" i="1"/>
  <c r="AH73" i="1"/>
  <c r="R74" i="1"/>
  <c r="AD74" i="1"/>
  <c r="Z75" i="1"/>
  <c r="V76" i="1"/>
  <c r="AH76" i="1"/>
  <c r="R77" i="1"/>
  <c r="AD77" i="1"/>
  <c r="Z78" i="1"/>
  <c r="V79" i="1"/>
  <c r="AH79" i="1"/>
  <c r="R80" i="1"/>
  <c r="AD80" i="1"/>
  <c r="Z81" i="1"/>
  <c r="V82" i="1"/>
  <c r="AH82" i="1"/>
  <c r="R83" i="1"/>
  <c r="AD83" i="1"/>
  <c r="Z84" i="1"/>
  <c r="V85" i="1"/>
  <c r="AH85" i="1"/>
  <c r="R86" i="1"/>
  <c r="AD86" i="1"/>
  <c r="Z87" i="1"/>
  <c r="V88" i="1"/>
  <c r="AH88" i="1"/>
  <c r="R89" i="1"/>
  <c r="AD89" i="1"/>
  <c r="Z90" i="1"/>
  <c r="V91" i="1"/>
  <c r="AH91" i="1"/>
  <c r="R92" i="1"/>
  <c r="AD92" i="1"/>
  <c r="Z93" i="1"/>
  <c r="V94" i="1"/>
  <c r="AH94" i="1"/>
  <c r="AH74" i="1"/>
  <c r="AH77" i="1"/>
  <c r="S71" i="1"/>
  <c r="AE71" i="1"/>
  <c r="O72" i="1"/>
  <c r="AA72" i="1"/>
  <c r="W73" i="1"/>
  <c r="AI73" i="1"/>
  <c r="S74" i="1"/>
  <c r="AE74" i="1"/>
  <c r="O75" i="1"/>
  <c r="AA75" i="1"/>
  <c r="W76" i="1"/>
  <c r="AI76" i="1"/>
  <c r="S77" i="1"/>
  <c r="AE77" i="1"/>
  <c r="O78" i="1"/>
  <c r="AA78" i="1"/>
  <c r="W79" i="1"/>
  <c r="AI79" i="1"/>
  <c r="S80" i="1"/>
  <c r="AE80" i="1"/>
  <c r="O81" i="1"/>
  <c r="AA81" i="1"/>
  <c r="W82" i="1"/>
  <c r="AI82" i="1"/>
  <c r="S83" i="1"/>
  <c r="AE83" i="1"/>
  <c r="O84" i="1"/>
  <c r="AA84" i="1"/>
  <c r="W85" i="1"/>
  <c r="AI85" i="1"/>
  <c r="S86" i="1"/>
  <c r="AE86" i="1"/>
  <c r="O87" i="1"/>
  <c r="AA87" i="1"/>
  <c r="W88" i="1"/>
  <c r="AI88" i="1"/>
  <c r="S89" i="1"/>
  <c r="AE89" i="1"/>
  <c r="O90" i="1"/>
  <c r="AA90" i="1"/>
  <c r="W91" i="1"/>
  <c r="AI91" i="1"/>
  <c r="S92" i="1"/>
  <c r="AE92" i="1"/>
  <c r="O93" i="1"/>
  <c r="AA93" i="1"/>
  <c r="W94" i="1"/>
  <c r="AI94" i="1"/>
  <c r="T71" i="1"/>
  <c r="AF71" i="1"/>
  <c r="P72" i="1"/>
  <c r="AB72" i="1"/>
  <c r="E73" i="1"/>
  <c r="D73" i="1" s="1"/>
  <c r="X73" i="1"/>
  <c r="AJ73" i="1"/>
  <c r="T74" i="1"/>
  <c r="AF74" i="1"/>
  <c r="P75" i="1"/>
  <c r="AB75" i="1"/>
  <c r="E76" i="1"/>
  <c r="D76" i="1" s="1"/>
  <c r="X76" i="1"/>
  <c r="AJ76" i="1"/>
  <c r="T77" i="1"/>
  <c r="AF77" i="1"/>
  <c r="P78" i="1"/>
  <c r="AB78" i="1"/>
  <c r="E79" i="1"/>
  <c r="D79" i="1" s="1"/>
  <c r="X79" i="1"/>
  <c r="AJ79" i="1"/>
  <c r="T80" i="1"/>
  <c r="AF80" i="1"/>
  <c r="P81" i="1"/>
  <c r="AB81" i="1"/>
  <c r="E82" i="1"/>
  <c r="D82" i="1" s="1"/>
  <c r="X82" i="1"/>
  <c r="AJ82" i="1"/>
  <c r="T83" i="1"/>
  <c r="AF83" i="1"/>
  <c r="P84" i="1"/>
  <c r="AB84" i="1"/>
  <c r="E85" i="1"/>
  <c r="D85" i="1" s="1"/>
  <c r="X85" i="1"/>
  <c r="AJ85" i="1"/>
  <c r="T86" i="1"/>
  <c r="AF86" i="1"/>
  <c r="P87" i="1"/>
  <c r="AB87" i="1"/>
  <c r="E88" i="1"/>
  <c r="D88" i="1" s="1"/>
  <c r="X88" i="1"/>
  <c r="AJ88" i="1"/>
  <c r="T89" i="1"/>
  <c r="AF89" i="1"/>
  <c r="P90" i="1"/>
  <c r="AB90" i="1"/>
  <c r="E91" i="1"/>
  <c r="D91" i="1" s="1"/>
  <c r="X91" i="1"/>
  <c r="AJ91" i="1"/>
  <c r="T92" i="1"/>
  <c r="AF92" i="1"/>
  <c r="P93" i="1"/>
  <c r="AB93" i="1"/>
  <c r="E94" i="1"/>
  <c r="D94" i="1" s="1"/>
  <c r="X94" i="1"/>
  <c r="AJ94" i="1"/>
  <c r="AH83" i="1"/>
  <c r="U71" i="1"/>
  <c r="Q72" i="1"/>
  <c r="U74" i="1"/>
  <c r="Q75" i="1"/>
  <c r="U77" i="1"/>
  <c r="Q78" i="1"/>
  <c r="U80" i="1"/>
  <c r="Q81" i="1"/>
  <c r="U83" i="1"/>
  <c r="Q84" i="1"/>
  <c r="U86" i="1"/>
  <c r="Q87" i="1"/>
  <c r="U89" i="1"/>
  <c r="Q90" i="1"/>
  <c r="U92" i="1"/>
  <c r="Q93" i="1"/>
  <c r="AH50" i="1"/>
  <c r="V53" i="1"/>
  <c r="AH53" i="1"/>
  <c r="V56" i="1"/>
  <c r="AH47" i="1"/>
  <c r="V50" i="1"/>
  <c r="AH56" i="1"/>
  <c r="V59" i="1"/>
  <c r="AH59" i="1"/>
  <c r="V62" i="1"/>
  <c r="AH62" i="1"/>
  <c r="V65" i="1"/>
  <c r="AH65" i="1"/>
  <c r="V68" i="1"/>
  <c r="AH68" i="1"/>
  <c r="Z70" i="1"/>
  <c r="W47" i="1"/>
  <c r="AI47" i="1"/>
  <c r="S48" i="1"/>
  <c r="AE48" i="1"/>
  <c r="O49" i="1"/>
  <c r="AA49" i="1"/>
  <c r="W50" i="1"/>
  <c r="AI50" i="1"/>
  <c r="S51" i="1"/>
  <c r="AE51" i="1"/>
  <c r="O52" i="1"/>
  <c r="AA52" i="1"/>
  <c r="W53" i="1"/>
  <c r="AI53" i="1"/>
  <c r="S54" i="1"/>
  <c r="AE54" i="1"/>
  <c r="O55" i="1"/>
  <c r="AA55" i="1"/>
  <c r="W56" i="1"/>
  <c r="AI56" i="1"/>
  <c r="S57" i="1"/>
  <c r="AE57" i="1"/>
  <c r="O58" i="1"/>
  <c r="AA58" i="1"/>
  <c r="W59" i="1"/>
  <c r="AI59" i="1"/>
  <c r="S60" i="1"/>
  <c r="AE60" i="1"/>
  <c r="O61" i="1"/>
  <c r="AA61" i="1"/>
  <c r="W62" i="1"/>
  <c r="AI62" i="1"/>
  <c r="S63" i="1"/>
  <c r="AE63" i="1"/>
  <c r="O64" i="1"/>
  <c r="AA64" i="1"/>
  <c r="W65" i="1"/>
  <c r="AI65" i="1"/>
  <c r="S66" i="1"/>
  <c r="AE66" i="1"/>
  <c r="O67" i="1"/>
  <c r="AA67" i="1"/>
  <c r="W68" i="1"/>
  <c r="AI68" i="1"/>
  <c r="S69" i="1"/>
  <c r="AE69" i="1"/>
  <c r="O70" i="1"/>
  <c r="AA70" i="1"/>
  <c r="X50" i="1"/>
  <c r="Y47" i="1"/>
  <c r="Q49" i="1"/>
  <c r="Y62" i="1"/>
  <c r="Q64" i="1"/>
  <c r="Q67" i="1"/>
  <c r="AC67" i="1"/>
  <c r="Y68" i="1"/>
  <c r="AC70" i="1"/>
  <c r="Z47" i="1"/>
  <c r="V48" i="1"/>
  <c r="AH48" i="1"/>
  <c r="R49" i="1"/>
  <c r="AD49" i="1"/>
  <c r="Z50" i="1"/>
  <c r="V51" i="1"/>
  <c r="AH51" i="1"/>
  <c r="R52" i="1"/>
  <c r="AD52" i="1"/>
  <c r="Z53" i="1"/>
  <c r="V54" i="1"/>
  <c r="AH54" i="1"/>
  <c r="R55" i="1"/>
  <c r="AD55" i="1"/>
  <c r="Z56" i="1"/>
  <c r="V57" i="1"/>
  <c r="AH57" i="1"/>
  <c r="R58" i="1"/>
  <c r="AD58" i="1"/>
  <c r="Z59" i="1"/>
  <c r="V60" i="1"/>
  <c r="AH60" i="1"/>
  <c r="R61" i="1"/>
  <c r="AD61" i="1"/>
  <c r="Z62" i="1"/>
  <c r="V63" i="1"/>
  <c r="AH63" i="1"/>
  <c r="R64" i="1"/>
  <c r="AD64" i="1"/>
  <c r="Z65" i="1"/>
  <c r="V66" i="1"/>
  <c r="AH66" i="1"/>
  <c r="R67" i="1"/>
  <c r="AD67" i="1"/>
  <c r="Z68" i="1"/>
  <c r="V69" i="1"/>
  <c r="AH69" i="1"/>
  <c r="R70" i="1"/>
  <c r="AD70" i="1"/>
  <c r="AJ47" i="1"/>
  <c r="E50" i="1"/>
  <c r="D50" i="1" s="1"/>
  <c r="X53" i="1"/>
  <c r="X56" i="1"/>
  <c r="Y50" i="1"/>
  <c r="Y59" i="1"/>
  <c r="Q70" i="1"/>
  <c r="O47" i="1"/>
  <c r="AA47" i="1"/>
  <c r="W48" i="1"/>
  <c r="AI48" i="1"/>
  <c r="S49" i="1"/>
  <c r="AE49" i="1"/>
  <c r="O50" i="1"/>
  <c r="AA50" i="1"/>
  <c r="W51" i="1"/>
  <c r="AI51" i="1"/>
  <c r="S52" i="1"/>
  <c r="AE52" i="1"/>
  <c r="O53" i="1"/>
  <c r="AA53" i="1"/>
  <c r="W54" i="1"/>
  <c r="AI54" i="1"/>
  <c r="S55" i="1"/>
  <c r="AE55" i="1"/>
  <c r="O56" i="1"/>
  <c r="AA56" i="1"/>
  <c r="W57" i="1"/>
  <c r="AI57" i="1"/>
  <c r="S58" i="1"/>
  <c r="AE58" i="1"/>
  <c r="O59" i="1"/>
  <c r="AA59" i="1"/>
  <c r="W60" i="1"/>
  <c r="AI60" i="1"/>
  <c r="S61" i="1"/>
  <c r="AE61" i="1"/>
  <c r="O62" i="1"/>
  <c r="AA62" i="1"/>
  <c r="W63" i="1"/>
  <c r="AI63" i="1"/>
  <c r="S64" i="1"/>
  <c r="AE64" i="1"/>
  <c r="O65" i="1"/>
  <c r="AA65" i="1"/>
  <c r="W66" i="1"/>
  <c r="AI66" i="1"/>
  <c r="S67" i="1"/>
  <c r="AE67" i="1"/>
  <c r="O68" i="1"/>
  <c r="AA68" i="1"/>
  <c r="W69" i="1"/>
  <c r="AI69" i="1"/>
  <c r="S70" i="1"/>
  <c r="AE70" i="1"/>
  <c r="V47" i="1"/>
  <c r="X47" i="1"/>
  <c r="E53" i="1"/>
  <c r="D53" i="1" s="1"/>
  <c r="E56" i="1"/>
  <c r="D56" i="1" s="1"/>
  <c r="AJ56" i="1"/>
  <c r="AC49" i="1"/>
  <c r="Q52" i="1"/>
  <c r="Q55" i="1"/>
  <c r="Y56" i="1"/>
  <c r="Q58" i="1"/>
  <c r="AC58" i="1"/>
  <c r="Q61" i="1"/>
  <c r="Y65" i="1"/>
  <c r="P47" i="1"/>
  <c r="AB47" i="1"/>
  <c r="E48" i="1"/>
  <c r="D48" i="1" s="1"/>
  <c r="X48" i="1"/>
  <c r="AJ48" i="1"/>
  <c r="T49" i="1"/>
  <c r="AF49" i="1"/>
  <c r="P50" i="1"/>
  <c r="AB50" i="1"/>
  <c r="E51" i="1"/>
  <c r="D51" i="1" s="1"/>
  <c r="X51" i="1"/>
  <c r="AJ51" i="1"/>
  <c r="T52" i="1"/>
  <c r="AF52" i="1"/>
  <c r="P53" i="1"/>
  <c r="AB53" i="1"/>
  <c r="E54" i="1"/>
  <c r="D54" i="1" s="1"/>
  <c r="X54" i="1"/>
  <c r="AJ54" i="1"/>
  <c r="T55" i="1"/>
  <c r="AF55" i="1"/>
  <c r="P56" i="1"/>
  <c r="AB56" i="1"/>
  <c r="E57" i="1"/>
  <c r="D57" i="1" s="1"/>
  <c r="X57" i="1"/>
  <c r="AJ57" i="1"/>
  <c r="T58" i="1"/>
  <c r="AF58" i="1"/>
  <c r="P59" i="1"/>
  <c r="AB59" i="1"/>
  <c r="E60" i="1"/>
  <c r="D60" i="1" s="1"/>
  <c r="X60" i="1"/>
  <c r="AJ60" i="1"/>
  <c r="T61" i="1"/>
  <c r="AF61" i="1"/>
  <c r="P62" i="1"/>
  <c r="AB62" i="1"/>
  <c r="E63" i="1"/>
  <c r="D63" i="1" s="1"/>
  <c r="X63" i="1"/>
  <c r="AJ63" i="1"/>
  <c r="T64" i="1"/>
  <c r="AF64" i="1"/>
  <c r="P65" i="1"/>
  <c r="AB65" i="1"/>
  <c r="E66" i="1"/>
  <c r="D66" i="1" s="1"/>
  <c r="X66" i="1"/>
  <c r="AJ66" i="1"/>
  <c r="T67" i="1"/>
  <c r="AF67" i="1"/>
  <c r="P68" i="1"/>
  <c r="AB68" i="1"/>
  <c r="E69" i="1"/>
  <c r="D69" i="1" s="1"/>
  <c r="X69" i="1"/>
  <c r="AJ69" i="1"/>
  <c r="T70" i="1"/>
  <c r="AF70" i="1"/>
  <c r="AJ50" i="1"/>
  <c r="AJ53" i="1"/>
  <c r="AC52" i="1"/>
  <c r="Y53" i="1"/>
  <c r="AC55" i="1"/>
  <c r="AC61" i="1"/>
  <c r="AC64" i="1"/>
  <c r="Q47" i="1"/>
  <c r="AC47" i="1"/>
  <c r="Y48" i="1"/>
  <c r="U49" i="1"/>
  <c r="AG49" i="1"/>
  <c r="Q50" i="1"/>
  <c r="AC50" i="1"/>
  <c r="Y51" i="1"/>
  <c r="U52" i="1"/>
  <c r="AG52" i="1"/>
  <c r="Q53" i="1"/>
  <c r="AC53" i="1"/>
  <c r="Y54" i="1"/>
  <c r="U55" i="1"/>
  <c r="AG55" i="1"/>
  <c r="Q56" i="1"/>
  <c r="AC56" i="1"/>
  <c r="Y57" i="1"/>
  <c r="U58" i="1"/>
  <c r="AG58" i="1"/>
  <c r="Q59" i="1"/>
  <c r="AC59" i="1"/>
  <c r="Y60" i="1"/>
  <c r="U61" i="1"/>
  <c r="AG61" i="1"/>
  <c r="Q62" i="1"/>
  <c r="AC62" i="1"/>
  <c r="Y63" i="1"/>
  <c r="U64" i="1"/>
  <c r="AG64" i="1"/>
  <c r="Q65" i="1"/>
  <c r="AC65" i="1"/>
  <c r="Y66" i="1"/>
  <c r="U67" i="1"/>
  <c r="AG67" i="1"/>
  <c r="Q68" i="1"/>
  <c r="AC68" i="1"/>
  <c r="Y69" i="1"/>
  <c r="U70" i="1"/>
  <c r="AG70" i="1"/>
  <c r="R47" i="1"/>
  <c r="AD47" i="1"/>
  <c r="AH49" i="1"/>
  <c r="V52" i="1"/>
  <c r="V55" i="1"/>
  <c r="AH55" i="1"/>
  <c r="AD56" i="1"/>
  <c r="V61" i="1"/>
  <c r="V67" i="1"/>
  <c r="AH67" i="1"/>
  <c r="R68" i="1"/>
  <c r="AD68" i="1"/>
  <c r="AD50" i="1"/>
  <c r="R53" i="1"/>
  <c r="AD53" i="1"/>
  <c r="R56" i="1"/>
  <c r="V58" i="1"/>
  <c r="AH58" i="1"/>
  <c r="R59" i="1"/>
  <c r="AD59" i="1"/>
  <c r="AH61" i="1"/>
  <c r="R62" i="1"/>
  <c r="AD62" i="1"/>
  <c r="V64" i="1"/>
  <c r="AH64" i="1"/>
  <c r="R65" i="1"/>
  <c r="AD65" i="1"/>
  <c r="AH70" i="1"/>
  <c r="S47" i="1"/>
  <c r="AE47" i="1"/>
  <c r="O48" i="1"/>
  <c r="AA48" i="1"/>
  <c r="W49" i="1"/>
  <c r="AI49" i="1"/>
  <c r="S50" i="1"/>
  <c r="AE50" i="1"/>
  <c r="O51" i="1"/>
  <c r="AA51" i="1"/>
  <c r="W52" i="1"/>
  <c r="AI52" i="1"/>
  <c r="S53" i="1"/>
  <c r="AE53" i="1"/>
  <c r="O54" i="1"/>
  <c r="AA54" i="1"/>
  <c r="W55" i="1"/>
  <c r="AI55" i="1"/>
  <c r="S56" i="1"/>
  <c r="AE56" i="1"/>
  <c r="O57" i="1"/>
  <c r="AA57" i="1"/>
  <c r="W58" i="1"/>
  <c r="AI58" i="1"/>
  <c r="S59" i="1"/>
  <c r="AE59" i="1"/>
  <c r="O60" i="1"/>
  <c r="AA60" i="1"/>
  <c r="W61" i="1"/>
  <c r="AI61" i="1"/>
  <c r="S62" i="1"/>
  <c r="AE62" i="1"/>
  <c r="O63" i="1"/>
  <c r="AA63" i="1"/>
  <c r="W64" i="1"/>
  <c r="AI64" i="1"/>
  <c r="S65" i="1"/>
  <c r="AE65" i="1"/>
  <c r="O66" i="1"/>
  <c r="AA66" i="1"/>
  <c r="W67" i="1"/>
  <c r="AI67" i="1"/>
  <c r="S68" i="1"/>
  <c r="AE68" i="1"/>
  <c r="O69" i="1"/>
  <c r="AA69" i="1"/>
  <c r="W70" i="1"/>
  <c r="AI70" i="1"/>
  <c r="V49" i="1"/>
  <c r="R50" i="1"/>
  <c r="AH52" i="1"/>
  <c r="V70" i="1"/>
  <c r="T47" i="1"/>
  <c r="AF47" i="1"/>
  <c r="P48" i="1"/>
  <c r="AB48" i="1"/>
  <c r="E49" i="1"/>
  <c r="D49" i="1" s="1"/>
  <c r="X49" i="1"/>
  <c r="AJ49" i="1"/>
  <c r="T50" i="1"/>
  <c r="AF50" i="1"/>
  <c r="P51" i="1"/>
  <c r="AB51" i="1"/>
  <c r="E52" i="1"/>
  <c r="D52" i="1" s="1"/>
  <c r="X52" i="1"/>
  <c r="AJ52" i="1"/>
  <c r="T53" i="1"/>
  <c r="AF53" i="1"/>
  <c r="P54" i="1"/>
  <c r="AB54" i="1"/>
  <c r="E55" i="1"/>
  <c r="D55" i="1" s="1"/>
  <c r="X55" i="1"/>
  <c r="AJ55" i="1"/>
  <c r="T56" i="1"/>
  <c r="AF56" i="1"/>
  <c r="P57" i="1"/>
  <c r="AB57" i="1"/>
  <c r="E58" i="1"/>
  <c r="D58" i="1" s="1"/>
  <c r="X58" i="1"/>
  <c r="AJ58" i="1"/>
  <c r="T59" i="1"/>
  <c r="AF59" i="1"/>
  <c r="P60" i="1"/>
  <c r="AB60" i="1"/>
  <c r="E61" i="1"/>
  <c r="D61" i="1" s="1"/>
  <c r="X61" i="1"/>
  <c r="AJ61" i="1"/>
  <c r="T62" i="1"/>
  <c r="AF62" i="1"/>
  <c r="P63" i="1"/>
  <c r="AB63" i="1"/>
  <c r="E64" i="1"/>
  <c r="D64" i="1" s="1"/>
  <c r="X64" i="1"/>
  <c r="AJ64" i="1"/>
  <c r="T65" i="1"/>
  <c r="AF65" i="1"/>
  <c r="P66" i="1"/>
  <c r="AB66" i="1"/>
  <c r="E67" i="1"/>
  <c r="D67" i="1" s="1"/>
  <c r="X67" i="1"/>
  <c r="AJ67" i="1"/>
  <c r="T68" i="1"/>
  <c r="AF68" i="1"/>
  <c r="P69" i="1"/>
  <c r="AB69" i="1"/>
  <c r="E70" i="1"/>
  <c r="D70" i="1" s="1"/>
  <c r="X70" i="1"/>
  <c r="AJ70" i="1"/>
  <c r="U47" i="1"/>
  <c r="Q48" i="1"/>
  <c r="U50" i="1"/>
  <c r="Q51" i="1"/>
  <c r="U53" i="1"/>
  <c r="Q54" i="1"/>
  <c r="U56" i="1"/>
  <c r="Q57" i="1"/>
  <c r="U59" i="1"/>
  <c r="Q60" i="1"/>
  <c r="U62" i="1"/>
  <c r="Q63" i="1"/>
  <c r="U65" i="1"/>
  <c r="Q66" i="1"/>
  <c r="U68" i="1"/>
  <c r="Q69" i="1"/>
  <c r="P26" i="10"/>
  <c r="P54" i="10" s="1"/>
  <c r="Q26" i="10"/>
  <c r="Q54" i="10" s="1"/>
  <c r="AK46" i="1"/>
  <c r="C46" i="1"/>
  <c r="Y46" i="1" s="1"/>
  <c r="AK45" i="1"/>
  <c r="C45" i="1"/>
  <c r="AI45" i="1" s="1"/>
  <c r="AK44" i="1"/>
  <c r="C44" i="1"/>
  <c r="Y44" i="1" s="1"/>
  <c r="AK43" i="1"/>
  <c r="C43" i="1"/>
  <c r="Y43" i="1" s="1"/>
  <c r="AK42" i="1"/>
  <c r="C42" i="1"/>
  <c r="Y42" i="1" s="1"/>
  <c r="AK41" i="1"/>
  <c r="C41" i="1"/>
  <c r="Y41" i="1" s="1"/>
  <c r="AK40" i="1"/>
  <c r="C40" i="1"/>
  <c r="Y40" i="1" s="1"/>
  <c r="AK39" i="1"/>
  <c r="C39" i="1"/>
  <c r="Y39" i="1" s="1"/>
  <c r="AK38" i="1"/>
  <c r="C38" i="1"/>
  <c r="Y38" i="1" s="1"/>
  <c r="C37" i="1"/>
  <c r="AB37" i="1" s="1"/>
  <c r="AK37" i="1"/>
  <c r="AK36" i="1"/>
  <c r="C36" i="1"/>
  <c r="AG36" i="1" s="1"/>
  <c r="AK35" i="1"/>
  <c r="C35" i="1"/>
  <c r="Y35" i="1" s="1"/>
  <c r="C34" i="1"/>
  <c r="E34" i="1" s="1"/>
  <c r="D34" i="1" s="1"/>
  <c r="Z53" i="3"/>
  <c r="Y53" i="3"/>
  <c r="X53" i="3"/>
  <c r="W53" i="3"/>
  <c r="V53" i="3"/>
  <c r="U53" i="3"/>
  <c r="T53" i="3"/>
  <c r="S53" i="3"/>
  <c r="R53" i="3"/>
  <c r="Q53" i="3"/>
  <c r="P53" i="3"/>
  <c r="O53" i="3"/>
  <c r="Z25" i="3"/>
  <c r="Z26" i="3" s="1"/>
  <c r="Z54" i="3" s="1"/>
  <c r="Y25" i="3"/>
  <c r="Y26" i="3" s="1"/>
  <c r="Y54" i="3" s="1"/>
  <c r="X25" i="3"/>
  <c r="X26" i="3" s="1"/>
  <c r="X54" i="3" s="1"/>
  <c r="W25" i="3"/>
  <c r="W26" i="3" s="1"/>
  <c r="W54" i="3" s="1"/>
  <c r="V25" i="3"/>
  <c r="V26" i="3" s="1"/>
  <c r="V54" i="3" s="1"/>
  <c r="U25" i="3"/>
  <c r="U26" i="3" s="1"/>
  <c r="U54" i="3" s="1"/>
  <c r="T25" i="3"/>
  <c r="T26" i="3" s="1"/>
  <c r="T54" i="3" s="1"/>
  <c r="S25" i="3"/>
  <c r="S26" i="3" s="1"/>
  <c r="S54" i="3" s="1"/>
  <c r="R25" i="3"/>
  <c r="R26" i="3" s="1"/>
  <c r="R54" i="3" s="1"/>
  <c r="Q25" i="3"/>
  <c r="Q26" i="3" s="1"/>
  <c r="Q54" i="3" s="1"/>
  <c r="P25" i="3"/>
  <c r="P26" i="3" s="1"/>
  <c r="P54" i="3" s="1"/>
  <c r="O25" i="3"/>
  <c r="O26" i="3" s="1"/>
  <c r="O54" i="3" s="1"/>
  <c r="Z16" i="3"/>
  <c r="Z30" i="3" s="1"/>
  <c r="Y16" i="3"/>
  <c r="Y30" i="3" s="1"/>
  <c r="X16" i="3"/>
  <c r="X30" i="3" s="1"/>
  <c r="W16" i="3"/>
  <c r="W30" i="3" s="1"/>
  <c r="V16" i="3"/>
  <c r="V30" i="3" s="1"/>
  <c r="U16" i="3"/>
  <c r="U30" i="3" s="1"/>
  <c r="T16" i="3"/>
  <c r="T30" i="3" s="1"/>
  <c r="S16" i="3"/>
  <c r="S30" i="3" s="1"/>
  <c r="R16" i="3"/>
  <c r="R30" i="3" s="1"/>
  <c r="Q16" i="3"/>
  <c r="Q30" i="3" s="1"/>
  <c r="P16" i="3"/>
  <c r="P30" i="3" s="1"/>
  <c r="O16" i="3"/>
  <c r="O30" i="3" s="1"/>
  <c r="Z12" i="3"/>
  <c r="Y12" i="3"/>
  <c r="X12" i="3"/>
  <c r="W12" i="3"/>
  <c r="V12" i="3"/>
  <c r="U12" i="3"/>
  <c r="T12" i="3"/>
  <c r="S12" i="3"/>
  <c r="R12" i="3"/>
  <c r="Q44" i="1" l="1"/>
  <c r="AF41" i="1"/>
  <c r="P46" i="1"/>
  <c r="R46" i="1"/>
  <c r="S46" i="1"/>
  <c r="AG40" i="1"/>
  <c r="Z46" i="1"/>
  <c r="AH40" i="1"/>
  <c r="Q46" i="1"/>
  <c r="P41" i="1"/>
  <c r="AA41" i="1"/>
  <c r="AG41" i="1"/>
  <c r="R44" i="1"/>
  <c r="S44" i="1"/>
  <c r="AB44" i="1"/>
  <c r="AG44" i="1"/>
  <c r="Q41" i="1"/>
  <c r="O42" i="1"/>
  <c r="AA46" i="1"/>
  <c r="R41" i="1"/>
  <c r="AF42" i="1"/>
  <c r="AB46" i="1"/>
  <c r="AG38" i="1"/>
  <c r="U41" i="1"/>
  <c r="X45" i="1"/>
  <c r="AC46" i="1"/>
  <c r="V41" i="1"/>
  <c r="AD46" i="1"/>
  <c r="Z41" i="1"/>
  <c r="AE41" i="1"/>
  <c r="P44" i="1"/>
  <c r="O46" i="1"/>
  <c r="AA39" i="1"/>
  <c r="P40" i="1"/>
  <c r="X37" i="1"/>
  <c r="Q40" i="1"/>
  <c r="R40" i="1"/>
  <c r="Q38" i="1"/>
  <c r="S40" i="1"/>
  <c r="R38" i="1"/>
  <c r="AA40" i="1"/>
  <c r="S38" i="1"/>
  <c r="AE40" i="1"/>
  <c r="Q12" i="3"/>
  <c r="P12" i="3"/>
  <c r="O12" i="3"/>
  <c r="U37" i="1"/>
  <c r="Y37" i="1"/>
  <c r="Z37" i="1"/>
  <c r="AC37" i="1"/>
  <c r="E37" i="1"/>
  <c r="D37" i="1" s="1"/>
  <c r="AD37" i="1"/>
  <c r="AE37" i="1"/>
  <c r="AF37" i="1"/>
  <c r="Q37" i="1"/>
  <c r="AG37" i="1"/>
  <c r="R37" i="1"/>
  <c r="AJ37" i="1"/>
  <c r="S37" i="1"/>
  <c r="T37" i="1"/>
  <c r="O35" i="1"/>
  <c r="P35" i="1"/>
  <c r="V35" i="1"/>
  <c r="Z35" i="1"/>
  <c r="AA35" i="1"/>
  <c r="AB35" i="1"/>
  <c r="AH35" i="1"/>
  <c r="V36" i="1"/>
  <c r="AH36" i="1"/>
  <c r="Z39" i="1"/>
  <c r="AE42" i="1"/>
  <c r="U45" i="1"/>
  <c r="W36" i="1"/>
  <c r="AI36" i="1"/>
  <c r="E36" i="1"/>
  <c r="D36" i="1" s="1"/>
  <c r="X36" i="1"/>
  <c r="AJ36" i="1"/>
  <c r="AB39" i="1"/>
  <c r="Y45" i="1"/>
  <c r="Q35" i="1"/>
  <c r="AC35" i="1"/>
  <c r="Y36" i="1"/>
  <c r="T38" i="1"/>
  <c r="AC39" i="1"/>
  <c r="P42" i="1"/>
  <c r="E45" i="1"/>
  <c r="D45" i="1" s="1"/>
  <c r="Z45" i="1"/>
  <c r="R35" i="1"/>
  <c r="AD35" i="1"/>
  <c r="Z36" i="1"/>
  <c r="U38" i="1"/>
  <c r="O39" i="1"/>
  <c r="AD39" i="1"/>
  <c r="T40" i="1"/>
  <c r="AB41" i="1"/>
  <c r="Q42" i="1"/>
  <c r="T44" i="1"/>
  <c r="AA45" i="1"/>
  <c r="S35" i="1"/>
  <c r="AE35" i="1"/>
  <c r="O36" i="1"/>
  <c r="AA36" i="1"/>
  <c r="V37" i="1"/>
  <c r="AH37" i="1"/>
  <c r="Z38" i="1"/>
  <c r="P39" i="1"/>
  <c r="AE39" i="1"/>
  <c r="U40" i="1"/>
  <c r="AC41" i="1"/>
  <c r="R42" i="1"/>
  <c r="P43" i="1"/>
  <c r="U44" i="1"/>
  <c r="AB45" i="1"/>
  <c r="T35" i="1"/>
  <c r="AF35" i="1"/>
  <c r="P36" i="1"/>
  <c r="AB36" i="1"/>
  <c r="W37" i="1"/>
  <c r="AI37" i="1"/>
  <c r="AA38" i="1"/>
  <c r="Q39" i="1"/>
  <c r="AF39" i="1"/>
  <c r="V40" i="1"/>
  <c r="O41" i="1"/>
  <c r="AD41" i="1"/>
  <c r="S42" i="1"/>
  <c r="Z43" i="1"/>
  <c r="Z44" i="1"/>
  <c r="O45" i="1"/>
  <c r="AC45" i="1"/>
  <c r="U35" i="1"/>
  <c r="AG35" i="1"/>
  <c r="Q36" i="1"/>
  <c r="AC36" i="1"/>
  <c r="AB38" i="1"/>
  <c r="R39" i="1"/>
  <c r="AG39" i="1"/>
  <c r="Z40" i="1"/>
  <c r="T42" i="1"/>
  <c r="AB43" i="1"/>
  <c r="AA44" i="1"/>
  <c r="P45" i="1"/>
  <c r="AD45" i="1"/>
  <c r="R36" i="1"/>
  <c r="AD36" i="1"/>
  <c r="AC38" i="1"/>
  <c r="S39" i="1"/>
  <c r="Z42" i="1"/>
  <c r="Q45" i="1"/>
  <c r="AE45" i="1"/>
  <c r="W35" i="1"/>
  <c r="AI35" i="1"/>
  <c r="S36" i="1"/>
  <c r="AE36" i="1"/>
  <c r="AD38" i="1"/>
  <c r="T39" i="1"/>
  <c r="AB40" i="1"/>
  <c r="AA42" i="1"/>
  <c r="AC44" i="1"/>
  <c r="R45" i="1"/>
  <c r="AJ45" i="1"/>
  <c r="E35" i="1"/>
  <c r="D35" i="1" s="1"/>
  <c r="X35" i="1"/>
  <c r="AJ35" i="1"/>
  <c r="T36" i="1"/>
  <c r="AF36" i="1"/>
  <c r="O37" i="1"/>
  <c r="AA37" i="1"/>
  <c r="O38" i="1"/>
  <c r="AE38" i="1"/>
  <c r="U39" i="1"/>
  <c r="AC40" i="1"/>
  <c r="S41" i="1"/>
  <c r="AH41" i="1"/>
  <c r="AB42" i="1"/>
  <c r="AD44" i="1"/>
  <c r="S45" i="1"/>
  <c r="U36" i="1"/>
  <c r="P37" i="1"/>
  <c r="P38" i="1"/>
  <c r="AF38" i="1"/>
  <c r="V39" i="1"/>
  <c r="O40" i="1"/>
  <c r="AD40" i="1"/>
  <c r="T41" i="1"/>
  <c r="AC42" i="1"/>
  <c r="O44" i="1"/>
  <c r="AE44" i="1"/>
  <c r="T45" i="1"/>
  <c r="AE46" i="1"/>
  <c r="T46" i="1"/>
  <c r="AF46" i="1"/>
  <c r="U46" i="1"/>
  <c r="AG46" i="1"/>
  <c r="V46" i="1"/>
  <c r="AH46" i="1"/>
  <c r="W46" i="1"/>
  <c r="AI46" i="1"/>
  <c r="E46" i="1"/>
  <c r="D46" i="1" s="1"/>
  <c r="X46" i="1"/>
  <c r="AJ46" i="1"/>
  <c r="AF45" i="1"/>
  <c r="AG45" i="1"/>
  <c r="V45" i="1"/>
  <c r="AH45" i="1"/>
  <c r="W45" i="1"/>
  <c r="AF44" i="1"/>
  <c r="V44" i="1"/>
  <c r="AH44" i="1"/>
  <c r="W44" i="1"/>
  <c r="AI44" i="1"/>
  <c r="E44" i="1"/>
  <c r="D44" i="1" s="1"/>
  <c r="X44" i="1"/>
  <c r="AJ44" i="1"/>
  <c r="O43" i="1"/>
  <c r="AA43" i="1"/>
  <c r="Q43" i="1"/>
  <c r="AC43" i="1"/>
  <c r="R43" i="1"/>
  <c r="AD43" i="1"/>
  <c r="S43" i="1"/>
  <c r="AE43" i="1"/>
  <c r="T43" i="1"/>
  <c r="AF43" i="1"/>
  <c r="U43" i="1"/>
  <c r="AG43" i="1"/>
  <c r="V43" i="1"/>
  <c r="AH43" i="1"/>
  <c r="W43" i="1"/>
  <c r="AI43" i="1"/>
  <c r="E43" i="1"/>
  <c r="D43" i="1" s="1"/>
  <c r="X43" i="1"/>
  <c r="AJ43" i="1"/>
  <c r="AD42" i="1"/>
  <c r="U42" i="1"/>
  <c r="AG42" i="1"/>
  <c r="V42" i="1"/>
  <c r="AH42" i="1"/>
  <c r="W42" i="1"/>
  <c r="AI42" i="1"/>
  <c r="E42" i="1"/>
  <c r="D42" i="1" s="1"/>
  <c r="X42" i="1"/>
  <c r="AJ42" i="1"/>
  <c r="W41" i="1"/>
  <c r="AI41" i="1"/>
  <c r="E41" i="1"/>
  <c r="D41" i="1" s="1"/>
  <c r="X41" i="1"/>
  <c r="AJ41" i="1"/>
  <c r="AF40" i="1"/>
  <c r="W40" i="1"/>
  <c r="AI40" i="1"/>
  <c r="E40" i="1"/>
  <c r="D40" i="1" s="1"/>
  <c r="X40" i="1"/>
  <c r="AJ40" i="1"/>
  <c r="AH39" i="1"/>
  <c r="W39" i="1"/>
  <c r="AI39" i="1"/>
  <c r="E39" i="1"/>
  <c r="D39" i="1" s="1"/>
  <c r="X39" i="1"/>
  <c r="AJ39" i="1"/>
  <c r="V38" i="1"/>
  <c r="AH38" i="1"/>
  <c r="W38" i="1"/>
  <c r="AI38" i="1"/>
  <c r="E38" i="1"/>
  <c r="D38" i="1" s="1"/>
  <c r="X38" i="1"/>
  <c r="AJ38" i="1"/>
  <c r="N21" i="31" l="1"/>
  <c r="F593" i="1" s="1"/>
  <c r="M21" i="31"/>
  <c r="F592" i="1" s="1"/>
  <c r="L21" i="31"/>
  <c r="F591" i="1" s="1"/>
  <c r="K21" i="31"/>
  <c r="J21" i="31"/>
  <c r="I21" i="31"/>
  <c r="F588" i="1" s="1"/>
  <c r="H21" i="31"/>
  <c r="F587" i="1" s="1"/>
  <c r="G21" i="31"/>
  <c r="F586" i="1" s="1"/>
  <c r="F21" i="31"/>
  <c r="F585" i="1" s="1"/>
  <c r="E21" i="31"/>
  <c r="F584" i="1" s="1"/>
  <c r="D21" i="31"/>
  <c r="F583" i="1" s="1"/>
  <c r="C21" i="31"/>
  <c r="F582" i="1" s="1"/>
  <c r="N17" i="31"/>
  <c r="M17" i="31"/>
  <c r="L17" i="31"/>
  <c r="K17" i="31"/>
  <c r="J17" i="31"/>
  <c r="I17" i="31"/>
  <c r="H17" i="31"/>
  <c r="G17" i="31"/>
  <c r="F17" i="31"/>
  <c r="E17" i="31"/>
  <c r="D17" i="31"/>
  <c r="C17" i="31"/>
  <c r="N21" i="30"/>
  <c r="F569" i="1" s="1"/>
  <c r="M21" i="30"/>
  <c r="F568" i="1" s="1"/>
  <c r="L21" i="30"/>
  <c r="F567" i="1" s="1"/>
  <c r="K21" i="30"/>
  <c r="J21" i="30"/>
  <c r="I21" i="30"/>
  <c r="F564" i="1" s="1"/>
  <c r="H21" i="30"/>
  <c r="F563" i="1" s="1"/>
  <c r="G21" i="30"/>
  <c r="F562" i="1" s="1"/>
  <c r="F21" i="30"/>
  <c r="F561" i="1" s="1"/>
  <c r="E21" i="30"/>
  <c r="F560" i="1" s="1"/>
  <c r="D21" i="30"/>
  <c r="F559" i="1" s="1"/>
  <c r="C21" i="30"/>
  <c r="F558" i="1" s="1"/>
  <c r="N17" i="30"/>
  <c r="M17" i="30"/>
  <c r="L17" i="30"/>
  <c r="K17" i="30"/>
  <c r="J17" i="30"/>
  <c r="I17" i="30"/>
  <c r="H17" i="30"/>
  <c r="G17" i="30"/>
  <c r="F17" i="30"/>
  <c r="E17" i="30"/>
  <c r="D17" i="30"/>
  <c r="C17" i="30"/>
  <c r="N21" i="29"/>
  <c r="F545" i="1" s="1"/>
  <c r="M21" i="29"/>
  <c r="F544" i="1" s="1"/>
  <c r="L21" i="29"/>
  <c r="F543" i="1" s="1"/>
  <c r="K21" i="29"/>
  <c r="J21" i="29"/>
  <c r="I21" i="29"/>
  <c r="F540" i="1" s="1"/>
  <c r="H21" i="29"/>
  <c r="F539" i="1" s="1"/>
  <c r="G21" i="29"/>
  <c r="F538" i="1" s="1"/>
  <c r="F21" i="29"/>
  <c r="F537" i="1" s="1"/>
  <c r="E21" i="29"/>
  <c r="F536" i="1" s="1"/>
  <c r="D21" i="29"/>
  <c r="F535" i="1" s="1"/>
  <c r="C21" i="29"/>
  <c r="F534" i="1" s="1"/>
  <c r="N17" i="29"/>
  <c r="M17" i="29"/>
  <c r="L17" i="29"/>
  <c r="K17" i="29"/>
  <c r="J17" i="29"/>
  <c r="I17" i="29"/>
  <c r="H17" i="29"/>
  <c r="G17" i="29"/>
  <c r="F17" i="29"/>
  <c r="E17" i="29"/>
  <c r="D17" i="29"/>
  <c r="C17" i="29"/>
  <c r="N21" i="28"/>
  <c r="F521" i="1" s="1"/>
  <c r="M21" i="28"/>
  <c r="F520" i="1" s="1"/>
  <c r="L21" i="28"/>
  <c r="F519" i="1" s="1"/>
  <c r="K21" i="28"/>
  <c r="J21" i="28"/>
  <c r="I21" i="28"/>
  <c r="F516" i="1" s="1"/>
  <c r="H21" i="28"/>
  <c r="F515" i="1" s="1"/>
  <c r="G21" i="28"/>
  <c r="F514" i="1" s="1"/>
  <c r="F21" i="28"/>
  <c r="F513" i="1" s="1"/>
  <c r="E21" i="28"/>
  <c r="F512" i="1" s="1"/>
  <c r="D21" i="28"/>
  <c r="F511" i="1" s="1"/>
  <c r="C21" i="28"/>
  <c r="F510" i="1" s="1"/>
  <c r="N17" i="28"/>
  <c r="M17" i="28"/>
  <c r="L17" i="28"/>
  <c r="K17" i="28"/>
  <c r="J17" i="28"/>
  <c r="I17" i="28"/>
  <c r="H17" i="28"/>
  <c r="G17" i="28"/>
  <c r="F17" i="28"/>
  <c r="E17" i="28"/>
  <c r="D17" i="28"/>
  <c r="C17" i="28"/>
  <c r="N21" i="27"/>
  <c r="F497" i="1" s="1"/>
  <c r="M21" i="27"/>
  <c r="F496" i="1" s="1"/>
  <c r="L21" i="27"/>
  <c r="F495" i="1" s="1"/>
  <c r="K21" i="27"/>
  <c r="J21" i="27"/>
  <c r="I21" i="27"/>
  <c r="F492" i="1" s="1"/>
  <c r="H21" i="27"/>
  <c r="F491" i="1" s="1"/>
  <c r="G21" i="27"/>
  <c r="F490" i="1" s="1"/>
  <c r="F21" i="27"/>
  <c r="F489" i="1" s="1"/>
  <c r="E21" i="27"/>
  <c r="F488" i="1" s="1"/>
  <c r="D21" i="27"/>
  <c r="F487" i="1" s="1"/>
  <c r="C21" i="27"/>
  <c r="F486" i="1" s="1"/>
  <c r="N17" i="27"/>
  <c r="M17" i="27"/>
  <c r="L17" i="27"/>
  <c r="K17" i="27"/>
  <c r="J17" i="27"/>
  <c r="I17" i="27"/>
  <c r="H17" i="27"/>
  <c r="G17" i="27"/>
  <c r="F17" i="27"/>
  <c r="E17" i="27"/>
  <c r="D17" i="27"/>
  <c r="C17" i="27"/>
  <c r="N21" i="26"/>
  <c r="F473" i="1" s="1"/>
  <c r="M21" i="26"/>
  <c r="F472" i="1" s="1"/>
  <c r="L21" i="26"/>
  <c r="F471" i="1" s="1"/>
  <c r="K21" i="26"/>
  <c r="J21" i="26"/>
  <c r="I21" i="26"/>
  <c r="F468" i="1" s="1"/>
  <c r="H21" i="26"/>
  <c r="F467" i="1" s="1"/>
  <c r="G21" i="26"/>
  <c r="F466" i="1" s="1"/>
  <c r="F21" i="26"/>
  <c r="F465" i="1" s="1"/>
  <c r="E21" i="26"/>
  <c r="F464" i="1" s="1"/>
  <c r="D21" i="26"/>
  <c r="F463" i="1" s="1"/>
  <c r="C21" i="26"/>
  <c r="F462" i="1" s="1"/>
  <c r="N17" i="26"/>
  <c r="M17" i="26"/>
  <c r="L17" i="26"/>
  <c r="K17" i="26"/>
  <c r="J17" i="26"/>
  <c r="I17" i="26"/>
  <c r="H17" i="26"/>
  <c r="G17" i="26"/>
  <c r="F17" i="26"/>
  <c r="E17" i="26"/>
  <c r="D17" i="26"/>
  <c r="C17" i="26"/>
  <c r="N21" i="25"/>
  <c r="F449" i="1" s="1"/>
  <c r="M21" i="25"/>
  <c r="F448" i="1" s="1"/>
  <c r="L21" i="25"/>
  <c r="F447" i="1" s="1"/>
  <c r="K21" i="25"/>
  <c r="J21" i="25"/>
  <c r="I21" i="25"/>
  <c r="F444" i="1" s="1"/>
  <c r="H21" i="25"/>
  <c r="F443" i="1" s="1"/>
  <c r="G21" i="25"/>
  <c r="F442" i="1" s="1"/>
  <c r="F21" i="25"/>
  <c r="F441" i="1" s="1"/>
  <c r="E21" i="25"/>
  <c r="F440" i="1" s="1"/>
  <c r="D21" i="25"/>
  <c r="F439" i="1" s="1"/>
  <c r="C21" i="25"/>
  <c r="F438" i="1" s="1"/>
  <c r="N17" i="25"/>
  <c r="M17" i="25"/>
  <c r="L17" i="25"/>
  <c r="K17" i="25"/>
  <c r="J17" i="25"/>
  <c r="I17" i="25"/>
  <c r="H17" i="25"/>
  <c r="G17" i="25"/>
  <c r="F17" i="25"/>
  <c r="E17" i="25"/>
  <c r="D17" i="25"/>
  <c r="C17" i="25"/>
  <c r="N21" i="24"/>
  <c r="F425" i="1" s="1"/>
  <c r="M21" i="24"/>
  <c r="F424" i="1" s="1"/>
  <c r="L21" i="24"/>
  <c r="F423" i="1" s="1"/>
  <c r="K21" i="24"/>
  <c r="J21" i="24"/>
  <c r="I21" i="24"/>
  <c r="F420" i="1" s="1"/>
  <c r="H21" i="24"/>
  <c r="F419" i="1" s="1"/>
  <c r="G21" i="24"/>
  <c r="F418" i="1" s="1"/>
  <c r="F21" i="24"/>
  <c r="F417" i="1" s="1"/>
  <c r="E21" i="24"/>
  <c r="F416" i="1" s="1"/>
  <c r="D21" i="24"/>
  <c r="F415" i="1" s="1"/>
  <c r="C21" i="24"/>
  <c r="F414" i="1" s="1"/>
  <c r="N17" i="24"/>
  <c r="M17" i="24"/>
  <c r="L17" i="24"/>
  <c r="K17" i="24"/>
  <c r="J17" i="24"/>
  <c r="I17" i="24"/>
  <c r="H17" i="24"/>
  <c r="G17" i="24"/>
  <c r="F17" i="24"/>
  <c r="E17" i="24"/>
  <c r="D17" i="24"/>
  <c r="C17" i="24"/>
  <c r="N21" i="17"/>
  <c r="F401" i="1" s="1"/>
  <c r="M21" i="17"/>
  <c r="F400" i="1" s="1"/>
  <c r="L21" i="17"/>
  <c r="F399" i="1" s="1"/>
  <c r="K21" i="17"/>
  <c r="J21" i="17"/>
  <c r="I21" i="17"/>
  <c r="F396" i="1" s="1"/>
  <c r="H21" i="17"/>
  <c r="F395" i="1" s="1"/>
  <c r="G21" i="17"/>
  <c r="F394" i="1" s="1"/>
  <c r="F21" i="17"/>
  <c r="F393" i="1" s="1"/>
  <c r="E21" i="17"/>
  <c r="F392" i="1" s="1"/>
  <c r="D21" i="17"/>
  <c r="F391" i="1" s="1"/>
  <c r="C21" i="17"/>
  <c r="F390" i="1" s="1"/>
  <c r="N17" i="17"/>
  <c r="M17" i="17"/>
  <c r="L17" i="17"/>
  <c r="K17" i="17"/>
  <c r="J17" i="17"/>
  <c r="I17" i="17"/>
  <c r="H17" i="17"/>
  <c r="G17" i="17"/>
  <c r="F17" i="17"/>
  <c r="E17" i="17"/>
  <c r="D17" i="17"/>
  <c r="C17" i="17"/>
  <c r="N21" i="15"/>
  <c r="M21" i="15"/>
  <c r="L21" i="15"/>
  <c r="K21" i="15"/>
  <c r="J21" i="15"/>
  <c r="I21" i="15"/>
  <c r="H21" i="15"/>
  <c r="G21" i="15"/>
  <c r="F21" i="15"/>
  <c r="E21" i="15"/>
  <c r="D21" i="15"/>
  <c r="C21" i="15"/>
  <c r="N21" i="16"/>
  <c r="M21" i="16"/>
  <c r="L21" i="16"/>
  <c r="K21" i="16"/>
  <c r="J21" i="16"/>
  <c r="I21" i="16"/>
  <c r="H21" i="16"/>
  <c r="G21" i="16"/>
  <c r="F21" i="16"/>
  <c r="E21" i="16"/>
  <c r="D21" i="16"/>
  <c r="C21" i="16"/>
  <c r="N17" i="16"/>
  <c r="M17" i="16"/>
  <c r="L17" i="16"/>
  <c r="K17" i="16"/>
  <c r="J17" i="16"/>
  <c r="I17" i="16"/>
  <c r="H17" i="16"/>
  <c r="G17" i="16"/>
  <c r="F17" i="16"/>
  <c r="E17" i="16"/>
  <c r="D17" i="16"/>
  <c r="C17" i="16"/>
  <c r="C21" i="18"/>
  <c r="N21" i="18"/>
  <c r="M21" i="18"/>
  <c r="L21" i="18"/>
  <c r="K21" i="18"/>
  <c r="J21" i="18"/>
  <c r="I21" i="18"/>
  <c r="H21" i="18"/>
  <c r="G21" i="18"/>
  <c r="F21" i="18"/>
  <c r="E21" i="18"/>
  <c r="D21" i="18"/>
  <c r="H1164" i="4" a="1"/>
  <c r="H1164" i="4" s="1"/>
  <c r="H1163" i="4" a="1"/>
  <c r="H1163" i="4" s="1"/>
  <c r="H1162" i="4" a="1"/>
  <c r="H1162" i="4" s="1"/>
  <c r="H1161" i="4" a="1"/>
  <c r="H1161" i="4" s="1"/>
  <c r="H1160" i="4" a="1"/>
  <c r="H1160" i="4" s="1"/>
  <c r="H1159" i="4" a="1"/>
  <c r="H1159" i="4" s="1"/>
  <c r="H1158" i="4" a="1"/>
  <c r="H1158" i="4" s="1"/>
  <c r="H1157" i="4" a="1"/>
  <c r="H1157" i="4" s="1"/>
  <c r="H1156" i="4" a="1"/>
  <c r="H1156" i="4" s="1"/>
  <c r="H1155" i="4" a="1"/>
  <c r="H1155" i="4" s="1"/>
  <c r="H1154" i="4" a="1"/>
  <c r="H1154" i="4" s="1"/>
  <c r="H1153" i="4" a="1"/>
  <c r="H1153" i="4" s="1"/>
  <c r="H1152" i="4" a="1"/>
  <c r="H1152" i="4" s="1"/>
  <c r="H1151" i="4" a="1"/>
  <c r="H1151" i="4" s="1"/>
  <c r="H1150" i="4" a="1"/>
  <c r="H1150" i="4" s="1"/>
  <c r="H1149" i="4" a="1"/>
  <c r="H1149" i="4" s="1"/>
  <c r="H1148" i="4" a="1"/>
  <c r="H1148" i="4" s="1"/>
  <c r="H1147" i="4" a="1"/>
  <c r="H1147" i="4" s="1"/>
  <c r="H1146" i="4" a="1"/>
  <c r="H1146" i="4" s="1"/>
  <c r="H1145" i="4" a="1"/>
  <c r="H1145" i="4" s="1"/>
  <c r="H1144" i="4" a="1"/>
  <c r="H1144" i="4" s="1"/>
  <c r="H1143" i="4" a="1"/>
  <c r="H1143" i="4" s="1"/>
  <c r="H1142" i="4" a="1"/>
  <c r="H1142" i="4" s="1"/>
  <c r="H1141" i="4" a="1"/>
  <c r="H1141" i="4" s="1"/>
  <c r="H1140" i="4" a="1"/>
  <c r="H1140" i="4" s="1"/>
  <c r="H1139" i="4" a="1"/>
  <c r="H1139" i="4" s="1"/>
  <c r="H1138" i="4" a="1"/>
  <c r="H1138" i="4" s="1"/>
  <c r="H1137" i="4" a="1"/>
  <c r="H1137" i="4" s="1"/>
  <c r="H1136" i="4" a="1"/>
  <c r="H1136" i="4" s="1"/>
  <c r="H1135" i="4" a="1"/>
  <c r="H1135" i="4" s="1"/>
  <c r="H1134" i="4" a="1"/>
  <c r="H1134" i="4" s="1"/>
  <c r="H1133" i="4" a="1"/>
  <c r="H1133" i="4" s="1"/>
  <c r="H1132" i="4" a="1"/>
  <c r="H1132" i="4" s="1"/>
  <c r="H1131" i="4" a="1"/>
  <c r="H1131" i="4" s="1"/>
  <c r="H1130" i="4" a="1"/>
  <c r="H1130" i="4" s="1"/>
  <c r="H1129" i="4" a="1"/>
  <c r="H1129" i="4" s="1"/>
  <c r="H1128" i="4" a="1"/>
  <c r="H1128" i="4" s="1"/>
  <c r="H1127" i="4" a="1"/>
  <c r="H1127" i="4" s="1"/>
  <c r="H1126" i="4" a="1"/>
  <c r="H1126" i="4" s="1"/>
  <c r="H1125" i="4" a="1"/>
  <c r="H1125" i="4" s="1"/>
  <c r="H1124" i="4" a="1"/>
  <c r="H1124" i="4" s="1"/>
  <c r="H1123" i="4" a="1"/>
  <c r="H1123" i="4" s="1"/>
  <c r="H1122" i="4" a="1"/>
  <c r="H1122" i="4" s="1"/>
  <c r="H1121" i="4" a="1"/>
  <c r="H1121" i="4" s="1"/>
  <c r="H1120" i="4" a="1"/>
  <c r="H1120" i="4" s="1"/>
  <c r="H1119" i="4" a="1"/>
  <c r="H1119" i="4" s="1"/>
  <c r="H1118" i="4" a="1"/>
  <c r="H1118" i="4" s="1"/>
  <c r="H1117" i="4" a="1"/>
  <c r="H1117" i="4" s="1"/>
  <c r="H1116" i="4" a="1"/>
  <c r="H1116" i="4" s="1"/>
  <c r="H1115" i="4" a="1"/>
  <c r="H1115" i="4" s="1"/>
  <c r="H1114" i="4" a="1"/>
  <c r="H1114" i="4" s="1"/>
  <c r="H1113" i="4" a="1"/>
  <c r="H1113" i="4" s="1"/>
  <c r="H1112" i="4" a="1"/>
  <c r="H1112" i="4" s="1"/>
  <c r="H1111" i="4" a="1"/>
  <c r="H1111" i="4" s="1"/>
  <c r="H1110" i="4" a="1"/>
  <c r="H1110" i="4" s="1"/>
  <c r="H1109" i="4" a="1"/>
  <c r="H1109" i="4" s="1"/>
  <c r="H1108" i="4" a="1"/>
  <c r="H1108" i="4" s="1"/>
  <c r="H1107" i="4" a="1"/>
  <c r="H1107" i="4" s="1"/>
  <c r="H1106" i="4" a="1"/>
  <c r="H1106" i="4" s="1"/>
  <c r="H1105" i="4" a="1"/>
  <c r="H1105" i="4" s="1"/>
  <c r="H1104" i="4" a="1"/>
  <c r="H1104" i="4" s="1"/>
  <c r="H1103" i="4" a="1"/>
  <c r="H1103" i="4" s="1"/>
  <c r="H1102" i="4" a="1"/>
  <c r="H1102" i="4" s="1"/>
  <c r="H1101" i="4" a="1"/>
  <c r="H1101" i="4" s="1"/>
  <c r="H1100" i="4" a="1"/>
  <c r="H1100" i="4" s="1"/>
  <c r="H1099" i="4" a="1"/>
  <c r="H1099" i="4" s="1"/>
  <c r="H1098" i="4" a="1"/>
  <c r="H1098" i="4" s="1"/>
  <c r="H1097" i="4" a="1"/>
  <c r="H1097" i="4" s="1"/>
  <c r="H1096" i="4" a="1"/>
  <c r="H1096" i="4" s="1"/>
  <c r="H1095" i="4" a="1"/>
  <c r="H1095" i="4" s="1"/>
  <c r="H1094" i="4" a="1"/>
  <c r="H1094" i="4" s="1"/>
  <c r="H1093" i="4" a="1"/>
  <c r="H1093" i="4" s="1"/>
  <c r="H1092" i="4" a="1"/>
  <c r="H1092" i="4" s="1"/>
  <c r="H1091" i="4" a="1"/>
  <c r="H1091" i="4" s="1"/>
  <c r="H1090" i="4" a="1"/>
  <c r="H1090" i="4" s="1"/>
  <c r="H1089" i="4" a="1"/>
  <c r="H1089" i="4" s="1"/>
  <c r="H1088" i="4" a="1"/>
  <c r="H1088" i="4" s="1"/>
  <c r="H1087" i="4" a="1"/>
  <c r="H1087" i="4" s="1"/>
  <c r="H1086" i="4" a="1"/>
  <c r="H1086" i="4" s="1"/>
  <c r="H1085" i="4" a="1"/>
  <c r="H1085" i="4" s="1"/>
  <c r="H1084" i="4" a="1"/>
  <c r="H1084" i="4" s="1"/>
  <c r="H1083" i="4" a="1"/>
  <c r="H1083" i="4" s="1"/>
  <c r="H1082" i="4" a="1"/>
  <c r="H1082" i="4" s="1"/>
  <c r="H1081" i="4" a="1"/>
  <c r="H1081" i="4" s="1"/>
  <c r="H1080" i="4" a="1"/>
  <c r="H1080" i="4" s="1"/>
  <c r="H1079" i="4" a="1"/>
  <c r="H1079" i="4" s="1"/>
  <c r="H1078" i="4" a="1"/>
  <c r="H1078" i="4" s="1"/>
  <c r="H1077" i="4" a="1"/>
  <c r="H1077" i="4" s="1"/>
  <c r="H1076" i="4" a="1"/>
  <c r="H1076" i="4" s="1"/>
  <c r="H1075" i="4" a="1"/>
  <c r="H1075" i="4" s="1"/>
  <c r="H1074" i="4" a="1"/>
  <c r="H1074" i="4" s="1"/>
  <c r="H1068" i="4" a="1"/>
  <c r="H1068" i="4" s="1"/>
  <c r="H1067" i="4" a="1"/>
  <c r="H1067" i="4" s="1"/>
  <c r="H1066" i="4" a="1"/>
  <c r="H1066" i="4" s="1"/>
  <c r="H1065" i="4" a="1"/>
  <c r="H1065" i="4" s="1"/>
  <c r="H1064" i="4" a="1"/>
  <c r="H1064" i="4" s="1"/>
  <c r="H1063" i="4" a="1"/>
  <c r="H1063" i="4" s="1"/>
  <c r="H1062" i="4" a="1"/>
  <c r="H1062" i="4" s="1"/>
  <c r="H1061" i="4" a="1"/>
  <c r="H1061" i="4" s="1"/>
  <c r="H1060" i="4" a="1"/>
  <c r="H1060" i="4" s="1"/>
  <c r="H1059" i="4" a="1"/>
  <c r="H1059" i="4" s="1"/>
  <c r="H1058" i="4" a="1"/>
  <c r="H1058" i="4" s="1"/>
  <c r="H1057" i="4" a="1"/>
  <c r="H1057" i="4" s="1"/>
  <c r="H1056" i="4" a="1"/>
  <c r="H1056" i="4" s="1"/>
  <c r="H1055" i="4" a="1"/>
  <c r="H1055" i="4" s="1"/>
  <c r="H1054" i="4" a="1"/>
  <c r="H1054" i="4" s="1"/>
  <c r="H1053" i="4" a="1"/>
  <c r="H1053" i="4" s="1"/>
  <c r="H1052" i="4" a="1"/>
  <c r="H1052" i="4" s="1"/>
  <c r="H1051" i="4" a="1"/>
  <c r="H1051" i="4" s="1"/>
  <c r="H1050" i="4" a="1"/>
  <c r="H1050" i="4" s="1"/>
  <c r="H1049" i="4" a="1"/>
  <c r="H1049" i="4" s="1"/>
  <c r="H1048" i="4" a="1"/>
  <c r="H1048" i="4" s="1"/>
  <c r="H1047" i="4" a="1"/>
  <c r="H1047" i="4" s="1"/>
  <c r="H1046" i="4" a="1"/>
  <c r="H1046" i="4" s="1"/>
  <c r="H1045" i="4" a="1"/>
  <c r="H1045" i="4" s="1"/>
  <c r="H1044" i="4" a="1"/>
  <c r="H1044" i="4" s="1"/>
  <c r="H1043" i="4" a="1"/>
  <c r="H1043" i="4" s="1"/>
  <c r="H1042" i="4" a="1"/>
  <c r="H1042" i="4" s="1"/>
  <c r="H1041" i="4" a="1"/>
  <c r="H1041" i="4" s="1"/>
  <c r="H1040" i="4" a="1"/>
  <c r="H1040" i="4" s="1"/>
  <c r="H1039" i="4" a="1"/>
  <c r="H1039" i="4" s="1"/>
  <c r="H1038" i="4" a="1"/>
  <c r="H1038" i="4" s="1"/>
  <c r="H1037" i="4" a="1"/>
  <c r="H1037" i="4" s="1"/>
  <c r="H1036" i="4" a="1"/>
  <c r="H1036" i="4" s="1"/>
  <c r="H1035" i="4" a="1"/>
  <c r="H1035" i="4" s="1"/>
  <c r="H1034" i="4" a="1"/>
  <c r="H1034" i="4" s="1"/>
  <c r="H1033" i="4" a="1"/>
  <c r="H1033" i="4" s="1"/>
  <c r="H1032" i="4" a="1"/>
  <c r="H1032" i="4" s="1"/>
  <c r="H1031" i="4" a="1"/>
  <c r="H1031" i="4" s="1"/>
  <c r="H1030" i="4" a="1"/>
  <c r="H1030" i="4" s="1"/>
  <c r="H1029" i="4" a="1"/>
  <c r="H1029" i="4" s="1"/>
  <c r="H1028" i="4" a="1"/>
  <c r="H1028" i="4" s="1"/>
  <c r="H1027" i="4" a="1"/>
  <c r="H1027" i="4" s="1"/>
  <c r="H1026" i="4" a="1"/>
  <c r="H1026" i="4" s="1"/>
  <c r="H1025" i="4" a="1"/>
  <c r="H1025" i="4" s="1"/>
  <c r="H1024" i="4" a="1"/>
  <c r="H1024" i="4" s="1"/>
  <c r="H1023" i="4" a="1"/>
  <c r="H1023" i="4" s="1"/>
  <c r="H1022" i="4" a="1"/>
  <c r="H1022" i="4" s="1"/>
  <c r="H1021" i="4" a="1"/>
  <c r="H1021" i="4" s="1"/>
  <c r="H1020" i="4" a="1"/>
  <c r="H1020" i="4" s="1"/>
  <c r="H1019" i="4" a="1"/>
  <c r="H1019" i="4" s="1"/>
  <c r="H1018" i="4" a="1"/>
  <c r="H1018" i="4" s="1"/>
  <c r="H1017" i="4" a="1"/>
  <c r="H1017" i="4" s="1"/>
  <c r="H1016" i="4" a="1"/>
  <c r="H1016" i="4" s="1"/>
  <c r="H1015" i="4" a="1"/>
  <c r="H1015" i="4" s="1"/>
  <c r="H1014" i="4" a="1"/>
  <c r="H1014" i="4" s="1"/>
  <c r="H1013" i="4" a="1"/>
  <c r="H1013" i="4" s="1"/>
  <c r="H1012" i="4" a="1"/>
  <c r="H1012" i="4" s="1"/>
  <c r="H1011" i="4" a="1"/>
  <c r="H1011" i="4" s="1"/>
  <c r="H1010" i="4" a="1"/>
  <c r="H1010" i="4" s="1"/>
  <c r="H1009" i="4" a="1"/>
  <c r="H1009" i="4" s="1"/>
  <c r="H1008" i="4" a="1"/>
  <c r="H1008" i="4" s="1"/>
  <c r="H1007" i="4" a="1"/>
  <c r="H1007" i="4" s="1"/>
  <c r="H1006" i="4" a="1"/>
  <c r="H1006" i="4" s="1"/>
  <c r="H1005" i="4" a="1"/>
  <c r="H1005" i="4" s="1"/>
  <c r="H1004" i="4" a="1"/>
  <c r="H1004" i="4" s="1"/>
  <c r="H1003" i="4" a="1"/>
  <c r="H1003" i="4" s="1"/>
  <c r="H1002" i="4" a="1"/>
  <c r="H1002" i="4" s="1"/>
  <c r="H1001" i="4" a="1"/>
  <c r="H1001" i="4" s="1"/>
  <c r="H1000" i="4" a="1"/>
  <c r="H1000" i="4" s="1"/>
  <c r="H999" i="4" a="1"/>
  <c r="H999" i="4" s="1"/>
  <c r="H998" i="4" a="1"/>
  <c r="H998" i="4" s="1"/>
  <c r="H997" i="4" a="1"/>
  <c r="H997" i="4" s="1"/>
  <c r="H996" i="4" a="1"/>
  <c r="H996" i="4" s="1"/>
  <c r="H995" i="4" a="1"/>
  <c r="H995" i="4" s="1"/>
  <c r="H994" i="4" a="1"/>
  <c r="H994" i="4" s="1"/>
  <c r="H993" i="4" a="1"/>
  <c r="H993" i="4" s="1"/>
  <c r="H992" i="4" a="1"/>
  <c r="H992" i="4" s="1"/>
  <c r="H991" i="4" a="1"/>
  <c r="H991" i="4" s="1"/>
  <c r="H990" i="4" a="1"/>
  <c r="H990" i="4" s="1"/>
  <c r="H989" i="4" a="1"/>
  <c r="H989" i="4" s="1"/>
  <c r="H988" i="4" a="1"/>
  <c r="H988" i="4" s="1"/>
  <c r="H987" i="4" a="1"/>
  <c r="H987" i="4" s="1"/>
  <c r="H986" i="4" a="1"/>
  <c r="H986" i="4" s="1"/>
  <c r="H985" i="4" a="1"/>
  <c r="H985" i="4" s="1"/>
  <c r="H984" i="4" a="1"/>
  <c r="H984" i="4" s="1"/>
  <c r="H983" i="4" a="1"/>
  <c r="H983" i="4" s="1"/>
  <c r="H982" i="4" a="1"/>
  <c r="H982" i="4" s="1"/>
  <c r="H981" i="4" a="1"/>
  <c r="H981" i="4" s="1"/>
  <c r="H980" i="4" a="1"/>
  <c r="H980" i="4" s="1"/>
  <c r="H979" i="4" a="1"/>
  <c r="H979" i="4" s="1"/>
  <c r="H978" i="4" a="1"/>
  <c r="H978" i="4" s="1"/>
  <c r="H972" i="4" a="1"/>
  <c r="H972" i="4" s="1"/>
  <c r="H971" i="4" a="1"/>
  <c r="H971" i="4" s="1"/>
  <c r="H970" i="4" a="1"/>
  <c r="H970" i="4" s="1"/>
  <c r="H969" i="4" a="1"/>
  <c r="H969" i="4" s="1"/>
  <c r="H968" i="4" a="1"/>
  <c r="H968" i="4" s="1"/>
  <c r="H967" i="4" a="1"/>
  <c r="H967" i="4" s="1"/>
  <c r="H966" i="4" a="1"/>
  <c r="H966" i="4" s="1"/>
  <c r="H965" i="4" a="1"/>
  <c r="H965" i="4" s="1"/>
  <c r="H964" i="4" a="1"/>
  <c r="H964" i="4" s="1"/>
  <c r="H963" i="4" a="1"/>
  <c r="H963" i="4" s="1"/>
  <c r="H962" i="4" a="1"/>
  <c r="H962" i="4" s="1"/>
  <c r="H961" i="4" a="1"/>
  <c r="H961" i="4" s="1"/>
  <c r="H960" i="4" a="1"/>
  <c r="H960" i="4" s="1"/>
  <c r="H959" i="4" a="1"/>
  <c r="H959" i="4" s="1"/>
  <c r="H958" i="4" a="1"/>
  <c r="H958" i="4" s="1"/>
  <c r="H957" i="4" a="1"/>
  <c r="H957" i="4" s="1"/>
  <c r="H956" i="4" a="1"/>
  <c r="H956" i="4" s="1"/>
  <c r="H955" i="4" a="1"/>
  <c r="H955" i="4" s="1"/>
  <c r="H954" i="4" a="1"/>
  <c r="H954" i="4" s="1"/>
  <c r="H953" i="4" a="1"/>
  <c r="H953" i="4" s="1"/>
  <c r="H952" i="4" a="1"/>
  <c r="H952" i="4" s="1"/>
  <c r="H951" i="4" a="1"/>
  <c r="H951" i="4" s="1"/>
  <c r="H950" i="4" a="1"/>
  <c r="H950" i="4" s="1"/>
  <c r="H949" i="4" a="1"/>
  <c r="H949" i="4" s="1"/>
  <c r="H948" i="4" a="1"/>
  <c r="H948" i="4" s="1"/>
  <c r="H947" i="4" a="1"/>
  <c r="H947" i="4" s="1"/>
  <c r="H946" i="4" a="1"/>
  <c r="H946" i="4" s="1"/>
  <c r="H945" i="4" a="1"/>
  <c r="H945" i="4" s="1"/>
  <c r="H944" i="4" a="1"/>
  <c r="H944" i="4" s="1"/>
  <c r="H943" i="4" a="1"/>
  <c r="H943" i="4" s="1"/>
  <c r="H942" i="4" a="1"/>
  <c r="H942" i="4" s="1"/>
  <c r="H941" i="4" a="1"/>
  <c r="H941" i="4" s="1"/>
  <c r="H940" i="4" a="1"/>
  <c r="H940" i="4" s="1"/>
  <c r="H939" i="4" a="1"/>
  <c r="H939" i="4" s="1"/>
  <c r="H938" i="4" a="1"/>
  <c r="H938" i="4" s="1"/>
  <c r="H937" i="4" a="1"/>
  <c r="H937" i="4" s="1"/>
  <c r="H936" i="4" a="1"/>
  <c r="H936" i="4" s="1"/>
  <c r="H935" i="4" a="1"/>
  <c r="H935" i="4" s="1"/>
  <c r="H934" i="4" a="1"/>
  <c r="H934" i="4" s="1"/>
  <c r="H933" i="4" a="1"/>
  <c r="H933" i="4" s="1"/>
  <c r="H932" i="4" a="1"/>
  <c r="H932" i="4" s="1"/>
  <c r="H931" i="4" a="1"/>
  <c r="H931" i="4" s="1"/>
  <c r="H930" i="4" a="1"/>
  <c r="H930" i="4" s="1"/>
  <c r="H929" i="4" a="1"/>
  <c r="H929" i="4" s="1"/>
  <c r="H928" i="4" a="1"/>
  <c r="H928" i="4" s="1"/>
  <c r="H927" i="4" a="1"/>
  <c r="H927" i="4" s="1"/>
  <c r="H926" i="4" a="1"/>
  <c r="H926" i="4" s="1"/>
  <c r="H925" i="4" a="1"/>
  <c r="H925" i="4" s="1"/>
  <c r="H924" i="4" a="1"/>
  <c r="H924" i="4" s="1"/>
  <c r="H923" i="4" a="1"/>
  <c r="H923" i="4" s="1"/>
  <c r="H922" i="4" a="1"/>
  <c r="H922" i="4" s="1"/>
  <c r="H921" i="4" a="1"/>
  <c r="H921" i="4" s="1"/>
  <c r="H920" i="4" a="1"/>
  <c r="H920" i="4" s="1"/>
  <c r="H919" i="4" a="1"/>
  <c r="H919" i="4" s="1"/>
  <c r="H918" i="4" a="1"/>
  <c r="H918" i="4" s="1"/>
  <c r="H917" i="4" a="1"/>
  <c r="H917" i="4" s="1"/>
  <c r="H916" i="4" a="1"/>
  <c r="H916" i="4" s="1"/>
  <c r="H915" i="4" a="1"/>
  <c r="H915" i="4" s="1"/>
  <c r="H914" i="4" a="1"/>
  <c r="H914" i="4" s="1"/>
  <c r="H913" i="4" a="1"/>
  <c r="H913" i="4" s="1"/>
  <c r="H912" i="4" a="1"/>
  <c r="H912" i="4" s="1"/>
  <c r="H911" i="4" a="1"/>
  <c r="H911" i="4" s="1"/>
  <c r="H910" i="4" a="1"/>
  <c r="H910" i="4" s="1"/>
  <c r="H909" i="4" a="1"/>
  <c r="H909" i="4" s="1"/>
  <c r="H908" i="4" a="1"/>
  <c r="H908" i="4" s="1"/>
  <c r="H907" i="4" a="1"/>
  <c r="H907" i="4" s="1"/>
  <c r="H906" i="4" a="1"/>
  <c r="H906" i="4" s="1"/>
  <c r="H905" i="4" a="1"/>
  <c r="H905" i="4" s="1"/>
  <c r="H904" i="4" a="1"/>
  <c r="H904" i="4" s="1"/>
  <c r="H903" i="4" a="1"/>
  <c r="H903" i="4" s="1"/>
  <c r="H902" i="4" a="1"/>
  <c r="H902" i="4" s="1"/>
  <c r="H901" i="4" a="1"/>
  <c r="H901" i="4" s="1"/>
  <c r="H900" i="4" a="1"/>
  <c r="H900" i="4" s="1"/>
  <c r="H899" i="4" a="1"/>
  <c r="H899" i="4" s="1"/>
  <c r="H898" i="4" a="1"/>
  <c r="H898" i="4" s="1"/>
  <c r="H897" i="4" a="1"/>
  <c r="H897" i="4" s="1"/>
  <c r="H896" i="4" a="1"/>
  <c r="H896" i="4" s="1"/>
  <c r="H895" i="4" a="1"/>
  <c r="H895" i="4" s="1"/>
  <c r="H894" i="4" a="1"/>
  <c r="H894" i="4" s="1"/>
  <c r="H893" i="4" a="1"/>
  <c r="H893" i="4" s="1"/>
  <c r="H892" i="4" a="1"/>
  <c r="H892" i="4" s="1"/>
  <c r="H891" i="4" a="1"/>
  <c r="H891" i="4" s="1"/>
  <c r="H890" i="4" a="1"/>
  <c r="H890" i="4" s="1"/>
  <c r="H889" i="4" a="1"/>
  <c r="H889" i="4" s="1"/>
  <c r="H888" i="4" a="1"/>
  <c r="H888" i="4" s="1"/>
  <c r="H887" i="4" a="1"/>
  <c r="H887" i="4" s="1"/>
  <c r="H886" i="4" a="1"/>
  <c r="H886" i="4" s="1"/>
  <c r="H885" i="4" a="1"/>
  <c r="H885" i="4" s="1"/>
  <c r="H884" i="4" a="1"/>
  <c r="H884" i="4" s="1"/>
  <c r="H883" i="4" a="1"/>
  <c r="H883" i="4" s="1"/>
  <c r="H882" i="4" a="1"/>
  <c r="H882" i="4" s="1"/>
  <c r="H876" i="4" a="1"/>
  <c r="H876" i="4" s="1"/>
  <c r="H875" i="4" a="1"/>
  <c r="H875" i="4" s="1"/>
  <c r="H874" i="4" a="1"/>
  <c r="H874" i="4" s="1"/>
  <c r="H873" i="4" a="1"/>
  <c r="H873" i="4" s="1"/>
  <c r="H872" i="4" a="1"/>
  <c r="H872" i="4" s="1"/>
  <c r="H871" i="4" a="1"/>
  <c r="H871" i="4" s="1"/>
  <c r="H870" i="4" a="1"/>
  <c r="H870" i="4" s="1"/>
  <c r="H869" i="4" a="1"/>
  <c r="H869" i="4" s="1"/>
  <c r="H868" i="4" a="1"/>
  <c r="H868" i="4" s="1"/>
  <c r="H867" i="4" a="1"/>
  <c r="H867" i="4" s="1"/>
  <c r="H866" i="4" a="1"/>
  <c r="H866" i="4" s="1"/>
  <c r="H865" i="4" a="1"/>
  <c r="H865" i="4" s="1"/>
  <c r="H864" i="4" a="1"/>
  <c r="H864" i="4" s="1"/>
  <c r="H863" i="4" a="1"/>
  <c r="H863" i="4" s="1"/>
  <c r="H862" i="4" a="1"/>
  <c r="H862" i="4" s="1"/>
  <c r="H861" i="4" a="1"/>
  <c r="H861" i="4" s="1"/>
  <c r="H860" i="4" a="1"/>
  <c r="H860" i="4" s="1"/>
  <c r="H859" i="4" a="1"/>
  <c r="H859" i="4" s="1"/>
  <c r="H858" i="4" a="1"/>
  <c r="H858" i="4" s="1"/>
  <c r="H857" i="4" a="1"/>
  <c r="H857" i="4" s="1"/>
  <c r="H856" i="4" a="1"/>
  <c r="H856" i="4" s="1"/>
  <c r="H855" i="4" a="1"/>
  <c r="H855" i="4" s="1"/>
  <c r="H854" i="4" a="1"/>
  <c r="H854" i="4" s="1"/>
  <c r="H853" i="4" a="1"/>
  <c r="H853" i="4" s="1"/>
  <c r="H852" i="4" a="1"/>
  <c r="H852" i="4" s="1"/>
  <c r="H851" i="4" a="1"/>
  <c r="H851" i="4" s="1"/>
  <c r="H850" i="4" a="1"/>
  <c r="H850" i="4" s="1"/>
  <c r="H849" i="4" a="1"/>
  <c r="H849" i="4" s="1"/>
  <c r="H848" i="4" a="1"/>
  <c r="H848" i="4" s="1"/>
  <c r="H847" i="4" a="1"/>
  <c r="H847" i="4" s="1"/>
  <c r="H846" i="4" a="1"/>
  <c r="H846" i="4" s="1"/>
  <c r="H845" i="4" a="1"/>
  <c r="H845" i="4" s="1"/>
  <c r="H844" i="4" a="1"/>
  <c r="H844" i="4" s="1"/>
  <c r="H843" i="4" a="1"/>
  <c r="H843" i="4" s="1"/>
  <c r="H842" i="4" a="1"/>
  <c r="H842" i="4" s="1"/>
  <c r="H841" i="4" a="1"/>
  <c r="H841" i="4" s="1"/>
  <c r="H840" i="4" a="1"/>
  <c r="H840" i="4" s="1"/>
  <c r="H839" i="4" a="1"/>
  <c r="H839" i="4" s="1"/>
  <c r="H838" i="4" a="1"/>
  <c r="H838" i="4" s="1"/>
  <c r="H837" i="4" a="1"/>
  <c r="H837" i="4" s="1"/>
  <c r="H836" i="4" a="1"/>
  <c r="H836" i="4" s="1"/>
  <c r="H835" i="4" a="1"/>
  <c r="H835" i="4" s="1"/>
  <c r="H834" i="4" a="1"/>
  <c r="H834" i="4" s="1"/>
  <c r="H833" i="4" a="1"/>
  <c r="H833" i="4" s="1"/>
  <c r="H832" i="4" a="1"/>
  <c r="H832" i="4" s="1"/>
  <c r="H831" i="4" a="1"/>
  <c r="H831" i="4" s="1"/>
  <c r="H830" i="4" a="1"/>
  <c r="H830" i="4" s="1"/>
  <c r="H829" i="4" a="1"/>
  <c r="H829" i="4" s="1"/>
  <c r="H828" i="4" a="1"/>
  <c r="H828" i="4" s="1"/>
  <c r="H827" i="4" a="1"/>
  <c r="H827" i="4" s="1"/>
  <c r="H826" i="4" a="1"/>
  <c r="H826" i="4" s="1"/>
  <c r="H825" i="4" a="1"/>
  <c r="H825" i="4" s="1"/>
  <c r="H824" i="4" a="1"/>
  <c r="H824" i="4" s="1"/>
  <c r="H823" i="4" a="1"/>
  <c r="H823" i="4" s="1"/>
  <c r="H822" i="4" a="1"/>
  <c r="H822" i="4" s="1"/>
  <c r="H821" i="4" a="1"/>
  <c r="H821" i="4" s="1"/>
  <c r="H820" i="4" a="1"/>
  <c r="H820" i="4" s="1"/>
  <c r="H819" i="4" a="1"/>
  <c r="H819" i="4" s="1"/>
  <c r="H818" i="4" a="1"/>
  <c r="H818" i="4" s="1"/>
  <c r="H817" i="4" a="1"/>
  <c r="H817" i="4" s="1"/>
  <c r="H816" i="4" a="1"/>
  <c r="H816" i="4" s="1"/>
  <c r="H815" i="4" a="1"/>
  <c r="H815" i="4" s="1"/>
  <c r="H814" i="4" a="1"/>
  <c r="H814" i="4" s="1"/>
  <c r="H813" i="4" a="1"/>
  <c r="H813" i="4" s="1"/>
  <c r="H812" i="4" a="1"/>
  <c r="H812" i="4" s="1"/>
  <c r="H811" i="4" a="1"/>
  <c r="H811" i="4" s="1"/>
  <c r="H810" i="4" a="1"/>
  <c r="H810" i="4" s="1"/>
  <c r="H809" i="4" a="1"/>
  <c r="H809" i="4" s="1"/>
  <c r="H808" i="4" a="1"/>
  <c r="H808" i="4" s="1"/>
  <c r="H807" i="4" a="1"/>
  <c r="H807" i="4" s="1"/>
  <c r="H806" i="4" a="1"/>
  <c r="H806" i="4" s="1"/>
  <c r="H805" i="4" a="1"/>
  <c r="H805" i="4" s="1"/>
  <c r="H804" i="4" a="1"/>
  <c r="H804" i="4" s="1"/>
  <c r="H803" i="4" a="1"/>
  <c r="H803" i="4" s="1"/>
  <c r="H802" i="4" a="1"/>
  <c r="H802" i="4" s="1"/>
  <c r="H801" i="4" a="1"/>
  <c r="H801" i="4" s="1"/>
  <c r="H800" i="4" a="1"/>
  <c r="H800" i="4" s="1"/>
  <c r="H799" i="4" a="1"/>
  <c r="H799" i="4" s="1"/>
  <c r="H798" i="4" a="1"/>
  <c r="H798" i="4" s="1"/>
  <c r="H797" i="4" a="1"/>
  <c r="H797" i="4" s="1"/>
  <c r="H796" i="4" a="1"/>
  <c r="H796" i="4" s="1"/>
  <c r="H795" i="4" a="1"/>
  <c r="H795" i="4" s="1"/>
  <c r="H794" i="4" a="1"/>
  <c r="H794" i="4" s="1"/>
  <c r="H793" i="4" a="1"/>
  <c r="H793" i="4" s="1"/>
  <c r="H792" i="4" a="1"/>
  <c r="H792" i="4" s="1"/>
  <c r="H791" i="4" a="1"/>
  <c r="H791" i="4" s="1"/>
  <c r="H790" i="4" a="1"/>
  <c r="H790" i="4" s="1"/>
  <c r="H789" i="4" a="1"/>
  <c r="H789" i="4" s="1"/>
  <c r="H788" i="4" a="1"/>
  <c r="H788" i="4" s="1"/>
  <c r="H787" i="4" a="1"/>
  <c r="H787" i="4" s="1"/>
  <c r="H786" i="4" a="1"/>
  <c r="H786" i="4" s="1"/>
  <c r="H780" i="4" a="1"/>
  <c r="H780" i="4" s="1"/>
  <c r="H779" i="4" a="1"/>
  <c r="H779" i="4" s="1"/>
  <c r="H778" i="4" a="1"/>
  <c r="H778" i="4" s="1"/>
  <c r="H777" i="4" a="1"/>
  <c r="H777" i="4" s="1"/>
  <c r="H776" i="4" a="1"/>
  <c r="H776" i="4" s="1"/>
  <c r="H775" i="4" a="1"/>
  <c r="H775" i="4" s="1"/>
  <c r="H774" i="4" a="1"/>
  <c r="H774" i="4" s="1"/>
  <c r="H773" i="4" a="1"/>
  <c r="H773" i="4" s="1"/>
  <c r="H772" i="4" a="1"/>
  <c r="H772" i="4" s="1"/>
  <c r="H771" i="4" a="1"/>
  <c r="H771" i="4" s="1"/>
  <c r="H770" i="4" a="1"/>
  <c r="H770" i="4" s="1"/>
  <c r="H769" i="4" a="1"/>
  <c r="H769" i="4" s="1"/>
  <c r="H768" i="4" a="1"/>
  <c r="H768" i="4" s="1"/>
  <c r="H767" i="4" a="1"/>
  <c r="H767" i="4" s="1"/>
  <c r="H766" i="4" a="1"/>
  <c r="H766" i="4" s="1"/>
  <c r="H765" i="4" a="1"/>
  <c r="H765" i="4" s="1"/>
  <c r="H764" i="4" a="1"/>
  <c r="H764" i="4" s="1"/>
  <c r="H763" i="4" a="1"/>
  <c r="H763" i="4" s="1"/>
  <c r="H762" i="4" a="1"/>
  <c r="H762" i="4" s="1"/>
  <c r="H761" i="4" a="1"/>
  <c r="H761" i="4" s="1"/>
  <c r="H760" i="4" a="1"/>
  <c r="H760" i="4" s="1"/>
  <c r="H759" i="4" a="1"/>
  <c r="H759" i="4" s="1"/>
  <c r="H758" i="4" a="1"/>
  <c r="H758" i="4" s="1"/>
  <c r="H757" i="4" a="1"/>
  <c r="H757" i="4" s="1"/>
  <c r="H756" i="4" a="1"/>
  <c r="H756" i="4" s="1"/>
  <c r="H755" i="4" a="1"/>
  <c r="H755" i="4" s="1"/>
  <c r="H754" i="4" a="1"/>
  <c r="H754" i="4" s="1"/>
  <c r="H753" i="4" a="1"/>
  <c r="H753" i="4" s="1"/>
  <c r="H752" i="4" a="1"/>
  <c r="H752" i="4" s="1"/>
  <c r="H751" i="4" a="1"/>
  <c r="H751" i="4" s="1"/>
  <c r="H750" i="4" a="1"/>
  <c r="H750" i="4" s="1"/>
  <c r="H749" i="4" a="1"/>
  <c r="H749" i="4" s="1"/>
  <c r="H748" i="4" a="1"/>
  <c r="H748" i="4" s="1"/>
  <c r="H747" i="4" a="1"/>
  <c r="H747" i="4" s="1"/>
  <c r="H746" i="4" a="1"/>
  <c r="H746" i="4" s="1"/>
  <c r="H745" i="4" a="1"/>
  <c r="H745" i="4" s="1"/>
  <c r="H744" i="4" a="1"/>
  <c r="H744" i="4" s="1"/>
  <c r="H743" i="4" a="1"/>
  <c r="H743" i="4" s="1"/>
  <c r="H742" i="4" a="1"/>
  <c r="H742" i="4" s="1"/>
  <c r="H741" i="4" a="1"/>
  <c r="H741" i="4" s="1"/>
  <c r="H740" i="4" a="1"/>
  <c r="H740" i="4" s="1"/>
  <c r="H739" i="4" a="1"/>
  <c r="H739" i="4" s="1"/>
  <c r="H738" i="4" a="1"/>
  <c r="H738" i="4" s="1"/>
  <c r="H737" i="4" a="1"/>
  <c r="H737" i="4" s="1"/>
  <c r="H736" i="4" a="1"/>
  <c r="H736" i="4" s="1"/>
  <c r="H735" i="4" a="1"/>
  <c r="H735" i="4" s="1"/>
  <c r="H734" i="4" a="1"/>
  <c r="H734" i="4" s="1"/>
  <c r="H733" i="4" a="1"/>
  <c r="H733" i="4" s="1"/>
  <c r="H732" i="4" a="1"/>
  <c r="H732" i="4" s="1"/>
  <c r="H731" i="4" a="1"/>
  <c r="H731" i="4" s="1"/>
  <c r="H730" i="4" a="1"/>
  <c r="H730" i="4" s="1"/>
  <c r="H729" i="4" a="1"/>
  <c r="H729" i="4" s="1"/>
  <c r="H728" i="4" a="1"/>
  <c r="H728" i="4" s="1"/>
  <c r="H727" i="4" a="1"/>
  <c r="H727" i="4" s="1"/>
  <c r="H726" i="4" a="1"/>
  <c r="H726" i="4" s="1"/>
  <c r="H725" i="4" a="1"/>
  <c r="H725" i="4" s="1"/>
  <c r="H724" i="4" a="1"/>
  <c r="H724" i="4" s="1"/>
  <c r="H723" i="4" a="1"/>
  <c r="H723" i="4" s="1"/>
  <c r="H722" i="4" a="1"/>
  <c r="H722" i="4" s="1"/>
  <c r="H721" i="4" a="1"/>
  <c r="H721" i="4" s="1"/>
  <c r="H720" i="4" a="1"/>
  <c r="H720" i="4" s="1"/>
  <c r="H719" i="4" a="1"/>
  <c r="H719" i="4" s="1"/>
  <c r="H718" i="4" a="1"/>
  <c r="H718" i="4" s="1"/>
  <c r="H717" i="4" a="1"/>
  <c r="H717" i="4" s="1"/>
  <c r="H716" i="4" a="1"/>
  <c r="H716" i="4" s="1"/>
  <c r="H715" i="4" a="1"/>
  <c r="H715" i="4" s="1"/>
  <c r="H714" i="4" a="1"/>
  <c r="H714" i="4" s="1"/>
  <c r="H713" i="4" a="1"/>
  <c r="H713" i="4" s="1"/>
  <c r="H712" i="4" a="1"/>
  <c r="H712" i="4" s="1"/>
  <c r="H711" i="4" a="1"/>
  <c r="H711" i="4" s="1"/>
  <c r="H710" i="4" a="1"/>
  <c r="H710" i="4" s="1"/>
  <c r="H709" i="4" a="1"/>
  <c r="H709" i="4" s="1"/>
  <c r="H708" i="4" a="1"/>
  <c r="H708" i="4" s="1"/>
  <c r="H707" i="4" a="1"/>
  <c r="H707" i="4" s="1"/>
  <c r="H706" i="4" a="1"/>
  <c r="H706" i="4" s="1"/>
  <c r="H705" i="4" a="1"/>
  <c r="H705" i="4" s="1"/>
  <c r="H704" i="4" a="1"/>
  <c r="H704" i="4" s="1"/>
  <c r="H703" i="4" a="1"/>
  <c r="H703" i="4" s="1"/>
  <c r="H702" i="4" a="1"/>
  <c r="H702" i="4" s="1"/>
  <c r="H701" i="4" a="1"/>
  <c r="H701" i="4" s="1"/>
  <c r="H700" i="4" a="1"/>
  <c r="H700" i="4" s="1"/>
  <c r="H699" i="4" a="1"/>
  <c r="H699" i="4" s="1"/>
  <c r="H698" i="4" a="1"/>
  <c r="H698" i="4" s="1"/>
  <c r="H697" i="4" a="1"/>
  <c r="H697" i="4" s="1"/>
  <c r="H696" i="4" a="1"/>
  <c r="H696" i="4" s="1"/>
  <c r="H695" i="4" a="1"/>
  <c r="H695" i="4" s="1"/>
  <c r="H694" i="4" a="1"/>
  <c r="H694" i="4" s="1"/>
  <c r="H693" i="4" a="1"/>
  <c r="H693" i="4" s="1"/>
  <c r="H692" i="4" a="1"/>
  <c r="H692" i="4" s="1"/>
  <c r="H691" i="4" a="1"/>
  <c r="H691" i="4" s="1"/>
  <c r="H690" i="4" a="1"/>
  <c r="H690" i="4" s="1"/>
  <c r="H684" i="4" a="1"/>
  <c r="H684" i="4" s="1"/>
  <c r="H683" i="4" a="1"/>
  <c r="H683" i="4" s="1"/>
  <c r="H682" i="4" a="1"/>
  <c r="H682" i="4" s="1"/>
  <c r="H681" i="4" a="1"/>
  <c r="H681" i="4" s="1"/>
  <c r="H680" i="4" a="1"/>
  <c r="H680" i="4" s="1"/>
  <c r="H679" i="4" a="1"/>
  <c r="H679" i="4" s="1"/>
  <c r="H678" i="4" a="1"/>
  <c r="H678" i="4" s="1"/>
  <c r="H677" i="4" a="1"/>
  <c r="H677" i="4" s="1"/>
  <c r="H676" i="4" a="1"/>
  <c r="H676" i="4" s="1"/>
  <c r="H675" i="4" a="1"/>
  <c r="H675" i="4" s="1"/>
  <c r="H674" i="4" a="1"/>
  <c r="H674" i="4" s="1"/>
  <c r="H673" i="4" a="1"/>
  <c r="H673" i="4" s="1"/>
  <c r="H672" i="4" a="1"/>
  <c r="H672" i="4" s="1"/>
  <c r="H671" i="4" a="1"/>
  <c r="H671" i="4" s="1"/>
  <c r="H670" i="4" a="1"/>
  <c r="H670" i="4" s="1"/>
  <c r="H669" i="4" a="1"/>
  <c r="H669" i="4" s="1"/>
  <c r="H668" i="4" a="1"/>
  <c r="H668" i="4" s="1"/>
  <c r="H667" i="4" a="1"/>
  <c r="H667" i="4" s="1"/>
  <c r="H666" i="4" a="1"/>
  <c r="H666" i="4" s="1"/>
  <c r="H665" i="4" a="1"/>
  <c r="H665" i="4" s="1"/>
  <c r="H664" i="4" a="1"/>
  <c r="H664" i="4" s="1"/>
  <c r="H663" i="4" a="1"/>
  <c r="H663" i="4" s="1"/>
  <c r="H662" i="4" a="1"/>
  <c r="H662" i="4" s="1"/>
  <c r="H661" i="4" a="1"/>
  <c r="H661" i="4" s="1"/>
  <c r="H660" i="4" a="1"/>
  <c r="H660" i="4" s="1"/>
  <c r="H659" i="4" a="1"/>
  <c r="H659" i="4" s="1"/>
  <c r="H658" i="4" a="1"/>
  <c r="H658" i="4" s="1"/>
  <c r="H657" i="4" a="1"/>
  <c r="H657" i="4" s="1"/>
  <c r="H656" i="4" a="1"/>
  <c r="H656" i="4" s="1"/>
  <c r="H655" i="4" a="1"/>
  <c r="H655" i="4" s="1"/>
  <c r="H654" i="4" a="1"/>
  <c r="H654" i="4" s="1"/>
  <c r="H653" i="4" a="1"/>
  <c r="H653" i="4" s="1"/>
  <c r="H652" i="4" a="1"/>
  <c r="H652" i="4" s="1"/>
  <c r="H651" i="4" a="1"/>
  <c r="H651" i="4" s="1"/>
  <c r="H650" i="4" a="1"/>
  <c r="H650" i="4" s="1"/>
  <c r="H649" i="4" a="1"/>
  <c r="H649" i="4" s="1"/>
  <c r="H648" i="4" a="1"/>
  <c r="H648" i="4" s="1"/>
  <c r="H647" i="4" a="1"/>
  <c r="H647" i="4" s="1"/>
  <c r="H646" i="4" a="1"/>
  <c r="H646" i="4" s="1"/>
  <c r="H645" i="4" a="1"/>
  <c r="H645" i="4" s="1"/>
  <c r="H644" i="4" a="1"/>
  <c r="H644" i="4" s="1"/>
  <c r="H643" i="4" a="1"/>
  <c r="H643" i="4" s="1"/>
  <c r="H642" i="4" a="1"/>
  <c r="H642" i="4" s="1"/>
  <c r="H641" i="4" a="1"/>
  <c r="H641" i="4" s="1"/>
  <c r="H640" i="4" a="1"/>
  <c r="H640" i="4" s="1"/>
  <c r="H639" i="4" a="1"/>
  <c r="H639" i="4" s="1"/>
  <c r="H638" i="4" a="1"/>
  <c r="H638" i="4" s="1"/>
  <c r="H637" i="4" a="1"/>
  <c r="H637" i="4" s="1"/>
  <c r="H636" i="4" a="1"/>
  <c r="H636" i="4" s="1"/>
  <c r="H635" i="4" a="1"/>
  <c r="H635" i="4" s="1"/>
  <c r="H634" i="4" a="1"/>
  <c r="H634" i="4" s="1"/>
  <c r="H633" i="4" a="1"/>
  <c r="H633" i="4" s="1"/>
  <c r="H632" i="4" a="1"/>
  <c r="H632" i="4" s="1"/>
  <c r="H631" i="4" a="1"/>
  <c r="H631" i="4" s="1"/>
  <c r="H630" i="4" a="1"/>
  <c r="H630" i="4" s="1"/>
  <c r="H629" i="4" a="1"/>
  <c r="H629" i="4" s="1"/>
  <c r="H628" i="4" a="1"/>
  <c r="H628" i="4" s="1"/>
  <c r="H627" i="4" a="1"/>
  <c r="H627" i="4" s="1"/>
  <c r="H626" i="4" a="1"/>
  <c r="H626" i="4" s="1"/>
  <c r="H625" i="4" a="1"/>
  <c r="H625" i="4" s="1"/>
  <c r="H624" i="4" a="1"/>
  <c r="H624" i="4" s="1"/>
  <c r="H623" i="4" a="1"/>
  <c r="H623" i="4" s="1"/>
  <c r="H622" i="4" a="1"/>
  <c r="H622" i="4" s="1"/>
  <c r="H621" i="4" a="1"/>
  <c r="H621" i="4" s="1"/>
  <c r="H620" i="4" a="1"/>
  <c r="H620" i="4" s="1"/>
  <c r="H619" i="4" a="1"/>
  <c r="H619" i="4" s="1"/>
  <c r="H618" i="4" a="1"/>
  <c r="H618" i="4" s="1"/>
  <c r="H617" i="4" a="1"/>
  <c r="H617" i="4" s="1"/>
  <c r="H616" i="4" a="1"/>
  <c r="H616" i="4" s="1"/>
  <c r="H615" i="4" a="1"/>
  <c r="H615" i="4" s="1"/>
  <c r="H614" i="4" a="1"/>
  <c r="H614" i="4" s="1"/>
  <c r="H613" i="4" a="1"/>
  <c r="H613" i="4" s="1"/>
  <c r="H612" i="4" a="1"/>
  <c r="H612" i="4" s="1"/>
  <c r="H611" i="4" a="1"/>
  <c r="H611" i="4" s="1"/>
  <c r="H610" i="4" a="1"/>
  <c r="H610" i="4" s="1"/>
  <c r="H609" i="4" a="1"/>
  <c r="H609" i="4" s="1"/>
  <c r="H608" i="4" a="1"/>
  <c r="H608" i="4" s="1"/>
  <c r="H607" i="4" a="1"/>
  <c r="H607" i="4" s="1"/>
  <c r="H606" i="4" a="1"/>
  <c r="H606" i="4" s="1"/>
  <c r="H605" i="4" a="1"/>
  <c r="H605" i="4" s="1"/>
  <c r="H604" i="4" a="1"/>
  <c r="H604" i="4" s="1"/>
  <c r="H603" i="4" a="1"/>
  <c r="H603" i="4" s="1"/>
  <c r="H602" i="4" a="1"/>
  <c r="H602" i="4" s="1"/>
  <c r="H601" i="4" a="1"/>
  <c r="H601" i="4" s="1"/>
  <c r="H600" i="4" a="1"/>
  <c r="H600" i="4" s="1"/>
  <c r="H599" i="4" a="1"/>
  <c r="H599" i="4" s="1"/>
  <c r="H598" i="4" a="1"/>
  <c r="H598" i="4" s="1"/>
  <c r="H597" i="4" a="1"/>
  <c r="H597" i="4" s="1"/>
  <c r="H596" i="4" a="1"/>
  <c r="H596" i="4" s="1"/>
  <c r="H595" i="4" a="1"/>
  <c r="H595" i="4" s="1"/>
  <c r="H594" i="4" a="1"/>
  <c r="H594" i="4" s="1"/>
  <c r="H588" i="4" a="1"/>
  <c r="H588" i="4" s="1"/>
  <c r="H587" i="4" a="1"/>
  <c r="H587" i="4" s="1"/>
  <c r="H586" i="4" a="1"/>
  <c r="H586" i="4" s="1"/>
  <c r="H585" i="4" a="1"/>
  <c r="H585" i="4" s="1"/>
  <c r="H584" i="4" a="1"/>
  <c r="H584" i="4" s="1"/>
  <c r="H583" i="4" a="1"/>
  <c r="H583" i="4" s="1"/>
  <c r="H582" i="4" a="1"/>
  <c r="H582" i="4" s="1"/>
  <c r="H581" i="4" a="1"/>
  <c r="H581" i="4" s="1"/>
  <c r="H580" i="4" a="1"/>
  <c r="H580" i="4" s="1"/>
  <c r="H579" i="4" a="1"/>
  <c r="H579" i="4" s="1"/>
  <c r="H578" i="4" a="1"/>
  <c r="H578" i="4" s="1"/>
  <c r="H577" i="4" a="1"/>
  <c r="H577" i="4" s="1"/>
  <c r="H576" i="4" a="1"/>
  <c r="H576" i="4" s="1"/>
  <c r="H575" i="4" a="1"/>
  <c r="H575" i="4" s="1"/>
  <c r="H574" i="4" a="1"/>
  <c r="H574" i="4" s="1"/>
  <c r="H573" i="4" a="1"/>
  <c r="H573" i="4" s="1"/>
  <c r="H572" i="4" a="1"/>
  <c r="H572" i="4" s="1"/>
  <c r="H571" i="4" a="1"/>
  <c r="H571" i="4" s="1"/>
  <c r="H570" i="4" a="1"/>
  <c r="H570" i="4" s="1"/>
  <c r="H569" i="4" a="1"/>
  <c r="H569" i="4" s="1"/>
  <c r="H568" i="4" a="1"/>
  <c r="H568" i="4" s="1"/>
  <c r="H567" i="4" a="1"/>
  <c r="H567" i="4" s="1"/>
  <c r="H566" i="4" a="1"/>
  <c r="H566" i="4" s="1"/>
  <c r="H565" i="4" a="1"/>
  <c r="H565" i="4" s="1"/>
  <c r="H564" i="4" a="1"/>
  <c r="H564" i="4" s="1"/>
  <c r="H563" i="4" a="1"/>
  <c r="H563" i="4" s="1"/>
  <c r="H562" i="4" a="1"/>
  <c r="H562" i="4" s="1"/>
  <c r="H561" i="4" a="1"/>
  <c r="H561" i="4" s="1"/>
  <c r="H560" i="4" a="1"/>
  <c r="H560" i="4" s="1"/>
  <c r="H559" i="4" a="1"/>
  <c r="H559" i="4" s="1"/>
  <c r="H558" i="4" a="1"/>
  <c r="H558" i="4" s="1"/>
  <c r="H557" i="4" a="1"/>
  <c r="H557" i="4" s="1"/>
  <c r="H556" i="4" a="1"/>
  <c r="H556" i="4" s="1"/>
  <c r="H555" i="4" a="1"/>
  <c r="H555" i="4" s="1"/>
  <c r="H554" i="4" a="1"/>
  <c r="H554" i="4" s="1"/>
  <c r="H553" i="4" a="1"/>
  <c r="H553" i="4" s="1"/>
  <c r="H552" i="4" a="1"/>
  <c r="H552" i="4" s="1"/>
  <c r="H551" i="4" a="1"/>
  <c r="H551" i="4" s="1"/>
  <c r="H550" i="4" a="1"/>
  <c r="H550" i="4" s="1"/>
  <c r="H549" i="4" a="1"/>
  <c r="H549" i="4" s="1"/>
  <c r="H548" i="4" a="1"/>
  <c r="H548" i="4" s="1"/>
  <c r="H547" i="4" a="1"/>
  <c r="H547" i="4" s="1"/>
  <c r="H546" i="4" a="1"/>
  <c r="H546" i="4" s="1"/>
  <c r="H545" i="4" a="1"/>
  <c r="H545" i="4" s="1"/>
  <c r="H544" i="4" a="1"/>
  <c r="H544" i="4" s="1"/>
  <c r="H543" i="4" a="1"/>
  <c r="H543" i="4" s="1"/>
  <c r="H542" i="4" a="1"/>
  <c r="H542" i="4" s="1"/>
  <c r="H541" i="4" a="1"/>
  <c r="H541" i="4" s="1"/>
  <c r="H540" i="4" a="1"/>
  <c r="H540" i="4" s="1"/>
  <c r="H539" i="4" a="1"/>
  <c r="H539" i="4" s="1"/>
  <c r="H538" i="4" a="1"/>
  <c r="H538" i="4" s="1"/>
  <c r="H537" i="4" a="1"/>
  <c r="H537" i="4" s="1"/>
  <c r="H536" i="4" a="1"/>
  <c r="H536" i="4" s="1"/>
  <c r="H535" i="4" a="1"/>
  <c r="H535" i="4" s="1"/>
  <c r="H534" i="4" a="1"/>
  <c r="H534" i="4" s="1"/>
  <c r="H533" i="4" a="1"/>
  <c r="H533" i="4" s="1"/>
  <c r="H532" i="4" a="1"/>
  <c r="H532" i="4" s="1"/>
  <c r="H531" i="4" a="1"/>
  <c r="H531" i="4" s="1"/>
  <c r="H530" i="4" a="1"/>
  <c r="H530" i="4" s="1"/>
  <c r="H529" i="4" a="1"/>
  <c r="H529" i="4" s="1"/>
  <c r="H528" i="4" a="1"/>
  <c r="H528" i="4" s="1"/>
  <c r="H527" i="4" a="1"/>
  <c r="H527" i="4" s="1"/>
  <c r="H526" i="4" a="1"/>
  <c r="H526" i="4" s="1"/>
  <c r="H525" i="4" a="1"/>
  <c r="H525" i="4" s="1"/>
  <c r="H524" i="4" a="1"/>
  <c r="H524" i="4" s="1"/>
  <c r="H523" i="4" a="1"/>
  <c r="H523" i="4" s="1"/>
  <c r="H522" i="4" a="1"/>
  <c r="H522" i="4" s="1"/>
  <c r="H521" i="4" a="1"/>
  <c r="H521" i="4" s="1"/>
  <c r="H520" i="4" a="1"/>
  <c r="H520" i="4" s="1"/>
  <c r="H519" i="4" a="1"/>
  <c r="H519" i="4" s="1"/>
  <c r="H518" i="4" a="1"/>
  <c r="H518" i="4" s="1"/>
  <c r="H517" i="4" a="1"/>
  <c r="H517" i="4" s="1"/>
  <c r="H516" i="4" a="1"/>
  <c r="H516" i="4" s="1"/>
  <c r="H515" i="4" a="1"/>
  <c r="H515" i="4" s="1"/>
  <c r="H514" i="4" a="1"/>
  <c r="H514" i="4" s="1"/>
  <c r="H513" i="4" a="1"/>
  <c r="H513" i="4" s="1"/>
  <c r="H512" i="4" a="1"/>
  <c r="H512" i="4" s="1"/>
  <c r="H511" i="4" a="1"/>
  <c r="H511" i="4" s="1"/>
  <c r="H510" i="4" a="1"/>
  <c r="H510" i="4" s="1"/>
  <c r="H509" i="4" a="1"/>
  <c r="H509" i="4" s="1"/>
  <c r="H508" i="4" a="1"/>
  <c r="H508" i="4" s="1"/>
  <c r="H507" i="4" a="1"/>
  <c r="H507" i="4" s="1"/>
  <c r="H506" i="4" a="1"/>
  <c r="H506" i="4" s="1"/>
  <c r="H505" i="4" a="1"/>
  <c r="H505" i="4" s="1"/>
  <c r="H504" i="4" a="1"/>
  <c r="H504" i="4" s="1"/>
  <c r="H503" i="4" a="1"/>
  <c r="H503" i="4" s="1"/>
  <c r="H502" i="4" a="1"/>
  <c r="H502" i="4" s="1"/>
  <c r="H501" i="4" a="1"/>
  <c r="H501" i="4" s="1"/>
  <c r="H500" i="4" a="1"/>
  <c r="H500" i="4" s="1"/>
  <c r="H499" i="4" a="1"/>
  <c r="H499" i="4" s="1"/>
  <c r="H498" i="4" a="1"/>
  <c r="H498" i="4" s="1"/>
  <c r="H492" i="4" a="1"/>
  <c r="H492" i="4" s="1"/>
  <c r="H491" i="4" a="1"/>
  <c r="H491" i="4" s="1"/>
  <c r="H490" i="4" a="1"/>
  <c r="H490" i="4" s="1"/>
  <c r="H489" i="4" a="1"/>
  <c r="H489" i="4" s="1"/>
  <c r="H488" i="4" a="1"/>
  <c r="H488" i="4" s="1"/>
  <c r="H487" i="4" a="1"/>
  <c r="H487" i="4" s="1"/>
  <c r="H486" i="4" a="1"/>
  <c r="H486" i="4" s="1"/>
  <c r="H485" i="4" a="1"/>
  <c r="H485" i="4" s="1"/>
  <c r="H484" i="4" a="1"/>
  <c r="H484" i="4" s="1"/>
  <c r="H483" i="4" a="1"/>
  <c r="H483" i="4" s="1"/>
  <c r="H482" i="4" a="1"/>
  <c r="H482" i="4" s="1"/>
  <c r="H481" i="4" a="1"/>
  <c r="H481" i="4" s="1"/>
  <c r="H480" i="4" a="1"/>
  <c r="H480" i="4" s="1"/>
  <c r="H479" i="4" a="1"/>
  <c r="H479" i="4" s="1"/>
  <c r="H478" i="4" a="1"/>
  <c r="H478" i="4" s="1"/>
  <c r="H477" i="4" a="1"/>
  <c r="H477" i="4" s="1"/>
  <c r="H476" i="4" a="1"/>
  <c r="H476" i="4" s="1"/>
  <c r="H475" i="4" a="1"/>
  <c r="H475" i="4" s="1"/>
  <c r="H474" i="4" a="1"/>
  <c r="H474" i="4" s="1"/>
  <c r="H473" i="4" a="1"/>
  <c r="H473" i="4" s="1"/>
  <c r="H472" i="4" a="1"/>
  <c r="H472" i="4" s="1"/>
  <c r="H471" i="4" a="1"/>
  <c r="H471" i="4" s="1"/>
  <c r="H470" i="4" a="1"/>
  <c r="H470" i="4" s="1"/>
  <c r="H469" i="4" a="1"/>
  <c r="H469" i="4" s="1"/>
  <c r="H468" i="4" a="1"/>
  <c r="H468" i="4" s="1"/>
  <c r="H467" i="4" a="1"/>
  <c r="H467" i="4" s="1"/>
  <c r="H466" i="4" a="1"/>
  <c r="H466" i="4" s="1"/>
  <c r="H465" i="4" a="1"/>
  <c r="H465" i="4" s="1"/>
  <c r="H464" i="4" a="1"/>
  <c r="H464" i="4" s="1"/>
  <c r="H463" i="4" a="1"/>
  <c r="H463" i="4" s="1"/>
  <c r="H462" i="4" a="1"/>
  <c r="H462" i="4" s="1"/>
  <c r="H461" i="4" a="1"/>
  <c r="H461" i="4" s="1"/>
  <c r="H460" i="4" a="1"/>
  <c r="H460" i="4" s="1"/>
  <c r="H459" i="4" a="1"/>
  <c r="H459" i="4" s="1"/>
  <c r="H458" i="4" a="1"/>
  <c r="H458" i="4" s="1"/>
  <c r="H457" i="4" a="1"/>
  <c r="H457" i="4" s="1"/>
  <c r="H456" i="4" a="1"/>
  <c r="H456" i="4" s="1"/>
  <c r="H455" i="4" a="1"/>
  <c r="H455" i="4" s="1"/>
  <c r="H454" i="4" a="1"/>
  <c r="H454" i="4" s="1"/>
  <c r="H453" i="4" a="1"/>
  <c r="H453" i="4" s="1"/>
  <c r="H452" i="4" a="1"/>
  <c r="H452" i="4" s="1"/>
  <c r="H451" i="4" a="1"/>
  <c r="H451" i="4" s="1"/>
  <c r="H450" i="4" a="1"/>
  <c r="H450" i="4" s="1"/>
  <c r="H449" i="4" a="1"/>
  <c r="H449" i="4" s="1"/>
  <c r="H448" i="4" a="1"/>
  <c r="H448" i="4" s="1"/>
  <c r="H447" i="4" a="1"/>
  <c r="H447" i="4" s="1"/>
  <c r="H446" i="4" a="1"/>
  <c r="H446" i="4" s="1"/>
  <c r="H445" i="4" a="1"/>
  <c r="H445" i="4" s="1"/>
  <c r="H444" i="4" a="1"/>
  <c r="H444" i="4" s="1"/>
  <c r="H443" i="4" a="1"/>
  <c r="H443" i="4" s="1"/>
  <c r="H442" i="4" a="1"/>
  <c r="H442" i="4" s="1"/>
  <c r="H441" i="4" a="1"/>
  <c r="H441" i="4" s="1"/>
  <c r="H440" i="4" a="1"/>
  <c r="H440" i="4" s="1"/>
  <c r="H439" i="4" a="1"/>
  <c r="H439" i="4" s="1"/>
  <c r="H438" i="4" a="1"/>
  <c r="H438" i="4" s="1"/>
  <c r="H437" i="4" a="1"/>
  <c r="H437" i="4" s="1"/>
  <c r="H436" i="4" a="1"/>
  <c r="H436" i="4" s="1"/>
  <c r="H435" i="4" a="1"/>
  <c r="H435" i="4" s="1"/>
  <c r="H434" i="4" a="1"/>
  <c r="H434" i="4" s="1"/>
  <c r="H433" i="4" a="1"/>
  <c r="H433" i="4" s="1"/>
  <c r="H432" i="4" a="1"/>
  <c r="H432" i="4" s="1"/>
  <c r="H431" i="4" a="1"/>
  <c r="H431" i="4" s="1"/>
  <c r="H430" i="4" a="1"/>
  <c r="H430" i="4" s="1"/>
  <c r="H429" i="4" a="1"/>
  <c r="H429" i="4" s="1"/>
  <c r="H428" i="4" a="1"/>
  <c r="H428" i="4" s="1"/>
  <c r="H427" i="4" a="1"/>
  <c r="H427" i="4" s="1"/>
  <c r="H426" i="4" a="1"/>
  <c r="H426" i="4" s="1"/>
  <c r="H425" i="4" a="1"/>
  <c r="H425" i="4" s="1"/>
  <c r="H424" i="4" a="1"/>
  <c r="H424" i="4" s="1"/>
  <c r="H423" i="4" a="1"/>
  <c r="H423" i="4" s="1"/>
  <c r="H422" i="4" a="1"/>
  <c r="H422" i="4" s="1"/>
  <c r="H421" i="4" a="1"/>
  <c r="H421" i="4" s="1"/>
  <c r="H420" i="4" a="1"/>
  <c r="H420" i="4" s="1"/>
  <c r="H419" i="4" a="1"/>
  <c r="H419" i="4" s="1"/>
  <c r="H418" i="4" a="1"/>
  <c r="H418" i="4" s="1"/>
  <c r="H417" i="4" a="1"/>
  <c r="H417" i="4" s="1"/>
  <c r="H416" i="4" a="1"/>
  <c r="H416" i="4" s="1"/>
  <c r="H415" i="4" a="1"/>
  <c r="H415" i="4" s="1"/>
  <c r="H414" i="4" a="1"/>
  <c r="H414" i="4" s="1"/>
  <c r="H413" i="4" a="1"/>
  <c r="H413" i="4" s="1"/>
  <c r="H412" i="4" a="1"/>
  <c r="H412" i="4" s="1"/>
  <c r="H411" i="4" a="1"/>
  <c r="H411" i="4" s="1"/>
  <c r="H410" i="4" a="1"/>
  <c r="H410" i="4" s="1"/>
  <c r="H409" i="4" a="1"/>
  <c r="H409" i="4" s="1"/>
  <c r="H408" i="4" a="1"/>
  <c r="H408" i="4" s="1"/>
  <c r="H407" i="4" a="1"/>
  <c r="H407" i="4" s="1"/>
  <c r="H406" i="4" a="1"/>
  <c r="H406" i="4" s="1"/>
  <c r="H405" i="4" a="1"/>
  <c r="H405" i="4" s="1"/>
  <c r="H404" i="4" a="1"/>
  <c r="H404" i="4" s="1"/>
  <c r="H403" i="4" a="1"/>
  <c r="H403" i="4" s="1"/>
  <c r="H402" i="4" a="1"/>
  <c r="H402" i="4" s="1"/>
  <c r="H396" i="4" a="1"/>
  <c r="H396" i="4" s="1"/>
  <c r="H395" i="4" a="1"/>
  <c r="H395" i="4" s="1"/>
  <c r="H394" i="4" a="1"/>
  <c r="H394" i="4" s="1"/>
  <c r="H393" i="4" a="1"/>
  <c r="H393" i="4" s="1"/>
  <c r="H392" i="4" a="1"/>
  <c r="H392" i="4" s="1"/>
  <c r="H391" i="4" a="1"/>
  <c r="H391" i="4" s="1"/>
  <c r="H390" i="4" a="1"/>
  <c r="H390" i="4" s="1"/>
  <c r="H389" i="4" a="1"/>
  <c r="H389" i="4" s="1"/>
  <c r="H388" i="4" a="1"/>
  <c r="H388" i="4" s="1"/>
  <c r="H387" i="4" a="1"/>
  <c r="H387" i="4" s="1"/>
  <c r="H386" i="4" a="1"/>
  <c r="H386" i="4" s="1"/>
  <c r="H385" i="4" a="1"/>
  <c r="H385" i="4" s="1"/>
  <c r="H384" i="4" a="1"/>
  <c r="H384" i="4" s="1"/>
  <c r="H383" i="4" a="1"/>
  <c r="H383" i="4" s="1"/>
  <c r="H382" i="4" a="1"/>
  <c r="H382" i="4" s="1"/>
  <c r="H381" i="4" a="1"/>
  <c r="H381" i="4" s="1"/>
  <c r="H380" i="4" a="1"/>
  <c r="H380" i="4" s="1"/>
  <c r="H379" i="4" a="1"/>
  <c r="H379" i="4" s="1"/>
  <c r="H378" i="4" a="1"/>
  <c r="H378" i="4" s="1"/>
  <c r="H377" i="4" a="1"/>
  <c r="H377" i="4" s="1"/>
  <c r="H376" i="4" a="1"/>
  <c r="H376" i="4" s="1"/>
  <c r="H375" i="4" a="1"/>
  <c r="H375" i="4" s="1"/>
  <c r="H374" i="4" a="1"/>
  <c r="H374" i="4" s="1"/>
  <c r="H373" i="4" a="1"/>
  <c r="H373" i="4" s="1"/>
  <c r="H372" i="4" a="1"/>
  <c r="H372" i="4" s="1"/>
  <c r="H371" i="4" a="1"/>
  <c r="H371" i="4" s="1"/>
  <c r="H370" i="4" a="1"/>
  <c r="H370" i="4" s="1"/>
  <c r="H369" i="4" a="1"/>
  <c r="H369" i="4" s="1"/>
  <c r="H368" i="4" a="1"/>
  <c r="H368" i="4" s="1"/>
  <c r="H367" i="4" a="1"/>
  <c r="H367" i="4" s="1"/>
  <c r="H366" i="4" a="1"/>
  <c r="H366" i="4" s="1"/>
  <c r="H365" i="4" a="1"/>
  <c r="H365" i="4" s="1"/>
  <c r="H364" i="4" a="1"/>
  <c r="H364" i="4" s="1"/>
  <c r="H363" i="4" a="1"/>
  <c r="H363" i="4" s="1"/>
  <c r="H362" i="4" a="1"/>
  <c r="H362" i="4" s="1"/>
  <c r="H361" i="4" a="1"/>
  <c r="H361" i="4" s="1"/>
  <c r="H360" i="4" a="1"/>
  <c r="H360" i="4" s="1"/>
  <c r="H359" i="4" a="1"/>
  <c r="H359" i="4" s="1"/>
  <c r="H358" i="4" a="1"/>
  <c r="H358" i="4" s="1"/>
  <c r="H357" i="4" a="1"/>
  <c r="H357" i="4" s="1"/>
  <c r="H356" i="4" a="1"/>
  <c r="H356" i="4" s="1"/>
  <c r="H355" i="4" a="1"/>
  <c r="H355" i="4" s="1"/>
  <c r="H354" i="4" a="1"/>
  <c r="H354" i="4" s="1"/>
  <c r="H353" i="4" a="1"/>
  <c r="H353" i="4" s="1"/>
  <c r="H352" i="4" a="1"/>
  <c r="H352" i="4" s="1"/>
  <c r="H351" i="4" a="1"/>
  <c r="H351" i="4" s="1"/>
  <c r="H350" i="4" a="1"/>
  <c r="H350" i="4" s="1"/>
  <c r="H349" i="4" a="1"/>
  <c r="H349" i="4" s="1"/>
  <c r="H348" i="4" a="1"/>
  <c r="H348" i="4" s="1"/>
  <c r="H347" i="4" a="1"/>
  <c r="H347" i="4" s="1"/>
  <c r="H346" i="4" a="1"/>
  <c r="H346" i="4" s="1"/>
  <c r="H345" i="4" a="1"/>
  <c r="H345" i="4" s="1"/>
  <c r="H344" i="4" a="1"/>
  <c r="H344" i="4" s="1"/>
  <c r="H343" i="4" a="1"/>
  <c r="H343" i="4" s="1"/>
  <c r="H342" i="4" a="1"/>
  <c r="H342" i="4" s="1"/>
  <c r="H341" i="4" a="1"/>
  <c r="H341" i="4" s="1"/>
  <c r="H340" i="4" a="1"/>
  <c r="H340" i="4" s="1"/>
  <c r="H339" i="4" a="1"/>
  <c r="H339" i="4" s="1"/>
  <c r="H338" i="4" a="1"/>
  <c r="H338" i="4" s="1"/>
  <c r="H337" i="4" a="1"/>
  <c r="H337" i="4" s="1"/>
  <c r="H336" i="4" a="1"/>
  <c r="H336" i="4" s="1"/>
  <c r="H335" i="4" a="1"/>
  <c r="H335" i="4" s="1"/>
  <c r="H334" i="4" a="1"/>
  <c r="H334" i="4" s="1"/>
  <c r="H333" i="4" a="1"/>
  <c r="H333" i="4" s="1"/>
  <c r="H332" i="4" a="1"/>
  <c r="H332" i="4" s="1"/>
  <c r="H331" i="4" a="1"/>
  <c r="H331" i="4" s="1"/>
  <c r="H330" i="4" a="1"/>
  <c r="H330" i="4" s="1"/>
  <c r="H329" i="4" a="1"/>
  <c r="H329" i="4" s="1"/>
  <c r="H328" i="4" a="1"/>
  <c r="H328" i="4" s="1"/>
  <c r="H327" i="4" a="1"/>
  <c r="H327" i="4" s="1"/>
  <c r="H326" i="4" a="1"/>
  <c r="H326" i="4" s="1"/>
  <c r="H325" i="4" a="1"/>
  <c r="H325" i="4" s="1"/>
  <c r="H324" i="4" a="1"/>
  <c r="H324" i="4" s="1"/>
  <c r="H323" i="4" a="1"/>
  <c r="H323" i="4" s="1"/>
  <c r="H322" i="4" a="1"/>
  <c r="H322" i="4" s="1"/>
  <c r="H321" i="4" a="1"/>
  <c r="H321" i="4" s="1"/>
  <c r="H320" i="4" a="1"/>
  <c r="H320" i="4" s="1"/>
  <c r="H319" i="4" a="1"/>
  <c r="H319" i="4" s="1"/>
  <c r="H318" i="4" a="1"/>
  <c r="H318" i="4" s="1"/>
  <c r="H317" i="4" a="1"/>
  <c r="H317" i="4" s="1"/>
  <c r="H316" i="4" a="1"/>
  <c r="H316" i="4" s="1"/>
  <c r="H315" i="4" a="1"/>
  <c r="H315" i="4" s="1"/>
  <c r="H314" i="4" a="1"/>
  <c r="H314" i="4" s="1"/>
  <c r="H313" i="4" a="1"/>
  <c r="H313" i="4" s="1"/>
  <c r="H312" i="4" a="1"/>
  <c r="H312" i="4" s="1"/>
  <c r="H311" i="4" a="1"/>
  <c r="H311" i="4" s="1"/>
  <c r="H310" i="4" a="1"/>
  <c r="H310" i="4" s="1"/>
  <c r="H309" i="4" a="1"/>
  <c r="H309" i="4" s="1"/>
  <c r="H308" i="4" a="1"/>
  <c r="H308" i="4" s="1"/>
  <c r="H307" i="4" a="1"/>
  <c r="H307" i="4" s="1"/>
  <c r="H306" i="4" a="1"/>
  <c r="H306" i="4" s="1"/>
  <c r="H300" i="4" a="1"/>
  <c r="H300" i="4" s="1"/>
  <c r="H299" i="4" a="1"/>
  <c r="H299" i="4" s="1"/>
  <c r="H298" i="4" a="1"/>
  <c r="H298" i="4" s="1"/>
  <c r="H297" i="4" a="1"/>
  <c r="H297" i="4" s="1"/>
  <c r="H296" i="4" a="1"/>
  <c r="H296" i="4" s="1"/>
  <c r="H295" i="4" a="1"/>
  <c r="H295" i="4" s="1"/>
  <c r="H294" i="4" a="1"/>
  <c r="H294" i="4" s="1"/>
  <c r="H293" i="4" a="1"/>
  <c r="H293" i="4" s="1"/>
  <c r="H292" i="4" a="1"/>
  <c r="H292" i="4" s="1"/>
  <c r="H291" i="4" a="1"/>
  <c r="H291" i="4" s="1"/>
  <c r="H290" i="4" a="1"/>
  <c r="H290" i="4" s="1"/>
  <c r="H289" i="4" a="1"/>
  <c r="H289" i="4" s="1"/>
  <c r="H288" i="4" a="1"/>
  <c r="H288" i="4" s="1"/>
  <c r="H287" i="4" a="1"/>
  <c r="H287" i="4" s="1"/>
  <c r="H286" i="4" a="1"/>
  <c r="H286" i="4" s="1"/>
  <c r="H285" i="4" a="1"/>
  <c r="H285" i="4" s="1"/>
  <c r="H284" i="4" a="1"/>
  <c r="H284" i="4" s="1"/>
  <c r="H283" i="4" a="1"/>
  <c r="H283" i="4" s="1"/>
  <c r="H282" i="4" a="1"/>
  <c r="H282" i="4" s="1"/>
  <c r="H281" i="4" a="1"/>
  <c r="H281" i="4" s="1"/>
  <c r="H280" i="4" a="1"/>
  <c r="H280" i="4" s="1"/>
  <c r="H279" i="4" a="1"/>
  <c r="H279" i="4" s="1"/>
  <c r="H278" i="4" a="1"/>
  <c r="H278" i="4" s="1"/>
  <c r="H277" i="4" a="1"/>
  <c r="H277" i="4" s="1"/>
  <c r="H276" i="4" a="1"/>
  <c r="H276" i="4" s="1"/>
  <c r="H275" i="4" a="1"/>
  <c r="H275" i="4" s="1"/>
  <c r="H274" i="4" a="1"/>
  <c r="H274" i="4" s="1"/>
  <c r="H273" i="4" a="1"/>
  <c r="H273" i="4" s="1"/>
  <c r="H272" i="4" a="1"/>
  <c r="H272" i="4" s="1"/>
  <c r="H271" i="4" a="1"/>
  <c r="H271" i="4" s="1"/>
  <c r="H270" i="4" a="1"/>
  <c r="H270" i="4" s="1"/>
  <c r="H269" i="4" a="1"/>
  <c r="H269" i="4" s="1"/>
  <c r="H268" i="4" a="1"/>
  <c r="H268" i="4" s="1"/>
  <c r="H267" i="4" a="1"/>
  <c r="H267" i="4" s="1"/>
  <c r="H266" i="4" a="1"/>
  <c r="H266" i="4" s="1"/>
  <c r="H265" i="4" a="1"/>
  <c r="H265" i="4" s="1"/>
  <c r="H264" i="4" a="1"/>
  <c r="H264" i="4" s="1"/>
  <c r="H263" i="4" a="1"/>
  <c r="H263" i="4" s="1"/>
  <c r="H262" i="4" a="1"/>
  <c r="H262" i="4" s="1"/>
  <c r="H261" i="4" a="1"/>
  <c r="H261" i="4" s="1"/>
  <c r="H260" i="4" a="1"/>
  <c r="H260" i="4" s="1"/>
  <c r="H259" i="4" a="1"/>
  <c r="H259" i="4" s="1"/>
  <c r="H258" i="4" a="1"/>
  <c r="H258" i="4" s="1"/>
  <c r="H257" i="4" a="1"/>
  <c r="H257" i="4" s="1"/>
  <c r="H256" i="4" a="1"/>
  <c r="H256" i="4" s="1"/>
  <c r="H255" i="4" a="1"/>
  <c r="H255" i="4" s="1"/>
  <c r="H254" i="4" a="1"/>
  <c r="H254" i="4" s="1"/>
  <c r="H253" i="4" a="1"/>
  <c r="H253" i="4" s="1"/>
  <c r="H252" i="4" a="1"/>
  <c r="H252" i="4" s="1"/>
  <c r="H251" i="4" a="1"/>
  <c r="H251" i="4" s="1"/>
  <c r="H250" i="4" a="1"/>
  <c r="H250" i="4" s="1"/>
  <c r="H249" i="4" a="1"/>
  <c r="H249" i="4" s="1"/>
  <c r="H248" i="4" a="1"/>
  <c r="H248" i="4" s="1"/>
  <c r="H247" i="4" a="1"/>
  <c r="H247" i="4" s="1"/>
  <c r="H246" i="4" a="1"/>
  <c r="H246" i="4" s="1"/>
  <c r="H245" i="4" a="1"/>
  <c r="H245" i="4" s="1"/>
  <c r="H244" i="4" a="1"/>
  <c r="H244" i="4" s="1"/>
  <c r="H243" i="4" a="1"/>
  <c r="H243" i="4" s="1"/>
  <c r="H242" i="4" a="1"/>
  <c r="H242" i="4" s="1"/>
  <c r="H241" i="4" a="1"/>
  <c r="H241" i="4" s="1"/>
  <c r="H240" i="4" a="1"/>
  <c r="H240" i="4" s="1"/>
  <c r="H239" i="4" a="1"/>
  <c r="H239" i="4" s="1"/>
  <c r="H238" i="4" a="1"/>
  <c r="H238" i="4" s="1"/>
  <c r="H237" i="4" a="1"/>
  <c r="H237" i="4" s="1"/>
  <c r="H236" i="4" a="1"/>
  <c r="H236" i="4" s="1"/>
  <c r="H235" i="4" a="1"/>
  <c r="H235" i="4" s="1"/>
  <c r="H234" i="4" a="1"/>
  <c r="H234" i="4" s="1"/>
  <c r="H233" i="4" a="1"/>
  <c r="H233" i="4" s="1"/>
  <c r="H232" i="4" a="1"/>
  <c r="H232" i="4" s="1"/>
  <c r="H231" i="4" a="1"/>
  <c r="H231" i="4" s="1"/>
  <c r="H230" i="4" a="1"/>
  <c r="H230" i="4" s="1"/>
  <c r="H229" i="4" a="1"/>
  <c r="H229" i="4" s="1"/>
  <c r="H228" i="4" a="1"/>
  <c r="H228" i="4" s="1"/>
  <c r="H227" i="4" a="1"/>
  <c r="H227" i="4" s="1"/>
  <c r="H226" i="4" a="1"/>
  <c r="H226" i="4" s="1"/>
  <c r="H225" i="4" a="1"/>
  <c r="H225" i="4" s="1"/>
  <c r="H224" i="4" a="1"/>
  <c r="H224" i="4" s="1"/>
  <c r="H223" i="4" a="1"/>
  <c r="H223" i="4" s="1"/>
  <c r="H222" i="4" a="1"/>
  <c r="H222" i="4" s="1"/>
  <c r="H221" i="4" a="1"/>
  <c r="H221" i="4" s="1"/>
  <c r="H220" i="4" a="1"/>
  <c r="H220" i="4" s="1"/>
  <c r="H219" i="4" a="1"/>
  <c r="H219" i="4" s="1"/>
  <c r="H218" i="4" a="1"/>
  <c r="H218" i="4" s="1"/>
  <c r="H217" i="4" a="1"/>
  <c r="H217" i="4" s="1"/>
  <c r="H216" i="4" a="1"/>
  <c r="H216" i="4" s="1"/>
  <c r="H215" i="4" a="1"/>
  <c r="H215" i="4" s="1"/>
  <c r="H214" i="4" a="1"/>
  <c r="H214" i="4" s="1"/>
  <c r="H213" i="4" a="1"/>
  <c r="H213" i="4" s="1"/>
  <c r="H212" i="4" a="1"/>
  <c r="H212" i="4" s="1"/>
  <c r="H211" i="4" a="1"/>
  <c r="H211" i="4" s="1"/>
  <c r="H210" i="4" a="1"/>
  <c r="H210" i="4" s="1"/>
  <c r="H204" i="4" a="1"/>
  <c r="H204" i="4" s="1"/>
  <c r="H203" i="4"/>
  <c r="H203" i="4" a="1"/>
  <c r="H202" i="4" a="1"/>
  <c r="H202" i="4" s="1"/>
  <c r="H201" i="4" a="1"/>
  <c r="H201" i="4" s="1"/>
  <c r="H200" i="4" a="1"/>
  <c r="H200" i="4" s="1"/>
  <c r="H199" i="4" a="1"/>
  <c r="H199" i="4" s="1"/>
  <c r="H198" i="4" a="1"/>
  <c r="H198" i="4" s="1"/>
  <c r="H197" i="4" a="1"/>
  <c r="H197" i="4" s="1"/>
  <c r="H196" i="4" a="1"/>
  <c r="H196" i="4" s="1"/>
  <c r="H195" i="4" a="1"/>
  <c r="H195" i="4" s="1"/>
  <c r="H194" i="4" a="1"/>
  <c r="H194" i="4" s="1"/>
  <c r="H193" i="4" a="1"/>
  <c r="H193" i="4" s="1"/>
  <c r="H192" i="4" a="1"/>
  <c r="H192" i="4" s="1"/>
  <c r="H191" i="4" a="1"/>
  <c r="H191" i="4" s="1"/>
  <c r="H190" i="4" a="1"/>
  <c r="H190" i="4" s="1"/>
  <c r="H189" i="4" a="1"/>
  <c r="H189" i="4" s="1"/>
  <c r="H188" i="4" a="1"/>
  <c r="H188" i="4" s="1"/>
  <c r="H187" i="4" a="1"/>
  <c r="H187" i="4" s="1"/>
  <c r="H186" i="4" a="1"/>
  <c r="H186" i="4" s="1"/>
  <c r="H185" i="4" a="1"/>
  <c r="H185" i="4" s="1"/>
  <c r="H184" i="4" a="1"/>
  <c r="H184" i="4" s="1"/>
  <c r="H183" i="4" a="1"/>
  <c r="H183" i="4" s="1"/>
  <c r="H182" i="4" a="1"/>
  <c r="H182" i="4" s="1"/>
  <c r="H181" i="4" a="1"/>
  <c r="H181" i="4" s="1"/>
  <c r="H180" i="4" a="1"/>
  <c r="H180" i="4" s="1"/>
  <c r="H179" i="4" a="1"/>
  <c r="H179" i="4" s="1"/>
  <c r="H178" i="4" a="1"/>
  <c r="H178" i="4" s="1"/>
  <c r="H177" i="4" a="1"/>
  <c r="H177" i="4" s="1"/>
  <c r="H176" i="4" a="1"/>
  <c r="H176" i="4" s="1"/>
  <c r="H175" i="4" a="1"/>
  <c r="H175" i="4" s="1"/>
  <c r="H174" i="4" a="1"/>
  <c r="H174" i="4" s="1"/>
  <c r="H173" i="4" a="1"/>
  <c r="H173" i="4" s="1"/>
  <c r="H172" i="4" a="1"/>
  <c r="H172" i="4" s="1"/>
  <c r="H171" i="4" a="1"/>
  <c r="H171" i="4" s="1"/>
  <c r="H170" i="4" a="1"/>
  <c r="H170" i="4" s="1"/>
  <c r="H169" i="4" a="1"/>
  <c r="H169" i="4" s="1"/>
  <c r="H168" i="4" a="1"/>
  <c r="H168" i="4" s="1"/>
  <c r="H167" i="4" a="1"/>
  <c r="H167" i="4" s="1"/>
  <c r="H166" i="4" a="1"/>
  <c r="H166" i="4" s="1"/>
  <c r="H165" i="4" a="1"/>
  <c r="H165" i="4" s="1"/>
  <c r="H164" i="4" a="1"/>
  <c r="H164" i="4" s="1"/>
  <c r="H163" i="4" a="1"/>
  <c r="H163" i="4" s="1"/>
  <c r="H162" i="4" a="1"/>
  <c r="H162" i="4" s="1"/>
  <c r="H161" i="4" a="1"/>
  <c r="H161" i="4" s="1"/>
  <c r="H160" i="4" a="1"/>
  <c r="H160" i="4" s="1"/>
  <c r="H159" i="4" a="1"/>
  <c r="H159" i="4" s="1"/>
  <c r="H158" i="4" a="1"/>
  <c r="H158" i="4" s="1"/>
  <c r="H157" i="4" a="1"/>
  <c r="H157" i="4" s="1"/>
  <c r="H156" i="4" a="1"/>
  <c r="H156" i="4" s="1"/>
  <c r="H155" i="4" a="1"/>
  <c r="H155" i="4" s="1"/>
  <c r="H154" i="4" a="1"/>
  <c r="H154" i="4" s="1"/>
  <c r="H153" i="4" a="1"/>
  <c r="H153" i="4" s="1"/>
  <c r="H152" i="4" a="1"/>
  <c r="H152" i="4" s="1"/>
  <c r="H151" i="4" a="1"/>
  <c r="H151" i="4" s="1"/>
  <c r="H150" i="4" a="1"/>
  <c r="H150" i="4" s="1"/>
  <c r="H149" i="4" a="1"/>
  <c r="H149" i="4" s="1"/>
  <c r="H148" i="4" a="1"/>
  <c r="H148" i="4" s="1"/>
  <c r="H147" i="4" a="1"/>
  <c r="H147" i="4" s="1"/>
  <c r="H146" i="4" a="1"/>
  <c r="H146" i="4" s="1"/>
  <c r="H145" i="4" a="1"/>
  <c r="H145" i="4" s="1"/>
  <c r="H144" i="4" a="1"/>
  <c r="H144" i="4" s="1"/>
  <c r="H143" i="4" a="1"/>
  <c r="H143" i="4" s="1"/>
  <c r="H142" i="4" a="1"/>
  <c r="H142" i="4" s="1"/>
  <c r="H141" i="4" a="1"/>
  <c r="H141" i="4" s="1"/>
  <c r="H140" i="4" a="1"/>
  <c r="H140" i="4" s="1"/>
  <c r="H139" i="4" a="1"/>
  <c r="H139" i="4" s="1"/>
  <c r="H138" i="4" a="1"/>
  <c r="H138" i="4" s="1"/>
  <c r="H137" i="4" a="1"/>
  <c r="H137" i="4" s="1"/>
  <c r="H136" i="4" a="1"/>
  <c r="H136" i="4" s="1"/>
  <c r="H135" i="4" a="1"/>
  <c r="H135" i="4" s="1"/>
  <c r="H134" i="4" a="1"/>
  <c r="H134" i="4" s="1"/>
  <c r="H133" i="4" a="1"/>
  <c r="H133" i="4" s="1"/>
  <c r="H132" i="4" a="1"/>
  <c r="H132" i="4" s="1"/>
  <c r="H131" i="4" a="1"/>
  <c r="H131" i="4" s="1"/>
  <c r="H130" i="4" a="1"/>
  <c r="H130" i="4" s="1"/>
  <c r="H129" i="4" a="1"/>
  <c r="H129" i="4" s="1"/>
  <c r="H128" i="4" a="1"/>
  <c r="H128" i="4" s="1"/>
  <c r="H127" i="4" a="1"/>
  <c r="H127" i="4" s="1"/>
  <c r="H126" i="4" a="1"/>
  <c r="H126" i="4" s="1"/>
  <c r="H125" i="4" a="1"/>
  <c r="H125" i="4" s="1"/>
  <c r="H124" i="4" a="1"/>
  <c r="H124" i="4" s="1"/>
  <c r="H123" i="4" a="1"/>
  <c r="H123" i="4" s="1"/>
  <c r="H122" i="4" a="1"/>
  <c r="H122" i="4" s="1"/>
  <c r="H121" i="4" a="1"/>
  <c r="H121" i="4" s="1"/>
  <c r="H120" i="4" a="1"/>
  <c r="H120" i="4" s="1"/>
  <c r="H119" i="4" a="1"/>
  <c r="H119" i="4" s="1"/>
  <c r="H118" i="4" a="1"/>
  <c r="H118" i="4" s="1"/>
  <c r="H117" i="4" a="1"/>
  <c r="H117" i="4" s="1"/>
  <c r="H116" i="4" a="1"/>
  <c r="H116" i="4" s="1"/>
  <c r="H115" i="4" a="1"/>
  <c r="H115" i="4" s="1"/>
  <c r="H114" i="4" a="1"/>
  <c r="H114" i="4" s="1"/>
  <c r="H19" i="4" a="1"/>
  <c r="H19" i="4" s="1"/>
  <c r="H20" i="4" a="1"/>
  <c r="H20" i="4" s="1"/>
  <c r="H21" i="4" a="1"/>
  <c r="H21" i="4" s="1"/>
  <c r="H22" i="4" a="1"/>
  <c r="H22" i="4"/>
  <c r="H23" i="4" a="1"/>
  <c r="H23" i="4"/>
  <c r="H24" i="4" a="1"/>
  <c r="H24" i="4"/>
  <c r="H25" i="4" a="1"/>
  <c r="H25" i="4" s="1"/>
  <c r="H26" i="4" a="1"/>
  <c r="H26" i="4" s="1"/>
  <c r="H27" i="4" a="1"/>
  <c r="H27" i="4" s="1"/>
  <c r="H28" i="4" a="1"/>
  <c r="H28" i="4" s="1"/>
  <c r="H29" i="4" a="1"/>
  <c r="H29" i="4"/>
  <c r="H30" i="4" a="1"/>
  <c r="H30" i="4"/>
  <c r="H31" i="4" a="1"/>
  <c r="H31" i="4" s="1"/>
  <c r="H32" i="4" a="1"/>
  <c r="H32" i="4" s="1"/>
  <c r="H33" i="4" a="1"/>
  <c r="H33" i="4" s="1"/>
  <c r="H34" i="4" a="1"/>
  <c r="H34" i="4"/>
  <c r="H35" i="4" a="1"/>
  <c r="H35" i="4" s="1"/>
  <c r="H36" i="4" a="1"/>
  <c r="H36" i="4" s="1"/>
  <c r="H37" i="4" a="1"/>
  <c r="H37" i="4" s="1"/>
  <c r="H38" i="4" a="1"/>
  <c r="H38" i="4" s="1"/>
  <c r="H39" i="4" a="1"/>
  <c r="H39" i="4" s="1"/>
  <c r="H40" i="4" a="1"/>
  <c r="H40" i="4"/>
  <c r="H41" i="4" a="1"/>
  <c r="H41" i="4"/>
  <c r="H42" i="4" a="1"/>
  <c r="H42" i="4"/>
  <c r="H43" i="4" a="1"/>
  <c r="H43" i="4" s="1"/>
  <c r="H44" i="4" a="1"/>
  <c r="H44" i="4" s="1"/>
  <c r="H45" i="4" a="1"/>
  <c r="H45" i="4" s="1"/>
  <c r="H46" i="4" a="1"/>
  <c r="H46" i="4"/>
  <c r="H47" i="4" a="1"/>
  <c r="H47" i="4" s="1"/>
  <c r="H48" i="4" a="1"/>
  <c r="H48" i="4"/>
  <c r="H49" i="4" a="1"/>
  <c r="H49" i="4" s="1"/>
  <c r="H50" i="4" a="1"/>
  <c r="H50" i="4" s="1"/>
  <c r="H51" i="4" a="1"/>
  <c r="H51" i="4" s="1"/>
  <c r="H52" i="4" a="1"/>
  <c r="H52" i="4" s="1"/>
  <c r="H53" i="4" a="1"/>
  <c r="H53" i="4" s="1"/>
  <c r="H54" i="4" a="1"/>
  <c r="H54" i="4"/>
  <c r="H55" i="4" a="1"/>
  <c r="H55" i="4" s="1"/>
  <c r="H56" i="4" a="1"/>
  <c r="H56" i="4" s="1"/>
  <c r="H57" i="4" a="1"/>
  <c r="H57" i="4" s="1"/>
  <c r="H58" i="4" a="1"/>
  <c r="H58" i="4" s="1"/>
  <c r="H59" i="4" a="1"/>
  <c r="H59" i="4" s="1"/>
  <c r="H60" i="4" a="1"/>
  <c r="H60" i="4" s="1"/>
  <c r="H61" i="4" a="1"/>
  <c r="H61" i="4" s="1"/>
  <c r="H62" i="4" a="1"/>
  <c r="H62" i="4" s="1"/>
  <c r="H63" i="4" a="1"/>
  <c r="H63" i="4" s="1"/>
  <c r="H64" i="4" a="1"/>
  <c r="H64" i="4"/>
  <c r="H65" i="4" a="1"/>
  <c r="H65" i="4" s="1"/>
  <c r="H66" i="4" a="1"/>
  <c r="H66" i="4"/>
  <c r="H67" i="4" a="1"/>
  <c r="H67" i="4" s="1"/>
  <c r="H68" i="4" a="1"/>
  <c r="H68" i="4" s="1"/>
  <c r="H69" i="4" a="1"/>
  <c r="H69" i="4" s="1"/>
  <c r="H70" i="4" a="1"/>
  <c r="H70" i="4" s="1"/>
  <c r="H71" i="4" a="1"/>
  <c r="H71" i="4"/>
  <c r="H72" i="4" a="1"/>
  <c r="H72" i="4" s="1"/>
  <c r="H73" i="4" a="1"/>
  <c r="H73" i="4" s="1"/>
  <c r="H74" i="4" a="1"/>
  <c r="H74" i="4" s="1"/>
  <c r="H75" i="4" a="1"/>
  <c r="H75" i="4" s="1"/>
  <c r="H76" i="4" a="1"/>
  <c r="H76" i="4" s="1"/>
  <c r="H77" i="4" a="1"/>
  <c r="H77" i="4"/>
  <c r="H78" i="4" a="1"/>
  <c r="H78" i="4" s="1"/>
  <c r="H79" i="4" a="1"/>
  <c r="H79" i="4" s="1"/>
  <c r="H80" i="4" a="1"/>
  <c r="H80" i="4" s="1"/>
  <c r="H81" i="4" a="1"/>
  <c r="H81" i="4" s="1"/>
  <c r="H82" i="4" a="1"/>
  <c r="H82" i="4" s="1"/>
  <c r="H83" i="4" a="1"/>
  <c r="H83" i="4"/>
  <c r="H84" i="4" a="1"/>
  <c r="H84" i="4" s="1"/>
  <c r="H85" i="4" a="1"/>
  <c r="H85" i="4" s="1"/>
  <c r="H86" i="4" a="1"/>
  <c r="H86" i="4" s="1"/>
  <c r="H87" i="4" a="1"/>
  <c r="H87" i="4" s="1"/>
  <c r="H88" i="4" a="1"/>
  <c r="H88" i="4" s="1"/>
  <c r="H89" i="4" a="1"/>
  <c r="H89" i="4"/>
  <c r="H90" i="4" a="1"/>
  <c r="H90" i="4" s="1"/>
  <c r="H91" i="4" a="1"/>
  <c r="H91" i="4" s="1"/>
  <c r="H92" i="4" a="1"/>
  <c r="H92" i="4" s="1"/>
  <c r="H93" i="4" a="1"/>
  <c r="H93" i="4" s="1"/>
  <c r="H94" i="4" a="1"/>
  <c r="H94" i="4" s="1"/>
  <c r="H95" i="4" a="1"/>
  <c r="H95" i="4"/>
  <c r="H96" i="4" a="1"/>
  <c r="H96" i="4"/>
  <c r="H97" i="4" a="1"/>
  <c r="H97" i="4" s="1"/>
  <c r="H98" i="4" a="1"/>
  <c r="H98" i="4" s="1"/>
  <c r="H99" i="4" a="1"/>
  <c r="H99" i="4" s="1"/>
  <c r="H100" i="4" a="1"/>
  <c r="H100" i="4" s="1"/>
  <c r="H101" i="4" a="1"/>
  <c r="H101" i="4" s="1"/>
  <c r="H102" i="4" a="1"/>
  <c r="H102" i="4" s="1"/>
  <c r="H103" i="4" a="1"/>
  <c r="H103" i="4" s="1"/>
  <c r="H104" i="4" a="1"/>
  <c r="H104" i="4" s="1"/>
  <c r="H105" i="4" a="1"/>
  <c r="H105" i="4" s="1"/>
  <c r="H106" i="4" a="1"/>
  <c r="H106" i="4" s="1"/>
  <c r="H107" i="4" a="1"/>
  <c r="H107" i="4"/>
  <c r="H108" i="4" a="1"/>
  <c r="H108" i="4"/>
  <c r="H18" i="4" a="1"/>
  <c r="H18" i="4" s="1"/>
  <c r="F589" i="1" l="1"/>
  <c r="F590" i="1"/>
  <c r="F397" i="1"/>
  <c r="F398" i="1"/>
  <c r="F422" i="1"/>
  <c r="F421" i="1"/>
  <c r="F445" i="1"/>
  <c r="F446" i="1"/>
  <c r="F469" i="1"/>
  <c r="F470" i="1"/>
  <c r="F493" i="1"/>
  <c r="F494" i="1"/>
  <c r="F517" i="1"/>
  <c r="F518" i="1"/>
  <c r="F542" i="1"/>
  <c r="F541" i="1"/>
  <c r="F566" i="1"/>
  <c r="F565" i="1"/>
  <c r="AA342" i="1"/>
  <c r="O342" i="1"/>
  <c r="AB342" i="1"/>
  <c r="Z342" i="1"/>
  <c r="S342" i="1"/>
  <c r="AK342" i="1"/>
  <c r="Y342" i="1"/>
  <c r="Q342" i="1"/>
  <c r="AJ342" i="1"/>
  <c r="X342" i="1"/>
  <c r="T342" i="1"/>
  <c r="P342" i="1"/>
  <c r="AI342" i="1"/>
  <c r="W342" i="1"/>
  <c r="C342" i="1"/>
  <c r="F342" i="1" s="1"/>
  <c r="R342" i="1"/>
  <c r="AH342" i="1"/>
  <c r="V342" i="1"/>
  <c r="AF342" i="1"/>
  <c r="AE342" i="1"/>
  <c r="AG342" i="1"/>
  <c r="U342" i="1"/>
  <c r="AD342" i="1"/>
  <c r="AC342" i="1"/>
  <c r="AH343" i="1"/>
  <c r="V343" i="1"/>
  <c r="C343" i="1"/>
  <c r="F343" i="1" s="1"/>
  <c r="AG343" i="1"/>
  <c r="U343" i="1"/>
  <c r="O343" i="1"/>
  <c r="Y343" i="1"/>
  <c r="AF343" i="1"/>
  <c r="T343" i="1"/>
  <c r="AA343" i="1"/>
  <c r="W343" i="1"/>
  <c r="AE343" i="1"/>
  <c r="S343" i="1"/>
  <c r="Z343" i="1"/>
  <c r="AK343" i="1"/>
  <c r="AJ343" i="1"/>
  <c r="AD343" i="1"/>
  <c r="R343" i="1"/>
  <c r="AC343" i="1"/>
  <c r="Q343" i="1"/>
  <c r="X343" i="1"/>
  <c r="AI343" i="1"/>
  <c r="AB343" i="1"/>
  <c r="P343" i="1"/>
  <c r="AK345" i="1"/>
  <c r="Y345" i="1"/>
  <c r="AC345" i="1"/>
  <c r="AJ345" i="1"/>
  <c r="X345" i="1"/>
  <c r="AI345" i="1"/>
  <c r="W345" i="1"/>
  <c r="Z345" i="1"/>
  <c r="AH345" i="1"/>
  <c r="V345" i="1"/>
  <c r="C345" i="1"/>
  <c r="F345" i="1" s="1"/>
  <c r="R345" i="1"/>
  <c r="AG345" i="1"/>
  <c r="U345" i="1"/>
  <c r="O345" i="1"/>
  <c r="AF345" i="1"/>
  <c r="T345" i="1"/>
  <c r="AD345" i="1"/>
  <c r="AB345" i="1"/>
  <c r="AE345" i="1"/>
  <c r="S345" i="1"/>
  <c r="Q345" i="1"/>
  <c r="P345" i="1"/>
  <c r="AA345" i="1"/>
  <c r="AG346" i="1"/>
  <c r="U346" i="1"/>
  <c r="AF346" i="1"/>
  <c r="T346" i="1"/>
  <c r="X346" i="1"/>
  <c r="V346" i="1"/>
  <c r="AE346" i="1"/>
  <c r="S346" i="1"/>
  <c r="AD346" i="1"/>
  <c r="R346" i="1"/>
  <c r="Z346" i="1"/>
  <c r="Y346" i="1"/>
  <c r="AJ346" i="1"/>
  <c r="W346" i="1"/>
  <c r="AH346" i="1"/>
  <c r="AC346" i="1"/>
  <c r="Q346" i="1"/>
  <c r="AK346" i="1"/>
  <c r="AI346" i="1"/>
  <c r="AB346" i="1"/>
  <c r="P346" i="1"/>
  <c r="C346" i="1"/>
  <c r="F346" i="1" s="1"/>
  <c r="AA346" i="1"/>
  <c r="O346" i="1"/>
  <c r="AB347" i="1"/>
  <c r="P347" i="1"/>
  <c r="AD347" i="1"/>
  <c r="Q347" i="1"/>
  <c r="AA347" i="1"/>
  <c r="O347" i="1"/>
  <c r="T347" i="1"/>
  <c r="Z347" i="1"/>
  <c r="R347" i="1"/>
  <c r="AC347" i="1"/>
  <c r="AK347" i="1"/>
  <c r="Y347" i="1"/>
  <c r="AJ347" i="1"/>
  <c r="X347" i="1"/>
  <c r="U347" i="1"/>
  <c r="AE347" i="1"/>
  <c r="AI347" i="1"/>
  <c r="W347" i="1"/>
  <c r="AG347" i="1"/>
  <c r="AF347" i="1"/>
  <c r="AH347" i="1"/>
  <c r="V347" i="1"/>
  <c r="C347" i="1"/>
  <c r="F347" i="1" s="1"/>
  <c r="S347" i="1"/>
  <c r="AJ348" i="1"/>
  <c r="X348" i="1"/>
  <c r="Q348" i="1"/>
  <c r="AB348" i="1"/>
  <c r="AI348" i="1"/>
  <c r="W348" i="1"/>
  <c r="C348" i="1"/>
  <c r="F348" i="1" s="1"/>
  <c r="AC348" i="1"/>
  <c r="AK348" i="1"/>
  <c r="AH348" i="1"/>
  <c r="V348" i="1"/>
  <c r="P348" i="1"/>
  <c r="O348" i="1"/>
  <c r="AG348" i="1"/>
  <c r="U348" i="1"/>
  <c r="AF348" i="1"/>
  <c r="T348" i="1"/>
  <c r="AE348" i="1"/>
  <c r="S348" i="1"/>
  <c r="AA348" i="1"/>
  <c r="Z348" i="1"/>
  <c r="Y348" i="1"/>
  <c r="AD348" i="1"/>
  <c r="R348" i="1"/>
  <c r="AD344" i="1"/>
  <c r="R344" i="1"/>
  <c r="AI344" i="1"/>
  <c r="AF344" i="1"/>
  <c r="AC344" i="1"/>
  <c r="Q344" i="1"/>
  <c r="S344" i="1"/>
  <c r="AB344" i="1"/>
  <c r="P344" i="1"/>
  <c r="U344" i="1"/>
  <c r="T344" i="1"/>
  <c r="AA344" i="1"/>
  <c r="O344" i="1"/>
  <c r="AE344" i="1"/>
  <c r="Z344" i="1"/>
  <c r="C344" i="1"/>
  <c r="F344" i="1" s="1"/>
  <c r="AH344" i="1"/>
  <c r="AG344" i="1"/>
  <c r="AK344" i="1"/>
  <c r="Y344" i="1"/>
  <c r="V344" i="1"/>
  <c r="AJ344" i="1"/>
  <c r="X344" i="1"/>
  <c r="W344" i="1"/>
  <c r="AE349" i="1"/>
  <c r="S349" i="1"/>
  <c r="C349" i="1"/>
  <c r="F349" i="1" s="1"/>
  <c r="AF349" i="1"/>
  <c r="AD349" i="1"/>
  <c r="R349" i="1"/>
  <c r="AI349" i="1"/>
  <c r="AH349" i="1"/>
  <c r="AC349" i="1"/>
  <c r="Q349" i="1"/>
  <c r="AG349" i="1"/>
  <c r="AB349" i="1"/>
  <c r="P349" i="1"/>
  <c r="X349" i="1"/>
  <c r="W349" i="1"/>
  <c r="V349" i="1"/>
  <c r="T349" i="1"/>
  <c r="AA349" i="1"/>
  <c r="O349" i="1"/>
  <c r="U349" i="1"/>
  <c r="Z349" i="1"/>
  <c r="AJ349" i="1"/>
  <c r="AK349" i="1"/>
  <c r="Y349" i="1"/>
  <c r="AA350" i="1"/>
  <c r="O350" i="1"/>
  <c r="AE350" i="1"/>
  <c r="Z350" i="1"/>
  <c r="AK350" i="1"/>
  <c r="Y350" i="1"/>
  <c r="AF350" i="1"/>
  <c r="AD350" i="1"/>
  <c r="AB350" i="1"/>
  <c r="AJ350" i="1"/>
  <c r="X350" i="1"/>
  <c r="AC350" i="1"/>
  <c r="AI350" i="1"/>
  <c r="W350" i="1"/>
  <c r="C350" i="1"/>
  <c r="F350" i="1" s="1"/>
  <c r="T350" i="1"/>
  <c r="S350" i="1"/>
  <c r="AH350" i="1"/>
  <c r="V350" i="1"/>
  <c r="Q350" i="1"/>
  <c r="AG350" i="1"/>
  <c r="U350" i="1"/>
  <c r="R350" i="1"/>
  <c r="P350" i="1"/>
  <c r="AH351" i="1"/>
  <c r="V351" i="1"/>
  <c r="C351" i="1"/>
  <c r="F351" i="1" s="1"/>
  <c r="AA351" i="1"/>
  <c r="Y351" i="1"/>
  <c r="AG351" i="1"/>
  <c r="U351" i="1"/>
  <c r="O351" i="1"/>
  <c r="AI351" i="1"/>
  <c r="AF351" i="1"/>
  <c r="T351" i="1"/>
  <c r="AJ351" i="1"/>
  <c r="AE351" i="1"/>
  <c r="S351" i="1"/>
  <c r="W351" i="1"/>
  <c r="AD351" i="1"/>
  <c r="R351" i="1"/>
  <c r="X351" i="1"/>
  <c r="AC351" i="1"/>
  <c r="Q351" i="1"/>
  <c r="Z351" i="1"/>
  <c r="AB351" i="1"/>
  <c r="P351" i="1"/>
  <c r="AK351" i="1"/>
  <c r="AD352" i="1"/>
  <c r="R352" i="1"/>
  <c r="S352" i="1"/>
  <c r="AC352" i="1"/>
  <c r="Q352" i="1"/>
  <c r="AB352" i="1"/>
  <c r="P352" i="1"/>
  <c r="AA352" i="1"/>
  <c r="O352" i="1"/>
  <c r="C352" i="1"/>
  <c r="F352" i="1" s="1"/>
  <c r="V352" i="1"/>
  <c r="U352" i="1"/>
  <c r="Z352" i="1"/>
  <c r="AI352" i="1"/>
  <c r="AH352" i="1"/>
  <c r="AK352" i="1"/>
  <c r="Y352" i="1"/>
  <c r="W352" i="1"/>
  <c r="AG352" i="1"/>
  <c r="T352" i="1"/>
  <c r="AJ352" i="1"/>
  <c r="X352" i="1"/>
  <c r="AF352" i="1"/>
  <c r="AE352" i="1"/>
  <c r="AK353" i="1"/>
  <c r="Y353" i="1"/>
  <c r="Q353" i="1"/>
  <c r="AB353" i="1"/>
  <c r="AJ353" i="1"/>
  <c r="X353" i="1"/>
  <c r="R353" i="1"/>
  <c r="AI353" i="1"/>
  <c r="W353" i="1"/>
  <c r="AC353" i="1"/>
  <c r="AH353" i="1"/>
  <c r="V353" i="1"/>
  <c r="C353" i="1"/>
  <c r="F353" i="1" s="1"/>
  <c r="AD353" i="1"/>
  <c r="O353" i="1"/>
  <c r="AG353" i="1"/>
  <c r="U353" i="1"/>
  <c r="P353" i="1"/>
  <c r="AA353" i="1"/>
  <c r="AF353" i="1"/>
  <c r="T353" i="1"/>
  <c r="Z353" i="1"/>
  <c r="AE353" i="1"/>
  <c r="S353" i="1"/>
  <c r="AN2242" i="1"/>
  <c r="AQ2242" i="1" s="1"/>
  <c r="AM2242" i="1"/>
  <c r="AP2242" i="1" s="1"/>
  <c r="AK2242" i="1"/>
  <c r="N2242" i="1"/>
  <c r="K2242" i="1"/>
  <c r="AN2241" i="1"/>
  <c r="AQ2241" i="1" s="1"/>
  <c r="AM2241" i="1"/>
  <c r="AP2241" i="1" s="1"/>
  <c r="AK2241" i="1"/>
  <c r="N2241" i="1"/>
  <c r="K2241" i="1"/>
  <c r="AN2240" i="1"/>
  <c r="AQ2240" i="1" s="1"/>
  <c r="AM2240" i="1"/>
  <c r="AP2240" i="1" s="1"/>
  <c r="AK2240" i="1"/>
  <c r="N2240" i="1"/>
  <c r="K2240" i="1"/>
  <c r="AN2239" i="1"/>
  <c r="AQ2239" i="1" s="1"/>
  <c r="AM2239" i="1"/>
  <c r="AP2239" i="1" s="1"/>
  <c r="AK2239" i="1"/>
  <c r="N2239" i="1"/>
  <c r="K2239" i="1"/>
  <c r="AN2238" i="1"/>
  <c r="AQ2238" i="1" s="1"/>
  <c r="AM2238" i="1"/>
  <c r="AP2238" i="1" s="1"/>
  <c r="AK2238" i="1"/>
  <c r="N2238" i="1"/>
  <c r="K2238" i="1"/>
  <c r="AN2237" i="1"/>
  <c r="AQ2237" i="1" s="1"/>
  <c r="AM2237" i="1"/>
  <c r="AP2237" i="1" s="1"/>
  <c r="AK2237" i="1"/>
  <c r="N2237" i="1"/>
  <c r="K2237" i="1"/>
  <c r="AN2236" i="1"/>
  <c r="AQ2236" i="1" s="1"/>
  <c r="AM2236" i="1"/>
  <c r="AP2236" i="1" s="1"/>
  <c r="AK2236" i="1"/>
  <c r="N2236" i="1"/>
  <c r="K2236" i="1"/>
  <c r="AN2235" i="1"/>
  <c r="AQ2235" i="1" s="1"/>
  <c r="AM2235" i="1"/>
  <c r="AP2235" i="1" s="1"/>
  <c r="AK2235" i="1"/>
  <c r="N2235" i="1"/>
  <c r="K2235" i="1"/>
  <c r="AN2234" i="1"/>
  <c r="AQ2234" i="1" s="1"/>
  <c r="AM2234" i="1"/>
  <c r="AP2234" i="1" s="1"/>
  <c r="AK2234" i="1"/>
  <c r="N2234" i="1"/>
  <c r="K2234" i="1"/>
  <c r="AN2233" i="1"/>
  <c r="AQ2233" i="1" s="1"/>
  <c r="AM2233" i="1"/>
  <c r="AP2233" i="1" s="1"/>
  <c r="AK2233" i="1"/>
  <c r="N2233" i="1"/>
  <c r="K2233" i="1"/>
  <c r="AN2232" i="1"/>
  <c r="AQ2232" i="1" s="1"/>
  <c r="AM2232" i="1"/>
  <c r="AP2232" i="1" s="1"/>
  <c r="AK2232" i="1"/>
  <c r="N2232" i="1"/>
  <c r="K2232" i="1"/>
  <c r="AN2231" i="1"/>
  <c r="AQ2231" i="1" s="1"/>
  <c r="AM2231" i="1"/>
  <c r="AP2231" i="1" s="1"/>
  <c r="AK2231" i="1"/>
  <c r="N2231" i="1"/>
  <c r="K2231" i="1"/>
  <c r="AN2230" i="1"/>
  <c r="AQ2230" i="1" s="1"/>
  <c r="AM2230" i="1"/>
  <c r="AP2230" i="1" s="1"/>
  <c r="AK2230" i="1"/>
  <c r="N2230" i="1"/>
  <c r="K2230" i="1"/>
  <c r="AN2229" i="1"/>
  <c r="AQ2229" i="1" s="1"/>
  <c r="AM2229" i="1"/>
  <c r="AP2229" i="1" s="1"/>
  <c r="AK2229" i="1"/>
  <c r="N2229" i="1"/>
  <c r="K2229" i="1"/>
  <c r="AN2228" i="1"/>
  <c r="AQ2228" i="1" s="1"/>
  <c r="AM2228" i="1"/>
  <c r="AP2228" i="1" s="1"/>
  <c r="AK2228" i="1"/>
  <c r="N2228" i="1"/>
  <c r="K2228" i="1"/>
  <c r="AN2227" i="1"/>
  <c r="AQ2227" i="1" s="1"/>
  <c r="AM2227" i="1"/>
  <c r="AP2227" i="1" s="1"/>
  <c r="AK2227" i="1"/>
  <c r="N2227" i="1"/>
  <c r="K2227" i="1"/>
  <c r="AN2226" i="1"/>
  <c r="AQ2226" i="1" s="1"/>
  <c r="AM2226" i="1"/>
  <c r="AP2226" i="1" s="1"/>
  <c r="AK2226" i="1"/>
  <c r="N2226" i="1"/>
  <c r="K2226" i="1"/>
  <c r="AN2225" i="1"/>
  <c r="AQ2225" i="1" s="1"/>
  <c r="AM2225" i="1"/>
  <c r="AP2225" i="1" s="1"/>
  <c r="AK2225" i="1"/>
  <c r="N2225" i="1"/>
  <c r="K2225" i="1"/>
  <c r="AN2224" i="1"/>
  <c r="AQ2224" i="1" s="1"/>
  <c r="AM2224" i="1"/>
  <c r="AP2224" i="1" s="1"/>
  <c r="AK2224" i="1"/>
  <c r="N2224" i="1"/>
  <c r="K2224" i="1"/>
  <c r="AN2223" i="1"/>
  <c r="AQ2223" i="1" s="1"/>
  <c r="AM2223" i="1"/>
  <c r="AP2223" i="1" s="1"/>
  <c r="AK2223" i="1"/>
  <c r="N2223" i="1"/>
  <c r="K2223" i="1"/>
  <c r="AN2222" i="1"/>
  <c r="AQ2222" i="1" s="1"/>
  <c r="AM2222" i="1"/>
  <c r="AP2222" i="1" s="1"/>
  <c r="AK2222" i="1"/>
  <c r="N2222" i="1"/>
  <c r="K2222" i="1"/>
  <c r="AN2221" i="1"/>
  <c r="AQ2221" i="1" s="1"/>
  <c r="AM2221" i="1"/>
  <c r="AP2221" i="1" s="1"/>
  <c r="AK2221" i="1"/>
  <c r="N2221" i="1"/>
  <c r="K2221" i="1"/>
  <c r="AN2220" i="1"/>
  <c r="AQ2220" i="1" s="1"/>
  <c r="AM2220" i="1"/>
  <c r="AP2220" i="1" s="1"/>
  <c r="AK2220" i="1"/>
  <c r="N2220" i="1"/>
  <c r="K2220" i="1"/>
  <c r="AN2219" i="1"/>
  <c r="AQ2219" i="1" s="1"/>
  <c r="AM2219" i="1"/>
  <c r="AP2219" i="1" s="1"/>
  <c r="AK2219" i="1"/>
  <c r="N2219" i="1"/>
  <c r="K2219" i="1"/>
  <c r="AN2218" i="1"/>
  <c r="AQ2218" i="1" s="1"/>
  <c r="AM2218" i="1"/>
  <c r="AP2218" i="1" s="1"/>
  <c r="AK2218" i="1"/>
  <c r="N2218" i="1"/>
  <c r="K2218" i="1"/>
  <c r="AN2217" i="1"/>
  <c r="AQ2217" i="1" s="1"/>
  <c r="AM2217" i="1"/>
  <c r="AP2217" i="1" s="1"/>
  <c r="AK2217" i="1"/>
  <c r="N2217" i="1"/>
  <c r="K2217" i="1"/>
  <c r="AN2216" i="1"/>
  <c r="AQ2216" i="1" s="1"/>
  <c r="AM2216" i="1"/>
  <c r="AP2216" i="1" s="1"/>
  <c r="AK2216" i="1"/>
  <c r="N2216" i="1"/>
  <c r="K2216" i="1"/>
  <c r="AN2215" i="1"/>
  <c r="AQ2215" i="1" s="1"/>
  <c r="AM2215" i="1"/>
  <c r="AP2215" i="1" s="1"/>
  <c r="AK2215" i="1"/>
  <c r="N2215" i="1"/>
  <c r="K2215" i="1"/>
  <c r="AN2214" i="1"/>
  <c r="AQ2214" i="1" s="1"/>
  <c r="AM2214" i="1"/>
  <c r="AP2214" i="1" s="1"/>
  <c r="AK2214" i="1"/>
  <c r="N2214" i="1"/>
  <c r="K2214" i="1"/>
  <c r="AN2213" i="1"/>
  <c r="AQ2213" i="1" s="1"/>
  <c r="AM2213" i="1"/>
  <c r="AP2213" i="1" s="1"/>
  <c r="AK2213" i="1"/>
  <c r="N2213" i="1"/>
  <c r="K2213" i="1"/>
  <c r="AN2212" i="1"/>
  <c r="AQ2212" i="1" s="1"/>
  <c r="AM2212" i="1"/>
  <c r="AP2212" i="1" s="1"/>
  <c r="AK2212" i="1"/>
  <c r="N2212" i="1"/>
  <c r="K2212" i="1"/>
  <c r="AN2211" i="1"/>
  <c r="AQ2211" i="1" s="1"/>
  <c r="AM2211" i="1"/>
  <c r="AP2211" i="1" s="1"/>
  <c r="AK2211" i="1"/>
  <c r="N2211" i="1"/>
  <c r="K2211" i="1"/>
  <c r="AN2210" i="1"/>
  <c r="AQ2210" i="1" s="1"/>
  <c r="AM2210" i="1"/>
  <c r="AP2210" i="1" s="1"/>
  <c r="AK2210" i="1"/>
  <c r="N2210" i="1"/>
  <c r="K2210" i="1"/>
  <c r="AN2209" i="1"/>
  <c r="AQ2209" i="1" s="1"/>
  <c r="AM2209" i="1"/>
  <c r="AP2209" i="1" s="1"/>
  <c r="AK2209" i="1"/>
  <c r="N2209" i="1"/>
  <c r="K2209" i="1"/>
  <c r="AN2208" i="1"/>
  <c r="AQ2208" i="1" s="1"/>
  <c r="AM2208" i="1"/>
  <c r="AP2208" i="1" s="1"/>
  <c r="AK2208" i="1"/>
  <c r="N2208" i="1"/>
  <c r="K2208" i="1"/>
  <c r="AN2207" i="1"/>
  <c r="AQ2207" i="1" s="1"/>
  <c r="AM2207" i="1"/>
  <c r="AP2207" i="1" s="1"/>
  <c r="AK2207" i="1"/>
  <c r="N2207" i="1"/>
  <c r="K2207" i="1"/>
  <c r="AN2206" i="1"/>
  <c r="AQ2206" i="1" s="1"/>
  <c r="AM2206" i="1"/>
  <c r="AP2206" i="1" s="1"/>
  <c r="AK2206" i="1"/>
  <c r="N2206" i="1"/>
  <c r="K2206" i="1"/>
  <c r="AN2205" i="1"/>
  <c r="AQ2205" i="1" s="1"/>
  <c r="AM2205" i="1"/>
  <c r="AP2205" i="1" s="1"/>
  <c r="AK2205" i="1"/>
  <c r="N2205" i="1"/>
  <c r="K2205" i="1"/>
  <c r="AN2204" i="1"/>
  <c r="AQ2204" i="1" s="1"/>
  <c r="AM2204" i="1"/>
  <c r="AP2204" i="1" s="1"/>
  <c r="AK2204" i="1"/>
  <c r="N2204" i="1"/>
  <c r="K2204" i="1"/>
  <c r="AN2203" i="1"/>
  <c r="AQ2203" i="1" s="1"/>
  <c r="AM2203" i="1"/>
  <c r="AP2203" i="1" s="1"/>
  <c r="AK2203" i="1"/>
  <c r="N2203" i="1"/>
  <c r="K2203" i="1"/>
  <c r="AN1961" i="1"/>
  <c r="AQ1961" i="1" s="1"/>
  <c r="AM1961" i="1"/>
  <c r="AP1961" i="1" s="1"/>
  <c r="AK1961" i="1"/>
  <c r="N1961" i="1"/>
  <c r="K1961" i="1"/>
  <c r="AN1960" i="1"/>
  <c r="AQ1960" i="1" s="1"/>
  <c r="AM1960" i="1"/>
  <c r="AP1960" i="1" s="1"/>
  <c r="AK1960" i="1"/>
  <c r="N1960" i="1"/>
  <c r="K1960" i="1"/>
  <c r="AN1959" i="1"/>
  <c r="AQ1959" i="1" s="1"/>
  <c r="AM1959" i="1"/>
  <c r="AP1959" i="1" s="1"/>
  <c r="AK1959" i="1"/>
  <c r="N1959" i="1"/>
  <c r="K1959" i="1"/>
  <c r="AN1958" i="1"/>
  <c r="AQ1958" i="1" s="1"/>
  <c r="AM1958" i="1"/>
  <c r="AP1958" i="1" s="1"/>
  <c r="AK1958" i="1"/>
  <c r="N1958" i="1"/>
  <c r="K1958" i="1"/>
  <c r="AN1957" i="1"/>
  <c r="AQ1957" i="1" s="1"/>
  <c r="AM1957" i="1"/>
  <c r="AP1957" i="1" s="1"/>
  <c r="AK1957" i="1"/>
  <c r="N1957" i="1"/>
  <c r="K1957" i="1"/>
  <c r="AN1956" i="1"/>
  <c r="AQ1956" i="1" s="1"/>
  <c r="AM1956" i="1"/>
  <c r="AP1956" i="1" s="1"/>
  <c r="AK1956" i="1"/>
  <c r="N1956" i="1"/>
  <c r="K1956" i="1"/>
  <c r="AN1955" i="1"/>
  <c r="AQ1955" i="1" s="1"/>
  <c r="AM1955" i="1"/>
  <c r="AP1955" i="1" s="1"/>
  <c r="AK1955" i="1"/>
  <c r="N1955" i="1"/>
  <c r="K1955" i="1"/>
  <c r="AN1954" i="1"/>
  <c r="AQ1954" i="1" s="1"/>
  <c r="AM1954" i="1"/>
  <c r="AP1954" i="1" s="1"/>
  <c r="AK1954" i="1"/>
  <c r="N1954" i="1"/>
  <c r="K1954" i="1"/>
  <c r="AN1953" i="1"/>
  <c r="AQ1953" i="1" s="1"/>
  <c r="AM1953" i="1"/>
  <c r="AP1953" i="1" s="1"/>
  <c r="AK1953" i="1"/>
  <c r="N1953" i="1"/>
  <c r="K1953" i="1"/>
  <c r="AN1952" i="1"/>
  <c r="AQ1952" i="1" s="1"/>
  <c r="AM1952" i="1"/>
  <c r="AP1952" i="1" s="1"/>
  <c r="AK1952" i="1"/>
  <c r="N1952" i="1"/>
  <c r="K1952" i="1"/>
  <c r="AN1951" i="1"/>
  <c r="AQ1951" i="1" s="1"/>
  <c r="AM1951" i="1"/>
  <c r="AP1951" i="1" s="1"/>
  <c r="AK1951" i="1"/>
  <c r="N1951" i="1"/>
  <c r="K1951" i="1"/>
  <c r="AN1950" i="1"/>
  <c r="AQ1950" i="1" s="1"/>
  <c r="AM1950" i="1"/>
  <c r="AP1950" i="1" s="1"/>
  <c r="AK1950" i="1"/>
  <c r="N1950" i="1"/>
  <c r="K1950" i="1"/>
  <c r="AN1949" i="1"/>
  <c r="AQ1949" i="1" s="1"/>
  <c r="AM1949" i="1"/>
  <c r="AP1949" i="1" s="1"/>
  <c r="AK1949" i="1"/>
  <c r="N1949" i="1"/>
  <c r="K1949" i="1"/>
  <c r="AN1948" i="1"/>
  <c r="AQ1948" i="1" s="1"/>
  <c r="AM1948" i="1"/>
  <c r="AP1948" i="1" s="1"/>
  <c r="AK1948" i="1"/>
  <c r="N1948" i="1"/>
  <c r="K1948" i="1"/>
  <c r="AN1947" i="1"/>
  <c r="AQ1947" i="1" s="1"/>
  <c r="AM1947" i="1"/>
  <c r="AP1947" i="1" s="1"/>
  <c r="AK1947" i="1"/>
  <c r="N1947" i="1"/>
  <c r="K1947" i="1"/>
  <c r="AN1946" i="1"/>
  <c r="AQ1946" i="1" s="1"/>
  <c r="AM1946" i="1"/>
  <c r="AP1946" i="1" s="1"/>
  <c r="AK1946" i="1"/>
  <c r="N1946" i="1"/>
  <c r="K1946" i="1"/>
  <c r="AN1945" i="1"/>
  <c r="AQ1945" i="1" s="1"/>
  <c r="AM1945" i="1"/>
  <c r="AP1945" i="1" s="1"/>
  <c r="AK1945" i="1"/>
  <c r="N1945" i="1"/>
  <c r="K1945" i="1"/>
  <c r="AN1944" i="1"/>
  <c r="AQ1944" i="1" s="1"/>
  <c r="AM1944" i="1"/>
  <c r="AP1944" i="1" s="1"/>
  <c r="AK1944" i="1"/>
  <c r="N1944" i="1"/>
  <c r="K1944" i="1"/>
  <c r="AN1943" i="1"/>
  <c r="AQ1943" i="1" s="1"/>
  <c r="AM1943" i="1"/>
  <c r="AP1943" i="1" s="1"/>
  <c r="AK1943" i="1"/>
  <c r="N1943" i="1"/>
  <c r="K1943" i="1"/>
  <c r="AN1942" i="1"/>
  <c r="AQ1942" i="1" s="1"/>
  <c r="AM1942" i="1"/>
  <c r="AP1942" i="1" s="1"/>
  <c r="AK1942" i="1"/>
  <c r="N1942" i="1"/>
  <c r="K1942" i="1"/>
  <c r="AN1941" i="1"/>
  <c r="AQ1941" i="1" s="1"/>
  <c r="AM1941" i="1"/>
  <c r="AP1941" i="1" s="1"/>
  <c r="AK1941" i="1"/>
  <c r="N1941" i="1"/>
  <c r="K1941" i="1"/>
  <c r="AN1940" i="1"/>
  <c r="AQ1940" i="1" s="1"/>
  <c r="AM1940" i="1"/>
  <c r="AP1940" i="1" s="1"/>
  <c r="AK1940" i="1"/>
  <c r="N1940" i="1"/>
  <c r="K1940" i="1"/>
  <c r="AN1939" i="1"/>
  <c r="AQ1939" i="1" s="1"/>
  <c r="AM1939" i="1"/>
  <c r="AP1939" i="1" s="1"/>
  <c r="AK1939" i="1"/>
  <c r="N1939" i="1"/>
  <c r="K1939" i="1"/>
  <c r="AN1938" i="1"/>
  <c r="AQ1938" i="1" s="1"/>
  <c r="AM1938" i="1"/>
  <c r="AP1938" i="1" s="1"/>
  <c r="AK1938" i="1"/>
  <c r="N1938" i="1"/>
  <c r="K1938" i="1"/>
  <c r="AN1937" i="1"/>
  <c r="AQ1937" i="1" s="1"/>
  <c r="AM1937" i="1"/>
  <c r="AP1937" i="1" s="1"/>
  <c r="AK1937" i="1"/>
  <c r="N1937" i="1"/>
  <c r="K1937" i="1"/>
  <c r="AN1936" i="1"/>
  <c r="AQ1936" i="1" s="1"/>
  <c r="AM1936" i="1"/>
  <c r="AP1936" i="1" s="1"/>
  <c r="AK1936" i="1"/>
  <c r="N1936" i="1"/>
  <c r="K1936" i="1"/>
  <c r="AN1935" i="1"/>
  <c r="AQ1935" i="1" s="1"/>
  <c r="AM1935" i="1"/>
  <c r="AP1935" i="1" s="1"/>
  <c r="AK1935" i="1"/>
  <c r="N1935" i="1"/>
  <c r="K1935" i="1"/>
  <c r="AN1934" i="1"/>
  <c r="AQ1934" i="1" s="1"/>
  <c r="AM1934" i="1"/>
  <c r="AP1934" i="1" s="1"/>
  <c r="AK1934" i="1"/>
  <c r="N1934" i="1"/>
  <c r="K1934" i="1"/>
  <c r="AN1933" i="1"/>
  <c r="AQ1933" i="1" s="1"/>
  <c r="AM1933" i="1"/>
  <c r="AP1933" i="1" s="1"/>
  <c r="AK1933" i="1"/>
  <c r="N1933" i="1"/>
  <c r="K1933" i="1"/>
  <c r="AN1932" i="1"/>
  <c r="AQ1932" i="1" s="1"/>
  <c r="AM1932" i="1"/>
  <c r="AP1932" i="1" s="1"/>
  <c r="AK1932" i="1"/>
  <c r="N1932" i="1"/>
  <c r="K1932" i="1"/>
  <c r="AN1931" i="1"/>
  <c r="AQ1931" i="1" s="1"/>
  <c r="AM1931" i="1"/>
  <c r="AP1931" i="1" s="1"/>
  <c r="AK1931" i="1"/>
  <c r="N1931" i="1"/>
  <c r="K1931" i="1"/>
  <c r="AN1930" i="1"/>
  <c r="AQ1930" i="1" s="1"/>
  <c r="AM1930" i="1"/>
  <c r="AP1930" i="1" s="1"/>
  <c r="AK1930" i="1"/>
  <c r="N1930" i="1"/>
  <c r="K1930" i="1"/>
  <c r="AN1929" i="1"/>
  <c r="AQ1929" i="1" s="1"/>
  <c r="AM1929" i="1"/>
  <c r="AP1929" i="1" s="1"/>
  <c r="AK1929" i="1"/>
  <c r="N1929" i="1"/>
  <c r="K1929" i="1"/>
  <c r="AN1928" i="1"/>
  <c r="AQ1928" i="1" s="1"/>
  <c r="AM1928" i="1"/>
  <c r="AP1928" i="1" s="1"/>
  <c r="AK1928" i="1"/>
  <c r="N1928" i="1"/>
  <c r="K1928" i="1"/>
  <c r="AN1927" i="1"/>
  <c r="AQ1927" i="1" s="1"/>
  <c r="AM1927" i="1"/>
  <c r="AP1927" i="1" s="1"/>
  <c r="AK1927" i="1"/>
  <c r="N1927" i="1"/>
  <c r="K1927" i="1"/>
  <c r="AN1926" i="1"/>
  <c r="AQ1926" i="1" s="1"/>
  <c r="AM1926" i="1"/>
  <c r="AP1926" i="1" s="1"/>
  <c r="AK1926" i="1"/>
  <c r="N1926" i="1"/>
  <c r="K1926" i="1"/>
  <c r="AN1925" i="1"/>
  <c r="AQ1925" i="1" s="1"/>
  <c r="AM1925" i="1"/>
  <c r="AP1925" i="1" s="1"/>
  <c r="AK1925" i="1"/>
  <c r="N1925" i="1"/>
  <c r="K1925" i="1"/>
  <c r="AN1924" i="1"/>
  <c r="AQ1924" i="1" s="1"/>
  <c r="AM1924" i="1"/>
  <c r="AP1924" i="1" s="1"/>
  <c r="AK1924" i="1"/>
  <c r="N1924" i="1"/>
  <c r="K1924" i="1"/>
  <c r="AN1923" i="1"/>
  <c r="AQ1923" i="1" s="1"/>
  <c r="AM1923" i="1"/>
  <c r="AP1923" i="1" s="1"/>
  <c r="AK1923" i="1"/>
  <c r="N1923" i="1"/>
  <c r="K1923" i="1"/>
  <c r="AN1922" i="1"/>
  <c r="AQ1922" i="1" s="1"/>
  <c r="AM1922" i="1"/>
  <c r="AP1922" i="1" s="1"/>
  <c r="AK1922" i="1"/>
  <c r="N1922" i="1"/>
  <c r="K1922" i="1"/>
  <c r="AN1921" i="1"/>
  <c r="AQ1921" i="1" s="1"/>
  <c r="AM1921" i="1"/>
  <c r="AP1921" i="1" s="1"/>
  <c r="AK1921" i="1"/>
  <c r="N1921" i="1"/>
  <c r="K1921" i="1"/>
  <c r="AN1920" i="1"/>
  <c r="AQ1920" i="1" s="1"/>
  <c r="AM1920" i="1"/>
  <c r="AP1920" i="1" s="1"/>
  <c r="AK1920" i="1"/>
  <c r="N1920" i="1"/>
  <c r="K1920" i="1"/>
  <c r="AN1919" i="1"/>
  <c r="AQ1919" i="1" s="1"/>
  <c r="AM1919" i="1"/>
  <c r="AP1919" i="1" s="1"/>
  <c r="AK1919" i="1"/>
  <c r="N1919" i="1"/>
  <c r="K1919" i="1"/>
  <c r="AN1918" i="1"/>
  <c r="AQ1918" i="1" s="1"/>
  <c r="AM1918" i="1"/>
  <c r="AP1918" i="1" s="1"/>
  <c r="AK1918" i="1"/>
  <c r="N1918" i="1"/>
  <c r="K1918" i="1"/>
  <c r="AN1917" i="1"/>
  <c r="AQ1917" i="1" s="1"/>
  <c r="AM1917" i="1"/>
  <c r="AP1917" i="1" s="1"/>
  <c r="AK1917" i="1"/>
  <c r="N1917" i="1"/>
  <c r="K1917" i="1"/>
  <c r="AN1916" i="1"/>
  <c r="AQ1916" i="1" s="1"/>
  <c r="AM1916" i="1"/>
  <c r="AP1916" i="1" s="1"/>
  <c r="AK1916" i="1"/>
  <c r="N1916" i="1"/>
  <c r="K1916" i="1"/>
  <c r="AN1915" i="1"/>
  <c r="AQ1915" i="1" s="1"/>
  <c r="AM1915" i="1"/>
  <c r="AP1915" i="1" s="1"/>
  <c r="AK1915" i="1"/>
  <c r="N1915" i="1"/>
  <c r="K1915" i="1"/>
  <c r="AN1914" i="1"/>
  <c r="AQ1914" i="1" s="1"/>
  <c r="AM1914" i="1"/>
  <c r="AP1914" i="1" s="1"/>
  <c r="AK1914" i="1"/>
  <c r="N1914" i="1"/>
  <c r="K1914" i="1"/>
  <c r="AN1913" i="1"/>
  <c r="AQ1913" i="1" s="1"/>
  <c r="AM1913" i="1"/>
  <c r="AP1913" i="1" s="1"/>
  <c r="AK1913" i="1"/>
  <c r="N1913" i="1"/>
  <c r="K1913" i="1"/>
  <c r="AN1912" i="1"/>
  <c r="AQ1912" i="1" s="1"/>
  <c r="AM1912" i="1"/>
  <c r="AK1912" i="1"/>
  <c r="N1912" i="1"/>
  <c r="K1912" i="1"/>
  <c r="AN1911" i="1"/>
  <c r="AQ1911" i="1" s="1"/>
  <c r="AM1911" i="1"/>
  <c r="AP1911" i="1" s="1"/>
  <c r="AK1911" i="1"/>
  <c r="N1911" i="1"/>
  <c r="K1911" i="1"/>
  <c r="AN1910" i="1"/>
  <c r="AQ1910" i="1" s="1"/>
  <c r="AM1910" i="1"/>
  <c r="AP1910" i="1" s="1"/>
  <c r="AK1910" i="1"/>
  <c r="N1910" i="1"/>
  <c r="K1910" i="1"/>
  <c r="AN1909" i="1"/>
  <c r="AQ1909" i="1" s="1"/>
  <c r="AM1909" i="1"/>
  <c r="AP1909" i="1" s="1"/>
  <c r="AK1909" i="1"/>
  <c r="N1909" i="1"/>
  <c r="K1909" i="1"/>
  <c r="AN1908" i="1"/>
  <c r="AQ1908" i="1" s="1"/>
  <c r="AM1908" i="1"/>
  <c r="AK1908" i="1"/>
  <c r="N1908" i="1"/>
  <c r="K1908" i="1"/>
  <c r="AN1907" i="1"/>
  <c r="AQ1907" i="1" s="1"/>
  <c r="AM1907" i="1"/>
  <c r="AP1907" i="1" s="1"/>
  <c r="AK1907" i="1"/>
  <c r="N1907" i="1"/>
  <c r="K1907" i="1"/>
  <c r="AN1906" i="1"/>
  <c r="AQ1906" i="1" s="1"/>
  <c r="AM1906" i="1"/>
  <c r="AP1906" i="1" s="1"/>
  <c r="AK1906" i="1"/>
  <c r="N1906" i="1"/>
  <c r="K1906" i="1"/>
  <c r="AN1905" i="1"/>
  <c r="AQ1905" i="1" s="1"/>
  <c r="AM1905" i="1"/>
  <c r="AP1905" i="1" s="1"/>
  <c r="AK1905" i="1"/>
  <c r="N1905" i="1"/>
  <c r="K1905" i="1"/>
  <c r="AN1904" i="1"/>
  <c r="AQ1904" i="1" s="1"/>
  <c r="AM1904" i="1"/>
  <c r="AP1904" i="1" s="1"/>
  <c r="AK1904" i="1"/>
  <c r="N1904" i="1"/>
  <c r="K1904" i="1"/>
  <c r="AN1903" i="1"/>
  <c r="AQ1903" i="1" s="1"/>
  <c r="AM1903" i="1"/>
  <c r="AP1903" i="1" s="1"/>
  <c r="AK1903" i="1"/>
  <c r="N1903" i="1"/>
  <c r="K1903" i="1"/>
  <c r="AN1902" i="1"/>
  <c r="AQ1902" i="1" s="1"/>
  <c r="AM1902" i="1"/>
  <c r="AP1902" i="1" s="1"/>
  <c r="AK1902" i="1"/>
  <c r="N1902" i="1"/>
  <c r="K1902" i="1"/>
  <c r="AN1901" i="1"/>
  <c r="AQ1901" i="1" s="1"/>
  <c r="AM1901" i="1"/>
  <c r="AP1901" i="1" s="1"/>
  <c r="AK1901" i="1"/>
  <c r="N1901" i="1"/>
  <c r="K1901" i="1"/>
  <c r="AN1900" i="1"/>
  <c r="AQ1900" i="1" s="1"/>
  <c r="AM1900" i="1"/>
  <c r="AK1900" i="1"/>
  <c r="N1900" i="1"/>
  <c r="K1900" i="1"/>
  <c r="AN1899" i="1"/>
  <c r="AQ1899" i="1" s="1"/>
  <c r="AM1899" i="1"/>
  <c r="AP1899" i="1" s="1"/>
  <c r="AK1899" i="1"/>
  <c r="N1899" i="1"/>
  <c r="K1899" i="1"/>
  <c r="AN1898" i="1"/>
  <c r="AQ1898" i="1" s="1"/>
  <c r="AM1898" i="1"/>
  <c r="AP1898" i="1" s="1"/>
  <c r="AK1898" i="1"/>
  <c r="N1898" i="1"/>
  <c r="K1898" i="1"/>
  <c r="AN1897" i="1"/>
  <c r="AQ1897" i="1" s="1"/>
  <c r="AM1897" i="1"/>
  <c r="AP1897" i="1" s="1"/>
  <c r="AK1897" i="1"/>
  <c r="N1897" i="1"/>
  <c r="K1897" i="1"/>
  <c r="AN1896" i="1"/>
  <c r="AM1896" i="1"/>
  <c r="AP1896" i="1" s="1"/>
  <c r="AK1896" i="1"/>
  <c r="N1896" i="1"/>
  <c r="K1896" i="1"/>
  <c r="AN1895" i="1"/>
  <c r="AQ1895" i="1" s="1"/>
  <c r="AM1895" i="1"/>
  <c r="AP1895" i="1" s="1"/>
  <c r="AK1895" i="1"/>
  <c r="N1895" i="1"/>
  <c r="K1895" i="1"/>
  <c r="AN1894" i="1"/>
  <c r="AQ1894" i="1" s="1"/>
  <c r="AM1894" i="1"/>
  <c r="AP1894" i="1" s="1"/>
  <c r="AK1894" i="1"/>
  <c r="N1894" i="1"/>
  <c r="K1894" i="1"/>
  <c r="AN1893" i="1"/>
  <c r="AQ1893" i="1" s="1"/>
  <c r="AM1893" i="1"/>
  <c r="AP1893" i="1" s="1"/>
  <c r="AK1893" i="1"/>
  <c r="N1893" i="1"/>
  <c r="K1893" i="1"/>
  <c r="AN1892" i="1"/>
  <c r="AQ1892" i="1" s="1"/>
  <c r="AM1892" i="1"/>
  <c r="AK1892" i="1"/>
  <c r="N1892" i="1"/>
  <c r="K1892" i="1"/>
  <c r="AN1891" i="1"/>
  <c r="AQ1891" i="1" s="1"/>
  <c r="AM1891" i="1"/>
  <c r="AP1891" i="1" s="1"/>
  <c r="AK1891" i="1"/>
  <c r="N1891" i="1"/>
  <c r="K1891" i="1"/>
  <c r="AN1890" i="1"/>
  <c r="AQ1890" i="1" s="1"/>
  <c r="AM1890" i="1"/>
  <c r="AP1890" i="1" s="1"/>
  <c r="AK1890" i="1"/>
  <c r="N1890" i="1"/>
  <c r="K1890" i="1"/>
  <c r="AN1889" i="1"/>
  <c r="AQ1889" i="1" s="1"/>
  <c r="AM1889" i="1"/>
  <c r="AP1889" i="1" s="1"/>
  <c r="AK1889" i="1"/>
  <c r="N1889" i="1"/>
  <c r="K1889" i="1"/>
  <c r="AN1888" i="1"/>
  <c r="AQ1888" i="1" s="1"/>
  <c r="AM1888" i="1"/>
  <c r="AP1888" i="1" s="1"/>
  <c r="AK1888" i="1"/>
  <c r="N1888" i="1"/>
  <c r="K1888" i="1"/>
  <c r="AN1887" i="1"/>
  <c r="AQ1887" i="1" s="1"/>
  <c r="AM1887" i="1"/>
  <c r="AP1887" i="1" s="1"/>
  <c r="AK1887" i="1"/>
  <c r="N1887" i="1"/>
  <c r="K1887" i="1"/>
  <c r="AN1886" i="1"/>
  <c r="AQ1886" i="1" s="1"/>
  <c r="AM1886" i="1"/>
  <c r="AP1886" i="1" s="1"/>
  <c r="AK1886" i="1"/>
  <c r="N1886" i="1"/>
  <c r="K1886" i="1"/>
  <c r="AN1885" i="1"/>
  <c r="AQ1885" i="1" s="1"/>
  <c r="AM1885" i="1"/>
  <c r="AP1885" i="1" s="1"/>
  <c r="AK1885" i="1"/>
  <c r="N1885" i="1"/>
  <c r="K1885" i="1"/>
  <c r="AN1884" i="1"/>
  <c r="AQ1884" i="1" s="1"/>
  <c r="AM1884" i="1"/>
  <c r="AP1884" i="1" s="1"/>
  <c r="AK1884" i="1"/>
  <c r="N1884" i="1"/>
  <c r="K1884" i="1"/>
  <c r="AN1883" i="1"/>
  <c r="AM1883" i="1"/>
  <c r="AP1883" i="1" s="1"/>
  <c r="AK1883" i="1"/>
  <c r="N1883" i="1"/>
  <c r="K1883" i="1"/>
  <c r="AN1882" i="1"/>
  <c r="AQ1882" i="1" s="1"/>
  <c r="AM1882" i="1"/>
  <c r="AP1882" i="1" s="1"/>
  <c r="AK1882" i="1"/>
  <c r="N1882" i="1"/>
  <c r="K1882" i="1"/>
  <c r="AN1881" i="1"/>
  <c r="AQ1881" i="1" s="1"/>
  <c r="AM1881" i="1"/>
  <c r="AP1881" i="1" s="1"/>
  <c r="AK1881" i="1"/>
  <c r="N1881" i="1"/>
  <c r="K1881" i="1"/>
  <c r="AN1880" i="1"/>
  <c r="AQ1880" i="1" s="1"/>
  <c r="AM1880" i="1"/>
  <c r="AP1880" i="1" s="1"/>
  <c r="AK1880" i="1"/>
  <c r="N1880" i="1"/>
  <c r="K1880" i="1"/>
  <c r="AN1879" i="1"/>
  <c r="AM1879" i="1"/>
  <c r="AP1879" i="1" s="1"/>
  <c r="AK1879" i="1"/>
  <c r="N1879" i="1"/>
  <c r="K1879" i="1"/>
  <c r="AN1878" i="1"/>
  <c r="AQ1878" i="1" s="1"/>
  <c r="AM1878" i="1"/>
  <c r="AP1878" i="1" s="1"/>
  <c r="AK1878" i="1"/>
  <c r="N1878" i="1"/>
  <c r="K1878" i="1"/>
  <c r="AN1877" i="1"/>
  <c r="AQ1877" i="1" s="1"/>
  <c r="AM1877" i="1"/>
  <c r="AP1877" i="1" s="1"/>
  <c r="AK1877" i="1"/>
  <c r="N1877" i="1"/>
  <c r="K1877" i="1"/>
  <c r="AN1876" i="1"/>
  <c r="AQ1876" i="1" s="1"/>
  <c r="AM1876" i="1"/>
  <c r="AP1876" i="1" s="1"/>
  <c r="AK1876" i="1"/>
  <c r="N1876" i="1"/>
  <c r="K1876" i="1"/>
  <c r="AN1875" i="1"/>
  <c r="AM1875" i="1"/>
  <c r="AP1875" i="1" s="1"/>
  <c r="AK1875" i="1"/>
  <c r="N1875" i="1"/>
  <c r="K1875" i="1"/>
  <c r="AN1874" i="1"/>
  <c r="AQ1874" i="1" s="1"/>
  <c r="AM1874" i="1"/>
  <c r="AP1874" i="1" s="1"/>
  <c r="AK1874" i="1"/>
  <c r="N1874" i="1"/>
  <c r="K1874" i="1"/>
  <c r="AN1873" i="1"/>
  <c r="AQ1873" i="1" s="1"/>
  <c r="AM1873" i="1"/>
  <c r="AP1873" i="1" s="1"/>
  <c r="AK1873" i="1"/>
  <c r="N1873" i="1"/>
  <c r="K1873" i="1"/>
  <c r="AN1872" i="1"/>
  <c r="AQ1872" i="1" s="1"/>
  <c r="AM1872" i="1"/>
  <c r="AP1872" i="1" s="1"/>
  <c r="AK1872" i="1"/>
  <c r="N1872" i="1"/>
  <c r="K1872" i="1"/>
  <c r="AN1871" i="1"/>
  <c r="AM1871" i="1"/>
  <c r="AP1871" i="1" s="1"/>
  <c r="AK1871" i="1"/>
  <c r="N1871" i="1"/>
  <c r="K1871" i="1"/>
  <c r="AN1870" i="1"/>
  <c r="AQ1870" i="1" s="1"/>
  <c r="AM1870" i="1"/>
  <c r="AP1870" i="1" s="1"/>
  <c r="AK1870" i="1"/>
  <c r="N1870" i="1"/>
  <c r="K1870" i="1"/>
  <c r="AN1869" i="1"/>
  <c r="AQ1869" i="1" s="1"/>
  <c r="AM1869" i="1"/>
  <c r="AP1869" i="1" s="1"/>
  <c r="AK1869" i="1"/>
  <c r="N1869" i="1"/>
  <c r="K1869" i="1"/>
  <c r="AN1868" i="1"/>
  <c r="AQ1868" i="1" s="1"/>
  <c r="AM1868" i="1"/>
  <c r="AP1868" i="1" s="1"/>
  <c r="AK1868" i="1"/>
  <c r="N1868" i="1"/>
  <c r="K1868" i="1"/>
  <c r="AN1867" i="1"/>
  <c r="AM1867" i="1"/>
  <c r="AP1867" i="1" s="1"/>
  <c r="AK1867" i="1"/>
  <c r="N1867" i="1"/>
  <c r="K1867" i="1"/>
  <c r="AN1866" i="1"/>
  <c r="AQ1866" i="1" s="1"/>
  <c r="AM1866" i="1"/>
  <c r="AP1866" i="1" s="1"/>
  <c r="AK1866" i="1"/>
  <c r="N1866" i="1"/>
  <c r="K1866" i="1"/>
  <c r="AN1865" i="1"/>
  <c r="AQ1865" i="1" s="1"/>
  <c r="AM1865" i="1"/>
  <c r="AP1865" i="1" s="1"/>
  <c r="AK1865" i="1"/>
  <c r="N1865" i="1"/>
  <c r="K1865" i="1"/>
  <c r="AN1864" i="1"/>
  <c r="AQ1864" i="1" s="1"/>
  <c r="AM1864" i="1"/>
  <c r="AP1864" i="1" s="1"/>
  <c r="AK1864" i="1"/>
  <c r="N1864" i="1"/>
  <c r="K1864" i="1"/>
  <c r="AN1863" i="1"/>
  <c r="AM1863" i="1"/>
  <c r="AP1863" i="1" s="1"/>
  <c r="AK1863" i="1"/>
  <c r="N1863" i="1"/>
  <c r="K1863" i="1"/>
  <c r="AN1862" i="1"/>
  <c r="AQ1862" i="1" s="1"/>
  <c r="AM1862" i="1"/>
  <c r="AP1862" i="1" s="1"/>
  <c r="AK1862" i="1"/>
  <c r="N1862" i="1"/>
  <c r="K1862" i="1"/>
  <c r="AN1861" i="1"/>
  <c r="AQ1861" i="1" s="1"/>
  <c r="AM1861" i="1"/>
  <c r="AP1861" i="1" s="1"/>
  <c r="AK1861" i="1"/>
  <c r="N1861" i="1"/>
  <c r="K1861" i="1"/>
  <c r="AN1860" i="1"/>
  <c r="AQ1860" i="1" s="1"/>
  <c r="AM1860" i="1"/>
  <c r="AK1860" i="1"/>
  <c r="N1860" i="1"/>
  <c r="K1860" i="1"/>
  <c r="AN1859" i="1"/>
  <c r="AQ1859" i="1" s="1"/>
  <c r="AM1859" i="1"/>
  <c r="AP1859" i="1" s="1"/>
  <c r="AK1859" i="1"/>
  <c r="N1859" i="1"/>
  <c r="K1859" i="1"/>
  <c r="AN1858" i="1"/>
  <c r="AQ1858" i="1" s="1"/>
  <c r="AM1858" i="1"/>
  <c r="AP1858" i="1" s="1"/>
  <c r="AK1858" i="1"/>
  <c r="N1858" i="1"/>
  <c r="K1858" i="1"/>
  <c r="AN1857" i="1"/>
  <c r="AM1857" i="1"/>
  <c r="AP1857" i="1" s="1"/>
  <c r="AK1857" i="1"/>
  <c r="N1857" i="1"/>
  <c r="K1857" i="1"/>
  <c r="AN1856" i="1"/>
  <c r="AQ1856" i="1" s="1"/>
  <c r="AM1856" i="1"/>
  <c r="AP1856" i="1" s="1"/>
  <c r="AK1856" i="1"/>
  <c r="N1856" i="1"/>
  <c r="K1856" i="1"/>
  <c r="AN1855" i="1"/>
  <c r="AM1855" i="1"/>
  <c r="AP1855" i="1" s="1"/>
  <c r="AK1855" i="1"/>
  <c r="N1855" i="1"/>
  <c r="K1855" i="1"/>
  <c r="AN1854" i="1"/>
  <c r="AQ1854" i="1" s="1"/>
  <c r="AM1854" i="1"/>
  <c r="AP1854" i="1" s="1"/>
  <c r="AK1854" i="1"/>
  <c r="N1854" i="1"/>
  <c r="K1854" i="1"/>
  <c r="AN1853" i="1"/>
  <c r="AQ1853" i="1" s="1"/>
  <c r="AM1853" i="1"/>
  <c r="AP1853" i="1" s="1"/>
  <c r="AK1853" i="1"/>
  <c r="N1853" i="1"/>
  <c r="K1853" i="1"/>
  <c r="AN1852" i="1"/>
  <c r="AQ1852" i="1" s="1"/>
  <c r="AM1852" i="1"/>
  <c r="AP1852" i="1" s="1"/>
  <c r="AK1852" i="1"/>
  <c r="N1852" i="1"/>
  <c r="K1852" i="1"/>
  <c r="AN1851" i="1"/>
  <c r="AM1851" i="1"/>
  <c r="AP1851" i="1" s="1"/>
  <c r="AK1851" i="1"/>
  <c r="N1851" i="1"/>
  <c r="K1851" i="1"/>
  <c r="AN1850" i="1"/>
  <c r="AQ1850" i="1" s="1"/>
  <c r="AM1850" i="1"/>
  <c r="AP1850" i="1" s="1"/>
  <c r="AK1850" i="1"/>
  <c r="N1850" i="1"/>
  <c r="K1850" i="1"/>
  <c r="AN1849" i="1"/>
  <c r="AQ1849" i="1" s="1"/>
  <c r="AM1849" i="1"/>
  <c r="AP1849" i="1" s="1"/>
  <c r="AK1849" i="1"/>
  <c r="N1849" i="1"/>
  <c r="K1849" i="1"/>
  <c r="AN1848" i="1"/>
  <c r="AQ1848" i="1" s="1"/>
  <c r="AM1848" i="1"/>
  <c r="AP1848" i="1" s="1"/>
  <c r="AK1848" i="1"/>
  <c r="N1848" i="1"/>
  <c r="K1848" i="1"/>
  <c r="AN1847" i="1"/>
  <c r="AQ1847" i="1" s="1"/>
  <c r="AM1847" i="1"/>
  <c r="AP1847" i="1" s="1"/>
  <c r="AK1847" i="1"/>
  <c r="N1847" i="1"/>
  <c r="K1847" i="1"/>
  <c r="AN1846" i="1"/>
  <c r="AQ1846" i="1" s="1"/>
  <c r="AM1846" i="1"/>
  <c r="AP1846" i="1" s="1"/>
  <c r="AK1846" i="1"/>
  <c r="N1846" i="1"/>
  <c r="K1846" i="1"/>
  <c r="AN1845" i="1"/>
  <c r="AQ1845" i="1" s="1"/>
  <c r="AM1845" i="1"/>
  <c r="AP1845" i="1" s="1"/>
  <c r="AK1845" i="1"/>
  <c r="N1845" i="1"/>
  <c r="K1845" i="1"/>
  <c r="AN1844" i="1"/>
  <c r="AQ1844" i="1" s="1"/>
  <c r="AM1844" i="1"/>
  <c r="AP1844" i="1" s="1"/>
  <c r="AK1844" i="1"/>
  <c r="N1844" i="1"/>
  <c r="K1844" i="1"/>
  <c r="AN1843" i="1"/>
  <c r="AM1843" i="1"/>
  <c r="AP1843" i="1" s="1"/>
  <c r="AK1843" i="1"/>
  <c r="N1843" i="1"/>
  <c r="K1843" i="1"/>
  <c r="AN1842" i="1"/>
  <c r="AQ1842" i="1" s="1"/>
  <c r="AM1842" i="1"/>
  <c r="AP1842" i="1" s="1"/>
  <c r="AK1842" i="1"/>
  <c r="N1842" i="1"/>
  <c r="K1842" i="1"/>
  <c r="AN1841" i="1"/>
  <c r="AQ1841" i="1" s="1"/>
  <c r="AM1841" i="1"/>
  <c r="AP1841" i="1" s="1"/>
  <c r="AK1841" i="1"/>
  <c r="N1841" i="1"/>
  <c r="K1841" i="1"/>
  <c r="AN1840" i="1"/>
  <c r="AQ1840" i="1" s="1"/>
  <c r="AM1840" i="1"/>
  <c r="AP1840" i="1" s="1"/>
  <c r="AK1840" i="1"/>
  <c r="N1840" i="1"/>
  <c r="K1840" i="1"/>
  <c r="AN1839" i="1"/>
  <c r="AQ1839" i="1" s="1"/>
  <c r="AM1839" i="1"/>
  <c r="AP1839" i="1" s="1"/>
  <c r="AK1839" i="1"/>
  <c r="N1839" i="1"/>
  <c r="K1839" i="1"/>
  <c r="AN1838" i="1"/>
  <c r="AQ1838" i="1" s="1"/>
  <c r="AM1838" i="1"/>
  <c r="AP1838" i="1" s="1"/>
  <c r="AK1838" i="1"/>
  <c r="N1838" i="1"/>
  <c r="K1838" i="1"/>
  <c r="AN1837" i="1"/>
  <c r="AQ1837" i="1" s="1"/>
  <c r="AM1837" i="1"/>
  <c r="AP1837" i="1" s="1"/>
  <c r="AK1837" i="1"/>
  <c r="N1837" i="1"/>
  <c r="K1837" i="1"/>
  <c r="AN1836" i="1"/>
  <c r="AQ1836" i="1" s="1"/>
  <c r="AM1836" i="1"/>
  <c r="AP1836" i="1" s="1"/>
  <c r="AK1836" i="1"/>
  <c r="N1836" i="1"/>
  <c r="K1836" i="1"/>
  <c r="AN1835" i="1"/>
  <c r="AM1835" i="1"/>
  <c r="AP1835" i="1" s="1"/>
  <c r="AK1835" i="1"/>
  <c r="N1835" i="1"/>
  <c r="K1835" i="1"/>
  <c r="AN1834" i="1"/>
  <c r="AQ1834" i="1" s="1"/>
  <c r="AM1834" i="1"/>
  <c r="AP1834" i="1" s="1"/>
  <c r="AK1834" i="1"/>
  <c r="N1834" i="1"/>
  <c r="K1834" i="1"/>
  <c r="AN1833" i="1"/>
  <c r="AQ1833" i="1" s="1"/>
  <c r="AM1833" i="1"/>
  <c r="AP1833" i="1" s="1"/>
  <c r="AK1833" i="1"/>
  <c r="N1833" i="1"/>
  <c r="K1833" i="1"/>
  <c r="AN1832" i="1"/>
  <c r="AQ1832" i="1" s="1"/>
  <c r="AM1832" i="1"/>
  <c r="AP1832" i="1" s="1"/>
  <c r="AK1832" i="1"/>
  <c r="N1832" i="1"/>
  <c r="K1832" i="1"/>
  <c r="AN1831" i="1"/>
  <c r="AM1831" i="1"/>
  <c r="AP1831" i="1" s="1"/>
  <c r="AK1831" i="1"/>
  <c r="N1831" i="1"/>
  <c r="K1831" i="1"/>
  <c r="AN1830" i="1"/>
  <c r="AQ1830" i="1" s="1"/>
  <c r="AM1830" i="1"/>
  <c r="AP1830" i="1" s="1"/>
  <c r="AK1830" i="1"/>
  <c r="N1830" i="1"/>
  <c r="K1830" i="1"/>
  <c r="AN1829" i="1"/>
  <c r="AM1829" i="1"/>
  <c r="AP1829" i="1" s="1"/>
  <c r="AK1829" i="1"/>
  <c r="N1829" i="1"/>
  <c r="K1829" i="1"/>
  <c r="AN1828" i="1"/>
  <c r="AQ1828" i="1" s="1"/>
  <c r="AM1828" i="1"/>
  <c r="AP1828" i="1" s="1"/>
  <c r="AK1828" i="1"/>
  <c r="N1828" i="1"/>
  <c r="K1828" i="1"/>
  <c r="AN1827" i="1"/>
  <c r="AQ1827" i="1" s="1"/>
  <c r="AM1827" i="1"/>
  <c r="AP1827" i="1" s="1"/>
  <c r="AK1827" i="1"/>
  <c r="N1827" i="1"/>
  <c r="K1827" i="1"/>
  <c r="AN1826" i="1"/>
  <c r="AQ1826" i="1" s="1"/>
  <c r="AM1826" i="1"/>
  <c r="AP1826" i="1" s="1"/>
  <c r="AK1826" i="1"/>
  <c r="N1826" i="1"/>
  <c r="K1826" i="1"/>
  <c r="AN1825" i="1"/>
  <c r="AQ1825" i="1" s="1"/>
  <c r="AM1825" i="1"/>
  <c r="AP1825" i="1" s="1"/>
  <c r="AK1825" i="1"/>
  <c r="N1825" i="1"/>
  <c r="K1825" i="1"/>
  <c r="AN1824" i="1"/>
  <c r="AQ1824" i="1" s="1"/>
  <c r="AM1824" i="1"/>
  <c r="AP1824" i="1" s="1"/>
  <c r="AK1824" i="1"/>
  <c r="N1824" i="1"/>
  <c r="K1824" i="1"/>
  <c r="AN1823" i="1"/>
  <c r="AQ1823" i="1" s="1"/>
  <c r="AM1823" i="1"/>
  <c r="AP1823" i="1" s="1"/>
  <c r="AK1823" i="1"/>
  <c r="N1823" i="1"/>
  <c r="K1823" i="1"/>
  <c r="AN1822" i="1"/>
  <c r="AQ1822" i="1" s="1"/>
  <c r="AM1822" i="1"/>
  <c r="AP1822" i="1" s="1"/>
  <c r="AK1822" i="1"/>
  <c r="N1822" i="1"/>
  <c r="K1822" i="1"/>
  <c r="AN1821" i="1"/>
  <c r="AQ1821" i="1" s="1"/>
  <c r="AM1821" i="1"/>
  <c r="AP1821" i="1" s="1"/>
  <c r="AK1821" i="1"/>
  <c r="N1821" i="1"/>
  <c r="K1821" i="1"/>
  <c r="AN1820" i="1"/>
  <c r="AQ1820" i="1" s="1"/>
  <c r="AM1820" i="1"/>
  <c r="AP1820" i="1" s="1"/>
  <c r="AK1820" i="1"/>
  <c r="N1820" i="1"/>
  <c r="K1820" i="1"/>
  <c r="AN1819" i="1"/>
  <c r="AM1819" i="1"/>
  <c r="AP1819" i="1" s="1"/>
  <c r="AK1819" i="1"/>
  <c r="N1819" i="1"/>
  <c r="K1819" i="1"/>
  <c r="AN1818" i="1"/>
  <c r="AQ1818" i="1" s="1"/>
  <c r="AM1818" i="1"/>
  <c r="AP1818" i="1" s="1"/>
  <c r="AK1818" i="1"/>
  <c r="N1818" i="1"/>
  <c r="K1818" i="1"/>
  <c r="AN1817" i="1"/>
  <c r="AQ1817" i="1" s="1"/>
  <c r="AM1817" i="1"/>
  <c r="AP1817" i="1" s="1"/>
  <c r="AK1817" i="1"/>
  <c r="N1817" i="1"/>
  <c r="K1817" i="1"/>
  <c r="AN1816" i="1"/>
  <c r="AQ1816" i="1" s="1"/>
  <c r="AM1816" i="1"/>
  <c r="AP1816" i="1" s="1"/>
  <c r="AK1816" i="1"/>
  <c r="N1816" i="1"/>
  <c r="K1816" i="1"/>
  <c r="AN1815" i="1"/>
  <c r="AQ1815" i="1" s="1"/>
  <c r="AM1815" i="1"/>
  <c r="AP1815" i="1" s="1"/>
  <c r="AK1815" i="1"/>
  <c r="N1815" i="1"/>
  <c r="K1815" i="1"/>
  <c r="AN1814" i="1"/>
  <c r="AQ1814" i="1" s="1"/>
  <c r="AM1814" i="1"/>
  <c r="AP1814" i="1" s="1"/>
  <c r="AK1814" i="1"/>
  <c r="N1814" i="1"/>
  <c r="K1814" i="1"/>
  <c r="AN1813" i="1"/>
  <c r="AQ1813" i="1" s="1"/>
  <c r="AM1813" i="1"/>
  <c r="AP1813" i="1" s="1"/>
  <c r="AK1813" i="1"/>
  <c r="N1813" i="1"/>
  <c r="K1813" i="1"/>
  <c r="AN1812" i="1"/>
  <c r="AQ1812" i="1" s="1"/>
  <c r="AM1812" i="1"/>
  <c r="AP1812" i="1" s="1"/>
  <c r="AK1812" i="1"/>
  <c r="N1812" i="1"/>
  <c r="K1812" i="1"/>
  <c r="AN1811" i="1"/>
  <c r="AM1811" i="1"/>
  <c r="AP1811" i="1" s="1"/>
  <c r="AK1811" i="1"/>
  <c r="N1811" i="1"/>
  <c r="K1811" i="1"/>
  <c r="AN1810" i="1"/>
  <c r="AQ1810" i="1" s="1"/>
  <c r="AM1810" i="1"/>
  <c r="AP1810" i="1" s="1"/>
  <c r="AK1810" i="1"/>
  <c r="N1810" i="1"/>
  <c r="K1810" i="1"/>
  <c r="AT816" i="1"/>
  <c r="AT815" i="1"/>
  <c r="AT814" i="1"/>
  <c r="AT813" i="1"/>
  <c r="AT812" i="1"/>
  <c r="AT811" i="1"/>
  <c r="AT810" i="1"/>
  <c r="AT809" i="1"/>
  <c r="AT808" i="1"/>
  <c r="AT807" i="1"/>
  <c r="AT806" i="1"/>
  <c r="AT805" i="1"/>
  <c r="AL2226" i="1" l="1"/>
  <c r="AL2238" i="1"/>
  <c r="AO1900" i="1"/>
  <c r="AO1892" i="1"/>
  <c r="AO1912" i="1"/>
  <c r="AL2241" i="1"/>
  <c r="AL2224" i="1"/>
  <c r="AL2220" i="1"/>
  <c r="AL1952" i="1"/>
  <c r="AL1911" i="1"/>
  <c r="AL1818" i="1"/>
  <c r="AL1830" i="1"/>
  <c r="AL1866" i="1"/>
  <c r="AL1923" i="1"/>
  <c r="AP1892" i="1"/>
  <c r="AL2208" i="1"/>
  <c r="AL2242" i="1"/>
  <c r="AL1915" i="1"/>
  <c r="AL1951" i="1"/>
  <c r="AL2228" i="1"/>
  <c r="AL1827" i="1"/>
  <c r="AL1835" i="1"/>
  <c r="AL1871" i="1"/>
  <c r="AL1883" i="1"/>
  <c r="AL1928" i="1"/>
  <c r="AL2236" i="1"/>
  <c r="AL1895" i="1"/>
  <c r="AL2217" i="1"/>
  <c r="AL1821" i="1"/>
  <c r="AL2203" i="1"/>
  <c r="AL2210" i="1"/>
  <c r="AL2222" i="1"/>
  <c r="AL2234" i="1"/>
  <c r="AL1893" i="1"/>
  <c r="AL1831" i="1"/>
  <c r="AL1924" i="1"/>
  <c r="AL1936" i="1"/>
  <c r="AL2232" i="1"/>
  <c r="AL1896" i="1"/>
  <c r="AL2218" i="1"/>
  <c r="AL2230" i="1"/>
  <c r="AL2204" i="1"/>
  <c r="AL2211" i="1"/>
  <c r="AL1868" i="1"/>
  <c r="AL2216" i="1"/>
  <c r="AL1935" i="1"/>
  <c r="AL1947" i="1"/>
  <c r="AL1959" i="1"/>
  <c r="AL2231" i="1"/>
  <c r="AL1957" i="1"/>
  <c r="AL2212" i="1"/>
  <c r="AL2229" i="1"/>
  <c r="AL1900" i="1"/>
  <c r="AL1912" i="1"/>
  <c r="AL1919" i="1"/>
  <c r="AL1931" i="1"/>
  <c r="AL1943" i="1"/>
  <c r="AL1955" i="1"/>
  <c r="AL2215" i="1"/>
  <c r="AL2227" i="1"/>
  <c r="AL2239" i="1"/>
  <c r="AL1817" i="1"/>
  <c r="AL1960" i="1"/>
  <c r="AL2213" i="1"/>
  <c r="AL2225" i="1"/>
  <c r="AL2237" i="1"/>
  <c r="AL1822" i="1"/>
  <c r="AL1846" i="1"/>
  <c r="AL1882" i="1"/>
  <c r="AL1910" i="1"/>
  <c r="AL1927" i="1"/>
  <c r="AL1939" i="1"/>
  <c r="AL2223" i="1"/>
  <c r="AL2235" i="1"/>
  <c r="AO1896" i="1"/>
  <c r="AL1920" i="1"/>
  <c r="AL1944" i="1"/>
  <c r="AL2240" i="1"/>
  <c r="AL1899" i="1"/>
  <c r="AO1908" i="1"/>
  <c r="AL1949" i="1"/>
  <c r="AL2221" i="1"/>
  <c r="AL2233" i="1"/>
  <c r="AL1819" i="1"/>
  <c r="AL1829" i="1"/>
  <c r="AO1829" i="1"/>
  <c r="AL1826" i="1"/>
  <c r="AL1811" i="1"/>
  <c r="AO1835" i="1"/>
  <c r="AO1871" i="1"/>
  <c r="AL1906" i="1"/>
  <c r="AL1843" i="1"/>
  <c r="AL1867" i="1"/>
  <c r="AL1874" i="1"/>
  <c r="AL1886" i="1"/>
  <c r="AL1904" i="1"/>
  <c r="AL1925" i="1"/>
  <c r="AL1941" i="1"/>
  <c r="AL1891" i="1"/>
  <c r="AL1932" i="1"/>
  <c r="AL1948" i="1"/>
  <c r="AO1860" i="1"/>
  <c r="AL1889" i="1"/>
  <c r="AL1902" i="1"/>
  <c r="AL1907" i="1"/>
  <c r="AL1914" i="1"/>
  <c r="AL1937" i="1"/>
  <c r="AL1953" i="1"/>
  <c r="AL1851" i="1"/>
  <c r="AL1887" i="1"/>
  <c r="AL1849" i="1"/>
  <c r="AL1892" i="1"/>
  <c r="AL1898" i="1"/>
  <c r="AL1933" i="1"/>
  <c r="AL1903" i="1"/>
  <c r="AL1940" i="1"/>
  <c r="AL1956" i="1"/>
  <c r="AL1847" i="1"/>
  <c r="AL1894" i="1"/>
  <c r="AL1908" i="1"/>
  <c r="AL1840" i="1"/>
  <c r="AL1876" i="1"/>
  <c r="AL1929" i="1"/>
  <c r="AL1945" i="1"/>
  <c r="AL1961" i="1"/>
  <c r="AL2219" i="1"/>
  <c r="AO2205" i="1"/>
  <c r="AO2209" i="1"/>
  <c r="AO2213" i="1"/>
  <c r="AO2217" i="1"/>
  <c r="AO2221" i="1"/>
  <c r="AO2225" i="1"/>
  <c r="AO2229" i="1"/>
  <c r="AO2233" i="1"/>
  <c r="AO2237" i="1"/>
  <c r="AO2241" i="1"/>
  <c r="AL2206" i="1"/>
  <c r="AL2214" i="1"/>
  <c r="AL2205" i="1"/>
  <c r="AL2207" i="1"/>
  <c r="AL2209" i="1"/>
  <c r="AO1904" i="1"/>
  <c r="AL1950" i="1"/>
  <c r="AL1812" i="1"/>
  <c r="AL1854" i="1"/>
  <c r="AP1860" i="1"/>
  <c r="AL1869" i="1"/>
  <c r="AQ1896" i="1"/>
  <c r="AP1900" i="1"/>
  <c r="AP1908" i="1"/>
  <c r="AP1912" i="1"/>
  <c r="AO1916" i="1"/>
  <c r="AO2204" i="1"/>
  <c r="AO2208" i="1"/>
  <c r="AO2212" i="1"/>
  <c r="AO2216" i="1"/>
  <c r="AO2220" i="1"/>
  <c r="AO2224" i="1"/>
  <c r="AO2228" i="1"/>
  <c r="AO2232" i="1"/>
  <c r="AO2236" i="1"/>
  <c r="AO2240" i="1"/>
  <c r="AL1930" i="1"/>
  <c r="AL1958" i="1"/>
  <c r="AL1823" i="1"/>
  <c r="AO1840" i="1"/>
  <c r="AL1852" i="1"/>
  <c r="AO1920" i="1"/>
  <c r="AO1924" i="1"/>
  <c r="AO1928" i="1"/>
  <c r="AO1932" i="1"/>
  <c r="AO1936" i="1"/>
  <c r="AO1940" i="1"/>
  <c r="AO1944" i="1"/>
  <c r="AO1948" i="1"/>
  <c r="AO1952" i="1"/>
  <c r="AO1956" i="1"/>
  <c r="AO1960" i="1"/>
  <c r="AL1946" i="1"/>
  <c r="AL1859" i="1"/>
  <c r="AL1863" i="1"/>
  <c r="AL1897" i="1"/>
  <c r="AL1918" i="1"/>
  <c r="AO1820" i="1"/>
  <c r="AL1922" i="1"/>
  <c r="AL1934" i="1"/>
  <c r="AL1954" i="1"/>
  <c r="AL1815" i="1"/>
  <c r="AL1832" i="1"/>
  <c r="AL1857" i="1"/>
  <c r="AL1861" i="1"/>
  <c r="AL1879" i="1"/>
  <c r="AL1888" i="1"/>
  <c r="AL1901" i="1"/>
  <c r="AL1905" i="1"/>
  <c r="AL1909" i="1"/>
  <c r="AL1913" i="1"/>
  <c r="AO2203" i="1"/>
  <c r="AO2207" i="1"/>
  <c r="AO2211" i="1"/>
  <c r="AO2215" i="1"/>
  <c r="AO2219" i="1"/>
  <c r="AO2223" i="1"/>
  <c r="AO2227" i="1"/>
  <c r="AO2231" i="1"/>
  <c r="AO2235" i="1"/>
  <c r="AO2239" i="1"/>
  <c r="AL1862" i="1"/>
  <c r="AL1878" i="1"/>
  <c r="AL1938" i="1"/>
  <c r="AL1839" i="1"/>
  <c r="AL1848" i="1"/>
  <c r="AO1852" i="1"/>
  <c r="AL1855" i="1"/>
  <c r="AO1867" i="1"/>
  <c r="AL1884" i="1"/>
  <c r="AL1917" i="1"/>
  <c r="AL1942" i="1"/>
  <c r="AL1828" i="1"/>
  <c r="AL1921" i="1"/>
  <c r="AL1824" i="1"/>
  <c r="AL1837" i="1"/>
  <c r="AO1886" i="1"/>
  <c r="AL1890" i="1"/>
  <c r="AO2206" i="1"/>
  <c r="AO2210" i="1"/>
  <c r="AO2214" i="1"/>
  <c r="AO2218" i="1"/>
  <c r="AO2222" i="1"/>
  <c r="AO2226" i="1"/>
  <c r="AO2230" i="1"/>
  <c r="AO2234" i="1"/>
  <c r="AO2238" i="1"/>
  <c r="AO2242" i="1"/>
  <c r="AL1844" i="1"/>
  <c r="AL1864" i="1"/>
  <c r="AL1875" i="1"/>
  <c r="AO1888" i="1"/>
  <c r="AL1814" i="1"/>
  <c r="AL1926" i="1"/>
  <c r="AL1816" i="1"/>
  <c r="AL1880" i="1"/>
  <c r="AL1916" i="1"/>
  <c r="AL1813" i="1"/>
  <c r="AL1836" i="1"/>
  <c r="AO1843" i="1"/>
  <c r="AL1853" i="1"/>
  <c r="AO1864" i="1"/>
  <c r="AL1870" i="1"/>
  <c r="AO1828" i="1"/>
  <c r="AO1868" i="1"/>
  <c r="AO1811" i="1"/>
  <c r="AL1834" i="1"/>
  <c r="AO1851" i="1"/>
  <c r="AO1872" i="1"/>
  <c r="AO1887" i="1"/>
  <c r="AO1891" i="1"/>
  <c r="AO1895" i="1"/>
  <c r="AO1899" i="1"/>
  <c r="AO1903" i="1"/>
  <c r="AO1907" i="1"/>
  <c r="AO1911" i="1"/>
  <c r="AO1915" i="1"/>
  <c r="AO1919" i="1"/>
  <c r="AO1923" i="1"/>
  <c r="AO1927" i="1"/>
  <c r="AO1931" i="1"/>
  <c r="AO1935" i="1"/>
  <c r="AO1939" i="1"/>
  <c r="AO1943" i="1"/>
  <c r="AO1947" i="1"/>
  <c r="AO1951" i="1"/>
  <c r="AO1955" i="1"/>
  <c r="AO1959" i="1"/>
  <c r="AO1832" i="1"/>
  <c r="AL1838" i="1"/>
  <c r="AO1855" i="1"/>
  <c r="AO1876" i="1"/>
  <c r="AO1880" i="1"/>
  <c r="AO1884" i="1"/>
  <c r="AO1819" i="1"/>
  <c r="AO1821" i="1"/>
  <c r="AL1825" i="1"/>
  <c r="AO1836" i="1"/>
  <c r="AL1842" i="1"/>
  <c r="AO1857" i="1"/>
  <c r="AL1865" i="1"/>
  <c r="AO1890" i="1"/>
  <c r="AO1894" i="1"/>
  <c r="AO1898" i="1"/>
  <c r="AO1902" i="1"/>
  <c r="AO1906" i="1"/>
  <c r="AO1910" i="1"/>
  <c r="AO1914" i="1"/>
  <c r="AO1918" i="1"/>
  <c r="AO1922" i="1"/>
  <c r="AO1926" i="1"/>
  <c r="AO1930" i="1"/>
  <c r="AO1934" i="1"/>
  <c r="AO1938" i="1"/>
  <c r="AO1942" i="1"/>
  <c r="AO1946" i="1"/>
  <c r="AO1950" i="1"/>
  <c r="AO1954" i="1"/>
  <c r="AO1958" i="1"/>
  <c r="AL1810" i="1"/>
  <c r="AO1844" i="1"/>
  <c r="AL1850" i="1"/>
  <c r="AL1856" i="1"/>
  <c r="AQ1857" i="1"/>
  <c r="AO1863" i="1"/>
  <c r="AL1873" i="1"/>
  <c r="AO1824" i="1"/>
  <c r="AL1820" i="1"/>
  <c r="AL1833" i="1"/>
  <c r="AO1848" i="1"/>
  <c r="AL1860" i="1"/>
  <c r="AL1877" i="1"/>
  <c r="AL1881" i="1"/>
  <c r="AL1885" i="1"/>
  <c r="AO1889" i="1"/>
  <c r="AO1893" i="1"/>
  <c r="AO1897" i="1"/>
  <c r="AO1901" i="1"/>
  <c r="AO1905" i="1"/>
  <c r="AO1909" i="1"/>
  <c r="AO1913" i="1"/>
  <c r="AO1917" i="1"/>
  <c r="AO1921" i="1"/>
  <c r="AO1925" i="1"/>
  <c r="AO1929" i="1"/>
  <c r="AO1933" i="1"/>
  <c r="AO1937" i="1"/>
  <c r="AO1941" i="1"/>
  <c r="AO1945" i="1"/>
  <c r="AO1949" i="1"/>
  <c r="AO1953" i="1"/>
  <c r="AO1957" i="1"/>
  <c r="AO1961" i="1"/>
  <c r="AO1812" i="1"/>
  <c r="AO1831" i="1"/>
  <c r="AL1841" i="1"/>
  <c r="AO1856" i="1"/>
  <c r="AL1858" i="1"/>
  <c r="AO1875" i="1"/>
  <c r="AO1879" i="1"/>
  <c r="AO1883" i="1"/>
  <c r="AO1816" i="1"/>
  <c r="AQ1829" i="1"/>
  <c r="AL1845" i="1"/>
  <c r="AL1872" i="1"/>
  <c r="AO1815" i="1"/>
  <c r="AO1827" i="1"/>
  <c r="AO1839" i="1"/>
  <c r="AO1823" i="1"/>
  <c r="AO1847" i="1"/>
  <c r="AO1859" i="1"/>
  <c r="AQ1811" i="1"/>
  <c r="AQ1819" i="1"/>
  <c r="AQ1831" i="1"/>
  <c r="AQ1835" i="1"/>
  <c r="AQ1843" i="1"/>
  <c r="AQ1851" i="1"/>
  <c r="AQ1855" i="1"/>
  <c r="AQ1863" i="1"/>
  <c r="AQ1867" i="1"/>
  <c r="AQ1871" i="1"/>
  <c r="AQ1875" i="1"/>
  <c r="AQ1879" i="1"/>
  <c r="AQ1883" i="1"/>
  <c r="AO1810" i="1"/>
  <c r="AO1814" i="1"/>
  <c r="AO1818" i="1"/>
  <c r="AO1822" i="1"/>
  <c r="AO1826" i="1"/>
  <c r="AO1830" i="1"/>
  <c r="AO1834" i="1"/>
  <c r="AO1838" i="1"/>
  <c r="AO1842" i="1"/>
  <c r="AO1846" i="1"/>
  <c r="AO1850" i="1"/>
  <c r="AO1854" i="1"/>
  <c r="AO1858" i="1"/>
  <c r="AO1862" i="1"/>
  <c r="AO1866" i="1"/>
  <c r="AO1870" i="1"/>
  <c r="AO1874" i="1"/>
  <c r="AO1878" i="1"/>
  <c r="AO1882" i="1"/>
  <c r="AO1813" i="1"/>
  <c r="AO1817" i="1"/>
  <c r="AO1825" i="1"/>
  <c r="AO1833" i="1"/>
  <c r="AO1837" i="1"/>
  <c r="AO1841" i="1"/>
  <c r="AO1845" i="1"/>
  <c r="AO1849" i="1"/>
  <c r="AO1853" i="1"/>
  <c r="AO1861" i="1"/>
  <c r="AO1865" i="1"/>
  <c r="AO1869" i="1"/>
  <c r="AO1873" i="1"/>
  <c r="AO1877" i="1"/>
  <c r="AO1881" i="1"/>
  <c r="AO1885" i="1"/>
  <c r="B52" i="10"/>
  <c r="B51" i="10"/>
  <c r="B50" i="10"/>
  <c r="B49" i="10"/>
  <c r="B48" i="10"/>
  <c r="B47" i="10"/>
  <c r="B46" i="10"/>
  <c r="B45" i="10"/>
  <c r="B44" i="10"/>
  <c r="B43" i="10"/>
  <c r="B42" i="10"/>
  <c r="B41" i="10"/>
  <c r="B40" i="10"/>
  <c r="B39" i="10"/>
  <c r="B38" i="10"/>
  <c r="B37" i="10"/>
  <c r="B36" i="10"/>
  <c r="B35" i="10"/>
  <c r="B34" i="10"/>
  <c r="B33" i="10"/>
  <c r="B32" i="10"/>
  <c r="B31" i="10"/>
  <c r="B52" i="11"/>
  <c r="B51" i="11"/>
  <c r="B50" i="11"/>
  <c r="B49" i="11"/>
  <c r="B48" i="11"/>
  <c r="B47" i="11"/>
  <c r="B46" i="11"/>
  <c r="B45" i="11"/>
  <c r="B44" i="11"/>
  <c r="B43" i="11"/>
  <c r="B42" i="11"/>
  <c r="B41" i="11"/>
  <c r="B40" i="11"/>
  <c r="B39" i="11"/>
  <c r="B38" i="11"/>
  <c r="B37" i="11"/>
  <c r="B36" i="11"/>
  <c r="B35" i="11"/>
  <c r="B34" i="11"/>
  <c r="B33" i="11"/>
  <c r="B32" i="11"/>
  <c r="B31" i="11"/>
  <c r="B52" i="12"/>
  <c r="B51" i="12"/>
  <c r="B50" i="12"/>
  <c r="B49" i="12"/>
  <c r="B48" i="12"/>
  <c r="B47" i="12"/>
  <c r="B46" i="12"/>
  <c r="B45" i="12"/>
  <c r="B44" i="12"/>
  <c r="B43" i="12"/>
  <c r="B42" i="12"/>
  <c r="B41" i="12"/>
  <c r="B40" i="12"/>
  <c r="B39" i="12"/>
  <c r="B38" i="12"/>
  <c r="B37" i="12"/>
  <c r="B36" i="12"/>
  <c r="B35" i="12"/>
  <c r="B34" i="12"/>
  <c r="B33" i="12"/>
  <c r="B32" i="12"/>
  <c r="B31" i="12"/>
  <c r="B52" i="13"/>
  <c r="B51" i="13"/>
  <c r="B50" i="13"/>
  <c r="B49" i="13"/>
  <c r="B48" i="13"/>
  <c r="B47" i="13"/>
  <c r="B46" i="13"/>
  <c r="B45" i="13"/>
  <c r="B44" i="13"/>
  <c r="B43" i="13"/>
  <c r="B42" i="13"/>
  <c r="B41" i="13"/>
  <c r="B40" i="13"/>
  <c r="B39" i="13"/>
  <c r="B38" i="13"/>
  <c r="B37" i="13"/>
  <c r="B36" i="13"/>
  <c r="B35" i="13"/>
  <c r="B34" i="13"/>
  <c r="B33" i="13"/>
  <c r="B32" i="13"/>
  <c r="B31" i="13"/>
  <c r="B52" i="19"/>
  <c r="B51" i="19"/>
  <c r="B50" i="19"/>
  <c r="B49" i="19"/>
  <c r="B48" i="19"/>
  <c r="B47" i="19"/>
  <c r="B46" i="19"/>
  <c r="B45" i="19"/>
  <c r="B44" i="19"/>
  <c r="B43" i="19"/>
  <c r="B42" i="19"/>
  <c r="B41" i="19"/>
  <c r="B40" i="19"/>
  <c r="B39" i="19"/>
  <c r="B38" i="19"/>
  <c r="B37" i="19"/>
  <c r="B36" i="19"/>
  <c r="B35" i="19"/>
  <c r="B34" i="19"/>
  <c r="B33" i="19"/>
  <c r="B32" i="19"/>
  <c r="B31" i="19"/>
  <c r="B52" i="21"/>
  <c r="B51" i="21"/>
  <c r="B50" i="21"/>
  <c r="B49" i="21"/>
  <c r="B48" i="21"/>
  <c r="B47" i="21"/>
  <c r="B46" i="21"/>
  <c r="B45" i="21"/>
  <c r="B44" i="21"/>
  <c r="B43" i="21"/>
  <c r="B42" i="21"/>
  <c r="B41" i="21"/>
  <c r="B40" i="21"/>
  <c r="B39" i="21"/>
  <c r="B38" i="21"/>
  <c r="B37" i="21"/>
  <c r="B36" i="21"/>
  <c r="B35" i="21"/>
  <c r="B34" i="21"/>
  <c r="B33" i="21"/>
  <c r="B32" i="21"/>
  <c r="B31" i="21"/>
  <c r="B52" i="20"/>
  <c r="B51" i="20"/>
  <c r="B50" i="20"/>
  <c r="B49" i="20"/>
  <c r="B48" i="20"/>
  <c r="B47" i="20"/>
  <c r="B46" i="20"/>
  <c r="B45" i="20"/>
  <c r="B44" i="20"/>
  <c r="B43" i="20"/>
  <c r="B42" i="20"/>
  <c r="B41" i="20"/>
  <c r="B40" i="20"/>
  <c r="B39" i="20"/>
  <c r="B38" i="20"/>
  <c r="B37" i="20"/>
  <c r="B36" i="20"/>
  <c r="B35" i="20"/>
  <c r="B34" i="20"/>
  <c r="B33" i="20"/>
  <c r="B32" i="20"/>
  <c r="B31" i="20"/>
  <c r="B52" i="22"/>
  <c r="B51" i="22"/>
  <c r="B50" i="22"/>
  <c r="B49" i="22"/>
  <c r="B48" i="22"/>
  <c r="B47" i="22"/>
  <c r="B46" i="22"/>
  <c r="B45" i="22"/>
  <c r="B44" i="22"/>
  <c r="B43" i="22"/>
  <c r="B42" i="22"/>
  <c r="B41" i="22"/>
  <c r="B40" i="22"/>
  <c r="B39" i="22"/>
  <c r="B38" i="22"/>
  <c r="B37" i="22"/>
  <c r="B36" i="22"/>
  <c r="B35" i="22"/>
  <c r="B34" i="22"/>
  <c r="B33" i="22"/>
  <c r="B32" i="22"/>
  <c r="B31" i="22"/>
  <c r="B52" i="23"/>
  <c r="B51" i="23"/>
  <c r="B50" i="23"/>
  <c r="B49" i="23"/>
  <c r="B48" i="23"/>
  <c r="B47" i="23"/>
  <c r="B46" i="23"/>
  <c r="B45" i="23"/>
  <c r="B44" i="23"/>
  <c r="B43" i="23"/>
  <c r="B42" i="23"/>
  <c r="B41" i="23"/>
  <c r="B40" i="23"/>
  <c r="B39" i="23"/>
  <c r="B38" i="23"/>
  <c r="B37" i="23"/>
  <c r="B36" i="23"/>
  <c r="B35" i="23"/>
  <c r="B34" i="23"/>
  <c r="B33" i="23"/>
  <c r="B32" i="23"/>
  <c r="B31" i="23"/>
  <c r="B52" i="32"/>
  <c r="B51" i="32"/>
  <c r="B50" i="32"/>
  <c r="B49" i="32"/>
  <c r="B48" i="32"/>
  <c r="B47" i="32"/>
  <c r="B46" i="32"/>
  <c r="B45" i="32"/>
  <c r="B44" i="32"/>
  <c r="B43" i="32"/>
  <c r="B42" i="32"/>
  <c r="B41" i="32"/>
  <c r="B40" i="32"/>
  <c r="B39" i="32"/>
  <c r="B38" i="32"/>
  <c r="B37" i="32"/>
  <c r="B36" i="32"/>
  <c r="B35" i="32"/>
  <c r="B34" i="32"/>
  <c r="B33" i="32"/>
  <c r="B32" i="32"/>
  <c r="B31" i="32"/>
  <c r="B52" i="33"/>
  <c r="B51" i="33"/>
  <c r="B50" i="33"/>
  <c r="B49" i="33"/>
  <c r="B48" i="33"/>
  <c r="B47" i="33"/>
  <c r="B46" i="33"/>
  <c r="B45" i="33"/>
  <c r="B44" i="33"/>
  <c r="B43" i="33"/>
  <c r="B42" i="33"/>
  <c r="B41" i="33"/>
  <c r="B40" i="33"/>
  <c r="B39" i="33"/>
  <c r="B38" i="33"/>
  <c r="B37" i="33"/>
  <c r="B36" i="33"/>
  <c r="B35" i="33"/>
  <c r="B34" i="33"/>
  <c r="B33" i="33"/>
  <c r="B32" i="33"/>
  <c r="B31" i="33"/>
  <c r="K318" i="1"/>
  <c r="K319" i="1"/>
  <c r="K320" i="1"/>
  <c r="K321" i="1"/>
  <c r="K322" i="1"/>
  <c r="K323" i="1"/>
  <c r="K324" i="1"/>
  <c r="K325" i="1"/>
  <c r="K326" i="1"/>
  <c r="K327" i="1"/>
  <c r="K328" i="1"/>
  <c r="K329" i="1"/>
  <c r="K805" i="1" l="1"/>
  <c r="K806" i="1"/>
  <c r="K807" i="1"/>
  <c r="K808" i="1"/>
  <c r="K809" i="1"/>
  <c r="K810" i="1"/>
  <c r="K811" i="1"/>
  <c r="K812" i="1"/>
  <c r="K813" i="1"/>
  <c r="K814" i="1"/>
  <c r="K815" i="1"/>
  <c r="K816" i="1"/>
  <c r="AM2477" i="1"/>
  <c r="AN2477" i="1"/>
  <c r="AM2478" i="1"/>
  <c r="AN2478" i="1"/>
  <c r="AM2479" i="1"/>
  <c r="AN2479" i="1"/>
  <c r="AM2480" i="1"/>
  <c r="AN2480" i="1"/>
  <c r="AM2481" i="1"/>
  <c r="AN2481" i="1"/>
  <c r="AM2482" i="1"/>
  <c r="AN2482" i="1"/>
  <c r="AM2483" i="1"/>
  <c r="AN2483" i="1"/>
  <c r="AM2484" i="1"/>
  <c r="AN2484" i="1"/>
  <c r="AM2485" i="1"/>
  <c r="AN2485" i="1"/>
  <c r="AM2486" i="1"/>
  <c r="AN2486" i="1"/>
  <c r="AM2487" i="1"/>
  <c r="AN2487" i="1"/>
  <c r="AM2488" i="1"/>
  <c r="AN2488" i="1"/>
  <c r="AM2489" i="1"/>
  <c r="AN2489" i="1"/>
  <c r="AM2490" i="1"/>
  <c r="AN2490" i="1"/>
  <c r="AM2491" i="1"/>
  <c r="AN2491" i="1"/>
  <c r="AM2492" i="1"/>
  <c r="AN2492" i="1"/>
  <c r="AM2493" i="1"/>
  <c r="AN2493" i="1"/>
  <c r="AM2494" i="1"/>
  <c r="AN2494" i="1"/>
  <c r="AM2495" i="1"/>
  <c r="AN2495" i="1"/>
  <c r="AM2496" i="1"/>
  <c r="AN2496" i="1"/>
  <c r="AM2497" i="1"/>
  <c r="AN2497" i="1"/>
  <c r="AM2498" i="1"/>
  <c r="AN2498" i="1"/>
  <c r="AM2499" i="1"/>
  <c r="AN2499" i="1"/>
  <c r="AM2500" i="1"/>
  <c r="AN2500" i="1"/>
  <c r="AM2501" i="1"/>
  <c r="AN2501" i="1"/>
  <c r="AM2502" i="1"/>
  <c r="AN2502" i="1"/>
  <c r="AM2503" i="1"/>
  <c r="AN2503" i="1"/>
  <c r="AN2476" i="1"/>
  <c r="AM2476"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477" i="1"/>
  <c r="K2476" i="1"/>
  <c r="AN2157" i="1"/>
  <c r="AN2158" i="1"/>
  <c r="AN2159" i="1"/>
  <c r="AN2160" i="1"/>
  <c r="AN2161" i="1"/>
  <c r="AN2162" i="1"/>
  <c r="AN2163" i="1"/>
  <c r="AN2164" i="1"/>
  <c r="AN2165" i="1"/>
  <c r="AN2166" i="1"/>
  <c r="AN2167" i="1"/>
  <c r="AN2168" i="1"/>
  <c r="AN2169" i="1"/>
  <c r="AN2170" i="1"/>
  <c r="AN2171" i="1"/>
  <c r="AN2172" i="1"/>
  <c r="AN2173" i="1"/>
  <c r="AN2174" i="1"/>
  <c r="AN2175" i="1"/>
  <c r="AN2176" i="1"/>
  <c r="AN2177" i="1"/>
  <c r="AN2178" i="1"/>
  <c r="AN2179" i="1"/>
  <c r="AN2180" i="1"/>
  <c r="AN2181" i="1"/>
  <c r="AN2182" i="1"/>
  <c r="AN2183" i="1"/>
  <c r="AN2184" i="1"/>
  <c r="AN2185" i="1"/>
  <c r="AN2186" i="1"/>
  <c r="AN2187" i="1"/>
  <c r="AN2188" i="1"/>
  <c r="AN2189" i="1"/>
  <c r="AN2190" i="1"/>
  <c r="AN2191" i="1"/>
  <c r="AN2192" i="1"/>
  <c r="AN2193" i="1"/>
  <c r="AN2194" i="1"/>
  <c r="AN2195" i="1"/>
  <c r="AN2196" i="1"/>
  <c r="AN2197" i="1"/>
  <c r="AN2198" i="1"/>
  <c r="AN2199" i="1"/>
  <c r="AN2200" i="1"/>
  <c r="AN2201" i="1"/>
  <c r="AN2202" i="1"/>
  <c r="AN2243" i="1"/>
  <c r="AN2244" i="1"/>
  <c r="AN2245" i="1"/>
  <c r="AN2246" i="1"/>
  <c r="AN2247" i="1"/>
  <c r="AN2248" i="1"/>
  <c r="AN2249" i="1"/>
  <c r="AN2250" i="1"/>
  <c r="AN2251" i="1"/>
  <c r="AN2252" i="1"/>
  <c r="AN2253" i="1"/>
  <c r="AN2254" i="1"/>
  <c r="AN2255" i="1"/>
  <c r="AN2336" i="1"/>
  <c r="AN2417" i="1"/>
  <c r="AN2418" i="1"/>
  <c r="AN2156" i="1"/>
  <c r="AN1533" i="1"/>
  <c r="AN1534" i="1"/>
  <c r="AN1535" i="1"/>
  <c r="AN1536" i="1"/>
  <c r="AN1537" i="1"/>
  <c r="AN1538" i="1"/>
  <c r="AN1539" i="1"/>
  <c r="AN1540" i="1"/>
  <c r="AN1541" i="1"/>
  <c r="AN1542" i="1"/>
  <c r="AN1543" i="1"/>
  <c r="AN1544" i="1"/>
  <c r="AN1545" i="1"/>
  <c r="AN1546" i="1"/>
  <c r="AN1547" i="1"/>
  <c r="AN1548" i="1"/>
  <c r="AN1549" i="1"/>
  <c r="AN1550" i="1"/>
  <c r="AN1551" i="1"/>
  <c r="AN1552" i="1"/>
  <c r="AN1553" i="1"/>
  <c r="AN1554" i="1"/>
  <c r="AN1555" i="1"/>
  <c r="AN1556" i="1"/>
  <c r="AN1557" i="1"/>
  <c r="AN1558" i="1"/>
  <c r="AN1559" i="1"/>
  <c r="AN1560" i="1"/>
  <c r="AN1561" i="1"/>
  <c r="AN1762" i="1"/>
  <c r="AN1763" i="1"/>
  <c r="AN1764" i="1"/>
  <c r="AN1765" i="1"/>
  <c r="AN1766" i="1"/>
  <c r="AN1767" i="1"/>
  <c r="AN1768" i="1"/>
  <c r="AN1769" i="1"/>
  <c r="AN1770" i="1"/>
  <c r="AN1771" i="1"/>
  <c r="AN1772" i="1"/>
  <c r="AN1773" i="1"/>
  <c r="AN1774" i="1"/>
  <c r="AN1775" i="1"/>
  <c r="AN1776" i="1"/>
  <c r="AN1777" i="1"/>
  <c r="AN1778" i="1"/>
  <c r="AN1779" i="1"/>
  <c r="AN1780" i="1"/>
  <c r="AN1781" i="1"/>
  <c r="AN1782" i="1"/>
  <c r="AN1783" i="1"/>
  <c r="AN1784" i="1"/>
  <c r="AN1785" i="1"/>
  <c r="AN1786" i="1"/>
  <c r="AN1787" i="1"/>
  <c r="AN1788" i="1"/>
  <c r="AN1789" i="1"/>
  <c r="AN1790" i="1"/>
  <c r="AN1791" i="1"/>
  <c r="AN1792" i="1"/>
  <c r="AN1793" i="1"/>
  <c r="AN1794" i="1"/>
  <c r="AN1795" i="1"/>
  <c r="AN1796" i="1"/>
  <c r="AN1797" i="1"/>
  <c r="AN1798" i="1"/>
  <c r="AN1799" i="1"/>
  <c r="AN1800" i="1"/>
  <c r="AN1801" i="1"/>
  <c r="AN1802" i="1"/>
  <c r="AN1803" i="1"/>
  <c r="AN1804" i="1"/>
  <c r="AN1805" i="1"/>
  <c r="AN1806" i="1"/>
  <c r="AN1807" i="1"/>
  <c r="AN1808" i="1"/>
  <c r="AN1809" i="1"/>
  <c r="AN1962" i="1"/>
  <c r="AN1963" i="1"/>
  <c r="AN1532" i="1"/>
  <c r="AM1534" i="1"/>
  <c r="AM1535" i="1"/>
  <c r="AM1536" i="1"/>
  <c r="AM1537" i="1"/>
  <c r="AM1538" i="1"/>
  <c r="AM1539" i="1"/>
  <c r="AM1540" i="1"/>
  <c r="AM1541" i="1"/>
  <c r="AM1542" i="1"/>
  <c r="AO1542" i="1" s="1"/>
  <c r="AM1543" i="1"/>
  <c r="AM1544" i="1"/>
  <c r="AM1545" i="1"/>
  <c r="AM1546" i="1"/>
  <c r="AM1547" i="1"/>
  <c r="AM1548" i="1"/>
  <c r="AM1549" i="1"/>
  <c r="AM1550" i="1"/>
  <c r="AM1551" i="1"/>
  <c r="AM1552" i="1"/>
  <c r="AM1553" i="1"/>
  <c r="AM1554" i="1"/>
  <c r="AM1555" i="1"/>
  <c r="AM1556" i="1"/>
  <c r="AM1557" i="1"/>
  <c r="AM1558" i="1"/>
  <c r="AM1559" i="1"/>
  <c r="AM1560" i="1"/>
  <c r="AM1561" i="1"/>
  <c r="AM1762" i="1"/>
  <c r="AM1763" i="1"/>
  <c r="AM1764" i="1"/>
  <c r="AM1765" i="1"/>
  <c r="AM1766" i="1"/>
  <c r="AM1767" i="1"/>
  <c r="AM1768" i="1"/>
  <c r="AM1769" i="1"/>
  <c r="AM1770" i="1"/>
  <c r="AM1771" i="1"/>
  <c r="AM1772" i="1"/>
  <c r="AM1773" i="1"/>
  <c r="AM1774" i="1"/>
  <c r="AM1775" i="1"/>
  <c r="AM1776" i="1"/>
  <c r="AM1777" i="1"/>
  <c r="AM1778" i="1"/>
  <c r="AM1779" i="1"/>
  <c r="AM1780" i="1"/>
  <c r="AM1781" i="1"/>
  <c r="AM1782" i="1"/>
  <c r="AM1783" i="1"/>
  <c r="AM1784" i="1"/>
  <c r="AM1785" i="1"/>
  <c r="AM1786" i="1"/>
  <c r="AM1787" i="1"/>
  <c r="AM1788" i="1"/>
  <c r="AM1789" i="1"/>
  <c r="AM1790" i="1"/>
  <c r="AM1791" i="1"/>
  <c r="AM1792" i="1"/>
  <c r="AM1793" i="1"/>
  <c r="AM1794" i="1"/>
  <c r="AM1795" i="1"/>
  <c r="AM1796" i="1"/>
  <c r="AM1797" i="1"/>
  <c r="AM1798" i="1"/>
  <c r="AM1799" i="1"/>
  <c r="AM1800" i="1"/>
  <c r="AM1801" i="1"/>
  <c r="AM1802" i="1"/>
  <c r="AM1803" i="1"/>
  <c r="AM1804" i="1"/>
  <c r="AM1805" i="1"/>
  <c r="AM1806" i="1"/>
  <c r="AM1807" i="1"/>
  <c r="AM1808" i="1"/>
  <c r="AM1809" i="1"/>
  <c r="AM1962" i="1"/>
  <c r="AM1963" i="1"/>
  <c r="AM1533" i="1"/>
  <c r="AM1532" i="1"/>
  <c r="AN1983" i="1"/>
  <c r="AN1984" i="1"/>
  <c r="AN1985" i="1"/>
  <c r="AN1986" i="1"/>
  <c r="AN1987" i="1"/>
  <c r="AN1988" i="1"/>
  <c r="AN1989" i="1"/>
  <c r="AN1990" i="1"/>
  <c r="AN1991" i="1"/>
  <c r="AN1992" i="1"/>
  <c r="AN1993" i="1"/>
  <c r="AN1994" i="1"/>
  <c r="AN1995" i="1"/>
  <c r="AN1996" i="1"/>
  <c r="AN1997" i="1"/>
  <c r="AN1998" i="1"/>
  <c r="AN1999" i="1"/>
  <c r="AN2000" i="1"/>
  <c r="AN2001" i="1"/>
  <c r="AN2002" i="1"/>
  <c r="AN2003" i="1"/>
  <c r="AN2004" i="1"/>
  <c r="AN2005" i="1"/>
  <c r="AN2006" i="1"/>
  <c r="AN2007" i="1"/>
  <c r="AN2008" i="1"/>
  <c r="AN2009" i="1"/>
  <c r="AN2010" i="1"/>
  <c r="AN2056" i="1"/>
  <c r="AN2102" i="1"/>
  <c r="AN2103" i="1"/>
  <c r="AN2104" i="1"/>
  <c r="AN2105" i="1"/>
  <c r="AN2106" i="1"/>
  <c r="AN2107" i="1"/>
  <c r="AN2108" i="1"/>
  <c r="AN2109" i="1"/>
  <c r="AN2110" i="1"/>
  <c r="AN2111" i="1"/>
  <c r="AN2112" i="1"/>
  <c r="AN2113" i="1"/>
  <c r="AN2114" i="1"/>
  <c r="AN2115" i="1"/>
  <c r="AN2116" i="1"/>
  <c r="AN2117" i="1"/>
  <c r="AN2118" i="1"/>
  <c r="AN2119" i="1"/>
  <c r="AN2120" i="1"/>
  <c r="AN2121" i="1"/>
  <c r="AN2122" i="1"/>
  <c r="AN2123" i="1"/>
  <c r="AN2124" i="1"/>
  <c r="AN2125" i="1"/>
  <c r="AN2126" i="1"/>
  <c r="AN2127" i="1"/>
  <c r="AN2128" i="1"/>
  <c r="AN2129" i="1"/>
  <c r="AN2130" i="1"/>
  <c r="AN2131" i="1"/>
  <c r="AN2132" i="1"/>
  <c r="AN2133" i="1"/>
  <c r="AN2134" i="1"/>
  <c r="AN2135" i="1"/>
  <c r="AN2136" i="1"/>
  <c r="AN2137" i="1"/>
  <c r="AN2138" i="1"/>
  <c r="AN2139" i="1"/>
  <c r="AN2140" i="1"/>
  <c r="AN2141" i="1"/>
  <c r="AN2142" i="1"/>
  <c r="AN2143" i="1"/>
  <c r="AN2144" i="1"/>
  <c r="AN2145" i="1"/>
  <c r="AN2146" i="1"/>
  <c r="AN2147" i="1"/>
  <c r="AN2148" i="1"/>
  <c r="AN1982" i="1"/>
  <c r="AM1982" i="1"/>
  <c r="AM1983" i="1"/>
  <c r="AM1984" i="1"/>
  <c r="AM1985" i="1"/>
  <c r="AM1986" i="1"/>
  <c r="AM1987" i="1"/>
  <c r="AM1988" i="1"/>
  <c r="AO1988" i="1" s="1"/>
  <c r="AM1989" i="1"/>
  <c r="AO1989" i="1" s="1"/>
  <c r="AM1990" i="1"/>
  <c r="AM1991" i="1"/>
  <c r="AM1992" i="1"/>
  <c r="AM1993" i="1"/>
  <c r="AO1993" i="1" s="1"/>
  <c r="AM1994" i="1"/>
  <c r="AM1995" i="1"/>
  <c r="AM1996" i="1"/>
  <c r="AM1997" i="1"/>
  <c r="AM1998" i="1"/>
  <c r="AM1999" i="1"/>
  <c r="AM2000" i="1"/>
  <c r="AO2000" i="1" s="1"/>
  <c r="AM2001" i="1"/>
  <c r="AO2001" i="1" s="1"/>
  <c r="AM2002" i="1"/>
  <c r="AM2003" i="1"/>
  <c r="AM2004" i="1"/>
  <c r="AM2005" i="1"/>
  <c r="AO2005" i="1" s="1"/>
  <c r="AM2006" i="1"/>
  <c r="AM2007" i="1"/>
  <c r="AM2008" i="1"/>
  <c r="AM2009" i="1"/>
  <c r="AM2010" i="1"/>
  <c r="AM2056" i="1"/>
  <c r="AM2102" i="1"/>
  <c r="AO2102" i="1" s="1"/>
  <c r="AM2103" i="1"/>
  <c r="AO2103" i="1" s="1"/>
  <c r="AM2104" i="1"/>
  <c r="AM2105" i="1"/>
  <c r="AM2106" i="1"/>
  <c r="AM2107" i="1"/>
  <c r="AO2107" i="1" s="1"/>
  <c r="AM2108" i="1"/>
  <c r="AM2109" i="1"/>
  <c r="AM2110" i="1"/>
  <c r="AM2111" i="1"/>
  <c r="AM2112" i="1"/>
  <c r="AM2113" i="1"/>
  <c r="AM2114" i="1"/>
  <c r="AM2115" i="1"/>
  <c r="AO2115" i="1" s="1"/>
  <c r="AM2116" i="1"/>
  <c r="AM2117" i="1"/>
  <c r="AM2118" i="1"/>
  <c r="AM2119" i="1"/>
  <c r="AO2119" i="1" s="1"/>
  <c r="AM2120" i="1"/>
  <c r="AM2121" i="1"/>
  <c r="AM2122" i="1"/>
  <c r="AM2123" i="1"/>
  <c r="AM2124" i="1"/>
  <c r="AM2125" i="1"/>
  <c r="AM2126" i="1"/>
  <c r="AM2127" i="1"/>
  <c r="AO2127" i="1" s="1"/>
  <c r="AM2128" i="1"/>
  <c r="AM2129" i="1"/>
  <c r="AM2130" i="1"/>
  <c r="AM2131" i="1"/>
  <c r="AO2131" i="1" s="1"/>
  <c r="AM2132" i="1"/>
  <c r="AM2133" i="1"/>
  <c r="AM2134" i="1"/>
  <c r="AM2135" i="1"/>
  <c r="AM2136" i="1"/>
  <c r="AM2137" i="1"/>
  <c r="AM2138" i="1"/>
  <c r="AM2139" i="1"/>
  <c r="AO2139" i="1" s="1"/>
  <c r="AM2140" i="1"/>
  <c r="AM2141" i="1"/>
  <c r="AM2142" i="1"/>
  <c r="AM2143" i="1"/>
  <c r="AO2143" i="1" s="1"/>
  <c r="AM2144" i="1"/>
  <c r="AM2145" i="1"/>
  <c r="AM2146" i="1"/>
  <c r="AM2147" i="1"/>
  <c r="AM2148" i="1"/>
  <c r="AM2418" i="1"/>
  <c r="AM2244" i="1"/>
  <c r="AM2245" i="1"/>
  <c r="AO2245" i="1" s="1"/>
  <c r="AM2246" i="1"/>
  <c r="AM2247" i="1"/>
  <c r="AM2248" i="1"/>
  <c r="AM2249" i="1"/>
  <c r="AM2250" i="1"/>
  <c r="AM2251" i="1"/>
  <c r="AM2252" i="1"/>
  <c r="AM2253" i="1"/>
  <c r="AM2254" i="1"/>
  <c r="AM2255" i="1"/>
  <c r="AM2336" i="1"/>
  <c r="AM2417" i="1"/>
  <c r="AO2417" i="1" s="1"/>
  <c r="AM2182" i="1"/>
  <c r="AO2182" i="1" s="1"/>
  <c r="AM2183" i="1"/>
  <c r="AO2183" i="1" s="1"/>
  <c r="AM2184" i="1"/>
  <c r="AM2185" i="1"/>
  <c r="AM2186" i="1"/>
  <c r="AM2187" i="1"/>
  <c r="AM2188" i="1"/>
  <c r="AM2189" i="1"/>
  <c r="AM2190" i="1"/>
  <c r="AM2191" i="1"/>
  <c r="AM2192" i="1"/>
  <c r="AM2193" i="1"/>
  <c r="AO2193" i="1" s="1"/>
  <c r="AM2194" i="1"/>
  <c r="AM2195" i="1"/>
  <c r="AO2195" i="1" s="1"/>
  <c r="AM2196" i="1"/>
  <c r="AM2197" i="1"/>
  <c r="AM2198" i="1"/>
  <c r="AM2199" i="1"/>
  <c r="AM2200" i="1"/>
  <c r="AM2201" i="1"/>
  <c r="AM2202" i="1"/>
  <c r="AM2243" i="1"/>
  <c r="AM2159" i="1"/>
  <c r="AM2160" i="1"/>
  <c r="AM2161" i="1"/>
  <c r="AO2161" i="1" s="1"/>
  <c r="AM2162" i="1"/>
  <c r="AM2163" i="1"/>
  <c r="AO2163" i="1" s="1"/>
  <c r="AM2164" i="1"/>
  <c r="AM2165" i="1"/>
  <c r="AM2166" i="1"/>
  <c r="AM2167" i="1"/>
  <c r="AM2168" i="1"/>
  <c r="AM2169" i="1"/>
  <c r="AO2169" i="1" s="1"/>
  <c r="AM2170" i="1"/>
  <c r="AO2170" i="1" s="1"/>
  <c r="AM2171" i="1"/>
  <c r="AM2172" i="1"/>
  <c r="AM2173" i="1"/>
  <c r="AO2173" i="1" s="1"/>
  <c r="AM2174" i="1"/>
  <c r="AM2175" i="1"/>
  <c r="AO2175" i="1" s="1"/>
  <c r="AM2176" i="1"/>
  <c r="AM2177" i="1"/>
  <c r="AM2178" i="1"/>
  <c r="AM2179" i="1"/>
  <c r="AM2180" i="1"/>
  <c r="AM2181" i="1"/>
  <c r="AO2181" i="1" s="1"/>
  <c r="AM2157" i="1"/>
  <c r="AO2157" i="1" s="1"/>
  <c r="AM2158" i="1"/>
  <c r="AO2158" i="1" s="1"/>
  <c r="AM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43" i="1"/>
  <c r="K2244" i="1"/>
  <c r="K2245" i="1"/>
  <c r="K2246" i="1"/>
  <c r="K2247" i="1"/>
  <c r="K2248" i="1"/>
  <c r="K2249" i="1"/>
  <c r="K2250" i="1"/>
  <c r="K2251" i="1"/>
  <c r="K2252" i="1"/>
  <c r="K2253" i="1"/>
  <c r="K2254" i="1"/>
  <c r="K2255" i="1"/>
  <c r="K2336" i="1"/>
  <c r="K2417" i="1"/>
  <c r="K2418" i="1"/>
  <c r="K2156"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56"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1982"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962" i="1"/>
  <c r="K1963" i="1"/>
  <c r="K1533" i="1"/>
  <c r="K1534" i="1"/>
  <c r="K1532" i="1"/>
  <c r="AO2171" i="1" l="1"/>
  <c r="AO2159" i="1"/>
  <c r="AO2160" i="1"/>
  <c r="AO2172" i="1"/>
  <c r="AO2199" i="1"/>
  <c r="AO2187" i="1"/>
  <c r="AO2251" i="1"/>
  <c r="AO2176" i="1"/>
  <c r="AO2164" i="1"/>
  <c r="AO2174" i="1"/>
  <c r="AO2162" i="1"/>
  <c r="AO2186" i="1"/>
  <c r="AO2116" i="1"/>
  <c r="AO2104" i="1"/>
  <c r="AO2002" i="1"/>
  <c r="AO2247" i="1"/>
  <c r="AO1990" i="1"/>
  <c r="AO2197" i="1"/>
  <c r="AO2185" i="1"/>
  <c r="AO2249" i="1"/>
  <c r="AO1806" i="1"/>
  <c r="AO1558" i="1"/>
  <c r="AO1546" i="1"/>
  <c r="AO1534" i="1"/>
  <c r="AO2142" i="1"/>
  <c r="AO2130" i="1"/>
  <c r="AO2118" i="1"/>
  <c r="AO2106" i="1"/>
  <c r="AO2004" i="1"/>
  <c r="AO1992" i="1"/>
  <c r="AO2184" i="1"/>
  <c r="AO1545" i="1"/>
  <c r="AO2141" i="1"/>
  <c r="AO2129" i="1"/>
  <c r="AO2117" i="1"/>
  <c r="AO2105" i="1"/>
  <c r="AO2003" i="1"/>
  <c r="AO1991" i="1"/>
  <c r="AO1533" i="1"/>
  <c r="AO2145" i="1"/>
  <c r="AO2133" i="1"/>
  <c r="AO2121" i="1"/>
  <c r="AO2109" i="1"/>
  <c r="AO2007" i="1"/>
  <c r="AO1995" i="1"/>
  <c r="AO1983" i="1"/>
  <c r="AO1549" i="1"/>
  <c r="AO1547" i="1"/>
  <c r="AO1535" i="1"/>
  <c r="AO1537" i="1"/>
  <c r="AO2483" i="1"/>
  <c r="AO2144" i="1"/>
  <c r="AO2132" i="1"/>
  <c r="AO2120" i="1"/>
  <c r="AO2108" i="1"/>
  <c r="AO2148" i="1"/>
  <c r="AO2136" i="1"/>
  <c r="AO2124" i="1"/>
  <c r="AO2112" i="1"/>
  <c r="AO2010" i="1"/>
  <c r="AO1998" i="1"/>
  <c r="AO1986" i="1"/>
  <c r="AO2179" i="1"/>
  <c r="AO2167" i="1"/>
  <c r="AO1808" i="1"/>
  <c r="AO1796" i="1"/>
  <c r="AO1784" i="1"/>
  <c r="AO1560" i="1"/>
  <c r="AO1548" i="1"/>
  <c r="AO1536" i="1"/>
  <c r="AO2006" i="1"/>
  <c r="AO2200" i="1"/>
  <c r="AO2188" i="1"/>
  <c r="AO2252" i="1"/>
  <c r="AO2243" i="1"/>
  <c r="AO2191" i="1"/>
  <c r="AO2255" i="1"/>
  <c r="AO2482" i="1"/>
  <c r="AO2493" i="1"/>
  <c r="AO2487" i="1"/>
  <c r="AO2481" i="1"/>
  <c r="AO1765" i="1"/>
  <c r="AO1553" i="1"/>
  <c r="AO2480" i="1"/>
  <c r="AO1764" i="1"/>
  <c r="AO1540" i="1"/>
  <c r="AO1551" i="1"/>
  <c r="AO1539" i="1"/>
  <c r="AO2180" i="1"/>
  <c r="AO2168" i="1"/>
  <c r="AO2201" i="1"/>
  <c r="AO2189" i="1"/>
  <c r="AO2253" i="1"/>
  <c r="AO1550" i="1"/>
  <c r="AO2478" i="1"/>
  <c r="AO2178" i="1"/>
  <c r="AO2166" i="1"/>
  <c r="AO2177" i="1"/>
  <c r="AO2165" i="1"/>
  <c r="AO2137" i="1"/>
  <c r="AO2125" i="1"/>
  <c r="AO2113" i="1"/>
  <c r="AO2056" i="1"/>
  <c r="AO1999" i="1"/>
  <c r="AO1987" i="1"/>
  <c r="AO1804" i="1"/>
  <c r="AO1792" i="1"/>
  <c r="AO1780" i="1"/>
  <c r="AO1556" i="1"/>
  <c r="AO1544" i="1"/>
  <c r="AO2147" i="1"/>
  <c r="AO2135" i="1"/>
  <c r="AO2123" i="1"/>
  <c r="AO2111" i="1"/>
  <c r="AO2009" i="1"/>
  <c r="AO1997" i="1"/>
  <c r="AO1985" i="1"/>
  <c r="AO1543" i="1"/>
  <c r="AO2146" i="1"/>
  <c r="AO2134" i="1"/>
  <c r="AO2122" i="1"/>
  <c r="AO2110" i="1"/>
  <c r="AO2008" i="1"/>
  <c r="AO1996" i="1"/>
  <c r="AO1984" i="1"/>
  <c r="AO1766" i="1"/>
  <c r="AO1541" i="1"/>
  <c r="AO2503" i="1"/>
  <c r="AO2497" i="1"/>
  <c r="AO2491" i="1"/>
  <c r="AO2479" i="1"/>
  <c r="AO1994" i="1"/>
  <c r="AO1552" i="1"/>
  <c r="AO2484" i="1"/>
  <c r="AO1763" i="1"/>
  <c r="AO1538" i="1"/>
  <c r="AO2477" i="1"/>
  <c r="AO2500" i="1"/>
  <c r="AO2494" i="1"/>
  <c r="AO2488" i="1"/>
  <c r="AO1802" i="1"/>
  <c r="AO1790" i="1"/>
  <c r="AO1778" i="1"/>
  <c r="AO1801" i="1"/>
  <c r="AO1789" i="1"/>
  <c r="AO1777" i="1"/>
  <c r="AO1788" i="1"/>
  <c r="AO1787" i="1"/>
  <c r="AO1776" i="1"/>
  <c r="AO1963" i="1"/>
  <c r="AO1775" i="1"/>
  <c r="AO1800" i="1"/>
  <c r="AO1799" i="1"/>
  <c r="AO1807" i="1"/>
  <c r="AO1795" i="1"/>
  <c r="AO1783" i="1"/>
  <c r="AO1794" i="1"/>
  <c r="AO1782" i="1"/>
  <c r="AO2114" i="1"/>
  <c r="AO2194" i="1"/>
  <c r="AO2246" i="1"/>
  <c r="AO2418" i="1"/>
  <c r="AO2486" i="1"/>
  <c r="AO2485" i="1"/>
  <c r="AO2492" i="1"/>
  <c r="AO2496" i="1"/>
  <c r="AO2498" i="1"/>
  <c r="AO2495" i="1"/>
  <c r="AO2499" i="1"/>
  <c r="AO1772" i="1"/>
  <c r="AO1771" i="1"/>
  <c r="AO1770" i="1"/>
  <c r="AO1768" i="1"/>
  <c r="AO2502" i="1"/>
  <c r="AO2490" i="1"/>
  <c r="AO2140" i="1"/>
  <c r="AO2128" i="1"/>
  <c r="AO2501" i="1"/>
  <c r="AO2489" i="1"/>
  <c r="AO1803" i="1"/>
  <c r="AO1791" i="1"/>
  <c r="AO1779" i="1"/>
  <c r="AO1767" i="1"/>
  <c r="AO2138" i="1"/>
  <c r="AO2126" i="1"/>
  <c r="AO1554" i="1"/>
  <c r="AO2202" i="1"/>
  <c r="AO2190" i="1"/>
  <c r="AO2254" i="1"/>
  <c r="AO1555" i="1"/>
  <c r="AO1962" i="1"/>
  <c r="AO1798" i="1"/>
  <c r="AO1786" i="1"/>
  <c r="AO1774" i="1"/>
  <c r="AO1762" i="1"/>
  <c r="AO1809" i="1"/>
  <c r="AO1797" i="1"/>
  <c r="AO1785" i="1"/>
  <c r="AO1773" i="1"/>
  <c r="AO1561" i="1"/>
  <c r="AO1559" i="1"/>
  <c r="AO1805" i="1"/>
  <c r="AO1793" i="1"/>
  <c r="AO1781" i="1"/>
  <c r="AO1769" i="1"/>
  <c r="AO1557" i="1"/>
  <c r="AO1982" i="1"/>
  <c r="AO2192" i="1"/>
  <c r="AO2336" i="1"/>
  <c r="AO2244" i="1"/>
  <c r="AO2198" i="1"/>
  <c r="AO2250" i="1"/>
  <c r="AO2196" i="1"/>
  <c r="AO2248" i="1"/>
  <c r="B2523" i="1"/>
  <c r="AK2254" i="1"/>
  <c r="AQ1779" i="1" l="1"/>
  <c r="AP1780" i="1"/>
  <c r="AP1792" i="1"/>
  <c r="AP1778" i="1"/>
  <c r="AP1790" i="1"/>
  <c r="K23" i="1"/>
  <c r="N2" i="1"/>
  <c r="K2" i="1"/>
  <c r="K3" i="1"/>
  <c r="M5" i="1"/>
  <c r="K5" i="1"/>
  <c r="K1" i="1"/>
  <c r="K4" i="1"/>
  <c r="N12" i="13"/>
  <c r="M12" i="13"/>
  <c r="L12" i="13"/>
  <c r="K12" i="13"/>
  <c r="J12" i="13"/>
  <c r="I12" i="13"/>
  <c r="H12" i="13"/>
  <c r="G12" i="13"/>
  <c r="F12" i="13"/>
  <c r="E12" i="13"/>
  <c r="D12" i="13"/>
  <c r="C12" i="13"/>
  <c r="N12" i="12"/>
  <c r="M12" i="12"/>
  <c r="L12" i="12"/>
  <c r="K12" i="12"/>
  <c r="J12" i="12"/>
  <c r="I12" i="12"/>
  <c r="H12" i="12"/>
  <c r="G12" i="12"/>
  <c r="F12" i="12"/>
  <c r="E12" i="12"/>
  <c r="D12" i="12"/>
  <c r="C12" i="12"/>
  <c r="N12" i="11"/>
  <c r="M12" i="11"/>
  <c r="L12" i="11"/>
  <c r="K12" i="11"/>
  <c r="J12" i="11"/>
  <c r="I12" i="11"/>
  <c r="H12" i="11"/>
  <c r="G12" i="11"/>
  <c r="F12" i="11"/>
  <c r="E12" i="11"/>
  <c r="D12" i="11"/>
  <c r="C12" i="11"/>
  <c r="N12" i="10"/>
  <c r="M12" i="10"/>
  <c r="L12" i="10"/>
  <c r="K12" i="10"/>
  <c r="J12" i="10"/>
  <c r="I12" i="10"/>
  <c r="H12" i="10"/>
  <c r="G12" i="10"/>
  <c r="F12" i="10"/>
  <c r="E12" i="10"/>
  <c r="D12" i="10"/>
  <c r="C12" i="10"/>
  <c r="N12" i="33"/>
  <c r="M12" i="33"/>
  <c r="L12" i="33"/>
  <c r="K12" i="33"/>
  <c r="J12" i="33"/>
  <c r="I12" i="33"/>
  <c r="H12" i="33"/>
  <c r="G12" i="33"/>
  <c r="F12" i="33"/>
  <c r="E12" i="33"/>
  <c r="D12" i="33"/>
  <c r="C12" i="33"/>
  <c r="N12" i="32"/>
  <c r="M12" i="32"/>
  <c r="L12" i="32"/>
  <c r="K12" i="32"/>
  <c r="J12" i="32"/>
  <c r="I12" i="32"/>
  <c r="H12" i="32"/>
  <c r="G12" i="32"/>
  <c r="F12" i="32"/>
  <c r="E12" i="32"/>
  <c r="D12" i="32"/>
  <c r="C12" i="32"/>
  <c r="N12" i="23"/>
  <c r="M12" i="23"/>
  <c r="L12" i="23"/>
  <c r="K12" i="23"/>
  <c r="J12" i="23"/>
  <c r="I12" i="23"/>
  <c r="H12" i="23"/>
  <c r="G12" i="23"/>
  <c r="F12" i="23"/>
  <c r="E12" i="23"/>
  <c r="D12" i="23"/>
  <c r="C12" i="23"/>
  <c r="N12" i="19"/>
  <c r="M12" i="19"/>
  <c r="L12" i="19"/>
  <c r="K12" i="19"/>
  <c r="J12" i="19"/>
  <c r="I12" i="19"/>
  <c r="H12" i="19"/>
  <c r="G12" i="19"/>
  <c r="F12" i="19"/>
  <c r="E12" i="19"/>
  <c r="D12" i="19"/>
  <c r="C12" i="19"/>
  <c r="N12" i="21"/>
  <c r="M12" i="21"/>
  <c r="L12" i="21"/>
  <c r="K12" i="21"/>
  <c r="J12" i="21"/>
  <c r="I12" i="21"/>
  <c r="H12" i="21"/>
  <c r="G12" i="21"/>
  <c r="F12" i="21"/>
  <c r="E12" i="21"/>
  <c r="D12" i="21"/>
  <c r="C12" i="21"/>
  <c r="N12" i="20"/>
  <c r="M12" i="20"/>
  <c r="L12" i="20"/>
  <c r="K12" i="20"/>
  <c r="J12" i="20"/>
  <c r="I12" i="20"/>
  <c r="H12" i="20"/>
  <c r="G12" i="20"/>
  <c r="F12" i="20"/>
  <c r="E12" i="20"/>
  <c r="D12" i="20"/>
  <c r="C12" i="20"/>
  <c r="E12" i="22"/>
  <c r="F12" i="22"/>
  <c r="G12" i="22"/>
  <c r="H12" i="22"/>
  <c r="I12" i="22"/>
  <c r="J12" i="22"/>
  <c r="K12" i="22"/>
  <c r="L12" i="22"/>
  <c r="M12" i="22"/>
  <c r="N12" i="22"/>
  <c r="D12" i="22"/>
  <c r="K24" i="1"/>
  <c r="K25" i="1"/>
  <c r="AQ2109" i="1"/>
  <c r="AP2109" i="1"/>
  <c r="AK2109" i="1"/>
  <c r="N2109" i="1"/>
  <c r="AQ2108" i="1"/>
  <c r="AP2108" i="1"/>
  <c r="AK2108" i="1"/>
  <c r="N2108" i="1"/>
  <c r="AQ2107" i="1"/>
  <c r="AP2107" i="1"/>
  <c r="AK2107" i="1"/>
  <c r="N2107" i="1"/>
  <c r="AQ2106" i="1"/>
  <c r="AP2106" i="1"/>
  <c r="AK2106" i="1"/>
  <c r="N2106" i="1"/>
  <c r="AP2105" i="1"/>
  <c r="AQ2105" i="1"/>
  <c r="AK2105" i="1"/>
  <c r="N2105" i="1"/>
  <c r="AQ2104" i="1"/>
  <c r="AP2104" i="1"/>
  <c r="AK2104" i="1"/>
  <c r="N2104" i="1"/>
  <c r="AQ2103" i="1"/>
  <c r="AP2103" i="1"/>
  <c r="AK2103" i="1"/>
  <c r="N2103" i="1"/>
  <c r="AK2102" i="1"/>
  <c r="N2102" i="1"/>
  <c r="AK2056" i="1"/>
  <c r="N2056" i="1"/>
  <c r="AK2010" i="1"/>
  <c r="N2010" i="1"/>
  <c r="AK2009" i="1"/>
  <c r="N2009" i="1"/>
  <c r="AK2008" i="1"/>
  <c r="N2008" i="1"/>
  <c r="AK2007" i="1"/>
  <c r="N2007" i="1"/>
  <c r="AK2006" i="1"/>
  <c r="N2006" i="1"/>
  <c r="AK2005" i="1"/>
  <c r="N2005" i="1"/>
  <c r="AK2004" i="1"/>
  <c r="N2004" i="1"/>
  <c r="AQ1800" i="1"/>
  <c r="AP1800" i="1"/>
  <c r="AK1800" i="1"/>
  <c r="N1800" i="1"/>
  <c r="AQ1799" i="1"/>
  <c r="AP1799" i="1"/>
  <c r="AK1799" i="1"/>
  <c r="N1799" i="1"/>
  <c r="AQ1798" i="1"/>
  <c r="AP1798" i="1"/>
  <c r="AK1798" i="1"/>
  <c r="N1798" i="1"/>
  <c r="AQ1797" i="1"/>
  <c r="AP1797" i="1"/>
  <c r="AK1797" i="1"/>
  <c r="N1797" i="1"/>
  <c r="AP1796" i="1"/>
  <c r="AQ1796" i="1"/>
  <c r="AK1796" i="1"/>
  <c r="N1796" i="1"/>
  <c r="AQ1795" i="1"/>
  <c r="AP1795" i="1"/>
  <c r="AK1795" i="1"/>
  <c r="N1795" i="1"/>
  <c r="AQ1794" i="1"/>
  <c r="AP1794" i="1"/>
  <c r="AK1794" i="1"/>
  <c r="N1794" i="1"/>
  <c r="AQ1793" i="1"/>
  <c r="AP1793" i="1"/>
  <c r="AK1793" i="1"/>
  <c r="N1793" i="1"/>
  <c r="AQ1792" i="1"/>
  <c r="AK1792" i="1"/>
  <c r="N1792" i="1"/>
  <c r="AQ1791" i="1"/>
  <c r="AP1791" i="1"/>
  <c r="AK1791" i="1"/>
  <c r="N1791" i="1"/>
  <c r="AQ1790" i="1"/>
  <c r="AK1790" i="1"/>
  <c r="N1790" i="1"/>
  <c r="AQ1789" i="1"/>
  <c r="AP1789" i="1"/>
  <c r="AK1789" i="1"/>
  <c r="N1789" i="1"/>
  <c r="AQ1788" i="1"/>
  <c r="AP1788" i="1"/>
  <c r="AK1788" i="1"/>
  <c r="N1788" i="1"/>
  <c r="AQ1787" i="1"/>
  <c r="AP1787" i="1"/>
  <c r="AK1787" i="1"/>
  <c r="N1787" i="1"/>
  <c r="AQ1786" i="1"/>
  <c r="AP1786" i="1"/>
  <c r="AK1786" i="1"/>
  <c r="N1786" i="1"/>
  <c r="AQ1801" i="1"/>
  <c r="AP1801" i="1"/>
  <c r="AK1801" i="1"/>
  <c r="N1801" i="1"/>
  <c r="AQ1785" i="1"/>
  <c r="AP1785" i="1"/>
  <c r="AK1785" i="1"/>
  <c r="N1785" i="1"/>
  <c r="AQ1784" i="1"/>
  <c r="AP1784" i="1"/>
  <c r="AK1784" i="1"/>
  <c r="N1784" i="1"/>
  <c r="AQ1783" i="1"/>
  <c r="AP1783" i="1"/>
  <c r="AK1783" i="1"/>
  <c r="N1783" i="1"/>
  <c r="AQ1782" i="1"/>
  <c r="AP1782" i="1"/>
  <c r="AK1782" i="1"/>
  <c r="N1782" i="1"/>
  <c r="AQ1781" i="1"/>
  <c r="AP1781" i="1"/>
  <c r="AK1781" i="1"/>
  <c r="N1781" i="1"/>
  <c r="AQ1780" i="1"/>
  <c r="AK1780" i="1"/>
  <c r="N1780" i="1"/>
  <c r="AP1779" i="1"/>
  <c r="AK1779" i="1"/>
  <c r="N1779" i="1"/>
  <c r="AQ1778" i="1"/>
  <c r="AK1778" i="1"/>
  <c r="N1778" i="1"/>
  <c r="AQ1777" i="1"/>
  <c r="AP1777" i="1"/>
  <c r="AK1777" i="1"/>
  <c r="N1777" i="1"/>
  <c r="AQ1776" i="1"/>
  <c r="AP1776" i="1"/>
  <c r="AK1776" i="1"/>
  <c r="N1776" i="1"/>
  <c r="AQ1775" i="1"/>
  <c r="AP1775" i="1"/>
  <c r="AK1775" i="1"/>
  <c r="N1775" i="1"/>
  <c r="AQ1774" i="1"/>
  <c r="AP1774" i="1"/>
  <c r="AK1774" i="1"/>
  <c r="N1774" i="1"/>
  <c r="AQ1773" i="1"/>
  <c r="AP1773" i="1"/>
  <c r="AK1773" i="1"/>
  <c r="N1773" i="1"/>
  <c r="AQ1772" i="1"/>
  <c r="AP1772" i="1"/>
  <c r="AK1772" i="1"/>
  <c r="N1772" i="1"/>
  <c r="M651" i="1" l="1"/>
  <c r="M649" i="1"/>
  <c r="M632" i="1"/>
  <c r="L653" i="1"/>
  <c r="M640" i="1"/>
  <c r="M631" i="1"/>
  <c r="M639" i="1"/>
  <c r="M637" i="1"/>
  <c r="M636" i="1"/>
  <c r="L648" i="1"/>
  <c r="L643" i="1"/>
  <c r="L636" i="1"/>
  <c r="L634" i="1"/>
  <c r="M650" i="1"/>
  <c r="L640" i="1"/>
  <c r="M644" i="1"/>
  <c r="L641" i="1"/>
  <c r="M652" i="1"/>
  <c r="M653" i="1"/>
  <c r="L637" i="1"/>
  <c r="L631" i="1"/>
  <c r="M634" i="1"/>
  <c r="M647" i="1"/>
  <c r="L635" i="1"/>
  <c r="M642" i="1"/>
  <c r="M648" i="1"/>
  <c r="L651" i="1"/>
  <c r="M633" i="1"/>
  <c r="L645" i="1"/>
  <c r="M645" i="1"/>
  <c r="L630" i="1"/>
  <c r="M630" i="1"/>
  <c r="M643" i="1"/>
  <c r="L652" i="1"/>
  <c r="M641" i="1"/>
  <c r="M638" i="1"/>
  <c r="L646" i="1"/>
  <c r="L647" i="1"/>
  <c r="M635" i="1"/>
  <c r="L642" i="1"/>
  <c r="M646" i="1"/>
  <c r="L649" i="1"/>
  <c r="L639" i="1"/>
  <c r="L638" i="1"/>
  <c r="L644" i="1"/>
  <c r="L632" i="1"/>
  <c r="L650" i="1"/>
  <c r="L633" i="1"/>
  <c r="E1" i="70"/>
  <c r="E1" i="71"/>
  <c r="E1" i="72"/>
  <c r="E1" i="73"/>
  <c r="E1" i="67"/>
  <c r="E1" i="74"/>
  <c r="E1" i="68"/>
  <c r="E1" i="69"/>
  <c r="F4" i="73"/>
  <c r="F4" i="67"/>
  <c r="F4" i="74"/>
  <c r="F4" i="68"/>
  <c r="F4" i="69"/>
  <c r="F4" i="70"/>
  <c r="F4" i="71"/>
  <c r="F4" i="72"/>
  <c r="H4" i="73"/>
  <c r="H4" i="67"/>
  <c r="H4" i="74"/>
  <c r="H4" i="68"/>
  <c r="H4" i="69"/>
  <c r="H4" i="70"/>
  <c r="H4" i="71"/>
  <c r="H4" i="72"/>
  <c r="E2" i="71"/>
  <c r="E2" i="72"/>
  <c r="E2" i="73"/>
  <c r="E2" i="67"/>
  <c r="E2" i="74"/>
  <c r="E2" i="68"/>
  <c r="E2" i="69"/>
  <c r="E2" i="70"/>
  <c r="E3" i="72"/>
  <c r="E3" i="73"/>
  <c r="E3" i="67"/>
  <c r="E3" i="74"/>
  <c r="E3" i="68"/>
  <c r="E3" i="69"/>
  <c r="E3" i="70"/>
  <c r="E3" i="71"/>
  <c r="F4" i="64"/>
  <c r="F4" i="58"/>
  <c r="F4" i="52"/>
  <c r="F4" i="65"/>
  <c r="F4" i="59"/>
  <c r="F4" i="53"/>
  <c r="F4" i="66"/>
  <c r="F4" i="60"/>
  <c r="F4" i="54"/>
  <c r="F4" i="61"/>
  <c r="F4" i="55"/>
  <c r="F4" i="49"/>
  <c r="F4" i="62"/>
  <c r="F4" i="56"/>
  <c r="F4" i="50"/>
  <c r="F4" i="63"/>
  <c r="F4" i="57"/>
  <c r="F4" i="51"/>
  <c r="H4" i="64"/>
  <c r="H4" i="58"/>
  <c r="H4" i="52"/>
  <c r="H4" i="65"/>
  <c r="H4" i="59"/>
  <c r="H4" i="53"/>
  <c r="H4" i="66"/>
  <c r="H4" i="60"/>
  <c r="H4" i="54"/>
  <c r="H4" i="61"/>
  <c r="H4" i="55"/>
  <c r="H4" i="49"/>
  <c r="H4" i="62"/>
  <c r="H4" i="56"/>
  <c r="H4" i="50"/>
  <c r="H4" i="63"/>
  <c r="H4" i="57"/>
  <c r="H4" i="51"/>
  <c r="E2" i="62"/>
  <c r="E2" i="56"/>
  <c r="E2" i="50"/>
  <c r="E2" i="63"/>
  <c r="E2" i="57"/>
  <c r="E2" i="51"/>
  <c r="E2" i="64"/>
  <c r="E2" i="58"/>
  <c r="E2" i="52"/>
  <c r="E2" i="65"/>
  <c r="E2" i="59"/>
  <c r="E2" i="53"/>
  <c r="E2" i="66"/>
  <c r="E2" i="60"/>
  <c r="E2" i="54"/>
  <c r="E2" i="61"/>
  <c r="E2" i="55"/>
  <c r="E2" i="49"/>
  <c r="E1" i="61"/>
  <c r="E1" i="55"/>
  <c r="E1" i="49"/>
  <c r="E1" i="62"/>
  <c r="E1" i="56"/>
  <c r="E1" i="50"/>
  <c r="E1" i="63"/>
  <c r="E1" i="57"/>
  <c r="E1" i="51"/>
  <c r="E1" i="64"/>
  <c r="E1" i="58"/>
  <c r="E1" i="52"/>
  <c r="E1" i="65"/>
  <c r="E1" i="59"/>
  <c r="E1" i="53"/>
  <c r="E1" i="66"/>
  <c r="E1" i="60"/>
  <c r="E1" i="54"/>
  <c r="E3" i="63"/>
  <c r="E3" i="57"/>
  <c r="E3" i="51"/>
  <c r="E3" i="64"/>
  <c r="E3" i="58"/>
  <c r="E3" i="52"/>
  <c r="E3" i="65"/>
  <c r="E3" i="59"/>
  <c r="E3" i="53"/>
  <c r="E3" i="66"/>
  <c r="E3" i="60"/>
  <c r="E3" i="54"/>
  <c r="E3" i="61"/>
  <c r="E3" i="55"/>
  <c r="E3" i="49"/>
  <c r="E3" i="62"/>
  <c r="E3" i="56"/>
  <c r="E3" i="50"/>
  <c r="M283" i="1"/>
  <c r="M282" i="1"/>
  <c r="M277" i="1"/>
  <c r="M276" i="1"/>
  <c r="M271" i="1"/>
  <c r="M270" i="1"/>
  <c r="M265" i="1"/>
  <c r="M264" i="1"/>
  <c r="M247" i="1"/>
  <c r="M232" i="1"/>
  <c r="M217" i="1"/>
  <c r="M196" i="1"/>
  <c r="M310" i="1"/>
  <c r="M307" i="1"/>
  <c r="M304" i="1"/>
  <c r="M301" i="1"/>
  <c r="M298" i="1"/>
  <c r="M295" i="1"/>
  <c r="M292" i="1"/>
  <c r="M289" i="1"/>
  <c r="M244" i="1"/>
  <c r="M184" i="1"/>
  <c r="M163" i="1"/>
  <c r="M241" i="1"/>
  <c r="M208" i="1"/>
  <c r="M175" i="1"/>
  <c r="M286" i="1"/>
  <c r="M285" i="1"/>
  <c r="M280" i="1"/>
  <c r="M279" i="1"/>
  <c r="M274" i="1"/>
  <c r="M273" i="1"/>
  <c r="M268" i="1"/>
  <c r="M267" i="1"/>
  <c r="M229" i="1"/>
  <c r="M160" i="1"/>
  <c r="M262" i="1"/>
  <c r="M181" i="1"/>
  <c r="M259" i="1"/>
  <c r="M223" i="1"/>
  <c r="M187" i="1"/>
  <c r="M166" i="1"/>
  <c r="M172" i="1"/>
  <c r="M250" i="1"/>
  <c r="M178" i="1"/>
  <c r="M157" i="1"/>
  <c r="M148" i="1"/>
  <c r="M142" i="1"/>
  <c r="M136" i="1"/>
  <c r="M127" i="1"/>
  <c r="M58" i="1"/>
  <c r="M52" i="1"/>
  <c r="M69" i="1"/>
  <c r="M94" i="1"/>
  <c r="M60" i="1"/>
  <c r="M103" i="1"/>
  <c r="M57" i="1"/>
  <c r="M118" i="1"/>
  <c r="M109" i="1"/>
  <c r="M100" i="1"/>
  <c r="M91" i="1"/>
  <c r="M88" i="1"/>
  <c r="M85" i="1"/>
  <c r="M82" i="1"/>
  <c r="M79" i="1"/>
  <c r="M76" i="1"/>
  <c r="M73" i="1"/>
  <c r="M61" i="1"/>
  <c r="M51" i="1"/>
  <c r="M154" i="1"/>
  <c r="M145" i="1"/>
  <c r="M130" i="1"/>
  <c r="M121" i="1"/>
  <c r="M63" i="1"/>
  <c r="M54" i="1"/>
  <c r="M48" i="1"/>
  <c r="M112" i="1"/>
  <c r="M139" i="1"/>
  <c r="M115" i="1"/>
  <c r="M106" i="1"/>
  <c r="M97" i="1"/>
  <c r="M64" i="1"/>
  <c r="M55" i="1"/>
  <c r="M49" i="1"/>
  <c r="M253" i="1"/>
  <c r="M66" i="1"/>
  <c r="M67" i="1"/>
  <c r="M256" i="1"/>
  <c r="M151" i="1"/>
  <c r="M133" i="1"/>
  <c r="M124" i="1"/>
  <c r="L263" i="1"/>
  <c r="L272" i="1"/>
  <c r="L281" i="1"/>
  <c r="L222" i="1"/>
  <c r="L231" i="1"/>
  <c r="L203" i="1"/>
  <c r="L193" i="1"/>
  <c r="L205" i="1"/>
  <c r="L168" i="1"/>
  <c r="L174" i="1"/>
  <c r="L180" i="1"/>
  <c r="L186" i="1"/>
  <c r="M168" i="1"/>
  <c r="M174" i="1"/>
  <c r="M180" i="1"/>
  <c r="M186" i="1"/>
  <c r="L143" i="1"/>
  <c r="L149" i="1"/>
  <c r="L155" i="1"/>
  <c r="L161" i="1"/>
  <c r="L154" i="1"/>
  <c r="L166" i="1"/>
  <c r="M140" i="1"/>
  <c r="L130" i="1"/>
  <c r="L142" i="1"/>
  <c r="L98" i="1"/>
  <c r="L116" i="1"/>
  <c r="L103" i="1"/>
  <c r="L115" i="1"/>
  <c r="L74" i="1"/>
  <c r="L83" i="1"/>
  <c r="L92" i="1"/>
  <c r="M75" i="1"/>
  <c r="M81" i="1"/>
  <c r="M87" i="1"/>
  <c r="M93" i="1"/>
  <c r="L56" i="1"/>
  <c r="L55" i="1"/>
  <c r="L67" i="1"/>
  <c r="M242" i="1"/>
  <c r="M192" i="1"/>
  <c r="L113" i="1"/>
  <c r="M169" i="1"/>
  <c r="L264" i="1"/>
  <c r="L270" i="1"/>
  <c r="L276" i="1"/>
  <c r="L282" i="1"/>
  <c r="L260" i="1"/>
  <c r="M221" i="1"/>
  <c r="M230" i="1"/>
  <c r="L167" i="1"/>
  <c r="L176" i="1"/>
  <c r="L185" i="1"/>
  <c r="L169" i="1"/>
  <c r="L181" i="1"/>
  <c r="M149" i="1"/>
  <c r="M158" i="1"/>
  <c r="L122" i="1"/>
  <c r="L131" i="1"/>
  <c r="L140" i="1"/>
  <c r="L99" i="1"/>
  <c r="L105" i="1"/>
  <c r="L111" i="1"/>
  <c r="L117" i="1"/>
  <c r="M77" i="1"/>
  <c r="M86" i="1"/>
  <c r="M50" i="1"/>
  <c r="M56" i="1"/>
  <c r="M62" i="1"/>
  <c r="M68" i="1"/>
  <c r="L68" i="1"/>
  <c r="M302" i="1"/>
  <c r="M260" i="1"/>
  <c r="L135" i="1"/>
  <c r="L244" i="1"/>
  <c r="M128" i="1"/>
  <c r="L79" i="1"/>
  <c r="M238" i="1"/>
  <c r="L293" i="1"/>
  <c r="L302" i="1"/>
  <c r="M287" i="1"/>
  <c r="M296" i="1"/>
  <c r="M305" i="1"/>
  <c r="M288" i="1"/>
  <c r="M294" i="1"/>
  <c r="M300" i="1"/>
  <c r="M306" i="1"/>
  <c r="L289" i="1"/>
  <c r="L301" i="1"/>
  <c r="M266" i="1"/>
  <c r="M272" i="1"/>
  <c r="M278" i="1"/>
  <c r="M284" i="1"/>
  <c r="L271" i="1"/>
  <c r="L283" i="1"/>
  <c r="L242" i="1"/>
  <c r="L251" i="1"/>
  <c r="M245" i="1"/>
  <c r="M254" i="1"/>
  <c r="L247" i="1"/>
  <c r="L259" i="1"/>
  <c r="M216" i="1"/>
  <c r="M222" i="1"/>
  <c r="M228" i="1"/>
  <c r="M234" i="1"/>
  <c r="L220" i="1"/>
  <c r="L232" i="1"/>
  <c r="L206" i="1"/>
  <c r="M191" i="1"/>
  <c r="M200" i="1"/>
  <c r="M209" i="1"/>
  <c r="M122" i="1"/>
  <c r="L101" i="1"/>
  <c r="M101" i="1"/>
  <c r="M110" i="1"/>
  <c r="M99" i="1"/>
  <c r="M105" i="1"/>
  <c r="M111" i="1"/>
  <c r="M117" i="1"/>
  <c r="L75" i="1"/>
  <c r="L84" i="1"/>
  <c r="L93" i="1"/>
  <c r="L82" i="1"/>
  <c r="L94" i="1"/>
  <c r="L65" i="1"/>
  <c r="L48" i="1"/>
  <c r="L54" i="1"/>
  <c r="L60" i="1"/>
  <c r="L66" i="1"/>
  <c r="L299" i="1"/>
  <c r="L248" i="1"/>
  <c r="M197" i="1"/>
  <c r="M116" i="1"/>
  <c r="L72" i="1"/>
  <c r="M167" i="1"/>
  <c r="M235" i="1"/>
  <c r="M214" i="1"/>
  <c r="M190" i="1"/>
  <c r="L288" i="1"/>
  <c r="L297" i="1"/>
  <c r="L306" i="1"/>
  <c r="L243" i="1"/>
  <c r="L249" i="1"/>
  <c r="L255" i="1"/>
  <c r="L261" i="1"/>
  <c r="L215" i="1"/>
  <c r="L224" i="1"/>
  <c r="L233" i="1"/>
  <c r="L195" i="1"/>
  <c r="L201" i="1"/>
  <c r="L207" i="1"/>
  <c r="L213" i="1"/>
  <c r="L196" i="1"/>
  <c r="L208" i="1"/>
  <c r="M170" i="1"/>
  <c r="M179" i="1"/>
  <c r="M188" i="1"/>
  <c r="L144" i="1"/>
  <c r="L150" i="1"/>
  <c r="L156" i="1"/>
  <c r="L162" i="1"/>
  <c r="M144" i="1"/>
  <c r="M150" i="1"/>
  <c r="M156" i="1"/>
  <c r="M162" i="1"/>
  <c r="L145" i="1"/>
  <c r="L157" i="1"/>
  <c r="M123" i="1"/>
  <c r="M129" i="1"/>
  <c r="M135" i="1"/>
  <c r="M141" i="1"/>
  <c r="L121" i="1"/>
  <c r="L133" i="1"/>
  <c r="L106" i="1"/>
  <c r="L118" i="1"/>
  <c r="L58" i="1"/>
  <c r="L70" i="1"/>
  <c r="L239" i="1"/>
  <c r="M258" i="1"/>
  <c r="L280" i="1"/>
  <c r="L230" i="1"/>
  <c r="L217" i="1"/>
  <c r="M176" i="1"/>
  <c r="M193" i="1"/>
  <c r="L266" i="1"/>
  <c r="L275" i="1"/>
  <c r="L284" i="1"/>
  <c r="M243" i="1"/>
  <c r="M249" i="1"/>
  <c r="M255" i="1"/>
  <c r="M261" i="1"/>
  <c r="L216" i="1"/>
  <c r="L225" i="1"/>
  <c r="L234" i="1"/>
  <c r="L191" i="1"/>
  <c r="L209" i="1"/>
  <c r="M195" i="1"/>
  <c r="M201" i="1"/>
  <c r="M207" i="1"/>
  <c r="M213" i="1"/>
  <c r="L172" i="1"/>
  <c r="L184" i="1"/>
  <c r="L120" i="1"/>
  <c r="L126" i="1"/>
  <c r="L132" i="1"/>
  <c r="L138" i="1"/>
  <c r="M125" i="1"/>
  <c r="L104" i="1"/>
  <c r="L77" i="1"/>
  <c r="L86" i="1"/>
  <c r="L59" i="1"/>
  <c r="M240" i="1"/>
  <c r="M210" i="1"/>
  <c r="L129" i="1"/>
  <c r="M98" i="1"/>
  <c r="L53" i="1"/>
  <c r="M137" i="1"/>
  <c r="M202" i="1"/>
  <c r="L292" i="1"/>
  <c r="L304" i="1"/>
  <c r="L274" i="1"/>
  <c r="L286" i="1"/>
  <c r="L250" i="1"/>
  <c r="L262" i="1"/>
  <c r="M215" i="1"/>
  <c r="M224" i="1"/>
  <c r="M233" i="1"/>
  <c r="L223" i="1"/>
  <c r="L235" i="1"/>
  <c r="L170" i="1"/>
  <c r="L179" i="1"/>
  <c r="L188" i="1"/>
  <c r="M143" i="1"/>
  <c r="M152" i="1"/>
  <c r="M161" i="1"/>
  <c r="L125" i="1"/>
  <c r="L134" i="1"/>
  <c r="M71" i="1"/>
  <c r="M80" i="1"/>
  <c r="M89" i="1"/>
  <c r="L73" i="1"/>
  <c r="L85" i="1"/>
  <c r="L47" i="1"/>
  <c r="L308" i="1"/>
  <c r="L95" i="1"/>
  <c r="L81" i="1"/>
  <c r="M226" i="1"/>
  <c r="L221" i="1"/>
  <c r="M185" i="1"/>
  <c r="L287" i="1"/>
  <c r="L296" i="1"/>
  <c r="L305" i="1"/>
  <c r="M290" i="1"/>
  <c r="M299" i="1"/>
  <c r="M308" i="1"/>
  <c r="L245" i="1"/>
  <c r="L254" i="1"/>
  <c r="M239" i="1"/>
  <c r="M248" i="1"/>
  <c r="M257" i="1"/>
  <c r="L194" i="1"/>
  <c r="L212" i="1"/>
  <c r="M194" i="1"/>
  <c r="M203" i="1"/>
  <c r="M212" i="1"/>
  <c r="L199" i="1"/>
  <c r="L211" i="1"/>
  <c r="L171" i="1"/>
  <c r="L177" i="1"/>
  <c r="L183" i="1"/>
  <c r="L189" i="1"/>
  <c r="M171" i="1"/>
  <c r="M177" i="1"/>
  <c r="M183" i="1"/>
  <c r="M189" i="1"/>
  <c r="L146" i="1"/>
  <c r="L152" i="1"/>
  <c r="L158" i="1"/>
  <c r="L164" i="1"/>
  <c r="L148" i="1"/>
  <c r="L160" i="1"/>
  <c r="L124" i="1"/>
  <c r="L136" i="1"/>
  <c r="L107" i="1"/>
  <c r="M95" i="1"/>
  <c r="M104" i="1"/>
  <c r="M113" i="1"/>
  <c r="L97" i="1"/>
  <c r="L109" i="1"/>
  <c r="L78" i="1"/>
  <c r="L87" i="1"/>
  <c r="M72" i="1"/>
  <c r="M78" i="1"/>
  <c r="M84" i="1"/>
  <c r="M90" i="1"/>
  <c r="M70" i="1"/>
  <c r="L50" i="1"/>
  <c r="L49" i="1"/>
  <c r="L61" i="1"/>
  <c r="M293" i="1"/>
  <c r="M251" i="1"/>
  <c r="L200" i="1"/>
  <c r="L190" i="1"/>
  <c r="L123" i="1"/>
  <c r="M107" i="1"/>
  <c r="M205" i="1"/>
  <c r="L294" i="1"/>
  <c r="L310" i="1"/>
  <c r="L62" i="1"/>
  <c r="L291" i="1"/>
  <c r="L300" i="1"/>
  <c r="L309" i="1"/>
  <c r="L267" i="1"/>
  <c r="L273" i="1"/>
  <c r="L279" i="1"/>
  <c r="L285" i="1"/>
  <c r="L218" i="1"/>
  <c r="L227" i="1"/>
  <c r="L236" i="1"/>
  <c r="M173" i="1"/>
  <c r="M182" i="1"/>
  <c r="L175" i="1"/>
  <c r="L187" i="1"/>
  <c r="M119" i="1"/>
  <c r="L96" i="1"/>
  <c r="L102" i="1"/>
  <c r="L108" i="1"/>
  <c r="L114" i="1"/>
  <c r="M47" i="1"/>
  <c r="M53" i="1"/>
  <c r="M59" i="1"/>
  <c r="M65" i="1"/>
  <c r="M198" i="1"/>
  <c r="L178" i="1"/>
  <c r="L141" i="1"/>
  <c r="L90" i="1"/>
  <c r="L303" i="1"/>
  <c r="M291" i="1"/>
  <c r="M297" i="1"/>
  <c r="M303" i="1"/>
  <c r="M309" i="1"/>
  <c r="L295" i="1"/>
  <c r="L307" i="1"/>
  <c r="L269" i="1"/>
  <c r="L278" i="1"/>
  <c r="M263" i="1"/>
  <c r="M269" i="1"/>
  <c r="M275" i="1"/>
  <c r="M281" i="1"/>
  <c r="L265" i="1"/>
  <c r="L277" i="1"/>
  <c r="L241" i="1"/>
  <c r="L253" i="1"/>
  <c r="L219" i="1"/>
  <c r="L228" i="1"/>
  <c r="L237" i="1"/>
  <c r="M219" i="1"/>
  <c r="M225" i="1"/>
  <c r="M231" i="1"/>
  <c r="M237" i="1"/>
  <c r="L226" i="1"/>
  <c r="L238" i="1"/>
  <c r="L197" i="1"/>
  <c r="M134" i="1"/>
  <c r="L110" i="1"/>
  <c r="M96" i="1"/>
  <c r="M102" i="1"/>
  <c r="M108" i="1"/>
  <c r="M114" i="1"/>
  <c r="L71" i="1"/>
  <c r="L80" i="1"/>
  <c r="L89" i="1"/>
  <c r="L76" i="1"/>
  <c r="L88" i="1"/>
  <c r="L51" i="1"/>
  <c r="L57" i="1"/>
  <c r="L63" i="1"/>
  <c r="L69" i="1"/>
  <c r="L290" i="1"/>
  <c r="L257" i="1"/>
  <c r="M246" i="1"/>
  <c r="M206" i="1"/>
  <c r="L298" i="1"/>
  <c r="L268" i="1"/>
  <c r="L256" i="1"/>
  <c r="M220" i="1"/>
  <c r="M211" i="1"/>
  <c r="L240" i="1"/>
  <c r="L246" i="1"/>
  <c r="L252" i="1"/>
  <c r="L258" i="1"/>
  <c r="M218" i="1"/>
  <c r="M227" i="1"/>
  <c r="M236" i="1"/>
  <c r="L192" i="1"/>
  <c r="L198" i="1"/>
  <c r="L204" i="1"/>
  <c r="L210" i="1"/>
  <c r="L202" i="1"/>
  <c r="L214" i="1"/>
  <c r="L173" i="1"/>
  <c r="L182" i="1"/>
  <c r="M146" i="1"/>
  <c r="M155" i="1"/>
  <c r="M164" i="1"/>
  <c r="L147" i="1"/>
  <c r="L153" i="1"/>
  <c r="L159" i="1"/>
  <c r="L165" i="1"/>
  <c r="M147" i="1"/>
  <c r="M153" i="1"/>
  <c r="M159" i="1"/>
  <c r="M165" i="1"/>
  <c r="L151" i="1"/>
  <c r="L163" i="1"/>
  <c r="L119" i="1"/>
  <c r="L128" i="1"/>
  <c r="L137" i="1"/>
  <c r="M131" i="1"/>
  <c r="M120" i="1"/>
  <c r="M126" i="1"/>
  <c r="M132" i="1"/>
  <c r="M138" i="1"/>
  <c r="L127" i="1"/>
  <c r="L139" i="1"/>
  <c r="L100" i="1"/>
  <c r="L112" i="1"/>
  <c r="M74" i="1"/>
  <c r="M83" i="1"/>
  <c r="M92" i="1"/>
  <c r="L52" i="1"/>
  <c r="L64" i="1"/>
  <c r="M252" i="1"/>
  <c r="M204" i="1"/>
  <c r="M199" i="1"/>
  <c r="L229" i="1"/>
  <c r="L91" i="1"/>
  <c r="M42" i="1"/>
  <c r="AN42" i="1" s="1"/>
  <c r="M46" i="1"/>
  <c r="AN46" i="1" s="1"/>
  <c r="M35" i="1"/>
  <c r="AN35" i="1" s="1"/>
  <c r="M40" i="1"/>
  <c r="AN40" i="1" s="1"/>
  <c r="L44" i="1"/>
  <c r="M39" i="1"/>
  <c r="AN39" i="1" s="1"/>
  <c r="L41" i="1"/>
  <c r="L37" i="1"/>
  <c r="L38" i="1"/>
  <c r="L39" i="1"/>
  <c r="M37" i="1"/>
  <c r="AN37" i="1" s="1"/>
  <c r="M43" i="1"/>
  <c r="AN43" i="1" s="1"/>
  <c r="M44" i="1"/>
  <c r="AN44" i="1" s="1"/>
  <c r="L45" i="1"/>
  <c r="M41" i="1"/>
  <c r="AN41" i="1" s="1"/>
  <c r="M38" i="1"/>
  <c r="AN38" i="1" s="1"/>
  <c r="L43" i="1"/>
  <c r="L42" i="1"/>
  <c r="L35" i="1"/>
  <c r="L40" i="1"/>
  <c r="M45" i="1"/>
  <c r="AN45" i="1" s="1"/>
  <c r="M36" i="1"/>
  <c r="AN36" i="1" s="1"/>
  <c r="L46" i="1"/>
  <c r="L36" i="1"/>
  <c r="AL2102" i="1"/>
  <c r="AL2009" i="1"/>
  <c r="AL2007" i="1"/>
  <c r="AL2004" i="1"/>
  <c r="AQ2102" i="1"/>
  <c r="AP2102" i="1"/>
  <c r="AQ2056" i="1"/>
  <c r="AP2056" i="1"/>
  <c r="AQ2009" i="1"/>
  <c r="AP2009" i="1"/>
  <c r="AL2010" i="1"/>
  <c r="AQ2008" i="1"/>
  <c r="AP2008" i="1"/>
  <c r="AQ2007" i="1"/>
  <c r="AP2007" i="1"/>
  <c r="AQ2006" i="1"/>
  <c r="AP2006" i="1"/>
  <c r="AP2005" i="1"/>
  <c r="AQ2005" i="1"/>
  <c r="AQ2004" i="1"/>
  <c r="AP2004" i="1"/>
  <c r="AQ2010" i="1"/>
  <c r="AP2010" i="1"/>
  <c r="AL2006" i="1"/>
  <c r="AL2103" i="1"/>
  <c r="AL2106" i="1"/>
  <c r="AL1782" i="1"/>
  <c r="AL1773" i="1"/>
  <c r="AL1787" i="1"/>
  <c r="AL1796" i="1"/>
  <c r="AL2108" i="1"/>
  <c r="AL2109" i="1"/>
  <c r="AL2105" i="1"/>
  <c r="AL2005" i="1"/>
  <c r="AL2008" i="1"/>
  <c r="AL2056" i="1"/>
  <c r="AL2104" i="1"/>
  <c r="AL2107" i="1"/>
  <c r="AL1790" i="1"/>
  <c r="AL1799" i="1"/>
  <c r="AL1793" i="1"/>
  <c r="AL1776" i="1"/>
  <c r="AL1785" i="1"/>
  <c r="AL1786" i="1"/>
  <c r="AL1789" i="1"/>
  <c r="AL1792" i="1"/>
  <c r="AL1795" i="1"/>
  <c r="AL1798" i="1"/>
  <c r="AL1779" i="1"/>
  <c r="AL1788" i="1"/>
  <c r="AL1791" i="1"/>
  <c r="AL1794" i="1"/>
  <c r="AL1797" i="1"/>
  <c r="AL1800" i="1"/>
  <c r="AL1772" i="1"/>
  <c r="AL1775" i="1"/>
  <c r="AL1778" i="1"/>
  <c r="AL1781" i="1"/>
  <c r="AL1784" i="1"/>
  <c r="AL1774" i="1"/>
  <c r="AL1777" i="1"/>
  <c r="AL1780" i="1"/>
  <c r="AL1783" i="1"/>
  <c r="AL1801" i="1"/>
  <c r="AM633" i="1" l="1"/>
  <c r="N633" i="1"/>
  <c r="AL633" i="1" s="1"/>
  <c r="N638" i="1"/>
  <c r="AL638" i="1" s="1"/>
  <c r="AM638" i="1"/>
  <c r="AM649" i="1"/>
  <c r="N649" i="1"/>
  <c r="AL649" i="1" s="1"/>
  <c r="AQ645" i="1"/>
  <c r="AN645" i="1"/>
  <c r="AQ652" i="1"/>
  <c r="AN652" i="1"/>
  <c r="AQ631" i="1"/>
  <c r="AN631" i="1"/>
  <c r="AQ638" i="1"/>
  <c r="AN638" i="1"/>
  <c r="AQ641" i="1"/>
  <c r="AN641" i="1"/>
  <c r="AM632" i="1"/>
  <c r="N632" i="1"/>
  <c r="AL632" i="1" s="1"/>
  <c r="AM644" i="1"/>
  <c r="N644" i="1"/>
  <c r="AL644" i="1" s="1"/>
  <c r="AQ637" i="1"/>
  <c r="AN637" i="1"/>
  <c r="AM630" i="1"/>
  <c r="N630" i="1"/>
  <c r="AL630" i="1" s="1"/>
  <c r="AQ646" i="1"/>
  <c r="AN646" i="1"/>
  <c r="AM645" i="1"/>
  <c r="N645" i="1"/>
  <c r="AL645" i="1" s="1"/>
  <c r="AM641" i="1"/>
  <c r="N641" i="1"/>
  <c r="AL641" i="1" s="1"/>
  <c r="AQ640" i="1"/>
  <c r="AN640" i="1"/>
  <c r="AM636" i="1"/>
  <c r="N636" i="1"/>
  <c r="AL636" i="1" s="1"/>
  <c r="AQ647" i="1"/>
  <c r="AN647" i="1"/>
  <c r="AQ634" i="1"/>
  <c r="AN634" i="1"/>
  <c r="AQ630" i="1"/>
  <c r="AN630" i="1"/>
  <c r="AM639" i="1"/>
  <c r="N639" i="1"/>
  <c r="AL639" i="1" s="1"/>
  <c r="T21" i="72"/>
  <c r="H21" i="72"/>
  <c r="Q21" i="72"/>
  <c r="E21" i="72"/>
  <c r="S21" i="72"/>
  <c r="G21" i="72"/>
  <c r="D21" i="72"/>
  <c r="R21" i="72"/>
  <c r="F21" i="72"/>
  <c r="P21" i="72"/>
  <c r="O21" i="72"/>
  <c r="C21" i="72"/>
  <c r="Z21" i="72"/>
  <c r="N21" i="72"/>
  <c r="M21" i="72"/>
  <c r="K21" i="72"/>
  <c r="J21" i="72"/>
  <c r="J35" i="72" s="1"/>
  <c r="I21" i="72"/>
  <c r="X21" i="72"/>
  <c r="L21" i="72"/>
  <c r="V21" i="72"/>
  <c r="U21" i="72"/>
  <c r="Y21" i="72"/>
  <c r="W21" i="72"/>
  <c r="AM642" i="1"/>
  <c r="AP642" i="1" s="1"/>
  <c r="N642" i="1"/>
  <c r="AL642" i="1" s="1"/>
  <c r="AQ633" i="1"/>
  <c r="AN633" i="1"/>
  <c r="AQ644" i="1"/>
  <c r="AN644" i="1"/>
  <c r="AM653" i="1"/>
  <c r="AP653" i="1" s="1"/>
  <c r="N653" i="1"/>
  <c r="AL653" i="1" s="1"/>
  <c r="AM635" i="1"/>
  <c r="N635" i="1"/>
  <c r="AL635" i="1" s="1"/>
  <c r="AM652" i="1"/>
  <c r="N652" i="1"/>
  <c r="AL652" i="1" s="1"/>
  <c r="AQ636" i="1"/>
  <c r="AN636" i="1"/>
  <c r="AQ635" i="1"/>
  <c r="AN635" i="1"/>
  <c r="AM651" i="1"/>
  <c r="AP651" i="1" s="1"/>
  <c r="N651" i="1"/>
  <c r="AL651" i="1" s="1"/>
  <c r="AM640" i="1"/>
  <c r="N640" i="1"/>
  <c r="AL640" i="1" s="1"/>
  <c r="AQ632" i="1"/>
  <c r="AN632" i="1"/>
  <c r="AM650" i="1"/>
  <c r="N650" i="1"/>
  <c r="AL650" i="1" s="1"/>
  <c r="AQ643" i="1"/>
  <c r="AN643" i="1"/>
  <c r="AM637" i="1"/>
  <c r="AP637" i="1" s="1"/>
  <c r="N637" i="1"/>
  <c r="AL637" i="1" s="1"/>
  <c r="AQ639" i="1"/>
  <c r="AN639" i="1"/>
  <c r="AM647" i="1"/>
  <c r="N647" i="1"/>
  <c r="AL647" i="1" s="1"/>
  <c r="AQ648" i="1"/>
  <c r="AN648" i="1"/>
  <c r="AQ650" i="1"/>
  <c r="AN650" i="1"/>
  <c r="AQ649" i="1"/>
  <c r="AN649" i="1"/>
  <c r="AM643" i="1"/>
  <c r="N643" i="1"/>
  <c r="AL643" i="1" s="1"/>
  <c r="AM648" i="1"/>
  <c r="N648" i="1"/>
  <c r="AL648" i="1" s="1"/>
  <c r="AM631" i="1"/>
  <c r="N631" i="1"/>
  <c r="AL631" i="1" s="1"/>
  <c r="AQ653" i="1"/>
  <c r="AN653" i="1"/>
  <c r="AO653" i="1" s="1"/>
  <c r="AM646" i="1"/>
  <c r="N646" i="1"/>
  <c r="AL646" i="1" s="1"/>
  <c r="AQ642" i="1"/>
  <c r="AN642" i="1"/>
  <c r="AM634" i="1"/>
  <c r="N634" i="1"/>
  <c r="AL634" i="1" s="1"/>
  <c r="AQ651" i="1"/>
  <c r="AN651" i="1"/>
  <c r="AO651" i="1" s="1"/>
  <c r="N36" i="1"/>
  <c r="AL36" i="1" s="1"/>
  <c r="N35" i="1"/>
  <c r="AL35" i="1" s="1"/>
  <c r="AP143" i="1"/>
  <c r="AM143" i="1"/>
  <c r="N143" i="1"/>
  <c r="AL143" i="1" s="1"/>
  <c r="AQ142" i="1"/>
  <c r="AN142" i="1"/>
  <c r="AP214" i="1"/>
  <c r="AM214" i="1"/>
  <c r="N214" i="1"/>
  <c r="AL214" i="1" s="1"/>
  <c r="AM94" i="1"/>
  <c r="N94" i="1"/>
  <c r="AL94" i="1" s="1"/>
  <c r="AP94" i="1"/>
  <c r="AM238" i="1"/>
  <c r="N238" i="1"/>
  <c r="AL238" i="1" s="1"/>
  <c r="AP238" i="1"/>
  <c r="N215" i="1"/>
  <c r="AP215" i="1"/>
  <c r="AM215" i="1"/>
  <c r="AN191" i="1"/>
  <c r="AQ191" i="1"/>
  <c r="AP142" i="1"/>
  <c r="AM142" i="1"/>
  <c r="AO142" i="1" s="1"/>
  <c r="N142" i="1"/>
  <c r="AL142" i="1" s="1"/>
  <c r="AP263" i="1"/>
  <c r="AM263" i="1"/>
  <c r="N263" i="1"/>
  <c r="AL263" i="1" s="1"/>
  <c r="AQ119" i="1"/>
  <c r="AN119" i="1"/>
  <c r="AQ94" i="1"/>
  <c r="AN94" i="1"/>
  <c r="AQ166" i="1"/>
  <c r="AN166" i="1"/>
  <c r="AQ214" i="1"/>
  <c r="AN214" i="1"/>
  <c r="AQ167" i="1"/>
  <c r="AN167" i="1"/>
  <c r="AP167" i="1"/>
  <c r="AM167" i="1"/>
  <c r="N167" i="1"/>
  <c r="N71" i="1"/>
  <c r="AL71" i="1" s="1"/>
  <c r="AP71" i="1"/>
  <c r="AM71" i="1"/>
  <c r="AQ263" i="1"/>
  <c r="AN263" i="1"/>
  <c r="AP287" i="1"/>
  <c r="AM287" i="1"/>
  <c r="N287" i="1"/>
  <c r="AL287" i="1" s="1"/>
  <c r="AQ71" i="1"/>
  <c r="AN71" i="1"/>
  <c r="N239" i="1"/>
  <c r="AL239" i="1" s="1"/>
  <c r="AP239" i="1"/>
  <c r="AM239" i="1"/>
  <c r="AP166" i="1"/>
  <c r="AM166" i="1"/>
  <c r="N166" i="1"/>
  <c r="AL166" i="1" s="1"/>
  <c r="AQ118" i="1"/>
  <c r="AN118" i="1"/>
  <c r="AQ95" i="1"/>
  <c r="AN95" i="1"/>
  <c r="AQ215" i="1"/>
  <c r="AN215" i="1"/>
  <c r="AP70" i="1"/>
  <c r="AM70" i="1"/>
  <c r="N70" i="1"/>
  <c r="AL70" i="1" s="1"/>
  <c r="AQ287" i="1"/>
  <c r="AN287" i="1"/>
  <c r="N95" i="1"/>
  <c r="AL95" i="1" s="1"/>
  <c r="AP95" i="1"/>
  <c r="AM95" i="1"/>
  <c r="N119" i="1"/>
  <c r="AL119" i="1" s="1"/>
  <c r="AM119" i="1"/>
  <c r="AO119" i="1" s="1"/>
  <c r="AP119" i="1"/>
  <c r="AQ70" i="1"/>
  <c r="AN70" i="1"/>
  <c r="AP262" i="1"/>
  <c r="AM262" i="1"/>
  <c r="N262" i="1"/>
  <c r="AL262" i="1" s="1"/>
  <c r="AQ286" i="1"/>
  <c r="AN286" i="1"/>
  <c r="AQ143" i="1"/>
  <c r="AN143" i="1"/>
  <c r="AP191" i="1"/>
  <c r="AM191" i="1"/>
  <c r="N191" i="1"/>
  <c r="AP118" i="1"/>
  <c r="AM118" i="1"/>
  <c r="N118" i="1"/>
  <c r="AL118" i="1" s="1"/>
  <c r="AP190" i="1"/>
  <c r="AM190" i="1"/>
  <c r="N190" i="1"/>
  <c r="AL190" i="1" s="1"/>
  <c r="AQ239" i="1"/>
  <c r="AN239" i="1"/>
  <c r="AP286" i="1"/>
  <c r="AM286" i="1"/>
  <c r="N286" i="1"/>
  <c r="AL286" i="1" s="1"/>
  <c r="AQ190" i="1"/>
  <c r="AN190" i="1"/>
  <c r="AQ238" i="1"/>
  <c r="AN238" i="1"/>
  <c r="AQ262" i="1"/>
  <c r="AN262" i="1"/>
  <c r="AP144" i="1"/>
  <c r="AM144" i="1"/>
  <c r="N144" i="1"/>
  <c r="AL144" i="1" s="1"/>
  <c r="AP156" i="1"/>
  <c r="AM156" i="1"/>
  <c r="N156" i="1"/>
  <c r="AL156" i="1" s="1"/>
  <c r="AQ144" i="1"/>
  <c r="AN144" i="1"/>
  <c r="AQ156" i="1"/>
  <c r="AN156" i="1"/>
  <c r="AP145" i="1"/>
  <c r="AM145" i="1"/>
  <c r="N145" i="1"/>
  <c r="AL145" i="1" s="1"/>
  <c r="AP157" i="1"/>
  <c r="AM157" i="1"/>
  <c r="N157" i="1"/>
  <c r="AL157" i="1" s="1"/>
  <c r="AQ145" i="1"/>
  <c r="AN145" i="1"/>
  <c r="AQ157" i="1"/>
  <c r="AN157" i="1"/>
  <c r="AP146" i="1"/>
  <c r="AM146" i="1"/>
  <c r="N146" i="1"/>
  <c r="AL146" i="1" s="1"/>
  <c r="AP158" i="1"/>
  <c r="AM158" i="1"/>
  <c r="N158" i="1"/>
  <c r="AL158" i="1" s="1"/>
  <c r="AQ146" i="1"/>
  <c r="AN146" i="1"/>
  <c r="AQ158" i="1"/>
  <c r="AN158" i="1"/>
  <c r="AQ155" i="1"/>
  <c r="AN155" i="1"/>
  <c r="AP147" i="1"/>
  <c r="AM147" i="1"/>
  <c r="N147" i="1"/>
  <c r="AL147" i="1" s="1"/>
  <c r="AP159" i="1"/>
  <c r="AM159" i="1"/>
  <c r="N159" i="1"/>
  <c r="AL159" i="1" s="1"/>
  <c r="AQ147" i="1"/>
  <c r="AN147" i="1"/>
  <c r="AQ159" i="1"/>
  <c r="AN159" i="1"/>
  <c r="AP148" i="1"/>
  <c r="AM148" i="1"/>
  <c r="N148" i="1"/>
  <c r="AL148" i="1" s="1"/>
  <c r="AP160" i="1"/>
  <c r="AM160" i="1"/>
  <c r="N160" i="1"/>
  <c r="AL160" i="1" s="1"/>
  <c r="AQ148" i="1"/>
  <c r="AN148" i="1"/>
  <c r="AQ160" i="1"/>
  <c r="AN160" i="1"/>
  <c r="AP149" i="1"/>
  <c r="AM149" i="1"/>
  <c r="N149" i="1"/>
  <c r="AL149" i="1" s="1"/>
  <c r="AP161" i="1"/>
  <c r="AM161" i="1"/>
  <c r="N161" i="1"/>
  <c r="AL161" i="1" s="1"/>
  <c r="AQ149" i="1"/>
  <c r="AN149" i="1"/>
  <c r="AQ161" i="1"/>
  <c r="AN161" i="1"/>
  <c r="AP150" i="1"/>
  <c r="AM150" i="1"/>
  <c r="N150" i="1"/>
  <c r="AL150" i="1" s="1"/>
  <c r="AP162" i="1"/>
  <c r="AM162" i="1"/>
  <c r="N162" i="1"/>
  <c r="AL162" i="1" s="1"/>
  <c r="AQ150" i="1"/>
  <c r="AN150" i="1"/>
  <c r="AQ162" i="1"/>
  <c r="AN162" i="1"/>
  <c r="AP155" i="1"/>
  <c r="AM155" i="1"/>
  <c r="N155" i="1"/>
  <c r="AL155" i="1" s="1"/>
  <c r="AP151" i="1"/>
  <c r="AM151" i="1"/>
  <c r="N151" i="1"/>
  <c r="AL151" i="1" s="1"/>
  <c r="AP163" i="1"/>
  <c r="AM163" i="1"/>
  <c r="N163" i="1"/>
  <c r="AL163" i="1" s="1"/>
  <c r="AQ151" i="1"/>
  <c r="AN151" i="1"/>
  <c r="AQ163" i="1"/>
  <c r="AN163" i="1"/>
  <c r="AP152" i="1"/>
  <c r="AM152" i="1"/>
  <c r="N152" i="1"/>
  <c r="AL152" i="1" s="1"/>
  <c r="AP164" i="1"/>
  <c r="AM164" i="1"/>
  <c r="N164" i="1"/>
  <c r="AL164" i="1" s="1"/>
  <c r="AQ152" i="1"/>
  <c r="AN152" i="1"/>
  <c r="AQ164" i="1"/>
  <c r="AN164" i="1"/>
  <c r="AP153" i="1"/>
  <c r="AM153" i="1"/>
  <c r="N153" i="1"/>
  <c r="AL153" i="1" s="1"/>
  <c r="AP165" i="1"/>
  <c r="AM165" i="1"/>
  <c r="N165" i="1"/>
  <c r="AL165" i="1" s="1"/>
  <c r="AQ153" i="1"/>
  <c r="AN153" i="1"/>
  <c r="AQ165" i="1"/>
  <c r="AN165" i="1"/>
  <c r="AP154" i="1"/>
  <c r="AM154" i="1"/>
  <c r="N154" i="1"/>
  <c r="AL154" i="1" s="1"/>
  <c r="AQ154" i="1"/>
  <c r="AN154" i="1"/>
  <c r="AP168" i="1"/>
  <c r="AM168" i="1"/>
  <c r="N168" i="1"/>
  <c r="N210" i="1"/>
  <c r="AL210" i="1" s="1"/>
  <c r="AP210" i="1"/>
  <c r="AM210" i="1"/>
  <c r="AP179" i="1"/>
  <c r="AM179" i="1"/>
  <c r="N179" i="1"/>
  <c r="AL179" i="1" s="1"/>
  <c r="AP169" i="1"/>
  <c r="AM169" i="1"/>
  <c r="N169" i="1"/>
  <c r="AM205" i="1"/>
  <c r="N205" i="1"/>
  <c r="AL205" i="1" s="1"/>
  <c r="AP205" i="1"/>
  <c r="AP170" i="1"/>
  <c r="AM170" i="1"/>
  <c r="N170" i="1"/>
  <c r="AN199" i="1"/>
  <c r="AQ199" i="1"/>
  <c r="N202" i="1"/>
  <c r="AP202" i="1"/>
  <c r="AM202" i="1"/>
  <c r="AP208" i="1"/>
  <c r="AM208" i="1"/>
  <c r="N208" i="1"/>
  <c r="AL208" i="1" s="1"/>
  <c r="AQ196" i="1"/>
  <c r="AN196" i="1"/>
  <c r="AP171" i="1"/>
  <c r="AM171" i="1"/>
  <c r="N171" i="1"/>
  <c r="AP183" i="1"/>
  <c r="AM183" i="1"/>
  <c r="N183" i="1"/>
  <c r="AL183" i="1" s="1"/>
  <c r="AQ171" i="1"/>
  <c r="AN171" i="1"/>
  <c r="AQ183" i="1"/>
  <c r="AN183" i="1"/>
  <c r="AQ200" i="1"/>
  <c r="AN200" i="1"/>
  <c r="AQ179" i="1"/>
  <c r="AN179" i="1"/>
  <c r="AN204" i="1"/>
  <c r="AQ204" i="1"/>
  <c r="AP181" i="1"/>
  <c r="AM181" i="1"/>
  <c r="N181" i="1"/>
  <c r="AL181" i="1" s="1"/>
  <c r="AN213" i="1"/>
  <c r="AQ213" i="1"/>
  <c r="AM192" i="1"/>
  <c r="N192" i="1"/>
  <c r="AP192" i="1"/>
  <c r="AP213" i="1"/>
  <c r="AM213" i="1"/>
  <c r="N213" i="1"/>
  <c r="AL213" i="1" s="1"/>
  <c r="AP200" i="1"/>
  <c r="AM200" i="1"/>
  <c r="N200" i="1"/>
  <c r="AP172" i="1"/>
  <c r="AM172" i="1"/>
  <c r="N172" i="1"/>
  <c r="AP184" i="1"/>
  <c r="AM184" i="1"/>
  <c r="N184" i="1"/>
  <c r="AL184" i="1" s="1"/>
  <c r="AQ172" i="1"/>
  <c r="AN172" i="1"/>
  <c r="AQ184" i="1"/>
  <c r="AN184" i="1"/>
  <c r="N206" i="1"/>
  <c r="AL206" i="1" s="1"/>
  <c r="AM206" i="1"/>
  <c r="AP206" i="1"/>
  <c r="AQ180" i="1"/>
  <c r="AN180" i="1"/>
  <c r="AQ169" i="1"/>
  <c r="AN169" i="1"/>
  <c r="AP182" i="1"/>
  <c r="AM182" i="1"/>
  <c r="N182" i="1"/>
  <c r="AL182" i="1" s="1"/>
  <c r="AQ198" i="1"/>
  <c r="AN198" i="1"/>
  <c r="AQ205" i="1"/>
  <c r="AN205" i="1"/>
  <c r="AQ202" i="1"/>
  <c r="AN202" i="1"/>
  <c r="AP173" i="1"/>
  <c r="AM173" i="1"/>
  <c r="N173" i="1"/>
  <c r="AP185" i="1"/>
  <c r="AM185" i="1"/>
  <c r="N185" i="1"/>
  <c r="AL185" i="1" s="1"/>
  <c r="AQ173" i="1"/>
  <c r="AN173" i="1"/>
  <c r="AQ185" i="1"/>
  <c r="AN185" i="1"/>
  <c r="AQ168" i="1"/>
  <c r="AN168" i="1"/>
  <c r="AQ208" i="1"/>
  <c r="AN208" i="1"/>
  <c r="AP211" i="1"/>
  <c r="AM211" i="1"/>
  <c r="N211" i="1"/>
  <c r="AL211" i="1" s="1"/>
  <c r="AP209" i="1"/>
  <c r="AM209" i="1"/>
  <c r="N209" i="1"/>
  <c r="AL209" i="1" s="1"/>
  <c r="AN192" i="1"/>
  <c r="AQ192" i="1"/>
  <c r="AP203" i="1"/>
  <c r="AM203" i="1"/>
  <c r="N203" i="1"/>
  <c r="AL203" i="1" s="1"/>
  <c r="AP174" i="1"/>
  <c r="AM174" i="1"/>
  <c r="N174" i="1"/>
  <c r="AP186" i="1"/>
  <c r="AM186" i="1"/>
  <c r="N186" i="1"/>
  <c r="AL186" i="1" s="1"/>
  <c r="AQ174" i="1"/>
  <c r="AN174" i="1"/>
  <c r="AQ186" i="1"/>
  <c r="AN186" i="1"/>
  <c r="AQ212" i="1"/>
  <c r="AN212" i="1"/>
  <c r="AP180" i="1"/>
  <c r="AM180" i="1"/>
  <c r="N180" i="1"/>
  <c r="AL180" i="1" s="1"/>
  <c r="AP195" i="1"/>
  <c r="AM195" i="1"/>
  <c r="N195" i="1"/>
  <c r="AP199" i="1"/>
  <c r="AM199" i="1"/>
  <c r="N199" i="1"/>
  <c r="AQ195" i="1"/>
  <c r="AN195" i="1"/>
  <c r="AQ170" i="1"/>
  <c r="AN170" i="1"/>
  <c r="AQ209" i="1"/>
  <c r="AN209" i="1"/>
  <c r="AP197" i="1"/>
  <c r="AM197" i="1"/>
  <c r="N197" i="1"/>
  <c r="AQ207" i="1"/>
  <c r="AN207" i="1"/>
  <c r="AP175" i="1"/>
  <c r="AM175" i="1"/>
  <c r="N175" i="1"/>
  <c r="AP187" i="1"/>
  <c r="AM187" i="1"/>
  <c r="N187" i="1"/>
  <c r="AL187" i="1" s="1"/>
  <c r="AQ175" i="1"/>
  <c r="AN175" i="1"/>
  <c r="AQ187" i="1"/>
  <c r="AN187" i="1"/>
  <c r="AN193" i="1"/>
  <c r="AQ193" i="1"/>
  <c r="AQ211" i="1"/>
  <c r="AN211" i="1"/>
  <c r="AQ181" i="1"/>
  <c r="AN181" i="1"/>
  <c r="AP196" i="1"/>
  <c r="AM196" i="1"/>
  <c r="N196" i="1"/>
  <c r="AQ182" i="1"/>
  <c r="AN182" i="1"/>
  <c r="AN203" i="1"/>
  <c r="AQ203" i="1"/>
  <c r="AQ201" i="1"/>
  <c r="AN201" i="1"/>
  <c r="AP207" i="1"/>
  <c r="AM207" i="1"/>
  <c r="N207" i="1"/>
  <c r="AL207" i="1" s="1"/>
  <c r="AP212" i="1"/>
  <c r="AM212" i="1"/>
  <c r="N212" i="1"/>
  <c r="AL212" i="1" s="1"/>
  <c r="AP176" i="1"/>
  <c r="AM176" i="1"/>
  <c r="N176" i="1"/>
  <c r="AP188" i="1"/>
  <c r="AM188" i="1"/>
  <c r="N188" i="1"/>
  <c r="AL188" i="1" s="1"/>
  <c r="AQ176" i="1"/>
  <c r="AN176" i="1"/>
  <c r="AQ188" i="1"/>
  <c r="AN188" i="1"/>
  <c r="AQ194" i="1"/>
  <c r="AN194" i="1"/>
  <c r="AN206" i="1"/>
  <c r="AQ206" i="1"/>
  <c r="N194" i="1"/>
  <c r="AP194" i="1"/>
  <c r="AM194" i="1"/>
  <c r="AP204" i="1"/>
  <c r="AM204" i="1"/>
  <c r="N204" i="1"/>
  <c r="AL204" i="1" s="1"/>
  <c r="AP198" i="1"/>
  <c r="AM198" i="1"/>
  <c r="N198" i="1"/>
  <c r="AP201" i="1"/>
  <c r="AM201" i="1"/>
  <c r="N201" i="1"/>
  <c r="AP177" i="1"/>
  <c r="AM177" i="1"/>
  <c r="N177" i="1"/>
  <c r="AP189" i="1"/>
  <c r="AM189" i="1"/>
  <c r="N189" i="1"/>
  <c r="AL189" i="1" s="1"/>
  <c r="AQ177" i="1"/>
  <c r="AN177" i="1"/>
  <c r="AQ189" i="1"/>
  <c r="AN189" i="1"/>
  <c r="AQ210" i="1"/>
  <c r="AN210" i="1"/>
  <c r="AQ197" i="1"/>
  <c r="AN197" i="1"/>
  <c r="N193" i="1"/>
  <c r="AP193" i="1"/>
  <c r="AM193" i="1"/>
  <c r="AP178" i="1"/>
  <c r="AM178" i="1"/>
  <c r="N178" i="1"/>
  <c r="AQ178" i="1"/>
  <c r="AN178" i="1"/>
  <c r="AP227" i="1"/>
  <c r="AM227" i="1"/>
  <c r="N227" i="1"/>
  <c r="AL227" i="1" s="1"/>
  <c r="AQ227" i="1"/>
  <c r="AN227" i="1"/>
  <c r="AP216" i="1"/>
  <c r="AM216" i="1"/>
  <c r="N216" i="1"/>
  <c r="AP228" i="1"/>
  <c r="AM228" i="1"/>
  <c r="N228" i="1"/>
  <c r="AL228" i="1" s="1"/>
  <c r="AQ216" i="1"/>
  <c r="AN216" i="1"/>
  <c r="AQ228" i="1"/>
  <c r="AN228" i="1"/>
  <c r="AP218" i="1"/>
  <c r="AM218" i="1"/>
  <c r="N218" i="1"/>
  <c r="AP230" i="1"/>
  <c r="AM230" i="1"/>
  <c r="N230" i="1"/>
  <c r="AL230" i="1" s="1"/>
  <c r="AQ218" i="1"/>
  <c r="AN218" i="1"/>
  <c r="AQ230" i="1"/>
  <c r="AN230" i="1"/>
  <c r="AQ217" i="1"/>
  <c r="AN217" i="1"/>
  <c r="AP219" i="1"/>
  <c r="AM219" i="1"/>
  <c r="N219" i="1"/>
  <c r="AP231" i="1"/>
  <c r="AM231" i="1"/>
  <c r="N231" i="1"/>
  <c r="AL231" i="1" s="1"/>
  <c r="AQ219" i="1"/>
  <c r="AN219" i="1"/>
  <c r="AQ231" i="1"/>
  <c r="AN231" i="1"/>
  <c r="AP220" i="1"/>
  <c r="AM220" i="1"/>
  <c r="N220" i="1"/>
  <c r="AP232" i="1"/>
  <c r="AM232" i="1"/>
  <c r="N232" i="1"/>
  <c r="AL232" i="1" s="1"/>
  <c r="AQ220" i="1"/>
  <c r="AN220" i="1"/>
  <c r="AQ232" i="1"/>
  <c r="AN232" i="1"/>
  <c r="AP229" i="1"/>
  <c r="AM229" i="1"/>
  <c r="N229" i="1"/>
  <c r="AL229" i="1" s="1"/>
  <c r="N37" i="1"/>
  <c r="AL37" i="1" s="1"/>
  <c r="AP221" i="1"/>
  <c r="AM221" i="1"/>
  <c r="N221" i="1"/>
  <c r="AP233" i="1"/>
  <c r="AM233" i="1"/>
  <c r="N233" i="1"/>
  <c r="AL233" i="1" s="1"/>
  <c r="AQ221" i="1"/>
  <c r="AN221" i="1"/>
  <c r="AQ233" i="1"/>
  <c r="AN233" i="1"/>
  <c r="AP222" i="1"/>
  <c r="AM222" i="1"/>
  <c r="N222" i="1"/>
  <c r="AP234" i="1"/>
  <c r="AM234" i="1"/>
  <c r="N234" i="1"/>
  <c r="AL234" i="1" s="1"/>
  <c r="AQ222" i="1"/>
  <c r="AN222" i="1"/>
  <c r="AQ234" i="1"/>
  <c r="AN234" i="1"/>
  <c r="AP223" i="1"/>
  <c r="AM223" i="1"/>
  <c r="N223" i="1"/>
  <c r="AP235" i="1"/>
  <c r="AM235" i="1"/>
  <c r="N235" i="1"/>
  <c r="AL235" i="1" s="1"/>
  <c r="AQ223" i="1"/>
  <c r="AN223" i="1"/>
  <c r="AQ235" i="1"/>
  <c r="AN235" i="1"/>
  <c r="AQ229" i="1"/>
  <c r="AN229" i="1"/>
  <c r="AP224" i="1"/>
  <c r="AM224" i="1"/>
  <c r="N224" i="1"/>
  <c r="AP236" i="1"/>
  <c r="AM236" i="1"/>
  <c r="N236" i="1"/>
  <c r="AL236" i="1" s="1"/>
  <c r="AQ224" i="1"/>
  <c r="AN224" i="1"/>
  <c r="AQ236" i="1"/>
  <c r="AN236" i="1"/>
  <c r="AP217" i="1"/>
  <c r="AM217" i="1"/>
  <c r="N217" i="1"/>
  <c r="AP225" i="1"/>
  <c r="AM225" i="1"/>
  <c r="N225" i="1"/>
  <c r="AP237" i="1"/>
  <c r="AM237" i="1"/>
  <c r="N237" i="1"/>
  <c r="AL237" i="1" s="1"/>
  <c r="AQ225" i="1"/>
  <c r="AN225" i="1"/>
  <c r="AQ237" i="1"/>
  <c r="AN237" i="1"/>
  <c r="AP226" i="1"/>
  <c r="AM226" i="1"/>
  <c r="N226" i="1"/>
  <c r="AQ226" i="1"/>
  <c r="AN226" i="1"/>
  <c r="AP251" i="1"/>
  <c r="AM251" i="1"/>
  <c r="N251" i="1"/>
  <c r="AL251" i="1" s="1"/>
  <c r="AQ251" i="1"/>
  <c r="AN251" i="1"/>
  <c r="AP240" i="1"/>
  <c r="AM240" i="1"/>
  <c r="N240" i="1"/>
  <c r="AL240" i="1" s="1"/>
  <c r="AP252" i="1"/>
  <c r="AM252" i="1"/>
  <c r="N252" i="1"/>
  <c r="AL252" i="1" s="1"/>
  <c r="AQ240" i="1"/>
  <c r="AN240" i="1"/>
  <c r="AQ252" i="1"/>
  <c r="AN252" i="1"/>
  <c r="AP242" i="1"/>
  <c r="AM242" i="1"/>
  <c r="N242" i="1"/>
  <c r="AL242" i="1" s="1"/>
  <c r="AP254" i="1"/>
  <c r="AM254" i="1"/>
  <c r="N254" i="1"/>
  <c r="AL254" i="1" s="1"/>
  <c r="AQ242" i="1"/>
  <c r="AN242" i="1"/>
  <c r="AQ254" i="1"/>
  <c r="AN254" i="1"/>
  <c r="AP241" i="1"/>
  <c r="AM241" i="1"/>
  <c r="N241" i="1"/>
  <c r="AL241" i="1" s="1"/>
  <c r="AP243" i="1"/>
  <c r="AM243" i="1"/>
  <c r="N243" i="1"/>
  <c r="AL243" i="1" s="1"/>
  <c r="AP255" i="1"/>
  <c r="AM255" i="1"/>
  <c r="N255" i="1"/>
  <c r="AL255" i="1" s="1"/>
  <c r="AQ243" i="1"/>
  <c r="AN243" i="1"/>
  <c r="AQ255" i="1"/>
  <c r="AN255" i="1"/>
  <c r="AP253" i="1"/>
  <c r="AM253" i="1"/>
  <c r="N253" i="1"/>
  <c r="AL253" i="1" s="1"/>
  <c r="AP244" i="1"/>
  <c r="AM244" i="1"/>
  <c r="N244" i="1"/>
  <c r="AL244" i="1" s="1"/>
  <c r="AP256" i="1"/>
  <c r="AM256" i="1"/>
  <c r="N256" i="1"/>
  <c r="AL256" i="1" s="1"/>
  <c r="AQ244" i="1"/>
  <c r="AN244" i="1"/>
  <c r="AQ256" i="1"/>
  <c r="AN256" i="1"/>
  <c r="AP245" i="1"/>
  <c r="AM245" i="1"/>
  <c r="N245" i="1"/>
  <c r="AL245" i="1" s="1"/>
  <c r="AP257" i="1"/>
  <c r="AM257" i="1"/>
  <c r="N257" i="1"/>
  <c r="AL257" i="1" s="1"/>
  <c r="AQ245" i="1"/>
  <c r="AN245" i="1"/>
  <c r="AQ257" i="1"/>
  <c r="AN257" i="1"/>
  <c r="AQ241" i="1"/>
  <c r="AN241" i="1"/>
  <c r="AP246" i="1"/>
  <c r="AM246" i="1"/>
  <c r="N246" i="1"/>
  <c r="AL246" i="1" s="1"/>
  <c r="AP258" i="1"/>
  <c r="AM258" i="1"/>
  <c r="N258" i="1"/>
  <c r="AL258" i="1" s="1"/>
  <c r="AQ246" i="1"/>
  <c r="AN246" i="1"/>
  <c r="AQ258" i="1"/>
  <c r="AN258" i="1"/>
  <c r="AQ253" i="1"/>
  <c r="AN253" i="1"/>
  <c r="AP247" i="1"/>
  <c r="AM247" i="1"/>
  <c r="N247" i="1"/>
  <c r="AL247" i="1" s="1"/>
  <c r="AP259" i="1"/>
  <c r="AM259" i="1"/>
  <c r="N259" i="1"/>
  <c r="AL259" i="1" s="1"/>
  <c r="AQ247" i="1"/>
  <c r="AN247" i="1"/>
  <c r="AQ259" i="1"/>
  <c r="AN259" i="1"/>
  <c r="AP248" i="1"/>
  <c r="AM248" i="1"/>
  <c r="N248" i="1"/>
  <c r="AL248" i="1" s="1"/>
  <c r="AP260" i="1"/>
  <c r="AM260" i="1"/>
  <c r="N260" i="1"/>
  <c r="AL260" i="1" s="1"/>
  <c r="AQ248" i="1"/>
  <c r="AN248" i="1"/>
  <c r="AQ260" i="1"/>
  <c r="AN260" i="1"/>
  <c r="AP249" i="1"/>
  <c r="AM249" i="1"/>
  <c r="N249" i="1"/>
  <c r="AL249" i="1" s="1"/>
  <c r="AP261" i="1"/>
  <c r="AM261" i="1"/>
  <c r="N261" i="1"/>
  <c r="AL261" i="1" s="1"/>
  <c r="AQ249" i="1"/>
  <c r="AN249" i="1"/>
  <c r="AQ261" i="1"/>
  <c r="AN261" i="1"/>
  <c r="AP250" i="1"/>
  <c r="AM250" i="1"/>
  <c r="N250" i="1"/>
  <c r="AL250" i="1" s="1"/>
  <c r="AQ250" i="1"/>
  <c r="AN250" i="1"/>
  <c r="AN300" i="1"/>
  <c r="AQ300" i="1"/>
  <c r="AQ54" i="1"/>
  <c r="AN54" i="1"/>
  <c r="AP107" i="1"/>
  <c r="AM107" i="1"/>
  <c r="N107" i="1"/>
  <c r="AL107" i="1" s="1"/>
  <c r="AQ102" i="1"/>
  <c r="AN102" i="1"/>
  <c r="AP275" i="1"/>
  <c r="AM275" i="1"/>
  <c r="N275" i="1"/>
  <c r="AL275" i="1" s="1"/>
  <c r="AQ275" i="1"/>
  <c r="AN275" i="1"/>
  <c r="N46" i="1"/>
  <c r="AL46" i="1" s="1"/>
  <c r="AM46" i="1"/>
  <c r="AO46" i="1" s="1"/>
  <c r="AN135" i="1"/>
  <c r="AQ135" i="1"/>
  <c r="AQ78" i="1"/>
  <c r="AN78" i="1"/>
  <c r="AQ295" i="1"/>
  <c r="AN295" i="1"/>
  <c r="AQ294" i="1"/>
  <c r="AN294" i="1"/>
  <c r="AP78" i="1"/>
  <c r="AM78" i="1"/>
  <c r="N78" i="1"/>
  <c r="AL78" i="1" s="1"/>
  <c r="AQ128" i="1"/>
  <c r="AN128" i="1"/>
  <c r="AN76" i="1"/>
  <c r="AQ76" i="1"/>
  <c r="AP293" i="1"/>
  <c r="AM293" i="1"/>
  <c r="N293" i="1"/>
  <c r="AL293" i="1" s="1"/>
  <c r="AQ104" i="1"/>
  <c r="AN104" i="1"/>
  <c r="AP123" i="1"/>
  <c r="AM123" i="1"/>
  <c r="N123" i="1"/>
  <c r="AL123" i="1" s="1"/>
  <c r="AQ93" i="1"/>
  <c r="AN93" i="1"/>
  <c r="AQ114" i="1"/>
  <c r="AN114" i="1"/>
  <c r="N102" i="1"/>
  <c r="AL102" i="1" s="1"/>
  <c r="AP102" i="1"/>
  <c r="AM102" i="1"/>
  <c r="AP288" i="1"/>
  <c r="AM288" i="1"/>
  <c r="N288" i="1"/>
  <c r="AL288" i="1" s="1"/>
  <c r="AN69" i="1"/>
  <c r="AQ69" i="1"/>
  <c r="AP134" i="1"/>
  <c r="AM134" i="1"/>
  <c r="N134" i="1"/>
  <c r="AL134" i="1" s="1"/>
  <c r="N60" i="1"/>
  <c r="AL60" i="1" s="1"/>
  <c r="AP60" i="1"/>
  <c r="AM60" i="1"/>
  <c r="AQ112" i="1"/>
  <c r="AN112" i="1"/>
  <c r="AQ77" i="1"/>
  <c r="AN77" i="1"/>
  <c r="AQ111" i="1"/>
  <c r="AN111" i="1"/>
  <c r="AP264" i="1"/>
  <c r="AM264" i="1"/>
  <c r="N264" i="1"/>
  <c r="AL264" i="1" s="1"/>
  <c r="AP276" i="1"/>
  <c r="AM276" i="1"/>
  <c r="N276" i="1"/>
  <c r="AL276" i="1" s="1"/>
  <c r="AQ264" i="1"/>
  <c r="AN264" i="1"/>
  <c r="AQ276" i="1"/>
  <c r="AN276" i="1"/>
  <c r="AP292" i="1"/>
  <c r="AM292" i="1"/>
  <c r="N292" i="1"/>
  <c r="AL292" i="1" s="1"/>
  <c r="AQ72" i="1"/>
  <c r="AN72" i="1"/>
  <c r="AN87" i="1"/>
  <c r="AQ87" i="1"/>
  <c r="AM38" i="1"/>
  <c r="AO38" i="1" s="1"/>
  <c r="N38" i="1"/>
  <c r="AL38" i="1" s="1"/>
  <c r="AP104" i="1"/>
  <c r="AM104" i="1"/>
  <c r="AO104" i="1" s="1"/>
  <c r="N104" i="1"/>
  <c r="AL104" i="1" s="1"/>
  <c r="AQ108" i="1"/>
  <c r="AN108" i="1"/>
  <c r="AP98" i="1"/>
  <c r="AM98" i="1"/>
  <c r="N98" i="1"/>
  <c r="AL98" i="1" s="1"/>
  <c r="AP116" i="1"/>
  <c r="AM116" i="1"/>
  <c r="N116" i="1"/>
  <c r="AL116" i="1" s="1"/>
  <c r="AQ81" i="1"/>
  <c r="AN81" i="1"/>
  <c r="AQ100" i="1"/>
  <c r="AN100" i="1"/>
  <c r="AQ97" i="1"/>
  <c r="AN97" i="1"/>
  <c r="AM133" i="1"/>
  <c r="N133" i="1"/>
  <c r="AL133" i="1" s="1"/>
  <c r="AP133" i="1"/>
  <c r="AQ86" i="1"/>
  <c r="AN86" i="1"/>
  <c r="N126" i="1"/>
  <c r="AL126" i="1" s="1"/>
  <c r="AP126" i="1"/>
  <c r="AM126" i="1"/>
  <c r="AQ67" i="1"/>
  <c r="AN67" i="1"/>
  <c r="AQ103" i="1"/>
  <c r="AN103" i="1"/>
  <c r="AQ64" i="1"/>
  <c r="AN64" i="1"/>
  <c r="AQ302" i="1"/>
  <c r="AN302" i="1"/>
  <c r="AP266" i="1"/>
  <c r="AM266" i="1"/>
  <c r="N266" i="1"/>
  <c r="AL266" i="1" s="1"/>
  <c r="AP278" i="1"/>
  <c r="AM278" i="1"/>
  <c r="N278" i="1"/>
  <c r="AL278" i="1" s="1"/>
  <c r="AQ266" i="1"/>
  <c r="AN266" i="1"/>
  <c r="AQ278" i="1"/>
  <c r="AN278" i="1"/>
  <c r="AQ82" i="1"/>
  <c r="AN82" i="1"/>
  <c r="AQ129" i="1"/>
  <c r="AN129" i="1"/>
  <c r="AP103" i="1"/>
  <c r="AM103" i="1"/>
  <c r="N103" i="1"/>
  <c r="AL103" i="1" s="1"/>
  <c r="AQ277" i="1"/>
  <c r="AN277" i="1"/>
  <c r="AM40" i="1"/>
  <c r="AO40" i="1" s="1"/>
  <c r="N40" i="1"/>
  <c r="AL40" i="1" s="1"/>
  <c r="AP141" i="1"/>
  <c r="AM141" i="1"/>
  <c r="N141" i="1"/>
  <c r="AL141" i="1" s="1"/>
  <c r="AP87" i="1"/>
  <c r="AM87" i="1"/>
  <c r="N87" i="1"/>
  <c r="AL87" i="1" s="1"/>
  <c r="AP117" i="1"/>
  <c r="AM117" i="1"/>
  <c r="N117" i="1"/>
  <c r="AL117" i="1" s="1"/>
  <c r="AQ134" i="1"/>
  <c r="AN134" i="1"/>
  <c r="AQ98" i="1"/>
  <c r="AN98" i="1"/>
  <c r="AQ113" i="1"/>
  <c r="AN113" i="1"/>
  <c r="AP310" i="1"/>
  <c r="AM310" i="1"/>
  <c r="N310" i="1"/>
  <c r="AL310" i="1" s="1"/>
  <c r="AQ117" i="1"/>
  <c r="AN117" i="1"/>
  <c r="AP129" i="1"/>
  <c r="AM129" i="1"/>
  <c r="N129" i="1"/>
  <c r="AL129" i="1" s="1"/>
  <c r="AQ75" i="1"/>
  <c r="AN75" i="1"/>
  <c r="AQ310" i="1"/>
  <c r="AN310" i="1"/>
  <c r="AN137" i="1"/>
  <c r="AQ137" i="1"/>
  <c r="AP302" i="1"/>
  <c r="AM302" i="1"/>
  <c r="N302" i="1"/>
  <c r="AL302" i="1" s="1"/>
  <c r="AQ80" i="1"/>
  <c r="AN80" i="1"/>
  <c r="N122" i="1"/>
  <c r="AL122" i="1" s="1"/>
  <c r="AP122" i="1"/>
  <c r="AM122" i="1"/>
  <c r="AQ49" i="1"/>
  <c r="AN49" i="1"/>
  <c r="AP59" i="1"/>
  <c r="AM59" i="1"/>
  <c r="N59" i="1"/>
  <c r="AL59" i="1" s="1"/>
  <c r="AQ296" i="1"/>
  <c r="AN296" i="1"/>
  <c r="AP267" i="1"/>
  <c r="AM267" i="1"/>
  <c r="N267" i="1"/>
  <c r="AL267" i="1" s="1"/>
  <c r="AP279" i="1"/>
  <c r="AM279" i="1"/>
  <c r="N279" i="1"/>
  <c r="AL279" i="1" s="1"/>
  <c r="AQ267" i="1"/>
  <c r="AN267" i="1"/>
  <c r="AQ279" i="1"/>
  <c r="AN279" i="1"/>
  <c r="AP61" i="1"/>
  <c r="AM61" i="1"/>
  <c r="N61" i="1"/>
  <c r="AL61" i="1" s="1"/>
  <c r="AQ89" i="1"/>
  <c r="AN89" i="1"/>
  <c r="AN289" i="1"/>
  <c r="AQ289" i="1"/>
  <c r="AM99" i="1"/>
  <c r="N99" i="1"/>
  <c r="AL99" i="1" s="1"/>
  <c r="AP99" i="1"/>
  <c r="N91" i="1"/>
  <c r="AL91" i="1" s="1"/>
  <c r="AP91" i="1"/>
  <c r="AM91" i="1"/>
  <c r="AM41" i="1"/>
  <c r="AO41" i="1" s="1"/>
  <c r="N41" i="1"/>
  <c r="AL41" i="1" s="1"/>
  <c r="AM137" i="1"/>
  <c r="AP137" i="1"/>
  <c r="N137" i="1"/>
  <c r="AL137" i="1" s="1"/>
  <c r="AP83" i="1"/>
  <c r="AM83" i="1"/>
  <c r="N83" i="1"/>
  <c r="AL83" i="1" s="1"/>
  <c r="AP140" i="1"/>
  <c r="AM140" i="1"/>
  <c r="N140" i="1"/>
  <c r="AL140" i="1" s="1"/>
  <c r="AP290" i="1"/>
  <c r="AM290" i="1"/>
  <c r="N290" i="1"/>
  <c r="AL290" i="1" s="1"/>
  <c r="AP114" i="1"/>
  <c r="AM114" i="1"/>
  <c r="N114" i="1"/>
  <c r="AL114" i="1" s="1"/>
  <c r="AQ51" i="1"/>
  <c r="AN51" i="1"/>
  <c r="AQ305" i="1"/>
  <c r="AN305" i="1"/>
  <c r="AP294" i="1"/>
  <c r="AM294" i="1"/>
  <c r="N294" i="1"/>
  <c r="AL294" i="1" s="1"/>
  <c r="AQ138" i="1"/>
  <c r="AN138" i="1"/>
  <c r="AP113" i="1"/>
  <c r="AM113" i="1"/>
  <c r="N113" i="1"/>
  <c r="AL113" i="1" s="1"/>
  <c r="AP93" i="1"/>
  <c r="AM93" i="1"/>
  <c r="N93" i="1"/>
  <c r="AL93" i="1" s="1"/>
  <c r="AQ304" i="1"/>
  <c r="AN304" i="1"/>
  <c r="AQ131" i="1"/>
  <c r="AN131" i="1"/>
  <c r="AP66" i="1"/>
  <c r="AM66" i="1"/>
  <c r="N66" i="1"/>
  <c r="AL66" i="1" s="1"/>
  <c r="AQ74" i="1"/>
  <c r="AN74" i="1"/>
  <c r="AQ309" i="1"/>
  <c r="AN309" i="1"/>
  <c r="AN63" i="1"/>
  <c r="AQ63" i="1"/>
  <c r="AQ136" i="1"/>
  <c r="AN136" i="1"/>
  <c r="AQ56" i="1"/>
  <c r="AN56" i="1"/>
  <c r="AQ290" i="1"/>
  <c r="AN290" i="1"/>
  <c r="AP268" i="1"/>
  <c r="AM268" i="1"/>
  <c r="N268" i="1"/>
  <c r="AL268" i="1" s="1"/>
  <c r="AP280" i="1"/>
  <c r="AM280" i="1"/>
  <c r="N280" i="1"/>
  <c r="AL280" i="1" s="1"/>
  <c r="AQ268" i="1"/>
  <c r="AN268" i="1"/>
  <c r="AQ280" i="1"/>
  <c r="AN280" i="1"/>
  <c r="AP127" i="1"/>
  <c r="AM127" i="1"/>
  <c r="N127" i="1"/>
  <c r="AL127" i="1" s="1"/>
  <c r="AP74" i="1"/>
  <c r="AM74" i="1"/>
  <c r="N74" i="1"/>
  <c r="AL74" i="1" s="1"/>
  <c r="AP265" i="1"/>
  <c r="AM265" i="1"/>
  <c r="N265" i="1"/>
  <c r="AL265" i="1" s="1"/>
  <c r="N42" i="1"/>
  <c r="AL42" i="1" s="1"/>
  <c r="AM42" i="1"/>
  <c r="AO42" i="1" s="1"/>
  <c r="AP79" i="1"/>
  <c r="AM79" i="1"/>
  <c r="N79" i="1"/>
  <c r="AL79" i="1" s="1"/>
  <c r="N136" i="1"/>
  <c r="AL136" i="1" s="1"/>
  <c r="AP136" i="1"/>
  <c r="AM136" i="1"/>
  <c r="AO136" i="1" s="1"/>
  <c r="AQ105" i="1"/>
  <c r="AN105" i="1"/>
  <c r="AP100" i="1"/>
  <c r="AM100" i="1"/>
  <c r="N100" i="1"/>
  <c r="AL100" i="1" s="1"/>
  <c r="N55" i="1"/>
  <c r="AL55" i="1" s="1"/>
  <c r="AM55" i="1"/>
  <c r="AP55" i="1"/>
  <c r="AQ299" i="1"/>
  <c r="AN299" i="1"/>
  <c r="AP54" i="1"/>
  <c r="AM54" i="1"/>
  <c r="N54" i="1"/>
  <c r="AL54" i="1" s="1"/>
  <c r="AN132" i="1"/>
  <c r="AQ132" i="1"/>
  <c r="AN140" i="1"/>
  <c r="AQ140" i="1"/>
  <c r="AM89" i="1"/>
  <c r="AP89" i="1"/>
  <c r="N89" i="1"/>
  <c r="AL89" i="1" s="1"/>
  <c r="AQ298" i="1"/>
  <c r="AN298" i="1"/>
  <c r="AQ125" i="1"/>
  <c r="AN125" i="1"/>
  <c r="N64" i="1"/>
  <c r="AL64" i="1" s="1"/>
  <c r="AM64" i="1"/>
  <c r="AP64" i="1"/>
  <c r="AP101" i="1"/>
  <c r="AM101" i="1"/>
  <c r="N101" i="1"/>
  <c r="AL101" i="1" s="1"/>
  <c r="AQ303" i="1"/>
  <c r="AN303" i="1"/>
  <c r="AP92" i="1"/>
  <c r="AM92" i="1"/>
  <c r="N92" i="1"/>
  <c r="AL92" i="1" s="1"/>
  <c r="AQ130" i="1"/>
  <c r="AN130" i="1"/>
  <c r="AQ91" i="1"/>
  <c r="AN91" i="1"/>
  <c r="AM307" i="1"/>
  <c r="N307" i="1"/>
  <c r="AL307" i="1" s="1"/>
  <c r="AP307" i="1"/>
  <c r="AP269" i="1"/>
  <c r="AM269" i="1"/>
  <c r="N269" i="1"/>
  <c r="AL269" i="1" s="1"/>
  <c r="AP281" i="1"/>
  <c r="AM281" i="1"/>
  <c r="N281" i="1"/>
  <c r="AL281" i="1" s="1"/>
  <c r="AQ269" i="1"/>
  <c r="AN269" i="1"/>
  <c r="AQ281" i="1"/>
  <c r="AN281" i="1"/>
  <c r="AQ84" i="1"/>
  <c r="AN84" i="1"/>
  <c r="AP110" i="1"/>
  <c r="AM110" i="1"/>
  <c r="N110" i="1"/>
  <c r="AL110" i="1" s="1"/>
  <c r="N39" i="1"/>
  <c r="AL39" i="1" s="1"/>
  <c r="AM39" i="1"/>
  <c r="AO39" i="1" s="1"/>
  <c r="AP289" i="1"/>
  <c r="AM289" i="1"/>
  <c r="N289" i="1"/>
  <c r="AL289" i="1" s="1"/>
  <c r="AN92" i="1"/>
  <c r="AQ92" i="1"/>
  <c r="AQ308" i="1"/>
  <c r="AN308" i="1"/>
  <c r="N65" i="1"/>
  <c r="AL65" i="1" s="1"/>
  <c r="AP65" i="1"/>
  <c r="AM65" i="1"/>
  <c r="AP75" i="1"/>
  <c r="AM75" i="1"/>
  <c r="N75" i="1"/>
  <c r="AL75" i="1" s="1"/>
  <c r="AP69" i="1"/>
  <c r="AM69" i="1"/>
  <c r="N69" i="1"/>
  <c r="AL69" i="1" s="1"/>
  <c r="AQ126" i="1"/>
  <c r="AN126" i="1"/>
  <c r="AM85" i="1"/>
  <c r="N85" i="1"/>
  <c r="AL85" i="1" s="1"/>
  <c r="AP85" i="1"/>
  <c r="AQ292" i="1"/>
  <c r="AN292" i="1"/>
  <c r="AP51" i="1"/>
  <c r="AM51" i="1"/>
  <c r="N51" i="1"/>
  <c r="AL51" i="1" s="1"/>
  <c r="AP96" i="1"/>
  <c r="AM96" i="1"/>
  <c r="N96" i="1"/>
  <c r="AL96" i="1" s="1"/>
  <c r="AN297" i="1"/>
  <c r="AQ297" i="1"/>
  <c r="N88" i="1"/>
  <c r="AL88" i="1" s="1"/>
  <c r="AP88" i="1"/>
  <c r="AM88" i="1"/>
  <c r="AQ124" i="1"/>
  <c r="AN124" i="1"/>
  <c r="AQ85" i="1"/>
  <c r="AN85" i="1"/>
  <c r="AP303" i="1"/>
  <c r="AM303" i="1"/>
  <c r="N303" i="1"/>
  <c r="AL303" i="1" s="1"/>
  <c r="AP270" i="1"/>
  <c r="AM270" i="1"/>
  <c r="N270" i="1"/>
  <c r="AL270" i="1" s="1"/>
  <c r="AP282" i="1"/>
  <c r="AM282" i="1"/>
  <c r="N282" i="1"/>
  <c r="AL282" i="1" s="1"/>
  <c r="AQ270" i="1"/>
  <c r="AN270" i="1"/>
  <c r="AQ282" i="1"/>
  <c r="AN282" i="1"/>
  <c r="N82" i="1"/>
  <c r="AL82" i="1" s="1"/>
  <c r="AP82" i="1"/>
  <c r="AM82" i="1"/>
  <c r="AP57" i="1"/>
  <c r="AM57" i="1"/>
  <c r="N57" i="1"/>
  <c r="AL57" i="1" s="1"/>
  <c r="AQ288" i="1"/>
  <c r="AN288" i="1"/>
  <c r="AM111" i="1"/>
  <c r="N111" i="1"/>
  <c r="AL111" i="1" s="1"/>
  <c r="AP111" i="1"/>
  <c r="AQ265" i="1"/>
  <c r="AN265" i="1"/>
  <c r="AP125" i="1"/>
  <c r="AM125" i="1"/>
  <c r="N125" i="1"/>
  <c r="AL125" i="1" s="1"/>
  <c r="N44" i="1"/>
  <c r="AL44" i="1" s="1"/>
  <c r="AM44" i="1"/>
  <c r="AO44" i="1" s="1"/>
  <c r="AQ139" i="1"/>
  <c r="AN139" i="1"/>
  <c r="AQ60" i="1"/>
  <c r="AN60" i="1"/>
  <c r="AP128" i="1"/>
  <c r="AM128" i="1"/>
  <c r="N128" i="1"/>
  <c r="AL128" i="1" s="1"/>
  <c r="AQ52" i="1"/>
  <c r="AN52" i="1"/>
  <c r="AQ133" i="1"/>
  <c r="AN133" i="1"/>
  <c r="AQ65" i="1"/>
  <c r="AN65" i="1"/>
  <c r="AP62" i="1"/>
  <c r="AM62" i="1"/>
  <c r="N62" i="1"/>
  <c r="AL62" i="1" s="1"/>
  <c r="AQ120" i="1"/>
  <c r="AN120" i="1"/>
  <c r="AP58" i="1"/>
  <c r="N58" i="1"/>
  <c r="AL58" i="1" s="1"/>
  <c r="AM58" i="1"/>
  <c r="AP81" i="1"/>
  <c r="AM81" i="1"/>
  <c r="N81" i="1"/>
  <c r="AL81" i="1" s="1"/>
  <c r="AQ141" i="1"/>
  <c r="AN141" i="1"/>
  <c r="AP308" i="1"/>
  <c r="AM308" i="1"/>
  <c r="N308" i="1"/>
  <c r="AL308" i="1" s="1"/>
  <c r="AQ55" i="1"/>
  <c r="AN55" i="1"/>
  <c r="AQ106" i="1"/>
  <c r="AN106" i="1"/>
  <c r="AQ291" i="1"/>
  <c r="AN291" i="1"/>
  <c r="AP84" i="1"/>
  <c r="AM84" i="1"/>
  <c r="N84" i="1"/>
  <c r="AL84" i="1" s="1"/>
  <c r="AP50" i="1"/>
  <c r="AM50" i="1"/>
  <c r="N50" i="1"/>
  <c r="AL50" i="1" s="1"/>
  <c r="AQ79" i="1"/>
  <c r="AN79" i="1"/>
  <c r="AP299" i="1"/>
  <c r="AM299" i="1"/>
  <c r="N299" i="1"/>
  <c r="AL299" i="1" s="1"/>
  <c r="AP271" i="1"/>
  <c r="AM271" i="1"/>
  <c r="N271" i="1"/>
  <c r="AL271" i="1" s="1"/>
  <c r="AP283" i="1"/>
  <c r="AM283" i="1"/>
  <c r="N283" i="1"/>
  <c r="AL283" i="1" s="1"/>
  <c r="AQ271" i="1"/>
  <c r="AN271" i="1"/>
  <c r="AQ283" i="1"/>
  <c r="AN283" i="1"/>
  <c r="AQ109" i="1"/>
  <c r="AN109" i="1"/>
  <c r="N138" i="1"/>
  <c r="AL138" i="1" s="1"/>
  <c r="AP138" i="1"/>
  <c r="AM138" i="1"/>
  <c r="AP106" i="1"/>
  <c r="AM106" i="1"/>
  <c r="N106" i="1"/>
  <c r="AL106" i="1" s="1"/>
  <c r="AP130" i="1"/>
  <c r="AM130" i="1"/>
  <c r="N130" i="1"/>
  <c r="AL130" i="1" s="1"/>
  <c r="AQ58" i="1"/>
  <c r="AN58" i="1"/>
  <c r="AM121" i="1"/>
  <c r="AP121" i="1"/>
  <c r="N121" i="1"/>
  <c r="AL121" i="1" s="1"/>
  <c r="AM43" i="1"/>
  <c r="AO43" i="1" s="1"/>
  <c r="N43" i="1"/>
  <c r="AL43" i="1" s="1"/>
  <c r="AP68" i="1"/>
  <c r="AM68" i="1"/>
  <c r="N68" i="1"/>
  <c r="AL68" i="1" s="1"/>
  <c r="AQ115" i="1"/>
  <c r="AN115" i="1"/>
  <c r="AM37" i="1"/>
  <c r="AO37" i="1" s="1"/>
  <c r="AQ47" i="1"/>
  <c r="AN47" i="1"/>
  <c r="AQ107" i="1"/>
  <c r="AN107" i="1"/>
  <c r="AP124" i="1"/>
  <c r="AM124" i="1"/>
  <c r="N124" i="1"/>
  <c r="AL124" i="1" s="1"/>
  <c r="AQ127" i="1"/>
  <c r="AN127" i="1"/>
  <c r="AP53" i="1"/>
  <c r="AM53" i="1"/>
  <c r="N53" i="1"/>
  <c r="AL53" i="1" s="1"/>
  <c r="AP309" i="1"/>
  <c r="AM309" i="1"/>
  <c r="N309" i="1"/>
  <c r="AL309" i="1" s="1"/>
  <c r="AP48" i="1"/>
  <c r="AM48" i="1"/>
  <c r="N48" i="1"/>
  <c r="AL48" i="1" s="1"/>
  <c r="AP139" i="1"/>
  <c r="AM139" i="1"/>
  <c r="N139" i="1"/>
  <c r="AL139" i="1" s="1"/>
  <c r="N67" i="1"/>
  <c r="AL67" i="1" s="1"/>
  <c r="AP67" i="1"/>
  <c r="AM67" i="1"/>
  <c r="AP77" i="1"/>
  <c r="AM77" i="1"/>
  <c r="N77" i="1"/>
  <c r="AL77" i="1" s="1"/>
  <c r="AP306" i="1"/>
  <c r="AM306" i="1"/>
  <c r="N306" i="1"/>
  <c r="AL306" i="1" s="1"/>
  <c r="AP304" i="1"/>
  <c r="AM304" i="1"/>
  <c r="N304" i="1"/>
  <c r="AL304" i="1" s="1"/>
  <c r="AQ53" i="1"/>
  <c r="AN53" i="1"/>
  <c r="AM109" i="1"/>
  <c r="N109" i="1"/>
  <c r="AL109" i="1" s="1"/>
  <c r="AP109" i="1"/>
  <c r="AQ96" i="1"/>
  <c r="AN96" i="1"/>
  <c r="AP80" i="1"/>
  <c r="AM80" i="1"/>
  <c r="N80" i="1"/>
  <c r="AL80" i="1" s="1"/>
  <c r="AP108" i="1"/>
  <c r="AM108" i="1"/>
  <c r="N108" i="1"/>
  <c r="AL108" i="1" s="1"/>
  <c r="AQ73" i="1"/>
  <c r="AN73" i="1"/>
  <c r="AP295" i="1"/>
  <c r="AM295" i="1"/>
  <c r="AO295" i="1" s="1"/>
  <c r="N295" i="1"/>
  <c r="AL295" i="1" s="1"/>
  <c r="AP272" i="1"/>
  <c r="AM272" i="1"/>
  <c r="N272" i="1"/>
  <c r="AL272" i="1" s="1"/>
  <c r="AP284" i="1"/>
  <c r="AM284" i="1"/>
  <c r="AO284" i="1" s="1"/>
  <c r="N284" i="1"/>
  <c r="AL284" i="1" s="1"/>
  <c r="AQ272" i="1"/>
  <c r="AN272" i="1"/>
  <c r="AQ284" i="1"/>
  <c r="AN284" i="1"/>
  <c r="AQ301" i="1"/>
  <c r="AN301" i="1"/>
  <c r="AP63" i="1"/>
  <c r="AM63" i="1"/>
  <c r="N63" i="1"/>
  <c r="AL63" i="1" s="1"/>
  <c r="AP97" i="1"/>
  <c r="AM97" i="1"/>
  <c r="N97" i="1"/>
  <c r="AL97" i="1" s="1"/>
  <c r="AP277" i="1"/>
  <c r="AM277" i="1"/>
  <c r="N277" i="1"/>
  <c r="AL277" i="1" s="1"/>
  <c r="AQ123" i="1"/>
  <c r="AN123" i="1"/>
  <c r="AP132" i="1"/>
  <c r="AM132" i="1"/>
  <c r="N132" i="1"/>
  <c r="AL132" i="1" s="1"/>
  <c r="AQ293" i="1"/>
  <c r="AN293" i="1"/>
  <c r="AM35" i="1"/>
  <c r="AO35" i="1" s="1"/>
  <c r="AM45" i="1"/>
  <c r="AO45" i="1" s="1"/>
  <c r="N45" i="1"/>
  <c r="AL45" i="1" s="1"/>
  <c r="AN101" i="1"/>
  <c r="AQ101" i="1"/>
  <c r="AQ50" i="1"/>
  <c r="AN50" i="1"/>
  <c r="AN99" i="1"/>
  <c r="AQ99" i="1"/>
  <c r="N120" i="1"/>
  <c r="AL120" i="1" s="1"/>
  <c r="AP120" i="1"/>
  <c r="AM120" i="1"/>
  <c r="AP90" i="1"/>
  <c r="AM90" i="1"/>
  <c r="N90" i="1"/>
  <c r="AL90" i="1" s="1"/>
  <c r="AQ121" i="1"/>
  <c r="AN121" i="1"/>
  <c r="AP305" i="1"/>
  <c r="AM305" i="1"/>
  <c r="AO305" i="1" s="1"/>
  <c r="N305" i="1"/>
  <c r="AL305" i="1" s="1"/>
  <c r="AP49" i="1"/>
  <c r="AM49" i="1"/>
  <c r="N49" i="1"/>
  <c r="AL49" i="1" s="1"/>
  <c r="AP135" i="1"/>
  <c r="AM135" i="1"/>
  <c r="AO135" i="1" s="1"/>
  <c r="N135" i="1"/>
  <c r="AL135" i="1" s="1"/>
  <c r="AQ68" i="1"/>
  <c r="AN68" i="1"/>
  <c r="AM73" i="1"/>
  <c r="AP73" i="1"/>
  <c r="N73" i="1"/>
  <c r="AL73" i="1" s="1"/>
  <c r="N300" i="1"/>
  <c r="AL300" i="1" s="1"/>
  <c r="AP300" i="1"/>
  <c r="AM300" i="1"/>
  <c r="AN62" i="1"/>
  <c r="AQ62" i="1"/>
  <c r="AQ116" i="1"/>
  <c r="AN116" i="1"/>
  <c r="AN59" i="1"/>
  <c r="AQ59" i="1"/>
  <c r="N76" i="1"/>
  <c r="AL76" i="1" s="1"/>
  <c r="AP76" i="1"/>
  <c r="AM76" i="1"/>
  <c r="AP298" i="1"/>
  <c r="AM298" i="1"/>
  <c r="N298" i="1"/>
  <c r="AL298" i="1" s="1"/>
  <c r="AM291" i="1"/>
  <c r="N291" i="1"/>
  <c r="AL291" i="1" s="1"/>
  <c r="AP291" i="1"/>
  <c r="AP273" i="1"/>
  <c r="AM273" i="1"/>
  <c r="N273" i="1"/>
  <c r="AL273" i="1" s="1"/>
  <c r="AP285" i="1"/>
  <c r="AM285" i="1"/>
  <c r="N285" i="1"/>
  <c r="AL285" i="1" s="1"/>
  <c r="AQ273" i="1"/>
  <c r="AN273" i="1"/>
  <c r="AQ285" i="1"/>
  <c r="AN285" i="1"/>
  <c r="AP297" i="1"/>
  <c r="AM297" i="1"/>
  <c r="N297" i="1"/>
  <c r="AL297" i="1" s="1"/>
  <c r="AQ61" i="1"/>
  <c r="AN61" i="1"/>
  <c r="AQ83" i="1"/>
  <c r="AN83" i="1"/>
  <c r="AP115" i="1"/>
  <c r="AM115" i="1"/>
  <c r="N115" i="1"/>
  <c r="AL115" i="1" s="1"/>
  <c r="AP56" i="1"/>
  <c r="AM56" i="1"/>
  <c r="N56" i="1"/>
  <c r="AL56" i="1" s="1"/>
  <c r="N47" i="1"/>
  <c r="AL47" i="1" s="1"/>
  <c r="AM47" i="1"/>
  <c r="AP47" i="1"/>
  <c r="AM36" i="1"/>
  <c r="AO36" i="1" s="1"/>
  <c r="AP105" i="1"/>
  <c r="AM105" i="1"/>
  <c r="N105" i="1"/>
  <c r="AL105" i="1" s="1"/>
  <c r="AQ90" i="1"/>
  <c r="AN90" i="1"/>
  <c r="AQ307" i="1"/>
  <c r="AN307" i="1"/>
  <c r="AN306" i="1"/>
  <c r="AQ306" i="1"/>
  <c r="N86" i="1"/>
  <c r="AL86" i="1" s="1"/>
  <c r="AP86" i="1"/>
  <c r="AM86" i="1"/>
  <c r="AO86" i="1" s="1"/>
  <c r="AQ57" i="1"/>
  <c r="AN57" i="1"/>
  <c r="AN88" i="1"/>
  <c r="AQ88" i="1"/>
  <c r="AP301" i="1"/>
  <c r="AM301" i="1"/>
  <c r="N301" i="1"/>
  <c r="AL301" i="1" s="1"/>
  <c r="AQ66" i="1"/>
  <c r="AN66" i="1"/>
  <c r="AM131" i="1"/>
  <c r="N131" i="1"/>
  <c r="AL131" i="1" s="1"/>
  <c r="AP131" i="1"/>
  <c r="AP52" i="1"/>
  <c r="AM52" i="1"/>
  <c r="N52" i="1"/>
  <c r="AL52" i="1" s="1"/>
  <c r="AP112" i="1"/>
  <c r="AM112" i="1"/>
  <c r="N112" i="1"/>
  <c r="AL112" i="1" s="1"/>
  <c r="N296" i="1"/>
  <c r="AL296" i="1" s="1"/>
  <c r="AP296" i="1"/>
  <c r="AM296" i="1"/>
  <c r="AQ48" i="1"/>
  <c r="AN48" i="1"/>
  <c r="AQ122" i="1"/>
  <c r="AN122" i="1"/>
  <c r="N72" i="1"/>
  <c r="AL72" i="1" s="1"/>
  <c r="AM72" i="1"/>
  <c r="AP72" i="1"/>
  <c r="AQ110" i="1"/>
  <c r="AN110" i="1"/>
  <c r="AP274" i="1"/>
  <c r="AM274" i="1"/>
  <c r="N274" i="1"/>
  <c r="AL274" i="1" s="1"/>
  <c r="AQ274" i="1"/>
  <c r="AN274" i="1"/>
  <c r="L18" i="4"/>
  <c r="L19" i="4"/>
  <c r="L20" i="4"/>
  <c r="B22" i="3"/>
  <c r="B21" i="3"/>
  <c r="B20" i="3"/>
  <c r="B19" i="3"/>
  <c r="B18" i="3"/>
  <c r="B17" i="3"/>
  <c r="AO642" i="1" l="1"/>
  <c r="AO637" i="1"/>
  <c r="AO204" i="1"/>
  <c r="AO198" i="1"/>
  <c r="AO112" i="1"/>
  <c r="G35" i="72"/>
  <c r="F634" i="1"/>
  <c r="H35" i="72"/>
  <c r="F635" i="1"/>
  <c r="W35" i="72"/>
  <c r="F650" i="1"/>
  <c r="C35" i="72"/>
  <c r="F630" i="1"/>
  <c r="K35" i="72"/>
  <c r="F638" i="1"/>
  <c r="F637" i="1"/>
  <c r="M35" i="72"/>
  <c r="F640" i="1"/>
  <c r="AP644" i="1"/>
  <c r="AO644" i="1"/>
  <c r="AP646" i="1"/>
  <c r="AO646" i="1"/>
  <c r="AP650" i="1"/>
  <c r="AO650" i="1"/>
  <c r="AP652" i="1"/>
  <c r="AO652" i="1"/>
  <c r="Y35" i="72"/>
  <c r="F652" i="1"/>
  <c r="O35" i="72"/>
  <c r="F642" i="1"/>
  <c r="AP639" i="1"/>
  <c r="AO639" i="1"/>
  <c r="AP641" i="1"/>
  <c r="AO641" i="1"/>
  <c r="AP632" i="1"/>
  <c r="AO632" i="1"/>
  <c r="AP649" i="1"/>
  <c r="AO649" i="1"/>
  <c r="AP630" i="1"/>
  <c r="AO630" i="1"/>
  <c r="AP634" i="1"/>
  <c r="AO634" i="1"/>
  <c r="U35" i="72"/>
  <c r="F648" i="1"/>
  <c r="P35" i="72"/>
  <c r="F643" i="1"/>
  <c r="AP638" i="1"/>
  <c r="AO638" i="1"/>
  <c r="AP648" i="1"/>
  <c r="AO648" i="1"/>
  <c r="AP643" i="1"/>
  <c r="AO643" i="1"/>
  <c r="Z35" i="72"/>
  <c r="F653" i="1"/>
  <c r="AP635" i="1"/>
  <c r="AO635" i="1"/>
  <c r="V35" i="72"/>
  <c r="F649" i="1"/>
  <c r="F35" i="72"/>
  <c r="F633" i="1"/>
  <c r="AP645" i="1"/>
  <c r="AO645" i="1"/>
  <c r="E35" i="72"/>
  <c r="F632" i="1"/>
  <c r="AP636" i="1"/>
  <c r="AO636" i="1"/>
  <c r="T35" i="72"/>
  <c r="F647" i="1"/>
  <c r="L35" i="72"/>
  <c r="F639" i="1"/>
  <c r="R35" i="72"/>
  <c r="F645" i="1"/>
  <c r="I35" i="72"/>
  <c r="F636" i="1"/>
  <c r="S35" i="72"/>
  <c r="F646" i="1"/>
  <c r="Q35" i="72"/>
  <c r="F644" i="1"/>
  <c r="N35" i="72"/>
  <c r="F641" i="1"/>
  <c r="AP631" i="1"/>
  <c r="AO631" i="1"/>
  <c r="AP647" i="1"/>
  <c r="AO647" i="1"/>
  <c r="AP640" i="1"/>
  <c r="AO640" i="1"/>
  <c r="X35" i="72"/>
  <c r="F651" i="1"/>
  <c r="D35" i="72"/>
  <c r="F631" i="1"/>
  <c r="AP633" i="1"/>
  <c r="AO633" i="1"/>
  <c r="AO77" i="1"/>
  <c r="B22" i="74"/>
  <c r="B22" i="68"/>
  <c r="B22" i="69"/>
  <c r="B22" i="70"/>
  <c r="B22" i="71"/>
  <c r="B22" i="72"/>
  <c r="B22" i="73"/>
  <c r="B22" i="67"/>
  <c r="B23" i="69"/>
  <c r="B23" i="70"/>
  <c r="B23" i="71"/>
  <c r="B23" i="72"/>
  <c r="B23" i="73"/>
  <c r="B23" i="67"/>
  <c r="B23" i="74"/>
  <c r="B23" i="68"/>
  <c r="B24" i="70"/>
  <c r="B24" i="71"/>
  <c r="B24" i="72"/>
  <c r="B24" i="73"/>
  <c r="B24" i="67"/>
  <c r="B24" i="74"/>
  <c r="B24" i="68"/>
  <c r="B24" i="69"/>
  <c r="B25" i="71"/>
  <c r="B25" i="72"/>
  <c r="B25" i="73"/>
  <c r="B25" i="67"/>
  <c r="B25" i="74"/>
  <c r="B25" i="68"/>
  <c r="B25" i="69"/>
  <c r="B25" i="70"/>
  <c r="B26" i="72"/>
  <c r="B26" i="73"/>
  <c r="B26" i="67"/>
  <c r="B26" i="74"/>
  <c r="B26" i="68"/>
  <c r="B26" i="69"/>
  <c r="B26" i="70"/>
  <c r="B26" i="71"/>
  <c r="B27" i="73"/>
  <c r="B27" i="67"/>
  <c r="B27" i="74"/>
  <c r="B27" i="68"/>
  <c r="B27" i="69"/>
  <c r="B27" i="70"/>
  <c r="B27" i="71"/>
  <c r="B27" i="72"/>
  <c r="AO54" i="1"/>
  <c r="AO296" i="1"/>
  <c r="AO294" i="1"/>
  <c r="AO80" i="1"/>
  <c r="AO277" i="1"/>
  <c r="AO268" i="1"/>
  <c r="B22" i="65"/>
  <c r="B22" i="59"/>
  <c r="B22" i="53"/>
  <c r="B22" i="66"/>
  <c r="B22" i="60"/>
  <c r="B22" i="54"/>
  <c r="B22" i="61"/>
  <c r="B22" i="55"/>
  <c r="B22" i="49"/>
  <c r="B22" i="62"/>
  <c r="B22" i="56"/>
  <c r="B22" i="50"/>
  <c r="B22" i="63"/>
  <c r="B22" i="57"/>
  <c r="B22" i="51"/>
  <c r="B22" i="64"/>
  <c r="B22" i="58"/>
  <c r="B22" i="52"/>
  <c r="B23" i="66"/>
  <c r="B23" i="60"/>
  <c r="B23" i="54"/>
  <c r="B23" i="61"/>
  <c r="B23" i="55"/>
  <c r="B23" i="49"/>
  <c r="B23" i="62"/>
  <c r="B23" i="56"/>
  <c r="B23" i="50"/>
  <c r="B23" i="63"/>
  <c r="B23" i="57"/>
  <c r="B23" i="51"/>
  <c r="B23" i="64"/>
  <c r="B23" i="58"/>
  <c r="B23" i="52"/>
  <c r="B23" i="65"/>
  <c r="B23" i="59"/>
  <c r="B23" i="53"/>
  <c r="B24" i="61"/>
  <c r="B24" i="55"/>
  <c r="B24" i="49"/>
  <c r="B24" i="62"/>
  <c r="B24" i="56"/>
  <c r="B24" i="50"/>
  <c r="B24" i="63"/>
  <c r="B24" i="57"/>
  <c r="B24" i="51"/>
  <c r="B24" i="64"/>
  <c r="B24" i="58"/>
  <c r="B24" i="52"/>
  <c r="B24" i="65"/>
  <c r="B24" i="59"/>
  <c r="B24" i="53"/>
  <c r="B24" i="66"/>
  <c r="B24" i="60"/>
  <c r="B24" i="54"/>
  <c r="B25" i="62"/>
  <c r="B25" i="56"/>
  <c r="B25" i="50"/>
  <c r="B25" i="63"/>
  <c r="B25" i="57"/>
  <c r="B25" i="51"/>
  <c r="B25" i="64"/>
  <c r="B25" i="58"/>
  <c r="B25" i="52"/>
  <c r="B25" i="65"/>
  <c r="B25" i="59"/>
  <c r="B25" i="53"/>
  <c r="B25" i="66"/>
  <c r="B25" i="60"/>
  <c r="B25" i="54"/>
  <c r="B25" i="61"/>
  <c r="B25" i="55"/>
  <c r="B25" i="49"/>
  <c r="B26" i="63"/>
  <c r="B26" i="57"/>
  <c r="B26" i="51"/>
  <c r="B26" i="64"/>
  <c r="B26" i="58"/>
  <c r="B26" i="52"/>
  <c r="B26" i="65"/>
  <c r="B26" i="59"/>
  <c r="B26" i="53"/>
  <c r="B26" i="66"/>
  <c r="B26" i="60"/>
  <c r="B26" i="54"/>
  <c r="B26" i="61"/>
  <c r="B26" i="55"/>
  <c r="B26" i="49"/>
  <c r="B26" i="62"/>
  <c r="B26" i="56"/>
  <c r="B26" i="50"/>
  <c r="B27" i="64"/>
  <c r="B27" i="58"/>
  <c r="B27" i="52"/>
  <c r="B27" i="65"/>
  <c r="B27" i="59"/>
  <c r="B27" i="53"/>
  <c r="B27" i="66"/>
  <c r="B27" i="60"/>
  <c r="B27" i="54"/>
  <c r="B27" i="61"/>
  <c r="B27" i="55"/>
  <c r="B27" i="49"/>
  <c r="B27" i="62"/>
  <c r="B27" i="56"/>
  <c r="B27" i="50"/>
  <c r="B27" i="63"/>
  <c r="B27" i="57"/>
  <c r="B27" i="51"/>
  <c r="AO298" i="1"/>
  <c r="AO64" i="1"/>
  <c r="AO191" i="1"/>
  <c r="AO291" i="1"/>
  <c r="AO166" i="1"/>
  <c r="AO286" i="1"/>
  <c r="AO287" i="1"/>
  <c r="AO94" i="1"/>
  <c r="AO75" i="1"/>
  <c r="AO278" i="1"/>
  <c r="AO188" i="1"/>
  <c r="AO236" i="1"/>
  <c r="AO235" i="1"/>
  <c r="AO213" i="1"/>
  <c r="AO171" i="1"/>
  <c r="AO148" i="1"/>
  <c r="AO263" i="1"/>
  <c r="AO238" i="1"/>
  <c r="AO304" i="1"/>
  <c r="AO95" i="1"/>
  <c r="AO120" i="1"/>
  <c r="AO214" i="1"/>
  <c r="AO247" i="1"/>
  <c r="AO49" i="1"/>
  <c r="AO71" i="1"/>
  <c r="AO215" i="1"/>
  <c r="AO145" i="1"/>
  <c r="AO190" i="1"/>
  <c r="AO194" i="1"/>
  <c r="AO200" i="1"/>
  <c r="AO262" i="1"/>
  <c r="AO239" i="1"/>
  <c r="AO147" i="1"/>
  <c r="AO146" i="1"/>
  <c r="AO70" i="1"/>
  <c r="AO143" i="1"/>
  <c r="AO118" i="1"/>
  <c r="AO167" i="1"/>
  <c r="AO264" i="1"/>
  <c r="AO260" i="1"/>
  <c r="AO243" i="1"/>
  <c r="AO246" i="1"/>
  <c r="AO234" i="1"/>
  <c r="AO232" i="1"/>
  <c r="AO219" i="1"/>
  <c r="AO225" i="1"/>
  <c r="AO183" i="1"/>
  <c r="AO177" i="1"/>
  <c r="AO176" i="1"/>
  <c r="AO300" i="1"/>
  <c r="AO279" i="1"/>
  <c r="AO245" i="1"/>
  <c r="AO242" i="1"/>
  <c r="AO221" i="1"/>
  <c r="AO218" i="1"/>
  <c r="AO222" i="1"/>
  <c r="AO220" i="1"/>
  <c r="AO216" i="1"/>
  <c r="AO174" i="1"/>
  <c r="AO173" i="1"/>
  <c r="AO189" i="1"/>
  <c r="AO175" i="1"/>
  <c r="AO162" i="1"/>
  <c r="AO164" i="1"/>
  <c r="AO149" i="1"/>
  <c r="AO151" i="1"/>
  <c r="AO165" i="1"/>
  <c r="AO150" i="1"/>
  <c r="AO152" i="1"/>
  <c r="AO131" i="1"/>
  <c r="AO92" i="1"/>
  <c r="AO78" i="1"/>
  <c r="AO89" i="1"/>
  <c r="AO196" i="1"/>
  <c r="AO98" i="1"/>
  <c r="AO179" i="1"/>
  <c r="AO199" i="1"/>
  <c r="AO155" i="1"/>
  <c r="AO153" i="1"/>
  <c r="AO156" i="1"/>
  <c r="AO211" i="1"/>
  <c r="AO154" i="1"/>
  <c r="AO157" i="1"/>
  <c r="AO161" i="1"/>
  <c r="AO160" i="1"/>
  <c r="AO144" i="1"/>
  <c r="AO163" i="1"/>
  <c r="AO159" i="1"/>
  <c r="AO158" i="1"/>
  <c r="AO97" i="1"/>
  <c r="AO261" i="1"/>
  <c r="AO237" i="1"/>
  <c r="AO182" i="1"/>
  <c r="AO248" i="1"/>
  <c r="AO210" i="1"/>
  <c r="AO203" i="1"/>
  <c r="AO170" i="1"/>
  <c r="AO197" i="1"/>
  <c r="AO229" i="1"/>
  <c r="AO201" i="1"/>
  <c r="AO184" i="1"/>
  <c r="AO192" i="1"/>
  <c r="AO168" i="1"/>
  <c r="AO297" i="1"/>
  <c r="AO178" i="1"/>
  <c r="AO212" i="1"/>
  <c r="AO195" i="1"/>
  <c r="AO208" i="1"/>
  <c r="AO205" i="1"/>
  <c r="AO187" i="1"/>
  <c r="AO209" i="1"/>
  <c r="AO172" i="1"/>
  <c r="AO56" i="1"/>
  <c r="AO193" i="1"/>
  <c r="AO186" i="1"/>
  <c r="AO202" i="1"/>
  <c r="AO169" i="1"/>
  <c r="AO207" i="1"/>
  <c r="AO180" i="1"/>
  <c r="AO185" i="1"/>
  <c r="AO206" i="1"/>
  <c r="AO181" i="1"/>
  <c r="AO103" i="1"/>
  <c r="AO308" i="1"/>
  <c r="AO128" i="1"/>
  <c r="AO138" i="1"/>
  <c r="AO274" i="1"/>
  <c r="AO81" i="1"/>
  <c r="AO69" i="1"/>
  <c r="AO93" i="1"/>
  <c r="AO52" i="1"/>
  <c r="AO105" i="1"/>
  <c r="AO115" i="1"/>
  <c r="AO282" i="1"/>
  <c r="AO281" i="1"/>
  <c r="AO117" i="1"/>
  <c r="AO134" i="1"/>
  <c r="AO76" i="1"/>
  <c r="AO63" i="1"/>
  <c r="AO125" i="1"/>
  <c r="AO82" i="1"/>
  <c r="AO72" i="1"/>
  <c r="AO132" i="1"/>
  <c r="AO224" i="1"/>
  <c r="AO223" i="1"/>
  <c r="AO139" i="1"/>
  <c r="AO303" i="1"/>
  <c r="AO226" i="1"/>
  <c r="AO227" i="1"/>
  <c r="AO217" i="1"/>
  <c r="AO228" i="1"/>
  <c r="AO67" i="1"/>
  <c r="AO111" i="1"/>
  <c r="AO289" i="1"/>
  <c r="AO99" i="1"/>
  <c r="AO59" i="1"/>
  <c r="AO302" i="1"/>
  <c r="AO133" i="1"/>
  <c r="AO244" i="1"/>
  <c r="AO240" i="1"/>
  <c r="AO233" i="1"/>
  <c r="AO231" i="1"/>
  <c r="AO230" i="1"/>
  <c r="AO83" i="1"/>
  <c r="AO108" i="1"/>
  <c r="AO88" i="1"/>
  <c r="AO310" i="1"/>
  <c r="AO113" i="1"/>
  <c r="AO253" i="1"/>
  <c r="AO306" i="1"/>
  <c r="AO68" i="1"/>
  <c r="AO50" i="1"/>
  <c r="AO290" i="1"/>
  <c r="AO249" i="1"/>
  <c r="AO273" i="1"/>
  <c r="AO106" i="1"/>
  <c r="AO85" i="1"/>
  <c r="AO91" i="1"/>
  <c r="AO251" i="1"/>
  <c r="AO250" i="1"/>
  <c r="AO256" i="1"/>
  <c r="AO252" i="1"/>
  <c r="AO241" i="1"/>
  <c r="AO255" i="1"/>
  <c r="AO109" i="1"/>
  <c r="AO51" i="1"/>
  <c r="AO259" i="1"/>
  <c r="AO258" i="1"/>
  <c r="AO257" i="1"/>
  <c r="AO254" i="1"/>
  <c r="AO121" i="1"/>
  <c r="AO299" i="1"/>
  <c r="AO58" i="1"/>
  <c r="AO74" i="1"/>
  <c r="AO114" i="1"/>
  <c r="AO130" i="1"/>
  <c r="AO57" i="1"/>
  <c r="AO65" i="1"/>
  <c r="AO127" i="1"/>
  <c r="AO137" i="1"/>
  <c r="AO292" i="1"/>
  <c r="AO285" i="1"/>
  <c r="AO270" i="1"/>
  <c r="AO110" i="1"/>
  <c r="AO269" i="1"/>
  <c r="AO79" i="1"/>
  <c r="AO66" i="1"/>
  <c r="AO87" i="1"/>
  <c r="AO126" i="1"/>
  <c r="AO123" i="1"/>
  <c r="AO272" i="1"/>
  <c r="AO48" i="1"/>
  <c r="AO55" i="1"/>
  <c r="AO122" i="1"/>
  <c r="AO107" i="1"/>
  <c r="AO283" i="1"/>
  <c r="AO62" i="1"/>
  <c r="AO267" i="1"/>
  <c r="AO266" i="1"/>
  <c r="AO288" i="1"/>
  <c r="AO124" i="1"/>
  <c r="AO96" i="1"/>
  <c r="AO101" i="1"/>
  <c r="AO141" i="1"/>
  <c r="AO90" i="1"/>
  <c r="AO47" i="1"/>
  <c r="AO73" i="1"/>
  <c r="AO309" i="1"/>
  <c r="AO84" i="1"/>
  <c r="AO307" i="1"/>
  <c r="AO100" i="1"/>
  <c r="AO140" i="1"/>
  <c r="AO61" i="1"/>
  <c r="AO129" i="1"/>
  <c r="AO102" i="1"/>
  <c r="AO53" i="1"/>
  <c r="AO301" i="1"/>
  <c r="AO271" i="1"/>
  <c r="AO265" i="1"/>
  <c r="AO60" i="1"/>
  <c r="AO293" i="1"/>
  <c r="AO275" i="1"/>
  <c r="AO280" i="1"/>
  <c r="AO116" i="1"/>
  <c r="AO276" i="1"/>
  <c r="C23" i="1"/>
  <c r="E23" i="1" s="1"/>
  <c r="C28" i="1"/>
  <c r="E28" i="1" s="1"/>
  <c r="C27" i="1"/>
  <c r="E27" i="1" s="1"/>
  <c r="C26" i="1"/>
  <c r="E26" i="1" s="1"/>
  <c r="C25" i="1"/>
  <c r="E25" i="1" s="1"/>
  <c r="C24" i="1"/>
  <c r="C33" i="1"/>
  <c r="E33" i="1" s="1"/>
  <c r="C32" i="1"/>
  <c r="E32" i="1" s="1"/>
  <c r="C31" i="1"/>
  <c r="E31" i="1" s="1"/>
  <c r="C30" i="1"/>
  <c r="E30" i="1" s="1"/>
  <c r="C29" i="1"/>
  <c r="E29" i="1" s="1"/>
  <c r="L114" i="4"/>
  <c r="L115" i="4"/>
  <c r="L116" i="4"/>
  <c r="E24" i="1" l="1"/>
  <c r="L211" i="4" l="1"/>
  <c r="R1165" i="4"/>
  <c r="Q1165" i="4"/>
  <c r="R1069" i="4"/>
  <c r="Q1069" i="4"/>
  <c r="R973" i="4"/>
  <c r="Q973" i="4"/>
  <c r="R877" i="4"/>
  <c r="Q877" i="4"/>
  <c r="R781" i="4"/>
  <c r="Q781" i="4"/>
  <c r="R685" i="4"/>
  <c r="Q685" i="4"/>
  <c r="R589" i="4"/>
  <c r="Q589" i="4"/>
  <c r="R493" i="4"/>
  <c r="Q493" i="4"/>
  <c r="R397" i="4"/>
  <c r="Q397" i="4"/>
  <c r="R301" i="4"/>
  <c r="Q301" i="4"/>
  <c r="R205" i="4"/>
  <c r="Q205" i="4"/>
  <c r="Q109" i="4"/>
  <c r="R109" i="4"/>
  <c r="L1164" i="4"/>
  <c r="N1164" i="4" s="1"/>
  <c r="P1164" i="4" s="1"/>
  <c r="L1163" i="4"/>
  <c r="N1163" i="4" s="1"/>
  <c r="P1163" i="4" s="1"/>
  <c r="L1162" i="4"/>
  <c r="N1162" i="4" s="1"/>
  <c r="P1162" i="4" s="1"/>
  <c r="L1161" i="4"/>
  <c r="M1161" i="4" s="1"/>
  <c r="O1161" i="4" s="1"/>
  <c r="L1160" i="4"/>
  <c r="N1160" i="4" s="1"/>
  <c r="P1160" i="4" s="1"/>
  <c r="L1159" i="4"/>
  <c r="M1159" i="4" s="1"/>
  <c r="O1159" i="4" s="1"/>
  <c r="L1158" i="4"/>
  <c r="N1158" i="4" s="1"/>
  <c r="P1158" i="4" s="1"/>
  <c r="L1157" i="4"/>
  <c r="N1157" i="4" s="1"/>
  <c r="P1157" i="4" s="1"/>
  <c r="L1156" i="4"/>
  <c r="N1156" i="4" s="1"/>
  <c r="P1156" i="4" s="1"/>
  <c r="L1155" i="4"/>
  <c r="M1155" i="4" s="1"/>
  <c r="O1155" i="4" s="1"/>
  <c r="L1154" i="4"/>
  <c r="N1154" i="4" s="1"/>
  <c r="P1154" i="4" s="1"/>
  <c r="L1153" i="4"/>
  <c r="M1153" i="4" s="1"/>
  <c r="O1153" i="4" s="1"/>
  <c r="L1152" i="4"/>
  <c r="N1152" i="4" s="1"/>
  <c r="P1152" i="4" s="1"/>
  <c r="L1151" i="4"/>
  <c r="N1151" i="4" s="1"/>
  <c r="P1151" i="4" s="1"/>
  <c r="L1150" i="4"/>
  <c r="N1150" i="4" s="1"/>
  <c r="P1150" i="4" s="1"/>
  <c r="L1149" i="4"/>
  <c r="N1149" i="4" s="1"/>
  <c r="P1149" i="4" s="1"/>
  <c r="L1148" i="4"/>
  <c r="M1148" i="4" s="1"/>
  <c r="O1148" i="4" s="1"/>
  <c r="L1147" i="4"/>
  <c r="N1147" i="4" s="1"/>
  <c r="P1147" i="4" s="1"/>
  <c r="L1146" i="4"/>
  <c r="N1146" i="4" s="1"/>
  <c r="P1146" i="4" s="1"/>
  <c r="L1145" i="4"/>
  <c r="N1145" i="4" s="1"/>
  <c r="P1145" i="4" s="1"/>
  <c r="L1144" i="4"/>
  <c r="N1144" i="4" s="1"/>
  <c r="P1144" i="4" s="1"/>
  <c r="L1143" i="4"/>
  <c r="N1143" i="4" s="1"/>
  <c r="P1143" i="4" s="1"/>
  <c r="L1142" i="4"/>
  <c r="M1142" i="4" s="1"/>
  <c r="O1142" i="4" s="1"/>
  <c r="L1141" i="4"/>
  <c r="N1141" i="4" s="1"/>
  <c r="P1141" i="4" s="1"/>
  <c r="L1140" i="4"/>
  <c r="N1140" i="4" s="1"/>
  <c r="P1140" i="4" s="1"/>
  <c r="L1139" i="4"/>
  <c r="N1139" i="4" s="1"/>
  <c r="P1139" i="4" s="1"/>
  <c r="L1138" i="4"/>
  <c r="M1138" i="4" s="1"/>
  <c r="O1138" i="4" s="1"/>
  <c r="L1137" i="4"/>
  <c r="N1137" i="4" s="1"/>
  <c r="P1137" i="4" s="1"/>
  <c r="L1136" i="4"/>
  <c r="N1136" i="4" s="1"/>
  <c r="P1136" i="4" s="1"/>
  <c r="L1135" i="4"/>
  <c r="N1135" i="4" s="1"/>
  <c r="P1135" i="4" s="1"/>
  <c r="L1134" i="4"/>
  <c r="N1134" i="4" s="1"/>
  <c r="P1134" i="4" s="1"/>
  <c r="L1133" i="4"/>
  <c r="N1133" i="4" s="1"/>
  <c r="P1133" i="4" s="1"/>
  <c r="L1132" i="4"/>
  <c r="N1132" i="4" s="1"/>
  <c r="P1132" i="4" s="1"/>
  <c r="L1131" i="4"/>
  <c r="N1131" i="4" s="1"/>
  <c r="P1131" i="4" s="1"/>
  <c r="L1130" i="4"/>
  <c r="M1130" i="4" s="1"/>
  <c r="O1130" i="4" s="1"/>
  <c r="L1129" i="4"/>
  <c r="N1129" i="4" s="1"/>
  <c r="P1129" i="4" s="1"/>
  <c r="L1128" i="4"/>
  <c r="N1128" i="4" s="1"/>
  <c r="P1128" i="4" s="1"/>
  <c r="L1127" i="4"/>
  <c r="N1127" i="4" s="1"/>
  <c r="P1127" i="4" s="1"/>
  <c r="L1126" i="4"/>
  <c r="N1126" i="4" s="1"/>
  <c r="P1126" i="4" s="1"/>
  <c r="L1125" i="4"/>
  <c r="N1125" i="4" s="1"/>
  <c r="P1125" i="4" s="1"/>
  <c r="L1124" i="4"/>
  <c r="M1124" i="4" s="1"/>
  <c r="O1124" i="4" s="1"/>
  <c r="L1123" i="4"/>
  <c r="N1123" i="4" s="1"/>
  <c r="P1123" i="4" s="1"/>
  <c r="L1122" i="4"/>
  <c r="N1122" i="4" s="1"/>
  <c r="P1122" i="4" s="1"/>
  <c r="L1121" i="4"/>
  <c r="N1121" i="4" s="1"/>
  <c r="P1121" i="4" s="1"/>
  <c r="L1120" i="4"/>
  <c r="N1120" i="4" s="1"/>
  <c r="P1120" i="4" s="1"/>
  <c r="L1119" i="4"/>
  <c r="N1119" i="4" s="1"/>
  <c r="P1119" i="4" s="1"/>
  <c r="L1118" i="4"/>
  <c r="M1118" i="4" s="1"/>
  <c r="O1118" i="4" s="1"/>
  <c r="L1117" i="4"/>
  <c r="N1117" i="4" s="1"/>
  <c r="P1117" i="4" s="1"/>
  <c r="L1116" i="4"/>
  <c r="N1116" i="4" s="1"/>
  <c r="P1116" i="4" s="1"/>
  <c r="L1115" i="4"/>
  <c r="N1115" i="4" s="1"/>
  <c r="P1115" i="4" s="1"/>
  <c r="L1114" i="4"/>
  <c r="N1114" i="4" s="1"/>
  <c r="P1114" i="4" s="1"/>
  <c r="L1113" i="4"/>
  <c r="M1113" i="4" s="1"/>
  <c r="O1113" i="4" s="1"/>
  <c r="L1112" i="4"/>
  <c r="M1112" i="4" s="1"/>
  <c r="O1112" i="4" s="1"/>
  <c r="L1111" i="4"/>
  <c r="N1111" i="4" s="1"/>
  <c r="P1111" i="4" s="1"/>
  <c r="L1110" i="4"/>
  <c r="N1110" i="4" s="1"/>
  <c r="P1110" i="4" s="1"/>
  <c r="L1109" i="4"/>
  <c r="N1109" i="4" s="1"/>
  <c r="P1109" i="4" s="1"/>
  <c r="L1108" i="4"/>
  <c r="N1108" i="4" s="1"/>
  <c r="P1108" i="4" s="1"/>
  <c r="L1107" i="4"/>
  <c r="N1107" i="4" s="1"/>
  <c r="P1107" i="4" s="1"/>
  <c r="L1106" i="4"/>
  <c r="M1106" i="4" s="1"/>
  <c r="O1106" i="4" s="1"/>
  <c r="L1105" i="4"/>
  <c r="N1105" i="4" s="1"/>
  <c r="P1105" i="4" s="1"/>
  <c r="L1104" i="4"/>
  <c r="N1104" i="4" s="1"/>
  <c r="P1104" i="4" s="1"/>
  <c r="L1103" i="4"/>
  <c r="N1103" i="4" s="1"/>
  <c r="P1103" i="4" s="1"/>
  <c r="L1102" i="4"/>
  <c r="M1102" i="4" s="1"/>
  <c r="O1102" i="4" s="1"/>
  <c r="L1101" i="4"/>
  <c r="N1101" i="4" s="1"/>
  <c r="P1101" i="4" s="1"/>
  <c r="L1100" i="4"/>
  <c r="M1100" i="4" s="1"/>
  <c r="O1100" i="4" s="1"/>
  <c r="L1099" i="4"/>
  <c r="M1099" i="4" s="1"/>
  <c r="O1099" i="4" s="1"/>
  <c r="L1098" i="4"/>
  <c r="N1098" i="4" s="1"/>
  <c r="P1098" i="4" s="1"/>
  <c r="L1097" i="4"/>
  <c r="N1097" i="4" s="1"/>
  <c r="P1097" i="4" s="1"/>
  <c r="L1096" i="4"/>
  <c r="N1096" i="4" s="1"/>
  <c r="P1096" i="4" s="1"/>
  <c r="L1095" i="4"/>
  <c r="N1095" i="4" s="1"/>
  <c r="P1095" i="4" s="1"/>
  <c r="L1094" i="4"/>
  <c r="M1094" i="4" s="1"/>
  <c r="O1094" i="4" s="1"/>
  <c r="L1093" i="4"/>
  <c r="N1093" i="4" s="1"/>
  <c r="P1093" i="4" s="1"/>
  <c r="L1092" i="4"/>
  <c r="N1092" i="4" s="1"/>
  <c r="P1092" i="4" s="1"/>
  <c r="L1091" i="4"/>
  <c r="N1091" i="4" s="1"/>
  <c r="P1091" i="4" s="1"/>
  <c r="L1090" i="4"/>
  <c r="N1090" i="4" s="1"/>
  <c r="P1090" i="4" s="1"/>
  <c r="L1089" i="4"/>
  <c r="N1089" i="4" s="1"/>
  <c r="P1089" i="4" s="1"/>
  <c r="L1088" i="4"/>
  <c r="M1088" i="4" s="1"/>
  <c r="O1088" i="4" s="1"/>
  <c r="L1087" i="4"/>
  <c r="N1087" i="4" s="1"/>
  <c r="P1087" i="4" s="1"/>
  <c r="L1086" i="4"/>
  <c r="N1086" i="4" s="1"/>
  <c r="P1086" i="4" s="1"/>
  <c r="L1085" i="4"/>
  <c r="N1085" i="4" s="1"/>
  <c r="P1085" i="4" s="1"/>
  <c r="L1084" i="4"/>
  <c r="N1084" i="4" s="1"/>
  <c r="P1084" i="4" s="1"/>
  <c r="L1083" i="4"/>
  <c r="N1083" i="4" s="1"/>
  <c r="P1083" i="4" s="1"/>
  <c r="L1082" i="4"/>
  <c r="M1082" i="4" s="1"/>
  <c r="O1082" i="4" s="1"/>
  <c r="L1081" i="4"/>
  <c r="N1081" i="4" s="1"/>
  <c r="P1081" i="4" s="1"/>
  <c r="L1080" i="4"/>
  <c r="N1080" i="4" s="1"/>
  <c r="P1080" i="4" s="1"/>
  <c r="L1079" i="4"/>
  <c r="N1079" i="4" s="1"/>
  <c r="P1079" i="4" s="1"/>
  <c r="L1078" i="4"/>
  <c r="N1078" i="4" s="1"/>
  <c r="P1078" i="4" s="1"/>
  <c r="L1077" i="4"/>
  <c r="N1077" i="4" s="1"/>
  <c r="P1077" i="4" s="1"/>
  <c r="L1076" i="4"/>
  <c r="N1076" i="4" s="1"/>
  <c r="P1076" i="4" s="1"/>
  <c r="L1075" i="4"/>
  <c r="N1075" i="4" s="1"/>
  <c r="P1075" i="4" s="1"/>
  <c r="L1074" i="4"/>
  <c r="M1074" i="4" s="1"/>
  <c r="O1074" i="4" s="1"/>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N1046" i="4" s="1"/>
  <c r="P1046" i="4" s="1"/>
  <c r="L1045" i="4"/>
  <c r="M1045" i="4" s="1"/>
  <c r="O1045" i="4" s="1"/>
  <c r="L1044" i="4"/>
  <c r="N1044" i="4" s="1"/>
  <c r="P1044" i="4" s="1"/>
  <c r="L1043" i="4"/>
  <c r="M1043" i="4" s="1"/>
  <c r="O1043" i="4" s="1"/>
  <c r="L1042" i="4"/>
  <c r="N1042" i="4" s="1"/>
  <c r="P1042" i="4" s="1"/>
  <c r="L1041" i="4"/>
  <c r="N1041" i="4" s="1"/>
  <c r="P1041" i="4" s="1"/>
  <c r="L1040" i="4"/>
  <c r="N1040" i="4" s="1"/>
  <c r="P1040" i="4" s="1"/>
  <c r="L1039" i="4"/>
  <c r="N1039" i="4" s="1"/>
  <c r="P1039" i="4" s="1"/>
  <c r="L1038" i="4"/>
  <c r="N1038" i="4" s="1"/>
  <c r="P1038" i="4" s="1"/>
  <c r="L1037" i="4"/>
  <c r="N1037" i="4" s="1"/>
  <c r="P1037" i="4" s="1"/>
  <c r="L1036" i="4"/>
  <c r="N1036" i="4" s="1"/>
  <c r="P1036" i="4" s="1"/>
  <c r="L1035" i="4"/>
  <c r="N1035" i="4" s="1"/>
  <c r="P1035" i="4" s="1"/>
  <c r="L1034" i="4"/>
  <c r="N1034" i="4" s="1"/>
  <c r="P1034" i="4" s="1"/>
  <c r="L1033" i="4"/>
  <c r="M1033" i="4" s="1"/>
  <c r="O1033" i="4" s="1"/>
  <c r="L1032" i="4"/>
  <c r="N1032" i="4" s="1"/>
  <c r="P1032" i="4" s="1"/>
  <c r="L1031" i="4"/>
  <c r="M1031" i="4" s="1"/>
  <c r="O1031" i="4" s="1"/>
  <c r="L1030" i="4"/>
  <c r="N1030" i="4" s="1"/>
  <c r="P1030" i="4" s="1"/>
  <c r="L1029" i="4"/>
  <c r="N1029" i="4" s="1"/>
  <c r="P1029" i="4" s="1"/>
  <c r="L1028" i="4"/>
  <c r="N1028" i="4" s="1"/>
  <c r="P1028" i="4" s="1"/>
  <c r="L1027" i="4"/>
  <c r="N1027" i="4" s="1"/>
  <c r="P1027" i="4" s="1"/>
  <c r="L1026" i="4"/>
  <c r="L1025" i="4"/>
  <c r="L1024" i="4"/>
  <c r="L1023" i="4"/>
  <c r="L1022" i="4"/>
  <c r="L1021" i="4"/>
  <c r="L1020" i="4"/>
  <c r="L1019" i="4"/>
  <c r="N1019" i="4" s="1"/>
  <c r="P1019" i="4" s="1"/>
  <c r="L1018" i="4"/>
  <c r="N1018" i="4" s="1"/>
  <c r="P1018" i="4" s="1"/>
  <c r="L1017" i="4"/>
  <c r="N1017" i="4" s="1"/>
  <c r="P1017" i="4" s="1"/>
  <c r="L1016" i="4"/>
  <c r="N1016" i="4" s="1"/>
  <c r="P1016" i="4" s="1"/>
  <c r="L1015" i="4"/>
  <c r="N1015" i="4" s="1"/>
  <c r="P1015" i="4" s="1"/>
  <c r="L1014" i="4"/>
  <c r="M1014" i="4" s="1"/>
  <c r="O1014" i="4" s="1"/>
  <c r="L1013" i="4"/>
  <c r="M1013" i="4" s="1"/>
  <c r="O1013" i="4" s="1"/>
  <c r="L1012" i="4"/>
  <c r="M1012" i="4" s="1"/>
  <c r="O1012" i="4" s="1"/>
  <c r="L1011" i="4"/>
  <c r="M1011" i="4" s="1"/>
  <c r="O1011" i="4" s="1"/>
  <c r="L1010" i="4"/>
  <c r="M1010" i="4" s="1"/>
  <c r="O1010" i="4" s="1"/>
  <c r="L1009" i="4"/>
  <c r="N1009" i="4" s="1"/>
  <c r="P1009" i="4" s="1"/>
  <c r="L1008" i="4"/>
  <c r="N1008" i="4" s="1"/>
  <c r="P1008" i="4" s="1"/>
  <c r="L1007" i="4"/>
  <c r="N1007" i="4" s="1"/>
  <c r="P1007" i="4" s="1"/>
  <c r="L1006" i="4"/>
  <c r="N1006" i="4" s="1"/>
  <c r="P1006" i="4" s="1"/>
  <c r="L1005" i="4"/>
  <c r="N1005" i="4" s="1"/>
  <c r="P1005" i="4" s="1"/>
  <c r="L1004" i="4"/>
  <c r="N1004" i="4" s="1"/>
  <c r="P1004" i="4" s="1"/>
  <c r="L1003" i="4"/>
  <c r="N1003" i="4" s="1"/>
  <c r="P1003" i="4" s="1"/>
  <c r="L1002" i="4"/>
  <c r="N1002" i="4" s="1"/>
  <c r="P1002" i="4" s="1"/>
  <c r="L1001" i="4"/>
  <c r="N1001" i="4" s="1"/>
  <c r="P1001" i="4" s="1"/>
  <c r="L1000" i="4"/>
  <c r="N1000" i="4" s="1"/>
  <c r="P1000" i="4" s="1"/>
  <c r="L999" i="4"/>
  <c r="M999" i="4" s="1"/>
  <c r="O999" i="4" s="1"/>
  <c r="L998" i="4"/>
  <c r="M998" i="4" s="1"/>
  <c r="O998" i="4" s="1"/>
  <c r="L997" i="4"/>
  <c r="N997" i="4" s="1"/>
  <c r="P997" i="4" s="1"/>
  <c r="L996" i="4"/>
  <c r="N996" i="4" s="1"/>
  <c r="P996" i="4" s="1"/>
  <c r="L995" i="4"/>
  <c r="N995" i="4" s="1"/>
  <c r="P995" i="4" s="1"/>
  <c r="L994" i="4"/>
  <c r="N994" i="4" s="1"/>
  <c r="P994" i="4" s="1"/>
  <c r="L993" i="4"/>
  <c r="N993" i="4" s="1"/>
  <c r="P993" i="4" s="1"/>
  <c r="L992" i="4"/>
  <c r="N992" i="4" s="1"/>
  <c r="P992" i="4" s="1"/>
  <c r="L991" i="4"/>
  <c r="N991" i="4" s="1"/>
  <c r="P991" i="4" s="1"/>
  <c r="L990" i="4"/>
  <c r="N990" i="4" s="1"/>
  <c r="P990" i="4" s="1"/>
  <c r="L989" i="4"/>
  <c r="N989" i="4" s="1"/>
  <c r="P989" i="4" s="1"/>
  <c r="L988" i="4"/>
  <c r="L987" i="4"/>
  <c r="L986" i="4"/>
  <c r="L985" i="4"/>
  <c r="L984" i="4"/>
  <c r="L983" i="4"/>
  <c r="L982" i="4"/>
  <c r="L981" i="4"/>
  <c r="L980" i="4"/>
  <c r="L979" i="4"/>
  <c r="L978" i="4"/>
  <c r="L972" i="4"/>
  <c r="L971" i="4"/>
  <c r="L970" i="4"/>
  <c r="N970" i="4" s="1"/>
  <c r="P970" i="4" s="1"/>
  <c r="L969" i="4"/>
  <c r="N969" i="4" s="1"/>
  <c r="P969" i="4" s="1"/>
  <c r="L968" i="4"/>
  <c r="N968" i="4" s="1"/>
  <c r="P968" i="4" s="1"/>
  <c r="L967" i="4"/>
  <c r="M967" i="4" s="1"/>
  <c r="O967" i="4" s="1"/>
  <c r="L966" i="4"/>
  <c r="N966" i="4" s="1"/>
  <c r="P966" i="4" s="1"/>
  <c r="L965" i="4"/>
  <c r="M965" i="4" s="1"/>
  <c r="O965" i="4" s="1"/>
  <c r="L964" i="4"/>
  <c r="N964" i="4" s="1"/>
  <c r="P964" i="4" s="1"/>
  <c r="L963" i="4"/>
  <c r="N963" i="4" s="1"/>
  <c r="P963" i="4" s="1"/>
  <c r="L962" i="4"/>
  <c r="N962" i="4" s="1"/>
  <c r="P962" i="4" s="1"/>
  <c r="L961" i="4"/>
  <c r="N961" i="4" s="1"/>
  <c r="P961" i="4" s="1"/>
  <c r="L960" i="4"/>
  <c r="M960" i="4" s="1"/>
  <c r="O960" i="4" s="1"/>
  <c r="L959" i="4"/>
  <c r="N959" i="4" s="1"/>
  <c r="P959" i="4" s="1"/>
  <c r="L958" i="4"/>
  <c r="N958" i="4" s="1"/>
  <c r="P958" i="4" s="1"/>
  <c r="L957" i="4"/>
  <c r="N957" i="4" s="1"/>
  <c r="P957" i="4" s="1"/>
  <c r="L956" i="4"/>
  <c r="N956" i="4" s="1"/>
  <c r="P956" i="4" s="1"/>
  <c r="L955" i="4"/>
  <c r="N955" i="4" s="1"/>
  <c r="P955" i="4" s="1"/>
  <c r="L954" i="4"/>
  <c r="N954" i="4" s="1"/>
  <c r="P954" i="4" s="1"/>
  <c r="L953" i="4"/>
  <c r="N953" i="4" s="1"/>
  <c r="P953" i="4" s="1"/>
  <c r="L952" i="4"/>
  <c r="M952" i="4" s="1"/>
  <c r="O952" i="4" s="1"/>
  <c r="L951" i="4"/>
  <c r="N951" i="4" s="1"/>
  <c r="P951" i="4" s="1"/>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N914" i="4" s="1"/>
  <c r="P914" i="4" s="1"/>
  <c r="L913" i="4"/>
  <c r="N913" i="4" s="1"/>
  <c r="P913" i="4" s="1"/>
  <c r="L912" i="4"/>
  <c r="N912" i="4" s="1"/>
  <c r="P912" i="4" s="1"/>
  <c r="L911" i="4"/>
  <c r="N911" i="4" s="1"/>
  <c r="P911" i="4" s="1"/>
  <c r="L910" i="4"/>
  <c r="N910" i="4" s="1"/>
  <c r="P910" i="4" s="1"/>
  <c r="L909" i="4"/>
  <c r="M909" i="4" s="1"/>
  <c r="O909" i="4" s="1"/>
  <c r="L908" i="4"/>
  <c r="M908" i="4" s="1"/>
  <c r="O908" i="4" s="1"/>
  <c r="L907" i="4"/>
  <c r="M907" i="4" s="1"/>
  <c r="O907" i="4" s="1"/>
  <c r="L906" i="4"/>
  <c r="N906" i="4" s="1"/>
  <c r="P906" i="4" s="1"/>
  <c r="L905" i="4"/>
  <c r="N905" i="4" s="1"/>
  <c r="P905" i="4" s="1"/>
  <c r="L904" i="4"/>
  <c r="N904" i="4" s="1"/>
  <c r="P904" i="4" s="1"/>
  <c r="L903" i="4"/>
  <c r="M903" i="4" s="1"/>
  <c r="O903" i="4" s="1"/>
  <c r="L902" i="4"/>
  <c r="N902" i="4" s="1"/>
  <c r="P902" i="4" s="1"/>
  <c r="L901" i="4"/>
  <c r="M901" i="4" s="1"/>
  <c r="O901" i="4" s="1"/>
  <c r="L900" i="4"/>
  <c r="N900" i="4" s="1"/>
  <c r="P900" i="4" s="1"/>
  <c r="L899" i="4"/>
  <c r="N899" i="4" s="1"/>
  <c r="P899" i="4" s="1"/>
  <c r="L898" i="4"/>
  <c r="N898" i="4" s="1"/>
  <c r="P898" i="4" s="1"/>
  <c r="L897" i="4"/>
  <c r="N897" i="4" s="1"/>
  <c r="P897" i="4" s="1"/>
  <c r="L896" i="4"/>
  <c r="M896" i="4" s="1"/>
  <c r="O896" i="4" s="1"/>
  <c r="L895" i="4"/>
  <c r="N895" i="4" s="1"/>
  <c r="P895" i="4" s="1"/>
  <c r="L894" i="4"/>
  <c r="N894" i="4" s="1"/>
  <c r="P894" i="4" s="1"/>
  <c r="L893" i="4"/>
  <c r="M893" i="4" s="1"/>
  <c r="O893" i="4" s="1"/>
  <c r="L892" i="4"/>
  <c r="N892" i="4" s="1"/>
  <c r="P892" i="4" s="1"/>
  <c r="L891" i="4"/>
  <c r="N891" i="4" s="1"/>
  <c r="P891" i="4" s="1"/>
  <c r="L890" i="4"/>
  <c r="N890" i="4" s="1"/>
  <c r="P890" i="4" s="1"/>
  <c r="L889" i="4"/>
  <c r="N889" i="4" s="1"/>
  <c r="P889" i="4" s="1"/>
  <c r="L888" i="4"/>
  <c r="M888" i="4" s="1"/>
  <c r="O888" i="4" s="1"/>
  <c r="L887" i="4"/>
  <c r="N887" i="4" s="1"/>
  <c r="P887" i="4" s="1"/>
  <c r="L886" i="4"/>
  <c r="N886" i="4" s="1"/>
  <c r="P886" i="4" s="1"/>
  <c r="L885" i="4"/>
  <c r="M885" i="4" s="1"/>
  <c r="O885" i="4" s="1"/>
  <c r="L884" i="4"/>
  <c r="M884" i="4" s="1"/>
  <c r="O884" i="4" s="1"/>
  <c r="L883" i="4"/>
  <c r="L882" i="4"/>
  <c r="L876" i="4"/>
  <c r="L875" i="4"/>
  <c r="L874" i="4"/>
  <c r="L873" i="4"/>
  <c r="L872" i="4"/>
  <c r="L871" i="4"/>
  <c r="L870" i="4"/>
  <c r="L869" i="4"/>
  <c r="L868" i="4"/>
  <c r="L867" i="4"/>
  <c r="L866" i="4"/>
  <c r="L865" i="4"/>
  <c r="L864" i="4"/>
  <c r="L863" i="4"/>
  <c r="L862" i="4"/>
  <c r="L861" i="4"/>
  <c r="L860" i="4"/>
  <c r="L859" i="4"/>
  <c r="L858" i="4"/>
  <c r="L857" i="4"/>
  <c r="N857" i="4" s="1"/>
  <c r="P857" i="4" s="1"/>
  <c r="L856" i="4"/>
  <c r="N856" i="4" s="1"/>
  <c r="P856" i="4" s="1"/>
  <c r="L855" i="4"/>
  <c r="N855" i="4" s="1"/>
  <c r="P855" i="4" s="1"/>
  <c r="L854" i="4"/>
  <c r="N854" i="4" s="1"/>
  <c r="P854" i="4" s="1"/>
  <c r="L853" i="4"/>
  <c r="N853" i="4" s="1"/>
  <c r="P853" i="4" s="1"/>
  <c r="L852" i="4"/>
  <c r="N852" i="4" s="1"/>
  <c r="P852" i="4" s="1"/>
  <c r="L851" i="4"/>
  <c r="N851" i="4" s="1"/>
  <c r="P851" i="4" s="1"/>
  <c r="L850" i="4"/>
  <c r="M850" i="4" s="1"/>
  <c r="O850" i="4" s="1"/>
  <c r="L849" i="4"/>
  <c r="N849" i="4" s="1"/>
  <c r="P849" i="4" s="1"/>
  <c r="L848" i="4"/>
  <c r="N848" i="4" s="1"/>
  <c r="P848" i="4" s="1"/>
  <c r="L847" i="4"/>
  <c r="N847" i="4" s="1"/>
  <c r="P847" i="4" s="1"/>
  <c r="L846" i="4"/>
  <c r="N846" i="4" s="1"/>
  <c r="P846" i="4" s="1"/>
  <c r="L845" i="4"/>
  <c r="N845" i="4" s="1"/>
  <c r="P845" i="4" s="1"/>
  <c r="L844" i="4"/>
  <c r="N844" i="4" s="1"/>
  <c r="P844" i="4" s="1"/>
  <c r="L843" i="4"/>
  <c r="N843" i="4" s="1"/>
  <c r="P843" i="4" s="1"/>
  <c r="L842" i="4"/>
  <c r="N842" i="4" s="1"/>
  <c r="P842" i="4" s="1"/>
  <c r="L841" i="4"/>
  <c r="N841" i="4" s="1"/>
  <c r="P841" i="4" s="1"/>
  <c r="L840" i="4"/>
  <c r="N840" i="4" s="1"/>
  <c r="P840" i="4" s="1"/>
  <c r="L839" i="4"/>
  <c r="N839" i="4" s="1"/>
  <c r="P839" i="4" s="1"/>
  <c r="L838" i="4"/>
  <c r="M838" i="4" s="1"/>
  <c r="O838" i="4" s="1"/>
  <c r="L837" i="4"/>
  <c r="N837" i="4" s="1"/>
  <c r="P837" i="4" s="1"/>
  <c r="L836" i="4"/>
  <c r="N836" i="4" s="1"/>
  <c r="P836" i="4" s="1"/>
  <c r="L835" i="4"/>
  <c r="N835" i="4" s="1"/>
  <c r="P835" i="4" s="1"/>
  <c r="L834" i="4"/>
  <c r="N834" i="4" s="1"/>
  <c r="P834" i="4" s="1"/>
  <c r="L833" i="4"/>
  <c r="N833" i="4" s="1"/>
  <c r="P833" i="4" s="1"/>
  <c r="L832" i="4"/>
  <c r="M832" i="4" s="1"/>
  <c r="O832" i="4" s="1"/>
  <c r="L831" i="4"/>
  <c r="N831" i="4" s="1"/>
  <c r="P831" i="4" s="1"/>
  <c r="L830" i="4"/>
  <c r="N830" i="4" s="1"/>
  <c r="P830" i="4" s="1"/>
  <c r="L829" i="4"/>
  <c r="N829" i="4" s="1"/>
  <c r="P829" i="4" s="1"/>
  <c r="L828" i="4"/>
  <c r="N828" i="4" s="1"/>
  <c r="P828" i="4" s="1"/>
  <c r="L827" i="4"/>
  <c r="N827" i="4" s="1"/>
  <c r="P827" i="4" s="1"/>
  <c r="L826" i="4"/>
  <c r="L825" i="4"/>
  <c r="L824" i="4"/>
  <c r="L823" i="4"/>
  <c r="N823" i="4" s="1"/>
  <c r="P823" i="4" s="1"/>
  <c r="L822" i="4"/>
  <c r="N822" i="4" s="1"/>
  <c r="P822" i="4" s="1"/>
  <c r="L821" i="4"/>
  <c r="N821" i="4" s="1"/>
  <c r="P821" i="4" s="1"/>
  <c r="L820" i="4"/>
  <c r="M820" i="4" s="1"/>
  <c r="O820" i="4" s="1"/>
  <c r="L819" i="4"/>
  <c r="N819" i="4" s="1"/>
  <c r="P819" i="4" s="1"/>
  <c r="L818" i="4"/>
  <c r="M818" i="4" s="1"/>
  <c r="O818" i="4" s="1"/>
  <c r="L817" i="4"/>
  <c r="N817" i="4" s="1"/>
  <c r="P817" i="4" s="1"/>
  <c r="L816" i="4"/>
  <c r="N816" i="4" s="1"/>
  <c r="P816" i="4" s="1"/>
  <c r="L815" i="4"/>
  <c r="N815" i="4" s="1"/>
  <c r="P815" i="4" s="1"/>
  <c r="L814" i="4"/>
  <c r="N814" i="4" s="1"/>
  <c r="P814" i="4" s="1"/>
  <c r="L813" i="4"/>
  <c r="N813" i="4" s="1"/>
  <c r="P813" i="4" s="1"/>
  <c r="L812" i="4"/>
  <c r="N812" i="4" s="1"/>
  <c r="P812" i="4" s="1"/>
  <c r="L811" i="4"/>
  <c r="N811" i="4" s="1"/>
  <c r="P811" i="4" s="1"/>
  <c r="L810" i="4"/>
  <c r="N810" i="4" s="1"/>
  <c r="P810" i="4" s="1"/>
  <c r="L809" i="4"/>
  <c r="N809" i="4" s="1"/>
  <c r="P809" i="4" s="1"/>
  <c r="L808" i="4"/>
  <c r="N808" i="4" s="1"/>
  <c r="P808" i="4" s="1"/>
  <c r="L807" i="4"/>
  <c r="N807" i="4" s="1"/>
  <c r="P807" i="4" s="1"/>
  <c r="L806" i="4"/>
  <c r="M806" i="4" s="1"/>
  <c r="O806" i="4" s="1"/>
  <c r="L805" i="4"/>
  <c r="M805" i="4" s="1"/>
  <c r="O805" i="4" s="1"/>
  <c r="L804" i="4"/>
  <c r="N804" i="4" s="1"/>
  <c r="P804" i="4" s="1"/>
  <c r="L803" i="4"/>
  <c r="L802" i="4"/>
  <c r="L801" i="4"/>
  <c r="L800" i="4"/>
  <c r="L799" i="4"/>
  <c r="L798" i="4"/>
  <c r="L797" i="4"/>
  <c r="L796" i="4"/>
  <c r="L795" i="4"/>
  <c r="L794" i="4"/>
  <c r="L793" i="4"/>
  <c r="L792" i="4"/>
  <c r="L791" i="4"/>
  <c r="L790" i="4"/>
  <c r="L789" i="4"/>
  <c r="L788" i="4"/>
  <c r="L787" i="4"/>
  <c r="L786" i="4"/>
  <c r="L780" i="4"/>
  <c r="L779" i="4"/>
  <c r="L778" i="4"/>
  <c r="M778" i="4" s="1"/>
  <c r="O778" i="4" s="1"/>
  <c r="L777" i="4"/>
  <c r="N777" i="4" s="1"/>
  <c r="P777" i="4" s="1"/>
  <c r="L776" i="4"/>
  <c r="N776" i="4" s="1"/>
  <c r="P776" i="4" s="1"/>
  <c r="L775" i="4"/>
  <c r="N775" i="4" s="1"/>
  <c r="P775" i="4" s="1"/>
  <c r="L774" i="4"/>
  <c r="N774" i="4" s="1"/>
  <c r="P774" i="4" s="1"/>
  <c r="L773" i="4"/>
  <c r="M773" i="4" s="1"/>
  <c r="O773" i="4" s="1"/>
  <c r="L772" i="4"/>
  <c r="N772" i="4" s="1"/>
  <c r="P772" i="4" s="1"/>
  <c r="L771" i="4"/>
  <c r="M771" i="4" s="1"/>
  <c r="O771" i="4" s="1"/>
  <c r="L770" i="4"/>
  <c r="N770" i="4" s="1"/>
  <c r="P770" i="4" s="1"/>
  <c r="L769" i="4"/>
  <c r="N769" i="4" s="1"/>
  <c r="P769" i="4" s="1"/>
  <c r="L768" i="4"/>
  <c r="N768" i="4" s="1"/>
  <c r="P768" i="4" s="1"/>
  <c r="L767" i="4"/>
  <c r="N767" i="4" s="1"/>
  <c r="P767" i="4" s="1"/>
  <c r="L766" i="4"/>
  <c r="M766" i="4" s="1"/>
  <c r="O766" i="4" s="1"/>
  <c r="L765" i="4"/>
  <c r="N765" i="4" s="1"/>
  <c r="P765" i="4" s="1"/>
  <c r="L764" i="4"/>
  <c r="N764" i="4" s="1"/>
  <c r="P764" i="4" s="1"/>
  <c r="L763" i="4"/>
  <c r="N763" i="4" s="1"/>
  <c r="P763" i="4" s="1"/>
  <c r="L762" i="4"/>
  <c r="N762" i="4" s="1"/>
  <c r="P762" i="4" s="1"/>
  <c r="L761" i="4"/>
  <c r="M761" i="4" s="1"/>
  <c r="O761" i="4" s="1"/>
  <c r="L760" i="4"/>
  <c r="N760" i="4" s="1"/>
  <c r="P760" i="4" s="1"/>
  <c r="L759" i="4"/>
  <c r="N759" i="4" s="1"/>
  <c r="P759" i="4" s="1"/>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M726" i="4" s="1"/>
  <c r="O726" i="4" s="1"/>
  <c r="L725" i="4"/>
  <c r="N725" i="4" s="1"/>
  <c r="P725" i="4" s="1"/>
  <c r="L724" i="4"/>
  <c r="N724" i="4" s="1"/>
  <c r="P724" i="4" s="1"/>
  <c r="L723" i="4"/>
  <c r="M723" i="4" s="1"/>
  <c r="O723" i="4" s="1"/>
  <c r="L722" i="4"/>
  <c r="N722" i="4" s="1"/>
  <c r="P722" i="4" s="1"/>
  <c r="L721" i="4"/>
  <c r="N721" i="4" s="1"/>
  <c r="P721" i="4" s="1"/>
  <c r="L720" i="4"/>
  <c r="M720" i="4" s="1"/>
  <c r="O720" i="4" s="1"/>
  <c r="L719" i="4"/>
  <c r="N719" i="4" s="1"/>
  <c r="P719" i="4" s="1"/>
  <c r="L718" i="4"/>
  <c r="N718" i="4" s="1"/>
  <c r="P718" i="4" s="1"/>
  <c r="L717" i="4"/>
  <c r="N717" i="4" s="1"/>
  <c r="P717" i="4" s="1"/>
  <c r="L716" i="4"/>
  <c r="N716" i="4" s="1"/>
  <c r="P716" i="4" s="1"/>
  <c r="L715" i="4"/>
  <c r="N715" i="4" s="1"/>
  <c r="P715" i="4" s="1"/>
  <c r="L714" i="4"/>
  <c r="M714" i="4" s="1"/>
  <c r="O714" i="4" s="1"/>
  <c r="L713" i="4"/>
  <c r="N713" i="4" s="1"/>
  <c r="P713" i="4" s="1"/>
  <c r="L712" i="4"/>
  <c r="N712" i="4" s="1"/>
  <c r="P712" i="4" s="1"/>
  <c r="L711" i="4"/>
  <c r="M711" i="4" s="1"/>
  <c r="O711" i="4" s="1"/>
  <c r="L710" i="4"/>
  <c r="M710" i="4" s="1"/>
  <c r="O710" i="4" s="1"/>
  <c r="L709" i="4"/>
  <c r="N709" i="4" s="1"/>
  <c r="P709" i="4" s="1"/>
  <c r="L708" i="4"/>
  <c r="N708" i="4" s="1"/>
  <c r="P708" i="4" s="1"/>
  <c r="L707" i="4"/>
  <c r="M707" i="4" s="1"/>
  <c r="O707" i="4" s="1"/>
  <c r="L706" i="4"/>
  <c r="N706" i="4" s="1"/>
  <c r="P706" i="4" s="1"/>
  <c r="L705" i="4"/>
  <c r="N705" i="4" s="1"/>
  <c r="P705" i="4" s="1"/>
  <c r="L704" i="4"/>
  <c r="N704" i="4" s="1"/>
  <c r="P704" i="4" s="1"/>
  <c r="L703" i="4"/>
  <c r="N703" i="4" s="1"/>
  <c r="P703" i="4" s="1"/>
  <c r="L702" i="4"/>
  <c r="M702" i="4" s="1"/>
  <c r="O702" i="4" s="1"/>
  <c r="L701" i="4"/>
  <c r="N701" i="4" s="1"/>
  <c r="P701" i="4" s="1"/>
  <c r="L700" i="4"/>
  <c r="N700" i="4" s="1"/>
  <c r="P700" i="4" s="1"/>
  <c r="L699" i="4"/>
  <c r="M699" i="4" s="1"/>
  <c r="O699" i="4" s="1"/>
  <c r="L698" i="4"/>
  <c r="M698" i="4" s="1"/>
  <c r="O698" i="4" s="1"/>
  <c r="L697" i="4"/>
  <c r="N697" i="4" s="1"/>
  <c r="P697" i="4" s="1"/>
  <c r="L696" i="4"/>
  <c r="N696" i="4" s="1"/>
  <c r="P696" i="4" s="1"/>
  <c r="L695" i="4"/>
  <c r="L694" i="4"/>
  <c r="L693" i="4"/>
  <c r="L692" i="4"/>
  <c r="L691" i="4"/>
  <c r="L690" i="4"/>
  <c r="L684" i="4"/>
  <c r="L683" i="4"/>
  <c r="L682" i="4"/>
  <c r="M682" i="4" s="1"/>
  <c r="O682" i="4" s="1"/>
  <c r="L681" i="4"/>
  <c r="M681" i="4" s="1"/>
  <c r="O681" i="4" s="1"/>
  <c r="L680" i="4"/>
  <c r="N680" i="4" s="1"/>
  <c r="P680" i="4" s="1"/>
  <c r="L679" i="4"/>
  <c r="N679" i="4" s="1"/>
  <c r="P679" i="4" s="1"/>
  <c r="L678" i="4"/>
  <c r="N678" i="4" s="1"/>
  <c r="P678" i="4" s="1"/>
  <c r="L677" i="4"/>
  <c r="N677" i="4" s="1"/>
  <c r="P677" i="4" s="1"/>
  <c r="L676" i="4"/>
  <c r="N676" i="4" s="1"/>
  <c r="P676" i="4" s="1"/>
  <c r="L675" i="4"/>
  <c r="N675" i="4" s="1"/>
  <c r="P675" i="4" s="1"/>
  <c r="L674" i="4"/>
  <c r="N674" i="4" s="1"/>
  <c r="P674" i="4" s="1"/>
  <c r="L673" i="4"/>
  <c r="N673" i="4" s="1"/>
  <c r="P673" i="4" s="1"/>
  <c r="L672" i="4"/>
  <c r="M672" i="4" s="1"/>
  <c r="O672" i="4" s="1"/>
  <c r="L671" i="4"/>
  <c r="N671" i="4" s="1"/>
  <c r="P671" i="4" s="1"/>
  <c r="L670" i="4"/>
  <c r="N670" i="4" s="1"/>
  <c r="P670" i="4" s="1"/>
  <c r="L669" i="4"/>
  <c r="M669" i="4" s="1"/>
  <c r="O669" i="4" s="1"/>
  <c r="L668" i="4"/>
  <c r="N668" i="4" s="1"/>
  <c r="P668" i="4" s="1"/>
  <c r="L667" i="4"/>
  <c r="M667" i="4" s="1"/>
  <c r="O667" i="4" s="1"/>
  <c r="L666" i="4"/>
  <c r="N666" i="4" s="1"/>
  <c r="P666" i="4" s="1"/>
  <c r="L665" i="4"/>
  <c r="N665" i="4" s="1"/>
  <c r="P665" i="4" s="1"/>
  <c r="L664" i="4"/>
  <c r="N664" i="4" s="1"/>
  <c r="P664" i="4" s="1"/>
  <c r="L663" i="4"/>
  <c r="N663" i="4" s="1"/>
  <c r="P663" i="4" s="1"/>
  <c r="L662" i="4"/>
  <c r="N662" i="4" s="1"/>
  <c r="P662" i="4" s="1"/>
  <c r="L661" i="4"/>
  <c r="M661" i="4" s="1"/>
  <c r="O661" i="4" s="1"/>
  <c r="L660" i="4"/>
  <c r="N660" i="4" s="1"/>
  <c r="P660" i="4" s="1"/>
  <c r="L659" i="4"/>
  <c r="N659" i="4" s="1"/>
  <c r="P659" i="4" s="1"/>
  <c r="L658" i="4"/>
  <c r="M658" i="4" s="1"/>
  <c r="O658" i="4" s="1"/>
  <c r="L657" i="4"/>
  <c r="M657" i="4" s="1"/>
  <c r="O657" i="4" s="1"/>
  <c r="L656" i="4"/>
  <c r="N656" i="4" s="1"/>
  <c r="P656" i="4" s="1"/>
  <c r="L655" i="4"/>
  <c r="M655" i="4" s="1"/>
  <c r="O655" i="4" s="1"/>
  <c r="L654" i="4"/>
  <c r="M654" i="4" s="1"/>
  <c r="O654" i="4" s="1"/>
  <c r="L653" i="4"/>
  <c r="N653" i="4" s="1"/>
  <c r="P653" i="4" s="1"/>
  <c r="L652" i="4"/>
  <c r="N652" i="4" s="1"/>
  <c r="P652" i="4" s="1"/>
  <c r="L651" i="4"/>
  <c r="N651" i="4" s="1"/>
  <c r="P651" i="4" s="1"/>
  <c r="L650" i="4"/>
  <c r="N650" i="4" s="1"/>
  <c r="P650" i="4" s="1"/>
  <c r="L649" i="4"/>
  <c r="M649" i="4" s="1"/>
  <c r="O649" i="4" s="1"/>
  <c r="L648" i="4"/>
  <c r="N648" i="4" s="1"/>
  <c r="P648" i="4" s="1"/>
  <c r="L647" i="4"/>
  <c r="N647" i="4" s="1"/>
  <c r="P647" i="4" s="1"/>
  <c r="L646" i="4"/>
  <c r="M646" i="4" s="1"/>
  <c r="O646" i="4" s="1"/>
  <c r="L645" i="4"/>
  <c r="M645" i="4" s="1"/>
  <c r="O645" i="4" s="1"/>
  <c r="L644" i="4"/>
  <c r="N644" i="4" s="1"/>
  <c r="P644" i="4" s="1"/>
  <c r="L643" i="4"/>
  <c r="N643" i="4" s="1"/>
  <c r="P643" i="4" s="1"/>
  <c r="L642" i="4"/>
  <c r="L641" i="4"/>
  <c r="L640" i="4"/>
  <c r="L639" i="4"/>
  <c r="L638" i="4"/>
  <c r="L637" i="4"/>
  <c r="L636" i="4"/>
  <c r="L635" i="4"/>
  <c r="L634" i="4"/>
  <c r="L633" i="4"/>
  <c r="L632" i="4"/>
  <c r="L631" i="4"/>
  <c r="L630" i="4"/>
  <c r="M630" i="4" s="1"/>
  <c r="O630" i="4" s="1"/>
  <c r="L629" i="4"/>
  <c r="M629" i="4" s="1"/>
  <c r="O629" i="4" s="1"/>
  <c r="L628" i="4"/>
  <c r="N628" i="4" s="1"/>
  <c r="P628" i="4" s="1"/>
  <c r="L627" i="4"/>
  <c r="M627" i="4" s="1"/>
  <c r="O627" i="4" s="1"/>
  <c r="L626" i="4"/>
  <c r="N626" i="4" s="1"/>
  <c r="P626" i="4" s="1"/>
  <c r="L625" i="4"/>
  <c r="N625" i="4" s="1"/>
  <c r="P625" i="4" s="1"/>
  <c r="L624" i="4"/>
  <c r="N624" i="4" s="1"/>
  <c r="P624" i="4" s="1"/>
  <c r="L623" i="4"/>
  <c r="N623" i="4" s="1"/>
  <c r="P623" i="4" s="1"/>
  <c r="L622" i="4"/>
  <c r="M622" i="4" s="1"/>
  <c r="O622" i="4" s="1"/>
  <c r="L621" i="4"/>
  <c r="N621" i="4" s="1"/>
  <c r="P621" i="4" s="1"/>
  <c r="L620" i="4"/>
  <c r="N620" i="4" s="1"/>
  <c r="P620" i="4" s="1"/>
  <c r="L619" i="4"/>
  <c r="N619" i="4" s="1"/>
  <c r="P619" i="4" s="1"/>
  <c r="L618" i="4"/>
  <c r="M618" i="4" s="1"/>
  <c r="O618" i="4" s="1"/>
  <c r="L617" i="4"/>
  <c r="N617" i="4" s="1"/>
  <c r="P617" i="4" s="1"/>
  <c r="L616" i="4"/>
  <c r="N616" i="4" s="1"/>
  <c r="P616" i="4" s="1"/>
  <c r="L615" i="4"/>
  <c r="M615" i="4" s="1"/>
  <c r="O615" i="4" s="1"/>
  <c r="L614" i="4"/>
  <c r="N614" i="4" s="1"/>
  <c r="P614" i="4" s="1"/>
  <c r="L613" i="4"/>
  <c r="N613" i="4" s="1"/>
  <c r="P613" i="4" s="1"/>
  <c r="L612" i="4"/>
  <c r="N612" i="4" s="1"/>
  <c r="P612" i="4" s="1"/>
  <c r="L611" i="4"/>
  <c r="N611" i="4" s="1"/>
  <c r="P611" i="4" s="1"/>
  <c r="L610" i="4"/>
  <c r="M610" i="4" s="1"/>
  <c r="O610" i="4" s="1"/>
  <c r="L609" i="4"/>
  <c r="N609" i="4" s="1"/>
  <c r="P609" i="4" s="1"/>
  <c r="L608" i="4"/>
  <c r="M608" i="4" s="1"/>
  <c r="O608" i="4" s="1"/>
  <c r="L607" i="4"/>
  <c r="N607" i="4" s="1"/>
  <c r="P607" i="4" s="1"/>
  <c r="L606" i="4"/>
  <c r="M606" i="4" s="1"/>
  <c r="O606" i="4" s="1"/>
  <c r="L605" i="4"/>
  <c r="N605" i="4" s="1"/>
  <c r="P605" i="4" s="1"/>
  <c r="L604" i="4"/>
  <c r="N604" i="4" s="1"/>
  <c r="P604" i="4" s="1"/>
  <c r="L603" i="4"/>
  <c r="M603" i="4" s="1"/>
  <c r="O603" i="4" s="1"/>
  <c r="L602" i="4"/>
  <c r="N602" i="4" s="1"/>
  <c r="P602" i="4" s="1"/>
  <c r="L601" i="4"/>
  <c r="N601" i="4" s="1"/>
  <c r="P601" i="4" s="1"/>
  <c r="L600" i="4"/>
  <c r="N600" i="4" s="1"/>
  <c r="P600" i="4" s="1"/>
  <c r="L599" i="4"/>
  <c r="L598" i="4"/>
  <c r="L597" i="4"/>
  <c r="L596" i="4"/>
  <c r="L595" i="4"/>
  <c r="L594" i="4"/>
  <c r="L588" i="4"/>
  <c r="L587" i="4"/>
  <c r="L586" i="4"/>
  <c r="M586" i="4" s="1"/>
  <c r="O586" i="4" s="1"/>
  <c r="L585" i="4"/>
  <c r="N585" i="4" s="1"/>
  <c r="P585" i="4" s="1"/>
  <c r="L584" i="4"/>
  <c r="M584" i="4" s="1"/>
  <c r="O584" i="4" s="1"/>
  <c r="L583" i="4"/>
  <c r="N583" i="4" s="1"/>
  <c r="P583" i="4" s="1"/>
  <c r="L582" i="4"/>
  <c r="N582" i="4" s="1"/>
  <c r="P582" i="4" s="1"/>
  <c r="L581" i="4"/>
  <c r="N581" i="4" s="1"/>
  <c r="P581" i="4" s="1"/>
  <c r="L580" i="4"/>
  <c r="N580" i="4" s="1"/>
  <c r="P580" i="4" s="1"/>
  <c r="L579" i="4"/>
  <c r="N579" i="4" s="1"/>
  <c r="P579" i="4" s="1"/>
  <c r="L578" i="4"/>
  <c r="M578" i="4" s="1"/>
  <c r="O578" i="4" s="1"/>
  <c r="L577" i="4"/>
  <c r="N577" i="4" s="1"/>
  <c r="P577" i="4" s="1"/>
  <c r="L576" i="4"/>
  <c r="N576" i="4" s="1"/>
  <c r="P576" i="4" s="1"/>
  <c r="L575" i="4"/>
  <c r="N575" i="4" s="1"/>
  <c r="P575" i="4" s="1"/>
  <c r="L574" i="4"/>
  <c r="M574" i="4" s="1"/>
  <c r="O574" i="4" s="1"/>
  <c r="L573" i="4"/>
  <c r="N573" i="4" s="1"/>
  <c r="P573" i="4" s="1"/>
  <c r="L572" i="4"/>
  <c r="N572" i="4" s="1"/>
  <c r="P572" i="4" s="1"/>
  <c r="L571" i="4"/>
  <c r="N571" i="4" s="1"/>
  <c r="P571" i="4" s="1"/>
  <c r="L570" i="4"/>
  <c r="N570" i="4" s="1"/>
  <c r="P570" i="4" s="1"/>
  <c r="L569" i="4"/>
  <c r="M569" i="4" s="1"/>
  <c r="O569" i="4" s="1"/>
  <c r="L568" i="4"/>
  <c r="N568" i="4" s="1"/>
  <c r="P568" i="4" s="1"/>
  <c r="L567" i="4"/>
  <c r="N567" i="4" s="1"/>
  <c r="P567" i="4" s="1"/>
  <c r="L566" i="4"/>
  <c r="L565" i="4"/>
  <c r="L564" i="4"/>
  <c r="L563" i="4"/>
  <c r="L562" i="4"/>
  <c r="L561" i="4"/>
  <c r="L560" i="4"/>
  <c r="L559" i="4"/>
  <c r="L558" i="4"/>
  <c r="L557" i="4"/>
  <c r="L556" i="4"/>
  <c r="L555" i="4"/>
  <c r="L554" i="4"/>
  <c r="L553" i="4"/>
  <c r="L552" i="4"/>
  <c r="L551" i="4"/>
  <c r="L550" i="4"/>
  <c r="L549" i="4"/>
  <c r="L548" i="4"/>
  <c r="L547" i="4"/>
  <c r="M547" i="4" s="1"/>
  <c r="O547" i="4" s="1"/>
  <c r="L546" i="4"/>
  <c r="N546" i="4" s="1"/>
  <c r="P546" i="4" s="1"/>
  <c r="L545" i="4"/>
  <c r="N545" i="4" s="1"/>
  <c r="P545" i="4" s="1"/>
  <c r="L544" i="4"/>
  <c r="N544" i="4" s="1"/>
  <c r="P544" i="4" s="1"/>
  <c r="L543" i="4"/>
  <c r="N543" i="4" s="1"/>
  <c r="P543" i="4" s="1"/>
  <c r="L542" i="4"/>
  <c r="M542" i="4" s="1"/>
  <c r="O542" i="4" s="1"/>
  <c r="L541" i="4"/>
  <c r="N541" i="4" s="1"/>
  <c r="P541" i="4" s="1"/>
  <c r="L540" i="4"/>
  <c r="N540" i="4" s="1"/>
  <c r="P540" i="4" s="1"/>
  <c r="L539" i="4"/>
  <c r="M539" i="4" s="1"/>
  <c r="O539" i="4" s="1"/>
  <c r="L538" i="4"/>
  <c r="N538" i="4" s="1"/>
  <c r="P538" i="4" s="1"/>
  <c r="L537" i="4"/>
  <c r="N537" i="4" s="1"/>
  <c r="P537" i="4" s="1"/>
  <c r="L536" i="4"/>
  <c r="N536" i="4" s="1"/>
  <c r="P536" i="4" s="1"/>
  <c r="L535" i="4"/>
  <c r="N535" i="4" s="1"/>
  <c r="P535" i="4" s="1"/>
  <c r="L534" i="4"/>
  <c r="N534" i="4" s="1"/>
  <c r="P534" i="4" s="1"/>
  <c r="L533" i="4"/>
  <c r="N533" i="4" s="1"/>
  <c r="P533" i="4" s="1"/>
  <c r="L532" i="4"/>
  <c r="N532" i="4" s="1"/>
  <c r="P532" i="4" s="1"/>
  <c r="L531" i="4"/>
  <c r="N531" i="4" s="1"/>
  <c r="P531" i="4" s="1"/>
  <c r="L530" i="4"/>
  <c r="N530" i="4" s="1"/>
  <c r="P530" i="4" s="1"/>
  <c r="L529" i="4"/>
  <c r="N529" i="4" s="1"/>
  <c r="P529" i="4" s="1"/>
  <c r="L528" i="4"/>
  <c r="M528" i="4" s="1"/>
  <c r="O528" i="4" s="1"/>
  <c r="L527" i="4"/>
  <c r="N527" i="4" s="1"/>
  <c r="P527" i="4" s="1"/>
  <c r="L526" i="4"/>
  <c r="N526" i="4" s="1"/>
  <c r="P526" i="4" s="1"/>
  <c r="L525" i="4"/>
  <c r="N525" i="4" s="1"/>
  <c r="P525" i="4" s="1"/>
  <c r="L524" i="4"/>
  <c r="N524" i="4" s="1"/>
  <c r="P524" i="4" s="1"/>
  <c r="L523" i="4"/>
  <c r="N523" i="4" s="1"/>
  <c r="P523" i="4" s="1"/>
  <c r="L522" i="4"/>
  <c r="N522" i="4" s="1"/>
  <c r="P522" i="4" s="1"/>
  <c r="L521" i="4"/>
  <c r="N521" i="4" s="1"/>
  <c r="P521" i="4" s="1"/>
  <c r="L520" i="4"/>
  <c r="N520" i="4" s="1"/>
  <c r="P520" i="4" s="1"/>
  <c r="L519" i="4"/>
  <c r="N519" i="4" s="1"/>
  <c r="P519" i="4" s="1"/>
  <c r="L518" i="4"/>
  <c r="N518" i="4" s="1"/>
  <c r="P518" i="4" s="1"/>
  <c r="L517" i="4"/>
  <c r="N517" i="4" s="1"/>
  <c r="P517" i="4" s="1"/>
  <c r="L516" i="4"/>
  <c r="L515" i="4"/>
  <c r="L514" i="4"/>
  <c r="L513" i="4"/>
  <c r="L512" i="4"/>
  <c r="L511" i="4"/>
  <c r="L510" i="4"/>
  <c r="L509" i="4"/>
  <c r="L508" i="4"/>
  <c r="L507" i="4"/>
  <c r="L506" i="4"/>
  <c r="L505" i="4"/>
  <c r="L504" i="4"/>
  <c r="L503" i="4"/>
  <c r="L502" i="4"/>
  <c r="L501" i="4"/>
  <c r="L500" i="4"/>
  <c r="L499" i="4"/>
  <c r="L498" i="4"/>
  <c r="L492" i="4"/>
  <c r="L491" i="4"/>
  <c r="L490" i="4"/>
  <c r="L489" i="4"/>
  <c r="M489" i="4" s="1"/>
  <c r="O489" i="4" s="1"/>
  <c r="L488" i="4"/>
  <c r="N488" i="4" s="1"/>
  <c r="P488" i="4" s="1"/>
  <c r="L487" i="4"/>
  <c r="N487" i="4" s="1"/>
  <c r="P487" i="4" s="1"/>
  <c r="L486" i="4"/>
  <c r="N486" i="4" s="1"/>
  <c r="P486" i="4" s="1"/>
  <c r="L485" i="4"/>
  <c r="N485" i="4" s="1"/>
  <c r="P485" i="4" s="1"/>
  <c r="L484" i="4"/>
  <c r="N484" i="4" s="1"/>
  <c r="P484" i="4" s="1"/>
  <c r="L483" i="4"/>
  <c r="N483" i="4" s="1"/>
  <c r="P483" i="4" s="1"/>
  <c r="L482" i="4"/>
  <c r="N482" i="4" s="1"/>
  <c r="P482" i="4" s="1"/>
  <c r="L481" i="4"/>
  <c r="N481" i="4" s="1"/>
  <c r="P481" i="4" s="1"/>
  <c r="L480" i="4"/>
  <c r="M480" i="4" s="1"/>
  <c r="O480" i="4" s="1"/>
  <c r="L479" i="4"/>
  <c r="N479" i="4" s="1"/>
  <c r="P479" i="4" s="1"/>
  <c r="L478" i="4"/>
  <c r="N478" i="4" s="1"/>
  <c r="P478" i="4" s="1"/>
  <c r="L477" i="4"/>
  <c r="N477" i="4" s="1"/>
  <c r="P477" i="4" s="1"/>
  <c r="L476" i="4"/>
  <c r="N476" i="4" s="1"/>
  <c r="P476" i="4" s="1"/>
  <c r="L475" i="4"/>
  <c r="N475" i="4" s="1"/>
  <c r="P475" i="4" s="1"/>
  <c r="L474" i="4"/>
  <c r="N474" i="4" s="1"/>
  <c r="P474" i="4" s="1"/>
  <c r="L473" i="4"/>
  <c r="N473" i="4" s="1"/>
  <c r="P473" i="4" s="1"/>
  <c r="L472" i="4"/>
  <c r="N472" i="4" s="1"/>
  <c r="P472" i="4" s="1"/>
  <c r="L471" i="4"/>
  <c r="N471" i="4" s="1"/>
  <c r="P471" i="4" s="1"/>
  <c r="L470" i="4"/>
  <c r="M470" i="4" s="1"/>
  <c r="O470" i="4" s="1"/>
  <c r="L469" i="4"/>
  <c r="N469" i="4" s="1"/>
  <c r="P469" i="4" s="1"/>
  <c r="L468" i="4"/>
  <c r="N468" i="4" s="1"/>
  <c r="P468" i="4" s="1"/>
  <c r="L467" i="4"/>
  <c r="N467" i="4" s="1"/>
  <c r="P467" i="4" s="1"/>
  <c r="L466" i="4"/>
  <c r="N466" i="4" s="1"/>
  <c r="P466" i="4" s="1"/>
  <c r="L465" i="4"/>
  <c r="N465" i="4" s="1"/>
  <c r="P465" i="4" s="1"/>
  <c r="L464" i="4"/>
  <c r="M464" i="4" s="1"/>
  <c r="O464" i="4" s="1"/>
  <c r="L463" i="4"/>
  <c r="N463" i="4" s="1"/>
  <c r="P463" i="4" s="1"/>
  <c r="L462" i="4"/>
  <c r="N462" i="4" s="1"/>
  <c r="P462" i="4" s="1"/>
  <c r="L461" i="4"/>
  <c r="N461" i="4" s="1"/>
  <c r="P461" i="4" s="1"/>
  <c r="L460" i="4"/>
  <c r="N460" i="4" s="1"/>
  <c r="P460" i="4" s="1"/>
  <c r="L459" i="4"/>
  <c r="N459" i="4" s="1"/>
  <c r="P459" i="4" s="1"/>
  <c r="L458" i="4"/>
  <c r="M458" i="4" s="1"/>
  <c r="O458" i="4" s="1"/>
  <c r="L457" i="4"/>
  <c r="N457" i="4" s="1"/>
  <c r="P457" i="4" s="1"/>
  <c r="L456" i="4"/>
  <c r="M456" i="4" s="1"/>
  <c r="O456" i="4" s="1"/>
  <c r="L455" i="4"/>
  <c r="N455" i="4" s="1"/>
  <c r="P455" i="4" s="1"/>
  <c r="L454" i="4"/>
  <c r="N454" i="4" s="1"/>
  <c r="P454" i="4" s="1"/>
  <c r="L453" i="4"/>
  <c r="M453" i="4" s="1"/>
  <c r="O453" i="4" s="1"/>
  <c r="L452" i="4"/>
  <c r="N452" i="4" s="1"/>
  <c r="P452" i="4" s="1"/>
  <c r="L451" i="4"/>
  <c r="N451" i="4" s="1"/>
  <c r="P451" i="4" s="1"/>
  <c r="L450" i="4"/>
  <c r="N450" i="4" s="1"/>
  <c r="P450" i="4" s="1"/>
  <c r="L449" i="4"/>
  <c r="N449" i="4" s="1"/>
  <c r="P449" i="4" s="1"/>
  <c r="L448" i="4"/>
  <c r="N448" i="4" s="1"/>
  <c r="P448" i="4" s="1"/>
  <c r="L447" i="4"/>
  <c r="N447" i="4" s="1"/>
  <c r="P447" i="4" s="1"/>
  <c r="L446" i="4"/>
  <c r="M446" i="4" s="1"/>
  <c r="O446" i="4" s="1"/>
  <c r="L445" i="4"/>
  <c r="N445" i="4" s="1"/>
  <c r="P445" i="4" s="1"/>
  <c r="L444" i="4"/>
  <c r="M444" i="4" s="1"/>
  <c r="O444" i="4" s="1"/>
  <c r="L443" i="4"/>
  <c r="N443" i="4" s="1"/>
  <c r="P443" i="4" s="1"/>
  <c r="L442" i="4"/>
  <c r="N442" i="4" s="1"/>
  <c r="P442" i="4" s="1"/>
  <c r="L441" i="4"/>
  <c r="M441" i="4" s="1"/>
  <c r="O441" i="4" s="1"/>
  <c r="L440" i="4"/>
  <c r="N440" i="4" s="1"/>
  <c r="P440" i="4" s="1"/>
  <c r="L439" i="4"/>
  <c r="N439" i="4" s="1"/>
  <c r="P439" i="4" s="1"/>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396" i="4"/>
  <c r="L395" i="4"/>
  <c r="L394" i="4"/>
  <c r="L393" i="4"/>
  <c r="L392" i="4"/>
  <c r="L391" i="4"/>
  <c r="N391" i="4" s="1"/>
  <c r="P391" i="4" s="1"/>
  <c r="L390" i="4"/>
  <c r="M390" i="4" s="1"/>
  <c r="O390" i="4" s="1"/>
  <c r="L389" i="4"/>
  <c r="M389" i="4" s="1"/>
  <c r="O389" i="4" s="1"/>
  <c r="L388" i="4"/>
  <c r="N388" i="4" s="1"/>
  <c r="P388" i="4" s="1"/>
  <c r="L387" i="4"/>
  <c r="N387" i="4" s="1"/>
  <c r="P387" i="4" s="1"/>
  <c r="L386" i="4"/>
  <c r="N386" i="4" s="1"/>
  <c r="P386" i="4" s="1"/>
  <c r="L385" i="4"/>
  <c r="N385" i="4" s="1"/>
  <c r="P385" i="4" s="1"/>
  <c r="L384" i="4"/>
  <c r="N384" i="4" s="1"/>
  <c r="P384" i="4" s="1"/>
  <c r="L383" i="4"/>
  <c r="N383" i="4" s="1"/>
  <c r="P383" i="4" s="1"/>
  <c r="L382" i="4"/>
  <c r="N382" i="4" s="1"/>
  <c r="P382" i="4" s="1"/>
  <c r="L381" i="4"/>
  <c r="N381" i="4" s="1"/>
  <c r="P381" i="4" s="1"/>
  <c r="L380" i="4"/>
  <c r="N380" i="4" s="1"/>
  <c r="P380" i="4" s="1"/>
  <c r="L379" i="4"/>
  <c r="M379" i="4" s="1"/>
  <c r="O379" i="4" s="1"/>
  <c r="L378" i="4"/>
  <c r="M378" i="4" s="1"/>
  <c r="O378" i="4" s="1"/>
  <c r="L377" i="4"/>
  <c r="M377" i="4" s="1"/>
  <c r="O377" i="4" s="1"/>
  <c r="L376" i="4"/>
  <c r="M376" i="4" s="1"/>
  <c r="O376" i="4" s="1"/>
  <c r="L375" i="4"/>
  <c r="N375" i="4" s="1"/>
  <c r="P375" i="4" s="1"/>
  <c r="L374" i="4"/>
  <c r="N374" i="4" s="1"/>
  <c r="P374" i="4" s="1"/>
  <c r="L373" i="4"/>
  <c r="N373" i="4" s="1"/>
  <c r="P373" i="4" s="1"/>
  <c r="L372" i="4"/>
  <c r="N372" i="4" s="1"/>
  <c r="P372" i="4" s="1"/>
  <c r="L371" i="4"/>
  <c r="N371" i="4" s="1"/>
  <c r="P371" i="4" s="1"/>
  <c r="L370" i="4"/>
  <c r="N370" i="4" s="1"/>
  <c r="P370" i="4" s="1"/>
  <c r="L369" i="4"/>
  <c r="N369" i="4" s="1"/>
  <c r="P369" i="4" s="1"/>
  <c r="L368" i="4"/>
  <c r="M368" i="4" s="1"/>
  <c r="O368" i="4" s="1"/>
  <c r="L367" i="4"/>
  <c r="N367" i="4" s="1"/>
  <c r="P367" i="4" s="1"/>
  <c r="L366" i="4"/>
  <c r="N366" i="4" s="1"/>
  <c r="P366" i="4" s="1"/>
  <c r="L365" i="4"/>
  <c r="N365" i="4" s="1"/>
  <c r="P365" i="4" s="1"/>
  <c r="L364" i="4"/>
  <c r="M364" i="4" s="1"/>
  <c r="O364" i="4" s="1"/>
  <c r="L363" i="4"/>
  <c r="N363" i="4" s="1"/>
  <c r="P363" i="4" s="1"/>
  <c r="L362" i="4"/>
  <c r="N362" i="4" s="1"/>
  <c r="P362" i="4" s="1"/>
  <c r="L361" i="4"/>
  <c r="N361" i="4" s="1"/>
  <c r="P361" i="4" s="1"/>
  <c r="L360" i="4"/>
  <c r="M360" i="4" s="1"/>
  <c r="O360" i="4" s="1"/>
  <c r="L359" i="4"/>
  <c r="N359" i="4" s="1"/>
  <c r="P359" i="4" s="1"/>
  <c r="L358" i="4"/>
  <c r="N358" i="4" s="1"/>
  <c r="P358" i="4" s="1"/>
  <c r="L357" i="4"/>
  <c r="N357" i="4" s="1"/>
  <c r="P357" i="4" s="1"/>
  <c r="L356" i="4"/>
  <c r="M356" i="4" s="1"/>
  <c r="O356" i="4" s="1"/>
  <c r="L355" i="4"/>
  <c r="M355" i="4" s="1"/>
  <c r="O355" i="4" s="1"/>
  <c r="L354" i="4"/>
  <c r="N354" i="4" s="1"/>
  <c r="P354" i="4" s="1"/>
  <c r="L353" i="4"/>
  <c r="N353" i="4" s="1"/>
  <c r="P353" i="4" s="1"/>
  <c r="L352" i="4"/>
  <c r="M352" i="4" s="1"/>
  <c r="O352" i="4" s="1"/>
  <c r="L351" i="4"/>
  <c r="N351" i="4" s="1"/>
  <c r="P351" i="4" s="1"/>
  <c r="L350" i="4"/>
  <c r="N350" i="4" s="1"/>
  <c r="P350" i="4" s="1"/>
  <c r="L349" i="4"/>
  <c r="N349" i="4" s="1"/>
  <c r="P349" i="4" s="1"/>
  <c r="L348" i="4"/>
  <c r="N348" i="4" s="1"/>
  <c r="P348" i="4" s="1"/>
  <c r="L347" i="4"/>
  <c r="M347" i="4" s="1"/>
  <c r="O347" i="4" s="1"/>
  <c r="L346" i="4"/>
  <c r="N346" i="4" s="1"/>
  <c r="P346" i="4" s="1"/>
  <c r="L345" i="4"/>
  <c r="N345" i="4" s="1"/>
  <c r="P345" i="4" s="1"/>
  <c r="L344" i="4"/>
  <c r="M344" i="4" s="1"/>
  <c r="O344" i="4" s="1"/>
  <c r="L343" i="4"/>
  <c r="N343" i="4" s="1"/>
  <c r="P343" i="4" s="1"/>
  <c r="L342" i="4"/>
  <c r="N342" i="4" s="1"/>
  <c r="P342" i="4" s="1"/>
  <c r="L341" i="4"/>
  <c r="M341" i="4" s="1"/>
  <c r="O341" i="4" s="1"/>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210"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N276" i="4" s="1"/>
  <c r="P276" i="4" s="1"/>
  <c r="L275" i="4"/>
  <c r="N275" i="4" s="1"/>
  <c r="P275" i="4" s="1"/>
  <c r="L274" i="4"/>
  <c r="N274" i="4" s="1"/>
  <c r="P274" i="4" s="1"/>
  <c r="L273" i="4"/>
  <c r="N273" i="4" s="1"/>
  <c r="P273" i="4" s="1"/>
  <c r="L272" i="4"/>
  <c r="N272" i="4" s="1"/>
  <c r="P272" i="4" s="1"/>
  <c r="L271" i="4"/>
  <c r="N271" i="4" s="1"/>
  <c r="P271" i="4" s="1"/>
  <c r="L270" i="4"/>
  <c r="N270" i="4" s="1"/>
  <c r="P270" i="4" s="1"/>
  <c r="L269" i="4"/>
  <c r="N269" i="4" s="1"/>
  <c r="P269" i="4" s="1"/>
  <c r="L268" i="4"/>
  <c r="M268" i="4" s="1"/>
  <c r="O268" i="4" s="1"/>
  <c r="L267" i="4"/>
  <c r="N267" i="4" s="1"/>
  <c r="P267" i="4" s="1"/>
  <c r="L266" i="4"/>
  <c r="M266" i="4" s="1"/>
  <c r="O266" i="4" s="1"/>
  <c r="L265" i="4"/>
  <c r="N265" i="4" s="1"/>
  <c r="P265" i="4" s="1"/>
  <c r="L264" i="4"/>
  <c r="N264" i="4" s="1"/>
  <c r="P264" i="4" s="1"/>
  <c r="L263" i="4"/>
  <c r="N263" i="4" s="1"/>
  <c r="P263" i="4" s="1"/>
  <c r="L262" i="4"/>
  <c r="M262" i="4" s="1"/>
  <c r="O262" i="4" s="1"/>
  <c r="L261" i="4"/>
  <c r="N261" i="4" s="1"/>
  <c r="P261" i="4" s="1"/>
  <c r="L260" i="4"/>
  <c r="N260" i="4" s="1"/>
  <c r="P260" i="4" s="1"/>
  <c r="L259" i="4"/>
  <c r="M259" i="4" s="1"/>
  <c r="O259" i="4" s="1"/>
  <c r="L258" i="4"/>
  <c r="N258" i="4" s="1"/>
  <c r="P258" i="4" s="1"/>
  <c r="L257" i="4"/>
  <c r="N257" i="4" s="1"/>
  <c r="P257" i="4" s="1"/>
  <c r="L256" i="4"/>
  <c r="N256" i="4" s="1"/>
  <c r="P256" i="4" s="1"/>
  <c r="L255" i="4"/>
  <c r="N255" i="4" s="1"/>
  <c r="P255" i="4" s="1"/>
  <c r="L254" i="4"/>
  <c r="N254" i="4" s="1"/>
  <c r="P254" i="4" s="1"/>
  <c r="L253" i="4"/>
  <c r="M253" i="4" s="1"/>
  <c r="O253" i="4" s="1"/>
  <c r="L252" i="4"/>
  <c r="M252" i="4" s="1"/>
  <c r="O252" i="4" s="1"/>
  <c r="L251" i="4"/>
  <c r="M251" i="4" s="1"/>
  <c r="O251" i="4" s="1"/>
  <c r="L250" i="4"/>
  <c r="N250" i="4" s="1"/>
  <c r="P250" i="4" s="1"/>
  <c r="L249" i="4"/>
  <c r="N249" i="4" s="1"/>
  <c r="P249" i="4" s="1"/>
  <c r="L248" i="4"/>
  <c r="N248" i="4" s="1"/>
  <c r="P248" i="4" s="1"/>
  <c r="L247" i="4"/>
  <c r="M247" i="4" s="1"/>
  <c r="O247" i="4" s="1"/>
  <c r="L246" i="4"/>
  <c r="N246" i="4" s="1"/>
  <c r="P246" i="4" s="1"/>
  <c r="L245" i="4"/>
  <c r="N245" i="4" s="1"/>
  <c r="P245" i="4" s="1"/>
  <c r="L244" i="4"/>
  <c r="N244" i="4" s="1"/>
  <c r="P244" i="4" s="1"/>
  <c r="L243" i="4"/>
  <c r="N243" i="4" s="1"/>
  <c r="P243" i="4" s="1"/>
  <c r="L242" i="4"/>
  <c r="N242" i="4" s="1"/>
  <c r="P242" i="4" s="1"/>
  <c r="L241" i="4"/>
  <c r="N241" i="4" s="1"/>
  <c r="P241" i="4" s="1"/>
  <c r="L240" i="4"/>
  <c r="N240" i="4" s="1"/>
  <c r="P240" i="4" s="1"/>
  <c r="L239" i="4"/>
  <c r="M239" i="4" s="1"/>
  <c r="O239" i="4" s="1"/>
  <c r="L238" i="4"/>
  <c r="N238" i="4" s="1"/>
  <c r="P238" i="4" s="1"/>
  <c r="L237" i="4"/>
  <c r="N237" i="4" s="1"/>
  <c r="P237" i="4" s="1"/>
  <c r="L236" i="4"/>
  <c r="N236" i="4" s="1"/>
  <c r="P236" i="4" s="1"/>
  <c r="L235" i="4"/>
  <c r="M235" i="4" s="1"/>
  <c r="O235" i="4" s="1"/>
  <c r="L234" i="4"/>
  <c r="N234" i="4" s="1"/>
  <c r="P234" i="4" s="1"/>
  <c r="L233" i="4"/>
  <c r="M233" i="4" s="1"/>
  <c r="O233" i="4" s="1"/>
  <c r="L232" i="4"/>
  <c r="N232" i="4" s="1"/>
  <c r="P232" i="4" s="1"/>
  <c r="L231" i="4"/>
  <c r="M231" i="4" s="1"/>
  <c r="O231" i="4" s="1"/>
  <c r="L230" i="4"/>
  <c r="N230" i="4" s="1"/>
  <c r="P230" i="4" s="1"/>
  <c r="L229" i="4"/>
  <c r="M229" i="4" s="1"/>
  <c r="O229" i="4" s="1"/>
  <c r="L228" i="4"/>
  <c r="N228" i="4" s="1"/>
  <c r="P228" i="4" s="1"/>
  <c r="L227" i="4"/>
  <c r="M227" i="4" s="1"/>
  <c r="O227" i="4" s="1"/>
  <c r="L226" i="4"/>
  <c r="N226" i="4" s="1"/>
  <c r="P226" i="4" s="1"/>
  <c r="L225" i="4"/>
  <c r="N225" i="4" s="1"/>
  <c r="P225" i="4" s="1"/>
  <c r="L224" i="4"/>
  <c r="L223" i="4"/>
  <c r="L222" i="4"/>
  <c r="L221" i="4"/>
  <c r="L220" i="4"/>
  <c r="L219" i="4"/>
  <c r="L218" i="4"/>
  <c r="L217" i="4"/>
  <c r="L216" i="4"/>
  <c r="L215" i="4"/>
  <c r="L214" i="4"/>
  <c r="L213" i="4"/>
  <c r="L212" i="4"/>
  <c r="L117" i="4"/>
  <c r="L204" i="4"/>
  <c r="L203" i="4"/>
  <c r="L202" i="4"/>
  <c r="L201" i="4"/>
  <c r="M201" i="4" s="1"/>
  <c r="O201" i="4" s="1"/>
  <c r="L200" i="4"/>
  <c r="N200" i="4" s="1"/>
  <c r="P200" i="4" s="1"/>
  <c r="L199" i="4"/>
  <c r="N199" i="4" s="1"/>
  <c r="P199" i="4" s="1"/>
  <c r="L198" i="4"/>
  <c r="N198" i="4" s="1"/>
  <c r="P198" i="4" s="1"/>
  <c r="L197" i="4"/>
  <c r="N197" i="4" s="1"/>
  <c r="P197" i="4" s="1"/>
  <c r="L196" i="4"/>
  <c r="N196" i="4" s="1"/>
  <c r="P196" i="4" s="1"/>
  <c r="L195" i="4"/>
  <c r="N195" i="4" s="1"/>
  <c r="P195" i="4" s="1"/>
  <c r="L194" i="4"/>
  <c r="N194" i="4" s="1"/>
  <c r="P194" i="4" s="1"/>
  <c r="L193" i="4"/>
  <c r="N193" i="4" s="1"/>
  <c r="P193" i="4" s="1"/>
  <c r="L192" i="4"/>
  <c r="N192" i="4" s="1"/>
  <c r="P192" i="4" s="1"/>
  <c r="L191" i="4"/>
  <c r="N191" i="4" s="1"/>
  <c r="P191" i="4" s="1"/>
  <c r="L190" i="4"/>
  <c r="N190" i="4" s="1"/>
  <c r="P190" i="4" s="1"/>
  <c r="L189" i="4"/>
  <c r="M189" i="4" s="1"/>
  <c r="O189" i="4" s="1"/>
  <c r="L188" i="4"/>
  <c r="N188" i="4" s="1"/>
  <c r="P188" i="4" s="1"/>
  <c r="L187" i="4"/>
  <c r="N187" i="4" s="1"/>
  <c r="P187" i="4" s="1"/>
  <c r="L186" i="4"/>
  <c r="N186" i="4" s="1"/>
  <c r="P186" i="4" s="1"/>
  <c r="L185" i="4"/>
  <c r="N185" i="4" s="1"/>
  <c r="P185" i="4" s="1"/>
  <c r="L184" i="4"/>
  <c r="N184" i="4" s="1"/>
  <c r="P184" i="4" s="1"/>
  <c r="L183" i="4"/>
  <c r="N183" i="4" s="1"/>
  <c r="P183" i="4" s="1"/>
  <c r="L182" i="4"/>
  <c r="N182" i="4" s="1"/>
  <c r="P182" i="4" s="1"/>
  <c r="L181" i="4"/>
  <c r="L180" i="4"/>
  <c r="L179" i="4"/>
  <c r="L178" i="4"/>
  <c r="L177" i="4"/>
  <c r="L176" i="4"/>
  <c r="L175" i="4"/>
  <c r="L174" i="4"/>
  <c r="L173" i="4"/>
  <c r="L172" i="4"/>
  <c r="L171" i="4"/>
  <c r="L170" i="4"/>
  <c r="L169" i="4"/>
  <c r="L168" i="4"/>
  <c r="N168" i="4" s="1"/>
  <c r="P168" i="4" s="1"/>
  <c r="L167" i="4"/>
  <c r="M167" i="4" s="1"/>
  <c r="O167" i="4" s="1"/>
  <c r="L166" i="4"/>
  <c r="N166" i="4" s="1"/>
  <c r="P166" i="4" s="1"/>
  <c r="L165" i="4"/>
  <c r="N165" i="4" s="1"/>
  <c r="P165" i="4" s="1"/>
  <c r="L164" i="4"/>
  <c r="N164" i="4" s="1"/>
  <c r="P164" i="4" s="1"/>
  <c r="L163" i="4"/>
  <c r="M163" i="4" s="1"/>
  <c r="O163" i="4" s="1"/>
  <c r="L162" i="4"/>
  <c r="M162" i="4" s="1"/>
  <c r="O162" i="4" s="1"/>
  <c r="L161" i="4"/>
  <c r="N161" i="4" s="1"/>
  <c r="P161" i="4" s="1"/>
  <c r="L160" i="4"/>
  <c r="M160" i="4" s="1"/>
  <c r="O160" i="4" s="1"/>
  <c r="L159" i="4"/>
  <c r="M159" i="4" s="1"/>
  <c r="O159" i="4" s="1"/>
  <c r="L158" i="4"/>
  <c r="N158" i="4" s="1"/>
  <c r="P158" i="4" s="1"/>
  <c r="L157" i="4"/>
  <c r="N157" i="4" s="1"/>
  <c r="P157" i="4" s="1"/>
  <c r="L156" i="4"/>
  <c r="N156" i="4" s="1"/>
  <c r="P156" i="4" s="1"/>
  <c r="L155" i="4"/>
  <c r="N155" i="4" s="1"/>
  <c r="P155" i="4" s="1"/>
  <c r="L154" i="4"/>
  <c r="N154" i="4" s="1"/>
  <c r="P154" i="4" s="1"/>
  <c r="L153" i="4"/>
  <c r="N153" i="4" s="1"/>
  <c r="P153" i="4" s="1"/>
  <c r="L152" i="4"/>
  <c r="N152" i="4" s="1"/>
  <c r="P152" i="4" s="1"/>
  <c r="L151" i="4"/>
  <c r="M151" i="4" s="1"/>
  <c r="O151" i="4" s="1"/>
  <c r="L150" i="4"/>
  <c r="N150" i="4" s="1"/>
  <c r="P150" i="4" s="1"/>
  <c r="L149" i="4"/>
  <c r="N149" i="4" s="1"/>
  <c r="P149" i="4" s="1"/>
  <c r="L148" i="4"/>
  <c r="N148" i="4" s="1"/>
  <c r="P148" i="4" s="1"/>
  <c r="L147" i="4"/>
  <c r="M147" i="4" s="1"/>
  <c r="O147" i="4" s="1"/>
  <c r="L146" i="4"/>
  <c r="N146" i="4" s="1"/>
  <c r="P146" i="4" s="1"/>
  <c r="L145" i="4"/>
  <c r="N145" i="4" s="1"/>
  <c r="P145" i="4" s="1"/>
  <c r="L144" i="4"/>
  <c r="N144" i="4" s="1"/>
  <c r="P144" i="4" s="1"/>
  <c r="L143" i="4"/>
  <c r="N143" i="4" s="1"/>
  <c r="P143" i="4" s="1"/>
  <c r="L142" i="4"/>
  <c r="N142" i="4" s="1"/>
  <c r="P142" i="4" s="1"/>
  <c r="L141" i="4"/>
  <c r="N141" i="4" s="1"/>
  <c r="P141" i="4" s="1"/>
  <c r="L140" i="4"/>
  <c r="M140" i="4" s="1"/>
  <c r="O140" i="4" s="1"/>
  <c r="L139" i="4"/>
  <c r="M139" i="4" s="1"/>
  <c r="O139" i="4" s="1"/>
  <c r="L138" i="4"/>
  <c r="M138" i="4" s="1"/>
  <c r="O138" i="4" s="1"/>
  <c r="L137" i="4"/>
  <c r="L136" i="4"/>
  <c r="L135" i="4"/>
  <c r="L134" i="4"/>
  <c r="L133" i="4"/>
  <c r="L132" i="4"/>
  <c r="L131" i="4"/>
  <c r="L130" i="4"/>
  <c r="L129" i="4"/>
  <c r="L128" i="4"/>
  <c r="L127" i="4"/>
  <c r="L126" i="4"/>
  <c r="L125" i="4"/>
  <c r="L124" i="4"/>
  <c r="L123" i="4"/>
  <c r="L122" i="4"/>
  <c r="L121" i="4"/>
  <c r="L120" i="4"/>
  <c r="L119" i="4"/>
  <c r="L118" i="4"/>
  <c r="I1149" i="4"/>
  <c r="I1148" i="4"/>
  <c r="I1147" i="4"/>
  <c r="I1146" i="4"/>
  <c r="I1145" i="4"/>
  <c r="I1144" i="4"/>
  <c r="I1143" i="4"/>
  <c r="I1142" i="4"/>
  <c r="I1141" i="4"/>
  <c r="I1140" i="4"/>
  <c r="I1139" i="4"/>
  <c r="I1138" i="4"/>
  <c r="I1137" i="4"/>
  <c r="I1136" i="4"/>
  <c r="I1135" i="4"/>
  <c r="I1134" i="4"/>
  <c r="I1133" i="4"/>
  <c r="I1132" i="4"/>
  <c r="I1131" i="4"/>
  <c r="I1130" i="4"/>
  <c r="I1129" i="4"/>
  <c r="I1128" i="4"/>
  <c r="I1127" i="4"/>
  <c r="I1126" i="4"/>
  <c r="I1125" i="4"/>
  <c r="I1124" i="4"/>
  <c r="I1123" i="4"/>
  <c r="I1122" i="4"/>
  <c r="I1121" i="4"/>
  <c r="I1120" i="4"/>
  <c r="I1119" i="4"/>
  <c r="I1019" i="4"/>
  <c r="I1018" i="4"/>
  <c r="I1017" i="4"/>
  <c r="I1016" i="4"/>
  <c r="I1015" i="4"/>
  <c r="N1014" i="4"/>
  <c r="P1014" i="4" s="1"/>
  <c r="I1014" i="4"/>
  <c r="I1013" i="4"/>
  <c r="I1012" i="4"/>
  <c r="I1011" i="4"/>
  <c r="N1010" i="4"/>
  <c r="P1010" i="4" s="1"/>
  <c r="I1010" i="4"/>
  <c r="I1009" i="4"/>
  <c r="I1008" i="4"/>
  <c r="I1007" i="4"/>
  <c r="I1006" i="4"/>
  <c r="I1005" i="4"/>
  <c r="I1004" i="4"/>
  <c r="I1003" i="4"/>
  <c r="I1002" i="4"/>
  <c r="I1001" i="4"/>
  <c r="I1000" i="4"/>
  <c r="I999" i="4"/>
  <c r="I998" i="4"/>
  <c r="I997" i="4"/>
  <c r="I996" i="4"/>
  <c r="I995" i="4"/>
  <c r="I994" i="4"/>
  <c r="I993" i="4"/>
  <c r="I992" i="4"/>
  <c r="I991" i="4"/>
  <c r="I990" i="4"/>
  <c r="I989" i="4"/>
  <c r="I914" i="4"/>
  <c r="I913" i="4"/>
  <c r="I912" i="4"/>
  <c r="I911" i="4"/>
  <c r="I910" i="4"/>
  <c r="I909" i="4"/>
  <c r="I908" i="4"/>
  <c r="I907" i="4"/>
  <c r="I906" i="4"/>
  <c r="I905" i="4"/>
  <c r="I904" i="4"/>
  <c r="I903" i="4"/>
  <c r="M902" i="4"/>
  <c r="O902" i="4" s="1"/>
  <c r="I902" i="4"/>
  <c r="I901" i="4"/>
  <c r="I900" i="4"/>
  <c r="I899" i="4"/>
  <c r="I898" i="4"/>
  <c r="I897" i="4"/>
  <c r="I896" i="4"/>
  <c r="I895" i="4"/>
  <c r="I894" i="4"/>
  <c r="I893" i="4"/>
  <c r="I892" i="4"/>
  <c r="I891" i="4"/>
  <c r="I890" i="4"/>
  <c r="I889" i="4"/>
  <c r="I888" i="4"/>
  <c r="I887" i="4"/>
  <c r="I886" i="4"/>
  <c r="I885" i="4"/>
  <c r="I884" i="4"/>
  <c r="I857" i="4"/>
  <c r="I856" i="4"/>
  <c r="I855" i="4"/>
  <c r="I854" i="4"/>
  <c r="I853" i="4"/>
  <c r="I852" i="4"/>
  <c r="I851" i="4"/>
  <c r="I850" i="4"/>
  <c r="I849" i="4"/>
  <c r="I848" i="4"/>
  <c r="I847" i="4"/>
  <c r="I846" i="4"/>
  <c r="I845" i="4"/>
  <c r="I844" i="4"/>
  <c r="I843" i="4"/>
  <c r="I842" i="4"/>
  <c r="I841" i="4"/>
  <c r="I840" i="4"/>
  <c r="I839" i="4"/>
  <c r="I838" i="4"/>
  <c r="I837" i="4"/>
  <c r="I836" i="4"/>
  <c r="I835" i="4"/>
  <c r="I834" i="4"/>
  <c r="I833" i="4"/>
  <c r="I832" i="4"/>
  <c r="I831" i="4"/>
  <c r="I830" i="4"/>
  <c r="I829" i="4"/>
  <c r="I828" i="4"/>
  <c r="I827" i="4"/>
  <c r="I726" i="4"/>
  <c r="I725" i="4"/>
  <c r="I724" i="4"/>
  <c r="I723" i="4"/>
  <c r="I722" i="4"/>
  <c r="I721" i="4"/>
  <c r="I720" i="4"/>
  <c r="I719" i="4"/>
  <c r="I718" i="4"/>
  <c r="I717" i="4"/>
  <c r="I716" i="4"/>
  <c r="I715" i="4"/>
  <c r="I714" i="4"/>
  <c r="I713" i="4"/>
  <c r="I712" i="4"/>
  <c r="I711" i="4"/>
  <c r="I710" i="4"/>
  <c r="I709" i="4"/>
  <c r="I708" i="4"/>
  <c r="I707" i="4"/>
  <c r="I706" i="4"/>
  <c r="I705" i="4"/>
  <c r="I704" i="4"/>
  <c r="I703" i="4"/>
  <c r="I702" i="4"/>
  <c r="I701" i="4"/>
  <c r="I700" i="4"/>
  <c r="I699" i="4"/>
  <c r="I698" i="4"/>
  <c r="I697" i="4"/>
  <c r="I696" i="4"/>
  <c r="I630" i="4"/>
  <c r="I629" i="4"/>
  <c r="I628" i="4"/>
  <c r="I627" i="4"/>
  <c r="I626" i="4"/>
  <c r="I625" i="4"/>
  <c r="I624" i="4"/>
  <c r="I623" i="4"/>
  <c r="I622" i="4"/>
  <c r="I621" i="4"/>
  <c r="I620" i="4"/>
  <c r="I619" i="4"/>
  <c r="I618" i="4"/>
  <c r="I617" i="4"/>
  <c r="I616" i="4"/>
  <c r="I615" i="4"/>
  <c r="I614" i="4"/>
  <c r="I613" i="4"/>
  <c r="I612" i="4"/>
  <c r="I611" i="4"/>
  <c r="I610" i="4"/>
  <c r="I609" i="4"/>
  <c r="I608" i="4"/>
  <c r="I607" i="4"/>
  <c r="I606" i="4"/>
  <c r="I605" i="4"/>
  <c r="I604" i="4"/>
  <c r="I603" i="4"/>
  <c r="I602" i="4"/>
  <c r="I601" i="4"/>
  <c r="I600" i="4"/>
  <c r="I547" i="4"/>
  <c r="I546" i="4"/>
  <c r="I545" i="4"/>
  <c r="I544" i="4"/>
  <c r="I543" i="4"/>
  <c r="I542" i="4"/>
  <c r="I541" i="4"/>
  <c r="I540" i="4"/>
  <c r="I539" i="4"/>
  <c r="I538" i="4"/>
  <c r="I537" i="4"/>
  <c r="I536" i="4"/>
  <c r="I535" i="4"/>
  <c r="I534" i="4"/>
  <c r="I533" i="4"/>
  <c r="I532" i="4"/>
  <c r="I531" i="4"/>
  <c r="I530" i="4"/>
  <c r="I529" i="4"/>
  <c r="I528" i="4"/>
  <c r="I527" i="4"/>
  <c r="I526" i="4"/>
  <c r="I525" i="4"/>
  <c r="I524" i="4"/>
  <c r="I523" i="4"/>
  <c r="I522" i="4"/>
  <c r="I521" i="4"/>
  <c r="I520" i="4"/>
  <c r="I519" i="4"/>
  <c r="I518" i="4"/>
  <c r="I517" i="4"/>
  <c r="I484" i="4"/>
  <c r="I483" i="4"/>
  <c r="I482" i="4"/>
  <c r="I481" i="4"/>
  <c r="I480" i="4"/>
  <c r="I479" i="4"/>
  <c r="I478" i="4"/>
  <c r="I477" i="4"/>
  <c r="I476" i="4"/>
  <c r="I475" i="4"/>
  <c r="I474" i="4"/>
  <c r="I473" i="4"/>
  <c r="I472" i="4"/>
  <c r="I471" i="4"/>
  <c r="I470" i="4"/>
  <c r="I469" i="4"/>
  <c r="I468" i="4"/>
  <c r="I467" i="4"/>
  <c r="I466" i="4"/>
  <c r="I465" i="4"/>
  <c r="I464" i="4"/>
  <c r="I463" i="4"/>
  <c r="I462" i="4"/>
  <c r="I461" i="4"/>
  <c r="I460" i="4"/>
  <c r="I459" i="4"/>
  <c r="I458" i="4"/>
  <c r="I457" i="4"/>
  <c r="I456" i="4"/>
  <c r="I455" i="4"/>
  <c r="I454" i="4"/>
  <c r="I376" i="4"/>
  <c r="I375" i="4"/>
  <c r="I374" i="4"/>
  <c r="I373" i="4"/>
  <c r="I372" i="4"/>
  <c r="I371" i="4"/>
  <c r="I370" i="4"/>
  <c r="I369" i="4"/>
  <c r="I368" i="4"/>
  <c r="I367" i="4"/>
  <c r="I366" i="4"/>
  <c r="I365" i="4"/>
  <c r="I364" i="4"/>
  <c r="I363" i="4"/>
  <c r="I362" i="4"/>
  <c r="I361" i="4"/>
  <c r="I360" i="4"/>
  <c r="I359" i="4"/>
  <c r="I358" i="4"/>
  <c r="I357" i="4"/>
  <c r="I356" i="4"/>
  <c r="I355" i="4"/>
  <c r="I354" i="4"/>
  <c r="I353" i="4"/>
  <c r="I352" i="4"/>
  <c r="I351" i="4"/>
  <c r="I350" i="4"/>
  <c r="I349" i="4"/>
  <c r="I348" i="4"/>
  <c r="I347" i="4"/>
  <c r="I346" i="4"/>
  <c r="L98" i="4"/>
  <c r="N98" i="4" s="1"/>
  <c r="P98" i="4" s="1"/>
  <c r="I98" i="4"/>
  <c r="L97" i="4"/>
  <c r="M97" i="4" s="1"/>
  <c r="O97" i="4" s="1"/>
  <c r="I97" i="4"/>
  <c r="L96" i="4"/>
  <c r="N96" i="4" s="1"/>
  <c r="P96" i="4" s="1"/>
  <c r="I96" i="4"/>
  <c r="L95" i="4"/>
  <c r="N95" i="4" s="1"/>
  <c r="P95" i="4" s="1"/>
  <c r="I95" i="4"/>
  <c r="L94" i="4"/>
  <c r="N94" i="4" s="1"/>
  <c r="P94" i="4" s="1"/>
  <c r="I94" i="4"/>
  <c r="L93" i="4"/>
  <c r="N93" i="4" s="1"/>
  <c r="P93" i="4" s="1"/>
  <c r="I93" i="4"/>
  <c r="L92" i="4"/>
  <c r="N92" i="4" s="1"/>
  <c r="P92" i="4" s="1"/>
  <c r="I92" i="4"/>
  <c r="L91" i="4"/>
  <c r="M91" i="4" s="1"/>
  <c r="O91" i="4" s="1"/>
  <c r="I91" i="4"/>
  <c r="L90" i="4"/>
  <c r="M90" i="4" s="1"/>
  <c r="O90" i="4" s="1"/>
  <c r="I90" i="4"/>
  <c r="I262" i="4"/>
  <c r="I261" i="4"/>
  <c r="I260" i="4"/>
  <c r="I259" i="4"/>
  <c r="I258" i="4"/>
  <c r="I257" i="4"/>
  <c r="I256" i="4"/>
  <c r="I255" i="4"/>
  <c r="I254" i="4"/>
  <c r="I253" i="4"/>
  <c r="I252" i="4"/>
  <c r="I251" i="4"/>
  <c r="I250" i="4"/>
  <c r="I249" i="4"/>
  <c r="I248" i="4"/>
  <c r="I247" i="4"/>
  <c r="I246" i="4"/>
  <c r="I245" i="4"/>
  <c r="I244" i="4"/>
  <c r="I243" i="4"/>
  <c r="I242" i="4"/>
  <c r="I241" i="4"/>
  <c r="I240" i="4"/>
  <c r="I239" i="4"/>
  <c r="I238" i="4"/>
  <c r="I237" i="4"/>
  <c r="I236" i="4"/>
  <c r="I235" i="4"/>
  <c r="I234" i="4"/>
  <c r="I233" i="4"/>
  <c r="I232" i="4"/>
  <c r="I168" i="4"/>
  <c r="I167" i="4"/>
  <c r="I166" i="4"/>
  <c r="I165" i="4"/>
  <c r="I164" i="4"/>
  <c r="I163" i="4"/>
  <c r="I162" i="4"/>
  <c r="I161" i="4"/>
  <c r="I160" i="4"/>
  <c r="I159" i="4"/>
  <c r="I158" i="4"/>
  <c r="I157" i="4"/>
  <c r="I156" i="4"/>
  <c r="I155" i="4"/>
  <c r="I154" i="4"/>
  <c r="I153" i="4"/>
  <c r="I152" i="4"/>
  <c r="I151" i="4"/>
  <c r="I150" i="4"/>
  <c r="I149" i="4"/>
  <c r="I148" i="4"/>
  <c r="I147" i="4"/>
  <c r="I146" i="4"/>
  <c r="I145" i="4"/>
  <c r="I144" i="4"/>
  <c r="I143" i="4"/>
  <c r="I142" i="4"/>
  <c r="I141" i="4"/>
  <c r="I140" i="4"/>
  <c r="I139" i="4"/>
  <c r="I138" i="4"/>
  <c r="L103" i="4"/>
  <c r="N103" i="4" s="1"/>
  <c r="P103" i="4" s="1"/>
  <c r="I103" i="4"/>
  <c r="L102" i="4"/>
  <c r="N102" i="4" s="1"/>
  <c r="P102" i="4" s="1"/>
  <c r="I102" i="4"/>
  <c r="L101" i="4"/>
  <c r="N101" i="4" s="1"/>
  <c r="P101" i="4" s="1"/>
  <c r="I101" i="4"/>
  <c r="L100" i="4"/>
  <c r="M100" i="4" s="1"/>
  <c r="O100" i="4" s="1"/>
  <c r="I100" i="4"/>
  <c r="L99" i="4"/>
  <c r="N99" i="4" s="1"/>
  <c r="P99" i="4" s="1"/>
  <c r="I99" i="4"/>
  <c r="L89" i="4"/>
  <c r="N89" i="4" s="1"/>
  <c r="P89" i="4" s="1"/>
  <c r="I89" i="4"/>
  <c r="L88" i="4"/>
  <c r="N88" i="4" s="1"/>
  <c r="P88" i="4" s="1"/>
  <c r="I88" i="4"/>
  <c r="L87" i="4"/>
  <c r="N87" i="4" s="1"/>
  <c r="P87" i="4" s="1"/>
  <c r="I87" i="4"/>
  <c r="L86" i="4"/>
  <c r="N86" i="4" s="1"/>
  <c r="P86" i="4" s="1"/>
  <c r="I86" i="4"/>
  <c r="L85" i="4"/>
  <c r="N85" i="4" s="1"/>
  <c r="P85" i="4" s="1"/>
  <c r="I85" i="4"/>
  <c r="L84" i="4"/>
  <c r="N84" i="4" s="1"/>
  <c r="P84" i="4" s="1"/>
  <c r="I84" i="4"/>
  <c r="L83" i="4"/>
  <c r="N83" i="4" s="1"/>
  <c r="P83" i="4" s="1"/>
  <c r="I83" i="4"/>
  <c r="L82" i="4"/>
  <c r="N82" i="4" s="1"/>
  <c r="P82" i="4" s="1"/>
  <c r="I82" i="4"/>
  <c r="L81" i="4"/>
  <c r="N81" i="4" s="1"/>
  <c r="P81" i="4" s="1"/>
  <c r="I81" i="4"/>
  <c r="L80" i="4"/>
  <c r="N80" i="4" s="1"/>
  <c r="P80" i="4" s="1"/>
  <c r="I80" i="4"/>
  <c r="L79" i="4"/>
  <c r="M79" i="4" s="1"/>
  <c r="O79" i="4" s="1"/>
  <c r="I79" i="4"/>
  <c r="L78" i="4"/>
  <c r="N78" i="4" s="1"/>
  <c r="P78" i="4" s="1"/>
  <c r="I78" i="4"/>
  <c r="L77" i="4"/>
  <c r="N77" i="4" s="1"/>
  <c r="P77" i="4" s="1"/>
  <c r="I77" i="4"/>
  <c r="L76" i="4"/>
  <c r="M76" i="4" s="1"/>
  <c r="O76" i="4" s="1"/>
  <c r="I76" i="4"/>
  <c r="L75" i="4"/>
  <c r="M75" i="4" s="1"/>
  <c r="O75" i="4" s="1"/>
  <c r="I75" i="4"/>
  <c r="L74" i="4"/>
  <c r="N74" i="4" s="1"/>
  <c r="P74" i="4" s="1"/>
  <c r="I74" i="4"/>
  <c r="L33" i="4"/>
  <c r="L34" i="4"/>
  <c r="L35" i="4"/>
  <c r="L36" i="4"/>
  <c r="L37" i="4"/>
  <c r="L38" i="4"/>
  <c r="L39" i="4"/>
  <c r="N39" i="4" s="1"/>
  <c r="P39" i="4" s="1"/>
  <c r="L40" i="4"/>
  <c r="N40" i="4" s="1"/>
  <c r="P40" i="4" s="1"/>
  <c r="L41" i="4"/>
  <c r="L42" i="4"/>
  <c r="N42" i="4" s="1"/>
  <c r="P42" i="4" s="1"/>
  <c r="L43" i="4"/>
  <c r="M43" i="4" s="1"/>
  <c r="O43" i="4" s="1"/>
  <c r="L44" i="4"/>
  <c r="M44" i="4" s="1"/>
  <c r="O44" i="4" s="1"/>
  <c r="L45" i="4"/>
  <c r="N45" i="4" s="1"/>
  <c r="P45" i="4" s="1"/>
  <c r="L46" i="4"/>
  <c r="M46" i="4" s="1"/>
  <c r="O46" i="4" s="1"/>
  <c r="L47" i="4"/>
  <c r="M47" i="4" s="1"/>
  <c r="O47" i="4" s="1"/>
  <c r="L48" i="4"/>
  <c r="N48" i="4" s="1"/>
  <c r="P48" i="4" s="1"/>
  <c r="L49" i="4"/>
  <c r="N49" i="4" s="1"/>
  <c r="P49" i="4" s="1"/>
  <c r="L50" i="4"/>
  <c r="N50" i="4" s="1"/>
  <c r="P50" i="4" s="1"/>
  <c r="L51" i="4"/>
  <c r="N51" i="4" s="1"/>
  <c r="P51" i="4" s="1"/>
  <c r="L52" i="4"/>
  <c r="M52" i="4" s="1"/>
  <c r="O52" i="4" s="1"/>
  <c r="L53" i="4"/>
  <c r="N53" i="4" s="1"/>
  <c r="P53" i="4" s="1"/>
  <c r="L54" i="4"/>
  <c r="N54" i="4" s="1"/>
  <c r="P54" i="4" s="1"/>
  <c r="L55" i="4"/>
  <c r="L56" i="4"/>
  <c r="L57" i="4"/>
  <c r="L58" i="4"/>
  <c r="L59" i="4"/>
  <c r="L60" i="4"/>
  <c r="L61" i="4"/>
  <c r="L62" i="4"/>
  <c r="L63" i="4"/>
  <c r="L64" i="4"/>
  <c r="L65" i="4"/>
  <c r="M65" i="4" s="1"/>
  <c r="O65" i="4" s="1"/>
  <c r="L66" i="4"/>
  <c r="N66" i="4" s="1"/>
  <c r="P66" i="4" s="1"/>
  <c r="L67" i="4"/>
  <c r="N67" i="4" s="1"/>
  <c r="P67" i="4" s="1"/>
  <c r="L68" i="4"/>
  <c r="N68" i="4" s="1"/>
  <c r="P68" i="4" s="1"/>
  <c r="L69" i="4"/>
  <c r="N69" i="4" s="1"/>
  <c r="P69" i="4" s="1"/>
  <c r="L70" i="4"/>
  <c r="L71" i="4"/>
  <c r="L72" i="4"/>
  <c r="L73" i="4"/>
  <c r="L104" i="4"/>
  <c r="L105" i="4"/>
  <c r="L106" i="4"/>
  <c r="L107" i="4"/>
  <c r="L108" i="4"/>
  <c r="L22" i="4"/>
  <c r="L23" i="4"/>
  <c r="L24" i="4"/>
  <c r="L25" i="4"/>
  <c r="L26" i="4"/>
  <c r="L27" i="4"/>
  <c r="L28" i="4"/>
  <c r="L29" i="4"/>
  <c r="L30" i="4"/>
  <c r="L31" i="4"/>
  <c r="L32" i="4"/>
  <c r="L21" i="4"/>
  <c r="N16" i="33"/>
  <c r="N30" i="33" s="1"/>
  <c r="M16" i="33"/>
  <c r="M30" i="33" s="1"/>
  <c r="L16" i="33"/>
  <c r="L30" i="33" s="1"/>
  <c r="K16" i="33"/>
  <c r="K30" i="33" s="1"/>
  <c r="J16" i="33"/>
  <c r="I16" i="33"/>
  <c r="I30" i="33" s="1"/>
  <c r="H16" i="33"/>
  <c r="H30" i="33" s="1"/>
  <c r="G16" i="33"/>
  <c r="F16" i="33"/>
  <c r="F30" i="33" s="1"/>
  <c r="E16" i="33"/>
  <c r="D16" i="33"/>
  <c r="C16" i="33"/>
  <c r="N16" i="32"/>
  <c r="N30" i="32" s="1"/>
  <c r="M16" i="32"/>
  <c r="M30" i="32" s="1"/>
  <c r="L16" i="32"/>
  <c r="L30" i="32" s="1"/>
  <c r="K16" i="32"/>
  <c r="K30" i="32" s="1"/>
  <c r="J16" i="32"/>
  <c r="J30" i="32" s="1"/>
  <c r="I16" i="32"/>
  <c r="I30" i="32" s="1"/>
  <c r="H16" i="32"/>
  <c r="H30" i="32" s="1"/>
  <c r="G16" i="32"/>
  <c r="G30" i="32" s="1"/>
  <c r="F16" i="32"/>
  <c r="E16" i="32"/>
  <c r="D16" i="32"/>
  <c r="C16" i="32"/>
  <c r="N16" i="23"/>
  <c r="N30" i="23" s="1"/>
  <c r="M16" i="23"/>
  <c r="M30" i="23" s="1"/>
  <c r="L16" i="23"/>
  <c r="L30" i="23" s="1"/>
  <c r="K16" i="23"/>
  <c r="K30" i="23" s="1"/>
  <c r="J16" i="23"/>
  <c r="I16" i="23"/>
  <c r="I30" i="23" s="1"/>
  <c r="H16" i="23"/>
  <c r="H30" i="23" s="1"/>
  <c r="G16" i="23"/>
  <c r="G30" i="23" s="1"/>
  <c r="F16" i="23"/>
  <c r="E16" i="23"/>
  <c r="D16" i="23"/>
  <c r="C16" i="23"/>
  <c r="N16" i="22"/>
  <c r="N30" i="22" s="1"/>
  <c r="M16" i="22"/>
  <c r="M30" i="22" s="1"/>
  <c r="L16" i="22"/>
  <c r="L30" i="22" s="1"/>
  <c r="K16" i="22"/>
  <c r="K30" i="22" s="1"/>
  <c r="J16" i="22"/>
  <c r="J30" i="22" s="1"/>
  <c r="I16" i="22"/>
  <c r="I30" i="22" s="1"/>
  <c r="H16" i="22"/>
  <c r="H30" i="22" s="1"/>
  <c r="G16" i="22"/>
  <c r="G30" i="22" s="1"/>
  <c r="F16" i="22"/>
  <c r="F30" i="22" s="1"/>
  <c r="E16" i="22"/>
  <c r="D16" i="22"/>
  <c r="C16" i="22"/>
  <c r="N16" i="20"/>
  <c r="N30" i="20" s="1"/>
  <c r="M16" i="20"/>
  <c r="M30" i="20" s="1"/>
  <c r="L16" i="20"/>
  <c r="K16" i="20"/>
  <c r="K30" i="20" s="1"/>
  <c r="J16" i="20"/>
  <c r="J30" i="20" s="1"/>
  <c r="I16" i="20"/>
  <c r="I30" i="20" s="1"/>
  <c r="H16" i="20"/>
  <c r="H30" i="20" s="1"/>
  <c r="G16" i="20"/>
  <c r="G30" i="20" s="1"/>
  <c r="F16" i="20"/>
  <c r="F30" i="20" s="1"/>
  <c r="E16" i="20"/>
  <c r="D16" i="20"/>
  <c r="C16" i="20"/>
  <c r="N16" i="21"/>
  <c r="N30" i="21" s="1"/>
  <c r="M16" i="21"/>
  <c r="M30" i="21" s="1"/>
  <c r="L16" i="21"/>
  <c r="L30" i="21" s="1"/>
  <c r="K16" i="21"/>
  <c r="K30" i="21" s="1"/>
  <c r="J16" i="21"/>
  <c r="J30" i="21" s="1"/>
  <c r="I16" i="21"/>
  <c r="I30" i="21" s="1"/>
  <c r="H16" i="21"/>
  <c r="H30" i="21" s="1"/>
  <c r="G16" i="21"/>
  <c r="G30" i="21" s="1"/>
  <c r="F16" i="21"/>
  <c r="F30" i="21" s="1"/>
  <c r="E16" i="21"/>
  <c r="E30" i="21" s="1"/>
  <c r="D16" i="21"/>
  <c r="D30" i="21" s="1"/>
  <c r="C16" i="21"/>
  <c r="N16" i="19"/>
  <c r="N30" i="19" s="1"/>
  <c r="M16" i="19"/>
  <c r="M30" i="19" s="1"/>
  <c r="L16" i="19"/>
  <c r="K16" i="19"/>
  <c r="K30" i="19" s="1"/>
  <c r="J16" i="19"/>
  <c r="J30" i="19" s="1"/>
  <c r="I16" i="19"/>
  <c r="I30" i="19" s="1"/>
  <c r="H16" i="19"/>
  <c r="H30" i="19" s="1"/>
  <c r="G16" i="19"/>
  <c r="G30" i="19" s="1"/>
  <c r="F16" i="19"/>
  <c r="E16" i="19"/>
  <c r="D16" i="19"/>
  <c r="C16" i="19"/>
  <c r="C30" i="19" s="1"/>
  <c r="I16" i="12"/>
  <c r="I16" i="11"/>
  <c r="I16" i="10"/>
  <c r="N16" i="13"/>
  <c r="M16" i="13"/>
  <c r="L16" i="13"/>
  <c r="K16" i="13"/>
  <c r="J16" i="13"/>
  <c r="I16" i="13"/>
  <c r="I30" i="13" s="1"/>
  <c r="H16" i="13"/>
  <c r="H30" i="13" s="1"/>
  <c r="G16" i="13"/>
  <c r="G30" i="13" s="1"/>
  <c r="F16" i="13"/>
  <c r="E16" i="13"/>
  <c r="D16" i="13"/>
  <c r="C16" i="13"/>
  <c r="AO2448" i="1"/>
  <c r="AP2448" i="1" s="1"/>
  <c r="AO2447" i="1"/>
  <c r="AP2447" i="1" s="1"/>
  <c r="AP2491" i="1"/>
  <c r="AK2491" i="1"/>
  <c r="N2491" i="1"/>
  <c r="AQ2491" i="1" s="1"/>
  <c r="AP2490" i="1"/>
  <c r="AK2490" i="1"/>
  <c r="N2490" i="1"/>
  <c r="AP2489" i="1"/>
  <c r="AK2489" i="1"/>
  <c r="N2489" i="1"/>
  <c r="AQ2489" i="1" s="1"/>
  <c r="AP2488" i="1"/>
  <c r="AK2488" i="1"/>
  <c r="N2488" i="1"/>
  <c r="AQ2488" i="1" s="1"/>
  <c r="AP2495" i="1"/>
  <c r="AK2495" i="1"/>
  <c r="N2495" i="1"/>
  <c r="AQ2495" i="1" s="1"/>
  <c r="AP2494" i="1"/>
  <c r="AK2494" i="1"/>
  <c r="N2494" i="1"/>
  <c r="AP2493" i="1"/>
  <c r="AK2493" i="1"/>
  <c r="N2493" i="1"/>
  <c r="AQ2493" i="1" s="1"/>
  <c r="AP2492" i="1"/>
  <c r="AK2492" i="1"/>
  <c r="N2492" i="1"/>
  <c r="AQ2492" i="1" s="1"/>
  <c r="AP2487" i="1"/>
  <c r="AK2487" i="1"/>
  <c r="N2487" i="1"/>
  <c r="AP2486" i="1"/>
  <c r="AK2486" i="1"/>
  <c r="N2486" i="1"/>
  <c r="AQ2486" i="1" s="1"/>
  <c r="AP2485" i="1"/>
  <c r="AK2485" i="1"/>
  <c r="N2485" i="1"/>
  <c r="AQ2485" i="1" s="1"/>
  <c r="AP2484" i="1"/>
  <c r="AK2484" i="1"/>
  <c r="N2484" i="1"/>
  <c r="AQ2484" i="1" s="1"/>
  <c r="AP2483" i="1"/>
  <c r="AK2483" i="1"/>
  <c r="N2483" i="1"/>
  <c r="AP2482" i="1"/>
  <c r="AK2482" i="1"/>
  <c r="N2482" i="1"/>
  <c r="AQ2482" i="1" s="1"/>
  <c r="AP2481" i="1"/>
  <c r="AK2481" i="1"/>
  <c r="N2481" i="1"/>
  <c r="AQ2481" i="1" s="1"/>
  <c r="AP2480" i="1"/>
  <c r="AK2480" i="1"/>
  <c r="N2480" i="1"/>
  <c r="AP2479" i="1"/>
  <c r="AK2479" i="1"/>
  <c r="N2479" i="1"/>
  <c r="AQ2479" i="1" s="1"/>
  <c r="AP2478" i="1"/>
  <c r="AK2478" i="1"/>
  <c r="N2478" i="1"/>
  <c r="AQ2478" i="1" s="1"/>
  <c r="B2450" i="1"/>
  <c r="B2449" i="1"/>
  <c r="B2448" i="1"/>
  <c r="B2447" i="1"/>
  <c r="B2446" i="1"/>
  <c r="B2445" i="1"/>
  <c r="B2444" i="1"/>
  <c r="B2443" i="1"/>
  <c r="B2442" i="1"/>
  <c r="B2441" i="1"/>
  <c r="B2440" i="1"/>
  <c r="B2439" i="1"/>
  <c r="B2438" i="1"/>
  <c r="B2437" i="1"/>
  <c r="B2436" i="1"/>
  <c r="B2435" i="1"/>
  <c r="B2434" i="1"/>
  <c r="B2433" i="1"/>
  <c r="B2432" i="1"/>
  <c r="B2431" i="1"/>
  <c r="B2430" i="1"/>
  <c r="B2429" i="1"/>
  <c r="AQ2244" i="1"/>
  <c r="AP2244" i="1"/>
  <c r="AK2244" i="1"/>
  <c r="N2244" i="1"/>
  <c r="AQ2243" i="1"/>
  <c r="AP2243" i="1"/>
  <c r="AK2243" i="1"/>
  <c r="N2243" i="1"/>
  <c r="AQ2202" i="1"/>
  <c r="AP2202" i="1"/>
  <c r="AK2202" i="1"/>
  <c r="N2202" i="1"/>
  <c r="AQ2201" i="1"/>
  <c r="AP2201" i="1"/>
  <c r="AK2201" i="1"/>
  <c r="N2201" i="1"/>
  <c r="AQ2200" i="1"/>
  <c r="AP2200" i="1"/>
  <c r="AK2200" i="1"/>
  <c r="N2200" i="1"/>
  <c r="AQ2199" i="1"/>
  <c r="AP2199" i="1"/>
  <c r="AK2199" i="1"/>
  <c r="N2199" i="1"/>
  <c r="AQ2198" i="1"/>
  <c r="AP2198" i="1"/>
  <c r="AK2198" i="1"/>
  <c r="N2198" i="1"/>
  <c r="AQ2197" i="1"/>
  <c r="AP2197" i="1"/>
  <c r="AK2197" i="1"/>
  <c r="N2197" i="1"/>
  <c r="AQ2196" i="1"/>
  <c r="AP2196" i="1"/>
  <c r="AK2196" i="1"/>
  <c r="N2196" i="1"/>
  <c r="AQ2195" i="1"/>
  <c r="AP2195" i="1"/>
  <c r="AK2195" i="1"/>
  <c r="N2195" i="1"/>
  <c r="AQ2253" i="1"/>
  <c r="AP2253" i="1"/>
  <c r="AK2253" i="1"/>
  <c r="N2253" i="1"/>
  <c r="AQ2252" i="1"/>
  <c r="AP2252" i="1"/>
  <c r="AK2252" i="1"/>
  <c r="N2252" i="1"/>
  <c r="AQ2251" i="1"/>
  <c r="AP2251" i="1"/>
  <c r="AK2251" i="1"/>
  <c r="N2251" i="1"/>
  <c r="AQ2250" i="1"/>
  <c r="AP2250" i="1"/>
  <c r="AK2250" i="1"/>
  <c r="N2250" i="1"/>
  <c r="AQ2249" i="1"/>
  <c r="AP2249" i="1"/>
  <c r="AK2249" i="1"/>
  <c r="N2249" i="1"/>
  <c r="AQ2248" i="1"/>
  <c r="AP2248" i="1"/>
  <c r="AK2248" i="1"/>
  <c r="N2248" i="1"/>
  <c r="AQ2247" i="1"/>
  <c r="AP2247" i="1"/>
  <c r="AK2247" i="1"/>
  <c r="N2247" i="1"/>
  <c r="AQ2246" i="1"/>
  <c r="AP2246" i="1"/>
  <c r="AK2246" i="1"/>
  <c r="N2246" i="1"/>
  <c r="AQ2245" i="1"/>
  <c r="AP2245" i="1"/>
  <c r="AK2245" i="1"/>
  <c r="N2245" i="1"/>
  <c r="AQ2194" i="1"/>
  <c r="AP2194" i="1"/>
  <c r="AK2194" i="1"/>
  <c r="N2194" i="1"/>
  <c r="AQ2187" i="1"/>
  <c r="AP2187" i="1"/>
  <c r="AK2187" i="1"/>
  <c r="N2187" i="1"/>
  <c r="AQ2186" i="1"/>
  <c r="AP2186" i="1"/>
  <c r="AK2186" i="1"/>
  <c r="N2186" i="1"/>
  <c r="AQ2185" i="1"/>
  <c r="AP2185" i="1"/>
  <c r="AK2185" i="1"/>
  <c r="N2185" i="1"/>
  <c r="AQ2184" i="1"/>
  <c r="AP2184" i="1"/>
  <c r="AK2184" i="1"/>
  <c r="N2184" i="1"/>
  <c r="AQ2183" i="1"/>
  <c r="AP2183" i="1"/>
  <c r="AK2183" i="1"/>
  <c r="N2183" i="1"/>
  <c r="AQ2182" i="1"/>
  <c r="AP2182" i="1"/>
  <c r="AK2182" i="1"/>
  <c r="N2182" i="1"/>
  <c r="AQ2181" i="1"/>
  <c r="AP2181" i="1"/>
  <c r="AK2181" i="1"/>
  <c r="N2181" i="1"/>
  <c r="AQ2180" i="1"/>
  <c r="AP2180" i="1"/>
  <c r="AK2180" i="1"/>
  <c r="N2180" i="1"/>
  <c r="AQ2179" i="1"/>
  <c r="AP2179" i="1"/>
  <c r="AK2179" i="1"/>
  <c r="N2179" i="1"/>
  <c r="AQ2178" i="1"/>
  <c r="AP2178" i="1"/>
  <c r="AK2178" i="1"/>
  <c r="N2178" i="1"/>
  <c r="AQ2176" i="1"/>
  <c r="AP2176" i="1"/>
  <c r="AK2176" i="1"/>
  <c r="N2176" i="1"/>
  <c r="AQ2175" i="1"/>
  <c r="AP2175" i="1"/>
  <c r="AK2175" i="1"/>
  <c r="N2175" i="1"/>
  <c r="AQ2174" i="1"/>
  <c r="AP2174" i="1"/>
  <c r="AK2174" i="1"/>
  <c r="N2174" i="1"/>
  <c r="AQ2173" i="1"/>
  <c r="AP2173" i="1"/>
  <c r="AK2173" i="1"/>
  <c r="N2173" i="1"/>
  <c r="AQ2172" i="1"/>
  <c r="AP2172" i="1"/>
  <c r="AK2172" i="1"/>
  <c r="N2172" i="1"/>
  <c r="AQ2171" i="1"/>
  <c r="AP2171" i="1"/>
  <c r="AK2171" i="1"/>
  <c r="N2171" i="1"/>
  <c r="AQ2170" i="1"/>
  <c r="AP2170" i="1"/>
  <c r="AK2170" i="1"/>
  <c r="N2170" i="1"/>
  <c r="AQ2169" i="1"/>
  <c r="AP2169" i="1"/>
  <c r="AK2169" i="1"/>
  <c r="N2169" i="1"/>
  <c r="AQ2168" i="1"/>
  <c r="AP2168" i="1"/>
  <c r="AK2168" i="1"/>
  <c r="N2168" i="1"/>
  <c r="AQ2167" i="1"/>
  <c r="AP2167" i="1"/>
  <c r="AK2167" i="1"/>
  <c r="N2167" i="1"/>
  <c r="AQ2145" i="1"/>
  <c r="AP2145" i="1"/>
  <c r="AK2145" i="1"/>
  <c r="N2145" i="1"/>
  <c r="AQ2144" i="1"/>
  <c r="AP2144" i="1"/>
  <c r="AK2144" i="1"/>
  <c r="N2144" i="1"/>
  <c r="AQ2143" i="1"/>
  <c r="AP2143" i="1"/>
  <c r="AK2143" i="1"/>
  <c r="N2143" i="1"/>
  <c r="AQ2142" i="1"/>
  <c r="AP2142" i="1"/>
  <c r="AK2142" i="1"/>
  <c r="N2142" i="1"/>
  <c r="AQ2141" i="1"/>
  <c r="AP2141" i="1"/>
  <c r="AK2141" i="1"/>
  <c r="N2141" i="1"/>
  <c r="AQ2140" i="1"/>
  <c r="AP2140" i="1"/>
  <c r="AK2140" i="1"/>
  <c r="N2140" i="1"/>
  <c r="AQ2139" i="1"/>
  <c r="AP2139" i="1"/>
  <c r="AK2139" i="1"/>
  <c r="N2139" i="1"/>
  <c r="AQ2138" i="1"/>
  <c r="AP2138" i="1"/>
  <c r="AK2138" i="1"/>
  <c r="N2138" i="1"/>
  <c r="AQ2137" i="1"/>
  <c r="AP2137" i="1"/>
  <c r="AK2137" i="1"/>
  <c r="N2137" i="1"/>
  <c r="AQ2136" i="1"/>
  <c r="AP2136" i="1"/>
  <c r="AK2136" i="1"/>
  <c r="N2136" i="1"/>
  <c r="AQ2135" i="1"/>
  <c r="AP2135" i="1"/>
  <c r="AK2135" i="1"/>
  <c r="N2135" i="1"/>
  <c r="AQ2134" i="1"/>
  <c r="AP2134" i="1"/>
  <c r="AK2134" i="1"/>
  <c r="N2134" i="1"/>
  <c r="AQ2133" i="1"/>
  <c r="AP2133" i="1"/>
  <c r="AK2133" i="1"/>
  <c r="N2133" i="1"/>
  <c r="AQ2132" i="1"/>
  <c r="AP2132" i="1"/>
  <c r="AK2132" i="1"/>
  <c r="N2132" i="1"/>
  <c r="AQ2131" i="1"/>
  <c r="AP2131" i="1"/>
  <c r="AK2131" i="1"/>
  <c r="N2131" i="1"/>
  <c r="AQ2130" i="1"/>
  <c r="AP2130" i="1"/>
  <c r="AK2130" i="1"/>
  <c r="N2130" i="1"/>
  <c r="AQ2129" i="1"/>
  <c r="AP2129" i="1"/>
  <c r="AK2129" i="1"/>
  <c r="N2129" i="1"/>
  <c r="AQ2128" i="1"/>
  <c r="AP2128" i="1"/>
  <c r="AK2128" i="1"/>
  <c r="N2128" i="1"/>
  <c r="AQ2127" i="1"/>
  <c r="AP2127" i="1"/>
  <c r="AK2127" i="1"/>
  <c r="N2127" i="1"/>
  <c r="AQ2126" i="1"/>
  <c r="AP2126" i="1"/>
  <c r="AK2126" i="1"/>
  <c r="N2126" i="1"/>
  <c r="I1164" i="4"/>
  <c r="I1163" i="4"/>
  <c r="I1162" i="4"/>
  <c r="I1161" i="4"/>
  <c r="I1160" i="4"/>
  <c r="I1159" i="4"/>
  <c r="I1158" i="4"/>
  <c r="I1157" i="4"/>
  <c r="I1156" i="4"/>
  <c r="I1155" i="4"/>
  <c r="I1154" i="4"/>
  <c r="I1153" i="4"/>
  <c r="I1152" i="4"/>
  <c r="I1151" i="4"/>
  <c r="I1150" i="4"/>
  <c r="I1118" i="4"/>
  <c r="I1117" i="4"/>
  <c r="I1116" i="4"/>
  <c r="I1115" i="4"/>
  <c r="I1114" i="4"/>
  <c r="I1113" i="4"/>
  <c r="I1112" i="4"/>
  <c r="I1111" i="4"/>
  <c r="I1110" i="4"/>
  <c r="I1109" i="4"/>
  <c r="I1108" i="4"/>
  <c r="I1107" i="4"/>
  <c r="I1106" i="4"/>
  <c r="I1105" i="4"/>
  <c r="I1104" i="4"/>
  <c r="I1103" i="4"/>
  <c r="I1102" i="4"/>
  <c r="I1101" i="4"/>
  <c r="I1100" i="4"/>
  <c r="I1099" i="4"/>
  <c r="I1098" i="4"/>
  <c r="I1097" i="4"/>
  <c r="I1096" i="4"/>
  <c r="I1095" i="4"/>
  <c r="I1094" i="4"/>
  <c r="I1093" i="4"/>
  <c r="I1092" i="4"/>
  <c r="I1091" i="4"/>
  <c r="I1090" i="4"/>
  <c r="I1089" i="4"/>
  <c r="I1088" i="4"/>
  <c r="I1087" i="4"/>
  <c r="I1086" i="4"/>
  <c r="I1085" i="4"/>
  <c r="I1084" i="4"/>
  <c r="I1083" i="4"/>
  <c r="I1082" i="4"/>
  <c r="I1081" i="4"/>
  <c r="I1080" i="4"/>
  <c r="I1078" i="4"/>
  <c r="I1077" i="4"/>
  <c r="I1076" i="4"/>
  <c r="I1075" i="4"/>
  <c r="I1074" i="4"/>
  <c r="I1046" i="4"/>
  <c r="I1045" i="4"/>
  <c r="I1044" i="4"/>
  <c r="I1043" i="4"/>
  <c r="I1042" i="4"/>
  <c r="I1041" i="4"/>
  <c r="I1040" i="4"/>
  <c r="I1039" i="4"/>
  <c r="I1038" i="4"/>
  <c r="I1037" i="4"/>
  <c r="I1036" i="4"/>
  <c r="I1035" i="4"/>
  <c r="I1034" i="4"/>
  <c r="I1033" i="4"/>
  <c r="I1032" i="4"/>
  <c r="I1031" i="4"/>
  <c r="I1030" i="4"/>
  <c r="I1029" i="4"/>
  <c r="I1028" i="4"/>
  <c r="I1027" i="4"/>
  <c r="I970" i="4"/>
  <c r="I969" i="4"/>
  <c r="I968" i="4"/>
  <c r="I967" i="4"/>
  <c r="I966" i="4"/>
  <c r="I965" i="4"/>
  <c r="I964" i="4"/>
  <c r="I963" i="4"/>
  <c r="I962" i="4"/>
  <c r="I961" i="4"/>
  <c r="I960" i="4"/>
  <c r="I959" i="4"/>
  <c r="I958" i="4"/>
  <c r="I957" i="4"/>
  <c r="I956" i="4"/>
  <c r="I955" i="4"/>
  <c r="I954" i="4"/>
  <c r="I953" i="4"/>
  <c r="I952" i="4"/>
  <c r="I951" i="4"/>
  <c r="I823" i="4"/>
  <c r="I822" i="4"/>
  <c r="I821" i="4"/>
  <c r="I820" i="4"/>
  <c r="I819" i="4"/>
  <c r="I818" i="4"/>
  <c r="I817" i="4"/>
  <c r="I816" i="4"/>
  <c r="I815" i="4"/>
  <c r="I814" i="4"/>
  <c r="I813" i="4"/>
  <c r="I812" i="4"/>
  <c r="I811" i="4"/>
  <c r="I810" i="4"/>
  <c r="I809" i="4"/>
  <c r="I808" i="4"/>
  <c r="I807" i="4"/>
  <c r="I806" i="4"/>
  <c r="I805" i="4"/>
  <c r="I804" i="4"/>
  <c r="I778" i="4"/>
  <c r="I777" i="4"/>
  <c r="I776" i="4"/>
  <c r="I775" i="4"/>
  <c r="I774" i="4"/>
  <c r="I773" i="4"/>
  <c r="I772" i="4"/>
  <c r="I771" i="4"/>
  <c r="I770" i="4"/>
  <c r="I769" i="4"/>
  <c r="I768" i="4"/>
  <c r="I767" i="4"/>
  <c r="I766" i="4"/>
  <c r="I765" i="4"/>
  <c r="I764" i="4"/>
  <c r="I763" i="4"/>
  <c r="I762" i="4"/>
  <c r="I761" i="4"/>
  <c r="I760" i="4"/>
  <c r="I759" i="4"/>
  <c r="I682" i="4"/>
  <c r="I681" i="4"/>
  <c r="I680" i="4"/>
  <c r="I679" i="4"/>
  <c r="I678" i="4"/>
  <c r="I677" i="4"/>
  <c r="I676" i="4"/>
  <c r="I675" i="4"/>
  <c r="I674" i="4"/>
  <c r="I673" i="4"/>
  <c r="I672" i="4"/>
  <c r="I671" i="4"/>
  <c r="I670" i="4"/>
  <c r="I669" i="4"/>
  <c r="I668" i="4"/>
  <c r="I667" i="4"/>
  <c r="I666" i="4"/>
  <c r="I665" i="4"/>
  <c r="I664" i="4"/>
  <c r="I663" i="4"/>
  <c r="I662" i="4"/>
  <c r="I661" i="4"/>
  <c r="I660" i="4"/>
  <c r="I659" i="4"/>
  <c r="I658" i="4"/>
  <c r="I657" i="4"/>
  <c r="I656" i="4"/>
  <c r="I655" i="4"/>
  <c r="I654" i="4"/>
  <c r="I653" i="4"/>
  <c r="I652" i="4"/>
  <c r="I651" i="4"/>
  <c r="I650" i="4"/>
  <c r="I649" i="4"/>
  <c r="I648" i="4"/>
  <c r="I647" i="4"/>
  <c r="I646" i="4"/>
  <c r="I645" i="4"/>
  <c r="I644" i="4"/>
  <c r="I643" i="4"/>
  <c r="I586" i="4"/>
  <c r="I585" i="4"/>
  <c r="I584" i="4"/>
  <c r="I583" i="4"/>
  <c r="I582" i="4"/>
  <c r="I581" i="4"/>
  <c r="I580" i="4"/>
  <c r="I579" i="4"/>
  <c r="I578" i="4"/>
  <c r="I577" i="4"/>
  <c r="I576" i="4"/>
  <c r="I575" i="4"/>
  <c r="I574" i="4"/>
  <c r="I573" i="4"/>
  <c r="I572" i="4"/>
  <c r="I571" i="4"/>
  <c r="I570" i="4"/>
  <c r="I569" i="4"/>
  <c r="I568" i="4"/>
  <c r="I567" i="4"/>
  <c r="I489" i="4"/>
  <c r="I488" i="4"/>
  <c r="I487" i="4"/>
  <c r="I486" i="4"/>
  <c r="I485" i="4"/>
  <c r="I453" i="4"/>
  <c r="I452" i="4"/>
  <c r="I451" i="4"/>
  <c r="I450" i="4"/>
  <c r="I449" i="4"/>
  <c r="I448" i="4"/>
  <c r="I447" i="4"/>
  <c r="I446" i="4"/>
  <c r="I445" i="4"/>
  <c r="I444" i="4"/>
  <c r="I443" i="4"/>
  <c r="I442" i="4"/>
  <c r="I441" i="4"/>
  <c r="I440" i="4"/>
  <c r="I439" i="4"/>
  <c r="I391" i="4"/>
  <c r="I390" i="4"/>
  <c r="I389" i="4"/>
  <c r="I388" i="4"/>
  <c r="I387" i="4"/>
  <c r="I386" i="4"/>
  <c r="I385" i="4"/>
  <c r="I384" i="4"/>
  <c r="I383" i="4"/>
  <c r="I382" i="4"/>
  <c r="I381" i="4"/>
  <c r="I380" i="4"/>
  <c r="I379" i="4"/>
  <c r="I378" i="4"/>
  <c r="I377" i="4"/>
  <c r="I345" i="4"/>
  <c r="I344" i="4"/>
  <c r="I343" i="4"/>
  <c r="I342" i="4"/>
  <c r="I341" i="4"/>
  <c r="I276" i="4"/>
  <c r="I275" i="4"/>
  <c r="I274" i="4"/>
  <c r="I273" i="4"/>
  <c r="I272" i="4"/>
  <c r="I271" i="4"/>
  <c r="I270" i="4"/>
  <c r="I269" i="4"/>
  <c r="I268" i="4"/>
  <c r="I267" i="4"/>
  <c r="I266" i="4"/>
  <c r="I265" i="4"/>
  <c r="I264" i="4"/>
  <c r="I263" i="4"/>
  <c r="I231" i="4"/>
  <c r="I230" i="4"/>
  <c r="I229" i="4"/>
  <c r="I228" i="4"/>
  <c r="I227" i="4"/>
  <c r="I226" i="4"/>
  <c r="I225" i="4"/>
  <c r="I201" i="4"/>
  <c r="I200" i="4"/>
  <c r="I199" i="4"/>
  <c r="I198" i="4"/>
  <c r="I197" i="4"/>
  <c r="I196" i="4"/>
  <c r="I195" i="4"/>
  <c r="I194" i="4"/>
  <c r="I193" i="4"/>
  <c r="I192" i="4"/>
  <c r="I191" i="4"/>
  <c r="I190" i="4"/>
  <c r="I189" i="4"/>
  <c r="I188" i="4"/>
  <c r="I187" i="4"/>
  <c r="I186" i="4"/>
  <c r="I185" i="4"/>
  <c r="I184" i="4"/>
  <c r="I183" i="4"/>
  <c r="I182" i="4"/>
  <c r="I69" i="4"/>
  <c r="I68" i="4"/>
  <c r="I67" i="4"/>
  <c r="I66" i="4"/>
  <c r="I65" i="4"/>
  <c r="I54" i="4"/>
  <c r="I53" i="4"/>
  <c r="I52" i="4"/>
  <c r="I51" i="4"/>
  <c r="I50" i="4"/>
  <c r="I49" i="4"/>
  <c r="I48" i="4"/>
  <c r="I47" i="4"/>
  <c r="I46" i="4"/>
  <c r="I45" i="4"/>
  <c r="I44" i="4"/>
  <c r="I43" i="4"/>
  <c r="I42" i="4"/>
  <c r="I41" i="4"/>
  <c r="I40" i="4"/>
  <c r="I39" i="4"/>
  <c r="C1072" i="4"/>
  <c r="J1165" i="4" s="1"/>
  <c r="M1115" i="4"/>
  <c r="O1115" i="4" s="1"/>
  <c r="M1079" i="4"/>
  <c r="O1079" i="4" s="1"/>
  <c r="I1079" i="4"/>
  <c r="M1038" i="4"/>
  <c r="O1038" i="4" s="1"/>
  <c r="C976" i="4"/>
  <c r="C304" i="4"/>
  <c r="C400" i="4"/>
  <c r="C496" i="4"/>
  <c r="C592" i="4"/>
  <c r="C688" i="4"/>
  <c r="C784" i="4"/>
  <c r="C880" i="4"/>
  <c r="C208" i="4"/>
  <c r="C16" i="4"/>
  <c r="C112" i="4"/>
  <c r="AQ2114" i="1"/>
  <c r="AP2114" i="1"/>
  <c r="AK2114" i="1"/>
  <c r="N2114" i="1"/>
  <c r="AQ2113" i="1"/>
  <c r="AP2113" i="1"/>
  <c r="AK2113" i="1"/>
  <c r="N2113" i="1"/>
  <c r="AQ2112" i="1"/>
  <c r="AP2112" i="1"/>
  <c r="AK2112" i="1"/>
  <c r="N2112" i="1"/>
  <c r="AQ2111" i="1"/>
  <c r="AP2111" i="1"/>
  <c r="AK2111" i="1"/>
  <c r="N2111" i="1"/>
  <c r="AQ2110" i="1"/>
  <c r="AP2110" i="1"/>
  <c r="AK2110" i="1"/>
  <c r="N2110" i="1"/>
  <c r="AQ2003" i="1"/>
  <c r="AP2003" i="1"/>
  <c r="AK2003" i="1"/>
  <c r="N2003" i="1"/>
  <c r="AQ2002" i="1"/>
  <c r="AP2002" i="1"/>
  <c r="AK2002" i="1"/>
  <c r="N2002" i="1"/>
  <c r="AQ2001" i="1"/>
  <c r="AP2001" i="1"/>
  <c r="AK2001" i="1"/>
  <c r="N2001" i="1"/>
  <c r="AQ2000" i="1"/>
  <c r="AP2000" i="1"/>
  <c r="AK2000" i="1"/>
  <c r="N2000" i="1"/>
  <c r="AQ1999" i="1"/>
  <c r="AP1999" i="1"/>
  <c r="AK1999" i="1"/>
  <c r="N1999" i="1"/>
  <c r="AQ1998" i="1"/>
  <c r="AP1998" i="1"/>
  <c r="AK1998" i="1"/>
  <c r="N1998" i="1"/>
  <c r="AQ1996" i="1"/>
  <c r="AP1996" i="1"/>
  <c r="AK1996" i="1"/>
  <c r="N1996" i="1"/>
  <c r="AQ1995" i="1"/>
  <c r="AP1995" i="1"/>
  <c r="AK1995" i="1"/>
  <c r="N1995" i="1"/>
  <c r="AQ1994" i="1"/>
  <c r="AP1994" i="1"/>
  <c r="AK1994" i="1"/>
  <c r="N1994" i="1"/>
  <c r="AQ1993" i="1"/>
  <c r="AP1993" i="1"/>
  <c r="AK1993" i="1"/>
  <c r="N1993" i="1"/>
  <c r="AQ1992" i="1"/>
  <c r="AP1992" i="1"/>
  <c r="AK1992" i="1"/>
  <c r="N1992" i="1"/>
  <c r="AQ1991" i="1"/>
  <c r="AP1991" i="1"/>
  <c r="AK1991" i="1"/>
  <c r="N1991" i="1"/>
  <c r="AQ1990" i="1"/>
  <c r="AP1990" i="1"/>
  <c r="AK1990" i="1"/>
  <c r="N1990" i="1"/>
  <c r="AQ1989" i="1"/>
  <c r="AP1989" i="1"/>
  <c r="AK1989" i="1"/>
  <c r="N1989" i="1"/>
  <c r="AQ1988" i="1"/>
  <c r="AP1988" i="1"/>
  <c r="AK1988" i="1"/>
  <c r="N1988" i="1"/>
  <c r="AQ1987" i="1"/>
  <c r="AP1987" i="1"/>
  <c r="AK1987" i="1"/>
  <c r="N1987" i="1"/>
  <c r="AQ1986" i="1"/>
  <c r="AP1986" i="1"/>
  <c r="AK1986" i="1"/>
  <c r="N1986" i="1"/>
  <c r="AQ1556" i="1"/>
  <c r="AP1556" i="1"/>
  <c r="AK1556" i="1"/>
  <c r="N1556" i="1"/>
  <c r="AQ1555" i="1"/>
  <c r="AP1555" i="1"/>
  <c r="AK1555" i="1"/>
  <c r="N1555" i="1"/>
  <c r="AQ1554" i="1"/>
  <c r="AP1554" i="1"/>
  <c r="AK1554" i="1"/>
  <c r="N1554" i="1"/>
  <c r="AQ1553" i="1"/>
  <c r="AP1553" i="1"/>
  <c r="AK1553" i="1"/>
  <c r="N1553" i="1"/>
  <c r="AQ1552" i="1"/>
  <c r="AP1552" i="1"/>
  <c r="AK1552" i="1"/>
  <c r="N1552" i="1"/>
  <c r="AQ1551" i="1"/>
  <c r="AP1551" i="1"/>
  <c r="AK1551" i="1"/>
  <c r="N1551" i="1"/>
  <c r="AQ1550" i="1"/>
  <c r="AP1550" i="1"/>
  <c r="AK1550" i="1"/>
  <c r="N1550" i="1"/>
  <c r="AQ1549" i="1"/>
  <c r="AP1549" i="1"/>
  <c r="AK1549" i="1"/>
  <c r="N1549" i="1"/>
  <c r="AQ1548" i="1"/>
  <c r="AP1548" i="1"/>
  <c r="AK1548" i="1"/>
  <c r="N1548" i="1"/>
  <c r="AQ1547" i="1"/>
  <c r="AP1547" i="1"/>
  <c r="AK1547" i="1"/>
  <c r="N1547" i="1"/>
  <c r="AQ1546" i="1"/>
  <c r="AP1546" i="1"/>
  <c r="AK1546" i="1"/>
  <c r="N1546" i="1"/>
  <c r="AQ1767" i="1"/>
  <c r="AP1767" i="1"/>
  <c r="AK1767" i="1"/>
  <c r="N1767" i="1"/>
  <c r="AQ1766" i="1"/>
  <c r="AP1766" i="1"/>
  <c r="AK1766" i="1"/>
  <c r="N1766" i="1"/>
  <c r="AQ1765" i="1"/>
  <c r="AP1765" i="1"/>
  <c r="AK1765" i="1"/>
  <c r="N1765" i="1"/>
  <c r="AQ1764" i="1"/>
  <c r="AP1764" i="1"/>
  <c r="AK1764" i="1"/>
  <c r="N1764" i="1"/>
  <c r="AQ1763" i="1"/>
  <c r="AP1763" i="1"/>
  <c r="AK1763" i="1"/>
  <c r="N1763" i="1"/>
  <c r="AQ1762" i="1"/>
  <c r="AP1762" i="1"/>
  <c r="AK1762" i="1"/>
  <c r="N1762" i="1"/>
  <c r="AQ1561" i="1"/>
  <c r="AP1561" i="1"/>
  <c r="AK1561" i="1"/>
  <c r="N1561" i="1"/>
  <c r="AQ1560" i="1"/>
  <c r="AP1560" i="1"/>
  <c r="AK1560" i="1"/>
  <c r="N1560" i="1"/>
  <c r="AQ1559" i="1"/>
  <c r="AP1559" i="1"/>
  <c r="AK1559" i="1"/>
  <c r="N1559" i="1"/>
  <c r="AQ1558" i="1"/>
  <c r="AP1558" i="1"/>
  <c r="AK1558" i="1"/>
  <c r="N1558" i="1"/>
  <c r="AQ1557" i="1"/>
  <c r="AP1557" i="1"/>
  <c r="AK1557" i="1"/>
  <c r="N1557" i="1"/>
  <c r="N57" i="44"/>
  <c r="M57" i="44"/>
  <c r="L57" i="44"/>
  <c r="K57" i="44"/>
  <c r="J57" i="44"/>
  <c r="I57" i="44"/>
  <c r="H57" i="44"/>
  <c r="G57" i="44"/>
  <c r="F57" i="44"/>
  <c r="E57" i="44"/>
  <c r="D57" i="44"/>
  <c r="C57" i="44"/>
  <c r="N34" i="44"/>
  <c r="M34" i="44"/>
  <c r="L34" i="44"/>
  <c r="K34" i="44"/>
  <c r="J34" i="44"/>
  <c r="I34" i="44"/>
  <c r="H34" i="44"/>
  <c r="G34" i="44"/>
  <c r="F34" i="44"/>
  <c r="E34" i="44"/>
  <c r="D34" i="44"/>
  <c r="C34" i="44"/>
  <c r="N30" i="44"/>
  <c r="M30" i="44"/>
  <c r="L30" i="44"/>
  <c r="K30" i="44"/>
  <c r="J30" i="44"/>
  <c r="I30" i="44"/>
  <c r="H30" i="44"/>
  <c r="G30" i="44"/>
  <c r="F30" i="44"/>
  <c r="E30" i="44"/>
  <c r="D30" i="44"/>
  <c r="C30" i="44"/>
  <c r="N17" i="44"/>
  <c r="M17" i="44"/>
  <c r="L17" i="44"/>
  <c r="K17" i="44"/>
  <c r="J17" i="44"/>
  <c r="I17" i="44"/>
  <c r="H17" i="44"/>
  <c r="G17" i="44"/>
  <c r="F17" i="44"/>
  <c r="E17" i="44"/>
  <c r="D17" i="44"/>
  <c r="C17" i="44"/>
  <c r="H4" i="44"/>
  <c r="F4" i="44"/>
  <c r="E3" i="44"/>
  <c r="C3" i="44"/>
  <c r="E2" i="44"/>
  <c r="C2" i="44"/>
  <c r="E1" i="44"/>
  <c r="C1" i="44"/>
  <c r="N57" i="43"/>
  <c r="M57" i="43"/>
  <c r="L57" i="43"/>
  <c r="K57" i="43"/>
  <c r="J57" i="43"/>
  <c r="I57" i="43"/>
  <c r="H57" i="43"/>
  <c r="G57" i="43"/>
  <c r="F57" i="43"/>
  <c r="E57" i="43"/>
  <c r="D57" i="43"/>
  <c r="C57" i="43"/>
  <c r="N34" i="43"/>
  <c r="M34" i="43"/>
  <c r="L34" i="43"/>
  <c r="K34" i="43"/>
  <c r="J34" i="43"/>
  <c r="I34" i="43"/>
  <c r="H34" i="43"/>
  <c r="G34" i="43"/>
  <c r="F34" i="43"/>
  <c r="E34" i="43"/>
  <c r="D34" i="43"/>
  <c r="N30" i="43"/>
  <c r="M30" i="43"/>
  <c r="L30" i="43"/>
  <c r="K30" i="43"/>
  <c r="J30" i="43"/>
  <c r="I30" i="43"/>
  <c r="H30" i="43"/>
  <c r="G30" i="43"/>
  <c r="F30" i="43"/>
  <c r="E30" i="43"/>
  <c r="D30" i="43"/>
  <c r="C30" i="43"/>
  <c r="N17" i="43"/>
  <c r="M17" i="43"/>
  <c r="L17" i="43"/>
  <c r="K17" i="43"/>
  <c r="J17" i="43"/>
  <c r="I17" i="43"/>
  <c r="H17" i="43"/>
  <c r="G17" i="43"/>
  <c r="F17" i="43"/>
  <c r="E17" i="43"/>
  <c r="D17" i="43"/>
  <c r="C17" i="43"/>
  <c r="H4" i="43"/>
  <c r="F4" i="43"/>
  <c r="C34" i="43" s="1"/>
  <c r="E3" i="43"/>
  <c r="C3" i="43"/>
  <c r="E2" i="43"/>
  <c r="C2" i="43"/>
  <c r="E1" i="43"/>
  <c r="C1" i="43"/>
  <c r="N57" i="42"/>
  <c r="M57" i="42"/>
  <c r="L57" i="42"/>
  <c r="K57" i="42"/>
  <c r="J57" i="42"/>
  <c r="I57" i="42"/>
  <c r="H57" i="42"/>
  <c r="G57" i="42"/>
  <c r="F57" i="42"/>
  <c r="E57" i="42"/>
  <c r="D57" i="42"/>
  <c r="C57" i="42"/>
  <c r="N34" i="42"/>
  <c r="M34" i="42"/>
  <c r="L34" i="42"/>
  <c r="K34" i="42"/>
  <c r="J34" i="42"/>
  <c r="I34" i="42"/>
  <c r="H34" i="42"/>
  <c r="G34" i="42"/>
  <c r="F34" i="42"/>
  <c r="E34" i="42"/>
  <c r="D34" i="42"/>
  <c r="N30" i="42"/>
  <c r="M30" i="42"/>
  <c r="L30" i="42"/>
  <c r="K30" i="42"/>
  <c r="J30" i="42"/>
  <c r="I30" i="42"/>
  <c r="H30" i="42"/>
  <c r="G30" i="42"/>
  <c r="F30" i="42"/>
  <c r="E30" i="42"/>
  <c r="D30" i="42"/>
  <c r="C30" i="42"/>
  <c r="N17" i="42"/>
  <c r="M17" i="42"/>
  <c r="L17" i="42"/>
  <c r="K17" i="42"/>
  <c r="J17" i="42"/>
  <c r="I17" i="42"/>
  <c r="H17" i="42"/>
  <c r="G17" i="42"/>
  <c r="F17" i="42"/>
  <c r="E17" i="42"/>
  <c r="D17" i="42"/>
  <c r="C17" i="42"/>
  <c r="H4" i="42"/>
  <c r="F4" i="42"/>
  <c r="C34" i="42" s="1"/>
  <c r="E3" i="42"/>
  <c r="C3" i="42"/>
  <c r="E2" i="42"/>
  <c r="C2" i="42"/>
  <c r="E1" i="42"/>
  <c r="C1" i="42"/>
  <c r="N57" i="41"/>
  <c r="M57" i="41"/>
  <c r="L57" i="41"/>
  <c r="K57" i="41"/>
  <c r="J57" i="41"/>
  <c r="I57" i="41"/>
  <c r="H57" i="41"/>
  <c r="G57" i="41"/>
  <c r="F57" i="41"/>
  <c r="E57" i="41"/>
  <c r="D57" i="41"/>
  <c r="C57" i="41"/>
  <c r="N34" i="41"/>
  <c r="M34" i="41"/>
  <c r="L34" i="41"/>
  <c r="K34" i="41"/>
  <c r="J34" i="41"/>
  <c r="I34" i="41"/>
  <c r="H34" i="41"/>
  <c r="G34" i="41"/>
  <c r="F34" i="41"/>
  <c r="E34" i="41"/>
  <c r="D34" i="41"/>
  <c r="N30" i="41"/>
  <c r="M30" i="41"/>
  <c r="L30" i="41"/>
  <c r="K30" i="41"/>
  <c r="J30" i="41"/>
  <c r="I30" i="41"/>
  <c r="H30" i="41"/>
  <c r="G30" i="41"/>
  <c r="F30" i="41"/>
  <c r="E30" i="41"/>
  <c r="D30" i="41"/>
  <c r="C30" i="41"/>
  <c r="N17" i="41"/>
  <c r="M17" i="41"/>
  <c r="L17" i="41"/>
  <c r="K17" i="41"/>
  <c r="J17" i="41"/>
  <c r="I17" i="41"/>
  <c r="H17" i="41"/>
  <c r="G17" i="41"/>
  <c r="F17" i="41"/>
  <c r="E17" i="41"/>
  <c r="D17" i="41"/>
  <c r="C17" i="41"/>
  <c r="H4" i="41"/>
  <c r="F4" i="41"/>
  <c r="C34" i="41" s="1"/>
  <c r="E3" i="41"/>
  <c r="C3" i="41"/>
  <c r="E2" i="41"/>
  <c r="C2" i="41"/>
  <c r="E1" i="41"/>
  <c r="C1" i="41"/>
  <c r="N57" i="40"/>
  <c r="M57" i="40"/>
  <c r="L57" i="40"/>
  <c r="K57" i="40"/>
  <c r="J57" i="40"/>
  <c r="I57" i="40"/>
  <c r="H57" i="40"/>
  <c r="G57" i="40"/>
  <c r="F57" i="40"/>
  <c r="E57" i="40"/>
  <c r="D57" i="40"/>
  <c r="C57" i="40"/>
  <c r="N34" i="40"/>
  <c r="M34" i="40"/>
  <c r="L34" i="40"/>
  <c r="K34" i="40"/>
  <c r="J34" i="40"/>
  <c r="I34" i="40"/>
  <c r="H34" i="40"/>
  <c r="G34" i="40"/>
  <c r="F34" i="40"/>
  <c r="E34" i="40"/>
  <c r="D34" i="40"/>
  <c r="N30" i="40"/>
  <c r="M30" i="40"/>
  <c r="L30" i="40"/>
  <c r="K30" i="40"/>
  <c r="J30" i="40"/>
  <c r="I30" i="40"/>
  <c r="H30" i="40"/>
  <c r="G30" i="40"/>
  <c r="F30" i="40"/>
  <c r="E30" i="40"/>
  <c r="D30" i="40"/>
  <c r="C30" i="40"/>
  <c r="N17" i="40"/>
  <c r="M17" i="40"/>
  <c r="L17" i="40"/>
  <c r="K17" i="40"/>
  <c r="J17" i="40"/>
  <c r="I17" i="40"/>
  <c r="H17" i="40"/>
  <c r="G17" i="40"/>
  <c r="F17" i="40"/>
  <c r="E17" i="40"/>
  <c r="D17" i="40"/>
  <c r="C17" i="40"/>
  <c r="H4" i="40"/>
  <c r="F4" i="40"/>
  <c r="C34" i="40" s="1"/>
  <c r="E3" i="40"/>
  <c r="C3" i="40"/>
  <c r="E2" i="40"/>
  <c r="C2" i="40"/>
  <c r="E1" i="40"/>
  <c r="C1" i="40"/>
  <c r="N57" i="39"/>
  <c r="M57" i="39"/>
  <c r="L57" i="39"/>
  <c r="K57" i="39"/>
  <c r="J57" i="39"/>
  <c r="I57" i="39"/>
  <c r="H57" i="39"/>
  <c r="G57" i="39"/>
  <c r="F57" i="39"/>
  <c r="E57" i="39"/>
  <c r="D57" i="39"/>
  <c r="C57" i="39"/>
  <c r="N34" i="39"/>
  <c r="M34" i="39"/>
  <c r="L34" i="39"/>
  <c r="K34" i="39"/>
  <c r="J34" i="39"/>
  <c r="I34" i="39"/>
  <c r="H34" i="39"/>
  <c r="G34" i="39"/>
  <c r="F34" i="39"/>
  <c r="E34" i="39"/>
  <c r="D34" i="39"/>
  <c r="N30" i="39"/>
  <c r="M30" i="39"/>
  <c r="L30" i="39"/>
  <c r="K30" i="39"/>
  <c r="J30" i="39"/>
  <c r="I30" i="39"/>
  <c r="H30" i="39"/>
  <c r="G30" i="39"/>
  <c r="F30" i="39"/>
  <c r="E30" i="39"/>
  <c r="D30" i="39"/>
  <c r="C30" i="39"/>
  <c r="N17" i="39"/>
  <c r="M17" i="39"/>
  <c r="L17" i="39"/>
  <c r="K17" i="39"/>
  <c r="J17" i="39"/>
  <c r="I17" i="39"/>
  <c r="H17" i="39"/>
  <c r="G17" i="39"/>
  <c r="F17" i="39"/>
  <c r="E17" i="39"/>
  <c r="D17" i="39"/>
  <c r="C17" i="39"/>
  <c r="H4" i="39"/>
  <c r="F4" i="39"/>
  <c r="C34" i="39" s="1"/>
  <c r="E3" i="39"/>
  <c r="C3" i="39"/>
  <c r="E2" i="39"/>
  <c r="C2" i="39"/>
  <c r="E1" i="39"/>
  <c r="C1" i="39"/>
  <c r="N57" i="38"/>
  <c r="M57" i="38"/>
  <c r="L57" i="38"/>
  <c r="K57" i="38"/>
  <c r="J57" i="38"/>
  <c r="I57" i="38"/>
  <c r="H57" i="38"/>
  <c r="G57" i="38"/>
  <c r="F57" i="38"/>
  <c r="E57" i="38"/>
  <c r="D57" i="38"/>
  <c r="C57" i="38"/>
  <c r="N34" i="38"/>
  <c r="M34" i="38"/>
  <c r="L34" i="38"/>
  <c r="K34" i="38"/>
  <c r="J34" i="38"/>
  <c r="I34" i="38"/>
  <c r="H34" i="38"/>
  <c r="G34" i="38"/>
  <c r="F34" i="38"/>
  <c r="E34" i="38"/>
  <c r="D34" i="38"/>
  <c r="N30" i="38"/>
  <c r="M30" i="38"/>
  <c r="L30" i="38"/>
  <c r="K30" i="38"/>
  <c r="J30" i="38"/>
  <c r="I30" i="38"/>
  <c r="H30" i="38"/>
  <c r="G30" i="38"/>
  <c r="F30" i="38"/>
  <c r="E30" i="38"/>
  <c r="D30" i="38"/>
  <c r="C30" i="38"/>
  <c r="N17" i="38"/>
  <c r="M17" i="38"/>
  <c r="L17" i="38"/>
  <c r="K17" i="38"/>
  <c r="J17" i="38"/>
  <c r="I17" i="38"/>
  <c r="H17" i="38"/>
  <c r="G17" i="38"/>
  <c r="F17" i="38"/>
  <c r="E17" i="38"/>
  <c r="D17" i="38"/>
  <c r="C17" i="38"/>
  <c r="H4" i="38"/>
  <c r="F4" i="38"/>
  <c r="C34" i="38" s="1"/>
  <c r="E3" i="38"/>
  <c r="C3" i="38"/>
  <c r="E2" i="38"/>
  <c r="C2" i="38"/>
  <c r="E1" i="38"/>
  <c r="C1" i="38"/>
  <c r="N57" i="37"/>
  <c r="M57" i="37"/>
  <c r="L57" i="37"/>
  <c r="K57" i="37"/>
  <c r="J57" i="37"/>
  <c r="I57" i="37"/>
  <c r="H57" i="37"/>
  <c r="H17" i="37" s="1"/>
  <c r="G57" i="37"/>
  <c r="F57" i="37"/>
  <c r="E57" i="37"/>
  <c r="D57" i="37"/>
  <c r="C57" i="37"/>
  <c r="N34" i="37"/>
  <c r="M34" i="37"/>
  <c r="L34" i="37"/>
  <c r="K34" i="37"/>
  <c r="J34" i="37"/>
  <c r="I34" i="37"/>
  <c r="H34" i="37"/>
  <c r="G34" i="37"/>
  <c r="F34" i="37"/>
  <c r="E34" i="37"/>
  <c r="D34" i="37"/>
  <c r="N30" i="37"/>
  <c r="M30" i="37"/>
  <c r="L30" i="37"/>
  <c r="K30" i="37"/>
  <c r="J30" i="37"/>
  <c r="I30" i="37"/>
  <c r="H30" i="37"/>
  <c r="G30" i="37"/>
  <c r="F30" i="37"/>
  <c r="E30" i="37"/>
  <c r="D30" i="37"/>
  <c r="C30" i="37"/>
  <c r="J17" i="37"/>
  <c r="I17" i="37"/>
  <c r="H4" i="37"/>
  <c r="F4" i="37"/>
  <c r="C34" i="37" s="1"/>
  <c r="E3" i="37"/>
  <c r="C3" i="37"/>
  <c r="E2" i="37"/>
  <c r="C2" i="37"/>
  <c r="E1" i="37"/>
  <c r="C1" i="37"/>
  <c r="N57" i="36"/>
  <c r="M57" i="36"/>
  <c r="L57" i="36"/>
  <c r="K57" i="36"/>
  <c r="K17" i="36" s="1"/>
  <c r="J57" i="36"/>
  <c r="I57" i="36"/>
  <c r="H57" i="36"/>
  <c r="G57" i="36"/>
  <c r="F57" i="36"/>
  <c r="E57" i="36"/>
  <c r="D57" i="36"/>
  <c r="C57" i="36"/>
  <c r="N34" i="36"/>
  <c r="M34" i="36"/>
  <c r="L34" i="36"/>
  <c r="K34" i="36"/>
  <c r="J34" i="36"/>
  <c r="I34" i="36"/>
  <c r="H34" i="36"/>
  <c r="G34" i="36"/>
  <c r="F34" i="36"/>
  <c r="E34" i="36"/>
  <c r="D34" i="36"/>
  <c r="N30" i="36"/>
  <c r="M30" i="36"/>
  <c r="L30" i="36"/>
  <c r="K30" i="36"/>
  <c r="J30" i="36"/>
  <c r="I30" i="36"/>
  <c r="H30" i="36"/>
  <c r="G30" i="36"/>
  <c r="F30" i="36"/>
  <c r="E30" i="36"/>
  <c r="D30" i="36"/>
  <c r="C30" i="36"/>
  <c r="L17" i="36"/>
  <c r="J17" i="36"/>
  <c r="I17" i="36"/>
  <c r="H17" i="36"/>
  <c r="G17" i="36"/>
  <c r="H4" i="36"/>
  <c r="F4" i="36"/>
  <c r="C34" i="36" s="1"/>
  <c r="E3" i="36"/>
  <c r="C3" i="36"/>
  <c r="E2" i="36"/>
  <c r="C2" i="36"/>
  <c r="E1" i="36"/>
  <c r="C1" i="36"/>
  <c r="N57" i="35"/>
  <c r="M57" i="35"/>
  <c r="L57" i="35"/>
  <c r="K57" i="35"/>
  <c r="J57" i="35"/>
  <c r="I57" i="35"/>
  <c r="H57" i="35"/>
  <c r="G57" i="35"/>
  <c r="F57" i="35"/>
  <c r="E57" i="35"/>
  <c r="D57" i="35"/>
  <c r="C57" i="35"/>
  <c r="N34" i="35"/>
  <c r="M34" i="35"/>
  <c r="L34" i="35"/>
  <c r="K34" i="35"/>
  <c r="J34" i="35"/>
  <c r="I34" i="35"/>
  <c r="H34" i="35"/>
  <c r="G34" i="35"/>
  <c r="F34" i="35"/>
  <c r="E34" i="35"/>
  <c r="D34" i="35"/>
  <c r="N30" i="35"/>
  <c r="M30" i="35"/>
  <c r="L30" i="35"/>
  <c r="K30" i="35"/>
  <c r="J30" i="35"/>
  <c r="I30" i="35"/>
  <c r="H30" i="35"/>
  <c r="G30" i="35"/>
  <c r="F30" i="35"/>
  <c r="E30" i="35"/>
  <c r="D30" i="35"/>
  <c r="C30" i="35"/>
  <c r="H4" i="35"/>
  <c r="F4" i="35"/>
  <c r="C34" i="35" s="1"/>
  <c r="E3" i="35"/>
  <c r="C3" i="35"/>
  <c r="E2" i="35"/>
  <c r="C2" i="35"/>
  <c r="E1" i="35"/>
  <c r="C1" i="35"/>
  <c r="N57" i="34"/>
  <c r="N17" i="34" s="1"/>
  <c r="M57" i="34"/>
  <c r="M17" i="34" s="1"/>
  <c r="L57" i="34"/>
  <c r="K57" i="34"/>
  <c r="J57" i="34"/>
  <c r="I57" i="34"/>
  <c r="H57" i="34"/>
  <c r="G57" i="34"/>
  <c r="F57" i="34"/>
  <c r="E57" i="34"/>
  <c r="D57" i="34"/>
  <c r="C57" i="34"/>
  <c r="N34" i="34"/>
  <c r="M34" i="34"/>
  <c r="L34" i="34"/>
  <c r="K34" i="34"/>
  <c r="J34" i="34"/>
  <c r="I34" i="34"/>
  <c r="H34" i="34"/>
  <c r="G34" i="34"/>
  <c r="F34" i="34"/>
  <c r="E34" i="34"/>
  <c r="D34" i="34"/>
  <c r="N30" i="34"/>
  <c r="M30" i="34"/>
  <c r="L30" i="34"/>
  <c r="K30" i="34"/>
  <c r="AM825" i="1" s="1"/>
  <c r="J30" i="34"/>
  <c r="I30" i="34"/>
  <c r="H30" i="34"/>
  <c r="G30" i="34"/>
  <c r="F30" i="34"/>
  <c r="AM820" i="1" s="1"/>
  <c r="E30" i="34"/>
  <c r="D30" i="34"/>
  <c r="C30" i="34"/>
  <c r="H4" i="34"/>
  <c r="F4" i="34"/>
  <c r="C34" i="34" s="1"/>
  <c r="E3" i="34"/>
  <c r="C3" i="34"/>
  <c r="E2" i="34"/>
  <c r="C2" i="34"/>
  <c r="E1" i="34"/>
  <c r="C1" i="34"/>
  <c r="N53" i="33"/>
  <c r="M53" i="33"/>
  <c r="L53" i="33"/>
  <c r="K53" i="33"/>
  <c r="J53" i="33"/>
  <c r="I53" i="33"/>
  <c r="H53" i="33"/>
  <c r="G53" i="33"/>
  <c r="F53" i="33"/>
  <c r="E53" i="33"/>
  <c r="D53" i="33"/>
  <c r="C53" i="33"/>
  <c r="N25" i="33"/>
  <c r="M25" i="33"/>
  <c r="L25" i="33"/>
  <c r="K25" i="33"/>
  <c r="J25" i="33"/>
  <c r="I25" i="33"/>
  <c r="H25" i="33"/>
  <c r="G25" i="33"/>
  <c r="F25" i="33"/>
  <c r="E25" i="33"/>
  <c r="D25" i="33"/>
  <c r="C25" i="33"/>
  <c r="A24" i="33"/>
  <c r="A23" i="33"/>
  <c r="A22" i="33"/>
  <c r="A21" i="33"/>
  <c r="A20" i="33"/>
  <c r="A19" i="33"/>
  <c r="A18" i="33"/>
  <c r="A17" i="33"/>
  <c r="H4" i="33"/>
  <c r="F4" i="33"/>
  <c r="E3" i="33"/>
  <c r="C3" i="33"/>
  <c r="E2" i="33"/>
  <c r="C2" i="33"/>
  <c r="E1" i="33"/>
  <c r="C1" i="33"/>
  <c r="N53" i="32"/>
  <c r="M53" i="32"/>
  <c r="L53" i="32"/>
  <c r="K53" i="32"/>
  <c r="J53" i="32"/>
  <c r="I53" i="32"/>
  <c r="H53" i="32"/>
  <c r="G53" i="32"/>
  <c r="F53" i="32"/>
  <c r="E53" i="32"/>
  <c r="D53" i="32"/>
  <c r="C53" i="32"/>
  <c r="N25" i="32"/>
  <c r="M25" i="32"/>
  <c r="L25" i="32"/>
  <c r="K25" i="32"/>
  <c r="J25" i="32"/>
  <c r="I25" i="32"/>
  <c r="H25" i="32"/>
  <c r="G25" i="32"/>
  <c r="F25" i="32"/>
  <c r="E25" i="32"/>
  <c r="D25" i="32"/>
  <c r="C25" i="32"/>
  <c r="A24" i="32"/>
  <c r="A23" i="32"/>
  <c r="A22" i="32"/>
  <c r="A21" i="32"/>
  <c r="A20" i="32"/>
  <c r="A19" i="32"/>
  <c r="A18" i="32"/>
  <c r="A17" i="32"/>
  <c r="H4" i="32"/>
  <c r="F4" i="32"/>
  <c r="E3" i="32"/>
  <c r="C3" i="32"/>
  <c r="E2" i="32"/>
  <c r="C2" i="32"/>
  <c r="E1" i="32"/>
  <c r="C1" i="32"/>
  <c r="AM337" i="1"/>
  <c r="AM333" i="1"/>
  <c r="N58" i="31"/>
  <c r="M58" i="31"/>
  <c r="L58" i="31"/>
  <c r="K58" i="31"/>
  <c r="J58" i="31"/>
  <c r="I58" i="31"/>
  <c r="H58" i="31"/>
  <c r="G58" i="31"/>
  <c r="F58" i="31"/>
  <c r="E58" i="31"/>
  <c r="D58" i="31"/>
  <c r="C58" i="31"/>
  <c r="N30" i="31"/>
  <c r="M30" i="31"/>
  <c r="L30" i="31"/>
  <c r="K30" i="31"/>
  <c r="J30" i="31"/>
  <c r="I30" i="31"/>
  <c r="H30" i="31"/>
  <c r="G30" i="31"/>
  <c r="F30" i="31"/>
  <c r="E30" i="31"/>
  <c r="D30" i="31"/>
  <c r="C30" i="31"/>
  <c r="H4" i="31"/>
  <c r="F4" i="31"/>
  <c r="E3" i="31"/>
  <c r="C3" i="31"/>
  <c r="E2" i="31"/>
  <c r="C2" i="31"/>
  <c r="E1" i="31"/>
  <c r="C1" i="31"/>
  <c r="N58" i="30"/>
  <c r="M58" i="30"/>
  <c r="L58" i="30"/>
  <c r="K58" i="30"/>
  <c r="J58" i="30"/>
  <c r="I58" i="30"/>
  <c r="H58" i="30"/>
  <c r="G58" i="30"/>
  <c r="F58" i="30"/>
  <c r="E58" i="30"/>
  <c r="D58" i="30"/>
  <c r="C58" i="30"/>
  <c r="N30" i="30"/>
  <c r="M30" i="30"/>
  <c r="L30" i="30"/>
  <c r="K30" i="30"/>
  <c r="J30" i="30"/>
  <c r="I30" i="30"/>
  <c r="H30" i="30"/>
  <c r="G30" i="30"/>
  <c r="F30" i="30"/>
  <c r="E30" i="30"/>
  <c r="D30" i="30"/>
  <c r="C30" i="30"/>
  <c r="H4" i="30"/>
  <c r="F4" i="30"/>
  <c r="E3" i="30"/>
  <c r="C3" i="30"/>
  <c r="E2" i="30"/>
  <c r="C2" i="30"/>
  <c r="E1" i="30"/>
  <c r="C1" i="30"/>
  <c r="N58" i="29"/>
  <c r="M58" i="29"/>
  <c r="L58" i="29"/>
  <c r="K58" i="29"/>
  <c r="J58" i="29"/>
  <c r="I58" i="29"/>
  <c r="H58" i="29"/>
  <c r="G58" i="29"/>
  <c r="F58" i="29"/>
  <c r="E58" i="29"/>
  <c r="D58" i="29"/>
  <c r="C58" i="29"/>
  <c r="N30" i="29"/>
  <c r="M30" i="29"/>
  <c r="L30" i="29"/>
  <c r="K30" i="29"/>
  <c r="J30" i="29"/>
  <c r="I30" i="29"/>
  <c r="H30" i="29"/>
  <c r="G30" i="29"/>
  <c r="F30" i="29"/>
  <c r="E30" i="29"/>
  <c r="D30" i="29"/>
  <c r="C30" i="29"/>
  <c r="H4" i="29"/>
  <c r="F4" i="29"/>
  <c r="E3" i="29"/>
  <c r="C3" i="29"/>
  <c r="E2" i="29"/>
  <c r="C2" i="29"/>
  <c r="E1" i="29"/>
  <c r="C1" i="29"/>
  <c r="N58" i="28"/>
  <c r="M58" i="28"/>
  <c r="L58" i="28"/>
  <c r="K58" i="28"/>
  <c r="J58" i="28"/>
  <c r="I58" i="28"/>
  <c r="H58" i="28"/>
  <c r="G58" i="28"/>
  <c r="F58" i="28"/>
  <c r="E58" i="28"/>
  <c r="D58" i="28"/>
  <c r="C58" i="28"/>
  <c r="N30" i="28"/>
  <c r="M30" i="28"/>
  <c r="L30" i="28"/>
  <c r="K30" i="28"/>
  <c r="J30" i="28"/>
  <c r="I30" i="28"/>
  <c r="H30" i="28"/>
  <c r="G30" i="28"/>
  <c r="F30" i="28"/>
  <c r="E30" i="28"/>
  <c r="D30" i="28"/>
  <c r="C30" i="28"/>
  <c r="H4" i="28"/>
  <c r="F4" i="28"/>
  <c r="E3" i="28"/>
  <c r="C3" i="28"/>
  <c r="E2" i="28"/>
  <c r="C2" i="28"/>
  <c r="E1" i="28"/>
  <c r="C1" i="28"/>
  <c r="N58" i="27"/>
  <c r="M58" i="27"/>
  <c r="L58" i="27"/>
  <c r="K58" i="27"/>
  <c r="J58" i="27"/>
  <c r="I58" i="27"/>
  <c r="H58" i="27"/>
  <c r="G58" i="27"/>
  <c r="F58" i="27"/>
  <c r="E58" i="27"/>
  <c r="D58" i="27"/>
  <c r="C58" i="27"/>
  <c r="N30" i="27"/>
  <c r="M30" i="27"/>
  <c r="L30" i="27"/>
  <c r="K30" i="27"/>
  <c r="J30" i="27"/>
  <c r="I30" i="27"/>
  <c r="H30" i="27"/>
  <c r="G30" i="27"/>
  <c r="F30" i="27"/>
  <c r="E30" i="27"/>
  <c r="D30" i="27"/>
  <c r="C30" i="27"/>
  <c r="H4" i="27"/>
  <c r="F4" i="27"/>
  <c r="E3" i="27"/>
  <c r="C3" i="27"/>
  <c r="E2" i="27"/>
  <c r="C2" i="27"/>
  <c r="E1" i="27"/>
  <c r="C1" i="27"/>
  <c r="N58" i="26"/>
  <c r="M58" i="26"/>
  <c r="L58" i="26"/>
  <c r="K58" i="26"/>
  <c r="J58" i="26"/>
  <c r="I58" i="26"/>
  <c r="H58" i="26"/>
  <c r="G58" i="26"/>
  <c r="F58" i="26"/>
  <c r="E58" i="26"/>
  <c r="D58" i="26"/>
  <c r="C58" i="26"/>
  <c r="N30" i="26"/>
  <c r="M30" i="26"/>
  <c r="L30" i="26"/>
  <c r="K30" i="26"/>
  <c r="J30" i="26"/>
  <c r="I30" i="26"/>
  <c r="H30" i="26"/>
  <c r="G30" i="26"/>
  <c r="F30" i="26"/>
  <c r="E30" i="26"/>
  <c r="D30" i="26"/>
  <c r="C30" i="26"/>
  <c r="H4" i="26"/>
  <c r="F4" i="26"/>
  <c r="E3" i="26"/>
  <c r="C3" i="26"/>
  <c r="E2" i="26"/>
  <c r="C2" i="26"/>
  <c r="E1" i="26"/>
  <c r="C1" i="26"/>
  <c r="N58" i="25"/>
  <c r="M58" i="25"/>
  <c r="L58" i="25"/>
  <c r="K58" i="25"/>
  <c r="J58" i="25"/>
  <c r="I58" i="25"/>
  <c r="H58" i="25"/>
  <c r="G58" i="25"/>
  <c r="F58" i="25"/>
  <c r="E58" i="25"/>
  <c r="D58" i="25"/>
  <c r="C58" i="25"/>
  <c r="N30" i="25"/>
  <c r="M30" i="25"/>
  <c r="L30" i="25"/>
  <c r="K30" i="25"/>
  <c r="J30" i="25"/>
  <c r="I30" i="25"/>
  <c r="H30" i="25"/>
  <c r="G30" i="25"/>
  <c r="F30" i="25"/>
  <c r="E30" i="25"/>
  <c r="D30" i="25"/>
  <c r="C30" i="25"/>
  <c r="H4" i="25"/>
  <c r="F4" i="25"/>
  <c r="E3" i="25"/>
  <c r="C3" i="25"/>
  <c r="E2" i="25"/>
  <c r="C2" i="25"/>
  <c r="E1" i="25"/>
  <c r="C1" i="25"/>
  <c r="N58" i="24"/>
  <c r="M58" i="24"/>
  <c r="L58" i="24"/>
  <c r="K58" i="24"/>
  <c r="J58" i="24"/>
  <c r="I58" i="24"/>
  <c r="H58" i="24"/>
  <c r="G58" i="24"/>
  <c r="F58" i="24"/>
  <c r="E58" i="24"/>
  <c r="D58" i="24"/>
  <c r="C58" i="24"/>
  <c r="N30" i="24"/>
  <c r="M30" i="24"/>
  <c r="L30" i="24"/>
  <c r="K30" i="24"/>
  <c r="J30" i="24"/>
  <c r="I30" i="24"/>
  <c r="H30" i="24"/>
  <c r="G30" i="24"/>
  <c r="F30" i="24"/>
  <c r="E30" i="24"/>
  <c r="D30" i="24"/>
  <c r="C30" i="24"/>
  <c r="H4" i="24"/>
  <c r="F4" i="24"/>
  <c r="E3" i="24"/>
  <c r="C3" i="24"/>
  <c r="E2" i="24"/>
  <c r="C2" i="24"/>
  <c r="E1" i="24"/>
  <c r="C1" i="24"/>
  <c r="AN340" i="1"/>
  <c r="AN333" i="1"/>
  <c r="N53" i="23"/>
  <c r="M53" i="23"/>
  <c r="L53" i="23"/>
  <c r="K53" i="23"/>
  <c r="J53" i="23"/>
  <c r="I53" i="23"/>
  <c r="H53" i="23"/>
  <c r="G53" i="23"/>
  <c r="F53" i="23"/>
  <c r="E53" i="23"/>
  <c r="D53" i="23"/>
  <c r="C53" i="23"/>
  <c r="N25" i="23"/>
  <c r="M25" i="23"/>
  <c r="L25" i="23"/>
  <c r="K25" i="23"/>
  <c r="J25" i="23"/>
  <c r="I25" i="23"/>
  <c r="H25" i="23"/>
  <c r="G25" i="23"/>
  <c r="F25" i="23"/>
  <c r="E25" i="23"/>
  <c r="D25" i="23"/>
  <c r="C25" i="23"/>
  <c r="A24" i="23"/>
  <c r="A23" i="23"/>
  <c r="A22" i="23"/>
  <c r="A21" i="23"/>
  <c r="A20" i="23"/>
  <c r="A19" i="23"/>
  <c r="A18" i="23"/>
  <c r="A17" i="23"/>
  <c r="H4" i="23"/>
  <c r="F4" i="23"/>
  <c r="E3" i="23"/>
  <c r="C3" i="23"/>
  <c r="E2" i="23"/>
  <c r="C2" i="23"/>
  <c r="E1" i="23"/>
  <c r="C1" i="23"/>
  <c r="N53" i="22"/>
  <c r="AK226" i="1" s="1"/>
  <c r="AL226" i="1" s="1"/>
  <c r="M53" i="22"/>
  <c r="AK225" i="1" s="1"/>
  <c r="AL225" i="1" s="1"/>
  <c r="L53" i="22"/>
  <c r="AK224" i="1" s="1"/>
  <c r="AL224" i="1" s="1"/>
  <c r="K53" i="22"/>
  <c r="AK223" i="1" s="1"/>
  <c r="AL223" i="1" s="1"/>
  <c r="J53" i="22"/>
  <c r="AK222" i="1" s="1"/>
  <c r="AL222" i="1" s="1"/>
  <c r="I53" i="22"/>
  <c r="AK221" i="1" s="1"/>
  <c r="AL221" i="1" s="1"/>
  <c r="H53" i="22"/>
  <c r="AK220" i="1" s="1"/>
  <c r="AL220" i="1" s="1"/>
  <c r="G53" i="22"/>
  <c r="AK219" i="1" s="1"/>
  <c r="AL219" i="1" s="1"/>
  <c r="F53" i="22"/>
  <c r="AK218" i="1" s="1"/>
  <c r="AL218" i="1" s="1"/>
  <c r="E53" i="22"/>
  <c r="AK217" i="1" s="1"/>
  <c r="AL217" i="1" s="1"/>
  <c r="D53" i="22"/>
  <c r="AK216" i="1" s="1"/>
  <c r="AL216" i="1" s="1"/>
  <c r="C53" i="22"/>
  <c r="AK215" i="1" s="1"/>
  <c r="AL215" i="1" s="1"/>
  <c r="N25" i="22"/>
  <c r="M25" i="22"/>
  <c r="L25" i="22"/>
  <c r="K25" i="22"/>
  <c r="J25" i="22"/>
  <c r="I25" i="22"/>
  <c r="H25" i="22"/>
  <c r="G25" i="22"/>
  <c r="F25" i="22"/>
  <c r="E25" i="22"/>
  <c r="D25" i="22"/>
  <c r="C25" i="22"/>
  <c r="C12" i="22" s="1"/>
  <c r="A24" i="22"/>
  <c r="A23" i="22"/>
  <c r="A22" i="22"/>
  <c r="A21" i="22"/>
  <c r="A20" i="22"/>
  <c r="A19" i="22"/>
  <c r="A18" i="22"/>
  <c r="A17" i="22"/>
  <c r="H4" i="22"/>
  <c r="F4" i="22"/>
  <c r="E3" i="22"/>
  <c r="C3" i="22"/>
  <c r="E2" i="22"/>
  <c r="C2" i="22"/>
  <c r="E1" i="22"/>
  <c r="C1" i="22"/>
  <c r="N53" i="21"/>
  <c r="AK178" i="1" s="1"/>
  <c r="AL178" i="1" s="1"/>
  <c r="M53" i="21"/>
  <c r="AK177" i="1" s="1"/>
  <c r="AL177" i="1" s="1"/>
  <c r="L53" i="21"/>
  <c r="AK176" i="1" s="1"/>
  <c r="AL176" i="1" s="1"/>
  <c r="K53" i="21"/>
  <c r="AK175" i="1" s="1"/>
  <c r="AL175" i="1" s="1"/>
  <c r="J53" i="21"/>
  <c r="AK174" i="1" s="1"/>
  <c r="AL174" i="1" s="1"/>
  <c r="I53" i="21"/>
  <c r="AK173" i="1" s="1"/>
  <c r="AL173" i="1" s="1"/>
  <c r="H53" i="21"/>
  <c r="AK172" i="1" s="1"/>
  <c r="AL172" i="1" s="1"/>
  <c r="G53" i="21"/>
  <c r="AK171" i="1" s="1"/>
  <c r="AL171" i="1" s="1"/>
  <c r="F53" i="21"/>
  <c r="AK170" i="1" s="1"/>
  <c r="AL170" i="1" s="1"/>
  <c r="E53" i="21"/>
  <c r="AK169" i="1" s="1"/>
  <c r="AL169" i="1" s="1"/>
  <c r="D53" i="21"/>
  <c r="AK168" i="1" s="1"/>
  <c r="AL168" i="1" s="1"/>
  <c r="C53" i="21"/>
  <c r="AK167" i="1" s="1"/>
  <c r="AL167" i="1" s="1"/>
  <c r="N25" i="21"/>
  <c r="M25" i="21"/>
  <c r="L25" i="21"/>
  <c r="K25" i="21"/>
  <c r="J25" i="21"/>
  <c r="I25" i="21"/>
  <c r="H25" i="21"/>
  <c r="G25" i="21"/>
  <c r="F25" i="21"/>
  <c r="E25" i="21"/>
  <c r="D25" i="21"/>
  <c r="C25" i="21"/>
  <c r="A24" i="21"/>
  <c r="A23" i="21"/>
  <c r="A22" i="21"/>
  <c r="A21" i="21"/>
  <c r="A20" i="21"/>
  <c r="A19" i="21"/>
  <c r="A18" i="21"/>
  <c r="A17" i="21"/>
  <c r="H4" i="21"/>
  <c r="F4" i="21"/>
  <c r="E3" i="21"/>
  <c r="C3" i="21"/>
  <c r="E2" i="21"/>
  <c r="C2" i="21"/>
  <c r="E1" i="21"/>
  <c r="C1" i="21"/>
  <c r="N53" i="20"/>
  <c r="AK202" i="1" s="1"/>
  <c r="AL202" i="1" s="1"/>
  <c r="M53" i="20"/>
  <c r="AK201" i="1" s="1"/>
  <c r="AL201" i="1" s="1"/>
  <c r="L53" i="20"/>
  <c r="AK200" i="1" s="1"/>
  <c r="AL200" i="1" s="1"/>
  <c r="K53" i="20"/>
  <c r="AK199" i="1" s="1"/>
  <c r="AL199" i="1" s="1"/>
  <c r="J53" i="20"/>
  <c r="AK198" i="1" s="1"/>
  <c r="AL198" i="1" s="1"/>
  <c r="I53" i="20"/>
  <c r="AK197" i="1" s="1"/>
  <c r="AL197" i="1" s="1"/>
  <c r="H53" i="20"/>
  <c r="AK196" i="1" s="1"/>
  <c r="AL196" i="1" s="1"/>
  <c r="G53" i="20"/>
  <c r="AK195" i="1" s="1"/>
  <c r="AL195" i="1" s="1"/>
  <c r="F53" i="20"/>
  <c r="AK194" i="1" s="1"/>
  <c r="AL194" i="1" s="1"/>
  <c r="E53" i="20"/>
  <c r="AK193" i="1" s="1"/>
  <c r="AL193" i="1" s="1"/>
  <c r="D53" i="20"/>
  <c r="AK192" i="1" s="1"/>
  <c r="AL192" i="1" s="1"/>
  <c r="C53" i="20"/>
  <c r="AK191" i="1" s="1"/>
  <c r="AL191" i="1" s="1"/>
  <c r="N25" i="20"/>
  <c r="M25" i="20"/>
  <c r="L25" i="20"/>
  <c r="K25" i="20"/>
  <c r="J25" i="20"/>
  <c r="I25" i="20"/>
  <c r="H25" i="20"/>
  <c r="G25" i="20"/>
  <c r="F25" i="20"/>
  <c r="E25" i="20"/>
  <c r="D25" i="20"/>
  <c r="C25" i="20"/>
  <c r="A24" i="20"/>
  <c r="A23" i="20"/>
  <c r="A22" i="20"/>
  <c r="A21" i="20"/>
  <c r="A20" i="20"/>
  <c r="A19" i="20"/>
  <c r="A18" i="20"/>
  <c r="A17" i="20"/>
  <c r="H4" i="20"/>
  <c r="F4" i="20"/>
  <c r="E3" i="20"/>
  <c r="C3" i="20"/>
  <c r="E2" i="20"/>
  <c r="C2" i="20"/>
  <c r="E1" i="20"/>
  <c r="C1" i="20"/>
  <c r="N53" i="19"/>
  <c r="M53" i="19"/>
  <c r="L53" i="19"/>
  <c r="K53" i="19"/>
  <c r="J53" i="19"/>
  <c r="I53" i="19"/>
  <c r="H53" i="19"/>
  <c r="G53" i="19"/>
  <c r="F53" i="19"/>
  <c r="E53" i="19"/>
  <c r="D53" i="19"/>
  <c r="C53" i="19"/>
  <c r="N25" i="19"/>
  <c r="M25" i="19"/>
  <c r="L25" i="19"/>
  <c r="K25" i="19"/>
  <c r="J25" i="19"/>
  <c r="I25" i="19"/>
  <c r="H25" i="19"/>
  <c r="G25" i="19"/>
  <c r="F25" i="19"/>
  <c r="E25" i="19"/>
  <c r="E26" i="19" s="1"/>
  <c r="E54" i="19" s="1"/>
  <c r="D25" i="19"/>
  <c r="C25" i="19"/>
  <c r="A24" i="19"/>
  <c r="A23" i="19"/>
  <c r="A22" i="19"/>
  <c r="A21" i="19"/>
  <c r="A20" i="19"/>
  <c r="A19" i="19"/>
  <c r="A18" i="19"/>
  <c r="A17" i="19"/>
  <c r="H4" i="19"/>
  <c r="F4" i="19"/>
  <c r="E3" i="19"/>
  <c r="C3" i="19"/>
  <c r="E2" i="19"/>
  <c r="C2" i="19"/>
  <c r="E1" i="19"/>
  <c r="C1" i="19"/>
  <c r="N58" i="18"/>
  <c r="M58" i="18"/>
  <c r="L58" i="18"/>
  <c r="K58" i="18"/>
  <c r="J58" i="18"/>
  <c r="I58" i="18"/>
  <c r="H58" i="18"/>
  <c r="G58" i="18"/>
  <c r="F58" i="18"/>
  <c r="E58" i="18"/>
  <c r="D58" i="18"/>
  <c r="C58" i="18"/>
  <c r="B57" i="18"/>
  <c r="B57" i="26" s="1"/>
  <c r="B56" i="18"/>
  <c r="B56" i="17" s="1"/>
  <c r="B55" i="18"/>
  <c r="B55" i="31" s="1"/>
  <c r="B54" i="18"/>
  <c r="B54" i="15" s="1"/>
  <c r="B53" i="18"/>
  <c r="B53" i="28" s="1"/>
  <c r="B52" i="18"/>
  <c r="B52" i="27" s="1"/>
  <c r="B51" i="18"/>
  <c r="B51" i="30" s="1"/>
  <c r="B50" i="18"/>
  <c r="B50" i="30" s="1"/>
  <c r="B49" i="18"/>
  <c r="B49" i="29" s="1"/>
  <c r="B48" i="18"/>
  <c r="B48" i="16" s="1"/>
  <c r="B47" i="18"/>
  <c r="B47" i="28" s="1"/>
  <c r="B46" i="18"/>
  <c r="B46" i="26" s="1"/>
  <c r="B45" i="18"/>
  <c r="B45" i="30" s="1"/>
  <c r="B44" i="18"/>
  <c r="B44" i="17" s="1"/>
  <c r="B43" i="18"/>
  <c r="B43" i="31" s="1"/>
  <c r="B42" i="18"/>
  <c r="B42" i="15" s="1"/>
  <c r="B41" i="18"/>
  <c r="B41" i="15" s="1"/>
  <c r="B40" i="18"/>
  <c r="B40" i="27" s="1"/>
  <c r="B39" i="18"/>
  <c r="B39" i="30" s="1"/>
  <c r="B38" i="18"/>
  <c r="B38" i="30" s="1"/>
  <c r="B37" i="18"/>
  <c r="B37" i="29" s="1"/>
  <c r="B36" i="18"/>
  <c r="B36" i="29" s="1"/>
  <c r="N30" i="18"/>
  <c r="M30" i="18"/>
  <c r="L30" i="18"/>
  <c r="K30" i="18"/>
  <c r="J30" i="18"/>
  <c r="I30" i="18"/>
  <c r="H30" i="18"/>
  <c r="G30" i="18"/>
  <c r="F30" i="18"/>
  <c r="E30" i="18"/>
  <c r="D30" i="18"/>
  <c r="C30" i="18"/>
  <c r="H4" i="18"/>
  <c r="F4" i="18"/>
  <c r="J35" i="18" s="1"/>
  <c r="E3" i="18"/>
  <c r="C3" i="18"/>
  <c r="E2" i="18"/>
  <c r="C2" i="18"/>
  <c r="E1" i="18"/>
  <c r="C1" i="18"/>
  <c r="N58" i="17"/>
  <c r="M58" i="17"/>
  <c r="L58" i="17"/>
  <c r="K58" i="17"/>
  <c r="J58" i="17"/>
  <c r="I58" i="17"/>
  <c r="H58" i="17"/>
  <c r="G58" i="17"/>
  <c r="F58" i="17"/>
  <c r="E58" i="17"/>
  <c r="D58" i="17"/>
  <c r="C58" i="17"/>
  <c r="N30" i="17"/>
  <c r="M30" i="17"/>
  <c r="L30" i="17"/>
  <c r="K30" i="17"/>
  <c r="J30" i="17"/>
  <c r="I30" i="17"/>
  <c r="H30" i="17"/>
  <c r="G30" i="17"/>
  <c r="F30" i="17"/>
  <c r="E30" i="17"/>
  <c r="D30" i="17"/>
  <c r="C30" i="17"/>
  <c r="H4" i="17"/>
  <c r="F4" i="17"/>
  <c r="E3" i="17"/>
  <c r="C3" i="17"/>
  <c r="E2" i="17"/>
  <c r="C2" i="17"/>
  <c r="E1" i="17"/>
  <c r="C1" i="17"/>
  <c r="N58" i="16"/>
  <c r="M58" i="16"/>
  <c r="L58" i="16"/>
  <c r="K58" i="16"/>
  <c r="J58" i="16"/>
  <c r="I58" i="16"/>
  <c r="H58" i="16"/>
  <c r="G58" i="16"/>
  <c r="F58" i="16"/>
  <c r="E58" i="16"/>
  <c r="D58" i="16"/>
  <c r="C58" i="16"/>
  <c r="N30" i="16"/>
  <c r="M30" i="16"/>
  <c r="L30" i="16"/>
  <c r="K30" i="16"/>
  <c r="J30" i="16"/>
  <c r="I30" i="16"/>
  <c r="H30" i="16"/>
  <c r="G30" i="16"/>
  <c r="F30" i="16"/>
  <c r="E30" i="16"/>
  <c r="D30" i="16"/>
  <c r="C30" i="16"/>
  <c r="H4" i="16"/>
  <c r="F4" i="16"/>
  <c r="E3" i="16"/>
  <c r="C3" i="16"/>
  <c r="E2" i="16"/>
  <c r="C2" i="16"/>
  <c r="E1" i="16"/>
  <c r="C1" i="16"/>
  <c r="N58" i="15"/>
  <c r="M58" i="15"/>
  <c r="L58" i="15"/>
  <c r="K58" i="15"/>
  <c r="J58" i="15"/>
  <c r="I58" i="15"/>
  <c r="H58" i="15"/>
  <c r="G58" i="15"/>
  <c r="F58" i="15"/>
  <c r="E58" i="15"/>
  <c r="D58" i="15"/>
  <c r="C58" i="15"/>
  <c r="N30" i="15"/>
  <c r="M30" i="15"/>
  <c r="L30" i="15"/>
  <c r="K30" i="15"/>
  <c r="J30" i="15"/>
  <c r="I30" i="15"/>
  <c r="H30" i="15"/>
  <c r="G30" i="15"/>
  <c r="F30" i="15"/>
  <c r="E30" i="15"/>
  <c r="D30" i="15"/>
  <c r="C30" i="15"/>
  <c r="H4" i="15"/>
  <c r="F4" i="15"/>
  <c r="E3" i="15"/>
  <c r="C3" i="15"/>
  <c r="E2" i="15"/>
  <c r="C2" i="15"/>
  <c r="E1" i="15"/>
  <c r="C1" i="15"/>
  <c r="N53" i="13"/>
  <c r="M53" i="13"/>
  <c r="L53" i="13"/>
  <c r="K53" i="13"/>
  <c r="J53" i="13"/>
  <c r="I53" i="13"/>
  <c r="H53" i="13"/>
  <c r="G53" i="13"/>
  <c r="F53" i="13"/>
  <c r="E53" i="13"/>
  <c r="D53" i="13"/>
  <c r="C53" i="13"/>
  <c r="N25" i="13"/>
  <c r="M25" i="13"/>
  <c r="L25" i="13"/>
  <c r="K25" i="13"/>
  <c r="J25" i="13"/>
  <c r="I25" i="13"/>
  <c r="H25" i="13"/>
  <c r="G25" i="13"/>
  <c r="F25" i="13"/>
  <c r="E25" i="13"/>
  <c r="D25" i="13"/>
  <c r="C25" i="13"/>
  <c r="A24" i="13"/>
  <c r="A23" i="13"/>
  <c r="A22" i="13"/>
  <c r="A21" i="13"/>
  <c r="A20" i="13"/>
  <c r="A19" i="13"/>
  <c r="A18" i="13"/>
  <c r="A17" i="13"/>
  <c r="H4" i="13"/>
  <c r="F4" i="13"/>
  <c r="E3" i="13"/>
  <c r="C3" i="13"/>
  <c r="E2" i="13"/>
  <c r="C2" i="13"/>
  <c r="E1" i="13"/>
  <c r="C1" i="13"/>
  <c r="N53" i="12"/>
  <c r="M53" i="12"/>
  <c r="L53" i="12"/>
  <c r="K53" i="12"/>
  <c r="J53" i="12"/>
  <c r="I53" i="12"/>
  <c r="H53" i="12"/>
  <c r="G53" i="12"/>
  <c r="F53" i="12"/>
  <c r="E53" i="12"/>
  <c r="D53" i="12"/>
  <c r="C53" i="12"/>
  <c r="N25" i="12"/>
  <c r="M25" i="12"/>
  <c r="L25" i="12"/>
  <c r="K25" i="12"/>
  <c r="J25" i="12"/>
  <c r="I25" i="12"/>
  <c r="H25" i="12"/>
  <c r="G25" i="12"/>
  <c r="F25" i="12"/>
  <c r="E25" i="12"/>
  <c r="D25" i="12"/>
  <c r="C25" i="12"/>
  <c r="A24" i="12"/>
  <c r="A23" i="12"/>
  <c r="A22" i="12"/>
  <c r="A21" i="12"/>
  <c r="A20" i="12"/>
  <c r="A19" i="12"/>
  <c r="A18" i="12"/>
  <c r="A17" i="12"/>
  <c r="H4" i="12"/>
  <c r="F4" i="12"/>
  <c r="H16" i="12" s="1"/>
  <c r="E3" i="12"/>
  <c r="C3" i="12"/>
  <c r="E2" i="12"/>
  <c r="C2" i="12"/>
  <c r="E1" i="12"/>
  <c r="C1" i="12"/>
  <c r="N53" i="11"/>
  <c r="M53" i="11"/>
  <c r="L53" i="11"/>
  <c r="K53" i="11"/>
  <c r="J53" i="11"/>
  <c r="I53" i="11"/>
  <c r="H53" i="11"/>
  <c r="G53" i="11"/>
  <c r="F53" i="11"/>
  <c r="E53" i="11"/>
  <c r="D53" i="11"/>
  <c r="C53" i="11"/>
  <c r="N25" i="11"/>
  <c r="M25" i="11"/>
  <c r="L25" i="11"/>
  <c r="K25" i="11"/>
  <c r="J25" i="11"/>
  <c r="I25" i="11"/>
  <c r="H25" i="11"/>
  <c r="G25" i="11"/>
  <c r="F25" i="11"/>
  <c r="E25" i="11"/>
  <c r="D25" i="11"/>
  <c r="C25" i="11"/>
  <c r="A24" i="11"/>
  <c r="A23" i="11"/>
  <c r="A22" i="11"/>
  <c r="A21" i="11"/>
  <c r="A20" i="11"/>
  <c r="A19" i="11"/>
  <c r="A18" i="11"/>
  <c r="A17" i="11"/>
  <c r="H4" i="11"/>
  <c r="F4" i="11"/>
  <c r="N16" i="11" s="1"/>
  <c r="E3" i="11"/>
  <c r="C3" i="11"/>
  <c r="E2" i="11"/>
  <c r="C2" i="11"/>
  <c r="E1" i="11"/>
  <c r="C1" i="11"/>
  <c r="N53" i="10"/>
  <c r="M53" i="10"/>
  <c r="L53" i="10"/>
  <c r="K53" i="10"/>
  <c r="J53" i="10"/>
  <c r="I53" i="10"/>
  <c r="H53" i="10"/>
  <c r="G53" i="10"/>
  <c r="F53" i="10"/>
  <c r="E53" i="10"/>
  <c r="D53" i="10"/>
  <c r="C53" i="10"/>
  <c r="N25" i="10"/>
  <c r="M25" i="10"/>
  <c r="L25" i="10"/>
  <c r="K25" i="10"/>
  <c r="J25" i="10"/>
  <c r="I25" i="10"/>
  <c r="H25" i="10"/>
  <c r="G25" i="10"/>
  <c r="F25" i="10"/>
  <c r="E25" i="10"/>
  <c r="D25" i="10"/>
  <c r="C25" i="10"/>
  <c r="A24" i="10"/>
  <c r="A23" i="10"/>
  <c r="A22" i="10"/>
  <c r="A21" i="10"/>
  <c r="A20" i="10"/>
  <c r="A19" i="10"/>
  <c r="A18" i="10"/>
  <c r="A17" i="10"/>
  <c r="H4" i="10"/>
  <c r="F4" i="10"/>
  <c r="H16" i="10" s="1"/>
  <c r="E3" i="10"/>
  <c r="C3" i="10"/>
  <c r="E2" i="10"/>
  <c r="C2" i="10"/>
  <c r="E1" i="10"/>
  <c r="C1" i="10"/>
  <c r="A18" i="3"/>
  <c r="A17" i="3"/>
  <c r="A24" i="3"/>
  <c r="A23" i="3"/>
  <c r="A22" i="3"/>
  <c r="A21" i="3"/>
  <c r="A20" i="3"/>
  <c r="A19" i="3"/>
  <c r="B24" i="3"/>
  <c r="B23" i="3"/>
  <c r="B27" i="41"/>
  <c r="B26" i="44"/>
  <c r="B20" i="20"/>
  <c r="B19" i="33"/>
  <c r="B18" i="32"/>
  <c r="B22" i="40"/>
  <c r="AC839" i="1" l="1"/>
  <c r="Q839" i="1"/>
  <c r="AT839" i="1"/>
  <c r="AB839" i="1"/>
  <c r="P839" i="1"/>
  <c r="AP839" i="1"/>
  <c r="AA839" i="1"/>
  <c r="O839" i="1"/>
  <c r="AO839" i="1"/>
  <c r="Z839" i="1"/>
  <c r="AJ839" i="1"/>
  <c r="X839" i="1"/>
  <c r="AI839" i="1"/>
  <c r="W839" i="1"/>
  <c r="C839" i="1"/>
  <c r="F839" i="1" s="1"/>
  <c r="AH839" i="1"/>
  <c r="V839" i="1"/>
  <c r="AK839" i="1"/>
  <c r="Y839" i="1"/>
  <c r="AG839" i="1"/>
  <c r="U839" i="1"/>
  <c r="AF839" i="1"/>
  <c r="T839" i="1"/>
  <c r="AE839" i="1"/>
  <c r="S839" i="1"/>
  <c r="AD839" i="1"/>
  <c r="R839" i="1"/>
  <c r="AL839" i="1"/>
  <c r="AI840" i="1"/>
  <c r="W840" i="1"/>
  <c r="C840" i="1"/>
  <c r="F840" i="1" s="1"/>
  <c r="AH840" i="1"/>
  <c r="V840" i="1"/>
  <c r="AG840" i="1"/>
  <c r="U840" i="1"/>
  <c r="AF840" i="1"/>
  <c r="T840" i="1"/>
  <c r="AD840" i="1"/>
  <c r="R840" i="1"/>
  <c r="AC840" i="1"/>
  <c r="Q840" i="1"/>
  <c r="AT840" i="1"/>
  <c r="AB840" i="1"/>
  <c r="P840" i="1"/>
  <c r="AE840" i="1"/>
  <c r="S840" i="1"/>
  <c r="AP840" i="1"/>
  <c r="AA840" i="1"/>
  <c r="O840" i="1"/>
  <c r="AO840" i="1"/>
  <c r="Z840" i="1"/>
  <c r="AK840" i="1"/>
  <c r="Y840" i="1"/>
  <c r="AJ840" i="1"/>
  <c r="X840" i="1"/>
  <c r="AL840" i="1"/>
  <c r="N646" i="4"/>
  <c r="P646" i="4" s="1"/>
  <c r="M759" i="4"/>
  <c r="O759" i="4" s="1"/>
  <c r="M1075" i="4"/>
  <c r="O1075" i="4" s="1"/>
  <c r="N711" i="4"/>
  <c r="P711" i="4" s="1"/>
  <c r="M990" i="4"/>
  <c r="O990" i="4" s="1"/>
  <c r="M1151" i="4"/>
  <c r="O1151" i="4" s="1"/>
  <c r="M1103" i="4"/>
  <c r="O1103" i="4" s="1"/>
  <c r="N444" i="4"/>
  <c r="P444" i="4" s="1"/>
  <c r="M1087" i="4"/>
  <c r="O1087" i="4" s="1"/>
  <c r="N658" i="4"/>
  <c r="P658" i="4" s="1"/>
  <c r="N682" i="4"/>
  <c r="P682" i="4" s="1"/>
  <c r="M1111" i="4"/>
  <c r="O1111" i="4" s="1"/>
  <c r="M1037" i="4"/>
  <c r="O1037" i="4" s="1"/>
  <c r="M1127" i="4"/>
  <c r="O1127" i="4" s="1"/>
  <c r="M1123" i="4"/>
  <c r="O1123" i="4" s="1"/>
  <c r="N1159" i="4"/>
  <c r="P1159" i="4" s="1"/>
  <c r="M1163" i="4"/>
  <c r="O1163" i="4" s="1"/>
  <c r="N723" i="4"/>
  <c r="P723" i="4" s="1"/>
  <c r="N227" i="4"/>
  <c r="P227" i="4" s="1"/>
  <c r="N1102" i="4"/>
  <c r="P1102" i="4" s="1"/>
  <c r="N1138" i="4"/>
  <c r="P1138" i="4" s="1"/>
  <c r="B28" i="74"/>
  <c r="B28" i="68"/>
  <c r="B28" i="69"/>
  <c r="B28" i="70"/>
  <c r="B28" i="71"/>
  <c r="B28" i="72"/>
  <c r="B28" i="73"/>
  <c r="B28" i="67"/>
  <c r="A24" i="70"/>
  <c r="A24" i="71"/>
  <c r="A24" i="72"/>
  <c r="A24" i="73"/>
  <c r="A24" i="67"/>
  <c r="A24" i="74"/>
  <c r="A24" i="68"/>
  <c r="A24" i="69"/>
  <c r="A25" i="71"/>
  <c r="A25" i="72"/>
  <c r="A25" i="73"/>
  <c r="A25" i="67"/>
  <c r="A25" i="74"/>
  <c r="A25" i="68"/>
  <c r="A25" i="69"/>
  <c r="A25" i="70"/>
  <c r="B29" i="69"/>
  <c r="B29" i="70"/>
  <c r="B29" i="71"/>
  <c r="B29" i="72"/>
  <c r="B29" i="73"/>
  <c r="B29" i="67"/>
  <c r="B29" i="74"/>
  <c r="B29" i="68"/>
  <c r="A26" i="72"/>
  <c r="A26" i="73"/>
  <c r="A26" i="67"/>
  <c r="A26" i="74"/>
  <c r="A26" i="68"/>
  <c r="A26" i="69"/>
  <c r="A26" i="70"/>
  <c r="A26" i="71"/>
  <c r="N344" i="4"/>
  <c r="P344" i="4" s="1"/>
  <c r="A27" i="73"/>
  <c r="A27" i="67"/>
  <c r="A27" i="74"/>
  <c r="A27" i="68"/>
  <c r="A27" i="69"/>
  <c r="A27" i="70"/>
  <c r="A27" i="71"/>
  <c r="A27" i="72"/>
  <c r="A28" i="74"/>
  <c r="A28" i="68"/>
  <c r="A28" i="69"/>
  <c r="A28" i="70"/>
  <c r="A28" i="71"/>
  <c r="A28" i="72"/>
  <c r="A28" i="73"/>
  <c r="A28" i="67"/>
  <c r="A29" i="69"/>
  <c r="A29" i="70"/>
  <c r="A29" i="71"/>
  <c r="A29" i="72"/>
  <c r="A29" i="73"/>
  <c r="A29" i="67"/>
  <c r="A29" i="74"/>
  <c r="A29" i="68"/>
  <c r="A22" i="74"/>
  <c r="A22" i="68"/>
  <c r="A22" i="69"/>
  <c r="A22" i="70"/>
  <c r="A22" i="71"/>
  <c r="A22" i="72"/>
  <c r="A22" i="73"/>
  <c r="A22" i="67"/>
  <c r="A23" i="69"/>
  <c r="A23" i="70"/>
  <c r="A23" i="71"/>
  <c r="A23" i="72"/>
  <c r="A23" i="73"/>
  <c r="A23" i="67"/>
  <c r="A23" i="74"/>
  <c r="A23" i="68"/>
  <c r="N622" i="4"/>
  <c r="P622" i="4" s="1"/>
  <c r="N480" i="4"/>
  <c r="P480" i="4" s="1"/>
  <c r="N699" i="4"/>
  <c r="P699" i="4" s="1"/>
  <c r="M848" i="4"/>
  <c r="O848" i="4" s="1"/>
  <c r="N201" i="4"/>
  <c r="P201" i="4" s="1"/>
  <c r="N610" i="4"/>
  <c r="P610" i="4" s="1"/>
  <c r="B29" i="41"/>
  <c r="B29" i="66"/>
  <c r="B29" i="60"/>
  <c r="B29" i="54"/>
  <c r="B29" i="61"/>
  <c r="B29" i="55"/>
  <c r="B29" i="49"/>
  <c r="B29" i="62"/>
  <c r="B29" i="56"/>
  <c r="B29" i="50"/>
  <c r="B29" i="63"/>
  <c r="B29" i="57"/>
  <c r="B29" i="51"/>
  <c r="B29" i="64"/>
  <c r="B29" i="58"/>
  <c r="B29" i="52"/>
  <c r="B29" i="65"/>
  <c r="B29" i="59"/>
  <c r="B29" i="53"/>
  <c r="A22" i="31"/>
  <c r="A22" i="65"/>
  <c r="A22" i="59"/>
  <c r="A22" i="53"/>
  <c r="A22" i="66"/>
  <c r="A22" i="60"/>
  <c r="A22" i="54"/>
  <c r="A22" i="61"/>
  <c r="A22" i="55"/>
  <c r="A22" i="49"/>
  <c r="A22" i="62"/>
  <c r="A22" i="56"/>
  <c r="A22" i="50"/>
  <c r="A22" i="63"/>
  <c r="A22" i="57"/>
  <c r="A22" i="51"/>
  <c r="A22" i="64"/>
  <c r="A22" i="58"/>
  <c r="A22" i="52"/>
  <c r="A29" i="17"/>
  <c r="A29" i="66"/>
  <c r="A29" i="60"/>
  <c r="A29" i="54"/>
  <c r="A29" i="61"/>
  <c r="A29" i="55"/>
  <c r="A29" i="49"/>
  <c r="A29" i="62"/>
  <c r="A29" i="56"/>
  <c r="A29" i="50"/>
  <c r="A29" i="63"/>
  <c r="A29" i="57"/>
  <c r="A29" i="51"/>
  <c r="A29" i="64"/>
  <c r="A29" i="58"/>
  <c r="A29" i="52"/>
  <c r="A29" i="65"/>
  <c r="A29" i="59"/>
  <c r="A29" i="53"/>
  <c r="A23" i="27"/>
  <c r="A23" i="66"/>
  <c r="A23" i="60"/>
  <c r="A23" i="54"/>
  <c r="A23" i="61"/>
  <c r="A23" i="55"/>
  <c r="A23" i="49"/>
  <c r="A23" i="62"/>
  <c r="A23" i="56"/>
  <c r="A23" i="50"/>
  <c r="A23" i="63"/>
  <c r="A23" i="57"/>
  <c r="A23" i="51"/>
  <c r="A23" i="64"/>
  <c r="A23" i="58"/>
  <c r="A23" i="52"/>
  <c r="A23" i="65"/>
  <c r="A23" i="59"/>
  <c r="A23" i="53"/>
  <c r="A25" i="29"/>
  <c r="A25" i="62"/>
  <c r="A25" i="56"/>
  <c r="A25" i="50"/>
  <c r="A25" i="63"/>
  <c r="A25" i="57"/>
  <c r="A25" i="51"/>
  <c r="A25" i="64"/>
  <c r="A25" i="58"/>
  <c r="A25" i="52"/>
  <c r="A25" i="65"/>
  <c r="A25" i="59"/>
  <c r="A25" i="53"/>
  <c r="A25" i="66"/>
  <c r="A25" i="60"/>
  <c r="A25" i="54"/>
  <c r="A25" i="61"/>
  <c r="A25" i="55"/>
  <c r="A25" i="49"/>
  <c r="B28" i="40"/>
  <c r="B28" i="65"/>
  <c r="B28" i="59"/>
  <c r="B28" i="53"/>
  <c r="B28" i="66"/>
  <c r="B28" i="60"/>
  <c r="B28" i="54"/>
  <c r="B28" i="61"/>
  <c r="B28" i="55"/>
  <c r="B28" i="49"/>
  <c r="B28" i="62"/>
  <c r="B28" i="56"/>
  <c r="B28" i="50"/>
  <c r="B28" i="63"/>
  <c r="B28" i="57"/>
  <c r="B28" i="51"/>
  <c r="B28" i="64"/>
  <c r="B28" i="58"/>
  <c r="B28" i="52"/>
  <c r="A24" i="31"/>
  <c r="A24" i="61"/>
  <c r="A24" i="55"/>
  <c r="A24" i="49"/>
  <c r="A24" i="62"/>
  <c r="A24" i="56"/>
  <c r="A24" i="50"/>
  <c r="A24" i="63"/>
  <c r="A24" i="57"/>
  <c r="A24" i="51"/>
  <c r="A24" i="64"/>
  <c r="A24" i="58"/>
  <c r="A24" i="52"/>
  <c r="A24" i="65"/>
  <c r="A24" i="59"/>
  <c r="A24" i="53"/>
  <c r="A24" i="66"/>
  <c r="A24" i="60"/>
  <c r="A24" i="54"/>
  <c r="A26" i="44"/>
  <c r="A26" i="63"/>
  <c r="A26" i="57"/>
  <c r="A26" i="51"/>
  <c r="A26" i="64"/>
  <c r="A26" i="58"/>
  <c r="A26" i="52"/>
  <c r="A26" i="65"/>
  <c r="A26" i="59"/>
  <c r="A26" i="53"/>
  <c r="A26" i="66"/>
  <c r="A26" i="60"/>
  <c r="A26" i="54"/>
  <c r="A26" i="61"/>
  <c r="A26" i="55"/>
  <c r="A26" i="49"/>
  <c r="A26" i="62"/>
  <c r="A26" i="56"/>
  <c r="A26" i="50"/>
  <c r="A27" i="29"/>
  <c r="A27" i="64"/>
  <c r="A27" i="58"/>
  <c r="A27" i="52"/>
  <c r="A27" i="65"/>
  <c r="A27" i="59"/>
  <c r="A27" i="53"/>
  <c r="A27" i="66"/>
  <c r="A27" i="60"/>
  <c r="A27" i="54"/>
  <c r="A27" i="61"/>
  <c r="A27" i="55"/>
  <c r="A27" i="49"/>
  <c r="A27" i="62"/>
  <c r="A27" i="56"/>
  <c r="A27" i="50"/>
  <c r="A27" i="63"/>
  <c r="A27" i="57"/>
  <c r="A27" i="51"/>
  <c r="A28" i="31"/>
  <c r="A28" i="65"/>
  <c r="A28" i="59"/>
  <c r="A28" i="53"/>
  <c r="A28" i="66"/>
  <c r="A28" i="60"/>
  <c r="A28" i="54"/>
  <c r="A28" i="61"/>
  <c r="A28" i="55"/>
  <c r="A28" i="49"/>
  <c r="A28" i="62"/>
  <c r="A28" i="56"/>
  <c r="A28" i="50"/>
  <c r="A28" i="63"/>
  <c r="A28" i="57"/>
  <c r="A28" i="51"/>
  <c r="A28" i="64"/>
  <c r="A28" i="58"/>
  <c r="A28" i="52"/>
  <c r="G17" i="35"/>
  <c r="Q857" i="1" s="1"/>
  <c r="H17" i="35"/>
  <c r="AG858" i="1" s="1"/>
  <c r="I17" i="35"/>
  <c r="AK859" i="1" s="1"/>
  <c r="M864" i="1"/>
  <c r="M863" i="1"/>
  <c r="M862" i="1"/>
  <c r="L862" i="1"/>
  <c r="AM862" i="1" s="1"/>
  <c r="L17" i="35"/>
  <c r="AG862" i="1" s="1"/>
  <c r="M861" i="1"/>
  <c r="L861" i="1"/>
  <c r="AM861" i="1" s="1"/>
  <c r="K17" i="35"/>
  <c r="AK861" i="1" s="1"/>
  <c r="J17" i="35"/>
  <c r="T860" i="1" s="1"/>
  <c r="M860" i="1"/>
  <c r="L860" i="1"/>
  <c r="AM860" i="1" s="1"/>
  <c r="M859" i="1"/>
  <c r="L859" i="1"/>
  <c r="AM859" i="1" s="1"/>
  <c r="AP859" i="1" s="1"/>
  <c r="M858" i="1"/>
  <c r="L858" i="1"/>
  <c r="AM858" i="1" s="1"/>
  <c r="AP858" i="1" s="1"/>
  <c r="M857" i="1"/>
  <c r="L857" i="1"/>
  <c r="AM857" i="1" s="1"/>
  <c r="M856" i="1"/>
  <c r="F17" i="35"/>
  <c r="AH856" i="1" s="1"/>
  <c r="M855" i="1"/>
  <c r="M854" i="1"/>
  <c r="M853" i="1"/>
  <c r="AD857" i="1"/>
  <c r="R857" i="1"/>
  <c r="AC857" i="1"/>
  <c r="AT857" i="1"/>
  <c r="AB857" i="1"/>
  <c r="P857" i="1"/>
  <c r="AP857" i="1"/>
  <c r="AA857" i="1"/>
  <c r="O857" i="1"/>
  <c r="Z857" i="1"/>
  <c r="AK857" i="1"/>
  <c r="Y857" i="1"/>
  <c r="AJ857" i="1"/>
  <c r="X857" i="1"/>
  <c r="W857" i="1"/>
  <c r="AH857" i="1"/>
  <c r="V857" i="1"/>
  <c r="C857" i="1"/>
  <c r="F857" i="1" s="1"/>
  <c r="AG857" i="1"/>
  <c r="U857" i="1"/>
  <c r="AE857" i="1"/>
  <c r="AF857" i="1"/>
  <c r="T857" i="1"/>
  <c r="S857" i="1"/>
  <c r="AJ858" i="1"/>
  <c r="Y858" i="1"/>
  <c r="AI858" i="1"/>
  <c r="W858" i="1"/>
  <c r="C858" i="1"/>
  <c r="F858" i="1" s="1"/>
  <c r="AK858" i="1"/>
  <c r="AH858" i="1"/>
  <c r="V858" i="1"/>
  <c r="U858" i="1"/>
  <c r="T858" i="1"/>
  <c r="AE858" i="1"/>
  <c r="S858" i="1"/>
  <c r="R858" i="1"/>
  <c r="AC858" i="1"/>
  <c r="Q858" i="1"/>
  <c r="AT858" i="1"/>
  <c r="AB858" i="1"/>
  <c r="P858" i="1"/>
  <c r="AA858" i="1"/>
  <c r="O858" i="1"/>
  <c r="Z858" i="1"/>
  <c r="AD859" i="1"/>
  <c r="R859" i="1"/>
  <c r="Q859" i="1"/>
  <c r="AT859" i="1"/>
  <c r="AB859" i="1"/>
  <c r="P859" i="1"/>
  <c r="AA859" i="1"/>
  <c r="O859" i="1"/>
  <c r="Z859" i="1"/>
  <c r="AJ859" i="1"/>
  <c r="X859" i="1"/>
  <c r="AI859" i="1"/>
  <c r="W859" i="1"/>
  <c r="AH859" i="1"/>
  <c r="V859" i="1"/>
  <c r="AG859" i="1"/>
  <c r="U859" i="1"/>
  <c r="AE859" i="1"/>
  <c r="S859" i="1"/>
  <c r="AI862" i="1"/>
  <c r="T862" i="1"/>
  <c r="AD862" i="1"/>
  <c r="AC862" i="1"/>
  <c r="Q862" i="1"/>
  <c r="AT862" i="1"/>
  <c r="Y862" i="1"/>
  <c r="AJ862" i="1"/>
  <c r="AG860" i="1"/>
  <c r="U860" i="1"/>
  <c r="C861" i="1"/>
  <c r="F861" i="1" s="1"/>
  <c r="AH861" i="1"/>
  <c r="M372" i="1"/>
  <c r="L372" i="1"/>
  <c r="AM372" i="1" s="1"/>
  <c r="I17" i="15"/>
  <c r="M371" i="1"/>
  <c r="L371" i="1"/>
  <c r="AM371" i="1" s="1"/>
  <c r="H17" i="15"/>
  <c r="M370" i="1"/>
  <c r="L370" i="1"/>
  <c r="AM370" i="1" s="1"/>
  <c r="G17" i="15"/>
  <c r="M377" i="1"/>
  <c r="N17" i="15"/>
  <c r="L377" i="1" s="1"/>
  <c r="AM377" i="1" s="1"/>
  <c r="M376" i="1"/>
  <c r="L376" i="1"/>
  <c r="AM376" i="1" s="1"/>
  <c r="M17" i="15"/>
  <c r="M375" i="1"/>
  <c r="L375" i="1"/>
  <c r="AM375" i="1" s="1"/>
  <c r="L17" i="15"/>
  <c r="M374" i="1"/>
  <c r="K17" i="15"/>
  <c r="L374" i="1" s="1"/>
  <c r="AM374" i="1" s="1"/>
  <c r="M373" i="1"/>
  <c r="J17" i="15"/>
  <c r="L373" i="1" s="1"/>
  <c r="AM373" i="1" s="1"/>
  <c r="M369" i="1"/>
  <c r="F17" i="15"/>
  <c r="M368" i="1"/>
  <c r="L368" i="1"/>
  <c r="AM368" i="1" s="1"/>
  <c r="E17" i="15"/>
  <c r="M367" i="1"/>
  <c r="D17" i="15"/>
  <c r="J2433" i="1"/>
  <c r="M366" i="1"/>
  <c r="L366" i="1"/>
  <c r="AM366" i="1" s="1"/>
  <c r="C17" i="15"/>
  <c r="AN339" i="1"/>
  <c r="M351" i="1"/>
  <c r="L351" i="1"/>
  <c r="AM351" i="1" s="1"/>
  <c r="N351" i="1"/>
  <c r="AL351" i="1" s="1"/>
  <c r="AM330" i="1"/>
  <c r="AP330" i="1" s="1"/>
  <c r="M342" i="1"/>
  <c r="L342" i="1"/>
  <c r="AM342" i="1" s="1"/>
  <c r="N342" i="1"/>
  <c r="AL342" i="1" s="1"/>
  <c r="AM331" i="1"/>
  <c r="AP331" i="1" s="1"/>
  <c r="L343" i="1"/>
  <c r="AM343" i="1" s="1"/>
  <c r="AP343" i="1" s="1"/>
  <c r="M343" i="1"/>
  <c r="N343" i="1"/>
  <c r="AL343" i="1" s="1"/>
  <c r="AN338" i="1"/>
  <c r="M350" i="1"/>
  <c r="L350" i="1"/>
  <c r="AM350" i="1" s="1"/>
  <c r="AP350" i="1" s="1"/>
  <c r="N350" i="1"/>
  <c r="AL350" i="1" s="1"/>
  <c r="M352" i="1"/>
  <c r="L352" i="1"/>
  <c r="AM352" i="1" s="1"/>
  <c r="AP352" i="1" s="1"/>
  <c r="N352" i="1"/>
  <c r="AL352" i="1" s="1"/>
  <c r="M353" i="1"/>
  <c r="L353" i="1"/>
  <c r="AM353" i="1" s="1"/>
  <c r="AP353" i="1" s="1"/>
  <c r="N353" i="1"/>
  <c r="AL353" i="1" s="1"/>
  <c r="AM332" i="1"/>
  <c r="AP332" i="1" s="1"/>
  <c r="M344" i="1"/>
  <c r="L344" i="1"/>
  <c r="AM344" i="1" s="1"/>
  <c r="AP344" i="1" s="1"/>
  <c r="N344" i="1"/>
  <c r="AL344" i="1" s="1"/>
  <c r="M345" i="1"/>
  <c r="L345" i="1"/>
  <c r="AM345" i="1" s="1"/>
  <c r="AP345" i="1" s="1"/>
  <c r="N345" i="1"/>
  <c r="AL345" i="1" s="1"/>
  <c r="AN334" i="1"/>
  <c r="L346" i="1"/>
  <c r="AM346" i="1" s="1"/>
  <c r="AP346" i="1" s="1"/>
  <c r="M346" i="1"/>
  <c r="N346" i="1"/>
  <c r="AL346" i="1" s="1"/>
  <c r="AN335" i="1"/>
  <c r="M347" i="1"/>
  <c r="L347" i="1"/>
  <c r="AM347" i="1" s="1"/>
  <c r="AP347" i="1" s="1"/>
  <c r="N347" i="1"/>
  <c r="AL347" i="1" s="1"/>
  <c r="M349" i="1"/>
  <c r="L349" i="1"/>
  <c r="AM349" i="1" s="1"/>
  <c r="AP349" i="1" s="1"/>
  <c r="N349" i="1"/>
  <c r="AL349" i="1" s="1"/>
  <c r="L348" i="1"/>
  <c r="AM348" i="1" s="1"/>
  <c r="AP348" i="1" s="1"/>
  <c r="M348" i="1"/>
  <c r="N348" i="1"/>
  <c r="AL348" i="1" s="1"/>
  <c r="M900" i="4"/>
  <c r="O900" i="4" s="1"/>
  <c r="N654" i="4"/>
  <c r="P654" i="4" s="1"/>
  <c r="M275" i="4"/>
  <c r="O275" i="4" s="1"/>
  <c r="M767" i="4"/>
  <c r="O767" i="4" s="1"/>
  <c r="N707" i="4"/>
  <c r="P707" i="4" s="1"/>
  <c r="M808" i="4"/>
  <c r="O808" i="4" s="1"/>
  <c r="M719" i="4"/>
  <c r="O719" i="4" s="1"/>
  <c r="L17" i="37"/>
  <c r="M17" i="37"/>
  <c r="N17" i="37"/>
  <c r="D17" i="37"/>
  <c r="E17" i="37"/>
  <c r="K17" i="37"/>
  <c r="M17" i="36"/>
  <c r="N17" i="36"/>
  <c r="D17" i="36"/>
  <c r="E17" i="36"/>
  <c r="F17" i="36"/>
  <c r="M17" i="35"/>
  <c r="L863" i="1" s="1"/>
  <c r="AM863" i="1" s="1"/>
  <c r="N17" i="35"/>
  <c r="L864" i="1" s="1"/>
  <c r="C17" i="35"/>
  <c r="L853" i="1" s="1"/>
  <c r="AM853" i="1" s="1"/>
  <c r="AM822" i="1"/>
  <c r="AM828" i="1"/>
  <c r="AQ828" i="1"/>
  <c r="AM826" i="1"/>
  <c r="AM823" i="1"/>
  <c r="AM817" i="1"/>
  <c r="J17" i="34"/>
  <c r="AM818" i="1"/>
  <c r="AM827" i="1"/>
  <c r="E17" i="34"/>
  <c r="AM824" i="1"/>
  <c r="AQ827" i="1"/>
  <c r="AN824" i="1"/>
  <c r="AM821" i="1"/>
  <c r="AM336" i="1"/>
  <c r="AP336" i="1" s="1"/>
  <c r="AQ337" i="1"/>
  <c r="AN337" i="1"/>
  <c r="AM340" i="1"/>
  <c r="AP340" i="1" s="1"/>
  <c r="AM341" i="1"/>
  <c r="AP341" i="1" s="1"/>
  <c r="M342" i="4"/>
  <c r="O342" i="4" s="1"/>
  <c r="AN818" i="1"/>
  <c r="AN825" i="1"/>
  <c r="AN817" i="1"/>
  <c r="E17" i="18"/>
  <c r="T320" i="1" s="1"/>
  <c r="M321" i="1"/>
  <c r="AN321" i="1" s="1"/>
  <c r="H17" i="18"/>
  <c r="M324" i="1"/>
  <c r="AN324" i="1" s="1"/>
  <c r="I35" i="24"/>
  <c r="L35" i="30"/>
  <c r="I35" i="17"/>
  <c r="L35" i="27"/>
  <c r="F35" i="29"/>
  <c r="I35" i="30"/>
  <c r="K35" i="24"/>
  <c r="M35" i="24"/>
  <c r="E35" i="25"/>
  <c r="C35" i="27"/>
  <c r="E35" i="28"/>
  <c r="L35" i="29"/>
  <c r="G35" i="29"/>
  <c r="J35" i="30"/>
  <c r="M35" i="30"/>
  <c r="I35" i="29"/>
  <c r="J35" i="24"/>
  <c r="N35" i="27"/>
  <c r="D35" i="31"/>
  <c r="L35" i="24"/>
  <c r="N35" i="24"/>
  <c r="F35" i="25"/>
  <c r="D35" i="27"/>
  <c r="F35" i="28"/>
  <c r="H35" i="29"/>
  <c r="K35" i="30"/>
  <c r="N35" i="30"/>
  <c r="M898" i="4"/>
  <c r="O898" i="4" s="1"/>
  <c r="C35" i="31"/>
  <c r="D35" i="24"/>
  <c r="I35" i="25"/>
  <c r="F35" i="26"/>
  <c r="J35" i="26"/>
  <c r="H35" i="28"/>
  <c r="K35" i="29"/>
  <c r="N35" i="29"/>
  <c r="D35" i="30"/>
  <c r="H35" i="31"/>
  <c r="N489" i="4"/>
  <c r="P489" i="4" s="1"/>
  <c r="J35" i="29"/>
  <c r="G35" i="31"/>
  <c r="M35" i="28"/>
  <c r="E35" i="31"/>
  <c r="K35" i="25"/>
  <c r="N35" i="25"/>
  <c r="H35" i="26"/>
  <c r="K35" i="28"/>
  <c r="N35" i="28"/>
  <c r="D35" i="29"/>
  <c r="F35" i="31"/>
  <c r="G35" i="25"/>
  <c r="M35" i="27"/>
  <c r="E35" i="29"/>
  <c r="H35" i="25"/>
  <c r="M35" i="29"/>
  <c r="J35" i="25"/>
  <c r="J35" i="28"/>
  <c r="C35" i="25"/>
  <c r="I35" i="26"/>
  <c r="M35" i="26"/>
  <c r="E35" i="27"/>
  <c r="L35" i="28"/>
  <c r="C35" i="28"/>
  <c r="G35" i="30"/>
  <c r="I35" i="31"/>
  <c r="M35" i="25"/>
  <c r="K35" i="26"/>
  <c r="C35" i="29"/>
  <c r="D35" i="25"/>
  <c r="L35" i="26"/>
  <c r="N35" i="26"/>
  <c r="F35" i="27"/>
  <c r="J35" i="27"/>
  <c r="D35" i="28"/>
  <c r="J35" i="31"/>
  <c r="K35" i="27"/>
  <c r="H35" i="30"/>
  <c r="C35" i="24"/>
  <c r="E35" i="26"/>
  <c r="G35" i="28"/>
  <c r="C35" i="30"/>
  <c r="G35" i="26"/>
  <c r="E35" i="24"/>
  <c r="L35" i="25"/>
  <c r="C35" i="26"/>
  <c r="G35" i="27"/>
  <c r="E35" i="30"/>
  <c r="K35" i="31"/>
  <c r="M35" i="31"/>
  <c r="F35" i="24"/>
  <c r="D35" i="26"/>
  <c r="H35" i="27"/>
  <c r="F35" i="30"/>
  <c r="L35" i="31"/>
  <c r="N35" i="31"/>
  <c r="M1040" i="4"/>
  <c r="O1040" i="4" s="1"/>
  <c r="M814" i="4"/>
  <c r="O814" i="4" s="1"/>
  <c r="N820" i="4"/>
  <c r="P820" i="4" s="1"/>
  <c r="N1099" i="4"/>
  <c r="P1099" i="4" s="1"/>
  <c r="M452" i="4"/>
  <c r="O452" i="4" s="1"/>
  <c r="N998" i="4"/>
  <c r="P998" i="4" s="1"/>
  <c r="M809" i="4"/>
  <c r="O809" i="4" s="1"/>
  <c r="N720" i="4"/>
  <c r="P720" i="4" s="1"/>
  <c r="M958" i="4"/>
  <c r="O958" i="4" s="1"/>
  <c r="N1148" i="4"/>
  <c r="P1148" i="4" s="1"/>
  <c r="N379" i="4"/>
  <c r="P379" i="4" s="1"/>
  <c r="M670" i="4"/>
  <c r="O670" i="4" s="1"/>
  <c r="M1091" i="4"/>
  <c r="O1091" i="4" s="1"/>
  <c r="N456" i="4"/>
  <c r="P456" i="4" s="1"/>
  <c r="M440" i="4"/>
  <c r="O440" i="4" s="1"/>
  <c r="M1036" i="4"/>
  <c r="O1036" i="4" s="1"/>
  <c r="M468" i="4"/>
  <c r="O468" i="4" s="1"/>
  <c r="M836" i="4"/>
  <c r="O836" i="4" s="1"/>
  <c r="M1126" i="4"/>
  <c r="O1126" i="4" s="1"/>
  <c r="N888" i="4"/>
  <c r="P888" i="4" s="1"/>
  <c r="M1002" i="4"/>
  <c r="O1002" i="4" s="1"/>
  <c r="M1139" i="4"/>
  <c r="O1139" i="4" s="1"/>
  <c r="N266" i="4"/>
  <c r="P266" i="4" s="1"/>
  <c r="N645" i="4"/>
  <c r="P645" i="4" s="1"/>
  <c r="M1114" i="4"/>
  <c r="O1114" i="4" s="1"/>
  <c r="M619" i="4"/>
  <c r="O619" i="4" s="1"/>
  <c r="N229" i="4"/>
  <c r="P229" i="4" s="1"/>
  <c r="M1006" i="4"/>
  <c r="O1006" i="4" s="1"/>
  <c r="M585" i="4"/>
  <c r="O585" i="4" s="1"/>
  <c r="M840" i="4"/>
  <c r="O840" i="4" s="1"/>
  <c r="N239" i="4"/>
  <c r="P239" i="4" s="1"/>
  <c r="N464" i="4"/>
  <c r="P464" i="4" s="1"/>
  <c r="N606" i="4"/>
  <c r="P606" i="4" s="1"/>
  <c r="M152" i="4"/>
  <c r="O152" i="4" s="1"/>
  <c r="M142" i="4"/>
  <c r="O142" i="4" s="1"/>
  <c r="M1107" i="4"/>
  <c r="O1107" i="4" s="1"/>
  <c r="M715" i="4"/>
  <c r="O715" i="4" s="1"/>
  <c r="M763" i="4"/>
  <c r="O763" i="4" s="1"/>
  <c r="M1083" i="4"/>
  <c r="O1083" i="4" s="1"/>
  <c r="M852" i="4"/>
  <c r="O852" i="4" s="1"/>
  <c r="M1018" i="4"/>
  <c r="O1018" i="4" s="1"/>
  <c r="M775" i="4"/>
  <c r="O775" i="4" s="1"/>
  <c r="M994" i="4"/>
  <c r="O994" i="4" s="1"/>
  <c r="M804" i="4"/>
  <c r="O804" i="4" s="1"/>
  <c r="M1095" i="4"/>
  <c r="O1095" i="4" s="1"/>
  <c r="M703" i="4"/>
  <c r="O703" i="4" s="1"/>
  <c r="M828" i="4"/>
  <c r="O828" i="4" s="1"/>
  <c r="M460" i="4"/>
  <c r="O460" i="4" s="1"/>
  <c r="M240" i="4"/>
  <c r="O240" i="4" s="1"/>
  <c r="N252" i="4"/>
  <c r="P252" i="4" s="1"/>
  <c r="M198" i="4"/>
  <c r="O198" i="4" s="1"/>
  <c r="M477" i="4"/>
  <c r="O477" i="4" s="1"/>
  <c r="N441" i="4"/>
  <c r="P441" i="4" s="1"/>
  <c r="N189" i="4"/>
  <c r="P189" i="4" s="1"/>
  <c r="M30" i="13"/>
  <c r="M993" i="4"/>
  <c r="O993" i="4" s="1"/>
  <c r="M815" i="4"/>
  <c r="O815" i="4" s="1"/>
  <c r="N1082" i="4"/>
  <c r="P1082" i="4" s="1"/>
  <c r="N1106" i="4"/>
  <c r="P1106" i="4" s="1"/>
  <c r="M572" i="4"/>
  <c r="O572" i="4" s="1"/>
  <c r="N584" i="4"/>
  <c r="P584" i="4" s="1"/>
  <c r="M1005" i="4"/>
  <c r="O1005" i="4" s="1"/>
  <c r="M524" i="4"/>
  <c r="O524" i="4" s="1"/>
  <c r="N1094" i="4"/>
  <c r="P1094" i="4" s="1"/>
  <c r="H26" i="32"/>
  <c r="H54" i="32" s="1"/>
  <c r="I26" i="33"/>
  <c r="I54" i="33" s="1"/>
  <c r="C26" i="32"/>
  <c r="C54" i="32" s="1"/>
  <c r="D26" i="32"/>
  <c r="D54" i="32" s="1"/>
  <c r="E26" i="32"/>
  <c r="E54" i="32" s="1"/>
  <c r="G26" i="32"/>
  <c r="G54" i="32" s="1"/>
  <c r="D1981" i="1"/>
  <c r="C1981" i="1"/>
  <c r="I26" i="32"/>
  <c r="I54" i="32" s="1"/>
  <c r="C1980" i="1"/>
  <c r="D1980" i="1"/>
  <c r="C1979" i="1"/>
  <c r="D1979" i="1"/>
  <c r="C1978" i="1"/>
  <c r="D1978" i="1"/>
  <c r="D1977" i="1"/>
  <c r="C1977" i="1"/>
  <c r="D1976" i="1"/>
  <c r="C1976" i="1"/>
  <c r="D30" i="13"/>
  <c r="E30" i="13"/>
  <c r="I26" i="13"/>
  <c r="I54" i="13" s="1"/>
  <c r="K26" i="13"/>
  <c r="K54" i="13" s="1"/>
  <c r="F30" i="13"/>
  <c r="D1975" i="1"/>
  <c r="C1975" i="1"/>
  <c r="D1974" i="1"/>
  <c r="C1974" i="1"/>
  <c r="H26" i="12"/>
  <c r="H54" i="12" s="1"/>
  <c r="K26" i="11"/>
  <c r="K54" i="11" s="1"/>
  <c r="C1973" i="1"/>
  <c r="D1973" i="1"/>
  <c r="N26" i="10"/>
  <c r="N54" i="10" s="1"/>
  <c r="L26" i="10"/>
  <c r="L54" i="10" s="1"/>
  <c r="M26" i="10"/>
  <c r="M54" i="10" s="1"/>
  <c r="C1972" i="1"/>
  <c r="D1972" i="1"/>
  <c r="B44" i="42"/>
  <c r="D1971" i="1"/>
  <c r="C1971" i="1"/>
  <c r="M628" i="4"/>
  <c r="O628" i="4" s="1"/>
  <c r="AL2490" i="1"/>
  <c r="AL2478" i="1"/>
  <c r="M1110" i="4"/>
  <c r="O1110" i="4" s="1"/>
  <c r="N1045" i="4"/>
  <c r="P1045" i="4" s="1"/>
  <c r="N1074" i="4"/>
  <c r="P1074" i="4" s="1"/>
  <c r="M1146" i="4"/>
  <c r="O1146" i="4" s="1"/>
  <c r="N766" i="4"/>
  <c r="P766" i="4" s="1"/>
  <c r="M475" i="4"/>
  <c r="O475" i="4" s="1"/>
  <c r="M527" i="4"/>
  <c r="O527" i="4" s="1"/>
  <c r="N907" i="4"/>
  <c r="P907" i="4" s="1"/>
  <c r="M718" i="4"/>
  <c r="O718" i="4" s="1"/>
  <c r="N629" i="4"/>
  <c r="P629" i="4" s="1"/>
  <c r="M439" i="4"/>
  <c r="O439" i="4" s="1"/>
  <c r="N778" i="4"/>
  <c r="P778" i="4" s="1"/>
  <c r="N967" i="4"/>
  <c r="P967" i="4" s="1"/>
  <c r="N528" i="4"/>
  <c r="P528" i="4" s="1"/>
  <c r="N908" i="4"/>
  <c r="P908" i="4" s="1"/>
  <c r="M1122" i="4"/>
  <c r="O1122" i="4" s="1"/>
  <c r="M1098" i="4"/>
  <c r="O1098" i="4" s="1"/>
  <c r="N1033" i="4"/>
  <c r="P1033" i="4" s="1"/>
  <c r="M605" i="4"/>
  <c r="O605" i="4" s="1"/>
  <c r="M706" i="4"/>
  <c r="O706" i="4" s="1"/>
  <c r="N884" i="4"/>
  <c r="P884" i="4" s="1"/>
  <c r="M450" i="4"/>
  <c r="O450" i="4" s="1"/>
  <c r="M1086" i="4"/>
  <c r="O1086" i="4" s="1"/>
  <c r="M1156" i="4"/>
  <c r="O1156" i="4" s="1"/>
  <c r="M462" i="4"/>
  <c r="O462" i="4" s="1"/>
  <c r="M1158" i="4"/>
  <c r="O1158" i="4" s="1"/>
  <c r="M617" i="4"/>
  <c r="O617" i="4" s="1"/>
  <c r="N896" i="4"/>
  <c r="P896" i="4" s="1"/>
  <c r="M1134" i="4"/>
  <c r="O1134" i="4" s="1"/>
  <c r="M385" i="4"/>
  <c r="O385" i="4" s="1"/>
  <c r="N233" i="4"/>
  <c r="P233" i="4" s="1"/>
  <c r="N262" i="4"/>
  <c r="P262" i="4" s="1"/>
  <c r="M540" i="4"/>
  <c r="O540" i="4" s="1"/>
  <c r="M226" i="4"/>
  <c r="O226" i="4" s="1"/>
  <c r="M451" i="4"/>
  <c r="O451" i="4" s="1"/>
  <c r="M245" i="4"/>
  <c r="O245" i="4" s="1"/>
  <c r="N355" i="4"/>
  <c r="P355" i="4" s="1"/>
  <c r="M463" i="4"/>
  <c r="O463" i="4" s="1"/>
  <c r="M573" i="4"/>
  <c r="O573" i="4" s="1"/>
  <c r="M238" i="4"/>
  <c r="O238" i="4" s="1"/>
  <c r="M487" i="4"/>
  <c r="O487" i="4" s="1"/>
  <c r="B37" i="41"/>
  <c r="B45" i="42"/>
  <c r="B38" i="44"/>
  <c r="B42" i="40"/>
  <c r="B38" i="41"/>
  <c r="B56" i="42"/>
  <c r="B35" i="34"/>
  <c r="B35" i="39"/>
  <c r="B43" i="40"/>
  <c r="B49" i="41"/>
  <c r="B54" i="7"/>
  <c r="B46" i="34"/>
  <c r="B38" i="35"/>
  <c r="B40" i="38"/>
  <c r="B36" i="39"/>
  <c r="B54" i="40"/>
  <c r="B50" i="41"/>
  <c r="B36" i="16"/>
  <c r="B53" i="7"/>
  <c r="B47" i="34"/>
  <c r="B50" i="35"/>
  <c r="B41" i="38"/>
  <c r="B47" i="39"/>
  <c r="B55" i="40"/>
  <c r="B42" i="7"/>
  <c r="B40" i="36"/>
  <c r="B52" i="38"/>
  <c r="B48" i="39"/>
  <c r="B41" i="7"/>
  <c r="B41" i="36"/>
  <c r="B45" i="37"/>
  <c r="B53" i="38"/>
  <c r="B52" i="36"/>
  <c r="B46" i="37"/>
  <c r="B53" i="36"/>
  <c r="B51" i="17"/>
  <c r="B38" i="28"/>
  <c r="B39" i="29"/>
  <c r="B49" i="7"/>
  <c r="B37" i="7"/>
  <c r="B39" i="34"/>
  <c r="B51" i="34"/>
  <c r="B43" i="35"/>
  <c r="B55" i="35"/>
  <c r="B45" i="36"/>
  <c r="B38" i="37"/>
  <c r="B50" i="37"/>
  <c r="B45" i="38"/>
  <c r="B40" i="39"/>
  <c r="B52" i="39"/>
  <c r="B35" i="40"/>
  <c r="B47" i="40"/>
  <c r="B42" i="41"/>
  <c r="B54" i="41"/>
  <c r="B37" i="42"/>
  <c r="B49" i="42"/>
  <c r="B44" i="43"/>
  <c r="B56" i="43"/>
  <c r="B43" i="44"/>
  <c r="B55" i="44"/>
  <c r="B52" i="43"/>
  <c r="B39" i="28"/>
  <c r="B48" i="7"/>
  <c r="B40" i="34"/>
  <c r="B52" i="34"/>
  <c r="B44" i="35"/>
  <c r="B56" i="35"/>
  <c r="B46" i="36"/>
  <c r="B39" i="37"/>
  <c r="B51" i="37"/>
  <c r="B46" i="38"/>
  <c r="B41" i="39"/>
  <c r="B53" i="39"/>
  <c r="B36" i="40"/>
  <c r="B48" i="40"/>
  <c r="B43" i="41"/>
  <c r="B55" i="41"/>
  <c r="B38" i="42"/>
  <c r="B50" i="42"/>
  <c r="B45" i="43"/>
  <c r="B44" i="44"/>
  <c r="B56" i="44"/>
  <c r="B47" i="7"/>
  <c r="B41" i="34"/>
  <c r="B53" i="34"/>
  <c r="B45" i="35"/>
  <c r="B35" i="36"/>
  <c r="B47" i="36"/>
  <c r="B40" i="37"/>
  <c r="B52" i="37"/>
  <c r="B35" i="38"/>
  <c r="B47" i="38"/>
  <c r="B42" i="39"/>
  <c r="B54" i="39"/>
  <c r="B37" i="40"/>
  <c r="B49" i="40"/>
  <c r="B44" i="41"/>
  <c r="B56" i="41"/>
  <c r="B39" i="42"/>
  <c r="B51" i="42"/>
  <c r="B46" i="43"/>
  <c r="B45" i="44"/>
  <c r="B40" i="43"/>
  <c r="B35" i="7"/>
  <c r="B46" i="7"/>
  <c r="B42" i="34"/>
  <c r="B54" i="34"/>
  <c r="B46" i="35"/>
  <c r="B36" i="36"/>
  <c r="B48" i="36"/>
  <c r="B41" i="37"/>
  <c r="B53" i="37"/>
  <c r="B36" i="38"/>
  <c r="B48" i="38"/>
  <c r="B43" i="39"/>
  <c r="B55" i="39"/>
  <c r="B38" i="40"/>
  <c r="B50" i="40"/>
  <c r="B45" i="41"/>
  <c r="B40" i="42"/>
  <c r="B52" i="42"/>
  <c r="B35" i="43"/>
  <c r="B47" i="43"/>
  <c r="B46" i="44"/>
  <c r="B36" i="7"/>
  <c r="B45" i="7"/>
  <c r="B43" i="34"/>
  <c r="B55" i="34"/>
  <c r="B35" i="35"/>
  <c r="B47" i="35"/>
  <c r="B37" i="36"/>
  <c r="B49" i="36"/>
  <c r="B42" i="37"/>
  <c r="B54" i="37"/>
  <c r="B37" i="38"/>
  <c r="B49" i="38"/>
  <c r="B44" i="39"/>
  <c r="B56" i="39"/>
  <c r="B39" i="40"/>
  <c r="B51" i="40"/>
  <c r="B46" i="41"/>
  <c r="B41" i="42"/>
  <c r="B53" i="42"/>
  <c r="B36" i="43"/>
  <c r="B48" i="43"/>
  <c r="B35" i="44"/>
  <c r="B47" i="44"/>
  <c r="B41" i="27"/>
  <c r="B56" i="7"/>
  <c r="B44" i="7"/>
  <c r="B44" i="34"/>
  <c r="B56" i="34"/>
  <c r="B36" i="35"/>
  <c r="B48" i="35"/>
  <c r="B38" i="36"/>
  <c r="B50" i="36"/>
  <c r="B43" i="37"/>
  <c r="B55" i="37"/>
  <c r="B38" i="38"/>
  <c r="B50" i="38"/>
  <c r="B45" i="39"/>
  <c r="B40" i="40"/>
  <c r="B52" i="40"/>
  <c r="B35" i="41"/>
  <c r="B47" i="41"/>
  <c r="B42" i="42"/>
  <c r="B54" i="42"/>
  <c r="B37" i="43"/>
  <c r="B49" i="43"/>
  <c r="B36" i="44"/>
  <c r="B48" i="44"/>
  <c r="B39" i="44"/>
  <c r="B55" i="7"/>
  <c r="B43" i="7"/>
  <c r="B45" i="34"/>
  <c r="B37" i="35"/>
  <c r="B49" i="35"/>
  <c r="B39" i="36"/>
  <c r="B51" i="36"/>
  <c r="B44" i="37"/>
  <c r="B56" i="37"/>
  <c r="B39" i="38"/>
  <c r="B51" i="38"/>
  <c r="B46" i="39"/>
  <c r="B41" i="40"/>
  <c r="B53" i="40"/>
  <c r="B36" i="41"/>
  <c r="B48" i="41"/>
  <c r="B43" i="42"/>
  <c r="B55" i="42"/>
  <c r="B38" i="43"/>
  <c r="B50" i="43"/>
  <c r="B37" i="44"/>
  <c r="B49" i="44"/>
  <c r="B39" i="43"/>
  <c r="B51" i="43"/>
  <c r="B50" i="44"/>
  <c r="B51" i="44"/>
  <c r="B51" i="35"/>
  <c r="B38" i="15"/>
  <c r="B52" i="7"/>
  <c r="B40" i="7"/>
  <c r="B36" i="34"/>
  <c r="B48" i="34"/>
  <c r="B40" i="35"/>
  <c r="B52" i="35"/>
  <c r="B42" i="36"/>
  <c r="B54" i="36"/>
  <c r="B35" i="37"/>
  <c r="B47" i="37"/>
  <c r="B42" i="38"/>
  <c r="B54" i="38"/>
  <c r="B37" i="39"/>
  <c r="B49" i="39"/>
  <c r="B44" i="40"/>
  <c r="B56" i="40"/>
  <c r="B39" i="41"/>
  <c r="B51" i="41"/>
  <c r="B46" i="42"/>
  <c r="B41" i="43"/>
  <c r="B53" i="43"/>
  <c r="B40" i="44"/>
  <c r="B52" i="44"/>
  <c r="B49" i="17"/>
  <c r="B51" i="7"/>
  <c r="B39" i="7"/>
  <c r="B37" i="34"/>
  <c r="B49" i="34"/>
  <c r="B41" i="35"/>
  <c r="B53" i="35"/>
  <c r="B43" i="36"/>
  <c r="B55" i="36"/>
  <c r="B36" i="37"/>
  <c r="B48" i="37"/>
  <c r="B43" i="38"/>
  <c r="B55" i="38"/>
  <c r="B38" i="39"/>
  <c r="B50" i="39"/>
  <c r="B45" i="40"/>
  <c r="B40" i="41"/>
  <c r="B52" i="41"/>
  <c r="B35" i="42"/>
  <c r="B47" i="42"/>
  <c r="B42" i="43"/>
  <c r="B54" i="43"/>
  <c r="B41" i="44"/>
  <c r="B53" i="44"/>
  <c r="B39" i="35"/>
  <c r="B50" i="17"/>
  <c r="B50" i="7"/>
  <c r="B38" i="7"/>
  <c r="B38" i="34"/>
  <c r="B50" i="34"/>
  <c r="B42" i="35"/>
  <c r="B54" i="35"/>
  <c r="B44" i="36"/>
  <c r="B56" i="36"/>
  <c r="B37" i="37"/>
  <c r="B49" i="37"/>
  <c r="B44" i="38"/>
  <c r="B56" i="38"/>
  <c r="B39" i="39"/>
  <c r="B51" i="39"/>
  <c r="B46" i="40"/>
  <c r="B41" i="41"/>
  <c r="B53" i="41"/>
  <c r="B36" i="42"/>
  <c r="B48" i="42"/>
  <c r="B43" i="43"/>
  <c r="B55" i="43"/>
  <c r="B42" i="44"/>
  <c r="B54" i="44"/>
  <c r="C17" i="37"/>
  <c r="F17" i="37"/>
  <c r="G17" i="37"/>
  <c r="C17" i="36"/>
  <c r="F17" i="34"/>
  <c r="AN332" i="1"/>
  <c r="I17" i="18"/>
  <c r="J17" i="18"/>
  <c r="V325" i="1" s="1"/>
  <c r="K17" i="18"/>
  <c r="Q326" i="1" s="1"/>
  <c r="F17" i="18"/>
  <c r="L324" i="1"/>
  <c r="AM324" i="1" s="1"/>
  <c r="L325" i="1"/>
  <c r="AM325" i="1" s="1"/>
  <c r="L326" i="1"/>
  <c r="AM326" i="1" s="1"/>
  <c r="L320" i="1"/>
  <c r="AM320" i="1" s="1"/>
  <c r="AP35" i="1"/>
  <c r="M41" i="4"/>
  <c r="O41" i="4" s="1"/>
  <c r="J16" i="10"/>
  <c r="J30" i="10" s="1"/>
  <c r="J16" i="11"/>
  <c r="J30" i="11" s="1"/>
  <c r="J16" i="12"/>
  <c r="J30" i="12" s="1"/>
  <c r="K16" i="10"/>
  <c r="K30" i="10" s="1"/>
  <c r="K16" i="11"/>
  <c r="K30" i="11" s="1"/>
  <c r="K16" i="12"/>
  <c r="K30" i="12" s="1"/>
  <c r="L16" i="10"/>
  <c r="L16" i="11"/>
  <c r="L30" i="11" s="1"/>
  <c r="L16" i="12"/>
  <c r="L30" i="12" s="1"/>
  <c r="M16" i="10"/>
  <c r="M30" i="10" s="1"/>
  <c r="M16" i="11"/>
  <c r="M30" i="11" s="1"/>
  <c r="M16" i="12"/>
  <c r="M30" i="12" s="1"/>
  <c r="N16" i="10"/>
  <c r="N30" i="10" s="1"/>
  <c r="N16" i="12"/>
  <c r="N30" i="12" s="1"/>
  <c r="C16" i="10"/>
  <c r="C30" i="10" s="1"/>
  <c r="C16" i="11"/>
  <c r="C30" i="11" s="1"/>
  <c r="C16" i="12"/>
  <c r="C30" i="12" s="1"/>
  <c r="D16" i="10"/>
  <c r="D30" i="10" s="1"/>
  <c r="D16" i="11"/>
  <c r="D30" i="11" s="1"/>
  <c r="D16" i="12"/>
  <c r="D30" i="12" s="1"/>
  <c r="E16" i="10"/>
  <c r="E16" i="11"/>
  <c r="E30" i="11" s="1"/>
  <c r="E16" i="12"/>
  <c r="E30" i="12" s="1"/>
  <c r="F16" i="10"/>
  <c r="F16" i="11"/>
  <c r="F30" i="11" s="1"/>
  <c r="F16" i="12"/>
  <c r="F30" i="12" s="1"/>
  <c r="G16" i="10"/>
  <c r="G16" i="11"/>
  <c r="G30" i="11" s="1"/>
  <c r="G16" i="12"/>
  <c r="G30" i="12" s="1"/>
  <c r="H16" i="11"/>
  <c r="H30" i="11" s="1"/>
  <c r="M264" i="4"/>
  <c r="O264" i="4" s="1"/>
  <c r="N1100" i="4"/>
  <c r="P1100" i="4" s="1"/>
  <c r="M349" i="4"/>
  <c r="O349" i="4" s="1"/>
  <c r="M518" i="4"/>
  <c r="O518" i="4" s="1"/>
  <c r="M1008" i="4"/>
  <c r="O1008" i="4" s="1"/>
  <c r="N151" i="4"/>
  <c r="P151" i="4" s="1"/>
  <c r="M199" i="4"/>
  <c r="O199" i="4" s="1"/>
  <c r="M768" i="4"/>
  <c r="O768" i="4" s="1"/>
  <c r="M970" i="4"/>
  <c r="O970" i="4" s="1"/>
  <c r="N1088" i="4"/>
  <c r="P1088" i="4" s="1"/>
  <c r="N163" i="4"/>
  <c r="P163" i="4" s="1"/>
  <c r="M708" i="4"/>
  <c r="O708" i="4" s="1"/>
  <c r="M996" i="4"/>
  <c r="O996" i="4" s="1"/>
  <c r="M575" i="4"/>
  <c r="O575" i="4" s="1"/>
  <c r="M361" i="4"/>
  <c r="O361" i="4" s="1"/>
  <c r="N539" i="4"/>
  <c r="P539" i="4" s="1"/>
  <c r="M607" i="4"/>
  <c r="O607" i="4" s="1"/>
  <c r="M616" i="4"/>
  <c r="O616" i="4" s="1"/>
  <c r="N1124" i="4"/>
  <c r="P1124" i="4" s="1"/>
  <c r="M276" i="4"/>
  <c r="O276" i="4" s="1"/>
  <c r="N352" i="4"/>
  <c r="P352" i="4" s="1"/>
  <c r="M696" i="4"/>
  <c r="O696" i="4" s="1"/>
  <c r="M717" i="4"/>
  <c r="O717" i="4" s="1"/>
  <c r="M886" i="4"/>
  <c r="O886" i="4" s="1"/>
  <c r="M895" i="4"/>
  <c r="O895" i="4" s="1"/>
  <c r="N667" i="4"/>
  <c r="P667" i="4" s="1"/>
  <c r="M1032" i="4"/>
  <c r="O1032" i="4" s="1"/>
  <c r="M373" i="4"/>
  <c r="O373" i="4" s="1"/>
  <c r="M465" i="4"/>
  <c r="O465" i="4" s="1"/>
  <c r="M530" i="4"/>
  <c r="O530" i="4" s="1"/>
  <c r="N453" i="4"/>
  <c r="P453" i="4" s="1"/>
  <c r="M777" i="4"/>
  <c r="O777" i="4" s="1"/>
  <c r="M705" i="4"/>
  <c r="O705" i="4" s="1"/>
  <c r="M910" i="4"/>
  <c r="O910" i="4" s="1"/>
  <c r="M604" i="4"/>
  <c r="O604" i="4" s="1"/>
  <c r="M228" i="4"/>
  <c r="O228" i="4" s="1"/>
  <c r="M821" i="4"/>
  <c r="O821" i="4" s="1"/>
  <c r="M188" i="4"/>
  <c r="O188" i="4" s="1"/>
  <c r="M1077" i="4"/>
  <c r="O1077" i="4" s="1"/>
  <c r="N140" i="4"/>
  <c r="P140" i="4" s="1"/>
  <c r="N253" i="4"/>
  <c r="P253" i="4" s="1"/>
  <c r="N1113" i="4"/>
  <c r="P1113" i="4" s="1"/>
  <c r="M200" i="4"/>
  <c r="O200" i="4" s="1"/>
  <c r="M265" i="4"/>
  <c r="O265" i="4" s="1"/>
  <c r="M164" i="4"/>
  <c r="O164" i="4" s="1"/>
  <c r="M241" i="4"/>
  <c r="O241" i="4" s="1"/>
  <c r="N251" i="4"/>
  <c r="P251" i="4" s="1"/>
  <c r="M476" i="4"/>
  <c r="O476" i="4" s="1"/>
  <c r="N618" i="4"/>
  <c r="P618" i="4" s="1"/>
  <c r="N139" i="4"/>
  <c r="P139" i="4" s="1"/>
  <c r="M1000" i="4"/>
  <c r="O1000" i="4" s="1"/>
  <c r="M166" i="4"/>
  <c r="O166" i="4" s="1"/>
  <c r="M190" i="4"/>
  <c r="O190" i="4" s="1"/>
  <c r="M257" i="4"/>
  <c r="O257" i="4" s="1"/>
  <c r="M367" i="4"/>
  <c r="O367" i="4" s="1"/>
  <c r="M391" i="4"/>
  <c r="O391" i="4" s="1"/>
  <c r="M353" i="4"/>
  <c r="O353" i="4" s="1"/>
  <c r="M343" i="4"/>
  <c r="O343" i="4" s="1"/>
  <c r="N655" i="4"/>
  <c r="P655" i="4" s="1"/>
  <c r="M643" i="4"/>
  <c r="O643" i="4" s="1"/>
  <c r="N960" i="4"/>
  <c r="P960" i="4" s="1"/>
  <c r="M912" i="4"/>
  <c r="O912" i="4" s="1"/>
  <c r="M1133" i="4"/>
  <c r="O1133" i="4" s="1"/>
  <c r="M1157" i="4"/>
  <c r="O1157" i="4" s="1"/>
  <c r="N574" i="4"/>
  <c r="P574" i="4" s="1"/>
  <c r="N360" i="4"/>
  <c r="P360" i="4" s="1"/>
  <c r="M225" i="4"/>
  <c r="O225" i="4" s="1"/>
  <c r="M1108" i="4"/>
  <c r="O1108" i="4" s="1"/>
  <c r="M237" i="4"/>
  <c r="O237" i="4" s="1"/>
  <c r="M526" i="4"/>
  <c r="O526" i="4" s="1"/>
  <c r="M704" i="4"/>
  <c r="O704" i="4" s="1"/>
  <c r="M716" i="4"/>
  <c r="O716" i="4" s="1"/>
  <c r="M906" i="4"/>
  <c r="O906" i="4" s="1"/>
  <c r="M384" i="4"/>
  <c r="O384" i="4" s="1"/>
  <c r="M1096" i="4"/>
  <c r="O1096" i="4" s="1"/>
  <c r="N586" i="4"/>
  <c r="P586" i="4" s="1"/>
  <c r="M894" i="4"/>
  <c r="O894" i="4" s="1"/>
  <c r="M1084" i="4"/>
  <c r="O1084" i="4" s="1"/>
  <c r="M372" i="4"/>
  <c r="O372" i="4" s="1"/>
  <c r="M1144" i="4"/>
  <c r="O1144" i="4" s="1"/>
  <c r="M995" i="4"/>
  <c r="O995" i="4" s="1"/>
  <c r="M1007" i="4"/>
  <c r="O1007" i="4" s="1"/>
  <c r="N1031" i="4"/>
  <c r="P1031" i="4" s="1"/>
  <c r="M890" i="4"/>
  <c r="O890" i="4" s="1"/>
  <c r="M270" i="4"/>
  <c r="O270" i="4" s="1"/>
  <c r="M445" i="4"/>
  <c r="O445" i="4" s="1"/>
  <c r="M659" i="4"/>
  <c r="O659" i="4" s="1"/>
  <c r="M380" i="4"/>
  <c r="O380" i="4" s="1"/>
  <c r="M145" i="4"/>
  <c r="O145" i="4" s="1"/>
  <c r="M700" i="4"/>
  <c r="O700" i="4" s="1"/>
  <c r="M193" i="4"/>
  <c r="O193" i="4" s="1"/>
  <c r="M1080" i="4"/>
  <c r="O1080" i="4" s="1"/>
  <c r="M1092" i="4"/>
  <c r="O1092" i="4" s="1"/>
  <c r="M258" i="4"/>
  <c r="O258" i="4" s="1"/>
  <c r="N368" i="4"/>
  <c r="P368" i="4" s="1"/>
  <c r="M534" i="4"/>
  <c r="O534" i="4" s="1"/>
  <c r="M1140" i="4"/>
  <c r="O1140" i="4" s="1"/>
  <c r="M1104" i="4"/>
  <c r="O1104" i="4" s="1"/>
  <c r="M1116" i="4"/>
  <c r="O1116" i="4" s="1"/>
  <c r="M712" i="4"/>
  <c r="O712" i="4" s="1"/>
  <c r="M991" i="4"/>
  <c r="O991" i="4" s="1"/>
  <c r="M1039" i="4"/>
  <c r="O1039" i="4" s="1"/>
  <c r="M234" i="4"/>
  <c r="O234" i="4" s="1"/>
  <c r="M481" i="4"/>
  <c r="O481" i="4" s="1"/>
  <c r="M522" i="4"/>
  <c r="O522" i="4" s="1"/>
  <c r="M623" i="4"/>
  <c r="O623" i="4" s="1"/>
  <c r="M647" i="4"/>
  <c r="O647" i="4" s="1"/>
  <c r="M671" i="4"/>
  <c r="O671" i="4" s="1"/>
  <c r="M1164" i="4"/>
  <c r="O1164" i="4" s="1"/>
  <c r="M724" i="4"/>
  <c r="O724" i="4" s="1"/>
  <c r="M1003" i="4"/>
  <c r="O1003" i="4" s="1"/>
  <c r="M1027" i="4"/>
  <c r="O1027" i="4" s="1"/>
  <c r="M157" i="4"/>
  <c r="O157" i="4" s="1"/>
  <c r="M246" i="4"/>
  <c r="O246" i="4" s="1"/>
  <c r="M611" i="4"/>
  <c r="O611" i="4" s="1"/>
  <c r="M1015" i="4"/>
  <c r="O1015" i="4" s="1"/>
  <c r="M1152" i="4"/>
  <c r="O1152" i="4" s="1"/>
  <c r="M469" i="4"/>
  <c r="O469" i="4" s="1"/>
  <c r="M546" i="4"/>
  <c r="O546" i="4" s="1"/>
  <c r="M1128" i="4"/>
  <c r="O1128" i="4" s="1"/>
  <c r="N356" i="4"/>
  <c r="P356" i="4" s="1"/>
  <c r="M457" i="4"/>
  <c r="O457" i="4" s="1"/>
  <c r="M914" i="4"/>
  <c r="O914" i="4" s="1"/>
  <c r="M992" i="4"/>
  <c r="O992" i="4" s="1"/>
  <c r="M600" i="4"/>
  <c r="O600" i="4" s="1"/>
  <c r="M612" i="4"/>
  <c r="O612" i="4" s="1"/>
  <c r="N235" i="4"/>
  <c r="P235" i="4" s="1"/>
  <c r="M1004" i="4"/>
  <c r="O1004" i="4" s="1"/>
  <c r="M523" i="4"/>
  <c r="O523" i="4" s="1"/>
  <c r="M1078" i="4"/>
  <c r="O1078" i="4" s="1"/>
  <c r="N167" i="4"/>
  <c r="P167" i="4" s="1"/>
  <c r="M454" i="4"/>
  <c r="O454" i="4" s="1"/>
  <c r="N608" i="4"/>
  <c r="P608" i="4" s="1"/>
  <c r="M191" i="4"/>
  <c r="O191" i="4" s="1"/>
  <c r="N390" i="4"/>
  <c r="P390" i="4" s="1"/>
  <c r="M155" i="4"/>
  <c r="O155" i="4" s="1"/>
  <c r="M478" i="4"/>
  <c r="O478" i="4" s="1"/>
  <c r="M1001" i="4"/>
  <c r="O1001" i="4" s="1"/>
  <c r="N669" i="4"/>
  <c r="P669" i="4" s="1"/>
  <c r="M822" i="4"/>
  <c r="O822" i="4" s="1"/>
  <c r="M168" i="4"/>
  <c r="O168" i="4" s="1"/>
  <c r="M455" i="4"/>
  <c r="O455" i="4" s="1"/>
  <c r="M466" i="4"/>
  <c r="O466" i="4" s="1"/>
  <c r="M609" i="4"/>
  <c r="O609" i="4" s="1"/>
  <c r="M192" i="4"/>
  <c r="O192" i="4" s="1"/>
  <c r="M267" i="4"/>
  <c r="O267" i="4" s="1"/>
  <c r="M1089" i="4"/>
  <c r="O1089" i="4" s="1"/>
  <c r="M479" i="4"/>
  <c r="O479" i="4" s="1"/>
  <c r="M620" i="4"/>
  <c r="O620" i="4" s="1"/>
  <c r="M835" i="4"/>
  <c r="O835" i="4" s="1"/>
  <c r="N378" i="4"/>
  <c r="P378" i="4" s="1"/>
  <c r="M770" i="4"/>
  <c r="O770" i="4" s="1"/>
  <c r="M810" i="4"/>
  <c r="O810" i="4" s="1"/>
  <c r="M823" i="4"/>
  <c r="O823" i="4" s="1"/>
  <c r="M1150" i="4"/>
  <c r="O1150" i="4" s="1"/>
  <c r="N1161" i="4"/>
  <c r="P1161" i="4" s="1"/>
  <c r="M143" i="4"/>
  <c r="O143" i="4" s="1"/>
  <c r="M156" i="4"/>
  <c r="O156" i="4" s="1"/>
  <c r="M467" i="4"/>
  <c r="O467" i="4" s="1"/>
  <c r="M443" i="4"/>
  <c r="O443" i="4" s="1"/>
  <c r="M1090" i="4"/>
  <c r="O1090" i="4" s="1"/>
  <c r="M1162" i="4"/>
  <c r="O1162" i="4" s="1"/>
  <c r="N1012" i="4"/>
  <c r="P1012" i="4" s="1"/>
  <c r="N681" i="4"/>
  <c r="P681" i="4" s="1"/>
  <c r="M811" i="4"/>
  <c r="O811" i="4" s="1"/>
  <c r="M621" i="4"/>
  <c r="O621" i="4" s="1"/>
  <c r="M887" i="4"/>
  <c r="O887" i="4" s="1"/>
  <c r="M989" i="4"/>
  <c r="O989" i="4" s="1"/>
  <c r="M1137" i="4"/>
  <c r="O1137" i="4" s="1"/>
  <c r="M1149" i="4"/>
  <c r="O1149" i="4" s="1"/>
  <c r="N657" i="4"/>
  <c r="P657" i="4" s="1"/>
  <c r="M959" i="4"/>
  <c r="O959" i="4" s="1"/>
  <c r="M1101" i="4"/>
  <c r="O1101" i="4" s="1"/>
  <c r="M144" i="4"/>
  <c r="O144" i="4" s="1"/>
  <c r="M899" i="4"/>
  <c r="O899" i="4" s="1"/>
  <c r="N1013" i="4"/>
  <c r="P1013" i="4" s="1"/>
  <c r="M847" i="4"/>
  <c r="O847" i="4" s="1"/>
  <c r="M911" i="4"/>
  <c r="O911" i="4" s="1"/>
  <c r="M1125" i="4"/>
  <c r="O1125" i="4" s="1"/>
  <c r="N341" i="4"/>
  <c r="P341" i="4" s="1"/>
  <c r="M183" i="4"/>
  <c r="O183" i="4" s="1"/>
  <c r="M184" i="4"/>
  <c r="O184" i="4" s="1"/>
  <c r="M187" i="4"/>
  <c r="O187" i="4" s="1"/>
  <c r="N147" i="4"/>
  <c r="P147" i="4" s="1"/>
  <c r="M154" i="4"/>
  <c r="O154" i="4" s="1"/>
  <c r="N159" i="4"/>
  <c r="P159" i="4" s="1"/>
  <c r="M148" i="4"/>
  <c r="O148" i="4" s="1"/>
  <c r="M195" i="4"/>
  <c r="O195" i="4" s="1"/>
  <c r="M249" i="4"/>
  <c r="O249" i="4" s="1"/>
  <c r="N259" i="4"/>
  <c r="P259" i="4" s="1"/>
  <c r="M273" i="4"/>
  <c r="O273" i="4" s="1"/>
  <c r="M250" i="4"/>
  <c r="O250" i="4" s="1"/>
  <c r="M261" i="4"/>
  <c r="O261" i="4" s="1"/>
  <c r="M263" i="4"/>
  <c r="O263" i="4" s="1"/>
  <c r="M272" i="4"/>
  <c r="O272" i="4" s="1"/>
  <c r="M274" i="4"/>
  <c r="O274" i="4" s="1"/>
  <c r="N247" i="4"/>
  <c r="P247" i="4" s="1"/>
  <c r="M345" i="4"/>
  <c r="O345" i="4" s="1"/>
  <c r="M357" i="4"/>
  <c r="O357" i="4" s="1"/>
  <c r="N347" i="4"/>
  <c r="P347" i="4" s="1"/>
  <c r="M359" i="4"/>
  <c r="O359" i="4" s="1"/>
  <c r="N376" i="4"/>
  <c r="P376" i="4" s="1"/>
  <c r="M369" i="4"/>
  <c r="O369" i="4" s="1"/>
  <c r="M382" i="4"/>
  <c r="O382" i="4" s="1"/>
  <c r="M365" i="4"/>
  <c r="O365" i="4" s="1"/>
  <c r="M371" i="4"/>
  <c r="O371" i="4" s="1"/>
  <c r="M348" i="4"/>
  <c r="O348" i="4" s="1"/>
  <c r="N364" i="4"/>
  <c r="P364" i="4" s="1"/>
  <c r="M383" i="4"/>
  <c r="O383" i="4" s="1"/>
  <c r="M461" i="4"/>
  <c r="O461" i="4" s="1"/>
  <c r="M472" i="4"/>
  <c r="O472" i="4" s="1"/>
  <c r="M486" i="4"/>
  <c r="O486" i="4" s="1"/>
  <c r="M449" i="4"/>
  <c r="O449" i="4" s="1"/>
  <c r="M474" i="4"/>
  <c r="O474" i="4" s="1"/>
  <c r="M484" i="4"/>
  <c r="O484" i="4" s="1"/>
  <c r="M488" i="4"/>
  <c r="O488" i="4" s="1"/>
  <c r="M577" i="4"/>
  <c r="O577" i="4" s="1"/>
  <c r="M538" i="4"/>
  <c r="O538" i="4" s="1"/>
  <c r="M583" i="4"/>
  <c r="O583" i="4" s="1"/>
  <c r="M535" i="4"/>
  <c r="O535" i="4" s="1"/>
  <c r="N547" i="4"/>
  <c r="P547" i="4" s="1"/>
  <c r="M536" i="4"/>
  <c r="O536" i="4" s="1"/>
  <c r="M576" i="4"/>
  <c r="O576" i="4" s="1"/>
  <c r="M571" i="4"/>
  <c r="O571" i="4" s="1"/>
  <c r="M660" i="4"/>
  <c r="O660" i="4" s="1"/>
  <c r="M678" i="4"/>
  <c r="O678" i="4" s="1"/>
  <c r="M648" i="4"/>
  <c r="O648" i="4" s="1"/>
  <c r="M624" i="4"/>
  <c r="O624" i="4" s="1"/>
  <c r="N630" i="4"/>
  <c r="P630" i="4" s="1"/>
  <c r="N672" i="4"/>
  <c r="P672" i="4" s="1"/>
  <c r="M666" i="4"/>
  <c r="O666" i="4" s="1"/>
  <c r="M679" i="4"/>
  <c r="O679" i="4" s="1"/>
  <c r="M762" i="4"/>
  <c r="O762" i="4" s="1"/>
  <c r="N773" i="4"/>
  <c r="P773" i="4" s="1"/>
  <c r="M764" i="4"/>
  <c r="O764" i="4" s="1"/>
  <c r="M774" i="4"/>
  <c r="O774" i="4" s="1"/>
  <c r="N761" i="4"/>
  <c r="P761" i="4" s="1"/>
  <c r="M765" i="4"/>
  <c r="O765" i="4" s="1"/>
  <c r="M776" i="4"/>
  <c r="O776" i="4" s="1"/>
  <c r="M830" i="4"/>
  <c r="O830" i="4" s="1"/>
  <c r="M842" i="4"/>
  <c r="O842" i="4" s="1"/>
  <c r="M854" i="4"/>
  <c r="O854" i="4" s="1"/>
  <c r="N838" i="4"/>
  <c r="P838" i="4" s="1"/>
  <c r="N850" i="4"/>
  <c r="P850" i="4" s="1"/>
  <c r="M816" i="4"/>
  <c r="O816" i="4" s="1"/>
  <c r="M827" i="4"/>
  <c r="O827" i="4" s="1"/>
  <c r="M834" i="4"/>
  <c r="O834" i="4" s="1"/>
  <c r="M839" i="4"/>
  <c r="O839" i="4" s="1"/>
  <c r="M846" i="4"/>
  <c r="O846" i="4" s="1"/>
  <c r="M851" i="4"/>
  <c r="O851" i="4" s="1"/>
  <c r="N952" i="4"/>
  <c r="P952" i="4" s="1"/>
  <c r="M953" i="4"/>
  <c r="O953" i="4" s="1"/>
  <c r="M964" i="4"/>
  <c r="O964" i="4" s="1"/>
  <c r="M954" i="4"/>
  <c r="O954" i="4" s="1"/>
  <c r="N965" i="4"/>
  <c r="P965" i="4" s="1"/>
  <c r="M955" i="4"/>
  <c r="O955" i="4" s="1"/>
  <c r="M966" i="4"/>
  <c r="O966" i="4" s="1"/>
  <c r="M1041" i="4"/>
  <c r="O1041" i="4" s="1"/>
  <c r="M1042" i="4"/>
  <c r="O1042" i="4" s="1"/>
  <c r="M1019" i="4"/>
  <c r="O1019" i="4" s="1"/>
  <c r="M1028" i="4"/>
  <c r="O1028" i="4" s="1"/>
  <c r="M1029" i="4"/>
  <c r="O1029" i="4" s="1"/>
  <c r="N1043" i="4"/>
  <c r="P1043" i="4" s="1"/>
  <c r="M1016" i="4"/>
  <c r="O1016" i="4" s="1"/>
  <c r="M1044" i="4"/>
  <c r="O1044" i="4" s="1"/>
  <c r="M1030" i="4"/>
  <c r="O1030" i="4" s="1"/>
  <c r="M1017" i="4"/>
  <c r="O1017" i="4" s="1"/>
  <c r="M1046" i="4"/>
  <c r="O1046" i="4" s="1"/>
  <c r="N1118" i="4"/>
  <c r="P1118" i="4" s="1"/>
  <c r="M1145" i="4"/>
  <c r="O1145" i="4" s="1"/>
  <c r="M1120" i="4"/>
  <c r="O1120" i="4" s="1"/>
  <c r="M1135" i="4"/>
  <c r="O1135" i="4" s="1"/>
  <c r="N1112" i="4"/>
  <c r="P1112" i="4" s="1"/>
  <c r="M1121" i="4"/>
  <c r="O1121" i="4" s="1"/>
  <c r="M1136" i="4"/>
  <c r="O1136" i="4" s="1"/>
  <c r="M1132" i="4"/>
  <c r="O1132" i="4" s="1"/>
  <c r="M1147" i="4"/>
  <c r="O1147" i="4" s="1"/>
  <c r="N1155" i="4"/>
  <c r="P1155" i="4" s="1"/>
  <c r="M1129" i="4"/>
  <c r="O1129" i="4" s="1"/>
  <c r="M1141" i="4"/>
  <c r="O1141" i="4" s="1"/>
  <c r="M1085" i="4"/>
  <c r="O1085" i="4" s="1"/>
  <c r="M1097" i="4"/>
  <c r="O1097" i="4" s="1"/>
  <c r="M1109" i="4"/>
  <c r="O1109" i="4" s="1"/>
  <c r="N1153" i="4"/>
  <c r="P1153" i="4" s="1"/>
  <c r="N1130" i="4"/>
  <c r="P1130" i="4" s="1"/>
  <c r="M1081" i="4"/>
  <c r="O1081" i="4" s="1"/>
  <c r="M1093" i="4"/>
  <c r="O1093" i="4" s="1"/>
  <c r="M1105" i="4"/>
  <c r="O1105" i="4" s="1"/>
  <c r="M1117" i="4"/>
  <c r="O1117" i="4" s="1"/>
  <c r="M1154" i="4"/>
  <c r="O1154" i="4" s="1"/>
  <c r="M1160" i="4"/>
  <c r="O1160" i="4" s="1"/>
  <c r="N1142" i="4"/>
  <c r="P1142" i="4" s="1"/>
  <c r="M1076" i="4"/>
  <c r="O1076" i="4" s="1"/>
  <c r="M1119" i="4"/>
  <c r="O1119" i="4" s="1"/>
  <c r="M1131" i="4"/>
  <c r="O1131" i="4" s="1"/>
  <c r="M1143" i="4"/>
  <c r="O1143" i="4" s="1"/>
  <c r="M1034" i="4"/>
  <c r="O1034" i="4" s="1"/>
  <c r="M1035" i="4"/>
  <c r="O1035" i="4" s="1"/>
  <c r="N999" i="4"/>
  <c r="P999" i="4" s="1"/>
  <c r="N1011" i="4"/>
  <c r="P1011" i="4" s="1"/>
  <c r="M997" i="4"/>
  <c r="O997" i="4" s="1"/>
  <c r="M1009" i="4"/>
  <c r="O1009" i="4" s="1"/>
  <c r="M891" i="4"/>
  <c r="O891" i="4" s="1"/>
  <c r="N903" i="4"/>
  <c r="P903" i="4" s="1"/>
  <c r="M961" i="4"/>
  <c r="O961" i="4" s="1"/>
  <c r="M892" i="4"/>
  <c r="O892" i="4" s="1"/>
  <c r="M904" i="4"/>
  <c r="O904" i="4" s="1"/>
  <c r="M956" i="4"/>
  <c r="O956" i="4" s="1"/>
  <c r="M968" i="4"/>
  <c r="O968" i="4" s="1"/>
  <c r="M889" i="4"/>
  <c r="O889" i="4" s="1"/>
  <c r="M897" i="4"/>
  <c r="O897" i="4" s="1"/>
  <c r="M905" i="4"/>
  <c r="O905" i="4" s="1"/>
  <c r="M913" i="4"/>
  <c r="O913" i="4" s="1"/>
  <c r="M951" i="4"/>
  <c r="O951" i="4" s="1"/>
  <c r="M957" i="4"/>
  <c r="O957" i="4" s="1"/>
  <c r="M963" i="4"/>
  <c r="O963" i="4" s="1"/>
  <c r="M969" i="4"/>
  <c r="O969" i="4" s="1"/>
  <c r="N885" i="4"/>
  <c r="P885" i="4" s="1"/>
  <c r="N893" i="4"/>
  <c r="P893" i="4" s="1"/>
  <c r="N901" i="4"/>
  <c r="P901" i="4" s="1"/>
  <c r="N909" i="4"/>
  <c r="P909" i="4" s="1"/>
  <c r="M962" i="4"/>
  <c r="O962" i="4" s="1"/>
  <c r="M817" i="4"/>
  <c r="O817" i="4" s="1"/>
  <c r="M812" i="4"/>
  <c r="O812" i="4" s="1"/>
  <c r="N832" i="4"/>
  <c r="P832" i="4" s="1"/>
  <c r="N806" i="4"/>
  <c r="P806" i="4" s="1"/>
  <c r="N818" i="4"/>
  <c r="P818" i="4" s="1"/>
  <c r="N805" i="4"/>
  <c r="P805" i="4" s="1"/>
  <c r="M844" i="4"/>
  <c r="O844" i="4" s="1"/>
  <c r="M856" i="4"/>
  <c r="O856" i="4" s="1"/>
  <c r="M807" i="4"/>
  <c r="O807" i="4" s="1"/>
  <c r="M813" i="4"/>
  <c r="O813" i="4" s="1"/>
  <c r="M819" i="4"/>
  <c r="O819" i="4" s="1"/>
  <c r="M829" i="4"/>
  <c r="O829" i="4" s="1"/>
  <c r="M833" i="4"/>
  <c r="O833" i="4" s="1"/>
  <c r="M837" i="4"/>
  <c r="O837" i="4" s="1"/>
  <c r="M841" i="4"/>
  <c r="O841" i="4" s="1"/>
  <c r="M845" i="4"/>
  <c r="O845" i="4" s="1"/>
  <c r="M849" i="4"/>
  <c r="O849" i="4" s="1"/>
  <c r="M853" i="4"/>
  <c r="O853" i="4" s="1"/>
  <c r="M857" i="4"/>
  <c r="O857" i="4" s="1"/>
  <c r="M831" i="4"/>
  <c r="O831" i="4" s="1"/>
  <c r="M843" i="4"/>
  <c r="O843" i="4" s="1"/>
  <c r="M855" i="4"/>
  <c r="O855" i="4" s="1"/>
  <c r="M760" i="4"/>
  <c r="O760" i="4" s="1"/>
  <c r="M772" i="4"/>
  <c r="O772" i="4" s="1"/>
  <c r="M697" i="4"/>
  <c r="O697" i="4" s="1"/>
  <c r="M701" i="4"/>
  <c r="O701" i="4" s="1"/>
  <c r="M709" i="4"/>
  <c r="O709" i="4" s="1"/>
  <c r="M713" i="4"/>
  <c r="O713" i="4" s="1"/>
  <c r="M721" i="4"/>
  <c r="O721" i="4" s="1"/>
  <c r="M725" i="4"/>
  <c r="O725" i="4" s="1"/>
  <c r="N771" i="4"/>
  <c r="P771" i="4" s="1"/>
  <c r="M722" i="4"/>
  <c r="O722" i="4" s="1"/>
  <c r="N698" i="4"/>
  <c r="P698" i="4" s="1"/>
  <c r="N702" i="4"/>
  <c r="P702" i="4" s="1"/>
  <c r="N710" i="4"/>
  <c r="P710" i="4" s="1"/>
  <c r="N714" i="4"/>
  <c r="P714" i="4" s="1"/>
  <c r="N726" i="4"/>
  <c r="P726" i="4" s="1"/>
  <c r="M769" i="4"/>
  <c r="O769" i="4" s="1"/>
  <c r="M673" i="4"/>
  <c r="O673" i="4" s="1"/>
  <c r="N649" i="4"/>
  <c r="P649" i="4" s="1"/>
  <c r="N661" i="4"/>
  <c r="P661" i="4" s="1"/>
  <c r="M601" i="4"/>
  <c r="O601" i="4" s="1"/>
  <c r="M613" i="4"/>
  <c r="O613" i="4" s="1"/>
  <c r="M625" i="4"/>
  <c r="O625" i="4" s="1"/>
  <c r="M644" i="4"/>
  <c r="O644" i="4" s="1"/>
  <c r="M650" i="4"/>
  <c r="O650" i="4" s="1"/>
  <c r="M656" i="4"/>
  <c r="O656" i="4" s="1"/>
  <c r="M662" i="4"/>
  <c r="O662" i="4" s="1"/>
  <c r="M668" i="4"/>
  <c r="O668" i="4" s="1"/>
  <c r="M674" i="4"/>
  <c r="O674" i="4" s="1"/>
  <c r="M680" i="4"/>
  <c r="O680" i="4" s="1"/>
  <c r="M651" i="4"/>
  <c r="O651" i="4" s="1"/>
  <c r="M663" i="4"/>
  <c r="O663" i="4" s="1"/>
  <c r="M675" i="4"/>
  <c r="O675" i="4" s="1"/>
  <c r="M602" i="4"/>
  <c r="O602" i="4" s="1"/>
  <c r="M614" i="4"/>
  <c r="O614" i="4" s="1"/>
  <c r="M626" i="4"/>
  <c r="O626" i="4" s="1"/>
  <c r="M653" i="4"/>
  <c r="O653" i="4" s="1"/>
  <c r="M665" i="4"/>
  <c r="O665" i="4" s="1"/>
  <c r="M677" i="4"/>
  <c r="O677" i="4" s="1"/>
  <c r="N603" i="4"/>
  <c r="P603" i="4" s="1"/>
  <c r="N615" i="4"/>
  <c r="P615" i="4" s="1"/>
  <c r="N627" i="4"/>
  <c r="P627" i="4" s="1"/>
  <c r="M652" i="4"/>
  <c r="O652" i="4" s="1"/>
  <c r="M664" i="4"/>
  <c r="O664" i="4" s="1"/>
  <c r="M676" i="4"/>
  <c r="O676" i="4" s="1"/>
  <c r="N542" i="4"/>
  <c r="P542" i="4" s="1"/>
  <c r="N578" i="4"/>
  <c r="P578" i="4" s="1"/>
  <c r="M567" i="4"/>
  <c r="O567" i="4" s="1"/>
  <c r="M579" i="4"/>
  <c r="O579" i="4" s="1"/>
  <c r="M519" i="4"/>
  <c r="O519" i="4" s="1"/>
  <c r="M531" i="4"/>
  <c r="O531" i="4" s="1"/>
  <c r="M543" i="4"/>
  <c r="O543" i="4" s="1"/>
  <c r="M568" i="4"/>
  <c r="O568" i="4" s="1"/>
  <c r="M580" i="4"/>
  <c r="O580" i="4" s="1"/>
  <c r="M520" i="4"/>
  <c r="O520" i="4" s="1"/>
  <c r="M544" i="4"/>
  <c r="O544" i="4" s="1"/>
  <c r="M581" i="4"/>
  <c r="O581" i="4" s="1"/>
  <c r="N569" i="4"/>
  <c r="P569" i="4" s="1"/>
  <c r="M570" i="4"/>
  <c r="O570" i="4" s="1"/>
  <c r="M582" i="4"/>
  <c r="O582" i="4" s="1"/>
  <c r="M517" i="4"/>
  <c r="O517" i="4" s="1"/>
  <c r="M521" i="4"/>
  <c r="O521" i="4" s="1"/>
  <c r="M525" i="4"/>
  <c r="O525" i="4" s="1"/>
  <c r="M529" i="4"/>
  <c r="O529" i="4" s="1"/>
  <c r="M533" i="4"/>
  <c r="O533" i="4" s="1"/>
  <c r="M537" i="4"/>
  <c r="O537" i="4" s="1"/>
  <c r="M541" i="4"/>
  <c r="O541" i="4" s="1"/>
  <c r="M545" i="4"/>
  <c r="O545" i="4" s="1"/>
  <c r="M532" i="4"/>
  <c r="O532" i="4" s="1"/>
  <c r="M473" i="4"/>
  <c r="O473" i="4" s="1"/>
  <c r="M482" i="4"/>
  <c r="O482" i="4" s="1"/>
  <c r="N446" i="4"/>
  <c r="P446" i="4" s="1"/>
  <c r="N458" i="4"/>
  <c r="P458" i="4" s="1"/>
  <c r="N470" i="4"/>
  <c r="P470" i="4" s="1"/>
  <c r="M447" i="4"/>
  <c r="O447" i="4" s="1"/>
  <c r="M459" i="4"/>
  <c r="O459" i="4" s="1"/>
  <c r="M471" i="4"/>
  <c r="O471" i="4" s="1"/>
  <c r="M483" i="4"/>
  <c r="O483" i="4" s="1"/>
  <c r="M442" i="4"/>
  <c r="O442" i="4" s="1"/>
  <c r="M448" i="4"/>
  <c r="O448" i="4" s="1"/>
  <c r="M485" i="4"/>
  <c r="O485" i="4" s="1"/>
  <c r="M386" i="4"/>
  <c r="O386" i="4" s="1"/>
  <c r="M381" i="4"/>
  <c r="O381" i="4" s="1"/>
  <c r="M387" i="4"/>
  <c r="O387" i="4" s="1"/>
  <c r="M346" i="4"/>
  <c r="O346" i="4" s="1"/>
  <c r="M350" i="4"/>
  <c r="O350" i="4" s="1"/>
  <c r="M354" i="4"/>
  <c r="O354" i="4" s="1"/>
  <c r="M358" i="4"/>
  <c r="O358" i="4" s="1"/>
  <c r="M362" i="4"/>
  <c r="O362" i="4" s="1"/>
  <c r="M366" i="4"/>
  <c r="O366" i="4" s="1"/>
  <c r="M370" i="4"/>
  <c r="O370" i="4" s="1"/>
  <c r="M374" i="4"/>
  <c r="O374" i="4" s="1"/>
  <c r="M388" i="4"/>
  <c r="O388" i="4" s="1"/>
  <c r="M363" i="4"/>
  <c r="O363" i="4" s="1"/>
  <c r="M375" i="4"/>
  <c r="O375" i="4" s="1"/>
  <c r="N377" i="4"/>
  <c r="P377" i="4" s="1"/>
  <c r="N389" i="4"/>
  <c r="P389" i="4" s="1"/>
  <c r="M351" i="4"/>
  <c r="O351" i="4" s="1"/>
  <c r="M242" i="4"/>
  <c r="O242" i="4" s="1"/>
  <c r="M254" i="4"/>
  <c r="O254" i="4" s="1"/>
  <c r="N231" i="4"/>
  <c r="P231" i="4" s="1"/>
  <c r="N268" i="4"/>
  <c r="P268" i="4" s="1"/>
  <c r="M269" i="4"/>
  <c r="O269" i="4" s="1"/>
  <c r="M243" i="4"/>
  <c r="O243" i="4" s="1"/>
  <c r="M255" i="4"/>
  <c r="O255" i="4" s="1"/>
  <c r="M271" i="4"/>
  <c r="O271" i="4" s="1"/>
  <c r="M232" i="4"/>
  <c r="O232" i="4" s="1"/>
  <c r="M236" i="4"/>
  <c r="O236" i="4" s="1"/>
  <c r="M244" i="4"/>
  <c r="O244" i="4" s="1"/>
  <c r="M248" i="4"/>
  <c r="O248" i="4" s="1"/>
  <c r="M256" i="4"/>
  <c r="O256" i="4" s="1"/>
  <c r="M260" i="4"/>
  <c r="O260" i="4" s="1"/>
  <c r="M230" i="4"/>
  <c r="O230" i="4" s="1"/>
  <c r="N160" i="4"/>
  <c r="P160" i="4" s="1"/>
  <c r="M185" i="4"/>
  <c r="O185" i="4" s="1"/>
  <c r="M196" i="4"/>
  <c r="O196" i="4" s="1"/>
  <c r="M141" i="4"/>
  <c r="O141" i="4" s="1"/>
  <c r="M149" i="4"/>
  <c r="O149" i="4" s="1"/>
  <c r="M153" i="4"/>
  <c r="O153" i="4" s="1"/>
  <c r="M161" i="4"/>
  <c r="O161" i="4" s="1"/>
  <c r="M165" i="4"/>
  <c r="O165" i="4" s="1"/>
  <c r="M186" i="4"/>
  <c r="O186" i="4" s="1"/>
  <c r="M197" i="4"/>
  <c r="O197" i="4" s="1"/>
  <c r="M146" i="4"/>
  <c r="O146" i="4" s="1"/>
  <c r="M150" i="4"/>
  <c r="O150" i="4" s="1"/>
  <c r="M158" i="4"/>
  <c r="O158" i="4" s="1"/>
  <c r="N138" i="4"/>
  <c r="P138" i="4" s="1"/>
  <c r="N162" i="4"/>
  <c r="P162" i="4" s="1"/>
  <c r="M182" i="4"/>
  <c r="O182" i="4" s="1"/>
  <c r="M194" i="4"/>
  <c r="O194" i="4" s="1"/>
  <c r="M92" i="4"/>
  <c r="O92" i="4" s="1"/>
  <c r="N97" i="4"/>
  <c r="P97" i="4" s="1"/>
  <c r="N91" i="4"/>
  <c r="P91" i="4" s="1"/>
  <c r="N90" i="4"/>
  <c r="P90" i="4" s="1"/>
  <c r="M95" i="4"/>
  <c r="O95" i="4" s="1"/>
  <c r="M93" i="4"/>
  <c r="O93" i="4" s="1"/>
  <c r="M94" i="4"/>
  <c r="O94" i="4" s="1"/>
  <c r="M96" i="4"/>
  <c r="O96" i="4" s="1"/>
  <c r="M98" i="4"/>
  <c r="O98" i="4" s="1"/>
  <c r="M101" i="4"/>
  <c r="O101" i="4" s="1"/>
  <c r="M50" i="4"/>
  <c r="O50" i="4" s="1"/>
  <c r="M51" i="4"/>
  <c r="O51" i="4" s="1"/>
  <c r="M77" i="4"/>
  <c r="O77" i="4" s="1"/>
  <c r="M87" i="4"/>
  <c r="O87" i="4" s="1"/>
  <c r="N75" i="4"/>
  <c r="P75" i="4" s="1"/>
  <c r="M80" i="4"/>
  <c r="O80" i="4" s="1"/>
  <c r="M89" i="4"/>
  <c r="O89" i="4" s="1"/>
  <c r="M85" i="4"/>
  <c r="O85" i="4" s="1"/>
  <c r="M99" i="4"/>
  <c r="O99" i="4" s="1"/>
  <c r="M74" i="4"/>
  <c r="O74" i="4" s="1"/>
  <c r="N46" i="4"/>
  <c r="P46" i="4" s="1"/>
  <c r="M69" i="4"/>
  <c r="O69" i="4" s="1"/>
  <c r="N79" i="4"/>
  <c r="P79" i="4" s="1"/>
  <c r="M84" i="4"/>
  <c r="O84" i="4" s="1"/>
  <c r="N100" i="4"/>
  <c r="P100" i="4" s="1"/>
  <c r="M78" i="4"/>
  <c r="O78" i="4" s="1"/>
  <c r="M83" i="4"/>
  <c r="O83" i="4" s="1"/>
  <c r="N76" i="4"/>
  <c r="P76" i="4" s="1"/>
  <c r="M81" i="4"/>
  <c r="O81" i="4" s="1"/>
  <c r="M102" i="4"/>
  <c r="O102" i="4" s="1"/>
  <c r="M66" i="4"/>
  <c r="O66" i="4" s="1"/>
  <c r="M88" i="4"/>
  <c r="O88" i="4" s="1"/>
  <c r="M82" i="4"/>
  <c r="O82" i="4" s="1"/>
  <c r="M103" i="4"/>
  <c r="O103" i="4" s="1"/>
  <c r="M86" i="4"/>
  <c r="O86" i="4" s="1"/>
  <c r="N52" i="4"/>
  <c r="P52" i="4" s="1"/>
  <c r="M39" i="4"/>
  <c r="O39" i="4" s="1"/>
  <c r="N43" i="4"/>
  <c r="P43" i="4" s="1"/>
  <c r="M40" i="4"/>
  <c r="O40" i="4" s="1"/>
  <c r="M48" i="4"/>
  <c r="O48" i="4" s="1"/>
  <c r="M54" i="4"/>
  <c r="O54" i="4" s="1"/>
  <c r="N41" i="4"/>
  <c r="P41" i="4" s="1"/>
  <c r="N47" i="4"/>
  <c r="P47" i="4" s="1"/>
  <c r="N65" i="4"/>
  <c r="P65" i="4" s="1"/>
  <c r="N44" i="4"/>
  <c r="P44" i="4" s="1"/>
  <c r="M49" i="4"/>
  <c r="O49" i="4" s="1"/>
  <c r="M53" i="4"/>
  <c r="O53" i="4" s="1"/>
  <c r="M67" i="4"/>
  <c r="O67" i="4" s="1"/>
  <c r="M45" i="4"/>
  <c r="O45" i="4" s="1"/>
  <c r="M68" i="4"/>
  <c r="O68" i="4" s="1"/>
  <c r="M42" i="4"/>
  <c r="O42" i="4" s="1"/>
  <c r="C30" i="33"/>
  <c r="D30" i="33"/>
  <c r="E30" i="33"/>
  <c r="C30" i="32"/>
  <c r="D30" i="32"/>
  <c r="F30" i="32"/>
  <c r="C30" i="23"/>
  <c r="D30" i="23"/>
  <c r="F30" i="23"/>
  <c r="C30" i="22"/>
  <c r="D30" i="22"/>
  <c r="E30" i="22"/>
  <c r="C30" i="20"/>
  <c r="D30" i="20"/>
  <c r="E30" i="20"/>
  <c r="C30" i="21"/>
  <c r="E30" i="19"/>
  <c r="F30" i="19"/>
  <c r="AL2493" i="1"/>
  <c r="AQ2490" i="1"/>
  <c r="AL2489" i="1"/>
  <c r="AL2484" i="1"/>
  <c r="AL2487" i="1"/>
  <c r="AQ2487" i="1"/>
  <c r="AL2494" i="1"/>
  <c r="AL2488" i="1"/>
  <c r="AL2491" i="1"/>
  <c r="AL2480" i="1"/>
  <c r="AQ2494" i="1"/>
  <c r="AL2486" i="1"/>
  <c r="AL2483" i="1"/>
  <c r="AL2485" i="1"/>
  <c r="AL2492" i="1"/>
  <c r="AL2495" i="1"/>
  <c r="AQ2480" i="1"/>
  <c r="AL2481" i="1"/>
  <c r="AQ2483" i="1"/>
  <c r="AL2479" i="1"/>
  <c r="AL2482" i="1"/>
  <c r="AL2197" i="1"/>
  <c r="AL2200" i="1"/>
  <c r="AL2243" i="1"/>
  <c r="AL2251" i="1"/>
  <c r="AL2249" i="1"/>
  <c r="AL2169" i="1"/>
  <c r="AL2253" i="1"/>
  <c r="AL2178" i="1"/>
  <c r="AL2196" i="1"/>
  <c r="AL2199" i="1"/>
  <c r="AL2202" i="1"/>
  <c r="AL2245" i="1"/>
  <c r="AL2247" i="1"/>
  <c r="AL2128" i="1"/>
  <c r="AL2134" i="1"/>
  <c r="AL2187" i="1"/>
  <c r="AL2252" i="1"/>
  <c r="AL2195" i="1"/>
  <c r="AL2198" i="1"/>
  <c r="AL2201" i="1"/>
  <c r="AL2244" i="1"/>
  <c r="AL2167" i="1"/>
  <c r="AL2246" i="1"/>
  <c r="AL2180" i="1"/>
  <c r="AL2248" i="1"/>
  <c r="AL2250" i="1"/>
  <c r="AL2194" i="1"/>
  <c r="AL2126" i="1"/>
  <c r="AL2183" i="1"/>
  <c r="AL2181" i="1"/>
  <c r="AL2186" i="1"/>
  <c r="AL2173" i="1"/>
  <c r="AL2176" i="1"/>
  <c r="AL2184" i="1"/>
  <c r="AL2172" i="1"/>
  <c r="AL2179" i="1"/>
  <c r="AL2182" i="1"/>
  <c r="AL2185" i="1"/>
  <c r="AL2133" i="1"/>
  <c r="AL2170" i="1"/>
  <c r="AL2175" i="1"/>
  <c r="AL2137" i="1"/>
  <c r="AL2129" i="1"/>
  <c r="AL2138" i="1"/>
  <c r="AL2143" i="1"/>
  <c r="AL2001" i="1"/>
  <c r="AL2168" i="1"/>
  <c r="AL2171" i="1"/>
  <c r="AL2174" i="1"/>
  <c r="AL2144" i="1"/>
  <c r="AL2135" i="1"/>
  <c r="AL2142" i="1"/>
  <c r="AL2113" i="1"/>
  <c r="AL2130" i="1"/>
  <c r="AL2139" i="1"/>
  <c r="AL2132" i="1"/>
  <c r="AL2141" i="1"/>
  <c r="AL2127" i="1"/>
  <c r="AL2131" i="1"/>
  <c r="AL2136" i="1"/>
  <c r="AL2140" i="1"/>
  <c r="AL2145" i="1"/>
  <c r="AL1998" i="1"/>
  <c r="AL1986" i="1"/>
  <c r="AL2110" i="1"/>
  <c r="AL2000" i="1"/>
  <c r="AL2003" i="1"/>
  <c r="AL2112" i="1"/>
  <c r="AL1549" i="1"/>
  <c r="AL1989" i="1"/>
  <c r="AL1999" i="1"/>
  <c r="AL2002" i="1"/>
  <c r="AL2111" i="1"/>
  <c r="AL2114" i="1"/>
  <c r="AL1992" i="1"/>
  <c r="AL1995" i="1"/>
  <c r="AL1988" i="1"/>
  <c r="AL1991" i="1"/>
  <c r="AL1994" i="1"/>
  <c r="AL1987" i="1"/>
  <c r="AL1990" i="1"/>
  <c r="AL1993" i="1"/>
  <c r="AL1996" i="1"/>
  <c r="AL1546" i="1"/>
  <c r="AL1552" i="1"/>
  <c r="AL1555" i="1"/>
  <c r="AL1557" i="1"/>
  <c r="AL1766" i="1"/>
  <c r="A28" i="37"/>
  <c r="AL1548" i="1"/>
  <c r="AL1551" i="1"/>
  <c r="AL1554" i="1"/>
  <c r="AL1560" i="1"/>
  <c r="B29" i="42"/>
  <c r="B25" i="35"/>
  <c r="B22" i="36"/>
  <c r="AL1547" i="1"/>
  <c r="AL1550" i="1"/>
  <c r="AL1553" i="1"/>
  <c r="AL1556" i="1"/>
  <c r="AL1763" i="1"/>
  <c r="B23" i="36"/>
  <c r="A29" i="37"/>
  <c r="B28" i="36"/>
  <c r="A25" i="39"/>
  <c r="AL1559" i="1"/>
  <c r="AL1762" i="1"/>
  <c r="AL1765" i="1"/>
  <c r="B29" i="36"/>
  <c r="A26" i="39"/>
  <c r="A23" i="41"/>
  <c r="A28" i="41"/>
  <c r="A29" i="41"/>
  <c r="A25" i="43"/>
  <c r="AL1558" i="1"/>
  <c r="AL1561" i="1"/>
  <c r="AL1764" i="1"/>
  <c r="AL1767" i="1"/>
  <c r="B27" i="34"/>
  <c r="B23" i="38"/>
  <c r="A26" i="43"/>
  <c r="B29" i="38"/>
  <c r="B27" i="40"/>
  <c r="A23" i="37"/>
  <c r="B23" i="42"/>
  <c r="B20" i="33"/>
  <c r="A23" i="34"/>
  <c r="A29" i="34"/>
  <c r="A27" i="35"/>
  <c r="A25" i="36"/>
  <c r="B24" i="37"/>
  <c r="A26" i="38"/>
  <c r="B27" i="39"/>
  <c r="A23" i="40"/>
  <c r="A29" i="40"/>
  <c r="B24" i="41"/>
  <c r="A26" i="42"/>
  <c r="B27" i="43"/>
  <c r="A27" i="44"/>
  <c r="B23" i="34"/>
  <c r="B29" i="34"/>
  <c r="B27" i="35"/>
  <c r="B25" i="36"/>
  <c r="A25" i="37"/>
  <c r="B26" i="38"/>
  <c r="A22" i="39"/>
  <c r="A28" i="39"/>
  <c r="B23" i="40"/>
  <c r="B29" i="40"/>
  <c r="A25" i="41"/>
  <c r="B26" i="42"/>
  <c r="A22" i="43"/>
  <c r="A28" i="43"/>
  <c r="B27" i="44"/>
  <c r="A24" i="34"/>
  <c r="A22" i="35"/>
  <c r="A28" i="35"/>
  <c r="A26" i="36"/>
  <c r="B25" i="37"/>
  <c r="A27" i="38"/>
  <c r="B22" i="39"/>
  <c r="B28" i="39"/>
  <c r="A24" i="40"/>
  <c r="B25" i="41"/>
  <c r="A27" i="42"/>
  <c r="B22" i="43"/>
  <c r="B28" i="43"/>
  <c r="A22" i="44"/>
  <c r="A28" i="44"/>
  <c r="B20" i="32"/>
  <c r="B22" i="33"/>
  <c r="B24" i="34"/>
  <c r="B22" i="35"/>
  <c r="B28" i="35"/>
  <c r="B26" i="36"/>
  <c r="A26" i="37"/>
  <c r="B27" i="38"/>
  <c r="A23" i="39"/>
  <c r="A29" i="39"/>
  <c r="B24" i="40"/>
  <c r="A26" i="41"/>
  <c r="B27" i="42"/>
  <c r="A23" i="43"/>
  <c r="A29" i="43"/>
  <c r="B22" i="44"/>
  <c r="B28" i="44"/>
  <c r="A25" i="34"/>
  <c r="A23" i="35"/>
  <c r="A29" i="35"/>
  <c r="A27" i="36"/>
  <c r="B26" i="37"/>
  <c r="A22" i="38"/>
  <c r="A28" i="38"/>
  <c r="B23" i="39"/>
  <c r="B29" i="39"/>
  <c r="A25" i="40"/>
  <c r="B26" i="41"/>
  <c r="A22" i="42"/>
  <c r="A28" i="42"/>
  <c r="B23" i="43"/>
  <c r="B29" i="43"/>
  <c r="A23" i="44"/>
  <c r="A29" i="44"/>
  <c r="AL332" i="1"/>
  <c r="B22" i="20"/>
  <c r="B25" i="34"/>
  <c r="B23" i="35"/>
  <c r="B29" i="35"/>
  <c r="B27" i="36"/>
  <c r="A27" i="37"/>
  <c r="B22" i="38"/>
  <c r="B28" i="38"/>
  <c r="A24" i="39"/>
  <c r="B25" i="40"/>
  <c r="A27" i="41"/>
  <c r="B22" i="42"/>
  <c r="B28" i="42"/>
  <c r="A24" i="43"/>
  <c r="B23" i="44"/>
  <c r="B29" i="44"/>
  <c r="AL333" i="1"/>
  <c r="B21" i="20"/>
  <c r="B22" i="32"/>
  <c r="A26" i="34"/>
  <c r="A24" i="35"/>
  <c r="A22" i="36"/>
  <c r="A28" i="36"/>
  <c r="B27" i="37"/>
  <c r="A23" i="38"/>
  <c r="A29" i="38"/>
  <c r="B24" i="39"/>
  <c r="A26" i="40"/>
  <c r="A23" i="42"/>
  <c r="A29" i="42"/>
  <c r="B24" i="43"/>
  <c r="A24" i="44"/>
  <c r="B24" i="35"/>
  <c r="A22" i="41"/>
  <c r="B24" i="44"/>
  <c r="B26" i="34"/>
  <c r="A22" i="37"/>
  <c r="B26" i="40"/>
  <c r="A27" i="34"/>
  <c r="A25" i="35"/>
  <c r="A23" i="36"/>
  <c r="A29" i="36"/>
  <c r="B22" i="37"/>
  <c r="B28" i="37"/>
  <c r="A24" i="38"/>
  <c r="B25" i="39"/>
  <c r="A27" i="40"/>
  <c r="B22" i="41"/>
  <c r="B28" i="41"/>
  <c r="A24" i="42"/>
  <c r="B25" i="43"/>
  <c r="A25" i="44"/>
  <c r="B24" i="38"/>
  <c r="B24" i="42"/>
  <c r="B25" i="44"/>
  <c r="A22" i="34"/>
  <c r="A28" i="34"/>
  <c r="A26" i="35"/>
  <c r="A24" i="36"/>
  <c r="B23" i="37"/>
  <c r="B29" i="37"/>
  <c r="A25" i="38"/>
  <c r="B26" i="39"/>
  <c r="A22" i="40"/>
  <c r="A28" i="40"/>
  <c r="B23" i="41"/>
  <c r="A25" i="42"/>
  <c r="B26" i="43"/>
  <c r="B22" i="34"/>
  <c r="B28" i="34"/>
  <c r="B26" i="35"/>
  <c r="B24" i="36"/>
  <c r="A24" i="37"/>
  <c r="B25" i="38"/>
  <c r="A27" i="39"/>
  <c r="A24" i="41"/>
  <c r="B25" i="42"/>
  <c r="A27" i="43"/>
  <c r="D17" i="35"/>
  <c r="L854" i="1" s="1"/>
  <c r="E17" i="35"/>
  <c r="L855" i="1" s="1"/>
  <c r="H17" i="34"/>
  <c r="I17" i="34"/>
  <c r="G17" i="34"/>
  <c r="L17" i="34"/>
  <c r="C17" i="34"/>
  <c r="D17" i="34"/>
  <c r="K17" i="34"/>
  <c r="L30" i="19"/>
  <c r="B21" i="33"/>
  <c r="B21" i="32"/>
  <c r="B17" i="12"/>
  <c r="B17" i="33"/>
  <c r="B17" i="32"/>
  <c r="B17" i="20"/>
  <c r="AQ335" i="1"/>
  <c r="B18" i="33"/>
  <c r="B18" i="20"/>
  <c r="E30" i="23"/>
  <c r="B19" i="32"/>
  <c r="B19" i="20"/>
  <c r="J30" i="23"/>
  <c r="B23" i="10"/>
  <c r="B23" i="33"/>
  <c r="B23" i="32"/>
  <c r="B23" i="20"/>
  <c r="B24" i="33"/>
  <c r="B24" i="20"/>
  <c r="B24" i="32"/>
  <c r="G30" i="33"/>
  <c r="C26" i="33"/>
  <c r="C54" i="33" s="1"/>
  <c r="D26" i="33"/>
  <c r="D54" i="33" s="1"/>
  <c r="E26" i="33"/>
  <c r="E54" i="33" s="1"/>
  <c r="J30" i="33"/>
  <c r="F26" i="33"/>
  <c r="F54" i="33" s="1"/>
  <c r="G26" i="33"/>
  <c r="G54" i="33" s="1"/>
  <c r="J26" i="33"/>
  <c r="J54" i="33" s="1"/>
  <c r="H26" i="33"/>
  <c r="H54" i="33" s="1"/>
  <c r="K26" i="33"/>
  <c r="K54" i="33" s="1"/>
  <c r="L26" i="33"/>
  <c r="L54" i="33" s="1"/>
  <c r="M26" i="33"/>
  <c r="M54" i="33" s="1"/>
  <c r="N26" i="33"/>
  <c r="N54" i="33" s="1"/>
  <c r="J26" i="32"/>
  <c r="J54" i="32" s="1"/>
  <c r="F26" i="32"/>
  <c r="F54" i="32" s="1"/>
  <c r="K26" i="32"/>
  <c r="K54" i="32" s="1"/>
  <c r="L26" i="32"/>
  <c r="L54" i="32" s="1"/>
  <c r="E30" i="32"/>
  <c r="M26" i="32"/>
  <c r="M54" i="32" s="1"/>
  <c r="N26" i="32"/>
  <c r="N54" i="32" s="1"/>
  <c r="C26" i="20"/>
  <c r="C54" i="20" s="1"/>
  <c r="B36" i="15"/>
  <c r="B37" i="15"/>
  <c r="B39" i="15"/>
  <c r="B37" i="27"/>
  <c r="B49" i="25"/>
  <c r="B50" i="25"/>
  <c r="B36" i="31"/>
  <c r="B36" i="25"/>
  <c r="B55" i="27"/>
  <c r="B51" i="25"/>
  <c r="B49" i="28"/>
  <c r="A24" i="29"/>
  <c r="B46" i="31"/>
  <c r="B49" i="15"/>
  <c r="B49" i="26"/>
  <c r="B56" i="27"/>
  <c r="B50" i="28"/>
  <c r="B47" i="31"/>
  <c r="B45" i="16"/>
  <c r="B47" i="27"/>
  <c r="B44" i="31"/>
  <c r="B48" i="27"/>
  <c r="B23" i="11"/>
  <c r="B51" i="15"/>
  <c r="B51" i="26"/>
  <c r="B51" i="31"/>
  <c r="B48" i="28"/>
  <c r="B47" i="17"/>
  <c r="B44" i="16"/>
  <c r="B45" i="31"/>
  <c r="B50" i="15"/>
  <c r="B50" i="26"/>
  <c r="B57" i="27"/>
  <c r="B48" i="31"/>
  <c r="B48" i="17"/>
  <c r="B42" i="27"/>
  <c r="B55" i="15"/>
  <c r="B43" i="27"/>
  <c r="B56" i="15"/>
  <c r="B44" i="27"/>
  <c r="B38" i="16"/>
  <c r="B57" i="15"/>
  <c r="B57" i="17"/>
  <c r="A22" i="25"/>
  <c r="A22" i="26"/>
  <c r="B45" i="27"/>
  <c r="B51" i="28"/>
  <c r="B49" i="31"/>
  <c r="A24" i="17"/>
  <c r="B37" i="16"/>
  <c r="B43" i="15"/>
  <c r="B36" i="17"/>
  <c r="A24" i="25"/>
  <c r="B36" i="26"/>
  <c r="B46" i="27"/>
  <c r="B38" i="29"/>
  <c r="B50" i="31"/>
  <c r="B57" i="16"/>
  <c r="B44" i="15"/>
  <c r="B37" i="17"/>
  <c r="B37" i="26"/>
  <c r="A22" i="27"/>
  <c r="A29" i="31"/>
  <c r="B38" i="17"/>
  <c r="B38" i="26"/>
  <c r="B50" i="29"/>
  <c r="A22" i="30"/>
  <c r="B56" i="31"/>
  <c r="B51" i="16"/>
  <c r="B46" i="15"/>
  <c r="B39" i="17"/>
  <c r="B38" i="25"/>
  <c r="B39" i="26"/>
  <c r="A27" i="27"/>
  <c r="B49" i="27"/>
  <c r="A27" i="28"/>
  <c r="B51" i="29"/>
  <c r="A29" i="30"/>
  <c r="B37" i="31"/>
  <c r="B57" i="31"/>
  <c r="A29" i="16"/>
  <c r="B47" i="16"/>
  <c r="B47" i="15"/>
  <c r="B45" i="17"/>
  <c r="B39" i="25"/>
  <c r="B47" i="26"/>
  <c r="A29" i="27"/>
  <c r="B53" i="27"/>
  <c r="B36" i="28"/>
  <c r="B38" i="31"/>
  <c r="A27" i="24"/>
  <c r="B56" i="16"/>
  <c r="B45" i="15"/>
  <c r="B37" i="25"/>
  <c r="B46" i="16"/>
  <c r="B48" i="15"/>
  <c r="B46" i="17"/>
  <c r="B48" i="25"/>
  <c r="B48" i="26"/>
  <c r="B36" i="27"/>
  <c r="B54" i="27"/>
  <c r="B37" i="28"/>
  <c r="B39" i="31"/>
  <c r="AP333" i="1"/>
  <c r="AJ323" i="1"/>
  <c r="B41" i="30"/>
  <c r="B41" i="29"/>
  <c r="B43" i="30"/>
  <c r="B55" i="16"/>
  <c r="B56" i="24"/>
  <c r="B52" i="28"/>
  <c r="M325" i="1"/>
  <c r="B57" i="24"/>
  <c r="B55" i="29"/>
  <c r="L17" i="18"/>
  <c r="AT327" i="1" s="1"/>
  <c r="B53" i="16"/>
  <c r="B46" i="24"/>
  <c r="B54" i="25"/>
  <c r="B41" i="26"/>
  <c r="B53" i="26"/>
  <c r="B42" i="28"/>
  <c r="B54" i="28"/>
  <c r="B44" i="29"/>
  <c r="B56" i="29"/>
  <c r="B46" i="30"/>
  <c r="B40" i="24"/>
  <c r="B52" i="30"/>
  <c r="B53" i="24"/>
  <c r="B42" i="24"/>
  <c r="B52" i="29"/>
  <c r="B43" i="24"/>
  <c r="B54" i="29"/>
  <c r="B45" i="24"/>
  <c r="B41" i="25"/>
  <c r="B52" i="26"/>
  <c r="B43" i="29"/>
  <c r="B57" i="30"/>
  <c r="B42" i="25"/>
  <c r="M320" i="1"/>
  <c r="AN320" i="1" s="1"/>
  <c r="M326" i="1"/>
  <c r="B52" i="16"/>
  <c r="B52" i="17"/>
  <c r="B43" i="25"/>
  <c r="B54" i="26"/>
  <c r="B43" i="28"/>
  <c r="B45" i="29"/>
  <c r="B42" i="16"/>
  <c r="B36" i="24"/>
  <c r="B56" i="25"/>
  <c r="B55" i="26"/>
  <c r="B44" i="28"/>
  <c r="B48" i="30"/>
  <c r="B40" i="31"/>
  <c r="B52" i="31"/>
  <c r="B41" i="16"/>
  <c r="B50" i="16"/>
  <c r="B40" i="15"/>
  <c r="B52" i="15"/>
  <c r="B42" i="17"/>
  <c r="B54" i="17"/>
  <c r="B37" i="24"/>
  <c r="B49" i="24"/>
  <c r="B45" i="25"/>
  <c r="B57" i="25"/>
  <c r="B44" i="26"/>
  <c r="B56" i="26"/>
  <c r="B38" i="27"/>
  <c r="B50" i="27"/>
  <c r="B45" i="28"/>
  <c r="B57" i="28"/>
  <c r="B47" i="29"/>
  <c r="B37" i="30"/>
  <c r="B49" i="30"/>
  <c r="B41" i="31"/>
  <c r="B53" i="31"/>
  <c r="B52" i="24"/>
  <c r="B40" i="30"/>
  <c r="M323" i="1"/>
  <c r="B41" i="24"/>
  <c r="B53" i="30"/>
  <c r="B40" i="29"/>
  <c r="B42" i="30"/>
  <c r="B54" i="30"/>
  <c r="B55" i="24"/>
  <c r="B53" i="29"/>
  <c r="B55" i="30"/>
  <c r="G17" i="18"/>
  <c r="AT322" i="1" s="1"/>
  <c r="B44" i="24"/>
  <c r="B40" i="25"/>
  <c r="B40" i="28"/>
  <c r="B42" i="29"/>
  <c r="B44" i="30"/>
  <c r="B56" i="30"/>
  <c r="B54" i="16"/>
  <c r="B40" i="26"/>
  <c r="B41" i="28"/>
  <c r="B40" i="17"/>
  <c r="B47" i="24"/>
  <c r="B55" i="25"/>
  <c r="B42" i="26"/>
  <c r="B55" i="28"/>
  <c r="B57" i="29"/>
  <c r="B47" i="30"/>
  <c r="B41" i="17"/>
  <c r="B53" i="17"/>
  <c r="B48" i="24"/>
  <c r="B44" i="25"/>
  <c r="B43" i="26"/>
  <c r="B56" i="28"/>
  <c r="B46" i="29"/>
  <c r="B36" i="30"/>
  <c r="B40" i="16"/>
  <c r="B49" i="16"/>
  <c r="B53" i="15"/>
  <c r="B43" i="17"/>
  <c r="B55" i="17"/>
  <c r="B38" i="24"/>
  <c r="B50" i="24"/>
  <c r="B46" i="25"/>
  <c r="B45" i="26"/>
  <c r="B39" i="27"/>
  <c r="B51" i="27"/>
  <c r="B46" i="28"/>
  <c r="B48" i="29"/>
  <c r="B42" i="31"/>
  <c r="B54" i="31"/>
  <c r="B54" i="24"/>
  <c r="B43" i="16"/>
  <c r="B52" i="25"/>
  <c r="B53" i="25"/>
  <c r="AA325" i="1"/>
  <c r="B39" i="16"/>
  <c r="B39" i="24"/>
  <c r="B51" i="24"/>
  <c r="B47" i="25"/>
  <c r="B17" i="23"/>
  <c r="B17" i="21"/>
  <c r="A28" i="25"/>
  <c r="A28" i="28"/>
  <c r="A28" i="27"/>
  <c r="A28" i="26"/>
  <c r="A28" i="29"/>
  <c r="A28" i="30"/>
  <c r="A28" i="16"/>
  <c r="A28" i="24"/>
  <c r="D35" i="18"/>
  <c r="D30" i="19"/>
  <c r="E35" i="18"/>
  <c r="A23" i="25"/>
  <c r="A23" i="29"/>
  <c r="A23" i="24"/>
  <c r="A23" i="17"/>
  <c r="A23" i="30"/>
  <c r="A23" i="31"/>
  <c r="A23" i="28"/>
  <c r="A23" i="16"/>
  <c r="A23" i="26"/>
  <c r="B23" i="19"/>
  <c r="A25" i="27"/>
  <c r="A25" i="28"/>
  <c r="A25" i="25"/>
  <c r="A25" i="24"/>
  <c r="AL339" i="1"/>
  <c r="A24" i="26"/>
  <c r="A25" i="30"/>
  <c r="B29" i="18"/>
  <c r="I30" i="12"/>
  <c r="AL338" i="1"/>
  <c r="A24" i="27"/>
  <c r="A24" i="30"/>
  <c r="A24" i="28"/>
  <c r="A24" i="24"/>
  <c r="AQ338" i="1"/>
  <c r="H30" i="12"/>
  <c r="AQ333" i="1"/>
  <c r="AQ339" i="1"/>
  <c r="A25" i="26"/>
  <c r="AL337" i="1"/>
  <c r="AP337" i="1"/>
  <c r="B23" i="22"/>
  <c r="A27" i="31"/>
  <c r="A27" i="26"/>
  <c r="A27" i="25"/>
  <c r="A27" i="30"/>
  <c r="A25" i="31"/>
  <c r="A26" i="30"/>
  <c r="A26" i="29"/>
  <c r="A26" i="28"/>
  <c r="A26" i="24"/>
  <c r="A26" i="27"/>
  <c r="A26" i="31"/>
  <c r="A26" i="26"/>
  <c r="B23" i="18"/>
  <c r="A29" i="25"/>
  <c r="A29" i="28"/>
  <c r="A29" i="29"/>
  <c r="A29" i="24"/>
  <c r="A22" i="28"/>
  <c r="A22" i="29"/>
  <c r="A22" i="24"/>
  <c r="A26" i="25"/>
  <c r="A29" i="26"/>
  <c r="AL335" i="1"/>
  <c r="AQ334" i="1"/>
  <c r="AQ340" i="1"/>
  <c r="AL334" i="1"/>
  <c r="AL336" i="1"/>
  <c r="C325" i="1"/>
  <c r="AA323" i="1"/>
  <c r="AB323" i="1"/>
  <c r="AE323" i="1"/>
  <c r="T323" i="1"/>
  <c r="Y323" i="1"/>
  <c r="Z323" i="1"/>
  <c r="AK323" i="1"/>
  <c r="AJ325" i="1"/>
  <c r="AF323" i="1"/>
  <c r="O323" i="1"/>
  <c r="P323" i="1"/>
  <c r="S323" i="1"/>
  <c r="Q323" i="1"/>
  <c r="AC323" i="1"/>
  <c r="R323" i="1"/>
  <c r="AD323" i="1"/>
  <c r="V323" i="1"/>
  <c r="AH323" i="1"/>
  <c r="U323" i="1"/>
  <c r="AG323" i="1"/>
  <c r="W323" i="1"/>
  <c r="AI323" i="1"/>
  <c r="C323" i="1"/>
  <c r="X323" i="1"/>
  <c r="A27" i="16"/>
  <c r="A22" i="17"/>
  <c r="A28" i="17"/>
  <c r="B22" i="18"/>
  <c r="B28" i="18"/>
  <c r="B17" i="10"/>
  <c r="B21" i="11"/>
  <c r="B17" i="13"/>
  <c r="B21" i="19"/>
  <c r="B21" i="22"/>
  <c r="A26" i="15"/>
  <c r="A23" i="18"/>
  <c r="A29" i="18"/>
  <c r="B18" i="10"/>
  <c r="B22" i="11"/>
  <c r="B18" i="13"/>
  <c r="B22" i="19"/>
  <c r="B22" i="22"/>
  <c r="B19" i="13"/>
  <c r="A27" i="15"/>
  <c r="A24" i="18"/>
  <c r="B22" i="10"/>
  <c r="B24" i="11"/>
  <c r="B20" i="13"/>
  <c r="B24" i="19"/>
  <c r="B24" i="22"/>
  <c r="A22" i="15"/>
  <c r="A28" i="15"/>
  <c r="A25" i="18"/>
  <c r="B20" i="10"/>
  <c r="B18" i="12"/>
  <c r="B22" i="13"/>
  <c r="B18" i="21"/>
  <c r="B18" i="23"/>
  <c r="A24" i="16"/>
  <c r="A25" i="17"/>
  <c r="B25" i="18"/>
  <c r="B19" i="10"/>
  <c r="B19" i="12"/>
  <c r="B23" i="13"/>
  <c r="B19" i="21"/>
  <c r="B19" i="23"/>
  <c r="A23" i="15"/>
  <c r="A29" i="15"/>
  <c r="A26" i="18"/>
  <c r="B24" i="10"/>
  <c r="B20" i="12"/>
  <c r="B24" i="13"/>
  <c r="B20" i="21"/>
  <c r="B20" i="23"/>
  <c r="B24" i="18"/>
  <c r="B21" i="10"/>
  <c r="A25" i="16"/>
  <c r="A26" i="17"/>
  <c r="B26" i="18"/>
  <c r="B17" i="11"/>
  <c r="B21" i="12"/>
  <c r="B17" i="19"/>
  <c r="B21" i="21"/>
  <c r="B17" i="22"/>
  <c r="B21" i="23"/>
  <c r="A24" i="15"/>
  <c r="A27" i="18"/>
  <c r="B18" i="11"/>
  <c r="B22" i="12"/>
  <c r="B18" i="19"/>
  <c r="B22" i="21"/>
  <c r="B18" i="22"/>
  <c r="B22" i="23"/>
  <c r="A22" i="16"/>
  <c r="B21" i="13"/>
  <c r="A26" i="16"/>
  <c r="A27" i="17"/>
  <c r="B27" i="18"/>
  <c r="B19" i="11"/>
  <c r="B23" i="12"/>
  <c r="B19" i="19"/>
  <c r="B23" i="21"/>
  <c r="B19" i="22"/>
  <c r="B23" i="23"/>
  <c r="A25" i="15"/>
  <c r="A22" i="18"/>
  <c r="A28" i="18"/>
  <c r="B20" i="11"/>
  <c r="B24" i="12"/>
  <c r="B20" i="19"/>
  <c r="B24" i="21"/>
  <c r="B20" i="22"/>
  <c r="B24" i="23"/>
  <c r="D26" i="23"/>
  <c r="D54" i="23" s="1"/>
  <c r="E26" i="23"/>
  <c r="E54" i="23" s="1"/>
  <c r="F26" i="23"/>
  <c r="F54" i="23" s="1"/>
  <c r="G26" i="23"/>
  <c r="G54" i="23" s="1"/>
  <c r="H26" i="23"/>
  <c r="H54" i="23" s="1"/>
  <c r="C26" i="23"/>
  <c r="C54" i="23" s="1"/>
  <c r="I26" i="23"/>
  <c r="I54" i="23" s="1"/>
  <c r="J26" i="23"/>
  <c r="J54" i="23" s="1"/>
  <c r="K26" i="23"/>
  <c r="K54" i="23" s="1"/>
  <c r="L26" i="23"/>
  <c r="L54" i="23" s="1"/>
  <c r="M26" i="23"/>
  <c r="M54" i="23" s="1"/>
  <c r="N26" i="23"/>
  <c r="N54" i="23" s="1"/>
  <c r="C26" i="22"/>
  <c r="C54" i="22" s="1"/>
  <c r="D26" i="22"/>
  <c r="D54" i="22" s="1"/>
  <c r="E26" i="22"/>
  <c r="E54" i="22" s="1"/>
  <c r="F26" i="22"/>
  <c r="F54" i="22" s="1"/>
  <c r="G26" i="22"/>
  <c r="G54" i="22" s="1"/>
  <c r="H26" i="22"/>
  <c r="H54" i="22" s="1"/>
  <c r="I26" i="22"/>
  <c r="I54" i="22" s="1"/>
  <c r="J26" i="22"/>
  <c r="J54" i="22" s="1"/>
  <c r="K26" i="22"/>
  <c r="K54" i="22" s="1"/>
  <c r="L26" i="22"/>
  <c r="L54" i="22" s="1"/>
  <c r="M26" i="22"/>
  <c r="M54" i="22" s="1"/>
  <c r="N26" i="22"/>
  <c r="N54" i="22" s="1"/>
  <c r="D26" i="21"/>
  <c r="D54" i="21" s="1"/>
  <c r="E26" i="21"/>
  <c r="E54" i="21" s="1"/>
  <c r="F26" i="21"/>
  <c r="F54" i="21" s="1"/>
  <c r="G26" i="21"/>
  <c r="G54" i="21" s="1"/>
  <c r="H26" i="21"/>
  <c r="H54" i="21" s="1"/>
  <c r="I26" i="21"/>
  <c r="I54" i="21" s="1"/>
  <c r="C26" i="21"/>
  <c r="C54" i="21" s="1"/>
  <c r="J26" i="21"/>
  <c r="J54" i="21" s="1"/>
  <c r="K26" i="21"/>
  <c r="K54" i="21" s="1"/>
  <c r="L26" i="21"/>
  <c r="L54" i="21" s="1"/>
  <c r="M26" i="21"/>
  <c r="M54" i="21" s="1"/>
  <c r="N26" i="21"/>
  <c r="N54" i="21" s="1"/>
  <c r="D26" i="20"/>
  <c r="D54" i="20" s="1"/>
  <c r="E26" i="20"/>
  <c r="E54" i="20" s="1"/>
  <c r="F26" i="20"/>
  <c r="F54" i="20" s="1"/>
  <c r="G26" i="20"/>
  <c r="G54" i="20" s="1"/>
  <c r="L30" i="20"/>
  <c r="H26" i="20"/>
  <c r="H54" i="20" s="1"/>
  <c r="I26" i="20"/>
  <c r="I54" i="20" s="1"/>
  <c r="J26" i="20"/>
  <c r="J54" i="20" s="1"/>
  <c r="K26" i="20"/>
  <c r="K54" i="20" s="1"/>
  <c r="L26" i="20"/>
  <c r="L54" i="20" s="1"/>
  <c r="M26" i="20"/>
  <c r="M54" i="20" s="1"/>
  <c r="N26" i="20"/>
  <c r="N54" i="20" s="1"/>
  <c r="C26" i="19"/>
  <c r="C54" i="19" s="1"/>
  <c r="D26" i="19"/>
  <c r="D54" i="19" s="1"/>
  <c r="F26" i="19"/>
  <c r="F54" i="19" s="1"/>
  <c r="G26" i="19"/>
  <c r="G54" i="19" s="1"/>
  <c r="H26" i="19"/>
  <c r="H54" i="19" s="1"/>
  <c r="I26" i="19"/>
  <c r="I54" i="19" s="1"/>
  <c r="J26" i="19"/>
  <c r="J54" i="19" s="1"/>
  <c r="K26" i="19"/>
  <c r="K54" i="19" s="1"/>
  <c r="L26" i="19"/>
  <c r="L54" i="19" s="1"/>
  <c r="M26" i="19"/>
  <c r="M54" i="19" s="1"/>
  <c r="N26" i="19"/>
  <c r="N54" i="19" s="1"/>
  <c r="N17" i="18"/>
  <c r="M17" i="18"/>
  <c r="AT328" i="1" s="1"/>
  <c r="C17" i="18"/>
  <c r="AT318" i="1" s="1"/>
  <c r="D17" i="18"/>
  <c r="J35" i="16"/>
  <c r="AL340" i="1"/>
  <c r="AL331" i="1"/>
  <c r="H35" i="15"/>
  <c r="I30" i="11"/>
  <c r="N30" i="11"/>
  <c r="G26" i="10"/>
  <c r="G54" i="10" s="1"/>
  <c r="K26" i="10"/>
  <c r="K54" i="10" s="1"/>
  <c r="D26" i="13"/>
  <c r="D54" i="13" s="1"/>
  <c r="E26" i="13"/>
  <c r="E54" i="13" s="1"/>
  <c r="J30" i="13"/>
  <c r="F26" i="13"/>
  <c r="F54" i="13" s="1"/>
  <c r="K30" i="13"/>
  <c r="G26" i="13"/>
  <c r="G54" i="13" s="1"/>
  <c r="L30" i="13"/>
  <c r="H26" i="13"/>
  <c r="H54" i="13" s="1"/>
  <c r="N30" i="13"/>
  <c r="C30" i="13"/>
  <c r="L26" i="13"/>
  <c r="L54" i="13" s="1"/>
  <c r="C26" i="13"/>
  <c r="C54" i="13" s="1"/>
  <c r="J26" i="13"/>
  <c r="J54" i="13" s="1"/>
  <c r="M26" i="13"/>
  <c r="M54" i="13" s="1"/>
  <c r="N26" i="13"/>
  <c r="N54" i="13" s="1"/>
  <c r="C26" i="12"/>
  <c r="C54" i="12" s="1"/>
  <c r="D26" i="12"/>
  <c r="D54" i="12" s="1"/>
  <c r="I26" i="12"/>
  <c r="I54" i="12" s="1"/>
  <c r="J26" i="12"/>
  <c r="J54" i="12" s="1"/>
  <c r="K26" i="12"/>
  <c r="K54" i="12" s="1"/>
  <c r="L26" i="12"/>
  <c r="L54" i="12" s="1"/>
  <c r="E26" i="12"/>
  <c r="E54" i="12" s="1"/>
  <c r="M26" i="12"/>
  <c r="M54" i="12" s="1"/>
  <c r="F26" i="12"/>
  <c r="F54" i="12" s="1"/>
  <c r="G26" i="12"/>
  <c r="G54" i="12" s="1"/>
  <c r="N26" i="12"/>
  <c r="N54" i="12" s="1"/>
  <c r="C26" i="11"/>
  <c r="C54" i="11" s="1"/>
  <c r="D26" i="11"/>
  <c r="D54" i="11" s="1"/>
  <c r="E26" i="11"/>
  <c r="E54" i="11" s="1"/>
  <c r="F26" i="11"/>
  <c r="F54" i="11" s="1"/>
  <c r="G26" i="11"/>
  <c r="G54" i="11" s="1"/>
  <c r="H26" i="11"/>
  <c r="H54" i="11" s="1"/>
  <c r="I26" i="11"/>
  <c r="I54" i="11" s="1"/>
  <c r="J26" i="11"/>
  <c r="J54" i="11" s="1"/>
  <c r="L26" i="11"/>
  <c r="L54" i="11" s="1"/>
  <c r="M26" i="11"/>
  <c r="M54" i="11" s="1"/>
  <c r="N26" i="11"/>
  <c r="N54" i="11" s="1"/>
  <c r="H30" i="10"/>
  <c r="E26" i="10"/>
  <c r="E54" i="10" s="1"/>
  <c r="C26" i="10"/>
  <c r="C54" i="10" s="1"/>
  <c r="D26" i="10"/>
  <c r="D54" i="10" s="1"/>
  <c r="F26" i="10"/>
  <c r="F54" i="10" s="1"/>
  <c r="H26" i="10"/>
  <c r="H54" i="10" s="1"/>
  <c r="I26" i="10"/>
  <c r="I54" i="10" s="1"/>
  <c r="J26" i="10"/>
  <c r="J54" i="10" s="1"/>
  <c r="A24" i="7"/>
  <c r="B24" i="7"/>
  <c r="B23" i="7"/>
  <c r="A23" i="7"/>
  <c r="A22" i="7"/>
  <c r="A28" i="7"/>
  <c r="B22" i="7"/>
  <c r="A29" i="7"/>
  <c r="B29" i="7"/>
  <c r="B28" i="7"/>
  <c r="B27" i="7"/>
  <c r="A27" i="7"/>
  <c r="B26" i="7"/>
  <c r="A26" i="7"/>
  <c r="B25" i="7"/>
  <c r="A25" i="7"/>
  <c r="AQ2470" i="1"/>
  <c r="AR2469" i="1"/>
  <c r="K2519" i="1" s="1"/>
  <c r="M2519" i="1" s="1"/>
  <c r="C49" i="45" s="1"/>
  <c r="D57" i="7"/>
  <c r="E57" i="7"/>
  <c r="F57" i="7"/>
  <c r="G57" i="7"/>
  <c r="H57" i="7"/>
  <c r="I57" i="7"/>
  <c r="J57" i="7"/>
  <c r="K57" i="7"/>
  <c r="L57" i="7"/>
  <c r="M57" i="7"/>
  <c r="N57" i="7"/>
  <c r="C57" i="7"/>
  <c r="D30" i="7"/>
  <c r="E30" i="7"/>
  <c r="F30" i="7"/>
  <c r="G30" i="7"/>
  <c r="H30" i="7"/>
  <c r="I30" i="7"/>
  <c r="J30" i="7"/>
  <c r="K30" i="7"/>
  <c r="L30" i="7"/>
  <c r="M30" i="7"/>
  <c r="N30" i="7"/>
  <c r="C30" i="7"/>
  <c r="AI830" i="1" l="1"/>
  <c r="W830" i="1"/>
  <c r="C830" i="1"/>
  <c r="F830" i="1" s="1"/>
  <c r="S830" i="1"/>
  <c r="AH830" i="1"/>
  <c r="V830" i="1"/>
  <c r="AG830" i="1"/>
  <c r="U830" i="1"/>
  <c r="AF830" i="1"/>
  <c r="T830" i="1"/>
  <c r="AD830" i="1"/>
  <c r="R830" i="1"/>
  <c r="AC830" i="1"/>
  <c r="Q830" i="1"/>
  <c r="AT830" i="1"/>
  <c r="AB830" i="1"/>
  <c r="P830" i="1"/>
  <c r="AP830" i="1"/>
  <c r="AA830" i="1"/>
  <c r="O830" i="1"/>
  <c r="AO830" i="1"/>
  <c r="Z830" i="1"/>
  <c r="AK830" i="1"/>
  <c r="Y830" i="1"/>
  <c r="AE830" i="1"/>
  <c r="AJ830" i="1"/>
  <c r="X830" i="1"/>
  <c r="AL830" i="1"/>
  <c r="AC829" i="1"/>
  <c r="Q829" i="1"/>
  <c r="AT829" i="1"/>
  <c r="AB829" i="1"/>
  <c r="P829" i="1"/>
  <c r="AP829" i="1"/>
  <c r="AA829" i="1"/>
  <c r="O829" i="1"/>
  <c r="AO829" i="1"/>
  <c r="Z829" i="1"/>
  <c r="AK829" i="1"/>
  <c r="AJ829" i="1"/>
  <c r="X829" i="1"/>
  <c r="AI829" i="1"/>
  <c r="W829" i="1"/>
  <c r="C829" i="1"/>
  <c r="F829" i="1" s="1"/>
  <c r="AH829" i="1"/>
  <c r="V829" i="1"/>
  <c r="AG829" i="1"/>
  <c r="U829" i="1"/>
  <c r="AF829" i="1"/>
  <c r="T829" i="1"/>
  <c r="AE829" i="1"/>
  <c r="S829" i="1"/>
  <c r="AD829" i="1"/>
  <c r="R829" i="1"/>
  <c r="Y829" i="1"/>
  <c r="AL829" i="1"/>
  <c r="AC833" i="1"/>
  <c r="Q833" i="1"/>
  <c r="AT833" i="1"/>
  <c r="AB833" i="1"/>
  <c r="P833" i="1"/>
  <c r="AP833" i="1"/>
  <c r="AA833" i="1"/>
  <c r="O833" i="1"/>
  <c r="AO833" i="1"/>
  <c r="Z833" i="1"/>
  <c r="AJ833" i="1"/>
  <c r="X833" i="1"/>
  <c r="AI833" i="1"/>
  <c r="W833" i="1"/>
  <c r="C833" i="1"/>
  <c r="F833" i="1" s="1"/>
  <c r="AH833" i="1"/>
  <c r="V833" i="1"/>
  <c r="AG833" i="1"/>
  <c r="U833" i="1"/>
  <c r="AK833" i="1"/>
  <c r="AF833" i="1"/>
  <c r="T833" i="1"/>
  <c r="AE833" i="1"/>
  <c r="S833" i="1"/>
  <c r="AD833" i="1"/>
  <c r="R833" i="1"/>
  <c r="Y833" i="1"/>
  <c r="AL833" i="1"/>
  <c r="AC831" i="1"/>
  <c r="Q831" i="1"/>
  <c r="AT831" i="1"/>
  <c r="AB831" i="1"/>
  <c r="P831" i="1"/>
  <c r="AP831" i="1"/>
  <c r="AA831" i="1"/>
  <c r="O831" i="1"/>
  <c r="AO831" i="1"/>
  <c r="Z831" i="1"/>
  <c r="Y831" i="1"/>
  <c r="AJ831" i="1"/>
  <c r="X831" i="1"/>
  <c r="AI831" i="1"/>
  <c r="W831" i="1"/>
  <c r="C831" i="1"/>
  <c r="F831" i="1" s="1"/>
  <c r="AH831" i="1"/>
  <c r="V831" i="1"/>
  <c r="AG831" i="1"/>
  <c r="U831" i="1"/>
  <c r="AF831" i="1"/>
  <c r="T831" i="1"/>
  <c r="AE831" i="1"/>
  <c r="S831" i="1"/>
  <c r="AD831" i="1"/>
  <c r="R831" i="1"/>
  <c r="AK831" i="1"/>
  <c r="AL831" i="1"/>
  <c r="AC835" i="1"/>
  <c r="Q835" i="1"/>
  <c r="AT835" i="1"/>
  <c r="AB835" i="1"/>
  <c r="P835" i="1"/>
  <c r="AP835" i="1"/>
  <c r="AA835" i="1"/>
  <c r="O835" i="1"/>
  <c r="AO835" i="1"/>
  <c r="Z835" i="1"/>
  <c r="AJ835" i="1"/>
  <c r="X835" i="1"/>
  <c r="AI835" i="1"/>
  <c r="W835" i="1"/>
  <c r="C835" i="1"/>
  <c r="F835" i="1" s="1"/>
  <c r="AH835" i="1"/>
  <c r="V835" i="1"/>
  <c r="AK835" i="1"/>
  <c r="AG835" i="1"/>
  <c r="U835" i="1"/>
  <c r="AF835" i="1"/>
  <c r="T835" i="1"/>
  <c r="AE835" i="1"/>
  <c r="S835" i="1"/>
  <c r="AD835" i="1"/>
  <c r="R835" i="1"/>
  <c r="Y835" i="1"/>
  <c r="AL835" i="1"/>
  <c r="AI834" i="1"/>
  <c r="W834" i="1"/>
  <c r="C834" i="1"/>
  <c r="F834" i="1" s="1"/>
  <c r="AH834" i="1"/>
  <c r="V834" i="1"/>
  <c r="AG834" i="1"/>
  <c r="U834" i="1"/>
  <c r="AF834" i="1"/>
  <c r="T834" i="1"/>
  <c r="AD834" i="1"/>
  <c r="R834" i="1"/>
  <c r="AC834" i="1"/>
  <c r="Q834" i="1"/>
  <c r="AE834" i="1"/>
  <c r="AT834" i="1"/>
  <c r="AB834" i="1"/>
  <c r="P834" i="1"/>
  <c r="AP834" i="1"/>
  <c r="AA834" i="1"/>
  <c r="O834" i="1"/>
  <c r="AO834" i="1"/>
  <c r="Z834" i="1"/>
  <c r="AK834" i="1"/>
  <c r="Y834" i="1"/>
  <c r="S834" i="1"/>
  <c r="AJ834" i="1"/>
  <c r="X834" i="1"/>
  <c r="AL834" i="1"/>
  <c r="AI832" i="1"/>
  <c r="W832" i="1"/>
  <c r="C832" i="1"/>
  <c r="F832" i="1" s="1"/>
  <c r="AE832" i="1"/>
  <c r="AH832" i="1"/>
  <c r="V832" i="1"/>
  <c r="AG832" i="1"/>
  <c r="U832" i="1"/>
  <c r="AF832" i="1"/>
  <c r="T832" i="1"/>
  <c r="AD832" i="1"/>
  <c r="R832" i="1"/>
  <c r="S832" i="1"/>
  <c r="AC832" i="1"/>
  <c r="Q832" i="1"/>
  <c r="AT832" i="1"/>
  <c r="AB832" i="1"/>
  <c r="P832" i="1"/>
  <c r="AP832" i="1"/>
  <c r="AA832" i="1"/>
  <c r="O832" i="1"/>
  <c r="AO832" i="1"/>
  <c r="Z832" i="1"/>
  <c r="AK832" i="1"/>
  <c r="Y832" i="1"/>
  <c r="AJ832" i="1"/>
  <c r="X832" i="1"/>
  <c r="AL832" i="1"/>
  <c r="AI836" i="1"/>
  <c r="W836" i="1"/>
  <c r="C836" i="1"/>
  <c r="F836" i="1" s="1"/>
  <c r="S836" i="1"/>
  <c r="AH836" i="1"/>
  <c r="V836" i="1"/>
  <c r="AG836" i="1"/>
  <c r="U836" i="1"/>
  <c r="AF836" i="1"/>
  <c r="T836" i="1"/>
  <c r="AD836" i="1"/>
  <c r="R836" i="1"/>
  <c r="AC836" i="1"/>
  <c r="Q836" i="1"/>
  <c r="AT836" i="1"/>
  <c r="AB836" i="1"/>
  <c r="P836" i="1"/>
  <c r="AE836" i="1"/>
  <c r="AP836" i="1"/>
  <c r="AA836" i="1"/>
  <c r="O836" i="1"/>
  <c r="AO836" i="1"/>
  <c r="Z836" i="1"/>
  <c r="AK836" i="1"/>
  <c r="Y836" i="1"/>
  <c r="AJ836" i="1"/>
  <c r="X836" i="1"/>
  <c r="AL836" i="1"/>
  <c r="AI838" i="1"/>
  <c r="W838" i="1"/>
  <c r="C838" i="1"/>
  <c r="F838" i="1" s="1"/>
  <c r="AH838" i="1"/>
  <c r="V838" i="1"/>
  <c r="AG838" i="1"/>
  <c r="U838" i="1"/>
  <c r="AF838" i="1"/>
  <c r="T838" i="1"/>
  <c r="AD838" i="1"/>
  <c r="R838" i="1"/>
  <c r="AC838" i="1"/>
  <c r="Q838" i="1"/>
  <c r="AT838" i="1"/>
  <c r="AB838" i="1"/>
  <c r="P838" i="1"/>
  <c r="AE838" i="1"/>
  <c r="S838" i="1"/>
  <c r="AP838" i="1"/>
  <c r="AA838" i="1"/>
  <c r="O838" i="1"/>
  <c r="AO838" i="1"/>
  <c r="Z838" i="1"/>
  <c r="AK838" i="1"/>
  <c r="Y838" i="1"/>
  <c r="AJ838" i="1"/>
  <c r="X838" i="1"/>
  <c r="AL838" i="1"/>
  <c r="AC837" i="1"/>
  <c r="Q837" i="1"/>
  <c r="AT837" i="1"/>
  <c r="AB837" i="1"/>
  <c r="P837" i="1"/>
  <c r="AP837" i="1"/>
  <c r="AA837" i="1"/>
  <c r="O837" i="1"/>
  <c r="AO837" i="1"/>
  <c r="Z837" i="1"/>
  <c r="AJ837" i="1"/>
  <c r="X837" i="1"/>
  <c r="AI837" i="1"/>
  <c r="W837" i="1"/>
  <c r="C837" i="1"/>
  <c r="F837" i="1" s="1"/>
  <c r="AH837" i="1"/>
  <c r="V837" i="1"/>
  <c r="AK837" i="1"/>
  <c r="Y837" i="1"/>
  <c r="AG837" i="1"/>
  <c r="U837" i="1"/>
  <c r="AF837" i="1"/>
  <c r="T837" i="1"/>
  <c r="AE837" i="1"/>
  <c r="S837" i="1"/>
  <c r="AD837" i="1"/>
  <c r="R837" i="1"/>
  <c r="AL837" i="1"/>
  <c r="AO340" i="1"/>
  <c r="AP862" i="1"/>
  <c r="X862" i="1"/>
  <c r="C859" i="1"/>
  <c r="F859" i="1" s="1"/>
  <c r="AC859" i="1"/>
  <c r="AD858" i="1"/>
  <c r="X858" i="1"/>
  <c r="AI857" i="1"/>
  <c r="W861" i="1"/>
  <c r="S856" i="1"/>
  <c r="AB860" i="1"/>
  <c r="AE862" i="1"/>
  <c r="AT860" i="1"/>
  <c r="AJ860" i="1"/>
  <c r="W862" i="1"/>
  <c r="AP861" i="1"/>
  <c r="AP860" i="1"/>
  <c r="R862" i="1"/>
  <c r="AK862" i="1"/>
  <c r="AF862" i="1"/>
  <c r="Z862" i="1"/>
  <c r="V862" i="1"/>
  <c r="O862" i="1"/>
  <c r="AH862" i="1"/>
  <c r="AA862" i="1"/>
  <c r="C862" i="1"/>
  <c r="F862" i="1" s="1"/>
  <c r="V861" i="1"/>
  <c r="Z861" i="1"/>
  <c r="O861" i="1"/>
  <c r="AA861" i="1"/>
  <c r="P861" i="1"/>
  <c r="AB861" i="1"/>
  <c r="R861" i="1"/>
  <c r="AT861" i="1"/>
  <c r="U861" i="1"/>
  <c r="Q861" i="1"/>
  <c r="AG861" i="1"/>
  <c r="P860" i="1"/>
  <c r="T859" i="1"/>
  <c r="Y859" i="1"/>
  <c r="AF859" i="1"/>
  <c r="AF858" i="1"/>
  <c r="AJ856" i="1"/>
  <c r="AD856" i="1"/>
  <c r="X856" i="1"/>
  <c r="Y856" i="1"/>
  <c r="T856" i="1"/>
  <c r="AK856" i="1"/>
  <c r="L856" i="1"/>
  <c r="AM856" i="1" s="1"/>
  <c r="O856" i="1"/>
  <c r="AF856" i="1"/>
  <c r="AE856" i="1"/>
  <c r="AA856" i="1"/>
  <c r="U856" i="1"/>
  <c r="P856" i="1"/>
  <c r="AG856" i="1"/>
  <c r="AB856" i="1"/>
  <c r="V856" i="1"/>
  <c r="AT856" i="1"/>
  <c r="Z856" i="1"/>
  <c r="Q856" i="1"/>
  <c r="C856" i="1"/>
  <c r="F856" i="1" s="1"/>
  <c r="AC856" i="1"/>
  <c r="W856" i="1"/>
  <c r="R856" i="1"/>
  <c r="AI856" i="1"/>
  <c r="N859" i="1"/>
  <c r="AL859" i="1" s="1"/>
  <c r="AA860" i="1"/>
  <c r="AF860" i="1"/>
  <c r="X860" i="1"/>
  <c r="C860" i="1"/>
  <c r="F860" i="1" s="1"/>
  <c r="Q860" i="1"/>
  <c r="V860" i="1"/>
  <c r="AC860" i="1"/>
  <c r="AH860" i="1"/>
  <c r="R860" i="1"/>
  <c r="W860" i="1"/>
  <c r="Y860" i="1"/>
  <c r="AD860" i="1"/>
  <c r="AI860" i="1"/>
  <c r="AK860" i="1"/>
  <c r="S860" i="1"/>
  <c r="Z860" i="1"/>
  <c r="AE860" i="1"/>
  <c r="O860" i="1"/>
  <c r="S861" i="1"/>
  <c r="AI861" i="1"/>
  <c r="AC861" i="1"/>
  <c r="AE861" i="1"/>
  <c r="X861" i="1"/>
  <c r="AD861" i="1"/>
  <c r="AJ861" i="1"/>
  <c r="T861" i="1"/>
  <c r="Y861" i="1"/>
  <c r="AF861" i="1"/>
  <c r="S862" i="1"/>
  <c r="P862" i="1"/>
  <c r="U862" i="1"/>
  <c r="AB862" i="1"/>
  <c r="AM864" i="1"/>
  <c r="AO864" i="1" s="1"/>
  <c r="N864" i="1"/>
  <c r="AQ864" i="1"/>
  <c r="AN864" i="1"/>
  <c r="AQ863" i="1"/>
  <c r="AN863" i="1"/>
  <c r="AO863" i="1" s="1"/>
  <c r="N863" i="1"/>
  <c r="AL863" i="1" s="1"/>
  <c r="AQ862" i="1"/>
  <c r="AN862" i="1"/>
  <c r="AO862" i="1" s="1"/>
  <c r="N862" i="1"/>
  <c r="AL862" i="1" s="1"/>
  <c r="AQ861" i="1"/>
  <c r="AN861" i="1"/>
  <c r="AO861" i="1" s="1"/>
  <c r="N861" i="1"/>
  <c r="AL861" i="1" s="1"/>
  <c r="AQ860" i="1"/>
  <c r="AN860" i="1"/>
  <c r="AO860" i="1" s="1"/>
  <c r="N860" i="1"/>
  <c r="AQ859" i="1"/>
  <c r="AN859" i="1"/>
  <c r="AO859" i="1" s="1"/>
  <c r="AQ858" i="1"/>
  <c r="AN858" i="1"/>
  <c r="AO858" i="1" s="1"/>
  <c r="N858" i="1"/>
  <c r="AL858" i="1" s="1"/>
  <c r="AQ857" i="1"/>
  <c r="AN857" i="1"/>
  <c r="AO857" i="1" s="1"/>
  <c r="N857" i="1"/>
  <c r="AL857" i="1" s="1"/>
  <c r="AP856" i="1"/>
  <c r="AQ856" i="1"/>
  <c r="AN856" i="1"/>
  <c r="AO856" i="1" s="1"/>
  <c r="AM855" i="1"/>
  <c r="AP855" i="1" s="1"/>
  <c r="N855" i="1"/>
  <c r="AL855" i="1" s="1"/>
  <c r="AQ855" i="1"/>
  <c r="AN855" i="1"/>
  <c r="AM854" i="1"/>
  <c r="AP854" i="1" s="1"/>
  <c r="N854" i="1"/>
  <c r="AQ854" i="1"/>
  <c r="AN854" i="1"/>
  <c r="AO854" i="1" s="1"/>
  <c r="AQ853" i="1"/>
  <c r="AN853" i="1"/>
  <c r="AO853" i="1" s="1"/>
  <c r="N853" i="1"/>
  <c r="AE855" i="1"/>
  <c r="S855" i="1"/>
  <c r="AD855" i="1"/>
  <c r="R855" i="1"/>
  <c r="AC855" i="1"/>
  <c r="Q855" i="1"/>
  <c r="AT855" i="1"/>
  <c r="AB855" i="1"/>
  <c r="P855" i="1"/>
  <c r="T855" i="1"/>
  <c r="AA855" i="1"/>
  <c r="O855" i="1"/>
  <c r="Z855" i="1"/>
  <c r="AK855" i="1"/>
  <c r="Y855" i="1"/>
  <c r="AJ855" i="1"/>
  <c r="X855" i="1"/>
  <c r="AI855" i="1"/>
  <c r="W855" i="1"/>
  <c r="C855" i="1"/>
  <c r="F855" i="1" s="1"/>
  <c r="AH855" i="1"/>
  <c r="V855" i="1"/>
  <c r="AG855" i="1"/>
  <c r="U855" i="1"/>
  <c r="AF855" i="1"/>
  <c r="AK854" i="1"/>
  <c r="Y854" i="1"/>
  <c r="AJ854" i="1"/>
  <c r="X854" i="1"/>
  <c r="AI854" i="1"/>
  <c r="W854" i="1"/>
  <c r="AH854" i="1"/>
  <c r="V854" i="1"/>
  <c r="C854" i="1"/>
  <c r="F854" i="1" s="1"/>
  <c r="AG854" i="1"/>
  <c r="U854" i="1"/>
  <c r="AF854" i="1"/>
  <c r="T854" i="1"/>
  <c r="AE854" i="1"/>
  <c r="S854" i="1"/>
  <c r="AD854" i="1"/>
  <c r="R854" i="1"/>
  <c r="AC854" i="1"/>
  <c r="Q854" i="1"/>
  <c r="AT854" i="1"/>
  <c r="AB854" i="1"/>
  <c r="P854" i="1"/>
  <c r="Z854" i="1"/>
  <c r="AA854" i="1"/>
  <c r="O854" i="1"/>
  <c r="AF853" i="1"/>
  <c r="T853" i="1"/>
  <c r="AG853" i="1"/>
  <c r="AE853" i="1"/>
  <c r="S853" i="1"/>
  <c r="AD853" i="1"/>
  <c r="R853" i="1"/>
  <c r="AC853" i="1"/>
  <c r="Q853" i="1"/>
  <c r="AT853" i="1"/>
  <c r="AB853" i="1"/>
  <c r="P853" i="1"/>
  <c r="AP853" i="1"/>
  <c r="AA853" i="1"/>
  <c r="O853" i="1"/>
  <c r="Z853" i="1"/>
  <c r="AK853" i="1"/>
  <c r="Y853" i="1"/>
  <c r="AJ853" i="1"/>
  <c r="X853" i="1"/>
  <c r="U853" i="1"/>
  <c r="AI853" i="1"/>
  <c r="W853" i="1"/>
  <c r="C853" i="1"/>
  <c r="F853" i="1" s="1"/>
  <c r="AH853" i="1"/>
  <c r="V853" i="1"/>
  <c r="AH864" i="1"/>
  <c r="V864" i="1"/>
  <c r="AG864" i="1"/>
  <c r="U864" i="1"/>
  <c r="AF864" i="1"/>
  <c r="T864" i="1"/>
  <c r="AE864" i="1"/>
  <c r="S864" i="1"/>
  <c r="AD864" i="1"/>
  <c r="R864" i="1"/>
  <c r="AC864" i="1"/>
  <c r="Q864" i="1"/>
  <c r="C864" i="1"/>
  <c r="F864" i="1" s="1"/>
  <c r="AT864" i="1"/>
  <c r="AB864" i="1"/>
  <c r="P864" i="1"/>
  <c r="AI864" i="1"/>
  <c r="AP864" i="1"/>
  <c r="AA864" i="1"/>
  <c r="O864" i="1"/>
  <c r="Z864" i="1"/>
  <c r="AK864" i="1"/>
  <c r="Y864" i="1"/>
  <c r="AJ864" i="1"/>
  <c r="X864" i="1"/>
  <c r="W864" i="1"/>
  <c r="AT863" i="1"/>
  <c r="AB863" i="1"/>
  <c r="P863" i="1"/>
  <c r="AP863" i="1"/>
  <c r="AA863" i="1"/>
  <c r="O863" i="1"/>
  <c r="Q863" i="1"/>
  <c r="Z863" i="1"/>
  <c r="AK863" i="1"/>
  <c r="Y863" i="1"/>
  <c r="AJ863" i="1"/>
  <c r="X863" i="1"/>
  <c r="AI863" i="1"/>
  <c r="W863" i="1"/>
  <c r="AH863" i="1"/>
  <c r="V863" i="1"/>
  <c r="C863" i="1"/>
  <c r="F863" i="1" s="1"/>
  <c r="AG863" i="1"/>
  <c r="U863" i="1"/>
  <c r="AF863" i="1"/>
  <c r="T863" i="1"/>
  <c r="AE863" i="1"/>
  <c r="S863" i="1"/>
  <c r="AC863" i="1"/>
  <c r="AD863" i="1"/>
  <c r="R863" i="1"/>
  <c r="AH372" i="1"/>
  <c r="AA372" i="1"/>
  <c r="W372" i="1"/>
  <c r="V372" i="1"/>
  <c r="O372" i="1"/>
  <c r="C372" i="1"/>
  <c r="F372" i="1" s="1"/>
  <c r="AG372" i="1"/>
  <c r="P372" i="1"/>
  <c r="U372" i="1"/>
  <c r="AT372" i="1"/>
  <c r="AF372" i="1"/>
  <c r="Z372" i="1"/>
  <c r="T372" i="1"/>
  <c r="N372" i="1"/>
  <c r="AE372" i="1"/>
  <c r="AK372" i="1"/>
  <c r="S372" i="1"/>
  <c r="Y372" i="1"/>
  <c r="AD372" i="1"/>
  <c r="AJ372" i="1"/>
  <c r="R372" i="1"/>
  <c r="X372" i="1"/>
  <c r="AC372" i="1"/>
  <c r="AB372" i="1"/>
  <c r="Q372" i="1"/>
  <c r="AI372" i="1"/>
  <c r="AP372" i="1"/>
  <c r="AQ372" i="1"/>
  <c r="AN372" i="1"/>
  <c r="AO372" i="1" s="1"/>
  <c r="AT371" i="1"/>
  <c r="AG371" i="1"/>
  <c r="AA371" i="1"/>
  <c r="Z371" i="1"/>
  <c r="U371" i="1"/>
  <c r="O371" i="1"/>
  <c r="N371" i="1"/>
  <c r="AE371" i="1"/>
  <c r="AK371" i="1"/>
  <c r="S371" i="1"/>
  <c r="Y371" i="1"/>
  <c r="T371" i="1"/>
  <c r="AJ371" i="1"/>
  <c r="AD371" i="1"/>
  <c r="X371" i="1"/>
  <c r="R371" i="1"/>
  <c r="AI371" i="1"/>
  <c r="AC371" i="1"/>
  <c r="W371" i="1"/>
  <c r="Q371" i="1"/>
  <c r="C371" i="1"/>
  <c r="F371" i="1" s="1"/>
  <c r="AB371" i="1"/>
  <c r="AH371" i="1"/>
  <c r="P371" i="1"/>
  <c r="V371" i="1"/>
  <c r="AF371" i="1"/>
  <c r="AP371" i="1"/>
  <c r="AQ371" i="1"/>
  <c r="AN371" i="1"/>
  <c r="AO371" i="1" s="1"/>
  <c r="AD370" i="1"/>
  <c r="Y370" i="1"/>
  <c r="AE370" i="1"/>
  <c r="R370" i="1"/>
  <c r="AI370" i="1"/>
  <c r="S370" i="1"/>
  <c r="AC370" i="1"/>
  <c r="W370" i="1"/>
  <c r="Q370" i="1"/>
  <c r="C370" i="1"/>
  <c r="F370" i="1" s="1"/>
  <c r="AB370" i="1"/>
  <c r="X370" i="1"/>
  <c r="P370" i="1"/>
  <c r="AH370" i="1"/>
  <c r="AA370" i="1"/>
  <c r="V370" i="1"/>
  <c r="O370" i="1"/>
  <c r="AG370" i="1"/>
  <c r="AT370" i="1"/>
  <c r="U370" i="1"/>
  <c r="Z370" i="1"/>
  <c r="AF370" i="1"/>
  <c r="N370" i="1"/>
  <c r="T370" i="1"/>
  <c r="AK370" i="1"/>
  <c r="AJ370" i="1"/>
  <c r="AP370" i="1"/>
  <c r="AQ370" i="1"/>
  <c r="AN370" i="1"/>
  <c r="AO370" i="1" s="1"/>
  <c r="X377" i="1"/>
  <c r="R377" i="1"/>
  <c r="AF377" i="1"/>
  <c r="AC377" i="1"/>
  <c r="AI377" i="1"/>
  <c r="Q377" i="1"/>
  <c r="W377" i="1"/>
  <c r="AB377" i="1"/>
  <c r="C377" i="1"/>
  <c r="F377" i="1" s="1"/>
  <c r="P377" i="1"/>
  <c r="AH377" i="1"/>
  <c r="AA377" i="1"/>
  <c r="AT377" i="1"/>
  <c r="V377" i="1"/>
  <c r="O377" i="1"/>
  <c r="Z377" i="1"/>
  <c r="AG377" i="1"/>
  <c r="T377" i="1"/>
  <c r="N377" i="1"/>
  <c r="U377" i="1"/>
  <c r="AK377" i="1"/>
  <c r="AE377" i="1"/>
  <c r="Y377" i="1"/>
  <c r="S377" i="1"/>
  <c r="AJ377" i="1"/>
  <c r="AD377" i="1"/>
  <c r="AP377" i="1"/>
  <c r="AQ377" i="1"/>
  <c r="AN377" i="1"/>
  <c r="AO377" i="1" s="1"/>
  <c r="X376" i="1"/>
  <c r="AH376" i="1"/>
  <c r="AA376" i="1"/>
  <c r="V376" i="1"/>
  <c r="O376" i="1"/>
  <c r="AG376" i="1"/>
  <c r="AT376" i="1"/>
  <c r="U376" i="1"/>
  <c r="Z376" i="1"/>
  <c r="AF376" i="1"/>
  <c r="N376" i="1"/>
  <c r="T376" i="1"/>
  <c r="AD376" i="1"/>
  <c r="AK376" i="1"/>
  <c r="AE376" i="1"/>
  <c r="R376" i="1"/>
  <c r="Y376" i="1"/>
  <c r="S376" i="1"/>
  <c r="AC376" i="1"/>
  <c r="AI376" i="1"/>
  <c r="Q376" i="1"/>
  <c r="W376" i="1"/>
  <c r="AB376" i="1"/>
  <c r="C376" i="1"/>
  <c r="F376" i="1" s="1"/>
  <c r="P376" i="1"/>
  <c r="AJ376" i="1"/>
  <c r="AP376" i="1"/>
  <c r="AQ376" i="1"/>
  <c r="AN376" i="1"/>
  <c r="AO376" i="1" s="1"/>
  <c r="AE375" i="1"/>
  <c r="AK375" i="1"/>
  <c r="S375" i="1"/>
  <c r="Y375" i="1"/>
  <c r="AD375" i="1"/>
  <c r="AJ375" i="1"/>
  <c r="R375" i="1"/>
  <c r="X375" i="1"/>
  <c r="AC375" i="1"/>
  <c r="AB375" i="1"/>
  <c r="Q375" i="1"/>
  <c r="AI375" i="1"/>
  <c r="AH375" i="1"/>
  <c r="AA375" i="1"/>
  <c r="W375" i="1"/>
  <c r="V375" i="1"/>
  <c r="O375" i="1"/>
  <c r="C375" i="1"/>
  <c r="F375" i="1" s="1"/>
  <c r="AG375" i="1"/>
  <c r="P375" i="1"/>
  <c r="U375" i="1"/>
  <c r="AT375" i="1"/>
  <c r="AF375" i="1"/>
  <c r="Z375" i="1"/>
  <c r="T375" i="1"/>
  <c r="N375" i="1"/>
  <c r="AL375" i="1" s="1"/>
  <c r="AP375" i="1"/>
  <c r="AQ375" i="1"/>
  <c r="AN375" i="1"/>
  <c r="AO375" i="1" s="1"/>
  <c r="X374" i="1"/>
  <c r="AD374" i="1"/>
  <c r="AF374" i="1"/>
  <c r="R374" i="1"/>
  <c r="AI374" i="1"/>
  <c r="AC374" i="1"/>
  <c r="W374" i="1"/>
  <c r="Q374" i="1"/>
  <c r="C374" i="1"/>
  <c r="F374" i="1" s="1"/>
  <c r="AB374" i="1"/>
  <c r="AH374" i="1"/>
  <c r="P374" i="1"/>
  <c r="AT374" i="1"/>
  <c r="V374" i="1"/>
  <c r="AA374" i="1"/>
  <c r="Z374" i="1"/>
  <c r="AG374" i="1"/>
  <c r="O374" i="1"/>
  <c r="N374" i="1"/>
  <c r="U374" i="1"/>
  <c r="AK374" i="1"/>
  <c r="AE374" i="1"/>
  <c r="Y374" i="1"/>
  <c r="S374" i="1"/>
  <c r="AJ374" i="1"/>
  <c r="T374" i="1"/>
  <c r="AP374" i="1"/>
  <c r="AQ374" i="1"/>
  <c r="AN374" i="1"/>
  <c r="AO374" i="1" s="1"/>
  <c r="AA373" i="1"/>
  <c r="V373" i="1"/>
  <c r="O373" i="1"/>
  <c r="AG373" i="1"/>
  <c r="AT373" i="1"/>
  <c r="U373" i="1"/>
  <c r="Z373" i="1"/>
  <c r="AF373" i="1"/>
  <c r="N373" i="1"/>
  <c r="T373" i="1"/>
  <c r="AK373" i="1"/>
  <c r="AJ373" i="1"/>
  <c r="AD373" i="1"/>
  <c r="Y373" i="1"/>
  <c r="AE373" i="1"/>
  <c r="AH373" i="1"/>
  <c r="R373" i="1"/>
  <c r="AI373" i="1"/>
  <c r="S373" i="1"/>
  <c r="AC373" i="1"/>
  <c r="W373" i="1"/>
  <c r="Q373" i="1"/>
  <c r="C373" i="1"/>
  <c r="F373" i="1" s="1"/>
  <c r="AB373" i="1"/>
  <c r="X373" i="1"/>
  <c r="P373" i="1"/>
  <c r="AP373" i="1"/>
  <c r="AQ373" i="1"/>
  <c r="AN373" i="1"/>
  <c r="AO373" i="1" s="1"/>
  <c r="AH369" i="1"/>
  <c r="AA369" i="1"/>
  <c r="W369" i="1"/>
  <c r="V369" i="1"/>
  <c r="O369" i="1"/>
  <c r="C369" i="1"/>
  <c r="F369" i="1" s="1"/>
  <c r="AG369" i="1"/>
  <c r="P369" i="1"/>
  <c r="U369" i="1"/>
  <c r="AT369" i="1"/>
  <c r="AF369" i="1"/>
  <c r="Z369" i="1"/>
  <c r="T369" i="1"/>
  <c r="AE369" i="1"/>
  <c r="AK369" i="1"/>
  <c r="S369" i="1"/>
  <c r="Y369" i="1"/>
  <c r="AD369" i="1"/>
  <c r="AJ369" i="1"/>
  <c r="R369" i="1"/>
  <c r="X369" i="1"/>
  <c r="AI369" i="1"/>
  <c r="AC369" i="1"/>
  <c r="AB369" i="1"/>
  <c r="Q369" i="1"/>
  <c r="L369" i="1"/>
  <c r="AM369" i="1" s="1"/>
  <c r="AQ369" i="1"/>
  <c r="AN369" i="1"/>
  <c r="AT368" i="1"/>
  <c r="AG368" i="1"/>
  <c r="O368" i="1"/>
  <c r="Z368" i="1"/>
  <c r="U368" i="1"/>
  <c r="AF368" i="1"/>
  <c r="N368" i="1"/>
  <c r="AE368" i="1"/>
  <c r="AK368" i="1"/>
  <c r="S368" i="1"/>
  <c r="Y368" i="1"/>
  <c r="AD368" i="1"/>
  <c r="AJ368" i="1"/>
  <c r="R368" i="1"/>
  <c r="X368" i="1"/>
  <c r="T368" i="1"/>
  <c r="AI368" i="1"/>
  <c r="AC368" i="1"/>
  <c r="W368" i="1"/>
  <c r="Q368" i="1"/>
  <c r="C368" i="1"/>
  <c r="F368" i="1" s="1"/>
  <c r="AB368" i="1"/>
  <c r="AH368" i="1"/>
  <c r="P368" i="1"/>
  <c r="V368" i="1"/>
  <c r="AA368" i="1"/>
  <c r="AP368" i="1"/>
  <c r="AQ368" i="1"/>
  <c r="AN368" i="1"/>
  <c r="AO368" i="1" s="1"/>
  <c r="AD367" i="1"/>
  <c r="Y367" i="1"/>
  <c r="AE367" i="1"/>
  <c r="R367" i="1"/>
  <c r="AI367" i="1"/>
  <c r="S367" i="1"/>
  <c r="AC367" i="1"/>
  <c r="W367" i="1"/>
  <c r="Q367" i="1"/>
  <c r="C367" i="1"/>
  <c r="F367" i="1" s="1"/>
  <c r="AB367" i="1"/>
  <c r="X367" i="1"/>
  <c r="P367" i="1"/>
  <c r="AH367" i="1"/>
  <c r="AA367" i="1"/>
  <c r="V367" i="1"/>
  <c r="O367" i="1"/>
  <c r="AG367" i="1"/>
  <c r="AT367" i="1"/>
  <c r="U367" i="1"/>
  <c r="Z367" i="1"/>
  <c r="AF367" i="1"/>
  <c r="T367" i="1"/>
  <c r="AK367" i="1"/>
  <c r="AJ367" i="1"/>
  <c r="L367" i="1"/>
  <c r="AM367" i="1" s="1"/>
  <c r="AQ367" i="1"/>
  <c r="AN367" i="1"/>
  <c r="AG366" i="1"/>
  <c r="AT366" i="1"/>
  <c r="U366" i="1"/>
  <c r="Z366" i="1"/>
  <c r="AF366" i="1"/>
  <c r="N366" i="1"/>
  <c r="T366" i="1"/>
  <c r="AK366" i="1"/>
  <c r="AE366" i="1"/>
  <c r="Y366" i="1"/>
  <c r="S366" i="1"/>
  <c r="AJ366" i="1"/>
  <c r="AD366" i="1"/>
  <c r="X366" i="1"/>
  <c r="R366" i="1"/>
  <c r="AB366" i="1"/>
  <c r="AC366" i="1"/>
  <c r="AI366" i="1"/>
  <c r="Q366" i="1"/>
  <c r="W366" i="1"/>
  <c r="AH366" i="1"/>
  <c r="AA366" i="1"/>
  <c r="C366" i="1"/>
  <c r="F366" i="1" s="1"/>
  <c r="V366" i="1"/>
  <c r="O366" i="1"/>
  <c r="P366" i="1"/>
  <c r="AP366" i="1"/>
  <c r="AQ366" i="1"/>
  <c r="AN366" i="1"/>
  <c r="AO366" i="1" s="1"/>
  <c r="AQ346" i="1"/>
  <c r="AN346" i="1"/>
  <c r="AO346" i="1" s="1"/>
  <c r="AQ353" i="1"/>
  <c r="AN353" i="1"/>
  <c r="AO353" i="1" s="1"/>
  <c r="AQ343" i="1"/>
  <c r="AN343" i="1"/>
  <c r="AO343" i="1" s="1"/>
  <c r="AQ348" i="1"/>
  <c r="AN348" i="1"/>
  <c r="AO348" i="1" s="1"/>
  <c r="AQ342" i="1"/>
  <c r="AN342" i="1"/>
  <c r="AO342" i="1" s="1"/>
  <c r="AP342" i="1"/>
  <c r="AQ352" i="1"/>
  <c r="AN352" i="1"/>
  <c r="AO352" i="1" s="1"/>
  <c r="AQ345" i="1"/>
  <c r="AN345" i="1"/>
  <c r="AO345" i="1" s="1"/>
  <c r="AP351" i="1"/>
  <c r="AQ344" i="1"/>
  <c r="AN344" i="1"/>
  <c r="AO344" i="1" s="1"/>
  <c r="AQ347" i="1"/>
  <c r="AN347" i="1"/>
  <c r="AO347" i="1" s="1"/>
  <c r="AQ349" i="1"/>
  <c r="AN349" i="1"/>
  <c r="AO349" i="1" s="1"/>
  <c r="AQ350" i="1"/>
  <c r="AN350" i="1"/>
  <c r="AO350" i="1" s="1"/>
  <c r="AQ351" i="1"/>
  <c r="AN351" i="1"/>
  <c r="AO351" i="1" s="1"/>
  <c r="C322" i="1"/>
  <c r="F322" i="1" s="1"/>
  <c r="P322" i="1"/>
  <c r="AK327" i="1"/>
  <c r="AG320" i="1"/>
  <c r="AC320" i="1"/>
  <c r="P320" i="1"/>
  <c r="S320" i="1"/>
  <c r="U320" i="1"/>
  <c r="AD320" i="1"/>
  <c r="O320" i="1"/>
  <c r="AH320" i="1"/>
  <c r="Q320" i="1"/>
  <c r="AK320" i="1"/>
  <c r="W322" i="1"/>
  <c r="O322" i="1"/>
  <c r="W320" i="1"/>
  <c r="V320" i="1"/>
  <c r="Z320" i="1"/>
  <c r="V322" i="1"/>
  <c r="AA320" i="1"/>
  <c r="AE320" i="1"/>
  <c r="AJ322" i="1"/>
  <c r="U322" i="1"/>
  <c r="AF320" i="1"/>
  <c r="AB320" i="1"/>
  <c r="AD322" i="1"/>
  <c r="R322" i="1"/>
  <c r="AI320" i="1"/>
  <c r="X322" i="1"/>
  <c r="Q322" i="1"/>
  <c r="R320" i="1"/>
  <c r="AE327" i="1"/>
  <c r="P327" i="1"/>
  <c r="U327" i="1"/>
  <c r="S327" i="1"/>
  <c r="AH325" i="1"/>
  <c r="W327" i="1"/>
  <c r="AD327" i="1"/>
  <c r="O325" i="1"/>
  <c r="AE325" i="1"/>
  <c r="AK325" i="1"/>
  <c r="P325" i="1"/>
  <c r="S325" i="1"/>
  <c r="U325" i="1"/>
  <c r="T325" i="1"/>
  <c r="AH327" i="1"/>
  <c r="X325" i="1"/>
  <c r="Q325" i="1"/>
  <c r="AI325" i="1"/>
  <c r="V327" i="1"/>
  <c r="AC325" i="1"/>
  <c r="Z325" i="1"/>
  <c r="Y327" i="1"/>
  <c r="Z327" i="1"/>
  <c r="W325" i="1"/>
  <c r="AB325" i="1"/>
  <c r="AG325" i="1"/>
  <c r="AJ327" i="1"/>
  <c r="AD325" i="1"/>
  <c r="Y325" i="1"/>
  <c r="X327" i="1"/>
  <c r="R325" i="1"/>
  <c r="AG327" i="1"/>
  <c r="AN820" i="1"/>
  <c r="W326" i="1"/>
  <c r="AA326" i="1"/>
  <c r="Z326" i="1"/>
  <c r="AG326" i="1"/>
  <c r="AF325" i="1"/>
  <c r="AT325" i="1"/>
  <c r="U326" i="1"/>
  <c r="AF324" i="1"/>
  <c r="AT324" i="1"/>
  <c r="L323" i="1"/>
  <c r="AM323" i="1" s="1"/>
  <c r="AT323" i="1"/>
  <c r="L329" i="1"/>
  <c r="AM329" i="1" s="1"/>
  <c r="AT329" i="1"/>
  <c r="AF326" i="1"/>
  <c r="S326" i="1"/>
  <c r="V326" i="1"/>
  <c r="C320" i="1"/>
  <c r="F320" i="1" s="1"/>
  <c r="AT320" i="1"/>
  <c r="L319" i="1"/>
  <c r="AM319" i="1" s="1"/>
  <c r="AT319" i="1"/>
  <c r="AB326" i="1"/>
  <c r="AJ326" i="1"/>
  <c r="AB321" i="1"/>
  <c r="AT321" i="1"/>
  <c r="P326" i="1"/>
  <c r="X326" i="1"/>
  <c r="AH326" i="1"/>
  <c r="T326" i="1"/>
  <c r="AC326" i="1"/>
  <c r="C326" i="1"/>
  <c r="F326" i="1" s="1"/>
  <c r="O326" i="1"/>
  <c r="AE326" i="1"/>
  <c r="Y326" i="1"/>
  <c r="AD326" i="1"/>
  <c r="AT326" i="1"/>
  <c r="AK326" i="1"/>
  <c r="R326" i="1"/>
  <c r="AI326" i="1"/>
  <c r="AN821" i="1"/>
  <c r="AN826" i="1"/>
  <c r="AN823" i="1"/>
  <c r="AN828" i="1"/>
  <c r="AN822" i="1"/>
  <c r="AN827" i="1"/>
  <c r="AJ320" i="1"/>
  <c r="Y320" i="1"/>
  <c r="X320" i="1"/>
  <c r="AM338" i="1"/>
  <c r="AP338" i="1" s="1"/>
  <c r="AM335" i="1"/>
  <c r="AO335" i="1" s="1"/>
  <c r="AQ336" i="1"/>
  <c r="AN336" i="1"/>
  <c r="AO336" i="1" s="1"/>
  <c r="AQ331" i="1"/>
  <c r="AN331" i="1"/>
  <c r="AO331" i="1" s="1"/>
  <c r="AM334" i="1"/>
  <c r="AP334" i="1" s="1"/>
  <c r="AN341" i="1"/>
  <c r="AO341" i="1" s="1"/>
  <c r="AQ330" i="1"/>
  <c r="AN330" i="1"/>
  <c r="AO330" i="1" s="1"/>
  <c r="AM339" i="1"/>
  <c r="AO339" i="1" s="1"/>
  <c r="N325" i="1"/>
  <c r="AN325" i="1"/>
  <c r="N326" i="1"/>
  <c r="AL326" i="1" s="1"/>
  <c r="AN326" i="1"/>
  <c r="N323" i="1"/>
  <c r="AL323" i="1" s="1"/>
  <c r="AN323" i="1"/>
  <c r="AN819" i="1"/>
  <c r="AM819" i="1"/>
  <c r="T324" i="1"/>
  <c r="U324" i="1"/>
  <c r="AB324" i="1"/>
  <c r="P324" i="1"/>
  <c r="AD324" i="1"/>
  <c r="Y324" i="1"/>
  <c r="AI324" i="1"/>
  <c r="AA324" i="1"/>
  <c r="O324" i="1"/>
  <c r="Z324" i="1"/>
  <c r="X324" i="1"/>
  <c r="S324" i="1"/>
  <c r="W324" i="1"/>
  <c r="AK324" i="1"/>
  <c r="Q324" i="1"/>
  <c r="AC324" i="1"/>
  <c r="R324" i="1"/>
  <c r="AJ324" i="1"/>
  <c r="AE324" i="1"/>
  <c r="C324" i="1"/>
  <c r="F324" i="1" s="1"/>
  <c r="AH324" i="1"/>
  <c r="V324" i="1"/>
  <c r="AG324" i="1"/>
  <c r="N809" i="1"/>
  <c r="N807" i="1"/>
  <c r="F323" i="1"/>
  <c r="N35" i="17"/>
  <c r="D35" i="16"/>
  <c r="H35" i="18"/>
  <c r="L35" i="16"/>
  <c r="H35" i="16"/>
  <c r="N35" i="15"/>
  <c r="M35" i="17"/>
  <c r="D35" i="17"/>
  <c r="C35" i="17"/>
  <c r="K35" i="16"/>
  <c r="K35" i="18"/>
  <c r="F325" i="1"/>
  <c r="G35" i="17"/>
  <c r="I35" i="16"/>
  <c r="C35" i="16"/>
  <c r="D35" i="15"/>
  <c r="H35" i="24"/>
  <c r="H35" i="17"/>
  <c r="G35" i="24"/>
  <c r="F35" i="16"/>
  <c r="M35" i="16"/>
  <c r="E35" i="15"/>
  <c r="I35" i="18"/>
  <c r="N35" i="16"/>
  <c r="F35" i="17"/>
  <c r="E35" i="17"/>
  <c r="L35" i="18"/>
  <c r="M35" i="15"/>
  <c r="L35" i="17"/>
  <c r="C35" i="15"/>
  <c r="K35" i="17"/>
  <c r="E35" i="16"/>
  <c r="J35" i="17"/>
  <c r="I35" i="27"/>
  <c r="F35" i="18"/>
  <c r="C35" i="18"/>
  <c r="N35" i="18"/>
  <c r="M35" i="18"/>
  <c r="I35" i="28"/>
  <c r="G35" i="16"/>
  <c r="G35" i="18"/>
  <c r="Y321" i="1"/>
  <c r="U321" i="1"/>
  <c r="C321" i="1"/>
  <c r="W321" i="1"/>
  <c r="AC321" i="1"/>
  <c r="Q321" i="1"/>
  <c r="P321" i="1"/>
  <c r="Z321" i="1"/>
  <c r="AF321" i="1"/>
  <c r="T321" i="1"/>
  <c r="AK321" i="1"/>
  <c r="AH321" i="1"/>
  <c r="AJ321" i="1"/>
  <c r="V321" i="1"/>
  <c r="AE321" i="1"/>
  <c r="AA321" i="1"/>
  <c r="S321" i="1"/>
  <c r="AD321" i="1"/>
  <c r="R321" i="1"/>
  <c r="X321" i="1"/>
  <c r="O321" i="1"/>
  <c r="AI321" i="1"/>
  <c r="AG321" i="1"/>
  <c r="AS1981" i="1"/>
  <c r="AR1981" i="1"/>
  <c r="AS1980" i="1"/>
  <c r="AR1980" i="1"/>
  <c r="AS1979" i="1"/>
  <c r="AR1979" i="1"/>
  <c r="AS1978" i="1"/>
  <c r="AR1978" i="1"/>
  <c r="AS1977" i="1"/>
  <c r="AR1977" i="1"/>
  <c r="AR1976" i="1"/>
  <c r="AS1976" i="1"/>
  <c r="AR1975" i="1"/>
  <c r="AS1975" i="1"/>
  <c r="AQ332" i="1"/>
  <c r="AQ341" i="1"/>
  <c r="K17" i="7"/>
  <c r="C813" i="1" s="1"/>
  <c r="M813" i="1"/>
  <c r="N813" i="1"/>
  <c r="L813" i="1"/>
  <c r="AM813" i="1" s="1"/>
  <c r="M815" i="1"/>
  <c r="N815" i="1"/>
  <c r="L815" i="1"/>
  <c r="AM815" i="1" s="1"/>
  <c r="M17" i="7"/>
  <c r="C815" i="1" s="1"/>
  <c r="M814" i="1"/>
  <c r="N814" i="1"/>
  <c r="L17" i="7"/>
  <c r="C814" i="1" s="1"/>
  <c r="L814" i="1"/>
  <c r="AM814" i="1" s="1"/>
  <c r="L811" i="1"/>
  <c r="AM811" i="1" s="1"/>
  <c r="I17" i="7"/>
  <c r="C811" i="1" s="1"/>
  <c r="M811" i="1"/>
  <c r="N811" i="1"/>
  <c r="J17" i="7"/>
  <c r="C812" i="1" s="1"/>
  <c r="M812" i="1"/>
  <c r="N812" i="1"/>
  <c r="L812" i="1"/>
  <c r="AM812" i="1" s="1"/>
  <c r="N816" i="1"/>
  <c r="M816" i="1"/>
  <c r="L816" i="1"/>
  <c r="AM816" i="1" s="1"/>
  <c r="N17" i="7"/>
  <c r="C816" i="1" s="1"/>
  <c r="M810" i="1"/>
  <c r="L810" i="1"/>
  <c r="AM810" i="1" s="1"/>
  <c r="H17" i="7"/>
  <c r="C810" i="1" s="1"/>
  <c r="M808" i="1"/>
  <c r="L808" i="1"/>
  <c r="AM808" i="1" s="1"/>
  <c r="F17" i="7"/>
  <c r="C808" i="1" s="1"/>
  <c r="E17" i="7"/>
  <c r="C807" i="1" s="1"/>
  <c r="M807" i="1"/>
  <c r="L807" i="1"/>
  <c r="AM807" i="1" s="1"/>
  <c r="N808" i="1"/>
  <c r="M809" i="1"/>
  <c r="L809" i="1"/>
  <c r="AM809" i="1" s="1"/>
  <c r="G17" i="7"/>
  <c r="C809" i="1" s="1"/>
  <c r="M806" i="1"/>
  <c r="AN806" i="1" s="1"/>
  <c r="D17" i="7"/>
  <c r="L806" i="1"/>
  <c r="AM806" i="1" s="1"/>
  <c r="M805" i="1"/>
  <c r="L805" i="1"/>
  <c r="AM805" i="1" s="1"/>
  <c r="C17" i="7"/>
  <c r="C805" i="1" s="1"/>
  <c r="AL330" i="1"/>
  <c r="AL341" i="1"/>
  <c r="L321" i="1"/>
  <c r="L318" i="1"/>
  <c r="AM318" i="1" s="1"/>
  <c r="M328" i="1"/>
  <c r="AN328" i="1" s="1"/>
  <c r="L328" i="1"/>
  <c r="AM328" i="1" s="1"/>
  <c r="Z322" i="1"/>
  <c r="L322" i="1"/>
  <c r="AM322" i="1" s="1"/>
  <c r="AB327" i="1"/>
  <c r="L327" i="1"/>
  <c r="AM327" i="1" s="1"/>
  <c r="AQ42" i="1"/>
  <c r="AP46" i="1"/>
  <c r="AP44" i="1"/>
  <c r="AP45" i="1"/>
  <c r="AP39" i="1"/>
  <c r="AQ45" i="1"/>
  <c r="P1165" i="4"/>
  <c r="AP38" i="1"/>
  <c r="AP37" i="1"/>
  <c r="AQ36" i="1"/>
  <c r="AP42" i="1"/>
  <c r="AQ44" i="1"/>
  <c r="AP40" i="1"/>
  <c r="AP36" i="1"/>
  <c r="AQ38" i="1"/>
  <c r="AQ39" i="1"/>
  <c r="O1165" i="4"/>
  <c r="AP41" i="1"/>
  <c r="AP43" i="1"/>
  <c r="N1165" i="4"/>
  <c r="M1165" i="4"/>
  <c r="L30" i="10"/>
  <c r="AO337" i="1"/>
  <c r="AO332" i="1"/>
  <c r="I30" i="10"/>
  <c r="AO333" i="1"/>
  <c r="AO807" i="1"/>
  <c r="M318" i="1"/>
  <c r="AN318" i="1" s="1"/>
  <c r="Y322" i="1"/>
  <c r="O327" i="1"/>
  <c r="C327" i="1"/>
  <c r="AG322" i="1"/>
  <c r="M327" i="1"/>
  <c r="M329" i="1"/>
  <c r="AN329" i="1" s="1"/>
  <c r="AK322" i="1"/>
  <c r="AB322" i="1"/>
  <c r="Q327" i="1"/>
  <c r="AH322" i="1"/>
  <c r="AC327" i="1"/>
  <c r="N320" i="1"/>
  <c r="AL320" i="1" s="1"/>
  <c r="M319" i="1"/>
  <c r="AE322" i="1"/>
  <c r="AA327" i="1"/>
  <c r="S322" i="1"/>
  <c r="AF322" i="1"/>
  <c r="AF327" i="1"/>
  <c r="AA322" i="1"/>
  <c r="AC322" i="1"/>
  <c r="AI322" i="1"/>
  <c r="AI327" i="1"/>
  <c r="T322" i="1"/>
  <c r="T327" i="1"/>
  <c r="R327" i="1"/>
  <c r="M322" i="1"/>
  <c r="G30" i="10"/>
  <c r="B24" i="25"/>
  <c r="B24" i="15"/>
  <c r="B24" i="27"/>
  <c r="B24" i="17"/>
  <c r="B24" i="28"/>
  <c r="B24" i="30"/>
  <c r="B24" i="26"/>
  <c r="B24" i="31"/>
  <c r="B24" i="16"/>
  <c r="B24" i="24"/>
  <c r="B24" i="29"/>
  <c r="B29" i="15"/>
  <c r="B29" i="29"/>
  <c r="B29" i="24"/>
  <c r="B29" i="31"/>
  <c r="B29" i="16"/>
  <c r="B29" i="26"/>
  <c r="B29" i="28"/>
  <c r="B29" i="25"/>
  <c r="B29" i="27"/>
  <c r="B29" i="30"/>
  <c r="B29" i="17"/>
  <c r="B25" i="27"/>
  <c r="B25" i="31"/>
  <c r="B25" i="26"/>
  <c r="B25" i="25"/>
  <c r="B25" i="24"/>
  <c r="B25" i="30"/>
  <c r="B25" i="17"/>
  <c r="B25" i="15"/>
  <c r="B25" i="29"/>
  <c r="B25" i="16"/>
  <c r="B25" i="28"/>
  <c r="B26" i="31"/>
  <c r="B26" i="26"/>
  <c r="B26" i="15"/>
  <c r="B26" i="24"/>
  <c r="B26" i="30"/>
  <c r="B26" i="27"/>
  <c r="B26" i="29"/>
  <c r="B26" i="16"/>
  <c r="B26" i="28"/>
  <c r="B26" i="17"/>
  <c r="B26" i="25"/>
  <c r="B28" i="31"/>
  <c r="B28" i="26"/>
  <c r="B28" i="17"/>
  <c r="B28" i="28"/>
  <c r="B28" i="15"/>
  <c r="B28" i="27"/>
  <c r="B28" i="30"/>
  <c r="B28" i="29"/>
  <c r="B28" i="16"/>
  <c r="B28" i="24"/>
  <c r="B28" i="25"/>
  <c r="F30" i="10"/>
  <c r="B22" i="31"/>
  <c r="B22" i="26"/>
  <c r="B22" i="29"/>
  <c r="B22" i="24"/>
  <c r="B22" i="17"/>
  <c r="B22" i="30"/>
  <c r="B22" i="15"/>
  <c r="B22" i="27"/>
  <c r="B22" i="25"/>
  <c r="B22" i="28"/>
  <c r="B22" i="16"/>
  <c r="B23" i="30"/>
  <c r="B23" i="17"/>
  <c r="B23" i="25"/>
  <c r="B23" i="15"/>
  <c r="B23" i="24"/>
  <c r="B23" i="16"/>
  <c r="B23" i="31"/>
  <c r="B23" i="26"/>
  <c r="B23" i="27"/>
  <c r="B23" i="29"/>
  <c r="B23" i="28"/>
  <c r="B27" i="30"/>
  <c r="B27" i="29"/>
  <c r="B27" i="28"/>
  <c r="B27" i="24"/>
  <c r="B27" i="15"/>
  <c r="B27" i="26"/>
  <c r="B27" i="25"/>
  <c r="B27" i="27"/>
  <c r="B27" i="16"/>
  <c r="B27" i="31"/>
  <c r="B27" i="17"/>
  <c r="N324" i="1"/>
  <c r="N328" i="1"/>
  <c r="AH318" i="1"/>
  <c r="V318" i="1"/>
  <c r="AE318" i="1"/>
  <c r="R318" i="1"/>
  <c r="AC318" i="1"/>
  <c r="AJ318" i="1"/>
  <c r="AG318" i="1"/>
  <c r="U318" i="1"/>
  <c r="S318" i="1"/>
  <c r="W318" i="1"/>
  <c r="AF318" i="1"/>
  <c r="T318" i="1"/>
  <c r="AD318" i="1"/>
  <c r="Q318" i="1"/>
  <c r="C318" i="1"/>
  <c r="X318" i="1"/>
  <c r="AB318" i="1"/>
  <c r="P318" i="1"/>
  <c r="AA318" i="1"/>
  <c r="O318" i="1"/>
  <c r="Z318" i="1"/>
  <c r="AK318" i="1"/>
  <c r="Y318" i="1"/>
  <c r="AI318" i="1"/>
  <c r="Z328" i="1"/>
  <c r="AG328" i="1"/>
  <c r="U328" i="1"/>
  <c r="AA328" i="1"/>
  <c r="AK328" i="1"/>
  <c r="Y328" i="1"/>
  <c r="AI328" i="1"/>
  <c r="V328" i="1"/>
  <c r="O328" i="1"/>
  <c r="AJ328" i="1"/>
  <c r="X328" i="1"/>
  <c r="C328" i="1"/>
  <c r="AH328" i="1"/>
  <c r="W328" i="1"/>
  <c r="AB328" i="1"/>
  <c r="AF328" i="1"/>
  <c r="T328" i="1"/>
  <c r="AE328" i="1"/>
  <c r="S328" i="1"/>
  <c r="AD328" i="1"/>
  <c r="R328" i="1"/>
  <c r="AC328" i="1"/>
  <c r="Q328" i="1"/>
  <c r="P328" i="1"/>
  <c r="AJ329" i="1"/>
  <c r="X329" i="1"/>
  <c r="C329" i="1"/>
  <c r="AG329" i="1"/>
  <c r="T329" i="1"/>
  <c r="AE329" i="1"/>
  <c r="Z329" i="1"/>
  <c r="AI329" i="1"/>
  <c r="W329" i="1"/>
  <c r="AF329" i="1"/>
  <c r="AH329" i="1"/>
  <c r="V329" i="1"/>
  <c r="U329" i="1"/>
  <c r="S329" i="1"/>
  <c r="AK329" i="1"/>
  <c r="AD329" i="1"/>
  <c r="R329" i="1"/>
  <c r="AC329" i="1"/>
  <c r="Q329" i="1"/>
  <c r="AB329" i="1"/>
  <c r="P329" i="1"/>
  <c r="AA329" i="1"/>
  <c r="O329" i="1"/>
  <c r="Y329" i="1"/>
  <c r="AF319" i="1"/>
  <c r="T319" i="1"/>
  <c r="AA319" i="1"/>
  <c r="AH319" i="1"/>
  <c r="AG319" i="1"/>
  <c r="AE319" i="1"/>
  <c r="S319" i="1"/>
  <c r="AC319" i="1"/>
  <c r="P319" i="1"/>
  <c r="AD319" i="1"/>
  <c r="R319" i="1"/>
  <c r="Q319" i="1"/>
  <c r="AB319" i="1"/>
  <c r="O319" i="1"/>
  <c r="V319" i="1"/>
  <c r="U319" i="1"/>
  <c r="Z319" i="1"/>
  <c r="AK319" i="1"/>
  <c r="Y319" i="1"/>
  <c r="AJ319" i="1"/>
  <c r="X319" i="1"/>
  <c r="C319" i="1"/>
  <c r="AI319" i="1"/>
  <c r="W319" i="1"/>
  <c r="F35" i="15"/>
  <c r="J35" i="15"/>
  <c r="I35" i="15"/>
  <c r="G35" i="15"/>
  <c r="K35" i="15"/>
  <c r="L35" i="15"/>
  <c r="E30" i="10"/>
  <c r="AQ40" i="1"/>
  <c r="AQ37" i="1"/>
  <c r="AQ41" i="1"/>
  <c r="AQ43" i="1"/>
  <c r="AQ35" i="1"/>
  <c r="AQ46" i="1"/>
  <c r="N810" i="1"/>
  <c r="N805" i="1"/>
  <c r="N1068" i="4"/>
  <c r="P1068" i="4" s="1"/>
  <c r="M1068" i="4"/>
  <c r="O1068" i="4" s="1"/>
  <c r="N1067" i="4"/>
  <c r="P1067" i="4" s="1"/>
  <c r="M1067" i="4"/>
  <c r="O1067" i="4" s="1"/>
  <c r="N1066" i="4"/>
  <c r="P1066" i="4" s="1"/>
  <c r="M1066" i="4"/>
  <c r="O1066" i="4" s="1"/>
  <c r="N1065" i="4"/>
  <c r="P1065" i="4" s="1"/>
  <c r="M1065" i="4"/>
  <c r="O1065" i="4" s="1"/>
  <c r="N1064" i="4"/>
  <c r="P1064" i="4" s="1"/>
  <c r="M1064" i="4"/>
  <c r="O1064" i="4" s="1"/>
  <c r="N1063" i="4"/>
  <c r="P1063" i="4" s="1"/>
  <c r="M1063" i="4"/>
  <c r="O1063" i="4" s="1"/>
  <c r="N1062" i="4"/>
  <c r="P1062" i="4" s="1"/>
  <c r="M1062" i="4"/>
  <c r="O1062" i="4" s="1"/>
  <c r="N1061" i="4"/>
  <c r="P1061" i="4" s="1"/>
  <c r="M1061" i="4"/>
  <c r="O1061" i="4" s="1"/>
  <c r="N1060" i="4"/>
  <c r="P1060" i="4" s="1"/>
  <c r="M1060" i="4"/>
  <c r="O1060" i="4" s="1"/>
  <c r="N1059" i="4"/>
  <c r="P1059" i="4" s="1"/>
  <c r="M1059" i="4"/>
  <c r="O1059" i="4" s="1"/>
  <c r="N1058" i="4"/>
  <c r="P1058" i="4" s="1"/>
  <c r="M1058" i="4"/>
  <c r="O1058" i="4" s="1"/>
  <c r="N1057" i="4"/>
  <c r="P1057" i="4" s="1"/>
  <c r="M1057" i="4"/>
  <c r="O1057" i="4" s="1"/>
  <c r="N1056" i="4"/>
  <c r="P1056" i="4" s="1"/>
  <c r="M1056" i="4"/>
  <c r="O1056" i="4" s="1"/>
  <c r="N1055" i="4"/>
  <c r="P1055" i="4" s="1"/>
  <c r="M1055" i="4"/>
  <c r="O1055" i="4" s="1"/>
  <c r="N1054" i="4"/>
  <c r="P1054" i="4" s="1"/>
  <c r="M1054" i="4"/>
  <c r="O1054" i="4" s="1"/>
  <c r="N1053" i="4"/>
  <c r="P1053" i="4" s="1"/>
  <c r="M1053" i="4"/>
  <c r="O1053" i="4" s="1"/>
  <c r="N1052" i="4"/>
  <c r="P1052" i="4" s="1"/>
  <c r="M1052" i="4"/>
  <c r="O1052" i="4" s="1"/>
  <c r="N1051" i="4"/>
  <c r="P1051" i="4" s="1"/>
  <c r="M1051" i="4"/>
  <c r="O1051" i="4" s="1"/>
  <c r="N1050" i="4"/>
  <c r="P1050" i="4" s="1"/>
  <c r="M1050" i="4"/>
  <c r="O1050" i="4" s="1"/>
  <c r="N1049" i="4"/>
  <c r="P1049" i="4" s="1"/>
  <c r="M1049" i="4"/>
  <c r="O1049" i="4" s="1"/>
  <c r="N1048" i="4"/>
  <c r="P1048" i="4" s="1"/>
  <c r="M1048" i="4"/>
  <c r="O1048" i="4" s="1"/>
  <c r="N1047" i="4"/>
  <c r="P1047" i="4" s="1"/>
  <c r="M1047" i="4"/>
  <c r="O1047" i="4" s="1"/>
  <c r="N1026" i="4"/>
  <c r="P1026" i="4" s="1"/>
  <c r="M1026" i="4"/>
  <c r="O1026" i="4" s="1"/>
  <c r="N1025" i="4"/>
  <c r="P1025" i="4" s="1"/>
  <c r="M1025" i="4"/>
  <c r="O1025" i="4" s="1"/>
  <c r="N1024" i="4"/>
  <c r="P1024" i="4" s="1"/>
  <c r="M1024" i="4"/>
  <c r="O1024" i="4" s="1"/>
  <c r="N1023" i="4"/>
  <c r="P1023" i="4" s="1"/>
  <c r="M1023" i="4"/>
  <c r="O1023" i="4" s="1"/>
  <c r="N1022" i="4"/>
  <c r="P1022" i="4" s="1"/>
  <c r="M1022" i="4"/>
  <c r="O1022" i="4" s="1"/>
  <c r="N1021" i="4"/>
  <c r="P1021" i="4" s="1"/>
  <c r="M1021" i="4"/>
  <c r="O1021" i="4" s="1"/>
  <c r="N1020" i="4"/>
  <c r="P1020" i="4" s="1"/>
  <c r="M1020" i="4"/>
  <c r="O1020" i="4" s="1"/>
  <c r="N988" i="4"/>
  <c r="P988" i="4" s="1"/>
  <c r="M988" i="4"/>
  <c r="O988" i="4" s="1"/>
  <c r="N987" i="4"/>
  <c r="P987" i="4" s="1"/>
  <c r="M987" i="4"/>
  <c r="O987" i="4" s="1"/>
  <c r="N986" i="4"/>
  <c r="P986" i="4" s="1"/>
  <c r="M986" i="4"/>
  <c r="O986" i="4" s="1"/>
  <c r="N985" i="4"/>
  <c r="P985" i="4" s="1"/>
  <c r="M985" i="4"/>
  <c r="O985" i="4" s="1"/>
  <c r="N984" i="4"/>
  <c r="P984" i="4" s="1"/>
  <c r="M984" i="4"/>
  <c r="O984" i="4" s="1"/>
  <c r="N983" i="4"/>
  <c r="P983" i="4" s="1"/>
  <c r="M983" i="4"/>
  <c r="O983" i="4" s="1"/>
  <c r="N982" i="4"/>
  <c r="P982" i="4" s="1"/>
  <c r="M982" i="4"/>
  <c r="O982" i="4" s="1"/>
  <c r="N981" i="4"/>
  <c r="P981" i="4" s="1"/>
  <c r="M981" i="4"/>
  <c r="O981" i="4" s="1"/>
  <c r="N980" i="4"/>
  <c r="P980" i="4" s="1"/>
  <c r="M980" i="4"/>
  <c r="O980" i="4" s="1"/>
  <c r="N979" i="4"/>
  <c r="P979" i="4" s="1"/>
  <c r="M979" i="4"/>
  <c r="O979" i="4" s="1"/>
  <c r="N978" i="4"/>
  <c r="P978" i="4" s="1"/>
  <c r="M978" i="4"/>
  <c r="O978" i="4" s="1"/>
  <c r="N972" i="4"/>
  <c r="P972" i="4" s="1"/>
  <c r="M972" i="4"/>
  <c r="O972" i="4" s="1"/>
  <c r="N971" i="4"/>
  <c r="P971" i="4" s="1"/>
  <c r="M971" i="4"/>
  <c r="O971" i="4" s="1"/>
  <c r="N950" i="4"/>
  <c r="P950" i="4" s="1"/>
  <c r="M950" i="4"/>
  <c r="O950" i="4" s="1"/>
  <c r="N949" i="4"/>
  <c r="P949" i="4" s="1"/>
  <c r="M949" i="4"/>
  <c r="O949" i="4" s="1"/>
  <c r="N948" i="4"/>
  <c r="P948" i="4" s="1"/>
  <c r="M948" i="4"/>
  <c r="O948" i="4" s="1"/>
  <c r="N947" i="4"/>
  <c r="P947" i="4" s="1"/>
  <c r="M947" i="4"/>
  <c r="O947" i="4" s="1"/>
  <c r="N946" i="4"/>
  <c r="P946" i="4" s="1"/>
  <c r="M946" i="4"/>
  <c r="O946" i="4" s="1"/>
  <c r="N945" i="4"/>
  <c r="P945" i="4" s="1"/>
  <c r="M945" i="4"/>
  <c r="O945" i="4" s="1"/>
  <c r="N944" i="4"/>
  <c r="P944" i="4" s="1"/>
  <c r="M944" i="4"/>
  <c r="O944" i="4" s="1"/>
  <c r="N943" i="4"/>
  <c r="P943" i="4" s="1"/>
  <c r="M943" i="4"/>
  <c r="O943" i="4" s="1"/>
  <c r="N942" i="4"/>
  <c r="P942" i="4" s="1"/>
  <c r="M942" i="4"/>
  <c r="O942" i="4" s="1"/>
  <c r="N941" i="4"/>
  <c r="P941" i="4" s="1"/>
  <c r="M941" i="4"/>
  <c r="O941" i="4" s="1"/>
  <c r="N940" i="4"/>
  <c r="P940" i="4" s="1"/>
  <c r="M940" i="4"/>
  <c r="O940" i="4" s="1"/>
  <c r="N939" i="4"/>
  <c r="P939" i="4" s="1"/>
  <c r="M939" i="4"/>
  <c r="O939" i="4" s="1"/>
  <c r="N938" i="4"/>
  <c r="P938" i="4" s="1"/>
  <c r="M938" i="4"/>
  <c r="O938" i="4" s="1"/>
  <c r="N937" i="4"/>
  <c r="P937" i="4" s="1"/>
  <c r="M937" i="4"/>
  <c r="O937" i="4" s="1"/>
  <c r="N936" i="4"/>
  <c r="P936" i="4" s="1"/>
  <c r="M936" i="4"/>
  <c r="O936" i="4" s="1"/>
  <c r="N935" i="4"/>
  <c r="P935" i="4" s="1"/>
  <c r="M935" i="4"/>
  <c r="O935" i="4" s="1"/>
  <c r="N934" i="4"/>
  <c r="P934" i="4" s="1"/>
  <c r="M934" i="4"/>
  <c r="O934" i="4" s="1"/>
  <c r="N933" i="4"/>
  <c r="P933" i="4" s="1"/>
  <c r="M933" i="4"/>
  <c r="O933" i="4" s="1"/>
  <c r="N932" i="4"/>
  <c r="P932" i="4" s="1"/>
  <c r="M932" i="4"/>
  <c r="O932" i="4" s="1"/>
  <c r="N931" i="4"/>
  <c r="P931" i="4" s="1"/>
  <c r="M931" i="4"/>
  <c r="O931" i="4" s="1"/>
  <c r="N930" i="4"/>
  <c r="P930" i="4" s="1"/>
  <c r="M930" i="4"/>
  <c r="O930" i="4" s="1"/>
  <c r="N929" i="4"/>
  <c r="P929" i="4" s="1"/>
  <c r="M929" i="4"/>
  <c r="O929" i="4" s="1"/>
  <c r="N928" i="4"/>
  <c r="P928" i="4" s="1"/>
  <c r="M928" i="4"/>
  <c r="O928" i="4" s="1"/>
  <c r="N927" i="4"/>
  <c r="P927" i="4" s="1"/>
  <c r="M927" i="4"/>
  <c r="O927" i="4" s="1"/>
  <c r="N926" i="4"/>
  <c r="P926" i="4" s="1"/>
  <c r="M926" i="4"/>
  <c r="O926" i="4" s="1"/>
  <c r="N925" i="4"/>
  <c r="P925" i="4" s="1"/>
  <c r="M925" i="4"/>
  <c r="O925" i="4" s="1"/>
  <c r="N924" i="4"/>
  <c r="P924" i="4" s="1"/>
  <c r="M924" i="4"/>
  <c r="O924" i="4" s="1"/>
  <c r="N923" i="4"/>
  <c r="P923" i="4" s="1"/>
  <c r="M923" i="4"/>
  <c r="O923" i="4" s="1"/>
  <c r="N922" i="4"/>
  <c r="P922" i="4" s="1"/>
  <c r="M922" i="4"/>
  <c r="O922" i="4" s="1"/>
  <c r="N921" i="4"/>
  <c r="P921" i="4" s="1"/>
  <c r="M921" i="4"/>
  <c r="O921" i="4" s="1"/>
  <c r="N920" i="4"/>
  <c r="P920" i="4" s="1"/>
  <c r="M920" i="4"/>
  <c r="O920" i="4" s="1"/>
  <c r="N919" i="4"/>
  <c r="P919" i="4" s="1"/>
  <c r="M919" i="4"/>
  <c r="O919" i="4" s="1"/>
  <c r="N918" i="4"/>
  <c r="P918" i="4" s="1"/>
  <c r="M918" i="4"/>
  <c r="O918" i="4" s="1"/>
  <c r="N917" i="4"/>
  <c r="P917" i="4" s="1"/>
  <c r="M917" i="4"/>
  <c r="O917" i="4" s="1"/>
  <c r="N916" i="4"/>
  <c r="P916" i="4" s="1"/>
  <c r="M916" i="4"/>
  <c r="O916" i="4" s="1"/>
  <c r="N915" i="4"/>
  <c r="P915" i="4" s="1"/>
  <c r="M915" i="4"/>
  <c r="O915" i="4" s="1"/>
  <c r="N883" i="4"/>
  <c r="P883" i="4" s="1"/>
  <c r="M883" i="4"/>
  <c r="O883" i="4" s="1"/>
  <c r="N882" i="4"/>
  <c r="P882" i="4" s="1"/>
  <c r="M882" i="4"/>
  <c r="O882" i="4" s="1"/>
  <c r="N876" i="4"/>
  <c r="P876" i="4" s="1"/>
  <c r="M876" i="4"/>
  <c r="O876" i="4" s="1"/>
  <c r="N875" i="4"/>
  <c r="P875" i="4" s="1"/>
  <c r="M875" i="4"/>
  <c r="O875" i="4" s="1"/>
  <c r="N874" i="4"/>
  <c r="P874" i="4" s="1"/>
  <c r="M874" i="4"/>
  <c r="O874" i="4" s="1"/>
  <c r="N873" i="4"/>
  <c r="P873" i="4" s="1"/>
  <c r="M873" i="4"/>
  <c r="O873" i="4" s="1"/>
  <c r="N872" i="4"/>
  <c r="P872" i="4" s="1"/>
  <c r="M872" i="4"/>
  <c r="O872" i="4" s="1"/>
  <c r="N871" i="4"/>
  <c r="P871" i="4" s="1"/>
  <c r="M871" i="4"/>
  <c r="O871" i="4" s="1"/>
  <c r="N870" i="4"/>
  <c r="P870" i="4" s="1"/>
  <c r="M870" i="4"/>
  <c r="O870" i="4" s="1"/>
  <c r="N869" i="4"/>
  <c r="P869" i="4" s="1"/>
  <c r="M869" i="4"/>
  <c r="O869" i="4" s="1"/>
  <c r="N868" i="4"/>
  <c r="P868" i="4" s="1"/>
  <c r="M868" i="4"/>
  <c r="O868" i="4" s="1"/>
  <c r="N867" i="4"/>
  <c r="P867" i="4" s="1"/>
  <c r="M867" i="4"/>
  <c r="O867" i="4" s="1"/>
  <c r="N866" i="4"/>
  <c r="P866" i="4" s="1"/>
  <c r="M866" i="4"/>
  <c r="O866" i="4" s="1"/>
  <c r="N865" i="4"/>
  <c r="P865" i="4" s="1"/>
  <c r="M865" i="4"/>
  <c r="O865" i="4" s="1"/>
  <c r="N864" i="4"/>
  <c r="P864" i="4" s="1"/>
  <c r="M864" i="4"/>
  <c r="O864" i="4" s="1"/>
  <c r="N863" i="4"/>
  <c r="P863" i="4" s="1"/>
  <c r="M863" i="4"/>
  <c r="O863" i="4" s="1"/>
  <c r="N862" i="4"/>
  <c r="P862" i="4" s="1"/>
  <c r="M862" i="4"/>
  <c r="O862" i="4" s="1"/>
  <c r="N861" i="4"/>
  <c r="P861" i="4" s="1"/>
  <c r="M861" i="4"/>
  <c r="O861" i="4" s="1"/>
  <c r="N860" i="4"/>
  <c r="P860" i="4" s="1"/>
  <c r="M860" i="4"/>
  <c r="O860" i="4" s="1"/>
  <c r="N859" i="4"/>
  <c r="P859" i="4" s="1"/>
  <c r="M859" i="4"/>
  <c r="O859" i="4" s="1"/>
  <c r="N858" i="4"/>
  <c r="P858" i="4" s="1"/>
  <c r="M858" i="4"/>
  <c r="O858" i="4" s="1"/>
  <c r="N826" i="4"/>
  <c r="P826" i="4" s="1"/>
  <c r="M826" i="4"/>
  <c r="O826" i="4" s="1"/>
  <c r="N825" i="4"/>
  <c r="P825" i="4" s="1"/>
  <c r="M825" i="4"/>
  <c r="O825" i="4" s="1"/>
  <c r="N824" i="4"/>
  <c r="P824" i="4" s="1"/>
  <c r="M824" i="4"/>
  <c r="O824" i="4" s="1"/>
  <c r="N803" i="4"/>
  <c r="P803" i="4" s="1"/>
  <c r="M803" i="4"/>
  <c r="O803" i="4" s="1"/>
  <c r="N802" i="4"/>
  <c r="P802" i="4" s="1"/>
  <c r="M802" i="4"/>
  <c r="O802" i="4" s="1"/>
  <c r="N801" i="4"/>
  <c r="P801" i="4" s="1"/>
  <c r="M801" i="4"/>
  <c r="O801" i="4" s="1"/>
  <c r="N800" i="4"/>
  <c r="P800" i="4" s="1"/>
  <c r="M800" i="4"/>
  <c r="O800" i="4" s="1"/>
  <c r="N799" i="4"/>
  <c r="P799" i="4" s="1"/>
  <c r="M799" i="4"/>
  <c r="O799" i="4" s="1"/>
  <c r="N798" i="4"/>
  <c r="P798" i="4" s="1"/>
  <c r="M798" i="4"/>
  <c r="O798" i="4" s="1"/>
  <c r="N797" i="4"/>
  <c r="P797" i="4" s="1"/>
  <c r="M797" i="4"/>
  <c r="O797" i="4" s="1"/>
  <c r="N796" i="4"/>
  <c r="P796" i="4" s="1"/>
  <c r="M796" i="4"/>
  <c r="O796" i="4" s="1"/>
  <c r="N795" i="4"/>
  <c r="P795" i="4" s="1"/>
  <c r="M795" i="4"/>
  <c r="O795" i="4" s="1"/>
  <c r="N794" i="4"/>
  <c r="P794" i="4" s="1"/>
  <c r="M794" i="4"/>
  <c r="O794" i="4" s="1"/>
  <c r="N793" i="4"/>
  <c r="P793" i="4" s="1"/>
  <c r="M793" i="4"/>
  <c r="O793" i="4" s="1"/>
  <c r="N792" i="4"/>
  <c r="P792" i="4" s="1"/>
  <c r="M792" i="4"/>
  <c r="O792" i="4" s="1"/>
  <c r="N791" i="4"/>
  <c r="P791" i="4" s="1"/>
  <c r="M791" i="4"/>
  <c r="O791" i="4" s="1"/>
  <c r="N790" i="4"/>
  <c r="P790" i="4" s="1"/>
  <c r="M790" i="4"/>
  <c r="O790" i="4" s="1"/>
  <c r="N789" i="4"/>
  <c r="P789" i="4" s="1"/>
  <c r="M789" i="4"/>
  <c r="O789" i="4" s="1"/>
  <c r="N788" i="4"/>
  <c r="P788" i="4" s="1"/>
  <c r="M788" i="4"/>
  <c r="O788" i="4" s="1"/>
  <c r="N787" i="4"/>
  <c r="P787" i="4" s="1"/>
  <c r="M787" i="4"/>
  <c r="O787" i="4" s="1"/>
  <c r="N786" i="4"/>
  <c r="P786" i="4" s="1"/>
  <c r="M786" i="4"/>
  <c r="O786" i="4" s="1"/>
  <c r="N780" i="4"/>
  <c r="P780" i="4" s="1"/>
  <c r="M780" i="4"/>
  <c r="O780" i="4" s="1"/>
  <c r="N779" i="4"/>
  <c r="P779" i="4" s="1"/>
  <c r="M779" i="4"/>
  <c r="O779" i="4" s="1"/>
  <c r="N758" i="4"/>
  <c r="P758" i="4" s="1"/>
  <c r="M758" i="4"/>
  <c r="O758" i="4" s="1"/>
  <c r="N757" i="4"/>
  <c r="P757" i="4" s="1"/>
  <c r="M757" i="4"/>
  <c r="O757" i="4" s="1"/>
  <c r="N756" i="4"/>
  <c r="P756" i="4" s="1"/>
  <c r="M756" i="4"/>
  <c r="O756" i="4" s="1"/>
  <c r="N755" i="4"/>
  <c r="P755" i="4" s="1"/>
  <c r="M755" i="4"/>
  <c r="O755" i="4" s="1"/>
  <c r="N754" i="4"/>
  <c r="P754" i="4" s="1"/>
  <c r="M754" i="4"/>
  <c r="O754" i="4" s="1"/>
  <c r="N753" i="4"/>
  <c r="P753" i="4" s="1"/>
  <c r="M753" i="4"/>
  <c r="O753" i="4" s="1"/>
  <c r="N752" i="4"/>
  <c r="P752" i="4" s="1"/>
  <c r="M752" i="4"/>
  <c r="O752" i="4" s="1"/>
  <c r="N751" i="4"/>
  <c r="P751" i="4" s="1"/>
  <c r="M751" i="4"/>
  <c r="O751" i="4" s="1"/>
  <c r="N750" i="4"/>
  <c r="P750" i="4" s="1"/>
  <c r="M750" i="4"/>
  <c r="O750" i="4" s="1"/>
  <c r="N749" i="4"/>
  <c r="P749" i="4" s="1"/>
  <c r="M749" i="4"/>
  <c r="O749" i="4" s="1"/>
  <c r="N748" i="4"/>
  <c r="P748" i="4" s="1"/>
  <c r="M748" i="4"/>
  <c r="O748" i="4" s="1"/>
  <c r="N747" i="4"/>
  <c r="P747" i="4" s="1"/>
  <c r="M747" i="4"/>
  <c r="O747" i="4" s="1"/>
  <c r="N746" i="4"/>
  <c r="P746" i="4" s="1"/>
  <c r="M746" i="4"/>
  <c r="O746" i="4" s="1"/>
  <c r="N745" i="4"/>
  <c r="P745" i="4" s="1"/>
  <c r="M745" i="4"/>
  <c r="O745" i="4" s="1"/>
  <c r="N744" i="4"/>
  <c r="P744" i="4" s="1"/>
  <c r="M744" i="4"/>
  <c r="O744" i="4" s="1"/>
  <c r="N743" i="4"/>
  <c r="P743" i="4" s="1"/>
  <c r="M743" i="4"/>
  <c r="O743" i="4" s="1"/>
  <c r="N742" i="4"/>
  <c r="P742" i="4" s="1"/>
  <c r="M742" i="4"/>
  <c r="O742" i="4" s="1"/>
  <c r="N741" i="4"/>
  <c r="P741" i="4" s="1"/>
  <c r="M741" i="4"/>
  <c r="O741" i="4" s="1"/>
  <c r="N740" i="4"/>
  <c r="P740" i="4" s="1"/>
  <c r="M740" i="4"/>
  <c r="O740" i="4" s="1"/>
  <c r="N739" i="4"/>
  <c r="P739" i="4" s="1"/>
  <c r="M739" i="4"/>
  <c r="O739" i="4" s="1"/>
  <c r="N738" i="4"/>
  <c r="P738" i="4" s="1"/>
  <c r="M738" i="4"/>
  <c r="O738" i="4" s="1"/>
  <c r="N737" i="4"/>
  <c r="P737" i="4" s="1"/>
  <c r="M737" i="4"/>
  <c r="O737" i="4" s="1"/>
  <c r="N736" i="4"/>
  <c r="P736" i="4" s="1"/>
  <c r="M736" i="4"/>
  <c r="O736" i="4" s="1"/>
  <c r="N735" i="4"/>
  <c r="P735" i="4" s="1"/>
  <c r="M735" i="4"/>
  <c r="O735" i="4" s="1"/>
  <c r="N734" i="4"/>
  <c r="P734" i="4" s="1"/>
  <c r="M734" i="4"/>
  <c r="O734" i="4" s="1"/>
  <c r="N733" i="4"/>
  <c r="P733" i="4" s="1"/>
  <c r="M733" i="4"/>
  <c r="O733" i="4" s="1"/>
  <c r="N732" i="4"/>
  <c r="P732" i="4" s="1"/>
  <c r="M732" i="4"/>
  <c r="O732" i="4" s="1"/>
  <c r="N731" i="4"/>
  <c r="P731" i="4" s="1"/>
  <c r="M731" i="4"/>
  <c r="O731" i="4" s="1"/>
  <c r="N730" i="4"/>
  <c r="P730" i="4" s="1"/>
  <c r="M730" i="4"/>
  <c r="O730" i="4" s="1"/>
  <c r="N729" i="4"/>
  <c r="P729" i="4" s="1"/>
  <c r="M729" i="4"/>
  <c r="O729" i="4" s="1"/>
  <c r="N728" i="4"/>
  <c r="P728" i="4" s="1"/>
  <c r="M728" i="4"/>
  <c r="O728" i="4" s="1"/>
  <c r="N727" i="4"/>
  <c r="P727" i="4" s="1"/>
  <c r="M727" i="4"/>
  <c r="O727" i="4" s="1"/>
  <c r="N695" i="4"/>
  <c r="P695" i="4" s="1"/>
  <c r="M695" i="4"/>
  <c r="O695" i="4" s="1"/>
  <c r="N694" i="4"/>
  <c r="P694" i="4" s="1"/>
  <c r="M694" i="4"/>
  <c r="O694" i="4" s="1"/>
  <c r="N693" i="4"/>
  <c r="P693" i="4" s="1"/>
  <c r="M693" i="4"/>
  <c r="O693" i="4" s="1"/>
  <c r="N692" i="4"/>
  <c r="P692" i="4" s="1"/>
  <c r="M692" i="4"/>
  <c r="O692" i="4" s="1"/>
  <c r="N691" i="4"/>
  <c r="P691" i="4" s="1"/>
  <c r="M691" i="4"/>
  <c r="O691" i="4" s="1"/>
  <c r="N690" i="4"/>
  <c r="P690" i="4" s="1"/>
  <c r="M690" i="4"/>
  <c r="O690" i="4" s="1"/>
  <c r="N684" i="4"/>
  <c r="P684" i="4" s="1"/>
  <c r="M684" i="4"/>
  <c r="O684" i="4" s="1"/>
  <c r="N683" i="4"/>
  <c r="P683" i="4" s="1"/>
  <c r="M683" i="4"/>
  <c r="O683" i="4" s="1"/>
  <c r="N642" i="4"/>
  <c r="P642" i="4" s="1"/>
  <c r="M642" i="4"/>
  <c r="O642" i="4" s="1"/>
  <c r="N641" i="4"/>
  <c r="P641" i="4" s="1"/>
  <c r="M641" i="4"/>
  <c r="O641" i="4" s="1"/>
  <c r="N640" i="4"/>
  <c r="P640" i="4" s="1"/>
  <c r="M640" i="4"/>
  <c r="O640" i="4" s="1"/>
  <c r="N639" i="4"/>
  <c r="P639" i="4" s="1"/>
  <c r="M639" i="4"/>
  <c r="O639" i="4" s="1"/>
  <c r="N638" i="4"/>
  <c r="P638" i="4" s="1"/>
  <c r="M638" i="4"/>
  <c r="O638" i="4" s="1"/>
  <c r="N637" i="4"/>
  <c r="P637" i="4" s="1"/>
  <c r="M637" i="4"/>
  <c r="O637" i="4" s="1"/>
  <c r="N636" i="4"/>
  <c r="P636" i="4" s="1"/>
  <c r="M636" i="4"/>
  <c r="O636" i="4" s="1"/>
  <c r="N635" i="4"/>
  <c r="P635" i="4" s="1"/>
  <c r="M635" i="4"/>
  <c r="O635" i="4" s="1"/>
  <c r="N634" i="4"/>
  <c r="P634" i="4" s="1"/>
  <c r="M634" i="4"/>
  <c r="O634" i="4" s="1"/>
  <c r="N633" i="4"/>
  <c r="P633" i="4" s="1"/>
  <c r="M633" i="4"/>
  <c r="O633" i="4" s="1"/>
  <c r="N632" i="4"/>
  <c r="P632" i="4" s="1"/>
  <c r="M632" i="4"/>
  <c r="O632" i="4" s="1"/>
  <c r="N631" i="4"/>
  <c r="P631" i="4" s="1"/>
  <c r="M631" i="4"/>
  <c r="O631" i="4" s="1"/>
  <c r="N599" i="4"/>
  <c r="P599" i="4" s="1"/>
  <c r="M599" i="4"/>
  <c r="O599" i="4" s="1"/>
  <c r="N598" i="4"/>
  <c r="P598" i="4" s="1"/>
  <c r="M598" i="4"/>
  <c r="O598" i="4" s="1"/>
  <c r="N597" i="4"/>
  <c r="P597" i="4" s="1"/>
  <c r="M597" i="4"/>
  <c r="O597" i="4" s="1"/>
  <c r="N596" i="4"/>
  <c r="P596" i="4" s="1"/>
  <c r="M596" i="4"/>
  <c r="O596" i="4" s="1"/>
  <c r="N595" i="4"/>
  <c r="P595" i="4" s="1"/>
  <c r="M595" i="4"/>
  <c r="O595" i="4" s="1"/>
  <c r="N594" i="4"/>
  <c r="P594" i="4" s="1"/>
  <c r="M594" i="4"/>
  <c r="O594" i="4" s="1"/>
  <c r="N588" i="4"/>
  <c r="P588" i="4" s="1"/>
  <c r="M588" i="4"/>
  <c r="O588" i="4" s="1"/>
  <c r="N587" i="4"/>
  <c r="P587" i="4" s="1"/>
  <c r="M587" i="4"/>
  <c r="O587" i="4" s="1"/>
  <c r="N566" i="4"/>
  <c r="P566" i="4" s="1"/>
  <c r="M566" i="4"/>
  <c r="O566" i="4" s="1"/>
  <c r="N565" i="4"/>
  <c r="P565" i="4" s="1"/>
  <c r="M565" i="4"/>
  <c r="O565" i="4" s="1"/>
  <c r="N564" i="4"/>
  <c r="P564" i="4" s="1"/>
  <c r="M564" i="4"/>
  <c r="O564" i="4" s="1"/>
  <c r="N563" i="4"/>
  <c r="P563" i="4" s="1"/>
  <c r="M563" i="4"/>
  <c r="O563" i="4" s="1"/>
  <c r="N562" i="4"/>
  <c r="P562" i="4" s="1"/>
  <c r="M562" i="4"/>
  <c r="O562" i="4" s="1"/>
  <c r="N561" i="4"/>
  <c r="P561" i="4" s="1"/>
  <c r="M561" i="4"/>
  <c r="O561" i="4" s="1"/>
  <c r="N560" i="4"/>
  <c r="P560" i="4" s="1"/>
  <c r="M560" i="4"/>
  <c r="O560" i="4" s="1"/>
  <c r="N559" i="4"/>
  <c r="P559" i="4" s="1"/>
  <c r="M559" i="4"/>
  <c r="O559" i="4" s="1"/>
  <c r="N558" i="4"/>
  <c r="P558" i="4" s="1"/>
  <c r="M558" i="4"/>
  <c r="O558" i="4" s="1"/>
  <c r="N557" i="4"/>
  <c r="P557" i="4" s="1"/>
  <c r="M557" i="4"/>
  <c r="O557" i="4" s="1"/>
  <c r="N556" i="4"/>
  <c r="P556" i="4" s="1"/>
  <c r="M556" i="4"/>
  <c r="O556" i="4" s="1"/>
  <c r="N555" i="4"/>
  <c r="P555" i="4" s="1"/>
  <c r="M555" i="4"/>
  <c r="O555" i="4" s="1"/>
  <c r="N554" i="4"/>
  <c r="P554" i="4" s="1"/>
  <c r="M554" i="4"/>
  <c r="O554" i="4" s="1"/>
  <c r="N553" i="4"/>
  <c r="P553" i="4" s="1"/>
  <c r="M553" i="4"/>
  <c r="O553" i="4" s="1"/>
  <c r="N552" i="4"/>
  <c r="P552" i="4" s="1"/>
  <c r="M552" i="4"/>
  <c r="O552" i="4" s="1"/>
  <c r="N551" i="4"/>
  <c r="P551" i="4" s="1"/>
  <c r="M551" i="4"/>
  <c r="O551" i="4" s="1"/>
  <c r="N550" i="4"/>
  <c r="P550" i="4" s="1"/>
  <c r="M550" i="4"/>
  <c r="O550" i="4" s="1"/>
  <c r="N549" i="4"/>
  <c r="P549" i="4" s="1"/>
  <c r="M549" i="4"/>
  <c r="O549" i="4" s="1"/>
  <c r="N548" i="4"/>
  <c r="P548" i="4" s="1"/>
  <c r="M548" i="4"/>
  <c r="O548" i="4" s="1"/>
  <c r="N516" i="4"/>
  <c r="P516" i="4" s="1"/>
  <c r="M516" i="4"/>
  <c r="O516" i="4" s="1"/>
  <c r="N515" i="4"/>
  <c r="P515" i="4" s="1"/>
  <c r="M515" i="4"/>
  <c r="O515" i="4" s="1"/>
  <c r="N514" i="4"/>
  <c r="P514" i="4" s="1"/>
  <c r="M514" i="4"/>
  <c r="O514" i="4" s="1"/>
  <c r="N513" i="4"/>
  <c r="P513" i="4" s="1"/>
  <c r="M513" i="4"/>
  <c r="O513" i="4" s="1"/>
  <c r="N512" i="4"/>
  <c r="P512" i="4" s="1"/>
  <c r="M512" i="4"/>
  <c r="O512" i="4" s="1"/>
  <c r="N511" i="4"/>
  <c r="P511" i="4" s="1"/>
  <c r="M511" i="4"/>
  <c r="O511" i="4" s="1"/>
  <c r="N510" i="4"/>
  <c r="P510" i="4" s="1"/>
  <c r="M510" i="4"/>
  <c r="O510" i="4" s="1"/>
  <c r="N509" i="4"/>
  <c r="P509" i="4" s="1"/>
  <c r="M509" i="4"/>
  <c r="O509" i="4" s="1"/>
  <c r="N508" i="4"/>
  <c r="P508" i="4" s="1"/>
  <c r="M508" i="4"/>
  <c r="O508" i="4" s="1"/>
  <c r="N507" i="4"/>
  <c r="P507" i="4" s="1"/>
  <c r="M507" i="4"/>
  <c r="O507" i="4" s="1"/>
  <c r="N506" i="4"/>
  <c r="P506" i="4" s="1"/>
  <c r="M506" i="4"/>
  <c r="O506" i="4" s="1"/>
  <c r="N505" i="4"/>
  <c r="P505" i="4" s="1"/>
  <c r="M505" i="4"/>
  <c r="O505" i="4" s="1"/>
  <c r="N504" i="4"/>
  <c r="P504" i="4" s="1"/>
  <c r="M504" i="4"/>
  <c r="O504" i="4" s="1"/>
  <c r="N503" i="4"/>
  <c r="P503" i="4" s="1"/>
  <c r="M503" i="4"/>
  <c r="O503" i="4" s="1"/>
  <c r="N502" i="4"/>
  <c r="P502" i="4" s="1"/>
  <c r="M502" i="4"/>
  <c r="O502" i="4" s="1"/>
  <c r="N501" i="4"/>
  <c r="P501" i="4" s="1"/>
  <c r="M501" i="4"/>
  <c r="O501" i="4" s="1"/>
  <c r="N500" i="4"/>
  <c r="P500" i="4" s="1"/>
  <c r="M500" i="4"/>
  <c r="O500" i="4" s="1"/>
  <c r="N499" i="4"/>
  <c r="P499" i="4" s="1"/>
  <c r="M499" i="4"/>
  <c r="O499" i="4" s="1"/>
  <c r="N498" i="4"/>
  <c r="P498" i="4" s="1"/>
  <c r="M498" i="4"/>
  <c r="O498" i="4" s="1"/>
  <c r="N492" i="4"/>
  <c r="P492" i="4" s="1"/>
  <c r="M492" i="4"/>
  <c r="O492" i="4" s="1"/>
  <c r="N491" i="4"/>
  <c r="P491" i="4" s="1"/>
  <c r="M491" i="4"/>
  <c r="O491" i="4" s="1"/>
  <c r="N490" i="4"/>
  <c r="P490" i="4" s="1"/>
  <c r="M490" i="4"/>
  <c r="O490" i="4" s="1"/>
  <c r="N438" i="4"/>
  <c r="P438" i="4" s="1"/>
  <c r="M438" i="4"/>
  <c r="O438" i="4" s="1"/>
  <c r="N437" i="4"/>
  <c r="P437" i="4" s="1"/>
  <c r="M437" i="4"/>
  <c r="O437" i="4" s="1"/>
  <c r="N436" i="4"/>
  <c r="P436" i="4" s="1"/>
  <c r="M436" i="4"/>
  <c r="O436" i="4" s="1"/>
  <c r="N435" i="4"/>
  <c r="P435" i="4" s="1"/>
  <c r="M435" i="4"/>
  <c r="O435" i="4" s="1"/>
  <c r="N434" i="4"/>
  <c r="P434" i="4" s="1"/>
  <c r="M434" i="4"/>
  <c r="O434" i="4" s="1"/>
  <c r="N433" i="4"/>
  <c r="P433" i="4" s="1"/>
  <c r="M433" i="4"/>
  <c r="O433" i="4" s="1"/>
  <c r="N432" i="4"/>
  <c r="P432" i="4" s="1"/>
  <c r="M432" i="4"/>
  <c r="O432" i="4" s="1"/>
  <c r="N431" i="4"/>
  <c r="P431" i="4" s="1"/>
  <c r="M431" i="4"/>
  <c r="O431" i="4" s="1"/>
  <c r="N430" i="4"/>
  <c r="P430" i="4" s="1"/>
  <c r="M430" i="4"/>
  <c r="O430" i="4" s="1"/>
  <c r="N429" i="4"/>
  <c r="P429" i="4" s="1"/>
  <c r="M429" i="4"/>
  <c r="O429" i="4" s="1"/>
  <c r="N428" i="4"/>
  <c r="P428" i="4" s="1"/>
  <c r="M428" i="4"/>
  <c r="O428" i="4" s="1"/>
  <c r="N427" i="4"/>
  <c r="P427" i="4" s="1"/>
  <c r="M427" i="4"/>
  <c r="O427" i="4" s="1"/>
  <c r="N426" i="4"/>
  <c r="P426" i="4" s="1"/>
  <c r="M426" i="4"/>
  <c r="O426" i="4" s="1"/>
  <c r="N425" i="4"/>
  <c r="P425" i="4" s="1"/>
  <c r="M425" i="4"/>
  <c r="O425" i="4" s="1"/>
  <c r="N424" i="4"/>
  <c r="P424" i="4" s="1"/>
  <c r="M424" i="4"/>
  <c r="O424" i="4" s="1"/>
  <c r="N423" i="4"/>
  <c r="P423" i="4" s="1"/>
  <c r="M423" i="4"/>
  <c r="O423" i="4" s="1"/>
  <c r="N422" i="4"/>
  <c r="P422" i="4" s="1"/>
  <c r="M422" i="4"/>
  <c r="O422" i="4" s="1"/>
  <c r="N421" i="4"/>
  <c r="P421" i="4" s="1"/>
  <c r="M421" i="4"/>
  <c r="O421" i="4" s="1"/>
  <c r="N420" i="4"/>
  <c r="P420" i="4" s="1"/>
  <c r="M420" i="4"/>
  <c r="O420" i="4" s="1"/>
  <c r="N419" i="4"/>
  <c r="P419" i="4" s="1"/>
  <c r="M419" i="4"/>
  <c r="O419" i="4" s="1"/>
  <c r="N418" i="4"/>
  <c r="P418" i="4" s="1"/>
  <c r="M418" i="4"/>
  <c r="O418" i="4" s="1"/>
  <c r="N417" i="4"/>
  <c r="P417" i="4" s="1"/>
  <c r="M417" i="4"/>
  <c r="O417" i="4" s="1"/>
  <c r="N416" i="4"/>
  <c r="P416" i="4" s="1"/>
  <c r="M416" i="4"/>
  <c r="O416" i="4" s="1"/>
  <c r="N415" i="4"/>
  <c r="P415" i="4" s="1"/>
  <c r="M415" i="4"/>
  <c r="O415" i="4" s="1"/>
  <c r="N414" i="4"/>
  <c r="P414" i="4" s="1"/>
  <c r="M414" i="4"/>
  <c r="O414" i="4" s="1"/>
  <c r="N413" i="4"/>
  <c r="P413" i="4" s="1"/>
  <c r="M413" i="4"/>
  <c r="O413" i="4" s="1"/>
  <c r="N412" i="4"/>
  <c r="P412" i="4" s="1"/>
  <c r="M412" i="4"/>
  <c r="O412" i="4" s="1"/>
  <c r="N411" i="4"/>
  <c r="P411" i="4" s="1"/>
  <c r="M411" i="4"/>
  <c r="O411" i="4" s="1"/>
  <c r="N410" i="4"/>
  <c r="P410" i="4" s="1"/>
  <c r="M410" i="4"/>
  <c r="O410" i="4" s="1"/>
  <c r="N409" i="4"/>
  <c r="P409" i="4" s="1"/>
  <c r="M409" i="4"/>
  <c r="O409" i="4" s="1"/>
  <c r="N408" i="4"/>
  <c r="P408" i="4" s="1"/>
  <c r="M408" i="4"/>
  <c r="O408" i="4" s="1"/>
  <c r="N407" i="4"/>
  <c r="P407" i="4" s="1"/>
  <c r="M407" i="4"/>
  <c r="O407" i="4" s="1"/>
  <c r="N406" i="4"/>
  <c r="P406" i="4" s="1"/>
  <c r="M406" i="4"/>
  <c r="O406" i="4" s="1"/>
  <c r="N405" i="4"/>
  <c r="P405" i="4" s="1"/>
  <c r="M405" i="4"/>
  <c r="O405" i="4" s="1"/>
  <c r="N404" i="4"/>
  <c r="P404" i="4" s="1"/>
  <c r="M404" i="4"/>
  <c r="O404" i="4" s="1"/>
  <c r="N403" i="4"/>
  <c r="P403" i="4" s="1"/>
  <c r="M403" i="4"/>
  <c r="O403" i="4" s="1"/>
  <c r="N402" i="4"/>
  <c r="P402" i="4" s="1"/>
  <c r="M402" i="4"/>
  <c r="O402" i="4" s="1"/>
  <c r="N396" i="4"/>
  <c r="P396" i="4" s="1"/>
  <c r="M396" i="4"/>
  <c r="O396" i="4" s="1"/>
  <c r="N395" i="4"/>
  <c r="P395" i="4" s="1"/>
  <c r="M395" i="4"/>
  <c r="O395" i="4" s="1"/>
  <c r="N394" i="4"/>
  <c r="P394" i="4" s="1"/>
  <c r="M394" i="4"/>
  <c r="O394" i="4" s="1"/>
  <c r="N393" i="4"/>
  <c r="P393" i="4" s="1"/>
  <c r="M393" i="4"/>
  <c r="O393" i="4" s="1"/>
  <c r="N392" i="4"/>
  <c r="P392" i="4" s="1"/>
  <c r="M392" i="4"/>
  <c r="O392" i="4" s="1"/>
  <c r="N340" i="4"/>
  <c r="P340" i="4" s="1"/>
  <c r="M340" i="4"/>
  <c r="O340" i="4" s="1"/>
  <c r="N339" i="4"/>
  <c r="P339" i="4" s="1"/>
  <c r="M339" i="4"/>
  <c r="O339" i="4" s="1"/>
  <c r="N338" i="4"/>
  <c r="P338" i="4" s="1"/>
  <c r="M338" i="4"/>
  <c r="O338" i="4" s="1"/>
  <c r="N337" i="4"/>
  <c r="P337" i="4" s="1"/>
  <c r="M337" i="4"/>
  <c r="O337" i="4" s="1"/>
  <c r="N336" i="4"/>
  <c r="P336" i="4" s="1"/>
  <c r="M336" i="4"/>
  <c r="O336" i="4" s="1"/>
  <c r="N335" i="4"/>
  <c r="P335" i="4" s="1"/>
  <c r="M335" i="4"/>
  <c r="O335" i="4" s="1"/>
  <c r="N334" i="4"/>
  <c r="P334" i="4" s="1"/>
  <c r="M334" i="4"/>
  <c r="O334" i="4" s="1"/>
  <c r="N333" i="4"/>
  <c r="P333" i="4" s="1"/>
  <c r="M333" i="4"/>
  <c r="O333" i="4" s="1"/>
  <c r="N332" i="4"/>
  <c r="P332" i="4" s="1"/>
  <c r="M332" i="4"/>
  <c r="O332" i="4" s="1"/>
  <c r="N331" i="4"/>
  <c r="P331" i="4" s="1"/>
  <c r="M331" i="4"/>
  <c r="O331" i="4" s="1"/>
  <c r="N330" i="4"/>
  <c r="P330" i="4" s="1"/>
  <c r="M330" i="4"/>
  <c r="O330" i="4" s="1"/>
  <c r="N329" i="4"/>
  <c r="P329" i="4" s="1"/>
  <c r="M329" i="4"/>
  <c r="O329" i="4" s="1"/>
  <c r="N328" i="4"/>
  <c r="P328" i="4" s="1"/>
  <c r="M328" i="4"/>
  <c r="O328" i="4" s="1"/>
  <c r="N327" i="4"/>
  <c r="P327" i="4" s="1"/>
  <c r="M327" i="4"/>
  <c r="O327" i="4" s="1"/>
  <c r="N326" i="4"/>
  <c r="P326" i="4" s="1"/>
  <c r="M326" i="4"/>
  <c r="O326" i="4" s="1"/>
  <c r="N325" i="4"/>
  <c r="P325" i="4" s="1"/>
  <c r="M325" i="4"/>
  <c r="O325" i="4" s="1"/>
  <c r="N324" i="4"/>
  <c r="P324" i="4" s="1"/>
  <c r="M324" i="4"/>
  <c r="O324" i="4" s="1"/>
  <c r="N323" i="4"/>
  <c r="P323" i="4" s="1"/>
  <c r="M323" i="4"/>
  <c r="O323" i="4" s="1"/>
  <c r="N322" i="4"/>
  <c r="P322" i="4" s="1"/>
  <c r="M322" i="4"/>
  <c r="O322" i="4" s="1"/>
  <c r="N321" i="4"/>
  <c r="P321" i="4" s="1"/>
  <c r="M321" i="4"/>
  <c r="O321" i="4" s="1"/>
  <c r="N320" i="4"/>
  <c r="P320" i="4" s="1"/>
  <c r="M320" i="4"/>
  <c r="O320" i="4" s="1"/>
  <c r="N319" i="4"/>
  <c r="P319" i="4" s="1"/>
  <c r="M319" i="4"/>
  <c r="O319" i="4" s="1"/>
  <c r="N318" i="4"/>
  <c r="P318" i="4" s="1"/>
  <c r="M318" i="4"/>
  <c r="O318" i="4" s="1"/>
  <c r="N317" i="4"/>
  <c r="P317" i="4" s="1"/>
  <c r="M317" i="4"/>
  <c r="O317" i="4" s="1"/>
  <c r="N316" i="4"/>
  <c r="P316" i="4" s="1"/>
  <c r="M316" i="4"/>
  <c r="O316" i="4" s="1"/>
  <c r="N315" i="4"/>
  <c r="P315" i="4" s="1"/>
  <c r="M315" i="4"/>
  <c r="O315" i="4" s="1"/>
  <c r="N314" i="4"/>
  <c r="P314" i="4" s="1"/>
  <c r="M314" i="4"/>
  <c r="O314" i="4" s="1"/>
  <c r="N313" i="4"/>
  <c r="P313" i="4" s="1"/>
  <c r="M313" i="4"/>
  <c r="O313" i="4" s="1"/>
  <c r="N312" i="4"/>
  <c r="P312" i="4" s="1"/>
  <c r="M312" i="4"/>
  <c r="O312" i="4" s="1"/>
  <c r="N311" i="4"/>
  <c r="P311" i="4" s="1"/>
  <c r="M311" i="4"/>
  <c r="O311" i="4" s="1"/>
  <c r="N310" i="4"/>
  <c r="P310" i="4" s="1"/>
  <c r="M310" i="4"/>
  <c r="O310" i="4" s="1"/>
  <c r="N309" i="4"/>
  <c r="P309" i="4" s="1"/>
  <c r="M309" i="4"/>
  <c r="O309" i="4" s="1"/>
  <c r="N308" i="4"/>
  <c r="P308" i="4" s="1"/>
  <c r="M308" i="4"/>
  <c r="O308" i="4" s="1"/>
  <c r="N307" i="4"/>
  <c r="P307" i="4" s="1"/>
  <c r="M307" i="4"/>
  <c r="O307" i="4" s="1"/>
  <c r="N306" i="4"/>
  <c r="P306" i="4" s="1"/>
  <c r="M306" i="4"/>
  <c r="O306" i="4" s="1"/>
  <c r="N300" i="4"/>
  <c r="P300" i="4" s="1"/>
  <c r="M300" i="4"/>
  <c r="O300" i="4" s="1"/>
  <c r="N299" i="4"/>
  <c r="P299" i="4" s="1"/>
  <c r="M299" i="4"/>
  <c r="O299" i="4" s="1"/>
  <c r="N298" i="4"/>
  <c r="P298" i="4" s="1"/>
  <c r="M298" i="4"/>
  <c r="O298" i="4" s="1"/>
  <c r="N297" i="4"/>
  <c r="P297" i="4" s="1"/>
  <c r="M297" i="4"/>
  <c r="O297" i="4" s="1"/>
  <c r="N296" i="4"/>
  <c r="P296" i="4" s="1"/>
  <c r="M296" i="4"/>
  <c r="O296" i="4" s="1"/>
  <c r="N295" i="4"/>
  <c r="P295" i="4" s="1"/>
  <c r="M295" i="4"/>
  <c r="O295" i="4" s="1"/>
  <c r="N294" i="4"/>
  <c r="P294" i="4" s="1"/>
  <c r="M294" i="4"/>
  <c r="O294" i="4" s="1"/>
  <c r="N293" i="4"/>
  <c r="P293" i="4" s="1"/>
  <c r="M293" i="4"/>
  <c r="O293" i="4" s="1"/>
  <c r="N292" i="4"/>
  <c r="P292" i="4" s="1"/>
  <c r="M292" i="4"/>
  <c r="O292" i="4" s="1"/>
  <c r="N291" i="4"/>
  <c r="P291" i="4" s="1"/>
  <c r="M291" i="4"/>
  <c r="O291" i="4" s="1"/>
  <c r="N290" i="4"/>
  <c r="P290" i="4" s="1"/>
  <c r="M290" i="4"/>
  <c r="O290" i="4" s="1"/>
  <c r="N289" i="4"/>
  <c r="P289" i="4" s="1"/>
  <c r="M289" i="4"/>
  <c r="O289" i="4" s="1"/>
  <c r="N288" i="4"/>
  <c r="P288" i="4" s="1"/>
  <c r="M288" i="4"/>
  <c r="O288" i="4" s="1"/>
  <c r="N287" i="4"/>
  <c r="P287" i="4" s="1"/>
  <c r="M287" i="4"/>
  <c r="O287" i="4" s="1"/>
  <c r="N286" i="4"/>
  <c r="P286" i="4" s="1"/>
  <c r="M286" i="4"/>
  <c r="O286" i="4" s="1"/>
  <c r="N285" i="4"/>
  <c r="P285" i="4" s="1"/>
  <c r="M285" i="4"/>
  <c r="O285" i="4" s="1"/>
  <c r="N284" i="4"/>
  <c r="P284" i="4" s="1"/>
  <c r="M284" i="4"/>
  <c r="O284" i="4" s="1"/>
  <c r="N283" i="4"/>
  <c r="P283" i="4" s="1"/>
  <c r="M283" i="4"/>
  <c r="O283" i="4" s="1"/>
  <c r="N282" i="4"/>
  <c r="P282" i="4" s="1"/>
  <c r="M282" i="4"/>
  <c r="O282" i="4" s="1"/>
  <c r="N281" i="4"/>
  <c r="P281" i="4" s="1"/>
  <c r="M281" i="4"/>
  <c r="O281" i="4" s="1"/>
  <c r="N280" i="4"/>
  <c r="P280" i="4" s="1"/>
  <c r="M280" i="4"/>
  <c r="O280" i="4" s="1"/>
  <c r="N279" i="4"/>
  <c r="P279" i="4" s="1"/>
  <c r="M279" i="4"/>
  <c r="O279" i="4" s="1"/>
  <c r="N278" i="4"/>
  <c r="P278" i="4" s="1"/>
  <c r="M278" i="4"/>
  <c r="O278" i="4" s="1"/>
  <c r="N277" i="4"/>
  <c r="P277" i="4" s="1"/>
  <c r="M277" i="4"/>
  <c r="O277" i="4" s="1"/>
  <c r="N224" i="4"/>
  <c r="P224" i="4" s="1"/>
  <c r="M224" i="4"/>
  <c r="O224" i="4" s="1"/>
  <c r="N223" i="4"/>
  <c r="P223" i="4" s="1"/>
  <c r="M223" i="4"/>
  <c r="O223" i="4" s="1"/>
  <c r="N222" i="4"/>
  <c r="P222" i="4" s="1"/>
  <c r="M222" i="4"/>
  <c r="O222" i="4" s="1"/>
  <c r="N221" i="4"/>
  <c r="P221" i="4" s="1"/>
  <c r="M221" i="4"/>
  <c r="O221" i="4" s="1"/>
  <c r="N220" i="4"/>
  <c r="P220" i="4" s="1"/>
  <c r="M220" i="4"/>
  <c r="O220" i="4" s="1"/>
  <c r="N219" i="4"/>
  <c r="P219" i="4" s="1"/>
  <c r="M219" i="4"/>
  <c r="O219" i="4" s="1"/>
  <c r="N218" i="4"/>
  <c r="P218" i="4" s="1"/>
  <c r="M218" i="4"/>
  <c r="O218" i="4" s="1"/>
  <c r="N217" i="4"/>
  <c r="P217" i="4" s="1"/>
  <c r="M217" i="4"/>
  <c r="O217" i="4" s="1"/>
  <c r="N216" i="4"/>
  <c r="P216" i="4" s="1"/>
  <c r="M216" i="4"/>
  <c r="O216" i="4" s="1"/>
  <c r="N215" i="4"/>
  <c r="P215" i="4" s="1"/>
  <c r="M215" i="4"/>
  <c r="O215" i="4" s="1"/>
  <c r="N214" i="4"/>
  <c r="P214" i="4" s="1"/>
  <c r="M214" i="4"/>
  <c r="O214" i="4" s="1"/>
  <c r="N213" i="4"/>
  <c r="P213" i="4" s="1"/>
  <c r="M213" i="4"/>
  <c r="O213" i="4" s="1"/>
  <c r="N212" i="4"/>
  <c r="P212" i="4" s="1"/>
  <c r="M212" i="4"/>
  <c r="O212" i="4" s="1"/>
  <c r="N211" i="4"/>
  <c r="P211" i="4" s="1"/>
  <c r="M211" i="4"/>
  <c r="O211" i="4" s="1"/>
  <c r="N210" i="4"/>
  <c r="P210" i="4" s="1"/>
  <c r="M210" i="4"/>
  <c r="O210" i="4" s="1"/>
  <c r="N204" i="4"/>
  <c r="P204" i="4" s="1"/>
  <c r="M204" i="4"/>
  <c r="O204" i="4" s="1"/>
  <c r="N203" i="4"/>
  <c r="P203" i="4" s="1"/>
  <c r="M203" i="4"/>
  <c r="O203" i="4" s="1"/>
  <c r="N202" i="4"/>
  <c r="P202" i="4" s="1"/>
  <c r="M202" i="4"/>
  <c r="O202" i="4" s="1"/>
  <c r="N181" i="4"/>
  <c r="P181" i="4" s="1"/>
  <c r="M181" i="4"/>
  <c r="O181" i="4" s="1"/>
  <c r="N180" i="4"/>
  <c r="P180" i="4" s="1"/>
  <c r="M180" i="4"/>
  <c r="O180" i="4" s="1"/>
  <c r="N179" i="4"/>
  <c r="P179" i="4" s="1"/>
  <c r="M179" i="4"/>
  <c r="O179" i="4" s="1"/>
  <c r="N178" i="4"/>
  <c r="P178" i="4" s="1"/>
  <c r="M178" i="4"/>
  <c r="O178" i="4" s="1"/>
  <c r="N177" i="4"/>
  <c r="P177" i="4" s="1"/>
  <c r="M177" i="4"/>
  <c r="O177" i="4" s="1"/>
  <c r="N176" i="4"/>
  <c r="P176" i="4" s="1"/>
  <c r="M176" i="4"/>
  <c r="O176" i="4" s="1"/>
  <c r="N175" i="4"/>
  <c r="P175" i="4" s="1"/>
  <c r="M175" i="4"/>
  <c r="O175" i="4" s="1"/>
  <c r="N174" i="4"/>
  <c r="P174" i="4" s="1"/>
  <c r="M174" i="4"/>
  <c r="O174" i="4" s="1"/>
  <c r="N173" i="4"/>
  <c r="P173" i="4" s="1"/>
  <c r="M173" i="4"/>
  <c r="O173" i="4" s="1"/>
  <c r="N172" i="4"/>
  <c r="P172" i="4" s="1"/>
  <c r="M172" i="4"/>
  <c r="O172" i="4" s="1"/>
  <c r="N171" i="4"/>
  <c r="P171" i="4" s="1"/>
  <c r="M171" i="4"/>
  <c r="O171" i="4" s="1"/>
  <c r="N170" i="4"/>
  <c r="P170" i="4" s="1"/>
  <c r="M170" i="4"/>
  <c r="O170" i="4" s="1"/>
  <c r="N169" i="4"/>
  <c r="P169" i="4" s="1"/>
  <c r="M169" i="4"/>
  <c r="O169" i="4" s="1"/>
  <c r="N137" i="4"/>
  <c r="P137" i="4" s="1"/>
  <c r="M137" i="4"/>
  <c r="O137" i="4" s="1"/>
  <c r="N136" i="4"/>
  <c r="P136" i="4" s="1"/>
  <c r="M136" i="4"/>
  <c r="O136" i="4" s="1"/>
  <c r="N135" i="4"/>
  <c r="P135" i="4" s="1"/>
  <c r="M135" i="4"/>
  <c r="O135" i="4" s="1"/>
  <c r="N134" i="4"/>
  <c r="P134" i="4" s="1"/>
  <c r="M134" i="4"/>
  <c r="O134" i="4" s="1"/>
  <c r="N133" i="4"/>
  <c r="P133" i="4" s="1"/>
  <c r="M133" i="4"/>
  <c r="O133" i="4" s="1"/>
  <c r="N132" i="4"/>
  <c r="P132" i="4" s="1"/>
  <c r="M132" i="4"/>
  <c r="O132" i="4" s="1"/>
  <c r="N131" i="4"/>
  <c r="P131" i="4" s="1"/>
  <c r="M131" i="4"/>
  <c r="O131" i="4" s="1"/>
  <c r="N130" i="4"/>
  <c r="P130" i="4" s="1"/>
  <c r="M130" i="4"/>
  <c r="O130" i="4" s="1"/>
  <c r="N129" i="4"/>
  <c r="P129" i="4" s="1"/>
  <c r="M129" i="4"/>
  <c r="O129" i="4" s="1"/>
  <c r="N128" i="4"/>
  <c r="P128" i="4" s="1"/>
  <c r="M128" i="4"/>
  <c r="O128" i="4" s="1"/>
  <c r="N127" i="4"/>
  <c r="P127" i="4" s="1"/>
  <c r="M127" i="4"/>
  <c r="O127" i="4" s="1"/>
  <c r="N126" i="4"/>
  <c r="P126" i="4" s="1"/>
  <c r="M126" i="4"/>
  <c r="O126" i="4" s="1"/>
  <c r="N125" i="4"/>
  <c r="P125" i="4" s="1"/>
  <c r="M125" i="4"/>
  <c r="O125" i="4" s="1"/>
  <c r="N124" i="4"/>
  <c r="P124" i="4" s="1"/>
  <c r="M124" i="4"/>
  <c r="O124" i="4" s="1"/>
  <c r="N123" i="4"/>
  <c r="P123" i="4" s="1"/>
  <c r="M123" i="4"/>
  <c r="O123" i="4" s="1"/>
  <c r="N122" i="4"/>
  <c r="P122" i="4" s="1"/>
  <c r="M122" i="4"/>
  <c r="O122" i="4" s="1"/>
  <c r="N121" i="4"/>
  <c r="P121" i="4" s="1"/>
  <c r="M121" i="4"/>
  <c r="O121" i="4" s="1"/>
  <c r="N120" i="4"/>
  <c r="P120" i="4" s="1"/>
  <c r="M120" i="4"/>
  <c r="O120" i="4" s="1"/>
  <c r="N119" i="4"/>
  <c r="P119" i="4" s="1"/>
  <c r="M119" i="4"/>
  <c r="O119" i="4" s="1"/>
  <c r="N118" i="4"/>
  <c r="P118" i="4" s="1"/>
  <c r="M118" i="4"/>
  <c r="O118" i="4" s="1"/>
  <c r="N117" i="4"/>
  <c r="P117" i="4" s="1"/>
  <c r="M117" i="4"/>
  <c r="O117" i="4" s="1"/>
  <c r="N116" i="4"/>
  <c r="P116" i="4" s="1"/>
  <c r="M116" i="4"/>
  <c r="O116" i="4" s="1"/>
  <c r="N21" i="4"/>
  <c r="P21" i="4" s="1"/>
  <c r="N22" i="4"/>
  <c r="P22" i="4" s="1"/>
  <c r="N23" i="4"/>
  <c r="P23" i="4" s="1"/>
  <c r="N24" i="4"/>
  <c r="P24" i="4" s="1"/>
  <c r="N25" i="4"/>
  <c r="P25" i="4" s="1"/>
  <c r="N26" i="4"/>
  <c r="P26" i="4" s="1"/>
  <c r="N27" i="4"/>
  <c r="P27" i="4" s="1"/>
  <c r="N28" i="4"/>
  <c r="P28" i="4" s="1"/>
  <c r="N29" i="4"/>
  <c r="P29" i="4" s="1"/>
  <c r="N30" i="4"/>
  <c r="P30" i="4" s="1"/>
  <c r="N31" i="4"/>
  <c r="P31" i="4" s="1"/>
  <c r="N32" i="4"/>
  <c r="P32" i="4" s="1"/>
  <c r="N33" i="4"/>
  <c r="P33" i="4" s="1"/>
  <c r="N34" i="4"/>
  <c r="P34" i="4" s="1"/>
  <c r="N35" i="4"/>
  <c r="P35" i="4" s="1"/>
  <c r="N36" i="4"/>
  <c r="P36" i="4" s="1"/>
  <c r="N37" i="4"/>
  <c r="P37" i="4" s="1"/>
  <c r="N38" i="4"/>
  <c r="P38" i="4" s="1"/>
  <c r="M55" i="4"/>
  <c r="O55" i="4" s="1"/>
  <c r="N55" i="4"/>
  <c r="P55" i="4" s="1"/>
  <c r="M56" i="4"/>
  <c r="O56" i="4" s="1"/>
  <c r="N56" i="4"/>
  <c r="P56" i="4" s="1"/>
  <c r="M57" i="4"/>
  <c r="O57" i="4" s="1"/>
  <c r="N57" i="4"/>
  <c r="P57" i="4" s="1"/>
  <c r="M58" i="4"/>
  <c r="O58" i="4" s="1"/>
  <c r="N58" i="4"/>
  <c r="P58" i="4" s="1"/>
  <c r="M59" i="4"/>
  <c r="O59" i="4" s="1"/>
  <c r="N59" i="4"/>
  <c r="P59" i="4" s="1"/>
  <c r="M60" i="4"/>
  <c r="O60" i="4" s="1"/>
  <c r="N60" i="4"/>
  <c r="P60" i="4" s="1"/>
  <c r="M61" i="4"/>
  <c r="O61" i="4" s="1"/>
  <c r="N61" i="4"/>
  <c r="P61" i="4" s="1"/>
  <c r="M62" i="4"/>
  <c r="O62" i="4" s="1"/>
  <c r="N62" i="4"/>
  <c r="P62" i="4" s="1"/>
  <c r="M63" i="4"/>
  <c r="O63" i="4" s="1"/>
  <c r="N63" i="4"/>
  <c r="P63" i="4" s="1"/>
  <c r="M64" i="4"/>
  <c r="O64" i="4" s="1"/>
  <c r="N64" i="4"/>
  <c r="P64" i="4" s="1"/>
  <c r="M70" i="4"/>
  <c r="O70" i="4" s="1"/>
  <c r="N70" i="4"/>
  <c r="P70" i="4" s="1"/>
  <c r="M71" i="4"/>
  <c r="O71" i="4" s="1"/>
  <c r="N71" i="4"/>
  <c r="P71" i="4" s="1"/>
  <c r="M72" i="4"/>
  <c r="O72" i="4" s="1"/>
  <c r="N72" i="4"/>
  <c r="P72" i="4" s="1"/>
  <c r="M73" i="4"/>
  <c r="O73" i="4" s="1"/>
  <c r="N73" i="4"/>
  <c r="P73" i="4" s="1"/>
  <c r="M104" i="4"/>
  <c r="O104" i="4" s="1"/>
  <c r="N104" i="4"/>
  <c r="P104" i="4" s="1"/>
  <c r="M105" i="4"/>
  <c r="O105" i="4" s="1"/>
  <c r="N105" i="4"/>
  <c r="P105" i="4" s="1"/>
  <c r="M106" i="4"/>
  <c r="O106" i="4" s="1"/>
  <c r="N106" i="4"/>
  <c r="P106" i="4" s="1"/>
  <c r="M107" i="4"/>
  <c r="O107" i="4" s="1"/>
  <c r="N107" i="4"/>
  <c r="P107" i="4" s="1"/>
  <c r="M108" i="4"/>
  <c r="O108" i="4" s="1"/>
  <c r="N108" i="4"/>
  <c r="P108" i="4" s="1"/>
  <c r="AK2477" i="1"/>
  <c r="AK2496" i="1"/>
  <c r="AK2497" i="1"/>
  <c r="AK2498" i="1"/>
  <c r="AK2499" i="1"/>
  <c r="AK2500" i="1"/>
  <c r="AK2501" i="1"/>
  <c r="AK2502" i="1"/>
  <c r="AK2503" i="1"/>
  <c r="AK2476" i="1"/>
  <c r="AQ2188" i="1"/>
  <c r="AP2188" i="1"/>
  <c r="AK2188" i="1"/>
  <c r="N2188" i="1"/>
  <c r="AQ2177" i="1"/>
  <c r="AP2177" i="1"/>
  <c r="AK2177" i="1"/>
  <c r="N2177" i="1"/>
  <c r="AQ2166" i="1"/>
  <c r="AP2166" i="1"/>
  <c r="AK2166" i="1"/>
  <c r="N2166" i="1"/>
  <c r="AQ2165" i="1"/>
  <c r="AP2165" i="1"/>
  <c r="AK2165" i="1"/>
  <c r="N2165" i="1"/>
  <c r="AQ2164" i="1"/>
  <c r="AP2164" i="1"/>
  <c r="AK2164" i="1"/>
  <c r="N2164" i="1"/>
  <c r="AQ2163" i="1"/>
  <c r="AP2163" i="1"/>
  <c r="AK2163" i="1"/>
  <c r="N2163" i="1"/>
  <c r="AQ2159" i="1"/>
  <c r="AP2159" i="1"/>
  <c r="AK2159" i="1"/>
  <c r="N2159" i="1"/>
  <c r="AQ2158" i="1"/>
  <c r="AP2158" i="1"/>
  <c r="AK2158" i="1"/>
  <c r="N2158" i="1"/>
  <c r="AQ2157" i="1"/>
  <c r="AP2157" i="1"/>
  <c r="AK2157" i="1"/>
  <c r="N2157" i="1"/>
  <c r="AQ2191" i="1"/>
  <c r="AP2191" i="1"/>
  <c r="AK2191" i="1"/>
  <c r="N2191" i="1"/>
  <c r="AQ2190" i="1"/>
  <c r="AP2190" i="1"/>
  <c r="AK2190" i="1"/>
  <c r="N2190" i="1"/>
  <c r="AQ2189" i="1"/>
  <c r="AP2189" i="1"/>
  <c r="AK2189" i="1"/>
  <c r="N2189" i="1"/>
  <c r="AQ2162" i="1"/>
  <c r="AP2162" i="1"/>
  <c r="AK2162" i="1"/>
  <c r="N2162" i="1"/>
  <c r="AQ2161" i="1"/>
  <c r="AP2161" i="1"/>
  <c r="AK2161" i="1"/>
  <c r="N2161" i="1"/>
  <c r="AQ2160" i="1"/>
  <c r="AP2160" i="1"/>
  <c r="AK2160" i="1"/>
  <c r="N2160" i="1"/>
  <c r="AQ2254" i="1"/>
  <c r="AP2254" i="1"/>
  <c r="N2254" i="1"/>
  <c r="AQ2193" i="1"/>
  <c r="AP2193" i="1"/>
  <c r="AK2193" i="1"/>
  <c r="N2193" i="1"/>
  <c r="AQ2192" i="1"/>
  <c r="AP2192" i="1"/>
  <c r="AK2192" i="1"/>
  <c r="N2192" i="1"/>
  <c r="I108" i="4"/>
  <c r="I107" i="4"/>
  <c r="I106" i="4"/>
  <c r="I105" i="4"/>
  <c r="I104" i="4"/>
  <c r="I73" i="4"/>
  <c r="I72" i="4"/>
  <c r="I71" i="4"/>
  <c r="I70" i="4"/>
  <c r="I64" i="4"/>
  <c r="I63" i="4"/>
  <c r="I62" i="4"/>
  <c r="I61" i="4"/>
  <c r="I60" i="4"/>
  <c r="I59" i="4"/>
  <c r="I58" i="4"/>
  <c r="I57" i="4"/>
  <c r="I56" i="4"/>
  <c r="I55" i="4"/>
  <c r="I38" i="4"/>
  <c r="M38" i="4" s="1"/>
  <c r="O38" i="4" s="1"/>
  <c r="I37" i="4"/>
  <c r="M37" i="4" s="1"/>
  <c r="O37" i="4" s="1"/>
  <c r="I36" i="4"/>
  <c r="M36" i="4" s="1"/>
  <c r="O36" i="4" s="1"/>
  <c r="I35" i="4"/>
  <c r="M35" i="4" s="1"/>
  <c r="O35" i="4" s="1"/>
  <c r="I34" i="4"/>
  <c r="M34" i="4" s="1"/>
  <c r="O34" i="4" s="1"/>
  <c r="I33" i="4"/>
  <c r="M33" i="4" s="1"/>
  <c r="O33" i="4" s="1"/>
  <c r="I32" i="4"/>
  <c r="M32" i="4" s="1"/>
  <c r="O32" i="4" s="1"/>
  <c r="I31" i="4"/>
  <c r="M31" i="4" s="1"/>
  <c r="O31" i="4" s="1"/>
  <c r="I30" i="4"/>
  <c r="M30" i="4" s="1"/>
  <c r="O30" i="4" s="1"/>
  <c r="I29" i="4"/>
  <c r="M29" i="4" s="1"/>
  <c r="O29" i="4" s="1"/>
  <c r="I28" i="4"/>
  <c r="M28" i="4" s="1"/>
  <c r="O28" i="4" s="1"/>
  <c r="I27" i="4"/>
  <c r="M27" i="4" s="1"/>
  <c r="O27" i="4" s="1"/>
  <c r="I26" i="4"/>
  <c r="M26" i="4" s="1"/>
  <c r="O26" i="4" s="1"/>
  <c r="I25" i="4"/>
  <c r="M25" i="4" s="1"/>
  <c r="O25" i="4" s="1"/>
  <c r="I24" i="4"/>
  <c r="M24" i="4" s="1"/>
  <c r="O24" i="4" s="1"/>
  <c r="I23" i="4"/>
  <c r="M23" i="4" s="1"/>
  <c r="O23" i="4" s="1"/>
  <c r="I22" i="4"/>
  <c r="M22" i="4" s="1"/>
  <c r="O22" i="4" s="1"/>
  <c r="I21" i="4"/>
  <c r="M21" i="4" s="1"/>
  <c r="O21" i="4" s="1"/>
  <c r="I20" i="4"/>
  <c r="N20" i="4" s="1"/>
  <c r="P20" i="4" s="1"/>
  <c r="I19" i="4"/>
  <c r="N19" i="4" s="1"/>
  <c r="P19" i="4" s="1"/>
  <c r="I18" i="4"/>
  <c r="M18" i="4" s="1"/>
  <c r="O18" i="4" s="1"/>
  <c r="I204" i="4"/>
  <c r="I203" i="4"/>
  <c r="I202" i="4"/>
  <c r="I181" i="4"/>
  <c r="I180" i="4"/>
  <c r="I179" i="4"/>
  <c r="I178" i="4"/>
  <c r="I177" i="4"/>
  <c r="I176" i="4"/>
  <c r="I175" i="4"/>
  <c r="I174" i="4"/>
  <c r="I173" i="4"/>
  <c r="I172" i="4"/>
  <c r="I171" i="4"/>
  <c r="I170" i="4"/>
  <c r="I169" i="4"/>
  <c r="I137" i="4"/>
  <c r="I136" i="4"/>
  <c r="I135" i="4"/>
  <c r="I134" i="4"/>
  <c r="I133" i="4"/>
  <c r="I132" i="4"/>
  <c r="I131" i="4"/>
  <c r="I130" i="4"/>
  <c r="I129" i="4"/>
  <c r="I128" i="4"/>
  <c r="I127" i="4"/>
  <c r="I126" i="4"/>
  <c r="I125" i="4"/>
  <c r="I124" i="4"/>
  <c r="I123" i="4"/>
  <c r="I122" i="4"/>
  <c r="I121" i="4"/>
  <c r="I120" i="4"/>
  <c r="I119" i="4"/>
  <c r="I118" i="4"/>
  <c r="I117" i="4"/>
  <c r="I116" i="4"/>
  <c r="I115" i="4"/>
  <c r="N115" i="4" s="1"/>
  <c r="P115" i="4" s="1"/>
  <c r="I300" i="4"/>
  <c r="I299" i="4"/>
  <c r="I298" i="4"/>
  <c r="I297" i="4"/>
  <c r="I296" i="4"/>
  <c r="I295" i="4"/>
  <c r="I294" i="4"/>
  <c r="I293" i="4"/>
  <c r="I292" i="4"/>
  <c r="I291" i="4"/>
  <c r="I290" i="4"/>
  <c r="I289" i="4"/>
  <c r="I288" i="4"/>
  <c r="I287" i="4"/>
  <c r="I286" i="4"/>
  <c r="I285" i="4"/>
  <c r="I284" i="4"/>
  <c r="I283" i="4"/>
  <c r="I282" i="4"/>
  <c r="I281" i="4"/>
  <c r="I280" i="4"/>
  <c r="I279" i="4"/>
  <c r="I278" i="4"/>
  <c r="I277" i="4"/>
  <c r="I224" i="4"/>
  <c r="I223" i="4"/>
  <c r="I222" i="4"/>
  <c r="I221" i="4"/>
  <c r="I220" i="4"/>
  <c r="I219" i="4"/>
  <c r="I218" i="4"/>
  <c r="I217" i="4"/>
  <c r="I216" i="4"/>
  <c r="I215" i="4"/>
  <c r="I214" i="4"/>
  <c r="I213" i="4"/>
  <c r="I212" i="4"/>
  <c r="I211" i="4"/>
  <c r="I210" i="4"/>
  <c r="I396" i="4"/>
  <c r="I395" i="4"/>
  <c r="I394" i="4"/>
  <c r="I393" i="4"/>
  <c r="I392" i="4"/>
  <c r="I340" i="4"/>
  <c r="I339" i="4"/>
  <c r="I338" i="4"/>
  <c r="I337" i="4"/>
  <c r="I336" i="4"/>
  <c r="I335" i="4"/>
  <c r="I334" i="4"/>
  <c r="I333" i="4"/>
  <c r="I332" i="4"/>
  <c r="I331" i="4"/>
  <c r="I330" i="4"/>
  <c r="I329" i="4"/>
  <c r="I328" i="4"/>
  <c r="I327" i="4"/>
  <c r="I326" i="4"/>
  <c r="I325" i="4"/>
  <c r="I324" i="4"/>
  <c r="I323" i="4"/>
  <c r="I322" i="4"/>
  <c r="I321" i="4"/>
  <c r="I320" i="4"/>
  <c r="I319" i="4"/>
  <c r="I318" i="4"/>
  <c r="I317" i="4"/>
  <c r="I316" i="4"/>
  <c r="I315" i="4"/>
  <c r="I314" i="4"/>
  <c r="I313" i="4"/>
  <c r="I312" i="4"/>
  <c r="I311" i="4"/>
  <c r="I310" i="4"/>
  <c r="I309" i="4"/>
  <c r="I308" i="4"/>
  <c r="I307" i="4"/>
  <c r="I306" i="4"/>
  <c r="I492" i="4"/>
  <c r="I491" i="4"/>
  <c r="I490" i="4"/>
  <c r="I438" i="4"/>
  <c r="I437" i="4"/>
  <c r="I436" i="4"/>
  <c r="I435" i="4"/>
  <c r="I434" i="4"/>
  <c r="I433" i="4"/>
  <c r="I432" i="4"/>
  <c r="I431" i="4"/>
  <c r="I430" i="4"/>
  <c r="I429" i="4"/>
  <c r="I428" i="4"/>
  <c r="I427" i="4"/>
  <c r="I426" i="4"/>
  <c r="I425" i="4"/>
  <c r="I424" i="4"/>
  <c r="I423" i="4"/>
  <c r="I422" i="4"/>
  <c r="I421" i="4"/>
  <c r="I420" i="4"/>
  <c r="I419" i="4"/>
  <c r="I418" i="4"/>
  <c r="I417" i="4"/>
  <c r="I416" i="4"/>
  <c r="I415" i="4"/>
  <c r="I414" i="4"/>
  <c r="I413" i="4"/>
  <c r="I412" i="4"/>
  <c r="I411" i="4"/>
  <c r="I410" i="4"/>
  <c r="I409" i="4"/>
  <c r="I408" i="4"/>
  <c r="I407" i="4"/>
  <c r="I406" i="4"/>
  <c r="I405" i="4"/>
  <c r="I404" i="4"/>
  <c r="I403" i="4"/>
  <c r="I402" i="4"/>
  <c r="I1068" i="4"/>
  <c r="I1067" i="4"/>
  <c r="I1066" i="4"/>
  <c r="I1065" i="4"/>
  <c r="I1064" i="4"/>
  <c r="I1063" i="4"/>
  <c r="I1062" i="4"/>
  <c r="I1061" i="4"/>
  <c r="I1060" i="4"/>
  <c r="I1059" i="4"/>
  <c r="I1058" i="4"/>
  <c r="I1057" i="4"/>
  <c r="I1056" i="4"/>
  <c r="I1055" i="4"/>
  <c r="I1054" i="4"/>
  <c r="I1053" i="4"/>
  <c r="I1052" i="4"/>
  <c r="I1051" i="4"/>
  <c r="I1050" i="4"/>
  <c r="I1049" i="4"/>
  <c r="I1048" i="4"/>
  <c r="I1047" i="4"/>
  <c r="I1026" i="4"/>
  <c r="I1025" i="4"/>
  <c r="I1024" i="4"/>
  <c r="I1023" i="4"/>
  <c r="I1022" i="4"/>
  <c r="I1021" i="4"/>
  <c r="I1020" i="4"/>
  <c r="I988" i="4"/>
  <c r="I987" i="4"/>
  <c r="I986" i="4"/>
  <c r="I985" i="4"/>
  <c r="I984" i="4"/>
  <c r="I983" i="4"/>
  <c r="I982" i="4"/>
  <c r="I981" i="4"/>
  <c r="I980" i="4"/>
  <c r="I979" i="4"/>
  <c r="I978" i="4"/>
  <c r="I972" i="4"/>
  <c r="I971" i="4"/>
  <c r="I950" i="4"/>
  <c r="I949" i="4"/>
  <c r="I948" i="4"/>
  <c r="I947" i="4"/>
  <c r="I946" i="4"/>
  <c r="I945" i="4"/>
  <c r="I944" i="4"/>
  <c r="I943" i="4"/>
  <c r="I942" i="4"/>
  <c r="I941" i="4"/>
  <c r="I940" i="4"/>
  <c r="I939" i="4"/>
  <c r="I938" i="4"/>
  <c r="I937" i="4"/>
  <c r="I936" i="4"/>
  <c r="I935" i="4"/>
  <c r="I934" i="4"/>
  <c r="I933" i="4"/>
  <c r="I932" i="4"/>
  <c r="I931" i="4"/>
  <c r="I930" i="4"/>
  <c r="I929" i="4"/>
  <c r="I928" i="4"/>
  <c r="I927" i="4"/>
  <c r="I926" i="4"/>
  <c r="I925" i="4"/>
  <c r="I924" i="4"/>
  <c r="I923" i="4"/>
  <c r="I922" i="4"/>
  <c r="I921" i="4"/>
  <c r="I920" i="4"/>
  <c r="I919" i="4"/>
  <c r="I918" i="4"/>
  <c r="I917" i="4"/>
  <c r="I916" i="4"/>
  <c r="I915" i="4"/>
  <c r="I883" i="4"/>
  <c r="I882" i="4"/>
  <c r="I876" i="4"/>
  <c r="I875" i="4"/>
  <c r="I874" i="4"/>
  <c r="I873" i="4"/>
  <c r="I872" i="4"/>
  <c r="I871" i="4"/>
  <c r="I870" i="4"/>
  <c r="I869" i="4"/>
  <c r="I868" i="4"/>
  <c r="I867" i="4"/>
  <c r="I866" i="4"/>
  <c r="I865" i="4"/>
  <c r="I864" i="4"/>
  <c r="I863" i="4"/>
  <c r="I862" i="4"/>
  <c r="I861" i="4"/>
  <c r="I860" i="4"/>
  <c r="I859" i="4"/>
  <c r="I858" i="4"/>
  <c r="I826" i="4"/>
  <c r="I825" i="4"/>
  <c r="I824" i="4"/>
  <c r="I803" i="4"/>
  <c r="I802" i="4"/>
  <c r="I801" i="4"/>
  <c r="I800" i="4"/>
  <c r="I799" i="4"/>
  <c r="I798" i="4"/>
  <c r="I797" i="4"/>
  <c r="I796" i="4"/>
  <c r="I795" i="4"/>
  <c r="I794" i="4"/>
  <c r="I793" i="4"/>
  <c r="I792" i="4"/>
  <c r="I791" i="4"/>
  <c r="I790" i="4"/>
  <c r="I789" i="4"/>
  <c r="I788" i="4"/>
  <c r="I787" i="4"/>
  <c r="I786" i="4"/>
  <c r="I780" i="4"/>
  <c r="I779" i="4"/>
  <c r="I758" i="4"/>
  <c r="I757" i="4"/>
  <c r="I756" i="4"/>
  <c r="I755" i="4"/>
  <c r="I754" i="4"/>
  <c r="I753" i="4"/>
  <c r="I752" i="4"/>
  <c r="I751" i="4"/>
  <c r="I750" i="4"/>
  <c r="I749" i="4"/>
  <c r="I748" i="4"/>
  <c r="I747" i="4"/>
  <c r="I746" i="4"/>
  <c r="I745" i="4"/>
  <c r="I744" i="4"/>
  <c r="I743" i="4"/>
  <c r="I742" i="4"/>
  <c r="I741" i="4"/>
  <c r="I740" i="4"/>
  <c r="I739" i="4"/>
  <c r="I738" i="4"/>
  <c r="I737" i="4"/>
  <c r="I736" i="4"/>
  <c r="I735" i="4"/>
  <c r="I734" i="4"/>
  <c r="I733" i="4"/>
  <c r="I732" i="4"/>
  <c r="I731" i="4"/>
  <c r="I730" i="4"/>
  <c r="I729" i="4"/>
  <c r="I728" i="4"/>
  <c r="I727" i="4"/>
  <c r="I695" i="4"/>
  <c r="I694" i="4"/>
  <c r="I693" i="4"/>
  <c r="I692" i="4"/>
  <c r="I691" i="4"/>
  <c r="I690" i="4"/>
  <c r="I684" i="4"/>
  <c r="I683" i="4"/>
  <c r="I642" i="4"/>
  <c r="I641" i="4"/>
  <c r="I640" i="4"/>
  <c r="I639" i="4"/>
  <c r="I638" i="4"/>
  <c r="I637" i="4"/>
  <c r="I636" i="4"/>
  <c r="I635" i="4"/>
  <c r="I634" i="4"/>
  <c r="I633" i="4"/>
  <c r="I632" i="4"/>
  <c r="I631" i="4"/>
  <c r="I599" i="4"/>
  <c r="I598" i="4"/>
  <c r="I597" i="4"/>
  <c r="I596" i="4"/>
  <c r="I595" i="4"/>
  <c r="I594" i="4"/>
  <c r="I588" i="4"/>
  <c r="I587" i="4"/>
  <c r="I566" i="4"/>
  <c r="I565" i="4"/>
  <c r="I564" i="4"/>
  <c r="I563" i="4"/>
  <c r="I562" i="4"/>
  <c r="I561" i="4"/>
  <c r="I560" i="4"/>
  <c r="I559" i="4"/>
  <c r="I558" i="4"/>
  <c r="I557" i="4"/>
  <c r="I556" i="4"/>
  <c r="I555" i="4"/>
  <c r="I554" i="4"/>
  <c r="I553" i="4"/>
  <c r="I552" i="4"/>
  <c r="I551" i="4"/>
  <c r="I550" i="4"/>
  <c r="I549" i="4"/>
  <c r="I548" i="4"/>
  <c r="I516" i="4"/>
  <c r="I515" i="4"/>
  <c r="I514" i="4"/>
  <c r="I513" i="4"/>
  <c r="I512" i="4"/>
  <c r="I511" i="4"/>
  <c r="I510" i="4"/>
  <c r="I509" i="4"/>
  <c r="I508" i="4"/>
  <c r="I507" i="4"/>
  <c r="I506" i="4"/>
  <c r="I505" i="4"/>
  <c r="I504" i="4"/>
  <c r="I503" i="4"/>
  <c r="I502" i="4"/>
  <c r="I501" i="4"/>
  <c r="I500" i="4"/>
  <c r="I499" i="4"/>
  <c r="I498" i="4"/>
  <c r="AK1978" i="1"/>
  <c r="N1978" i="1"/>
  <c r="AK1977" i="1"/>
  <c r="N1977" i="1"/>
  <c r="AK1976" i="1"/>
  <c r="N1976" i="1"/>
  <c r="AK1975" i="1"/>
  <c r="N1975" i="1"/>
  <c r="AK1974" i="1"/>
  <c r="N1974" i="1"/>
  <c r="AK1973" i="1"/>
  <c r="N1973" i="1"/>
  <c r="AK1972" i="1"/>
  <c r="N1972" i="1"/>
  <c r="AQ1985" i="1"/>
  <c r="AP1985" i="1"/>
  <c r="AK1985" i="1"/>
  <c r="N1985" i="1"/>
  <c r="AQ1984" i="1"/>
  <c r="AP1984" i="1"/>
  <c r="AK1984" i="1"/>
  <c r="N1984" i="1"/>
  <c r="AQ1983" i="1"/>
  <c r="AP1983" i="1"/>
  <c r="AK1983" i="1"/>
  <c r="N1983" i="1"/>
  <c r="AQ1982" i="1"/>
  <c r="AP1982" i="1"/>
  <c r="AK1982" i="1"/>
  <c r="N1982" i="1"/>
  <c r="AK1981" i="1"/>
  <c r="N1981" i="1"/>
  <c r="AK1980" i="1"/>
  <c r="N1980" i="1"/>
  <c r="AK1979" i="1"/>
  <c r="N1979" i="1"/>
  <c r="AQ2120" i="1"/>
  <c r="AP2120" i="1"/>
  <c r="AK2120" i="1"/>
  <c r="N2120" i="1"/>
  <c r="AQ2119" i="1"/>
  <c r="AP2119" i="1"/>
  <c r="AK2119" i="1"/>
  <c r="N2119" i="1"/>
  <c r="AQ2118" i="1"/>
  <c r="AP2118" i="1"/>
  <c r="AK2118" i="1"/>
  <c r="N2118" i="1"/>
  <c r="AQ2117" i="1"/>
  <c r="AP2117" i="1"/>
  <c r="AK2117" i="1"/>
  <c r="N2117" i="1"/>
  <c r="AQ2116" i="1"/>
  <c r="AP2116" i="1"/>
  <c r="AK2116" i="1"/>
  <c r="N2116" i="1"/>
  <c r="AQ2115" i="1"/>
  <c r="AP2115" i="1"/>
  <c r="AK2115" i="1"/>
  <c r="N2115" i="1"/>
  <c r="AQ1997" i="1"/>
  <c r="AP1997" i="1"/>
  <c r="AK1997" i="1"/>
  <c r="N1997" i="1"/>
  <c r="AQ1539" i="1"/>
  <c r="AP1539" i="1"/>
  <c r="AK1539" i="1"/>
  <c r="N1539" i="1"/>
  <c r="AQ1538" i="1"/>
  <c r="AP1538" i="1"/>
  <c r="AK1538" i="1"/>
  <c r="N1538" i="1"/>
  <c r="AQ1537" i="1"/>
  <c r="AP1537" i="1"/>
  <c r="AK1537" i="1"/>
  <c r="N1537" i="1"/>
  <c r="AQ1536" i="1"/>
  <c r="AP1536" i="1"/>
  <c r="AK1536" i="1"/>
  <c r="N1536" i="1"/>
  <c r="AQ1535" i="1"/>
  <c r="AP1535" i="1"/>
  <c r="AK1535" i="1"/>
  <c r="N1535" i="1"/>
  <c r="AQ1534" i="1"/>
  <c r="AP1534" i="1"/>
  <c r="AK1534" i="1"/>
  <c r="N1534" i="1"/>
  <c r="AQ1545" i="1"/>
  <c r="AP1545" i="1"/>
  <c r="AK1545" i="1"/>
  <c r="N1545" i="1"/>
  <c r="AQ1544" i="1"/>
  <c r="AP1544" i="1"/>
  <c r="AK1544" i="1"/>
  <c r="N1544" i="1"/>
  <c r="AQ1543" i="1"/>
  <c r="AP1543" i="1"/>
  <c r="AK1543" i="1"/>
  <c r="N1543" i="1"/>
  <c r="AQ1542" i="1"/>
  <c r="AP1542" i="1"/>
  <c r="AK1542" i="1"/>
  <c r="N1542" i="1"/>
  <c r="AQ1541" i="1"/>
  <c r="AP1541" i="1"/>
  <c r="AK1541" i="1"/>
  <c r="N1541" i="1"/>
  <c r="AQ1540" i="1"/>
  <c r="AP1540" i="1"/>
  <c r="AK1540" i="1"/>
  <c r="N1540" i="1"/>
  <c r="AQ1803" i="1"/>
  <c r="AP1803" i="1"/>
  <c r="AK1803" i="1"/>
  <c r="N1803" i="1"/>
  <c r="AQ1802" i="1"/>
  <c r="AP1802" i="1"/>
  <c r="AK1802" i="1"/>
  <c r="N1802" i="1"/>
  <c r="AQ1771" i="1"/>
  <c r="AP1771" i="1"/>
  <c r="AK1771" i="1"/>
  <c r="N1771" i="1"/>
  <c r="AQ1770" i="1"/>
  <c r="AP1770" i="1"/>
  <c r="AK1770" i="1"/>
  <c r="N1770" i="1"/>
  <c r="AQ1769" i="1"/>
  <c r="AP1769" i="1"/>
  <c r="AK1769" i="1"/>
  <c r="N1769" i="1"/>
  <c r="AQ1768" i="1"/>
  <c r="AP1768" i="1"/>
  <c r="AK1768" i="1"/>
  <c r="N1768" i="1"/>
  <c r="AS1525" i="1"/>
  <c r="AR1525" i="1"/>
  <c r="AS798" i="1"/>
  <c r="AR798" i="1"/>
  <c r="H4" i="7"/>
  <c r="F4" i="7"/>
  <c r="E3" i="7"/>
  <c r="C3" i="7"/>
  <c r="E2" i="7"/>
  <c r="C2" i="7"/>
  <c r="E1" i="7"/>
  <c r="C1" i="7"/>
  <c r="AL853" i="1" l="1"/>
  <c r="AL864" i="1"/>
  <c r="AL860" i="1"/>
  <c r="AL854" i="1"/>
  <c r="AO855" i="1"/>
  <c r="N856" i="1"/>
  <c r="AL856" i="1" s="1"/>
  <c r="AL376" i="1"/>
  <c r="AL372" i="1"/>
  <c r="AL370" i="1"/>
  <c r="N367" i="1"/>
  <c r="AL367" i="1" s="1"/>
  <c r="AL371" i="1"/>
  <c r="AL377" i="1"/>
  <c r="AL374" i="1"/>
  <c r="AL373" i="1"/>
  <c r="AP369" i="1"/>
  <c r="AO369" i="1"/>
  <c r="N369" i="1"/>
  <c r="AL369" i="1" s="1"/>
  <c r="AL368" i="1"/>
  <c r="AP367" i="1"/>
  <c r="AO367" i="1"/>
  <c r="AL366" i="1"/>
  <c r="AL324" i="1"/>
  <c r="AL325" i="1"/>
  <c r="AO334" i="1"/>
  <c r="AO338" i="1"/>
  <c r="AP339" i="1"/>
  <c r="AP335" i="1"/>
  <c r="N327" i="1"/>
  <c r="AL327" i="1" s="1"/>
  <c r="AN327" i="1"/>
  <c r="N322" i="1"/>
  <c r="AL322" i="1" s="1"/>
  <c r="AN322" i="1"/>
  <c r="N321" i="1"/>
  <c r="AL321" i="1" s="1"/>
  <c r="AM321" i="1"/>
  <c r="N319" i="1"/>
  <c r="AL319" i="1" s="1"/>
  <c r="AN319" i="1"/>
  <c r="AP814" i="1"/>
  <c r="AO814" i="1"/>
  <c r="AQ808" i="1"/>
  <c r="AN808" i="1"/>
  <c r="AQ813" i="1"/>
  <c r="AN813" i="1"/>
  <c r="AQ810" i="1"/>
  <c r="AN810" i="1"/>
  <c r="AQ816" i="1"/>
  <c r="AN816" i="1"/>
  <c r="AQ809" i="1"/>
  <c r="AN809" i="1"/>
  <c r="AQ814" i="1"/>
  <c r="AN814" i="1"/>
  <c r="AQ807" i="1"/>
  <c r="AN807" i="1"/>
  <c r="AQ812" i="1"/>
  <c r="AN812" i="1"/>
  <c r="AQ815" i="1"/>
  <c r="AN815" i="1"/>
  <c r="AN805" i="1"/>
  <c r="AQ805" i="1" s="1"/>
  <c r="AQ811" i="1"/>
  <c r="AN811" i="1"/>
  <c r="N806" i="1"/>
  <c r="F809" i="1"/>
  <c r="AO812" i="1"/>
  <c r="F811" i="1"/>
  <c r="F813" i="1"/>
  <c r="F816" i="1"/>
  <c r="F814" i="1"/>
  <c r="F807" i="1"/>
  <c r="F808" i="1"/>
  <c r="F812" i="1"/>
  <c r="F815" i="1"/>
  <c r="AP812" i="1"/>
  <c r="C806" i="1"/>
  <c r="F810" i="1"/>
  <c r="F805" i="1"/>
  <c r="F319" i="1"/>
  <c r="F321" i="1"/>
  <c r="F329" i="1"/>
  <c r="F327" i="1"/>
  <c r="F318" i="1"/>
  <c r="F328" i="1"/>
  <c r="AT1981" i="1"/>
  <c r="AT1980" i="1"/>
  <c r="AL812" i="1"/>
  <c r="AL813" i="1"/>
  <c r="AL814" i="1"/>
  <c r="AL816" i="1"/>
  <c r="AT1979" i="1"/>
  <c r="AT1978" i="1"/>
  <c r="AT1977" i="1"/>
  <c r="AT1976" i="1"/>
  <c r="AT1975" i="1"/>
  <c r="AF816" i="1"/>
  <c r="T816" i="1"/>
  <c r="AD816" i="1"/>
  <c r="W816" i="1"/>
  <c r="AE816" i="1"/>
  <c r="S816" i="1"/>
  <c r="R816" i="1"/>
  <c r="AC816" i="1"/>
  <c r="Q816" i="1"/>
  <c r="Y816" i="1"/>
  <c r="AB816" i="1"/>
  <c r="P816" i="1"/>
  <c r="AJ816" i="1"/>
  <c r="AI816" i="1"/>
  <c r="AA816" i="1"/>
  <c r="O816" i="1"/>
  <c r="AK816" i="1"/>
  <c r="X816" i="1"/>
  <c r="Z816" i="1"/>
  <c r="AH816" i="1"/>
  <c r="V816" i="1"/>
  <c r="AG816" i="1"/>
  <c r="U816" i="1"/>
  <c r="AD814" i="1"/>
  <c r="R814" i="1"/>
  <c r="AB814" i="1"/>
  <c r="P814" i="1"/>
  <c r="AC814" i="1"/>
  <c r="Q814" i="1"/>
  <c r="U814" i="1"/>
  <c r="AA814" i="1"/>
  <c r="O814" i="1"/>
  <c r="AG814" i="1"/>
  <c r="Z814" i="1"/>
  <c r="W814" i="1"/>
  <c r="AK814" i="1"/>
  <c r="Y814" i="1"/>
  <c r="AI814" i="1"/>
  <c r="AH814" i="1"/>
  <c r="V814" i="1"/>
  <c r="AJ814" i="1"/>
  <c r="X814" i="1"/>
  <c r="AF814" i="1"/>
  <c r="T814" i="1"/>
  <c r="AE814" i="1"/>
  <c r="S814" i="1"/>
  <c r="AE815" i="1"/>
  <c r="S815" i="1"/>
  <c r="AC815" i="1"/>
  <c r="AI815" i="1"/>
  <c r="AD815" i="1"/>
  <c r="R815" i="1"/>
  <c r="Q815" i="1"/>
  <c r="AH815" i="1"/>
  <c r="AB815" i="1"/>
  <c r="P815" i="1"/>
  <c r="AA815" i="1"/>
  <c r="O815" i="1"/>
  <c r="X815" i="1"/>
  <c r="Z815" i="1"/>
  <c r="AJ815" i="1"/>
  <c r="AK815" i="1"/>
  <c r="Y815" i="1"/>
  <c r="AG815" i="1"/>
  <c r="U815" i="1"/>
  <c r="AF815" i="1"/>
  <c r="T815" i="1"/>
  <c r="W815" i="1"/>
  <c r="V815" i="1"/>
  <c r="AL815" i="1"/>
  <c r="AB812" i="1"/>
  <c r="P812" i="1"/>
  <c r="Z812" i="1"/>
  <c r="AE812" i="1"/>
  <c r="AA812" i="1"/>
  <c r="O812" i="1"/>
  <c r="AK812" i="1"/>
  <c r="Y812" i="1"/>
  <c r="U812" i="1"/>
  <c r="AJ812" i="1"/>
  <c r="X812" i="1"/>
  <c r="AG812" i="1"/>
  <c r="AF812" i="1"/>
  <c r="AI812" i="1"/>
  <c r="W812" i="1"/>
  <c r="T812" i="1"/>
  <c r="AH812" i="1"/>
  <c r="V812" i="1"/>
  <c r="AD812" i="1"/>
  <c r="R812" i="1"/>
  <c r="AC812" i="1"/>
  <c r="Q812" i="1"/>
  <c r="S812" i="1"/>
  <c r="AL811" i="1"/>
  <c r="AA811" i="1"/>
  <c r="O811" i="1"/>
  <c r="AK811" i="1"/>
  <c r="Y811" i="1"/>
  <c r="Z811" i="1"/>
  <c r="R811" i="1"/>
  <c r="AJ811" i="1"/>
  <c r="X811" i="1"/>
  <c r="AD811" i="1"/>
  <c r="AI811" i="1"/>
  <c r="W811" i="1"/>
  <c r="T811" i="1"/>
  <c r="AE811" i="1"/>
  <c r="AH811" i="1"/>
  <c r="V811" i="1"/>
  <c r="AF811" i="1"/>
  <c r="S811" i="1"/>
  <c r="AG811" i="1"/>
  <c r="U811" i="1"/>
  <c r="AC811" i="1"/>
  <c r="Q811" i="1"/>
  <c r="AB811" i="1"/>
  <c r="P811" i="1"/>
  <c r="AC813" i="1"/>
  <c r="Q813" i="1"/>
  <c r="AA813" i="1"/>
  <c r="O813" i="1"/>
  <c r="AB813" i="1"/>
  <c r="P813" i="1"/>
  <c r="Z813" i="1"/>
  <c r="AH813" i="1"/>
  <c r="AK813" i="1"/>
  <c r="Y813" i="1"/>
  <c r="AG813" i="1"/>
  <c r="AF813" i="1"/>
  <c r="AJ813" i="1"/>
  <c r="X813" i="1"/>
  <c r="V813" i="1"/>
  <c r="U813" i="1"/>
  <c r="T813" i="1"/>
  <c r="AI813" i="1"/>
  <c r="W813" i="1"/>
  <c r="AE813" i="1"/>
  <c r="S813" i="1"/>
  <c r="AD813" i="1"/>
  <c r="R813" i="1"/>
  <c r="AH805" i="1"/>
  <c r="V805" i="1"/>
  <c r="AG805" i="1"/>
  <c r="U805" i="1"/>
  <c r="AF805" i="1"/>
  <c r="T805" i="1"/>
  <c r="W805" i="1"/>
  <c r="AE805" i="1"/>
  <c r="S805" i="1"/>
  <c r="Y805" i="1"/>
  <c r="AD805" i="1"/>
  <c r="R805" i="1"/>
  <c r="P805" i="1"/>
  <c r="AC805" i="1"/>
  <c r="Q805" i="1"/>
  <c r="AB805" i="1"/>
  <c r="AI805" i="1"/>
  <c r="AA805" i="1"/>
  <c r="O805" i="1"/>
  <c r="AK805" i="1"/>
  <c r="AL805" i="1" s="1"/>
  <c r="Z805" i="1"/>
  <c r="AJ805" i="1"/>
  <c r="X805" i="1"/>
  <c r="AO808" i="1"/>
  <c r="AD807" i="1"/>
  <c r="R807" i="1"/>
  <c r="AC807" i="1"/>
  <c r="Q807" i="1"/>
  <c r="AB807" i="1"/>
  <c r="P807" i="1"/>
  <c r="AG807" i="1"/>
  <c r="AA807" i="1"/>
  <c r="O807" i="1"/>
  <c r="Z807" i="1"/>
  <c r="AK807" i="1"/>
  <c r="Y807" i="1"/>
  <c r="AJ807" i="1"/>
  <c r="X807" i="1"/>
  <c r="U807" i="1"/>
  <c r="AI807" i="1"/>
  <c r="W807" i="1"/>
  <c r="AH807" i="1"/>
  <c r="V807" i="1"/>
  <c r="AF807" i="1"/>
  <c r="T807" i="1"/>
  <c r="AE807" i="1"/>
  <c r="S807" i="1"/>
  <c r="AP807" i="1"/>
  <c r="AD808" i="1"/>
  <c r="R808" i="1"/>
  <c r="AA808" i="1"/>
  <c r="AC808" i="1"/>
  <c r="Q808" i="1"/>
  <c r="AB808" i="1"/>
  <c r="P808" i="1"/>
  <c r="O808" i="1"/>
  <c r="S808" i="1"/>
  <c r="Z808" i="1"/>
  <c r="AK808" i="1"/>
  <c r="AL808" i="1" s="1"/>
  <c r="Y808" i="1"/>
  <c r="AG808" i="1"/>
  <c r="AJ808" i="1"/>
  <c r="X808" i="1"/>
  <c r="AE808" i="1"/>
  <c r="AI808" i="1"/>
  <c r="W808" i="1"/>
  <c r="AH808" i="1"/>
  <c r="V808" i="1"/>
  <c r="U808" i="1"/>
  <c r="AF808" i="1"/>
  <c r="T808" i="1"/>
  <c r="AP808" i="1"/>
  <c r="AB806" i="1"/>
  <c r="P806" i="1"/>
  <c r="AA806" i="1"/>
  <c r="O806" i="1"/>
  <c r="S806" i="1"/>
  <c r="Z806" i="1"/>
  <c r="AK806" i="1"/>
  <c r="Y806" i="1"/>
  <c r="AJ806" i="1"/>
  <c r="X806" i="1"/>
  <c r="AI806" i="1"/>
  <c r="W806" i="1"/>
  <c r="AH806" i="1"/>
  <c r="V806" i="1"/>
  <c r="AG806" i="1"/>
  <c r="U806" i="1"/>
  <c r="AE806" i="1"/>
  <c r="AF806" i="1"/>
  <c r="T806" i="1"/>
  <c r="AD806" i="1"/>
  <c r="R806" i="1"/>
  <c r="AC806" i="1"/>
  <c r="Q806" i="1"/>
  <c r="AQ806" i="1"/>
  <c r="AJ810" i="1"/>
  <c r="X810" i="1"/>
  <c r="U810" i="1"/>
  <c r="AI810" i="1"/>
  <c r="W810" i="1"/>
  <c r="Y810" i="1"/>
  <c r="AH810" i="1"/>
  <c r="V810" i="1"/>
  <c r="AA810" i="1"/>
  <c r="AG810" i="1"/>
  <c r="AF810" i="1"/>
  <c r="T810" i="1"/>
  <c r="AE810" i="1"/>
  <c r="S810" i="1"/>
  <c r="R810" i="1"/>
  <c r="AD810" i="1"/>
  <c r="O810" i="1"/>
  <c r="AC810" i="1"/>
  <c r="Q810" i="1"/>
  <c r="AB810" i="1"/>
  <c r="P810" i="1"/>
  <c r="Z810" i="1"/>
  <c r="AK810" i="1"/>
  <c r="AL810" i="1" s="1"/>
  <c r="AI809" i="1"/>
  <c r="W809" i="1"/>
  <c r="AH809" i="1"/>
  <c r="V809" i="1"/>
  <c r="T809" i="1"/>
  <c r="AG809" i="1"/>
  <c r="U809" i="1"/>
  <c r="AF809" i="1"/>
  <c r="AE809" i="1"/>
  <c r="S809" i="1"/>
  <c r="AD809" i="1"/>
  <c r="R809" i="1"/>
  <c r="Z809" i="1"/>
  <c r="AC809" i="1"/>
  <c r="Q809" i="1"/>
  <c r="AB809" i="1"/>
  <c r="P809" i="1"/>
  <c r="X809" i="1"/>
  <c r="AA809" i="1"/>
  <c r="O809" i="1"/>
  <c r="AJ809" i="1"/>
  <c r="AK809" i="1"/>
  <c r="Y809" i="1"/>
  <c r="AL807" i="1"/>
  <c r="AL809" i="1"/>
  <c r="AR1974" i="1"/>
  <c r="AS1974" i="1"/>
  <c r="AR1973" i="1"/>
  <c r="AS1973" i="1"/>
  <c r="P493" i="4"/>
  <c r="AQ1975" i="1" s="1"/>
  <c r="P397" i="4"/>
  <c r="AQ1974" i="1" s="1"/>
  <c r="P877" i="4"/>
  <c r="AQ1979" i="1" s="1"/>
  <c r="O397" i="4"/>
  <c r="AP1974" i="1" s="1"/>
  <c r="O493" i="4"/>
  <c r="AP1975" i="1" s="1"/>
  <c r="O589" i="4"/>
  <c r="AP1976" i="1" s="1"/>
  <c r="P589" i="4"/>
  <c r="AQ1976" i="1" s="1"/>
  <c r="O685" i="4"/>
  <c r="AP1977" i="1" s="1"/>
  <c r="P685" i="4"/>
  <c r="AQ1977" i="1" s="1"/>
  <c r="O781" i="4"/>
  <c r="AP1978" i="1" s="1"/>
  <c r="P781" i="4"/>
  <c r="AQ1978" i="1" s="1"/>
  <c r="O877" i="4"/>
  <c r="AP1979" i="1" s="1"/>
  <c r="O973" i="4"/>
  <c r="AP1980" i="1" s="1"/>
  <c r="P973" i="4"/>
  <c r="AQ1980" i="1" s="1"/>
  <c r="O1069" i="4"/>
  <c r="AP1981" i="1" s="1"/>
  <c r="P1069" i="4"/>
  <c r="AQ1981" i="1" s="1"/>
  <c r="P301" i="4"/>
  <c r="AQ1973" i="1" s="1"/>
  <c r="O301" i="4"/>
  <c r="AP1973" i="1" s="1"/>
  <c r="M115" i="4"/>
  <c r="O115" i="4" s="1"/>
  <c r="N18" i="4"/>
  <c r="P18" i="4" s="1"/>
  <c r="P109" i="4" s="1"/>
  <c r="M20" i="4"/>
  <c r="O20" i="4" s="1"/>
  <c r="M19" i="4"/>
  <c r="O19" i="4" s="1"/>
  <c r="L23" i="1"/>
  <c r="AM23" i="1" s="1"/>
  <c r="AP23" i="1" s="1"/>
  <c r="I114" i="4"/>
  <c r="N589" i="4"/>
  <c r="AN1976" i="1" s="1"/>
  <c r="N318" i="1"/>
  <c r="AL318" i="1" s="1"/>
  <c r="N329" i="1"/>
  <c r="AL329" i="1" s="1"/>
  <c r="AL328" i="1"/>
  <c r="AA23" i="1"/>
  <c r="O23" i="1"/>
  <c r="Z23" i="1"/>
  <c r="M23" i="1"/>
  <c r="AN23" i="1" s="1"/>
  <c r="AC23" i="1"/>
  <c r="P23" i="1"/>
  <c r="Y23" i="1"/>
  <c r="X23" i="1"/>
  <c r="W23" i="1"/>
  <c r="AJ23" i="1"/>
  <c r="V23" i="1"/>
  <c r="AI23" i="1"/>
  <c r="U23" i="1"/>
  <c r="AH23" i="1"/>
  <c r="AB23" i="1"/>
  <c r="T23" i="1"/>
  <c r="AG23" i="1"/>
  <c r="Q23" i="1"/>
  <c r="AE23" i="1"/>
  <c r="S23" i="1"/>
  <c r="AF23" i="1"/>
  <c r="AD23" i="1"/>
  <c r="R23" i="1"/>
  <c r="AP805" i="1"/>
  <c r="K2515" i="1"/>
  <c r="L2515" i="1"/>
  <c r="AL2161" i="1"/>
  <c r="J589" i="4"/>
  <c r="AP813" i="1"/>
  <c r="AO813" i="1"/>
  <c r="AO809" i="1"/>
  <c r="AP815" i="1"/>
  <c r="AO815" i="1"/>
  <c r="AP816" i="1"/>
  <c r="AO816" i="1"/>
  <c r="K34" i="7"/>
  <c r="J34" i="7"/>
  <c r="N34" i="7"/>
  <c r="D34" i="7"/>
  <c r="M34" i="7"/>
  <c r="L34" i="7"/>
  <c r="N877" i="4"/>
  <c r="AN1979" i="1" s="1"/>
  <c r="M877" i="4"/>
  <c r="AM1979" i="1" s="1"/>
  <c r="M493" i="4"/>
  <c r="AM1975" i="1" s="1"/>
  <c r="M781" i="4"/>
  <c r="AM1978" i="1" s="1"/>
  <c r="M1069" i="4"/>
  <c r="AM1981" i="1" s="1"/>
  <c r="N781" i="4"/>
  <c r="AN1978" i="1" s="1"/>
  <c r="N1069" i="4"/>
  <c r="AN1981" i="1" s="1"/>
  <c r="M589" i="4"/>
  <c r="AM1976" i="1" s="1"/>
  <c r="M397" i="4"/>
  <c r="AM1974" i="1" s="1"/>
  <c r="M685" i="4"/>
  <c r="AM1977" i="1" s="1"/>
  <c r="M973" i="4"/>
  <c r="AM1980" i="1" s="1"/>
  <c r="N397" i="4"/>
  <c r="AN1974" i="1" s="1"/>
  <c r="N685" i="4"/>
  <c r="AN1977" i="1" s="1"/>
  <c r="N973" i="4"/>
  <c r="AN1980" i="1" s="1"/>
  <c r="M301" i="4"/>
  <c r="AM1973" i="1" s="1"/>
  <c r="N301" i="4"/>
  <c r="AN1973" i="1" s="1"/>
  <c r="N493" i="4"/>
  <c r="AN1975" i="1" s="1"/>
  <c r="J301" i="4"/>
  <c r="J397" i="4"/>
  <c r="J493" i="4"/>
  <c r="J685" i="4"/>
  <c r="J1069" i="4"/>
  <c r="J877" i="4"/>
  <c r="J781" i="4"/>
  <c r="J973" i="4"/>
  <c r="AL2164" i="1"/>
  <c r="AL2177" i="1"/>
  <c r="AL1977" i="1"/>
  <c r="AL2165" i="1"/>
  <c r="AL1984" i="1"/>
  <c r="AL2190" i="1"/>
  <c r="AL2158" i="1"/>
  <c r="AL2163" i="1"/>
  <c r="AL2166" i="1"/>
  <c r="AL2188" i="1"/>
  <c r="AL2193" i="1"/>
  <c r="AL2157" i="1"/>
  <c r="AL2159" i="1"/>
  <c r="AL2160" i="1"/>
  <c r="AL2189" i="1"/>
  <c r="AL1972" i="1"/>
  <c r="AL2162" i="1"/>
  <c r="AL2191" i="1"/>
  <c r="AL2116" i="1"/>
  <c r="AL2119" i="1"/>
  <c r="AL1981" i="1"/>
  <c r="AL1974" i="1"/>
  <c r="AL2192" i="1"/>
  <c r="AL2254" i="1"/>
  <c r="AL1973" i="1"/>
  <c r="AL1976" i="1"/>
  <c r="AL1975" i="1"/>
  <c r="AL1978" i="1"/>
  <c r="AL1802" i="1"/>
  <c r="AL1541" i="1"/>
  <c r="AL1544" i="1"/>
  <c r="AL1535" i="1"/>
  <c r="AL1980" i="1"/>
  <c r="AL1983" i="1"/>
  <c r="AL1979" i="1"/>
  <c r="AL1982" i="1"/>
  <c r="AL1985" i="1"/>
  <c r="AL2115" i="1"/>
  <c r="AL2118" i="1"/>
  <c r="AL1538" i="1"/>
  <c r="AL1997" i="1"/>
  <c r="AL2117" i="1"/>
  <c r="AL2120" i="1"/>
  <c r="AL1534" i="1"/>
  <c r="AL1537" i="1"/>
  <c r="AL1536" i="1"/>
  <c r="AL1539" i="1"/>
  <c r="AL1769" i="1"/>
  <c r="AL1540" i="1"/>
  <c r="AL1543" i="1"/>
  <c r="AL1542" i="1"/>
  <c r="AL1545" i="1"/>
  <c r="AL1768" i="1"/>
  <c r="AL1771" i="1"/>
  <c r="AL1770" i="1"/>
  <c r="AL1803" i="1"/>
  <c r="AO2450" i="1"/>
  <c r="AO2449" i="1"/>
  <c r="AO2446" i="1"/>
  <c r="AO2445" i="1"/>
  <c r="AO2444" i="1"/>
  <c r="AO2443" i="1"/>
  <c r="AO2442" i="1"/>
  <c r="AO2441" i="1"/>
  <c r="AO2440" i="1"/>
  <c r="AO2439" i="1"/>
  <c r="AO2438" i="1"/>
  <c r="AO2437" i="1"/>
  <c r="AO2436" i="1"/>
  <c r="AP2436" i="1" s="1"/>
  <c r="AO2435" i="1"/>
  <c r="AP2435" i="1" s="1"/>
  <c r="AO2434" i="1"/>
  <c r="AP2434" i="1" s="1"/>
  <c r="AO2433" i="1"/>
  <c r="AP2433" i="1" s="1"/>
  <c r="AO2432" i="1"/>
  <c r="AP2432" i="1" s="1"/>
  <c r="AO2431" i="1"/>
  <c r="AP2431" i="1" s="1"/>
  <c r="AO2430" i="1"/>
  <c r="AP2430" i="1" s="1"/>
  <c r="AO2429" i="1"/>
  <c r="AO2467" i="1"/>
  <c r="AO2468" i="1"/>
  <c r="AL806" i="1" l="1"/>
  <c r="F806" i="1"/>
  <c r="AT1974" i="1"/>
  <c r="AT1973" i="1"/>
  <c r="O109" i="4"/>
  <c r="M114" i="4"/>
  <c r="N114" i="4"/>
  <c r="M109" i="4"/>
  <c r="AM1971" i="1" s="1"/>
  <c r="AO805" i="1"/>
  <c r="AP809" i="1"/>
  <c r="AO2469" i="1"/>
  <c r="M2515" i="1"/>
  <c r="C45" i="45" s="1"/>
  <c r="G34" i="7"/>
  <c r="H34" i="7"/>
  <c r="C34" i="7"/>
  <c r="AO811" i="1"/>
  <c r="AP811" i="1"/>
  <c r="AP810" i="1"/>
  <c r="AO810" i="1"/>
  <c r="I34" i="7"/>
  <c r="E34" i="7"/>
  <c r="N2124" i="1"/>
  <c r="N2125" i="1"/>
  <c r="N2146" i="1"/>
  <c r="N2147" i="1"/>
  <c r="AK2255" i="1"/>
  <c r="AK2336" i="1"/>
  <c r="AK2417" i="1"/>
  <c r="AK2418" i="1"/>
  <c r="AK2121" i="1"/>
  <c r="AK2122" i="1"/>
  <c r="AK2123" i="1"/>
  <c r="AK2124" i="1"/>
  <c r="AK2125" i="1"/>
  <c r="AK2146" i="1"/>
  <c r="AK2147" i="1"/>
  <c r="AK2148" i="1"/>
  <c r="AK1533" i="1"/>
  <c r="AK1804" i="1"/>
  <c r="AK1805" i="1"/>
  <c r="AK1806" i="1"/>
  <c r="AK1807" i="1"/>
  <c r="AK1808" i="1"/>
  <c r="AK1809" i="1"/>
  <c r="AK1962" i="1"/>
  <c r="AK1963" i="1"/>
  <c r="AK1532" i="1"/>
  <c r="AK1971" i="1"/>
  <c r="AK2156" i="1"/>
  <c r="I4" i="4"/>
  <c r="H4" i="3"/>
  <c r="N205" i="4" l="1"/>
  <c r="P114" i="4"/>
  <c r="P205" i="4" s="1"/>
  <c r="M205" i="4"/>
  <c r="AM1972" i="1" s="1"/>
  <c r="O114" i="4"/>
  <c r="O205" i="4" s="1"/>
  <c r="AB24" i="1"/>
  <c r="P24" i="1"/>
  <c r="AA24" i="1"/>
  <c r="O24" i="1"/>
  <c r="AD24" i="1"/>
  <c r="AC24" i="1"/>
  <c r="Q24" i="1"/>
  <c r="Z24" i="1"/>
  <c r="M24" i="1"/>
  <c r="Y24" i="1"/>
  <c r="L24" i="1"/>
  <c r="AM24" i="1" s="1"/>
  <c r="AP24" i="1" s="1"/>
  <c r="AJ24" i="1"/>
  <c r="X24" i="1"/>
  <c r="R24" i="1"/>
  <c r="AI24" i="1"/>
  <c r="W24" i="1"/>
  <c r="AH24" i="1"/>
  <c r="V24" i="1"/>
  <c r="AG24" i="1"/>
  <c r="U24" i="1"/>
  <c r="AF24" i="1"/>
  <c r="T24" i="1"/>
  <c r="AE24" i="1"/>
  <c r="S24" i="1"/>
  <c r="Z27" i="1"/>
  <c r="M27" i="1"/>
  <c r="AN27" i="1" s="1"/>
  <c r="L27" i="1"/>
  <c r="W26" i="1"/>
  <c r="AJ26" i="1"/>
  <c r="V26" i="1"/>
  <c r="AI26" i="1"/>
  <c r="L26" i="1"/>
  <c r="X26" i="1"/>
  <c r="U26" i="1"/>
  <c r="AH26" i="1"/>
  <c r="T26" i="1"/>
  <c r="AG26" i="1"/>
  <c r="AE26" i="1"/>
  <c r="S26" i="1"/>
  <c r="AF26" i="1"/>
  <c r="AD26" i="1"/>
  <c r="R26" i="1"/>
  <c r="AC26" i="1"/>
  <c r="Q26" i="1"/>
  <c r="AB26" i="1"/>
  <c r="P26" i="1"/>
  <c r="Y26" i="1"/>
  <c r="AA26" i="1"/>
  <c r="O26" i="1"/>
  <c r="Z26" i="1"/>
  <c r="M26" i="1"/>
  <c r="AJ28" i="1"/>
  <c r="L28" i="1"/>
  <c r="M28" i="1"/>
  <c r="AD31" i="1"/>
  <c r="M31" i="1"/>
  <c r="L31" i="1"/>
  <c r="AF30" i="1"/>
  <c r="M30" i="1"/>
  <c r="AN30" i="1" s="1"/>
  <c r="L30" i="1"/>
  <c r="Z33" i="1"/>
  <c r="M33" i="1"/>
  <c r="L33" i="1"/>
  <c r="AJ34" i="1"/>
  <c r="L34" i="1"/>
  <c r="M34" i="1"/>
  <c r="AN34" i="1" s="1"/>
  <c r="AG25" i="1"/>
  <c r="U25" i="1"/>
  <c r="AF25" i="1"/>
  <c r="T25" i="1"/>
  <c r="AE25" i="1"/>
  <c r="S25" i="1"/>
  <c r="AD25" i="1"/>
  <c r="R25" i="1"/>
  <c r="AC25" i="1"/>
  <c r="Q25" i="1"/>
  <c r="W25" i="1"/>
  <c r="AH25" i="1"/>
  <c r="AB25" i="1"/>
  <c r="P25" i="1"/>
  <c r="AA25" i="1"/>
  <c r="O25" i="1"/>
  <c r="AI25" i="1"/>
  <c r="Z25" i="1"/>
  <c r="M25" i="1"/>
  <c r="AN25" i="1" s="1"/>
  <c r="V25" i="1"/>
  <c r="Y25" i="1"/>
  <c r="L25" i="1"/>
  <c r="AJ25" i="1"/>
  <c r="X25" i="1"/>
  <c r="AB32" i="1"/>
  <c r="M32" i="1"/>
  <c r="L32" i="1"/>
  <c r="AQ323" i="1"/>
  <c r="AF33" i="1"/>
  <c r="V33" i="1"/>
  <c r="AH33" i="1"/>
  <c r="AC31" i="1"/>
  <c r="S31" i="1"/>
  <c r="AA32" i="1"/>
  <c r="AJ30" i="1"/>
  <c r="AA27" i="1"/>
  <c r="AG27" i="1"/>
  <c r="AD27" i="1"/>
  <c r="S33" i="1"/>
  <c r="R27" i="1"/>
  <c r="Y33" i="1"/>
  <c r="AA33" i="1"/>
  <c r="O32" i="1"/>
  <c r="Q32" i="1"/>
  <c r="AC33" i="1"/>
  <c r="AC32" i="1"/>
  <c r="O30" i="1"/>
  <c r="O27" i="1"/>
  <c r="X30" i="1"/>
  <c r="Q33" i="1"/>
  <c r="Y34" i="1"/>
  <c r="Y27" i="1"/>
  <c r="T33" i="1"/>
  <c r="U33" i="1"/>
  <c r="S27" i="1"/>
  <c r="AH27" i="1"/>
  <c r="Y30" i="1"/>
  <c r="AE31" i="1"/>
  <c r="R33" i="1"/>
  <c r="AG33" i="1"/>
  <c r="T27" i="1"/>
  <c r="AA30" i="1"/>
  <c r="AH31" i="1"/>
  <c r="U27" i="1"/>
  <c r="AE30" i="1"/>
  <c r="V27" i="1"/>
  <c r="AG30" i="1"/>
  <c r="AB27" i="1"/>
  <c r="AC27" i="1"/>
  <c r="Q31" i="1"/>
  <c r="AB33" i="1"/>
  <c r="P27" i="1"/>
  <c r="AE27" i="1"/>
  <c r="S30" i="1"/>
  <c r="V31" i="1"/>
  <c r="O33" i="1"/>
  <c r="AD33" i="1"/>
  <c r="Q27" i="1"/>
  <c r="AF27" i="1"/>
  <c r="U30" i="1"/>
  <c r="Y31" i="1"/>
  <c r="P33" i="1"/>
  <c r="AE33" i="1"/>
  <c r="Z28" i="1"/>
  <c r="V30" i="1"/>
  <c r="AH30" i="1"/>
  <c r="T31" i="1"/>
  <c r="AF31" i="1"/>
  <c r="R32" i="1"/>
  <c r="AD32" i="1"/>
  <c r="Z34" i="1"/>
  <c r="Y28" i="1"/>
  <c r="O28" i="1"/>
  <c r="AA28" i="1"/>
  <c r="W30" i="1"/>
  <c r="AI30" i="1"/>
  <c r="U31" i="1"/>
  <c r="AG31" i="1"/>
  <c r="S32" i="1"/>
  <c r="AE32" i="1"/>
  <c r="O34" i="1"/>
  <c r="AA34" i="1"/>
  <c r="AQ23" i="1"/>
  <c r="P28" i="1"/>
  <c r="AB28" i="1"/>
  <c r="T32" i="1"/>
  <c r="AF32" i="1"/>
  <c r="P34" i="1"/>
  <c r="AB34" i="1"/>
  <c r="Q28" i="1"/>
  <c r="AC28" i="1"/>
  <c r="W31" i="1"/>
  <c r="AI31" i="1"/>
  <c r="U32" i="1"/>
  <c r="AG32" i="1"/>
  <c r="Q34" i="1"/>
  <c r="AC34" i="1"/>
  <c r="R28" i="1"/>
  <c r="AD28" i="1"/>
  <c r="Z30" i="1"/>
  <c r="X31" i="1"/>
  <c r="AJ31" i="1"/>
  <c r="V32" i="1"/>
  <c r="AH32" i="1"/>
  <c r="R34" i="1"/>
  <c r="AD34" i="1"/>
  <c r="S28" i="1"/>
  <c r="W32" i="1"/>
  <c r="AI32" i="1"/>
  <c r="S34" i="1"/>
  <c r="T28" i="1"/>
  <c r="AF28" i="1"/>
  <c r="P30" i="1"/>
  <c r="AB30" i="1"/>
  <c r="Z31" i="1"/>
  <c r="X32" i="1"/>
  <c r="AJ32" i="1"/>
  <c r="T34" i="1"/>
  <c r="AF34" i="1"/>
  <c r="AE28" i="1"/>
  <c r="W27" i="1"/>
  <c r="AI27" i="1"/>
  <c r="U28" i="1"/>
  <c r="AG28" i="1"/>
  <c r="Q30" i="1"/>
  <c r="AC30" i="1"/>
  <c r="O31" i="1"/>
  <c r="AA31" i="1"/>
  <c r="Y32" i="1"/>
  <c r="W33" i="1"/>
  <c r="AI33" i="1"/>
  <c r="U34" i="1"/>
  <c r="AG34" i="1"/>
  <c r="AE34" i="1"/>
  <c r="X27" i="1"/>
  <c r="AJ27" i="1"/>
  <c r="V28" i="1"/>
  <c r="AH28" i="1"/>
  <c r="R30" i="1"/>
  <c r="AD30" i="1"/>
  <c r="P31" i="1"/>
  <c r="AB31" i="1"/>
  <c r="Z32" i="1"/>
  <c r="X33" i="1"/>
  <c r="AJ33" i="1"/>
  <c r="V34" i="1"/>
  <c r="AH34" i="1"/>
  <c r="W28" i="1"/>
  <c r="AI28" i="1"/>
  <c r="W34" i="1"/>
  <c r="AI34" i="1"/>
  <c r="X28" i="1"/>
  <c r="T30" i="1"/>
  <c r="R31" i="1"/>
  <c r="P32" i="1"/>
  <c r="X34" i="1"/>
  <c r="AP2468" i="1"/>
  <c r="AP2467" i="1"/>
  <c r="AP2450" i="1"/>
  <c r="AP2449" i="1"/>
  <c r="AL2124" i="1"/>
  <c r="AL2125" i="1"/>
  <c r="AL2146" i="1"/>
  <c r="AL2147" i="1"/>
  <c r="AL2148" i="1"/>
  <c r="AQ25" i="1" l="1"/>
  <c r="AM34" i="1"/>
  <c r="AP34" i="1" s="1"/>
  <c r="AM28" i="1"/>
  <c r="AP28" i="1" s="1"/>
  <c r="AM25" i="1"/>
  <c r="AP25" i="1" s="1"/>
  <c r="AN33" i="1"/>
  <c r="AQ33" i="1" s="1"/>
  <c r="AN26" i="1"/>
  <c r="AQ26" i="1" s="1"/>
  <c r="AM30" i="1"/>
  <c r="AP30" i="1" s="1"/>
  <c r="AM27" i="1"/>
  <c r="AP27" i="1" s="1"/>
  <c r="AM33" i="1"/>
  <c r="AP33" i="1" s="1"/>
  <c r="AM32" i="1"/>
  <c r="AP32" i="1" s="1"/>
  <c r="AM31" i="1"/>
  <c r="AP31" i="1" s="1"/>
  <c r="AN32" i="1"/>
  <c r="AQ32" i="1" s="1"/>
  <c r="AN31" i="1"/>
  <c r="AQ31" i="1" s="1"/>
  <c r="AM26" i="1"/>
  <c r="AP26" i="1" s="1"/>
  <c r="AQ30" i="1"/>
  <c r="AN28" i="1"/>
  <c r="AQ28" i="1" s="1"/>
  <c r="AN24" i="1"/>
  <c r="AQ24" i="1" s="1"/>
  <c r="AP323" i="1"/>
  <c r="AO323" i="1"/>
  <c r="AQ1525" i="1"/>
  <c r="AQ1526" i="1" s="1"/>
  <c r="AP806" i="1"/>
  <c r="AO806" i="1"/>
  <c r="AN1525" i="1"/>
  <c r="AM1525" i="1"/>
  <c r="J205" i="4"/>
  <c r="AP1972" i="1" l="1"/>
  <c r="AR1972" i="1"/>
  <c r="AS1972" i="1"/>
  <c r="AN1972" i="1"/>
  <c r="AQ1972" i="1"/>
  <c r="AQ27" i="1"/>
  <c r="AQ34" i="1"/>
  <c r="AP1525" i="1"/>
  <c r="AP1526" i="1" s="1"/>
  <c r="AO1525" i="1"/>
  <c r="AS2504" i="1"/>
  <c r="L2520" i="1" s="1"/>
  <c r="AR2504" i="1"/>
  <c r="K2520" i="1" s="1"/>
  <c r="AP2503" i="1"/>
  <c r="AP2496" i="1"/>
  <c r="AP2497" i="1"/>
  <c r="AP2498" i="1"/>
  <c r="AP2499" i="1"/>
  <c r="AP2500" i="1"/>
  <c r="AP2501" i="1"/>
  <c r="AP2502" i="1"/>
  <c r="AP2477" i="1"/>
  <c r="AQ2476" i="1"/>
  <c r="AP2476" i="1"/>
  <c r="N2503" i="1"/>
  <c r="N2496" i="1"/>
  <c r="N2497" i="1"/>
  <c r="N2498" i="1"/>
  <c r="N2499" i="1"/>
  <c r="N2500" i="1"/>
  <c r="N2501" i="1"/>
  <c r="N2502" i="1"/>
  <c r="N2477" i="1"/>
  <c r="N2476" i="1"/>
  <c r="AL2476" i="1" s="1"/>
  <c r="AS2419" i="1"/>
  <c r="L2518" i="1" s="1"/>
  <c r="AR2419" i="1"/>
  <c r="K2518" i="1" s="1"/>
  <c r="AP2336" i="1"/>
  <c r="AQ2336" i="1"/>
  <c r="AP2417" i="1"/>
  <c r="AQ2417" i="1"/>
  <c r="AP2418" i="1"/>
  <c r="AQ2418" i="1"/>
  <c r="N2255" i="1"/>
  <c r="N2336" i="1"/>
  <c r="N2417" i="1"/>
  <c r="N2418" i="1"/>
  <c r="N2156" i="1"/>
  <c r="AL2156" i="1" s="1"/>
  <c r="AQ2255" i="1"/>
  <c r="AP2255" i="1"/>
  <c r="AQ2156" i="1"/>
  <c r="AP2156" i="1"/>
  <c r="AP2125" i="1"/>
  <c r="AQ2125" i="1"/>
  <c r="AP2146" i="1"/>
  <c r="AQ2146" i="1"/>
  <c r="AP2147" i="1"/>
  <c r="AQ2147" i="1"/>
  <c r="AP2148" i="1"/>
  <c r="AQ2148" i="1"/>
  <c r="AQ2124" i="1"/>
  <c r="AP2124" i="1"/>
  <c r="AQ2123" i="1"/>
  <c r="AP2123" i="1"/>
  <c r="AQ2122" i="1"/>
  <c r="AP2122" i="1"/>
  <c r="AQ2121" i="1"/>
  <c r="AP2121" i="1"/>
  <c r="AQ1533" i="1"/>
  <c r="AQ1804" i="1"/>
  <c r="AQ1805" i="1"/>
  <c r="AQ1806" i="1"/>
  <c r="AQ1807" i="1"/>
  <c r="AQ1808" i="1"/>
  <c r="AQ1809" i="1"/>
  <c r="AQ1962" i="1"/>
  <c r="AQ1963" i="1"/>
  <c r="AQ1532" i="1"/>
  <c r="N2123" i="1"/>
  <c r="N2122" i="1"/>
  <c r="N2121" i="1"/>
  <c r="N1971" i="1"/>
  <c r="AL1971" i="1" s="1"/>
  <c r="AP1533" i="1"/>
  <c r="AP1804" i="1"/>
  <c r="AP1805" i="1"/>
  <c r="AP1806" i="1"/>
  <c r="AP1807" i="1"/>
  <c r="AP1808" i="1"/>
  <c r="AP1809" i="1"/>
  <c r="AP1962" i="1"/>
  <c r="AP1963" i="1"/>
  <c r="AS1964" i="1"/>
  <c r="L2516" i="1" s="1"/>
  <c r="AR1964" i="1"/>
  <c r="K2516" i="1" s="1"/>
  <c r="AP1532" i="1"/>
  <c r="N1533" i="1"/>
  <c r="AL1533" i="1" s="1"/>
  <c r="N1804" i="1"/>
  <c r="N1805" i="1"/>
  <c r="N1806" i="1"/>
  <c r="N1807" i="1"/>
  <c r="N1808" i="1"/>
  <c r="N1809" i="1"/>
  <c r="N1962" i="1"/>
  <c r="N1963" i="1"/>
  <c r="N1532" i="1"/>
  <c r="AL1532" i="1" s="1"/>
  <c r="AQ329" i="1"/>
  <c r="AP329" i="1"/>
  <c r="AQ328" i="1"/>
  <c r="AP328" i="1"/>
  <c r="AQ327" i="1"/>
  <c r="AP327" i="1"/>
  <c r="AQ326" i="1"/>
  <c r="AQ325" i="1"/>
  <c r="AP325" i="1"/>
  <c r="AQ324" i="1"/>
  <c r="AP324" i="1"/>
  <c r="AQ322" i="1"/>
  <c r="AP322" i="1"/>
  <c r="AQ321" i="1"/>
  <c r="AQ320" i="1"/>
  <c r="AT1972" i="1" l="1"/>
  <c r="M2520" i="1"/>
  <c r="C50" i="45" s="1"/>
  <c r="M2518" i="1"/>
  <c r="C48" i="45" s="1"/>
  <c r="M2516" i="1"/>
  <c r="C46" i="45" s="1"/>
  <c r="AM2504" i="1"/>
  <c r="C2520" i="1" s="1"/>
  <c r="AN2504" i="1"/>
  <c r="D2520" i="1" s="1"/>
  <c r="AL1804" i="1"/>
  <c r="AL1805" i="1"/>
  <c r="AL1963" i="1"/>
  <c r="AL1962" i="1"/>
  <c r="AL1807" i="1"/>
  <c r="AL1809" i="1"/>
  <c r="AL1808" i="1"/>
  <c r="AL1806" i="1"/>
  <c r="AL2418" i="1"/>
  <c r="AL2417" i="1"/>
  <c r="AL2336" i="1"/>
  <c r="AQ2502" i="1"/>
  <c r="AL2502" i="1"/>
  <c r="AQ2503" i="1"/>
  <c r="AL2503" i="1"/>
  <c r="AL2255" i="1"/>
  <c r="AQ2501" i="1"/>
  <c r="AL2501" i="1"/>
  <c r="AQ2500" i="1"/>
  <c r="AL2500" i="1"/>
  <c r="AL2121" i="1"/>
  <c r="AQ2499" i="1"/>
  <c r="AL2499" i="1"/>
  <c r="AL2122" i="1"/>
  <c r="AQ2498" i="1"/>
  <c r="AL2498" i="1"/>
  <c r="AQ2477" i="1"/>
  <c r="AL2477" i="1"/>
  <c r="AL2123" i="1"/>
  <c r="AQ2497" i="1"/>
  <c r="AL2497" i="1"/>
  <c r="AQ2496" i="1"/>
  <c r="AL2496" i="1"/>
  <c r="AO2476" i="1"/>
  <c r="AP321" i="1"/>
  <c r="AN1964" i="1"/>
  <c r="D2516" i="1" s="1"/>
  <c r="AM1964" i="1"/>
  <c r="C2516" i="1" s="1"/>
  <c r="AN2419" i="1"/>
  <c r="D2518" i="1" s="1"/>
  <c r="AO2156" i="1"/>
  <c r="AP2419" i="1" s="1"/>
  <c r="AM2419" i="1"/>
  <c r="C2518" i="1" s="1"/>
  <c r="AO1532" i="1"/>
  <c r="AO322" i="1"/>
  <c r="AO327" i="1"/>
  <c r="AO325" i="1"/>
  <c r="AO324" i="1"/>
  <c r="AO328" i="1"/>
  <c r="AO329" i="1"/>
  <c r="AS311" i="1"/>
  <c r="AR311" i="1"/>
  <c r="AP2420" i="1" l="1"/>
  <c r="F2518" i="1"/>
  <c r="K2514" i="1"/>
  <c r="L2514" i="1"/>
  <c r="AO321" i="1"/>
  <c r="AO326" i="1"/>
  <c r="AP326" i="1"/>
  <c r="AP320" i="1"/>
  <c r="AP2504" i="1"/>
  <c r="N26" i="1"/>
  <c r="N32" i="1"/>
  <c r="N27" i="1"/>
  <c r="N25" i="1"/>
  <c r="N31" i="1"/>
  <c r="AO27" i="1"/>
  <c r="AO24" i="1"/>
  <c r="AO30" i="1"/>
  <c r="AO33" i="1"/>
  <c r="AO28" i="1"/>
  <c r="AO34" i="1"/>
  <c r="AO320" i="1"/>
  <c r="N28" i="1"/>
  <c r="N23" i="1"/>
  <c r="N30" i="1"/>
  <c r="N33" i="1"/>
  <c r="N34" i="1"/>
  <c r="N24" i="1"/>
  <c r="E3" i="4"/>
  <c r="E2" i="4"/>
  <c r="E1" i="4"/>
  <c r="F4" i="4"/>
  <c r="E3" i="3"/>
  <c r="E2" i="3"/>
  <c r="E1" i="3"/>
  <c r="AR1971" i="1" l="1"/>
  <c r="AR2149" i="1" s="1"/>
  <c r="AS1971" i="1"/>
  <c r="AQ1971" i="1"/>
  <c r="AP1971" i="1"/>
  <c r="AP2505" i="1"/>
  <c r="F2520" i="1"/>
  <c r="M2514" i="1"/>
  <c r="C44" i="45" s="1"/>
  <c r="J109" i="4"/>
  <c r="AO25" i="1"/>
  <c r="AO26" i="1"/>
  <c r="AO31" i="1"/>
  <c r="AO32" i="1"/>
  <c r="AP2443" i="1"/>
  <c r="AP2440" i="1"/>
  <c r="AP2441" i="1"/>
  <c r="AP2444" i="1"/>
  <c r="AP2442" i="1"/>
  <c r="AP2446" i="1"/>
  <c r="AP2445" i="1"/>
  <c r="AP2439" i="1"/>
  <c r="AP2438" i="1"/>
  <c r="AP2437" i="1"/>
  <c r="AP2429" i="1"/>
  <c r="AO23" i="1"/>
  <c r="AO2504" i="1"/>
  <c r="E2520" i="1" s="1"/>
  <c r="AQ2504" i="1"/>
  <c r="G25" i="3"/>
  <c r="G12" i="3" s="1"/>
  <c r="F25" i="3"/>
  <c r="F12" i="3" s="1"/>
  <c r="E25" i="3"/>
  <c r="E12" i="3" s="1"/>
  <c r="D25" i="3"/>
  <c r="D12" i="3" s="1"/>
  <c r="H25" i="3"/>
  <c r="H12" i="3" s="1"/>
  <c r="AT1971" i="1" l="1"/>
  <c r="AS2149" i="1"/>
  <c r="K2517" i="1"/>
  <c r="AR2507" i="1"/>
  <c r="AQ2505" i="1"/>
  <c r="G2520" i="1"/>
  <c r="J2520" i="1" s="1"/>
  <c r="AP2469" i="1"/>
  <c r="AP2470" i="1" s="1"/>
  <c r="AQ319" i="1"/>
  <c r="AQ318" i="1"/>
  <c r="E26" i="3"/>
  <c r="E54" i="3" s="1"/>
  <c r="F26" i="3"/>
  <c r="F54" i="3" s="1"/>
  <c r="G26" i="3"/>
  <c r="G54" i="3" s="1"/>
  <c r="H26" i="3"/>
  <c r="H54" i="3" s="1"/>
  <c r="D26" i="3"/>
  <c r="D54" i="3" s="1"/>
  <c r="D3" i="4"/>
  <c r="D2" i="4"/>
  <c r="D1" i="4"/>
  <c r="F4" i="3"/>
  <c r="C3" i="3"/>
  <c r="C2" i="3"/>
  <c r="C1" i="3"/>
  <c r="M16" i="3" l="1"/>
  <c r="G16" i="3"/>
  <c r="H16" i="3"/>
  <c r="F16" i="3"/>
  <c r="E16" i="3"/>
  <c r="D25" i="1" s="1"/>
  <c r="D16" i="3"/>
  <c r="D24" i="1" s="1"/>
  <c r="C16" i="3"/>
  <c r="N16" i="3"/>
  <c r="L16" i="3"/>
  <c r="K16" i="3"/>
  <c r="J16" i="3"/>
  <c r="I16" i="3"/>
  <c r="K2521" i="1"/>
  <c r="L2517" i="1"/>
  <c r="L2521" i="1" s="1"/>
  <c r="AS2507" i="1"/>
  <c r="D26" i="1"/>
  <c r="AP318" i="1"/>
  <c r="M2517" i="1" l="1"/>
  <c r="AO318" i="1"/>
  <c r="AP319" i="1"/>
  <c r="AO319" i="1"/>
  <c r="E30" i="3"/>
  <c r="D27" i="1"/>
  <c r="G30" i="3"/>
  <c r="D28" i="1"/>
  <c r="H30" i="3"/>
  <c r="D30" i="3"/>
  <c r="F30" i="3"/>
  <c r="AP1964" i="1"/>
  <c r="M2521" i="1" l="1"/>
  <c r="C36" i="45" s="1"/>
  <c r="C47" i="45"/>
  <c r="AP1965" i="1"/>
  <c r="F2516" i="1"/>
  <c r="N53" i="3" l="1"/>
  <c r="AK34" i="1" s="1"/>
  <c r="AL34" i="1" s="1"/>
  <c r="M53" i="3"/>
  <c r="AK33" i="1" s="1"/>
  <c r="AL33" i="1" s="1"/>
  <c r="L53" i="3"/>
  <c r="AK32" i="1" s="1"/>
  <c r="AL32" i="1" s="1"/>
  <c r="K53" i="3"/>
  <c r="AK31" i="1" s="1"/>
  <c r="AL31" i="1" s="1"/>
  <c r="J53" i="3"/>
  <c r="AK30" i="1" s="1"/>
  <c r="AL30" i="1" s="1"/>
  <c r="I53" i="3"/>
  <c r="AK29" i="1" s="1"/>
  <c r="H53" i="3"/>
  <c r="G53" i="3"/>
  <c r="F53" i="3"/>
  <c r="E53" i="3"/>
  <c r="D53" i="3"/>
  <c r="C53" i="3"/>
  <c r="N25" i="3"/>
  <c r="N12" i="3" s="1"/>
  <c r="M25" i="3"/>
  <c r="M12" i="3" s="1"/>
  <c r="L25" i="3"/>
  <c r="L12" i="3" s="1"/>
  <c r="K25" i="3"/>
  <c r="K12" i="3" s="1"/>
  <c r="J25" i="3"/>
  <c r="J12" i="3" s="1"/>
  <c r="I25" i="3"/>
  <c r="I12" i="3" s="1"/>
  <c r="C25" i="3"/>
  <c r="D23" i="1" l="1"/>
  <c r="C12" i="3"/>
  <c r="AK28" i="1"/>
  <c r="AL28" i="1" s="1"/>
  <c r="AK25" i="1"/>
  <c r="AL25" i="1" s="1"/>
  <c r="AK24" i="1"/>
  <c r="AL24" i="1" s="1"/>
  <c r="AK27" i="1"/>
  <c r="AL27" i="1" s="1"/>
  <c r="AK23" i="1"/>
  <c r="AL23" i="1" s="1"/>
  <c r="AK26" i="1"/>
  <c r="AL26" i="1" s="1"/>
  <c r="C30" i="3"/>
  <c r="I30" i="3"/>
  <c r="J30" i="3"/>
  <c r="K30" i="3"/>
  <c r="L30" i="3"/>
  <c r="M30" i="3"/>
  <c r="N30" i="3"/>
  <c r="C26" i="3"/>
  <c r="C54" i="3" s="1"/>
  <c r="M26" i="3"/>
  <c r="M54" i="3" s="1"/>
  <c r="K26" i="3"/>
  <c r="K54" i="3" s="1"/>
  <c r="L26" i="3"/>
  <c r="L54" i="3" s="1"/>
  <c r="J26" i="3"/>
  <c r="J54" i="3" s="1"/>
  <c r="N26" i="3"/>
  <c r="N54" i="3" s="1"/>
  <c r="I26" i="3"/>
  <c r="I54" i="3" s="1"/>
  <c r="D30" i="1" l="1"/>
  <c r="D31" i="1"/>
  <c r="D33" i="1"/>
  <c r="D32" i="1"/>
  <c r="AO2419" i="1"/>
  <c r="E2518" i="1" s="1"/>
  <c r="AQ2419" i="1"/>
  <c r="AQ1964" i="1"/>
  <c r="AO1964" i="1"/>
  <c r="E2516" i="1" s="1"/>
  <c r="AQ2420" i="1" l="1"/>
  <c r="G2518" i="1"/>
  <c r="J2518" i="1" s="1"/>
  <c r="AQ1965" i="1"/>
  <c r="G2516" i="1"/>
  <c r="J2516" i="1" s="1"/>
  <c r="N109" i="4"/>
  <c r="AN1971" i="1" s="1"/>
  <c r="AQ2149" i="1" l="1"/>
  <c r="AN2149" i="1"/>
  <c r="D2517" i="1" s="1"/>
  <c r="AQ2150" i="1" l="1"/>
  <c r="G2517" i="1"/>
  <c r="AP2149" i="1"/>
  <c r="AP2150" i="1" l="1"/>
  <c r="F2517" i="1"/>
  <c r="J2517" i="1" s="1"/>
  <c r="AN798" i="1"/>
  <c r="D2515" i="1" s="1"/>
  <c r="AQ798" i="1"/>
  <c r="G2515" i="1" l="1"/>
  <c r="AQ799" i="1"/>
  <c r="AM798" i="1"/>
  <c r="C2515" i="1" s="1"/>
  <c r="AP798" i="1" l="1"/>
  <c r="AO798" i="1"/>
  <c r="F34" i="7"/>
  <c r="F2515" i="1" l="1"/>
  <c r="E2515" i="1"/>
  <c r="AP799" i="1"/>
  <c r="J2515" i="1" l="1"/>
  <c r="M29" i="1" l="1"/>
  <c r="AN29" i="1" s="1"/>
  <c r="AN311" i="1" s="1"/>
  <c r="D2514" i="1" s="1"/>
  <c r="D2521" i="1" s="1"/>
  <c r="L29" i="1"/>
  <c r="Q29" i="1"/>
  <c r="W29" i="1"/>
  <c r="AF29" i="1"/>
  <c r="AG29" i="1"/>
  <c r="R29" i="1"/>
  <c r="O29" i="1"/>
  <c r="AJ29" i="1"/>
  <c r="V29" i="1"/>
  <c r="AD29" i="1"/>
  <c r="AH29" i="1"/>
  <c r="AI29" i="1"/>
  <c r="Y29" i="1"/>
  <c r="S29" i="1"/>
  <c r="AC29" i="1"/>
  <c r="U29" i="1"/>
  <c r="X29" i="1"/>
  <c r="AB29" i="1"/>
  <c r="T29" i="1"/>
  <c r="Z29" i="1"/>
  <c r="P29" i="1"/>
  <c r="AE29" i="1"/>
  <c r="AA29" i="1"/>
  <c r="D29" i="1"/>
  <c r="N29" i="1" l="1"/>
  <c r="AL29" i="1" s="1"/>
  <c r="AQ29" i="1"/>
  <c r="AQ311" i="1" s="1"/>
  <c r="AM29" i="1"/>
  <c r="AP29" i="1" s="1"/>
  <c r="AP311" i="1" s="1"/>
  <c r="AM311" i="1" l="1"/>
  <c r="C2514" i="1" s="1"/>
  <c r="AO29" i="1"/>
  <c r="AO311" i="1" s="1"/>
  <c r="AP312" i="1"/>
  <c r="F2514" i="1"/>
  <c r="AQ312" i="1"/>
  <c r="AQ2507" i="1"/>
  <c r="G2514" i="1"/>
  <c r="G2521" i="1" s="1"/>
  <c r="J2514" i="1" l="1"/>
  <c r="AO2426" i="1"/>
  <c r="E2514" i="1"/>
  <c r="AP2426" i="1" l="1"/>
  <c r="C2519" i="1"/>
  <c r="F2519" i="1" l="1"/>
  <c r="AP2507" i="1"/>
  <c r="E2519" i="1"/>
  <c r="J2519" i="1" l="1"/>
  <c r="J2521" i="1" s="1"/>
  <c r="J2523" i="1" s="1"/>
  <c r="C38" i="45" s="1" a="1"/>
  <c r="C38" i="45" s="1"/>
  <c r="F2521" i="1"/>
  <c r="C35" i="45" l="1"/>
  <c r="AM2149" i="1"/>
  <c r="C2517" i="1" s="1"/>
  <c r="C2521" i="1" s="1"/>
  <c r="J1971" i="1"/>
  <c r="AO1971" i="1"/>
  <c r="J1972" i="1"/>
  <c r="AO1972" i="1"/>
  <c r="J1974" i="1"/>
  <c r="AO1974" i="1"/>
  <c r="AO1973" i="1"/>
  <c r="J1973" i="1"/>
  <c r="J1980" i="1"/>
  <c r="AO1980" i="1"/>
  <c r="J1977" i="1"/>
  <c r="AO1977" i="1"/>
  <c r="AO1979" i="1"/>
  <c r="J1979" i="1"/>
  <c r="AO1975" i="1"/>
  <c r="J1975" i="1"/>
  <c r="J1978" i="1"/>
  <c r="AO1978" i="1"/>
  <c r="AO1976" i="1"/>
  <c r="J1976" i="1"/>
  <c r="J1981" i="1"/>
  <c r="AO1981" i="1"/>
  <c r="AO2149" i="1" l="1"/>
  <c r="E2517" i="1" s="1"/>
  <c r="E2521" i="1" s="1"/>
  <c r="C34" i="45" s="1"/>
  <c r="AO2507" i="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<sst xmlns="http://schemas.openxmlformats.org/spreadsheetml/2006/main" count="7131" uniqueCount="472">
  <si>
    <r>
      <rPr>
        <b/>
        <sz val="22"/>
        <color theme="1"/>
        <rFont val="Segoe UI Emoji"/>
        <family val="2"/>
      </rPr>
      <t>⚠</t>
    </r>
    <r>
      <rPr>
        <b/>
        <i/>
        <sz val="12"/>
        <color theme="1"/>
        <rFont val="Calibri"/>
        <family val="2"/>
        <scheme val="minor"/>
      </rPr>
      <t xml:space="preserve">  Les cellules à compléter ont un fond jaune pâle.</t>
    </r>
  </si>
  <si>
    <t>Une question sur l'utilisation du fichier ?</t>
  </si>
  <si>
    <t>christine.parent@spw.wallonie.be</t>
  </si>
  <si>
    <t>Gestion des onglets:</t>
  </si>
  <si>
    <t>Pour tous les onglets, les lignes et les colonnes peuvent être affichées ou masquées afin de faciliter la vue d'ensemble.</t>
  </si>
  <si>
    <t>Ci-dessous les questions et erreurs les plus fréquentes soulevées lors des analyses.</t>
  </si>
  <si>
    <t>1B Tableau financier</t>
  </si>
  <si>
    <r>
      <t xml:space="preserve">A. Frais de personnel = frais de personnel sous contrat "salarié" </t>
    </r>
    <r>
      <rPr>
        <sz val="12"/>
        <color theme="1"/>
        <rFont val="Calibri"/>
        <family val="2"/>
        <scheme val="minor"/>
      </rPr>
      <t>(détailler les prestations au tableau 1C Time sheet salarie)</t>
    </r>
  </si>
  <si>
    <r>
      <t xml:space="preserve">Il est nécessaire de </t>
    </r>
    <r>
      <rPr>
        <b/>
        <sz val="10"/>
        <color rgb="FFFF0000"/>
        <rFont val="Calibri"/>
        <family val="2"/>
        <scheme val="minor"/>
      </rPr>
      <t>compléter d'abord les onglets 1C Time sheet salarie</t>
    </r>
    <r>
      <rPr>
        <sz val="10"/>
        <color theme="1"/>
        <rFont val="Calibri"/>
        <family val="2"/>
        <scheme val="minor"/>
      </rPr>
      <t xml:space="preserve"> et ensuite l'onglet 1B Tableau financier.</t>
    </r>
  </si>
  <si>
    <t>Le nombre d'années d'ancienneté et d'expertise est un chiffre entier déterminé sur base de pièces justificatives (CV, contrats, ...).</t>
  </si>
  <si>
    <r>
      <t xml:space="preserve">B. Frais de sous-traitance - prestations récurrentes réalisées par des personnes sous statut indépendant (en personne physique ou en société) </t>
    </r>
    <r>
      <rPr>
        <sz val="12"/>
        <color theme="1"/>
        <rFont val="Calibri"/>
        <family val="2"/>
        <scheme val="minor"/>
      </rPr>
      <t>- (détailler les prestations au tableau 1C Time sheet consultant récur)</t>
    </r>
  </si>
  <si>
    <t xml:space="preserve">Cette rubrique concerne les indépendants sous "contrat d'emploi" </t>
  </si>
  <si>
    <r>
      <t xml:space="preserve">Il est nécessaire de </t>
    </r>
    <r>
      <rPr>
        <b/>
        <sz val="10"/>
        <color rgb="FFFF0000"/>
        <rFont val="Calibri"/>
        <family val="2"/>
        <scheme val="minor"/>
      </rPr>
      <t>compléter d'abord les onglets 1C Time sheet consultant récur</t>
    </r>
    <r>
      <rPr>
        <sz val="10"/>
        <color theme="1"/>
        <rFont val="Calibri"/>
        <family val="2"/>
        <scheme val="minor"/>
      </rPr>
      <t xml:space="preserve"> et ensuite l'onglet 1B Tableau financier.</t>
    </r>
  </si>
  <si>
    <t>Les frais de déplacements et autres refacturations de frais ne sont pas admis.</t>
  </si>
  <si>
    <t>B. Frais de sous-traitance - prestations spécifiques réalisées par des personnes sous statut indépendant (en personne physique ou en société) - (détailler les prestations au tableau 1C Time sheet consultant spéc)</t>
  </si>
  <si>
    <t>Cette rubrique concerne les indépendants effectuant des prestations spécifiques et limitées dans le temps</t>
  </si>
  <si>
    <r>
      <t xml:space="preserve">Il est nécessaire de </t>
    </r>
    <r>
      <rPr>
        <b/>
        <sz val="10"/>
        <color rgb="FFFF0000"/>
        <rFont val="Calibri"/>
        <family val="2"/>
        <scheme val="minor"/>
      </rPr>
      <t>compléter d'abord les onglets 1C Time sheet consultant spéc</t>
    </r>
    <r>
      <rPr>
        <sz val="10"/>
        <color theme="1"/>
        <rFont val="Calibri"/>
        <family val="2"/>
        <scheme val="minor"/>
      </rPr>
      <t xml:space="preserve"> et ensuite l'onglet 1B Tableau financier.</t>
    </r>
  </si>
  <si>
    <t>C. Frais de communication et d'actions</t>
  </si>
  <si>
    <t>Cette rubrique concerne les actions et événements que vous organisez et autour desquels vous communiquez.</t>
  </si>
  <si>
    <t>Les frais de team-building ne sont pas admis</t>
  </si>
  <si>
    <t>Les cadeaux divers ne sont pas admis</t>
  </si>
  <si>
    <r>
      <t xml:space="preserve">D. Frais de missions </t>
    </r>
    <r>
      <rPr>
        <sz val="12"/>
        <color theme="1"/>
        <rFont val="Calibri"/>
        <family val="2"/>
        <scheme val="minor"/>
      </rPr>
      <t>(détailler les frais de déplacement au tableau 1D)</t>
    </r>
  </si>
  <si>
    <t>Cette rubrique concerne les actions et événements auxquels vous participez.</t>
  </si>
  <si>
    <t>Compléter d'abord l'onglet 1D Frais de déplacement</t>
  </si>
  <si>
    <t>E. Petit matériel informatique et de téléphonie</t>
  </si>
  <si>
    <t>Cette rubrique concerne du matériel. Les prestations informatiques sont à reprendre en Rubrique B.</t>
  </si>
  <si>
    <t>F. Frais de fonctionnement</t>
  </si>
  <si>
    <t>Vous ne devez rien compléter ici, les calculs se font automatiquement selon la Rubrique A et les time sheet 1C consultant récur</t>
  </si>
  <si>
    <r>
      <t xml:space="preserve">G. Investissements </t>
    </r>
    <r>
      <rPr>
        <i/>
        <sz val="12"/>
        <color theme="1"/>
        <rFont val="Calibri"/>
        <family val="2"/>
        <scheme val="minor"/>
      </rPr>
      <t xml:space="preserve">[uniquement si cette catégorie de dépenses est prévue par la réglementation ou l’arrêté de subvention pour des biens durables et amortissables d'une valeur supérieure ou égale à 1 000 € hTVA] </t>
    </r>
  </si>
  <si>
    <t>Bénéficiaire :</t>
  </si>
  <si>
    <t>Pôle</t>
  </si>
  <si>
    <t>N° BCE :</t>
  </si>
  <si>
    <t>Lien vers les rubriques</t>
  </si>
  <si>
    <t>Cluster</t>
  </si>
  <si>
    <t>1B - TABLEAU FINANCIER</t>
  </si>
  <si>
    <t>Réf. Dossier (= SUBV 1):</t>
  </si>
  <si>
    <t>Aller à la rubrique A Frais de personnel</t>
  </si>
  <si>
    <t>Incubateur</t>
  </si>
  <si>
    <t>Période DC :</t>
  </si>
  <si>
    <t>du</t>
  </si>
  <si>
    <t>au</t>
  </si>
  <si>
    <t>Aller à la rubrique B prestations récurrentes</t>
  </si>
  <si>
    <t>Numérique</t>
  </si>
  <si>
    <t>Aller à la rubrique B prestations spécifiques</t>
  </si>
  <si>
    <t xml:space="preserve">Avant de compléter le fichier Excel, il est nécessaire de lire attentivement l'annexe 1 "Principes relatifs aux dépenses" jointe à l'arrêté de subvention </t>
  </si>
  <si>
    <t>Aller à la rubrique C Comm' et actions</t>
  </si>
  <si>
    <t xml:space="preserve">Plusieurs cellules comportent une formule. </t>
  </si>
  <si>
    <t>Les cellules à compléter ont un fond jaune pâle.</t>
  </si>
  <si>
    <t>Aller à la rubrique D Frais de déplacement</t>
  </si>
  <si>
    <t>Aller à la rubrique E Petit matériel informatique</t>
  </si>
  <si>
    <t>Aller à la rubrique F Forfaits</t>
  </si>
  <si>
    <t>Aller à la rubrique G Investissements</t>
  </si>
  <si>
    <t>Aller au tableau récapitulatif</t>
  </si>
  <si>
    <t xml:space="preserve">Pour les frais de la catégorie "G. Investissements" [uniquement si cette catégorie de dépenses est prévue par la réglementation ou l’arrêté de subvention pour des biens durables et amortissables d'une valeur supérieure ou égale à 1 000 € hTVA], les pièces justificatives comportent les méthodes de comptabilisation, les factures, les tableaux d’amortissements, les valeurs d’inventaires. Ces biens ne peuvent être revendus/transférés/prêtés sans l'autorisation écrite de l'Administration wallonne en charge du contrôle des dépenses de la subvention.  </t>
  </si>
  <si>
    <t>N°
pièce</t>
  </si>
  <si>
    <t>Date paiement</t>
  </si>
  <si>
    <t xml:space="preserve">NOM prénom du
membre du personnel </t>
  </si>
  <si>
    <t>Nbre années (ancienneté et expertise)</t>
  </si>
  <si>
    <t>Période
concernée
(mois/année)</t>
  </si>
  <si>
    <t>Réduction salariale</t>
  </si>
  <si>
    <t>Taux de
chargement</t>
  </si>
  <si>
    <t>Taux d'affectation SUBV 1</t>
  </si>
  <si>
    <t>Taux d'affectation</t>
  </si>
  <si>
    <t>Montant présenté dans la SUBV 1</t>
  </si>
  <si>
    <t>Réservé à l'Administration</t>
  </si>
  <si>
    <t xml:space="preserve">Réponse </t>
  </si>
  <si>
    <t>Montant</t>
  </si>
  <si>
    <t>Motif</t>
  </si>
  <si>
    <t>CAT 1</t>
  </si>
  <si>
    <t>CAT 2</t>
  </si>
  <si>
    <t>Total SUBV 1</t>
  </si>
  <si>
    <t>SUBV 2</t>
  </si>
  <si>
    <t>SUBV 3</t>
  </si>
  <si>
    <t>SUBV 4</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</si>
  <si>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</si>
  <si>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</si>
  <si>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</si>
  <si>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</si>
  <si>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</si>
  <si>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</si>
  <si>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</si>
  <si>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</si>
  <si>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</si>
  <si>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</si>
  <si>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</si>
  <si>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</si>
  <si>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</si>
  <si>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</si>
  <si>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</si>
  <si>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</si>
  <si>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</si>
  <si>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</si>
  <si>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 xml:space="preserve"> Fin. Privé</t>
  </si>
  <si>
    <t>Autres subventions</t>
  </si>
  <si>
    <t>Total</t>
  </si>
  <si>
    <t>Admissible
CAT 1</t>
  </si>
  <si>
    <t>Admissible
CAT 2</t>
  </si>
  <si>
    <t>Non admis
CAT 1</t>
  </si>
  <si>
    <t>Non admis
CAT 2</t>
  </si>
  <si>
    <t xml:space="preserve">SOUS-TOTAL - A. Frais de personnel </t>
  </si>
  <si>
    <t>contrôle cohérence</t>
  </si>
  <si>
    <t xml:space="preserve">Dénomination fournisseur 
[ + NOM Prénom du personnel externe]
</t>
  </si>
  <si>
    <t>Montant de la facture</t>
  </si>
  <si>
    <t>Réponse</t>
  </si>
  <si>
    <t>hors TVA</t>
  </si>
  <si>
    <t>TVA comprise</t>
  </si>
  <si>
    <t xml:space="preserve">SOUS-TOTAL - B. Frais de sous-traitance - indépendants - prestations récurrentes </t>
  </si>
  <si>
    <t>SOUS-TOTAL - B. Frais de sous-traitance - prestations spécifiques</t>
  </si>
  <si>
    <t>Fournisseur</t>
  </si>
  <si>
    <t>Nature de la dépense</t>
  </si>
  <si>
    <t>SOUS-TOTAL - C. Frais de communication et d'actions</t>
  </si>
  <si>
    <t>Nature de la dépense + Personne concernée</t>
  </si>
  <si>
    <t>SOUS-TOTAL - D. Frais de missions</t>
  </si>
  <si>
    <t>Total SUBV 2</t>
  </si>
  <si>
    <t>Total SUBV 3</t>
  </si>
  <si>
    <t>Total SUBV 4</t>
  </si>
  <si>
    <t>Total SUBV 5</t>
  </si>
  <si>
    <t>Total SUBV 6</t>
  </si>
  <si>
    <t>Total SUBV 7</t>
  </si>
  <si>
    <t>Total SUBV 8</t>
  </si>
  <si>
    <t>Total SUBV 9</t>
  </si>
  <si>
    <t>Total SUBV 10</t>
  </si>
  <si>
    <t>Total SUBV 11</t>
  </si>
  <si>
    <t>Total SUBV 12</t>
  </si>
  <si>
    <t>Total SUBV 13</t>
  </si>
  <si>
    <t>Total SUBV 14</t>
  </si>
  <si>
    <t>Total SUBV 15</t>
  </si>
  <si>
    <t>Total SUBV 16</t>
  </si>
  <si>
    <t>Total SUBV 17</t>
  </si>
  <si>
    <t>Total SUBV 18</t>
  </si>
  <si>
    <t>Total SUBV 19</t>
  </si>
  <si>
    <t>Total SUBV 20</t>
  </si>
  <si>
    <t>Total SUBV 21</t>
  </si>
  <si>
    <t>Total SUBV 22</t>
  </si>
  <si>
    <t>SOUS-TOTAL - E. Petit matériel informatique et de téléphonie</t>
  </si>
  <si>
    <t>Type de forfait pour les frais de fonctionnement</t>
  </si>
  <si>
    <t>FORFAIT 1</t>
  </si>
  <si>
    <t xml:space="preserve">Admissible
</t>
  </si>
  <si>
    <t>Non admis</t>
  </si>
  <si>
    <r>
      <rPr>
        <b/>
        <sz val="10"/>
        <color theme="1"/>
        <rFont val="Calibri"/>
        <family val="2"/>
        <scheme val="minor"/>
      </rPr>
      <t>FORFAIT 1</t>
    </r>
    <r>
      <rPr>
        <sz val="10"/>
        <color theme="1"/>
        <rFont val="Calibri"/>
        <family val="2"/>
        <scheme val="minor"/>
      </rPr>
      <t xml:space="preserve">
</t>
    </r>
    <r>
      <rPr>
        <i/>
        <sz val="10"/>
        <color theme="1"/>
        <rFont val="Calibri"/>
        <family val="2"/>
        <scheme val="minor"/>
      </rPr>
      <t xml:space="preserve"> [= pour personnes sous la catégorie A. Frais de personnel = frais de personnel sous contrat "salarié"]</t>
    </r>
  </si>
  <si>
    <t>Rubrique A x 15 % --&gt;</t>
  </si>
  <si>
    <t>Période concernée
(mois/année)</t>
  </si>
  <si>
    <t>Nbre journées
prestées et facturées 
sous B-1°-PR-Management</t>
  </si>
  <si>
    <t>Nbre journées prestées pour le projet et respectant conditions du forfait 2</t>
  </si>
  <si>
    <t xml:space="preserve">Montant du FORFAIT 2
(en € par journée)
</t>
  </si>
  <si>
    <r>
      <rPr>
        <b/>
        <sz val="10"/>
        <color theme="1"/>
        <rFont val="Calibri"/>
        <family val="2"/>
        <scheme val="minor"/>
      </rPr>
      <t xml:space="preserve">FORFAIT 2 </t>
    </r>
    <r>
      <rPr>
        <sz val="10"/>
        <color theme="1"/>
        <rFont val="Calibri"/>
        <family val="2"/>
        <scheme val="minor"/>
      </rPr>
      <t xml:space="preserve"> [= pour personnes sous la catégorie B. Sous-traitance - forfait par journée complète de prestations</t>
    </r>
    <r>
      <rPr>
        <u/>
        <sz val="10"/>
        <color theme="1"/>
        <rFont val="Calibri"/>
        <family val="2"/>
        <scheme val="minor"/>
      </rPr>
      <t xml:space="preserve"> récurrentes</t>
    </r>
    <r>
      <rPr>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</si>
  <si>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 xml:space="preserve">Non admis
</t>
  </si>
  <si>
    <t>SOUS-TOTAL - F. Frais de fonctionnement</t>
  </si>
  <si>
    <t>SOUS-TOTAL - G. Investissements</t>
  </si>
  <si>
    <t>TOTAL GÉNÉRAL</t>
  </si>
  <si>
    <t>Tableau récapitulatif</t>
  </si>
  <si>
    <t>Total présenté</t>
  </si>
  <si>
    <t>Total Admissible</t>
  </si>
  <si>
    <t>Total refusé</t>
  </si>
  <si>
    <t>A. Frais de personnel</t>
  </si>
  <si>
    <t>B. Honoraires</t>
  </si>
  <si>
    <t xml:space="preserve">C. Frais d'action </t>
  </si>
  <si>
    <t>D. Frais de mission</t>
  </si>
  <si>
    <t>E. Frais informatiques</t>
  </si>
  <si>
    <t>F. Forfait fonctionnement</t>
  </si>
  <si>
    <t>G. Investissements</t>
  </si>
  <si>
    <t>Montant à liquider:</t>
  </si>
  <si>
    <t>1C - TIME SHEET salariés</t>
  </si>
  <si>
    <r>
      <t xml:space="preserve">Veuillez encoder les informations du </t>
    </r>
    <r>
      <rPr>
        <b/>
        <i/>
        <sz val="11"/>
        <color theme="1"/>
        <rFont val="Calibri"/>
        <family val="2"/>
        <scheme val="minor"/>
      </rPr>
      <t>Chef de projet</t>
    </r>
    <r>
      <rPr>
        <i/>
        <sz val="11"/>
        <color theme="1"/>
        <rFont val="Calibri"/>
        <family val="2"/>
        <scheme val="minor"/>
      </rPr>
      <t xml:space="preserve"> dans les cellules relatives à l'</t>
    </r>
    <r>
      <rPr>
        <b/>
        <i/>
        <sz val="11"/>
        <color theme="1"/>
        <rFont val="Calibri"/>
        <family val="2"/>
        <scheme val="minor"/>
      </rPr>
      <t>intervenant 1</t>
    </r>
    <r>
      <rPr>
        <i/>
        <sz val="11"/>
        <color theme="1"/>
        <rFont val="Calibri"/>
        <family val="2"/>
        <scheme val="minor"/>
      </rPr>
      <t xml:space="preserve"> et celles des autres personnes dans les cellules relatives aux intervenants 2 et suivants</t>
    </r>
  </si>
  <si>
    <t>Intervenant 1 : 
NOM Prénom</t>
  </si>
  <si>
    <t xml:space="preserve">Fonction : </t>
  </si>
  <si>
    <r>
      <rPr>
        <b/>
        <i/>
        <sz val="10"/>
        <rFont val="Arial"/>
        <family val="2"/>
      </rPr>
      <t>Chef de projet -</t>
    </r>
    <r>
      <rPr>
        <b/>
        <i/>
        <sz val="10"/>
        <color rgb="FF00B050"/>
        <rFont val="Arial"/>
        <family val="2"/>
      </rPr>
      <t xml:space="preserve"> Intitulé de la fonction</t>
    </r>
  </si>
  <si>
    <r>
      <t xml:space="preserve">Taux d'occupation GLOBAL (en % ETP) au sein de la structure </t>
    </r>
    <r>
      <rPr>
        <i/>
        <sz val="10"/>
        <rFont val="Arial"/>
        <family val="2"/>
      </rPr>
      <t>[à préciser mensuellement]</t>
    </r>
    <r>
      <rPr>
        <b/>
        <sz val="10"/>
        <rFont val="Arial"/>
        <family val="2"/>
      </rPr>
      <t xml:space="preserve">
</t>
    </r>
    <r>
      <rPr>
        <i/>
        <sz val="10"/>
        <rFont val="Arial"/>
        <family val="2"/>
      </rPr>
      <t>Par exemple, un contrat à 5/5 = 100% = 40 heures prestées par semaine</t>
    </r>
  </si>
  <si>
    <t>Taux d'affectation du coût des prestations aux actions réalisées dans le cadre de la subvention (= SUBV 1)</t>
  </si>
  <si>
    <r>
      <t>Unité de base = %</t>
    </r>
    <r>
      <rPr>
        <b/>
        <i/>
        <sz val="10"/>
        <rFont val="Arial"/>
        <family val="2"/>
      </rPr>
      <t xml:space="preserve"> </t>
    </r>
  </si>
  <si>
    <t>Intitulé action</t>
  </si>
  <si>
    <t>mois 1</t>
  </si>
  <si>
    <t>mois 2</t>
  </si>
  <si>
    <t>mois 3</t>
  </si>
  <si>
    <t>mois 4</t>
  </si>
  <si>
    <t>mois 5</t>
  </si>
  <si>
    <t>mois 6</t>
  </si>
  <si>
    <t>mois 7</t>
  </si>
  <si>
    <t>mois 8</t>
  </si>
  <si>
    <t>mois 9</t>
  </si>
  <si>
    <t>mois 10</t>
  </si>
  <si>
    <t>mois 11</t>
  </si>
  <si>
    <t>mois 12</t>
  </si>
  <si>
    <t>% ETP presté dans le cadre de la subvention</t>
  </si>
  <si>
    <t>Unité de base = %</t>
  </si>
  <si>
    <t>Informations générales sur les autres financements publics ou privés
(Organisme, Service, référence, nom du projet, durée, gestionnaire du dossier)</t>
  </si>
  <si>
    <t>Subv 2</t>
  </si>
  <si>
    <t>Exemple - Fédéral - SPF YYY - Dossier 3456 - NOM projet - 01/01/2020-30/09/2020 - M. AAAA Bbb</t>
  </si>
  <si>
    <t>Subv 3</t>
  </si>
  <si>
    <t>Exemple - FWB - DG YYY - Dossier T789 - NOM projet - 01/01/2020-30/06/2020 - Mme CCCC Ddd</t>
  </si>
  <si>
    <t>Subv 4</t>
  </si>
  <si>
    <t>Exemple - SPW EER - DPE - Dossier 675432 - NOM projet - 01/10/2019-30/09/2022 - M. EEEE Fff</t>
  </si>
  <si>
    <t>Subv 5</t>
  </si>
  <si>
    <t>Subv 6</t>
  </si>
  <si>
    <t>Subv 7</t>
  </si>
  <si>
    <t>Subv 8</t>
  </si>
  <si>
    <t>Subv 9</t>
  </si>
  <si>
    <t>Subv 10</t>
  </si>
  <si>
    <t>Subv 11</t>
  </si>
  <si>
    <t>Subv 12</t>
  </si>
  <si>
    <t>Subv 13</t>
  </si>
  <si>
    <t>Subv 14</t>
  </si>
  <si>
    <t>Subv 15</t>
  </si>
  <si>
    <t>Subv 16</t>
  </si>
  <si>
    <t>Subv 17</t>
  </si>
  <si>
    <t>Subv 18</t>
  </si>
  <si>
    <t>Subv 19</t>
  </si>
  <si>
    <t>Subv 20</t>
  </si>
  <si>
    <t>Subv 21</t>
  </si>
  <si>
    <t>Subv 22</t>
  </si>
  <si>
    <t>Par exemple - Sponsoring obtenu via l'entreprise ZZZ  - réf. 999888 - NOM du projet - 01/01/2020 au 31/03/2020 - Mme GGGG Hhhhh</t>
  </si>
  <si>
    <t>Taux d'affectation global du coût sur d'autres financements publics ou privés</t>
  </si>
  <si>
    <t>% ETP presté dans le cadre d'autres financements publics ou privés</t>
  </si>
  <si>
    <r>
      <t>Contrôle de cohérence: le taux d'affectation du coût</t>
    </r>
    <r>
      <rPr>
        <sz val="11"/>
        <color theme="1"/>
        <rFont val="Calibri"/>
        <family val="2"/>
        <scheme val="minor"/>
      </rPr>
      <t xml:space="preserve"> </t>
    </r>
    <r>
      <rPr>
        <i/>
        <sz val="11"/>
        <color theme="1"/>
        <rFont val="Calibri"/>
        <family val="2"/>
        <scheme val="minor"/>
      </rPr>
      <t>[pour chaque colonne le total doit être 100%]</t>
    </r>
  </si>
  <si>
    <t xml:space="preserve">Plusieurs cellules comportent une formule </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</si>
  <si>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TSsalarié1</t>
    </r>
  </si>
  <si>
    <t>Intervenant 2 : 
NOM Prénom</t>
  </si>
  <si>
    <t>Intervenant 3 : 
NOM Prénom</t>
  </si>
  <si>
    <t>Intervenant 4 : 
NOM Prénom</t>
  </si>
  <si>
    <t>Intervenant 5 : 
NOM Prénom</t>
  </si>
  <si>
    <t>Intervenant 6 : 
NOM Prénom</t>
  </si>
  <si>
    <t>Intervenant 7 : 
NOM Prénom</t>
  </si>
  <si>
    <t>Intervenant 8 : 
NOM Prénom</t>
  </si>
  <si>
    <t>Intervenant 9 : 
NOM Prénom</t>
  </si>
  <si>
    <t>Intervenant 10 : 
NOM Prénom</t>
  </si>
  <si>
    <t>Intervenant 11 : 
NOM Prénom</t>
  </si>
  <si>
    <t>Intervenant 12 : 
NOM Prénom</t>
  </si>
  <si>
    <t>récurrentes</t>
  </si>
  <si>
    <t>spécifiques</t>
  </si>
  <si>
    <t>1C - TIME SHEET CONSULTANT prestations récurrentes</t>
  </si>
  <si>
    <r>
      <t xml:space="preserve">Les montants repris au FORFAIT 2 de la catégorie "F. Frais de fonctionnement" de l'onglet 1B Tableau financier sont calculés sur base des données fournies dans cet onglet, le forfait de 40€ est octroyé par journée complète de prestations </t>
    </r>
    <r>
      <rPr>
        <i/>
        <u/>
        <sz val="10"/>
        <color theme="1"/>
        <rFont val="Calibri"/>
        <family val="2"/>
        <scheme val="minor"/>
      </rPr>
      <t>récurrentes</t>
    </r>
    <r>
      <rPr>
        <i/>
        <sz val="10"/>
        <color theme="1"/>
        <rFont val="Calibri"/>
        <family val="2"/>
        <scheme val="minor"/>
      </rPr>
      <t xml:space="preserve"> telle que définie sous B dans l'Annexe 1 - Principes des dépenses, à condition que lesdites prestations soient effectuées sur le site du bénéficiaire de la subvention et à condition que les frais de fonctionnement soient entièrement à charge du bénéficiaire.</t>
    </r>
  </si>
  <si>
    <t>Pour les frais de la catégorie "F. Frais de fonctionnement", pour le FORFAIT 2, le nombre de jounées complètes repris dans la colonne "Nbre journées complètes prestées sur site dans le cadre de la subvention (selon Annexe 1 à l'Arrêté Ministériel)" est explicité sur base de pièces justificatives signées par le bénéficiaire, par le fournisseur et par le prestataire explicitement identifié avec son nom, son prénom et sa fonction.</t>
  </si>
  <si>
    <r>
      <t xml:space="preserve">Veuillez encoder les informations du </t>
    </r>
    <r>
      <rPr>
        <b/>
        <i/>
        <sz val="11"/>
        <color theme="1"/>
        <rFont val="Calibri"/>
        <family val="2"/>
        <scheme val="minor"/>
      </rPr>
      <t>Chef de projet</t>
    </r>
    <r>
      <rPr>
        <i/>
        <sz val="11"/>
        <color theme="1"/>
        <rFont val="Calibri"/>
        <family val="2"/>
        <scheme val="minor"/>
      </rPr>
      <t xml:space="preserve"> dans l'onglet 1C TSrécur1</t>
    </r>
  </si>
  <si>
    <t>Intervenant 1 : 
Fournisseur</t>
  </si>
  <si>
    <t>OUI</t>
  </si>
  <si>
    <t>La facture présentée dans l'onglet 1B Tableau financier sous la rubrique B- Frais de sous-traitance pour prestations récurrentes reprend toutes les prestations de l'intervenant au sein de la structure</t>
  </si>
  <si>
    <t>NOM Prénom</t>
  </si>
  <si>
    <t>NON</t>
  </si>
  <si>
    <r>
      <rPr>
        <b/>
        <i/>
        <sz val="10"/>
        <rFont val="Arial"/>
        <family val="2"/>
      </rPr>
      <t xml:space="preserve">Membre de l'équipe projet </t>
    </r>
    <r>
      <rPr>
        <b/>
        <i/>
        <sz val="10"/>
        <color rgb="FF00B050"/>
        <rFont val="Arial"/>
        <family val="2"/>
      </rPr>
      <t>- Intitulé de la fonction</t>
    </r>
  </si>
  <si>
    <t xml:space="preserve">Statut : </t>
  </si>
  <si>
    <t>Indépendant en personne physique sous BCE n° XXXXX
Société sous BCE n° XXXXX</t>
  </si>
  <si>
    <t xml:space="preserve">Prestations: </t>
  </si>
  <si>
    <t>Prestations liées aux actions réalisées dans le cadre de la subvention (= SUBV 1)</t>
  </si>
  <si>
    <t>Unité de base = journée (= 8h)</t>
  </si>
  <si>
    <t>Nombre de journées prestées dans le cadre de la subvention</t>
  </si>
  <si>
    <r>
      <t>Nbre journées complètes prestées sur site dans le cadre de la subvention</t>
    </r>
    <r>
      <rPr>
        <sz val="10"/>
        <rFont val="Arial"/>
        <family val="2"/>
      </rPr>
      <t xml:space="preserve"> (selon Annexe 1 à l'Arrêté Ministériel)</t>
    </r>
  </si>
  <si>
    <t>Prestations liées à d'autres financements publics ou privés</t>
  </si>
  <si>
    <t>Nombre de journées prestées sur d'autres financements publics ou privés</t>
  </si>
  <si>
    <t>Intervenant 2 : 
Fournisseur</t>
  </si>
  <si>
    <t>Intervenant 3 : 
Fournisseur</t>
  </si>
  <si>
    <t>Intervenant 4 : 
Fournisseur</t>
  </si>
  <si>
    <t>Intervenant 5 : 
Fournisseur</t>
  </si>
  <si>
    <t>Intervenant 6 : 
Fournisseur</t>
  </si>
  <si>
    <t>Intervenant 7 : 
Fournisseur</t>
  </si>
  <si>
    <t>Intervenant 8 : 
Fournisseur</t>
  </si>
  <si>
    <t>Intervenant 9 : 
Fournisseur</t>
  </si>
  <si>
    <t>Intervenant 10 : 
Fournisseur</t>
  </si>
  <si>
    <t>Intervenant 11 : 
Fournisseur</t>
  </si>
  <si>
    <t>Intervenant 12 : 
Fournisseur</t>
  </si>
  <si>
    <t>1C - TIME SHEET CONSULTANT prestations spécifiques</t>
  </si>
  <si>
    <t>La facture présentée dans l'onglet 1B Tableau financier sous la rubrique B- Frais de sous-traitance pour prestations spécifiques reprend toutes les prestations de l'intervenant au sein de la structure</t>
  </si>
  <si>
    <t>Intitulé de la fonction</t>
  </si>
  <si>
    <t>Indépendant en personne physique sous BCE n° XXXXX/Indépendant en société sous BCE n° XXXXX</t>
  </si>
  <si>
    <t>Nombre de jours prestés dans le cadre de la subvention</t>
  </si>
  <si>
    <t>Nombre de jours prestés sur d'autres financements publics ou privés</t>
  </si>
  <si>
    <t>Plusieurs cellules comportent une formule</t>
  </si>
  <si>
    <t>TABLEAU 1D - FRAIS DE DÉPLACEMENT</t>
  </si>
  <si>
    <t xml:space="preserve">du    </t>
  </si>
  <si>
    <r>
      <rPr>
        <b/>
        <sz val="12"/>
        <rFont val="Segoe UI Emoji"/>
        <family val="2"/>
      </rPr>
      <t>⚠</t>
    </r>
    <r>
      <rPr>
        <b/>
        <sz val="10.199999999999999"/>
        <rFont val="Calibri"/>
        <family val="2"/>
      </rPr>
      <t xml:space="preserve"> </t>
    </r>
    <r>
      <rPr>
        <b/>
        <sz val="11"/>
        <rFont val="Tahoma"/>
        <family val="2"/>
      </rPr>
      <t xml:space="preserve">Uniquement </t>
    </r>
    <r>
      <rPr>
        <b/>
        <sz val="16"/>
        <color rgb="FFFF0000"/>
        <rFont val="Tahoma"/>
        <family val="2"/>
      </rPr>
      <t>salariés</t>
    </r>
  </si>
  <si>
    <t xml:space="preserve">
</t>
  </si>
  <si>
    <t xml:space="preserve">Par intervenant, les frais de déplacement relatifs à une mission peuvent être globalisés mensuellement sur une note de frais unique, mais le détail doit être justifié ci-dessous. </t>
  </si>
  <si>
    <t>Les intervenants sont repris dans l'ordre des Time-sheets Salariés</t>
  </si>
  <si>
    <t xml:space="preserve">Intervenant 1 : </t>
  </si>
  <si>
    <t>Moyen de
transport</t>
  </si>
  <si>
    <t>Si voiture</t>
  </si>
  <si>
    <t>Autre</t>
  </si>
  <si>
    <t>Catégorie
1 ou 2</t>
  </si>
  <si>
    <t>Montant Catégorie 1</t>
  </si>
  <si>
    <t>Montant Catégorie 2</t>
  </si>
  <si>
    <t>N° pièce
(Tab. 1B)</t>
  </si>
  <si>
    <t>Date du déplacement
(JJ/MM/AAAA)</t>
  </si>
  <si>
    <t>Localité de départ
(CP - COMMUNE)</t>
  </si>
  <si>
    <t>Localité d'arrivée
(CP - COMMUNE)</t>
  </si>
  <si>
    <t>Objet de la mission</t>
  </si>
  <si>
    <t xml:space="preserve">km parcourus
</t>
  </si>
  <si>
    <t>Indemnité (€/km)</t>
  </si>
  <si>
    <t>Montant sur base indemnité /km</t>
  </si>
  <si>
    <t>Frais de parking</t>
  </si>
  <si>
    <t xml:space="preserve">Intervenant 2 : </t>
  </si>
  <si>
    <t>Date
(JJ/MM/AAAA)</t>
  </si>
  <si>
    <t xml:space="preserve">Intervenant 3 : </t>
  </si>
  <si>
    <t xml:space="preserve">Intervenant 4 : </t>
  </si>
  <si>
    <t xml:space="preserve">Intervenant 5 : </t>
  </si>
  <si>
    <t xml:space="preserve">Intervenant 6 : </t>
  </si>
  <si>
    <t xml:space="preserve">Intervenant 7 : </t>
  </si>
  <si>
    <t xml:space="preserve">Intervenant 8 : </t>
  </si>
  <si>
    <t xml:space="preserve">Intervenant 9 : </t>
  </si>
  <si>
    <t xml:space="preserve">Intervenant 10 : </t>
  </si>
  <si>
    <t xml:space="preserve">Intervenant 11 : </t>
  </si>
  <si>
    <t xml:space="preserve">Intervenant 12 : </t>
  </si>
  <si>
    <t>Date de début d'ancienneté :</t>
  </si>
  <si>
    <r>
      <t xml:space="preserve">Taux d'affectation global du coût dans le cadre de la subvention
</t>
    </r>
    <r>
      <rPr>
        <i/>
        <sz val="10"/>
        <rFont val="Arial"/>
        <family val="2"/>
      </rPr>
      <t>[</t>
    </r>
    <r>
      <rPr>
        <b/>
        <i/>
        <sz val="14"/>
        <rFont val="Arial"/>
        <family val="2"/>
      </rPr>
      <t xml:space="preserve">* </t>
    </r>
    <r>
      <rPr>
        <i/>
        <sz val="10"/>
        <rFont val="Arial"/>
        <family val="2"/>
      </rPr>
      <t>ces pourcentages sont reportés dans l'onglet 1B Tableau financier]</t>
    </r>
  </si>
  <si>
    <r>
      <t xml:space="preserve">Taux d'affectation du coût sur d'autres financements publics ou privés
</t>
    </r>
    <r>
      <rPr>
        <i/>
        <sz val="10"/>
        <rFont val="Arial"/>
        <family val="2"/>
      </rPr>
      <t>[</t>
    </r>
    <r>
      <rPr>
        <b/>
        <i/>
        <sz val="14"/>
        <rFont val="Arial"/>
        <family val="2"/>
      </rPr>
      <t>*</t>
    </r>
    <r>
      <rPr>
        <i/>
        <sz val="10"/>
        <rFont val="Arial"/>
        <family val="2"/>
      </rPr>
      <t xml:space="preserve"> ces pourcentages sont reportés dans l'onglet 1B Tableau financier]</t>
    </r>
  </si>
  <si>
    <t>Le nombre d'années d'ancienneté est calculé automatiquement sur base de l'année de départ encodée sur l'onglet 1C Time sheet salarie.</t>
  </si>
  <si>
    <r>
      <t xml:space="preserve">Le </t>
    </r>
    <r>
      <rPr>
        <b/>
        <sz val="10"/>
        <color theme="1"/>
        <rFont val="Calibri"/>
        <family val="2"/>
        <scheme val="minor"/>
      </rPr>
      <t>taux de chargement</t>
    </r>
    <r>
      <rPr>
        <sz val="10"/>
        <color theme="1"/>
        <rFont val="Calibri"/>
        <family val="2"/>
        <scheme val="minor"/>
      </rPr>
      <t xml:space="preserve"> est celui qui est mentionné dans l'</t>
    </r>
    <r>
      <rPr>
        <b/>
        <sz val="10"/>
        <color theme="1"/>
        <rFont val="Calibri"/>
        <family val="2"/>
        <scheme val="minor"/>
      </rPr>
      <t>arrêté</t>
    </r>
    <r>
      <rPr>
        <sz val="10"/>
        <color theme="1"/>
        <rFont val="Calibri"/>
        <family val="2"/>
        <scheme val="minor"/>
      </rPr>
      <t xml:space="preserve"> de subvention.</t>
    </r>
  </si>
  <si>
    <t>Nbre journées prestées au sein de la structure</t>
  </si>
  <si>
    <t>Nombre de jours prestés pour la structure</t>
  </si>
  <si>
    <t>Informations générales</t>
  </si>
  <si>
    <t>Bénéficiaire</t>
  </si>
  <si>
    <t>Subvention</t>
  </si>
  <si>
    <t>Date de l’arrêté</t>
  </si>
  <si>
    <t>Période d’éligibilité</t>
  </si>
  <si>
    <t>Agent traitant</t>
  </si>
  <si>
    <t>Correspondant comptable</t>
  </si>
  <si>
    <t>Personne de contact</t>
  </si>
  <si>
    <t>Données comptables</t>
  </si>
  <si>
    <t>N° d’engagement</t>
  </si>
  <si>
    <t>N° de VISA</t>
  </si>
  <si>
    <t>Domaine fonctionnel</t>
  </si>
  <si>
    <t>Compte budgétaire</t>
  </si>
  <si>
    <t>Compte général</t>
  </si>
  <si>
    <t>N° de BP</t>
  </si>
  <si>
    <t>Situation de la tranche en cours</t>
  </si>
  <si>
    <t>Tranche</t>
  </si>
  <si>
    <t>En-cours</t>
  </si>
  <si>
    <t>Montant éligible</t>
  </si>
  <si>
    <t>Montant inéligible</t>
  </si>
  <si>
    <t>Montant maximal prévu par l’arrêté</t>
  </si>
  <si>
    <t>Synthèse des vérifications :</t>
  </si>
  <si>
    <t>Questions :</t>
  </si>
  <si>
    <t>Reprendre référence complète de l'arrêté de subvention [Exemple: XX/nnnnnn/n°BCE/Dénomination opérateur/Intitulé du projet]</t>
  </si>
  <si>
    <t>Période couverte</t>
  </si>
  <si>
    <t>Agents traitants</t>
  </si>
  <si>
    <t>Correspondants comptables</t>
  </si>
  <si>
    <t>DPE-Marleen DUBOIS</t>
  </si>
  <si>
    <t>DPE-Marine FIGULA</t>
  </si>
  <si>
    <t>DRE-Antonin KEHL</t>
  </si>
  <si>
    <t>DRE-Jonathan HOLVOET</t>
  </si>
  <si>
    <t>DRE-Marylène HOUBEN</t>
  </si>
  <si>
    <t>DRE-Laëtitia ORY</t>
  </si>
  <si>
    <t>DRE-Christine PARENT</t>
  </si>
  <si>
    <t>DRE-Sophie TONG</t>
  </si>
  <si>
    <t>DRE-Nathalie FERIN</t>
  </si>
  <si>
    <t>DRE-Carmela IERACI</t>
  </si>
  <si>
    <t>DRE-Sophie SIMON</t>
  </si>
  <si>
    <t>Sélectionner :</t>
  </si>
  <si>
    <t>€</t>
  </si>
  <si>
    <t>Montant présenté</t>
  </si>
  <si>
    <t>Montant à liquider</t>
  </si>
  <si>
    <t>Montant total de la subvention</t>
  </si>
  <si>
    <t>Rubrique</t>
  </si>
  <si>
    <t>Montant refusé</t>
  </si>
  <si>
    <t>Nom</t>
  </si>
  <si>
    <t>Numéro BCE</t>
  </si>
  <si>
    <t>A compléter avant tout autre encodage</t>
  </si>
  <si>
    <t>Fiche signalétique</t>
  </si>
  <si>
    <t>Compléter d'abord l'onglet Fiche, puis les onglets 1C Time sheet et 1D Frais de déplacement et enfin le tableau ci-dessous.</t>
  </si>
  <si>
    <r>
      <rPr>
        <b/>
        <sz val="22"/>
        <color theme="1"/>
        <rFont val="Segoe UI Emoji"/>
        <family val="2"/>
      </rPr>
      <t>⚠⚠</t>
    </r>
    <r>
      <rPr>
        <b/>
        <i/>
        <sz val="12"/>
        <color theme="1"/>
        <rFont val="Calibri"/>
        <family val="2"/>
        <scheme val="minor"/>
      </rPr>
      <t xml:space="preserve">  Commencer en complétant l'onglet </t>
    </r>
    <r>
      <rPr>
        <b/>
        <i/>
        <sz val="24"/>
        <color rgb="FFFF0000"/>
        <rFont val="Calibri"/>
        <family val="2"/>
        <scheme val="minor"/>
      </rPr>
      <t>FICHE</t>
    </r>
  </si>
  <si>
    <t>Taux de chargement</t>
  </si>
  <si>
    <t>BE0</t>
  </si>
  <si>
    <t>DRE-François DUFRASNE</t>
  </si>
  <si>
    <t>DRE-Elodie HERBIET</t>
  </si>
  <si>
    <r>
      <rPr>
        <b/>
        <sz val="22"/>
        <color theme="1"/>
        <rFont val="Segoe UI Emoji"/>
        <family val="2"/>
      </rPr>
      <t>⚠</t>
    </r>
    <r>
      <rPr>
        <b/>
        <i/>
        <sz val="12"/>
        <color theme="1"/>
        <rFont val="Calibri"/>
        <family val="2"/>
        <scheme val="minor"/>
      </rPr>
      <t xml:space="preserve">  Les cellules à compléter ont un fond jaune pâle.
</t>
    </r>
    <r>
      <rPr>
        <b/>
        <sz val="12"/>
        <color theme="1"/>
        <rFont val="Wingdings"/>
        <charset val="2"/>
      </rPr>
      <t>èè</t>
    </r>
    <r>
      <rPr>
        <b/>
        <i/>
        <sz val="12"/>
        <color theme="1"/>
        <rFont val="Calibri"/>
        <family val="2"/>
        <scheme val="minor"/>
      </rPr>
      <t xml:space="preserve"> Veuillez vous munir de votre arrêté de subvention ⚠</t>
    </r>
  </si>
  <si>
    <t>Type de subvention</t>
  </si>
  <si>
    <t>Circular Wallonia</t>
  </si>
  <si>
    <t>Cluster (hors fonctionnement)</t>
  </si>
  <si>
    <t>Pôle (hors fonctionnement)</t>
  </si>
  <si>
    <t>S3</t>
  </si>
  <si>
    <t>DPE-BOVY Mathieu</t>
  </si>
  <si>
    <t>DPE-CHAMART Lisa</t>
  </si>
  <si>
    <t>DPE-de CLOCK Caroline</t>
  </si>
  <si>
    <t>DPE-DENIS Marceline</t>
  </si>
  <si>
    <t>DPE-DOSOGNE Mazarine</t>
  </si>
  <si>
    <t>DPE-D'UGO Giulietta</t>
  </si>
  <si>
    <t>DPE-GODERNIAUX Delphine</t>
  </si>
  <si>
    <t>DPE-GROMMERSCH Larissa</t>
  </si>
  <si>
    <t>DPE-HANIN Chloé</t>
  </si>
  <si>
    <t>DPE-HENNART Florence</t>
  </si>
  <si>
    <t>DPE-LECLERCQ France</t>
  </si>
  <si>
    <t>DPE-MARCHANT Frédéric</t>
  </si>
  <si>
    <t xml:space="preserve">DPE-NDUMBI NGENDA Chloé </t>
  </si>
  <si>
    <t>DPE-RENSONNET Mélanie</t>
  </si>
  <si>
    <t>DPE-VANDER VORST Philoé</t>
  </si>
  <si>
    <t>DPE-WARTEL Laurent</t>
  </si>
  <si>
    <t>Plafond prestations récurrentes</t>
  </si>
  <si>
    <t>Plafond prestations spécifiques</t>
  </si>
  <si>
    <t>Taux:</t>
  </si>
  <si>
    <t>Les frais de déplacement sont réservés aux salariés.</t>
  </si>
  <si>
    <t>Elle ne reprend pas d'honoraires (à inclure en rurbique B, accompagnés de timesheet)</t>
  </si>
  <si>
    <t>Régime TVA</t>
  </si>
  <si>
    <t>Régime TVA
Récupération:</t>
  </si>
  <si>
    <t>Régime TVA
Taux:</t>
  </si>
  <si>
    <r>
      <t xml:space="preserve">B. Frais de sous-traitance - </t>
    </r>
    <r>
      <rPr>
        <b/>
        <sz val="14"/>
        <color theme="1"/>
        <rFont val="Calibri"/>
        <family val="2"/>
        <scheme val="minor"/>
      </rPr>
      <t>prestations spécifiques</t>
    </r>
    <r>
      <rPr>
        <b/>
        <sz val="12"/>
        <color theme="1"/>
        <rFont val="Calibri"/>
        <family val="2"/>
        <scheme val="minor"/>
      </rPr>
      <t xml:space="preserve"> réalisées par des personnes sous statut indépendant (en personne physique ou en société) - (détailler les prestations au tableau 1C Time sheet consultant spéc)</t>
    </r>
  </si>
  <si>
    <r>
      <t xml:space="preserve">B. Frais de sous-traitance - </t>
    </r>
    <r>
      <rPr>
        <b/>
        <sz val="14"/>
        <color theme="1"/>
        <rFont val="Calibri"/>
        <family val="2"/>
        <scheme val="minor"/>
      </rPr>
      <t>prestations récurrentes</t>
    </r>
    <r>
      <rPr>
        <b/>
        <sz val="12"/>
        <color theme="1"/>
        <rFont val="Calibri"/>
        <family val="2"/>
        <scheme val="minor"/>
      </rPr>
      <t xml:space="preserve"> réalisées par des personnes sous statut indépendant (en personne physique ou en société) </t>
    </r>
    <r>
      <rPr>
        <sz val="12"/>
        <color theme="1"/>
        <rFont val="Calibri"/>
        <family val="2"/>
        <scheme val="minor"/>
      </rPr>
      <t>- (détailler les prestations au tableau 1C Time sheet consultant récur)</t>
    </r>
  </si>
  <si>
    <r>
      <rPr>
        <b/>
        <i/>
        <sz val="10"/>
        <color theme="1"/>
        <rFont val="Calibri"/>
        <family val="2"/>
        <scheme val="minor"/>
      </rPr>
      <t>Contrôle de cohérence</t>
    </r>
    <r>
      <rPr>
        <i/>
        <sz val="10"/>
        <color theme="1"/>
        <rFont val="Calibri"/>
        <family val="2"/>
        <scheme val="minor"/>
      </rPr>
      <t xml:space="preserve"> -  le taux d'affectation total repris dans la colonne "AL"doit être 100%</t>
    </r>
  </si>
  <si>
    <t>D3</t>
  </si>
  <si>
    <t>D2</t>
  </si>
  <si>
    <t>D1bis</t>
  </si>
  <si>
    <t>D1</t>
  </si>
  <si>
    <t>C3</t>
  </si>
  <si>
    <t>C2</t>
  </si>
  <si>
    <t>C1bis</t>
  </si>
  <si>
    <t>C1</t>
  </si>
  <si>
    <t>B3/1</t>
  </si>
  <si>
    <t>B3/2</t>
  </si>
  <si>
    <t>B2/1</t>
  </si>
  <si>
    <t>B2/2</t>
  </si>
  <si>
    <t>B1/1bis</t>
  </si>
  <si>
    <t>B1/2bis</t>
  </si>
  <si>
    <t>B1</t>
  </si>
  <si>
    <t>A6/1</t>
  </si>
  <si>
    <t>A6/2
A6Sc</t>
  </si>
  <si>
    <t>A5/1</t>
  </si>
  <si>
    <t>A5/2
A5Sc</t>
  </si>
  <si>
    <t>A5/1bis</t>
  </si>
  <si>
    <t>A5/2bis
A5Sc/bis</t>
  </si>
  <si>
    <t>A4/1</t>
  </si>
  <si>
    <t>A4/2</t>
  </si>
  <si>
    <t>A4Sc</t>
  </si>
  <si>
    <t>A3</t>
  </si>
  <si>
    <t>A3M</t>
  </si>
  <si>
    <t>Abis</t>
  </si>
  <si>
    <t>A2</t>
  </si>
  <si>
    <t>A2M</t>
  </si>
  <si>
    <t>A1</t>
  </si>
  <si>
    <t>A1M</t>
  </si>
  <si>
    <t>Du</t>
  </si>
  <si>
    <t>Au</t>
  </si>
  <si>
    <t xml:space="preserve">Indemnité par km (€/km) </t>
  </si>
  <si>
    <t>DC - D. Frais de déplacement: 
Tableau des indemnités kilométriques pour les missions en voiture</t>
  </si>
  <si>
    <t>uniquement salariés</t>
  </si>
  <si>
    <r>
      <t xml:space="preserve">L'indemnité km se modifie en fonction de la </t>
    </r>
    <r>
      <rPr>
        <i/>
        <u/>
        <sz val="11"/>
        <rFont val="Calibri"/>
        <family val="2"/>
        <scheme val="minor"/>
      </rPr>
      <t>date</t>
    </r>
    <r>
      <rPr>
        <i/>
        <sz val="11"/>
        <rFont val="Calibri"/>
        <family val="2"/>
        <scheme val="minor"/>
      </rPr>
      <t xml:space="preserve"> du déplacement.  </t>
    </r>
  </si>
  <si>
    <t>Colonnes libres</t>
  </si>
  <si>
    <t>Les colonnes AV:AZ sont libres d'utilisation</t>
  </si>
  <si>
    <t>mois 13</t>
  </si>
  <si>
    <t>mois 14</t>
  </si>
  <si>
    <t>mois 15</t>
  </si>
  <si>
    <t>mois 16</t>
  </si>
  <si>
    <t>mois 17</t>
  </si>
  <si>
    <t>mois 18</t>
  </si>
  <si>
    <t>mois 19</t>
  </si>
  <si>
    <t>mois 20</t>
  </si>
  <si>
    <t>mois 21</t>
  </si>
  <si>
    <t>mois 22</t>
  </si>
  <si>
    <t>mois 23</t>
  </si>
  <si>
    <t>mois 24</t>
  </si>
  <si>
    <t>Intervenant 13 : 
Fournisseur</t>
  </si>
  <si>
    <t>Intervenant 14 : 
Fournisseur</t>
  </si>
  <si>
    <t>Intervenant 15 : 
Fournisseur</t>
  </si>
  <si>
    <t>Intervenant 16 : 
Fournisseur</t>
  </si>
  <si>
    <t>Intervenant 17 : 
Fournisseur</t>
  </si>
  <si>
    <t>Intervenant 18 : 
Fournisseur</t>
  </si>
  <si>
    <t>Intervenant 19 : 
Fournisseur</t>
  </si>
  <si>
    <t>Intervenant 20 : 
Fournisseur</t>
  </si>
  <si>
    <t>Intervenant 30 : 
Fournisseur</t>
  </si>
  <si>
    <t>Intervenant 29 : 
Fournisseur</t>
  </si>
  <si>
    <t>Intervenant 28 : 
Fournisseur</t>
  </si>
  <si>
    <t>Intervenant 27 : 
Fournisseur</t>
  </si>
  <si>
    <t>Intervenant 26 : 
Fournisseur</t>
  </si>
  <si>
    <t>Intervenant 25 : 
Fournisseur</t>
  </si>
  <si>
    <t>Intervenant 24 : 
Fournisseur</t>
  </si>
  <si>
    <t>Intervenant 23 : 
Fournisseur</t>
  </si>
  <si>
    <t>Intervenant 22 : 
Fournisseur</t>
  </si>
  <si>
    <t>Intervenant 21 : 
Fournisseur</t>
  </si>
  <si>
    <t>Déjà liquidé</t>
  </si>
  <si>
    <t>12 fiches individuelles sont pré-créées pour les salariés, 20 pour les consultants avec prestations récurrentes et 30 pour les consultants avec prestations spécifiques. Affichez les onglets nécessaires à votre dossier (clic droit dans la barre des onglets / Afficher / choisir les onglets que vous souhaitez afficher)</t>
  </si>
  <si>
    <t>Les bonus ne sont pas admissibles.  Les congés non légaux offerts par l'employeur ne sont pas admissibles.</t>
  </si>
  <si>
    <t>Les lignes peuvent être affichées ou masquées. Des intervenants sont affichés par défaut. Pour en afficher plus, sélectionner les lignes avant et après les lignes à afficher, cliquer avec le bouton droit de la souris, Afficher.</t>
  </si>
  <si>
    <t>Les lignes peuvent être affichées ou masquées. Des intervenants sont affichés par défaut. Pour en afficher plus, sélectionner les lignes avant et après les lignes à afficher (exemple: 118 et 311), cliquer avec le bouton droit de la souris, Afficher.</t>
  </si>
  <si>
    <t>re</t>
  </si>
  <si>
    <t>La rémunération mensuelle brute soumise à l'ONSS est disponible via la feuille de paie. S'ils sont compris dans la rémunération reprise en colonne rémunération brute (F), le pécule de vacances et le 13ème mois doivent être encodés dans la colonne suivante (en déduction; colonne G).</t>
  </si>
  <si>
    <t>Rémunération
mensuelle brute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</si>
</sst>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 #,##0.00\ &quot;€&quot;_-;\-* #,##0.00\ &quot;€&quot;_-;_-* &quot;-&quot;??\ &quot;€&quot;_-;_-@_-"/>
    <numFmt numFmtId="43" formatCode="_-* #,##0.00_-;\-* #,##0.00_-;_-* &quot;-&quot;??_-;_-@_-"/>
    <numFmt numFmtId="164" formatCode="dd/mm/yy;@"/>
    <numFmt numFmtId="165" formatCode="0.0000"/>
    <numFmt numFmtId="166" formatCode="d/mm/yy;@"/>
    <numFmt numFmtId="167" formatCode="dd/mm/yyyy;@"/>
    <numFmt numFmtId="168" formatCode="m\/yyyy;;"/>
    <numFmt numFmtId="169" formatCode="#,##0.0000"/>
    <numFmt numFmtId="170" formatCode="0.0"/>
    <numFmt numFmtId="171" formatCode="_-* #,##0.00\ _€_-;\-* #,##0.00\ _€_-;_-* &quot;-&quot;??\ _€_-;_-@_-"/>
    <numFmt numFmtId="172" formatCode="_-* #,##0_-;\-* #,##0_-;_-* &quot;-&quot;??_-;_-@_-"/>
    <numFmt numFmtId="173" formatCode="0.0%"/>
  </numFmts>
  <fonts count="76">
    <font>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0"/>
      <color rgb="FFFF0000"/>
      <name val="Calibri"/>
      <family val="2"/>
      <scheme val="minor"/>
    </font>
    <font>
      <i/>
      <sz val="12"/>
      <color theme="1"/>
      <name val="Calibri"/>
      <family val="2"/>
      <scheme val="minor"/>
    </font>
    <font>
      <b/>
      <sz val="11"/>
      <color theme="1"/>
      <name val="Calibri"/>
      <family val="2"/>
      <scheme val="minor"/>
    </font>
    <font>
      <b/>
      <sz val="10"/>
      <name val="Arial"/>
      <family val="2"/>
    </font>
    <font>
      <b/>
      <i/>
      <sz val="10"/>
      <color rgb="FF00B050"/>
      <name val="Arial"/>
      <family val="2"/>
    </font>
    <font>
      <sz val="10"/>
      <color rgb="FF00B050"/>
      <name val="Arial"/>
      <family val="2"/>
    </font>
    <font>
      <sz val="10"/>
      <name val="Arial"/>
      <family val="2"/>
    </font>
    <font>
      <b/>
      <i/>
      <sz val="12"/>
      <name val="Calibri"/>
      <family val="2"/>
    </font>
    <font>
      <i/>
      <sz val="12"/>
      <name val="Calibri"/>
      <family val="2"/>
    </font>
    <font>
      <i/>
      <sz val="11"/>
      <color rgb="FF00B050"/>
      <name val="Calibri"/>
      <family val="2"/>
      <scheme val="minor"/>
    </font>
    <font>
      <i/>
      <sz val="10"/>
      <name val="Arial"/>
      <family val="2"/>
    </font>
    <font>
      <i/>
      <sz val="11"/>
      <color theme="1"/>
      <name val="Calibri"/>
      <family val="2"/>
      <scheme val="minor"/>
    </font>
    <font>
      <b/>
      <sz val="14"/>
      <color theme="1"/>
      <name val="Calibri"/>
      <family val="2"/>
      <scheme val="minor"/>
    </font>
    <font>
      <b/>
      <sz val="12"/>
      <name val="Calibri"/>
      <family val="2"/>
      <scheme val="minor"/>
    </font>
    <font>
      <sz val="12"/>
      <name val="Calibri"/>
      <family val="2"/>
      <scheme val="minor"/>
    </font>
    <font>
      <b/>
      <sz val="12"/>
      <name val="Arial"/>
      <family val="2"/>
    </font>
    <font>
      <b/>
      <i/>
      <sz val="12"/>
      <color rgb="FF00B050"/>
      <name val="Calibri"/>
      <family val="2"/>
      <scheme val="minor"/>
    </font>
    <font>
      <sz val="8"/>
      <name val="Calibri"/>
      <family val="2"/>
      <scheme val="minor"/>
    </font>
    <font>
      <b/>
      <i/>
      <sz val="11"/>
      <color rgb="FF00B050"/>
      <name val="Calibri"/>
      <family val="2"/>
      <scheme val="minor"/>
    </font>
    <font>
      <sz val="11"/>
      <name val="Calibri"/>
      <family val="2"/>
      <scheme val="minor"/>
    </font>
    <font>
      <b/>
      <i/>
      <sz val="10"/>
      <color rgb="FF00B050"/>
      <name val="Calibri"/>
      <family val="2"/>
      <scheme val="minor"/>
    </font>
    <font>
      <i/>
      <sz val="10"/>
      <color theme="1"/>
      <name val="Calibri"/>
      <family val="2"/>
      <scheme val="minor"/>
    </font>
    <font>
      <b/>
      <i/>
      <sz val="14"/>
      <color theme="1"/>
      <name val="Calibri"/>
      <family val="2"/>
      <scheme val="minor"/>
    </font>
    <font>
      <b/>
      <i/>
      <sz val="10"/>
      <name val="Arial"/>
      <family val="2"/>
    </font>
    <font>
      <b/>
      <i/>
      <sz val="14"/>
      <name val="Arial"/>
      <family val="2"/>
    </font>
    <font>
      <i/>
      <sz val="11"/>
      <name val="Calibri"/>
      <family val="2"/>
      <scheme val="minor"/>
    </font>
    <font>
      <b/>
      <sz val="14"/>
      <name val="Calibri"/>
      <family val="2"/>
      <scheme val="minor"/>
    </font>
    <font>
      <b/>
      <i/>
      <sz val="11"/>
      <color theme="1"/>
      <name val="Calibri"/>
      <family val="2"/>
      <scheme val="minor"/>
    </font>
    <font>
      <i/>
      <u/>
      <sz val="11"/>
      <name val="Calibri"/>
      <family val="2"/>
      <scheme val="minor"/>
    </font>
    <font>
      <u/>
      <sz val="11"/>
      <color theme="10"/>
      <name val="Calibri"/>
      <family val="2"/>
      <scheme val="minor"/>
    </font>
    <font>
      <sz val="10"/>
      <color rgb="FFFF0000"/>
      <name val="Calibri"/>
      <family val="2"/>
      <scheme val="minor"/>
    </font>
    <font>
      <b/>
      <i/>
      <sz val="10"/>
      <color theme="1"/>
      <name val="Calibri"/>
      <family val="2"/>
      <scheme val="minor"/>
    </font>
    <font>
      <u/>
      <sz val="10"/>
      <color theme="1"/>
      <name val="Calibri"/>
      <family val="2"/>
      <scheme val="minor"/>
    </font>
    <font>
      <b/>
      <i/>
      <sz val="10"/>
      <color rgb="FFFF0000"/>
      <name val="Calibri"/>
      <family val="2"/>
      <scheme val="minor"/>
    </font>
    <font>
      <b/>
      <i/>
      <sz val="11"/>
      <color rgb="FFFF0000"/>
      <name val="Calibri"/>
      <family val="2"/>
      <scheme val="minor"/>
    </font>
    <font>
      <i/>
      <u/>
      <sz val="10"/>
      <color theme="1"/>
      <name val="Calibri"/>
      <family val="2"/>
      <scheme val="minor"/>
    </font>
    <font>
      <b/>
      <sz val="11"/>
      <color theme="1"/>
      <name val="Tahoma"/>
      <family val="2"/>
    </font>
    <font>
      <sz val="11"/>
      <color theme="0"/>
      <name val="Calibri"/>
      <family val="2"/>
      <scheme val="minor"/>
    </font>
    <font>
      <u/>
      <sz val="9"/>
      <color theme="10"/>
      <name val="Calibri"/>
      <family val="2"/>
      <scheme val="minor"/>
    </font>
    <font>
      <sz val="9"/>
      <color theme="1"/>
      <name val="Calibri"/>
      <family val="2"/>
      <scheme val="minor"/>
    </font>
    <font>
      <b/>
      <sz val="9"/>
      <color theme="1"/>
      <name val="Calibri"/>
      <family val="2"/>
      <scheme val="minor"/>
    </font>
    <font>
      <b/>
      <sz val="16"/>
      <color theme="1"/>
      <name val="Calibri"/>
      <family val="2"/>
      <scheme val="minor"/>
    </font>
    <font>
      <b/>
      <u/>
      <sz val="11"/>
      <name val="Calibri"/>
      <family val="2"/>
      <scheme val="minor"/>
    </font>
    <font>
      <b/>
      <i/>
      <sz val="10"/>
      <color theme="0" tint="-0.249977111117893"/>
      <name val="Calibri"/>
      <family val="2"/>
      <scheme val="minor"/>
    </font>
    <font>
      <b/>
      <i/>
      <sz val="14"/>
      <color rgb="FFFF0000"/>
      <name val="Calibri"/>
      <family val="2"/>
      <scheme val="minor"/>
    </font>
    <font>
      <b/>
      <sz val="12"/>
      <name val="Segoe UI Emoji"/>
      <family val="2"/>
    </font>
    <font>
      <b/>
      <sz val="10.199999999999999"/>
      <name val="Calibri"/>
      <family val="2"/>
    </font>
    <font>
      <b/>
      <sz val="12"/>
      <name val="Calibri"/>
      <family val="2"/>
    </font>
    <font>
      <b/>
      <sz val="11"/>
      <name val="Tahoma"/>
      <family val="2"/>
    </font>
    <font>
      <b/>
      <sz val="16"/>
      <color rgb="FFFF0000"/>
      <name val="Tahoma"/>
      <family val="2"/>
    </font>
    <font>
      <b/>
      <i/>
      <sz val="12"/>
      <color theme="1"/>
      <name val="Calibri"/>
      <family val="2"/>
      <scheme val="minor"/>
    </font>
    <font>
      <b/>
      <sz val="22"/>
      <color theme="1"/>
      <name val="Segoe UI Emoji"/>
      <family val="2"/>
    </font>
    <font>
      <sz val="11"/>
      <color rgb="FFFF0000"/>
      <name val="Calibri"/>
      <family val="2"/>
      <scheme val="minor"/>
    </font>
    <font>
      <b/>
      <i/>
      <sz val="12"/>
      <color rgb="FFFF0000"/>
      <name val="Calibri"/>
      <family val="2"/>
      <scheme val="minor"/>
    </font>
    <font>
      <b/>
      <sz val="11"/>
      <color theme="0"/>
      <name val="Calibri"/>
      <family val="2"/>
      <scheme val="minor"/>
    </font>
    <font>
      <b/>
      <u/>
      <sz val="16"/>
      <color theme="1"/>
      <name val="Calibri"/>
      <family val="2"/>
      <scheme val="minor"/>
    </font>
    <font>
      <sz val="10"/>
      <name val="Calibri"/>
      <family val="2"/>
      <scheme val="minor"/>
    </font>
    <font>
      <sz val="12"/>
      <color rgb="FFFF0000"/>
      <name val="Calibri"/>
      <family val="2"/>
      <scheme val="minor"/>
    </font>
    <font>
      <b/>
      <i/>
      <sz val="24"/>
      <color rgb="FFFF0000"/>
      <name val="Calibri"/>
      <family val="2"/>
      <scheme val="minor"/>
    </font>
    <font>
      <b/>
      <u/>
      <sz val="28"/>
      <color rgb="FFFF0000"/>
      <name val="Calibri"/>
      <family val="2"/>
      <scheme val="minor"/>
    </font>
    <font>
      <b/>
      <sz val="11"/>
      <name val="Calibri"/>
      <family val="2"/>
      <charset val="2"/>
      <scheme val="minor"/>
    </font>
    <font>
      <b/>
      <sz val="11"/>
      <name val="Calibri"/>
      <family val="2"/>
      <scheme val="minor"/>
    </font>
    <font>
      <b/>
      <sz val="12"/>
      <color theme="1"/>
      <name val="Wingdings"/>
      <charset val="2"/>
    </font>
    <font>
      <b/>
      <sz val="11"/>
      <color rgb="FFFF0000"/>
      <name val="Calibri"/>
      <family val="2"/>
      <scheme val="minor"/>
    </font>
    <font>
      <sz val="10"/>
      <name val="MS Sans Serif"/>
      <family val="2"/>
    </font>
    <font>
      <b/>
      <sz val="10"/>
      <name val="Calibri"/>
      <family val="2"/>
      <scheme val="minor"/>
    </font>
    <font>
      <b/>
      <sz val="14"/>
      <color rgb="FFFF0000"/>
      <name val="Calibri"/>
      <family val="2"/>
      <scheme val="minor"/>
    </font>
    <font>
      <sz val="11"/>
      <color theme="5" tint="0.79998168889431442"/>
      <name val="Calibri"/>
      <family val="2"/>
      <scheme val="minor"/>
    </font>
    <font>
      <sz val="11"/>
      <color theme="5" tint="0.59999389629810485"/>
      <name val="Calibri"/>
      <family val="2"/>
      <scheme val="minor"/>
    </font>
  </fonts>
  <fills count="27">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39997558519241921"/>
        <bgColor indexed="64"/>
      </patternFill>
    </fill>
    <fill>
      <patternFill patternType="solid">
        <fgColor rgb="FF92D050"/>
        <bgColor indexed="64"/>
      </patternFill>
    </fill>
    <fill>
      <patternFill patternType="solid">
        <fgColor theme="4" tint="0.39997558519241921"/>
        <bgColor indexed="64"/>
      </patternFill>
    </fill>
    <fill>
      <patternFill patternType="solid">
        <fgColor rgb="FFFF99CC"/>
        <bgColor indexed="64"/>
      </patternFill>
    </fill>
    <fill>
      <patternFill patternType="solid">
        <fgColor rgb="FF00B0F0"/>
        <bgColor indexed="64"/>
      </patternFill>
    </fill>
    <fill>
      <patternFill patternType="solid">
        <fgColor theme="0" tint="-0.14999847407452621"/>
        <bgColor indexed="64"/>
      </patternFill>
    </fill>
    <fill>
      <patternFill patternType="solid">
        <fgColor rgb="FFCC99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lightUp">
        <bgColor auto="1"/>
      </patternFill>
    </fill>
    <fill>
      <patternFill patternType="solid">
        <fgColor theme="7" tint="-0.249977111117893"/>
        <bgColor indexed="64"/>
      </patternFill>
    </fill>
    <fill>
      <patternFill patternType="solid">
        <fgColor theme="5" tint="0.59999389629810485"/>
        <bgColor indexed="64"/>
      </patternFill>
    </fill>
    <fill>
      <patternFill patternType="lightUp"/>
    </fill>
    <fill>
      <patternFill patternType="solid">
        <fgColor theme="2"/>
        <bgColor indexed="64"/>
      </patternFill>
    </fill>
    <fill>
      <patternFill patternType="lightUp">
        <bgColor theme="4" tint="0.39997558519241921"/>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rgb="FFFF6600"/>
        <bgColor indexed="64"/>
      </patternFill>
    </fill>
  </fills>
  <borders count="124">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auto="1"/>
      </left>
      <right/>
      <top style="thin">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ashDot">
        <color indexed="64"/>
      </bottom>
      <diagonal/>
    </border>
    <border>
      <left style="thin">
        <color indexed="64"/>
      </left>
      <right style="thin">
        <color indexed="64"/>
      </right>
      <top style="thin">
        <color indexed="64"/>
      </top>
      <bottom style="dashDot">
        <color indexed="64"/>
      </bottom>
      <diagonal/>
    </border>
    <border>
      <left style="thin">
        <color indexed="64"/>
      </left>
      <right/>
      <top style="thin">
        <color indexed="64"/>
      </top>
      <bottom style="dashDot">
        <color indexed="64"/>
      </bottom>
      <diagonal/>
    </border>
    <border>
      <left style="thin">
        <color indexed="64"/>
      </left>
      <right style="medium">
        <color indexed="64"/>
      </right>
      <top style="thin">
        <color indexed="64"/>
      </top>
      <bottom style="dashDot">
        <color indexed="64"/>
      </bottom>
      <diagonal/>
    </border>
    <border>
      <left style="thin">
        <color indexed="64"/>
      </left>
      <right style="thin">
        <color indexed="64"/>
      </right>
      <top/>
      <bottom/>
      <diagonal/>
    </border>
    <border>
      <left/>
      <right style="thin">
        <color indexed="64"/>
      </right>
      <top style="thin">
        <color indexed="64"/>
      </top>
      <bottom style="dashDot">
        <color indexed="64"/>
      </bottom>
      <diagonal/>
    </border>
    <border>
      <left/>
      <right/>
      <top/>
      <bottom style="dashDot">
        <color indexed="64"/>
      </bottom>
      <diagonal/>
    </border>
    <border>
      <left style="thin">
        <color indexed="64"/>
      </left>
      <right style="thin">
        <color indexed="64"/>
      </right>
      <top/>
      <bottom style="dashDot">
        <color indexed="64"/>
      </bottom>
      <diagonal/>
    </border>
    <border>
      <left style="medium">
        <color indexed="64"/>
      </left>
      <right style="thin">
        <color indexed="64"/>
      </right>
      <top/>
      <bottom style="dashDot">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theme="7"/>
      </left>
      <right/>
      <top style="medium">
        <color theme="7"/>
      </top>
      <bottom style="medium">
        <color theme="7"/>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dashDot">
        <color indexed="64"/>
      </bottom>
      <diagonal/>
    </border>
    <border>
      <left style="medium">
        <color indexed="64"/>
      </left>
      <right style="medium">
        <color indexed="64"/>
      </right>
      <top style="thin">
        <color indexed="64"/>
      </top>
      <bottom style="dashDot">
        <color indexed="64"/>
      </bottom>
      <diagonal/>
    </border>
    <border>
      <left style="thin">
        <color indexed="64"/>
      </left>
      <right style="medium">
        <color indexed="64"/>
      </right>
      <top/>
      <bottom style="dashDot">
        <color indexed="64"/>
      </bottom>
      <diagonal/>
    </border>
    <border>
      <left style="thin">
        <color indexed="64"/>
      </left>
      <right style="thin">
        <color indexed="64"/>
      </right>
      <top style="dashDot">
        <color indexed="64"/>
      </top>
      <bottom style="thin">
        <color indexed="64"/>
      </bottom>
      <diagonal/>
    </border>
    <border>
      <left/>
      <right style="medium">
        <color indexed="64"/>
      </right>
      <top style="thin">
        <color indexed="64"/>
      </top>
      <bottom style="medium">
        <color indexed="64"/>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thin">
        <color indexed="64"/>
      </bottom>
      <diagonal/>
    </border>
    <border>
      <left style="medium">
        <color theme="7"/>
      </left>
      <right/>
      <top/>
      <bottom/>
      <diagonal/>
    </border>
    <border>
      <left/>
      <right/>
      <top style="thin">
        <color indexed="64"/>
      </top>
      <bottom style="dashDot">
        <color indexed="64"/>
      </bottom>
      <diagonal/>
    </border>
    <border>
      <left style="thin">
        <color indexed="64"/>
      </left>
      <right/>
      <top style="dashDot">
        <color indexed="64"/>
      </top>
      <bottom style="thin">
        <color indexed="64"/>
      </bottom>
      <diagonal/>
    </border>
    <border>
      <left/>
      <right/>
      <top style="dashDot">
        <color indexed="64"/>
      </top>
      <bottom style="thin">
        <color indexed="64"/>
      </bottom>
      <diagonal/>
    </border>
    <border>
      <left/>
      <right style="thin">
        <color indexed="64"/>
      </right>
      <top style="dashDot">
        <color indexed="64"/>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thin">
        <color indexed="64"/>
      </top>
      <bottom/>
      <diagonal/>
    </border>
    <border>
      <left style="thin">
        <color indexed="64"/>
      </left>
      <right/>
      <top/>
      <bottom style="dashDot">
        <color indexed="64"/>
      </bottom>
      <diagonal/>
    </border>
    <border>
      <left/>
      <right style="thin">
        <color indexed="64"/>
      </right>
      <top/>
      <bottom style="dashDot">
        <color indexed="64"/>
      </bottom>
      <diagonal/>
    </border>
    <border>
      <left style="medium">
        <color indexed="64"/>
      </left>
      <right style="thin">
        <color indexed="64"/>
      </right>
      <top style="dashDot">
        <color indexed="64"/>
      </top>
      <bottom style="thin">
        <color indexed="64"/>
      </bottom>
      <diagonal/>
    </border>
    <border>
      <left style="thin">
        <color indexed="64"/>
      </left>
      <right style="medium">
        <color indexed="64"/>
      </right>
      <top style="dashDot">
        <color indexed="64"/>
      </top>
      <bottom style="thin">
        <color indexed="64"/>
      </bottom>
      <diagonal/>
    </border>
    <border>
      <left style="medium">
        <color indexed="64"/>
      </left>
      <right/>
      <top style="dashDot">
        <color indexed="64"/>
      </top>
      <bottom style="thin">
        <color indexed="64"/>
      </bottom>
      <diagonal/>
    </border>
    <border>
      <left style="medium">
        <color indexed="64"/>
      </left>
      <right style="medium">
        <color indexed="64"/>
      </right>
      <top style="dashDot">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1" fillId="0" borderId="0"/>
  </cellStyleXfs>
  <cellXfs count="1310">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164" fontId="3" fillId="0" borderId="0" xfId="0" applyNumberFormat="1" applyFont="1" applyAlignment="1">
      <alignment horizontal="center" vertical="center"/>
    </xf>
    <xf numFmtId="44" fontId="3" fillId="0" borderId="0" xfId="1" applyFont="1" applyAlignment="1">
      <alignment vertical="center"/>
    </xf>
    <xf numFmtId="164" fontId="3" fillId="0" borderId="0" xfId="0" applyNumberFormat="1" applyFont="1" applyAlignment="1">
      <alignment horizontal="center" vertical="center" wrapText="1"/>
    </xf>
    <xf numFmtId="44" fontId="3" fillId="0" borderId="0" xfId="1" applyFont="1" applyAlignment="1">
      <alignment vertical="center" wrapText="1"/>
    </xf>
    <xf numFmtId="0" fontId="4" fillId="0" borderId="0" xfId="0" applyFont="1" applyAlignment="1">
      <alignment horizontal="left" vertical="center"/>
    </xf>
    <xf numFmtId="44" fontId="4" fillId="0" borderId="0" xfId="1" applyFont="1" applyAlignment="1">
      <alignment horizontal="left" vertical="center"/>
    </xf>
    <xf numFmtId="0" fontId="5" fillId="0" borderId="0" xfId="0" applyFont="1" applyAlignment="1">
      <alignment horizontal="left" vertical="center"/>
    </xf>
    <xf numFmtId="165" fontId="3" fillId="0" borderId="0" xfId="0" applyNumberFormat="1" applyFont="1" applyAlignment="1">
      <alignment vertical="center"/>
    </xf>
    <xf numFmtId="165" fontId="3" fillId="0" borderId="0" xfId="0" applyNumberFormat="1" applyFont="1" applyAlignment="1">
      <alignment vertical="center" wrapText="1"/>
    </xf>
    <xf numFmtId="10" fontId="4" fillId="0" borderId="0" xfId="0" applyNumberFormat="1" applyFont="1" applyAlignment="1">
      <alignment horizontal="left" vertical="center"/>
    </xf>
    <xf numFmtId="10" fontId="3" fillId="0" borderId="0" xfId="0" applyNumberFormat="1" applyFont="1" applyAlignment="1">
      <alignment vertical="center"/>
    </xf>
    <xf numFmtId="10" fontId="3" fillId="0" borderId="0" xfId="0" applyNumberFormat="1" applyFont="1" applyAlignment="1">
      <alignment vertical="center" wrapText="1"/>
    </xf>
    <xf numFmtId="0" fontId="4" fillId="0" borderId="0" xfId="0" applyFont="1" applyAlignment="1">
      <alignment horizontal="center" vertical="center"/>
    </xf>
    <xf numFmtId="44" fontId="2" fillId="0" borderId="0" xfId="1" applyFont="1" applyAlignment="1">
      <alignment vertical="center" wrapText="1"/>
    </xf>
    <xf numFmtId="165" fontId="2" fillId="0" borderId="0" xfId="0" applyNumberFormat="1" applyFont="1" applyAlignment="1">
      <alignment vertical="center" wrapText="1"/>
    </xf>
    <xf numFmtId="10" fontId="2" fillId="0" borderId="0" xfId="0" applyNumberFormat="1" applyFont="1" applyAlignment="1">
      <alignment vertical="center" wrapText="1"/>
    </xf>
    <xf numFmtId="0" fontId="3" fillId="0" borderId="1" xfId="0" applyFont="1" applyBorder="1" applyAlignment="1">
      <alignment vertical="center" wrapText="1"/>
    </xf>
    <xf numFmtId="1" fontId="4" fillId="0" borderId="0" xfId="0" applyNumberFormat="1" applyFont="1" applyAlignment="1">
      <alignment horizontal="left" vertical="center"/>
    </xf>
    <xf numFmtId="1" fontId="3" fillId="0" borderId="0" xfId="0" applyNumberFormat="1" applyFont="1" applyAlignment="1">
      <alignment horizontal="center" vertical="center"/>
    </xf>
    <xf numFmtId="1" fontId="3" fillId="0" borderId="0" xfId="0" applyNumberFormat="1" applyFont="1" applyAlignment="1">
      <alignment horizontal="center"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8" xfId="0" applyFont="1" applyBorder="1" applyAlignment="1">
      <alignment vertical="center" wrapText="1"/>
    </xf>
    <xf numFmtId="0" fontId="6" fillId="0" borderId="0" xfId="0" applyFont="1" applyAlignment="1">
      <alignment horizontal="left" vertical="center"/>
    </xf>
    <xf numFmtId="10" fontId="6" fillId="0" borderId="0" xfId="0" applyNumberFormat="1" applyFont="1" applyAlignment="1">
      <alignment horizontal="left" vertical="center"/>
    </xf>
    <xf numFmtId="0" fontId="8" fillId="0" borderId="0" xfId="0" applyFont="1" applyAlignment="1">
      <alignment vertical="center" wrapText="1"/>
    </xf>
    <xf numFmtId="4" fontId="4" fillId="0" borderId="0" xfId="1" applyNumberFormat="1" applyFont="1" applyAlignment="1">
      <alignment horizontal="left" vertical="center"/>
    </xf>
    <xf numFmtId="4" fontId="2" fillId="0" borderId="0" xfId="1" applyNumberFormat="1" applyFont="1" applyAlignment="1">
      <alignment vertical="center" wrapText="1"/>
    </xf>
    <xf numFmtId="4" fontId="3" fillId="0" borderId="0" xfId="1" applyNumberFormat="1" applyFont="1" applyAlignment="1">
      <alignment vertical="center" wrapText="1"/>
    </xf>
    <xf numFmtId="4" fontId="5" fillId="0" borderId="0" xfId="1" applyNumberFormat="1" applyFont="1" applyAlignment="1">
      <alignment horizontal="left" vertical="center"/>
    </xf>
    <xf numFmtId="4" fontId="3" fillId="0" borderId="0" xfId="1" applyNumberFormat="1" applyFont="1" applyAlignment="1">
      <alignment vertical="center"/>
    </xf>
    <xf numFmtId="4" fontId="3" fillId="0" borderId="0" xfId="0" applyNumberFormat="1" applyFont="1" applyAlignment="1">
      <alignment horizontal="center" vertical="center" wrapText="1"/>
    </xf>
    <xf numFmtId="4" fontId="3" fillId="0" borderId="0" xfId="0" applyNumberFormat="1" applyFont="1" applyAlignment="1">
      <alignment vertical="center" wrapText="1"/>
    </xf>
    <xf numFmtId="4" fontId="3" fillId="0" borderId="0" xfId="0" applyNumberFormat="1" applyFont="1" applyAlignment="1">
      <alignment horizontal="center" vertical="center"/>
    </xf>
    <xf numFmtId="4" fontId="3" fillId="0" borderId="0" xfId="0" applyNumberFormat="1" applyFont="1" applyAlignment="1">
      <alignment vertical="center"/>
    </xf>
    <xf numFmtId="4" fontId="2" fillId="2" borderId="7" xfId="0" applyNumberFormat="1" applyFont="1" applyFill="1" applyBorder="1" applyAlignment="1">
      <alignment horizontal="center" vertical="center" wrapText="1"/>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center" vertical="center"/>
    </xf>
    <xf numFmtId="0" fontId="0" fillId="0" borderId="0" xfId="0"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center" vertical="center"/>
    </xf>
    <xf numFmtId="0" fontId="14" fillId="0" borderId="0" xfId="0" applyFont="1" applyAlignment="1">
      <alignment horizontal="justify" vertical="center"/>
    </xf>
    <xf numFmtId="0" fontId="15" fillId="0" borderId="0" xfId="0" applyFont="1" applyAlignment="1">
      <alignment vertical="center"/>
    </xf>
    <xf numFmtId="3" fontId="10" fillId="0" borderId="0" xfId="0" applyNumberFormat="1" applyFont="1" applyAlignment="1">
      <alignment vertical="center"/>
    </xf>
    <xf numFmtId="0" fontId="19" fillId="0" borderId="0" xfId="0" applyFont="1" applyAlignment="1">
      <alignment horizontal="center" vertical="center" wrapText="1"/>
    </xf>
    <xf numFmtId="3" fontId="0" fillId="0" borderId="0" xfId="0" applyNumberFormat="1" applyAlignment="1">
      <alignment vertical="center"/>
    </xf>
    <xf numFmtId="0" fontId="20" fillId="0" borderId="0" xfId="0" applyFont="1" applyAlignment="1">
      <alignment horizontal="left" vertical="center"/>
    </xf>
    <xf numFmtId="0" fontId="21" fillId="0" borderId="0" xfId="0" applyFont="1" applyAlignment="1">
      <alignment horizontal="center" vertical="center"/>
    </xf>
    <xf numFmtId="0" fontId="5" fillId="0" borderId="0" xfId="0" applyFont="1" applyAlignment="1">
      <alignment vertical="center"/>
    </xf>
    <xf numFmtId="166" fontId="16" fillId="0" borderId="0" xfId="0" applyNumberFormat="1" applyFont="1" applyAlignment="1">
      <alignment horizontal="center" vertical="center"/>
    </xf>
    <xf numFmtId="10" fontId="2" fillId="2" borderId="4" xfId="0" applyNumberFormat="1" applyFont="1" applyFill="1" applyBorder="1" applyAlignment="1">
      <alignment horizontal="center" vertical="center" wrapText="1"/>
    </xf>
    <xf numFmtId="4" fontId="3" fillId="0" borderId="15" xfId="1" applyNumberFormat="1" applyFont="1" applyBorder="1" applyAlignment="1">
      <alignment vertical="center" wrapText="1"/>
    </xf>
    <xf numFmtId="10" fontId="2" fillId="2" borderId="45" xfId="0" applyNumberFormat="1" applyFont="1" applyFill="1" applyBorder="1" applyAlignment="1">
      <alignment horizontal="center" vertical="center" wrapText="1"/>
    </xf>
    <xf numFmtId="0" fontId="20" fillId="0" borderId="0" xfId="0" applyFont="1" applyAlignment="1">
      <alignment horizontal="center" vertical="center"/>
    </xf>
    <xf numFmtId="4" fontId="0" fillId="0" borderId="4" xfId="0" applyNumberFormat="1" applyBorder="1" applyAlignment="1">
      <alignment vertical="center"/>
    </xf>
    <xf numFmtId="4" fontId="0" fillId="0" borderId="1" xfId="0" applyNumberFormat="1" applyBorder="1" applyAlignment="1">
      <alignment vertical="center"/>
    </xf>
    <xf numFmtId="4" fontId="0" fillId="0" borderId="7" xfId="0" applyNumberFormat="1" applyBorder="1" applyAlignment="1">
      <alignment vertical="center"/>
    </xf>
    <xf numFmtId="1" fontId="4" fillId="0" borderId="0" xfId="0" applyNumberFormat="1" applyFont="1" applyAlignment="1">
      <alignment horizontal="left" vertical="center" wrapText="1"/>
    </xf>
    <xf numFmtId="0" fontId="0" fillId="0" borderId="10" xfId="0" applyBorder="1"/>
    <xf numFmtId="9" fontId="10" fillId="5" borderId="28" xfId="0" applyNumberFormat="1" applyFont="1" applyFill="1" applyBorder="1" applyAlignment="1">
      <alignment horizontal="center" vertical="center"/>
    </xf>
    <xf numFmtId="9" fontId="10" fillId="5" borderId="29" xfId="0" applyNumberFormat="1" applyFont="1" applyFill="1" applyBorder="1" applyAlignment="1">
      <alignment horizontal="center" vertical="center"/>
    </xf>
    <xf numFmtId="10" fontId="2" fillId="7" borderId="4" xfId="0" applyNumberFormat="1" applyFont="1" applyFill="1" applyBorder="1" applyAlignment="1">
      <alignment horizontal="center" vertical="center" wrapText="1"/>
    </xf>
    <xf numFmtId="10" fontId="2" fillId="7" borderId="45" xfId="0" applyNumberFormat="1" applyFont="1" applyFill="1" applyBorder="1" applyAlignment="1">
      <alignment horizontal="center" vertical="center" wrapText="1"/>
    </xf>
    <xf numFmtId="9" fontId="3" fillId="0" borderId="4" xfId="0" applyNumberFormat="1" applyFont="1" applyBorder="1" applyAlignment="1">
      <alignment vertical="center" wrapText="1"/>
    </xf>
    <xf numFmtId="9" fontId="3" fillId="0" borderId="1" xfId="0" applyNumberFormat="1" applyFont="1" applyBorder="1" applyAlignment="1">
      <alignment vertical="center" wrapText="1"/>
    </xf>
    <xf numFmtId="9" fontId="3" fillId="0" borderId="26" xfId="0" applyNumberFormat="1" applyFont="1" applyBorder="1" applyAlignment="1">
      <alignment vertical="center" wrapText="1"/>
    </xf>
    <xf numFmtId="10" fontId="2" fillId="8" borderId="4" xfId="0" applyNumberFormat="1" applyFont="1" applyFill="1" applyBorder="1" applyAlignment="1">
      <alignment horizontal="center" vertical="center" wrapText="1"/>
    </xf>
    <xf numFmtId="0" fontId="2" fillId="8" borderId="7" xfId="0" applyFont="1" applyFill="1" applyBorder="1" applyAlignment="1">
      <alignment horizontal="center" vertical="center" wrapText="1"/>
    </xf>
    <xf numFmtId="44" fontId="2" fillId="8" borderId="7" xfId="1" applyFont="1" applyFill="1" applyBorder="1" applyAlignment="1">
      <alignment horizontal="center" vertical="center" wrapText="1"/>
    </xf>
    <xf numFmtId="10" fontId="2" fillId="8" borderId="45" xfId="0" applyNumberFormat="1" applyFont="1" applyFill="1" applyBorder="1" applyAlignment="1">
      <alignment horizontal="center" vertical="center" wrapText="1"/>
    </xf>
    <xf numFmtId="4" fontId="4" fillId="0" borderId="0" xfId="1" applyNumberFormat="1" applyFont="1" applyBorder="1" applyAlignment="1">
      <alignment horizontal="left" vertical="center"/>
    </xf>
    <xf numFmtId="1" fontId="28" fillId="0" borderId="0" xfId="0" applyNumberFormat="1" applyFont="1" applyAlignment="1">
      <alignment horizontal="left" vertical="center"/>
    </xf>
    <xf numFmtId="164" fontId="3" fillId="0" borderId="0" xfId="0" applyNumberFormat="1" applyFont="1" applyAlignment="1">
      <alignment horizontal="left" vertical="center"/>
    </xf>
    <xf numFmtId="4" fontId="29" fillId="3" borderId="2" xfId="1" applyNumberFormat="1" applyFont="1" applyFill="1" applyBorder="1" applyAlignment="1">
      <alignment vertical="center" wrapText="1"/>
    </xf>
    <xf numFmtId="164" fontId="28" fillId="0" borderId="0" xfId="0" applyNumberFormat="1" applyFont="1" applyAlignment="1">
      <alignment horizontal="left" vertical="center"/>
    </xf>
    <xf numFmtId="1" fontId="4" fillId="0" borderId="0" xfId="0" applyNumberFormat="1" applyFont="1" applyAlignment="1">
      <alignment vertical="center"/>
    </xf>
    <xf numFmtId="9" fontId="10" fillId="9" borderId="38" xfId="0" applyNumberFormat="1" applyFont="1" applyFill="1" applyBorder="1" applyAlignment="1">
      <alignment horizontal="center" vertical="center"/>
    </xf>
    <xf numFmtId="0" fontId="8" fillId="0" borderId="0" xfId="0" applyFont="1" applyAlignment="1">
      <alignment vertical="top" wrapText="1"/>
    </xf>
    <xf numFmtId="0" fontId="18" fillId="0" borderId="0" xfId="0" applyFont="1" applyAlignment="1">
      <alignment vertical="top"/>
    </xf>
    <xf numFmtId="0" fontId="4" fillId="0" borderId="0" xfId="0" applyFont="1" applyAlignment="1">
      <alignment vertical="center"/>
    </xf>
    <xf numFmtId="167" fontId="25" fillId="0" borderId="1" xfId="0" applyNumberFormat="1" applyFont="1" applyBorder="1" applyAlignment="1">
      <alignment horizontal="center" vertical="center"/>
    </xf>
    <xf numFmtId="9" fontId="10" fillId="9" borderId="27" xfId="0" applyNumberFormat="1" applyFont="1" applyFill="1" applyBorder="1" applyAlignment="1">
      <alignment horizontal="center" vertical="center"/>
    </xf>
    <xf numFmtId="9" fontId="10" fillId="9" borderId="32" xfId="0" applyNumberFormat="1" applyFont="1" applyFill="1" applyBorder="1" applyAlignment="1">
      <alignment horizontal="center" vertical="center"/>
    </xf>
    <xf numFmtId="9" fontId="10" fillId="5" borderId="27" xfId="0" applyNumberFormat="1" applyFont="1" applyFill="1" applyBorder="1" applyAlignment="1">
      <alignment horizontal="center" vertical="center"/>
    </xf>
    <xf numFmtId="168" fontId="3" fillId="0" borderId="4" xfId="0" applyNumberFormat="1" applyFont="1" applyBorder="1" applyAlignment="1">
      <alignment horizontal="center" vertical="center" wrapText="1"/>
    </xf>
    <xf numFmtId="168" fontId="3" fillId="0" borderId="1" xfId="0" applyNumberFormat="1" applyFont="1" applyBorder="1" applyAlignment="1">
      <alignment horizontal="center" vertical="center" wrapText="1"/>
    </xf>
    <xf numFmtId="44" fontId="23" fillId="0" borderId="0" xfId="1" applyFont="1" applyAlignment="1">
      <alignment horizontal="left" vertical="center"/>
    </xf>
    <xf numFmtId="1" fontId="23" fillId="0" borderId="0" xfId="0" applyNumberFormat="1" applyFont="1" applyAlignment="1">
      <alignment vertical="center"/>
    </xf>
    <xf numFmtId="0" fontId="4" fillId="0" borderId="0" xfId="0" applyFont="1" applyAlignment="1">
      <alignment horizontal="right" vertical="center"/>
    </xf>
    <xf numFmtId="44" fontId="25" fillId="0" borderId="0" xfId="0" applyNumberFormat="1" applyFont="1" applyAlignment="1">
      <alignment vertical="center"/>
    </xf>
    <xf numFmtId="167" fontId="25" fillId="0" borderId="0" xfId="0" applyNumberFormat="1" applyFont="1" applyAlignment="1">
      <alignment horizontal="center" vertical="center"/>
    </xf>
    <xf numFmtId="0" fontId="18" fillId="0" borderId="0" xfId="0" applyFont="1" applyAlignment="1">
      <alignment vertical="center"/>
    </xf>
    <xf numFmtId="4" fontId="2" fillId="0" borderId="0" xfId="1" applyNumberFormat="1" applyFont="1" applyFill="1" applyBorder="1" applyAlignment="1">
      <alignment vertical="center" wrapText="1"/>
    </xf>
    <xf numFmtId="4" fontId="37" fillId="0" borderId="4" xfId="1" applyNumberFormat="1" applyFont="1" applyBorder="1" applyAlignment="1">
      <alignment vertical="center" wrapText="1"/>
    </xf>
    <xf numFmtId="4" fontId="37" fillId="0" borderId="1" xfId="1" applyNumberFormat="1" applyFont="1" applyBorder="1" applyAlignment="1">
      <alignment vertical="center" wrapText="1"/>
    </xf>
    <xf numFmtId="4" fontId="37" fillId="0" borderId="7" xfId="1" applyNumberFormat="1" applyFont="1" applyBorder="1" applyAlignment="1">
      <alignment vertical="center" wrapText="1"/>
    </xf>
    <xf numFmtId="1" fontId="40" fillId="0" borderId="0" xfId="0" applyNumberFormat="1" applyFont="1" applyAlignment="1">
      <alignment horizontal="left" vertical="center"/>
    </xf>
    <xf numFmtId="0" fontId="7" fillId="0" borderId="0" xfId="0" applyFont="1" applyAlignment="1">
      <alignment vertical="center" wrapText="1"/>
    </xf>
    <xf numFmtId="0" fontId="41" fillId="0" borderId="0" xfId="0" applyFont="1" applyAlignment="1">
      <alignment vertical="center"/>
    </xf>
    <xf numFmtId="10" fontId="2" fillId="8" borderId="7" xfId="0" applyNumberFormat="1" applyFont="1" applyFill="1" applyBorder="1" applyAlignment="1">
      <alignment horizontal="center" vertical="center" wrapText="1"/>
    </xf>
    <xf numFmtId="1" fontId="4" fillId="7" borderId="0" xfId="0" applyNumberFormat="1" applyFont="1" applyFill="1" applyAlignment="1">
      <alignment horizontal="left" vertical="center"/>
    </xf>
    <xf numFmtId="164" fontId="5" fillId="7" borderId="0" xfId="0" applyNumberFormat="1" applyFont="1" applyFill="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center" vertical="center"/>
    </xf>
    <xf numFmtId="1" fontId="4" fillId="8" borderId="0" xfId="0" applyNumberFormat="1" applyFont="1" applyFill="1" applyAlignment="1">
      <alignment horizontal="left" vertical="center"/>
    </xf>
    <xf numFmtId="164" fontId="5" fillId="8" borderId="0" xfId="0" applyNumberFormat="1" applyFont="1" applyFill="1" applyAlignment="1">
      <alignment horizontal="left" vertical="center"/>
    </xf>
    <xf numFmtId="0" fontId="5" fillId="8" borderId="0" xfId="0" applyFont="1" applyFill="1" applyAlignment="1">
      <alignment horizontal="left" vertical="center"/>
    </xf>
    <xf numFmtId="0" fontId="5" fillId="8" borderId="0" xfId="0" applyFont="1" applyFill="1" applyAlignment="1">
      <alignment horizontal="center" vertical="center"/>
    </xf>
    <xf numFmtId="44" fontId="5" fillId="8" borderId="0" xfId="1" applyFont="1" applyFill="1" applyAlignment="1">
      <alignment horizontal="left" vertical="center"/>
    </xf>
    <xf numFmtId="165" fontId="5" fillId="8" borderId="0" xfId="0" applyNumberFormat="1" applyFont="1" applyFill="1" applyAlignment="1">
      <alignment horizontal="left" vertical="center"/>
    </xf>
    <xf numFmtId="10" fontId="3" fillId="8" borderId="0" xfId="0" applyNumberFormat="1" applyFont="1" applyFill="1" applyAlignment="1">
      <alignment vertical="center" wrapText="1"/>
    </xf>
    <xf numFmtId="1" fontId="4" fillId="2" borderId="0" xfId="0" applyNumberFormat="1" applyFont="1" applyFill="1" applyAlignment="1">
      <alignment horizontal="left" vertical="center"/>
    </xf>
    <xf numFmtId="164" fontId="5" fillId="2" borderId="0" xfId="0" applyNumberFormat="1" applyFont="1" applyFill="1" applyAlignment="1">
      <alignment horizontal="left" vertical="center"/>
    </xf>
    <xf numFmtId="0" fontId="5" fillId="2" borderId="0" xfId="0" applyFont="1" applyFill="1" applyAlignment="1">
      <alignment horizontal="left" vertical="center"/>
    </xf>
    <xf numFmtId="1" fontId="3" fillId="0" borderId="15" xfId="0" applyNumberFormat="1" applyFont="1" applyBorder="1" applyAlignment="1">
      <alignment horizontal="left" vertical="center" wrapText="1"/>
    </xf>
    <xf numFmtId="0" fontId="7" fillId="0" borderId="50" xfId="0" applyFont="1" applyBorder="1" applyAlignment="1">
      <alignment horizontal="center" vertical="center" wrapText="1"/>
    </xf>
    <xf numFmtId="0" fontId="7" fillId="0" borderId="16" xfId="0" applyFont="1" applyBorder="1" applyAlignment="1">
      <alignment horizontal="center" vertical="center" wrapText="1"/>
    </xf>
    <xf numFmtId="1" fontId="29" fillId="12" borderId="0" xfId="0" applyNumberFormat="1" applyFont="1" applyFill="1" applyAlignment="1">
      <alignment horizontal="left" vertical="center"/>
    </xf>
    <xf numFmtId="164" fontId="8" fillId="12" borderId="0" xfId="0" applyNumberFormat="1" applyFont="1" applyFill="1" applyAlignment="1">
      <alignment horizontal="center" vertical="center" wrapText="1"/>
    </xf>
    <xf numFmtId="0" fontId="8" fillId="12" borderId="0" xfId="0" applyFont="1" applyFill="1" applyAlignment="1">
      <alignment vertical="center" wrapText="1"/>
    </xf>
    <xf numFmtId="0" fontId="8" fillId="12" borderId="0" xfId="0" applyFont="1" applyFill="1" applyAlignment="1">
      <alignment horizontal="center" vertical="center" wrapText="1"/>
    </xf>
    <xf numFmtId="44" fontId="8" fillId="12" borderId="0" xfId="1" applyFont="1" applyFill="1" applyAlignment="1">
      <alignment vertical="center" wrapText="1"/>
    </xf>
    <xf numFmtId="165" fontId="8" fillId="12" borderId="0" xfId="0" applyNumberFormat="1" applyFont="1" applyFill="1" applyAlignment="1">
      <alignment vertical="center" wrapText="1"/>
    </xf>
    <xf numFmtId="10" fontId="8" fillId="12" borderId="0" xfId="0" applyNumberFormat="1" applyFont="1" applyFill="1" applyAlignment="1">
      <alignment vertical="center" wrapText="1"/>
    </xf>
    <xf numFmtId="44" fontId="5" fillId="7" borderId="0" xfId="1" applyFont="1" applyFill="1" applyAlignment="1">
      <alignment horizontal="left" vertical="center"/>
    </xf>
    <xf numFmtId="165" fontId="5" fillId="7" borderId="0" xfId="0" applyNumberFormat="1" applyFont="1" applyFill="1" applyAlignment="1">
      <alignment horizontal="left" vertical="center"/>
    </xf>
    <xf numFmtId="10" fontId="5" fillId="7" borderId="0" xfId="0" applyNumberFormat="1" applyFont="1" applyFill="1" applyAlignment="1">
      <alignment horizontal="left" vertical="center"/>
    </xf>
    <xf numFmtId="4" fontId="5" fillId="7" borderId="0" xfId="1" applyNumberFormat="1" applyFont="1" applyFill="1" applyAlignment="1">
      <alignment horizontal="left" vertical="center"/>
    </xf>
    <xf numFmtId="0" fontId="3" fillId="7" borderId="0" xfId="0" applyFont="1" applyFill="1" applyAlignment="1">
      <alignment vertical="center"/>
    </xf>
    <xf numFmtId="10" fontId="5" fillId="8" borderId="0" xfId="0" applyNumberFormat="1" applyFont="1" applyFill="1" applyAlignment="1">
      <alignment horizontal="left" vertical="center"/>
    </xf>
    <xf numFmtId="4" fontId="5" fillId="8" borderId="0" xfId="1" applyNumberFormat="1" applyFont="1" applyFill="1" applyAlignment="1">
      <alignment horizontal="left" vertical="center"/>
    </xf>
    <xf numFmtId="0" fontId="5" fillId="2" borderId="0" xfId="0" applyFont="1" applyFill="1" applyAlignment="1">
      <alignment horizontal="center" vertical="center"/>
    </xf>
    <xf numFmtId="44" fontId="5" fillId="2" borderId="0" xfId="1" applyFont="1" applyFill="1" applyAlignment="1">
      <alignment horizontal="left" vertical="center"/>
    </xf>
    <xf numFmtId="4" fontId="5" fillId="2" borderId="0" xfId="0" applyNumberFormat="1" applyFont="1" applyFill="1" applyAlignment="1">
      <alignment horizontal="center" vertical="center"/>
    </xf>
    <xf numFmtId="4" fontId="5" fillId="2" borderId="0" xfId="0" applyNumberFormat="1" applyFont="1" applyFill="1" applyAlignment="1">
      <alignment horizontal="left" vertical="center"/>
    </xf>
    <xf numFmtId="10" fontId="5" fillId="2" borderId="0" xfId="0" applyNumberFormat="1" applyFont="1" applyFill="1" applyAlignment="1">
      <alignment horizontal="left" vertical="center"/>
    </xf>
    <xf numFmtId="4" fontId="5" fillId="2" borderId="0" xfId="1" applyNumberFormat="1" applyFont="1" applyFill="1" applyAlignment="1">
      <alignment horizontal="left" vertical="center"/>
    </xf>
    <xf numFmtId="0" fontId="38" fillId="0" borderId="0" xfId="0" applyFont="1" applyAlignment="1">
      <alignment horizontal="left" vertical="center"/>
    </xf>
    <xf numFmtId="1" fontId="4" fillId="11" borderId="0" xfId="0" applyNumberFormat="1" applyFont="1" applyFill="1" applyAlignment="1">
      <alignment horizontal="left" vertical="center"/>
    </xf>
    <xf numFmtId="164" fontId="5" fillId="11" borderId="0" xfId="0" applyNumberFormat="1" applyFont="1" applyFill="1" applyAlignment="1">
      <alignment horizontal="left" vertical="center"/>
    </xf>
    <xf numFmtId="0" fontId="5" fillId="11" borderId="0" xfId="0" applyFont="1" applyFill="1" applyAlignment="1">
      <alignment horizontal="left" vertical="center"/>
    </xf>
    <xf numFmtId="0" fontId="43" fillId="11" borderId="0" xfId="0" applyFont="1" applyFill="1" applyAlignment="1">
      <alignment horizontal="justify" vertical="center"/>
    </xf>
    <xf numFmtId="44" fontId="5" fillId="11" borderId="0" xfId="1" applyFont="1" applyFill="1" applyAlignment="1">
      <alignment horizontal="left" vertical="center"/>
    </xf>
    <xf numFmtId="4" fontId="5" fillId="11" borderId="0" xfId="0" applyNumberFormat="1" applyFont="1" applyFill="1" applyAlignment="1">
      <alignment horizontal="center" vertical="center"/>
    </xf>
    <xf numFmtId="4" fontId="5" fillId="11" borderId="0" xfId="0" applyNumberFormat="1" applyFont="1" applyFill="1" applyAlignment="1">
      <alignment horizontal="left" vertical="center"/>
    </xf>
    <xf numFmtId="10" fontId="5" fillId="11" borderId="0" xfId="0" applyNumberFormat="1" applyFont="1" applyFill="1" applyAlignment="1">
      <alignment horizontal="left" vertical="center"/>
    </xf>
    <xf numFmtId="4" fontId="5" fillId="11" borderId="0" xfId="1" applyNumberFormat="1" applyFont="1" applyFill="1" applyAlignment="1">
      <alignment horizontal="left" vertical="center"/>
    </xf>
    <xf numFmtId="10" fontId="2" fillId="11" borderId="4" xfId="0" applyNumberFormat="1" applyFont="1" applyFill="1" applyBorder="1" applyAlignment="1">
      <alignment horizontal="center" vertical="center" wrapText="1"/>
    </xf>
    <xf numFmtId="4" fontId="2" fillId="11" borderId="7" xfId="0" applyNumberFormat="1" applyFont="1" applyFill="1" applyBorder="1" applyAlignment="1">
      <alignment horizontal="center" vertical="center" wrapText="1"/>
    </xf>
    <xf numFmtId="10" fontId="2" fillId="11" borderId="45" xfId="0" applyNumberFormat="1" applyFont="1" applyFill="1" applyBorder="1" applyAlignment="1">
      <alignment horizontal="center" vertical="center" wrapText="1"/>
    </xf>
    <xf numFmtId="0" fontId="0" fillId="8" borderId="34" xfId="0" applyFill="1" applyBorder="1" applyAlignment="1">
      <alignment vertical="center"/>
    </xf>
    <xf numFmtId="0" fontId="0" fillId="8" borderId="0" xfId="0" applyFill="1" applyAlignment="1">
      <alignment vertical="center"/>
    </xf>
    <xf numFmtId="17" fontId="10" fillId="8" borderId="35" xfId="0" applyNumberFormat="1" applyFont="1" applyFill="1" applyBorder="1" applyAlignment="1">
      <alignment horizontal="left" vertical="center"/>
    </xf>
    <xf numFmtId="0" fontId="17" fillId="8" borderId="0" xfId="0" applyFont="1" applyFill="1" applyAlignment="1">
      <alignment vertical="center"/>
    </xf>
    <xf numFmtId="0" fontId="10" fillId="8" borderId="0" xfId="0" applyFont="1" applyFill="1" applyAlignment="1">
      <alignment vertical="center"/>
    </xf>
    <xf numFmtId="0" fontId="0" fillId="8" borderId="36" xfId="0" applyFill="1" applyBorder="1" applyAlignment="1">
      <alignment vertical="center"/>
    </xf>
    <xf numFmtId="17" fontId="10" fillId="8" borderId="41" xfId="0" applyNumberFormat="1" applyFont="1" applyFill="1" applyBorder="1" applyAlignment="1">
      <alignment horizontal="left" vertical="center"/>
    </xf>
    <xf numFmtId="0" fontId="0" fillId="8" borderId="0" xfId="0" applyFill="1" applyAlignment="1">
      <alignment horizontal="center" vertical="center"/>
    </xf>
    <xf numFmtId="0" fontId="0" fillId="8" borderId="0" xfId="0" applyFill="1" applyAlignment="1">
      <alignment vertical="center" wrapText="1"/>
    </xf>
    <xf numFmtId="3" fontId="0" fillId="8" borderId="0" xfId="0" applyNumberFormat="1" applyFill="1" applyAlignment="1">
      <alignment vertical="center"/>
    </xf>
    <xf numFmtId="17" fontId="12" fillId="8" borderId="0" xfId="0" applyNumberFormat="1" applyFont="1" applyFill="1" applyAlignment="1">
      <alignment horizontal="left" vertical="center" wrapText="1"/>
    </xf>
    <xf numFmtId="1" fontId="4" fillId="14" borderId="0" xfId="0" applyNumberFormat="1" applyFont="1" applyFill="1" applyAlignment="1">
      <alignment horizontal="left" vertical="center"/>
    </xf>
    <xf numFmtId="164" fontId="5" fillId="14" borderId="0" xfId="0" applyNumberFormat="1" applyFont="1" applyFill="1" applyAlignment="1">
      <alignment horizontal="left" vertical="center"/>
    </xf>
    <xf numFmtId="0" fontId="5" fillId="14" borderId="0" xfId="0" applyFont="1" applyFill="1" applyAlignment="1">
      <alignment horizontal="left" vertical="center"/>
    </xf>
    <xf numFmtId="0" fontId="5" fillId="14" borderId="0" xfId="0" applyFont="1" applyFill="1" applyAlignment="1">
      <alignment horizontal="center" vertical="center"/>
    </xf>
    <xf numFmtId="44" fontId="5" fillId="14" borderId="0" xfId="1" applyFont="1" applyFill="1" applyAlignment="1">
      <alignment horizontal="left" vertical="center"/>
    </xf>
    <xf numFmtId="4" fontId="5" fillId="14" borderId="0" xfId="0" applyNumberFormat="1" applyFont="1" applyFill="1" applyAlignment="1">
      <alignment horizontal="center" vertical="center"/>
    </xf>
    <xf numFmtId="4" fontId="5" fillId="14" borderId="0" xfId="0" applyNumberFormat="1" applyFont="1" applyFill="1" applyAlignment="1">
      <alignment horizontal="left" vertical="center"/>
    </xf>
    <xf numFmtId="10" fontId="5" fillId="14" borderId="0" xfId="0" applyNumberFormat="1" applyFont="1" applyFill="1" applyAlignment="1">
      <alignment horizontal="left" vertical="center"/>
    </xf>
    <xf numFmtId="4" fontId="5" fillId="14" borderId="0" xfId="1" applyNumberFormat="1" applyFont="1" applyFill="1" applyAlignment="1">
      <alignment horizontal="left" vertical="center"/>
    </xf>
    <xf numFmtId="10" fontId="2" fillId="14" borderId="4" xfId="0" applyNumberFormat="1" applyFont="1" applyFill="1" applyBorder="1" applyAlignment="1">
      <alignment horizontal="center" vertical="center" wrapText="1"/>
    </xf>
    <xf numFmtId="4" fontId="2" fillId="14" borderId="7" xfId="0" applyNumberFormat="1" applyFont="1" applyFill="1" applyBorder="1" applyAlignment="1">
      <alignment horizontal="center" vertical="center" wrapText="1"/>
    </xf>
    <xf numFmtId="10" fontId="2" fillId="14" borderId="45" xfId="0" applyNumberFormat="1" applyFont="1" applyFill="1" applyBorder="1" applyAlignment="1">
      <alignment horizontal="center" vertical="center" wrapText="1"/>
    </xf>
    <xf numFmtId="1" fontId="4" fillId="10" borderId="0" xfId="0" applyNumberFormat="1" applyFont="1" applyFill="1" applyAlignment="1">
      <alignment horizontal="left" vertical="center"/>
    </xf>
    <xf numFmtId="164" fontId="3" fillId="10" borderId="0" xfId="0" applyNumberFormat="1" applyFont="1" applyFill="1" applyAlignment="1">
      <alignment horizontal="center" vertical="center" wrapText="1"/>
    </xf>
    <xf numFmtId="0" fontId="3" fillId="10" borderId="0" xfId="0" applyFont="1" applyFill="1" applyAlignment="1">
      <alignment vertical="center" wrapText="1"/>
    </xf>
    <xf numFmtId="0" fontId="3" fillId="10" borderId="0" xfId="0" applyFont="1" applyFill="1" applyAlignment="1">
      <alignment horizontal="center" vertical="center" wrapText="1"/>
    </xf>
    <xf numFmtId="44" fontId="3" fillId="10" borderId="0" xfId="1" applyFont="1" applyFill="1" applyAlignment="1">
      <alignment vertical="center" wrapText="1"/>
    </xf>
    <xf numFmtId="165" fontId="3" fillId="10" borderId="0" xfId="0" applyNumberFormat="1" applyFont="1" applyFill="1" applyAlignment="1">
      <alignment vertical="center" wrapText="1"/>
    </xf>
    <xf numFmtId="10" fontId="3" fillId="10" borderId="0" xfId="0" applyNumberFormat="1" applyFont="1" applyFill="1" applyAlignment="1">
      <alignment vertical="center" wrapText="1"/>
    </xf>
    <xf numFmtId="4" fontId="29" fillId="12" borderId="2" xfId="1" applyNumberFormat="1" applyFont="1" applyFill="1" applyBorder="1" applyAlignment="1">
      <alignment vertical="center" wrapText="1"/>
    </xf>
    <xf numFmtId="4" fontId="2" fillId="14" borderId="45" xfId="1" applyNumberFormat="1" applyFont="1" applyFill="1" applyBorder="1" applyAlignment="1">
      <alignment horizontal="center" vertical="center" wrapText="1"/>
    </xf>
    <xf numFmtId="4" fontId="2" fillId="11" borderId="45" xfId="1" applyNumberFormat="1" applyFont="1" applyFill="1" applyBorder="1" applyAlignment="1">
      <alignment horizontal="center" vertical="center" wrapText="1"/>
    </xf>
    <xf numFmtId="10" fontId="2" fillId="14" borderId="49" xfId="0" applyNumberFormat="1" applyFont="1" applyFill="1" applyBorder="1" applyAlignment="1">
      <alignment horizontal="center" vertical="center" wrapText="1"/>
    </xf>
    <xf numFmtId="4" fontId="7" fillId="0" borderId="45" xfId="1" applyNumberFormat="1" applyFont="1" applyFill="1" applyBorder="1" applyAlignment="1">
      <alignment horizontal="center" vertical="center" wrapText="1"/>
    </xf>
    <xf numFmtId="4" fontId="2" fillId="3" borderId="44" xfId="1" applyNumberFormat="1" applyFont="1" applyFill="1" applyBorder="1" applyAlignment="1">
      <alignment horizontal="center" vertical="center" wrapText="1"/>
    </xf>
    <xf numFmtId="4" fontId="2" fillId="13" borderId="2" xfId="1" applyNumberFormat="1" applyFont="1" applyFill="1" applyBorder="1" applyAlignment="1">
      <alignment vertical="center" wrapText="1"/>
    </xf>
    <xf numFmtId="4" fontId="2" fillId="2" borderId="2" xfId="1" applyNumberFormat="1" applyFont="1" applyFill="1" applyBorder="1" applyAlignment="1">
      <alignment vertical="center" wrapText="1"/>
    </xf>
    <xf numFmtId="4" fontId="2" fillId="14" borderId="17" xfId="1" applyNumberFormat="1" applyFont="1" applyFill="1" applyBorder="1" applyAlignment="1">
      <alignment vertical="center" wrapText="1"/>
    </xf>
    <xf numFmtId="4" fontId="2" fillId="14" borderId="2" xfId="1" applyNumberFormat="1" applyFont="1" applyFill="1" applyBorder="1" applyAlignment="1">
      <alignment vertical="center" wrapText="1"/>
    </xf>
    <xf numFmtId="4" fontId="2" fillId="3" borderId="2" xfId="1" applyNumberFormat="1" applyFont="1" applyFill="1" applyBorder="1" applyAlignment="1">
      <alignment vertical="center" wrapText="1"/>
    </xf>
    <xf numFmtId="4" fontId="3" fillId="4" borderId="22" xfId="1" applyNumberFormat="1" applyFont="1" applyFill="1" applyBorder="1" applyAlignment="1">
      <alignment vertical="center" wrapText="1"/>
    </xf>
    <xf numFmtId="4" fontId="3" fillId="4" borderId="14" xfId="1" applyNumberFormat="1" applyFont="1" applyFill="1" applyBorder="1" applyAlignment="1">
      <alignment vertical="center" wrapText="1"/>
    </xf>
    <xf numFmtId="0" fontId="2" fillId="10" borderId="9" xfId="0" applyFont="1" applyFill="1" applyBorder="1" applyAlignment="1">
      <alignment vertical="center" wrapText="1"/>
    </xf>
    <xf numFmtId="0" fontId="2" fillId="10" borderId="10" xfId="0" applyFont="1" applyFill="1" applyBorder="1" applyAlignment="1">
      <alignment vertical="center" wrapText="1"/>
    </xf>
    <xf numFmtId="10" fontId="2" fillId="11" borderId="17" xfId="0" applyNumberFormat="1" applyFont="1" applyFill="1" applyBorder="1" applyAlignment="1">
      <alignment horizontal="center" vertical="center" wrapText="1"/>
    </xf>
    <xf numFmtId="4" fontId="2" fillId="11" borderId="8" xfId="1" applyNumberFormat="1" applyFont="1" applyFill="1" applyBorder="1" applyAlignment="1">
      <alignment vertical="center" wrapText="1"/>
    </xf>
    <xf numFmtId="3" fontId="3" fillId="4" borderId="19" xfId="0" applyNumberFormat="1" applyFont="1" applyFill="1" applyBorder="1" applyAlignment="1">
      <alignment vertical="center" wrapText="1"/>
    </xf>
    <xf numFmtId="168" fontId="3" fillId="0" borderId="26" xfId="0" applyNumberFormat="1" applyFont="1" applyBorder="1" applyAlignment="1">
      <alignment horizontal="center" vertical="center" wrapText="1"/>
    </xf>
    <xf numFmtId="4" fontId="3" fillId="0" borderId="25" xfId="1" applyNumberFormat="1" applyFont="1" applyBorder="1" applyAlignment="1">
      <alignment vertical="center" wrapText="1"/>
    </xf>
    <xf numFmtId="4" fontId="37" fillId="0" borderId="26" xfId="1" applyNumberFormat="1" applyFont="1" applyBorder="1" applyAlignment="1">
      <alignment vertical="center" wrapText="1"/>
    </xf>
    <xf numFmtId="0" fontId="3" fillId="0" borderId="66" xfId="0" applyFont="1" applyBorder="1" applyAlignment="1">
      <alignment vertical="center" wrapText="1"/>
    </xf>
    <xf numFmtId="0" fontId="3" fillId="0" borderId="68" xfId="0" applyFont="1" applyBorder="1" applyAlignment="1">
      <alignment vertical="center" wrapText="1"/>
    </xf>
    <xf numFmtId="168" fontId="3" fillId="0" borderId="68" xfId="0" applyNumberFormat="1" applyFont="1" applyBorder="1" applyAlignment="1">
      <alignment horizontal="center" vertical="center" wrapText="1"/>
    </xf>
    <xf numFmtId="9" fontId="3" fillId="0" borderId="68" xfId="0" applyNumberFormat="1" applyFont="1" applyBorder="1" applyAlignment="1">
      <alignment vertical="center" wrapText="1"/>
    </xf>
    <xf numFmtId="4" fontId="37" fillId="0" borderId="68" xfId="1" applyNumberFormat="1" applyFont="1" applyBorder="1" applyAlignment="1">
      <alignment vertical="center" wrapText="1"/>
    </xf>
    <xf numFmtId="0" fontId="3" fillId="0" borderId="70" xfId="0" applyFont="1" applyBorder="1" applyAlignment="1">
      <alignment vertical="center" wrapText="1"/>
    </xf>
    <xf numFmtId="4" fontId="37" fillId="0" borderId="45" xfId="1" applyNumberFormat="1" applyFont="1" applyBorder="1" applyAlignment="1">
      <alignment vertical="center" wrapText="1"/>
    </xf>
    <xf numFmtId="17" fontId="10" fillId="8" borderId="35" xfId="0" applyNumberFormat="1" applyFont="1" applyFill="1" applyBorder="1" applyAlignment="1">
      <alignment horizontal="left" vertical="center" wrapText="1"/>
    </xf>
    <xf numFmtId="1" fontId="3" fillId="0" borderId="25" xfId="0" applyNumberFormat="1" applyFont="1" applyBorder="1" applyAlignment="1">
      <alignment horizontal="left" vertical="center" wrapText="1"/>
    </xf>
    <xf numFmtId="3" fontId="3" fillId="4" borderId="48" xfId="0" applyNumberFormat="1" applyFont="1" applyFill="1" applyBorder="1" applyAlignment="1">
      <alignment vertical="center" wrapText="1"/>
    </xf>
    <xf numFmtId="4" fontId="2" fillId="3" borderId="6" xfId="1" applyNumberFormat="1" applyFont="1" applyFill="1" applyBorder="1" applyAlignment="1">
      <alignment horizontal="center" vertical="center" wrapText="1"/>
    </xf>
    <xf numFmtId="4" fontId="7" fillId="0" borderId="7" xfId="1" applyNumberFormat="1" applyFont="1" applyFill="1" applyBorder="1" applyAlignment="1">
      <alignment horizontal="center" vertical="center" wrapText="1"/>
    </xf>
    <xf numFmtId="0" fontId="7" fillId="0" borderId="8" xfId="0" applyFont="1" applyBorder="1" applyAlignment="1">
      <alignment horizontal="center" vertical="center" wrapText="1"/>
    </xf>
    <xf numFmtId="0" fontId="0" fillId="15" borderId="0" xfId="0" applyFill="1" applyAlignment="1">
      <alignment vertical="center"/>
    </xf>
    <xf numFmtId="0" fontId="9" fillId="8" borderId="0" xfId="0" applyFont="1" applyFill="1" applyAlignment="1">
      <alignment vertical="center"/>
    </xf>
    <xf numFmtId="10" fontId="2" fillId="7" borderId="47" xfId="0" applyNumberFormat="1" applyFont="1" applyFill="1" applyBorder="1" applyAlignment="1">
      <alignment horizontal="center" vertical="center" wrapText="1"/>
    </xf>
    <xf numFmtId="10" fontId="2" fillId="7" borderId="50" xfId="0" applyNumberFormat="1" applyFont="1" applyFill="1" applyBorder="1" applyAlignment="1">
      <alignment horizontal="center" vertical="center" wrapText="1"/>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3" fillId="5" borderId="4" xfId="0" applyFont="1" applyFill="1" applyBorder="1" applyAlignment="1">
      <alignment horizontal="center" vertical="center"/>
    </xf>
    <xf numFmtId="0" fontId="13" fillId="5" borderId="5" xfId="0" applyFont="1" applyFill="1" applyBorder="1" applyAlignment="1">
      <alignment horizontal="center" vertical="center"/>
    </xf>
    <xf numFmtId="0" fontId="10" fillId="5" borderId="3"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6" xfId="0" applyFont="1" applyFill="1" applyBorder="1" applyAlignment="1">
      <alignment horizontal="center" vertical="center" wrapText="1"/>
    </xf>
    <xf numFmtId="1" fontId="4" fillId="16" borderId="0" xfId="0" applyNumberFormat="1" applyFont="1" applyFill="1" applyAlignment="1">
      <alignment horizontal="left" vertical="center"/>
    </xf>
    <xf numFmtId="0" fontId="4" fillId="16" borderId="0" xfId="0" applyFont="1" applyFill="1" applyAlignment="1">
      <alignment horizontal="center" vertical="center"/>
    </xf>
    <xf numFmtId="1" fontId="3" fillId="6" borderId="45" xfId="0" applyNumberFormat="1" applyFont="1" applyFill="1" applyBorder="1" applyAlignment="1">
      <alignment vertical="center" wrapText="1"/>
    </xf>
    <xf numFmtId="0" fontId="3" fillId="6" borderId="68" xfId="0" applyFont="1" applyFill="1" applyBorder="1" applyAlignment="1">
      <alignment horizontal="left" vertical="center" wrapText="1"/>
    </xf>
    <xf numFmtId="1" fontId="3" fillId="6" borderId="71" xfId="0" applyNumberFormat="1" applyFont="1" applyFill="1" applyBorder="1" applyAlignment="1">
      <alignment vertical="center" wrapText="1"/>
    </xf>
    <xf numFmtId="0" fontId="2" fillId="17" borderId="11" xfId="0" applyFont="1" applyFill="1" applyBorder="1" applyAlignment="1">
      <alignment vertical="center" wrapText="1"/>
    </xf>
    <xf numFmtId="0" fontId="2" fillId="17" borderId="9" xfId="0" applyFont="1" applyFill="1" applyBorder="1" applyAlignment="1">
      <alignment vertical="center" wrapText="1"/>
    </xf>
    <xf numFmtId="0" fontId="2" fillId="17" borderId="64" xfId="0" applyFont="1" applyFill="1" applyBorder="1" applyAlignment="1">
      <alignment vertical="center" wrapText="1"/>
    </xf>
    <xf numFmtId="0" fontId="2" fillId="17" borderId="0" xfId="0" applyFont="1" applyFill="1" applyAlignment="1">
      <alignment vertical="center" wrapText="1"/>
    </xf>
    <xf numFmtId="0" fontId="2" fillId="10" borderId="55" xfId="0" applyFont="1" applyFill="1" applyBorder="1" applyAlignment="1">
      <alignment horizontal="center" vertical="center" wrapText="1"/>
    </xf>
    <xf numFmtId="0" fontId="2" fillId="10" borderId="56" xfId="0" applyFont="1" applyFill="1" applyBorder="1" applyAlignment="1">
      <alignment horizontal="center" vertical="center" wrapText="1"/>
    </xf>
    <xf numFmtId="0" fontId="2" fillId="0" borderId="0" xfId="0" applyFont="1" applyAlignment="1">
      <alignment vertical="center" wrapText="1"/>
    </xf>
    <xf numFmtId="44" fontId="2" fillId="7" borderId="45" xfId="1" applyFont="1" applyFill="1" applyBorder="1" applyAlignment="1">
      <alignment horizontal="center" vertical="center" wrapText="1"/>
    </xf>
    <xf numFmtId="0" fontId="11" fillId="6" borderId="9" xfId="0" applyFont="1" applyFill="1" applyBorder="1" applyAlignment="1" applyProtection="1">
      <alignment vertical="center" wrapText="1"/>
      <protection locked="0"/>
    </xf>
    <xf numFmtId="0" fontId="11" fillId="6" borderId="0" xfId="0" applyFont="1" applyFill="1" applyAlignment="1" applyProtection="1">
      <alignment vertical="center" wrapText="1"/>
      <protection locked="0"/>
    </xf>
    <xf numFmtId="17" fontId="11" fillId="6" borderId="42" xfId="0" applyNumberFormat="1" applyFont="1" applyFill="1" applyBorder="1" applyAlignment="1" applyProtection="1">
      <alignment horizontal="left" vertical="center"/>
      <protection locked="0"/>
    </xf>
    <xf numFmtId="0" fontId="0" fillId="0" borderId="9" xfId="0" applyBorder="1" applyAlignment="1">
      <alignment vertical="center"/>
    </xf>
    <xf numFmtId="0" fontId="18" fillId="0" borderId="9" xfId="0" applyFont="1" applyBorder="1" applyAlignment="1">
      <alignment vertical="center"/>
    </xf>
    <xf numFmtId="0" fontId="0" fillId="0" borderId="34" xfId="0" applyBorder="1" applyAlignment="1">
      <alignment vertical="center"/>
    </xf>
    <xf numFmtId="17" fontId="10" fillId="7" borderId="35" xfId="0" applyNumberFormat="1" applyFont="1" applyFill="1" applyBorder="1" applyAlignment="1">
      <alignment horizontal="left" vertical="center"/>
    </xf>
    <xf numFmtId="0" fontId="17" fillId="0" borderId="0" xfId="0" applyFont="1" applyAlignment="1">
      <alignment vertical="center"/>
    </xf>
    <xf numFmtId="0" fontId="0" fillId="0" borderId="36" xfId="0" applyBorder="1" applyAlignment="1">
      <alignment vertical="center"/>
    </xf>
    <xf numFmtId="17" fontId="10" fillId="0" borderId="31" xfId="0" applyNumberFormat="1" applyFont="1" applyBorder="1" applyAlignment="1">
      <alignment horizontal="left" vertical="center"/>
    </xf>
    <xf numFmtId="17" fontId="12" fillId="0" borderId="0" xfId="0" applyNumberFormat="1" applyFont="1" applyAlignment="1">
      <alignment horizontal="left" vertical="center" wrapText="1"/>
    </xf>
    <xf numFmtId="9" fontId="0" fillId="6" borderId="3" xfId="0" applyNumberFormat="1" applyFill="1" applyBorder="1" applyAlignment="1" applyProtection="1">
      <alignment horizontal="center" vertical="center"/>
      <protection locked="0"/>
    </xf>
    <xf numFmtId="9" fontId="0" fillId="6" borderId="4" xfId="0" applyNumberFormat="1" applyFill="1" applyBorder="1" applyAlignment="1" applyProtection="1">
      <alignment horizontal="center" vertical="center"/>
      <protection locked="0"/>
    </xf>
    <xf numFmtId="9" fontId="0" fillId="6" borderId="5" xfId="0" applyNumberFormat="1" applyFill="1" applyBorder="1" applyAlignment="1" applyProtection="1">
      <alignment horizontal="center" vertical="center"/>
      <protection locked="0"/>
    </xf>
    <xf numFmtId="9" fontId="0" fillId="6" borderId="25" xfId="0" applyNumberFormat="1" applyFill="1" applyBorder="1" applyAlignment="1" applyProtection="1">
      <alignment horizontal="center" vertical="center"/>
      <protection locked="0"/>
    </xf>
    <xf numFmtId="9" fontId="0" fillId="6" borderId="1" xfId="0" applyNumberFormat="1" applyFill="1" applyBorder="1" applyAlignment="1" applyProtection="1">
      <alignment horizontal="center" vertical="center"/>
      <protection locked="0"/>
    </xf>
    <xf numFmtId="9" fontId="0" fillId="6" borderId="16" xfId="0" applyNumberFormat="1" applyFill="1" applyBorder="1" applyAlignment="1" applyProtection="1">
      <alignment horizontal="center" vertical="center"/>
      <protection locked="0"/>
    </xf>
    <xf numFmtId="9" fontId="0" fillId="6" borderId="15" xfId="0" applyNumberFormat="1" applyFill="1" applyBorder="1" applyAlignment="1" applyProtection="1">
      <alignment horizontal="center" vertical="center"/>
      <protection locked="0"/>
    </xf>
    <xf numFmtId="9" fontId="10" fillId="6" borderId="27" xfId="0" applyNumberFormat="1" applyFont="1" applyFill="1" applyBorder="1" applyAlignment="1" applyProtection="1">
      <alignment horizontal="center" vertical="center"/>
      <protection locked="0"/>
    </xf>
    <xf numFmtId="9" fontId="10" fillId="6" borderId="28" xfId="0" applyNumberFormat="1" applyFont="1" applyFill="1" applyBorder="1" applyAlignment="1" applyProtection="1">
      <alignment horizontal="center" vertical="center"/>
      <protection locked="0"/>
    </xf>
    <xf numFmtId="9" fontId="10" fillId="6" borderId="29" xfId="0" applyNumberFormat="1" applyFont="1" applyFill="1" applyBorder="1" applyAlignment="1" applyProtection="1">
      <alignment horizontal="center" vertical="center"/>
      <protection locked="0"/>
    </xf>
    <xf numFmtId="0" fontId="10" fillId="7" borderId="3" xfId="0" applyFont="1" applyFill="1" applyBorder="1" applyAlignment="1">
      <alignment horizontal="center" vertical="center" wrapText="1"/>
    </xf>
    <xf numFmtId="0" fontId="30" fillId="7" borderId="13" xfId="0" applyFont="1" applyFill="1" applyBorder="1" applyAlignment="1">
      <alignment horizontal="left" vertical="center" wrapText="1"/>
    </xf>
    <xf numFmtId="0" fontId="10" fillId="7" borderId="15" xfId="0" applyFont="1" applyFill="1" applyBorder="1" applyAlignment="1">
      <alignment horizontal="center" vertical="center" wrapText="1"/>
    </xf>
    <xf numFmtId="0" fontId="30" fillId="7" borderId="19" xfId="0" applyFont="1" applyFill="1" applyBorder="1" applyAlignment="1">
      <alignment horizontal="left" vertical="center" wrapText="1"/>
    </xf>
    <xf numFmtId="0" fontId="10" fillId="7" borderId="58" xfId="0" applyFont="1" applyFill="1" applyBorder="1" applyAlignment="1">
      <alignment horizontal="center" vertical="center" wrapText="1"/>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13" fillId="7" borderId="4" xfId="0" applyFont="1" applyFill="1" applyBorder="1" applyAlignment="1">
      <alignment horizontal="center" vertical="center"/>
    </xf>
    <xf numFmtId="0" fontId="13" fillId="7" borderId="5" xfId="0" applyFont="1" applyFill="1" applyBorder="1" applyAlignment="1">
      <alignment horizontal="center" vertical="center"/>
    </xf>
    <xf numFmtId="9" fontId="10" fillId="7" borderId="27" xfId="0" applyNumberFormat="1" applyFont="1" applyFill="1" applyBorder="1" applyAlignment="1">
      <alignment horizontal="center" vertical="center"/>
    </xf>
    <xf numFmtId="9" fontId="10" fillId="7" borderId="28" xfId="0" applyNumberFormat="1" applyFont="1" applyFill="1" applyBorder="1" applyAlignment="1">
      <alignment horizontal="center" vertical="center"/>
    </xf>
    <xf numFmtId="9" fontId="10" fillId="7" borderId="29" xfId="0" applyNumberFormat="1" applyFont="1" applyFill="1" applyBorder="1" applyAlignment="1">
      <alignment horizontal="center" vertical="center"/>
    </xf>
    <xf numFmtId="168" fontId="13" fillId="5" borderId="6" xfId="0" applyNumberFormat="1" applyFont="1" applyFill="1" applyBorder="1" applyAlignment="1">
      <alignment horizontal="center" vertical="center"/>
    </xf>
    <xf numFmtId="168" fontId="13" fillId="5" borderId="7" xfId="0" applyNumberFormat="1" applyFont="1" applyFill="1" applyBorder="1" applyAlignment="1">
      <alignment horizontal="center" vertical="center"/>
    </xf>
    <xf numFmtId="168" fontId="13" fillId="5" borderId="8" xfId="0" applyNumberFormat="1" applyFont="1" applyFill="1" applyBorder="1" applyAlignment="1">
      <alignment horizontal="center" vertical="center"/>
    </xf>
    <xf numFmtId="0" fontId="17" fillId="6" borderId="5" xfId="0" applyFont="1" applyFill="1" applyBorder="1" applyAlignment="1" applyProtection="1">
      <alignment horizontal="left" vertical="center" wrapText="1"/>
      <protection locked="0"/>
    </xf>
    <xf numFmtId="0" fontId="17" fillId="6" borderId="16" xfId="0" applyFont="1" applyFill="1" applyBorder="1" applyAlignment="1" applyProtection="1">
      <alignment horizontal="left" vertical="center" wrapText="1"/>
      <protection locked="0"/>
    </xf>
    <xf numFmtId="9" fontId="0" fillId="6" borderId="44" xfId="0" applyNumberFormat="1" applyFill="1" applyBorder="1" applyAlignment="1" applyProtection="1">
      <alignment horizontal="center" vertical="center"/>
      <protection locked="0"/>
    </xf>
    <xf numFmtId="9" fontId="0" fillId="6" borderId="45" xfId="0" applyNumberFormat="1" applyFill="1" applyBorder="1" applyAlignment="1" applyProtection="1">
      <alignment horizontal="center" vertical="center"/>
      <protection locked="0"/>
    </xf>
    <xf numFmtId="9" fontId="0" fillId="6" borderId="50" xfId="0" applyNumberFormat="1" applyFill="1" applyBorder="1" applyAlignment="1" applyProtection="1">
      <alignment horizontal="center" vertical="center"/>
      <protection locked="0"/>
    </xf>
    <xf numFmtId="0" fontId="17" fillId="6" borderId="48" xfId="0" applyFont="1" applyFill="1" applyBorder="1" applyAlignment="1" applyProtection="1">
      <alignment horizontal="left" vertical="center" wrapText="1"/>
      <protection locked="0"/>
    </xf>
    <xf numFmtId="9" fontId="0" fillId="6" borderId="6" xfId="0" applyNumberFormat="1" applyFill="1" applyBorder="1" applyAlignment="1" applyProtection="1">
      <alignment horizontal="center" vertical="center"/>
      <protection locked="0"/>
    </xf>
    <xf numFmtId="9" fontId="0" fillId="6" borderId="7" xfId="0" applyNumberFormat="1" applyFill="1" applyBorder="1" applyAlignment="1" applyProtection="1">
      <alignment horizontal="center" vertical="center"/>
      <protection locked="0"/>
    </xf>
    <xf numFmtId="9" fontId="0" fillId="6" borderId="8" xfId="0" applyNumberFormat="1" applyFill="1" applyBorder="1" applyAlignment="1" applyProtection="1">
      <alignment horizontal="center" vertical="center"/>
      <protection locked="0"/>
    </xf>
    <xf numFmtId="9" fontId="3" fillId="0" borderId="14" xfId="0" applyNumberFormat="1" applyFont="1" applyBorder="1" applyAlignment="1">
      <alignment vertical="center" wrapText="1"/>
    </xf>
    <xf numFmtId="9" fontId="3" fillId="0" borderId="20" xfId="0" applyNumberFormat="1" applyFont="1" applyBorder="1" applyAlignment="1">
      <alignment vertical="center" wrapText="1"/>
    </xf>
    <xf numFmtId="9" fontId="3" fillId="0" borderId="72" xfId="0" applyNumberFormat="1" applyFont="1" applyBorder="1" applyAlignment="1">
      <alignment vertical="center" wrapText="1"/>
    </xf>
    <xf numFmtId="9" fontId="3" fillId="0" borderId="46" xfId="0" applyNumberFormat="1" applyFont="1" applyBorder="1" applyAlignment="1">
      <alignment vertical="center" wrapText="1"/>
    </xf>
    <xf numFmtId="4" fontId="2" fillId="7" borderId="5" xfId="1" applyNumberFormat="1" applyFont="1" applyFill="1" applyBorder="1" applyAlignment="1">
      <alignment vertical="center" wrapText="1"/>
    </xf>
    <xf numFmtId="4" fontId="2" fillId="7" borderId="16" xfId="1" applyNumberFormat="1" applyFont="1" applyFill="1" applyBorder="1" applyAlignment="1">
      <alignment vertical="center" wrapText="1"/>
    </xf>
    <xf numFmtId="4" fontId="2" fillId="7" borderId="70" xfId="1" applyNumberFormat="1" applyFont="1" applyFill="1" applyBorder="1" applyAlignment="1">
      <alignment vertical="center" wrapText="1"/>
    </xf>
    <xf numFmtId="4" fontId="2" fillId="7" borderId="48" xfId="1" applyNumberFormat="1" applyFont="1" applyFill="1" applyBorder="1" applyAlignment="1">
      <alignment vertical="center" wrapText="1"/>
    </xf>
    <xf numFmtId="9" fontId="3" fillId="7" borderId="4" xfId="0" applyNumberFormat="1" applyFont="1" applyFill="1" applyBorder="1" applyAlignment="1">
      <alignment vertical="center" wrapText="1"/>
    </xf>
    <xf numFmtId="9" fontId="3" fillId="7" borderId="5" xfId="0" applyNumberFormat="1" applyFont="1" applyFill="1" applyBorder="1" applyAlignment="1">
      <alignment vertical="center" wrapText="1"/>
    </xf>
    <xf numFmtId="9" fontId="3" fillId="7" borderId="1" xfId="0" applyNumberFormat="1" applyFont="1" applyFill="1" applyBorder="1" applyAlignment="1">
      <alignment vertical="center" wrapText="1"/>
    </xf>
    <xf numFmtId="9" fontId="3" fillId="7" borderId="16" xfId="0" applyNumberFormat="1" applyFont="1" applyFill="1" applyBorder="1" applyAlignment="1">
      <alignment vertical="center" wrapText="1"/>
    </xf>
    <xf numFmtId="9" fontId="3" fillId="7" borderId="68" xfId="0" applyNumberFormat="1" applyFont="1" applyFill="1" applyBorder="1" applyAlignment="1">
      <alignment vertical="center" wrapText="1"/>
    </xf>
    <xf numFmtId="9" fontId="3" fillId="7" borderId="70" xfId="0" applyNumberFormat="1" applyFont="1" applyFill="1" applyBorder="1" applyAlignment="1">
      <alignment vertical="center" wrapText="1"/>
    </xf>
    <xf numFmtId="9" fontId="3" fillId="7" borderId="66" xfId="0" applyNumberFormat="1" applyFont="1" applyFill="1" applyBorder="1" applyAlignment="1">
      <alignment vertical="center" wrapText="1"/>
    </xf>
    <xf numFmtId="1" fontId="3" fillId="6" borderId="3" xfId="0" applyNumberFormat="1" applyFont="1" applyFill="1" applyBorder="1" applyAlignment="1" applyProtection="1">
      <alignment horizontal="center" vertical="center" wrapText="1"/>
      <protection locked="0"/>
    </xf>
    <xf numFmtId="1" fontId="3" fillId="6" borderId="15" xfId="0" applyNumberFormat="1" applyFont="1" applyFill="1" applyBorder="1" applyAlignment="1" applyProtection="1">
      <alignment horizontal="center" vertical="center" wrapText="1"/>
      <protection locked="0"/>
    </xf>
    <xf numFmtId="1" fontId="3" fillId="6" borderId="67" xfId="0" applyNumberFormat="1" applyFont="1" applyFill="1" applyBorder="1" applyAlignment="1" applyProtection="1">
      <alignment horizontal="center" vertical="center" wrapText="1"/>
      <protection locked="0"/>
    </xf>
    <xf numFmtId="1" fontId="3" fillId="6" borderId="25" xfId="0" applyNumberFormat="1" applyFont="1" applyFill="1" applyBorder="1" applyAlignment="1" applyProtection="1">
      <alignment horizontal="center" vertical="center" wrapText="1"/>
      <protection locked="0"/>
    </xf>
    <xf numFmtId="4" fontId="3" fillId="6" borderId="4" xfId="1" applyNumberFormat="1" applyFont="1" applyFill="1" applyBorder="1" applyAlignment="1" applyProtection="1">
      <alignment horizontal="right" vertical="center" wrapText="1"/>
      <protection locked="0"/>
    </xf>
    <xf numFmtId="4" fontId="3" fillId="6" borderId="4" xfId="1" applyNumberFormat="1" applyFont="1" applyFill="1" applyBorder="1" applyAlignment="1" applyProtection="1">
      <alignment vertical="center" wrapText="1"/>
      <protection locked="0"/>
    </xf>
    <xf numFmtId="4" fontId="3" fillId="6" borderId="1" xfId="1" applyNumberFormat="1" applyFont="1" applyFill="1" applyBorder="1" applyAlignment="1" applyProtection="1">
      <alignment horizontal="right" vertical="center" wrapText="1"/>
      <protection locked="0"/>
    </xf>
    <xf numFmtId="4" fontId="3" fillId="6" borderId="1" xfId="1" applyNumberFormat="1" applyFont="1" applyFill="1" applyBorder="1" applyAlignment="1" applyProtection="1">
      <alignment vertical="center" wrapText="1"/>
      <protection locked="0"/>
    </xf>
    <xf numFmtId="4" fontId="3" fillId="6" borderId="68" xfId="1" applyNumberFormat="1" applyFont="1" applyFill="1" applyBorder="1" applyAlignment="1" applyProtection="1">
      <alignment horizontal="right" vertical="center" wrapText="1"/>
      <protection locked="0"/>
    </xf>
    <xf numFmtId="4" fontId="3" fillId="6" borderId="68" xfId="1" applyNumberFormat="1" applyFont="1" applyFill="1" applyBorder="1" applyAlignment="1" applyProtection="1">
      <alignment vertical="center" wrapText="1"/>
      <protection locked="0"/>
    </xf>
    <xf numFmtId="4" fontId="3" fillId="6" borderId="26" xfId="1" applyNumberFormat="1" applyFont="1" applyFill="1" applyBorder="1" applyAlignment="1" applyProtection="1">
      <alignment horizontal="right" vertical="center" wrapText="1"/>
      <protection locked="0"/>
    </xf>
    <xf numFmtId="4" fontId="3" fillId="6" borderId="26" xfId="1" applyNumberFormat="1" applyFont="1" applyFill="1" applyBorder="1" applyAlignment="1" applyProtection="1">
      <alignment vertical="center" wrapText="1"/>
      <protection locked="0"/>
    </xf>
    <xf numFmtId="0" fontId="10" fillId="8" borderId="3" xfId="0" applyFont="1" applyFill="1" applyBorder="1" applyAlignment="1">
      <alignment horizontal="center" vertical="center" wrapText="1"/>
    </xf>
    <xf numFmtId="0" fontId="30" fillId="8" borderId="13" xfId="0" applyFont="1" applyFill="1" applyBorder="1" applyAlignment="1">
      <alignment horizontal="left" vertical="center" wrapText="1"/>
    </xf>
    <xf numFmtId="0" fontId="10" fillId="8" borderId="15" xfId="0" applyFont="1" applyFill="1" applyBorder="1" applyAlignment="1">
      <alignment horizontal="center" vertical="center" wrapText="1"/>
    </xf>
    <xf numFmtId="0" fontId="30" fillId="8" borderId="19" xfId="0" applyFont="1" applyFill="1" applyBorder="1" applyAlignment="1">
      <alignment horizontal="left" vertical="center" wrapText="1"/>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13" fillId="8" borderId="4" xfId="0" applyFont="1" applyFill="1" applyBorder="1" applyAlignment="1">
      <alignment horizontal="center" vertical="center"/>
    </xf>
    <xf numFmtId="0" fontId="13" fillId="8" borderId="5" xfId="0" applyFont="1" applyFill="1" applyBorder="1" applyAlignment="1">
      <alignment horizontal="center" vertical="center"/>
    </xf>
    <xf numFmtId="2" fontId="10" fillId="6" borderId="27" xfId="0" applyNumberFormat="1" applyFont="1" applyFill="1" applyBorder="1" applyAlignment="1" applyProtection="1">
      <alignment horizontal="center" vertical="center"/>
      <protection locked="0"/>
    </xf>
    <xf numFmtId="2" fontId="10" fillId="6" borderId="28" xfId="0" applyNumberFormat="1" applyFont="1" applyFill="1" applyBorder="1" applyAlignment="1" applyProtection="1">
      <alignment horizontal="center" vertical="center"/>
      <protection locked="0"/>
    </xf>
    <xf numFmtId="2" fontId="10" fillId="6" borderId="29" xfId="0" applyNumberFormat="1" applyFont="1" applyFill="1" applyBorder="1" applyAlignment="1" applyProtection="1">
      <alignment horizontal="center" vertical="center"/>
      <protection locked="0"/>
    </xf>
    <xf numFmtId="0" fontId="17" fillId="5" borderId="5" xfId="0" applyFont="1" applyFill="1" applyBorder="1" applyAlignment="1">
      <alignment horizontal="left" vertical="center" wrapText="1"/>
    </xf>
    <xf numFmtId="0" fontId="17" fillId="5" borderId="16" xfId="0" applyFont="1" applyFill="1" applyBorder="1" applyAlignment="1">
      <alignment horizontal="left" vertical="center" wrapText="1"/>
    </xf>
    <xf numFmtId="168" fontId="13" fillId="8" borderId="6" xfId="0" applyNumberFormat="1" applyFont="1" applyFill="1" applyBorder="1" applyAlignment="1">
      <alignment horizontal="center" vertical="center"/>
    </xf>
    <xf numFmtId="168" fontId="13" fillId="8" borderId="7" xfId="0" applyNumberFormat="1" applyFont="1" applyFill="1" applyBorder="1" applyAlignment="1">
      <alignment horizontal="center" vertical="center"/>
    </xf>
    <xf numFmtId="168" fontId="13" fillId="8" borderId="8" xfId="0" applyNumberFormat="1" applyFont="1" applyFill="1" applyBorder="1" applyAlignment="1">
      <alignment horizontal="center" vertical="center"/>
    </xf>
    <xf numFmtId="9" fontId="3" fillId="0" borderId="7" xfId="0" applyNumberFormat="1" applyFont="1" applyBorder="1" applyAlignment="1">
      <alignment vertical="center" wrapText="1"/>
    </xf>
    <xf numFmtId="9" fontId="3" fillId="0" borderId="18" xfId="0" applyNumberFormat="1" applyFont="1" applyBorder="1" applyAlignment="1">
      <alignment vertical="center" wrapText="1"/>
    </xf>
    <xf numFmtId="4" fontId="3" fillId="6" borderId="7" xfId="1" applyNumberFormat="1" applyFont="1" applyFill="1" applyBorder="1" applyAlignment="1" applyProtection="1">
      <alignment horizontal="right" vertical="center" wrapText="1"/>
      <protection locked="0"/>
    </xf>
    <xf numFmtId="164" fontId="3" fillId="6" borderId="4" xfId="0" applyNumberFormat="1" applyFont="1" applyFill="1" applyBorder="1" applyAlignment="1" applyProtection="1">
      <alignment horizontal="center" vertical="center" wrapText="1"/>
      <protection locked="0"/>
    </xf>
    <xf numFmtId="164" fontId="3" fillId="6" borderId="26" xfId="0" applyNumberFormat="1" applyFont="1" applyFill="1" applyBorder="1" applyAlignment="1" applyProtection="1">
      <alignment horizontal="center" vertical="center" wrapText="1"/>
      <protection locked="0"/>
    </xf>
    <xf numFmtId="164" fontId="3" fillId="6" borderId="68" xfId="0" applyNumberFormat="1" applyFont="1" applyFill="1" applyBorder="1" applyAlignment="1" applyProtection="1">
      <alignment horizontal="center" vertical="center" wrapText="1"/>
      <protection locked="0"/>
    </xf>
    <xf numFmtId="1" fontId="3" fillId="6" borderId="6" xfId="0" applyNumberFormat="1" applyFont="1" applyFill="1" applyBorder="1" applyAlignment="1" applyProtection="1">
      <alignment horizontal="center" vertical="center" wrapText="1"/>
      <protection locked="0"/>
    </xf>
    <xf numFmtId="164" fontId="3" fillId="6" borderId="7" xfId="0" applyNumberFormat="1" applyFont="1" applyFill="1" applyBorder="1" applyAlignment="1" applyProtection="1">
      <alignment horizontal="center" vertical="center" wrapText="1"/>
      <protection locked="0"/>
    </xf>
    <xf numFmtId="4" fontId="2" fillId="8" borderId="4" xfId="1" applyNumberFormat="1" applyFont="1" applyFill="1" applyBorder="1" applyAlignment="1">
      <alignment vertical="center" wrapText="1"/>
    </xf>
    <xf numFmtId="4" fontId="2" fillId="8" borderId="5" xfId="1" applyNumberFormat="1" applyFont="1" applyFill="1" applyBorder="1" applyAlignment="1">
      <alignment vertical="center" wrapText="1"/>
    </xf>
    <xf numFmtId="4" fontId="2" fillId="8" borderId="1" xfId="1" applyNumberFormat="1" applyFont="1" applyFill="1" applyBorder="1" applyAlignment="1">
      <alignment vertical="center" wrapText="1"/>
    </xf>
    <xf numFmtId="4" fontId="2" fillId="8" borderId="16" xfId="1" applyNumberFormat="1" applyFont="1" applyFill="1" applyBorder="1" applyAlignment="1">
      <alignment vertical="center" wrapText="1"/>
    </xf>
    <xf numFmtId="4" fontId="2" fillId="8" borderId="26" xfId="1" applyNumberFormat="1" applyFont="1" applyFill="1" applyBorder="1" applyAlignment="1">
      <alignment vertical="center" wrapText="1"/>
    </xf>
    <xf numFmtId="4" fontId="2" fillId="8" borderId="66" xfId="1" applyNumberFormat="1" applyFont="1" applyFill="1" applyBorder="1" applyAlignment="1">
      <alignment vertical="center" wrapText="1"/>
    </xf>
    <xf numFmtId="0" fontId="3" fillId="0" borderId="73" xfId="0" applyFont="1" applyBorder="1" applyAlignment="1">
      <alignment vertical="center" wrapText="1"/>
    </xf>
    <xf numFmtId="0" fontId="3" fillId="6" borderId="4"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164" fontId="3"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left" vertical="center" wrapText="1"/>
      <protection locked="0"/>
    </xf>
    <xf numFmtId="0" fontId="3" fillId="6" borderId="7" xfId="0" applyFont="1" applyFill="1" applyBorder="1" applyAlignment="1" applyProtection="1">
      <alignment horizontal="left" vertical="center" wrapText="1"/>
      <protection locked="0"/>
    </xf>
    <xf numFmtId="9" fontId="3" fillId="6" borderId="4" xfId="0" applyNumberFormat="1" applyFont="1" applyFill="1" applyBorder="1" applyAlignment="1" applyProtection="1">
      <alignment vertical="center" wrapText="1"/>
      <protection locked="0"/>
    </xf>
    <xf numFmtId="9" fontId="3" fillId="6" borderId="26" xfId="0" applyNumberFormat="1" applyFont="1" applyFill="1" applyBorder="1" applyAlignment="1" applyProtection="1">
      <alignment vertical="center" wrapText="1"/>
      <protection locked="0"/>
    </xf>
    <xf numFmtId="9" fontId="3" fillId="6" borderId="1" xfId="0" applyNumberFormat="1" applyFont="1" applyFill="1" applyBorder="1" applyAlignment="1" applyProtection="1">
      <alignment vertical="center" wrapText="1"/>
      <protection locked="0"/>
    </xf>
    <xf numFmtId="9" fontId="3" fillId="6" borderId="7" xfId="0" applyNumberFormat="1" applyFont="1" applyFill="1" applyBorder="1" applyAlignment="1" applyProtection="1">
      <alignment vertical="center" wrapText="1"/>
      <protection locked="0"/>
    </xf>
    <xf numFmtId="4" fontId="2" fillId="2" borderId="4" xfId="1" applyNumberFormat="1" applyFont="1" applyFill="1" applyBorder="1" applyAlignment="1">
      <alignment vertical="center" wrapText="1"/>
    </xf>
    <xf numFmtId="4" fontId="2" fillId="2" borderId="1" xfId="1" applyNumberFormat="1" applyFont="1" applyFill="1" applyBorder="1" applyAlignment="1">
      <alignment vertical="center" wrapText="1"/>
    </xf>
    <xf numFmtId="9" fontId="3" fillId="2" borderId="4" xfId="0" applyNumberFormat="1" applyFont="1" applyFill="1" applyBorder="1" applyAlignment="1">
      <alignment vertical="center" wrapText="1"/>
    </xf>
    <xf numFmtId="9" fontId="3" fillId="2" borderId="1" xfId="0" applyNumberFormat="1" applyFont="1" applyFill="1" applyBorder="1" applyAlignment="1">
      <alignment vertical="center" wrapText="1"/>
    </xf>
    <xf numFmtId="9" fontId="3" fillId="2" borderId="7" xfId="0" applyNumberFormat="1" applyFont="1" applyFill="1" applyBorder="1" applyAlignment="1">
      <alignment vertical="center" wrapText="1"/>
    </xf>
    <xf numFmtId="9" fontId="3" fillId="18" borderId="4" xfId="0" applyNumberFormat="1" applyFont="1" applyFill="1" applyBorder="1" applyAlignment="1">
      <alignment vertical="center" wrapText="1"/>
    </xf>
    <xf numFmtId="9" fontId="3" fillId="18" borderId="1" xfId="0" applyNumberFormat="1" applyFont="1" applyFill="1" applyBorder="1" applyAlignment="1">
      <alignment vertical="center" wrapText="1"/>
    </xf>
    <xf numFmtId="9" fontId="3" fillId="18" borderId="7" xfId="0" applyNumberFormat="1" applyFont="1" applyFill="1" applyBorder="1" applyAlignment="1">
      <alignment vertical="center" wrapText="1"/>
    </xf>
    <xf numFmtId="4" fontId="2" fillId="18" borderId="4" xfId="1" applyNumberFormat="1" applyFont="1" applyFill="1" applyBorder="1" applyAlignment="1">
      <alignment vertical="center" wrapText="1"/>
    </xf>
    <xf numFmtId="4" fontId="2" fillId="18" borderId="5" xfId="1" applyNumberFormat="1" applyFont="1" applyFill="1" applyBorder="1" applyAlignment="1">
      <alignment vertical="center" wrapText="1"/>
    </xf>
    <xf numFmtId="4" fontId="2" fillId="18" borderId="1" xfId="1" applyNumberFormat="1" applyFont="1" applyFill="1" applyBorder="1" applyAlignment="1">
      <alignment vertical="center" wrapText="1"/>
    </xf>
    <xf numFmtId="0" fontId="3" fillId="0" borderId="48" xfId="0" applyFont="1" applyBorder="1" applyAlignment="1">
      <alignment vertical="center" wrapText="1"/>
    </xf>
    <xf numFmtId="4" fontId="2" fillId="10" borderId="48" xfId="1" applyNumberFormat="1" applyFont="1" applyFill="1" applyBorder="1" applyAlignment="1">
      <alignment vertical="center" wrapText="1"/>
    </xf>
    <xf numFmtId="4" fontId="2" fillId="10" borderId="13" xfId="1" applyNumberFormat="1" applyFont="1" applyFill="1" applyBorder="1" applyAlignment="1">
      <alignment vertical="center" wrapText="1"/>
    </xf>
    <xf numFmtId="9" fontId="3" fillId="11" borderId="4" xfId="0" applyNumberFormat="1" applyFont="1" applyFill="1" applyBorder="1" applyAlignment="1">
      <alignment vertical="center" wrapText="1"/>
    </xf>
    <xf numFmtId="9" fontId="3" fillId="11" borderId="26" xfId="0" applyNumberFormat="1" applyFont="1" applyFill="1" applyBorder="1" applyAlignment="1">
      <alignment vertical="center" wrapText="1"/>
    </xf>
    <xf numFmtId="9" fontId="3" fillId="11" borderId="7" xfId="0" applyNumberFormat="1" applyFont="1" applyFill="1" applyBorder="1" applyAlignment="1">
      <alignment vertical="center" wrapText="1"/>
    </xf>
    <xf numFmtId="0" fontId="44" fillId="0" borderId="0" xfId="0" applyFont="1" applyAlignment="1">
      <alignment vertical="center"/>
    </xf>
    <xf numFmtId="168" fontId="26" fillId="7" borderId="6" xfId="0" applyNumberFormat="1" applyFont="1" applyFill="1" applyBorder="1" applyAlignment="1">
      <alignment horizontal="center" vertical="center"/>
    </xf>
    <xf numFmtId="168" fontId="26" fillId="7" borderId="7" xfId="0" applyNumberFormat="1" applyFont="1" applyFill="1" applyBorder="1" applyAlignment="1">
      <alignment horizontal="center" vertical="center"/>
    </xf>
    <xf numFmtId="14" fontId="21" fillId="0" borderId="0" xfId="0" applyNumberFormat="1" applyFont="1" applyAlignment="1">
      <alignment horizontal="center" vertical="center"/>
    </xf>
    <xf numFmtId="169" fontId="0" fillId="0" borderId="1" xfId="0" applyNumberFormat="1" applyBorder="1" applyAlignment="1">
      <alignment vertical="center"/>
    </xf>
    <xf numFmtId="169" fontId="0" fillId="0" borderId="7" xfId="0" applyNumberFormat="1" applyBorder="1" applyAlignment="1">
      <alignment vertical="center"/>
    </xf>
    <xf numFmtId="0" fontId="36" fillId="0" borderId="0" xfId="2" applyBorder="1" applyAlignment="1">
      <alignment horizontal="center" vertical="center" wrapText="1"/>
    </xf>
    <xf numFmtId="0" fontId="20" fillId="0" borderId="0" xfId="0" applyFont="1" applyAlignment="1">
      <alignment horizontal="right" vertical="center"/>
    </xf>
    <xf numFmtId="4" fontId="2" fillId="2" borderId="45" xfId="1" applyNumberFormat="1" applyFont="1" applyFill="1" applyBorder="1" applyAlignment="1">
      <alignment horizontal="center" vertical="center" wrapText="1"/>
    </xf>
    <xf numFmtId="0" fontId="17" fillId="5" borderId="5" xfId="0" applyFont="1" applyFill="1" applyBorder="1" applyAlignment="1" applyProtection="1">
      <alignment horizontal="left" vertical="center" wrapText="1"/>
      <protection locked="0"/>
    </xf>
    <xf numFmtId="0" fontId="17" fillId="5" borderId="16" xfId="0" applyFont="1" applyFill="1" applyBorder="1" applyAlignment="1" applyProtection="1">
      <alignment horizontal="left" vertical="center" wrapText="1"/>
      <protection locked="0"/>
    </xf>
    <xf numFmtId="0" fontId="17" fillId="5" borderId="8" xfId="0" applyFont="1" applyFill="1" applyBorder="1" applyAlignment="1" applyProtection="1">
      <alignment horizontal="left" vertical="center" wrapText="1"/>
      <protection locked="0"/>
    </xf>
    <xf numFmtId="17" fontId="10" fillId="19" borderId="35" xfId="0" applyNumberFormat="1" applyFont="1" applyFill="1" applyBorder="1" applyAlignment="1">
      <alignment horizontal="left" vertical="center"/>
    </xf>
    <xf numFmtId="17" fontId="10" fillId="19" borderId="41" xfId="0" applyNumberFormat="1" applyFont="1" applyFill="1" applyBorder="1" applyAlignment="1">
      <alignment horizontal="left" vertical="center"/>
    </xf>
    <xf numFmtId="0" fontId="0" fillId="19" borderId="34" xfId="0" applyFill="1" applyBorder="1" applyAlignment="1">
      <alignment vertical="center"/>
    </xf>
    <xf numFmtId="0" fontId="0" fillId="19" borderId="0" xfId="0" applyFill="1" applyAlignment="1">
      <alignment vertical="center"/>
    </xf>
    <xf numFmtId="0" fontId="0" fillId="19" borderId="36" xfId="0" applyFill="1" applyBorder="1" applyAlignment="1">
      <alignment vertical="center"/>
    </xf>
    <xf numFmtId="0" fontId="17" fillId="19" borderId="0" xfId="0" applyFont="1" applyFill="1" applyAlignment="1">
      <alignment vertical="center"/>
    </xf>
    <xf numFmtId="0" fontId="10" fillId="19" borderId="0" xfId="0" applyFont="1" applyFill="1" applyAlignment="1">
      <alignment vertical="center"/>
    </xf>
    <xf numFmtId="17" fontId="10" fillId="19" borderId="31" xfId="0" applyNumberFormat="1" applyFont="1" applyFill="1" applyBorder="1" applyAlignment="1">
      <alignment horizontal="left" vertical="center"/>
    </xf>
    <xf numFmtId="17" fontId="12" fillId="19" borderId="0" xfId="0" applyNumberFormat="1" applyFont="1" applyFill="1" applyAlignment="1">
      <alignment horizontal="left" vertical="center" wrapText="1"/>
    </xf>
    <xf numFmtId="0" fontId="0" fillId="19" borderId="3" xfId="0" applyFill="1" applyBorder="1" applyAlignment="1">
      <alignment horizontal="center" vertical="center"/>
    </xf>
    <xf numFmtId="0" fontId="0" fillId="19" borderId="4" xfId="0" applyFill="1" applyBorder="1" applyAlignment="1">
      <alignment horizontal="center" vertical="center"/>
    </xf>
    <xf numFmtId="0" fontId="13" fillId="19" borderId="4" xfId="0" applyFont="1" applyFill="1" applyBorder="1" applyAlignment="1">
      <alignment horizontal="center" vertical="center"/>
    </xf>
    <xf numFmtId="0" fontId="13" fillId="19" borderId="5" xfId="0" applyFont="1" applyFill="1" applyBorder="1" applyAlignment="1">
      <alignment horizontal="center" vertical="center"/>
    </xf>
    <xf numFmtId="0" fontId="10" fillId="19" borderId="3" xfId="0" applyFont="1" applyFill="1" applyBorder="1" applyAlignment="1">
      <alignment horizontal="center" vertical="center" wrapText="1"/>
    </xf>
    <xf numFmtId="0" fontId="10" fillId="19" borderId="15" xfId="0" applyFont="1" applyFill="1" applyBorder="1" applyAlignment="1">
      <alignment horizontal="center" vertical="center" wrapText="1"/>
    </xf>
    <xf numFmtId="0" fontId="0" fillId="19" borderId="0" xfId="0" applyFill="1" applyAlignment="1">
      <alignment vertical="center" wrapText="1"/>
    </xf>
    <xf numFmtId="3" fontId="0" fillId="19" borderId="0" xfId="0" applyNumberFormat="1" applyFill="1" applyAlignment="1">
      <alignment vertical="center"/>
    </xf>
    <xf numFmtId="1" fontId="4" fillId="19" borderId="0" xfId="0" applyNumberFormat="1" applyFont="1" applyFill="1" applyAlignment="1">
      <alignment horizontal="left" vertical="center"/>
    </xf>
    <xf numFmtId="164" fontId="5" fillId="19" borderId="0" xfId="0" applyNumberFormat="1" applyFont="1" applyFill="1" applyAlignment="1">
      <alignment horizontal="left" vertical="center"/>
    </xf>
    <xf numFmtId="0" fontId="5" fillId="19" borderId="0" xfId="0" applyFont="1" applyFill="1" applyAlignment="1">
      <alignment horizontal="left" vertical="center"/>
    </xf>
    <xf numFmtId="0" fontId="5" fillId="19" borderId="0" xfId="0" applyFont="1" applyFill="1" applyAlignment="1">
      <alignment horizontal="center" vertical="center"/>
    </xf>
    <xf numFmtId="44" fontId="5" fillId="19" borderId="0" xfId="1" applyFont="1" applyFill="1" applyAlignment="1">
      <alignment horizontal="left" vertical="center"/>
    </xf>
    <xf numFmtId="165" fontId="5" fillId="19" borderId="0" xfId="0" applyNumberFormat="1" applyFont="1" applyFill="1" applyAlignment="1">
      <alignment horizontal="left" vertical="center"/>
    </xf>
    <xf numFmtId="10" fontId="3" fillId="19" borderId="0" xfId="0" applyNumberFormat="1" applyFont="1" applyFill="1" applyAlignment="1">
      <alignment vertical="center" wrapText="1"/>
    </xf>
    <xf numFmtId="10" fontId="5" fillId="19" borderId="0" xfId="0" applyNumberFormat="1" applyFont="1" applyFill="1" applyAlignment="1">
      <alignment horizontal="left" vertical="center"/>
    </xf>
    <xf numFmtId="4" fontId="5" fillId="19" borderId="0" xfId="1" applyNumberFormat="1" applyFont="1" applyFill="1" applyAlignment="1">
      <alignment horizontal="left" vertical="center"/>
    </xf>
    <xf numFmtId="10" fontId="2" fillId="19" borderId="4" xfId="0" applyNumberFormat="1" applyFont="1" applyFill="1" applyBorder="1" applyAlignment="1">
      <alignment horizontal="center" vertical="center" wrapText="1"/>
    </xf>
    <xf numFmtId="0" fontId="2" fillId="19" borderId="7" xfId="0" applyFont="1" applyFill="1" applyBorder="1" applyAlignment="1">
      <alignment horizontal="center" vertical="center" wrapText="1"/>
    </xf>
    <xf numFmtId="44" fontId="2" fillId="19" borderId="7" xfId="1" applyFont="1" applyFill="1" applyBorder="1" applyAlignment="1">
      <alignment horizontal="center" vertical="center" wrapText="1"/>
    </xf>
    <xf numFmtId="10" fontId="2" fillId="19" borderId="7" xfId="0" applyNumberFormat="1" applyFont="1" applyFill="1" applyBorder="1" applyAlignment="1">
      <alignment horizontal="center" vertical="center" wrapText="1"/>
    </xf>
    <xf numFmtId="4" fontId="2" fillId="19" borderId="1" xfId="1" applyNumberFormat="1" applyFont="1" applyFill="1" applyBorder="1" applyAlignment="1">
      <alignment vertical="center" wrapText="1"/>
    </xf>
    <xf numFmtId="4" fontId="2" fillId="19" borderId="16" xfId="1" applyNumberFormat="1" applyFont="1" applyFill="1" applyBorder="1" applyAlignment="1">
      <alignment vertical="center" wrapText="1"/>
    </xf>
    <xf numFmtId="4" fontId="2" fillId="19" borderId="68" xfId="1" applyNumberFormat="1" applyFont="1" applyFill="1" applyBorder="1" applyAlignment="1">
      <alignment vertical="center" wrapText="1"/>
    </xf>
    <xf numFmtId="4" fontId="2" fillId="19" borderId="70" xfId="1" applyNumberFormat="1" applyFont="1" applyFill="1" applyBorder="1" applyAlignment="1">
      <alignment vertical="center" wrapText="1"/>
    </xf>
    <xf numFmtId="4" fontId="2" fillId="19" borderId="26" xfId="1" applyNumberFormat="1" applyFont="1" applyFill="1" applyBorder="1" applyAlignment="1">
      <alignment vertical="center" wrapText="1"/>
    </xf>
    <xf numFmtId="2" fontId="2" fillId="7" borderId="2" xfId="0" applyNumberFormat="1" applyFont="1" applyFill="1" applyBorder="1" applyAlignment="1">
      <alignment horizontal="right" vertical="center" wrapText="1"/>
    </xf>
    <xf numFmtId="4" fontId="2" fillId="7" borderId="2" xfId="1" applyNumberFormat="1" applyFont="1" applyFill="1" applyBorder="1" applyAlignment="1">
      <alignment vertical="center" wrapText="1"/>
    </xf>
    <xf numFmtId="4" fontId="3" fillId="0" borderId="44" xfId="1" applyNumberFormat="1" applyFont="1" applyBorder="1" applyAlignment="1">
      <alignment vertical="center" wrapText="1"/>
    </xf>
    <xf numFmtId="4" fontId="37" fillId="0" borderId="2" xfId="1" applyNumberFormat="1" applyFont="1" applyBorder="1" applyAlignment="1">
      <alignment vertical="center" wrapText="1"/>
    </xf>
    <xf numFmtId="4" fontId="2" fillId="8" borderId="2" xfId="1" applyNumberFormat="1" applyFont="1" applyFill="1" applyBorder="1" applyAlignment="1">
      <alignment vertical="center" wrapText="1"/>
    </xf>
    <xf numFmtId="4" fontId="2" fillId="19" borderId="2" xfId="1" applyNumberFormat="1" applyFont="1" applyFill="1" applyBorder="1" applyAlignment="1">
      <alignment vertical="center" wrapText="1"/>
    </xf>
    <xf numFmtId="0" fontId="4" fillId="13" borderId="30" xfId="0" applyFont="1" applyFill="1" applyBorder="1" applyAlignment="1">
      <alignment vertical="center"/>
    </xf>
    <xf numFmtId="0" fontId="22" fillId="13" borderId="31" xfId="0" applyFont="1" applyFill="1" applyBorder="1" applyAlignment="1">
      <alignment vertical="center" wrapText="1"/>
    </xf>
    <xf numFmtId="0" fontId="23" fillId="13" borderId="31" xfId="0" applyFont="1" applyFill="1" applyBorder="1" applyAlignment="1">
      <alignment vertical="center" wrapText="1"/>
    </xf>
    <xf numFmtId="0" fontId="5" fillId="13" borderId="31" xfId="0" applyFont="1" applyFill="1" applyBorder="1" applyAlignment="1">
      <alignment vertical="center"/>
    </xf>
    <xf numFmtId="0" fontId="10" fillId="13" borderId="27" xfId="0" applyFont="1" applyFill="1" applyBorder="1" applyAlignment="1">
      <alignment horizontal="center" vertical="center" wrapText="1"/>
    </xf>
    <xf numFmtId="0" fontId="10" fillId="13" borderId="38" xfId="0" applyFont="1" applyFill="1" applyBorder="1" applyAlignment="1">
      <alignment horizontal="center" vertical="center" wrapText="1"/>
    </xf>
    <xf numFmtId="0" fontId="10" fillId="13" borderId="28" xfId="0" applyFont="1" applyFill="1" applyBorder="1" applyAlignment="1">
      <alignment horizontal="center" vertical="center" wrapText="1"/>
    </xf>
    <xf numFmtId="0" fontId="10" fillId="13" borderId="43" xfId="0" applyFont="1" applyFill="1" applyBorder="1" applyAlignment="1">
      <alignment horizontal="center" vertical="center" wrapText="1"/>
    </xf>
    <xf numFmtId="0" fontId="10" fillId="13" borderId="31" xfId="0" applyFont="1" applyFill="1" applyBorder="1" applyAlignment="1">
      <alignment horizontal="center" vertical="center" wrapText="1"/>
    </xf>
    <xf numFmtId="0" fontId="10" fillId="13" borderId="2" xfId="0" applyFont="1" applyFill="1" applyBorder="1" applyAlignment="1">
      <alignment horizontal="center" vertical="center" wrapText="1"/>
    </xf>
    <xf numFmtId="10" fontId="2" fillId="13" borderId="4" xfId="0" applyNumberFormat="1" applyFont="1" applyFill="1" applyBorder="1" applyAlignment="1">
      <alignment horizontal="center" vertical="center" wrapText="1"/>
    </xf>
    <xf numFmtId="4" fontId="2" fillId="13" borderId="7" xfId="0" applyNumberFormat="1" applyFont="1" applyFill="1" applyBorder="1" applyAlignment="1">
      <alignment horizontal="center" vertical="center" wrapText="1"/>
    </xf>
    <xf numFmtId="4" fontId="2" fillId="13" borderId="45" xfId="1" applyNumberFormat="1" applyFont="1" applyFill="1" applyBorder="1" applyAlignment="1">
      <alignment horizontal="center" vertical="center" wrapText="1"/>
    </xf>
    <xf numFmtId="10" fontId="2" fillId="13" borderId="45" xfId="0" applyNumberFormat="1" applyFont="1" applyFill="1" applyBorder="1" applyAlignment="1">
      <alignment horizontal="center" vertical="center" wrapText="1"/>
    </xf>
    <xf numFmtId="10" fontId="2" fillId="13" borderId="64" xfId="0" applyNumberFormat="1" applyFont="1" applyFill="1" applyBorder="1" applyAlignment="1">
      <alignment horizontal="center" vertical="center" wrapText="1"/>
    </xf>
    <xf numFmtId="4" fontId="2" fillId="13" borderId="60" xfId="1" applyNumberFormat="1" applyFont="1" applyFill="1" applyBorder="1" applyAlignment="1">
      <alignment vertical="center" wrapText="1"/>
    </xf>
    <xf numFmtId="1" fontId="4" fillId="13" borderId="0" xfId="0" applyNumberFormat="1" applyFont="1" applyFill="1" applyAlignment="1">
      <alignment horizontal="left" vertical="center"/>
    </xf>
    <xf numFmtId="164" fontId="5" fillId="13" borderId="0" xfId="0" applyNumberFormat="1" applyFont="1" applyFill="1" applyAlignment="1">
      <alignment horizontal="left" vertical="center"/>
    </xf>
    <xf numFmtId="0" fontId="5" fillId="13" borderId="0" xfId="0" applyFont="1" applyFill="1" applyAlignment="1">
      <alignment horizontal="left" vertical="center"/>
    </xf>
    <xf numFmtId="0" fontId="5" fillId="13" borderId="0" xfId="0" applyFont="1" applyFill="1" applyAlignment="1">
      <alignment horizontal="center" vertical="center"/>
    </xf>
    <xf numFmtId="44" fontId="5" fillId="13" borderId="0" xfId="1" applyFont="1" applyFill="1" applyAlignment="1">
      <alignment horizontal="left" vertical="center"/>
    </xf>
    <xf numFmtId="4" fontId="5" fillId="13" borderId="0" xfId="0" applyNumberFormat="1" applyFont="1" applyFill="1" applyAlignment="1">
      <alignment horizontal="center" vertical="center"/>
    </xf>
    <xf numFmtId="4" fontId="5" fillId="13" borderId="0" xfId="0" applyNumberFormat="1" applyFont="1" applyFill="1" applyAlignment="1">
      <alignment horizontal="left" vertical="center"/>
    </xf>
    <xf numFmtId="10" fontId="5" fillId="13" borderId="0" xfId="0" applyNumberFormat="1" applyFont="1" applyFill="1" applyAlignment="1">
      <alignment horizontal="left" vertical="center"/>
    </xf>
    <xf numFmtId="4" fontId="5" fillId="13" borderId="0" xfId="1" applyNumberFormat="1" applyFont="1" applyFill="1" applyAlignment="1">
      <alignment horizontal="left" vertical="center"/>
    </xf>
    <xf numFmtId="9" fontId="3" fillId="13" borderId="1" xfId="0" applyNumberFormat="1" applyFont="1" applyFill="1" applyBorder="1" applyAlignment="1">
      <alignment vertical="center" wrapText="1"/>
    </xf>
    <xf numFmtId="9" fontId="3" fillId="13" borderId="7" xfId="0" applyNumberFormat="1" applyFont="1" applyFill="1" applyBorder="1" applyAlignment="1">
      <alignment vertical="center" wrapText="1"/>
    </xf>
    <xf numFmtId="4" fontId="2" fillId="13" borderId="4" xfId="1" applyNumberFormat="1" applyFont="1" applyFill="1" applyBorder="1" applyAlignment="1">
      <alignment vertical="center" wrapText="1"/>
    </xf>
    <xf numFmtId="4" fontId="2" fillId="13" borderId="5" xfId="1" applyNumberFormat="1" applyFont="1" applyFill="1" applyBorder="1" applyAlignment="1">
      <alignment vertical="center" wrapText="1"/>
    </xf>
    <xf numFmtId="4" fontId="2" fillId="13" borderId="1" xfId="1" applyNumberFormat="1" applyFont="1" applyFill="1" applyBorder="1" applyAlignment="1">
      <alignment vertical="center" wrapText="1"/>
    </xf>
    <xf numFmtId="0" fontId="0" fillId="13" borderId="0" xfId="0" applyFill="1" applyAlignment="1">
      <alignment vertical="center"/>
    </xf>
    <xf numFmtId="3" fontId="0" fillId="13" borderId="0" xfId="0" applyNumberFormat="1" applyFill="1" applyAlignment="1">
      <alignment horizontal="right" vertical="center"/>
    </xf>
    <xf numFmtId="3" fontId="0" fillId="13" borderId="0" xfId="0" applyNumberFormat="1" applyFill="1" applyAlignment="1">
      <alignment vertical="center"/>
    </xf>
    <xf numFmtId="3" fontId="13" fillId="6" borderId="25" xfId="0" applyNumberFormat="1" applyFont="1" applyFill="1" applyBorder="1" applyAlignment="1" applyProtection="1">
      <alignment vertical="center" wrapText="1"/>
      <protection locked="0"/>
    </xf>
    <xf numFmtId="14" fontId="0" fillId="6" borderId="46" xfId="0" applyNumberFormat="1" applyFill="1" applyBorder="1" applyAlignment="1" applyProtection="1">
      <alignment vertical="center" wrapText="1"/>
      <protection locked="0"/>
    </xf>
    <xf numFmtId="3" fontId="0" fillId="6" borderId="26" xfId="0" applyNumberFormat="1" applyFill="1" applyBorder="1" applyAlignment="1" applyProtection="1">
      <alignment vertical="center"/>
      <protection locked="0"/>
    </xf>
    <xf numFmtId="0" fontId="0" fillId="6" borderId="26" xfId="0" applyFill="1" applyBorder="1" applyAlignment="1" applyProtection="1">
      <alignment vertical="center" wrapText="1"/>
      <protection locked="0"/>
    </xf>
    <xf numFmtId="3" fontId="13" fillId="6" borderId="15" xfId="0" applyNumberFormat="1" applyFont="1" applyFill="1" applyBorder="1" applyAlignment="1" applyProtection="1">
      <alignment vertical="center" wrapText="1"/>
      <protection locked="0"/>
    </xf>
    <xf numFmtId="14" fontId="0" fillId="6" borderId="47" xfId="0" applyNumberFormat="1" applyFill="1" applyBorder="1" applyAlignment="1" applyProtection="1">
      <alignment vertical="center" wrapText="1"/>
      <protection locked="0"/>
    </xf>
    <xf numFmtId="3" fontId="0" fillId="6" borderId="45" xfId="0" applyNumberFormat="1" applyFill="1" applyBorder="1" applyAlignment="1" applyProtection="1">
      <alignment vertical="center"/>
      <protection locked="0"/>
    </xf>
    <xf numFmtId="0" fontId="0" fillId="6" borderId="45" xfId="0" applyFill="1" applyBorder="1" applyAlignment="1" applyProtection="1">
      <alignment vertical="center" wrapText="1"/>
      <protection locked="0"/>
    </xf>
    <xf numFmtId="3" fontId="26" fillId="6" borderId="44" xfId="0" applyNumberFormat="1" applyFont="1" applyFill="1" applyBorder="1" applyAlignment="1" applyProtection="1">
      <alignment vertical="center" wrapText="1"/>
      <protection locked="0"/>
    </xf>
    <xf numFmtId="3" fontId="10" fillId="6" borderId="6" xfId="0" applyNumberFormat="1" applyFont="1" applyFill="1" applyBorder="1" applyAlignment="1" applyProtection="1">
      <alignment vertical="center"/>
      <protection locked="0"/>
    </xf>
    <xf numFmtId="14" fontId="0" fillId="6" borderId="18" xfId="0" applyNumberFormat="1" applyFill="1" applyBorder="1" applyAlignment="1" applyProtection="1">
      <alignment vertical="center" wrapText="1"/>
      <protection locked="0"/>
    </xf>
    <xf numFmtId="3" fontId="0" fillId="6" borderId="7" xfId="0" applyNumberFormat="1" applyFill="1" applyBorder="1" applyAlignment="1" applyProtection="1">
      <alignment vertical="center"/>
      <protection locked="0"/>
    </xf>
    <xf numFmtId="0" fontId="0" fillId="6" borderId="7" xfId="0" applyFill="1" applyBorder="1" applyAlignment="1" applyProtection="1">
      <alignment vertical="center" wrapText="1"/>
      <protection locked="0"/>
    </xf>
    <xf numFmtId="4" fontId="0" fillId="6" borderId="42" xfId="0" applyNumberFormat="1" applyFill="1" applyBorder="1" applyAlignment="1" applyProtection="1">
      <alignment vertical="center"/>
      <protection locked="0"/>
    </xf>
    <xf numFmtId="4" fontId="0" fillId="6" borderId="8" xfId="0" applyNumberFormat="1" applyFill="1" applyBorder="1" applyAlignment="1" applyProtection="1">
      <alignment vertical="center"/>
      <protection locked="0"/>
    </xf>
    <xf numFmtId="14" fontId="21" fillId="0" borderId="0" xfId="0" applyNumberFormat="1" applyFont="1" applyAlignment="1" applyProtection="1">
      <alignment horizontal="center" vertical="center"/>
      <protection locked="0"/>
    </xf>
    <xf numFmtId="0" fontId="20" fillId="0" borderId="0" xfId="0" applyFont="1" applyAlignment="1" applyProtection="1">
      <alignment horizontal="left" vertical="center"/>
      <protection locked="0"/>
    </xf>
    <xf numFmtId="168" fontId="13" fillId="6" borderId="6" xfId="0" applyNumberFormat="1" applyFont="1" applyFill="1" applyBorder="1" applyAlignment="1" applyProtection="1">
      <alignment horizontal="center" vertical="center"/>
      <protection locked="0"/>
    </xf>
    <xf numFmtId="168" fontId="13" fillId="6" borderId="7" xfId="0" applyNumberFormat="1" applyFont="1" applyFill="1" applyBorder="1" applyAlignment="1" applyProtection="1">
      <alignment horizontal="center" vertical="center"/>
      <protection locked="0"/>
    </xf>
    <xf numFmtId="168" fontId="13" fillId="6" borderId="8" xfId="0" applyNumberFormat="1" applyFont="1" applyFill="1" applyBorder="1" applyAlignment="1" applyProtection="1">
      <alignment horizontal="center" vertical="center"/>
      <protection locked="0"/>
    </xf>
    <xf numFmtId="167" fontId="27" fillId="0" borderId="0" xfId="0" applyNumberFormat="1" applyFont="1" applyAlignment="1">
      <alignment horizontal="center" vertical="center"/>
    </xf>
    <xf numFmtId="170" fontId="28" fillId="0" borderId="0" xfId="0" applyNumberFormat="1" applyFont="1" applyAlignment="1">
      <alignment vertical="center" wrapText="1"/>
    </xf>
    <xf numFmtId="10" fontId="3" fillId="6" borderId="4" xfId="1" applyNumberFormat="1" applyFont="1" applyFill="1" applyBorder="1" applyAlignment="1" applyProtection="1">
      <alignment vertical="center" wrapText="1"/>
      <protection locked="0"/>
    </xf>
    <xf numFmtId="10" fontId="3" fillId="6" borderId="26" xfId="1" applyNumberFormat="1" applyFont="1" applyFill="1" applyBorder="1" applyAlignment="1" applyProtection="1">
      <alignment vertical="center" wrapText="1"/>
      <protection locked="0"/>
    </xf>
    <xf numFmtId="10" fontId="3" fillId="6" borderId="1" xfId="1" applyNumberFormat="1" applyFont="1" applyFill="1" applyBorder="1" applyAlignment="1" applyProtection="1">
      <alignment vertical="center" wrapText="1"/>
      <protection locked="0"/>
    </xf>
    <xf numFmtId="10" fontId="3" fillId="6" borderId="7" xfId="1" applyNumberFormat="1" applyFont="1" applyFill="1" applyBorder="1" applyAlignment="1" applyProtection="1">
      <alignment vertical="center" wrapText="1"/>
      <protection locked="0"/>
    </xf>
    <xf numFmtId="9" fontId="3" fillId="6" borderId="13" xfId="0" applyNumberFormat="1" applyFont="1" applyFill="1" applyBorder="1" applyAlignment="1" applyProtection="1">
      <alignment vertical="center" wrapText="1"/>
      <protection locked="0"/>
    </xf>
    <xf numFmtId="9" fontId="3" fillId="6" borderId="48" xfId="0" applyNumberFormat="1" applyFont="1" applyFill="1" applyBorder="1" applyAlignment="1" applyProtection="1">
      <alignment vertical="center" wrapText="1"/>
      <protection locked="0"/>
    </xf>
    <xf numFmtId="9" fontId="3" fillId="6" borderId="17" xfId="0" applyNumberFormat="1" applyFont="1" applyFill="1" applyBorder="1" applyAlignment="1" applyProtection="1">
      <alignment vertical="center" wrapText="1"/>
      <protection locked="0"/>
    </xf>
    <xf numFmtId="9" fontId="3" fillId="0" borderId="5" xfId="0" applyNumberFormat="1" applyFont="1" applyBorder="1" applyAlignment="1">
      <alignment vertical="center" wrapText="1"/>
    </xf>
    <xf numFmtId="9" fontId="3" fillId="0" borderId="16" xfId="0" applyNumberFormat="1" applyFont="1" applyBorder="1" applyAlignment="1">
      <alignment vertical="center" wrapText="1"/>
    </xf>
    <xf numFmtId="9" fontId="3" fillId="0" borderId="8" xfId="0" applyNumberFormat="1" applyFont="1" applyBorder="1" applyAlignment="1">
      <alignment vertical="center" wrapText="1"/>
    </xf>
    <xf numFmtId="4" fontId="0" fillId="6" borderId="17" xfId="0" applyNumberFormat="1" applyFill="1" applyBorder="1" applyAlignment="1" applyProtection="1">
      <alignment vertical="center"/>
      <protection locked="0"/>
    </xf>
    <xf numFmtId="4" fontId="0" fillId="6" borderId="77" xfId="0" applyNumberFormat="1" applyFill="1" applyBorder="1" applyAlignment="1" applyProtection="1">
      <alignment vertical="center"/>
      <protection locked="0"/>
    </xf>
    <xf numFmtId="4" fontId="0" fillId="6" borderId="40" xfId="0" applyNumberFormat="1" applyFill="1" applyBorder="1" applyAlignment="1" applyProtection="1">
      <alignment vertical="center"/>
      <protection locked="0"/>
    </xf>
    <xf numFmtId="3" fontId="0" fillId="6" borderId="77" xfId="0" applyNumberFormat="1" applyFill="1" applyBorder="1" applyAlignment="1" applyProtection="1">
      <alignment horizontal="center" vertical="center"/>
      <protection locked="0"/>
    </xf>
    <xf numFmtId="3" fontId="0" fillId="6" borderId="40" xfId="0" applyNumberFormat="1" applyFill="1" applyBorder="1" applyAlignment="1" applyProtection="1">
      <alignment horizontal="center" vertical="center"/>
      <protection locked="0"/>
    </xf>
    <xf numFmtId="4" fontId="0" fillId="6" borderId="39" xfId="0" applyNumberFormat="1" applyFill="1" applyBorder="1" applyAlignment="1" applyProtection="1">
      <alignment vertical="center"/>
      <protection locked="0"/>
    </xf>
    <xf numFmtId="4" fontId="0" fillId="0" borderId="3" xfId="0" applyNumberFormat="1" applyBorder="1" applyAlignment="1">
      <alignment vertical="center"/>
    </xf>
    <xf numFmtId="4" fontId="0" fillId="0" borderId="5" xfId="0" applyNumberFormat="1" applyBorder="1" applyAlignment="1">
      <alignment vertical="center"/>
    </xf>
    <xf numFmtId="4" fontId="0" fillId="0" borderId="15" xfId="0" applyNumberFormat="1" applyBorder="1" applyAlignment="1">
      <alignment vertical="center"/>
    </xf>
    <xf numFmtId="4" fontId="0" fillId="0" borderId="16" xfId="0" applyNumberFormat="1" applyBorder="1" applyAlignment="1">
      <alignment vertical="center"/>
    </xf>
    <xf numFmtId="4" fontId="0" fillId="0" borderId="6" xfId="0" applyNumberFormat="1" applyBorder="1" applyAlignment="1">
      <alignment vertical="center"/>
    </xf>
    <xf numFmtId="4" fontId="0" fillId="0" borderId="8" xfId="0" applyNumberFormat="1" applyBorder="1" applyAlignment="1">
      <alignment vertical="center"/>
    </xf>
    <xf numFmtId="4" fontId="2" fillId="13" borderId="26" xfId="1" applyNumberFormat="1" applyFont="1" applyFill="1" applyBorder="1" applyAlignment="1" applyProtection="1">
      <alignment horizontal="right" vertical="center" wrapText="1"/>
      <protection locked="0"/>
    </xf>
    <xf numFmtId="4" fontId="2" fillId="13" borderId="1" xfId="1" applyNumberFormat="1" applyFont="1" applyFill="1" applyBorder="1" applyAlignment="1" applyProtection="1">
      <alignment horizontal="right" vertical="center" wrapText="1"/>
      <protection locked="0"/>
    </xf>
    <xf numFmtId="4" fontId="2" fillId="13" borderId="16" xfId="1" applyNumberFormat="1" applyFont="1" applyFill="1" applyBorder="1" applyAlignment="1">
      <alignment vertical="center" wrapText="1"/>
    </xf>
    <xf numFmtId="9" fontId="3" fillId="17" borderId="4" xfId="0" applyNumberFormat="1" applyFont="1" applyFill="1" applyBorder="1" applyAlignment="1" applyProtection="1">
      <alignment vertical="center" wrapText="1"/>
      <protection locked="0"/>
    </xf>
    <xf numFmtId="9" fontId="3" fillId="17" borderId="4" xfId="0" applyNumberFormat="1" applyFont="1" applyFill="1" applyBorder="1" applyAlignment="1">
      <alignment vertical="center" wrapText="1"/>
    </xf>
    <xf numFmtId="9" fontId="3" fillId="17" borderId="26" xfId="0" applyNumberFormat="1" applyFont="1" applyFill="1" applyBorder="1" applyAlignment="1" applyProtection="1">
      <alignment vertical="center" wrapText="1"/>
      <protection locked="0"/>
    </xf>
    <xf numFmtId="9" fontId="3" fillId="17" borderId="1" xfId="0" applyNumberFormat="1" applyFont="1" applyFill="1" applyBorder="1" applyAlignment="1">
      <alignment vertical="center" wrapText="1"/>
    </xf>
    <xf numFmtId="9" fontId="3" fillId="20" borderId="4" xfId="0" applyNumberFormat="1" applyFont="1" applyFill="1" applyBorder="1" applyAlignment="1">
      <alignment vertical="center" wrapText="1"/>
    </xf>
    <xf numFmtId="9" fontId="3" fillId="20" borderId="1" xfId="0" applyNumberFormat="1" applyFont="1" applyFill="1" applyBorder="1" applyAlignment="1">
      <alignment vertical="center" wrapText="1"/>
    </xf>
    <xf numFmtId="9" fontId="3" fillId="20" borderId="26" xfId="0" applyNumberFormat="1" applyFont="1" applyFill="1" applyBorder="1" applyAlignment="1">
      <alignment vertical="center" wrapText="1"/>
    </xf>
    <xf numFmtId="1" fontId="3" fillId="0" borderId="25" xfId="0" applyNumberFormat="1" applyFont="1" applyBorder="1" applyAlignment="1" applyProtection="1">
      <alignment horizontal="left" vertical="center" wrapText="1"/>
      <protection locked="0"/>
    </xf>
    <xf numFmtId="0" fontId="45" fillId="0" borderId="64" xfId="2" applyFont="1" applyBorder="1" applyAlignment="1" applyProtection="1">
      <protection locked="0"/>
    </xf>
    <xf numFmtId="0" fontId="46" fillId="0" borderId="0" xfId="0" applyFont="1" applyProtection="1">
      <protection locked="0"/>
    </xf>
    <xf numFmtId="165" fontId="47" fillId="0" borderId="65" xfId="0" applyNumberFormat="1" applyFont="1" applyBorder="1" applyAlignment="1" applyProtection="1">
      <alignment horizontal="left" vertical="center"/>
      <protection locked="0"/>
    </xf>
    <xf numFmtId="0" fontId="0" fillId="15" borderId="0" xfId="0" applyFill="1" applyAlignment="1">
      <alignment horizontal="center" vertical="center"/>
    </xf>
    <xf numFmtId="2" fontId="0" fillId="6" borderId="3" xfId="0" applyNumberFormat="1" applyFill="1" applyBorder="1" applyAlignment="1" applyProtection="1">
      <alignment horizontal="center" vertical="center"/>
      <protection locked="0"/>
    </xf>
    <xf numFmtId="2" fontId="0" fillId="6" borderId="4" xfId="0" applyNumberFormat="1" applyFill="1" applyBorder="1" applyAlignment="1" applyProtection="1">
      <alignment horizontal="center" vertical="center"/>
      <protection locked="0"/>
    </xf>
    <xf numFmtId="2" fontId="0" fillId="6" borderId="25" xfId="0" applyNumberFormat="1" applyFill="1" applyBorder="1" applyAlignment="1" applyProtection="1">
      <alignment horizontal="center" vertical="center"/>
      <protection locked="0"/>
    </xf>
    <xf numFmtId="2" fontId="0" fillId="6" borderId="1" xfId="0" applyNumberFormat="1" applyFill="1" applyBorder="1" applyAlignment="1" applyProtection="1">
      <alignment horizontal="center" vertical="center"/>
      <protection locked="0"/>
    </xf>
    <xf numFmtId="2" fontId="0" fillId="6" borderId="15" xfId="0" applyNumberFormat="1" applyFill="1" applyBorder="1" applyAlignment="1" applyProtection="1">
      <alignment horizontal="center" vertical="center"/>
      <protection locked="0"/>
    </xf>
    <xf numFmtId="2" fontId="10" fillId="8" borderId="27" xfId="0" applyNumberFormat="1" applyFont="1" applyFill="1" applyBorder="1" applyAlignment="1">
      <alignment horizontal="center" vertical="center"/>
    </xf>
    <xf numFmtId="2" fontId="10" fillId="8" borderId="28" xfId="0" applyNumberFormat="1" applyFont="1" applyFill="1" applyBorder="1" applyAlignment="1">
      <alignment horizontal="center" vertical="center"/>
    </xf>
    <xf numFmtId="10" fontId="3" fillId="8" borderId="1" xfId="0" applyNumberFormat="1" applyFont="1" applyFill="1" applyBorder="1" applyAlignment="1">
      <alignment vertical="center" wrapText="1"/>
    </xf>
    <xf numFmtId="2" fontId="0" fillId="6" borderId="5" xfId="0" applyNumberFormat="1" applyFill="1" applyBorder="1" applyAlignment="1" applyProtection="1">
      <alignment horizontal="center" vertical="center"/>
      <protection locked="0"/>
    </xf>
    <xf numFmtId="2" fontId="0" fillId="6" borderId="16" xfId="0" applyNumberFormat="1" applyFill="1" applyBorder="1" applyAlignment="1" applyProtection="1">
      <alignment horizontal="center" vertical="center"/>
      <protection locked="0"/>
    </xf>
    <xf numFmtId="2" fontId="0" fillId="6" borderId="44" xfId="0" applyNumberFormat="1" applyFill="1" applyBorder="1" applyAlignment="1" applyProtection="1">
      <alignment horizontal="center" vertical="center"/>
      <protection locked="0"/>
    </xf>
    <xf numFmtId="2" fontId="0" fillId="6" borderId="45" xfId="0" applyNumberFormat="1" applyFill="1" applyBorder="1" applyAlignment="1" applyProtection="1">
      <alignment horizontal="center" vertical="center"/>
      <protection locked="0"/>
    </xf>
    <xf numFmtId="2" fontId="0" fillId="6" borderId="50" xfId="0" applyNumberFormat="1" applyFill="1" applyBorder="1" applyAlignment="1" applyProtection="1">
      <alignment horizontal="center" vertical="center"/>
      <protection locked="0"/>
    </xf>
    <xf numFmtId="2" fontId="0" fillId="6" borderId="6" xfId="0" applyNumberFormat="1" applyFill="1" applyBorder="1" applyAlignment="1" applyProtection="1">
      <alignment horizontal="center" vertical="center"/>
      <protection locked="0"/>
    </xf>
    <xf numFmtId="2" fontId="0" fillId="6" borderId="7" xfId="0" applyNumberFormat="1" applyFill="1" applyBorder="1" applyAlignment="1" applyProtection="1">
      <alignment horizontal="center" vertical="center"/>
      <protection locked="0"/>
    </xf>
    <xf numFmtId="2" fontId="0" fillId="6" borderId="8" xfId="0" applyNumberFormat="1" applyFill="1" applyBorder="1" applyAlignment="1" applyProtection="1">
      <alignment horizontal="center" vertical="center"/>
      <protection locked="0"/>
    </xf>
    <xf numFmtId="2" fontId="10" fillId="5" borderId="27" xfId="0" applyNumberFormat="1" applyFont="1" applyFill="1" applyBorder="1" applyAlignment="1">
      <alignment horizontal="center" vertical="center"/>
    </xf>
    <xf numFmtId="2" fontId="10" fillId="5" borderId="28" xfId="0" applyNumberFormat="1" applyFont="1" applyFill="1" applyBorder="1" applyAlignment="1">
      <alignment horizontal="center" vertical="center"/>
    </xf>
    <xf numFmtId="2" fontId="10" fillId="8" borderId="29" xfId="0" applyNumberFormat="1" applyFont="1" applyFill="1" applyBorder="1" applyAlignment="1">
      <alignment horizontal="center" vertical="center"/>
    </xf>
    <xf numFmtId="10" fontId="3" fillId="8" borderId="68" xfId="0" applyNumberFormat="1" applyFont="1" applyFill="1" applyBorder="1" applyAlignment="1">
      <alignment vertical="center" wrapText="1"/>
    </xf>
    <xf numFmtId="2" fontId="10" fillId="5" borderId="29" xfId="0" applyNumberFormat="1" applyFont="1" applyFill="1" applyBorder="1" applyAlignment="1">
      <alignment horizontal="center" vertical="center"/>
    </xf>
    <xf numFmtId="10" fontId="3" fillId="8" borderId="26" xfId="0" applyNumberFormat="1" applyFont="1" applyFill="1" applyBorder="1" applyAlignment="1">
      <alignment vertical="center" wrapText="1"/>
    </xf>
    <xf numFmtId="10" fontId="3" fillId="0" borderId="20" xfId="0" applyNumberFormat="1" applyFont="1" applyBorder="1" applyAlignment="1">
      <alignment vertical="center" wrapText="1"/>
    </xf>
    <xf numFmtId="10" fontId="3" fillId="0" borderId="1" xfId="0" applyNumberFormat="1" applyFont="1" applyBorder="1" applyAlignment="1">
      <alignment vertical="center" wrapText="1"/>
    </xf>
    <xf numFmtId="10" fontId="3" fillId="0" borderId="72" xfId="0" applyNumberFormat="1" applyFont="1" applyBorder="1" applyAlignment="1">
      <alignment vertical="center" wrapText="1"/>
    </xf>
    <xf numFmtId="10" fontId="3" fillId="0" borderId="68" xfId="0" applyNumberFormat="1" applyFont="1" applyBorder="1" applyAlignment="1">
      <alignment vertical="center" wrapText="1"/>
    </xf>
    <xf numFmtId="0" fontId="48" fillId="0" borderId="0" xfId="0" applyFont="1"/>
    <xf numFmtId="4" fontId="37" fillId="0" borderId="72" xfId="1" applyNumberFormat="1" applyFont="1" applyBorder="1" applyAlignment="1">
      <alignment vertical="center" wrapText="1"/>
    </xf>
    <xf numFmtId="2" fontId="10" fillId="19" borderId="27" xfId="0" applyNumberFormat="1" applyFont="1" applyFill="1" applyBorder="1" applyAlignment="1">
      <alignment horizontal="center" vertical="center"/>
    </xf>
    <xf numFmtId="2" fontId="10" fillId="19" borderId="28" xfId="0" applyNumberFormat="1" applyFont="1" applyFill="1" applyBorder="1" applyAlignment="1">
      <alignment horizontal="center" vertical="center"/>
    </xf>
    <xf numFmtId="2" fontId="10" fillId="19" borderId="29" xfId="0" applyNumberFormat="1" applyFont="1" applyFill="1" applyBorder="1" applyAlignment="1">
      <alignment horizontal="center" vertical="center"/>
    </xf>
    <xf numFmtId="0" fontId="44" fillId="0" borderId="0" xfId="0" applyFont="1"/>
    <xf numFmtId="17" fontId="49" fillId="19" borderId="35" xfId="2" applyNumberFormat="1" applyFont="1" applyFill="1" applyBorder="1" applyAlignment="1">
      <alignment horizontal="left" vertical="center" wrapText="1"/>
    </xf>
    <xf numFmtId="0" fontId="30" fillId="19" borderId="5" xfId="0" applyFont="1" applyFill="1" applyBorder="1" applyAlignment="1">
      <alignment horizontal="left" vertical="center" wrapText="1"/>
    </xf>
    <xf numFmtId="0" fontId="30" fillId="19" borderId="16" xfId="0" applyFont="1" applyFill="1" applyBorder="1" applyAlignment="1">
      <alignment horizontal="left" vertical="center" wrapText="1"/>
    </xf>
    <xf numFmtId="0" fontId="30" fillId="19" borderId="8" xfId="0" applyFont="1" applyFill="1" applyBorder="1" applyAlignment="1">
      <alignment horizontal="left" vertical="center" wrapText="1"/>
    </xf>
    <xf numFmtId="10" fontId="3" fillId="19" borderId="1" xfId="0" applyNumberFormat="1" applyFont="1" applyFill="1" applyBorder="1" applyAlignment="1">
      <alignment vertical="center" wrapText="1"/>
    </xf>
    <xf numFmtId="10" fontId="3" fillId="19" borderId="16" xfId="0" applyNumberFormat="1" applyFont="1" applyFill="1" applyBorder="1" applyAlignment="1">
      <alignment vertical="center" wrapText="1"/>
    </xf>
    <xf numFmtId="10" fontId="3" fillId="19" borderId="68" xfId="0" applyNumberFormat="1" applyFont="1" applyFill="1" applyBorder="1" applyAlignment="1">
      <alignment vertical="center" wrapText="1"/>
    </xf>
    <xf numFmtId="10" fontId="3" fillId="19" borderId="70" xfId="0" applyNumberFormat="1" applyFont="1" applyFill="1" applyBorder="1" applyAlignment="1">
      <alignment vertical="center" wrapText="1"/>
    </xf>
    <xf numFmtId="0" fontId="36" fillId="0" borderId="4" xfId="2" applyBorder="1" applyAlignment="1">
      <alignment vertical="center" wrapText="1"/>
    </xf>
    <xf numFmtId="1" fontId="28" fillId="0" borderId="0" xfId="0" applyNumberFormat="1" applyFont="1" applyAlignment="1">
      <alignment horizontal="left" vertical="center" wrapText="1"/>
    </xf>
    <xf numFmtId="170" fontId="28" fillId="0" borderId="0" xfId="0" applyNumberFormat="1" applyFont="1" applyAlignment="1">
      <alignment horizontal="left" vertical="center" wrapText="1"/>
    </xf>
    <xf numFmtId="1" fontId="2" fillId="10" borderId="9" xfId="0" applyNumberFormat="1" applyFont="1" applyFill="1" applyBorder="1" applyAlignment="1">
      <alignment horizontal="right" vertical="center" wrapText="1"/>
    </xf>
    <xf numFmtId="1" fontId="2" fillId="10" borderId="34" xfId="0" applyNumberFormat="1" applyFont="1" applyFill="1" applyBorder="1" applyAlignment="1">
      <alignment horizontal="right" vertical="center" wrapText="1"/>
    </xf>
    <xf numFmtId="4" fontId="2" fillId="7" borderId="68" xfId="1" applyNumberFormat="1" applyFont="1" applyFill="1" applyBorder="1" applyAlignment="1">
      <alignment vertical="center" wrapText="1"/>
    </xf>
    <xf numFmtId="4" fontId="2" fillId="7" borderId="26" xfId="1" applyNumberFormat="1" applyFont="1" applyFill="1" applyBorder="1" applyAlignment="1">
      <alignment vertical="center" wrapText="1"/>
    </xf>
    <xf numFmtId="168" fontId="26" fillId="7" borderId="8" xfId="0" applyNumberFormat="1" applyFont="1" applyFill="1" applyBorder="1" applyAlignment="1">
      <alignment horizontal="center" vertical="center"/>
    </xf>
    <xf numFmtId="17" fontId="49" fillId="7" borderId="33" xfId="2" applyNumberFormat="1" applyFont="1" applyFill="1" applyBorder="1" applyAlignment="1">
      <alignment horizontal="left" vertical="center" wrapText="1"/>
    </xf>
    <xf numFmtId="0" fontId="2" fillId="3" borderId="0" xfId="0" applyFont="1" applyFill="1" applyAlignment="1">
      <alignment horizontal="center" vertical="center" wrapText="1"/>
    </xf>
    <xf numFmtId="0" fontId="7" fillId="0" borderId="0" xfId="0" applyFont="1" applyAlignment="1">
      <alignment horizontal="center" vertical="center" wrapText="1"/>
    </xf>
    <xf numFmtId="4" fontId="50" fillId="0" borderId="0" xfId="1" applyNumberFormat="1" applyFont="1" applyFill="1" applyBorder="1" applyAlignment="1">
      <alignment vertical="center" wrapText="1"/>
    </xf>
    <xf numFmtId="10" fontId="3" fillId="0" borderId="67" xfId="0" applyNumberFormat="1" applyFont="1" applyBorder="1" applyAlignment="1">
      <alignment vertical="center" wrapText="1"/>
    </xf>
    <xf numFmtId="4" fontId="3" fillId="0" borderId="81" xfId="1" applyNumberFormat="1" applyFont="1" applyBorder="1" applyAlignment="1">
      <alignment vertical="center" wrapText="1"/>
    </xf>
    <xf numFmtId="4" fontId="3" fillId="0" borderId="82" xfId="1" applyNumberFormat="1" applyFont="1" applyBorder="1" applyAlignment="1">
      <alignment vertical="center" wrapText="1"/>
    </xf>
    <xf numFmtId="4" fontId="3" fillId="0" borderId="41" xfId="1" applyNumberFormat="1" applyFont="1" applyBorder="1" applyAlignment="1">
      <alignment vertical="center" wrapText="1"/>
    </xf>
    <xf numFmtId="4" fontId="3" fillId="0" borderId="80" xfId="1" applyNumberFormat="1" applyFont="1" applyBorder="1" applyAlignment="1">
      <alignment vertical="center" wrapText="1"/>
    </xf>
    <xf numFmtId="4" fontId="2" fillId="3" borderId="30" xfId="1" applyNumberFormat="1" applyFont="1" applyFill="1" applyBorder="1" applyAlignment="1">
      <alignment vertical="center" wrapText="1"/>
    </xf>
    <xf numFmtId="4" fontId="7" fillId="0" borderId="47" xfId="1" applyNumberFormat="1" applyFont="1" applyFill="1" applyBorder="1" applyAlignment="1">
      <alignment horizontal="center" vertical="center" wrapText="1"/>
    </xf>
    <xf numFmtId="4" fontId="37" fillId="0" borderId="20" xfId="1" applyNumberFormat="1" applyFont="1" applyBorder="1" applyAlignment="1">
      <alignment vertical="center" wrapText="1"/>
    </xf>
    <xf numFmtId="4" fontId="37" fillId="0" borderId="46" xfId="1" applyNumberFormat="1" applyFont="1" applyBorder="1" applyAlignment="1">
      <alignment vertical="center" wrapText="1"/>
    </xf>
    <xf numFmtId="4" fontId="37" fillId="0" borderId="47" xfId="1" applyNumberFormat="1" applyFont="1" applyBorder="1" applyAlignment="1">
      <alignment vertical="center" wrapText="1"/>
    </xf>
    <xf numFmtId="4" fontId="37" fillId="0" borderId="32" xfId="1" applyNumberFormat="1" applyFont="1" applyBorder="1" applyAlignment="1">
      <alignment vertical="center" wrapText="1"/>
    </xf>
    <xf numFmtId="4" fontId="3" fillId="0" borderId="16" xfId="1" applyNumberFormat="1" applyFont="1" applyBorder="1" applyAlignment="1">
      <alignment vertical="center" wrapText="1"/>
    </xf>
    <xf numFmtId="4" fontId="3" fillId="0" borderId="66" xfId="1" applyNumberFormat="1" applyFont="1" applyBorder="1" applyAlignment="1">
      <alignment vertical="center" wrapText="1"/>
    </xf>
    <xf numFmtId="4" fontId="3" fillId="0" borderId="50" xfId="1" applyNumberFormat="1" applyFont="1" applyBorder="1" applyAlignment="1">
      <alignment vertical="center" wrapText="1"/>
    </xf>
    <xf numFmtId="4" fontId="2" fillId="3" borderId="29" xfId="1" applyNumberFormat="1" applyFont="1" applyFill="1" applyBorder="1" applyAlignment="1">
      <alignment vertical="center" wrapText="1"/>
    </xf>
    <xf numFmtId="4" fontId="37" fillId="0" borderId="14" xfId="1" applyNumberFormat="1" applyFont="1" applyBorder="1" applyAlignment="1">
      <alignment vertical="center" wrapText="1"/>
    </xf>
    <xf numFmtId="4" fontId="2" fillId="3" borderId="62" xfId="1" applyNumberFormat="1" applyFont="1" applyFill="1" applyBorder="1" applyAlignment="1">
      <alignment horizontal="center" vertical="center" wrapText="1"/>
    </xf>
    <xf numFmtId="4" fontId="2" fillId="3" borderId="8" xfId="1" applyNumberFormat="1" applyFont="1" applyFill="1" applyBorder="1" applyAlignment="1">
      <alignment horizontal="center" vertical="center" wrapText="1"/>
    </xf>
    <xf numFmtId="4" fontId="7" fillId="0" borderId="18" xfId="1" applyNumberFormat="1" applyFont="1" applyFill="1" applyBorder="1" applyAlignment="1">
      <alignment horizontal="center" vertical="center" wrapText="1"/>
    </xf>
    <xf numFmtId="0" fontId="3" fillId="0" borderId="77" xfId="0" applyFont="1" applyBorder="1" applyAlignment="1" applyProtection="1">
      <alignment vertical="center" wrapText="1"/>
      <protection locked="0"/>
    </xf>
    <xf numFmtId="0" fontId="3" fillId="0" borderId="79" xfId="0" applyFont="1" applyBorder="1" applyAlignment="1" applyProtection="1">
      <alignment vertical="center" wrapText="1"/>
      <protection locked="0"/>
    </xf>
    <xf numFmtId="0" fontId="3" fillId="0" borderId="40" xfId="0" applyFont="1" applyBorder="1" applyAlignment="1" applyProtection="1">
      <alignment vertical="center" wrapText="1"/>
      <protection locked="0"/>
    </xf>
    <xf numFmtId="4" fontId="37" fillId="0" borderId="76" xfId="1" applyNumberFormat="1" applyFont="1" applyBorder="1" applyAlignment="1">
      <alignment vertical="center" wrapText="1"/>
    </xf>
    <xf numFmtId="4" fontId="37" fillId="0" borderId="21" xfId="1" applyNumberFormat="1" applyFont="1" applyBorder="1" applyAlignment="1">
      <alignment vertical="center" wrapText="1"/>
    </xf>
    <xf numFmtId="4" fontId="37" fillId="0" borderId="15" xfId="1" applyNumberFormat="1" applyFont="1" applyBorder="1" applyAlignment="1">
      <alignment vertical="center" wrapText="1"/>
    </xf>
    <xf numFmtId="4" fontId="37" fillId="0" borderId="67" xfId="1" applyNumberFormat="1" applyFont="1" applyBorder="1" applyAlignment="1">
      <alignment vertical="center" wrapText="1"/>
    </xf>
    <xf numFmtId="4" fontId="2" fillId="10" borderId="19" xfId="1" applyNumberFormat="1" applyFont="1" applyFill="1" applyBorder="1" applyAlignment="1">
      <alignment vertical="center" wrapText="1"/>
    </xf>
    <xf numFmtId="1" fontId="2" fillId="11" borderId="2" xfId="0" applyNumberFormat="1" applyFont="1" applyFill="1" applyBorder="1" applyAlignment="1">
      <alignment horizontal="right" vertical="center" wrapText="1"/>
    </xf>
    <xf numFmtId="4" fontId="2" fillId="11" borderId="2" xfId="1" applyNumberFormat="1" applyFont="1" applyFill="1" applyBorder="1" applyAlignment="1">
      <alignment vertical="center" wrapText="1"/>
    </xf>
    <xf numFmtId="4" fontId="3" fillId="0" borderId="2" xfId="1" applyNumberFormat="1" applyFont="1" applyBorder="1" applyAlignment="1">
      <alignment vertical="center" wrapText="1"/>
    </xf>
    <xf numFmtId="4" fontId="2" fillId="3" borderId="37" xfId="1" applyNumberFormat="1" applyFont="1" applyFill="1" applyBorder="1" applyAlignment="1">
      <alignment vertical="center" wrapText="1"/>
    </xf>
    <xf numFmtId="4" fontId="37" fillId="0" borderId="18" xfId="1" applyNumberFormat="1" applyFont="1" applyBorder="1" applyAlignment="1">
      <alignment vertical="center" wrapText="1"/>
    </xf>
    <xf numFmtId="4" fontId="2" fillId="3" borderId="60" xfId="1" applyNumberFormat="1" applyFont="1" applyFill="1" applyBorder="1" applyAlignment="1">
      <alignment vertical="center" wrapText="1"/>
    </xf>
    <xf numFmtId="3" fontId="3" fillId="4" borderId="49" xfId="0" applyNumberFormat="1" applyFont="1" applyFill="1" applyBorder="1" applyAlignment="1">
      <alignment vertical="center" wrapText="1"/>
    </xf>
    <xf numFmtId="4" fontId="2" fillId="10" borderId="2" xfId="1" applyNumberFormat="1" applyFont="1" applyFill="1" applyBorder="1" applyAlignment="1">
      <alignment vertical="center" wrapText="1"/>
    </xf>
    <xf numFmtId="4" fontId="51" fillId="3" borderId="2" xfId="1" applyNumberFormat="1" applyFont="1" applyFill="1" applyBorder="1" applyAlignment="1">
      <alignment vertical="center" wrapText="1"/>
    </xf>
    <xf numFmtId="1" fontId="3" fillId="0" borderId="0" xfId="0" applyNumberFormat="1" applyFont="1" applyAlignment="1">
      <alignment horizontal="left" vertical="center"/>
    </xf>
    <xf numFmtId="43" fontId="3" fillId="0" borderId="1" xfId="3" applyFont="1" applyBorder="1" applyAlignment="1">
      <alignment vertical="center" wrapText="1"/>
    </xf>
    <xf numFmtId="43" fontId="3" fillId="0" borderId="1" xfId="3" applyFont="1" applyBorder="1" applyAlignment="1">
      <alignment horizontal="center" vertical="center" wrapText="1"/>
    </xf>
    <xf numFmtId="43" fontId="3" fillId="0" borderId="1" xfId="0" applyNumberFormat="1" applyFont="1" applyBorder="1" applyAlignment="1">
      <alignment vertical="center" wrapText="1"/>
    </xf>
    <xf numFmtId="1" fontId="3" fillId="0" borderId="19" xfId="0" applyNumberFormat="1" applyFont="1" applyBorder="1" applyAlignment="1">
      <alignment horizontal="left" vertical="center"/>
    </xf>
    <xf numFmtId="164" fontId="3" fillId="0" borderId="20" xfId="0" applyNumberFormat="1" applyFont="1" applyBorder="1" applyAlignment="1">
      <alignment horizontal="left" vertical="center"/>
    </xf>
    <xf numFmtId="164" fontId="3" fillId="0" borderId="20" xfId="0" applyNumberFormat="1" applyFont="1" applyBorder="1" applyAlignment="1">
      <alignment horizontal="center" vertical="center" wrapText="1"/>
    </xf>
    <xf numFmtId="44" fontId="3" fillId="21" borderId="1" xfId="1" applyFont="1" applyFill="1" applyBorder="1" applyAlignment="1">
      <alignment vertical="center" wrapText="1"/>
    </xf>
    <xf numFmtId="0" fontId="3" fillId="21" borderId="1" xfId="0" applyFont="1" applyFill="1" applyBorder="1" applyAlignment="1">
      <alignment horizontal="center" vertical="center" wrapText="1"/>
    </xf>
    <xf numFmtId="0" fontId="3" fillId="0" borderId="0" xfId="0" applyFont="1"/>
    <xf numFmtId="1" fontId="9" fillId="0" borderId="0" xfId="0" applyNumberFormat="1" applyFont="1" applyAlignment="1">
      <alignment horizontal="center" vertical="center" wrapText="1"/>
    </xf>
    <xf numFmtId="9" fontId="3" fillId="7" borderId="53" xfId="0" applyNumberFormat="1" applyFont="1" applyFill="1" applyBorder="1" applyAlignment="1">
      <alignment vertical="center" wrapText="1"/>
    </xf>
    <xf numFmtId="0" fontId="10" fillId="19" borderId="6" xfId="0" applyFont="1" applyFill="1" applyBorder="1" applyAlignment="1">
      <alignment horizontal="center" vertical="center" wrapText="1"/>
    </xf>
    <xf numFmtId="0" fontId="0" fillId="6" borderId="2" xfId="0" applyFill="1" applyBorder="1" applyAlignment="1" applyProtection="1">
      <alignment vertical="center"/>
      <protection locked="0"/>
    </xf>
    <xf numFmtId="0" fontId="30" fillId="7" borderId="13" xfId="0" applyFont="1" applyFill="1" applyBorder="1" applyAlignment="1" applyProtection="1">
      <alignment horizontal="left" vertical="center" wrapText="1"/>
      <protection locked="0"/>
    </xf>
    <xf numFmtId="0" fontId="30" fillId="7" borderId="19" xfId="0" applyFont="1" applyFill="1" applyBorder="1" applyAlignment="1" applyProtection="1">
      <alignment horizontal="left" vertical="center" wrapText="1"/>
      <protection locked="0"/>
    </xf>
    <xf numFmtId="17" fontId="30" fillId="8" borderId="19" xfId="0" applyNumberFormat="1" applyFont="1" applyFill="1" applyBorder="1" applyAlignment="1">
      <alignment horizontal="left" vertical="center" wrapText="1"/>
    </xf>
    <xf numFmtId="4" fontId="3" fillId="0" borderId="70" xfId="1" applyNumberFormat="1" applyFont="1" applyBorder="1" applyAlignment="1">
      <alignment vertical="center" wrapText="1"/>
    </xf>
    <xf numFmtId="0" fontId="3" fillId="0" borderId="83" xfId="0" applyFont="1" applyBorder="1" applyAlignment="1" applyProtection="1">
      <alignment vertical="center" wrapText="1"/>
      <protection locked="0"/>
    </xf>
    <xf numFmtId="9" fontId="3" fillId="7" borderId="71" xfId="0" applyNumberFormat="1" applyFont="1" applyFill="1" applyBorder="1" applyAlignment="1">
      <alignment vertical="center" wrapText="1"/>
    </xf>
    <xf numFmtId="9" fontId="3" fillId="7" borderId="26" xfId="0" applyNumberFormat="1" applyFont="1" applyFill="1" applyBorder="1" applyAlignment="1">
      <alignment vertical="center" wrapText="1"/>
    </xf>
    <xf numFmtId="4" fontId="2" fillId="7" borderId="66" xfId="1" applyNumberFormat="1" applyFont="1" applyFill="1" applyBorder="1" applyAlignment="1">
      <alignment vertical="center" wrapText="1"/>
    </xf>
    <xf numFmtId="2" fontId="10" fillId="8" borderId="2" xfId="0" applyNumberFormat="1" applyFont="1" applyFill="1" applyBorder="1" applyAlignment="1">
      <alignment horizontal="center" vertical="center"/>
    </xf>
    <xf numFmtId="17" fontId="10" fillId="7" borderId="41" xfId="0" applyNumberFormat="1" applyFont="1" applyFill="1" applyBorder="1" applyAlignment="1">
      <alignment horizontal="left" vertical="center" wrapText="1"/>
    </xf>
    <xf numFmtId="0" fontId="0" fillId="0" borderId="0" xfId="0" applyAlignment="1">
      <alignment wrapText="1"/>
    </xf>
    <xf numFmtId="0" fontId="19" fillId="0" borderId="0" xfId="0" applyFont="1"/>
    <xf numFmtId="0" fontId="9" fillId="13" borderId="0" xfId="0" applyFont="1" applyFill="1"/>
    <xf numFmtId="0" fontId="57" fillId="6" borderId="78" xfId="0" applyFont="1" applyFill="1" applyBorder="1" applyAlignment="1">
      <alignment horizontal="left" vertical="center"/>
    </xf>
    <xf numFmtId="0" fontId="36" fillId="0" borderId="21" xfId="2" applyBorder="1" applyAlignment="1">
      <alignment horizontal="center" vertical="center"/>
    </xf>
    <xf numFmtId="0" fontId="0" fillId="0" borderId="61" xfId="0" applyBorder="1" applyAlignment="1">
      <alignment horizontal="center" vertical="center"/>
    </xf>
    <xf numFmtId="165" fontId="3" fillId="0" borderId="1" xfId="0" applyNumberFormat="1" applyFont="1" applyBorder="1" applyAlignment="1">
      <alignment horizontal="center" vertical="center" wrapText="1"/>
    </xf>
    <xf numFmtId="4" fontId="2" fillId="3" borderId="7" xfId="1" applyNumberFormat="1" applyFont="1" applyFill="1" applyBorder="1" applyAlignment="1">
      <alignment horizontal="center" vertical="center" wrapText="1"/>
    </xf>
    <xf numFmtId="0" fontId="10" fillId="0" borderId="8" xfId="0" applyFont="1" applyBorder="1" applyAlignment="1">
      <alignment horizontal="center" vertical="center"/>
    </xf>
    <xf numFmtId="4" fontId="0" fillId="0" borderId="2" xfId="0" applyNumberFormat="1" applyBorder="1" applyAlignment="1">
      <alignment vertical="center"/>
    </xf>
    <xf numFmtId="4" fontId="0" fillId="6" borderId="48" xfId="0" applyNumberFormat="1" applyFill="1" applyBorder="1" applyAlignment="1" applyProtection="1">
      <alignment vertical="center"/>
      <protection locked="0"/>
    </xf>
    <xf numFmtId="4" fontId="0" fillId="6" borderId="7" xfId="0" applyNumberFormat="1" applyFill="1" applyBorder="1" applyAlignment="1" applyProtection="1">
      <alignment vertical="center"/>
      <protection locked="0"/>
    </xf>
    <xf numFmtId="4" fontId="3" fillId="0" borderId="67" xfId="1" applyNumberFormat="1" applyFont="1" applyBorder="1" applyAlignment="1">
      <alignment vertical="center" wrapText="1"/>
    </xf>
    <xf numFmtId="10" fontId="2" fillId="7" borderId="7" xfId="0" applyNumberFormat="1" applyFont="1" applyFill="1" applyBorder="1" applyAlignment="1">
      <alignment horizontal="center" vertical="center" wrapText="1"/>
    </xf>
    <xf numFmtId="4" fontId="2" fillId="7" borderId="85" xfId="1" applyNumberFormat="1" applyFont="1" applyFill="1" applyBorder="1" applyAlignment="1">
      <alignment vertical="center" wrapText="1"/>
    </xf>
    <xf numFmtId="0" fontId="0" fillId="0" borderId="5" xfId="0" applyBorder="1" applyAlignment="1">
      <alignment vertical="center"/>
    </xf>
    <xf numFmtId="0" fontId="0" fillId="0" borderId="16" xfId="0" applyBorder="1" applyAlignment="1">
      <alignment vertical="center"/>
    </xf>
    <xf numFmtId="0" fontId="0" fillId="0" borderId="86" xfId="0" applyBorder="1" applyAlignment="1">
      <alignment vertical="center"/>
    </xf>
    <xf numFmtId="4" fontId="0" fillId="0" borderId="44" xfId="0" applyNumberFormat="1" applyBorder="1" applyAlignment="1">
      <alignment vertical="center"/>
    </xf>
    <xf numFmtId="4" fontId="0" fillId="0" borderId="50" xfId="0" applyNumberFormat="1" applyBorder="1" applyAlignment="1">
      <alignment vertical="center"/>
    </xf>
    <xf numFmtId="4" fontId="0" fillId="0" borderId="45" xfId="0" applyNumberFormat="1" applyBorder="1" applyAlignment="1">
      <alignment vertical="center"/>
    </xf>
    <xf numFmtId="4" fontId="59" fillId="0" borderId="2" xfId="0" applyNumberFormat="1" applyFont="1" applyBorder="1" applyAlignment="1">
      <alignment vertical="center"/>
    </xf>
    <xf numFmtId="4" fontId="2" fillId="0" borderId="26" xfId="1" applyNumberFormat="1" applyFont="1" applyFill="1" applyBorder="1" applyAlignment="1" applyProtection="1">
      <alignment horizontal="right" vertical="center" wrapText="1"/>
      <protection locked="0"/>
    </xf>
    <xf numFmtId="4" fontId="2" fillId="0" borderId="1" xfId="1" applyNumberFormat="1" applyFont="1" applyFill="1" applyBorder="1" applyAlignment="1" applyProtection="1">
      <alignment horizontal="right" vertical="center" wrapText="1"/>
      <protection locked="0"/>
    </xf>
    <xf numFmtId="4" fontId="2" fillId="0" borderId="46" xfId="1" applyNumberFormat="1" applyFont="1" applyFill="1" applyBorder="1" applyAlignment="1" applyProtection="1">
      <alignment horizontal="right" vertical="center" wrapText="1"/>
      <protection locked="0"/>
    </xf>
    <xf numFmtId="4" fontId="2" fillId="0" borderId="20" xfId="1" applyNumberFormat="1" applyFont="1" applyFill="1" applyBorder="1" applyAlignment="1" applyProtection="1">
      <alignment horizontal="right" vertical="center" wrapText="1"/>
      <protection locked="0"/>
    </xf>
    <xf numFmtId="4" fontId="3" fillId="0" borderId="5" xfId="1" applyNumberFormat="1" applyFont="1" applyBorder="1" applyAlignment="1">
      <alignment vertical="center" wrapText="1"/>
    </xf>
    <xf numFmtId="4" fontId="2" fillId="0" borderId="66" xfId="1" applyNumberFormat="1" applyFont="1" applyFill="1" applyBorder="1" applyAlignment="1" applyProtection="1">
      <alignment horizontal="right" vertical="center" wrapText="1"/>
      <protection locked="0"/>
    </xf>
    <xf numFmtId="4" fontId="2" fillId="0" borderId="16" xfId="1" applyNumberFormat="1" applyFont="1" applyFill="1" applyBorder="1" applyAlignment="1" applyProtection="1">
      <alignment horizontal="right" vertical="center" wrapText="1"/>
      <protection locked="0"/>
    </xf>
    <xf numFmtId="4" fontId="0" fillId="13" borderId="0" xfId="0" applyNumberFormat="1" applyFill="1" applyAlignment="1">
      <alignment vertical="center"/>
    </xf>
    <xf numFmtId="4" fontId="0" fillId="13" borderId="0" xfId="0" applyNumberFormat="1" applyFill="1" applyAlignment="1">
      <alignment horizontal="right" vertical="center"/>
    </xf>
    <xf numFmtId="4" fontId="46" fillId="0" borderId="0" xfId="1" applyNumberFormat="1" applyFont="1" applyAlignment="1">
      <alignment vertical="center" wrapText="1"/>
    </xf>
    <xf numFmtId="0" fontId="0" fillId="0" borderId="0" xfId="0" applyAlignment="1">
      <alignment vertical="center"/>
    </xf>
    <xf numFmtId="14" fontId="11" fillId="6" borderId="42" xfId="0" applyNumberFormat="1" applyFont="1" applyFill="1" applyBorder="1" applyAlignment="1" applyProtection="1">
      <alignment horizontal="left" vertical="center"/>
      <protection locked="0"/>
    </xf>
    <xf numFmtId="0" fontId="3" fillId="0" borderId="1" xfId="0" applyNumberFormat="1" applyFont="1" applyBorder="1" applyAlignment="1">
      <alignment vertical="center" wrapText="1"/>
    </xf>
    <xf numFmtId="14" fontId="0" fillId="0" borderId="0" xfId="0" applyNumberFormat="1" applyAlignment="1">
      <alignment vertical="center"/>
    </xf>
    <xf numFmtId="2" fontId="17" fillId="0" borderId="0" xfId="0" applyNumberFormat="1" applyFont="1" applyAlignment="1">
      <alignment vertical="center"/>
    </xf>
    <xf numFmtId="1" fontId="0" fillId="0" borderId="0" xfId="0" applyNumberFormat="1" applyAlignment="1">
      <alignment vertical="center"/>
    </xf>
    <xf numFmtId="0" fontId="3" fillId="0" borderId="68" xfId="0" applyNumberFormat="1" applyFont="1" applyBorder="1" applyAlignment="1">
      <alignment vertical="center" wrapText="1"/>
    </xf>
    <xf numFmtId="0" fontId="3" fillId="0" borderId="85" xfId="0" applyNumberFormat="1" applyFont="1" applyBorder="1" applyAlignment="1">
      <alignment vertical="center" wrapText="1"/>
    </xf>
    <xf numFmtId="9" fontId="0" fillId="0" borderId="28" xfId="0" applyNumberFormat="1" applyBorder="1" applyAlignment="1">
      <alignment vertical="center"/>
    </xf>
    <xf numFmtId="0" fontId="3" fillId="0" borderId="4" xfId="0" applyFont="1" applyBorder="1" applyAlignment="1" applyProtection="1">
      <alignment horizontal="left" vertical="center" wrapText="1"/>
    </xf>
    <xf numFmtId="4" fontId="3" fillId="0" borderId="4" xfId="1" applyNumberFormat="1" applyFont="1" applyFill="1" applyBorder="1" applyAlignment="1" applyProtection="1">
      <alignment horizontal="right" vertical="center" wrapText="1"/>
    </xf>
    <xf numFmtId="4" fontId="3" fillId="0" borderId="4" xfId="1" applyNumberFormat="1" applyFont="1" applyFill="1" applyBorder="1" applyAlignment="1" applyProtection="1">
      <alignment vertical="center" wrapText="1"/>
    </xf>
    <xf numFmtId="0" fontId="3" fillId="0" borderId="26" xfId="0" applyFont="1" applyBorder="1" applyAlignment="1" applyProtection="1">
      <alignment horizontal="left" vertical="center" wrapText="1"/>
    </xf>
    <xf numFmtId="4" fontId="3" fillId="0" borderId="1" xfId="1" applyNumberFormat="1" applyFont="1" applyFill="1" applyBorder="1" applyAlignment="1" applyProtection="1">
      <alignment horizontal="right" vertical="center" wrapText="1"/>
    </xf>
    <xf numFmtId="4" fontId="3" fillId="0" borderId="26" xfId="1" applyNumberFormat="1" applyFont="1" applyFill="1" applyBorder="1" applyAlignment="1" applyProtection="1">
      <alignment vertical="center" wrapText="1"/>
    </xf>
    <xf numFmtId="0" fontId="3" fillId="0" borderId="1" xfId="0" applyFont="1" applyBorder="1" applyAlignment="1" applyProtection="1">
      <alignment horizontal="left" vertical="center" wrapText="1"/>
    </xf>
    <xf numFmtId="4" fontId="3" fillId="0" borderId="1" xfId="1" applyNumberFormat="1" applyFont="1" applyFill="1" applyBorder="1" applyAlignment="1" applyProtection="1">
      <alignment vertical="center" wrapText="1"/>
    </xf>
    <xf numFmtId="1" fontId="28" fillId="0" borderId="0" xfId="0" applyNumberFormat="1" applyFont="1" applyAlignment="1">
      <alignment vertical="center" wrapText="1"/>
    </xf>
    <xf numFmtId="0" fontId="38" fillId="0" borderId="0" xfId="0" applyFont="1" applyFill="1" applyBorder="1" applyAlignment="1">
      <alignment horizontal="left" vertical="center"/>
    </xf>
    <xf numFmtId="0" fontId="4" fillId="0" borderId="0" xfId="0" applyFont="1" applyFill="1" applyBorder="1" applyAlignment="1">
      <alignment horizontal="left" vertical="center"/>
    </xf>
    <xf numFmtId="1" fontId="4" fillId="0" borderId="0" xfId="0" applyNumberFormat="1" applyFont="1" applyFill="1" applyBorder="1" applyAlignment="1">
      <alignment horizontal="left" vertical="center"/>
    </xf>
    <xf numFmtId="0" fontId="7" fillId="0" borderId="0" xfId="0" applyFont="1" applyAlignment="1">
      <alignment vertical="center"/>
    </xf>
    <xf numFmtId="0" fontId="0" fillId="0" borderId="0" xfId="0" applyAlignment="1">
      <alignment vertical="center"/>
    </xf>
    <xf numFmtId="0" fontId="5" fillId="0" borderId="93" xfId="0" applyFont="1" applyBorder="1" applyAlignment="1">
      <alignment vertical="center" wrapText="1"/>
    </xf>
    <xf numFmtId="0" fontId="5" fillId="0" borderId="94" xfId="0" applyFont="1" applyBorder="1" applyAlignment="1">
      <alignment vertical="center" wrapText="1"/>
    </xf>
    <xf numFmtId="0" fontId="5" fillId="0" borderId="95" xfId="0" applyFont="1" applyBorder="1" applyAlignment="1">
      <alignment vertical="center" wrapText="1"/>
    </xf>
    <xf numFmtId="0" fontId="0" fillId="0" borderId="0" xfId="0" applyAlignment="1">
      <alignment horizontal="left"/>
    </xf>
    <xf numFmtId="0" fontId="0" fillId="0" borderId="23" xfId="0" applyBorder="1" applyAlignment="1">
      <alignment horizontal="left"/>
    </xf>
    <xf numFmtId="0" fontId="0" fillId="0" borderId="99" xfId="0" applyBorder="1" applyAlignment="1">
      <alignment horizontal="left"/>
    </xf>
    <xf numFmtId="0" fontId="0" fillId="0" borderId="100" xfId="0" applyBorder="1" applyAlignment="1">
      <alignment horizontal="left"/>
    </xf>
    <xf numFmtId="0" fontId="0" fillId="0" borderId="101" xfId="0" applyBorder="1" applyAlignment="1">
      <alignment horizontal="left"/>
    </xf>
    <xf numFmtId="0" fontId="61" fillId="0" borderId="0" xfId="0" applyFont="1" applyFill="1"/>
    <xf numFmtId="0" fontId="44" fillId="0" borderId="0" xfId="0" applyFont="1" applyFill="1"/>
    <xf numFmtId="0" fontId="19" fillId="0" borderId="0" xfId="0" applyFont="1" applyAlignment="1">
      <alignment vertical="center"/>
    </xf>
    <xf numFmtId="1" fontId="3" fillId="0" borderId="0" xfId="0" applyNumberFormat="1" applyFont="1" applyBorder="1" applyAlignment="1">
      <alignment horizontal="left" vertical="center"/>
    </xf>
    <xf numFmtId="0" fontId="4" fillId="0" borderId="23" xfId="0" applyFont="1" applyBorder="1" applyAlignment="1">
      <alignment vertical="center"/>
    </xf>
    <xf numFmtId="0" fontId="0" fillId="0" borderId="23" xfId="0" applyBorder="1"/>
    <xf numFmtId="171" fontId="0" fillId="0" borderId="20" xfId="0" applyNumberFormat="1" applyBorder="1"/>
    <xf numFmtId="0" fontId="9" fillId="0" borderId="20" xfId="0" applyFont="1" applyBorder="1"/>
    <xf numFmtId="44" fontId="23" fillId="0" borderId="0" xfId="1" applyFont="1" applyFill="1" applyAlignment="1" applyProtection="1">
      <alignment horizontal="left" vertical="center"/>
    </xf>
    <xf numFmtId="167" fontId="27" fillId="0" borderId="1" xfId="0" applyNumberFormat="1" applyFont="1" applyFill="1" applyBorder="1" applyAlignment="1" applyProtection="1">
      <alignment horizontal="center" vertical="center"/>
    </xf>
    <xf numFmtId="44" fontId="23" fillId="0" borderId="0" xfId="1" applyFont="1" applyFill="1" applyAlignment="1" applyProtection="1">
      <alignment vertical="center"/>
    </xf>
    <xf numFmtId="44" fontId="23" fillId="0" borderId="0" xfId="1" applyFont="1" applyFill="1" applyAlignment="1" applyProtection="1">
      <alignment vertical="center"/>
      <protection locked="0"/>
    </xf>
    <xf numFmtId="0" fontId="5" fillId="0" borderId="103" xfId="0" applyFont="1" applyBorder="1" applyAlignment="1">
      <alignment vertical="center" wrapText="1"/>
    </xf>
    <xf numFmtId="44" fontId="5" fillId="6" borderId="19" xfId="0" applyNumberFormat="1" applyFont="1" applyFill="1" applyBorder="1" applyAlignment="1">
      <alignment horizontal="left" vertical="center" wrapText="1"/>
    </xf>
    <xf numFmtId="44" fontId="5" fillId="0" borderId="23" xfId="0" applyNumberFormat="1" applyFont="1" applyFill="1" applyBorder="1" applyAlignment="1">
      <alignment horizontal="left" vertical="center" wrapText="1"/>
    </xf>
    <xf numFmtId="44" fontId="5" fillId="6" borderId="23" xfId="0" applyNumberFormat="1" applyFont="1" applyFill="1" applyBorder="1" applyAlignment="1" applyProtection="1">
      <alignment horizontal="left" vertical="center" wrapText="1"/>
      <protection locked="0"/>
    </xf>
    <xf numFmtId="167" fontId="0" fillId="6" borderId="23" xfId="0" applyNumberFormat="1" applyFill="1" applyBorder="1" applyAlignment="1" applyProtection="1">
      <alignment horizontal="left"/>
      <protection locked="0"/>
    </xf>
    <xf numFmtId="167" fontId="0" fillId="6" borderId="99" xfId="0" applyNumberFormat="1" applyFill="1" applyBorder="1" applyAlignment="1" applyProtection="1">
      <alignment horizontal="left"/>
      <protection locked="0"/>
    </xf>
    <xf numFmtId="0" fontId="4" fillId="21" borderId="0" xfId="0" applyFont="1" applyFill="1" applyAlignment="1">
      <alignment vertical="center"/>
    </xf>
    <xf numFmtId="0" fontId="64" fillId="0" borderId="93" xfId="0" applyFont="1" applyBorder="1" applyAlignment="1">
      <alignment vertical="center" wrapText="1"/>
    </xf>
    <xf numFmtId="0" fontId="64" fillId="0" borderId="103" xfId="0" applyFont="1" applyBorder="1" applyAlignment="1">
      <alignment vertical="center" wrapText="1"/>
    </xf>
    <xf numFmtId="0" fontId="64" fillId="0" borderId="94" xfId="0" applyFont="1" applyBorder="1" applyAlignment="1">
      <alignment vertical="center" wrapText="1"/>
    </xf>
    <xf numFmtId="0" fontId="21" fillId="0" borderId="94" xfId="0" applyFont="1" applyBorder="1" applyAlignment="1">
      <alignment vertical="center" wrapText="1"/>
    </xf>
    <xf numFmtId="44" fontId="5" fillId="0" borderId="0" xfId="0" applyNumberFormat="1" applyFont="1" applyFill="1" applyBorder="1" applyAlignment="1" applyProtection="1">
      <alignment horizontal="left" vertical="center" wrapText="1"/>
    </xf>
    <xf numFmtId="44" fontId="23" fillId="0" borderId="0" xfId="1" applyFont="1" applyAlignment="1" applyProtection="1">
      <alignment horizontal="left" vertical="center"/>
    </xf>
    <xf numFmtId="0" fontId="9" fillId="0" borderId="0" xfId="0" applyFont="1" applyAlignment="1" applyProtection="1">
      <alignment horizontal="center" vertical="center"/>
    </xf>
    <xf numFmtId="165" fontId="0" fillId="6" borderId="23" xfId="0" applyNumberFormat="1" applyFill="1" applyBorder="1" applyAlignment="1" applyProtection="1">
      <alignment horizontal="left"/>
      <protection locked="0"/>
    </xf>
    <xf numFmtId="2" fontId="0" fillId="6" borderId="23" xfId="0" applyNumberFormat="1" applyFill="1" applyBorder="1" applyAlignment="1" applyProtection="1">
      <alignment horizontal="right"/>
      <protection locked="0"/>
    </xf>
    <xf numFmtId="2" fontId="0" fillId="0" borderId="23" xfId="0" applyNumberFormat="1" applyBorder="1" applyAlignment="1">
      <alignment horizontal="right"/>
    </xf>
    <xf numFmtId="2" fontId="0" fillId="0" borderId="100" xfId="0" applyNumberFormat="1" applyBorder="1" applyAlignment="1">
      <alignment horizontal="right"/>
    </xf>
    <xf numFmtId="172" fontId="0" fillId="6" borderId="23" xfId="3" applyNumberFormat="1" applyFont="1" applyFill="1" applyBorder="1" applyAlignment="1" applyProtection="1">
      <alignment horizontal="right"/>
      <protection locked="0"/>
    </xf>
    <xf numFmtId="0" fontId="67" fillId="0" borderId="0" xfId="0" applyFont="1" applyAlignment="1">
      <alignment horizontal="center" vertical="center"/>
    </xf>
    <xf numFmtId="0" fontId="68" fillId="0" borderId="0" xfId="0" applyFont="1" applyAlignment="1">
      <alignment horizontal="center" vertical="center"/>
    </xf>
    <xf numFmtId="165" fontId="3" fillId="0" borderId="4" xfId="0" applyNumberFormat="1" applyFont="1" applyFill="1" applyBorder="1" applyAlignment="1" applyProtection="1">
      <alignment horizontal="center" vertical="center" wrapText="1"/>
    </xf>
    <xf numFmtId="4" fontId="3" fillId="0" borderId="4" xfId="1" applyNumberFormat="1" applyFont="1" applyFill="1" applyBorder="1" applyAlignment="1" applyProtection="1">
      <alignment vertical="center" wrapText="1"/>
      <protection locked="0"/>
    </xf>
    <xf numFmtId="4" fontId="3" fillId="0" borderId="7" xfId="1" applyNumberFormat="1" applyFont="1" applyFill="1" applyBorder="1" applyAlignment="1" applyProtection="1">
      <alignment vertical="center" wrapText="1"/>
      <protection locked="0"/>
    </xf>
    <xf numFmtId="4" fontId="3" fillId="0" borderId="1" xfId="1" applyNumberFormat="1" applyFont="1" applyFill="1" applyBorder="1" applyAlignment="1" applyProtection="1">
      <alignment vertical="center" wrapText="1"/>
      <protection locked="0"/>
    </xf>
    <xf numFmtId="0" fontId="59" fillId="0" borderId="0" xfId="0" applyFont="1"/>
    <xf numFmtId="0" fontId="70" fillId="0" borderId="0" xfId="0" applyFont="1" applyFill="1"/>
    <xf numFmtId="0" fontId="59" fillId="0" borderId="0" xfId="0" applyFont="1" applyFill="1"/>
    <xf numFmtId="2" fontId="0" fillId="6" borderId="23" xfId="0" applyNumberFormat="1" applyFill="1" applyBorder="1" applyAlignment="1" applyProtection="1">
      <alignment horizontal="left"/>
      <protection locked="0"/>
    </xf>
    <xf numFmtId="9" fontId="9" fillId="0" borderId="0" xfId="4" applyFont="1" applyAlignment="1">
      <alignment horizontal="center" vertical="center" wrapText="1"/>
    </xf>
    <xf numFmtId="9" fontId="5" fillId="6" borderId="99" xfId="4" applyFont="1" applyFill="1" applyBorder="1" applyAlignment="1" applyProtection="1">
      <alignment horizontal="left" vertical="center" wrapText="1"/>
      <protection locked="0"/>
    </xf>
    <xf numFmtId="9" fontId="4" fillId="0" borderId="0" xfId="4" applyFont="1" applyAlignment="1" applyProtection="1">
      <alignment horizontal="left" vertical="center"/>
    </xf>
    <xf numFmtId="44" fontId="21" fillId="0" borderId="0" xfId="1" applyFont="1" applyAlignment="1" applyProtection="1">
      <alignment horizontal="left" vertical="center"/>
    </xf>
    <xf numFmtId="0" fontId="3" fillId="0" borderId="20" xfId="0" applyFont="1" applyBorder="1" applyAlignment="1" applyProtection="1">
      <alignment horizontal="left" vertical="center" wrapText="1"/>
    </xf>
    <xf numFmtId="0" fontId="9" fillId="0" borderId="0" xfId="0" applyFont="1" applyAlignment="1">
      <alignment horizontal="right" vertical="center" wrapText="1"/>
    </xf>
    <xf numFmtId="0" fontId="9" fillId="0" borderId="0" xfId="0" applyFont="1" applyAlignment="1">
      <alignment vertical="center"/>
    </xf>
    <xf numFmtId="0" fontId="3" fillId="0" borderId="46" xfId="0" applyFont="1" applyBorder="1" applyAlignment="1" applyProtection="1">
      <alignment horizontal="left" vertical="center" wrapText="1"/>
    </xf>
    <xf numFmtId="9" fontId="46" fillId="6" borderId="4" xfId="4" applyFont="1" applyFill="1" applyBorder="1" applyAlignment="1" applyProtection="1">
      <alignment vertical="center" wrapText="1"/>
      <protection locked="0"/>
    </xf>
    <xf numFmtId="9" fontId="46" fillId="6" borderId="20" xfId="4" applyFont="1" applyFill="1" applyBorder="1" applyAlignment="1" applyProtection="1">
      <alignment vertical="center" wrapText="1"/>
      <protection locked="0"/>
    </xf>
    <xf numFmtId="9" fontId="46" fillId="6" borderId="4" xfId="4" applyNumberFormat="1" applyFont="1" applyFill="1" applyBorder="1" applyAlignment="1" applyProtection="1">
      <alignment vertical="center" wrapText="1"/>
      <protection locked="0"/>
    </xf>
    <xf numFmtId="9" fontId="46" fillId="6" borderId="1" xfId="4" applyNumberFormat="1" applyFont="1" applyFill="1" applyBorder="1" applyAlignment="1" applyProtection="1">
      <alignment vertical="center" wrapText="1"/>
      <protection locked="0"/>
    </xf>
    <xf numFmtId="0" fontId="3" fillId="0" borderId="47" xfId="0" applyFont="1" applyBorder="1" applyAlignment="1" applyProtection="1">
      <alignment horizontal="left" vertical="center" wrapText="1"/>
    </xf>
    <xf numFmtId="0" fontId="2" fillId="22" borderId="11" xfId="0" applyFont="1" applyFill="1" applyBorder="1" applyAlignment="1">
      <alignment horizontal="center" vertical="center" wrapText="1"/>
    </xf>
    <xf numFmtId="0" fontId="2" fillId="22" borderId="12" xfId="0" applyFont="1" applyFill="1" applyBorder="1" applyAlignment="1">
      <alignment horizontal="center" vertical="center" wrapText="1"/>
    </xf>
    <xf numFmtId="0" fontId="3" fillId="20" borderId="48" xfId="0" applyFont="1" applyFill="1" applyBorder="1" applyAlignment="1">
      <alignment vertical="center" wrapText="1"/>
    </xf>
    <xf numFmtId="4" fontId="2" fillId="2" borderId="53" xfId="1" applyNumberFormat="1" applyFont="1" applyFill="1" applyBorder="1" applyAlignment="1">
      <alignment vertical="center" wrapText="1"/>
    </xf>
    <xf numFmtId="4" fontId="2" fillId="2" borderId="7" xfId="1" applyNumberFormat="1" applyFont="1" applyFill="1" applyBorder="1" applyAlignment="1">
      <alignment vertical="center" wrapText="1"/>
    </xf>
    <xf numFmtId="4" fontId="2" fillId="2" borderId="59" xfId="1" applyNumberFormat="1" applyFont="1" applyFill="1" applyBorder="1" applyAlignment="1">
      <alignment vertical="center" wrapText="1"/>
    </xf>
    <xf numFmtId="4" fontId="2" fillId="2" borderId="16" xfId="1" applyNumberFormat="1" applyFont="1" applyFill="1" applyBorder="1" applyAlignment="1">
      <alignment vertical="center" wrapText="1"/>
    </xf>
    <xf numFmtId="4" fontId="2" fillId="18" borderId="16" xfId="1" applyNumberFormat="1" applyFont="1" applyFill="1" applyBorder="1" applyAlignment="1">
      <alignment vertical="center" wrapText="1"/>
    </xf>
    <xf numFmtId="4" fontId="2" fillId="18" borderId="8" xfId="1" applyNumberFormat="1" applyFont="1" applyFill="1" applyBorder="1" applyAlignment="1">
      <alignment vertical="center" wrapText="1"/>
    </xf>
    <xf numFmtId="4" fontId="2" fillId="11" borderId="1" xfId="1" applyNumberFormat="1" applyFont="1" applyFill="1" applyBorder="1" applyAlignment="1">
      <alignment vertical="center" wrapText="1"/>
    </xf>
    <xf numFmtId="4" fontId="2" fillId="11" borderId="5" xfId="1" applyNumberFormat="1" applyFont="1" applyFill="1" applyBorder="1" applyAlignment="1">
      <alignment vertical="center" wrapText="1"/>
    </xf>
    <xf numFmtId="4" fontId="2" fillId="11" borderId="16" xfId="1" applyNumberFormat="1" applyFont="1" applyFill="1" applyBorder="1" applyAlignment="1">
      <alignment vertical="center" wrapText="1"/>
    </xf>
    <xf numFmtId="9" fontId="3" fillId="2" borderId="26" xfId="0" applyNumberFormat="1" applyFont="1" applyFill="1" applyBorder="1" applyAlignment="1">
      <alignment vertical="center" wrapText="1"/>
    </xf>
    <xf numFmtId="4" fontId="2" fillId="19" borderId="4" xfId="1" applyNumberFormat="1" applyFont="1" applyFill="1" applyBorder="1" applyAlignment="1">
      <alignment vertical="center" wrapText="1"/>
    </xf>
    <xf numFmtId="9" fontId="46" fillId="6" borderId="46" xfId="4" applyFont="1" applyFill="1" applyBorder="1" applyAlignment="1" applyProtection="1">
      <alignment vertical="center" wrapText="1"/>
      <protection locked="0"/>
    </xf>
    <xf numFmtId="9" fontId="46" fillId="6" borderId="26" xfId="4" applyNumberFormat="1" applyFont="1" applyFill="1" applyBorder="1" applyAlignment="1" applyProtection="1">
      <alignment vertical="center" wrapText="1"/>
      <protection locked="0"/>
    </xf>
    <xf numFmtId="9" fontId="46" fillId="6" borderId="72" xfId="4" applyFont="1" applyFill="1" applyBorder="1" applyAlignment="1" applyProtection="1">
      <alignment vertical="center" wrapText="1"/>
      <protection locked="0"/>
    </xf>
    <xf numFmtId="9" fontId="46" fillId="6" borderId="68" xfId="4" applyNumberFormat="1" applyFont="1" applyFill="1" applyBorder="1" applyAlignment="1" applyProtection="1">
      <alignment vertical="center" wrapText="1"/>
      <protection locked="0"/>
    </xf>
    <xf numFmtId="0" fontId="3" fillId="0" borderId="0" xfId="0" applyFont="1" applyBorder="1" applyAlignment="1">
      <alignment vertical="center" wrapText="1"/>
    </xf>
    <xf numFmtId="0" fontId="4" fillId="0" borderId="0" xfId="0" applyFont="1" applyBorder="1" applyAlignment="1">
      <alignment horizontal="left" vertical="center"/>
    </xf>
    <xf numFmtId="0" fontId="5" fillId="0" borderId="0" xfId="0" applyFont="1" applyBorder="1" applyAlignment="1">
      <alignment horizontal="left" vertical="center"/>
    </xf>
    <xf numFmtId="9" fontId="5" fillId="0" borderId="0" xfId="4" applyFont="1" applyBorder="1" applyAlignment="1">
      <alignment horizontal="right" vertical="center"/>
    </xf>
    <xf numFmtId="9" fontId="3" fillId="0" borderId="0" xfId="4" applyFont="1" applyBorder="1" applyAlignment="1">
      <alignment horizontal="right" vertical="center" wrapText="1"/>
    </xf>
    <xf numFmtId="0" fontId="2" fillId="0" borderId="0" xfId="0" applyFont="1" applyBorder="1" applyAlignment="1">
      <alignment vertical="center" wrapText="1"/>
    </xf>
    <xf numFmtId="0" fontId="3" fillId="0" borderId="0" xfId="0" applyFont="1" applyBorder="1" applyAlignment="1">
      <alignment vertical="center"/>
    </xf>
    <xf numFmtId="0" fontId="2" fillId="0" borderId="0" xfId="0" applyFont="1" applyBorder="1" applyAlignment="1">
      <alignment horizontal="center" vertical="center" wrapText="1"/>
    </xf>
    <xf numFmtId="9" fontId="3" fillId="0" borderId="0" xfId="0" applyNumberFormat="1" applyFont="1" applyBorder="1" applyAlignment="1">
      <alignment vertical="center" wrapText="1"/>
    </xf>
    <xf numFmtId="9" fontId="3" fillId="0" borderId="0" xfId="0" applyNumberFormat="1" applyFont="1" applyBorder="1" applyAlignment="1">
      <alignment horizontal="right" vertical="center" wrapText="1"/>
    </xf>
    <xf numFmtId="173" fontId="3" fillId="0" borderId="0" xfId="0" quotePrefix="1" applyNumberFormat="1" applyFont="1" applyBorder="1" applyAlignment="1">
      <alignment horizontal="right" vertical="center" wrapText="1"/>
    </xf>
    <xf numFmtId="0" fontId="3" fillId="0" borderId="0" xfId="0" applyFont="1" applyBorder="1" applyAlignment="1">
      <alignment horizontal="right" vertical="center" wrapText="1"/>
    </xf>
    <xf numFmtId="0" fontId="8" fillId="0" borderId="0" xfId="0" applyFont="1" applyBorder="1" applyAlignment="1">
      <alignment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17" fillId="5" borderId="5" xfId="0" applyFont="1" applyFill="1" applyBorder="1" applyAlignment="1" applyProtection="1">
      <alignment horizontal="left" vertical="center" wrapText="1"/>
    </xf>
    <xf numFmtId="0" fontId="17" fillId="5" borderId="16" xfId="0" applyFont="1" applyFill="1" applyBorder="1" applyAlignment="1" applyProtection="1">
      <alignment horizontal="left" vertical="center" wrapText="1"/>
    </xf>
    <xf numFmtId="0" fontId="17" fillId="5" borderId="48" xfId="0" applyFont="1" applyFill="1" applyBorder="1" applyAlignment="1" applyProtection="1">
      <alignment horizontal="left" vertical="center" wrapText="1"/>
    </xf>
    <xf numFmtId="4" fontId="3" fillId="0" borderId="68" xfId="1" applyNumberFormat="1" applyFont="1" applyFill="1" applyBorder="1" applyAlignment="1" applyProtection="1">
      <alignment vertical="center" wrapText="1"/>
    </xf>
    <xf numFmtId="0" fontId="3" fillId="0" borderId="50" xfId="0" applyFont="1" applyBorder="1" applyAlignment="1">
      <alignment vertical="center" wrapText="1"/>
    </xf>
    <xf numFmtId="0" fontId="3" fillId="0" borderId="115" xfId="0" applyFont="1" applyBorder="1" applyAlignment="1" applyProtection="1">
      <alignment vertical="center" wrapText="1"/>
      <protection locked="0"/>
    </xf>
    <xf numFmtId="0" fontId="72" fillId="0" borderId="1" xfId="5" applyFont="1" applyBorder="1" applyAlignment="1">
      <alignment vertical="center"/>
    </xf>
    <xf numFmtId="0" fontId="72" fillId="0" borderId="1" xfId="5" applyFont="1" applyBorder="1" applyAlignment="1">
      <alignment horizontal="center" vertical="center"/>
    </xf>
    <xf numFmtId="0" fontId="72" fillId="0" borderId="1" xfId="5" applyFont="1" applyBorder="1" applyAlignment="1">
      <alignment horizontal="center" vertical="center" wrapText="1"/>
    </xf>
    <xf numFmtId="0" fontId="72" fillId="0" borderId="0" xfId="5" applyFont="1" applyAlignment="1">
      <alignment vertical="center"/>
    </xf>
    <xf numFmtId="0" fontId="72" fillId="0" borderId="0" xfId="0" applyFont="1" applyAlignment="1">
      <alignment vertical="center"/>
    </xf>
    <xf numFmtId="4" fontId="3" fillId="0" borderId="1" xfId="5" applyNumberFormat="1" applyFont="1" applyBorder="1" applyAlignment="1">
      <alignment horizontal="center" vertical="center"/>
    </xf>
    <xf numFmtId="4" fontId="63" fillId="0" borderId="1" xfId="5" applyNumberFormat="1" applyFont="1" applyBorder="1" applyAlignment="1">
      <alignment horizontal="center" vertical="center"/>
    </xf>
    <xf numFmtId="0" fontId="63" fillId="0" borderId="0" xfId="5" applyFont="1" applyAlignment="1">
      <alignment horizontal="center" vertical="center"/>
    </xf>
    <xf numFmtId="0" fontId="63" fillId="0" borderId="0" xfId="0" applyFont="1" applyAlignment="1">
      <alignment horizontal="center" vertical="center"/>
    </xf>
    <xf numFmtId="0" fontId="72" fillId="0" borderId="0" xfId="0" applyFont="1"/>
    <xf numFmtId="165" fontId="63" fillId="0" borderId="0" xfId="0" applyNumberFormat="1" applyFont="1"/>
    <xf numFmtId="0" fontId="63" fillId="0" borderId="0" xfId="0" applyFont="1"/>
    <xf numFmtId="0" fontId="0" fillId="0" borderId="1" xfId="0" applyBorder="1"/>
    <xf numFmtId="14" fontId="0" fillId="0" borderId="1" xfId="0" applyNumberFormat="1" applyBorder="1"/>
    <xf numFmtId="0" fontId="0" fillId="23" borderId="1" xfId="0" applyFill="1" applyBorder="1"/>
    <xf numFmtId="4" fontId="3" fillId="24" borderId="1" xfId="5" applyNumberFormat="1" applyFont="1" applyFill="1" applyBorder="1" applyAlignment="1">
      <alignment horizontal="center" vertical="center"/>
    </xf>
    <xf numFmtId="4" fontId="3" fillId="25" borderId="1" xfId="5" applyNumberFormat="1" applyFont="1" applyFill="1" applyBorder="1" applyAlignment="1">
      <alignment horizontal="center" vertical="center"/>
    </xf>
    <xf numFmtId="4" fontId="3" fillId="26" borderId="1" xfId="5" applyNumberFormat="1" applyFont="1" applyFill="1" applyBorder="1" applyAlignment="1">
      <alignment horizontal="center" vertical="center"/>
    </xf>
    <xf numFmtId="4" fontId="3" fillId="9" borderId="1" xfId="5" applyNumberFormat="1" applyFont="1" applyFill="1" applyBorder="1" applyAlignment="1">
      <alignment horizontal="center" vertical="center"/>
    </xf>
    <xf numFmtId="0" fontId="0" fillId="0" borderId="1" xfId="0" applyFill="1" applyBorder="1"/>
    <xf numFmtId="14" fontId="0" fillId="0" borderId="1" xfId="0" applyNumberFormat="1" applyFill="1" applyBorder="1"/>
    <xf numFmtId="0" fontId="5" fillId="0" borderId="0" xfId="0" applyFont="1"/>
    <xf numFmtId="0" fontId="9"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0" fillId="0" borderId="0" xfId="0" applyAlignment="1">
      <alignment vertical="center"/>
    </xf>
    <xf numFmtId="9" fontId="0" fillId="0" borderId="29" xfId="0" applyNumberFormat="1" applyBorder="1" applyAlignment="1">
      <alignment vertical="center"/>
    </xf>
    <xf numFmtId="9" fontId="10" fillId="9" borderId="28" xfId="0" applyNumberFormat="1" applyFont="1" applyFill="1" applyBorder="1" applyAlignment="1">
      <alignment horizontal="center" vertical="center"/>
    </xf>
    <xf numFmtId="9" fontId="10" fillId="9" borderId="29" xfId="0" applyNumberFormat="1" applyFont="1" applyFill="1" applyBorder="1" applyAlignment="1">
      <alignment horizontal="center" vertical="center"/>
    </xf>
    <xf numFmtId="0" fontId="3" fillId="0" borderId="26" xfId="0" applyNumberFormat="1" applyFont="1" applyBorder="1" applyAlignment="1">
      <alignment vertical="center" wrapText="1"/>
    </xf>
    <xf numFmtId="1" fontId="3" fillId="6" borderId="44" xfId="0" applyNumberFormat="1" applyFont="1" applyFill="1" applyBorder="1" applyAlignment="1" applyProtection="1">
      <alignment horizontal="center" vertical="center" wrapText="1"/>
      <protection locked="0"/>
    </xf>
    <xf numFmtId="164" fontId="3" fillId="6" borderId="45" xfId="0" applyNumberFormat="1" applyFont="1" applyFill="1" applyBorder="1" applyAlignment="1" applyProtection="1">
      <alignment horizontal="center" vertical="center" wrapText="1"/>
      <protection locked="0"/>
    </xf>
    <xf numFmtId="168" fontId="3" fillId="0" borderId="45" xfId="0" applyNumberFormat="1" applyFont="1" applyBorder="1" applyAlignment="1">
      <alignment horizontal="center" vertical="center" wrapText="1"/>
    </xf>
    <xf numFmtId="4" fontId="3" fillId="6" borderId="45" xfId="1" applyNumberFormat="1" applyFont="1" applyFill="1" applyBorder="1" applyAlignment="1" applyProtection="1">
      <alignment horizontal="right" vertical="center" wrapText="1"/>
      <protection locked="0"/>
    </xf>
    <xf numFmtId="9" fontId="3" fillId="0" borderId="45" xfId="0" applyNumberFormat="1" applyFont="1" applyBorder="1" applyAlignment="1">
      <alignment vertical="center" wrapText="1"/>
    </xf>
    <xf numFmtId="0" fontId="3" fillId="0" borderId="0" xfId="0" applyFont="1" applyBorder="1" applyAlignment="1" applyProtection="1">
      <alignment vertical="center" wrapText="1"/>
      <protection locked="0"/>
    </xf>
    <xf numFmtId="4" fontId="2" fillId="7" borderId="1" xfId="1" applyNumberFormat="1" applyFont="1" applyFill="1" applyBorder="1" applyAlignment="1">
      <alignment vertical="center" wrapText="1"/>
    </xf>
    <xf numFmtId="0" fontId="36" fillId="0" borderId="26" xfId="2" applyBorder="1" applyAlignment="1">
      <alignment vertical="center" wrapText="1"/>
    </xf>
    <xf numFmtId="17" fontId="36" fillId="7" borderId="33" xfId="2" applyNumberFormat="1" applyFill="1" applyBorder="1" applyAlignment="1">
      <alignment horizontal="left" vertical="center" wrapText="1"/>
    </xf>
    <xf numFmtId="168" fontId="3" fillId="0" borderId="74" xfId="0" applyNumberFormat="1" applyFont="1" applyBorder="1" applyAlignment="1">
      <alignment horizontal="center" vertical="center" wrapText="1"/>
    </xf>
    <xf numFmtId="4" fontId="3" fillId="0" borderId="74" xfId="1" applyNumberFormat="1" applyFont="1" applyFill="1" applyBorder="1" applyAlignment="1" applyProtection="1">
      <alignment vertical="center" wrapText="1"/>
    </xf>
    <xf numFmtId="10" fontId="3" fillId="8" borderId="74" xfId="0" applyNumberFormat="1" applyFont="1" applyFill="1" applyBorder="1" applyAlignment="1">
      <alignment vertical="center" wrapText="1"/>
    </xf>
    <xf numFmtId="10" fontId="3" fillId="0" borderId="117" xfId="0" applyNumberFormat="1" applyFont="1" applyBorder="1" applyAlignment="1">
      <alignment vertical="center" wrapText="1"/>
    </xf>
    <xf numFmtId="10" fontId="3" fillId="0" borderId="74" xfId="0" applyNumberFormat="1" applyFont="1" applyBorder="1" applyAlignment="1">
      <alignment vertical="center" wrapText="1"/>
    </xf>
    <xf numFmtId="0" fontId="3" fillId="6" borderId="45" xfId="0" applyFont="1" applyFill="1" applyBorder="1" applyAlignment="1">
      <alignment horizontal="left" vertical="center" wrapText="1"/>
    </xf>
    <xf numFmtId="9" fontId="46" fillId="6" borderId="47" xfId="4" applyFont="1" applyFill="1" applyBorder="1" applyAlignment="1" applyProtection="1">
      <alignment vertical="center" wrapText="1"/>
      <protection locked="0"/>
    </xf>
    <xf numFmtId="9" fontId="46" fillId="6" borderId="45" xfId="4" applyNumberFormat="1" applyFont="1" applyFill="1" applyBorder="1" applyAlignment="1" applyProtection="1">
      <alignment vertical="center" wrapText="1"/>
      <protection locked="0"/>
    </xf>
    <xf numFmtId="4" fontId="3" fillId="0" borderId="45" xfId="1" applyNumberFormat="1" applyFont="1" applyFill="1" applyBorder="1" applyAlignment="1" applyProtection="1">
      <alignment vertical="center" wrapText="1"/>
    </xf>
    <xf numFmtId="10" fontId="3" fillId="8" borderId="45" xfId="0" applyNumberFormat="1" applyFont="1" applyFill="1" applyBorder="1" applyAlignment="1">
      <alignment vertical="center" wrapText="1"/>
    </xf>
    <xf numFmtId="10" fontId="3" fillId="0" borderId="47" xfId="0" applyNumberFormat="1" applyFont="1" applyBorder="1" applyAlignment="1">
      <alignment vertical="center" wrapText="1"/>
    </xf>
    <xf numFmtId="10" fontId="3" fillId="0" borderId="45" xfId="0" applyNumberFormat="1" applyFont="1" applyBorder="1" applyAlignment="1">
      <alignment vertical="center" wrapText="1"/>
    </xf>
    <xf numFmtId="4" fontId="2" fillId="8" borderId="45" xfId="1" applyNumberFormat="1" applyFont="1" applyFill="1" applyBorder="1" applyAlignment="1">
      <alignment vertical="center" wrapText="1"/>
    </xf>
    <xf numFmtId="4" fontId="2" fillId="8" borderId="50" xfId="1" applyNumberFormat="1" applyFont="1" applyFill="1" applyBorder="1" applyAlignment="1">
      <alignment vertical="center" wrapText="1"/>
    </xf>
    <xf numFmtId="0" fontId="3" fillId="6" borderId="1" xfId="0" applyFont="1" applyFill="1" applyBorder="1" applyAlignment="1">
      <alignment horizontal="left" vertical="center" wrapText="1"/>
    </xf>
    <xf numFmtId="1" fontId="3" fillId="6" borderId="118" xfId="0" applyNumberFormat="1" applyFont="1" applyFill="1" applyBorder="1" applyAlignment="1" applyProtection="1">
      <alignment horizontal="center" vertical="center" wrapText="1"/>
      <protection locked="0"/>
    </xf>
    <xf numFmtId="164" fontId="3" fillId="6" borderId="85" xfId="0" applyNumberFormat="1" applyFont="1" applyFill="1" applyBorder="1" applyAlignment="1" applyProtection="1">
      <alignment horizontal="center" vertical="center" wrapText="1"/>
      <protection locked="0"/>
    </xf>
    <xf numFmtId="168" fontId="3" fillId="0" borderId="85" xfId="0" applyNumberFormat="1" applyFont="1" applyBorder="1" applyAlignment="1">
      <alignment horizontal="center" vertical="center" wrapText="1"/>
    </xf>
    <xf numFmtId="1" fontId="3" fillId="6" borderId="85" xfId="0" applyNumberFormat="1" applyFont="1" applyFill="1" applyBorder="1" applyAlignment="1">
      <alignment vertical="center" wrapText="1"/>
    </xf>
    <xf numFmtId="9" fontId="46" fillId="6" borderId="85" xfId="4" applyNumberFormat="1" applyFont="1" applyFill="1" applyBorder="1" applyAlignment="1" applyProtection="1">
      <alignment vertical="center" wrapText="1"/>
      <protection locked="0"/>
    </xf>
    <xf numFmtId="4" fontId="3" fillId="6" borderId="85" xfId="1" applyNumberFormat="1" applyFont="1" applyFill="1" applyBorder="1" applyAlignment="1" applyProtection="1">
      <alignment horizontal="right" vertical="center" wrapText="1"/>
      <protection locked="0"/>
    </xf>
    <xf numFmtId="4" fontId="3" fillId="0" borderId="85" xfId="1" applyNumberFormat="1" applyFont="1" applyFill="1" applyBorder="1" applyAlignment="1" applyProtection="1">
      <alignment vertical="center" wrapText="1"/>
    </xf>
    <xf numFmtId="10" fontId="3" fillId="8" borderId="85" xfId="0" applyNumberFormat="1" applyFont="1" applyFill="1" applyBorder="1" applyAlignment="1">
      <alignment vertical="center" wrapText="1"/>
    </xf>
    <xf numFmtId="10" fontId="3" fillId="0" borderId="108" xfId="0" applyNumberFormat="1" applyFont="1" applyBorder="1" applyAlignment="1">
      <alignment vertical="center" wrapText="1"/>
    </xf>
    <xf numFmtId="10" fontId="3" fillId="0" borderId="85" xfId="0" applyNumberFormat="1" applyFont="1" applyBorder="1" applyAlignment="1">
      <alignment vertical="center" wrapText="1"/>
    </xf>
    <xf numFmtId="9" fontId="3" fillId="0" borderId="85" xfId="0" applyNumberFormat="1" applyFont="1" applyBorder="1" applyAlignment="1">
      <alignment vertical="center" wrapText="1"/>
    </xf>
    <xf numFmtId="4" fontId="2" fillId="8" borderId="85" xfId="1" applyNumberFormat="1" applyFont="1" applyFill="1" applyBorder="1" applyAlignment="1">
      <alignment vertical="center" wrapText="1"/>
    </xf>
    <xf numFmtId="4" fontId="2" fillId="8" borderId="119" xfId="1" applyNumberFormat="1" applyFont="1" applyFill="1" applyBorder="1" applyAlignment="1">
      <alignment vertical="center" wrapText="1"/>
    </xf>
    <xf numFmtId="4" fontId="3" fillId="0" borderId="120" xfId="1" applyNumberFormat="1" applyFont="1" applyBorder="1" applyAlignment="1">
      <alignment vertical="center" wrapText="1"/>
    </xf>
    <xf numFmtId="4" fontId="3" fillId="0" borderId="119" xfId="1" applyNumberFormat="1" applyFont="1" applyBorder="1" applyAlignment="1">
      <alignment vertical="center" wrapText="1"/>
    </xf>
    <xf numFmtId="4" fontId="37" fillId="0" borderId="108" xfId="1" applyNumberFormat="1" applyFont="1" applyBorder="1" applyAlignment="1">
      <alignment vertical="center" wrapText="1"/>
    </xf>
    <xf numFmtId="4" fontId="37" fillId="0" borderId="85" xfId="1" applyNumberFormat="1" applyFont="1" applyBorder="1" applyAlignment="1">
      <alignment vertical="center" wrapText="1"/>
    </xf>
    <xf numFmtId="0" fontId="3" fillId="0" borderId="119" xfId="0" applyFont="1" applyBorder="1" applyAlignment="1">
      <alignment vertical="center" wrapText="1"/>
    </xf>
    <xf numFmtId="0" fontId="3" fillId="0" borderId="121" xfId="0" applyFont="1" applyBorder="1" applyAlignment="1" applyProtection="1">
      <alignment vertical="center" wrapText="1"/>
      <protection locked="0"/>
    </xf>
    <xf numFmtId="0" fontId="3" fillId="0" borderId="107" xfId="0" applyFont="1" applyBorder="1" applyAlignment="1">
      <alignment vertical="center" wrapText="1"/>
    </xf>
    <xf numFmtId="1" fontId="3" fillId="6" borderId="1" xfId="0" applyNumberFormat="1" applyFont="1" applyFill="1" applyBorder="1" applyAlignment="1">
      <alignment vertical="center" wrapText="1"/>
    </xf>
    <xf numFmtId="0" fontId="3" fillId="0" borderId="23" xfId="0" applyFont="1" applyBorder="1" applyAlignment="1">
      <alignment vertical="center" wrapText="1"/>
    </xf>
    <xf numFmtId="0" fontId="3" fillId="0" borderId="105" xfId="0" applyFont="1" applyBorder="1" applyAlignment="1">
      <alignment vertical="center" wrapText="1"/>
    </xf>
    <xf numFmtId="0" fontId="10" fillId="8" borderId="0" xfId="0" applyFont="1" applyFill="1" applyBorder="1" applyAlignment="1">
      <alignment horizontal="center" vertical="center"/>
    </xf>
    <xf numFmtId="0" fontId="10" fillId="5" borderId="0" xfId="0" applyFont="1" applyFill="1" applyBorder="1" applyAlignment="1">
      <alignment horizontal="center" vertical="center"/>
    </xf>
    <xf numFmtId="170" fontId="10" fillId="6" borderId="28" xfId="0" applyNumberFormat="1" applyFont="1" applyFill="1" applyBorder="1" applyAlignment="1" applyProtection="1">
      <alignment horizontal="center" vertical="center"/>
      <protection locked="0"/>
    </xf>
    <xf numFmtId="170" fontId="10" fillId="6" borderId="29" xfId="0" applyNumberFormat="1" applyFont="1" applyFill="1" applyBorder="1" applyAlignment="1" applyProtection="1">
      <alignment horizontal="center" vertical="center"/>
      <protection locked="0"/>
    </xf>
    <xf numFmtId="0" fontId="74" fillId="8" borderId="0" xfId="0" applyFont="1" applyFill="1" applyAlignment="1">
      <alignment horizontal="center" vertical="center"/>
    </xf>
    <xf numFmtId="0" fontId="0" fillId="0" borderId="0" xfId="0" applyFill="1" applyAlignment="1">
      <alignment vertical="center"/>
    </xf>
    <xf numFmtId="17" fontId="36" fillId="8" borderId="33" xfId="2" applyNumberFormat="1" applyFill="1" applyBorder="1" applyAlignment="1">
      <alignment horizontal="left" vertical="center" wrapText="1"/>
    </xf>
    <xf numFmtId="0" fontId="0" fillId="19" borderId="0" xfId="0" applyFill="1"/>
    <xf numFmtId="0" fontId="75" fillId="19" borderId="0" xfId="0" applyFont="1" applyFill="1"/>
    <xf numFmtId="0" fontId="0" fillId="5" borderId="0" xfId="0" applyFill="1"/>
    <xf numFmtId="0" fontId="3" fillId="6" borderId="74" xfId="0" applyFont="1" applyFill="1" applyBorder="1" applyAlignment="1">
      <alignment horizontal="left" vertical="center" wrapText="1"/>
    </xf>
    <xf numFmtId="9" fontId="46" fillId="6" borderId="117" xfId="4" applyFont="1" applyFill="1" applyBorder="1" applyAlignment="1" applyProtection="1">
      <alignment vertical="center" wrapText="1"/>
      <protection locked="0"/>
    </xf>
    <xf numFmtId="9" fontId="46" fillId="6" borderId="74" xfId="4" applyNumberFormat="1" applyFont="1" applyFill="1" applyBorder="1" applyAlignment="1" applyProtection="1">
      <alignment vertical="center" wrapText="1"/>
      <protection locked="0"/>
    </xf>
    <xf numFmtId="10" fontId="3" fillId="19" borderId="74" xfId="0" applyNumberFormat="1" applyFont="1" applyFill="1" applyBorder="1" applyAlignment="1">
      <alignment vertical="center" wrapText="1"/>
    </xf>
    <xf numFmtId="10" fontId="3" fillId="19" borderId="84" xfId="0" applyNumberFormat="1" applyFont="1" applyFill="1" applyBorder="1" applyAlignment="1">
      <alignment vertical="center" wrapText="1"/>
    </xf>
    <xf numFmtId="10" fontId="3" fillId="0" borderId="75" xfId="0" applyNumberFormat="1" applyFont="1" applyBorder="1" applyAlignment="1">
      <alignment vertical="center" wrapText="1"/>
    </xf>
    <xf numFmtId="9" fontId="3" fillId="0" borderId="74" xfId="0" applyNumberFormat="1" applyFont="1" applyBorder="1" applyAlignment="1">
      <alignment vertical="center" wrapText="1"/>
    </xf>
    <xf numFmtId="1" fontId="3" fillId="6" borderId="122" xfId="0" applyNumberFormat="1" applyFont="1" applyFill="1" applyBorder="1" applyAlignment="1" applyProtection="1">
      <alignment horizontal="center" vertical="center" wrapText="1"/>
      <protection locked="0"/>
    </xf>
    <xf numFmtId="164" fontId="3" fillId="6" borderId="71" xfId="0" applyNumberFormat="1" applyFont="1" applyFill="1" applyBorder="1" applyAlignment="1" applyProtection="1">
      <alignment horizontal="center" vertical="center" wrapText="1"/>
      <protection locked="0"/>
    </xf>
    <xf numFmtId="4" fontId="3" fillId="6" borderId="71" xfId="1" applyNumberFormat="1" applyFont="1" applyFill="1" applyBorder="1" applyAlignment="1" applyProtection="1">
      <alignment horizontal="right" vertical="center" wrapText="1"/>
      <protection locked="0"/>
    </xf>
    <xf numFmtId="10" fontId="3" fillId="19" borderId="45" xfId="0" applyNumberFormat="1" applyFont="1" applyFill="1" applyBorder="1" applyAlignment="1">
      <alignment vertical="center" wrapText="1"/>
    </xf>
    <xf numFmtId="10" fontId="3" fillId="19" borderId="50" xfId="0" applyNumberFormat="1" applyFont="1" applyFill="1" applyBorder="1" applyAlignment="1">
      <alignment vertical="center" wrapText="1"/>
    </xf>
    <xf numFmtId="10" fontId="3" fillId="0" borderId="44" xfId="0" applyNumberFormat="1" applyFont="1" applyBorder="1" applyAlignment="1">
      <alignment vertical="center" wrapText="1"/>
    </xf>
    <xf numFmtId="4" fontId="2" fillId="19" borderId="45" xfId="1" applyNumberFormat="1" applyFont="1" applyFill="1" applyBorder="1" applyAlignment="1">
      <alignment vertical="center" wrapText="1"/>
    </xf>
    <xf numFmtId="4" fontId="2" fillId="19" borderId="50" xfId="1" applyNumberFormat="1" applyFont="1" applyFill="1" applyBorder="1" applyAlignment="1">
      <alignment vertical="center" wrapText="1"/>
    </xf>
    <xf numFmtId="4" fontId="37" fillId="0" borderId="44" xfId="1" applyNumberFormat="1" applyFont="1" applyBorder="1" applyAlignment="1">
      <alignment vertical="center" wrapText="1"/>
    </xf>
    <xf numFmtId="0" fontId="3" fillId="0" borderId="123" xfId="0" applyFont="1" applyBorder="1" applyAlignment="1">
      <alignment vertical="center" wrapText="1"/>
    </xf>
    <xf numFmtId="10" fontId="3" fillId="0" borderId="15" xfId="0" applyNumberFormat="1" applyFont="1" applyBorder="1" applyAlignment="1">
      <alignment vertical="center" wrapText="1"/>
    </xf>
    <xf numFmtId="10" fontId="3" fillId="19" borderId="85" xfId="0" applyNumberFormat="1" applyFont="1" applyFill="1" applyBorder="1" applyAlignment="1">
      <alignment vertical="center" wrapText="1"/>
    </xf>
    <xf numFmtId="10" fontId="3" fillId="19" borderId="119" xfId="0" applyNumberFormat="1" applyFont="1" applyFill="1" applyBorder="1" applyAlignment="1">
      <alignment vertical="center" wrapText="1"/>
    </xf>
    <xf numFmtId="4" fontId="2" fillId="19" borderId="85" xfId="1" applyNumberFormat="1" applyFont="1" applyFill="1" applyBorder="1" applyAlignment="1">
      <alignment vertical="center" wrapText="1"/>
    </xf>
    <xf numFmtId="4" fontId="2" fillId="19" borderId="119" xfId="1" applyNumberFormat="1" applyFont="1" applyFill="1" applyBorder="1" applyAlignment="1">
      <alignment vertical="center" wrapText="1"/>
    </xf>
    <xf numFmtId="4" fontId="37" fillId="0" borderId="118" xfId="1" applyNumberFormat="1" applyFont="1" applyBorder="1" applyAlignment="1">
      <alignment vertical="center" wrapText="1"/>
    </xf>
    <xf numFmtId="17" fontId="36" fillId="19" borderId="33" xfId="2" applyNumberFormat="1" applyFill="1" applyBorder="1" applyAlignment="1">
      <alignment horizontal="left" vertical="center" wrapText="1"/>
    </xf>
    <xf numFmtId="0" fontId="5" fillId="2" borderId="0" xfId="0" applyFont="1" applyFill="1" applyBorder="1" applyAlignment="1" applyProtection="1">
      <alignment horizontal="left" vertical="center"/>
      <protection locked="0"/>
    </xf>
    <xf numFmtId="0" fontId="4" fillId="2" borderId="0" xfId="0" applyFont="1" applyFill="1" applyBorder="1" applyAlignment="1" applyProtection="1">
      <alignment horizontal="left" vertical="center"/>
      <protection locked="0"/>
    </xf>
    <xf numFmtId="0" fontId="4" fillId="0" borderId="0" xfId="0" applyFont="1" applyBorder="1" applyAlignment="1" applyProtection="1">
      <alignment horizontal="left" vertical="center"/>
      <protection locked="0"/>
    </xf>
    <xf numFmtId="0" fontId="2" fillId="0" borderId="0" xfId="0" applyFont="1" applyBorder="1" applyAlignment="1" applyProtection="1">
      <alignment vertical="center" wrapText="1"/>
      <protection locked="0"/>
    </xf>
    <xf numFmtId="0" fontId="5" fillId="0" borderId="0" xfId="0" applyFont="1" applyBorder="1" applyAlignment="1" applyProtection="1">
      <alignment horizontal="left" vertical="center"/>
      <protection locked="0"/>
    </xf>
    <xf numFmtId="0" fontId="3" fillId="0" borderId="0" xfId="0" applyFont="1" applyBorder="1" applyAlignment="1" applyProtection="1">
      <alignment vertical="center"/>
      <protection locked="0"/>
    </xf>
    <xf numFmtId="0" fontId="2" fillId="0" borderId="0" xfId="0" applyFont="1" applyBorder="1" applyAlignment="1" applyProtection="1">
      <alignment horizontal="center" vertical="center" wrapText="1"/>
      <protection locked="0"/>
    </xf>
    <xf numFmtId="2" fontId="3" fillId="0" borderId="0" xfId="0" applyNumberFormat="1" applyFont="1" applyBorder="1" applyAlignment="1" applyProtection="1">
      <alignment vertical="center" wrapText="1"/>
      <protection locked="0"/>
    </xf>
    <xf numFmtId="0" fontId="8" fillId="0" borderId="0" xfId="0" applyFont="1" applyBorder="1" applyAlignment="1" applyProtection="1">
      <alignment vertical="center" wrapText="1"/>
      <protection locked="0"/>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0" fontId="36" fillId="19" borderId="0" xfId="2" applyFill="1" applyAlignment="1">
      <alignment wrapText="1"/>
    </xf>
    <xf numFmtId="4" fontId="3" fillId="0" borderId="47" xfId="1" applyNumberFormat="1" applyFont="1" applyBorder="1" applyAlignment="1">
      <alignment vertical="center" wrapText="1"/>
    </xf>
    <xf numFmtId="4" fontId="3" fillId="0" borderId="20" xfId="1" applyNumberFormat="1" applyFont="1" applyBorder="1" applyAlignment="1">
      <alignment vertical="center" wrapText="1"/>
    </xf>
    <xf numFmtId="4" fontId="2" fillId="10" borderId="16" xfId="1" applyNumberFormat="1" applyFont="1" applyFill="1" applyBorder="1" applyAlignment="1">
      <alignment vertical="center" wrapText="1"/>
    </xf>
    <xf numFmtId="4" fontId="2" fillId="10" borderId="60" xfId="1" applyNumberFormat="1" applyFont="1" applyFill="1" applyBorder="1" applyAlignment="1">
      <alignment vertical="center" wrapText="1"/>
    </xf>
    <xf numFmtId="0" fontId="66" fillId="0" borderId="0" xfId="0" applyFont="1" applyAlignment="1">
      <alignment horizontal="center" vertical="center"/>
    </xf>
    <xf numFmtId="0" fontId="62" fillId="0" borderId="0" xfId="0" applyFont="1" applyAlignment="1">
      <alignment horizontal="center" vertical="center"/>
    </xf>
    <xf numFmtId="14" fontId="5" fillId="0" borderId="19" xfId="0" applyNumberFormat="1" applyFont="1" applyBorder="1" applyAlignment="1">
      <alignment horizontal="left" vertical="center" wrapText="1"/>
    </xf>
    <xf numFmtId="14" fontId="5" fillId="0" borderId="23" xfId="0" applyNumberFormat="1" applyFont="1" applyBorder="1" applyAlignment="1">
      <alignment horizontal="left" vertical="center" wrapText="1"/>
    </xf>
    <xf numFmtId="14" fontId="5" fillId="0" borderId="99" xfId="0" applyNumberFormat="1" applyFont="1" applyBorder="1" applyAlignment="1">
      <alignment horizontal="left" vertical="center" wrapText="1"/>
    </xf>
    <xf numFmtId="14" fontId="5" fillId="0" borderId="102" xfId="0" applyNumberFormat="1" applyFont="1" applyBorder="1" applyAlignment="1">
      <alignment horizontal="left" vertical="center" wrapText="1"/>
    </xf>
    <xf numFmtId="14" fontId="5" fillId="0" borderId="100" xfId="0" applyNumberFormat="1" applyFont="1" applyBorder="1" applyAlignment="1">
      <alignment horizontal="left" vertical="center" wrapText="1"/>
    </xf>
    <xf numFmtId="14" fontId="5" fillId="0" borderId="101" xfId="0" applyNumberFormat="1" applyFont="1" applyBorder="1" applyAlignment="1">
      <alignment horizontal="left" vertical="center" wrapText="1"/>
    </xf>
    <xf numFmtId="44" fontId="5" fillId="6" borderId="96" xfId="0" applyNumberFormat="1" applyFont="1" applyFill="1" applyBorder="1" applyAlignment="1" applyProtection="1">
      <alignment horizontal="left" vertical="center" wrapText="1"/>
      <protection locked="0"/>
    </xf>
    <xf numFmtId="44" fontId="5" fillId="6" borderId="97" xfId="0" applyNumberFormat="1" applyFont="1" applyFill="1" applyBorder="1" applyAlignment="1" applyProtection="1">
      <alignment horizontal="left" vertical="center" wrapText="1"/>
      <protection locked="0"/>
    </xf>
    <xf numFmtId="44" fontId="5" fillId="6" borderId="98" xfId="0" applyNumberFormat="1" applyFont="1" applyFill="1" applyBorder="1" applyAlignment="1" applyProtection="1">
      <alignment horizontal="left" vertical="center" wrapText="1"/>
      <protection locked="0"/>
    </xf>
    <xf numFmtId="44" fontId="63" fillId="6" borderId="19" xfId="0" applyNumberFormat="1" applyFont="1" applyFill="1" applyBorder="1" applyAlignment="1" applyProtection="1">
      <alignment horizontal="left" vertical="center" wrapText="1"/>
      <protection locked="0"/>
    </xf>
    <xf numFmtId="44" fontId="63" fillId="6" borderId="23" xfId="0" applyNumberFormat="1" applyFont="1" applyFill="1" applyBorder="1" applyAlignment="1" applyProtection="1">
      <alignment horizontal="left" vertical="center" wrapText="1"/>
      <protection locked="0"/>
    </xf>
    <xf numFmtId="44" fontId="63" fillId="6" borderId="99" xfId="0" applyNumberFormat="1" applyFont="1" applyFill="1" applyBorder="1" applyAlignment="1" applyProtection="1">
      <alignment horizontal="left" vertical="center" wrapText="1"/>
      <protection locked="0"/>
    </xf>
    <xf numFmtId="14" fontId="5" fillId="6" borderId="19" xfId="0" applyNumberFormat="1" applyFont="1" applyFill="1" applyBorder="1" applyAlignment="1" applyProtection="1">
      <alignment horizontal="left" vertical="center" wrapText="1"/>
      <protection locked="0"/>
    </xf>
    <xf numFmtId="14" fontId="5" fillId="6" borderId="23" xfId="0" applyNumberFormat="1" applyFont="1" applyFill="1" applyBorder="1" applyAlignment="1" applyProtection="1">
      <alignment horizontal="left" vertical="center" wrapText="1"/>
      <protection locked="0"/>
    </xf>
    <xf numFmtId="14" fontId="5" fillId="6" borderId="99" xfId="0" applyNumberFormat="1" applyFont="1" applyFill="1" applyBorder="1" applyAlignment="1" applyProtection="1">
      <alignment horizontal="left" vertical="center" wrapText="1"/>
      <protection locked="0"/>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5" fillId="0" borderId="99" xfId="0" applyFont="1" applyBorder="1" applyAlignment="1">
      <alignment horizontal="left" vertical="center" wrapText="1"/>
    </xf>
    <xf numFmtId="44" fontId="5" fillId="6" borderId="19" xfId="0" applyNumberFormat="1" applyFont="1" applyFill="1" applyBorder="1" applyAlignment="1" applyProtection="1">
      <alignment horizontal="left" vertical="center" wrapText="1"/>
      <protection locked="0"/>
    </xf>
    <xf numFmtId="44" fontId="5" fillId="6" borderId="23" xfId="0" applyNumberFormat="1" applyFont="1" applyFill="1" applyBorder="1" applyAlignment="1" applyProtection="1">
      <alignment horizontal="left" vertical="center" wrapText="1"/>
      <protection locked="0"/>
    </xf>
    <xf numFmtId="44" fontId="5" fillId="6" borderId="99" xfId="0" applyNumberFormat="1" applyFont="1" applyFill="1" applyBorder="1" applyAlignment="1" applyProtection="1">
      <alignment horizontal="left" vertical="center" wrapText="1"/>
      <protection locked="0"/>
    </xf>
    <xf numFmtId="0" fontId="57" fillId="6" borderId="104" xfId="0" applyFont="1" applyFill="1" applyBorder="1" applyAlignment="1">
      <alignment horizontal="center" vertical="center" wrapText="1"/>
    </xf>
    <xf numFmtId="0" fontId="57" fillId="6" borderId="0" xfId="0" applyFont="1" applyFill="1" applyBorder="1" applyAlignment="1">
      <alignment horizontal="center" vertical="center"/>
    </xf>
    <xf numFmtId="0" fontId="5" fillId="6" borderId="96" xfId="0" applyNumberFormat="1" applyFont="1" applyFill="1" applyBorder="1" applyAlignment="1" applyProtection="1">
      <alignment horizontal="left" vertical="center" wrapText="1"/>
      <protection locked="0"/>
    </xf>
    <xf numFmtId="0" fontId="5" fillId="6" borderId="97" xfId="0" applyNumberFormat="1" applyFont="1" applyFill="1" applyBorder="1" applyAlignment="1" applyProtection="1">
      <alignment horizontal="left" vertical="center" wrapText="1"/>
      <protection locked="0"/>
    </xf>
    <xf numFmtId="0" fontId="5" fillId="6" borderId="98" xfId="0" applyNumberFormat="1" applyFont="1" applyFill="1" applyBorder="1" applyAlignment="1" applyProtection="1">
      <alignment horizontal="left" vertical="center" wrapText="1"/>
      <protection locked="0"/>
    </xf>
    <xf numFmtId="0" fontId="5" fillId="6" borderId="102" xfId="0" applyFont="1" applyFill="1" applyBorder="1" applyAlignment="1" applyProtection="1">
      <alignment horizontal="left" vertical="center" wrapText="1"/>
      <protection locked="0"/>
    </xf>
    <xf numFmtId="0" fontId="5" fillId="6" borderId="100" xfId="0" applyFont="1" applyFill="1" applyBorder="1" applyAlignment="1" applyProtection="1">
      <alignment horizontal="left" vertical="center" wrapText="1"/>
      <protection locked="0"/>
    </xf>
    <xf numFmtId="0" fontId="5" fillId="6" borderId="101" xfId="0" applyFont="1" applyFill="1" applyBorder="1" applyAlignment="1" applyProtection="1">
      <alignment horizontal="left" vertical="center" wrapText="1"/>
      <protection locked="0"/>
    </xf>
    <xf numFmtId="14" fontId="5" fillId="0" borderId="96" xfId="0" applyNumberFormat="1" applyFont="1" applyBorder="1" applyAlignment="1">
      <alignment horizontal="left" vertical="center" wrapText="1"/>
    </xf>
    <xf numFmtId="14" fontId="5" fillId="0" borderId="97" xfId="0" applyNumberFormat="1" applyFont="1" applyBorder="1" applyAlignment="1">
      <alignment horizontal="left" vertical="center" wrapText="1"/>
    </xf>
    <xf numFmtId="14" fontId="5" fillId="0" borderId="98" xfId="0" applyNumberFormat="1" applyFont="1" applyBorder="1" applyAlignment="1">
      <alignment horizontal="left" vertical="center" wrapText="1"/>
    </xf>
    <xf numFmtId="0" fontId="3" fillId="6" borderId="19" xfId="0" applyFont="1" applyFill="1" applyBorder="1" applyAlignment="1" applyProtection="1">
      <alignment horizontal="left" vertical="center" wrapText="1"/>
      <protection locked="0"/>
    </xf>
    <xf numFmtId="0" fontId="0" fillId="6" borderId="23" xfId="0" applyFill="1" applyBorder="1" applyAlignment="1" applyProtection="1">
      <alignment vertical="center" wrapText="1"/>
      <protection locked="0"/>
    </xf>
    <xf numFmtId="0" fontId="0" fillId="6" borderId="20" xfId="0" applyFill="1" applyBorder="1" applyAlignment="1" applyProtection="1">
      <alignment vertical="center" wrapText="1"/>
      <protection locked="0"/>
    </xf>
    <xf numFmtId="3" fontId="3" fillId="0" borderId="19"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3" fontId="3" fillId="0" borderId="20" xfId="0" applyNumberFormat="1" applyFont="1" applyBorder="1" applyAlignment="1">
      <alignment horizontal="center" vertical="center" wrapText="1"/>
    </xf>
    <xf numFmtId="0" fontId="3" fillId="0" borderId="19" xfId="0" applyFont="1" applyBorder="1" applyAlignment="1">
      <alignment horizontal="left" vertical="center" wrapText="1"/>
    </xf>
    <xf numFmtId="0" fontId="3" fillId="0" borderId="23" xfId="0" applyFont="1" applyBorder="1" applyAlignment="1">
      <alignment horizontal="left" vertical="center" wrapText="1"/>
    </xf>
    <xf numFmtId="0" fontId="3" fillId="0" borderId="20" xfId="0" applyFont="1" applyBorder="1" applyAlignment="1">
      <alignment horizontal="left" vertical="center" wrapText="1"/>
    </xf>
    <xf numFmtId="3" fontId="3" fillId="0" borderId="49" xfId="0" applyNumberFormat="1" applyFont="1" applyBorder="1" applyAlignment="1">
      <alignment horizontal="center" vertical="center" wrapText="1"/>
    </xf>
    <xf numFmtId="3" fontId="3" fillId="0" borderId="63" xfId="0" applyNumberFormat="1" applyFont="1" applyBorder="1" applyAlignment="1">
      <alignment horizontal="center" vertical="center" wrapText="1"/>
    </xf>
    <xf numFmtId="0" fontId="3" fillId="0" borderId="69" xfId="0" applyFont="1" applyBorder="1" applyAlignment="1">
      <alignment horizontal="center" vertical="center" wrapText="1"/>
    </xf>
    <xf numFmtId="0" fontId="3" fillId="0" borderId="105" xfId="0" applyFont="1" applyBorder="1" applyAlignment="1">
      <alignment horizontal="center" vertical="center" wrapText="1"/>
    </xf>
    <xf numFmtId="0" fontId="3" fillId="0" borderId="72"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47" xfId="0" applyFont="1" applyBorder="1" applyAlignment="1">
      <alignment horizontal="center" vertical="center" wrapText="1"/>
    </xf>
    <xf numFmtId="0" fontId="36" fillId="0" borderId="106" xfId="2" applyBorder="1" applyAlignment="1">
      <alignment horizontal="center" vertical="center" wrapText="1"/>
    </xf>
    <xf numFmtId="0" fontId="36" fillId="0" borderId="107" xfId="2" applyBorder="1" applyAlignment="1">
      <alignment horizontal="center" vertical="center" wrapText="1"/>
    </xf>
    <xf numFmtId="0" fontId="36" fillId="0" borderId="108" xfId="2" applyBorder="1" applyAlignment="1">
      <alignment horizontal="center" vertical="center" wrapText="1"/>
    </xf>
    <xf numFmtId="0" fontId="3" fillId="0" borderId="19"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116" xfId="0" applyFont="1" applyBorder="1" applyAlignment="1">
      <alignment horizontal="center" vertical="center" wrapText="1"/>
    </xf>
    <xf numFmtId="0" fontId="3" fillId="0" borderId="73" xfId="0" applyFont="1" applyBorder="1" applyAlignment="1">
      <alignment horizontal="center" vertical="center" wrapText="1"/>
    </xf>
    <xf numFmtId="0" fontId="3" fillId="0" borderId="117" xfId="0" applyFont="1" applyBorder="1" applyAlignment="1">
      <alignment horizontal="center" vertical="center" wrapText="1"/>
    </xf>
    <xf numFmtId="4" fontId="3" fillId="6" borderId="19" xfId="1" applyNumberFormat="1" applyFont="1" applyFill="1" applyBorder="1" applyAlignment="1" applyProtection="1">
      <alignment horizontal="center" vertical="center" wrapText="1"/>
      <protection locked="0"/>
    </xf>
    <xf numFmtId="4" fontId="3" fillId="6" borderId="23" xfId="1" applyNumberFormat="1" applyFont="1" applyFill="1" applyBorder="1" applyAlignment="1" applyProtection="1">
      <alignment horizontal="center" vertical="center" wrapText="1"/>
      <protection locked="0"/>
    </xf>
    <xf numFmtId="4" fontId="3" fillId="6" borderId="20" xfId="1" applyNumberFormat="1" applyFont="1" applyFill="1" applyBorder="1" applyAlignment="1" applyProtection="1">
      <alignment horizontal="center" vertical="center" wrapText="1"/>
      <protection locked="0"/>
    </xf>
    <xf numFmtId="4" fontId="3" fillId="6" borderId="69" xfId="1" applyNumberFormat="1" applyFont="1" applyFill="1" applyBorder="1" applyAlignment="1" applyProtection="1">
      <alignment horizontal="center" vertical="center" wrapText="1"/>
      <protection locked="0"/>
    </xf>
    <xf numFmtId="4" fontId="3" fillId="6" borderId="105" xfId="1" applyNumberFormat="1" applyFont="1" applyFill="1" applyBorder="1" applyAlignment="1" applyProtection="1">
      <alignment horizontal="center" vertical="center" wrapText="1"/>
      <protection locked="0"/>
    </xf>
    <xf numFmtId="4" fontId="3" fillId="6" borderId="72" xfId="1" applyNumberFormat="1" applyFont="1" applyFill="1" applyBorder="1" applyAlignment="1" applyProtection="1">
      <alignment horizontal="center" vertical="center" wrapText="1"/>
      <protection locked="0"/>
    </xf>
    <xf numFmtId="4" fontId="3" fillId="6" borderId="48" xfId="1" applyNumberFormat="1" applyFont="1" applyFill="1" applyBorder="1" applyAlignment="1" applyProtection="1">
      <alignment horizontal="center" vertical="center" wrapText="1"/>
      <protection locked="0"/>
    </xf>
    <xf numFmtId="4" fontId="3" fillId="6" borderId="42" xfId="1" applyNumberFormat="1" applyFont="1" applyFill="1" applyBorder="1" applyAlignment="1" applyProtection="1">
      <alignment horizontal="center" vertical="center" wrapText="1"/>
      <protection locked="0"/>
    </xf>
    <xf numFmtId="4" fontId="3" fillId="6" borderId="46" xfId="1" applyNumberFormat="1" applyFont="1" applyFill="1" applyBorder="1" applyAlignment="1" applyProtection="1">
      <alignment horizontal="center" vertical="center" wrapText="1"/>
      <protection locked="0"/>
    </xf>
    <xf numFmtId="0" fontId="2" fillId="19" borderId="11" xfId="0" applyFont="1" applyFill="1" applyBorder="1" applyAlignment="1">
      <alignment horizontal="center" vertical="center" wrapText="1"/>
    </xf>
    <xf numFmtId="0" fontId="2" fillId="19" borderId="9" xfId="0" applyFont="1" applyFill="1" applyBorder="1" applyAlignment="1">
      <alignment horizontal="center" vertical="center" wrapText="1"/>
    </xf>
    <xf numFmtId="0" fontId="2" fillId="19" borderId="12" xfId="0" applyFont="1" applyFill="1" applyBorder="1" applyAlignment="1">
      <alignment horizontal="center" vertical="center" wrapText="1"/>
    </xf>
    <xf numFmtId="0" fontId="2" fillId="19" borderId="10" xfId="0" applyFont="1" applyFill="1" applyBorder="1" applyAlignment="1">
      <alignment horizontal="center" vertical="center" wrapText="1"/>
    </xf>
    <xf numFmtId="0" fontId="2" fillId="19" borderId="53" xfId="0" applyFont="1" applyFill="1" applyBorder="1" applyAlignment="1">
      <alignment horizontal="center" vertical="center" wrapText="1"/>
    </xf>
    <xf numFmtId="0" fontId="2" fillId="19" borderId="54" xfId="0" applyFont="1" applyFill="1" applyBorder="1" applyAlignment="1">
      <alignment horizontal="center" vertical="center" wrapText="1"/>
    </xf>
    <xf numFmtId="0" fontId="36" fillId="0" borderId="13" xfId="2" applyBorder="1" applyAlignment="1">
      <alignment horizontal="center" vertical="center" wrapText="1"/>
    </xf>
    <xf numFmtId="0" fontId="36" fillId="0" borderId="22" xfId="2" applyBorder="1" applyAlignment="1">
      <alignment horizontal="center" vertical="center" wrapText="1"/>
    </xf>
    <xf numFmtId="0" fontId="36" fillId="0" borderId="14" xfId="2" applyBorder="1" applyAlignment="1">
      <alignment horizontal="center" vertical="center" wrapText="1"/>
    </xf>
    <xf numFmtId="0" fontId="2" fillId="8" borderId="53"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14" borderId="53" xfId="0" applyFont="1" applyFill="1" applyBorder="1" applyAlignment="1">
      <alignment horizontal="center" vertical="center" wrapText="1"/>
    </xf>
    <xf numFmtId="0" fontId="2" fillId="14" borderId="54" xfId="0" applyFont="1" applyFill="1" applyBorder="1" applyAlignment="1">
      <alignment horizontal="center" vertical="center" wrapText="1"/>
    </xf>
    <xf numFmtId="0" fontId="2" fillId="11" borderId="53" xfId="0" applyFont="1" applyFill="1" applyBorder="1" applyAlignment="1">
      <alignment horizontal="center" vertical="center" wrapText="1"/>
    </xf>
    <xf numFmtId="0" fontId="2" fillId="11" borderId="54"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7" borderId="18" xfId="0" applyFont="1" applyFill="1" applyBorder="1" applyAlignment="1">
      <alignment horizontal="center" vertical="center" wrapText="1"/>
    </xf>
    <xf numFmtId="4" fontId="3" fillId="6" borderId="13" xfId="1" applyNumberFormat="1" applyFont="1" applyFill="1" applyBorder="1" applyAlignment="1" applyProtection="1">
      <alignment horizontal="center" vertical="center" wrapText="1"/>
      <protection locked="0"/>
    </xf>
    <xf numFmtId="4" fontId="3" fillId="6" borderId="22" xfId="1" applyNumberFormat="1" applyFont="1" applyFill="1" applyBorder="1" applyAlignment="1" applyProtection="1">
      <alignment horizontal="center" vertical="center" wrapText="1"/>
      <protection locked="0"/>
    </xf>
    <xf numFmtId="4" fontId="3" fillId="6" borderId="14" xfId="1" applyNumberFormat="1" applyFont="1" applyFill="1" applyBorder="1" applyAlignment="1" applyProtection="1">
      <alignment horizontal="center" vertical="center" wrapText="1"/>
      <protection locked="0"/>
    </xf>
    <xf numFmtId="0" fontId="34" fillId="6" borderId="87" xfId="0" applyFont="1" applyFill="1" applyBorder="1" applyAlignment="1">
      <alignment horizontal="center" vertical="center"/>
    </xf>
    <xf numFmtId="0" fontId="34" fillId="6" borderId="88" xfId="0" applyFont="1" applyFill="1" applyBorder="1" applyAlignment="1">
      <alignment horizontal="center" vertical="center"/>
    </xf>
    <xf numFmtId="0" fontId="34" fillId="6" borderId="89" xfId="0" applyFont="1" applyFill="1" applyBorder="1" applyAlignment="1">
      <alignment horizontal="center" vertical="center"/>
    </xf>
    <xf numFmtId="0" fontId="34" fillId="6" borderId="90" xfId="0" applyFont="1" applyFill="1" applyBorder="1" applyAlignment="1">
      <alignment horizontal="center" vertical="center"/>
    </xf>
    <xf numFmtId="0" fontId="34" fillId="6" borderId="91" xfId="0" applyFont="1" applyFill="1" applyBorder="1" applyAlignment="1">
      <alignment horizontal="center" vertical="center"/>
    </xf>
    <xf numFmtId="0" fontId="34" fillId="6" borderId="92" xfId="0" applyFont="1" applyFill="1" applyBorder="1" applyAlignment="1">
      <alignment horizontal="center" vertical="center"/>
    </xf>
    <xf numFmtId="1" fontId="60" fillId="0" borderId="109" xfId="0" applyNumberFormat="1" applyFont="1" applyBorder="1" applyAlignment="1">
      <alignment horizontal="center" vertical="center"/>
    </xf>
    <xf numFmtId="1" fontId="60" fillId="0" borderId="110" xfId="0" applyNumberFormat="1" applyFont="1" applyBorder="1" applyAlignment="1">
      <alignment horizontal="center" vertical="center"/>
    </xf>
    <xf numFmtId="1" fontId="60" fillId="0" borderId="111" xfId="0" applyNumberFormat="1" applyFont="1" applyBorder="1" applyAlignment="1">
      <alignment horizontal="center" vertical="center"/>
    </xf>
    <xf numFmtId="1" fontId="60" fillId="0" borderId="112" xfId="0" applyNumberFormat="1" applyFont="1" applyBorder="1" applyAlignment="1">
      <alignment horizontal="center" vertical="center"/>
    </xf>
    <xf numFmtId="1" fontId="60" fillId="0" borderId="113" xfId="0" applyNumberFormat="1" applyFont="1" applyBorder="1" applyAlignment="1">
      <alignment horizontal="center" vertical="center"/>
    </xf>
    <xf numFmtId="1" fontId="60" fillId="0" borderId="114" xfId="0" applyNumberFormat="1" applyFont="1" applyBorder="1" applyAlignment="1">
      <alignment horizontal="center" vertical="center"/>
    </xf>
    <xf numFmtId="0" fontId="3" fillId="6" borderId="17" xfId="0" applyFont="1" applyFill="1" applyBorder="1" applyAlignment="1" applyProtection="1">
      <alignment horizontal="left" vertical="center" wrapText="1"/>
      <protection locked="0"/>
    </xf>
    <xf numFmtId="0" fontId="0" fillId="6" borderId="24" xfId="0" applyFill="1" applyBorder="1" applyAlignment="1" applyProtection="1">
      <alignment vertical="center" wrapText="1"/>
      <protection locked="0"/>
    </xf>
    <xf numFmtId="0" fontId="0" fillId="6" borderId="18" xfId="0" applyFill="1" applyBorder="1" applyAlignment="1" applyProtection="1">
      <alignment vertical="center" wrapText="1"/>
      <protection locked="0"/>
    </xf>
    <xf numFmtId="164" fontId="2" fillId="14" borderId="4" xfId="0" applyNumberFormat="1" applyFont="1" applyFill="1" applyBorder="1" applyAlignment="1">
      <alignment horizontal="center" vertical="center" wrapText="1"/>
    </xf>
    <xf numFmtId="164" fontId="2" fillId="14" borderId="7" xfId="0" applyNumberFormat="1" applyFont="1" applyFill="1" applyBorder="1" applyAlignment="1">
      <alignment horizontal="center" vertical="center" wrapText="1"/>
    </xf>
    <xf numFmtId="0" fontId="3" fillId="0" borderId="19" xfId="0" applyFont="1" applyBorder="1" applyAlignment="1" applyProtection="1">
      <alignment horizontal="left" vertical="center" wrapText="1"/>
    </xf>
    <xf numFmtId="0" fontId="3" fillId="0" borderId="23" xfId="0" applyFont="1" applyBorder="1" applyAlignment="1" applyProtection="1">
      <alignment horizontal="left" vertical="center" wrapText="1"/>
    </xf>
    <xf numFmtId="0" fontId="3" fillId="0" borderId="20" xfId="0" applyFont="1" applyBorder="1" applyAlignment="1" applyProtection="1">
      <alignment horizontal="left" vertical="center" wrapText="1"/>
    </xf>
    <xf numFmtId="0" fontId="2" fillId="2" borderId="53"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2" fillId="13" borderId="53" xfId="0" applyFont="1" applyFill="1" applyBorder="1" applyAlignment="1">
      <alignment horizontal="center" vertical="center" wrapText="1"/>
    </xf>
    <xf numFmtId="0" fontId="2" fillId="13" borderId="54" xfId="0" applyFont="1" applyFill="1" applyBorder="1" applyAlignment="1">
      <alignment horizontal="center" vertical="center" wrapText="1"/>
    </xf>
    <xf numFmtId="4" fontId="47" fillId="0" borderId="49" xfId="1" applyNumberFormat="1" applyFont="1" applyBorder="1" applyAlignment="1">
      <alignment horizontal="center" vertical="center"/>
    </xf>
    <xf numFmtId="4" fontId="47" fillId="0" borderId="63" xfId="1" applyNumberFormat="1" applyFont="1" applyBorder="1" applyAlignment="1">
      <alignment horizontal="center" vertical="center"/>
    </xf>
    <xf numFmtId="4" fontId="47" fillId="0" borderId="47" xfId="1" applyNumberFormat="1" applyFont="1" applyBorder="1" applyAlignment="1">
      <alignment horizontal="center" vertical="center"/>
    </xf>
    <xf numFmtId="0" fontId="23" fillId="0" borderId="0" xfId="1" applyNumberFormat="1" applyFont="1" applyFill="1" applyAlignment="1" applyProtection="1">
      <alignment horizontal="center" vertical="center"/>
    </xf>
    <xf numFmtId="1" fontId="2" fillId="10" borderId="9" xfId="0" applyNumberFormat="1" applyFont="1" applyFill="1" applyBorder="1" applyAlignment="1">
      <alignment horizontal="center" vertical="center" wrapText="1"/>
    </xf>
    <xf numFmtId="1" fontId="2" fillId="10" borderId="10" xfId="0" applyNumberFormat="1" applyFont="1" applyFill="1" applyBorder="1" applyAlignment="1">
      <alignment horizontal="center" vertical="center" wrapText="1"/>
    </xf>
    <xf numFmtId="10" fontId="2" fillId="11" borderId="13" xfId="0" applyNumberFormat="1" applyFont="1" applyFill="1" applyBorder="1" applyAlignment="1">
      <alignment horizontal="center" vertical="center" wrapText="1"/>
    </xf>
    <xf numFmtId="10" fontId="2" fillId="11" borderId="22" xfId="0" applyNumberFormat="1" applyFont="1" applyFill="1" applyBorder="1" applyAlignment="1">
      <alignment horizontal="center" vertical="center" wrapText="1"/>
    </xf>
    <xf numFmtId="10" fontId="2" fillId="11" borderId="14" xfId="0" applyNumberFormat="1" applyFont="1" applyFill="1" applyBorder="1" applyAlignment="1">
      <alignment horizontal="center" vertical="center" wrapText="1"/>
    </xf>
    <xf numFmtId="4" fontId="2" fillId="11" borderId="13" xfId="0" applyNumberFormat="1" applyFont="1" applyFill="1" applyBorder="1" applyAlignment="1">
      <alignment horizontal="center" vertical="center" wrapText="1"/>
    </xf>
    <xf numFmtId="4" fontId="2" fillId="11" borderId="14" xfId="0" applyNumberFormat="1" applyFont="1" applyFill="1" applyBorder="1" applyAlignment="1">
      <alignment horizontal="center" vertical="center" wrapText="1"/>
    </xf>
    <xf numFmtId="0" fontId="3" fillId="6" borderId="13" xfId="0" applyFont="1" applyFill="1" applyBorder="1" applyAlignment="1" applyProtection="1">
      <alignment horizontal="left" vertical="center" wrapText="1"/>
      <protection locked="0"/>
    </xf>
    <xf numFmtId="0" fontId="0" fillId="6" borderId="22" xfId="0" applyFill="1" applyBorder="1" applyAlignment="1" applyProtection="1">
      <alignment vertical="center" wrapText="1"/>
      <protection locked="0"/>
    </xf>
    <xf numFmtId="0" fontId="0" fillId="6" borderId="14" xfId="0" applyFill="1" applyBorder="1" applyAlignment="1" applyProtection="1">
      <alignment vertical="center" wrapText="1"/>
      <protection locked="0"/>
    </xf>
    <xf numFmtId="1" fontId="2" fillId="10" borderId="9" xfId="0" applyNumberFormat="1" applyFont="1" applyFill="1" applyBorder="1" applyAlignment="1">
      <alignment horizontal="right" vertical="center" wrapText="1"/>
    </xf>
    <xf numFmtId="0" fontId="2" fillId="10" borderId="9" xfId="0" applyFont="1" applyFill="1" applyBorder="1" applyAlignment="1">
      <alignment horizontal="center" vertical="center" wrapText="1"/>
    </xf>
    <xf numFmtId="0" fontId="2" fillId="10" borderId="55" xfId="0" applyFont="1" applyFill="1" applyBorder="1" applyAlignment="1">
      <alignment horizontal="center" vertical="center" wrapText="1"/>
    </xf>
    <xf numFmtId="0" fontId="2" fillId="10" borderId="10" xfId="0" applyFont="1" applyFill="1" applyBorder="1" applyAlignment="1">
      <alignment horizontal="center" vertical="center" wrapText="1"/>
    </xf>
    <xf numFmtId="0" fontId="2" fillId="10" borderId="56" xfId="0" applyFont="1" applyFill="1" applyBorder="1" applyAlignment="1">
      <alignment horizontal="center" vertical="center" wrapText="1"/>
    </xf>
    <xf numFmtId="1" fontId="2" fillId="10" borderId="51" xfId="0" applyNumberFormat="1" applyFont="1" applyFill="1" applyBorder="1" applyAlignment="1">
      <alignment horizontal="center" vertical="center" wrapText="1"/>
    </xf>
    <xf numFmtId="1" fontId="2" fillId="10" borderId="22" xfId="0" applyNumberFormat="1" applyFont="1" applyFill="1" applyBorder="1" applyAlignment="1">
      <alignment horizontal="center" vertical="center" wrapText="1"/>
    </xf>
    <xf numFmtId="1" fontId="2" fillId="10" borderId="14" xfId="0" applyNumberFormat="1" applyFont="1" applyFill="1" applyBorder="1" applyAlignment="1">
      <alignment horizontal="center" vertical="center" wrapText="1"/>
    </xf>
    <xf numFmtId="0" fontId="2" fillId="10" borderId="11" xfId="0" applyFont="1" applyFill="1" applyBorder="1" applyAlignment="1">
      <alignment horizontal="center" vertical="center" wrapText="1"/>
    </xf>
    <xf numFmtId="0" fontId="2" fillId="10" borderId="12" xfId="0" applyFont="1" applyFill="1" applyBorder="1" applyAlignment="1">
      <alignment horizontal="center" vertical="center" wrapText="1"/>
    </xf>
    <xf numFmtId="3" fontId="3" fillId="0" borderId="13"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1" fontId="3" fillId="4" borderId="37" xfId="0" applyNumberFormat="1" applyFont="1" applyFill="1" applyBorder="1" applyAlignment="1">
      <alignment horizontal="left" vertical="center" wrapText="1"/>
    </xf>
    <xf numFmtId="1" fontId="3" fillId="4" borderId="10" xfId="0" applyNumberFormat="1" applyFont="1" applyFill="1" applyBorder="1" applyAlignment="1">
      <alignment horizontal="left" vertical="center" wrapText="1"/>
    </xf>
    <xf numFmtId="1" fontId="3" fillId="4" borderId="56" xfId="0" applyNumberFormat="1" applyFont="1" applyFill="1" applyBorder="1" applyAlignment="1">
      <alignment horizontal="left" vertical="center" wrapText="1"/>
    </xf>
    <xf numFmtId="3" fontId="3" fillId="0" borderId="22" xfId="0" applyNumberFormat="1" applyFont="1" applyBorder="1" applyAlignment="1">
      <alignment horizontal="center" vertical="center" wrapText="1"/>
    </xf>
    <xf numFmtId="4" fontId="2" fillId="14" borderId="13" xfId="0" applyNumberFormat="1" applyFont="1" applyFill="1" applyBorder="1" applyAlignment="1">
      <alignment horizontal="center" vertical="center" wrapText="1"/>
    </xf>
    <xf numFmtId="4" fontId="2" fillId="14" borderId="22" xfId="0" applyNumberFormat="1" applyFont="1" applyFill="1" applyBorder="1" applyAlignment="1">
      <alignment horizontal="center" vertical="center" wrapText="1"/>
    </xf>
    <xf numFmtId="4" fontId="2" fillId="14" borderId="14" xfId="0" applyNumberFormat="1" applyFont="1" applyFill="1" applyBorder="1" applyAlignment="1">
      <alignment horizontal="center" vertical="center" wrapText="1"/>
    </xf>
    <xf numFmtId="1" fontId="2" fillId="10" borderId="33" xfId="0" applyNumberFormat="1" applyFont="1" applyFill="1" applyBorder="1" applyAlignment="1">
      <alignment horizontal="center" vertical="center" wrapText="1"/>
    </xf>
    <xf numFmtId="1" fontId="2" fillId="10" borderId="37" xfId="0" applyNumberFormat="1" applyFont="1" applyFill="1" applyBorder="1" applyAlignment="1">
      <alignment horizontal="center" vertical="center" wrapText="1"/>
    </xf>
    <xf numFmtId="10" fontId="2" fillId="2" borderId="9" xfId="0" applyNumberFormat="1" applyFont="1" applyFill="1" applyBorder="1" applyAlignment="1">
      <alignment horizontal="right" vertical="center" wrapText="1"/>
    </xf>
    <xf numFmtId="10" fontId="2" fillId="2" borderId="0" xfId="0" applyNumberFormat="1" applyFont="1" applyFill="1" applyAlignment="1">
      <alignment horizontal="right" vertical="center" wrapText="1"/>
    </xf>
    <xf numFmtId="10" fontId="2" fillId="2" borderId="34" xfId="0" applyNumberFormat="1" applyFont="1" applyFill="1" applyBorder="1" applyAlignment="1">
      <alignment horizontal="right" vertical="center" wrapText="1"/>
    </xf>
    <xf numFmtId="0" fontId="2" fillId="14" borderId="11" xfId="0" applyFont="1" applyFill="1" applyBorder="1" applyAlignment="1">
      <alignment horizontal="center" vertical="center" wrapText="1"/>
    </xf>
    <xf numFmtId="0" fontId="0" fillId="14" borderId="9" xfId="0" applyFill="1" applyBorder="1" applyAlignment="1">
      <alignment horizontal="center" vertical="center" wrapText="1"/>
    </xf>
    <xf numFmtId="0" fontId="0" fillId="14" borderId="55" xfId="0" applyFill="1" applyBorder="1" applyAlignment="1">
      <alignment horizontal="center" vertical="center" wrapText="1"/>
    </xf>
    <xf numFmtId="0" fontId="0" fillId="14" borderId="12" xfId="0" applyFill="1" applyBorder="1" applyAlignment="1">
      <alignment horizontal="center" vertical="center" wrapText="1"/>
    </xf>
    <xf numFmtId="0" fontId="0" fillId="14" borderId="10" xfId="0" applyFill="1" applyBorder="1" applyAlignment="1">
      <alignment horizontal="center" vertical="center" wrapText="1"/>
    </xf>
    <xf numFmtId="0" fontId="0" fillId="14" borderId="56" xfId="0" applyFill="1" applyBorder="1" applyAlignment="1">
      <alignment horizontal="center" vertical="center" wrapText="1"/>
    </xf>
    <xf numFmtId="1" fontId="2" fillId="13" borderId="9" xfId="0" applyNumberFormat="1" applyFont="1" applyFill="1" applyBorder="1" applyAlignment="1">
      <alignment horizontal="right" vertical="center" wrapText="1"/>
    </xf>
    <xf numFmtId="1" fontId="2" fillId="13" borderId="34" xfId="0" applyNumberFormat="1" applyFont="1" applyFill="1" applyBorder="1" applyAlignment="1">
      <alignment horizontal="right" vertical="center" wrapText="1"/>
    </xf>
    <xf numFmtId="0" fontId="2" fillId="14" borderId="4" xfId="0" applyFont="1" applyFill="1" applyBorder="1" applyAlignment="1">
      <alignment horizontal="center" vertical="center" wrapText="1"/>
    </xf>
    <xf numFmtId="0" fontId="2" fillId="14" borderId="7" xfId="0" applyFont="1" applyFill="1" applyBorder="1" applyAlignment="1">
      <alignment horizontal="center" vertical="center" wrapText="1"/>
    </xf>
    <xf numFmtId="0" fontId="19" fillId="0" borderId="0" xfId="0" applyFont="1" applyAlignment="1">
      <alignment horizontal="center" vertical="center"/>
    </xf>
    <xf numFmtId="165" fontId="2" fillId="7" borderId="4" xfId="0" applyNumberFormat="1" applyFont="1" applyFill="1" applyBorder="1" applyAlignment="1">
      <alignment horizontal="center" vertical="center" wrapText="1"/>
    </xf>
    <xf numFmtId="165" fontId="2" fillId="7" borderId="45" xfId="0" applyNumberFormat="1"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45" xfId="0" applyFont="1" applyFill="1" applyBorder="1" applyAlignment="1">
      <alignment horizontal="center" vertical="center" wrapText="1"/>
    </xf>
    <xf numFmtId="44" fontId="2" fillId="7" borderId="4" xfId="1" applyFont="1" applyFill="1" applyBorder="1" applyAlignment="1">
      <alignment horizontal="center" vertical="center" wrapText="1"/>
    </xf>
    <xf numFmtId="44" fontId="2" fillId="7" borderId="45" xfId="1"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1" fontId="28" fillId="0" borderId="0" xfId="0" applyNumberFormat="1" applyFont="1" applyAlignment="1">
      <alignment horizontal="left" vertical="center" wrapText="1"/>
    </xf>
    <xf numFmtId="10" fontId="2" fillId="7" borderId="9" xfId="0" applyNumberFormat="1" applyFont="1" applyFill="1" applyBorder="1" applyAlignment="1">
      <alignment horizontal="right" vertical="center" wrapText="1"/>
    </xf>
    <xf numFmtId="10" fontId="2" fillId="7" borderId="34" xfId="0" applyNumberFormat="1" applyFont="1" applyFill="1" applyBorder="1" applyAlignment="1">
      <alignment horizontal="right" vertical="center" wrapText="1"/>
    </xf>
    <xf numFmtId="0" fontId="2" fillId="7" borderId="53" xfId="0" applyFont="1" applyFill="1" applyBorder="1" applyAlignment="1">
      <alignment horizontal="center" vertical="center" wrapText="1"/>
    </xf>
    <xf numFmtId="0" fontId="0" fillId="0" borderId="54" xfId="0" applyBorder="1" applyAlignment="1">
      <alignment horizontal="center" vertical="center" wrapText="1"/>
    </xf>
    <xf numFmtId="0" fontId="2" fillId="0" borderId="0" xfId="0" applyFont="1" applyAlignment="1">
      <alignment vertical="center" wrapText="1"/>
    </xf>
    <xf numFmtId="1" fontId="2" fillId="8" borderId="57" xfId="0" applyNumberFormat="1" applyFont="1" applyFill="1" applyBorder="1" applyAlignment="1">
      <alignment horizontal="center" vertical="center" wrapText="1"/>
    </xf>
    <xf numFmtId="1" fontId="2" fillId="8" borderId="58" xfId="0" applyNumberFormat="1" applyFont="1" applyFill="1" applyBorder="1" applyAlignment="1">
      <alignment horizontal="center" vertical="center" wrapText="1"/>
    </xf>
    <xf numFmtId="0" fontId="36" fillId="0" borderId="64" xfId="2" applyBorder="1" applyAlignment="1" applyProtection="1">
      <alignment horizontal="left" vertical="center" wrapText="1"/>
      <protection locked="0"/>
    </xf>
    <xf numFmtId="0" fontId="36" fillId="0" borderId="0" xfId="2" applyBorder="1" applyAlignment="1" applyProtection="1">
      <alignment horizontal="left" vertical="center" wrapText="1"/>
      <protection locked="0"/>
    </xf>
    <xf numFmtId="0" fontId="36" fillId="0" borderId="65" xfId="2" applyBorder="1" applyAlignment="1" applyProtection="1">
      <alignment horizontal="left" vertical="center" wrapText="1"/>
      <protection locked="0"/>
    </xf>
    <xf numFmtId="0" fontId="2" fillId="3" borderId="5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52" xfId="0" applyFont="1" applyFill="1" applyBorder="1" applyAlignment="1">
      <alignment horizontal="center" vertical="center" wrapText="1"/>
    </xf>
    <xf numFmtId="0" fontId="36" fillId="0" borderId="48" xfId="2" applyBorder="1" applyAlignment="1">
      <alignment horizontal="left" vertical="center" wrapText="1"/>
    </xf>
    <xf numFmtId="0" fontId="36" fillId="0" borderId="42" xfId="2" applyBorder="1" applyAlignment="1">
      <alignment horizontal="left" vertical="center" wrapText="1"/>
    </xf>
    <xf numFmtId="0" fontId="36" fillId="0" borderId="46" xfId="2" applyBorder="1" applyAlignment="1">
      <alignment horizontal="left" vertical="center" wrapText="1"/>
    </xf>
    <xf numFmtId="164" fontId="2" fillId="7" borderId="4" xfId="0" applyNumberFormat="1" applyFont="1" applyFill="1" applyBorder="1" applyAlignment="1">
      <alignment horizontal="center" vertical="center" wrapText="1"/>
    </xf>
    <xf numFmtId="164" fontId="2" fillId="7" borderId="45" xfId="0" applyNumberFormat="1" applyFont="1" applyFill="1" applyBorder="1" applyAlignment="1">
      <alignment horizontal="center" vertical="center" wrapText="1"/>
    </xf>
    <xf numFmtId="1" fontId="2" fillId="2" borderId="57" xfId="0" applyNumberFormat="1" applyFont="1" applyFill="1" applyBorder="1" applyAlignment="1">
      <alignment horizontal="center" vertical="center" wrapText="1"/>
    </xf>
    <xf numFmtId="1" fontId="2" fillId="2" borderId="58" xfId="0" applyNumberFormat="1" applyFont="1" applyFill="1" applyBorder="1" applyAlignment="1">
      <alignment horizontal="center" vertical="center" wrapText="1"/>
    </xf>
    <xf numFmtId="10" fontId="2" fillId="8" borderId="9" xfId="0" applyNumberFormat="1" applyFont="1" applyFill="1" applyBorder="1" applyAlignment="1">
      <alignment horizontal="right" vertical="center" wrapText="1"/>
    </xf>
    <xf numFmtId="10" fontId="2" fillId="8" borderId="34" xfId="0" applyNumberFormat="1" applyFont="1" applyFill="1" applyBorder="1" applyAlignment="1">
      <alignment horizontal="right" vertical="center" wrapText="1"/>
    </xf>
    <xf numFmtId="10" fontId="2" fillId="7" borderId="22" xfId="0" applyNumberFormat="1" applyFont="1" applyFill="1" applyBorder="1" applyAlignment="1">
      <alignment horizontal="center" vertical="center" wrapText="1"/>
    </xf>
    <xf numFmtId="10" fontId="2" fillId="7" borderId="14" xfId="0" applyNumberFormat="1" applyFont="1" applyFill="1" applyBorder="1" applyAlignment="1">
      <alignment horizontal="center" vertical="center" wrapText="1"/>
    </xf>
    <xf numFmtId="10" fontId="2" fillId="8" borderId="22" xfId="0" applyNumberFormat="1" applyFont="1" applyFill="1" applyBorder="1" applyAlignment="1">
      <alignment horizontal="center" vertical="center" wrapText="1"/>
    </xf>
    <xf numFmtId="10" fontId="2" fillId="8" borderId="14" xfId="0" applyNumberFormat="1" applyFont="1" applyFill="1" applyBorder="1" applyAlignment="1">
      <alignment horizontal="center" vertical="center" wrapText="1"/>
    </xf>
    <xf numFmtId="10" fontId="2" fillId="8" borderId="13" xfId="0" applyNumberFormat="1" applyFont="1" applyFill="1" applyBorder="1" applyAlignment="1">
      <alignment horizontal="center" vertical="center" wrapText="1"/>
    </xf>
    <xf numFmtId="10" fontId="2" fillId="7" borderId="13" xfId="0" applyNumberFormat="1" applyFont="1" applyFill="1" applyBorder="1" applyAlignment="1">
      <alignment horizontal="center" vertical="center" wrapText="1"/>
    </xf>
    <xf numFmtId="10" fontId="2" fillId="7" borderId="52" xfId="0" applyNumberFormat="1" applyFont="1" applyFill="1" applyBorder="1" applyAlignment="1">
      <alignment horizontal="center" vertical="center" wrapText="1"/>
    </xf>
    <xf numFmtId="164" fontId="2" fillId="8" borderId="53" xfId="0" applyNumberFormat="1" applyFont="1" applyFill="1" applyBorder="1" applyAlignment="1">
      <alignment horizontal="center" vertical="center" wrapText="1"/>
    </xf>
    <xf numFmtId="164" fontId="2" fillId="8" borderId="54" xfId="0" applyNumberFormat="1" applyFont="1" applyFill="1" applyBorder="1" applyAlignment="1">
      <alignment horizontal="center" vertical="center" wrapText="1"/>
    </xf>
    <xf numFmtId="1" fontId="2" fillId="7" borderId="3" xfId="0" applyNumberFormat="1" applyFont="1" applyFill="1" applyBorder="1" applyAlignment="1">
      <alignment horizontal="center" vertical="center" wrapText="1"/>
    </xf>
    <xf numFmtId="1" fontId="2" fillId="7" borderId="44"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0" fillId="0" borderId="9" xfId="0" applyBorder="1" applyAlignment="1">
      <alignment horizontal="center" vertical="center" wrapText="1"/>
    </xf>
    <xf numFmtId="0" fontId="0" fillId="0" borderId="55" xfId="0" applyBorder="1" applyAlignment="1">
      <alignment horizontal="center"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0" fillId="0" borderId="56" xfId="0" applyBorder="1" applyAlignment="1">
      <alignment horizontal="center" vertical="center" wrapText="1"/>
    </xf>
    <xf numFmtId="4" fontId="2" fillId="2" borderId="13" xfId="0" applyNumberFormat="1" applyFont="1" applyFill="1" applyBorder="1" applyAlignment="1">
      <alignment horizontal="center" vertical="center" wrapText="1"/>
    </xf>
    <xf numFmtId="4" fontId="2" fillId="2" borderId="14" xfId="0" applyNumberFormat="1" applyFont="1" applyFill="1" applyBorder="1" applyAlignment="1">
      <alignment horizontal="center" vertical="center" wrapText="1"/>
    </xf>
    <xf numFmtId="164" fontId="2" fillId="2" borderId="53" xfId="0" applyNumberFormat="1" applyFont="1" applyFill="1" applyBorder="1" applyAlignment="1">
      <alignment horizontal="center" vertical="center" wrapText="1"/>
    </xf>
    <xf numFmtId="164" fontId="2" fillId="2" borderId="54" xfId="0" applyNumberFormat="1" applyFont="1" applyFill="1" applyBorder="1" applyAlignment="1">
      <alignment horizontal="center" vertical="center" wrapText="1"/>
    </xf>
    <xf numFmtId="10" fontId="2" fillId="2" borderId="13" xfId="0" applyNumberFormat="1" applyFont="1" applyFill="1" applyBorder="1" applyAlignment="1">
      <alignment horizontal="center" vertical="center" wrapText="1"/>
    </xf>
    <xf numFmtId="10" fontId="2" fillId="2" borderId="22" xfId="0" applyNumberFormat="1" applyFont="1" applyFill="1" applyBorder="1" applyAlignment="1">
      <alignment horizontal="center" vertical="center" wrapText="1"/>
    </xf>
    <xf numFmtId="10" fontId="2" fillId="2" borderId="14" xfId="0" applyNumberFormat="1" applyFont="1" applyFill="1" applyBorder="1" applyAlignment="1">
      <alignment horizontal="center" vertical="center" wrapText="1"/>
    </xf>
    <xf numFmtId="4" fontId="2" fillId="10" borderId="59" xfId="1" applyNumberFormat="1" applyFont="1" applyFill="1" applyBorder="1" applyAlignment="1">
      <alignment horizontal="center" vertical="center" wrapText="1"/>
    </xf>
    <xf numFmtId="4" fontId="2" fillId="10" borderId="60" xfId="1" applyNumberFormat="1" applyFont="1" applyFill="1" applyBorder="1" applyAlignment="1">
      <alignment horizontal="center" vertical="center" wrapText="1"/>
    </xf>
    <xf numFmtId="4" fontId="3" fillId="4" borderId="43" xfId="1" applyNumberFormat="1" applyFont="1" applyFill="1" applyBorder="1" applyAlignment="1">
      <alignment horizontal="center" vertical="center" wrapText="1"/>
    </xf>
    <xf numFmtId="4" fontId="3" fillId="4" borderId="38" xfId="1" applyNumberFormat="1" applyFont="1" applyFill="1" applyBorder="1" applyAlignment="1">
      <alignment horizontal="center" vertical="center" wrapText="1"/>
    </xf>
    <xf numFmtId="10" fontId="2" fillId="14" borderId="13" xfId="0" applyNumberFormat="1" applyFont="1" applyFill="1" applyBorder="1" applyAlignment="1">
      <alignment horizontal="center" vertical="center" wrapText="1"/>
    </xf>
    <xf numFmtId="10" fontId="2" fillId="14" borderId="22" xfId="0" applyNumberFormat="1" applyFont="1" applyFill="1" applyBorder="1" applyAlignment="1">
      <alignment horizontal="center" vertical="center" wrapText="1"/>
    </xf>
    <xf numFmtId="10" fontId="2" fillId="14" borderId="52" xfId="0" applyNumberFormat="1" applyFont="1" applyFill="1" applyBorder="1" applyAlignment="1">
      <alignment horizontal="center" vertical="center" wrapText="1"/>
    </xf>
    <xf numFmtId="10" fontId="2" fillId="11" borderId="11" xfId="0" applyNumberFormat="1" applyFont="1" applyFill="1" applyBorder="1" applyAlignment="1">
      <alignment horizontal="center" vertical="center" wrapText="1"/>
    </xf>
    <xf numFmtId="10" fontId="2" fillId="11" borderId="9" xfId="0" applyNumberFormat="1" applyFont="1" applyFill="1" applyBorder="1" applyAlignment="1">
      <alignment horizontal="center" vertical="center" wrapText="1"/>
    </xf>
    <xf numFmtId="10" fontId="2" fillId="11" borderId="34" xfId="0" applyNumberFormat="1" applyFont="1" applyFill="1" applyBorder="1" applyAlignment="1">
      <alignment horizontal="center" vertical="center" wrapText="1"/>
    </xf>
    <xf numFmtId="0" fontId="2" fillId="10" borderId="53" xfId="0" applyFont="1" applyFill="1" applyBorder="1" applyAlignment="1">
      <alignment horizontal="center" vertical="center" wrapText="1"/>
    </xf>
    <xf numFmtId="0" fontId="2" fillId="10" borderId="54" xfId="0" applyFont="1" applyFill="1" applyBorder="1" applyAlignment="1">
      <alignment horizontal="center" vertical="center" wrapText="1"/>
    </xf>
    <xf numFmtId="1" fontId="3" fillId="4" borderId="30" xfId="0" applyNumberFormat="1" applyFont="1" applyFill="1" applyBorder="1" applyAlignment="1">
      <alignment horizontal="left" vertical="center" wrapText="1"/>
    </xf>
    <xf numFmtId="1" fontId="3" fillId="4" borderId="31" xfId="0" applyNumberFormat="1" applyFont="1" applyFill="1" applyBorder="1" applyAlignment="1">
      <alignment horizontal="left" vertical="center" wrapText="1"/>
    </xf>
    <xf numFmtId="1" fontId="2" fillId="19" borderId="57" xfId="0" applyNumberFormat="1" applyFont="1" applyFill="1" applyBorder="1" applyAlignment="1">
      <alignment horizontal="center" vertical="center" wrapText="1"/>
    </xf>
    <xf numFmtId="1" fontId="2" fillId="19" borderId="58" xfId="0" applyNumberFormat="1" applyFont="1" applyFill="1" applyBorder="1" applyAlignment="1">
      <alignment horizontal="center" vertical="center" wrapText="1"/>
    </xf>
    <xf numFmtId="164" fontId="2" fillId="19" borderId="53" xfId="0" applyNumberFormat="1" applyFont="1" applyFill="1" applyBorder="1" applyAlignment="1">
      <alignment horizontal="center" vertical="center" wrapText="1"/>
    </xf>
    <xf numFmtId="164" fontId="2" fillId="19" borderId="54" xfId="0" applyNumberFormat="1" applyFont="1" applyFill="1" applyBorder="1" applyAlignment="1">
      <alignment horizontal="center" vertical="center" wrapText="1"/>
    </xf>
    <xf numFmtId="4" fontId="2" fillId="13" borderId="13" xfId="0" applyNumberFormat="1" applyFont="1" applyFill="1" applyBorder="1" applyAlignment="1">
      <alignment horizontal="center" vertical="center" wrapText="1"/>
    </xf>
    <xf numFmtId="4" fontId="2" fillId="13" borderId="22" xfId="0" applyNumberFormat="1" applyFont="1" applyFill="1" applyBorder="1" applyAlignment="1">
      <alignment horizontal="center" vertical="center" wrapText="1"/>
    </xf>
    <xf numFmtId="4" fontId="2" fillId="13" borderId="14" xfId="0" applyNumberFormat="1" applyFont="1" applyFill="1" applyBorder="1" applyAlignment="1">
      <alignment horizontal="center" vertical="center" wrapText="1"/>
    </xf>
    <xf numFmtId="0" fontId="2" fillId="19" borderId="13" xfId="0" applyFont="1" applyFill="1" applyBorder="1" applyAlignment="1">
      <alignment horizontal="center" vertical="center" wrapText="1"/>
    </xf>
    <xf numFmtId="0" fontId="2" fillId="19" borderId="14" xfId="0" applyFont="1" applyFill="1" applyBorder="1" applyAlignment="1">
      <alignment horizontal="center" vertical="center" wrapText="1"/>
    </xf>
    <xf numFmtId="10" fontId="2" fillId="19" borderId="13" xfId="0" applyNumberFormat="1" applyFont="1" applyFill="1" applyBorder="1" applyAlignment="1">
      <alignment horizontal="center" vertical="center" wrapText="1"/>
    </xf>
    <xf numFmtId="10" fontId="2" fillId="19" borderId="22" xfId="0" applyNumberFormat="1" applyFont="1" applyFill="1" applyBorder="1" applyAlignment="1">
      <alignment horizontal="center" vertical="center" wrapText="1"/>
    </xf>
    <xf numFmtId="10" fontId="2" fillId="19" borderId="14" xfId="0" applyNumberFormat="1" applyFont="1" applyFill="1" applyBorder="1" applyAlignment="1">
      <alignment horizontal="center" vertical="center" wrapText="1"/>
    </xf>
    <xf numFmtId="1" fontId="2" fillId="13" borderId="57" xfId="0" applyNumberFormat="1" applyFont="1" applyFill="1" applyBorder="1" applyAlignment="1">
      <alignment horizontal="center" vertical="center" wrapText="1"/>
    </xf>
    <xf numFmtId="1" fontId="2" fillId="13" borderId="58" xfId="0" applyNumberFormat="1" applyFont="1" applyFill="1" applyBorder="1" applyAlignment="1">
      <alignment horizontal="center" vertical="center" wrapText="1"/>
    </xf>
    <xf numFmtId="164" fontId="2" fillId="13" borderId="53" xfId="0" applyNumberFormat="1" applyFont="1" applyFill="1" applyBorder="1" applyAlignment="1">
      <alignment horizontal="center" vertical="center" wrapText="1"/>
    </xf>
    <xf numFmtId="164" fontId="2" fillId="13" borderId="54" xfId="0" applyNumberFormat="1" applyFont="1" applyFill="1" applyBorder="1" applyAlignment="1">
      <alignment horizontal="center" vertical="center" wrapText="1"/>
    </xf>
    <xf numFmtId="0" fontId="2" fillId="13" borderId="11" xfId="0" applyFont="1" applyFill="1" applyBorder="1" applyAlignment="1">
      <alignment horizontal="center" vertical="center" wrapText="1"/>
    </xf>
    <xf numFmtId="0" fontId="0" fillId="13" borderId="9" xfId="0" applyFill="1" applyBorder="1" applyAlignment="1">
      <alignment horizontal="center" vertical="center" wrapText="1"/>
    </xf>
    <xf numFmtId="0" fontId="0" fillId="13" borderId="55" xfId="0" applyFill="1" applyBorder="1" applyAlignment="1">
      <alignment horizontal="center" vertical="center" wrapText="1"/>
    </xf>
    <xf numFmtId="0" fontId="0" fillId="13" borderId="12"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56" xfId="0" applyFill="1" applyBorder="1" applyAlignment="1">
      <alignment horizontal="center" vertical="center" wrapText="1"/>
    </xf>
    <xf numFmtId="1" fontId="2" fillId="14" borderId="3" xfId="0" applyNumberFormat="1" applyFont="1" applyFill="1" applyBorder="1" applyAlignment="1">
      <alignment horizontal="center" vertical="center" wrapText="1"/>
    </xf>
    <xf numFmtId="1" fontId="2" fillId="14" borderId="6" xfId="0" applyNumberFormat="1" applyFont="1" applyFill="1" applyBorder="1" applyAlignment="1">
      <alignment horizontal="center" vertical="center" wrapText="1"/>
    </xf>
    <xf numFmtId="4" fontId="50" fillId="0" borderId="9" xfId="1" applyNumberFormat="1" applyFont="1" applyFill="1" applyBorder="1" applyAlignment="1">
      <alignment horizontal="right" vertical="center" wrapText="1"/>
    </xf>
    <xf numFmtId="4" fontId="50" fillId="0" borderId="0" xfId="1" applyNumberFormat="1" applyFont="1" applyFill="1" applyBorder="1" applyAlignment="1">
      <alignment horizontal="right" vertical="center" wrapText="1"/>
    </xf>
    <xf numFmtId="44" fontId="3" fillId="21" borderId="1" xfId="1" applyFont="1" applyFill="1" applyBorder="1" applyAlignment="1">
      <alignment horizontal="center" vertical="center" wrapText="1"/>
    </xf>
    <xf numFmtId="165" fontId="3" fillId="21" borderId="1" xfId="0" applyNumberFormat="1" applyFont="1" applyFill="1" applyBorder="1" applyAlignment="1">
      <alignment horizontal="center" vertical="center" wrapText="1"/>
    </xf>
    <xf numFmtId="164" fontId="4" fillId="7" borderId="0" xfId="0" applyNumberFormat="1" applyFont="1" applyFill="1" applyAlignment="1">
      <alignment horizontal="center" vertical="center" wrapText="1"/>
    </xf>
    <xf numFmtId="1" fontId="2" fillId="11" borderId="9" xfId="0" applyNumberFormat="1" applyFont="1" applyFill="1" applyBorder="1" applyAlignment="1">
      <alignment horizontal="right" vertical="center" wrapText="1"/>
    </xf>
    <xf numFmtId="1" fontId="2" fillId="11" borderId="34" xfId="0" applyNumberFormat="1" applyFont="1" applyFill="1" applyBorder="1" applyAlignment="1">
      <alignment horizontal="right" vertical="center" wrapText="1"/>
    </xf>
    <xf numFmtId="0" fontId="2" fillId="7" borderId="61" xfId="0" applyFont="1" applyFill="1" applyBorder="1" applyAlignment="1">
      <alignment horizontal="center" vertical="center" wrapText="1"/>
    </xf>
    <xf numFmtId="0" fontId="2" fillId="7" borderId="77" xfId="0" applyFont="1" applyFill="1" applyBorder="1" applyAlignment="1">
      <alignment horizontal="center" vertical="center" wrapText="1"/>
    </xf>
    <xf numFmtId="0" fontId="2" fillId="8" borderId="61" xfId="0" applyFont="1" applyFill="1" applyBorder="1" applyAlignment="1">
      <alignment horizontal="center" vertical="center" wrapText="1"/>
    </xf>
    <xf numFmtId="0" fontId="2" fillId="8" borderId="21" xfId="0" applyFont="1" applyFill="1" applyBorder="1" applyAlignment="1">
      <alignment horizontal="center" vertical="center" wrapText="1"/>
    </xf>
    <xf numFmtId="0" fontId="2" fillId="3" borderId="61"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13" borderId="61" xfId="0" applyFont="1" applyFill="1" applyBorder="1" applyAlignment="1">
      <alignment horizontal="center" vertical="center" wrapText="1"/>
    </xf>
    <xf numFmtId="0" fontId="2" fillId="13" borderId="21"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21" xfId="0" applyFont="1" applyFill="1" applyBorder="1" applyAlignment="1">
      <alignment horizontal="center" vertical="center" wrapText="1"/>
    </xf>
    <xf numFmtId="4" fontId="2" fillId="7" borderId="13" xfId="1" applyNumberFormat="1" applyFont="1" applyFill="1" applyBorder="1" applyAlignment="1">
      <alignment horizontal="center" vertical="center" wrapText="1"/>
    </xf>
    <xf numFmtId="4" fontId="2" fillId="7" borderId="22" xfId="1" applyNumberFormat="1" applyFont="1" applyFill="1" applyBorder="1" applyAlignment="1">
      <alignment horizontal="center" vertical="center" wrapText="1"/>
    </xf>
    <xf numFmtId="4" fontId="2" fillId="7" borderId="52" xfId="1" applyNumberFormat="1" applyFont="1" applyFill="1" applyBorder="1" applyAlignment="1">
      <alignment horizontal="center" vertical="center" wrapText="1"/>
    </xf>
    <xf numFmtId="4" fontId="2" fillId="8" borderId="11" xfId="1" applyNumberFormat="1" applyFont="1" applyFill="1" applyBorder="1" applyAlignment="1">
      <alignment horizontal="center" vertical="center" wrapText="1"/>
    </xf>
    <xf numFmtId="4" fontId="2" fillId="8" borderId="9" xfId="1" applyNumberFormat="1" applyFont="1" applyFill="1" applyBorder="1" applyAlignment="1">
      <alignment horizontal="center" vertical="center" wrapText="1"/>
    </xf>
    <xf numFmtId="4" fontId="2" fillId="8" borderId="34" xfId="1" applyNumberFormat="1" applyFont="1" applyFill="1" applyBorder="1" applyAlignment="1">
      <alignment horizontal="center" vertical="center" wrapText="1"/>
    </xf>
    <xf numFmtId="4" fontId="2" fillId="19" borderId="11" xfId="1" applyNumberFormat="1" applyFont="1" applyFill="1" applyBorder="1" applyAlignment="1">
      <alignment horizontal="center" vertical="center" wrapText="1"/>
    </xf>
    <xf numFmtId="4" fontId="2" fillId="19" borderId="9" xfId="1" applyNumberFormat="1" applyFont="1" applyFill="1" applyBorder="1" applyAlignment="1">
      <alignment horizontal="center" vertical="center" wrapText="1"/>
    </xf>
    <xf numFmtId="4" fontId="2" fillId="19" borderId="34" xfId="1" applyNumberFormat="1" applyFont="1" applyFill="1" applyBorder="1" applyAlignment="1">
      <alignment horizontal="center" vertical="center" wrapText="1"/>
    </xf>
    <xf numFmtId="4" fontId="2" fillId="2" borderId="13" xfId="1" applyNumberFormat="1" applyFont="1" applyFill="1" applyBorder="1" applyAlignment="1">
      <alignment horizontal="center" vertical="center" wrapText="1"/>
    </xf>
    <xf numFmtId="4" fontId="2" fillId="2" borderId="22" xfId="1" applyNumberFormat="1" applyFont="1" applyFill="1" applyBorder="1" applyAlignment="1">
      <alignment horizontal="center" vertical="center" wrapText="1"/>
    </xf>
    <xf numFmtId="4" fontId="2" fillId="2" borderId="52" xfId="1" applyNumberFormat="1" applyFont="1" applyFill="1" applyBorder="1" applyAlignment="1">
      <alignment horizontal="center" vertical="center" wrapText="1"/>
    </xf>
    <xf numFmtId="0" fontId="2" fillId="18" borderId="61" xfId="0" applyFont="1" applyFill="1" applyBorder="1" applyAlignment="1">
      <alignment horizontal="center" vertical="center" wrapText="1"/>
    </xf>
    <xf numFmtId="0" fontId="2" fillId="18" borderId="21" xfId="0" applyFont="1" applyFill="1" applyBorder="1" applyAlignment="1">
      <alignment horizontal="center" vertical="center" wrapText="1"/>
    </xf>
    <xf numFmtId="10" fontId="2" fillId="13" borderId="13" xfId="0" applyNumberFormat="1" applyFont="1" applyFill="1" applyBorder="1" applyAlignment="1">
      <alignment horizontal="center" vertical="center" wrapText="1"/>
    </xf>
    <xf numFmtId="10" fontId="2" fillId="13" borderId="22" xfId="0" applyNumberFormat="1" applyFont="1" applyFill="1" applyBorder="1" applyAlignment="1">
      <alignment horizontal="center" vertical="center" wrapText="1"/>
    </xf>
    <xf numFmtId="10" fontId="2" fillId="13" borderId="52" xfId="0" applyNumberFormat="1" applyFont="1" applyFill="1" applyBorder="1" applyAlignment="1">
      <alignment horizontal="center" vertical="center" wrapText="1"/>
    </xf>
    <xf numFmtId="164" fontId="2" fillId="11" borderId="53" xfId="0" applyNumberFormat="1" applyFont="1" applyFill="1" applyBorder="1" applyAlignment="1">
      <alignment horizontal="center" vertical="center" wrapText="1"/>
    </xf>
    <xf numFmtId="164" fontId="2" fillId="11" borderId="54" xfId="0" applyNumberFormat="1" applyFont="1" applyFill="1" applyBorder="1" applyAlignment="1">
      <alignment horizontal="center" vertical="center" wrapText="1"/>
    </xf>
    <xf numFmtId="0" fontId="2" fillId="11" borderId="11" xfId="0" applyFont="1" applyFill="1" applyBorder="1" applyAlignment="1">
      <alignment horizontal="center" vertical="center" wrapText="1"/>
    </xf>
    <xf numFmtId="0" fontId="0" fillId="11" borderId="9" xfId="0" applyFill="1" applyBorder="1" applyAlignment="1">
      <alignment horizontal="center" vertical="center" wrapText="1"/>
    </xf>
    <xf numFmtId="0" fontId="0" fillId="11" borderId="55" xfId="0" applyFill="1" applyBorder="1" applyAlignment="1">
      <alignment horizontal="center" vertical="center" wrapText="1"/>
    </xf>
    <xf numFmtId="0" fontId="0" fillId="11" borderId="12"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56" xfId="0" applyFill="1" applyBorder="1" applyAlignment="1">
      <alignment horizontal="center" vertical="center" wrapText="1"/>
    </xf>
    <xf numFmtId="1" fontId="2" fillId="14" borderId="9" xfId="0" applyNumberFormat="1" applyFont="1" applyFill="1" applyBorder="1" applyAlignment="1">
      <alignment horizontal="right" vertical="center" wrapText="1"/>
    </xf>
    <xf numFmtId="1" fontId="2" fillId="14" borderId="34" xfId="0" applyNumberFormat="1" applyFont="1" applyFill="1" applyBorder="1" applyAlignment="1">
      <alignment horizontal="right" vertical="center" wrapText="1"/>
    </xf>
    <xf numFmtId="1" fontId="2" fillId="11" borderId="57" xfId="0" applyNumberFormat="1" applyFont="1" applyFill="1" applyBorder="1" applyAlignment="1">
      <alignment horizontal="center" vertical="center" wrapText="1"/>
    </xf>
    <xf numFmtId="1" fontId="2" fillId="11" borderId="58" xfId="0" applyNumberFormat="1" applyFont="1" applyFill="1" applyBorder="1" applyAlignment="1">
      <alignment horizontal="center" vertical="center" wrapText="1"/>
    </xf>
    <xf numFmtId="10" fontId="2" fillId="19" borderId="9" xfId="0" applyNumberFormat="1" applyFont="1" applyFill="1" applyBorder="1" applyAlignment="1">
      <alignment horizontal="right" vertical="center" wrapText="1"/>
    </xf>
    <xf numFmtId="10" fontId="2" fillId="19" borderId="34" xfId="0" applyNumberFormat="1" applyFont="1" applyFill="1" applyBorder="1" applyAlignment="1">
      <alignment horizontal="right" vertical="center" wrapText="1"/>
    </xf>
    <xf numFmtId="10" fontId="2" fillId="14" borderId="14" xfId="0" applyNumberFormat="1" applyFont="1" applyFill="1" applyBorder="1" applyAlignment="1">
      <alignment horizontal="center" vertical="center" wrapText="1"/>
    </xf>
    <xf numFmtId="43" fontId="9" fillId="7" borderId="0" xfId="3" applyFont="1" applyFill="1" applyAlignment="1">
      <alignment horizontal="center" vertical="center" wrapText="1"/>
    </xf>
    <xf numFmtId="0" fontId="9" fillId="0" borderId="0" xfId="0" applyFont="1" applyAlignment="1">
      <alignment horizontal="right" vertical="center" wrapText="1"/>
    </xf>
    <xf numFmtId="0" fontId="9" fillId="0" borderId="0" xfId="0" applyFont="1" applyAlignment="1">
      <alignment vertical="center"/>
    </xf>
    <xf numFmtId="0" fontId="0" fillId="0" borderId="0" xfId="0" applyAlignment="1">
      <alignment vertical="center"/>
    </xf>
    <xf numFmtId="0" fontId="0" fillId="0" borderId="10" xfId="0" applyBorder="1" applyAlignment="1">
      <alignment vertical="center"/>
    </xf>
    <xf numFmtId="17" fontId="10" fillId="5" borderId="30" xfId="0" applyNumberFormat="1" applyFont="1" applyFill="1" applyBorder="1" applyAlignment="1">
      <alignment horizontal="center" vertical="center" wrapText="1"/>
    </xf>
    <xf numFmtId="17" fontId="10" fillId="5" borderId="31" xfId="0" applyNumberFormat="1" applyFont="1" applyFill="1" applyBorder="1" applyAlignment="1">
      <alignment horizontal="center" vertical="center" wrapText="1"/>
    </xf>
    <xf numFmtId="17" fontId="10" fillId="9" borderId="30" xfId="0" applyNumberFormat="1" applyFont="1" applyFill="1" applyBorder="1" applyAlignment="1">
      <alignment horizontal="center" vertical="center" wrapText="1"/>
    </xf>
    <xf numFmtId="17" fontId="10" fillId="9" borderId="31" xfId="0" applyNumberFormat="1" applyFont="1" applyFill="1" applyBorder="1" applyAlignment="1">
      <alignment horizontal="center" vertical="center" wrapText="1"/>
    </xf>
    <xf numFmtId="17" fontId="10" fillId="9" borderId="62" xfId="0" applyNumberFormat="1" applyFont="1" applyFill="1" applyBorder="1" applyAlignment="1">
      <alignment horizontal="left" vertical="center" wrapText="1"/>
    </xf>
    <xf numFmtId="17" fontId="10" fillId="9" borderId="24" xfId="0" applyNumberFormat="1" applyFont="1" applyFill="1" applyBorder="1" applyAlignment="1">
      <alignment horizontal="left" vertical="center"/>
    </xf>
    <xf numFmtId="17" fontId="10" fillId="5" borderId="33" xfId="0" applyNumberFormat="1" applyFont="1" applyFill="1" applyBorder="1" applyAlignment="1">
      <alignment horizontal="center" vertical="center" wrapText="1"/>
    </xf>
    <xf numFmtId="17" fontId="10" fillId="5" borderId="34" xfId="0" applyNumberFormat="1"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9" xfId="0" applyFont="1" applyFill="1" applyBorder="1" applyAlignment="1">
      <alignment horizontal="center" vertical="center" wrapText="1"/>
    </xf>
    <xf numFmtId="0" fontId="10" fillId="5" borderId="37" xfId="0" applyFont="1" applyFill="1" applyBorder="1" applyAlignment="1">
      <alignment horizontal="center" vertical="center" wrapText="1"/>
    </xf>
    <xf numFmtId="0" fontId="10" fillId="5" borderId="10" xfId="0" applyFont="1" applyFill="1" applyBorder="1" applyAlignment="1">
      <alignment horizontal="center" vertical="center" wrapText="1"/>
    </xf>
    <xf numFmtId="0" fontId="9" fillId="0" borderId="27" xfId="0" applyFont="1" applyBorder="1" applyAlignment="1">
      <alignment horizontal="right" vertical="center" wrapText="1"/>
    </xf>
    <xf numFmtId="0" fontId="9" fillId="0" borderId="43" xfId="0" applyFont="1" applyBorder="1" applyAlignment="1">
      <alignment horizontal="right" vertical="center"/>
    </xf>
    <xf numFmtId="0" fontId="10" fillId="5" borderId="30" xfId="0" applyFont="1" applyFill="1" applyBorder="1" applyAlignment="1">
      <alignment horizontal="center" vertical="center"/>
    </xf>
    <xf numFmtId="0" fontId="10" fillId="5" borderId="31" xfId="0" applyFont="1" applyFill="1" applyBorder="1" applyAlignment="1">
      <alignment horizontal="center" vertical="center"/>
    </xf>
    <xf numFmtId="0" fontId="10" fillId="5" borderId="32" xfId="0" applyFont="1" applyFill="1" applyBorder="1" applyAlignment="1">
      <alignment horizontal="center" vertical="center"/>
    </xf>
    <xf numFmtId="0" fontId="10" fillId="7" borderId="33"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0" fillId="7" borderId="37" xfId="0" applyFont="1" applyFill="1" applyBorder="1" applyAlignment="1">
      <alignment horizontal="center" vertical="center" wrapText="1"/>
    </xf>
    <xf numFmtId="0" fontId="10" fillId="7" borderId="10" xfId="0" applyFont="1" applyFill="1" applyBorder="1" applyAlignment="1">
      <alignment horizontal="center" vertical="center" wrapText="1"/>
    </xf>
    <xf numFmtId="0" fontId="10" fillId="7" borderId="30" xfId="0" applyFont="1" applyFill="1" applyBorder="1" applyAlignment="1">
      <alignment horizontal="center" vertical="center"/>
    </xf>
    <xf numFmtId="0" fontId="10" fillId="7" borderId="31" xfId="0" applyFont="1" applyFill="1" applyBorder="1" applyAlignment="1">
      <alignment horizontal="center" vertical="center"/>
    </xf>
    <xf numFmtId="0" fontId="10" fillId="7" borderId="32" xfId="0" applyFont="1" applyFill="1" applyBorder="1" applyAlignment="1">
      <alignment horizontal="center" vertical="center"/>
    </xf>
    <xf numFmtId="17" fontId="10" fillId="7" borderId="30" xfId="0" applyNumberFormat="1" applyFont="1" applyFill="1" applyBorder="1" applyAlignment="1">
      <alignment horizontal="center" vertical="center" wrapText="1"/>
    </xf>
    <xf numFmtId="17" fontId="10" fillId="7" borderId="31" xfId="0" applyNumberFormat="1" applyFont="1" applyFill="1" applyBorder="1" applyAlignment="1">
      <alignment horizontal="center" vertical="center" wrapText="1"/>
    </xf>
    <xf numFmtId="170" fontId="28" fillId="0" borderId="33" xfId="0" applyNumberFormat="1" applyFont="1" applyBorder="1" applyAlignment="1">
      <alignment horizontal="left" vertical="center" wrapText="1"/>
    </xf>
    <xf numFmtId="170" fontId="28" fillId="0" borderId="9" xfId="0" applyNumberFormat="1" applyFont="1" applyBorder="1" applyAlignment="1">
      <alignment horizontal="left" vertical="center" wrapText="1"/>
    </xf>
    <xf numFmtId="170" fontId="28" fillId="0" borderId="34" xfId="0" applyNumberFormat="1" applyFont="1" applyBorder="1" applyAlignment="1">
      <alignment horizontal="left" vertical="center" wrapText="1"/>
    </xf>
    <xf numFmtId="1" fontId="28" fillId="0" borderId="37" xfId="0" applyNumberFormat="1" applyFont="1" applyBorder="1" applyAlignment="1">
      <alignment horizontal="left" vertical="center" wrapText="1"/>
    </xf>
    <xf numFmtId="1" fontId="28" fillId="0" borderId="10" xfId="0" applyNumberFormat="1" applyFont="1" applyBorder="1" applyAlignment="1">
      <alignment horizontal="left" vertical="center" wrapText="1"/>
    </xf>
    <xf numFmtId="1" fontId="28" fillId="0" borderId="76" xfId="0" applyNumberFormat="1" applyFont="1" applyBorder="1" applyAlignment="1">
      <alignment horizontal="left" vertical="center" wrapText="1"/>
    </xf>
    <xf numFmtId="0" fontId="18" fillId="8" borderId="9" xfId="0" applyFont="1" applyFill="1" applyBorder="1" applyAlignment="1">
      <alignment horizontal="left" vertical="center" wrapText="1"/>
    </xf>
    <xf numFmtId="0" fontId="18" fillId="8" borderId="0" xfId="0" applyFont="1" applyFill="1" applyAlignment="1">
      <alignment horizontal="left" vertical="center" wrapText="1"/>
    </xf>
    <xf numFmtId="17" fontId="10" fillId="9" borderId="30" xfId="0" applyNumberFormat="1" applyFont="1" applyFill="1" applyBorder="1" applyAlignment="1">
      <alignment horizontal="left" vertical="center" wrapText="1"/>
    </xf>
    <xf numFmtId="17" fontId="10" fillId="9" borderId="32" xfId="0" applyNumberFormat="1" applyFont="1" applyFill="1" applyBorder="1" applyAlignment="1">
      <alignment horizontal="left" vertical="center" wrapText="1"/>
    </xf>
    <xf numFmtId="17" fontId="10" fillId="8" borderId="30" xfId="0" applyNumberFormat="1" applyFont="1" applyFill="1" applyBorder="1" applyAlignment="1">
      <alignment horizontal="center" vertical="center" wrapText="1"/>
    </xf>
    <xf numFmtId="17" fontId="10" fillId="8" borderId="31" xfId="0" applyNumberFormat="1" applyFont="1" applyFill="1" applyBorder="1" applyAlignment="1">
      <alignment horizontal="center" vertical="center" wrapText="1"/>
    </xf>
    <xf numFmtId="0" fontId="10" fillId="8" borderId="30" xfId="0" applyFont="1" applyFill="1" applyBorder="1" applyAlignment="1">
      <alignment horizontal="center" vertical="center"/>
    </xf>
    <xf numFmtId="0" fontId="10" fillId="8" borderId="31" xfId="0" applyFont="1" applyFill="1" applyBorder="1" applyAlignment="1">
      <alignment horizontal="center" vertical="center"/>
    </xf>
    <xf numFmtId="0" fontId="10" fillId="8" borderId="32" xfId="0" applyFont="1" applyFill="1" applyBorder="1" applyAlignment="1">
      <alignment horizontal="center" vertical="center"/>
    </xf>
    <xf numFmtId="0" fontId="10" fillId="8" borderId="33" xfId="0" applyFont="1" applyFill="1" applyBorder="1" applyAlignment="1">
      <alignment horizontal="center" vertical="center" wrapText="1"/>
    </xf>
    <xf numFmtId="0" fontId="10" fillId="8" borderId="9"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10" xfId="0" applyFont="1" applyFill="1" applyBorder="1" applyAlignment="1">
      <alignment horizontal="center" vertical="center" wrapText="1"/>
    </xf>
    <xf numFmtId="0" fontId="18" fillId="19" borderId="9" xfId="0" applyFont="1" applyFill="1" applyBorder="1" applyAlignment="1">
      <alignment horizontal="left" vertical="center" wrapText="1"/>
    </xf>
    <xf numFmtId="0" fontId="18" fillId="19" borderId="0" xfId="0" applyFont="1" applyFill="1" applyAlignment="1">
      <alignment horizontal="left" vertical="center" wrapText="1"/>
    </xf>
    <xf numFmtId="17" fontId="10" fillId="19" borderId="30" xfId="0" applyNumberFormat="1" applyFont="1" applyFill="1" applyBorder="1" applyAlignment="1">
      <alignment horizontal="center" vertical="center" wrapText="1"/>
    </xf>
    <xf numFmtId="17" fontId="10" fillId="19" borderId="31" xfId="0" applyNumberFormat="1" applyFont="1" applyFill="1" applyBorder="1" applyAlignment="1">
      <alignment horizontal="center" vertical="center" wrapText="1"/>
    </xf>
    <xf numFmtId="0" fontId="10" fillId="19" borderId="30" xfId="0" applyFont="1" applyFill="1" applyBorder="1" applyAlignment="1">
      <alignment horizontal="center" vertical="center"/>
    </xf>
    <xf numFmtId="0" fontId="10" fillId="19" borderId="31" xfId="0" applyFont="1" applyFill="1" applyBorder="1" applyAlignment="1">
      <alignment horizontal="center" vertical="center"/>
    </xf>
    <xf numFmtId="0" fontId="10" fillId="19" borderId="32" xfId="0" applyFont="1" applyFill="1" applyBorder="1" applyAlignment="1">
      <alignment horizontal="center" vertical="center"/>
    </xf>
    <xf numFmtId="0" fontId="10" fillId="19" borderId="33" xfId="0" applyFont="1" applyFill="1" applyBorder="1" applyAlignment="1">
      <alignment horizontal="center" vertical="center" wrapText="1"/>
    </xf>
    <xf numFmtId="0" fontId="10" fillId="19" borderId="9" xfId="0" applyFont="1" applyFill="1" applyBorder="1" applyAlignment="1">
      <alignment horizontal="center" vertical="center" wrapText="1"/>
    </xf>
    <xf numFmtId="0" fontId="10" fillId="19" borderId="37" xfId="0" applyFont="1" applyFill="1" applyBorder="1" applyAlignment="1">
      <alignment horizontal="center" vertical="center" wrapText="1"/>
    </xf>
    <xf numFmtId="0" fontId="10" fillId="19" borderId="10" xfId="0" applyFont="1" applyFill="1" applyBorder="1" applyAlignment="1">
      <alignment horizontal="center" vertical="center" wrapText="1"/>
    </xf>
    <xf numFmtId="0" fontId="33" fillId="0" borderId="0" xfId="0" applyFont="1" applyAlignment="1">
      <alignment horizontal="center" vertical="center"/>
    </xf>
    <xf numFmtId="0" fontId="10" fillId="13" borderId="61" xfId="0" applyFont="1" applyFill="1" applyBorder="1" applyAlignment="1">
      <alignment horizontal="center" vertical="center" wrapText="1"/>
    </xf>
    <xf numFmtId="0" fontId="10" fillId="13" borderId="21" xfId="0" applyFont="1" applyFill="1" applyBorder="1" applyAlignment="1">
      <alignment horizontal="center" vertical="center" wrapText="1"/>
    </xf>
    <xf numFmtId="0" fontId="4" fillId="13" borderId="30" xfId="0" applyFont="1" applyFill="1" applyBorder="1" applyAlignment="1">
      <alignment horizontal="center" vertical="center"/>
    </xf>
    <xf numFmtId="0" fontId="4" fillId="13" borderId="31" xfId="0" applyFont="1" applyFill="1" applyBorder="1" applyAlignment="1">
      <alignment horizontal="center" vertical="center"/>
    </xf>
    <xf numFmtId="0" fontId="8" fillId="0" borderId="0" xfId="0" applyFont="1" applyAlignment="1">
      <alignment vertical="top" wrapText="1"/>
    </xf>
    <xf numFmtId="0" fontId="0" fillId="0" borderId="0" xfId="0" applyAlignment="1">
      <alignment vertical="top" wrapText="1"/>
    </xf>
    <xf numFmtId="0" fontId="36" fillId="0" borderId="0" xfId="2" applyBorder="1" applyAlignment="1">
      <alignment horizontal="center" vertical="center" wrapText="1"/>
    </xf>
    <xf numFmtId="0" fontId="32" fillId="0" borderId="49" xfId="0" applyFont="1" applyBorder="1" applyAlignment="1">
      <alignment horizontal="center" wrapText="1"/>
    </xf>
    <xf numFmtId="0" fontId="32" fillId="0" borderId="63" xfId="0" applyFont="1" applyBorder="1" applyAlignment="1">
      <alignment horizontal="center" wrapText="1"/>
    </xf>
    <xf numFmtId="0" fontId="32" fillId="0" borderId="47" xfId="0" applyFont="1" applyBorder="1" applyAlignment="1">
      <alignment horizontal="center" wrapText="1"/>
    </xf>
    <xf numFmtId="0" fontId="32" fillId="0" borderId="64" xfId="0" applyFont="1" applyBorder="1" applyAlignment="1">
      <alignment horizontal="center" wrapText="1"/>
    </xf>
    <xf numFmtId="0" fontId="32" fillId="0" borderId="0" xfId="0" applyFont="1" applyAlignment="1">
      <alignment horizontal="center" wrapText="1"/>
    </xf>
    <xf numFmtId="0" fontId="32" fillId="0" borderId="65" xfId="0" applyFont="1" applyBorder="1" applyAlignment="1">
      <alignment horizontal="center" wrapText="1"/>
    </xf>
    <xf numFmtId="0" fontId="36" fillId="0" borderId="48" xfId="2" applyBorder="1" applyAlignment="1">
      <alignment horizontal="center" vertical="center" wrapText="1"/>
    </xf>
    <xf numFmtId="0" fontId="36" fillId="0" borderId="42" xfId="2" applyBorder="1" applyAlignment="1">
      <alignment horizontal="center" vertical="center" wrapText="1"/>
    </xf>
    <xf numFmtId="0" fontId="36" fillId="0" borderId="46" xfId="2" applyBorder="1" applyAlignment="1">
      <alignment horizontal="center" vertical="center" wrapText="1"/>
    </xf>
    <xf numFmtId="0" fontId="4" fillId="13" borderId="61" xfId="0" applyFont="1" applyFill="1" applyBorder="1" applyAlignment="1">
      <alignment horizontal="center" vertical="center"/>
    </xf>
    <xf numFmtId="0" fontId="4" fillId="13" borderId="21" xfId="0" applyFont="1" applyFill="1" applyBorder="1" applyAlignment="1">
      <alignment horizontal="center" vertical="center"/>
    </xf>
    <xf numFmtId="0" fontId="4" fillId="13" borderId="32" xfId="0" applyFont="1" applyFill="1" applyBorder="1" applyAlignment="1">
      <alignment horizontal="center" vertical="center"/>
    </xf>
    <xf numFmtId="0" fontId="54" fillId="0" borderId="0" xfId="0" applyFont="1" applyAlignment="1">
      <alignment horizontal="center" vertical="center"/>
    </xf>
    <xf numFmtId="0" fontId="19" fillId="0" borderId="0" xfId="0" applyFont="1" applyAlignment="1">
      <alignment horizontal="center" wrapText="1"/>
    </xf>
    <xf numFmtId="0" fontId="73" fillId="0" borderId="0" xfId="0" applyFont="1" applyAlignment="1">
      <alignment horizontal="center" wrapText="1"/>
    </xf>
  </cellXfs>
  <cellStyles count="6">
    <cellStyle name="Lien hypertexte" xfId="2" builtinId="8"/>
    <cellStyle name="Milliers" xfId="3" builtinId="3"/>
    <cellStyle name="Monétaire" xfId="1" builtinId="4"/>
    <cellStyle name="Normal" xfId="0" builtinId="0"/>
    <cellStyle name="Normal_100D" xfId="5" xr:uid="{9CA8C97F-1BCB-4526-9CC9-934D796D579D}"/>
    <cellStyle name="Pourcentage" xfId="4" builtinId="5"/>
  </cellStyles>
  <dxfs count="199">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ont>
        <color theme="7" tint="0.79998168889431442"/>
      </font>
    </dxf>
    <dxf>
      <font>
        <color theme="7" tint="0.79998168889431442"/>
      </font>
    </dxf>
    <dxf>
      <fill>
        <patternFill>
          <bgColor rgb="FFFF0000"/>
        </patternFill>
      </fill>
    </dxf>
    <dxf>
      <fill>
        <patternFill>
          <bgColor rgb="FFFFFF00"/>
        </patternFill>
      </fill>
    </dxf>
    <dxf>
      <fill>
        <patternFill patternType="lightDown"/>
      </fill>
    </dxf>
    <dxf>
      <fill>
        <patternFill patternType="lightDown"/>
      </fill>
    </dxf>
    <dxf>
      <fill>
        <patternFill patternType="lightDown"/>
      </fill>
    </dxf>
    <dxf>
      <fill>
        <patternFill patternType="lightDown"/>
      </fill>
    </dxf>
    <dxf>
      <font>
        <color theme="0" tint="-0.24994659260841701"/>
      </font>
      <fill>
        <patternFill patternType="lightDown"/>
      </fill>
    </dxf>
    <dxf>
      <fill>
        <patternFill patternType="lightDown">
          <fgColor auto="1"/>
          <bgColor auto="1"/>
        </patternFill>
      </fill>
    </dxf>
    <dxf>
      <fill>
        <patternFill patternType="lightDown">
          <fgColor auto="1"/>
        </patternFill>
      </fill>
    </dxf>
    <dxf>
      <fill>
        <patternFill patternType="lightDown"/>
      </fill>
    </dxf>
    <dxf>
      <font>
        <color theme="0"/>
      </font>
      <fill>
        <patternFill patternType="lightDown"/>
      </fill>
    </dxf>
    <dxf>
      <fill>
        <patternFill patternType="lightDown"/>
      </fill>
    </dxf>
    <dxf>
      <font>
        <color theme="0"/>
      </font>
      <fill>
        <patternFill patternType="lightDown"/>
      </fill>
    </dxf>
    <dxf>
      <font>
        <color theme="0"/>
      </font>
      <fill>
        <patternFill patternType="lightDown">
          <fgColor auto="1"/>
        </patternFill>
      </fill>
    </dxf>
    <dxf>
      <fill>
        <patternFill patternType="lightDown">
          <fgColor auto="1"/>
        </patternFill>
      </fill>
    </dxf>
    <dxf>
      <font>
        <color theme="0"/>
      </font>
      <fill>
        <patternFill patternType="lightDown">
          <bgColor auto="1"/>
        </patternFill>
      </fill>
    </dxf>
    <dxf>
      <font>
        <color theme="0"/>
      </font>
      <fill>
        <patternFill patternType="lightDown">
          <bgColor auto="1"/>
        </patternFill>
      </fill>
    </dxf>
    <dxf>
      <fill>
        <patternFill patternType="lightDown">
          <bgColor auto="1"/>
        </patternFill>
      </fill>
    </dxf>
    <dxf>
      <font>
        <color rgb="FFFF99CC"/>
      </font>
      <fill>
        <patternFill patternType="lightDown"/>
      </fill>
    </dxf>
    <dxf>
      <font>
        <color theme="7" tint="-0.24994659260841701"/>
      </font>
      <fill>
        <patternFill patternType="lightDown"/>
      </fill>
    </dxf>
    <dxf>
      <fill>
        <patternFill patternType="lightDown"/>
      </fill>
    </dxf>
    <dxf>
      <font>
        <color theme="0" tint="-0.24994659260841701"/>
      </font>
      <fill>
        <patternFill patternType="lightDown"/>
      </fill>
    </dxf>
    <dxf>
      <font>
        <color theme="9" tint="0.59996337778862885"/>
      </font>
      <fill>
        <patternFill patternType="lightDown"/>
      </fill>
    </dxf>
    <dxf>
      <font>
        <color theme="5" tint="0.59996337778862885"/>
      </font>
      <fill>
        <patternFill patternType="lightDown"/>
      </fill>
    </dxf>
    <dxf>
      <fill>
        <patternFill patternType="lightDown">
          <fgColor auto="1"/>
          <bgColor theme="5" tint="0.59996337778862885"/>
        </patternFill>
      </fill>
    </dxf>
    <dxf>
      <font>
        <color theme="5" tint="0.39994506668294322"/>
      </font>
      <fill>
        <patternFill patternType="lightDown"/>
      </fill>
    </dxf>
    <dxf>
      <font>
        <color theme="5" tint="0.39994506668294322"/>
      </font>
      <fill>
        <patternFill patternType="lightDown">
          <bgColor theme="5" tint="0.39994506668294322"/>
        </patternFill>
      </fill>
    </dxf>
    <dxf>
      <font>
        <color rgb="FFFFFF00"/>
      </font>
      <fill>
        <patternFill patternType="lightDown"/>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theme="4" tint="0.79998168889431442"/>
        </patternFill>
      </fill>
    </dxf>
    <dxf>
      <fill>
        <patternFill>
          <bgColor theme="4" tint="0.79998168889431442"/>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lightDown"/>
      </fill>
    </dxf>
    <dxf>
      <fill>
        <patternFill patternType="lightDown"/>
      </fill>
    </dxf>
    <dxf>
      <fill>
        <patternFill patternType="lightDown"/>
      </fill>
    </dxf>
    <dxf>
      <font>
        <color theme="9" tint="0.59996337778862885"/>
      </font>
      <fill>
        <patternFill patternType="lightDown"/>
      </fill>
    </dxf>
    <dxf>
      <font>
        <color theme="5" tint="0.59996337778862885"/>
      </font>
      <fill>
        <patternFill patternType="lightDown"/>
      </fill>
    </dxf>
    <dxf>
      <font>
        <color theme="5" tint="0.39994506668294322"/>
      </font>
      <fill>
        <patternFill patternType="lightDown">
          <bgColor theme="5" tint="0.39994506668294322"/>
        </patternFill>
      </fill>
    </dxf>
    <dxf>
      <font>
        <color rgb="FFFFFF00"/>
      </font>
      <fill>
        <patternFill patternType="lightDown">
          <fgColor auto="1"/>
          <bgColor rgb="FFFFFF00"/>
        </patternFill>
      </fill>
    </dxf>
  </dxfs>
  <tableStyles count="0" defaultTableStyle="TableStyleMedium2" defaultPivotStyle="PivotStyleLight16"/>
  <colors>
    <mruColors>
      <color rgb="FFFF99CC"/>
      <color rgb="FFCC9900"/>
      <color rgb="FF33CC33"/>
      <color rgb="FF00CC66"/>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78"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3.png"/></Relationships>
</file>

<file path=xl/drawings/_rels/drawing63.xml.rels><?xml version="1.0" encoding="UTF-8" standalone="yes"?>
<Relationships xmlns="http://schemas.openxmlformats.org/package/2006/relationships"><Relationship Id="rId1" Type="http://schemas.openxmlformats.org/officeDocument/2006/relationships/image" Target="../media/image3.png"/></Relationships>
</file>

<file path=xl/drawings/_rels/drawing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9</xdr:row>
      <xdr:rowOff>118110</xdr:rowOff>
    </xdr:from>
    <xdr:to>
      <xdr:col>0</xdr:col>
      <xdr:colOff>415290</xdr:colOff>
      <xdr:row>11</xdr:row>
      <xdr:rowOff>73238</xdr:rowOff>
    </xdr:to>
    <xdr:pic>
      <xdr:nvPicPr>
        <xdr:cNvPr id="5" name="Image 4" descr="Résultat de recherche d'images pour &quot;pictogramme danger&quot;">
          <a:extLst>
            <a:ext uri="{FF2B5EF4-FFF2-40B4-BE49-F238E27FC236}">
              <a16:creationId xmlns:a16="http://schemas.microsoft.com/office/drawing/2014/main" id="{A4002722-4CD8-429D-866F-FAFE9D63D289}"/>
            </a:ext>
          </a:extLst>
        </xdr:cNvPr>
        <xdr:cNvPicPr/>
      </xdr:nvPicPr>
      <xdr:blipFill>
        <a:blip xmlns:r="http://schemas.openxmlformats.org/officeDocument/2006/relationships" r:embed="rId1" cstate="print"/>
        <a:srcRect/>
        <a:stretch>
          <a:fillRect/>
        </a:stretch>
      </xdr:blipFill>
      <xdr:spPr bwMode="auto">
        <a:xfrm>
          <a:off x="83820" y="1314450"/>
          <a:ext cx="304800" cy="339090"/>
        </a:xfrm>
        <a:prstGeom prst="rect">
          <a:avLst/>
        </a:prstGeom>
        <a:noFill/>
        <a:ln w="9525">
          <a:noFill/>
          <a:miter lim="800000"/>
          <a:headEnd/>
          <a:tailEnd/>
        </a:ln>
      </xdr:spPr>
    </xdr:pic>
    <xdr:clientData/>
  </xdr:twoCellAnchor>
  <xdr:twoCellAnchor editAs="oneCell">
    <xdr:from>
      <xdr:col>0</xdr:col>
      <xdr:colOff>0</xdr:colOff>
      <xdr:row>0</xdr:row>
      <xdr:rowOff>8467</xdr:rowOff>
    </xdr:from>
    <xdr:to>
      <xdr:col>2</xdr:col>
      <xdr:colOff>720724</xdr:colOff>
      <xdr:row>4</xdr:row>
      <xdr:rowOff>115147</xdr:rowOff>
    </xdr:to>
    <xdr:pic>
      <xdr:nvPicPr>
        <xdr:cNvPr id="2" name="Image 1" descr="Logos wallons - Wallonie">
          <a:extLst>
            <a:ext uri="{FF2B5EF4-FFF2-40B4-BE49-F238E27FC236}">
              <a16:creationId xmlns:a16="http://schemas.microsoft.com/office/drawing/2014/main" id="{2AFF47E1-0CED-E932-D840-E0F3125F061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67"/>
          <a:ext cx="2098886" cy="11226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9ADC82-B970-4A81-9D8D-0F7B3B73F8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24344EF6-7705-4979-99EE-9BEF8D63B09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1F78035-F1AD-4EA0-9B77-9CAF6504673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3F0CD66B-4069-4BA5-B803-9B505CE7FC39}"/>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730034E8-4D10-4BAD-82B8-C6EEA36B17EB}"/>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9108429B-7552-45C1-9F71-AA265C1ECE8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139E64EF-8E62-41A1-9AD7-85F883922304}"/>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960EF7-1AA2-470C-9FE1-F7CA6EE1BA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D994F199-60B1-420A-A0F1-4FD68977FC78}"/>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0CF7AC3-300A-466E-A379-1A35079EF11D}"/>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E7D9BC5C-26EF-4F30-AC3B-D6F1599D9C1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822B60B9-D6F9-4737-9E45-FA747B9438FF}"/>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07758E0-5791-49A5-A58C-8E4BEA74543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BC853450-1D3C-414F-B9CB-89752CF9FDD3}"/>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F23A183-C3B7-42D6-9130-D995001FB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9C7F5A-94B9-4D91-A4CA-65D838868FA3}"/>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D11744A-C664-42D6-A629-F03B6888FE61}"/>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E3A7F32-DA9B-42FA-8818-10036578344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9443DC78-B419-4FB6-94BE-1F0C91631E33}"/>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F0677025-9D30-4889-93D2-F46130D0D30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8835A157-985D-4996-BC59-4518DE550C7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2A015F6-8731-4730-9AFD-483F2E7ED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94117D1-EC15-4CF0-ABDC-4D096E9CAD49}"/>
            </a:ext>
          </a:extLst>
        </xdr:cNvPr>
        <xdr:cNvPicPr/>
      </xdr:nvPicPr>
      <xdr:blipFill>
        <a:blip xmlns:r="http://schemas.openxmlformats.org/officeDocument/2006/relationships" r:embed="rId2" cstate="print"/>
        <a:srcRect/>
        <a:stretch>
          <a:fillRect/>
        </a:stretch>
      </xdr:blipFill>
      <xdr:spPr bwMode="auto">
        <a:xfrm>
          <a:off x="295275" y="58883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81056F3-077A-4621-99A6-A5E93D0D0D9D}"/>
            </a:ext>
          </a:extLst>
        </xdr:cNvPr>
        <xdr:cNvPicPr/>
      </xdr:nvPicPr>
      <xdr:blipFill>
        <a:blip xmlns:r="http://schemas.openxmlformats.org/officeDocument/2006/relationships" r:embed="rId2" cstate="print"/>
        <a:srcRect/>
        <a:stretch>
          <a:fillRect/>
        </a:stretch>
      </xdr:blipFill>
      <xdr:spPr bwMode="auto">
        <a:xfrm>
          <a:off x="304800" y="62731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F2E745F-F3AA-4676-9DAE-8A4E38F0D07D}"/>
            </a:ext>
          </a:extLst>
        </xdr:cNvPr>
        <xdr:cNvPicPr/>
      </xdr:nvPicPr>
      <xdr:blipFill>
        <a:blip xmlns:r="http://schemas.openxmlformats.org/officeDocument/2006/relationships" r:embed="rId2" cstate="print"/>
        <a:srcRect/>
        <a:stretch>
          <a:fillRect/>
        </a:stretch>
      </xdr:blipFill>
      <xdr:spPr bwMode="auto">
        <a:xfrm>
          <a:off x="171450" y="130711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12624066-300E-4D5D-BA94-7449D5A19591}"/>
            </a:ext>
          </a:extLst>
        </xdr:cNvPr>
        <xdr:cNvPicPr/>
      </xdr:nvPicPr>
      <xdr:blipFill>
        <a:blip xmlns:r="http://schemas.openxmlformats.org/officeDocument/2006/relationships" r:embed="rId2" cstate="print"/>
        <a:srcRect/>
        <a:stretch>
          <a:fillRect/>
        </a:stretch>
      </xdr:blipFill>
      <xdr:spPr bwMode="auto">
        <a:xfrm>
          <a:off x="504825" y="133383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EB617B67-8DA4-4DD2-AAE4-5FF0004F5610}"/>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9C6BBDD-6FFA-4C55-BA3A-F0D88E4120A5}"/>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3271ABF-697B-4182-87CE-5DE23BCA1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0CB8540-0855-4F4D-957C-D125BDA370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5C37A6D-7A23-4212-8834-9714271CF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0A9F8CA-E37A-418E-B69F-5F1A012DD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97F67AF-819E-4D0B-85D0-B19C40969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D90913A-45AA-4F10-BB48-8D7A3365F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6" name="Image 1" descr="spw_economie.png">
          <a:extLst>
            <a:ext uri="{FF2B5EF4-FFF2-40B4-BE49-F238E27FC236}">
              <a16:creationId xmlns:a16="http://schemas.microsoft.com/office/drawing/2014/main" id="{741AC50B-2CA3-4149-AF57-246B41C4D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3620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8" name="Image 7" descr="Résultat de recherche d'images pour &quot;pictogramme danger&quot;">
          <a:extLst>
            <a:ext uri="{FF2B5EF4-FFF2-40B4-BE49-F238E27FC236}">
              <a16:creationId xmlns:a16="http://schemas.microsoft.com/office/drawing/2014/main" id="{C081C5C0-3C9F-46A4-97CF-859D1424E674}"/>
            </a:ext>
          </a:extLst>
        </xdr:cNvPr>
        <xdr:cNvPicPr/>
      </xdr:nvPicPr>
      <xdr:blipFill>
        <a:blip xmlns:r="http://schemas.openxmlformats.org/officeDocument/2006/relationships" r:embed="rId2" cstate="print"/>
        <a:srcRect/>
        <a:stretch>
          <a:fillRect/>
        </a:stretch>
      </xdr:blipFill>
      <xdr:spPr bwMode="auto">
        <a:xfrm>
          <a:off x="295275" y="526732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170933</xdr:rowOff>
    </xdr:to>
    <xdr:pic>
      <xdr:nvPicPr>
        <xdr:cNvPr id="9" name="Image 8" descr="Résultat de recherche d'images pour &quot;pictogramme danger&quot;">
          <a:extLst>
            <a:ext uri="{FF2B5EF4-FFF2-40B4-BE49-F238E27FC236}">
              <a16:creationId xmlns:a16="http://schemas.microsoft.com/office/drawing/2014/main" id="{7474D63D-CE4B-405A-92A6-A29096C91B07}"/>
            </a:ext>
          </a:extLst>
        </xdr:cNvPr>
        <xdr:cNvPicPr/>
      </xdr:nvPicPr>
      <xdr:blipFill>
        <a:blip xmlns:r="http://schemas.openxmlformats.org/officeDocument/2006/relationships" r:embed="rId2" cstate="print"/>
        <a:srcRect/>
        <a:stretch>
          <a:fillRect/>
        </a:stretch>
      </xdr:blipFill>
      <xdr:spPr bwMode="auto">
        <a:xfrm>
          <a:off x="304800" y="54864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358775</xdr:colOff>
      <xdr:row>52</xdr:row>
      <xdr:rowOff>209986</xdr:rowOff>
    </xdr:to>
    <xdr:pic>
      <xdr:nvPicPr>
        <xdr:cNvPr id="10" name="Image 9" descr="Résultat de recherche d'images pour &quot;pictogramme danger&quot;">
          <a:extLst>
            <a:ext uri="{FF2B5EF4-FFF2-40B4-BE49-F238E27FC236}">
              <a16:creationId xmlns:a16="http://schemas.microsoft.com/office/drawing/2014/main" id="{33C8EFE6-20A5-4777-811E-F2D45CF9863F}"/>
            </a:ext>
          </a:extLst>
        </xdr:cNvPr>
        <xdr:cNvPicPr/>
      </xdr:nvPicPr>
      <xdr:blipFill>
        <a:blip xmlns:r="http://schemas.openxmlformats.org/officeDocument/2006/relationships" r:embed="rId2" cstate="print"/>
        <a:srcRect/>
        <a:stretch>
          <a:fillRect/>
        </a:stretch>
      </xdr:blipFill>
      <xdr:spPr bwMode="auto">
        <a:xfrm>
          <a:off x="171450" y="9546432"/>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11" name="Image 10" descr="Résultat de recherche d'images pour &quot;pictogramme danger&quot;">
          <a:extLst>
            <a:ext uri="{FF2B5EF4-FFF2-40B4-BE49-F238E27FC236}">
              <a16:creationId xmlns:a16="http://schemas.microsoft.com/office/drawing/2014/main" id="{C91C8990-8E56-42EB-895E-A9AA92988E81}"/>
            </a:ext>
          </a:extLst>
        </xdr:cNvPr>
        <xdr:cNvPicPr/>
      </xdr:nvPicPr>
      <xdr:blipFill>
        <a:blip xmlns:r="http://schemas.openxmlformats.org/officeDocument/2006/relationships" r:embed="rId2" cstate="print"/>
        <a:srcRect/>
        <a:stretch>
          <a:fillRect/>
        </a:stretch>
      </xdr:blipFill>
      <xdr:spPr bwMode="auto">
        <a:xfrm>
          <a:off x="504825" y="9815513"/>
          <a:ext cx="177800" cy="176648"/>
        </a:xfrm>
        <a:prstGeom prst="rect">
          <a:avLst/>
        </a:prstGeom>
        <a:noFill/>
        <a:ln w="9525">
          <a:noFill/>
          <a:miter lim="800000"/>
          <a:headEnd/>
          <a:tailEnd/>
        </a:ln>
      </xdr:spPr>
    </xdr:pic>
    <xdr:clientData/>
  </xdr:twoCellAnchor>
  <xdr:twoCellAnchor editAs="oneCell">
    <xdr:from>
      <xdr:col>0</xdr:col>
      <xdr:colOff>251460</xdr:colOff>
      <xdr:row>4</xdr:row>
      <xdr:rowOff>114300</xdr:rowOff>
    </xdr:from>
    <xdr:to>
      <xdr:col>0</xdr:col>
      <xdr:colOff>701040</xdr:colOff>
      <xdr:row>6</xdr:row>
      <xdr:rowOff>91440</xdr:rowOff>
    </xdr:to>
    <xdr:pic>
      <xdr:nvPicPr>
        <xdr:cNvPr id="28" name="Image 27" descr="Résultat de recherche d'images pour &quot;pictogramme danger&quot;">
          <a:extLst>
            <a:ext uri="{FF2B5EF4-FFF2-40B4-BE49-F238E27FC236}">
              <a16:creationId xmlns:a16="http://schemas.microsoft.com/office/drawing/2014/main" id="{AA990B9F-C088-41A1-A9DC-0CD9FF6ED0AE}"/>
            </a:ext>
          </a:extLst>
        </xdr:cNvPr>
        <xdr:cNvPicPr/>
      </xdr:nvPicPr>
      <xdr:blipFill>
        <a:blip xmlns:r="http://schemas.openxmlformats.org/officeDocument/2006/relationships" r:embed="rId2" cstate="print"/>
        <a:srcRect/>
        <a:stretch>
          <a:fillRect/>
        </a:stretch>
      </xdr:blipFill>
      <xdr:spPr bwMode="auto">
        <a:xfrm>
          <a:off x="251460" y="1059180"/>
          <a:ext cx="457200" cy="457200"/>
        </a:xfrm>
        <a:prstGeom prst="rect">
          <a:avLst/>
        </a:prstGeom>
        <a:noFill/>
        <a:ln w="9525">
          <a:noFill/>
          <a:miter lim="800000"/>
          <a:headEnd/>
          <a:tailEnd/>
        </a:ln>
      </xdr:spPr>
    </xdr:pic>
    <xdr:clientData/>
  </xdr:twoCellAnchor>
  <xdr:oneCellAnchor>
    <xdr:from>
      <xdr:col>0</xdr:col>
      <xdr:colOff>0</xdr:colOff>
      <xdr:row>71</xdr:row>
      <xdr:rowOff>28575</xdr:rowOff>
    </xdr:from>
    <xdr:ext cx="177800" cy="176648"/>
    <xdr:pic>
      <xdr:nvPicPr>
        <xdr:cNvPr id="13" name="Image 12" descr="Résultat de recherche d'images pour &quot;pictogramme danger&quot;">
          <a:extLst>
            <a:ext uri="{FF2B5EF4-FFF2-40B4-BE49-F238E27FC236}">
              <a16:creationId xmlns:a16="http://schemas.microsoft.com/office/drawing/2014/main" id="{BD6CF98B-7D69-4D0C-839A-0A8DDE4A9080}"/>
            </a:ext>
          </a:extLst>
        </xdr:cNvPr>
        <xdr:cNvPicPr/>
      </xdr:nvPicPr>
      <xdr:blipFill>
        <a:blip xmlns:r="http://schemas.openxmlformats.org/officeDocument/2006/relationships" r:embed="rId2" cstate="print"/>
        <a:srcRect/>
        <a:stretch>
          <a:fillRect/>
        </a:stretch>
      </xdr:blipFill>
      <xdr:spPr bwMode="auto">
        <a:xfrm>
          <a:off x="295275" y="6096000"/>
          <a:ext cx="177800" cy="176648"/>
        </a:xfrm>
        <a:prstGeom prst="rect">
          <a:avLst/>
        </a:prstGeom>
        <a:noFill/>
        <a:ln w="9525">
          <a:noFill/>
          <a:miter lim="800000"/>
          <a:headEnd/>
          <a:tailEnd/>
        </a:ln>
      </xdr:spPr>
    </xdr:pic>
    <xdr:clientData/>
  </xdr:oneCellAnchor>
  <xdr:oneCellAnchor>
    <xdr:from>
      <xdr:col>0</xdr:col>
      <xdr:colOff>0</xdr:colOff>
      <xdr:row>72</xdr:row>
      <xdr:rowOff>9525</xdr:rowOff>
    </xdr:from>
    <xdr:ext cx="177800" cy="176648"/>
    <xdr:pic>
      <xdr:nvPicPr>
        <xdr:cNvPr id="14" name="Image 13" descr="Résultat de recherche d'images pour &quot;pictogramme danger&quot;">
          <a:extLst>
            <a:ext uri="{FF2B5EF4-FFF2-40B4-BE49-F238E27FC236}">
              <a16:creationId xmlns:a16="http://schemas.microsoft.com/office/drawing/2014/main" id="{33AAC113-557B-47EC-8CCE-7BC937B8AED1}"/>
            </a:ext>
          </a:extLst>
        </xdr:cNvPr>
        <xdr:cNvPicPr/>
      </xdr:nvPicPr>
      <xdr:blipFill>
        <a:blip xmlns:r="http://schemas.openxmlformats.org/officeDocument/2006/relationships" r:embed="rId2" cstate="print"/>
        <a:srcRect/>
        <a:stretch>
          <a:fillRect/>
        </a:stretch>
      </xdr:blipFill>
      <xdr:spPr bwMode="auto">
        <a:xfrm>
          <a:off x="304800" y="6477000"/>
          <a:ext cx="177800" cy="176648"/>
        </a:xfrm>
        <a:prstGeom prst="rect">
          <a:avLst/>
        </a:prstGeom>
        <a:noFill/>
        <a:ln w="9525">
          <a:noFill/>
          <a:miter lim="800000"/>
          <a:headEnd/>
          <a:tailEnd/>
        </a:ln>
      </xdr:spPr>
    </xdr:pic>
    <xdr:clientData/>
  </xdr:oneCellAnchor>
  <xdr:oneCellAnchor>
    <xdr:from>
      <xdr:col>0</xdr:col>
      <xdr:colOff>0</xdr:colOff>
      <xdr:row>99</xdr:row>
      <xdr:rowOff>33338</xdr:rowOff>
    </xdr:from>
    <xdr:ext cx="177800" cy="176648"/>
    <xdr:pic>
      <xdr:nvPicPr>
        <xdr:cNvPr id="15" name="Image 14" descr="Résultat de recherche d'images pour &quot;pictogramme danger&quot;">
          <a:extLst>
            <a:ext uri="{FF2B5EF4-FFF2-40B4-BE49-F238E27FC236}">
              <a16:creationId xmlns:a16="http://schemas.microsoft.com/office/drawing/2014/main" id="{BB0CA0A9-DB97-4797-A6B0-F17E1088AC80}"/>
            </a:ext>
          </a:extLst>
        </xdr:cNvPr>
        <xdr:cNvPicPr/>
      </xdr:nvPicPr>
      <xdr:blipFill>
        <a:blip xmlns:r="http://schemas.openxmlformats.org/officeDocument/2006/relationships" r:embed="rId2" cstate="print"/>
        <a:srcRect/>
        <a:stretch>
          <a:fillRect/>
        </a:stretch>
      </xdr:blipFill>
      <xdr:spPr bwMode="auto">
        <a:xfrm>
          <a:off x="171450" y="13330238"/>
          <a:ext cx="177800" cy="176648"/>
        </a:xfrm>
        <a:prstGeom prst="rect">
          <a:avLst/>
        </a:prstGeom>
        <a:noFill/>
        <a:ln w="9525">
          <a:noFill/>
          <a:miter lim="800000"/>
          <a:headEnd/>
          <a:tailEnd/>
        </a:ln>
      </xdr:spPr>
    </xdr:pic>
    <xdr:clientData/>
  </xdr:oneCellAnchor>
  <xdr:oneCellAnchor>
    <xdr:from>
      <xdr:col>0</xdr:col>
      <xdr:colOff>0</xdr:colOff>
      <xdr:row>100</xdr:row>
      <xdr:rowOff>64294</xdr:rowOff>
    </xdr:from>
    <xdr:ext cx="177800" cy="176648"/>
    <xdr:pic>
      <xdr:nvPicPr>
        <xdr:cNvPr id="16" name="Image 15" descr="Résultat de recherche d'images pour &quot;pictogramme danger&quot;">
          <a:extLst>
            <a:ext uri="{FF2B5EF4-FFF2-40B4-BE49-F238E27FC236}">
              <a16:creationId xmlns:a16="http://schemas.microsoft.com/office/drawing/2014/main" id="{E54382AC-9C04-4AD4-A9D0-2B7D6DEFB054}"/>
            </a:ext>
          </a:extLst>
        </xdr:cNvPr>
        <xdr:cNvPicPr/>
      </xdr:nvPicPr>
      <xdr:blipFill>
        <a:blip xmlns:r="http://schemas.openxmlformats.org/officeDocument/2006/relationships" r:embed="rId2" cstate="print"/>
        <a:srcRect/>
        <a:stretch>
          <a:fillRect/>
        </a:stretch>
      </xdr:blipFill>
      <xdr:spPr bwMode="auto">
        <a:xfrm>
          <a:off x="504825" y="13599319"/>
          <a:ext cx="177800" cy="176648"/>
        </a:xfrm>
        <a:prstGeom prst="rect">
          <a:avLst/>
        </a:prstGeom>
        <a:noFill/>
        <a:ln w="9525">
          <a:noFill/>
          <a:miter lim="800000"/>
          <a:headEnd/>
          <a:tailEnd/>
        </a:ln>
      </xdr:spPr>
    </xdr:pic>
    <xdr:clientData/>
  </xdr:oneCellAnchor>
  <xdr:oneCellAnchor>
    <xdr:from>
      <xdr:col>0</xdr:col>
      <xdr:colOff>0</xdr:colOff>
      <xdr:row>121</xdr:row>
      <xdr:rowOff>28575</xdr:rowOff>
    </xdr:from>
    <xdr:ext cx="177800" cy="176648"/>
    <xdr:pic>
      <xdr:nvPicPr>
        <xdr:cNvPr id="18" name="Image 17" descr="Résultat de recherche d'images pour &quot;pictogramme danger&quot;">
          <a:extLst>
            <a:ext uri="{FF2B5EF4-FFF2-40B4-BE49-F238E27FC236}">
              <a16:creationId xmlns:a16="http://schemas.microsoft.com/office/drawing/2014/main" id="{008B397F-A211-424D-BDF0-857D7965DE87}"/>
            </a:ext>
          </a:extLst>
        </xdr:cNvPr>
        <xdr:cNvPicPr/>
      </xdr:nvPicPr>
      <xdr:blipFill>
        <a:blip xmlns:r="http://schemas.openxmlformats.org/officeDocument/2006/relationships" r:embed="rId2" cstate="print"/>
        <a:srcRect/>
        <a:stretch>
          <a:fillRect/>
        </a:stretch>
      </xdr:blipFill>
      <xdr:spPr bwMode="auto">
        <a:xfrm>
          <a:off x="295275" y="14878050"/>
          <a:ext cx="177800" cy="176648"/>
        </a:xfrm>
        <a:prstGeom prst="rect">
          <a:avLst/>
        </a:prstGeom>
        <a:noFill/>
        <a:ln w="9525">
          <a:noFill/>
          <a:miter lim="800000"/>
          <a:headEnd/>
          <a:tailEnd/>
        </a:ln>
      </xdr:spPr>
    </xdr:pic>
    <xdr:clientData/>
  </xdr:oneCellAnchor>
  <xdr:oneCellAnchor>
    <xdr:from>
      <xdr:col>0</xdr:col>
      <xdr:colOff>0</xdr:colOff>
      <xdr:row>122</xdr:row>
      <xdr:rowOff>9525</xdr:rowOff>
    </xdr:from>
    <xdr:ext cx="177800" cy="176648"/>
    <xdr:pic>
      <xdr:nvPicPr>
        <xdr:cNvPr id="19" name="Image 18" descr="Résultat de recherche d'images pour &quot;pictogramme danger&quot;">
          <a:extLst>
            <a:ext uri="{FF2B5EF4-FFF2-40B4-BE49-F238E27FC236}">
              <a16:creationId xmlns:a16="http://schemas.microsoft.com/office/drawing/2014/main" id="{8F7E365A-95AB-4E01-BB14-202003133617}"/>
            </a:ext>
          </a:extLst>
        </xdr:cNvPr>
        <xdr:cNvPicPr/>
      </xdr:nvPicPr>
      <xdr:blipFill>
        <a:blip xmlns:r="http://schemas.openxmlformats.org/officeDocument/2006/relationships" r:embed="rId2" cstate="print"/>
        <a:srcRect/>
        <a:stretch>
          <a:fillRect/>
        </a:stretch>
      </xdr:blipFill>
      <xdr:spPr bwMode="auto">
        <a:xfrm>
          <a:off x="304800" y="15259050"/>
          <a:ext cx="177800" cy="176648"/>
        </a:xfrm>
        <a:prstGeom prst="rect">
          <a:avLst/>
        </a:prstGeom>
        <a:noFill/>
        <a:ln w="9525">
          <a:noFill/>
          <a:miter lim="800000"/>
          <a:headEnd/>
          <a:tailEnd/>
        </a:ln>
      </xdr:spPr>
    </xdr:pic>
    <xdr:clientData/>
  </xdr:oneCellAnchor>
  <xdr:oneCellAnchor>
    <xdr:from>
      <xdr:col>0</xdr:col>
      <xdr:colOff>0</xdr:colOff>
      <xdr:row>155</xdr:row>
      <xdr:rowOff>85725</xdr:rowOff>
    </xdr:from>
    <xdr:ext cx="177800" cy="176648"/>
    <xdr:pic>
      <xdr:nvPicPr>
        <xdr:cNvPr id="23" name="Image 22" descr="Résultat de recherche d'images pour &quot;pictogramme danger&quot;">
          <a:extLst>
            <a:ext uri="{FF2B5EF4-FFF2-40B4-BE49-F238E27FC236}">
              <a16:creationId xmlns:a16="http://schemas.microsoft.com/office/drawing/2014/main" id="{0B59E9B7-7369-4271-8340-119D20E21140}"/>
            </a:ext>
          </a:extLst>
        </xdr:cNvPr>
        <xdr:cNvPicPr/>
      </xdr:nvPicPr>
      <xdr:blipFill>
        <a:blip xmlns:r="http://schemas.openxmlformats.org/officeDocument/2006/relationships" r:embed="rId2" cstate="print"/>
        <a:srcRect/>
        <a:stretch>
          <a:fillRect/>
        </a:stretch>
      </xdr:blipFill>
      <xdr:spPr bwMode="auto">
        <a:xfrm>
          <a:off x="7058025" y="23879175"/>
          <a:ext cx="177800" cy="176648"/>
        </a:xfrm>
        <a:prstGeom prst="rect">
          <a:avLst/>
        </a:prstGeom>
        <a:noFill/>
        <a:ln w="9525">
          <a:noFill/>
          <a:miter lim="800000"/>
          <a:headEnd/>
          <a:tailEnd/>
        </a:ln>
      </xdr:spPr>
    </xdr:pic>
    <xdr:clientData/>
  </xdr:oneCellAnchor>
  <xdr:oneCellAnchor>
    <xdr:from>
      <xdr:col>0</xdr:col>
      <xdr:colOff>0</xdr:colOff>
      <xdr:row>171</xdr:row>
      <xdr:rowOff>28575</xdr:rowOff>
    </xdr:from>
    <xdr:ext cx="177800" cy="176648"/>
    <xdr:pic>
      <xdr:nvPicPr>
        <xdr:cNvPr id="24" name="Image 23" descr="Résultat de recherche d'images pour &quot;pictogramme danger&quot;">
          <a:extLst>
            <a:ext uri="{FF2B5EF4-FFF2-40B4-BE49-F238E27FC236}">
              <a16:creationId xmlns:a16="http://schemas.microsoft.com/office/drawing/2014/main" id="{59E239E9-A48F-4A47-94EA-A98EAA7A4257}"/>
            </a:ext>
          </a:extLst>
        </xdr:cNvPr>
        <xdr:cNvPicPr/>
      </xdr:nvPicPr>
      <xdr:blipFill>
        <a:blip xmlns:r="http://schemas.openxmlformats.org/officeDocument/2006/relationships" r:embed="rId2" cstate="print"/>
        <a:srcRect/>
        <a:stretch>
          <a:fillRect/>
        </a:stretch>
      </xdr:blipFill>
      <xdr:spPr bwMode="auto">
        <a:xfrm>
          <a:off x="295275" y="28222575"/>
          <a:ext cx="177800" cy="176648"/>
        </a:xfrm>
        <a:prstGeom prst="rect">
          <a:avLst/>
        </a:prstGeom>
        <a:noFill/>
        <a:ln w="9525">
          <a:noFill/>
          <a:miter lim="800000"/>
          <a:headEnd/>
          <a:tailEnd/>
        </a:ln>
      </xdr:spPr>
    </xdr:pic>
    <xdr:clientData/>
  </xdr:oneCellAnchor>
  <xdr:oneCellAnchor>
    <xdr:from>
      <xdr:col>0</xdr:col>
      <xdr:colOff>0</xdr:colOff>
      <xdr:row>172</xdr:row>
      <xdr:rowOff>9525</xdr:rowOff>
    </xdr:from>
    <xdr:ext cx="177800" cy="176648"/>
    <xdr:pic>
      <xdr:nvPicPr>
        <xdr:cNvPr id="25" name="Image 24" descr="Résultat de recherche d'images pour &quot;pictogramme danger&quot;">
          <a:extLst>
            <a:ext uri="{FF2B5EF4-FFF2-40B4-BE49-F238E27FC236}">
              <a16:creationId xmlns:a16="http://schemas.microsoft.com/office/drawing/2014/main" id="{DEA5D957-7D5C-4669-9E92-D1214F7D5308}"/>
            </a:ext>
          </a:extLst>
        </xdr:cNvPr>
        <xdr:cNvPicPr/>
      </xdr:nvPicPr>
      <xdr:blipFill>
        <a:blip xmlns:r="http://schemas.openxmlformats.org/officeDocument/2006/relationships" r:embed="rId2" cstate="print"/>
        <a:srcRect/>
        <a:stretch>
          <a:fillRect/>
        </a:stretch>
      </xdr:blipFill>
      <xdr:spPr bwMode="auto">
        <a:xfrm>
          <a:off x="304800" y="28603575"/>
          <a:ext cx="177800" cy="176648"/>
        </a:xfrm>
        <a:prstGeom prst="rect">
          <a:avLst/>
        </a:prstGeom>
        <a:noFill/>
        <a:ln w="9525">
          <a:noFill/>
          <a:miter lim="800000"/>
          <a:headEnd/>
          <a:tailEnd/>
        </a:ln>
      </xdr:spPr>
    </xdr:pic>
    <xdr:clientData/>
  </xdr:oneCellAnchor>
  <xdr:oneCellAnchor>
    <xdr:from>
      <xdr:col>0</xdr:col>
      <xdr:colOff>0</xdr:colOff>
      <xdr:row>221</xdr:row>
      <xdr:rowOff>28575</xdr:rowOff>
    </xdr:from>
    <xdr:ext cx="177800" cy="176648"/>
    <xdr:pic>
      <xdr:nvPicPr>
        <xdr:cNvPr id="31" name="Image 30" descr="Résultat de recherche d'images pour &quot;pictogramme danger&quot;">
          <a:extLst>
            <a:ext uri="{FF2B5EF4-FFF2-40B4-BE49-F238E27FC236}">
              <a16:creationId xmlns:a16="http://schemas.microsoft.com/office/drawing/2014/main" id="{E525667B-A58E-4DBE-B0D6-C1D91D109327}"/>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222</xdr:row>
      <xdr:rowOff>9525</xdr:rowOff>
    </xdr:from>
    <xdr:ext cx="177800" cy="176648"/>
    <xdr:pic>
      <xdr:nvPicPr>
        <xdr:cNvPr id="32" name="Image 31" descr="Résultat de recherche d'images pour &quot;pictogramme danger&quot;">
          <a:extLst>
            <a:ext uri="{FF2B5EF4-FFF2-40B4-BE49-F238E27FC236}">
              <a16:creationId xmlns:a16="http://schemas.microsoft.com/office/drawing/2014/main" id="{FCB42ECB-01FE-4E6A-8DEB-15744A00563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271</xdr:row>
      <xdr:rowOff>28575</xdr:rowOff>
    </xdr:from>
    <xdr:ext cx="177800" cy="176648"/>
    <xdr:pic>
      <xdr:nvPicPr>
        <xdr:cNvPr id="55" name="Image 54" descr="Résultat de recherche d'images pour &quot;pictogramme danger&quot;">
          <a:extLst>
            <a:ext uri="{FF2B5EF4-FFF2-40B4-BE49-F238E27FC236}">
              <a16:creationId xmlns:a16="http://schemas.microsoft.com/office/drawing/2014/main" id="{31B69DE4-CF50-4599-9CDB-EFEB3DE8A60B}"/>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272</xdr:row>
      <xdr:rowOff>9525</xdr:rowOff>
    </xdr:from>
    <xdr:ext cx="177800" cy="176648"/>
    <xdr:pic>
      <xdr:nvPicPr>
        <xdr:cNvPr id="56" name="Image 55" descr="Résultat de recherche d'images pour &quot;pictogramme danger&quot;">
          <a:extLst>
            <a:ext uri="{FF2B5EF4-FFF2-40B4-BE49-F238E27FC236}">
              <a16:creationId xmlns:a16="http://schemas.microsoft.com/office/drawing/2014/main" id="{462CA1F9-0FDA-4918-9CFA-BCD7C5C1B815}"/>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321</xdr:row>
      <xdr:rowOff>28575</xdr:rowOff>
    </xdr:from>
    <xdr:ext cx="177800" cy="176648"/>
    <xdr:pic>
      <xdr:nvPicPr>
        <xdr:cNvPr id="61" name="Image 60" descr="Résultat de recherche d'images pour &quot;pictogramme danger&quot;">
          <a:extLst>
            <a:ext uri="{FF2B5EF4-FFF2-40B4-BE49-F238E27FC236}">
              <a16:creationId xmlns:a16="http://schemas.microsoft.com/office/drawing/2014/main" id="{B415CB80-3B48-4638-B6BA-0E4B0BF528A8}"/>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322</xdr:row>
      <xdr:rowOff>9525</xdr:rowOff>
    </xdr:from>
    <xdr:ext cx="177800" cy="176648"/>
    <xdr:pic>
      <xdr:nvPicPr>
        <xdr:cNvPr id="62" name="Image 61" descr="Résultat de recherche d'images pour &quot;pictogramme danger&quot;">
          <a:extLst>
            <a:ext uri="{FF2B5EF4-FFF2-40B4-BE49-F238E27FC236}">
              <a16:creationId xmlns:a16="http://schemas.microsoft.com/office/drawing/2014/main" id="{8B455159-273E-4012-9A96-24D9C2F8AE9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371</xdr:row>
      <xdr:rowOff>28575</xdr:rowOff>
    </xdr:from>
    <xdr:ext cx="177800" cy="176648"/>
    <xdr:pic>
      <xdr:nvPicPr>
        <xdr:cNvPr id="67" name="Image 66" descr="Résultat de recherche d'images pour &quot;pictogramme danger&quot;">
          <a:extLst>
            <a:ext uri="{FF2B5EF4-FFF2-40B4-BE49-F238E27FC236}">
              <a16:creationId xmlns:a16="http://schemas.microsoft.com/office/drawing/2014/main" id="{D13F8318-6754-4C6F-8383-7908632E0561}"/>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372</xdr:row>
      <xdr:rowOff>9525</xdr:rowOff>
    </xdr:from>
    <xdr:ext cx="177800" cy="176648"/>
    <xdr:pic>
      <xdr:nvPicPr>
        <xdr:cNvPr id="68" name="Image 67" descr="Résultat de recherche d'images pour &quot;pictogramme danger&quot;">
          <a:extLst>
            <a:ext uri="{FF2B5EF4-FFF2-40B4-BE49-F238E27FC236}">
              <a16:creationId xmlns:a16="http://schemas.microsoft.com/office/drawing/2014/main" id="{FE8EA4D4-A688-43EB-BEAE-75B19DA8BA2B}"/>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421</xdr:row>
      <xdr:rowOff>28575</xdr:rowOff>
    </xdr:from>
    <xdr:ext cx="177800" cy="176648"/>
    <xdr:pic>
      <xdr:nvPicPr>
        <xdr:cNvPr id="73" name="Image 72" descr="Résultat de recherche d'images pour &quot;pictogramme danger&quot;">
          <a:extLst>
            <a:ext uri="{FF2B5EF4-FFF2-40B4-BE49-F238E27FC236}">
              <a16:creationId xmlns:a16="http://schemas.microsoft.com/office/drawing/2014/main" id="{FC6E03B6-726E-4D81-8068-FCBC23968C54}"/>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422</xdr:row>
      <xdr:rowOff>9525</xdr:rowOff>
    </xdr:from>
    <xdr:ext cx="177800" cy="176648"/>
    <xdr:pic>
      <xdr:nvPicPr>
        <xdr:cNvPr id="74" name="Image 73" descr="Résultat de recherche d'images pour &quot;pictogramme danger&quot;">
          <a:extLst>
            <a:ext uri="{FF2B5EF4-FFF2-40B4-BE49-F238E27FC236}">
              <a16:creationId xmlns:a16="http://schemas.microsoft.com/office/drawing/2014/main" id="{33854C33-72C8-4E0F-9D1B-4D42A7668060}"/>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471</xdr:row>
      <xdr:rowOff>28575</xdr:rowOff>
    </xdr:from>
    <xdr:ext cx="177800" cy="176648"/>
    <xdr:pic>
      <xdr:nvPicPr>
        <xdr:cNvPr id="79" name="Image 78" descr="Résultat de recherche d'images pour &quot;pictogramme danger&quot;">
          <a:extLst>
            <a:ext uri="{FF2B5EF4-FFF2-40B4-BE49-F238E27FC236}">
              <a16:creationId xmlns:a16="http://schemas.microsoft.com/office/drawing/2014/main" id="{74B703BE-C593-49FE-AD15-4B0433ACF992}"/>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472</xdr:row>
      <xdr:rowOff>9525</xdr:rowOff>
    </xdr:from>
    <xdr:ext cx="177800" cy="176648"/>
    <xdr:pic>
      <xdr:nvPicPr>
        <xdr:cNvPr id="80" name="Image 79" descr="Résultat de recherche d'images pour &quot;pictogramme danger&quot;">
          <a:extLst>
            <a:ext uri="{FF2B5EF4-FFF2-40B4-BE49-F238E27FC236}">
              <a16:creationId xmlns:a16="http://schemas.microsoft.com/office/drawing/2014/main" id="{1A76EC25-92B7-42E5-A056-B82895B03483}"/>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oneCellAnchor>
    <xdr:from>
      <xdr:col>0</xdr:col>
      <xdr:colOff>0</xdr:colOff>
      <xdr:row>521</xdr:row>
      <xdr:rowOff>28575</xdr:rowOff>
    </xdr:from>
    <xdr:ext cx="177800" cy="176648"/>
    <xdr:pic>
      <xdr:nvPicPr>
        <xdr:cNvPr id="85" name="Image 84" descr="Résultat de recherche d'images pour &quot;pictogramme danger&quot;">
          <a:extLst>
            <a:ext uri="{FF2B5EF4-FFF2-40B4-BE49-F238E27FC236}">
              <a16:creationId xmlns:a16="http://schemas.microsoft.com/office/drawing/2014/main" id="{0974701C-B64C-4B14-A2CE-386A4326A84E}"/>
            </a:ext>
          </a:extLst>
        </xdr:cNvPr>
        <xdr:cNvPicPr/>
      </xdr:nvPicPr>
      <xdr:blipFill>
        <a:blip xmlns:r="http://schemas.openxmlformats.org/officeDocument/2006/relationships" r:embed="rId2" cstate="print"/>
        <a:srcRect/>
        <a:stretch>
          <a:fillRect/>
        </a:stretch>
      </xdr:blipFill>
      <xdr:spPr bwMode="auto">
        <a:xfrm>
          <a:off x="295275" y="41290875"/>
          <a:ext cx="177800" cy="176648"/>
        </a:xfrm>
        <a:prstGeom prst="rect">
          <a:avLst/>
        </a:prstGeom>
        <a:noFill/>
        <a:ln w="9525">
          <a:noFill/>
          <a:miter lim="800000"/>
          <a:headEnd/>
          <a:tailEnd/>
        </a:ln>
      </xdr:spPr>
    </xdr:pic>
    <xdr:clientData/>
  </xdr:oneCellAnchor>
  <xdr:oneCellAnchor>
    <xdr:from>
      <xdr:col>0</xdr:col>
      <xdr:colOff>0</xdr:colOff>
      <xdr:row>522</xdr:row>
      <xdr:rowOff>9525</xdr:rowOff>
    </xdr:from>
    <xdr:ext cx="177800" cy="176648"/>
    <xdr:pic>
      <xdr:nvPicPr>
        <xdr:cNvPr id="86" name="Image 85" descr="Résultat de recherche d'images pour &quot;pictogramme danger&quot;">
          <a:extLst>
            <a:ext uri="{FF2B5EF4-FFF2-40B4-BE49-F238E27FC236}">
              <a16:creationId xmlns:a16="http://schemas.microsoft.com/office/drawing/2014/main" id="{3A8AD212-FAE0-440A-B469-063CAD945E9C}"/>
            </a:ext>
          </a:extLst>
        </xdr:cNvPr>
        <xdr:cNvPicPr/>
      </xdr:nvPicPr>
      <xdr:blipFill>
        <a:blip xmlns:r="http://schemas.openxmlformats.org/officeDocument/2006/relationships" r:embed="rId2" cstate="print"/>
        <a:srcRect/>
        <a:stretch>
          <a:fillRect/>
        </a:stretch>
      </xdr:blipFill>
      <xdr:spPr bwMode="auto">
        <a:xfrm>
          <a:off x="304800" y="41671875"/>
          <a:ext cx="177800" cy="176648"/>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BB7E59A-76F3-4613-8D03-D6A109E53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080C5BE-B3A1-42A4-AE58-3EF9F32AD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F34244-8296-415C-B379-FC6B9D25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C04DBBCE-9EF5-4672-AA75-D654DDF043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FE99210-3C02-4D96-BAD4-BC9277864B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0D32995-B90B-4B8E-AF0C-9F91C2205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2788A0D-2DD8-4935-82A0-920339E2E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B98874E-D20A-4A96-A640-198AF6C78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D80954D-39FF-4C57-9518-D58BDB72D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3E2D670-42BD-40D6-8AEE-6EE9D74A5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634847B-A1C2-467B-85C5-59FF0AB35C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473075</xdr:colOff>
      <xdr:row>24</xdr:row>
      <xdr:rowOff>212843</xdr:rowOff>
    </xdr:to>
    <xdr:pic>
      <xdr:nvPicPr>
        <xdr:cNvPr id="3" name="Image 2" descr="Résultat de recherche d'images pour &quot;pictogramme danger&quot;">
          <a:extLst>
            <a:ext uri="{FF2B5EF4-FFF2-40B4-BE49-F238E27FC236}">
              <a16:creationId xmlns:a16="http://schemas.microsoft.com/office/drawing/2014/main" id="{CD7EF3E2-AD55-4493-A5B5-2D1ACB790606}"/>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474980</xdr:colOff>
      <xdr:row>25</xdr:row>
      <xdr:rowOff>182363</xdr:rowOff>
    </xdr:to>
    <xdr:pic>
      <xdr:nvPicPr>
        <xdr:cNvPr id="4" name="Image 3" descr="Résultat de recherche d'images pour &quot;pictogramme danger&quot;">
          <a:extLst>
            <a:ext uri="{FF2B5EF4-FFF2-40B4-BE49-F238E27FC236}">
              <a16:creationId xmlns:a16="http://schemas.microsoft.com/office/drawing/2014/main" id="{92573683-E1EE-41D2-931F-2C448C41728F}"/>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353060</xdr:colOff>
      <xdr:row>52</xdr:row>
      <xdr:rowOff>209986</xdr:rowOff>
    </xdr:to>
    <xdr:pic>
      <xdr:nvPicPr>
        <xdr:cNvPr id="5" name="Image 4" descr="Résultat de recherche d'images pour &quot;pictogramme danger&quot;">
          <a:extLst>
            <a:ext uri="{FF2B5EF4-FFF2-40B4-BE49-F238E27FC236}">
              <a16:creationId xmlns:a16="http://schemas.microsoft.com/office/drawing/2014/main" id="{B4F99620-6D43-4CD4-AB78-47988465808F}"/>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51F3B1D-5246-441B-8C20-DF3F93C97D14}"/>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8" name="Image 7" descr="Résultat de recherche d'images pour &quot;pictogramme danger&quot;">
          <a:extLst>
            <a:ext uri="{FF2B5EF4-FFF2-40B4-BE49-F238E27FC236}">
              <a16:creationId xmlns:a16="http://schemas.microsoft.com/office/drawing/2014/main" id="{76A993B8-9AF5-4D67-A250-A5212F4AE8AA}"/>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9" name="Image 8" descr="Résultat de recherche d'images pour &quot;pictogramme danger&quot;">
          <a:extLst>
            <a:ext uri="{FF2B5EF4-FFF2-40B4-BE49-F238E27FC236}">
              <a16:creationId xmlns:a16="http://schemas.microsoft.com/office/drawing/2014/main" id="{D7ADDB05-0182-49F7-B3CE-AF1053DC7A0E}"/>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9953D86-29BD-48E4-99BF-219D4E75B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140A18-7236-47B5-934C-E3C68ECF1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674CEBA-FEC9-43C8-83B3-D582CB29B8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4C4E5D2-FDBE-438D-B067-E4867D294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4" name="Image 3" descr="spw_economie.png">
          <a:extLst>
            <a:ext uri="{FF2B5EF4-FFF2-40B4-BE49-F238E27FC236}">
              <a16:creationId xmlns:a16="http://schemas.microsoft.com/office/drawing/2014/main" id="{12797C45-AB70-4AF0-8014-FC77E8E4D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83E3680-9A1B-405C-9013-5FC3BD90E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F33F873-3347-492C-873D-8202BE59C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3D715E0-615B-4CED-AA87-74D0B8FA6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9912F1D3-17C5-4BD1-9AA6-D64411C8D0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E4BBE78B-89EA-466F-B2B7-145106B114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C531F30-F52C-48A3-ACDB-2834E0BE3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BA9D62E2-448C-4A9C-868D-CD2D63D97388}"/>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7A6836C7-2240-4915-8CDD-38695CF1A04D}"/>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7F8766BF-6B5A-48A6-9EA4-B5C9FF9B4F13}"/>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F54E83B-A527-458E-B9BA-862C5ACB600B}"/>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81E5FCBF-FCF2-4338-9B7D-C20073D01375}"/>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AE321D9D-3F9F-43A6-A534-5B2B4230FFD1}"/>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9D64E61-D27F-45E8-9071-88657E8D10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FEACBCC-530B-4600-85BC-0FB36A757D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BE90A4B5-F505-4415-8805-CFF8E9E28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0E1C0B3-DA4E-4388-B749-F28AF3DE48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3F9CBDB-EDFD-410A-99E6-0D0C72ADE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74CC0BF-F4D2-40A8-BD7D-7E46DAA19B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079415-F5A1-4A8E-86BC-901EA0D74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268845E-32AB-4BB2-904A-DACE19FD06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91B0ADB-3469-4161-9C43-52138A8F9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41BEAF78-42CC-46F9-8510-85C20C134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C93F5D8-34E4-49F5-9D79-45ED1AE8E8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4058F930-6994-43D0-A362-6352CB130D33}"/>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7CE6A52-415E-47B4-A55A-EA6A9056B929}"/>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17902634-39CF-46E4-BB85-7923D40CBFBD}"/>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B7E0EE4F-2982-42DA-9EA6-CA1144D71628}"/>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C97D315-DB33-4791-B326-E7C03E5FB714}"/>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EF60A194-EAA5-463E-A5F5-E0B90851592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5EE927D-E862-4485-A813-EF45B052D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64A1084-D530-4129-BC60-0B3D4686F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0EDB6AA-D783-466D-80F2-CB1EEDC5E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56C40992-785E-435F-B277-D66595D90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1CBF9962-F082-42CB-9937-24944A8AD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D35EFDA3-11AF-40A4-BD39-18E53D2CC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A7B0C6C-4015-4AE7-9EAD-F69275AAA4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BCBB265-4017-48EE-9FFB-AD1FABCB7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2E9E5057-24E4-448B-92E6-946FCF165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A97E7D96-7359-4C29-87E3-D9C2ACF3B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4F40A2E-4D3F-4CE9-9585-F8BDE8FDB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617344" cy="6610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0AC9C04D-5A56-416B-B800-9C3E971B708A}"/>
            </a:ext>
          </a:extLst>
        </xdr:cNvPr>
        <xdr:cNvPicPr/>
      </xdr:nvPicPr>
      <xdr:blipFill>
        <a:blip xmlns:r="http://schemas.openxmlformats.org/officeDocument/2006/relationships" r:embed="rId2" cstate="print"/>
        <a:srcRect/>
        <a:stretch>
          <a:fillRect/>
        </a:stretch>
      </xdr:blipFill>
      <xdr:spPr bwMode="auto">
        <a:xfrm>
          <a:off x="295275" y="5735955"/>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9B8EB3E0-442B-4C39-8016-412DAAC6444C}"/>
            </a:ext>
          </a:extLst>
        </xdr:cNvPr>
        <xdr:cNvPicPr/>
      </xdr:nvPicPr>
      <xdr:blipFill>
        <a:blip xmlns:r="http://schemas.openxmlformats.org/officeDocument/2006/relationships" r:embed="rId2" cstate="print"/>
        <a:srcRect/>
        <a:stretch>
          <a:fillRect/>
        </a:stretch>
      </xdr:blipFill>
      <xdr:spPr bwMode="auto">
        <a:xfrm>
          <a:off x="304800" y="6120765"/>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F1C75937-6B4B-4D14-A97A-ED59449E95DC}"/>
            </a:ext>
          </a:extLst>
        </xdr:cNvPr>
        <xdr:cNvPicPr/>
      </xdr:nvPicPr>
      <xdr:blipFill>
        <a:blip xmlns:r="http://schemas.openxmlformats.org/officeDocument/2006/relationships" r:embed="rId2" cstate="print"/>
        <a:srcRect/>
        <a:stretch>
          <a:fillRect/>
        </a:stretch>
      </xdr:blipFill>
      <xdr:spPr bwMode="auto">
        <a:xfrm>
          <a:off x="171450" y="1291875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A3C6AABC-D179-4EE7-91E9-6F22C09D16F0}"/>
            </a:ext>
          </a:extLst>
        </xdr:cNvPr>
        <xdr:cNvPicPr/>
      </xdr:nvPicPr>
      <xdr:blipFill>
        <a:blip xmlns:r="http://schemas.openxmlformats.org/officeDocument/2006/relationships" r:embed="rId2" cstate="print"/>
        <a:srcRect/>
        <a:stretch>
          <a:fillRect/>
        </a:stretch>
      </xdr:blipFill>
      <xdr:spPr bwMode="auto">
        <a:xfrm>
          <a:off x="504825" y="13185934"/>
          <a:ext cx="177800" cy="174743"/>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445BF460-FA35-4F17-BE52-BF80F9A9BDDE}"/>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463719EF-A294-4B90-BA6A-740D98DD1AAD}"/>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3C72829A-8570-4C7E-BDED-FB25AF219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FC55DE28-804E-44AA-9934-596628BC8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C38185E-ABC7-4032-8419-020F5D88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0CCF6AB6-7462-4B29-8853-83409346B3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38100</xdr:colOff>
      <xdr:row>0</xdr:row>
      <xdr:rowOff>85726</xdr:rowOff>
    </xdr:from>
    <xdr:to>
      <xdr:col>1</xdr:col>
      <xdr:colOff>592832</xdr:colOff>
      <xdr:row>2</xdr:row>
      <xdr:rowOff>114300</xdr:rowOff>
    </xdr:to>
    <xdr:pic>
      <xdr:nvPicPr>
        <xdr:cNvPr id="4" name="Image 3">
          <a:extLst>
            <a:ext uri="{FF2B5EF4-FFF2-40B4-BE49-F238E27FC236}">
              <a16:creationId xmlns:a16="http://schemas.microsoft.com/office/drawing/2014/main" id="{FB9BBBAD-022E-4C47-81B6-C7BF5DF52F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85726"/>
          <a:ext cx="1543050" cy="761999"/>
        </a:xfrm>
        <a:prstGeom prst="rect">
          <a:avLst/>
        </a:prstGeom>
      </xdr:spPr>
    </xdr:pic>
    <xdr:clientData/>
  </xdr:twoCellAnchor>
  <xdr:twoCellAnchor editAs="oneCell">
    <xdr:from>
      <xdr:col>0</xdr:col>
      <xdr:colOff>59976</xdr:colOff>
      <xdr:row>6</xdr:row>
      <xdr:rowOff>60741</xdr:rowOff>
    </xdr:from>
    <xdr:to>
      <xdr:col>0</xdr:col>
      <xdr:colOff>245396</xdr:colOff>
      <xdr:row>8</xdr:row>
      <xdr:rowOff>77912</xdr:rowOff>
    </xdr:to>
    <xdr:pic>
      <xdr:nvPicPr>
        <xdr:cNvPr id="5" name="Image 4" descr="Résultat de recherche d'images pour &quot;pictogramme danger&quot;">
          <a:extLst>
            <a:ext uri="{FF2B5EF4-FFF2-40B4-BE49-F238E27FC236}">
              <a16:creationId xmlns:a16="http://schemas.microsoft.com/office/drawing/2014/main" id="{D7C6EEE0-08EC-4746-9498-358B58684C1A}"/>
            </a:ext>
          </a:extLst>
        </xdr:cNvPr>
        <xdr:cNvPicPr/>
      </xdr:nvPicPr>
      <xdr:blipFill>
        <a:blip xmlns:r="http://schemas.openxmlformats.org/officeDocument/2006/relationships" r:embed="rId2" cstate="print"/>
        <a:srcRect/>
        <a:stretch>
          <a:fillRect/>
        </a:stretch>
      </xdr:blipFill>
      <xdr:spPr bwMode="auto">
        <a:xfrm>
          <a:off x="9822541" y="1450270"/>
          <a:ext cx="177800" cy="180834"/>
        </a:xfrm>
        <a:prstGeom prst="rect">
          <a:avLst/>
        </a:prstGeom>
        <a:noFill/>
        <a:ln w="9525">
          <a:noFill/>
          <a:miter lim="800000"/>
          <a:headEnd/>
          <a:tailEnd/>
        </a:ln>
      </xdr:spPr>
    </xdr:pic>
    <xdr:clientData/>
  </xdr:twoCellAnchor>
  <xdr:twoCellAnchor editAs="oneCell">
    <xdr:from>
      <xdr:col>0</xdr:col>
      <xdr:colOff>175847</xdr:colOff>
      <xdr:row>11</xdr:row>
      <xdr:rowOff>119324</xdr:rowOff>
    </xdr:from>
    <xdr:to>
      <xdr:col>0</xdr:col>
      <xdr:colOff>720133</xdr:colOff>
      <xdr:row>13</xdr:row>
      <xdr:rowOff>130165</xdr:rowOff>
    </xdr:to>
    <xdr:pic>
      <xdr:nvPicPr>
        <xdr:cNvPr id="7" name="Image 6" descr="Résultat de recherche d'images pour &quot;pictogramme danger&quot;">
          <a:extLst>
            <a:ext uri="{FF2B5EF4-FFF2-40B4-BE49-F238E27FC236}">
              <a16:creationId xmlns:a16="http://schemas.microsoft.com/office/drawing/2014/main" id="{A675B77D-1A59-48F4-896F-B4530F341C9A}"/>
            </a:ext>
          </a:extLst>
        </xdr:cNvPr>
        <xdr:cNvPicPr/>
      </xdr:nvPicPr>
      <xdr:blipFill>
        <a:blip xmlns:r="http://schemas.openxmlformats.org/officeDocument/2006/relationships" r:embed="rId2" cstate="print"/>
        <a:srcRect/>
        <a:stretch>
          <a:fillRect/>
        </a:stretch>
      </xdr:blipFill>
      <xdr:spPr bwMode="auto">
        <a:xfrm>
          <a:off x="175847" y="2623038"/>
          <a:ext cx="544286" cy="500324"/>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71EB4A02-95B8-415D-80D0-24FF8C38C2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C6A57904-78C3-4370-9B35-8C8C73F8165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4E1447FB-25DE-4B23-857D-D6A278B2DE21}"/>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9FECC7EE-1A71-4DAA-8F89-E8E12EEC4A56}"/>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68AA8995-5331-4F7F-90AC-ABDFA1EE3971}"/>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D28C8F4B-92E8-473B-85F6-6AFF201D414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33E9E51D-0566-4DB6-8EDD-507C3C3797B0}"/>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6574B607-EE07-4CDB-B83A-18DFDB7F15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E71754A8-36EB-4AC6-B4C9-F7B534BBEB71}"/>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13477E14-5FE1-4EE4-AAF0-30983071FA7C}"/>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25322C41-7790-462A-A271-AE01B3DF758F}"/>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22BD660D-7D55-40E7-B651-896ED3656EC2}"/>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A8E5B7A7-D2D7-4FD9-BA4C-A4375F608098}"/>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C6F43067-CB60-4424-B079-11073EBD3439}"/>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66675</xdr:colOff>
      <xdr:row>0</xdr:row>
      <xdr:rowOff>114300</xdr:rowOff>
    </xdr:from>
    <xdr:to>
      <xdr:col>1</xdr:col>
      <xdr:colOff>647699</xdr:colOff>
      <xdr:row>3</xdr:row>
      <xdr:rowOff>66675</xdr:rowOff>
    </xdr:to>
    <xdr:pic>
      <xdr:nvPicPr>
        <xdr:cNvPr id="2" name="Image 1" descr="spw_economie.png">
          <a:extLst>
            <a:ext uri="{FF2B5EF4-FFF2-40B4-BE49-F238E27FC236}">
              <a16:creationId xmlns:a16="http://schemas.microsoft.com/office/drawing/2014/main" id="{8D94A52A-36E4-497F-A5AD-3D771988E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14300"/>
          <a:ext cx="159067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3" name="Image 2" descr="Résultat de recherche d'images pour &quot;pictogramme danger&quot;">
          <a:extLst>
            <a:ext uri="{FF2B5EF4-FFF2-40B4-BE49-F238E27FC236}">
              <a16:creationId xmlns:a16="http://schemas.microsoft.com/office/drawing/2014/main" id="{5EB83625-10F0-4FC2-B2CC-C146F84F9DD6}"/>
            </a:ext>
          </a:extLst>
        </xdr:cNvPr>
        <xdr:cNvPicPr/>
      </xdr:nvPicPr>
      <xdr:blipFill>
        <a:blip xmlns:r="http://schemas.openxmlformats.org/officeDocument/2006/relationships" r:embed="rId2" cstate="print"/>
        <a:srcRect/>
        <a:stretch>
          <a:fillRect/>
        </a:stretch>
      </xdr:blipFill>
      <xdr:spPr bwMode="auto">
        <a:xfrm>
          <a:off x="295275" y="5791200"/>
          <a:ext cx="177800" cy="17664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184268</xdr:rowOff>
    </xdr:to>
    <xdr:pic>
      <xdr:nvPicPr>
        <xdr:cNvPr id="4" name="Image 3" descr="Résultat de recherche d'images pour &quot;pictogramme danger&quot;">
          <a:extLst>
            <a:ext uri="{FF2B5EF4-FFF2-40B4-BE49-F238E27FC236}">
              <a16:creationId xmlns:a16="http://schemas.microsoft.com/office/drawing/2014/main" id="{587B82DA-2686-4ADA-8C60-C41B9F8C68A7}"/>
            </a:ext>
          </a:extLst>
        </xdr:cNvPr>
        <xdr:cNvPicPr/>
      </xdr:nvPicPr>
      <xdr:blipFill>
        <a:blip xmlns:r="http://schemas.openxmlformats.org/officeDocument/2006/relationships" r:embed="rId2" cstate="print"/>
        <a:srcRect/>
        <a:stretch>
          <a:fillRect/>
        </a:stretch>
      </xdr:blipFill>
      <xdr:spPr bwMode="auto">
        <a:xfrm>
          <a:off x="304800" y="6172200"/>
          <a:ext cx="177800" cy="176648"/>
        </a:xfrm>
        <a:prstGeom prst="rect">
          <a:avLst/>
        </a:prstGeom>
        <a:noFill/>
        <a:ln w="9525">
          <a:noFill/>
          <a:miter lim="800000"/>
          <a:headEnd/>
          <a:tailEnd/>
        </a:ln>
      </xdr:spPr>
    </xdr:pic>
    <xdr:clientData/>
  </xdr:twoCellAnchor>
  <xdr:twoCellAnchor editAs="oneCell">
    <xdr:from>
      <xdr:col>0</xdr:col>
      <xdr:colOff>171450</xdr:colOff>
      <xdr:row>52</xdr:row>
      <xdr:rowOff>33338</xdr:rowOff>
    </xdr:from>
    <xdr:to>
      <xdr:col>0</xdr:col>
      <xdr:colOff>351155</xdr:colOff>
      <xdr:row>52</xdr:row>
      <xdr:rowOff>206176</xdr:rowOff>
    </xdr:to>
    <xdr:pic>
      <xdr:nvPicPr>
        <xdr:cNvPr id="5" name="Image 4" descr="Résultat de recherche d'images pour &quot;pictogramme danger&quot;">
          <a:extLst>
            <a:ext uri="{FF2B5EF4-FFF2-40B4-BE49-F238E27FC236}">
              <a16:creationId xmlns:a16="http://schemas.microsoft.com/office/drawing/2014/main" id="{A297660D-ED00-45B1-B41E-7C3994A8DB74}"/>
            </a:ext>
          </a:extLst>
        </xdr:cNvPr>
        <xdr:cNvPicPr/>
      </xdr:nvPicPr>
      <xdr:blipFill>
        <a:blip xmlns:r="http://schemas.openxmlformats.org/officeDocument/2006/relationships" r:embed="rId2" cstate="print"/>
        <a:srcRect/>
        <a:stretch>
          <a:fillRect/>
        </a:stretch>
      </xdr:blipFill>
      <xdr:spPr bwMode="auto">
        <a:xfrm>
          <a:off x="171450" y="13025438"/>
          <a:ext cx="177800" cy="176648"/>
        </a:xfrm>
        <a:prstGeom prst="rect">
          <a:avLst/>
        </a:prstGeom>
        <a:noFill/>
        <a:ln w="9525">
          <a:noFill/>
          <a:miter lim="800000"/>
          <a:headEnd/>
          <a:tailEnd/>
        </a:ln>
      </xdr:spPr>
    </xdr:pic>
    <xdr:clientData/>
  </xdr:twoCellAnchor>
  <xdr:twoCellAnchor editAs="oneCell">
    <xdr:from>
      <xdr:col>0</xdr:col>
      <xdr:colOff>504825</xdr:colOff>
      <xdr:row>53</xdr:row>
      <xdr:rowOff>64294</xdr:rowOff>
    </xdr:from>
    <xdr:to>
      <xdr:col>0</xdr:col>
      <xdr:colOff>682625</xdr:colOff>
      <xdr:row>54</xdr:row>
      <xdr:rowOff>2817</xdr:rowOff>
    </xdr:to>
    <xdr:pic>
      <xdr:nvPicPr>
        <xdr:cNvPr id="6" name="Image 5" descr="Résultat de recherche d'images pour &quot;pictogramme danger&quot;">
          <a:extLst>
            <a:ext uri="{FF2B5EF4-FFF2-40B4-BE49-F238E27FC236}">
              <a16:creationId xmlns:a16="http://schemas.microsoft.com/office/drawing/2014/main" id="{0754A50D-E350-440F-B82E-EF28E1480C65}"/>
            </a:ext>
          </a:extLst>
        </xdr:cNvPr>
        <xdr:cNvPicPr/>
      </xdr:nvPicPr>
      <xdr:blipFill>
        <a:blip xmlns:r="http://schemas.openxmlformats.org/officeDocument/2006/relationships" r:embed="rId2" cstate="print"/>
        <a:srcRect/>
        <a:stretch>
          <a:fillRect/>
        </a:stretch>
      </xdr:blipFill>
      <xdr:spPr bwMode="auto">
        <a:xfrm>
          <a:off x="504825" y="13294519"/>
          <a:ext cx="177800" cy="176648"/>
        </a:xfrm>
        <a:prstGeom prst="rect">
          <a:avLst/>
        </a:prstGeom>
        <a:noFill/>
        <a:ln w="9525">
          <a:noFill/>
          <a:miter lim="800000"/>
          <a:headEnd/>
          <a:tailEnd/>
        </a:ln>
      </xdr:spPr>
    </xdr:pic>
    <xdr:clientData/>
  </xdr:twoCellAnchor>
  <xdr:twoCellAnchor editAs="oneCell">
    <xdr:from>
      <xdr:col>0</xdr:col>
      <xdr:colOff>295275</xdr:colOff>
      <xdr:row>24</xdr:row>
      <xdr:rowOff>28575</xdr:rowOff>
    </xdr:from>
    <xdr:to>
      <xdr:col>0</xdr:col>
      <xdr:colOff>476885</xdr:colOff>
      <xdr:row>24</xdr:row>
      <xdr:rowOff>209033</xdr:rowOff>
    </xdr:to>
    <xdr:pic>
      <xdr:nvPicPr>
        <xdr:cNvPr id="7" name="Image 6" descr="Résultat de recherche d'images pour &quot;pictogramme danger&quot;">
          <a:extLst>
            <a:ext uri="{FF2B5EF4-FFF2-40B4-BE49-F238E27FC236}">
              <a16:creationId xmlns:a16="http://schemas.microsoft.com/office/drawing/2014/main" id="{539032C8-6409-42CD-A75F-1951DD2E2951}"/>
            </a:ext>
          </a:extLst>
        </xdr:cNvPr>
        <xdr:cNvPicPr/>
      </xdr:nvPicPr>
      <xdr:blipFill>
        <a:blip xmlns:r="http://schemas.openxmlformats.org/officeDocument/2006/relationships" r:embed="rId2" cstate="print"/>
        <a:srcRect/>
        <a:stretch>
          <a:fillRect/>
        </a:stretch>
      </xdr:blipFill>
      <xdr:spPr bwMode="auto">
        <a:xfrm>
          <a:off x="295275" y="6078855"/>
          <a:ext cx="181610" cy="180458"/>
        </a:xfrm>
        <a:prstGeom prst="rect">
          <a:avLst/>
        </a:prstGeom>
        <a:noFill/>
        <a:ln w="9525">
          <a:noFill/>
          <a:miter lim="800000"/>
          <a:headEnd/>
          <a:tailEnd/>
        </a:ln>
      </xdr:spPr>
    </xdr:pic>
    <xdr:clientData/>
  </xdr:twoCellAnchor>
  <xdr:twoCellAnchor editAs="oneCell">
    <xdr:from>
      <xdr:col>0</xdr:col>
      <xdr:colOff>304800</xdr:colOff>
      <xdr:row>25</xdr:row>
      <xdr:rowOff>9525</xdr:rowOff>
    </xdr:from>
    <xdr:to>
      <xdr:col>0</xdr:col>
      <xdr:colOff>478790</xdr:colOff>
      <xdr:row>25</xdr:row>
      <xdr:rowOff>174743</xdr:rowOff>
    </xdr:to>
    <xdr:pic>
      <xdr:nvPicPr>
        <xdr:cNvPr id="8" name="Image 7" descr="Résultat de recherche d'images pour &quot;pictogramme danger&quot;">
          <a:extLst>
            <a:ext uri="{FF2B5EF4-FFF2-40B4-BE49-F238E27FC236}">
              <a16:creationId xmlns:a16="http://schemas.microsoft.com/office/drawing/2014/main" id="{70F3501A-7170-47B7-B3AD-D3F89992DFBC}"/>
            </a:ext>
          </a:extLst>
        </xdr:cNvPr>
        <xdr:cNvPicPr/>
      </xdr:nvPicPr>
      <xdr:blipFill>
        <a:blip xmlns:r="http://schemas.openxmlformats.org/officeDocument/2006/relationships" r:embed="rId2" cstate="print"/>
        <a:srcRect/>
        <a:stretch>
          <a:fillRect/>
        </a:stretch>
      </xdr:blipFill>
      <xdr:spPr bwMode="auto">
        <a:xfrm>
          <a:off x="304800" y="6463665"/>
          <a:ext cx="173990" cy="165218"/>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christine.parent@spw.wallonie.b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B2004-F06D-4664-8004-61EBA2E674A9}">
  <dimension ref="A1:AQ56"/>
  <sheetViews>
    <sheetView tabSelected="1" workbookViewId="0">
      <selection activeCell="A16" sqref="A16"/>
    </sheetView>
  </sheetViews>
  <sheetFormatPr baseColWidth="10" defaultColWidth="11.42578125" defaultRowHeight="15"/>
  <cols>
    <col min="1" max="1" width="117.140625" customWidth="1"/>
    <col min="3" max="3" width="34.5703125" customWidth="1"/>
  </cols>
  <sheetData>
    <row r="1" spans="1:3" ht="31.15" customHeight="1" thickBot="1">
      <c r="A1" s="635" t="s">
        <v>0</v>
      </c>
      <c r="C1" s="637" t="s">
        <v>1</v>
      </c>
    </row>
    <row r="2" spans="1:3" ht="32.25" thickBot="1">
      <c r="A2" s="635" t="s">
        <v>357</v>
      </c>
      <c r="C2" s="636" t="s">
        <v>2</v>
      </c>
    </row>
    <row r="3" spans="1:3">
      <c r="A3" s="145"/>
    </row>
    <row r="4" spans="1:3" ht="18.75">
      <c r="A4" s="633" t="s">
        <v>3</v>
      </c>
    </row>
    <row r="5" spans="1:3" ht="42" customHeight="1">
      <c r="A5" s="632" t="s">
        <v>465</v>
      </c>
    </row>
    <row r="6" spans="1:3">
      <c r="A6" t="s">
        <v>4</v>
      </c>
    </row>
    <row r="9" spans="1:3">
      <c r="A9" s="634" t="s">
        <v>5</v>
      </c>
    </row>
    <row r="11" spans="1:3" ht="21">
      <c r="A11" s="546" t="s">
        <v>6</v>
      </c>
    </row>
    <row r="12" spans="1:3" ht="15.75">
      <c r="A12" s="810" t="s">
        <v>433</v>
      </c>
    </row>
    <row r="14" spans="1:3" ht="15.75">
      <c r="A14" s="108" t="s">
        <v>7</v>
      </c>
    </row>
    <row r="15" spans="1:3">
      <c r="A15" s="608" t="s">
        <v>8</v>
      </c>
    </row>
    <row r="16" spans="1:3">
      <c r="A16" s="608" t="s">
        <v>303</v>
      </c>
    </row>
    <row r="17" spans="1:1">
      <c r="A17" s="608" t="s">
        <v>470</v>
      </c>
    </row>
    <row r="18" spans="1:1">
      <c r="A18" s="608" t="s">
        <v>304</v>
      </c>
    </row>
    <row r="19" spans="1:1">
      <c r="A19" s="608" t="s">
        <v>466</v>
      </c>
    </row>
    <row r="20" spans="1:1">
      <c r="A20" s="608" t="s">
        <v>468</v>
      </c>
    </row>
    <row r="22" spans="1:1" ht="15.75">
      <c r="A22" s="112" t="s">
        <v>10</v>
      </c>
    </row>
    <row r="23" spans="1:1">
      <c r="A23" s="617" t="s">
        <v>11</v>
      </c>
    </row>
    <row r="24" spans="1:1">
      <c r="A24" s="608" t="s">
        <v>12</v>
      </c>
    </row>
    <row r="25" spans="1:1">
      <c r="A25" s="608" t="s">
        <v>9</v>
      </c>
    </row>
    <row r="26" spans="1:1">
      <c r="A26" s="617" t="s">
        <v>13</v>
      </c>
    </row>
    <row r="27" spans="1:1">
      <c r="A27" s="617" t="s">
        <v>9</v>
      </c>
    </row>
    <row r="28" spans="1:1">
      <c r="A28" s="608" t="s">
        <v>467</v>
      </c>
    </row>
    <row r="30" spans="1:1" ht="15.75">
      <c r="A30" s="404" t="s">
        <v>14</v>
      </c>
    </row>
    <row r="31" spans="1:1">
      <c r="A31" s="617" t="s">
        <v>15</v>
      </c>
    </row>
    <row r="32" spans="1:1">
      <c r="A32" s="608" t="s">
        <v>16</v>
      </c>
    </row>
    <row r="33" spans="1:1">
      <c r="A33" s="608" t="s">
        <v>467</v>
      </c>
    </row>
    <row r="35" spans="1:1" ht="15.75">
      <c r="A35" s="119" t="s">
        <v>17</v>
      </c>
    </row>
    <row r="36" spans="1:1">
      <c r="A36" s="617" t="s">
        <v>18</v>
      </c>
    </row>
    <row r="37" spans="1:1">
      <c r="A37" s="617" t="s">
        <v>388</v>
      </c>
    </row>
    <row r="38" spans="1:1">
      <c r="A38" s="617" t="s">
        <v>19</v>
      </c>
    </row>
    <row r="39" spans="1:1">
      <c r="A39" s="617" t="s">
        <v>20</v>
      </c>
    </row>
    <row r="42" spans="1:1" ht="15.75">
      <c r="A42" s="444" t="s">
        <v>21</v>
      </c>
    </row>
    <row r="43" spans="1:1">
      <c r="A43" s="617" t="s">
        <v>22</v>
      </c>
    </row>
    <row r="44" spans="1:1">
      <c r="A44" s="617" t="s">
        <v>23</v>
      </c>
    </row>
    <row r="45" spans="1:1">
      <c r="A45" t="s">
        <v>387</v>
      </c>
    </row>
    <row r="47" spans="1:1" ht="15.75">
      <c r="A47" s="169" t="s">
        <v>24</v>
      </c>
    </row>
    <row r="48" spans="1:1">
      <c r="A48" s="608" t="s">
        <v>25</v>
      </c>
    </row>
    <row r="49" spans="1:43" ht="15.75">
      <c r="A49" s="23"/>
    </row>
    <row r="51" spans="1:43" ht="15.75">
      <c r="A51" s="181" t="s">
        <v>26</v>
      </c>
    </row>
    <row r="52" spans="1:43">
      <c r="A52" s="617" t="s">
        <v>27</v>
      </c>
    </row>
    <row r="55" spans="1:43" ht="15.75">
      <c r="A55" s="146" t="s">
        <v>28</v>
      </c>
    </row>
    <row r="56" spans="1:43" ht="60" customHeight="1">
      <c r="A56" s="681" t="s">
        <v>53</v>
      </c>
      <c r="B56" s="681"/>
      <c r="C56" s="681"/>
      <c r="D56" s="681"/>
      <c r="E56" s="681"/>
      <c r="F56" s="681"/>
      <c r="G56" s="681"/>
      <c r="H56" s="681"/>
      <c r="I56" s="681"/>
      <c r="J56" s="681"/>
      <c r="K56" s="681"/>
      <c r="L56" s="681"/>
      <c r="M56" s="681"/>
      <c r="N56" s="681"/>
      <c r="O56" s="681"/>
      <c r="P56" s="681"/>
      <c r="Q56" s="681"/>
      <c r="R56" s="681"/>
      <c r="S56" s="681"/>
      <c r="T56" s="681"/>
      <c r="U56" s="681"/>
      <c r="V56" s="681"/>
      <c r="W56" s="681"/>
      <c r="X56" s="681"/>
      <c r="Y56" s="681"/>
      <c r="Z56" s="681"/>
      <c r="AA56" s="681"/>
      <c r="AB56" s="681"/>
      <c r="AC56" s="681"/>
      <c r="AD56" s="681"/>
      <c r="AE56" s="681"/>
      <c r="AF56" s="681"/>
      <c r="AG56" s="681"/>
      <c r="AH56" s="681"/>
      <c r="AI56" s="681"/>
      <c r="AJ56" s="681"/>
      <c r="AK56" s="681"/>
      <c r="AL56" s="681"/>
      <c r="AM56" s="681"/>
      <c r="AN56" s="681"/>
      <c r="AO56" s="681"/>
      <c r="AP56" s="681"/>
      <c r="AQ56" s="681"/>
    </row>
  </sheetData>
  <sheetProtection algorithmName="SHA-512" hashValue="oUExlPgZKKIMcn9tjBGpcYuSGsi4MbWkWpiedXvvx2shUov+jZogONdnwowAut3cxPBpcfvQaPh36NYj7etJpg==" saltValue="/hhyKYRsrsZTtutSGOxyKQ==" spinCount="100000" sheet="1" objects="1" scenarios="1" formatColumns="0" formatRows="0"/>
  <hyperlinks>
    <hyperlink ref="C2" r:id="rId1" xr:uid="{ECE0EA80-3F7F-48F5-A999-1A8B4AA90FBB}"/>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B355-5403-413A-BE46-9D9565159641}">
  <dimension ref="A1:Z525"/>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221</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61" spans="1:26" ht="18.75" customHeight="1">
      <c r="O61" s="48"/>
      <c r="P61" s="48"/>
      <c r="Q61" s="48"/>
      <c r="R61" s="48"/>
      <c r="S61" s="48"/>
      <c r="T61" s="48"/>
      <c r="U61" s="48"/>
      <c r="V61" s="48"/>
      <c r="W61" s="48"/>
      <c r="X61" s="48"/>
      <c r="Y61" s="48"/>
      <c r="Z61"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75" spans="15:26" ht="18.75" customHeight="1">
      <c r="O75" s="48"/>
      <c r="P75" s="48"/>
      <c r="Q75" s="48"/>
      <c r="R75" s="48"/>
      <c r="S75" s="48"/>
      <c r="T75" s="48"/>
      <c r="U75" s="48"/>
      <c r="V75" s="48"/>
      <c r="W75" s="48"/>
      <c r="X75" s="48"/>
      <c r="Y75" s="48"/>
      <c r="Z75"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11" spans="15:26" ht="18.75" customHeight="1">
      <c r="O111" s="48"/>
      <c r="P111" s="48"/>
      <c r="Q111" s="48"/>
      <c r="R111" s="48"/>
      <c r="S111" s="48"/>
      <c r="T111" s="48"/>
      <c r="U111" s="48"/>
      <c r="V111" s="48"/>
      <c r="W111" s="48"/>
      <c r="X111" s="48"/>
      <c r="Y111" s="48"/>
      <c r="Z111"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25" spans="15:26" ht="18.75" customHeight="1">
      <c r="O125" s="48"/>
      <c r="P125" s="48"/>
      <c r="Q125" s="48"/>
      <c r="R125" s="48"/>
      <c r="S125" s="48"/>
      <c r="T125" s="48"/>
      <c r="U125" s="48"/>
      <c r="V125" s="48"/>
      <c r="W125" s="48"/>
      <c r="X125" s="48"/>
      <c r="Y125" s="48"/>
      <c r="Z125"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61" spans="15:26" ht="18.75" customHeight="1">
      <c r="O161" s="48"/>
      <c r="P161" s="48"/>
      <c r="Q161" s="48"/>
      <c r="R161" s="48"/>
      <c r="S161" s="48"/>
      <c r="T161" s="48"/>
      <c r="U161" s="48"/>
      <c r="V161" s="48"/>
      <c r="W161" s="48"/>
      <c r="X161" s="48"/>
      <c r="Y161" s="48"/>
      <c r="Z161"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175" spans="15:26" ht="18.75" customHeight="1">
      <c r="O175" s="48"/>
      <c r="P175" s="48"/>
      <c r="Q175" s="48"/>
      <c r="R175" s="48"/>
      <c r="S175" s="48"/>
      <c r="T175" s="48"/>
      <c r="U175" s="48"/>
      <c r="V175" s="48"/>
      <c r="W175" s="48"/>
      <c r="X175" s="48"/>
      <c r="Y175" s="48"/>
      <c r="Z175"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11" spans="15:26" ht="18.75" customHeight="1">
      <c r="O211" s="48"/>
      <c r="P211" s="48"/>
      <c r="Q211" s="48"/>
      <c r="R211" s="48"/>
      <c r="S211" s="48"/>
      <c r="T211" s="48"/>
      <c r="U211" s="48"/>
      <c r="V211" s="48"/>
      <c r="W211" s="48"/>
      <c r="X211" s="48"/>
      <c r="Y211" s="48"/>
      <c r="Z211"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25" spans="15:26" ht="18.75" customHeight="1">
      <c r="O225" s="48"/>
      <c r="P225" s="48"/>
      <c r="Q225" s="48"/>
      <c r="R225" s="48"/>
      <c r="S225" s="48"/>
      <c r="T225" s="48"/>
      <c r="U225" s="48"/>
      <c r="V225" s="48"/>
      <c r="W225" s="48"/>
      <c r="X225" s="48"/>
      <c r="Y225" s="48"/>
      <c r="Z225"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61" spans="15:26" ht="18.75" customHeight="1">
      <c r="O261" s="48"/>
      <c r="P261" s="48"/>
      <c r="Q261" s="48"/>
      <c r="R261" s="48"/>
      <c r="S261" s="48"/>
      <c r="T261" s="48"/>
      <c r="U261" s="48"/>
      <c r="V261" s="48"/>
      <c r="W261" s="48"/>
      <c r="X261" s="48"/>
      <c r="Y261" s="48"/>
      <c r="Z261"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275" spans="15:26" ht="18.75" customHeight="1">
      <c r="O275" s="48"/>
      <c r="P275" s="48"/>
      <c r="Q275" s="48"/>
      <c r="R275" s="48"/>
      <c r="S275" s="48"/>
      <c r="T275" s="48"/>
      <c r="U275" s="48"/>
      <c r="V275" s="48"/>
      <c r="W275" s="48"/>
      <c r="X275" s="48"/>
      <c r="Y275" s="48"/>
      <c r="Z275"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11" spans="15:26" ht="18.75" customHeight="1">
      <c r="O311" s="48"/>
      <c r="P311" s="48"/>
      <c r="Q311" s="48"/>
      <c r="R311" s="48"/>
      <c r="S311" s="48"/>
      <c r="T311" s="48"/>
      <c r="U311" s="48"/>
      <c r="V311" s="48"/>
      <c r="W311" s="48"/>
      <c r="X311" s="48"/>
      <c r="Y311" s="48"/>
      <c r="Z311"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25" spans="15:26" ht="18.75" customHeight="1">
      <c r="O325" s="48"/>
      <c r="P325" s="48"/>
      <c r="Q325" s="48"/>
      <c r="R325" s="48"/>
      <c r="S325" s="48"/>
      <c r="T325" s="48"/>
      <c r="U325" s="48"/>
      <c r="V325" s="48"/>
      <c r="W325" s="48"/>
      <c r="X325" s="48"/>
      <c r="Y325" s="48"/>
      <c r="Z325"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61" spans="15:26" ht="18.75" customHeight="1">
      <c r="O361" s="48"/>
      <c r="P361" s="48"/>
      <c r="Q361" s="48"/>
      <c r="R361" s="48"/>
      <c r="S361" s="48"/>
      <c r="T361" s="48"/>
      <c r="U361" s="48"/>
      <c r="V361" s="48"/>
      <c r="W361" s="48"/>
      <c r="X361" s="48"/>
      <c r="Y361" s="48"/>
      <c r="Z361"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375" spans="15:26" ht="18.75" customHeight="1">
      <c r="O375" s="48"/>
      <c r="P375" s="48"/>
      <c r="Q375" s="48"/>
      <c r="R375" s="48"/>
      <c r="S375" s="48"/>
      <c r="T375" s="48"/>
      <c r="U375" s="48"/>
      <c r="V375" s="48"/>
      <c r="W375" s="48"/>
      <c r="X375" s="48"/>
      <c r="Y375" s="48"/>
      <c r="Z375"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11" spans="15:26" ht="18.75" customHeight="1">
      <c r="O411" s="48"/>
      <c r="P411" s="48"/>
      <c r="Q411" s="48"/>
      <c r="R411" s="48"/>
      <c r="S411" s="48"/>
      <c r="T411" s="48"/>
      <c r="U411" s="48"/>
      <c r="V411" s="48"/>
      <c r="W411" s="48"/>
      <c r="X411" s="48"/>
      <c r="Y411" s="48"/>
      <c r="Z411"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25" spans="15:26" ht="18.75" customHeight="1">
      <c r="O425" s="48"/>
      <c r="P425" s="48"/>
      <c r="Q425" s="48"/>
      <c r="R425" s="48"/>
      <c r="S425" s="48"/>
      <c r="T425" s="48"/>
      <c r="U425" s="48"/>
      <c r="V425" s="48"/>
      <c r="W425" s="48"/>
      <c r="X425" s="48"/>
      <c r="Y425" s="48"/>
      <c r="Z425"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61" spans="15:26" ht="18.75" customHeight="1">
      <c r="O461" s="48"/>
      <c r="P461" s="48"/>
      <c r="Q461" s="48"/>
      <c r="R461" s="48"/>
      <c r="S461" s="48"/>
      <c r="T461" s="48"/>
      <c r="U461" s="48"/>
      <c r="V461" s="48"/>
      <c r="W461" s="48"/>
      <c r="X461" s="48"/>
      <c r="Y461" s="48"/>
      <c r="Z461"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475" spans="15:26" ht="18.75" customHeight="1">
      <c r="O475" s="48"/>
      <c r="P475" s="48"/>
      <c r="Q475" s="48"/>
      <c r="R475" s="48"/>
      <c r="S475" s="48"/>
      <c r="T475" s="48"/>
      <c r="U475" s="48"/>
      <c r="V475" s="48"/>
      <c r="W475" s="48"/>
      <c r="X475" s="48"/>
      <c r="Y475" s="48"/>
      <c r="Z475"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11" spans="15:26" ht="18.75" customHeight="1">
      <c r="O511" s="48"/>
      <c r="P511" s="48"/>
      <c r="Q511" s="48"/>
      <c r="R511" s="48"/>
      <c r="S511" s="48"/>
      <c r="T511" s="48"/>
      <c r="U511" s="48"/>
      <c r="V511" s="48"/>
      <c r="W511" s="48"/>
      <c r="X511" s="48"/>
      <c r="Y511" s="48"/>
      <c r="Z511"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row r="525" spans="15:26" ht="18.75" customHeight="1">
      <c r="O525" s="48"/>
      <c r="P525" s="48"/>
      <c r="Q525" s="48"/>
      <c r="R525" s="48"/>
      <c r="S525" s="48"/>
      <c r="T525" s="48"/>
      <c r="U525" s="48"/>
      <c r="V525" s="48"/>
      <c r="W525" s="48"/>
      <c r="X525" s="48"/>
      <c r="Y525" s="48"/>
      <c r="Z525" s="48"/>
    </row>
  </sheetData>
  <sheetProtection algorithmName="SHA-512" hashValue="6kAPgKItyP0kVDHboX1nfEH2qgv7f61ky5+zgxAjG59B1ifGVKiYqBaWhICtnlYzz7+3uPf9iPtsCIBprDIPUA==" saltValue="z9//5BYqfSydkIYlM8v/LQ=="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23" priority="1" operator="equal">
      <formula>1</formula>
    </cfRule>
    <cfRule type="cellIs" dxfId="122" priority="2" operator="greaterThan">
      <formula>0</formula>
    </cfRule>
  </conditionalFormatting>
  <conditionalFormatting sqref="C17:Z24">
    <cfRule type="cellIs" dxfId="121" priority="4" operator="equal">
      <formula>0</formula>
    </cfRule>
  </conditionalFormatting>
  <conditionalFormatting sqref="C31:Z52">
    <cfRule type="cellIs" dxfId="120" priority="3" operator="equal">
      <formula>0</formula>
    </cfRule>
  </conditionalFormatting>
  <hyperlinks>
    <hyperlink ref="A8" location="'1B Tableau financier'!A167" display="'1B Tableau financier'!A167" xr:uid="{7956039A-D020-4F3E-976E-AB3FA59DB29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6ACCD-3D49-4DB2-8DFD-7D2AC6B15C46}">
  <dimension ref="A1:Z523"/>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222</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7" spans="1:26" ht="18.75" customHeight="1">
      <c r="O57" s="48"/>
      <c r="P57" s="48"/>
      <c r="Q57" s="48"/>
      <c r="R57" s="48"/>
      <c r="S57" s="48"/>
      <c r="T57" s="48"/>
      <c r="U57" s="48"/>
      <c r="V57" s="48"/>
      <c r="W57" s="48"/>
      <c r="X57" s="48"/>
      <c r="Y57" s="48"/>
      <c r="Z57" s="48"/>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71" spans="15:26" ht="18.75" customHeight="1">
      <c r="O71" s="48"/>
      <c r="P71" s="48"/>
      <c r="Q71" s="48"/>
      <c r="R71" s="48"/>
      <c r="S71" s="48"/>
      <c r="T71" s="48"/>
      <c r="U71" s="48"/>
      <c r="V71" s="48"/>
      <c r="W71" s="48"/>
      <c r="X71" s="48"/>
      <c r="Y71" s="48"/>
      <c r="Z71"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107" spans="15:26" ht="18.75" customHeight="1">
      <c r="O107" s="48"/>
      <c r="P107" s="48"/>
      <c r="Q107" s="48"/>
      <c r="R107" s="48"/>
      <c r="S107" s="48"/>
      <c r="T107" s="48"/>
      <c r="U107" s="48"/>
      <c r="V107" s="48"/>
      <c r="W107" s="48"/>
      <c r="X107" s="48"/>
      <c r="Y107" s="48"/>
      <c r="Z107"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21" spans="15:26" ht="18.75" customHeight="1">
      <c r="O121" s="48"/>
      <c r="P121" s="48"/>
      <c r="Q121" s="48"/>
      <c r="R121" s="48"/>
      <c r="S121" s="48"/>
      <c r="T121" s="48"/>
      <c r="U121" s="48"/>
      <c r="V121" s="48"/>
      <c r="W121" s="48"/>
      <c r="X121" s="48"/>
      <c r="Y121" s="48"/>
      <c r="Z121"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57" spans="15:26" ht="18.75" customHeight="1">
      <c r="O157" s="48"/>
      <c r="P157" s="48"/>
      <c r="Q157" s="48"/>
      <c r="R157" s="48"/>
      <c r="S157" s="48"/>
      <c r="T157" s="48"/>
      <c r="U157" s="48"/>
      <c r="V157" s="48"/>
      <c r="W157" s="48"/>
      <c r="X157" s="48"/>
      <c r="Y157" s="48"/>
      <c r="Z157"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71" spans="15:26" ht="18.75" customHeight="1">
      <c r="O171" s="48"/>
      <c r="P171" s="48"/>
      <c r="Q171" s="48"/>
      <c r="R171" s="48"/>
      <c r="S171" s="48"/>
      <c r="T171" s="48"/>
      <c r="U171" s="48"/>
      <c r="V171" s="48"/>
      <c r="W171" s="48"/>
      <c r="X171" s="48"/>
      <c r="Y171" s="48"/>
      <c r="Z171"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207" spans="15:26" ht="18.75" customHeight="1">
      <c r="O207" s="48"/>
      <c r="P207" s="48"/>
      <c r="Q207" s="48"/>
      <c r="R207" s="48"/>
      <c r="S207" s="48"/>
      <c r="T207" s="48"/>
      <c r="U207" s="48"/>
      <c r="V207" s="48"/>
      <c r="W207" s="48"/>
      <c r="X207" s="48"/>
      <c r="Y207" s="48"/>
      <c r="Z207"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21" spans="15:26" ht="18.75" customHeight="1">
      <c r="O221" s="48"/>
      <c r="P221" s="48"/>
      <c r="Q221" s="48"/>
      <c r="R221" s="48"/>
      <c r="S221" s="48"/>
      <c r="T221" s="48"/>
      <c r="U221" s="48"/>
      <c r="V221" s="48"/>
      <c r="W221" s="48"/>
      <c r="X221" s="48"/>
      <c r="Y221" s="48"/>
      <c r="Z221"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57" spans="15:26" ht="18.75" customHeight="1">
      <c r="O257" s="48"/>
      <c r="P257" s="48"/>
      <c r="Q257" s="48"/>
      <c r="R257" s="48"/>
      <c r="S257" s="48"/>
      <c r="T257" s="48"/>
      <c r="U257" s="48"/>
      <c r="V257" s="48"/>
      <c r="W257" s="48"/>
      <c r="X257" s="48"/>
      <c r="Y257" s="48"/>
      <c r="Z257"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71" spans="15:26" ht="18.75" customHeight="1">
      <c r="O271" s="48"/>
      <c r="P271" s="48"/>
      <c r="Q271" s="48"/>
      <c r="R271" s="48"/>
      <c r="S271" s="48"/>
      <c r="T271" s="48"/>
      <c r="U271" s="48"/>
      <c r="V271" s="48"/>
      <c r="W271" s="48"/>
      <c r="X271" s="48"/>
      <c r="Y271" s="48"/>
      <c r="Z271"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307" spans="15:26" ht="18.75" customHeight="1">
      <c r="O307" s="48"/>
      <c r="P307" s="48"/>
      <c r="Q307" s="48"/>
      <c r="R307" s="48"/>
      <c r="S307" s="48"/>
      <c r="T307" s="48"/>
      <c r="U307" s="48"/>
      <c r="V307" s="48"/>
      <c r="W307" s="48"/>
      <c r="X307" s="48"/>
      <c r="Y307" s="48"/>
      <c r="Z307"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21" spans="15:26" ht="18.75" customHeight="1">
      <c r="O321" s="48"/>
      <c r="P321" s="48"/>
      <c r="Q321" s="48"/>
      <c r="R321" s="48"/>
      <c r="S321" s="48"/>
      <c r="T321" s="48"/>
      <c r="U321" s="48"/>
      <c r="V321" s="48"/>
      <c r="W321" s="48"/>
      <c r="X321" s="48"/>
      <c r="Y321" s="48"/>
      <c r="Z321"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57" spans="15:26" ht="18.75" customHeight="1">
      <c r="O357" s="48"/>
      <c r="P357" s="48"/>
      <c r="Q357" s="48"/>
      <c r="R357" s="48"/>
      <c r="S357" s="48"/>
      <c r="T357" s="48"/>
      <c r="U357" s="48"/>
      <c r="V357" s="48"/>
      <c r="W357" s="48"/>
      <c r="X357" s="48"/>
      <c r="Y357" s="48"/>
      <c r="Z357"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71" spans="15:26" ht="18.75" customHeight="1">
      <c r="O371" s="48"/>
      <c r="P371" s="48"/>
      <c r="Q371" s="48"/>
      <c r="R371" s="48"/>
      <c r="S371" s="48"/>
      <c r="T371" s="48"/>
      <c r="U371" s="48"/>
      <c r="V371" s="48"/>
      <c r="W371" s="48"/>
      <c r="X371" s="48"/>
      <c r="Y371" s="48"/>
      <c r="Z371"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407" spans="15:26" ht="18.75" customHeight="1">
      <c r="O407" s="48"/>
      <c r="P407" s="48"/>
      <c r="Q407" s="48"/>
      <c r="R407" s="48"/>
      <c r="S407" s="48"/>
      <c r="T407" s="48"/>
      <c r="U407" s="48"/>
      <c r="V407" s="48"/>
      <c r="W407" s="48"/>
      <c r="X407" s="48"/>
      <c r="Y407" s="48"/>
      <c r="Z407"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21" spans="15:26" ht="18.75" customHeight="1">
      <c r="O421" s="48"/>
      <c r="P421" s="48"/>
      <c r="Q421" s="48"/>
      <c r="R421" s="48"/>
      <c r="S421" s="48"/>
      <c r="T421" s="48"/>
      <c r="U421" s="48"/>
      <c r="V421" s="48"/>
      <c r="W421" s="48"/>
      <c r="X421" s="48"/>
      <c r="Y421" s="48"/>
      <c r="Z421"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57" spans="15:26" ht="18.75" customHeight="1">
      <c r="O457" s="48"/>
      <c r="P457" s="48"/>
      <c r="Q457" s="48"/>
      <c r="R457" s="48"/>
      <c r="S457" s="48"/>
      <c r="T457" s="48"/>
      <c r="U457" s="48"/>
      <c r="V457" s="48"/>
      <c r="W457" s="48"/>
      <c r="X457" s="48"/>
      <c r="Y457" s="48"/>
      <c r="Z457"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71" spans="15:26" ht="18.75" customHeight="1">
      <c r="O471" s="48"/>
      <c r="P471" s="48"/>
      <c r="Q471" s="48"/>
      <c r="R471" s="48"/>
      <c r="S471" s="48"/>
      <c r="T471" s="48"/>
      <c r="U471" s="48"/>
      <c r="V471" s="48"/>
      <c r="W471" s="48"/>
      <c r="X471" s="48"/>
      <c r="Y471" s="48"/>
      <c r="Z471"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507" spans="15:26" ht="18.75" customHeight="1">
      <c r="O507" s="48"/>
      <c r="P507" s="48"/>
      <c r="Q507" s="48"/>
      <c r="R507" s="48"/>
      <c r="S507" s="48"/>
      <c r="T507" s="48"/>
      <c r="U507" s="48"/>
      <c r="V507" s="48"/>
      <c r="W507" s="48"/>
      <c r="X507" s="48"/>
      <c r="Y507" s="48"/>
      <c r="Z507"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21" spans="15:26" ht="18.75" customHeight="1">
      <c r="O521" s="48"/>
      <c r="P521" s="48"/>
      <c r="Q521" s="48"/>
      <c r="R521" s="48"/>
      <c r="S521" s="48"/>
      <c r="T521" s="48"/>
      <c r="U521" s="48"/>
      <c r="V521" s="48"/>
      <c r="W521" s="48"/>
      <c r="X521" s="48"/>
      <c r="Y521" s="48"/>
      <c r="Z521"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sheetData>
  <sheetProtection algorithmName="SHA-512" hashValue="xbp3bRKbyL97gWWIS1ZI/ECYRGC14U9Vw055/YrhpMFs482GYWmDe2xnwtwscbNtnmcCxnL4YFxu4r5aAKo7wQ==" saltValue="NJlqwTHJTq2FDJdQOnCmrQ=="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19" priority="1" operator="equal">
      <formula>1</formula>
    </cfRule>
    <cfRule type="cellIs" dxfId="118" priority="2" operator="greaterThan">
      <formula>0</formula>
    </cfRule>
  </conditionalFormatting>
  <conditionalFormatting sqref="C17:Z24">
    <cfRule type="cellIs" dxfId="117" priority="4" operator="equal">
      <formula>0</formula>
    </cfRule>
  </conditionalFormatting>
  <conditionalFormatting sqref="C31:Z52">
    <cfRule type="cellIs" dxfId="116" priority="3" operator="equal">
      <formula>0</formula>
    </cfRule>
  </conditionalFormatting>
  <hyperlinks>
    <hyperlink ref="A8" location="'1B Tableau financier'!A191" display="'1B Tableau financier'!A191" xr:uid="{2AC59ABA-4BDB-4F01-B989-86C175D49B42}"/>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8B50-3405-454D-A4E6-5D60FDBDF986}">
  <dimension ref="A1:Z524"/>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223</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8" spans="1:26" ht="18.75" customHeight="1">
      <c r="O58" s="48"/>
      <c r="P58" s="48"/>
      <c r="Q58" s="48"/>
      <c r="R58" s="48"/>
      <c r="S58" s="48"/>
      <c r="T58" s="48"/>
      <c r="U58" s="48"/>
      <c r="V58" s="48"/>
      <c r="W58" s="48"/>
      <c r="X58" s="48"/>
      <c r="Y58" s="48"/>
      <c r="Z58" s="48"/>
    </row>
    <row r="59" spans="1:26" ht="18.75" customHeight="1">
      <c r="O59" s="48"/>
      <c r="P59" s="48"/>
      <c r="Q59" s="48"/>
      <c r="R59" s="48"/>
      <c r="S59" s="48"/>
      <c r="T59" s="48"/>
      <c r="U59" s="48"/>
      <c r="V59" s="48"/>
      <c r="W59" s="48"/>
      <c r="X59" s="48"/>
      <c r="Y59" s="48"/>
      <c r="Z59" s="48"/>
    </row>
    <row r="60" spans="1:26" ht="18.75" customHeight="1">
      <c r="O60" s="48"/>
      <c r="P60" s="48"/>
      <c r="Q60" s="48"/>
      <c r="R60" s="48"/>
      <c r="S60" s="48"/>
      <c r="T60" s="48"/>
      <c r="U60" s="48"/>
      <c r="V60" s="48"/>
      <c r="W60" s="48"/>
      <c r="X60" s="48"/>
      <c r="Y60" s="48"/>
      <c r="Z60" s="48"/>
    </row>
    <row r="72" spans="15:26" ht="18.75" customHeight="1">
      <c r="O72" s="48"/>
      <c r="P72" s="48"/>
      <c r="Q72" s="48"/>
      <c r="R72" s="48"/>
      <c r="S72" s="48"/>
      <c r="T72" s="48"/>
      <c r="U72" s="48"/>
      <c r="V72" s="48"/>
      <c r="W72" s="48"/>
      <c r="X72" s="48"/>
      <c r="Y72" s="48"/>
      <c r="Z72" s="48"/>
    </row>
    <row r="73" spans="15:26" ht="18.75" customHeight="1">
      <c r="O73" s="48"/>
      <c r="P73" s="48"/>
      <c r="Q73" s="48"/>
      <c r="R73" s="48"/>
      <c r="S73" s="48"/>
      <c r="T73" s="48"/>
      <c r="U73" s="48"/>
      <c r="V73" s="48"/>
      <c r="W73" s="48"/>
      <c r="X73" s="48"/>
      <c r="Y73" s="48"/>
      <c r="Z73" s="48"/>
    </row>
    <row r="74" spans="15:26" ht="18.75" customHeight="1">
      <c r="O74" s="48"/>
      <c r="P74" s="48"/>
      <c r="Q74" s="48"/>
      <c r="R74" s="48"/>
      <c r="S74" s="48"/>
      <c r="T74" s="48"/>
      <c r="U74" s="48"/>
      <c r="V74" s="48"/>
      <c r="W74" s="48"/>
      <c r="X74" s="48"/>
      <c r="Y74" s="48"/>
      <c r="Z74" s="48"/>
    </row>
    <row r="108" spans="15:26" ht="18.75" customHeight="1">
      <c r="O108" s="48"/>
      <c r="P108" s="48"/>
      <c r="Q108" s="48"/>
      <c r="R108" s="48"/>
      <c r="S108" s="48"/>
      <c r="T108" s="48"/>
      <c r="U108" s="48"/>
      <c r="V108" s="48"/>
      <c r="W108" s="48"/>
      <c r="X108" s="48"/>
      <c r="Y108" s="48"/>
      <c r="Z108" s="48"/>
    </row>
    <row r="109" spans="15:26" ht="18.75" customHeight="1">
      <c r="O109" s="48"/>
      <c r="P109" s="48"/>
      <c r="Q109" s="48"/>
      <c r="R109" s="48"/>
      <c r="S109" s="48"/>
      <c r="T109" s="48"/>
      <c r="U109" s="48"/>
      <c r="V109" s="48"/>
      <c r="W109" s="48"/>
      <c r="X109" s="48"/>
      <c r="Y109" s="48"/>
      <c r="Z109" s="48"/>
    </row>
    <row r="110" spans="15:26" ht="18.75" customHeight="1">
      <c r="O110" s="48"/>
      <c r="P110" s="48"/>
      <c r="Q110" s="48"/>
      <c r="R110" s="48"/>
      <c r="S110" s="48"/>
      <c r="T110" s="48"/>
      <c r="U110" s="48"/>
      <c r="V110" s="48"/>
      <c r="W110" s="48"/>
      <c r="X110" s="48"/>
      <c r="Y110" s="48"/>
      <c r="Z110" s="48"/>
    </row>
    <row r="122" spans="15:26" ht="18.75" customHeight="1">
      <c r="O122" s="48"/>
      <c r="P122" s="48"/>
      <c r="Q122" s="48"/>
      <c r="R122" s="48"/>
      <c r="S122" s="48"/>
      <c r="T122" s="48"/>
      <c r="U122" s="48"/>
      <c r="V122" s="48"/>
      <c r="W122" s="48"/>
      <c r="X122" s="48"/>
      <c r="Y122" s="48"/>
      <c r="Z122" s="48"/>
    </row>
    <row r="123" spans="15:26" ht="18.75" customHeight="1">
      <c r="O123" s="48"/>
      <c r="P123" s="48"/>
      <c r="Q123" s="48"/>
      <c r="R123" s="48"/>
      <c r="S123" s="48"/>
      <c r="T123" s="48"/>
      <c r="U123" s="48"/>
      <c r="V123" s="48"/>
      <c r="W123" s="48"/>
      <c r="X123" s="48"/>
      <c r="Y123" s="48"/>
      <c r="Z123" s="48"/>
    </row>
    <row r="124" spans="15:26" ht="18.75" customHeight="1">
      <c r="O124" s="48"/>
      <c r="P124" s="48"/>
      <c r="Q124" s="48"/>
      <c r="R124" s="48"/>
      <c r="S124" s="48"/>
      <c r="T124" s="48"/>
      <c r="U124" s="48"/>
      <c r="V124" s="48"/>
      <c r="W124" s="48"/>
      <c r="X124" s="48"/>
      <c r="Y124" s="48"/>
      <c r="Z124" s="48"/>
    </row>
    <row r="158" spans="15:26" ht="18.75" customHeight="1">
      <c r="O158" s="48"/>
      <c r="P158" s="48"/>
      <c r="Q158" s="48"/>
      <c r="R158" s="48"/>
      <c r="S158" s="48"/>
      <c r="T158" s="48"/>
      <c r="U158" s="48"/>
      <c r="V158" s="48"/>
      <c r="W158" s="48"/>
      <c r="X158" s="48"/>
      <c r="Y158" s="48"/>
      <c r="Z158" s="48"/>
    </row>
    <row r="159" spans="15:26" ht="18.75" customHeight="1">
      <c r="O159" s="48"/>
      <c r="P159" s="48"/>
      <c r="Q159" s="48"/>
      <c r="R159" s="48"/>
      <c r="S159" s="48"/>
      <c r="T159" s="48"/>
      <c r="U159" s="48"/>
      <c r="V159" s="48"/>
      <c r="W159" s="48"/>
      <c r="X159" s="48"/>
      <c r="Y159" s="48"/>
      <c r="Z159" s="48"/>
    </row>
    <row r="160" spans="15:26" ht="18.75" customHeight="1">
      <c r="O160" s="48"/>
      <c r="P160" s="48"/>
      <c r="Q160" s="48"/>
      <c r="R160" s="48"/>
      <c r="S160" s="48"/>
      <c r="T160" s="48"/>
      <c r="U160" s="48"/>
      <c r="V160" s="48"/>
      <c r="W160" s="48"/>
      <c r="X160" s="48"/>
      <c r="Y160" s="48"/>
      <c r="Z160" s="48"/>
    </row>
    <row r="172" spans="15:26" ht="18.75" customHeight="1">
      <c r="O172" s="48"/>
      <c r="P172" s="48"/>
      <c r="Q172" s="48"/>
      <c r="R172" s="48"/>
      <c r="S172" s="48"/>
      <c r="T172" s="48"/>
      <c r="U172" s="48"/>
      <c r="V172" s="48"/>
      <c r="W172" s="48"/>
      <c r="X172" s="48"/>
      <c r="Y172" s="48"/>
      <c r="Z172" s="48"/>
    </row>
    <row r="173" spans="15:26" ht="18.75" customHeight="1">
      <c r="O173" s="48"/>
      <c r="P173" s="48"/>
      <c r="Q173" s="48"/>
      <c r="R173" s="48"/>
      <c r="S173" s="48"/>
      <c r="T173" s="48"/>
      <c r="U173" s="48"/>
      <c r="V173" s="48"/>
      <c r="W173" s="48"/>
      <c r="X173" s="48"/>
      <c r="Y173" s="48"/>
      <c r="Z173" s="48"/>
    </row>
    <row r="174" spans="15:26" ht="18.75" customHeight="1">
      <c r="O174" s="48"/>
      <c r="P174" s="48"/>
      <c r="Q174" s="48"/>
      <c r="R174" s="48"/>
      <c r="S174" s="48"/>
      <c r="T174" s="48"/>
      <c r="U174" s="48"/>
      <c r="V174" s="48"/>
      <c r="W174" s="48"/>
      <c r="X174" s="48"/>
      <c r="Y174" s="48"/>
      <c r="Z174" s="48"/>
    </row>
    <row r="208" spans="15:26" ht="18.75" customHeight="1">
      <c r="O208" s="48"/>
      <c r="P208" s="48"/>
      <c r="Q208" s="48"/>
      <c r="R208" s="48"/>
      <c r="S208" s="48"/>
      <c r="T208" s="48"/>
      <c r="U208" s="48"/>
      <c r="V208" s="48"/>
      <c r="W208" s="48"/>
      <c r="X208" s="48"/>
      <c r="Y208" s="48"/>
      <c r="Z208" s="48"/>
    </row>
    <row r="209" spans="15:26" ht="18.75" customHeight="1">
      <c r="O209" s="48"/>
      <c r="P209" s="48"/>
      <c r="Q209" s="48"/>
      <c r="R209" s="48"/>
      <c r="S209" s="48"/>
      <c r="T209" s="48"/>
      <c r="U209" s="48"/>
      <c r="V209" s="48"/>
      <c r="W209" s="48"/>
      <c r="X209" s="48"/>
      <c r="Y209" s="48"/>
      <c r="Z209" s="48"/>
    </row>
    <row r="210" spans="15:26" ht="18.75" customHeight="1">
      <c r="O210" s="48"/>
      <c r="P210" s="48"/>
      <c r="Q210" s="48"/>
      <c r="R210" s="48"/>
      <c r="S210" s="48"/>
      <c r="T210" s="48"/>
      <c r="U210" s="48"/>
      <c r="V210" s="48"/>
      <c r="W210" s="48"/>
      <c r="X210" s="48"/>
      <c r="Y210" s="48"/>
      <c r="Z210" s="48"/>
    </row>
    <row r="222" spans="15:26" ht="18.75" customHeight="1">
      <c r="O222" s="48"/>
      <c r="P222" s="48"/>
      <c r="Q222" s="48"/>
      <c r="R222" s="48"/>
      <c r="S222" s="48"/>
      <c r="T222" s="48"/>
      <c r="U222" s="48"/>
      <c r="V222" s="48"/>
      <c r="W222" s="48"/>
      <c r="X222" s="48"/>
      <c r="Y222" s="48"/>
      <c r="Z222" s="48"/>
    </row>
    <row r="223" spans="15:26" ht="18.75" customHeight="1">
      <c r="O223" s="48"/>
      <c r="P223" s="48"/>
      <c r="Q223" s="48"/>
      <c r="R223" s="48"/>
      <c r="S223" s="48"/>
      <c r="T223" s="48"/>
      <c r="U223" s="48"/>
      <c r="V223" s="48"/>
      <c r="W223" s="48"/>
      <c r="X223" s="48"/>
      <c r="Y223" s="48"/>
      <c r="Z223" s="48"/>
    </row>
    <row r="224" spans="15:26" ht="18.75" customHeight="1">
      <c r="O224" s="48"/>
      <c r="P224" s="48"/>
      <c r="Q224" s="48"/>
      <c r="R224" s="48"/>
      <c r="S224" s="48"/>
      <c r="T224" s="48"/>
      <c r="U224" s="48"/>
      <c r="V224" s="48"/>
      <c r="W224" s="48"/>
      <c r="X224" s="48"/>
      <c r="Y224" s="48"/>
      <c r="Z224" s="48"/>
    </row>
    <row r="258" spans="15:26" ht="18.75" customHeight="1">
      <c r="O258" s="48"/>
      <c r="P258" s="48"/>
      <c r="Q258" s="48"/>
      <c r="R258" s="48"/>
      <c r="S258" s="48"/>
      <c r="T258" s="48"/>
      <c r="U258" s="48"/>
      <c r="V258" s="48"/>
      <c r="W258" s="48"/>
      <c r="X258" s="48"/>
      <c r="Y258" s="48"/>
      <c r="Z258" s="48"/>
    </row>
    <row r="259" spans="15:26" ht="18.75" customHeight="1">
      <c r="O259" s="48"/>
      <c r="P259" s="48"/>
      <c r="Q259" s="48"/>
      <c r="R259" s="48"/>
      <c r="S259" s="48"/>
      <c r="T259" s="48"/>
      <c r="U259" s="48"/>
      <c r="V259" s="48"/>
      <c r="W259" s="48"/>
      <c r="X259" s="48"/>
      <c r="Y259" s="48"/>
      <c r="Z259" s="48"/>
    </row>
    <row r="260" spans="15:26" ht="18.75" customHeight="1">
      <c r="O260" s="48"/>
      <c r="P260" s="48"/>
      <c r="Q260" s="48"/>
      <c r="R260" s="48"/>
      <c r="S260" s="48"/>
      <c r="T260" s="48"/>
      <c r="U260" s="48"/>
      <c r="V260" s="48"/>
      <c r="W260" s="48"/>
      <c r="X260" s="48"/>
      <c r="Y260" s="48"/>
      <c r="Z260" s="48"/>
    </row>
    <row r="272" spans="15:26" ht="18.75" customHeight="1">
      <c r="O272" s="48"/>
      <c r="P272" s="48"/>
      <c r="Q272" s="48"/>
      <c r="R272" s="48"/>
      <c r="S272" s="48"/>
      <c r="T272" s="48"/>
      <c r="U272" s="48"/>
      <c r="V272" s="48"/>
      <c r="W272" s="48"/>
      <c r="X272" s="48"/>
      <c r="Y272" s="48"/>
      <c r="Z272" s="48"/>
    </row>
    <row r="273" spans="15:26" ht="18.75" customHeight="1">
      <c r="O273" s="48"/>
      <c r="P273" s="48"/>
      <c r="Q273" s="48"/>
      <c r="R273" s="48"/>
      <c r="S273" s="48"/>
      <c r="T273" s="48"/>
      <c r="U273" s="48"/>
      <c r="V273" s="48"/>
      <c r="W273" s="48"/>
      <c r="X273" s="48"/>
      <c r="Y273" s="48"/>
      <c r="Z273" s="48"/>
    </row>
    <row r="274" spans="15:26" ht="18.75" customHeight="1">
      <c r="O274" s="48"/>
      <c r="P274" s="48"/>
      <c r="Q274" s="48"/>
      <c r="R274" s="48"/>
      <c r="S274" s="48"/>
      <c r="T274" s="48"/>
      <c r="U274" s="48"/>
      <c r="V274" s="48"/>
      <c r="W274" s="48"/>
      <c r="X274" s="48"/>
      <c r="Y274" s="48"/>
      <c r="Z274" s="48"/>
    </row>
    <row r="308" spans="15:26" ht="18.75" customHeight="1">
      <c r="O308" s="48"/>
      <c r="P308" s="48"/>
      <c r="Q308" s="48"/>
      <c r="R308" s="48"/>
      <c r="S308" s="48"/>
      <c r="T308" s="48"/>
      <c r="U308" s="48"/>
      <c r="V308" s="48"/>
      <c r="W308" s="48"/>
      <c r="X308" s="48"/>
      <c r="Y308" s="48"/>
      <c r="Z308" s="48"/>
    </row>
    <row r="309" spans="15:26" ht="18.75" customHeight="1">
      <c r="O309" s="48"/>
      <c r="P309" s="48"/>
      <c r="Q309" s="48"/>
      <c r="R309" s="48"/>
      <c r="S309" s="48"/>
      <c r="T309" s="48"/>
      <c r="U309" s="48"/>
      <c r="V309" s="48"/>
      <c r="W309" s="48"/>
      <c r="X309" s="48"/>
      <c r="Y309" s="48"/>
      <c r="Z309" s="48"/>
    </row>
    <row r="310" spans="15:26" ht="18.75" customHeight="1">
      <c r="O310" s="48"/>
      <c r="P310" s="48"/>
      <c r="Q310" s="48"/>
      <c r="R310" s="48"/>
      <c r="S310" s="48"/>
      <c r="T310" s="48"/>
      <c r="U310" s="48"/>
      <c r="V310" s="48"/>
      <c r="W310" s="48"/>
      <c r="X310" s="48"/>
      <c r="Y310" s="48"/>
      <c r="Z310" s="48"/>
    </row>
    <row r="322" spans="15:26" ht="18.75" customHeight="1">
      <c r="O322" s="48"/>
      <c r="P322" s="48"/>
      <c r="Q322" s="48"/>
      <c r="R322" s="48"/>
      <c r="S322" s="48"/>
      <c r="T322" s="48"/>
      <c r="U322" s="48"/>
      <c r="V322" s="48"/>
      <c r="W322" s="48"/>
      <c r="X322" s="48"/>
      <c r="Y322" s="48"/>
      <c r="Z322" s="48"/>
    </row>
    <row r="323" spans="15:26" ht="18.75" customHeight="1">
      <c r="O323" s="48"/>
      <c r="P323" s="48"/>
      <c r="Q323" s="48"/>
      <c r="R323" s="48"/>
      <c r="S323" s="48"/>
      <c r="T323" s="48"/>
      <c r="U323" s="48"/>
      <c r="V323" s="48"/>
      <c r="W323" s="48"/>
      <c r="X323" s="48"/>
      <c r="Y323" s="48"/>
      <c r="Z323" s="48"/>
    </row>
    <row r="324" spans="15:26" ht="18.75" customHeight="1">
      <c r="O324" s="48"/>
      <c r="P324" s="48"/>
      <c r="Q324" s="48"/>
      <c r="R324" s="48"/>
      <c r="S324" s="48"/>
      <c r="T324" s="48"/>
      <c r="U324" s="48"/>
      <c r="V324" s="48"/>
      <c r="W324" s="48"/>
      <c r="X324" s="48"/>
      <c r="Y324" s="48"/>
      <c r="Z324" s="48"/>
    </row>
    <row r="358" spans="15:26" ht="18.75" customHeight="1">
      <c r="O358" s="48"/>
      <c r="P358" s="48"/>
      <c r="Q358" s="48"/>
      <c r="R358" s="48"/>
      <c r="S358" s="48"/>
      <c r="T358" s="48"/>
      <c r="U358" s="48"/>
      <c r="V358" s="48"/>
      <c r="W358" s="48"/>
      <c r="X358" s="48"/>
      <c r="Y358" s="48"/>
      <c r="Z358" s="48"/>
    </row>
    <row r="359" spans="15:26" ht="18.75" customHeight="1">
      <c r="O359" s="48"/>
      <c r="P359" s="48"/>
      <c r="Q359" s="48"/>
      <c r="R359" s="48"/>
      <c r="S359" s="48"/>
      <c r="T359" s="48"/>
      <c r="U359" s="48"/>
      <c r="V359" s="48"/>
      <c r="W359" s="48"/>
      <c r="X359" s="48"/>
      <c r="Y359" s="48"/>
      <c r="Z359" s="48"/>
    </row>
    <row r="360" spans="15:26" ht="18.75" customHeight="1">
      <c r="O360" s="48"/>
      <c r="P360" s="48"/>
      <c r="Q360" s="48"/>
      <c r="R360" s="48"/>
      <c r="S360" s="48"/>
      <c r="T360" s="48"/>
      <c r="U360" s="48"/>
      <c r="V360" s="48"/>
      <c r="W360" s="48"/>
      <c r="X360" s="48"/>
      <c r="Y360" s="48"/>
      <c r="Z360" s="48"/>
    </row>
    <row r="372" spans="15:26" ht="18.75" customHeight="1">
      <c r="O372" s="48"/>
      <c r="P372" s="48"/>
      <c r="Q372" s="48"/>
      <c r="R372" s="48"/>
      <c r="S372" s="48"/>
      <c r="T372" s="48"/>
      <c r="U372" s="48"/>
      <c r="V372" s="48"/>
      <c r="W372" s="48"/>
      <c r="X372" s="48"/>
      <c r="Y372" s="48"/>
      <c r="Z372" s="48"/>
    </row>
    <row r="373" spans="15:26" ht="18.75" customHeight="1">
      <c r="O373" s="48"/>
      <c r="P373" s="48"/>
      <c r="Q373" s="48"/>
      <c r="R373" s="48"/>
      <c r="S373" s="48"/>
      <c r="T373" s="48"/>
      <c r="U373" s="48"/>
      <c r="V373" s="48"/>
      <c r="W373" s="48"/>
      <c r="X373" s="48"/>
      <c r="Y373" s="48"/>
      <c r="Z373" s="48"/>
    </row>
    <row r="374" spans="15:26" ht="18.75" customHeight="1">
      <c r="O374" s="48"/>
      <c r="P374" s="48"/>
      <c r="Q374" s="48"/>
      <c r="R374" s="48"/>
      <c r="S374" s="48"/>
      <c r="T374" s="48"/>
      <c r="U374" s="48"/>
      <c r="V374" s="48"/>
      <c r="W374" s="48"/>
      <c r="X374" s="48"/>
      <c r="Y374" s="48"/>
      <c r="Z374" s="48"/>
    </row>
    <row r="408" spans="15:26" ht="18.75" customHeight="1">
      <c r="O408" s="48"/>
      <c r="P408" s="48"/>
      <c r="Q408" s="48"/>
      <c r="R408" s="48"/>
      <c r="S408" s="48"/>
      <c r="T408" s="48"/>
      <c r="U408" s="48"/>
      <c r="V408" s="48"/>
      <c r="W408" s="48"/>
      <c r="X408" s="48"/>
      <c r="Y408" s="48"/>
      <c r="Z408" s="48"/>
    </row>
    <row r="409" spans="15:26" ht="18.75" customHeight="1">
      <c r="O409" s="48"/>
      <c r="P409" s="48"/>
      <c r="Q409" s="48"/>
      <c r="R409" s="48"/>
      <c r="S409" s="48"/>
      <c r="T409" s="48"/>
      <c r="U409" s="48"/>
      <c r="V409" s="48"/>
      <c r="W409" s="48"/>
      <c r="X409" s="48"/>
      <c r="Y409" s="48"/>
      <c r="Z409" s="48"/>
    </row>
    <row r="410" spans="15:26" ht="18.75" customHeight="1">
      <c r="O410" s="48"/>
      <c r="P410" s="48"/>
      <c r="Q410" s="48"/>
      <c r="R410" s="48"/>
      <c r="S410" s="48"/>
      <c r="T410" s="48"/>
      <c r="U410" s="48"/>
      <c r="V410" s="48"/>
      <c r="W410" s="48"/>
      <c r="X410" s="48"/>
      <c r="Y410" s="48"/>
      <c r="Z410" s="48"/>
    </row>
    <row r="422" spans="15:26" ht="18.75" customHeight="1">
      <c r="O422" s="48"/>
      <c r="P422" s="48"/>
      <c r="Q422" s="48"/>
      <c r="R422" s="48"/>
      <c r="S422" s="48"/>
      <c r="T422" s="48"/>
      <c r="U422" s="48"/>
      <c r="V422" s="48"/>
      <c r="W422" s="48"/>
      <c r="X422" s="48"/>
      <c r="Y422" s="48"/>
      <c r="Z422" s="48"/>
    </row>
    <row r="423" spans="15:26" ht="18.75" customHeight="1">
      <c r="O423" s="48"/>
      <c r="P423" s="48"/>
      <c r="Q423" s="48"/>
      <c r="R423" s="48"/>
      <c r="S423" s="48"/>
      <c r="T423" s="48"/>
      <c r="U423" s="48"/>
      <c r="V423" s="48"/>
      <c r="W423" s="48"/>
      <c r="X423" s="48"/>
      <c r="Y423" s="48"/>
      <c r="Z423" s="48"/>
    </row>
    <row r="424" spans="15:26" ht="18.75" customHeight="1">
      <c r="O424" s="48"/>
      <c r="P424" s="48"/>
      <c r="Q424" s="48"/>
      <c r="R424" s="48"/>
      <c r="S424" s="48"/>
      <c r="T424" s="48"/>
      <c r="U424" s="48"/>
      <c r="V424" s="48"/>
      <c r="W424" s="48"/>
      <c r="X424" s="48"/>
      <c r="Y424" s="48"/>
      <c r="Z424" s="48"/>
    </row>
    <row r="458" spans="15:26" ht="18.75" customHeight="1">
      <c r="O458" s="48"/>
      <c r="P458" s="48"/>
      <c r="Q458" s="48"/>
      <c r="R458" s="48"/>
      <c r="S458" s="48"/>
      <c r="T458" s="48"/>
      <c r="U458" s="48"/>
      <c r="V458" s="48"/>
      <c r="W458" s="48"/>
      <c r="X458" s="48"/>
      <c r="Y458" s="48"/>
      <c r="Z458" s="48"/>
    </row>
    <row r="459" spans="15:26" ht="18.75" customHeight="1">
      <c r="O459" s="48"/>
      <c r="P459" s="48"/>
      <c r="Q459" s="48"/>
      <c r="R459" s="48"/>
      <c r="S459" s="48"/>
      <c r="T459" s="48"/>
      <c r="U459" s="48"/>
      <c r="V459" s="48"/>
      <c r="W459" s="48"/>
      <c r="X459" s="48"/>
      <c r="Y459" s="48"/>
      <c r="Z459" s="48"/>
    </row>
    <row r="460" spans="15:26" ht="18.75" customHeight="1">
      <c r="O460" s="48"/>
      <c r="P460" s="48"/>
      <c r="Q460" s="48"/>
      <c r="R460" s="48"/>
      <c r="S460" s="48"/>
      <c r="T460" s="48"/>
      <c r="U460" s="48"/>
      <c r="V460" s="48"/>
      <c r="W460" s="48"/>
      <c r="X460" s="48"/>
      <c r="Y460" s="48"/>
      <c r="Z460" s="48"/>
    </row>
    <row r="472" spans="15:26" ht="18.75" customHeight="1">
      <c r="O472" s="48"/>
      <c r="P472" s="48"/>
      <c r="Q472" s="48"/>
      <c r="R472" s="48"/>
      <c r="S472" s="48"/>
      <c r="T472" s="48"/>
      <c r="U472" s="48"/>
      <c r="V472" s="48"/>
      <c r="W472" s="48"/>
      <c r="X472" s="48"/>
      <c r="Y472" s="48"/>
      <c r="Z472" s="48"/>
    </row>
    <row r="473" spans="15:26" ht="18.75" customHeight="1">
      <c r="O473" s="48"/>
      <c r="P473" s="48"/>
      <c r="Q473" s="48"/>
      <c r="R473" s="48"/>
      <c r="S473" s="48"/>
      <c r="T473" s="48"/>
      <c r="U473" s="48"/>
      <c r="V473" s="48"/>
      <c r="W473" s="48"/>
      <c r="X473" s="48"/>
      <c r="Y473" s="48"/>
      <c r="Z473" s="48"/>
    </row>
    <row r="474" spans="15:26" ht="18.75" customHeight="1">
      <c r="O474" s="48"/>
      <c r="P474" s="48"/>
      <c r="Q474" s="48"/>
      <c r="R474" s="48"/>
      <c r="S474" s="48"/>
      <c r="T474" s="48"/>
      <c r="U474" s="48"/>
      <c r="V474" s="48"/>
      <c r="W474" s="48"/>
      <c r="X474" s="48"/>
      <c r="Y474" s="48"/>
      <c r="Z474" s="48"/>
    </row>
    <row r="508" spans="15:26" ht="18.75" customHeight="1">
      <c r="O508" s="48"/>
      <c r="P508" s="48"/>
      <c r="Q508" s="48"/>
      <c r="R508" s="48"/>
      <c r="S508" s="48"/>
      <c r="T508" s="48"/>
      <c r="U508" s="48"/>
      <c r="V508" s="48"/>
      <c r="W508" s="48"/>
      <c r="X508" s="48"/>
      <c r="Y508" s="48"/>
      <c r="Z508" s="48"/>
    </row>
    <row r="509" spans="15:26" ht="18.75" customHeight="1">
      <c r="O509" s="48"/>
      <c r="P509" s="48"/>
      <c r="Q509" s="48"/>
      <c r="R509" s="48"/>
      <c r="S509" s="48"/>
      <c r="T509" s="48"/>
      <c r="U509" s="48"/>
      <c r="V509" s="48"/>
      <c r="W509" s="48"/>
      <c r="X509" s="48"/>
      <c r="Y509" s="48"/>
      <c r="Z509" s="48"/>
    </row>
    <row r="510" spans="15:26" ht="18.75" customHeight="1">
      <c r="O510" s="48"/>
      <c r="P510" s="48"/>
      <c r="Q510" s="48"/>
      <c r="R510" s="48"/>
      <c r="S510" s="48"/>
      <c r="T510" s="48"/>
      <c r="U510" s="48"/>
      <c r="V510" s="48"/>
      <c r="W510" s="48"/>
      <c r="X510" s="48"/>
      <c r="Y510" s="48"/>
      <c r="Z510" s="48"/>
    </row>
    <row r="522" spans="15:26" ht="18.75" customHeight="1">
      <c r="O522" s="48"/>
      <c r="P522" s="48"/>
      <c r="Q522" s="48"/>
      <c r="R522" s="48"/>
      <c r="S522" s="48"/>
      <c r="T522" s="48"/>
      <c r="U522" s="48"/>
      <c r="V522" s="48"/>
      <c r="W522" s="48"/>
      <c r="X522" s="48"/>
      <c r="Y522" s="48"/>
      <c r="Z522" s="48"/>
    </row>
    <row r="523" spans="15:26" ht="18.75" customHeight="1">
      <c r="O523" s="48"/>
      <c r="P523" s="48"/>
      <c r="Q523" s="48"/>
      <c r="R523" s="48"/>
      <c r="S523" s="48"/>
      <c r="T523" s="48"/>
      <c r="U523" s="48"/>
      <c r="V523" s="48"/>
      <c r="W523" s="48"/>
      <c r="X523" s="48"/>
      <c r="Y523" s="48"/>
      <c r="Z523" s="48"/>
    </row>
    <row r="524" spans="15:26" ht="18.75" customHeight="1">
      <c r="O524" s="48"/>
      <c r="P524" s="48"/>
      <c r="Q524" s="48"/>
      <c r="R524" s="48"/>
      <c r="S524" s="48"/>
      <c r="T524" s="48"/>
      <c r="U524" s="48"/>
      <c r="V524" s="48"/>
      <c r="W524" s="48"/>
      <c r="X524" s="48"/>
      <c r="Y524" s="48"/>
      <c r="Z524" s="48"/>
    </row>
  </sheetData>
  <sheetProtection algorithmName="SHA-512" hashValue="AERjc7T0JR7y0ucJ+MgfOVBaAcn1AjGd70ISKBrEr5dHXon7XUaYtcWG0hTprnyKl0AvrMe0lIrpaGpSYwYNWw==" saltValue="iEOQt5jh8Smu+8lpjCPsuw=="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15" priority="1" operator="equal">
      <formula>1</formula>
    </cfRule>
    <cfRule type="cellIs" dxfId="114" priority="2" operator="greaterThan">
      <formula>0</formula>
    </cfRule>
  </conditionalFormatting>
  <conditionalFormatting sqref="C17:Z24">
    <cfRule type="cellIs" dxfId="113" priority="4" operator="equal">
      <formula>0</formula>
    </cfRule>
  </conditionalFormatting>
  <conditionalFormatting sqref="C31:Z52">
    <cfRule type="cellIs" dxfId="112" priority="3" operator="equal">
      <formula>0</formula>
    </cfRule>
  </conditionalFormatting>
  <hyperlinks>
    <hyperlink ref="A8" location="'1B Tableau financier'!A215" display="'1B Tableau financier'!A215" xr:uid="{2CDF94E1-362B-4A1F-8CB0-F604C7407DB9}"/>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C68D9-82A5-4A29-BD03-18EF91F13669}">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224</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tL/CSq59w2O+/20StCgjtxsAEBSniOQ8eoYhjSv4Wq85vVQzGrVG5IJfMsG7wdlF1PkQNjz9tlHNVLFt9w6VAQ==" saltValue="b7Evgtafeg9ma7NBoia6Ew=="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11" priority="1" operator="equal">
      <formula>1</formula>
    </cfRule>
    <cfRule type="cellIs" dxfId="110" priority="2" operator="greaterThan">
      <formula>0</formula>
    </cfRule>
  </conditionalFormatting>
  <conditionalFormatting sqref="C17:Z24">
    <cfRule type="cellIs" dxfId="109" priority="4" operator="equal">
      <formula>0</formula>
    </cfRule>
  </conditionalFormatting>
  <conditionalFormatting sqref="C31:Z52">
    <cfRule type="cellIs" dxfId="108" priority="3" operator="equal">
      <formula>0</formula>
    </cfRule>
  </conditionalFormatting>
  <hyperlinks>
    <hyperlink ref="A8" location="'1B Tableau financier'!A239" display="'1B Tableau financier'!A239" xr:uid="{B9BD452D-1921-4F5A-955D-38ADAE3C5A15}"/>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3D4C7-9C49-4C81-90C9-3DECACA046A3}">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225</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kBKS56veGhvdjQdnVe4KtKkJYxY9IcjAQE8DlrreN4SyGD4nhMzkXMg+QFSE4kP0+A7fxPTlAQ8ugYqiwimLA==" saltValue="jy/9BvSUYQll9F9f3DD7TQ==" spinCount="100000" sheet="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07" priority="1" operator="equal">
      <formula>1</formula>
    </cfRule>
    <cfRule type="cellIs" dxfId="106" priority="2" operator="greaterThan">
      <formula>0</formula>
    </cfRule>
  </conditionalFormatting>
  <conditionalFormatting sqref="C17:Z24">
    <cfRule type="cellIs" dxfId="105" priority="4" operator="equal">
      <formula>0</formula>
    </cfRule>
  </conditionalFormatting>
  <conditionalFormatting sqref="C31:Z52">
    <cfRule type="cellIs" dxfId="104" priority="3" operator="equal">
      <formula>0</formula>
    </cfRule>
  </conditionalFormatting>
  <hyperlinks>
    <hyperlink ref="A8" location="'1B Tableau financier'!A263" display="'1B Tableau financier'!A263" xr:uid="{0F9979B5-5A9D-4814-B733-6F6F81BB10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FF7B1-25A7-4881-A92B-79C14884E02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226</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hsZsZRNcFrrHrQxye9ibEeL20Qs1CJZmhJnAikZlc4RLGr0rjUFKolzA4ZH2DVorNj9TfqVsTSPyIebZs/O1xg==" saltValue="PHYtI+owpQXFgCtm5XvVM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03" priority="1" operator="equal">
      <formula>1</formula>
    </cfRule>
    <cfRule type="cellIs" dxfId="102" priority="2" operator="greaterThan">
      <formula>0</formula>
    </cfRule>
  </conditionalFormatting>
  <conditionalFormatting sqref="C17:Z24">
    <cfRule type="cellIs" dxfId="101" priority="4" operator="equal">
      <formula>0</formula>
    </cfRule>
  </conditionalFormatting>
  <conditionalFormatting sqref="C31:Z52">
    <cfRule type="cellIs" dxfId="100" priority="3" operator="equal">
      <formula>0</formula>
    </cfRule>
  </conditionalFormatting>
  <hyperlinks>
    <hyperlink ref="A8" location="'1B Tableau financier'!A287" display="'1B Tableau financier'!A287" xr:uid="{615814F5-8D76-472F-A5ED-02CB177C3E5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B7B26-5594-4C44-A236-D03DF872EF20}">
  <dimension ref="A1:AP58"/>
  <sheetViews>
    <sheetView zoomScale="80" zoomScaleNormal="80" zoomScaleSheetLayoutView="98" workbookViewId="0">
      <selection activeCell="C12" sqref="C12"/>
    </sheetView>
  </sheetViews>
  <sheetFormatPr baseColWidth="10" defaultColWidth="11.42578125" defaultRowHeight="18.75" customHeight="1"/>
  <cols>
    <col min="1" max="1" width="15.140625" style="45" customWidth="1"/>
    <col min="2" max="2" width="90.7109375" style="46" customWidth="1"/>
    <col min="3" max="14" width="11.7109375" style="45" customWidth="1"/>
    <col min="15" max="15" width="11.42578125" style="159"/>
    <col min="16" max="16" width="12" style="812" customWidth="1"/>
    <col min="17" max="26" width="11.42578125" style="812"/>
    <col min="27" max="27" width="11.42578125" style="159"/>
    <col min="28" max="28" width="21.28515625" style="45" customWidth="1"/>
    <col min="29" max="16384" width="11.42578125" style="45"/>
  </cols>
  <sheetData>
    <row r="1" spans="1:42"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45"/>
      <c r="AB1" s="375" t="s">
        <v>227</v>
      </c>
    </row>
    <row r="2" spans="1:42" ht="18.75" customHeight="1">
      <c r="C2" s="83" t="str">
        <f>'1B Tableau financier'!G3</f>
        <v>N° BCE :</v>
      </c>
      <c r="D2" s="56"/>
      <c r="E2" s="95" t="str">
        <f>'1B Tableau financier'!K3</f>
        <v>BE0</v>
      </c>
      <c r="F2" s="83"/>
      <c r="G2" s="83"/>
      <c r="H2" s="83"/>
      <c r="I2" s="83"/>
      <c r="J2" s="83"/>
      <c r="K2" s="83"/>
      <c r="L2" s="83"/>
      <c r="M2" s="83"/>
      <c r="N2" s="83"/>
      <c r="O2" s="812"/>
      <c r="P2" s="375" t="s">
        <v>228</v>
      </c>
      <c r="Z2" s="871"/>
      <c r="AA2" s="45"/>
      <c r="AB2" s="375" t="s">
        <v>228</v>
      </c>
    </row>
    <row r="3" spans="1:42"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45"/>
    </row>
    <row r="4" spans="1:42"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42" s="42" customFormat="1" ht="18.75" customHeight="1" thickBot="1">
      <c r="B5" s="43"/>
      <c r="C5" s="23"/>
      <c r="D5" s="87"/>
      <c r="E5" s="18"/>
      <c r="F5" s="98"/>
      <c r="G5" s="18"/>
      <c r="H5" s="98"/>
      <c r="O5" s="811"/>
      <c r="P5" s="811"/>
      <c r="Q5" s="811"/>
      <c r="R5" s="811"/>
      <c r="S5" s="811"/>
      <c r="T5" s="811"/>
      <c r="U5" s="811"/>
      <c r="V5" s="811"/>
      <c r="W5" s="811"/>
      <c r="X5" s="811"/>
      <c r="Y5" s="811"/>
      <c r="Z5" s="811"/>
    </row>
    <row r="6" spans="1:42"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42" customFormat="1" ht="7.15" customHeight="1">
      <c r="B8" s="43"/>
      <c r="C8" s="23"/>
      <c r="D8" s="87"/>
      <c r="E8" s="18"/>
      <c r="F8" s="98"/>
      <c r="G8" s="18"/>
      <c r="H8" s="98"/>
      <c r="O8" s="811"/>
      <c r="P8" s="811"/>
      <c r="Q8" s="811"/>
      <c r="R8" s="811"/>
      <c r="S8" s="811"/>
      <c r="T8" s="811"/>
      <c r="U8" s="811"/>
      <c r="V8" s="811"/>
      <c r="W8" s="811"/>
      <c r="X8" s="811"/>
      <c r="Y8" s="811"/>
      <c r="Z8" s="811"/>
    </row>
    <row r="9" spans="1:42" s="42" customFormat="1" ht="18.75" customHeight="1">
      <c r="A9" s="1228"/>
      <c r="B9" s="106" t="s">
        <v>214</v>
      </c>
      <c r="C9" s="23"/>
      <c r="D9" s="87"/>
      <c r="E9" s="18"/>
      <c r="F9" s="98"/>
      <c r="G9" s="18"/>
      <c r="H9" s="98"/>
      <c r="O9" s="811"/>
      <c r="P9" s="811"/>
      <c r="Q9" s="811"/>
      <c r="R9" s="811"/>
      <c r="S9" s="811"/>
      <c r="T9" s="811"/>
      <c r="U9" s="811"/>
      <c r="V9" s="811"/>
      <c r="W9" s="811"/>
      <c r="X9" s="811"/>
      <c r="Y9" s="811"/>
      <c r="Z9" s="811"/>
    </row>
    <row r="10" spans="1:42"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row>
    <row r="11" spans="1:42" ht="8.4499999999999993" customHeight="1" thickBot="1">
      <c r="A11" s="1230"/>
      <c r="O11" s="812"/>
      <c r="AA11" s="45"/>
    </row>
    <row r="12" spans="1:42" s="222" customFormat="1" ht="30.75" thickBot="1">
      <c r="A12" s="872" t="s">
        <v>233</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C12" s="519" t="s">
        <v>234</v>
      </c>
    </row>
    <row r="13" spans="1:42"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C13" s="519" t="s">
        <v>237</v>
      </c>
    </row>
    <row r="14" spans="1:42"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1"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row>
    <row r="21" spans="1:31"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33" t="s">
        <v>245</v>
      </c>
      <c r="B31" s="1234"/>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1"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row>
    <row r="35" spans="1:31"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188</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190</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192</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193</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194</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195</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196</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197</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198</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199</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200</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201</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202</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203</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204</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205</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206</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207</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208</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209</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4QdO5wgMKdsUbG9uXaJQaFyos5NpytrPpsu7Ufe0SKhpJ3XUJBCEXVoTTf7hHFt+pi5gAWyzq2qQ7g7FDekwzg==" saltValue="mdLWMfDVFxO6vS6J/dEbk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9" priority="1" operator="equal">
      <formula>0</formula>
    </cfRule>
  </conditionalFormatting>
  <conditionalFormatting sqref="C36:Z57">
    <cfRule type="cellIs" dxfId="98" priority="2" operator="equal">
      <formula>0</formula>
    </cfRule>
  </conditionalFormatting>
  <dataValidations count="4">
    <dataValidation type="list" showInputMessage="1" showErrorMessage="1" sqref="B16" xr:uid="{266D2618-178E-409D-B8B2-8C4BDB235D87}">
      <formula1>$AB$1:$AB$2</formula1>
    </dataValidation>
    <dataValidation type="list" showInputMessage="1" showErrorMessage="1" prompt="Si la facture ne reprend QUE les prestations liées à la subvention  dont question et mentionnée en E3, sélectionner &quot;NON&quot;" sqref="C12" xr:uid="{8F8784D1-91F5-4B5B-BB73-08C5BDF62F9F}">
      <formula1>$AC$12:$AC$13</formula1>
    </dataValidation>
    <dataValidation allowBlank="1" showInputMessage="1" showErrorMessage="1" promptTitle="ATTENTION" prompt="Si le salaire d'au moins un salarié est présenté présenté dans cette déclaration de créances, merci d'encoder d'abord l'onglet 1C Time sheet salarie" sqref="B36" xr:uid="{05AEE9DB-D6DD-41B7-B724-C8436AE501B1}"/>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1D6F3EF6-8040-4766-913F-9C3A45426B02}"/>
  </dataValidations>
  <hyperlinks>
    <hyperlink ref="A12" location="'1B Tableau financier'!A318" display="'1B Tableau financier'!A318" xr:uid="{66628441-9F2E-4694-8DB9-C4A24325BEA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FCF4A-BDCB-422B-8FA9-571782F46352}">
  <dimension ref="A1:BD58"/>
  <sheetViews>
    <sheetView view="pageBreakPreview" zoomScale="98" zoomScaleNormal="80" zoomScaleSheetLayoutView="98" workbookViewId="0">
      <selection activeCell="C12" sqref="C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248</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Qg1fj80nUbg9ROD0kGJ+l7YeulOsVmTlzD0MhkGx6Aou8W21+m4iejeiZcxJMuc2XW+Z2YMtsaldR6kgyJBQBw==" saltValue="m2kxH34DPsNCyJmT0aKmd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7" priority="1" operator="equal">
      <formula>0</formula>
    </cfRule>
  </conditionalFormatting>
  <conditionalFormatting sqref="C36:Z57">
    <cfRule type="cellIs" dxfId="96" priority="2" operator="equal">
      <formula>0</formula>
    </cfRule>
  </conditionalFormatting>
  <dataValidations count="3">
    <dataValidation allowBlank="1" showErrorMessage="1" promptTitle="ATTENTION" prompt="Si le salaire d'au moins un salarié est présenté présenté dans cette déclaration de créances, merci d'encoder d'abord l'onglet 1C Time sheet salarie" sqref="B36:B57" xr:uid="{6EB10C8E-B506-47AD-AEC2-141F8F9AFF08}"/>
    <dataValidation type="list" showInputMessage="1" showErrorMessage="1" prompt="Si la facture ne reprend QUE les prestations liées à la subvention  dont question et mentionnée en E3, sélectionner &quot;NON&quot;" sqref="C12" xr:uid="{4CBDA4DD-7D0C-4B8A-920B-86FA6F7F90C8}">
      <formula1>$AD$12:$AD$13</formula1>
    </dataValidation>
    <dataValidation type="list" showInputMessage="1" showErrorMessage="1" sqref="B16" xr:uid="{E1ABB764-B197-4525-A5B2-0FB5BA93BF30}">
      <formula1>$AD$1:$AD$2</formula1>
    </dataValidation>
  </dataValidations>
  <hyperlinks>
    <hyperlink ref="A12" location="'1B Tableau financier'!A342" display="'1B Tableau financier'!A342" xr:uid="{B88A1CB1-2991-4E8E-B955-51037701C9AD}"/>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C9CF7-0FA7-46C2-88FC-02904981874E}">
  <dimension ref="A1:BD58"/>
  <sheetViews>
    <sheetView view="pageBreakPreview" zoomScale="98" zoomScaleNormal="80" zoomScaleSheetLayoutView="98" workbookViewId="0">
      <selection activeCell="B12" sqref="B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249</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xm/lbFpfc1eyu2h8HpnvAc3EanPTV2Y+I4AzUvi5ix8SkKl73yZByWZve9UqqiwqgvSYytNwNcu2PwCe0RKAfQ==" saltValue="NOlUv6m6s45nrTR1pO56P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5" priority="1" operator="equal">
      <formula>0</formula>
    </cfRule>
  </conditionalFormatting>
  <conditionalFormatting sqref="C36:Z57">
    <cfRule type="cellIs" dxfId="94" priority="2" operator="equal">
      <formula>0</formula>
    </cfRule>
  </conditionalFormatting>
  <dataValidations count="4">
    <dataValidation type="list" showInputMessage="1" showErrorMessage="1" sqref="B16" xr:uid="{34616490-91CA-4583-B2E8-B324A4A79C42}">
      <formula1>$AD$1:$AD$2</formula1>
    </dataValidation>
    <dataValidation type="list" showInputMessage="1" showErrorMessage="1" prompt="Si la facture ne reprend QUE les prestations liées à la subvention  dont question et mentionnée en E3, sélectionner &quot;NON&quot;" sqref="C12" xr:uid="{5D052936-2FC4-4993-BDC2-5B0F6026A8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E371261-D96C-4C19-B37C-F852D7F4BCB6}"/>
    <dataValidation allowBlank="1" showErrorMessage="1" promptTitle="ATTENTION" prompt="Si le salaire d'au moins un salarié est présenté présenté dans cette déclaration de créances, merci d'encoder d'abord l'onglet 1C Time sheet salarie" sqref="B36" xr:uid="{3D7CC69C-3970-4E5C-9F90-E0485D565E03}"/>
  </dataValidations>
  <hyperlinks>
    <hyperlink ref="A12" location="'1B Tableau financier'!A366" display="'1B Tableau financier'!A366" xr:uid="{FDB0537B-49A0-4275-ABCA-559E8FB289A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9D2D-8A02-4C07-8CE8-59BDA87C6F18}">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250</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9NOFsjjgvAS2YAbFAInGq9T3f19eMXY4/KWrGDJupRQrgDc+XYaqcvvuE2Dgay6m3cFXgWVD+hVeipXLeIdNQ==" saltValue="jsG8SA6G7lSh0n7gQZmFh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3" priority="1" operator="equal">
      <formula>0</formula>
    </cfRule>
  </conditionalFormatting>
  <conditionalFormatting sqref="C36:Z57">
    <cfRule type="cellIs" dxfId="92" priority="2" operator="equal">
      <formula>0</formula>
    </cfRule>
  </conditionalFormatting>
  <dataValidations count="4">
    <dataValidation type="list" showInputMessage="1" showErrorMessage="1" sqref="B16" xr:uid="{3826C6D2-A0B5-48EA-9127-528917066EE9}">
      <formula1>$AD$1:$AD$2</formula1>
    </dataValidation>
    <dataValidation type="list" showInputMessage="1" showErrorMessage="1" prompt="Si la facture ne reprend QUE les prestations liées à la subvention  dont question et mentionnée en E3, sélectionner &quot;NON&quot;" sqref="C12" xr:uid="{57460834-C0E5-4707-8B54-84721BD556BF}">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01EE2A15-CD60-4349-BF93-3AE02160ACB6}"/>
    <dataValidation allowBlank="1" showErrorMessage="1" sqref="B36" xr:uid="{B9F35981-1987-4020-9A62-D94DE27EBEB4}"/>
  </dataValidations>
  <hyperlinks>
    <hyperlink ref="A12" location="'1B Tableau financier'!A390" display="'1B Tableau financier'!A390" xr:uid="{B9B20673-7B0C-435D-A70F-879097C128B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ignoredErrors>
    <ignoredError sqref="B36:B57"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C1866-DDDB-478A-A195-AD4037C0B9A2}">
  <dimension ref="A1:S52"/>
  <sheetViews>
    <sheetView zoomScaleNormal="100" workbookViewId="0">
      <selection activeCell="G9" sqref="G9"/>
    </sheetView>
  </sheetViews>
  <sheetFormatPr baseColWidth="10" defaultRowHeight="15"/>
  <cols>
    <col min="1" max="1" width="35.5703125" customWidth="1"/>
    <col min="2" max="2" width="4.28515625" customWidth="1"/>
    <col min="3" max="3" width="17.28515625" customWidth="1"/>
    <col min="4" max="4" width="8.28515625" customWidth="1"/>
    <col min="5" max="5" width="27.28515625" customWidth="1"/>
    <col min="8" max="8" width="23.140625" style="696" customWidth="1"/>
    <col min="9" max="9" width="27.42578125" style="551" customWidth="1"/>
  </cols>
  <sheetData>
    <row r="1" spans="1:19" ht="36">
      <c r="A1" s="917" t="s">
        <v>354</v>
      </c>
      <c r="B1" s="917"/>
      <c r="C1" s="917"/>
      <c r="D1" s="917"/>
      <c r="E1" s="917"/>
      <c r="G1" s="732"/>
      <c r="J1" s="732"/>
      <c r="K1" s="732"/>
      <c r="L1" s="732"/>
      <c r="M1" s="732"/>
      <c r="N1" s="732"/>
      <c r="O1" s="732"/>
      <c r="P1" s="732"/>
      <c r="Q1" s="732"/>
      <c r="R1" s="732"/>
      <c r="S1" s="732"/>
    </row>
    <row r="2" spans="1:19" ht="50.25" customHeight="1">
      <c r="A2" s="940" t="s">
        <v>362</v>
      </c>
      <c r="B2" s="941"/>
      <c r="C2" s="941"/>
      <c r="D2" s="941"/>
      <c r="E2" s="941"/>
      <c r="G2" s="732"/>
      <c r="J2" s="732"/>
      <c r="K2" s="732"/>
      <c r="L2" s="732"/>
      <c r="M2" s="732"/>
      <c r="N2" s="732"/>
      <c r="O2" s="732"/>
      <c r="P2" s="732"/>
      <c r="Q2" s="732"/>
      <c r="R2" s="732"/>
      <c r="S2" s="732"/>
    </row>
    <row r="3" spans="1:19">
      <c r="A3" s="726"/>
      <c r="B3" s="727"/>
      <c r="C3" s="727"/>
      <c r="D3" s="727"/>
      <c r="E3" s="727"/>
      <c r="G3" s="732"/>
      <c r="J3" s="732"/>
      <c r="K3" s="732"/>
      <c r="L3" s="732"/>
      <c r="M3" s="732"/>
      <c r="N3" s="732"/>
      <c r="O3" s="732"/>
      <c r="P3" s="732"/>
      <c r="Q3" s="732"/>
      <c r="R3" s="732"/>
      <c r="S3" s="732"/>
    </row>
    <row r="4" spans="1:19" ht="21">
      <c r="A4" s="918" t="s">
        <v>355</v>
      </c>
      <c r="B4" s="918"/>
      <c r="C4" s="918"/>
      <c r="D4" s="918"/>
      <c r="E4" s="918"/>
      <c r="G4" s="732"/>
      <c r="J4" s="732"/>
      <c r="K4" s="732"/>
      <c r="L4" s="732"/>
      <c r="M4" s="732"/>
      <c r="N4" s="732"/>
      <c r="O4" s="732"/>
      <c r="P4" s="732"/>
      <c r="Q4" s="732"/>
      <c r="R4" s="732"/>
      <c r="S4" s="732"/>
    </row>
    <row r="5" spans="1:19">
      <c r="G5" s="732"/>
      <c r="J5" s="732"/>
      <c r="K5" s="732"/>
      <c r="L5" s="732"/>
      <c r="M5" s="732"/>
      <c r="N5" s="732"/>
      <c r="O5" s="732"/>
      <c r="P5" s="732"/>
      <c r="Q5" s="732"/>
      <c r="R5" s="732"/>
      <c r="S5" s="732"/>
    </row>
    <row r="6" spans="1:19" ht="16.5" thickBot="1">
      <c r="A6" s="713" t="s">
        <v>307</v>
      </c>
      <c r="G6" s="732"/>
      <c r="J6" s="732"/>
      <c r="K6" s="732"/>
      <c r="L6" s="732"/>
      <c r="M6" s="732"/>
      <c r="N6" s="732"/>
      <c r="O6" s="732"/>
      <c r="P6" s="732"/>
      <c r="Q6" s="732"/>
      <c r="R6" s="732"/>
      <c r="S6" s="732"/>
    </row>
    <row r="7" spans="1:19" ht="16.5" thickTop="1">
      <c r="A7" s="714" t="s">
        <v>308</v>
      </c>
      <c r="B7" s="925" t="s">
        <v>352</v>
      </c>
      <c r="C7" s="926"/>
      <c r="D7" s="926"/>
      <c r="E7" s="927"/>
      <c r="G7" s="732"/>
      <c r="J7" s="732"/>
      <c r="K7" s="732"/>
      <c r="L7" s="732"/>
      <c r="M7" s="732"/>
      <c r="N7" s="732"/>
      <c r="O7" s="732"/>
      <c r="P7" s="732"/>
      <c r="Q7" s="732"/>
      <c r="R7" s="732"/>
      <c r="S7" s="732"/>
    </row>
    <row r="8" spans="1:19" ht="15.75">
      <c r="A8" s="707" t="s">
        <v>353</v>
      </c>
      <c r="B8" s="937" t="s">
        <v>359</v>
      </c>
      <c r="C8" s="938"/>
      <c r="D8" s="938"/>
      <c r="E8" s="939"/>
      <c r="G8" s="732"/>
      <c r="J8" s="732"/>
      <c r="K8" s="732"/>
      <c r="L8" s="732"/>
      <c r="M8" s="732"/>
      <c r="N8" s="732"/>
      <c r="O8" s="732"/>
      <c r="P8" s="732"/>
      <c r="Q8" s="732"/>
      <c r="R8" s="732"/>
      <c r="S8" s="732"/>
    </row>
    <row r="9" spans="1:19" ht="15.75">
      <c r="A9" s="715" t="s">
        <v>363</v>
      </c>
      <c r="B9" s="708"/>
      <c r="C9" s="710" t="s">
        <v>30</v>
      </c>
      <c r="D9" s="709" t="s">
        <v>386</v>
      </c>
      <c r="E9" s="737">
        <v>1</v>
      </c>
      <c r="G9" s="732"/>
      <c r="J9" s="732"/>
      <c r="K9" s="732"/>
      <c r="L9" s="732"/>
      <c r="M9" s="732"/>
      <c r="N9" s="732"/>
      <c r="O9" s="732"/>
      <c r="P9" s="732"/>
      <c r="Q9" s="732"/>
      <c r="R9" s="732"/>
      <c r="S9" s="732"/>
    </row>
    <row r="10" spans="1:19" ht="30" customHeight="1">
      <c r="A10" s="716" t="s">
        <v>309</v>
      </c>
      <c r="B10" s="928" t="s">
        <v>330</v>
      </c>
      <c r="C10" s="929"/>
      <c r="D10" s="929"/>
      <c r="E10" s="930"/>
      <c r="G10" s="733"/>
      <c r="H10" s="695" t="s">
        <v>332</v>
      </c>
      <c r="I10" s="695" t="s">
        <v>333</v>
      </c>
      <c r="J10" s="732"/>
      <c r="K10" s="732"/>
      <c r="L10" s="732"/>
      <c r="M10" s="732"/>
      <c r="N10" s="732"/>
      <c r="O10" s="732"/>
      <c r="P10" s="732"/>
      <c r="Q10" s="732"/>
      <c r="R10" s="732"/>
      <c r="S10" s="732"/>
    </row>
    <row r="11" spans="1:19" ht="15.75">
      <c r="A11" s="688" t="s">
        <v>349</v>
      </c>
      <c r="B11" s="691" t="s">
        <v>346</v>
      </c>
      <c r="C11" s="725"/>
      <c r="D11" s="691"/>
      <c r="E11" s="692"/>
      <c r="G11" s="732"/>
      <c r="H11" s="695" t="s">
        <v>345</v>
      </c>
      <c r="I11" s="695" t="s">
        <v>345</v>
      </c>
      <c r="J11" s="732"/>
      <c r="K11" s="732"/>
      <c r="L11" s="732"/>
      <c r="M11" s="732"/>
      <c r="N11" s="732"/>
      <c r="O11" s="732"/>
      <c r="P11" s="732"/>
      <c r="Q11" s="732"/>
      <c r="R11" s="732"/>
      <c r="S11" s="732"/>
    </row>
    <row r="12" spans="1:19" ht="15.75">
      <c r="A12" s="716" t="s">
        <v>358</v>
      </c>
      <c r="B12" s="691"/>
      <c r="C12" s="721"/>
      <c r="D12" s="691"/>
      <c r="E12" s="692"/>
      <c r="G12" s="732"/>
      <c r="H12" s="695"/>
      <c r="I12" s="695"/>
      <c r="J12" s="732"/>
      <c r="K12" s="732"/>
      <c r="L12" s="732"/>
      <c r="M12" s="732"/>
      <c r="N12" s="732"/>
      <c r="O12" s="732"/>
      <c r="P12" s="732"/>
      <c r="Q12" s="732"/>
      <c r="R12" s="732"/>
      <c r="S12" s="732"/>
    </row>
    <row r="13" spans="1:19" ht="15.75">
      <c r="A13" s="716" t="s">
        <v>384</v>
      </c>
      <c r="B13" s="691"/>
      <c r="C13" s="735">
        <v>750</v>
      </c>
      <c r="D13" s="691"/>
      <c r="E13" s="692"/>
      <c r="G13" s="732"/>
      <c r="H13" s="695"/>
      <c r="I13" s="695"/>
      <c r="J13" s="732"/>
      <c r="K13" s="732"/>
      <c r="L13" s="732"/>
      <c r="M13" s="732"/>
      <c r="N13" s="732"/>
      <c r="O13" s="732"/>
      <c r="P13" s="732"/>
      <c r="Q13" s="732"/>
      <c r="R13" s="732"/>
      <c r="S13" s="732"/>
    </row>
    <row r="14" spans="1:19" ht="15.75">
      <c r="A14" s="716" t="s">
        <v>385</v>
      </c>
      <c r="B14" s="691"/>
      <c r="C14" s="735">
        <v>880</v>
      </c>
      <c r="D14" s="691"/>
      <c r="E14" s="692"/>
      <c r="G14" s="732"/>
      <c r="H14" s="695"/>
      <c r="I14" s="695"/>
      <c r="J14" s="732"/>
      <c r="K14" s="732"/>
      <c r="L14" s="732"/>
      <c r="M14" s="732"/>
      <c r="N14" s="732"/>
      <c r="O14" s="732"/>
      <c r="P14" s="732"/>
      <c r="Q14" s="732"/>
      <c r="R14" s="732"/>
      <c r="S14" s="732"/>
    </row>
    <row r="15" spans="1:19" ht="15.75">
      <c r="A15" s="688" t="s">
        <v>310</v>
      </c>
      <c r="B15" s="931"/>
      <c r="C15" s="932"/>
      <c r="D15" s="932"/>
      <c r="E15" s="933"/>
      <c r="G15" s="732"/>
      <c r="H15" s="696" t="s">
        <v>368</v>
      </c>
      <c r="I15" s="695" t="s">
        <v>334</v>
      </c>
      <c r="J15" s="732"/>
      <c r="K15" s="732"/>
      <c r="L15" s="732"/>
      <c r="M15" s="732"/>
      <c r="N15" s="732"/>
      <c r="O15" s="732"/>
      <c r="P15" s="732"/>
      <c r="Q15" s="732"/>
      <c r="R15" s="732"/>
      <c r="S15" s="732"/>
    </row>
    <row r="16" spans="1:19" ht="15.75">
      <c r="A16" s="717" t="s">
        <v>311</v>
      </c>
      <c r="B16" s="691" t="s">
        <v>39</v>
      </c>
      <c r="C16" s="711"/>
      <c r="D16" s="691" t="s">
        <v>40</v>
      </c>
      <c r="E16" s="712"/>
      <c r="G16" s="732"/>
      <c r="H16" s="696" t="s">
        <v>369</v>
      </c>
      <c r="I16" s="695" t="s">
        <v>335</v>
      </c>
      <c r="J16" s="732"/>
      <c r="K16" s="732"/>
      <c r="L16" s="732"/>
      <c r="M16" s="732"/>
      <c r="N16" s="732"/>
      <c r="O16" s="732"/>
      <c r="P16" s="732"/>
      <c r="Q16" s="732"/>
      <c r="R16" s="732"/>
      <c r="S16" s="732"/>
    </row>
    <row r="17" spans="1:19" ht="15.75">
      <c r="A17" s="688" t="s">
        <v>312</v>
      </c>
      <c r="B17" s="934" t="s">
        <v>345</v>
      </c>
      <c r="C17" s="935"/>
      <c r="D17" s="935"/>
      <c r="E17" s="936"/>
      <c r="G17" s="732"/>
      <c r="H17" s="696" t="s">
        <v>370</v>
      </c>
      <c r="I17" s="696" t="s">
        <v>342</v>
      </c>
      <c r="J17" s="732"/>
      <c r="K17" s="732"/>
      <c r="L17" s="732"/>
      <c r="M17" s="732"/>
      <c r="N17" s="732"/>
      <c r="O17" s="732"/>
      <c r="P17" s="732"/>
      <c r="Q17" s="732"/>
      <c r="R17" s="732"/>
      <c r="S17" s="732"/>
    </row>
    <row r="18" spans="1:19" ht="15.75">
      <c r="A18" s="688" t="s">
        <v>313</v>
      </c>
      <c r="B18" s="934" t="s">
        <v>345</v>
      </c>
      <c r="C18" s="935"/>
      <c r="D18" s="935"/>
      <c r="E18" s="936"/>
      <c r="G18" s="732"/>
      <c r="H18" s="696" t="s">
        <v>371</v>
      </c>
      <c r="I18" s="696" t="s">
        <v>343</v>
      </c>
      <c r="J18" s="732"/>
      <c r="K18" s="732"/>
      <c r="L18" s="732"/>
      <c r="M18" s="732"/>
      <c r="N18" s="732"/>
      <c r="O18" s="732"/>
      <c r="P18" s="732"/>
      <c r="Q18" s="732"/>
      <c r="R18" s="732"/>
      <c r="S18" s="732"/>
    </row>
    <row r="19" spans="1:19" ht="16.5" thickBot="1">
      <c r="A19" s="689" t="s">
        <v>314</v>
      </c>
      <c r="B19" s="945"/>
      <c r="C19" s="946"/>
      <c r="D19" s="946"/>
      <c r="E19" s="947"/>
      <c r="G19" s="732"/>
      <c r="H19" s="696" t="s">
        <v>372</v>
      </c>
      <c r="I19" s="696" t="s">
        <v>344</v>
      </c>
      <c r="J19" s="732"/>
      <c r="K19" s="732"/>
      <c r="L19" s="732"/>
      <c r="M19" s="732"/>
      <c r="N19" s="732"/>
      <c r="O19" s="732"/>
      <c r="P19" s="732"/>
      <c r="Q19" s="732"/>
      <c r="R19" s="732"/>
      <c r="S19" s="732"/>
    </row>
    <row r="20" spans="1:19" ht="15.75" thickTop="1">
      <c r="A20" s="686"/>
      <c r="B20" s="690"/>
      <c r="C20" s="690"/>
      <c r="D20" s="690"/>
      <c r="E20" s="690"/>
      <c r="G20" s="732"/>
      <c r="H20" s="696" t="s">
        <v>373</v>
      </c>
      <c r="I20" s="695"/>
      <c r="J20" s="732"/>
      <c r="K20" s="732"/>
      <c r="L20" s="732"/>
      <c r="M20" s="732"/>
      <c r="N20" s="732"/>
      <c r="O20" s="732"/>
      <c r="P20" s="732"/>
      <c r="Q20" s="732"/>
      <c r="R20" s="732"/>
      <c r="S20" s="732"/>
    </row>
    <row r="21" spans="1:19" ht="16.5" thickBot="1">
      <c r="A21" s="713" t="s">
        <v>315</v>
      </c>
      <c r="B21" s="690"/>
      <c r="C21" s="690"/>
      <c r="D21" s="690"/>
      <c r="E21" s="690"/>
      <c r="G21" s="732"/>
      <c r="H21" s="696" t="s">
        <v>374</v>
      </c>
      <c r="I21" s="695"/>
      <c r="J21" s="732"/>
      <c r="K21" s="732"/>
      <c r="L21" s="732"/>
      <c r="M21" s="732"/>
      <c r="N21" s="732"/>
      <c r="O21" s="732"/>
      <c r="P21" s="732"/>
      <c r="Q21" s="732"/>
      <c r="R21" s="732"/>
      <c r="S21" s="732"/>
    </row>
    <row r="22" spans="1:19" ht="16.5" thickTop="1">
      <c r="A22" s="687" t="s">
        <v>316</v>
      </c>
      <c r="B22" s="948"/>
      <c r="C22" s="949"/>
      <c r="D22" s="949"/>
      <c r="E22" s="950"/>
      <c r="G22" s="732"/>
      <c r="H22" s="696" t="s">
        <v>375</v>
      </c>
      <c r="I22" s="696"/>
      <c r="J22" s="732"/>
      <c r="K22" s="732"/>
      <c r="L22" s="734"/>
      <c r="M22" s="732"/>
      <c r="N22" s="732"/>
      <c r="O22" s="732"/>
      <c r="P22" s="732"/>
      <c r="Q22" s="732"/>
      <c r="R22" s="732"/>
      <c r="S22" s="732"/>
    </row>
    <row r="23" spans="1:19" ht="15.75">
      <c r="A23" s="688" t="s">
        <v>317</v>
      </c>
      <c r="B23" s="919"/>
      <c r="C23" s="920"/>
      <c r="D23" s="920"/>
      <c r="E23" s="921"/>
      <c r="G23" s="732"/>
      <c r="H23" s="696" t="s">
        <v>376</v>
      </c>
      <c r="I23" s="696"/>
      <c r="J23" s="732"/>
      <c r="K23" s="732"/>
      <c r="L23" s="734"/>
      <c r="M23" s="732"/>
      <c r="N23" s="732"/>
      <c r="O23" s="732"/>
      <c r="P23" s="732"/>
      <c r="Q23" s="732"/>
      <c r="R23" s="732"/>
      <c r="S23" s="732"/>
    </row>
    <row r="24" spans="1:19" ht="15.75">
      <c r="A24" s="688" t="s">
        <v>318</v>
      </c>
      <c r="B24" s="919"/>
      <c r="C24" s="920"/>
      <c r="D24" s="920"/>
      <c r="E24" s="921"/>
      <c r="G24" s="732"/>
      <c r="H24" s="696" t="s">
        <v>377</v>
      </c>
      <c r="I24" s="696"/>
      <c r="J24" s="732"/>
      <c r="K24" s="732"/>
      <c r="L24" s="734"/>
      <c r="M24" s="732"/>
      <c r="N24" s="732"/>
      <c r="O24" s="732"/>
      <c r="P24" s="732"/>
      <c r="Q24" s="732"/>
      <c r="R24" s="732"/>
      <c r="S24" s="732"/>
    </row>
    <row r="25" spans="1:19" ht="15.75">
      <c r="A25" s="688" t="s">
        <v>319</v>
      </c>
      <c r="B25" s="919"/>
      <c r="C25" s="920"/>
      <c r="D25" s="920"/>
      <c r="E25" s="921"/>
      <c r="G25" s="732"/>
      <c r="H25" s="696" t="s">
        <v>378</v>
      </c>
      <c r="I25" s="696"/>
      <c r="J25" s="732"/>
      <c r="K25" s="732"/>
      <c r="L25" s="734"/>
      <c r="M25" s="732"/>
      <c r="N25" s="732"/>
      <c r="O25" s="732"/>
      <c r="P25" s="732"/>
      <c r="Q25" s="732"/>
      <c r="R25" s="732"/>
      <c r="S25" s="732"/>
    </row>
    <row r="26" spans="1:19" ht="15.75">
      <c r="A26" s="688" t="s">
        <v>320</v>
      </c>
      <c r="B26" s="919"/>
      <c r="C26" s="920"/>
      <c r="D26" s="920"/>
      <c r="E26" s="921"/>
      <c r="G26" s="732"/>
      <c r="H26" s="696" t="s">
        <v>379</v>
      </c>
      <c r="J26" s="732"/>
      <c r="K26" s="732"/>
      <c r="L26" s="734"/>
      <c r="M26" s="732"/>
      <c r="N26" s="732"/>
      <c r="O26" s="732"/>
      <c r="P26" s="732"/>
      <c r="Q26" s="732"/>
      <c r="R26" s="732"/>
      <c r="S26" s="732"/>
    </row>
    <row r="27" spans="1:19" ht="16.5" thickBot="1">
      <c r="A27" s="689" t="s">
        <v>321</v>
      </c>
      <c r="B27" s="922"/>
      <c r="C27" s="923"/>
      <c r="D27" s="923"/>
      <c r="E27" s="924"/>
      <c r="G27" s="732"/>
      <c r="H27" s="696" t="s">
        <v>380</v>
      </c>
      <c r="J27" s="732"/>
      <c r="K27" s="732"/>
      <c r="L27" s="734"/>
      <c r="M27" s="732"/>
      <c r="N27" s="732"/>
      <c r="O27" s="732"/>
      <c r="P27" s="732"/>
      <c r="Q27" s="732"/>
      <c r="R27" s="732"/>
      <c r="S27" s="732"/>
    </row>
    <row r="28" spans="1:19" ht="15.75" thickTop="1">
      <c r="A28" s="686"/>
      <c r="B28" s="690"/>
      <c r="C28" s="690"/>
      <c r="D28" s="690"/>
      <c r="E28" s="690"/>
      <c r="G28" s="732"/>
      <c r="H28" s="696" t="s">
        <v>381</v>
      </c>
      <c r="J28" s="732"/>
      <c r="K28" s="732"/>
      <c r="L28" s="734"/>
      <c r="M28" s="732"/>
      <c r="N28" s="732"/>
      <c r="O28" s="732"/>
      <c r="P28" s="732"/>
      <c r="Q28" s="732"/>
      <c r="R28" s="732"/>
      <c r="S28" s="732"/>
    </row>
    <row r="29" spans="1:19" ht="16.5" thickBot="1">
      <c r="A29" s="713" t="s">
        <v>322</v>
      </c>
      <c r="B29" s="690"/>
      <c r="C29" s="690"/>
      <c r="D29" s="690"/>
      <c r="E29" s="690"/>
      <c r="G29" s="732"/>
      <c r="H29" s="696" t="s">
        <v>382</v>
      </c>
      <c r="J29" s="732"/>
      <c r="K29" s="732"/>
      <c r="L29" s="734"/>
      <c r="M29" s="732"/>
      <c r="N29" s="732"/>
      <c r="O29" s="732"/>
      <c r="P29" s="732"/>
      <c r="Q29" s="732"/>
      <c r="R29" s="732"/>
      <c r="S29" s="732"/>
    </row>
    <row r="30" spans="1:19" ht="16.5" thickTop="1">
      <c r="A30" s="687" t="s">
        <v>323</v>
      </c>
      <c r="B30" s="942"/>
      <c r="C30" s="943"/>
      <c r="D30" s="943"/>
      <c r="E30" s="944"/>
      <c r="G30" s="732"/>
      <c r="H30" s="696" t="s">
        <v>383</v>
      </c>
      <c r="J30" s="732"/>
      <c r="K30" s="732"/>
      <c r="L30" s="732"/>
      <c r="M30" s="732"/>
      <c r="N30" s="732"/>
      <c r="O30" s="732"/>
      <c r="P30" s="732"/>
      <c r="Q30" s="732"/>
      <c r="R30" s="732"/>
      <c r="S30" s="732"/>
    </row>
    <row r="31" spans="1:19" ht="15.75">
      <c r="A31" s="716" t="s">
        <v>331</v>
      </c>
      <c r="B31" s="691" t="s">
        <v>39</v>
      </c>
      <c r="C31" s="711">
        <v>44927</v>
      </c>
      <c r="D31" s="691" t="s">
        <v>40</v>
      </c>
      <c r="E31" s="712">
        <v>45657</v>
      </c>
      <c r="G31" s="732"/>
      <c r="H31" s="696" t="s">
        <v>360</v>
      </c>
      <c r="J31" s="732"/>
      <c r="K31" s="732"/>
      <c r="L31" s="732"/>
      <c r="M31" s="732"/>
      <c r="N31" s="732"/>
      <c r="O31" s="732"/>
      <c r="P31" s="732"/>
      <c r="Q31" s="732"/>
      <c r="R31" s="732"/>
      <c r="S31" s="732"/>
    </row>
    <row r="32" spans="1:19" ht="15.75">
      <c r="A32" s="717" t="s">
        <v>464</v>
      </c>
      <c r="B32" s="691" t="s">
        <v>346</v>
      </c>
      <c r="C32" s="722"/>
      <c r="D32" s="691"/>
      <c r="E32" s="692"/>
      <c r="G32" s="732"/>
      <c r="J32" s="732"/>
      <c r="K32" s="732"/>
      <c r="L32" s="732"/>
      <c r="M32" s="732"/>
      <c r="N32" s="732"/>
      <c r="O32" s="732"/>
      <c r="P32" s="732"/>
      <c r="Q32" s="732"/>
      <c r="R32" s="732"/>
      <c r="S32" s="732"/>
    </row>
    <row r="33" spans="1:19" ht="15.75">
      <c r="A33" s="688" t="s">
        <v>324</v>
      </c>
      <c r="B33" s="691" t="s">
        <v>346</v>
      </c>
      <c r="C33" s="723">
        <f>C11-C32</f>
        <v>0</v>
      </c>
      <c r="D33" s="691"/>
      <c r="E33" s="692"/>
      <c r="G33" s="732"/>
      <c r="H33" s="696" t="s">
        <v>361</v>
      </c>
      <c r="J33" s="732"/>
      <c r="K33" s="732"/>
      <c r="L33" s="732"/>
      <c r="M33" s="732"/>
      <c r="N33" s="732"/>
      <c r="O33" s="732"/>
      <c r="P33" s="732"/>
      <c r="Q33" s="732"/>
      <c r="R33" s="732"/>
      <c r="S33" s="732"/>
    </row>
    <row r="34" spans="1:19" ht="15.75">
      <c r="A34" s="688" t="s">
        <v>347</v>
      </c>
      <c r="B34" s="691" t="s">
        <v>346</v>
      </c>
      <c r="C34" s="723">
        <f>'1B Tableau financier'!E2521</f>
        <v>0</v>
      </c>
      <c r="D34" s="691"/>
      <c r="E34" s="692"/>
      <c r="G34" s="732"/>
      <c r="H34" s="696" t="s">
        <v>337</v>
      </c>
      <c r="J34" s="732"/>
      <c r="K34" s="732"/>
      <c r="L34" s="732"/>
      <c r="M34" s="732"/>
      <c r="N34" s="732"/>
      <c r="O34" s="732"/>
      <c r="P34" s="732"/>
      <c r="Q34" s="732"/>
      <c r="R34" s="732"/>
      <c r="S34" s="732"/>
    </row>
    <row r="35" spans="1:19" ht="15.75">
      <c r="A35" s="688" t="s">
        <v>325</v>
      </c>
      <c r="B35" s="691" t="s">
        <v>346</v>
      </c>
      <c r="C35" s="723">
        <f>'1B Tableau financier'!J2521</f>
        <v>0</v>
      </c>
      <c r="D35" s="691"/>
      <c r="E35" s="692"/>
      <c r="G35" s="732"/>
      <c r="H35" s="696" t="s">
        <v>338</v>
      </c>
      <c r="J35" s="732"/>
      <c r="K35" s="732"/>
      <c r="L35" s="732"/>
      <c r="M35" s="732"/>
      <c r="N35" s="732"/>
      <c r="O35" s="732"/>
      <c r="P35" s="732"/>
      <c r="Q35" s="732"/>
      <c r="R35" s="732"/>
      <c r="S35" s="732"/>
    </row>
    <row r="36" spans="1:19" ht="15.75">
      <c r="A36" s="688" t="s">
        <v>326</v>
      </c>
      <c r="B36" s="691" t="s">
        <v>346</v>
      </c>
      <c r="C36" s="723">
        <f>'1B Tableau financier'!M2521</f>
        <v>0</v>
      </c>
      <c r="D36" s="691"/>
      <c r="E36" s="692"/>
      <c r="G36" s="732"/>
      <c r="H36" s="696" t="s">
        <v>336</v>
      </c>
      <c r="J36" s="732"/>
      <c r="K36" s="732"/>
      <c r="L36" s="732"/>
      <c r="M36" s="732"/>
      <c r="N36" s="732"/>
      <c r="O36" s="732"/>
      <c r="P36" s="732"/>
      <c r="Q36" s="732"/>
      <c r="R36" s="732"/>
      <c r="S36" s="732"/>
    </row>
    <row r="37" spans="1:19" ht="15.75">
      <c r="A37" s="688" t="s">
        <v>327</v>
      </c>
      <c r="B37" s="691" t="s">
        <v>346</v>
      </c>
      <c r="C37" s="722">
        <f>C11-C32</f>
        <v>0</v>
      </c>
      <c r="D37" s="691"/>
      <c r="E37" s="692"/>
      <c r="G37" s="732"/>
      <c r="H37" s="696" t="s">
        <v>339</v>
      </c>
      <c r="J37" s="732"/>
      <c r="K37" s="732"/>
      <c r="L37" s="732"/>
      <c r="M37" s="732"/>
      <c r="N37" s="732"/>
      <c r="O37" s="732"/>
      <c r="P37" s="732"/>
      <c r="Q37" s="732"/>
      <c r="R37" s="732"/>
      <c r="S37" s="732"/>
    </row>
    <row r="38" spans="1:19" ht="16.5" thickBot="1">
      <c r="A38" s="689" t="s">
        <v>348</v>
      </c>
      <c r="B38" s="693" t="s">
        <v>346</v>
      </c>
      <c r="C38" s="724" cm="1">
        <f t="array" ref="C38:D38">IF(C37&gt;'1B Tableau financier'!J2523:K2523,'1B Tableau financier'!J2523:K2523,C37)</f>
        <v>0</v>
      </c>
      <c r="D38" s="693">
        <v>0</v>
      </c>
      <c r="E38" s="694"/>
      <c r="G38" s="732"/>
      <c r="H38" s="696" t="s">
        <v>340</v>
      </c>
      <c r="J38" s="732"/>
      <c r="K38" s="732"/>
      <c r="L38" s="732"/>
      <c r="M38" s="732"/>
      <c r="N38" s="732"/>
      <c r="O38" s="732"/>
      <c r="P38" s="732"/>
      <c r="Q38" s="732"/>
      <c r="R38" s="732"/>
      <c r="S38" s="732"/>
    </row>
    <row r="39" spans="1:19" ht="16.5" thickTop="1">
      <c r="A39" s="87"/>
      <c r="G39" s="732"/>
      <c r="H39" s="696" t="s">
        <v>341</v>
      </c>
      <c r="J39" s="732"/>
      <c r="K39" s="732"/>
      <c r="L39" s="732"/>
      <c r="M39" s="732"/>
      <c r="N39" s="732"/>
      <c r="O39" s="732"/>
      <c r="P39" s="732"/>
      <c r="Q39" s="732"/>
      <c r="R39" s="732"/>
      <c r="S39" s="732"/>
    </row>
    <row r="40" spans="1:19" ht="18.75">
      <c r="A40" s="697" t="s">
        <v>328</v>
      </c>
      <c r="G40" s="732"/>
      <c r="J40" s="732"/>
      <c r="K40" s="732"/>
      <c r="L40" s="732"/>
      <c r="M40" s="732"/>
      <c r="N40" s="732"/>
      <c r="O40" s="732"/>
      <c r="P40" s="732"/>
      <c r="Q40" s="732"/>
      <c r="R40" s="732"/>
      <c r="S40" s="732"/>
    </row>
    <row r="41" spans="1:19" ht="15.75">
      <c r="A41" s="87" t="s">
        <v>329</v>
      </c>
      <c r="G41" s="732"/>
      <c r="J41" s="732"/>
      <c r="K41" s="732"/>
      <c r="L41" s="732"/>
      <c r="M41" s="732"/>
      <c r="N41" s="732"/>
      <c r="O41" s="732"/>
      <c r="P41" s="732"/>
      <c r="Q41" s="732"/>
      <c r="R41" s="732"/>
      <c r="S41" s="732"/>
    </row>
    <row r="42" spans="1:19" ht="15.75">
      <c r="A42" s="87"/>
      <c r="G42" s="732"/>
      <c r="J42" s="732"/>
      <c r="K42" s="732"/>
      <c r="L42" s="732"/>
      <c r="M42" s="732"/>
      <c r="N42" s="732"/>
      <c r="O42" s="732"/>
      <c r="P42" s="732"/>
      <c r="Q42" s="732"/>
      <c r="R42" s="732"/>
      <c r="S42" s="732"/>
    </row>
    <row r="43" spans="1:19" ht="15.75">
      <c r="A43" s="699" t="s">
        <v>350</v>
      </c>
      <c r="B43" s="700"/>
      <c r="C43" s="702" t="s">
        <v>351</v>
      </c>
      <c r="G43" s="732"/>
      <c r="J43" s="732"/>
      <c r="K43" s="732"/>
      <c r="L43" s="732"/>
      <c r="M43" s="732"/>
      <c r="N43" s="732"/>
      <c r="O43" s="732"/>
      <c r="P43" s="732"/>
      <c r="Q43" s="732"/>
      <c r="R43" s="732"/>
      <c r="S43" s="732"/>
    </row>
    <row r="44" spans="1:19">
      <c r="A44" s="612" t="s">
        <v>154</v>
      </c>
      <c r="B44" s="700"/>
      <c r="C44" s="701">
        <f>'1B Tableau financier'!M2514</f>
        <v>0</v>
      </c>
      <c r="G44" s="732"/>
      <c r="J44" s="732"/>
      <c r="K44" s="732"/>
      <c r="L44" s="732"/>
      <c r="M44" s="732"/>
      <c r="N44" s="732"/>
      <c r="O44" s="732"/>
      <c r="P44" s="732"/>
      <c r="Q44" s="732"/>
      <c r="R44" s="732"/>
      <c r="S44" s="732"/>
    </row>
    <row r="45" spans="1:19">
      <c r="A45" s="612" t="s">
        <v>155</v>
      </c>
      <c r="B45" s="700"/>
      <c r="C45" s="701">
        <f>'1B Tableau financier'!M2515</f>
        <v>0</v>
      </c>
      <c r="G45" s="732"/>
      <c r="J45" s="732"/>
      <c r="K45" s="732"/>
      <c r="L45" s="732"/>
      <c r="M45" s="732"/>
      <c r="N45" s="732"/>
      <c r="O45" s="732"/>
      <c r="P45" s="732"/>
      <c r="Q45" s="732"/>
      <c r="R45" s="732"/>
      <c r="S45" s="732"/>
    </row>
    <row r="46" spans="1:19">
      <c r="A46" s="612" t="s">
        <v>156</v>
      </c>
      <c r="B46" s="700"/>
      <c r="C46" s="701">
        <f>'1B Tableau financier'!M2516</f>
        <v>0</v>
      </c>
      <c r="G46" s="732"/>
      <c r="J46" s="732"/>
      <c r="K46" s="732"/>
      <c r="L46" s="732"/>
      <c r="M46" s="732"/>
      <c r="N46" s="732"/>
      <c r="O46" s="732"/>
      <c r="P46" s="732"/>
      <c r="Q46" s="732"/>
      <c r="R46" s="732"/>
      <c r="S46" s="732"/>
    </row>
    <row r="47" spans="1:19">
      <c r="A47" s="612" t="s">
        <v>157</v>
      </c>
      <c r="B47" s="700"/>
      <c r="C47" s="701">
        <f>'1B Tableau financier'!M2517</f>
        <v>0</v>
      </c>
      <c r="G47" s="732"/>
      <c r="J47" s="732"/>
      <c r="K47" s="732"/>
      <c r="L47" s="732"/>
      <c r="M47" s="732"/>
      <c r="N47" s="732"/>
      <c r="O47" s="732"/>
      <c r="P47" s="732"/>
      <c r="Q47" s="732"/>
      <c r="R47" s="732"/>
      <c r="S47" s="732"/>
    </row>
    <row r="48" spans="1:19">
      <c r="A48" s="612" t="s">
        <v>158</v>
      </c>
      <c r="B48" s="700"/>
      <c r="C48" s="701">
        <f>'1B Tableau financier'!M2518</f>
        <v>0</v>
      </c>
      <c r="G48" s="732"/>
      <c r="J48" s="732"/>
      <c r="K48" s="732"/>
      <c r="L48" s="732"/>
      <c r="M48" s="732"/>
      <c r="N48" s="732"/>
      <c r="O48" s="732"/>
      <c r="P48" s="732"/>
      <c r="Q48" s="732"/>
      <c r="R48" s="732"/>
      <c r="S48" s="732"/>
    </row>
    <row r="49" spans="1:19">
      <c r="A49" s="612" t="s">
        <v>159</v>
      </c>
      <c r="B49" s="700"/>
      <c r="C49" s="701">
        <f>'1B Tableau financier'!M2519</f>
        <v>0</v>
      </c>
      <c r="G49" s="732"/>
      <c r="J49" s="732"/>
      <c r="K49" s="732"/>
      <c r="L49" s="732"/>
      <c r="M49" s="732"/>
      <c r="N49" s="732"/>
      <c r="O49" s="732"/>
      <c r="P49" s="732"/>
      <c r="Q49" s="732"/>
      <c r="R49" s="732"/>
      <c r="S49" s="732"/>
    </row>
    <row r="50" spans="1:19">
      <c r="A50" s="612" t="s">
        <v>160</v>
      </c>
      <c r="B50" s="700"/>
      <c r="C50" s="701">
        <f>'1B Tableau financier'!M2520</f>
        <v>0</v>
      </c>
      <c r="G50" s="732"/>
      <c r="J50" s="732"/>
      <c r="K50" s="732"/>
      <c r="L50" s="732"/>
      <c r="M50" s="732"/>
      <c r="N50" s="732"/>
      <c r="O50" s="732"/>
      <c r="P50" s="732"/>
      <c r="Q50" s="732"/>
      <c r="R50" s="732"/>
      <c r="S50" s="732"/>
    </row>
    <row r="51" spans="1:19">
      <c r="A51" s="698"/>
      <c r="G51" s="732"/>
      <c r="J51" s="732"/>
      <c r="K51" s="732"/>
      <c r="L51" s="732"/>
      <c r="M51" s="732"/>
      <c r="N51" s="732"/>
      <c r="O51" s="732"/>
      <c r="P51" s="732"/>
      <c r="Q51" s="732"/>
      <c r="R51" s="732"/>
      <c r="S51" s="732"/>
    </row>
    <row r="52" spans="1:19">
      <c r="G52" s="732"/>
      <c r="J52" s="732"/>
      <c r="K52" s="732"/>
      <c r="L52" s="732"/>
      <c r="M52" s="732"/>
      <c r="N52" s="732"/>
      <c r="O52" s="732"/>
      <c r="P52" s="732"/>
      <c r="Q52" s="732"/>
      <c r="R52" s="732"/>
      <c r="S52" s="732"/>
    </row>
  </sheetData>
  <sheetProtection algorithmName="SHA-512" hashValue="D9+ZcZHrd2rr1frn03+3DBRJKOALhrMlsXZkZpjwyh5tIcQIVRRfUWIhyFixY1G4cHx6fFJF/Ip1st8EZKK2cg==" saltValue="3TpSD3gzBxL8x4ullVy4Kg==" spinCount="100000" sheet="1" objects="1" scenarios="1" formatColumns="0" formatRows="0"/>
  <mergeCells count="17">
    <mergeCell ref="B30:E30"/>
    <mergeCell ref="B18:E18"/>
    <mergeCell ref="B19:E19"/>
    <mergeCell ref="B22:E22"/>
    <mergeCell ref="B23:E23"/>
    <mergeCell ref="B24:E24"/>
    <mergeCell ref="B25:E25"/>
    <mergeCell ref="A1:E1"/>
    <mergeCell ref="A4:E4"/>
    <mergeCell ref="B26:E26"/>
    <mergeCell ref="B27:E27"/>
    <mergeCell ref="B7:E7"/>
    <mergeCell ref="B10:E10"/>
    <mergeCell ref="B15:E15"/>
    <mergeCell ref="B17:E17"/>
    <mergeCell ref="B8:E8"/>
    <mergeCell ref="A2:E2"/>
  </mergeCells>
  <dataValidations count="3">
    <dataValidation type="list" allowBlank="1" showInputMessage="1" showErrorMessage="1" sqref="B18:E18" xr:uid="{AFFDDCAA-2766-4A3A-9163-5158A084CCBA}">
      <formula1>$I$11:$I$20</formula1>
    </dataValidation>
    <dataValidation type="list" allowBlank="1" showInputMessage="1" showErrorMessage="1" sqref="B17:E17" xr:uid="{6B8890FD-805B-451B-B3E8-C2C412D7D0F1}">
      <formula1>$H$11:$H$39</formula1>
    </dataValidation>
    <dataValidation allowBlank="1" showInputMessage="1" showErrorMessage="1" prompt="Voir arrêté de subvention" sqref="C12" xr:uid="{10086937-B787-44A4-8C5C-5D7BA83B7139}"/>
  </dataValidations>
  <pageMargins left="0.7" right="0.7" top="0.75" bottom="0.75" header="0.3" footer="0.3"/>
  <pageSetup paperSize="9" orientation="portrait" r:id="rId1"/>
  <headerFooter>
    <oddHeader>&amp;CVersion du 04/11/2024</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5FE1E253-8E33-4735-B6D5-15CEBD1C8364}">
          <x14:formula1>
            <xm:f>'1B Tableau financier'!$BB$6:$BB$11</xm:f>
          </x14:formula1>
          <xm:sqref>E9</xm:sqref>
        </x14:dataValidation>
        <x14:dataValidation type="list" allowBlank="1" showInputMessage="1" showErrorMessage="1" xr:uid="{E633336E-70DB-441D-8717-47748549C914}">
          <x14:formula1>
            <xm:f>'1B Tableau financier'!$BC$1:$BC$9</xm:f>
          </x14:formula1>
          <xm:sqref>C9</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290D5-90E0-46D8-A78E-E3C596730162}">
  <dimension ref="A1:BD58"/>
  <sheetViews>
    <sheetView view="pageBreakPreview" zoomScale="87" zoomScaleNormal="80" zoomScaleSheetLayoutView="87"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251</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meUlsMzQ6ILzHpAw1V99fLlNqHQFz52TV8a+ufELDtPdyX+d317idRZ5Y4y92bYAZJ389KNXRP+AGzA2htZZmw==" saltValue="Yvzmv2vtMPUV82I6XeKOs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91" priority="1" operator="equal">
      <formula>0</formula>
    </cfRule>
  </conditionalFormatting>
  <conditionalFormatting sqref="C36:Z57">
    <cfRule type="cellIs" dxfId="90" priority="2" operator="equal">
      <formula>0</formula>
    </cfRule>
  </conditionalFormatting>
  <dataValidations count="4">
    <dataValidation allowBlank="1" showErrorMessage="1" sqref="B36" xr:uid="{73E3569A-B968-4BAA-B799-2B7938C7F87E}"/>
    <dataValidation allowBlank="1" showInputMessage="1" showErrorMessage="1" promptTitle="ATTENTION" prompt="Si le salaire d'au moins un salarié est présenté présenté dans cette déclaration de créances, merci d'encoder d'abord l'onglet 1C Time sheet salarie" sqref="B37:B57" xr:uid="{367394F4-7751-461F-A330-54327A04B3EE}"/>
    <dataValidation type="list" showInputMessage="1" showErrorMessage="1" prompt="Si la facture ne reprend QUE les prestations liées à la subvention  dont question et mentionnée en E3, sélectionner &quot;NON&quot;" sqref="C12" xr:uid="{7FEE0B8F-6009-495F-9BAE-585FB716CB45}">
      <formula1>$AD$12:$AD$13</formula1>
    </dataValidation>
    <dataValidation type="list" showInputMessage="1" showErrorMessage="1" sqref="B16" xr:uid="{3D80CBAC-6BD1-43CE-9583-ACD8A2CBEC46}">
      <formula1>$AD$1:$AD$2</formula1>
    </dataValidation>
  </dataValidations>
  <hyperlinks>
    <hyperlink ref="A12" location="'1B Tableau financier'!A414" display="'1B Tableau financier'!A414" xr:uid="{06F41784-DF7C-4C16-B3AC-3C29E624412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DFC8A-3666-4D63-A039-73C8EBDA508A}">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252</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pISzouj9fjZbopLEO5t1LD2pCOkE2SvteZ8IAwC0TOg8lgBj1cz7FcbNYPBDzpGH1TGM08xh9On9JczenL+zeQ==" saltValue="SFtFvULYhpKdqW0cGoGwA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9" priority="1" operator="equal">
      <formula>0</formula>
    </cfRule>
  </conditionalFormatting>
  <conditionalFormatting sqref="C36:Z57">
    <cfRule type="cellIs" dxfId="88" priority="2" operator="equal">
      <formula>0</formula>
    </cfRule>
  </conditionalFormatting>
  <dataValidations count="4">
    <dataValidation type="list" showInputMessage="1" showErrorMessage="1" sqref="B16" xr:uid="{D54F9D9E-5EC6-4751-A835-8850FC8CE9DA}">
      <formula1>$AD$1:$AD$2</formula1>
    </dataValidation>
    <dataValidation type="list" showInputMessage="1" showErrorMessage="1" prompt="Si la facture ne reprend QUE les prestations liées à la subvention  dont question et mentionnée en E3, sélectionner &quot;NON&quot;" sqref="C12" xr:uid="{A7C78AB6-90D1-4780-8566-E8906670E82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AD4BFD80-215F-485C-BBD5-D3CC5111E8F6}"/>
    <dataValidation allowBlank="1" showErrorMessage="1" sqref="B36" xr:uid="{F5E00B5A-70CD-4602-B05B-DD3D6F963868}"/>
  </dataValidations>
  <hyperlinks>
    <hyperlink ref="A12" location="'1B Tableau financier'!A438" display="'1B Tableau financier'!A438" xr:uid="{154F1120-2F15-4886-890C-1340AD802DC6}"/>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E7F7-9783-4347-AD7B-EE27958CCF28}">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253</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s0tkEgdIHuy6n3QiODThanVuRmITwX9GomLmYY3Aprj3Kehhvl2wtZJGTnIrG1Cl9/cApVmJHu30hES7vhoOaA==" saltValue="wyNA4xRhD+/1PB4HcIyoG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7" priority="1" operator="equal">
      <formula>0</formula>
    </cfRule>
  </conditionalFormatting>
  <conditionalFormatting sqref="C36:Z57">
    <cfRule type="cellIs" dxfId="86" priority="2" operator="equal">
      <formula>0</formula>
    </cfRule>
  </conditionalFormatting>
  <dataValidations count="4">
    <dataValidation allowBlank="1" showErrorMessage="1" sqref="B36" xr:uid="{1197312F-9F3B-46F9-A546-460676042336}"/>
    <dataValidation allowBlank="1" showInputMessage="1" showErrorMessage="1" promptTitle="ATTENTION" prompt="Si le salaire d'au moins un salarié est présenté présenté dans cette déclaration de créances, merci d'encoder d'abord l'onglet 1C Time sheet salarie" sqref="B37:B57" xr:uid="{5AAEA322-7637-42BA-988C-9D72557DD706}"/>
    <dataValidation type="list" showInputMessage="1" showErrorMessage="1" prompt="Si la facture ne reprend QUE les prestations liées à la subvention  dont question et mentionnée en E3, sélectionner &quot;NON&quot;" sqref="C12" xr:uid="{EC314E34-BC64-4217-BD3D-7FBF0C956048}">
      <formula1>$AD$12:$AD$13</formula1>
    </dataValidation>
    <dataValidation type="list" showInputMessage="1" showErrorMessage="1" sqref="B16" xr:uid="{9B10434D-9870-4B0E-ACF1-45191977E602}">
      <formula1>$AD$1:$AD$2</formula1>
    </dataValidation>
  </dataValidations>
  <hyperlinks>
    <hyperlink ref="A12" location="'1B Tableau financier'!A462" display="'1B Tableau financier'!A462" xr:uid="{FA0A3DCB-D3C4-4093-A7CF-A2BF4A89BD2C}"/>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2033C-FF5E-499B-8FC1-69671DF9936E}">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254</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klEDrx3HkF9ZHsxdZkvoOURrYaeIp1Q0B1T82uL1jrGFWGIqGuMvkST96GAOM6dyLGCJKfi1acFK07j1jq2EHw==" saltValue="0DIIcAfs6l2ItVGCXoCoy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5" priority="1" operator="equal">
      <formula>0</formula>
    </cfRule>
  </conditionalFormatting>
  <conditionalFormatting sqref="C36:Z57">
    <cfRule type="cellIs" dxfId="84" priority="2" operator="equal">
      <formula>0</formula>
    </cfRule>
  </conditionalFormatting>
  <dataValidations count="4">
    <dataValidation type="list" showInputMessage="1" showErrorMessage="1" sqref="B16" xr:uid="{40BE8134-BCE4-489B-A90D-AD9A5DAFDC5B}">
      <formula1>$AD$1:$AD$2</formula1>
    </dataValidation>
    <dataValidation type="list" showInputMessage="1" showErrorMessage="1" prompt="Si la facture ne reprend QUE les prestations liées à la subvention  dont question et mentionnée en E3, sélectionner &quot;NON&quot;" sqref="C12" xr:uid="{74E06DA8-D3F0-4072-A8FD-8F535011570E}">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402F6782-59D0-4FBA-A201-5BC361A9EDEB}"/>
    <dataValidation allowBlank="1" showErrorMessage="1" sqref="B36" xr:uid="{D9C378D4-2DCE-4C8B-9444-E7776C1AD33F}"/>
  </dataValidations>
  <hyperlinks>
    <hyperlink ref="A12" location="'1B Tableau financier'!A486" display="'1B Tableau financier'!A486" xr:uid="{20F332F8-1629-4AC2-B8D2-19FA26FED5F3}"/>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5094B-C400-49FF-AFF2-889715926E73}">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255</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6P6VyfUaRz9WWjVZ0eNa4goJV4wCM7KoGkkh0SlL+aSQhG3t7vZxpldqUkwZHqO2EPgv5VW5+kFxhNaTojJXQ==" saltValue="UWuAEaEexUKHeEN2Tgb5a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3" priority="1" operator="equal">
      <formula>0</formula>
    </cfRule>
  </conditionalFormatting>
  <conditionalFormatting sqref="C36:Z57">
    <cfRule type="cellIs" dxfId="82" priority="2" operator="equal">
      <formula>0</formula>
    </cfRule>
  </conditionalFormatting>
  <dataValidations count="4">
    <dataValidation type="list" showInputMessage="1" showErrorMessage="1" sqref="B16" xr:uid="{53E0E441-9EE5-4E45-BCB1-8168600CED84}">
      <formula1>$AD$1:$AD$2</formula1>
    </dataValidation>
    <dataValidation type="list" showInputMessage="1" showErrorMessage="1" prompt="Si la facture ne reprend QUE les prestations liées à la subvention  dont question et mentionnée en E3, sélectionner &quot;NON&quot;" sqref="C12" xr:uid="{70EC2F4E-8C91-4599-AADB-59039D6B6CC1}">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5D8E7A81-AC51-4234-A9E8-442369AE5702}"/>
    <dataValidation allowBlank="1" showErrorMessage="1" sqref="B36" xr:uid="{E044BD3C-3F15-4FF8-AB8A-C22A0694E893}"/>
  </dataValidations>
  <hyperlinks>
    <hyperlink ref="A12" location="'1B Tableau financier'!A510" display="'1B Tableau financier'!A510" xr:uid="{4265268C-EC22-4557-A7C9-CFD8379EDC38}"/>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9DD38-6845-46CE-AAD1-FAB7E779F1A0}">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256</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Fd2nwdsug2adp2//BNulpkHv7RxbcfrM8vLY9NwRWOOh1CfnXzhAq6eylf19gl5wF40nz0VpaImbWPJVudzcqg==" saltValue="JMexSrJ0XwKaQSeCzxCjQ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81" priority="1" operator="equal">
      <formula>0</formula>
    </cfRule>
  </conditionalFormatting>
  <conditionalFormatting sqref="C36:Z57">
    <cfRule type="cellIs" dxfId="80" priority="2" operator="equal">
      <formula>0</formula>
    </cfRule>
  </conditionalFormatting>
  <dataValidations count="4">
    <dataValidation allowBlank="1" showErrorMessage="1" sqref="B36" xr:uid="{8F225BD9-1A80-41A1-BB45-7E0E9926C699}"/>
    <dataValidation allowBlank="1" showInputMessage="1" showErrorMessage="1" promptTitle="ATTENTION" prompt="Si le salaire d'au moins un salarié est présenté présenté dans cette déclaration de créances, merci d'encoder d'abord l'onglet 1C Time sheet salarie" sqref="B37:B57" xr:uid="{3E39082C-152D-434C-B2D9-0AA43399F8C1}"/>
    <dataValidation type="list" showInputMessage="1" showErrorMessage="1" prompt="Si la facture ne reprend QUE les prestations liées à la subvention  dont question et mentionnée en E3, sélectionner &quot;NON&quot;" sqref="C12" xr:uid="{F4297DF6-F995-48D9-8CF5-49BAF12C0CBD}">
      <formula1>$AD$12:$AD$13</formula1>
    </dataValidation>
    <dataValidation type="list" showInputMessage="1" showErrorMessage="1" sqref="B16" xr:uid="{011E3091-A8D8-408F-9CA8-90BC51B3BB55}">
      <formula1>$AD$1:$AD$2</formula1>
    </dataValidation>
  </dataValidations>
  <hyperlinks>
    <hyperlink ref="A12" location="'1B Tableau financier'!A534" display="'1B Tableau financier'!A534" xr:uid="{FBD7D1C3-443F-48AC-BF7F-D9A92764C420}"/>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24F6-1B6E-4A4B-914A-CCAC256E6297}">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257</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M/iHbNJHPVQcxiVNuiqrep6kIPERXQV6fMAKCxGte7wvq7e0Ph6rCcvt6rYnm1V/H3CwQAfWcANa4e/+QcrSw==" saltValue="6KQaC7a/k0niKslTaUeGL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9" priority="1" operator="equal">
      <formula>0</formula>
    </cfRule>
  </conditionalFormatting>
  <conditionalFormatting sqref="C36:Z57">
    <cfRule type="cellIs" dxfId="78" priority="2" operator="equal">
      <formula>0</formula>
    </cfRule>
  </conditionalFormatting>
  <dataValidations count="4">
    <dataValidation allowBlank="1" showErrorMessage="1" sqref="B36" xr:uid="{48BA28DB-CEEE-476A-B71F-A31A8E188571}"/>
    <dataValidation allowBlank="1" showInputMessage="1" showErrorMessage="1" promptTitle="ATTENTION" prompt="Si le salaire d'au moins un salarié est présenté présenté dans cette déclaration de créances, merci d'encoder d'abord l'onglet 1C Time sheet salarie" sqref="B37:B57" xr:uid="{42022D43-C741-4F9F-A70C-A0314D8E8B75}"/>
    <dataValidation type="list" showInputMessage="1" showErrorMessage="1" prompt="Si la facture ne reprend QUE les prestations liées à la subvention  dont question et mentionnée en E3, sélectionner &quot;NON&quot;" sqref="C12" xr:uid="{A8853F4D-E20A-4571-8F86-F94A4EACF867}">
      <formula1>$AD$12:$AD$13</formula1>
    </dataValidation>
    <dataValidation type="list" showInputMessage="1" showErrorMessage="1" sqref="B16" xr:uid="{362BE00A-6DDB-488C-B60E-5F90EAB298E2}">
      <formula1>$AD$1:$AD$2</formula1>
    </dataValidation>
  </dataValidations>
  <hyperlinks>
    <hyperlink ref="A12" location="'1B Tableau financier'!A558" display="'1B Tableau financier'!A558" xr:uid="{E5714CEA-1B05-4260-BD0F-950F34904D02}"/>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2478C-2A2E-44A6-AC34-BB738732369B}">
  <dimension ref="A1:BD58"/>
  <sheetViews>
    <sheetView view="pageBreakPreview" zoomScale="98" zoomScaleNormal="80" zoomScaleSheetLayoutView="98" workbookViewId="0">
      <selection activeCell="A12" sqref="A12"/>
    </sheetView>
  </sheetViews>
  <sheetFormatPr baseColWidth="10" defaultColWidth="11.42578125" defaultRowHeight="18.75" customHeight="1"/>
  <cols>
    <col min="1" max="1" width="15.140625" style="45" customWidth="1"/>
    <col min="2" max="2" width="85.140625" style="46" customWidth="1"/>
    <col min="3" max="14" width="11.7109375" style="45" customWidth="1"/>
    <col min="15" max="15" width="11.42578125" style="159"/>
    <col min="16" max="16" width="12" style="812" customWidth="1"/>
    <col min="17" max="26" width="11.42578125" style="812"/>
    <col min="27" max="28" width="11.42578125" style="159"/>
    <col min="29" max="29" width="21.28515625" style="45" customWidth="1"/>
    <col min="30" max="16384" width="11.42578125" style="45"/>
  </cols>
  <sheetData>
    <row r="1" spans="1:56" ht="18.75" customHeight="1">
      <c r="C1" s="83" t="str">
        <f>'1B Tableau financier'!G1</f>
        <v>Bénéficiaire :</v>
      </c>
      <c r="D1" s="56"/>
      <c r="E1" s="95" t="str">
        <f>'1B Tableau financier'!K1</f>
        <v>Nom</v>
      </c>
      <c r="F1" s="83"/>
      <c r="G1" s="83"/>
      <c r="H1" s="83"/>
      <c r="I1" s="83"/>
      <c r="J1" s="83"/>
      <c r="K1" s="83"/>
      <c r="L1" s="83"/>
      <c r="M1" s="83"/>
      <c r="N1" s="83"/>
      <c r="O1" s="812"/>
      <c r="P1" s="375" t="s">
        <v>227</v>
      </c>
      <c r="Z1" s="871"/>
      <c r="AA1" s="812"/>
      <c r="AD1" s="375" t="s">
        <v>227</v>
      </c>
    </row>
    <row r="2" spans="1:56" ht="18.75" customHeight="1">
      <c r="C2" s="83" t="str">
        <f>'1B Tableau financier'!G3</f>
        <v>N° BCE :</v>
      </c>
      <c r="D2" s="56"/>
      <c r="E2" s="95" t="str">
        <f>'1B Tableau financier'!K3</f>
        <v>BE0</v>
      </c>
      <c r="F2" s="83"/>
      <c r="G2" s="83"/>
      <c r="H2" s="83"/>
      <c r="I2" s="83"/>
      <c r="J2" s="83"/>
      <c r="K2" s="83"/>
      <c r="L2" s="83"/>
      <c r="M2" s="83"/>
      <c r="N2" s="83"/>
      <c r="O2" s="812"/>
      <c r="P2" s="375" t="s">
        <v>228</v>
      </c>
      <c r="Z2" s="871"/>
      <c r="AA2" s="812"/>
      <c r="AD2" s="375" t="s">
        <v>228</v>
      </c>
    </row>
    <row r="3" spans="1:56"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2"/>
      <c r="Z3" s="871"/>
      <c r="AA3" s="812"/>
    </row>
    <row r="4" spans="1:5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c r="AA4" s="811"/>
      <c r="AB4" s="223"/>
    </row>
    <row r="5" spans="1:56" s="42" customFormat="1" ht="18.75" customHeight="1" thickBot="1">
      <c r="B5" s="43"/>
      <c r="C5" s="23"/>
      <c r="D5" s="87"/>
      <c r="E5" s="18"/>
      <c r="F5" s="98"/>
      <c r="G5" s="18"/>
      <c r="H5" s="98"/>
      <c r="O5" s="811"/>
      <c r="P5" s="811"/>
      <c r="Q5" s="811"/>
      <c r="R5" s="811"/>
      <c r="S5" s="811"/>
      <c r="T5" s="811"/>
      <c r="U5" s="811"/>
      <c r="V5" s="811"/>
      <c r="W5" s="811"/>
      <c r="X5" s="811"/>
      <c r="Y5" s="811"/>
      <c r="Z5" s="811"/>
      <c r="AA5" s="811"/>
      <c r="AB5" s="223"/>
    </row>
    <row r="6" spans="1:56" s="42"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223"/>
      <c r="AC6" s="482"/>
      <c r="AD6" s="482"/>
      <c r="AE6" s="482"/>
      <c r="AF6" s="482"/>
      <c r="AG6" s="482"/>
      <c r="AH6" s="482"/>
      <c r="AI6" s="482"/>
      <c r="AJ6" s="482"/>
      <c r="AK6" s="482"/>
      <c r="AL6" s="482"/>
      <c r="AM6" s="482"/>
      <c r="AN6" s="482"/>
      <c r="AO6" s="482"/>
      <c r="AP6" s="482"/>
      <c r="AQ6" s="482"/>
      <c r="AR6" s="482"/>
      <c r="AS6" s="482"/>
      <c r="AT6" s="482"/>
      <c r="AU6" s="482"/>
      <c r="AV6" s="482"/>
      <c r="AW6" s="482"/>
      <c r="AX6" s="482"/>
      <c r="AY6" s="482"/>
      <c r="AZ6" s="482"/>
      <c r="BA6" s="482"/>
      <c r="BB6" s="482"/>
      <c r="BC6" s="482"/>
      <c r="BD6" s="482"/>
    </row>
    <row r="7" spans="1:56" s="42"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223"/>
      <c r="AC7" s="17"/>
      <c r="AD7" s="17"/>
      <c r="AE7" s="17"/>
      <c r="AF7" s="17"/>
      <c r="AG7" s="17"/>
      <c r="AH7" s="17"/>
      <c r="AI7" s="17"/>
      <c r="AJ7" s="17"/>
      <c r="AK7" s="17"/>
      <c r="AL7" s="17"/>
      <c r="AM7" s="17"/>
      <c r="AN7" s="17"/>
      <c r="AO7" s="17"/>
      <c r="AP7" s="17"/>
      <c r="AQ7" s="17"/>
      <c r="AR7" s="17"/>
      <c r="AS7" s="17"/>
      <c r="AT7" s="17"/>
      <c r="AU7" s="17"/>
      <c r="AV7" s="17"/>
      <c r="AW7" s="17"/>
      <c r="AX7" s="17"/>
      <c r="AY7" s="34"/>
      <c r="AZ7" s="34"/>
      <c r="BA7" s="34"/>
      <c r="BB7" s="34"/>
      <c r="BC7" s="34"/>
      <c r="BD7" s="4"/>
    </row>
    <row r="8" spans="1:56" s="42" customFormat="1" ht="7.15" customHeight="1">
      <c r="B8" s="43"/>
      <c r="C8" s="23"/>
      <c r="D8" s="87"/>
      <c r="E8" s="18"/>
      <c r="F8" s="98"/>
      <c r="G8" s="18"/>
      <c r="H8" s="98"/>
      <c r="O8" s="811"/>
      <c r="P8" s="811"/>
      <c r="Q8" s="811"/>
      <c r="R8" s="811"/>
      <c r="S8" s="811"/>
      <c r="T8" s="811"/>
      <c r="U8" s="811"/>
      <c r="V8" s="811"/>
      <c r="W8" s="811"/>
      <c r="X8" s="811"/>
      <c r="Y8" s="811"/>
      <c r="Z8" s="811"/>
      <c r="AA8" s="811"/>
      <c r="AB8" s="223"/>
    </row>
    <row r="9" spans="1:56" s="42" customFormat="1" ht="18.75" customHeight="1">
      <c r="A9" s="1228"/>
      <c r="B9" s="106" t="s">
        <v>214</v>
      </c>
      <c r="C9" s="23"/>
      <c r="D9" s="87"/>
      <c r="E9" s="18"/>
      <c r="F9" s="98"/>
      <c r="G9" s="18"/>
      <c r="H9" s="98"/>
      <c r="O9" s="811"/>
      <c r="P9" s="811"/>
      <c r="Q9" s="811"/>
      <c r="R9" s="811"/>
      <c r="S9" s="811"/>
      <c r="T9" s="811"/>
      <c r="U9" s="811"/>
      <c r="V9" s="811"/>
      <c r="W9" s="811"/>
      <c r="X9" s="811"/>
      <c r="Y9" s="811"/>
      <c r="Z9" s="811"/>
      <c r="AA9" s="811"/>
      <c r="AB9" s="223"/>
    </row>
    <row r="10" spans="1:56" s="42" customFormat="1" ht="18.75" customHeight="1">
      <c r="A10" s="1229"/>
      <c r="B10" s="99" t="s">
        <v>232</v>
      </c>
      <c r="C10" s="23"/>
      <c r="D10" s="87"/>
      <c r="E10" s="18"/>
      <c r="F10" s="98"/>
      <c r="G10" s="18"/>
      <c r="H10" s="98"/>
      <c r="O10" s="811"/>
      <c r="P10" s="811"/>
      <c r="Q10" s="811"/>
      <c r="R10" s="811"/>
      <c r="S10" s="811"/>
      <c r="T10" s="811"/>
      <c r="U10" s="811"/>
      <c r="V10" s="811"/>
      <c r="W10" s="811"/>
      <c r="X10" s="811"/>
      <c r="Y10" s="811"/>
      <c r="Z10" s="811"/>
      <c r="AA10" s="811"/>
      <c r="AB10" s="223"/>
    </row>
    <row r="11" spans="1:56" ht="8.4499999999999993" customHeight="1" thickBot="1">
      <c r="A11" s="1230"/>
      <c r="O11" s="812"/>
      <c r="AA11" s="812"/>
    </row>
    <row r="12" spans="1:56" s="222" customFormat="1" ht="30.75" thickBot="1">
      <c r="A12" s="872" t="s">
        <v>258</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B12" s="159"/>
      <c r="AD12" s="519" t="s">
        <v>234</v>
      </c>
    </row>
    <row r="13" spans="1:56"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B13" s="159"/>
      <c r="AD13" s="519" t="s">
        <v>237</v>
      </c>
    </row>
    <row r="14" spans="1:56"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c r="AB14" s="159"/>
    </row>
    <row r="15" spans="1:56"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c r="AB15" s="159"/>
    </row>
    <row r="16" spans="1:56"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c r="AB16" s="159"/>
    </row>
    <row r="17" spans="1:32"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2"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c r="AB18" s="159"/>
    </row>
    <row r="19" spans="1:32"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2"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c r="AB20" s="165"/>
    </row>
    <row r="21" spans="1:32"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c r="AB21" s="165"/>
    </row>
    <row r="22" spans="1:32" s="48" customFormat="1" ht="18.75" customHeight="1">
      <c r="A22" s="318" t="str">
        <f>'1C TSsalarié1'!A17</f>
        <v>Catégorie 1</v>
      </c>
      <c r="B22" s="319" t="str">
        <f>'1C TSrécur1'!B22</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B22" s="165"/>
      <c r="AF22" s="49"/>
    </row>
    <row r="23" spans="1:32" ht="18.75" customHeight="1">
      <c r="A23" s="320" t="str">
        <f>'1C TSsalarié1'!A18</f>
        <v>Catégorie 1</v>
      </c>
      <c r="B23" s="624" t="str">
        <f>'1C TSrécur1'!B23</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F23" s="50"/>
    </row>
    <row r="24" spans="1:32" ht="18.75" customHeight="1">
      <c r="A24" s="320" t="str">
        <f>'1C TSsalarié1'!A19</f>
        <v>Catégorie 1</v>
      </c>
      <c r="B24" s="624" t="str">
        <f>'1C TSrécur1'!B24</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F24" s="50"/>
    </row>
    <row r="25" spans="1:32" ht="18.75" customHeight="1">
      <c r="A25" s="320" t="str">
        <f>'1C TSsalarié1'!A20</f>
        <v>Catégorie 1</v>
      </c>
      <c r="B25" s="624" t="str">
        <f>'1C TSrécur1'!B25</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F25" s="50"/>
    </row>
    <row r="26" spans="1:32" ht="18.75" customHeight="1">
      <c r="A26" s="320" t="str">
        <f>'1C TSsalarié1'!A21</f>
        <v>Catégorie 2</v>
      </c>
      <c r="B26" s="321" t="str">
        <f>'1C TSrécur1'!B26</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F26" s="50"/>
    </row>
    <row r="27" spans="1:32" ht="18.75" customHeight="1">
      <c r="A27" s="320" t="str">
        <f>'1C TSsalarié1'!A22</f>
        <v>Catégorie 2</v>
      </c>
      <c r="B27" s="321" t="str">
        <f>'1C TSrécur1'!B27</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F27" s="50"/>
    </row>
    <row r="28" spans="1:32" ht="18.75" customHeight="1">
      <c r="A28" s="320" t="str">
        <f>'1C TSsalarié1'!A23</f>
        <v>Catégorie 2</v>
      </c>
      <c r="B28" s="321" t="str">
        <f>'1C TSrécur1'!B28</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F28" s="50"/>
    </row>
    <row r="29" spans="1:32" ht="18.75" customHeight="1" thickBot="1">
      <c r="A29" s="320" t="str">
        <f>'1C TSsalarié1'!A24</f>
        <v>Catégorie 1</v>
      </c>
      <c r="B29" s="321" t="str">
        <f>'1C TSrécur1'!B29</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F29" s="50"/>
    </row>
    <row r="30" spans="1:32"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2"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2"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2"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2"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c r="AB34" s="165"/>
    </row>
    <row r="35" spans="1:32"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c r="AB35" s="165"/>
    </row>
    <row r="36" spans="1:32" s="48" customFormat="1" ht="25.5">
      <c r="A36" s="230" t="s">
        <v>186</v>
      </c>
      <c r="B36" s="329" t="str">
        <f>'1C TSrécur1'!B36</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B36" s="165"/>
      <c r="AF36" s="49"/>
    </row>
    <row r="37" spans="1:32" ht="19.5" customHeight="1">
      <c r="A37" s="231" t="s">
        <v>188</v>
      </c>
      <c r="B37" s="330" t="str">
        <f>'1C TSrécur1'!B37</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F37" s="50"/>
    </row>
    <row r="38" spans="1:32" ht="19.5" customHeight="1">
      <c r="A38" s="231" t="s">
        <v>190</v>
      </c>
      <c r="B38" s="330" t="str">
        <f>'1C TSrécur1'!B38</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F38" s="50"/>
    </row>
    <row r="39" spans="1:32" ht="18.75" customHeight="1">
      <c r="A39" s="231" t="s">
        <v>192</v>
      </c>
      <c r="B39" s="330" t="str">
        <f>'1C TSrécur1'!B39</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F39" s="50"/>
    </row>
    <row r="40" spans="1:32" ht="18.75" customHeight="1">
      <c r="A40" s="231" t="s">
        <v>193</v>
      </c>
      <c r="B40" s="330" t="str">
        <f>'1C TSrécur1'!B40</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F40" s="50"/>
    </row>
    <row r="41" spans="1:32" ht="18.75" customHeight="1">
      <c r="A41" s="231" t="s">
        <v>194</v>
      </c>
      <c r="B41" s="330" t="str">
        <f>'1C TSrécur1'!B41</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F41" s="50"/>
    </row>
    <row r="42" spans="1:32" ht="18.75" customHeight="1">
      <c r="A42" s="231" t="s">
        <v>195</v>
      </c>
      <c r="B42" s="330" t="str">
        <f>'1C TSrécur1'!B42</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F42" s="50"/>
    </row>
    <row r="43" spans="1:32" ht="18.75" customHeight="1">
      <c r="A43" s="231" t="s">
        <v>196</v>
      </c>
      <c r="B43" s="330" t="str">
        <f>'1C TSrécur1'!B43</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F43" s="50"/>
    </row>
    <row r="44" spans="1:32" ht="18.75" customHeight="1">
      <c r="A44" s="231" t="s">
        <v>197</v>
      </c>
      <c r="B44" s="330" t="str">
        <f>'1C TSrécur1'!B44</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F44" s="50"/>
    </row>
    <row r="45" spans="1:32" ht="18.75" customHeight="1">
      <c r="A45" s="231" t="s">
        <v>198</v>
      </c>
      <c r="B45" s="330" t="str">
        <f>'1C TSrécur1'!B45</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F45" s="50"/>
    </row>
    <row r="46" spans="1:32" ht="18.75" customHeight="1">
      <c r="A46" s="231" t="s">
        <v>199</v>
      </c>
      <c r="B46" s="330" t="str">
        <f>'1C TSrécur1'!B46</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F46" s="50"/>
    </row>
    <row r="47" spans="1:32" ht="18.75" customHeight="1">
      <c r="A47" s="231" t="s">
        <v>200</v>
      </c>
      <c r="B47" s="330" t="str">
        <f>'1C TSrécur1'!B47</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F47" s="50"/>
    </row>
    <row r="48" spans="1:32" ht="18.75" customHeight="1">
      <c r="A48" s="231" t="s">
        <v>201</v>
      </c>
      <c r="B48" s="330" t="str">
        <f>'1C TSrécur1'!B48</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F48" s="50"/>
    </row>
    <row r="49" spans="1:32" ht="18.75" customHeight="1">
      <c r="A49" s="231" t="s">
        <v>202</v>
      </c>
      <c r="B49" s="330" t="str">
        <f>'1C TSrécur1'!B49</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F49" s="50"/>
    </row>
    <row r="50" spans="1:32" ht="18.75" customHeight="1">
      <c r="A50" s="231" t="s">
        <v>203</v>
      </c>
      <c r="B50" s="330" t="str">
        <f>'1C TSrécur1'!B50</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F50" s="50"/>
    </row>
    <row r="51" spans="1:32" ht="18.75" customHeight="1">
      <c r="A51" s="231" t="s">
        <v>204</v>
      </c>
      <c r="B51" s="330" t="str">
        <f>'1C TSrécur1'!B51</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F51" s="50"/>
    </row>
    <row r="52" spans="1:32" ht="18.75" customHeight="1">
      <c r="A52" s="231" t="s">
        <v>205</v>
      </c>
      <c r="B52" s="330" t="str">
        <f>'1C TSrécur1'!B52</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F52" s="50"/>
    </row>
    <row r="53" spans="1:32" ht="18.75" customHeight="1">
      <c r="A53" s="231" t="s">
        <v>206</v>
      </c>
      <c r="B53" s="330" t="str">
        <f>'1C TSrécur1'!B53</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F53" s="50"/>
    </row>
    <row r="54" spans="1:32" ht="18.75" customHeight="1">
      <c r="A54" s="231" t="s">
        <v>207</v>
      </c>
      <c r="B54" s="330" t="str">
        <f>'1C TSrécur1'!B54</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F54" s="50"/>
    </row>
    <row r="55" spans="1:32" ht="18.75" customHeight="1">
      <c r="A55" s="231" t="s">
        <v>208</v>
      </c>
      <c r="B55" s="330" t="str">
        <f>'1C TSrécur1'!B55</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F55" s="50"/>
    </row>
    <row r="56" spans="1:32" ht="18.75" customHeight="1">
      <c r="A56" s="231" t="s">
        <v>209</v>
      </c>
      <c r="B56" s="330" t="str">
        <f>'1C TSrécur1'!B56</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F56" s="50"/>
    </row>
    <row r="57" spans="1:32" ht="26.25" thickBot="1">
      <c r="A57" s="232" t="s">
        <v>92</v>
      </c>
      <c r="B57" s="330" t="str">
        <f>'1C TSrécur1'!B57</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F57" s="50"/>
    </row>
    <row r="58" spans="1:32"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MTN5sXP3hSkx2tTS+HAqxW/tmQr0XTeYhWHh+u3rtkjQZiIidVR7msC6wNvUgiyId/74IM/fXvCvqFuTOzDGA==" saltValue="TJoNifStnI31dErlJ2hhJ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7" priority="1" operator="equal">
      <formula>0</formula>
    </cfRule>
  </conditionalFormatting>
  <conditionalFormatting sqref="C36:Z57">
    <cfRule type="cellIs" dxfId="76" priority="2" operator="equal">
      <formula>0</formula>
    </cfRule>
  </conditionalFormatting>
  <dataValidations disablePrompts="1" count="4">
    <dataValidation type="list" showInputMessage="1" showErrorMessage="1" sqref="B16" xr:uid="{1C1FD97D-E245-4474-A7CB-B28C6F0EAFB0}">
      <formula1>$AD$1:$AD$2</formula1>
    </dataValidation>
    <dataValidation type="list" showInputMessage="1" showErrorMessage="1" prompt="Si la facture ne reprend QUE les prestations liées à la subvention  dont question et mentionnée en E3, sélectionner &quot;NON&quot;" sqref="C12" xr:uid="{1037BCA2-96F3-4FF4-AC3C-DBDF3D0DF5F0}">
      <formula1>$AD$12:$AD$13</formula1>
    </dataValidation>
    <dataValidation allowBlank="1" showInputMessage="1" showErrorMessage="1" promptTitle="ATTENTION" prompt="Si le salaire d'au moins un salarié est présenté présenté dans cette déclaration de créances, merci d'encoder d'abord l'onglet 1C Time sheet salarie" sqref="B37:B57" xr:uid="{D9ABC772-C2D5-4952-8FEB-B397980E2035}"/>
    <dataValidation allowBlank="1" showErrorMessage="1" sqref="B36" xr:uid="{DD6192B6-6395-456D-836A-71BBFDAB2EBC}"/>
  </dataValidations>
  <hyperlinks>
    <hyperlink ref="A12" location="'1B Tableau financier'!A582" display="'1B Tableau financier'!A582" xr:uid="{15D57BE0-F0DC-4D5D-A164-3288632CDB8A}"/>
  </hyperlinks>
  <printOptions horizontalCentered="1" verticalCentered="1"/>
  <pageMargins left="0.23622047244094491" right="0.23622047244094491" top="0.35433070866141736" bottom="0.74803149606299213" header="0.11811023622047245" footer="0.31496062992125984"/>
  <pageSetup paperSize="9" scale="51" fitToHeight="4" orientation="landscape" r:id="rId1"/>
  <headerFooter>
    <oddFooter>&amp;LSPW EER/DCI/DRE/Reporting/version du 31-01-2024/Tableau 1C - Time sheet&amp;RPage &amp;"-,Gras"&amp;P&amp;"-,Normal" sur &amp;"-,Gras"&amp;N</oddFooter>
  </headerFooter>
  <rowBreaks count="1" manualBreakCount="1">
    <brk id="11" max="14"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97E93-5FD7-436C-93D9-8035F7712CD2}">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227</v>
      </c>
      <c r="Z1" s="871"/>
      <c r="AA1" s="910"/>
      <c r="AB1" s="375" t="s">
        <v>227</v>
      </c>
    </row>
    <row r="2" spans="1:42" ht="18.75" customHeight="1">
      <c r="C2" s="83" t="str">
        <f>'1B Tableau financier'!G3</f>
        <v>N° BCE :</v>
      </c>
      <c r="D2" s="56"/>
      <c r="E2" s="95" t="str">
        <f>'1B Tableau financier'!K3</f>
        <v>BE0</v>
      </c>
      <c r="F2" s="83"/>
      <c r="G2" s="83"/>
      <c r="H2" s="83"/>
      <c r="I2" s="83"/>
      <c r="J2" s="83"/>
      <c r="K2" s="83"/>
      <c r="L2" s="83"/>
      <c r="M2" s="83"/>
      <c r="N2" s="83"/>
      <c r="O2" s="910"/>
      <c r="P2" s="375" t="s">
        <v>228</v>
      </c>
      <c r="Z2" s="871"/>
      <c r="AA2" s="910"/>
      <c r="AB2" s="375" t="s">
        <v>228</v>
      </c>
    </row>
    <row r="3" spans="1:42"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44927</v>
      </c>
      <c r="G4" s="18" t="s">
        <v>40</v>
      </c>
      <c r="H4" s="88">
        <f>'1B Tableau financier'!M5</f>
        <v>45657</v>
      </c>
    </row>
    <row r="5" spans="1:42" s="909" customFormat="1" ht="18.75" customHeight="1" thickBot="1">
      <c r="B5" s="43"/>
      <c r="C5" s="23"/>
      <c r="D5" s="87"/>
      <c r="E5" s="18"/>
      <c r="F5" s="98"/>
      <c r="G5" s="18"/>
      <c r="H5" s="98"/>
    </row>
    <row r="6" spans="1:42" s="909"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28"/>
      <c r="B9" s="106" t="s">
        <v>214</v>
      </c>
      <c r="C9" s="23"/>
      <c r="D9" s="87"/>
      <c r="E9" s="18"/>
      <c r="F9" s="98"/>
      <c r="G9" s="18"/>
      <c r="H9" s="98"/>
    </row>
    <row r="10" spans="1:42" s="909" customFormat="1" ht="18.75" customHeight="1">
      <c r="A10" s="1229"/>
      <c r="B10" s="99" t="s">
        <v>232</v>
      </c>
      <c r="C10" s="23"/>
      <c r="D10" s="87"/>
      <c r="E10" s="18"/>
      <c r="F10" s="98"/>
      <c r="G10" s="18"/>
      <c r="H10" s="98"/>
    </row>
    <row r="11" spans="1:42" ht="8.4499999999999993" customHeight="1" thickBot="1">
      <c r="A11" s="1230"/>
      <c r="O11" s="910"/>
      <c r="AA11" s="910"/>
    </row>
    <row r="12" spans="1:42" s="222" customFormat="1" ht="30.75" thickBot="1">
      <c r="A12" s="872" t="s">
        <v>446</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C12" s="519" t="s">
        <v>234</v>
      </c>
    </row>
    <row r="13" spans="1:42"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C13" s="519" t="s">
        <v>237</v>
      </c>
    </row>
    <row r="14" spans="1:42"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1"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row>
    <row r="21" spans="1:31"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33" t="s">
        <v>245</v>
      </c>
      <c r="B31" s="1234"/>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1"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row>
    <row r="35" spans="1:31"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188</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190</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192</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193</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194</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195</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196</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197</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198</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199</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200</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201</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202</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203</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204</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205</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206</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207</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208</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209</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r2Ji1ed+YO2kuNs2q9rlRlDXoyfZ+D4AK2tccDlbZXgFjPWReZ7I6IDrfPbGgCTSTQIGCQp6mrCVpx5RgaKoAw==" saltValue="tMJe3UHLNkl2iDS6K2flN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5" priority="1" operator="equal">
      <formula>0</formula>
    </cfRule>
  </conditionalFormatting>
  <conditionalFormatting sqref="C36:Z57">
    <cfRule type="cellIs" dxfId="74"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E811E09-1E2B-4582-B4C1-A2BFE68A8C25}"/>
    <dataValidation type="list" showInputMessage="1" showErrorMessage="1" prompt="Si la facture ne reprend QUE les prestations liées à la subvention  dont question et mentionnée en E3, sélectionner &quot;NON&quot;" sqref="C12" xr:uid="{DAB53AC4-9A7E-449D-B672-03E4FEED3E9D}">
      <formula1>$AC$12:$AC$13</formula1>
    </dataValidation>
    <dataValidation type="list" showInputMessage="1" showErrorMessage="1" sqref="B16" xr:uid="{C9D030C2-8D46-4719-8FE5-6CE9FD7EF471}">
      <formula1>$AB$1:$AB$2</formula1>
    </dataValidation>
  </dataValidations>
  <hyperlinks>
    <hyperlink ref="A12" location="'1B Tableau financier'!A606" display="'1B Tableau financier'!A606" xr:uid="{14E6403E-E38D-4367-B6B8-8F863F56CEB1}"/>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4939-3A75-4C6E-889B-8B05F7BDAAA8}">
  <dimension ref="A1:AP58"/>
  <sheetViews>
    <sheetView workbookViewId="0">
      <selection activeCell="C22" sqref="C2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227</v>
      </c>
      <c r="Z1" s="871"/>
      <c r="AA1" s="910"/>
      <c r="AB1" s="375" t="s">
        <v>227</v>
      </c>
    </row>
    <row r="2" spans="1:42" ht="18.75" customHeight="1">
      <c r="C2" s="83" t="str">
        <f>'1B Tableau financier'!G3</f>
        <v>N° BCE :</v>
      </c>
      <c r="D2" s="56"/>
      <c r="E2" s="95" t="str">
        <f>'1B Tableau financier'!K3</f>
        <v>BE0</v>
      </c>
      <c r="F2" s="83"/>
      <c r="G2" s="83"/>
      <c r="H2" s="83"/>
      <c r="I2" s="83"/>
      <c r="J2" s="83"/>
      <c r="K2" s="83"/>
      <c r="L2" s="83"/>
      <c r="M2" s="83"/>
      <c r="N2" s="83"/>
      <c r="O2" s="910"/>
      <c r="P2" s="375" t="s">
        <v>228</v>
      </c>
      <c r="Z2" s="871"/>
      <c r="AA2" s="910"/>
      <c r="AB2" s="375" t="s">
        <v>228</v>
      </c>
    </row>
    <row r="3" spans="1:42"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44927</v>
      </c>
      <c r="G4" s="18" t="s">
        <v>40</v>
      </c>
      <c r="H4" s="88">
        <f>'1B Tableau financier'!M5</f>
        <v>45657</v>
      </c>
    </row>
    <row r="5" spans="1:42" s="909" customFormat="1" ht="18.75" customHeight="1" thickBot="1">
      <c r="B5" s="43"/>
      <c r="C5" s="23"/>
      <c r="D5" s="87"/>
      <c r="E5" s="18"/>
      <c r="F5" s="98"/>
      <c r="G5" s="18"/>
      <c r="H5" s="98"/>
    </row>
    <row r="6" spans="1:42" s="909"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28"/>
      <c r="B9" s="106" t="s">
        <v>214</v>
      </c>
      <c r="C9" s="23"/>
      <c r="D9" s="87"/>
      <c r="E9" s="18"/>
      <c r="F9" s="98"/>
      <c r="G9" s="18"/>
      <c r="H9" s="98"/>
    </row>
    <row r="10" spans="1:42" s="909" customFormat="1" ht="18.75" customHeight="1">
      <c r="A10" s="1229"/>
      <c r="B10" s="99" t="s">
        <v>232</v>
      </c>
      <c r="C10" s="23"/>
      <c r="D10" s="87"/>
      <c r="E10" s="18"/>
      <c r="F10" s="98"/>
      <c r="G10" s="18"/>
      <c r="H10" s="98"/>
    </row>
    <row r="11" spans="1:42" ht="8.4499999999999993" customHeight="1" thickBot="1">
      <c r="A11" s="1230"/>
      <c r="O11" s="910"/>
      <c r="AA11" s="910"/>
    </row>
    <row r="12" spans="1:42" s="222" customFormat="1" ht="30.75" thickBot="1">
      <c r="A12" s="872" t="s">
        <v>447</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C12" s="519" t="s">
        <v>234</v>
      </c>
    </row>
    <row r="13" spans="1:42"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C13" s="519" t="s">
        <v>237</v>
      </c>
    </row>
    <row r="14" spans="1:42"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1"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row>
    <row r="21" spans="1:31"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33" t="s">
        <v>245</v>
      </c>
      <c r="B31" s="1234"/>
      <c r="C31" s="326"/>
      <c r="D31" s="327"/>
      <c r="E31" s="327"/>
      <c r="F31" s="327"/>
      <c r="G31" s="327"/>
      <c r="H31" s="327"/>
      <c r="I31" s="327"/>
      <c r="J31" s="327"/>
      <c r="K31" s="327"/>
      <c r="L31" s="327"/>
      <c r="M31" s="327"/>
      <c r="N31" s="328"/>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1"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row>
    <row r="35" spans="1:31"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188</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190</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192</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193</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194</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195</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196</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197</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198</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199</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200</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201</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202</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203</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204</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205</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206</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207</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208</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209</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tKD+AifUo1TLWBbAdj8CRTmPo1WZBml0Pm+qZ1rdNNYkUlq8+HE3bScs4jC7UpklFpc0twvFK0YRkNzkPnrJag==" saltValue="WVe3e7Z7IbYolLZsNll4Xg=="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3" priority="1" operator="equal">
      <formula>0</formula>
    </cfRule>
  </conditionalFormatting>
  <conditionalFormatting sqref="C36:Z57">
    <cfRule type="cellIs" dxfId="72"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4AE9004D-487D-4403-9DEB-BB94657FAD9C}"/>
    <dataValidation type="list" showInputMessage="1" showErrorMessage="1" prompt="Si la facture ne reprend QUE les prestations liées à la subvention  dont question et mentionnée en E3, sélectionner &quot;NON&quot;" sqref="C12" xr:uid="{42B994D8-BB79-48E9-870A-654CDFA7DF31}">
      <formula1>$AC$12:$AC$13</formula1>
    </dataValidation>
    <dataValidation type="list" showInputMessage="1" showErrorMessage="1" sqref="B16" xr:uid="{F062E4DB-AF89-47DF-A325-26A105B256C2}">
      <formula1>$AB$1:$AB$2</formula1>
    </dataValidation>
  </dataValidations>
  <hyperlinks>
    <hyperlink ref="A12" location="'1B Tableau financier'!A630" display="'1B Tableau financier'!A630" xr:uid="{612EE843-4E90-4B7F-8376-D07E55FD951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6A5EF-7061-4D9F-B7F4-529BEFD57EDE}">
  <sheetPr codeName="Feuil2">
    <pageSetUpPr fitToPage="1"/>
  </sheetPr>
  <dimension ref="A1:HC2523"/>
  <sheetViews>
    <sheetView zoomScale="90" zoomScaleNormal="90" workbookViewId="0">
      <selection activeCell="F25" sqref="F25"/>
    </sheetView>
  </sheetViews>
  <sheetFormatPr baseColWidth="10" defaultColWidth="11.42578125" defaultRowHeight="12.75" outlineLevelCol="1"/>
  <cols>
    <col min="1" max="1" width="6.42578125" style="25" customWidth="1"/>
    <col min="2" max="2" width="13.7109375" style="8" customWidth="1"/>
    <col min="3" max="3" width="18.85546875" style="4" customWidth="1"/>
    <col min="4" max="4" width="11.5703125" style="4" customWidth="1"/>
    <col min="5" max="5" width="12.42578125" style="3" customWidth="1"/>
    <col min="6" max="6" width="13.140625" style="9" customWidth="1"/>
    <col min="7" max="7" width="13.85546875" style="9" customWidth="1"/>
    <col min="8" max="8" width="11.7109375" style="9" customWidth="1"/>
    <col min="9" max="9" width="12.28515625" style="9" customWidth="1"/>
    <col min="10" max="10" width="11.28515625" style="3" customWidth="1"/>
    <col min="11" max="11" width="11" style="14" customWidth="1"/>
    <col min="12" max="12" width="8.85546875" style="14" customWidth="1"/>
    <col min="13" max="13" width="10.7109375" style="14" customWidth="1"/>
    <col min="14" max="14" width="10.85546875" style="17" bestFit="1" customWidth="1"/>
    <col min="15" max="22" width="10.85546875" style="17" hidden="1" customWidth="1" outlineLevel="1"/>
    <col min="23" max="36" width="9.42578125" style="17" hidden="1" customWidth="1" outlineLevel="1"/>
    <col min="37" max="37" width="11.42578125" style="17" customWidth="1" collapsed="1"/>
    <col min="38" max="38" width="11.28515625" style="17" customWidth="1"/>
    <col min="39" max="39" width="9.85546875" style="17" bestFit="1" customWidth="1"/>
    <col min="40" max="40" width="9.5703125" style="17" customWidth="1"/>
    <col min="41" max="41" width="15.42578125" style="34" bestFit="1" customWidth="1"/>
    <col min="42" max="45" width="14.42578125" style="34" customWidth="1"/>
    <col min="46" max="46" width="37.28515625" style="4" bestFit="1" customWidth="1"/>
    <col min="47" max="47" width="21.7109375" style="4" customWidth="1"/>
    <col min="48" max="52" width="11.42578125" style="824"/>
    <col min="53" max="53" width="11.42578125" style="767"/>
    <col min="54" max="54" width="0" style="767" hidden="1" customWidth="1"/>
    <col min="55" max="55" width="11.7109375" style="767" hidden="1" customWidth="1"/>
    <col min="56" max="211" width="11.42578125" style="767"/>
    <col min="212" max="16384" width="11.42578125" style="4"/>
  </cols>
  <sheetData>
    <row r="1" spans="1:211" s="10" customFormat="1" ht="15.75">
      <c r="G1" s="23" t="s">
        <v>29</v>
      </c>
      <c r="H1" s="23"/>
      <c r="I1" s="23"/>
      <c r="J1" s="18"/>
      <c r="K1" s="703" t="str">
        <f>FICHE!B7</f>
        <v>Nom</v>
      </c>
      <c r="L1" s="94"/>
      <c r="M1" s="94"/>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P1" s="78"/>
      <c r="AQ1" s="78"/>
      <c r="AR1" s="29"/>
      <c r="AS1" s="29"/>
      <c r="AT1" s="30"/>
      <c r="AU1" s="30"/>
      <c r="AV1" s="900" t="s">
        <v>432</v>
      </c>
      <c r="AW1" s="901"/>
      <c r="AX1" s="901"/>
      <c r="AY1" s="901"/>
      <c r="AZ1" s="901"/>
      <c r="BA1" s="768"/>
      <c r="BB1" s="768"/>
      <c r="BC1" s="769" t="s">
        <v>275</v>
      </c>
      <c r="BD1" s="768"/>
      <c r="BE1" s="768"/>
      <c r="BF1" s="768"/>
      <c r="BG1" s="768"/>
      <c r="BH1" s="768"/>
      <c r="BI1" s="768"/>
      <c r="BJ1" s="768"/>
      <c r="BK1" s="768"/>
      <c r="BL1" s="768"/>
      <c r="BM1" s="768"/>
      <c r="BN1" s="768"/>
      <c r="BO1" s="768"/>
      <c r="BP1" s="768"/>
      <c r="BQ1" s="768"/>
      <c r="BR1" s="768"/>
      <c r="BS1" s="768"/>
      <c r="BT1" s="768"/>
      <c r="BU1" s="768"/>
      <c r="BV1" s="768"/>
      <c r="BW1" s="768"/>
      <c r="BX1" s="768"/>
      <c r="BY1" s="768"/>
      <c r="BZ1" s="768"/>
      <c r="CA1" s="768"/>
      <c r="CB1" s="768"/>
      <c r="CC1" s="768"/>
      <c r="CD1" s="768"/>
      <c r="CE1" s="768"/>
      <c r="CF1" s="768"/>
      <c r="CG1" s="768"/>
      <c r="CH1" s="768"/>
      <c r="CI1" s="768"/>
      <c r="CJ1" s="768"/>
      <c r="CK1" s="768"/>
      <c r="CL1" s="768"/>
      <c r="CM1" s="768"/>
      <c r="CN1" s="768"/>
      <c r="CO1" s="768"/>
      <c r="CP1" s="768"/>
      <c r="CQ1" s="768"/>
      <c r="CR1" s="768"/>
      <c r="CS1" s="768"/>
      <c r="CT1" s="768"/>
      <c r="CU1" s="768"/>
      <c r="CV1" s="768"/>
      <c r="CW1" s="768"/>
      <c r="CX1" s="768"/>
      <c r="CY1" s="768"/>
      <c r="CZ1" s="768"/>
      <c r="DA1" s="768"/>
      <c r="DB1" s="768"/>
      <c r="DC1" s="768"/>
      <c r="DD1" s="768"/>
      <c r="DE1" s="768"/>
      <c r="DF1" s="768"/>
      <c r="DG1" s="768"/>
      <c r="DH1" s="768"/>
      <c r="DI1" s="768"/>
      <c r="DJ1" s="768"/>
      <c r="DK1" s="768"/>
      <c r="DL1" s="768"/>
      <c r="DM1" s="768"/>
      <c r="DN1" s="768"/>
      <c r="DO1" s="768"/>
      <c r="DP1" s="768"/>
      <c r="DQ1" s="768"/>
      <c r="DR1" s="768"/>
      <c r="DS1" s="768"/>
      <c r="DT1" s="768"/>
      <c r="DU1" s="768"/>
      <c r="DV1" s="768"/>
      <c r="DW1" s="768"/>
      <c r="DX1" s="768"/>
      <c r="DY1" s="768"/>
      <c r="DZ1" s="768"/>
      <c r="EA1" s="768"/>
      <c r="EB1" s="768"/>
      <c r="EC1" s="768"/>
      <c r="ED1" s="768"/>
      <c r="EE1" s="768"/>
      <c r="EF1" s="768"/>
      <c r="EG1" s="768"/>
      <c r="EH1" s="768"/>
      <c r="EI1" s="768"/>
      <c r="EJ1" s="768"/>
      <c r="EK1" s="768"/>
      <c r="EL1" s="768"/>
      <c r="EM1" s="768"/>
      <c r="EN1" s="768"/>
      <c r="EO1" s="768"/>
      <c r="EP1" s="768"/>
      <c r="EQ1" s="768"/>
      <c r="ER1" s="768"/>
      <c r="ES1" s="768"/>
      <c r="ET1" s="768"/>
      <c r="EU1" s="768"/>
      <c r="EV1" s="768"/>
      <c r="EW1" s="768"/>
      <c r="EX1" s="768"/>
      <c r="EY1" s="768"/>
      <c r="EZ1" s="768"/>
      <c r="FA1" s="768"/>
      <c r="FB1" s="768"/>
      <c r="FC1" s="768"/>
      <c r="FD1" s="768"/>
      <c r="FE1" s="768"/>
      <c r="FF1" s="768"/>
      <c r="FG1" s="768"/>
      <c r="FH1" s="768"/>
      <c r="FI1" s="768"/>
      <c r="FJ1" s="768"/>
      <c r="FK1" s="768"/>
      <c r="FL1" s="768"/>
      <c r="FM1" s="768"/>
      <c r="FN1" s="768"/>
      <c r="FO1" s="768"/>
      <c r="FP1" s="768"/>
      <c r="FQ1" s="768"/>
      <c r="FR1" s="768"/>
      <c r="FS1" s="768"/>
      <c r="FT1" s="768"/>
      <c r="FU1" s="768"/>
      <c r="FV1" s="768"/>
      <c r="FW1" s="768"/>
      <c r="FX1" s="768"/>
      <c r="FY1" s="768"/>
      <c r="FZ1" s="768"/>
      <c r="GA1" s="768"/>
      <c r="GB1" s="768"/>
      <c r="GC1" s="768"/>
      <c r="GD1" s="768"/>
      <c r="GE1" s="768"/>
      <c r="GF1" s="768"/>
      <c r="GG1" s="768"/>
      <c r="GH1" s="768"/>
      <c r="GI1" s="768"/>
      <c r="GJ1" s="768"/>
      <c r="GK1" s="768"/>
      <c r="GL1" s="768"/>
      <c r="GM1" s="768"/>
      <c r="GN1" s="768"/>
      <c r="GO1" s="768"/>
      <c r="GP1" s="768"/>
      <c r="GQ1" s="768"/>
      <c r="GR1" s="768"/>
      <c r="GS1" s="768"/>
      <c r="GT1" s="768"/>
      <c r="GU1" s="768"/>
      <c r="GV1" s="768"/>
      <c r="GW1" s="768"/>
      <c r="GX1" s="768"/>
      <c r="GY1" s="768"/>
      <c r="GZ1" s="768"/>
      <c r="HA1" s="768"/>
      <c r="HB1" s="768"/>
      <c r="HC1" s="768"/>
    </row>
    <row r="2" spans="1:211" s="10" customFormat="1" ht="15.75">
      <c r="C2"/>
      <c r="G2" s="23" t="s">
        <v>363</v>
      </c>
      <c r="H2" s="23"/>
      <c r="I2" s="23"/>
      <c r="J2" s="18"/>
      <c r="K2" s="718" t="str">
        <f>FICHE!C9</f>
        <v>Pôle</v>
      </c>
      <c r="L2" s="719"/>
      <c r="M2" s="739" t="s">
        <v>386</v>
      </c>
      <c r="N2" s="738">
        <f>FICHE!E9</f>
        <v>1</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P2" s="78"/>
      <c r="AQ2" s="78"/>
      <c r="AR2" s="29"/>
      <c r="AS2" s="29"/>
      <c r="AT2" s="30"/>
      <c r="AU2" s="30"/>
      <c r="AV2" s="902"/>
      <c r="AW2" s="902"/>
      <c r="AX2" s="902"/>
      <c r="AY2" s="902"/>
      <c r="AZ2" s="902"/>
      <c r="BA2" s="768"/>
      <c r="BB2" s="768"/>
      <c r="BC2" s="769" t="s">
        <v>364</v>
      </c>
      <c r="BD2" s="768"/>
      <c r="BE2" s="768"/>
      <c r="BF2" s="768"/>
      <c r="BG2" s="768"/>
      <c r="BH2" s="768"/>
      <c r="BI2" s="768"/>
      <c r="BJ2" s="768"/>
      <c r="BK2" s="768"/>
      <c r="BL2" s="768"/>
      <c r="BM2" s="768"/>
      <c r="BN2" s="768"/>
      <c r="BO2" s="768"/>
      <c r="BP2" s="768"/>
      <c r="BQ2" s="768"/>
      <c r="BR2" s="768"/>
      <c r="BS2" s="768"/>
      <c r="BT2" s="768"/>
      <c r="BU2" s="768"/>
      <c r="BV2" s="768"/>
      <c r="BW2" s="768"/>
      <c r="BX2" s="768"/>
      <c r="BY2" s="768"/>
      <c r="BZ2" s="768"/>
      <c r="CA2" s="768"/>
      <c r="CB2" s="768"/>
      <c r="CC2" s="768"/>
      <c r="CD2" s="768"/>
      <c r="CE2" s="768"/>
      <c r="CF2" s="768"/>
      <c r="CG2" s="768"/>
      <c r="CH2" s="768"/>
      <c r="CI2" s="768"/>
      <c r="CJ2" s="768"/>
      <c r="CK2" s="768"/>
      <c r="CL2" s="768"/>
      <c r="CM2" s="768"/>
      <c r="CN2" s="768"/>
      <c r="CO2" s="768"/>
      <c r="CP2" s="768"/>
      <c r="CQ2" s="768"/>
      <c r="CR2" s="768"/>
      <c r="CS2" s="768"/>
      <c r="CT2" s="768"/>
      <c r="CU2" s="768"/>
      <c r="CV2" s="768"/>
      <c r="CW2" s="768"/>
      <c r="CX2" s="768"/>
      <c r="CY2" s="768"/>
      <c r="CZ2" s="768"/>
      <c r="DA2" s="768"/>
      <c r="DB2" s="768"/>
      <c r="DC2" s="768"/>
      <c r="DD2" s="768"/>
      <c r="DE2" s="768"/>
      <c r="DF2" s="768"/>
      <c r="DG2" s="768"/>
      <c r="DH2" s="768"/>
      <c r="DI2" s="768"/>
      <c r="DJ2" s="768"/>
      <c r="DK2" s="768"/>
      <c r="DL2" s="768"/>
      <c r="DM2" s="768"/>
      <c r="DN2" s="768"/>
      <c r="DO2" s="768"/>
      <c r="DP2" s="768"/>
      <c r="DQ2" s="768"/>
      <c r="DR2" s="768"/>
      <c r="DS2" s="768"/>
      <c r="DT2" s="768"/>
      <c r="DU2" s="768"/>
      <c r="DV2" s="768"/>
      <c r="DW2" s="768"/>
      <c r="DX2" s="768"/>
      <c r="DY2" s="768"/>
      <c r="DZ2" s="768"/>
      <c r="EA2" s="768"/>
      <c r="EB2" s="768"/>
      <c r="EC2" s="768"/>
      <c r="ED2" s="768"/>
      <c r="EE2" s="768"/>
      <c r="EF2" s="768"/>
      <c r="EG2" s="768"/>
      <c r="EH2" s="768"/>
      <c r="EI2" s="768"/>
      <c r="EJ2" s="768"/>
      <c r="EK2" s="768"/>
      <c r="EL2" s="768"/>
      <c r="EM2" s="768"/>
      <c r="EN2" s="768"/>
      <c r="EO2" s="768"/>
      <c r="EP2" s="768"/>
      <c r="EQ2" s="768"/>
      <c r="ER2" s="768"/>
      <c r="ES2" s="768"/>
      <c r="ET2" s="768"/>
      <c r="EU2" s="768"/>
      <c r="EV2" s="768"/>
      <c r="EW2" s="768"/>
      <c r="EX2" s="768"/>
      <c r="EY2" s="768"/>
      <c r="EZ2" s="768"/>
      <c r="FA2" s="768"/>
      <c r="FB2" s="768"/>
      <c r="FC2" s="768"/>
      <c r="FD2" s="768"/>
      <c r="FE2" s="768"/>
      <c r="FF2" s="768"/>
      <c r="FG2" s="768"/>
      <c r="FH2" s="768"/>
      <c r="FI2" s="768"/>
      <c r="FJ2" s="768"/>
      <c r="FK2" s="768"/>
      <c r="FL2" s="768"/>
      <c r="FM2" s="768"/>
      <c r="FN2" s="768"/>
      <c r="FO2" s="768"/>
      <c r="FP2" s="768"/>
      <c r="FQ2" s="768"/>
      <c r="FR2" s="768"/>
      <c r="FS2" s="768"/>
      <c r="FT2" s="768"/>
      <c r="FU2" s="768"/>
      <c r="FV2" s="768"/>
      <c r="FW2" s="768"/>
      <c r="FX2" s="768"/>
      <c r="FY2" s="768"/>
      <c r="FZ2" s="768"/>
      <c r="GA2" s="768"/>
      <c r="GB2" s="768"/>
      <c r="GC2" s="768"/>
      <c r="GD2" s="768"/>
      <c r="GE2" s="768"/>
      <c r="GF2" s="768"/>
      <c r="GG2" s="768"/>
      <c r="GH2" s="768"/>
      <c r="GI2" s="768"/>
      <c r="GJ2" s="768"/>
      <c r="GK2" s="768"/>
      <c r="GL2" s="768"/>
      <c r="GM2" s="768"/>
      <c r="GN2" s="768"/>
      <c r="GO2" s="768"/>
      <c r="GP2" s="768"/>
      <c r="GQ2" s="768"/>
      <c r="GR2" s="768"/>
      <c r="GS2" s="768"/>
      <c r="GT2" s="768"/>
      <c r="GU2" s="768"/>
      <c r="GV2" s="768"/>
      <c r="GW2" s="768"/>
      <c r="GX2" s="768"/>
      <c r="GY2" s="768"/>
      <c r="GZ2" s="768"/>
      <c r="HA2" s="768"/>
      <c r="HB2" s="768"/>
      <c r="HC2" s="768"/>
    </row>
    <row r="3" spans="1:211" s="10" customFormat="1" ht="15.75">
      <c r="G3" s="23" t="s">
        <v>31</v>
      </c>
      <c r="H3" s="23"/>
      <c r="I3" s="23"/>
      <c r="J3" s="18"/>
      <c r="K3" s="1038" t="str">
        <f>FICHE!B8</f>
        <v>BE0</v>
      </c>
      <c r="L3" s="1038"/>
      <c r="M3" s="719"/>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P3" s="78"/>
      <c r="AQ3" s="1035" t="s">
        <v>32</v>
      </c>
      <c r="AR3" s="1036"/>
      <c r="AS3" s="1037"/>
      <c r="AT3" s="15"/>
      <c r="AU3" s="15"/>
      <c r="AV3" s="902"/>
      <c r="AW3" s="902"/>
      <c r="AX3" s="902"/>
      <c r="AY3" s="902"/>
      <c r="AZ3" s="902"/>
      <c r="BA3" s="768"/>
      <c r="BB3" s="768"/>
      <c r="BC3" s="769" t="s">
        <v>33</v>
      </c>
      <c r="BD3" s="768"/>
      <c r="BE3" s="768"/>
      <c r="BF3" s="768"/>
      <c r="BG3" s="768"/>
      <c r="BH3" s="768"/>
      <c r="BI3" s="768"/>
      <c r="BJ3" s="768"/>
      <c r="BK3" s="768"/>
      <c r="BL3" s="768"/>
      <c r="BM3" s="768"/>
      <c r="BN3" s="768"/>
      <c r="BO3" s="768"/>
      <c r="BP3" s="768"/>
      <c r="BQ3" s="768"/>
      <c r="BR3" s="768"/>
      <c r="BS3" s="768"/>
      <c r="BT3" s="768"/>
      <c r="BU3" s="768"/>
      <c r="BV3" s="768"/>
      <c r="BW3" s="768"/>
      <c r="BX3" s="768"/>
      <c r="BY3" s="768"/>
      <c r="BZ3" s="768"/>
      <c r="CA3" s="768"/>
      <c r="CB3" s="768"/>
      <c r="CC3" s="768"/>
      <c r="CD3" s="768"/>
      <c r="CE3" s="768"/>
      <c r="CF3" s="768"/>
      <c r="CG3" s="768"/>
      <c r="CH3" s="768"/>
      <c r="CI3" s="768"/>
      <c r="CJ3" s="768"/>
      <c r="CK3" s="768"/>
      <c r="CL3" s="768"/>
      <c r="CM3" s="768"/>
      <c r="CN3" s="768"/>
      <c r="CO3" s="768"/>
      <c r="CP3" s="768"/>
      <c r="CQ3" s="768"/>
      <c r="CR3" s="768"/>
      <c r="CS3" s="768"/>
      <c r="CT3" s="768"/>
      <c r="CU3" s="768"/>
      <c r="CV3" s="768"/>
      <c r="CW3" s="768"/>
      <c r="CX3" s="768"/>
      <c r="CY3" s="768"/>
      <c r="CZ3" s="768"/>
      <c r="DA3" s="768"/>
      <c r="DB3" s="768"/>
      <c r="DC3" s="768"/>
      <c r="DD3" s="768"/>
      <c r="DE3" s="768"/>
      <c r="DF3" s="768"/>
      <c r="DG3" s="768"/>
      <c r="DH3" s="768"/>
      <c r="DI3" s="768"/>
      <c r="DJ3" s="768"/>
      <c r="DK3" s="768"/>
      <c r="DL3" s="768"/>
      <c r="DM3" s="768"/>
      <c r="DN3" s="768"/>
      <c r="DO3" s="768"/>
      <c r="DP3" s="768"/>
      <c r="DQ3" s="768"/>
      <c r="DR3" s="768"/>
      <c r="DS3" s="768"/>
      <c r="DT3" s="768"/>
      <c r="DU3" s="768"/>
      <c r="DV3" s="768"/>
      <c r="DW3" s="768"/>
      <c r="DX3" s="768"/>
      <c r="DY3" s="768"/>
      <c r="DZ3" s="768"/>
      <c r="EA3" s="768"/>
      <c r="EB3" s="768"/>
      <c r="EC3" s="768"/>
      <c r="ED3" s="768"/>
      <c r="EE3" s="768"/>
      <c r="EF3" s="768"/>
      <c r="EG3" s="768"/>
      <c r="EH3" s="768"/>
      <c r="EI3" s="768"/>
      <c r="EJ3" s="768"/>
      <c r="EK3" s="768"/>
      <c r="EL3" s="768"/>
      <c r="EM3" s="768"/>
      <c r="EN3" s="768"/>
      <c r="EO3" s="768"/>
      <c r="EP3" s="768"/>
      <c r="EQ3" s="768"/>
      <c r="ER3" s="768"/>
      <c r="ES3" s="768"/>
      <c r="ET3" s="768"/>
      <c r="EU3" s="768"/>
      <c r="EV3" s="768"/>
      <c r="EW3" s="768"/>
      <c r="EX3" s="768"/>
      <c r="EY3" s="768"/>
      <c r="EZ3" s="768"/>
      <c r="FA3" s="768"/>
      <c r="FB3" s="768"/>
      <c r="FC3" s="768"/>
      <c r="FD3" s="768"/>
      <c r="FE3" s="768"/>
      <c r="FF3" s="768"/>
      <c r="FG3" s="768"/>
      <c r="FH3" s="768"/>
      <c r="FI3" s="768"/>
      <c r="FJ3" s="768"/>
      <c r="FK3" s="768"/>
      <c r="FL3" s="768"/>
      <c r="FM3" s="768"/>
      <c r="FN3" s="768"/>
      <c r="FO3" s="768"/>
      <c r="FP3" s="768"/>
      <c r="FQ3" s="768"/>
      <c r="FR3" s="768"/>
      <c r="FS3" s="768"/>
      <c r="FT3" s="768"/>
      <c r="FU3" s="768"/>
      <c r="FV3" s="768"/>
      <c r="FW3" s="768"/>
      <c r="FX3" s="768"/>
      <c r="FY3" s="768"/>
      <c r="FZ3" s="768"/>
      <c r="GA3" s="768"/>
      <c r="GB3" s="768"/>
      <c r="GC3" s="768"/>
      <c r="GD3" s="768"/>
      <c r="GE3" s="768"/>
      <c r="GF3" s="768"/>
      <c r="GG3" s="768"/>
      <c r="GH3" s="768"/>
      <c r="GI3" s="768"/>
      <c r="GJ3" s="768"/>
      <c r="GK3" s="768"/>
      <c r="GL3" s="768"/>
      <c r="GM3" s="768"/>
      <c r="GN3" s="768"/>
      <c r="GO3" s="768"/>
      <c r="GP3" s="768"/>
      <c r="GQ3" s="768"/>
      <c r="GR3" s="768"/>
      <c r="GS3" s="768"/>
      <c r="GT3" s="768"/>
      <c r="GU3" s="768"/>
      <c r="GV3" s="768"/>
      <c r="GW3" s="768"/>
      <c r="GX3" s="768"/>
      <c r="GY3" s="768"/>
      <c r="GZ3" s="768"/>
      <c r="HA3" s="768"/>
      <c r="HB3" s="768"/>
      <c r="HC3" s="768"/>
    </row>
    <row r="4" spans="1:211" s="10" customFormat="1" ht="34.5" customHeight="1">
      <c r="C4" s="1083" t="s">
        <v>34</v>
      </c>
      <c r="D4" s="1083"/>
      <c r="E4" s="1083"/>
      <c r="F4" s="1083"/>
      <c r="G4" s="233" t="s">
        <v>35</v>
      </c>
      <c r="H4" s="233"/>
      <c r="I4" s="233"/>
      <c r="J4" s="234"/>
      <c r="K4" s="705" t="str">
        <f>FICHE!B10</f>
        <v>Reprendre référence complète de l'arrêté de subvention [Exemple: XX/nnnnnn/n°BCE/Dénomination opérateur/Intitulé du projet]</v>
      </c>
      <c r="L4" s="705"/>
      <c r="M4" s="705"/>
      <c r="N4" s="706"/>
      <c r="O4" s="706"/>
      <c r="P4" s="706"/>
      <c r="Q4" s="706"/>
      <c r="R4" s="706"/>
      <c r="S4" s="706"/>
      <c r="T4" s="706"/>
      <c r="U4" s="706"/>
      <c r="V4" s="706"/>
      <c r="W4" s="706"/>
      <c r="X4" s="706"/>
      <c r="Y4" s="706"/>
      <c r="Z4" s="706"/>
      <c r="AA4" s="706"/>
      <c r="AB4" s="706"/>
      <c r="AC4" s="706"/>
      <c r="AD4" s="706"/>
      <c r="AE4" s="706"/>
      <c r="AF4" s="706"/>
      <c r="AG4" s="706"/>
      <c r="AH4" s="706"/>
      <c r="AI4" s="706"/>
      <c r="AJ4" s="706"/>
      <c r="AK4" s="706"/>
      <c r="AL4" s="706"/>
      <c r="AM4" s="706"/>
      <c r="AN4" s="706"/>
      <c r="AO4" s="18"/>
      <c r="AP4" s="32"/>
      <c r="AQ4" s="516" t="s">
        <v>36</v>
      </c>
      <c r="AR4" s="517"/>
      <c r="AS4" s="518"/>
      <c r="AT4" s="15"/>
      <c r="AU4" s="15"/>
      <c r="AV4" s="902"/>
      <c r="AW4" s="902"/>
      <c r="AX4" s="902"/>
      <c r="AY4" s="902"/>
      <c r="AZ4" s="902"/>
      <c r="BA4" s="768"/>
      <c r="BB4" s="768"/>
      <c r="BC4" s="769" t="s">
        <v>365</v>
      </c>
      <c r="BD4" s="768"/>
      <c r="BE4" s="768"/>
      <c r="BF4" s="768"/>
      <c r="BG4" s="768"/>
      <c r="BH4" s="768"/>
      <c r="BI4" s="768"/>
      <c r="BJ4" s="768"/>
      <c r="BK4" s="768"/>
      <c r="BL4" s="768"/>
      <c r="BM4" s="768"/>
      <c r="BN4" s="768"/>
      <c r="BO4" s="768"/>
      <c r="BP4" s="768"/>
      <c r="BQ4" s="768"/>
      <c r="BR4" s="768"/>
      <c r="BS4" s="768"/>
      <c r="BT4" s="768"/>
      <c r="BU4" s="768"/>
      <c r="BV4" s="768"/>
      <c r="BW4" s="768"/>
      <c r="BX4" s="768"/>
      <c r="BY4" s="768"/>
      <c r="BZ4" s="768"/>
      <c r="CA4" s="768"/>
      <c r="CB4" s="768"/>
      <c r="CC4" s="768"/>
      <c r="CD4" s="768"/>
      <c r="CE4" s="768"/>
      <c r="CF4" s="768"/>
      <c r="CG4" s="768"/>
      <c r="CH4" s="768"/>
      <c r="CI4" s="768"/>
      <c r="CJ4" s="768"/>
      <c r="CK4" s="768"/>
      <c r="CL4" s="768"/>
      <c r="CM4" s="768"/>
      <c r="CN4" s="768"/>
      <c r="CO4" s="768"/>
      <c r="CP4" s="768"/>
      <c r="CQ4" s="768"/>
      <c r="CR4" s="768"/>
      <c r="CS4" s="768"/>
      <c r="CT4" s="768"/>
      <c r="CU4" s="768"/>
      <c r="CV4" s="768"/>
      <c r="CW4" s="768"/>
      <c r="CX4" s="768"/>
      <c r="CY4" s="768"/>
      <c r="CZ4" s="768"/>
      <c r="DA4" s="768"/>
      <c r="DB4" s="768"/>
      <c r="DC4" s="768"/>
      <c r="DD4" s="768"/>
      <c r="DE4" s="768"/>
      <c r="DF4" s="768"/>
      <c r="DG4" s="768"/>
      <c r="DH4" s="768"/>
      <c r="DI4" s="768"/>
      <c r="DJ4" s="768"/>
      <c r="DK4" s="768"/>
      <c r="DL4" s="768"/>
      <c r="DM4" s="768"/>
      <c r="DN4" s="768"/>
      <c r="DO4" s="768"/>
      <c r="DP4" s="768"/>
      <c r="DQ4" s="768"/>
      <c r="DR4" s="768"/>
      <c r="DS4" s="768"/>
      <c r="DT4" s="768"/>
      <c r="DU4" s="768"/>
      <c r="DV4" s="768"/>
      <c r="DW4" s="768"/>
      <c r="DX4" s="768"/>
      <c r="DY4" s="768"/>
      <c r="DZ4" s="768"/>
      <c r="EA4" s="768"/>
      <c r="EB4" s="768"/>
      <c r="EC4" s="768"/>
      <c r="ED4" s="768"/>
      <c r="EE4" s="768"/>
      <c r="EF4" s="768"/>
      <c r="EG4" s="768"/>
      <c r="EH4" s="768"/>
      <c r="EI4" s="768"/>
      <c r="EJ4" s="768"/>
      <c r="EK4" s="768"/>
      <c r="EL4" s="768"/>
      <c r="EM4" s="768"/>
      <c r="EN4" s="768"/>
      <c r="EO4" s="768"/>
      <c r="EP4" s="768"/>
      <c r="EQ4" s="768"/>
      <c r="ER4" s="768"/>
      <c r="ES4" s="768"/>
      <c r="ET4" s="768"/>
      <c r="EU4" s="768"/>
      <c r="EV4" s="768"/>
      <c r="EW4" s="768"/>
      <c r="EX4" s="768"/>
      <c r="EY4" s="768"/>
      <c r="EZ4" s="768"/>
      <c r="FA4" s="768"/>
      <c r="FB4" s="768"/>
      <c r="FC4" s="768"/>
      <c r="FD4" s="768"/>
      <c r="FE4" s="768"/>
      <c r="FF4" s="768"/>
      <c r="FG4" s="768"/>
      <c r="FH4" s="768"/>
      <c r="FI4" s="768"/>
      <c r="FJ4" s="768"/>
      <c r="FK4" s="768"/>
      <c r="FL4" s="768"/>
      <c r="FM4" s="768"/>
      <c r="FN4" s="768"/>
      <c r="FO4" s="768"/>
      <c r="FP4" s="768"/>
      <c r="FQ4" s="768"/>
      <c r="FR4" s="768"/>
      <c r="FS4" s="768"/>
      <c r="FT4" s="768"/>
      <c r="FU4" s="768"/>
      <c r="FV4" s="768"/>
      <c r="FW4" s="768"/>
      <c r="FX4" s="768"/>
      <c r="FY4" s="768"/>
      <c r="FZ4" s="768"/>
      <c r="GA4" s="768"/>
      <c r="GB4" s="768"/>
      <c r="GC4" s="768"/>
      <c r="GD4" s="768"/>
      <c r="GE4" s="768"/>
      <c r="GF4" s="768"/>
      <c r="GG4" s="768"/>
      <c r="GH4" s="768"/>
      <c r="GI4" s="768"/>
      <c r="GJ4" s="768"/>
      <c r="GK4" s="768"/>
      <c r="GL4" s="768"/>
      <c r="GM4" s="768"/>
      <c r="GN4" s="768"/>
      <c r="GO4" s="768"/>
      <c r="GP4" s="768"/>
      <c r="GQ4" s="768"/>
      <c r="GR4" s="768"/>
      <c r="GS4" s="768"/>
      <c r="GT4" s="768"/>
      <c r="GU4" s="768"/>
      <c r="GV4" s="768"/>
      <c r="GW4" s="768"/>
      <c r="GX4" s="768"/>
      <c r="GY4" s="768"/>
      <c r="GZ4" s="768"/>
      <c r="HA4" s="768"/>
      <c r="HB4" s="768"/>
      <c r="HC4" s="768"/>
    </row>
    <row r="5" spans="1:211" s="10" customFormat="1" ht="15.75">
      <c r="F5" s="23"/>
      <c r="G5" s="23" t="s">
        <v>38</v>
      </c>
      <c r="H5" s="23"/>
      <c r="I5" s="23"/>
      <c r="J5" s="44" t="s">
        <v>39</v>
      </c>
      <c r="K5" s="704">
        <f>FICHE!C31</f>
        <v>44927</v>
      </c>
      <c r="L5" s="720" t="s">
        <v>40</v>
      </c>
      <c r="M5" s="704">
        <f>FICHE!E31</f>
        <v>45657</v>
      </c>
      <c r="O5" s="44"/>
      <c r="P5" s="44"/>
      <c r="Q5" s="44"/>
      <c r="R5" s="44"/>
      <c r="S5" s="44"/>
      <c r="T5" s="44"/>
      <c r="U5" s="44"/>
      <c r="V5" s="44"/>
      <c r="W5" s="44"/>
      <c r="X5" s="44"/>
      <c r="Y5" s="44"/>
      <c r="Z5" s="44"/>
      <c r="AA5" s="44"/>
      <c r="AB5" s="44"/>
      <c r="AC5" s="44"/>
      <c r="AD5" s="44"/>
      <c r="AE5" s="44"/>
      <c r="AF5" s="44"/>
      <c r="AG5" s="44"/>
      <c r="AH5" s="44"/>
      <c r="AI5" s="44"/>
      <c r="AJ5" s="44"/>
      <c r="AK5" s="481"/>
      <c r="AL5" s="11"/>
      <c r="AM5" s="11"/>
      <c r="AN5" s="11"/>
      <c r="AO5" s="18"/>
      <c r="AP5" s="32"/>
      <c r="AQ5" s="1100" t="s">
        <v>41</v>
      </c>
      <c r="AR5" s="1101"/>
      <c r="AS5" s="1102"/>
      <c r="AT5" s="15"/>
      <c r="AU5" s="15"/>
      <c r="AV5" s="902"/>
      <c r="AW5" s="902"/>
      <c r="AX5" s="902"/>
      <c r="AY5" s="902"/>
      <c r="AZ5" s="902"/>
      <c r="BA5" s="768"/>
      <c r="BB5" s="768"/>
      <c r="BC5" s="769" t="s">
        <v>37</v>
      </c>
      <c r="BD5" s="768"/>
      <c r="BE5" s="768"/>
      <c r="BF5" s="768"/>
      <c r="BG5" s="768"/>
      <c r="BH5" s="768"/>
      <c r="BI5" s="768"/>
      <c r="BJ5" s="768"/>
      <c r="BK5" s="768"/>
      <c r="BL5" s="768"/>
      <c r="BM5" s="768"/>
      <c r="BN5" s="768"/>
      <c r="BO5" s="768"/>
      <c r="BP5" s="768"/>
      <c r="BQ5" s="768"/>
      <c r="BR5" s="768"/>
      <c r="BS5" s="768"/>
      <c r="BT5" s="768"/>
      <c r="BU5" s="768"/>
      <c r="BV5" s="768"/>
      <c r="BW5" s="768"/>
      <c r="BX5" s="768"/>
      <c r="BY5" s="768"/>
      <c r="BZ5" s="768"/>
      <c r="CA5" s="768"/>
      <c r="CB5" s="768"/>
      <c r="CC5" s="768"/>
      <c r="CD5" s="768"/>
      <c r="CE5" s="768"/>
      <c r="CF5" s="768"/>
      <c r="CG5" s="768"/>
      <c r="CH5" s="768"/>
      <c r="CI5" s="768"/>
      <c r="CJ5" s="768"/>
      <c r="CK5" s="768"/>
      <c r="CL5" s="768"/>
      <c r="CM5" s="768"/>
      <c r="CN5" s="768"/>
      <c r="CO5" s="768"/>
      <c r="CP5" s="768"/>
      <c r="CQ5" s="768"/>
      <c r="CR5" s="768"/>
      <c r="CS5" s="768"/>
      <c r="CT5" s="768"/>
      <c r="CU5" s="768"/>
      <c r="CV5" s="768"/>
      <c r="CW5" s="768"/>
      <c r="CX5" s="768"/>
      <c r="CY5" s="768"/>
      <c r="CZ5" s="768"/>
      <c r="DA5" s="768"/>
      <c r="DB5" s="768"/>
      <c r="DC5" s="768"/>
      <c r="DD5" s="768"/>
      <c r="DE5" s="768"/>
      <c r="DF5" s="768"/>
      <c r="DG5" s="768"/>
      <c r="DH5" s="768"/>
      <c r="DI5" s="768"/>
      <c r="DJ5" s="768"/>
      <c r="DK5" s="768"/>
      <c r="DL5" s="768"/>
      <c r="DM5" s="768"/>
      <c r="DN5" s="768"/>
      <c r="DO5" s="768"/>
      <c r="DP5" s="768"/>
      <c r="DQ5" s="768"/>
      <c r="DR5" s="768"/>
      <c r="DS5" s="768"/>
      <c r="DT5" s="768"/>
      <c r="DU5" s="768"/>
      <c r="DV5" s="768"/>
      <c r="DW5" s="768"/>
      <c r="DX5" s="768"/>
      <c r="DY5" s="768"/>
      <c r="DZ5" s="768"/>
      <c r="EA5" s="768"/>
      <c r="EB5" s="768"/>
      <c r="EC5" s="768"/>
      <c r="ED5" s="768"/>
      <c r="EE5" s="768"/>
      <c r="EF5" s="768"/>
      <c r="EG5" s="768"/>
      <c r="EH5" s="768"/>
      <c r="EI5" s="768"/>
      <c r="EJ5" s="768"/>
      <c r="EK5" s="768"/>
      <c r="EL5" s="768"/>
      <c r="EM5" s="768"/>
      <c r="EN5" s="768"/>
      <c r="EO5" s="768"/>
      <c r="EP5" s="768"/>
      <c r="EQ5" s="768"/>
      <c r="ER5" s="768"/>
      <c r="ES5" s="768"/>
      <c r="ET5" s="768"/>
      <c r="EU5" s="768"/>
      <c r="EV5" s="768"/>
      <c r="EW5" s="768"/>
      <c r="EX5" s="768"/>
      <c r="EY5" s="768"/>
      <c r="EZ5" s="768"/>
      <c r="FA5" s="768"/>
      <c r="FB5" s="768"/>
      <c r="FC5" s="768"/>
      <c r="FD5" s="768"/>
      <c r="FE5" s="768"/>
      <c r="FF5" s="768"/>
      <c r="FG5" s="768"/>
      <c r="FH5" s="768"/>
      <c r="FI5" s="768"/>
      <c r="FJ5" s="768"/>
      <c r="FK5" s="768"/>
      <c r="FL5" s="768"/>
      <c r="FM5" s="768"/>
      <c r="FN5" s="768"/>
      <c r="FO5" s="768"/>
      <c r="FP5" s="768"/>
      <c r="FQ5" s="768"/>
      <c r="FR5" s="768"/>
      <c r="FS5" s="768"/>
      <c r="FT5" s="768"/>
      <c r="FU5" s="768"/>
      <c r="FV5" s="768"/>
      <c r="FW5" s="768"/>
      <c r="FX5" s="768"/>
      <c r="FY5" s="768"/>
      <c r="FZ5" s="768"/>
      <c r="GA5" s="768"/>
      <c r="GB5" s="768"/>
      <c r="GC5" s="768"/>
      <c r="GD5" s="768"/>
      <c r="GE5" s="768"/>
      <c r="GF5" s="768"/>
      <c r="GG5" s="768"/>
      <c r="GH5" s="768"/>
      <c r="GI5" s="768"/>
      <c r="GJ5" s="768"/>
      <c r="GK5" s="768"/>
      <c r="GL5" s="768"/>
      <c r="GM5" s="768"/>
      <c r="GN5" s="768"/>
      <c r="GO5" s="768"/>
      <c r="GP5" s="768"/>
      <c r="GQ5" s="768"/>
      <c r="GR5" s="768"/>
      <c r="GS5" s="768"/>
      <c r="GT5" s="768"/>
      <c r="GU5" s="768"/>
      <c r="GV5" s="768"/>
      <c r="GW5" s="768"/>
      <c r="GX5" s="768"/>
      <c r="GY5" s="768"/>
      <c r="GZ5" s="768"/>
      <c r="HA5" s="768"/>
      <c r="HB5" s="768"/>
      <c r="HC5" s="768"/>
    </row>
    <row r="6" spans="1:211" s="10" customFormat="1" ht="15.75">
      <c r="F6" s="23"/>
      <c r="J6" s="18"/>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8"/>
      <c r="AP6" s="32"/>
      <c r="AQ6" s="1100" t="s">
        <v>43</v>
      </c>
      <c r="AR6" s="1101"/>
      <c r="AS6" s="1102"/>
      <c r="AT6" s="15"/>
      <c r="AU6" s="15"/>
      <c r="AV6" s="902"/>
      <c r="AW6" s="902"/>
      <c r="AX6" s="902"/>
      <c r="AY6" s="902"/>
      <c r="AZ6" s="902"/>
      <c r="BA6" s="768"/>
      <c r="BB6" s="770">
        <v>1</v>
      </c>
      <c r="BC6" s="769" t="s">
        <v>42</v>
      </c>
      <c r="BD6" s="768"/>
      <c r="BE6" s="768"/>
      <c r="BF6" s="768"/>
      <c r="BG6" s="768"/>
      <c r="BH6" s="768"/>
      <c r="BI6" s="768"/>
      <c r="BJ6" s="768"/>
      <c r="BK6" s="768"/>
      <c r="BL6" s="768"/>
      <c r="BM6" s="768"/>
      <c r="BN6" s="768"/>
      <c r="BO6" s="768"/>
      <c r="BP6" s="768"/>
      <c r="BQ6" s="768"/>
      <c r="BR6" s="768"/>
      <c r="BS6" s="768"/>
      <c r="BT6" s="768"/>
      <c r="BU6" s="768"/>
      <c r="BV6" s="768"/>
      <c r="BW6" s="768"/>
      <c r="BX6" s="768"/>
      <c r="BY6" s="768"/>
      <c r="BZ6" s="768"/>
      <c r="CA6" s="768"/>
      <c r="CB6" s="768"/>
      <c r="CC6" s="768"/>
      <c r="CD6" s="768"/>
      <c r="CE6" s="768"/>
      <c r="CF6" s="768"/>
      <c r="CG6" s="768"/>
      <c r="CH6" s="768"/>
      <c r="CI6" s="768"/>
      <c r="CJ6" s="768"/>
      <c r="CK6" s="768"/>
      <c r="CL6" s="768"/>
      <c r="CM6" s="768"/>
      <c r="CN6" s="768"/>
      <c r="CO6" s="768"/>
      <c r="CP6" s="768"/>
      <c r="CQ6" s="768"/>
      <c r="CR6" s="768"/>
      <c r="CS6" s="768"/>
      <c r="CT6" s="768"/>
      <c r="CU6" s="768"/>
      <c r="CV6" s="768"/>
      <c r="CW6" s="768"/>
      <c r="CX6" s="768"/>
      <c r="CY6" s="768"/>
      <c r="CZ6" s="768"/>
      <c r="DA6" s="768"/>
      <c r="DB6" s="768"/>
      <c r="DC6" s="768"/>
      <c r="DD6" s="768"/>
      <c r="DE6" s="768"/>
      <c r="DF6" s="768"/>
      <c r="DG6" s="768"/>
      <c r="DH6" s="768"/>
      <c r="DI6" s="768"/>
      <c r="DJ6" s="768"/>
      <c r="DK6" s="768"/>
      <c r="DL6" s="768"/>
      <c r="DM6" s="768"/>
      <c r="DN6" s="768"/>
      <c r="DO6" s="768"/>
      <c r="DP6" s="768"/>
      <c r="DQ6" s="768"/>
      <c r="DR6" s="768"/>
      <c r="DS6" s="768"/>
      <c r="DT6" s="768"/>
      <c r="DU6" s="768"/>
      <c r="DV6" s="768"/>
      <c r="DW6" s="768"/>
      <c r="DX6" s="768"/>
      <c r="DY6" s="768"/>
      <c r="DZ6" s="768"/>
      <c r="EA6" s="768"/>
      <c r="EB6" s="768"/>
      <c r="EC6" s="768"/>
      <c r="ED6" s="768"/>
      <c r="EE6" s="768"/>
      <c r="EF6" s="768"/>
      <c r="EG6" s="768"/>
      <c r="EH6" s="768"/>
      <c r="EI6" s="768"/>
      <c r="EJ6" s="768"/>
      <c r="EK6" s="768"/>
      <c r="EL6" s="768"/>
      <c r="EM6" s="768"/>
      <c r="EN6" s="768"/>
      <c r="EO6" s="768"/>
      <c r="EP6" s="768"/>
      <c r="EQ6" s="768"/>
      <c r="ER6" s="768"/>
      <c r="ES6" s="768"/>
      <c r="ET6" s="768"/>
      <c r="EU6" s="768"/>
      <c r="EV6" s="768"/>
      <c r="EW6" s="768"/>
      <c r="EX6" s="768"/>
      <c r="EY6" s="768"/>
      <c r="EZ6" s="768"/>
      <c r="FA6" s="768"/>
      <c r="FB6" s="768"/>
      <c r="FC6" s="768"/>
      <c r="FD6" s="768"/>
      <c r="FE6" s="768"/>
      <c r="FF6" s="768"/>
      <c r="FG6" s="768"/>
      <c r="FH6" s="768"/>
      <c r="FI6" s="768"/>
      <c r="FJ6" s="768"/>
      <c r="FK6" s="768"/>
      <c r="FL6" s="768"/>
      <c r="FM6" s="768"/>
      <c r="FN6" s="768"/>
      <c r="FO6" s="768"/>
      <c r="FP6" s="768"/>
      <c r="FQ6" s="768"/>
      <c r="FR6" s="768"/>
      <c r="FS6" s="768"/>
      <c r="FT6" s="768"/>
      <c r="FU6" s="768"/>
      <c r="FV6" s="768"/>
      <c r="FW6" s="768"/>
      <c r="FX6" s="768"/>
      <c r="FY6" s="768"/>
      <c r="FZ6" s="768"/>
      <c r="GA6" s="768"/>
      <c r="GB6" s="768"/>
      <c r="GC6" s="768"/>
      <c r="GD6" s="768"/>
      <c r="GE6" s="768"/>
      <c r="GF6" s="768"/>
      <c r="GG6" s="768"/>
      <c r="GH6" s="768"/>
      <c r="GI6" s="768"/>
      <c r="GJ6" s="768"/>
      <c r="GK6" s="768"/>
      <c r="GL6" s="768"/>
      <c r="GM6" s="768"/>
      <c r="GN6" s="768"/>
      <c r="GO6" s="768"/>
      <c r="GP6" s="768"/>
      <c r="GQ6" s="768"/>
      <c r="GR6" s="768"/>
      <c r="GS6" s="768"/>
      <c r="GT6" s="768"/>
      <c r="GU6" s="768"/>
      <c r="GV6" s="768"/>
      <c r="GW6" s="768"/>
      <c r="GX6" s="768"/>
      <c r="GY6" s="768"/>
      <c r="GZ6" s="768"/>
      <c r="HA6" s="768"/>
      <c r="HB6" s="768"/>
      <c r="HC6" s="768"/>
    </row>
    <row r="7" spans="1:211" s="10" customFormat="1" ht="15.75">
      <c r="B7" s="145"/>
      <c r="F7" s="23"/>
      <c r="J7" s="18"/>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8"/>
      <c r="AP7" s="32"/>
      <c r="AQ7" s="1100" t="s">
        <v>45</v>
      </c>
      <c r="AR7" s="1101"/>
      <c r="AS7" s="1102"/>
      <c r="AT7" s="15"/>
      <c r="AU7" s="15"/>
      <c r="AV7" s="902"/>
      <c r="AW7" s="902"/>
      <c r="AX7" s="902"/>
      <c r="AY7" s="902"/>
      <c r="AZ7" s="902"/>
      <c r="BA7" s="768"/>
      <c r="BB7" s="770">
        <v>0.9</v>
      </c>
      <c r="BC7" s="769" t="s">
        <v>30</v>
      </c>
      <c r="BD7" s="768"/>
      <c r="BE7" s="768"/>
      <c r="BF7" s="768"/>
      <c r="BG7" s="768"/>
      <c r="BH7" s="768"/>
      <c r="BI7" s="768"/>
      <c r="BJ7" s="768"/>
      <c r="BK7" s="768"/>
      <c r="BL7" s="768"/>
      <c r="BM7" s="768"/>
      <c r="BN7" s="768"/>
      <c r="BO7" s="768"/>
      <c r="BP7" s="768"/>
      <c r="BQ7" s="768"/>
      <c r="BR7" s="768"/>
      <c r="BS7" s="768"/>
      <c r="BT7" s="768"/>
      <c r="BU7" s="768"/>
      <c r="BV7" s="768"/>
      <c r="BW7" s="768"/>
      <c r="BX7" s="768"/>
      <c r="BY7" s="768"/>
      <c r="BZ7" s="768"/>
      <c r="CA7" s="768"/>
      <c r="CB7" s="768"/>
      <c r="CC7" s="768"/>
      <c r="CD7" s="768"/>
      <c r="CE7" s="768"/>
      <c r="CF7" s="768"/>
      <c r="CG7" s="768"/>
      <c r="CH7" s="768"/>
      <c r="CI7" s="768"/>
      <c r="CJ7" s="768"/>
      <c r="CK7" s="768"/>
      <c r="CL7" s="768"/>
      <c r="CM7" s="768"/>
      <c r="CN7" s="768"/>
      <c r="CO7" s="768"/>
      <c r="CP7" s="768"/>
      <c r="CQ7" s="768"/>
      <c r="CR7" s="768"/>
      <c r="CS7" s="768"/>
      <c r="CT7" s="768"/>
      <c r="CU7" s="768"/>
      <c r="CV7" s="768"/>
      <c r="CW7" s="768"/>
      <c r="CX7" s="768"/>
      <c r="CY7" s="768"/>
      <c r="CZ7" s="768"/>
      <c r="DA7" s="768"/>
      <c r="DB7" s="768"/>
      <c r="DC7" s="768"/>
      <c r="DD7" s="768"/>
      <c r="DE7" s="768"/>
      <c r="DF7" s="768"/>
      <c r="DG7" s="768"/>
      <c r="DH7" s="768"/>
      <c r="DI7" s="768"/>
      <c r="DJ7" s="768"/>
      <c r="DK7" s="768"/>
      <c r="DL7" s="768"/>
      <c r="DM7" s="768"/>
      <c r="DN7" s="768"/>
      <c r="DO7" s="768"/>
      <c r="DP7" s="768"/>
      <c r="DQ7" s="768"/>
      <c r="DR7" s="768"/>
      <c r="DS7" s="768"/>
      <c r="DT7" s="768"/>
      <c r="DU7" s="768"/>
      <c r="DV7" s="768"/>
      <c r="DW7" s="768"/>
      <c r="DX7" s="768"/>
      <c r="DY7" s="768"/>
      <c r="DZ7" s="768"/>
      <c r="EA7" s="768"/>
      <c r="EB7" s="768"/>
      <c r="EC7" s="768"/>
      <c r="ED7" s="768"/>
      <c r="EE7" s="768"/>
      <c r="EF7" s="768"/>
      <c r="EG7" s="768"/>
      <c r="EH7" s="768"/>
      <c r="EI7" s="768"/>
      <c r="EJ7" s="768"/>
      <c r="EK7" s="768"/>
      <c r="EL7" s="768"/>
      <c r="EM7" s="768"/>
      <c r="EN7" s="768"/>
      <c r="EO7" s="768"/>
      <c r="EP7" s="768"/>
      <c r="EQ7" s="768"/>
      <c r="ER7" s="768"/>
      <c r="ES7" s="768"/>
      <c r="ET7" s="768"/>
      <c r="EU7" s="768"/>
      <c r="EV7" s="768"/>
      <c r="EW7" s="768"/>
      <c r="EX7" s="768"/>
      <c r="EY7" s="768"/>
      <c r="EZ7" s="768"/>
      <c r="FA7" s="768"/>
      <c r="FB7" s="768"/>
      <c r="FC7" s="768"/>
      <c r="FD7" s="768"/>
      <c r="FE7" s="768"/>
      <c r="FF7" s="768"/>
      <c r="FG7" s="768"/>
      <c r="FH7" s="768"/>
      <c r="FI7" s="768"/>
      <c r="FJ7" s="768"/>
      <c r="FK7" s="768"/>
      <c r="FL7" s="768"/>
      <c r="FM7" s="768"/>
      <c r="FN7" s="768"/>
      <c r="FO7" s="768"/>
      <c r="FP7" s="768"/>
      <c r="FQ7" s="768"/>
      <c r="FR7" s="768"/>
      <c r="FS7" s="768"/>
      <c r="FT7" s="768"/>
      <c r="FU7" s="768"/>
      <c r="FV7" s="768"/>
      <c r="FW7" s="768"/>
      <c r="FX7" s="768"/>
      <c r="FY7" s="768"/>
      <c r="FZ7" s="768"/>
      <c r="GA7" s="768"/>
      <c r="GB7" s="768"/>
      <c r="GC7" s="768"/>
      <c r="GD7" s="768"/>
      <c r="GE7" s="768"/>
      <c r="GF7" s="768"/>
      <c r="GG7" s="768"/>
      <c r="GH7" s="768"/>
      <c r="GI7" s="768"/>
      <c r="GJ7" s="768"/>
      <c r="GK7" s="768"/>
      <c r="GL7" s="768"/>
      <c r="GM7" s="768"/>
      <c r="GN7" s="768"/>
      <c r="GO7" s="768"/>
      <c r="GP7" s="768"/>
      <c r="GQ7" s="768"/>
      <c r="GR7" s="768"/>
      <c r="GS7" s="768"/>
      <c r="GT7" s="768"/>
      <c r="GU7" s="768"/>
      <c r="GV7" s="768"/>
      <c r="GW7" s="768"/>
      <c r="GX7" s="768"/>
      <c r="GY7" s="768"/>
      <c r="GZ7" s="768"/>
      <c r="HA7" s="768"/>
      <c r="HB7" s="768"/>
      <c r="HC7" s="768"/>
    </row>
    <row r="8" spans="1:211" s="10" customFormat="1" ht="15.75">
      <c r="B8" s="145" t="s">
        <v>44</v>
      </c>
      <c r="C8" s="145"/>
      <c r="D8" s="682"/>
      <c r="E8" s="683"/>
      <c r="F8" s="684"/>
      <c r="J8" s="18"/>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8"/>
      <c r="AP8" s="32"/>
      <c r="AQ8" s="1100" t="s">
        <v>48</v>
      </c>
      <c r="AR8" s="1101"/>
      <c r="AS8" s="1102"/>
      <c r="AT8" s="15"/>
      <c r="AU8" s="15"/>
      <c r="AV8" s="902"/>
      <c r="AW8" s="902"/>
      <c r="AX8" s="902"/>
      <c r="AY8" s="902"/>
      <c r="AZ8" s="902"/>
      <c r="BA8" s="768"/>
      <c r="BB8" s="770">
        <v>0.8</v>
      </c>
      <c r="BC8" s="769" t="s">
        <v>366</v>
      </c>
      <c r="BD8" s="768"/>
      <c r="BE8" s="768"/>
      <c r="BF8" s="768"/>
      <c r="BG8" s="768"/>
      <c r="BH8" s="768"/>
      <c r="BI8" s="768"/>
      <c r="BJ8" s="768"/>
      <c r="BK8" s="768"/>
      <c r="BL8" s="768"/>
      <c r="BM8" s="768"/>
      <c r="BN8" s="768"/>
      <c r="BO8" s="768"/>
      <c r="BP8" s="768"/>
      <c r="BQ8" s="768"/>
      <c r="BR8" s="768"/>
      <c r="BS8" s="768"/>
      <c r="BT8" s="768"/>
      <c r="BU8" s="768"/>
      <c r="BV8" s="768"/>
      <c r="BW8" s="768"/>
      <c r="BX8" s="768"/>
      <c r="BY8" s="768"/>
      <c r="BZ8" s="768"/>
      <c r="CA8" s="768"/>
      <c r="CB8" s="768"/>
      <c r="CC8" s="768"/>
      <c r="CD8" s="768"/>
      <c r="CE8" s="768"/>
      <c r="CF8" s="768"/>
      <c r="CG8" s="768"/>
      <c r="CH8" s="768"/>
      <c r="CI8" s="768"/>
      <c r="CJ8" s="768"/>
      <c r="CK8" s="768"/>
      <c r="CL8" s="768"/>
      <c r="CM8" s="768"/>
      <c r="CN8" s="768"/>
      <c r="CO8" s="768"/>
      <c r="CP8" s="768"/>
      <c r="CQ8" s="768"/>
      <c r="CR8" s="768"/>
      <c r="CS8" s="768"/>
      <c r="CT8" s="768"/>
      <c r="CU8" s="768"/>
      <c r="CV8" s="768"/>
      <c r="CW8" s="768"/>
      <c r="CX8" s="768"/>
      <c r="CY8" s="768"/>
      <c r="CZ8" s="768"/>
      <c r="DA8" s="768"/>
      <c r="DB8" s="768"/>
      <c r="DC8" s="768"/>
      <c r="DD8" s="768"/>
      <c r="DE8" s="768"/>
      <c r="DF8" s="768"/>
      <c r="DG8" s="768"/>
      <c r="DH8" s="768"/>
      <c r="DI8" s="768"/>
      <c r="DJ8" s="768"/>
      <c r="DK8" s="768"/>
      <c r="DL8" s="768"/>
      <c r="DM8" s="768"/>
      <c r="DN8" s="768"/>
      <c r="DO8" s="768"/>
      <c r="DP8" s="768"/>
      <c r="DQ8" s="768"/>
      <c r="DR8" s="768"/>
      <c r="DS8" s="768"/>
      <c r="DT8" s="768"/>
      <c r="DU8" s="768"/>
      <c r="DV8" s="768"/>
      <c r="DW8" s="768"/>
      <c r="DX8" s="768"/>
      <c r="DY8" s="768"/>
      <c r="DZ8" s="768"/>
      <c r="EA8" s="768"/>
      <c r="EB8" s="768"/>
      <c r="EC8" s="768"/>
      <c r="ED8" s="768"/>
      <c r="EE8" s="768"/>
      <c r="EF8" s="768"/>
      <c r="EG8" s="768"/>
      <c r="EH8" s="768"/>
      <c r="EI8" s="768"/>
      <c r="EJ8" s="768"/>
      <c r="EK8" s="768"/>
      <c r="EL8" s="768"/>
      <c r="EM8" s="768"/>
      <c r="EN8" s="768"/>
      <c r="EO8" s="768"/>
      <c r="EP8" s="768"/>
      <c r="EQ8" s="768"/>
      <c r="ER8" s="768"/>
      <c r="ES8" s="768"/>
      <c r="ET8" s="768"/>
      <c r="EU8" s="768"/>
      <c r="EV8" s="768"/>
      <c r="EW8" s="768"/>
      <c r="EX8" s="768"/>
      <c r="EY8" s="768"/>
      <c r="EZ8" s="768"/>
      <c r="FA8" s="768"/>
      <c r="FB8" s="768"/>
      <c r="FC8" s="768"/>
      <c r="FD8" s="768"/>
      <c r="FE8" s="768"/>
      <c r="FF8" s="768"/>
      <c r="FG8" s="768"/>
      <c r="FH8" s="768"/>
      <c r="FI8" s="768"/>
      <c r="FJ8" s="768"/>
      <c r="FK8" s="768"/>
      <c r="FL8" s="768"/>
      <c r="FM8" s="768"/>
      <c r="FN8" s="768"/>
      <c r="FO8" s="768"/>
      <c r="FP8" s="768"/>
      <c r="FQ8" s="768"/>
      <c r="FR8" s="768"/>
      <c r="FS8" s="768"/>
      <c r="FT8" s="768"/>
      <c r="FU8" s="768"/>
      <c r="FV8" s="768"/>
      <c r="FW8" s="768"/>
      <c r="FX8" s="768"/>
      <c r="FY8" s="768"/>
      <c r="FZ8" s="768"/>
      <c r="GA8" s="768"/>
      <c r="GB8" s="768"/>
      <c r="GC8" s="768"/>
      <c r="GD8" s="768"/>
      <c r="GE8" s="768"/>
      <c r="GF8" s="768"/>
      <c r="GG8" s="768"/>
      <c r="GH8" s="768"/>
      <c r="GI8" s="768"/>
      <c r="GJ8" s="768"/>
      <c r="GK8" s="768"/>
      <c r="GL8" s="768"/>
      <c r="GM8" s="768"/>
      <c r="GN8" s="768"/>
      <c r="GO8" s="768"/>
      <c r="GP8" s="768"/>
      <c r="GQ8" s="768"/>
      <c r="GR8" s="768"/>
      <c r="GS8" s="768"/>
      <c r="GT8" s="768"/>
      <c r="GU8" s="768"/>
      <c r="GV8" s="768"/>
      <c r="GW8" s="768"/>
      <c r="GX8" s="768"/>
      <c r="GY8" s="768"/>
      <c r="GZ8" s="768"/>
      <c r="HA8" s="768"/>
      <c r="HB8" s="768"/>
      <c r="HC8" s="768"/>
    </row>
    <row r="9" spans="1:211" s="244" customFormat="1" ht="16.5" thickBot="1">
      <c r="A9" s="1097"/>
      <c r="B9" s="104"/>
      <c r="C9" s="104"/>
      <c r="F9" s="19"/>
      <c r="G9" s="19"/>
      <c r="H9" s="19"/>
      <c r="I9" s="19"/>
      <c r="J9" s="1"/>
      <c r="K9" s="20"/>
      <c r="L9" s="20"/>
      <c r="M9" s="20"/>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33"/>
      <c r="AP9" s="33"/>
      <c r="AQ9" s="1100" t="s">
        <v>49</v>
      </c>
      <c r="AR9" s="1101"/>
      <c r="AS9" s="1102"/>
      <c r="AV9" s="903"/>
      <c r="AW9" s="903"/>
      <c r="AX9" s="903"/>
      <c r="AY9" s="903"/>
      <c r="AZ9" s="903"/>
      <c r="BA9" s="772"/>
      <c r="BB9" s="771">
        <v>0.75</v>
      </c>
      <c r="BC9" s="769" t="s">
        <v>367</v>
      </c>
      <c r="BD9" s="772"/>
      <c r="BE9" s="772"/>
      <c r="BF9" s="772"/>
      <c r="BG9" s="772"/>
      <c r="BH9" s="772"/>
      <c r="BI9" s="772"/>
      <c r="BJ9" s="772"/>
      <c r="BK9" s="772"/>
      <c r="BL9" s="772"/>
      <c r="BM9" s="772"/>
      <c r="BN9" s="772"/>
      <c r="BO9" s="772"/>
      <c r="BP9" s="772"/>
      <c r="BQ9" s="772"/>
      <c r="BR9" s="772"/>
      <c r="BS9" s="772"/>
      <c r="BT9" s="772"/>
      <c r="BU9" s="772"/>
      <c r="BV9" s="772"/>
      <c r="BW9" s="772"/>
      <c r="BX9" s="772"/>
      <c r="BY9" s="772"/>
      <c r="BZ9" s="772"/>
      <c r="CA9" s="772"/>
      <c r="CB9" s="772"/>
      <c r="CC9" s="772"/>
      <c r="CD9" s="772"/>
      <c r="CE9" s="772"/>
      <c r="CF9" s="772"/>
      <c r="CG9" s="772"/>
      <c r="CH9" s="772"/>
      <c r="CI9" s="772"/>
      <c r="CJ9" s="772"/>
      <c r="CK9" s="772"/>
      <c r="CL9" s="772"/>
      <c r="CM9" s="772"/>
      <c r="CN9" s="772"/>
      <c r="CO9" s="772"/>
      <c r="CP9" s="772"/>
      <c r="CQ9" s="772"/>
      <c r="CR9" s="772"/>
      <c r="CS9" s="772"/>
      <c r="CT9" s="772"/>
      <c r="CU9" s="772"/>
      <c r="CV9" s="772"/>
      <c r="CW9" s="772"/>
      <c r="CX9" s="772"/>
      <c r="CY9" s="772"/>
      <c r="CZ9" s="772"/>
      <c r="DA9" s="772"/>
      <c r="DB9" s="772"/>
      <c r="DC9" s="772"/>
      <c r="DD9" s="772"/>
      <c r="DE9" s="772"/>
      <c r="DF9" s="772"/>
      <c r="DG9" s="772"/>
      <c r="DH9" s="772"/>
      <c r="DI9" s="772"/>
      <c r="DJ9" s="772"/>
      <c r="DK9" s="772"/>
      <c r="DL9" s="772"/>
      <c r="DM9" s="772"/>
      <c r="DN9" s="772"/>
      <c r="DO9" s="772"/>
      <c r="DP9" s="772"/>
      <c r="DQ9" s="772"/>
      <c r="DR9" s="772"/>
      <c r="DS9" s="772"/>
      <c r="DT9" s="772"/>
      <c r="DU9" s="772"/>
      <c r="DV9" s="772"/>
      <c r="DW9" s="772"/>
      <c r="DX9" s="772"/>
      <c r="DY9" s="772"/>
      <c r="DZ9" s="772"/>
      <c r="EA9" s="772"/>
      <c r="EB9" s="772"/>
      <c r="EC9" s="772"/>
      <c r="ED9" s="772"/>
      <c r="EE9" s="772"/>
      <c r="EF9" s="772"/>
      <c r="EG9" s="772"/>
      <c r="EH9" s="772"/>
      <c r="EI9" s="772"/>
      <c r="EJ9" s="772"/>
      <c r="EK9" s="772"/>
      <c r="EL9" s="772"/>
      <c r="EM9" s="772"/>
      <c r="EN9" s="772"/>
      <c r="EO9" s="772"/>
      <c r="EP9" s="772"/>
      <c r="EQ9" s="772"/>
      <c r="ER9" s="772"/>
      <c r="ES9" s="772"/>
      <c r="ET9" s="772"/>
      <c r="EU9" s="772"/>
      <c r="EV9" s="772"/>
      <c r="EW9" s="772"/>
      <c r="EX9" s="772"/>
      <c r="EY9" s="772"/>
      <c r="EZ9" s="772"/>
      <c r="FA9" s="772"/>
      <c r="FB9" s="772"/>
      <c r="FC9" s="772"/>
      <c r="FD9" s="772"/>
      <c r="FE9" s="772"/>
      <c r="FF9" s="772"/>
      <c r="FG9" s="772"/>
      <c r="FH9" s="772"/>
      <c r="FI9" s="772"/>
      <c r="FJ9" s="772"/>
      <c r="FK9" s="772"/>
      <c r="FL9" s="772"/>
      <c r="FM9" s="772"/>
      <c r="FN9" s="772"/>
      <c r="FO9" s="772"/>
      <c r="FP9" s="772"/>
      <c r="FQ9" s="772"/>
      <c r="FR9" s="772"/>
      <c r="FS9" s="772"/>
      <c r="FT9" s="772"/>
      <c r="FU9" s="772"/>
      <c r="FV9" s="772"/>
      <c r="FW9" s="772"/>
      <c r="FX9" s="772"/>
      <c r="FY9" s="772"/>
      <c r="FZ9" s="772"/>
      <c r="GA9" s="772"/>
      <c r="GB9" s="772"/>
      <c r="GC9" s="772"/>
      <c r="GD9" s="772"/>
      <c r="GE9" s="772"/>
      <c r="GF9" s="772"/>
      <c r="GG9" s="772"/>
      <c r="GH9" s="772"/>
      <c r="GI9" s="772"/>
      <c r="GJ9" s="772"/>
      <c r="GK9" s="772"/>
      <c r="GL9" s="772"/>
      <c r="GM9" s="772"/>
      <c r="GN9" s="772"/>
      <c r="GO9" s="772"/>
      <c r="GP9" s="772"/>
      <c r="GQ9" s="772"/>
      <c r="GR9" s="772"/>
      <c r="GS9" s="772"/>
      <c r="GT9" s="772"/>
      <c r="GU9" s="772"/>
      <c r="GV9" s="772"/>
      <c r="GW9" s="772"/>
      <c r="GX9" s="772"/>
      <c r="GY9" s="772"/>
      <c r="GZ9" s="772"/>
      <c r="HA9" s="772"/>
      <c r="HB9" s="772"/>
      <c r="HC9" s="772"/>
    </row>
    <row r="10" spans="1:211" s="244" customFormat="1" ht="15" customHeight="1">
      <c r="A10" s="1097"/>
      <c r="B10" s="685" t="s">
        <v>46</v>
      </c>
      <c r="C10" s="79"/>
      <c r="E10" s="1011" t="s">
        <v>47</v>
      </c>
      <c r="F10" s="1012"/>
      <c r="G10" s="1012"/>
      <c r="H10" s="1012"/>
      <c r="I10" s="1012"/>
      <c r="J10" s="1013"/>
      <c r="K10" s="20"/>
      <c r="L10" s="20"/>
      <c r="M10" s="20"/>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33"/>
      <c r="AP10" s="33"/>
      <c r="AQ10" s="1100" t="s">
        <v>50</v>
      </c>
      <c r="AR10" s="1101"/>
      <c r="AS10" s="1102"/>
      <c r="AV10" s="903"/>
      <c r="AW10" s="903"/>
      <c r="AX10" s="903"/>
      <c r="AY10" s="903"/>
      <c r="AZ10" s="903"/>
      <c r="BA10" s="772"/>
      <c r="BB10" s="771">
        <v>0.6</v>
      </c>
      <c r="BC10" s="768"/>
      <c r="BD10" s="772"/>
      <c r="BE10" s="772"/>
      <c r="BF10" s="772"/>
      <c r="BG10" s="772"/>
      <c r="BH10" s="772"/>
      <c r="BI10" s="772"/>
      <c r="BJ10" s="772"/>
      <c r="BK10" s="772"/>
      <c r="BL10" s="772"/>
      <c r="BM10" s="772"/>
      <c r="BN10" s="772"/>
      <c r="BO10" s="772"/>
      <c r="BP10" s="772"/>
      <c r="BQ10" s="772"/>
      <c r="BR10" s="772"/>
      <c r="BS10" s="772"/>
      <c r="BT10" s="772"/>
      <c r="BU10" s="772"/>
      <c r="BV10" s="772"/>
      <c r="BW10" s="772"/>
      <c r="BX10" s="772"/>
      <c r="BY10" s="772"/>
      <c r="BZ10" s="772"/>
      <c r="CA10" s="772"/>
      <c r="CB10" s="772"/>
      <c r="CC10" s="772"/>
      <c r="CD10" s="772"/>
      <c r="CE10" s="772"/>
      <c r="CF10" s="772"/>
      <c r="CG10" s="772"/>
      <c r="CH10" s="772"/>
      <c r="CI10" s="772"/>
      <c r="CJ10" s="772"/>
      <c r="CK10" s="772"/>
      <c r="CL10" s="772"/>
      <c r="CM10" s="772"/>
      <c r="CN10" s="772"/>
      <c r="CO10" s="772"/>
      <c r="CP10" s="772"/>
      <c r="CQ10" s="772"/>
      <c r="CR10" s="772"/>
      <c r="CS10" s="772"/>
      <c r="CT10" s="772"/>
      <c r="CU10" s="772"/>
      <c r="CV10" s="772"/>
      <c r="CW10" s="772"/>
      <c r="CX10" s="772"/>
      <c r="CY10" s="772"/>
      <c r="CZ10" s="772"/>
      <c r="DA10" s="772"/>
      <c r="DB10" s="772"/>
      <c r="DC10" s="772"/>
      <c r="DD10" s="772"/>
      <c r="DE10" s="772"/>
      <c r="DF10" s="772"/>
      <c r="DG10" s="772"/>
      <c r="DH10" s="772"/>
      <c r="DI10" s="772"/>
      <c r="DJ10" s="772"/>
      <c r="DK10" s="772"/>
      <c r="DL10" s="772"/>
      <c r="DM10" s="772"/>
      <c r="DN10" s="772"/>
      <c r="DO10" s="772"/>
      <c r="DP10" s="772"/>
      <c r="DQ10" s="772"/>
      <c r="DR10" s="772"/>
      <c r="DS10" s="772"/>
      <c r="DT10" s="772"/>
      <c r="DU10" s="772"/>
      <c r="DV10" s="772"/>
      <c r="DW10" s="772"/>
      <c r="DX10" s="772"/>
      <c r="DY10" s="772"/>
      <c r="DZ10" s="772"/>
      <c r="EA10" s="772"/>
      <c r="EB10" s="772"/>
      <c r="EC10" s="772"/>
      <c r="ED10" s="772"/>
      <c r="EE10" s="772"/>
      <c r="EF10" s="772"/>
      <c r="EG10" s="772"/>
      <c r="EH10" s="772"/>
      <c r="EI10" s="772"/>
      <c r="EJ10" s="772"/>
      <c r="EK10" s="772"/>
      <c r="EL10" s="772"/>
      <c r="EM10" s="772"/>
      <c r="EN10" s="772"/>
      <c r="EO10" s="772"/>
      <c r="EP10" s="772"/>
      <c r="EQ10" s="772"/>
      <c r="ER10" s="772"/>
      <c r="ES10" s="772"/>
      <c r="ET10" s="772"/>
      <c r="EU10" s="772"/>
      <c r="EV10" s="772"/>
      <c r="EW10" s="772"/>
      <c r="EX10" s="772"/>
      <c r="EY10" s="772"/>
      <c r="EZ10" s="772"/>
      <c r="FA10" s="772"/>
      <c r="FB10" s="772"/>
      <c r="FC10" s="772"/>
      <c r="FD10" s="772"/>
      <c r="FE10" s="772"/>
      <c r="FF10" s="772"/>
      <c r="FG10" s="772"/>
      <c r="FH10" s="772"/>
      <c r="FI10" s="772"/>
      <c r="FJ10" s="772"/>
      <c r="FK10" s="772"/>
      <c r="FL10" s="772"/>
      <c r="FM10" s="772"/>
      <c r="FN10" s="772"/>
      <c r="FO10" s="772"/>
      <c r="FP10" s="772"/>
      <c r="FQ10" s="772"/>
      <c r="FR10" s="772"/>
      <c r="FS10" s="772"/>
      <c r="FT10" s="772"/>
      <c r="FU10" s="772"/>
      <c r="FV10" s="772"/>
      <c r="FW10" s="772"/>
      <c r="FX10" s="772"/>
      <c r="FY10" s="772"/>
      <c r="FZ10" s="772"/>
      <c r="GA10" s="772"/>
      <c r="GB10" s="772"/>
      <c r="GC10" s="772"/>
      <c r="GD10" s="772"/>
      <c r="GE10" s="772"/>
      <c r="GF10" s="772"/>
      <c r="GG10" s="772"/>
      <c r="GH10" s="772"/>
      <c r="GI10" s="772"/>
      <c r="GJ10" s="772"/>
      <c r="GK10" s="772"/>
      <c r="GL10" s="772"/>
      <c r="GM10" s="772"/>
      <c r="GN10" s="772"/>
      <c r="GO10" s="772"/>
      <c r="GP10" s="772"/>
      <c r="GQ10" s="772"/>
      <c r="GR10" s="772"/>
      <c r="GS10" s="772"/>
      <c r="GT10" s="772"/>
      <c r="GU10" s="772"/>
      <c r="GV10" s="772"/>
      <c r="GW10" s="772"/>
      <c r="GX10" s="772"/>
      <c r="GY10" s="772"/>
      <c r="GZ10" s="772"/>
      <c r="HA10" s="772"/>
      <c r="HB10" s="772"/>
      <c r="HC10" s="772"/>
    </row>
    <row r="11" spans="1:211" s="244" customFormat="1" ht="16.5" thickBot="1">
      <c r="A11" s="1097"/>
      <c r="B11" s="79"/>
      <c r="E11" s="1014"/>
      <c r="F11" s="1015"/>
      <c r="G11" s="1015"/>
      <c r="H11" s="1015"/>
      <c r="I11" s="1015"/>
      <c r="J11" s="1016"/>
      <c r="K11" s="20"/>
      <c r="L11" s="20"/>
      <c r="M11" s="20"/>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33"/>
      <c r="AP11" s="33"/>
      <c r="AQ11" s="1100" t="s">
        <v>51</v>
      </c>
      <c r="AR11" s="1101"/>
      <c r="AS11" s="1102"/>
      <c r="AV11" s="903"/>
      <c r="AW11" s="903"/>
      <c r="AX11" s="903"/>
      <c r="AY11" s="903"/>
      <c r="AZ11" s="903"/>
      <c r="BA11" s="772"/>
      <c r="BB11" s="771">
        <v>0.5</v>
      </c>
      <c r="BC11" s="768"/>
      <c r="BD11" s="772"/>
      <c r="BE11" s="772"/>
      <c r="BF11" s="772"/>
      <c r="BG11" s="772"/>
      <c r="BH11" s="772"/>
      <c r="BI11" s="772"/>
      <c r="BJ11" s="772"/>
      <c r="BK11" s="772"/>
      <c r="BL11" s="772"/>
      <c r="BM11" s="772"/>
      <c r="BN11" s="772"/>
      <c r="BO11" s="772"/>
      <c r="BP11" s="772"/>
      <c r="BQ11" s="772"/>
      <c r="BR11" s="772"/>
      <c r="BS11" s="772"/>
      <c r="BT11" s="772"/>
      <c r="BU11" s="772"/>
      <c r="BV11" s="772"/>
      <c r="BW11" s="772"/>
      <c r="BX11" s="772"/>
      <c r="BY11" s="772"/>
      <c r="BZ11" s="772"/>
      <c r="CA11" s="772"/>
      <c r="CB11" s="772"/>
      <c r="CC11" s="772"/>
      <c r="CD11" s="772"/>
      <c r="CE11" s="772"/>
      <c r="CF11" s="772"/>
      <c r="CG11" s="772"/>
      <c r="CH11" s="772"/>
      <c r="CI11" s="772"/>
      <c r="CJ11" s="772"/>
      <c r="CK11" s="772"/>
      <c r="CL11" s="772"/>
      <c r="CM11" s="772"/>
      <c r="CN11" s="772"/>
      <c r="CO11" s="772"/>
      <c r="CP11" s="772"/>
      <c r="CQ11" s="772"/>
      <c r="CR11" s="772"/>
      <c r="CS11" s="772"/>
      <c r="CT11" s="772"/>
      <c r="CU11" s="772"/>
      <c r="CV11" s="772"/>
      <c r="CW11" s="772"/>
      <c r="CX11" s="772"/>
      <c r="CY11" s="772"/>
      <c r="CZ11" s="772"/>
      <c r="DA11" s="772"/>
      <c r="DB11" s="772"/>
      <c r="DC11" s="772"/>
      <c r="DD11" s="772"/>
      <c r="DE11" s="772"/>
      <c r="DF11" s="772"/>
      <c r="DG11" s="772"/>
      <c r="DH11" s="772"/>
      <c r="DI11" s="772"/>
      <c r="DJ11" s="772"/>
      <c r="DK11" s="772"/>
      <c r="DL11" s="772"/>
      <c r="DM11" s="772"/>
      <c r="DN11" s="772"/>
      <c r="DO11" s="772"/>
      <c r="DP11" s="772"/>
      <c r="DQ11" s="772"/>
      <c r="DR11" s="772"/>
      <c r="DS11" s="772"/>
      <c r="DT11" s="772"/>
      <c r="DU11" s="772"/>
      <c r="DV11" s="772"/>
      <c r="DW11" s="772"/>
      <c r="DX11" s="772"/>
      <c r="DY11" s="772"/>
      <c r="DZ11" s="772"/>
      <c r="EA11" s="772"/>
      <c r="EB11" s="772"/>
      <c r="EC11" s="772"/>
      <c r="ED11" s="772"/>
      <c r="EE11" s="772"/>
      <c r="EF11" s="772"/>
      <c r="EG11" s="772"/>
      <c r="EH11" s="772"/>
      <c r="EI11" s="772"/>
      <c r="EJ11" s="772"/>
      <c r="EK11" s="772"/>
      <c r="EL11" s="772"/>
      <c r="EM11" s="772"/>
      <c r="EN11" s="772"/>
      <c r="EO11" s="772"/>
      <c r="EP11" s="772"/>
      <c r="EQ11" s="772"/>
      <c r="ER11" s="772"/>
      <c r="ES11" s="772"/>
      <c r="ET11" s="772"/>
      <c r="EU11" s="772"/>
      <c r="EV11" s="772"/>
      <c r="EW11" s="772"/>
      <c r="EX11" s="772"/>
      <c r="EY11" s="772"/>
      <c r="EZ11" s="772"/>
      <c r="FA11" s="772"/>
      <c r="FB11" s="772"/>
      <c r="FC11" s="772"/>
      <c r="FD11" s="772"/>
      <c r="FE11" s="772"/>
      <c r="FF11" s="772"/>
      <c r="FG11" s="772"/>
      <c r="FH11" s="772"/>
      <c r="FI11" s="772"/>
      <c r="FJ11" s="772"/>
      <c r="FK11" s="772"/>
      <c r="FL11" s="772"/>
      <c r="FM11" s="772"/>
      <c r="FN11" s="772"/>
      <c r="FO11" s="772"/>
      <c r="FP11" s="772"/>
      <c r="FQ11" s="772"/>
      <c r="FR11" s="772"/>
      <c r="FS11" s="772"/>
      <c r="FT11" s="772"/>
      <c r="FU11" s="772"/>
      <c r="FV11" s="772"/>
      <c r="FW11" s="772"/>
      <c r="FX11" s="772"/>
      <c r="FY11" s="772"/>
      <c r="FZ11" s="772"/>
      <c r="GA11" s="772"/>
      <c r="GB11" s="772"/>
      <c r="GC11" s="772"/>
      <c r="GD11" s="772"/>
      <c r="GE11" s="772"/>
      <c r="GF11" s="772"/>
      <c r="GG11" s="772"/>
      <c r="GH11" s="772"/>
      <c r="GI11" s="772"/>
      <c r="GJ11" s="772"/>
      <c r="GK11" s="772"/>
      <c r="GL11" s="772"/>
      <c r="GM11" s="772"/>
      <c r="GN11" s="772"/>
      <c r="GO11" s="772"/>
      <c r="GP11" s="772"/>
      <c r="GQ11" s="772"/>
      <c r="GR11" s="772"/>
      <c r="GS11" s="772"/>
      <c r="GT11" s="772"/>
      <c r="GU11" s="772"/>
      <c r="GV11" s="772"/>
      <c r="GW11" s="772"/>
      <c r="GX11" s="772"/>
      <c r="GY11" s="772"/>
      <c r="GZ11" s="772"/>
      <c r="HA11" s="772"/>
      <c r="HB11" s="772"/>
      <c r="HC11" s="772"/>
    </row>
    <row r="12" spans="1:211" s="244" customFormat="1" ht="15.75" thickBot="1">
      <c r="A12" s="1097"/>
      <c r="E12" s="1"/>
      <c r="F12" s="19"/>
      <c r="G12" s="19"/>
      <c r="H12" s="19"/>
      <c r="I12" s="19"/>
      <c r="J12" s="1"/>
      <c r="K12" s="20"/>
      <c r="L12" s="20"/>
      <c r="M12" s="20"/>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33"/>
      <c r="AP12" s="33"/>
      <c r="AQ12" s="1106" t="s">
        <v>52</v>
      </c>
      <c r="AR12" s="1107"/>
      <c r="AS12" s="1108"/>
      <c r="AV12" s="903"/>
      <c r="AW12" s="903"/>
      <c r="AX12" s="903"/>
      <c r="AY12" s="903"/>
      <c r="AZ12" s="903"/>
      <c r="BA12" s="772"/>
      <c r="BB12" s="772"/>
      <c r="BC12" s="772"/>
      <c r="BD12" s="772"/>
      <c r="BE12" s="772"/>
      <c r="BF12" s="772"/>
      <c r="BG12" s="772"/>
      <c r="BH12" s="772"/>
      <c r="BI12" s="772"/>
      <c r="BJ12" s="772"/>
      <c r="BK12" s="772"/>
      <c r="BL12" s="772"/>
      <c r="BM12" s="772"/>
      <c r="BN12" s="772"/>
      <c r="BO12" s="772"/>
      <c r="BP12" s="772"/>
      <c r="BQ12" s="772"/>
      <c r="BR12" s="772"/>
      <c r="BS12" s="772"/>
      <c r="BT12" s="772"/>
      <c r="BU12" s="772"/>
      <c r="BV12" s="772"/>
      <c r="BW12" s="772"/>
      <c r="BX12" s="772"/>
      <c r="BY12" s="772"/>
      <c r="BZ12" s="772"/>
      <c r="CA12" s="772"/>
      <c r="CB12" s="772"/>
      <c r="CC12" s="772"/>
      <c r="CD12" s="772"/>
      <c r="CE12" s="772"/>
      <c r="CF12" s="772"/>
      <c r="CG12" s="772"/>
      <c r="CH12" s="772"/>
      <c r="CI12" s="772"/>
      <c r="CJ12" s="772"/>
      <c r="CK12" s="772"/>
      <c r="CL12" s="772"/>
      <c r="CM12" s="772"/>
      <c r="CN12" s="772"/>
      <c r="CO12" s="772"/>
      <c r="CP12" s="772"/>
      <c r="CQ12" s="772"/>
      <c r="CR12" s="772"/>
      <c r="CS12" s="772"/>
      <c r="CT12" s="772"/>
      <c r="CU12" s="772"/>
      <c r="CV12" s="772"/>
      <c r="CW12" s="772"/>
      <c r="CX12" s="772"/>
      <c r="CY12" s="772"/>
      <c r="CZ12" s="772"/>
      <c r="DA12" s="772"/>
      <c r="DB12" s="772"/>
      <c r="DC12" s="772"/>
      <c r="DD12" s="772"/>
      <c r="DE12" s="772"/>
      <c r="DF12" s="772"/>
      <c r="DG12" s="772"/>
      <c r="DH12" s="772"/>
      <c r="DI12" s="772"/>
      <c r="DJ12" s="772"/>
      <c r="DK12" s="772"/>
      <c r="DL12" s="772"/>
      <c r="DM12" s="772"/>
      <c r="DN12" s="772"/>
      <c r="DO12" s="772"/>
      <c r="DP12" s="772"/>
      <c r="DQ12" s="772"/>
      <c r="DR12" s="772"/>
      <c r="DS12" s="772"/>
      <c r="DT12" s="772"/>
      <c r="DU12" s="772"/>
      <c r="DV12" s="772"/>
      <c r="DW12" s="772"/>
      <c r="DX12" s="772"/>
      <c r="DY12" s="772"/>
      <c r="DZ12" s="772"/>
      <c r="EA12" s="772"/>
      <c r="EB12" s="772"/>
      <c r="EC12" s="772"/>
      <c r="ED12" s="772"/>
      <c r="EE12" s="772"/>
      <c r="EF12" s="772"/>
      <c r="EG12" s="772"/>
      <c r="EH12" s="772"/>
      <c r="EI12" s="772"/>
      <c r="EJ12" s="772"/>
      <c r="EK12" s="772"/>
      <c r="EL12" s="772"/>
      <c r="EM12" s="772"/>
      <c r="EN12" s="772"/>
      <c r="EO12" s="772"/>
      <c r="EP12" s="772"/>
      <c r="EQ12" s="772"/>
      <c r="ER12" s="772"/>
      <c r="ES12" s="772"/>
      <c r="ET12" s="772"/>
      <c r="EU12" s="772"/>
      <c r="EV12" s="772"/>
      <c r="EW12" s="772"/>
      <c r="EX12" s="772"/>
      <c r="EY12" s="772"/>
      <c r="EZ12" s="772"/>
      <c r="FA12" s="772"/>
      <c r="FB12" s="772"/>
      <c r="FC12" s="772"/>
      <c r="FD12" s="772"/>
      <c r="FE12" s="772"/>
      <c r="FF12" s="772"/>
      <c r="FG12" s="772"/>
      <c r="FH12" s="772"/>
      <c r="FI12" s="772"/>
      <c r="FJ12" s="772"/>
      <c r="FK12" s="772"/>
      <c r="FL12" s="772"/>
      <c r="FM12" s="772"/>
      <c r="FN12" s="772"/>
      <c r="FO12" s="772"/>
      <c r="FP12" s="772"/>
      <c r="FQ12" s="772"/>
      <c r="FR12" s="772"/>
      <c r="FS12" s="772"/>
      <c r="FT12" s="772"/>
      <c r="FU12" s="772"/>
      <c r="FV12" s="772"/>
      <c r="FW12" s="772"/>
      <c r="FX12" s="772"/>
      <c r="FY12" s="772"/>
      <c r="FZ12" s="772"/>
      <c r="GA12" s="772"/>
      <c r="GB12" s="772"/>
      <c r="GC12" s="772"/>
      <c r="GD12" s="772"/>
      <c r="GE12" s="772"/>
      <c r="GF12" s="772"/>
      <c r="GG12" s="772"/>
      <c r="GH12" s="772"/>
      <c r="GI12" s="772"/>
      <c r="GJ12" s="772"/>
      <c r="GK12" s="772"/>
      <c r="GL12" s="772"/>
      <c r="GM12" s="772"/>
      <c r="GN12" s="772"/>
      <c r="GO12" s="772"/>
      <c r="GP12" s="772"/>
      <c r="GQ12" s="772"/>
      <c r="GR12" s="772"/>
      <c r="GS12" s="772"/>
      <c r="GT12" s="772"/>
      <c r="GU12" s="772"/>
      <c r="GV12" s="772"/>
      <c r="GW12" s="772"/>
      <c r="GX12" s="772"/>
      <c r="GY12" s="772"/>
      <c r="GZ12" s="772"/>
      <c r="HA12" s="772"/>
      <c r="HB12" s="772"/>
      <c r="HC12" s="772"/>
    </row>
    <row r="13" spans="1:211" ht="13.9" customHeight="1">
      <c r="A13" s="1097"/>
      <c r="B13" s="1017" t="s">
        <v>356</v>
      </c>
      <c r="C13" s="1018"/>
      <c r="D13" s="1018"/>
      <c r="E13" s="1018"/>
      <c r="F13" s="1018"/>
      <c r="G13" s="1018"/>
      <c r="H13" s="1018"/>
      <c r="I13" s="1018"/>
      <c r="J13" s="1018"/>
      <c r="K13" s="1018"/>
      <c r="L13" s="1018"/>
      <c r="M13" s="1018"/>
      <c r="N13" s="1018"/>
      <c r="O13" s="1018"/>
      <c r="P13" s="1018"/>
      <c r="Q13" s="1018"/>
      <c r="R13" s="1018"/>
      <c r="S13" s="1018"/>
      <c r="T13" s="1018"/>
      <c r="U13" s="1018"/>
      <c r="V13" s="1018"/>
      <c r="W13" s="1018"/>
      <c r="X13" s="1018"/>
      <c r="Y13" s="1018"/>
      <c r="Z13" s="1018"/>
      <c r="AA13" s="1018"/>
      <c r="AB13" s="1018"/>
      <c r="AC13" s="1018"/>
      <c r="AD13" s="1018"/>
      <c r="AE13" s="1018"/>
      <c r="AF13" s="1018"/>
      <c r="AG13" s="1018"/>
      <c r="AH13" s="1018"/>
      <c r="AI13" s="1018"/>
      <c r="AJ13" s="1018"/>
      <c r="AK13" s="1019"/>
      <c r="AQ13" s="663"/>
      <c r="AR13" s="663"/>
      <c r="AS13" s="663"/>
      <c r="BC13" s="772"/>
    </row>
    <row r="14" spans="1:211" ht="13.9" customHeight="1" thickBot="1">
      <c r="A14" s="1097"/>
      <c r="B14" s="1020"/>
      <c r="C14" s="1021"/>
      <c r="D14" s="1021"/>
      <c r="E14" s="1021"/>
      <c r="F14" s="1021"/>
      <c r="G14" s="1021"/>
      <c r="H14" s="1021"/>
      <c r="I14" s="1021"/>
      <c r="J14" s="1021"/>
      <c r="K14" s="1021"/>
      <c r="L14" s="1021"/>
      <c r="M14" s="1021"/>
      <c r="N14" s="1021"/>
      <c r="O14" s="1021"/>
      <c r="P14" s="1021"/>
      <c r="Q14" s="1021"/>
      <c r="R14" s="1021"/>
      <c r="S14" s="1021"/>
      <c r="T14" s="1021"/>
      <c r="U14" s="1021"/>
      <c r="V14" s="1021"/>
      <c r="W14" s="1021"/>
      <c r="X14" s="1021"/>
      <c r="Y14" s="1021"/>
      <c r="Z14" s="1021"/>
      <c r="AA14" s="1021"/>
      <c r="AB14" s="1021"/>
      <c r="AC14" s="1021"/>
      <c r="AD14" s="1021"/>
      <c r="AE14" s="1021"/>
      <c r="AF14" s="1021"/>
      <c r="AG14" s="1021"/>
      <c r="AH14" s="1021"/>
      <c r="AI14" s="1021"/>
      <c r="AJ14" s="1021"/>
      <c r="AK14" s="1022"/>
      <c r="AL14" s="482"/>
      <c r="AM14" s="482"/>
      <c r="AN14" s="482"/>
      <c r="AO14" s="482"/>
      <c r="AP14" s="482"/>
      <c r="AQ14" s="482"/>
      <c r="AR14" s="482"/>
      <c r="AS14" s="482"/>
      <c r="AT14" s="482"/>
      <c r="AU14" s="562"/>
      <c r="BC14" s="772"/>
    </row>
    <row r="15" spans="1:211">
      <c r="A15" s="1097"/>
      <c r="B15" s="1092"/>
      <c r="C15" s="1092"/>
      <c r="D15" s="1092"/>
      <c r="E15" s="1092"/>
      <c r="F15" s="1092"/>
      <c r="G15" s="1092"/>
      <c r="H15" s="1092"/>
      <c r="I15" s="1092"/>
      <c r="J15" s="1092"/>
      <c r="K15" s="1092"/>
      <c r="L15" s="1092"/>
      <c r="M15" s="1092"/>
      <c r="N15" s="1092"/>
      <c r="O15" s="1092"/>
      <c r="P15" s="1092"/>
      <c r="Q15" s="1092"/>
      <c r="R15" s="1092"/>
      <c r="S15" s="1092"/>
      <c r="T15" s="1092"/>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c r="AT15" s="1092"/>
      <c r="AU15" s="561"/>
      <c r="BC15" s="772"/>
    </row>
    <row r="16" spans="1:211">
      <c r="A16" s="1097"/>
      <c r="B16" s="4"/>
      <c r="C16" s="105"/>
    </row>
    <row r="17" spans="1:211">
      <c r="A17" s="1097"/>
      <c r="B17" s="82" t="s">
        <v>394</v>
      </c>
    </row>
    <row r="18" spans="1:211">
      <c r="A18" s="244"/>
      <c r="B18" s="80"/>
    </row>
    <row r="19" spans="1:211" s="12" customFormat="1" ht="15.75">
      <c r="A19" s="108" t="s">
        <v>7</v>
      </c>
      <c r="B19" s="109"/>
      <c r="C19" s="110"/>
      <c r="D19" s="136"/>
      <c r="E19" s="111"/>
      <c r="F19" s="132"/>
      <c r="G19" s="132"/>
      <c r="H19" s="132"/>
      <c r="I19" s="132"/>
      <c r="J19" s="111"/>
      <c r="K19" s="133"/>
      <c r="L19" s="133"/>
      <c r="M19" s="133"/>
      <c r="N19" s="134"/>
      <c r="O19" s="134"/>
      <c r="P19" s="134"/>
      <c r="Q19" s="134"/>
      <c r="R19" s="134"/>
      <c r="S19" s="134"/>
      <c r="T19" s="134"/>
      <c r="U19" s="134"/>
      <c r="V19" s="134"/>
      <c r="W19" s="134"/>
      <c r="X19" s="134"/>
      <c r="Y19" s="134"/>
      <c r="Z19" s="134"/>
      <c r="AA19" s="134"/>
      <c r="AB19" s="134"/>
      <c r="AC19" s="134"/>
      <c r="AD19" s="134"/>
      <c r="AE19" s="134"/>
      <c r="AF19" s="134"/>
      <c r="AG19" s="134"/>
      <c r="AH19" s="134"/>
      <c r="AI19" s="134"/>
      <c r="AJ19" s="134"/>
      <c r="AK19" s="134"/>
      <c r="AL19" s="134"/>
      <c r="AM19" s="134"/>
      <c r="AN19" s="134"/>
      <c r="AO19" s="135"/>
      <c r="AP19" s="135"/>
      <c r="AQ19" s="135"/>
      <c r="AR19" s="135"/>
      <c r="AS19" s="135"/>
      <c r="AT19" s="110"/>
      <c r="AU19" s="110"/>
      <c r="AV19" s="904"/>
      <c r="AW19" s="904"/>
      <c r="AX19" s="904"/>
      <c r="AY19" s="904"/>
      <c r="AZ19" s="904"/>
      <c r="BA19" s="769"/>
      <c r="BB19" s="769"/>
      <c r="BC19" s="767"/>
      <c r="BD19" s="769"/>
      <c r="BE19" s="769"/>
      <c r="BF19" s="769"/>
      <c r="BG19" s="769"/>
      <c r="BH19" s="769"/>
      <c r="BI19" s="769"/>
      <c r="BJ19" s="769"/>
      <c r="BK19" s="769"/>
      <c r="BL19" s="769"/>
      <c r="BM19" s="769"/>
      <c r="BN19" s="769"/>
      <c r="BO19" s="769"/>
      <c r="BP19" s="769"/>
      <c r="BQ19" s="769"/>
      <c r="BR19" s="769"/>
      <c r="BS19" s="769"/>
      <c r="BT19" s="769"/>
      <c r="BU19" s="769"/>
      <c r="BV19" s="769"/>
      <c r="BW19" s="769"/>
      <c r="BX19" s="769"/>
      <c r="BY19" s="769"/>
      <c r="BZ19" s="769"/>
      <c r="CA19" s="769"/>
      <c r="CB19" s="769"/>
      <c r="CC19" s="769"/>
      <c r="CD19" s="769"/>
      <c r="CE19" s="769"/>
      <c r="CF19" s="769"/>
      <c r="CG19" s="769"/>
      <c r="CH19" s="769"/>
      <c r="CI19" s="769"/>
      <c r="CJ19" s="769"/>
      <c r="CK19" s="769"/>
      <c r="CL19" s="769"/>
      <c r="CM19" s="769"/>
      <c r="CN19" s="769"/>
      <c r="CO19" s="769"/>
      <c r="CP19" s="769"/>
      <c r="CQ19" s="769"/>
      <c r="CR19" s="769"/>
      <c r="CS19" s="769"/>
      <c r="CT19" s="769"/>
      <c r="CU19" s="769"/>
      <c r="CV19" s="769"/>
      <c r="CW19" s="769"/>
      <c r="CX19" s="769"/>
      <c r="CY19" s="769"/>
      <c r="CZ19" s="769"/>
      <c r="DA19" s="769"/>
      <c r="DB19" s="769"/>
      <c r="DC19" s="769"/>
      <c r="DD19" s="769"/>
      <c r="DE19" s="769"/>
      <c r="DF19" s="769"/>
      <c r="DG19" s="769"/>
      <c r="DH19" s="769"/>
      <c r="DI19" s="769"/>
      <c r="DJ19" s="769"/>
      <c r="DK19" s="769"/>
      <c r="DL19" s="769"/>
      <c r="DM19" s="769"/>
      <c r="DN19" s="769"/>
      <c r="DO19" s="769"/>
      <c r="DP19" s="769"/>
      <c r="DQ19" s="769"/>
      <c r="DR19" s="769"/>
      <c r="DS19" s="769"/>
      <c r="DT19" s="769"/>
      <c r="DU19" s="769"/>
      <c r="DV19" s="769"/>
      <c r="DW19" s="769"/>
      <c r="DX19" s="769"/>
      <c r="DY19" s="769"/>
      <c r="DZ19" s="769"/>
      <c r="EA19" s="769"/>
      <c r="EB19" s="769"/>
      <c r="EC19" s="769"/>
      <c r="ED19" s="769"/>
      <c r="EE19" s="769"/>
      <c r="EF19" s="769"/>
      <c r="EG19" s="769"/>
      <c r="EH19" s="769"/>
      <c r="EI19" s="769"/>
      <c r="EJ19" s="769"/>
      <c r="EK19" s="769"/>
      <c r="EL19" s="769"/>
      <c r="EM19" s="769"/>
      <c r="EN19" s="769"/>
      <c r="EO19" s="769"/>
      <c r="EP19" s="769"/>
      <c r="EQ19" s="769"/>
      <c r="ER19" s="769"/>
      <c r="ES19" s="769"/>
      <c r="ET19" s="769"/>
      <c r="EU19" s="769"/>
      <c r="EV19" s="769"/>
      <c r="EW19" s="769"/>
      <c r="EX19" s="769"/>
      <c r="EY19" s="769"/>
      <c r="EZ19" s="769"/>
      <c r="FA19" s="769"/>
      <c r="FB19" s="769"/>
      <c r="FC19" s="769"/>
      <c r="FD19" s="769"/>
      <c r="FE19" s="769"/>
      <c r="FF19" s="769"/>
      <c r="FG19" s="769"/>
      <c r="FH19" s="769"/>
      <c r="FI19" s="769"/>
      <c r="FJ19" s="769"/>
      <c r="FK19" s="769"/>
      <c r="FL19" s="769"/>
      <c r="FM19" s="769"/>
      <c r="FN19" s="769"/>
      <c r="FO19" s="769"/>
      <c r="FP19" s="769"/>
      <c r="FQ19" s="769"/>
      <c r="FR19" s="769"/>
      <c r="FS19" s="769"/>
      <c r="FT19" s="769"/>
      <c r="FU19" s="769"/>
      <c r="FV19" s="769"/>
      <c r="FW19" s="769"/>
      <c r="FX19" s="769"/>
      <c r="FY19" s="769"/>
      <c r="FZ19" s="769"/>
      <c r="GA19" s="769"/>
      <c r="GB19" s="769"/>
      <c r="GC19" s="769"/>
      <c r="GD19" s="769"/>
      <c r="GE19" s="769"/>
      <c r="GF19" s="769"/>
      <c r="GG19" s="769"/>
      <c r="GH19" s="769"/>
      <c r="GI19" s="769"/>
      <c r="GJ19" s="769"/>
      <c r="GK19" s="769"/>
      <c r="GL19" s="769"/>
      <c r="GM19" s="769"/>
      <c r="GN19" s="769"/>
      <c r="GO19" s="769"/>
      <c r="GP19" s="769"/>
      <c r="GQ19" s="769"/>
      <c r="GR19" s="769"/>
      <c r="GS19" s="769"/>
      <c r="GT19" s="769"/>
      <c r="GU19" s="769"/>
      <c r="GV19" s="769"/>
      <c r="GW19" s="769"/>
      <c r="GX19" s="769"/>
      <c r="GY19" s="769"/>
      <c r="GZ19" s="769"/>
      <c r="HA19" s="769"/>
      <c r="HB19" s="769"/>
      <c r="HC19" s="769"/>
    </row>
    <row r="20" spans="1:211" s="5" customFormat="1" ht="13.5" thickBot="1">
      <c r="A20" s="24"/>
      <c r="B20" s="6"/>
      <c r="E20" s="2"/>
      <c r="F20" s="7"/>
      <c r="G20" s="7"/>
      <c r="H20" s="7"/>
      <c r="I20" s="7"/>
      <c r="J20" s="2"/>
      <c r="K20" s="13"/>
      <c r="L20" s="13"/>
      <c r="M20" s="13"/>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36"/>
      <c r="AP20" s="36"/>
      <c r="AQ20" s="36"/>
      <c r="AR20" s="36"/>
      <c r="AS20" s="36"/>
      <c r="AV20" s="905"/>
      <c r="AW20" s="905"/>
      <c r="AX20" s="905"/>
      <c r="AY20" s="905"/>
      <c r="AZ20" s="905"/>
      <c r="BA20" s="773"/>
      <c r="BB20" s="773"/>
      <c r="BC20" s="767"/>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773"/>
      <c r="EO20" s="773"/>
      <c r="EP20" s="773"/>
      <c r="EQ20" s="773"/>
      <c r="ER20" s="773"/>
      <c r="ES20" s="773"/>
      <c r="ET20" s="773"/>
      <c r="EU20" s="773"/>
      <c r="EV20" s="773"/>
      <c r="EW20" s="773"/>
      <c r="EX20" s="773"/>
      <c r="EY20" s="773"/>
      <c r="EZ20" s="773"/>
      <c r="FA20" s="773"/>
      <c r="FB20" s="773"/>
      <c r="FC20" s="773"/>
      <c r="FD20" s="773"/>
      <c r="FE20" s="773"/>
      <c r="FF20" s="773"/>
      <c r="FG20" s="773"/>
      <c r="FH20" s="773"/>
      <c r="FI20" s="773"/>
      <c r="FJ20" s="773"/>
      <c r="FK20" s="773"/>
      <c r="FL20" s="773"/>
      <c r="FM20" s="773"/>
      <c r="FN20" s="773"/>
      <c r="FO20" s="773"/>
      <c r="FP20" s="773"/>
      <c r="FQ20" s="773"/>
      <c r="FR20" s="773"/>
      <c r="FS20" s="773"/>
      <c r="FT20" s="773"/>
      <c r="FU20" s="773"/>
      <c r="FV20" s="773"/>
      <c r="FW20" s="773"/>
      <c r="FX20" s="773"/>
      <c r="FY20" s="773"/>
      <c r="FZ20" s="773"/>
      <c r="GA20" s="773"/>
      <c r="GB20" s="773"/>
      <c r="GC20" s="773"/>
      <c r="GD20" s="773"/>
      <c r="GE20" s="773"/>
      <c r="GF20" s="773"/>
      <c r="GG20" s="773"/>
      <c r="GH20" s="773"/>
      <c r="GI20" s="773"/>
      <c r="GJ20" s="773"/>
      <c r="GK20" s="773"/>
      <c r="GL20" s="773"/>
      <c r="GM20" s="773"/>
      <c r="GN20" s="773"/>
      <c r="GO20" s="773"/>
      <c r="GP20" s="773"/>
      <c r="GQ20" s="773"/>
      <c r="GR20" s="773"/>
      <c r="GS20" s="773"/>
      <c r="GT20" s="773"/>
      <c r="GU20" s="773"/>
      <c r="GV20" s="773"/>
      <c r="GW20" s="773"/>
      <c r="GX20" s="773"/>
      <c r="GY20" s="773"/>
      <c r="GZ20" s="773"/>
      <c r="HA20" s="773"/>
      <c r="HB20" s="773"/>
      <c r="HC20" s="773"/>
    </row>
    <row r="21" spans="1:211" s="1" customFormat="1" ht="24.75" customHeight="1">
      <c r="A21" s="1124" t="s">
        <v>54</v>
      </c>
      <c r="B21" s="1109" t="s">
        <v>55</v>
      </c>
      <c r="C21" s="1086" t="s">
        <v>56</v>
      </c>
      <c r="D21" s="1095" t="s">
        <v>57</v>
      </c>
      <c r="E21" s="1086" t="s">
        <v>58</v>
      </c>
      <c r="F21" s="1088" t="s">
        <v>471</v>
      </c>
      <c r="G21" s="1086" t="s">
        <v>59</v>
      </c>
      <c r="H21" s="1086"/>
      <c r="I21" s="1086"/>
      <c r="J21" s="1086"/>
      <c r="K21" s="1084" t="s">
        <v>60</v>
      </c>
      <c r="L21" s="1120" t="s">
        <v>61</v>
      </c>
      <c r="M21" s="1115"/>
      <c r="N21" s="1121"/>
      <c r="O21" s="1115" t="s">
        <v>62</v>
      </c>
      <c r="P21" s="1115"/>
      <c r="Q21" s="1115"/>
      <c r="R21" s="1115"/>
      <c r="S21" s="1115"/>
      <c r="T21" s="1115"/>
      <c r="U21" s="1115"/>
      <c r="V21" s="1115"/>
      <c r="W21" s="1115"/>
      <c r="X21" s="1115"/>
      <c r="Y21" s="1115"/>
      <c r="Z21" s="1115"/>
      <c r="AA21" s="1115"/>
      <c r="AB21" s="1115"/>
      <c r="AC21" s="1115"/>
      <c r="AD21" s="1115"/>
      <c r="AE21" s="1115"/>
      <c r="AF21" s="1115"/>
      <c r="AG21" s="1115"/>
      <c r="AH21" s="1115"/>
      <c r="AI21" s="1115"/>
      <c r="AJ21" s="1116"/>
      <c r="AK21" s="69" t="s">
        <v>62</v>
      </c>
      <c r="AL21" s="69" t="s">
        <v>62</v>
      </c>
      <c r="AM21" s="1194" t="s">
        <v>63</v>
      </c>
      <c r="AN21" s="1195"/>
      <c r="AO21" s="1196"/>
      <c r="AP21" s="1103" t="s">
        <v>64</v>
      </c>
      <c r="AQ21" s="1104"/>
      <c r="AR21" s="1104"/>
      <c r="AS21" s="1104"/>
      <c r="AT21" s="1105"/>
      <c r="AU21" s="1184" t="s">
        <v>65</v>
      </c>
      <c r="AV21" s="906"/>
      <c r="AW21" s="906"/>
      <c r="AX21" s="906"/>
      <c r="AY21" s="906"/>
      <c r="AZ21" s="906"/>
      <c r="BA21" s="774"/>
      <c r="BB21" s="774"/>
      <c r="BC21" s="767"/>
      <c r="BD21" s="774"/>
      <c r="BE21" s="774"/>
      <c r="BF21" s="774"/>
      <c r="BG21" s="774"/>
      <c r="BH21" s="774"/>
      <c r="BI21" s="774"/>
      <c r="BJ21" s="774"/>
      <c r="BK21" s="774"/>
      <c r="BL21" s="774"/>
      <c r="BM21" s="774"/>
      <c r="BN21" s="774"/>
      <c r="BO21" s="774"/>
      <c r="BP21" s="774"/>
      <c r="BQ21" s="774"/>
      <c r="BR21" s="774"/>
      <c r="BS21" s="774"/>
      <c r="BT21" s="774"/>
      <c r="BU21" s="774"/>
      <c r="BV21" s="774"/>
      <c r="BW21" s="774"/>
      <c r="BX21" s="774"/>
      <c r="BY21" s="774"/>
      <c r="BZ21" s="774"/>
      <c r="CA21" s="774"/>
      <c r="CB21" s="774"/>
      <c r="CC21" s="774"/>
      <c r="CD21" s="774"/>
      <c r="CE21" s="774"/>
      <c r="CF21" s="774"/>
      <c r="CG21" s="774"/>
      <c r="CH21" s="774"/>
      <c r="CI21" s="774"/>
      <c r="CJ21" s="774"/>
      <c r="CK21" s="774"/>
      <c r="CL21" s="774"/>
      <c r="CM21" s="774"/>
      <c r="CN21" s="774"/>
      <c r="CO21" s="774"/>
      <c r="CP21" s="774"/>
      <c r="CQ21" s="774"/>
      <c r="CR21" s="774"/>
      <c r="CS21" s="774"/>
      <c r="CT21" s="774"/>
      <c r="CU21" s="774"/>
      <c r="CV21" s="774"/>
      <c r="CW21" s="774"/>
      <c r="CX21" s="774"/>
      <c r="CY21" s="774"/>
      <c r="CZ21" s="774"/>
      <c r="DA21" s="774"/>
      <c r="DB21" s="774"/>
      <c r="DC21" s="774"/>
      <c r="DD21" s="774"/>
      <c r="DE21" s="774"/>
      <c r="DF21" s="774"/>
      <c r="DG21" s="774"/>
      <c r="DH21" s="774"/>
      <c r="DI21" s="774"/>
      <c r="DJ21" s="774"/>
      <c r="DK21" s="774"/>
      <c r="DL21" s="774"/>
      <c r="DM21" s="774"/>
      <c r="DN21" s="774"/>
      <c r="DO21" s="774"/>
      <c r="DP21" s="774"/>
      <c r="DQ21" s="774"/>
      <c r="DR21" s="774"/>
      <c r="DS21" s="774"/>
      <c r="DT21" s="774"/>
      <c r="DU21" s="774"/>
      <c r="DV21" s="774"/>
      <c r="DW21" s="774"/>
      <c r="DX21" s="774"/>
      <c r="DY21" s="774"/>
      <c r="DZ21" s="774"/>
      <c r="EA21" s="774"/>
      <c r="EB21" s="774"/>
      <c r="EC21" s="774"/>
      <c r="ED21" s="774"/>
      <c r="EE21" s="774"/>
      <c r="EF21" s="774"/>
      <c r="EG21" s="774"/>
      <c r="EH21" s="774"/>
      <c r="EI21" s="774"/>
      <c r="EJ21" s="774"/>
      <c r="EK21" s="774"/>
      <c r="EL21" s="774"/>
      <c r="EM21" s="774"/>
      <c r="EN21" s="774"/>
      <c r="EO21" s="774"/>
      <c r="EP21" s="774"/>
      <c r="EQ21" s="774"/>
      <c r="ER21" s="774"/>
      <c r="ES21" s="774"/>
      <c r="ET21" s="774"/>
      <c r="EU21" s="774"/>
      <c r="EV21" s="774"/>
      <c r="EW21" s="774"/>
      <c r="EX21" s="774"/>
      <c r="EY21" s="774"/>
      <c r="EZ21" s="774"/>
      <c r="FA21" s="774"/>
      <c r="FB21" s="774"/>
      <c r="FC21" s="774"/>
      <c r="FD21" s="774"/>
      <c r="FE21" s="774"/>
      <c r="FF21" s="774"/>
      <c r="FG21" s="774"/>
      <c r="FH21" s="774"/>
      <c r="FI21" s="774"/>
      <c r="FJ21" s="774"/>
      <c r="FK21" s="774"/>
      <c r="FL21" s="774"/>
      <c r="FM21" s="774"/>
      <c r="FN21" s="774"/>
      <c r="FO21" s="774"/>
      <c r="FP21" s="774"/>
      <c r="FQ21" s="774"/>
      <c r="FR21" s="774"/>
      <c r="FS21" s="774"/>
      <c r="FT21" s="774"/>
      <c r="FU21" s="774"/>
      <c r="FV21" s="774"/>
      <c r="FW21" s="774"/>
      <c r="FX21" s="774"/>
      <c r="FY21" s="774"/>
      <c r="FZ21" s="774"/>
      <c r="GA21" s="774"/>
      <c r="GB21" s="774"/>
      <c r="GC21" s="774"/>
      <c r="GD21" s="774"/>
      <c r="GE21" s="774"/>
      <c r="GF21" s="774"/>
      <c r="GG21" s="774"/>
      <c r="GH21" s="774"/>
      <c r="GI21" s="774"/>
      <c r="GJ21" s="774"/>
      <c r="GK21" s="774"/>
      <c r="GL21" s="774"/>
      <c r="GM21" s="774"/>
      <c r="GN21" s="774"/>
      <c r="GO21" s="774"/>
      <c r="GP21" s="774"/>
      <c r="GQ21" s="774"/>
      <c r="GR21" s="774"/>
      <c r="GS21" s="774"/>
      <c r="GT21" s="774"/>
      <c r="GU21" s="774"/>
      <c r="GV21" s="774"/>
      <c r="GW21" s="774"/>
      <c r="GX21" s="774"/>
      <c r="GY21" s="774"/>
      <c r="GZ21" s="774"/>
      <c r="HA21" s="774"/>
      <c r="HB21" s="774"/>
      <c r="HC21" s="774"/>
    </row>
    <row r="22" spans="1:211" s="1" customFormat="1" ht="42.6" customHeight="1" thickBot="1">
      <c r="A22" s="1125"/>
      <c r="B22" s="1110"/>
      <c r="C22" s="1087"/>
      <c r="D22" s="1096"/>
      <c r="E22" s="1087"/>
      <c r="F22" s="1089"/>
      <c r="G22" s="245" t="s">
        <v>66</v>
      </c>
      <c r="H22" s="1005" t="s">
        <v>67</v>
      </c>
      <c r="I22" s="1006"/>
      <c r="J22" s="1007"/>
      <c r="K22" s="1085"/>
      <c r="L22" s="70" t="s">
        <v>68</v>
      </c>
      <c r="M22" s="70" t="s">
        <v>69</v>
      </c>
      <c r="N22" s="225" t="s">
        <v>70</v>
      </c>
      <c r="O22" s="224" t="s">
        <v>71</v>
      </c>
      <c r="P22" s="70" t="s">
        <v>72</v>
      </c>
      <c r="Q22" s="70" t="s">
        <v>73</v>
      </c>
      <c r="R22" s="70" t="s">
        <v>74</v>
      </c>
      <c r="S22" s="70" t="s">
        <v>75</v>
      </c>
      <c r="T22" s="70" t="s">
        <v>76</v>
      </c>
      <c r="U22" s="70" t="s">
        <v>77</v>
      </c>
      <c r="V22" s="70" t="s">
        <v>78</v>
      </c>
      <c r="W22" s="70" t="s">
        <v>79</v>
      </c>
      <c r="X22" s="70" t="s">
        <v>80</v>
      </c>
      <c r="Y22" s="70" t="s">
        <v>81</v>
      </c>
      <c r="Z22" s="70" t="s">
        <v>82</v>
      </c>
      <c r="AA22" s="70" t="s">
        <v>83</v>
      </c>
      <c r="AB22" s="70" t="s">
        <v>84</v>
      </c>
      <c r="AC22" s="70" t="s">
        <v>85</v>
      </c>
      <c r="AD22" s="70" t="s">
        <v>86</v>
      </c>
      <c r="AE22" s="70" t="s">
        <v>87</v>
      </c>
      <c r="AF22" s="70" t="s">
        <v>88</v>
      </c>
      <c r="AG22" s="70" t="s">
        <v>89</v>
      </c>
      <c r="AH22" s="70" t="s">
        <v>90</v>
      </c>
      <c r="AI22" s="70" t="s">
        <v>91</v>
      </c>
      <c r="AJ22" s="70" t="s">
        <v>92</v>
      </c>
      <c r="AK22" s="70" t="s">
        <v>93</v>
      </c>
      <c r="AL22" s="70" t="s">
        <v>94</v>
      </c>
      <c r="AM22" s="645" t="s">
        <v>68</v>
      </c>
      <c r="AN22" s="645" t="s">
        <v>69</v>
      </c>
      <c r="AO22" s="70" t="s">
        <v>70</v>
      </c>
      <c r="AP22" s="219" t="s">
        <v>95</v>
      </c>
      <c r="AQ22" s="589" t="s">
        <v>96</v>
      </c>
      <c r="AR22" s="578" t="s">
        <v>97</v>
      </c>
      <c r="AS22" s="192" t="s">
        <v>98</v>
      </c>
      <c r="AT22" s="123" t="s">
        <v>67</v>
      </c>
      <c r="AU22" s="1185"/>
      <c r="AV22" s="906"/>
      <c r="AW22" s="906"/>
      <c r="AX22" s="906"/>
      <c r="AY22" s="906"/>
      <c r="AZ22" s="906"/>
      <c r="BA22" s="774"/>
      <c r="BB22" s="774"/>
      <c r="BC22" s="769"/>
      <c r="BD22" s="774"/>
      <c r="BE22" s="774"/>
      <c r="BF22" s="774"/>
      <c r="BG22" s="774"/>
      <c r="BH22" s="774"/>
      <c r="BI22" s="774"/>
      <c r="BJ22" s="774"/>
      <c r="BK22" s="774"/>
      <c r="BL22" s="774"/>
      <c r="BM22" s="774"/>
      <c r="BN22" s="774"/>
      <c r="BO22" s="774"/>
      <c r="BP22" s="774"/>
      <c r="BQ22" s="774"/>
      <c r="BR22" s="774"/>
      <c r="BS22" s="774"/>
      <c r="BT22" s="774"/>
      <c r="BU22" s="774"/>
      <c r="BV22" s="774"/>
      <c r="BW22" s="774"/>
      <c r="BX22" s="774"/>
      <c r="BY22" s="774"/>
      <c r="BZ22" s="774"/>
      <c r="CA22" s="774"/>
      <c r="CB22" s="774"/>
      <c r="CC22" s="774"/>
      <c r="CD22" s="774"/>
      <c r="CE22" s="774"/>
      <c r="CF22" s="774"/>
      <c r="CG22" s="774"/>
      <c r="CH22" s="774"/>
      <c r="CI22" s="774"/>
      <c r="CJ22" s="774"/>
      <c r="CK22" s="774"/>
      <c r="CL22" s="774"/>
      <c r="CM22" s="774"/>
      <c r="CN22" s="774"/>
      <c r="CO22" s="774"/>
      <c r="CP22" s="774"/>
      <c r="CQ22" s="774"/>
      <c r="CR22" s="774"/>
      <c r="CS22" s="774"/>
      <c r="CT22" s="774"/>
      <c r="CU22" s="774"/>
      <c r="CV22" s="774"/>
      <c r="CW22" s="774"/>
      <c r="CX22" s="774"/>
      <c r="CY22" s="774"/>
      <c r="CZ22" s="774"/>
      <c r="DA22" s="774"/>
      <c r="DB22" s="774"/>
      <c r="DC22" s="774"/>
      <c r="DD22" s="774"/>
      <c r="DE22" s="774"/>
      <c r="DF22" s="774"/>
      <c r="DG22" s="774"/>
      <c r="DH22" s="774"/>
      <c r="DI22" s="774"/>
      <c r="DJ22" s="774"/>
      <c r="DK22" s="774"/>
      <c r="DL22" s="774"/>
      <c r="DM22" s="774"/>
      <c r="DN22" s="774"/>
      <c r="DO22" s="774"/>
      <c r="DP22" s="774"/>
      <c r="DQ22" s="774"/>
      <c r="DR22" s="774"/>
      <c r="DS22" s="774"/>
      <c r="DT22" s="774"/>
      <c r="DU22" s="774"/>
      <c r="DV22" s="774"/>
      <c r="DW22" s="774"/>
      <c r="DX22" s="774"/>
      <c r="DY22" s="774"/>
      <c r="DZ22" s="774"/>
      <c r="EA22" s="774"/>
      <c r="EB22" s="774"/>
      <c r="EC22" s="774"/>
      <c r="ED22" s="774"/>
      <c r="EE22" s="774"/>
      <c r="EF22" s="774"/>
      <c r="EG22" s="774"/>
      <c r="EH22" s="774"/>
      <c r="EI22" s="774"/>
      <c r="EJ22" s="774"/>
      <c r="EK22" s="774"/>
      <c r="EL22" s="774"/>
      <c r="EM22" s="774"/>
      <c r="EN22" s="774"/>
      <c r="EO22" s="774"/>
      <c r="EP22" s="774"/>
      <c r="EQ22" s="774"/>
      <c r="ER22" s="774"/>
      <c r="ES22" s="774"/>
      <c r="ET22" s="774"/>
      <c r="EU22" s="774"/>
      <c r="EV22" s="774"/>
      <c r="EW22" s="774"/>
      <c r="EX22" s="774"/>
      <c r="EY22" s="774"/>
      <c r="EZ22" s="774"/>
      <c r="FA22" s="774"/>
      <c r="FB22" s="774"/>
      <c r="FC22" s="774"/>
      <c r="FD22" s="774"/>
      <c r="FE22" s="774"/>
      <c r="FF22" s="774"/>
      <c r="FG22" s="774"/>
      <c r="FH22" s="774"/>
      <c r="FI22" s="774"/>
      <c r="FJ22" s="774"/>
      <c r="FK22" s="774"/>
      <c r="FL22" s="774"/>
      <c r="FM22" s="774"/>
      <c r="FN22" s="774"/>
      <c r="FO22" s="774"/>
      <c r="FP22" s="774"/>
      <c r="FQ22" s="774"/>
      <c r="FR22" s="774"/>
      <c r="FS22" s="774"/>
      <c r="FT22" s="774"/>
      <c r="FU22" s="774"/>
      <c r="FV22" s="774"/>
      <c r="FW22" s="774"/>
      <c r="FX22" s="774"/>
      <c r="FY22" s="774"/>
      <c r="FZ22" s="774"/>
      <c r="GA22" s="774"/>
      <c r="GB22" s="774"/>
      <c r="GC22" s="774"/>
      <c r="GD22" s="774"/>
      <c r="GE22" s="774"/>
      <c r="GF22" s="774"/>
      <c r="GG22" s="774"/>
      <c r="GH22" s="774"/>
      <c r="GI22" s="774"/>
      <c r="GJ22" s="774"/>
      <c r="GK22" s="774"/>
      <c r="GL22" s="774"/>
      <c r="GM22" s="774"/>
      <c r="GN22" s="774"/>
      <c r="GO22" s="774"/>
      <c r="GP22" s="774"/>
      <c r="GQ22" s="774"/>
      <c r="GR22" s="774"/>
      <c r="GS22" s="774"/>
      <c r="GT22" s="774"/>
      <c r="GU22" s="774"/>
      <c r="GV22" s="774"/>
      <c r="GW22" s="774"/>
      <c r="GX22" s="774"/>
      <c r="GY22" s="774"/>
      <c r="GZ22" s="774"/>
      <c r="HA22" s="774"/>
      <c r="HB22" s="774"/>
      <c r="HC22" s="774"/>
    </row>
    <row r="23" spans="1:211" ht="15">
      <c r="A23" s="306"/>
      <c r="B23" s="337"/>
      <c r="C23" s="560" t="str">
        <f>IF('1C TSsalarié1'!C$11&lt;&gt;"",'1C TSsalarié1'!$B$8,"")</f>
        <v/>
      </c>
      <c r="D23" s="671" t="str">
        <f>IF(E23="","",DATEDIF('1C TSsalarié1'!$B$10,E23,"y"))</f>
        <v/>
      </c>
      <c r="E23" s="92" t="str">
        <f>IF(AND('1C TSsalarié1'!C$11&lt;&gt;"",C23='1C TSsalarié1'!$B$8),'1C TSsalarié1'!$C$16,"")</f>
        <v/>
      </c>
      <c r="F23" s="310"/>
      <c r="G23" s="311"/>
      <c r="H23" s="1008"/>
      <c r="I23" s="1009"/>
      <c r="J23" s="1010"/>
      <c r="K23" s="728">
        <f>FICHE!C12</f>
        <v>0</v>
      </c>
      <c r="L23" s="619">
        <f>IF(AND($K$2="Pôle",C23='1C TSsalarié1'!$B$8),'1C TSsalarié1'!C$17+'1C TSsalarié1'!C$18+'1C TSsalarié1'!C$19+'1C TSsalarié1'!C$20+'1C TSsalarié1'!C$24,'1C TSsalarié1'!C$17+'1C TSsalarié1'!C$18+'1C TSsalarié1'!C$19+'1C TSsalarié1'!C$20+'1C TSsalarié1'!C$21+'1C TSsalarié1'!C$22+'1C TSsalarié1'!C$23+'1C TSsalarié1'!C$24)</f>
        <v>0</v>
      </c>
      <c r="M23" s="299">
        <f>IF(AND($K$2="Pôle",C23='1C TSsalarié1'!$B$8),'1C TSsalarié1'!C$21+'1C TSsalarié1'!C$22+'1C TSsalarié1'!C$23,0)</f>
        <v>0</v>
      </c>
      <c r="N23" s="300">
        <f>L23+M23</f>
        <v>0</v>
      </c>
      <c r="O23" s="291">
        <f>IF($C23='1C TSsalarié1'!$B$8,'1C TSsalarié1'!C$31)</f>
        <v>0</v>
      </c>
      <c r="P23" s="71">
        <f>IF($C23='1C TSsalarié1'!$B$8,'1C TSsalarié1'!$C$32)</f>
        <v>0</v>
      </c>
      <c r="Q23" s="71">
        <f>IF($C23='1C TSsalarié1'!$B$8,'1C TSsalarié1'!$C$33)</f>
        <v>0</v>
      </c>
      <c r="R23" s="71">
        <f>IF($C23='1C TSsalarié1'!$B$8,'1C TSsalarié1'!$C$34)</f>
        <v>0</v>
      </c>
      <c r="S23" s="71">
        <f>IF($C23='1C TSsalarié1'!$B$8,'1C TSsalarié1'!$C$35)</f>
        <v>0</v>
      </c>
      <c r="T23" s="71">
        <f>IF($C23='1C TSsalarié1'!$B$8,'1C TSsalarié1'!$C$36)</f>
        <v>0</v>
      </c>
      <c r="U23" s="71">
        <f>IF($C23='1C TSsalarié1'!$B$8,'1C TSsalarié1'!$C$37)</f>
        <v>0</v>
      </c>
      <c r="V23" s="71">
        <f>IF($C23='1C TSsalarié1'!$B$8,'1C TSsalarié1'!$C$38)</f>
        <v>0</v>
      </c>
      <c r="W23" s="71">
        <f>IF($C23='1C TSsalarié1'!$B$8,'1C TSsalarié1'!$C$39)</f>
        <v>0</v>
      </c>
      <c r="X23" s="71">
        <f>IF($C23='1C TSsalarié1'!$B$8,'1C TSsalarié1'!$C$40)</f>
        <v>0</v>
      </c>
      <c r="Y23" s="71">
        <f>IF($C23='1C TSsalarié1'!$B$8,'1C TSsalarié1'!$C$41)</f>
        <v>0</v>
      </c>
      <c r="Z23" s="71">
        <f>IF($C23='1C TSsalarié1'!$B$8,'1C TSsalarié1'!$C$42)</f>
        <v>0</v>
      </c>
      <c r="AA23" s="71">
        <f>IF($C23='1C TSsalarié1'!$B$8,'1C TSsalarié1'!$C$43)</f>
        <v>0</v>
      </c>
      <c r="AB23" s="71">
        <f>IF($C23='1C TSsalarié1'!$B$8,'1C TSsalarié1'!$C$44)</f>
        <v>0</v>
      </c>
      <c r="AC23" s="71">
        <f>IF($C23='1C TSsalarié1'!$B$8,'1C TSsalarié1'!$C$45)</f>
        <v>0</v>
      </c>
      <c r="AD23" s="71">
        <f>IF($C23='1C TSsalarié1'!$B$8,'1C TSsalarié1'!$C$46)</f>
        <v>0</v>
      </c>
      <c r="AE23" s="71">
        <f>IF($C23='1C TSsalarié1'!$B$8,'1C TSsalarié1'!$C$47)</f>
        <v>0</v>
      </c>
      <c r="AF23" s="71">
        <f>IF($C23='1C TSsalarié1'!$B$8,'1C TSsalarié1'!$C$48)</f>
        <v>0</v>
      </c>
      <c r="AG23" s="71">
        <f>IF($C23='1C TSsalarié1'!$B$8,'1C TSsalarié1'!$C$49)</f>
        <v>0</v>
      </c>
      <c r="AH23" s="71">
        <f>IF($C23='1C TSsalarié1'!$B$8,'1C TSsalarié1'!$C$50)</f>
        <v>0</v>
      </c>
      <c r="AI23" s="71">
        <f>IF($C23='1C TSsalarié1'!$B$8,'1C TSsalarié1'!$C$51)</f>
        <v>0</v>
      </c>
      <c r="AJ23" s="71">
        <f>IF($C23='1C TSsalarié1'!$B$8,'1C TSsalarié1'!$C$52)</f>
        <v>0</v>
      </c>
      <c r="AK23" s="71">
        <f>'1C TSsalarié1'!C$53</f>
        <v>0</v>
      </c>
      <c r="AL23" s="71">
        <f t="shared" ref="AL23:AL34" si="0">N23+AK23</f>
        <v>0</v>
      </c>
      <c r="AM23" s="298">
        <f t="shared" ref="AM23:AM34" si="1">IF(L23=0,0,($F23-$G23)*$K23*L23)</f>
        <v>0</v>
      </c>
      <c r="AN23" s="646">
        <f t="shared" ref="AN23:AN34" si="2">IF(M23=0,0,($F23-$G23)*$K23*M23*50%)</f>
        <v>0</v>
      </c>
      <c r="AO23" s="295">
        <f>AM23+AN23</f>
        <v>0</v>
      </c>
      <c r="AP23" s="575">
        <f>IF(L23=0,0,AM23-AR23)</f>
        <v>0</v>
      </c>
      <c r="AQ23" s="584">
        <f t="shared" ref="AQ23:AQ34" si="3">IF(M23=0,0,AN23-AS23)</f>
        <v>0</v>
      </c>
      <c r="AR23" s="587"/>
      <c r="AS23" s="101"/>
      <c r="AT23" s="26"/>
      <c r="AU23" s="592"/>
      <c r="BC23" s="773"/>
    </row>
    <row r="24" spans="1:211">
      <c r="A24" s="309"/>
      <c r="B24" s="338"/>
      <c r="C24" s="22" t="str">
        <f>IF('1C TSsalarié1'!D$11&lt;&gt;"",'1C TSsalarié1'!$B$8,"")</f>
        <v/>
      </c>
      <c r="D24" s="666" t="str">
        <f>IF(E24="","",DATEDIF('1C TSsalarié1'!$B$10,E24,"y"))</f>
        <v/>
      </c>
      <c r="E24" s="93" t="str">
        <f>IF(AND('1C TSsalarié1'!D$11&lt;&gt;"",C24='1C TSsalarié1'!$B$8),'1C TSsalarié1'!$D$16,"")</f>
        <v/>
      </c>
      <c r="F24" s="312"/>
      <c r="G24" s="313"/>
      <c r="H24" s="977"/>
      <c r="I24" s="978"/>
      <c r="J24" s="979"/>
      <c r="K24" s="638">
        <f t="shared" ref="K24:K87" si="4">IF(F24&lt;&gt;0,$K$23,0)</f>
        <v>0</v>
      </c>
      <c r="L24" s="301">
        <f>IF(AND($K$2="Pôle",C24='1C TSsalarié1'!$B$8),'1C TSsalarié1'!D$17+'1C TSsalarié1'!D$18+'1C TSsalarié1'!D$19+'1C TSsalarié1'!D$20+'1C TSsalarié1'!D$24,'1C TSsalarié1'!D$17+'1C TSsalarié1'!D$18+'1C TSsalarié1'!D$19+'1C TSsalarié1'!D$20+'1C TSsalarié1'!D$21+'1C TSsalarié1'!D$22+'1C TSsalarié1'!D$23+'1C TSsalarié1'!D$24)</f>
        <v>0</v>
      </c>
      <c r="M24" s="301">
        <f>IF(AND($K$2="Pôle",C24='1C TSsalarié1'!$B$8),'1C TSsalarié1'!D$21+'1C TSsalarié1'!D$22+'1C TSsalarié1'!D$23,0)</f>
        <v>0</v>
      </c>
      <c r="N24" s="302">
        <f>L24+M24</f>
        <v>0</v>
      </c>
      <c r="O24" s="292">
        <f>IF($C24='1C TSsalarié1'!$B$8,'1C TSsalarié1'!D$31)</f>
        <v>0</v>
      </c>
      <c r="P24" s="72">
        <f>IF($C24='1C TSsalarié1'!$B$8,'1C TSsalarié1'!$D$32)</f>
        <v>0</v>
      </c>
      <c r="Q24" s="72">
        <f>IF($C24='1C TSsalarié1'!$B$8,'1C TSsalarié1'!$D$33)</f>
        <v>0</v>
      </c>
      <c r="R24" s="72">
        <f>IF($C24='1C TSsalarié1'!$B$8,'1C TSsalarié1'!$D$34)</f>
        <v>0</v>
      </c>
      <c r="S24" s="72">
        <f>IF($C24='1C TSsalarié1'!$B$8,'1C TSsalarié1'!$D$35)</f>
        <v>0</v>
      </c>
      <c r="T24" s="72">
        <f>IF($C24='1C TSsalarié1'!$B$8,'1C TSsalarié1'!$D$36)</f>
        <v>0</v>
      </c>
      <c r="U24" s="72">
        <f>IF($C24='1C TSsalarié1'!$B$8,'1C TSsalarié1'!$D$37)</f>
        <v>0</v>
      </c>
      <c r="V24" s="72">
        <f>IF($C24='1C TSsalarié1'!$B$8,'1C TSsalarié1'!$D$38)</f>
        <v>0</v>
      </c>
      <c r="W24" s="72">
        <f>IF($C24='1C TSsalarié1'!$B$8,'1C TSsalarié1'!$D$39)</f>
        <v>0</v>
      </c>
      <c r="X24" s="72">
        <f>IF($C24='1C TSsalarié1'!$B$8,'1C TSsalarié1'!$D$40)</f>
        <v>0</v>
      </c>
      <c r="Y24" s="72">
        <f>IF($C24='1C TSsalarié1'!$B$8,'1C TSsalarié1'!$D$41)</f>
        <v>0</v>
      </c>
      <c r="Z24" s="72">
        <f>IF($C24='1C TSsalarié1'!$B$8,'1C TSsalarié1'!$D$42)</f>
        <v>0</v>
      </c>
      <c r="AA24" s="72">
        <f>IF($C24='1C TSsalarié1'!$B$8,'1C TSsalarié1'!$D$43)</f>
        <v>0</v>
      </c>
      <c r="AB24" s="72">
        <f>IF($C24='1C TSsalarié1'!$B$8,'1C TSsalarié1'!$D$44)</f>
        <v>0</v>
      </c>
      <c r="AC24" s="72">
        <f>IF($C24='1C TSsalarié1'!$B$8,'1C TSsalarié1'!$D$45)</f>
        <v>0</v>
      </c>
      <c r="AD24" s="72">
        <f>IF($C24='1C TSsalarié1'!$B$8,'1C TSsalarié1'!$D$46)</f>
        <v>0</v>
      </c>
      <c r="AE24" s="72">
        <f>IF($C24='1C TSsalarié1'!$B$8,'1C TSsalarié1'!$D$47)</f>
        <v>0</v>
      </c>
      <c r="AF24" s="72">
        <f>IF($C24='1C TSsalarié1'!$B$8,'1C TSsalarié1'!$D$48)</f>
        <v>0</v>
      </c>
      <c r="AG24" s="72">
        <f>IF($C24='1C TSsalarié1'!$B$8,'1C TSsalarié1'!$D$49)</f>
        <v>0</v>
      </c>
      <c r="AH24" s="72">
        <f>IF($C24='1C TSsalarié1'!$B$8,'1C TSsalarié1'!$D$50)</f>
        <v>0</v>
      </c>
      <c r="AI24" s="72">
        <f>IF($C24='1C TSsalarié1'!$B$8,'1C TSsalarié1'!$D$51)</f>
        <v>0</v>
      </c>
      <c r="AJ24" s="72">
        <f>IF($C24='1C TSsalarié1'!$B$8,'1C TSsalarié1'!$D$52)</f>
        <v>0</v>
      </c>
      <c r="AK24" s="72">
        <f>'1C TSsalarié1'!D$53</f>
        <v>0</v>
      </c>
      <c r="AL24" s="72">
        <f t="shared" si="0"/>
        <v>0</v>
      </c>
      <c r="AM24" s="298">
        <f t="shared" si="1"/>
        <v>0</v>
      </c>
      <c r="AN24" s="566">
        <f t="shared" si="2"/>
        <v>0</v>
      </c>
      <c r="AO24" s="296">
        <f t="shared" ref="AO24:AO34" si="5">AM24+AN24</f>
        <v>0</v>
      </c>
      <c r="AP24" s="575">
        <f t="shared" ref="AP24:AP34" si="6">IF(L24=0,0,AM24-AR24)</f>
        <v>0</v>
      </c>
      <c r="AQ24" s="583">
        <f t="shared" si="3"/>
        <v>0</v>
      </c>
      <c r="AR24" s="579"/>
      <c r="AS24" s="102"/>
      <c r="AT24" s="27"/>
      <c r="AU24" s="592"/>
      <c r="BC24" s="774"/>
    </row>
    <row r="25" spans="1:211">
      <c r="A25" s="309"/>
      <c r="B25" s="338"/>
      <c r="C25" s="22" t="str">
        <f>IF('1C TSsalarié1'!E$11&lt;&gt;"",'1C TSsalarié1'!$B$8,"")</f>
        <v/>
      </c>
      <c r="D25" s="666" t="str">
        <f>IF(E25="","",DATEDIF('1C TSsalarié1'!$B$10,E25,"y"))</f>
        <v/>
      </c>
      <c r="E25" s="93" t="str">
        <f>IF(AND('1C TSsalarié1'!E$11&lt;&gt;"",C25='1C TSsalarié1'!$B$8),'1C TSsalarié1'!$E$16,"")</f>
        <v/>
      </c>
      <c r="F25" s="312"/>
      <c r="G25" s="313"/>
      <c r="H25" s="977"/>
      <c r="I25" s="978"/>
      <c r="J25" s="979"/>
      <c r="K25" s="638">
        <f t="shared" si="4"/>
        <v>0</v>
      </c>
      <c r="L25" s="301">
        <f>IF(AND($K$2="Pôle",C25='1C TSsalarié1'!$B$8),'1C TSsalarié1'!E$17+'1C TSsalarié1'!E$18+'1C TSsalarié1'!E$19+'1C TSsalarié1'!E$20+'1C TSsalarié1'!E$24,'1C TSsalarié1'!E$17+'1C TSsalarié1'!E$18+'1C TSsalarié1'!E$19+'1C TSsalarié1'!E$20+'1C TSsalarié1'!E$21+'1C TSsalarié1'!E$22+'1C TSsalarié1'!E$23+'1C TSsalarié1'!E$24)</f>
        <v>0</v>
      </c>
      <c r="M25" s="301">
        <f>IF(AND($K$2="Pôle",C25='1C TSsalarié1'!$B$8),'1C TSsalarié1'!E$21+'1C TSsalarié1'!E$22+'1C TSsalarié1'!E$23,0)</f>
        <v>0</v>
      </c>
      <c r="N25" s="302">
        <f t="shared" ref="N25:N34" si="7">L25+M25</f>
        <v>0</v>
      </c>
      <c r="O25" s="292">
        <f>IF($C25='1C TSsalarié1'!$B$8,'1C TSsalarié1'!E$31)</f>
        <v>0</v>
      </c>
      <c r="P25" s="72">
        <f>IF($C25='1C TSsalarié1'!$B$8,'1C TSsalarié1'!$E$32)</f>
        <v>0</v>
      </c>
      <c r="Q25" s="72">
        <f>IF($C25='1C TSsalarié1'!$B$8,'1C TSsalarié1'!$E$33)</f>
        <v>0</v>
      </c>
      <c r="R25" s="72">
        <f>IF($C25='1C TSsalarié1'!$B$8,'1C TSsalarié1'!$E$34)</f>
        <v>0</v>
      </c>
      <c r="S25" s="72">
        <f>IF($C25='1C TSsalarié1'!$B$8,'1C TSsalarié1'!$E$35)</f>
        <v>0</v>
      </c>
      <c r="T25" s="72">
        <f>IF($C25='1C TSsalarié1'!$B$8,'1C TSsalarié1'!$E$36)</f>
        <v>0</v>
      </c>
      <c r="U25" s="72">
        <f>IF($C25='1C TSsalarié1'!$B$8,'1C TSsalarié1'!$E$37)</f>
        <v>0</v>
      </c>
      <c r="V25" s="72">
        <f>IF($C25='1C TSsalarié1'!$B$8,'1C TSsalarié1'!$E$38)</f>
        <v>0</v>
      </c>
      <c r="W25" s="72">
        <f>IF($C25='1C TSsalarié1'!$B$8,'1C TSsalarié1'!$E$39)</f>
        <v>0</v>
      </c>
      <c r="X25" s="72">
        <f>IF($C25='1C TSsalarié1'!$B$8,'1C TSsalarié1'!$E$40)</f>
        <v>0</v>
      </c>
      <c r="Y25" s="72">
        <f>IF($C25='1C TSsalarié1'!$B$8,'1C TSsalarié1'!$E$41)</f>
        <v>0</v>
      </c>
      <c r="Z25" s="72">
        <f>IF($C25='1C TSsalarié1'!$B$8,'1C TSsalarié1'!$E$42)</f>
        <v>0</v>
      </c>
      <c r="AA25" s="72">
        <f>IF($C25='1C TSsalarié1'!$B$8,'1C TSsalarié1'!$E$43)</f>
        <v>0</v>
      </c>
      <c r="AB25" s="72">
        <f>IF($C25='1C TSsalarié1'!$B$8,'1C TSsalarié1'!$E$44)</f>
        <v>0</v>
      </c>
      <c r="AC25" s="72">
        <f>IF($C25='1C TSsalarié1'!$B$8,'1C TSsalarié1'!$E$45)</f>
        <v>0</v>
      </c>
      <c r="AD25" s="72">
        <f>IF($C25='1C TSsalarié1'!$B$8,'1C TSsalarié1'!$E$46)</f>
        <v>0</v>
      </c>
      <c r="AE25" s="72">
        <f>IF($C25='1C TSsalarié1'!$B$8,'1C TSsalarié1'!$E$47)</f>
        <v>0</v>
      </c>
      <c r="AF25" s="72">
        <f>IF($C25='1C TSsalarié1'!$B$8,'1C TSsalarié1'!$E$48)</f>
        <v>0</v>
      </c>
      <c r="AG25" s="72">
        <f>IF($C25='1C TSsalarié1'!$B$8,'1C TSsalarié1'!$E$49)</f>
        <v>0</v>
      </c>
      <c r="AH25" s="72">
        <f>IF($C25='1C TSsalarié1'!$B$8,'1C TSsalarié1'!$E$50)</f>
        <v>0</v>
      </c>
      <c r="AI25" s="72">
        <f>IF($C25='1C TSsalarié1'!$B$8,'1C TSsalarié1'!$E$51)</f>
        <v>0</v>
      </c>
      <c r="AJ25" s="72">
        <f>IF($C25='1C TSsalarié1'!$B$8,'1C TSsalarié1'!$E$52)</f>
        <v>0</v>
      </c>
      <c r="AK25" s="72">
        <f>'1C TSsalarié1'!E$53</f>
        <v>0</v>
      </c>
      <c r="AL25" s="72">
        <f t="shared" si="0"/>
        <v>0</v>
      </c>
      <c r="AM25" s="298">
        <f t="shared" si="1"/>
        <v>0</v>
      </c>
      <c r="AN25" s="566">
        <f t="shared" si="2"/>
        <v>0</v>
      </c>
      <c r="AO25" s="296">
        <f t="shared" si="5"/>
        <v>0</v>
      </c>
      <c r="AP25" s="575">
        <f t="shared" si="6"/>
        <v>0</v>
      </c>
      <c r="AQ25" s="583">
        <f t="shared" si="3"/>
        <v>0</v>
      </c>
      <c r="AR25" s="579"/>
      <c r="AS25" s="102"/>
      <c r="AT25" s="27"/>
      <c r="AU25" s="592"/>
      <c r="BC25" s="774"/>
    </row>
    <row r="26" spans="1:211">
      <c r="A26" s="309"/>
      <c r="B26" s="338"/>
      <c r="C26" s="22" t="str">
        <f>IF('1C TSsalarié1'!F$11&lt;&gt;"",'1C TSsalarié1'!$B$8,"")</f>
        <v/>
      </c>
      <c r="D26" s="666" t="str">
        <f>IF(E26="","",DATEDIF('1C TSsalarié1'!$B$10,E26,"y"))</f>
        <v/>
      </c>
      <c r="E26" s="93" t="str">
        <f>IF(AND('1C TSsalarié1'!F$11&lt;&gt;"",C26='1C TSsalarié1'!$B$8),'1C TSsalarié1'!$F$16,"")</f>
        <v/>
      </c>
      <c r="F26" s="312"/>
      <c r="G26" s="313"/>
      <c r="H26" s="977"/>
      <c r="I26" s="978"/>
      <c r="J26" s="979"/>
      <c r="K26" s="638">
        <f t="shared" si="4"/>
        <v>0</v>
      </c>
      <c r="L26" s="301">
        <f>IF(AND($K$2="Pôle",C26='1C TSsalarié1'!$B$8),'1C TSsalarié1'!F$17+'1C TSsalarié1'!F$18+'1C TSsalarié1'!F$19+'1C TSsalarié1'!F$20+'1C TSsalarié1'!F$24,'1C TSsalarié1'!F$17+'1C TSsalarié1'!F$18+'1C TSsalarié1'!F$19+'1C TSsalarié1'!F$20+'1C TSsalarié1'!F$21+'1C TSsalarié1'!F$22+'1C TSsalarié1'!F$23+'1C TSsalarié1'!F$24)</f>
        <v>0</v>
      </c>
      <c r="M26" s="301">
        <f>IF(AND($K$2="Pôle",C26='1C TSsalarié1'!$B$8),'1C TSsalarié1'!F$21+'1C TSsalarié1'!F$22+'1C TSsalarié1'!F$23,0)</f>
        <v>0</v>
      </c>
      <c r="N26" s="302">
        <f t="shared" si="7"/>
        <v>0</v>
      </c>
      <c r="O26" s="292">
        <f>IF($C26='1C TSsalarié1'!$B$8,'1C TSsalarié1'!F$31)</f>
        <v>0</v>
      </c>
      <c r="P26" s="72">
        <f>IF($C26='1C TSsalarié1'!$B$8,'1C TSsalarié1'!$F$32)</f>
        <v>0</v>
      </c>
      <c r="Q26" s="72">
        <f>IF($C26='1C TSsalarié1'!$B$8,'1C TSsalarié1'!$F$33)</f>
        <v>0</v>
      </c>
      <c r="R26" s="72">
        <f>IF($C26='1C TSsalarié1'!$B$8,'1C TSsalarié1'!$F$34)</f>
        <v>0</v>
      </c>
      <c r="S26" s="72">
        <f>IF($C26='1C TSsalarié1'!$B$8,'1C TSsalarié1'!$F$35)</f>
        <v>0</v>
      </c>
      <c r="T26" s="72">
        <f>IF($C26='1C TSsalarié1'!$B$8,'1C TSsalarié1'!$F$36)</f>
        <v>0</v>
      </c>
      <c r="U26" s="72">
        <f>IF($C26='1C TSsalarié1'!$B$8,'1C TSsalarié1'!$F$37)</f>
        <v>0</v>
      </c>
      <c r="V26" s="72">
        <f>IF($C26='1C TSsalarié1'!$B$8,'1C TSsalarié1'!$F$38)</f>
        <v>0</v>
      </c>
      <c r="W26" s="72">
        <f>IF($C26='1C TSsalarié1'!$B$8,'1C TSsalarié1'!$F$39)</f>
        <v>0</v>
      </c>
      <c r="X26" s="72">
        <f>IF($C26='1C TSsalarié1'!$B$8,'1C TSsalarié1'!$F$40)</f>
        <v>0</v>
      </c>
      <c r="Y26" s="72">
        <f>IF($C26='1C TSsalarié1'!$B$8,'1C TSsalarié1'!$F$41)</f>
        <v>0</v>
      </c>
      <c r="Z26" s="72">
        <f>IF($C26='1C TSsalarié1'!$B$8,'1C TSsalarié1'!$F$42)</f>
        <v>0</v>
      </c>
      <c r="AA26" s="72">
        <f>IF($C26='1C TSsalarié1'!$B$8,'1C TSsalarié1'!$F$43)</f>
        <v>0</v>
      </c>
      <c r="AB26" s="72">
        <f>IF($C26='1C TSsalarié1'!$B$8,'1C TSsalarié1'!$F$44)</f>
        <v>0</v>
      </c>
      <c r="AC26" s="72">
        <f>IF($C26='1C TSsalarié1'!$B$8,'1C TSsalarié1'!$F$45)</f>
        <v>0</v>
      </c>
      <c r="AD26" s="72">
        <f>IF($C26='1C TSsalarié1'!$B$8,'1C TSsalarié1'!$F$46)</f>
        <v>0</v>
      </c>
      <c r="AE26" s="72">
        <f>IF($C26='1C TSsalarié1'!$B$8,'1C TSsalarié1'!$F$47)</f>
        <v>0</v>
      </c>
      <c r="AF26" s="72">
        <f>IF($C26='1C TSsalarié1'!$B$8,'1C TSsalarié1'!$F$48)</f>
        <v>0</v>
      </c>
      <c r="AG26" s="72">
        <f>IF($C26='1C TSsalarié1'!$B$8,'1C TSsalarié1'!$F$49)</f>
        <v>0</v>
      </c>
      <c r="AH26" s="72">
        <f>IF($C26='1C TSsalarié1'!$B$8,'1C TSsalarié1'!$F$50)</f>
        <v>0</v>
      </c>
      <c r="AI26" s="72">
        <f>IF($C26='1C TSsalarié1'!$B$8,'1C TSsalarié1'!$F$51)</f>
        <v>0</v>
      </c>
      <c r="AJ26" s="72">
        <f>IF($C26='1C TSsalarié1'!$B$8,'1C TSsalarié1'!$F$52)</f>
        <v>0</v>
      </c>
      <c r="AK26" s="72">
        <f>'1C TSsalarié1'!F$53</f>
        <v>0</v>
      </c>
      <c r="AL26" s="72">
        <f t="shared" si="0"/>
        <v>0</v>
      </c>
      <c r="AM26" s="298">
        <f t="shared" si="1"/>
        <v>0</v>
      </c>
      <c r="AN26" s="566">
        <f t="shared" si="2"/>
        <v>0</v>
      </c>
      <c r="AO26" s="296">
        <f t="shared" si="5"/>
        <v>0</v>
      </c>
      <c r="AP26" s="575">
        <f t="shared" si="6"/>
        <v>0</v>
      </c>
      <c r="AQ26" s="583">
        <f t="shared" si="3"/>
        <v>0</v>
      </c>
      <c r="AR26" s="579"/>
      <c r="AS26" s="102"/>
      <c r="AT26" s="27"/>
      <c r="AU26" s="592"/>
    </row>
    <row r="27" spans="1:211">
      <c r="A27" s="309"/>
      <c r="B27" s="338"/>
      <c r="C27" s="22" t="str">
        <f>IF('1C TSsalarié1'!G$11&lt;&gt;"",'1C TSsalarié1'!$B$8,"")</f>
        <v/>
      </c>
      <c r="D27" s="666" t="str">
        <f>IF(E27="","",DATEDIF('1C TSsalarié1'!$B$10,E27,"y"))</f>
        <v/>
      </c>
      <c r="E27" s="93" t="str">
        <f>IF(AND('1C TSsalarié1'!G$11&lt;&gt;"",C27='1C TSsalarié1'!$B$8),'1C TSsalarié1'!$G$16,"")</f>
        <v/>
      </c>
      <c r="F27" s="312"/>
      <c r="G27" s="313"/>
      <c r="H27" s="977"/>
      <c r="I27" s="978"/>
      <c r="J27" s="979"/>
      <c r="K27" s="638">
        <f t="shared" si="4"/>
        <v>0</v>
      </c>
      <c r="L27" s="301">
        <f>IF(AND($K$2="Pôle",C27='1C TSsalarié1'!$B$8),'1C TSsalarié1'!G$17+'1C TSsalarié1'!G$18+'1C TSsalarié1'!G$19+'1C TSsalarié1'!G$20+'1C TSsalarié1'!G$24,'1C TSsalarié1'!G$17+'1C TSsalarié1'!G$18+'1C TSsalarié1'!G$19+'1C TSsalarié1'!G$20+'1C TSsalarié1'!G$21+'1C TSsalarié1'!G$22+'1C TSsalarié1'!G$23+'1C TSsalarié1'!G$24)</f>
        <v>0</v>
      </c>
      <c r="M27" s="301">
        <f>IF(AND($K$2="Pôle",C27='1C TSsalarié1'!$B$8),'1C TSsalarié1'!G$21+'1C TSsalarié1'!G$22+'1C TSsalarié1'!G$23,0)</f>
        <v>0</v>
      </c>
      <c r="N27" s="302">
        <f t="shared" si="7"/>
        <v>0</v>
      </c>
      <c r="O27" s="292">
        <f>IF($C27='1C TSsalarié1'!$B$8,'1C TSsalarié1'!G$31)</f>
        <v>0</v>
      </c>
      <c r="P27" s="72">
        <f>IF($C27='1C TSsalarié1'!$B$8,'1C TSsalarié1'!$G$32)</f>
        <v>0</v>
      </c>
      <c r="Q27" s="72">
        <f>IF($C27='1C TSsalarié1'!$B$8,'1C TSsalarié1'!$G$33)</f>
        <v>0</v>
      </c>
      <c r="R27" s="72">
        <f>IF($C27='1C TSsalarié1'!$B$8,'1C TSsalarié1'!$G$34)</f>
        <v>0</v>
      </c>
      <c r="S27" s="72">
        <f>IF($C27='1C TSsalarié1'!$B$8,'1C TSsalarié1'!$G$35)</f>
        <v>0</v>
      </c>
      <c r="T27" s="72">
        <f>IF($C27='1C TSsalarié1'!$B$8,'1C TSsalarié1'!$G$36)</f>
        <v>0</v>
      </c>
      <c r="U27" s="72">
        <f>IF($C27='1C TSsalarié1'!$B$8,'1C TSsalarié1'!$G$37)</f>
        <v>0</v>
      </c>
      <c r="V27" s="72">
        <f>IF($C27='1C TSsalarié1'!$B$8,'1C TSsalarié1'!$G$38)</f>
        <v>0</v>
      </c>
      <c r="W27" s="72">
        <f>IF($C27='1C TSsalarié1'!$B$8,'1C TSsalarié1'!$G$39)</f>
        <v>0</v>
      </c>
      <c r="X27" s="72">
        <f>IF($C27='1C TSsalarié1'!$B$8,'1C TSsalarié1'!$G$40)</f>
        <v>0</v>
      </c>
      <c r="Y27" s="72">
        <f>IF($C27='1C TSsalarié1'!$B$8,'1C TSsalarié1'!$G$41)</f>
        <v>0</v>
      </c>
      <c r="Z27" s="72">
        <f>IF($C27='1C TSsalarié1'!$B$8,'1C TSsalarié1'!$G$42)</f>
        <v>0</v>
      </c>
      <c r="AA27" s="72">
        <f>IF($C27='1C TSsalarié1'!$B$8,'1C TSsalarié1'!$G$43)</f>
        <v>0</v>
      </c>
      <c r="AB27" s="72">
        <f>IF($C27='1C TSsalarié1'!$B$8,'1C TSsalarié1'!$G$44)</f>
        <v>0</v>
      </c>
      <c r="AC27" s="72">
        <f>IF($C27='1C TSsalarié1'!$B$8,'1C TSsalarié1'!$G$45)</f>
        <v>0</v>
      </c>
      <c r="AD27" s="72">
        <f>IF($C27='1C TSsalarié1'!$B$8,'1C TSsalarié1'!$G$46)</f>
        <v>0</v>
      </c>
      <c r="AE27" s="72">
        <f>IF($C27='1C TSsalarié1'!$B$8,'1C TSsalarié1'!$G$47)</f>
        <v>0</v>
      </c>
      <c r="AF27" s="72">
        <f>IF($C27='1C TSsalarié1'!$B$8,'1C TSsalarié1'!$G$48)</f>
        <v>0</v>
      </c>
      <c r="AG27" s="72">
        <f>IF($C27='1C TSsalarié1'!$B$8,'1C TSsalarié1'!$G$49)</f>
        <v>0</v>
      </c>
      <c r="AH27" s="72">
        <f>IF($C27='1C TSsalarié1'!$B$8,'1C TSsalarié1'!$G$50)</f>
        <v>0</v>
      </c>
      <c r="AI27" s="72">
        <f>IF($C27='1C TSsalarié1'!$B$8,'1C TSsalarié1'!$G$51)</f>
        <v>0</v>
      </c>
      <c r="AJ27" s="72">
        <f>IF($C27='1C TSsalarié1'!$B$8,'1C TSsalarié1'!$G$52)</f>
        <v>0</v>
      </c>
      <c r="AK27" s="72">
        <f>'1C TSsalarié1'!G$53</f>
        <v>0</v>
      </c>
      <c r="AL27" s="72">
        <f t="shared" si="0"/>
        <v>0</v>
      </c>
      <c r="AM27" s="298">
        <f t="shared" si="1"/>
        <v>0</v>
      </c>
      <c r="AN27" s="566">
        <f t="shared" si="2"/>
        <v>0</v>
      </c>
      <c r="AO27" s="296">
        <f t="shared" si="5"/>
        <v>0</v>
      </c>
      <c r="AP27" s="575">
        <f t="shared" si="6"/>
        <v>0</v>
      </c>
      <c r="AQ27" s="583">
        <f t="shared" si="3"/>
        <v>0</v>
      </c>
      <c r="AR27" s="579"/>
      <c r="AS27" s="102"/>
      <c r="AT27" s="27"/>
      <c r="AU27" s="592"/>
    </row>
    <row r="28" spans="1:211">
      <c r="A28" s="309"/>
      <c r="B28" s="338"/>
      <c r="C28" s="22" t="str">
        <f>IF('1C TSsalarié1'!H$11&lt;&gt;"",'1C TSsalarié1'!$B$8,"")</f>
        <v/>
      </c>
      <c r="D28" s="666" t="str">
        <f>IF(E28="","",DATEDIF('1C TSsalarié1'!$B$10,E28,"y"))</f>
        <v/>
      </c>
      <c r="E28" s="93" t="str">
        <f>IF(AND('1C TSsalarié1'!H$11&lt;&gt;"",C28='1C TSsalarié1'!$B$8),'1C TSsalarié1'!$H$16,"")</f>
        <v/>
      </c>
      <c r="F28" s="312"/>
      <c r="G28" s="313"/>
      <c r="H28" s="977"/>
      <c r="I28" s="978"/>
      <c r="J28" s="979"/>
      <c r="K28" s="638">
        <f t="shared" si="4"/>
        <v>0</v>
      </c>
      <c r="L28" s="301">
        <f>IF(AND($K$2="Pôle",C28='1C TSsalarié1'!$B$8),'1C TSsalarié1'!H$17+'1C TSsalarié1'!H$18+'1C TSsalarié1'!H$19+'1C TSsalarié1'!H$20+'1C TSsalarié1'!H$24,'1C TSsalarié1'!H$17+'1C TSsalarié1'!H$18+'1C TSsalarié1'!H$19+'1C TSsalarié1'!H$20+'1C TSsalarié1'!H$21+'1C TSsalarié1'!H$22+'1C TSsalarié1'!H$23+'1C TSsalarié1'!H$24)</f>
        <v>0</v>
      </c>
      <c r="M28" s="301">
        <f>IF(AND($K$2="Pôle",C28='1C TSsalarié1'!$B$8),'1C TSsalarié1'!H$21+'1C TSsalarié1'!H$22+'1C TSsalarié1'!H$23,0)</f>
        <v>0</v>
      </c>
      <c r="N28" s="302">
        <f t="shared" si="7"/>
        <v>0</v>
      </c>
      <c r="O28" s="292">
        <f>IF($C28='1C TSsalarié1'!$B$8,'1C TSsalarié1'!H$31)</f>
        <v>0</v>
      </c>
      <c r="P28" s="72">
        <f>IF($C28='1C TSsalarié1'!$B$8,'1C TSsalarié1'!$H$32)</f>
        <v>0</v>
      </c>
      <c r="Q28" s="72">
        <f>IF($C28='1C TSsalarié1'!$B$8,'1C TSsalarié1'!$H$33)</f>
        <v>0</v>
      </c>
      <c r="R28" s="72">
        <f>IF($C28='1C TSsalarié1'!$B$8,'1C TSsalarié1'!$H$34)</f>
        <v>0</v>
      </c>
      <c r="S28" s="72">
        <f>IF($C28='1C TSsalarié1'!$B$8,'1C TSsalarié1'!$H$35)</f>
        <v>0</v>
      </c>
      <c r="T28" s="72">
        <f>IF($C28='1C TSsalarié1'!$B$8,'1C TSsalarié1'!$H$36)</f>
        <v>0</v>
      </c>
      <c r="U28" s="72">
        <f>IF($C28='1C TSsalarié1'!$B$8,'1C TSsalarié1'!$H$37)</f>
        <v>0</v>
      </c>
      <c r="V28" s="72">
        <f>IF($C28='1C TSsalarié1'!$B$8,'1C TSsalarié1'!$H$38)</f>
        <v>0</v>
      </c>
      <c r="W28" s="72">
        <f>IF($C28='1C TSsalarié1'!$B$8,'1C TSsalarié1'!$H$39)</f>
        <v>0</v>
      </c>
      <c r="X28" s="72">
        <f>IF($C28='1C TSsalarié1'!$B$8,'1C TSsalarié1'!$H$40)</f>
        <v>0</v>
      </c>
      <c r="Y28" s="72">
        <f>IF($C28='1C TSsalarié1'!$B$8,'1C TSsalarié1'!$H$41)</f>
        <v>0</v>
      </c>
      <c r="Z28" s="72">
        <f>IF($C28='1C TSsalarié1'!$B$8,'1C TSsalarié1'!$H$42)</f>
        <v>0</v>
      </c>
      <c r="AA28" s="72">
        <f>IF($C28='1C TSsalarié1'!$B$8,'1C TSsalarié1'!$H$43)</f>
        <v>0</v>
      </c>
      <c r="AB28" s="72">
        <f>IF($C28='1C TSsalarié1'!$B$8,'1C TSsalarié1'!$H$44)</f>
        <v>0</v>
      </c>
      <c r="AC28" s="72">
        <f>IF($C28='1C TSsalarié1'!$B$8,'1C TSsalarié1'!$H$45)</f>
        <v>0</v>
      </c>
      <c r="AD28" s="72">
        <f>IF($C28='1C TSsalarié1'!$B$8,'1C TSsalarié1'!$H$46)</f>
        <v>0</v>
      </c>
      <c r="AE28" s="72">
        <f>IF($C28='1C TSsalarié1'!$B$8,'1C TSsalarié1'!$H$47)</f>
        <v>0</v>
      </c>
      <c r="AF28" s="72">
        <f>IF($C28='1C TSsalarié1'!$B$8,'1C TSsalarié1'!$H$48)</f>
        <v>0</v>
      </c>
      <c r="AG28" s="72">
        <f>IF($C28='1C TSsalarié1'!$B$8,'1C TSsalarié1'!$H$49)</f>
        <v>0</v>
      </c>
      <c r="AH28" s="72">
        <f>IF($C28='1C TSsalarié1'!$B$8,'1C TSsalarié1'!$H$50)</f>
        <v>0</v>
      </c>
      <c r="AI28" s="72">
        <f>IF($C28='1C TSsalarié1'!$B$8,'1C TSsalarié1'!$H$51)</f>
        <v>0</v>
      </c>
      <c r="AJ28" s="72">
        <f>IF($C28='1C TSsalarié1'!$B$8,'1C TSsalarié1'!$H$52)</f>
        <v>0</v>
      </c>
      <c r="AK28" s="72">
        <f>'1C TSsalarié1'!H$53</f>
        <v>0</v>
      </c>
      <c r="AL28" s="72">
        <f t="shared" si="0"/>
        <v>0</v>
      </c>
      <c r="AM28" s="298">
        <f t="shared" si="1"/>
        <v>0</v>
      </c>
      <c r="AN28" s="566">
        <f t="shared" si="2"/>
        <v>0</v>
      </c>
      <c r="AO28" s="296">
        <f t="shared" si="5"/>
        <v>0</v>
      </c>
      <c r="AP28" s="575">
        <f t="shared" si="6"/>
        <v>0</v>
      </c>
      <c r="AQ28" s="583">
        <f t="shared" si="3"/>
        <v>0</v>
      </c>
      <c r="AR28" s="579"/>
      <c r="AS28" s="102"/>
      <c r="AT28" s="27"/>
      <c r="AU28" s="592"/>
    </row>
    <row r="29" spans="1:211">
      <c r="A29" s="309"/>
      <c r="B29" s="338"/>
      <c r="C29" s="22" t="str">
        <f>IF('1C TSsalarié1'!I$11&lt;&gt;"",'1C TSsalarié1'!$B$8,"")</f>
        <v/>
      </c>
      <c r="D29" s="666" t="str">
        <f>IF(E29="","",DATEDIF('1C TSsalarié1'!$B$10,E29,"y"))</f>
        <v/>
      </c>
      <c r="E29" s="93" t="str">
        <f>IF(AND('1C TSsalarié1'!I$11&lt;&gt;"",C29='1C TSsalarié1'!$B$8),'1C TSsalarié1'!$I$16,"")</f>
        <v/>
      </c>
      <c r="F29" s="312"/>
      <c r="G29" s="313"/>
      <c r="H29" s="977"/>
      <c r="I29" s="978"/>
      <c r="J29" s="979"/>
      <c r="K29" s="638">
        <f t="shared" si="4"/>
        <v>0</v>
      </c>
      <c r="L29" s="301">
        <f>IF(AND($K$2="Pôle",C29='1C TSsalarié1'!$B$8),'1C TSsalarié1'!I$17+'1C TSsalarié1'!I$18+'1C TSsalarié1'!I$19+'1C TSsalarié1'!I$20+'1C TSsalarié1'!I$24,'1C TSsalarié1'!I$17+'1C TSsalarié1'!I$18+'1C TSsalarié1'!I$19+'1C TSsalarié1'!I$20+'1C TSsalarié1'!I$21+'1C TSsalarié1'!I$22+'1C TSsalarié1'!I$23+'1C TSsalarié1'!I$24)</f>
        <v>0</v>
      </c>
      <c r="M29" s="301">
        <f>IF(AND($K$2="Pôle",C29='1C TSsalarié1'!$B$8),'1C TSsalarié1'!I$21+'1C TSsalarié1'!I$22+'1C TSsalarié1'!I$23,0)</f>
        <v>0</v>
      </c>
      <c r="N29" s="302">
        <f t="shared" si="7"/>
        <v>0</v>
      </c>
      <c r="O29" s="292">
        <f>IF($C29='1C TSsalarié1'!$B$8,'1C TSsalarié1'!I$31)</f>
        <v>0</v>
      </c>
      <c r="P29" s="72">
        <f>IF($C29='1C TSsalarié1'!$B$8,'1C TSsalarié1'!$I$32)</f>
        <v>0</v>
      </c>
      <c r="Q29" s="72">
        <f>IF($C29='1C TSsalarié1'!$B$8,'1C TSsalarié1'!$I$33)</f>
        <v>0</v>
      </c>
      <c r="R29" s="72">
        <f>IF($C29='1C TSsalarié1'!$B$8,'1C TSsalarié1'!$I$34)</f>
        <v>0</v>
      </c>
      <c r="S29" s="72">
        <f>IF($C29='1C TSsalarié1'!$B$8,'1C TSsalarié1'!$I$35)</f>
        <v>0</v>
      </c>
      <c r="T29" s="72">
        <f>IF($C29='1C TSsalarié1'!$B$8,'1C TSsalarié1'!$I$36)</f>
        <v>0</v>
      </c>
      <c r="U29" s="72">
        <f>IF($C29='1C TSsalarié1'!$B$8,'1C TSsalarié1'!$I$37)</f>
        <v>0</v>
      </c>
      <c r="V29" s="72">
        <f>IF($C29='1C TSsalarié1'!$B$8,'1C TSsalarié1'!$I$38)</f>
        <v>0</v>
      </c>
      <c r="W29" s="72">
        <f>IF($C29='1C TSsalarié1'!$B$8,'1C TSsalarié1'!$I$39)</f>
        <v>0</v>
      </c>
      <c r="X29" s="72">
        <f>IF($C29='1C TSsalarié1'!$B$8,'1C TSsalarié1'!$I$40)</f>
        <v>0</v>
      </c>
      <c r="Y29" s="72">
        <f>IF($C29='1C TSsalarié1'!$B$8,'1C TSsalarié1'!$I$41)</f>
        <v>0</v>
      </c>
      <c r="Z29" s="72">
        <f>IF($C29='1C TSsalarié1'!$B$8,'1C TSsalarié1'!$I$42)</f>
        <v>0</v>
      </c>
      <c r="AA29" s="72">
        <f>IF($C29='1C TSsalarié1'!$B$8,'1C TSsalarié1'!$I$43)</f>
        <v>0</v>
      </c>
      <c r="AB29" s="72">
        <f>IF($C29='1C TSsalarié1'!$B$8,'1C TSsalarié1'!$I$44)</f>
        <v>0</v>
      </c>
      <c r="AC29" s="72">
        <f>IF($C29='1C TSsalarié1'!$B$8,'1C TSsalarié1'!$I$45)</f>
        <v>0</v>
      </c>
      <c r="AD29" s="72">
        <f>IF($C29='1C TSsalarié1'!$B$8,'1C TSsalarié1'!$I$46)</f>
        <v>0</v>
      </c>
      <c r="AE29" s="72">
        <f>IF($C29='1C TSsalarié1'!$B$8,'1C TSsalarié1'!$I$47)</f>
        <v>0</v>
      </c>
      <c r="AF29" s="72">
        <f>IF($C29='1C TSsalarié1'!$B$8,'1C TSsalarié1'!$I$48)</f>
        <v>0</v>
      </c>
      <c r="AG29" s="72">
        <f>IF($C29='1C TSsalarié1'!$B$8,'1C TSsalarié1'!$I$49)</f>
        <v>0</v>
      </c>
      <c r="AH29" s="72">
        <f>IF($C29='1C TSsalarié1'!$B$8,'1C TSsalarié1'!$I$50)</f>
        <v>0</v>
      </c>
      <c r="AI29" s="72">
        <f>IF($C29='1C TSsalarié1'!$B$8,'1C TSsalarié1'!$I$51)</f>
        <v>0</v>
      </c>
      <c r="AJ29" s="72">
        <f>IF($C29='1C TSsalarié1'!$B$8,'1C TSsalarié1'!$I$52)</f>
        <v>0</v>
      </c>
      <c r="AK29" s="72">
        <f>'1C TSsalarié1'!I$53</f>
        <v>0</v>
      </c>
      <c r="AL29" s="72">
        <f t="shared" si="0"/>
        <v>0</v>
      </c>
      <c r="AM29" s="298">
        <f t="shared" si="1"/>
        <v>0</v>
      </c>
      <c r="AN29" s="566">
        <f t="shared" si="2"/>
        <v>0</v>
      </c>
      <c r="AO29" s="296">
        <f t="shared" si="5"/>
        <v>0</v>
      </c>
      <c r="AP29" s="575">
        <f t="shared" si="6"/>
        <v>0</v>
      </c>
      <c r="AQ29" s="583">
        <f t="shared" si="3"/>
        <v>0</v>
      </c>
      <c r="AR29" s="579"/>
      <c r="AS29" s="102"/>
      <c r="AT29" s="27"/>
      <c r="AU29" s="592"/>
    </row>
    <row r="30" spans="1:211">
      <c r="A30" s="309"/>
      <c r="B30" s="338"/>
      <c r="C30" s="22" t="str">
        <f>IF('1C TSsalarié1'!J$11&lt;&gt;"",'1C TSsalarié1'!$B$8,"")</f>
        <v/>
      </c>
      <c r="D30" s="666" t="str">
        <f>IF(E30="","",DATEDIF('1C TSsalarié1'!$B$10,E30,"y"))</f>
        <v/>
      </c>
      <c r="E30" s="93" t="str">
        <f>IF(AND('1C TSsalarié1'!J$11&lt;&gt;"",C30='1C TSsalarié1'!$B$8),'1C TSsalarié1'!$J$16,"")</f>
        <v/>
      </c>
      <c r="F30" s="312"/>
      <c r="G30" s="313"/>
      <c r="H30" s="977"/>
      <c r="I30" s="978"/>
      <c r="J30" s="979"/>
      <c r="K30" s="638">
        <f t="shared" si="4"/>
        <v>0</v>
      </c>
      <c r="L30" s="301">
        <f>IF(AND($K$2="Pôle",C30='1C TSsalarié1'!$B$8),'1C TSsalarié1'!J$17+'1C TSsalarié1'!J$18+'1C TSsalarié1'!J$19+'1C TSsalarié1'!J$20+'1C TSsalarié1'!J$24,'1C TSsalarié1'!J$17+'1C TSsalarié1'!J$18+'1C TSsalarié1'!J$19+'1C TSsalarié1'!J$20+'1C TSsalarié1'!J$21+'1C TSsalarié1'!J$22+'1C TSsalarié1'!J$23+'1C TSsalarié1'!J$24)</f>
        <v>0</v>
      </c>
      <c r="M30" s="301">
        <f>IF(AND($K$2="Pôle",C30='1C TSsalarié1'!$B$8),'1C TSsalarié1'!J$21+'1C TSsalarié1'!J$22+'1C TSsalarié1'!J$23,0)</f>
        <v>0</v>
      </c>
      <c r="N30" s="302">
        <f t="shared" si="7"/>
        <v>0</v>
      </c>
      <c r="O30" s="292">
        <f>IF($C30='1C TSsalarié1'!$B$8,'1C TSsalarié1'!J$31)</f>
        <v>0</v>
      </c>
      <c r="P30" s="72">
        <f>IF($C30='1C TSsalarié1'!$B$8,'1C TSsalarié1'!$J$32)</f>
        <v>0</v>
      </c>
      <c r="Q30" s="72">
        <f>IF($C30='1C TSsalarié1'!$B$8,'1C TSsalarié1'!$J$33)</f>
        <v>0</v>
      </c>
      <c r="R30" s="72">
        <f>IF($C30='1C TSsalarié1'!$B$8,'1C TSsalarié1'!$J$34)</f>
        <v>0</v>
      </c>
      <c r="S30" s="72">
        <f>IF($C30='1C TSsalarié1'!$B$8,'1C TSsalarié1'!$J$35)</f>
        <v>0</v>
      </c>
      <c r="T30" s="72">
        <f>IF($C30='1C TSsalarié1'!$B$8,'1C TSsalarié1'!$J$36)</f>
        <v>0</v>
      </c>
      <c r="U30" s="72">
        <f>IF($C30='1C TSsalarié1'!$B$8,'1C TSsalarié1'!$J$37)</f>
        <v>0</v>
      </c>
      <c r="V30" s="72">
        <f>IF($C30='1C TSsalarié1'!$B$8,'1C TSsalarié1'!$J$38)</f>
        <v>0</v>
      </c>
      <c r="W30" s="72">
        <f>IF($C30='1C TSsalarié1'!$B$8,'1C TSsalarié1'!$J$39)</f>
        <v>0</v>
      </c>
      <c r="X30" s="72">
        <f>IF($C30='1C TSsalarié1'!$B$8,'1C TSsalarié1'!$J$40)</f>
        <v>0</v>
      </c>
      <c r="Y30" s="72">
        <f>IF($C30='1C TSsalarié1'!$B$8,'1C TSsalarié1'!$J$41)</f>
        <v>0</v>
      </c>
      <c r="Z30" s="72">
        <f>IF($C30='1C TSsalarié1'!$B$8,'1C TSsalarié1'!$J$42)</f>
        <v>0</v>
      </c>
      <c r="AA30" s="72">
        <f>IF($C30='1C TSsalarié1'!$B$8,'1C TSsalarié1'!$J$43)</f>
        <v>0</v>
      </c>
      <c r="AB30" s="72">
        <f>IF($C30='1C TSsalarié1'!$B$8,'1C TSsalarié1'!$J$44)</f>
        <v>0</v>
      </c>
      <c r="AC30" s="72">
        <f>IF($C30='1C TSsalarié1'!$B$8,'1C TSsalarié1'!$J$45)</f>
        <v>0</v>
      </c>
      <c r="AD30" s="72">
        <f>IF($C30='1C TSsalarié1'!$B$8,'1C TSsalarié1'!$J$46)</f>
        <v>0</v>
      </c>
      <c r="AE30" s="72">
        <f>IF($C30='1C TSsalarié1'!$B$8,'1C TSsalarié1'!$J$47)</f>
        <v>0</v>
      </c>
      <c r="AF30" s="72">
        <f>IF($C30='1C TSsalarié1'!$B$8,'1C TSsalarié1'!$J$48)</f>
        <v>0</v>
      </c>
      <c r="AG30" s="72">
        <f>IF($C30='1C TSsalarié1'!$B$8,'1C TSsalarié1'!$J$49)</f>
        <v>0</v>
      </c>
      <c r="AH30" s="72">
        <f>IF($C30='1C TSsalarié1'!$B$8,'1C TSsalarié1'!$J$50)</f>
        <v>0</v>
      </c>
      <c r="AI30" s="72">
        <f>IF($C30='1C TSsalarié1'!$B$8,'1C TSsalarié1'!$J$51)</f>
        <v>0</v>
      </c>
      <c r="AJ30" s="72">
        <f>IF($C30='1C TSsalarié1'!$B$8,'1C TSsalarié1'!$J$52)</f>
        <v>0</v>
      </c>
      <c r="AK30" s="72">
        <f>'1C TSsalarié1'!J$53</f>
        <v>0</v>
      </c>
      <c r="AL30" s="72">
        <f t="shared" si="0"/>
        <v>0</v>
      </c>
      <c r="AM30" s="298">
        <f t="shared" si="1"/>
        <v>0</v>
      </c>
      <c r="AN30" s="566">
        <f t="shared" si="2"/>
        <v>0</v>
      </c>
      <c r="AO30" s="296">
        <f t="shared" si="5"/>
        <v>0</v>
      </c>
      <c r="AP30" s="575">
        <f t="shared" si="6"/>
        <v>0</v>
      </c>
      <c r="AQ30" s="583">
        <f t="shared" si="3"/>
        <v>0</v>
      </c>
      <c r="AR30" s="579"/>
      <c r="AS30" s="102"/>
      <c r="AT30" s="27"/>
      <c r="AU30" s="592"/>
    </row>
    <row r="31" spans="1:211">
      <c r="A31" s="309"/>
      <c r="B31" s="338"/>
      <c r="C31" s="22" t="str">
        <f>IF('1C TSsalarié1'!K$11&lt;&gt;"",'1C TSsalarié1'!$B$8,"")</f>
        <v/>
      </c>
      <c r="D31" s="666" t="str">
        <f>IF(E31="","",DATEDIF('1C TSsalarié1'!$B$10,E31,"y"))</f>
        <v/>
      </c>
      <c r="E31" s="93" t="str">
        <f>IF(AND('1C TSsalarié1'!K$11&lt;&gt;"",C31='1C TSsalarié1'!$B$8),'1C TSsalarié1'!$K$16,"")</f>
        <v/>
      </c>
      <c r="F31" s="312"/>
      <c r="G31" s="313"/>
      <c r="H31" s="977"/>
      <c r="I31" s="978"/>
      <c r="J31" s="979"/>
      <c r="K31" s="638">
        <f t="shared" si="4"/>
        <v>0</v>
      </c>
      <c r="L31" s="301">
        <f>IF(AND($K$2="Pôle",C31='1C TSsalarié1'!$B$8),'1C TSsalarié1'!K$17+'1C TSsalarié1'!K$18+'1C TSsalarié1'!K$19+'1C TSsalarié1'!K$20+'1C TSsalarié1'!K$24,'1C TSsalarié1'!K$17+'1C TSsalarié1'!K$18+'1C TSsalarié1'!K$19+'1C TSsalarié1'!K$20+'1C TSsalarié1'!K$21+'1C TSsalarié1'!K$22+'1C TSsalarié1'!K$23+'1C TSsalarié1'!K$24)</f>
        <v>0</v>
      </c>
      <c r="M31" s="301">
        <f>IF(AND($K$2="Pôle",C31='1C TSsalarié1'!$B$8),'1C TSsalarié1'!K$21+'1C TSsalarié1'!K$22+'1C TSsalarié1'!K$23,0)</f>
        <v>0</v>
      </c>
      <c r="N31" s="302">
        <f t="shared" si="7"/>
        <v>0</v>
      </c>
      <c r="O31" s="292">
        <f>IF($C31='1C TSsalarié1'!$B$8,'1C TSsalarié1'!K$31)</f>
        <v>0</v>
      </c>
      <c r="P31" s="72">
        <f>IF($C31='1C TSsalarié1'!$B$8,'1C TSsalarié1'!$K$32)</f>
        <v>0</v>
      </c>
      <c r="Q31" s="72">
        <f>IF($C31='1C TSsalarié1'!$B$8,'1C TSsalarié1'!$K$33)</f>
        <v>0</v>
      </c>
      <c r="R31" s="72">
        <f>IF($C31='1C TSsalarié1'!$B$8,'1C TSsalarié1'!$K$34)</f>
        <v>0</v>
      </c>
      <c r="S31" s="72">
        <f>IF($C31='1C TSsalarié1'!$B$8,'1C TSsalarié1'!$K$35)</f>
        <v>0</v>
      </c>
      <c r="T31" s="72">
        <f>IF($C31='1C TSsalarié1'!$B$8,'1C TSsalarié1'!$K$36)</f>
        <v>0</v>
      </c>
      <c r="U31" s="72">
        <f>IF($C31='1C TSsalarié1'!$B$8,'1C TSsalarié1'!$K$37)</f>
        <v>0</v>
      </c>
      <c r="V31" s="72">
        <f>IF($C31='1C TSsalarié1'!$B$8,'1C TSsalarié1'!$K$38)</f>
        <v>0</v>
      </c>
      <c r="W31" s="72">
        <f>IF($C31='1C TSsalarié1'!$B$8,'1C TSsalarié1'!$K$39)</f>
        <v>0</v>
      </c>
      <c r="X31" s="72">
        <f>IF($C31='1C TSsalarié1'!$B$8,'1C TSsalarié1'!$K$40)</f>
        <v>0</v>
      </c>
      <c r="Y31" s="72">
        <f>IF($C31='1C TSsalarié1'!$B$8,'1C TSsalarié1'!$K$41)</f>
        <v>0</v>
      </c>
      <c r="Z31" s="72">
        <f>IF($C31='1C TSsalarié1'!$B$8,'1C TSsalarié1'!$K$42)</f>
        <v>0</v>
      </c>
      <c r="AA31" s="72">
        <f>IF($C31='1C TSsalarié1'!$B$8,'1C TSsalarié1'!$K$43)</f>
        <v>0</v>
      </c>
      <c r="AB31" s="72">
        <f>IF($C31='1C TSsalarié1'!$B$8,'1C TSsalarié1'!$K$44)</f>
        <v>0</v>
      </c>
      <c r="AC31" s="72">
        <f>IF($C31='1C TSsalarié1'!$B$8,'1C TSsalarié1'!$K$45)</f>
        <v>0</v>
      </c>
      <c r="AD31" s="72">
        <f>IF($C31='1C TSsalarié1'!$B$8,'1C TSsalarié1'!$K$46)</f>
        <v>0</v>
      </c>
      <c r="AE31" s="72">
        <f>IF($C31='1C TSsalarié1'!$B$8,'1C TSsalarié1'!$K$47)</f>
        <v>0</v>
      </c>
      <c r="AF31" s="72">
        <f>IF($C31='1C TSsalarié1'!$B$8,'1C TSsalarié1'!$K$48)</f>
        <v>0</v>
      </c>
      <c r="AG31" s="72">
        <f>IF($C31='1C TSsalarié1'!$B$8,'1C TSsalarié1'!$K$49)</f>
        <v>0</v>
      </c>
      <c r="AH31" s="72">
        <f>IF($C31='1C TSsalarié1'!$B$8,'1C TSsalarié1'!$K$50)</f>
        <v>0</v>
      </c>
      <c r="AI31" s="72">
        <f>IF($C31='1C TSsalarié1'!$B$8,'1C TSsalarié1'!$K$51)</f>
        <v>0</v>
      </c>
      <c r="AJ31" s="72">
        <f>IF($C31='1C TSsalarié1'!$B$8,'1C TSsalarié1'!$K$52)</f>
        <v>0</v>
      </c>
      <c r="AK31" s="72">
        <f>'1C TSsalarié1'!K$53</f>
        <v>0</v>
      </c>
      <c r="AL31" s="72">
        <f t="shared" si="0"/>
        <v>0</v>
      </c>
      <c r="AM31" s="298">
        <f t="shared" si="1"/>
        <v>0</v>
      </c>
      <c r="AN31" s="566">
        <f t="shared" si="2"/>
        <v>0</v>
      </c>
      <c r="AO31" s="296">
        <f t="shared" si="5"/>
        <v>0</v>
      </c>
      <c r="AP31" s="575">
        <f t="shared" si="6"/>
        <v>0</v>
      </c>
      <c r="AQ31" s="583">
        <f t="shared" si="3"/>
        <v>0</v>
      </c>
      <c r="AR31" s="579"/>
      <c r="AS31" s="102"/>
      <c r="AT31" s="27"/>
      <c r="AU31" s="592"/>
    </row>
    <row r="32" spans="1:211">
      <c r="A32" s="309"/>
      <c r="B32" s="338"/>
      <c r="C32" s="22" t="str">
        <f>IF('1C TSsalarié1'!L$11&lt;&gt;"",'1C TSsalarié1'!$B$8,"")</f>
        <v/>
      </c>
      <c r="D32" s="666" t="str">
        <f>IF(E32="","",DATEDIF('1C TSsalarié1'!$B$10,E32,"y"))</f>
        <v/>
      </c>
      <c r="E32" s="93" t="str">
        <f>IF(AND('1C TSsalarié1'!L$11&lt;&gt;"",C32='1C TSsalarié1'!$B$8),'1C TSsalarié1'!$L$16,"")</f>
        <v/>
      </c>
      <c r="F32" s="312"/>
      <c r="G32" s="313"/>
      <c r="H32" s="977"/>
      <c r="I32" s="978"/>
      <c r="J32" s="979"/>
      <c r="K32" s="638">
        <f t="shared" si="4"/>
        <v>0</v>
      </c>
      <c r="L32" s="301">
        <f>IF(AND($K$2="Pôle",C32='1C TSsalarié1'!$B$8),'1C TSsalarié1'!L$17+'1C TSsalarié1'!L$18+'1C TSsalarié1'!L$19+'1C TSsalarié1'!L$20+'1C TSsalarié1'!L$24,'1C TSsalarié1'!L$17+'1C TSsalarié1'!L$18+'1C TSsalarié1'!L$19+'1C TSsalarié1'!L$20+'1C TSsalarié1'!L$21+'1C TSsalarié1'!L$22+'1C TSsalarié1'!L$23+'1C TSsalarié1'!L$24)</f>
        <v>0</v>
      </c>
      <c r="M32" s="301">
        <f>IF(AND($K$2="Pôle",C32='1C TSsalarié1'!$B$8),'1C TSsalarié1'!L$21+'1C TSsalarié1'!L$22+'1C TSsalarié1'!L$23,0)</f>
        <v>0</v>
      </c>
      <c r="N32" s="302">
        <f t="shared" si="7"/>
        <v>0</v>
      </c>
      <c r="O32" s="292">
        <f>IF($C32='1C TSsalarié1'!$B$8,'1C TSsalarié1'!L$31)</f>
        <v>0</v>
      </c>
      <c r="P32" s="72">
        <f>IF($C32='1C TSsalarié1'!$B$8,'1C TSsalarié1'!$L$32)</f>
        <v>0</v>
      </c>
      <c r="Q32" s="72">
        <f>IF($C32='1C TSsalarié1'!$B$8,'1C TSsalarié1'!$L$33)</f>
        <v>0</v>
      </c>
      <c r="R32" s="72">
        <f>IF($C32='1C TSsalarié1'!$B$8,'1C TSsalarié1'!$L$34)</f>
        <v>0</v>
      </c>
      <c r="S32" s="72">
        <f>IF($C32='1C TSsalarié1'!$B$8,'1C TSsalarié1'!$L$35)</f>
        <v>0</v>
      </c>
      <c r="T32" s="72">
        <f>IF($C32='1C TSsalarié1'!$B$8,'1C TSsalarié1'!$L$36)</f>
        <v>0</v>
      </c>
      <c r="U32" s="72">
        <f>IF($C32='1C TSsalarié1'!$B$8,'1C TSsalarié1'!$L$37)</f>
        <v>0</v>
      </c>
      <c r="V32" s="72">
        <f>IF($C32='1C TSsalarié1'!$B$8,'1C TSsalarié1'!$L$38)</f>
        <v>0</v>
      </c>
      <c r="W32" s="72">
        <f>IF($C32='1C TSsalarié1'!$B$8,'1C TSsalarié1'!$L$39)</f>
        <v>0</v>
      </c>
      <c r="X32" s="72">
        <f>IF($C32='1C TSsalarié1'!$B$8,'1C TSsalarié1'!$L$40)</f>
        <v>0</v>
      </c>
      <c r="Y32" s="72">
        <f>IF($C32='1C TSsalarié1'!$B$8,'1C TSsalarié1'!$L$41)</f>
        <v>0</v>
      </c>
      <c r="Z32" s="72">
        <f>IF($C32='1C TSsalarié1'!$B$8,'1C TSsalarié1'!$L$42)</f>
        <v>0</v>
      </c>
      <c r="AA32" s="72">
        <f>IF($C32='1C TSsalarié1'!$B$8,'1C TSsalarié1'!$L$43)</f>
        <v>0</v>
      </c>
      <c r="AB32" s="72">
        <f>IF($C32='1C TSsalarié1'!$B$8,'1C TSsalarié1'!$L$44)</f>
        <v>0</v>
      </c>
      <c r="AC32" s="72">
        <f>IF($C32='1C TSsalarié1'!$B$8,'1C TSsalarié1'!$L$45)</f>
        <v>0</v>
      </c>
      <c r="AD32" s="72">
        <f>IF($C32='1C TSsalarié1'!$B$8,'1C TSsalarié1'!$L$46)</f>
        <v>0</v>
      </c>
      <c r="AE32" s="72">
        <f>IF($C32='1C TSsalarié1'!$B$8,'1C TSsalarié1'!$L$47)</f>
        <v>0</v>
      </c>
      <c r="AF32" s="72">
        <f>IF($C32='1C TSsalarié1'!$B$8,'1C TSsalarié1'!$L$48)</f>
        <v>0</v>
      </c>
      <c r="AG32" s="72">
        <f>IF($C32='1C TSsalarié1'!$B$8,'1C TSsalarié1'!$L$49)</f>
        <v>0</v>
      </c>
      <c r="AH32" s="72">
        <f>IF($C32='1C TSsalarié1'!$B$8,'1C TSsalarié1'!$L$50)</f>
        <v>0</v>
      </c>
      <c r="AI32" s="72">
        <f>IF($C32='1C TSsalarié1'!$B$8,'1C TSsalarié1'!$L$51)</f>
        <v>0</v>
      </c>
      <c r="AJ32" s="72">
        <f>IF($C32='1C TSsalarié1'!$B$8,'1C TSsalarié1'!$L$52)</f>
        <v>0</v>
      </c>
      <c r="AK32" s="72">
        <f>'1C TSsalarié1'!L$53</f>
        <v>0</v>
      </c>
      <c r="AL32" s="72">
        <f t="shared" si="0"/>
        <v>0</v>
      </c>
      <c r="AM32" s="298">
        <f t="shared" si="1"/>
        <v>0</v>
      </c>
      <c r="AN32" s="566">
        <f t="shared" si="2"/>
        <v>0</v>
      </c>
      <c r="AO32" s="296">
        <f t="shared" si="5"/>
        <v>0</v>
      </c>
      <c r="AP32" s="575">
        <f t="shared" si="6"/>
        <v>0</v>
      </c>
      <c r="AQ32" s="583">
        <f t="shared" si="3"/>
        <v>0</v>
      </c>
      <c r="AR32" s="579"/>
      <c r="AS32" s="102"/>
      <c r="AT32" s="27"/>
      <c r="AU32" s="592"/>
    </row>
    <row r="33" spans="1:55">
      <c r="A33" s="309"/>
      <c r="B33" s="338"/>
      <c r="C33" s="22" t="str">
        <f>IF('1C TSsalarié1'!M$11&lt;&gt;"",'1C TSsalarié1'!$B$8,"")</f>
        <v/>
      </c>
      <c r="D33" s="666" t="str">
        <f>IF(E33="","",DATEDIF('1C TSsalarié1'!$B$10,E33,"y"))</f>
        <v/>
      </c>
      <c r="E33" s="93" t="str">
        <f>IF(AND('1C TSsalarié1'!M$11&lt;&gt;"",C33='1C TSsalarié1'!$B$8),'1C TSsalarié1'!$M$16,"")</f>
        <v/>
      </c>
      <c r="F33" s="312"/>
      <c r="G33" s="313"/>
      <c r="H33" s="977"/>
      <c r="I33" s="978"/>
      <c r="J33" s="979"/>
      <c r="K33" s="638">
        <f t="shared" si="4"/>
        <v>0</v>
      </c>
      <c r="L33" s="301">
        <f>IF(AND($K$2="Pôle",C33='1C TSsalarié1'!$B$8),'1C TSsalarié1'!M$17+'1C TSsalarié1'!M$18+'1C TSsalarié1'!M$19+'1C TSsalarié1'!M$20+'1C TSsalarié1'!M$24,'1C TSsalarié1'!M$17+'1C TSsalarié1'!M$18+'1C TSsalarié1'!M$19+'1C TSsalarié1'!M$20+'1C TSsalarié1'!M$21+'1C TSsalarié1'!M$22+'1C TSsalarié1'!M$23+'1C TSsalarié1'!M$24)</f>
        <v>0</v>
      </c>
      <c r="M33" s="301">
        <f>IF(AND($K$2="Pôle",C33='1C TSsalarié1'!$B$8),'1C TSsalarié1'!M$21+'1C TSsalarié1'!M$22+'1C TSsalarié1'!M$23,0)</f>
        <v>0</v>
      </c>
      <c r="N33" s="302">
        <f t="shared" si="7"/>
        <v>0</v>
      </c>
      <c r="O33" s="292">
        <f>IF($C33='1C TSsalarié1'!$B$8,'1C TSsalarié1'!M$31)</f>
        <v>0</v>
      </c>
      <c r="P33" s="72">
        <f>IF($C33='1C TSsalarié1'!$B$8,'1C TSsalarié1'!$M$32)</f>
        <v>0</v>
      </c>
      <c r="Q33" s="72">
        <f>IF($C33='1C TSsalarié1'!$B$8,'1C TSsalarié1'!$M$33)</f>
        <v>0</v>
      </c>
      <c r="R33" s="72">
        <f>IF($C33='1C TSsalarié1'!$B$8,'1C TSsalarié1'!$M$34)</f>
        <v>0</v>
      </c>
      <c r="S33" s="72">
        <f>IF($C33='1C TSsalarié1'!$B$8,'1C TSsalarié1'!$M$35)</f>
        <v>0</v>
      </c>
      <c r="T33" s="72">
        <f>IF($C33='1C TSsalarié1'!$B$8,'1C TSsalarié1'!$M$36)</f>
        <v>0</v>
      </c>
      <c r="U33" s="72">
        <f>IF($C33='1C TSsalarié1'!$B$8,'1C TSsalarié1'!$M$37)</f>
        <v>0</v>
      </c>
      <c r="V33" s="72">
        <f>IF($C33='1C TSsalarié1'!$B$8,'1C TSsalarié1'!$M$38)</f>
        <v>0</v>
      </c>
      <c r="W33" s="72">
        <f>IF($C33='1C TSsalarié1'!$B$8,'1C TSsalarié1'!$M$39)</f>
        <v>0</v>
      </c>
      <c r="X33" s="72">
        <f>IF($C33='1C TSsalarié1'!$B$8,'1C TSsalarié1'!$M$40)</f>
        <v>0</v>
      </c>
      <c r="Y33" s="72">
        <f>IF($C33='1C TSsalarié1'!$B$8,'1C TSsalarié1'!$M$41)</f>
        <v>0</v>
      </c>
      <c r="Z33" s="72">
        <f>IF($C33='1C TSsalarié1'!$B$8,'1C TSsalarié1'!$M$42)</f>
        <v>0</v>
      </c>
      <c r="AA33" s="72">
        <f>IF($C33='1C TSsalarié1'!$B$8,'1C TSsalarié1'!$M$43)</f>
        <v>0</v>
      </c>
      <c r="AB33" s="72">
        <f>IF($C33='1C TSsalarié1'!$B$8,'1C TSsalarié1'!$M$44)</f>
        <v>0</v>
      </c>
      <c r="AC33" s="72">
        <f>IF($C33='1C TSsalarié1'!$B$8,'1C TSsalarié1'!$M$45)</f>
        <v>0</v>
      </c>
      <c r="AD33" s="72">
        <f>IF($C33='1C TSsalarié1'!$B$8,'1C TSsalarié1'!$M$46)</f>
        <v>0</v>
      </c>
      <c r="AE33" s="72">
        <f>IF($C33='1C TSsalarié1'!$B$8,'1C TSsalarié1'!$M$47)</f>
        <v>0</v>
      </c>
      <c r="AF33" s="72">
        <f>IF($C33='1C TSsalarié1'!$B$8,'1C TSsalarié1'!$M$48)</f>
        <v>0</v>
      </c>
      <c r="AG33" s="72">
        <f>IF($C33='1C TSsalarié1'!$B$8,'1C TSsalarié1'!$M$49)</f>
        <v>0</v>
      </c>
      <c r="AH33" s="72">
        <f>IF($C33='1C TSsalarié1'!$B$8,'1C TSsalarié1'!$M$50)</f>
        <v>0</v>
      </c>
      <c r="AI33" s="72">
        <f>IF($C33='1C TSsalarié1'!$B$8,'1C TSsalarié1'!$M$51)</f>
        <v>0</v>
      </c>
      <c r="AJ33" s="72">
        <f>IF($C33='1C TSsalarié1'!$B$8,'1C TSsalarié1'!$M$52)</f>
        <v>0</v>
      </c>
      <c r="AK33" s="72">
        <f>'1C TSsalarié1'!M$53</f>
        <v>0</v>
      </c>
      <c r="AL33" s="72">
        <f t="shared" si="0"/>
        <v>0</v>
      </c>
      <c r="AM33" s="298">
        <f t="shared" si="1"/>
        <v>0</v>
      </c>
      <c r="AN33" s="566">
        <f t="shared" si="2"/>
        <v>0</v>
      </c>
      <c r="AO33" s="296">
        <f t="shared" si="5"/>
        <v>0</v>
      </c>
      <c r="AP33" s="575">
        <f t="shared" si="6"/>
        <v>0</v>
      </c>
      <c r="AQ33" s="583">
        <f t="shared" si="3"/>
        <v>0</v>
      </c>
      <c r="AR33" s="579"/>
      <c r="AS33" s="102"/>
      <c r="AT33" s="27"/>
      <c r="AU33" s="592"/>
    </row>
    <row r="34" spans="1:55" s="767" customFormat="1">
      <c r="A34" s="307"/>
      <c r="B34" s="351"/>
      <c r="C34" s="22" t="str">
        <f>IF('1C TSsalarié1'!N$11&lt;&gt;"",'1C TSsalarié1'!$B$8,"")</f>
        <v/>
      </c>
      <c r="D34" s="666" t="str">
        <f>IF(E34="","",DATEDIF('1C TSsalarié1'!$B$10,E34,"y"))</f>
        <v/>
      </c>
      <c r="E34" s="93" t="str">
        <f>IF(AND('1C TSsalarié1'!N$11&lt;&gt;"",C34='1C TSsalarié1'!$B$8),'1C TSsalarié1'!$N$16,"")</f>
        <v/>
      </c>
      <c r="F34" s="312"/>
      <c r="G34" s="313"/>
      <c r="H34" s="977"/>
      <c r="I34" s="978"/>
      <c r="J34" s="979"/>
      <c r="K34" s="638">
        <f t="shared" si="4"/>
        <v>0</v>
      </c>
      <c r="L34" s="301">
        <f>IF(AND($K$2="Pôle",C34='1C TSsalarié1'!$B$8),'1C TSsalarié1'!N$17+'1C TSsalarié1'!N$18+'1C TSsalarié1'!N$19+'1C TSsalarié1'!N$20+'1C TSsalarié1'!N$24,'1C TSsalarié1'!N$17+'1C TSsalarié1'!N$18+'1C TSsalarié1'!N$19+'1C TSsalarié1'!N$20+'1C TSsalarié1'!N$21+'1C TSsalarié1'!N$22+'1C TSsalarié1'!N$23+'1C TSsalarié1'!N$24)</f>
        <v>0</v>
      </c>
      <c r="M34" s="301">
        <f>IF(AND($K$2="Pôle",C34='1C TSsalarié1'!$B$8),'1C TSsalarié1'!N$21+'1C TSsalarié1'!N$22+'1C TSsalarié1'!N$23,0)</f>
        <v>0</v>
      </c>
      <c r="N34" s="302">
        <f t="shared" si="7"/>
        <v>0</v>
      </c>
      <c r="O34" s="292">
        <f>IF($C34='1C TSsalarié1'!$B$8,'1C TSsalarié1'!N$31)</f>
        <v>0</v>
      </c>
      <c r="P34" s="72">
        <f>IF($C34='1C TSsalarié1'!$B$8,'1C TSsalarié1'!$N$32)</f>
        <v>0</v>
      </c>
      <c r="Q34" s="72">
        <f>IF($C34='1C TSsalarié1'!$B$8,'1C TSsalarié1'!$N$33)</f>
        <v>0</v>
      </c>
      <c r="R34" s="72">
        <f>IF($C34='1C TSsalarié1'!$B$8,'1C TSsalarié1'!$N$34)</f>
        <v>0</v>
      </c>
      <c r="S34" s="72">
        <f>IF($C34='1C TSsalarié1'!$B$8,'1C TSsalarié1'!$N$35)</f>
        <v>0</v>
      </c>
      <c r="T34" s="72">
        <f>IF($C34='1C TSsalarié1'!$B$8,'1C TSsalarié1'!$N$36)</f>
        <v>0</v>
      </c>
      <c r="U34" s="72">
        <f>IF($C34='1C TSsalarié1'!$B$8,'1C TSsalarié1'!$N$37)</f>
        <v>0</v>
      </c>
      <c r="V34" s="72">
        <f>IF($C34='1C TSsalarié1'!$B$8,'1C TSsalarié1'!$N$38)</f>
        <v>0</v>
      </c>
      <c r="W34" s="72">
        <f>IF($C34='1C TSsalarié1'!$B$8,'1C TSsalarié1'!$N$39)</f>
        <v>0</v>
      </c>
      <c r="X34" s="72">
        <f>IF($C34='1C TSsalarié1'!$B$8,'1C TSsalarié1'!$N$40)</f>
        <v>0</v>
      </c>
      <c r="Y34" s="72">
        <f>IF($C34='1C TSsalarié1'!$B$8,'1C TSsalarié1'!$N$41)</f>
        <v>0</v>
      </c>
      <c r="Z34" s="72">
        <f>IF($C34='1C TSsalarié1'!$B$8,'1C TSsalarié1'!$N$42)</f>
        <v>0</v>
      </c>
      <c r="AA34" s="72">
        <f>IF($C34='1C TSsalarié1'!$B$8,'1C TSsalarié1'!$N$43)</f>
        <v>0</v>
      </c>
      <c r="AB34" s="72">
        <f>IF($C34='1C TSsalarié1'!$B$8,'1C TSsalarié1'!$N$44)</f>
        <v>0</v>
      </c>
      <c r="AC34" s="72">
        <f>IF($C34='1C TSsalarié1'!$B$8,'1C TSsalarié1'!$N$45)</f>
        <v>0</v>
      </c>
      <c r="AD34" s="72">
        <f>IF($C34='1C TSsalarié1'!$B$8,'1C TSsalarié1'!$N$46)</f>
        <v>0</v>
      </c>
      <c r="AE34" s="72">
        <f>IF($C34='1C TSsalarié1'!$B$8,'1C TSsalarié1'!$N$47)</f>
        <v>0</v>
      </c>
      <c r="AF34" s="72">
        <f>IF($C34='1C TSsalarié1'!$B$8,'1C TSsalarié1'!$N$48)</f>
        <v>0</v>
      </c>
      <c r="AG34" s="72">
        <f>IF($C34='1C TSsalarié1'!$B$8,'1C TSsalarié1'!$N$49)</f>
        <v>0</v>
      </c>
      <c r="AH34" s="72">
        <f>IF($C34='1C TSsalarié1'!$B$8,'1C TSsalarié1'!$N$50)</f>
        <v>0</v>
      </c>
      <c r="AI34" s="72">
        <f>IF($C34='1C TSsalarié1'!$B$8,'1C TSsalarié1'!$N$51)</f>
        <v>0</v>
      </c>
      <c r="AJ34" s="72">
        <f>IF($C34='1C TSsalarié1'!$B$8,'1C TSsalarié1'!$N$52)</f>
        <v>0</v>
      </c>
      <c r="AK34" s="72">
        <f>'1C TSsalarié1'!N$53</f>
        <v>0</v>
      </c>
      <c r="AL34" s="72">
        <f t="shared" si="0"/>
        <v>0</v>
      </c>
      <c r="AM34" s="825">
        <f t="shared" si="1"/>
        <v>0</v>
      </c>
      <c r="AN34" s="825">
        <f t="shared" si="2"/>
        <v>0</v>
      </c>
      <c r="AO34" s="296">
        <f t="shared" si="5"/>
        <v>0</v>
      </c>
      <c r="AP34" s="59">
        <f t="shared" si="6"/>
        <v>0</v>
      </c>
      <c r="AQ34" s="583">
        <f t="shared" si="3"/>
        <v>0</v>
      </c>
      <c r="AR34" s="579"/>
      <c r="AS34" s="102"/>
      <c r="AT34" s="27"/>
      <c r="AU34" s="592"/>
      <c r="AV34" s="824"/>
      <c r="AW34" s="824"/>
      <c r="AX34" s="824"/>
      <c r="AY34" s="824"/>
      <c r="AZ34" s="824"/>
    </row>
    <row r="35" spans="1:55" ht="12.75" customHeight="1">
      <c r="A35" s="309"/>
      <c r="B35" s="338"/>
      <c r="C35" s="22" t="str">
        <f>IF('1C TSsalarié1'!O$11&lt;&gt;"",'1C TSsalarié1'!$B$8,"")</f>
        <v/>
      </c>
      <c r="D35" s="666" t="str">
        <f>IF(E35="","",DATEDIF('1C TSsalarié1'!$B$10,E35,"y"))</f>
        <v/>
      </c>
      <c r="E35" s="93" t="str">
        <f>IF(AND('1C TSsalarié1'!O$11&lt;&gt;"",C35='1C TSsalarié1'!$B$8),'1C TSsalarié1'!$O$16,"")</f>
        <v/>
      </c>
      <c r="F35" s="316"/>
      <c r="G35" s="317"/>
      <c r="H35" s="983"/>
      <c r="I35" s="984"/>
      <c r="J35" s="985"/>
      <c r="K35" s="638">
        <f t="shared" si="4"/>
        <v>0</v>
      </c>
      <c r="L35" s="301">
        <f>IF(AND($K$2="Pôle",C35='1C TSsalarié1'!$B$8),'1C TSsalarié1'!O$17+'1C TSsalarié1'!O$18+'1C TSsalarié1'!O$19+'1C TSsalarié1'!O$20+'1C TSsalarié1'!O$24,'1C TSsalarié1'!O$17+'1C TSsalarié1'!O$18+'1C TSsalarié1'!O$19+'1C TSsalarié1'!O$20+'1C TSsalarié1'!O$21+'1C TSsalarié1'!O$22+'1C TSsalarié1'!O$23+'1C TSsalarié1'!O$24)</f>
        <v>0</v>
      </c>
      <c r="M35" s="301">
        <f>IF(AND($K$2="Pôle",C35='1C TSsalarié1'!$B$8),'1C TSsalarié1'!O$21+'1C TSsalarié1'!O$22+'1C TSsalarié1'!O$23,0)</f>
        <v>0</v>
      </c>
      <c r="N35" s="302">
        <f t="shared" ref="N35:N46" si="8">L35+M35</f>
        <v>0</v>
      </c>
      <c r="O35" s="292">
        <f>IF($C35='1C TSsalarié1'!$B$8,'1C TSsalarié1'!O$31)</f>
        <v>0</v>
      </c>
      <c r="P35" s="72">
        <f>IF($C35='1C TSsalarié1'!$B$8,'1C TSsalarié1'!$O$32)</f>
        <v>0</v>
      </c>
      <c r="Q35" s="72">
        <f>IF($C35='1C TSsalarié1'!$B$8,'1C TSsalarié1'!$O$33)</f>
        <v>0</v>
      </c>
      <c r="R35" s="72">
        <f>IF($C35='1C TSsalarié1'!$B$8,'1C TSsalarié1'!$O$34)</f>
        <v>0</v>
      </c>
      <c r="S35" s="72">
        <f>IF($C35='1C TSsalarié1'!$B$8,'1C TSsalarié1'!$O$35)</f>
        <v>0</v>
      </c>
      <c r="T35" s="72">
        <f>IF($C35='1C TSsalarié1'!$B$8,'1C TSsalarié1'!$O$36)</f>
        <v>0</v>
      </c>
      <c r="U35" s="72">
        <f>IF($C35='1C TSsalarié1'!$B$8,'1C TSsalarié1'!$O$37)</f>
        <v>0</v>
      </c>
      <c r="V35" s="72">
        <f>IF($C35='1C TSsalarié1'!$B$8,'1C TSsalarié1'!$O$38)</f>
        <v>0</v>
      </c>
      <c r="W35" s="72">
        <f>IF($C35='1C TSsalarié1'!$B$8,'1C TSsalarié1'!$O$39)</f>
        <v>0</v>
      </c>
      <c r="X35" s="72">
        <f>IF($C35='1C TSsalarié1'!$B$8,'1C TSsalarié1'!$O$40)</f>
        <v>0</v>
      </c>
      <c r="Y35" s="72">
        <f>IF($C35='1C TSsalarié1'!$B$8,'1C TSsalarié1'!$O$41)</f>
        <v>0</v>
      </c>
      <c r="Z35" s="72">
        <f>IF($C35='1C TSsalarié1'!$B$8,'1C TSsalarié1'!$O$42)</f>
        <v>0</v>
      </c>
      <c r="AA35" s="72">
        <f>IF($C35='1C TSsalarié1'!$B$8,'1C TSsalarié1'!$O$43)</f>
        <v>0</v>
      </c>
      <c r="AB35" s="72">
        <f>IF($C35='1C TSsalarié1'!$B$8,'1C TSsalarié1'!$O$44)</f>
        <v>0</v>
      </c>
      <c r="AC35" s="72">
        <f>IF($C35='1C TSsalarié1'!$B$8,'1C TSsalarié1'!$O$45)</f>
        <v>0</v>
      </c>
      <c r="AD35" s="72">
        <f>IF($C35='1C TSsalarié1'!$B$8,'1C TSsalarié1'!$O$46)</f>
        <v>0</v>
      </c>
      <c r="AE35" s="72">
        <f>IF($C35='1C TSsalarié1'!$B$8,'1C TSsalarié1'!$O$47)</f>
        <v>0</v>
      </c>
      <c r="AF35" s="72">
        <f>IF($C35='1C TSsalarié1'!$B$8,'1C TSsalarié1'!$O$48)</f>
        <v>0</v>
      </c>
      <c r="AG35" s="72">
        <f>IF($C35='1C TSsalarié1'!$B$8,'1C TSsalarié1'!$O$49)</f>
        <v>0</v>
      </c>
      <c r="AH35" s="72">
        <f>IF($C35='1C TSsalarié1'!$B$8,'1C TSsalarié1'!$O$50)</f>
        <v>0</v>
      </c>
      <c r="AI35" s="72">
        <f>IF($C35='1C TSsalarié1'!$B$8,'1C TSsalarié1'!$O$51)</f>
        <v>0</v>
      </c>
      <c r="AJ35" s="72">
        <f>IF($C35='1C TSsalarié1'!$B$8,'1C TSsalarié1'!$O$52)</f>
        <v>0</v>
      </c>
      <c r="AK35" s="72">
        <f>'1C TSsalarié1'!O$53</f>
        <v>0</v>
      </c>
      <c r="AL35" s="72">
        <f t="shared" ref="AL35:AL58" si="9">N35+AK35</f>
        <v>0</v>
      </c>
      <c r="AM35" s="825">
        <f t="shared" ref="AM35:AM58" si="10">IF(L35=0,0,($F35-$G35)*$K35*L35)</f>
        <v>0</v>
      </c>
      <c r="AN35" s="825">
        <f t="shared" ref="AN35:AN58" si="11">IF(M35=0,0,($F35-$G35)*$K35*M35*50%)</f>
        <v>0</v>
      </c>
      <c r="AO35" s="296">
        <f t="shared" ref="AO35:AO46" si="12">AM35+AN35</f>
        <v>0</v>
      </c>
      <c r="AP35" s="575">
        <f>IF(L35=0,0,AM35-AR35)</f>
        <v>0</v>
      </c>
      <c r="AQ35" s="584">
        <f t="shared" ref="AQ35:AQ58" si="13">IF(M35=0,0,AN35-AS35)</f>
        <v>0</v>
      </c>
      <c r="AR35" s="580"/>
      <c r="AS35" s="208"/>
      <c r="AT35" s="209"/>
      <c r="AU35" s="591"/>
    </row>
    <row r="36" spans="1:55">
      <c r="A36" s="309"/>
      <c r="B36" s="338"/>
      <c r="C36" s="22" t="str">
        <f>IF('1C TSsalarié1'!P$11&lt;&gt;"",'1C TSsalarié1'!$B$8,"")</f>
        <v/>
      </c>
      <c r="D36" s="666" t="str">
        <f>IF(E36="","",DATEDIF('1C TSsalarié1'!$B$10,E36,"y"))</f>
        <v/>
      </c>
      <c r="E36" s="93" t="str">
        <f>IF(AND('1C TSsalarié1'!P$11&lt;&gt;"",C36='1C TSsalarié1'!$B$8),'1C TSsalarié1'!$P$16,"")</f>
        <v/>
      </c>
      <c r="F36" s="312"/>
      <c r="G36" s="313"/>
      <c r="H36" s="977"/>
      <c r="I36" s="978"/>
      <c r="J36" s="979"/>
      <c r="K36" s="638">
        <f t="shared" si="4"/>
        <v>0</v>
      </c>
      <c r="L36" s="301">
        <f>IF(AND($K$2="Pôle",C36='1C TSsalarié1'!$B$8),'1C TSsalarié1'!P$17+'1C TSsalarié1'!P$18+'1C TSsalarié1'!P$19+'1C TSsalarié1'!P$20+'1C TSsalarié1'!P$24,'1C TSsalarié1'!P$17+'1C TSsalarié1'!P$18+'1C TSsalarié1'!P$19+'1C TSsalarié1'!P$20+'1C TSsalarié1'!P$21+'1C TSsalarié1'!P$22+'1C TSsalarié1'!P$23+'1C TSsalarié1'!P$24)</f>
        <v>0</v>
      </c>
      <c r="M36" s="301">
        <f>IF(AND($K$2="Pôle",C36='1C TSsalarié1'!$B$8),'1C TSsalarié1'!P$21+'1C TSsalarié1'!P$22+'1C TSsalarié1'!P$23,0)</f>
        <v>0</v>
      </c>
      <c r="N36" s="302">
        <f t="shared" si="8"/>
        <v>0</v>
      </c>
      <c r="O36" s="292">
        <f>IF($C36='1C TSsalarié1'!$B$8,'1C TSsalarié1'!P$31)</f>
        <v>0</v>
      </c>
      <c r="P36" s="72">
        <f>IF($C36='1C TSsalarié1'!$B$8,'1C TSsalarié1'!$P$32)</f>
        <v>0</v>
      </c>
      <c r="Q36" s="72">
        <f>IF($C36='1C TSsalarié1'!$B$8,'1C TSsalarié1'!$P$33)</f>
        <v>0</v>
      </c>
      <c r="R36" s="72">
        <f>IF($C36='1C TSsalarié1'!$B$8,'1C TSsalarié1'!$P$34)</f>
        <v>0</v>
      </c>
      <c r="S36" s="72">
        <f>IF($C36='1C TSsalarié1'!$B$8,'1C TSsalarié1'!$P$35)</f>
        <v>0</v>
      </c>
      <c r="T36" s="72">
        <f>IF($C36='1C TSsalarié1'!$B$8,'1C TSsalarié1'!$P$36)</f>
        <v>0</v>
      </c>
      <c r="U36" s="72">
        <f>IF($C36='1C TSsalarié1'!$B$8,'1C TSsalarié1'!$P$37)</f>
        <v>0</v>
      </c>
      <c r="V36" s="72">
        <f>IF($C36='1C TSsalarié1'!$B$8,'1C TSsalarié1'!$P$38)</f>
        <v>0</v>
      </c>
      <c r="W36" s="72">
        <f>IF($C36='1C TSsalarié1'!$B$8,'1C TSsalarié1'!$P$39)</f>
        <v>0</v>
      </c>
      <c r="X36" s="72">
        <f>IF($C36='1C TSsalarié1'!$B$8,'1C TSsalarié1'!$P$40)</f>
        <v>0</v>
      </c>
      <c r="Y36" s="72">
        <f>IF($C36='1C TSsalarié1'!$B$8,'1C TSsalarié1'!$P$41)</f>
        <v>0</v>
      </c>
      <c r="Z36" s="72">
        <f>IF($C36='1C TSsalarié1'!$B$8,'1C TSsalarié1'!$P$42)</f>
        <v>0</v>
      </c>
      <c r="AA36" s="72">
        <f>IF($C36='1C TSsalarié1'!$B$8,'1C TSsalarié1'!$P$43)</f>
        <v>0</v>
      </c>
      <c r="AB36" s="72">
        <f>IF($C36='1C TSsalarié1'!$B$8,'1C TSsalarié1'!$P$44)</f>
        <v>0</v>
      </c>
      <c r="AC36" s="72">
        <f>IF($C36='1C TSsalarié1'!$B$8,'1C TSsalarié1'!$P$45)</f>
        <v>0</v>
      </c>
      <c r="AD36" s="72">
        <f>IF($C36='1C TSsalarié1'!$B$8,'1C TSsalarié1'!$P$46)</f>
        <v>0</v>
      </c>
      <c r="AE36" s="72">
        <f>IF($C36='1C TSsalarié1'!$B$8,'1C TSsalarié1'!$P$47)</f>
        <v>0</v>
      </c>
      <c r="AF36" s="72">
        <f>IF($C36='1C TSsalarié1'!$B$8,'1C TSsalarié1'!$P$48)</f>
        <v>0</v>
      </c>
      <c r="AG36" s="72">
        <f>IF($C36='1C TSsalarié1'!$B$8,'1C TSsalarié1'!$P$49)</f>
        <v>0</v>
      </c>
      <c r="AH36" s="72">
        <f>IF($C36='1C TSsalarié1'!$B$8,'1C TSsalarié1'!$P$50)</f>
        <v>0</v>
      </c>
      <c r="AI36" s="72">
        <f>IF($C36='1C TSsalarié1'!$B$8,'1C TSsalarié1'!$P$51)</f>
        <v>0</v>
      </c>
      <c r="AJ36" s="72">
        <f>IF($C36='1C TSsalarié1'!$B$8,'1C TSsalarié1'!$P$52)</f>
        <v>0</v>
      </c>
      <c r="AK36" s="72">
        <f>'1C TSsalarié1'!P$53</f>
        <v>0</v>
      </c>
      <c r="AL36" s="72">
        <f t="shared" si="9"/>
        <v>0</v>
      </c>
      <c r="AM36" s="825">
        <f t="shared" si="10"/>
        <v>0</v>
      </c>
      <c r="AN36" s="825">
        <f t="shared" si="11"/>
        <v>0</v>
      </c>
      <c r="AO36" s="296">
        <f t="shared" si="12"/>
        <v>0</v>
      </c>
      <c r="AP36" s="575">
        <f t="shared" ref="AP36:AP46" si="14">IF(L36=0,0,AM36-AR36)</f>
        <v>0</v>
      </c>
      <c r="AQ36" s="583">
        <f t="shared" si="13"/>
        <v>0</v>
      </c>
      <c r="AR36" s="579"/>
      <c r="AS36" s="102"/>
      <c r="AT36" s="27"/>
      <c r="AU36" s="592"/>
    </row>
    <row r="37" spans="1:55">
      <c r="A37" s="309"/>
      <c r="B37" s="338"/>
      <c r="C37" s="22" t="str">
        <f>IF('1C TSsalarié1'!Q$11&lt;&gt;"",'1C TSsalarié1'!$B$8,"")</f>
        <v/>
      </c>
      <c r="D37" s="666" t="str">
        <f>IF(E37="","",DATEDIF('1C TSsalarié1'!$B$10,E37,"y"))</f>
        <v/>
      </c>
      <c r="E37" s="93" t="str">
        <f>IF(AND('1C TSsalarié1'!Q$11&lt;&gt;"",C37='1C TSsalarié1'!$B$8),'1C TSsalarié1'!$Q$16,"")</f>
        <v/>
      </c>
      <c r="F37" s="312"/>
      <c r="G37" s="313"/>
      <c r="H37" s="977"/>
      <c r="I37" s="978"/>
      <c r="J37" s="979"/>
      <c r="K37" s="638">
        <f t="shared" si="4"/>
        <v>0</v>
      </c>
      <c r="L37" s="301">
        <f>IF(AND($K$2="Pôle",C37='1C TSsalarié1'!$B$8),'1C TSsalarié1'!Q$17+'1C TSsalarié1'!Q$18+'1C TSsalarié1'!Q$19+'1C TSsalarié1'!Q$20+'1C TSsalarié1'!Q$24,'1C TSsalarié1'!Q$17+'1C TSsalarié1'!Q$18+'1C TSsalarié1'!Q$19+'1C TSsalarié1'!Q$20+'1C TSsalarié1'!Q$21+'1C TSsalarié1'!Q$22+'1C TSsalarié1'!Q$23+'1C TSsalarié1'!Q$24)</f>
        <v>0</v>
      </c>
      <c r="M37" s="301">
        <f>IF(AND($K$2="Pôle",C37='1C TSsalarié1'!$B$8),'1C TSsalarié1'!Q$21+'1C TSsalarié1'!Q$22+'1C TSsalarié1'!Q$23,0)</f>
        <v>0</v>
      </c>
      <c r="N37" s="302">
        <f t="shared" si="8"/>
        <v>0</v>
      </c>
      <c r="O37" s="292">
        <f>IF($C37='1C TSsalarié1'!$B$8,'1C TSsalarié1'!Q$31)</f>
        <v>0</v>
      </c>
      <c r="P37" s="72">
        <f>IF($C37='1C TSsalarié1'!$B$8,'1C TSsalarié1'!$Q$32)</f>
        <v>0</v>
      </c>
      <c r="Q37" s="72">
        <f>IF($C37='1C TSsalarié1'!$B$8,'1C TSsalarié1'!$Q$33)</f>
        <v>0</v>
      </c>
      <c r="R37" s="72">
        <f>IF($C37='1C TSsalarié1'!$B$8,'1C TSsalarié1'!$Q$34)</f>
        <v>0</v>
      </c>
      <c r="S37" s="72">
        <f>IF($C37='1C TSsalarié1'!$B$8,'1C TSsalarié1'!$Q$35)</f>
        <v>0</v>
      </c>
      <c r="T37" s="72">
        <f>IF($C37='1C TSsalarié1'!$B$8,'1C TSsalarié1'!$Q$36)</f>
        <v>0</v>
      </c>
      <c r="U37" s="72">
        <f>IF($C37='1C TSsalarié1'!$B$8,'1C TSsalarié1'!$Q$37)</f>
        <v>0</v>
      </c>
      <c r="V37" s="72">
        <f>IF($C37='1C TSsalarié1'!$B$8,'1C TSsalarié1'!$Q$38)</f>
        <v>0</v>
      </c>
      <c r="W37" s="72">
        <f>IF($C37='1C TSsalarié1'!$B$8,'1C TSsalarié1'!$Q$39)</f>
        <v>0</v>
      </c>
      <c r="X37" s="72">
        <f>IF($C37='1C TSsalarié1'!$B$8,'1C TSsalarié1'!$Q$40)</f>
        <v>0</v>
      </c>
      <c r="Y37" s="72">
        <f>IF($C37='1C TSsalarié1'!$B$8,'1C TSsalarié1'!$Q$41)</f>
        <v>0</v>
      </c>
      <c r="Z37" s="72">
        <f>IF($C37='1C TSsalarié1'!$B$8,'1C TSsalarié1'!$Q$42)</f>
        <v>0</v>
      </c>
      <c r="AA37" s="72">
        <f>IF($C37='1C TSsalarié1'!$B$8,'1C TSsalarié1'!$Q$43)</f>
        <v>0</v>
      </c>
      <c r="AB37" s="72">
        <f>IF($C37='1C TSsalarié1'!$B$8,'1C TSsalarié1'!$Q$44)</f>
        <v>0</v>
      </c>
      <c r="AC37" s="72">
        <f>IF($C37='1C TSsalarié1'!$B$8,'1C TSsalarié1'!$Q$45)</f>
        <v>0</v>
      </c>
      <c r="AD37" s="72">
        <f>IF($C37='1C TSsalarié1'!$B$8,'1C TSsalarié1'!$Q$46)</f>
        <v>0</v>
      </c>
      <c r="AE37" s="72">
        <f>IF($C37='1C TSsalarié1'!$B$8,'1C TSsalarié1'!$Q$47)</f>
        <v>0</v>
      </c>
      <c r="AF37" s="72">
        <f>IF($C37='1C TSsalarié1'!$B$8,'1C TSsalarié1'!$Q$48)</f>
        <v>0</v>
      </c>
      <c r="AG37" s="72">
        <f>IF($C37='1C TSsalarié1'!$B$8,'1C TSsalarié1'!$Q$49)</f>
        <v>0</v>
      </c>
      <c r="AH37" s="72">
        <f>IF($C37='1C TSsalarié1'!$B$8,'1C TSsalarié1'!$Q$50)</f>
        <v>0</v>
      </c>
      <c r="AI37" s="72">
        <f>IF($C37='1C TSsalarié1'!$B$8,'1C TSsalarié1'!$Q$51)</f>
        <v>0</v>
      </c>
      <c r="AJ37" s="72">
        <f>IF($C37='1C TSsalarié1'!$B$8,'1C TSsalarié1'!$Q$52)</f>
        <v>0</v>
      </c>
      <c r="AK37" s="72">
        <f>'1C TSsalarié1'!Q$53</f>
        <v>0</v>
      </c>
      <c r="AL37" s="72">
        <f t="shared" si="9"/>
        <v>0</v>
      </c>
      <c r="AM37" s="825">
        <f t="shared" si="10"/>
        <v>0</v>
      </c>
      <c r="AN37" s="825">
        <f t="shared" si="11"/>
        <v>0</v>
      </c>
      <c r="AO37" s="296">
        <f t="shared" si="12"/>
        <v>0</v>
      </c>
      <c r="AP37" s="575">
        <f t="shared" si="14"/>
        <v>0</v>
      </c>
      <c r="AQ37" s="583">
        <f t="shared" si="13"/>
        <v>0</v>
      </c>
      <c r="AR37" s="579"/>
      <c r="AS37" s="102"/>
      <c r="AT37" s="27"/>
      <c r="AU37" s="592"/>
    </row>
    <row r="38" spans="1:55">
      <c r="A38" s="309"/>
      <c r="B38" s="338"/>
      <c r="C38" s="22" t="str">
        <f>IF('1C TSsalarié1'!R$11&lt;&gt;"",'1C TSsalarié1'!$B$8,"")</f>
        <v/>
      </c>
      <c r="D38" s="666" t="str">
        <f>IF(E38="","",DATEDIF('1C TSsalarié1'!$B$10,E38,"y"))</f>
        <v/>
      </c>
      <c r="E38" s="93" t="str">
        <f>IF(AND('1C TSsalarié1'!R$11&lt;&gt;"",C38='1C TSsalarié1'!$B$8),'1C TSsalarié1'!$R$16,"")</f>
        <v/>
      </c>
      <c r="F38" s="312"/>
      <c r="G38" s="313"/>
      <c r="H38" s="977"/>
      <c r="I38" s="978"/>
      <c r="J38" s="979"/>
      <c r="K38" s="638">
        <f t="shared" si="4"/>
        <v>0</v>
      </c>
      <c r="L38" s="301">
        <f>IF(AND($K$2="Pôle",C38='1C TSsalarié1'!$B$8),'1C TSsalarié1'!R$17+'1C TSsalarié1'!R$18+'1C TSsalarié1'!R$19+'1C TSsalarié1'!R$20+'1C TSsalarié1'!R$24,'1C TSsalarié1'!R$17+'1C TSsalarié1'!R$18+'1C TSsalarié1'!R$19+'1C TSsalarié1'!R$20+'1C TSsalarié1'!R$21+'1C TSsalarié1'!R$22+'1C TSsalarié1'!R$23+'1C TSsalarié1'!R$24)</f>
        <v>0</v>
      </c>
      <c r="M38" s="301">
        <f>IF(AND($K$2="Pôle",C38='1C TSsalarié1'!$B$8),'1C TSsalarié1'!R$21+'1C TSsalarié1'!R$22+'1C TSsalarié1'!R$23,0)</f>
        <v>0</v>
      </c>
      <c r="N38" s="302">
        <f t="shared" si="8"/>
        <v>0</v>
      </c>
      <c r="O38" s="292">
        <f>IF($C38='1C TSsalarié1'!$B$8,'1C TSsalarié1'!R$31)</f>
        <v>0</v>
      </c>
      <c r="P38" s="72">
        <f>IF($C38='1C TSsalarié1'!$B$8,'1C TSsalarié1'!$R$32)</f>
        <v>0</v>
      </c>
      <c r="Q38" s="72">
        <f>IF($C38='1C TSsalarié1'!$B$8,'1C TSsalarié1'!$R$33)</f>
        <v>0</v>
      </c>
      <c r="R38" s="72">
        <f>IF($C38='1C TSsalarié1'!$B$8,'1C TSsalarié1'!$R$34)</f>
        <v>0</v>
      </c>
      <c r="S38" s="72">
        <f>IF($C38='1C TSsalarié1'!$B$8,'1C TSsalarié1'!$R$35)</f>
        <v>0</v>
      </c>
      <c r="T38" s="72">
        <f>IF($C38='1C TSsalarié1'!$B$8,'1C TSsalarié1'!$R$36)</f>
        <v>0</v>
      </c>
      <c r="U38" s="72">
        <f>IF($C38='1C TSsalarié1'!$B$8,'1C TSsalarié1'!$R$37)</f>
        <v>0</v>
      </c>
      <c r="V38" s="72">
        <f>IF($C38='1C TSsalarié1'!$B$8,'1C TSsalarié1'!$R$38)</f>
        <v>0</v>
      </c>
      <c r="W38" s="72">
        <f>IF($C38='1C TSsalarié1'!$B$8,'1C TSsalarié1'!$R$39)</f>
        <v>0</v>
      </c>
      <c r="X38" s="72">
        <f>IF($C38='1C TSsalarié1'!$B$8,'1C TSsalarié1'!$R$40)</f>
        <v>0</v>
      </c>
      <c r="Y38" s="72">
        <f>IF($C38='1C TSsalarié1'!$B$8,'1C TSsalarié1'!$R$41)</f>
        <v>0</v>
      </c>
      <c r="Z38" s="72">
        <f>IF($C38='1C TSsalarié1'!$B$8,'1C TSsalarié1'!$R$42)</f>
        <v>0</v>
      </c>
      <c r="AA38" s="72">
        <f>IF($C38='1C TSsalarié1'!$B$8,'1C TSsalarié1'!$R$43)</f>
        <v>0</v>
      </c>
      <c r="AB38" s="72">
        <f>IF($C38='1C TSsalarié1'!$B$8,'1C TSsalarié1'!$R$44)</f>
        <v>0</v>
      </c>
      <c r="AC38" s="72">
        <f>IF($C38='1C TSsalarié1'!$B$8,'1C TSsalarié1'!$R$45)</f>
        <v>0</v>
      </c>
      <c r="AD38" s="72">
        <f>IF($C38='1C TSsalarié1'!$B$8,'1C TSsalarié1'!$R$46)</f>
        <v>0</v>
      </c>
      <c r="AE38" s="72">
        <f>IF($C38='1C TSsalarié1'!$B$8,'1C TSsalarié1'!$R$47)</f>
        <v>0</v>
      </c>
      <c r="AF38" s="72">
        <f>IF($C38='1C TSsalarié1'!$B$8,'1C TSsalarié1'!$R$48)</f>
        <v>0</v>
      </c>
      <c r="AG38" s="72">
        <f>IF($C38='1C TSsalarié1'!$B$8,'1C TSsalarié1'!$R$49)</f>
        <v>0</v>
      </c>
      <c r="AH38" s="72">
        <f>IF($C38='1C TSsalarié1'!$B$8,'1C TSsalarié1'!$R$50)</f>
        <v>0</v>
      </c>
      <c r="AI38" s="72">
        <f>IF($C38='1C TSsalarié1'!$B$8,'1C TSsalarié1'!$R$51)</f>
        <v>0</v>
      </c>
      <c r="AJ38" s="72">
        <f>IF($C38='1C TSsalarié1'!$B$8,'1C TSsalarié1'!$R$52)</f>
        <v>0</v>
      </c>
      <c r="AK38" s="72">
        <f>'1C TSsalarié1'!R$53</f>
        <v>0</v>
      </c>
      <c r="AL38" s="72">
        <f t="shared" si="9"/>
        <v>0</v>
      </c>
      <c r="AM38" s="825">
        <f t="shared" si="10"/>
        <v>0</v>
      </c>
      <c r="AN38" s="825">
        <f t="shared" si="11"/>
        <v>0</v>
      </c>
      <c r="AO38" s="296">
        <f t="shared" si="12"/>
        <v>0</v>
      </c>
      <c r="AP38" s="575">
        <f t="shared" si="14"/>
        <v>0</v>
      </c>
      <c r="AQ38" s="583">
        <f t="shared" si="13"/>
        <v>0</v>
      </c>
      <c r="AR38" s="579"/>
      <c r="AS38" s="102"/>
      <c r="AT38" s="27"/>
      <c r="AU38" s="592"/>
    </row>
    <row r="39" spans="1:55">
      <c r="A39" s="309"/>
      <c r="B39" s="338"/>
      <c r="C39" s="22" t="str">
        <f>IF('1C TSsalarié1'!S$11&lt;&gt;"",'1C TSsalarié1'!$B$8,"")</f>
        <v/>
      </c>
      <c r="D39" s="666" t="str">
        <f>IF(E39="","",DATEDIF('1C TSsalarié1'!$B$10,E39,"y"))</f>
        <v/>
      </c>
      <c r="E39" s="93" t="str">
        <f>IF(AND('1C TSsalarié1'!S$11&lt;&gt;"",C39='1C TSsalarié1'!$B$8),'1C TSsalarié1'!$S$16,"")</f>
        <v/>
      </c>
      <c r="F39" s="312"/>
      <c r="G39" s="313"/>
      <c r="H39" s="977"/>
      <c r="I39" s="978"/>
      <c r="J39" s="979"/>
      <c r="K39" s="638">
        <f t="shared" si="4"/>
        <v>0</v>
      </c>
      <c r="L39" s="301">
        <f>IF(AND($K$2="Pôle",C39='1C TSsalarié1'!$B$8),'1C TSsalarié1'!S$17+'1C TSsalarié1'!S$18+'1C TSsalarié1'!S$19+'1C TSsalarié1'!S$20+'1C TSsalarié1'!S$24,'1C TSsalarié1'!S$17+'1C TSsalarié1'!S$18+'1C TSsalarié1'!S$19+'1C TSsalarié1'!S$20+'1C TSsalarié1'!S$21+'1C TSsalarié1'!S$22+'1C TSsalarié1'!S$23+'1C TSsalarié1'!S$24)</f>
        <v>0</v>
      </c>
      <c r="M39" s="301">
        <f>IF(AND($K$2="Pôle",C39='1C TSsalarié1'!$B$8),'1C TSsalarié1'!S$21+'1C TSsalarié1'!S$22+'1C TSsalarié1'!S$23,0)</f>
        <v>0</v>
      </c>
      <c r="N39" s="302">
        <f t="shared" si="8"/>
        <v>0</v>
      </c>
      <c r="O39" s="292">
        <f>IF($C39='1C TSsalarié1'!$B$8,'1C TSsalarié1'!S$31)</f>
        <v>0</v>
      </c>
      <c r="P39" s="72">
        <f>IF($C39='1C TSsalarié1'!$B$8,'1C TSsalarié1'!$S$32)</f>
        <v>0</v>
      </c>
      <c r="Q39" s="72">
        <f>IF($C39='1C TSsalarié1'!$B$8,'1C TSsalarié1'!$S$33)</f>
        <v>0</v>
      </c>
      <c r="R39" s="72">
        <f>IF($C39='1C TSsalarié1'!$B$8,'1C TSsalarié1'!$S$34)</f>
        <v>0</v>
      </c>
      <c r="S39" s="72">
        <f>IF($C39='1C TSsalarié1'!$B$8,'1C TSsalarié1'!$S$35)</f>
        <v>0</v>
      </c>
      <c r="T39" s="72">
        <f>IF($C39='1C TSsalarié1'!$B$8,'1C TSsalarié1'!$S$36)</f>
        <v>0</v>
      </c>
      <c r="U39" s="72">
        <f>IF($C39='1C TSsalarié1'!$B$8,'1C TSsalarié1'!$S$37)</f>
        <v>0</v>
      </c>
      <c r="V39" s="72">
        <f>IF($C39='1C TSsalarié1'!$B$8,'1C TSsalarié1'!$S$38)</f>
        <v>0</v>
      </c>
      <c r="W39" s="72">
        <f>IF($C39='1C TSsalarié1'!$B$8,'1C TSsalarié1'!$S$39)</f>
        <v>0</v>
      </c>
      <c r="X39" s="72">
        <f>IF($C39='1C TSsalarié1'!$B$8,'1C TSsalarié1'!$S$40)</f>
        <v>0</v>
      </c>
      <c r="Y39" s="72">
        <f>IF($C39='1C TSsalarié1'!$B$8,'1C TSsalarié1'!$S$41)</f>
        <v>0</v>
      </c>
      <c r="Z39" s="72">
        <f>IF($C39='1C TSsalarié1'!$B$8,'1C TSsalarié1'!$S$42)</f>
        <v>0</v>
      </c>
      <c r="AA39" s="72">
        <f>IF($C39='1C TSsalarié1'!$B$8,'1C TSsalarié1'!$S$43)</f>
        <v>0</v>
      </c>
      <c r="AB39" s="72">
        <f>IF($C39='1C TSsalarié1'!$B$8,'1C TSsalarié1'!$S$44)</f>
        <v>0</v>
      </c>
      <c r="AC39" s="72">
        <f>IF($C39='1C TSsalarié1'!$B$8,'1C TSsalarié1'!$S$45)</f>
        <v>0</v>
      </c>
      <c r="AD39" s="72">
        <f>IF($C39='1C TSsalarié1'!$B$8,'1C TSsalarié1'!$S$46)</f>
        <v>0</v>
      </c>
      <c r="AE39" s="72">
        <f>IF($C39='1C TSsalarié1'!$B$8,'1C TSsalarié1'!$S$47)</f>
        <v>0</v>
      </c>
      <c r="AF39" s="72">
        <f>IF($C39='1C TSsalarié1'!$B$8,'1C TSsalarié1'!$S$48)</f>
        <v>0</v>
      </c>
      <c r="AG39" s="72">
        <f>IF($C39='1C TSsalarié1'!$B$8,'1C TSsalarié1'!$S$49)</f>
        <v>0</v>
      </c>
      <c r="AH39" s="72">
        <f>IF($C39='1C TSsalarié1'!$B$8,'1C TSsalarié1'!$S$50)</f>
        <v>0</v>
      </c>
      <c r="AI39" s="72">
        <f>IF($C39='1C TSsalarié1'!$B$8,'1C TSsalarié1'!$S$51)</f>
        <v>0</v>
      </c>
      <c r="AJ39" s="72">
        <f>IF($C39='1C TSsalarié1'!$B$8,'1C TSsalarié1'!$S$52)</f>
        <v>0</v>
      </c>
      <c r="AK39" s="72">
        <f>'1C TSsalarié1'!S$53</f>
        <v>0</v>
      </c>
      <c r="AL39" s="72">
        <f t="shared" si="9"/>
        <v>0</v>
      </c>
      <c r="AM39" s="825">
        <f t="shared" si="10"/>
        <v>0</v>
      </c>
      <c r="AN39" s="825">
        <f t="shared" si="11"/>
        <v>0</v>
      </c>
      <c r="AO39" s="296">
        <f t="shared" si="12"/>
        <v>0</v>
      </c>
      <c r="AP39" s="575">
        <f t="shared" si="14"/>
        <v>0</v>
      </c>
      <c r="AQ39" s="583">
        <f t="shared" si="13"/>
        <v>0</v>
      </c>
      <c r="AR39" s="579"/>
      <c r="AS39" s="102"/>
      <c r="AT39" s="27"/>
      <c r="AU39" s="592"/>
    </row>
    <row r="40" spans="1:55">
      <c r="A40" s="309"/>
      <c r="B40" s="338"/>
      <c r="C40" s="22" t="str">
        <f>IF('1C TSsalarié1'!T$11&lt;&gt;"",'1C TSsalarié1'!$B$8,"")</f>
        <v/>
      </c>
      <c r="D40" s="666" t="str">
        <f>IF(E40="","",DATEDIF('1C TSsalarié1'!$B$10,E40,"y"))</f>
        <v/>
      </c>
      <c r="E40" s="93" t="str">
        <f>IF(AND('1C TSsalarié1'!T$11&lt;&gt;"",C40='1C TSsalarié1'!$B$8),'1C TSsalarié1'!$T$16,"")</f>
        <v/>
      </c>
      <c r="F40" s="312"/>
      <c r="G40" s="313"/>
      <c r="H40" s="977"/>
      <c r="I40" s="978"/>
      <c r="J40" s="979"/>
      <c r="K40" s="638">
        <f t="shared" si="4"/>
        <v>0</v>
      </c>
      <c r="L40" s="301">
        <f>IF(AND($K$2="Pôle",C40='1C TSsalarié1'!$B$8),'1C TSsalarié1'!T$17+'1C TSsalarié1'!T$18+'1C TSsalarié1'!T$19+'1C TSsalarié1'!T$20+'1C TSsalarié1'!T$24,'1C TSsalarié1'!T$17+'1C TSsalarié1'!T$18+'1C TSsalarié1'!T$19+'1C TSsalarié1'!T$20+'1C TSsalarié1'!T$21+'1C TSsalarié1'!T$22+'1C TSsalarié1'!T$23+'1C TSsalarié1'!T$24)</f>
        <v>0</v>
      </c>
      <c r="M40" s="301">
        <f>IF(AND($K$2="Pôle",C40='1C TSsalarié1'!$B$8),'1C TSsalarié1'!T$21+'1C TSsalarié1'!T$22+'1C TSsalarié1'!T$23,0)</f>
        <v>0</v>
      </c>
      <c r="N40" s="302">
        <f t="shared" si="8"/>
        <v>0</v>
      </c>
      <c r="O40" s="292">
        <f>IF($C40='1C TSsalarié1'!$B$8,'1C TSsalarié1'!T$31)</f>
        <v>0</v>
      </c>
      <c r="P40" s="72">
        <f>IF($C40='1C TSsalarié1'!$B$8,'1C TSsalarié1'!$T$32)</f>
        <v>0</v>
      </c>
      <c r="Q40" s="72">
        <f>IF($C40='1C TSsalarié1'!$B$8,'1C TSsalarié1'!$T$33)</f>
        <v>0</v>
      </c>
      <c r="R40" s="72">
        <f>IF($C40='1C TSsalarié1'!$B$8,'1C TSsalarié1'!$T$34)</f>
        <v>0</v>
      </c>
      <c r="S40" s="72">
        <f>IF($C40='1C TSsalarié1'!$B$8,'1C TSsalarié1'!$T$35)</f>
        <v>0</v>
      </c>
      <c r="T40" s="72">
        <f>IF($C40='1C TSsalarié1'!$B$8,'1C TSsalarié1'!$T$36)</f>
        <v>0</v>
      </c>
      <c r="U40" s="72">
        <f>IF($C40='1C TSsalarié1'!$B$8,'1C TSsalarié1'!$T$37)</f>
        <v>0</v>
      </c>
      <c r="V40" s="72">
        <f>IF($C40='1C TSsalarié1'!$B$8,'1C TSsalarié1'!$T$38)</f>
        <v>0</v>
      </c>
      <c r="W40" s="72">
        <f>IF($C40='1C TSsalarié1'!$B$8,'1C TSsalarié1'!$T$39)</f>
        <v>0</v>
      </c>
      <c r="X40" s="72">
        <f>IF($C40='1C TSsalarié1'!$B$8,'1C TSsalarié1'!$T$40)</f>
        <v>0</v>
      </c>
      <c r="Y40" s="72">
        <f>IF($C40='1C TSsalarié1'!$B$8,'1C TSsalarié1'!$T$41)</f>
        <v>0</v>
      </c>
      <c r="Z40" s="72">
        <f>IF($C40='1C TSsalarié1'!$B$8,'1C TSsalarié1'!$T$42)</f>
        <v>0</v>
      </c>
      <c r="AA40" s="72">
        <f>IF($C40='1C TSsalarié1'!$B$8,'1C TSsalarié1'!$T$43)</f>
        <v>0</v>
      </c>
      <c r="AB40" s="72">
        <f>IF($C40='1C TSsalarié1'!$B$8,'1C TSsalarié1'!$T$44)</f>
        <v>0</v>
      </c>
      <c r="AC40" s="72">
        <f>IF($C40='1C TSsalarié1'!$B$8,'1C TSsalarié1'!$T$45)</f>
        <v>0</v>
      </c>
      <c r="AD40" s="72">
        <f>IF($C40='1C TSsalarié1'!$B$8,'1C TSsalarié1'!$T$46)</f>
        <v>0</v>
      </c>
      <c r="AE40" s="72">
        <f>IF($C40='1C TSsalarié1'!$B$8,'1C TSsalarié1'!$T$47)</f>
        <v>0</v>
      </c>
      <c r="AF40" s="72">
        <f>IF($C40='1C TSsalarié1'!$B$8,'1C TSsalarié1'!$T$48)</f>
        <v>0</v>
      </c>
      <c r="AG40" s="72">
        <f>IF($C40='1C TSsalarié1'!$B$8,'1C TSsalarié1'!$T$49)</f>
        <v>0</v>
      </c>
      <c r="AH40" s="72">
        <f>IF($C40='1C TSsalarié1'!$B$8,'1C TSsalarié1'!$T$50)</f>
        <v>0</v>
      </c>
      <c r="AI40" s="72">
        <f>IF($C40='1C TSsalarié1'!$B$8,'1C TSsalarié1'!$T$51)</f>
        <v>0</v>
      </c>
      <c r="AJ40" s="72">
        <f>IF($C40='1C TSsalarié1'!$B$8,'1C TSsalarié1'!$T$52)</f>
        <v>0</v>
      </c>
      <c r="AK40" s="72">
        <f>'1C TSsalarié1'!T$53</f>
        <v>0</v>
      </c>
      <c r="AL40" s="72">
        <f t="shared" si="9"/>
        <v>0</v>
      </c>
      <c r="AM40" s="825">
        <f t="shared" si="10"/>
        <v>0</v>
      </c>
      <c r="AN40" s="825">
        <f t="shared" si="11"/>
        <v>0</v>
      </c>
      <c r="AO40" s="296">
        <f t="shared" si="12"/>
        <v>0</v>
      </c>
      <c r="AP40" s="575">
        <f t="shared" si="14"/>
        <v>0</v>
      </c>
      <c r="AQ40" s="583">
        <f t="shared" si="13"/>
        <v>0</v>
      </c>
      <c r="AR40" s="579"/>
      <c r="AS40" s="102"/>
      <c r="AT40" s="27"/>
      <c r="AU40" s="592"/>
    </row>
    <row r="41" spans="1:55">
      <c r="A41" s="309"/>
      <c r="B41" s="338"/>
      <c r="C41" s="22" t="str">
        <f>IF('1C TSsalarié1'!U$11&lt;&gt;"",'1C TSsalarié1'!$B$8,"")</f>
        <v/>
      </c>
      <c r="D41" s="666" t="str">
        <f>IF(E41="","",DATEDIF('1C TSsalarié1'!$B$10,E41,"y"))</f>
        <v/>
      </c>
      <c r="E41" s="93" t="str">
        <f>IF(AND('1C TSsalarié1'!U$11&lt;&gt;"",C41='1C TSsalarié1'!$B$8),'1C TSsalarié1'!$U$16,"")</f>
        <v/>
      </c>
      <c r="F41" s="312"/>
      <c r="G41" s="313"/>
      <c r="H41" s="977"/>
      <c r="I41" s="978"/>
      <c r="J41" s="979"/>
      <c r="K41" s="638">
        <f t="shared" si="4"/>
        <v>0</v>
      </c>
      <c r="L41" s="301">
        <f>IF(AND($K$2="Pôle",C41='1C TSsalarié1'!$B$8),'1C TSsalarié1'!U$17+'1C TSsalarié1'!U$18+'1C TSsalarié1'!U$19+'1C TSsalarié1'!U$20+'1C TSsalarié1'!U$24,'1C TSsalarié1'!U$17+'1C TSsalarié1'!U$18+'1C TSsalarié1'!U$19+'1C TSsalarié1'!U$20+'1C TSsalarié1'!U$21+'1C TSsalarié1'!U$22+'1C TSsalarié1'!U$23+'1C TSsalarié1'!U$24)</f>
        <v>0</v>
      </c>
      <c r="M41" s="301">
        <f>IF(AND($K$2="Pôle",C41='1C TSsalarié1'!$B$8),'1C TSsalarié1'!U$21+'1C TSsalarié1'!U$22+'1C TSsalarié1'!U$23,0)</f>
        <v>0</v>
      </c>
      <c r="N41" s="302">
        <f t="shared" si="8"/>
        <v>0</v>
      </c>
      <c r="O41" s="292">
        <f>IF($C41='1C TSsalarié1'!$B$8,'1C TSsalarié1'!U$31)</f>
        <v>0</v>
      </c>
      <c r="P41" s="72">
        <f>IF($C41='1C TSsalarié1'!$B$8,'1C TSsalarié1'!$U$32)</f>
        <v>0</v>
      </c>
      <c r="Q41" s="72">
        <f>IF($C41='1C TSsalarié1'!$B$8,'1C TSsalarié1'!$U$33)</f>
        <v>0</v>
      </c>
      <c r="R41" s="72">
        <f>IF($C41='1C TSsalarié1'!$B$8,'1C TSsalarié1'!$U$34)</f>
        <v>0</v>
      </c>
      <c r="S41" s="72">
        <f>IF($C41='1C TSsalarié1'!$B$8,'1C TSsalarié1'!$U$35)</f>
        <v>0</v>
      </c>
      <c r="T41" s="72">
        <f>IF($C41='1C TSsalarié1'!$B$8,'1C TSsalarié1'!$U$36)</f>
        <v>0</v>
      </c>
      <c r="U41" s="72">
        <f>IF($C41='1C TSsalarié1'!$B$8,'1C TSsalarié1'!$U$37)</f>
        <v>0</v>
      </c>
      <c r="V41" s="72">
        <f>IF($C41='1C TSsalarié1'!$B$8,'1C TSsalarié1'!$U$38)</f>
        <v>0</v>
      </c>
      <c r="W41" s="72">
        <f>IF($C41='1C TSsalarié1'!$B$8,'1C TSsalarié1'!$U$39)</f>
        <v>0</v>
      </c>
      <c r="X41" s="72">
        <f>IF($C41='1C TSsalarié1'!$B$8,'1C TSsalarié1'!$U$40)</f>
        <v>0</v>
      </c>
      <c r="Y41" s="72">
        <f>IF($C41='1C TSsalarié1'!$B$8,'1C TSsalarié1'!$U$41)</f>
        <v>0</v>
      </c>
      <c r="Z41" s="72">
        <f>IF($C41='1C TSsalarié1'!$B$8,'1C TSsalarié1'!$U$42)</f>
        <v>0</v>
      </c>
      <c r="AA41" s="72">
        <f>IF($C41='1C TSsalarié1'!$B$8,'1C TSsalarié1'!$U$43)</f>
        <v>0</v>
      </c>
      <c r="AB41" s="72">
        <f>IF($C41='1C TSsalarié1'!$B$8,'1C TSsalarié1'!$U$44)</f>
        <v>0</v>
      </c>
      <c r="AC41" s="72">
        <f>IF($C41='1C TSsalarié1'!$B$8,'1C TSsalarié1'!$U$45)</f>
        <v>0</v>
      </c>
      <c r="AD41" s="72">
        <f>IF($C41='1C TSsalarié1'!$B$8,'1C TSsalarié1'!$U$46)</f>
        <v>0</v>
      </c>
      <c r="AE41" s="72">
        <f>IF($C41='1C TSsalarié1'!$B$8,'1C TSsalarié1'!$U$47)</f>
        <v>0</v>
      </c>
      <c r="AF41" s="72">
        <f>IF($C41='1C TSsalarié1'!$B$8,'1C TSsalarié1'!$U$48)</f>
        <v>0</v>
      </c>
      <c r="AG41" s="72">
        <f>IF($C41='1C TSsalarié1'!$B$8,'1C TSsalarié1'!$U$49)</f>
        <v>0</v>
      </c>
      <c r="AH41" s="72">
        <f>IF($C41='1C TSsalarié1'!$B$8,'1C TSsalarié1'!$U$50)</f>
        <v>0</v>
      </c>
      <c r="AI41" s="72">
        <f>IF($C41='1C TSsalarié1'!$B$8,'1C TSsalarié1'!$U$51)</f>
        <v>0</v>
      </c>
      <c r="AJ41" s="72">
        <f>IF($C41='1C TSsalarié1'!$B$8,'1C TSsalarié1'!$U$52)</f>
        <v>0</v>
      </c>
      <c r="AK41" s="72">
        <f>'1C TSsalarié1'!U$53</f>
        <v>0</v>
      </c>
      <c r="AL41" s="72">
        <f t="shared" si="9"/>
        <v>0</v>
      </c>
      <c r="AM41" s="825">
        <f t="shared" si="10"/>
        <v>0</v>
      </c>
      <c r="AN41" s="825">
        <f t="shared" si="11"/>
        <v>0</v>
      </c>
      <c r="AO41" s="296">
        <f t="shared" si="12"/>
        <v>0</v>
      </c>
      <c r="AP41" s="575">
        <f t="shared" si="14"/>
        <v>0</v>
      </c>
      <c r="AQ41" s="583">
        <f t="shared" si="13"/>
        <v>0</v>
      </c>
      <c r="AR41" s="579"/>
      <c r="AS41" s="102"/>
      <c r="AT41" s="27"/>
      <c r="AU41" s="592"/>
    </row>
    <row r="42" spans="1:55">
      <c r="A42" s="309"/>
      <c r="B42" s="338"/>
      <c r="C42" s="22" t="str">
        <f>IF('1C TSsalarié1'!V$11&lt;&gt;"",'1C TSsalarié1'!$B$8,"")</f>
        <v/>
      </c>
      <c r="D42" s="666" t="str">
        <f>IF(E42="","",DATEDIF('1C TSsalarié1'!$B$10,E42,"y"))</f>
        <v/>
      </c>
      <c r="E42" s="93" t="str">
        <f>IF(AND('1C TSsalarié1'!V$11&lt;&gt;"",C42='1C TSsalarié1'!$B$8),'1C TSsalarié1'!$V$16,"")</f>
        <v/>
      </c>
      <c r="F42" s="312"/>
      <c r="G42" s="313"/>
      <c r="H42" s="977"/>
      <c r="I42" s="978"/>
      <c r="J42" s="979"/>
      <c r="K42" s="638">
        <f t="shared" si="4"/>
        <v>0</v>
      </c>
      <c r="L42" s="301">
        <f>IF(AND($K$2="Pôle",C42='1C TSsalarié1'!$B$8),'1C TSsalarié1'!V$17+'1C TSsalarié1'!V$18+'1C TSsalarié1'!V$19+'1C TSsalarié1'!V$20+'1C TSsalarié1'!V$24,'1C TSsalarié1'!V$17+'1C TSsalarié1'!V$18+'1C TSsalarié1'!V$19+'1C TSsalarié1'!V$20+'1C TSsalarié1'!V$21+'1C TSsalarié1'!V$22+'1C TSsalarié1'!V$23+'1C TSsalarié1'!V$24)</f>
        <v>0</v>
      </c>
      <c r="M42" s="301">
        <f>IF(AND($K$2="Pôle",C42='1C TSsalarié1'!$B$8),'1C TSsalarié1'!V$21+'1C TSsalarié1'!V$22+'1C TSsalarié1'!V$23,0)</f>
        <v>0</v>
      </c>
      <c r="N42" s="302">
        <f t="shared" si="8"/>
        <v>0</v>
      </c>
      <c r="O42" s="292">
        <f>IF($C42='1C TSsalarié1'!$B$8,'1C TSsalarié1'!V$31)</f>
        <v>0</v>
      </c>
      <c r="P42" s="72">
        <f>IF($C42='1C TSsalarié1'!$B$8,'1C TSsalarié1'!$V$32)</f>
        <v>0</v>
      </c>
      <c r="Q42" s="72">
        <f>IF($C42='1C TSsalarié1'!$B$8,'1C TSsalarié1'!$V$33)</f>
        <v>0</v>
      </c>
      <c r="R42" s="72">
        <f>IF($C42='1C TSsalarié1'!$B$8,'1C TSsalarié1'!$V$34)</f>
        <v>0</v>
      </c>
      <c r="S42" s="72">
        <f>IF($C42='1C TSsalarié1'!$B$8,'1C TSsalarié1'!$V$35)</f>
        <v>0</v>
      </c>
      <c r="T42" s="72">
        <f>IF($C42='1C TSsalarié1'!$B$8,'1C TSsalarié1'!$V$36)</f>
        <v>0</v>
      </c>
      <c r="U42" s="72">
        <f>IF($C42='1C TSsalarié1'!$B$8,'1C TSsalarié1'!$V$37)</f>
        <v>0</v>
      </c>
      <c r="V42" s="72">
        <f>IF($C42='1C TSsalarié1'!$B$8,'1C TSsalarié1'!$V$38)</f>
        <v>0</v>
      </c>
      <c r="W42" s="72">
        <f>IF($C42='1C TSsalarié1'!$B$8,'1C TSsalarié1'!$V$39)</f>
        <v>0</v>
      </c>
      <c r="X42" s="72">
        <f>IF($C42='1C TSsalarié1'!$B$8,'1C TSsalarié1'!$V$40)</f>
        <v>0</v>
      </c>
      <c r="Y42" s="72">
        <f>IF($C42='1C TSsalarié1'!$B$8,'1C TSsalarié1'!$V$41)</f>
        <v>0</v>
      </c>
      <c r="Z42" s="72">
        <f>IF($C42='1C TSsalarié1'!$B$8,'1C TSsalarié1'!$V$42)</f>
        <v>0</v>
      </c>
      <c r="AA42" s="72">
        <f>IF($C42='1C TSsalarié1'!$B$8,'1C TSsalarié1'!$V$43)</f>
        <v>0</v>
      </c>
      <c r="AB42" s="72">
        <f>IF($C42='1C TSsalarié1'!$B$8,'1C TSsalarié1'!$V$44)</f>
        <v>0</v>
      </c>
      <c r="AC42" s="72">
        <f>IF($C42='1C TSsalarié1'!$B$8,'1C TSsalarié1'!$V$45)</f>
        <v>0</v>
      </c>
      <c r="AD42" s="72">
        <f>IF($C42='1C TSsalarié1'!$B$8,'1C TSsalarié1'!$V$46)</f>
        <v>0</v>
      </c>
      <c r="AE42" s="72">
        <f>IF($C42='1C TSsalarié1'!$B$8,'1C TSsalarié1'!$V$47)</f>
        <v>0</v>
      </c>
      <c r="AF42" s="72">
        <f>IF($C42='1C TSsalarié1'!$B$8,'1C TSsalarié1'!$V$48)</f>
        <v>0</v>
      </c>
      <c r="AG42" s="72">
        <f>IF($C42='1C TSsalarié1'!$B$8,'1C TSsalarié1'!$V$49)</f>
        <v>0</v>
      </c>
      <c r="AH42" s="72">
        <f>IF($C42='1C TSsalarié1'!$B$8,'1C TSsalarié1'!$V$50)</f>
        <v>0</v>
      </c>
      <c r="AI42" s="72">
        <f>IF($C42='1C TSsalarié1'!$B$8,'1C TSsalarié1'!$V$51)</f>
        <v>0</v>
      </c>
      <c r="AJ42" s="72">
        <f>IF($C42='1C TSsalarié1'!$B$8,'1C TSsalarié1'!$V$52)</f>
        <v>0</v>
      </c>
      <c r="AK42" s="72">
        <f>'1C TSsalarié1'!V$53</f>
        <v>0</v>
      </c>
      <c r="AL42" s="72">
        <f t="shared" si="9"/>
        <v>0</v>
      </c>
      <c r="AM42" s="825">
        <f t="shared" si="10"/>
        <v>0</v>
      </c>
      <c r="AN42" s="825">
        <f t="shared" si="11"/>
        <v>0</v>
      </c>
      <c r="AO42" s="296">
        <f t="shared" si="12"/>
        <v>0</v>
      </c>
      <c r="AP42" s="575">
        <f t="shared" si="14"/>
        <v>0</v>
      </c>
      <c r="AQ42" s="583">
        <f t="shared" si="13"/>
        <v>0</v>
      </c>
      <c r="AR42" s="579"/>
      <c r="AS42" s="102"/>
      <c r="AT42" s="27"/>
      <c r="AU42" s="592"/>
    </row>
    <row r="43" spans="1:55">
      <c r="A43" s="309"/>
      <c r="B43" s="338"/>
      <c r="C43" s="22" t="str">
        <f>IF('1C TSsalarié1'!W$11&lt;&gt;"",'1C TSsalarié1'!$B$8,"")</f>
        <v/>
      </c>
      <c r="D43" s="666" t="str">
        <f>IF(E43="","",DATEDIF('1C TSsalarié1'!$B$10,E43,"y"))</f>
        <v/>
      </c>
      <c r="E43" s="93" t="str">
        <f>IF(AND('1C TSsalarié1'!W$11&lt;&gt;"",C43='1C TSsalarié1'!$B$8),'1C TSsalarié1'!$W$16,"")</f>
        <v/>
      </c>
      <c r="F43" s="312"/>
      <c r="G43" s="313"/>
      <c r="H43" s="977"/>
      <c r="I43" s="978"/>
      <c r="J43" s="979"/>
      <c r="K43" s="638">
        <f t="shared" si="4"/>
        <v>0</v>
      </c>
      <c r="L43" s="301">
        <f>IF(AND($K$2="Pôle",C43='1C TSsalarié1'!$B$8),'1C TSsalarié1'!W$17+'1C TSsalarié1'!W$18+'1C TSsalarié1'!W$19+'1C TSsalarié1'!W$20+'1C TSsalarié1'!W$24,'1C TSsalarié1'!W$17+'1C TSsalarié1'!W$18+'1C TSsalarié1'!W$19+'1C TSsalarié1'!W$20+'1C TSsalarié1'!W$21+'1C TSsalarié1'!W$22+'1C TSsalarié1'!W$23+'1C TSsalarié1'!W$24)</f>
        <v>0</v>
      </c>
      <c r="M43" s="301">
        <f>IF(AND($K$2="Pôle",C43='1C TSsalarié1'!$B$8),'1C TSsalarié1'!W$21+'1C TSsalarié1'!W$22+'1C TSsalarié1'!W$23,0)</f>
        <v>0</v>
      </c>
      <c r="N43" s="302">
        <f t="shared" si="8"/>
        <v>0</v>
      </c>
      <c r="O43" s="292">
        <f>IF($C43='1C TSsalarié1'!$B$8,'1C TSsalarié1'!W$31)</f>
        <v>0</v>
      </c>
      <c r="P43" s="72">
        <f>IF($C43='1C TSsalarié1'!$B$8,'1C TSsalarié1'!$W$32)</f>
        <v>0</v>
      </c>
      <c r="Q43" s="72">
        <f>IF($C43='1C TSsalarié1'!$B$8,'1C TSsalarié1'!$W$33)</f>
        <v>0</v>
      </c>
      <c r="R43" s="72">
        <f>IF($C43='1C TSsalarié1'!$B$8,'1C TSsalarié1'!$W$34)</f>
        <v>0</v>
      </c>
      <c r="S43" s="72">
        <f>IF($C43='1C TSsalarié1'!$B$8,'1C TSsalarié1'!$W$35)</f>
        <v>0</v>
      </c>
      <c r="T43" s="72">
        <f>IF($C43='1C TSsalarié1'!$B$8,'1C TSsalarié1'!$W$36)</f>
        <v>0</v>
      </c>
      <c r="U43" s="72">
        <f>IF($C43='1C TSsalarié1'!$B$8,'1C TSsalarié1'!$W$37)</f>
        <v>0</v>
      </c>
      <c r="V43" s="72">
        <f>IF($C43='1C TSsalarié1'!$B$8,'1C TSsalarié1'!$W$38)</f>
        <v>0</v>
      </c>
      <c r="W43" s="72">
        <f>IF($C43='1C TSsalarié1'!$B$8,'1C TSsalarié1'!$W$39)</f>
        <v>0</v>
      </c>
      <c r="X43" s="72">
        <f>IF($C43='1C TSsalarié1'!$B$8,'1C TSsalarié1'!$W$40)</f>
        <v>0</v>
      </c>
      <c r="Y43" s="72">
        <f>IF($C43='1C TSsalarié1'!$B$8,'1C TSsalarié1'!$W$41)</f>
        <v>0</v>
      </c>
      <c r="Z43" s="72">
        <f>IF($C43='1C TSsalarié1'!$B$8,'1C TSsalarié1'!$W$42)</f>
        <v>0</v>
      </c>
      <c r="AA43" s="72">
        <f>IF($C43='1C TSsalarié1'!$B$8,'1C TSsalarié1'!$W$43)</f>
        <v>0</v>
      </c>
      <c r="AB43" s="72">
        <f>IF($C43='1C TSsalarié1'!$B$8,'1C TSsalarié1'!$W$44)</f>
        <v>0</v>
      </c>
      <c r="AC43" s="72">
        <f>IF($C43='1C TSsalarié1'!$B$8,'1C TSsalarié1'!$W$45)</f>
        <v>0</v>
      </c>
      <c r="AD43" s="72">
        <f>IF($C43='1C TSsalarié1'!$B$8,'1C TSsalarié1'!$W$46)</f>
        <v>0</v>
      </c>
      <c r="AE43" s="72">
        <f>IF($C43='1C TSsalarié1'!$B$8,'1C TSsalarié1'!$W$47)</f>
        <v>0</v>
      </c>
      <c r="AF43" s="72">
        <f>IF($C43='1C TSsalarié1'!$B$8,'1C TSsalarié1'!$W$48)</f>
        <v>0</v>
      </c>
      <c r="AG43" s="72">
        <f>IF($C43='1C TSsalarié1'!$B$8,'1C TSsalarié1'!$W$49)</f>
        <v>0</v>
      </c>
      <c r="AH43" s="72">
        <f>IF($C43='1C TSsalarié1'!$B$8,'1C TSsalarié1'!$W$50)</f>
        <v>0</v>
      </c>
      <c r="AI43" s="72">
        <f>IF($C43='1C TSsalarié1'!$B$8,'1C TSsalarié1'!$W$51)</f>
        <v>0</v>
      </c>
      <c r="AJ43" s="72">
        <f>IF($C43='1C TSsalarié1'!$B$8,'1C TSsalarié1'!$W$52)</f>
        <v>0</v>
      </c>
      <c r="AK43" s="72">
        <f>'1C TSsalarié1'!W$53</f>
        <v>0</v>
      </c>
      <c r="AL43" s="72">
        <f t="shared" si="9"/>
        <v>0</v>
      </c>
      <c r="AM43" s="825">
        <f t="shared" si="10"/>
        <v>0</v>
      </c>
      <c r="AN43" s="825">
        <f t="shared" si="11"/>
        <v>0</v>
      </c>
      <c r="AO43" s="296">
        <f t="shared" si="12"/>
        <v>0</v>
      </c>
      <c r="AP43" s="575">
        <f t="shared" si="14"/>
        <v>0</v>
      </c>
      <c r="AQ43" s="583">
        <f t="shared" si="13"/>
        <v>0</v>
      </c>
      <c r="AR43" s="579"/>
      <c r="AS43" s="102"/>
      <c r="AT43" s="27"/>
      <c r="AU43" s="592"/>
    </row>
    <row r="44" spans="1:55">
      <c r="A44" s="309"/>
      <c r="B44" s="338"/>
      <c r="C44" s="22" t="str">
        <f>IF('1C TSsalarié1'!X$11&lt;&gt;"",'1C TSsalarié1'!$B$8,"")</f>
        <v/>
      </c>
      <c r="D44" s="666" t="str">
        <f>IF(E44="","",DATEDIF('1C TSsalarié1'!$B$10,E44,"y"))</f>
        <v/>
      </c>
      <c r="E44" s="93" t="str">
        <f>IF(AND('1C TSsalarié1'!X$11&lt;&gt;"",C44='1C TSsalarié1'!$B$8),'1C TSsalarié1'!$X$16,"")</f>
        <v/>
      </c>
      <c r="F44" s="312"/>
      <c r="G44" s="313"/>
      <c r="H44" s="977"/>
      <c r="I44" s="978"/>
      <c r="J44" s="979"/>
      <c r="K44" s="638">
        <f t="shared" si="4"/>
        <v>0</v>
      </c>
      <c r="L44" s="301">
        <f>IF(AND($K$2="Pôle",C44='1C TSsalarié1'!$B$8),'1C TSsalarié1'!X$17+'1C TSsalarié1'!X$18+'1C TSsalarié1'!X$19+'1C TSsalarié1'!X$20+'1C TSsalarié1'!X$24,'1C TSsalarié1'!X$17+'1C TSsalarié1'!X$18+'1C TSsalarié1'!X$19+'1C TSsalarié1'!X$20+'1C TSsalarié1'!X$21+'1C TSsalarié1'!X$22+'1C TSsalarié1'!X$23+'1C TSsalarié1'!X$24)</f>
        <v>0</v>
      </c>
      <c r="M44" s="301">
        <f>IF(AND($K$2="Pôle",C44='1C TSsalarié1'!$B$8),'1C TSsalarié1'!X$21+'1C TSsalarié1'!X$22+'1C TSsalarié1'!X$23,0)</f>
        <v>0</v>
      </c>
      <c r="N44" s="302">
        <f t="shared" si="8"/>
        <v>0</v>
      </c>
      <c r="O44" s="292">
        <f>IF($C44='1C TSsalarié1'!$B$8,'1C TSsalarié1'!X$31)</f>
        <v>0</v>
      </c>
      <c r="P44" s="72">
        <f>IF($C44='1C TSsalarié1'!$B$8,'1C TSsalarié1'!$X$32)</f>
        <v>0</v>
      </c>
      <c r="Q44" s="72">
        <f>IF($C44='1C TSsalarié1'!$B$8,'1C TSsalarié1'!$X$33)</f>
        <v>0</v>
      </c>
      <c r="R44" s="72">
        <f>IF($C44='1C TSsalarié1'!$B$8,'1C TSsalarié1'!$X$34)</f>
        <v>0</v>
      </c>
      <c r="S44" s="72">
        <f>IF($C44='1C TSsalarié1'!$B$8,'1C TSsalarié1'!$X$35)</f>
        <v>0</v>
      </c>
      <c r="T44" s="72">
        <f>IF($C44='1C TSsalarié1'!$B$8,'1C TSsalarié1'!$X$36)</f>
        <v>0</v>
      </c>
      <c r="U44" s="72">
        <f>IF($C44='1C TSsalarié1'!$B$8,'1C TSsalarié1'!$X$37)</f>
        <v>0</v>
      </c>
      <c r="V44" s="72">
        <f>IF($C44='1C TSsalarié1'!$B$8,'1C TSsalarié1'!$X$38)</f>
        <v>0</v>
      </c>
      <c r="W44" s="72">
        <f>IF($C44='1C TSsalarié1'!$B$8,'1C TSsalarié1'!$X$39)</f>
        <v>0</v>
      </c>
      <c r="X44" s="72">
        <f>IF($C44='1C TSsalarié1'!$B$8,'1C TSsalarié1'!$X$40)</f>
        <v>0</v>
      </c>
      <c r="Y44" s="72">
        <f>IF($C44='1C TSsalarié1'!$B$8,'1C TSsalarié1'!$X$41)</f>
        <v>0</v>
      </c>
      <c r="Z44" s="72">
        <f>IF($C44='1C TSsalarié1'!$B$8,'1C TSsalarié1'!$X$42)</f>
        <v>0</v>
      </c>
      <c r="AA44" s="72">
        <f>IF($C44='1C TSsalarié1'!$B$8,'1C TSsalarié1'!$X$43)</f>
        <v>0</v>
      </c>
      <c r="AB44" s="72">
        <f>IF($C44='1C TSsalarié1'!$B$8,'1C TSsalarié1'!$X$44)</f>
        <v>0</v>
      </c>
      <c r="AC44" s="72">
        <f>IF($C44='1C TSsalarié1'!$B$8,'1C TSsalarié1'!$X$45)</f>
        <v>0</v>
      </c>
      <c r="AD44" s="72">
        <f>IF($C44='1C TSsalarié1'!$B$8,'1C TSsalarié1'!$X$46)</f>
        <v>0</v>
      </c>
      <c r="AE44" s="72">
        <f>IF($C44='1C TSsalarié1'!$B$8,'1C TSsalarié1'!$X$47)</f>
        <v>0</v>
      </c>
      <c r="AF44" s="72">
        <f>IF($C44='1C TSsalarié1'!$B$8,'1C TSsalarié1'!$X$48)</f>
        <v>0</v>
      </c>
      <c r="AG44" s="72">
        <f>IF($C44='1C TSsalarié1'!$B$8,'1C TSsalarié1'!$X$49)</f>
        <v>0</v>
      </c>
      <c r="AH44" s="72">
        <f>IF($C44='1C TSsalarié1'!$B$8,'1C TSsalarié1'!$X$50)</f>
        <v>0</v>
      </c>
      <c r="AI44" s="72">
        <f>IF($C44='1C TSsalarié1'!$B$8,'1C TSsalarié1'!$X$51)</f>
        <v>0</v>
      </c>
      <c r="AJ44" s="72">
        <f>IF($C44='1C TSsalarié1'!$B$8,'1C TSsalarié1'!$X$52)</f>
        <v>0</v>
      </c>
      <c r="AK44" s="72">
        <f>'1C TSsalarié1'!X$53</f>
        <v>0</v>
      </c>
      <c r="AL44" s="72">
        <f t="shared" si="9"/>
        <v>0</v>
      </c>
      <c r="AM44" s="825">
        <f t="shared" si="10"/>
        <v>0</v>
      </c>
      <c r="AN44" s="825">
        <f t="shared" si="11"/>
        <v>0</v>
      </c>
      <c r="AO44" s="296">
        <f t="shared" si="12"/>
        <v>0</v>
      </c>
      <c r="AP44" s="575">
        <f t="shared" si="14"/>
        <v>0</v>
      </c>
      <c r="AQ44" s="583">
        <f t="shared" si="13"/>
        <v>0</v>
      </c>
      <c r="AR44" s="579"/>
      <c r="AS44" s="102"/>
      <c r="AT44" s="27"/>
      <c r="AU44" s="592"/>
    </row>
    <row r="45" spans="1:55">
      <c r="A45" s="309"/>
      <c r="B45" s="338"/>
      <c r="C45" s="22" t="str">
        <f>IF('1C TSsalarié1'!Y$11&lt;&gt;"",'1C TSsalarié1'!$B$8,"")</f>
        <v/>
      </c>
      <c r="D45" s="666" t="str">
        <f>IF(E45="","",DATEDIF('1C TSsalarié1'!$B$10,E45,"y"))</f>
        <v/>
      </c>
      <c r="E45" s="93" t="str">
        <f>IF(AND('1C TSsalarié1'!Y$11&lt;&gt;"",C45='1C TSsalarié1'!$B$8),'1C TSsalarié1'!$Y$16,"")</f>
        <v/>
      </c>
      <c r="F45" s="312"/>
      <c r="G45" s="313"/>
      <c r="H45" s="977"/>
      <c r="I45" s="978"/>
      <c r="J45" s="979"/>
      <c r="K45" s="638">
        <f t="shared" si="4"/>
        <v>0</v>
      </c>
      <c r="L45" s="301">
        <f>IF(AND($K$2="Pôle",C45='1C TSsalarié1'!$B$8),'1C TSsalarié1'!Y$17+'1C TSsalarié1'!Y$18+'1C TSsalarié1'!Y$19+'1C TSsalarié1'!Y$20+'1C TSsalarié1'!Y$24,'1C TSsalarié1'!Y$17+'1C TSsalarié1'!Y$18+'1C TSsalarié1'!Y$19+'1C TSsalarié1'!Y$20+'1C TSsalarié1'!Y$21+'1C TSsalarié1'!Y$22+'1C TSsalarié1'!Y$23+'1C TSsalarié1'!Y$24)</f>
        <v>0</v>
      </c>
      <c r="M45" s="301">
        <f>IF(AND($K$2="Pôle",C45='1C TSsalarié1'!$B$8),'1C TSsalarié1'!Y$21+'1C TSsalarié1'!Y$22+'1C TSsalarié1'!Y$23,0)</f>
        <v>0</v>
      </c>
      <c r="N45" s="302">
        <f t="shared" si="8"/>
        <v>0</v>
      </c>
      <c r="O45" s="292">
        <f>IF($C45='1C TSsalarié1'!$B$8,'1C TSsalarié1'!Y$31)</f>
        <v>0</v>
      </c>
      <c r="P45" s="72">
        <f>IF($C45='1C TSsalarié1'!$B$8,'1C TSsalarié1'!$Y$32)</f>
        <v>0</v>
      </c>
      <c r="Q45" s="72">
        <f>IF($C45='1C TSsalarié1'!$B$8,'1C TSsalarié1'!$Y$33)</f>
        <v>0</v>
      </c>
      <c r="R45" s="72">
        <f>IF($C45='1C TSsalarié1'!$B$8,'1C TSsalarié1'!$Y$34)</f>
        <v>0</v>
      </c>
      <c r="S45" s="72">
        <f>IF($C45='1C TSsalarié1'!$B$8,'1C TSsalarié1'!$Y$35)</f>
        <v>0</v>
      </c>
      <c r="T45" s="72">
        <f>IF($C45='1C TSsalarié1'!$B$8,'1C TSsalarié1'!$Y$36)</f>
        <v>0</v>
      </c>
      <c r="U45" s="72">
        <f>IF($C45='1C TSsalarié1'!$B$8,'1C TSsalarié1'!$Y$37)</f>
        <v>0</v>
      </c>
      <c r="V45" s="72">
        <f>IF($C45='1C TSsalarié1'!$B$8,'1C TSsalarié1'!$Y$38)</f>
        <v>0</v>
      </c>
      <c r="W45" s="72">
        <f>IF($C45='1C TSsalarié1'!$B$8,'1C TSsalarié1'!$Y$39)</f>
        <v>0</v>
      </c>
      <c r="X45" s="72">
        <f>IF($C45='1C TSsalarié1'!$B$8,'1C TSsalarié1'!$Y$40)</f>
        <v>0</v>
      </c>
      <c r="Y45" s="72">
        <f>IF($C45='1C TSsalarié1'!$B$8,'1C TSsalarié1'!$Y$41)</f>
        <v>0</v>
      </c>
      <c r="Z45" s="72">
        <f>IF($C45='1C TSsalarié1'!$B$8,'1C TSsalarié1'!$Y$42)</f>
        <v>0</v>
      </c>
      <c r="AA45" s="72">
        <f>IF($C45='1C TSsalarié1'!$B$8,'1C TSsalarié1'!$Y$43)</f>
        <v>0</v>
      </c>
      <c r="AB45" s="72">
        <f>IF($C45='1C TSsalarié1'!$B$8,'1C TSsalarié1'!$Y$44)</f>
        <v>0</v>
      </c>
      <c r="AC45" s="72">
        <f>IF($C45='1C TSsalarié1'!$B$8,'1C TSsalarié1'!$Y$45)</f>
        <v>0</v>
      </c>
      <c r="AD45" s="72">
        <f>IF($C45='1C TSsalarié1'!$B$8,'1C TSsalarié1'!$Y$46)</f>
        <v>0</v>
      </c>
      <c r="AE45" s="72">
        <f>IF($C45='1C TSsalarié1'!$B$8,'1C TSsalarié1'!$Y$47)</f>
        <v>0</v>
      </c>
      <c r="AF45" s="72">
        <f>IF($C45='1C TSsalarié1'!$B$8,'1C TSsalarié1'!$Y$48)</f>
        <v>0</v>
      </c>
      <c r="AG45" s="72">
        <f>IF($C45='1C TSsalarié1'!$B$8,'1C TSsalarié1'!$Y$49)</f>
        <v>0</v>
      </c>
      <c r="AH45" s="72">
        <f>IF($C45='1C TSsalarié1'!$B$8,'1C TSsalarié1'!$Y$50)</f>
        <v>0</v>
      </c>
      <c r="AI45" s="72">
        <f>IF($C45='1C TSsalarié1'!$B$8,'1C TSsalarié1'!$Y$51)</f>
        <v>0</v>
      </c>
      <c r="AJ45" s="72">
        <f>IF($C45='1C TSsalarié1'!$B$8,'1C TSsalarié1'!$Y$52)</f>
        <v>0</v>
      </c>
      <c r="AK45" s="72">
        <f>'1C TSsalarié1'!Y$53</f>
        <v>0</v>
      </c>
      <c r="AL45" s="72">
        <f t="shared" si="9"/>
        <v>0</v>
      </c>
      <c r="AM45" s="825">
        <f t="shared" si="10"/>
        <v>0</v>
      </c>
      <c r="AN45" s="825">
        <f t="shared" si="11"/>
        <v>0</v>
      </c>
      <c r="AO45" s="296">
        <f t="shared" si="12"/>
        <v>0</v>
      </c>
      <c r="AP45" s="575">
        <f t="shared" si="14"/>
        <v>0</v>
      </c>
      <c r="AQ45" s="583">
        <f t="shared" si="13"/>
        <v>0</v>
      </c>
      <c r="AR45" s="579"/>
      <c r="AS45" s="102"/>
      <c r="AT45" s="27"/>
      <c r="AU45" s="592"/>
    </row>
    <row r="46" spans="1:55" s="767" customFormat="1">
      <c r="A46" s="308"/>
      <c r="B46" s="339"/>
      <c r="C46" s="210" t="str">
        <f>IF('1C TSsalarié1'!Z$11&lt;&gt;"",'1C TSsalarié1'!$B$8,"")</f>
        <v/>
      </c>
      <c r="D46" s="670" t="str">
        <f>IF(E46="","",DATEDIF('1C TSsalarié1'!$B$10,E46,"y"))</f>
        <v/>
      </c>
      <c r="E46" s="211" t="str">
        <f>IF(AND('1C TSsalarié1'!Z$11&lt;&gt;"",C46='1C TSsalarié1'!$B$8),'1C TSsalarié1'!$Z$16,"")</f>
        <v/>
      </c>
      <c r="F46" s="314"/>
      <c r="G46" s="315"/>
      <c r="H46" s="980"/>
      <c r="I46" s="981"/>
      <c r="J46" s="982"/>
      <c r="K46" s="638">
        <f t="shared" si="4"/>
        <v>0</v>
      </c>
      <c r="L46" s="303">
        <f>IF(AND($K$2="Pôle",C46='1C TSsalarié1'!$B$8),'1C TSsalarié1'!Z$17+'1C TSsalarié1'!Z$18+'1C TSsalarié1'!Z$19+'1C TSsalarié1'!Z$20+'1C TSsalarié1'!Z$24,'1C TSsalarié1'!Z$17+'1C TSsalarié1'!Z$18+'1C TSsalarié1'!Z$19+'1C TSsalarié1'!Z$20+'1C TSsalarié1'!Z$21+'1C TSsalarié1'!Z$22+'1C TSsalarié1'!Z$23+'1C TSsalarié1'!Z$24)</f>
        <v>0</v>
      </c>
      <c r="M46" s="303">
        <f>IF(AND($K$2="Pôle",C46='1C TSsalarié1'!$B$8),'1C TSsalarié1'!Z$21+'1C TSsalarié1'!Z$22+'1C TSsalarié1'!Z$23,0)</f>
        <v>0</v>
      </c>
      <c r="N46" s="304">
        <f t="shared" si="8"/>
        <v>0</v>
      </c>
      <c r="O46" s="293">
        <f>IF($C46='1C TSsalarié1'!$B$8,'1C TSsalarié1'!Z$31)</f>
        <v>0</v>
      </c>
      <c r="P46" s="212">
        <f>IF($C46='1C TSsalarié1'!$B$8,'1C TSsalarié1'!$Z$32)</f>
        <v>0</v>
      </c>
      <c r="Q46" s="212">
        <f>IF($C46='1C TSsalarié1'!$B$8,'1C TSsalarié1'!$Z$33)</f>
        <v>0</v>
      </c>
      <c r="R46" s="212">
        <f>IF($C46='1C TSsalarié1'!$B$8,'1C TSsalarié1'!$Z$34)</f>
        <v>0</v>
      </c>
      <c r="S46" s="212">
        <f>IF($C46='1C TSsalarié1'!$B$8,'1C TSsalarié1'!$Z$35)</f>
        <v>0</v>
      </c>
      <c r="T46" s="212">
        <f>IF($C46='1C TSsalarié1'!$B$8,'1C TSsalarié1'!$Z$36)</f>
        <v>0</v>
      </c>
      <c r="U46" s="212">
        <f>IF($C46='1C TSsalarié1'!$B$8,'1C TSsalarié1'!$Z$37)</f>
        <v>0</v>
      </c>
      <c r="V46" s="212">
        <f>IF($C46='1C TSsalarié1'!$B$8,'1C TSsalarié1'!$Z$38)</f>
        <v>0</v>
      </c>
      <c r="W46" s="212">
        <f>IF($C46='1C TSsalarié1'!$B$8,'1C TSsalarié1'!$Z$39)</f>
        <v>0</v>
      </c>
      <c r="X46" s="212">
        <f>IF($C46='1C TSsalarié1'!$B$8,'1C TSsalarié1'!$Z$40)</f>
        <v>0</v>
      </c>
      <c r="Y46" s="212">
        <f>IF($C46='1C TSsalarié1'!$B$8,'1C TSsalarié1'!$Z$41)</f>
        <v>0</v>
      </c>
      <c r="Z46" s="212">
        <f>IF($C46='1C TSsalarié1'!$B$8,'1C TSsalarié1'!$Z$42)</f>
        <v>0</v>
      </c>
      <c r="AA46" s="212">
        <f>IF($C46='1C TSsalarié1'!$B$8,'1C TSsalarié1'!$Z$43)</f>
        <v>0</v>
      </c>
      <c r="AB46" s="212">
        <f>IF($C46='1C TSsalarié1'!$B$8,'1C TSsalarié1'!$Z$44)</f>
        <v>0</v>
      </c>
      <c r="AC46" s="212">
        <f>IF($C46='1C TSsalarié1'!$B$8,'1C TSsalarié1'!$Z$45)</f>
        <v>0</v>
      </c>
      <c r="AD46" s="212">
        <f>IF($C46='1C TSsalarié1'!$B$8,'1C TSsalarié1'!$Z$46)</f>
        <v>0</v>
      </c>
      <c r="AE46" s="212">
        <f>IF($C46='1C TSsalarié1'!$B$8,'1C TSsalarié1'!$Z$47)</f>
        <v>0</v>
      </c>
      <c r="AF46" s="212">
        <f>IF($C46='1C TSsalarié1'!$B$8,'1C TSsalarié1'!$Z$48)</f>
        <v>0</v>
      </c>
      <c r="AG46" s="212">
        <f>IF($C46='1C TSsalarié1'!$B$8,'1C TSsalarié1'!$Z$49)</f>
        <v>0</v>
      </c>
      <c r="AH46" s="212">
        <f>IF($C46='1C TSsalarié1'!$B$8,'1C TSsalarié1'!$Z$50)</f>
        <v>0</v>
      </c>
      <c r="AI46" s="212">
        <f>IF($C46='1C TSsalarié1'!$B$8,'1C TSsalarié1'!$Z$51)</f>
        <v>0</v>
      </c>
      <c r="AJ46" s="212">
        <f>IF($C46='1C TSsalarié1'!$B$8,'1C TSsalarié1'!$Z$52)</f>
        <v>0</v>
      </c>
      <c r="AK46" s="212">
        <f>'1C TSsalarié1'!Z$53</f>
        <v>0</v>
      </c>
      <c r="AL46" s="212">
        <f t="shared" si="9"/>
        <v>0</v>
      </c>
      <c r="AM46" s="565">
        <f t="shared" si="10"/>
        <v>0</v>
      </c>
      <c r="AN46" s="565">
        <f t="shared" si="11"/>
        <v>0</v>
      </c>
      <c r="AO46" s="297">
        <f t="shared" si="12"/>
        <v>0</v>
      </c>
      <c r="AP46" s="644">
        <f t="shared" si="14"/>
        <v>0</v>
      </c>
      <c r="AQ46" s="625">
        <f t="shared" si="13"/>
        <v>0</v>
      </c>
      <c r="AR46" s="547"/>
      <c r="AS46" s="213"/>
      <c r="AT46" s="214"/>
      <c r="AU46" s="626"/>
      <c r="AV46" s="824"/>
      <c r="AW46" s="824"/>
      <c r="AX46" s="824"/>
      <c r="AY46" s="824"/>
      <c r="AZ46" s="824"/>
    </row>
    <row r="47" spans="1:55" ht="15">
      <c r="A47" s="309"/>
      <c r="B47" s="338"/>
      <c r="C47" s="826" t="str">
        <f>IF('1C TSsalarié2'!C$11&lt;&gt;"",'1C TSsalarié2'!$B$8,"")</f>
        <v/>
      </c>
      <c r="D47" s="818" t="str">
        <f>IF(E47="","",DATEDIF('1C TSsalarié2'!$B$10,E47,"y"))</f>
        <v/>
      </c>
      <c r="E47" s="206" t="str">
        <f>IF(AND('1C TSsalarié2'!C$11&lt;&gt;"",C48='1C TSsalarié2'!$B$8),'1C TSsalarié2'!$C$16,"")</f>
        <v/>
      </c>
      <c r="F47" s="316"/>
      <c r="G47" s="317"/>
      <c r="H47" s="983"/>
      <c r="I47" s="984"/>
      <c r="J47" s="985"/>
      <c r="K47" s="638">
        <f t="shared" si="4"/>
        <v>0</v>
      </c>
      <c r="L47" s="627">
        <f>IF(AND($K$2="Pôle",C47='1C TSsalarié2'!$B$8),'1C TSsalarié2'!C$17+'1C TSsalarié2'!C$18+'1C TSsalarié2'!C$19+'1C TSsalarié2'!C$20+'1C TSsalarié2'!C$24,'1C TSsalarié2'!C$17+'1C TSsalarié2'!C$18+'1C TSsalarié2'!C$19+'1C TSsalarié2'!C$20+'1C TSsalarié2'!C$21+'1C TSsalarié2'!C$22+'1C TSsalarié2'!C$23+'1C TSsalarié2'!C$24)</f>
        <v>0</v>
      </c>
      <c r="M47" s="628">
        <f>IF(AND($K$2="Pôle",C47='1C TSsalarié2'!$B$8),'1C TSsalarié2'!C$21+'1C TSsalarié2'!C$22+'1C TSsalarié2'!C$23,0)</f>
        <v>0</v>
      </c>
      <c r="N47" s="305">
        <f>L47+M47</f>
        <v>0</v>
      </c>
      <c r="O47" s="294">
        <f>IF($C47='1C TSsalarié2'!$B$8,'1C TSsalarié2'!C$31)</f>
        <v>0</v>
      </c>
      <c r="P47" s="73">
        <f>IF($C47='1C TSsalarié2'!$B$8,'1C TSsalarié2'!$C$32)</f>
        <v>0</v>
      </c>
      <c r="Q47" s="73">
        <f>IF($C47='1C TSsalarié2'!$B$8,'1C TSsalarié2'!$C$33)</f>
        <v>0</v>
      </c>
      <c r="R47" s="73">
        <f>IF($C47='1C TSsalarié2'!$B$8,'1C TSsalarié2'!$C$34)</f>
        <v>0</v>
      </c>
      <c r="S47" s="73">
        <f>IF($C47='1C TSsalarié2'!$B$8,'1C TSsalarié2'!$C$35)</f>
        <v>0</v>
      </c>
      <c r="T47" s="73">
        <f>IF($C47='1C TSsalarié2'!$B$8,'1C TSsalarié2'!$C$36)</f>
        <v>0</v>
      </c>
      <c r="U47" s="73">
        <f>IF($C47='1C TSsalarié2'!$B$8,'1C TSsalarié2'!$C$37)</f>
        <v>0</v>
      </c>
      <c r="V47" s="73">
        <f>IF($C47='1C TSsalarié2'!$B$8,'1C TSsalarié2'!$C$38)</f>
        <v>0</v>
      </c>
      <c r="W47" s="73">
        <f>IF($C47='1C TSsalarié2'!$B$8,'1C TSsalarié2'!$C$39)</f>
        <v>0</v>
      </c>
      <c r="X47" s="73">
        <f>IF($C47='1C TSsalarié2'!$B$8,'1C TSsalarié2'!$C$40)</f>
        <v>0</v>
      </c>
      <c r="Y47" s="73">
        <f>IF($C47='1C TSsalarié2'!$B$8,'1C TSsalarié2'!$C$41)</f>
        <v>0</v>
      </c>
      <c r="Z47" s="73">
        <f>IF($C47='1C TSsalarié2'!$B$8,'1C TSsalarié2'!$C$42)</f>
        <v>0</v>
      </c>
      <c r="AA47" s="73">
        <f>IF($C47='1C TSsalarié2'!$B$8,'1C TSsalarié2'!$C$43)</f>
        <v>0</v>
      </c>
      <c r="AB47" s="73">
        <f>IF($C47='1C TSsalarié2'!$B$8,'1C TSsalarié2'!$C$44)</f>
        <v>0</v>
      </c>
      <c r="AC47" s="73">
        <f>IF($C47='1C TSsalarié2'!$B$8,'1C TSsalarié2'!$C$45)</f>
        <v>0</v>
      </c>
      <c r="AD47" s="73">
        <f>IF($C47='1C TSsalarié2'!$B$8,'1C TSsalarié2'!$C$46)</f>
        <v>0</v>
      </c>
      <c r="AE47" s="73">
        <f>IF($C47='1C TSsalarié2'!$B$8,'1C TSsalarié2'!$C$47)</f>
        <v>0</v>
      </c>
      <c r="AF47" s="73">
        <f>IF($C47='1C TSsalarié2'!$B$8,'1C TSsalarié2'!$C$48)</f>
        <v>0</v>
      </c>
      <c r="AG47" s="73">
        <f>IF($C47='1C TSsalarié2'!$B$8,'1C TSsalarié2'!$C$49)</f>
        <v>0</v>
      </c>
      <c r="AH47" s="73">
        <f>IF($C47='1C TSsalarié2'!$B$8,'1C TSsalarié2'!$C$50)</f>
        <v>0</v>
      </c>
      <c r="AI47" s="73">
        <f>IF($C47='1C TSsalarié2'!$B$8,'1C TSsalarié2'!$C$51)</f>
        <v>0</v>
      </c>
      <c r="AJ47" s="73">
        <f>IF($C47='1C TSsalarié2'!$B$8,'1C TSsalarié2'!$C$52)</f>
        <v>0</v>
      </c>
      <c r="AK47" s="73">
        <f>'1C TSsalarié2'!C$53</f>
        <v>0</v>
      </c>
      <c r="AL47" s="73">
        <f t="shared" si="9"/>
        <v>0</v>
      </c>
      <c r="AM47" s="298">
        <f t="shared" si="10"/>
        <v>0</v>
      </c>
      <c r="AN47" s="566">
        <f t="shared" si="11"/>
        <v>0</v>
      </c>
      <c r="AO47" s="629">
        <f>AM47+AN47</f>
        <v>0</v>
      </c>
      <c r="AP47" s="575">
        <f>IF(L47=0,0,AM47-AR47)</f>
        <v>0</v>
      </c>
      <c r="AQ47" s="584">
        <f t="shared" si="13"/>
        <v>0</v>
      </c>
      <c r="AR47" s="580"/>
      <c r="AS47" s="208"/>
      <c r="AT47" s="209"/>
      <c r="AU47" s="591"/>
      <c r="BC47" s="773"/>
    </row>
    <row r="48" spans="1:55">
      <c r="A48" s="309"/>
      <c r="B48" s="338"/>
      <c r="C48" s="22" t="str">
        <f>IF('1C TSsalarié2'!D$11&lt;&gt;"",'1C TSsalarié2'!$B$8,"")</f>
        <v/>
      </c>
      <c r="D48" s="666" t="str">
        <f>IF(E48="","",DATEDIF('1C TSsalarié2'!$B$10,E48,"y"))</f>
        <v/>
      </c>
      <c r="E48" s="93" t="str">
        <f>IF(AND('1C TSsalarié2'!D$11&lt;&gt;"",C48='1C TSsalarié2'!$B$8),'1C TSsalarié2'!$D$16,"")</f>
        <v/>
      </c>
      <c r="F48" s="312"/>
      <c r="G48" s="313"/>
      <c r="H48" s="977"/>
      <c r="I48" s="978"/>
      <c r="J48" s="979"/>
      <c r="K48" s="638">
        <f t="shared" si="4"/>
        <v>0</v>
      </c>
      <c r="L48" s="301">
        <f>IF(AND($K$2="Pôle",C48='1C TSsalarié2'!$B$8),'1C TSsalarié2'!D$17+'1C TSsalarié2'!D$18+'1C TSsalarié2'!D$19+'1C TSsalarié2'!D$20+'1C TSsalarié2'!D$24,'1C TSsalarié2'!D$17+'1C TSsalarié2'!D$18+'1C TSsalarié2'!D$19+'1C TSsalarié2'!D$20+'1C TSsalarié2'!D$21+'1C TSsalarié2'!D$22+'1C TSsalarié2'!D$23+'1C TSsalarié2'!D$24)</f>
        <v>0</v>
      </c>
      <c r="M48" s="301">
        <f>IF(AND($K$2="Pôle",C48='1C TSsalarié2'!$B$8),'1C TSsalarié2'!D$21+'1C TSsalarié2'!D$22+'1C TSsalarié2'!D$23,0)</f>
        <v>0</v>
      </c>
      <c r="N48" s="302">
        <f>L48+M48</f>
        <v>0</v>
      </c>
      <c r="O48" s="292">
        <f>IF($C48='1C TSsalarié2'!$B$8,'1C TSsalarié2'!D$31)</f>
        <v>0</v>
      </c>
      <c r="P48" s="72">
        <f>IF($C48='1C TSsalarié2'!$B$8,'1C TSsalarié2'!$D$32)</f>
        <v>0</v>
      </c>
      <c r="Q48" s="72">
        <f>IF($C48='1C TSsalarié2'!$B$8,'1C TSsalarié2'!$D$33)</f>
        <v>0</v>
      </c>
      <c r="R48" s="72">
        <f>IF($C48='1C TSsalarié2'!$B$8,'1C TSsalarié2'!$D$34)</f>
        <v>0</v>
      </c>
      <c r="S48" s="72">
        <f>IF($C48='1C TSsalarié2'!$B$8,'1C TSsalarié2'!$D$35)</f>
        <v>0</v>
      </c>
      <c r="T48" s="72">
        <f>IF($C48='1C TSsalarié2'!$B$8,'1C TSsalarié2'!$D$36)</f>
        <v>0</v>
      </c>
      <c r="U48" s="72">
        <f>IF($C48='1C TSsalarié2'!$B$8,'1C TSsalarié2'!$D$37)</f>
        <v>0</v>
      </c>
      <c r="V48" s="72">
        <f>IF($C48='1C TSsalarié2'!$B$8,'1C TSsalarié2'!$D$38)</f>
        <v>0</v>
      </c>
      <c r="W48" s="72">
        <f>IF($C48='1C TSsalarié2'!$B$8,'1C TSsalarié2'!$D$39)</f>
        <v>0</v>
      </c>
      <c r="X48" s="72">
        <f>IF($C48='1C TSsalarié2'!$B$8,'1C TSsalarié2'!$D$40)</f>
        <v>0</v>
      </c>
      <c r="Y48" s="72">
        <f>IF($C48='1C TSsalarié2'!$B$8,'1C TSsalarié2'!$D$41)</f>
        <v>0</v>
      </c>
      <c r="Z48" s="72">
        <f>IF($C48='1C TSsalarié2'!$B$8,'1C TSsalarié2'!$D$42)</f>
        <v>0</v>
      </c>
      <c r="AA48" s="72">
        <f>IF($C48='1C TSsalarié2'!$B$8,'1C TSsalarié2'!$D$43)</f>
        <v>0</v>
      </c>
      <c r="AB48" s="72">
        <f>IF($C48='1C TSsalarié2'!$B$8,'1C TSsalarié2'!$D$44)</f>
        <v>0</v>
      </c>
      <c r="AC48" s="72">
        <f>IF($C48='1C TSsalarié2'!$B$8,'1C TSsalarié2'!$D$45)</f>
        <v>0</v>
      </c>
      <c r="AD48" s="72">
        <f>IF($C48='1C TSsalarié2'!$B$8,'1C TSsalarié2'!$D$46)</f>
        <v>0</v>
      </c>
      <c r="AE48" s="72">
        <f>IF($C48='1C TSsalarié2'!$B$8,'1C TSsalarié2'!$D$47)</f>
        <v>0</v>
      </c>
      <c r="AF48" s="72">
        <f>IF($C48='1C TSsalarié2'!$B$8,'1C TSsalarié2'!$D$48)</f>
        <v>0</v>
      </c>
      <c r="AG48" s="72">
        <f>IF($C48='1C TSsalarié2'!$B$8,'1C TSsalarié2'!$D$49)</f>
        <v>0</v>
      </c>
      <c r="AH48" s="72">
        <f>IF($C48='1C TSsalarié2'!$B$8,'1C TSsalarié2'!$D$50)</f>
        <v>0</v>
      </c>
      <c r="AI48" s="72">
        <f>IF($C48='1C TSsalarié2'!$B$8,'1C TSsalarié2'!$D$51)</f>
        <v>0</v>
      </c>
      <c r="AJ48" s="72">
        <f>IF($C48='1C TSsalarié2'!$B$8,'1C TSsalarié2'!$D$52)</f>
        <v>0</v>
      </c>
      <c r="AK48" s="72">
        <f>'1C TSsalarié2'!D$53</f>
        <v>0</v>
      </c>
      <c r="AL48" s="72">
        <f t="shared" si="9"/>
        <v>0</v>
      </c>
      <c r="AM48" s="298">
        <f t="shared" si="10"/>
        <v>0</v>
      </c>
      <c r="AN48" s="566">
        <f t="shared" si="11"/>
        <v>0</v>
      </c>
      <c r="AO48" s="296">
        <f t="shared" ref="AO48:AO70" si="15">AM48+AN48</f>
        <v>0</v>
      </c>
      <c r="AP48" s="575">
        <f t="shared" ref="AP48:AP58" si="16">IF(L48=0,0,AM48-AR48)</f>
        <v>0</v>
      </c>
      <c r="AQ48" s="583">
        <f t="shared" si="13"/>
        <v>0</v>
      </c>
      <c r="AR48" s="579"/>
      <c r="AS48" s="102"/>
      <c r="AT48" s="27"/>
      <c r="AU48" s="592"/>
      <c r="BC48" s="774"/>
    </row>
    <row r="49" spans="1:55">
      <c r="A49" s="309"/>
      <c r="B49" s="338"/>
      <c r="C49" s="22" t="str">
        <f>IF('1C TSsalarié2'!E$11&lt;&gt;"",'1C TSsalarié2'!$B$8,"")</f>
        <v/>
      </c>
      <c r="D49" s="666" t="str">
        <f>IF(E49="","",DATEDIF('1C TSsalarié2'!$B$10,E49,"y"))</f>
        <v/>
      </c>
      <c r="E49" s="93" t="str">
        <f>IF(AND('1C TSsalarié2'!E$11&lt;&gt;"",C49='1C TSsalarié2'!$B$8),'1C TSsalarié2'!$E$16,"")</f>
        <v/>
      </c>
      <c r="F49" s="312"/>
      <c r="G49" s="313"/>
      <c r="H49" s="977"/>
      <c r="I49" s="978"/>
      <c r="J49" s="979"/>
      <c r="K49" s="638">
        <f t="shared" si="4"/>
        <v>0</v>
      </c>
      <c r="L49" s="301">
        <f>IF(AND($K$2="Pôle",C49='1C TSsalarié2'!$B$8),'1C TSsalarié2'!E$17+'1C TSsalarié2'!E$18+'1C TSsalarié2'!E$19+'1C TSsalarié2'!E$20+'1C TSsalarié2'!E$24,'1C TSsalarié2'!E$17+'1C TSsalarié2'!E$18+'1C TSsalarié2'!E$19+'1C TSsalarié2'!E$20+'1C TSsalarié2'!E$21+'1C TSsalarié2'!E$22+'1C TSsalarié2'!E$23+'1C TSsalarié2'!E$24)</f>
        <v>0</v>
      </c>
      <c r="M49" s="301">
        <f>IF(AND($K$2="Pôle",C49='1C TSsalarié2'!$B$8),'1C TSsalarié2'!E$21+'1C TSsalarié2'!E$22+'1C TSsalarié2'!E$23,0)</f>
        <v>0</v>
      </c>
      <c r="N49" s="302">
        <f t="shared" ref="N49:N70" si="17">L49+M49</f>
        <v>0</v>
      </c>
      <c r="O49" s="292">
        <f>IF($C49='1C TSsalarié2'!$B$8,'1C TSsalarié2'!E$31)</f>
        <v>0</v>
      </c>
      <c r="P49" s="72">
        <f>IF($C49='1C TSsalarié2'!$B$8,'1C TSsalarié2'!$E$32)</f>
        <v>0</v>
      </c>
      <c r="Q49" s="72">
        <f>IF($C49='1C TSsalarié2'!$B$8,'1C TSsalarié2'!$E$33)</f>
        <v>0</v>
      </c>
      <c r="R49" s="72">
        <f>IF($C49='1C TSsalarié2'!$B$8,'1C TSsalarié2'!$E$34)</f>
        <v>0</v>
      </c>
      <c r="S49" s="72">
        <f>IF($C49='1C TSsalarié2'!$B$8,'1C TSsalarié2'!$E$35)</f>
        <v>0</v>
      </c>
      <c r="T49" s="72">
        <f>IF($C49='1C TSsalarié2'!$B$8,'1C TSsalarié2'!$E$36)</f>
        <v>0</v>
      </c>
      <c r="U49" s="72">
        <f>IF($C49='1C TSsalarié2'!$B$8,'1C TSsalarié2'!$E$37)</f>
        <v>0</v>
      </c>
      <c r="V49" s="72">
        <f>IF($C49='1C TSsalarié2'!$B$8,'1C TSsalarié2'!$E$38)</f>
        <v>0</v>
      </c>
      <c r="W49" s="72">
        <f>IF($C49='1C TSsalarié2'!$B$8,'1C TSsalarié2'!$E$39)</f>
        <v>0</v>
      </c>
      <c r="X49" s="72">
        <f>IF($C49='1C TSsalarié2'!$B$8,'1C TSsalarié2'!$E$40)</f>
        <v>0</v>
      </c>
      <c r="Y49" s="72">
        <f>IF($C49='1C TSsalarié2'!$B$8,'1C TSsalarié2'!$E$41)</f>
        <v>0</v>
      </c>
      <c r="Z49" s="72">
        <f>IF($C49='1C TSsalarié2'!$B$8,'1C TSsalarié2'!$E$42)</f>
        <v>0</v>
      </c>
      <c r="AA49" s="72">
        <f>IF($C49='1C TSsalarié2'!$B$8,'1C TSsalarié2'!$E$43)</f>
        <v>0</v>
      </c>
      <c r="AB49" s="72">
        <f>IF($C49='1C TSsalarié2'!$B$8,'1C TSsalarié2'!$E$44)</f>
        <v>0</v>
      </c>
      <c r="AC49" s="72">
        <f>IF($C49='1C TSsalarié2'!$B$8,'1C TSsalarié2'!$E$45)</f>
        <v>0</v>
      </c>
      <c r="AD49" s="72">
        <f>IF($C49='1C TSsalarié2'!$B$8,'1C TSsalarié2'!$E$46)</f>
        <v>0</v>
      </c>
      <c r="AE49" s="72">
        <f>IF($C49='1C TSsalarié2'!$B$8,'1C TSsalarié2'!$E$47)</f>
        <v>0</v>
      </c>
      <c r="AF49" s="72">
        <f>IF($C49='1C TSsalarié2'!$B$8,'1C TSsalarié2'!$E$48)</f>
        <v>0</v>
      </c>
      <c r="AG49" s="72">
        <f>IF($C49='1C TSsalarié2'!$B$8,'1C TSsalarié2'!$E$49)</f>
        <v>0</v>
      </c>
      <c r="AH49" s="72">
        <f>IF($C49='1C TSsalarié2'!$B$8,'1C TSsalarié2'!$E$50)</f>
        <v>0</v>
      </c>
      <c r="AI49" s="72">
        <f>IF($C49='1C TSsalarié2'!$B$8,'1C TSsalarié2'!$E$51)</f>
        <v>0</v>
      </c>
      <c r="AJ49" s="72">
        <f>IF($C49='1C TSsalarié2'!$B$8,'1C TSsalarié2'!$E$52)</f>
        <v>0</v>
      </c>
      <c r="AK49" s="72">
        <f>'1C TSsalarié2'!E$53</f>
        <v>0</v>
      </c>
      <c r="AL49" s="72">
        <f t="shared" si="9"/>
        <v>0</v>
      </c>
      <c r="AM49" s="298">
        <f t="shared" si="10"/>
        <v>0</v>
      </c>
      <c r="AN49" s="566">
        <f t="shared" si="11"/>
        <v>0</v>
      </c>
      <c r="AO49" s="296">
        <f t="shared" si="15"/>
        <v>0</v>
      </c>
      <c r="AP49" s="575">
        <f t="shared" si="16"/>
        <v>0</v>
      </c>
      <c r="AQ49" s="583">
        <f t="shared" si="13"/>
        <v>0</v>
      </c>
      <c r="AR49" s="579"/>
      <c r="AS49" s="102"/>
      <c r="AT49" s="27"/>
      <c r="AU49" s="592"/>
      <c r="BC49" s="774"/>
    </row>
    <row r="50" spans="1:55">
      <c r="A50" s="309"/>
      <c r="B50" s="338"/>
      <c r="C50" s="22" t="str">
        <f>IF('1C TSsalarié2'!F$11&lt;&gt;"",'1C TSsalarié2'!$B$8,"")</f>
        <v/>
      </c>
      <c r="D50" s="666" t="str">
        <f>IF(E50="","",DATEDIF('1C TSsalarié2'!$B$10,E50,"y"))</f>
        <v/>
      </c>
      <c r="E50" s="93" t="str">
        <f>IF(AND('1C TSsalarié2'!F$11&lt;&gt;"",C50='1C TSsalarié2'!$B$8),'1C TSsalarié2'!$F$16,"")</f>
        <v/>
      </c>
      <c r="F50" s="312"/>
      <c r="G50" s="313"/>
      <c r="H50" s="977"/>
      <c r="I50" s="978"/>
      <c r="J50" s="979"/>
      <c r="K50" s="638">
        <f t="shared" si="4"/>
        <v>0</v>
      </c>
      <c r="L50" s="301">
        <f>IF(AND($K$2="Pôle",C50='1C TSsalarié2'!$B$8),'1C TSsalarié2'!F$17+'1C TSsalarié2'!F$18+'1C TSsalarié2'!F$19+'1C TSsalarié2'!F$20+'1C TSsalarié2'!F$24,'1C TSsalarié2'!F$17+'1C TSsalarié2'!F$18+'1C TSsalarié2'!F$19+'1C TSsalarié2'!F$20+'1C TSsalarié2'!F$21+'1C TSsalarié2'!F$22+'1C TSsalarié2'!F$23+'1C TSsalarié2'!F$24)</f>
        <v>0</v>
      </c>
      <c r="M50" s="301">
        <f>IF(AND($K$2="Pôle",C50='1C TSsalarié2'!$B$8),'1C TSsalarié2'!F$21+'1C TSsalarié2'!F$22+'1C TSsalarié2'!F$23,0)</f>
        <v>0</v>
      </c>
      <c r="N50" s="302">
        <f t="shared" si="17"/>
        <v>0</v>
      </c>
      <c r="O50" s="292">
        <f>IF($C50='1C TSsalarié2'!$B$8,'1C TSsalarié2'!F$31)</f>
        <v>0</v>
      </c>
      <c r="P50" s="72">
        <f>IF($C50='1C TSsalarié2'!$B$8,'1C TSsalarié2'!$F$32)</f>
        <v>0</v>
      </c>
      <c r="Q50" s="72">
        <f>IF($C50='1C TSsalarié2'!$B$8,'1C TSsalarié2'!$F$33)</f>
        <v>0</v>
      </c>
      <c r="R50" s="72">
        <f>IF($C50='1C TSsalarié2'!$B$8,'1C TSsalarié2'!$F$34)</f>
        <v>0</v>
      </c>
      <c r="S50" s="72">
        <f>IF($C50='1C TSsalarié2'!$B$8,'1C TSsalarié2'!$F$35)</f>
        <v>0</v>
      </c>
      <c r="T50" s="72">
        <f>IF($C50='1C TSsalarié2'!$B$8,'1C TSsalarié2'!$F$36)</f>
        <v>0</v>
      </c>
      <c r="U50" s="72">
        <f>IF($C50='1C TSsalarié2'!$B$8,'1C TSsalarié2'!$F$37)</f>
        <v>0</v>
      </c>
      <c r="V50" s="72">
        <f>IF($C50='1C TSsalarié2'!$B$8,'1C TSsalarié2'!$F$38)</f>
        <v>0</v>
      </c>
      <c r="W50" s="72">
        <f>IF($C50='1C TSsalarié2'!$B$8,'1C TSsalarié2'!$F$39)</f>
        <v>0</v>
      </c>
      <c r="X50" s="72">
        <f>IF($C50='1C TSsalarié2'!$B$8,'1C TSsalarié2'!$F$40)</f>
        <v>0</v>
      </c>
      <c r="Y50" s="72">
        <f>IF($C50='1C TSsalarié2'!$B$8,'1C TSsalarié2'!$F$41)</f>
        <v>0</v>
      </c>
      <c r="Z50" s="72">
        <f>IF($C50='1C TSsalarié2'!$B$8,'1C TSsalarié2'!$F$42)</f>
        <v>0</v>
      </c>
      <c r="AA50" s="72">
        <f>IF($C50='1C TSsalarié2'!$B$8,'1C TSsalarié2'!$F$43)</f>
        <v>0</v>
      </c>
      <c r="AB50" s="72">
        <f>IF($C50='1C TSsalarié2'!$B$8,'1C TSsalarié2'!$F$44)</f>
        <v>0</v>
      </c>
      <c r="AC50" s="72">
        <f>IF($C50='1C TSsalarié2'!$B$8,'1C TSsalarié2'!$F$45)</f>
        <v>0</v>
      </c>
      <c r="AD50" s="72">
        <f>IF($C50='1C TSsalarié2'!$B$8,'1C TSsalarié2'!$F$46)</f>
        <v>0</v>
      </c>
      <c r="AE50" s="72">
        <f>IF($C50='1C TSsalarié2'!$B$8,'1C TSsalarié2'!$F$47)</f>
        <v>0</v>
      </c>
      <c r="AF50" s="72">
        <f>IF($C50='1C TSsalarié2'!$B$8,'1C TSsalarié2'!$F$48)</f>
        <v>0</v>
      </c>
      <c r="AG50" s="72">
        <f>IF($C50='1C TSsalarié2'!$B$8,'1C TSsalarié2'!$F$49)</f>
        <v>0</v>
      </c>
      <c r="AH50" s="72">
        <f>IF($C50='1C TSsalarié2'!$B$8,'1C TSsalarié2'!$F$50)</f>
        <v>0</v>
      </c>
      <c r="AI50" s="72">
        <f>IF($C50='1C TSsalarié2'!$B$8,'1C TSsalarié2'!$F$51)</f>
        <v>0</v>
      </c>
      <c r="AJ50" s="72">
        <f>IF($C50='1C TSsalarié2'!$B$8,'1C TSsalarié2'!$F$52)</f>
        <v>0</v>
      </c>
      <c r="AK50" s="72">
        <f>'1C TSsalarié2'!F$53</f>
        <v>0</v>
      </c>
      <c r="AL50" s="72">
        <f t="shared" si="9"/>
        <v>0</v>
      </c>
      <c r="AM50" s="298">
        <f t="shared" si="10"/>
        <v>0</v>
      </c>
      <c r="AN50" s="566">
        <f t="shared" si="11"/>
        <v>0</v>
      </c>
      <c r="AO50" s="296">
        <f t="shared" si="15"/>
        <v>0</v>
      </c>
      <c r="AP50" s="575">
        <f t="shared" si="16"/>
        <v>0</v>
      </c>
      <c r="AQ50" s="583">
        <f t="shared" si="13"/>
        <v>0</v>
      </c>
      <c r="AR50" s="579"/>
      <c r="AS50" s="102"/>
      <c r="AT50" s="27"/>
      <c r="AU50" s="592"/>
    </row>
    <row r="51" spans="1:55">
      <c r="A51" s="309"/>
      <c r="B51" s="338"/>
      <c r="C51" s="22" t="str">
        <f>IF('1C TSsalarié2'!G$11&lt;&gt;"",'1C TSsalarié2'!$B$8,"")</f>
        <v/>
      </c>
      <c r="D51" s="666" t="str">
        <f>IF(E51="","",DATEDIF('1C TSsalarié2'!$B$10,E51,"y"))</f>
        <v/>
      </c>
      <c r="E51" s="93" t="str">
        <f>IF(AND('1C TSsalarié2'!G$11&lt;&gt;"",C51='1C TSsalarié2'!$B$8),'1C TSsalarié2'!$G$16,"")</f>
        <v/>
      </c>
      <c r="F51" s="312"/>
      <c r="G51" s="313"/>
      <c r="H51" s="977"/>
      <c r="I51" s="978"/>
      <c r="J51" s="979"/>
      <c r="K51" s="638">
        <f t="shared" si="4"/>
        <v>0</v>
      </c>
      <c r="L51" s="301">
        <f>IF(AND($K$2="Pôle",C51='1C TSsalarié2'!$B$8),'1C TSsalarié2'!G$17+'1C TSsalarié2'!G$18+'1C TSsalarié2'!G$19+'1C TSsalarié2'!G$20+'1C TSsalarié2'!G$24,'1C TSsalarié2'!G$17+'1C TSsalarié2'!G$18+'1C TSsalarié2'!G$19+'1C TSsalarié2'!G$20+'1C TSsalarié2'!G$21+'1C TSsalarié2'!G$22+'1C TSsalarié2'!G$23+'1C TSsalarié2'!G$24)</f>
        <v>0</v>
      </c>
      <c r="M51" s="301">
        <f>IF(AND($K$2="Pôle",C51='1C TSsalarié2'!$B$8),'1C TSsalarié2'!G$21+'1C TSsalarié2'!G$22+'1C TSsalarié2'!G$23,0)</f>
        <v>0</v>
      </c>
      <c r="N51" s="302">
        <f t="shared" si="17"/>
        <v>0</v>
      </c>
      <c r="O51" s="292">
        <f>IF($C51='1C TSsalarié2'!$B$8,'1C TSsalarié2'!G$31)</f>
        <v>0</v>
      </c>
      <c r="P51" s="72">
        <f>IF($C51='1C TSsalarié2'!$B$8,'1C TSsalarié2'!$G$32)</f>
        <v>0</v>
      </c>
      <c r="Q51" s="72">
        <f>IF($C51='1C TSsalarié2'!$B$8,'1C TSsalarié2'!$G$33)</f>
        <v>0</v>
      </c>
      <c r="R51" s="72">
        <f>IF($C51='1C TSsalarié2'!$B$8,'1C TSsalarié2'!$G$34)</f>
        <v>0</v>
      </c>
      <c r="S51" s="72">
        <f>IF($C51='1C TSsalarié2'!$B$8,'1C TSsalarié2'!$G$35)</f>
        <v>0</v>
      </c>
      <c r="T51" s="72">
        <f>IF($C51='1C TSsalarié2'!$B$8,'1C TSsalarié2'!$G$36)</f>
        <v>0</v>
      </c>
      <c r="U51" s="72">
        <f>IF($C51='1C TSsalarié2'!$B$8,'1C TSsalarié2'!$G$37)</f>
        <v>0</v>
      </c>
      <c r="V51" s="72">
        <f>IF($C51='1C TSsalarié2'!$B$8,'1C TSsalarié2'!$G$38)</f>
        <v>0</v>
      </c>
      <c r="W51" s="72">
        <f>IF($C51='1C TSsalarié2'!$B$8,'1C TSsalarié2'!$G$39)</f>
        <v>0</v>
      </c>
      <c r="X51" s="72">
        <f>IF($C51='1C TSsalarié2'!$B$8,'1C TSsalarié2'!$G$40)</f>
        <v>0</v>
      </c>
      <c r="Y51" s="72">
        <f>IF($C51='1C TSsalarié2'!$B$8,'1C TSsalarié2'!$G$41)</f>
        <v>0</v>
      </c>
      <c r="Z51" s="72">
        <f>IF($C51='1C TSsalarié2'!$B$8,'1C TSsalarié2'!$G$42)</f>
        <v>0</v>
      </c>
      <c r="AA51" s="72">
        <f>IF($C51='1C TSsalarié2'!$B$8,'1C TSsalarié2'!$G$43)</f>
        <v>0</v>
      </c>
      <c r="AB51" s="72">
        <f>IF($C51='1C TSsalarié2'!$B$8,'1C TSsalarié2'!$G$44)</f>
        <v>0</v>
      </c>
      <c r="AC51" s="72">
        <f>IF($C51='1C TSsalarié2'!$B$8,'1C TSsalarié2'!$G$45)</f>
        <v>0</v>
      </c>
      <c r="AD51" s="72">
        <f>IF($C51='1C TSsalarié2'!$B$8,'1C TSsalarié2'!$G$46)</f>
        <v>0</v>
      </c>
      <c r="AE51" s="72">
        <f>IF($C51='1C TSsalarié2'!$B$8,'1C TSsalarié2'!$G$47)</f>
        <v>0</v>
      </c>
      <c r="AF51" s="72">
        <f>IF($C51='1C TSsalarié2'!$B$8,'1C TSsalarié2'!$G$48)</f>
        <v>0</v>
      </c>
      <c r="AG51" s="72">
        <f>IF($C51='1C TSsalarié2'!$B$8,'1C TSsalarié2'!$G$49)</f>
        <v>0</v>
      </c>
      <c r="AH51" s="72">
        <f>IF($C51='1C TSsalarié2'!$B$8,'1C TSsalarié2'!$G$50)</f>
        <v>0</v>
      </c>
      <c r="AI51" s="72">
        <f>IF($C51='1C TSsalarié2'!$B$8,'1C TSsalarié2'!$G$51)</f>
        <v>0</v>
      </c>
      <c r="AJ51" s="72">
        <f>IF($C51='1C TSsalarié2'!$B$8,'1C TSsalarié2'!$G$52)</f>
        <v>0</v>
      </c>
      <c r="AK51" s="72">
        <f>'1C TSsalarié2'!G$53</f>
        <v>0</v>
      </c>
      <c r="AL51" s="72">
        <f t="shared" si="9"/>
        <v>0</v>
      </c>
      <c r="AM51" s="298">
        <f t="shared" si="10"/>
        <v>0</v>
      </c>
      <c r="AN51" s="566">
        <f t="shared" si="11"/>
        <v>0</v>
      </c>
      <c r="AO51" s="296">
        <f t="shared" si="15"/>
        <v>0</v>
      </c>
      <c r="AP51" s="575">
        <f t="shared" si="16"/>
        <v>0</v>
      </c>
      <c r="AQ51" s="583">
        <f t="shared" si="13"/>
        <v>0</v>
      </c>
      <c r="AR51" s="579"/>
      <c r="AS51" s="102"/>
      <c r="AT51" s="27"/>
      <c r="AU51" s="592"/>
    </row>
    <row r="52" spans="1:55">
      <c r="A52" s="309"/>
      <c r="B52" s="338"/>
      <c r="C52" s="22" t="str">
        <f>IF('1C TSsalarié2'!H$11&lt;&gt;"",'1C TSsalarié2'!$B$8,"")</f>
        <v/>
      </c>
      <c r="D52" s="666" t="str">
        <f>IF(E52="","",DATEDIF('1C TSsalarié2'!$B$10,E52,"y"))</f>
        <v/>
      </c>
      <c r="E52" s="93" t="str">
        <f>IF(AND('1C TSsalarié2'!H$11&lt;&gt;"",C52='1C TSsalarié2'!$B$8),'1C TSsalarié2'!$H$16,"")</f>
        <v/>
      </c>
      <c r="F52" s="312"/>
      <c r="G52" s="313"/>
      <c r="H52" s="977"/>
      <c r="I52" s="978"/>
      <c r="J52" s="979"/>
      <c r="K52" s="638">
        <f t="shared" si="4"/>
        <v>0</v>
      </c>
      <c r="L52" s="301">
        <f>IF(AND($K$2="Pôle",C52='1C TSsalarié2'!$B$8),'1C TSsalarié2'!H$17+'1C TSsalarié2'!H$18+'1C TSsalarié2'!H$19+'1C TSsalarié2'!H$20+'1C TSsalarié2'!H$24,'1C TSsalarié2'!H$17+'1C TSsalarié2'!H$18+'1C TSsalarié2'!H$19+'1C TSsalarié2'!H$20+'1C TSsalarié2'!H$21+'1C TSsalarié2'!H$22+'1C TSsalarié2'!H$23+'1C TSsalarié2'!H$24)</f>
        <v>0</v>
      </c>
      <c r="M52" s="301">
        <f>IF(AND($K$2="Pôle",C52='1C TSsalarié2'!$B$8),'1C TSsalarié2'!H$21+'1C TSsalarié2'!H$22+'1C TSsalarié2'!H$23,0)</f>
        <v>0</v>
      </c>
      <c r="N52" s="302">
        <f t="shared" si="17"/>
        <v>0</v>
      </c>
      <c r="O52" s="292">
        <f>IF($C52='1C TSsalarié2'!$B$8,'1C TSsalarié2'!H$31)</f>
        <v>0</v>
      </c>
      <c r="P52" s="72">
        <f>IF($C52='1C TSsalarié2'!$B$8,'1C TSsalarié2'!$H$32)</f>
        <v>0</v>
      </c>
      <c r="Q52" s="72">
        <f>IF($C52='1C TSsalarié2'!$B$8,'1C TSsalarié2'!$H$33)</f>
        <v>0</v>
      </c>
      <c r="R52" s="72">
        <f>IF($C52='1C TSsalarié2'!$B$8,'1C TSsalarié2'!$H$34)</f>
        <v>0</v>
      </c>
      <c r="S52" s="72">
        <f>IF($C52='1C TSsalarié2'!$B$8,'1C TSsalarié2'!$H$35)</f>
        <v>0</v>
      </c>
      <c r="T52" s="72">
        <f>IF($C52='1C TSsalarié2'!$B$8,'1C TSsalarié2'!$H$36)</f>
        <v>0</v>
      </c>
      <c r="U52" s="72">
        <f>IF($C52='1C TSsalarié2'!$B$8,'1C TSsalarié2'!$H$37)</f>
        <v>0</v>
      </c>
      <c r="V52" s="72">
        <f>IF($C52='1C TSsalarié2'!$B$8,'1C TSsalarié2'!$H$38)</f>
        <v>0</v>
      </c>
      <c r="W52" s="72">
        <f>IF($C52='1C TSsalarié2'!$B$8,'1C TSsalarié2'!$H$39)</f>
        <v>0</v>
      </c>
      <c r="X52" s="72">
        <f>IF($C52='1C TSsalarié2'!$B$8,'1C TSsalarié2'!$H$40)</f>
        <v>0</v>
      </c>
      <c r="Y52" s="72">
        <f>IF($C52='1C TSsalarié2'!$B$8,'1C TSsalarié2'!$H$41)</f>
        <v>0</v>
      </c>
      <c r="Z52" s="72">
        <f>IF($C52='1C TSsalarié2'!$B$8,'1C TSsalarié2'!$H$42)</f>
        <v>0</v>
      </c>
      <c r="AA52" s="72">
        <f>IF($C52='1C TSsalarié2'!$B$8,'1C TSsalarié2'!$H$43)</f>
        <v>0</v>
      </c>
      <c r="AB52" s="72">
        <f>IF($C52='1C TSsalarié2'!$B$8,'1C TSsalarié2'!$H$44)</f>
        <v>0</v>
      </c>
      <c r="AC52" s="72">
        <f>IF($C52='1C TSsalarié2'!$B$8,'1C TSsalarié2'!$H$45)</f>
        <v>0</v>
      </c>
      <c r="AD52" s="72">
        <f>IF($C52='1C TSsalarié2'!$B$8,'1C TSsalarié2'!$H$46)</f>
        <v>0</v>
      </c>
      <c r="AE52" s="72">
        <f>IF($C52='1C TSsalarié2'!$B$8,'1C TSsalarié2'!$H$47)</f>
        <v>0</v>
      </c>
      <c r="AF52" s="72">
        <f>IF($C52='1C TSsalarié2'!$B$8,'1C TSsalarié2'!$H$48)</f>
        <v>0</v>
      </c>
      <c r="AG52" s="72">
        <f>IF($C52='1C TSsalarié2'!$B$8,'1C TSsalarié2'!$H$49)</f>
        <v>0</v>
      </c>
      <c r="AH52" s="72">
        <f>IF($C52='1C TSsalarié2'!$B$8,'1C TSsalarié2'!$H$50)</f>
        <v>0</v>
      </c>
      <c r="AI52" s="72">
        <f>IF($C52='1C TSsalarié2'!$B$8,'1C TSsalarié2'!$H$51)</f>
        <v>0</v>
      </c>
      <c r="AJ52" s="72">
        <f>IF($C52='1C TSsalarié2'!$B$8,'1C TSsalarié2'!$H$52)</f>
        <v>0</v>
      </c>
      <c r="AK52" s="72">
        <f>'1C TSsalarié2'!H$53</f>
        <v>0</v>
      </c>
      <c r="AL52" s="72">
        <f t="shared" si="9"/>
        <v>0</v>
      </c>
      <c r="AM52" s="298">
        <f t="shared" si="10"/>
        <v>0</v>
      </c>
      <c r="AN52" s="566">
        <f t="shared" si="11"/>
        <v>0</v>
      </c>
      <c r="AO52" s="296">
        <f t="shared" si="15"/>
        <v>0</v>
      </c>
      <c r="AP52" s="575">
        <f t="shared" si="16"/>
        <v>0</v>
      </c>
      <c r="AQ52" s="583">
        <f t="shared" si="13"/>
        <v>0</v>
      </c>
      <c r="AR52" s="579"/>
      <c r="AS52" s="102"/>
      <c r="AT52" s="27"/>
      <c r="AU52" s="592"/>
    </row>
    <row r="53" spans="1:55">
      <c r="A53" s="309"/>
      <c r="B53" s="338"/>
      <c r="C53" s="22" t="str">
        <f>IF('1C TSsalarié2'!I$11&lt;&gt;"",'1C TSsalarié2'!$B$8,"")</f>
        <v/>
      </c>
      <c r="D53" s="666" t="str">
        <f>IF(E53="","",DATEDIF('1C TSsalarié2'!$B$10,E53,"y"))</f>
        <v/>
      </c>
      <c r="E53" s="93" t="str">
        <f>IF(AND('1C TSsalarié2'!I$11&lt;&gt;"",C53='1C TSsalarié2'!$B$8),'1C TSsalarié2'!$I$16,"")</f>
        <v/>
      </c>
      <c r="F53" s="312"/>
      <c r="G53" s="313"/>
      <c r="H53" s="977"/>
      <c r="I53" s="978"/>
      <c r="J53" s="979"/>
      <c r="K53" s="638">
        <f t="shared" si="4"/>
        <v>0</v>
      </c>
      <c r="L53" s="301">
        <f>IF(AND($K$2="Pôle",C53='1C TSsalarié2'!$B$8),'1C TSsalarié2'!I$17+'1C TSsalarié2'!I$18+'1C TSsalarié2'!I$19+'1C TSsalarié2'!I$20+'1C TSsalarié2'!I$24,'1C TSsalarié2'!I$17+'1C TSsalarié2'!I$18+'1C TSsalarié2'!I$19+'1C TSsalarié2'!I$20+'1C TSsalarié2'!I$21+'1C TSsalarié2'!I$22+'1C TSsalarié2'!I$23+'1C TSsalarié2'!I$24)</f>
        <v>0</v>
      </c>
      <c r="M53" s="301">
        <f>IF(AND($K$2="Pôle",C53='1C TSsalarié2'!$B$8),'1C TSsalarié2'!I$21+'1C TSsalarié2'!I$22+'1C TSsalarié2'!I$23,0)</f>
        <v>0</v>
      </c>
      <c r="N53" s="302">
        <f t="shared" si="17"/>
        <v>0</v>
      </c>
      <c r="O53" s="292">
        <f>IF($C53='1C TSsalarié2'!$B$8,'1C TSsalarié2'!I$31)</f>
        <v>0</v>
      </c>
      <c r="P53" s="72">
        <f>IF($C53='1C TSsalarié2'!$B$8,'1C TSsalarié2'!$I$32)</f>
        <v>0</v>
      </c>
      <c r="Q53" s="72">
        <f>IF($C53='1C TSsalarié2'!$B$8,'1C TSsalarié2'!$I$33)</f>
        <v>0</v>
      </c>
      <c r="R53" s="72">
        <f>IF($C53='1C TSsalarié2'!$B$8,'1C TSsalarié2'!$I$34)</f>
        <v>0</v>
      </c>
      <c r="S53" s="72">
        <f>IF($C53='1C TSsalarié2'!$B$8,'1C TSsalarié2'!$I$35)</f>
        <v>0</v>
      </c>
      <c r="T53" s="72">
        <f>IF($C53='1C TSsalarié2'!$B$8,'1C TSsalarié2'!$I$36)</f>
        <v>0</v>
      </c>
      <c r="U53" s="72">
        <f>IF($C53='1C TSsalarié2'!$B$8,'1C TSsalarié2'!$I$37)</f>
        <v>0</v>
      </c>
      <c r="V53" s="72">
        <f>IF($C53='1C TSsalarié2'!$B$8,'1C TSsalarié2'!$I$38)</f>
        <v>0</v>
      </c>
      <c r="W53" s="72">
        <f>IF($C53='1C TSsalarié2'!$B$8,'1C TSsalarié2'!$I$39)</f>
        <v>0</v>
      </c>
      <c r="X53" s="72">
        <f>IF($C53='1C TSsalarié2'!$B$8,'1C TSsalarié2'!$I$40)</f>
        <v>0</v>
      </c>
      <c r="Y53" s="72">
        <f>IF($C53='1C TSsalarié2'!$B$8,'1C TSsalarié2'!$I$41)</f>
        <v>0</v>
      </c>
      <c r="Z53" s="72">
        <f>IF($C53='1C TSsalarié2'!$B$8,'1C TSsalarié2'!$I$42)</f>
        <v>0</v>
      </c>
      <c r="AA53" s="72">
        <f>IF($C53='1C TSsalarié2'!$B$8,'1C TSsalarié2'!$I$43)</f>
        <v>0</v>
      </c>
      <c r="AB53" s="72">
        <f>IF($C53='1C TSsalarié2'!$B$8,'1C TSsalarié2'!$I$44)</f>
        <v>0</v>
      </c>
      <c r="AC53" s="72">
        <f>IF($C53='1C TSsalarié2'!$B$8,'1C TSsalarié2'!$I$45)</f>
        <v>0</v>
      </c>
      <c r="AD53" s="72">
        <f>IF($C53='1C TSsalarié2'!$B$8,'1C TSsalarié2'!$I$46)</f>
        <v>0</v>
      </c>
      <c r="AE53" s="72">
        <f>IF($C53='1C TSsalarié2'!$B$8,'1C TSsalarié2'!$I$47)</f>
        <v>0</v>
      </c>
      <c r="AF53" s="72">
        <f>IF($C53='1C TSsalarié2'!$B$8,'1C TSsalarié2'!$I$48)</f>
        <v>0</v>
      </c>
      <c r="AG53" s="72">
        <f>IF($C53='1C TSsalarié2'!$B$8,'1C TSsalarié2'!$I$49)</f>
        <v>0</v>
      </c>
      <c r="AH53" s="72">
        <f>IF($C53='1C TSsalarié2'!$B$8,'1C TSsalarié2'!$I$50)</f>
        <v>0</v>
      </c>
      <c r="AI53" s="72">
        <f>IF($C53='1C TSsalarié2'!$B$8,'1C TSsalarié2'!$I$51)</f>
        <v>0</v>
      </c>
      <c r="AJ53" s="72">
        <f>IF($C53='1C TSsalarié2'!$B$8,'1C TSsalarié2'!$I$52)</f>
        <v>0</v>
      </c>
      <c r="AK53" s="72">
        <f>'1C TSsalarié2'!I$53</f>
        <v>0</v>
      </c>
      <c r="AL53" s="72">
        <f t="shared" si="9"/>
        <v>0</v>
      </c>
      <c r="AM53" s="298">
        <f t="shared" si="10"/>
        <v>0</v>
      </c>
      <c r="AN53" s="566">
        <f t="shared" si="11"/>
        <v>0</v>
      </c>
      <c r="AO53" s="296">
        <f t="shared" si="15"/>
        <v>0</v>
      </c>
      <c r="AP53" s="575">
        <f t="shared" si="16"/>
        <v>0</v>
      </c>
      <c r="AQ53" s="583">
        <f t="shared" si="13"/>
        <v>0</v>
      </c>
      <c r="AR53" s="579"/>
      <c r="AS53" s="102"/>
      <c r="AT53" s="27"/>
      <c r="AU53" s="592"/>
    </row>
    <row r="54" spans="1:55">
      <c r="A54" s="309"/>
      <c r="B54" s="338"/>
      <c r="C54" s="22" t="str">
        <f>IF('1C TSsalarié2'!J$11&lt;&gt;"",'1C TSsalarié2'!$B$8,"")</f>
        <v/>
      </c>
      <c r="D54" s="666" t="str">
        <f>IF(E54="","",DATEDIF('1C TSsalarié2'!$B$10,E54,"y"))</f>
        <v/>
      </c>
      <c r="E54" s="93" t="str">
        <f>IF(AND('1C TSsalarié2'!J$11&lt;&gt;"",C54='1C TSsalarié2'!$B$8),'1C TSsalarié2'!$J$16,"")</f>
        <v/>
      </c>
      <c r="F54" s="312"/>
      <c r="G54" s="313"/>
      <c r="H54" s="977"/>
      <c r="I54" s="978"/>
      <c r="J54" s="979"/>
      <c r="K54" s="638">
        <f t="shared" si="4"/>
        <v>0</v>
      </c>
      <c r="L54" s="301">
        <f>IF(AND($K$2="Pôle",C54='1C TSsalarié2'!$B$8),'1C TSsalarié2'!J$17+'1C TSsalarié2'!J$18+'1C TSsalarié2'!J$19+'1C TSsalarié2'!J$20+'1C TSsalarié2'!J$24,'1C TSsalarié2'!J$17+'1C TSsalarié2'!J$18+'1C TSsalarié2'!J$19+'1C TSsalarié2'!J$20+'1C TSsalarié2'!J$21+'1C TSsalarié2'!J$22+'1C TSsalarié2'!J$23+'1C TSsalarié2'!J$24)</f>
        <v>0</v>
      </c>
      <c r="M54" s="301">
        <f>IF(AND($K$2="Pôle",C54='1C TSsalarié2'!$B$8),'1C TSsalarié2'!J$21+'1C TSsalarié2'!J$22+'1C TSsalarié2'!J$23,0)</f>
        <v>0</v>
      </c>
      <c r="N54" s="302">
        <f t="shared" si="17"/>
        <v>0</v>
      </c>
      <c r="O54" s="292">
        <f>IF($C54='1C TSsalarié2'!$B$8,'1C TSsalarié2'!J$31)</f>
        <v>0</v>
      </c>
      <c r="P54" s="72">
        <f>IF($C54='1C TSsalarié2'!$B$8,'1C TSsalarié2'!$J$32)</f>
        <v>0</v>
      </c>
      <c r="Q54" s="72">
        <f>IF($C54='1C TSsalarié2'!$B$8,'1C TSsalarié2'!$J$33)</f>
        <v>0</v>
      </c>
      <c r="R54" s="72">
        <f>IF($C54='1C TSsalarié2'!$B$8,'1C TSsalarié2'!$J$34)</f>
        <v>0</v>
      </c>
      <c r="S54" s="72">
        <f>IF($C54='1C TSsalarié2'!$B$8,'1C TSsalarié2'!$J$35)</f>
        <v>0</v>
      </c>
      <c r="T54" s="72">
        <f>IF($C54='1C TSsalarié2'!$B$8,'1C TSsalarié2'!$J$36)</f>
        <v>0</v>
      </c>
      <c r="U54" s="72">
        <f>IF($C54='1C TSsalarié2'!$B$8,'1C TSsalarié2'!$J$37)</f>
        <v>0</v>
      </c>
      <c r="V54" s="72">
        <f>IF($C54='1C TSsalarié2'!$B$8,'1C TSsalarié2'!$J$38)</f>
        <v>0</v>
      </c>
      <c r="W54" s="72">
        <f>IF($C54='1C TSsalarié2'!$B$8,'1C TSsalarié2'!$J$39)</f>
        <v>0</v>
      </c>
      <c r="X54" s="72">
        <f>IF($C54='1C TSsalarié2'!$B$8,'1C TSsalarié2'!$J$40)</f>
        <v>0</v>
      </c>
      <c r="Y54" s="72">
        <f>IF($C54='1C TSsalarié2'!$B$8,'1C TSsalarié2'!$J$41)</f>
        <v>0</v>
      </c>
      <c r="Z54" s="72">
        <f>IF($C54='1C TSsalarié2'!$B$8,'1C TSsalarié2'!$J$42)</f>
        <v>0</v>
      </c>
      <c r="AA54" s="72">
        <f>IF($C54='1C TSsalarié2'!$B$8,'1C TSsalarié2'!$J$43)</f>
        <v>0</v>
      </c>
      <c r="AB54" s="72">
        <f>IF($C54='1C TSsalarié2'!$B$8,'1C TSsalarié2'!$J$44)</f>
        <v>0</v>
      </c>
      <c r="AC54" s="72">
        <f>IF($C54='1C TSsalarié2'!$B$8,'1C TSsalarié2'!$J$45)</f>
        <v>0</v>
      </c>
      <c r="AD54" s="72">
        <f>IF($C54='1C TSsalarié2'!$B$8,'1C TSsalarié2'!$J$46)</f>
        <v>0</v>
      </c>
      <c r="AE54" s="72">
        <f>IF($C54='1C TSsalarié2'!$B$8,'1C TSsalarié2'!$J$47)</f>
        <v>0</v>
      </c>
      <c r="AF54" s="72">
        <f>IF($C54='1C TSsalarié2'!$B$8,'1C TSsalarié2'!$J$48)</f>
        <v>0</v>
      </c>
      <c r="AG54" s="72">
        <f>IF($C54='1C TSsalarié2'!$B$8,'1C TSsalarié2'!$J$49)</f>
        <v>0</v>
      </c>
      <c r="AH54" s="72">
        <f>IF($C54='1C TSsalarié2'!$B$8,'1C TSsalarié2'!$J$50)</f>
        <v>0</v>
      </c>
      <c r="AI54" s="72">
        <f>IF($C54='1C TSsalarié2'!$B$8,'1C TSsalarié2'!$J$51)</f>
        <v>0</v>
      </c>
      <c r="AJ54" s="72">
        <f>IF($C54='1C TSsalarié2'!$B$8,'1C TSsalarié2'!$J$52)</f>
        <v>0</v>
      </c>
      <c r="AK54" s="72">
        <f>'1C TSsalarié2'!J$53</f>
        <v>0</v>
      </c>
      <c r="AL54" s="72">
        <f t="shared" si="9"/>
        <v>0</v>
      </c>
      <c r="AM54" s="298">
        <f t="shared" si="10"/>
        <v>0</v>
      </c>
      <c r="AN54" s="566">
        <f t="shared" si="11"/>
        <v>0</v>
      </c>
      <c r="AO54" s="296">
        <f t="shared" si="15"/>
        <v>0</v>
      </c>
      <c r="AP54" s="575">
        <f t="shared" si="16"/>
        <v>0</v>
      </c>
      <c r="AQ54" s="583">
        <f t="shared" si="13"/>
        <v>0</v>
      </c>
      <c r="AR54" s="579"/>
      <c r="AS54" s="102"/>
      <c r="AT54" s="27"/>
      <c r="AU54" s="592"/>
    </row>
    <row r="55" spans="1:55">
      <c r="A55" s="309"/>
      <c r="B55" s="338"/>
      <c r="C55" s="22" t="str">
        <f>IF('1C TSsalarié2'!K$11&lt;&gt;"",'1C TSsalarié2'!$B$8,"")</f>
        <v/>
      </c>
      <c r="D55" s="666" t="str">
        <f>IF(E55="","",DATEDIF('1C TSsalarié2'!$B$10,E55,"y"))</f>
        <v/>
      </c>
      <c r="E55" s="93" t="str">
        <f>IF(AND('1C TSsalarié2'!K$11&lt;&gt;"",C55='1C TSsalarié2'!$B$8),'1C TSsalarié2'!$K$16,"")</f>
        <v/>
      </c>
      <c r="F55" s="312"/>
      <c r="G55" s="313"/>
      <c r="H55" s="977"/>
      <c r="I55" s="978"/>
      <c r="J55" s="979"/>
      <c r="K55" s="638">
        <f t="shared" si="4"/>
        <v>0</v>
      </c>
      <c r="L55" s="301">
        <f>IF(AND($K$2="Pôle",C55='1C TSsalarié2'!$B$8),'1C TSsalarié2'!K$17+'1C TSsalarié2'!K$18+'1C TSsalarié2'!K$19+'1C TSsalarié2'!K$20+'1C TSsalarié2'!K$24,'1C TSsalarié2'!K$17+'1C TSsalarié2'!K$18+'1C TSsalarié2'!K$19+'1C TSsalarié2'!K$20+'1C TSsalarié2'!K$21+'1C TSsalarié2'!K$22+'1C TSsalarié2'!K$23+'1C TSsalarié2'!K$24)</f>
        <v>0</v>
      </c>
      <c r="M55" s="301">
        <f>IF(AND($K$2="Pôle",C55='1C TSsalarié2'!$B$8),'1C TSsalarié2'!K$21+'1C TSsalarié2'!K$22+'1C TSsalarié2'!K$23,0)</f>
        <v>0</v>
      </c>
      <c r="N55" s="302">
        <f t="shared" si="17"/>
        <v>0</v>
      </c>
      <c r="O55" s="292">
        <f>IF($C55='1C TSsalarié2'!$B$8,'1C TSsalarié2'!K$31)</f>
        <v>0</v>
      </c>
      <c r="P55" s="72">
        <f>IF($C55='1C TSsalarié2'!$B$8,'1C TSsalarié2'!$K$32)</f>
        <v>0</v>
      </c>
      <c r="Q55" s="72">
        <f>IF($C55='1C TSsalarié2'!$B$8,'1C TSsalarié2'!$K$33)</f>
        <v>0</v>
      </c>
      <c r="R55" s="72">
        <f>IF($C55='1C TSsalarié2'!$B$8,'1C TSsalarié2'!$K$34)</f>
        <v>0</v>
      </c>
      <c r="S55" s="72">
        <f>IF($C55='1C TSsalarié2'!$B$8,'1C TSsalarié2'!$K$35)</f>
        <v>0</v>
      </c>
      <c r="T55" s="72">
        <f>IF($C55='1C TSsalarié2'!$B$8,'1C TSsalarié2'!$K$36)</f>
        <v>0</v>
      </c>
      <c r="U55" s="72">
        <f>IF($C55='1C TSsalarié2'!$B$8,'1C TSsalarié2'!$K$37)</f>
        <v>0</v>
      </c>
      <c r="V55" s="72">
        <f>IF($C55='1C TSsalarié2'!$B$8,'1C TSsalarié2'!$K$38)</f>
        <v>0</v>
      </c>
      <c r="W55" s="72">
        <f>IF($C55='1C TSsalarié2'!$B$8,'1C TSsalarié2'!$K$39)</f>
        <v>0</v>
      </c>
      <c r="X55" s="72">
        <f>IF($C55='1C TSsalarié2'!$B$8,'1C TSsalarié2'!$K$40)</f>
        <v>0</v>
      </c>
      <c r="Y55" s="72">
        <f>IF($C55='1C TSsalarié2'!$B$8,'1C TSsalarié2'!$K$41)</f>
        <v>0</v>
      </c>
      <c r="Z55" s="72">
        <f>IF($C55='1C TSsalarié2'!$B$8,'1C TSsalarié2'!$K$42)</f>
        <v>0</v>
      </c>
      <c r="AA55" s="72">
        <f>IF($C55='1C TSsalarié2'!$B$8,'1C TSsalarié2'!$K$43)</f>
        <v>0</v>
      </c>
      <c r="AB55" s="72">
        <f>IF($C55='1C TSsalarié2'!$B$8,'1C TSsalarié2'!$K$44)</f>
        <v>0</v>
      </c>
      <c r="AC55" s="72">
        <f>IF($C55='1C TSsalarié2'!$B$8,'1C TSsalarié2'!$K$45)</f>
        <v>0</v>
      </c>
      <c r="AD55" s="72">
        <f>IF($C55='1C TSsalarié2'!$B$8,'1C TSsalarié2'!$K$46)</f>
        <v>0</v>
      </c>
      <c r="AE55" s="72">
        <f>IF($C55='1C TSsalarié2'!$B$8,'1C TSsalarié2'!$K$47)</f>
        <v>0</v>
      </c>
      <c r="AF55" s="72">
        <f>IF($C55='1C TSsalarié2'!$B$8,'1C TSsalarié2'!$K$48)</f>
        <v>0</v>
      </c>
      <c r="AG55" s="72">
        <f>IF($C55='1C TSsalarié2'!$B$8,'1C TSsalarié2'!$K$49)</f>
        <v>0</v>
      </c>
      <c r="AH55" s="72">
        <f>IF($C55='1C TSsalarié2'!$B$8,'1C TSsalarié2'!$K$50)</f>
        <v>0</v>
      </c>
      <c r="AI55" s="72">
        <f>IF($C55='1C TSsalarié2'!$B$8,'1C TSsalarié2'!$K$51)</f>
        <v>0</v>
      </c>
      <c r="AJ55" s="72">
        <f>IF($C55='1C TSsalarié2'!$B$8,'1C TSsalarié2'!$K$52)</f>
        <v>0</v>
      </c>
      <c r="AK55" s="72">
        <f>'1C TSsalarié2'!K$53</f>
        <v>0</v>
      </c>
      <c r="AL55" s="72">
        <f t="shared" si="9"/>
        <v>0</v>
      </c>
      <c r="AM55" s="298">
        <f t="shared" si="10"/>
        <v>0</v>
      </c>
      <c r="AN55" s="566">
        <f t="shared" si="11"/>
        <v>0</v>
      </c>
      <c r="AO55" s="296">
        <f t="shared" si="15"/>
        <v>0</v>
      </c>
      <c r="AP55" s="575">
        <f t="shared" si="16"/>
        <v>0</v>
      </c>
      <c r="AQ55" s="583">
        <f t="shared" si="13"/>
        <v>0</v>
      </c>
      <c r="AR55" s="579"/>
      <c r="AS55" s="102"/>
      <c r="AT55" s="27"/>
      <c r="AU55" s="592"/>
    </row>
    <row r="56" spans="1:55">
      <c r="A56" s="309"/>
      <c r="B56" s="338"/>
      <c r="C56" s="22" t="str">
        <f>IF('1C TSsalarié2'!L$11&lt;&gt;"",'1C TSsalarié2'!$B$8,"")</f>
        <v/>
      </c>
      <c r="D56" s="666" t="str">
        <f>IF(E56="","",DATEDIF('1C TSsalarié2'!$B$10,E56,"y"))</f>
        <v/>
      </c>
      <c r="E56" s="93" t="str">
        <f>IF(AND('1C TSsalarié2'!L$11&lt;&gt;"",C56='1C TSsalarié2'!$B$8),'1C TSsalarié2'!$L$16,"")</f>
        <v/>
      </c>
      <c r="F56" s="312"/>
      <c r="G56" s="313"/>
      <c r="H56" s="977"/>
      <c r="I56" s="978"/>
      <c r="J56" s="979"/>
      <c r="K56" s="638">
        <f t="shared" si="4"/>
        <v>0</v>
      </c>
      <c r="L56" s="301">
        <f>IF(AND($K$2="Pôle",C56='1C TSsalarié2'!$B$8),'1C TSsalarié2'!L$17+'1C TSsalarié2'!L$18+'1C TSsalarié2'!L$19+'1C TSsalarié2'!L$20+'1C TSsalarié2'!L$24,'1C TSsalarié2'!L$17+'1C TSsalarié2'!L$18+'1C TSsalarié2'!L$19+'1C TSsalarié2'!L$20+'1C TSsalarié2'!L$21+'1C TSsalarié2'!L$22+'1C TSsalarié2'!L$23+'1C TSsalarié2'!L$24)</f>
        <v>0</v>
      </c>
      <c r="M56" s="301">
        <f>IF(AND($K$2="Pôle",C56='1C TSsalarié2'!$B$8),'1C TSsalarié2'!L$21+'1C TSsalarié2'!L$22+'1C TSsalarié2'!L$23,0)</f>
        <v>0</v>
      </c>
      <c r="N56" s="302">
        <f t="shared" si="17"/>
        <v>0</v>
      </c>
      <c r="O56" s="292">
        <f>IF($C56='1C TSsalarié2'!$B$8,'1C TSsalarié2'!L$31)</f>
        <v>0</v>
      </c>
      <c r="P56" s="72">
        <f>IF($C56='1C TSsalarié2'!$B$8,'1C TSsalarié2'!$L$32)</f>
        <v>0</v>
      </c>
      <c r="Q56" s="72">
        <f>IF($C56='1C TSsalarié2'!$B$8,'1C TSsalarié2'!$L$33)</f>
        <v>0</v>
      </c>
      <c r="R56" s="72">
        <f>IF($C56='1C TSsalarié2'!$B$8,'1C TSsalarié2'!$L$34)</f>
        <v>0</v>
      </c>
      <c r="S56" s="72">
        <f>IF($C56='1C TSsalarié2'!$B$8,'1C TSsalarié2'!$L$35)</f>
        <v>0</v>
      </c>
      <c r="T56" s="72">
        <f>IF($C56='1C TSsalarié2'!$B$8,'1C TSsalarié2'!$L$36)</f>
        <v>0</v>
      </c>
      <c r="U56" s="72">
        <f>IF($C56='1C TSsalarié2'!$B$8,'1C TSsalarié2'!$L$37)</f>
        <v>0</v>
      </c>
      <c r="V56" s="72">
        <f>IF($C56='1C TSsalarié2'!$B$8,'1C TSsalarié2'!$L$38)</f>
        <v>0</v>
      </c>
      <c r="W56" s="72">
        <f>IF($C56='1C TSsalarié2'!$B$8,'1C TSsalarié2'!$L$39)</f>
        <v>0</v>
      </c>
      <c r="X56" s="72">
        <f>IF($C56='1C TSsalarié2'!$B$8,'1C TSsalarié2'!$L$40)</f>
        <v>0</v>
      </c>
      <c r="Y56" s="72">
        <f>IF($C56='1C TSsalarié2'!$B$8,'1C TSsalarié2'!$L$41)</f>
        <v>0</v>
      </c>
      <c r="Z56" s="72">
        <f>IF($C56='1C TSsalarié2'!$B$8,'1C TSsalarié2'!$L$42)</f>
        <v>0</v>
      </c>
      <c r="AA56" s="72">
        <f>IF($C56='1C TSsalarié2'!$B$8,'1C TSsalarié2'!$L$43)</f>
        <v>0</v>
      </c>
      <c r="AB56" s="72">
        <f>IF($C56='1C TSsalarié2'!$B$8,'1C TSsalarié2'!$L$44)</f>
        <v>0</v>
      </c>
      <c r="AC56" s="72">
        <f>IF($C56='1C TSsalarié2'!$B$8,'1C TSsalarié2'!$L$45)</f>
        <v>0</v>
      </c>
      <c r="AD56" s="72">
        <f>IF($C56='1C TSsalarié2'!$B$8,'1C TSsalarié2'!$L$46)</f>
        <v>0</v>
      </c>
      <c r="AE56" s="72">
        <f>IF($C56='1C TSsalarié2'!$B$8,'1C TSsalarié2'!$L$47)</f>
        <v>0</v>
      </c>
      <c r="AF56" s="72">
        <f>IF($C56='1C TSsalarié2'!$B$8,'1C TSsalarié2'!$L$48)</f>
        <v>0</v>
      </c>
      <c r="AG56" s="72">
        <f>IF($C56='1C TSsalarié2'!$B$8,'1C TSsalarié2'!$L$49)</f>
        <v>0</v>
      </c>
      <c r="AH56" s="72">
        <f>IF($C56='1C TSsalarié2'!$B$8,'1C TSsalarié2'!$L$50)</f>
        <v>0</v>
      </c>
      <c r="AI56" s="72">
        <f>IF($C56='1C TSsalarié2'!$B$8,'1C TSsalarié2'!$L$51)</f>
        <v>0</v>
      </c>
      <c r="AJ56" s="72">
        <f>IF($C56='1C TSsalarié2'!$B$8,'1C TSsalarié2'!$L$52)</f>
        <v>0</v>
      </c>
      <c r="AK56" s="72">
        <f>'1C TSsalarié2'!L$53</f>
        <v>0</v>
      </c>
      <c r="AL56" s="72">
        <f t="shared" si="9"/>
        <v>0</v>
      </c>
      <c r="AM56" s="298">
        <f t="shared" si="10"/>
        <v>0</v>
      </c>
      <c r="AN56" s="566">
        <f t="shared" si="11"/>
        <v>0</v>
      </c>
      <c r="AO56" s="296">
        <f t="shared" si="15"/>
        <v>0</v>
      </c>
      <c r="AP56" s="575">
        <f t="shared" si="16"/>
        <v>0</v>
      </c>
      <c r="AQ56" s="583">
        <f t="shared" si="13"/>
        <v>0</v>
      </c>
      <c r="AR56" s="579"/>
      <c r="AS56" s="102"/>
      <c r="AT56" s="27"/>
      <c r="AU56" s="592"/>
    </row>
    <row r="57" spans="1:55">
      <c r="A57" s="309"/>
      <c r="B57" s="338"/>
      <c r="C57" s="22" t="str">
        <f>IF('1C TSsalarié2'!M$11&lt;&gt;"",'1C TSsalarié2'!$B$8,"")</f>
        <v/>
      </c>
      <c r="D57" s="666" t="str">
        <f>IF(E57="","",DATEDIF('1C TSsalarié2'!$B$10,E57,"y"))</f>
        <v/>
      </c>
      <c r="E57" s="93" t="str">
        <f>IF(AND('1C TSsalarié2'!M$11&lt;&gt;"",C57='1C TSsalarié2'!$B$8),'1C TSsalarié2'!$M$16,"")</f>
        <v/>
      </c>
      <c r="F57" s="312"/>
      <c r="G57" s="313"/>
      <c r="H57" s="977"/>
      <c r="I57" s="978"/>
      <c r="J57" s="979"/>
      <c r="K57" s="638">
        <f t="shared" si="4"/>
        <v>0</v>
      </c>
      <c r="L57" s="301">
        <f>IF(AND($K$2="Pôle",C57='1C TSsalarié2'!$B$8),'1C TSsalarié2'!M$17+'1C TSsalarié2'!M$18+'1C TSsalarié2'!M$19+'1C TSsalarié2'!M$20+'1C TSsalarié2'!M$24,'1C TSsalarié2'!M$17+'1C TSsalarié2'!M$18+'1C TSsalarié2'!M$19+'1C TSsalarié2'!M$20+'1C TSsalarié2'!M$21+'1C TSsalarié2'!M$22+'1C TSsalarié2'!M$23+'1C TSsalarié2'!M$24)</f>
        <v>0</v>
      </c>
      <c r="M57" s="301">
        <f>IF(AND($K$2="Pôle",C57='1C TSsalarié2'!$B$8),'1C TSsalarié2'!M$21+'1C TSsalarié2'!M$22+'1C TSsalarié2'!M$23,0)</f>
        <v>0</v>
      </c>
      <c r="N57" s="302">
        <f t="shared" si="17"/>
        <v>0</v>
      </c>
      <c r="O57" s="292">
        <f>IF($C57='1C TSsalarié2'!$B$8,'1C TSsalarié2'!M$31)</f>
        <v>0</v>
      </c>
      <c r="P57" s="72">
        <f>IF($C57='1C TSsalarié2'!$B$8,'1C TSsalarié2'!$M$32)</f>
        <v>0</v>
      </c>
      <c r="Q57" s="72">
        <f>IF($C57='1C TSsalarié2'!$B$8,'1C TSsalarié2'!$M$33)</f>
        <v>0</v>
      </c>
      <c r="R57" s="72">
        <f>IF($C57='1C TSsalarié2'!$B$8,'1C TSsalarié2'!$M$34)</f>
        <v>0</v>
      </c>
      <c r="S57" s="72">
        <f>IF($C57='1C TSsalarié2'!$B$8,'1C TSsalarié2'!$M$35)</f>
        <v>0</v>
      </c>
      <c r="T57" s="72">
        <f>IF($C57='1C TSsalarié2'!$B$8,'1C TSsalarié2'!$M$36)</f>
        <v>0</v>
      </c>
      <c r="U57" s="72">
        <f>IF($C57='1C TSsalarié2'!$B$8,'1C TSsalarié2'!$M$37)</f>
        <v>0</v>
      </c>
      <c r="V57" s="72">
        <f>IF($C57='1C TSsalarié2'!$B$8,'1C TSsalarié2'!$M$38)</f>
        <v>0</v>
      </c>
      <c r="W57" s="72">
        <f>IF($C57='1C TSsalarié2'!$B$8,'1C TSsalarié2'!$M$39)</f>
        <v>0</v>
      </c>
      <c r="X57" s="72">
        <f>IF($C57='1C TSsalarié2'!$B$8,'1C TSsalarié2'!$M$40)</f>
        <v>0</v>
      </c>
      <c r="Y57" s="72">
        <f>IF($C57='1C TSsalarié2'!$B$8,'1C TSsalarié2'!$M$41)</f>
        <v>0</v>
      </c>
      <c r="Z57" s="72">
        <f>IF($C57='1C TSsalarié2'!$B$8,'1C TSsalarié2'!$M$42)</f>
        <v>0</v>
      </c>
      <c r="AA57" s="72">
        <f>IF($C57='1C TSsalarié2'!$B$8,'1C TSsalarié2'!$M$43)</f>
        <v>0</v>
      </c>
      <c r="AB57" s="72">
        <f>IF($C57='1C TSsalarié2'!$B$8,'1C TSsalarié2'!$M$44)</f>
        <v>0</v>
      </c>
      <c r="AC57" s="72">
        <f>IF($C57='1C TSsalarié2'!$B$8,'1C TSsalarié2'!$M$45)</f>
        <v>0</v>
      </c>
      <c r="AD57" s="72">
        <f>IF($C57='1C TSsalarié2'!$B$8,'1C TSsalarié2'!$M$46)</f>
        <v>0</v>
      </c>
      <c r="AE57" s="72">
        <f>IF($C57='1C TSsalarié2'!$B$8,'1C TSsalarié2'!$M$47)</f>
        <v>0</v>
      </c>
      <c r="AF57" s="72">
        <f>IF($C57='1C TSsalarié2'!$B$8,'1C TSsalarié2'!$M$48)</f>
        <v>0</v>
      </c>
      <c r="AG57" s="72">
        <f>IF($C57='1C TSsalarié2'!$B$8,'1C TSsalarié2'!$M$49)</f>
        <v>0</v>
      </c>
      <c r="AH57" s="72">
        <f>IF($C57='1C TSsalarié2'!$B$8,'1C TSsalarié2'!$M$50)</f>
        <v>0</v>
      </c>
      <c r="AI57" s="72">
        <f>IF($C57='1C TSsalarié2'!$B$8,'1C TSsalarié2'!$M$51)</f>
        <v>0</v>
      </c>
      <c r="AJ57" s="72">
        <f>IF($C57='1C TSsalarié2'!$B$8,'1C TSsalarié2'!$M$52)</f>
        <v>0</v>
      </c>
      <c r="AK57" s="72">
        <f>'1C TSsalarié2'!M$53</f>
        <v>0</v>
      </c>
      <c r="AL57" s="72">
        <f t="shared" si="9"/>
        <v>0</v>
      </c>
      <c r="AM57" s="298">
        <f t="shared" si="10"/>
        <v>0</v>
      </c>
      <c r="AN57" s="566">
        <f t="shared" si="11"/>
        <v>0</v>
      </c>
      <c r="AO57" s="296">
        <f t="shared" si="15"/>
        <v>0</v>
      </c>
      <c r="AP57" s="575">
        <f t="shared" si="16"/>
        <v>0</v>
      </c>
      <c r="AQ57" s="583">
        <f t="shared" si="13"/>
        <v>0</v>
      </c>
      <c r="AR57" s="579"/>
      <c r="AS57" s="102"/>
      <c r="AT57" s="27"/>
      <c r="AU57" s="592"/>
    </row>
    <row r="58" spans="1:55" s="767" customFormat="1">
      <c r="A58" s="307"/>
      <c r="B58" s="351"/>
      <c r="C58" s="22" t="str">
        <f>IF('1C TSsalarié2'!N$11&lt;&gt;"",'1C TSsalarié2'!$B$8,"")</f>
        <v/>
      </c>
      <c r="D58" s="666" t="str">
        <f>IF(E58="","",DATEDIF('1C TSsalarié2'!$B$10,E58,"y"))</f>
        <v/>
      </c>
      <c r="E58" s="93" t="str">
        <f>IF(AND('1C TSsalarié2'!N$11&lt;&gt;"",C58='1C TSsalarié2'!$B$8),'1C TSsalarié2'!$N$16,"")</f>
        <v/>
      </c>
      <c r="F58" s="312"/>
      <c r="G58" s="313"/>
      <c r="H58" s="977"/>
      <c r="I58" s="978"/>
      <c r="J58" s="979"/>
      <c r="K58" s="638">
        <f t="shared" si="4"/>
        <v>0</v>
      </c>
      <c r="L58" s="301">
        <f>IF(AND($K$2="Pôle",C58='1C TSsalarié2'!$B$8),'1C TSsalarié2'!N$17+'1C TSsalarié2'!N$18+'1C TSsalarié2'!N$19+'1C TSsalarié2'!N$20+'1C TSsalarié2'!N$24,'1C TSsalarié2'!N$17+'1C TSsalarié2'!N$18+'1C TSsalarié2'!N$19+'1C TSsalarié2'!N$20+'1C TSsalarié2'!N$21+'1C TSsalarié2'!N$22+'1C TSsalarié2'!N$23+'1C TSsalarié2'!N$24)</f>
        <v>0</v>
      </c>
      <c r="M58" s="301">
        <f>IF(AND($K$2="Pôle",C58='1C TSsalarié2'!$B$8),'1C TSsalarié2'!N$21+'1C TSsalarié2'!N$22+'1C TSsalarié2'!N$23,0)</f>
        <v>0</v>
      </c>
      <c r="N58" s="302">
        <f t="shared" si="17"/>
        <v>0</v>
      </c>
      <c r="O58" s="292">
        <f>IF($C58='1C TSsalarié2'!$B$8,'1C TSsalarié2'!N$31)</f>
        <v>0</v>
      </c>
      <c r="P58" s="72">
        <f>IF($C58='1C TSsalarié2'!$B$8,'1C TSsalarié2'!$N$32)</f>
        <v>0</v>
      </c>
      <c r="Q58" s="72">
        <f>IF($C58='1C TSsalarié2'!$B$8,'1C TSsalarié2'!$N$33)</f>
        <v>0</v>
      </c>
      <c r="R58" s="72">
        <f>IF($C58='1C TSsalarié2'!$B$8,'1C TSsalarié2'!$N$34)</f>
        <v>0</v>
      </c>
      <c r="S58" s="72">
        <f>IF($C58='1C TSsalarié2'!$B$8,'1C TSsalarié2'!$N$35)</f>
        <v>0</v>
      </c>
      <c r="T58" s="72">
        <f>IF($C58='1C TSsalarié2'!$B$8,'1C TSsalarié2'!$N$36)</f>
        <v>0</v>
      </c>
      <c r="U58" s="72">
        <f>IF($C58='1C TSsalarié2'!$B$8,'1C TSsalarié2'!$N$37)</f>
        <v>0</v>
      </c>
      <c r="V58" s="72">
        <f>IF($C58='1C TSsalarié2'!$B$8,'1C TSsalarié2'!$N$38)</f>
        <v>0</v>
      </c>
      <c r="W58" s="72">
        <f>IF($C58='1C TSsalarié2'!$B$8,'1C TSsalarié2'!$N$39)</f>
        <v>0</v>
      </c>
      <c r="X58" s="72">
        <f>IF($C58='1C TSsalarié2'!$B$8,'1C TSsalarié2'!$N$40)</f>
        <v>0</v>
      </c>
      <c r="Y58" s="72">
        <f>IF($C58='1C TSsalarié2'!$B$8,'1C TSsalarié2'!$N$41)</f>
        <v>0</v>
      </c>
      <c r="Z58" s="72">
        <f>IF($C58='1C TSsalarié2'!$B$8,'1C TSsalarié2'!$N$42)</f>
        <v>0</v>
      </c>
      <c r="AA58" s="72">
        <f>IF($C58='1C TSsalarié2'!$B$8,'1C TSsalarié2'!$N$43)</f>
        <v>0</v>
      </c>
      <c r="AB58" s="72">
        <f>IF($C58='1C TSsalarié2'!$B$8,'1C TSsalarié2'!$N$44)</f>
        <v>0</v>
      </c>
      <c r="AC58" s="72">
        <f>IF($C58='1C TSsalarié2'!$B$8,'1C TSsalarié2'!$N$45)</f>
        <v>0</v>
      </c>
      <c r="AD58" s="72">
        <f>IF($C58='1C TSsalarié2'!$B$8,'1C TSsalarié2'!$N$46)</f>
        <v>0</v>
      </c>
      <c r="AE58" s="72">
        <f>IF($C58='1C TSsalarié2'!$B$8,'1C TSsalarié2'!$N$47)</f>
        <v>0</v>
      </c>
      <c r="AF58" s="72">
        <f>IF($C58='1C TSsalarié2'!$B$8,'1C TSsalarié2'!$N$48)</f>
        <v>0</v>
      </c>
      <c r="AG58" s="72">
        <f>IF($C58='1C TSsalarié2'!$B$8,'1C TSsalarié2'!$N$49)</f>
        <v>0</v>
      </c>
      <c r="AH58" s="72">
        <f>IF($C58='1C TSsalarié2'!$B$8,'1C TSsalarié2'!$N$50)</f>
        <v>0</v>
      </c>
      <c r="AI58" s="72">
        <f>IF($C58='1C TSsalarié2'!$B$8,'1C TSsalarié2'!$N$51)</f>
        <v>0</v>
      </c>
      <c r="AJ58" s="72">
        <f>IF($C58='1C TSsalarié2'!$B$8,'1C TSsalarié2'!$N$52)</f>
        <v>0</v>
      </c>
      <c r="AK58" s="72">
        <f>'1C TSsalarié2'!N$53</f>
        <v>0</v>
      </c>
      <c r="AL58" s="72">
        <f t="shared" si="9"/>
        <v>0</v>
      </c>
      <c r="AM58" s="825">
        <f t="shared" si="10"/>
        <v>0</v>
      </c>
      <c r="AN58" s="825">
        <f t="shared" si="11"/>
        <v>0</v>
      </c>
      <c r="AO58" s="296">
        <f t="shared" si="15"/>
        <v>0</v>
      </c>
      <c r="AP58" s="59">
        <f t="shared" si="16"/>
        <v>0</v>
      </c>
      <c r="AQ58" s="583">
        <f t="shared" si="13"/>
        <v>0</v>
      </c>
      <c r="AR58" s="579"/>
      <c r="AS58" s="102"/>
      <c r="AT58" s="27"/>
      <c r="AU58" s="592"/>
      <c r="AV58" s="824"/>
      <c r="AW58" s="824"/>
      <c r="AX58" s="824"/>
      <c r="AY58" s="824"/>
      <c r="AZ58" s="824"/>
    </row>
    <row r="59" spans="1:55" ht="12.75" customHeight="1">
      <c r="A59" s="309"/>
      <c r="B59" s="338"/>
      <c r="C59" s="22" t="str">
        <f>IF('1C TSsalarié2'!O$11&lt;&gt;"",'1C TSsalarié2'!$B$8,"")</f>
        <v/>
      </c>
      <c r="D59" s="666" t="str">
        <f>IF(E59="","",DATEDIF('1C TSsalarié2'!$B$10,E59,"y"))</f>
        <v/>
      </c>
      <c r="E59" s="93" t="str">
        <f>IF(AND('1C TSsalarié2'!O$11&lt;&gt;"",C59='1C TSsalarié2'!$B$8),'1C TSsalarié2'!$O$16,"")</f>
        <v/>
      </c>
      <c r="F59" s="316"/>
      <c r="G59" s="317"/>
      <c r="H59" s="983"/>
      <c r="I59" s="984"/>
      <c r="J59" s="985"/>
      <c r="K59" s="638">
        <f t="shared" si="4"/>
        <v>0</v>
      </c>
      <c r="L59" s="301">
        <f>IF(AND($K$2="Pôle",C59='1C TSsalarié2'!$B$8),'1C TSsalarié2'!O$17+'1C TSsalarié2'!O$18+'1C TSsalarié2'!O$19+'1C TSsalarié2'!O$20+'1C TSsalarié2'!O$24,'1C TSsalarié2'!O$17+'1C TSsalarié2'!O$18+'1C TSsalarié2'!O$19+'1C TSsalarié2'!O$20+'1C TSsalarié2'!O$21+'1C TSsalarié2'!O$22+'1C TSsalarié2'!O$23+'1C TSsalarié2'!O$24)</f>
        <v>0</v>
      </c>
      <c r="M59" s="301">
        <f>IF(AND($K$2="Pôle",C59='1C TSsalarié2'!$B$8),'1C TSsalarié2'!O$21+'1C TSsalarié2'!O$22+'1C TSsalarié2'!O$23,0)</f>
        <v>0</v>
      </c>
      <c r="N59" s="302">
        <f t="shared" si="17"/>
        <v>0</v>
      </c>
      <c r="O59" s="292">
        <f>IF($C59='1C TSsalarié2'!$B$8,'1C TSsalarié2'!O$31)</f>
        <v>0</v>
      </c>
      <c r="P59" s="72">
        <f>IF($C59='1C TSsalarié2'!$B$8,'1C TSsalarié2'!$O$32)</f>
        <v>0</v>
      </c>
      <c r="Q59" s="72">
        <f>IF($C59='1C TSsalarié2'!$B$8,'1C TSsalarié2'!$O$33)</f>
        <v>0</v>
      </c>
      <c r="R59" s="72">
        <f>IF($C59='1C TSsalarié2'!$B$8,'1C TSsalarié2'!$O$34)</f>
        <v>0</v>
      </c>
      <c r="S59" s="72">
        <f>IF($C59='1C TSsalarié2'!$B$8,'1C TSsalarié2'!$O$35)</f>
        <v>0</v>
      </c>
      <c r="T59" s="72">
        <f>IF($C59='1C TSsalarié2'!$B$8,'1C TSsalarié2'!$O$36)</f>
        <v>0</v>
      </c>
      <c r="U59" s="72">
        <f>IF($C59='1C TSsalarié2'!$B$8,'1C TSsalarié2'!$O$37)</f>
        <v>0</v>
      </c>
      <c r="V59" s="72">
        <f>IF($C59='1C TSsalarié2'!$B$8,'1C TSsalarié2'!$O$38)</f>
        <v>0</v>
      </c>
      <c r="W59" s="72">
        <f>IF($C59='1C TSsalarié2'!$B$8,'1C TSsalarié2'!$O$39)</f>
        <v>0</v>
      </c>
      <c r="X59" s="72">
        <f>IF($C59='1C TSsalarié2'!$B$8,'1C TSsalarié2'!$O$40)</f>
        <v>0</v>
      </c>
      <c r="Y59" s="72">
        <f>IF($C59='1C TSsalarié2'!$B$8,'1C TSsalarié2'!$O$41)</f>
        <v>0</v>
      </c>
      <c r="Z59" s="72">
        <f>IF($C59='1C TSsalarié2'!$B$8,'1C TSsalarié2'!$O$42)</f>
        <v>0</v>
      </c>
      <c r="AA59" s="72">
        <f>IF($C59='1C TSsalarié2'!$B$8,'1C TSsalarié2'!$O$43)</f>
        <v>0</v>
      </c>
      <c r="AB59" s="72">
        <f>IF($C59='1C TSsalarié2'!$B$8,'1C TSsalarié2'!$O$44)</f>
        <v>0</v>
      </c>
      <c r="AC59" s="72">
        <f>IF($C59='1C TSsalarié2'!$B$8,'1C TSsalarié2'!$O$45)</f>
        <v>0</v>
      </c>
      <c r="AD59" s="72">
        <f>IF($C59='1C TSsalarié2'!$B$8,'1C TSsalarié2'!$O$46)</f>
        <v>0</v>
      </c>
      <c r="AE59" s="72">
        <f>IF($C59='1C TSsalarié2'!$B$8,'1C TSsalarié2'!$O$47)</f>
        <v>0</v>
      </c>
      <c r="AF59" s="72">
        <f>IF($C59='1C TSsalarié2'!$B$8,'1C TSsalarié2'!$O$48)</f>
        <v>0</v>
      </c>
      <c r="AG59" s="72">
        <f>IF($C59='1C TSsalarié2'!$B$8,'1C TSsalarié2'!$O$49)</f>
        <v>0</v>
      </c>
      <c r="AH59" s="72">
        <f>IF($C59='1C TSsalarié2'!$B$8,'1C TSsalarié2'!$O$50)</f>
        <v>0</v>
      </c>
      <c r="AI59" s="72">
        <f>IF($C59='1C TSsalarié2'!$B$8,'1C TSsalarié2'!$O$51)</f>
        <v>0</v>
      </c>
      <c r="AJ59" s="72">
        <f>IF($C59='1C TSsalarié2'!$B$8,'1C TSsalarié2'!$O$52)</f>
        <v>0</v>
      </c>
      <c r="AK59" s="72">
        <f>'1C TSsalarié2'!O$53</f>
        <v>0</v>
      </c>
      <c r="AL59" s="72">
        <f t="shared" ref="AL59:AL82" si="18">N59+AK59</f>
        <v>0</v>
      </c>
      <c r="AM59" s="825">
        <f t="shared" ref="AM59:AM82" si="19">IF(L59=0,0,($F59-$G59)*$K59*L59)</f>
        <v>0</v>
      </c>
      <c r="AN59" s="825">
        <f t="shared" ref="AN59:AN82" si="20">IF(M59=0,0,($F59-$G59)*$K59*M59*50%)</f>
        <v>0</v>
      </c>
      <c r="AO59" s="296">
        <f t="shared" si="15"/>
        <v>0</v>
      </c>
      <c r="AP59" s="575">
        <f>IF(L59=0,0,AM59-AR59)</f>
        <v>0</v>
      </c>
      <c r="AQ59" s="584">
        <f t="shared" ref="AQ59:AQ82" si="21">IF(M59=0,0,AN59-AS59)</f>
        <v>0</v>
      </c>
      <c r="AR59" s="580"/>
      <c r="AS59" s="208"/>
      <c r="AT59" s="209"/>
      <c r="AU59" s="591"/>
    </row>
    <row r="60" spans="1:55">
      <c r="A60" s="309"/>
      <c r="B60" s="338"/>
      <c r="C60" s="22" t="str">
        <f>IF('1C TSsalarié2'!P$11&lt;&gt;"",'1C TSsalarié2'!$B$8,"")</f>
        <v/>
      </c>
      <c r="D60" s="666" t="str">
        <f>IF(E60="","",DATEDIF('1C TSsalarié2'!$B$10,E60,"y"))</f>
        <v/>
      </c>
      <c r="E60" s="93" t="str">
        <f>IF(AND('1C TSsalarié2'!P$11&lt;&gt;"",C60='1C TSsalarié2'!$B$8),'1C TSsalarié2'!$P$16,"")</f>
        <v/>
      </c>
      <c r="F60" s="312"/>
      <c r="G60" s="313"/>
      <c r="H60" s="977"/>
      <c r="I60" s="978"/>
      <c r="J60" s="979"/>
      <c r="K60" s="638">
        <f t="shared" si="4"/>
        <v>0</v>
      </c>
      <c r="L60" s="301">
        <f>IF(AND($K$2="Pôle",C60='1C TSsalarié2'!$B$8),'1C TSsalarié2'!P$17+'1C TSsalarié2'!P$18+'1C TSsalarié2'!P$19+'1C TSsalarié2'!P$20+'1C TSsalarié2'!P$24,'1C TSsalarié2'!P$17+'1C TSsalarié2'!P$18+'1C TSsalarié2'!P$19+'1C TSsalarié2'!P$20+'1C TSsalarié2'!P$21+'1C TSsalarié2'!P$22+'1C TSsalarié2'!P$23+'1C TSsalarié2'!P$24)</f>
        <v>0</v>
      </c>
      <c r="M60" s="301">
        <f>IF(AND($K$2="Pôle",C60='1C TSsalarié2'!$B$8),'1C TSsalarié2'!P$21+'1C TSsalarié2'!P$22+'1C TSsalarié2'!P$23,0)</f>
        <v>0</v>
      </c>
      <c r="N60" s="302">
        <f t="shared" si="17"/>
        <v>0</v>
      </c>
      <c r="O60" s="292">
        <f>IF($C60='1C TSsalarié2'!$B$8,'1C TSsalarié2'!P$31)</f>
        <v>0</v>
      </c>
      <c r="P60" s="72">
        <f>IF($C60='1C TSsalarié2'!$B$8,'1C TSsalarié2'!$P$32)</f>
        <v>0</v>
      </c>
      <c r="Q60" s="72">
        <f>IF($C60='1C TSsalarié2'!$B$8,'1C TSsalarié2'!$P$33)</f>
        <v>0</v>
      </c>
      <c r="R60" s="72">
        <f>IF($C60='1C TSsalarié2'!$B$8,'1C TSsalarié2'!$P$34)</f>
        <v>0</v>
      </c>
      <c r="S60" s="72">
        <f>IF($C60='1C TSsalarié2'!$B$8,'1C TSsalarié2'!$P$35)</f>
        <v>0</v>
      </c>
      <c r="T60" s="72">
        <f>IF($C60='1C TSsalarié2'!$B$8,'1C TSsalarié2'!$P$36)</f>
        <v>0</v>
      </c>
      <c r="U60" s="72">
        <f>IF($C60='1C TSsalarié2'!$B$8,'1C TSsalarié2'!$P$37)</f>
        <v>0</v>
      </c>
      <c r="V60" s="72">
        <f>IF($C60='1C TSsalarié2'!$B$8,'1C TSsalarié2'!$P$38)</f>
        <v>0</v>
      </c>
      <c r="W60" s="72">
        <f>IF($C60='1C TSsalarié2'!$B$8,'1C TSsalarié2'!$P$39)</f>
        <v>0</v>
      </c>
      <c r="X60" s="72">
        <f>IF($C60='1C TSsalarié2'!$B$8,'1C TSsalarié2'!$P$40)</f>
        <v>0</v>
      </c>
      <c r="Y60" s="72">
        <f>IF($C60='1C TSsalarié2'!$B$8,'1C TSsalarié2'!$P$41)</f>
        <v>0</v>
      </c>
      <c r="Z60" s="72">
        <f>IF($C60='1C TSsalarié2'!$B$8,'1C TSsalarié2'!$P$42)</f>
        <v>0</v>
      </c>
      <c r="AA60" s="72">
        <f>IF($C60='1C TSsalarié2'!$B$8,'1C TSsalarié2'!$P$43)</f>
        <v>0</v>
      </c>
      <c r="AB60" s="72">
        <f>IF($C60='1C TSsalarié2'!$B$8,'1C TSsalarié2'!$P$44)</f>
        <v>0</v>
      </c>
      <c r="AC60" s="72">
        <f>IF($C60='1C TSsalarié2'!$B$8,'1C TSsalarié2'!$P$45)</f>
        <v>0</v>
      </c>
      <c r="AD60" s="72">
        <f>IF($C60='1C TSsalarié2'!$B$8,'1C TSsalarié2'!$P$46)</f>
        <v>0</v>
      </c>
      <c r="AE60" s="72">
        <f>IF($C60='1C TSsalarié2'!$B$8,'1C TSsalarié2'!$P$47)</f>
        <v>0</v>
      </c>
      <c r="AF60" s="72">
        <f>IF($C60='1C TSsalarié2'!$B$8,'1C TSsalarié2'!$P$48)</f>
        <v>0</v>
      </c>
      <c r="AG60" s="72">
        <f>IF($C60='1C TSsalarié2'!$B$8,'1C TSsalarié2'!$P$49)</f>
        <v>0</v>
      </c>
      <c r="AH60" s="72">
        <f>IF($C60='1C TSsalarié2'!$B$8,'1C TSsalarié2'!$P$50)</f>
        <v>0</v>
      </c>
      <c r="AI60" s="72">
        <f>IF($C60='1C TSsalarié2'!$B$8,'1C TSsalarié2'!$P$51)</f>
        <v>0</v>
      </c>
      <c r="AJ60" s="72">
        <f>IF($C60='1C TSsalarié2'!$B$8,'1C TSsalarié2'!$P$52)</f>
        <v>0</v>
      </c>
      <c r="AK60" s="72">
        <f>'1C TSsalarié2'!P$53</f>
        <v>0</v>
      </c>
      <c r="AL60" s="72">
        <f t="shared" si="18"/>
        <v>0</v>
      </c>
      <c r="AM60" s="825">
        <f t="shared" si="19"/>
        <v>0</v>
      </c>
      <c r="AN60" s="825">
        <f t="shared" si="20"/>
        <v>0</v>
      </c>
      <c r="AO60" s="296">
        <f t="shared" si="15"/>
        <v>0</v>
      </c>
      <c r="AP60" s="575">
        <f t="shared" ref="AP60:AP70" si="22">IF(L60=0,0,AM60-AR60)</f>
        <v>0</v>
      </c>
      <c r="AQ60" s="583">
        <f t="shared" si="21"/>
        <v>0</v>
      </c>
      <c r="AR60" s="579"/>
      <c r="AS60" s="102"/>
      <c r="AT60" s="27"/>
      <c r="AU60" s="592"/>
    </row>
    <row r="61" spans="1:55">
      <c r="A61" s="309"/>
      <c r="B61" s="338"/>
      <c r="C61" s="22" t="str">
        <f>IF('1C TSsalarié2'!Q$11&lt;&gt;"",'1C TSsalarié2'!$B$8,"")</f>
        <v/>
      </c>
      <c r="D61" s="666" t="str">
        <f>IF(E61="","",DATEDIF('1C TSsalarié2'!$B$10,E61,"y"))</f>
        <v/>
      </c>
      <c r="E61" s="93" t="str">
        <f>IF(AND('1C TSsalarié2'!Q$11&lt;&gt;"",C61='1C TSsalarié2'!$B$8),'1C TSsalarié2'!$Q$16,"")</f>
        <v/>
      </c>
      <c r="F61" s="312"/>
      <c r="G61" s="313"/>
      <c r="H61" s="977"/>
      <c r="I61" s="978"/>
      <c r="J61" s="979"/>
      <c r="K61" s="638">
        <f t="shared" si="4"/>
        <v>0</v>
      </c>
      <c r="L61" s="301">
        <f>IF(AND($K$2="Pôle",C61='1C TSsalarié2'!$B$8),'1C TSsalarié2'!Q$17+'1C TSsalarié2'!Q$18+'1C TSsalarié2'!Q$19+'1C TSsalarié2'!Q$20+'1C TSsalarié2'!Q$24,'1C TSsalarié2'!Q$17+'1C TSsalarié2'!Q$18+'1C TSsalarié2'!Q$19+'1C TSsalarié2'!Q$20+'1C TSsalarié2'!Q$21+'1C TSsalarié2'!Q$22+'1C TSsalarié2'!Q$23+'1C TSsalarié2'!Q$24)</f>
        <v>0</v>
      </c>
      <c r="M61" s="301">
        <f>IF(AND($K$2="Pôle",C61='1C TSsalarié2'!$B$8),'1C TSsalarié2'!Q$21+'1C TSsalarié2'!Q$22+'1C TSsalarié2'!Q$23,0)</f>
        <v>0</v>
      </c>
      <c r="N61" s="302">
        <f t="shared" si="17"/>
        <v>0</v>
      </c>
      <c r="O61" s="292">
        <f>IF($C61='1C TSsalarié2'!$B$8,'1C TSsalarié2'!Q$31)</f>
        <v>0</v>
      </c>
      <c r="P61" s="72">
        <f>IF($C61='1C TSsalarié2'!$B$8,'1C TSsalarié2'!$Q$32)</f>
        <v>0</v>
      </c>
      <c r="Q61" s="72">
        <f>IF($C61='1C TSsalarié2'!$B$8,'1C TSsalarié2'!$Q$33)</f>
        <v>0</v>
      </c>
      <c r="R61" s="72">
        <f>IF($C61='1C TSsalarié2'!$B$8,'1C TSsalarié2'!$Q$34)</f>
        <v>0</v>
      </c>
      <c r="S61" s="72">
        <f>IF($C61='1C TSsalarié2'!$B$8,'1C TSsalarié2'!$Q$35)</f>
        <v>0</v>
      </c>
      <c r="T61" s="72">
        <f>IF($C61='1C TSsalarié2'!$B$8,'1C TSsalarié2'!$Q$36)</f>
        <v>0</v>
      </c>
      <c r="U61" s="72">
        <f>IF($C61='1C TSsalarié2'!$B$8,'1C TSsalarié2'!$Q$37)</f>
        <v>0</v>
      </c>
      <c r="V61" s="72">
        <f>IF($C61='1C TSsalarié2'!$B$8,'1C TSsalarié2'!$Q$38)</f>
        <v>0</v>
      </c>
      <c r="W61" s="72">
        <f>IF($C61='1C TSsalarié2'!$B$8,'1C TSsalarié2'!$Q$39)</f>
        <v>0</v>
      </c>
      <c r="X61" s="72">
        <f>IF($C61='1C TSsalarié2'!$B$8,'1C TSsalarié2'!$Q$40)</f>
        <v>0</v>
      </c>
      <c r="Y61" s="72">
        <f>IF($C61='1C TSsalarié2'!$B$8,'1C TSsalarié2'!$Q$41)</f>
        <v>0</v>
      </c>
      <c r="Z61" s="72">
        <f>IF($C61='1C TSsalarié2'!$B$8,'1C TSsalarié2'!$Q$42)</f>
        <v>0</v>
      </c>
      <c r="AA61" s="72">
        <f>IF($C61='1C TSsalarié2'!$B$8,'1C TSsalarié2'!$Q$43)</f>
        <v>0</v>
      </c>
      <c r="AB61" s="72">
        <f>IF($C61='1C TSsalarié2'!$B$8,'1C TSsalarié2'!$Q$44)</f>
        <v>0</v>
      </c>
      <c r="AC61" s="72">
        <f>IF($C61='1C TSsalarié2'!$B$8,'1C TSsalarié2'!$Q$45)</f>
        <v>0</v>
      </c>
      <c r="AD61" s="72">
        <f>IF($C61='1C TSsalarié2'!$B$8,'1C TSsalarié2'!$Q$46)</f>
        <v>0</v>
      </c>
      <c r="AE61" s="72">
        <f>IF($C61='1C TSsalarié2'!$B$8,'1C TSsalarié2'!$Q$47)</f>
        <v>0</v>
      </c>
      <c r="AF61" s="72">
        <f>IF($C61='1C TSsalarié2'!$B$8,'1C TSsalarié2'!$Q$48)</f>
        <v>0</v>
      </c>
      <c r="AG61" s="72">
        <f>IF($C61='1C TSsalarié2'!$B$8,'1C TSsalarié2'!$Q$49)</f>
        <v>0</v>
      </c>
      <c r="AH61" s="72">
        <f>IF($C61='1C TSsalarié2'!$B$8,'1C TSsalarié2'!$Q$50)</f>
        <v>0</v>
      </c>
      <c r="AI61" s="72">
        <f>IF($C61='1C TSsalarié2'!$B$8,'1C TSsalarié2'!$Q$51)</f>
        <v>0</v>
      </c>
      <c r="AJ61" s="72">
        <f>IF($C61='1C TSsalarié2'!$B$8,'1C TSsalarié2'!$Q$52)</f>
        <v>0</v>
      </c>
      <c r="AK61" s="72">
        <f>'1C TSsalarié2'!Q$53</f>
        <v>0</v>
      </c>
      <c r="AL61" s="72">
        <f t="shared" si="18"/>
        <v>0</v>
      </c>
      <c r="AM61" s="825">
        <f t="shared" si="19"/>
        <v>0</v>
      </c>
      <c r="AN61" s="825">
        <f t="shared" si="20"/>
        <v>0</v>
      </c>
      <c r="AO61" s="296">
        <f t="shared" si="15"/>
        <v>0</v>
      </c>
      <c r="AP61" s="575">
        <f t="shared" si="22"/>
        <v>0</v>
      </c>
      <c r="AQ61" s="583">
        <f t="shared" si="21"/>
        <v>0</v>
      </c>
      <c r="AR61" s="579"/>
      <c r="AS61" s="102"/>
      <c r="AT61" s="27"/>
      <c r="AU61" s="592"/>
    </row>
    <row r="62" spans="1:55">
      <c r="A62" s="309"/>
      <c r="B62" s="338"/>
      <c r="C62" s="22" t="str">
        <f>IF('1C TSsalarié2'!R$11&lt;&gt;"",'1C TSsalarié2'!$B$8,"")</f>
        <v/>
      </c>
      <c r="D62" s="666" t="str">
        <f>IF(E62="","",DATEDIF('1C TSsalarié2'!$B$10,E62,"y"))</f>
        <v/>
      </c>
      <c r="E62" s="93" t="str">
        <f>IF(AND('1C TSsalarié2'!R$11&lt;&gt;"",C62='1C TSsalarié2'!$B$8),'1C TSsalarié2'!$R$16,"")</f>
        <v/>
      </c>
      <c r="F62" s="312"/>
      <c r="G62" s="313"/>
      <c r="H62" s="977"/>
      <c r="I62" s="978"/>
      <c r="J62" s="979"/>
      <c r="K62" s="638">
        <f t="shared" si="4"/>
        <v>0</v>
      </c>
      <c r="L62" s="301">
        <f>IF(AND($K$2="Pôle",C62='1C TSsalarié2'!$B$8),'1C TSsalarié2'!R$17+'1C TSsalarié2'!R$18+'1C TSsalarié2'!R$19+'1C TSsalarié2'!R$20+'1C TSsalarié2'!R$24,'1C TSsalarié2'!R$17+'1C TSsalarié2'!R$18+'1C TSsalarié2'!R$19+'1C TSsalarié2'!R$20+'1C TSsalarié2'!R$21+'1C TSsalarié2'!R$22+'1C TSsalarié2'!R$23+'1C TSsalarié2'!R$24)</f>
        <v>0</v>
      </c>
      <c r="M62" s="301">
        <f>IF(AND($K$2="Pôle",C62='1C TSsalarié2'!$B$8),'1C TSsalarié2'!R$21+'1C TSsalarié2'!R$22+'1C TSsalarié2'!R$23,0)</f>
        <v>0</v>
      </c>
      <c r="N62" s="302">
        <f t="shared" si="17"/>
        <v>0</v>
      </c>
      <c r="O62" s="292">
        <f>IF($C62='1C TSsalarié2'!$B$8,'1C TSsalarié2'!R$31)</f>
        <v>0</v>
      </c>
      <c r="P62" s="72">
        <f>IF($C62='1C TSsalarié2'!$B$8,'1C TSsalarié2'!$R$32)</f>
        <v>0</v>
      </c>
      <c r="Q62" s="72">
        <f>IF($C62='1C TSsalarié2'!$B$8,'1C TSsalarié2'!$R$33)</f>
        <v>0</v>
      </c>
      <c r="R62" s="72">
        <f>IF($C62='1C TSsalarié2'!$B$8,'1C TSsalarié2'!$R$34)</f>
        <v>0</v>
      </c>
      <c r="S62" s="72">
        <f>IF($C62='1C TSsalarié2'!$B$8,'1C TSsalarié2'!$R$35)</f>
        <v>0</v>
      </c>
      <c r="T62" s="72">
        <f>IF($C62='1C TSsalarié2'!$B$8,'1C TSsalarié2'!$R$36)</f>
        <v>0</v>
      </c>
      <c r="U62" s="72">
        <f>IF($C62='1C TSsalarié2'!$B$8,'1C TSsalarié2'!$R$37)</f>
        <v>0</v>
      </c>
      <c r="V62" s="72">
        <f>IF($C62='1C TSsalarié2'!$B$8,'1C TSsalarié2'!$R$38)</f>
        <v>0</v>
      </c>
      <c r="W62" s="72">
        <f>IF($C62='1C TSsalarié2'!$B$8,'1C TSsalarié2'!$R$39)</f>
        <v>0</v>
      </c>
      <c r="X62" s="72">
        <f>IF($C62='1C TSsalarié2'!$B$8,'1C TSsalarié2'!$R$40)</f>
        <v>0</v>
      </c>
      <c r="Y62" s="72">
        <f>IF($C62='1C TSsalarié2'!$B$8,'1C TSsalarié2'!$R$41)</f>
        <v>0</v>
      </c>
      <c r="Z62" s="72">
        <f>IF($C62='1C TSsalarié2'!$B$8,'1C TSsalarié2'!$R$42)</f>
        <v>0</v>
      </c>
      <c r="AA62" s="72">
        <f>IF($C62='1C TSsalarié2'!$B$8,'1C TSsalarié2'!$R$43)</f>
        <v>0</v>
      </c>
      <c r="AB62" s="72">
        <f>IF($C62='1C TSsalarié2'!$B$8,'1C TSsalarié2'!$R$44)</f>
        <v>0</v>
      </c>
      <c r="AC62" s="72">
        <f>IF($C62='1C TSsalarié2'!$B$8,'1C TSsalarié2'!$R$45)</f>
        <v>0</v>
      </c>
      <c r="AD62" s="72">
        <f>IF($C62='1C TSsalarié2'!$B$8,'1C TSsalarié2'!$R$46)</f>
        <v>0</v>
      </c>
      <c r="AE62" s="72">
        <f>IF($C62='1C TSsalarié2'!$B$8,'1C TSsalarié2'!$R$47)</f>
        <v>0</v>
      </c>
      <c r="AF62" s="72">
        <f>IF($C62='1C TSsalarié2'!$B$8,'1C TSsalarié2'!$R$48)</f>
        <v>0</v>
      </c>
      <c r="AG62" s="72">
        <f>IF($C62='1C TSsalarié2'!$B$8,'1C TSsalarié2'!$R$49)</f>
        <v>0</v>
      </c>
      <c r="AH62" s="72">
        <f>IF($C62='1C TSsalarié2'!$B$8,'1C TSsalarié2'!$R$50)</f>
        <v>0</v>
      </c>
      <c r="AI62" s="72">
        <f>IF($C62='1C TSsalarié2'!$B$8,'1C TSsalarié2'!$R$51)</f>
        <v>0</v>
      </c>
      <c r="AJ62" s="72">
        <f>IF($C62='1C TSsalarié2'!$B$8,'1C TSsalarié2'!$R$52)</f>
        <v>0</v>
      </c>
      <c r="AK62" s="72">
        <f>'1C TSsalarié2'!R$53</f>
        <v>0</v>
      </c>
      <c r="AL62" s="72">
        <f t="shared" si="18"/>
        <v>0</v>
      </c>
      <c r="AM62" s="825">
        <f t="shared" si="19"/>
        <v>0</v>
      </c>
      <c r="AN62" s="825">
        <f t="shared" si="20"/>
        <v>0</v>
      </c>
      <c r="AO62" s="296">
        <f t="shared" si="15"/>
        <v>0</v>
      </c>
      <c r="AP62" s="575">
        <f t="shared" si="22"/>
        <v>0</v>
      </c>
      <c r="AQ62" s="583">
        <f t="shared" si="21"/>
        <v>0</v>
      </c>
      <c r="AR62" s="579"/>
      <c r="AS62" s="102"/>
      <c r="AT62" s="27"/>
      <c r="AU62" s="592"/>
    </row>
    <row r="63" spans="1:55">
      <c r="A63" s="309"/>
      <c r="B63" s="338"/>
      <c r="C63" s="22" t="str">
        <f>IF('1C TSsalarié2'!S$11&lt;&gt;"",'1C TSsalarié2'!$B$8,"")</f>
        <v/>
      </c>
      <c r="D63" s="666" t="str">
        <f>IF(E63="","",DATEDIF('1C TSsalarié2'!$B$10,E63,"y"))</f>
        <v/>
      </c>
      <c r="E63" s="93" t="str">
        <f>IF(AND('1C TSsalarié2'!S$11&lt;&gt;"",C63='1C TSsalarié2'!$B$8),'1C TSsalarié2'!$S$16,"")</f>
        <v/>
      </c>
      <c r="F63" s="312"/>
      <c r="G63" s="313"/>
      <c r="H63" s="977"/>
      <c r="I63" s="978"/>
      <c r="J63" s="979"/>
      <c r="K63" s="638">
        <f t="shared" si="4"/>
        <v>0</v>
      </c>
      <c r="L63" s="301">
        <f>IF(AND($K$2="Pôle",C63='1C TSsalarié2'!$B$8),'1C TSsalarié2'!S$17+'1C TSsalarié2'!S$18+'1C TSsalarié2'!S$19+'1C TSsalarié2'!S$20+'1C TSsalarié2'!S$24,'1C TSsalarié2'!S$17+'1C TSsalarié2'!S$18+'1C TSsalarié2'!S$19+'1C TSsalarié2'!S$20+'1C TSsalarié2'!S$21+'1C TSsalarié2'!S$22+'1C TSsalarié2'!S$23+'1C TSsalarié2'!S$24)</f>
        <v>0</v>
      </c>
      <c r="M63" s="301">
        <f>IF(AND($K$2="Pôle",C63='1C TSsalarié2'!$B$8),'1C TSsalarié2'!S$21+'1C TSsalarié2'!S$22+'1C TSsalarié2'!S$23,0)</f>
        <v>0</v>
      </c>
      <c r="N63" s="302">
        <f t="shared" si="17"/>
        <v>0</v>
      </c>
      <c r="O63" s="292">
        <f>IF($C63='1C TSsalarié2'!$B$8,'1C TSsalarié2'!S$31)</f>
        <v>0</v>
      </c>
      <c r="P63" s="72">
        <f>IF($C63='1C TSsalarié2'!$B$8,'1C TSsalarié2'!$S$32)</f>
        <v>0</v>
      </c>
      <c r="Q63" s="72">
        <f>IF($C63='1C TSsalarié2'!$B$8,'1C TSsalarié2'!$S$33)</f>
        <v>0</v>
      </c>
      <c r="R63" s="72">
        <f>IF($C63='1C TSsalarié2'!$B$8,'1C TSsalarié2'!$S$34)</f>
        <v>0</v>
      </c>
      <c r="S63" s="72">
        <f>IF($C63='1C TSsalarié2'!$B$8,'1C TSsalarié2'!$S$35)</f>
        <v>0</v>
      </c>
      <c r="T63" s="72">
        <f>IF($C63='1C TSsalarié2'!$B$8,'1C TSsalarié2'!$S$36)</f>
        <v>0</v>
      </c>
      <c r="U63" s="72">
        <f>IF($C63='1C TSsalarié2'!$B$8,'1C TSsalarié2'!$S$37)</f>
        <v>0</v>
      </c>
      <c r="V63" s="72">
        <f>IF($C63='1C TSsalarié2'!$B$8,'1C TSsalarié2'!$S$38)</f>
        <v>0</v>
      </c>
      <c r="W63" s="72">
        <f>IF($C63='1C TSsalarié2'!$B$8,'1C TSsalarié2'!$S$39)</f>
        <v>0</v>
      </c>
      <c r="X63" s="72">
        <f>IF($C63='1C TSsalarié2'!$B$8,'1C TSsalarié2'!$S$40)</f>
        <v>0</v>
      </c>
      <c r="Y63" s="72">
        <f>IF($C63='1C TSsalarié2'!$B$8,'1C TSsalarié2'!$S$41)</f>
        <v>0</v>
      </c>
      <c r="Z63" s="72">
        <f>IF($C63='1C TSsalarié2'!$B$8,'1C TSsalarié2'!$S$42)</f>
        <v>0</v>
      </c>
      <c r="AA63" s="72">
        <f>IF($C63='1C TSsalarié2'!$B$8,'1C TSsalarié2'!$S$43)</f>
        <v>0</v>
      </c>
      <c r="AB63" s="72">
        <f>IF($C63='1C TSsalarié2'!$B$8,'1C TSsalarié2'!$S$44)</f>
        <v>0</v>
      </c>
      <c r="AC63" s="72">
        <f>IF($C63='1C TSsalarié2'!$B$8,'1C TSsalarié2'!$S$45)</f>
        <v>0</v>
      </c>
      <c r="AD63" s="72">
        <f>IF($C63='1C TSsalarié2'!$B$8,'1C TSsalarié2'!$S$46)</f>
        <v>0</v>
      </c>
      <c r="AE63" s="72">
        <f>IF($C63='1C TSsalarié2'!$B$8,'1C TSsalarié2'!$S$47)</f>
        <v>0</v>
      </c>
      <c r="AF63" s="72">
        <f>IF($C63='1C TSsalarié2'!$B$8,'1C TSsalarié2'!$S$48)</f>
        <v>0</v>
      </c>
      <c r="AG63" s="72">
        <f>IF($C63='1C TSsalarié2'!$B$8,'1C TSsalarié2'!$S$49)</f>
        <v>0</v>
      </c>
      <c r="AH63" s="72">
        <f>IF($C63='1C TSsalarié2'!$B$8,'1C TSsalarié2'!$S$50)</f>
        <v>0</v>
      </c>
      <c r="AI63" s="72">
        <f>IF($C63='1C TSsalarié2'!$B$8,'1C TSsalarié2'!$S$51)</f>
        <v>0</v>
      </c>
      <c r="AJ63" s="72">
        <f>IF($C63='1C TSsalarié2'!$B$8,'1C TSsalarié2'!$S$52)</f>
        <v>0</v>
      </c>
      <c r="AK63" s="72">
        <f>'1C TSsalarié2'!S$53</f>
        <v>0</v>
      </c>
      <c r="AL63" s="72">
        <f t="shared" si="18"/>
        <v>0</v>
      </c>
      <c r="AM63" s="825">
        <f t="shared" si="19"/>
        <v>0</v>
      </c>
      <c r="AN63" s="825">
        <f t="shared" si="20"/>
        <v>0</v>
      </c>
      <c r="AO63" s="296">
        <f t="shared" si="15"/>
        <v>0</v>
      </c>
      <c r="AP63" s="575">
        <f t="shared" si="22"/>
        <v>0</v>
      </c>
      <c r="AQ63" s="583">
        <f t="shared" si="21"/>
        <v>0</v>
      </c>
      <c r="AR63" s="579"/>
      <c r="AS63" s="102"/>
      <c r="AT63" s="27"/>
      <c r="AU63" s="592"/>
    </row>
    <row r="64" spans="1:55">
      <c r="A64" s="309"/>
      <c r="B64" s="338"/>
      <c r="C64" s="22" t="str">
        <f>IF('1C TSsalarié2'!T$11&lt;&gt;"",'1C TSsalarié2'!$B$8,"")</f>
        <v/>
      </c>
      <c r="D64" s="666" t="str">
        <f>IF(E64="","",DATEDIF('1C TSsalarié2'!$B$10,E64,"y"))</f>
        <v/>
      </c>
      <c r="E64" s="93" t="str">
        <f>IF(AND('1C TSsalarié2'!T$11&lt;&gt;"",C64='1C TSsalarié2'!$B$8),'1C TSsalarié2'!$T$16,"")</f>
        <v/>
      </c>
      <c r="F64" s="312"/>
      <c r="G64" s="313"/>
      <c r="H64" s="977"/>
      <c r="I64" s="978"/>
      <c r="J64" s="979"/>
      <c r="K64" s="638">
        <f t="shared" si="4"/>
        <v>0</v>
      </c>
      <c r="L64" s="301">
        <f>IF(AND($K$2="Pôle",C64='1C TSsalarié2'!$B$8),'1C TSsalarié2'!T$17+'1C TSsalarié2'!T$18+'1C TSsalarié2'!T$19+'1C TSsalarié2'!T$20+'1C TSsalarié2'!T$24,'1C TSsalarié2'!T$17+'1C TSsalarié2'!T$18+'1C TSsalarié2'!T$19+'1C TSsalarié2'!T$20+'1C TSsalarié2'!T$21+'1C TSsalarié2'!T$22+'1C TSsalarié2'!T$23+'1C TSsalarié2'!T$24)</f>
        <v>0</v>
      </c>
      <c r="M64" s="301">
        <f>IF(AND($K$2="Pôle",C64='1C TSsalarié2'!$B$8),'1C TSsalarié2'!T$21+'1C TSsalarié2'!T$22+'1C TSsalarié2'!T$23,0)</f>
        <v>0</v>
      </c>
      <c r="N64" s="302">
        <f t="shared" si="17"/>
        <v>0</v>
      </c>
      <c r="O64" s="292">
        <f>IF($C64='1C TSsalarié2'!$B$8,'1C TSsalarié2'!T$31)</f>
        <v>0</v>
      </c>
      <c r="P64" s="72">
        <f>IF($C64='1C TSsalarié2'!$B$8,'1C TSsalarié2'!$T$32)</f>
        <v>0</v>
      </c>
      <c r="Q64" s="72">
        <f>IF($C64='1C TSsalarié2'!$B$8,'1C TSsalarié2'!$T$33)</f>
        <v>0</v>
      </c>
      <c r="R64" s="72">
        <f>IF($C64='1C TSsalarié2'!$B$8,'1C TSsalarié2'!$T$34)</f>
        <v>0</v>
      </c>
      <c r="S64" s="72">
        <f>IF($C64='1C TSsalarié2'!$B$8,'1C TSsalarié2'!$T$35)</f>
        <v>0</v>
      </c>
      <c r="T64" s="72">
        <f>IF($C64='1C TSsalarié2'!$B$8,'1C TSsalarié2'!$T$36)</f>
        <v>0</v>
      </c>
      <c r="U64" s="72">
        <f>IF($C64='1C TSsalarié2'!$B$8,'1C TSsalarié2'!$T$37)</f>
        <v>0</v>
      </c>
      <c r="V64" s="72">
        <f>IF($C64='1C TSsalarié2'!$B$8,'1C TSsalarié2'!$T$38)</f>
        <v>0</v>
      </c>
      <c r="W64" s="72">
        <f>IF($C64='1C TSsalarié2'!$B$8,'1C TSsalarié2'!$T$39)</f>
        <v>0</v>
      </c>
      <c r="X64" s="72">
        <f>IF($C64='1C TSsalarié2'!$B$8,'1C TSsalarié2'!$T$40)</f>
        <v>0</v>
      </c>
      <c r="Y64" s="72">
        <f>IF($C64='1C TSsalarié2'!$B$8,'1C TSsalarié2'!$T$41)</f>
        <v>0</v>
      </c>
      <c r="Z64" s="72">
        <f>IF($C64='1C TSsalarié2'!$B$8,'1C TSsalarié2'!$T$42)</f>
        <v>0</v>
      </c>
      <c r="AA64" s="72">
        <f>IF($C64='1C TSsalarié2'!$B$8,'1C TSsalarié2'!$T$43)</f>
        <v>0</v>
      </c>
      <c r="AB64" s="72">
        <f>IF($C64='1C TSsalarié2'!$B$8,'1C TSsalarié2'!$T$44)</f>
        <v>0</v>
      </c>
      <c r="AC64" s="72">
        <f>IF($C64='1C TSsalarié2'!$B$8,'1C TSsalarié2'!$T$45)</f>
        <v>0</v>
      </c>
      <c r="AD64" s="72">
        <f>IF($C64='1C TSsalarié2'!$B$8,'1C TSsalarié2'!$T$46)</f>
        <v>0</v>
      </c>
      <c r="AE64" s="72">
        <f>IF($C64='1C TSsalarié2'!$B$8,'1C TSsalarié2'!$T$47)</f>
        <v>0</v>
      </c>
      <c r="AF64" s="72">
        <f>IF($C64='1C TSsalarié2'!$B$8,'1C TSsalarié2'!$T$48)</f>
        <v>0</v>
      </c>
      <c r="AG64" s="72">
        <f>IF($C64='1C TSsalarié2'!$B$8,'1C TSsalarié2'!$T$49)</f>
        <v>0</v>
      </c>
      <c r="AH64" s="72">
        <f>IF($C64='1C TSsalarié2'!$B$8,'1C TSsalarié2'!$T$50)</f>
        <v>0</v>
      </c>
      <c r="AI64" s="72">
        <f>IF($C64='1C TSsalarié2'!$B$8,'1C TSsalarié2'!$T$51)</f>
        <v>0</v>
      </c>
      <c r="AJ64" s="72">
        <f>IF($C64='1C TSsalarié2'!$B$8,'1C TSsalarié2'!$T$52)</f>
        <v>0</v>
      </c>
      <c r="AK64" s="72">
        <f>'1C TSsalarié2'!T$53</f>
        <v>0</v>
      </c>
      <c r="AL64" s="72">
        <f t="shared" si="18"/>
        <v>0</v>
      </c>
      <c r="AM64" s="825">
        <f t="shared" si="19"/>
        <v>0</v>
      </c>
      <c r="AN64" s="825">
        <f t="shared" si="20"/>
        <v>0</v>
      </c>
      <c r="AO64" s="296">
        <f t="shared" si="15"/>
        <v>0</v>
      </c>
      <c r="AP64" s="575">
        <f t="shared" si="22"/>
        <v>0</v>
      </c>
      <c r="AQ64" s="583">
        <f t="shared" si="21"/>
        <v>0</v>
      </c>
      <c r="AR64" s="579"/>
      <c r="AS64" s="102"/>
      <c r="AT64" s="27"/>
      <c r="AU64" s="592"/>
    </row>
    <row r="65" spans="1:55">
      <c r="A65" s="309"/>
      <c r="B65" s="338"/>
      <c r="C65" s="22" t="str">
        <f>IF('1C TSsalarié2'!U$11&lt;&gt;"",'1C TSsalarié2'!$B$8,"")</f>
        <v/>
      </c>
      <c r="D65" s="666" t="str">
        <f>IF(E65="","",DATEDIF('1C TSsalarié2'!$B$10,E65,"y"))</f>
        <v/>
      </c>
      <c r="E65" s="93" t="str">
        <f>IF(AND('1C TSsalarié2'!U$11&lt;&gt;"",C65='1C TSsalarié2'!$B$8),'1C TSsalarié2'!$U$16,"")</f>
        <v/>
      </c>
      <c r="F65" s="312"/>
      <c r="G65" s="313"/>
      <c r="H65" s="977"/>
      <c r="I65" s="978"/>
      <c r="J65" s="979"/>
      <c r="K65" s="638">
        <f t="shared" si="4"/>
        <v>0</v>
      </c>
      <c r="L65" s="301">
        <f>IF(AND($K$2="Pôle",C65='1C TSsalarié2'!$B$8),'1C TSsalarié2'!U$17+'1C TSsalarié2'!U$18+'1C TSsalarié2'!U$19+'1C TSsalarié2'!U$20+'1C TSsalarié2'!U$24,'1C TSsalarié2'!U$17+'1C TSsalarié2'!U$18+'1C TSsalarié2'!U$19+'1C TSsalarié2'!U$20+'1C TSsalarié2'!U$21+'1C TSsalarié2'!U$22+'1C TSsalarié2'!U$23+'1C TSsalarié2'!U$24)</f>
        <v>0</v>
      </c>
      <c r="M65" s="301">
        <f>IF(AND($K$2="Pôle",C65='1C TSsalarié2'!$B$8),'1C TSsalarié2'!U$21+'1C TSsalarié2'!U$22+'1C TSsalarié2'!U$23,0)</f>
        <v>0</v>
      </c>
      <c r="N65" s="302">
        <f t="shared" si="17"/>
        <v>0</v>
      </c>
      <c r="O65" s="292">
        <f>IF($C65='1C TSsalarié2'!$B$8,'1C TSsalarié2'!U$31)</f>
        <v>0</v>
      </c>
      <c r="P65" s="72">
        <f>IF($C65='1C TSsalarié2'!$B$8,'1C TSsalarié2'!$U$32)</f>
        <v>0</v>
      </c>
      <c r="Q65" s="72">
        <f>IF($C65='1C TSsalarié2'!$B$8,'1C TSsalarié2'!$U$33)</f>
        <v>0</v>
      </c>
      <c r="R65" s="72">
        <f>IF($C65='1C TSsalarié2'!$B$8,'1C TSsalarié2'!$U$34)</f>
        <v>0</v>
      </c>
      <c r="S65" s="72">
        <f>IF($C65='1C TSsalarié2'!$B$8,'1C TSsalarié2'!$U$35)</f>
        <v>0</v>
      </c>
      <c r="T65" s="72">
        <f>IF($C65='1C TSsalarié2'!$B$8,'1C TSsalarié2'!$U$36)</f>
        <v>0</v>
      </c>
      <c r="U65" s="72">
        <f>IF($C65='1C TSsalarié2'!$B$8,'1C TSsalarié2'!$U$37)</f>
        <v>0</v>
      </c>
      <c r="V65" s="72">
        <f>IF($C65='1C TSsalarié2'!$B$8,'1C TSsalarié2'!$U$38)</f>
        <v>0</v>
      </c>
      <c r="W65" s="72">
        <f>IF($C65='1C TSsalarié2'!$B$8,'1C TSsalarié2'!$U$39)</f>
        <v>0</v>
      </c>
      <c r="X65" s="72">
        <f>IF($C65='1C TSsalarié2'!$B$8,'1C TSsalarié2'!$U$40)</f>
        <v>0</v>
      </c>
      <c r="Y65" s="72">
        <f>IF($C65='1C TSsalarié2'!$B$8,'1C TSsalarié2'!$U$41)</f>
        <v>0</v>
      </c>
      <c r="Z65" s="72">
        <f>IF($C65='1C TSsalarié2'!$B$8,'1C TSsalarié2'!$U$42)</f>
        <v>0</v>
      </c>
      <c r="AA65" s="72">
        <f>IF($C65='1C TSsalarié2'!$B$8,'1C TSsalarié2'!$U$43)</f>
        <v>0</v>
      </c>
      <c r="AB65" s="72">
        <f>IF($C65='1C TSsalarié2'!$B$8,'1C TSsalarié2'!$U$44)</f>
        <v>0</v>
      </c>
      <c r="AC65" s="72">
        <f>IF($C65='1C TSsalarié2'!$B$8,'1C TSsalarié2'!$U$45)</f>
        <v>0</v>
      </c>
      <c r="AD65" s="72">
        <f>IF($C65='1C TSsalarié2'!$B$8,'1C TSsalarié2'!$U$46)</f>
        <v>0</v>
      </c>
      <c r="AE65" s="72">
        <f>IF($C65='1C TSsalarié2'!$B$8,'1C TSsalarié2'!$U$47)</f>
        <v>0</v>
      </c>
      <c r="AF65" s="72">
        <f>IF($C65='1C TSsalarié2'!$B$8,'1C TSsalarié2'!$U$48)</f>
        <v>0</v>
      </c>
      <c r="AG65" s="72">
        <f>IF($C65='1C TSsalarié2'!$B$8,'1C TSsalarié2'!$U$49)</f>
        <v>0</v>
      </c>
      <c r="AH65" s="72">
        <f>IF($C65='1C TSsalarié2'!$B$8,'1C TSsalarié2'!$U$50)</f>
        <v>0</v>
      </c>
      <c r="AI65" s="72">
        <f>IF($C65='1C TSsalarié2'!$B$8,'1C TSsalarié2'!$U$51)</f>
        <v>0</v>
      </c>
      <c r="AJ65" s="72">
        <f>IF($C65='1C TSsalarié2'!$B$8,'1C TSsalarié2'!$U$52)</f>
        <v>0</v>
      </c>
      <c r="AK65" s="72">
        <f>'1C TSsalarié2'!U$53</f>
        <v>0</v>
      </c>
      <c r="AL65" s="72">
        <f t="shared" si="18"/>
        <v>0</v>
      </c>
      <c r="AM65" s="825">
        <f t="shared" si="19"/>
        <v>0</v>
      </c>
      <c r="AN65" s="825">
        <f t="shared" si="20"/>
        <v>0</v>
      </c>
      <c r="AO65" s="296">
        <f t="shared" si="15"/>
        <v>0</v>
      </c>
      <c r="AP65" s="575">
        <f t="shared" si="22"/>
        <v>0</v>
      </c>
      <c r="AQ65" s="583">
        <f t="shared" si="21"/>
        <v>0</v>
      </c>
      <c r="AR65" s="579"/>
      <c r="AS65" s="102"/>
      <c r="AT65" s="27"/>
      <c r="AU65" s="592"/>
    </row>
    <row r="66" spans="1:55">
      <c r="A66" s="309"/>
      <c r="B66" s="338"/>
      <c r="C66" s="22" t="str">
        <f>IF('1C TSsalarié2'!V$11&lt;&gt;"",'1C TSsalarié2'!$B$8,"")</f>
        <v/>
      </c>
      <c r="D66" s="666" t="str">
        <f>IF(E66="","",DATEDIF('1C TSsalarié2'!$B$10,E66,"y"))</f>
        <v/>
      </c>
      <c r="E66" s="93" t="str">
        <f>IF(AND('1C TSsalarié2'!V$11&lt;&gt;"",C66='1C TSsalarié2'!$B$8),'1C TSsalarié2'!$V$16,"")</f>
        <v/>
      </c>
      <c r="F66" s="312"/>
      <c r="G66" s="313"/>
      <c r="H66" s="977"/>
      <c r="I66" s="978"/>
      <c r="J66" s="979"/>
      <c r="K66" s="638">
        <f t="shared" si="4"/>
        <v>0</v>
      </c>
      <c r="L66" s="301">
        <f>IF(AND($K$2="Pôle",C66='1C TSsalarié2'!$B$8),'1C TSsalarié2'!V$17+'1C TSsalarié2'!V$18+'1C TSsalarié2'!V$19+'1C TSsalarié2'!V$20+'1C TSsalarié2'!V$24,'1C TSsalarié2'!V$17+'1C TSsalarié2'!V$18+'1C TSsalarié2'!V$19+'1C TSsalarié2'!V$20+'1C TSsalarié2'!V$21+'1C TSsalarié2'!V$22+'1C TSsalarié2'!V$23+'1C TSsalarié2'!V$24)</f>
        <v>0</v>
      </c>
      <c r="M66" s="301">
        <f>IF(AND($K$2="Pôle",C66='1C TSsalarié2'!$B$8),'1C TSsalarié2'!V$21+'1C TSsalarié2'!V$22+'1C TSsalarié2'!V$23,0)</f>
        <v>0</v>
      </c>
      <c r="N66" s="302">
        <f t="shared" si="17"/>
        <v>0</v>
      </c>
      <c r="O66" s="292">
        <f>IF($C66='1C TSsalarié2'!$B$8,'1C TSsalarié2'!V$31)</f>
        <v>0</v>
      </c>
      <c r="P66" s="72">
        <f>IF($C66='1C TSsalarié2'!$B$8,'1C TSsalarié2'!$V$32)</f>
        <v>0</v>
      </c>
      <c r="Q66" s="72">
        <f>IF($C66='1C TSsalarié2'!$B$8,'1C TSsalarié2'!$V$33)</f>
        <v>0</v>
      </c>
      <c r="R66" s="72">
        <f>IF($C66='1C TSsalarié2'!$B$8,'1C TSsalarié2'!$V$34)</f>
        <v>0</v>
      </c>
      <c r="S66" s="72">
        <f>IF($C66='1C TSsalarié2'!$B$8,'1C TSsalarié2'!$V$35)</f>
        <v>0</v>
      </c>
      <c r="T66" s="72">
        <f>IF($C66='1C TSsalarié2'!$B$8,'1C TSsalarié2'!$V$36)</f>
        <v>0</v>
      </c>
      <c r="U66" s="72">
        <f>IF($C66='1C TSsalarié2'!$B$8,'1C TSsalarié2'!$V$37)</f>
        <v>0</v>
      </c>
      <c r="V66" s="72">
        <f>IF($C66='1C TSsalarié2'!$B$8,'1C TSsalarié2'!$V$38)</f>
        <v>0</v>
      </c>
      <c r="W66" s="72">
        <f>IF($C66='1C TSsalarié2'!$B$8,'1C TSsalarié2'!$V$39)</f>
        <v>0</v>
      </c>
      <c r="X66" s="72">
        <f>IF($C66='1C TSsalarié2'!$B$8,'1C TSsalarié2'!$V$40)</f>
        <v>0</v>
      </c>
      <c r="Y66" s="72">
        <f>IF($C66='1C TSsalarié2'!$B$8,'1C TSsalarié2'!$V$41)</f>
        <v>0</v>
      </c>
      <c r="Z66" s="72">
        <f>IF($C66='1C TSsalarié2'!$B$8,'1C TSsalarié2'!$V$42)</f>
        <v>0</v>
      </c>
      <c r="AA66" s="72">
        <f>IF($C66='1C TSsalarié2'!$B$8,'1C TSsalarié2'!$V$43)</f>
        <v>0</v>
      </c>
      <c r="AB66" s="72">
        <f>IF($C66='1C TSsalarié2'!$B$8,'1C TSsalarié2'!$V$44)</f>
        <v>0</v>
      </c>
      <c r="AC66" s="72">
        <f>IF($C66='1C TSsalarié2'!$B$8,'1C TSsalarié2'!$V$45)</f>
        <v>0</v>
      </c>
      <c r="AD66" s="72">
        <f>IF($C66='1C TSsalarié2'!$B$8,'1C TSsalarié2'!$V$46)</f>
        <v>0</v>
      </c>
      <c r="AE66" s="72">
        <f>IF($C66='1C TSsalarié2'!$B$8,'1C TSsalarié2'!$V$47)</f>
        <v>0</v>
      </c>
      <c r="AF66" s="72">
        <f>IF($C66='1C TSsalarié2'!$B$8,'1C TSsalarié2'!$V$48)</f>
        <v>0</v>
      </c>
      <c r="AG66" s="72">
        <f>IF($C66='1C TSsalarié2'!$B$8,'1C TSsalarié2'!$V$49)</f>
        <v>0</v>
      </c>
      <c r="AH66" s="72">
        <f>IF($C66='1C TSsalarié2'!$B$8,'1C TSsalarié2'!$V$50)</f>
        <v>0</v>
      </c>
      <c r="AI66" s="72">
        <f>IF($C66='1C TSsalarié2'!$B$8,'1C TSsalarié2'!$V$51)</f>
        <v>0</v>
      </c>
      <c r="AJ66" s="72">
        <f>IF($C66='1C TSsalarié2'!$B$8,'1C TSsalarié2'!$V$52)</f>
        <v>0</v>
      </c>
      <c r="AK66" s="72">
        <f>'1C TSsalarié2'!V$53</f>
        <v>0</v>
      </c>
      <c r="AL66" s="72">
        <f t="shared" si="18"/>
        <v>0</v>
      </c>
      <c r="AM66" s="825">
        <f t="shared" si="19"/>
        <v>0</v>
      </c>
      <c r="AN66" s="825">
        <f t="shared" si="20"/>
        <v>0</v>
      </c>
      <c r="AO66" s="296">
        <f t="shared" si="15"/>
        <v>0</v>
      </c>
      <c r="AP66" s="575">
        <f t="shared" si="22"/>
        <v>0</v>
      </c>
      <c r="AQ66" s="583">
        <f t="shared" si="21"/>
        <v>0</v>
      </c>
      <c r="AR66" s="579"/>
      <c r="AS66" s="102"/>
      <c r="AT66" s="27"/>
      <c r="AU66" s="592"/>
    </row>
    <row r="67" spans="1:55">
      <c r="A67" s="309"/>
      <c r="B67" s="338"/>
      <c r="C67" s="22" t="str">
        <f>IF('1C TSsalarié2'!W$11&lt;&gt;"",'1C TSsalarié2'!$B$8,"")</f>
        <v/>
      </c>
      <c r="D67" s="666" t="str">
        <f>IF(E67="","",DATEDIF('1C TSsalarié2'!$B$10,E67,"y"))</f>
        <v/>
      </c>
      <c r="E67" s="93" t="str">
        <f>IF(AND('1C TSsalarié2'!W$11&lt;&gt;"",C67='1C TSsalarié2'!$B$8),'1C TSsalarié2'!$W$16,"")</f>
        <v/>
      </c>
      <c r="F67" s="312"/>
      <c r="G67" s="313"/>
      <c r="H67" s="977"/>
      <c r="I67" s="978"/>
      <c r="J67" s="979"/>
      <c r="K67" s="638">
        <f t="shared" si="4"/>
        <v>0</v>
      </c>
      <c r="L67" s="301">
        <f>IF(AND($K$2="Pôle",C67='1C TSsalarié2'!$B$8),'1C TSsalarié2'!W$17+'1C TSsalarié2'!W$18+'1C TSsalarié2'!W$19+'1C TSsalarié2'!W$20+'1C TSsalarié2'!W$24,'1C TSsalarié2'!W$17+'1C TSsalarié2'!W$18+'1C TSsalarié2'!W$19+'1C TSsalarié2'!W$20+'1C TSsalarié2'!W$21+'1C TSsalarié2'!W$22+'1C TSsalarié2'!W$23+'1C TSsalarié2'!W$24)</f>
        <v>0</v>
      </c>
      <c r="M67" s="301">
        <f>IF(AND($K$2="Pôle",C67='1C TSsalarié2'!$B$8),'1C TSsalarié2'!W$21+'1C TSsalarié2'!W$22+'1C TSsalarié2'!W$23,0)</f>
        <v>0</v>
      </c>
      <c r="N67" s="302">
        <f t="shared" si="17"/>
        <v>0</v>
      </c>
      <c r="O67" s="292">
        <f>IF($C67='1C TSsalarié2'!$B$8,'1C TSsalarié2'!W$31)</f>
        <v>0</v>
      </c>
      <c r="P67" s="72">
        <f>IF($C67='1C TSsalarié2'!$B$8,'1C TSsalarié2'!$W$32)</f>
        <v>0</v>
      </c>
      <c r="Q67" s="72">
        <f>IF($C67='1C TSsalarié2'!$B$8,'1C TSsalarié2'!$W$33)</f>
        <v>0</v>
      </c>
      <c r="R67" s="72">
        <f>IF($C67='1C TSsalarié2'!$B$8,'1C TSsalarié2'!$W$34)</f>
        <v>0</v>
      </c>
      <c r="S67" s="72">
        <f>IF($C67='1C TSsalarié2'!$B$8,'1C TSsalarié2'!$W$35)</f>
        <v>0</v>
      </c>
      <c r="T67" s="72">
        <f>IF($C67='1C TSsalarié2'!$B$8,'1C TSsalarié2'!$W$36)</f>
        <v>0</v>
      </c>
      <c r="U67" s="72">
        <f>IF($C67='1C TSsalarié2'!$B$8,'1C TSsalarié2'!$W$37)</f>
        <v>0</v>
      </c>
      <c r="V67" s="72">
        <f>IF($C67='1C TSsalarié2'!$B$8,'1C TSsalarié2'!$W$38)</f>
        <v>0</v>
      </c>
      <c r="W67" s="72">
        <f>IF($C67='1C TSsalarié2'!$B$8,'1C TSsalarié2'!$W$39)</f>
        <v>0</v>
      </c>
      <c r="X67" s="72">
        <f>IF($C67='1C TSsalarié2'!$B$8,'1C TSsalarié2'!$W$40)</f>
        <v>0</v>
      </c>
      <c r="Y67" s="72">
        <f>IF($C67='1C TSsalarié2'!$B$8,'1C TSsalarié2'!$W$41)</f>
        <v>0</v>
      </c>
      <c r="Z67" s="72">
        <f>IF($C67='1C TSsalarié2'!$B$8,'1C TSsalarié2'!$W$42)</f>
        <v>0</v>
      </c>
      <c r="AA67" s="72">
        <f>IF($C67='1C TSsalarié2'!$B$8,'1C TSsalarié2'!$W$43)</f>
        <v>0</v>
      </c>
      <c r="AB67" s="72">
        <f>IF($C67='1C TSsalarié2'!$B$8,'1C TSsalarié2'!$W$44)</f>
        <v>0</v>
      </c>
      <c r="AC67" s="72">
        <f>IF($C67='1C TSsalarié2'!$B$8,'1C TSsalarié2'!$W$45)</f>
        <v>0</v>
      </c>
      <c r="AD67" s="72">
        <f>IF($C67='1C TSsalarié2'!$B$8,'1C TSsalarié2'!$W$46)</f>
        <v>0</v>
      </c>
      <c r="AE67" s="72">
        <f>IF($C67='1C TSsalarié2'!$B$8,'1C TSsalarié2'!$W$47)</f>
        <v>0</v>
      </c>
      <c r="AF67" s="72">
        <f>IF($C67='1C TSsalarié2'!$B$8,'1C TSsalarié2'!$W$48)</f>
        <v>0</v>
      </c>
      <c r="AG67" s="72">
        <f>IF($C67='1C TSsalarié2'!$B$8,'1C TSsalarié2'!$W$49)</f>
        <v>0</v>
      </c>
      <c r="AH67" s="72">
        <f>IF($C67='1C TSsalarié2'!$B$8,'1C TSsalarié2'!$W$50)</f>
        <v>0</v>
      </c>
      <c r="AI67" s="72">
        <f>IF($C67='1C TSsalarié2'!$B$8,'1C TSsalarié2'!$W$51)</f>
        <v>0</v>
      </c>
      <c r="AJ67" s="72">
        <f>IF($C67='1C TSsalarié2'!$B$8,'1C TSsalarié2'!$W$52)</f>
        <v>0</v>
      </c>
      <c r="AK67" s="72">
        <f>'1C TSsalarié2'!W$53</f>
        <v>0</v>
      </c>
      <c r="AL67" s="72">
        <f t="shared" si="18"/>
        <v>0</v>
      </c>
      <c r="AM67" s="825">
        <f t="shared" si="19"/>
        <v>0</v>
      </c>
      <c r="AN67" s="825">
        <f t="shared" si="20"/>
        <v>0</v>
      </c>
      <c r="AO67" s="296">
        <f t="shared" si="15"/>
        <v>0</v>
      </c>
      <c r="AP67" s="575">
        <f t="shared" si="22"/>
        <v>0</v>
      </c>
      <c r="AQ67" s="583">
        <f t="shared" si="21"/>
        <v>0</v>
      </c>
      <c r="AR67" s="579"/>
      <c r="AS67" s="102"/>
      <c r="AT67" s="27"/>
      <c r="AU67" s="592"/>
    </row>
    <row r="68" spans="1:55">
      <c r="A68" s="309"/>
      <c r="B68" s="338"/>
      <c r="C68" s="22" t="str">
        <f>IF('1C TSsalarié2'!X$11&lt;&gt;"",'1C TSsalarié2'!$B$8,"")</f>
        <v/>
      </c>
      <c r="D68" s="666" t="str">
        <f>IF(E68="","",DATEDIF('1C TSsalarié2'!$B$10,E68,"y"))</f>
        <v/>
      </c>
      <c r="E68" s="93" t="str">
        <f>IF(AND('1C TSsalarié2'!X$11&lt;&gt;"",C68='1C TSsalarié2'!$B$8),'1C TSsalarié2'!$X$16,"")</f>
        <v/>
      </c>
      <c r="F68" s="312"/>
      <c r="G68" s="313"/>
      <c r="H68" s="977"/>
      <c r="I68" s="978"/>
      <c r="J68" s="979"/>
      <c r="K68" s="638">
        <f t="shared" si="4"/>
        <v>0</v>
      </c>
      <c r="L68" s="301">
        <f>IF(AND($K$2="Pôle",C68='1C TSsalarié2'!$B$8),'1C TSsalarié2'!X$17+'1C TSsalarié2'!X$18+'1C TSsalarié2'!X$19+'1C TSsalarié2'!X$20+'1C TSsalarié2'!X$24,'1C TSsalarié2'!X$17+'1C TSsalarié2'!X$18+'1C TSsalarié2'!X$19+'1C TSsalarié2'!X$20+'1C TSsalarié2'!X$21+'1C TSsalarié2'!X$22+'1C TSsalarié2'!X$23+'1C TSsalarié2'!X$24)</f>
        <v>0</v>
      </c>
      <c r="M68" s="301">
        <f>IF(AND($K$2="Pôle",C68='1C TSsalarié2'!$B$8),'1C TSsalarié2'!X$21+'1C TSsalarié2'!X$22+'1C TSsalarié2'!X$23,0)</f>
        <v>0</v>
      </c>
      <c r="N68" s="302">
        <f t="shared" si="17"/>
        <v>0</v>
      </c>
      <c r="O68" s="292">
        <f>IF($C68='1C TSsalarié2'!$B$8,'1C TSsalarié2'!X$31)</f>
        <v>0</v>
      </c>
      <c r="P68" s="72">
        <f>IF($C68='1C TSsalarié2'!$B$8,'1C TSsalarié2'!$X$32)</f>
        <v>0</v>
      </c>
      <c r="Q68" s="72">
        <f>IF($C68='1C TSsalarié2'!$B$8,'1C TSsalarié2'!$X$33)</f>
        <v>0</v>
      </c>
      <c r="R68" s="72">
        <f>IF($C68='1C TSsalarié2'!$B$8,'1C TSsalarié2'!$X$34)</f>
        <v>0</v>
      </c>
      <c r="S68" s="72">
        <f>IF($C68='1C TSsalarié2'!$B$8,'1C TSsalarié2'!$X$35)</f>
        <v>0</v>
      </c>
      <c r="T68" s="72">
        <f>IF($C68='1C TSsalarié2'!$B$8,'1C TSsalarié2'!$X$36)</f>
        <v>0</v>
      </c>
      <c r="U68" s="72">
        <f>IF($C68='1C TSsalarié2'!$B$8,'1C TSsalarié2'!$X$37)</f>
        <v>0</v>
      </c>
      <c r="V68" s="72">
        <f>IF($C68='1C TSsalarié2'!$B$8,'1C TSsalarié2'!$X$38)</f>
        <v>0</v>
      </c>
      <c r="W68" s="72">
        <f>IF($C68='1C TSsalarié2'!$B$8,'1C TSsalarié2'!$X$39)</f>
        <v>0</v>
      </c>
      <c r="X68" s="72">
        <f>IF($C68='1C TSsalarié2'!$B$8,'1C TSsalarié2'!$X$40)</f>
        <v>0</v>
      </c>
      <c r="Y68" s="72">
        <f>IF($C68='1C TSsalarié2'!$B$8,'1C TSsalarié2'!$X$41)</f>
        <v>0</v>
      </c>
      <c r="Z68" s="72">
        <f>IF($C68='1C TSsalarié2'!$B$8,'1C TSsalarié2'!$X$42)</f>
        <v>0</v>
      </c>
      <c r="AA68" s="72">
        <f>IF($C68='1C TSsalarié2'!$B$8,'1C TSsalarié2'!$X$43)</f>
        <v>0</v>
      </c>
      <c r="AB68" s="72">
        <f>IF($C68='1C TSsalarié2'!$B$8,'1C TSsalarié2'!$X$44)</f>
        <v>0</v>
      </c>
      <c r="AC68" s="72">
        <f>IF($C68='1C TSsalarié2'!$B$8,'1C TSsalarié2'!$X$45)</f>
        <v>0</v>
      </c>
      <c r="AD68" s="72">
        <f>IF($C68='1C TSsalarié2'!$B$8,'1C TSsalarié2'!$X$46)</f>
        <v>0</v>
      </c>
      <c r="AE68" s="72">
        <f>IF($C68='1C TSsalarié2'!$B$8,'1C TSsalarié2'!$X$47)</f>
        <v>0</v>
      </c>
      <c r="AF68" s="72">
        <f>IF($C68='1C TSsalarié2'!$B$8,'1C TSsalarié2'!$X$48)</f>
        <v>0</v>
      </c>
      <c r="AG68" s="72">
        <f>IF($C68='1C TSsalarié2'!$B$8,'1C TSsalarié2'!$X$49)</f>
        <v>0</v>
      </c>
      <c r="AH68" s="72">
        <f>IF($C68='1C TSsalarié2'!$B$8,'1C TSsalarié2'!$X$50)</f>
        <v>0</v>
      </c>
      <c r="AI68" s="72">
        <f>IF($C68='1C TSsalarié2'!$B$8,'1C TSsalarié2'!$X$51)</f>
        <v>0</v>
      </c>
      <c r="AJ68" s="72">
        <f>IF($C68='1C TSsalarié2'!$B$8,'1C TSsalarié2'!$X$52)</f>
        <v>0</v>
      </c>
      <c r="AK68" s="72">
        <f>'1C TSsalarié2'!X$53</f>
        <v>0</v>
      </c>
      <c r="AL68" s="72">
        <f t="shared" si="18"/>
        <v>0</v>
      </c>
      <c r="AM68" s="825">
        <f t="shared" si="19"/>
        <v>0</v>
      </c>
      <c r="AN68" s="825">
        <f t="shared" si="20"/>
        <v>0</v>
      </c>
      <c r="AO68" s="296">
        <f t="shared" si="15"/>
        <v>0</v>
      </c>
      <c r="AP68" s="575">
        <f t="shared" si="22"/>
        <v>0</v>
      </c>
      <c r="AQ68" s="583">
        <f t="shared" si="21"/>
        <v>0</v>
      </c>
      <c r="AR68" s="579"/>
      <c r="AS68" s="102"/>
      <c r="AT68" s="27"/>
      <c r="AU68" s="592"/>
    </row>
    <row r="69" spans="1:55">
      <c r="A69" s="309"/>
      <c r="B69" s="338"/>
      <c r="C69" s="22" t="str">
        <f>IF('1C TSsalarié2'!Y$11&lt;&gt;"",'1C TSsalarié2'!$B$8,"")</f>
        <v/>
      </c>
      <c r="D69" s="666" t="str">
        <f>IF(E69="","",DATEDIF('1C TSsalarié2'!$B$10,E69,"y"))</f>
        <v/>
      </c>
      <c r="E69" s="93" t="str">
        <f>IF(AND('1C TSsalarié2'!Y$11&lt;&gt;"",C69='1C TSsalarié2'!$B$8),'1C TSsalarié2'!$Y$16,"")</f>
        <v/>
      </c>
      <c r="F69" s="312"/>
      <c r="G69" s="313"/>
      <c r="H69" s="977"/>
      <c r="I69" s="978"/>
      <c r="J69" s="979"/>
      <c r="K69" s="638">
        <f t="shared" si="4"/>
        <v>0</v>
      </c>
      <c r="L69" s="301">
        <f>IF(AND($K$2="Pôle",C69='1C TSsalarié2'!$B$8),'1C TSsalarié2'!Y$17+'1C TSsalarié2'!Y$18+'1C TSsalarié2'!Y$19+'1C TSsalarié2'!Y$20+'1C TSsalarié2'!Y$24,'1C TSsalarié2'!Y$17+'1C TSsalarié2'!Y$18+'1C TSsalarié2'!Y$19+'1C TSsalarié2'!Y$20+'1C TSsalarié2'!Y$21+'1C TSsalarié2'!Y$22+'1C TSsalarié2'!Y$23+'1C TSsalarié2'!Y$24)</f>
        <v>0</v>
      </c>
      <c r="M69" s="301">
        <f>IF(AND($K$2="Pôle",C69='1C TSsalarié2'!$B$8),'1C TSsalarié2'!Y$21+'1C TSsalarié2'!Y$22+'1C TSsalarié2'!Y$23,0)</f>
        <v>0</v>
      </c>
      <c r="N69" s="302">
        <f t="shared" si="17"/>
        <v>0</v>
      </c>
      <c r="O69" s="292">
        <f>IF($C69='1C TSsalarié2'!$B$8,'1C TSsalarié2'!Y$31)</f>
        <v>0</v>
      </c>
      <c r="P69" s="72">
        <f>IF($C69='1C TSsalarié2'!$B$8,'1C TSsalarié2'!$Y$32)</f>
        <v>0</v>
      </c>
      <c r="Q69" s="72">
        <f>IF($C69='1C TSsalarié2'!$B$8,'1C TSsalarié2'!$Y$33)</f>
        <v>0</v>
      </c>
      <c r="R69" s="72">
        <f>IF($C69='1C TSsalarié2'!$B$8,'1C TSsalarié2'!$Y$34)</f>
        <v>0</v>
      </c>
      <c r="S69" s="72">
        <f>IF($C69='1C TSsalarié2'!$B$8,'1C TSsalarié2'!$Y$35)</f>
        <v>0</v>
      </c>
      <c r="T69" s="72">
        <f>IF($C69='1C TSsalarié2'!$B$8,'1C TSsalarié2'!$Y$36)</f>
        <v>0</v>
      </c>
      <c r="U69" s="72">
        <f>IF($C69='1C TSsalarié2'!$B$8,'1C TSsalarié2'!$Y$37)</f>
        <v>0</v>
      </c>
      <c r="V69" s="72">
        <f>IF($C69='1C TSsalarié2'!$B$8,'1C TSsalarié2'!$Y$38)</f>
        <v>0</v>
      </c>
      <c r="W69" s="72">
        <f>IF($C69='1C TSsalarié2'!$B$8,'1C TSsalarié2'!$Y$39)</f>
        <v>0</v>
      </c>
      <c r="X69" s="72">
        <f>IF($C69='1C TSsalarié2'!$B$8,'1C TSsalarié2'!$Y$40)</f>
        <v>0</v>
      </c>
      <c r="Y69" s="72">
        <f>IF($C69='1C TSsalarié2'!$B$8,'1C TSsalarié2'!$Y$41)</f>
        <v>0</v>
      </c>
      <c r="Z69" s="72">
        <f>IF($C69='1C TSsalarié2'!$B$8,'1C TSsalarié2'!$Y$42)</f>
        <v>0</v>
      </c>
      <c r="AA69" s="72">
        <f>IF($C69='1C TSsalarié2'!$B$8,'1C TSsalarié2'!$Y$43)</f>
        <v>0</v>
      </c>
      <c r="AB69" s="72">
        <f>IF($C69='1C TSsalarié2'!$B$8,'1C TSsalarié2'!$Y$44)</f>
        <v>0</v>
      </c>
      <c r="AC69" s="72">
        <f>IF($C69='1C TSsalarié2'!$B$8,'1C TSsalarié2'!$Y$45)</f>
        <v>0</v>
      </c>
      <c r="AD69" s="72">
        <f>IF($C69='1C TSsalarié2'!$B$8,'1C TSsalarié2'!$Y$46)</f>
        <v>0</v>
      </c>
      <c r="AE69" s="72">
        <f>IF($C69='1C TSsalarié2'!$B$8,'1C TSsalarié2'!$Y$47)</f>
        <v>0</v>
      </c>
      <c r="AF69" s="72">
        <f>IF($C69='1C TSsalarié2'!$B$8,'1C TSsalarié2'!$Y$48)</f>
        <v>0</v>
      </c>
      <c r="AG69" s="72">
        <f>IF($C69='1C TSsalarié2'!$B$8,'1C TSsalarié2'!$Y$49)</f>
        <v>0</v>
      </c>
      <c r="AH69" s="72">
        <f>IF($C69='1C TSsalarié2'!$B$8,'1C TSsalarié2'!$Y$50)</f>
        <v>0</v>
      </c>
      <c r="AI69" s="72">
        <f>IF($C69='1C TSsalarié2'!$B$8,'1C TSsalarié2'!$Y$51)</f>
        <v>0</v>
      </c>
      <c r="AJ69" s="72">
        <f>IF($C69='1C TSsalarié2'!$B$8,'1C TSsalarié2'!$Y$52)</f>
        <v>0</v>
      </c>
      <c r="AK69" s="72">
        <f>'1C TSsalarié2'!Y$53</f>
        <v>0</v>
      </c>
      <c r="AL69" s="72">
        <f t="shared" si="18"/>
        <v>0</v>
      </c>
      <c r="AM69" s="825">
        <f t="shared" si="19"/>
        <v>0</v>
      </c>
      <c r="AN69" s="825">
        <f t="shared" si="20"/>
        <v>0</v>
      </c>
      <c r="AO69" s="296">
        <f t="shared" si="15"/>
        <v>0</v>
      </c>
      <c r="AP69" s="575">
        <f t="shared" si="22"/>
        <v>0</v>
      </c>
      <c r="AQ69" s="583">
        <f t="shared" si="21"/>
        <v>0</v>
      </c>
      <c r="AR69" s="579"/>
      <c r="AS69" s="102"/>
      <c r="AT69" s="27"/>
      <c r="AU69" s="592"/>
    </row>
    <row r="70" spans="1:55" s="767" customFormat="1">
      <c r="A70" s="308"/>
      <c r="B70" s="339"/>
      <c r="C70" s="210" t="str">
        <f>IF('1C TSsalarié2'!Z$11&lt;&gt;"",'1C TSsalarié2'!$B$8,"")</f>
        <v/>
      </c>
      <c r="D70" s="670" t="str">
        <f>IF(E70="","",DATEDIF('1C TSsalarié2'!$B$10,E70,"y"))</f>
        <v/>
      </c>
      <c r="E70" s="211" t="str">
        <f>IF(AND('1C TSsalarié2'!Z$11&lt;&gt;"",C70='1C TSsalarié2'!$B$8),'1C TSsalarié2'!$Z$16,"")</f>
        <v/>
      </c>
      <c r="F70" s="314"/>
      <c r="G70" s="315"/>
      <c r="H70" s="980"/>
      <c r="I70" s="981"/>
      <c r="J70" s="982"/>
      <c r="K70" s="638">
        <f t="shared" ref="K70:K71" si="23">IF(F70&lt;&gt;0,$K$23,0)</f>
        <v>0</v>
      </c>
      <c r="L70" s="303">
        <f>IF(AND($K$2="Pôle",C70='1C TSsalarié2'!$B$8),'1C TSsalarié2'!Z$17+'1C TSsalarié2'!Z$18+'1C TSsalarié2'!Z$19+'1C TSsalarié2'!Z$20+'1C TSsalarié2'!Z$24,'1C TSsalarié2'!Z$17+'1C TSsalarié2'!Z$18+'1C TSsalarié2'!Z$19+'1C TSsalarié2'!Z$20+'1C TSsalarié2'!Z$21+'1C TSsalarié2'!Z$22+'1C TSsalarié2'!Z$23+'1C TSsalarié2'!Z$24)</f>
        <v>0</v>
      </c>
      <c r="M70" s="303">
        <f>IF(AND($K$2="Pôle",C70='1C TSsalarié2'!$B$8),'1C TSsalarié2'!Z$21+'1C TSsalarié2'!Z$22+'1C TSsalarié2'!Z$23,0)</f>
        <v>0</v>
      </c>
      <c r="N70" s="304">
        <f t="shared" si="17"/>
        <v>0</v>
      </c>
      <c r="O70" s="293">
        <f>IF($C70='1C TSsalarié2'!$B$8,'1C TSsalarié2'!Z$31)</f>
        <v>0</v>
      </c>
      <c r="P70" s="212">
        <f>IF($C70='1C TSsalarié2'!$B$8,'1C TSsalarié2'!$Z$32)</f>
        <v>0</v>
      </c>
      <c r="Q70" s="212">
        <f>IF($C70='1C TSsalarié2'!$B$8,'1C TSsalarié2'!$Z$33)</f>
        <v>0</v>
      </c>
      <c r="R70" s="212">
        <f>IF($C70='1C TSsalarié2'!$B$8,'1C TSsalarié2'!$Z$34)</f>
        <v>0</v>
      </c>
      <c r="S70" s="212">
        <f>IF($C70='1C TSsalarié2'!$B$8,'1C TSsalarié2'!$Z$35)</f>
        <v>0</v>
      </c>
      <c r="T70" s="212">
        <f>IF($C70='1C TSsalarié2'!$B$8,'1C TSsalarié2'!$Z$36)</f>
        <v>0</v>
      </c>
      <c r="U70" s="212">
        <f>IF($C70='1C TSsalarié2'!$B$8,'1C TSsalarié2'!$Z$37)</f>
        <v>0</v>
      </c>
      <c r="V70" s="212">
        <f>IF($C70='1C TSsalarié2'!$B$8,'1C TSsalarié2'!$Z$38)</f>
        <v>0</v>
      </c>
      <c r="W70" s="212">
        <f>IF($C70='1C TSsalarié2'!$B$8,'1C TSsalarié2'!$Z$39)</f>
        <v>0</v>
      </c>
      <c r="X70" s="212">
        <f>IF($C70='1C TSsalarié2'!$B$8,'1C TSsalarié2'!$Z$40)</f>
        <v>0</v>
      </c>
      <c r="Y70" s="212">
        <f>IF($C70='1C TSsalarié2'!$B$8,'1C TSsalarié2'!$Z$41)</f>
        <v>0</v>
      </c>
      <c r="Z70" s="212">
        <f>IF($C70='1C TSsalarié2'!$B$8,'1C TSsalarié2'!$Z$42)</f>
        <v>0</v>
      </c>
      <c r="AA70" s="212">
        <f>IF($C70='1C TSsalarié2'!$B$8,'1C TSsalarié2'!$Z$43)</f>
        <v>0</v>
      </c>
      <c r="AB70" s="212">
        <f>IF($C70='1C TSsalarié2'!$B$8,'1C TSsalarié2'!$Z$44)</f>
        <v>0</v>
      </c>
      <c r="AC70" s="212">
        <f>IF($C70='1C TSsalarié2'!$B$8,'1C TSsalarié2'!$Z$45)</f>
        <v>0</v>
      </c>
      <c r="AD70" s="212">
        <f>IF($C70='1C TSsalarié2'!$B$8,'1C TSsalarié2'!$Z$46)</f>
        <v>0</v>
      </c>
      <c r="AE70" s="212">
        <f>IF($C70='1C TSsalarié2'!$B$8,'1C TSsalarié2'!$Z$47)</f>
        <v>0</v>
      </c>
      <c r="AF70" s="212">
        <f>IF($C70='1C TSsalarié2'!$B$8,'1C TSsalarié2'!$Z$48)</f>
        <v>0</v>
      </c>
      <c r="AG70" s="212">
        <f>IF($C70='1C TSsalarié2'!$B$8,'1C TSsalarié2'!$Z$49)</f>
        <v>0</v>
      </c>
      <c r="AH70" s="212">
        <f>IF($C70='1C TSsalarié2'!$B$8,'1C TSsalarié2'!$Z$50)</f>
        <v>0</v>
      </c>
      <c r="AI70" s="212">
        <f>IF($C70='1C TSsalarié2'!$B$8,'1C TSsalarié2'!$Z$51)</f>
        <v>0</v>
      </c>
      <c r="AJ70" s="212">
        <f>IF($C70='1C TSsalarié2'!$B$8,'1C TSsalarié2'!$Z$52)</f>
        <v>0</v>
      </c>
      <c r="AK70" s="212">
        <f>'1C TSsalarié2'!Z$53</f>
        <v>0</v>
      </c>
      <c r="AL70" s="212">
        <f t="shared" si="18"/>
        <v>0</v>
      </c>
      <c r="AM70" s="565">
        <f t="shared" si="19"/>
        <v>0</v>
      </c>
      <c r="AN70" s="565">
        <f t="shared" si="20"/>
        <v>0</v>
      </c>
      <c r="AO70" s="297">
        <f t="shared" si="15"/>
        <v>0</v>
      </c>
      <c r="AP70" s="644">
        <f t="shared" si="22"/>
        <v>0</v>
      </c>
      <c r="AQ70" s="625">
        <f t="shared" si="21"/>
        <v>0</v>
      </c>
      <c r="AR70" s="547"/>
      <c r="AS70" s="213"/>
      <c r="AT70" s="214"/>
      <c r="AU70" s="626"/>
      <c r="AV70" s="824"/>
      <c r="AW70" s="824"/>
      <c r="AX70" s="824"/>
      <c r="AY70" s="824"/>
      <c r="AZ70" s="824"/>
    </row>
    <row r="71" spans="1:55" ht="15">
      <c r="A71" s="309"/>
      <c r="B71" s="338"/>
      <c r="C71" s="826" t="str">
        <f>IF('1C TSsalarié3'!C$11&lt;&gt;"",'1C TSsalarié3'!$B$8,"")</f>
        <v/>
      </c>
      <c r="D71" s="818" t="str">
        <f>IF(E71="","",DATEDIF('1C TSsalarié3'!$B$10,E71,"y"))</f>
        <v/>
      </c>
      <c r="E71" s="206" t="str">
        <f>IF(AND('1C TSsalarié3'!C$11&lt;&gt;"",C72='1C TSsalarié3'!$B$8),'1C TSsalarié3'!$C$16,"")</f>
        <v/>
      </c>
      <c r="F71" s="316"/>
      <c r="G71" s="317"/>
      <c r="H71" s="983"/>
      <c r="I71" s="984"/>
      <c r="J71" s="985"/>
      <c r="K71" s="638">
        <f t="shared" si="23"/>
        <v>0</v>
      </c>
      <c r="L71" s="627">
        <f>IF(AND($K$2="Pôle",C71='1C TSsalarié3'!$B$8),'1C TSsalarié3'!C$17+'1C TSsalarié3'!C$18+'1C TSsalarié3'!C$19+'1C TSsalarié3'!C$20+'1C TSsalarié3'!C$24,'1C TSsalarié3'!C$17+'1C TSsalarié3'!C$18+'1C TSsalarié3'!C$19+'1C TSsalarié3'!C$20+'1C TSsalarié3'!C$21+'1C TSsalarié3'!C$22+'1C TSsalarié3'!C$23+'1C TSsalarié3'!C$24)</f>
        <v>0</v>
      </c>
      <c r="M71" s="628">
        <f>IF(AND($K$2="Pôle",C71='1C TSsalarié3'!$B$8),'1C TSsalarié3'!C$21+'1C TSsalarié3'!C$22+'1C TSsalarié3'!C$23,0)</f>
        <v>0</v>
      </c>
      <c r="N71" s="305">
        <f>L71+M71</f>
        <v>0</v>
      </c>
      <c r="O71" s="294">
        <f>IF($C71='1C TSsalarié3'!$B$8,'1C TSsalarié3'!C$31)</f>
        <v>0</v>
      </c>
      <c r="P71" s="73">
        <f>IF($C71='1C TSsalarié3'!$B$8,'1C TSsalarié3'!$C$32)</f>
        <v>0</v>
      </c>
      <c r="Q71" s="73">
        <f>IF($C71='1C TSsalarié3'!$B$8,'1C TSsalarié3'!$C$33)</f>
        <v>0</v>
      </c>
      <c r="R71" s="73">
        <f>IF($C71='1C TSsalarié3'!$B$8,'1C TSsalarié3'!$C$34)</f>
        <v>0</v>
      </c>
      <c r="S71" s="73">
        <f>IF($C71='1C TSsalarié3'!$B$8,'1C TSsalarié3'!$C$35)</f>
        <v>0</v>
      </c>
      <c r="T71" s="73">
        <f>IF($C71='1C TSsalarié3'!$B$8,'1C TSsalarié3'!$C$36)</f>
        <v>0</v>
      </c>
      <c r="U71" s="73">
        <f>IF($C71='1C TSsalarié3'!$B$8,'1C TSsalarié3'!$C$37)</f>
        <v>0</v>
      </c>
      <c r="V71" s="73">
        <f>IF($C71='1C TSsalarié3'!$B$8,'1C TSsalarié3'!$C$38)</f>
        <v>0</v>
      </c>
      <c r="W71" s="73">
        <f>IF($C71='1C TSsalarié3'!$B$8,'1C TSsalarié3'!$C$39)</f>
        <v>0</v>
      </c>
      <c r="X71" s="73">
        <f>IF($C71='1C TSsalarié3'!$B$8,'1C TSsalarié3'!$C$40)</f>
        <v>0</v>
      </c>
      <c r="Y71" s="73">
        <f>IF($C71='1C TSsalarié3'!$B$8,'1C TSsalarié3'!$C$41)</f>
        <v>0</v>
      </c>
      <c r="Z71" s="73">
        <f>IF($C71='1C TSsalarié3'!$B$8,'1C TSsalarié3'!$C$42)</f>
        <v>0</v>
      </c>
      <c r="AA71" s="73">
        <f>IF($C71='1C TSsalarié3'!$B$8,'1C TSsalarié3'!$C$43)</f>
        <v>0</v>
      </c>
      <c r="AB71" s="73">
        <f>IF($C71='1C TSsalarié3'!$B$8,'1C TSsalarié3'!$C$44)</f>
        <v>0</v>
      </c>
      <c r="AC71" s="73">
        <f>IF($C71='1C TSsalarié3'!$B$8,'1C TSsalarié3'!$C$45)</f>
        <v>0</v>
      </c>
      <c r="AD71" s="73">
        <f>IF($C71='1C TSsalarié3'!$B$8,'1C TSsalarié3'!$C$46)</f>
        <v>0</v>
      </c>
      <c r="AE71" s="73">
        <f>IF($C71='1C TSsalarié3'!$B$8,'1C TSsalarié3'!$C$47)</f>
        <v>0</v>
      </c>
      <c r="AF71" s="73">
        <f>IF($C71='1C TSsalarié3'!$B$8,'1C TSsalarié3'!$C$48)</f>
        <v>0</v>
      </c>
      <c r="AG71" s="73">
        <f>IF($C71='1C TSsalarié3'!$B$8,'1C TSsalarié3'!$C$49)</f>
        <v>0</v>
      </c>
      <c r="AH71" s="73">
        <f>IF($C71='1C TSsalarié3'!$B$8,'1C TSsalarié3'!$C$50)</f>
        <v>0</v>
      </c>
      <c r="AI71" s="73">
        <f>IF($C71='1C TSsalarié3'!$B$8,'1C TSsalarié3'!$C$51)</f>
        <v>0</v>
      </c>
      <c r="AJ71" s="73">
        <f>IF($C71='1C TSsalarié3'!$B$8,'1C TSsalarié3'!$C$52)</f>
        <v>0</v>
      </c>
      <c r="AK71" s="73">
        <f>'1C TSsalarié3'!C$53</f>
        <v>0</v>
      </c>
      <c r="AL71" s="73">
        <f t="shared" si="18"/>
        <v>0</v>
      </c>
      <c r="AM71" s="298">
        <f t="shared" si="19"/>
        <v>0</v>
      </c>
      <c r="AN71" s="566">
        <f t="shared" si="20"/>
        <v>0</v>
      </c>
      <c r="AO71" s="629">
        <f>AM71+AN71</f>
        <v>0</v>
      </c>
      <c r="AP71" s="575">
        <f>IF(L71=0,0,AM71-AR71)</f>
        <v>0</v>
      </c>
      <c r="AQ71" s="584">
        <f t="shared" si="21"/>
        <v>0</v>
      </c>
      <c r="AR71" s="580"/>
      <c r="AS71" s="208"/>
      <c r="AT71" s="209"/>
      <c r="AU71" s="591"/>
      <c r="BC71" s="773"/>
    </row>
    <row r="72" spans="1:55">
      <c r="A72" s="309"/>
      <c r="B72" s="338"/>
      <c r="C72" s="22" t="str">
        <f>IF('1C TSsalarié3'!D$11&lt;&gt;"",'1C TSsalarié3'!$B$8,"")</f>
        <v/>
      </c>
      <c r="D72" s="666" t="str">
        <f>IF(E72="","",DATEDIF('1C TSsalarié3'!$B$10,E72,"y"))</f>
        <v/>
      </c>
      <c r="E72" s="93" t="str">
        <f>IF(AND('1C TSsalarié3'!D$11&lt;&gt;"",C72='1C TSsalarié3'!$B$8),'1C TSsalarié3'!$D$16,"")</f>
        <v/>
      </c>
      <c r="F72" s="312"/>
      <c r="G72" s="313"/>
      <c r="H72" s="977"/>
      <c r="I72" s="978"/>
      <c r="J72" s="979"/>
      <c r="K72" s="638">
        <f t="shared" si="4"/>
        <v>0</v>
      </c>
      <c r="L72" s="301">
        <f>IF(AND($K$2="Pôle",C72='1C TSsalarié3'!$B$8),'1C TSsalarié3'!D$17+'1C TSsalarié3'!D$18+'1C TSsalarié3'!D$19+'1C TSsalarié3'!D$20+'1C TSsalarié3'!D$24,'1C TSsalarié3'!D$17+'1C TSsalarié3'!D$18+'1C TSsalarié3'!D$19+'1C TSsalarié3'!D$20+'1C TSsalarié3'!D$21+'1C TSsalarié3'!D$22+'1C TSsalarié3'!D$23+'1C TSsalarié3'!D$24)</f>
        <v>0</v>
      </c>
      <c r="M72" s="301">
        <f>IF(AND($K$2="Pôle",C72='1C TSsalarié3'!$B$8),'1C TSsalarié3'!D$21+'1C TSsalarié3'!D$22+'1C TSsalarié3'!D$23,0)</f>
        <v>0</v>
      </c>
      <c r="N72" s="302">
        <f>L72+M72</f>
        <v>0</v>
      </c>
      <c r="O72" s="292">
        <f>IF($C72='1C TSsalarié3'!$B$8,'1C TSsalarié3'!D$31)</f>
        <v>0</v>
      </c>
      <c r="P72" s="72">
        <f>IF($C72='1C TSsalarié3'!$B$8,'1C TSsalarié3'!$D$32)</f>
        <v>0</v>
      </c>
      <c r="Q72" s="72">
        <f>IF($C72='1C TSsalarié3'!$B$8,'1C TSsalarié3'!$D$33)</f>
        <v>0</v>
      </c>
      <c r="R72" s="72">
        <f>IF($C72='1C TSsalarié3'!$B$8,'1C TSsalarié3'!$D$34)</f>
        <v>0</v>
      </c>
      <c r="S72" s="72">
        <f>IF($C72='1C TSsalarié3'!$B$8,'1C TSsalarié3'!$D$35)</f>
        <v>0</v>
      </c>
      <c r="T72" s="72">
        <f>IF($C72='1C TSsalarié3'!$B$8,'1C TSsalarié3'!$D$36)</f>
        <v>0</v>
      </c>
      <c r="U72" s="72">
        <f>IF($C72='1C TSsalarié3'!$B$8,'1C TSsalarié3'!$D$37)</f>
        <v>0</v>
      </c>
      <c r="V72" s="72">
        <f>IF($C72='1C TSsalarié3'!$B$8,'1C TSsalarié3'!$D$38)</f>
        <v>0</v>
      </c>
      <c r="W72" s="72">
        <f>IF($C72='1C TSsalarié3'!$B$8,'1C TSsalarié3'!$D$39)</f>
        <v>0</v>
      </c>
      <c r="X72" s="72">
        <f>IF($C72='1C TSsalarié3'!$B$8,'1C TSsalarié3'!$D$40)</f>
        <v>0</v>
      </c>
      <c r="Y72" s="72">
        <f>IF($C72='1C TSsalarié3'!$B$8,'1C TSsalarié3'!$D$41)</f>
        <v>0</v>
      </c>
      <c r="Z72" s="72">
        <f>IF($C72='1C TSsalarié3'!$B$8,'1C TSsalarié3'!$D$42)</f>
        <v>0</v>
      </c>
      <c r="AA72" s="72">
        <f>IF($C72='1C TSsalarié3'!$B$8,'1C TSsalarié3'!$D$43)</f>
        <v>0</v>
      </c>
      <c r="AB72" s="72">
        <f>IF($C72='1C TSsalarié3'!$B$8,'1C TSsalarié3'!$D$44)</f>
        <v>0</v>
      </c>
      <c r="AC72" s="72">
        <f>IF($C72='1C TSsalarié3'!$B$8,'1C TSsalarié3'!$D$45)</f>
        <v>0</v>
      </c>
      <c r="AD72" s="72">
        <f>IF($C72='1C TSsalarié3'!$B$8,'1C TSsalarié3'!$D$46)</f>
        <v>0</v>
      </c>
      <c r="AE72" s="72">
        <f>IF($C72='1C TSsalarié3'!$B$8,'1C TSsalarié3'!$D$47)</f>
        <v>0</v>
      </c>
      <c r="AF72" s="72">
        <f>IF($C72='1C TSsalarié3'!$B$8,'1C TSsalarié3'!$D$48)</f>
        <v>0</v>
      </c>
      <c r="AG72" s="72">
        <f>IF($C72='1C TSsalarié3'!$B$8,'1C TSsalarié3'!$D$49)</f>
        <v>0</v>
      </c>
      <c r="AH72" s="72">
        <f>IF($C72='1C TSsalarié3'!$B$8,'1C TSsalarié3'!$D$50)</f>
        <v>0</v>
      </c>
      <c r="AI72" s="72">
        <f>IF($C72='1C TSsalarié3'!$B$8,'1C TSsalarié3'!$D$51)</f>
        <v>0</v>
      </c>
      <c r="AJ72" s="72">
        <f>IF($C72='1C TSsalarié3'!$B$8,'1C TSsalarié3'!$D$52)</f>
        <v>0</v>
      </c>
      <c r="AK72" s="72">
        <f>'1C TSsalarié3'!D$53</f>
        <v>0</v>
      </c>
      <c r="AL72" s="72">
        <f t="shared" si="18"/>
        <v>0</v>
      </c>
      <c r="AM72" s="298">
        <f t="shared" si="19"/>
        <v>0</v>
      </c>
      <c r="AN72" s="566">
        <f t="shared" si="20"/>
        <v>0</v>
      </c>
      <c r="AO72" s="296">
        <f t="shared" ref="AO72:AO94" si="24">AM72+AN72</f>
        <v>0</v>
      </c>
      <c r="AP72" s="575">
        <f t="shared" ref="AP72:AP82" si="25">IF(L72=0,0,AM72-AR72)</f>
        <v>0</v>
      </c>
      <c r="AQ72" s="583">
        <f t="shared" si="21"/>
        <v>0</v>
      </c>
      <c r="AR72" s="579"/>
      <c r="AS72" s="102"/>
      <c r="AT72" s="27"/>
      <c r="AU72" s="592"/>
      <c r="BC72" s="774"/>
    </row>
    <row r="73" spans="1:55">
      <c r="A73" s="309"/>
      <c r="B73" s="338"/>
      <c r="C73" s="22" t="str">
        <f>IF('1C TSsalarié3'!E$11&lt;&gt;"",'1C TSsalarié3'!$B$8,"")</f>
        <v/>
      </c>
      <c r="D73" s="666" t="str">
        <f>IF(E73="","",DATEDIF('1C TSsalarié3'!$B$10,E73,"y"))</f>
        <v/>
      </c>
      <c r="E73" s="93" t="str">
        <f>IF(AND('1C TSsalarié3'!E$11&lt;&gt;"",C73='1C TSsalarié3'!$B$8),'1C TSsalarié3'!$E$16,"")</f>
        <v/>
      </c>
      <c r="F73" s="312"/>
      <c r="G73" s="313"/>
      <c r="H73" s="977"/>
      <c r="I73" s="978"/>
      <c r="J73" s="979"/>
      <c r="K73" s="638">
        <f t="shared" si="4"/>
        <v>0</v>
      </c>
      <c r="L73" s="301">
        <f>IF(AND($K$2="Pôle",C73='1C TSsalarié3'!$B$8),'1C TSsalarié3'!E$17+'1C TSsalarié3'!E$18+'1C TSsalarié3'!E$19+'1C TSsalarié3'!E$20+'1C TSsalarié3'!E$24,'1C TSsalarié3'!E$17+'1C TSsalarié3'!E$18+'1C TSsalarié3'!E$19+'1C TSsalarié3'!E$20+'1C TSsalarié3'!E$21+'1C TSsalarié3'!E$22+'1C TSsalarié3'!E$23+'1C TSsalarié3'!E$24)</f>
        <v>0</v>
      </c>
      <c r="M73" s="301">
        <f>IF(AND($K$2="Pôle",C73='1C TSsalarié3'!$B$8),'1C TSsalarié3'!E$21+'1C TSsalarié3'!E$22+'1C TSsalarié3'!E$23,0)</f>
        <v>0</v>
      </c>
      <c r="N73" s="302">
        <f t="shared" ref="N73:N94" si="26">L73+M73</f>
        <v>0</v>
      </c>
      <c r="O73" s="292">
        <f>IF($C73='1C TSsalarié3'!$B$8,'1C TSsalarié3'!E$31)</f>
        <v>0</v>
      </c>
      <c r="P73" s="72">
        <f>IF($C73='1C TSsalarié3'!$B$8,'1C TSsalarié3'!$E$32)</f>
        <v>0</v>
      </c>
      <c r="Q73" s="72">
        <f>IF($C73='1C TSsalarié3'!$B$8,'1C TSsalarié3'!$E$33)</f>
        <v>0</v>
      </c>
      <c r="R73" s="72">
        <f>IF($C73='1C TSsalarié3'!$B$8,'1C TSsalarié3'!$E$34)</f>
        <v>0</v>
      </c>
      <c r="S73" s="72">
        <f>IF($C73='1C TSsalarié3'!$B$8,'1C TSsalarié3'!$E$35)</f>
        <v>0</v>
      </c>
      <c r="T73" s="72">
        <f>IF($C73='1C TSsalarié3'!$B$8,'1C TSsalarié3'!$E$36)</f>
        <v>0</v>
      </c>
      <c r="U73" s="72">
        <f>IF($C73='1C TSsalarié3'!$B$8,'1C TSsalarié3'!$E$37)</f>
        <v>0</v>
      </c>
      <c r="V73" s="72">
        <f>IF($C73='1C TSsalarié3'!$B$8,'1C TSsalarié3'!$E$38)</f>
        <v>0</v>
      </c>
      <c r="W73" s="72">
        <f>IF($C73='1C TSsalarié3'!$B$8,'1C TSsalarié3'!$E$39)</f>
        <v>0</v>
      </c>
      <c r="X73" s="72">
        <f>IF($C73='1C TSsalarié3'!$B$8,'1C TSsalarié3'!$E$40)</f>
        <v>0</v>
      </c>
      <c r="Y73" s="72">
        <f>IF($C73='1C TSsalarié3'!$B$8,'1C TSsalarié3'!$E$41)</f>
        <v>0</v>
      </c>
      <c r="Z73" s="72">
        <f>IF($C73='1C TSsalarié3'!$B$8,'1C TSsalarié3'!$E$42)</f>
        <v>0</v>
      </c>
      <c r="AA73" s="72">
        <f>IF($C73='1C TSsalarié3'!$B$8,'1C TSsalarié3'!$E$43)</f>
        <v>0</v>
      </c>
      <c r="AB73" s="72">
        <f>IF($C73='1C TSsalarié3'!$B$8,'1C TSsalarié3'!$E$44)</f>
        <v>0</v>
      </c>
      <c r="AC73" s="72">
        <f>IF($C73='1C TSsalarié3'!$B$8,'1C TSsalarié3'!$E$45)</f>
        <v>0</v>
      </c>
      <c r="AD73" s="72">
        <f>IF($C73='1C TSsalarié3'!$B$8,'1C TSsalarié3'!$E$46)</f>
        <v>0</v>
      </c>
      <c r="AE73" s="72">
        <f>IF($C73='1C TSsalarié3'!$B$8,'1C TSsalarié3'!$E$47)</f>
        <v>0</v>
      </c>
      <c r="AF73" s="72">
        <f>IF($C73='1C TSsalarié3'!$B$8,'1C TSsalarié3'!$E$48)</f>
        <v>0</v>
      </c>
      <c r="AG73" s="72">
        <f>IF($C73='1C TSsalarié3'!$B$8,'1C TSsalarié3'!$E$49)</f>
        <v>0</v>
      </c>
      <c r="AH73" s="72">
        <f>IF($C73='1C TSsalarié3'!$B$8,'1C TSsalarié3'!$E$50)</f>
        <v>0</v>
      </c>
      <c r="AI73" s="72">
        <f>IF($C73='1C TSsalarié3'!$B$8,'1C TSsalarié3'!$E$51)</f>
        <v>0</v>
      </c>
      <c r="AJ73" s="72">
        <f>IF($C73='1C TSsalarié3'!$B$8,'1C TSsalarié3'!$E$52)</f>
        <v>0</v>
      </c>
      <c r="AK73" s="72">
        <f>'1C TSsalarié3'!E$53</f>
        <v>0</v>
      </c>
      <c r="AL73" s="72">
        <f t="shared" si="18"/>
        <v>0</v>
      </c>
      <c r="AM73" s="298">
        <f t="shared" si="19"/>
        <v>0</v>
      </c>
      <c r="AN73" s="566">
        <f t="shared" si="20"/>
        <v>0</v>
      </c>
      <c r="AO73" s="296">
        <f t="shared" si="24"/>
        <v>0</v>
      </c>
      <c r="AP73" s="575">
        <f t="shared" si="25"/>
        <v>0</v>
      </c>
      <c r="AQ73" s="583">
        <f t="shared" si="21"/>
        <v>0</v>
      </c>
      <c r="AR73" s="579"/>
      <c r="AS73" s="102"/>
      <c r="AT73" s="27"/>
      <c r="AU73" s="592"/>
      <c r="BC73" s="774"/>
    </row>
    <row r="74" spans="1:55">
      <c r="A74" s="309"/>
      <c r="B74" s="338"/>
      <c r="C74" s="22" t="str">
        <f>IF('1C TSsalarié3'!F$11&lt;&gt;"",'1C TSsalarié3'!$B$8,"")</f>
        <v/>
      </c>
      <c r="D74" s="666" t="str">
        <f>IF(E74="","",DATEDIF('1C TSsalarié3'!$B$10,E74,"y"))</f>
        <v/>
      </c>
      <c r="E74" s="93" t="str">
        <f>IF(AND('1C TSsalarié3'!F$11&lt;&gt;"",C74='1C TSsalarié3'!$B$8),'1C TSsalarié3'!$F$16,"")</f>
        <v/>
      </c>
      <c r="F74" s="312"/>
      <c r="G74" s="313"/>
      <c r="H74" s="977"/>
      <c r="I74" s="978"/>
      <c r="J74" s="979"/>
      <c r="K74" s="638">
        <f t="shared" si="4"/>
        <v>0</v>
      </c>
      <c r="L74" s="301">
        <f>IF(AND($K$2="Pôle",C74='1C TSsalarié3'!$B$8),'1C TSsalarié3'!F$17+'1C TSsalarié3'!F$18+'1C TSsalarié3'!F$19+'1C TSsalarié3'!F$20+'1C TSsalarié3'!F$24,'1C TSsalarié3'!F$17+'1C TSsalarié3'!F$18+'1C TSsalarié3'!F$19+'1C TSsalarié3'!F$20+'1C TSsalarié3'!F$21+'1C TSsalarié3'!F$22+'1C TSsalarié3'!F$23+'1C TSsalarié3'!F$24)</f>
        <v>0</v>
      </c>
      <c r="M74" s="301">
        <f>IF(AND($K$2="Pôle",C74='1C TSsalarié3'!$B$8),'1C TSsalarié3'!F$21+'1C TSsalarié3'!F$22+'1C TSsalarié3'!F$23,0)</f>
        <v>0</v>
      </c>
      <c r="N74" s="302">
        <f t="shared" si="26"/>
        <v>0</v>
      </c>
      <c r="O74" s="292">
        <f>IF($C74='1C TSsalarié3'!$B$8,'1C TSsalarié3'!F$31)</f>
        <v>0</v>
      </c>
      <c r="P74" s="72">
        <f>IF($C74='1C TSsalarié3'!$B$8,'1C TSsalarié3'!$F$32)</f>
        <v>0</v>
      </c>
      <c r="Q74" s="72">
        <f>IF($C74='1C TSsalarié3'!$B$8,'1C TSsalarié3'!$F$33)</f>
        <v>0</v>
      </c>
      <c r="R74" s="72">
        <f>IF($C74='1C TSsalarié3'!$B$8,'1C TSsalarié3'!$F$34)</f>
        <v>0</v>
      </c>
      <c r="S74" s="72">
        <f>IF($C74='1C TSsalarié3'!$B$8,'1C TSsalarié3'!$F$35)</f>
        <v>0</v>
      </c>
      <c r="T74" s="72">
        <f>IF($C74='1C TSsalarié3'!$B$8,'1C TSsalarié3'!$F$36)</f>
        <v>0</v>
      </c>
      <c r="U74" s="72">
        <f>IF($C74='1C TSsalarié3'!$B$8,'1C TSsalarié3'!$F$37)</f>
        <v>0</v>
      </c>
      <c r="V74" s="72">
        <f>IF($C74='1C TSsalarié3'!$B$8,'1C TSsalarié3'!$F$38)</f>
        <v>0</v>
      </c>
      <c r="W74" s="72">
        <f>IF($C74='1C TSsalarié3'!$B$8,'1C TSsalarié3'!$F$39)</f>
        <v>0</v>
      </c>
      <c r="X74" s="72">
        <f>IF($C74='1C TSsalarié3'!$B$8,'1C TSsalarié3'!$F$40)</f>
        <v>0</v>
      </c>
      <c r="Y74" s="72">
        <f>IF($C74='1C TSsalarié3'!$B$8,'1C TSsalarié3'!$F$41)</f>
        <v>0</v>
      </c>
      <c r="Z74" s="72">
        <f>IF($C74='1C TSsalarié3'!$B$8,'1C TSsalarié3'!$F$42)</f>
        <v>0</v>
      </c>
      <c r="AA74" s="72">
        <f>IF($C74='1C TSsalarié3'!$B$8,'1C TSsalarié3'!$F$43)</f>
        <v>0</v>
      </c>
      <c r="AB74" s="72">
        <f>IF($C74='1C TSsalarié3'!$B$8,'1C TSsalarié3'!$F$44)</f>
        <v>0</v>
      </c>
      <c r="AC74" s="72">
        <f>IF($C74='1C TSsalarié3'!$B$8,'1C TSsalarié3'!$F$45)</f>
        <v>0</v>
      </c>
      <c r="AD74" s="72">
        <f>IF($C74='1C TSsalarié3'!$B$8,'1C TSsalarié3'!$F$46)</f>
        <v>0</v>
      </c>
      <c r="AE74" s="72">
        <f>IF($C74='1C TSsalarié3'!$B$8,'1C TSsalarié3'!$F$47)</f>
        <v>0</v>
      </c>
      <c r="AF74" s="72">
        <f>IF($C74='1C TSsalarié3'!$B$8,'1C TSsalarié3'!$F$48)</f>
        <v>0</v>
      </c>
      <c r="AG74" s="72">
        <f>IF($C74='1C TSsalarié3'!$B$8,'1C TSsalarié3'!$F$49)</f>
        <v>0</v>
      </c>
      <c r="AH74" s="72">
        <f>IF($C74='1C TSsalarié3'!$B$8,'1C TSsalarié3'!$F$50)</f>
        <v>0</v>
      </c>
      <c r="AI74" s="72">
        <f>IF($C74='1C TSsalarié3'!$B$8,'1C TSsalarié3'!$F$51)</f>
        <v>0</v>
      </c>
      <c r="AJ74" s="72">
        <f>IF($C74='1C TSsalarié3'!$B$8,'1C TSsalarié3'!$F$52)</f>
        <v>0</v>
      </c>
      <c r="AK74" s="72">
        <f>'1C TSsalarié3'!F$53</f>
        <v>0</v>
      </c>
      <c r="AL74" s="72">
        <f t="shared" si="18"/>
        <v>0</v>
      </c>
      <c r="AM74" s="298">
        <f t="shared" si="19"/>
        <v>0</v>
      </c>
      <c r="AN74" s="566">
        <f t="shared" si="20"/>
        <v>0</v>
      </c>
      <c r="AO74" s="296">
        <f t="shared" si="24"/>
        <v>0</v>
      </c>
      <c r="AP74" s="575">
        <f t="shared" si="25"/>
        <v>0</v>
      </c>
      <c r="AQ74" s="583">
        <f t="shared" si="21"/>
        <v>0</v>
      </c>
      <c r="AR74" s="579"/>
      <c r="AS74" s="102"/>
      <c r="AT74" s="27"/>
      <c r="AU74" s="592"/>
    </row>
    <row r="75" spans="1:55">
      <c r="A75" s="309"/>
      <c r="B75" s="338"/>
      <c r="C75" s="22" t="str">
        <f>IF('1C TSsalarié3'!G$11&lt;&gt;"",'1C TSsalarié3'!$B$8,"")</f>
        <v/>
      </c>
      <c r="D75" s="666" t="str">
        <f>IF(E75="","",DATEDIF('1C TSsalarié3'!$B$10,E75,"y"))</f>
        <v/>
      </c>
      <c r="E75" s="93" t="str">
        <f>IF(AND('1C TSsalarié3'!G$11&lt;&gt;"",C75='1C TSsalarié3'!$B$8),'1C TSsalarié3'!$G$16,"")</f>
        <v/>
      </c>
      <c r="F75" s="312"/>
      <c r="G75" s="313"/>
      <c r="H75" s="977"/>
      <c r="I75" s="978"/>
      <c r="J75" s="979"/>
      <c r="K75" s="638">
        <f t="shared" si="4"/>
        <v>0</v>
      </c>
      <c r="L75" s="301">
        <f>IF(AND($K$2="Pôle",C75='1C TSsalarié3'!$B$8),'1C TSsalarié3'!G$17+'1C TSsalarié3'!G$18+'1C TSsalarié3'!G$19+'1C TSsalarié3'!G$20+'1C TSsalarié3'!G$24,'1C TSsalarié3'!G$17+'1C TSsalarié3'!G$18+'1C TSsalarié3'!G$19+'1C TSsalarié3'!G$20+'1C TSsalarié3'!G$21+'1C TSsalarié3'!G$22+'1C TSsalarié3'!G$23+'1C TSsalarié3'!G$24)</f>
        <v>0</v>
      </c>
      <c r="M75" s="301">
        <f>IF(AND($K$2="Pôle",C75='1C TSsalarié3'!$B$8),'1C TSsalarié3'!G$21+'1C TSsalarié3'!G$22+'1C TSsalarié3'!G$23,0)</f>
        <v>0</v>
      </c>
      <c r="N75" s="302">
        <f t="shared" si="26"/>
        <v>0</v>
      </c>
      <c r="O75" s="292">
        <f>IF($C75='1C TSsalarié3'!$B$8,'1C TSsalarié3'!G$31)</f>
        <v>0</v>
      </c>
      <c r="P75" s="72">
        <f>IF($C75='1C TSsalarié3'!$B$8,'1C TSsalarié3'!$G$32)</f>
        <v>0</v>
      </c>
      <c r="Q75" s="72">
        <f>IF($C75='1C TSsalarié3'!$B$8,'1C TSsalarié3'!$G$33)</f>
        <v>0</v>
      </c>
      <c r="R75" s="72">
        <f>IF($C75='1C TSsalarié3'!$B$8,'1C TSsalarié3'!$G$34)</f>
        <v>0</v>
      </c>
      <c r="S75" s="72">
        <f>IF($C75='1C TSsalarié3'!$B$8,'1C TSsalarié3'!$G$35)</f>
        <v>0</v>
      </c>
      <c r="T75" s="72">
        <f>IF($C75='1C TSsalarié3'!$B$8,'1C TSsalarié3'!$G$36)</f>
        <v>0</v>
      </c>
      <c r="U75" s="72">
        <f>IF($C75='1C TSsalarié3'!$B$8,'1C TSsalarié3'!$G$37)</f>
        <v>0</v>
      </c>
      <c r="V75" s="72">
        <f>IF($C75='1C TSsalarié3'!$B$8,'1C TSsalarié3'!$G$38)</f>
        <v>0</v>
      </c>
      <c r="W75" s="72">
        <f>IF($C75='1C TSsalarié3'!$B$8,'1C TSsalarié3'!$G$39)</f>
        <v>0</v>
      </c>
      <c r="X75" s="72">
        <f>IF($C75='1C TSsalarié3'!$B$8,'1C TSsalarié3'!$G$40)</f>
        <v>0</v>
      </c>
      <c r="Y75" s="72">
        <f>IF($C75='1C TSsalarié3'!$B$8,'1C TSsalarié3'!$G$41)</f>
        <v>0</v>
      </c>
      <c r="Z75" s="72">
        <f>IF($C75='1C TSsalarié3'!$B$8,'1C TSsalarié3'!$G$42)</f>
        <v>0</v>
      </c>
      <c r="AA75" s="72">
        <f>IF($C75='1C TSsalarié3'!$B$8,'1C TSsalarié3'!$G$43)</f>
        <v>0</v>
      </c>
      <c r="AB75" s="72">
        <f>IF($C75='1C TSsalarié3'!$B$8,'1C TSsalarié3'!$G$44)</f>
        <v>0</v>
      </c>
      <c r="AC75" s="72">
        <f>IF($C75='1C TSsalarié3'!$B$8,'1C TSsalarié3'!$G$45)</f>
        <v>0</v>
      </c>
      <c r="AD75" s="72">
        <f>IF($C75='1C TSsalarié3'!$B$8,'1C TSsalarié3'!$G$46)</f>
        <v>0</v>
      </c>
      <c r="AE75" s="72">
        <f>IF($C75='1C TSsalarié3'!$B$8,'1C TSsalarié3'!$G$47)</f>
        <v>0</v>
      </c>
      <c r="AF75" s="72">
        <f>IF($C75='1C TSsalarié3'!$B$8,'1C TSsalarié3'!$G$48)</f>
        <v>0</v>
      </c>
      <c r="AG75" s="72">
        <f>IF($C75='1C TSsalarié3'!$B$8,'1C TSsalarié3'!$G$49)</f>
        <v>0</v>
      </c>
      <c r="AH75" s="72">
        <f>IF($C75='1C TSsalarié3'!$B$8,'1C TSsalarié3'!$G$50)</f>
        <v>0</v>
      </c>
      <c r="AI75" s="72">
        <f>IF($C75='1C TSsalarié3'!$B$8,'1C TSsalarié3'!$G$51)</f>
        <v>0</v>
      </c>
      <c r="AJ75" s="72">
        <f>IF($C75='1C TSsalarié3'!$B$8,'1C TSsalarié3'!$G$52)</f>
        <v>0</v>
      </c>
      <c r="AK75" s="72">
        <f>'1C TSsalarié3'!G$53</f>
        <v>0</v>
      </c>
      <c r="AL75" s="72">
        <f t="shared" si="18"/>
        <v>0</v>
      </c>
      <c r="AM75" s="298">
        <f t="shared" si="19"/>
        <v>0</v>
      </c>
      <c r="AN75" s="566">
        <f t="shared" si="20"/>
        <v>0</v>
      </c>
      <c r="AO75" s="296">
        <f t="shared" si="24"/>
        <v>0</v>
      </c>
      <c r="AP75" s="575">
        <f t="shared" si="25"/>
        <v>0</v>
      </c>
      <c r="AQ75" s="583">
        <f t="shared" si="21"/>
        <v>0</v>
      </c>
      <c r="AR75" s="579"/>
      <c r="AS75" s="102"/>
      <c r="AT75" s="27"/>
      <c r="AU75" s="592"/>
    </row>
    <row r="76" spans="1:55">
      <c r="A76" s="309"/>
      <c r="B76" s="338"/>
      <c r="C76" s="22" t="str">
        <f>IF('1C TSsalarié3'!H$11&lt;&gt;"",'1C TSsalarié3'!$B$8,"")</f>
        <v/>
      </c>
      <c r="D76" s="666" t="str">
        <f>IF(E76="","",DATEDIF('1C TSsalarié3'!$B$10,E76,"y"))</f>
        <v/>
      </c>
      <c r="E76" s="93" t="str">
        <f>IF(AND('1C TSsalarié3'!H$11&lt;&gt;"",C76='1C TSsalarié3'!$B$8),'1C TSsalarié3'!$H$16,"")</f>
        <v/>
      </c>
      <c r="F76" s="312"/>
      <c r="G76" s="313"/>
      <c r="H76" s="977"/>
      <c r="I76" s="978"/>
      <c r="J76" s="979"/>
      <c r="K76" s="638">
        <f t="shared" si="4"/>
        <v>0</v>
      </c>
      <c r="L76" s="301">
        <f>IF(AND($K$2="Pôle",C76='1C TSsalarié3'!$B$8),'1C TSsalarié3'!H$17+'1C TSsalarié3'!H$18+'1C TSsalarié3'!H$19+'1C TSsalarié3'!H$20+'1C TSsalarié3'!H$24,'1C TSsalarié3'!H$17+'1C TSsalarié3'!H$18+'1C TSsalarié3'!H$19+'1C TSsalarié3'!H$20+'1C TSsalarié3'!H$21+'1C TSsalarié3'!H$22+'1C TSsalarié3'!H$23+'1C TSsalarié3'!H$24)</f>
        <v>0</v>
      </c>
      <c r="M76" s="301">
        <f>IF(AND($K$2="Pôle",C76='1C TSsalarié3'!$B$8),'1C TSsalarié3'!H$21+'1C TSsalarié3'!H$22+'1C TSsalarié3'!H$23,0)</f>
        <v>0</v>
      </c>
      <c r="N76" s="302">
        <f t="shared" si="26"/>
        <v>0</v>
      </c>
      <c r="O76" s="292">
        <f>IF($C76='1C TSsalarié3'!$B$8,'1C TSsalarié3'!H$31)</f>
        <v>0</v>
      </c>
      <c r="P76" s="72">
        <f>IF($C76='1C TSsalarié3'!$B$8,'1C TSsalarié3'!$H$32)</f>
        <v>0</v>
      </c>
      <c r="Q76" s="72">
        <f>IF($C76='1C TSsalarié3'!$B$8,'1C TSsalarié3'!$H$33)</f>
        <v>0</v>
      </c>
      <c r="R76" s="72">
        <f>IF($C76='1C TSsalarié3'!$B$8,'1C TSsalarié3'!$H$34)</f>
        <v>0</v>
      </c>
      <c r="S76" s="72">
        <f>IF($C76='1C TSsalarié3'!$B$8,'1C TSsalarié3'!$H$35)</f>
        <v>0</v>
      </c>
      <c r="T76" s="72">
        <f>IF($C76='1C TSsalarié3'!$B$8,'1C TSsalarié3'!$H$36)</f>
        <v>0</v>
      </c>
      <c r="U76" s="72">
        <f>IF($C76='1C TSsalarié3'!$B$8,'1C TSsalarié3'!$H$37)</f>
        <v>0</v>
      </c>
      <c r="V76" s="72">
        <f>IF($C76='1C TSsalarié3'!$B$8,'1C TSsalarié3'!$H$38)</f>
        <v>0</v>
      </c>
      <c r="W76" s="72">
        <f>IF($C76='1C TSsalarié3'!$B$8,'1C TSsalarié3'!$H$39)</f>
        <v>0</v>
      </c>
      <c r="X76" s="72">
        <f>IF($C76='1C TSsalarié3'!$B$8,'1C TSsalarié3'!$H$40)</f>
        <v>0</v>
      </c>
      <c r="Y76" s="72">
        <f>IF($C76='1C TSsalarié3'!$B$8,'1C TSsalarié3'!$H$41)</f>
        <v>0</v>
      </c>
      <c r="Z76" s="72">
        <f>IF($C76='1C TSsalarié3'!$B$8,'1C TSsalarié3'!$H$42)</f>
        <v>0</v>
      </c>
      <c r="AA76" s="72">
        <f>IF($C76='1C TSsalarié3'!$B$8,'1C TSsalarié3'!$H$43)</f>
        <v>0</v>
      </c>
      <c r="AB76" s="72">
        <f>IF($C76='1C TSsalarié3'!$B$8,'1C TSsalarié3'!$H$44)</f>
        <v>0</v>
      </c>
      <c r="AC76" s="72">
        <f>IF($C76='1C TSsalarié3'!$B$8,'1C TSsalarié3'!$H$45)</f>
        <v>0</v>
      </c>
      <c r="AD76" s="72">
        <f>IF($C76='1C TSsalarié3'!$B$8,'1C TSsalarié3'!$H$46)</f>
        <v>0</v>
      </c>
      <c r="AE76" s="72">
        <f>IF($C76='1C TSsalarié3'!$B$8,'1C TSsalarié3'!$H$47)</f>
        <v>0</v>
      </c>
      <c r="AF76" s="72">
        <f>IF($C76='1C TSsalarié3'!$B$8,'1C TSsalarié3'!$H$48)</f>
        <v>0</v>
      </c>
      <c r="AG76" s="72">
        <f>IF($C76='1C TSsalarié3'!$B$8,'1C TSsalarié3'!$H$49)</f>
        <v>0</v>
      </c>
      <c r="AH76" s="72">
        <f>IF($C76='1C TSsalarié3'!$B$8,'1C TSsalarié3'!$H$50)</f>
        <v>0</v>
      </c>
      <c r="AI76" s="72">
        <f>IF($C76='1C TSsalarié3'!$B$8,'1C TSsalarié3'!$H$51)</f>
        <v>0</v>
      </c>
      <c r="AJ76" s="72">
        <f>IF($C76='1C TSsalarié3'!$B$8,'1C TSsalarié3'!$H$52)</f>
        <v>0</v>
      </c>
      <c r="AK76" s="72">
        <f>'1C TSsalarié3'!H$53</f>
        <v>0</v>
      </c>
      <c r="AL76" s="72">
        <f t="shared" si="18"/>
        <v>0</v>
      </c>
      <c r="AM76" s="298">
        <f t="shared" si="19"/>
        <v>0</v>
      </c>
      <c r="AN76" s="566">
        <f t="shared" si="20"/>
        <v>0</v>
      </c>
      <c r="AO76" s="296">
        <f t="shared" si="24"/>
        <v>0</v>
      </c>
      <c r="AP76" s="575">
        <f t="shared" si="25"/>
        <v>0</v>
      </c>
      <c r="AQ76" s="583">
        <f t="shared" si="21"/>
        <v>0</v>
      </c>
      <c r="AR76" s="579"/>
      <c r="AS76" s="102"/>
      <c r="AT76" s="27"/>
      <c r="AU76" s="592"/>
    </row>
    <row r="77" spans="1:55">
      <c r="A77" s="309"/>
      <c r="B77" s="338"/>
      <c r="C77" s="22" t="str">
        <f>IF('1C TSsalarié3'!I$11&lt;&gt;"",'1C TSsalarié3'!$B$8,"")</f>
        <v/>
      </c>
      <c r="D77" s="666" t="str">
        <f>IF(E77="","",DATEDIF('1C TSsalarié3'!$B$10,E77,"y"))</f>
        <v/>
      </c>
      <c r="E77" s="93" t="str">
        <f>IF(AND('1C TSsalarié3'!I$11&lt;&gt;"",C77='1C TSsalarié3'!$B$8),'1C TSsalarié3'!$I$16,"")</f>
        <v/>
      </c>
      <c r="F77" s="312"/>
      <c r="G77" s="313"/>
      <c r="H77" s="977"/>
      <c r="I77" s="978"/>
      <c r="J77" s="979"/>
      <c r="K77" s="638">
        <f t="shared" si="4"/>
        <v>0</v>
      </c>
      <c r="L77" s="301">
        <f>IF(AND($K$2="Pôle",C77='1C TSsalarié3'!$B$8),'1C TSsalarié3'!I$17+'1C TSsalarié3'!I$18+'1C TSsalarié3'!I$19+'1C TSsalarié3'!I$20+'1C TSsalarié3'!I$24,'1C TSsalarié3'!I$17+'1C TSsalarié3'!I$18+'1C TSsalarié3'!I$19+'1C TSsalarié3'!I$20+'1C TSsalarié3'!I$21+'1C TSsalarié3'!I$22+'1C TSsalarié3'!I$23+'1C TSsalarié3'!I$24)</f>
        <v>0</v>
      </c>
      <c r="M77" s="301">
        <f>IF(AND($K$2="Pôle",C77='1C TSsalarié3'!$B$8),'1C TSsalarié3'!I$21+'1C TSsalarié3'!I$22+'1C TSsalarié3'!I$23,0)</f>
        <v>0</v>
      </c>
      <c r="N77" s="302">
        <f t="shared" si="26"/>
        <v>0</v>
      </c>
      <c r="O77" s="292">
        <f>IF($C77='1C TSsalarié3'!$B$8,'1C TSsalarié3'!I$31)</f>
        <v>0</v>
      </c>
      <c r="P77" s="72">
        <f>IF($C77='1C TSsalarié3'!$B$8,'1C TSsalarié3'!$I$32)</f>
        <v>0</v>
      </c>
      <c r="Q77" s="72">
        <f>IF($C77='1C TSsalarié3'!$B$8,'1C TSsalarié3'!$I$33)</f>
        <v>0</v>
      </c>
      <c r="R77" s="72">
        <f>IF($C77='1C TSsalarié3'!$B$8,'1C TSsalarié3'!$I$34)</f>
        <v>0</v>
      </c>
      <c r="S77" s="72">
        <f>IF($C77='1C TSsalarié3'!$B$8,'1C TSsalarié3'!$I$35)</f>
        <v>0</v>
      </c>
      <c r="T77" s="72">
        <f>IF($C77='1C TSsalarié3'!$B$8,'1C TSsalarié3'!$I$36)</f>
        <v>0</v>
      </c>
      <c r="U77" s="72">
        <f>IF($C77='1C TSsalarié3'!$B$8,'1C TSsalarié3'!$I$37)</f>
        <v>0</v>
      </c>
      <c r="V77" s="72">
        <f>IF($C77='1C TSsalarié3'!$B$8,'1C TSsalarié3'!$I$38)</f>
        <v>0</v>
      </c>
      <c r="W77" s="72">
        <f>IF($C77='1C TSsalarié3'!$B$8,'1C TSsalarié3'!$I$39)</f>
        <v>0</v>
      </c>
      <c r="X77" s="72">
        <f>IF($C77='1C TSsalarié3'!$B$8,'1C TSsalarié3'!$I$40)</f>
        <v>0</v>
      </c>
      <c r="Y77" s="72">
        <f>IF($C77='1C TSsalarié3'!$B$8,'1C TSsalarié3'!$I$41)</f>
        <v>0</v>
      </c>
      <c r="Z77" s="72">
        <f>IF($C77='1C TSsalarié3'!$B$8,'1C TSsalarié3'!$I$42)</f>
        <v>0</v>
      </c>
      <c r="AA77" s="72">
        <f>IF($C77='1C TSsalarié3'!$B$8,'1C TSsalarié3'!$I$43)</f>
        <v>0</v>
      </c>
      <c r="AB77" s="72">
        <f>IF($C77='1C TSsalarié3'!$B$8,'1C TSsalarié3'!$I$44)</f>
        <v>0</v>
      </c>
      <c r="AC77" s="72">
        <f>IF($C77='1C TSsalarié3'!$B$8,'1C TSsalarié3'!$I$45)</f>
        <v>0</v>
      </c>
      <c r="AD77" s="72">
        <f>IF($C77='1C TSsalarié3'!$B$8,'1C TSsalarié3'!$I$46)</f>
        <v>0</v>
      </c>
      <c r="AE77" s="72">
        <f>IF($C77='1C TSsalarié3'!$B$8,'1C TSsalarié3'!$I$47)</f>
        <v>0</v>
      </c>
      <c r="AF77" s="72">
        <f>IF($C77='1C TSsalarié3'!$B$8,'1C TSsalarié3'!$I$48)</f>
        <v>0</v>
      </c>
      <c r="AG77" s="72">
        <f>IF($C77='1C TSsalarié3'!$B$8,'1C TSsalarié3'!$I$49)</f>
        <v>0</v>
      </c>
      <c r="AH77" s="72">
        <f>IF($C77='1C TSsalarié3'!$B$8,'1C TSsalarié3'!$I$50)</f>
        <v>0</v>
      </c>
      <c r="AI77" s="72">
        <f>IF($C77='1C TSsalarié3'!$B$8,'1C TSsalarié3'!$I$51)</f>
        <v>0</v>
      </c>
      <c r="AJ77" s="72">
        <f>IF($C77='1C TSsalarié3'!$B$8,'1C TSsalarié3'!$I$52)</f>
        <v>0</v>
      </c>
      <c r="AK77" s="72">
        <f>'1C TSsalarié3'!I$53</f>
        <v>0</v>
      </c>
      <c r="AL77" s="72">
        <f t="shared" si="18"/>
        <v>0</v>
      </c>
      <c r="AM77" s="298">
        <f t="shared" si="19"/>
        <v>0</v>
      </c>
      <c r="AN77" s="566">
        <f t="shared" si="20"/>
        <v>0</v>
      </c>
      <c r="AO77" s="296">
        <f t="shared" si="24"/>
        <v>0</v>
      </c>
      <c r="AP77" s="575">
        <f t="shared" si="25"/>
        <v>0</v>
      </c>
      <c r="AQ77" s="583">
        <f t="shared" si="21"/>
        <v>0</v>
      </c>
      <c r="AR77" s="579"/>
      <c r="AS77" s="102"/>
      <c r="AT77" s="27"/>
      <c r="AU77" s="592"/>
    </row>
    <row r="78" spans="1:55">
      <c r="A78" s="309"/>
      <c r="B78" s="338"/>
      <c r="C78" s="22" t="str">
        <f>IF('1C TSsalarié3'!J$11&lt;&gt;"",'1C TSsalarié3'!$B$8,"")</f>
        <v/>
      </c>
      <c r="D78" s="666" t="str">
        <f>IF(E78="","",DATEDIF('1C TSsalarié3'!$B$10,E78,"y"))</f>
        <v/>
      </c>
      <c r="E78" s="93" t="str">
        <f>IF(AND('1C TSsalarié3'!J$11&lt;&gt;"",C78='1C TSsalarié3'!$B$8),'1C TSsalarié3'!$J$16,"")</f>
        <v/>
      </c>
      <c r="F78" s="312"/>
      <c r="G78" s="313"/>
      <c r="H78" s="977"/>
      <c r="I78" s="978"/>
      <c r="J78" s="979"/>
      <c r="K78" s="638">
        <f t="shared" si="4"/>
        <v>0</v>
      </c>
      <c r="L78" s="301">
        <f>IF(AND($K$2="Pôle",C78='1C TSsalarié3'!$B$8),'1C TSsalarié3'!J$17+'1C TSsalarié3'!J$18+'1C TSsalarié3'!J$19+'1C TSsalarié3'!J$20+'1C TSsalarié3'!J$24,'1C TSsalarié3'!J$17+'1C TSsalarié3'!J$18+'1C TSsalarié3'!J$19+'1C TSsalarié3'!J$20+'1C TSsalarié3'!J$21+'1C TSsalarié3'!J$22+'1C TSsalarié3'!J$23+'1C TSsalarié3'!J$24)</f>
        <v>0</v>
      </c>
      <c r="M78" s="301">
        <f>IF(AND($K$2="Pôle",C78='1C TSsalarié3'!$B$8),'1C TSsalarié3'!J$21+'1C TSsalarié3'!J$22+'1C TSsalarié3'!J$23,0)</f>
        <v>0</v>
      </c>
      <c r="N78" s="302">
        <f t="shared" si="26"/>
        <v>0</v>
      </c>
      <c r="O78" s="292">
        <f>IF($C78='1C TSsalarié3'!$B$8,'1C TSsalarié3'!J$31)</f>
        <v>0</v>
      </c>
      <c r="P78" s="72">
        <f>IF($C78='1C TSsalarié3'!$B$8,'1C TSsalarié3'!$J$32)</f>
        <v>0</v>
      </c>
      <c r="Q78" s="72">
        <f>IF($C78='1C TSsalarié3'!$B$8,'1C TSsalarié3'!$J$33)</f>
        <v>0</v>
      </c>
      <c r="R78" s="72">
        <f>IF($C78='1C TSsalarié3'!$B$8,'1C TSsalarié3'!$J$34)</f>
        <v>0</v>
      </c>
      <c r="S78" s="72">
        <f>IF($C78='1C TSsalarié3'!$B$8,'1C TSsalarié3'!$J$35)</f>
        <v>0</v>
      </c>
      <c r="T78" s="72">
        <f>IF($C78='1C TSsalarié3'!$B$8,'1C TSsalarié3'!$J$36)</f>
        <v>0</v>
      </c>
      <c r="U78" s="72">
        <f>IF($C78='1C TSsalarié3'!$B$8,'1C TSsalarié3'!$J$37)</f>
        <v>0</v>
      </c>
      <c r="V78" s="72">
        <f>IF($C78='1C TSsalarié3'!$B$8,'1C TSsalarié3'!$J$38)</f>
        <v>0</v>
      </c>
      <c r="W78" s="72">
        <f>IF($C78='1C TSsalarié3'!$B$8,'1C TSsalarié3'!$J$39)</f>
        <v>0</v>
      </c>
      <c r="X78" s="72">
        <f>IF($C78='1C TSsalarié3'!$B$8,'1C TSsalarié3'!$J$40)</f>
        <v>0</v>
      </c>
      <c r="Y78" s="72">
        <f>IF($C78='1C TSsalarié3'!$B$8,'1C TSsalarié3'!$J$41)</f>
        <v>0</v>
      </c>
      <c r="Z78" s="72">
        <f>IF($C78='1C TSsalarié3'!$B$8,'1C TSsalarié3'!$J$42)</f>
        <v>0</v>
      </c>
      <c r="AA78" s="72">
        <f>IF($C78='1C TSsalarié3'!$B$8,'1C TSsalarié3'!$J$43)</f>
        <v>0</v>
      </c>
      <c r="AB78" s="72">
        <f>IF($C78='1C TSsalarié3'!$B$8,'1C TSsalarié3'!$J$44)</f>
        <v>0</v>
      </c>
      <c r="AC78" s="72">
        <f>IF($C78='1C TSsalarié3'!$B$8,'1C TSsalarié3'!$J$45)</f>
        <v>0</v>
      </c>
      <c r="AD78" s="72">
        <f>IF($C78='1C TSsalarié3'!$B$8,'1C TSsalarié3'!$J$46)</f>
        <v>0</v>
      </c>
      <c r="AE78" s="72">
        <f>IF($C78='1C TSsalarié3'!$B$8,'1C TSsalarié3'!$J$47)</f>
        <v>0</v>
      </c>
      <c r="AF78" s="72">
        <f>IF($C78='1C TSsalarié3'!$B$8,'1C TSsalarié3'!$J$48)</f>
        <v>0</v>
      </c>
      <c r="AG78" s="72">
        <f>IF($C78='1C TSsalarié3'!$B$8,'1C TSsalarié3'!$J$49)</f>
        <v>0</v>
      </c>
      <c r="AH78" s="72">
        <f>IF($C78='1C TSsalarié3'!$B$8,'1C TSsalarié3'!$J$50)</f>
        <v>0</v>
      </c>
      <c r="AI78" s="72">
        <f>IF($C78='1C TSsalarié3'!$B$8,'1C TSsalarié3'!$J$51)</f>
        <v>0</v>
      </c>
      <c r="AJ78" s="72">
        <f>IF($C78='1C TSsalarié3'!$B$8,'1C TSsalarié3'!$J$52)</f>
        <v>0</v>
      </c>
      <c r="AK78" s="72">
        <f>'1C TSsalarié3'!J$53</f>
        <v>0</v>
      </c>
      <c r="AL78" s="72">
        <f t="shared" si="18"/>
        <v>0</v>
      </c>
      <c r="AM78" s="298">
        <f t="shared" si="19"/>
        <v>0</v>
      </c>
      <c r="AN78" s="566">
        <f t="shared" si="20"/>
        <v>0</v>
      </c>
      <c r="AO78" s="296">
        <f t="shared" si="24"/>
        <v>0</v>
      </c>
      <c r="AP78" s="575">
        <f t="shared" si="25"/>
        <v>0</v>
      </c>
      <c r="AQ78" s="583">
        <f t="shared" si="21"/>
        <v>0</v>
      </c>
      <c r="AR78" s="579"/>
      <c r="AS78" s="102"/>
      <c r="AT78" s="27"/>
      <c r="AU78" s="592"/>
    </row>
    <row r="79" spans="1:55">
      <c r="A79" s="309"/>
      <c r="B79" s="338"/>
      <c r="C79" s="22" t="str">
        <f>IF('1C TSsalarié3'!K$11&lt;&gt;"",'1C TSsalarié3'!$B$8,"")</f>
        <v/>
      </c>
      <c r="D79" s="666" t="str">
        <f>IF(E79="","",DATEDIF('1C TSsalarié3'!$B$10,E79,"y"))</f>
        <v/>
      </c>
      <c r="E79" s="93" t="str">
        <f>IF(AND('1C TSsalarié3'!K$11&lt;&gt;"",C79='1C TSsalarié3'!$B$8),'1C TSsalarié3'!$K$16,"")</f>
        <v/>
      </c>
      <c r="F79" s="312"/>
      <c r="G79" s="313"/>
      <c r="H79" s="977"/>
      <c r="I79" s="978"/>
      <c r="J79" s="979"/>
      <c r="K79" s="638">
        <f t="shared" si="4"/>
        <v>0</v>
      </c>
      <c r="L79" s="301">
        <f>IF(AND($K$2="Pôle",C79='1C TSsalarié3'!$B$8),'1C TSsalarié3'!K$17+'1C TSsalarié3'!K$18+'1C TSsalarié3'!K$19+'1C TSsalarié3'!K$20+'1C TSsalarié3'!K$24,'1C TSsalarié3'!K$17+'1C TSsalarié3'!K$18+'1C TSsalarié3'!K$19+'1C TSsalarié3'!K$20+'1C TSsalarié3'!K$21+'1C TSsalarié3'!K$22+'1C TSsalarié3'!K$23+'1C TSsalarié3'!K$24)</f>
        <v>0</v>
      </c>
      <c r="M79" s="301">
        <f>IF(AND($K$2="Pôle",C79='1C TSsalarié3'!$B$8),'1C TSsalarié3'!K$21+'1C TSsalarié3'!K$22+'1C TSsalarié3'!K$23,0)</f>
        <v>0</v>
      </c>
      <c r="N79" s="302">
        <f t="shared" si="26"/>
        <v>0</v>
      </c>
      <c r="O79" s="292">
        <f>IF($C79='1C TSsalarié3'!$B$8,'1C TSsalarié3'!K$31)</f>
        <v>0</v>
      </c>
      <c r="P79" s="72">
        <f>IF($C79='1C TSsalarié3'!$B$8,'1C TSsalarié3'!$K$32)</f>
        <v>0</v>
      </c>
      <c r="Q79" s="72">
        <f>IF($C79='1C TSsalarié3'!$B$8,'1C TSsalarié3'!$K$33)</f>
        <v>0</v>
      </c>
      <c r="R79" s="72">
        <f>IF($C79='1C TSsalarié3'!$B$8,'1C TSsalarié3'!$K$34)</f>
        <v>0</v>
      </c>
      <c r="S79" s="72">
        <f>IF($C79='1C TSsalarié3'!$B$8,'1C TSsalarié3'!$K$35)</f>
        <v>0</v>
      </c>
      <c r="T79" s="72">
        <f>IF($C79='1C TSsalarié3'!$B$8,'1C TSsalarié3'!$K$36)</f>
        <v>0</v>
      </c>
      <c r="U79" s="72">
        <f>IF($C79='1C TSsalarié3'!$B$8,'1C TSsalarié3'!$K$37)</f>
        <v>0</v>
      </c>
      <c r="V79" s="72">
        <f>IF($C79='1C TSsalarié3'!$B$8,'1C TSsalarié3'!$K$38)</f>
        <v>0</v>
      </c>
      <c r="W79" s="72">
        <f>IF($C79='1C TSsalarié3'!$B$8,'1C TSsalarié3'!$K$39)</f>
        <v>0</v>
      </c>
      <c r="X79" s="72">
        <f>IF($C79='1C TSsalarié3'!$B$8,'1C TSsalarié3'!$K$40)</f>
        <v>0</v>
      </c>
      <c r="Y79" s="72">
        <f>IF($C79='1C TSsalarié3'!$B$8,'1C TSsalarié3'!$K$41)</f>
        <v>0</v>
      </c>
      <c r="Z79" s="72">
        <f>IF($C79='1C TSsalarié3'!$B$8,'1C TSsalarié3'!$K$42)</f>
        <v>0</v>
      </c>
      <c r="AA79" s="72">
        <f>IF($C79='1C TSsalarié3'!$B$8,'1C TSsalarié3'!$K$43)</f>
        <v>0</v>
      </c>
      <c r="AB79" s="72">
        <f>IF($C79='1C TSsalarié3'!$B$8,'1C TSsalarié3'!$K$44)</f>
        <v>0</v>
      </c>
      <c r="AC79" s="72">
        <f>IF($C79='1C TSsalarié3'!$B$8,'1C TSsalarié3'!$K$45)</f>
        <v>0</v>
      </c>
      <c r="AD79" s="72">
        <f>IF($C79='1C TSsalarié3'!$B$8,'1C TSsalarié3'!$K$46)</f>
        <v>0</v>
      </c>
      <c r="AE79" s="72">
        <f>IF($C79='1C TSsalarié3'!$B$8,'1C TSsalarié3'!$K$47)</f>
        <v>0</v>
      </c>
      <c r="AF79" s="72">
        <f>IF($C79='1C TSsalarié3'!$B$8,'1C TSsalarié3'!$K$48)</f>
        <v>0</v>
      </c>
      <c r="AG79" s="72">
        <f>IF($C79='1C TSsalarié3'!$B$8,'1C TSsalarié3'!$K$49)</f>
        <v>0</v>
      </c>
      <c r="AH79" s="72">
        <f>IF($C79='1C TSsalarié3'!$B$8,'1C TSsalarié3'!$K$50)</f>
        <v>0</v>
      </c>
      <c r="AI79" s="72">
        <f>IF($C79='1C TSsalarié3'!$B$8,'1C TSsalarié3'!$K$51)</f>
        <v>0</v>
      </c>
      <c r="AJ79" s="72">
        <f>IF($C79='1C TSsalarié3'!$B$8,'1C TSsalarié3'!$K$52)</f>
        <v>0</v>
      </c>
      <c r="AK79" s="72">
        <f>'1C TSsalarié3'!K$53</f>
        <v>0</v>
      </c>
      <c r="AL79" s="72">
        <f t="shared" si="18"/>
        <v>0</v>
      </c>
      <c r="AM79" s="298">
        <f t="shared" si="19"/>
        <v>0</v>
      </c>
      <c r="AN79" s="566">
        <f t="shared" si="20"/>
        <v>0</v>
      </c>
      <c r="AO79" s="296">
        <f t="shared" si="24"/>
        <v>0</v>
      </c>
      <c r="AP79" s="575">
        <f t="shared" si="25"/>
        <v>0</v>
      </c>
      <c r="AQ79" s="583">
        <f t="shared" si="21"/>
        <v>0</v>
      </c>
      <c r="AR79" s="579"/>
      <c r="AS79" s="102"/>
      <c r="AT79" s="27"/>
      <c r="AU79" s="592"/>
    </row>
    <row r="80" spans="1:55">
      <c r="A80" s="309"/>
      <c r="B80" s="338"/>
      <c r="C80" s="22" t="str">
        <f>IF('1C TSsalarié3'!L$11&lt;&gt;"",'1C TSsalarié3'!$B$8,"")</f>
        <v/>
      </c>
      <c r="D80" s="666" t="str">
        <f>IF(E80="","",DATEDIF('1C TSsalarié3'!$B$10,E80,"y"))</f>
        <v/>
      </c>
      <c r="E80" s="93" t="str">
        <f>IF(AND('1C TSsalarié3'!L$11&lt;&gt;"",C80='1C TSsalarié3'!$B$8),'1C TSsalarié3'!$L$16,"")</f>
        <v/>
      </c>
      <c r="F80" s="312"/>
      <c r="G80" s="313"/>
      <c r="H80" s="977"/>
      <c r="I80" s="978"/>
      <c r="J80" s="979"/>
      <c r="K80" s="638">
        <f t="shared" si="4"/>
        <v>0</v>
      </c>
      <c r="L80" s="301">
        <f>IF(AND($K$2="Pôle",C80='1C TSsalarié3'!$B$8),'1C TSsalarié3'!L$17+'1C TSsalarié3'!L$18+'1C TSsalarié3'!L$19+'1C TSsalarié3'!L$20+'1C TSsalarié3'!L$24,'1C TSsalarié3'!L$17+'1C TSsalarié3'!L$18+'1C TSsalarié3'!L$19+'1C TSsalarié3'!L$20+'1C TSsalarié3'!L$21+'1C TSsalarié3'!L$22+'1C TSsalarié3'!L$23+'1C TSsalarié3'!L$24)</f>
        <v>0</v>
      </c>
      <c r="M80" s="301">
        <f>IF(AND($K$2="Pôle",C80='1C TSsalarié3'!$B$8),'1C TSsalarié3'!L$21+'1C TSsalarié3'!L$22+'1C TSsalarié3'!L$23,0)</f>
        <v>0</v>
      </c>
      <c r="N80" s="302">
        <f t="shared" si="26"/>
        <v>0</v>
      </c>
      <c r="O80" s="292">
        <f>IF($C80='1C TSsalarié3'!$B$8,'1C TSsalarié3'!L$31)</f>
        <v>0</v>
      </c>
      <c r="P80" s="72">
        <f>IF($C80='1C TSsalarié3'!$B$8,'1C TSsalarié3'!$L$32)</f>
        <v>0</v>
      </c>
      <c r="Q80" s="72">
        <f>IF($C80='1C TSsalarié3'!$B$8,'1C TSsalarié3'!$L$33)</f>
        <v>0</v>
      </c>
      <c r="R80" s="72">
        <f>IF($C80='1C TSsalarié3'!$B$8,'1C TSsalarié3'!$L$34)</f>
        <v>0</v>
      </c>
      <c r="S80" s="72">
        <f>IF($C80='1C TSsalarié3'!$B$8,'1C TSsalarié3'!$L$35)</f>
        <v>0</v>
      </c>
      <c r="T80" s="72">
        <f>IF($C80='1C TSsalarié3'!$B$8,'1C TSsalarié3'!$L$36)</f>
        <v>0</v>
      </c>
      <c r="U80" s="72">
        <f>IF($C80='1C TSsalarié3'!$B$8,'1C TSsalarié3'!$L$37)</f>
        <v>0</v>
      </c>
      <c r="V80" s="72">
        <f>IF($C80='1C TSsalarié3'!$B$8,'1C TSsalarié3'!$L$38)</f>
        <v>0</v>
      </c>
      <c r="W80" s="72">
        <f>IF($C80='1C TSsalarié3'!$B$8,'1C TSsalarié3'!$L$39)</f>
        <v>0</v>
      </c>
      <c r="X80" s="72">
        <f>IF($C80='1C TSsalarié3'!$B$8,'1C TSsalarié3'!$L$40)</f>
        <v>0</v>
      </c>
      <c r="Y80" s="72">
        <f>IF($C80='1C TSsalarié3'!$B$8,'1C TSsalarié3'!$L$41)</f>
        <v>0</v>
      </c>
      <c r="Z80" s="72">
        <f>IF($C80='1C TSsalarié3'!$B$8,'1C TSsalarié3'!$L$42)</f>
        <v>0</v>
      </c>
      <c r="AA80" s="72">
        <f>IF($C80='1C TSsalarié3'!$B$8,'1C TSsalarié3'!$L$43)</f>
        <v>0</v>
      </c>
      <c r="AB80" s="72">
        <f>IF($C80='1C TSsalarié3'!$B$8,'1C TSsalarié3'!$L$44)</f>
        <v>0</v>
      </c>
      <c r="AC80" s="72">
        <f>IF($C80='1C TSsalarié3'!$B$8,'1C TSsalarié3'!$L$45)</f>
        <v>0</v>
      </c>
      <c r="AD80" s="72">
        <f>IF($C80='1C TSsalarié3'!$B$8,'1C TSsalarié3'!$L$46)</f>
        <v>0</v>
      </c>
      <c r="AE80" s="72">
        <f>IF($C80='1C TSsalarié3'!$B$8,'1C TSsalarié3'!$L$47)</f>
        <v>0</v>
      </c>
      <c r="AF80" s="72">
        <f>IF($C80='1C TSsalarié3'!$B$8,'1C TSsalarié3'!$L$48)</f>
        <v>0</v>
      </c>
      <c r="AG80" s="72">
        <f>IF($C80='1C TSsalarié3'!$B$8,'1C TSsalarié3'!$L$49)</f>
        <v>0</v>
      </c>
      <c r="AH80" s="72">
        <f>IF($C80='1C TSsalarié3'!$B$8,'1C TSsalarié3'!$L$50)</f>
        <v>0</v>
      </c>
      <c r="AI80" s="72">
        <f>IF($C80='1C TSsalarié3'!$B$8,'1C TSsalarié3'!$L$51)</f>
        <v>0</v>
      </c>
      <c r="AJ80" s="72">
        <f>IF($C80='1C TSsalarié3'!$B$8,'1C TSsalarié3'!$L$52)</f>
        <v>0</v>
      </c>
      <c r="AK80" s="72">
        <f>'1C TSsalarié3'!L$53</f>
        <v>0</v>
      </c>
      <c r="AL80" s="72">
        <f t="shared" si="18"/>
        <v>0</v>
      </c>
      <c r="AM80" s="298">
        <f t="shared" si="19"/>
        <v>0</v>
      </c>
      <c r="AN80" s="566">
        <f t="shared" si="20"/>
        <v>0</v>
      </c>
      <c r="AO80" s="296">
        <f t="shared" si="24"/>
        <v>0</v>
      </c>
      <c r="AP80" s="575">
        <f t="shared" si="25"/>
        <v>0</v>
      </c>
      <c r="AQ80" s="583">
        <f t="shared" si="21"/>
        <v>0</v>
      </c>
      <c r="AR80" s="579"/>
      <c r="AS80" s="102"/>
      <c r="AT80" s="27"/>
      <c r="AU80" s="592"/>
    </row>
    <row r="81" spans="1:55">
      <c r="A81" s="309"/>
      <c r="B81" s="338"/>
      <c r="C81" s="22" t="str">
        <f>IF('1C TSsalarié3'!M$11&lt;&gt;"",'1C TSsalarié3'!$B$8,"")</f>
        <v/>
      </c>
      <c r="D81" s="666" t="str">
        <f>IF(E81="","",DATEDIF('1C TSsalarié3'!$B$10,E81,"y"))</f>
        <v/>
      </c>
      <c r="E81" s="93" t="str">
        <f>IF(AND('1C TSsalarié3'!M$11&lt;&gt;"",C81='1C TSsalarié3'!$B$8),'1C TSsalarié3'!$M$16,"")</f>
        <v/>
      </c>
      <c r="F81" s="312"/>
      <c r="G81" s="313"/>
      <c r="H81" s="977"/>
      <c r="I81" s="978"/>
      <c r="J81" s="979"/>
      <c r="K81" s="638">
        <f t="shared" si="4"/>
        <v>0</v>
      </c>
      <c r="L81" s="301">
        <f>IF(AND($K$2="Pôle",C81='1C TSsalarié3'!$B$8),'1C TSsalarié3'!M$17+'1C TSsalarié3'!M$18+'1C TSsalarié3'!M$19+'1C TSsalarié3'!M$20+'1C TSsalarié3'!M$24,'1C TSsalarié3'!M$17+'1C TSsalarié3'!M$18+'1C TSsalarié3'!M$19+'1C TSsalarié3'!M$20+'1C TSsalarié3'!M$21+'1C TSsalarié3'!M$22+'1C TSsalarié3'!M$23+'1C TSsalarié3'!M$24)</f>
        <v>0</v>
      </c>
      <c r="M81" s="301">
        <f>IF(AND($K$2="Pôle",C81='1C TSsalarié3'!$B$8),'1C TSsalarié3'!M$21+'1C TSsalarié3'!M$22+'1C TSsalarié3'!M$23,0)</f>
        <v>0</v>
      </c>
      <c r="N81" s="302">
        <f t="shared" si="26"/>
        <v>0</v>
      </c>
      <c r="O81" s="292">
        <f>IF($C81='1C TSsalarié3'!$B$8,'1C TSsalarié3'!M$31)</f>
        <v>0</v>
      </c>
      <c r="P81" s="72">
        <f>IF($C81='1C TSsalarié3'!$B$8,'1C TSsalarié3'!$M$32)</f>
        <v>0</v>
      </c>
      <c r="Q81" s="72">
        <f>IF($C81='1C TSsalarié3'!$B$8,'1C TSsalarié3'!$M$33)</f>
        <v>0</v>
      </c>
      <c r="R81" s="72">
        <f>IF($C81='1C TSsalarié3'!$B$8,'1C TSsalarié3'!$M$34)</f>
        <v>0</v>
      </c>
      <c r="S81" s="72">
        <f>IF($C81='1C TSsalarié3'!$B$8,'1C TSsalarié3'!$M$35)</f>
        <v>0</v>
      </c>
      <c r="T81" s="72">
        <f>IF($C81='1C TSsalarié3'!$B$8,'1C TSsalarié3'!$M$36)</f>
        <v>0</v>
      </c>
      <c r="U81" s="72">
        <f>IF($C81='1C TSsalarié3'!$B$8,'1C TSsalarié3'!$M$37)</f>
        <v>0</v>
      </c>
      <c r="V81" s="72">
        <f>IF($C81='1C TSsalarié3'!$B$8,'1C TSsalarié3'!$M$38)</f>
        <v>0</v>
      </c>
      <c r="W81" s="72">
        <f>IF($C81='1C TSsalarié3'!$B$8,'1C TSsalarié3'!$M$39)</f>
        <v>0</v>
      </c>
      <c r="X81" s="72">
        <f>IF($C81='1C TSsalarié3'!$B$8,'1C TSsalarié3'!$M$40)</f>
        <v>0</v>
      </c>
      <c r="Y81" s="72">
        <f>IF($C81='1C TSsalarié3'!$B$8,'1C TSsalarié3'!$M$41)</f>
        <v>0</v>
      </c>
      <c r="Z81" s="72">
        <f>IF($C81='1C TSsalarié3'!$B$8,'1C TSsalarié3'!$M$42)</f>
        <v>0</v>
      </c>
      <c r="AA81" s="72">
        <f>IF($C81='1C TSsalarié3'!$B$8,'1C TSsalarié3'!$M$43)</f>
        <v>0</v>
      </c>
      <c r="AB81" s="72">
        <f>IF($C81='1C TSsalarié3'!$B$8,'1C TSsalarié3'!$M$44)</f>
        <v>0</v>
      </c>
      <c r="AC81" s="72">
        <f>IF($C81='1C TSsalarié3'!$B$8,'1C TSsalarié3'!$M$45)</f>
        <v>0</v>
      </c>
      <c r="AD81" s="72">
        <f>IF($C81='1C TSsalarié3'!$B$8,'1C TSsalarié3'!$M$46)</f>
        <v>0</v>
      </c>
      <c r="AE81" s="72">
        <f>IF($C81='1C TSsalarié3'!$B$8,'1C TSsalarié3'!$M$47)</f>
        <v>0</v>
      </c>
      <c r="AF81" s="72">
        <f>IF($C81='1C TSsalarié3'!$B$8,'1C TSsalarié3'!$M$48)</f>
        <v>0</v>
      </c>
      <c r="AG81" s="72">
        <f>IF($C81='1C TSsalarié3'!$B$8,'1C TSsalarié3'!$M$49)</f>
        <v>0</v>
      </c>
      <c r="AH81" s="72">
        <f>IF($C81='1C TSsalarié3'!$B$8,'1C TSsalarié3'!$M$50)</f>
        <v>0</v>
      </c>
      <c r="AI81" s="72">
        <f>IF($C81='1C TSsalarié3'!$B$8,'1C TSsalarié3'!$M$51)</f>
        <v>0</v>
      </c>
      <c r="AJ81" s="72">
        <f>IF($C81='1C TSsalarié3'!$B$8,'1C TSsalarié3'!$M$52)</f>
        <v>0</v>
      </c>
      <c r="AK81" s="72">
        <f>'1C TSsalarié3'!M$53</f>
        <v>0</v>
      </c>
      <c r="AL81" s="72">
        <f t="shared" si="18"/>
        <v>0</v>
      </c>
      <c r="AM81" s="298">
        <f t="shared" si="19"/>
        <v>0</v>
      </c>
      <c r="AN81" s="566">
        <f t="shared" si="20"/>
        <v>0</v>
      </c>
      <c r="AO81" s="296">
        <f t="shared" si="24"/>
        <v>0</v>
      </c>
      <c r="AP81" s="575">
        <f t="shared" si="25"/>
        <v>0</v>
      </c>
      <c r="AQ81" s="583">
        <f t="shared" si="21"/>
        <v>0</v>
      </c>
      <c r="AR81" s="579"/>
      <c r="AS81" s="102"/>
      <c r="AT81" s="27"/>
      <c r="AU81" s="592"/>
    </row>
    <row r="82" spans="1:55" s="767" customFormat="1">
      <c r="A82" s="307"/>
      <c r="B82" s="351"/>
      <c r="C82" s="22" t="str">
        <f>IF('1C TSsalarié3'!N$11&lt;&gt;"",'1C TSsalarié3'!$B$8,"")</f>
        <v/>
      </c>
      <c r="D82" s="666" t="str">
        <f>IF(E82="","",DATEDIF('1C TSsalarié3'!$B$10,E82,"y"))</f>
        <v/>
      </c>
      <c r="E82" s="93" t="str">
        <f>IF(AND('1C TSsalarié3'!N$11&lt;&gt;"",C82='1C TSsalarié3'!$B$8),'1C TSsalarié3'!$N$16,"")</f>
        <v/>
      </c>
      <c r="F82" s="312"/>
      <c r="G82" s="313"/>
      <c r="H82" s="977"/>
      <c r="I82" s="978"/>
      <c r="J82" s="979"/>
      <c r="K82" s="638">
        <f t="shared" si="4"/>
        <v>0</v>
      </c>
      <c r="L82" s="301">
        <f>IF(AND($K$2="Pôle",C82='1C TSsalarié3'!$B$8),'1C TSsalarié3'!N$17+'1C TSsalarié3'!N$18+'1C TSsalarié3'!N$19+'1C TSsalarié3'!N$20+'1C TSsalarié3'!N$24,'1C TSsalarié3'!N$17+'1C TSsalarié3'!N$18+'1C TSsalarié3'!N$19+'1C TSsalarié3'!N$20+'1C TSsalarié3'!N$21+'1C TSsalarié3'!N$22+'1C TSsalarié3'!N$23+'1C TSsalarié3'!N$24)</f>
        <v>0</v>
      </c>
      <c r="M82" s="301">
        <f>IF(AND($K$2="Pôle",C82='1C TSsalarié3'!$B$8),'1C TSsalarié3'!N$21+'1C TSsalarié3'!N$22+'1C TSsalarié3'!N$23,0)</f>
        <v>0</v>
      </c>
      <c r="N82" s="302">
        <f t="shared" si="26"/>
        <v>0</v>
      </c>
      <c r="O82" s="292">
        <f>IF($C82='1C TSsalarié3'!$B$8,'1C TSsalarié3'!N$31)</f>
        <v>0</v>
      </c>
      <c r="P82" s="72">
        <f>IF($C82='1C TSsalarié3'!$B$8,'1C TSsalarié3'!$N$32)</f>
        <v>0</v>
      </c>
      <c r="Q82" s="72">
        <f>IF($C82='1C TSsalarié3'!$B$8,'1C TSsalarié3'!$N$33)</f>
        <v>0</v>
      </c>
      <c r="R82" s="72">
        <f>IF($C82='1C TSsalarié3'!$B$8,'1C TSsalarié3'!$N$34)</f>
        <v>0</v>
      </c>
      <c r="S82" s="72">
        <f>IF($C82='1C TSsalarié3'!$B$8,'1C TSsalarié3'!$N$35)</f>
        <v>0</v>
      </c>
      <c r="T82" s="72">
        <f>IF($C82='1C TSsalarié3'!$B$8,'1C TSsalarié3'!$N$36)</f>
        <v>0</v>
      </c>
      <c r="U82" s="72">
        <f>IF($C82='1C TSsalarié3'!$B$8,'1C TSsalarié3'!$N$37)</f>
        <v>0</v>
      </c>
      <c r="V82" s="72">
        <f>IF($C82='1C TSsalarié3'!$B$8,'1C TSsalarié3'!$N$38)</f>
        <v>0</v>
      </c>
      <c r="W82" s="72">
        <f>IF($C82='1C TSsalarié3'!$B$8,'1C TSsalarié3'!$N$39)</f>
        <v>0</v>
      </c>
      <c r="X82" s="72">
        <f>IF($C82='1C TSsalarié3'!$B$8,'1C TSsalarié3'!$N$40)</f>
        <v>0</v>
      </c>
      <c r="Y82" s="72">
        <f>IF($C82='1C TSsalarié3'!$B$8,'1C TSsalarié3'!$N$41)</f>
        <v>0</v>
      </c>
      <c r="Z82" s="72">
        <f>IF($C82='1C TSsalarié3'!$B$8,'1C TSsalarié3'!$N$42)</f>
        <v>0</v>
      </c>
      <c r="AA82" s="72">
        <f>IF($C82='1C TSsalarié3'!$B$8,'1C TSsalarié3'!$N$43)</f>
        <v>0</v>
      </c>
      <c r="AB82" s="72">
        <f>IF($C82='1C TSsalarié3'!$B$8,'1C TSsalarié3'!$N$44)</f>
        <v>0</v>
      </c>
      <c r="AC82" s="72">
        <f>IF($C82='1C TSsalarié3'!$B$8,'1C TSsalarié3'!$N$45)</f>
        <v>0</v>
      </c>
      <c r="AD82" s="72">
        <f>IF($C82='1C TSsalarié3'!$B$8,'1C TSsalarié3'!$N$46)</f>
        <v>0</v>
      </c>
      <c r="AE82" s="72">
        <f>IF($C82='1C TSsalarié3'!$B$8,'1C TSsalarié3'!$N$47)</f>
        <v>0</v>
      </c>
      <c r="AF82" s="72">
        <f>IF($C82='1C TSsalarié3'!$B$8,'1C TSsalarié3'!$N$48)</f>
        <v>0</v>
      </c>
      <c r="AG82" s="72">
        <f>IF($C82='1C TSsalarié3'!$B$8,'1C TSsalarié3'!$N$49)</f>
        <v>0</v>
      </c>
      <c r="AH82" s="72">
        <f>IF($C82='1C TSsalarié3'!$B$8,'1C TSsalarié3'!$N$50)</f>
        <v>0</v>
      </c>
      <c r="AI82" s="72">
        <f>IF($C82='1C TSsalarié3'!$B$8,'1C TSsalarié3'!$N$51)</f>
        <v>0</v>
      </c>
      <c r="AJ82" s="72">
        <f>IF($C82='1C TSsalarié3'!$B$8,'1C TSsalarié3'!$N$52)</f>
        <v>0</v>
      </c>
      <c r="AK82" s="72">
        <f>'1C TSsalarié3'!N$53</f>
        <v>0</v>
      </c>
      <c r="AL82" s="72">
        <f t="shared" si="18"/>
        <v>0</v>
      </c>
      <c r="AM82" s="825">
        <f t="shared" si="19"/>
        <v>0</v>
      </c>
      <c r="AN82" s="825">
        <f t="shared" si="20"/>
        <v>0</v>
      </c>
      <c r="AO82" s="296">
        <f t="shared" si="24"/>
        <v>0</v>
      </c>
      <c r="AP82" s="59">
        <f t="shared" si="25"/>
        <v>0</v>
      </c>
      <c r="AQ82" s="583">
        <f t="shared" si="21"/>
        <v>0</v>
      </c>
      <c r="AR82" s="579"/>
      <c r="AS82" s="102"/>
      <c r="AT82" s="27"/>
      <c r="AU82" s="592"/>
      <c r="AV82" s="824"/>
      <c r="AW82" s="824"/>
      <c r="AX82" s="824"/>
      <c r="AY82" s="824"/>
      <c r="AZ82" s="824"/>
    </row>
    <row r="83" spans="1:55" ht="12.75" customHeight="1">
      <c r="A83" s="309"/>
      <c r="B83" s="338"/>
      <c r="C83" s="22" t="str">
        <f>IF('1C TSsalarié3'!O$11&lt;&gt;"",'1C TSsalarié3'!$B$8,"")</f>
        <v/>
      </c>
      <c r="D83" s="666" t="str">
        <f>IF(E83="","",DATEDIF('1C TSsalarié3'!$B$10,E83,"y"))</f>
        <v/>
      </c>
      <c r="E83" s="93" t="str">
        <f>IF(AND('1C TSsalarié3'!O$11&lt;&gt;"",C83='1C TSsalarié3'!$B$8),'1C TSsalarié3'!$O$16,"")</f>
        <v/>
      </c>
      <c r="F83" s="316"/>
      <c r="G83" s="317"/>
      <c r="H83" s="983"/>
      <c r="I83" s="984"/>
      <c r="J83" s="985"/>
      <c r="K83" s="638">
        <f t="shared" si="4"/>
        <v>0</v>
      </c>
      <c r="L83" s="301">
        <f>IF(AND($K$2="Pôle",C83='1C TSsalarié3'!$B$8),'1C TSsalarié3'!O$17+'1C TSsalarié3'!O$18+'1C TSsalarié3'!O$19+'1C TSsalarié3'!O$20+'1C TSsalarié3'!O$24,'1C TSsalarié3'!O$17+'1C TSsalarié3'!O$18+'1C TSsalarié3'!O$19+'1C TSsalarié3'!O$20+'1C TSsalarié3'!O$21+'1C TSsalarié3'!O$22+'1C TSsalarié3'!O$23+'1C TSsalarié3'!O$24)</f>
        <v>0</v>
      </c>
      <c r="M83" s="301">
        <f>IF(AND($K$2="Pôle",C83='1C TSsalarié3'!$B$8),'1C TSsalarié3'!O$21+'1C TSsalarié3'!O$22+'1C TSsalarié3'!O$23,0)</f>
        <v>0</v>
      </c>
      <c r="N83" s="302">
        <f t="shared" si="26"/>
        <v>0</v>
      </c>
      <c r="O83" s="292">
        <f>IF($C83='1C TSsalarié3'!$B$8,'1C TSsalarié3'!O$31)</f>
        <v>0</v>
      </c>
      <c r="P83" s="72">
        <f>IF($C83='1C TSsalarié3'!$B$8,'1C TSsalarié3'!$O$32)</f>
        <v>0</v>
      </c>
      <c r="Q83" s="72">
        <f>IF($C83='1C TSsalarié3'!$B$8,'1C TSsalarié3'!$O$33)</f>
        <v>0</v>
      </c>
      <c r="R83" s="72">
        <f>IF($C83='1C TSsalarié3'!$B$8,'1C TSsalarié3'!$O$34)</f>
        <v>0</v>
      </c>
      <c r="S83" s="72">
        <f>IF($C83='1C TSsalarié3'!$B$8,'1C TSsalarié3'!$O$35)</f>
        <v>0</v>
      </c>
      <c r="T83" s="72">
        <f>IF($C83='1C TSsalarié3'!$B$8,'1C TSsalarié3'!$O$36)</f>
        <v>0</v>
      </c>
      <c r="U83" s="72">
        <f>IF($C83='1C TSsalarié3'!$B$8,'1C TSsalarié3'!$O$37)</f>
        <v>0</v>
      </c>
      <c r="V83" s="72">
        <f>IF($C83='1C TSsalarié3'!$B$8,'1C TSsalarié3'!$O$38)</f>
        <v>0</v>
      </c>
      <c r="W83" s="72">
        <f>IF($C83='1C TSsalarié3'!$B$8,'1C TSsalarié3'!$O$39)</f>
        <v>0</v>
      </c>
      <c r="X83" s="72">
        <f>IF($C83='1C TSsalarié3'!$B$8,'1C TSsalarié3'!$O$40)</f>
        <v>0</v>
      </c>
      <c r="Y83" s="72">
        <f>IF($C83='1C TSsalarié3'!$B$8,'1C TSsalarié3'!$O$41)</f>
        <v>0</v>
      </c>
      <c r="Z83" s="72">
        <f>IF($C83='1C TSsalarié3'!$B$8,'1C TSsalarié3'!$O$42)</f>
        <v>0</v>
      </c>
      <c r="AA83" s="72">
        <f>IF($C83='1C TSsalarié3'!$B$8,'1C TSsalarié3'!$O$43)</f>
        <v>0</v>
      </c>
      <c r="AB83" s="72">
        <f>IF($C83='1C TSsalarié3'!$B$8,'1C TSsalarié3'!$O$44)</f>
        <v>0</v>
      </c>
      <c r="AC83" s="72">
        <f>IF($C83='1C TSsalarié3'!$B$8,'1C TSsalarié3'!$O$45)</f>
        <v>0</v>
      </c>
      <c r="AD83" s="72">
        <f>IF($C83='1C TSsalarié3'!$B$8,'1C TSsalarié3'!$O$46)</f>
        <v>0</v>
      </c>
      <c r="AE83" s="72">
        <f>IF($C83='1C TSsalarié3'!$B$8,'1C TSsalarié3'!$O$47)</f>
        <v>0</v>
      </c>
      <c r="AF83" s="72">
        <f>IF($C83='1C TSsalarié3'!$B$8,'1C TSsalarié3'!$O$48)</f>
        <v>0</v>
      </c>
      <c r="AG83" s="72">
        <f>IF($C83='1C TSsalarié3'!$B$8,'1C TSsalarié3'!$O$49)</f>
        <v>0</v>
      </c>
      <c r="AH83" s="72">
        <f>IF($C83='1C TSsalarié3'!$B$8,'1C TSsalarié3'!$O$50)</f>
        <v>0</v>
      </c>
      <c r="AI83" s="72">
        <f>IF($C83='1C TSsalarié3'!$B$8,'1C TSsalarié3'!$O$51)</f>
        <v>0</v>
      </c>
      <c r="AJ83" s="72">
        <f>IF($C83='1C TSsalarié3'!$B$8,'1C TSsalarié3'!$O$52)</f>
        <v>0</v>
      </c>
      <c r="AK83" s="72">
        <f>'1C TSsalarié3'!O$53</f>
        <v>0</v>
      </c>
      <c r="AL83" s="72">
        <f t="shared" ref="AL83:AL106" si="27">N83+AK83</f>
        <v>0</v>
      </c>
      <c r="AM83" s="825">
        <f t="shared" ref="AM83:AM106" si="28">IF(L83=0,0,($F83-$G83)*$K83*L83)</f>
        <v>0</v>
      </c>
      <c r="AN83" s="825">
        <f t="shared" ref="AN83:AN106" si="29">IF(M83=0,0,($F83-$G83)*$K83*M83*50%)</f>
        <v>0</v>
      </c>
      <c r="AO83" s="296">
        <f t="shared" si="24"/>
        <v>0</v>
      </c>
      <c r="AP83" s="575">
        <f>IF(L83=0,0,AM83-AR83)</f>
        <v>0</v>
      </c>
      <c r="AQ83" s="584">
        <f t="shared" ref="AQ83:AQ106" si="30">IF(M83=0,0,AN83-AS83)</f>
        <v>0</v>
      </c>
      <c r="AR83" s="580"/>
      <c r="AS83" s="208"/>
      <c r="AT83" s="209"/>
      <c r="AU83" s="591"/>
    </row>
    <row r="84" spans="1:55">
      <c r="A84" s="309"/>
      <c r="B84" s="338"/>
      <c r="C84" s="22" t="str">
        <f>IF('1C TSsalarié3'!P$11&lt;&gt;"",'1C TSsalarié3'!$B$8,"")</f>
        <v/>
      </c>
      <c r="D84" s="666" t="str">
        <f>IF(E84="","",DATEDIF('1C TSsalarié3'!$B$10,E84,"y"))</f>
        <v/>
      </c>
      <c r="E84" s="93" t="str">
        <f>IF(AND('1C TSsalarié3'!P$11&lt;&gt;"",C84='1C TSsalarié3'!$B$8),'1C TSsalarié3'!$P$16,"")</f>
        <v/>
      </c>
      <c r="F84" s="312"/>
      <c r="G84" s="313"/>
      <c r="H84" s="977"/>
      <c r="I84" s="978"/>
      <c r="J84" s="979"/>
      <c r="K84" s="638">
        <f t="shared" si="4"/>
        <v>0</v>
      </c>
      <c r="L84" s="301">
        <f>IF(AND($K$2="Pôle",C84='1C TSsalarié3'!$B$8),'1C TSsalarié3'!P$17+'1C TSsalarié3'!P$18+'1C TSsalarié3'!P$19+'1C TSsalarié3'!P$20+'1C TSsalarié3'!P$24,'1C TSsalarié3'!P$17+'1C TSsalarié3'!P$18+'1C TSsalarié3'!P$19+'1C TSsalarié3'!P$20+'1C TSsalarié3'!P$21+'1C TSsalarié3'!P$22+'1C TSsalarié3'!P$23+'1C TSsalarié3'!P$24)</f>
        <v>0</v>
      </c>
      <c r="M84" s="301">
        <f>IF(AND($K$2="Pôle",C84='1C TSsalarié3'!$B$8),'1C TSsalarié3'!P$21+'1C TSsalarié3'!P$22+'1C TSsalarié3'!P$23,0)</f>
        <v>0</v>
      </c>
      <c r="N84" s="302">
        <f t="shared" si="26"/>
        <v>0</v>
      </c>
      <c r="O84" s="292">
        <f>IF($C84='1C TSsalarié3'!$B$8,'1C TSsalarié3'!P$31)</f>
        <v>0</v>
      </c>
      <c r="P84" s="72">
        <f>IF($C84='1C TSsalarié3'!$B$8,'1C TSsalarié3'!$P$32)</f>
        <v>0</v>
      </c>
      <c r="Q84" s="72">
        <f>IF($C84='1C TSsalarié3'!$B$8,'1C TSsalarié3'!$P$33)</f>
        <v>0</v>
      </c>
      <c r="R84" s="72">
        <f>IF($C84='1C TSsalarié3'!$B$8,'1C TSsalarié3'!$P$34)</f>
        <v>0</v>
      </c>
      <c r="S84" s="72">
        <f>IF($C84='1C TSsalarié3'!$B$8,'1C TSsalarié3'!$P$35)</f>
        <v>0</v>
      </c>
      <c r="T84" s="72">
        <f>IF($C84='1C TSsalarié3'!$B$8,'1C TSsalarié3'!$P$36)</f>
        <v>0</v>
      </c>
      <c r="U84" s="72">
        <f>IF($C84='1C TSsalarié3'!$B$8,'1C TSsalarié3'!$P$37)</f>
        <v>0</v>
      </c>
      <c r="V84" s="72">
        <f>IF($C84='1C TSsalarié3'!$B$8,'1C TSsalarié3'!$P$38)</f>
        <v>0</v>
      </c>
      <c r="W84" s="72">
        <f>IF($C84='1C TSsalarié3'!$B$8,'1C TSsalarié3'!$P$39)</f>
        <v>0</v>
      </c>
      <c r="X84" s="72">
        <f>IF($C84='1C TSsalarié3'!$B$8,'1C TSsalarié3'!$P$40)</f>
        <v>0</v>
      </c>
      <c r="Y84" s="72">
        <f>IF($C84='1C TSsalarié3'!$B$8,'1C TSsalarié3'!$P$41)</f>
        <v>0</v>
      </c>
      <c r="Z84" s="72">
        <f>IF($C84='1C TSsalarié3'!$B$8,'1C TSsalarié3'!$P$42)</f>
        <v>0</v>
      </c>
      <c r="AA84" s="72">
        <f>IF($C84='1C TSsalarié3'!$B$8,'1C TSsalarié3'!$P$43)</f>
        <v>0</v>
      </c>
      <c r="AB84" s="72">
        <f>IF($C84='1C TSsalarié3'!$B$8,'1C TSsalarié3'!$P$44)</f>
        <v>0</v>
      </c>
      <c r="AC84" s="72">
        <f>IF($C84='1C TSsalarié3'!$B$8,'1C TSsalarié3'!$P$45)</f>
        <v>0</v>
      </c>
      <c r="AD84" s="72">
        <f>IF($C84='1C TSsalarié3'!$B$8,'1C TSsalarié3'!$P$46)</f>
        <v>0</v>
      </c>
      <c r="AE84" s="72">
        <f>IF($C84='1C TSsalarié3'!$B$8,'1C TSsalarié3'!$P$47)</f>
        <v>0</v>
      </c>
      <c r="AF84" s="72">
        <f>IF($C84='1C TSsalarié3'!$B$8,'1C TSsalarié3'!$P$48)</f>
        <v>0</v>
      </c>
      <c r="AG84" s="72">
        <f>IF($C84='1C TSsalarié3'!$B$8,'1C TSsalarié3'!$P$49)</f>
        <v>0</v>
      </c>
      <c r="AH84" s="72">
        <f>IF($C84='1C TSsalarié3'!$B$8,'1C TSsalarié3'!$P$50)</f>
        <v>0</v>
      </c>
      <c r="AI84" s="72">
        <f>IF($C84='1C TSsalarié3'!$B$8,'1C TSsalarié3'!$P$51)</f>
        <v>0</v>
      </c>
      <c r="AJ84" s="72">
        <f>IF($C84='1C TSsalarié3'!$B$8,'1C TSsalarié3'!$P$52)</f>
        <v>0</v>
      </c>
      <c r="AK84" s="72">
        <f>'1C TSsalarié3'!P$53</f>
        <v>0</v>
      </c>
      <c r="AL84" s="72">
        <f t="shared" si="27"/>
        <v>0</v>
      </c>
      <c r="AM84" s="825">
        <f t="shared" si="28"/>
        <v>0</v>
      </c>
      <c r="AN84" s="825">
        <f t="shared" si="29"/>
        <v>0</v>
      </c>
      <c r="AO84" s="296">
        <f t="shared" si="24"/>
        <v>0</v>
      </c>
      <c r="AP84" s="575">
        <f t="shared" ref="AP84:AP94" si="31">IF(L84=0,0,AM84-AR84)</f>
        <v>0</v>
      </c>
      <c r="AQ84" s="583">
        <f t="shared" si="30"/>
        <v>0</v>
      </c>
      <c r="AR84" s="579"/>
      <c r="AS84" s="102"/>
      <c r="AT84" s="27"/>
      <c r="AU84" s="592"/>
    </row>
    <row r="85" spans="1:55">
      <c r="A85" s="309"/>
      <c r="B85" s="338"/>
      <c r="C85" s="22" t="str">
        <f>IF('1C TSsalarié3'!Q$11&lt;&gt;"",'1C TSsalarié3'!$B$8,"")</f>
        <v/>
      </c>
      <c r="D85" s="666" t="str">
        <f>IF(E85="","",DATEDIF('1C TSsalarié3'!$B$10,E85,"y"))</f>
        <v/>
      </c>
      <c r="E85" s="93" t="str">
        <f>IF(AND('1C TSsalarié3'!Q$11&lt;&gt;"",C85='1C TSsalarié3'!$B$8),'1C TSsalarié3'!$Q$16,"")</f>
        <v/>
      </c>
      <c r="F85" s="312"/>
      <c r="G85" s="313"/>
      <c r="H85" s="977"/>
      <c r="I85" s="978"/>
      <c r="J85" s="979"/>
      <c r="K85" s="638">
        <f t="shared" si="4"/>
        <v>0</v>
      </c>
      <c r="L85" s="301">
        <f>IF(AND($K$2="Pôle",C85='1C TSsalarié3'!$B$8),'1C TSsalarié3'!Q$17+'1C TSsalarié3'!Q$18+'1C TSsalarié3'!Q$19+'1C TSsalarié3'!Q$20+'1C TSsalarié3'!Q$24,'1C TSsalarié3'!Q$17+'1C TSsalarié3'!Q$18+'1C TSsalarié3'!Q$19+'1C TSsalarié3'!Q$20+'1C TSsalarié3'!Q$21+'1C TSsalarié3'!Q$22+'1C TSsalarié3'!Q$23+'1C TSsalarié3'!Q$24)</f>
        <v>0</v>
      </c>
      <c r="M85" s="301">
        <f>IF(AND($K$2="Pôle",C85='1C TSsalarié3'!$B$8),'1C TSsalarié3'!Q$21+'1C TSsalarié3'!Q$22+'1C TSsalarié3'!Q$23,0)</f>
        <v>0</v>
      </c>
      <c r="N85" s="302">
        <f t="shared" si="26"/>
        <v>0</v>
      </c>
      <c r="O85" s="292">
        <f>IF($C85='1C TSsalarié3'!$B$8,'1C TSsalarié3'!Q$31)</f>
        <v>0</v>
      </c>
      <c r="P85" s="72">
        <f>IF($C85='1C TSsalarié3'!$B$8,'1C TSsalarié3'!$Q$32)</f>
        <v>0</v>
      </c>
      <c r="Q85" s="72">
        <f>IF($C85='1C TSsalarié3'!$B$8,'1C TSsalarié3'!$Q$33)</f>
        <v>0</v>
      </c>
      <c r="R85" s="72">
        <f>IF($C85='1C TSsalarié3'!$B$8,'1C TSsalarié3'!$Q$34)</f>
        <v>0</v>
      </c>
      <c r="S85" s="72">
        <f>IF($C85='1C TSsalarié3'!$B$8,'1C TSsalarié3'!$Q$35)</f>
        <v>0</v>
      </c>
      <c r="T85" s="72">
        <f>IF($C85='1C TSsalarié3'!$B$8,'1C TSsalarié3'!$Q$36)</f>
        <v>0</v>
      </c>
      <c r="U85" s="72">
        <f>IF($C85='1C TSsalarié3'!$B$8,'1C TSsalarié3'!$Q$37)</f>
        <v>0</v>
      </c>
      <c r="V85" s="72">
        <f>IF($C85='1C TSsalarié3'!$B$8,'1C TSsalarié3'!$Q$38)</f>
        <v>0</v>
      </c>
      <c r="W85" s="72">
        <f>IF($C85='1C TSsalarié3'!$B$8,'1C TSsalarié3'!$Q$39)</f>
        <v>0</v>
      </c>
      <c r="X85" s="72">
        <f>IF($C85='1C TSsalarié3'!$B$8,'1C TSsalarié3'!$Q$40)</f>
        <v>0</v>
      </c>
      <c r="Y85" s="72">
        <f>IF($C85='1C TSsalarié3'!$B$8,'1C TSsalarié3'!$Q$41)</f>
        <v>0</v>
      </c>
      <c r="Z85" s="72">
        <f>IF($C85='1C TSsalarié3'!$B$8,'1C TSsalarié3'!$Q$42)</f>
        <v>0</v>
      </c>
      <c r="AA85" s="72">
        <f>IF($C85='1C TSsalarié3'!$B$8,'1C TSsalarié3'!$Q$43)</f>
        <v>0</v>
      </c>
      <c r="AB85" s="72">
        <f>IF($C85='1C TSsalarié3'!$B$8,'1C TSsalarié3'!$Q$44)</f>
        <v>0</v>
      </c>
      <c r="AC85" s="72">
        <f>IF($C85='1C TSsalarié3'!$B$8,'1C TSsalarié3'!$Q$45)</f>
        <v>0</v>
      </c>
      <c r="AD85" s="72">
        <f>IF($C85='1C TSsalarié3'!$B$8,'1C TSsalarié3'!$Q$46)</f>
        <v>0</v>
      </c>
      <c r="AE85" s="72">
        <f>IF($C85='1C TSsalarié3'!$B$8,'1C TSsalarié3'!$Q$47)</f>
        <v>0</v>
      </c>
      <c r="AF85" s="72">
        <f>IF($C85='1C TSsalarié3'!$B$8,'1C TSsalarié3'!$Q$48)</f>
        <v>0</v>
      </c>
      <c r="AG85" s="72">
        <f>IF($C85='1C TSsalarié3'!$B$8,'1C TSsalarié3'!$Q$49)</f>
        <v>0</v>
      </c>
      <c r="AH85" s="72">
        <f>IF($C85='1C TSsalarié3'!$B$8,'1C TSsalarié3'!$Q$50)</f>
        <v>0</v>
      </c>
      <c r="AI85" s="72">
        <f>IF($C85='1C TSsalarié3'!$B$8,'1C TSsalarié3'!$Q$51)</f>
        <v>0</v>
      </c>
      <c r="AJ85" s="72">
        <f>IF($C85='1C TSsalarié3'!$B$8,'1C TSsalarié3'!$Q$52)</f>
        <v>0</v>
      </c>
      <c r="AK85" s="72">
        <f>'1C TSsalarié3'!Q$53</f>
        <v>0</v>
      </c>
      <c r="AL85" s="72">
        <f t="shared" si="27"/>
        <v>0</v>
      </c>
      <c r="AM85" s="825">
        <f t="shared" si="28"/>
        <v>0</v>
      </c>
      <c r="AN85" s="825">
        <f t="shared" si="29"/>
        <v>0</v>
      </c>
      <c r="AO85" s="296">
        <f t="shared" si="24"/>
        <v>0</v>
      </c>
      <c r="AP85" s="575">
        <f t="shared" si="31"/>
        <v>0</v>
      </c>
      <c r="AQ85" s="583">
        <f t="shared" si="30"/>
        <v>0</v>
      </c>
      <c r="AR85" s="579"/>
      <c r="AS85" s="102"/>
      <c r="AT85" s="27"/>
      <c r="AU85" s="592"/>
    </row>
    <row r="86" spans="1:55">
      <c r="A86" s="309"/>
      <c r="B86" s="338"/>
      <c r="C86" s="22" t="str">
        <f>IF('1C TSsalarié3'!R$11&lt;&gt;"",'1C TSsalarié3'!$B$8,"")</f>
        <v/>
      </c>
      <c r="D86" s="666" t="str">
        <f>IF(E86="","",DATEDIF('1C TSsalarié3'!$B$10,E86,"y"))</f>
        <v/>
      </c>
      <c r="E86" s="93" t="str">
        <f>IF(AND('1C TSsalarié3'!R$11&lt;&gt;"",C86='1C TSsalarié3'!$B$8),'1C TSsalarié3'!$R$16,"")</f>
        <v/>
      </c>
      <c r="F86" s="312"/>
      <c r="G86" s="313"/>
      <c r="H86" s="977"/>
      <c r="I86" s="978"/>
      <c r="J86" s="979"/>
      <c r="K86" s="638">
        <f t="shared" si="4"/>
        <v>0</v>
      </c>
      <c r="L86" s="301">
        <f>IF(AND($K$2="Pôle",C86='1C TSsalarié3'!$B$8),'1C TSsalarié3'!R$17+'1C TSsalarié3'!R$18+'1C TSsalarié3'!R$19+'1C TSsalarié3'!R$20+'1C TSsalarié3'!R$24,'1C TSsalarié3'!R$17+'1C TSsalarié3'!R$18+'1C TSsalarié3'!R$19+'1C TSsalarié3'!R$20+'1C TSsalarié3'!R$21+'1C TSsalarié3'!R$22+'1C TSsalarié3'!R$23+'1C TSsalarié3'!R$24)</f>
        <v>0</v>
      </c>
      <c r="M86" s="301">
        <f>IF(AND($K$2="Pôle",C86='1C TSsalarié3'!$B$8),'1C TSsalarié3'!R$21+'1C TSsalarié3'!R$22+'1C TSsalarié3'!R$23,0)</f>
        <v>0</v>
      </c>
      <c r="N86" s="302">
        <f t="shared" si="26"/>
        <v>0</v>
      </c>
      <c r="O86" s="292">
        <f>IF($C86='1C TSsalarié3'!$B$8,'1C TSsalarié3'!R$31)</f>
        <v>0</v>
      </c>
      <c r="P86" s="72">
        <f>IF($C86='1C TSsalarié3'!$B$8,'1C TSsalarié3'!$R$32)</f>
        <v>0</v>
      </c>
      <c r="Q86" s="72">
        <f>IF($C86='1C TSsalarié3'!$B$8,'1C TSsalarié3'!$R$33)</f>
        <v>0</v>
      </c>
      <c r="R86" s="72">
        <f>IF($C86='1C TSsalarié3'!$B$8,'1C TSsalarié3'!$R$34)</f>
        <v>0</v>
      </c>
      <c r="S86" s="72">
        <f>IF($C86='1C TSsalarié3'!$B$8,'1C TSsalarié3'!$R$35)</f>
        <v>0</v>
      </c>
      <c r="T86" s="72">
        <f>IF($C86='1C TSsalarié3'!$B$8,'1C TSsalarié3'!$R$36)</f>
        <v>0</v>
      </c>
      <c r="U86" s="72">
        <f>IF($C86='1C TSsalarié3'!$B$8,'1C TSsalarié3'!$R$37)</f>
        <v>0</v>
      </c>
      <c r="V86" s="72">
        <f>IF($C86='1C TSsalarié3'!$B$8,'1C TSsalarié3'!$R$38)</f>
        <v>0</v>
      </c>
      <c r="W86" s="72">
        <f>IF($C86='1C TSsalarié3'!$B$8,'1C TSsalarié3'!$R$39)</f>
        <v>0</v>
      </c>
      <c r="X86" s="72">
        <f>IF($C86='1C TSsalarié3'!$B$8,'1C TSsalarié3'!$R$40)</f>
        <v>0</v>
      </c>
      <c r="Y86" s="72">
        <f>IF($C86='1C TSsalarié3'!$B$8,'1C TSsalarié3'!$R$41)</f>
        <v>0</v>
      </c>
      <c r="Z86" s="72">
        <f>IF($C86='1C TSsalarié3'!$B$8,'1C TSsalarié3'!$R$42)</f>
        <v>0</v>
      </c>
      <c r="AA86" s="72">
        <f>IF($C86='1C TSsalarié3'!$B$8,'1C TSsalarié3'!$R$43)</f>
        <v>0</v>
      </c>
      <c r="AB86" s="72">
        <f>IF($C86='1C TSsalarié3'!$B$8,'1C TSsalarié3'!$R$44)</f>
        <v>0</v>
      </c>
      <c r="AC86" s="72">
        <f>IF($C86='1C TSsalarié3'!$B$8,'1C TSsalarié3'!$R$45)</f>
        <v>0</v>
      </c>
      <c r="AD86" s="72">
        <f>IF($C86='1C TSsalarié3'!$B$8,'1C TSsalarié3'!$R$46)</f>
        <v>0</v>
      </c>
      <c r="AE86" s="72">
        <f>IF($C86='1C TSsalarié3'!$B$8,'1C TSsalarié3'!$R$47)</f>
        <v>0</v>
      </c>
      <c r="AF86" s="72">
        <f>IF($C86='1C TSsalarié3'!$B$8,'1C TSsalarié3'!$R$48)</f>
        <v>0</v>
      </c>
      <c r="AG86" s="72">
        <f>IF($C86='1C TSsalarié3'!$B$8,'1C TSsalarié3'!$R$49)</f>
        <v>0</v>
      </c>
      <c r="AH86" s="72">
        <f>IF($C86='1C TSsalarié3'!$B$8,'1C TSsalarié3'!$R$50)</f>
        <v>0</v>
      </c>
      <c r="AI86" s="72">
        <f>IF($C86='1C TSsalarié3'!$B$8,'1C TSsalarié3'!$R$51)</f>
        <v>0</v>
      </c>
      <c r="AJ86" s="72">
        <f>IF($C86='1C TSsalarié3'!$B$8,'1C TSsalarié3'!$R$52)</f>
        <v>0</v>
      </c>
      <c r="AK86" s="72">
        <f>'1C TSsalarié3'!R$53</f>
        <v>0</v>
      </c>
      <c r="AL86" s="72">
        <f t="shared" si="27"/>
        <v>0</v>
      </c>
      <c r="AM86" s="825">
        <f t="shared" si="28"/>
        <v>0</v>
      </c>
      <c r="AN86" s="825">
        <f t="shared" si="29"/>
        <v>0</v>
      </c>
      <c r="AO86" s="296">
        <f t="shared" si="24"/>
        <v>0</v>
      </c>
      <c r="AP86" s="575">
        <f t="shared" si="31"/>
        <v>0</v>
      </c>
      <c r="AQ86" s="583">
        <f t="shared" si="30"/>
        <v>0</v>
      </c>
      <c r="AR86" s="579"/>
      <c r="AS86" s="102"/>
      <c r="AT86" s="27"/>
      <c r="AU86" s="592"/>
    </row>
    <row r="87" spans="1:55">
      <c r="A87" s="309"/>
      <c r="B87" s="338"/>
      <c r="C87" s="22" t="str">
        <f>IF('1C TSsalarié3'!S$11&lt;&gt;"",'1C TSsalarié3'!$B$8,"")</f>
        <v/>
      </c>
      <c r="D87" s="666" t="str">
        <f>IF(E87="","",DATEDIF('1C TSsalarié3'!$B$10,E87,"y"))</f>
        <v/>
      </c>
      <c r="E87" s="93" t="str">
        <f>IF(AND('1C TSsalarié3'!S$11&lt;&gt;"",C87='1C TSsalarié3'!$B$8),'1C TSsalarié3'!$S$16,"")</f>
        <v/>
      </c>
      <c r="F87" s="312"/>
      <c r="G87" s="313"/>
      <c r="H87" s="977"/>
      <c r="I87" s="978"/>
      <c r="J87" s="979"/>
      <c r="K87" s="638">
        <f t="shared" si="4"/>
        <v>0</v>
      </c>
      <c r="L87" s="301">
        <f>IF(AND($K$2="Pôle",C87='1C TSsalarié3'!$B$8),'1C TSsalarié3'!S$17+'1C TSsalarié3'!S$18+'1C TSsalarié3'!S$19+'1C TSsalarié3'!S$20+'1C TSsalarié3'!S$24,'1C TSsalarié3'!S$17+'1C TSsalarié3'!S$18+'1C TSsalarié3'!S$19+'1C TSsalarié3'!S$20+'1C TSsalarié3'!S$21+'1C TSsalarié3'!S$22+'1C TSsalarié3'!S$23+'1C TSsalarié3'!S$24)</f>
        <v>0</v>
      </c>
      <c r="M87" s="301">
        <f>IF(AND($K$2="Pôle",C87='1C TSsalarié3'!$B$8),'1C TSsalarié3'!S$21+'1C TSsalarié3'!S$22+'1C TSsalarié3'!S$23,0)</f>
        <v>0</v>
      </c>
      <c r="N87" s="302">
        <f t="shared" si="26"/>
        <v>0</v>
      </c>
      <c r="O87" s="292">
        <f>IF($C87='1C TSsalarié3'!$B$8,'1C TSsalarié3'!S$31)</f>
        <v>0</v>
      </c>
      <c r="P87" s="72">
        <f>IF($C87='1C TSsalarié3'!$B$8,'1C TSsalarié3'!$S$32)</f>
        <v>0</v>
      </c>
      <c r="Q87" s="72">
        <f>IF($C87='1C TSsalarié3'!$B$8,'1C TSsalarié3'!$S$33)</f>
        <v>0</v>
      </c>
      <c r="R87" s="72">
        <f>IF($C87='1C TSsalarié3'!$B$8,'1C TSsalarié3'!$S$34)</f>
        <v>0</v>
      </c>
      <c r="S87" s="72">
        <f>IF($C87='1C TSsalarié3'!$B$8,'1C TSsalarié3'!$S$35)</f>
        <v>0</v>
      </c>
      <c r="T87" s="72">
        <f>IF($C87='1C TSsalarié3'!$B$8,'1C TSsalarié3'!$S$36)</f>
        <v>0</v>
      </c>
      <c r="U87" s="72">
        <f>IF($C87='1C TSsalarié3'!$B$8,'1C TSsalarié3'!$S$37)</f>
        <v>0</v>
      </c>
      <c r="V87" s="72">
        <f>IF($C87='1C TSsalarié3'!$B$8,'1C TSsalarié3'!$S$38)</f>
        <v>0</v>
      </c>
      <c r="W87" s="72">
        <f>IF($C87='1C TSsalarié3'!$B$8,'1C TSsalarié3'!$S$39)</f>
        <v>0</v>
      </c>
      <c r="X87" s="72">
        <f>IF($C87='1C TSsalarié3'!$B$8,'1C TSsalarié3'!$S$40)</f>
        <v>0</v>
      </c>
      <c r="Y87" s="72">
        <f>IF($C87='1C TSsalarié3'!$B$8,'1C TSsalarié3'!$S$41)</f>
        <v>0</v>
      </c>
      <c r="Z87" s="72">
        <f>IF($C87='1C TSsalarié3'!$B$8,'1C TSsalarié3'!$S$42)</f>
        <v>0</v>
      </c>
      <c r="AA87" s="72">
        <f>IF($C87='1C TSsalarié3'!$B$8,'1C TSsalarié3'!$S$43)</f>
        <v>0</v>
      </c>
      <c r="AB87" s="72">
        <f>IF($C87='1C TSsalarié3'!$B$8,'1C TSsalarié3'!$S$44)</f>
        <v>0</v>
      </c>
      <c r="AC87" s="72">
        <f>IF($C87='1C TSsalarié3'!$B$8,'1C TSsalarié3'!$S$45)</f>
        <v>0</v>
      </c>
      <c r="AD87" s="72">
        <f>IF($C87='1C TSsalarié3'!$B$8,'1C TSsalarié3'!$S$46)</f>
        <v>0</v>
      </c>
      <c r="AE87" s="72">
        <f>IF($C87='1C TSsalarié3'!$B$8,'1C TSsalarié3'!$S$47)</f>
        <v>0</v>
      </c>
      <c r="AF87" s="72">
        <f>IF($C87='1C TSsalarié3'!$B$8,'1C TSsalarié3'!$S$48)</f>
        <v>0</v>
      </c>
      <c r="AG87" s="72">
        <f>IF($C87='1C TSsalarié3'!$B$8,'1C TSsalarié3'!$S$49)</f>
        <v>0</v>
      </c>
      <c r="AH87" s="72">
        <f>IF($C87='1C TSsalarié3'!$B$8,'1C TSsalarié3'!$S$50)</f>
        <v>0</v>
      </c>
      <c r="AI87" s="72">
        <f>IF($C87='1C TSsalarié3'!$B$8,'1C TSsalarié3'!$S$51)</f>
        <v>0</v>
      </c>
      <c r="AJ87" s="72">
        <f>IF($C87='1C TSsalarié3'!$B$8,'1C TSsalarié3'!$S$52)</f>
        <v>0</v>
      </c>
      <c r="AK87" s="72">
        <f>'1C TSsalarié3'!S$53</f>
        <v>0</v>
      </c>
      <c r="AL87" s="72">
        <f t="shared" si="27"/>
        <v>0</v>
      </c>
      <c r="AM87" s="825">
        <f t="shared" si="28"/>
        <v>0</v>
      </c>
      <c r="AN87" s="825">
        <f t="shared" si="29"/>
        <v>0</v>
      </c>
      <c r="AO87" s="296">
        <f t="shared" si="24"/>
        <v>0</v>
      </c>
      <c r="AP87" s="575">
        <f t="shared" si="31"/>
        <v>0</v>
      </c>
      <c r="AQ87" s="583">
        <f t="shared" si="30"/>
        <v>0</v>
      </c>
      <c r="AR87" s="579"/>
      <c r="AS87" s="102"/>
      <c r="AT87" s="27"/>
      <c r="AU87" s="592"/>
    </row>
    <row r="88" spans="1:55">
      <c r="A88" s="309"/>
      <c r="B88" s="338"/>
      <c r="C88" s="22" t="str">
        <f>IF('1C TSsalarié3'!T$11&lt;&gt;"",'1C TSsalarié3'!$B$8,"")</f>
        <v/>
      </c>
      <c r="D88" s="666" t="str">
        <f>IF(E88="","",DATEDIF('1C TSsalarié3'!$B$10,E88,"y"))</f>
        <v/>
      </c>
      <c r="E88" s="93" t="str">
        <f>IF(AND('1C TSsalarié3'!T$11&lt;&gt;"",C88='1C TSsalarié3'!$B$8),'1C TSsalarié3'!$T$16,"")</f>
        <v/>
      </c>
      <c r="F88" s="312"/>
      <c r="G88" s="313"/>
      <c r="H88" s="977"/>
      <c r="I88" s="978"/>
      <c r="J88" s="979"/>
      <c r="K88" s="638">
        <f t="shared" ref="K88:K151" si="32">IF(F88&lt;&gt;0,$K$23,0)</f>
        <v>0</v>
      </c>
      <c r="L88" s="301">
        <f>IF(AND($K$2="Pôle",C88='1C TSsalarié3'!$B$8),'1C TSsalarié3'!T$17+'1C TSsalarié3'!T$18+'1C TSsalarié3'!T$19+'1C TSsalarié3'!T$20+'1C TSsalarié3'!T$24,'1C TSsalarié3'!T$17+'1C TSsalarié3'!T$18+'1C TSsalarié3'!T$19+'1C TSsalarié3'!T$20+'1C TSsalarié3'!T$21+'1C TSsalarié3'!T$22+'1C TSsalarié3'!T$23+'1C TSsalarié3'!T$24)</f>
        <v>0</v>
      </c>
      <c r="M88" s="301">
        <f>IF(AND($K$2="Pôle",C88='1C TSsalarié3'!$B$8),'1C TSsalarié3'!T$21+'1C TSsalarié3'!T$22+'1C TSsalarié3'!T$23,0)</f>
        <v>0</v>
      </c>
      <c r="N88" s="302">
        <f t="shared" si="26"/>
        <v>0</v>
      </c>
      <c r="O88" s="292">
        <f>IF($C88='1C TSsalarié3'!$B$8,'1C TSsalarié3'!T$31)</f>
        <v>0</v>
      </c>
      <c r="P88" s="72">
        <f>IF($C88='1C TSsalarié3'!$B$8,'1C TSsalarié3'!$T$32)</f>
        <v>0</v>
      </c>
      <c r="Q88" s="72">
        <f>IF($C88='1C TSsalarié3'!$B$8,'1C TSsalarié3'!$T$33)</f>
        <v>0</v>
      </c>
      <c r="R88" s="72">
        <f>IF($C88='1C TSsalarié3'!$B$8,'1C TSsalarié3'!$T$34)</f>
        <v>0</v>
      </c>
      <c r="S88" s="72">
        <f>IF($C88='1C TSsalarié3'!$B$8,'1C TSsalarié3'!$T$35)</f>
        <v>0</v>
      </c>
      <c r="T88" s="72">
        <f>IF($C88='1C TSsalarié3'!$B$8,'1C TSsalarié3'!$T$36)</f>
        <v>0</v>
      </c>
      <c r="U88" s="72">
        <f>IF($C88='1C TSsalarié3'!$B$8,'1C TSsalarié3'!$T$37)</f>
        <v>0</v>
      </c>
      <c r="V88" s="72">
        <f>IF($C88='1C TSsalarié3'!$B$8,'1C TSsalarié3'!$T$38)</f>
        <v>0</v>
      </c>
      <c r="W88" s="72">
        <f>IF($C88='1C TSsalarié3'!$B$8,'1C TSsalarié3'!$T$39)</f>
        <v>0</v>
      </c>
      <c r="X88" s="72">
        <f>IF($C88='1C TSsalarié3'!$B$8,'1C TSsalarié3'!$T$40)</f>
        <v>0</v>
      </c>
      <c r="Y88" s="72">
        <f>IF($C88='1C TSsalarié3'!$B$8,'1C TSsalarié3'!$T$41)</f>
        <v>0</v>
      </c>
      <c r="Z88" s="72">
        <f>IF($C88='1C TSsalarié3'!$B$8,'1C TSsalarié3'!$T$42)</f>
        <v>0</v>
      </c>
      <c r="AA88" s="72">
        <f>IF($C88='1C TSsalarié3'!$B$8,'1C TSsalarié3'!$T$43)</f>
        <v>0</v>
      </c>
      <c r="AB88" s="72">
        <f>IF($C88='1C TSsalarié3'!$B$8,'1C TSsalarié3'!$T$44)</f>
        <v>0</v>
      </c>
      <c r="AC88" s="72">
        <f>IF($C88='1C TSsalarié3'!$B$8,'1C TSsalarié3'!$T$45)</f>
        <v>0</v>
      </c>
      <c r="AD88" s="72">
        <f>IF($C88='1C TSsalarié3'!$B$8,'1C TSsalarié3'!$T$46)</f>
        <v>0</v>
      </c>
      <c r="AE88" s="72">
        <f>IF($C88='1C TSsalarié3'!$B$8,'1C TSsalarié3'!$T$47)</f>
        <v>0</v>
      </c>
      <c r="AF88" s="72">
        <f>IF($C88='1C TSsalarié3'!$B$8,'1C TSsalarié3'!$T$48)</f>
        <v>0</v>
      </c>
      <c r="AG88" s="72">
        <f>IF($C88='1C TSsalarié3'!$B$8,'1C TSsalarié3'!$T$49)</f>
        <v>0</v>
      </c>
      <c r="AH88" s="72">
        <f>IF($C88='1C TSsalarié3'!$B$8,'1C TSsalarié3'!$T$50)</f>
        <v>0</v>
      </c>
      <c r="AI88" s="72">
        <f>IF($C88='1C TSsalarié3'!$B$8,'1C TSsalarié3'!$T$51)</f>
        <v>0</v>
      </c>
      <c r="AJ88" s="72">
        <f>IF($C88='1C TSsalarié3'!$B$8,'1C TSsalarié3'!$T$52)</f>
        <v>0</v>
      </c>
      <c r="AK88" s="72">
        <f>'1C TSsalarié3'!T$53</f>
        <v>0</v>
      </c>
      <c r="AL88" s="72">
        <f t="shared" si="27"/>
        <v>0</v>
      </c>
      <c r="AM88" s="825">
        <f t="shared" si="28"/>
        <v>0</v>
      </c>
      <c r="AN88" s="825">
        <f t="shared" si="29"/>
        <v>0</v>
      </c>
      <c r="AO88" s="296">
        <f t="shared" si="24"/>
        <v>0</v>
      </c>
      <c r="AP88" s="575">
        <f t="shared" si="31"/>
        <v>0</v>
      </c>
      <c r="AQ88" s="583">
        <f t="shared" si="30"/>
        <v>0</v>
      </c>
      <c r="AR88" s="579"/>
      <c r="AS88" s="102"/>
      <c r="AT88" s="27"/>
      <c r="AU88" s="592"/>
    </row>
    <row r="89" spans="1:55">
      <c r="A89" s="309"/>
      <c r="B89" s="338"/>
      <c r="C89" s="22" t="str">
        <f>IF('1C TSsalarié3'!U$11&lt;&gt;"",'1C TSsalarié3'!$B$8,"")</f>
        <v/>
      </c>
      <c r="D89" s="666" t="str">
        <f>IF(E89="","",DATEDIF('1C TSsalarié3'!$B$10,E89,"y"))</f>
        <v/>
      </c>
      <c r="E89" s="93" t="str">
        <f>IF(AND('1C TSsalarié3'!U$11&lt;&gt;"",C89='1C TSsalarié3'!$B$8),'1C TSsalarié3'!$U$16,"")</f>
        <v/>
      </c>
      <c r="F89" s="312"/>
      <c r="G89" s="313"/>
      <c r="H89" s="977"/>
      <c r="I89" s="978"/>
      <c r="J89" s="979"/>
      <c r="K89" s="638">
        <f t="shared" si="32"/>
        <v>0</v>
      </c>
      <c r="L89" s="301">
        <f>IF(AND($K$2="Pôle",C89='1C TSsalarié3'!$B$8),'1C TSsalarié3'!U$17+'1C TSsalarié3'!U$18+'1C TSsalarié3'!U$19+'1C TSsalarié3'!U$20+'1C TSsalarié3'!U$24,'1C TSsalarié3'!U$17+'1C TSsalarié3'!U$18+'1C TSsalarié3'!U$19+'1C TSsalarié3'!U$20+'1C TSsalarié3'!U$21+'1C TSsalarié3'!U$22+'1C TSsalarié3'!U$23+'1C TSsalarié3'!U$24)</f>
        <v>0</v>
      </c>
      <c r="M89" s="301">
        <f>IF(AND($K$2="Pôle",C89='1C TSsalarié3'!$B$8),'1C TSsalarié3'!U$21+'1C TSsalarié3'!U$22+'1C TSsalarié3'!U$23,0)</f>
        <v>0</v>
      </c>
      <c r="N89" s="302">
        <f t="shared" si="26"/>
        <v>0</v>
      </c>
      <c r="O89" s="292">
        <f>IF($C89='1C TSsalarié3'!$B$8,'1C TSsalarié3'!U$31)</f>
        <v>0</v>
      </c>
      <c r="P89" s="72">
        <f>IF($C89='1C TSsalarié3'!$B$8,'1C TSsalarié3'!$U$32)</f>
        <v>0</v>
      </c>
      <c r="Q89" s="72">
        <f>IF($C89='1C TSsalarié3'!$B$8,'1C TSsalarié3'!$U$33)</f>
        <v>0</v>
      </c>
      <c r="R89" s="72">
        <f>IF($C89='1C TSsalarié3'!$B$8,'1C TSsalarié3'!$U$34)</f>
        <v>0</v>
      </c>
      <c r="S89" s="72">
        <f>IF($C89='1C TSsalarié3'!$B$8,'1C TSsalarié3'!$U$35)</f>
        <v>0</v>
      </c>
      <c r="T89" s="72">
        <f>IF($C89='1C TSsalarié3'!$B$8,'1C TSsalarié3'!$U$36)</f>
        <v>0</v>
      </c>
      <c r="U89" s="72">
        <f>IF($C89='1C TSsalarié3'!$B$8,'1C TSsalarié3'!$U$37)</f>
        <v>0</v>
      </c>
      <c r="V89" s="72">
        <f>IF($C89='1C TSsalarié3'!$B$8,'1C TSsalarié3'!$U$38)</f>
        <v>0</v>
      </c>
      <c r="W89" s="72">
        <f>IF($C89='1C TSsalarié3'!$B$8,'1C TSsalarié3'!$U$39)</f>
        <v>0</v>
      </c>
      <c r="X89" s="72">
        <f>IF($C89='1C TSsalarié3'!$B$8,'1C TSsalarié3'!$U$40)</f>
        <v>0</v>
      </c>
      <c r="Y89" s="72">
        <f>IF($C89='1C TSsalarié3'!$B$8,'1C TSsalarié3'!$U$41)</f>
        <v>0</v>
      </c>
      <c r="Z89" s="72">
        <f>IF($C89='1C TSsalarié3'!$B$8,'1C TSsalarié3'!$U$42)</f>
        <v>0</v>
      </c>
      <c r="AA89" s="72">
        <f>IF($C89='1C TSsalarié3'!$B$8,'1C TSsalarié3'!$U$43)</f>
        <v>0</v>
      </c>
      <c r="AB89" s="72">
        <f>IF($C89='1C TSsalarié3'!$B$8,'1C TSsalarié3'!$U$44)</f>
        <v>0</v>
      </c>
      <c r="AC89" s="72">
        <f>IF($C89='1C TSsalarié3'!$B$8,'1C TSsalarié3'!$U$45)</f>
        <v>0</v>
      </c>
      <c r="AD89" s="72">
        <f>IF($C89='1C TSsalarié3'!$B$8,'1C TSsalarié3'!$U$46)</f>
        <v>0</v>
      </c>
      <c r="AE89" s="72">
        <f>IF($C89='1C TSsalarié3'!$B$8,'1C TSsalarié3'!$U$47)</f>
        <v>0</v>
      </c>
      <c r="AF89" s="72">
        <f>IF($C89='1C TSsalarié3'!$B$8,'1C TSsalarié3'!$U$48)</f>
        <v>0</v>
      </c>
      <c r="AG89" s="72">
        <f>IF($C89='1C TSsalarié3'!$B$8,'1C TSsalarié3'!$U$49)</f>
        <v>0</v>
      </c>
      <c r="AH89" s="72">
        <f>IF($C89='1C TSsalarié3'!$B$8,'1C TSsalarié3'!$U$50)</f>
        <v>0</v>
      </c>
      <c r="AI89" s="72">
        <f>IF($C89='1C TSsalarié3'!$B$8,'1C TSsalarié3'!$U$51)</f>
        <v>0</v>
      </c>
      <c r="AJ89" s="72">
        <f>IF($C89='1C TSsalarié3'!$B$8,'1C TSsalarié3'!$U$52)</f>
        <v>0</v>
      </c>
      <c r="AK89" s="72">
        <f>'1C TSsalarié3'!U$53</f>
        <v>0</v>
      </c>
      <c r="AL89" s="72">
        <f t="shared" si="27"/>
        <v>0</v>
      </c>
      <c r="AM89" s="825">
        <f t="shared" si="28"/>
        <v>0</v>
      </c>
      <c r="AN89" s="825">
        <f t="shared" si="29"/>
        <v>0</v>
      </c>
      <c r="AO89" s="296">
        <f t="shared" si="24"/>
        <v>0</v>
      </c>
      <c r="AP89" s="575">
        <f t="shared" si="31"/>
        <v>0</v>
      </c>
      <c r="AQ89" s="583">
        <f t="shared" si="30"/>
        <v>0</v>
      </c>
      <c r="AR89" s="579"/>
      <c r="AS89" s="102"/>
      <c r="AT89" s="27"/>
      <c r="AU89" s="592"/>
    </row>
    <row r="90" spans="1:55">
      <c r="A90" s="309"/>
      <c r="B90" s="338"/>
      <c r="C90" s="22" t="str">
        <f>IF('1C TSsalarié3'!V$11&lt;&gt;"",'1C TSsalarié3'!$B$8,"")</f>
        <v/>
      </c>
      <c r="D90" s="666" t="str">
        <f>IF(E90="","",DATEDIF('1C TSsalarié3'!$B$10,E90,"y"))</f>
        <v/>
      </c>
      <c r="E90" s="93" t="str">
        <f>IF(AND('1C TSsalarié3'!V$11&lt;&gt;"",C90='1C TSsalarié3'!$B$8),'1C TSsalarié3'!$V$16,"")</f>
        <v/>
      </c>
      <c r="F90" s="312"/>
      <c r="G90" s="313"/>
      <c r="H90" s="977"/>
      <c r="I90" s="978"/>
      <c r="J90" s="979"/>
      <c r="K90" s="638">
        <f t="shared" si="32"/>
        <v>0</v>
      </c>
      <c r="L90" s="301">
        <f>IF(AND($K$2="Pôle",C90='1C TSsalarié3'!$B$8),'1C TSsalarié3'!V$17+'1C TSsalarié3'!V$18+'1C TSsalarié3'!V$19+'1C TSsalarié3'!V$20+'1C TSsalarié3'!V$24,'1C TSsalarié3'!V$17+'1C TSsalarié3'!V$18+'1C TSsalarié3'!V$19+'1C TSsalarié3'!V$20+'1C TSsalarié3'!V$21+'1C TSsalarié3'!V$22+'1C TSsalarié3'!V$23+'1C TSsalarié3'!V$24)</f>
        <v>0</v>
      </c>
      <c r="M90" s="301">
        <f>IF(AND($K$2="Pôle",C90='1C TSsalarié3'!$B$8),'1C TSsalarié3'!V$21+'1C TSsalarié3'!V$22+'1C TSsalarié3'!V$23,0)</f>
        <v>0</v>
      </c>
      <c r="N90" s="302">
        <f t="shared" si="26"/>
        <v>0</v>
      </c>
      <c r="O90" s="292">
        <f>IF($C90='1C TSsalarié3'!$B$8,'1C TSsalarié3'!V$31)</f>
        <v>0</v>
      </c>
      <c r="P90" s="72">
        <f>IF($C90='1C TSsalarié3'!$B$8,'1C TSsalarié3'!$V$32)</f>
        <v>0</v>
      </c>
      <c r="Q90" s="72">
        <f>IF($C90='1C TSsalarié3'!$B$8,'1C TSsalarié3'!$V$33)</f>
        <v>0</v>
      </c>
      <c r="R90" s="72">
        <f>IF($C90='1C TSsalarié3'!$B$8,'1C TSsalarié3'!$V$34)</f>
        <v>0</v>
      </c>
      <c r="S90" s="72">
        <f>IF($C90='1C TSsalarié3'!$B$8,'1C TSsalarié3'!$V$35)</f>
        <v>0</v>
      </c>
      <c r="T90" s="72">
        <f>IF($C90='1C TSsalarié3'!$B$8,'1C TSsalarié3'!$V$36)</f>
        <v>0</v>
      </c>
      <c r="U90" s="72">
        <f>IF($C90='1C TSsalarié3'!$B$8,'1C TSsalarié3'!$V$37)</f>
        <v>0</v>
      </c>
      <c r="V90" s="72">
        <f>IF($C90='1C TSsalarié3'!$B$8,'1C TSsalarié3'!$V$38)</f>
        <v>0</v>
      </c>
      <c r="W90" s="72">
        <f>IF($C90='1C TSsalarié3'!$B$8,'1C TSsalarié3'!$V$39)</f>
        <v>0</v>
      </c>
      <c r="X90" s="72">
        <f>IF($C90='1C TSsalarié3'!$B$8,'1C TSsalarié3'!$V$40)</f>
        <v>0</v>
      </c>
      <c r="Y90" s="72">
        <f>IF($C90='1C TSsalarié3'!$B$8,'1C TSsalarié3'!$V$41)</f>
        <v>0</v>
      </c>
      <c r="Z90" s="72">
        <f>IF($C90='1C TSsalarié3'!$B$8,'1C TSsalarié3'!$V$42)</f>
        <v>0</v>
      </c>
      <c r="AA90" s="72">
        <f>IF($C90='1C TSsalarié3'!$B$8,'1C TSsalarié3'!$V$43)</f>
        <v>0</v>
      </c>
      <c r="AB90" s="72">
        <f>IF($C90='1C TSsalarié3'!$B$8,'1C TSsalarié3'!$V$44)</f>
        <v>0</v>
      </c>
      <c r="AC90" s="72">
        <f>IF($C90='1C TSsalarié3'!$B$8,'1C TSsalarié3'!$V$45)</f>
        <v>0</v>
      </c>
      <c r="AD90" s="72">
        <f>IF($C90='1C TSsalarié3'!$B$8,'1C TSsalarié3'!$V$46)</f>
        <v>0</v>
      </c>
      <c r="AE90" s="72">
        <f>IF($C90='1C TSsalarié3'!$B$8,'1C TSsalarié3'!$V$47)</f>
        <v>0</v>
      </c>
      <c r="AF90" s="72">
        <f>IF($C90='1C TSsalarié3'!$B$8,'1C TSsalarié3'!$V$48)</f>
        <v>0</v>
      </c>
      <c r="AG90" s="72">
        <f>IF($C90='1C TSsalarié3'!$B$8,'1C TSsalarié3'!$V$49)</f>
        <v>0</v>
      </c>
      <c r="AH90" s="72">
        <f>IF($C90='1C TSsalarié3'!$B$8,'1C TSsalarié3'!$V$50)</f>
        <v>0</v>
      </c>
      <c r="AI90" s="72">
        <f>IF($C90='1C TSsalarié3'!$B$8,'1C TSsalarié3'!$V$51)</f>
        <v>0</v>
      </c>
      <c r="AJ90" s="72">
        <f>IF($C90='1C TSsalarié3'!$B$8,'1C TSsalarié3'!$V$52)</f>
        <v>0</v>
      </c>
      <c r="AK90" s="72">
        <f>'1C TSsalarié3'!V$53</f>
        <v>0</v>
      </c>
      <c r="AL90" s="72">
        <f t="shared" si="27"/>
        <v>0</v>
      </c>
      <c r="AM90" s="825">
        <f t="shared" si="28"/>
        <v>0</v>
      </c>
      <c r="AN90" s="825">
        <f t="shared" si="29"/>
        <v>0</v>
      </c>
      <c r="AO90" s="296">
        <f t="shared" si="24"/>
        <v>0</v>
      </c>
      <c r="AP90" s="575">
        <f t="shared" si="31"/>
        <v>0</v>
      </c>
      <c r="AQ90" s="583">
        <f t="shared" si="30"/>
        <v>0</v>
      </c>
      <c r="AR90" s="579"/>
      <c r="AS90" s="102"/>
      <c r="AT90" s="27"/>
      <c r="AU90" s="592"/>
    </row>
    <row r="91" spans="1:55">
      <c r="A91" s="309"/>
      <c r="B91" s="338"/>
      <c r="C91" s="22" t="str">
        <f>IF('1C TSsalarié3'!W$11&lt;&gt;"",'1C TSsalarié3'!$B$8,"")</f>
        <v/>
      </c>
      <c r="D91" s="666" t="str">
        <f>IF(E91="","",DATEDIF('1C TSsalarié3'!$B$10,E91,"y"))</f>
        <v/>
      </c>
      <c r="E91" s="93" t="str">
        <f>IF(AND('1C TSsalarié3'!W$11&lt;&gt;"",C91='1C TSsalarié3'!$B$8),'1C TSsalarié3'!$W$16,"")</f>
        <v/>
      </c>
      <c r="F91" s="312"/>
      <c r="G91" s="313"/>
      <c r="H91" s="977"/>
      <c r="I91" s="978"/>
      <c r="J91" s="979"/>
      <c r="K91" s="638">
        <f t="shared" si="32"/>
        <v>0</v>
      </c>
      <c r="L91" s="301">
        <f>IF(AND($K$2="Pôle",C91='1C TSsalarié3'!$B$8),'1C TSsalarié3'!W$17+'1C TSsalarié3'!W$18+'1C TSsalarié3'!W$19+'1C TSsalarié3'!W$20+'1C TSsalarié3'!W$24,'1C TSsalarié3'!W$17+'1C TSsalarié3'!W$18+'1C TSsalarié3'!W$19+'1C TSsalarié3'!W$20+'1C TSsalarié3'!W$21+'1C TSsalarié3'!W$22+'1C TSsalarié3'!W$23+'1C TSsalarié3'!W$24)</f>
        <v>0</v>
      </c>
      <c r="M91" s="301">
        <f>IF(AND($K$2="Pôle",C91='1C TSsalarié3'!$B$8),'1C TSsalarié3'!W$21+'1C TSsalarié3'!W$22+'1C TSsalarié3'!W$23,0)</f>
        <v>0</v>
      </c>
      <c r="N91" s="302">
        <f t="shared" si="26"/>
        <v>0</v>
      </c>
      <c r="O91" s="292">
        <f>IF($C91='1C TSsalarié3'!$B$8,'1C TSsalarié3'!W$31)</f>
        <v>0</v>
      </c>
      <c r="P91" s="72">
        <f>IF($C91='1C TSsalarié3'!$B$8,'1C TSsalarié3'!$W$32)</f>
        <v>0</v>
      </c>
      <c r="Q91" s="72">
        <f>IF($C91='1C TSsalarié3'!$B$8,'1C TSsalarié3'!$W$33)</f>
        <v>0</v>
      </c>
      <c r="R91" s="72">
        <f>IF($C91='1C TSsalarié3'!$B$8,'1C TSsalarié3'!$W$34)</f>
        <v>0</v>
      </c>
      <c r="S91" s="72">
        <f>IF($C91='1C TSsalarié3'!$B$8,'1C TSsalarié3'!$W$35)</f>
        <v>0</v>
      </c>
      <c r="T91" s="72">
        <f>IF($C91='1C TSsalarié3'!$B$8,'1C TSsalarié3'!$W$36)</f>
        <v>0</v>
      </c>
      <c r="U91" s="72">
        <f>IF($C91='1C TSsalarié3'!$B$8,'1C TSsalarié3'!$W$37)</f>
        <v>0</v>
      </c>
      <c r="V91" s="72">
        <f>IF($C91='1C TSsalarié3'!$B$8,'1C TSsalarié3'!$W$38)</f>
        <v>0</v>
      </c>
      <c r="W91" s="72">
        <f>IF($C91='1C TSsalarié3'!$B$8,'1C TSsalarié3'!$W$39)</f>
        <v>0</v>
      </c>
      <c r="X91" s="72">
        <f>IF($C91='1C TSsalarié3'!$B$8,'1C TSsalarié3'!$W$40)</f>
        <v>0</v>
      </c>
      <c r="Y91" s="72">
        <f>IF($C91='1C TSsalarié3'!$B$8,'1C TSsalarié3'!$W$41)</f>
        <v>0</v>
      </c>
      <c r="Z91" s="72">
        <f>IF($C91='1C TSsalarié3'!$B$8,'1C TSsalarié3'!$W$42)</f>
        <v>0</v>
      </c>
      <c r="AA91" s="72">
        <f>IF($C91='1C TSsalarié3'!$B$8,'1C TSsalarié3'!$W$43)</f>
        <v>0</v>
      </c>
      <c r="AB91" s="72">
        <f>IF($C91='1C TSsalarié3'!$B$8,'1C TSsalarié3'!$W$44)</f>
        <v>0</v>
      </c>
      <c r="AC91" s="72">
        <f>IF($C91='1C TSsalarié3'!$B$8,'1C TSsalarié3'!$W$45)</f>
        <v>0</v>
      </c>
      <c r="AD91" s="72">
        <f>IF($C91='1C TSsalarié3'!$B$8,'1C TSsalarié3'!$W$46)</f>
        <v>0</v>
      </c>
      <c r="AE91" s="72">
        <f>IF($C91='1C TSsalarié3'!$B$8,'1C TSsalarié3'!$W$47)</f>
        <v>0</v>
      </c>
      <c r="AF91" s="72">
        <f>IF($C91='1C TSsalarié3'!$B$8,'1C TSsalarié3'!$W$48)</f>
        <v>0</v>
      </c>
      <c r="AG91" s="72">
        <f>IF($C91='1C TSsalarié3'!$B$8,'1C TSsalarié3'!$W$49)</f>
        <v>0</v>
      </c>
      <c r="AH91" s="72">
        <f>IF($C91='1C TSsalarié3'!$B$8,'1C TSsalarié3'!$W$50)</f>
        <v>0</v>
      </c>
      <c r="AI91" s="72">
        <f>IF($C91='1C TSsalarié3'!$B$8,'1C TSsalarié3'!$W$51)</f>
        <v>0</v>
      </c>
      <c r="AJ91" s="72">
        <f>IF($C91='1C TSsalarié3'!$B$8,'1C TSsalarié3'!$W$52)</f>
        <v>0</v>
      </c>
      <c r="AK91" s="72">
        <f>'1C TSsalarié3'!W$53</f>
        <v>0</v>
      </c>
      <c r="AL91" s="72">
        <f t="shared" si="27"/>
        <v>0</v>
      </c>
      <c r="AM91" s="825">
        <f t="shared" si="28"/>
        <v>0</v>
      </c>
      <c r="AN91" s="825">
        <f t="shared" si="29"/>
        <v>0</v>
      </c>
      <c r="AO91" s="296">
        <f t="shared" si="24"/>
        <v>0</v>
      </c>
      <c r="AP91" s="575">
        <f t="shared" si="31"/>
        <v>0</v>
      </c>
      <c r="AQ91" s="583">
        <f t="shared" si="30"/>
        <v>0</v>
      </c>
      <c r="AR91" s="579"/>
      <c r="AS91" s="102"/>
      <c r="AT91" s="27"/>
      <c r="AU91" s="592"/>
    </row>
    <row r="92" spans="1:55">
      <c r="A92" s="309"/>
      <c r="B92" s="338"/>
      <c r="C92" s="22" t="str">
        <f>IF('1C TSsalarié3'!X$11&lt;&gt;"",'1C TSsalarié3'!$B$8,"")</f>
        <v/>
      </c>
      <c r="D92" s="666" t="str">
        <f>IF(E92="","",DATEDIF('1C TSsalarié3'!$B$10,E92,"y"))</f>
        <v/>
      </c>
      <c r="E92" s="93" t="str">
        <f>IF(AND('1C TSsalarié3'!X$11&lt;&gt;"",C92='1C TSsalarié3'!$B$8),'1C TSsalarié3'!$X$16,"")</f>
        <v/>
      </c>
      <c r="F92" s="312"/>
      <c r="G92" s="313"/>
      <c r="H92" s="977"/>
      <c r="I92" s="978"/>
      <c r="J92" s="979"/>
      <c r="K92" s="638">
        <f t="shared" si="32"/>
        <v>0</v>
      </c>
      <c r="L92" s="301">
        <f>IF(AND($K$2="Pôle",C92='1C TSsalarié3'!$B$8),'1C TSsalarié3'!X$17+'1C TSsalarié3'!X$18+'1C TSsalarié3'!X$19+'1C TSsalarié3'!X$20+'1C TSsalarié3'!X$24,'1C TSsalarié3'!X$17+'1C TSsalarié3'!X$18+'1C TSsalarié3'!X$19+'1C TSsalarié3'!X$20+'1C TSsalarié3'!X$21+'1C TSsalarié3'!X$22+'1C TSsalarié3'!X$23+'1C TSsalarié3'!X$24)</f>
        <v>0</v>
      </c>
      <c r="M92" s="301">
        <f>IF(AND($K$2="Pôle",C92='1C TSsalarié3'!$B$8),'1C TSsalarié3'!X$21+'1C TSsalarié3'!X$22+'1C TSsalarié3'!X$23,0)</f>
        <v>0</v>
      </c>
      <c r="N92" s="302">
        <f t="shared" si="26"/>
        <v>0</v>
      </c>
      <c r="O92" s="292">
        <f>IF($C92='1C TSsalarié3'!$B$8,'1C TSsalarié3'!X$31)</f>
        <v>0</v>
      </c>
      <c r="P92" s="72">
        <f>IF($C92='1C TSsalarié3'!$B$8,'1C TSsalarié3'!$X$32)</f>
        <v>0</v>
      </c>
      <c r="Q92" s="72">
        <f>IF($C92='1C TSsalarié3'!$B$8,'1C TSsalarié3'!$X$33)</f>
        <v>0</v>
      </c>
      <c r="R92" s="72">
        <f>IF($C92='1C TSsalarié3'!$B$8,'1C TSsalarié3'!$X$34)</f>
        <v>0</v>
      </c>
      <c r="S92" s="72">
        <f>IF($C92='1C TSsalarié3'!$B$8,'1C TSsalarié3'!$X$35)</f>
        <v>0</v>
      </c>
      <c r="T92" s="72">
        <f>IF($C92='1C TSsalarié3'!$B$8,'1C TSsalarié3'!$X$36)</f>
        <v>0</v>
      </c>
      <c r="U92" s="72">
        <f>IF($C92='1C TSsalarié3'!$B$8,'1C TSsalarié3'!$X$37)</f>
        <v>0</v>
      </c>
      <c r="V92" s="72">
        <f>IF($C92='1C TSsalarié3'!$B$8,'1C TSsalarié3'!$X$38)</f>
        <v>0</v>
      </c>
      <c r="W92" s="72">
        <f>IF($C92='1C TSsalarié3'!$B$8,'1C TSsalarié3'!$X$39)</f>
        <v>0</v>
      </c>
      <c r="X92" s="72">
        <f>IF($C92='1C TSsalarié3'!$B$8,'1C TSsalarié3'!$X$40)</f>
        <v>0</v>
      </c>
      <c r="Y92" s="72">
        <f>IF($C92='1C TSsalarié3'!$B$8,'1C TSsalarié3'!$X$41)</f>
        <v>0</v>
      </c>
      <c r="Z92" s="72">
        <f>IF($C92='1C TSsalarié3'!$B$8,'1C TSsalarié3'!$X$42)</f>
        <v>0</v>
      </c>
      <c r="AA92" s="72">
        <f>IF($C92='1C TSsalarié3'!$B$8,'1C TSsalarié3'!$X$43)</f>
        <v>0</v>
      </c>
      <c r="AB92" s="72">
        <f>IF($C92='1C TSsalarié3'!$B$8,'1C TSsalarié3'!$X$44)</f>
        <v>0</v>
      </c>
      <c r="AC92" s="72">
        <f>IF($C92='1C TSsalarié3'!$B$8,'1C TSsalarié3'!$X$45)</f>
        <v>0</v>
      </c>
      <c r="AD92" s="72">
        <f>IF($C92='1C TSsalarié3'!$B$8,'1C TSsalarié3'!$X$46)</f>
        <v>0</v>
      </c>
      <c r="AE92" s="72">
        <f>IF($C92='1C TSsalarié3'!$B$8,'1C TSsalarié3'!$X$47)</f>
        <v>0</v>
      </c>
      <c r="AF92" s="72">
        <f>IF($C92='1C TSsalarié3'!$B$8,'1C TSsalarié3'!$X$48)</f>
        <v>0</v>
      </c>
      <c r="AG92" s="72">
        <f>IF($C92='1C TSsalarié3'!$B$8,'1C TSsalarié3'!$X$49)</f>
        <v>0</v>
      </c>
      <c r="AH92" s="72">
        <f>IF($C92='1C TSsalarié3'!$B$8,'1C TSsalarié3'!$X$50)</f>
        <v>0</v>
      </c>
      <c r="AI92" s="72">
        <f>IF($C92='1C TSsalarié3'!$B$8,'1C TSsalarié3'!$X$51)</f>
        <v>0</v>
      </c>
      <c r="AJ92" s="72">
        <f>IF($C92='1C TSsalarié3'!$B$8,'1C TSsalarié3'!$X$52)</f>
        <v>0</v>
      </c>
      <c r="AK92" s="72">
        <f>'1C TSsalarié3'!X$53</f>
        <v>0</v>
      </c>
      <c r="AL92" s="72">
        <f t="shared" si="27"/>
        <v>0</v>
      </c>
      <c r="AM92" s="825">
        <f t="shared" si="28"/>
        <v>0</v>
      </c>
      <c r="AN92" s="825">
        <f t="shared" si="29"/>
        <v>0</v>
      </c>
      <c r="AO92" s="296">
        <f t="shared" si="24"/>
        <v>0</v>
      </c>
      <c r="AP92" s="575">
        <f t="shared" si="31"/>
        <v>0</v>
      </c>
      <c r="AQ92" s="583">
        <f t="shared" si="30"/>
        <v>0</v>
      </c>
      <c r="AR92" s="579"/>
      <c r="AS92" s="102"/>
      <c r="AT92" s="27"/>
      <c r="AU92" s="592"/>
    </row>
    <row r="93" spans="1:55">
      <c r="A93" s="309"/>
      <c r="B93" s="338"/>
      <c r="C93" s="22" t="str">
        <f>IF('1C TSsalarié3'!Y$11&lt;&gt;"",'1C TSsalarié3'!$B$8,"")</f>
        <v/>
      </c>
      <c r="D93" s="666" t="str">
        <f>IF(E93="","",DATEDIF('1C TSsalarié3'!$B$10,E93,"y"))</f>
        <v/>
      </c>
      <c r="E93" s="93" t="str">
        <f>IF(AND('1C TSsalarié3'!Y$11&lt;&gt;"",C93='1C TSsalarié3'!$B$8),'1C TSsalarié3'!$Y$16,"")</f>
        <v/>
      </c>
      <c r="F93" s="312"/>
      <c r="G93" s="313"/>
      <c r="H93" s="977"/>
      <c r="I93" s="978"/>
      <c r="J93" s="979"/>
      <c r="K93" s="638">
        <f t="shared" si="32"/>
        <v>0</v>
      </c>
      <c r="L93" s="301">
        <f>IF(AND($K$2="Pôle",C93='1C TSsalarié3'!$B$8),'1C TSsalarié3'!Y$17+'1C TSsalarié3'!Y$18+'1C TSsalarié3'!Y$19+'1C TSsalarié3'!Y$20+'1C TSsalarié3'!Y$24,'1C TSsalarié3'!Y$17+'1C TSsalarié3'!Y$18+'1C TSsalarié3'!Y$19+'1C TSsalarié3'!Y$20+'1C TSsalarié3'!Y$21+'1C TSsalarié3'!Y$22+'1C TSsalarié3'!Y$23+'1C TSsalarié3'!Y$24)</f>
        <v>0</v>
      </c>
      <c r="M93" s="301">
        <f>IF(AND($K$2="Pôle",C93='1C TSsalarié3'!$B$8),'1C TSsalarié3'!Y$21+'1C TSsalarié3'!Y$22+'1C TSsalarié3'!Y$23,0)</f>
        <v>0</v>
      </c>
      <c r="N93" s="302">
        <f t="shared" si="26"/>
        <v>0</v>
      </c>
      <c r="O93" s="292">
        <f>IF($C93='1C TSsalarié3'!$B$8,'1C TSsalarié3'!Y$31)</f>
        <v>0</v>
      </c>
      <c r="P93" s="72">
        <f>IF($C93='1C TSsalarié3'!$B$8,'1C TSsalarié3'!$Y$32)</f>
        <v>0</v>
      </c>
      <c r="Q93" s="72">
        <f>IF($C93='1C TSsalarié3'!$B$8,'1C TSsalarié3'!$Y$33)</f>
        <v>0</v>
      </c>
      <c r="R93" s="72">
        <f>IF($C93='1C TSsalarié3'!$B$8,'1C TSsalarié3'!$Y$34)</f>
        <v>0</v>
      </c>
      <c r="S93" s="72">
        <f>IF($C93='1C TSsalarié3'!$B$8,'1C TSsalarié3'!$Y$35)</f>
        <v>0</v>
      </c>
      <c r="T93" s="72">
        <f>IF($C93='1C TSsalarié3'!$B$8,'1C TSsalarié3'!$Y$36)</f>
        <v>0</v>
      </c>
      <c r="U93" s="72">
        <f>IF($C93='1C TSsalarié3'!$B$8,'1C TSsalarié3'!$Y$37)</f>
        <v>0</v>
      </c>
      <c r="V93" s="72">
        <f>IF($C93='1C TSsalarié3'!$B$8,'1C TSsalarié3'!$Y$38)</f>
        <v>0</v>
      </c>
      <c r="W93" s="72">
        <f>IF($C93='1C TSsalarié3'!$B$8,'1C TSsalarié3'!$Y$39)</f>
        <v>0</v>
      </c>
      <c r="X93" s="72">
        <f>IF($C93='1C TSsalarié3'!$B$8,'1C TSsalarié3'!$Y$40)</f>
        <v>0</v>
      </c>
      <c r="Y93" s="72">
        <f>IF($C93='1C TSsalarié3'!$B$8,'1C TSsalarié3'!$Y$41)</f>
        <v>0</v>
      </c>
      <c r="Z93" s="72">
        <f>IF($C93='1C TSsalarié3'!$B$8,'1C TSsalarié3'!$Y$42)</f>
        <v>0</v>
      </c>
      <c r="AA93" s="72">
        <f>IF($C93='1C TSsalarié3'!$B$8,'1C TSsalarié3'!$Y$43)</f>
        <v>0</v>
      </c>
      <c r="AB93" s="72">
        <f>IF($C93='1C TSsalarié3'!$B$8,'1C TSsalarié3'!$Y$44)</f>
        <v>0</v>
      </c>
      <c r="AC93" s="72">
        <f>IF($C93='1C TSsalarié3'!$B$8,'1C TSsalarié3'!$Y$45)</f>
        <v>0</v>
      </c>
      <c r="AD93" s="72">
        <f>IF($C93='1C TSsalarié3'!$B$8,'1C TSsalarié3'!$Y$46)</f>
        <v>0</v>
      </c>
      <c r="AE93" s="72">
        <f>IF($C93='1C TSsalarié3'!$B$8,'1C TSsalarié3'!$Y$47)</f>
        <v>0</v>
      </c>
      <c r="AF93" s="72">
        <f>IF($C93='1C TSsalarié3'!$B$8,'1C TSsalarié3'!$Y$48)</f>
        <v>0</v>
      </c>
      <c r="AG93" s="72">
        <f>IF($C93='1C TSsalarié3'!$B$8,'1C TSsalarié3'!$Y$49)</f>
        <v>0</v>
      </c>
      <c r="AH93" s="72">
        <f>IF($C93='1C TSsalarié3'!$B$8,'1C TSsalarié3'!$Y$50)</f>
        <v>0</v>
      </c>
      <c r="AI93" s="72">
        <f>IF($C93='1C TSsalarié3'!$B$8,'1C TSsalarié3'!$Y$51)</f>
        <v>0</v>
      </c>
      <c r="AJ93" s="72">
        <f>IF($C93='1C TSsalarié3'!$B$8,'1C TSsalarié3'!$Y$52)</f>
        <v>0</v>
      </c>
      <c r="AK93" s="72">
        <f>'1C TSsalarié3'!Y$53</f>
        <v>0</v>
      </c>
      <c r="AL93" s="72">
        <f t="shared" si="27"/>
        <v>0</v>
      </c>
      <c r="AM93" s="825">
        <f t="shared" si="28"/>
        <v>0</v>
      </c>
      <c r="AN93" s="825">
        <f t="shared" si="29"/>
        <v>0</v>
      </c>
      <c r="AO93" s="296">
        <f t="shared" si="24"/>
        <v>0</v>
      </c>
      <c r="AP93" s="575">
        <f t="shared" si="31"/>
        <v>0</v>
      </c>
      <c r="AQ93" s="583">
        <f t="shared" si="30"/>
        <v>0</v>
      </c>
      <c r="AR93" s="579"/>
      <c r="AS93" s="102"/>
      <c r="AT93" s="27"/>
      <c r="AU93" s="592"/>
    </row>
    <row r="94" spans="1:55" s="767" customFormat="1">
      <c r="A94" s="308"/>
      <c r="B94" s="339"/>
      <c r="C94" s="210" t="str">
        <f>IF('1C TSsalarié3'!Z$11&lt;&gt;"",'1C TSsalarié3'!$B$8,"")</f>
        <v/>
      </c>
      <c r="D94" s="670" t="str">
        <f>IF(E94="","",DATEDIF('1C TSsalarié3'!$B$10,E94,"y"))</f>
        <v/>
      </c>
      <c r="E94" s="211" t="str">
        <f>IF(AND('1C TSsalarié3'!Z$11&lt;&gt;"",C94='1C TSsalarié3'!$B$8),'1C TSsalarié3'!$Z$16,"")</f>
        <v/>
      </c>
      <c r="F94" s="314"/>
      <c r="G94" s="315"/>
      <c r="H94" s="980"/>
      <c r="I94" s="981"/>
      <c r="J94" s="982"/>
      <c r="K94" s="638">
        <f t="shared" si="32"/>
        <v>0</v>
      </c>
      <c r="L94" s="303">
        <f>IF(AND($K$2="Pôle",C94='1C TSsalarié3'!$B$8),'1C TSsalarié3'!Z$17+'1C TSsalarié3'!Z$18+'1C TSsalarié3'!Z$19+'1C TSsalarié3'!Z$20+'1C TSsalarié3'!Z$24,'1C TSsalarié3'!Z$17+'1C TSsalarié3'!Z$18+'1C TSsalarié3'!Z$19+'1C TSsalarié3'!Z$20+'1C TSsalarié3'!Z$21+'1C TSsalarié3'!Z$22+'1C TSsalarié3'!Z$23+'1C TSsalarié3'!Z$24)</f>
        <v>0</v>
      </c>
      <c r="M94" s="303">
        <f>IF(AND($K$2="Pôle",C94='1C TSsalarié3'!$B$8),'1C TSsalarié3'!Z$21+'1C TSsalarié3'!Z$22+'1C TSsalarié3'!Z$23,0)</f>
        <v>0</v>
      </c>
      <c r="N94" s="304">
        <f t="shared" si="26"/>
        <v>0</v>
      </c>
      <c r="O94" s="293">
        <f>IF($C94='1C TSsalarié3'!$B$8,'1C TSsalarié3'!Z$31)</f>
        <v>0</v>
      </c>
      <c r="P94" s="212">
        <f>IF($C94='1C TSsalarié3'!$B$8,'1C TSsalarié3'!$Z$32)</f>
        <v>0</v>
      </c>
      <c r="Q94" s="212">
        <f>IF($C94='1C TSsalarié3'!$B$8,'1C TSsalarié3'!$Z$33)</f>
        <v>0</v>
      </c>
      <c r="R94" s="212">
        <f>IF($C94='1C TSsalarié3'!$B$8,'1C TSsalarié3'!$Z$34)</f>
        <v>0</v>
      </c>
      <c r="S94" s="212">
        <f>IF($C94='1C TSsalarié3'!$B$8,'1C TSsalarié3'!$Z$35)</f>
        <v>0</v>
      </c>
      <c r="T94" s="212">
        <f>IF($C94='1C TSsalarié3'!$B$8,'1C TSsalarié3'!$Z$36)</f>
        <v>0</v>
      </c>
      <c r="U94" s="212">
        <f>IF($C94='1C TSsalarié3'!$B$8,'1C TSsalarié3'!$Z$37)</f>
        <v>0</v>
      </c>
      <c r="V94" s="212">
        <f>IF($C94='1C TSsalarié3'!$B$8,'1C TSsalarié3'!$Z$38)</f>
        <v>0</v>
      </c>
      <c r="W94" s="212">
        <f>IF($C94='1C TSsalarié3'!$B$8,'1C TSsalarié3'!$Z$39)</f>
        <v>0</v>
      </c>
      <c r="X94" s="212">
        <f>IF($C94='1C TSsalarié3'!$B$8,'1C TSsalarié3'!$Z$40)</f>
        <v>0</v>
      </c>
      <c r="Y94" s="212">
        <f>IF($C94='1C TSsalarié3'!$B$8,'1C TSsalarié3'!$Z$41)</f>
        <v>0</v>
      </c>
      <c r="Z94" s="212">
        <f>IF($C94='1C TSsalarié3'!$B$8,'1C TSsalarié3'!$Z$42)</f>
        <v>0</v>
      </c>
      <c r="AA94" s="212">
        <f>IF($C94='1C TSsalarié3'!$B$8,'1C TSsalarié3'!$Z$43)</f>
        <v>0</v>
      </c>
      <c r="AB94" s="212">
        <f>IF($C94='1C TSsalarié3'!$B$8,'1C TSsalarié3'!$Z$44)</f>
        <v>0</v>
      </c>
      <c r="AC94" s="212">
        <f>IF($C94='1C TSsalarié3'!$B$8,'1C TSsalarié3'!$Z$45)</f>
        <v>0</v>
      </c>
      <c r="AD94" s="212">
        <f>IF($C94='1C TSsalarié3'!$B$8,'1C TSsalarié3'!$Z$46)</f>
        <v>0</v>
      </c>
      <c r="AE94" s="212">
        <f>IF($C94='1C TSsalarié3'!$B$8,'1C TSsalarié3'!$Z$47)</f>
        <v>0</v>
      </c>
      <c r="AF94" s="212">
        <f>IF($C94='1C TSsalarié3'!$B$8,'1C TSsalarié3'!$Z$48)</f>
        <v>0</v>
      </c>
      <c r="AG94" s="212">
        <f>IF($C94='1C TSsalarié3'!$B$8,'1C TSsalarié3'!$Z$49)</f>
        <v>0</v>
      </c>
      <c r="AH94" s="212">
        <f>IF($C94='1C TSsalarié3'!$B$8,'1C TSsalarié3'!$Z$50)</f>
        <v>0</v>
      </c>
      <c r="AI94" s="212">
        <f>IF($C94='1C TSsalarié3'!$B$8,'1C TSsalarié3'!$Z$51)</f>
        <v>0</v>
      </c>
      <c r="AJ94" s="212">
        <f>IF($C94='1C TSsalarié3'!$B$8,'1C TSsalarié3'!$Z$52)</f>
        <v>0</v>
      </c>
      <c r="AK94" s="212">
        <f>'1C TSsalarié3'!Z$53</f>
        <v>0</v>
      </c>
      <c r="AL94" s="212">
        <f t="shared" si="27"/>
        <v>0</v>
      </c>
      <c r="AM94" s="565">
        <f t="shared" si="28"/>
        <v>0</v>
      </c>
      <c r="AN94" s="565">
        <f t="shared" si="29"/>
        <v>0</v>
      </c>
      <c r="AO94" s="297">
        <f t="shared" si="24"/>
        <v>0</v>
      </c>
      <c r="AP94" s="644">
        <f t="shared" si="31"/>
        <v>0</v>
      </c>
      <c r="AQ94" s="625">
        <f t="shared" si="30"/>
        <v>0</v>
      </c>
      <c r="AR94" s="547"/>
      <c r="AS94" s="213"/>
      <c r="AT94" s="214"/>
      <c r="AU94" s="626"/>
      <c r="AV94" s="824"/>
      <c r="AW94" s="824"/>
      <c r="AX94" s="824"/>
      <c r="AY94" s="824"/>
      <c r="AZ94" s="824"/>
    </row>
    <row r="95" spans="1:55" ht="15">
      <c r="A95" s="309"/>
      <c r="B95" s="338"/>
      <c r="C95" s="826" t="str">
        <f>IF('1C TSsalarié4'!C$11&lt;&gt;"",'1C TSsalarié4'!$B$8,"")</f>
        <v/>
      </c>
      <c r="D95" s="818" t="str">
        <f>IF(E95="","",DATEDIF('1C TSsalarié4'!$B$10,E95,"y"))</f>
        <v/>
      </c>
      <c r="E95" s="206" t="str">
        <f>IF(AND('1C TSsalarié4'!C$11&lt;&gt;"",C96='1C TSsalarié4'!$B$8),'1C TSsalarié4'!$C$16,"")</f>
        <v/>
      </c>
      <c r="F95" s="316"/>
      <c r="G95" s="317"/>
      <c r="H95" s="983"/>
      <c r="I95" s="984"/>
      <c r="J95" s="985"/>
      <c r="K95" s="638">
        <f t="shared" si="32"/>
        <v>0</v>
      </c>
      <c r="L95" s="627">
        <f>IF(AND($K$2="Pôle",C95='1C TSsalarié4'!$B$8),'1C TSsalarié4'!C$17+'1C TSsalarié4'!C$18+'1C TSsalarié4'!C$19+'1C TSsalarié4'!C$20+'1C TSsalarié4'!C$24,'1C TSsalarié4'!C$17+'1C TSsalarié4'!C$18+'1C TSsalarié4'!C$19+'1C TSsalarié4'!C$20+'1C TSsalarié4'!C$21+'1C TSsalarié4'!C$22+'1C TSsalarié4'!C$23+'1C TSsalarié4'!C$24)</f>
        <v>0</v>
      </c>
      <c r="M95" s="628">
        <f>IF(AND($K$2="Pôle",C95='1C TSsalarié4'!$B$8),'1C TSsalarié4'!C$21+'1C TSsalarié4'!C$22+'1C TSsalarié4'!C$23,0)</f>
        <v>0</v>
      </c>
      <c r="N95" s="305">
        <f>L95+M95</f>
        <v>0</v>
      </c>
      <c r="O95" s="294">
        <f>IF($C95='1C TSsalarié4'!$B$8,'1C TSsalarié4'!C$31)</f>
        <v>0</v>
      </c>
      <c r="P95" s="73">
        <f>IF($C95='1C TSsalarié4'!$B$8,'1C TSsalarié4'!$C$32)</f>
        <v>0</v>
      </c>
      <c r="Q95" s="73">
        <f>IF($C95='1C TSsalarié4'!$B$8,'1C TSsalarié4'!$C$33)</f>
        <v>0</v>
      </c>
      <c r="R95" s="73">
        <f>IF($C95='1C TSsalarié4'!$B$8,'1C TSsalarié4'!$C$34)</f>
        <v>0</v>
      </c>
      <c r="S95" s="73">
        <f>IF($C95='1C TSsalarié4'!$B$8,'1C TSsalarié4'!$C$35)</f>
        <v>0</v>
      </c>
      <c r="T95" s="73">
        <f>IF($C95='1C TSsalarié4'!$B$8,'1C TSsalarié4'!$C$36)</f>
        <v>0</v>
      </c>
      <c r="U95" s="73">
        <f>IF($C95='1C TSsalarié4'!$B$8,'1C TSsalarié4'!$C$37)</f>
        <v>0</v>
      </c>
      <c r="V95" s="73">
        <f>IF($C95='1C TSsalarié4'!$B$8,'1C TSsalarié4'!$C$38)</f>
        <v>0</v>
      </c>
      <c r="W95" s="73">
        <f>IF($C95='1C TSsalarié4'!$B$8,'1C TSsalarié4'!$C$39)</f>
        <v>0</v>
      </c>
      <c r="X95" s="73">
        <f>IF($C95='1C TSsalarié4'!$B$8,'1C TSsalarié4'!$C$40)</f>
        <v>0</v>
      </c>
      <c r="Y95" s="73">
        <f>IF($C95='1C TSsalarié4'!$B$8,'1C TSsalarié4'!$C$41)</f>
        <v>0</v>
      </c>
      <c r="Z95" s="73">
        <f>IF($C95='1C TSsalarié4'!$B$8,'1C TSsalarié4'!$C$42)</f>
        <v>0</v>
      </c>
      <c r="AA95" s="73">
        <f>IF($C95='1C TSsalarié4'!$B$8,'1C TSsalarié4'!$C$43)</f>
        <v>0</v>
      </c>
      <c r="AB95" s="73">
        <f>IF($C95='1C TSsalarié4'!$B$8,'1C TSsalarié4'!$C$44)</f>
        <v>0</v>
      </c>
      <c r="AC95" s="73">
        <f>IF($C95='1C TSsalarié4'!$B$8,'1C TSsalarié4'!$C$45)</f>
        <v>0</v>
      </c>
      <c r="AD95" s="73">
        <f>IF($C95='1C TSsalarié4'!$B$8,'1C TSsalarié4'!$C$46)</f>
        <v>0</v>
      </c>
      <c r="AE95" s="73">
        <f>IF($C95='1C TSsalarié4'!$B$8,'1C TSsalarié4'!$C$47)</f>
        <v>0</v>
      </c>
      <c r="AF95" s="73">
        <f>IF($C95='1C TSsalarié4'!$B$8,'1C TSsalarié4'!$C$48)</f>
        <v>0</v>
      </c>
      <c r="AG95" s="73">
        <f>IF($C95='1C TSsalarié4'!$B$8,'1C TSsalarié4'!$C$49)</f>
        <v>0</v>
      </c>
      <c r="AH95" s="73">
        <f>IF($C95='1C TSsalarié4'!$B$8,'1C TSsalarié4'!$C$50)</f>
        <v>0</v>
      </c>
      <c r="AI95" s="73">
        <f>IF($C95='1C TSsalarié4'!$B$8,'1C TSsalarié4'!$C$51)</f>
        <v>0</v>
      </c>
      <c r="AJ95" s="73">
        <f>IF($C95='1C TSsalarié4'!$B$8,'1C TSsalarié4'!$C$52)</f>
        <v>0</v>
      </c>
      <c r="AK95" s="73">
        <f>'1C TSsalarié4'!C$53</f>
        <v>0</v>
      </c>
      <c r="AL95" s="73">
        <f t="shared" si="27"/>
        <v>0</v>
      </c>
      <c r="AM95" s="298">
        <f t="shared" si="28"/>
        <v>0</v>
      </c>
      <c r="AN95" s="566">
        <f t="shared" si="29"/>
        <v>0</v>
      </c>
      <c r="AO95" s="629">
        <f>AM95+AN95</f>
        <v>0</v>
      </c>
      <c r="AP95" s="575">
        <f>IF(L95=0,0,AM95-AR95)</f>
        <v>0</v>
      </c>
      <c r="AQ95" s="584">
        <f t="shared" si="30"/>
        <v>0</v>
      </c>
      <c r="AR95" s="580"/>
      <c r="AS95" s="208"/>
      <c r="AT95" s="209"/>
      <c r="AU95" s="591"/>
      <c r="BC95" s="773"/>
    </row>
    <row r="96" spans="1:55">
      <c r="A96" s="309"/>
      <c r="B96" s="338"/>
      <c r="C96" s="22" t="str">
        <f>IF('1C TSsalarié4'!D$11&lt;&gt;"",'1C TSsalarié4'!$B$8,"")</f>
        <v/>
      </c>
      <c r="D96" s="666" t="str">
        <f>IF(E96="","",DATEDIF('1C TSsalarié4'!$B$10,E96,"y"))</f>
        <v/>
      </c>
      <c r="E96" s="93" t="str">
        <f>IF(AND('1C TSsalarié4'!D$11&lt;&gt;"",C96='1C TSsalarié4'!$B$8),'1C TSsalarié4'!$D$16,"")</f>
        <v/>
      </c>
      <c r="F96" s="312"/>
      <c r="G96" s="313"/>
      <c r="H96" s="977"/>
      <c r="I96" s="978"/>
      <c r="J96" s="979"/>
      <c r="K96" s="638">
        <f t="shared" si="32"/>
        <v>0</v>
      </c>
      <c r="L96" s="301">
        <f>IF(AND($K$2="Pôle",C96='1C TSsalarié4'!$B$8),'1C TSsalarié4'!D$17+'1C TSsalarié4'!D$18+'1C TSsalarié4'!D$19+'1C TSsalarié4'!D$20+'1C TSsalarié4'!D$24,'1C TSsalarié4'!D$17+'1C TSsalarié4'!D$18+'1C TSsalarié4'!D$19+'1C TSsalarié4'!D$20+'1C TSsalarié4'!D$21+'1C TSsalarié4'!D$22+'1C TSsalarié4'!D$23+'1C TSsalarié4'!D$24)</f>
        <v>0</v>
      </c>
      <c r="M96" s="301">
        <f>IF(AND($K$2="Pôle",C96='1C TSsalarié4'!$B$8),'1C TSsalarié4'!D$21+'1C TSsalarié4'!D$22+'1C TSsalarié4'!D$23,0)</f>
        <v>0</v>
      </c>
      <c r="N96" s="302">
        <f>L96+M96</f>
        <v>0</v>
      </c>
      <c r="O96" s="292">
        <f>IF($C96='1C TSsalarié4'!$B$8,'1C TSsalarié4'!D$31)</f>
        <v>0</v>
      </c>
      <c r="P96" s="72">
        <f>IF($C96='1C TSsalarié4'!$B$8,'1C TSsalarié4'!$D$32)</f>
        <v>0</v>
      </c>
      <c r="Q96" s="72">
        <f>IF($C96='1C TSsalarié4'!$B$8,'1C TSsalarié4'!$D$33)</f>
        <v>0</v>
      </c>
      <c r="R96" s="72">
        <f>IF($C96='1C TSsalarié4'!$B$8,'1C TSsalarié4'!$D$34)</f>
        <v>0</v>
      </c>
      <c r="S96" s="72">
        <f>IF($C96='1C TSsalarié4'!$B$8,'1C TSsalarié4'!$D$35)</f>
        <v>0</v>
      </c>
      <c r="T96" s="72">
        <f>IF($C96='1C TSsalarié4'!$B$8,'1C TSsalarié4'!$D$36)</f>
        <v>0</v>
      </c>
      <c r="U96" s="72">
        <f>IF($C96='1C TSsalarié4'!$B$8,'1C TSsalarié4'!$D$37)</f>
        <v>0</v>
      </c>
      <c r="V96" s="72">
        <f>IF($C96='1C TSsalarié4'!$B$8,'1C TSsalarié4'!$D$38)</f>
        <v>0</v>
      </c>
      <c r="W96" s="72">
        <f>IF($C96='1C TSsalarié4'!$B$8,'1C TSsalarié4'!$D$39)</f>
        <v>0</v>
      </c>
      <c r="X96" s="72">
        <f>IF($C96='1C TSsalarié4'!$B$8,'1C TSsalarié4'!$D$40)</f>
        <v>0</v>
      </c>
      <c r="Y96" s="72">
        <f>IF($C96='1C TSsalarié4'!$B$8,'1C TSsalarié4'!$D$41)</f>
        <v>0</v>
      </c>
      <c r="Z96" s="72">
        <f>IF($C96='1C TSsalarié4'!$B$8,'1C TSsalarié4'!$D$42)</f>
        <v>0</v>
      </c>
      <c r="AA96" s="72">
        <f>IF($C96='1C TSsalarié4'!$B$8,'1C TSsalarié4'!$D$43)</f>
        <v>0</v>
      </c>
      <c r="AB96" s="72">
        <f>IF($C96='1C TSsalarié4'!$B$8,'1C TSsalarié4'!$D$44)</f>
        <v>0</v>
      </c>
      <c r="AC96" s="72">
        <f>IF($C96='1C TSsalarié4'!$B$8,'1C TSsalarié4'!$D$45)</f>
        <v>0</v>
      </c>
      <c r="AD96" s="72">
        <f>IF($C96='1C TSsalarié4'!$B$8,'1C TSsalarié4'!$D$46)</f>
        <v>0</v>
      </c>
      <c r="AE96" s="72">
        <f>IF($C96='1C TSsalarié4'!$B$8,'1C TSsalarié4'!$D$47)</f>
        <v>0</v>
      </c>
      <c r="AF96" s="72">
        <f>IF($C96='1C TSsalarié4'!$B$8,'1C TSsalarié4'!$D$48)</f>
        <v>0</v>
      </c>
      <c r="AG96" s="72">
        <f>IF($C96='1C TSsalarié4'!$B$8,'1C TSsalarié4'!$D$49)</f>
        <v>0</v>
      </c>
      <c r="AH96" s="72">
        <f>IF($C96='1C TSsalarié4'!$B$8,'1C TSsalarié4'!$D$50)</f>
        <v>0</v>
      </c>
      <c r="AI96" s="72">
        <f>IF($C96='1C TSsalarié4'!$B$8,'1C TSsalarié4'!$D$51)</f>
        <v>0</v>
      </c>
      <c r="AJ96" s="72">
        <f>IF($C96='1C TSsalarié4'!$B$8,'1C TSsalarié4'!$D$52)</f>
        <v>0</v>
      </c>
      <c r="AK96" s="72">
        <f>'1C TSsalarié4'!D$53</f>
        <v>0</v>
      </c>
      <c r="AL96" s="72">
        <f t="shared" si="27"/>
        <v>0</v>
      </c>
      <c r="AM96" s="298">
        <f t="shared" si="28"/>
        <v>0</v>
      </c>
      <c r="AN96" s="566">
        <f t="shared" si="29"/>
        <v>0</v>
      </c>
      <c r="AO96" s="296">
        <f t="shared" ref="AO96:AO118" si="33">AM96+AN96</f>
        <v>0</v>
      </c>
      <c r="AP96" s="575">
        <f t="shared" ref="AP96:AP106" si="34">IF(L96=0,0,AM96-AR96)</f>
        <v>0</v>
      </c>
      <c r="AQ96" s="583">
        <f t="shared" si="30"/>
        <v>0</v>
      </c>
      <c r="AR96" s="579"/>
      <c r="AS96" s="102"/>
      <c r="AT96" s="27"/>
      <c r="AU96" s="592"/>
      <c r="BC96" s="774"/>
    </row>
    <row r="97" spans="1:55">
      <c r="A97" s="309"/>
      <c r="B97" s="338"/>
      <c r="C97" s="22" t="str">
        <f>IF('1C TSsalarié4'!E$11&lt;&gt;"",'1C TSsalarié4'!$B$8,"")</f>
        <v/>
      </c>
      <c r="D97" s="666" t="str">
        <f>IF(E97="","",DATEDIF('1C TSsalarié4'!$B$10,E97,"y"))</f>
        <v/>
      </c>
      <c r="E97" s="93" t="str">
        <f>IF(AND('1C TSsalarié4'!E$11&lt;&gt;"",C97='1C TSsalarié4'!$B$8),'1C TSsalarié4'!$E$16,"")</f>
        <v/>
      </c>
      <c r="F97" s="312"/>
      <c r="G97" s="313"/>
      <c r="H97" s="977"/>
      <c r="I97" s="978"/>
      <c r="J97" s="979"/>
      <c r="K97" s="638">
        <f t="shared" si="32"/>
        <v>0</v>
      </c>
      <c r="L97" s="301">
        <f>IF(AND($K$2="Pôle",C97='1C TSsalarié4'!$B$8),'1C TSsalarié4'!E$17+'1C TSsalarié4'!E$18+'1C TSsalarié4'!E$19+'1C TSsalarié4'!E$20+'1C TSsalarié4'!E$24,'1C TSsalarié4'!E$17+'1C TSsalarié4'!E$18+'1C TSsalarié4'!E$19+'1C TSsalarié4'!E$20+'1C TSsalarié4'!E$21+'1C TSsalarié4'!E$22+'1C TSsalarié4'!E$23+'1C TSsalarié4'!E$24)</f>
        <v>0</v>
      </c>
      <c r="M97" s="301">
        <f>IF(AND($K$2="Pôle",C97='1C TSsalarié4'!$B$8),'1C TSsalarié4'!E$21+'1C TSsalarié4'!E$22+'1C TSsalarié4'!E$23,0)</f>
        <v>0</v>
      </c>
      <c r="N97" s="302">
        <f t="shared" ref="N97:N118" si="35">L97+M97</f>
        <v>0</v>
      </c>
      <c r="O97" s="292">
        <f>IF($C97='1C TSsalarié4'!$B$8,'1C TSsalarié4'!E$31)</f>
        <v>0</v>
      </c>
      <c r="P97" s="72">
        <f>IF($C97='1C TSsalarié4'!$B$8,'1C TSsalarié4'!$E$32)</f>
        <v>0</v>
      </c>
      <c r="Q97" s="72">
        <f>IF($C97='1C TSsalarié4'!$B$8,'1C TSsalarié4'!$E$33)</f>
        <v>0</v>
      </c>
      <c r="R97" s="72">
        <f>IF($C97='1C TSsalarié4'!$B$8,'1C TSsalarié4'!$E$34)</f>
        <v>0</v>
      </c>
      <c r="S97" s="72">
        <f>IF($C97='1C TSsalarié4'!$B$8,'1C TSsalarié4'!$E$35)</f>
        <v>0</v>
      </c>
      <c r="T97" s="72">
        <f>IF($C97='1C TSsalarié4'!$B$8,'1C TSsalarié4'!$E$36)</f>
        <v>0</v>
      </c>
      <c r="U97" s="72">
        <f>IF($C97='1C TSsalarié4'!$B$8,'1C TSsalarié4'!$E$37)</f>
        <v>0</v>
      </c>
      <c r="V97" s="72">
        <f>IF($C97='1C TSsalarié4'!$B$8,'1C TSsalarié4'!$E$38)</f>
        <v>0</v>
      </c>
      <c r="W97" s="72">
        <f>IF($C97='1C TSsalarié4'!$B$8,'1C TSsalarié4'!$E$39)</f>
        <v>0</v>
      </c>
      <c r="X97" s="72">
        <f>IF($C97='1C TSsalarié4'!$B$8,'1C TSsalarié4'!$E$40)</f>
        <v>0</v>
      </c>
      <c r="Y97" s="72">
        <f>IF($C97='1C TSsalarié4'!$B$8,'1C TSsalarié4'!$E$41)</f>
        <v>0</v>
      </c>
      <c r="Z97" s="72">
        <f>IF($C97='1C TSsalarié4'!$B$8,'1C TSsalarié4'!$E$42)</f>
        <v>0</v>
      </c>
      <c r="AA97" s="72">
        <f>IF($C97='1C TSsalarié4'!$B$8,'1C TSsalarié4'!$E$43)</f>
        <v>0</v>
      </c>
      <c r="AB97" s="72">
        <f>IF($C97='1C TSsalarié4'!$B$8,'1C TSsalarié4'!$E$44)</f>
        <v>0</v>
      </c>
      <c r="AC97" s="72">
        <f>IF($C97='1C TSsalarié4'!$B$8,'1C TSsalarié4'!$E$45)</f>
        <v>0</v>
      </c>
      <c r="AD97" s="72">
        <f>IF($C97='1C TSsalarié4'!$B$8,'1C TSsalarié4'!$E$46)</f>
        <v>0</v>
      </c>
      <c r="AE97" s="72">
        <f>IF($C97='1C TSsalarié4'!$B$8,'1C TSsalarié4'!$E$47)</f>
        <v>0</v>
      </c>
      <c r="AF97" s="72">
        <f>IF($C97='1C TSsalarié4'!$B$8,'1C TSsalarié4'!$E$48)</f>
        <v>0</v>
      </c>
      <c r="AG97" s="72">
        <f>IF($C97='1C TSsalarié4'!$B$8,'1C TSsalarié4'!$E$49)</f>
        <v>0</v>
      </c>
      <c r="AH97" s="72">
        <f>IF($C97='1C TSsalarié4'!$B$8,'1C TSsalarié4'!$E$50)</f>
        <v>0</v>
      </c>
      <c r="AI97" s="72">
        <f>IF($C97='1C TSsalarié4'!$B$8,'1C TSsalarié4'!$E$51)</f>
        <v>0</v>
      </c>
      <c r="AJ97" s="72">
        <f>IF($C97='1C TSsalarié4'!$B$8,'1C TSsalarié4'!$E$52)</f>
        <v>0</v>
      </c>
      <c r="AK97" s="72">
        <f>'1C TSsalarié4'!E$53</f>
        <v>0</v>
      </c>
      <c r="AL97" s="72">
        <f t="shared" si="27"/>
        <v>0</v>
      </c>
      <c r="AM97" s="298">
        <f t="shared" si="28"/>
        <v>0</v>
      </c>
      <c r="AN97" s="566">
        <f t="shared" si="29"/>
        <v>0</v>
      </c>
      <c r="AO97" s="296">
        <f t="shared" si="33"/>
        <v>0</v>
      </c>
      <c r="AP97" s="575">
        <f t="shared" si="34"/>
        <v>0</v>
      </c>
      <c r="AQ97" s="583">
        <f t="shared" si="30"/>
        <v>0</v>
      </c>
      <c r="AR97" s="579"/>
      <c r="AS97" s="102"/>
      <c r="AT97" s="27"/>
      <c r="AU97" s="592"/>
      <c r="BC97" s="774"/>
    </row>
    <row r="98" spans="1:55">
      <c r="A98" s="309"/>
      <c r="B98" s="338"/>
      <c r="C98" s="22" t="str">
        <f>IF('1C TSsalarié4'!F$11&lt;&gt;"",'1C TSsalarié4'!$B$8,"")</f>
        <v/>
      </c>
      <c r="D98" s="666" t="str">
        <f>IF(E98="","",DATEDIF('1C TSsalarié4'!$B$10,E98,"y"))</f>
        <v/>
      </c>
      <c r="E98" s="93" t="str">
        <f>IF(AND('1C TSsalarié4'!F$11&lt;&gt;"",C98='1C TSsalarié4'!$B$8),'1C TSsalarié4'!$F$16,"")</f>
        <v/>
      </c>
      <c r="F98" s="312"/>
      <c r="G98" s="313"/>
      <c r="H98" s="977"/>
      <c r="I98" s="978"/>
      <c r="J98" s="979"/>
      <c r="K98" s="638">
        <f t="shared" si="32"/>
        <v>0</v>
      </c>
      <c r="L98" s="301">
        <f>IF(AND($K$2="Pôle",C98='1C TSsalarié4'!$B$8),'1C TSsalarié4'!F$17+'1C TSsalarié4'!F$18+'1C TSsalarié4'!F$19+'1C TSsalarié4'!F$20+'1C TSsalarié4'!F$24,'1C TSsalarié4'!F$17+'1C TSsalarié4'!F$18+'1C TSsalarié4'!F$19+'1C TSsalarié4'!F$20+'1C TSsalarié4'!F$21+'1C TSsalarié4'!F$22+'1C TSsalarié4'!F$23+'1C TSsalarié4'!F$24)</f>
        <v>0</v>
      </c>
      <c r="M98" s="301">
        <f>IF(AND($K$2="Pôle",C98='1C TSsalarié4'!$B$8),'1C TSsalarié4'!F$21+'1C TSsalarié4'!F$22+'1C TSsalarié4'!F$23,0)</f>
        <v>0</v>
      </c>
      <c r="N98" s="302">
        <f t="shared" si="35"/>
        <v>0</v>
      </c>
      <c r="O98" s="292">
        <f>IF($C98='1C TSsalarié4'!$B$8,'1C TSsalarié4'!F$31)</f>
        <v>0</v>
      </c>
      <c r="P98" s="72">
        <f>IF($C98='1C TSsalarié4'!$B$8,'1C TSsalarié4'!$F$32)</f>
        <v>0</v>
      </c>
      <c r="Q98" s="72">
        <f>IF($C98='1C TSsalarié4'!$B$8,'1C TSsalarié4'!$F$33)</f>
        <v>0</v>
      </c>
      <c r="R98" s="72">
        <f>IF($C98='1C TSsalarié4'!$B$8,'1C TSsalarié4'!$F$34)</f>
        <v>0</v>
      </c>
      <c r="S98" s="72">
        <f>IF($C98='1C TSsalarié4'!$B$8,'1C TSsalarié4'!$F$35)</f>
        <v>0</v>
      </c>
      <c r="T98" s="72">
        <f>IF($C98='1C TSsalarié4'!$B$8,'1C TSsalarié4'!$F$36)</f>
        <v>0</v>
      </c>
      <c r="U98" s="72">
        <f>IF($C98='1C TSsalarié4'!$B$8,'1C TSsalarié4'!$F$37)</f>
        <v>0</v>
      </c>
      <c r="V98" s="72">
        <f>IF($C98='1C TSsalarié4'!$B$8,'1C TSsalarié4'!$F$38)</f>
        <v>0</v>
      </c>
      <c r="W98" s="72">
        <f>IF($C98='1C TSsalarié4'!$B$8,'1C TSsalarié4'!$F$39)</f>
        <v>0</v>
      </c>
      <c r="X98" s="72">
        <f>IF($C98='1C TSsalarié4'!$B$8,'1C TSsalarié4'!$F$40)</f>
        <v>0</v>
      </c>
      <c r="Y98" s="72">
        <f>IF($C98='1C TSsalarié4'!$B$8,'1C TSsalarié4'!$F$41)</f>
        <v>0</v>
      </c>
      <c r="Z98" s="72">
        <f>IF($C98='1C TSsalarié4'!$B$8,'1C TSsalarié4'!$F$42)</f>
        <v>0</v>
      </c>
      <c r="AA98" s="72">
        <f>IF($C98='1C TSsalarié4'!$B$8,'1C TSsalarié4'!$F$43)</f>
        <v>0</v>
      </c>
      <c r="AB98" s="72">
        <f>IF($C98='1C TSsalarié4'!$B$8,'1C TSsalarié4'!$F$44)</f>
        <v>0</v>
      </c>
      <c r="AC98" s="72">
        <f>IF($C98='1C TSsalarié4'!$B$8,'1C TSsalarié4'!$F$45)</f>
        <v>0</v>
      </c>
      <c r="AD98" s="72">
        <f>IF($C98='1C TSsalarié4'!$B$8,'1C TSsalarié4'!$F$46)</f>
        <v>0</v>
      </c>
      <c r="AE98" s="72">
        <f>IF($C98='1C TSsalarié4'!$B$8,'1C TSsalarié4'!$F$47)</f>
        <v>0</v>
      </c>
      <c r="AF98" s="72">
        <f>IF($C98='1C TSsalarié4'!$B$8,'1C TSsalarié4'!$F$48)</f>
        <v>0</v>
      </c>
      <c r="AG98" s="72">
        <f>IF($C98='1C TSsalarié4'!$B$8,'1C TSsalarié4'!$F$49)</f>
        <v>0</v>
      </c>
      <c r="AH98" s="72">
        <f>IF($C98='1C TSsalarié4'!$B$8,'1C TSsalarié4'!$F$50)</f>
        <v>0</v>
      </c>
      <c r="AI98" s="72">
        <f>IF($C98='1C TSsalarié4'!$B$8,'1C TSsalarié4'!$F$51)</f>
        <v>0</v>
      </c>
      <c r="AJ98" s="72">
        <f>IF($C98='1C TSsalarié4'!$B$8,'1C TSsalarié4'!$F$52)</f>
        <v>0</v>
      </c>
      <c r="AK98" s="72">
        <f>'1C TSsalarié4'!F$53</f>
        <v>0</v>
      </c>
      <c r="AL98" s="72">
        <f t="shared" si="27"/>
        <v>0</v>
      </c>
      <c r="AM98" s="298">
        <f t="shared" si="28"/>
        <v>0</v>
      </c>
      <c r="AN98" s="566">
        <f t="shared" si="29"/>
        <v>0</v>
      </c>
      <c r="AO98" s="296">
        <f t="shared" si="33"/>
        <v>0</v>
      </c>
      <c r="AP98" s="575">
        <f t="shared" si="34"/>
        <v>0</v>
      </c>
      <c r="AQ98" s="583">
        <f t="shared" si="30"/>
        <v>0</v>
      </c>
      <c r="AR98" s="579"/>
      <c r="AS98" s="102"/>
      <c r="AT98" s="27"/>
      <c r="AU98" s="592"/>
    </row>
    <row r="99" spans="1:55">
      <c r="A99" s="309"/>
      <c r="B99" s="338"/>
      <c r="C99" s="22" t="str">
        <f>IF('1C TSsalarié4'!G$11&lt;&gt;"",'1C TSsalarié4'!$B$8,"")</f>
        <v/>
      </c>
      <c r="D99" s="666" t="str">
        <f>IF(E99="","",DATEDIF('1C TSsalarié4'!$B$10,E99,"y"))</f>
        <v/>
      </c>
      <c r="E99" s="93" t="str">
        <f>IF(AND('1C TSsalarié4'!G$11&lt;&gt;"",C99='1C TSsalarié4'!$B$8),'1C TSsalarié4'!$G$16,"")</f>
        <v/>
      </c>
      <c r="F99" s="312"/>
      <c r="G99" s="313"/>
      <c r="H99" s="977"/>
      <c r="I99" s="978"/>
      <c r="J99" s="979"/>
      <c r="K99" s="638">
        <f t="shared" si="32"/>
        <v>0</v>
      </c>
      <c r="L99" s="301">
        <f>IF(AND($K$2="Pôle",C99='1C TSsalarié4'!$B$8),'1C TSsalarié4'!G$17+'1C TSsalarié4'!G$18+'1C TSsalarié4'!G$19+'1C TSsalarié4'!G$20+'1C TSsalarié4'!G$24,'1C TSsalarié4'!G$17+'1C TSsalarié4'!G$18+'1C TSsalarié4'!G$19+'1C TSsalarié4'!G$20+'1C TSsalarié4'!G$21+'1C TSsalarié4'!G$22+'1C TSsalarié4'!G$23+'1C TSsalarié4'!G$24)</f>
        <v>0</v>
      </c>
      <c r="M99" s="301">
        <f>IF(AND($K$2="Pôle",C99='1C TSsalarié4'!$B$8),'1C TSsalarié4'!G$21+'1C TSsalarié4'!G$22+'1C TSsalarié4'!G$23,0)</f>
        <v>0</v>
      </c>
      <c r="N99" s="302">
        <f t="shared" si="35"/>
        <v>0</v>
      </c>
      <c r="O99" s="292">
        <f>IF($C99='1C TSsalarié4'!$B$8,'1C TSsalarié4'!G$31)</f>
        <v>0</v>
      </c>
      <c r="P99" s="72">
        <f>IF($C99='1C TSsalarié4'!$B$8,'1C TSsalarié4'!$G$32)</f>
        <v>0</v>
      </c>
      <c r="Q99" s="72">
        <f>IF($C99='1C TSsalarié4'!$B$8,'1C TSsalarié4'!$G$33)</f>
        <v>0</v>
      </c>
      <c r="R99" s="72">
        <f>IF($C99='1C TSsalarié4'!$B$8,'1C TSsalarié4'!$G$34)</f>
        <v>0</v>
      </c>
      <c r="S99" s="72">
        <f>IF($C99='1C TSsalarié4'!$B$8,'1C TSsalarié4'!$G$35)</f>
        <v>0</v>
      </c>
      <c r="T99" s="72">
        <f>IF($C99='1C TSsalarié4'!$B$8,'1C TSsalarié4'!$G$36)</f>
        <v>0</v>
      </c>
      <c r="U99" s="72">
        <f>IF($C99='1C TSsalarié4'!$B$8,'1C TSsalarié4'!$G$37)</f>
        <v>0</v>
      </c>
      <c r="V99" s="72">
        <f>IF($C99='1C TSsalarié4'!$B$8,'1C TSsalarié4'!$G$38)</f>
        <v>0</v>
      </c>
      <c r="W99" s="72">
        <f>IF($C99='1C TSsalarié4'!$B$8,'1C TSsalarié4'!$G$39)</f>
        <v>0</v>
      </c>
      <c r="X99" s="72">
        <f>IF($C99='1C TSsalarié4'!$B$8,'1C TSsalarié4'!$G$40)</f>
        <v>0</v>
      </c>
      <c r="Y99" s="72">
        <f>IF($C99='1C TSsalarié4'!$B$8,'1C TSsalarié4'!$G$41)</f>
        <v>0</v>
      </c>
      <c r="Z99" s="72">
        <f>IF($C99='1C TSsalarié4'!$B$8,'1C TSsalarié4'!$G$42)</f>
        <v>0</v>
      </c>
      <c r="AA99" s="72">
        <f>IF($C99='1C TSsalarié4'!$B$8,'1C TSsalarié4'!$G$43)</f>
        <v>0</v>
      </c>
      <c r="AB99" s="72">
        <f>IF($C99='1C TSsalarié4'!$B$8,'1C TSsalarié4'!$G$44)</f>
        <v>0</v>
      </c>
      <c r="AC99" s="72">
        <f>IF($C99='1C TSsalarié4'!$B$8,'1C TSsalarié4'!$G$45)</f>
        <v>0</v>
      </c>
      <c r="AD99" s="72">
        <f>IF($C99='1C TSsalarié4'!$B$8,'1C TSsalarié4'!$G$46)</f>
        <v>0</v>
      </c>
      <c r="AE99" s="72">
        <f>IF($C99='1C TSsalarié4'!$B$8,'1C TSsalarié4'!$G$47)</f>
        <v>0</v>
      </c>
      <c r="AF99" s="72">
        <f>IF($C99='1C TSsalarié4'!$B$8,'1C TSsalarié4'!$G$48)</f>
        <v>0</v>
      </c>
      <c r="AG99" s="72">
        <f>IF($C99='1C TSsalarié4'!$B$8,'1C TSsalarié4'!$G$49)</f>
        <v>0</v>
      </c>
      <c r="AH99" s="72">
        <f>IF($C99='1C TSsalarié4'!$B$8,'1C TSsalarié4'!$G$50)</f>
        <v>0</v>
      </c>
      <c r="AI99" s="72">
        <f>IF($C99='1C TSsalarié4'!$B$8,'1C TSsalarié4'!$G$51)</f>
        <v>0</v>
      </c>
      <c r="AJ99" s="72">
        <f>IF($C99='1C TSsalarié4'!$B$8,'1C TSsalarié4'!$G$52)</f>
        <v>0</v>
      </c>
      <c r="AK99" s="72">
        <f>'1C TSsalarié4'!G$53</f>
        <v>0</v>
      </c>
      <c r="AL99" s="72">
        <f t="shared" si="27"/>
        <v>0</v>
      </c>
      <c r="AM99" s="298">
        <f t="shared" si="28"/>
        <v>0</v>
      </c>
      <c r="AN99" s="566">
        <f t="shared" si="29"/>
        <v>0</v>
      </c>
      <c r="AO99" s="296">
        <f t="shared" si="33"/>
        <v>0</v>
      </c>
      <c r="AP99" s="575">
        <f t="shared" si="34"/>
        <v>0</v>
      </c>
      <c r="AQ99" s="583">
        <f t="shared" si="30"/>
        <v>0</v>
      </c>
      <c r="AR99" s="579"/>
      <c r="AS99" s="102"/>
      <c r="AT99" s="27"/>
      <c r="AU99" s="592"/>
    </row>
    <row r="100" spans="1:55">
      <c r="A100" s="309"/>
      <c r="B100" s="338"/>
      <c r="C100" s="22" t="str">
        <f>IF('1C TSsalarié4'!H$11&lt;&gt;"",'1C TSsalarié4'!$B$8,"")</f>
        <v/>
      </c>
      <c r="D100" s="666" t="str">
        <f>IF(E100="","",DATEDIF('1C TSsalarié4'!$B$10,E100,"y"))</f>
        <v/>
      </c>
      <c r="E100" s="93" t="str">
        <f>IF(AND('1C TSsalarié4'!H$11&lt;&gt;"",C100='1C TSsalarié4'!$B$8),'1C TSsalarié4'!$H$16,"")</f>
        <v/>
      </c>
      <c r="F100" s="312"/>
      <c r="G100" s="313"/>
      <c r="H100" s="977"/>
      <c r="I100" s="978"/>
      <c r="J100" s="979"/>
      <c r="K100" s="638">
        <f t="shared" si="32"/>
        <v>0</v>
      </c>
      <c r="L100" s="301">
        <f>IF(AND($K$2="Pôle",C100='1C TSsalarié4'!$B$8),'1C TSsalarié4'!H$17+'1C TSsalarié4'!H$18+'1C TSsalarié4'!H$19+'1C TSsalarié4'!H$20+'1C TSsalarié4'!H$24,'1C TSsalarié4'!H$17+'1C TSsalarié4'!H$18+'1C TSsalarié4'!H$19+'1C TSsalarié4'!H$20+'1C TSsalarié4'!H$21+'1C TSsalarié4'!H$22+'1C TSsalarié4'!H$23+'1C TSsalarié4'!H$24)</f>
        <v>0</v>
      </c>
      <c r="M100" s="301">
        <f>IF(AND($K$2="Pôle",C100='1C TSsalarié4'!$B$8),'1C TSsalarié4'!H$21+'1C TSsalarié4'!H$22+'1C TSsalarié4'!H$23,0)</f>
        <v>0</v>
      </c>
      <c r="N100" s="302">
        <f t="shared" si="35"/>
        <v>0</v>
      </c>
      <c r="O100" s="292">
        <f>IF($C100='1C TSsalarié4'!$B$8,'1C TSsalarié4'!H$31)</f>
        <v>0</v>
      </c>
      <c r="P100" s="72">
        <f>IF($C100='1C TSsalarié4'!$B$8,'1C TSsalarié4'!$H$32)</f>
        <v>0</v>
      </c>
      <c r="Q100" s="72">
        <f>IF($C100='1C TSsalarié4'!$B$8,'1C TSsalarié4'!$H$33)</f>
        <v>0</v>
      </c>
      <c r="R100" s="72">
        <f>IF($C100='1C TSsalarié4'!$B$8,'1C TSsalarié4'!$H$34)</f>
        <v>0</v>
      </c>
      <c r="S100" s="72">
        <f>IF($C100='1C TSsalarié4'!$B$8,'1C TSsalarié4'!$H$35)</f>
        <v>0</v>
      </c>
      <c r="T100" s="72">
        <f>IF($C100='1C TSsalarié4'!$B$8,'1C TSsalarié4'!$H$36)</f>
        <v>0</v>
      </c>
      <c r="U100" s="72">
        <f>IF($C100='1C TSsalarié4'!$B$8,'1C TSsalarié4'!$H$37)</f>
        <v>0</v>
      </c>
      <c r="V100" s="72">
        <f>IF($C100='1C TSsalarié4'!$B$8,'1C TSsalarié4'!$H$38)</f>
        <v>0</v>
      </c>
      <c r="W100" s="72">
        <f>IF($C100='1C TSsalarié4'!$B$8,'1C TSsalarié4'!$H$39)</f>
        <v>0</v>
      </c>
      <c r="X100" s="72">
        <f>IF($C100='1C TSsalarié4'!$B$8,'1C TSsalarié4'!$H$40)</f>
        <v>0</v>
      </c>
      <c r="Y100" s="72">
        <f>IF($C100='1C TSsalarié4'!$B$8,'1C TSsalarié4'!$H$41)</f>
        <v>0</v>
      </c>
      <c r="Z100" s="72">
        <f>IF($C100='1C TSsalarié4'!$B$8,'1C TSsalarié4'!$H$42)</f>
        <v>0</v>
      </c>
      <c r="AA100" s="72">
        <f>IF($C100='1C TSsalarié4'!$B$8,'1C TSsalarié4'!$H$43)</f>
        <v>0</v>
      </c>
      <c r="AB100" s="72">
        <f>IF($C100='1C TSsalarié4'!$B$8,'1C TSsalarié4'!$H$44)</f>
        <v>0</v>
      </c>
      <c r="AC100" s="72">
        <f>IF($C100='1C TSsalarié4'!$B$8,'1C TSsalarié4'!$H$45)</f>
        <v>0</v>
      </c>
      <c r="AD100" s="72">
        <f>IF($C100='1C TSsalarié4'!$B$8,'1C TSsalarié4'!$H$46)</f>
        <v>0</v>
      </c>
      <c r="AE100" s="72">
        <f>IF($C100='1C TSsalarié4'!$B$8,'1C TSsalarié4'!$H$47)</f>
        <v>0</v>
      </c>
      <c r="AF100" s="72">
        <f>IF($C100='1C TSsalarié4'!$B$8,'1C TSsalarié4'!$H$48)</f>
        <v>0</v>
      </c>
      <c r="AG100" s="72">
        <f>IF($C100='1C TSsalarié4'!$B$8,'1C TSsalarié4'!$H$49)</f>
        <v>0</v>
      </c>
      <c r="AH100" s="72">
        <f>IF($C100='1C TSsalarié4'!$B$8,'1C TSsalarié4'!$H$50)</f>
        <v>0</v>
      </c>
      <c r="AI100" s="72">
        <f>IF($C100='1C TSsalarié4'!$B$8,'1C TSsalarié4'!$H$51)</f>
        <v>0</v>
      </c>
      <c r="AJ100" s="72">
        <f>IF($C100='1C TSsalarié4'!$B$8,'1C TSsalarié4'!$H$52)</f>
        <v>0</v>
      </c>
      <c r="AK100" s="72">
        <f>'1C TSsalarié4'!H$53</f>
        <v>0</v>
      </c>
      <c r="AL100" s="72">
        <f t="shared" si="27"/>
        <v>0</v>
      </c>
      <c r="AM100" s="298">
        <f t="shared" si="28"/>
        <v>0</v>
      </c>
      <c r="AN100" s="566">
        <f t="shared" si="29"/>
        <v>0</v>
      </c>
      <c r="AO100" s="296">
        <f t="shared" si="33"/>
        <v>0</v>
      </c>
      <c r="AP100" s="575">
        <f t="shared" si="34"/>
        <v>0</v>
      </c>
      <c r="AQ100" s="583">
        <f t="shared" si="30"/>
        <v>0</v>
      </c>
      <c r="AR100" s="579"/>
      <c r="AS100" s="102"/>
      <c r="AT100" s="27"/>
      <c r="AU100" s="592"/>
    </row>
    <row r="101" spans="1:55">
      <c r="A101" s="309"/>
      <c r="B101" s="338"/>
      <c r="C101" s="22" t="str">
        <f>IF('1C TSsalarié4'!I$11&lt;&gt;"",'1C TSsalarié4'!$B$8,"")</f>
        <v/>
      </c>
      <c r="D101" s="666" t="str">
        <f>IF(E101="","",DATEDIF('1C TSsalarié4'!$B$10,E101,"y"))</f>
        <v/>
      </c>
      <c r="E101" s="93" t="str">
        <f>IF(AND('1C TSsalarié4'!I$11&lt;&gt;"",C101='1C TSsalarié4'!$B$8),'1C TSsalarié4'!$I$16,"")</f>
        <v/>
      </c>
      <c r="F101" s="312"/>
      <c r="G101" s="313"/>
      <c r="H101" s="977"/>
      <c r="I101" s="978"/>
      <c r="J101" s="979"/>
      <c r="K101" s="638">
        <f t="shared" si="32"/>
        <v>0</v>
      </c>
      <c r="L101" s="301">
        <f>IF(AND($K$2="Pôle",C101='1C TSsalarié4'!$B$8),'1C TSsalarié4'!I$17+'1C TSsalarié4'!I$18+'1C TSsalarié4'!I$19+'1C TSsalarié4'!I$20+'1C TSsalarié4'!I$24,'1C TSsalarié4'!I$17+'1C TSsalarié4'!I$18+'1C TSsalarié4'!I$19+'1C TSsalarié4'!I$20+'1C TSsalarié4'!I$21+'1C TSsalarié4'!I$22+'1C TSsalarié4'!I$23+'1C TSsalarié4'!I$24)</f>
        <v>0</v>
      </c>
      <c r="M101" s="301">
        <f>IF(AND($K$2="Pôle",C101='1C TSsalarié4'!$B$8),'1C TSsalarié4'!I$21+'1C TSsalarié4'!I$22+'1C TSsalarié4'!I$23,0)</f>
        <v>0</v>
      </c>
      <c r="N101" s="302">
        <f t="shared" si="35"/>
        <v>0</v>
      </c>
      <c r="O101" s="292">
        <f>IF($C101='1C TSsalarié4'!$B$8,'1C TSsalarié4'!I$31)</f>
        <v>0</v>
      </c>
      <c r="P101" s="72">
        <f>IF($C101='1C TSsalarié4'!$B$8,'1C TSsalarié4'!$I$32)</f>
        <v>0</v>
      </c>
      <c r="Q101" s="72">
        <f>IF($C101='1C TSsalarié4'!$B$8,'1C TSsalarié4'!$I$33)</f>
        <v>0</v>
      </c>
      <c r="R101" s="72">
        <f>IF($C101='1C TSsalarié4'!$B$8,'1C TSsalarié4'!$I$34)</f>
        <v>0</v>
      </c>
      <c r="S101" s="72">
        <f>IF($C101='1C TSsalarié4'!$B$8,'1C TSsalarié4'!$I$35)</f>
        <v>0</v>
      </c>
      <c r="T101" s="72">
        <f>IF($C101='1C TSsalarié4'!$B$8,'1C TSsalarié4'!$I$36)</f>
        <v>0</v>
      </c>
      <c r="U101" s="72">
        <f>IF($C101='1C TSsalarié4'!$B$8,'1C TSsalarié4'!$I$37)</f>
        <v>0</v>
      </c>
      <c r="V101" s="72">
        <f>IF($C101='1C TSsalarié4'!$B$8,'1C TSsalarié4'!$I$38)</f>
        <v>0</v>
      </c>
      <c r="W101" s="72">
        <f>IF($C101='1C TSsalarié4'!$B$8,'1C TSsalarié4'!$I$39)</f>
        <v>0</v>
      </c>
      <c r="X101" s="72">
        <f>IF($C101='1C TSsalarié4'!$B$8,'1C TSsalarié4'!$I$40)</f>
        <v>0</v>
      </c>
      <c r="Y101" s="72">
        <f>IF($C101='1C TSsalarié4'!$B$8,'1C TSsalarié4'!$I$41)</f>
        <v>0</v>
      </c>
      <c r="Z101" s="72">
        <f>IF($C101='1C TSsalarié4'!$B$8,'1C TSsalarié4'!$I$42)</f>
        <v>0</v>
      </c>
      <c r="AA101" s="72">
        <f>IF($C101='1C TSsalarié4'!$B$8,'1C TSsalarié4'!$I$43)</f>
        <v>0</v>
      </c>
      <c r="AB101" s="72">
        <f>IF($C101='1C TSsalarié4'!$B$8,'1C TSsalarié4'!$I$44)</f>
        <v>0</v>
      </c>
      <c r="AC101" s="72">
        <f>IF($C101='1C TSsalarié4'!$B$8,'1C TSsalarié4'!$I$45)</f>
        <v>0</v>
      </c>
      <c r="AD101" s="72">
        <f>IF($C101='1C TSsalarié4'!$B$8,'1C TSsalarié4'!$I$46)</f>
        <v>0</v>
      </c>
      <c r="AE101" s="72">
        <f>IF($C101='1C TSsalarié4'!$B$8,'1C TSsalarié4'!$I$47)</f>
        <v>0</v>
      </c>
      <c r="AF101" s="72">
        <f>IF($C101='1C TSsalarié4'!$B$8,'1C TSsalarié4'!$I$48)</f>
        <v>0</v>
      </c>
      <c r="AG101" s="72">
        <f>IF($C101='1C TSsalarié4'!$B$8,'1C TSsalarié4'!$I$49)</f>
        <v>0</v>
      </c>
      <c r="AH101" s="72">
        <f>IF($C101='1C TSsalarié4'!$B$8,'1C TSsalarié4'!$I$50)</f>
        <v>0</v>
      </c>
      <c r="AI101" s="72">
        <f>IF($C101='1C TSsalarié4'!$B$8,'1C TSsalarié4'!$I$51)</f>
        <v>0</v>
      </c>
      <c r="AJ101" s="72">
        <f>IF($C101='1C TSsalarié4'!$B$8,'1C TSsalarié4'!$I$52)</f>
        <v>0</v>
      </c>
      <c r="AK101" s="72">
        <f>'1C TSsalarié4'!I$53</f>
        <v>0</v>
      </c>
      <c r="AL101" s="72">
        <f t="shared" si="27"/>
        <v>0</v>
      </c>
      <c r="AM101" s="298">
        <f t="shared" si="28"/>
        <v>0</v>
      </c>
      <c r="AN101" s="566">
        <f t="shared" si="29"/>
        <v>0</v>
      </c>
      <c r="AO101" s="296">
        <f t="shared" si="33"/>
        <v>0</v>
      </c>
      <c r="AP101" s="575">
        <f t="shared" si="34"/>
        <v>0</v>
      </c>
      <c r="AQ101" s="583">
        <f t="shared" si="30"/>
        <v>0</v>
      </c>
      <c r="AR101" s="579"/>
      <c r="AS101" s="102"/>
      <c r="AT101" s="27"/>
      <c r="AU101" s="592"/>
    </row>
    <row r="102" spans="1:55">
      <c r="A102" s="309"/>
      <c r="B102" s="338"/>
      <c r="C102" s="22" t="str">
        <f>IF('1C TSsalarié4'!J$11&lt;&gt;"",'1C TSsalarié4'!$B$8,"")</f>
        <v/>
      </c>
      <c r="D102" s="666" t="str">
        <f>IF(E102="","",DATEDIF('1C TSsalarié4'!$B$10,E102,"y"))</f>
        <v/>
      </c>
      <c r="E102" s="93" t="str">
        <f>IF(AND('1C TSsalarié4'!J$11&lt;&gt;"",C102='1C TSsalarié4'!$B$8),'1C TSsalarié4'!$J$16,"")</f>
        <v/>
      </c>
      <c r="F102" s="312"/>
      <c r="G102" s="313"/>
      <c r="H102" s="977"/>
      <c r="I102" s="978"/>
      <c r="J102" s="979"/>
      <c r="K102" s="638">
        <f t="shared" si="32"/>
        <v>0</v>
      </c>
      <c r="L102" s="301">
        <f>IF(AND($K$2="Pôle",C102='1C TSsalarié4'!$B$8),'1C TSsalarié4'!J$17+'1C TSsalarié4'!J$18+'1C TSsalarié4'!J$19+'1C TSsalarié4'!J$20+'1C TSsalarié4'!J$24,'1C TSsalarié4'!J$17+'1C TSsalarié4'!J$18+'1C TSsalarié4'!J$19+'1C TSsalarié4'!J$20+'1C TSsalarié4'!J$21+'1C TSsalarié4'!J$22+'1C TSsalarié4'!J$23+'1C TSsalarié4'!J$24)</f>
        <v>0</v>
      </c>
      <c r="M102" s="301">
        <f>IF(AND($K$2="Pôle",C102='1C TSsalarié4'!$B$8),'1C TSsalarié4'!J$21+'1C TSsalarié4'!J$22+'1C TSsalarié4'!J$23,0)</f>
        <v>0</v>
      </c>
      <c r="N102" s="302">
        <f t="shared" si="35"/>
        <v>0</v>
      </c>
      <c r="O102" s="292">
        <f>IF($C102='1C TSsalarié4'!$B$8,'1C TSsalarié4'!J$31)</f>
        <v>0</v>
      </c>
      <c r="P102" s="72">
        <f>IF($C102='1C TSsalarié4'!$B$8,'1C TSsalarié4'!$J$32)</f>
        <v>0</v>
      </c>
      <c r="Q102" s="72">
        <f>IF($C102='1C TSsalarié4'!$B$8,'1C TSsalarié4'!$J$33)</f>
        <v>0</v>
      </c>
      <c r="R102" s="72">
        <f>IF($C102='1C TSsalarié4'!$B$8,'1C TSsalarié4'!$J$34)</f>
        <v>0</v>
      </c>
      <c r="S102" s="72">
        <f>IF($C102='1C TSsalarié4'!$B$8,'1C TSsalarié4'!$J$35)</f>
        <v>0</v>
      </c>
      <c r="T102" s="72">
        <f>IF($C102='1C TSsalarié4'!$B$8,'1C TSsalarié4'!$J$36)</f>
        <v>0</v>
      </c>
      <c r="U102" s="72">
        <f>IF($C102='1C TSsalarié4'!$B$8,'1C TSsalarié4'!$J$37)</f>
        <v>0</v>
      </c>
      <c r="V102" s="72">
        <f>IF($C102='1C TSsalarié4'!$B$8,'1C TSsalarié4'!$J$38)</f>
        <v>0</v>
      </c>
      <c r="W102" s="72">
        <f>IF($C102='1C TSsalarié4'!$B$8,'1C TSsalarié4'!$J$39)</f>
        <v>0</v>
      </c>
      <c r="X102" s="72">
        <f>IF($C102='1C TSsalarié4'!$B$8,'1C TSsalarié4'!$J$40)</f>
        <v>0</v>
      </c>
      <c r="Y102" s="72">
        <f>IF($C102='1C TSsalarié4'!$B$8,'1C TSsalarié4'!$J$41)</f>
        <v>0</v>
      </c>
      <c r="Z102" s="72">
        <f>IF($C102='1C TSsalarié4'!$B$8,'1C TSsalarié4'!$J$42)</f>
        <v>0</v>
      </c>
      <c r="AA102" s="72">
        <f>IF($C102='1C TSsalarié4'!$B$8,'1C TSsalarié4'!$J$43)</f>
        <v>0</v>
      </c>
      <c r="AB102" s="72">
        <f>IF($C102='1C TSsalarié4'!$B$8,'1C TSsalarié4'!$J$44)</f>
        <v>0</v>
      </c>
      <c r="AC102" s="72">
        <f>IF($C102='1C TSsalarié4'!$B$8,'1C TSsalarié4'!$J$45)</f>
        <v>0</v>
      </c>
      <c r="AD102" s="72">
        <f>IF($C102='1C TSsalarié4'!$B$8,'1C TSsalarié4'!$J$46)</f>
        <v>0</v>
      </c>
      <c r="AE102" s="72">
        <f>IF($C102='1C TSsalarié4'!$B$8,'1C TSsalarié4'!$J$47)</f>
        <v>0</v>
      </c>
      <c r="AF102" s="72">
        <f>IF($C102='1C TSsalarié4'!$B$8,'1C TSsalarié4'!$J$48)</f>
        <v>0</v>
      </c>
      <c r="AG102" s="72">
        <f>IF($C102='1C TSsalarié4'!$B$8,'1C TSsalarié4'!$J$49)</f>
        <v>0</v>
      </c>
      <c r="AH102" s="72">
        <f>IF($C102='1C TSsalarié4'!$B$8,'1C TSsalarié4'!$J$50)</f>
        <v>0</v>
      </c>
      <c r="AI102" s="72">
        <f>IF($C102='1C TSsalarié4'!$B$8,'1C TSsalarié4'!$J$51)</f>
        <v>0</v>
      </c>
      <c r="AJ102" s="72">
        <f>IF($C102='1C TSsalarié4'!$B$8,'1C TSsalarié4'!$J$52)</f>
        <v>0</v>
      </c>
      <c r="AK102" s="72">
        <f>'1C TSsalarié4'!J$53</f>
        <v>0</v>
      </c>
      <c r="AL102" s="72">
        <f t="shared" si="27"/>
        <v>0</v>
      </c>
      <c r="AM102" s="298">
        <f t="shared" si="28"/>
        <v>0</v>
      </c>
      <c r="AN102" s="566">
        <f t="shared" si="29"/>
        <v>0</v>
      </c>
      <c r="AO102" s="296">
        <f t="shared" si="33"/>
        <v>0</v>
      </c>
      <c r="AP102" s="575">
        <f t="shared" si="34"/>
        <v>0</v>
      </c>
      <c r="AQ102" s="583">
        <f t="shared" si="30"/>
        <v>0</v>
      </c>
      <c r="AR102" s="579"/>
      <c r="AS102" s="102"/>
      <c r="AT102" s="27"/>
      <c r="AU102" s="592"/>
    </row>
    <row r="103" spans="1:55">
      <c r="A103" s="309"/>
      <c r="B103" s="338"/>
      <c r="C103" s="22" t="str">
        <f>IF('1C TSsalarié4'!K$11&lt;&gt;"",'1C TSsalarié4'!$B$8,"")</f>
        <v/>
      </c>
      <c r="D103" s="666" t="str">
        <f>IF(E103="","",DATEDIF('1C TSsalarié4'!$B$10,E103,"y"))</f>
        <v/>
      </c>
      <c r="E103" s="93" t="str">
        <f>IF(AND('1C TSsalarié4'!K$11&lt;&gt;"",C103='1C TSsalarié4'!$B$8),'1C TSsalarié4'!$K$16,"")</f>
        <v/>
      </c>
      <c r="F103" s="312"/>
      <c r="G103" s="313"/>
      <c r="H103" s="977"/>
      <c r="I103" s="978"/>
      <c r="J103" s="979"/>
      <c r="K103" s="638">
        <f t="shared" si="32"/>
        <v>0</v>
      </c>
      <c r="L103" s="301">
        <f>IF(AND($K$2="Pôle",C103='1C TSsalarié4'!$B$8),'1C TSsalarié4'!K$17+'1C TSsalarié4'!K$18+'1C TSsalarié4'!K$19+'1C TSsalarié4'!K$20+'1C TSsalarié4'!K$24,'1C TSsalarié4'!K$17+'1C TSsalarié4'!K$18+'1C TSsalarié4'!K$19+'1C TSsalarié4'!K$20+'1C TSsalarié4'!K$21+'1C TSsalarié4'!K$22+'1C TSsalarié4'!K$23+'1C TSsalarié4'!K$24)</f>
        <v>0</v>
      </c>
      <c r="M103" s="301">
        <f>IF(AND($K$2="Pôle",C103='1C TSsalarié4'!$B$8),'1C TSsalarié4'!K$21+'1C TSsalarié4'!K$22+'1C TSsalarié4'!K$23,0)</f>
        <v>0</v>
      </c>
      <c r="N103" s="302">
        <f t="shared" si="35"/>
        <v>0</v>
      </c>
      <c r="O103" s="292">
        <f>IF($C103='1C TSsalarié4'!$B$8,'1C TSsalarié4'!K$31)</f>
        <v>0</v>
      </c>
      <c r="P103" s="72">
        <f>IF($C103='1C TSsalarié4'!$B$8,'1C TSsalarié4'!$K$32)</f>
        <v>0</v>
      </c>
      <c r="Q103" s="72">
        <f>IF($C103='1C TSsalarié4'!$B$8,'1C TSsalarié4'!$K$33)</f>
        <v>0</v>
      </c>
      <c r="R103" s="72">
        <f>IF($C103='1C TSsalarié4'!$B$8,'1C TSsalarié4'!$K$34)</f>
        <v>0</v>
      </c>
      <c r="S103" s="72">
        <f>IF($C103='1C TSsalarié4'!$B$8,'1C TSsalarié4'!$K$35)</f>
        <v>0</v>
      </c>
      <c r="T103" s="72">
        <f>IF($C103='1C TSsalarié4'!$B$8,'1C TSsalarié4'!$K$36)</f>
        <v>0</v>
      </c>
      <c r="U103" s="72">
        <f>IF($C103='1C TSsalarié4'!$B$8,'1C TSsalarié4'!$K$37)</f>
        <v>0</v>
      </c>
      <c r="V103" s="72">
        <f>IF($C103='1C TSsalarié4'!$B$8,'1C TSsalarié4'!$K$38)</f>
        <v>0</v>
      </c>
      <c r="W103" s="72">
        <f>IF($C103='1C TSsalarié4'!$B$8,'1C TSsalarié4'!$K$39)</f>
        <v>0</v>
      </c>
      <c r="X103" s="72">
        <f>IF($C103='1C TSsalarié4'!$B$8,'1C TSsalarié4'!$K$40)</f>
        <v>0</v>
      </c>
      <c r="Y103" s="72">
        <f>IF($C103='1C TSsalarié4'!$B$8,'1C TSsalarié4'!$K$41)</f>
        <v>0</v>
      </c>
      <c r="Z103" s="72">
        <f>IF($C103='1C TSsalarié4'!$B$8,'1C TSsalarié4'!$K$42)</f>
        <v>0</v>
      </c>
      <c r="AA103" s="72">
        <f>IF($C103='1C TSsalarié4'!$B$8,'1C TSsalarié4'!$K$43)</f>
        <v>0</v>
      </c>
      <c r="AB103" s="72">
        <f>IF($C103='1C TSsalarié4'!$B$8,'1C TSsalarié4'!$K$44)</f>
        <v>0</v>
      </c>
      <c r="AC103" s="72">
        <f>IF($C103='1C TSsalarié4'!$B$8,'1C TSsalarié4'!$K$45)</f>
        <v>0</v>
      </c>
      <c r="AD103" s="72">
        <f>IF($C103='1C TSsalarié4'!$B$8,'1C TSsalarié4'!$K$46)</f>
        <v>0</v>
      </c>
      <c r="AE103" s="72">
        <f>IF($C103='1C TSsalarié4'!$B$8,'1C TSsalarié4'!$K$47)</f>
        <v>0</v>
      </c>
      <c r="AF103" s="72">
        <f>IF($C103='1C TSsalarié4'!$B$8,'1C TSsalarié4'!$K$48)</f>
        <v>0</v>
      </c>
      <c r="AG103" s="72">
        <f>IF($C103='1C TSsalarié4'!$B$8,'1C TSsalarié4'!$K$49)</f>
        <v>0</v>
      </c>
      <c r="AH103" s="72">
        <f>IF($C103='1C TSsalarié4'!$B$8,'1C TSsalarié4'!$K$50)</f>
        <v>0</v>
      </c>
      <c r="AI103" s="72">
        <f>IF($C103='1C TSsalarié4'!$B$8,'1C TSsalarié4'!$K$51)</f>
        <v>0</v>
      </c>
      <c r="AJ103" s="72">
        <f>IF($C103='1C TSsalarié4'!$B$8,'1C TSsalarié4'!$K$52)</f>
        <v>0</v>
      </c>
      <c r="AK103" s="72">
        <f>'1C TSsalarié4'!K$53</f>
        <v>0</v>
      </c>
      <c r="AL103" s="72">
        <f t="shared" si="27"/>
        <v>0</v>
      </c>
      <c r="AM103" s="298">
        <f t="shared" si="28"/>
        <v>0</v>
      </c>
      <c r="AN103" s="566">
        <f t="shared" si="29"/>
        <v>0</v>
      </c>
      <c r="AO103" s="296">
        <f t="shared" si="33"/>
        <v>0</v>
      </c>
      <c r="AP103" s="575">
        <f t="shared" si="34"/>
        <v>0</v>
      </c>
      <c r="AQ103" s="583">
        <f t="shared" si="30"/>
        <v>0</v>
      </c>
      <c r="AR103" s="579"/>
      <c r="AS103" s="102"/>
      <c r="AT103" s="27"/>
      <c r="AU103" s="592"/>
    </row>
    <row r="104" spans="1:55">
      <c r="A104" s="309"/>
      <c r="B104" s="338"/>
      <c r="C104" s="22" t="str">
        <f>IF('1C TSsalarié4'!L$11&lt;&gt;"",'1C TSsalarié4'!$B$8,"")</f>
        <v/>
      </c>
      <c r="D104" s="666" t="str">
        <f>IF(E104="","",DATEDIF('1C TSsalarié4'!$B$10,E104,"y"))</f>
        <v/>
      </c>
      <c r="E104" s="93" t="str">
        <f>IF(AND('1C TSsalarié4'!L$11&lt;&gt;"",C104='1C TSsalarié4'!$B$8),'1C TSsalarié4'!$L$16,"")</f>
        <v/>
      </c>
      <c r="F104" s="312"/>
      <c r="G104" s="313"/>
      <c r="H104" s="977"/>
      <c r="I104" s="978"/>
      <c r="J104" s="979"/>
      <c r="K104" s="638">
        <f t="shared" si="32"/>
        <v>0</v>
      </c>
      <c r="L104" s="301">
        <f>IF(AND($K$2="Pôle",C104='1C TSsalarié4'!$B$8),'1C TSsalarié4'!L$17+'1C TSsalarié4'!L$18+'1C TSsalarié4'!L$19+'1C TSsalarié4'!L$20+'1C TSsalarié4'!L$24,'1C TSsalarié4'!L$17+'1C TSsalarié4'!L$18+'1C TSsalarié4'!L$19+'1C TSsalarié4'!L$20+'1C TSsalarié4'!L$21+'1C TSsalarié4'!L$22+'1C TSsalarié4'!L$23+'1C TSsalarié4'!L$24)</f>
        <v>0</v>
      </c>
      <c r="M104" s="301">
        <f>IF(AND($K$2="Pôle",C104='1C TSsalarié4'!$B$8),'1C TSsalarié4'!L$21+'1C TSsalarié4'!L$22+'1C TSsalarié4'!L$23,0)</f>
        <v>0</v>
      </c>
      <c r="N104" s="302">
        <f t="shared" si="35"/>
        <v>0</v>
      </c>
      <c r="O104" s="292">
        <f>IF($C104='1C TSsalarié4'!$B$8,'1C TSsalarié4'!L$31)</f>
        <v>0</v>
      </c>
      <c r="P104" s="72">
        <f>IF($C104='1C TSsalarié4'!$B$8,'1C TSsalarié4'!$L$32)</f>
        <v>0</v>
      </c>
      <c r="Q104" s="72">
        <f>IF($C104='1C TSsalarié4'!$B$8,'1C TSsalarié4'!$L$33)</f>
        <v>0</v>
      </c>
      <c r="R104" s="72">
        <f>IF($C104='1C TSsalarié4'!$B$8,'1C TSsalarié4'!$L$34)</f>
        <v>0</v>
      </c>
      <c r="S104" s="72">
        <f>IF($C104='1C TSsalarié4'!$B$8,'1C TSsalarié4'!$L$35)</f>
        <v>0</v>
      </c>
      <c r="T104" s="72">
        <f>IF($C104='1C TSsalarié4'!$B$8,'1C TSsalarié4'!$L$36)</f>
        <v>0</v>
      </c>
      <c r="U104" s="72">
        <f>IF($C104='1C TSsalarié4'!$B$8,'1C TSsalarié4'!$L$37)</f>
        <v>0</v>
      </c>
      <c r="V104" s="72">
        <f>IF($C104='1C TSsalarié4'!$B$8,'1C TSsalarié4'!$L$38)</f>
        <v>0</v>
      </c>
      <c r="W104" s="72">
        <f>IF($C104='1C TSsalarié4'!$B$8,'1C TSsalarié4'!$L$39)</f>
        <v>0</v>
      </c>
      <c r="X104" s="72">
        <f>IF($C104='1C TSsalarié4'!$B$8,'1C TSsalarié4'!$L$40)</f>
        <v>0</v>
      </c>
      <c r="Y104" s="72">
        <f>IF($C104='1C TSsalarié4'!$B$8,'1C TSsalarié4'!$L$41)</f>
        <v>0</v>
      </c>
      <c r="Z104" s="72">
        <f>IF($C104='1C TSsalarié4'!$B$8,'1C TSsalarié4'!$L$42)</f>
        <v>0</v>
      </c>
      <c r="AA104" s="72">
        <f>IF($C104='1C TSsalarié4'!$B$8,'1C TSsalarié4'!$L$43)</f>
        <v>0</v>
      </c>
      <c r="AB104" s="72">
        <f>IF($C104='1C TSsalarié4'!$B$8,'1C TSsalarié4'!$L$44)</f>
        <v>0</v>
      </c>
      <c r="AC104" s="72">
        <f>IF($C104='1C TSsalarié4'!$B$8,'1C TSsalarié4'!$L$45)</f>
        <v>0</v>
      </c>
      <c r="AD104" s="72">
        <f>IF($C104='1C TSsalarié4'!$B$8,'1C TSsalarié4'!$L$46)</f>
        <v>0</v>
      </c>
      <c r="AE104" s="72">
        <f>IF($C104='1C TSsalarié4'!$B$8,'1C TSsalarié4'!$L$47)</f>
        <v>0</v>
      </c>
      <c r="AF104" s="72">
        <f>IF($C104='1C TSsalarié4'!$B$8,'1C TSsalarié4'!$L$48)</f>
        <v>0</v>
      </c>
      <c r="AG104" s="72">
        <f>IF($C104='1C TSsalarié4'!$B$8,'1C TSsalarié4'!$L$49)</f>
        <v>0</v>
      </c>
      <c r="AH104" s="72">
        <f>IF($C104='1C TSsalarié4'!$B$8,'1C TSsalarié4'!$L$50)</f>
        <v>0</v>
      </c>
      <c r="AI104" s="72">
        <f>IF($C104='1C TSsalarié4'!$B$8,'1C TSsalarié4'!$L$51)</f>
        <v>0</v>
      </c>
      <c r="AJ104" s="72">
        <f>IF($C104='1C TSsalarié4'!$B$8,'1C TSsalarié4'!$L$52)</f>
        <v>0</v>
      </c>
      <c r="AK104" s="72">
        <f>'1C TSsalarié4'!L$53</f>
        <v>0</v>
      </c>
      <c r="AL104" s="72">
        <f t="shared" si="27"/>
        <v>0</v>
      </c>
      <c r="AM104" s="298">
        <f t="shared" si="28"/>
        <v>0</v>
      </c>
      <c r="AN104" s="566">
        <f t="shared" si="29"/>
        <v>0</v>
      </c>
      <c r="AO104" s="296">
        <f t="shared" si="33"/>
        <v>0</v>
      </c>
      <c r="AP104" s="575">
        <f t="shared" si="34"/>
        <v>0</v>
      </c>
      <c r="AQ104" s="583">
        <f t="shared" si="30"/>
        <v>0</v>
      </c>
      <c r="AR104" s="579"/>
      <c r="AS104" s="102"/>
      <c r="AT104" s="27"/>
      <c r="AU104" s="592"/>
    </row>
    <row r="105" spans="1:55">
      <c r="A105" s="309"/>
      <c r="B105" s="338"/>
      <c r="C105" s="22" t="str">
        <f>IF('1C TSsalarié4'!M$11&lt;&gt;"",'1C TSsalarié4'!$B$8,"")</f>
        <v/>
      </c>
      <c r="D105" s="666" t="str">
        <f>IF(E105="","",DATEDIF('1C TSsalarié4'!$B$10,E105,"y"))</f>
        <v/>
      </c>
      <c r="E105" s="93" t="str">
        <f>IF(AND('1C TSsalarié4'!M$11&lt;&gt;"",C105='1C TSsalarié4'!$B$8),'1C TSsalarié4'!$M$16,"")</f>
        <v/>
      </c>
      <c r="F105" s="312"/>
      <c r="G105" s="313"/>
      <c r="H105" s="977"/>
      <c r="I105" s="978"/>
      <c r="J105" s="979"/>
      <c r="K105" s="638">
        <f t="shared" si="32"/>
        <v>0</v>
      </c>
      <c r="L105" s="301">
        <f>IF(AND($K$2="Pôle",C105='1C TSsalarié4'!$B$8),'1C TSsalarié4'!M$17+'1C TSsalarié4'!M$18+'1C TSsalarié4'!M$19+'1C TSsalarié4'!M$20+'1C TSsalarié4'!M$24,'1C TSsalarié4'!M$17+'1C TSsalarié4'!M$18+'1C TSsalarié4'!M$19+'1C TSsalarié4'!M$20+'1C TSsalarié4'!M$21+'1C TSsalarié4'!M$22+'1C TSsalarié4'!M$23+'1C TSsalarié4'!M$24)</f>
        <v>0</v>
      </c>
      <c r="M105" s="301">
        <f>IF(AND($K$2="Pôle",C105='1C TSsalarié4'!$B$8),'1C TSsalarié4'!M$21+'1C TSsalarié4'!M$22+'1C TSsalarié4'!M$23,0)</f>
        <v>0</v>
      </c>
      <c r="N105" s="302">
        <f t="shared" si="35"/>
        <v>0</v>
      </c>
      <c r="O105" s="292">
        <f>IF($C105='1C TSsalarié4'!$B$8,'1C TSsalarié4'!M$31)</f>
        <v>0</v>
      </c>
      <c r="P105" s="72">
        <f>IF($C105='1C TSsalarié4'!$B$8,'1C TSsalarié4'!$M$32)</f>
        <v>0</v>
      </c>
      <c r="Q105" s="72">
        <f>IF($C105='1C TSsalarié4'!$B$8,'1C TSsalarié4'!$M$33)</f>
        <v>0</v>
      </c>
      <c r="R105" s="72">
        <f>IF($C105='1C TSsalarié4'!$B$8,'1C TSsalarié4'!$M$34)</f>
        <v>0</v>
      </c>
      <c r="S105" s="72">
        <f>IF($C105='1C TSsalarié4'!$B$8,'1C TSsalarié4'!$M$35)</f>
        <v>0</v>
      </c>
      <c r="T105" s="72">
        <f>IF($C105='1C TSsalarié4'!$B$8,'1C TSsalarié4'!$M$36)</f>
        <v>0</v>
      </c>
      <c r="U105" s="72">
        <f>IF($C105='1C TSsalarié4'!$B$8,'1C TSsalarié4'!$M$37)</f>
        <v>0</v>
      </c>
      <c r="V105" s="72">
        <f>IF($C105='1C TSsalarié4'!$B$8,'1C TSsalarié4'!$M$38)</f>
        <v>0</v>
      </c>
      <c r="W105" s="72">
        <f>IF($C105='1C TSsalarié4'!$B$8,'1C TSsalarié4'!$M$39)</f>
        <v>0</v>
      </c>
      <c r="X105" s="72">
        <f>IF($C105='1C TSsalarié4'!$B$8,'1C TSsalarié4'!$M$40)</f>
        <v>0</v>
      </c>
      <c r="Y105" s="72">
        <f>IF($C105='1C TSsalarié4'!$B$8,'1C TSsalarié4'!$M$41)</f>
        <v>0</v>
      </c>
      <c r="Z105" s="72">
        <f>IF($C105='1C TSsalarié4'!$B$8,'1C TSsalarié4'!$M$42)</f>
        <v>0</v>
      </c>
      <c r="AA105" s="72">
        <f>IF($C105='1C TSsalarié4'!$B$8,'1C TSsalarié4'!$M$43)</f>
        <v>0</v>
      </c>
      <c r="AB105" s="72">
        <f>IF($C105='1C TSsalarié4'!$B$8,'1C TSsalarié4'!$M$44)</f>
        <v>0</v>
      </c>
      <c r="AC105" s="72">
        <f>IF($C105='1C TSsalarié4'!$B$8,'1C TSsalarié4'!$M$45)</f>
        <v>0</v>
      </c>
      <c r="AD105" s="72">
        <f>IF($C105='1C TSsalarié4'!$B$8,'1C TSsalarié4'!$M$46)</f>
        <v>0</v>
      </c>
      <c r="AE105" s="72">
        <f>IF($C105='1C TSsalarié4'!$B$8,'1C TSsalarié4'!$M$47)</f>
        <v>0</v>
      </c>
      <c r="AF105" s="72">
        <f>IF($C105='1C TSsalarié4'!$B$8,'1C TSsalarié4'!$M$48)</f>
        <v>0</v>
      </c>
      <c r="AG105" s="72">
        <f>IF($C105='1C TSsalarié4'!$B$8,'1C TSsalarié4'!$M$49)</f>
        <v>0</v>
      </c>
      <c r="AH105" s="72">
        <f>IF($C105='1C TSsalarié4'!$B$8,'1C TSsalarié4'!$M$50)</f>
        <v>0</v>
      </c>
      <c r="AI105" s="72">
        <f>IF($C105='1C TSsalarié4'!$B$8,'1C TSsalarié4'!$M$51)</f>
        <v>0</v>
      </c>
      <c r="AJ105" s="72">
        <f>IF($C105='1C TSsalarié4'!$B$8,'1C TSsalarié4'!$M$52)</f>
        <v>0</v>
      </c>
      <c r="AK105" s="72">
        <f>'1C TSsalarié4'!M$53</f>
        <v>0</v>
      </c>
      <c r="AL105" s="72">
        <f t="shared" si="27"/>
        <v>0</v>
      </c>
      <c r="AM105" s="298">
        <f t="shared" si="28"/>
        <v>0</v>
      </c>
      <c r="AN105" s="566">
        <f t="shared" si="29"/>
        <v>0</v>
      </c>
      <c r="AO105" s="296">
        <f t="shared" si="33"/>
        <v>0</v>
      </c>
      <c r="AP105" s="575">
        <f t="shared" si="34"/>
        <v>0</v>
      </c>
      <c r="AQ105" s="583">
        <f t="shared" si="30"/>
        <v>0</v>
      </c>
      <c r="AR105" s="579"/>
      <c r="AS105" s="102"/>
      <c r="AT105" s="27"/>
      <c r="AU105" s="592"/>
    </row>
    <row r="106" spans="1:55" s="767" customFormat="1">
      <c r="A106" s="307"/>
      <c r="B106" s="351"/>
      <c r="C106" s="22" t="str">
        <f>IF('1C TSsalarié4'!N$11&lt;&gt;"",'1C TSsalarié4'!$B$8,"")</f>
        <v/>
      </c>
      <c r="D106" s="666" t="str">
        <f>IF(E106="","",DATEDIF('1C TSsalarié4'!$B$10,E106,"y"))</f>
        <v/>
      </c>
      <c r="E106" s="93" t="str">
        <f>IF(AND('1C TSsalarié4'!N$11&lt;&gt;"",C106='1C TSsalarié4'!$B$8),'1C TSsalarié4'!$N$16,"")</f>
        <v/>
      </c>
      <c r="F106" s="312"/>
      <c r="G106" s="313"/>
      <c r="H106" s="977"/>
      <c r="I106" s="978"/>
      <c r="J106" s="979"/>
      <c r="K106" s="638">
        <f t="shared" si="32"/>
        <v>0</v>
      </c>
      <c r="L106" s="301">
        <f>IF(AND($K$2="Pôle",C106='1C TSsalarié4'!$B$8),'1C TSsalarié4'!N$17+'1C TSsalarié4'!N$18+'1C TSsalarié4'!N$19+'1C TSsalarié4'!N$20+'1C TSsalarié4'!N$24,'1C TSsalarié4'!N$17+'1C TSsalarié4'!N$18+'1C TSsalarié4'!N$19+'1C TSsalarié4'!N$20+'1C TSsalarié4'!N$21+'1C TSsalarié4'!N$22+'1C TSsalarié4'!N$23+'1C TSsalarié4'!N$24)</f>
        <v>0</v>
      </c>
      <c r="M106" s="301">
        <f>IF(AND($K$2="Pôle",C106='1C TSsalarié4'!$B$8),'1C TSsalarié4'!N$21+'1C TSsalarié4'!N$22+'1C TSsalarié4'!N$23,0)</f>
        <v>0</v>
      </c>
      <c r="N106" s="302">
        <f t="shared" si="35"/>
        <v>0</v>
      </c>
      <c r="O106" s="292">
        <f>IF($C106='1C TSsalarié4'!$B$8,'1C TSsalarié4'!N$31)</f>
        <v>0</v>
      </c>
      <c r="P106" s="72">
        <f>IF($C106='1C TSsalarié4'!$B$8,'1C TSsalarié4'!$N$32)</f>
        <v>0</v>
      </c>
      <c r="Q106" s="72">
        <f>IF($C106='1C TSsalarié4'!$B$8,'1C TSsalarié4'!$N$33)</f>
        <v>0</v>
      </c>
      <c r="R106" s="72">
        <f>IF($C106='1C TSsalarié4'!$B$8,'1C TSsalarié4'!$N$34)</f>
        <v>0</v>
      </c>
      <c r="S106" s="72">
        <f>IF($C106='1C TSsalarié4'!$B$8,'1C TSsalarié4'!$N$35)</f>
        <v>0</v>
      </c>
      <c r="T106" s="72">
        <f>IF($C106='1C TSsalarié4'!$B$8,'1C TSsalarié4'!$N$36)</f>
        <v>0</v>
      </c>
      <c r="U106" s="72">
        <f>IF($C106='1C TSsalarié4'!$B$8,'1C TSsalarié4'!$N$37)</f>
        <v>0</v>
      </c>
      <c r="V106" s="72">
        <f>IF($C106='1C TSsalarié4'!$B$8,'1C TSsalarié4'!$N$38)</f>
        <v>0</v>
      </c>
      <c r="W106" s="72">
        <f>IF($C106='1C TSsalarié4'!$B$8,'1C TSsalarié4'!$N$39)</f>
        <v>0</v>
      </c>
      <c r="X106" s="72">
        <f>IF($C106='1C TSsalarié4'!$B$8,'1C TSsalarié4'!$N$40)</f>
        <v>0</v>
      </c>
      <c r="Y106" s="72">
        <f>IF($C106='1C TSsalarié4'!$B$8,'1C TSsalarié4'!$N$41)</f>
        <v>0</v>
      </c>
      <c r="Z106" s="72">
        <f>IF($C106='1C TSsalarié4'!$B$8,'1C TSsalarié4'!$N$42)</f>
        <v>0</v>
      </c>
      <c r="AA106" s="72">
        <f>IF($C106='1C TSsalarié4'!$B$8,'1C TSsalarié4'!$N$43)</f>
        <v>0</v>
      </c>
      <c r="AB106" s="72">
        <f>IF($C106='1C TSsalarié4'!$B$8,'1C TSsalarié4'!$N$44)</f>
        <v>0</v>
      </c>
      <c r="AC106" s="72">
        <f>IF($C106='1C TSsalarié4'!$B$8,'1C TSsalarié4'!$N$45)</f>
        <v>0</v>
      </c>
      <c r="AD106" s="72">
        <f>IF($C106='1C TSsalarié4'!$B$8,'1C TSsalarié4'!$N$46)</f>
        <v>0</v>
      </c>
      <c r="AE106" s="72">
        <f>IF($C106='1C TSsalarié4'!$B$8,'1C TSsalarié4'!$N$47)</f>
        <v>0</v>
      </c>
      <c r="AF106" s="72">
        <f>IF($C106='1C TSsalarié4'!$B$8,'1C TSsalarié4'!$N$48)</f>
        <v>0</v>
      </c>
      <c r="AG106" s="72">
        <f>IF($C106='1C TSsalarié4'!$B$8,'1C TSsalarié4'!$N$49)</f>
        <v>0</v>
      </c>
      <c r="AH106" s="72">
        <f>IF($C106='1C TSsalarié4'!$B$8,'1C TSsalarié4'!$N$50)</f>
        <v>0</v>
      </c>
      <c r="AI106" s="72">
        <f>IF($C106='1C TSsalarié4'!$B$8,'1C TSsalarié4'!$N$51)</f>
        <v>0</v>
      </c>
      <c r="AJ106" s="72">
        <f>IF($C106='1C TSsalarié4'!$B$8,'1C TSsalarié4'!$N$52)</f>
        <v>0</v>
      </c>
      <c r="AK106" s="72">
        <f>'1C TSsalarié4'!N$53</f>
        <v>0</v>
      </c>
      <c r="AL106" s="72">
        <f t="shared" si="27"/>
        <v>0</v>
      </c>
      <c r="AM106" s="825">
        <f t="shared" si="28"/>
        <v>0</v>
      </c>
      <c r="AN106" s="825">
        <f t="shared" si="29"/>
        <v>0</v>
      </c>
      <c r="AO106" s="296">
        <f t="shared" si="33"/>
        <v>0</v>
      </c>
      <c r="AP106" s="59">
        <f t="shared" si="34"/>
        <v>0</v>
      </c>
      <c r="AQ106" s="583">
        <f t="shared" si="30"/>
        <v>0</v>
      </c>
      <c r="AR106" s="579"/>
      <c r="AS106" s="102"/>
      <c r="AT106" s="27"/>
      <c r="AU106" s="592"/>
      <c r="AV106" s="824"/>
      <c r="AW106" s="824"/>
      <c r="AX106" s="824"/>
      <c r="AY106" s="824"/>
      <c r="AZ106" s="824"/>
    </row>
    <row r="107" spans="1:55" ht="12.75" customHeight="1">
      <c r="A107" s="309"/>
      <c r="B107" s="338"/>
      <c r="C107" s="22" t="str">
        <f>IF('1C TSsalarié4'!O$11&lt;&gt;"",'1C TSsalarié4'!$B$8,"")</f>
        <v/>
      </c>
      <c r="D107" s="666" t="str">
        <f>IF(E107="","",DATEDIF('1C TSsalarié4'!$B$10,E107,"y"))</f>
        <v/>
      </c>
      <c r="E107" s="93" t="str">
        <f>IF(AND('1C TSsalarié4'!O$11&lt;&gt;"",C107='1C TSsalarié4'!$B$8),'1C TSsalarié4'!$O$16,"")</f>
        <v/>
      </c>
      <c r="F107" s="316"/>
      <c r="G107" s="317"/>
      <c r="H107" s="983"/>
      <c r="I107" s="984"/>
      <c r="J107" s="985"/>
      <c r="K107" s="638">
        <f t="shared" si="32"/>
        <v>0</v>
      </c>
      <c r="L107" s="301">
        <f>IF(AND($K$2="Pôle",C107='1C TSsalarié4'!$B$8),'1C TSsalarié4'!O$17+'1C TSsalarié4'!O$18+'1C TSsalarié4'!O$19+'1C TSsalarié4'!O$20+'1C TSsalarié4'!O$24,'1C TSsalarié4'!O$17+'1C TSsalarié4'!O$18+'1C TSsalarié4'!O$19+'1C TSsalarié4'!O$20+'1C TSsalarié4'!O$21+'1C TSsalarié4'!O$22+'1C TSsalarié4'!O$23+'1C TSsalarié4'!O$24)</f>
        <v>0</v>
      </c>
      <c r="M107" s="301">
        <f>IF(AND($K$2="Pôle",C107='1C TSsalarié4'!$B$8),'1C TSsalarié4'!O$21+'1C TSsalarié4'!O$22+'1C TSsalarié4'!O$23,0)</f>
        <v>0</v>
      </c>
      <c r="N107" s="302">
        <f t="shared" si="35"/>
        <v>0</v>
      </c>
      <c r="O107" s="292">
        <f>IF($C107='1C TSsalarié4'!$B$8,'1C TSsalarié4'!O$31)</f>
        <v>0</v>
      </c>
      <c r="P107" s="72">
        <f>IF($C107='1C TSsalarié4'!$B$8,'1C TSsalarié4'!$O$32)</f>
        <v>0</v>
      </c>
      <c r="Q107" s="72">
        <f>IF($C107='1C TSsalarié4'!$B$8,'1C TSsalarié4'!$O$33)</f>
        <v>0</v>
      </c>
      <c r="R107" s="72">
        <f>IF($C107='1C TSsalarié4'!$B$8,'1C TSsalarié4'!$O$34)</f>
        <v>0</v>
      </c>
      <c r="S107" s="72">
        <f>IF($C107='1C TSsalarié4'!$B$8,'1C TSsalarié4'!$O$35)</f>
        <v>0</v>
      </c>
      <c r="T107" s="72">
        <f>IF($C107='1C TSsalarié4'!$B$8,'1C TSsalarié4'!$O$36)</f>
        <v>0</v>
      </c>
      <c r="U107" s="72">
        <f>IF($C107='1C TSsalarié4'!$B$8,'1C TSsalarié4'!$O$37)</f>
        <v>0</v>
      </c>
      <c r="V107" s="72">
        <f>IF($C107='1C TSsalarié4'!$B$8,'1C TSsalarié4'!$O$38)</f>
        <v>0</v>
      </c>
      <c r="W107" s="72">
        <f>IF($C107='1C TSsalarié4'!$B$8,'1C TSsalarié4'!$O$39)</f>
        <v>0</v>
      </c>
      <c r="X107" s="72">
        <f>IF($C107='1C TSsalarié4'!$B$8,'1C TSsalarié4'!$O$40)</f>
        <v>0</v>
      </c>
      <c r="Y107" s="72">
        <f>IF($C107='1C TSsalarié4'!$B$8,'1C TSsalarié4'!$O$41)</f>
        <v>0</v>
      </c>
      <c r="Z107" s="72">
        <f>IF($C107='1C TSsalarié4'!$B$8,'1C TSsalarié4'!$O$42)</f>
        <v>0</v>
      </c>
      <c r="AA107" s="72">
        <f>IF($C107='1C TSsalarié4'!$B$8,'1C TSsalarié4'!$O$43)</f>
        <v>0</v>
      </c>
      <c r="AB107" s="72">
        <f>IF($C107='1C TSsalarié4'!$B$8,'1C TSsalarié4'!$O$44)</f>
        <v>0</v>
      </c>
      <c r="AC107" s="72">
        <f>IF($C107='1C TSsalarié4'!$B$8,'1C TSsalarié4'!$O$45)</f>
        <v>0</v>
      </c>
      <c r="AD107" s="72">
        <f>IF($C107='1C TSsalarié4'!$B$8,'1C TSsalarié4'!$O$46)</f>
        <v>0</v>
      </c>
      <c r="AE107" s="72">
        <f>IF($C107='1C TSsalarié4'!$B$8,'1C TSsalarié4'!$O$47)</f>
        <v>0</v>
      </c>
      <c r="AF107" s="72">
        <f>IF($C107='1C TSsalarié4'!$B$8,'1C TSsalarié4'!$O$48)</f>
        <v>0</v>
      </c>
      <c r="AG107" s="72">
        <f>IF($C107='1C TSsalarié4'!$B$8,'1C TSsalarié4'!$O$49)</f>
        <v>0</v>
      </c>
      <c r="AH107" s="72">
        <f>IF($C107='1C TSsalarié4'!$B$8,'1C TSsalarié4'!$O$50)</f>
        <v>0</v>
      </c>
      <c r="AI107" s="72">
        <f>IF($C107='1C TSsalarié4'!$B$8,'1C TSsalarié4'!$O$51)</f>
        <v>0</v>
      </c>
      <c r="AJ107" s="72">
        <f>IF($C107='1C TSsalarié4'!$B$8,'1C TSsalarié4'!$O$52)</f>
        <v>0</v>
      </c>
      <c r="AK107" s="72">
        <f>'1C TSsalarié4'!O$53</f>
        <v>0</v>
      </c>
      <c r="AL107" s="72">
        <f t="shared" ref="AL107:AL130" si="36">N107+AK107</f>
        <v>0</v>
      </c>
      <c r="AM107" s="825">
        <f t="shared" ref="AM107:AM130" si="37">IF(L107=0,0,($F107-$G107)*$K107*L107)</f>
        <v>0</v>
      </c>
      <c r="AN107" s="825">
        <f t="shared" ref="AN107:AN130" si="38">IF(M107=0,0,($F107-$G107)*$K107*M107*50%)</f>
        <v>0</v>
      </c>
      <c r="AO107" s="296">
        <f t="shared" si="33"/>
        <v>0</v>
      </c>
      <c r="AP107" s="575">
        <f>IF(L107=0,0,AM107-AR107)</f>
        <v>0</v>
      </c>
      <c r="AQ107" s="584">
        <f t="shared" ref="AQ107:AQ130" si="39">IF(M107=0,0,AN107-AS107)</f>
        <v>0</v>
      </c>
      <c r="AR107" s="580"/>
      <c r="AS107" s="208"/>
      <c r="AT107" s="209"/>
      <c r="AU107" s="591"/>
    </row>
    <row r="108" spans="1:55">
      <c r="A108" s="309"/>
      <c r="B108" s="338"/>
      <c r="C108" s="22" t="str">
        <f>IF('1C TSsalarié4'!P$11&lt;&gt;"",'1C TSsalarié4'!$B$8,"")</f>
        <v/>
      </c>
      <c r="D108" s="666" t="str">
        <f>IF(E108="","",DATEDIF('1C TSsalarié4'!$B$10,E108,"y"))</f>
        <v/>
      </c>
      <c r="E108" s="93" t="str">
        <f>IF(AND('1C TSsalarié4'!P$11&lt;&gt;"",C108='1C TSsalarié4'!$B$8),'1C TSsalarié4'!$P$16,"")</f>
        <v/>
      </c>
      <c r="F108" s="312"/>
      <c r="G108" s="313"/>
      <c r="H108" s="977"/>
      <c r="I108" s="978"/>
      <c r="J108" s="979"/>
      <c r="K108" s="638">
        <f t="shared" si="32"/>
        <v>0</v>
      </c>
      <c r="L108" s="301">
        <f>IF(AND($K$2="Pôle",C108='1C TSsalarié4'!$B$8),'1C TSsalarié4'!P$17+'1C TSsalarié4'!P$18+'1C TSsalarié4'!P$19+'1C TSsalarié4'!P$20+'1C TSsalarié4'!P$24,'1C TSsalarié4'!P$17+'1C TSsalarié4'!P$18+'1C TSsalarié4'!P$19+'1C TSsalarié4'!P$20+'1C TSsalarié4'!P$21+'1C TSsalarié4'!P$22+'1C TSsalarié4'!P$23+'1C TSsalarié4'!P$24)</f>
        <v>0</v>
      </c>
      <c r="M108" s="301">
        <f>IF(AND($K$2="Pôle",C108='1C TSsalarié4'!$B$8),'1C TSsalarié4'!P$21+'1C TSsalarié4'!P$22+'1C TSsalarié4'!P$23,0)</f>
        <v>0</v>
      </c>
      <c r="N108" s="302">
        <f t="shared" si="35"/>
        <v>0</v>
      </c>
      <c r="O108" s="292">
        <f>IF($C108='1C TSsalarié4'!$B$8,'1C TSsalarié4'!P$31)</f>
        <v>0</v>
      </c>
      <c r="P108" s="72">
        <f>IF($C108='1C TSsalarié4'!$B$8,'1C TSsalarié4'!$P$32)</f>
        <v>0</v>
      </c>
      <c r="Q108" s="72">
        <f>IF($C108='1C TSsalarié4'!$B$8,'1C TSsalarié4'!$P$33)</f>
        <v>0</v>
      </c>
      <c r="R108" s="72">
        <f>IF($C108='1C TSsalarié4'!$B$8,'1C TSsalarié4'!$P$34)</f>
        <v>0</v>
      </c>
      <c r="S108" s="72">
        <f>IF($C108='1C TSsalarié4'!$B$8,'1C TSsalarié4'!$P$35)</f>
        <v>0</v>
      </c>
      <c r="T108" s="72">
        <f>IF($C108='1C TSsalarié4'!$B$8,'1C TSsalarié4'!$P$36)</f>
        <v>0</v>
      </c>
      <c r="U108" s="72">
        <f>IF($C108='1C TSsalarié4'!$B$8,'1C TSsalarié4'!$P$37)</f>
        <v>0</v>
      </c>
      <c r="V108" s="72">
        <f>IF($C108='1C TSsalarié4'!$B$8,'1C TSsalarié4'!$P$38)</f>
        <v>0</v>
      </c>
      <c r="W108" s="72">
        <f>IF($C108='1C TSsalarié4'!$B$8,'1C TSsalarié4'!$P$39)</f>
        <v>0</v>
      </c>
      <c r="X108" s="72">
        <f>IF($C108='1C TSsalarié4'!$B$8,'1C TSsalarié4'!$P$40)</f>
        <v>0</v>
      </c>
      <c r="Y108" s="72">
        <f>IF($C108='1C TSsalarié4'!$B$8,'1C TSsalarié4'!$P$41)</f>
        <v>0</v>
      </c>
      <c r="Z108" s="72">
        <f>IF($C108='1C TSsalarié4'!$B$8,'1C TSsalarié4'!$P$42)</f>
        <v>0</v>
      </c>
      <c r="AA108" s="72">
        <f>IF($C108='1C TSsalarié4'!$B$8,'1C TSsalarié4'!$P$43)</f>
        <v>0</v>
      </c>
      <c r="AB108" s="72">
        <f>IF($C108='1C TSsalarié4'!$B$8,'1C TSsalarié4'!$P$44)</f>
        <v>0</v>
      </c>
      <c r="AC108" s="72">
        <f>IF($C108='1C TSsalarié4'!$B$8,'1C TSsalarié4'!$P$45)</f>
        <v>0</v>
      </c>
      <c r="AD108" s="72">
        <f>IF($C108='1C TSsalarié4'!$B$8,'1C TSsalarié4'!$P$46)</f>
        <v>0</v>
      </c>
      <c r="AE108" s="72">
        <f>IF($C108='1C TSsalarié4'!$B$8,'1C TSsalarié4'!$P$47)</f>
        <v>0</v>
      </c>
      <c r="AF108" s="72">
        <f>IF($C108='1C TSsalarié4'!$B$8,'1C TSsalarié4'!$P$48)</f>
        <v>0</v>
      </c>
      <c r="AG108" s="72">
        <f>IF($C108='1C TSsalarié4'!$B$8,'1C TSsalarié4'!$P$49)</f>
        <v>0</v>
      </c>
      <c r="AH108" s="72">
        <f>IF($C108='1C TSsalarié4'!$B$8,'1C TSsalarié4'!$P$50)</f>
        <v>0</v>
      </c>
      <c r="AI108" s="72">
        <f>IF($C108='1C TSsalarié4'!$B$8,'1C TSsalarié4'!$P$51)</f>
        <v>0</v>
      </c>
      <c r="AJ108" s="72">
        <f>IF($C108='1C TSsalarié4'!$B$8,'1C TSsalarié4'!$P$52)</f>
        <v>0</v>
      </c>
      <c r="AK108" s="72">
        <f>'1C TSsalarié4'!P$53</f>
        <v>0</v>
      </c>
      <c r="AL108" s="72">
        <f t="shared" si="36"/>
        <v>0</v>
      </c>
      <c r="AM108" s="825">
        <f t="shared" si="37"/>
        <v>0</v>
      </c>
      <c r="AN108" s="825">
        <f t="shared" si="38"/>
        <v>0</v>
      </c>
      <c r="AO108" s="296">
        <f t="shared" si="33"/>
        <v>0</v>
      </c>
      <c r="AP108" s="575">
        <f t="shared" ref="AP108:AP118" si="40">IF(L108=0,0,AM108-AR108)</f>
        <v>0</v>
      </c>
      <c r="AQ108" s="583">
        <f t="shared" si="39"/>
        <v>0</v>
      </c>
      <c r="AR108" s="579"/>
      <c r="AS108" s="102"/>
      <c r="AT108" s="27"/>
      <c r="AU108" s="592"/>
    </row>
    <row r="109" spans="1:55">
      <c r="A109" s="309"/>
      <c r="B109" s="338"/>
      <c r="C109" s="22" t="str">
        <f>IF('1C TSsalarié4'!Q$11&lt;&gt;"",'1C TSsalarié4'!$B$8,"")</f>
        <v/>
      </c>
      <c r="D109" s="666" t="str">
        <f>IF(E109="","",DATEDIF('1C TSsalarié4'!$B$10,E109,"y"))</f>
        <v/>
      </c>
      <c r="E109" s="93" t="str">
        <f>IF(AND('1C TSsalarié4'!Q$11&lt;&gt;"",C109='1C TSsalarié4'!$B$8),'1C TSsalarié4'!$Q$16,"")</f>
        <v/>
      </c>
      <c r="F109" s="312"/>
      <c r="G109" s="313"/>
      <c r="H109" s="977"/>
      <c r="I109" s="978"/>
      <c r="J109" s="979"/>
      <c r="K109" s="638">
        <f t="shared" si="32"/>
        <v>0</v>
      </c>
      <c r="L109" s="301">
        <f>IF(AND($K$2="Pôle",C109='1C TSsalarié4'!$B$8),'1C TSsalarié4'!Q$17+'1C TSsalarié4'!Q$18+'1C TSsalarié4'!Q$19+'1C TSsalarié4'!Q$20+'1C TSsalarié4'!Q$24,'1C TSsalarié4'!Q$17+'1C TSsalarié4'!Q$18+'1C TSsalarié4'!Q$19+'1C TSsalarié4'!Q$20+'1C TSsalarié4'!Q$21+'1C TSsalarié4'!Q$22+'1C TSsalarié4'!Q$23+'1C TSsalarié4'!Q$24)</f>
        <v>0</v>
      </c>
      <c r="M109" s="301">
        <f>IF(AND($K$2="Pôle",C109='1C TSsalarié4'!$B$8),'1C TSsalarié4'!Q$21+'1C TSsalarié4'!Q$22+'1C TSsalarié4'!Q$23,0)</f>
        <v>0</v>
      </c>
      <c r="N109" s="302">
        <f t="shared" si="35"/>
        <v>0</v>
      </c>
      <c r="O109" s="292">
        <f>IF($C109='1C TSsalarié4'!$B$8,'1C TSsalarié4'!Q$31)</f>
        <v>0</v>
      </c>
      <c r="P109" s="72">
        <f>IF($C109='1C TSsalarié4'!$B$8,'1C TSsalarié4'!$Q$32)</f>
        <v>0</v>
      </c>
      <c r="Q109" s="72">
        <f>IF($C109='1C TSsalarié4'!$B$8,'1C TSsalarié4'!$Q$33)</f>
        <v>0</v>
      </c>
      <c r="R109" s="72">
        <f>IF($C109='1C TSsalarié4'!$B$8,'1C TSsalarié4'!$Q$34)</f>
        <v>0</v>
      </c>
      <c r="S109" s="72">
        <f>IF($C109='1C TSsalarié4'!$B$8,'1C TSsalarié4'!$Q$35)</f>
        <v>0</v>
      </c>
      <c r="T109" s="72">
        <f>IF($C109='1C TSsalarié4'!$B$8,'1C TSsalarié4'!$Q$36)</f>
        <v>0</v>
      </c>
      <c r="U109" s="72">
        <f>IF($C109='1C TSsalarié4'!$B$8,'1C TSsalarié4'!$Q$37)</f>
        <v>0</v>
      </c>
      <c r="V109" s="72">
        <f>IF($C109='1C TSsalarié4'!$B$8,'1C TSsalarié4'!$Q$38)</f>
        <v>0</v>
      </c>
      <c r="W109" s="72">
        <f>IF($C109='1C TSsalarié4'!$B$8,'1C TSsalarié4'!$Q$39)</f>
        <v>0</v>
      </c>
      <c r="X109" s="72">
        <f>IF($C109='1C TSsalarié4'!$B$8,'1C TSsalarié4'!$Q$40)</f>
        <v>0</v>
      </c>
      <c r="Y109" s="72">
        <f>IF($C109='1C TSsalarié4'!$B$8,'1C TSsalarié4'!$Q$41)</f>
        <v>0</v>
      </c>
      <c r="Z109" s="72">
        <f>IF($C109='1C TSsalarié4'!$B$8,'1C TSsalarié4'!$Q$42)</f>
        <v>0</v>
      </c>
      <c r="AA109" s="72">
        <f>IF($C109='1C TSsalarié4'!$B$8,'1C TSsalarié4'!$Q$43)</f>
        <v>0</v>
      </c>
      <c r="AB109" s="72">
        <f>IF($C109='1C TSsalarié4'!$B$8,'1C TSsalarié4'!$Q$44)</f>
        <v>0</v>
      </c>
      <c r="AC109" s="72">
        <f>IF($C109='1C TSsalarié4'!$B$8,'1C TSsalarié4'!$Q$45)</f>
        <v>0</v>
      </c>
      <c r="AD109" s="72">
        <f>IF($C109='1C TSsalarié4'!$B$8,'1C TSsalarié4'!$Q$46)</f>
        <v>0</v>
      </c>
      <c r="AE109" s="72">
        <f>IF($C109='1C TSsalarié4'!$B$8,'1C TSsalarié4'!$Q$47)</f>
        <v>0</v>
      </c>
      <c r="AF109" s="72">
        <f>IF($C109='1C TSsalarié4'!$B$8,'1C TSsalarié4'!$Q$48)</f>
        <v>0</v>
      </c>
      <c r="AG109" s="72">
        <f>IF($C109='1C TSsalarié4'!$B$8,'1C TSsalarié4'!$Q$49)</f>
        <v>0</v>
      </c>
      <c r="AH109" s="72">
        <f>IF($C109='1C TSsalarié4'!$B$8,'1C TSsalarié4'!$Q$50)</f>
        <v>0</v>
      </c>
      <c r="AI109" s="72">
        <f>IF($C109='1C TSsalarié4'!$B$8,'1C TSsalarié4'!$Q$51)</f>
        <v>0</v>
      </c>
      <c r="AJ109" s="72">
        <f>IF($C109='1C TSsalarié4'!$B$8,'1C TSsalarié4'!$Q$52)</f>
        <v>0</v>
      </c>
      <c r="AK109" s="72">
        <f>'1C TSsalarié4'!Q$53</f>
        <v>0</v>
      </c>
      <c r="AL109" s="72">
        <f t="shared" si="36"/>
        <v>0</v>
      </c>
      <c r="AM109" s="825">
        <f t="shared" si="37"/>
        <v>0</v>
      </c>
      <c r="AN109" s="825">
        <f t="shared" si="38"/>
        <v>0</v>
      </c>
      <c r="AO109" s="296">
        <f t="shared" si="33"/>
        <v>0</v>
      </c>
      <c r="AP109" s="575">
        <f t="shared" si="40"/>
        <v>0</v>
      </c>
      <c r="AQ109" s="583">
        <f t="shared" si="39"/>
        <v>0</v>
      </c>
      <c r="AR109" s="579"/>
      <c r="AS109" s="102"/>
      <c r="AT109" s="27"/>
      <c r="AU109" s="592"/>
    </row>
    <row r="110" spans="1:55">
      <c r="A110" s="309"/>
      <c r="B110" s="338"/>
      <c r="C110" s="22" t="str">
        <f>IF('1C TSsalarié4'!R$11&lt;&gt;"",'1C TSsalarié4'!$B$8,"")</f>
        <v/>
      </c>
      <c r="D110" s="666" t="str">
        <f>IF(E110="","",DATEDIF('1C TSsalarié4'!$B$10,E110,"y"))</f>
        <v/>
      </c>
      <c r="E110" s="93" t="str">
        <f>IF(AND('1C TSsalarié4'!R$11&lt;&gt;"",C110='1C TSsalarié4'!$B$8),'1C TSsalarié4'!$R$16,"")</f>
        <v/>
      </c>
      <c r="F110" s="312"/>
      <c r="G110" s="313"/>
      <c r="H110" s="977"/>
      <c r="I110" s="978"/>
      <c r="J110" s="979"/>
      <c r="K110" s="638">
        <f t="shared" si="32"/>
        <v>0</v>
      </c>
      <c r="L110" s="301">
        <f>IF(AND($K$2="Pôle",C110='1C TSsalarié4'!$B$8),'1C TSsalarié4'!R$17+'1C TSsalarié4'!R$18+'1C TSsalarié4'!R$19+'1C TSsalarié4'!R$20+'1C TSsalarié4'!R$24,'1C TSsalarié4'!R$17+'1C TSsalarié4'!R$18+'1C TSsalarié4'!R$19+'1C TSsalarié4'!R$20+'1C TSsalarié4'!R$21+'1C TSsalarié4'!R$22+'1C TSsalarié4'!R$23+'1C TSsalarié4'!R$24)</f>
        <v>0</v>
      </c>
      <c r="M110" s="301">
        <f>IF(AND($K$2="Pôle",C110='1C TSsalarié4'!$B$8),'1C TSsalarié4'!R$21+'1C TSsalarié4'!R$22+'1C TSsalarié4'!R$23,0)</f>
        <v>0</v>
      </c>
      <c r="N110" s="302">
        <f t="shared" si="35"/>
        <v>0</v>
      </c>
      <c r="O110" s="292">
        <f>IF($C110='1C TSsalarié4'!$B$8,'1C TSsalarié4'!R$31)</f>
        <v>0</v>
      </c>
      <c r="P110" s="72">
        <f>IF($C110='1C TSsalarié4'!$B$8,'1C TSsalarié4'!$R$32)</f>
        <v>0</v>
      </c>
      <c r="Q110" s="72">
        <f>IF($C110='1C TSsalarié4'!$B$8,'1C TSsalarié4'!$R$33)</f>
        <v>0</v>
      </c>
      <c r="R110" s="72">
        <f>IF($C110='1C TSsalarié4'!$B$8,'1C TSsalarié4'!$R$34)</f>
        <v>0</v>
      </c>
      <c r="S110" s="72">
        <f>IF($C110='1C TSsalarié4'!$B$8,'1C TSsalarié4'!$R$35)</f>
        <v>0</v>
      </c>
      <c r="T110" s="72">
        <f>IF($C110='1C TSsalarié4'!$B$8,'1C TSsalarié4'!$R$36)</f>
        <v>0</v>
      </c>
      <c r="U110" s="72">
        <f>IF($C110='1C TSsalarié4'!$B$8,'1C TSsalarié4'!$R$37)</f>
        <v>0</v>
      </c>
      <c r="V110" s="72">
        <f>IF($C110='1C TSsalarié4'!$B$8,'1C TSsalarié4'!$R$38)</f>
        <v>0</v>
      </c>
      <c r="W110" s="72">
        <f>IF($C110='1C TSsalarié4'!$B$8,'1C TSsalarié4'!$R$39)</f>
        <v>0</v>
      </c>
      <c r="X110" s="72">
        <f>IF($C110='1C TSsalarié4'!$B$8,'1C TSsalarié4'!$R$40)</f>
        <v>0</v>
      </c>
      <c r="Y110" s="72">
        <f>IF($C110='1C TSsalarié4'!$B$8,'1C TSsalarié4'!$R$41)</f>
        <v>0</v>
      </c>
      <c r="Z110" s="72">
        <f>IF($C110='1C TSsalarié4'!$B$8,'1C TSsalarié4'!$R$42)</f>
        <v>0</v>
      </c>
      <c r="AA110" s="72">
        <f>IF($C110='1C TSsalarié4'!$B$8,'1C TSsalarié4'!$R$43)</f>
        <v>0</v>
      </c>
      <c r="AB110" s="72">
        <f>IF($C110='1C TSsalarié4'!$B$8,'1C TSsalarié4'!$R$44)</f>
        <v>0</v>
      </c>
      <c r="AC110" s="72">
        <f>IF($C110='1C TSsalarié4'!$B$8,'1C TSsalarié4'!$R$45)</f>
        <v>0</v>
      </c>
      <c r="AD110" s="72">
        <f>IF($C110='1C TSsalarié4'!$B$8,'1C TSsalarié4'!$R$46)</f>
        <v>0</v>
      </c>
      <c r="AE110" s="72">
        <f>IF($C110='1C TSsalarié4'!$B$8,'1C TSsalarié4'!$R$47)</f>
        <v>0</v>
      </c>
      <c r="AF110" s="72">
        <f>IF($C110='1C TSsalarié4'!$B$8,'1C TSsalarié4'!$R$48)</f>
        <v>0</v>
      </c>
      <c r="AG110" s="72">
        <f>IF($C110='1C TSsalarié4'!$B$8,'1C TSsalarié4'!$R$49)</f>
        <v>0</v>
      </c>
      <c r="AH110" s="72">
        <f>IF($C110='1C TSsalarié4'!$B$8,'1C TSsalarié4'!$R$50)</f>
        <v>0</v>
      </c>
      <c r="AI110" s="72">
        <f>IF($C110='1C TSsalarié4'!$B$8,'1C TSsalarié4'!$R$51)</f>
        <v>0</v>
      </c>
      <c r="AJ110" s="72">
        <f>IF($C110='1C TSsalarié4'!$B$8,'1C TSsalarié4'!$R$52)</f>
        <v>0</v>
      </c>
      <c r="AK110" s="72">
        <f>'1C TSsalarié4'!R$53</f>
        <v>0</v>
      </c>
      <c r="AL110" s="72">
        <f t="shared" si="36"/>
        <v>0</v>
      </c>
      <c r="AM110" s="825">
        <f t="shared" si="37"/>
        <v>0</v>
      </c>
      <c r="AN110" s="825">
        <f t="shared" si="38"/>
        <v>0</v>
      </c>
      <c r="AO110" s="296">
        <f t="shared" si="33"/>
        <v>0</v>
      </c>
      <c r="AP110" s="575">
        <f t="shared" si="40"/>
        <v>0</v>
      </c>
      <c r="AQ110" s="583">
        <f t="shared" si="39"/>
        <v>0</v>
      </c>
      <c r="AR110" s="579"/>
      <c r="AS110" s="102"/>
      <c r="AT110" s="27"/>
      <c r="AU110" s="592"/>
    </row>
    <row r="111" spans="1:55">
      <c r="A111" s="309"/>
      <c r="B111" s="338"/>
      <c r="C111" s="22" t="str">
        <f>IF('1C TSsalarié4'!S$11&lt;&gt;"",'1C TSsalarié4'!$B$8,"")</f>
        <v/>
      </c>
      <c r="D111" s="666" t="str">
        <f>IF(E111="","",DATEDIF('1C TSsalarié4'!$B$10,E111,"y"))</f>
        <v/>
      </c>
      <c r="E111" s="93" t="str">
        <f>IF(AND('1C TSsalarié4'!S$11&lt;&gt;"",C111='1C TSsalarié4'!$B$8),'1C TSsalarié4'!$S$16,"")</f>
        <v/>
      </c>
      <c r="F111" s="312"/>
      <c r="G111" s="313"/>
      <c r="H111" s="977"/>
      <c r="I111" s="978"/>
      <c r="J111" s="979"/>
      <c r="K111" s="638">
        <f t="shared" si="32"/>
        <v>0</v>
      </c>
      <c r="L111" s="301">
        <f>IF(AND($K$2="Pôle",C111='1C TSsalarié4'!$B$8),'1C TSsalarié4'!S$17+'1C TSsalarié4'!S$18+'1C TSsalarié4'!S$19+'1C TSsalarié4'!S$20+'1C TSsalarié4'!S$24,'1C TSsalarié4'!S$17+'1C TSsalarié4'!S$18+'1C TSsalarié4'!S$19+'1C TSsalarié4'!S$20+'1C TSsalarié4'!S$21+'1C TSsalarié4'!S$22+'1C TSsalarié4'!S$23+'1C TSsalarié4'!S$24)</f>
        <v>0</v>
      </c>
      <c r="M111" s="301">
        <f>IF(AND($K$2="Pôle",C111='1C TSsalarié4'!$B$8),'1C TSsalarié4'!S$21+'1C TSsalarié4'!S$22+'1C TSsalarié4'!S$23,0)</f>
        <v>0</v>
      </c>
      <c r="N111" s="302">
        <f t="shared" si="35"/>
        <v>0</v>
      </c>
      <c r="O111" s="292">
        <f>IF($C111='1C TSsalarié4'!$B$8,'1C TSsalarié4'!S$31)</f>
        <v>0</v>
      </c>
      <c r="P111" s="72">
        <f>IF($C111='1C TSsalarié4'!$B$8,'1C TSsalarié4'!$S$32)</f>
        <v>0</v>
      </c>
      <c r="Q111" s="72">
        <f>IF($C111='1C TSsalarié4'!$B$8,'1C TSsalarié4'!$S$33)</f>
        <v>0</v>
      </c>
      <c r="R111" s="72">
        <f>IF($C111='1C TSsalarié4'!$B$8,'1C TSsalarié4'!$S$34)</f>
        <v>0</v>
      </c>
      <c r="S111" s="72">
        <f>IF($C111='1C TSsalarié4'!$B$8,'1C TSsalarié4'!$S$35)</f>
        <v>0</v>
      </c>
      <c r="T111" s="72">
        <f>IF($C111='1C TSsalarié4'!$B$8,'1C TSsalarié4'!$S$36)</f>
        <v>0</v>
      </c>
      <c r="U111" s="72">
        <f>IF($C111='1C TSsalarié4'!$B$8,'1C TSsalarié4'!$S$37)</f>
        <v>0</v>
      </c>
      <c r="V111" s="72">
        <f>IF($C111='1C TSsalarié4'!$B$8,'1C TSsalarié4'!$S$38)</f>
        <v>0</v>
      </c>
      <c r="W111" s="72">
        <f>IF($C111='1C TSsalarié4'!$B$8,'1C TSsalarié4'!$S$39)</f>
        <v>0</v>
      </c>
      <c r="X111" s="72">
        <f>IF($C111='1C TSsalarié4'!$B$8,'1C TSsalarié4'!$S$40)</f>
        <v>0</v>
      </c>
      <c r="Y111" s="72">
        <f>IF($C111='1C TSsalarié4'!$B$8,'1C TSsalarié4'!$S$41)</f>
        <v>0</v>
      </c>
      <c r="Z111" s="72">
        <f>IF($C111='1C TSsalarié4'!$B$8,'1C TSsalarié4'!$S$42)</f>
        <v>0</v>
      </c>
      <c r="AA111" s="72">
        <f>IF($C111='1C TSsalarié4'!$B$8,'1C TSsalarié4'!$S$43)</f>
        <v>0</v>
      </c>
      <c r="AB111" s="72">
        <f>IF($C111='1C TSsalarié4'!$B$8,'1C TSsalarié4'!$S$44)</f>
        <v>0</v>
      </c>
      <c r="AC111" s="72">
        <f>IF($C111='1C TSsalarié4'!$B$8,'1C TSsalarié4'!$S$45)</f>
        <v>0</v>
      </c>
      <c r="AD111" s="72">
        <f>IF($C111='1C TSsalarié4'!$B$8,'1C TSsalarié4'!$S$46)</f>
        <v>0</v>
      </c>
      <c r="AE111" s="72">
        <f>IF($C111='1C TSsalarié4'!$B$8,'1C TSsalarié4'!$S$47)</f>
        <v>0</v>
      </c>
      <c r="AF111" s="72">
        <f>IF($C111='1C TSsalarié4'!$B$8,'1C TSsalarié4'!$S$48)</f>
        <v>0</v>
      </c>
      <c r="AG111" s="72">
        <f>IF($C111='1C TSsalarié4'!$B$8,'1C TSsalarié4'!$S$49)</f>
        <v>0</v>
      </c>
      <c r="AH111" s="72">
        <f>IF($C111='1C TSsalarié4'!$B$8,'1C TSsalarié4'!$S$50)</f>
        <v>0</v>
      </c>
      <c r="AI111" s="72">
        <f>IF($C111='1C TSsalarié4'!$B$8,'1C TSsalarié4'!$S$51)</f>
        <v>0</v>
      </c>
      <c r="AJ111" s="72">
        <f>IF($C111='1C TSsalarié4'!$B$8,'1C TSsalarié4'!$S$52)</f>
        <v>0</v>
      </c>
      <c r="AK111" s="72">
        <f>'1C TSsalarié4'!S$53</f>
        <v>0</v>
      </c>
      <c r="AL111" s="72">
        <f t="shared" si="36"/>
        <v>0</v>
      </c>
      <c r="AM111" s="825">
        <f t="shared" si="37"/>
        <v>0</v>
      </c>
      <c r="AN111" s="825">
        <f t="shared" si="38"/>
        <v>0</v>
      </c>
      <c r="AO111" s="296">
        <f t="shared" si="33"/>
        <v>0</v>
      </c>
      <c r="AP111" s="575">
        <f t="shared" si="40"/>
        <v>0</v>
      </c>
      <c r="AQ111" s="583">
        <f t="shared" si="39"/>
        <v>0</v>
      </c>
      <c r="AR111" s="579"/>
      <c r="AS111" s="102"/>
      <c r="AT111" s="27"/>
      <c r="AU111" s="592"/>
    </row>
    <row r="112" spans="1:55">
      <c r="A112" s="309"/>
      <c r="B112" s="338"/>
      <c r="C112" s="22" t="str">
        <f>IF('1C TSsalarié4'!T$11&lt;&gt;"",'1C TSsalarié4'!$B$8,"")</f>
        <v/>
      </c>
      <c r="D112" s="666" t="str">
        <f>IF(E112="","",DATEDIF('1C TSsalarié4'!$B$10,E112,"y"))</f>
        <v/>
      </c>
      <c r="E112" s="93" t="str">
        <f>IF(AND('1C TSsalarié4'!T$11&lt;&gt;"",C112='1C TSsalarié4'!$B$8),'1C TSsalarié4'!$T$16,"")</f>
        <v/>
      </c>
      <c r="F112" s="312"/>
      <c r="G112" s="313"/>
      <c r="H112" s="977"/>
      <c r="I112" s="978"/>
      <c r="J112" s="979"/>
      <c r="K112" s="638">
        <f t="shared" si="32"/>
        <v>0</v>
      </c>
      <c r="L112" s="301">
        <f>IF(AND($K$2="Pôle",C112='1C TSsalarié4'!$B$8),'1C TSsalarié4'!T$17+'1C TSsalarié4'!T$18+'1C TSsalarié4'!T$19+'1C TSsalarié4'!T$20+'1C TSsalarié4'!T$24,'1C TSsalarié4'!T$17+'1C TSsalarié4'!T$18+'1C TSsalarié4'!T$19+'1C TSsalarié4'!T$20+'1C TSsalarié4'!T$21+'1C TSsalarié4'!T$22+'1C TSsalarié4'!T$23+'1C TSsalarié4'!T$24)</f>
        <v>0</v>
      </c>
      <c r="M112" s="301">
        <f>IF(AND($K$2="Pôle",C112='1C TSsalarié4'!$B$8),'1C TSsalarié4'!T$21+'1C TSsalarié4'!T$22+'1C TSsalarié4'!T$23,0)</f>
        <v>0</v>
      </c>
      <c r="N112" s="302">
        <f t="shared" si="35"/>
        <v>0</v>
      </c>
      <c r="O112" s="292">
        <f>IF($C112='1C TSsalarié4'!$B$8,'1C TSsalarié4'!T$31)</f>
        <v>0</v>
      </c>
      <c r="P112" s="72">
        <f>IF($C112='1C TSsalarié4'!$B$8,'1C TSsalarié4'!$T$32)</f>
        <v>0</v>
      </c>
      <c r="Q112" s="72">
        <f>IF($C112='1C TSsalarié4'!$B$8,'1C TSsalarié4'!$T$33)</f>
        <v>0</v>
      </c>
      <c r="R112" s="72">
        <f>IF($C112='1C TSsalarié4'!$B$8,'1C TSsalarié4'!$T$34)</f>
        <v>0</v>
      </c>
      <c r="S112" s="72">
        <f>IF($C112='1C TSsalarié4'!$B$8,'1C TSsalarié4'!$T$35)</f>
        <v>0</v>
      </c>
      <c r="T112" s="72">
        <f>IF($C112='1C TSsalarié4'!$B$8,'1C TSsalarié4'!$T$36)</f>
        <v>0</v>
      </c>
      <c r="U112" s="72">
        <f>IF($C112='1C TSsalarié4'!$B$8,'1C TSsalarié4'!$T$37)</f>
        <v>0</v>
      </c>
      <c r="V112" s="72">
        <f>IF($C112='1C TSsalarié4'!$B$8,'1C TSsalarié4'!$T$38)</f>
        <v>0</v>
      </c>
      <c r="W112" s="72">
        <f>IF($C112='1C TSsalarié4'!$B$8,'1C TSsalarié4'!$T$39)</f>
        <v>0</v>
      </c>
      <c r="X112" s="72">
        <f>IF($C112='1C TSsalarié4'!$B$8,'1C TSsalarié4'!$T$40)</f>
        <v>0</v>
      </c>
      <c r="Y112" s="72">
        <f>IF($C112='1C TSsalarié4'!$B$8,'1C TSsalarié4'!$T$41)</f>
        <v>0</v>
      </c>
      <c r="Z112" s="72">
        <f>IF($C112='1C TSsalarié4'!$B$8,'1C TSsalarié4'!$T$42)</f>
        <v>0</v>
      </c>
      <c r="AA112" s="72">
        <f>IF($C112='1C TSsalarié4'!$B$8,'1C TSsalarié4'!$T$43)</f>
        <v>0</v>
      </c>
      <c r="AB112" s="72">
        <f>IF($C112='1C TSsalarié4'!$B$8,'1C TSsalarié4'!$T$44)</f>
        <v>0</v>
      </c>
      <c r="AC112" s="72">
        <f>IF($C112='1C TSsalarié4'!$B$8,'1C TSsalarié4'!$T$45)</f>
        <v>0</v>
      </c>
      <c r="AD112" s="72">
        <f>IF($C112='1C TSsalarié4'!$B$8,'1C TSsalarié4'!$T$46)</f>
        <v>0</v>
      </c>
      <c r="AE112" s="72">
        <f>IF($C112='1C TSsalarié4'!$B$8,'1C TSsalarié4'!$T$47)</f>
        <v>0</v>
      </c>
      <c r="AF112" s="72">
        <f>IF($C112='1C TSsalarié4'!$B$8,'1C TSsalarié4'!$T$48)</f>
        <v>0</v>
      </c>
      <c r="AG112" s="72">
        <f>IF($C112='1C TSsalarié4'!$B$8,'1C TSsalarié4'!$T$49)</f>
        <v>0</v>
      </c>
      <c r="AH112" s="72">
        <f>IF($C112='1C TSsalarié4'!$B$8,'1C TSsalarié4'!$T$50)</f>
        <v>0</v>
      </c>
      <c r="AI112" s="72">
        <f>IF($C112='1C TSsalarié4'!$B$8,'1C TSsalarié4'!$T$51)</f>
        <v>0</v>
      </c>
      <c r="AJ112" s="72">
        <f>IF($C112='1C TSsalarié4'!$B$8,'1C TSsalarié4'!$T$52)</f>
        <v>0</v>
      </c>
      <c r="AK112" s="72">
        <f>'1C TSsalarié4'!T$53</f>
        <v>0</v>
      </c>
      <c r="AL112" s="72">
        <f t="shared" si="36"/>
        <v>0</v>
      </c>
      <c r="AM112" s="825">
        <f t="shared" si="37"/>
        <v>0</v>
      </c>
      <c r="AN112" s="825">
        <f t="shared" si="38"/>
        <v>0</v>
      </c>
      <c r="AO112" s="296">
        <f t="shared" si="33"/>
        <v>0</v>
      </c>
      <c r="AP112" s="575">
        <f t="shared" si="40"/>
        <v>0</v>
      </c>
      <c r="AQ112" s="583">
        <f t="shared" si="39"/>
        <v>0</v>
      </c>
      <c r="AR112" s="579"/>
      <c r="AS112" s="102"/>
      <c r="AT112" s="27"/>
      <c r="AU112" s="592"/>
    </row>
    <row r="113" spans="1:55">
      <c r="A113" s="309"/>
      <c r="B113" s="338"/>
      <c r="C113" s="22" t="str">
        <f>IF('1C TSsalarié4'!U$11&lt;&gt;"",'1C TSsalarié4'!$B$8,"")</f>
        <v/>
      </c>
      <c r="D113" s="666" t="str">
        <f>IF(E113="","",DATEDIF('1C TSsalarié4'!$B$10,E113,"y"))</f>
        <v/>
      </c>
      <c r="E113" s="93" t="str">
        <f>IF(AND('1C TSsalarié4'!U$11&lt;&gt;"",C113='1C TSsalarié4'!$B$8),'1C TSsalarié4'!$U$16,"")</f>
        <v/>
      </c>
      <c r="F113" s="312"/>
      <c r="G113" s="313"/>
      <c r="H113" s="977"/>
      <c r="I113" s="978"/>
      <c r="J113" s="979"/>
      <c r="K113" s="638">
        <f t="shared" si="32"/>
        <v>0</v>
      </c>
      <c r="L113" s="301">
        <f>IF(AND($K$2="Pôle",C113='1C TSsalarié4'!$B$8),'1C TSsalarié4'!U$17+'1C TSsalarié4'!U$18+'1C TSsalarié4'!U$19+'1C TSsalarié4'!U$20+'1C TSsalarié4'!U$24,'1C TSsalarié4'!U$17+'1C TSsalarié4'!U$18+'1C TSsalarié4'!U$19+'1C TSsalarié4'!U$20+'1C TSsalarié4'!U$21+'1C TSsalarié4'!U$22+'1C TSsalarié4'!U$23+'1C TSsalarié4'!U$24)</f>
        <v>0</v>
      </c>
      <c r="M113" s="301">
        <f>IF(AND($K$2="Pôle",C113='1C TSsalarié4'!$B$8),'1C TSsalarié4'!U$21+'1C TSsalarié4'!U$22+'1C TSsalarié4'!U$23,0)</f>
        <v>0</v>
      </c>
      <c r="N113" s="302">
        <f t="shared" si="35"/>
        <v>0</v>
      </c>
      <c r="O113" s="292">
        <f>IF($C113='1C TSsalarié4'!$B$8,'1C TSsalarié4'!U$31)</f>
        <v>0</v>
      </c>
      <c r="P113" s="72">
        <f>IF($C113='1C TSsalarié4'!$B$8,'1C TSsalarié4'!$U$32)</f>
        <v>0</v>
      </c>
      <c r="Q113" s="72">
        <f>IF($C113='1C TSsalarié4'!$B$8,'1C TSsalarié4'!$U$33)</f>
        <v>0</v>
      </c>
      <c r="R113" s="72">
        <f>IF($C113='1C TSsalarié4'!$B$8,'1C TSsalarié4'!$U$34)</f>
        <v>0</v>
      </c>
      <c r="S113" s="72">
        <f>IF($C113='1C TSsalarié4'!$B$8,'1C TSsalarié4'!$U$35)</f>
        <v>0</v>
      </c>
      <c r="T113" s="72">
        <f>IF($C113='1C TSsalarié4'!$B$8,'1C TSsalarié4'!$U$36)</f>
        <v>0</v>
      </c>
      <c r="U113" s="72">
        <f>IF($C113='1C TSsalarié4'!$B$8,'1C TSsalarié4'!$U$37)</f>
        <v>0</v>
      </c>
      <c r="V113" s="72">
        <f>IF($C113='1C TSsalarié4'!$B$8,'1C TSsalarié4'!$U$38)</f>
        <v>0</v>
      </c>
      <c r="W113" s="72">
        <f>IF($C113='1C TSsalarié4'!$B$8,'1C TSsalarié4'!$U$39)</f>
        <v>0</v>
      </c>
      <c r="X113" s="72">
        <f>IF($C113='1C TSsalarié4'!$B$8,'1C TSsalarié4'!$U$40)</f>
        <v>0</v>
      </c>
      <c r="Y113" s="72">
        <f>IF($C113='1C TSsalarié4'!$B$8,'1C TSsalarié4'!$U$41)</f>
        <v>0</v>
      </c>
      <c r="Z113" s="72">
        <f>IF($C113='1C TSsalarié4'!$B$8,'1C TSsalarié4'!$U$42)</f>
        <v>0</v>
      </c>
      <c r="AA113" s="72">
        <f>IF($C113='1C TSsalarié4'!$B$8,'1C TSsalarié4'!$U$43)</f>
        <v>0</v>
      </c>
      <c r="AB113" s="72">
        <f>IF($C113='1C TSsalarié4'!$B$8,'1C TSsalarié4'!$U$44)</f>
        <v>0</v>
      </c>
      <c r="AC113" s="72">
        <f>IF($C113='1C TSsalarié4'!$B$8,'1C TSsalarié4'!$U$45)</f>
        <v>0</v>
      </c>
      <c r="AD113" s="72">
        <f>IF($C113='1C TSsalarié4'!$B$8,'1C TSsalarié4'!$U$46)</f>
        <v>0</v>
      </c>
      <c r="AE113" s="72">
        <f>IF($C113='1C TSsalarié4'!$B$8,'1C TSsalarié4'!$U$47)</f>
        <v>0</v>
      </c>
      <c r="AF113" s="72">
        <f>IF($C113='1C TSsalarié4'!$B$8,'1C TSsalarié4'!$U$48)</f>
        <v>0</v>
      </c>
      <c r="AG113" s="72">
        <f>IF($C113='1C TSsalarié4'!$B$8,'1C TSsalarié4'!$U$49)</f>
        <v>0</v>
      </c>
      <c r="AH113" s="72">
        <f>IF($C113='1C TSsalarié4'!$B$8,'1C TSsalarié4'!$U$50)</f>
        <v>0</v>
      </c>
      <c r="AI113" s="72">
        <f>IF($C113='1C TSsalarié4'!$B$8,'1C TSsalarié4'!$U$51)</f>
        <v>0</v>
      </c>
      <c r="AJ113" s="72">
        <f>IF($C113='1C TSsalarié4'!$B$8,'1C TSsalarié4'!$U$52)</f>
        <v>0</v>
      </c>
      <c r="AK113" s="72">
        <f>'1C TSsalarié4'!U$53</f>
        <v>0</v>
      </c>
      <c r="AL113" s="72">
        <f t="shared" si="36"/>
        <v>0</v>
      </c>
      <c r="AM113" s="825">
        <f t="shared" si="37"/>
        <v>0</v>
      </c>
      <c r="AN113" s="825">
        <f t="shared" si="38"/>
        <v>0</v>
      </c>
      <c r="AO113" s="296">
        <f t="shared" si="33"/>
        <v>0</v>
      </c>
      <c r="AP113" s="575">
        <f t="shared" si="40"/>
        <v>0</v>
      </c>
      <c r="AQ113" s="583">
        <f t="shared" si="39"/>
        <v>0</v>
      </c>
      <c r="AR113" s="579"/>
      <c r="AS113" s="102"/>
      <c r="AT113" s="27"/>
      <c r="AU113" s="592"/>
    </row>
    <row r="114" spans="1:55">
      <c r="A114" s="309"/>
      <c r="B114" s="338"/>
      <c r="C114" s="22" t="str">
        <f>IF('1C TSsalarié4'!V$11&lt;&gt;"",'1C TSsalarié4'!$B$8,"")</f>
        <v/>
      </c>
      <c r="D114" s="666" t="str">
        <f>IF(E114="","",DATEDIF('1C TSsalarié4'!$B$10,E114,"y"))</f>
        <v/>
      </c>
      <c r="E114" s="93" t="str">
        <f>IF(AND('1C TSsalarié4'!V$11&lt;&gt;"",C114='1C TSsalarié4'!$B$8),'1C TSsalarié4'!$V$16,"")</f>
        <v/>
      </c>
      <c r="F114" s="312"/>
      <c r="G114" s="313"/>
      <c r="H114" s="977"/>
      <c r="I114" s="978"/>
      <c r="J114" s="979"/>
      <c r="K114" s="638">
        <f t="shared" si="32"/>
        <v>0</v>
      </c>
      <c r="L114" s="301">
        <f>IF(AND($K$2="Pôle",C114='1C TSsalarié4'!$B$8),'1C TSsalarié4'!V$17+'1C TSsalarié4'!V$18+'1C TSsalarié4'!V$19+'1C TSsalarié4'!V$20+'1C TSsalarié4'!V$24,'1C TSsalarié4'!V$17+'1C TSsalarié4'!V$18+'1C TSsalarié4'!V$19+'1C TSsalarié4'!V$20+'1C TSsalarié4'!V$21+'1C TSsalarié4'!V$22+'1C TSsalarié4'!V$23+'1C TSsalarié4'!V$24)</f>
        <v>0</v>
      </c>
      <c r="M114" s="301">
        <f>IF(AND($K$2="Pôle",C114='1C TSsalarié4'!$B$8),'1C TSsalarié4'!V$21+'1C TSsalarié4'!V$22+'1C TSsalarié4'!V$23,0)</f>
        <v>0</v>
      </c>
      <c r="N114" s="302">
        <f t="shared" si="35"/>
        <v>0</v>
      </c>
      <c r="O114" s="292">
        <f>IF($C114='1C TSsalarié4'!$B$8,'1C TSsalarié4'!V$31)</f>
        <v>0</v>
      </c>
      <c r="P114" s="72">
        <f>IF($C114='1C TSsalarié4'!$B$8,'1C TSsalarié4'!$V$32)</f>
        <v>0</v>
      </c>
      <c r="Q114" s="72">
        <f>IF($C114='1C TSsalarié4'!$B$8,'1C TSsalarié4'!$V$33)</f>
        <v>0</v>
      </c>
      <c r="R114" s="72">
        <f>IF($C114='1C TSsalarié4'!$B$8,'1C TSsalarié4'!$V$34)</f>
        <v>0</v>
      </c>
      <c r="S114" s="72">
        <f>IF($C114='1C TSsalarié4'!$B$8,'1C TSsalarié4'!$V$35)</f>
        <v>0</v>
      </c>
      <c r="T114" s="72">
        <f>IF($C114='1C TSsalarié4'!$B$8,'1C TSsalarié4'!$V$36)</f>
        <v>0</v>
      </c>
      <c r="U114" s="72">
        <f>IF($C114='1C TSsalarié4'!$B$8,'1C TSsalarié4'!$V$37)</f>
        <v>0</v>
      </c>
      <c r="V114" s="72">
        <f>IF($C114='1C TSsalarié4'!$B$8,'1C TSsalarié4'!$V$38)</f>
        <v>0</v>
      </c>
      <c r="W114" s="72">
        <f>IF($C114='1C TSsalarié4'!$B$8,'1C TSsalarié4'!$V$39)</f>
        <v>0</v>
      </c>
      <c r="X114" s="72">
        <f>IF($C114='1C TSsalarié4'!$B$8,'1C TSsalarié4'!$V$40)</f>
        <v>0</v>
      </c>
      <c r="Y114" s="72">
        <f>IF($C114='1C TSsalarié4'!$B$8,'1C TSsalarié4'!$V$41)</f>
        <v>0</v>
      </c>
      <c r="Z114" s="72">
        <f>IF($C114='1C TSsalarié4'!$B$8,'1C TSsalarié4'!$V$42)</f>
        <v>0</v>
      </c>
      <c r="AA114" s="72">
        <f>IF($C114='1C TSsalarié4'!$B$8,'1C TSsalarié4'!$V$43)</f>
        <v>0</v>
      </c>
      <c r="AB114" s="72">
        <f>IF($C114='1C TSsalarié4'!$B$8,'1C TSsalarié4'!$V$44)</f>
        <v>0</v>
      </c>
      <c r="AC114" s="72">
        <f>IF($C114='1C TSsalarié4'!$B$8,'1C TSsalarié4'!$V$45)</f>
        <v>0</v>
      </c>
      <c r="AD114" s="72">
        <f>IF($C114='1C TSsalarié4'!$B$8,'1C TSsalarié4'!$V$46)</f>
        <v>0</v>
      </c>
      <c r="AE114" s="72">
        <f>IF($C114='1C TSsalarié4'!$B$8,'1C TSsalarié4'!$V$47)</f>
        <v>0</v>
      </c>
      <c r="AF114" s="72">
        <f>IF($C114='1C TSsalarié4'!$B$8,'1C TSsalarié4'!$V$48)</f>
        <v>0</v>
      </c>
      <c r="AG114" s="72">
        <f>IF($C114='1C TSsalarié4'!$B$8,'1C TSsalarié4'!$V$49)</f>
        <v>0</v>
      </c>
      <c r="AH114" s="72">
        <f>IF($C114='1C TSsalarié4'!$B$8,'1C TSsalarié4'!$V$50)</f>
        <v>0</v>
      </c>
      <c r="AI114" s="72">
        <f>IF($C114='1C TSsalarié4'!$B$8,'1C TSsalarié4'!$V$51)</f>
        <v>0</v>
      </c>
      <c r="AJ114" s="72">
        <f>IF($C114='1C TSsalarié4'!$B$8,'1C TSsalarié4'!$V$52)</f>
        <v>0</v>
      </c>
      <c r="AK114" s="72">
        <f>'1C TSsalarié4'!V$53</f>
        <v>0</v>
      </c>
      <c r="AL114" s="72">
        <f t="shared" si="36"/>
        <v>0</v>
      </c>
      <c r="AM114" s="825">
        <f t="shared" si="37"/>
        <v>0</v>
      </c>
      <c r="AN114" s="825">
        <f t="shared" si="38"/>
        <v>0</v>
      </c>
      <c r="AO114" s="296">
        <f t="shared" si="33"/>
        <v>0</v>
      </c>
      <c r="AP114" s="575">
        <f t="shared" si="40"/>
        <v>0</v>
      </c>
      <c r="AQ114" s="583">
        <f t="shared" si="39"/>
        <v>0</v>
      </c>
      <c r="AR114" s="579"/>
      <c r="AS114" s="102"/>
      <c r="AT114" s="27"/>
      <c r="AU114" s="592"/>
    </row>
    <row r="115" spans="1:55">
      <c r="A115" s="309"/>
      <c r="B115" s="338"/>
      <c r="C115" s="22" t="str">
        <f>IF('1C TSsalarié4'!W$11&lt;&gt;"",'1C TSsalarié4'!$B$8,"")</f>
        <v/>
      </c>
      <c r="D115" s="666" t="str">
        <f>IF(E115="","",DATEDIF('1C TSsalarié4'!$B$10,E115,"y"))</f>
        <v/>
      </c>
      <c r="E115" s="93" t="str">
        <f>IF(AND('1C TSsalarié4'!W$11&lt;&gt;"",C115='1C TSsalarié4'!$B$8),'1C TSsalarié4'!$W$16,"")</f>
        <v/>
      </c>
      <c r="F115" s="312"/>
      <c r="G115" s="313"/>
      <c r="H115" s="977"/>
      <c r="I115" s="978"/>
      <c r="J115" s="979"/>
      <c r="K115" s="638">
        <f t="shared" si="32"/>
        <v>0</v>
      </c>
      <c r="L115" s="301">
        <f>IF(AND($K$2="Pôle",C115='1C TSsalarié4'!$B$8),'1C TSsalarié4'!W$17+'1C TSsalarié4'!W$18+'1C TSsalarié4'!W$19+'1C TSsalarié4'!W$20+'1C TSsalarié4'!W$24,'1C TSsalarié4'!W$17+'1C TSsalarié4'!W$18+'1C TSsalarié4'!W$19+'1C TSsalarié4'!W$20+'1C TSsalarié4'!W$21+'1C TSsalarié4'!W$22+'1C TSsalarié4'!W$23+'1C TSsalarié4'!W$24)</f>
        <v>0</v>
      </c>
      <c r="M115" s="301">
        <f>IF(AND($K$2="Pôle",C115='1C TSsalarié4'!$B$8),'1C TSsalarié4'!W$21+'1C TSsalarié4'!W$22+'1C TSsalarié4'!W$23,0)</f>
        <v>0</v>
      </c>
      <c r="N115" s="302">
        <f t="shared" si="35"/>
        <v>0</v>
      </c>
      <c r="O115" s="292">
        <f>IF($C115='1C TSsalarié4'!$B$8,'1C TSsalarié4'!W$31)</f>
        <v>0</v>
      </c>
      <c r="P115" s="72">
        <f>IF($C115='1C TSsalarié4'!$B$8,'1C TSsalarié4'!$W$32)</f>
        <v>0</v>
      </c>
      <c r="Q115" s="72">
        <f>IF($C115='1C TSsalarié4'!$B$8,'1C TSsalarié4'!$W$33)</f>
        <v>0</v>
      </c>
      <c r="R115" s="72">
        <f>IF($C115='1C TSsalarié4'!$B$8,'1C TSsalarié4'!$W$34)</f>
        <v>0</v>
      </c>
      <c r="S115" s="72">
        <f>IF($C115='1C TSsalarié4'!$B$8,'1C TSsalarié4'!$W$35)</f>
        <v>0</v>
      </c>
      <c r="T115" s="72">
        <f>IF($C115='1C TSsalarié4'!$B$8,'1C TSsalarié4'!$W$36)</f>
        <v>0</v>
      </c>
      <c r="U115" s="72">
        <f>IF($C115='1C TSsalarié4'!$B$8,'1C TSsalarié4'!$W$37)</f>
        <v>0</v>
      </c>
      <c r="V115" s="72">
        <f>IF($C115='1C TSsalarié4'!$B$8,'1C TSsalarié4'!$W$38)</f>
        <v>0</v>
      </c>
      <c r="W115" s="72">
        <f>IF($C115='1C TSsalarié4'!$B$8,'1C TSsalarié4'!$W$39)</f>
        <v>0</v>
      </c>
      <c r="X115" s="72">
        <f>IF($C115='1C TSsalarié4'!$B$8,'1C TSsalarié4'!$W$40)</f>
        <v>0</v>
      </c>
      <c r="Y115" s="72">
        <f>IF($C115='1C TSsalarié4'!$B$8,'1C TSsalarié4'!$W$41)</f>
        <v>0</v>
      </c>
      <c r="Z115" s="72">
        <f>IF($C115='1C TSsalarié4'!$B$8,'1C TSsalarié4'!$W$42)</f>
        <v>0</v>
      </c>
      <c r="AA115" s="72">
        <f>IF($C115='1C TSsalarié4'!$B$8,'1C TSsalarié4'!$W$43)</f>
        <v>0</v>
      </c>
      <c r="AB115" s="72">
        <f>IF($C115='1C TSsalarié4'!$B$8,'1C TSsalarié4'!$W$44)</f>
        <v>0</v>
      </c>
      <c r="AC115" s="72">
        <f>IF($C115='1C TSsalarié4'!$B$8,'1C TSsalarié4'!$W$45)</f>
        <v>0</v>
      </c>
      <c r="AD115" s="72">
        <f>IF($C115='1C TSsalarié4'!$B$8,'1C TSsalarié4'!$W$46)</f>
        <v>0</v>
      </c>
      <c r="AE115" s="72">
        <f>IF($C115='1C TSsalarié4'!$B$8,'1C TSsalarié4'!$W$47)</f>
        <v>0</v>
      </c>
      <c r="AF115" s="72">
        <f>IF($C115='1C TSsalarié4'!$B$8,'1C TSsalarié4'!$W$48)</f>
        <v>0</v>
      </c>
      <c r="AG115" s="72">
        <f>IF($C115='1C TSsalarié4'!$B$8,'1C TSsalarié4'!$W$49)</f>
        <v>0</v>
      </c>
      <c r="AH115" s="72">
        <f>IF($C115='1C TSsalarié4'!$B$8,'1C TSsalarié4'!$W$50)</f>
        <v>0</v>
      </c>
      <c r="AI115" s="72">
        <f>IF($C115='1C TSsalarié4'!$B$8,'1C TSsalarié4'!$W$51)</f>
        <v>0</v>
      </c>
      <c r="AJ115" s="72">
        <f>IF($C115='1C TSsalarié4'!$B$8,'1C TSsalarié4'!$W$52)</f>
        <v>0</v>
      </c>
      <c r="AK115" s="72">
        <f>'1C TSsalarié4'!W$53</f>
        <v>0</v>
      </c>
      <c r="AL115" s="72">
        <f t="shared" si="36"/>
        <v>0</v>
      </c>
      <c r="AM115" s="825">
        <f t="shared" si="37"/>
        <v>0</v>
      </c>
      <c r="AN115" s="825">
        <f t="shared" si="38"/>
        <v>0</v>
      </c>
      <c r="AO115" s="296">
        <f t="shared" si="33"/>
        <v>0</v>
      </c>
      <c r="AP115" s="575">
        <f t="shared" si="40"/>
        <v>0</v>
      </c>
      <c r="AQ115" s="583">
        <f t="shared" si="39"/>
        <v>0</v>
      </c>
      <c r="AR115" s="579"/>
      <c r="AS115" s="102"/>
      <c r="AT115" s="27"/>
      <c r="AU115" s="592"/>
    </row>
    <row r="116" spans="1:55">
      <c r="A116" s="309"/>
      <c r="B116" s="338"/>
      <c r="C116" s="22" t="str">
        <f>IF('1C TSsalarié4'!X$11&lt;&gt;"",'1C TSsalarié4'!$B$8,"")</f>
        <v/>
      </c>
      <c r="D116" s="666" t="str">
        <f>IF(E116="","",DATEDIF('1C TSsalarié4'!$B$10,E116,"y"))</f>
        <v/>
      </c>
      <c r="E116" s="93" t="str">
        <f>IF(AND('1C TSsalarié4'!X$11&lt;&gt;"",C116='1C TSsalarié4'!$B$8),'1C TSsalarié4'!$X$16,"")</f>
        <v/>
      </c>
      <c r="F116" s="312"/>
      <c r="G116" s="313"/>
      <c r="H116" s="977"/>
      <c r="I116" s="978"/>
      <c r="J116" s="979"/>
      <c r="K116" s="638">
        <f t="shared" si="32"/>
        <v>0</v>
      </c>
      <c r="L116" s="301">
        <f>IF(AND($K$2="Pôle",C116='1C TSsalarié4'!$B$8),'1C TSsalarié4'!X$17+'1C TSsalarié4'!X$18+'1C TSsalarié4'!X$19+'1C TSsalarié4'!X$20+'1C TSsalarié4'!X$24,'1C TSsalarié4'!X$17+'1C TSsalarié4'!X$18+'1C TSsalarié4'!X$19+'1C TSsalarié4'!X$20+'1C TSsalarié4'!X$21+'1C TSsalarié4'!X$22+'1C TSsalarié4'!X$23+'1C TSsalarié4'!X$24)</f>
        <v>0</v>
      </c>
      <c r="M116" s="301">
        <f>IF(AND($K$2="Pôle",C116='1C TSsalarié4'!$B$8),'1C TSsalarié4'!X$21+'1C TSsalarié4'!X$22+'1C TSsalarié4'!X$23,0)</f>
        <v>0</v>
      </c>
      <c r="N116" s="302">
        <f t="shared" si="35"/>
        <v>0</v>
      </c>
      <c r="O116" s="292">
        <f>IF($C116='1C TSsalarié4'!$B$8,'1C TSsalarié4'!X$31)</f>
        <v>0</v>
      </c>
      <c r="P116" s="72">
        <f>IF($C116='1C TSsalarié4'!$B$8,'1C TSsalarié4'!$X$32)</f>
        <v>0</v>
      </c>
      <c r="Q116" s="72">
        <f>IF($C116='1C TSsalarié4'!$B$8,'1C TSsalarié4'!$X$33)</f>
        <v>0</v>
      </c>
      <c r="R116" s="72">
        <f>IF($C116='1C TSsalarié4'!$B$8,'1C TSsalarié4'!$X$34)</f>
        <v>0</v>
      </c>
      <c r="S116" s="72">
        <f>IF($C116='1C TSsalarié4'!$B$8,'1C TSsalarié4'!$X$35)</f>
        <v>0</v>
      </c>
      <c r="T116" s="72">
        <f>IF($C116='1C TSsalarié4'!$B$8,'1C TSsalarié4'!$X$36)</f>
        <v>0</v>
      </c>
      <c r="U116" s="72">
        <f>IF($C116='1C TSsalarié4'!$B$8,'1C TSsalarié4'!$X$37)</f>
        <v>0</v>
      </c>
      <c r="V116" s="72">
        <f>IF($C116='1C TSsalarié4'!$B$8,'1C TSsalarié4'!$X$38)</f>
        <v>0</v>
      </c>
      <c r="W116" s="72">
        <f>IF($C116='1C TSsalarié4'!$B$8,'1C TSsalarié4'!$X$39)</f>
        <v>0</v>
      </c>
      <c r="X116" s="72">
        <f>IF($C116='1C TSsalarié4'!$B$8,'1C TSsalarié4'!$X$40)</f>
        <v>0</v>
      </c>
      <c r="Y116" s="72">
        <f>IF($C116='1C TSsalarié4'!$B$8,'1C TSsalarié4'!$X$41)</f>
        <v>0</v>
      </c>
      <c r="Z116" s="72">
        <f>IF($C116='1C TSsalarié4'!$B$8,'1C TSsalarié4'!$X$42)</f>
        <v>0</v>
      </c>
      <c r="AA116" s="72">
        <f>IF($C116='1C TSsalarié4'!$B$8,'1C TSsalarié4'!$X$43)</f>
        <v>0</v>
      </c>
      <c r="AB116" s="72">
        <f>IF($C116='1C TSsalarié4'!$B$8,'1C TSsalarié4'!$X$44)</f>
        <v>0</v>
      </c>
      <c r="AC116" s="72">
        <f>IF($C116='1C TSsalarié4'!$B$8,'1C TSsalarié4'!$X$45)</f>
        <v>0</v>
      </c>
      <c r="AD116" s="72">
        <f>IF($C116='1C TSsalarié4'!$B$8,'1C TSsalarié4'!$X$46)</f>
        <v>0</v>
      </c>
      <c r="AE116" s="72">
        <f>IF($C116='1C TSsalarié4'!$B$8,'1C TSsalarié4'!$X$47)</f>
        <v>0</v>
      </c>
      <c r="AF116" s="72">
        <f>IF($C116='1C TSsalarié4'!$B$8,'1C TSsalarié4'!$X$48)</f>
        <v>0</v>
      </c>
      <c r="AG116" s="72">
        <f>IF($C116='1C TSsalarié4'!$B$8,'1C TSsalarié4'!$X$49)</f>
        <v>0</v>
      </c>
      <c r="AH116" s="72">
        <f>IF($C116='1C TSsalarié4'!$B$8,'1C TSsalarié4'!$X$50)</f>
        <v>0</v>
      </c>
      <c r="AI116" s="72">
        <f>IF($C116='1C TSsalarié4'!$B$8,'1C TSsalarié4'!$X$51)</f>
        <v>0</v>
      </c>
      <c r="AJ116" s="72">
        <f>IF($C116='1C TSsalarié4'!$B$8,'1C TSsalarié4'!$X$52)</f>
        <v>0</v>
      </c>
      <c r="AK116" s="72">
        <f>'1C TSsalarié4'!X$53</f>
        <v>0</v>
      </c>
      <c r="AL116" s="72">
        <f t="shared" si="36"/>
        <v>0</v>
      </c>
      <c r="AM116" s="825">
        <f t="shared" si="37"/>
        <v>0</v>
      </c>
      <c r="AN116" s="825">
        <f t="shared" si="38"/>
        <v>0</v>
      </c>
      <c r="AO116" s="296">
        <f t="shared" si="33"/>
        <v>0</v>
      </c>
      <c r="AP116" s="575">
        <f t="shared" si="40"/>
        <v>0</v>
      </c>
      <c r="AQ116" s="583">
        <f t="shared" si="39"/>
        <v>0</v>
      </c>
      <c r="AR116" s="579"/>
      <c r="AS116" s="102"/>
      <c r="AT116" s="27"/>
      <c r="AU116" s="592"/>
    </row>
    <row r="117" spans="1:55">
      <c r="A117" s="309"/>
      <c r="B117" s="338"/>
      <c r="C117" s="22" t="str">
        <f>IF('1C TSsalarié4'!Y$11&lt;&gt;"",'1C TSsalarié4'!$B$8,"")</f>
        <v/>
      </c>
      <c r="D117" s="666" t="str">
        <f>IF(E117="","",DATEDIF('1C TSsalarié4'!$B$10,E117,"y"))</f>
        <v/>
      </c>
      <c r="E117" s="93" t="str">
        <f>IF(AND('1C TSsalarié4'!Y$11&lt;&gt;"",C117='1C TSsalarié4'!$B$8),'1C TSsalarié4'!$Y$16,"")</f>
        <v/>
      </c>
      <c r="F117" s="312"/>
      <c r="G117" s="313"/>
      <c r="H117" s="977"/>
      <c r="I117" s="978"/>
      <c r="J117" s="979"/>
      <c r="K117" s="638">
        <f t="shared" si="32"/>
        <v>0</v>
      </c>
      <c r="L117" s="301">
        <f>IF(AND($K$2="Pôle",C117='1C TSsalarié4'!$B$8),'1C TSsalarié4'!Y$17+'1C TSsalarié4'!Y$18+'1C TSsalarié4'!Y$19+'1C TSsalarié4'!Y$20+'1C TSsalarié4'!Y$24,'1C TSsalarié4'!Y$17+'1C TSsalarié4'!Y$18+'1C TSsalarié4'!Y$19+'1C TSsalarié4'!Y$20+'1C TSsalarié4'!Y$21+'1C TSsalarié4'!Y$22+'1C TSsalarié4'!Y$23+'1C TSsalarié4'!Y$24)</f>
        <v>0</v>
      </c>
      <c r="M117" s="301">
        <f>IF(AND($K$2="Pôle",C117='1C TSsalarié4'!$B$8),'1C TSsalarié4'!Y$21+'1C TSsalarié4'!Y$22+'1C TSsalarié4'!Y$23,0)</f>
        <v>0</v>
      </c>
      <c r="N117" s="302">
        <f t="shared" si="35"/>
        <v>0</v>
      </c>
      <c r="O117" s="292">
        <f>IF($C117='1C TSsalarié4'!$B$8,'1C TSsalarié4'!Y$31)</f>
        <v>0</v>
      </c>
      <c r="P117" s="72">
        <f>IF($C117='1C TSsalarié4'!$B$8,'1C TSsalarié4'!$Y$32)</f>
        <v>0</v>
      </c>
      <c r="Q117" s="72">
        <f>IF($C117='1C TSsalarié4'!$B$8,'1C TSsalarié4'!$Y$33)</f>
        <v>0</v>
      </c>
      <c r="R117" s="72">
        <f>IF($C117='1C TSsalarié4'!$B$8,'1C TSsalarié4'!$Y$34)</f>
        <v>0</v>
      </c>
      <c r="S117" s="72">
        <f>IF($C117='1C TSsalarié4'!$B$8,'1C TSsalarié4'!$Y$35)</f>
        <v>0</v>
      </c>
      <c r="T117" s="72">
        <f>IF($C117='1C TSsalarié4'!$B$8,'1C TSsalarié4'!$Y$36)</f>
        <v>0</v>
      </c>
      <c r="U117" s="72">
        <f>IF($C117='1C TSsalarié4'!$B$8,'1C TSsalarié4'!$Y$37)</f>
        <v>0</v>
      </c>
      <c r="V117" s="72">
        <f>IF($C117='1C TSsalarié4'!$B$8,'1C TSsalarié4'!$Y$38)</f>
        <v>0</v>
      </c>
      <c r="W117" s="72">
        <f>IF($C117='1C TSsalarié4'!$B$8,'1C TSsalarié4'!$Y$39)</f>
        <v>0</v>
      </c>
      <c r="X117" s="72">
        <f>IF($C117='1C TSsalarié4'!$B$8,'1C TSsalarié4'!$Y$40)</f>
        <v>0</v>
      </c>
      <c r="Y117" s="72">
        <f>IF($C117='1C TSsalarié4'!$B$8,'1C TSsalarié4'!$Y$41)</f>
        <v>0</v>
      </c>
      <c r="Z117" s="72">
        <f>IF($C117='1C TSsalarié4'!$B$8,'1C TSsalarié4'!$Y$42)</f>
        <v>0</v>
      </c>
      <c r="AA117" s="72">
        <f>IF($C117='1C TSsalarié4'!$B$8,'1C TSsalarié4'!$Y$43)</f>
        <v>0</v>
      </c>
      <c r="AB117" s="72">
        <f>IF($C117='1C TSsalarié4'!$B$8,'1C TSsalarié4'!$Y$44)</f>
        <v>0</v>
      </c>
      <c r="AC117" s="72">
        <f>IF($C117='1C TSsalarié4'!$B$8,'1C TSsalarié4'!$Y$45)</f>
        <v>0</v>
      </c>
      <c r="AD117" s="72">
        <f>IF($C117='1C TSsalarié4'!$B$8,'1C TSsalarié4'!$Y$46)</f>
        <v>0</v>
      </c>
      <c r="AE117" s="72">
        <f>IF($C117='1C TSsalarié4'!$B$8,'1C TSsalarié4'!$Y$47)</f>
        <v>0</v>
      </c>
      <c r="AF117" s="72">
        <f>IF($C117='1C TSsalarié4'!$B$8,'1C TSsalarié4'!$Y$48)</f>
        <v>0</v>
      </c>
      <c r="AG117" s="72">
        <f>IF($C117='1C TSsalarié4'!$B$8,'1C TSsalarié4'!$Y$49)</f>
        <v>0</v>
      </c>
      <c r="AH117" s="72">
        <f>IF($C117='1C TSsalarié4'!$B$8,'1C TSsalarié4'!$Y$50)</f>
        <v>0</v>
      </c>
      <c r="AI117" s="72">
        <f>IF($C117='1C TSsalarié4'!$B$8,'1C TSsalarié4'!$Y$51)</f>
        <v>0</v>
      </c>
      <c r="AJ117" s="72">
        <f>IF($C117='1C TSsalarié4'!$B$8,'1C TSsalarié4'!$Y$52)</f>
        <v>0</v>
      </c>
      <c r="AK117" s="72">
        <f>'1C TSsalarié4'!Y$53</f>
        <v>0</v>
      </c>
      <c r="AL117" s="72">
        <f t="shared" si="36"/>
        <v>0</v>
      </c>
      <c r="AM117" s="825">
        <f t="shared" si="37"/>
        <v>0</v>
      </c>
      <c r="AN117" s="825">
        <f t="shared" si="38"/>
        <v>0</v>
      </c>
      <c r="AO117" s="296">
        <f t="shared" si="33"/>
        <v>0</v>
      </c>
      <c r="AP117" s="575">
        <f t="shared" si="40"/>
        <v>0</v>
      </c>
      <c r="AQ117" s="583">
        <f t="shared" si="39"/>
        <v>0</v>
      </c>
      <c r="AR117" s="579"/>
      <c r="AS117" s="102"/>
      <c r="AT117" s="27"/>
      <c r="AU117" s="592"/>
    </row>
    <row r="118" spans="1:55" s="767" customFormat="1" ht="13.5" thickBot="1">
      <c r="A118" s="308"/>
      <c r="B118" s="339"/>
      <c r="C118" s="210" t="str">
        <f>IF('1C TSsalarié4'!Z$11&lt;&gt;"",'1C TSsalarié4'!$B$8,"")</f>
        <v/>
      </c>
      <c r="D118" s="670" t="str">
        <f>IF(E118="","",DATEDIF('1C TSsalarié4'!$B$10,E118,"y"))</f>
        <v/>
      </c>
      <c r="E118" s="211" t="str">
        <f>IF(AND('1C TSsalarié4'!Z$11&lt;&gt;"",C118='1C TSsalarié4'!$B$8),'1C TSsalarié4'!$Z$16,"")</f>
        <v/>
      </c>
      <c r="F118" s="314"/>
      <c r="G118" s="315"/>
      <c r="H118" s="980"/>
      <c r="I118" s="981"/>
      <c r="J118" s="982"/>
      <c r="K118" s="638">
        <f t="shared" ref="K118:K119" si="41">IF(F118&lt;&gt;0,$K$23,0)</f>
        <v>0</v>
      </c>
      <c r="L118" s="303">
        <f>IF(AND($K$2="Pôle",C118='1C TSsalarié4'!$B$8),'1C TSsalarié4'!Z$17+'1C TSsalarié4'!Z$18+'1C TSsalarié4'!Z$19+'1C TSsalarié4'!Z$20+'1C TSsalarié4'!Z$24,'1C TSsalarié4'!Z$17+'1C TSsalarié4'!Z$18+'1C TSsalarié4'!Z$19+'1C TSsalarié4'!Z$20+'1C TSsalarié4'!Z$21+'1C TSsalarié4'!Z$22+'1C TSsalarié4'!Z$23+'1C TSsalarié4'!Z$24)</f>
        <v>0</v>
      </c>
      <c r="M118" s="303">
        <f>IF(AND($K$2="Pôle",C118='1C TSsalarié4'!$B$8),'1C TSsalarié4'!Z$21+'1C TSsalarié4'!Z$22+'1C TSsalarié4'!Z$23,0)</f>
        <v>0</v>
      </c>
      <c r="N118" s="304">
        <f t="shared" si="35"/>
        <v>0</v>
      </c>
      <c r="O118" s="293">
        <f>IF($C118='1C TSsalarié4'!$B$8,'1C TSsalarié4'!Z$31)</f>
        <v>0</v>
      </c>
      <c r="P118" s="212">
        <f>IF($C118='1C TSsalarié4'!$B$8,'1C TSsalarié4'!$Z$32)</f>
        <v>0</v>
      </c>
      <c r="Q118" s="212">
        <f>IF($C118='1C TSsalarié4'!$B$8,'1C TSsalarié4'!$Z$33)</f>
        <v>0</v>
      </c>
      <c r="R118" s="212">
        <f>IF($C118='1C TSsalarié4'!$B$8,'1C TSsalarié4'!$Z$34)</f>
        <v>0</v>
      </c>
      <c r="S118" s="212">
        <f>IF($C118='1C TSsalarié4'!$B$8,'1C TSsalarié4'!$Z$35)</f>
        <v>0</v>
      </c>
      <c r="T118" s="212">
        <f>IF($C118='1C TSsalarié4'!$B$8,'1C TSsalarié4'!$Z$36)</f>
        <v>0</v>
      </c>
      <c r="U118" s="212">
        <f>IF($C118='1C TSsalarié4'!$B$8,'1C TSsalarié4'!$Z$37)</f>
        <v>0</v>
      </c>
      <c r="V118" s="212">
        <f>IF($C118='1C TSsalarié4'!$B$8,'1C TSsalarié4'!$Z$38)</f>
        <v>0</v>
      </c>
      <c r="W118" s="212">
        <f>IF($C118='1C TSsalarié4'!$B$8,'1C TSsalarié4'!$Z$39)</f>
        <v>0</v>
      </c>
      <c r="X118" s="212">
        <f>IF($C118='1C TSsalarié4'!$B$8,'1C TSsalarié4'!$Z$40)</f>
        <v>0</v>
      </c>
      <c r="Y118" s="212">
        <f>IF($C118='1C TSsalarié4'!$B$8,'1C TSsalarié4'!$Z$41)</f>
        <v>0</v>
      </c>
      <c r="Z118" s="212">
        <f>IF($C118='1C TSsalarié4'!$B$8,'1C TSsalarié4'!$Z$42)</f>
        <v>0</v>
      </c>
      <c r="AA118" s="212">
        <f>IF($C118='1C TSsalarié4'!$B$8,'1C TSsalarié4'!$Z$43)</f>
        <v>0</v>
      </c>
      <c r="AB118" s="212">
        <f>IF($C118='1C TSsalarié4'!$B$8,'1C TSsalarié4'!$Z$44)</f>
        <v>0</v>
      </c>
      <c r="AC118" s="212">
        <f>IF($C118='1C TSsalarié4'!$B$8,'1C TSsalarié4'!$Z$45)</f>
        <v>0</v>
      </c>
      <c r="AD118" s="212">
        <f>IF($C118='1C TSsalarié4'!$B$8,'1C TSsalarié4'!$Z$46)</f>
        <v>0</v>
      </c>
      <c r="AE118" s="212">
        <f>IF($C118='1C TSsalarié4'!$B$8,'1C TSsalarié4'!$Z$47)</f>
        <v>0</v>
      </c>
      <c r="AF118" s="212">
        <f>IF($C118='1C TSsalarié4'!$B$8,'1C TSsalarié4'!$Z$48)</f>
        <v>0</v>
      </c>
      <c r="AG118" s="212">
        <f>IF($C118='1C TSsalarié4'!$B$8,'1C TSsalarié4'!$Z$49)</f>
        <v>0</v>
      </c>
      <c r="AH118" s="212">
        <f>IF($C118='1C TSsalarié4'!$B$8,'1C TSsalarié4'!$Z$50)</f>
        <v>0</v>
      </c>
      <c r="AI118" s="212">
        <f>IF($C118='1C TSsalarié4'!$B$8,'1C TSsalarié4'!$Z$51)</f>
        <v>0</v>
      </c>
      <c r="AJ118" s="212">
        <f>IF($C118='1C TSsalarié4'!$B$8,'1C TSsalarié4'!$Z$52)</f>
        <v>0</v>
      </c>
      <c r="AK118" s="212">
        <f>'1C TSsalarié4'!Z$53</f>
        <v>0</v>
      </c>
      <c r="AL118" s="212">
        <f t="shared" si="36"/>
        <v>0</v>
      </c>
      <c r="AM118" s="565">
        <f t="shared" si="37"/>
        <v>0</v>
      </c>
      <c r="AN118" s="565">
        <f t="shared" si="38"/>
        <v>0</v>
      </c>
      <c r="AO118" s="297">
        <f t="shared" si="33"/>
        <v>0</v>
      </c>
      <c r="AP118" s="644">
        <f t="shared" si="40"/>
        <v>0</v>
      </c>
      <c r="AQ118" s="625">
        <f t="shared" si="39"/>
        <v>0</v>
      </c>
      <c r="AR118" s="547"/>
      <c r="AS118" s="213"/>
      <c r="AT118" s="214"/>
      <c r="AU118" s="626"/>
      <c r="AV118" s="824"/>
      <c r="AW118" s="824"/>
      <c r="AX118" s="824"/>
      <c r="AY118" s="824"/>
      <c r="AZ118" s="824"/>
    </row>
    <row r="119" spans="1:55" ht="15" hidden="1">
      <c r="A119" s="309"/>
      <c r="B119" s="338"/>
      <c r="C119" s="826" t="str">
        <f>IF('1C TSsalarié5'!C$11&lt;&gt;"",'1C TSsalarié5'!$B$8,"")</f>
        <v/>
      </c>
      <c r="D119" s="818" t="str">
        <f>IF(E119="","",DATEDIF('1C TSsalarié5'!$B$10,E119,"y"))</f>
        <v/>
      </c>
      <c r="E119" s="206" t="str">
        <f>IF(AND('1C TSsalarié5'!C$11&lt;&gt;"",C120='1C TSsalarié5'!$B$8),'1C TSsalarié5'!$C$16,"")</f>
        <v/>
      </c>
      <c r="F119" s="316"/>
      <c r="G119" s="317"/>
      <c r="H119" s="983"/>
      <c r="I119" s="984"/>
      <c r="J119" s="985"/>
      <c r="K119" s="638">
        <f t="shared" si="41"/>
        <v>0</v>
      </c>
      <c r="L119" s="627">
        <f>IF(AND($K$2="Pôle",C119='1C TSsalarié5'!$B$8),'1C TSsalarié5'!C$17+'1C TSsalarié5'!C$18+'1C TSsalarié5'!C$19+'1C TSsalarié5'!C$20+'1C TSsalarié5'!C$24,'1C TSsalarié5'!C$17+'1C TSsalarié5'!C$18+'1C TSsalarié5'!C$19+'1C TSsalarié5'!C$20+'1C TSsalarié5'!C$21+'1C TSsalarié5'!C$22+'1C TSsalarié5'!C$23+'1C TSsalarié5'!C$24)</f>
        <v>0</v>
      </c>
      <c r="M119" s="628">
        <f>IF(AND($K$2="Pôle",C119='1C TSsalarié5'!$B$8),'1C TSsalarié5'!C$21+'1C TSsalarié5'!C$22+'1C TSsalarié5'!C$23,0)</f>
        <v>0</v>
      </c>
      <c r="N119" s="305">
        <f>L119+M119</f>
        <v>0</v>
      </c>
      <c r="O119" s="294">
        <f>IF($C119='1C TSsalarié5'!$B$8,'1C TSsalarié5'!C$31)</f>
        <v>0</v>
      </c>
      <c r="P119" s="73">
        <f>IF($C119='1C TSsalarié5'!$B$8,'1C TSsalarié5'!$C$32)</f>
        <v>0</v>
      </c>
      <c r="Q119" s="73">
        <f>IF($C119='1C TSsalarié5'!$B$8,'1C TSsalarié5'!$C$33)</f>
        <v>0</v>
      </c>
      <c r="R119" s="73">
        <f>IF($C119='1C TSsalarié5'!$B$8,'1C TSsalarié5'!$C$34)</f>
        <v>0</v>
      </c>
      <c r="S119" s="73">
        <f>IF($C119='1C TSsalarié5'!$B$8,'1C TSsalarié5'!$C$35)</f>
        <v>0</v>
      </c>
      <c r="T119" s="73">
        <f>IF($C119='1C TSsalarié5'!$B$8,'1C TSsalarié5'!$C$36)</f>
        <v>0</v>
      </c>
      <c r="U119" s="73">
        <f>IF($C119='1C TSsalarié5'!$B$8,'1C TSsalarié5'!$C$37)</f>
        <v>0</v>
      </c>
      <c r="V119" s="73">
        <f>IF($C119='1C TSsalarié5'!$B$8,'1C TSsalarié5'!$C$38)</f>
        <v>0</v>
      </c>
      <c r="W119" s="73">
        <f>IF($C119='1C TSsalarié5'!$B$8,'1C TSsalarié5'!$C$39)</f>
        <v>0</v>
      </c>
      <c r="X119" s="73">
        <f>IF($C119='1C TSsalarié5'!$B$8,'1C TSsalarié5'!$C$40)</f>
        <v>0</v>
      </c>
      <c r="Y119" s="73">
        <f>IF($C119='1C TSsalarié5'!$B$8,'1C TSsalarié5'!$C$41)</f>
        <v>0</v>
      </c>
      <c r="Z119" s="73">
        <f>IF($C119='1C TSsalarié5'!$B$8,'1C TSsalarié5'!$C$42)</f>
        <v>0</v>
      </c>
      <c r="AA119" s="73">
        <f>IF($C119='1C TSsalarié5'!$B$8,'1C TSsalarié5'!$C$43)</f>
        <v>0</v>
      </c>
      <c r="AB119" s="73">
        <f>IF($C119='1C TSsalarié5'!$B$8,'1C TSsalarié5'!$C$44)</f>
        <v>0</v>
      </c>
      <c r="AC119" s="73">
        <f>IF($C119='1C TSsalarié5'!$B$8,'1C TSsalarié5'!$C$45)</f>
        <v>0</v>
      </c>
      <c r="AD119" s="73">
        <f>IF($C119='1C TSsalarié5'!$B$8,'1C TSsalarié5'!$C$46)</f>
        <v>0</v>
      </c>
      <c r="AE119" s="73">
        <f>IF($C119='1C TSsalarié5'!$B$8,'1C TSsalarié5'!$C$47)</f>
        <v>0</v>
      </c>
      <c r="AF119" s="73">
        <f>IF($C119='1C TSsalarié5'!$B$8,'1C TSsalarié5'!$C$48)</f>
        <v>0</v>
      </c>
      <c r="AG119" s="73">
        <f>IF($C119='1C TSsalarié5'!$B$8,'1C TSsalarié5'!$C$49)</f>
        <v>0</v>
      </c>
      <c r="AH119" s="73">
        <f>IF($C119='1C TSsalarié5'!$B$8,'1C TSsalarié5'!$C$50)</f>
        <v>0</v>
      </c>
      <c r="AI119" s="73">
        <f>IF($C119='1C TSsalarié5'!$B$8,'1C TSsalarié5'!$C$51)</f>
        <v>0</v>
      </c>
      <c r="AJ119" s="73">
        <f>IF($C119='1C TSsalarié5'!$B$8,'1C TSsalarié5'!$C$52)</f>
        <v>0</v>
      </c>
      <c r="AK119" s="73">
        <f>'1C TSsalarié5'!C$53</f>
        <v>0</v>
      </c>
      <c r="AL119" s="73">
        <f t="shared" si="36"/>
        <v>0</v>
      </c>
      <c r="AM119" s="298">
        <f t="shared" si="37"/>
        <v>0</v>
      </c>
      <c r="AN119" s="566">
        <f t="shared" si="38"/>
        <v>0</v>
      </c>
      <c r="AO119" s="629">
        <f>AM119+AN119</f>
        <v>0</v>
      </c>
      <c r="AP119" s="575">
        <f>IF(L119=0,0,AM119-AR119)</f>
        <v>0</v>
      </c>
      <c r="AQ119" s="584">
        <f t="shared" si="39"/>
        <v>0</v>
      </c>
      <c r="AR119" s="580"/>
      <c r="AS119" s="208"/>
      <c r="AT119" s="209"/>
      <c r="AU119" s="591"/>
      <c r="BC119" s="773"/>
    </row>
    <row r="120" spans="1:55" hidden="1">
      <c r="A120" s="309"/>
      <c r="B120" s="338"/>
      <c r="C120" s="22" t="str">
        <f>IF('1C TSsalarié5'!D$11&lt;&gt;"",'1C TSsalarié5'!$B$8,"")</f>
        <v/>
      </c>
      <c r="D120" s="666" t="str">
        <f>IF(E120="","",DATEDIF('1C TSsalarié5'!$B$10,E120,"y"))</f>
        <v/>
      </c>
      <c r="E120" s="93" t="str">
        <f>IF(AND('1C TSsalarié5'!D$11&lt;&gt;"",C120='1C TSsalarié5'!$B$8),'1C TSsalarié5'!$D$16,"")</f>
        <v/>
      </c>
      <c r="F120" s="312"/>
      <c r="G120" s="313"/>
      <c r="H120" s="977"/>
      <c r="I120" s="978"/>
      <c r="J120" s="979"/>
      <c r="K120" s="638">
        <f t="shared" si="32"/>
        <v>0</v>
      </c>
      <c r="L120" s="301">
        <f>IF(AND($K$2="Pôle",C120='1C TSsalarié5'!$B$8),'1C TSsalarié5'!D$17+'1C TSsalarié5'!D$18+'1C TSsalarié5'!D$19+'1C TSsalarié5'!D$20+'1C TSsalarié5'!D$24,'1C TSsalarié5'!D$17+'1C TSsalarié5'!D$18+'1C TSsalarié5'!D$19+'1C TSsalarié5'!D$20+'1C TSsalarié5'!D$21+'1C TSsalarié5'!D$22+'1C TSsalarié5'!D$23+'1C TSsalarié5'!D$24)</f>
        <v>0</v>
      </c>
      <c r="M120" s="301">
        <f>IF(AND($K$2="Pôle",C120='1C TSsalarié5'!$B$8),'1C TSsalarié5'!D$21+'1C TSsalarié5'!D$22+'1C TSsalarié5'!D$23,0)</f>
        <v>0</v>
      </c>
      <c r="N120" s="302">
        <f>L120+M120</f>
        <v>0</v>
      </c>
      <c r="O120" s="292">
        <f>IF($C120='1C TSsalarié5'!$B$8,'1C TSsalarié5'!D$31)</f>
        <v>0</v>
      </c>
      <c r="P120" s="72">
        <f>IF($C120='1C TSsalarié5'!$B$8,'1C TSsalarié5'!$D$32)</f>
        <v>0</v>
      </c>
      <c r="Q120" s="72">
        <f>IF($C120='1C TSsalarié5'!$B$8,'1C TSsalarié5'!$D$33)</f>
        <v>0</v>
      </c>
      <c r="R120" s="72">
        <f>IF($C120='1C TSsalarié5'!$B$8,'1C TSsalarié5'!$D$34)</f>
        <v>0</v>
      </c>
      <c r="S120" s="72">
        <f>IF($C120='1C TSsalarié5'!$B$8,'1C TSsalarié5'!$D$35)</f>
        <v>0</v>
      </c>
      <c r="T120" s="72">
        <f>IF($C120='1C TSsalarié5'!$B$8,'1C TSsalarié5'!$D$36)</f>
        <v>0</v>
      </c>
      <c r="U120" s="72">
        <f>IF($C120='1C TSsalarié5'!$B$8,'1C TSsalarié5'!$D$37)</f>
        <v>0</v>
      </c>
      <c r="V120" s="72">
        <f>IF($C120='1C TSsalarié5'!$B$8,'1C TSsalarié5'!$D$38)</f>
        <v>0</v>
      </c>
      <c r="W120" s="72">
        <f>IF($C120='1C TSsalarié5'!$B$8,'1C TSsalarié5'!$D$39)</f>
        <v>0</v>
      </c>
      <c r="X120" s="72">
        <f>IF($C120='1C TSsalarié5'!$B$8,'1C TSsalarié5'!$D$40)</f>
        <v>0</v>
      </c>
      <c r="Y120" s="72">
        <f>IF($C120='1C TSsalarié5'!$B$8,'1C TSsalarié5'!$D$41)</f>
        <v>0</v>
      </c>
      <c r="Z120" s="72">
        <f>IF($C120='1C TSsalarié5'!$B$8,'1C TSsalarié5'!$D$42)</f>
        <v>0</v>
      </c>
      <c r="AA120" s="72">
        <f>IF($C120='1C TSsalarié5'!$B$8,'1C TSsalarié5'!$D$43)</f>
        <v>0</v>
      </c>
      <c r="AB120" s="72">
        <f>IF($C120='1C TSsalarié5'!$B$8,'1C TSsalarié5'!$D$44)</f>
        <v>0</v>
      </c>
      <c r="AC120" s="72">
        <f>IF($C120='1C TSsalarié5'!$B$8,'1C TSsalarié5'!$D$45)</f>
        <v>0</v>
      </c>
      <c r="AD120" s="72">
        <f>IF($C120='1C TSsalarié5'!$B$8,'1C TSsalarié5'!$D$46)</f>
        <v>0</v>
      </c>
      <c r="AE120" s="72">
        <f>IF($C120='1C TSsalarié5'!$B$8,'1C TSsalarié5'!$D$47)</f>
        <v>0</v>
      </c>
      <c r="AF120" s="72">
        <f>IF($C120='1C TSsalarié5'!$B$8,'1C TSsalarié5'!$D$48)</f>
        <v>0</v>
      </c>
      <c r="AG120" s="72">
        <f>IF($C120='1C TSsalarié5'!$B$8,'1C TSsalarié5'!$D$49)</f>
        <v>0</v>
      </c>
      <c r="AH120" s="72">
        <f>IF($C120='1C TSsalarié5'!$B$8,'1C TSsalarié5'!$D$50)</f>
        <v>0</v>
      </c>
      <c r="AI120" s="72">
        <f>IF($C120='1C TSsalarié5'!$B$8,'1C TSsalarié5'!$D$51)</f>
        <v>0</v>
      </c>
      <c r="AJ120" s="72">
        <f>IF($C120='1C TSsalarié5'!$B$8,'1C TSsalarié5'!$D$52)</f>
        <v>0</v>
      </c>
      <c r="AK120" s="72">
        <f>'1C TSsalarié5'!D$53</f>
        <v>0</v>
      </c>
      <c r="AL120" s="72">
        <f t="shared" si="36"/>
        <v>0</v>
      </c>
      <c r="AM120" s="298">
        <f t="shared" si="37"/>
        <v>0</v>
      </c>
      <c r="AN120" s="566">
        <f t="shared" si="38"/>
        <v>0</v>
      </c>
      <c r="AO120" s="296">
        <f t="shared" ref="AO120:AO142" si="42">AM120+AN120</f>
        <v>0</v>
      </c>
      <c r="AP120" s="575">
        <f t="shared" ref="AP120:AP130" si="43">IF(L120=0,0,AM120-AR120)</f>
        <v>0</v>
      </c>
      <c r="AQ120" s="583">
        <f t="shared" si="39"/>
        <v>0</v>
      </c>
      <c r="AR120" s="579"/>
      <c r="AS120" s="102"/>
      <c r="AT120" s="27"/>
      <c r="AU120" s="592"/>
      <c r="BC120" s="774"/>
    </row>
    <row r="121" spans="1:55" hidden="1">
      <c r="A121" s="309"/>
      <c r="B121" s="338"/>
      <c r="C121" s="22" t="str">
        <f>IF('1C TSsalarié5'!E$11&lt;&gt;"",'1C TSsalarié5'!$B$8,"")</f>
        <v/>
      </c>
      <c r="D121" s="666" t="str">
        <f>IF(E121="","",DATEDIF('1C TSsalarié5'!$B$10,E121,"y"))</f>
        <v/>
      </c>
      <c r="E121" s="93" t="str">
        <f>IF(AND('1C TSsalarié5'!E$11&lt;&gt;"",C121='1C TSsalarié5'!$B$8),'1C TSsalarié5'!$E$16,"")</f>
        <v/>
      </c>
      <c r="F121" s="312"/>
      <c r="G121" s="313"/>
      <c r="H121" s="977"/>
      <c r="I121" s="978"/>
      <c r="J121" s="979"/>
      <c r="K121" s="638">
        <f t="shared" si="32"/>
        <v>0</v>
      </c>
      <c r="L121" s="301">
        <f>IF(AND($K$2="Pôle",C121='1C TSsalarié5'!$B$8),'1C TSsalarié5'!E$17+'1C TSsalarié5'!E$18+'1C TSsalarié5'!E$19+'1C TSsalarié5'!E$20+'1C TSsalarié5'!E$24,'1C TSsalarié5'!E$17+'1C TSsalarié5'!E$18+'1C TSsalarié5'!E$19+'1C TSsalarié5'!E$20+'1C TSsalarié5'!E$21+'1C TSsalarié5'!E$22+'1C TSsalarié5'!E$23+'1C TSsalarié5'!E$24)</f>
        <v>0</v>
      </c>
      <c r="M121" s="301">
        <f>IF(AND($K$2="Pôle",C121='1C TSsalarié5'!$B$8),'1C TSsalarié5'!E$21+'1C TSsalarié5'!E$22+'1C TSsalarié5'!E$23,0)</f>
        <v>0</v>
      </c>
      <c r="N121" s="302">
        <f t="shared" ref="N121:N142" si="44">L121+M121</f>
        <v>0</v>
      </c>
      <c r="O121" s="292">
        <f>IF($C121='1C TSsalarié5'!$B$8,'1C TSsalarié5'!E$31)</f>
        <v>0</v>
      </c>
      <c r="P121" s="72">
        <f>IF($C121='1C TSsalarié5'!$B$8,'1C TSsalarié5'!$E$32)</f>
        <v>0</v>
      </c>
      <c r="Q121" s="72">
        <f>IF($C121='1C TSsalarié5'!$B$8,'1C TSsalarié5'!$E$33)</f>
        <v>0</v>
      </c>
      <c r="R121" s="72">
        <f>IF($C121='1C TSsalarié5'!$B$8,'1C TSsalarié5'!$E$34)</f>
        <v>0</v>
      </c>
      <c r="S121" s="72">
        <f>IF($C121='1C TSsalarié5'!$B$8,'1C TSsalarié5'!$E$35)</f>
        <v>0</v>
      </c>
      <c r="T121" s="72">
        <f>IF($C121='1C TSsalarié5'!$B$8,'1C TSsalarié5'!$E$36)</f>
        <v>0</v>
      </c>
      <c r="U121" s="72">
        <f>IF($C121='1C TSsalarié5'!$B$8,'1C TSsalarié5'!$E$37)</f>
        <v>0</v>
      </c>
      <c r="V121" s="72">
        <f>IF($C121='1C TSsalarié5'!$B$8,'1C TSsalarié5'!$E$38)</f>
        <v>0</v>
      </c>
      <c r="W121" s="72">
        <f>IF($C121='1C TSsalarié5'!$B$8,'1C TSsalarié5'!$E$39)</f>
        <v>0</v>
      </c>
      <c r="X121" s="72">
        <f>IF($C121='1C TSsalarié5'!$B$8,'1C TSsalarié5'!$E$40)</f>
        <v>0</v>
      </c>
      <c r="Y121" s="72">
        <f>IF($C121='1C TSsalarié5'!$B$8,'1C TSsalarié5'!$E$41)</f>
        <v>0</v>
      </c>
      <c r="Z121" s="72">
        <f>IF($C121='1C TSsalarié5'!$B$8,'1C TSsalarié5'!$E$42)</f>
        <v>0</v>
      </c>
      <c r="AA121" s="72">
        <f>IF($C121='1C TSsalarié5'!$B$8,'1C TSsalarié5'!$E$43)</f>
        <v>0</v>
      </c>
      <c r="AB121" s="72">
        <f>IF($C121='1C TSsalarié5'!$B$8,'1C TSsalarié5'!$E$44)</f>
        <v>0</v>
      </c>
      <c r="AC121" s="72">
        <f>IF($C121='1C TSsalarié5'!$B$8,'1C TSsalarié5'!$E$45)</f>
        <v>0</v>
      </c>
      <c r="AD121" s="72">
        <f>IF($C121='1C TSsalarié5'!$B$8,'1C TSsalarié5'!$E$46)</f>
        <v>0</v>
      </c>
      <c r="AE121" s="72">
        <f>IF($C121='1C TSsalarié5'!$B$8,'1C TSsalarié5'!$E$47)</f>
        <v>0</v>
      </c>
      <c r="AF121" s="72">
        <f>IF($C121='1C TSsalarié5'!$B$8,'1C TSsalarié5'!$E$48)</f>
        <v>0</v>
      </c>
      <c r="AG121" s="72">
        <f>IF($C121='1C TSsalarié5'!$B$8,'1C TSsalarié5'!$E$49)</f>
        <v>0</v>
      </c>
      <c r="AH121" s="72">
        <f>IF($C121='1C TSsalarié5'!$B$8,'1C TSsalarié5'!$E$50)</f>
        <v>0</v>
      </c>
      <c r="AI121" s="72">
        <f>IF($C121='1C TSsalarié5'!$B$8,'1C TSsalarié5'!$E$51)</f>
        <v>0</v>
      </c>
      <c r="AJ121" s="72">
        <f>IF($C121='1C TSsalarié5'!$B$8,'1C TSsalarié5'!$E$52)</f>
        <v>0</v>
      </c>
      <c r="AK121" s="72">
        <f>'1C TSsalarié5'!E$53</f>
        <v>0</v>
      </c>
      <c r="AL121" s="72">
        <f t="shared" si="36"/>
        <v>0</v>
      </c>
      <c r="AM121" s="298">
        <f t="shared" si="37"/>
        <v>0</v>
      </c>
      <c r="AN121" s="566">
        <f t="shared" si="38"/>
        <v>0</v>
      </c>
      <c r="AO121" s="296">
        <f t="shared" si="42"/>
        <v>0</v>
      </c>
      <c r="AP121" s="575">
        <f t="shared" si="43"/>
        <v>0</v>
      </c>
      <c r="AQ121" s="583">
        <f t="shared" si="39"/>
        <v>0</v>
      </c>
      <c r="AR121" s="579"/>
      <c r="AS121" s="102"/>
      <c r="AT121" s="27"/>
      <c r="AU121" s="592"/>
      <c r="BC121" s="774"/>
    </row>
    <row r="122" spans="1:55" hidden="1">
      <c r="A122" s="309"/>
      <c r="B122" s="338"/>
      <c r="C122" s="22" t="str">
        <f>IF('1C TSsalarié5'!F$11&lt;&gt;"",'1C TSsalarié5'!$B$8,"")</f>
        <v/>
      </c>
      <c r="D122" s="666" t="str">
        <f>IF(E122="","",DATEDIF('1C TSsalarié5'!$B$10,E122,"y"))</f>
        <v/>
      </c>
      <c r="E122" s="93" t="str">
        <f>IF(AND('1C TSsalarié5'!F$11&lt;&gt;"",C122='1C TSsalarié5'!$B$8),'1C TSsalarié5'!$F$16,"")</f>
        <v/>
      </c>
      <c r="F122" s="312"/>
      <c r="G122" s="313"/>
      <c r="H122" s="977"/>
      <c r="I122" s="978"/>
      <c r="J122" s="979"/>
      <c r="K122" s="638">
        <f t="shared" si="32"/>
        <v>0</v>
      </c>
      <c r="L122" s="301">
        <f>IF(AND($K$2="Pôle",C122='1C TSsalarié5'!$B$8),'1C TSsalarié5'!F$17+'1C TSsalarié5'!F$18+'1C TSsalarié5'!F$19+'1C TSsalarié5'!F$20+'1C TSsalarié5'!F$24,'1C TSsalarié5'!F$17+'1C TSsalarié5'!F$18+'1C TSsalarié5'!F$19+'1C TSsalarié5'!F$20+'1C TSsalarié5'!F$21+'1C TSsalarié5'!F$22+'1C TSsalarié5'!F$23+'1C TSsalarié5'!F$24)</f>
        <v>0</v>
      </c>
      <c r="M122" s="301">
        <f>IF(AND($K$2="Pôle",C122='1C TSsalarié5'!$B$8),'1C TSsalarié5'!F$21+'1C TSsalarié5'!F$22+'1C TSsalarié5'!F$23,0)</f>
        <v>0</v>
      </c>
      <c r="N122" s="302">
        <f t="shared" si="44"/>
        <v>0</v>
      </c>
      <c r="O122" s="292">
        <f>IF($C122='1C TSsalarié5'!$B$8,'1C TSsalarié5'!F$31)</f>
        <v>0</v>
      </c>
      <c r="P122" s="72">
        <f>IF($C122='1C TSsalarié5'!$B$8,'1C TSsalarié5'!$F$32)</f>
        <v>0</v>
      </c>
      <c r="Q122" s="72">
        <f>IF($C122='1C TSsalarié5'!$B$8,'1C TSsalarié5'!$F$33)</f>
        <v>0</v>
      </c>
      <c r="R122" s="72">
        <f>IF($C122='1C TSsalarié5'!$B$8,'1C TSsalarié5'!$F$34)</f>
        <v>0</v>
      </c>
      <c r="S122" s="72">
        <f>IF($C122='1C TSsalarié5'!$B$8,'1C TSsalarié5'!$F$35)</f>
        <v>0</v>
      </c>
      <c r="T122" s="72">
        <f>IF($C122='1C TSsalarié5'!$B$8,'1C TSsalarié5'!$F$36)</f>
        <v>0</v>
      </c>
      <c r="U122" s="72">
        <f>IF($C122='1C TSsalarié5'!$B$8,'1C TSsalarié5'!$F$37)</f>
        <v>0</v>
      </c>
      <c r="V122" s="72">
        <f>IF($C122='1C TSsalarié5'!$B$8,'1C TSsalarié5'!$F$38)</f>
        <v>0</v>
      </c>
      <c r="W122" s="72">
        <f>IF($C122='1C TSsalarié5'!$B$8,'1C TSsalarié5'!$F$39)</f>
        <v>0</v>
      </c>
      <c r="X122" s="72">
        <f>IF($C122='1C TSsalarié5'!$B$8,'1C TSsalarié5'!$F$40)</f>
        <v>0</v>
      </c>
      <c r="Y122" s="72">
        <f>IF($C122='1C TSsalarié5'!$B$8,'1C TSsalarié5'!$F$41)</f>
        <v>0</v>
      </c>
      <c r="Z122" s="72">
        <f>IF($C122='1C TSsalarié5'!$B$8,'1C TSsalarié5'!$F$42)</f>
        <v>0</v>
      </c>
      <c r="AA122" s="72">
        <f>IF($C122='1C TSsalarié5'!$B$8,'1C TSsalarié5'!$F$43)</f>
        <v>0</v>
      </c>
      <c r="AB122" s="72">
        <f>IF($C122='1C TSsalarié5'!$B$8,'1C TSsalarié5'!$F$44)</f>
        <v>0</v>
      </c>
      <c r="AC122" s="72">
        <f>IF($C122='1C TSsalarié5'!$B$8,'1C TSsalarié5'!$F$45)</f>
        <v>0</v>
      </c>
      <c r="AD122" s="72">
        <f>IF($C122='1C TSsalarié5'!$B$8,'1C TSsalarié5'!$F$46)</f>
        <v>0</v>
      </c>
      <c r="AE122" s="72">
        <f>IF($C122='1C TSsalarié5'!$B$8,'1C TSsalarié5'!$F$47)</f>
        <v>0</v>
      </c>
      <c r="AF122" s="72">
        <f>IF($C122='1C TSsalarié5'!$B$8,'1C TSsalarié5'!$F$48)</f>
        <v>0</v>
      </c>
      <c r="AG122" s="72">
        <f>IF($C122='1C TSsalarié5'!$B$8,'1C TSsalarié5'!$F$49)</f>
        <v>0</v>
      </c>
      <c r="AH122" s="72">
        <f>IF($C122='1C TSsalarié5'!$B$8,'1C TSsalarié5'!$F$50)</f>
        <v>0</v>
      </c>
      <c r="AI122" s="72">
        <f>IF($C122='1C TSsalarié5'!$B$8,'1C TSsalarié5'!$F$51)</f>
        <v>0</v>
      </c>
      <c r="AJ122" s="72">
        <f>IF($C122='1C TSsalarié5'!$B$8,'1C TSsalarié5'!$F$52)</f>
        <v>0</v>
      </c>
      <c r="AK122" s="72">
        <f>'1C TSsalarié5'!F$53</f>
        <v>0</v>
      </c>
      <c r="AL122" s="72">
        <f t="shared" si="36"/>
        <v>0</v>
      </c>
      <c r="AM122" s="298">
        <f t="shared" si="37"/>
        <v>0</v>
      </c>
      <c r="AN122" s="566">
        <f t="shared" si="38"/>
        <v>0</v>
      </c>
      <c r="AO122" s="296">
        <f t="shared" si="42"/>
        <v>0</v>
      </c>
      <c r="AP122" s="575">
        <f t="shared" si="43"/>
        <v>0</v>
      </c>
      <c r="AQ122" s="583">
        <f t="shared" si="39"/>
        <v>0</v>
      </c>
      <c r="AR122" s="579"/>
      <c r="AS122" s="102"/>
      <c r="AT122" s="27"/>
      <c r="AU122" s="592"/>
    </row>
    <row r="123" spans="1:55" hidden="1">
      <c r="A123" s="309"/>
      <c r="B123" s="338"/>
      <c r="C123" s="22" t="str">
        <f>IF('1C TSsalarié5'!G$11&lt;&gt;"",'1C TSsalarié5'!$B$8,"")</f>
        <v/>
      </c>
      <c r="D123" s="666" t="str">
        <f>IF(E123="","",DATEDIF('1C TSsalarié5'!$B$10,E123,"y"))</f>
        <v/>
      </c>
      <c r="E123" s="93" t="str">
        <f>IF(AND('1C TSsalarié5'!G$11&lt;&gt;"",C123='1C TSsalarié5'!$B$8),'1C TSsalarié5'!$G$16,"")</f>
        <v/>
      </c>
      <c r="F123" s="312"/>
      <c r="G123" s="313"/>
      <c r="H123" s="977"/>
      <c r="I123" s="978"/>
      <c r="J123" s="979"/>
      <c r="K123" s="638">
        <f t="shared" si="32"/>
        <v>0</v>
      </c>
      <c r="L123" s="301">
        <f>IF(AND($K$2="Pôle",C123='1C TSsalarié5'!$B$8),'1C TSsalarié5'!G$17+'1C TSsalarié5'!G$18+'1C TSsalarié5'!G$19+'1C TSsalarié5'!G$20+'1C TSsalarié5'!G$24,'1C TSsalarié5'!G$17+'1C TSsalarié5'!G$18+'1C TSsalarié5'!G$19+'1C TSsalarié5'!G$20+'1C TSsalarié5'!G$21+'1C TSsalarié5'!G$22+'1C TSsalarié5'!G$23+'1C TSsalarié5'!G$24)</f>
        <v>0</v>
      </c>
      <c r="M123" s="301">
        <f>IF(AND($K$2="Pôle",C123='1C TSsalarié5'!$B$8),'1C TSsalarié5'!G$21+'1C TSsalarié5'!G$22+'1C TSsalarié5'!G$23,0)</f>
        <v>0</v>
      </c>
      <c r="N123" s="302">
        <f t="shared" si="44"/>
        <v>0</v>
      </c>
      <c r="O123" s="292">
        <f>IF($C123='1C TSsalarié5'!$B$8,'1C TSsalarié5'!G$31)</f>
        <v>0</v>
      </c>
      <c r="P123" s="72">
        <f>IF($C123='1C TSsalarié5'!$B$8,'1C TSsalarié5'!$G$32)</f>
        <v>0</v>
      </c>
      <c r="Q123" s="72">
        <f>IF($C123='1C TSsalarié5'!$B$8,'1C TSsalarié5'!$G$33)</f>
        <v>0</v>
      </c>
      <c r="R123" s="72">
        <f>IF($C123='1C TSsalarié5'!$B$8,'1C TSsalarié5'!$G$34)</f>
        <v>0</v>
      </c>
      <c r="S123" s="72">
        <f>IF($C123='1C TSsalarié5'!$B$8,'1C TSsalarié5'!$G$35)</f>
        <v>0</v>
      </c>
      <c r="T123" s="72">
        <f>IF($C123='1C TSsalarié5'!$B$8,'1C TSsalarié5'!$G$36)</f>
        <v>0</v>
      </c>
      <c r="U123" s="72">
        <f>IF($C123='1C TSsalarié5'!$B$8,'1C TSsalarié5'!$G$37)</f>
        <v>0</v>
      </c>
      <c r="V123" s="72">
        <f>IF($C123='1C TSsalarié5'!$B$8,'1C TSsalarié5'!$G$38)</f>
        <v>0</v>
      </c>
      <c r="W123" s="72">
        <f>IF($C123='1C TSsalarié5'!$B$8,'1C TSsalarié5'!$G$39)</f>
        <v>0</v>
      </c>
      <c r="X123" s="72">
        <f>IF($C123='1C TSsalarié5'!$B$8,'1C TSsalarié5'!$G$40)</f>
        <v>0</v>
      </c>
      <c r="Y123" s="72">
        <f>IF($C123='1C TSsalarié5'!$B$8,'1C TSsalarié5'!$G$41)</f>
        <v>0</v>
      </c>
      <c r="Z123" s="72">
        <f>IF($C123='1C TSsalarié5'!$B$8,'1C TSsalarié5'!$G$42)</f>
        <v>0</v>
      </c>
      <c r="AA123" s="72">
        <f>IF($C123='1C TSsalarié5'!$B$8,'1C TSsalarié5'!$G$43)</f>
        <v>0</v>
      </c>
      <c r="AB123" s="72">
        <f>IF($C123='1C TSsalarié5'!$B$8,'1C TSsalarié5'!$G$44)</f>
        <v>0</v>
      </c>
      <c r="AC123" s="72">
        <f>IF($C123='1C TSsalarié5'!$B$8,'1C TSsalarié5'!$G$45)</f>
        <v>0</v>
      </c>
      <c r="AD123" s="72">
        <f>IF($C123='1C TSsalarié5'!$B$8,'1C TSsalarié5'!$G$46)</f>
        <v>0</v>
      </c>
      <c r="AE123" s="72">
        <f>IF($C123='1C TSsalarié5'!$B$8,'1C TSsalarié5'!$G$47)</f>
        <v>0</v>
      </c>
      <c r="AF123" s="72">
        <f>IF($C123='1C TSsalarié5'!$B$8,'1C TSsalarié5'!$G$48)</f>
        <v>0</v>
      </c>
      <c r="AG123" s="72">
        <f>IF($C123='1C TSsalarié5'!$B$8,'1C TSsalarié5'!$G$49)</f>
        <v>0</v>
      </c>
      <c r="AH123" s="72">
        <f>IF($C123='1C TSsalarié5'!$B$8,'1C TSsalarié5'!$G$50)</f>
        <v>0</v>
      </c>
      <c r="AI123" s="72">
        <f>IF($C123='1C TSsalarié5'!$B$8,'1C TSsalarié5'!$G$51)</f>
        <v>0</v>
      </c>
      <c r="AJ123" s="72">
        <f>IF($C123='1C TSsalarié5'!$B$8,'1C TSsalarié5'!$G$52)</f>
        <v>0</v>
      </c>
      <c r="AK123" s="72">
        <f>'1C TSsalarié5'!G$53</f>
        <v>0</v>
      </c>
      <c r="AL123" s="72">
        <f t="shared" si="36"/>
        <v>0</v>
      </c>
      <c r="AM123" s="298">
        <f t="shared" si="37"/>
        <v>0</v>
      </c>
      <c r="AN123" s="566">
        <f t="shared" si="38"/>
        <v>0</v>
      </c>
      <c r="AO123" s="296">
        <f t="shared" si="42"/>
        <v>0</v>
      </c>
      <c r="AP123" s="575">
        <f t="shared" si="43"/>
        <v>0</v>
      </c>
      <c r="AQ123" s="583">
        <f t="shared" si="39"/>
        <v>0</v>
      </c>
      <c r="AR123" s="579"/>
      <c r="AS123" s="102"/>
      <c r="AT123" s="27"/>
      <c r="AU123" s="592"/>
    </row>
    <row r="124" spans="1:55" hidden="1">
      <c r="A124" s="309"/>
      <c r="B124" s="338"/>
      <c r="C124" s="22" t="str">
        <f>IF('1C TSsalarié5'!H$11&lt;&gt;"",'1C TSsalarié5'!$B$8,"")</f>
        <v/>
      </c>
      <c r="D124" s="666" t="str">
        <f>IF(E124="","",DATEDIF('1C TSsalarié5'!$B$10,E124,"y"))</f>
        <v/>
      </c>
      <c r="E124" s="93" t="str">
        <f>IF(AND('1C TSsalarié5'!H$11&lt;&gt;"",C124='1C TSsalarié5'!$B$8),'1C TSsalarié5'!$H$16,"")</f>
        <v/>
      </c>
      <c r="F124" s="312"/>
      <c r="G124" s="313"/>
      <c r="H124" s="977"/>
      <c r="I124" s="978"/>
      <c r="J124" s="979"/>
      <c r="K124" s="638">
        <f t="shared" si="32"/>
        <v>0</v>
      </c>
      <c r="L124" s="301">
        <f>IF(AND($K$2="Pôle",C124='1C TSsalarié5'!$B$8),'1C TSsalarié5'!H$17+'1C TSsalarié5'!H$18+'1C TSsalarié5'!H$19+'1C TSsalarié5'!H$20+'1C TSsalarié5'!H$24,'1C TSsalarié5'!H$17+'1C TSsalarié5'!H$18+'1C TSsalarié5'!H$19+'1C TSsalarié5'!H$20+'1C TSsalarié5'!H$21+'1C TSsalarié5'!H$22+'1C TSsalarié5'!H$23+'1C TSsalarié5'!H$24)</f>
        <v>0</v>
      </c>
      <c r="M124" s="301">
        <f>IF(AND($K$2="Pôle",C124='1C TSsalarié5'!$B$8),'1C TSsalarié5'!H$21+'1C TSsalarié5'!H$22+'1C TSsalarié5'!H$23,0)</f>
        <v>0</v>
      </c>
      <c r="N124" s="302">
        <f t="shared" si="44"/>
        <v>0</v>
      </c>
      <c r="O124" s="292">
        <f>IF($C124='1C TSsalarié5'!$B$8,'1C TSsalarié5'!H$31)</f>
        <v>0</v>
      </c>
      <c r="P124" s="72">
        <f>IF($C124='1C TSsalarié5'!$B$8,'1C TSsalarié5'!$H$32)</f>
        <v>0</v>
      </c>
      <c r="Q124" s="72">
        <f>IF($C124='1C TSsalarié5'!$B$8,'1C TSsalarié5'!$H$33)</f>
        <v>0</v>
      </c>
      <c r="R124" s="72">
        <f>IF($C124='1C TSsalarié5'!$B$8,'1C TSsalarié5'!$H$34)</f>
        <v>0</v>
      </c>
      <c r="S124" s="72">
        <f>IF($C124='1C TSsalarié5'!$B$8,'1C TSsalarié5'!$H$35)</f>
        <v>0</v>
      </c>
      <c r="T124" s="72">
        <f>IF($C124='1C TSsalarié5'!$B$8,'1C TSsalarié5'!$H$36)</f>
        <v>0</v>
      </c>
      <c r="U124" s="72">
        <f>IF($C124='1C TSsalarié5'!$B$8,'1C TSsalarié5'!$H$37)</f>
        <v>0</v>
      </c>
      <c r="V124" s="72">
        <f>IF($C124='1C TSsalarié5'!$B$8,'1C TSsalarié5'!$H$38)</f>
        <v>0</v>
      </c>
      <c r="W124" s="72">
        <f>IF($C124='1C TSsalarié5'!$B$8,'1C TSsalarié5'!$H$39)</f>
        <v>0</v>
      </c>
      <c r="X124" s="72">
        <f>IF($C124='1C TSsalarié5'!$B$8,'1C TSsalarié5'!$H$40)</f>
        <v>0</v>
      </c>
      <c r="Y124" s="72">
        <f>IF($C124='1C TSsalarié5'!$B$8,'1C TSsalarié5'!$H$41)</f>
        <v>0</v>
      </c>
      <c r="Z124" s="72">
        <f>IF($C124='1C TSsalarié5'!$B$8,'1C TSsalarié5'!$H$42)</f>
        <v>0</v>
      </c>
      <c r="AA124" s="72">
        <f>IF($C124='1C TSsalarié5'!$B$8,'1C TSsalarié5'!$H$43)</f>
        <v>0</v>
      </c>
      <c r="AB124" s="72">
        <f>IF($C124='1C TSsalarié5'!$B$8,'1C TSsalarié5'!$H$44)</f>
        <v>0</v>
      </c>
      <c r="AC124" s="72">
        <f>IF($C124='1C TSsalarié5'!$B$8,'1C TSsalarié5'!$H$45)</f>
        <v>0</v>
      </c>
      <c r="AD124" s="72">
        <f>IF($C124='1C TSsalarié5'!$B$8,'1C TSsalarié5'!$H$46)</f>
        <v>0</v>
      </c>
      <c r="AE124" s="72">
        <f>IF($C124='1C TSsalarié5'!$B$8,'1C TSsalarié5'!$H$47)</f>
        <v>0</v>
      </c>
      <c r="AF124" s="72">
        <f>IF($C124='1C TSsalarié5'!$B$8,'1C TSsalarié5'!$H$48)</f>
        <v>0</v>
      </c>
      <c r="AG124" s="72">
        <f>IF($C124='1C TSsalarié5'!$B$8,'1C TSsalarié5'!$H$49)</f>
        <v>0</v>
      </c>
      <c r="AH124" s="72">
        <f>IF($C124='1C TSsalarié5'!$B$8,'1C TSsalarié5'!$H$50)</f>
        <v>0</v>
      </c>
      <c r="AI124" s="72">
        <f>IF($C124='1C TSsalarié5'!$B$8,'1C TSsalarié5'!$H$51)</f>
        <v>0</v>
      </c>
      <c r="AJ124" s="72">
        <f>IF($C124='1C TSsalarié5'!$B$8,'1C TSsalarié5'!$H$52)</f>
        <v>0</v>
      </c>
      <c r="AK124" s="72">
        <f>'1C TSsalarié5'!H$53</f>
        <v>0</v>
      </c>
      <c r="AL124" s="72">
        <f t="shared" si="36"/>
        <v>0</v>
      </c>
      <c r="AM124" s="298">
        <f t="shared" si="37"/>
        <v>0</v>
      </c>
      <c r="AN124" s="566">
        <f t="shared" si="38"/>
        <v>0</v>
      </c>
      <c r="AO124" s="296">
        <f t="shared" si="42"/>
        <v>0</v>
      </c>
      <c r="AP124" s="575">
        <f t="shared" si="43"/>
        <v>0</v>
      </c>
      <c r="AQ124" s="583">
        <f t="shared" si="39"/>
        <v>0</v>
      </c>
      <c r="AR124" s="579"/>
      <c r="AS124" s="102"/>
      <c r="AT124" s="27"/>
      <c r="AU124" s="592"/>
    </row>
    <row r="125" spans="1:55" hidden="1">
      <c r="A125" s="309"/>
      <c r="B125" s="338"/>
      <c r="C125" s="22" t="str">
        <f>IF('1C TSsalarié5'!I$11&lt;&gt;"",'1C TSsalarié5'!$B$8,"")</f>
        <v/>
      </c>
      <c r="D125" s="666" t="str">
        <f>IF(E125="","",DATEDIF('1C TSsalarié5'!$B$10,E125,"y"))</f>
        <v/>
      </c>
      <c r="E125" s="93" t="str">
        <f>IF(AND('1C TSsalarié5'!I$11&lt;&gt;"",C125='1C TSsalarié5'!$B$8),'1C TSsalarié5'!$I$16,"")</f>
        <v/>
      </c>
      <c r="F125" s="312"/>
      <c r="G125" s="313"/>
      <c r="H125" s="977"/>
      <c r="I125" s="978"/>
      <c r="J125" s="979"/>
      <c r="K125" s="638">
        <f t="shared" si="32"/>
        <v>0</v>
      </c>
      <c r="L125" s="301">
        <f>IF(AND($K$2="Pôle",C125='1C TSsalarié5'!$B$8),'1C TSsalarié5'!I$17+'1C TSsalarié5'!I$18+'1C TSsalarié5'!I$19+'1C TSsalarié5'!I$20+'1C TSsalarié5'!I$24,'1C TSsalarié5'!I$17+'1C TSsalarié5'!I$18+'1C TSsalarié5'!I$19+'1C TSsalarié5'!I$20+'1C TSsalarié5'!I$21+'1C TSsalarié5'!I$22+'1C TSsalarié5'!I$23+'1C TSsalarié5'!I$24)</f>
        <v>0</v>
      </c>
      <c r="M125" s="301">
        <f>IF(AND($K$2="Pôle",C125='1C TSsalarié5'!$B$8),'1C TSsalarié5'!I$21+'1C TSsalarié5'!I$22+'1C TSsalarié5'!I$23,0)</f>
        <v>0</v>
      </c>
      <c r="N125" s="302">
        <f t="shared" si="44"/>
        <v>0</v>
      </c>
      <c r="O125" s="292">
        <f>IF($C125='1C TSsalarié5'!$B$8,'1C TSsalarié5'!I$31)</f>
        <v>0</v>
      </c>
      <c r="P125" s="72">
        <f>IF($C125='1C TSsalarié5'!$B$8,'1C TSsalarié5'!$I$32)</f>
        <v>0</v>
      </c>
      <c r="Q125" s="72">
        <f>IF($C125='1C TSsalarié5'!$B$8,'1C TSsalarié5'!$I$33)</f>
        <v>0</v>
      </c>
      <c r="R125" s="72">
        <f>IF($C125='1C TSsalarié5'!$B$8,'1C TSsalarié5'!$I$34)</f>
        <v>0</v>
      </c>
      <c r="S125" s="72">
        <f>IF($C125='1C TSsalarié5'!$B$8,'1C TSsalarié5'!$I$35)</f>
        <v>0</v>
      </c>
      <c r="T125" s="72">
        <f>IF($C125='1C TSsalarié5'!$B$8,'1C TSsalarié5'!$I$36)</f>
        <v>0</v>
      </c>
      <c r="U125" s="72">
        <f>IF($C125='1C TSsalarié5'!$B$8,'1C TSsalarié5'!$I$37)</f>
        <v>0</v>
      </c>
      <c r="V125" s="72">
        <f>IF($C125='1C TSsalarié5'!$B$8,'1C TSsalarié5'!$I$38)</f>
        <v>0</v>
      </c>
      <c r="W125" s="72">
        <f>IF($C125='1C TSsalarié5'!$B$8,'1C TSsalarié5'!$I$39)</f>
        <v>0</v>
      </c>
      <c r="X125" s="72">
        <f>IF($C125='1C TSsalarié5'!$B$8,'1C TSsalarié5'!$I$40)</f>
        <v>0</v>
      </c>
      <c r="Y125" s="72">
        <f>IF($C125='1C TSsalarié5'!$B$8,'1C TSsalarié5'!$I$41)</f>
        <v>0</v>
      </c>
      <c r="Z125" s="72">
        <f>IF($C125='1C TSsalarié5'!$B$8,'1C TSsalarié5'!$I$42)</f>
        <v>0</v>
      </c>
      <c r="AA125" s="72">
        <f>IF($C125='1C TSsalarié5'!$B$8,'1C TSsalarié5'!$I$43)</f>
        <v>0</v>
      </c>
      <c r="AB125" s="72">
        <f>IF($C125='1C TSsalarié5'!$B$8,'1C TSsalarié5'!$I$44)</f>
        <v>0</v>
      </c>
      <c r="AC125" s="72">
        <f>IF($C125='1C TSsalarié5'!$B$8,'1C TSsalarié5'!$I$45)</f>
        <v>0</v>
      </c>
      <c r="AD125" s="72">
        <f>IF($C125='1C TSsalarié5'!$B$8,'1C TSsalarié5'!$I$46)</f>
        <v>0</v>
      </c>
      <c r="AE125" s="72">
        <f>IF($C125='1C TSsalarié5'!$B$8,'1C TSsalarié5'!$I$47)</f>
        <v>0</v>
      </c>
      <c r="AF125" s="72">
        <f>IF($C125='1C TSsalarié5'!$B$8,'1C TSsalarié5'!$I$48)</f>
        <v>0</v>
      </c>
      <c r="AG125" s="72">
        <f>IF($C125='1C TSsalarié5'!$B$8,'1C TSsalarié5'!$I$49)</f>
        <v>0</v>
      </c>
      <c r="AH125" s="72">
        <f>IF($C125='1C TSsalarié5'!$B$8,'1C TSsalarié5'!$I$50)</f>
        <v>0</v>
      </c>
      <c r="AI125" s="72">
        <f>IF($C125='1C TSsalarié5'!$B$8,'1C TSsalarié5'!$I$51)</f>
        <v>0</v>
      </c>
      <c r="AJ125" s="72">
        <f>IF($C125='1C TSsalarié5'!$B$8,'1C TSsalarié5'!$I$52)</f>
        <v>0</v>
      </c>
      <c r="AK125" s="72">
        <f>'1C TSsalarié5'!I$53</f>
        <v>0</v>
      </c>
      <c r="AL125" s="72">
        <f t="shared" si="36"/>
        <v>0</v>
      </c>
      <c r="AM125" s="298">
        <f t="shared" si="37"/>
        <v>0</v>
      </c>
      <c r="AN125" s="566">
        <f t="shared" si="38"/>
        <v>0</v>
      </c>
      <c r="AO125" s="296">
        <f t="shared" si="42"/>
        <v>0</v>
      </c>
      <c r="AP125" s="575">
        <f t="shared" si="43"/>
        <v>0</v>
      </c>
      <c r="AQ125" s="583">
        <f t="shared" si="39"/>
        <v>0</v>
      </c>
      <c r="AR125" s="579"/>
      <c r="AS125" s="102"/>
      <c r="AT125" s="27"/>
      <c r="AU125" s="592"/>
    </row>
    <row r="126" spans="1:55" hidden="1">
      <c r="A126" s="309"/>
      <c r="B126" s="338"/>
      <c r="C126" s="22" t="str">
        <f>IF('1C TSsalarié5'!J$11&lt;&gt;"",'1C TSsalarié5'!$B$8,"")</f>
        <v/>
      </c>
      <c r="D126" s="666" t="str">
        <f>IF(E126="","",DATEDIF('1C TSsalarié5'!$B$10,E126,"y"))</f>
        <v/>
      </c>
      <c r="E126" s="93" t="str">
        <f>IF(AND('1C TSsalarié5'!J$11&lt;&gt;"",C126='1C TSsalarié5'!$B$8),'1C TSsalarié5'!$J$16,"")</f>
        <v/>
      </c>
      <c r="F126" s="312"/>
      <c r="G126" s="313"/>
      <c r="H126" s="977"/>
      <c r="I126" s="978"/>
      <c r="J126" s="979"/>
      <c r="K126" s="638">
        <f t="shared" si="32"/>
        <v>0</v>
      </c>
      <c r="L126" s="301">
        <f>IF(AND($K$2="Pôle",C126='1C TSsalarié5'!$B$8),'1C TSsalarié5'!J$17+'1C TSsalarié5'!J$18+'1C TSsalarié5'!J$19+'1C TSsalarié5'!J$20+'1C TSsalarié5'!J$24,'1C TSsalarié5'!J$17+'1C TSsalarié5'!J$18+'1C TSsalarié5'!J$19+'1C TSsalarié5'!J$20+'1C TSsalarié5'!J$21+'1C TSsalarié5'!J$22+'1C TSsalarié5'!J$23+'1C TSsalarié5'!J$24)</f>
        <v>0</v>
      </c>
      <c r="M126" s="301">
        <f>IF(AND($K$2="Pôle",C126='1C TSsalarié5'!$B$8),'1C TSsalarié5'!J$21+'1C TSsalarié5'!J$22+'1C TSsalarié5'!J$23,0)</f>
        <v>0</v>
      </c>
      <c r="N126" s="302">
        <f t="shared" si="44"/>
        <v>0</v>
      </c>
      <c r="O126" s="292">
        <f>IF($C126='1C TSsalarié5'!$B$8,'1C TSsalarié5'!J$31)</f>
        <v>0</v>
      </c>
      <c r="P126" s="72">
        <f>IF($C126='1C TSsalarié5'!$B$8,'1C TSsalarié5'!$J$32)</f>
        <v>0</v>
      </c>
      <c r="Q126" s="72">
        <f>IF($C126='1C TSsalarié5'!$B$8,'1C TSsalarié5'!$J$33)</f>
        <v>0</v>
      </c>
      <c r="R126" s="72">
        <f>IF($C126='1C TSsalarié5'!$B$8,'1C TSsalarié5'!$J$34)</f>
        <v>0</v>
      </c>
      <c r="S126" s="72">
        <f>IF($C126='1C TSsalarié5'!$B$8,'1C TSsalarié5'!$J$35)</f>
        <v>0</v>
      </c>
      <c r="T126" s="72">
        <f>IF($C126='1C TSsalarié5'!$B$8,'1C TSsalarié5'!$J$36)</f>
        <v>0</v>
      </c>
      <c r="U126" s="72">
        <f>IF($C126='1C TSsalarié5'!$B$8,'1C TSsalarié5'!$J$37)</f>
        <v>0</v>
      </c>
      <c r="V126" s="72">
        <f>IF($C126='1C TSsalarié5'!$B$8,'1C TSsalarié5'!$J$38)</f>
        <v>0</v>
      </c>
      <c r="W126" s="72">
        <f>IF($C126='1C TSsalarié5'!$B$8,'1C TSsalarié5'!$J$39)</f>
        <v>0</v>
      </c>
      <c r="X126" s="72">
        <f>IF($C126='1C TSsalarié5'!$B$8,'1C TSsalarié5'!$J$40)</f>
        <v>0</v>
      </c>
      <c r="Y126" s="72">
        <f>IF($C126='1C TSsalarié5'!$B$8,'1C TSsalarié5'!$J$41)</f>
        <v>0</v>
      </c>
      <c r="Z126" s="72">
        <f>IF($C126='1C TSsalarié5'!$B$8,'1C TSsalarié5'!$J$42)</f>
        <v>0</v>
      </c>
      <c r="AA126" s="72">
        <f>IF($C126='1C TSsalarié5'!$B$8,'1C TSsalarié5'!$J$43)</f>
        <v>0</v>
      </c>
      <c r="AB126" s="72">
        <f>IF($C126='1C TSsalarié5'!$B$8,'1C TSsalarié5'!$J$44)</f>
        <v>0</v>
      </c>
      <c r="AC126" s="72">
        <f>IF($C126='1C TSsalarié5'!$B$8,'1C TSsalarié5'!$J$45)</f>
        <v>0</v>
      </c>
      <c r="AD126" s="72">
        <f>IF($C126='1C TSsalarié5'!$B$8,'1C TSsalarié5'!$J$46)</f>
        <v>0</v>
      </c>
      <c r="AE126" s="72">
        <f>IF($C126='1C TSsalarié5'!$B$8,'1C TSsalarié5'!$J$47)</f>
        <v>0</v>
      </c>
      <c r="AF126" s="72">
        <f>IF($C126='1C TSsalarié5'!$B$8,'1C TSsalarié5'!$J$48)</f>
        <v>0</v>
      </c>
      <c r="AG126" s="72">
        <f>IF($C126='1C TSsalarié5'!$B$8,'1C TSsalarié5'!$J$49)</f>
        <v>0</v>
      </c>
      <c r="AH126" s="72">
        <f>IF($C126='1C TSsalarié5'!$B$8,'1C TSsalarié5'!$J$50)</f>
        <v>0</v>
      </c>
      <c r="AI126" s="72">
        <f>IF($C126='1C TSsalarié5'!$B$8,'1C TSsalarié5'!$J$51)</f>
        <v>0</v>
      </c>
      <c r="AJ126" s="72">
        <f>IF($C126='1C TSsalarié5'!$B$8,'1C TSsalarié5'!$J$52)</f>
        <v>0</v>
      </c>
      <c r="AK126" s="72">
        <f>'1C TSsalarié5'!J$53</f>
        <v>0</v>
      </c>
      <c r="AL126" s="72">
        <f t="shared" si="36"/>
        <v>0</v>
      </c>
      <c r="AM126" s="298">
        <f t="shared" si="37"/>
        <v>0</v>
      </c>
      <c r="AN126" s="566">
        <f t="shared" si="38"/>
        <v>0</v>
      </c>
      <c r="AO126" s="296">
        <f t="shared" si="42"/>
        <v>0</v>
      </c>
      <c r="AP126" s="575">
        <f t="shared" si="43"/>
        <v>0</v>
      </c>
      <c r="AQ126" s="583">
        <f t="shared" si="39"/>
        <v>0</v>
      </c>
      <c r="AR126" s="579"/>
      <c r="AS126" s="102"/>
      <c r="AT126" s="27"/>
      <c r="AU126" s="592"/>
    </row>
    <row r="127" spans="1:55" hidden="1">
      <c r="A127" s="309"/>
      <c r="B127" s="338"/>
      <c r="C127" s="22" t="str">
        <f>IF('1C TSsalarié5'!K$11&lt;&gt;"",'1C TSsalarié5'!$B$8,"")</f>
        <v/>
      </c>
      <c r="D127" s="666" t="str">
        <f>IF(E127="","",DATEDIF('1C TSsalarié5'!$B$10,E127,"y"))</f>
        <v/>
      </c>
      <c r="E127" s="93" t="str">
        <f>IF(AND('1C TSsalarié5'!K$11&lt;&gt;"",C127='1C TSsalarié5'!$B$8),'1C TSsalarié5'!$K$16,"")</f>
        <v/>
      </c>
      <c r="F127" s="312"/>
      <c r="G127" s="313"/>
      <c r="H127" s="977"/>
      <c r="I127" s="978"/>
      <c r="J127" s="979"/>
      <c r="K127" s="638">
        <f t="shared" si="32"/>
        <v>0</v>
      </c>
      <c r="L127" s="301">
        <f>IF(AND($K$2="Pôle",C127='1C TSsalarié5'!$B$8),'1C TSsalarié5'!K$17+'1C TSsalarié5'!K$18+'1C TSsalarié5'!K$19+'1C TSsalarié5'!K$20+'1C TSsalarié5'!K$24,'1C TSsalarié5'!K$17+'1C TSsalarié5'!K$18+'1C TSsalarié5'!K$19+'1C TSsalarié5'!K$20+'1C TSsalarié5'!K$21+'1C TSsalarié5'!K$22+'1C TSsalarié5'!K$23+'1C TSsalarié5'!K$24)</f>
        <v>0</v>
      </c>
      <c r="M127" s="301">
        <f>IF(AND($K$2="Pôle",C127='1C TSsalarié5'!$B$8),'1C TSsalarié5'!K$21+'1C TSsalarié5'!K$22+'1C TSsalarié5'!K$23,0)</f>
        <v>0</v>
      </c>
      <c r="N127" s="302">
        <f t="shared" si="44"/>
        <v>0</v>
      </c>
      <c r="O127" s="292">
        <f>IF($C127='1C TSsalarié5'!$B$8,'1C TSsalarié5'!K$31)</f>
        <v>0</v>
      </c>
      <c r="P127" s="72">
        <f>IF($C127='1C TSsalarié5'!$B$8,'1C TSsalarié5'!$K$32)</f>
        <v>0</v>
      </c>
      <c r="Q127" s="72">
        <f>IF($C127='1C TSsalarié5'!$B$8,'1C TSsalarié5'!$K$33)</f>
        <v>0</v>
      </c>
      <c r="R127" s="72">
        <f>IF($C127='1C TSsalarié5'!$B$8,'1C TSsalarié5'!$K$34)</f>
        <v>0</v>
      </c>
      <c r="S127" s="72">
        <f>IF($C127='1C TSsalarié5'!$B$8,'1C TSsalarié5'!$K$35)</f>
        <v>0</v>
      </c>
      <c r="T127" s="72">
        <f>IF($C127='1C TSsalarié5'!$B$8,'1C TSsalarié5'!$K$36)</f>
        <v>0</v>
      </c>
      <c r="U127" s="72">
        <f>IF($C127='1C TSsalarié5'!$B$8,'1C TSsalarié5'!$K$37)</f>
        <v>0</v>
      </c>
      <c r="V127" s="72">
        <f>IF($C127='1C TSsalarié5'!$B$8,'1C TSsalarié5'!$K$38)</f>
        <v>0</v>
      </c>
      <c r="W127" s="72">
        <f>IF($C127='1C TSsalarié5'!$B$8,'1C TSsalarié5'!$K$39)</f>
        <v>0</v>
      </c>
      <c r="X127" s="72">
        <f>IF($C127='1C TSsalarié5'!$B$8,'1C TSsalarié5'!$K$40)</f>
        <v>0</v>
      </c>
      <c r="Y127" s="72">
        <f>IF($C127='1C TSsalarié5'!$B$8,'1C TSsalarié5'!$K$41)</f>
        <v>0</v>
      </c>
      <c r="Z127" s="72">
        <f>IF($C127='1C TSsalarié5'!$B$8,'1C TSsalarié5'!$K$42)</f>
        <v>0</v>
      </c>
      <c r="AA127" s="72">
        <f>IF($C127='1C TSsalarié5'!$B$8,'1C TSsalarié5'!$K$43)</f>
        <v>0</v>
      </c>
      <c r="AB127" s="72">
        <f>IF($C127='1C TSsalarié5'!$B$8,'1C TSsalarié5'!$K$44)</f>
        <v>0</v>
      </c>
      <c r="AC127" s="72">
        <f>IF($C127='1C TSsalarié5'!$B$8,'1C TSsalarié5'!$K$45)</f>
        <v>0</v>
      </c>
      <c r="AD127" s="72">
        <f>IF($C127='1C TSsalarié5'!$B$8,'1C TSsalarié5'!$K$46)</f>
        <v>0</v>
      </c>
      <c r="AE127" s="72">
        <f>IF($C127='1C TSsalarié5'!$B$8,'1C TSsalarié5'!$K$47)</f>
        <v>0</v>
      </c>
      <c r="AF127" s="72">
        <f>IF($C127='1C TSsalarié5'!$B$8,'1C TSsalarié5'!$K$48)</f>
        <v>0</v>
      </c>
      <c r="AG127" s="72">
        <f>IF($C127='1C TSsalarié5'!$B$8,'1C TSsalarié5'!$K$49)</f>
        <v>0</v>
      </c>
      <c r="AH127" s="72">
        <f>IF($C127='1C TSsalarié5'!$B$8,'1C TSsalarié5'!$K$50)</f>
        <v>0</v>
      </c>
      <c r="AI127" s="72">
        <f>IF($C127='1C TSsalarié5'!$B$8,'1C TSsalarié5'!$K$51)</f>
        <v>0</v>
      </c>
      <c r="AJ127" s="72">
        <f>IF($C127='1C TSsalarié5'!$B$8,'1C TSsalarié5'!$K$52)</f>
        <v>0</v>
      </c>
      <c r="AK127" s="72">
        <f>'1C TSsalarié5'!K$53</f>
        <v>0</v>
      </c>
      <c r="AL127" s="72">
        <f t="shared" si="36"/>
        <v>0</v>
      </c>
      <c r="AM127" s="298">
        <f t="shared" si="37"/>
        <v>0</v>
      </c>
      <c r="AN127" s="566">
        <f t="shared" si="38"/>
        <v>0</v>
      </c>
      <c r="AO127" s="296">
        <f t="shared" si="42"/>
        <v>0</v>
      </c>
      <c r="AP127" s="575">
        <f t="shared" si="43"/>
        <v>0</v>
      </c>
      <c r="AQ127" s="583">
        <f t="shared" si="39"/>
        <v>0</v>
      </c>
      <c r="AR127" s="579"/>
      <c r="AS127" s="102"/>
      <c r="AT127" s="27"/>
      <c r="AU127" s="592"/>
    </row>
    <row r="128" spans="1:55" hidden="1">
      <c r="A128" s="309"/>
      <c r="B128" s="338"/>
      <c r="C128" s="22" t="str">
        <f>IF('1C TSsalarié5'!L$11&lt;&gt;"",'1C TSsalarié5'!$B$8,"")</f>
        <v/>
      </c>
      <c r="D128" s="666" t="str">
        <f>IF(E128="","",DATEDIF('1C TSsalarié5'!$B$10,E128,"y"))</f>
        <v/>
      </c>
      <c r="E128" s="93" t="str">
        <f>IF(AND('1C TSsalarié5'!L$11&lt;&gt;"",C128='1C TSsalarié5'!$B$8),'1C TSsalarié5'!$L$16,"")</f>
        <v/>
      </c>
      <c r="F128" s="312"/>
      <c r="G128" s="313"/>
      <c r="H128" s="977"/>
      <c r="I128" s="978"/>
      <c r="J128" s="979"/>
      <c r="K128" s="638">
        <f t="shared" si="32"/>
        <v>0</v>
      </c>
      <c r="L128" s="301">
        <f>IF(AND($K$2="Pôle",C128='1C TSsalarié5'!$B$8),'1C TSsalarié5'!L$17+'1C TSsalarié5'!L$18+'1C TSsalarié5'!L$19+'1C TSsalarié5'!L$20+'1C TSsalarié5'!L$24,'1C TSsalarié5'!L$17+'1C TSsalarié5'!L$18+'1C TSsalarié5'!L$19+'1C TSsalarié5'!L$20+'1C TSsalarié5'!L$21+'1C TSsalarié5'!L$22+'1C TSsalarié5'!L$23+'1C TSsalarié5'!L$24)</f>
        <v>0</v>
      </c>
      <c r="M128" s="301">
        <f>IF(AND($K$2="Pôle",C128='1C TSsalarié5'!$B$8),'1C TSsalarié5'!L$21+'1C TSsalarié5'!L$22+'1C TSsalarié5'!L$23,0)</f>
        <v>0</v>
      </c>
      <c r="N128" s="302">
        <f t="shared" si="44"/>
        <v>0</v>
      </c>
      <c r="O128" s="292">
        <f>IF($C128='1C TSsalarié5'!$B$8,'1C TSsalarié5'!L$31)</f>
        <v>0</v>
      </c>
      <c r="P128" s="72">
        <f>IF($C128='1C TSsalarié5'!$B$8,'1C TSsalarié5'!$L$32)</f>
        <v>0</v>
      </c>
      <c r="Q128" s="72">
        <f>IF($C128='1C TSsalarié5'!$B$8,'1C TSsalarié5'!$L$33)</f>
        <v>0</v>
      </c>
      <c r="R128" s="72">
        <f>IF($C128='1C TSsalarié5'!$B$8,'1C TSsalarié5'!$L$34)</f>
        <v>0</v>
      </c>
      <c r="S128" s="72">
        <f>IF($C128='1C TSsalarié5'!$B$8,'1C TSsalarié5'!$L$35)</f>
        <v>0</v>
      </c>
      <c r="T128" s="72">
        <f>IF($C128='1C TSsalarié5'!$B$8,'1C TSsalarié5'!$L$36)</f>
        <v>0</v>
      </c>
      <c r="U128" s="72">
        <f>IF($C128='1C TSsalarié5'!$B$8,'1C TSsalarié5'!$L$37)</f>
        <v>0</v>
      </c>
      <c r="V128" s="72">
        <f>IF($C128='1C TSsalarié5'!$B$8,'1C TSsalarié5'!$L$38)</f>
        <v>0</v>
      </c>
      <c r="W128" s="72">
        <f>IF($C128='1C TSsalarié5'!$B$8,'1C TSsalarié5'!$L$39)</f>
        <v>0</v>
      </c>
      <c r="X128" s="72">
        <f>IF($C128='1C TSsalarié5'!$B$8,'1C TSsalarié5'!$L$40)</f>
        <v>0</v>
      </c>
      <c r="Y128" s="72">
        <f>IF($C128='1C TSsalarié5'!$B$8,'1C TSsalarié5'!$L$41)</f>
        <v>0</v>
      </c>
      <c r="Z128" s="72">
        <f>IF($C128='1C TSsalarié5'!$B$8,'1C TSsalarié5'!$L$42)</f>
        <v>0</v>
      </c>
      <c r="AA128" s="72">
        <f>IF($C128='1C TSsalarié5'!$B$8,'1C TSsalarié5'!$L$43)</f>
        <v>0</v>
      </c>
      <c r="AB128" s="72">
        <f>IF($C128='1C TSsalarié5'!$B$8,'1C TSsalarié5'!$L$44)</f>
        <v>0</v>
      </c>
      <c r="AC128" s="72">
        <f>IF($C128='1C TSsalarié5'!$B$8,'1C TSsalarié5'!$L$45)</f>
        <v>0</v>
      </c>
      <c r="AD128" s="72">
        <f>IF($C128='1C TSsalarié5'!$B$8,'1C TSsalarié5'!$L$46)</f>
        <v>0</v>
      </c>
      <c r="AE128" s="72">
        <f>IF($C128='1C TSsalarié5'!$B$8,'1C TSsalarié5'!$L$47)</f>
        <v>0</v>
      </c>
      <c r="AF128" s="72">
        <f>IF($C128='1C TSsalarié5'!$B$8,'1C TSsalarié5'!$L$48)</f>
        <v>0</v>
      </c>
      <c r="AG128" s="72">
        <f>IF($C128='1C TSsalarié5'!$B$8,'1C TSsalarié5'!$L$49)</f>
        <v>0</v>
      </c>
      <c r="AH128" s="72">
        <f>IF($C128='1C TSsalarié5'!$B$8,'1C TSsalarié5'!$L$50)</f>
        <v>0</v>
      </c>
      <c r="AI128" s="72">
        <f>IF($C128='1C TSsalarié5'!$B$8,'1C TSsalarié5'!$L$51)</f>
        <v>0</v>
      </c>
      <c r="AJ128" s="72">
        <f>IF($C128='1C TSsalarié5'!$B$8,'1C TSsalarié5'!$L$52)</f>
        <v>0</v>
      </c>
      <c r="AK128" s="72">
        <f>'1C TSsalarié5'!L$53</f>
        <v>0</v>
      </c>
      <c r="AL128" s="72">
        <f t="shared" si="36"/>
        <v>0</v>
      </c>
      <c r="AM128" s="298">
        <f t="shared" si="37"/>
        <v>0</v>
      </c>
      <c r="AN128" s="566">
        <f t="shared" si="38"/>
        <v>0</v>
      </c>
      <c r="AO128" s="296">
        <f t="shared" si="42"/>
        <v>0</v>
      </c>
      <c r="AP128" s="575">
        <f t="shared" si="43"/>
        <v>0</v>
      </c>
      <c r="AQ128" s="583">
        <f t="shared" si="39"/>
        <v>0</v>
      </c>
      <c r="AR128" s="579"/>
      <c r="AS128" s="102"/>
      <c r="AT128" s="27"/>
      <c r="AU128" s="592"/>
    </row>
    <row r="129" spans="1:55" hidden="1">
      <c r="A129" s="309"/>
      <c r="B129" s="338"/>
      <c r="C129" s="22" t="str">
        <f>IF('1C TSsalarié5'!M$11&lt;&gt;"",'1C TSsalarié5'!$B$8,"")</f>
        <v/>
      </c>
      <c r="D129" s="666" t="str">
        <f>IF(E129="","",DATEDIF('1C TSsalarié5'!$B$10,E129,"y"))</f>
        <v/>
      </c>
      <c r="E129" s="93" t="str">
        <f>IF(AND('1C TSsalarié5'!M$11&lt;&gt;"",C129='1C TSsalarié5'!$B$8),'1C TSsalarié5'!$M$16,"")</f>
        <v/>
      </c>
      <c r="F129" s="312"/>
      <c r="G129" s="313"/>
      <c r="H129" s="977"/>
      <c r="I129" s="978"/>
      <c r="J129" s="979"/>
      <c r="K129" s="638">
        <f t="shared" si="32"/>
        <v>0</v>
      </c>
      <c r="L129" s="301">
        <f>IF(AND($K$2="Pôle",C129='1C TSsalarié5'!$B$8),'1C TSsalarié5'!M$17+'1C TSsalarié5'!M$18+'1C TSsalarié5'!M$19+'1C TSsalarié5'!M$20+'1C TSsalarié5'!M$24,'1C TSsalarié5'!M$17+'1C TSsalarié5'!M$18+'1C TSsalarié5'!M$19+'1C TSsalarié5'!M$20+'1C TSsalarié5'!M$21+'1C TSsalarié5'!M$22+'1C TSsalarié5'!M$23+'1C TSsalarié5'!M$24)</f>
        <v>0</v>
      </c>
      <c r="M129" s="301">
        <f>IF(AND($K$2="Pôle",C129='1C TSsalarié5'!$B$8),'1C TSsalarié5'!M$21+'1C TSsalarié5'!M$22+'1C TSsalarié5'!M$23,0)</f>
        <v>0</v>
      </c>
      <c r="N129" s="302">
        <f t="shared" si="44"/>
        <v>0</v>
      </c>
      <c r="O129" s="292">
        <f>IF($C129='1C TSsalarié5'!$B$8,'1C TSsalarié5'!M$31)</f>
        <v>0</v>
      </c>
      <c r="P129" s="72">
        <f>IF($C129='1C TSsalarié5'!$B$8,'1C TSsalarié5'!$M$32)</f>
        <v>0</v>
      </c>
      <c r="Q129" s="72">
        <f>IF($C129='1C TSsalarié5'!$B$8,'1C TSsalarié5'!$M$33)</f>
        <v>0</v>
      </c>
      <c r="R129" s="72">
        <f>IF($C129='1C TSsalarié5'!$B$8,'1C TSsalarié5'!$M$34)</f>
        <v>0</v>
      </c>
      <c r="S129" s="72">
        <f>IF($C129='1C TSsalarié5'!$B$8,'1C TSsalarié5'!$M$35)</f>
        <v>0</v>
      </c>
      <c r="T129" s="72">
        <f>IF($C129='1C TSsalarié5'!$B$8,'1C TSsalarié5'!$M$36)</f>
        <v>0</v>
      </c>
      <c r="U129" s="72">
        <f>IF($C129='1C TSsalarié5'!$B$8,'1C TSsalarié5'!$M$37)</f>
        <v>0</v>
      </c>
      <c r="V129" s="72">
        <f>IF($C129='1C TSsalarié5'!$B$8,'1C TSsalarié5'!$M$38)</f>
        <v>0</v>
      </c>
      <c r="W129" s="72">
        <f>IF($C129='1C TSsalarié5'!$B$8,'1C TSsalarié5'!$M$39)</f>
        <v>0</v>
      </c>
      <c r="X129" s="72">
        <f>IF($C129='1C TSsalarié5'!$B$8,'1C TSsalarié5'!$M$40)</f>
        <v>0</v>
      </c>
      <c r="Y129" s="72">
        <f>IF($C129='1C TSsalarié5'!$B$8,'1C TSsalarié5'!$M$41)</f>
        <v>0</v>
      </c>
      <c r="Z129" s="72">
        <f>IF($C129='1C TSsalarié5'!$B$8,'1C TSsalarié5'!$M$42)</f>
        <v>0</v>
      </c>
      <c r="AA129" s="72">
        <f>IF($C129='1C TSsalarié5'!$B$8,'1C TSsalarié5'!$M$43)</f>
        <v>0</v>
      </c>
      <c r="AB129" s="72">
        <f>IF($C129='1C TSsalarié5'!$B$8,'1C TSsalarié5'!$M$44)</f>
        <v>0</v>
      </c>
      <c r="AC129" s="72">
        <f>IF($C129='1C TSsalarié5'!$B$8,'1C TSsalarié5'!$M$45)</f>
        <v>0</v>
      </c>
      <c r="AD129" s="72">
        <f>IF($C129='1C TSsalarié5'!$B$8,'1C TSsalarié5'!$M$46)</f>
        <v>0</v>
      </c>
      <c r="AE129" s="72">
        <f>IF($C129='1C TSsalarié5'!$B$8,'1C TSsalarié5'!$M$47)</f>
        <v>0</v>
      </c>
      <c r="AF129" s="72">
        <f>IF($C129='1C TSsalarié5'!$B$8,'1C TSsalarié5'!$M$48)</f>
        <v>0</v>
      </c>
      <c r="AG129" s="72">
        <f>IF($C129='1C TSsalarié5'!$B$8,'1C TSsalarié5'!$M$49)</f>
        <v>0</v>
      </c>
      <c r="AH129" s="72">
        <f>IF($C129='1C TSsalarié5'!$B$8,'1C TSsalarié5'!$M$50)</f>
        <v>0</v>
      </c>
      <c r="AI129" s="72">
        <f>IF($C129='1C TSsalarié5'!$B$8,'1C TSsalarié5'!$M$51)</f>
        <v>0</v>
      </c>
      <c r="AJ129" s="72">
        <f>IF($C129='1C TSsalarié5'!$B$8,'1C TSsalarié5'!$M$52)</f>
        <v>0</v>
      </c>
      <c r="AK129" s="72">
        <f>'1C TSsalarié5'!M$53</f>
        <v>0</v>
      </c>
      <c r="AL129" s="72">
        <f t="shared" si="36"/>
        <v>0</v>
      </c>
      <c r="AM129" s="298">
        <f t="shared" si="37"/>
        <v>0</v>
      </c>
      <c r="AN129" s="566">
        <f t="shared" si="38"/>
        <v>0</v>
      </c>
      <c r="AO129" s="296">
        <f t="shared" si="42"/>
        <v>0</v>
      </c>
      <c r="AP129" s="575">
        <f t="shared" si="43"/>
        <v>0</v>
      </c>
      <c r="AQ129" s="583">
        <f t="shared" si="39"/>
        <v>0</v>
      </c>
      <c r="AR129" s="579"/>
      <c r="AS129" s="102"/>
      <c r="AT129" s="27"/>
      <c r="AU129" s="592"/>
    </row>
    <row r="130" spans="1:55" s="767" customFormat="1" hidden="1">
      <c r="A130" s="307"/>
      <c r="B130" s="351"/>
      <c r="C130" s="22" t="str">
        <f>IF('1C TSsalarié5'!N$11&lt;&gt;"",'1C TSsalarié5'!$B$8,"")</f>
        <v/>
      </c>
      <c r="D130" s="666" t="str">
        <f>IF(E130="","",DATEDIF('1C TSsalarié5'!$B$10,E130,"y"))</f>
        <v/>
      </c>
      <c r="E130" s="93" t="str">
        <f>IF(AND('1C TSsalarié5'!N$11&lt;&gt;"",C130='1C TSsalarié5'!$B$8),'1C TSsalarié5'!$N$16,"")</f>
        <v/>
      </c>
      <c r="F130" s="312"/>
      <c r="G130" s="313"/>
      <c r="H130" s="977"/>
      <c r="I130" s="978"/>
      <c r="J130" s="979"/>
      <c r="K130" s="638">
        <f t="shared" si="32"/>
        <v>0</v>
      </c>
      <c r="L130" s="301">
        <f>IF(AND($K$2="Pôle",C130='1C TSsalarié5'!$B$8),'1C TSsalarié5'!N$17+'1C TSsalarié5'!N$18+'1C TSsalarié5'!N$19+'1C TSsalarié5'!N$20+'1C TSsalarié5'!N$24,'1C TSsalarié5'!N$17+'1C TSsalarié5'!N$18+'1C TSsalarié5'!N$19+'1C TSsalarié5'!N$20+'1C TSsalarié5'!N$21+'1C TSsalarié5'!N$22+'1C TSsalarié5'!N$23+'1C TSsalarié5'!N$24)</f>
        <v>0</v>
      </c>
      <c r="M130" s="301">
        <f>IF(AND($K$2="Pôle",C130='1C TSsalarié5'!$B$8),'1C TSsalarié5'!N$21+'1C TSsalarié5'!N$22+'1C TSsalarié5'!N$23,0)</f>
        <v>0</v>
      </c>
      <c r="N130" s="302">
        <f t="shared" si="44"/>
        <v>0</v>
      </c>
      <c r="O130" s="292">
        <f>IF($C130='1C TSsalarié5'!$B$8,'1C TSsalarié5'!N$31)</f>
        <v>0</v>
      </c>
      <c r="P130" s="72">
        <f>IF($C130='1C TSsalarié5'!$B$8,'1C TSsalarié5'!$N$32)</f>
        <v>0</v>
      </c>
      <c r="Q130" s="72">
        <f>IF($C130='1C TSsalarié5'!$B$8,'1C TSsalarié5'!$N$33)</f>
        <v>0</v>
      </c>
      <c r="R130" s="72">
        <f>IF($C130='1C TSsalarié5'!$B$8,'1C TSsalarié5'!$N$34)</f>
        <v>0</v>
      </c>
      <c r="S130" s="72">
        <f>IF($C130='1C TSsalarié5'!$B$8,'1C TSsalarié5'!$N$35)</f>
        <v>0</v>
      </c>
      <c r="T130" s="72">
        <f>IF($C130='1C TSsalarié5'!$B$8,'1C TSsalarié5'!$N$36)</f>
        <v>0</v>
      </c>
      <c r="U130" s="72">
        <f>IF($C130='1C TSsalarié5'!$B$8,'1C TSsalarié5'!$N$37)</f>
        <v>0</v>
      </c>
      <c r="V130" s="72">
        <f>IF($C130='1C TSsalarié5'!$B$8,'1C TSsalarié5'!$N$38)</f>
        <v>0</v>
      </c>
      <c r="W130" s="72">
        <f>IF($C130='1C TSsalarié5'!$B$8,'1C TSsalarié5'!$N$39)</f>
        <v>0</v>
      </c>
      <c r="X130" s="72">
        <f>IF($C130='1C TSsalarié5'!$B$8,'1C TSsalarié5'!$N$40)</f>
        <v>0</v>
      </c>
      <c r="Y130" s="72">
        <f>IF($C130='1C TSsalarié5'!$B$8,'1C TSsalarié5'!$N$41)</f>
        <v>0</v>
      </c>
      <c r="Z130" s="72">
        <f>IF($C130='1C TSsalarié5'!$B$8,'1C TSsalarié5'!$N$42)</f>
        <v>0</v>
      </c>
      <c r="AA130" s="72">
        <f>IF($C130='1C TSsalarié5'!$B$8,'1C TSsalarié5'!$N$43)</f>
        <v>0</v>
      </c>
      <c r="AB130" s="72">
        <f>IF($C130='1C TSsalarié5'!$B$8,'1C TSsalarié5'!$N$44)</f>
        <v>0</v>
      </c>
      <c r="AC130" s="72">
        <f>IF($C130='1C TSsalarié5'!$B$8,'1C TSsalarié5'!$N$45)</f>
        <v>0</v>
      </c>
      <c r="AD130" s="72">
        <f>IF($C130='1C TSsalarié5'!$B$8,'1C TSsalarié5'!$N$46)</f>
        <v>0</v>
      </c>
      <c r="AE130" s="72">
        <f>IF($C130='1C TSsalarié5'!$B$8,'1C TSsalarié5'!$N$47)</f>
        <v>0</v>
      </c>
      <c r="AF130" s="72">
        <f>IF($C130='1C TSsalarié5'!$B$8,'1C TSsalarié5'!$N$48)</f>
        <v>0</v>
      </c>
      <c r="AG130" s="72">
        <f>IF($C130='1C TSsalarié5'!$B$8,'1C TSsalarié5'!$N$49)</f>
        <v>0</v>
      </c>
      <c r="AH130" s="72">
        <f>IF($C130='1C TSsalarié5'!$B$8,'1C TSsalarié5'!$N$50)</f>
        <v>0</v>
      </c>
      <c r="AI130" s="72">
        <f>IF($C130='1C TSsalarié5'!$B$8,'1C TSsalarié5'!$N$51)</f>
        <v>0</v>
      </c>
      <c r="AJ130" s="72">
        <f>IF($C130='1C TSsalarié5'!$B$8,'1C TSsalarié5'!$N$52)</f>
        <v>0</v>
      </c>
      <c r="AK130" s="72">
        <f>'1C TSsalarié5'!N$53</f>
        <v>0</v>
      </c>
      <c r="AL130" s="72">
        <f t="shared" si="36"/>
        <v>0</v>
      </c>
      <c r="AM130" s="825">
        <f t="shared" si="37"/>
        <v>0</v>
      </c>
      <c r="AN130" s="825">
        <f t="shared" si="38"/>
        <v>0</v>
      </c>
      <c r="AO130" s="296">
        <f t="shared" si="42"/>
        <v>0</v>
      </c>
      <c r="AP130" s="59">
        <f t="shared" si="43"/>
        <v>0</v>
      </c>
      <c r="AQ130" s="583">
        <f t="shared" si="39"/>
        <v>0</v>
      </c>
      <c r="AR130" s="579"/>
      <c r="AS130" s="102"/>
      <c r="AT130" s="27"/>
      <c r="AU130" s="592"/>
      <c r="AV130" s="824"/>
      <c r="AW130" s="824"/>
      <c r="AX130" s="824"/>
      <c r="AY130" s="824"/>
      <c r="AZ130" s="824"/>
    </row>
    <row r="131" spans="1:55" ht="12.75" hidden="1" customHeight="1">
      <c r="A131" s="309"/>
      <c r="B131" s="338"/>
      <c r="C131" s="22" t="str">
        <f>IF('1C TSsalarié5'!O$11&lt;&gt;"",'1C TSsalarié5'!$B$8,"")</f>
        <v/>
      </c>
      <c r="D131" s="666" t="str">
        <f>IF(E131="","",DATEDIF('1C TSsalarié5'!$B$10,E131,"y"))</f>
        <v/>
      </c>
      <c r="E131" s="93" t="str">
        <f>IF(AND('1C TSsalarié5'!O$11&lt;&gt;"",C131='1C TSsalarié5'!$B$8),'1C TSsalarié5'!$O$16,"")</f>
        <v/>
      </c>
      <c r="F131" s="316"/>
      <c r="G131" s="317"/>
      <c r="H131" s="983"/>
      <c r="I131" s="984"/>
      <c r="J131" s="985"/>
      <c r="K131" s="638">
        <f t="shared" si="32"/>
        <v>0</v>
      </c>
      <c r="L131" s="301">
        <f>IF(AND($K$2="Pôle",C131='1C TSsalarié5'!$B$8),'1C TSsalarié5'!O$17+'1C TSsalarié5'!O$18+'1C TSsalarié5'!O$19+'1C TSsalarié5'!O$20+'1C TSsalarié5'!O$24,'1C TSsalarié5'!O$17+'1C TSsalarié5'!O$18+'1C TSsalarié5'!O$19+'1C TSsalarié5'!O$20+'1C TSsalarié5'!O$21+'1C TSsalarié5'!O$22+'1C TSsalarié5'!O$23+'1C TSsalarié5'!O$24)</f>
        <v>0</v>
      </c>
      <c r="M131" s="301">
        <f>IF(AND($K$2="Pôle",C131='1C TSsalarié5'!$B$8),'1C TSsalarié5'!O$21+'1C TSsalarié5'!O$22+'1C TSsalarié5'!O$23,0)</f>
        <v>0</v>
      </c>
      <c r="N131" s="302">
        <f t="shared" si="44"/>
        <v>0</v>
      </c>
      <c r="O131" s="292">
        <f>IF($C131='1C TSsalarié5'!$B$8,'1C TSsalarié5'!O$31)</f>
        <v>0</v>
      </c>
      <c r="P131" s="72">
        <f>IF($C131='1C TSsalarié5'!$B$8,'1C TSsalarié5'!$O$32)</f>
        <v>0</v>
      </c>
      <c r="Q131" s="72">
        <f>IF($C131='1C TSsalarié5'!$B$8,'1C TSsalarié5'!$O$33)</f>
        <v>0</v>
      </c>
      <c r="R131" s="72">
        <f>IF($C131='1C TSsalarié5'!$B$8,'1C TSsalarié5'!$O$34)</f>
        <v>0</v>
      </c>
      <c r="S131" s="72">
        <f>IF($C131='1C TSsalarié5'!$B$8,'1C TSsalarié5'!$O$35)</f>
        <v>0</v>
      </c>
      <c r="T131" s="72">
        <f>IF($C131='1C TSsalarié5'!$B$8,'1C TSsalarié5'!$O$36)</f>
        <v>0</v>
      </c>
      <c r="U131" s="72">
        <f>IF($C131='1C TSsalarié5'!$B$8,'1C TSsalarié5'!$O$37)</f>
        <v>0</v>
      </c>
      <c r="V131" s="72">
        <f>IF($C131='1C TSsalarié5'!$B$8,'1C TSsalarié5'!$O$38)</f>
        <v>0</v>
      </c>
      <c r="W131" s="72">
        <f>IF($C131='1C TSsalarié5'!$B$8,'1C TSsalarié5'!$O$39)</f>
        <v>0</v>
      </c>
      <c r="X131" s="72">
        <f>IF($C131='1C TSsalarié5'!$B$8,'1C TSsalarié5'!$O$40)</f>
        <v>0</v>
      </c>
      <c r="Y131" s="72">
        <f>IF($C131='1C TSsalarié5'!$B$8,'1C TSsalarié5'!$O$41)</f>
        <v>0</v>
      </c>
      <c r="Z131" s="72">
        <f>IF($C131='1C TSsalarié5'!$B$8,'1C TSsalarié5'!$O$42)</f>
        <v>0</v>
      </c>
      <c r="AA131" s="72">
        <f>IF($C131='1C TSsalarié5'!$B$8,'1C TSsalarié5'!$O$43)</f>
        <v>0</v>
      </c>
      <c r="AB131" s="72">
        <f>IF($C131='1C TSsalarié5'!$B$8,'1C TSsalarié5'!$O$44)</f>
        <v>0</v>
      </c>
      <c r="AC131" s="72">
        <f>IF($C131='1C TSsalarié5'!$B$8,'1C TSsalarié5'!$O$45)</f>
        <v>0</v>
      </c>
      <c r="AD131" s="72">
        <f>IF($C131='1C TSsalarié5'!$B$8,'1C TSsalarié5'!$O$46)</f>
        <v>0</v>
      </c>
      <c r="AE131" s="72">
        <f>IF($C131='1C TSsalarié5'!$B$8,'1C TSsalarié5'!$O$47)</f>
        <v>0</v>
      </c>
      <c r="AF131" s="72">
        <f>IF($C131='1C TSsalarié5'!$B$8,'1C TSsalarié5'!$O$48)</f>
        <v>0</v>
      </c>
      <c r="AG131" s="72">
        <f>IF($C131='1C TSsalarié5'!$B$8,'1C TSsalarié5'!$O$49)</f>
        <v>0</v>
      </c>
      <c r="AH131" s="72">
        <f>IF($C131='1C TSsalarié5'!$B$8,'1C TSsalarié5'!$O$50)</f>
        <v>0</v>
      </c>
      <c r="AI131" s="72">
        <f>IF($C131='1C TSsalarié5'!$B$8,'1C TSsalarié5'!$O$51)</f>
        <v>0</v>
      </c>
      <c r="AJ131" s="72">
        <f>IF($C131='1C TSsalarié5'!$B$8,'1C TSsalarié5'!$O$52)</f>
        <v>0</v>
      </c>
      <c r="AK131" s="72">
        <f>'1C TSsalarié5'!O$53</f>
        <v>0</v>
      </c>
      <c r="AL131" s="72">
        <f t="shared" ref="AL131:AL298" si="45">N131+AK131</f>
        <v>0</v>
      </c>
      <c r="AM131" s="825">
        <f t="shared" ref="AM131:AM298" si="46">IF(L131=0,0,($F131-$G131)*$K131*L131)</f>
        <v>0</v>
      </c>
      <c r="AN131" s="825">
        <f t="shared" ref="AN131:AN298" si="47">IF(M131=0,0,($F131-$G131)*$K131*M131*50%)</f>
        <v>0</v>
      </c>
      <c r="AO131" s="296">
        <f t="shared" si="42"/>
        <v>0</v>
      </c>
      <c r="AP131" s="575">
        <f>IF(L131=0,0,AM131-AR131)</f>
        <v>0</v>
      </c>
      <c r="AQ131" s="584">
        <f t="shared" ref="AQ131:AQ298" si="48">IF(M131=0,0,AN131-AS131)</f>
        <v>0</v>
      </c>
      <c r="AR131" s="580"/>
      <c r="AS131" s="208"/>
      <c r="AT131" s="209"/>
      <c r="AU131" s="591"/>
    </row>
    <row r="132" spans="1:55" hidden="1">
      <c r="A132" s="309"/>
      <c r="B132" s="338"/>
      <c r="C132" s="22" t="str">
        <f>IF('1C TSsalarié5'!P$11&lt;&gt;"",'1C TSsalarié5'!$B$8,"")</f>
        <v/>
      </c>
      <c r="D132" s="666" t="str">
        <f>IF(E132="","",DATEDIF('1C TSsalarié5'!$B$10,E132,"y"))</f>
        <v/>
      </c>
      <c r="E132" s="93" t="str">
        <f>IF(AND('1C TSsalarié5'!P$11&lt;&gt;"",C132='1C TSsalarié5'!$B$8),'1C TSsalarié5'!$P$16,"")</f>
        <v/>
      </c>
      <c r="F132" s="312"/>
      <c r="G132" s="313"/>
      <c r="H132" s="977"/>
      <c r="I132" s="978"/>
      <c r="J132" s="979"/>
      <c r="K132" s="638">
        <f t="shared" si="32"/>
        <v>0</v>
      </c>
      <c r="L132" s="301">
        <f>IF(AND($K$2="Pôle",C132='1C TSsalarié5'!$B$8),'1C TSsalarié5'!P$17+'1C TSsalarié5'!P$18+'1C TSsalarié5'!P$19+'1C TSsalarié5'!P$20+'1C TSsalarié5'!P$24,'1C TSsalarié5'!P$17+'1C TSsalarié5'!P$18+'1C TSsalarié5'!P$19+'1C TSsalarié5'!P$20+'1C TSsalarié5'!P$21+'1C TSsalarié5'!P$22+'1C TSsalarié5'!P$23+'1C TSsalarié5'!P$24)</f>
        <v>0</v>
      </c>
      <c r="M132" s="301">
        <f>IF(AND($K$2="Pôle",C132='1C TSsalarié5'!$B$8),'1C TSsalarié5'!P$21+'1C TSsalarié5'!P$22+'1C TSsalarié5'!P$23,0)</f>
        <v>0</v>
      </c>
      <c r="N132" s="302">
        <f t="shared" si="44"/>
        <v>0</v>
      </c>
      <c r="O132" s="292">
        <f>IF($C132='1C TSsalarié5'!$B$8,'1C TSsalarié5'!P$31)</f>
        <v>0</v>
      </c>
      <c r="P132" s="72">
        <f>IF($C132='1C TSsalarié5'!$B$8,'1C TSsalarié5'!$P$32)</f>
        <v>0</v>
      </c>
      <c r="Q132" s="72">
        <f>IF($C132='1C TSsalarié5'!$B$8,'1C TSsalarié5'!$P$33)</f>
        <v>0</v>
      </c>
      <c r="R132" s="72">
        <f>IF($C132='1C TSsalarié5'!$B$8,'1C TSsalarié5'!$P$34)</f>
        <v>0</v>
      </c>
      <c r="S132" s="72">
        <f>IF($C132='1C TSsalarié5'!$B$8,'1C TSsalarié5'!$P$35)</f>
        <v>0</v>
      </c>
      <c r="T132" s="72">
        <f>IF($C132='1C TSsalarié5'!$B$8,'1C TSsalarié5'!$P$36)</f>
        <v>0</v>
      </c>
      <c r="U132" s="72">
        <f>IF($C132='1C TSsalarié5'!$B$8,'1C TSsalarié5'!$P$37)</f>
        <v>0</v>
      </c>
      <c r="V132" s="72">
        <f>IF($C132='1C TSsalarié5'!$B$8,'1C TSsalarié5'!$P$38)</f>
        <v>0</v>
      </c>
      <c r="W132" s="72">
        <f>IF($C132='1C TSsalarié5'!$B$8,'1C TSsalarié5'!$P$39)</f>
        <v>0</v>
      </c>
      <c r="X132" s="72">
        <f>IF($C132='1C TSsalarié5'!$B$8,'1C TSsalarié5'!$P$40)</f>
        <v>0</v>
      </c>
      <c r="Y132" s="72">
        <f>IF($C132='1C TSsalarié5'!$B$8,'1C TSsalarié5'!$P$41)</f>
        <v>0</v>
      </c>
      <c r="Z132" s="72">
        <f>IF($C132='1C TSsalarié5'!$B$8,'1C TSsalarié5'!$P$42)</f>
        <v>0</v>
      </c>
      <c r="AA132" s="72">
        <f>IF($C132='1C TSsalarié5'!$B$8,'1C TSsalarié5'!$P$43)</f>
        <v>0</v>
      </c>
      <c r="AB132" s="72">
        <f>IF($C132='1C TSsalarié5'!$B$8,'1C TSsalarié5'!$P$44)</f>
        <v>0</v>
      </c>
      <c r="AC132" s="72">
        <f>IF($C132='1C TSsalarié5'!$B$8,'1C TSsalarié5'!$P$45)</f>
        <v>0</v>
      </c>
      <c r="AD132" s="72">
        <f>IF($C132='1C TSsalarié5'!$B$8,'1C TSsalarié5'!$P$46)</f>
        <v>0</v>
      </c>
      <c r="AE132" s="72">
        <f>IF($C132='1C TSsalarié5'!$B$8,'1C TSsalarié5'!$P$47)</f>
        <v>0</v>
      </c>
      <c r="AF132" s="72">
        <f>IF($C132='1C TSsalarié5'!$B$8,'1C TSsalarié5'!$P$48)</f>
        <v>0</v>
      </c>
      <c r="AG132" s="72">
        <f>IF($C132='1C TSsalarié5'!$B$8,'1C TSsalarié5'!$P$49)</f>
        <v>0</v>
      </c>
      <c r="AH132" s="72">
        <f>IF($C132='1C TSsalarié5'!$B$8,'1C TSsalarié5'!$P$50)</f>
        <v>0</v>
      </c>
      <c r="AI132" s="72">
        <f>IF($C132='1C TSsalarié5'!$B$8,'1C TSsalarié5'!$P$51)</f>
        <v>0</v>
      </c>
      <c r="AJ132" s="72">
        <f>IF($C132='1C TSsalarié5'!$B$8,'1C TSsalarié5'!$P$52)</f>
        <v>0</v>
      </c>
      <c r="AK132" s="72">
        <f>'1C TSsalarié5'!P$53</f>
        <v>0</v>
      </c>
      <c r="AL132" s="72">
        <f t="shared" si="45"/>
        <v>0</v>
      </c>
      <c r="AM132" s="825">
        <f t="shared" si="46"/>
        <v>0</v>
      </c>
      <c r="AN132" s="825">
        <f t="shared" si="47"/>
        <v>0</v>
      </c>
      <c r="AO132" s="296">
        <f t="shared" si="42"/>
        <v>0</v>
      </c>
      <c r="AP132" s="575">
        <f t="shared" ref="AP132:AP142" si="49">IF(L132=0,0,AM132-AR132)</f>
        <v>0</v>
      </c>
      <c r="AQ132" s="583">
        <f t="shared" si="48"/>
        <v>0</v>
      </c>
      <c r="AR132" s="579"/>
      <c r="AS132" s="102"/>
      <c r="AT132" s="27"/>
      <c r="AU132" s="592"/>
    </row>
    <row r="133" spans="1:55" hidden="1">
      <c r="A133" s="309"/>
      <c r="B133" s="338"/>
      <c r="C133" s="22" t="str">
        <f>IF('1C TSsalarié5'!Q$11&lt;&gt;"",'1C TSsalarié5'!$B$8,"")</f>
        <v/>
      </c>
      <c r="D133" s="666" t="str">
        <f>IF(E133="","",DATEDIF('1C TSsalarié5'!$B$10,E133,"y"))</f>
        <v/>
      </c>
      <c r="E133" s="93" t="str">
        <f>IF(AND('1C TSsalarié5'!Q$11&lt;&gt;"",C133='1C TSsalarié5'!$B$8),'1C TSsalarié5'!$Q$16,"")</f>
        <v/>
      </c>
      <c r="F133" s="312"/>
      <c r="G133" s="313"/>
      <c r="H133" s="977"/>
      <c r="I133" s="978"/>
      <c r="J133" s="979"/>
      <c r="K133" s="638">
        <f t="shared" si="32"/>
        <v>0</v>
      </c>
      <c r="L133" s="301">
        <f>IF(AND($K$2="Pôle",C133='1C TSsalarié5'!$B$8),'1C TSsalarié5'!Q$17+'1C TSsalarié5'!Q$18+'1C TSsalarié5'!Q$19+'1C TSsalarié5'!Q$20+'1C TSsalarié5'!Q$24,'1C TSsalarié5'!Q$17+'1C TSsalarié5'!Q$18+'1C TSsalarié5'!Q$19+'1C TSsalarié5'!Q$20+'1C TSsalarié5'!Q$21+'1C TSsalarié5'!Q$22+'1C TSsalarié5'!Q$23+'1C TSsalarié5'!Q$24)</f>
        <v>0</v>
      </c>
      <c r="M133" s="301">
        <f>IF(AND($K$2="Pôle",C133='1C TSsalarié5'!$B$8),'1C TSsalarié5'!Q$21+'1C TSsalarié5'!Q$22+'1C TSsalarié5'!Q$23,0)</f>
        <v>0</v>
      </c>
      <c r="N133" s="302">
        <f t="shared" si="44"/>
        <v>0</v>
      </c>
      <c r="O133" s="292">
        <f>IF($C133='1C TSsalarié5'!$B$8,'1C TSsalarié5'!Q$31)</f>
        <v>0</v>
      </c>
      <c r="P133" s="72">
        <f>IF($C133='1C TSsalarié5'!$B$8,'1C TSsalarié5'!$Q$32)</f>
        <v>0</v>
      </c>
      <c r="Q133" s="72">
        <f>IF($C133='1C TSsalarié5'!$B$8,'1C TSsalarié5'!$Q$33)</f>
        <v>0</v>
      </c>
      <c r="R133" s="72">
        <f>IF($C133='1C TSsalarié5'!$B$8,'1C TSsalarié5'!$Q$34)</f>
        <v>0</v>
      </c>
      <c r="S133" s="72">
        <f>IF($C133='1C TSsalarié5'!$B$8,'1C TSsalarié5'!$Q$35)</f>
        <v>0</v>
      </c>
      <c r="T133" s="72">
        <f>IF($C133='1C TSsalarié5'!$B$8,'1C TSsalarié5'!$Q$36)</f>
        <v>0</v>
      </c>
      <c r="U133" s="72">
        <f>IF($C133='1C TSsalarié5'!$B$8,'1C TSsalarié5'!$Q$37)</f>
        <v>0</v>
      </c>
      <c r="V133" s="72">
        <f>IF($C133='1C TSsalarié5'!$B$8,'1C TSsalarié5'!$Q$38)</f>
        <v>0</v>
      </c>
      <c r="W133" s="72">
        <f>IF($C133='1C TSsalarié5'!$B$8,'1C TSsalarié5'!$Q$39)</f>
        <v>0</v>
      </c>
      <c r="X133" s="72">
        <f>IF($C133='1C TSsalarié5'!$B$8,'1C TSsalarié5'!$Q$40)</f>
        <v>0</v>
      </c>
      <c r="Y133" s="72">
        <f>IF($C133='1C TSsalarié5'!$B$8,'1C TSsalarié5'!$Q$41)</f>
        <v>0</v>
      </c>
      <c r="Z133" s="72">
        <f>IF($C133='1C TSsalarié5'!$B$8,'1C TSsalarié5'!$Q$42)</f>
        <v>0</v>
      </c>
      <c r="AA133" s="72">
        <f>IF($C133='1C TSsalarié5'!$B$8,'1C TSsalarié5'!$Q$43)</f>
        <v>0</v>
      </c>
      <c r="AB133" s="72">
        <f>IF($C133='1C TSsalarié5'!$B$8,'1C TSsalarié5'!$Q$44)</f>
        <v>0</v>
      </c>
      <c r="AC133" s="72">
        <f>IF($C133='1C TSsalarié5'!$B$8,'1C TSsalarié5'!$Q$45)</f>
        <v>0</v>
      </c>
      <c r="AD133" s="72">
        <f>IF($C133='1C TSsalarié5'!$B$8,'1C TSsalarié5'!$Q$46)</f>
        <v>0</v>
      </c>
      <c r="AE133" s="72">
        <f>IF($C133='1C TSsalarié5'!$B$8,'1C TSsalarié5'!$Q$47)</f>
        <v>0</v>
      </c>
      <c r="AF133" s="72">
        <f>IF($C133='1C TSsalarié5'!$B$8,'1C TSsalarié5'!$Q$48)</f>
        <v>0</v>
      </c>
      <c r="AG133" s="72">
        <f>IF($C133='1C TSsalarié5'!$B$8,'1C TSsalarié5'!$Q$49)</f>
        <v>0</v>
      </c>
      <c r="AH133" s="72">
        <f>IF($C133='1C TSsalarié5'!$B$8,'1C TSsalarié5'!$Q$50)</f>
        <v>0</v>
      </c>
      <c r="AI133" s="72">
        <f>IF($C133='1C TSsalarié5'!$B$8,'1C TSsalarié5'!$Q$51)</f>
        <v>0</v>
      </c>
      <c r="AJ133" s="72">
        <f>IF($C133='1C TSsalarié5'!$B$8,'1C TSsalarié5'!$Q$52)</f>
        <v>0</v>
      </c>
      <c r="AK133" s="72">
        <f>'1C TSsalarié5'!Q$53</f>
        <v>0</v>
      </c>
      <c r="AL133" s="72">
        <f t="shared" si="45"/>
        <v>0</v>
      </c>
      <c r="AM133" s="825">
        <f t="shared" si="46"/>
        <v>0</v>
      </c>
      <c r="AN133" s="825">
        <f t="shared" si="47"/>
        <v>0</v>
      </c>
      <c r="AO133" s="296">
        <f t="shared" si="42"/>
        <v>0</v>
      </c>
      <c r="AP133" s="575">
        <f t="shared" si="49"/>
        <v>0</v>
      </c>
      <c r="AQ133" s="583">
        <f t="shared" si="48"/>
        <v>0</v>
      </c>
      <c r="AR133" s="579"/>
      <c r="AS133" s="102"/>
      <c r="AT133" s="27"/>
      <c r="AU133" s="592"/>
    </row>
    <row r="134" spans="1:55" hidden="1">
      <c r="A134" s="309"/>
      <c r="B134" s="338"/>
      <c r="C134" s="22" t="str">
        <f>IF('1C TSsalarié5'!R$11&lt;&gt;"",'1C TSsalarié5'!$B$8,"")</f>
        <v/>
      </c>
      <c r="D134" s="666" t="str">
        <f>IF(E134="","",DATEDIF('1C TSsalarié5'!$B$10,E134,"y"))</f>
        <v/>
      </c>
      <c r="E134" s="93" t="str">
        <f>IF(AND('1C TSsalarié5'!R$11&lt;&gt;"",C134='1C TSsalarié5'!$B$8),'1C TSsalarié5'!$R$16,"")</f>
        <v/>
      </c>
      <c r="F134" s="312"/>
      <c r="G134" s="313"/>
      <c r="H134" s="977"/>
      <c r="I134" s="978"/>
      <c r="J134" s="979"/>
      <c r="K134" s="638">
        <f t="shared" si="32"/>
        <v>0</v>
      </c>
      <c r="L134" s="301">
        <f>IF(AND($K$2="Pôle",C134='1C TSsalarié5'!$B$8),'1C TSsalarié5'!R$17+'1C TSsalarié5'!R$18+'1C TSsalarié5'!R$19+'1C TSsalarié5'!R$20+'1C TSsalarié5'!R$24,'1C TSsalarié5'!R$17+'1C TSsalarié5'!R$18+'1C TSsalarié5'!R$19+'1C TSsalarié5'!R$20+'1C TSsalarié5'!R$21+'1C TSsalarié5'!R$22+'1C TSsalarié5'!R$23+'1C TSsalarié5'!R$24)</f>
        <v>0</v>
      </c>
      <c r="M134" s="301">
        <f>IF(AND($K$2="Pôle",C134='1C TSsalarié5'!$B$8),'1C TSsalarié5'!R$21+'1C TSsalarié5'!R$22+'1C TSsalarié5'!R$23,0)</f>
        <v>0</v>
      </c>
      <c r="N134" s="302">
        <f t="shared" si="44"/>
        <v>0</v>
      </c>
      <c r="O134" s="292">
        <f>IF($C134='1C TSsalarié5'!$B$8,'1C TSsalarié5'!R$31)</f>
        <v>0</v>
      </c>
      <c r="P134" s="72">
        <f>IF($C134='1C TSsalarié5'!$B$8,'1C TSsalarié5'!$R$32)</f>
        <v>0</v>
      </c>
      <c r="Q134" s="72">
        <f>IF($C134='1C TSsalarié5'!$B$8,'1C TSsalarié5'!$R$33)</f>
        <v>0</v>
      </c>
      <c r="R134" s="72">
        <f>IF($C134='1C TSsalarié5'!$B$8,'1C TSsalarié5'!$R$34)</f>
        <v>0</v>
      </c>
      <c r="S134" s="72">
        <f>IF($C134='1C TSsalarié5'!$B$8,'1C TSsalarié5'!$R$35)</f>
        <v>0</v>
      </c>
      <c r="T134" s="72">
        <f>IF($C134='1C TSsalarié5'!$B$8,'1C TSsalarié5'!$R$36)</f>
        <v>0</v>
      </c>
      <c r="U134" s="72">
        <f>IF($C134='1C TSsalarié5'!$B$8,'1C TSsalarié5'!$R$37)</f>
        <v>0</v>
      </c>
      <c r="V134" s="72">
        <f>IF($C134='1C TSsalarié5'!$B$8,'1C TSsalarié5'!$R$38)</f>
        <v>0</v>
      </c>
      <c r="W134" s="72">
        <f>IF($C134='1C TSsalarié5'!$B$8,'1C TSsalarié5'!$R$39)</f>
        <v>0</v>
      </c>
      <c r="X134" s="72">
        <f>IF($C134='1C TSsalarié5'!$B$8,'1C TSsalarié5'!$R$40)</f>
        <v>0</v>
      </c>
      <c r="Y134" s="72">
        <f>IF($C134='1C TSsalarié5'!$B$8,'1C TSsalarié5'!$R$41)</f>
        <v>0</v>
      </c>
      <c r="Z134" s="72">
        <f>IF($C134='1C TSsalarié5'!$B$8,'1C TSsalarié5'!$R$42)</f>
        <v>0</v>
      </c>
      <c r="AA134" s="72">
        <f>IF($C134='1C TSsalarié5'!$B$8,'1C TSsalarié5'!$R$43)</f>
        <v>0</v>
      </c>
      <c r="AB134" s="72">
        <f>IF($C134='1C TSsalarié5'!$B$8,'1C TSsalarié5'!$R$44)</f>
        <v>0</v>
      </c>
      <c r="AC134" s="72">
        <f>IF($C134='1C TSsalarié5'!$B$8,'1C TSsalarié5'!$R$45)</f>
        <v>0</v>
      </c>
      <c r="AD134" s="72">
        <f>IF($C134='1C TSsalarié5'!$B$8,'1C TSsalarié5'!$R$46)</f>
        <v>0</v>
      </c>
      <c r="AE134" s="72">
        <f>IF($C134='1C TSsalarié5'!$B$8,'1C TSsalarié5'!$R$47)</f>
        <v>0</v>
      </c>
      <c r="AF134" s="72">
        <f>IF($C134='1C TSsalarié5'!$B$8,'1C TSsalarié5'!$R$48)</f>
        <v>0</v>
      </c>
      <c r="AG134" s="72">
        <f>IF($C134='1C TSsalarié5'!$B$8,'1C TSsalarié5'!$R$49)</f>
        <v>0</v>
      </c>
      <c r="AH134" s="72">
        <f>IF($C134='1C TSsalarié5'!$B$8,'1C TSsalarié5'!$R$50)</f>
        <v>0</v>
      </c>
      <c r="AI134" s="72">
        <f>IF($C134='1C TSsalarié5'!$B$8,'1C TSsalarié5'!$R$51)</f>
        <v>0</v>
      </c>
      <c r="AJ134" s="72">
        <f>IF($C134='1C TSsalarié5'!$B$8,'1C TSsalarié5'!$R$52)</f>
        <v>0</v>
      </c>
      <c r="AK134" s="72">
        <f>'1C TSsalarié5'!R$53</f>
        <v>0</v>
      </c>
      <c r="AL134" s="72">
        <f t="shared" si="45"/>
        <v>0</v>
      </c>
      <c r="AM134" s="825">
        <f t="shared" si="46"/>
        <v>0</v>
      </c>
      <c r="AN134" s="825">
        <f t="shared" si="47"/>
        <v>0</v>
      </c>
      <c r="AO134" s="296">
        <f t="shared" si="42"/>
        <v>0</v>
      </c>
      <c r="AP134" s="575">
        <f t="shared" si="49"/>
        <v>0</v>
      </c>
      <c r="AQ134" s="583">
        <f t="shared" si="48"/>
        <v>0</v>
      </c>
      <c r="AR134" s="579"/>
      <c r="AS134" s="102"/>
      <c r="AT134" s="27"/>
      <c r="AU134" s="592"/>
    </row>
    <row r="135" spans="1:55" hidden="1">
      <c r="A135" s="309"/>
      <c r="B135" s="338"/>
      <c r="C135" s="22" t="str">
        <f>IF('1C TSsalarié5'!S$11&lt;&gt;"",'1C TSsalarié5'!$B$8,"")</f>
        <v/>
      </c>
      <c r="D135" s="666" t="str">
        <f>IF(E135="","",DATEDIF('1C TSsalarié5'!$B$10,E135,"y"))</f>
        <v/>
      </c>
      <c r="E135" s="93" t="str">
        <f>IF(AND('1C TSsalarié5'!S$11&lt;&gt;"",C135='1C TSsalarié5'!$B$8),'1C TSsalarié5'!$S$16,"")</f>
        <v/>
      </c>
      <c r="F135" s="312"/>
      <c r="G135" s="313"/>
      <c r="H135" s="977"/>
      <c r="I135" s="978"/>
      <c r="J135" s="979"/>
      <c r="K135" s="638">
        <f t="shared" si="32"/>
        <v>0</v>
      </c>
      <c r="L135" s="301">
        <f>IF(AND($K$2="Pôle",C135='1C TSsalarié5'!$B$8),'1C TSsalarié5'!S$17+'1C TSsalarié5'!S$18+'1C TSsalarié5'!S$19+'1C TSsalarié5'!S$20+'1C TSsalarié5'!S$24,'1C TSsalarié5'!S$17+'1C TSsalarié5'!S$18+'1C TSsalarié5'!S$19+'1C TSsalarié5'!S$20+'1C TSsalarié5'!S$21+'1C TSsalarié5'!S$22+'1C TSsalarié5'!S$23+'1C TSsalarié5'!S$24)</f>
        <v>0</v>
      </c>
      <c r="M135" s="301">
        <f>IF(AND($K$2="Pôle",C135='1C TSsalarié5'!$B$8),'1C TSsalarié5'!S$21+'1C TSsalarié5'!S$22+'1C TSsalarié5'!S$23,0)</f>
        <v>0</v>
      </c>
      <c r="N135" s="302">
        <f t="shared" si="44"/>
        <v>0</v>
      </c>
      <c r="O135" s="292">
        <f>IF($C135='1C TSsalarié5'!$B$8,'1C TSsalarié5'!S$31)</f>
        <v>0</v>
      </c>
      <c r="P135" s="72">
        <f>IF($C135='1C TSsalarié5'!$B$8,'1C TSsalarié5'!$S$32)</f>
        <v>0</v>
      </c>
      <c r="Q135" s="72">
        <f>IF($C135='1C TSsalarié5'!$B$8,'1C TSsalarié5'!$S$33)</f>
        <v>0</v>
      </c>
      <c r="R135" s="72">
        <f>IF($C135='1C TSsalarié5'!$B$8,'1C TSsalarié5'!$S$34)</f>
        <v>0</v>
      </c>
      <c r="S135" s="72">
        <f>IF($C135='1C TSsalarié5'!$B$8,'1C TSsalarié5'!$S$35)</f>
        <v>0</v>
      </c>
      <c r="T135" s="72">
        <f>IF($C135='1C TSsalarié5'!$B$8,'1C TSsalarié5'!$S$36)</f>
        <v>0</v>
      </c>
      <c r="U135" s="72">
        <f>IF($C135='1C TSsalarié5'!$B$8,'1C TSsalarié5'!$S$37)</f>
        <v>0</v>
      </c>
      <c r="V135" s="72">
        <f>IF($C135='1C TSsalarié5'!$B$8,'1C TSsalarié5'!$S$38)</f>
        <v>0</v>
      </c>
      <c r="W135" s="72">
        <f>IF($C135='1C TSsalarié5'!$B$8,'1C TSsalarié5'!$S$39)</f>
        <v>0</v>
      </c>
      <c r="X135" s="72">
        <f>IF($C135='1C TSsalarié5'!$B$8,'1C TSsalarié5'!$S$40)</f>
        <v>0</v>
      </c>
      <c r="Y135" s="72">
        <f>IF($C135='1C TSsalarié5'!$B$8,'1C TSsalarié5'!$S$41)</f>
        <v>0</v>
      </c>
      <c r="Z135" s="72">
        <f>IF($C135='1C TSsalarié5'!$B$8,'1C TSsalarié5'!$S$42)</f>
        <v>0</v>
      </c>
      <c r="AA135" s="72">
        <f>IF($C135='1C TSsalarié5'!$B$8,'1C TSsalarié5'!$S$43)</f>
        <v>0</v>
      </c>
      <c r="AB135" s="72">
        <f>IF($C135='1C TSsalarié5'!$B$8,'1C TSsalarié5'!$S$44)</f>
        <v>0</v>
      </c>
      <c r="AC135" s="72">
        <f>IF($C135='1C TSsalarié5'!$B$8,'1C TSsalarié5'!$S$45)</f>
        <v>0</v>
      </c>
      <c r="AD135" s="72">
        <f>IF($C135='1C TSsalarié5'!$B$8,'1C TSsalarié5'!$S$46)</f>
        <v>0</v>
      </c>
      <c r="AE135" s="72">
        <f>IF($C135='1C TSsalarié5'!$B$8,'1C TSsalarié5'!$S$47)</f>
        <v>0</v>
      </c>
      <c r="AF135" s="72">
        <f>IF($C135='1C TSsalarié5'!$B$8,'1C TSsalarié5'!$S$48)</f>
        <v>0</v>
      </c>
      <c r="AG135" s="72">
        <f>IF($C135='1C TSsalarié5'!$B$8,'1C TSsalarié5'!$S$49)</f>
        <v>0</v>
      </c>
      <c r="AH135" s="72">
        <f>IF($C135='1C TSsalarié5'!$B$8,'1C TSsalarié5'!$S$50)</f>
        <v>0</v>
      </c>
      <c r="AI135" s="72">
        <f>IF($C135='1C TSsalarié5'!$B$8,'1C TSsalarié5'!$S$51)</f>
        <v>0</v>
      </c>
      <c r="AJ135" s="72">
        <f>IF($C135='1C TSsalarié5'!$B$8,'1C TSsalarié5'!$S$52)</f>
        <v>0</v>
      </c>
      <c r="AK135" s="72">
        <f>'1C TSsalarié5'!S$53</f>
        <v>0</v>
      </c>
      <c r="AL135" s="72">
        <f t="shared" si="45"/>
        <v>0</v>
      </c>
      <c r="AM135" s="825">
        <f t="shared" si="46"/>
        <v>0</v>
      </c>
      <c r="AN135" s="825">
        <f t="shared" si="47"/>
        <v>0</v>
      </c>
      <c r="AO135" s="296">
        <f t="shared" si="42"/>
        <v>0</v>
      </c>
      <c r="AP135" s="575">
        <f t="shared" si="49"/>
        <v>0</v>
      </c>
      <c r="AQ135" s="583">
        <f t="shared" si="48"/>
        <v>0</v>
      </c>
      <c r="AR135" s="579"/>
      <c r="AS135" s="102"/>
      <c r="AT135" s="27"/>
      <c r="AU135" s="592"/>
    </row>
    <row r="136" spans="1:55" hidden="1">
      <c r="A136" s="309"/>
      <c r="B136" s="338"/>
      <c r="C136" s="22" t="str">
        <f>IF('1C TSsalarié5'!T$11&lt;&gt;"",'1C TSsalarié5'!$B$8,"")</f>
        <v/>
      </c>
      <c r="D136" s="666" t="str">
        <f>IF(E136="","",DATEDIF('1C TSsalarié5'!$B$10,E136,"y"))</f>
        <v/>
      </c>
      <c r="E136" s="93" t="str">
        <f>IF(AND('1C TSsalarié5'!T$11&lt;&gt;"",C136='1C TSsalarié5'!$B$8),'1C TSsalarié5'!$T$16,"")</f>
        <v/>
      </c>
      <c r="F136" s="312"/>
      <c r="G136" s="313"/>
      <c r="H136" s="977"/>
      <c r="I136" s="978"/>
      <c r="J136" s="979"/>
      <c r="K136" s="638">
        <f t="shared" si="32"/>
        <v>0</v>
      </c>
      <c r="L136" s="301">
        <f>IF(AND($K$2="Pôle",C136='1C TSsalarié5'!$B$8),'1C TSsalarié5'!T$17+'1C TSsalarié5'!T$18+'1C TSsalarié5'!T$19+'1C TSsalarié5'!T$20+'1C TSsalarié5'!T$24,'1C TSsalarié5'!T$17+'1C TSsalarié5'!T$18+'1C TSsalarié5'!T$19+'1C TSsalarié5'!T$20+'1C TSsalarié5'!T$21+'1C TSsalarié5'!T$22+'1C TSsalarié5'!T$23+'1C TSsalarié5'!T$24)</f>
        <v>0</v>
      </c>
      <c r="M136" s="301">
        <f>IF(AND($K$2="Pôle",C136='1C TSsalarié5'!$B$8),'1C TSsalarié5'!T$21+'1C TSsalarié5'!T$22+'1C TSsalarié5'!T$23,0)</f>
        <v>0</v>
      </c>
      <c r="N136" s="302">
        <f t="shared" si="44"/>
        <v>0</v>
      </c>
      <c r="O136" s="292">
        <f>IF($C136='1C TSsalarié5'!$B$8,'1C TSsalarié5'!T$31)</f>
        <v>0</v>
      </c>
      <c r="P136" s="72">
        <f>IF($C136='1C TSsalarié5'!$B$8,'1C TSsalarié5'!$T$32)</f>
        <v>0</v>
      </c>
      <c r="Q136" s="72">
        <f>IF($C136='1C TSsalarié5'!$B$8,'1C TSsalarié5'!$T$33)</f>
        <v>0</v>
      </c>
      <c r="R136" s="72">
        <f>IF($C136='1C TSsalarié5'!$B$8,'1C TSsalarié5'!$T$34)</f>
        <v>0</v>
      </c>
      <c r="S136" s="72">
        <f>IF($C136='1C TSsalarié5'!$B$8,'1C TSsalarié5'!$T$35)</f>
        <v>0</v>
      </c>
      <c r="T136" s="72">
        <f>IF($C136='1C TSsalarié5'!$B$8,'1C TSsalarié5'!$T$36)</f>
        <v>0</v>
      </c>
      <c r="U136" s="72">
        <f>IF($C136='1C TSsalarié5'!$B$8,'1C TSsalarié5'!$T$37)</f>
        <v>0</v>
      </c>
      <c r="V136" s="72">
        <f>IF($C136='1C TSsalarié5'!$B$8,'1C TSsalarié5'!$T$38)</f>
        <v>0</v>
      </c>
      <c r="W136" s="72">
        <f>IF($C136='1C TSsalarié5'!$B$8,'1C TSsalarié5'!$T$39)</f>
        <v>0</v>
      </c>
      <c r="X136" s="72">
        <f>IF($C136='1C TSsalarié5'!$B$8,'1C TSsalarié5'!$T$40)</f>
        <v>0</v>
      </c>
      <c r="Y136" s="72">
        <f>IF($C136='1C TSsalarié5'!$B$8,'1C TSsalarié5'!$T$41)</f>
        <v>0</v>
      </c>
      <c r="Z136" s="72">
        <f>IF($C136='1C TSsalarié5'!$B$8,'1C TSsalarié5'!$T$42)</f>
        <v>0</v>
      </c>
      <c r="AA136" s="72">
        <f>IF($C136='1C TSsalarié5'!$B$8,'1C TSsalarié5'!$T$43)</f>
        <v>0</v>
      </c>
      <c r="AB136" s="72">
        <f>IF($C136='1C TSsalarié5'!$B$8,'1C TSsalarié5'!$T$44)</f>
        <v>0</v>
      </c>
      <c r="AC136" s="72">
        <f>IF($C136='1C TSsalarié5'!$B$8,'1C TSsalarié5'!$T$45)</f>
        <v>0</v>
      </c>
      <c r="AD136" s="72">
        <f>IF($C136='1C TSsalarié5'!$B$8,'1C TSsalarié5'!$T$46)</f>
        <v>0</v>
      </c>
      <c r="AE136" s="72">
        <f>IF($C136='1C TSsalarié5'!$B$8,'1C TSsalarié5'!$T$47)</f>
        <v>0</v>
      </c>
      <c r="AF136" s="72">
        <f>IF($C136='1C TSsalarié5'!$B$8,'1C TSsalarié5'!$T$48)</f>
        <v>0</v>
      </c>
      <c r="AG136" s="72">
        <f>IF($C136='1C TSsalarié5'!$B$8,'1C TSsalarié5'!$T$49)</f>
        <v>0</v>
      </c>
      <c r="AH136" s="72">
        <f>IF($C136='1C TSsalarié5'!$B$8,'1C TSsalarié5'!$T$50)</f>
        <v>0</v>
      </c>
      <c r="AI136" s="72">
        <f>IF($C136='1C TSsalarié5'!$B$8,'1C TSsalarié5'!$T$51)</f>
        <v>0</v>
      </c>
      <c r="AJ136" s="72">
        <f>IF($C136='1C TSsalarié5'!$B$8,'1C TSsalarié5'!$T$52)</f>
        <v>0</v>
      </c>
      <c r="AK136" s="72">
        <f>'1C TSsalarié5'!T$53</f>
        <v>0</v>
      </c>
      <c r="AL136" s="72">
        <f t="shared" si="45"/>
        <v>0</v>
      </c>
      <c r="AM136" s="825">
        <f t="shared" si="46"/>
        <v>0</v>
      </c>
      <c r="AN136" s="825">
        <f t="shared" si="47"/>
        <v>0</v>
      </c>
      <c r="AO136" s="296">
        <f t="shared" si="42"/>
        <v>0</v>
      </c>
      <c r="AP136" s="575">
        <f t="shared" si="49"/>
        <v>0</v>
      </c>
      <c r="AQ136" s="583">
        <f t="shared" si="48"/>
        <v>0</v>
      </c>
      <c r="AR136" s="579"/>
      <c r="AS136" s="102"/>
      <c r="AT136" s="27"/>
      <c r="AU136" s="592"/>
    </row>
    <row r="137" spans="1:55" hidden="1">
      <c r="A137" s="309"/>
      <c r="B137" s="338"/>
      <c r="C137" s="22" t="str">
        <f>IF('1C TSsalarié5'!U$11&lt;&gt;"",'1C TSsalarié5'!$B$8,"")</f>
        <v/>
      </c>
      <c r="D137" s="666" t="str">
        <f>IF(E137="","",DATEDIF('1C TSsalarié5'!$B$10,E137,"y"))</f>
        <v/>
      </c>
      <c r="E137" s="93" t="str">
        <f>IF(AND('1C TSsalarié5'!U$11&lt;&gt;"",C137='1C TSsalarié5'!$B$8),'1C TSsalarié5'!$U$16,"")</f>
        <v/>
      </c>
      <c r="F137" s="312"/>
      <c r="G137" s="313"/>
      <c r="H137" s="977"/>
      <c r="I137" s="978"/>
      <c r="J137" s="979"/>
      <c r="K137" s="638">
        <f t="shared" si="32"/>
        <v>0</v>
      </c>
      <c r="L137" s="301">
        <f>IF(AND($K$2="Pôle",C137='1C TSsalarié5'!$B$8),'1C TSsalarié5'!U$17+'1C TSsalarié5'!U$18+'1C TSsalarié5'!U$19+'1C TSsalarié5'!U$20+'1C TSsalarié5'!U$24,'1C TSsalarié5'!U$17+'1C TSsalarié5'!U$18+'1C TSsalarié5'!U$19+'1C TSsalarié5'!U$20+'1C TSsalarié5'!U$21+'1C TSsalarié5'!U$22+'1C TSsalarié5'!U$23+'1C TSsalarié5'!U$24)</f>
        <v>0</v>
      </c>
      <c r="M137" s="301">
        <f>IF(AND($K$2="Pôle",C137='1C TSsalarié5'!$B$8),'1C TSsalarié5'!U$21+'1C TSsalarié5'!U$22+'1C TSsalarié5'!U$23,0)</f>
        <v>0</v>
      </c>
      <c r="N137" s="302">
        <f t="shared" si="44"/>
        <v>0</v>
      </c>
      <c r="O137" s="292">
        <f>IF($C137='1C TSsalarié5'!$B$8,'1C TSsalarié5'!U$31)</f>
        <v>0</v>
      </c>
      <c r="P137" s="72">
        <f>IF($C137='1C TSsalarié5'!$B$8,'1C TSsalarié5'!$U$32)</f>
        <v>0</v>
      </c>
      <c r="Q137" s="72">
        <f>IF($C137='1C TSsalarié5'!$B$8,'1C TSsalarié5'!$U$33)</f>
        <v>0</v>
      </c>
      <c r="R137" s="72">
        <f>IF($C137='1C TSsalarié5'!$B$8,'1C TSsalarié5'!$U$34)</f>
        <v>0</v>
      </c>
      <c r="S137" s="72">
        <f>IF($C137='1C TSsalarié5'!$B$8,'1C TSsalarié5'!$U$35)</f>
        <v>0</v>
      </c>
      <c r="T137" s="72">
        <f>IF($C137='1C TSsalarié5'!$B$8,'1C TSsalarié5'!$U$36)</f>
        <v>0</v>
      </c>
      <c r="U137" s="72">
        <f>IF($C137='1C TSsalarié5'!$B$8,'1C TSsalarié5'!$U$37)</f>
        <v>0</v>
      </c>
      <c r="V137" s="72">
        <f>IF($C137='1C TSsalarié5'!$B$8,'1C TSsalarié5'!$U$38)</f>
        <v>0</v>
      </c>
      <c r="W137" s="72">
        <f>IF($C137='1C TSsalarié5'!$B$8,'1C TSsalarié5'!$U$39)</f>
        <v>0</v>
      </c>
      <c r="X137" s="72">
        <f>IF($C137='1C TSsalarié5'!$B$8,'1C TSsalarié5'!$U$40)</f>
        <v>0</v>
      </c>
      <c r="Y137" s="72">
        <f>IF($C137='1C TSsalarié5'!$B$8,'1C TSsalarié5'!$U$41)</f>
        <v>0</v>
      </c>
      <c r="Z137" s="72">
        <f>IF($C137='1C TSsalarié5'!$B$8,'1C TSsalarié5'!$U$42)</f>
        <v>0</v>
      </c>
      <c r="AA137" s="72">
        <f>IF($C137='1C TSsalarié5'!$B$8,'1C TSsalarié5'!$U$43)</f>
        <v>0</v>
      </c>
      <c r="AB137" s="72">
        <f>IF($C137='1C TSsalarié5'!$B$8,'1C TSsalarié5'!$U$44)</f>
        <v>0</v>
      </c>
      <c r="AC137" s="72">
        <f>IF($C137='1C TSsalarié5'!$B$8,'1C TSsalarié5'!$U$45)</f>
        <v>0</v>
      </c>
      <c r="AD137" s="72">
        <f>IF($C137='1C TSsalarié5'!$B$8,'1C TSsalarié5'!$U$46)</f>
        <v>0</v>
      </c>
      <c r="AE137" s="72">
        <f>IF($C137='1C TSsalarié5'!$B$8,'1C TSsalarié5'!$U$47)</f>
        <v>0</v>
      </c>
      <c r="AF137" s="72">
        <f>IF($C137='1C TSsalarié5'!$B$8,'1C TSsalarié5'!$U$48)</f>
        <v>0</v>
      </c>
      <c r="AG137" s="72">
        <f>IF($C137='1C TSsalarié5'!$B$8,'1C TSsalarié5'!$U$49)</f>
        <v>0</v>
      </c>
      <c r="AH137" s="72">
        <f>IF($C137='1C TSsalarié5'!$B$8,'1C TSsalarié5'!$U$50)</f>
        <v>0</v>
      </c>
      <c r="AI137" s="72">
        <f>IF($C137='1C TSsalarié5'!$B$8,'1C TSsalarié5'!$U$51)</f>
        <v>0</v>
      </c>
      <c r="AJ137" s="72">
        <f>IF($C137='1C TSsalarié5'!$B$8,'1C TSsalarié5'!$U$52)</f>
        <v>0</v>
      </c>
      <c r="AK137" s="72">
        <f>'1C TSsalarié5'!U$53</f>
        <v>0</v>
      </c>
      <c r="AL137" s="72">
        <f t="shared" si="45"/>
        <v>0</v>
      </c>
      <c r="AM137" s="825">
        <f t="shared" si="46"/>
        <v>0</v>
      </c>
      <c r="AN137" s="825">
        <f t="shared" si="47"/>
        <v>0</v>
      </c>
      <c r="AO137" s="296">
        <f t="shared" si="42"/>
        <v>0</v>
      </c>
      <c r="AP137" s="575">
        <f t="shared" si="49"/>
        <v>0</v>
      </c>
      <c r="AQ137" s="583">
        <f t="shared" si="48"/>
        <v>0</v>
      </c>
      <c r="AR137" s="579"/>
      <c r="AS137" s="102"/>
      <c r="AT137" s="27"/>
      <c r="AU137" s="592"/>
    </row>
    <row r="138" spans="1:55" hidden="1">
      <c r="A138" s="309"/>
      <c r="B138" s="338"/>
      <c r="C138" s="22" t="str">
        <f>IF('1C TSsalarié5'!V$11&lt;&gt;"",'1C TSsalarié5'!$B$8,"")</f>
        <v/>
      </c>
      <c r="D138" s="666" t="str">
        <f>IF(E138="","",DATEDIF('1C TSsalarié5'!$B$10,E138,"y"))</f>
        <v/>
      </c>
      <c r="E138" s="93" t="str">
        <f>IF(AND('1C TSsalarié5'!V$11&lt;&gt;"",C138='1C TSsalarié5'!$B$8),'1C TSsalarié5'!$V$16,"")</f>
        <v/>
      </c>
      <c r="F138" s="312"/>
      <c r="G138" s="313"/>
      <c r="H138" s="977"/>
      <c r="I138" s="978"/>
      <c r="J138" s="979"/>
      <c r="K138" s="638">
        <f t="shared" si="32"/>
        <v>0</v>
      </c>
      <c r="L138" s="301">
        <f>IF(AND($K$2="Pôle",C138='1C TSsalarié5'!$B$8),'1C TSsalarié5'!V$17+'1C TSsalarié5'!V$18+'1C TSsalarié5'!V$19+'1C TSsalarié5'!V$20+'1C TSsalarié5'!V$24,'1C TSsalarié5'!V$17+'1C TSsalarié5'!V$18+'1C TSsalarié5'!V$19+'1C TSsalarié5'!V$20+'1C TSsalarié5'!V$21+'1C TSsalarié5'!V$22+'1C TSsalarié5'!V$23+'1C TSsalarié5'!V$24)</f>
        <v>0</v>
      </c>
      <c r="M138" s="301">
        <f>IF(AND($K$2="Pôle",C138='1C TSsalarié5'!$B$8),'1C TSsalarié5'!V$21+'1C TSsalarié5'!V$22+'1C TSsalarié5'!V$23,0)</f>
        <v>0</v>
      </c>
      <c r="N138" s="302">
        <f t="shared" si="44"/>
        <v>0</v>
      </c>
      <c r="O138" s="292">
        <f>IF($C138='1C TSsalarié5'!$B$8,'1C TSsalarié5'!V$31)</f>
        <v>0</v>
      </c>
      <c r="P138" s="72">
        <f>IF($C138='1C TSsalarié5'!$B$8,'1C TSsalarié5'!$V$32)</f>
        <v>0</v>
      </c>
      <c r="Q138" s="72">
        <f>IF($C138='1C TSsalarié5'!$B$8,'1C TSsalarié5'!$V$33)</f>
        <v>0</v>
      </c>
      <c r="R138" s="72">
        <f>IF($C138='1C TSsalarié5'!$B$8,'1C TSsalarié5'!$V$34)</f>
        <v>0</v>
      </c>
      <c r="S138" s="72">
        <f>IF($C138='1C TSsalarié5'!$B$8,'1C TSsalarié5'!$V$35)</f>
        <v>0</v>
      </c>
      <c r="T138" s="72">
        <f>IF($C138='1C TSsalarié5'!$B$8,'1C TSsalarié5'!$V$36)</f>
        <v>0</v>
      </c>
      <c r="U138" s="72">
        <f>IF($C138='1C TSsalarié5'!$B$8,'1C TSsalarié5'!$V$37)</f>
        <v>0</v>
      </c>
      <c r="V138" s="72">
        <f>IF($C138='1C TSsalarié5'!$B$8,'1C TSsalarié5'!$V$38)</f>
        <v>0</v>
      </c>
      <c r="W138" s="72">
        <f>IF($C138='1C TSsalarié5'!$B$8,'1C TSsalarié5'!$V$39)</f>
        <v>0</v>
      </c>
      <c r="X138" s="72">
        <f>IF($C138='1C TSsalarié5'!$B$8,'1C TSsalarié5'!$V$40)</f>
        <v>0</v>
      </c>
      <c r="Y138" s="72">
        <f>IF($C138='1C TSsalarié5'!$B$8,'1C TSsalarié5'!$V$41)</f>
        <v>0</v>
      </c>
      <c r="Z138" s="72">
        <f>IF($C138='1C TSsalarié5'!$B$8,'1C TSsalarié5'!$V$42)</f>
        <v>0</v>
      </c>
      <c r="AA138" s="72">
        <f>IF($C138='1C TSsalarié5'!$B$8,'1C TSsalarié5'!$V$43)</f>
        <v>0</v>
      </c>
      <c r="AB138" s="72">
        <f>IF($C138='1C TSsalarié5'!$B$8,'1C TSsalarié5'!$V$44)</f>
        <v>0</v>
      </c>
      <c r="AC138" s="72">
        <f>IF($C138='1C TSsalarié5'!$B$8,'1C TSsalarié5'!$V$45)</f>
        <v>0</v>
      </c>
      <c r="AD138" s="72">
        <f>IF($C138='1C TSsalarié5'!$B$8,'1C TSsalarié5'!$V$46)</f>
        <v>0</v>
      </c>
      <c r="AE138" s="72">
        <f>IF($C138='1C TSsalarié5'!$B$8,'1C TSsalarié5'!$V$47)</f>
        <v>0</v>
      </c>
      <c r="AF138" s="72">
        <f>IF($C138='1C TSsalarié5'!$B$8,'1C TSsalarié5'!$V$48)</f>
        <v>0</v>
      </c>
      <c r="AG138" s="72">
        <f>IF($C138='1C TSsalarié5'!$B$8,'1C TSsalarié5'!$V$49)</f>
        <v>0</v>
      </c>
      <c r="AH138" s="72">
        <f>IF($C138='1C TSsalarié5'!$B$8,'1C TSsalarié5'!$V$50)</f>
        <v>0</v>
      </c>
      <c r="AI138" s="72">
        <f>IF($C138='1C TSsalarié5'!$B$8,'1C TSsalarié5'!$V$51)</f>
        <v>0</v>
      </c>
      <c r="AJ138" s="72">
        <f>IF($C138='1C TSsalarié5'!$B$8,'1C TSsalarié5'!$V$52)</f>
        <v>0</v>
      </c>
      <c r="AK138" s="72">
        <f>'1C TSsalarié5'!V$53</f>
        <v>0</v>
      </c>
      <c r="AL138" s="72">
        <f t="shared" si="45"/>
        <v>0</v>
      </c>
      <c r="AM138" s="825">
        <f t="shared" si="46"/>
        <v>0</v>
      </c>
      <c r="AN138" s="825">
        <f t="shared" si="47"/>
        <v>0</v>
      </c>
      <c r="AO138" s="296">
        <f t="shared" si="42"/>
        <v>0</v>
      </c>
      <c r="AP138" s="575">
        <f t="shared" si="49"/>
        <v>0</v>
      </c>
      <c r="AQ138" s="583">
        <f t="shared" si="48"/>
        <v>0</v>
      </c>
      <c r="AR138" s="579"/>
      <c r="AS138" s="102"/>
      <c r="AT138" s="27"/>
      <c r="AU138" s="592"/>
    </row>
    <row r="139" spans="1:55" hidden="1">
      <c r="A139" s="309"/>
      <c r="B139" s="338"/>
      <c r="C139" s="22" t="str">
        <f>IF('1C TSsalarié5'!W$11&lt;&gt;"",'1C TSsalarié5'!$B$8,"")</f>
        <v/>
      </c>
      <c r="D139" s="666" t="str">
        <f>IF(E139="","",DATEDIF('1C TSsalarié5'!$B$10,E139,"y"))</f>
        <v/>
      </c>
      <c r="E139" s="93" t="str">
        <f>IF(AND('1C TSsalarié5'!W$11&lt;&gt;"",C139='1C TSsalarié5'!$B$8),'1C TSsalarié5'!$W$16,"")</f>
        <v/>
      </c>
      <c r="F139" s="312"/>
      <c r="G139" s="313"/>
      <c r="H139" s="977"/>
      <c r="I139" s="978"/>
      <c r="J139" s="979"/>
      <c r="K139" s="638">
        <f t="shared" si="32"/>
        <v>0</v>
      </c>
      <c r="L139" s="301">
        <f>IF(AND($K$2="Pôle",C139='1C TSsalarié5'!$B$8),'1C TSsalarié5'!W$17+'1C TSsalarié5'!W$18+'1C TSsalarié5'!W$19+'1C TSsalarié5'!W$20+'1C TSsalarié5'!W$24,'1C TSsalarié5'!W$17+'1C TSsalarié5'!W$18+'1C TSsalarié5'!W$19+'1C TSsalarié5'!W$20+'1C TSsalarié5'!W$21+'1C TSsalarié5'!W$22+'1C TSsalarié5'!W$23+'1C TSsalarié5'!W$24)</f>
        <v>0</v>
      </c>
      <c r="M139" s="301">
        <f>IF(AND($K$2="Pôle",C139='1C TSsalarié5'!$B$8),'1C TSsalarié5'!W$21+'1C TSsalarié5'!W$22+'1C TSsalarié5'!W$23,0)</f>
        <v>0</v>
      </c>
      <c r="N139" s="302">
        <f t="shared" si="44"/>
        <v>0</v>
      </c>
      <c r="O139" s="292">
        <f>IF($C139='1C TSsalarié5'!$B$8,'1C TSsalarié5'!W$31)</f>
        <v>0</v>
      </c>
      <c r="P139" s="72">
        <f>IF($C139='1C TSsalarié5'!$B$8,'1C TSsalarié5'!$W$32)</f>
        <v>0</v>
      </c>
      <c r="Q139" s="72">
        <f>IF($C139='1C TSsalarié5'!$B$8,'1C TSsalarié5'!$W$33)</f>
        <v>0</v>
      </c>
      <c r="R139" s="72">
        <f>IF($C139='1C TSsalarié5'!$B$8,'1C TSsalarié5'!$W$34)</f>
        <v>0</v>
      </c>
      <c r="S139" s="72">
        <f>IF($C139='1C TSsalarié5'!$B$8,'1C TSsalarié5'!$W$35)</f>
        <v>0</v>
      </c>
      <c r="T139" s="72">
        <f>IF($C139='1C TSsalarié5'!$B$8,'1C TSsalarié5'!$W$36)</f>
        <v>0</v>
      </c>
      <c r="U139" s="72">
        <f>IF($C139='1C TSsalarié5'!$B$8,'1C TSsalarié5'!$W$37)</f>
        <v>0</v>
      </c>
      <c r="V139" s="72">
        <f>IF($C139='1C TSsalarié5'!$B$8,'1C TSsalarié5'!$W$38)</f>
        <v>0</v>
      </c>
      <c r="W139" s="72">
        <f>IF($C139='1C TSsalarié5'!$B$8,'1C TSsalarié5'!$W$39)</f>
        <v>0</v>
      </c>
      <c r="X139" s="72">
        <f>IF($C139='1C TSsalarié5'!$B$8,'1C TSsalarié5'!$W$40)</f>
        <v>0</v>
      </c>
      <c r="Y139" s="72">
        <f>IF($C139='1C TSsalarié5'!$B$8,'1C TSsalarié5'!$W$41)</f>
        <v>0</v>
      </c>
      <c r="Z139" s="72">
        <f>IF($C139='1C TSsalarié5'!$B$8,'1C TSsalarié5'!$W$42)</f>
        <v>0</v>
      </c>
      <c r="AA139" s="72">
        <f>IF($C139='1C TSsalarié5'!$B$8,'1C TSsalarié5'!$W$43)</f>
        <v>0</v>
      </c>
      <c r="AB139" s="72">
        <f>IF($C139='1C TSsalarié5'!$B$8,'1C TSsalarié5'!$W$44)</f>
        <v>0</v>
      </c>
      <c r="AC139" s="72">
        <f>IF($C139='1C TSsalarié5'!$B$8,'1C TSsalarié5'!$W$45)</f>
        <v>0</v>
      </c>
      <c r="AD139" s="72">
        <f>IF($C139='1C TSsalarié5'!$B$8,'1C TSsalarié5'!$W$46)</f>
        <v>0</v>
      </c>
      <c r="AE139" s="72">
        <f>IF($C139='1C TSsalarié5'!$B$8,'1C TSsalarié5'!$W$47)</f>
        <v>0</v>
      </c>
      <c r="AF139" s="72">
        <f>IF($C139='1C TSsalarié5'!$B$8,'1C TSsalarié5'!$W$48)</f>
        <v>0</v>
      </c>
      <c r="AG139" s="72">
        <f>IF($C139='1C TSsalarié5'!$B$8,'1C TSsalarié5'!$W$49)</f>
        <v>0</v>
      </c>
      <c r="AH139" s="72">
        <f>IF($C139='1C TSsalarié5'!$B$8,'1C TSsalarié5'!$W$50)</f>
        <v>0</v>
      </c>
      <c r="AI139" s="72">
        <f>IF($C139='1C TSsalarié5'!$B$8,'1C TSsalarié5'!$W$51)</f>
        <v>0</v>
      </c>
      <c r="AJ139" s="72">
        <f>IF($C139='1C TSsalarié5'!$B$8,'1C TSsalarié5'!$W$52)</f>
        <v>0</v>
      </c>
      <c r="AK139" s="72">
        <f>'1C TSsalarié5'!W$53</f>
        <v>0</v>
      </c>
      <c r="AL139" s="72">
        <f t="shared" si="45"/>
        <v>0</v>
      </c>
      <c r="AM139" s="825">
        <f t="shared" si="46"/>
        <v>0</v>
      </c>
      <c r="AN139" s="825">
        <f t="shared" si="47"/>
        <v>0</v>
      </c>
      <c r="AO139" s="296">
        <f t="shared" si="42"/>
        <v>0</v>
      </c>
      <c r="AP139" s="575">
        <f t="shared" si="49"/>
        <v>0</v>
      </c>
      <c r="AQ139" s="583">
        <f t="shared" si="48"/>
        <v>0</v>
      </c>
      <c r="AR139" s="579"/>
      <c r="AS139" s="102"/>
      <c r="AT139" s="27"/>
      <c r="AU139" s="592"/>
    </row>
    <row r="140" spans="1:55" hidden="1">
      <c r="A140" s="309"/>
      <c r="B140" s="338"/>
      <c r="C140" s="22" t="str">
        <f>IF('1C TSsalarié5'!X$11&lt;&gt;"",'1C TSsalarié5'!$B$8,"")</f>
        <v/>
      </c>
      <c r="D140" s="666" t="str">
        <f>IF(E140="","",DATEDIF('1C TSsalarié5'!$B$10,E140,"y"))</f>
        <v/>
      </c>
      <c r="E140" s="93" t="str">
        <f>IF(AND('1C TSsalarié5'!X$11&lt;&gt;"",C140='1C TSsalarié5'!$B$8),'1C TSsalarié5'!$X$16,"")</f>
        <v/>
      </c>
      <c r="F140" s="312"/>
      <c r="G140" s="313"/>
      <c r="H140" s="977"/>
      <c r="I140" s="978"/>
      <c r="J140" s="979"/>
      <c r="K140" s="638">
        <f t="shared" si="32"/>
        <v>0</v>
      </c>
      <c r="L140" s="301">
        <f>IF(AND($K$2="Pôle",C140='1C TSsalarié5'!$B$8),'1C TSsalarié5'!X$17+'1C TSsalarié5'!X$18+'1C TSsalarié5'!X$19+'1C TSsalarié5'!X$20+'1C TSsalarié5'!X$24,'1C TSsalarié5'!X$17+'1C TSsalarié5'!X$18+'1C TSsalarié5'!X$19+'1C TSsalarié5'!X$20+'1C TSsalarié5'!X$21+'1C TSsalarié5'!X$22+'1C TSsalarié5'!X$23+'1C TSsalarié5'!X$24)</f>
        <v>0</v>
      </c>
      <c r="M140" s="301">
        <f>IF(AND($K$2="Pôle",C140='1C TSsalarié5'!$B$8),'1C TSsalarié5'!X$21+'1C TSsalarié5'!X$22+'1C TSsalarié5'!X$23,0)</f>
        <v>0</v>
      </c>
      <c r="N140" s="302">
        <f t="shared" si="44"/>
        <v>0</v>
      </c>
      <c r="O140" s="292">
        <f>IF($C140='1C TSsalarié5'!$B$8,'1C TSsalarié5'!X$31)</f>
        <v>0</v>
      </c>
      <c r="P140" s="72">
        <f>IF($C140='1C TSsalarié5'!$B$8,'1C TSsalarié5'!$X$32)</f>
        <v>0</v>
      </c>
      <c r="Q140" s="72">
        <f>IF($C140='1C TSsalarié5'!$B$8,'1C TSsalarié5'!$X$33)</f>
        <v>0</v>
      </c>
      <c r="R140" s="72">
        <f>IF($C140='1C TSsalarié5'!$B$8,'1C TSsalarié5'!$X$34)</f>
        <v>0</v>
      </c>
      <c r="S140" s="72">
        <f>IF($C140='1C TSsalarié5'!$B$8,'1C TSsalarié5'!$X$35)</f>
        <v>0</v>
      </c>
      <c r="T140" s="72">
        <f>IF($C140='1C TSsalarié5'!$B$8,'1C TSsalarié5'!$X$36)</f>
        <v>0</v>
      </c>
      <c r="U140" s="72">
        <f>IF($C140='1C TSsalarié5'!$B$8,'1C TSsalarié5'!$X$37)</f>
        <v>0</v>
      </c>
      <c r="V140" s="72">
        <f>IF($C140='1C TSsalarié5'!$B$8,'1C TSsalarié5'!$X$38)</f>
        <v>0</v>
      </c>
      <c r="W140" s="72">
        <f>IF($C140='1C TSsalarié5'!$B$8,'1C TSsalarié5'!$X$39)</f>
        <v>0</v>
      </c>
      <c r="X140" s="72">
        <f>IF($C140='1C TSsalarié5'!$B$8,'1C TSsalarié5'!$X$40)</f>
        <v>0</v>
      </c>
      <c r="Y140" s="72">
        <f>IF($C140='1C TSsalarié5'!$B$8,'1C TSsalarié5'!$X$41)</f>
        <v>0</v>
      </c>
      <c r="Z140" s="72">
        <f>IF($C140='1C TSsalarié5'!$B$8,'1C TSsalarié5'!$X$42)</f>
        <v>0</v>
      </c>
      <c r="AA140" s="72">
        <f>IF($C140='1C TSsalarié5'!$B$8,'1C TSsalarié5'!$X$43)</f>
        <v>0</v>
      </c>
      <c r="AB140" s="72">
        <f>IF($C140='1C TSsalarié5'!$B$8,'1C TSsalarié5'!$X$44)</f>
        <v>0</v>
      </c>
      <c r="AC140" s="72">
        <f>IF($C140='1C TSsalarié5'!$B$8,'1C TSsalarié5'!$X$45)</f>
        <v>0</v>
      </c>
      <c r="AD140" s="72">
        <f>IF($C140='1C TSsalarié5'!$B$8,'1C TSsalarié5'!$X$46)</f>
        <v>0</v>
      </c>
      <c r="AE140" s="72">
        <f>IF($C140='1C TSsalarié5'!$B$8,'1C TSsalarié5'!$X$47)</f>
        <v>0</v>
      </c>
      <c r="AF140" s="72">
        <f>IF($C140='1C TSsalarié5'!$B$8,'1C TSsalarié5'!$X$48)</f>
        <v>0</v>
      </c>
      <c r="AG140" s="72">
        <f>IF($C140='1C TSsalarié5'!$B$8,'1C TSsalarié5'!$X$49)</f>
        <v>0</v>
      </c>
      <c r="AH140" s="72">
        <f>IF($C140='1C TSsalarié5'!$B$8,'1C TSsalarié5'!$X$50)</f>
        <v>0</v>
      </c>
      <c r="AI140" s="72">
        <f>IF($C140='1C TSsalarié5'!$B$8,'1C TSsalarié5'!$X$51)</f>
        <v>0</v>
      </c>
      <c r="AJ140" s="72">
        <f>IF($C140='1C TSsalarié5'!$B$8,'1C TSsalarié5'!$X$52)</f>
        <v>0</v>
      </c>
      <c r="AK140" s="72">
        <f>'1C TSsalarié5'!X$53</f>
        <v>0</v>
      </c>
      <c r="AL140" s="72">
        <f t="shared" si="45"/>
        <v>0</v>
      </c>
      <c r="AM140" s="825">
        <f t="shared" si="46"/>
        <v>0</v>
      </c>
      <c r="AN140" s="825">
        <f t="shared" si="47"/>
        <v>0</v>
      </c>
      <c r="AO140" s="296">
        <f t="shared" si="42"/>
        <v>0</v>
      </c>
      <c r="AP140" s="575">
        <f t="shared" si="49"/>
        <v>0</v>
      </c>
      <c r="AQ140" s="583">
        <f t="shared" si="48"/>
        <v>0</v>
      </c>
      <c r="AR140" s="579"/>
      <c r="AS140" s="102"/>
      <c r="AT140" s="27"/>
      <c r="AU140" s="592"/>
    </row>
    <row r="141" spans="1:55" hidden="1">
      <c r="A141" s="309"/>
      <c r="B141" s="338"/>
      <c r="C141" s="22" t="str">
        <f>IF('1C TSsalarié5'!Y$11&lt;&gt;"",'1C TSsalarié5'!$B$8,"")</f>
        <v/>
      </c>
      <c r="D141" s="666" t="str">
        <f>IF(E141="","",DATEDIF('1C TSsalarié5'!$B$10,E141,"y"))</f>
        <v/>
      </c>
      <c r="E141" s="93" t="str">
        <f>IF(AND('1C TSsalarié5'!Y$11&lt;&gt;"",C141='1C TSsalarié5'!$B$8),'1C TSsalarié5'!$Y$16,"")</f>
        <v/>
      </c>
      <c r="F141" s="312"/>
      <c r="G141" s="313"/>
      <c r="H141" s="977"/>
      <c r="I141" s="978"/>
      <c r="J141" s="979"/>
      <c r="K141" s="638">
        <f t="shared" si="32"/>
        <v>0</v>
      </c>
      <c r="L141" s="301">
        <f>IF(AND($K$2="Pôle",C141='1C TSsalarié5'!$B$8),'1C TSsalarié5'!Y$17+'1C TSsalarié5'!Y$18+'1C TSsalarié5'!Y$19+'1C TSsalarié5'!Y$20+'1C TSsalarié5'!Y$24,'1C TSsalarié5'!Y$17+'1C TSsalarié5'!Y$18+'1C TSsalarié5'!Y$19+'1C TSsalarié5'!Y$20+'1C TSsalarié5'!Y$21+'1C TSsalarié5'!Y$22+'1C TSsalarié5'!Y$23+'1C TSsalarié5'!Y$24)</f>
        <v>0</v>
      </c>
      <c r="M141" s="301">
        <f>IF(AND($K$2="Pôle",C141='1C TSsalarié5'!$B$8),'1C TSsalarié5'!Y$21+'1C TSsalarié5'!Y$22+'1C TSsalarié5'!Y$23,0)</f>
        <v>0</v>
      </c>
      <c r="N141" s="302">
        <f t="shared" si="44"/>
        <v>0</v>
      </c>
      <c r="O141" s="292">
        <f>IF($C141='1C TSsalarié5'!$B$8,'1C TSsalarié5'!Y$31)</f>
        <v>0</v>
      </c>
      <c r="P141" s="72">
        <f>IF($C141='1C TSsalarié5'!$B$8,'1C TSsalarié5'!$Y$32)</f>
        <v>0</v>
      </c>
      <c r="Q141" s="72">
        <f>IF($C141='1C TSsalarié5'!$B$8,'1C TSsalarié5'!$Y$33)</f>
        <v>0</v>
      </c>
      <c r="R141" s="72">
        <f>IF($C141='1C TSsalarié5'!$B$8,'1C TSsalarié5'!$Y$34)</f>
        <v>0</v>
      </c>
      <c r="S141" s="72">
        <f>IF($C141='1C TSsalarié5'!$B$8,'1C TSsalarié5'!$Y$35)</f>
        <v>0</v>
      </c>
      <c r="T141" s="72">
        <f>IF($C141='1C TSsalarié5'!$B$8,'1C TSsalarié5'!$Y$36)</f>
        <v>0</v>
      </c>
      <c r="U141" s="72">
        <f>IF($C141='1C TSsalarié5'!$B$8,'1C TSsalarié5'!$Y$37)</f>
        <v>0</v>
      </c>
      <c r="V141" s="72">
        <f>IF($C141='1C TSsalarié5'!$B$8,'1C TSsalarié5'!$Y$38)</f>
        <v>0</v>
      </c>
      <c r="W141" s="72">
        <f>IF($C141='1C TSsalarié5'!$B$8,'1C TSsalarié5'!$Y$39)</f>
        <v>0</v>
      </c>
      <c r="X141" s="72">
        <f>IF($C141='1C TSsalarié5'!$B$8,'1C TSsalarié5'!$Y$40)</f>
        <v>0</v>
      </c>
      <c r="Y141" s="72">
        <f>IF($C141='1C TSsalarié5'!$B$8,'1C TSsalarié5'!$Y$41)</f>
        <v>0</v>
      </c>
      <c r="Z141" s="72">
        <f>IF($C141='1C TSsalarié5'!$B$8,'1C TSsalarié5'!$Y$42)</f>
        <v>0</v>
      </c>
      <c r="AA141" s="72">
        <f>IF($C141='1C TSsalarié5'!$B$8,'1C TSsalarié5'!$Y$43)</f>
        <v>0</v>
      </c>
      <c r="AB141" s="72">
        <f>IF($C141='1C TSsalarié5'!$B$8,'1C TSsalarié5'!$Y$44)</f>
        <v>0</v>
      </c>
      <c r="AC141" s="72">
        <f>IF($C141='1C TSsalarié5'!$B$8,'1C TSsalarié5'!$Y$45)</f>
        <v>0</v>
      </c>
      <c r="AD141" s="72">
        <f>IF($C141='1C TSsalarié5'!$B$8,'1C TSsalarié5'!$Y$46)</f>
        <v>0</v>
      </c>
      <c r="AE141" s="72">
        <f>IF($C141='1C TSsalarié5'!$B$8,'1C TSsalarié5'!$Y$47)</f>
        <v>0</v>
      </c>
      <c r="AF141" s="72">
        <f>IF($C141='1C TSsalarié5'!$B$8,'1C TSsalarié5'!$Y$48)</f>
        <v>0</v>
      </c>
      <c r="AG141" s="72">
        <f>IF($C141='1C TSsalarié5'!$B$8,'1C TSsalarié5'!$Y$49)</f>
        <v>0</v>
      </c>
      <c r="AH141" s="72">
        <f>IF($C141='1C TSsalarié5'!$B$8,'1C TSsalarié5'!$Y$50)</f>
        <v>0</v>
      </c>
      <c r="AI141" s="72">
        <f>IF($C141='1C TSsalarié5'!$B$8,'1C TSsalarié5'!$Y$51)</f>
        <v>0</v>
      </c>
      <c r="AJ141" s="72">
        <f>IF($C141='1C TSsalarié5'!$B$8,'1C TSsalarié5'!$Y$52)</f>
        <v>0</v>
      </c>
      <c r="AK141" s="72">
        <f>'1C TSsalarié5'!Y$53</f>
        <v>0</v>
      </c>
      <c r="AL141" s="72">
        <f t="shared" si="45"/>
        <v>0</v>
      </c>
      <c r="AM141" s="825">
        <f t="shared" si="46"/>
        <v>0</v>
      </c>
      <c r="AN141" s="825">
        <f t="shared" si="47"/>
        <v>0</v>
      </c>
      <c r="AO141" s="296">
        <f t="shared" si="42"/>
        <v>0</v>
      </c>
      <c r="AP141" s="575">
        <f t="shared" si="49"/>
        <v>0</v>
      </c>
      <c r="AQ141" s="583">
        <f t="shared" si="48"/>
        <v>0</v>
      </c>
      <c r="AR141" s="579"/>
      <c r="AS141" s="102"/>
      <c r="AT141" s="27"/>
      <c r="AU141" s="592"/>
    </row>
    <row r="142" spans="1:55" s="767" customFormat="1" ht="13.5" hidden="1" thickBot="1">
      <c r="A142" s="308"/>
      <c r="B142" s="339"/>
      <c r="C142" s="210" t="str">
        <f>IF('1C TSsalarié5'!Z$11&lt;&gt;"",'1C TSsalarié5'!$B$8,"")</f>
        <v/>
      </c>
      <c r="D142" s="670" t="str">
        <f>IF(E142="","",DATEDIF('1C TSsalarié5'!$B$10,E142,"y"))</f>
        <v/>
      </c>
      <c r="E142" s="211" t="str">
        <f>IF(AND('1C TSsalarié5'!Z$11&lt;&gt;"",C142='1C TSsalarié5'!$B$8),'1C TSsalarié5'!$Z$16,"")</f>
        <v/>
      </c>
      <c r="F142" s="314"/>
      <c r="G142" s="315"/>
      <c r="H142" s="980"/>
      <c r="I142" s="981"/>
      <c r="J142" s="982"/>
      <c r="K142" s="638">
        <f t="shared" si="32"/>
        <v>0</v>
      </c>
      <c r="L142" s="303">
        <f>IF(AND($K$2="Pôle",C142='1C TSsalarié5'!$B$8),'1C TSsalarié5'!Z$17+'1C TSsalarié5'!Z$18+'1C TSsalarié5'!Z$19+'1C TSsalarié5'!Z$20+'1C TSsalarié5'!Z$24,'1C TSsalarié5'!Z$17+'1C TSsalarié5'!Z$18+'1C TSsalarié5'!Z$19+'1C TSsalarié5'!Z$20+'1C TSsalarié5'!Z$21+'1C TSsalarié5'!Z$22+'1C TSsalarié5'!Z$23+'1C TSsalarié5'!Z$24)</f>
        <v>0</v>
      </c>
      <c r="M142" s="303">
        <f>IF(AND($K$2="Pôle",C142='1C TSsalarié5'!$B$8),'1C TSsalarié5'!Z$21+'1C TSsalarié5'!Z$22+'1C TSsalarié5'!Z$23,0)</f>
        <v>0</v>
      </c>
      <c r="N142" s="304">
        <f t="shared" si="44"/>
        <v>0</v>
      </c>
      <c r="O142" s="293">
        <f>IF($C142='1C TSsalarié5'!$B$8,'1C TSsalarié5'!Z$31)</f>
        <v>0</v>
      </c>
      <c r="P142" s="212">
        <f>IF($C142='1C TSsalarié5'!$B$8,'1C TSsalarié5'!$Z$32)</f>
        <v>0</v>
      </c>
      <c r="Q142" s="212">
        <f>IF($C142='1C TSsalarié5'!$B$8,'1C TSsalarié5'!$Z$33)</f>
        <v>0</v>
      </c>
      <c r="R142" s="212">
        <f>IF($C142='1C TSsalarié5'!$B$8,'1C TSsalarié5'!$Z$34)</f>
        <v>0</v>
      </c>
      <c r="S142" s="212">
        <f>IF($C142='1C TSsalarié5'!$B$8,'1C TSsalarié5'!$Z$35)</f>
        <v>0</v>
      </c>
      <c r="T142" s="212">
        <f>IF($C142='1C TSsalarié5'!$B$8,'1C TSsalarié5'!$Z$36)</f>
        <v>0</v>
      </c>
      <c r="U142" s="212">
        <f>IF($C142='1C TSsalarié5'!$B$8,'1C TSsalarié5'!$Z$37)</f>
        <v>0</v>
      </c>
      <c r="V142" s="212">
        <f>IF($C142='1C TSsalarié5'!$B$8,'1C TSsalarié5'!$Z$38)</f>
        <v>0</v>
      </c>
      <c r="W142" s="212">
        <f>IF($C142='1C TSsalarié5'!$B$8,'1C TSsalarié5'!$Z$39)</f>
        <v>0</v>
      </c>
      <c r="X142" s="212">
        <f>IF($C142='1C TSsalarié5'!$B$8,'1C TSsalarié5'!$Z$40)</f>
        <v>0</v>
      </c>
      <c r="Y142" s="212">
        <f>IF($C142='1C TSsalarié5'!$B$8,'1C TSsalarié5'!$Z$41)</f>
        <v>0</v>
      </c>
      <c r="Z142" s="212">
        <f>IF($C142='1C TSsalarié5'!$B$8,'1C TSsalarié5'!$Z$42)</f>
        <v>0</v>
      </c>
      <c r="AA142" s="212">
        <f>IF($C142='1C TSsalarié5'!$B$8,'1C TSsalarié5'!$Z$43)</f>
        <v>0</v>
      </c>
      <c r="AB142" s="212">
        <f>IF($C142='1C TSsalarié5'!$B$8,'1C TSsalarié5'!$Z$44)</f>
        <v>0</v>
      </c>
      <c r="AC142" s="212">
        <f>IF($C142='1C TSsalarié5'!$B$8,'1C TSsalarié5'!$Z$45)</f>
        <v>0</v>
      </c>
      <c r="AD142" s="212">
        <f>IF($C142='1C TSsalarié5'!$B$8,'1C TSsalarié5'!$Z$46)</f>
        <v>0</v>
      </c>
      <c r="AE142" s="212">
        <f>IF($C142='1C TSsalarié5'!$B$8,'1C TSsalarié5'!$Z$47)</f>
        <v>0</v>
      </c>
      <c r="AF142" s="212">
        <f>IF($C142='1C TSsalarié5'!$B$8,'1C TSsalarié5'!$Z$48)</f>
        <v>0</v>
      </c>
      <c r="AG142" s="212">
        <f>IF($C142='1C TSsalarié5'!$B$8,'1C TSsalarié5'!$Z$49)</f>
        <v>0</v>
      </c>
      <c r="AH142" s="212">
        <f>IF($C142='1C TSsalarié5'!$B$8,'1C TSsalarié5'!$Z$50)</f>
        <v>0</v>
      </c>
      <c r="AI142" s="212">
        <f>IF($C142='1C TSsalarié5'!$B$8,'1C TSsalarié5'!$Z$51)</f>
        <v>0</v>
      </c>
      <c r="AJ142" s="212">
        <f>IF($C142='1C TSsalarié5'!$B$8,'1C TSsalarié5'!$Z$52)</f>
        <v>0</v>
      </c>
      <c r="AK142" s="212">
        <f>'1C TSsalarié5'!Z$53</f>
        <v>0</v>
      </c>
      <c r="AL142" s="212">
        <f t="shared" si="45"/>
        <v>0</v>
      </c>
      <c r="AM142" s="565">
        <f t="shared" si="46"/>
        <v>0</v>
      </c>
      <c r="AN142" s="565">
        <f t="shared" si="47"/>
        <v>0</v>
      </c>
      <c r="AO142" s="297">
        <f t="shared" si="42"/>
        <v>0</v>
      </c>
      <c r="AP142" s="644">
        <f t="shared" si="49"/>
        <v>0</v>
      </c>
      <c r="AQ142" s="625">
        <f t="shared" si="48"/>
        <v>0</v>
      </c>
      <c r="AR142" s="547"/>
      <c r="AS142" s="213"/>
      <c r="AT142" s="214"/>
      <c r="AU142" s="626"/>
      <c r="AV142" s="824"/>
      <c r="AW142" s="824"/>
      <c r="AX142" s="824"/>
      <c r="AY142" s="824"/>
      <c r="AZ142" s="824"/>
    </row>
    <row r="143" spans="1:55" ht="15" hidden="1">
      <c r="A143" s="309"/>
      <c r="B143" s="338"/>
      <c r="C143" s="826" t="str">
        <f>IF('1C TSsalarié6'!C$11&lt;&gt;"",'1C TSsalarié6'!$B$8,"")</f>
        <v/>
      </c>
      <c r="D143" s="818" t="str">
        <f>IF(E143="","",DATEDIF('1C TSsalarié6'!$B$10,E143,"y"))</f>
        <v/>
      </c>
      <c r="E143" s="206" t="str">
        <f>IF(AND('1C TSsalarié6'!C$11&lt;&gt;"",C144='1C TSsalarié6'!$B$8),'1C TSsalarié6'!$C$16,"")</f>
        <v/>
      </c>
      <c r="F143" s="316"/>
      <c r="G143" s="317"/>
      <c r="H143" s="983"/>
      <c r="I143" s="984"/>
      <c r="J143" s="985"/>
      <c r="K143" s="638">
        <f t="shared" si="32"/>
        <v>0</v>
      </c>
      <c r="L143" s="627">
        <f>IF(AND($K$2="Pôle",C143='1C TSsalarié6'!$B$8),'1C TSsalarié6'!C$17+'1C TSsalarié6'!C$18+'1C TSsalarié6'!C$19+'1C TSsalarié6'!C$20+'1C TSsalarié6'!C$24,'1C TSsalarié6'!C$17+'1C TSsalarié6'!C$18+'1C TSsalarié6'!C$19+'1C TSsalarié6'!C$20+'1C TSsalarié6'!C$21+'1C TSsalarié6'!C$22+'1C TSsalarié6'!C$23+'1C TSsalarié6'!C$24)</f>
        <v>0</v>
      </c>
      <c r="M143" s="628">
        <f>IF(AND($K$2="Pôle",C143='1C TSsalarié6'!$B$8),'1C TSsalarié6'!C$21+'1C TSsalarié6'!C$22+'1C TSsalarié6'!C$23,0)</f>
        <v>0</v>
      </c>
      <c r="N143" s="305">
        <f>L143+M143</f>
        <v>0</v>
      </c>
      <c r="O143" s="294">
        <f>IF($C143='1C TSsalarié6'!$B$8,'1C TSsalarié6'!C$31)</f>
        <v>0</v>
      </c>
      <c r="P143" s="73">
        <f>IF($C143='1C TSsalarié6'!$B$8,'1C TSsalarié6'!$C$32)</f>
        <v>0</v>
      </c>
      <c r="Q143" s="73">
        <f>IF($C143='1C TSsalarié6'!$B$8,'1C TSsalarié6'!$C$33)</f>
        <v>0</v>
      </c>
      <c r="R143" s="73">
        <f>IF($C143='1C TSsalarié6'!$B$8,'1C TSsalarié6'!$C$34)</f>
        <v>0</v>
      </c>
      <c r="S143" s="73">
        <f>IF($C143='1C TSsalarié6'!$B$8,'1C TSsalarié6'!$C$35)</f>
        <v>0</v>
      </c>
      <c r="T143" s="73">
        <f>IF($C143='1C TSsalarié6'!$B$8,'1C TSsalarié6'!$C$36)</f>
        <v>0</v>
      </c>
      <c r="U143" s="73">
        <f>IF($C143='1C TSsalarié6'!$B$8,'1C TSsalarié6'!$C$37)</f>
        <v>0</v>
      </c>
      <c r="V143" s="73">
        <f>IF($C143='1C TSsalarié6'!$B$8,'1C TSsalarié6'!$C$38)</f>
        <v>0</v>
      </c>
      <c r="W143" s="73">
        <f>IF($C143='1C TSsalarié6'!$B$8,'1C TSsalarié6'!$C$39)</f>
        <v>0</v>
      </c>
      <c r="X143" s="73">
        <f>IF($C143='1C TSsalarié6'!$B$8,'1C TSsalarié6'!$C$40)</f>
        <v>0</v>
      </c>
      <c r="Y143" s="73">
        <f>IF($C143='1C TSsalarié6'!$B$8,'1C TSsalarié6'!$C$41)</f>
        <v>0</v>
      </c>
      <c r="Z143" s="73">
        <f>IF($C143='1C TSsalarié6'!$B$8,'1C TSsalarié6'!$C$42)</f>
        <v>0</v>
      </c>
      <c r="AA143" s="73">
        <f>IF($C143='1C TSsalarié6'!$B$8,'1C TSsalarié6'!$C$43)</f>
        <v>0</v>
      </c>
      <c r="AB143" s="73">
        <f>IF($C143='1C TSsalarié6'!$B$8,'1C TSsalarié6'!$C$44)</f>
        <v>0</v>
      </c>
      <c r="AC143" s="73">
        <f>IF($C143='1C TSsalarié6'!$B$8,'1C TSsalarié6'!$C$45)</f>
        <v>0</v>
      </c>
      <c r="AD143" s="73">
        <f>IF($C143='1C TSsalarié6'!$B$8,'1C TSsalarié6'!$C$46)</f>
        <v>0</v>
      </c>
      <c r="AE143" s="73">
        <f>IF($C143='1C TSsalarié6'!$B$8,'1C TSsalarié6'!$C$47)</f>
        <v>0</v>
      </c>
      <c r="AF143" s="73">
        <f>IF($C143='1C TSsalarié6'!$B$8,'1C TSsalarié6'!$C$48)</f>
        <v>0</v>
      </c>
      <c r="AG143" s="73">
        <f>IF($C143='1C TSsalarié6'!$B$8,'1C TSsalarié6'!$C$49)</f>
        <v>0</v>
      </c>
      <c r="AH143" s="73">
        <f>IF($C143='1C TSsalarié6'!$B$8,'1C TSsalarié6'!$C$50)</f>
        <v>0</v>
      </c>
      <c r="AI143" s="73">
        <f>IF($C143='1C TSsalarié6'!$B$8,'1C TSsalarié6'!$C$51)</f>
        <v>0</v>
      </c>
      <c r="AJ143" s="73">
        <f>IF($C143='1C TSsalarié6'!$B$8,'1C TSsalarié6'!$C$52)</f>
        <v>0</v>
      </c>
      <c r="AK143" s="73">
        <f>'1C TSsalarié6'!C$53</f>
        <v>0</v>
      </c>
      <c r="AL143" s="73">
        <f t="shared" si="45"/>
        <v>0</v>
      </c>
      <c r="AM143" s="298">
        <f t="shared" si="46"/>
        <v>0</v>
      </c>
      <c r="AN143" s="566">
        <f t="shared" si="47"/>
        <v>0</v>
      </c>
      <c r="AO143" s="629">
        <f>AM143+AN143</f>
        <v>0</v>
      </c>
      <c r="AP143" s="575">
        <f>IF(L143=0,0,AM143-AR143)</f>
        <v>0</v>
      </c>
      <c r="AQ143" s="584">
        <f t="shared" si="48"/>
        <v>0</v>
      </c>
      <c r="AR143" s="580"/>
      <c r="AS143" s="208"/>
      <c r="AT143" s="209"/>
      <c r="AU143" s="591"/>
      <c r="BC143" s="773"/>
    </row>
    <row r="144" spans="1:55" hidden="1">
      <c r="A144" s="309"/>
      <c r="B144" s="338"/>
      <c r="C144" s="22" t="str">
        <f>IF('1C TSsalarié6'!D$11&lt;&gt;"",'1C TSsalarié6'!$B$8,"")</f>
        <v/>
      </c>
      <c r="D144" s="666" t="str">
        <f>IF(E144="","",DATEDIF('1C TSsalarié6'!$B$10,E144,"y"))</f>
        <v/>
      </c>
      <c r="E144" s="93" t="str">
        <f>IF(AND('1C TSsalarié6'!D$11&lt;&gt;"",C144='1C TSsalarié6'!$B$8),'1C TSsalarié6'!$D$16,"")</f>
        <v/>
      </c>
      <c r="F144" s="312"/>
      <c r="G144" s="313"/>
      <c r="H144" s="977"/>
      <c r="I144" s="978"/>
      <c r="J144" s="979"/>
      <c r="K144" s="638">
        <f t="shared" si="32"/>
        <v>0</v>
      </c>
      <c r="L144" s="301">
        <f>IF(AND($K$2="Pôle",C144='1C TSsalarié6'!$B$8),'1C TSsalarié6'!D$17+'1C TSsalarié6'!D$18+'1C TSsalarié6'!D$19+'1C TSsalarié6'!D$20+'1C TSsalarié6'!D$24,'1C TSsalarié6'!D$17+'1C TSsalarié6'!D$18+'1C TSsalarié6'!D$19+'1C TSsalarié6'!D$20+'1C TSsalarié6'!D$21+'1C TSsalarié6'!D$22+'1C TSsalarié6'!D$23+'1C TSsalarié6'!D$24)</f>
        <v>0</v>
      </c>
      <c r="M144" s="301">
        <f>IF(AND($K$2="Pôle",C144='1C TSsalarié6'!$B$8),'1C TSsalarié6'!D$21+'1C TSsalarié6'!D$22+'1C TSsalarié6'!D$23,0)</f>
        <v>0</v>
      </c>
      <c r="N144" s="302">
        <f>L144+M144</f>
        <v>0</v>
      </c>
      <c r="O144" s="292">
        <f>IF($C144='1C TSsalarié6'!$B$8,'1C TSsalarié6'!D$31)</f>
        <v>0</v>
      </c>
      <c r="P144" s="72">
        <f>IF($C144='1C TSsalarié6'!$B$8,'1C TSsalarié6'!$D$32)</f>
        <v>0</v>
      </c>
      <c r="Q144" s="72">
        <f>IF($C144='1C TSsalarié6'!$B$8,'1C TSsalarié6'!$D$33)</f>
        <v>0</v>
      </c>
      <c r="R144" s="72">
        <f>IF($C144='1C TSsalarié6'!$B$8,'1C TSsalarié6'!$D$34)</f>
        <v>0</v>
      </c>
      <c r="S144" s="72">
        <f>IF($C144='1C TSsalarié6'!$B$8,'1C TSsalarié6'!$D$35)</f>
        <v>0</v>
      </c>
      <c r="T144" s="72">
        <f>IF($C144='1C TSsalarié6'!$B$8,'1C TSsalarié6'!$D$36)</f>
        <v>0</v>
      </c>
      <c r="U144" s="72">
        <f>IF($C144='1C TSsalarié6'!$B$8,'1C TSsalarié6'!$D$37)</f>
        <v>0</v>
      </c>
      <c r="V144" s="72">
        <f>IF($C144='1C TSsalarié6'!$B$8,'1C TSsalarié6'!$D$38)</f>
        <v>0</v>
      </c>
      <c r="W144" s="72">
        <f>IF($C144='1C TSsalarié6'!$B$8,'1C TSsalarié6'!$D$39)</f>
        <v>0</v>
      </c>
      <c r="X144" s="72">
        <f>IF($C144='1C TSsalarié6'!$B$8,'1C TSsalarié6'!$D$40)</f>
        <v>0</v>
      </c>
      <c r="Y144" s="72">
        <f>IF($C144='1C TSsalarié6'!$B$8,'1C TSsalarié6'!$D$41)</f>
        <v>0</v>
      </c>
      <c r="Z144" s="72">
        <f>IF($C144='1C TSsalarié6'!$B$8,'1C TSsalarié6'!$D$42)</f>
        <v>0</v>
      </c>
      <c r="AA144" s="72">
        <f>IF($C144='1C TSsalarié6'!$B$8,'1C TSsalarié6'!$D$43)</f>
        <v>0</v>
      </c>
      <c r="AB144" s="72">
        <f>IF($C144='1C TSsalarié6'!$B$8,'1C TSsalarié6'!$D$44)</f>
        <v>0</v>
      </c>
      <c r="AC144" s="72">
        <f>IF($C144='1C TSsalarié6'!$B$8,'1C TSsalarié6'!$D$45)</f>
        <v>0</v>
      </c>
      <c r="AD144" s="72">
        <f>IF($C144='1C TSsalarié6'!$B$8,'1C TSsalarié6'!$D$46)</f>
        <v>0</v>
      </c>
      <c r="AE144" s="72">
        <f>IF($C144='1C TSsalarié6'!$B$8,'1C TSsalarié6'!$D$47)</f>
        <v>0</v>
      </c>
      <c r="AF144" s="72">
        <f>IF($C144='1C TSsalarié6'!$B$8,'1C TSsalarié6'!$D$48)</f>
        <v>0</v>
      </c>
      <c r="AG144" s="72">
        <f>IF($C144='1C TSsalarié6'!$B$8,'1C TSsalarié6'!$D$49)</f>
        <v>0</v>
      </c>
      <c r="AH144" s="72">
        <f>IF($C144='1C TSsalarié6'!$B$8,'1C TSsalarié6'!$D$50)</f>
        <v>0</v>
      </c>
      <c r="AI144" s="72">
        <f>IF($C144='1C TSsalarié6'!$B$8,'1C TSsalarié6'!$D$51)</f>
        <v>0</v>
      </c>
      <c r="AJ144" s="72">
        <f>IF($C144='1C TSsalarié6'!$B$8,'1C TSsalarié6'!$D$52)</f>
        <v>0</v>
      </c>
      <c r="AK144" s="72">
        <f>'1C TSsalarié6'!D$53</f>
        <v>0</v>
      </c>
      <c r="AL144" s="72">
        <f t="shared" si="45"/>
        <v>0</v>
      </c>
      <c r="AM144" s="298">
        <f t="shared" si="46"/>
        <v>0</v>
      </c>
      <c r="AN144" s="566">
        <f t="shared" si="47"/>
        <v>0</v>
      </c>
      <c r="AO144" s="296">
        <f t="shared" ref="AO144:AO166" si="50">AM144+AN144</f>
        <v>0</v>
      </c>
      <c r="AP144" s="575">
        <f t="shared" ref="AP144:AP154" si="51">IF(L144=0,0,AM144-AR144)</f>
        <v>0</v>
      </c>
      <c r="AQ144" s="583">
        <f t="shared" si="48"/>
        <v>0</v>
      </c>
      <c r="AR144" s="579"/>
      <c r="AS144" s="102"/>
      <c r="AT144" s="27"/>
      <c r="AU144" s="592"/>
      <c r="BC144" s="774"/>
    </row>
    <row r="145" spans="1:55" hidden="1">
      <c r="A145" s="309"/>
      <c r="B145" s="338"/>
      <c r="C145" s="22" t="str">
        <f>IF('1C TSsalarié6'!E$11&lt;&gt;"",'1C TSsalarié6'!$B$8,"")</f>
        <v/>
      </c>
      <c r="D145" s="666" t="str">
        <f>IF(E145="","",DATEDIF('1C TSsalarié6'!$B$10,E145,"y"))</f>
        <v/>
      </c>
      <c r="E145" s="93" t="str">
        <f>IF(AND('1C TSsalarié6'!E$11&lt;&gt;"",C145='1C TSsalarié6'!$B$8),'1C TSsalarié6'!$E$16,"")</f>
        <v/>
      </c>
      <c r="F145" s="312"/>
      <c r="G145" s="313"/>
      <c r="H145" s="977"/>
      <c r="I145" s="978"/>
      <c r="J145" s="979"/>
      <c r="K145" s="638">
        <f t="shared" si="32"/>
        <v>0</v>
      </c>
      <c r="L145" s="301">
        <f>IF(AND($K$2="Pôle",C145='1C TSsalarié6'!$B$8),'1C TSsalarié6'!E$17+'1C TSsalarié6'!E$18+'1C TSsalarié6'!E$19+'1C TSsalarié6'!E$20+'1C TSsalarié6'!E$24,'1C TSsalarié6'!E$17+'1C TSsalarié6'!E$18+'1C TSsalarié6'!E$19+'1C TSsalarié6'!E$20+'1C TSsalarié6'!E$21+'1C TSsalarié6'!E$22+'1C TSsalarié6'!E$23+'1C TSsalarié6'!E$24)</f>
        <v>0</v>
      </c>
      <c r="M145" s="301">
        <f>IF(AND($K$2="Pôle",C145='1C TSsalarié6'!$B$8),'1C TSsalarié6'!E$21+'1C TSsalarié6'!E$22+'1C TSsalarié6'!E$23,0)</f>
        <v>0</v>
      </c>
      <c r="N145" s="302">
        <f t="shared" ref="N145:N166" si="52">L145+M145</f>
        <v>0</v>
      </c>
      <c r="O145" s="292">
        <f>IF($C145='1C TSsalarié6'!$B$8,'1C TSsalarié6'!E$31)</f>
        <v>0</v>
      </c>
      <c r="P145" s="72">
        <f>IF($C145='1C TSsalarié6'!$B$8,'1C TSsalarié6'!$E$32)</f>
        <v>0</v>
      </c>
      <c r="Q145" s="72">
        <f>IF($C145='1C TSsalarié6'!$B$8,'1C TSsalarié6'!$E$33)</f>
        <v>0</v>
      </c>
      <c r="R145" s="72">
        <f>IF($C145='1C TSsalarié6'!$B$8,'1C TSsalarié6'!$E$34)</f>
        <v>0</v>
      </c>
      <c r="S145" s="72">
        <f>IF($C145='1C TSsalarié6'!$B$8,'1C TSsalarié6'!$E$35)</f>
        <v>0</v>
      </c>
      <c r="T145" s="72">
        <f>IF($C145='1C TSsalarié6'!$B$8,'1C TSsalarié6'!$E$36)</f>
        <v>0</v>
      </c>
      <c r="U145" s="72">
        <f>IF($C145='1C TSsalarié6'!$B$8,'1C TSsalarié6'!$E$37)</f>
        <v>0</v>
      </c>
      <c r="V145" s="72">
        <f>IF($C145='1C TSsalarié6'!$B$8,'1C TSsalarié6'!$E$38)</f>
        <v>0</v>
      </c>
      <c r="W145" s="72">
        <f>IF($C145='1C TSsalarié6'!$B$8,'1C TSsalarié6'!$E$39)</f>
        <v>0</v>
      </c>
      <c r="X145" s="72">
        <f>IF($C145='1C TSsalarié6'!$B$8,'1C TSsalarié6'!$E$40)</f>
        <v>0</v>
      </c>
      <c r="Y145" s="72">
        <f>IF($C145='1C TSsalarié6'!$B$8,'1C TSsalarié6'!$E$41)</f>
        <v>0</v>
      </c>
      <c r="Z145" s="72">
        <f>IF($C145='1C TSsalarié6'!$B$8,'1C TSsalarié6'!$E$42)</f>
        <v>0</v>
      </c>
      <c r="AA145" s="72">
        <f>IF($C145='1C TSsalarié6'!$B$8,'1C TSsalarié6'!$E$43)</f>
        <v>0</v>
      </c>
      <c r="AB145" s="72">
        <f>IF($C145='1C TSsalarié6'!$B$8,'1C TSsalarié6'!$E$44)</f>
        <v>0</v>
      </c>
      <c r="AC145" s="72">
        <f>IF($C145='1C TSsalarié6'!$B$8,'1C TSsalarié6'!$E$45)</f>
        <v>0</v>
      </c>
      <c r="AD145" s="72">
        <f>IF($C145='1C TSsalarié6'!$B$8,'1C TSsalarié6'!$E$46)</f>
        <v>0</v>
      </c>
      <c r="AE145" s="72">
        <f>IF($C145='1C TSsalarié6'!$B$8,'1C TSsalarié6'!$E$47)</f>
        <v>0</v>
      </c>
      <c r="AF145" s="72">
        <f>IF($C145='1C TSsalarié6'!$B$8,'1C TSsalarié6'!$E$48)</f>
        <v>0</v>
      </c>
      <c r="AG145" s="72">
        <f>IF($C145='1C TSsalarié6'!$B$8,'1C TSsalarié6'!$E$49)</f>
        <v>0</v>
      </c>
      <c r="AH145" s="72">
        <f>IF($C145='1C TSsalarié6'!$B$8,'1C TSsalarié6'!$E$50)</f>
        <v>0</v>
      </c>
      <c r="AI145" s="72">
        <f>IF($C145='1C TSsalarié6'!$B$8,'1C TSsalarié6'!$E$51)</f>
        <v>0</v>
      </c>
      <c r="AJ145" s="72">
        <f>IF($C145='1C TSsalarié6'!$B$8,'1C TSsalarié6'!$E$52)</f>
        <v>0</v>
      </c>
      <c r="AK145" s="72">
        <f>'1C TSsalarié6'!E$53</f>
        <v>0</v>
      </c>
      <c r="AL145" s="72">
        <f t="shared" si="45"/>
        <v>0</v>
      </c>
      <c r="AM145" s="298">
        <f t="shared" si="46"/>
        <v>0</v>
      </c>
      <c r="AN145" s="566">
        <f t="shared" si="47"/>
        <v>0</v>
      </c>
      <c r="AO145" s="296">
        <f t="shared" si="50"/>
        <v>0</v>
      </c>
      <c r="AP145" s="575">
        <f t="shared" si="51"/>
        <v>0</v>
      </c>
      <c r="AQ145" s="583">
        <f t="shared" si="48"/>
        <v>0</v>
      </c>
      <c r="AR145" s="579"/>
      <c r="AS145" s="102"/>
      <c r="AT145" s="27"/>
      <c r="AU145" s="592"/>
      <c r="BC145" s="774"/>
    </row>
    <row r="146" spans="1:55" hidden="1">
      <c r="A146" s="309"/>
      <c r="B146" s="338"/>
      <c r="C146" s="22" t="str">
        <f>IF('1C TSsalarié6'!F$11&lt;&gt;"",'1C TSsalarié6'!$B$8,"")</f>
        <v/>
      </c>
      <c r="D146" s="666" t="str">
        <f>IF(E146="","",DATEDIF('1C TSsalarié6'!$B$10,E146,"y"))</f>
        <v/>
      </c>
      <c r="E146" s="93" t="str">
        <f>IF(AND('1C TSsalarié6'!F$11&lt;&gt;"",C146='1C TSsalarié6'!$B$8),'1C TSsalarié6'!$F$16,"")</f>
        <v/>
      </c>
      <c r="F146" s="312"/>
      <c r="G146" s="313"/>
      <c r="H146" s="977"/>
      <c r="I146" s="978"/>
      <c r="J146" s="979"/>
      <c r="K146" s="638">
        <f t="shared" si="32"/>
        <v>0</v>
      </c>
      <c r="L146" s="301">
        <f>IF(AND($K$2="Pôle",C146='1C TSsalarié6'!$B$8),'1C TSsalarié6'!F$17+'1C TSsalarié6'!F$18+'1C TSsalarié6'!F$19+'1C TSsalarié6'!F$20+'1C TSsalarié6'!F$24,'1C TSsalarié6'!F$17+'1C TSsalarié6'!F$18+'1C TSsalarié6'!F$19+'1C TSsalarié6'!F$20+'1C TSsalarié6'!F$21+'1C TSsalarié6'!F$22+'1C TSsalarié6'!F$23+'1C TSsalarié6'!F$24)</f>
        <v>0</v>
      </c>
      <c r="M146" s="301">
        <f>IF(AND($K$2="Pôle",C146='1C TSsalarié6'!$B$8),'1C TSsalarié6'!F$21+'1C TSsalarié6'!F$22+'1C TSsalarié6'!F$23,0)</f>
        <v>0</v>
      </c>
      <c r="N146" s="302">
        <f t="shared" si="52"/>
        <v>0</v>
      </c>
      <c r="O146" s="292">
        <f>IF($C146='1C TSsalarié6'!$B$8,'1C TSsalarié6'!F$31)</f>
        <v>0</v>
      </c>
      <c r="P146" s="72">
        <f>IF($C146='1C TSsalarié6'!$B$8,'1C TSsalarié6'!$F$32)</f>
        <v>0</v>
      </c>
      <c r="Q146" s="72">
        <f>IF($C146='1C TSsalarié6'!$B$8,'1C TSsalarié6'!$F$33)</f>
        <v>0</v>
      </c>
      <c r="R146" s="72">
        <f>IF($C146='1C TSsalarié6'!$B$8,'1C TSsalarié6'!$F$34)</f>
        <v>0</v>
      </c>
      <c r="S146" s="72">
        <f>IF($C146='1C TSsalarié6'!$B$8,'1C TSsalarié6'!$F$35)</f>
        <v>0</v>
      </c>
      <c r="T146" s="72">
        <f>IF($C146='1C TSsalarié6'!$B$8,'1C TSsalarié6'!$F$36)</f>
        <v>0</v>
      </c>
      <c r="U146" s="72">
        <f>IF($C146='1C TSsalarié6'!$B$8,'1C TSsalarié6'!$F$37)</f>
        <v>0</v>
      </c>
      <c r="V146" s="72">
        <f>IF($C146='1C TSsalarié6'!$B$8,'1C TSsalarié6'!$F$38)</f>
        <v>0</v>
      </c>
      <c r="W146" s="72">
        <f>IF($C146='1C TSsalarié6'!$B$8,'1C TSsalarié6'!$F$39)</f>
        <v>0</v>
      </c>
      <c r="X146" s="72">
        <f>IF($C146='1C TSsalarié6'!$B$8,'1C TSsalarié6'!$F$40)</f>
        <v>0</v>
      </c>
      <c r="Y146" s="72">
        <f>IF($C146='1C TSsalarié6'!$B$8,'1C TSsalarié6'!$F$41)</f>
        <v>0</v>
      </c>
      <c r="Z146" s="72">
        <f>IF($C146='1C TSsalarié6'!$B$8,'1C TSsalarié6'!$F$42)</f>
        <v>0</v>
      </c>
      <c r="AA146" s="72">
        <f>IF($C146='1C TSsalarié6'!$B$8,'1C TSsalarié6'!$F$43)</f>
        <v>0</v>
      </c>
      <c r="AB146" s="72">
        <f>IF($C146='1C TSsalarié6'!$B$8,'1C TSsalarié6'!$F$44)</f>
        <v>0</v>
      </c>
      <c r="AC146" s="72">
        <f>IF($C146='1C TSsalarié6'!$B$8,'1C TSsalarié6'!$F$45)</f>
        <v>0</v>
      </c>
      <c r="AD146" s="72">
        <f>IF($C146='1C TSsalarié6'!$B$8,'1C TSsalarié6'!$F$46)</f>
        <v>0</v>
      </c>
      <c r="AE146" s="72">
        <f>IF($C146='1C TSsalarié6'!$B$8,'1C TSsalarié6'!$F$47)</f>
        <v>0</v>
      </c>
      <c r="AF146" s="72">
        <f>IF($C146='1C TSsalarié6'!$B$8,'1C TSsalarié6'!$F$48)</f>
        <v>0</v>
      </c>
      <c r="AG146" s="72">
        <f>IF($C146='1C TSsalarié6'!$B$8,'1C TSsalarié6'!$F$49)</f>
        <v>0</v>
      </c>
      <c r="AH146" s="72">
        <f>IF($C146='1C TSsalarié6'!$B$8,'1C TSsalarié6'!$F$50)</f>
        <v>0</v>
      </c>
      <c r="AI146" s="72">
        <f>IF($C146='1C TSsalarié6'!$B$8,'1C TSsalarié6'!$F$51)</f>
        <v>0</v>
      </c>
      <c r="AJ146" s="72">
        <f>IF($C146='1C TSsalarié6'!$B$8,'1C TSsalarié6'!$F$52)</f>
        <v>0</v>
      </c>
      <c r="AK146" s="72">
        <f>'1C TSsalarié6'!F$53</f>
        <v>0</v>
      </c>
      <c r="AL146" s="72">
        <f t="shared" si="45"/>
        <v>0</v>
      </c>
      <c r="AM146" s="298">
        <f t="shared" si="46"/>
        <v>0</v>
      </c>
      <c r="AN146" s="566">
        <f t="shared" si="47"/>
        <v>0</v>
      </c>
      <c r="AO146" s="296">
        <f t="shared" si="50"/>
        <v>0</v>
      </c>
      <c r="AP146" s="575">
        <f t="shared" si="51"/>
        <v>0</v>
      </c>
      <c r="AQ146" s="583">
        <f t="shared" si="48"/>
        <v>0</v>
      </c>
      <c r="AR146" s="579"/>
      <c r="AS146" s="102"/>
      <c r="AT146" s="27"/>
      <c r="AU146" s="592"/>
    </row>
    <row r="147" spans="1:55" hidden="1">
      <c r="A147" s="309"/>
      <c r="B147" s="338"/>
      <c r="C147" s="22" t="str">
        <f>IF('1C TSsalarié6'!G$11&lt;&gt;"",'1C TSsalarié6'!$B$8,"")</f>
        <v/>
      </c>
      <c r="D147" s="666" t="str">
        <f>IF(E147="","",DATEDIF('1C TSsalarié6'!$B$10,E147,"y"))</f>
        <v/>
      </c>
      <c r="E147" s="93" t="str">
        <f>IF(AND('1C TSsalarié6'!G$11&lt;&gt;"",C147='1C TSsalarié6'!$B$8),'1C TSsalarié6'!$G$16,"")</f>
        <v/>
      </c>
      <c r="F147" s="312"/>
      <c r="G147" s="313"/>
      <c r="H147" s="977"/>
      <c r="I147" s="978"/>
      <c r="J147" s="979"/>
      <c r="K147" s="638">
        <f t="shared" si="32"/>
        <v>0</v>
      </c>
      <c r="L147" s="301">
        <f>IF(AND($K$2="Pôle",C147='1C TSsalarié6'!$B$8),'1C TSsalarié6'!G$17+'1C TSsalarié6'!G$18+'1C TSsalarié6'!G$19+'1C TSsalarié6'!G$20+'1C TSsalarié6'!G$24,'1C TSsalarié6'!G$17+'1C TSsalarié6'!G$18+'1C TSsalarié6'!G$19+'1C TSsalarié6'!G$20+'1C TSsalarié6'!G$21+'1C TSsalarié6'!G$22+'1C TSsalarié6'!G$23+'1C TSsalarié6'!G$24)</f>
        <v>0</v>
      </c>
      <c r="M147" s="301">
        <f>IF(AND($K$2="Pôle",C147='1C TSsalarié6'!$B$8),'1C TSsalarié6'!G$21+'1C TSsalarié6'!G$22+'1C TSsalarié6'!G$23,0)</f>
        <v>0</v>
      </c>
      <c r="N147" s="302">
        <f t="shared" si="52"/>
        <v>0</v>
      </c>
      <c r="O147" s="292">
        <f>IF($C147='1C TSsalarié6'!$B$8,'1C TSsalarié6'!G$31)</f>
        <v>0</v>
      </c>
      <c r="P147" s="72">
        <f>IF($C147='1C TSsalarié6'!$B$8,'1C TSsalarié6'!$G$32)</f>
        <v>0</v>
      </c>
      <c r="Q147" s="72">
        <f>IF($C147='1C TSsalarié6'!$B$8,'1C TSsalarié6'!$G$33)</f>
        <v>0</v>
      </c>
      <c r="R147" s="72">
        <f>IF($C147='1C TSsalarié6'!$B$8,'1C TSsalarié6'!$G$34)</f>
        <v>0</v>
      </c>
      <c r="S147" s="72">
        <f>IF($C147='1C TSsalarié6'!$B$8,'1C TSsalarié6'!$G$35)</f>
        <v>0</v>
      </c>
      <c r="T147" s="72">
        <f>IF($C147='1C TSsalarié6'!$B$8,'1C TSsalarié6'!$G$36)</f>
        <v>0</v>
      </c>
      <c r="U147" s="72">
        <f>IF($C147='1C TSsalarié6'!$B$8,'1C TSsalarié6'!$G$37)</f>
        <v>0</v>
      </c>
      <c r="V147" s="72">
        <f>IF($C147='1C TSsalarié6'!$B$8,'1C TSsalarié6'!$G$38)</f>
        <v>0</v>
      </c>
      <c r="W147" s="72">
        <f>IF($C147='1C TSsalarié6'!$B$8,'1C TSsalarié6'!$G$39)</f>
        <v>0</v>
      </c>
      <c r="X147" s="72">
        <f>IF($C147='1C TSsalarié6'!$B$8,'1C TSsalarié6'!$G$40)</f>
        <v>0</v>
      </c>
      <c r="Y147" s="72">
        <f>IF($C147='1C TSsalarié6'!$B$8,'1C TSsalarié6'!$G$41)</f>
        <v>0</v>
      </c>
      <c r="Z147" s="72">
        <f>IF($C147='1C TSsalarié6'!$B$8,'1C TSsalarié6'!$G$42)</f>
        <v>0</v>
      </c>
      <c r="AA147" s="72">
        <f>IF($C147='1C TSsalarié6'!$B$8,'1C TSsalarié6'!$G$43)</f>
        <v>0</v>
      </c>
      <c r="AB147" s="72">
        <f>IF($C147='1C TSsalarié6'!$B$8,'1C TSsalarié6'!$G$44)</f>
        <v>0</v>
      </c>
      <c r="AC147" s="72">
        <f>IF($C147='1C TSsalarié6'!$B$8,'1C TSsalarié6'!$G$45)</f>
        <v>0</v>
      </c>
      <c r="AD147" s="72">
        <f>IF($C147='1C TSsalarié6'!$B$8,'1C TSsalarié6'!$G$46)</f>
        <v>0</v>
      </c>
      <c r="AE147" s="72">
        <f>IF($C147='1C TSsalarié6'!$B$8,'1C TSsalarié6'!$G$47)</f>
        <v>0</v>
      </c>
      <c r="AF147" s="72">
        <f>IF($C147='1C TSsalarié6'!$B$8,'1C TSsalarié6'!$G$48)</f>
        <v>0</v>
      </c>
      <c r="AG147" s="72">
        <f>IF($C147='1C TSsalarié6'!$B$8,'1C TSsalarié6'!$G$49)</f>
        <v>0</v>
      </c>
      <c r="AH147" s="72">
        <f>IF($C147='1C TSsalarié6'!$B$8,'1C TSsalarié6'!$G$50)</f>
        <v>0</v>
      </c>
      <c r="AI147" s="72">
        <f>IF($C147='1C TSsalarié6'!$B$8,'1C TSsalarié6'!$G$51)</f>
        <v>0</v>
      </c>
      <c r="AJ147" s="72">
        <f>IF($C147='1C TSsalarié6'!$B$8,'1C TSsalarié6'!$G$52)</f>
        <v>0</v>
      </c>
      <c r="AK147" s="72">
        <f>'1C TSsalarié6'!G$53</f>
        <v>0</v>
      </c>
      <c r="AL147" s="72">
        <f t="shared" si="45"/>
        <v>0</v>
      </c>
      <c r="AM147" s="298">
        <f t="shared" si="46"/>
        <v>0</v>
      </c>
      <c r="AN147" s="566">
        <f t="shared" si="47"/>
        <v>0</v>
      </c>
      <c r="AO147" s="296">
        <f t="shared" si="50"/>
        <v>0</v>
      </c>
      <c r="AP147" s="575">
        <f t="shared" si="51"/>
        <v>0</v>
      </c>
      <c r="AQ147" s="583">
        <f t="shared" si="48"/>
        <v>0</v>
      </c>
      <c r="AR147" s="579"/>
      <c r="AS147" s="102"/>
      <c r="AT147" s="27"/>
      <c r="AU147" s="592"/>
    </row>
    <row r="148" spans="1:55" hidden="1">
      <c r="A148" s="309"/>
      <c r="B148" s="338"/>
      <c r="C148" s="22" t="str">
        <f>IF('1C TSsalarié6'!H$11&lt;&gt;"",'1C TSsalarié6'!$B$8,"")</f>
        <v/>
      </c>
      <c r="D148" s="666" t="str">
        <f>IF(E148="","",DATEDIF('1C TSsalarié6'!$B$10,E148,"y"))</f>
        <v/>
      </c>
      <c r="E148" s="93" t="str">
        <f>IF(AND('1C TSsalarié6'!H$11&lt;&gt;"",C148='1C TSsalarié6'!$B$8),'1C TSsalarié6'!$H$16,"")</f>
        <v/>
      </c>
      <c r="F148" s="312"/>
      <c r="G148" s="313"/>
      <c r="H148" s="977"/>
      <c r="I148" s="978"/>
      <c r="J148" s="979"/>
      <c r="K148" s="638">
        <f t="shared" si="32"/>
        <v>0</v>
      </c>
      <c r="L148" s="301">
        <f>IF(AND($K$2="Pôle",C148='1C TSsalarié6'!$B$8),'1C TSsalarié6'!H$17+'1C TSsalarié6'!H$18+'1C TSsalarié6'!H$19+'1C TSsalarié6'!H$20+'1C TSsalarié6'!H$24,'1C TSsalarié6'!H$17+'1C TSsalarié6'!H$18+'1C TSsalarié6'!H$19+'1C TSsalarié6'!H$20+'1C TSsalarié6'!H$21+'1C TSsalarié6'!H$22+'1C TSsalarié6'!H$23+'1C TSsalarié6'!H$24)</f>
        <v>0</v>
      </c>
      <c r="M148" s="301">
        <f>IF(AND($K$2="Pôle",C148='1C TSsalarié6'!$B$8),'1C TSsalarié6'!H$21+'1C TSsalarié6'!H$22+'1C TSsalarié6'!H$23,0)</f>
        <v>0</v>
      </c>
      <c r="N148" s="302">
        <f t="shared" si="52"/>
        <v>0</v>
      </c>
      <c r="O148" s="292">
        <f>IF($C148='1C TSsalarié6'!$B$8,'1C TSsalarié6'!H$31)</f>
        <v>0</v>
      </c>
      <c r="P148" s="72">
        <f>IF($C148='1C TSsalarié6'!$B$8,'1C TSsalarié6'!$H$32)</f>
        <v>0</v>
      </c>
      <c r="Q148" s="72">
        <f>IF($C148='1C TSsalarié6'!$B$8,'1C TSsalarié6'!$H$33)</f>
        <v>0</v>
      </c>
      <c r="R148" s="72">
        <f>IF($C148='1C TSsalarié6'!$B$8,'1C TSsalarié6'!$H$34)</f>
        <v>0</v>
      </c>
      <c r="S148" s="72">
        <f>IF($C148='1C TSsalarié6'!$B$8,'1C TSsalarié6'!$H$35)</f>
        <v>0</v>
      </c>
      <c r="T148" s="72">
        <f>IF($C148='1C TSsalarié6'!$B$8,'1C TSsalarié6'!$H$36)</f>
        <v>0</v>
      </c>
      <c r="U148" s="72">
        <f>IF($C148='1C TSsalarié6'!$B$8,'1C TSsalarié6'!$H$37)</f>
        <v>0</v>
      </c>
      <c r="V148" s="72">
        <f>IF($C148='1C TSsalarié6'!$B$8,'1C TSsalarié6'!$H$38)</f>
        <v>0</v>
      </c>
      <c r="W148" s="72">
        <f>IF($C148='1C TSsalarié6'!$B$8,'1C TSsalarié6'!$H$39)</f>
        <v>0</v>
      </c>
      <c r="X148" s="72">
        <f>IF($C148='1C TSsalarié6'!$B$8,'1C TSsalarié6'!$H$40)</f>
        <v>0</v>
      </c>
      <c r="Y148" s="72">
        <f>IF($C148='1C TSsalarié6'!$B$8,'1C TSsalarié6'!$H$41)</f>
        <v>0</v>
      </c>
      <c r="Z148" s="72">
        <f>IF($C148='1C TSsalarié6'!$B$8,'1C TSsalarié6'!$H$42)</f>
        <v>0</v>
      </c>
      <c r="AA148" s="72">
        <f>IF($C148='1C TSsalarié6'!$B$8,'1C TSsalarié6'!$H$43)</f>
        <v>0</v>
      </c>
      <c r="AB148" s="72">
        <f>IF($C148='1C TSsalarié6'!$B$8,'1C TSsalarié6'!$H$44)</f>
        <v>0</v>
      </c>
      <c r="AC148" s="72">
        <f>IF($C148='1C TSsalarié6'!$B$8,'1C TSsalarié6'!$H$45)</f>
        <v>0</v>
      </c>
      <c r="AD148" s="72">
        <f>IF($C148='1C TSsalarié6'!$B$8,'1C TSsalarié6'!$H$46)</f>
        <v>0</v>
      </c>
      <c r="AE148" s="72">
        <f>IF($C148='1C TSsalarié6'!$B$8,'1C TSsalarié6'!$H$47)</f>
        <v>0</v>
      </c>
      <c r="AF148" s="72">
        <f>IF($C148='1C TSsalarié6'!$B$8,'1C TSsalarié6'!$H$48)</f>
        <v>0</v>
      </c>
      <c r="AG148" s="72">
        <f>IF($C148='1C TSsalarié6'!$B$8,'1C TSsalarié6'!$H$49)</f>
        <v>0</v>
      </c>
      <c r="AH148" s="72">
        <f>IF($C148='1C TSsalarié6'!$B$8,'1C TSsalarié6'!$H$50)</f>
        <v>0</v>
      </c>
      <c r="AI148" s="72">
        <f>IF($C148='1C TSsalarié6'!$B$8,'1C TSsalarié6'!$H$51)</f>
        <v>0</v>
      </c>
      <c r="AJ148" s="72">
        <f>IF($C148='1C TSsalarié6'!$B$8,'1C TSsalarié6'!$H$52)</f>
        <v>0</v>
      </c>
      <c r="AK148" s="72">
        <f>'1C TSsalarié6'!H$53</f>
        <v>0</v>
      </c>
      <c r="AL148" s="72">
        <f t="shared" si="45"/>
        <v>0</v>
      </c>
      <c r="AM148" s="298">
        <f t="shared" si="46"/>
        <v>0</v>
      </c>
      <c r="AN148" s="566">
        <f t="shared" si="47"/>
        <v>0</v>
      </c>
      <c r="AO148" s="296">
        <f t="shared" si="50"/>
        <v>0</v>
      </c>
      <c r="AP148" s="575">
        <f t="shared" si="51"/>
        <v>0</v>
      </c>
      <c r="AQ148" s="583">
        <f t="shared" si="48"/>
        <v>0</v>
      </c>
      <c r="AR148" s="579"/>
      <c r="AS148" s="102"/>
      <c r="AT148" s="27"/>
      <c r="AU148" s="592"/>
    </row>
    <row r="149" spans="1:55" hidden="1">
      <c r="A149" s="309"/>
      <c r="B149" s="338"/>
      <c r="C149" s="22" t="str">
        <f>IF('1C TSsalarié6'!I$11&lt;&gt;"",'1C TSsalarié6'!$B$8,"")</f>
        <v/>
      </c>
      <c r="D149" s="666" t="str">
        <f>IF(E149="","",DATEDIF('1C TSsalarié6'!$B$10,E149,"y"))</f>
        <v/>
      </c>
      <c r="E149" s="93" t="str">
        <f>IF(AND('1C TSsalarié6'!I$11&lt;&gt;"",C149='1C TSsalarié6'!$B$8),'1C TSsalarié6'!$I$16,"")</f>
        <v/>
      </c>
      <c r="F149" s="312"/>
      <c r="G149" s="313"/>
      <c r="H149" s="977"/>
      <c r="I149" s="978"/>
      <c r="J149" s="979"/>
      <c r="K149" s="638">
        <f t="shared" si="32"/>
        <v>0</v>
      </c>
      <c r="L149" s="301">
        <f>IF(AND($K$2="Pôle",C149='1C TSsalarié6'!$B$8),'1C TSsalarié6'!I$17+'1C TSsalarié6'!I$18+'1C TSsalarié6'!I$19+'1C TSsalarié6'!I$20+'1C TSsalarié6'!I$24,'1C TSsalarié6'!I$17+'1C TSsalarié6'!I$18+'1C TSsalarié6'!I$19+'1C TSsalarié6'!I$20+'1C TSsalarié6'!I$21+'1C TSsalarié6'!I$22+'1C TSsalarié6'!I$23+'1C TSsalarié6'!I$24)</f>
        <v>0</v>
      </c>
      <c r="M149" s="301">
        <f>IF(AND($K$2="Pôle",C149='1C TSsalarié6'!$B$8),'1C TSsalarié6'!I$21+'1C TSsalarié6'!I$22+'1C TSsalarié6'!I$23,0)</f>
        <v>0</v>
      </c>
      <c r="N149" s="302">
        <f t="shared" si="52"/>
        <v>0</v>
      </c>
      <c r="O149" s="292">
        <f>IF($C149='1C TSsalarié6'!$B$8,'1C TSsalarié6'!I$31)</f>
        <v>0</v>
      </c>
      <c r="P149" s="72">
        <f>IF($C149='1C TSsalarié6'!$B$8,'1C TSsalarié6'!$I$32)</f>
        <v>0</v>
      </c>
      <c r="Q149" s="72">
        <f>IF($C149='1C TSsalarié6'!$B$8,'1C TSsalarié6'!$I$33)</f>
        <v>0</v>
      </c>
      <c r="R149" s="72">
        <f>IF($C149='1C TSsalarié6'!$B$8,'1C TSsalarié6'!$I$34)</f>
        <v>0</v>
      </c>
      <c r="S149" s="72">
        <f>IF($C149='1C TSsalarié6'!$B$8,'1C TSsalarié6'!$I$35)</f>
        <v>0</v>
      </c>
      <c r="T149" s="72">
        <f>IF($C149='1C TSsalarié6'!$B$8,'1C TSsalarié6'!$I$36)</f>
        <v>0</v>
      </c>
      <c r="U149" s="72">
        <f>IF($C149='1C TSsalarié6'!$B$8,'1C TSsalarié6'!$I$37)</f>
        <v>0</v>
      </c>
      <c r="V149" s="72">
        <f>IF($C149='1C TSsalarié6'!$B$8,'1C TSsalarié6'!$I$38)</f>
        <v>0</v>
      </c>
      <c r="W149" s="72">
        <f>IF($C149='1C TSsalarié6'!$B$8,'1C TSsalarié6'!$I$39)</f>
        <v>0</v>
      </c>
      <c r="X149" s="72">
        <f>IF($C149='1C TSsalarié6'!$B$8,'1C TSsalarié6'!$I$40)</f>
        <v>0</v>
      </c>
      <c r="Y149" s="72">
        <f>IF($C149='1C TSsalarié6'!$B$8,'1C TSsalarié6'!$I$41)</f>
        <v>0</v>
      </c>
      <c r="Z149" s="72">
        <f>IF($C149='1C TSsalarié6'!$B$8,'1C TSsalarié6'!$I$42)</f>
        <v>0</v>
      </c>
      <c r="AA149" s="72">
        <f>IF($C149='1C TSsalarié6'!$B$8,'1C TSsalarié6'!$I$43)</f>
        <v>0</v>
      </c>
      <c r="AB149" s="72">
        <f>IF($C149='1C TSsalarié6'!$B$8,'1C TSsalarié6'!$I$44)</f>
        <v>0</v>
      </c>
      <c r="AC149" s="72">
        <f>IF($C149='1C TSsalarié6'!$B$8,'1C TSsalarié6'!$I$45)</f>
        <v>0</v>
      </c>
      <c r="AD149" s="72">
        <f>IF($C149='1C TSsalarié6'!$B$8,'1C TSsalarié6'!$I$46)</f>
        <v>0</v>
      </c>
      <c r="AE149" s="72">
        <f>IF($C149='1C TSsalarié6'!$B$8,'1C TSsalarié6'!$I$47)</f>
        <v>0</v>
      </c>
      <c r="AF149" s="72">
        <f>IF($C149='1C TSsalarié6'!$B$8,'1C TSsalarié6'!$I$48)</f>
        <v>0</v>
      </c>
      <c r="AG149" s="72">
        <f>IF($C149='1C TSsalarié6'!$B$8,'1C TSsalarié6'!$I$49)</f>
        <v>0</v>
      </c>
      <c r="AH149" s="72">
        <f>IF($C149='1C TSsalarié6'!$B$8,'1C TSsalarié6'!$I$50)</f>
        <v>0</v>
      </c>
      <c r="AI149" s="72">
        <f>IF($C149='1C TSsalarié6'!$B$8,'1C TSsalarié6'!$I$51)</f>
        <v>0</v>
      </c>
      <c r="AJ149" s="72">
        <f>IF($C149='1C TSsalarié6'!$B$8,'1C TSsalarié6'!$I$52)</f>
        <v>0</v>
      </c>
      <c r="AK149" s="72">
        <f>'1C TSsalarié6'!I$53</f>
        <v>0</v>
      </c>
      <c r="AL149" s="72">
        <f t="shared" si="45"/>
        <v>0</v>
      </c>
      <c r="AM149" s="298">
        <f t="shared" si="46"/>
        <v>0</v>
      </c>
      <c r="AN149" s="566">
        <f t="shared" si="47"/>
        <v>0</v>
      </c>
      <c r="AO149" s="296">
        <f t="shared" si="50"/>
        <v>0</v>
      </c>
      <c r="AP149" s="575">
        <f t="shared" si="51"/>
        <v>0</v>
      </c>
      <c r="AQ149" s="583">
        <f t="shared" si="48"/>
        <v>0</v>
      </c>
      <c r="AR149" s="579"/>
      <c r="AS149" s="102"/>
      <c r="AT149" s="27"/>
      <c r="AU149" s="592"/>
    </row>
    <row r="150" spans="1:55" hidden="1">
      <c r="A150" s="309"/>
      <c r="B150" s="338"/>
      <c r="C150" s="22" t="str">
        <f>IF('1C TSsalarié6'!J$11&lt;&gt;"",'1C TSsalarié6'!$B$8,"")</f>
        <v/>
      </c>
      <c r="D150" s="666" t="str">
        <f>IF(E150="","",DATEDIF('1C TSsalarié6'!$B$10,E150,"y"))</f>
        <v/>
      </c>
      <c r="E150" s="93" t="str">
        <f>IF(AND('1C TSsalarié6'!J$11&lt;&gt;"",C150='1C TSsalarié6'!$B$8),'1C TSsalarié6'!$J$16,"")</f>
        <v/>
      </c>
      <c r="F150" s="312"/>
      <c r="G150" s="313"/>
      <c r="H150" s="977"/>
      <c r="I150" s="978"/>
      <c r="J150" s="979"/>
      <c r="K150" s="638">
        <f t="shared" si="32"/>
        <v>0</v>
      </c>
      <c r="L150" s="301">
        <f>IF(AND($K$2="Pôle",C150='1C TSsalarié6'!$B$8),'1C TSsalarié6'!J$17+'1C TSsalarié6'!J$18+'1C TSsalarié6'!J$19+'1C TSsalarié6'!J$20+'1C TSsalarié6'!J$24,'1C TSsalarié6'!J$17+'1C TSsalarié6'!J$18+'1C TSsalarié6'!J$19+'1C TSsalarié6'!J$20+'1C TSsalarié6'!J$21+'1C TSsalarié6'!J$22+'1C TSsalarié6'!J$23+'1C TSsalarié6'!J$24)</f>
        <v>0</v>
      </c>
      <c r="M150" s="301">
        <f>IF(AND($K$2="Pôle",C150='1C TSsalarié6'!$B$8),'1C TSsalarié6'!J$21+'1C TSsalarié6'!J$22+'1C TSsalarié6'!J$23,0)</f>
        <v>0</v>
      </c>
      <c r="N150" s="302">
        <f t="shared" si="52"/>
        <v>0</v>
      </c>
      <c r="O150" s="292">
        <f>IF($C150='1C TSsalarié6'!$B$8,'1C TSsalarié6'!J$31)</f>
        <v>0</v>
      </c>
      <c r="P150" s="72">
        <f>IF($C150='1C TSsalarié6'!$B$8,'1C TSsalarié6'!$J$32)</f>
        <v>0</v>
      </c>
      <c r="Q150" s="72">
        <f>IF($C150='1C TSsalarié6'!$B$8,'1C TSsalarié6'!$J$33)</f>
        <v>0</v>
      </c>
      <c r="R150" s="72">
        <f>IF($C150='1C TSsalarié6'!$B$8,'1C TSsalarié6'!$J$34)</f>
        <v>0</v>
      </c>
      <c r="S150" s="72">
        <f>IF($C150='1C TSsalarié6'!$B$8,'1C TSsalarié6'!$J$35)</f>
        <v>0</v>
      </c>
      <c r="T150" s="72">
        <f>IF($C150='1C TSsalarié6'!$B$8,'1C TSsalarié6'!$J$36)</f>
        <v>0</v>
      </c>
      <c r="U150" s="72">
        <f>IF($C150='1C TSsalarié6'!$B$8,'1C TSsalarié6'!$J$37)</f>
        <v>0</v>
      </c>
      <c r="V150" s="72">
        <f>IF($C150='1C TSsalarié6'!$B$8,'1C TSsalarié6'!$J$38)</f>
        <v>0</v>
      </c>
      <c r="W150" s="72">
        <f>IF($C150='1C TSsalarié6'!$B$8,'1C TSsalarié6'!$J$39)</f>
        <v>0</v>
      </c>
      <c r="X150" s="72">
        <f>IF($C150='1C TSsalarié6'!$B$8,'1C TSsalarié6'!$J$40)</f>
        <v>0</v>
      </c>
      <c r="Y150" s="72">
        <f>IF($C150='1C TSsalarié6'!$B$8,'1C TSsalarié6'!$J$41)</f>
        <v>0</v>
      </c>
      <c r="Z150" s="72">
        <f>IF($C150='1C TSsalarié6'!$B$8,'1C TSsalarié6'!$J$42)</f>
        <v>0</v>
      </c>
      <c r="AA150" s="72">
        <f>IF($C150='1C TSsalarié6'!$B$8,'1C TSsalarié6'!$J$43)</f>
        <v>0</v>
      </c>
      <c r="AB150" s="72">
        <f>IF($C150='1C TSsalarié6'!$B$8,'1C TSsalarié6'!$J$44)</f>
        <v>0</v>
      </c>
      <c r="AC150" s="72">
        <f>IF($C150='1C TSsalarié6'!$B$8,'1C TSsalarié6'!$J$45)</f>
        <v>0</v>
      </c>
      <c r="AD150" s="72">
        <f>IF($C150='1C TSsalarié6'!$B$8,'1C TSsalarié6'!$J$46)</f>
        <v>0</v>
      </c>
      <c r="AE150" s="72">
        <f>IF($C150='1C TSsalarié6'!$B$8,'1C TSsalarié6'!$J$47)</f>
        <v>0</v>
      </c>
      <c r="AF150" s="72">
        <f>IF($C150='1C TSsalarié6'!$B$8,'1C TSsalarié6'!$J$48)</f>
        <v>0</v>
      </c>
      <c r="AG150" s="72">
        <f>IF($C150='1C TSsalarié6'!$B$8,'1C TSsalarié6'!$J$49)</f>
        <v>0</v>
      </c>
      <c r="AH150" s="72">
        <f>IF($C150='1C TSsalarié6'!$B$8,'1C TSsalarié6'!$J$50)</f>
        <v>0</v>
      </c>
      <c r="AI150" s="72">
        <f>IF($C150='1C TSsalarié6'!$B$8,'1C TSsalarié6'!$J$51)</f>
        <v>0</v>
      </c>
      <c r="AJ150" s="72">
        <f>IF($C150='1C TSsalarié6'!$B$8,'1C TSsalarié6'!$J$52)</f>
        <v>0</v>
      </c>
      <c r="AK150" s="72">
        <f>'1C TSsalarié6'!J$53</f>
        <v>0</v>
      </c>
      <c r="AL150" s="72">
        <f t="shared" si="45"/>
        <v>0</v>
      </c>
      <c r="AM150" s="298">
        <f t="shared" si="46"/>
        <v>0</v>
      </c>
      <c r="AN150" s="566">
        <f t="shared" si="47"/>
        <v>0</v>
      </c>
      <c r="AO150" s="296">
        <f t="shared" si="50"/>
        <v>0</v>
      </c>
      <c r="AP150" s="575">
        <f t="shared" si="51"/>
        <v>0</v>
      </c>
      <c r="AQ150" s="583">
        <f t="shared" si="48"/>
        <v>0</v>
      </c>
      <c r="AR150" s="579"/>
      <c r="AS150" s="102"/>
      <c r="AT150" s="27"/>
      <c r="AU150" s="592"/>
    </row>
    <row r="151" spans="1:55" hidden="1">
      <c r="A151" s="309"/>
      <c r="B151" s="338"/>
      <c r="C151" s="22" t="str">
        <f>IF('1C TSsalarié6'!K$11&lt;&gt;"",'1C TSsalarié6'!$B$8,"")</f>
        <v/>
      </c>
      <c r="D151" s="666" t="str">
        <f>IF(E151="","",DATEDIF('1C TSsalarié6'!$B$10,E151,"y"))</f>
        <v/>
      </c>
      <c r="E151" s="93" t="str">
        <f>IF(AND('1C TSsalarié6'!K$11&lt;&gt;"",C151='1C TSsalarié6'!$B$8),'1C TSsalarié6'!$K$16,"")</f>
        <v/>
      </c>
      <c r="F151" s="312"/>
      <c r="G151" s="313"/>
      <c r="H151" s="977"/>
      <c r="I151" s="978"/>
      <c r="J151" s="979"/>
      <c r="K151" s="638">
        <f t="shared" si="32"/>
        <v>0</v>
      </c>
      <c r="L151" s="301">
        <f>IF(AND($K$2="Pôle",C151='1C TSsalarié6'!$B$8),'1C TSsalarié6'!K$17+'1C TSsalarié6'!K$18+'1C TSsalarié6'!K$19+'1C TSsalarié6'!K$20+'1C TSsalarié6'!K$24,'1C TSsalarié6'!K$17+'1C TSsalarié6'!K$18+'1C TSsalarié6'!K$19+'1C TSsalarié6'!K$20+'1C TSsalarié6'!K$21+'1C TSsalarié6'!K$22+'1C TSsalarié6'!K$23+'1C TSsalarié6'!K$24)</f>
        <v>0</v>
      </c>
      <c r="M151" s="301">
        <f>IF(AND($K$2="Pôle",C151='1C TSsalarié6'!$B$8),'1C TSsalarié6'!K$21+'1C TSsalarié6'!K$22+'1C TSsalarié6'!K$23,0)</f>
        <v>0</v>
      </c>
      <c r="N151" s="302">
        <f t="shared" si="52"/>
        <v>0</v>
      </c>
      <c r="O151" s="292">
        <f>IF($C151='1C TSsalarié6'!$B$8,'1C TSsalarié6'!K$31)</f>
        <v>0</v>
      </c>
      <c r="P151" s="72">
        <f>IF($C151='1C TSsalarié6'!$B$8,'1C TSsalarié6'!$K$32)</f>
        <v>0</v>
      </c>
      <c r="Q151" s="72">
        <f>IF($C151='1C TSsalarié6'!$B$8,'1C TSsalarié6'!$K$33)</f>
        <v>0</v>
      </c>
      <c r="R151" s="72">
        <f>IF($C151='1C TSsalarié6'!$B$8,'1C TSsalarié6'!$K$34)</f>
        <v>0</v>
      </c>
      <c r="S151" s="72">
        <f>IF($C151='1C TSsalarié6'!$B$8,'1C TSsalarié6'!$K$35)</f>
        <v>0</v>
      </c>
      <c r="T151" s="72">
        <f>IF($C151='1C TSsalarié6'!$B$8,'1C TSsalarié6'!$K$36)</f>
        <v>0</v>
      </c>
      <c r="U151" s="72">
        <f>IF($C151='1C TSsalarié6'!$B$8,'1C TSsalarié6'!$K$37)</f>
        <v>0</v>
      </c>
      <c r="V151" s="72">
        <f>IF($C151='1C TSsalarié6'!$B$8,'1C TSsalarié6'!$K$38)</f>
        <v>0</v>
      </c>
      <c r="W151" s="72">
        <f>IF($C151='1C TSsalarié6'!$B$8,'1C TSsalarié6'!$K$39)</f>
        <v>0</v>
      </c>
      <c r="X151" s="72">
        <f>IF($C151='1C TSsalarié6'!$B$8,'1C TSsalarié6'!$K$40)</f>
        <v>0</v>
      </c>
      <c r="Y151" s="72">
        <f>IF($C151='1C TSsalarié6'!$B$8,'1C TSsalarié6'!$K$41)</f>
        <v>0</v>
      </c>
      <c r="Z151" s="72">
        <f>IF($C151='1C TSsalarié6'!$B$8,'1C TSsalarié6'!$K$42)</f>
        <v>0</v>
      </c>
      <c r="AA151" s="72">
        <f>IF($C151='1C TSsalarié6'!$B$8,'1C TSsalarié6'!$K$43)</f>
        <v>0</v>
      </c>
      <c r="AB151" s="72">
        <f>IF($C151='1C TSsalarié6'!$B$8,'1C TSsalarié6'!$K$44)</f>
        <v>0</v>
      </c>
      <c r="AC151" s="72">
        <f>IF($C151='1C TSsalarié6'!$B$8,'1C TSsalarié6'!$K$45)</f>
        <v>0</v>
      </c>
      <c r="AD151" s="72">
        <f>IF($C151='1C TSsalarié6'!$B$8,'1C TSsalarié6'!$K$46)</f>
        <v>0</v>
      </c>
      <c r="AE151" s="72">
        <f>IF($C151='1C TSsalarié6'!$B$8,'1C TSsalarié6'!$K$47)</f>
        <v>0</v>
      </c>
      <c r="AF151" s="72">
        <f>IF($C151='1C TSsalarié6'!$B$8,'1C TSsalarié6'!$K$48)</f>
        <v>0</v>
      </c>
      <c r="AG151" s="72">
        <f>IF($C151='1C TSsalarié6'!$B$8,'1C TSsalarié6'!$K$49)</f>
        <v>0</v>
      </c>
      <c r="AH151" s="72">
        <f>IF($C151='1C TSsalarié6'!$B$8,'1C TSsalarié6'!$K$50)</f>
        <v>0</v>
      </c>
      <c r="AI151" s="72">
        <f>IF($C151='1C TSsalarié6'!$B$8,'1C TSsalarié6'!$K$51)</f>
        <v>0</v>
      </c>
      <c r="AJ151" s="72">
        <f>IF($C151='1C TSsalarié6'!$B$8,'1C TSsalarié6'!$K$52)</f>
        <v>0</v>
      </c>
      <c r="AK151" s="72">
        <f>'1C TSsalarié6'!K$53</f>
        <v>0</v>
      </c>
      <c r="AL151" s="72">
        <f t="shared" si="45"/>
        <v>0</v>
      </c>
      <c r="AM151" s="298">
        <f t="shared" si="46"/>
        <v>0</v>
      </c>
      <c r="AN151" s="566">
        <f t="shared" si="47"/>
        <v>0</v>
      </c>
      <c r="AO151" s="296">
        <f t="shared" si="50"/>
        <v>0</v>
      </c>
      <c r="AP151" s="575">
        <f t="shared" si="51"/>
        <v>0</v>
      </c>
      <c r="AQ151" s="583">
        <f t="shared" si="48"/>
        <v>0</v>
      </c>
      <c r="AR151" s="579"/>
      <c r="AS151" s="102"/>
      <c r="AT151" s="27"/>
      <c r="AU151" s="592"/>
    </row>
    <row r="152" spans="1:55" hidden="1">
      <c r="A152" s="309"/>
      <c r="B152" s="338"/>
      <c r="C152" s="22" t="str">
        <f>IF('1C TSsalarié6'!L$11&lt;&gt;"",'1C TSsalarié6'!$B$8,"")</f>
        <v/>
      </c>
      <c r="D152" s="666" t="str">
        <f>IF(E152="","",DATEDIF('1C TSsalarié6'!$B$10,E152,"y"))</f>
        <v/>
      </c>
      <c r="E152" s="93" t="str">
        <f>IF(AND('1C TSsalarié6'!L$11&lt;&gt;"",C152='1C TSsalarié6'!$B$8),'1C TSsalarié6'!$L$16,"")</f>
        <v/>
      </c>
      <c r="F152" s="312"/>
      <c r="G152" s="313"/>
      <c r="H152" s="977"/>
      <c r="I152" s="978"/>
      <c r="J152" s="979"/>
      <c r="K152" s="638">
        <f t="shared" ref="K152:K213" si="53">IF(F152&lt;&gt;0,$K$23,0)</f>
        <v>0</v>
      </c>
      <c r="L152" s="301">
        <f>IF(AND($K$2="Pôle",C152='1C TSsalarié6'!$B$8),'1C TSsalarié6'!L$17+'1C TSsalarié6'!L$18+'1C TSsalarié6'!L$19+'1C TSsalarié6'!L$20+'1C TSsalarié6'!L$24,'1C TSsalarié6'!L$17+'1C TSsalarié6'!L$18+'1C TSsalarié6'!L$19+'1C TSsalarié6'!L$20+'1C TSsalarié6'!L$21+'1C TSsalarié6'!L$22+'1C TSsalarié6'!L$23+'1C TSsalarié6'!L$24)</f>
        <v>0</v>
      </c>
      <c r="M152" s="301">
        <f>IF(AND($K$2="Pôle",C152='1C TSsalarié6'!$B$8),'1C TSsalarié6'!L$21+'1C TSsalarié6'!L$22+'1C TSsalarié6'!L$23,0)</f>
        <v>0</v>
      </c>
      <c r="N152" s="302">
        <f t="shared" si="52"/>
        <v>0</v>
      </c>
      <c r="O152" s="292">
        <f>IF($C152='1C TSsalarié6'!$B$8,'1C TSsalarié6'!L$31)</f>
        <v>0</v>
      </c>
      <c r="P152" s="72">
        <f>IF($C152='1C TSsalarié6'!$B$8,'1C TSsalarié6'!$L$32)</f>
        <v>0</v>
      </c>
      <c r="Q152" s="72">
        <f>IF($C152='1C TSsalarié6'!$B$8,'1C TSsalarié6'!$L$33)</f>
        <v>0</v>
      </c>
      <c r="R152" s="72">
        <f>IF($C152='1C TSsalarié6'!$B$8,'1C TSsalarié6'!$L$34)</f>
        <v>0</v>
      </c>
      <c r="S152" s="72">
        <f>IF($C152='1C TSsalarié6'!$B$8,'1C TSsalarié6'!$L$35)</f>
        <v>0</v>
      </c>
      <c r="T152" s="72">
        <f>IF($C152='1C TSsalarié6'!$B$8,'1C TSsalarié6'!$L$36)</f>
        <v>0</v>
      </c>
      <c r="U152" s="72">
        <f>IF($C152='1C TSsalarié6'!$B$8,'1C TSsalarié6'!$L$37)</f>
        <v>0</v>
      </c>
      <c r="V152" s="72">
        <f>IF($C152='1C TSsalarié6'!$B$8,'1C TSsalarié6'!$L$38)</f>
        <v>0</v>
      </c>
      <c r="W152" s="72">
        <f>IF($C152='1C TSsalarié6'!$B$8,'1C TSsalarié6'!$L$39)</f>
        <v>0</v>
      </c>
      <c r="X152" s="72">
        <f>IF($C152='1C TSsalarié6'!$B$8,'1C TSsalarié6'!$L$40)</f>
        <v>0</v>
      </c>
      <c r="Y152" s="72">
        <f>IF($C152='1C TSsalarié6'!$B$8,'1C TSsalarié6'!$L$41)</f>
        <v>0</v>
      </c>
      <c r="Z152" s="72">
        <f>IF($C152='1C TSsalarié6'!$B$8,'1C TSsalarié6'!$L$42)</f>
        <v>0</v>
      </c>
      <c r="AA152" s="72">
        <f>IF($C152='1C TSsalarié6'!$B$8,'1C TSsalarié6'!$L$43)</f>
        <v>0</v>
      </c>
      <c r="AB152" s="72">
        <f>IF($C152='1C TSsalarié6'!$B$8,'1C TSsalarié6'!$L$44)</f>
        <v>0</v>
      </c>
      <c r="AC152" s="72">
        <f>IF($C152='1C TSsalarié6'!$B$8,'1C TSsalarié6'!$L$45)</f>
        <v>0</v>
      </c>
      <c r="AD152" s="72">
        <f>IF($C152='1C TSsalarié6'!$B$8,'1C TSsalarié6'!$L$46)</f>
        <v>0</v>
      </c>
      <c r="AE152" s="72">
        <f>IF($C152='1C TSsalarié6'!$B$8,'1C TSsalarié6'!$L$47)</f>
        <v>0</v>
      </c>
      <c r="AF152" s="72">
        <f>IF($C152='1C TSsalarié6'!$B$8,'1C TSsalarié6'!$L$48)</f>
        <v>0</v>
      </c>
      <c r="AG152" s="72">
        <f>IF($C152='1C TSsalarié6'!$B$8,'1C TSsalarié6'!$L$49)</f>
        <v>0</v>
      </c>
      <c r="AH152" s="72">
        <f>IF($C152='1C TSsalarié6'!$B$8,'1C TSsalarié6'!$L$50)</f>
        <v>0</v>
      </c>
      <c r="AI152" s="72">
        <f>IF($C152='1C TSsalarié6'!$B$8,'1C TSsalarié6'!$L$51)</f>
        <v>0</v>
      </c>
      <c r="AJ152" s="72">
        <f>IF($C152='1C TSsalarié6'!$B$8,'1C TSsalarié6'!$L$52)</f>
        <v>0</v>
      </c>
      <c r="AK152" s="72">
        <f>'1C TSsalarié6'!L$53</f>
        <v>0</v>
      </c>
      <c r="AL152" s="72">
        <f t="shared" si="45"/>
        <v>0</v>
      </c>
      <c r="AM152" s="298">
        <f t="shared" si="46"/>
        <v>0</v>
      </c>
      <c r="AN152" s="566">
        <f t="shared" si="47"/>
        <v>0</v>
      </c>
      <c r="AO152" s="296">
        <f t="shared" si="50"/>
        <v>0</v>
      </c>
      <c r="AP152" s="575">
        <f t="shared" si="51"/>
        <v>0</v>
      </c>
      <c r="AQ152" s="583">
        <f t="shared" si="48"/>
        <v>0</v>
      </c>
      <c r="AR152" s="579"/>
      <c r="AS152" s="102"/>
      <c r="AT152" s="27"/>
      <c r="AU152" s="592"/>
    </row>
    <row r="153" spans="1:55" hidden="1">
      <c r="A153" s="309"/>
      <c r="B153" s="338"/>
      <c r="C153" s="22" t="str">
        <f>IF('1C TSsalarié6'!M$11&lt;&gt;"",'1C TSsalarié6'!$B$8,"")</f>
        <v/>
      </c>
      <c r="D153" s="666" t="str">
        <f>IF(E153="","",DATEDIF('1C TSsalarié6'!$B$10,E153,"y"))</f>
        <v/>
      </c>
      <c r="E153" s="93" t="str">
        <f>IF(AND('1C TSsalarié6'!M$11&lt;&gt;"",C153='1C TSsalarié6'!$B$8),'1C TSsalarié6'!$M$16,"")</f>
        <v/>
      </c>
      <c r="F153" s="312"/>
      <c r="G153" s="313"/>
      <c r="H153" s="977"/>
      <c r="I153" s="978"/>
      <c r="J153" s="979"/>
      <c r="K153" s="638">
        <f t="shared" si="53"/>
        <v>0</v>
      </c>
      <c r="L153" s="301">
        <f>IF(AND($K$2="Pôle",C153='1C TSsalarié6'!$B$8),'1C TSsalarié6'!M$17+'1C TSsalarié6'!M$18+'1C TSsalarié6'!M$19+'1C TSsalarié6'!M$20+'1C TSsalarié6'!M$24,'1C TSsalarié6'!M$17+'1C TSsalarié6'!M$18+'1C TSsalarié6'!M$19+'1C TSsalarié6'!M$20+'1C TSsalarié6'!M$21+'1C TSsalarié6'!M$22+'1C TSsalarié6'!M$23+'1C TSsalarié6'!M$24)</f>
        <v>0</v>
      </c>
      <c r="M153" s="301">
        <f>IF(AND($K$2="Pôle",C153='1C TSsalarié6'!$B$8),'1C TSsalarié6'!M$21+'1C TSsalarié6'!M$22+'1C TSsalarié6'!M$23,0)</f>
        <v>0</v>
      </c>
      <c r="N153" s="302">
        <f t="shared" si="52"/>
        <v>0</v>
      </c>
      <c r="O153" s="292">
        <f>IF($C153='1C TSsalarié6'!$B$8,'1C TSsalarié6'!M$31)</f>
        <v>0</v>
      </c>
      <c r="P153" s="72">
        <f>IF($C153='1C TSsalarié6'!$B$8,'1C TSsalarié6'!$M$32)</f>
        <v>0</v>
      </c>
      <c r="Q153" s="72">
        <f>IF($C153='1C TSsalarié6'!$B$8,'1C TSsalarié6'!$M$33)</f>
        <v>0</v>
      </c>
      <c r="R153" s="72">
        <f>IF($C153='1C TSsalarié6'!$B$8,'1C TSsalarié6'!$M$34)</f>
        <v>0</v>
      </c>
      <c r="S153" s="72">
        <f>IF($C153='1C TSsalarié6'!$B$8,'1C TSsalarié6'!$M$35)</f>
        <v>0</v>
      </c>
      <c r="T153" s="72">
        <f>IF($C153='1C TSsalarié6'!$B$8,'1C TSsalarié6'!$M$36)</f>
        <v>0</v>
      </c>
      <c r="U153" s="72">
        <f>IF($C153='1C TSsalarié6'!$B$8,'1C TSsalarié6'!$M$37)</f>
        <v>0</v>
      </c>
      <c r="V153" s="72">
        <f>IF($C153='1C TSsalarié6'!$B$8,'1C TSsalarié6'!$M$38)</f>
        <v>0</v>
      </c>
      <c r="W153" s="72">
        <f>IF($C153='1C TSsalarié6'!$B$8,'1C TSsalarié6'!$M$39)</f>
        <v>0</v>
      </c>
      <c r="X153" s="72">
        <f>IF($C153='1C TSsalarié6'!$B$8,'1C TSsalarié6'!$M$40)</f>
        <v>0</v>
      </c>
      <c r="Y153" s="72">
        <f>IF($C153='1C TSsalarié6'!$B$8,'1C TSsalarié6'!$M$41)</f>
        <v>0</v>
      </c>
      <c r="Z153" s="72">
        <f>IF($C153='1C TSsalarié6'!$B$8,'1C TSsalarié6'!$M$42)</f>
        <v>0</v>
      </c>
      <c r="AA153" s="72">
        <f>IF($C153='1C TSsalarié6'!$B$8,'1C TSsalarié6'!$M$43)</f>
        <v>0</v>
      </c>
      <c r="AB153" s="72">
        <f>IF($C153='1C TSsalarié6'!$B$8,'1C TSsalarié6'!$M$44)</f>
        <v>0</v>
      </c>
      <c r="AC153" s="72">
        <f>IF($C153='1C TSsalarié6'!$B$8,'1C TSsalarié6'!$M$45)</f>
        <v>0</v>
      </c>
      <c r="AD153" s="72">
        <f>IF($C153='1C TSsalarié6'!$B$8,'1C TSsalarié6'!$M$46)</f>
        <v>0</v>
      </c>
      <c r="AE153" s="72">
        <f>IF($C153='1C TSsalarié6'!$B$8,'1C TSsalarié6'!$M$47)</f>
        <v>0</v>
      </c>
      <c r="AF153" s="72">
        <f>IF($C153='1C TSsalarié6'!$B$8,'1C TSsalarié6'!$M$48)</f>
        <v>0</v>
      </c>
      <c r="AG153" s="72">
        <f>IF($C153='1C TSsalarié6'!$B$8,'1C TSsalarié6'!$M$49)</f>
        <v>0</v>
      </c>
      <c r="AH153" s="72">
        <f>IF($C153='1C TSsalarié6'!$B$8,'1C TSsalarié6'!$M$50)</f>
        <v>0</v>
      </c>
      <c r="AI153" s="72">
        <f>IF($C153='1C TSsalarié6'!$B$8,'1C TSsalarié6'!$M$51)</f>
        <v>0</v>
      </c>
      <c r="AJ153" s="72">
        <f>IF($C153='1C TSsalarié6'!$B$8,'1C TSsalarié6'!$M$52)</f>
        <v>0</v>
      </c>
      <c r="AK153" s="72">
        <f>'1C TSsalarié6'!M$53</f>
        <v>0</v>
      </c>
      <c r="AL153" s="72">
        <f t="shared" si="45"/>
        <v>0</v>
      </c>
      <c r="AM153" s="298">
        <f t="shared" si="46"/>
        <v>0</v>
      </c>
      <c r="AN153" s="566">
        <f t="shared" si="47"/>
        <v>0</v>
      </c>
      <c r="AO153" s="296">
        <f t="shared" si="50"/>
        <v>0</v>
      </c>
      <c r="AP153" s="575">
        <f t="shared" si="51"/>
        <v>0</v>
      </c>
      <c r="AQ153" s="583">
        <f t="shared" si="48"/>
        <v>0</v>
      </c>
      <c r="AR153" s="579"/>
      <c r="AS153" s="102"/>
      <c r="AT153" s="27"/>
      <c r="AU153" s="592"/>
    </row>
    <row r="154" spans="1:55" s="767" customFormat="1" hidden="1">
      <c r="A154" s="307"/>
      <c r="B154" s="351"/>
      <c r="C154" s="22" t="str">
        <f>IF('1C TSsalarié6'!N$11&lt;&gt;"",'1C TSsalarié6'!$B$8,"")</f>
        <v/>
      </c>
      <c r="D154" s="666" t="str">
        <f>IF(E154="","",DATEDIF('1C TSsalarié6'!$B$10,E154,"y"))</f>
        <v/>
      </c>
      <c r="E154" s="93" t="str">
        <f>IF(AND('1C TSsalarié6'!N$11&lt;&gt;"",C154='1C TSsalarié6'!$B$8),'1C TSsalarié6'!$N$16,"")</f>
        <v/>
      </c>
      <c r="F154" s="312"/>
      <c r="G154" s="313"/>
      <c r="H154" s="977"/>
      <c r="I154" s="978"/>
      <c r="J154" s="979"/>
      <c r="K154" s="638">
        <f t="shared" si="53"/>
        <v>0</v>
      </c>
      <c r="L154" s="301">
        <f>IF(AND($K$2="Pôle",C154='1C TSsalarié6'!$B$8),'1C TSsalarié6'!N$17+'1C TSsalarié6'!N$18+'1C TSsalarié6'!N$19+'1C TSsalarié6'!N$20+'1C TSsalarié6'!N$24,'1C TSsalarié6'!N$17+'1C TSsalarié6'!N$18+'1C TSsalarié6'!N$19+'1C TSsalarié6'!N$20+'1C TSsalarié6'!N$21+'1C TSsalarié6'!N$22+'1C TSsalarié6'!N$23+'1C TSsalarié6'!N$24)</f>
        <v>0</v>
      </c>
      <c r="M154" s="301">
        <f>IF(AND($K$2="Pôle",C154='1C TSsalarié6'!$B$8),'1C TSsalarié6'!N$21+'1C TSsalarié6'!N$22+'1C TSsalarié6'!N$23,0)</f>
        <v>0</v>
      </c>
      <c r="N154" s="302">
        <f t="shared" si="52"/>
        <v>0</v>
      </c>
      <c r="O154" s="292">
        <f>IF($C154='1C TSsalarié6'!$B$8,'1C TSsalarié6'!N$31)</f>
        <v>0</v>
      </c>
      <c r="P154" s="72">
        <f>IF($C154='1C TSsalarié6'!$B$8,'1C TSsalarié6'!$N$32)</f>
        <v>0</v>
      </c>
      <c r="Q154" s="72">
        <f>IF($C154='1C TSsalarié6'!$B$8,'1C TSsalarié6'!$N$33)</f>
        <v>0</v>
      </c>
      <c r="R154" s="72">
        <f>IF($C154='1C TSsalarié6'!$B$8,'1C TSsalarié6'!$N$34)</f>
        <v>0</v>
      </c>
      <c r="S154" s="72">
        <f>IF($C154='1C TSsalarié6'!$B$8,'1C TSsalarié6'!$N$35)</f>
        <v>0</v>
      </c>
      <c r="T154" s="72">
        <f>IF($C154='1C TSsalarié6'!$B$8,'1C TSsalarié6'!$N$36)</f>
        <v>0</v>
      </c>
      <c r="U154" s="72">
        <f>IF($C154='1C TSsalarié6'!$B$8,'1C TSsalarié6'!$N$37)</f>
        <v>0</v>
      </c>
      <c r="V154" s="72">
        <f>IF($C154='1C TSsalarié6'!$B$8,'1C TSsalarié6'!$N$38)</f>
        <v>0</v>
      </c>
      <c r="W154" s="72">
        <f>IF($C154='1C TSsalarié6'!$B$8,'1C TSsalarié6'!$N$39)</f>
        <v>0</v>
      </c>
      <c r="X154" s="72">
        <f>IF($C154='1C TSsalarié6'!$B$8,'1C TSsalarié6'!$N$40)</f>
        <v>0</v>
      </c>
      <c r="Y154" s="72">
        <f>IF($C154='1C TSsalarié6'!$B$8,'1C TSsalarié6'!$N$41)</f>
        <v>0</v>
      </c>
      <c r="Z154" s="72">
        <f>IF($C154='1C TSsalarié6'!$B$8,'1C TSsalarié6'!$N$42)</f>
        <v>0</v>
      </c>
      <c r="AA154" s="72">
        <f>IF($C154='1C TSsalarié6'!$B$8,'1C TSsalarié6'!$N$43)</f>
        <v>0</v>
      </c>
      <c r="AB154" s="72">
        <f>IF($C154='1C TSsalarié6'!$B$8,'1C TSsalarié6'!$N$44)</f>
        <v>0</v>
      </c>
      <c r="AC154" s="72">
        <f>IF($C154='1C TSsalarié6'!$B$8,'1C TSsalarié6'!$N$45)</f>
        <v>0</v>
      </c>
      <c r="AD154" s="72">
        <f>IF($C154='1C TSsalarié6'!$B$8,'1C TSsalarié6'!$N$46)</f>
        <v>0</v>
      </c>
      <c r="AE154" s="72">
        <f>IF($C154='1C TSsalarié6'!$B$8,'1C TSsalarié6'!$N$47)</f>
        <v>0</v>
      </c>
      <c r="AF154" s="72">
        <f>IF($C154='1C TSsalarié6'!$B$8,'1C TSsalarié6'!$N$48)</f>
        <v>0</v>
      </c>
      <c r="AG154" s="72">
        <f>IF($C154='1C TSsalarié6'!$B$8,'1C TSsalarié6'!$N$49)</f>
        <v>0</v>
      </c>
      <c r="AH154" s="72">
        <f>IF($C154='1C TSsalarié6'!$B$8,'1C TSsalarié6'!$N$50)</f>
        <v>0</v>
      </c>
      <c r="AI154" s="72">
        <f>IF($C154='1C TSsalarié6'!$B$8,'1C TSsalarié6'!$N$51)</f>
        <v>0</v>
      </c>
      <c r="AJ154" s="72">
        <f>IF($C154='1C TSsalarié6'!$B$8,'1C TSsalarié6'!$N$52)</f>
        <v>0</v>
      </c>
      <c r="AK154" s="72">
        <f>'1C TSsalarié6'!N$53</f>
        <v>0</v>
      </c>
      <c r="AL154" s="72">
        <f t="shared" si="45"/>
        <v>0</v>
      </c>
      <c r="AM154" s="825">
        <f t="shared" si="46"/>
        <v>0</v>
      </c>
      <c r="AN154" s="825">
        <f t="shared" si="47"/>
        <v>0</v>
      </c>
      <c r="AO154" s="296">
        <f t="shared" si="50"/>
        <v>0</v>
      </c>
      <c r="AP154" s="59">
        <f t="shared" si="51"/>
        <v>0</v>
      </c>
      <c r="AQ154" s="583">
        <f t="shared" si="48"/>
        <v>0</v>
      </c>
      <c r="AR154" s="579"/>
      <c r="AS154" s="102"/>
      <c r="AT154" s="27"/>
      <c r="AU154" s="592"/>
      <c r="AV154" s="824"/>
      <c r="AW154" s="824"/>
      <c r="AX154" s="824"/>
      <c r="AY154" s="824"/>
      <c r="AZ154" s="824"/>
    </row>
    <row r="155" spans="1:55" ht="12.75" hidden="1" customHeight="1">
      <c r="A155" s="309"/>
      <c r="B155" s="338"/>
      <c r="C155" s="22" t="str">
        <f>IF('1C TSsalarié6'!O$11&lt;&gt;"",'1C TSsalarié6'!$B$8,"")</f>
        <v/>
      </c>
      <c r="D155" s="666" t="str">
        <f>IF(E155="","",DATEDIF('1C TSsalarié6'!$B$10,E155,"y"))</f>
        <v/>
      </c>
      <c r="E155" s="93" t="str">
        <f>IF(AND('1C TSsalarié6'!O$11&lt;&gt;"",C155='1C TSsalarié6'!$B$8),'1C TSsalarié6'!$O$16,"")</f>
        <v/>
      </c>
      <c r="F155" s="316"/>
      <c r="G155" s="317"/>
      <c r="H155" s="983"/>
      <c r="I155" s="984"/>
      <c r="J155" s="985"/>
      <c r="K155" s="638">
        <f t="shared" si="53"/>
        <v>0</v>
      </c>
      <c r="L155" s="301">
        <f>IF(AND($K$2="Pôle",C155='1C TSsalarié6'!$B$8),'1C TSsalarié6'!O$17+'1C TSsalarié6'!O$18+'1C TSsalarié6'!O$19+'1C TSsalarié6'!O$20+'1C TSsalarié6'!O$24,'1C TSsalarié6'!O$17+'1C TSsalarié6'!O$18+'1C TSsalarié6'!O$19+'1C TSsalarié6'!O$20+'1C TSsalarié6'!O$21+'1C TSsalarié6'!O$22+'1C TSsalarié6'!O$23+'1C TSsalarié6'!O$24)</f>
        <v>0</v>
      </c>
      <c r="M155" s="301">
        <f>IF(AND($K$2="Pôle",C155='1C TSsalarié6'!$B$8),'1C TSsalarié6'!O$21+'1C TSsalarié6'!O$22+'1C TSsalarié6'!O$23,0)</f>
        <v>0</v>
      </c>
      <c r="N155" s="302">
        <f t="shared" si="52"/>
        <v>0</v>
      </c>
      <c r="O155" s="292">
        <f>IF($C155='1C TSsalarié6'!$B$8,'1C TSsalarié6'!O$31)</f>
        <v>0</v>
      </c>
      <c r="P155" s="72">
        <f>IF($C155='1C TSsalarié6'!$B$8,'1C TSsalarié6'!$O$32)</f>
        <v>0</v>
      </c>
      <c r="Q155" s="72">
        <f>IF($C155='1C TSsalarié6'!$B$8,'1C TSsalarié6'!$O$33)</f>
        <v>0</v>
      </c>
      <c r="R155" s="72">
        <f>IF($C155='1C TSsalarié6'!$B$8,'1C TSsalarié6'!$O$34)</f>
        <v>0</v>
      </c>
      <c r="S155" s="72">
        <f>IF($C155='1C TSsalarié6'!$B$8,'1C TSsalarié6'!$O$35)</f>
        <v>0</v>
      </c>
      <c r="T155" s="72">
        <f>IF($C155='1C TSsalarié6'!$B$8,'1C TSsalarié6'!$O$36)</f>
        <v>0</v>
      </c>
      <c r="U155" s="72">
        <f>IF($C155='1C TSsalarié6'!$B$8,'1C TSsalarié6'!$O$37)</f>
        <v>0</v>
      </c>
      <c r="V155" s="72">
        <f>IF($C155='1C TSsalarié6'!$B$8,'1C TSsalarié6'!$O$38)</f>
        <v>0</v>
      </c>
      <c r="W155" s="72">
        <f>IF($C155='1C TSsalarié6'!$B$8,'1C TSsalarié6'!$O$39)</f>
        <v>0</v>
      </c>
      <c r="X155" s="72">
        <f>IF($C155='1C TSsalarié6'!$B$8,'1C TSsalarié6'!$O$40)</f>
        <v>0</v>
      </c>
      <c r="Y155" s="72">
        <f>IF($C155='1C TSsalarié6'!$B$8,'1C TSsalarié6'!$O$41)</f>
        <v>0</v>
      </c>
      <c r="Z155" s="72">
        <f>IF($C155='1C TSsalarié6'!$B$8,'1C TSsalarié6'!$O$42)</f>
        <v>0</v>
      </c>
      <c r="AA155" s="72">
        <f>IF($C155='1C TSsalarié6'!$B$8,'1C TSsalarié6'!$O$43)</f>
        <v>0</v>
      </c>
      <c r="AB155" s="72">
        <f>IF($C155='1C TSsalarié6'!$B$8,'1C TSsalarié6'!$O$44)</f>
        <v>0</v>
      </c>
      <c r="AC155" s="72">
        <f>IF($C155='1C TSsalarié6'!$B$8,'1C TSsalarié6'!$O$45)</f>
        <v>0</v>
      </c>
      <c r="AD155" s="72">
        <f>IF($C155='1C TSsalarié6'!$B$8,'1C TSsalarié6'!$O$46)</f>
        <v>0</v>
      </c>
      <c r="AE155" s="72">
        <f>IF($C155='1C TSsalarié6'!$B$8,'1C TSsalarié6'!$O$47)</f>
        <v>0</v>
      </c>
      <c r="AF155" s="72">
        <f>IF($C155='1C TSsalarié6'!$B$8,'1C TSsalarié6'!$O$48)</f>
        <v>0</v>
      </c>
      <c r="AG155" s="72">
        <f>IF($C155='1C TSsalarié6'!$B$8,'1C TSsalarié6'!$O$49)</f>
        <v>0</v>
      </c>
      <c r="AH155" s="72">
        <f>IF($C155='1C TSsalarié6'!$B$8,'1C TSsalarié6'!$O$50)</f>
        <v>0</v>
      </c>
      <c r="AI155" s="72">
        <f>IF($C155='1C TSsalarié6'!$B$8,'1C TSsalarié6'!$O$51)</f>
        <v>0</v>
      </c>
      <c r="AJ155" s="72">
        <f>IF($C155='1C TSsalarié6'!$B$8,'1C TSsalarié6'!$O$52)</f>
        <v>0</v>
      </c>
      <c r="AK155" s="72">
        <f>'1C TSsalarié6'!O$53</f>
        <v>0</v>
      </c>
      <c r="AL155" s="72">
        <f t="shared" si="45"/>
        <v>0</v>
      </c>
      <c r="AM155" s="825">
        <f t="shared" si="46"/>
        <v>0</v>
      </c>
      <c r="AN155" s="825">
        <f t="shared" si="47"/>
        <v>0</v>
      </c>
      <c r="AO155" s="296">
        <f t="shared" si="50"/>
        <v>0</v>
      </c>
      <c r="AP155" s="575">
        <f>IF(L155=0,0,AM155-AR155)</f>
        <v>0</v>
      </c>
      <c r="AQ155" s="584">
        <f t="shared" si="48"/>
        <v>0</v>
      </c>
      <c r="AR155" s="580"/>
      <c r="AS155" s="208"/>
      <c r="AT155" s="209"/>
      <c r="AU155" s="591"/>
    </row>
    <row r="156" spans="1:55" hidden="1">
      <c r="A156" s="309"/>
      <c r="B156" s="338"/>
      <c r="C156" s="22" t="str">
        <f>IF('1C TSsalarié6'!P$11&lt;&gt;"",'1C TSsalarié6'!$B$8,"")</f>
        <v/>
      </c>
      <c r="D156" s="666" t="str">
        <f>IF(E156="","",DATEDIF('1C TSsalarié6'!$B$10,E156,"y"))</f>
        <v/>
      </c>
      <c r="E156" s="93" t="str">
        <f>IF(AND('1C TSsalarié6'!P$11&lt;&gt;"",C156='1C TSsalarié6'!$B$8),'1C TSsalarié6'!$P$16,"")</f>
        <v/>
      </c>
      <c r="F156" s="312"/>
      <c r="G156" s="313"/>
      <c r="H156" s="977"/>
      <c r="I156" s="978"/>
      <c r="J156" s="979"/>
      <c r="K156" s="638">
        <f t="shared" si="53"/>
        <v>0</v>
      </c>
      <c r="L156" s="301">
        <f>IF(AND($K$2="Pôle",C156='1C TSsalarié6'!$B$8),'1C TSsalarié6'!P$17+'1C TSsalarié6'!P$18+'1C TSsalarié6'!P$19+'1C TSsalarié6'!P$20+'1C TSsalarié6'!P$24,'1C TSsalarié6'!P$17+'1C TSsalarié6'!P$18+'1C TSsalarié6'!P$19+'1C TSsalarié6'!P$20+'1C TSsalarié6'!P$21+'1C TSsalarié6'!P$22+'1C TSsalarié6'!P$23+'1C TSsalarié6'!P$24)</f>
        <v>0</v>
      </c>
      <c r="M156" s="301">
        <f>IF(AND($K$2="Pôle",C156='1C TSsalarié6'!$B$8),'1C TSsalarié6'!P$21+'1C TSsalarié6'!P$22+'1C TSsalarié6'!P$23,0)</f>
        <v>0</v>
      </c>
      <c r="N156" s="302">
        <f t="shared" si="52"/>
        <v>0</v>
      </c>
      <c r="O156" s="292">
        <f>IF($C156='1C TSsalarié6'!$B$8,'1C TSsalarié6'!P$31)</f>
        <v>0</v>
      </c>
      <c r="P156" s="72">
        <f>IF($C156='1C TSsalarié6'!$B$8,'1C TSsalarié6'!$P$32)</f>
        <v>0</v>
      </c>
      <c r="Q156" s="72">
        <f>IF($C156='1C TSsalarié6'!$B$8,'1C TSsalarié6'!$P$33)</f>
        <v>0</v>
      </c>
      <c r="R156" s="72">
        <f>IF($C156='1C TSsalarié6'!$B$8,'1C TSsalarié6'!$P$34)</f>
        <v>0</v>
      </c>
      <c r="S156" s="72">
        <f>IF($C156='1C TSsalarié6'!$B$8,'1C TSsalarié6'!$P$35)</f>
        <v>0</v>
      </c>
      <c r="T156" s="72">
        <f>IF($C156='1C TSsalarié6'!$B$8,'1C TSsalarié6'!$P$36)</f>
        <v>0</v>
      </c>
      <c r="U156" s="72">
        <f>IF($C156='1C TSsalarié6'!$B$8,'1C TSsalarié6'!$P$37)</f>
        <v>0</v>
      </c>
      <c r="V156" s="72">
        <f>IF($C156='1C TSsalarié6'!$B$8,'1C TSsalarié6'!$P$38)</f>
        <v>0</v>
      </c>
      <c r="W156" s="72">
        <f>IF($C156='1C TSsalarié6'!$B$8,'1C TSsalarié6'!$P$39)</f>
        <v>0</v>
      </c>
      <c r="X156" s="72">
        <f>IF($C156='1C TSsalarié6'!$B$8,'1C TSsalarié6'!$P$40)</f>
        <v>0</v>
      </c>
      <c r="Y156" s="72">
        <f>IF($C156='1C TSsalarié6'!$B$8,'1C TSsalarié6'!$P$41)</f>
        <v>0</v>
      </c>
      <c r="Z156" s="72">
        <f>IF($C156='1C TSsalarié6'!$B$8,'1C TSsalarié6'!$P$42)</f>
        <v>0</v>
      </c>
      <c r="AA156" s="72">
        <f>IF($C156='1C TSsalarié6'!$B$8,'1C TSsalarié6'!$P$43)</f>
        <v>0</v>
      </c>
      <c r="AB156" s="72">
        <f>IF($C156='1C TSsalarié6'!$B$8,'1C TSsalarié6'!$P$44)</f>
        <v>0</v>
      </c>
      <c r="AC156" s="72">
        <f>IF($C156='1C TSsalarié6'!$B$8,'1C TSsalarié6'!$P$45)</f>
        <v>0</v>
      </c>
      <c r="AD156" s="72">
        <f>IF($C156='1C TSsalarié6'!$B$8,'1C TSsalarié6'!$P$46)</f>
        <v>0</v>
      </c>
      <c r="AE156" s="72">
        <f>IF($C156='1C TSsalarié6'!$B$8,'1C TSsalarié6'!$P$47)</f>
        <v>0</v>
      </c>
      <c r="AF156" s="72">
        <f>IF($C156='1C TSsalarié6'!$B$8,'1C TSsalarié6'!$P$48)</f>
        <v>0</v>
      </c>
      <c r="AG156" s="72">
        <f>IF($C156='1C TSsalarié6'!$B$8,'1C TSsalarié6'!$P$49)</f>
        <v>0</v>
      </c>
      <c r="AH156" s="72">
        <f>IF($C156='1C TSsalarié6'!$B$8,'1C TSsalarié6'!$P$50)</f>
        <v>0</v>
      </c>
      <c r="AI156" s="72">
        <f>IF($C156='1C TSsalarié6'!$B$8,'1C TSsalarié6'!$P$51)</f>
        <v>0</v>
      </c>
      <c r="AJ156" s="72">
        <f>IF($C156='1C TSsalarié6'!$B$8,'1C TSsalarié6'!$P$52)</f>
        <v>0</v>
      </c>
      <c r="AK156" s="72">
        <f>'1C TSsalarié6'!P$53</f>
        <v>0</v>
      </c>
      <c r="AL156" s="72">
        <f t="shared" si="45"/>
        <v>0</v>
      </c>
      <c r="AM156" s="825">
        <f t="shared" si="46"/>
        <v>0</v>
      </c>
      <c r="AN156" s="825">
        <f t="shared" si="47"/>
        <v>0</v>
      </c>
      <c r="AO156" s="296">
        <f t="shared" si="50"/>
        <v>0</v>
      </c>
      <c r="AP156" s="575">
        <f t="shared" ref="AP156:AP166" si="54">IF(L156=0,0,AM156-AR156)</f>
        <v>0</v>
      </c>
      <c r="AQ156" s="583">
        <f t="shared" si="48"/>
        <v>0</v>
      </c>
      <c r="AR156" s="579"/>
      <c r="AS156" s="102"/>
      <c r="AT156" s="27"/>
      <c r="AU156" s="592"/>
    </row>
    <row r="157" spans="1:55" hidden="1">
      <c r="A157" s="309"/>
      <c r="B157" s="338"/>
      <c r="C157" s="22" t="str">
        <f>IF('1C TSsalarié6'!Q$11&lt;&gt;"",'1C TSsalarié6'!$B$8,"")</f>
        <v/>
      </c>
      <c r="D157" s="666" t="str">
        <f>IF(E157="","",DATEDIF('1C TSsalarié6'!$B$10,E157,"y"))</f>
        <v/>
      </c>
      <c r="E157" s="93" t="str">
        <f>IF(AND('1C TSsalarié6'!Q$11&lt;&gt;"",C157='1C TSsalarié6'!$B$8),'1C TSsalarié6'!$Q$16,"")</f>
        <v/>
      </c>
      <c r="F157" s="312"/>
      <c r="G157" s="313"/>
      <c r="H157" s="977"/>
      <c r="I157" s="978"/>
      <c r="J157" s="979"/>
      <c r="K157" s="638">
        <f t="shared" si="53"/>
        <v>0</v>
      </c>
      <c r="L157" s="301">
        <f>IF(AND($K$2="Pôle",C157='1C TSsalarié6'!$B$8),'1C TSsalarié6'!Q$17+'1C TSsalarié6'!Q$18+'1C TSsalarié6'!Q$19+'1C TSsalarié6'!Q$20+'1C TSsalarié6'!Q$24,'1C TSsalarié6'!Q$17+'1C TSsalarié6'!Q$18+'1C TSsalarié6'!Q$19+'1C TSsalarié6'!Q$20+'1C TSsalarié6'!Q$21+'1C TSsalarié6'!Q$22+'1C TSsalarié6'!Q$23+'1C TSsalarié6'!Q$24)</f>
        <v>0</v>
      </c>
      <c r="M157" s="301">
        <f>IF(AND($K$2="Pôle",C157='1C TSsalarié6'!$B$8),'1C TSsalarié6'!Q$21+'1C TSsalarié6'!Q$22+'1C TSsalarié6'!Q$23,0)</f>
        <v>0</v>
      </c>
      <c r="N157" s="302">
        <f t="shared" si="52"/>
        <v>0</v>
      </c>
      <c r="O157" s="292">
        <f>IF($C157='1C TSsalarié6'!$B$8,'1C TSsalarié6'!Q$31)</f>
        <v>0</v>
      </c>
      <c r="P157" s="72">
        <f>IF($C157='1C TSsalarié6'!$B$8,'1C TSsalarié6'!$Q$32)</f>
        <v>0</v>
      </c>
      <c r="Q157" s="72">
        <f>IF($C157='1C TSsalarié6'!$B$8,'1C TSsalarié6'!$Q$33)</f>
        <v>0</v>
      </c>
      <c r="R157" s="72">
        <f>IF($C157='1C TSsalarié6'!$B$8,'1C TSsalarié6'!$Q$34)</f>
        <v>0</v>
      </c>
      <c r="S157" s="72">
        <f>IF($C157='1C TSsalarié6'!$B$8,'1C TSsalarié6'!$Q$35)</f>
        <v>0</v>
      </c>
      <c r="T157" s="72">
        <f>IF($C157='1C TSsalarié6'!$B$8,'1C TSsalarié6'!$Q$36)</f>
        <v>0</v>
      </c>
      <c r="U157" s="72">
        <f>IF($C157='1C TSsalarié6'!$B$8,'1C TSsalarié6'!$Q$37)</f>
        <v>0</v>
      </c>
      <c r="V157" s="72">
        <f>IF($C157='1C TSsalarié6'!$B$8,'1C TSsalarié6'!$Q$38)</f>
        <v>0</v>
      </c>
      <c r="W157" s="72">
        <f>IF($C157='1C TSsalarié6'!$B$8,'1C TSsalarié6'!$Q$39)</f>
        <v>0</v>
      </c>
      <c r="X157" s="72">
        <f>IF($C157='1C TSsalarié6'!$B$8,'1C TSsalarié6'!$Q$40)</f>
        <v>0</v>
      </c>
      <c r="Y157" s="72">
        <f>IF($C157='1C TSsalarié6'!$B$8,'1C TSsalarié6'!$Q$41)</f>
        <v>0</v>
      </c>
      <c r="Z157" s="72">
        <f>IF($C157='1C TSsalarié6'!$B$8,'1C TSsalarié6'!$Q$42)</f>
        <v>0</v>
      </c>
      <c r="AA157" s="72">
        <f>IF($C157='1C TSsalarié6'!$B$8,'1C TSsalarié6'!$Q$43)</f>
        <v>0</v>
      </c>
      <c r="AB157" s="72">
        <f>IF($C157='1C TSsalarié6'!$B$8,'1C TSsalarié6'!$Q$44)</f>
        <v>0</v>
      </c>
      <c r="AC157" s="72">
        <f>IF($C157='1C TSsalarié6'!$B$8,'1C TSsalarié6'!$Q$45)</f>
        <v>0</v>
      </c>
      <c r="AD157" s="72">
        <f>IF($C157='1C TSsalarié6'!$B$8,'1C TSsalarié6'!$Q$46)</f>
        <v>0</v>
      </c>
      <c r="AE157" s="72">
        <f>IF($C157='1C TSsalarié6'!$B$8,'1C TSsalarié6'!$Q$47)</f>
        <v>0</v>
      </c>
      <c r="AF157" s="72">
        <f>IF($C157='1C TSsalarié6'!$B$8,'1C TSsalarié6'!$Q$48)</f>
        <v>0</v>
      </c>
      <c r="AG157" s="72">
        <f>IF($C157='1C TSsalarié6'!$B$8,'1C TSsalarié6'!$Q$49)</f>
        <v>0</v>
      </c>
      <c r="AH157" s="72">
        <f>IF($C157='1C TSsalarié6'!$B$8,'1C TSsalarié6'!$Q$50)</f>
        <v>0</v>
      </c>
      <c r="AI157" s="72">
        <f>IF($C157='1C TSsalarié6'!$B$8,'1C TSsalarié6'!$Q$51)</f>
        <v>0</v>
      </c>
      <c r="AJ157" s="72">
        <f>IF($C157='1C TSsalarié6'!$B$8,'1C TSsalarié6'!$Q$52)</f>
        <v>0</v>
      </c>
      <c r="AK157" s="72">
        <f>'1C TSsalarié6'!Q$53</f>
        <v>0</v>
      </c>
      <c r="AL157" s="72">
        <f t="shared" si="45"/>
        <v>0</v>
      </c>
      <c r="AM157" s="825">
        <f t="shared" si="46"/>
        <v>0</v>
      </c>
      <c r="AN157" s="825">
        <f t="shared" si="47"/>
        <v>0</v>
      </c>
      <c r="AO157" s="296">
        <f t="shared" si="50"/>
        <v>0</v>
      </c>
      <c r="AP157" s="575">
        <f t="shared" si="54"/>
        <v>0</v>
      </c>
      <c r="AQ157" s="583">
        <f t="shared" si="48"/>
        <v>0</v>
      </c>
      <c r="AR157" s="579"/>
      <c r="AS157" s="102"/>
      <c r="AT157" s="27"/>
      <c r="AU157" s="592"/>
    </row>
    <row r="158" spans="1:55" hidden="1">
      <c r="A158" s="309"/>
      <c r="B158" s="338"/>
      <c r="C158" s="22" t="str">
        <f>IF('1C TSsalarié6'!R$11&lt;&gt;"",'1C TSsalarié6'!$B$8,"")</f>
        <v/>
      </c>
      <c r="D158" s="666" t="str">
        <f>IF(E158="","",DATEDIF('1C TSsalarié6'!$B$10,E158,"y"))</f>
        <v/>
      </c>
      <c r="E158" s="93" t="str">
        <f>IF(AND('1C TSsalarié6'!R$11&lt;&gt;"",C158='1C TSsalarié6'!$B$8),'1C TSsalarié6'!$R$16,"")</f>
        <v/>
      </c>
      <c r="F158" s="312"/>
      <c r="G158" s="313"/>
      <c r="H158" s="977"/>
      <c r="I158" s="978"/>
      <c r="J158" s="979"/>
      <c r="K158" s="638">
        <f t="shared" si="53"/>
        <v>0</v>
      </c>
      <c r="L158" s="301">
        <f>IF(AND($K$2="Pôle",C158='1C TSsalarié6'!$B$8),'1C TSsalarié6'!R$17+'1C TSsalarié6'!R$18+'1C TSsalarié6'!R$19+'1C TSsalarié6'!R$20+'1C TSsalarié6'!R$24,'1C TSsalarié6'!R$17+'1C TSsalarié6'!R$18+'1C TSsalarié6'!R$19+'1C TSsalarié6'!R$20+'1C TSsalarié6'!R$21+'1C TSsalarié6'!R$22+'1C TSsalarié6'!R$23+'1C TSsalarié6'!R$24)</f>
        <v>0</v>
      </c>
      <c r="M158" s="301">
        <f>IF(AND($K$2="Pôle",C158='1C TSsalarié6'!$B$8),'1C TSsalarié6'!R$21+'1C TSsalarié6'!R$22+'1C TSsalarié6'!R$23,0)</f>
        <v>0</v>
      </c>
      <c r="N158" s="302">
        <f t="shared" si="52"/>
        <v>0</v>
      </c>
      <c r="O158" s="292">
        <f>IF($C158='1C TSsalarié6'!$B$8,'1C TSsalarié6'!R$31)</f>
        <v>0</v>
      </c>
      <c r="P158" s="72">
        <f>IF($C158='1C TSsalarié6'!$B$8,'1C TSsalarié6'!$R$32)</f>
        <v>0</v>
      </c>
      <c r="Q158" s="72">
        <f>IF($C158='1C TSsalarié6'!$B$8,'1C TSsalarié6'!$R$33)</f>
        <v>0</v>
      </c>
      <c r="R158" s="72">
        <f>IF($C158='1C TSsalarié6'!$B$8,'1C TSsalarié6'!$R$34)</f>
        <v>0</v>
      </c>
      <c r="S158" s="72">
        <f>IF($C158='1C TSsalarié6'!$B$8,'1C TSsalarié6'!$R$35)</f>
        <v>0</v>
      </c>
      <c r="T158" s="72">
        <f>IF($C158='1C TSsalarié6'!$B$8,'1C TSsalarié6'!$R$36)</f>
        <v>0</v>
      </c>
      <c r="U158" s="72">
        <f>IF($C158='1C TSsalarié6'!$B$8,'1C TSsalarié6'!$R$37)</f>
        <v>0</v>
      </c>
      <c r="V158" s="72">
        <f>IF($C158='1C TSsalarié6'!$B$8,'1C TSsalarié6'!$R$38)</f>
        <v>0</v>
      </c>
      <c r="W158" s="72">
        <f>IF($C158='1C TSsalarié6'!$B$8,'1C TSsalarié6'!$R$39)</f>
        <v>0</v>
      </c>
      <c r="X158" s="72">
        <f>IF($C158='1C TSsalarié6'!$B$8,'1C TSsalarié6'!$R$40)</f>
        <v>0</v>
      </c>
      <c r="Y158" s="72">
        <f>IF($C158='1C TSsalarié6'!$B$8,'1C TSsalarié6'!$R$41)</f>
        <v>0</v>
      </c>
      <c r="Z158" s="72">
        <f>IF($C158='1C TSsalarié6'!$B$8,'1C TSsalarié6'!$R$42)</f>
        <v>0</v>
      </c>
      <c r="AA158" s="72">
        <f>IF($C158='1C TSsalarié6'!$B$8,'1C TSsalarié6'!$R$43)</f>
        <v>0</v>
      </c>
      <c r="AB158" s="72">
        <f>IF($C158='1C TSsalarié6'!$B$8,'1C TSsalarié6'!$R$44)</f>
        <v>0</v>
      </c>
      <c r="AC158" s="72">
        <f>IF($C158='1C TSsalarié6'!$B$8,'1C TSsalarié6'!$R$45)</f>
        <v>0</v>
      </c>
      <c r="AD158" s="72">
        <f>IF($C158='1C TSsalarié6'!$B$8,'1C TSsalarié6'!$R$46)</f>
        <v>0</v>
      </c>
      <c r="AE158" s="72">
        <f>IF($C158='1C TSsalarié6'!$B$8,'1C TSsalarié6'!$R$47)</f>
        <v>0</v>
      </c>
      <c r="AF158" s="72">
        <f>IF($C158='1C TSsalarié6'!$B$8,'1C TSsalarié6'!$R$48)</f>
        <v>0</v>
      </c>
      <c r="AG158" s="72">
        <f>IF($C158='1C TSsalarié6'!$B$8,'1C TSsalarié6'!$R$49)</f>
        <v>0</v>
      </c>
      <c r="AH158" s="72">
        <f>IF($C158='1C TSsalarié6'!$B$8,'1C TSsalarié6'!$R$50)</f>
        <v>0</v>
      </c>
      <c r="AI158" s="72">
        <f>IF($C158='1C TSsalarié6'!$B$8,'1C TSsalarié6'!$R$51)</f>
        <v>0</v>
      </c>
      <c r="AJ158" s="72">
        <f>IF($C158='1C TSsalarié6'!$B$8,'1C TSsalarié6'!$R$52)</f>
        <v>0</v>
      </c>
      <c r="AK158" s="72">
        <f>'1C TSsalarié6'!R$53</f>
        <v>0</v>
      </c>
      <c r="AL158" s="72">
        <f t="shared" si="45"/>
        <v>0</v>
      </c>
      <c r="AM158" s="825">
        <f t="shared" si="46"/>
        <v>0</v>
      </c>
      <c r="AN158" s="825">
        <f t="shared" si="47"/>
        <v>0</v>
      </c>
      <c r="AO158" s="296">
        <f t="shared" si="50"/>
        <v>0</v>
      </c>
      <c r="AP158" s="575">
        <f t="shared" si="54"/>
        <v>0</v>
      </c>
      <c r="AQ158" s="583">
        <f t="shared" si="48"/>
        <v>0</v>
      </c>
      <c r="AR158" s="579"/>
      <c r="AS158" s="102"/>
      <c r="AT158" s="27"/>
      <c r="AU158" s="592"/>
    </row>
    <row r="159" spans="1:55" hidden="1">
      <c r="A159" s="309"/>
      <c r="B159" s="338"/>
      <c r="C159" s="22" t="str">
        <f>IF('1C TSsalarié6'!S$11&lt;&gt;"",'1C TSsalarié6'!$B$8,"")</f>
        <v/>
      </c>
      <c r="D159" s="666" t="str">
        <f>IF(E159="","",DATEDIF('1C TSsalarié6'!$B$10,E159,"y"))</f>
        <v/>
      </c>
      <c r="E159" s="93" t="str">
        <f>IF(AND('1C TSsalarié6'!S$11&lt;&gt;"",C159='1C TSsalarié6'!$B$8),'1C TSsalarié6'!$S$16,"")</f>
        <v/>
      </c>
      <c r="F159" s="312"/>
      <c r="G159" s="313"/>
      <c r="H159" s="977"/>
      <c r="I159" s="978"/>
      <c r="J159" s="979"/>
      <c r="K159" s="638">
        <f t="shared" si="53"/>
        <v>0</v>
      </c>
      <c r="L159" s="301">
        <f>IF(AND($K$2="Pôle",C159='1C TSsalarié6'!$B$8),'1C TSsalarié6'!S$17+'1C TSsalarié6'!S$18+'1C TSsalarié6'!S$19+'1C TSsalarié6'!S$20+'1C TSsalarié6'!S$24,'1C TSsalarié6'!S$17+'1C TSsalarié6'!S$18+'1C TSsalarié6'!S$19+'1C TSsalarié6'!S$20+'1C TSsalarié6'!S$21+'1C TSsalarié6'!S$22+'1C TSsalarié6'!S$23+'1C TSsalarié6'!S$24)</f>
        <v>0</v>
      </c>
      <c r="M159" s="301">
        <f>IF(AND($K$2="Pôle",C159='1C TSsalarié6'!$B$8),'1C TSsalarié6'!S$21+'1C TSsalarié6'!S$22+'1C TSsalarié6'!S$23,0)</f>
        <v>0</v>
      </c>
      <c r="N159" s="302">
        <f t="shared" si="52"/>
        <v>0</v>
      </c>
      <c r="O159" s="292">
        <f>IF($C159='1C TSsalarié6'!$B$8,'1C TSsalarié6'!S$31)</f>
        <v>0</v>
      </c>
      <c r="P159" s="72">
        <f>IF($C159='1C TSsalarié6'!$B$8,'1C TSsalarié6'!$S$32)</f>
        <v>0</v>
      </c>
      <c r="Q159" s="72">
        <f>IF($C159='1C TSsalarié6'!$B$8,'1C TSsalarié6'!$S$33)</f>
        <v>0</v>
      </c>
      <c r="R159" s="72">
        <f>IF($C159='1C TSsalarié6'!$B$8,'1C TSsalarié6'!$S$34)</f>
        <v>0</v>
      </c>
      <c r="S159" s="72">
        <f>IF($C159='1C TSsalarié6'!$B$8,'1C TSsalarié6'!$S$35)</f>
        <v>0</v>
      </c>
      <c r="T159" s="72">
        <f>IF($C159='1C TSsalarié6'!$B$8,'1C TSsalarié6'!$S$36)</f>
        <v>0</v>
      </c>
      <c r="U159" s="72">
        <f>IF($C159='1C TSsalarié6'!$B$8,'1C TSsalarié6'!$S$37)</f>
        <v>0</v>
      </c>
      <c r="V159" s="72">
        <f>IF($C159='1C TSsalarié6'!$B$8,'1C TSsalarié6'!$S$38)</f>
        <v>0</v>
      </c>
      <c r="W159" s="72">
        <f>IF($C159='1C TSsalarié6'!$B$8,'1C TSsalarié6'!$S$39)</f>
        <v>0</v>
      </c>
      <c r="X159" s="72">
        <f>IF($C159='1C TSsalarié6'!$B$8,'1C TSsalarié6'!$S$40)</f>
        <v>0</v>
      </c>
      <c r="Y159" s="72">
        <f>IF($C159='1C TSsalarié6'!$B$8,'1C TSsalarié6'!$S$41)</f>
        <v>0</v>
      </c>
      <c r="Z159" s="72">
        <f>IF($C159='1C TSsalarié6'!$B$8,'1C TSsalarié6'!$S$42)</f>
        <v>0</v>
      </c>
      <c r="AA159" s="72">
        <f>IF($C159='1C TSsalarié6'!$B$8,'1C TSsalarié6'!$S$43)</f>
        <v>0</v>
      </c>
      <c r="AB159" s="72">
        <f>IF($C159='1C TSsalarié6'!$B$8,'1C TSsalarié6'!$S$44)</f>
        <v>0</v>
      </c>
      <c r="AC159" s="72">
        <f>IF($C159='1C TSsalarié6'!$B$8,'1C TSsalarié6'!$S$45)</f>
        <v>0</v>
      </c>
      <c r="AD159" s="72">
        <f>IF($C159='1C TSsalarié6'!$B$8,'1C TSsalarié6'!$S$46)</f>
        <v>0</v>
      </c>
      <c r="AE159" s="72">
        <f>IF($C159='1C TSsalarié6'!$B$8,'1C TSsalarié6'!$S$47)</f>
        <v>0</v>
      </c>
      <c r="AF159" s="72">
        <f>IF($C159='1C TSsalarié6'!$B$8,'1C TSsalarié6'!$S$48)</f>
        <v>0</v>
      </c>
      <c r="AG159" s="72">
        <f>IF($C159='1C TSsalarié6'!$B$8,'1C TSsalarié6'!$S$49)</f>
        <v>0</v>
      </c>
      <c r="AH159" s="72">
        <f>IF($C159='1C TSsalarié6'!$B$8,'1C TSsalarié6'!$S$50)</f>
        <v>0</v>
      </c>
      <c r="AI159" s="72">
        <f>IF($C159='1C TSsalarié6'!$B$8,'1C TSsalarié6'!$S$51)</f>
        <v>0</v>
      </c>
      <c r="AJ159" s="72">
        <f>IF($C159='1C TSsalarié6'!$B$8,'1C TSsalarié6'!$S$52)</f>
        <v>0</v>
      </c>
      <c r="AK159" s="72">
        <f>'1C TSsalarié6'!S$53</f>
        <v>0</v>
      </c>
      <c r="AL159" s="72">
        <f t="shared" si="45"/>
        <v>0</v>
      </c>
      <c r="AM159" s="825">
        <f t="shared" si="46"/>
        <v>0</v>
      </c>
      <c r="AN159" s="825">
        <f t="shared" si="47"/>
        <v>0</v>
      </c>
      <c r="AO159" s="296">
        <f t="shared" si="50"/>
        <v>0</v>
      </c>
      <c r="AP159" s="575">
        <f t="shared" si="54"/>
        <v>0</v>
      </c>
      <c r="AQ159" s="583">
        <f t="shared" si="48"/>
        <v>0</v>
      </c>
      <c r="AR159" s="579"/>
      <c r="AS159" s="102"/>
      <c r="AT159" s="27"/>
      <c r="AU159" s="592"/>
    </row>
    <row r="160" spans="1:55" hidden="1">
      <c r="A160" s="309"/>
      <c r="B160" s="338"/>
      <c r="C160" s="22" t="str">
        <f>IF('1C TSsalarié6'!T$11&lt;&gt;"",'1C TSsalarié6'!$B$8,"")</f>
        <v/>
      </c>
      <c r="D160" s="666" t="str">
        <f>IF(E160="","",DATEDIF('1C TSsalarié6'!$B$10,E160,"y"))</f>
        <v/>
      </c>
      <c r="E160" s="93" t="str">
        <f>IF(AND('1C TSsalarié6'!T$11&lt;&gt;"",C160='1C TSsalarié6'!$B$8),'1C TSsalarié6'!$T$16,"")</f>
        <v/>
      </c>
      <c r="F160" s="312"/>
      <c r="G160" s="313"/>
      <c r="H160" s="977"/>
      <c r="I160" s="978"/>
      <c r="J160" s="979"/>
      <c r="K160" s="638">
        <f t="shared" si="53"/>
        <v>0</v>
      </c>
      <c r="L160" s="301">
        <f>IF(AND($K$2="Pôle",C160='1C TSsalarié6'!$B$8),'1C TSsalarié6'!T$17+'1C TSsalarié6'!T$18+'1C TSsalarié6'!T$19+'1C TSsalarié6'!T$20+'1C TSsalarié6'!T$24,'1C TSsalarié6'!T$17+'1C TSsalarié6'!T$18+'1C TSsalarié6'!T$19+'1C TSsalarié6'!T$20+'1C TSsalarié6'!T$21+'1C TSsalarié6'!T$22+'1C TSsalarié6'!T$23+'1C TSsalarié6'!T$24)</f>
        <v>0</v>
      </c>
      <c r="M160" s="301">
        <f>IF(AND($K$2="Pôle",C160='1C TSsalarié6'!$B$8),'1C TSsalarié6'!T$21+'1C TSsalarié6'!T$22+'1C TSsalarié6'!T$23,0)</f>
        <v>0</v>
      </c>
      <c r="N160" s="302">
        <f t="shared" si="52"/>
        <v>0</v>
      </c>
      <c r="O160" s="292">
        <f>IF($C160='1C TSsalarié6'!$B$8,'1C TSsalarié6'!T$31)</f>
        <v>0</v>
      </c>
      <c r="P160" s="72">
        <f>IF($C160='1C TSsalarié6'!$B$8,'1C TSsalarié6'!$T$32)</f>
        <v>0</v>
      </c>
      <c r="Q160" s="72">
        <f>IF($C160='1C TSsalarié6'!$B$8,'1C TSsalarié6'!$T$33)</f>
        <v>0</v>
      </c>
      <c r="R160" s="72">
        <f>IF($C160='1C TSsalarié6'!$B$8,'1C TSsalarié6'!$T$34)</f>
        <v>0</v>
      </c>
      <c r="S160" s="72">
        <f>IF($C160='1C TSsalarié6'!$B$8,'1C TSsalarié6'!$T$35)</f>
        <v>0</v>
      </c>
      <c r="T160" s="72">
        <f>IF($C160='1C TSsalarié6'!$B$8,'1C TSsalarié6'!$T$36)</f>
        <v>0</v>
      </c>
      <c r="U160" s="72">
        <f>IF($C160='1C TSsalarié6'!$B$8,'1C TSsalarié6'!$T$37)</f>
        <v>0</v>
      </c>
      <c r="V160" s="72">
        <f>IF($C160='1C TSsalarié6'!$B$8,'1C TSsalarié6'!$T$38)</f>
        <v>0</v>
      </c>
      <c r="W160" s="72">
        <f>IF($C160='1C TSsalarié6'!$B$8,'1C TSsalarié6'!$T$39)</f>
        <v>0</v>
      </c>
      <c r="X160" s="72">
        <f>IF($C160='1C TSsalarié6'!$B$8,'1C TSsalarié6'!$T$40)</f>
        <v>0</v>
      </c>
      <c r="Y160" s="72">
        <f>IF($C160='1C TSsalarié6'!$B$8,'1C TSsalarié6'!$T$41)</f>
        <v>0</v>
      </c>
      <c r="Z160" s="72">
        <f>IF($C160='1C TSsalarié6'!$B$8,'1C TSsalarié6'!$T$42)</f>
        <v>0</v>
      </c>
      <c r="AA160" s="72">
        <f>IF($C160='1C TSsalarié6'!$B$8,'1C TSsalarié6'!$T$43)</f>
        <v>0</v>
      </c>
      <c r="AB160" s="72">
        <f>IF($C160='1C TSsalarié6'!$B$8,'1C TSsalarié6'!$T$44)</f>
        <v>0</v>
      </c>
      <c r="AC160" s="72">
        <f>IF($C160='1C TSsalarié6'!$B$8,'1C TSsalarié6'!$T$45)</f>
        <v>0</v>
      </c>
      <c r="AD160" s="72">
        <f>IF($C160='1C TSsalarié6'!$B$8,'1C TSsalarié6'!$T$46)</f>
        <v>0</v>
      </c>
      <c r="AE160" s="72">
        <f>IF($C160='1C TSsalarié6'!$B$8,'1C TSsalarié6'!$T$47)</f>
        <v>0</v>
      </c>
      <c r="AF160" s="72">
        <f>IF($C160='1C TSsalarié6'!$B$8,'1C TSsalarié6'!$T$48)</f>
        <v>0</v>
      </c>
      <c r="AG160" s="72">
        <f>IF($C160='1C TSsalarié6'!$B$8,'1C TSsalarié6'!$T$49)</f>
        <v>0</v>
      </c>
      <c r="AH160" s="72">
        <f>IF($C160='1C TSsalarié6'!$B$8,'1C TSsalarié6'!$T$50)</f>
        <v>0</v>
      </c>
      <c r="AI160" s="72">
        <f>IF($C160='1C TSsalarié6'!$B$8,'1C TSsalarié6'!$T$51)</f>
        <v>0</v>
      </c>
      <c r="AJ160" s="72">
        <f>IF($C160='1C TSsalarié6'!$B$8,'1C TSsalarié6'!$T$52)</f>
        <v>0</v>
      </c>
      <c r="AK160" s="72">
        <f>'1C TSsalarié6'!T$53</f>
        <v>0</v>
      </c>
      <c r="AL160" s="72">
        <f t="shared" si="45"/>
        <v>0</v>
      </c>
      <c r="AM160" s="825">
        <f t="shared" si="46"/>
        <v>0</v>
      </c>
      <c r="AN160" s="825">
        <f t="shared" si="47"/>
        <v>0</v>
      </c>
      <c r="AO160" s="296">
        <f t="shared" si="50"/>
        <v>0</v>
      </c>
      <c r="AP160" s="575">
        <f t="shared" si="54"/>
        <v>0</v>
      </c>
      <c r="AQ160" s="583">
        <f t="shared" si="48"/>
        <v>0</v>
      </c>
      <c r="AR160" s="579"/>
      <c r="AS160" s="102"/>
      <c r="AT160" s="27"/>
      <c r="AU160" s="592"/>
    </row>
    <row r="161" spans="1:55" hidden="1">
      <c r="A161" s="309"/>
      <c r="B161" s="338"/>
      <c r="C161" s="22" t="str">
        <f>IF('1C TSsalarié6'!U$11&lt;&gt;"",'1C TSsalarié6'!$B$8,"")</f>
        <v/>
      </c>
      <c r="D161" s="666" t="str">
        <f>IF(E161="","",DATEDIF('1C TSsalarié6'!$B$10,E161,"y"))</f>
        <v/>
      </c>
      <c r="E161" s="93" t="str">
        <f>IF(AND('1C TSsalarié6'!U$11&lt;&gt;"",C161='1C TSsalarié6'!$B$8),'1C TSsalarié6'!$U$16,"")</f>
        <v/>
      </c>
      <c r="F161" s="312"/>
      <c r="G161" s="313"/>
      <c r="H161" s="977"/>
      <c r="I161" s="978"/>
      <c r="J161" s="979"/>
      <c r="K161" s="638">
        <f t="shared" si="53"/>
        <v>0</v>
      </c>
      <c r="L161" s="301">
        <f>IF(AND($K$2="Pôle",C161='1C TSsalarié6'!$B$8),'1C TSsalarié6'!U$17+'1C TSsalarié6'!U$18+'1C TSsalarié6'!U$19+'1C TSsalarié6'!U$20+'1C TSsalarié6'!U$24,'1C TSsalarié6'!U$17+'1C TSsalarié6'!U$18+'1C TSsalarié6'!U$19+'1C TSsalarié6'!U$20+'1C TSsalarié6'!U$21+'1C TSsalarié6'!U$22+'1C TSsalarié6'!U$23+'1C TSsalarié6'!U$24)</f>
        <v>0</v>
      </c>
      <c r="M161" s="301">
        <f>IF(AND($K$2="Pôle",C161='1C TSsalarié6'!$B$8),'1C TSsalarié6'!U$21+'1C TSsalarié6'!U$22+'1C TSsalarié6'!U$23,0)</f>
        <v>0</v>
      </c>
      <c r="N161" s="302">
        <f t="shared" si="52"/>
        <v>0</v>
      </c>
      <c r="O161" s="292">
        <f>IF($C161='1C TSsalarié6'!$B$8,'1C TSsalarié6'!U$31)</f>
        <v>0</v>
      </c>
      <c r="P161" s="72">
        <f>IF($C161='1C TSsalarié6'!$B$8,'1C TSsalarié6'!$U$32)</f>
        <v>0</v>
      </c>
      <c r="Q161" s="72">
        <f>IF($C161='1C TSsalarié6'!$B$8,'1C TSsalarié6'!$U$33)</f>
        <v>0</v>
      </c>
      <c r="R161" s="72">
        <f>IF($C161='1C TSsalarié6'!$B$8,'1C TSsalarié6'!$U$34)</f>
        <v>0</v>
      </c>
      <c r="S161" s="72">
        <f>IF($C161='1C TSsalarié6'!$B$8,'1C TSsalarié6'!$U$35)</f>
        <v>0</v>
      </c>
      <c r="T161" s="72">
        <f>IF($C161='1C TSsalarié6'!$B$8,'1C TSsalarié6'!$U$36)</f>
        <v>0</v>
      </c>
      <c r="U161" s="72">
        <f>IF($C161='1C TSsalarié6'!$B$8,'1C TSsalarié6'!$U$37)</f>
        <v>0</v>
      </c>
      <c r="V161" s="72">
        <f>IF($C161='1C TSsalarié6'!$B$8,'1C TSsalarié6'!$U$38)</f>
        <v>0</v>
      </c>
      <c r="W161" s="72">
        <f>IF($C161='1C TSsalarié6'!$B$8,'1C TSsalarié6'!$U$39)</f>
        <v>0</v>
      </c>
      <c r="X161" s="72">
        <f>IF($C161='1C TSsalarié6'!$B$8,'1C TSsalarié6'!$U$40)</f>
        <v>0</v>
      </c>
      <c r="Y161" s="72">
        <f>IF($C161='1C TSsalarié6'!$B$8,'1C TSsalarié6'!$U$41)</f>
        <v>0</v>
      </c>
      <c r="Z161" s="72">
        <f>IF($C161='1C TSsalarié6'!$B$8,'1C TSsalarié6'!$U$42)</f>
        <v>0</v>
      </c>
      <c r="AA161" s="72">
        <f>IF($C161='1C TSsalarié6'!$B$8,'1C TSsalarié6'!$U$43)</f>
        <v>0</v>
      </c>
      <c r="AB161" s="72">
        <f>IF($C161='1C TSsalarié6'!$B$8,'1C TSsalarié6'!$U$44)</f>
        <v>0</v>
      </c>
      <c r="AC161" s="72">
        <f>IF($C161='1C TSsalarié6'!$B$8,'1C TSsalarié6'!$U$45)</f>
        <v>0</v>
      </c>
      <c r="AD161" s="72">
        <f>IF($C161='1C TSsalarié6'!$B$8,'1C TSsalarié6'!$U$46)</f>
        <v>0</v>
      </c>
      <c r="AE161" s="72">
        <f>IF($C161='1C TSsalarié6'!$B$8,'1C TSsalarié6'!$U$47)</f>
        <v>0</v>
      </c>
      <c r="AF161" s="72">
        <f>IF($C161='1C TSsalarié6'!$B$8,'1C TSsalarié6'!$U$48)</f>
        <v>0</v>
      </c>
      <c r="AG161" s="72">
        <f>IF($C161='1C TSsalarié6'!$B$8,'1C TSsalarié6'!$U$49)</f>
        <v>0</v>
      </c>
      <c r="AH161" s="72">
        <f>IF($C161='1C TSsalarié6'!$B$8,'1C TSsalarié6'!$U$50)</f>
        <v>0</v>
      </c>
      <c r="AI161" s="72">
        <f>IF($C161='1C TSsalarié6'!$B$8,'1C TSsalarié6'!$U$51)</f>
        <v>0</v>
      </c>
      <c r="AJ161" s="72">
        <f>IF($C161='1C TSsalarié6'!$B$8,'1C TSsalarié6'!$U$52)</f>
        <v>0</v>
      </c>
      <c r="AK161" s="72">
        <f>'1C TSsalarié6'!U$53</f>
        <v>0</v>
      </c>
      <c r="AL161" s="72">
        <f t="shared" si="45"/>
        <v>0</v>
      </c>
      <c r="AM161" s="825">
        <f t="shared" si="46"/>
        <v>0</v>
      </c>
      <c r="AN161" s="825">
        <f t="shared" si="47"/>
        <v>0</v>
      </c>
      <c r="AO161" s="296">
        <f t="shared" si="50"/>
        <v>0</v>
      </c>
      <c r="AP161" s="575">
        <f t="shared" si="54"/>
        <v>0</v>
      </c>
      <c r="AQ161" s="583">
        <f t="shared" si="48"/>
        <v>0</v>
      </c>
      <c r="AR161" s="579"/>
      <c r="AS161" s="102"/>
      <c r="AT161" s="27"/>
      <c r="AU161" s="592"/>
    </row>
    <row r="162" spans="1:55" hidden="1">
      <c r="A162" s="309"/>
      <c r="B162" s="338"/>
      <c r="C162" s="22" t="str">
        <f>IF('1C TSsalarié6'!V$11&lt;&gt;"",'1C TSsalarié6'!$B$8,"")</f>
        <v/>
      </c>
      <c r="D162" s="666" t="str">
        <f>IF(E162="","",DATEDIF('1C TSsalarié6'!$B$10,E162,"y"))</f>
        <v/>
      </c>
      <c r="E162" s="93" t="str">
        <f>IF(AND('1C TSsalarié6'!V$11&lt;&gt;"",C162='1C TSsalarié6'!$B$8),'1C TSsalarié6'!$V$16,"")</f>
        <v/>
      </c>
      <c r="F162" s="312"/>
      <c r="G162" s="313"/>
      <c r="H162" s="977"/>
      <c r="I162" s="978"/>
      <c r="J162" s="979"/>
      <c r="K162" s="638">
        <f t="shared" si="53"/>
        <v>0</v>
      </c>
      <c r="L162" s="301">
        <f>IF(AND($K$2="Pôle",C162='1C TSsalarié6'!$B$8),'1C TSsalarié6'!V$17+'1C TSsalarié6'!V$18+'1C TSsalarié6'!V$19+'1C TSsalarié6'!V$20+'1C TSsalarié6'!V$24,'1C TSsalarié6'!V$17+'1C TSsalarié6'!V$18+'1C TSsalarié6'!V$19+'1C TSsalarié6'!V$20+'1C TSsalarié6'!V$21+'1C TSsalarié6'!V$22+'1C TSsalarié6'!V$23+'1C TSsalarié6'!V$24)</f>
        <v>0</v>
      </c>
      <c r="M162" s="301">
        <f>IF(AND($K$2="Pôle",C162='1C TSsalarié6'!$B$8),'1C TSsalarié6'!V$21+'1C TSsalarié6'!V$22+'1C TSsalarié6'!V$23,0)</f>
        <v>0</v>
      </c>
      <c r="N162" s="302">
        <f t="shared" si="52"/>
        <v>0</v>
      </c>
      <c r="O162" s="292">
        <f>IF($C162='1C TSsalarié6'!$B$8,'1C TSsalarié6'!V$31)</f>
        <v>0</v>
      </c>
      <c r="P162" s="72">
        <f>IF($C162='1C TSsalarié6'!$B$8,'1C TSsalarié6'!$V$32)</f>
        <v>0</v>
      </c>
      <c r="Q162" s="72">
        <f>IF($C162='1C TSsalarié6'!$B$8,'1C TSsalarié6'!$V$33)</f>
        <v>0</v>
      </c>
      <c r="R162" s="72">
        <f>IF($C162='1C TSsalarié6'!$B$8,'1C TSsalarié6'!$V$34)</f>
        <v>0</v>
      </c>
      <c r="S162" s="72">
        <f>IF($C162='1C TSsalarié6'!$B$8,'1C TSsalarié6'!$V$35)</f>
        <v>0</v>
      </c>
      <c r="T162" s="72">
        <f>IF($C162='1C TSsalarié6'!$B$8,'1C TSsalarié6'!$V$36)</f>
        <v>0</v>
      </c>
      <c r="U162" s="72">
        <f>IF($C162='1C TSsalarié6'!$B$8,'1C TSsalarié6'!$V$37)</f>
        <v>0</v>
      </c>
      <c r="V162" s="72">
        <f>IF($C162='1C TSsalarié6'!$B$8,'1C TSsalarié6'!$V$38)</f>
        <v>0</v>
      </c>
      <c r="W162" s="72">
        <f>IF($C162='1C TSsalarié6'!$B$8,'1C TSsalarié6'!$V$39)</f>
        <v>0</v>
      </c>
      <c r="X162" s="72">
        <f>IF($C162='1C TSsalarié6'!$B$8,'1C TSsalarié6'!$V$40)</f>
        <v>0</v>
      </c>
      <c r="Y162" s="72">
        <f>IF($C162='1C TSsalarié6'!$B$8,'1C TSsalarié6'!$V$41)</f>
        <v>0</v>
      </c>
      <c r="Z162" s="72">
        <f>IF($C162='1C TSsalarié6'!$B$8,'1C TSsalarié6'!$V$42)</f>
        <v>0</v>
      </c>
      <c r="AA162" s="72">
        <f>IF($C162='1C TSsalarié6'!$B$8,'1C TSsalarié6'!$V$43)</f>
        <v>0</v>
      </c>
      <c r="AB162" s="72">
        <f>IF($C162='1C TSsalarié6'!$B$8,'1C TSsalarié6'!$V$44)</f>
        <v>0</v>
      </c>
      <c r="AC162" s="72">
        <f>IF($C162='1C TSsalarié6'!$B$8,'1C TSsalarié6'!$V$45)</f>
        <v>0</v>
      </c>
      <c r="AD162" s="72">
        <f>IF($C162='1C TSsalarié6'!$B$8,'1C TSsalarié6'!$V$46)</f>
        <v>0</v>
      </c>
      <c r="AE162" s="72">
        <f>IF($C162='1C TSsalarié6'!$B$8,'1C TSsalarié6'!$V$47)</f>
        <v>0</v>
      </c>
      <c r="AF162" s="72">
        <f>IF($C162='1C TSsalarié6'!$B$8,'1C TSsalarié6'!$V$48)</f>
        <v>0</v>
      </c>
      <c r="AG162" s="72">
        <f>IF($C162='1C TSsalarié6'!$B$8,'1C TSsalarié6'!$V$49)</f>
        <v>0</v>
      </c>
      <c r="AH162" s="72">
        <f>IF($C162='1C TSsalarié6'!$B$8,'1C TSsalarié6'!$V$50)</f>
        <v>0</v>
      </c>
      <c r="AI162" s="72">
        <f>IF($C162='1C TSsalarié6'!$B$8,'1C TSsalarié6'!$V$51)</f>
        <v>0</v>
      </c>
      <c r="AJ162" s="72">
        <f>IF($C162='1C TSsalarié6'!$B$8,'1C TSsalarié6'!$V$52)</f>
        <v>0</v>
      </c>
      <c r="AK162" s="72">
        <f>'1C TSsalarié6'!V$53</f>
        <v>0</v>
      </c>
      <c r="AL162" s="72">
        <f t="shared" si="45"/>
        <v>0</v>
      </c>
      <c r="AM162" s="825">
        <f t="shared" si="46"/>
        <v>0</v>
      </c>
      <c r="AN162" s="825">
        <f t="shared" si="47"/>
        <v>0</v>
      </c>
      <c r="AO162" s="296">
        <f t="shared" si="50"/>
        <v>0</v>
      </c>
      <c r="AP162" s="575">
        <f t="shared" si="54"/>
        <v>0</v>
      </c>
      <c r="AQ162" s="583">
        <f t="shared" si="48"/>
        <v>0</v>
      </c>
      <c r="AR162" s="579"/>
      <c r="AS162" s="102"/>
      <c r="AT162" s="27"/>
      <c r="AU162" s="592"/>
    </row>
    <row r="163" spans="1:55" hidden="1">
      <c r="A163" s="309"/>
      <c r="B163" s="338"/>
      <c r="C163" s="22" t="str">
        <f>IF('1C TSsalarié6'!W$11&lt;&gt;"",'1C TSsalarié6'!$B$8,"")</f>
        <v/>
      </c>
      <c r="D163" s="666" t="str">
        <f>IF(E163="","",DATEDIF('1C TSsalarié6'!$B$10,E163,"y"))</f>
        <v/>
      </c>
      <c r="E163" s="93" t="str">
        <f>IF(AND('1C TSsalarié6'!W$11&lt;&gt;"",C163='1C TSsalarié6'!$B$8),'1C TSsalarié6'!$W$16,"")</f>
        <v/>
      </c>
      <c r="F163" s="312"/>
      <c r="G163" s="313"/>
      <c r="H163" s="977"/>
      <c r="I163" s="978"/>
      <c r="J163" s="979"/>
      <c r="K163" s="638">
        <f t="shared" si="53"/>
        <v>0</v>
      </c>
      <c r="L163" s="301">
        <f>IF(AND($K$2="Pôle",C163='1C TSsalarié6'!$B$8),'1C TSsalarié6'!W$17+'1C TSsalarié6'!W$18+'1C TSsalarié6'!W$19+'1C TSsalarié6'!W$20+'1C TSsalarié6'!W$24,'1C TSsalarié6'!W$17+'1C TSsalarié6'!W$18+'1C TSsalarié6'!W$19+'1C TSsalarié6'!W$20+'1C TSsalarié6'!W$21+'1C TSsalarié6'!W$22+'1C TSsalarié6'!W$23+'1C TSsalarié6'!W$24)</f>
        <v>0</v>
      </c>
      <c r="M163" s="301">
        <f>IF(AND($K$2="Pôle",C163='1C TSsalarié6'!$B$8),'1C TSsalarié6'!W$21+'1C TSsalarié6'!W$22+'1C TSsalarié6'!W$23,0)</f>
        <v>0</v>
      </c>
      <c r="N163" s="302">
        <f t="shared" si="52"/>
        <v>0</v>
      </c>
      <c r="O163" s="292">
        <f>IF($C163='1C TSsalarié6'!$B$8,'1C TSsalarié6'!W$31)</f>
        <v>0</v>
      </c>
      <c r="P163" s="72">
        <f>IF($C163='1C TSsalarié6'!$B$8,'1C TSsalarié6'!$W$32)</f>
        <v>0</v>
      </c>
      <c r="Q163" s="72">
        <f>IF($C163='1C TSsalarié6'!$B$8,'1C TSsalarié6'!$W$33)</f>
        <v>0</v>
      </c>
      <c r="R163" s="72">
        <f>IF($C163='1C TSsalarié6'!$B$8,'1C TSsalarié6'!$W$34)</f>
        <v>0</v>
      </c>
      <c r="S163" s="72">
        <f>IF($C163='1C TSsalarié6'!$B$8,'1C TSsalarié6'!$W$35)</f>
        <v>0</v>
      </c>
      <c r="T163" s="72">
        <f>IF($C163='1C TSsalarié6'!$B$8,'1C TSsalarié6'!$W$36)</f>
        <v>0</v>
      </c>
      <c r="U163" s="72">
        <f>IF($C163='1C TSsalarié6'!$B$8,'1C TSsalarié6'!$W$37)</f>
        <v>0</v>
      </c>
      <c r="V163" s="72">
        <f>IF($C163='1C TSsalarié6'!$B$8,'1C TSsalarié6'!$W$38)</f>
        <v>0</v>
      </c>
      <c r="W163" s="72">
        <f>IF($C163='1C TSsalarié6'!$B$8,'1C TSsalarié6'!$W$39)</f>
        <v>0</v>
      </c>
      <c r="X163" s="72">
        <f>IF($C163='1C TSsalarié6'!$B$8,'1C TSsalarié6'!$W$40)</f>
        <v>0</v>
      </c>
      <c r="Y163" s="72">
        <f>IF($C163='1C TSsalarié6'!$B$8,'1C TSsalarié6'!$W$41)</f>
        <v>0</v>
      </c>
      <c r="Z163" s="72">
        <f>IF($C163='1C TSsalarié6'!$B$8,'1C TSsalarié6'!$W$42)</f>
        <v>0</v>
      </c>
      <c r="AA163" s="72">
        <f>IF($C163='1C TSsalarié6'!$B$8,'1C TSsalarié6'!$W$43)</f>
        <v>0</v>
      </c>
      <c r="AB163" s="72">
        <f>IF($C163='1C TSsalarié6'!$B$8,'1C TSsalarié6'!$W$44)</f>
        <v>0</v>
      </c>
      <c r="AC163" s="72">
        <f>IF($C163='1C TSsalarié6'!$B$8,'1C TSsalarié6'!$W$45)</f>
        <v>0</v>
      </c>
      <c r="AD163" s="72">
        <f>IF($C163='1C TSsalarié6'!$B$8,'1C TSsalarié6'!$W$46)</f>
        <v>0</v>
      </c>
      <c r="AE163" s="72">
        <f>IF($C163='1C TSsalarié6'!$B$8,'1C TSsalarié6'!$W$47)</f>
        <v>0</v>
      </c>
      <c r="AF163" s="72">
        <f>IF($C163='1C TSsalarié6'!$B$8,'1C TSsalarié6'!$W$48)</f>
        <v>0</v>
      </c>
      <c r="AG163" s="72">
        <f>IF($C163='1C TSsalarié6'!$B$8,'1C TSsalarié6'!$W$49)</f>
        <v>0</v>
      </c>
      <c r="AH163" s="72">
        <f>IF($C163='1C TSsalarié6'!$B$8,'1C TSsalarié6'!$W$50)</f>
        <v>0</v>
      </c>
      <c r="AI163" s="72">
        <f>IF($C163='1C TSsalarié6'!$B$8,'1C TSsalarié6'!$W$51)</f>
        <v>0</v>
      </c>
      <c r="AJ163" s="72">
        <f>IF($C163='1C TSsalarié6'!$B$8,'1C TSsalarié6'!$W$52)</f>
        <v>0</v>
      </c>
      <c r="AK163" s="72">
        <f>'1C TSsalarié6'!W$53</f>
        <v>0</v>
      </c>
      <c r="AL163" s="72">
        <f t="shared" si="45"/>
        <v>0</v>
      </c>
      <c r="AM163" s="825">
        <f t="shared" si="46"/>
        <v>0</v>
      </c>
      <c r="AN163" s="825">
        <f t="shared" si="47"/>
        <v>0</v>
      </c>
      <c r="AO163" s="296">
        <f t="shared" si="50"/>
        <v>0</v>
      </c>
      <c r="AP163" s="575">
        <f t="shared" si="54"/>
        <v>0</v>
      </c>
      <c r="AQ163" s="583">
        <f t="shared" si="48"/>
        <v>0</v>
      </c>
      <c r="AR163" s="579"/>
      <c r="AS163" s="102"/>
      <c r="AT163" s="27"/>
      <c r="AU163" s="592"/>
    </row>
    <row r="164" spans="1:55" hidden="1">
      <c r="A164" s="309"/>
      <c r="B164" s="338"/>
      <c r="C164" s="22" t="str">
        <f>IF('1C TSsalarié6'!X$11&lt;&gt;"",'1C TSsalarié6'!$B$8,"")</f>
        <v/>
      </c>
      <c r="D164" s="666" t="str">
        <f>IF(E164="","",DATEDIF('1C TSsalarié6'!$B$10,E164,"y"))</f>
        <v/>
      </c>
      <c r="E164" s="93" t="str">
        <f>IF(AND('1C TSsalarié6'!X$11&lt;&gt;"",C164='1C TSsalarié6'!$B$8),'1C TSsalarié6'!$X$16,"")</f>
        <v/>
      </c>
      <c r="F164" s="312"/>
      <c r="G164" s="313"/>
      <c r="H164" s="977"/>
      <c r="I164" s="978"/>
      <c r="J164" s="979"/>
      <c r="K164" s="638">
        <f t="shared" si="53"/>
        <v>0</v>
      </c>
      <c r="L164" s="301">
        <f>IF(AND($K$2="Pôle",C164='1C TSsalarié6'!$B$8),'1C TSsalarié6'!X$17+'1C TSsalarié6'!X$18+'1C TSsalarié6'!X$19+'1C TSsalarié6'!X$20+'1C TSsalarié6'!X$24,'1C TSsalarié6'!X$17+'1C TSsalarié6'!X$18+'1C TSsalarié6'!X$19+'1C TSsalarié6'!X$20+'1C TSsalarié6'!X$21+'1C TSsalarié6'!X$22+'1C TSsalarié6'!X$23+'1C TSsalarié6'!X$24)</f>
        <v>0</v>
      </c>
      <c r="M164" s="301">
        <f>IF(AND($K$2="Pôle",C164='1C TSsalarié6'!$B$8),'1C TSsalarié6'!X$21+'1C TSsalarié6'!X$22+'1C TSsalarié6'!X$23,0)</f>
        <v>0</v>
      </c>
      <c r="N164" s="302">
        <f t="shared" si="52"/>
        <v>0</v>
      </c>
      <c r="O164" s="292">
        <f>IF($C164='1C TSsalarié6'!$B$8,'1C TSsalarié6'!X$31)</f>
        <v>0</v>
      </c>
      <c r="P164" s="72">
        <f>IF($C164='1C TSsalarié6'!$B$8,'1C TSsalarié6'!$X$32)</f>
        <v>0</v>
      </c>
      <c r="Q164" s="72">
        <f>IF($C164='1C TSsalarié6'!$B$8,'1C TSsalarié6'!$X$33)</f>
        <v>0</v>
      </c>
      <c r="R164" s="72">
        <f>IF($C164='1C TSsalarié6'!$B$8,'1C TSsalarié6'!$X$34)</f>
        <v>0</v>
      </c>
      <c r="S164" s="72">
        <f>IF($C164='1C TSsalarié6'!$B$8,'1C TSsalarié6'!$X$35)</f>
        <v>0</v>
      </c>
      <c r="T164" s="72">
        <f>IF($C164='1C TSsalarié6'!$B$8,'1C TSsalarié6'!$X$36)</f>
        <v>0</v>
      </c>
      <c r="U164" s="72">
        <f>IF($C164='1C TSsalarié6'!$B$8,'1C TSsalarié6'!$X$37)</f>
        <v>0</v>
      </c>
      <c r="V164" s="72">
        <f>IF($C164='1C TSsalarié6'!$B$8,'1C TSsalarié6'!$X$38)</f>
        <v>0</v>
      </c>
      <c r="W164" s="72">
        <f>IF($C164='1C TSsalarié6'!$B$8,'1C TSsalarié6'!$X$39)</f>
        <v>0</v>
      </c>
      <c r="X164" s="72">
        <f>IF($C164='1C TSsalarié6'!$B$8,'1C TSsalarié6'!$X$40)</f>
        <v>0</v>
      </c>
      <c r="Y164" s="72">
        <f>IF($C164='1C TSsalarié6'!$B$8,'1C TSsalarié6'!$X$41)</f>
        <v>0</v>
      </c>
      <c r="Z164" s="72">
        <f>IF($C164='1C TSsalarié6'!$B$8,'1C TSsalarié6'!$X$42)</f>
        <v>0</v>
      </c>
      <c r="AA164" s="72">
        <f>IF($C164='1C TSsalarié6'!$B$8,'1C TSsalarié6'!$X$43)</f>
        <v>0</v>
      </c>
      <c r="AB164" s="72">
        <f>IF($C164='1C TSsalarié6'!$B$8,'1C TSsalarié6'!$X$44)</f>
        <v>0</v>
      </c>
      <c r="AC164" s="72">
        <f>IF($C164='1C TSsalarié6'!$B$8,'1C TSsalarié6'!$X$45)</f>
        <v>0</v>
      </c>
      <c r="AD164" s="72">
        <f>IF($C164='1C TSsalarié6'!$B$8,'1C TSsalarié6'!$X$46)</f>
        <v>0</v>
      </c>
      <c r="AE164" s="72">
        <f>IF($C164='1C TSsalarié6'!$B$8,'1C TSsalarié6'!$X$47)</f>
        <v>0</v>
      </c>
      <c r="AF164" s="72">
        <f>IF($C164='1C TSsalarié6'!$B$8,'1C TSsalarié6'!$X$48)</f>
        <v>0</v>
      </c>
      <c r="AG164" s="72">
        <f>IF($C164='1C TSsalarié6'!$B$8,'1C TSsalarié6'!$X$49)</f>
        <v>0</v>
      </c>
      <c r="AH164" s="72">
        <f>IF($C164='1C TSsalarié6'!$B$8,'1C TSsalarié6'!$X$50)</f>
        <v>0</v>
      </c>
      <c r="AI164" s="72">
        <f>IF($C164='1C TSsalarié6'!$B$8,'1C TSsalarié6'!$X$51)</f>
        <v>0</v>
      </c>
      <c r="AJ164" s="72">
        <f>IF($C164='1C TSsalarié6'!$B$8,'1C TSsalarié6'!$X$52)</f>
        <v>0</v>
      </c>
      <c r="AK164" s="72">
        <f>'1C TSsalarié6'!X$53</f>
        <v>0</v>
      </c>
      <c r="AL164" s="72">
        <f t="shared" si="45"/>
        <v>0</v>
      </c>
      <c r="AM164" s="825">
        <f t="shared" si="46"/>
        <v>0</v>
      </c>
      <c r="AN164" s="825">
        <f t="shared" si="47"/>
        <v>0</v>
      </c>
      <c r="AO164" s="296">
        <f t="shared" si="50"/>
        <v>0</v>
      </c>
      <c r="AP164" s="575">
        <f t="shared" si="54"/>
        <v>0</v>
      </c>
      <c r="AQ164" s="583">
        <f t="shared" si="48"/>
        <v>0</v>
      </c>
      <c r="AR164" s="579"/>
      <c r="AS164" s="102"/>
      <c r="AT164" s="27"/>
      <c r="AU164" s="592"/>
    </row>
    <row r="165" spans="1:55" hidden="1">
      <c r="A165" s="309"/>
      <c r="B165" s="338"/>
      <c r="C165" s="22" t="str">
        <f>IF('1C TSsalarié6'!Y$11&lt;&gt;"",'1C TSsalarié6'!$B$8,"")</f>
        <v/>
      </c>
      <c r="D165" s="666" t="str">
        <f>IF(E165="","",DATEDIF('1C TSsalarié6'!$B$10,E165,"y"))</f>
        <v/>
      </c>
      <c r="E165" s="93" t="str">
        <f>IF(AND('1C TSsalarié6'!Y$11&lt;&gt;"",C165='1C TSsalarié6'!$B$8),'1C TSsalarié6'!$Y$16,"")</f>
        <v/>
      </c>
      <c r="F165" s="312"/>
      <c r="G165" s="313"/>
      <c r="H165" s="977"/>
      <c r="I165" s="978"/>
      <c r="J165" s="979"/>
      <c r="K165" s="638">
        <f t="shared" si="53"/>
        <v>0</v>
      </c>
      <c r="L165" s="301">
        <f>IF(AND($K$2="Pôle",C165='1C TSsalarié6'!$B$8),'1C TSsalarié6'!Y$17+'1C TSsalarié6'!Y$18+'1C TSsalarié6'!Y$19+'1C TSsalarié6'!Y$20+'1C TSsalarié6'!Y$24,'1C TSsalarié6'!Y$17+'1C TSsalarié6'!Y$18+'1C TSsalarié6'!Y$19+'1C TSsalarié6'!Y$20+'1C TSsalarié6'!Y$21+'1C TSsalarié6'!Y$22+'1C TSsalarié6'!Y$23+'1C TSsalarié6'!Y$24)</f>
        <v>0</v>
      </c>
      <c r="M165" s="301">
        <f>IF(AND($K$2="Pôle",C165='1C TSsalarié6'!$B$8),'1C TSsalarié6'!Y$21+'1C TSsalarié6'!Y$22+'1C TSsalarié6'!Y$23,0)</f>
        <v>0</v>
      </c>
      <c r="N165" s="302">
        <f t="shared" si="52"/>
        <v>0</v>
      </c>
      <c r="O165" s="292">
        <f>IF($C165='1C TSsalarié6'!$B$8,'1C TSsalarié6'!Y$31)</f>
        <v>0</v>
      </c>
      <c r="P165" s="72">
        <f>IF($C165='1C TSsalarié6'!$B$8,'1C TSsalarié6'!$Y$32)</f>
        <v>0</v>
      </c>
      <c r="Q165" s="72">
        <f>IF($C165='1C TSsalarié6'!$B$8,'1C TSsalarié6'!$Y$33)</f>
        <v>0</v>
      </c>
      <c r="R165" s="72">
        <f>IF($C165='1C TSsalarié6'!$B$8,'1C TSsalarié6'!$Y$34)</f>
        <v>0</v>
      </c>
      <c r="S165" s="72">
        <f>IF($C165='1C TSsalarié6'!$B$8,'1C TSsalarié6'!$Y$35)</f>
        <v>0</v>
      </c>
      <c r="T165" s="72">
        <f>IF($C165='1C TSsalarié6'!$B$8,'1C TSsalarié6'!$Y$36)</f>
        <v>0</v>
      </c>
      <c r="U165" s="72">
        <f>IF($C165='1C TSsalarié6'!$B$8,'1C TSsalarié6'!$Y$37)</f>
        <v>0</v>
      </c>
      <c r="V165" s="72">
        <f>IF($C165='1C TSsalarié6'!$B$8,'1C TSsalarié6'!$Y$38)</f>
        <v>0</v>
      </c>
      <c r="W165" s="72">
        <f>IF($C165='1C TSsalarié6'!$B$8,'1C TSsalarié6'!$Y$39)</f>
        <v>0</v>
      </c>
      <c r="X165" s="72">
        <f>IF($C165='1C TSsalarié6'!$B$8,'1C TSsalarié6'!$Y$40)</f>
        <v>0</v>
      </c>
      <c r="Y165" s="72">
        <f>IF($C165='1C TSsalarié6'!$B$8,'1C TSsalarié6'!$Y$41)</f>
        <v>0</v>
      </c>
      <c r="Z165" s="72">
        <f>IF($C165='1C TSsalarié6'!$B$8,'1C TSsalarié6'!$Y$42)</f>
        <v>0</v>
      </c>
      <c r="AA165" s="72">
        <f>IF($C165='1C TSsalarié6'!$B$8,'1C TSsalarié6'!$Y$43)</f>
        <v>0</v>
      </c>
      <c r="AB165" s="72">
        <f>IF($C165='1C TSsalarié6'!$B$8,'1C TSsalarié6'!$Y$44)</f>
        <v>0</v>
      </c>
      <c r="AC165" s="72">
        <f>IF($C165='1C TSsalarié6'!$B$8,'1C TSsalarié6'!$Y$45)</f>
        <v>0</v>
      </c>
      <c r="AD165" s="72">
        <f>IF($C165='1C TSsalarié6'!$B$8,'1C TSsalarié6'!$Y$46)</f>
        <v>0</v>
      </c>
      <c r="AE165" s="72">
        <f>IF($C165='1C TSsalarié6'!$B$8,'1C TSsalarié6'!$Y$47)</f>
        <v>0</v>
      </c>
      <c r="AF165" s="72">
        <f>IF($C165='1C TSsalarié6'!$B$8,'1C TSsalarié6'!$Y$48)</f>
        <v>0</v>
      </c>
      <c r="AG165" s="72">
        <f>IF($C165='1C TSsalarié6'!$B$8,'1C TSsalarié6'!$Y$49)</f>
        <v>0</v>
      </c>
      <c r="AH165" s="72">
        <f>IF($C165='1C TSsalarié6'!$B$8,'1C TSsalarié6'!$Y$50)</f>
        <v>0</v>
      </c>
      <c r="AI165" s="72">
        <f>IF($C165='1C TSsalarié6'!$B$8,'1C TSsalarié6'!$Y$51)</f>
        <v>0</v>
      </c>
      <c r="AJ165" s="72">
        <f>IF($C165='1C TSsalarié6'!$B$8,'1C TSsalarié6'!$Y$52)</f>
        <v>0</v>
      </c>
      <c r="AK165" s="72">
        <f>'1C TSsalarié6'!Y$53</f>
        <v>0</v>
      </c>
      <c r="AL165" s="72">
        <f t="shared" si="45"/>
        <v>0</v>
      </c>
      <c r="AM165" s="825">
        <f t="shared" si="46"/>
        <v>0</v>
      </c>
      <c r="AN165" s="825">
        <f t="shared" si="47"/>
        <v>0</v>
      </c>
      <c r="AO165" s="296">
        <f t="shared" si="50"/>
        <v>0</v>
      </c>
      <c r="AP165" s="575">
        <f t="shared" si="54"/>
        <v>0</v>
      </c>
      <c r="AQ165" s="583">
        <f t="shared" si="48"/>
        <v>0</v>
      </c>
      <c r="AR165" s="579"/>
      <c r="AS165" s="102"/>
      <c r="AT165" s="27"/>
      <c r="AU165" s="592"/>
    </row>
    <row r="166" spans="1:55" s="767" customFormat="1" hidden="1">
      <c r="A166" s="308"/>
      <c r="B166" s="339"/>
      <c r="C166" s="210" t="str">
        <f>IF('1C TSsalarié6'!Z$11&lt;&gt;"",'1C TSsalarié6'!$B$8,"")</f>
        <v/>
      </c>
      <c r="D166" s="670" t="str">
        <f>IF(E166="","",DATEDIF('1C TSsalarié6'!$B$10,E166,"y"))</f>
        <v/>
      </c>
      <c r="E166" s="211" t="str">
        <f>IF(AND('1C TSsalarié6'!Z$11&lt;&gt;"",C166='1C TSsalarié6'!$B$8),'1C TSsalarié6'!$Z$16,"")</f>
        <v/>
      </c>
      <c r="F166" s="314"/>
      <c r="G166" s="315"/>
      <c r="H166" s="980"/>
      <c r="I166" s="981"/>
      <c r="J166" s="982"/>
      <c r="K166" s="638">
        <f t="shared" si="53"/>
        <v>0</v>
      </c>
      <c r="L166" s="303">
        <f>IF(AND($K$2="Pôle",C166='1C TSsalarié6'!$B$8),'1C TSsalarié6'!Z$17+'1C TSsalarié6'!Z$18+'1C TSsalarié6'!Z$19+'1C TSsalarié6'!Z$20+'1C TSsalarié6'!Z$24,'1C TSsalarié6'!Z$17+'1C TSsalarié6'!Z$18+'1C TSsalarié6'!Z$19+'1C TSsalarié6'!Z$20+'1C TSsalarié6'!Z$21+'1C TSsalarié6'!Z$22+'1C TSsalarié6'!Z$23+'1C TSsalarié6'!Z$24)</f>
        <v>0</v>
      </c>
      <c r="M166" s="303">
        <f>IF(AND($K$2="Pôle",C166='1C TSsalarié6'!$B$8),'1C TSsalarié6'!Z$21+'1C TSsalarié6'!Z$22+'1C TSsalarié6'!Z$23,0)</f>
        <v>0</v>
      </c>
      <c r="N166" s="304">
        <f t="shared" si="52"/>
        <v>0</v>
      </c>
      <c r="O166" s="293">
        <f>IF($C166='1C TSsalarié6'!$B$8,'1C TSsalarié6'!Z$31)</f>
        <v>0</v>
      </c>
      <c r="P166" s="212">
        <f>IF($C166='1C TSsalarié6'!$B$8,'1C TSsalarié6'!$Z$32)</f>
        <v>0</v>
      </c>
      <c r="Q166" s="212">
        <f>IF($C166='1C TSsalarié6'!$B$8,'1C TSsalarié6'!$Z$33)</f>
        <v>0</v>
      </c>
      <c r="R166" s="212">
        <f>IF($C166='1C TSsalarié6'!$B$8,'1C TSsalarié6'!$Z$34)</f>
        <v>0</v>
      </c>
      <c r="S166" s="212">
        <f>IF($C166='1C TSsalarié6'!$B$8,'1C TSsalarié6'!$Z$35)</f>
        <v>0</v>
      </c>
      <c r="T166" s="212">
        <f>IF($C166='1C TSsalarié6'!$B$8,'1C TSsalarié6'!$Z$36)</f>
        <v>0</v>
      </c>
      <c r="U166" s="212">
        <f>IF($C166='1C TSsalarié6'!$B$8,'1C TSsalarié6'!$Z$37)</f>
        <v>0</v>
      </c>
      <c r="V166" s="212">
        <f>IF($C166='1C TSsalarié6'!$B$8,'1C TSsalarié6'!$Z$38)</f>
        <v>0</v>
      </c>
      <c r="W166" s="212">
        <f>IF($C166='1C TSsalarié6'!$B$8,'1C TSsalarié6'!$Z$39)</f>
        <v>0</v>
      </c>
      <c r="X166" s="212">
        <f>IF($C166='1C TSsalarié6'!$B$8,'1C TSsalarié6'!$Z$40)</f>
        <v>0</v>
      </c>
      <c r="Y166" s="212">
        <f>IF($C166='1C TSsalarié6'!$B$8,'1C TSsalarié6'!$Z$41)</f>
        <v>0</v>
      </c>
      <c r="Z166" s="212">
        <f>IF($C166='1C TSsalarié6'!$B$8,'1C TSsalarié6'!$Z$42)</f>
        <v>0</v>
      </c>
      <c r="AA166" s="212">
        <f>IF($C166='1C TSsalarié6'!$B$8,'1C TSsalarié6'!$Z$43)</f>
        <v>0</v>
      </c>
      <c r="AB166" s="212">
        <f>IF($C166='1C TSsalarié6'!$B$8,'1C TSsalarié6'!$Z$44)</f>
        <v>0</v>
      </c>
      <c r="AC166" s="212">
        <f>IF($C166='1C TSsalarié6'!$B$8,'1C TSsalarié6'!$Z$45)</f>
        <v>0</v>
      </c>
      <c r="AD166" s="212">
        <f>IF($C166='1C TSsalarié6'!$B$8,'1C TSsalarié6'!$Z$46)</f>
        <v>0</v>
      </c>
      <c r="AE166" s="212">
        <f>IF($C166='1C TSsalarié6'!$B$8,'1C TSsalarié6'!$Z$47)</f>
        <v>0</v>
      </c>
      <c r="AF166" s="212">
        <f>IF($C166='1C TSsalarié6'!$B$8,'1C TSsalarié6'!$Z$48)</f>
        <v>0</v>
      </c>
      <c r="AG166" s="212">
        <f>IF($C166='1C TSsalarié6'!$B$8,'1C TSsalarié6'!$Z$49)</f>
        <v>0</v>
      </c>
      <c r="AH166" s="212">
        <f>IF($C166='1C TSsalarié6'!$B$8,'1C TSsalarié6'!$Z$50)</f>
        <v>0</v>
      </c>
      <c r="AI166" s="212">
        <f>IF($C166='1C TSsalarié6'!$B$8,'1C TSsalarié6'!$Z$51)</f>
        <v>0</v>
      </c>
      <c r="AJ166" s="212">
        <f>IF($C166='1C TSsalarié6'!$B$8,'1C TSsalarié6'!$Z$52)</f>
        <v>0</v>
      </c>
      <c r="AK166" s="212">
        <f>'1C TSsalarié6'!Z$53</f>
        <v>0</v>
      </c>
      <c r="AL166" s="212">
        <f t="shared" ref="AL166:AL167" si="55">N166+AK166</f>
        <v>0</v>
      </c>
      <c r="AM166" s="565">
        <f t="shared" ref="AM166:AM167" si="56">IF(L166=0,0,($F166-$G166)*$K166*L166)</f>
        <v>0</v>
      </c>
      <c r="AN166" s="565">
        <f t="shared" ref="AN166:AN167" si="57">IF(M166=0,0,($F166-$G166)*$K166*M166*50%)</f>
        <v>0</v>
      </c>
      <c r="AO166" s="297">
        <f t="shared" si="50"/>
        <v>0</v>
      </c>
      <c r="AP166" s="644">
        <f t="shared" si="54"/>
        <v>0</v>
      </c>
      <c r="AQ166" s="625">
        <f t="shared" ref="AQ166:AQ167" si="58">IF(M166=0,0,AN166-AS166)</f>
        <v>0</v>
      </c>
      <c r="AR166" s="547"/>
      <c r="AS166" s="213"/>
      <c r="AT166" s="214"/>
      <c r="AU166" s="626"/>
      <c r="AV166" s="824"/>
      <c r="AW166" s="824"/>
      <c r="AX166" s="824"/>
      <c r="AY166" s="824"/>
      <c r="AZ166" s="824"/>
    </row>
    <row r="167" spans="1:55" ht="15" hidden="1">
      <c r="A167" s="309"/>
      <c r="B167" s="338"/>
      <c r="C167" s="826" t="str">
        <f>IF('1C TSsalarié7'!C$11&lt;&gt;"",'1C TSsalarié7'!$B$8,"")</f>
        <v/>
      </c>
      <c r="D167" s="818" t="str">
        <f>IF(E167="","",DATEDIF('1C TSsalarié7'!$B$10,E167,"y"))</f>
        <v/>
      </c>
      <c r="E167" s="206" t="str">
        <f>IF(AND('1C TSsalarié7'!C$11&lt;&gt;"",C168='1C TSsalarié7'!$B$8),'1C TSsalarié7'!$C$16,"")</f>
        <v/>
      </c>
      <c r="F167" s="316"/>
      <c r="G167" s="317"/>
      <c r="H167" s="983"/>
      <c r="I167" s="984"/>
      <c r="J167" s="985"/>
      <c r="K167" s="638">
        <f t="shared" si="53"/>
        <v>0</v>
      </c>
      <c r="L167" s="627">
        <f>IF(AND($K$2="Pôle",C167='1C TSsalarié7'!$B$8),'1C TSsalarié7'!C$17+'1C TSsalarié7'!C$18+'1C TSsalarié7'!C$19+'1C TSsalarié7'!C$20+'1C TSsalarié7'!C$24,'1C TSsalarié7'!C$17+'1C TSsalarié7'!C$18+'1C TSsalarié7'!C$19+'1C TSsalarié7'!C$20+'1C TSsalarié7'!C$21+'1C TSsalarié7'!C$22+'1C TSsalarié7'!C$23+'1C TSsalarié7'!C$24)</f>
        <v>0</v>
      </c>
      <c r="M167" s="628">
        <f>IF(AND($K$2="Pôle",C167='1C TSsalarié7'!$B$8),'1C TSsalarié7'!C$21+'1C TSsalarié7'!C$22+'1C TSsalarié7'!C$23,0)</f>
        <v>0</v>
      </c>
      <c r="N167" s="305">
        <f>L167+M167</f>
        <v>0</v>
      </c>
      <c r="O167" s="294">
        <f>IF($C167='1C TSsalarié7'!$B$8,'1C TSsalarié7'!C$31)</f>
        <v>0</v>
      </c>
      <c r="P167" s="73">
        <f>IF($C167='1C TSsalarié7'!$B$8,'1C TSsalarié7'!$C$32)</f>
        <v>0</v>
      </c>
      <c r="Q167" s="73">
        <f>IF($C167='1C TSsalarié7'!$B$8,'1C TSsalarié7'!$C$33)</f>
        <v>0</v>
      </c>
      <c r="R167" s="73">
        <f>IF($C167='1C TSsalarié7'!$B$8,'1C TSsalarié7'!$C$34)</f>
        <v>0</v>
      </c>
      <c r="S167" s="73">
        <f>IF($C167='1C TSsalarié7'!$B$8,'1C TSsalarié7'!$C$35)</f>
        <v>0</v>
      </c>
      <c r="T167" s="73">
        <f>IF($C167='1C TSsalarié7'!$B$8,'1C TSsalarié7'!$C$36)</f>
        <v>0</v>
      </c>
      <c r="U167" s="73">
        <f>IF($C167='1C TSsalarié7'!$B$8,'1C TSsalarié7'!$C$37)</f>
        <v>0</v>
      </c>
      <c r="V167" s="73">
        <f>IF($C167='1C TSsalarié7'!$B$8,'1C TSsalarié7'!$C$38)</f>
        <v>0</v>
      </c>
      <c r="W167" s="73">
        <f>IF($C167='1C TSsalarié7'!$B$8,'1C TSsalarié7'!$C$39)</f>
        <v>0</v>
      </c>
      <c r="X167" s="73">
        <f>IF($C167='1C TSsalarié7'!$B$8,'1C TSsalarié7'!$C$40)</f>
        <v>0</v>
      </c>
      <c r="Y167" s="73">
        <f>IF($C167='1C TSsalarié7'!$B$8,'1C TSsalarié7'!$C$41)</f>
        <v>0</v>
      </c>
      <c r="Z167" s="73">
        <f>IF($C167='1C TSsalarié7'!$B$8,'1C TSsalarié7'!$C$42)</f>
        <v>0</v>
      </c>
      <c r="AA167" s="73">
        <f>IF($C167='1C TSsalarié7'!$B$8,'1C TSsalarié7'!$C$43)</f>
        <v>0</v>
      </c>
      <c r="AB167" s="73">
        <f>IF($C167='1C TSsalarié7'!$B$8,'1C TSsalarié7'!$C$44)</f>
        <v>0</v>
      </c>
      <c r="AC167" s="73">
        <f>IF($C167='1C TSsalarié7'!$B$8,'1C TSsalarié7'!$C$45)</f>
        <v>0</v>
      </c>
      <c r="AD167" s="73">
        <f>IF($C167='1C TSsalarié7'!$B$8,'1C TSsalarié7'!$C$46)</f>
        <v>0</v>
      </c>
      <c r="AE167" s="73">
        <f>IF($C167='1C TSsalarié7'!$B$8,'1C TSsalarié7'!$C$47)</f>
        <v>0</v>
      </c>
      <c r="AF167" s="73">
        <f>IF($C167='1C TSsalarié7'!$B$8,'1C TSsalarié7'!$C$48)</f>
        <v>0</v>
      </c>
      <c r="AG167" s="73">
        <f>IF($C167='1C TSsalarié7'!$B$8,'1C TSsalarié7'!$C$49)</f>
        <v>0</v>
      </c>
      <c r="AH167" s="73">
        <f>IF($C167='1C TSsalarié7'!$B$8,'1C TSsalarié7'!$C$50)</f>
        <v>0</v>
      </c>
      <c r="AI167" s="73">
        <f>IF($C167='1C TSsalarié7'!$B$8,'1C TSsalarié7'!$C$51)</f>
        <v>0</v>
      </c>
      <c r="AJ167" s="73">
        <f>IF($C167='1C TSsalarié7'!$B$8,'1C TSsalarié7'!$C$52)</f>
        <v>0</v>
      </c>
      <c r="AK167" s="73">
        <f>'1C TSsalarié7'!C$53</f>
        <v>0</v>
      </c>
      <c r="AL167" s="73">
        <f t="shared" si="55"/>
        <v>0</v>
      </c>
      <c r="AM167" s="298">
        <f t="shared" si="56"/>
        <v>0</v>
      </c>
      <c r="AN167" s="566">
        <f t="shared" si="57"/>
        <v>0</v>
      </c>
      <c r="AO167" s="629">
        <f>AM167+AN167</f>
        <v>0</v>
      </c>
      <c r="AP167" s="575">
        <f>IF(L167=0,0,AM167-AR167)</f>
        <v>0</v>
      </c>
      <c r="AQ167" s="584">
        <f t="shared" si="58"/>
        <v>0</v>
      </c>
      <c r="AR167" s="580"/>
      <c r="AS167" s="208"/>
      <c r="AT167" s="209"/>
      <c r="AU167" s="591"/>
      <c r="BC167" s="773"/>
    </row>
    <row r="168" spans="1:55" hidden="1">
      <c r="A168" s="309"/>
      <c r="B168" s="338"/>
      <c r="C168" s="22" t="str">
        <f>IF('1C TSsalarié7'!D$11&lt;&gt;"",'1C TSsalarié7'!$B$8,"")</f>
        <v/>
      </c>
      <c r="D168" s="666" t="str">
        <f>IF(E168="","",DATEDIF('1C TSsalarié7'!$B$10,E168,"y"))</f>
        <v/>
      </c>
      <c r="E168" s="93" t="str">
        <f>IF(AND('1C TSsalarié7'!D$11&lt;&gt;"",C168='1C TSsalarié7'!$B$8),'1C TSsalarié7'!$D$16,"")</f>
        <v/>
      </c>
      <c r="F168" s="312"/>
      <c r="G168" s="313"/>
      <c r="H168" s="977"/>
      <c r="I168" s="978"/>
      <c r="J168" s="979"/>
      <c r="K168" s="638">
        <f t="shared" si="53"/>
        <v>0</v>
      </c>
      <c r="L168" s="301">
        <f>IF(AND($K$2="Pôle",C168='1C TSsalarié7'!$B$8),'1C TSsalarié7'!D$17+'1C TSsalarié7'!D$18+'1C TSsalarié7'!D$19+'1C TSsalarié7'!D$20+'1C TSsalarié7'!D$24,'1C TSsalarié7'!D$17+'1C TSsalarié7'!D$18+'1C TSsalarié7'!D$19+'1C TSsalarié7'!D$20+'1C TSsalarié7'!D$21+'1C TSsalarié7'!D$22+'1C TSsalarié7'!D$23+'1C TSsalarié7'!D$24)</f>
        <v>0</v>
      </c>
      <c r="M168" s="301">
        <f>IF(AND($K$2="Pôle",C168='1C TSsalarié7'!$B$8),'1C TSsalarié7'!D$21+'1C TSsalarié7'!D$22+'1C TSsalarié7'!D$23,0)</f>
        <v>0</v>
      </c>
      <c r="N168" s="302">
        <f>L168+M168</f>
        <v>0</v>
      </c>
      <c r="O168" s="292">
        <f>IF($C168='1C TSsalarié7'!$B$8,'1C TSsalarié7'!D$31)</f>
        <v>0</v>
      </c>
      <c r="P168" s="72">
        <f>IF($C168='1C TSsalarié7'!$B$8,'1C TSsalarié7'!$D$32)</f>
        <v>0</v>
      </c>
      <c r="Q168" s="72">
        <f>IF($C168='1C TSsalarié7'!$B$8,'1C TSsalarié7'!$D$33)</f>
        <v>0</v>
      </c>
      <c r="R168" s="72">
        <f>IF($C168='1C TSsalarié7'!$B$8,'1C TSsalarié7'!$D$34)</f>
        <v>0</v>
      </c>
      <c r="S168" s="72">
        <f>IF($C168='1C TSsalarié7'!$B$8,'1C TSsalarié7'!$D$35)</f>
        <v>0</v>
      </c>
      <c r="T168" s="72">
        <f>IF($C168='1C TSsalarié7'!$B$8,'1C TSsalarié7'!$D$36)</f>
        <v>0</v>
      </c>
      <c r="U168" s="72">
        <f>IF($C168='1C TSsalarié7'!$B$8,'1C TSsalarié7'!$D$37)</f>
        <v>0</v>
      </c>
      <c r="V168" s="72">
        <f>IF($C168='1C TSsalarié7'!$B$8,'1C TSsalarié7'!$D$38)</f>
        <v>0</v>
      </c>
      <c r="W168" s="72">
        <f>IF($C168='1C TSsalarié7'!$B$8,'1C TSsalarié7'!$D$39)</f>
        <v>0</v>
      </c>
      <c r="X168" s="72">
        <f>IF($C168='1C TSsalarié7'!$B$8,'1C TSsalarié7'!$D$40)</f>
        <v>0</v>
      </c>
      <c r="Y168" s="72">
        <f>IF($C168='1C TSsalarié7'!$B$8,'1C TSsalarié7'!$D$41)</f>
        <v>0</v>
      </c>
      <c r="Z168" s="72">
        <f>IF($C168='1C TSsalarié7'!$B$8,'1C TSsalarié7'!$D$42)</f>
        <v>0</v>
      </c>
      <c r="AA168" s="72">
        <f>IF($C168='1C TSsalarié7'!$B$8,'1C TSsalarié7'!$D$43)</f>
        <v>0</v>
      </c>
      <c r="AB168" s="72">
        <f>IF($C168='1C TSsalarié7'!$B$8,'1C TSsalarié7'!$D$44)</f>
        <v>0</v>
      </c>
      <c r="AC168" s="72">
        <f>IF($C168='1C TSsalarié7'!$B$8,'1C TSsalarié7'!$D$45)</f>
        <v>0</v>
      </c>
      <c r="AD168" s="72">
        <f>IF($C168='1C TSsalarié7'!$B$8,'1C TSsalarié7'!$D$46)</f>
        <v>0</v>
      </c>
      <c r="AE168" s="72">
        <f>IF($C168='1C TSsalarié7'!$B$8,'1C TSsalarié7'!$D$47)</f>
        <v>0</v>
      </c>
      <c r="AF168" s="72">
        <f>IF($C168='1C TSsalarié7'!$B$8,'1C TSsalarié7'!$D$48)</f>
        <v>0</v>
      </c>
      <c r="AG168" s="72">
        <f>IF($C168='1C TSsalarié7'!$B$8,'1C TSsalarié7'!$D$49)</f>
        <v>0</v>
      </c>
      <c r="AH168" s="72">
        <f>IF($C168='1C TSsalarié7'!$B$8,'1C TSsalarié7'!$D$50)</f>
        <v>0</v>
      </c>
      <c r="AI168" s="72">
        <f>IF($C168='1C TSsalarié7'!$B$8,'1C TSsalarié7'!$D$51)</f>
        <v>0</v>
      </c>
      <c r="AJ168" s="72">
        <f>IF($C168='1C TSsalarié7'!$B$8,'1C TSsalarié7'!$D$52)</f>
        <v>0</v>
      </c>
      <c r="AK168" s="72">
        <f>'1C TSsalarié7'!D$53</f>
        <v>0</v>
      </c>
      <c r="AL168" s="72">
        <f t="shared" ref="AL168:AL191" si="59">N168+AK168</f>
        <v>0</v>
      </c>
      <c r="AM168" s="298">
        <f t="shared" ref="AM168:AM191" si="60">IF(L168=0,0,($F168-$G168)*$K168*L168)</f>
        <v>0</v>
      </c>
      <c r="AN168" s="566">
        <f t="shared" ref="AN168:AN191" si="61">IF(M168=0,0,($F168-$G168)*$K168*M168*50%)</f>
        <v>0</v>
      </c>
      <c r="AO168" s="296">
        <f t="shared" ref="AO168:AO190" si="62">AM168+AN168</f>
        <v>0</v>
      </c>
      <c r="AP168" s="575">
        <f t="shared" ref="AP168:AP178" si="63">IF(L168=0,0,AM168-AR168)</f>
        <v>0</v>
      </c>
      <c r="AQ168" s="583">
        <f t="shared" ref="AQ168:AQ191" si="64">IF(M168=0,0,AN168-AS168)</f>
        <v>0</v>
      </c>
      <c r="AR168" s="579"/>
      <c r="AS168" s="102"/>
      <c r="AT168" s="27"/>
      <c r="AU168" s="592"/>
      <c r="BC168" s="774"/>
    </row>
    <row r="169" spans="1:55" hidden="1">
      <c r="A169" s="309"/>
      <c r="B169" s="338"/>
      <c r="C169" s="22" t="str">
        <f>IF('1C TSsalarié7'!E$11&lt;&gt;"",'1C TSsalarié7'!$B$8,"")</f>
        <v/>
      </c>
      <c r="D169" s="666" t="str">
        <f>IF(E169="","",DATEDIF('1C TSsalarié7'!$B$10,E169,"y"))</f>
        <v/>
      </c>
      <c r="E169" s="93" t="str">
        <f>IF(AND('1C TSsalarié7'!E$11&lt;&gt;"",C169='1C TSsalarié7'!$B$8),'1C TSsalarié7'!$E$16,"")</f>
        <v/>
      </c>
      <c r="F169" s="312"/>
      <c r="G169" s="313"/>
      <c r="H169" s="977"/>
      <c r="I169" s="978"/>
      <c r="J169" s="979"/>
      <c r="K169" s="638">
        <f t="shared" si="53"/>
        <v>0</v>
      </c>
      <c r="L169" s="301">
        <f>IF(AND($K$2="Pôle",C169='1C TSsalarié7'!$B$8),'1C TSsalarié7'!E$17+'1C TSsalarié7'!E$18+'1C TSsalarié7'!E$19+'1C TSsalarié7'!E$20+'1C TSsalarié7'!E$24,'1C TSsalarié7'!E$17+'1C TSsalarié7'!E$18+'1C TSsalarié7'!E$19+'1C TSsalarié7'!E$20+'1C TSsalarié7'!E$21+'1C TSsalarié7'!E$22+'1C TSsalarié7'!E$23+'1C TSsalarié7'!E$24)</f>
        <v>0</v>
      </c>
      <c r="M169" s="301">
        <f>IF(AND($K$2="Pôle",C169='1C TSsalarié7'!$B$8),'1C TSsalarié7'!E$21+'1C TSsalarié7'!E$22+'1C TSsalarié7'!E$23,0)</f>
        <v>0</v>
      </c>
      <c r="N169" s="302">
        <f t="shared" ref="N169:N190" si="65">L169+M169</f>
        <v>0</v>
      </c>
      <c r="O169" s="292">
        <f>IF($C169='1C TSsalarié7'!$B$8,'1C TSsalarié7'!E$31)</f>
        <v>0</v>
      </c>
      <c r="P169" s="72">
        <f>IF($C169='1C TSsalarié7'!$B$8,'1C TSsalarié7'!$E$32)</f>
        <v>0</v>
      </c>
      <c r="Q169" s="72">
        <f>IF($C169='1C TSsalarié7'!$B$8,'1C TSsalarié7'!$E$33)</f>
        <v>0</v>
      </c>
      <c r="R169" s="72">
        <f>IF($C169='1C TSsalarié7'!$B$8,'1C TSsalarié7'!$E$34)</f>
        <v>0</v>
      </c>
      <c r="S169" s="72">
        <f>IF($C169='1C TSsalarié7'!$B$8,'1C TSsalarié7'!$E$35)</f>
        <v>0</v>
      </c>
      <c r="T169" s="72">
        <f>IF($C169='1C TSsalarié7'!$B$8,'1C TSsalarié7'!$E$36)</f>
        <v>0</v>
      </c>
      <c r="U169" s="72">
        <f>IF($C169='1C TSsalarié7'!$B$8,'1C TSsalarié7'!$E$37)</f>
        <v>0</v>
      </c>
      <c r="V169" s="72">
        <f>IF($C169='1C TSsalarié7'!$B$8,'1C TSsalarié7'!$E$38)</f>
        <v>0</v>
      </c>
      <c r="W169" s="72">
        <f>IF($C169='1C TSsalarié7'!$B$8,'1C TSsalarié7'!$E$39)</f>
        <v>0</v>
      </c>
      <c r="X169" s="72">
        <f>IF($C169='1C TSsalarié7'!$B$8,'1C TSsalarié7'!$E$40)</f>
        <v>0</v>
      </c>
      <c r="Y169" s="72">
        <f>IF($C169='1C TSsalarié7'!$B$8,'1C TSsalarié7'!$E$41)</f>
        <v>0</v>
      </c>
      <c r="Z169" s="72">
        <f>IF($C169='1C TSsalarié7'!$B$8,'1C TSsalarié7'!$E$42)</f>
        <v>0</v>
      </c>
      <c r="AA169" s="72">
        <f>IF($C169='1C TSsalarié7'!$B$8,'1C TSsalarié7'!$E$43)</f>
        <v>0</v>
      </c>
      <c r="AB169" s="72">
        <f>IF($C169='1C TSsalarié7'!$B$8,'1C TSsalarié7'!$E$44)</f>
        <v>0</v>
      </c>
      <c r="AC169" s="72">
        <f>IF($C169='1C TSsalarié7'!$B$8,'1C TSsalarié7'!$E$45)</f>
        <v>0</v>
      </c>
      <c r="AD169" s="72">
        <f>IF($C169='1C TSsalarié7'!$B$8,'1C TSsalarié7'!$E$46)</f>
        <v>0</v>
      </c>
      <c r="AE169" s="72">
        <f>IF($C169='1C TSsalarié7'!$B$8,'1C TSsalarié7'!$E$47)</f>
        <v>0</v>
      </c>
      <c r="AF169" s="72">
        <f>IF($C169='1C TSsalarié7'!$B$8,'1C TSsalarié7'!$E$48)</f>
        <v>0</v>
      </c>
      <c r="AG169" s="72">
        <f>IF($C169='1C TSsalarié7'!$B$8,'1C TSsalarié7'!$E$49)</f>
        <v>0</v>
      </c>
      <c r="AH169" s="72">
        <f>IF($C169='1C TSsalarié7'!$B$8,'1C TSsalarié7'!$E$50)</f>
        <v>0</v>
      </c>
      <c r="AI169" s="72">
        <f>IF($C169='1C TSsalarié7'!$B$8,'1C TSsalarié7'!$E$51)</f>
        <v>0</v>
      </c>
      <c r="AJ169" s="72">
        <f>IF($C169='1C TSsalarié7'!$B$8,'1C TSsalarié7'!$E$52)</f>
        <v>0</v>
      </c>
      <c r="AK169" s="72">
        <f>'1C TSsalarié7'!E$53</f>
        <v>0</v>
      </c>
      <c r="AL169" s="72">
        <f t="shared" si="59"/>
        <v>0</v>
      </c>
      <c r="AM169" s="298">
        <f t="shared" si="60"/>
        <v>0</v>
      </c>
      <c r="AN169" s="566">
        <f t="shared" si="61"/>
        <v>0</v>
      </c>
      <c r="AO169" s="296">
        <f t="shared" si="62"/>
        <v>0</v>
      </c>
      <c r="AP169" s="575">
        <f t="shared" si="63"/>
        <v>0</v>
      </c>
      <c r="AQ169" s="583">
        <f t="shared" si="64"/>
        <v>0</v>
      </c>
      <c r="AR169" s="579"/>
      <c r="AS169" s="102"/>
      <c r="AT169" s="27"/>
      <c r="AU169" s="592"/>
      <c r="BC169" s="774"/>
    </row>
    <row r="170" spans="1:55" hidden="1">
      <c r="A170" s="309"/>
      <c r="B170" s="338"/>
      <c r="C170" s="22" t="str">
        <f>IF('1C TSsalarié7'!F$11&lt;&gt;"",'1C TSsalarié7'!$B$8,"")</f>
        <v/>
      </c>
      <c r="D170" s="666" t="str">
        <f>IF(E170="","",DATEDIF('1C TSsalarié7'!$B$10,E170,"y"))</f>
        <v/>
      </c>
      <c r="E170" s="93" t="str">
        <f>IF(AND('1C TSsalarié7'!F$11&lt;&gt;"",C170='1C TSsalarié7'!$B$8),'1C TSsalarié7'!$F$16,"")</f>
        <v/>
      </c>
      <c r="F170" s="312"/>
      <c r="G170" s="313"/>
      <c r="H170" s="977"/>
      <c r="I170" s="978"/>
      <c r="J170" s="979"/>
      <c r="K170" s="638">
        <f t="shared" si="53"/>
        <v>0</v>
      </c>
      <c r="L170" s="301">
        <f>IF(AND($K$2="Pôle",C170='1C TSsalarié7'!$B$8),'1C TSsalarié7'!F$17+'1C TSsalarié7'!F$18+'1C TSsalarié7'!F$19+'1C TSsalarié7'!F$20+'1C TSsalarié7'!F$24,'1C TSsalarié7'!F$17+'1C TSsalarié7'!F$18+'1C TSsalarié7'!F$19+'1C TSsalarié7'!F$20+'1C TSsalarié7'!F$21+'1C TSsalarié7'!F$22+'1C TSsalarié7'!F$23+'1C TSsalarié7'!F$24)</f>
        <v>0</v>
      </c>
      <c r="M170" s="301">
        <f>IF(AND($K$2="Pôle",C170='1C TSsalarié7'!$B$8),'1C TSsalarié7'!F$21+'1C TSsalarié7'!F$22+'1C TSsalarié7'!F$23,0)</f>
        <v>0</v>
      </c>
      <c r="N170" s="302">
        <f t="shared" si="65"/>
        <v>0</v>
      </c>
      <c r="O170" s="292">
        <f>IF($C170='1C TSsalarié7'!$B$8,'1C TSsalarié7'!F$31)</f>
        <v>0</v>
      </c>
      <c r="P170" s="72">
        <f>IF($C170='1C TSsalarié7'!$B$8,'1C TSsalarié7'!$F$32)</f>
        <v>0</v>
      </c>
      <c r="Q170" s="72">
        <f>IF($C170='1C TSsalarié7'!$B$8,'1C TSsalarié7'!$F$33)</f>
        <v>0</v>
      </c>
      <c r="R170" s="72">
        <f>IF($C170='1C TSsalarié7'!$B$8,'1C TSsalarié7'!$F$34)</f>
        <v>0</v>
      </c>
      <c r="S170" s="72">
        <f>IF($C170='1C TSsalarié7'!$B$8,'1C TSsalarié7'!$F$35)</f>
        <v>0</v>
      </c>
      <c r="T170" s="72">
        <f>IF($C170='1C TSsalarié7'!$B$8,'1C TSsalarié7'!$F$36)</f>
        <v>0</v>
      </c>
      <c r="U170" s="72">
        <f>IF($C170='1C TSsalarié7'!$B$8,'1C TSsalarié7'!$F$37)</f>
        <v>0</v>
      </c>
      <c r="V170" s="72">
        <f>IF($C170='1C TSsalarié7'!$B$8,'1C TSsalarié7'!$F$38)</f>
        <v>0</v>
      </c>
      <c r="W170" s="72">
        <f>IF($C170='1C TSsalarié7'!$B$8,'1C TSsalarié7'!$F$39)</f>
        <v>0</v>
      </c>
      <c r="X170" s="72">
        <f>IF($C170='1C TSsalarié7'!$B$8,'1C TSsalarié7'!$F$40)</f>
        <v>0</v>
      </c>
      <c r="Y170" s="72">
        <f>IF($C170='1C TSsalarié7'!$B$8,'1C TSsalarié7'!$F$41)</f>
        <v>0</v>
      </c>
      <c r="Z170" s="72">
        <f>IF($C170='1C TSsalarié7'!$B$8,'1C TSsalarié7'!$F$42)</f>
        <v>0</v>
      </c>
      <c r="AA170" s="72">
        <f>IF($C170='1C TSsalarié7'!$B$8,'1C TSsalarié7'!$F$43)</f>
        <v>0</v>
      </c>
      <c r="AB170" s="72">
        <f>IF($C170='1C TSsalarié7'!$B$8,'1C TSsalarié7'!$F$44)</f>
        <v>0</v>
      </c>
      <c r="AC170" s="72">
        <f>IF($C170='1C TSsalarié7'!$B$8,'1C TSsalarié7'!$F$45)</f>
        <v>0</v>
      </c>
      <c r="AD170" s="72">
        <f>IF($C170='1C TSsalarié7'!$B$8,'1C TSsalarié7'!$F$46)</f>
        <v>0</v>
      </c>
      <c r="AE170" s="72">
        <f>IF($C170='1C TSsalarié7'!$B$8,'1C TSsalarié7'!$F$47)</f>
        <v>0</v>
      </c>
      <c r="AF170" s="72">
        <f>IF($C170='1C TSsalarié7'!$B$8,'1C TSsalarié7'!$F$48)</f>
        <v>0</v>
      </c>
      <c r="AG170" s="72">
        <f>IF($C170='1C TSsalarié7'!$B$8,'1C TSsalarié7'!$F$49)</f>
        <v>0</v>
      </c>
      <c r="AH170" s="72">
        <f>IF($C170='1C TSsalarié7'!$B$8,'1C TSsalarié7'!$F$50)</f>
        <v>0</v>
      </c>
      <c r="AI170" s="72">
        <f>IF($C170='1C TSsalarié7'!$B$8,'1C TSsalarié7'!$F$51)</f>
        <v>0</v>
      </c>
      <c r="AJ170" s="72">
        <f>IF($C170='1C TSsalarié7'!$B$8,'1C TSsalarié7'!$F$52)</f>
        <v>0</v>
      </c>
      <c r="AK170" s="72">
        <f>'1C TSsalarié7'!F$53</f>
        <v>0</v>
      </c>
      <c r="AL170" s="72">
        <f t="shared" si="59"/>
        <v>0</v>
      </c>
      <c r="AM170" s="298">
        <f t="shared" si="60"/>
        <v>0</v>
      </c>
      <c r="AN170" s="566">
        <f t="shared" si="61"/>
        <v>0</v>
      </c>
      <c r="AO170" s="296">
        <f t="shared" si="62"/>
        <v>0</v>
      </c>
      <c r="AP170" s="575">
        <f t="shared" si="63"/>
        <v>0</v>
      </c>
      <c r="AQ170" s="583">
        <f t="shared" si="64"/>
        <v>0</v>
      </c>
      <c r="AR170" s="579"/>
      <c r="AS170" s="102"/>
      <c r="AT170" s="27"/>
      <c r="AU170" s="592"/>
    </row>
    <row r="171" spans="1:55" hidden="1">
      <c r="A171" s="309"/>
      <c r="B171" s="338"/>
      <c r="C171" s="22" t="str">
        <f>IF('1C TSsalarié7'!G$11&lt;&gt;"",'1C TSsalarié7'!$B$8,"")</f>
        <v/>
      </c>
      <c r="D171" s="666" t="str">
        <f>IF(E171="","",DATEDIF('1C TSsalarié7'!$B$10,E171,"y"))</f>
        <v/>
      </c>
      <c r="E171" s="93" t="str">
        <f>IF(AND('1C TSsalarié7'!G$11&lt;&gt;"",C171='1C TSsalarié7'!$B$8),'1C TSsalarié7'!$G$16,"")</f>
        <v/>
      </c>
      <c r="F171" s="312"/>
      <c r="G171" s="313"/>
      <c r="H171" s="977"/>
      <c r="I171" s="978"/>
      <c r="J171" s="979"/>
      <c r="K171" s="638">
        <f t="shared" si="53"/>
        <v>0</v>
      </c>
      <c r="L171" s="301">
        <f>IF(AND($K$2="Pôle",C171='1C TSsalarié7'!$B$8),'1C TSsalarié7'!G$17+'1C TSsalarié7'!G$18+'1C TSsalarié7'!G$19+'1C TSsalarié7'!G$20+'1C TSsalarié7'!G$24,'1C TSsalarié7'!G$17+'1C TSsalarié7'!G$18+'1C TSsalarié7'!G$19+'1C TSsalarié7'!G$20+'1C TSsalarié7'!G$21+'1C TSsalarié7'!G$22+'1C TSsalarié7'!G$23+'1C TSsalarié7'!G$24)</f>
        <v>0</v>
      </c>
      <c r="M171" s="301">
        <f>IF(AND($K$2="Pôle",C171='1C TSsalarié7'!$B$8),'1C TSsalarié7'!G$21+'1C TSsalarié7'!G$22+'1C TSsalarié7'!G$23,0)</f>
        <v>0</v>
      </c>
      <c r="N171" s="302">
        <f t="shared" si="65"/>
        <v>0</v>
      </c>
      <c r="O171" s="292">
        <f>IF($C171='1C TSsalarié7'!$B$8,'1C TSsalarié7'!G$31)</f>
        <v>0</v>
      </c>
      <c r="P171" s="72">
        <f>IF($C171='1C TSsalarié7'!$B$8,'1C TSsalarié7'!$G$32)</f>
        <v>0</v>
      </c>
      <c r="Q171" s="72">
        <f>IF($C171='1C TSsalarié7'!$B$8,'1C TSsalarié7'!$G$33)</f>
        <v>0</v>
      </c>
      <c r="R171" s="72">
        <f>IF($C171='1C TSsalarié7'!$B$8,'1C TSsalarié7'!$G$34)</f>
        <v>0</v>
      </c>
      <c r="S171" s="72">
        <f>IF($C171='1C TSsalarié7'!$B$8,'1C TSsalarié7'!$G$35)</f>
        <v>0</v>
      </c>
      <c r="T171" s="72">
        <f>IF($C171='1C TSsalarié7'!$B$8,'1C TSsalarié7'!$G$36)</f>
        <v>0</v>
      </c>
      <c r="U171" s="72">
        <f>IF($C171='1C TSsalarié7'!$B$8,'1C TSsalarié7'!$G$37)</f>
        <v>0</v>
      </c>
      <c r="V171" s="72">
        <f>IF($C171='1C TSsalarié7'!$B$8,'1C TSsalarié7'!$G$38)</f>
        <v>0</v>
      </c>
      <c r="W171" s="72">
        <f>IF($C171='1C TSsalarié7'!$B$8,'1C TSsalarié7'!$G$39)</f>
        <v>0</v>
      </c>
      <c r="X171" s="72">
        <f>IF($C171='1C TSsalarié7'!$B$8,'1C TSsalarié7'!$G$40)</f>
        <v>0</v>
      </c>
      <c r="Y171" s="72">
        <f>IF($C171='1C TSsalarié7'!$B$8,'1C TSsalarié7'!$G$41)</f>
        <v>0</v>
      </c>
      <c r="Z171" s="72">
        <f>IF($C171='1C TSsalarié7'!$B$8,'1C TSsalarié7'!$G$42)</f>
        <v>0</v>
      </c>
      <c r="AA171" s="72">
        <f>IF($C171='1C TSsalarié7'!$B$8,'1C TSsalarié7'!$G$43)</f>
        <v>0</v>
      </c>
      <c r="AB171" s="72">
        <f>IF($C171='1C TSsalarié7'!$B$8,'1C TSsalarié7'!$G$44)</f>
        <v>0</v>
      </c>
      <c r="AC171" s="72">
        <f>IF($C171='1C TSsalarié7'!$B$8,'1C TSsalarié7'!$G$45)</f>
        <v>0</v>
      </c>
      <c r="AD171" s="72">
        <f>IF($C171='1C TSsalarié7'!$B$8,'1C TSsalarié7'!$G$46)</f>
        <v>0</v>
      </c>
      <c r="AE171" s="72">
        <f>IF($C171='1C TSsalarié7'!$B$8,'1C TSsalarié7'!$G$47)</f>
        <v>0</v>
      </c>
      <c r="AF171" s="72">
        <f>IF($C171='1C TSsalarié7'!$B$8,'1C TSsalarié7'!$G$48)</f>
        <v>0</v>
      </c>
      <c r="AG171" s="72">
        <f>IF($C171='1C TSsalarié7'!$B$8,'1C TSsalarié7'!$G$49)</f>
        <v>0</v>
      </c>
      <c r="AH171" s="72">
        <f>IF($C171='1C TSsalarié7'!$B$8,'1C TSsalarié7'!$G$50)</f>
        <v>0</v>
      </c>
      <c r="AI171" s="72">
        <f>IF($C171='1C TSsalarié7'!$B$8,'1C TSsalarié7'!$G$51)</f>
        <v>0</v>
      </c>
      <c r="AJ171" s="72">
        <f>IF($C171='1C TSsalarié7'!$B$8,'1C TSsalarié7'!$G$52)</f>
        <v>0</v>
      </c>
      <c r="AK171" s="72">
        <f>'1C TSsalarié7'!G$53</f>
        <v>0</v>
      </c>
      <c r="AL171" s="72">
        <f t="shared" si="59"/>
        <v>0</v>
      </c>
      <c r="AM171" s="298">
        <f t="shared" si="60"/>
        <v>0</v>
      </c>
      <c r="AN171" s="566">
        <f t="shared" si="61"/>
        <v>0</v>
      </c>
      <c r="AO171" s="296">
        <f t="shared" si="62"/>
        <v>0</v>
      </c>
      <c r="AP171" s="575">
        <f t="shared" si="63"/>
        <v>0</v>
      </c>
      <c r="AQ171" s="583">
        <f t="shared" si="64"/>
        <v>0</v>
      </c>
      <c r="AR171" s="579"/>
      <c r="AS171" s="102"/>
      <c r="AT171" s="27"/>
      <c r="AU171" s="592"/>
    </row>
    <row r="172" spans="1:55" hidden="1">
      <c r="A172" s="309"/>
      <c r="B172" s="338"/>
      <c r="C172" s="22" t="str">
        <f>IF('1C TSsalarié7'!H$11&lt;&gt;"",'1C TSsalarié7'!$B$8,"")</f>
        <v/>
      </c>
      <c r="D172" s="666" t="str">
        <f>IF(E172="","",DATEDIF('1C TSsalarié7'!$B$10,E172,"y"))</f>
        <v/>
      </c>
      <c r="E172" s="93" t="str">
        <f>IF(AND('1C TSsalarié7'!H$11&lt;&gt;"",C172='1C TSsalarié7'!$B$8),'1C TSsalarié7'!$H$16,"")</f>
        <v/>
      </c>
      <c r="F172" s="312"/>
      <c r="G172" s="313"/>
      <c r="H172" s="977"/>
      <c r="I172" s="978"/>
      <c r="J172" s="979"/>
      <c r="K172" s="638">
        <f t="shared" si="53"/>
        <v>0</v>
      </c>
      <c r="L172" s="301">
        <f>IF(AND($K$2="Pôle",C172='1C TSsalarié7'!$B$8),'1C TSsalarié7'!H$17+'1C TSsalarié7'!H$18+'1C TSsalarié7'!H$19+'1C TSsalarié7'!H$20+'1C TSsalarié7'!H$24,'1C TSsalarié7'!H$17+'1C TSsalarié7'!H$18+'1C TSsalarié7'!H$19+'1C TSsalarié7'!H$20+'1C TSsalarié7'!H$21+'1C TSsalarié7'!H$22+'1C TSsalarié7'!H$23+'1C TSsalarié7'!H$24)</f>
        <v>0</v>
      </c>
      <c r="M172" s="301">
        <f>IF(AND($K$2="Pôle",C172='1C TSsalarié7'!$B$8),'1C TSsalarié7'!H$21+'1C TSsalarié7'!H$22+'1C TSsalarié7'!H$23,0)</f>
        <v>0</v>
      </c>
      <c r="N172" s="302">
        <f t="shared" si="65"/>
        <v>0</v>
      </c>
      <c r="O172" s="292">
        <f>IF($C172='1C TSsalarié7'!$B$8,'1C TSsalarié7'!H$31)</f>
        <v>0</v>
      </c>
      <c r="P172" s="72">
        <f>IF($C172='1C TSsalarié7'!$B$8,'1C TSsalarié7'!$H$32)</f>
        <v>0</v>
      </c>
      <c r="Q172" s="72">
        <f>IF($C172='1C TSsalarié7'!$B$8,'1C TSsalarié7'!$H$33)</f>
        <v>0</v>
      </c>
      <c r="R172" s="72">
        <f>IF($C172='1C TSsalarié7'!$B$8,'1C TSsalarié7'!$H$34)</f>
        <v>0</v>
      </c>
      <c r="S172" s="72">
        <f>IF($C172='1C TSsalarié7'!$B$8,'1C TSsalarié7'!$H$35)</f>
        <v>0</v>
      </c>
      <c r="T172" s="72">
        <f>IF($C172='1C TSsalarié7'!$B$8,'1C TSsalarié7'!$H$36)</f>
        <v>0</v>
      </c>
      <c r="U172" s="72">
        <f>IF($C172='1C TSsalarié7'!$B$8,'1C TSsalarié7'!$H$37)</f>
        <v>0</v>
      </c>
      <c r="V172" s="72">
        <f>IF($C172='1C TSsalarié7'!$B$8,'1C TSsalarié7'!$H$38)</f>
        <v>0</v>
      </c>
      <c r="W172" s="72">
        <f>IF($C172='1C TSsalarié7'!$B$8,'1C TSsalarié7'!$H$39)</f>
        <v>0</v>
      </c>
      <c r="X172" s="72">
        <f>IF($C172='1C TSsalarié7'!$B$8,'1C TSsalarié7'!$H$40)</f>
        <v>0</v>
      </c>
      <c r="Y172" s="72">
        <f>IF($C172='1C TSsalarié7'!$B$8,'1C TSsalarié7'!$H$41)</f>
        <v>0</v>
      </c>
      <c r="Z172" s="72">
        <f>IF($C172='1C TSsalarié7'!$B$8,'1C TSsalarié7'!$H$42)</f>
        <v>0</v>
      </c>
      <c r="AA172" s="72">
        <f>IF($C172='1C TSsalarié7'!$B$8,'1C TSsalarié7'!$H$43)</f>
        <v>0</v>
      </c>
      <c r="AB172" s="72">
        <f>IF($C172='1C TSsalarié7'!$B$8,'1C TSsalarié7'!$H$44)</f>
        <v>0</v>
      </c>
      <c r="AC172" s="72">
        <f>IF($C172='1C TSsalarié7'!$B$8,'1C TSsalarié7'!$H$45)</f>
        <v>0</v>
      </c>
      <c r="AD172" s="72">
        <f>IF($C172='1C TSsalarié7'!$B$8,'1C TSsalarié7'!$H$46)</f>
        <v>0</v>
      </c>
      <c r="AE172" s="72">
        <f>IF($C172='1C TSsalarié7'!$B$8,'1C TSsalarié7'!$H$47)</f>
        <v>0</v>
      </c>
      <c r="AF172" s="72">
        <f>IF($C172='1C TSsalarié7'!$B$8,'1C TSsalarié7'!$H$48)</f>
        <v>0</v>
      </c>
      <c r="AG172" s="72">
        <f>IF($C172='1C TSsalarié7'!$B$8,'1C TSsalarié7'!$H$49)</f>
        <v>0</v>
      </c>
      <c r="AH172" s="72">
        <f>IF($C172='1C TSsalarié7'!$B$8,'1C TSsalarié7'!$H$50)</f>
        <v>0</v>
      </c>
      <c r="AI172" s="72">
        <f>IF($C172='1C TSsalarié7'!$B$8,'1C TSsalarié7'!$H$51)</f>
        <v>0</v>
      </c>
      <c r="AJ172" s="72">
        <f>IF($C172='1C TSsalarié7'!$B$8,'1C TSsalarié7'!$H$52)</f>
        <v>0</v>
      </c>
      <c r="AK172" s="72">
        <f>'1C TSsalarié7'!H$53</f>
        <v>0</v>
      </c>
      <c r="AL172" s="72">
        <f t="shared" si="59"/>
        <v>0</v>
      </c>
      <c r="AM172" s="298">
        <f t="shared" si="60"/>
        <v>0</v>
      </c>
      <c r="AN172" s="566">
        <f t="shared" si="61"/>
        <v>0</v>
      </c>
      <c r="AO172" s="296">
        <f t="shared" si="62"/>
        <v>0</v>
      </c>
      <c r="AP172" s="575">
        <f t="shared" si="63"/>
        <v>0</v>
      </c>
      <c r="AQ172" s="583">
        <f t="shared" si="64"/>
        <v>0</v>
      </c>
      <c r="AR172" s="579"/>
      <c r="AS172" s="102"/>
      <c r="AT172" s="27"/>
      <c r="AU172" s="592"/>
    </row>
    <row r="173" spans="1:55" hidden="1">
      <c r="A173" s="309"/>
      <c r="B173" s="338"/>
      <c r="C173" s="22" t="str">
        <f>IF('1C TSsalarié7'!I$11&lt;&gt;"",'1C TSsalarié7'!$B$8,"")</f>
        <v/>
      </c>
      <c r="D173" s="666" t="str">
        <f>IF(E173="","",DATEDIF('1C TSsalarié7'!$B$10,E173,"y"))</f>
        <v/>
      </c>
      <c r="E173" s="93" t="str">
        <f>IF(AND('1C TSsalarié7'!I$11&lt;&gt;"",C173='1C TSsalarié7'!$B$8),'1C TSsalarié7'!$I$16,"")</f>
        <v/>
      </c>
      <c r="F173" s="312"/>
      <c r="G173" s="313"/>
      <c r="H173" s="977"/>
      <c r="I173" s="978"/>
      <c r="J173" s="979"/>
      <c r="K173" s="638">
        <f t="shared" si="53"/>
        <v>0</v>
      </c>
      <c r="L173" s="301">
        <f>IF(AND($K$2="Pôle",C173='1C TSsalarié7'!$B$8),'1C TSsalarié7'!I$17+'1C TSsalarié7'!I$18+'1C TSsalarié7'!I$19+'1C TSsalarié7'!I$20+'1C TSsalarié7'!I$24,'1C TSsalarié7'!I$17+'1C TSsalarié7'!I$18+'1C TSsalarié7'!I$19+'1C TSsalarié7'!I$20+'1C TSsalarié7'!I$21+'1C TSsalarié7'!I$22+'1C TSsalarié7'!I$23+'1C TSsalarié7'!I$24)</f>
        <v>0</v>
      </c>
      <c r="M173" s="301">
        <f>IF(AND($K$2="Pôle",C173='1C TSsalarié7'!$B$8),'1C TSsalarié7'!I$21+'1C TSsalarié7'!I$22+'1C TSsalarié7'!I$23,0)</f>
        <v>0</v>
      </c>
      <c r="N173" s="302">
        <f t="shared" si="65"/>
        <v>0</v>
      </c>
      <c r="O173" s="292">
        <f>IF($C173='1C TSsalarié7'!$B$8,'1C TSsalarié7'!I$31)</f>
        <v>0</v>
      </c>
      <c r="P173" s="72">
        <f>IF($C173='1C TSsalarié7'!$B$8,'1C TSsalarié7'!$I$32)</f>
        <v>0</v>
      </c>
      <c r="Q173" s="72">
        <f>IF($C173='1C TSsalarié7'!$B$8,'1C TSsalarié7'!$I$33)</f>
        <v>0</v>
      </c>
      <c r="R173" s="72">
        <f>IF($C173='1C TSsalarié7'!$B$8,'1C TSsalarié7'!$I$34)</f>
        <v>0</v>
      </c>
      <c r="S173" s="72">
        <f>IF($C173='1C TSsalarié7'!$B$8,'1C TSsalarié7'!$I$35)</f>
        <v>0</v>
      </c>
      <c r="T173" s="72">
        <f>IF($C173='1C TSsalarié7'!$B$8,'1C TSsalarié7'!$I$36)</f>
        <v>0</v>
      </c>
      <c r="U173" s="72">
        <f>IF($C173='1C TSsalarié7'!$B$8,'1C TSsalarié7'!$I$37)</f>
        <v>0</v>
      </c>
      <c r="V173" s="72">
        <f>IF($C173='1C TSsalarié7'!$B$8,'1C TSsalarié7'!$I$38)</f>
        <v>0</v>
      </c>
      <c r="W173" s="72">
        <f>IF($C173='1C TSsalarié7'!$B$8,'1C TSsalarié7'!$I$39)</f>
        <v>0</v>
      </c>
      <c r="X173" s="72">
        <f>IF($C173='1C TSsalarié7'!$B$8,'1C TSsalarié7'!$I$40)</f>
        <v>0</v>
      </c>
      <c r="Y173" s="72">
        <f>IF($C173='1C TSsalarié7'!$B$8,'1C TSsalarié7'!$I$41)</f>
        <v>0</v>
      </c>
      <c r="Z173" s="72">
        <f>IF($C173='1C TSsalarié7'!$B$8,'1C TSsalarié7'!$I$42)</f>
        <v>0</v>
      </c>
      <c r="AA173" s="72">
        <f>IF($C173='1C TSsalarié7'!$B$8,'1C TSsalarié7'!$I$43)</f>
        <v>0</v>
      </c>
      <c r="AB173" s="72">
        <f>IF($C173='1C TSsalarié7'!$B$8,'1C TSsalarié7'!$I$44)</f>
        <v>0</v>
      </c>
      <c r="AC173" s="72">
        <f>IF($C173='1C TSsalarié7'!$B$8,'1C TSsalarié7'!$I$45)</f>
        <v>0</v>
      </c>
      <c r="AD173" s="72">
        <f>IF($C173='1C TSsalarié7'!$B$8,'1C TSsalarié7'!$I$46)</f>
        <v>0</v>
      </c>
      <c r="AE173" s="72">
        <f>IF($C173='1C TSsalarié7'!$B$8,'1C TSsalarié7'!$I$47)</f>
        <v>0</v>
      </c>
      <c r="AF173" s="72">
        <f>IF($C173='1C TSsalarié7'!$B$8,'1C TSsalarié7'!$I$48)</f>
        <v>0</v>
      </c>
      <c r="AG173" s="72">
        <f>IF($C173='1C TSsalarié7'!$B$8,'1C TSsalarié7'!$I$49)</f>
        <v>0</v>
      </c>
      <c r="AH173" s="72">
        <f>IF($C173='1C TSsalarié7'!$B$8,'1C TSsalarié7'!$I$50)</f>
        <v>0</v>
      </c>
      <c r="AI173" s="72">
        <f>IF($C173='1C TSsalarié7'!$B$8,'1C TSsalarié7'!$I$51)</f>
        <v>0</v>
      </c>
      <c r="AJ173" s="72">
        <f>IF($C173='1C TSsalarié7'!$B$8,'1C TSsalarié7'!$I$52)</f>
        <v>0</v>
      </c>
      <c r="AK173" s="72">
        <f>'1C TSsalarié7'!I$53</f>
        <v>0</v>
      </c>
      <c r="AL173" s="72">
        <f t="shared" si="59"/>
        <v>0</v>
      </c>
      <c r="AM173" s="298">
        <f t="shared" si="60"/>
        <v>0</v>
      </c>
      <c r="AN173" s="566">
        <f t="shared" si="61"/>
        <v>0</v>
      </c>
      <c r="AO173" s="296">
        <f t="shared" si="62"/>
        <v>0</v>
      </c>
      <c r="AP173" s="575">
        <f t="shared" si="63"/>
        <v>0</v>
      </c>
      <c r="AQ173" s="583">
        <f t="shared" si="64"/>
        <v>0</v>
      </c>
      <c r="AR173" s="579"/>
      <c r="AS173" s="102"/>
      <c r="AT173" s="27"/>
      <c r="AU173" s="592"/>
    </row>
    <row r="174" spans="1:55" hidden="1">
      <c r="A174" s="309"/>
      <c r="B174" s="338"/>
      <c r="C174" s="22" t="str">
        <f>IF('1C TSsalarié7'!J$11&lt;&gt;"",'1C TSsalarié7'!$B$8,"")</f>
        <v/>
      </c>
      <c r="D174" s="666" t="str">
        <f>IF(E174="","",DATEDIF('1C TSsalarié7'!$B$10,E174,"y"))</f>
        <v/>
      </c>
      <c r="E174" s="93" t="str">
        <f>IF(AND('1C TSsalarié7'!J$11&lt;&gt;"",C174='1C TSsalarié7'!$B$8),'1C TSsalarié7'!$J$16,"")</f>
        <v/>
      </c>
      <c r="F174" s="312"/>
      <c r="G174" s="313"/>
      <c r="H174" s="977"/>
      <c r="I174" s="978"/>
      <c r="J174" s="979"/>
      <c r="K174" s="638">
        <f t="shared" si="53"/>
        <v>0</v>
      </c>
      <c r="L174" s="301">
        <f>IF(AND($K$2="Pôle",C174='1C TSsalarié7'!$B$8),'1C TSsalarié7'!J$17+'1C TSsalarié7'!J$18+'1C TSsalarié7'!J$19+'1C TSsalarié7'!J$20+'1C TSsalarié7'!J$24,'1C TSsalarié7'!J$17+'1C TSsalarié7'!J$18+'1C TSsalarié7'!J$19+'1C TSsalarié7'!J$20+'1C TSsalarié7'!J$21+'1C TSsalarié7'!J$22+'1C TSsalarié7'!J$23+'1C TSsalarié7'!J$24)</f>
        <v>0</v>
      </c>
      <c r="M174" s="301">
        <f>IF(AND($K$2="Pôle",C174='1C TSsalarié7'!$B$8),'1C TSsalarié7'!J$21+'1C TSsalarié7'!J$22+'1C TSsalarié7'!J$23,0)</f>
        <v>0</v>
      </c>
      <c r="N174" s="302">
        <f t="shared" si="65"/>
        <v>0</v>
      </c>
      <c r="O174" s="292">
        <f>IF($C174='1C TSsalarié7'!$B$8,'1C TSsalarié7'!J$31)</f>
        <v>0</v>
      </c>
      <c r="P174" s="72">
        <f>IF($C174='1C TSsalarié7'!$B$8,'1C TSsalarié7'!$J$32)</f>
        <v>0</v>
      </c>
      <c r="Q174" s="72">
        <f>IF($C174='1C TSsalarié7'!$B$8,'1C TSsalarié7'!$J$33)</f>
        <v>0</v>
      </c>
      <c r="R174" s="72">
        <f>IF($C174='1C TSsalarié7'!$B$8,'1C TSsalarié7'!$J$34)</f>
        <v>0</v>
      </c>
      <c r="S174" s="72">
        <f>IF($C174='1C TSsalarié7'!$B$8,'1C TSsalarié7'!$J$35)</f>
        <v>0</v>
      </c>
      <c r="T174" s="72">
        <f>IF($C174='1C TSsalarié7'!$B$8,'1C TSsalarié7'!$J$36)</f>
        <v>0</v>
      </c>
      <c r="U174" s="72">
        <f>IF($C174='1C TSsalarié7'!$B$8,'1C TSsalarié7'!$J$37)</f>
        <v>0</v>
      </c>
      <c r="V174" s="72">
        <f>IF($C174='1C TSsalarié7'!$B$8,'1C TSsalarié7'!$J$38)</f>
        <v>0</v>
      </c>
      <c r="W174" s="72">
        <f>IF($C174='1C TSsalarié7'!$B$8,'1C TSsalarié7'!$J$39)</f>
        <v>0</v>
      </c>
      <c r="X174" s="72">
        <f>IF($C174='1C TSsalarié7'!$B$8,'1C TSsalarié7'!$J$40)</f>
        <v>0</v>
      </c>
      <c r="Y174" s="72">
        <f>IF($C174='1C TSsalarié7'!$B$8,'1C TSsalarié7'!$J$41)</f>
        <v>0</v>
      </c>
      <c r="Z174" s="72">
        <f>IF($C174='1C TSsalarié7'!$B$8,'1C TSsalarié7'!$J$42)</f>
        <v>0</v>
      </c>
      <c r="AA174" s="72">
        <f>IF($C174='1C TSsalarié7'!$B$8,'1C TSsalarié7'!$J$43)</f>
        <v>0</v>
      </c>
      <c r="AB174" s="72">
        <f>IF($C174='1C TSsalarié7'!$B$8,'1C TSsalarié7'!$J$44)</f>
        <v>0</v>
      </c>
      <c r="AC174" s="72">
        <f>IF($C174='1C TSsalarié7'!$B$8,'1C TSsalarié7'!$J$45)</f>
        <v>0</v>
      </c>
      <c r="AD174" s="72">
        <f>IF($C174='1C TSsalarié7'!$B$8,'1C TSsalarié7'!$J$46)</f>
        <v>0</v>
      </c>
      <c r="AE174" s="72">
        <f>IF($C174='1C TSsalarié7'!$B$8,'1C TSsalarié7'!$J$47)</f>
        <v>0</v>
      </c>
      <c r="AF174" s="72">
        <f>IF($C174='1C TSsalarié7'!$B$8,'1C TSsalarié7'!$J$48)</f>
        <v>0</v>
      </c>
      <c r="AG174" s="72">
        <f>IF($C174='1C TSsalarié7'!$B$8,'1C TSsalarié7'!$J$49)</f>
        <v>0</v>
      </c>
      <c r="AH174" s="72">
        <f>IF($C174='1C TSsalarié7'!$B$8,'1C TSsalarié7'!$J$50)</f>
        <v>0</v>
      </c>
      <c r="AI174" s="72">
        <f>IF($C174='1C TSsalarié7'!$B$8,'1C TSsalarié7'!$J$51)</f>
        <v>0</v>
      </c>
      <c r="AJ174" s="72">
        <f>IF($C174='1C TSsalarié7'!$B$8,'1C TSsalarié7'!$J$52)</f>
        <v>0</v>
      </c>
      <c r="AK174" s="72">
        <f>'1C TSsalarié7'!J$53</f>
        <v>0</v>
      </c>
      <c r="AL174" s="72">
        <f t="shared" si="59"/>
        <v>0</v>
      </c>
      <c r="AM174" s="298">
        <f t="shared" si="60"/>
        <v>0</v>
      </c>
      <c r="AN174" s="566">
        <f t="shared" si="61"/>
        <v>0</v>
      </c>
      <c r="AO174" s="296">
        <f t="shared" si="62"/>
        <v>0</v>
      </c>
      <c r="AP174" s="575">
        <f t="shared" si="63"/>
        <v>0</v>
      </c>
      <c r="AQ174" s="583">
        <f t="shared" si="64"/>
        <v>0</v>
      </c>
      <c r="AR174" s="579"/>
      <c r="AS174" s="102"/>
      <c r="AT174" s="27"/>
      <c r="AU174" s="592"/>
    </row>
    <row r="175" spans="1:55" hidden="1">
      <c r="A175" s="309"/>
      <c r="B175" s="338"/>
      <c r="C175" s="22" t="str">
        <f>IF('1C TSsalarié7'!K$11&lt;&gt;"",'1C TSsalarié7'!$B$8,"")</f>
        <v/>
      </c>
      <c r="D175" s="666" t="str">
        <f>IF(E175="","",DATEDIF('1C TSsalarié7'!$B$10,E175,"y"))</f>
        <v/>
      </c>
      <c r="E175" s="93" t="str">
        <f>IF(AND('1C TSsalarié7'!K$11&lt;&gt;"",C175='1C TSsalarié7'!$B$8),'1C TSsalarié7'!$K$16,"")</f>
        <v/>
      </c>
      <c r="F175" s="312"/>
      <c r="G175" s="313"/>
      <c r="H175" s="977"/>
      <c r="I175" s="978"/>
      <c r="J175" s="979"/>
      <c r="K175" s="638">
        <f t="shared" si="53"/>
        <v>0</v>
      </c>
      <c r="L175" s="301">
        <f>IF(AND($K$2="Pôle",C175='1C TSsalarié7'!$B$8),'1C TSsalarié7'!K$17+'1C TSsalarié7'!K$18+'1C TSsalarié7'!K$19+'1C TSsalarié7'!K$20+'1C TSsalarié7'!K$24,'1C TSsalarié7'!K$17+'1C TSsalarié7'!K$18+'1C TSsalarié7'!K$19+'1C TSsalarié7'!K$20+'1C TSsalarié7'!K$21+'1C TSsalarié7'!K$22+'1C TSsalarié7'!K$23+'1C TSsalarié7'!K$24)</f>
        <v>0</v>
      </c>
      <c r="M175" s="301">
        <f>IF(AND($K$2="Pôle",C175='1C TSsalarié7'!$B$8),'1C TSsalarié7'!K$21+'1C TSsalarié7'!K$22+'1C TSsalarié7'!K$23,0)</f>
        <v>0</v>
      </c>
      <c r="N175" s="302">
        <f t="shared" si="65"/>
        <v>0</v>
      </c>
      <c r="O175" s="292">
        <f>IF($C175='1C TSsalarié7'!$B$8,'1C TSsalarié7'!K$31)</f>
        <v>0</v>
      </c>
      <c r="P175" s="72">
        <f>IF($C175='1C TSsalarié7'!$B$8,'1C TSsalarié7'!$K$32)</f>
        <v>0</v>
      </c>
      <c r="Q175" s="72">
        <f>IF($C175='1C TSsalarié7'!$B$8,'1C TSsalarié7'!$K$33)</f>
        <v>0</v>
      </c>
      <c r="R175" s="72">
        <f>IF($C175='1C TSsalarié7'!$B$8,'1C TSsalarié7'!$K$34)</f>
        <v>0</v>
      </c>
      <c r="S175" s="72">
        <f>IF($C175='1C TSsalarié7'!$B$8,'1C TSsalarié7'!$K$35)</f>
        <v>0</v>
      </c>
      <c r="T175" s="72">
        <f>IF($C175='1C TSsalarié7'!$B$8,'1C TSsalarié7'!$K$36)</f>
        <v>0</v>
      </c>
      <c r="U175" s="72">
        <f>IF($C175='1C TSsalarié7'!$B$8,'1C TSsalarié7'!$K$37)</f>
        <v>0</v>
      </c>
      <c r="V175" s="72">
        <f>IF($C175='1C TSsalarié7'!$B$8,'1C TSsalarié7'!$K$38)</f>
        <v>0</v>
      </c>
      <c r="W175" s="72">
        <f>IF($C175='1C TSsalarié7'!$B$8,'1C TSsalarié7'!$K$39)</f>
        <v>0</v>
      </c>
      <c r="X175" s="72">
        <f>IF($C175='1C TSsalarié7'!$B$8,'1C TSsalarié7'!$K$40)</f>
        <v>0</v>
      </c>
      <c r="Y175" s="72">
        <f>IF($C175='1C TSsalarié7'!$B$8,'1C TSsalarié7'!$K$41)</f>
        <v>0</v>
      </c>
      <c r="Z175" s="72">
        <f>IF($C175='1C TSsalarié7'!$B$8,'1C TSsalarié7'!$K$42)</f>
        <v>0</v>
      </c>
      <c r="AA175" s="72">
        <f>IF($C175='1C TSsalarié7'!$B$8,'1C TSsalarié7'!$K$43)</f>
        <v>0</v>
      </c>
      <c r="AB175" s="72">
        <f>IF($C175='1C TSsalarié7'!$B$8,'1C TSsalarié7'!$K$44)</f>
        <v>0</v>
      </c>
      <c r="AC175" s="72">
        <f>IF($C175='1C TSsalarié7'!$B$8,'1C TSsalarié7'!$K$45)</f>
        <v>0</v>
      </c>
      <c r="AD175" s="72">
        <f>IF($C175='1C TSsalarié7'!$B$8,'1C TSsalarié7'!$K$46)</f>
        <v>0</v>
      </c>
      <c r="AE175" s="72">
        <f>IF($C175='1C TSsalarié7'!$B$8,'1C TSsalarié7'!$K$47)</f>
        <v>0</v>
      </c>
      <c r="AF175" s="72">
        <f>IF($C175='1C TSsalarié7'!$B$8,'1C TSsalarié7'!$K$48)</f>
        <v>0</v>
      </c>
      <c r="AG175" s="72">
        <f>IF($C175='1C TSsalarié7'!$B$8,'1C TSsalarié7'!$K$49)</f>
        <v>0</v>
      </c>
      <c r="AH175" s="72">
        <f>IF($C175='1C TSsalarié7'!$B$8,'1C TSsalarié7'!$K$50)</f>
        <v>0</v>
      </c>
      <c r="AI175" s="72">
        <f>IF($C175='1C TSsalarié7'!$B$8,'1C TSsalarié7'!$K$51)</f>
        <v>0</v>
      </c>
      <c r="AJ175" s="72">
        <f>IF($C175='1C TSsalarié7'!$B$8,'1C TSsalarié7'!$K$52)</f>
        <v>0</v>
      </c>
      <c r="AK175" s="72">
        <f>'1C TSsalarié7'!K$53</f>
        <v>0</v>
      </c>
      <c r="AL175" s="72">
        <f t="shared" si="59"/>
        <v>0</v>
      </c>
      <c r="AM175" s="298">
        <f t="shared" si="60"/>
        <v>0</v>
      </c>
      <c r="AN175" s="566">
        <f t="shared" si="61"/>
        <v>0</v>
      </c>
      <c r="AO175" s="296">
        <f t="shared" si="62"/>
        <v>0</v>
      </c>
      <c r="AP175" s="575">
        <f t="shared" si="63"/>
        <v>0</v>
      </c>
      <c r="AQ175" s="583">
        <f t="shared" si="64"/>
        <v>0</v>
      </c>
      <c r="AR175" s="579"/>
      <c r="AS175" s="102"/>
      <c r="AT175" s="27"/>
      <c r="AU175" s="592"/>
    </row>
    <row r="176" spans="1:55" hidden="1">
      <c r="A176" s="309"/>
      <c r="B176" s="338"/>
      <c r="C176" s="22" t="str">
        <f>IF('1C TSsalarié7'!L$11&lt;&gt;"",'1C TSsalarié7'!$B$8,"")</f>
        <v/>
      </c>
      <c r="D176" s="666" t="str">
        <f>IF(E176="","",DATEDIF('1C TSsalarié7'!$B$10,E176,"y"))</f>
        <v/>
      </c>
      <c r="E176" s="93" t="str">
        <f>IF(AND('1C TSsalarié7'!L$11&lt;&gt;"",C176='1C TSsalarié7'!$B$8),'1C TSsalarié7'!$L$16,"")</f>
        <v/>
      </c>
      <c r="F176" s="312"/>
      <c r="G176" s="313"/>
      <c r="H176" s="977"/>
      <c r="I176" s="978"/>
      <c r="J176" s="979"/>
      <c r="K176" s="638">
        <f t="shared" si="53"/>
        <v>0</v>
      </c>
      <c r="L176" s="301">
        <f>IF(AND($K$2="Pôle",C176='1C TSsalarié7'!$B$8),'1C TSsalarié7'!L$17+'1C TSsalarié7'!L$18+'1C TSsalarié7'!L$19+'1C TSsalarié7'!L$20+'1C TSsalarié7'!L$24,'1C TSsalarié7'!L$17+'1C TSsalarié7'!L$18+'1C TSsalarié7'!L$19+'1C TSsalarié7'!L$20+'1C TSsalarié7'!L$21+'1C TSsalarié7'!L$22+'1C TSsalarié7'!L$23+'1C TSsalarié7'!L$24)</f>
        <v>0</v>
      </c>
      <c r="M176" s="301">
        <f>IF(AND($K$2="Pôle",C176='1C TSsalarié7'!$B$8),'1C TSsalarié7'!L$21+'1C TSsalarié7'!L$22+'1C TSsalarié7'!L$23,0)</f>
        <v>0</v>
      </c>
      <c r="N176" s="302">
        <f t="shared" si="65"/>
        <v>0</v>
      </c>
      <c r="O176" s="292">
        <f>IF($C176='1C TSsalarié7'!$B$8,'1C TSsalarié7'!L$31)</f>
        <v>0</v>
      </c>
      <c r="P176" s="72">
        <f>IF($C176='1C TSsalarié7'!$B$8,'1C TSsalarié7'!$L$32)</f>
        <v>0</v>
      </c>
      <c r="Q176" s="72">
        <f>IF($C176='1C TSsalarié7'!$B$8,'1C TSsalarié7'!$L$33)</f>
        <v>0</v>
      </c>
      <c r="R176" s="72">
        <f>IF($C176='1C TSsalarié7'!$B$8,'1C TSsalarié7'!$L$34)</f>
        <v>0</v>
      </c>
      <c r="S176" s="72">
        <f>IF($C176='1C TSsalarié7'!$B$8,'1C TSsalarié7'!$L$35)</f>
        <v>0</v>
      </c>
      <c r="T176" s="72">
        <f>IF($C176='1C TSsalarié7'!$B$8,'1C TSsalarié7'!$L$36)</f>
        <v>0</v>
      </c>
      <c r="U176" s="72">
        <f>IF($C176='1C TSsalarié7'!$B$8,'1C TSsalarié7'!$L$37)</f>
        <v>0</v>
      </c>
      <c r="V176" s="72">
        <f>IF($C176='1C TSsalarié7'!$B$8,'1C TSsalarié7'!$L$38)</f>
        <v>0</v>
      </c>
      <c r="W176" s="72">
        <f>IF($C176='1C TSsalarié7'!$B$8,'1C TSsalarié7'!$L$39)</f>
        <v>0</v>
      </c>
      <c r="X176" s="72">
        <f>IF($C176='1C TSsalarié7'!$B$8,'1C TSsalarié7'!$L$40)</f>
        <v>0</v>
      </c>
      <c r="Y176" s="72">
        <f>IF($C176='1C TSsalarié7'!$B$8,'1C TSsalarié7'!$L$41)</f>
        <v>0</v>
      </c>
      <c r="Z176" s="72">
        <f>IF($C176='1C TSsalarié7'!$B$8,'1C TSsalarié7'!$L$42)</f>
        <v>0</v>
      </c>
      <c r="AA176" s="72">
        <f>IF($C176='1C TSsalarié7'!$B$8,'1C TSsalarié7'!$L$43)</f>
        <v>0</v>
      </c>
      <c r="AB176" s="72">
        <f>IF($C176='1C TSsalarié7'!$B$8,'1C TSsalarié7'!$L$44)</f>
        <v>0</v>
      </c>
      <c r="AC176" s="72">
        <f>IF($C176='1C TSsalarié7'!$B$8,'1C TSsalarié7'!$L$45)</f>
        <v>0</v>
      </c>
      <c r="AD176" s="72">
        <f>IF($C176='1C TSsalarié7'!$B$8,'1C TSsalarié7'!$L$46)</f>
        <v>0</v>
      </c>
      <c r="AE176" s="72">
        <f>IF($C176='1C TSsalarié7'!$B$8,'1C TSsalarié7'!$L$47)</f>
        <v>0</v>
      </c>
      <c r="AF176" s="72">
        <f>IF($C176='1C TSsalarié7'!$B$8,'1C TSsalarié7'!$L$48)</f>
        <v>0</v>
      </c>
      <c r="AG176" s="72">
        <f>IF($C176='1C TSsalarié7'!$B$8,'1C TSsalarié7'!$L$49)</f>
        <v>0</v>
      </c>
      <c r="AH176" s="72">
        <f>IF($C176='1C TSsalarié7'!$B$8,'1C TSsalarié7'!$L$50)</f>
        <v>0</v>
      </c>
      <c r="AI176" s="72">
        <f>IF($C176='1C TSsalarié7'!$B$8,'1C TSsalarié7'!$L$51)</f>
        <v>0</v>
      </c>
      <c r="AJ176" s="72">
        <f>IF($C176='1C TSsalarié7'!$B$8,'1C TSsalarié7'!$L$52)</f>
        <v>0</v>
      </c>
      <c r="AK176" s="72">
        <f>'1C TSsalarié7'!L$53</f>
        <v>0</v>
      </c>
      <c r="AL176" s="72">
        <f t="shared" si="59"/>
        <v>0</v>
      </c>
      <c r="AM176" s="298">
        <f t="shared" si="60"/>
        <v>0</v>
      </c>
      <c r="AN176" s="566">
        <f t="shared" si="61"/>
        <v>0</v>
      </c>
      <c r="AO176" s="296">
        <f t="shared" si="62"/>
        <v>0</v>
      </c>
      <c r="AP176" s="575">
        <f t="shared" si="63"/>
        <v>0</v>
      </c>
      <c r="AQ176" s="583">
        <f t="shared" si="64"/>
        <v>0</v>
      </c>
      <c r="AR176" s="579"/>
      <c r="AS176" s="102"/>
      <c r="AT176" s="27"/>
      <c r="AU176" s="592"/>
    </row>
    <row r="177" spans="1:55" hidden="1">
      <c r="A177" s="309"/>
      <c r="B177" s="338"/>
      <c r="C177" s="22" t="str">
        <f>IF('1C TSsalarié7'!M$11&lt;&gt;"",'1C TSsalarié7'!$B$8,"")</f>
        <v/>
      </c>
      <c r="D177" s="666" t="str">
        <f>IF(E177="","",DATEDIF('1C TSsalarié7'!$B$10,E177,"y"))</f>
        <v/>
      </c>
      <c r="E177" s="93" t="str">
        <f>IF(AND('1C TSsalarié7'!M$11&lt;&gt;"",C177='1C TSsalarié7'!$B$8),'1C TSsalarié7'!$M$16,"")</f>
        <v/>
      </c>
      <c r="F177" s="312"/>
      <c r="G177" s="313"/>
      <c r="H177" s="977"/>
      <c r="I177" s="978"/>
      <c r="J177" s="979"/>
      <c r="K177" s="638">
        <f t="shared" si="53"/>
        <v>0</v>
      </c>
      <c r="L177" s="301">
        <f>IF(AND($K$2="Pôle",C177='1C TSsalarié7'!$B$8),'1C TSsalarié7'!M$17+'1C TSsalarié7'!M$18+'1C TSsalarié7'!M$19+'1C TSsalarié7'!M$20+'1C TSsalarié7'!M$24,'1C TSsalarié7'!M$17+'1C TSsalarié7'!M$18+'1C TSsalarié7'!M$19+'1C TSsalarié7'!M$20+'1C TSsalarié7'!M$21+'1C TSsalarié7'!M$22+'1C TSsalarié7'!M$23+'1C TSsalarié7'!M$24)</f>
        <v>0</v>
      </c>
      <c r="M177" s="301">
        <f>IF(AND($K$2="Pôle",C177='1C TSsalarié7'!$B$8),'1C TSsalarié7'!M$21+'1C TSsalarié7'!M$22+'1C TSsalarié7'!M$23,0)</f>
        <v>0</v>
      </c>
      <c r="N177" s="302">
        <f t="shared" si="65"/>
        <v>0</v>
      </c>
      <c r="O177" s="292">
        <f>IF($C177='1C TSsalarié7'!$B$8,'1C TSsalarié7'!M$31)</f>
        <v>0</v>
      </c>
      <c r="P177" s="72">
        <f>IF($C177='1C TSsalarié7'!$B$8,'1C TSsalarié7'!$M$32)</f>
        <v>0</v>
      </c>
      <c r="Q177" s="72">
        <f>IF($C177='1C TSsalarié7'!$B$8,'1C TSsalarié7'!$M$33)</f>
        <v>0</v>
      </c>
      <c r="R177" s="72">
        <f>IF($C177='1C TSsalarié7'!$B$8,'1C TSsalarié7'!$M$34)</f>
        <v>0</v>
      </c>
      <c r="S177" s="72">
        <f>IF($C177='1C TSsalarié7'!$B$8,'1C TSsalarié7'!$M$35)</f>
        <v>0</v>
      </c>
      <c r="T177" s="72">
        <f>IF($C177='1C TSsalarié7'!$B$8,'1C TSsalarié7'!$M$36)</f>
        <v>0</v>
      </c>
      <c r="U177" s="72">
        <f>IF($C177='1C TSsalarié7'!$B$8,'1C TSsalarié7'!$M$37)</f>
        <v>0</v>
      </c>
      <c r="V177" s="72">
        <f>IF($C177='1C TSsalarié7'!$B$8,'1C TSsalarié7'!$M$38)</f>
        <v>0</v>
      </c>
      <c r="W177" s="72">
        <f>IF($C177='1C TSsalarié7'!$B$8,'1C TSsalarié7'!$M$39)</f>
        <v>0</v>
      </c>
      <c r="X177" s="72">
        <f>IF($C177='1C TSsalarié7'!$B$8,'1C TSsalarié7'!$M$40)</f>
        <v>0</v>
      </c>
      <c r="Y177" s="72">
        <f>IF($C177='1C TSsalarié7'!$B$8,'1C TSsalarié7'!$M$41)</f>
        <v>0</v>
      </c>
      <c r="Z177" s="72">
        <f>IF($C177='1C TSsalarié7'!$B$8,'1C TSsalarié7'!$M$42)</f>
        <v>0</v>
      </c>
      <c r="AA177" s="72">
        <f>IF($C177='1C TSsalarié7'!$B$8,'1C TSsalarié7'!$M$43)</f>
        <v>0</v>
      </c>
      <c r="AB177" s="72">
        <f>IF($C177='1C TSsalarié7'!$B$8,'1C TSsalarié7'!$M$44)</f>
        <v>0</v>
      </c>
      <c r="AC177" s="72">
        <f>IF($C177='1C TSsalarié7'!$B$8,'1C TSsalarié7'!$M$45)</f>
        <v>0</v>
      </c>
      <c r="AD177" s="72">
        <f>IF($C177='1C TSsalarié7'!$B$8,'1C TSsalarié7'!$M$46)</f>
        <v>0</v>
      </c>
      <c r="AE177" s="72">
        <f>IF($C177='1C TSsalarié7'!$B$8,'1C TSsalarié7'!$M$47)</f>
        <v>0</v>
      </c>
      <c r="AF177" s="72">
        <f>IF($C177='1C TSsalarié7'!$B$8,'1C TSsalarié7'!$M$48)</f>
        <v>0</v>
      </c>
      <c r="AG177" s="72">
        <f>IF($C177='1C TSsalarié7'!$B$8,'1C TSsalarié7'!$M$49)</f>
        <v>0</v>
      </c>
      <c r="AH177" s="72">
        <f>IF($C177='1C TSsalarié7'!$B$8,'1C TSsalarié7'!$M$50)</f>
        <v>0</v>
      </c>
      <c r="AI177" s="72">
        <f>IF($C177='1C TSsalarié7'!$B$8,'1C TSsalarié7'!$M$51)</f>
        <v>0</v>
      </c>
      <c r="AJ177" s="72">
        <f>IF($C177='1C TSsalarié7'!$B$8,'1C TSsalarié7'!$M$52)</f>
        <v>0</v>
      </c>
      <c r="AK177" s="72">
        <f>'1C TSsalarié7'!M$53</f>
        <v>0</v>
      </c>
      <c r="AL177" s="72">
        <f t="shared" si="59"/>
        <v>0</v>
      </c>
      <c r="AM177" s="298">
        <f t="shared" si="60"/>
        <v>0</v>
      </c>
      <c r="AN177" s="566">
        <f t="shared" si="61"/>
        <v>0</v>
      </c>
      <c r="AO177" s="296">
        <f t="shared" si="62"/>
        <v>0</v>
      </c>
      <c r="AP177" s="575">
        <f t="shared" si="63"/>
        <v>0</v>
      </c>
      <c r="AQ177" s="583">
        <f t="shared" si="64"/>
        <v>0</v>
      </c>
      <c r="AR177" s="579"/>
      <c r="AS177" s="102"/>
      <c r="AT177" s="27"/>
      <c r="AU177" s="592"/>
    </row>
    <row r="178" spans="1:55" s="767" customFormat="1" hidden="1">
      <c r="A178" s="307"/>
      <c r="B178" s="351"/>
      <c r="C178" s="22" t="str">
        <f>IF('1C TSsalarié7'!N$11&lt;&gt;"",'1C TSsalarié7'!$B$8,"")</f>
        <v/>
      </c>
      <c r="D178" s="666" t="str">
        <f>IF(E178="","",DATEDIF('1C TSsalarié7'!$B$10,E178,"y"))</f>
        <v/>
      </c>
      <c r="E178" s="93" t="str">
        <f>IF(AND('1C TSsalarié7'!N$11&lt;&gt;"",C178='1C TSsalarié7'!$B$8),'1C TSsalarié7'!$N$16,"")</f>
        <v/>
      </c>
      <c r="F178" s="312"/>
      <c r="G178" s="313"/>
      <c r="H178" s="977"/>
      <c r="I178" s="978"/>
      <c r="J178" s="979"/>
      <c r="K178" s="638">
        <f t="shared" si="53"/>
        <v>0</v>
      </c>
      <c r="L178" s="301">
        <f>IF(AND($K$2="Pôle",C178='1C TSsalarié7'!$B$8),'1C TSsalarié7'!N$17+'1C TSsalarié7'!N$18+'1C TSsalarié7'!N$19+'1C TSsalarié7'!N$20+'1C TSsalarié7'!N$24,'1C TSsalarié7'!N$17+'1C TSsalarié7'!N$18+'1C TSsalarié7'!N$19+'1C TSsalarié7'!N$20+'1C TSsalarié7'!N$21+'1C TSsalarié7'!N$22+'1C TSsalarié7'!N$23+'1C TSsalarié7'!N$24)</f>
        <v>0</v>
      </c>
      <c r="M178" s="301">
        <f>IF(AND($K$2="Pôle",C178='1C TSsalarié7'!$B$8),'1C TSsalarié7'!N$21+'1C TSsalarié7'!N$22+'1C TSsalarié7'!N$23,0)</f>
        <v>0</v>
      </c>
      <c r="N178" s="302">
        <f t="shared" si="65"/>
        <v>0</v>
      </c>
      <c r="O178" s="292">
        <f>IF($C178='1C TSsalarié7'!$B$8,'1C TSsalarié7'!N$31)</f>
        <v>0</v>
      </c>
      <c r="P178" s="72">
        <f>IF($C178='1C TSsalarié7'!$B$8,'1C TSsalarié7'!$N$32)</f>
        <v>0</v>
      </c>
      <c r="Q178" s="72">
        <f>IF($C178='1C TSsalarié7'!$B$8,'1C TSsalarié7'!$N$33)</f>
        <v>0</v>
      </c>
      <c r="R178" s="72">
        <f>IF($C178='1C TSsalarié7'!$B$8,'1C TSsalarié7'!$N$34)</f>
        <v>0</v>
      </c>
      <c r="S178" s="72">
        <f>IF($C178='1C TSsalarié7'!$B$8,'1C TSsalarié7'!$N$35)</f>
        <v>0</v>
      </c>
      <c r="T178" s="72">
        <f>IF($C178='1C TSsalarié7'!$B$8,'1C TSsalarié7'!$N$36)</f>
        <v>0</v>
      </c>
      <c r="U178" s="72">
        <f>IF($C178='1C TSsalarié7'!$B$8,'1C TSsalarié7'!$N$37)</f>
        <v>0</v>
      </c>
      <c r="V178" s="72">
        <f>IF($C178='1C TSsalarié7'!$B$8,'1C TSsalarié7'!$N$38)</f>
        <v>0</v>
      </c>
      <c r="W178" s="72">
        <f>IF($C178='1C TSsalarié7'!$B$8,'1C TSsalarié7'!$N$39)</f>
        <v>0</v>
      </c>
      <c r="X178" s="72">
        <f>IF($C178='1C TSsalarié7'!$B$8,'1C TSsalarié7'!$N$40)</f>
        <v>0</v>
      </c>
      <c r="Y178" s="72">
        <f>IF($C178='1C TSsalarié7'!$B$8,'1C TSsalarié7'!$N$41)</f>
        <v>0</v>
      </c>
      <c r="Z178" s="72">
        <f>IF($C178='1C TSsalarié7'!$B$8,'1C TSsalarié7'!$N$42)</f>
        <v>0</v>
      </c>
      <c r="AA178" s="72">
        <f>IF($C178='1C TSsalarié7'!$B$8,'1C TSsalarié7'!$N$43)</f>
        <v>0</v>
      </c>
      <c r="AB178" s="72">
        <f>IF($C178='1C TSsalarié7'!$B$8,'1C TSsalarié7'!$N$44)</f>
        <v>0</v>
      </c>
      <c r="AC178" s="72">
        <f>IF($C178='1C TSsalarié7'!$B$8,'1C TSsalarié7'!$N$45)</f>
        <v>0</v>
      </c>
      <c r="AD178" s="72">
        <f>IF($C178='1C TSsalarié7'!$B$8,'1C TSsalarié7'!$N$46)</f>
        <v>0</v>
      </c>
      <c r="AE178" s="72">
        <f>IF($C178='1C TSsalarié7'!$B$8,'1C TSsalarié7'!$N$47)</f>
        <v>0</v>
      </c>
      <c r="AF178" s="72">
        <f>IF($C178='1C TSsalarié7'!$B$8,'1C TSsalarié7'!$N$48)</f>
        <v>0</v>
      </c>
      <c r="AG178" s="72">
        <f>IF($C178='1C TSsalarié7'!$B$8,'1C TSsalarié7'!$N$49)</f>
        <v>0</v>
      </c>
      <c r="AH178" s="72">
        <f>IF($C178='1C TSsalarié7'!$B$8,'1C TSsalarié7'!$N$50)</f>
        <v>0</v>
      </c>
      <c r="AI178" s="72">
        <f>IF($C178='1C TSsalarié7'!$B$8,'1C TSsalarié7'!$N$51)</f>
        <v>0</v>
      </c>
      <c r="AJ178" s="72">
        <f>IF($C178='1C TSsalarié7'!$B$8,'1C TSsalarié7'!$N$52)</f>
        <v>0</v>
      </c>
      <c r="AK178" s="72">
        <f>'1C TSsalarié7'!N$53</f>
        <v>0</v>
      </c>
      <c r="AL178" s="72">
        <f t="shared" si="59"/>
        <v>0</v>
      </c>
      <c r="AM178" s="825">
        <f t="shared" si="60"/>
        <v>0</v>
      </c>
      <c r="AN178" s="825">
        <f t="shared" si="61"/>
        <v>0</v>
      </c>
      <c r="AO178" s="296">
        <f t="shared" si="62"/>
        <v>0</v>
      </c>
      <c r="AP178" s="59">
        <f t="shared" si="63"/>
        <v>0</v>
      </c>
      <c r="AQ178" s="583">
        <f t="shared" si="64"/>
        <v>0</v>
      </c>
      <c r="AR178" s="579"/>
      <c r="AS178" s="102"/>
      <c r="AT178" s="27"/>
      <c r="AU178" s="592"/>
      <c r="AV178" s="824"/>
      <c r="AW178" s="824"/>
      <c r="AX178" s="824"/>
      <c r="AY178" s="824"/>
      <c r="AZ178" s="824"/>
    </row>
    <row r="179" spans="1:55" ht="12.75" hidden="1" customHeight="1">
      <c r="A179" s="309"/>
      <c r="B179" s="338"/>
      <c r="C179" s="22" t="str">
        <f>IF('1C TSsalarié7'!O$11&lt;&gt;"",'1C TSsalarié7'!$B$8,"")</f>
        <v/>
      </c>
      <c r="D179" s="666" t="str">
        <f>IF(E179="","",DATEDIF('1C TSsalarié7'!$B$10,E179,"y"))</f>
        <v/>
      </c>
      <c r="E179" s="93" t="str">
        <f>IF(AND('1C TSsalarié7'!O$11&lt;&gt;"",C179='1C TSsalarié7'!$B$8),'1C TSsalarié7'!$O$16,"")</f>
        <v/>
      </c>
      <c r="F179" s="316"/>
      <c r="G179" s="317"/>
      <c r="H179" s="983"/>
      <c r="I179" s="984"/>
      <c r="J179" s="985"/>
      <c r="K179" s="638">
        <f t="shared" si="53"/>
        <v>0</v>
      </c>
      <c r="L179" s="301">
        <f>IF(AND($K$2="Pôle",C179='1C TSsalarié7'!$B$8),'1C TSsalarié7'!O$17+'1C TSsalarié7'!O$18+'1C TSsalarié7'!O$19+'1C TSsalarié7'!O$20+'1C TSsalarié7'!O$24,'1C TSsalarié7'!O$17+'1C TSsalarié7'!O$18+'1C TSsalarié7'!O$19+'1C TSsalarié7'!O$20+'1C TSsalarié7'!O$21+'1C TSsalarié7'!O$22+'1C TSsalarié7'!O$23+'1C TSsalarié7'!O$24)</f>
        <v>0</v>
      </c>
      <c r="M179" s="301">
        <f>IF(AND($K$2="Pôle",C179='1C TSsalarié7'!$B$8),'1C TSsalarié7'!O$21+'1C TSsalarié7'!O$22+'1C TSsalarié7'!O$23,0)</f>
        <v>0</v>
      </c>
      <c r="N179" s="302">
        <f t="shared" si="65"/>
        <v>0</v>
      </c>
      <c r="O179" s="292">
        <f>IF($C179='1C TSsalarié7'!$B$8,'1C TSsalarié7'!O$31)</f>
        <v>0</v>
      </c>
      <c r="P179" s="72">
        <f>IF($C179='1C TSsalarié7'!$B$8,'1C TSsalarié7'!$O$32)</f>
        <v>0</v>
      </c>
      <c r="Q179" s="72">
        <f>IF($C179='1C TSsalarié7'!$B$8,'1C TSsalarié7'!$O$33)</f>
        <v>0</v>
      </c>
      <c r="R179" s="72">
        <f>IF($C179='1C TSsalarié7'!$B$8,'1C TSsalarié7'!$O$34)</f>
        <v>0</v>
      </c>
      <c r="S179" s="72">
        <f>IF($C179='1C TSsalarié7'!$B$8,'1C TSsalarié7'!$O$35)</f>
        <v>0</v>
      </c>
      <c r="T179" s="72">
        <f>IF($C179='1C TSsalarié7'!$B$8,'1C TSsalarié7'!$O$36)</f>
        <v>0</v>
      </c>
      <c r="U179" s="72">
        <f>IF($C179='1C TSsalarié7'!$B$8,'1C TSsalarié7'!$O$37)</f>
        <v>0</v>
      </c>
      <c r="V179" s="72">
        <f>IF($C179='1C TSsalarié7'!$B$8,'1C TSsalarié7'!$O$38)</f>
        <v>0</v>
      </c>
      <c r="W179" s="72">
        <f>IF($C179='1C TSsalarié7'!$B$8,'1C TSsalarié7'!$O$39)</f>
        <v>0</v>
      </c>
      <c r="X179" s="72">
        <f>IF($C179='1C TSsalarié7'!$B$8,'1C TSsalarié7'!$O$40)</f>
        <v>0</v>
      </c>
      <c r="Y179" s="72">
        <f>IF($C179='1C TSsalarié7'!$B$8,'1C TSsalarié7'!$O$41)</f>
        <v>0</v>
      </c>
      <c r="Z179" s="72">
        <f>IF($C179='1C TSsalarié7'!$B$8,'1C TSsalarié7'!$O$42)</f>
        <v>0</v>
      </c>
      <c r="AA179" s="72">
        <f>IF($C179='1C TSsalarié7'!$B$8,'1C TSsalarié7'!$O$43)</f>
        <v>0</v>
      </c>
      <c r="AB179" s="72">
        <f>IF($C179='1C TSsalarié7'!$B$8,'1C TSsalarié7'!$O$44)</f>
        <v>0</v>
      </c>
      <c r="AC179" s="72">
        <f>IF($C179='1C TSsalarié7'!$B$8,'1C TSsalarié7'!$O$45)</f>
        <v>0</v>
      </c>
      <c r="AD179" s="72">
        <f>IF($C179='1C TSsalarié7'!$B$8,'1C TSsalarié7'!$O$46)</f>
        <v>0</v>
      </c>
      <c r="AE179" s="72">
        <f>IF($C179='1C TSsalarié7'!$B$8,'1C TSsalarié7'!$O$47)</f>
        <v>0</v>
      </c>
      <c r="AF179" s="72">
        <f>IF($C179='1C TSsalarié7'!$B$8,'1C TSsalarié7'!$O$48)</f>
        <v>0</v>
      </c>
      <c r="AG179" s="72">
        <f>IF($C179='1C TSsalarié7'!$B$8,'1C TSsalarié7'!$O$49)</f>
        <v>0</v>
      </c>
      <c r="AH179" s="72">
        <f>IF($C179='1C TSsalarié7'!$B$8,'1C TSsalarié7'!$O$50)</f>
        <v>0</v>
      </c>
      <c r="AI179" s="72">
        <f>IF($C179='1C TSsalarié7'!$B$8,'1C TSsalarié7'!$O$51)</f>
        <v>0</v>
      </c>
      <c r="AJ179" s="72">
        <f>IF($C179='1C TSsalarié7'!$B$8,'1C TSsalarié7'!$O$52)</f>
        <v>0</v>
      </c>
      <c r="AK179" s="72">
        <f>'1C TSsalarié7'!O$53</f>
        <v>0</v>
      </c>
      <c r="AL179" s="72">
        <f t="shared" si="59"/>
        <v>0</v>
      </c>
      <c r="AM179" s="825">
        <f t="shared" si="60"/>
        <v>0</v>
      </c>
      <c r="AN179" s="825">
        <f t="shared" si="61"/>
        <v>0</v>
      </c>
      <c r="AO179" s="296">
        <f t="shared" si="62"/>
        <v>0</v>
      </c>
      <c r="AP179" s="575">
        <f>IF(L179=0,0,AM179-AR179)</f>
        <v>0</v>
      </c>
      <c r="AQ179" s="584">
        <f t="shared" si="64"/>
        <v>0</v>
      </c>
      <c r="AR179" s="580"/>
      <c r="AS179" s="208"/>
      <c r="AT179" s="209"/>
      <c r="AU179" s="591"/>
    </row>
    <row r="180" spans="1:55" hidden="1">
      <c r="A180" s="309"/>
      <c r="B180" s="338"/>
      <c r="C180" s="22" t="str">
        <f>IF('1C TSsalarié7'!P$11&lt;&gt;"",'1C TSsalarié7'!$B$8,"")</f>
        <v/>
      </c>
      <c r="D180" s="666" t="str">
        <f>IF(E180="","",DATEDIF('1C TSsalarié7'!$B$10,E180,"y"))</f>
        <v/>
      </c>
      <c r="E180" s="93" t="str">
        <f>IF(AND('1C TSsalarié7'!P$11&lt;&gt;"",C180='1C TSsalarié7'!$B$8),'1C TSsalarié7'!$P$16,"")</f>
        <v/>
      </c>
      <c r="F180" s="312"/>
      <c r="G180" s="313"/>
      <c r="H180" s="977"/>
      <c r="I180" s="978"/>
      <c r="J180" s="979"/>
      <c r="K180" s="638">
        <f t="shared" si="53"/>
        <v>0</v>
      </c>
      <c r="L180" s="301">
        <f>IF(AND($K$2="Pôle",C180='1C TSsalarié7'!$B$8),'1C TSsalarié7'!P$17+'1C TSsalarié7'!P$18+'1C TSsalarié7'!P$19+'1C TSsalarié7'!P$20+'1C TSsalarié7'!P$24,'1C TSsalarié7'!P$17+'1C TSsalarié7'!P$18+'1C TSsalarié7'!P$19+'1C TSsalarié7'!P$20+'1C TSsalarié7'!P$21+'1C TSsalarié7'!P$22+'1C TSsalarié7'!P$23+'1C TSsalarié7'!P$24)</f>
        <v>0</v>
      </c>
      <c r="M180" s="301">
        <f>IF(AND($K$2="Pôle",C180='1C TSsalarié7'!$B$8),'1C TSsalarié7'!P$21+'1C TSsalarié7'!P$22+'1C TSsalarié7'!P$23,0)</f>
        <v>0</v>
      </c>
      <c r="N180" s="302">
        <f t="shared" si="65"/>
        <v>0</v>
      </c>
      <c r="O180" s="292">
        <f>IF($C180='1C TSsalarié7'!$B$8,'1C TSsalarié7'!P$31)</f>
        <v>0</v>
      </c>
      <c r="P180" s="72">
        <f>IF($C180='1C TSsalarié7'!$B$8,'1C TSsalarié7'!$P$32)</f>
        <v>0</v>
      </c>
      <c r="Q180" s="72">
        <f>IF($C180='1C TSsalarié7'!$B$8,'1C TSsalarié7'!$P$33)</f>
        <v>0</v>
      </c>
      <c r="R180" s="72">
        <f>IF($C180='1C TSsalarié7'!$B$8,'1C TSsalarié7'!$P$34)</f>
        <v>0</v>
      </c>
      <c r="S180" s="72">
        <f>IF($C180='1C TSsalarié7'!$B$8,'1C TSsalarié7'!$P$35)</f>
        <v>0</v>
      </c>
      <c r="T180" s="72">
        <f>IF($C180='1C TSsalarié7'!$B$8,'1C TSsalarié7'!$P$36)</f>
        <v>0</v>
      </c>
      <c r="U180" s="72">
        <f>IF($C180='1C TSsalarié7'!$B$8,'1C TSsalarié7'!$P$37)</f>
        <v>0</v>
      </c>
      <c r="V180" s="72">
        <f>IF($C180='1C TSsalarié7'!$B$8,'1C TSsalarié7'!$P$38)</f>
        <v>0</v>
      </c>
      <c r="W180" s="72">
        <f>IF($C180='1C TSsalarié7'!$B$8,'1C TSsalarié7'!$P$39)</f>
        <v>0</v>
      </c>
      <c r="X180" s="72">
        <f>IF($C180='1C TSsalarié7'!$B$8,'1C TSsalarié7'!$P$40)</f>
        <v>0</v>
      </c>
      <c r="Y180" s="72">
        <f>IF($C180='1C TSsalarié7'!$B$8,'1C TSsalarié7'!$P$41)</f>
        <v>0</v>
      </c>
      <c r="Z180" s="72">
        <f>IF($C180='1C TSsalarié7'!$B$8,'1C TSsalarié7'!$P$42)</f>
        <v>0</v>
      </c>
      <c r="AA180" s="72">
        <f>IF($C180='1C TSsalarié7'!$B$8,'1C TSsalarié7'!$P$43)</f>
        <v>0</v>
      </c>
      <c r="AB180" s="72">
        <f>IF($C180='1C TSsalarié7'!$B$8,'1C TSsalarié7'!$P$44)</f>
        <v>0</v>
      </c>
      <c r="AC180" s="72">
        <f>IF($C180='1C TSsalarié7'!$B$8,'1C TSsalarié7'!$P$45)</f>
        <v>0</v>
      </c>
      <c r="AD180" s="72">
        <f>IF($C180='1C TSsalarié7'!$B$8,'1C TSsalarié7'!$P$46)</f>
        <v>0</v>
      </c>
      <c r="AE180" s="72">
        <f>IF($C180='1C TSsalarié7'!$B$8,'1C TSsalarié7'!$P$47)</f>
        <v>0</v>
      </c>
      <c r="AF180" s="72">
        <f>IF($C180='1C TSsalarié7'!$B$8,'1C TSsalarié7'!$P$48)</f>
        <v>0</v>
      </c>
      <c r="AG180" s="72">
        <f>IF($C180='1C TSsalarié7'!$B$8,'1C TSsalarié7'!$P$49)</f>
        <v>0</v>
      </c>
      <c r="AH180" s="72">
        <f>IF($C180='1C TSsalarié7'!$B$8,'1C TSsalarié7'!$P$50)</f>
        <v>0</v>
      </c>
      <c r="AI180" s="72">
        <f>IF($C180='1C TSsalarié7'!$B$8,'1C TSsalarié7'!$P$51)</f>
        <v>0</v>
      </c>
      <c r="AJ180" s="72">
        <f>IF($C180='1C TSsalarié7'!$B$8,'1C TSsalarié7'!$P$52)</f>
        <v>0</v>
      </c>
      <c r="AK180" s="72">
        <f>'1C TSsalarié7'!P$53</f>
        <v>0</v>
      </c>
      <c r="AL180" s="72">
        <f t="shared" si="59"/>
        <v>0</v>
      </c>
      <c r="AM180" s="825">
        <f t="shared" si="60"/>
        <v>0</v>
      </c>
      <c r="AN180" s="825">
        <f t="shared" si="61"/>
        <v>0</v>
      </c>
      <c r="AO180" s="296">
        <f t="shared" si="62"/>
        <v>0</v>
      </c>
      <c r="AP180" s="575">
        <f t="shared" ref="AP180:AP190" si="66">IF(L180=0,0,AM180-AR180)</f>
        <v>0</v>
      </c>
      <c r="AQ180" s="583">
        <f t="shared" si="64"/>
        <v>0</v>
      </c>
      <c r="AR180" s="579"/>
      <c r="AS180" s="102"/>
      <c r="AT180" s="27"/>
      <c r="AU180" s="592"/>
    </row>
    <row r="181" spans="1:55" hidden="1">
      <c r="A181" s="309"/>
      <c r="B181" s="338"/>
      <c r="C181" s="22" t="str">
        <f>IF('1C TSsalarié7'!Q$11&lt;&gt;"",'1C TSsalarié7'!$B$8,"")</f>
        <v/>
      </c>
      <c r="D181" s="666" t="str">
        <f>IF(E181="","",DATEDIF('1C TSsalarié7'!$B$10,E181,"y"))</f>
        <v/>
      </c>
      <c r="E181" s="93" t="str">
        <f>IF(AND('1C TSsalarié7'!Q$11&lt;&gt;"",C181='1C TSsalarié7'!$B$8),'1C TSsalarié7'!$Q$16,"")</f>
        <v/>
      </c>
      <c r="F181" s="312"/>
      <c r="G181" s="313"/>
      <c r="H181" s="977"/>
      <c r="I181" s="978"/>
      <c r="J181" s="979"/>
      <c r="K181" s="638">
        <f t="shared" si="53"/>
        <v>0</v>
      </c>
      <c r="L181" s="301">
        <f>IF(AND($K$2="Pôle",C181='1C TSsalarié7'!$B$8),'1C TSsalarié7'!Q$17+'1C TSsalarié7'!Q$18+'1C TSsalarié7'!Q$19+'1C TSsalarié7'!Q$20+'1C TSsalarié7'!Q$24,'1C TSsalarié7'!Q$17+'1C TSsalarié7'!Q$18+'1C TSsalarié7'!Q$19+'1C TSsalarié7'!Q$20+'1C TSsalarié7'!Q$21+'1C TSsalarié7'!Q$22+'1C TSsalarié7'!Q$23+'1C TSsalarié7'!Q$24)</f>
        <v>0</v>
      </c>
      <c r="M181" s="301">
        <f>IF(AND($K$2="Pôle",C181='1C TSsalarié7'!$B$8),'1C TSsalarié7'!Q$21+'1C TSsalarié7'!Q$22+'1C TSsalarié7'!Q$23,0)</f>
        <v>0</v>
      </c>
      <c r="N181" s="302">
        <f t="shared" si="65"/>
        <v>0</v>
      </c>
      <c r="O181" s="292">
        <f>IF($C181='1C TSsalarié7'!$B$8,'1C TSsalarié7'!Q$31)</f>
        <v>0</v>
      </c>
      <c r="P181" s="72">
        <f>IF($C181='1C TSsalarié7'!$B$8,'1C TSsalarié7'!$Q$32)</f>
        <v>0</v>
      </c>
      <c r="Q181" s="72">
        <f>IF($C181='1C TSsalarié7'!$B$8,'1C TSsalarié7'!$Q$33)</f>
        <v>0</v>
      </c>
      <c r="R181" s="72">
        <f>IF($C181='1C TSsalarié7'!$B$8,'1C TSsalarié7'!$Q$34)</f>
        <v>0</v>
      </c>
      <c r="S181" s="72">
        <f>IF($C181='1C TSsalarié7'!$B$8,'1C TSsalarié7'!$Q$35)</f>
        <v>0</v>
      </c>
      <c r="T181" s="72">
        <f>IF($C181='1C TSsalarié7'!$B$8,'1C TSsalarié7'!$Q$36)</f>
        <v>0</v>
      </c>
      <c r="U181" s="72">
        <f>IF($C181='1C TSsalarié7'!$B$8,'1C TSsalarié7'!$Q$37)</f>
        <v>0</v>
      </c>
      <c r="V181" s="72">
        <f>IF($C181='1C TSsalarié7'!$B$8,'1C TSsalarié7'!$Q$38)</f>
        <v>0</v>
      </c>
      <c r="W181" s="72">
        <f>IF($C181='1C TSsalarié7'!$B$8,'1C TSsalarié7'!$Q$39)</f>
        <v>0</v>
      </c>
      <c r="X181" s="72">
        <f>IF($C181='1C TSsalarié7'!$B$8,'1C TSsalarié7'!$Q$40)</f>
        <v>0</v>
      </c>
      <c r="Y181" s="72">
        <f>IF($C181='1C TSsalarié7'!$B$8,'1C TSsalarié7'!$Q$41)</f>
        <v>0</v>
      </c>
      <c r="Z181" s="72">
        <f>IF($C181='1C TSsalarié7'!$B$8,'1C TSsalarié7'!$Q$42)</f>
        <v>0</v>
      </c>
      <c r="AA181" s="72">
        <f>IF($C181='1C TSsalarié7'!$B$8,'1C TSsalarié7'!$Q$43)</f>
        <v>0</v>
      </c>
      <c r="AB181" s="72">
        <f>IF($C181='1C TSsalarié7'!$B$8,'1C TSsalarié7'!$Q$44)</f>
        <v>0</v>
      </c>
      <c r="AC181" s="72">
        <f>IF($C181='1C TSsalarié7'!$B$8,'1C TSsalarié7'!$Q$45)</f>
        <v>0</v>
      </c>
      <c r="AD181" s="72">
        <f>IF($C181='1C TSsalarié7'!$B$8,'1C TSsalarié7'!$Q$46)</f>
        <v>0</v>
      </c>
      <c r="AE181" s="72">
        <f>IF($C181='1C TSsalarié7'!$B$8,'1C TSsalarié7'!$Q$47)</f>
        <v>0</v>
      </c>
      <c r="AF181" s="72">
        <f>IF($C181='1C TSsalarié7'!$B$8,'1C TSsalarié7'!$Q$48)</f>
        <v>0</v>
      </c>
      <c r="AG181" s="72">
        <f>IF($C181='1C TSsalarié7'!$B$8,'1C TSsalarié7'!$Q$49)</f>
        <v>0</v>
      </c>
      <c r="AH181" s="72">
        <f>IF($C181='1C TSsalarié7'!$B$8,'1C TSsalarié7'!$Q$50)</f>
        <v>0</v>
      </c>
      <c r="AI181" s="72">
        <f>IF($C181='1C TSsalarié7'!$B$8,'1C TSsalarié7'!$Q$51)</f>
        <v>0</v>
      </c>
      <c r="AJ181" s="72">
        <f>IF($C181='1C TSsalarié7'!$B$8,'1C TSsalarié7'!$Q$52)</f>
        <v>0</v>
      </c>
      <c r="AK181" s="72">
        <f>'1C TSsalarié7'!Q$53</f>
        <v>0</v>
      </c>
      <c r="AL181" s="72">
        <f t="shared" si="59"/>
        <v>0</v>
      </c>
      <c r="AM181" s="825">
        <f t="shared" si="60"/>
        <v>0</v>
      </c>
      <c r="AN181" s="825">
        <f t="shared" si="61"/>
        <v>0</v>
      </c>
      <c r="AO181" s="296">
        <f t="shared" si="62"/>
        <v>0</v>
      </c>
      <c r="AP181" s="575">
        <f t="shared" si="66"/>
        <v>0</v>
      </c>
      <c r="AQ181" s="583">
        <f t="shared" si="64"/>
        <v>0</v>
      </c>
      <c r="AR181" s="579"/>
      <c r="AS181" s="102"/>
      <c r="AT181" s="27"/>
      <c r="AU181" s="592"/>
    </row>
    <row r="182" spans="1:55" hidden="1">
      <c r="A182" s="309"/>
      <c r="B182" s="338"/>
      <c r="C182" s="22" t="str">
        <f>IF('1C TSsalarié7'!R$11&lt;&gt;"",'1C TSsalarié7'!$B$8,"")</f>
        <v/>
      </c>
      <c r="D182" s="666" t="str">
        <f>IF(E182="","",DATEDIF('1C TSsalarié7'!$B$10,E182,"y"))</f>
        <v/>
      </c>
      <c r="E182" s="93" t="str">
        <f>IF(AND('1C TSsalarié7'!R$11&lt;&gt;"",C182='1C TSsalarié7'!$B$8),'1C TSsalarié7'!$R$16,"")</f>
        <v/>
      </c>
      <c r="F182" s="312"/>
      <c r="G182" s="313"/>
      <c r="H182" s="977"/>
      <c r="I182" s="978"/>
      <c r="J182" s="979"/>
      <c r="K182" s="638">
        <f t="shared" si="53"/>
        <v>0</v>
      </c>
      <c r="L182" s="301">
        <f>IF(AND($K$2="Pôle",C182='1C TSsalarié7'!$B$8),'1C TSsalarié7'!R$17+'1C TSsalarié7'!R$18+'1C TSsalarié7'!R$19+'1C TSsalarié7'!R$20+'1C TSsalarié7'!R$24,'1C TSsalarié7'!R$17+'1C TSsalarié7'!R$18+'1C TSsalarié7'!R$19+'1C TSsalarié7'!R$20+'1C TSsalarié7'!R$21+'1C TSsalarié7'!R$22+'1C TSsalarié7'!R$23+'1C TSsalarié7'!R$24)</f>
        <v>0</v>
      </c>
      <c r="M182" s="301">
        <f>IF(AND($K$2="Pôle",C182='1C TSsalarié7'!$B$8),'1C TSsalarié7'!R$21+'1C TSsalarié7'!R$22+'1C TSsalarié7'!R$23,0)</f>
        <v>0</v>
      </c>
      <c r="N182" s="302">
        <f t="shared" si="65"/>
        <v>0</v>
      </c>
      <c r="O182" s="292">
        <f>IF($C182='1C TSsalarié7'!$B$8,'1C TSsalarié7'!R$31)</f>
        <v>0</v>
      </c>
      <c r="P182" s="72">
        <f>IF($C182='1C TSsalarié7'!$B$8,'1C TSsalarié7'!$R$32)</f>
        <v>0</v>
      </c>
      <c r="Q182" s="72">
        <f>IF($C182='1C TSsalarié7'!$B$8,'1C TSsalarié7'!$R$33)</f>
        <v>0</v>
      </c>
      <c r="R182" s="72">
        <f>IF($C182='1C TSsalarié7'!$B$8,'1C TSsalarié7'!$R$34)</f>
        <v>0</v>
      </c>
      <c r="S182" s="72">
        <f>IF($C182='1C TSsalarié7'!$B$8,'1C TSsalarié7'!$R$35)</f>
        <v>0</v>
      </c>
      <c r="T182" s="72">
        <f>IF($C182='1C TSsalarié7'!$B$8,'1C TSsalarié7'!$R$36)</f>
        <v>0</v>
      </c>
      <c r="U182" s="72">
        <f>IF($C182='1C TSsalarié7'!$B$8,'1C TSsalarié7'!$R$37)</f>
        <v>0</v>
      </c>
      <c r="V182" s="72">
        <f>IF($C182='1C TSsalarié7'!$B$8,'1C TSsalarié7'!$R$38)</f>
        <v>0</v>
      </c>
      <c r="W182" s="72">
        <f>IF($C182='1C TSsalarié7'!$B$8,'1C TSsalarié7'!$R$39)</f>
        <v>0</v>
      </c>
      <c r="X182" s="72">
        <f>IF($C182='1C TSsalarié7'!$B$8,'1C TSsalarié7'!$R$40)</f>
        <v>0</v>
      </c>
      <c r="Y182" s="72">
        <f>IF($C182='1C TSsalarié7'!$B$8,'1C TSsalarié7'!$R$41)</f>
        <v>0</v>
      </c>
      <c r="Z182" s="72">
        <f>IF($C182='1C TSsalarié7'!$B$8,'1C TSsalarié7'!$R$42)</f>
        <v>0</v>
      </c>
      <c r="AA182" s="72">
        <f>IF($C182='1C TSsalarié7'!$B$8,'1C TSsalarié7'!$R$43)</f>
        <v>0</v>
      </c>
      <c r="AB182" s="72">
        <f>IF($C182='1C TSsalarié7'!$B$8,'1C TSsalarié7'!$R$44)</f>
        <v>0</v>
      </c>
      <c r="AC182" s="72">
        <f>IF($C182='1C TSsalarié7'!$B$8,'1C TSsalarié7'!$R$45)</f>
        <v>0</v>
      </c>
      <c r="AD182" s="72">
        <f>IF($C182='1C TSsalarié7'!$B$8,'1C TSsalarié7'!$R$46)</f>
        <v>0</v>
      </c>
      <c r="AE182" s="72">
        <f>IF($C182='1C TSsalarié7'!$B$8,'1C TSsalarié7'!$R$47)</f>
        <v>0</v>
      </c>
      <c r="AF182" s="72">
        <f>IF($C182='1C TSsalarié7'!$B$8,'1C TSsalarié7'!$R$48)</f>
        <v>0</v>
      </c>
      <c r="AG182" s="72">
        <f>IF($C182='1C TSsalarié7'!$B$8,'1C TSsalarié7'!$R$49)</f>
        <v>0</v>
      </c>
      <c r="AH182" s="72">
        <f>IF($C182='1C TSsalarié7'!$B$8,'1C TSsalarié7'!$R$50)</f>
        <v>0</v>
      </c>
      <c r="AI182" s="72">
        <f>IF($C182='1C TSsalarié7'!$B$8,'1C TSsalarié7'!$R$51)</f>
        <v>0</v>
      </c>
      <c r="AJ182" s="72">
        <f>IF($C182='1C TSsalarié7'!$B$8,'1C TSsalarié7'!$R$52)</f>
        <v>0</v>
      </c>
      <c r="AK182" s="72">
        <f>'1C TSsalarié7'!R$53</f>
        <v>0</v>
      </c>
      <c r="AL182" s="72">
        <f t="shared" si="59"/>
        <v>0</v>
      </c>
      <c r="AM182" s="825">
        <f t="shared" si="60"/>
        <v>0</v>
      </c>
      <c r="AN182" s="825">
        <f t="shared" si="61"/>
        <v>0</v>
      </c>
      <c r="AO182" s="296">
        <f t="shared" si="62"/>
        <v>0</v>
      </c>
      <c r="AP182" s="575">
        <f t="shared" si="66"/>
        <v>0</v>
      </c>
      <c r="AQ182" s="583">
        <f t="shared" si="64"/>
        <v>0</v>
      </c>
      <c r="AR182" s="579"/>
      <c r="AS182" s="102"/>
      <c r="AT182" s="27"/>
      <c r="AU182" s="592"/>
    </row>
    <row r="183" spans="1:55" hidden="1">
      <c r="A183" s="309"/>
      <c r="B183" s="338"/>
      <c r="C183" s="22" t="str">
        <f>IF('1C TSsalarié7'!S$11&lt;&gt;"",'1C TSsalarié7'!$B$8,"")</f>
        <v/>
      </c>
      <c r="D183" s="666" t="str">
        <f>IF(E183="","",DATEDIF('1C TSsalarié7'!$B$10,E183,"y"))</f>
        <v/>
      </c>
      <c r="E183" s="93" t="str">
        <f>IF(AND('1C TSsalarié7'!S$11&lt;&gt;"",C183='1C TSsalarié7'!$B$8),'1C TSsalarié7'!$S$16,"")</f>
        <v/>
      </c>
      <c r="F183" s="312"/>
      <c r="G183" s="313"/>
      <c r="H183" s="977"/>
      <c r="I183" s="978"/>
      <c r="J183" s="979"/>
      <c r="K183" s="638">
        <f t="shared" si="53"/>
        <v>0</v>
      </c>
      <c r="L183" s="301">
        <f>IF(AND($K$2="Pôle",C183='1C TSsalarié7'!$B$8),'1C TSsalarié7'!S$17+'1C TSsalarié7'!S$18+'1C TSsalarié7'!S$19+'1C TSsalarié7'!S$20+'1C TSsalarié7'!S$24,'1C TSsalarié7'!S$17+'1C TSsalarié7'!S$18+'1C TSsalarié7'!S$19+'1C TSsalarié7'!S$20+'1C TSsalarié7'!S$21+'1C TSsalarié7'!S$22+'1C TSsalarié7'!S$23+'1C TSsalarié7'!S$24)</f>
        <v>0</v>
      </c>
      <c r="M183" s="301">
        <f>IF(AND($K$2="Pôle",C183='1C TSsalarié7'!$B$8),'1C TSsalarié7'!S$21+'1C TSsalarié7'!S$22+'1C TSsalarié7'!S$23,0)</f>
        <v>0</v>
      </c>
      <c r="N183" s="302">
        <f t="shared" si="65"/>
        <v>0</v>
      </c>
      <c r="O183" s="292">
        <f>IF($C183='1C TSsalarié7'!$B$8,'1C TSsalarié7'!S$31)</f>
        <v>0</v>
      </c>
      <c r="P183" s="72">
        <f>IF($C183='1C TSsalarié7'!$B$8,'1C TSsalarié7'!$S$32)</f>
        <v>0</v>
      </c>
      <c r="Q183" s="72">
        <f>IF($C183='1C TSsalarié7'!$B$8,'1C TSsalarié7'!$S$33)</f>
        <v>0</v>
      </c>
      <c r="R183" s="72">
        <f>IF($C183='1C TSsalarié7'!$B$8,'1C TSsalarié7'!$S$34)</f>
        <v>0</v>
      </c>
      <c r="S183" s="72">
        <f>IF($C183='1C TSsalarié7'!$B$8,'1C TSsalarié7'!$S$35)</f>
        <v>0</v>
      </c>
      <c r="T183" s="72">
        <f>IF($C183='1C TSsalarié7'!$B$8,'1C TSsalarié7'!$S$36)</f>
        <v>0</v>
      </c>
      <c r="U183" s="72">
        <f>IF($C183='1C TSsalarié7'!$B$8,'1C TSsalarié7'!$S$37)</f>
        <v>0</v>
      </c>
      <c r="V183" s="72">
        <f>IF($C183='1C TSsalarié7'!$B$8,'1C TSsalarié7'!$S$38)</f>
        <v>0</v>
      </c>
      <c r="W183" s="72">
        <f>IF($C183='1C TSsalarié7'!$B$8,'1C TSsalarié7'!$S$39)</f>
        <v>0</v>
      </c>
      <c r="X183" s="72">
        <f>IF($C183='1C TSsalarié7'!$B$8,'1C TSsalarié7'!$S$40)</f>
        <v>0</v>
      </c>
      <c r="Y183" s="72">
        <f>IF($C183='1C TSsalarié7'!$B$8,'1C TSsalarié7'!$S$41)</f>
        <v>0</v>
      </c>
      <c r="Z183" s="72">
        <f>IF($C183='1C TSsalarié7'!$B$8,'1C TSsalarié7'!$S$42)</f>
        <v>0</v>
      </c>
      <c r="AA183" s="72">
        <f>IF($C183='1C TSsalarié7'!$B$8,'1C TSsalarié7'!$S$43)</f>
        <v>0</v>
      </c>
      <c r="AB183" s="72">
        <f>IF($C183='1C TSsalarié7'!$B$8,'1C TSsalarié7'!$S$44)</f>
        <v>0</v>
      </c>
      <c r="AC183" s="72">
        <f>IF($C183='1C TSsalarié7'!$B$8,'1C TSsalarié7'!$S$45)</f>
        <v>0</v>
      </c>
      <c r="AD183" s="72">
        <f>IF($C183='1C TSsalarié7'!$B$8,'1C TSsalarié7'!$S$46)</f>
        <v>0</v>
      </c>
      <c r="AE183" s="72">
        <f>IF($C183='1C TSsalarié7'!$B$8,'1C TSsalarié7'!$S$47)</f>
        <v>0</v>
      </c>
      <c r="AF183" s="72">
        <f>IF($C183='1C TSsalarié7'!$B$8,'1C TSsalarié7'!$S$48)</f>
        <v>0</v>
      </c>
      <c r="AG183" s="72">
        <f>IF($C183='1C TSsalarié7'!$B$8,'1C TSsalarié7'!$S$49)</f>
        <v>0</v>
      </c>
      <c r="AH183" s="72">
        <f>IF($C183='1C TSsalarié7'!$B$8,'1C TSsalarié7'!$S$50)</f>
        <v>0</v>
      </c>
      <c r="AI183" s="72">
        <f>IF($C183='1C TSsalarié7'!$B$8,'1C TSsalarié7'!$S$51)</f>
        <v>0</v>
      </c>
      <c r="AJ183" s="72">
        <f>IF($C183='1C TSsalarié7'!$B$8,'1C TSsalarié7'!$S$52)</f>
        <v>0</v>
      </c>
      <c r="AK183" s="72">
        <f>'1C TSsalarié7'!S$53</f>
        <v>0</v>
      </c>
      <c r="AL183" s="72">
        <f t="shared" si="59"/>
        <v>0</v>
      </c>
      <c r="AM183" s="825">
        <f t="shared" si="60"/>
        <v>0</v>
      </c>
      <c r="AN183" s="825">
        <f t="shared" si="61"/>
        <v>0</v>
      </c>
      <c r="AO183" s="296">
        <f t="shared" si="62"/>
        <v>0</v>
      </c>
      <c r="AP183" s="575">
        <f t="shared" si="66"/>
        <v>0</v>
      </c>
      <c r="AQ183" s="583">
        <f t="shared" si="64"/>
        <v>0</v>
      </c>
      <c r="AR183" s="579"/>
      <c r="AS183" s="102"/>
      <c r="AT183" s="27"/>
      <c r="AU183" s="592"/>
    </row>
    <row r="184" spans="1:55" hidden="1">
      <c r="A184" s="309"/>
      <c r="B184" s="338"/>
      <c r="C184" s="22" t="str">
        <f>IF('1C TSsalarié7'!T$11&lt;&gt;"",'1C TSsalarié7'!$B$8,"")</f>
        <v/>
      </c>
      <c r="D184" s="666" t="str">
        <f>IF(E184="","",DATEDIF('1C TSsalarié7'!$B$10,E184,"y"))</f>
        <v/>
      </c>
      <c r="E184" s="93" t="str">
        <f>IF(AND('1C TSsalarié7'!T$11&lt;&gt;"",C184='1C TSsalarié7'!$B$8),'1C TSsalarié7'!$T$16,"")</f>
        <v/>
      </c>
      <c r="F184" s="312"/>
      <c r="G184" s="313"/>
      <c r="H184" s="977"/>
      <c r="I184" s="978"/>
      <c r="J184" s="979"/>
      <c r="K184" s="638">
        <f t="shared" si="53"/>
        <v>0</v>
      </c>
      <c r="L184" s="301">
        <f>IF(AND($K$2="Pôle",C184='1C TSsalarié7'!$B$8),'1C TSsalarié7'!T$17+'1C TSsalarié7'!T$18+'1C TSsalarié7'!T$19+'1C TSsalarié7'!T$20+'1C TSsalarié7'!T$24,'1C TSsalarié7'!T$17+'1C TSsalarié7'!T$18+'1C TSsalarié7'!T$19+'1C TSsalarié7'!T$20+'1C TSsalarié7'!T$21+'1C TSsalarié7'!T$22+'1C TSsalarié7'!T$23+'1C TSsalarié7'!T$24)</f>
        <v>0</v>
      </c>
      <c r="M184" s="301">
        <f>IF(AND($K$2="Pôle",C184='1C TSsalarié7'!$B$8),'1C TSsalarié7'!T$21+'1C TSsalarié7'!T$22+'1C TSsalarié7'!T$23,0)</f>
        <v>0</v>
      </c>
      <c r="N184" s="302">
        <f t="shared" si="65"/>
        <v>0</v>
      </c>
      <c r="O184" s="292">
        <f>IF($C184='1C TSsalarié7'!$B$8,'1C TSsalarié7'!T$31)</f>
        <v>0</v>
      </c>
      <c r="P184" s="72">
        <f>IF($C184='1C TSsalarié7'!$B$8,'1C TSsalarié7'!$T$32)</f>
        <v>0</v>
      </c>
      <c r="Q184" s="72">
        <f>IF($C184='1C TSsalarié7'!$B$8,'1C TSsalarié7'!$T$33)</f>
        <v>0</v>
      </c>
      <c r="R184" s="72">
        <f>IF($C184='1C TSsalarié7'!$B$8,'1C TSsalarié7'!$T$34)</f>
        <v>0</v>
      </c>
      <c r="S184" s="72">
        <f>IF($C184='1C TSsalarié7'!$B$8,'1C TSsalarié7'!$T$35)</f>
        <v>0</v>
      </c>
      <c r="T184" s="72">
        <f>IF($C184='1C TSsalarié7'!$B$8,'1C TSsalarié7'!$T$36)</f>
        <v>0</v>
      </c>
      <c r="U184" s="72">
        <f>IF($C184='1C TSsalarié7'!$B$8,'1C TSsalarié7'!$T$37)</f>
        <v>0</v>
      </c>
      <c r="V184" s="72">
        <f>IF($C184='1C TSsalarié7'!$B$8,'1C TSsalarié7'!$T$38)</f>
        <v>0</v>
      </c>
      <c r="W184" s="72">
        <f>IF($C184='1C TSsalarié7'!$B$8,'1C TSsalarié7'!$T$39)</f>
        <v>0</v>
      </c>
      <c r="X184" s="72">
        <f>IF($C184='1C TSsalarié7'!$B$8,'1C TSsalarié7'!$T$40)</f>
        <v>0</v>
      </c>
      <c r="Y184" s="72">
        <f>IF($C184='1C TSsalarié7'!$B$8,'1C TSsalarié7'!$T$41)</f>
        <v>0</v>
      </c>
      <c r="Z184" s="72">
        <f>IF($C184='1C TSsalarié7'!$B$8,'1C TSsalarié7'!$T$42)</f>
        <v>0</v>
      </c>
      <c r="AA184" s="72">
        <f>IF($C184='1C TSsalarié7'!$B$8,'1C TSsalarié7'!$T$43)</f>
        <v>0</v>
      </c>
      <c r="AB184" s="72">
        <f>IF($C184='1C TSsalarié7'!$B$8,'1C TSsalarié7'!$T$44)</f>
        <v>0</v>
      </c>
      <c r="AC184" s="72">
        <f>IF($C184='1C TSsalarié7'!$B$8,'1C TSsalarié7'!$T$45)</f>
        <v>0</v>
      </c>
      <c r="AD184" s="72">
        <f>IF($C184='1C TSsalarié7'!$B$8,'1C TSsalarié7'!$T$46)</f>
        <v>0</v>
      </c>
      <c r="AE184" s="72">
        <f>IF($C184='1C TSsalarié7'!$B$8,'1C TSsalarié7'!$T$47)</f>
        <v>0</v>
      </c>
      <c r="AF184" s="72">
        <f>IF($C184='1C TSsalarié7'!$B$8,'1C TSsalarié7'!$T$48)</f>
        <v>0</v>
      </c>
      <c r="AG184" s="72">
        <f>IF($C184='1C TSsalarié7'!$B$8,'1C TSsalarié7'!$T$49)</f>
        <v>0</v>
      </c>
      <c r="AH184" s="72">
        <f>IF($C184='1C TSsalarié7'!$B$8,'1C TSsalarié7'!$T$50)</f>
        <v>0</v>
      </c>
      <c r="AI184" s="72">
        <f>IF($C184='1C TSsalarié7'!$B$8,'1C TSsalarié7'!$T$51)</f>
        <v>0</v>
      </c>
      <c r="AJ184" s="72">
        <f>IF($C184='1C TSsalarié7'!$B$8,'1C TSsalarié7'!$T$52)</f>
        <v>0</v>
      </c>
      <c r="AK184" s="72">
        <f>'1C TSsalarié7'!T$53</f>
        <v>0</v>
      </c>
      <c r="AL184" s="72">
        <f t="shared" si="59"/>
        <v>0</v>
      </c>
      <c r="AM184" s="825">
        <f t="shared" si="60"/>
        <v>0</v>
      </c>
      <c r="AN184" s="825">
        <f t="shared" si="61"/>
        <v>0</v>
      </c>
      <c r="AO184" s="296">
        <f t="shared" si="62"/>
        <v>0</v>
      </c>
      <c r="AP184" s="575">
        <f t="shared" si="66"/>
        <v>0</v>
      </c>
      <c r="AQ184" s="583">
        <f t="shared" si="64"/>
        <v>0</v>
      </c>
      <c r="AR184" s="579"/>
      <c r="AS184" s="102"/>
      <c r="AT184" s="27"/>
      <c r="AU184" s="592"/>
    </row>
    <row r="185" spans="1:55" hidden="1">
      <c r="A185" s="309"/>
      <c r="B185" s="338"/>
      <c r="C185" s="22" t="str">
        <f>IF('1C TSsalarié7'!U$11&lt;&gt;"",'1C TSsalarié7'!$B$8,"")</f>
        <v/>
      </c>
      <c r="D185" s="666" t="str">
        <f>IF(E185="","",DATEDIF('1C TSsalarié7'!$B$10,E185,"y"))</f>
        <v/>
      </c>
      <c r="E185" s="93" t="str">
        <f>IF(AND('1C TSsalarié7'!U$11&lt;&gt;"",C185='1C TSsalarié7'!$B$8),'1C TSsalarié7'!$U$16,"")</f>
        <v/>
      </c>
      <c r="F185" s="312"/>
      <c r="G185" s="313"/>
      <c r="H185" s="977"/>
      <c r="I185" s="978"/>
      <c r="J185" s="979"/>
      <c r="K185" s="638">
        <f t="shared" si="53"/>
        <v>0</v>
      </c>
      <c r="L185" s="301">
        <f>IF(AND($K$2="Pôle",C185='1C TSsalarié7'!$B$8),'1C TSsalarié7'!U$17+'1C TSsalarié7'!U$18+'1C TSsalarié7'!U$19+'1C TSsalarié7'!U$20+'1C TSsalarié7'!U$24,'1C TSsalarié7'!U$17+'1C TSsalarié7'!U$18+'1C TSsalarié7'!U$19+'1C TSsalarié7'!U$20+'1C TSsalarié7'!U$21+'1C TSsalarié7'!U$22+'1C TSsalarié7'!U$23+'1C TSsalarié7'!U$24)</f>
        <v>0</v>
      </c>
      <c r="M185" s="301">
        <f>IF(AND($K$2="Pôle",C185='1C TSsalarié7'!$B$8),'1C TSsalarié7'!U$21+'1C TSsalarié7'!U$22+'1C TSsalarié7'!U$23,0)</f>
        <v>0</v>
      </c>
      <c r="N185" s="302">
        <f t="shared" si="65"/>
        <v>0</v>
      </c>
      <c r="O185" s="292">
        <f>IF($C185='1C TSsalarié7'!$B$8,'1C TSsalarié7'!U$31)</f>
        <v>0</v>
      </c>
      <c r="P185" s="72">
        <f>IF($C185='1C TSsalarié7'!$B$8,'1C TSsalarié7'!$U$32)</f>
        <v>0</v>
      </c>
      <c r="Q185" s="72">
        <f>IF($C185='1C TSsalarié7'!$B$8,'1C TSsalarié7'!$U$33)</f>
        <v>0</v>
      </c>
      <c r="R185" s="72">
        <f>IF($C185='1C TSsalarié7'!$B$8,'1C TSsalarié7'!$U$34)</f>
        <v>0</v>
      </c>
      <c r="S185" s="72">
        <f>IF($C185='1C TSsalarié7'!$B$8,'1C TSsalarié7'!$U$35)</f>
        <v>0</v>
      </c>
      <c r="T185" s="72">
        <f>IF($C185='1C TSsalarié7'!$B$8,'1C TSsalarié7'!$U$36)</f>
        <v>0</v>
      </c>
      <c r="U185" s="72">
        <f>IF($C185='1C TSsalarié7'!$B$8,'1C TSsalarié7'!$U$37)</f>
        <v>0</v>
      </c>
      <c r="V185" s="72">
        <f>IF($C185='1C TSsalarié7'!$B$8,'1C TSsalarié7'!$U$38)</f>
        <v>0</v>
      </c>
      <c r="W185" s="72">
        <f>IF($C185='1C TSsalarié7'!$B$8,'1C TSsalarié7'!$U$39)</f>
        <v>0</v>
      </c>
      <c r="X185" s="72">
        <f>IF($C185='1C TSsalarié7'!$B$8,'1C TSsalarié7'!$U$40)</f>
        <v>0</v>
      </c>
      <c r="Y185" s="72">
        <f>IF($C185='1C TSsalarié7'!$B$8,'1C TSsalarié7'!$U$41)</f>
        <v>0</v>
      </c>
      <c r="Z185" s="72">
        <f>IF($C185='1C TSsalarié7'!$B$8,'1C TSsalarié7'!$U$42)</f>
        <v>0</v>
      </c>
      <c r="AA185" s="72">
        <f>IF($C185='1C TSsalarié7'!$B$8,'1C TSsalarié7'!$U$43)</f>
        <v>0</v>
      </c>
      <c r="AB185" s="72">
        <f>IF($C185='1C TSsalarié7'!$B$8,'1C TSsalarié7'!$U$44)</f>
        <v>0</v>
      </c>
      <c r="AC185" s="72">
        <f>IF($C185='1C TSsalarié7'!$B$8,'1C TSsalarié7'!$U$45)</f>
        <v>0</v>
      </c>
      <c r="AD185" s="72">
        <f>IF($C185='1C TSsalarié7'!$B$8,'1C TSsalarié7'!$U$46)</f>
        <v>0</v>
      </c>
      <c r="AE185" s="72">
        <f>IF($C185='1C TSsalarié7'!$B$8,'1C TSsalarié7'!$U$47)</f>
        <v>0</v>
      </c>
      <c r="AF185" s="72">
        <f>IF($C185='1C TSsalarié7'!$B$8,'1C TSsalarié7'!$U$48)</f>
        <v>0</v>
      </c>
      <c r="AG185" s="72">
        <f>IF($C185='1C TSsalarié7'!$B$8,'1C TSsalarié7'!$U$49)</f>
        <v>0</v>
      </c>
      <c r="AH185" s="72">
        <f>IF($C185='1C TSsalarié7'!$B$8,'1C TSsalarié7'!$U$50)</f>
        <v>0</v>
      </c>
      <c r="AI185" s="72">
        <f>IF($C185='1C TSsalarié7'!$B$8,'1C TSsalarié7'!$U$51)</f>
        <v>0</v>
      </c>
      <c r="AJ185" s="72">
        <f>IF($C185='1C TSsalarié7'!$B$8,'1C TSsalarié7'!$U$52)</f>
        <v>0</v>
      </c>
      <c r="AK185" s="72">
        <f>'1C TSsalarié7'!U$53</f>
        <v>0</v>
      </c>
      <c r="AL185" s="72">
        <f t="shared" si="59"/>
        <v>0</v>
      </c>
      <c r="AM185" s="825">
        <f t="shared" si="60"/>
        <v>0</v>
      </c>
      <c r="AN185" s="825">
        <f t="shared" si="61"/>
        <v>0</v>
      </c>
      <c r="AO185" s="296">
        <f t="shared" si="62"/>
        <v>0</v>
      </c>
      <c r="AP185" s="575">
        <f t="shared" si="66"/>
        <v>0</v>
      </c>
      <c r="AQ185" s="583">
        <f t="shared" si="64"/>
        <v>0</v>
      </c>
      <c r="AR185" s="579"/>
      <c r="AS185" s="102"/>
      <c r="AT185" s="27"/>
      <c r="AU185" s="592"/>
    </row>
    <row r="186" spans="1:55" hidden="1">
      <c r="A186" s="309"/>
      <c r="B186" s="338"/>
      <c r="C186" s="22" t="str">
        <f>IF('1C TSsalarié7'!V$11&lt;&gt;"",'1C TSsalarié7'!$B$8,"")</f>
        <v/>
      </c>
      <c r="D186" s="666" t="str">
        <f>IF(E186="","",DATEDIF('1C TSsalarié7'!$B$10,E186,"y"))</f>
        <v/>
      </c>
      <c r="E186" s="93" t="str">
        <f>IF(AND('1C TSsalarié7'!V$11&lt;&gt;"",C186='1C TSsalarié7'!$B$8),'1C TSsalarié7'!$V$16,"")</f>
        <v/>
      </c>
      <c r="F186" s="312"/>
      <c r="G186" s="313"/>
      <c r="H186" s="977"/>
      <c r="I186" s="978"/>
      <c r="J186" s="979"/>
      <c r="K186" s="638">
        <f t="shared" si="53"/>
        <v>0</v>
      </c>
      <c r="L186" s="301">
        <f>IF(AND($K$2="Pôle",C186='1C TSsalarié7'!$B$8),'1C TSsalarié7'!V$17+'1C TSsalarié7'!V$18+'1C TSsalarié7'!V$19+'1C TSsalarié7'!V$20+'1C TSsalarié7'!V$24,'1C TSsalarié7'!V$17+'1C TSsalarié7'!V$18+'1C TSsalarié7'!V$19+'1C TSsalarié7'!V$20+'1C TSsalarié7'!V$21+'1C TSsalarié7'!V$22+'1C TSsalarié7'!V$23+'1C TSsalarié7'!V$24)</f>
        <v>0</v>
      </c>
      <c r="M186" s="301">
        <f>IF(AND($K$2="Pôle",C186='1C TSsalarié7'!$B$8),'1C TSsalarié7'!V$21+'1C TSsalarié7'!V$22+'1C TSsalarié7'!V$23,0)</f>
        <v>0</v>
      </c>
      <c r="N186" s="302">
        <f t="shared" si="65"/>
        <v>0</v>
      </c>
      <c r="O186" s="292">
        <f>IF($C186='1C TSsalarié7'!$B$8,'1C TSsalarié7'!V$31)</f>
        <v>0</v>
      </c>
      <c r="P186" s="72">
        <f>IF($C186='1C TSsalarié7'!$B$8,'1C TSsalarié7'!$V$32)</f>
        <v>0</v>
      </c>
      <c r="Q186" s="72">
        <f>IF($C186='1C TSsalarié7'!$B$8,'1C TSsalarié7'!$V$33)</f>
        <v>0</v>
      </c>
      <c r="R186" s="72">
        <f>IF($C186='1C TSsalarié7'!$B$8,'1C TSsalarié7'!$V$34)</f>
        <v>0</v>
      </c>
      <c r="S186" s="72">
        <f>IF($C186='1C TSsalarié7'!$B$8,'1C TSsalarié7'!$V$35)</f>
        <v>0</v>
      </c>
      <c r="T186" s="72">
        <f>IF($C186='1C TSsalarié7'!$B$8,'1C TSsalarié7'!$V$36)</f>
        <v>0</v>
      </c>
      <c r="U186" s="72">
        <f>IF($C186='1C TSsalarié7'!$B$8,'1C TSsalarié7'!$V$37)</f>
        <v>0</v>
      </c>
      <c r="V186" s="72">
        <f>IF($C186='1C TSsalarié7'!$B$8,'1C TSsalarié7'!$V$38)</f>
        <v>0</v>
      </c>
      <c r="W186" s="72">
        <f>IF($C186='1C TSsalarié7'!$B$8,'1C TSsalarié7'!$V$39)</f>
        <v>0</v>
      </c>
      <c r="X186" s="72">
        <f>IF($C186='1C TSsalarié7'!$B$8,'1C TSsalarié7'!$V$40)</f>
        <v>0</v>
      </c>
      <c r="Y186" s="72">
        <f>IF($C186='1C TSsalarié7'!$B$8,'1C TSsalarié7'!$V$41)</f>
        <v>0</v>
      </c>
      <c r="Z186" s="72">
        <f>IF($C186='1C TSsalarié7'!$B$8,'1C TSsalarié7'!$V$42)</f>
        <v>0</v>
      </c>
      <c r="AA186" s="72">
        <f>IF($C186='1C TSsalarié7'!$B$8,'1C TSsalarié7'!$V$43)</f>
        <v>0</v>
      </c>
      <c r="AB186" s="72">
        <f>IF($C186='1C TSsalarié7'!$B$8,'1C TSsalarié7'!$V$44)</f>
        <v>0</v>
      </c>
      <c r="AC186" s="72">
        <f>IF($C186='1C TSsalarié7'!$B$8,'1C TSsalarié7'!$V$45)</f>
        <v>0</v>
      </c>
      <c r="AD186" s="72">
        <f>IF($C186='1C TSsalarié7'!$B$8,'1C TSsalarié7'!$V$46)</f>
        <v>0</v>
      </c>
      <c r="AE186" s="72">
        <f>IF($C186='1C TSsalarié7'!$B$8,'1C TSsalarié7'!$V$47)</f>
        <v>0</v>
      </c>
      <c r="AF186" s="72">
        <f>IF($C186='1C TSsalarié7'!$B$8,'1C TSsalarié7'!$V$48)</f>
        <v>0</v>
      </c>
      <c r="AG186" s="72">
        <f>IF($C186='1C TSsalarié7'!$B$8,'1C TSsalarié7'!$V$49)</f>
        <v>0</v>
      </c>
      <c r="AH186" s="72">
        <f>IF($C186='1C TSsalarié7'!$B$8,'1C TSsalarié7'!$V$50)</f>
        <v>0</v>
      </c>
      <c r="AI186" s="72">
        <f>IF($C186='1C TSsalarié7'!$B$8,'1C TSsalarié7'!$V$51)</f>
        <v>0</v>
      </c>
      <c r="AJ186" s="72">
        <f>IF($C186='1C TSsalarié7'!$B$8,'1C TSsalarié7'!$V$52)</f>
        <v>0</v>
      </c>
      <c r="AK186" s="72">
        <f>'1C TSsalarié7'!V$53</f>
        <v>0</v>
      </c>
      <c r="AL186" s="72">
        <f t="shared" si="59"/>
        <v>0</v>
      </c>
      <c r="AM186" s="825">
        <f t="shared" si="60"/>
        <v>0</v>
      </c>
      <c r="AN186" s="825">
        <f t="shared" si="61"/>
        <v>0</v>
      </c>
      <c r="AO186" s="296">
        <f t="shared" si="62"/>
        <v>0</v>
      </c>
      <c r="AP186" s="575">
        <f t="shared" si="66"/>
        <v>0</v>
      </c>
      <c r="AQ186" s="583">
        <f t="shared" si="64"/>
        <v>0</v>
      </c>
      <c r="AR186" s="579"/>
      <c r="AS186" s="102"/>
      <c r="AT186" s="27"/>
      <c r="AU186" s="592"/>
    </row>
    <row r="187" spans="1:55" hidden="1">
      <c r="A187" s="309"/>
      <c r="B187" s="338"/>
      <c r="C187" s="22" t="str">
        <f>IF('1C TSsalarié7'!W$11&lt;&gt;"",'1C TSsalarié7'!$B$8,"")</f>
        <v/>
      </c>
      <c r="D187" s="666" t="str">
        <f>IF(E187="","",DATEDIF('1C TSsalarié7'!$B$10,E187,"y"))</f>
        <v/>
      </c>
      <c r="E187" s="93" t="str">
        <f>IF(AND('1C TSsalarié7'!W$11&lt;&gt;"",C187='1C TSsalarié7'!$B$8),'1C TSsalarié7'!$W$16,"")</f>
        <v/>
      </c>
      <c r="F187" s="312"/>
      <c r="G187" s="313"/>
      <c r="H187" s="977"/>
      <c r="I187" s="978"/>
      <c r="J187" s="979"/>
      <c r="K187" s="638">
        <f t="shared" si="53"/>
        <v>0</v>
      </c>
      <c r="L187" s="301">
        <f>IF(AND($K$2="Pôle",C187='1C TSsalarié7'!$B$8),'1C TSsalarié7'!W$17+'1C TSsalarié7'!W$18+'1C TSsalarié7'!W$19+'1C TSsalarié7'!W$20+'1C TSsalarié7'!W$24,'1C TSsalarié7'!W$17+'1C TSsalarié7'!W$18+'1C TSsalarié7'!W$19+'1C TSsalarié7'!W$20+'1C TSsalarié7'!W$21+'1C TSsalarié7'!W$22+'1C TSsalarié7'!W$23+'1C TSsalarié7'!W$24)</f>
        <v>0</v>
      </c>
      <c r="M187" s="301">
        <f>IF(AND($K$2="Pôle",C187='1C TSsalarié7'!$B$8),'1C TSsalarié7'!W$21+'1C TSsalarié7'!W$22+'1C TSsalarié7'!W$23,0)</f>
        <v>0</v>
      </c>
      <c r="N187" s="302">
        <f t="shared" si="65"/>
        <v>0</v>
      </c>
      <c r="O187" s="292">
        <f>IF($C187='1C TSsalarié7'!$B$8,'1C TSsalarié7'!W$31)</f>
        <v>0</v>
      </c>
      <c r="P187" s="72">
        <f>IF($C187='1C TSsalarié7'!$B$8,'1C TSsalarié7'!$W$32)</f>
        <v>0</v>
      </c>
      <c r="Q187" s="72">
        <f>IF($C187='1C TSsalarié7'!$B$8,'1C TSsalarié7'!$W$33)</f>
        <v>0</v>
      </c>
      <c r="R187" s="72">
        <f>IF($C187='1C TSsalarié7'!$B$8,'1C TSsalarié7'!$W$34)</f>
        <v>0</v>
      </c>
      <c r="S187" s="72">
        <f>IF($C187='1C TSsalarié7'!$B$8,'1C TSsalarié7'!$W$35)</f>
        <v>0</v>
      </c>
      <c r="T187" s="72">
        <f>IF($C187='1C TSsalarié7'!$B$8,'1C TSsalarié7'!$W$36)</f>
        <v>0</v>
      </c>
      <c r="U187" s="72">
        <f>IF($C187='1C TSsalarié7'!$B$8,'1C TSsalarié7'!$W$37)</f>
        <v>0</v>
      </c>
      <c r="V187" s="72">
        <f>IF($C187='1C TSsalarié7'!$B$8,'1C TSsalarié7'!$W$38)</f>
        <v>0</v>
      </c>
      <c r="W187" s="72">
        <f>IF($C187='1C TSsalarié7'!$B$8,'1C TSsalarié7'!$W$39)</f>
        <v>0</v>
      </c>
      <c r="X187" s="72">
        <f>IF($C187='1C TSsalarié7'!$B$8,'1C TSsalarié7'!$W$40)</f>
        <v>0</v>
      </c>
      <c r="Y187" s="72">
        <f>IF($C187='1C TSsalarié7'!$B$8,'1C TSsalarié7'!$W$41)</f>
        <v>0</v>
      </c>
      <c r="Z187" s="72">
        <f>IF($C187='1C TSsalarié7'!$B$8,'1C TSsalarié7'!$W$42)</f>
        <v>0</v>
      </c>
      <c r="AA187" s="72">
        <f>IF($C187='1C TSsalarié7'!$B$8,'1C TSsalarié7'!$W$43)</f>
        <v>0</v>
      </c>
      <c r="AB187" s="72">
        <f>IF($C187='1C TSsalarié7'!$B$8,'1C TSsalarié7'!$W$44)</f>
        <v>0</v>
      </c>
      <c r="AC187" s="72">
        <f>IF($C187='1C TSsalarié7'!$B$8,'1C TSsalarié7'!$W$45)</f>
        <v>0</v>
      </c>
      <c r="AD187" s="72">
        <f>IF($C187='1C TSsalarié7'!$B$8,'1C TSsalarié7'!$W$46)</f>
        <v>0</v>
      </c>
      <c r="AE187" s="72">
        <f>IF($C187='1C TSsalarié7'!$B$8,'1C TSsalarié7'!$W$47)</f>
        <v>0</v>
      </c>
      <c r="AF187" s="72">
        <f>IF($C187='1C TSsalarié7'!$B$8,'1C TSsalarié7'!$W$48)</f>
        <v>0</v>
      </c>
      <c r="AG187" s="72">
        <f>IF($C187='1C TSsalarié7'!$B$8,'1C TSsalarié7'!$W$49)</f>
        <v>0</v>
      </c>
      <c r="AH187" s="72">
        <f>IF($C187='1C TSsalarié7'!$B$8,'1C TSsalarié7'!$W$50)</f>
        <v>0</v>
      </c>
      <c r="AI187" s="72">
        <f>IF($C187='1C TSsalarié7'!$B$8,'1C TSsalarié7'!$W$51)</f>
        <v>0</v>
      </c>
      <c r="AJ187" s="72">
        <f>IF($C187='1C TSsalarié7'!$B$8,'1C TSsalarié7'!$W$52)</f>
        <v>0</v>
      </c>
      <c r="AK187" s="72">
        <f>'1C TSsalarié7'!W$53</f>
        <v>0</v>
      </c>
      <c r="AL187" s="72">
        <f t="shared" si="59"/>
        <v>0</v>
      </c>
      <c r="AM187" s="825">
        <f t="shared" si="60"/>
        <v>0</v>
      </c>
      <c r="AN187" s="825">
        <f t="shared" si="61"/>
        <v>0</v>
      </c>
      <c r="AO187" s="296">
        <f t="shared" si="62"/>
        <v>0</v>
      </c>
      <c r="AP187" s="575">
        <f t="shared" si="66"/>
        <v>0</v>
      </c>
      <c r="AQ187" s="583">
        <f t="shared" si="64"/>
        <v>0</v>
      </c>
      <c r="AR187" s="579"/>
      <c r="AS187" s="102"/>
      <c r="AT187" s="27"/>
      <c r="AU187" s="592"/>
    </row>
    <row r="188" spans="1:55" hidden="1">
      <c r="A188" s="309"/>
      <c r="B188" s="338"/>
      <c r="C188" s="22" t="str">
        <f>IF('1C TSsalarié7'!X$11&lt;&gt;"",'1C TSsalarié7'!$B$8,"")</f>
        <v/>
      </c>
      <c r="D188" s="666" t="str">
        <f>IF(E188="","",DATEDIF('1C TSsalarié7'!$B$10,E188,"y"))</f>
        <v/>
      </c>
      <c r="E188" s="93" t="str">
        <f>IF(AND('1C TSsalarié7'!X$11&lt;&gt;"",C188='1C TSsalarié7'!$B$8),'1C TSsalarié7'!$X$16,"")</f>
        <v/>
      </c>
      <c r="F188" s="312"/>
      <c r="G188" s="313"/>
      <c r="H188" s="977"/>
      <c r="I188" s="978"/>
      <c r="J188" s="979"/>
      <c r="K188" s="638">
        <f t="shared" si="53"/>
        <v>0</v>
      </c>
      <c r="L188" s="301">
        <f>IF(AND($K$2="Pôle",C188='1C TSsalarié7'!$B$8),'1C TSsalarié7'!X$17+'1C TSsalarié7'!X$18+'1C TSsalarié7'!X$19+'1C TSsalarié7'!X$20+'1C TSsalarié7'!X$24,'1C TSsalarié7'!X$17+'1C TSsalarié7'!X$18+'1C TSsalarié7'!X$19+'1C TSsalarié7'!X$20+'1C TSsalarié7'!X$21+'1C TSsalarié7'!X$22+'1C TSsalarié7'!X$23+'1C TSsalarié7'!X$24)</f>
        <v>0</v>
      </c>
      <c r="M188" s="301">
        <f>IF(AND($K$2="Pôle",C188='1C TSsalarié7'!$B$8),'1C TSsalarié7'!X$21+'1C TSsalarié7'!X$22+'1C TSsalarié7'!X$23,0)</f>
        <v>0</v>
      </c>
      <c r="N188" s="302">
        <f t="shared" si="65"/>
        <v>0</v>
      </c>
      <c r="O188" s="292">
        <f>IF($C188='1C TSsalarié7'!$B$8,'1C TSsalarié7'!X$31)</f>
        <v>0</v>
      </c>
      <c r="P188" s="72">
        <f>IF($C188='1C TSsalarié7'!$B$8,'1C TSsalarié7'!$X$32)</f>
        <v>0</v>
      </c>
      <c r="Q188" s="72">
        <f>IF($C188='1C TSsalarié7'!$B$8,'1C TSsalarié7'!$X$33)</f>
        <v>0</v>
      </c>
      <c r="R188" s="72">
        <f>IF($C188='1C TSsalarié7'!$B$8,'1C TSsalarié7'!$X$34)</f>
        <v>0</v>
      </c>
      <c r="S188" s="72">
        <f>IF($C188='1C TSsalarié7'!$B$8,'1C TSsalarié7'!$X$35)</f>
        <v>0</v>
      </c>
      <c r="T188" s="72">
        <f>IF($C188='1C TSsalarié7'!$B$8,'1C TSsalarié7'!$X$36)</f>
        <v>0</v>
      </c>
      <c r="U188" s="72">
        <f>IF($C188='1C TSsalarié7'!$B$8,'1C TSsalarié7'!$X$37)</f>
        <v>0</v>
      </c>
      <c r="V188" s="72">
        <f>IF($C188='1C TSsalarié7'!$B$8,'1C TSsalarié7'!$X$38)</f>
        <v>0</v>
      </c>
      <c r="W188" s="72">
        <f>IF($C188='1C TSsalarié7'!$B$8,'1C TSsalarié7'!$X$39)</f>
        <v>0</v>
      </c>
      <c r="X188" s="72">
        <f>IF($C188='1C TSsalarié7'!$B$8,'1C TSsalarié7'!$X$40)</f>
        <v>0</v>
      </c>
      <c r="Y188" s="72">
        <f>IF($C188='1C TSsalarié7'!$B$8,'1C TSsalarié7'!$X$41)</f>
        <v>0</v>
      </c>
      <c r="Z188" s="72">
        <f>IF($C188='1C TSsalarié7'!$B$8,'1C TSsalarié7'!$X$42)</f>
        <v>0</v>
      </c>
      <c r="AA188" s="72">
        <f>IF($C188='1C TSsalarié7'!$B$8,'1C TSsalarié7'!$X$43)</f>
        <v>0</v>
      </c>
      <c r="AB188" s="72">
        <f>IF($C188='1C TSsalarié7'!$B$8,'1C TSsalarié7'!$X$44)</f>
        <v>0</v>
      </c>
      <c r="AC188" s="72">
        <f>IF($C188='1C TSsalarié7'!$B$8,'1C TSsalarié7'!$X$45)</f>
        <v>0</v>
      </c>
      <c r="AD188" s="72">
        <f>IF($C188='1C TSsalarié7'!$B$8,'1C TSsalarié7'!$X$46)</f>
        <v>0</v>
      </c>
      <c r="AE188" s="72">
        <f>IF($C188='1C TSsalarié7'!$B$8,'1C TSsalarié7'!$X$47)</f>
        <v>0</v>
      </c>
      <c r="AF188" s="72">
        <f>IF($C188='1C TSsalarié7'!$B$8,'1C TSsalarié7'!$X$48)</f>
        <v>0</v>
      </c>
      <c r="AG188" s="72">
        <f>IF($C188='1C TSsalarié7'!$B$8,'1C TSsalarié7'!$X$49)</f>
        <v>0</v>
      </c>
      <c r="AH188" s="72">
        <f>IF($C188='1C TSsalarié7'!$B$8,'1C TSsalarié7'!$X$50)</f>
        <v>0</v>
      </c>
      <c r="AI188" s="72">
        <f>IF($C188='1C TSsalarié7'!$B$8,'1C TSsalarié7'!$X$51)</f>
        <v>0</v>
      </c>
      <c r="AJ188" s="72">
        <f>IF($C188='1C TSsalarié7'!$B$8,'1C TSsalarié7'!$X$52)</f>
        <v>0</v>
      </c>
      <c r="AK188" s="72">
        <f>'1C TSsalarié7'!X$53</f>
        <v>0</v>
      </c>
      <c r="AL188" s="72">
        <f t="shared" si="59"/>
        <v>0</v>
      </c>
      <c r="AM188" s="825">
        <f t="shared" si="60"/>
        <v>0</v>
      </c>
      <c r="AN188" s="825">
        <f t="shared" si="61"/>
        <v>0</v>
      </c>
      <c r="AO188" s="296">
        <f t="shared" si="62"/>
        <v>0</v>
      </c>
      <c r="AP188" s="575">
        <f t="shared" si="66"/>
        <v>0</v>
      </c>
      <c r="AQ188" s="583">
        <f t="shared" si="64"/>
        <v>0</v>
      </c>
      <c r="AR188" s="579"/>
      <c r="AS188" s="102"/>
      <c r="AT188" s="27"/>
      <c r="AU188" s="592"/>
    </row>
    <row r="189" spans="1:55" hidden="1">
      <c r="A189" s="309"/>
      <c r="B189" s="338"/>
      <c r="C189" s="22" t="str">
        <f>IF('1C TSsalarié7'!Y$11&lt;&gt;"",'1C TSsalarié7'!$B$8,"")</f>
        <v/>
      </c>
      <c r="D189" s="666" t="str">
        <f>IF(E189="","",DATEDIF('1C TSsalarié7'!$B$10,E189,"y"))</f>
        <v/>
      </c>
      <c r="E189" s="93" t="str">
        <f>IF(AND('1C TSsalarié7'!Y$11&lt;&gt;"",C189='1C TSsalarié7'!$B$8),'1C TSsalarié7'!$Y$16,"")</f>
        <v/>
      </c>
      <c r="F189" s="312"/>
      <c r="G189" s="313"/>
      <c r="H189" s="977"/>
      <c r="I189" s="978"/>
      <c r="J189" s="979"/>
      <c r="K189" s="638">
        <f t="shared" si="53"/>
        <v>0</v>
      </c>
      <c r="L189" s="301">
        <f>IF(AND($K$2="Pôle",C189='1C TSsalarié7'!$B$8),'1C TSsalarié7'!Y$17+'1C TSsalarié7'!Y$18+'1C TSsalarié7'!Y$19+'1C TSsalarié7'!Y$20+'1C TSsalarié7'!Y$24,'1C TSsalarié7'!Y$17+'1C TSsalarié7'!Y$18+'1C TSsalarié7'!Y$19+'1C TSsalarié7'!Y$20+'1C TSsalarié7'!Y$21+'1C TSsalarié7'!Y$22+'1C TSsalarié7'!Y$23+'1C TSsalarié7'!Y$24)</f>
        <v>0</v>
      </c>
      <c r="M189" s="301">
        <f>IF(AND($K$2="Pôle",C189='1C TSsalarié7'!$B$8),'1C TSsalarié7'!Y$21+'1C TSsalarié7'!Y$22+'1C TSsalarié7'!Y$23,0)</f>
        <v>0</v>
      </c>
      <c r="N189" s="302">
        <f t="shared" si="65"/>
        <v>0</v>
      </c>
      <c r="O189" s="292">
        <f>IF($C189='1C TSsalarié7'!$B$8,'1C TSsalarié7'!Y$31)</f>
        <v>0</v>
      </c>
      <c r="P189" s="72">
        <f>IF($C189='1C TSsalarié7'!$B$8,'1C TSsalarié7'!$Y$32)</f>
        <v>0</v>
      </c>
      <c r="Q189" s="72">
        <f>IF($C189='1C TSsalarié7'!$B$8,'1C TSsalarié7'!$Y$33)</f>
        <v>0</v>
      </c>
      <c r="R189" s="72">
        <f>IF($C189='1C TSsalarié7'!$B$8,'1C TSsalarié7'!$Y$34)</f>
        <v>0</v>
      </c>
      <c r="S189" s="72">
        <f>IF($C189='1C TSsalarié7'!$B$8,'1C TSsalarié7'!$Y$35)</f>
        <v>0</v>
      </c>
      <c r="T189" s="72">
        <f>IF($C189='1C TSsalarié7'!$B$8,'1C TSsalarié7'!$Y$36)</f>
        <v>0</v>
      </c>
      <c r="U189" s="72">
        <f>IF($C189='1C TSsalarié7'!$B$8,'1C TSsalarié7'!$Y$37)</f>
        <v>0</v>
      </c>
      <c r="V189" s="72">
        <f>IF($C189='1C TSsalarié7'!$B$8,'1C TSsalarié7'!$Y$38)</f>
        <v>0</v>
      </c>
      <c r="W189" s="72">
        <f>IF($C189='1C TSsalarié7'!$B$8,'1C TSsalarié7'!$Y$39)</f>
        <v>0</v>
      </c>
      <c r="X189" s="72">
        <f>IF($C189='1C TSsalarié7'!$B$8,'1C TSsalarié7'!$Y$40)</f>
        <v>0</v>
      </c>
      <c r="Y189" s="72">
        <f>IF($C189='1C TSsalarié7'!$B$8,'1C TSsalarié7'!$Y$41)</f>
        <v>0</v>
      </c>
      <c r="Z189" s="72">
        <f>IF($C189='1C TSsalarié7'!$B$8,'1C TSsalarié7'!$Y$42)</f>
        <v>0</v>
      </c>
      <c r="AA189" s="72">
        <f>IF($C189='1C TSsalarié7'!$B$8,'1C TSsalarié7'!$Y$43)</f>
        <v>0</v>
      </c>
      <c r="AB189" s="72">
        <f>IF($C189='1C TSsalarié7'!$B$8,'1C TSsalarié7'!$Y$44)</f>
        <v>0</v>
      </c>
      <c r="AC189" s="72">
        <f>IF($C189='1C TSsalarié7'!$B$8,'1C TSsalarié7'!$Y$45)</f>
        <v>0</v>
      </c>
      <c r="AD189" s="72">
        <f>IF($C189='1C TSsalarié7'!$B$8,'1C TSsalarié7'!$Y$46)</f>
        <v>0</v>
      </c>
      <c r="AE189" s="72">
        <f>IF($C189='1C TSsalarié7'!$B$8,'1C TSsalarié7'!$Y$47)</f>
        <v>0</v>
      </c>
      <c r="AF189" s="72">
        <f>IF($C189='1C TSsalarié7'!$B$8,'1C TSsalarié7'!$Y$48)</f>
        <v>0</v>
      </c>
      <c r="AG189" s="72">
        <f>IF($C189='1C TSsalarié7'!$B$8,'1C TSsalarié7'!$Y$49)</f>
        <v>0</v>
      </c>
      <c r="AH189" s="72">
        <f>IF($C189='1C TSsalarié7'!$B$8,'1C TSsalarié7'!$Y$50)</f>
        <v>0</v>
      </c>
      <c r="AI189" s="72">
        <f>IF($C189='1C TSsalarié7'!$B$8,'1C TSsalarié7'!$Y$51)</f>
        <v>0</v>
      </c>
      <c r="AJ189" s="72">
        <f>IF($C189='1C TSsalarié7'!$B$8,'1C TSsalarié7'!$Y$52)</f>
        <v>0</v>
      </c>
      <c r="AK189" s="72">
        <f>'1C TSsalarié7'!Y$53</f>
        <v>0</v>
      </c>
      <c r="AL189" s="72">
        <f t="shared" si="59"/>
        <v>0</v>
      </c>
      <c r="AM189" s="825">
        <f t="shared" si="60"/>
        <v>0</v>
      </c>
      <c r="AN189" s="825">
        <f t="shared" si="61"/>
        <v>0</v>
      </c>
      <c r="AO189" s="296">
        <f t="shared" si="62"/>
        <v>0</v>
      </c>
      <c r="AP189" s="575">
        <f t="shared" si="66"/>
        <v>0</v>
      </c>
      <c r="AQ189" s="583">
        <f t="shared" si="64"/>
        <v>0</v>
      </c>
      <c r="AR189" s="579"/>
      <c r="AS189" s="102"/>
      <c r="AT189" s="27"/>
      <c r="AU189" s="592"/>
    </row>
    <row r="190" spans="1:55" s="767" customFormat="1" hidden="1">
      <c r="A190" s="308"/>
      <c r="B190" s="339"/>
      <c r="C190" s="210" t="str">
        <f>IF('1C TSsalarié7'!Z$11&lt;&gt;"",'1C TSsalarié7'!$B$8,"")</f>
        <v/>
      </c>
      <c r="D190" s="670" t="str">
        <f>IF(E190="","",DATEDIF('1C TSsalarié7'!$B$10,E190,"y"))</f>
        <v/>
      </c>
      <c r="E190" s="211" t="str">
        <f>IF(AND('1C TSsalarié7'!Z$11&lt;&gt;"",C190='1C TSsalarié7'!$B$8),'1C TSsalarié7'!$Z$16,"")</f>
        <v/>
      </c>
      <c r="F190" s="314"/>
      <c r="G190" s="315"/>
      <c r="H190" s="980"/>
      <c r="I190" s="981"/>
      <c r="J190" s="982"/>
      <c r="K190" s="638">
        <f t="shared" ref="K190:K191" si="67">IF(F190&lt;&gt;0,$K$23,0)</f>
        <v>0</v>
      </c>
      <c r="L190" s="303">
        <f>IF(AND($K$2="Pôle",C190='1C TSsalarié7'!$B$8),'1C TSsalarié7'!Z$17+'1C TSsalarié7'!Z$18+'1C TSsalarié7'!Z$19+'1C TSsalarié7'!Z$20+'1C TSsalarié7'!Z$24,'1C TSsalarié7'!Z$17+'1C TSsalarié7'!Z$18+'1C TSsalarié7'!Z$19+'1C TSsalarié7'!Z$20+'1C TSsalarié7'!Z$21+'1C TSsalarié7'!Z$22+'1C TSsalarié7'!Z$23+'1C TSsalarié7'!Z$24)</f>
        <v>0</v>
      </c>
      <c r="M190" s="303">
        <f>IF(AND($K$2="Pôle",C190='1C TSsalarié7'!$B$8),'1C TSsalarié7'!Z$21+'1C TSsalarié7'!Z$22+'1C TSsalarié7'!Z$23,0)</f>
        <v>0</v>
      </c>
      <c r="N190" s="304">
        <f t="shared" si="65"/>
        <v>0</v>
      </c>
      <c r="O190" s="293">
        <f>IF($C190='1C TSsalarié7'!$B$8,'1C TSsalarié7'!Z$31)</f>
        <v>0</v>
      </c>
      <c r="P190" s="212">
        <f>IF($C190='1C TSsalarié7'!$B$8,'1C TSsalarié7'!$Z$32)</f>
        <v>0</v>
      </c>
      <c r="Q190" s="212">
        <f>IF($C190='1C TSsalarié7'!$B$8,'1C TSsalarié7'!$Z$33)</f>
        <v>0</v>
      </c>
      <c r="R190" s="212">
        <f>IF($C190='1C TSsalarié7'!$B$8,'1C TSsalarié7'!$Z$34)</f>
        <v>0</v>
      </c>
      <c r="S190" s="212">
        <f>IF($C190='1C TSsalarié7'!$B$8,'1C TSsalarié7'!$Z$35)</f>
        <v>0</v>
      </c>
      <c r="T190" s="212">
        <f>IF($C190='1C TSsalarié7'!$B$8,'1C TSsalarié7'!$Z$36)</f>
        <v>0</v>
      </c>
      <c r="U190" s="212">
        <f>IF($C190='1C TSsalarié7'!$B$8,'1C TSsalarié7'!$Z$37)</f>
        <v>0</v>
      </c>
      <c r="V190" s="212">
        <f>IF($C190='1C TSsalarié7'!$B$8,'1C TSsalarié7'!$Z$38)</f>
        <v>0</v>
      </c>
      <c r="W190" s="212">
        <f>IF($C190='1C TSsalarié7'!$B$8,'1C TSsalarié7'!$Z$39)</f>
        <v>0</v>
      </c>
      <c r="X190" s="212">
        <f>IF($C190='1C TSsalarié7'!$B$8,'1C TSsalarié7'!$Z$40)</f>
        <v>0</v>
      </c>
      <c r="Y190" s="212">
        <f>IF($C190='1C TSsalarié7'!$B$8,'1C TSsalarié7'!$Z$41)</f>
        <v>0</v>
      </c>
      <c r="Z190" s="212">
        <f>IF($C190='1C TSsalarié7'!$B$8,'1C TSsalarié7'!$Z$42)</f>
        <v>0</v>
      </c>
      <c r="AA190" s="212">
        <f>IF($C190='1C TSsalarié7'!$B$8,'1C TSsalarié7'!$Z$43)</f>
        <v>0</v>
      </c>
      <c r="AB190" s="212">
        <f>IF($C190='1C TSsalarié7'!$B$8,'1C TSsalarié7'!$Z$44)</f>
        <v>0</v>
      </c>
      <c r="AC190" s="212">
        <f>IF($C190='1C TSsalarié7'!$B$8,'1C TSsalarié7'!$Z$45)</f>
        <v>0</v>
      </c>
      <c r="AD190" s="212">
        <f>IF($C190='1C TSsalarié7'!$B$8,'1C TSsalarié7'!$Z$46)</f>
        <v>0</v>
      </c>
      <c r="AE190" s="212">
        <f>IF($C190='1C TSsalarié7'!$B$8,'1C TSsalarié7'!$Z$47)</f>
        <v>0</v>
      </c>
      <c r="AF190" s="212">
        <f>IF($C190='1C TSsalarié7'!$B$8,'1C TSsalarié7'!$Z$48)</f>
        <v>0</v>
      </c>
      <c r="AG190" s="212">
        <f>IF($C190='1C TSsalarié7'!$B$8,'1C TSsalarié7'!$Z$49)</f>
        <v>0</v>
      </c>
      <c r="AH190" s="212">
        <f>IF($C190='1C TSsalarié7'!$B$8,'1C TSsalarié7'!$Z$50)</f>
        <v>0</v>
      </c>
      <c r="AI190" s="212">
        <f>IF($C190='1C TSsalarié7'!$B$8,'1C TSsalarié7'!$Z$51)</f>
        <v>0</v>
      </c>
      <c r="AJ190" s="212">
        <f>IF($C190='1C TSsalarié7'!$B$8,'1C TSsalarié7'!$Z$52)</f>
        <v>0</v>
      </c>
      <c r="AK190" s="212">
        <f>'1C TSsalarié7'!Z$53</f>
        <v>0</v>
      </c>
      <c r="AL190" s="212">
        <f t="shared" si="59"/>
        <v>0</v>
      </c>
      <c r="AM190" s="565">
        <f t="shared" si="60"/>
        <v>0</v>
      </c>
      <c r="AN190" s="565">
        <f t="shared" si="61"/>
        <v>0</v>
      </c>
      <c r="AO190" s="297">
        <f t="shared" si="62"/>
        <v>0</v>
      </c>
      <c r="AP190" s="644">
        <f t="shared" si="66"/>
        <v>0</v>
      </c>
      <c r="AQ190" s="625">
        <f t="shared" si="64"/>
        <v>0</v>
      </c>
      <c r="AR190" s="547"/>
      <c r="AS190" s="213"/>
      <c r="AT190" s="214"/>
      <c r="AU190" s="626"/>
      <c r="AV190" s="824"/>
      <c r="AW190" s="824"/>
      <c r="AX190" s="824"/>
      <c r="AY190" s="824"/>
      <c r="AZ190" s="824"/>
    </row>
    <row r="191" spans="1:55" ht="15" hidden="1">
      <c r="A191" s="309"/>
      <c r="B191" s="338"/>
      <c r="C191" s="826" t="str">
        <f>IF('1C TSsalarié8'!C$11&lt;&gt;"",'1C TSsalarié8'!$B$8,"")</f>
        <v/>
      </c>
      <c r="D191" s="818" t="str">
        <f>IF(E191="","",DATEDIF('1C TSsalarié8'!$B$10,E191,"y"))</f>
        <v/>
      </c>
      <c r="E191" s="206" t="str">
        <f>IF(AND('1C TSsalarié8'!C$11&lt;&gt;"",C192='1C TSsalarié8'!$B$8),'1C TSsalarié8'!$C$16,"")</f>
        <v/>
      </c>
      <c r="F191" s="316"/>
      <c r="G191" s="317"/>
      <c r="H191" s="983"/>
      <c r="I191" s="984"/>
      <c r="J191" s="985"/>
      <c r="K191" s="638">
        <f t="shared" si="67"/>
        <v>0</v>
      </c>
      <c r="L191" s="627">
        <f>IF(AND($K$2="Pôle",C191='1C TSsalarié8'!$B$8),'1C TSsalarié8'!C$17+'1C TSsalarié8'!C$18+'1C TSsalarié8'!C$19+'1C TSsalarié8'!C$20+'1C TSsalarié8'!C$24,'1C TSsalarié8'!C$17+'1C TSsalarié8'!C$18+'1C TSsalarié8'!C$19+'1C TSsalarié8'!C$20+'1C TSsalarié8'!C$21+'1C TSsalarié8'!C$22+'1C TSsalarié8'!C$23+'1C TSsalarié8'!C$24)</f>
        <v>0</v>
      </c>
      <c r="M191" s="628">
        <f>IF(AND($K$2="Pôle",C191='1C TSsalarié8'!$B$8),'1C TSsalarié8'!C$21+'1C TSsalarié8'!C$22+'1C TSsalarié8'!C$23,0)</f>
        <v>0</v>
      </c>
      <c r="N191" s="305">
        <f>L191+M191</f>
        <v>0</v>
      </c>
      <c r="O191" s="294">
        <f>IF($C191='1C TSsalarié8'!$B$8,'1C TSsalarié8'!C$31)</f>
        <v>0</v>
      </c>
      <c r="P191" s="73">
        <f>IF($C191='1C TSsalarié8'!$B$8,'1C TSsalarié8'!$C$32)</f>
        <v>0</v>
      </c>
      <c r="Q191" s="73">
        <f>IF($C191='1C TSsalarié8'!$B$8,'1C TSsalarié8'!$C$33)</f>
        <v>0</v>
      </c>
      <c r="R191" s="73">
        <f>IF($C191='1C TSsalarié8'!$B$8,'1C TSsalarié8'!$C$34)</f>
        <v>0</v>
      </c>
      <c r="S191" s="73">
        <f>IF($C191='1C TSsalarié8'!$B$8,'1C TSsalarié8'!$C$35)</f>
        <v>0</v>
      </c>
      <c r="T191" s="73">
        <f>IF($C191='1C TSsalarié8'!$B$8,'1C TSsalarié8'!$C$36)</f>
        <v>0</v>
      </c>
      <c r="U191" s="73">
        <f>IF($C191='1C TSsalarié8'!$B$8,'1C TSsalarié8'!$C$37)</f>
        <v>0</v>
      </c>
      <c r="V191" s="73">
        <f>IF($C191='1C TSsalarié8'!$B$8,'1C TSsalarié8'!$C$38)</f>
        <v>0</v>
      </c>
      <c r="W191" s="73">
        <f>IF($C191='1C TSsalarié8'!$B$8,'1C TSsalarié8'!$C$39)</f>
        <v>0</v>
      </c>
      <c r="X191" s="73">
        <f>IF($C191='1C TSsalarié8'!$B$8,'1C TSsalarié8'!$C$40)</f>
        <v>0</v>
      </c>
      <c r="Y191" s="73">
        <f>IF($C191='1C TSsalarié8'!$B$8,'1C TSsalarié8'!$C$41)</f>
        <v>0</v>
      </c>
      <c r="Z191" s="73">
        <f>IF($C191='1C TSsalarié8'!$B$8,'1C TSsalarié8'!$C$42)</f>
        <v>0</v>
      </c>
      <c r="AA191" s="73">
        <f>IF($C191='1C TSsalarié8'!$B$8,'1C TSsalarié8'!$C$43)</f>
        <v>0</v>
      </c>
      <c r="AB191" s="73">
        <f>IF($C191='1C TSsalarié8'!$B$8,'1C TSsalarié8'!$C$44)</f>
        <v>0</v>
      </c>
      <c r="AC191" s="73">
        <f>IF($C191='1C TSsalarié8'!$B$8,'1C TSsalarié8'!$C$45)</f>
        <v>0</v>
      </c>
      <c r="AD191" s="73">
        <f>IF($C191='1C TSsalarié8'!$B$8,'1C TSsalarié8'!$C$46)</f>
        <v>0</v>
      </c>
      <c r="AE191" s="73">
        <f>IF($C191='1C TSsalarié8'!$B$8,'1C TSsalarié8'!$C$47)</f>
        <v>0</v>
      </c>
      <c r="AF191" s="73">
        <f>IF($C191='1C TSsalarié8'!$B$8,'1C TSsalarié8'!$C$48)</f>
        <v>0</v>
      </c>
      <c r="AG191" s="73">
        <f>IF($C191='1C TSsalarié8'!$B$8,'1C TSsalarié8'!$C$49)</f>
        <v>0</v>
      </c>
      <c r="AH191" s="73">
        <f>IF($C191='1C TSsalarié8'!$B$8,'1C TSsalarié8'!$C$50)</f>
        <v>0</v>
      </c>
      <c r="AI191" s="73">
        <f>IF($C191='1C TSsalarié8'!$B$8,'1C TSsalarié8'!$C$51)</f>
        <v>0</v>
      </c>
      <c r="AJ191" s="73">
        <f>IF($C191='1C TSsalarié8'!$B$8,'1C TSsalarié8'!$C$52)</f>
        <v>0</v>
      </c>
      <c r="AK191" s="73">
        <f>'1C TSsalarié8'!C$53</f>
        <v>0</v>
      </c>
      <c r="AL191" s="73">
        <f t="shared" si="59"/>
        <v>0</v>
      </c>
      <c r="AM191" s="298">
        <f t="shared" si="60"/>
        <v>0</v>
      </c>
      <c r="AN191" s="566">
        <f t="shared" si="61"/>
        <v>0</v>
      </c>
      <c r="AO191" s="629">
        <f>AM191+AN191</f>
        <v>0</v>
      </c>
      <c r="AP191" s="575">
        <f>IF(L191=0,0,AM191-AR191)</f>
        <v>0</v>
      </c>
      <c r="AQ191" s="584">
        <f t="shared" si="64"/>
        <v>0</v>
      </c>
      <c r="AR191" s="580"/>
      <c r="AS191" s="208"/>
      <c r="AT191" s="209"/>
      <c r="AU191" s="591"/>
      <c r="BC191" s="773"/>
    </row>
    <row r="192" spans="1:55" hidden="1">
      <c r="A192" s="309"/>
      <c r="B192" s="338"/>
      <c r="C192" s="22" t="str">
        <f>IF('1C TSsalarié8'!D$11&lt;&gt;"",'1C TSsalarié8'!$B$8,"")</f>
        <v/>
      </c>
      <c r="D192" s="666" t="str">
        <f>IF(E192="","",DATEDIF('1C TSsalarié8'!$B$10,E192,"y"))</f>
        <v/>
      </c>
      <c r="E192" s="93" t="str">
        <f>IF(AND('1C TSsalarié8'!D$11&lt;&gt;"",C192='1C TSsalarié8'!$B$8),'1C TSsalarié8'!$D$16,"")</f>
        <v/>
      </c>
      <c r="F192" s="312"/>
      <c r="G192" s="313"/>
      <c r="H192" s="977"/>
      <c r="I192" s="978"/>
      <c r="J192" s="979"/>
      <c r="K192" s="638">
        <f t="shared" si="53"/>
        <v>0</v>
      </c>
      <c r="L192" s="301">
        <f>IF(AND($K$2="Pôle",C192='1C TSsalarié8'!$B$8),'1C TSsalarié8'!D$17+'1C TSsalarié8'!D$18+'1C TSsalarié8'!D$19+'1C TSsalarié8'!D$20+'1C TSsalarié8'!D$24,'1C TSsalarié8'!D$17+'1C TSsalarié8'!D$18+'1C TSsalarié8'!D$19+'1C TSsalarié8'!D$20+'1C TSsalarié8'!D$21+'1C TSsalarié8'!D$22+'1C TSsalarié8'!D$23+'1C TSsalarié8'!D$24)</f>
        <v>0</v>
      </c>
      <c r="M192" s="301">
        <f>IF(AND($K$2="Pôle",C192='1C TSsalarié8'!$B$8),'1C TSsalarié8'!D$21+'1C TSsalarié8'!D$22+'1C TSsalarié8'!D$23,0)</f>
        <v>0</v>
      </c>
      <c r="N192" s="302">
        <f>L192+M192</f>
        <v>0</v>
      </c>
      <c r="O192" s="292">
        <f>IF($C192='1C TSsalarié8'!$B$8,'1C TSsalarié8'!D$31)</f>
        <v>0</v>
      </c>
      <c r="P192" s="72">
        <f>IF($C192='1C TSsalarié8'!$B$8,'1C TSsalarié8'!$D$32)</f>
        <v>0</v>
      </c>
      <c r="Q192" s="72">
        <f>IF($C192='1C TSsalarié8'!$B$8,'1C TSsalarié8'!$D$33)</f>
        <v>0</v>
      </c>
      <c r="R192" s="72">
        <f>IF($C192='1C TSsalarié8'!$B$8,'1C TSsalarié8'!$D$34)</f>
        <v>0</v>
      </c>
      <c r="S192" s="72">
        <f>IF($C192='1C TSsalarié8'!$B$8,'1C TSsalarié8'!$D$35)</f>
        <v>0</v>
      </c>
      <c r="T192" s="72">
        <f>IF($C192='1C TSsalarié8'!$B$8,'1C TSsalarié8'!$D$36)</f>
        <v>0</v>
      </c>
      <c r="U192" s="72">
        <f>IF($C192='1C TSsalarié8'!$B$8,'1C TSsalarié8'!$D$37)</f>
        <v>0</v>
      </c>
      <c r="V192" s="72">
        <f>IF($C192='1C TSsalarié8'!$B$8,'1C TSsalarié8'!$D$38)</f>
        <v>0</v>
      </c>
      <c r="W192" s="72">
        <f>IF($C192='1C TSsalarié8'!$B$8,'1C TSsalarié8'!$D$39)</f>
        <v>0</v>
      </c>
      <c r="X192" s="72">
        <f>IF($C192='1C TSsalarié8'!$B$8,'1C TSsalarié8'!$D$40)</f>
        <v>0</v>
      </c>
      <c r="Y192" s="72">
        <f>IF($C192='1C TSsalarié8'!$B$8,'1C TSsalarié8'!$D$41)</f>
        <v>0</v>
      </c>
      <c r="Z192" s="72">
        <f>IF($C192='1C TSsalarié8'!$B$8,'1C TSsalarié8'!$D$42)</f>
        <v>0</v>
      </c>
      <c r="AA192" s="72">
        <f>IF($C192='1C TSsalarié8'!$B$8,'1C TSsalarié8'!$D$43)</f>
        <v>0</v>
      </c>
      <c r="AB192" s="72">
        <f>IF($C192='1C TSsalarié8'!$B$8,'1C TSsalarié8'!$D$44)</f>
        <v>0</v>
      </c>
      <c r="AC192" s="72">
        <f>IF($C192='1C TSsalarié8'!$B$8,'1C TSsalarié8'!$D$45)</f>
        <v>0</v>
      </c>
      <c r="AD192" s="72">
        <f>IF($C192='1C TSsalarié8'!$B$8,'1C TSsalarié8'!$D$46)</f>
        <v>0</v>
      </c>
      <c r="AE192" s="72">
        <f>IF($C192='1C TSsalarié8'!$B$8,'1C TSsalarié8'!$D$47)</f>
        <v>0</v>
      </c>
      <c r="AF192" s="72">
        <f>IF($C192='1C TSsalarié8'!$B$8,'1C TSsalarié8'!$D$48)</f>
        <v>0</v>
      </c>
      <c r="AG192" s="72">
        <f>IF($C192='1C TSsalarié8'!$B$8,'1C TSsalarié8'!$D$49)</f>
        <v>0</v>
      </c>
      <c r="AH192" s="72">
        <f>IF($C192='1C TSsalarié8'!$B$8,'1C TSsalarié8'!$D$50)</f>
        <v>0</v>
      </c>
      <c r="AI192" s="72">
        <f>IF($C192='1C TSsalarié8'!$B$8,'1C TSsalarié8'!$D$51)</f>
        <v>0</v>
      </c>
      <c r="AJ192" s="72">
        <f>IF($C192='1C TSsalarié8'!$B$8,'1C TSsalarié8'!$D$52)</f>
        <v>0</v>
      </c>
      <c r="AK192" s="72">
        <f>'1C TSsalarié8'!D$53</f>
        <v>0</v>
      </c>
      <c r="AL192" s="72">
        <f t="shared" si="45"/>
        <v>0</v>
      </c>
      <c r="AM192" s="298">
        <f t="shared" si="46"/>
        <v>0</v>
      </c>
      <c r="AN192" s="566">
        <f t="shared" si="47"/>
        <v>0</v>
      </c>
      <c r="AO192" s="296">
        <f t="shared" ref="AO192:AO214" si="68">AM192+AN192</f>
        <v>0</v>
      </c>
      <c r="AP192" s="575">
        <f t="shared" ref="AP192:AP202" si="69">IF(L192=0,0,AM192-AR192)</f>
        <v>0</v>
      </c>
      <c r="AQ192" s="583">
        <f t="shared" si="48"/>
        <v>0</v>
      </c>
      <c r="AR192" s="579"/>
      <c r="AS192" s="102"/>
      <c r="AT192" s="27"/>
      <c r="AU192" s="592"/>
      <c r="BC192" s="774"/>
    </row>
    <row r="193" spans="1:55" hidden="1">
      <c r="A193" s="309"/>
      <c r="B193" s="338"/>
      <c r="C193" s="22" t="str">
        <f>IF('1C TSsalarié8'!E$11&lt;&gt;"",'1C TSsalarié8'!$B$8,"")</f>
        <v/>
      </c>
      <c r="D193" s="666" t="str">
        <f>IF(E193="","",DATEDIF('1C TSsalarié8'!$B$10,E193,"y"))</f>
        <v/>
      </c>
      <c r="E193" s="93" t="str">
        <f>IF(AND('1C TSsalarié8'!E$11&lt;&gt;"",C193='1C TSsalarié8'!$B$8),'1C TSsalarié8'!$E$16,"")</f>
        <v/>
      </c>
      <c r="F193" s="312"/>
      <c r="G193" s="313"/>
      <c r="H193" s="977"/>
      <c r="I193" s="978"/>
      <c r="J193" s="979"/>
      <c r="K193" s="638">
        <f t="shared" si="53"/>
        <v>0</v>
      </c>
      <c r="L193" s="301">
        <f>IF(AND($K$2="Pôle",C193='1C TSsalarié8'!$B$8),'1C TSsalarié8'!E$17+'1C TSsalarié8'!E$18+'1C TSsalarié8'!E$19+'1C TSsalarié8'!E$20+'1C TSsalarié8'!E$24,'1C TSsalarié8'!E$17+'1C TSsalarié8'!E$18+'1C TSsalarié8'!E$19+'1C TSsalarié8'!E$20+'1C TSsalarié8'!E$21+'1C TSsalarié8'!E$22+'1C TSsalarié8'!E$23+'1C TSsalarié8'!E$24)</f>
        <v>0</v>
      </c>
      <c r="M193" s="301">
        <f>IF(AND($K$2="Pôle",C193='1C TSsalarié8'!$B$8),'1C TSsalarié8'!E$21+'1C TSsalarié8'!E$22+'1C TSsalarié8'!E$23,0)</f>
        <v>0</v>
      </c>
      <c r="N193" s="302">
        <f t="shared" ref="N193:N214" si="70">L193+M193</f>
        <v>0</v>
      </c>
      <c r="O193" s="292">
        <f>IF($C193='1C TSsalarié8'!$B$8,'1C TSsalarié8'!E$31)</f>
        <v>0</v>
      </c>
      <c r="P193" s="72">
        <f>IF($C193='1C TSsalarié8'!$B$8,'1C TSsalarié8'!$E$32)</f>
        <v>0</v>
      </c>
      <c r="Q193" s="72">
        <f>IF($C193='1C TSsalarié8'!$B$8,'1C TSsalarié8'!$E$33)</f>
        <v>0</v>
      </c>
      <c r="R193" s="72">
        <f>IF($C193='1C TSsalarié8'!$B$8,'1C TSsalarié8'!$E$34)</f>
        <v>0</v>
      </c>
      <c r="S193" s="72">
        <f>IF($C193='1C TSsalarié8'!$B$8,'1C TSsalarié8'!$E$35)</f>
        <v>0</v>
      </c>
      <c r="T193" s="72">
        <f>IF($C193='1C TSsalarié8'!$B$8,'1C TSsalarié8'!$E$36)</f>
        <v>0</v>
      </c>
      <c r="U193" s="72">
        <f>IF($C193='1C TSsalarié8'!$B$8,'1C TSsalarié8'!$E$37)</f>
        <v>0</v>
      </c>
      <c r="V193" s="72">
        <f>IF($C193='1C TSsalarié8'!$B$8,'1C TSsalarié8'!$E$38)</f>
        <v>0</v>
      </c>
      <c r="W193" s="72">
        <f>IF($C193='1C TSsalarié8'!$B$8,'1C TSsalarié8'!$E$39)</f>
        <v>0</v>
      </c>
      <c r="X193" s="72">
        <f>IF($C193='1C TSsalarié8'!$B$8,'1C TSsalarié8'!$E$40)</f>
        <v>0</v>
      </c>
      <c r="Y193" s="72">
        <f>IF($C193='1C TSsalarié8'!$B$8,'1C TSsalarié8'!$E$41)</f>
        <v>0</v>
      </c>
      <c r="Z193" s="72">
        <f>IF($C193='1C TSsalarié8'!$B$8,'1C TSsalarié8'!$E$42)</f>
        <v>0</v>
      </c>
      <c r="AA193" s="72">
        <f>IF($C193='1C TSsalarié8'!$B$8,'1C TSsalarié8'!$E$43)</f>
        <v>0</v>
      </c>
      <c r="AB193" s="72">
        <f>IF($C193='1C TSsalarié8'!$B$8,'1C TSsalarié8'!$E$44)</f>
        <v>0</v>
      </c>
      <c r="AC193" s="72">
        <f>IF($C193='1C TSsalarié8'!$B$8,'1C TSsalarié8'!$E$45)</f>
        <v>0</v>
      </c>
      <c r="AD193" s="72">
        <f>IF($C193='1C TSsalarié8'!$B$8,'1C TSsalarié8'!$E$46)</f>
        <v>0</v>
      </c>
      <c r="AE193" s="72">
        <f>IF($C193='1C TSsalarié8'!$B$8,'1C TSsalarié8'!$E$47)</f>
        <v>0</v>
      </c>
      <c r="AF193" s="72">
        <f>IF($C193='1C TSsalarié8'!$B$8,'1C TSsalarié8'!$E$48)</f>
        <v>0</v>
      </c>
      <c r="AG193" s="72">
        <f>IF($C193='1C TSsalarié8'!$B$8,'1C TSsalarié8'!$E$49)</f>
        <v>0</v>
      </c>
      <c r="AH193" s="72">
        <f>IF($C193='1C TSsalarié8'!$B$8,'1C TSsalarié8'!$E$50)</f>
        <v>0</v>
      </c>
      <c r="AI193" s="72">
        <f>IF($C193='1C TSsalarié8'!$B$8,'1C TSsalarié8'!$E$51)</f>
        <v>0</v>
      </c>
      <c r="AJ193" s="72">
        <f>IF($C193='1C TSsalarié8'!$B$8,'1C TSsalarié8'!$E$52)</f>
        <v>0</v>
      </c>
      <c r="AK193" s="72">
        <f>'1C TSsalarié8'!E$53</f>
        <v>0</v>
      </c>
      <c r="AL193" s="72">
        <f t="shared" si="45"/>
        <v>0</v>
      </c>
      <c r="AM193" s="298">
        <f t="shared" si="46"/>
        <v>0</v>
      </c>
      <c r="AN193" s="566">
        <f t="shared" si="47"/>
        <v>0</v>
      </c>
      <c r="AO193" s="296">
        <f t="shared" si="68"/>
        <v>0</v>
      </c>
      <c r="AP193" s="575">
        <f t="shared" si="69"/>
        <v>0</v>
      </c>
      <c r="AQ193" s="583">
        <f t="shared" si="48"/>
        <v>0</v>
      </c>
      <c r="AR193" s="579"/>
      <c r="AS193" s="102"/>
      <c r="AT193" s="27"/>
      <c r="AU193" s="592"/>
      <c r="BC193" s="774"/>
    </row>
    <row r="194" spans="1:55" hidden="1">
      <c r="A194" s="309"/>
      <c r="B194" s="338"/>
      <c r="C194" s="22" t="str">
        <f>IF('1C TSsalarié8'!F$11&lt;&gt;"",'1C TSsalarié8'!$B$8,"")</f>
        <v/>
      </c>
      <c r="D194" s="666" t="str">
        <f>IF(E194="","",DATEDIF('1C TSsalarié8'!$B$10,E194,"y"))</f>
        <v/>
      </c>
      <c r="E194" s="93" t="str">
        <f>IF(AND('1C TSsalarié8'!F$11&lt;&gt;"",C194='1C TSsalarié8'!$B$8),'1C TSsalarié8'!$F$16,"")</f>
        <v/>
      </c>
      <c r="F194" s="312"/>
      <c r="G194" s="313"/>
      <c r="H194" s="977"/>
      <c r="I194" s="978"/>
      <c r="J194" s="979"/>
      <c r="K194" s="638">
        <f t="shared" si="53"/>
        <v>0</v>
      </c>
      <c r="L194" s="301">
        <f>IF(AND($K$2="Pôle",C194='1C TSsalarié8'!$B$8),'1C TSsalarié8'!F$17+'1C TSsalarié8'!F$18+'1C TSsalarié8'!F$19+'1C TSsalarié8'!F$20+'1C TSsalarié8'!F$24,'1C TSsalarié8'!F$17+'1C TSsalarié8'!F$18+'1C TSsalarié8'!F$19+'1C TSsalarié8'!F$20+'1C TSsalarié8'!F$21+'1C TSsalarié8'!F$22+'1C TSsalarié8'!F$23+'1C TSsalarié8'!F$24)</f>
        <v>0</v>
      </c>
      <c r="M194" s="301">
        <f>IF(AND($K$2="Pôle",C194='1C TSsalarié8'!$B$8),'1C TSsalarié8'!F$21+'1C TSsalarié8'!F$22+'1C TSsalarié8'!F$23,0)</f>
        <v>0</v>
      </c>
      <c r="N194" s="302">
        <f t="shared" si="70"/>
        <v>0</v>
      </c>
      <c r="O194" s="292">
        <f>IF($C194='1C TSsalarié8'!$B$8,'1C TSsalarié8'!F$31)</f>
        <v>0</v>
      </c>
      <c r="P194" s="72">
        <f>IF($C194='1C TSsalarié8'!$B$8,'1C TSsalarié8'!$F$32)</f>
        <v>0</v>
      </c>
      <c r="Q194" s="72">
        <f>IF($C194='1C TSsalarié8'!$B$8,'1C TSsalarié8'!$F$33)</f>
        <v>0</v>
      </c>
      <c r="R194" s="72">
        <f>IF($C194='1C TSsalarié8'!$B$8,'1C TSsalarié8'!$F$34)</f>
        <v>0</v>
      </c>
      <c r="S194" s="72">
        <f>IF($C194='1C TSsalarié8'!$B$8,'1C TSsalarié8'!$F$35)</f>
        <v>0</v>
      </c>
      <c r="T194" s="72">
        <f>IF($C194='1C TSsalarié8'!$B$8,'1C TSsalarié8'!$F$36)</f>
        <v>0</v>
      </c>
      <c r="U194" s="72">
        <f>IF($C194='1C TSsalarié8'!$B$8,'1C TSsalarié8'!$F$37)</f>
        <v>0</v>
      </c>
      <c r="V194" s="72">
        <f>IF($C194='1C TSsalarié8'!$B$8,'1C TSsalarié8'!$F$38)</f>
        <v>0</v>
      </c>
      <c r="W194" s="72">
        <f>IF($C194='1C TSsalarié8'!$B$8,'1C TSsalarié8'!$F$39)</f>
        <v>0</v>
      </c>
      <c r="X194" s="72">
        <f>IF($C194='1C TSsalarié8'!$B$8,'1C TSsalarié8'!$F$40)</f>
        <v>0</v>
      </c>
      <c r="Y194" s="72">
        <f>IF($C194='1C TSsalarié8'!$B$8,'1C TSsalarié8'!$F$41)</f>
        <v>0</v>
      </c>
      <c r="Z194" s="72">
        <f>IF($C194='1C TSsalarié8'!$B$8,'1C TSsalarié8'!$F$42)</f>
        <v>0</v>
      </c>
      <c r="AA194" s="72">
        <f>IF($C194='1C TSsalarié8'!$B$8,'1C TSsalarié8'!$F$43)</f>
        <v>0</v>
      </c>
      <c r="AB194" s="72">
        <f>IF($C194='1C TSsalarié8'!$B$8,'1C TSsalarié8'!$F$44)</f>
        <v>0</v>
      </c>
      <c r="AC194" s="72">
        <f>IF($C194='1C TSsalarié8'!$B$8,'1C TSsalarié8'!$F$45)</f>
        <v>0</v>
      </c>
      <c r="AD194" s="72">
        <f>IF($C194='1C TSsalarié8'!$B$8,'1C TSsalarié8'!$F$46)</f>
        <v>0</v>
      </c>
      <c r="AE194" s="72">
        <f>IF($C194='1C TSsalarié8'!$B$8,'1C TSsalarié8'!$F$47)</f>
        <v>0</v>
      </c>
      <c r="AF194" s="72">
        <f>IF($C194='1C TSsalarié8'!$B$8,'1C TSsalarié8'!$F$48)</f>
        <v>0</v>
      </c>
      <c r="AG194" s="72">
        <f>IF($C194='1C TSsalarié8'!$B$8,'1C TSsalarié8'!$F$49)</f>
        <v>0</v>
      </c>
      <c r="AH194" s="72">
        <f>IF($C194='1C TSsalarié8'!$B$8,'1C TSsalarié8'!$F$50)</f>
        <v>0</v>
      </c>
      <c r="AI194" s="72">
        <f>IF($C194='1C TSsalarié8'!$B$8,'1C TSsalarié8'!$F$51)</f>
        <v>0</v>
      </c>
      <c r="AJ194" s="72">
        <f>IF($C194='1C TSsalarié8'!$B$8,'1C TSsalarié8'!$F$52)</f>
        <v>0</v>
      </c>
      <c r="AK194" s="72">
        <f>'1C TSsalarié8'!F$53</f>
        <v>0</v>
      </c>
      <c r="AL194" s="72">
        <f t="shared" si="45"/>
        <v>0</v>
      </c>
      <c r="AM194" s="298">
        <f t="shared" si="46"/>
        <v>0</v>
      </c>
      <c r="AN194" s="566">
        <f t="shared" si="47"/>
        <v>0</v>
      </c>
      <c r="AO194" s="296">
        <f t="shared" si="68"/>
        <v>0</v>
      </c>
      <c r="AP194" s="575">
        <f t="shared" si="69"/>
        <v>0</v>
      </c>
      <c r="AQ194" s="583">
        <f t="shared" si="48"/>
        <v>0</v>
      </c>
      <c r="AR194" s="579"/>
      <c r="AS194" s="102"/>
      <c r="AT194" s="27"/>
      <c r="AU194" s="592"/>
    </row>
    <row r="195" spans="1:55" hidden="1">
      <c r="A195" s="309"/>
      <c r="B195" s="338"/>
      <c r="C195" s="22" t="str">
        <f>IF('1C TSsalarié8'!G$11&lt;&gt;"",'1C TSsalarié8'!$B$8,"")</f>
        <v/>
      </c>
      <c r="D195" s="666" t="str">
        <f>IF(E195="","",DATEDIF('1C TSsalarié8'!$B$10,E195,"y"))</f>
        <v/>
      </c>
      <c r="E195" s="93" t="str">
        <f>IF(AND('1C TSsalarié8'!G$11&lt;&gt;"",C195='1C TSsalarié8'!$B$8),'1C TSsalarié8'!$G$16,"")</f>
        <v/>
      </c>
      <c r="F195" s="312"/>
      <c r="G195" s="313"/>
      <c r="H195" s="977"/>
      <c r="I195" s="978"/>
      <c r="J195" s="979"/>
      <c r="K195" s="638">
        <f t="shared" si="53"/>
        <v>0</v>
      </c>
      <c r="L195" s="301">
        <f>IF(AND($K$2="Pôle",C195='1C TSsalarié8'!$B$8),'1C TSsalarié8'!G$17+'1C TSsalarié8'!G$18+'1C TSsalarié8'!G$19+'1C TSsalarié8'!G$20+'1C TSsalarié8'!G$24,'1C TSsalarié8'!G$17+'1C TSsalarié8'!G$18+'1C TSsalarié8'!G$19+'1C TSsalarié8'!G$20+'1C TSsalarié8'!G$21+'1C TSsalarié8'!G$22+'1C TSsalarié8'!G$23+'1C TSsalarié8'!G$24)</f>
        <v>0</v>
      </c>
      <c r="M195" s="301">
        <f>IF(AND($K$2="Pôle",C195='1C TSsalarié8'!$B$8),'1C TSsalarié8'!G$21+'1C TSsalarié8'!G$22+'1C TSsalarié8'!G$23,0)</f>
        <v>0</v>
      </c>
      <c r="N195" s="302">
        <f t="shared" si="70"/>
        <v>0</v>
      </c>
      <c r="O195" s="292">
        <f>IF($C195='1C TSsalarié8'!$B$8,'1C TSsalarié8'!G$31)</f>
        <v>0</v>
      </c>
      <c r="P195" s="72">
        <f>IF($C195='1C TSsalarié8'!$B$8,'1C TSsalarié8'!$G$32)</f>
        <v>0</v>
      </c>
      <c r="Q195" s="72">
        <f>IF($C195='1C TSsalarié8'!$B$8,'1C TSsalarié8'!$G$33)</f>
        <v>0</v>
      </c>
      <c r="R195" s="72">
        <f>IF($C195='1C TSsalarié8'!$B$8,'1C TSsalarié8'!$G$34)</f>
        <v>0</v>
      </c>
      <c r="S195" s="72">
        <f>IF($C195='1C TSsalarié8'!$B$8,'1C TSsalarié8'!$G$35)</f>
        <v>0</v>
      </c>
      <c r="T195" s="72">
        <f>IF($C195='1C TSsalarié8'!$B$8,'1C TSsalarié8'!$G$36)</f>
        <v>0</v>
      </c>
      <c r="U195" s="72">
        <f>IF($C195='1C TSsalarié8'!$B$8,'1C TSsalarié8'!$G$37)</f>
        <v>0</v>
      </c>
      <c r="V195" s="72">
        <f>IF($C195='1C TSsalarié8'!$B$8,'1C TSsalarié8'!$G$38)</f>
        <v>0</v>
      </c>
      <c r="W195" s="72">
        <f>IF($C195='1C TSsalarié8'!$B$8,'1C TSsalarié8'!$G$39)</f>
        <v>0</v>
      </c>
      <c r="X195" s="72">
        <f>IF($C195='1C TSsalarié8'!$B$8,'1C TSsalarié8'!$G$40)</f>
        <v>0</v>
      </c>
      <c r="Y195" s="72">
        <f>IF($C195='1C TSsalarié8'!$B$8,'1C TSsalarié8'!$G$41)</f>
        <v>0</v>
      </c>
      <c r="Z195" s="72">
        <f>IF($C195='1C TSsalarié8'!$B$8,'1C TSsalarié8'!$G$42)</f>
        <v>0</v>
      </c>
      <c r="AA195" s="72">
        <f>IF($C195='1C TSsalarié8'!$B$8,'1C TSsalarié8'!$G$43)</f>
        <v>0</v>
      </c>
      <c r="AB195" s="72">
        <f>IF($C195='1C TSsalarié8'!$B$8,'1C TSsalarié8'!$G$44)</f>
        <v>0</v>
      </c>
      <c r="AC195" s="72">
        <f>IF($C195='1C TSsalarié8'!$B$8,'1C TSsalarié8'!$G$45)</f>
        <v>0</v>
      </c>
      <c r="AD195" s="72">
        <f>IF($C195='1C TSsalarié8'!$B$8,'1C TSsalarié8'!$G$46)</f>
        <v>0</v>
      </c>
      <c r="AE195" s="72">
        <f>IF($C195='1C TSsalarié8'!$B$8,'1C TSsalarié8'!$G$47)</f>
        <v>0</v>
      </c>
      <c r="AF195" s="72">
        <f>IF($C195='1C TSsalarié8'!$B$8,'1C TSsalarié8'!$G$48)</f>
        <v>0</v>
      </c>
      <c r="AG195" s="72">
        <f>IF($C195='1C TSsalarié8'!$B$8,'1C TSsalarié8'!$G$49)</f>
        <v>0</v>
      </c>
      <c r="AH195" s="72">
        <f>IF($C195='1C TSsalarié8'!$B$8,'1C TSsalarié8'!$G$50)</f>
        <v>0</v>
      </c>
      <c r="AI195" s="72">
        <f>IF($C195='1C TSsalarié8'!$B$8,'1C TSsalarié8'!$G$51)</f>
        <v>0</v>
      </c>
      <c r="AJ195" s="72">
        <f>IF($C195='1C TSsalarié8'!$B$8,'1C TSsalarié8'!$G$52)</f>
        <v>0</v>
      </c>
      <c r="AK195" s="72">
        <f>'1C TSsalarié8'!G$53</f>
        <v>0</v>
      </c>
      <c r="AL195" s="72">
        <f t="shared" si="45"/>
        <v>0</v>
      </c>
      <c r="AM195" s="298">
        <f t="shared" si="46"/>
        <v>0</v>
      </c>
      <c r="AN195" s="566">
        <f t="shared" si="47"/>
        <v>0</v>
      </c>
      <c r="AO195" s="296">
        <f t="shared" si="68"/>
        <v>0</v>
      </c>
      <c r="AP195" s="575">
        <f t="shared" si="69"/>
        <v>0</v>
      </c>
      <c r="AQ195" s="583">
        <f t="shared" si="48"/>
        <v>0</v>
      </c>
      <c r="AR195" s="579"/>
      <c r="AS195" s="102"/>
      <c r="AT195" s="27"/>
      <c r="AU195" s="592"/>
    </row>
    <row r="196" spans="1:55" hidden="1">
      <c r="A196" s="309"/>
      <c r="B196" s="338"/>
      <c r="C196" s="22" t="str">
        <f>IF('1C TSsalarié8'!H$11&lt;&gt;"",'1C TSsalarié8'!$B$8,"")</f>
        <v/>
      </c>
      <c r="D196" s="666" t="str">
        <f>IF(E196="","",DATEDIF('1C TSsalarié8'!$B$10,E196,"y"))</f>
        <v/>
      </c>
      <c r="E196" s="93" t="str">
        <f>IF(AND('1C TSsalarié8'!H$11&lt;&gt;"",C196='1C TSsalarié8'!$B$8),'1C TSsalarié8'!$H$16,"")</f>
        <v/>
      </c>
      <c r="F196" s="312"/>
      <c r="G196" s="313"/>
      <c r="H196" s="977"/>
      <c r="I196" s="978"/>
      <c r="J196" s="979"/>
      <c r="K196" s="638">
        <f t="shared" si="53"/>
        <v>0</v>
      </c>
      <c r="L196" s="301">
        <f>IF(AND($K$2="Pôle",C196='1C TSsalarié8'!$B$8),'1C TSsalarié8'!H$17+'1C TSsalarié8'!H$18+'1C TSsalarié8'!H$19+'1C TSsalarié8'!H$20+'1C TSsalarié8'!H$24,'1C TSsalarié8'!H$17+'1C TSsalarié8'!H$18+'1C TSsalarié8'!H$19+'1C TSsalarié8'!H$20+'1C TSsalarié8'!H$21+'1C TSsalarié8'!H$22+'1C TSsalarié8'!H$23+'1C TSsalarié8'!H$24)</f>
        <v>0</v>
      </c>
      <c r="M196" s="301">
        <f>IF(AND($K$2="Pôle",C196='1C TSsalarié8'!$B$8),'1C TSsalarié8'!H$21+'1C TSsalarié8'!H$22+'1C TSsalarié8'!H$23,0)</f>
        <v>0</v>
      </c>
      <c r="N196" s="302">
        <f t="shared" si="70"/>
        <v>0</v>
      </c>
      <c r="O196" s="292">
        <f>IF($C196='1C TSsalarié8'!$B$8,'1C TSsalarié8'!H$31)</f>
        <v>0</v>
      </c>
      <c r="P196" s="72">
        <f>IF($C196='1C TSsalarié8'!$B$8,'1C TSsalarié8'!$H$32)</f>
        <v>0</v>
      </c>
      <c r="Q196" s="72">
        <f>IF($C196='1C TSsalarié8'!$B$8,'1C TSsalarié8'!$H$33)</f>
        <v>0</v>
      </c>
      <c r="R196" s="72">
        <f>IF($C196='1C TSsalarié8'!$B$8,'1C TSsalarié8'!$H$34)</f>
        <v>0</v>
      </c>
      <c r="S196" s="72">
        <f>IF($C196='1C TSsalarié8'!$B$8,'1C TSsalarié8'!$H$35)</f>
        <v>0</v>
      </c>
      <c r="T196" s="72">
        <f>IF($C196='1C TSsalarié8'!$B$8,'1C TSsalarié8'!$H$36)</f>
        <v>0</v>
      </c>
      <c r="U196" s="72">
        <f>IF($C196='1C TSsalarié8'!$B$8,'1C TSsalarié8'!$H$37)</f>
        <v>0</v>
      </c>
      <c r="V196" s="72">
        <f>IF($C196='1C TSsalarié8'!$B$8,'1C TSsalarié8'!$H$38)</f>
        <v>0</v>
      </c>
      <c r="W196" s="72">
        <f>IF($C196='1C TSsalarié8'!$B$8,'1C TSsalarié8'!$H$39)</f>
        <v>0</v>
      </c>
      <c r="X196" s="72">
        <f>IF($C196='1C TSsalarié8'!$B$8,'1C TSsalarié8'!$H$40)</f>
        <v>0</v>
      </c>
      <c r="Y196" s="72">
        <f>IF($C196='1C TSsalarié8'!$B$8,'1C TSsalarié8'!$H$41)</f>
        <v>0</v>
      </c>
      <c r="Z196" s="72">
        <f>IF($C196='1C TSsalarié8'!$B$8,'1C TSsalarié8'!$H$42)</f>
        <v>0</v>
      </c>
      <c r="AA196" s="72">
        <f>IF($C196='1C TSsalarié8'!$B$8,'1C TSsalarié8'!$H$43)</f>
        <v>0</v>
      </c>
      <c r="AB196" s="72">
        <f>IF($C196='1C TSsalarié8'!$B$8,'1C TSsalarié8'!$H$44)</f>
        <v>0</v>
      </c>
      <c r="AC196" s="72">
        <f>IF($C196='1C TSsalarié8'!$B$8,'1C TSsalarié8'!$H$45)</f>
        <v>0</v>
      </c>
      <c r="AD196" s="72">
        <f>IF($C196='1C TSsalarié8'!$B$8,'1C TSsalarié8'!$H$46)</f>
        <v>0</v>
      </c>
      <c r="AE196" s="72">
        <f>IF($C196='1C TSsalarié8'!$B$8,'1C TSsalarié8'!$H$47)</f>
        <v>0</v>
      </c>
      <c r="AF196" s="72">
        <f>IF($C196='1C TSsalarié8'!$B$8,'1C TSsalarié8'!$H$48)</f>
        <v>0</v>
      </c>
      <c r="AG196" s="72">
        <f>IF($C196='1C TSsalarié8'!$B$8,'1C TSsalarié8'!$H$49)</f>
        <v>0</v>
      </c>
      <c r="AH196" s="72">
        <f>IF($C196='1C TSsalarié8'!$B$8,'1C TSsalarié8'!$H$50)</f>
        <v>0</v>
      </c>
      <c r="AI196" s="72">
        <f>IF($C196='1C TSsalarié8'!$B$8,'1C TSsalarié8'!$H$51)</f>
        <v>0</v>
      </c>
      <c r="AJ196" s="72">
        <f>IF($C196='1C TSsalarié8'!$B$8,'1C TSsalarié8'!$H$52)</f>
        <v>0</v>
      </c>
      <c r="AK196" s="72">
        <f>'1C TSsalarié8'!H$53</f>
        <v>0</v>
      </c>
      <c r="AL196" s="72">
        <f t="shared" si="45"/>
        <v>0</v>
      </c>
      <c r="AM196" s="298">
        <f t="shared" si="46"/>
        <v>0</v>
      </c>
      <c r="AN196" s="566">
        <f t="shared" si="47"/>
        <v>0</v>
      </c>
      <c r="AO196" s="296">
        <f t="shared" si="68"/>
        <v>0</v>
      </c>
      <c r="AP196" s="575">
        <f t="shared" si="69"/>
        <v>0</v>
      </c>
      <c r="AQ196" s="583">
        <f t="shared" si="48"/>
        <v>0</v>
      </c>
      <c r="AR196" s="579"/>
      <c r="AS196" s="102"/>
      <c r="AT196" s="27"/>
      <c r="AU196" s="592"/>
    </row>
    <row r="197" spans="1:55" hidden="1">
      <c r="A197" s="309"/>
      <c r="B197" s="338"/>
      <c r="C197" s="22" t="str">
        <f>IF('1C TSsalarié8'!I$11&lt;&gt;"",'1C TSsalarié8'!$B$8,"")</f>
        <v/>
      </c>
      <c r="D197" s="666" t="str">
        <f>IF(E197="","",DATEDIF('1C TSsalarié8'!$B$10,E197,"y"))</f>
        <v/>
      </c>
      <c r="E197" s="93" t="str">
        <f>IF(AND('1C TSsalarié8'!I$11&lt;&gt;"",C197='1C TSsalarié8'!$B$8),'1C TSsalarié8'!$I$16,"")</f>
        <v/>
      </c>
      <c r="F197" s="312"/>
      <c r="G197" s="313"/>
      <c r="H197" s="977"/>
      <c r="I197" s="978"/>
      <c r="J197" s="979"/>
      <c r="K197" s="638">
        <f t="shared" si="53"/>
        <v>0</v>
      </c>
      <c r="L197" s="301">
        <f>IF(AND($K$2="Pôle",C197='1C TSsalarié8'!$B$8),'1C TSsalarié8'!I$17+'1C TSsalarié8'!I$18+'1C TSsalarié8'!I$19+'1C TSsalarié8'!I$20+'1C TSsalarié8'!I$24,'1C TSsalarié8'!I$17+'1C TSsalarié8'!I$18+'1C TSsalarié8'!I$19+'1C TSsalarié8'!I$20+'1C TSsalarié8'!I$21+'1C TSsalarié8'!I$22+'1C TSsalarié8'!I$23+'1C TSsalarié8'!I$24)</f>
        <v>0</v>
      </c>
      <c r="M197" s="301">
        <f>IF(AND($K$2="Pôle",C197='1C TSsalarié8'!$B$8),'1C TSsalarié8'!I$21+'1C TSsalarié8'!I$22+'1C TSsalarié8'!I$23,0)</f>
        <v>0</v>
      </c>
      <c r="N197" s="302">
        <f t="shared" si="70"/>
        <v>0</v>
      </c>
      <c r="O197" s="292">
        <f>IF($C197='1C TSsalarié8'!$B$8,'1C TSsalarié8'!I$31)</f>
        <v>0</v>
      </c>
      <c r="P197" s="72">
        <f>IF($C197='1C TSsalarié8'!$B$8,'1C TSsalarié8'!$I$32)</f>
        <v>0</v>
      </c>
      <c r="Q197" s="72">
        <f>IF($C197='1C TSsalarié8'!$B$8,'1C TSsalarié8'!$I$33)</f>
        <v>0</v>
      </c>
      <c r="R197" s="72">
        <f>IF($C197='1C TSsalarié8'!$B$8,'1C TSsalarié8'!$I$34)</f>
        <v>0</v>
      </c>
      <c r="S197" s="72">
        <f>IF($C197='1C TSsalarié8'!$B$8,'1C TSsalarié8'!$I$35)</f>
        <v>0</v>
      </c>
      <c r="T197" s="72">
        <f>IF($C197='1C TSsalarié8'!$B$8,'1C TSsalarié8'!$I$36)</f>
        <v>0</v>
      </c>
      <c r="U197" s="72">
        <f>IF($C197='1C TSsalarié8'!$B$8,'1C TSsalarié8'!$I$37)</f>
        <v>0</v>
      </c>
      <c r="V197" s="72">
        <f>IF($C197='1C TSsalarié8'!$B$8,'1C TSsalarié8'!$I$38)</f>
        <v>0</v>
      </c>
      <c r="W197" s="72">
        <f>IF($C197='1C TSsalarié8'!$B$8,'1C TSsalarié8'!$I$39)</f>
        <v>0</v>
      </c>
      <c r="X197" s="72">
        <f>IF($C197='1C TSsalarié8'!$B$8,'1C TSsalarié8'!$I$40)</f>
        <v>0</v>
      </c>
      <c r="Y197" s="72">
        <f>IF($C197='1C TSsalarié8'!$B$8,'1C TSsalarié8'!$I$41)</f>
        <v>0</v>
      </c>
      <c r="Z197" s="72">
        <f>IF($C197='1C TSsalarié8'!$B$8,'1C TSsalarié8'!$I$42)</f>
        <v>0</v>
      </c>
      <c r="AA197" s="72">
        <f>IF($C197='1C TSsalarié8'!$B$8,'1C TSsalarié8'!$I$43)</f>
        <v>0</v>
      </c>
      <c r="AB197" s="72">
        <f>IF($C197='1C TSsalarié8'!$B$8,'1C TSsalarié8'!$I$44)</f>
        <v>0</v>
      </c>
      <c r="AC197" s="72">
        <f>IF($C197='1C TSsalarié8'!$B$8,'1C TSsalarié8'!$I$45)</f>
        <v>0</v>
      </c>
      <c r="AD197" s="72">
        <f>IF($C197='1C TSsalarié8'!$B$8,'1C TSsalarié8'!$I$46)</f>
        <v>0</v>
      </c>
      <c r="AE197" s="72">
        <f>IF($C197='1C TSsalarié8'!$B$8,'1C TSsalarié8'!$I$47)</f>
        <v>0</v>
      </c>
      <c r="AF197" s="72">
        <f>IF($C197='1C TSsalarié8'!$B$8,'1C TSsalarié8'!$I$48)</f>
        <v>0</v>
      </c>
      <c r="AG197" s="72">
        <f>IF($C197='1C TSsalarié8'!$B$8,'1C TSsalarié8'!$I$49)</f>
        <v>0</v>
      </c>
      <c r="AH197" s="72">
        <f>IF($C197='1C TSsalarié8'!$B$8,'1C TSsalarié8'!$I$50)</f>
        <v>0</v>
      </c>
      <c r="AI197" s="72">
        <f>IF($C197='1C TSsalarié8'!$B$8,'1C TSsalarié8'!$I$51)</f>
        <v>0</v>
      </c>
      <c r="AJ197" s="72">
        <f>IF($C197='1C TSsalarié8'!$B$8,'1C TSsalarié8'!$I$52)</f>
        <v>0</v>
      </c>
      <c r="AK197" s="72">
        <f>'1C TSsalarié8'!I$53</f>
        <v>0</v>
      </c>
      <c r="AL197" s="72">
        <f t="shared" si="45"/>
        <v>0</v>
      </c>
      <c r="AM197" s="298">
        <f t="shared" si="46"/>
        <v>0</v>
      </c>
      <c r="AN197" s="566">
        <f t="shared" si="47"/>
        <v>0</v>
      </c>
      <c r="AO197" s="296">
        <f t="shared" si="68"/>
        <v>0</v>
      </c>
      <c r="AP197" s="575">
        <f t="shared" si="69"/>
        <v>0</v>
      </c>
      <c r="AQ197" s="583">
        <f t="shared" si="48"/>
        <v>0</v>
      </c>
      <c r="AR197" s="579"/>
      <c r="AS197" s="102"/>
      <c r="AT197" s="27"/>
      <c r="AU197" s="592"/>
    </row>
    <row r="198" spans="1:55" hidden="1">
      <c r="A198" s="309"/>
      <c r="B198" s="338"/>
      <c r="C198" s="22" t="str">
        <f>IF('1C TSsalarié8'!J$11&lt;&gt;"",'1C TSsalarié8'!$B$8,"")</f>
        <v/>
      </c>
      <c r="D198" s="666" t="str">
        <f>IF(E198="","",DATEDIF('1C TSsalarié8'!$B$10,E198,"y"))</f>
        <v/>
      </c>
      <c r="E198" s="93" t="str">
        <f>IF(AND('1C TSsalarié8'!J$11&lt;&gt;"",C198='1C TSsalarié8'!$B$8),'1C TSsalarié8'!$J$16,"")</f>
        <v/>
      </c>
      <c r="F198" s="312"/>
      <c r="G198" s="313"/>
      <c r="H198" s="977"/>
      <c r="I198" s="978"/>
      <c r="J198" s="979"/>
      <c r="K198" s="638">
        <f t="shared" si="53"/>
        <v>0</v>
      </c>
      <c r="L198" s="301">
        <f>IF(AND($K$2="Pôle",C198='1C TSsalarié8'!$B$8),'1C TSsalarié8'!J$17+'1C TSsalarié8'!J$18+'1C TSsalarié8'!J$19+'1C TSsalarié8'!J$20+'1C TSsalarié8'!J$24,'1C TSsalarié8'!J$17+'1C TSsalarié8'!J$18+'1C TSsalarié8'!J$19+'1C TSsalarié8'!J$20+'1C TSsalarié8'!J$21+'1C TSsalarié8'!J$22+'1C TSsalarié8'!J$23+'1C TSsalarié8'!J$24)</f>
        <v>0</v>
      </c>
      <c r="M198" s="301">
        <f>IF(AND($K$2="Pôle",C198='1C TSsalarié8'!$B$8),'1C TSsalarié8'!J$21+'1C TSsalarié8'!J$22+'1C TSsalarié8'!J$23,0)</f>
        <v>0</v>
      </c>
      <c r="N198" s="302">
        <f t="shared" si="70"/>
        <v>0</v>
      </c>
      <c r="O198" s="292">
        <f>IF($C198='1C TSsalarié8'!$B$8,'1C TSsalarié8'!J$31)</f>
        <v>0</v>
      </c>
      <c r="P198" s="72">
        <f>IF($C198='1C TSsalarié8'!$B$8,'1C TSsalarié8'!$J$32)</f>
        <v>0</v>
      </c>
      <c r="Q198" s="72">
        <f>IF($C198='1C TSsalarié8'!$B$8,'1C TSsalarié8'!$J$33)</f>
        <v>0</v>
      </c>
      <c r="R198" s="72">
        <f>IF($C198='1C TSsalarié8'!$B$8,'1C TSsalarié8'!$J$34)</f>
        <v>0</v>
      </c>
      <c r="S198" s="72">
        <f>IF($C198='1C TSsalarié8'!$B$8,'1C TSsalarié8'!$J$35)</f>
        <v>0</v>
      </c>
      <c r="T198" s="72">
        <f>IF($C198='1C TSsalarié8'!$B$8,'1C TSsalarié8'!$J$36)</f>
        <v>0</v>
      </c>
      <c r="U198" s="72">
        <f>IF($C198='1C TSsalarié8'!$B$8,'1C TSsalarié8'!$J$37)</f>
        <v>0</v>
      </c>
      <c r="V198" s="72">
        <f>IF($C198='1C TSsalarié8'!$B$8,'1C TSsalarié8'!$J$38)</f>
        <v>0</v>
      </c>
      <c r="W198" s="72">
        <f>IF($C198='1C TSsalarié8'!$B$8,'1C TSsalarié8'!$J$39)</f>
        <v>0</v>
      </c>
      <c r="X198" s="72">
        <f>IF($C198='1C TSsalarié8'!$B$8,'1C TSsalarié8'!$J$40)</f>
        <v>0</v>
      </c>
      <c r="Y198" s="72">
        <f>IF($C198='1C TSsalarié8'!$B$8,'1C TSsalarié8'!$J$41)</f>
        <v>0</v>
      </c>
      <c r="Z198" s="72">
        <f>IF($C198='1C TSsalarié8'!$B$8,'1C TSsalarié8'!$J$42)</f>
        <v>0</v>
      </c>
      <c r="AA198" s="72">
        <f>IF($C198='1C TSsalarié8'!$B$8,'1C TSsalarié8'!$J$43)</f>
        <v>0</v>
      </c>
      <c r="AB198" s="72">
        <f>IF($C198='1C TSsalarié8'!$B$8,'1C TSsalarié8'!$J$44)</f>
        <v>0</v>
      </c>
      <c r="AC198" s="72">
        <f>IF($C198='1C TSsalarié8'!$B$8,'1C TSsalarié8'!$J$45)</f>
        <v>0</v>
      </c>
      <c r="AD198" s="72">
        <f>IF($C198='1C TSsalarié8'!$B$8,'1C TSsalarié8'!$J$46)</f>
        <v>0</v>
      </c>
      <c r="AE198" s="72">
        <f>IF($C198='1C TSsalarié8'!$B$8,'1C TSsalarié8'!$J$47)</f>
        <v>0</v>
      </c>
      <c r="AF198" s="72">
        <f>IF($C198='1C TSsalarié8'!$B$8,'1C TSsalarié8'!$J$48)</f>
        <v>0</v>
      </c>
      <c r="AG198" s="72">
        <f>IF($C198='1C TSsalarié8'!$B$8,'1C TSsalarié8'!$J$49)</f>
        <v>0</v>
      </c>
      <c r="AH198" s="72">
        <f>IF($C198='1C TSsalarié8'!$B$8,'1C TSsalarié8'!$J$50)</f>
        <v>0</v>
      </c>
      <c r="AI198" s="72">
        <f>IF($C198='1C TSsalarié8'!$B$8,'1C TSsalarié8'!$J$51)</f>
        <v>0</v>
      </c>
      <c r="AJ198" s="72">
        <f>IF($C198='1C TSsalarié8'!$B$8,'1C TSsalarié8'!$J$52)</f>
        <v>0</v>
      </c>
      <c r="AK198" s="72">
        <f>'1C TSsalarié8'!J$53</f>
        <v>0</v>
      </c>
      <c r="AL198" s="72">
        <f t="shared" si="45"/>
        <v>0</v>
      </c>
      <c r="AM198" s="298">
        <f t="shared" si="46"/>
        <v>0</v>
      </c>
      <c r="AN198" s="566">
        <f t="shared" si="47"/>
        <v>0</v>
      </c>
      <c r="AO198" s="296">
        <f t="shared" si="68"/>
        <v>0</v>
      </c>
      <c r="AP198" s="575">
        <f t="shared" si="69"/>
        <v>0</v>
      </c>
      <c r="AQ198" s="583">
        <f t="shared" si="48"/>
        <v>0</v>
      </c>
      <c r="AR198" s="579"/>
      <c r="AS198" s="102"/>
      <c r="AT198" s="27"/>
      <c r="AU198" s="592"/>
    </row>
    <row r="199" spans="1:55" hidden="1">
      <c r="A199" s="309"/>
      <c r="B199" s="338"/>
      <c r="C199" s="22" t="str">
        <f>IF('1C TSsalarié8'!K$11&lt;&gt;"",'1C TSsalarié8'!$B$8,"")</f>
        <v/>
      </c>
      <c r="D199" s="666" t="str">
        <f>IF(E199="","",DATEDIF('1C TSsalarié8'!$B$10,E199,"y"))</f>
        <v/>
      </c>
      <c r="E199" s="93" t="str">
        <f>IF(AND('1C TSsalarié8'!K$11&lt;&gt;"",C199='1C TSsalarié8'!$B$8),'1C TSsalarié8'!$K$16,"")</f>
        <v/>
      </c>
      <c r="F199" s="312"/>
      <c r="G199" s="313"/>
      <c r="H199" s="977"/>
      <c r="I199" s="978"/>
      <c r="J199" s="979"/>
      <c r="K199" s="638">
        <f t="shared" si="53"/>
        <v>0</v>
      </c>
      <c r="L199" s="301">
        <f>IF(AND($K$2="Pôle",C199='1C TSsalarié8'!$B$8),'1C TSsalarié8'!K$17+'1C TSsalarié8'!K$18+'1C TSsalarié8'!K$19+'1C TSsalarié8'!K$20+'1C TSsalarié8'!K$24,'1C TSsalarié8'!K$17+'1C TSsalarié8'!K$18+'1C TSsalarié8'!K$19+'1C TSsalarié8'!K$20+'1C TSsalarié8'!K$21+'1C TSsalarié8'!K$22+'1C TSsalarié8'!K$23+'1C TSsalarié8'!K$24)</f>
        <v>0</v>
      </c>
      <c r="M199" s="301">
        <f>IF(AND($K$2="Pôle",C199='1C TSsalarié8'!$B$8),'1C TSsalarié8'!K$21+'1C TSsalarié8'!K$22+'1C TSsalarié8'!K$23,0)</f>
        <v>0</v>
      </c>
      <c r="N199" s="302">
        <f t="shared" si="70"/>
        <v>0</v>
      </c>
      <c r="O199" s="292">
        <f>IF($C199='1C TSsalarié8'!$B$8,'1C TSsalarié8'!K$31)</f>
        <v>0</v>
      </c>
      <c r="P199" s="72">
        <f>IF($C199='1C TSsalarié8'!$B$8,'1C TSsalarié8'!$K$32)</f>
        <v>0</v>
      </c>
      <c r="Q199" s="72">
        <f>IF($C199='1C TSsalarié8'!$B$8,'1C TSsalarié8'!$K$33)</f>
        <v>0</v>
      </c>
      <c r="R199" s="72">
        <f>IF($C199='1C TSsalarié8'!$B$8,'1C TSsalarié8'!$K$34)</f>
        <v>0</v>
      </c>
      <c r="S199" s="72">
        <f>IF($C199='1C TSsalarié8'!$B$8,'1C TSsalarié8'!$K$35)</f>
        <v>0</v>
      </c>
      <c r="T199" s="72">
        <f>IF($C199='1C TSsalarié8'!$B$8,'1C TSsalarié8'!$K$36)</f>
        <v>0</v>
      </c>
      <c r="U199" s="72">
        <f>IF($C199='1C TSsalarié8'!$B$8,'1C TSsalarié8'!$K$37)</f>
        <v>0</v>
      </c>
      <c r="V199" s="72">
        <f>IF($C199='1C TSsalarié8'!$B$8,'1C TSsalarié8'!$K$38)</f>
        <v>0</v>
      </c>
      <c r="W199" s="72">
        <f>IF($C199='1C TSsalarié8'!$B$8,'1C TSsalarié8'!$K$39)</f>
        <v>0</v>
      </c>
      <c r="X199" s="72">
        <f>IF($C199='1C TSsalarié8'!$B$8,'1C TSsalarié8'!$K$40)</f>
        <v>0</v>
      </c>
      <c r="Y199" s="72">
        <f>IF($C199='1C TSsalarié8'!$B$8,'1C TSsalarié8'!$K$41)</f>
        <v>0</v>
      </c>
      <c r="Z199" s="72">
        <f>IF($C199='1C TSsalarié8'!$B$8,'1C TSsalarié8'!$K$42)</f>
        <v>0</v>
      </c>
      <c r="AA199" s="72">
        <f>IF($C199='1C TSsalarié8'!$B$8,'1C TSsalarié8'!$K$43)</f>
        <v>0</v>
      </c>
      <c r="AB199" s="72">
        <f>IF($C199='1C TSsalarié8'!$B$8,'1C TSsalarié8'!$K$44)</f>
        <v>0</v>
      </c>
      <c r="AC199" s="72">
        <f>IF($C199='1C TSsalarié8'!$B$8,'1C TSsalarié8'!$K$45)</f>
        <v>0</v>
      </c>
      <c r="AD199" s="72">
        <f>IF($C199='1C TSsalarié8'!$B$8,'1C TSsalarié8'!$K$46)</f>
        <v>0</v>
      </c>
      <c r="AE199" s="72">
        <f>IF($C199='1C TSsalarié8'!$B$8,'1C TSsalarié8'!$K$47)</f>
        <v>0</v>
      </c>
      <c r="AF199" s="72">
        <f>IF($C199='1C TSsalarié8'!$B$8,'1C TSsalarié8'!$K$48)</f>
        <v>0</v>
      </c>
      <c r="AG199" s="72">
        <f>IF($C199='1C TSsalarié8'!$B$8,'1C TSsalarié8'!$K$49)</f>
        <v>0</v>
      </c>
      <c r="AH199" s="72">
        <f>IF($C199='1C TSsalarié8'!$B$8,'1C TSsalarié8'!$K$50)</f>
        <v>0</v>
      </c>
      <c r="AI199" s="72">
        <f>IF($C199='1C TSsalarié8'!$B$8,'1C TSsalarié8'!$K$51)</f>
        <v>0</v>
      </c>
      <c r="AJ199" s="72">
        <f>IF($C199='1C TSsalarié8'!$B$8,'1C TSsalarié8'!$K$52)</f>
        <v>0</v>
      </c>
      <c r="AK199" s="72">
        <f>'1C TSsalarié8'!K$53</f>
        <v>0</v>
      </c>
      <c r="AL199" s="72">
        <f t="shared" si="45"/>
        <v>0</v>
      </c>
      <c r="AM199" s="298">
        <f t="shared" si="46"/>
        <v>0</v>
      </c>
      <c r="AN199" s="566">
        <f t="shared" si="47"/>
        <v>0</v>
      </c>
      <c r="AO199" s="296">
        <f t="shared" si="68"/>
        <v>0</v>
      </c>
      <c r="AP199" s="575">
        <f t="shared" si="69"/>
        <v>0</v>
      </c>
      <c r="AQ199" s="583">
        <f t="shared" si="48"/>
        <v>0</v>
      </c>
      <c r="AR199" s="579"/>
      <c r="AS199" s="102"/>
      <c r="AT199" s="27"/>
      <c r="AU199" s="592"/>
    </row>
    <row r="200" spans="1:55" hidden="1">
      <c r="A200" s="309"/>
      <c r="B200" s="338"/>
      <c r="C200" s="22" t="str">
        <f>IF('1C TSsalarié8'!L$11&lt;&gt;"",'1C TSsalarié8'!$B$8,"")</f>
        <v/>
      </c>
      <c r="D200" s="666" t="str">
        <f>IF(E200="","",DATEDIF('1C TSsalarié8'!$B$10,E200,"y"))</f>
        <v/>
      </c>
      <c r="E200" s="93" t="str">
        <f>IF(AND('1C TSsalarié8'!L$11&lt;&gt;"",C200='1C TSsalarié8'!$B$8),'1C TSsalarié8'!$L$16,"")</f>
        <v/>
      </c>
      <c r="F200" s="312"/>
      <c r="G200" s="313"/>
      <c r="H200" s="977"/>
      <c r="I200" s="978"/>
      <c r="J200" s="979"/>
      <c r="K200" s="638">
        <f t="shared" si="53"/>
        <v>0</v>
      </c>
      <c r="L200" s="301">
        <f>IF(AND($K$2="Pôle",C200='1C TSsalarié8'!$B$8),'1C TSsalarié8'!L$17+'1C TSsalarié8'!L$18+'1C TSsalarié8'!L$19+'1C TSsalarié8'!L$20+'1C TSsalarié8'!L$24,'1C TSsalarié8'!L$17+'1C TSsalarié8'!L$18+'1C TSsalarié8'!L$19+'1C TSsalarié8'!L$20+'1C TSsalarié8'!L$21+'1C TSsalarié8'!L$22+'1C TSsalarié8'!L$23+'1C TSsalarié8'!L$24)</f>
        <v>0</v>
      </c>
      <c r="M200" s="301">
        <f>IF(AND($K$2="Pôle",C200='1C TSsalarié8'!$B$8),'1C TSsalarié8'!L$21+'1C TSsalarié8'!L$22+'1C TSsalarié8'!L$23,0)</f>
        <v>0</v>
      </c>
      <c r="N200" s="302">
        <f t="shared" si="70"/>
        <v>0</v>
      </c>
      <c r="O200" s="292">
        <f>IF($C200='1C TSsalarié8'!$B$8,'1C TSsalarié8'!L$31)</f>
        <v>0</v>
      </c>
      <c r="P200" s="72">
        <f>IF($C200='1C TSsalarié8'!$B$8,'1C TSsalarié8'!$L$32)</f>
        <v>0</v>
      </c>
      <c r="Q200" s="72">
        <f>IF($C200='1C TSsalarié8'!$B$8,'1C TSsalarié8'!$L$33)</f>
        <v>0</v>
      </c>
      <c r="R200" s="72">
        <f>IF($C200='1C TSsalarié8'!$B$8,'1C TSsalarié8'!$L$34)</f>
        <v>0</v>
      </c>
      <c r="S200" s="72">
        <f>IF($C200='1C TSsalarié8'!$B$8,'1C TSsalarié8'!$L$35)</f>
        <v>0</v>
      </c>
      <c r="T200" s="72">
        <f>IF($C200='1C TSsalarié8'!$B$8,'1C TSsalarié8'!$L$36)</f>
        <v>0</v>
      </c>
      <c r="U200" s="72">
        <f>IF($C200='1C TSsalarié8'!$B$8,'1C TSsalarié8'!$L$37)</f>
        <v>0</v>
      </c>
      <c r="V200" s="72">
        <f>IF($C200='1C TSsalarié8'!$B$8,'1C TSsalarié8'!$L$38)</f>
        <v>0</v>
      </c>
      <c r="W200" s="72">
        <f>IF($C200='1C TSsalarié8'!$B$8,'1C TSsalarié8'!$L$39)</f>
        <v>0</v>
      </c>
      <c r="X200" s="72">
        <f>IF($C200='1C TSsalarié8'!$B$8,'1C TSsalarié8'!$L$40)</f>
        <v>0</v>
      </c>
      <c r="Y200" s="72">
        <f>IF($C200='1C TSsalarié8'!$B$8,'1C TSsalarié8'!$L$41)</f>
        <v>0</v>
      </c>
      <c r="Z200" s="72">
        <f>IF($C200='1C TSsalarié8'!$B$8,'1C TSsalarié8'!$L$42)</f>
        <v>0</v>
      </c>
      <c r="AA200" s="72">
        <f>IF($C200='1C TSsalarié8'!$B$8,'1C TSsalarié8'!$L$43)</f>
        <v>0</v>
      </c>
      <c r="AB200" s="72">
        <f>IF($C200='1C TSsalarié8'!$B$8,'1C TSsalarié8'!$L$44)</f>
        <v>0</v>
      </c>
      <c r="AC200" s="72">
        <f>IF($C200='1C TSsalarié8'!$B$8,'1C TSsalarié8'!$L$45)</f>
        <v>0</v>
      </c>
      <c r="AD200" s="72">
        <f>IF($C200='1C TSsalarié8'!$B$8,'1C TSsalarié8'!$L$46)</f>
        <v>0</v>
      </c>
      <c r="AE200" s="72">
        <f>IF($C200='1C TSsalarié8'!$B$8,'1C TSsalarié8'!$L$47)</f>
        <v>0</v>
      </c>
      <c r="AF200" s="72">
        <f>IF($C200='1C TSsalarié8'!$B$8,'1C TSsalarié8'!$L$48)</f>
        <v>0</v>
      </c>
      <c r="AG200" s="72">
        <f>IF($C200='1C TSsalarié8'!$B$8,'1C TSsalarié8'!$L$49)</f>
        <v>0</v>
      </c>
      <c r="AH200" s="72">
        <f>IF($C200='1C TSsalarié8'!$B$8,'1C TSsalarié8'!$L$50)</f>
        <v>0</v>
      </c>
      <c r="AI200" s="72">
        <f>IF($C200='1C TSsalarié8'!$B$8,'1C TSsalarié8'!$L$51)</f>
        <v>0</v>
      </c>
      <c r="AJ200" s="72">
        <f>IF($C200='1C TSsalarié8'!$B$8,'1C TSsalarié8'!$L$52)</f>
        <v>0</v>
      </c>
      <c r="AK200" s="72">
        <f>'1C TSsalarié8'!L$53</f>
        <v>0</v>
      </c>
      <c r="AL200" s="72">
        <f t="shared" si="45"/>
        <v>0</v>
      </c>
      <c r="AM200" s="298">
        <f t="shared" si="46"/>
        <v>0</v>
      </c>
      <c r="AN200" s="566">
        <f t="shared" si="47"/>
        <v>0</v>
      </c>
      <c r="AO200" s="296">
        <f t="shared" si="68"/>
        <v>0</v>
      </c>
      <c r="AP200" s="575">
        <f t="shared" si="69"/>
        <v>0</v>
      </c>
      <c r="AQ200" s="583">
        <f t="shared" si="48"/>
        <v>0</v>
      </c>
      <c r="AR200" s="579"/>
      <c r="AS200" s="102"/>
      <c r="AT200" s="27"/>
      <c r="AU200" s="592"/>
    </row>
    <row r="201" spans="1:55" hidden="1">
      <c r="A201" s="309"/>
      <c r="B201" s="338"/>
      <c r="C201" s="22" t="str">
        <f>IF('1C TSsalarié8'!M$11&lt;&gt;"",'1C TSsalarié8'!$B$8,"")</f>
        <v/>
      </c>
      <c r="D201" s="666" t="str">
        <f>IF(E201="","",DATEDIF('1C TSsalarié8'!$B$10,E201,"y"))</f>
        <v/>
      </c>
      <c r="E201" s="93" t="str">
        <f>IF(AND('1C TSsalarié8'!M$11&lt;&gt;"",C201='1C TSsalarié8'!$B$8),'1C TSsalarié8'!$M$16,"")</f>
        <v/>
      </c>
      <c r="F201" s="312"/>
      <c r="G201" s="313"/>
      <c r="H201" s="977"/>
      <c r="I201" s="978"/>
      <c r="J201" s="979"/>
      <c r="K201" s="638">
        <f t="shared" si="53"/>
        <v>0</v>
      </c>
      <c r="L201" s="301">
        <f>IF(AND($K$2="Pôle",C201='1C TSsalarié8'!$B$8),'1C TSsalarié8'!M$17+'1C TSsalarié8'!M$18+'1C TSsalarié8'!M$19+'1C TSsalarié8'!M$20+'1C TSsalarié8'!M$24,'1C TSsalarié8'!M$17+'1C TSsalarié8'!M$18+'1C TSsalarié8'!M$19+'1C TSsalarié8'!M$20+'1C TSsalarié8'!M$21+'1C TSsalarié8'!M$22+'1C TSsalarié8'!M$23+'1C TSsalarié8'!M$24)</f>
        <v>0</v>
      </c>
      <c r="M201" s="301">
        <f>IF(AND($K$2="Pôle",C201='1C TSsalarié8'!$B$8),'1C TSsalarié8'!M$21+'1C TSsalarié8'!M$22+'1C TSsalarié8'!M$23,0)</f>
        <v>0</v>
      </c>
      <c r="N201" s="302">
        <f t="shared" si="70"/>
        <v>0</v>
      </c>
      <c r="O201" s="292">
        <f>IF($C201='1C TSsalarié8'!$B$8,'1C TSsalarié8'!M$31)</f>
        <v>0</v>
      </c>
      <c r="P201" s="72">
        <f>IF($C201='1C TSsalarié8'!$B$8,'1C TSsalarié8'!$M$32)</f>
        <v>0</v>
      </c>
      <c r="Q201" s="72">
        <f>IF($C201='1C TSsalarié8'!$B$8,'1C TSsalarié8'!$M$33)</f>
        <v>0</v>
      </c>
      <c r="R201" s="72">
        <f>IF($C201='1C TSsalarié8'!$B$8,'1C TSsalarié8'!$M$34)</f>
        <v>0</v>
      </c>
      <c r="S201" s="72">
        <f>IF($C201='1C TSsalarié8'!$B$8,'1C TSsalarié8'!$M$35)</f>
        <v>0</v>
      </c>
      <c r="T201" s="72">
        <f>IF($C201='1C TSsalarié8'!$B$8,'1C TSsalarié8'!$M$36)</f>
        <v>0</v>
      </c>
      <c r="U201" s="72">
        <f>IF($C201='1C TSsalarié8'!$B$8,'1C TSsalarié8'!$M$37)</f>
        <v>0</v>
      </c>
      <c r="V201" s="72">
        <f>IF($C201='1C TSsalarié8'!$B$8,'1C TSsalarié8'!$M$38)</f>
        <v>0</v>
      </c>
      <c r="W201" s="72">
        <f>IF($C201='1C TSsalarié8'!$B$8,'1C TSsalarié8'!$M$39)</f>
        <v>0</v>
      </c>
      <c r="X201" s="72">
        <f>IF($C201='1C TSsalarié8'!$B$8,'1C TSsalarié8'!$M$40)</f>
        <v>0</v>
      </c>
      <c r="Y201" s="72">
        <f>IF($C201='1C TSsalarié8'!$B$8,'1C TSsalarié8'!$M$41)</f>
        <v>0</v>
      </c>
      <c r="Z201" s="72">
        <f>IF($C201='1C TSsalarié8'!$B$8,'1C TSsalarié8'!$M$42)</f>
        <v>0</v>
      </c>
      <c r="AA201" s="72">
        <f>IF($C201='1C TSsalarié8'!$B$8,'1C TSsalarié8'!$M$43)</f>
        <v>0</v>
      </c>
      <c r="AB201" s="72">
        <f>IF($C201='1C TSsalarié8'!$B$8,'1C TSsalarié8'!$M$44)</f>
        <v>0</v>
      </c>
      <c r="AC201" s="72">
        <f>IF($C201='1C TSsalarié8'!$B$8,'1C TSsalarié8'!$M$45)</f>
        <v>0</v>
      </c>
      <c r="AD201" s="72">
        <f>IF($C201='1C TSsalarié8'!$B$8,'1C TSsalarié8'!$M$46)</f>
        <v>0</v>
      </c>
      <c r="AE201" s="72">
        <f>IF($C201='1C TSsalarié8'!$B$8,'1C TSsalarié8'!$M$47)</f>
        <v>0</v>
      </c>
      <c r="AF201" s="72">
        <f>IF($C201='1C TSsalarié8'!$B$8,'1C TSsalarié8'!$M$48)</f>
        <v>0</v>
      </c>
      <c r="AG201" s="72">
        <f>IF($C201='1C TSsalarié8'!$B$8,'1C TSsalarié8'!$M$49)</f>
        <v>0</v>
      </c>
      <c r="AH201" s="72">
        <f>IF($C201='1C TSsalarié8'!$B$8,'1C TSsalarié8'!$M$50)</f>
        <v>0</v>
      </c>
      <c r="AI201" s="72">
        <f>IF($C201='1C TSsalarié8'!$B$8,'1C TSsalarié8'!$M$51)</f>
        <v>0</v>
      </c>
      <c r="AJ201" s="72">
        <f>IF($C201='1C TSsalarié8'!$B$8,'1C TSsalarié8'!$M$52)</f>
        <v>0</v>
      </c>
      <c r="AK201" s="72">
        <f>'1C TSsalarié8'!M$53</f>
        <v>0</v>
      </c>
      <c r="AL201" s="72">
        <f t="shared" si="45"/>
        <v>0</v>
      </c>
      <c r="AM201" s="298">
        <f t="shared" si="46"/>
        <v>0</v>
      </c>
      <c r="AN201" s="566">
        <f t="shared" si="47"/>
        <v>0</v>
      </c>
      <c r="AO201" s="296">
        <f t="shared" si="68"/>
        <v>0</v>
      </c>
      <c r="AP201" s="575">
        <f t="shared" si="69"/>
        <v>0</v>
      </c>
      <c r="AQ201" s="583">
        <f t="shared" si="48"/>
        <v>0</v>
      </c>
      <c r="AR201" s="579"/>
      <c r="AS201" s="102"/>
      <c r="AT201" s="27"/>
      <c r="AU201" s="592"/>
    </row>
    <row r="202" spans="1:55" s="767" customFormat="1" hidden="1">
      <c r="A202" s="307"/>
      <c r="B202" s="351"/>
      <c r="C202" s="22" t="str">
        <f>IF('1C TSsalarié8'!N$11&lt;&gt;"",'1C TSsalarié8'!$B$8,"")</f>
        <v/>
      </c>
      <c r="D202" s="666" t="str">
        <f>IF(E202="","",DATEDIF('1C TSsalarié8'!$B$10,E202,"y"))</f>
        <v/>
      </c>
      <c r="E202" s="93" t="str">
        <f>IF(AND('1C TSsalarié8'!N$11&lt;&gt;"",C202='1C TSsalarié8'!$B$8),'1C TSsalarié8'!$N$16,"")</f>
        <v/>
      </c>
      <c r="F202" s="312"/>
      <c r="G202" s="313"/>
      <c r="H202" s="977"/>
      <c r="I202" s="978"/>
      <c r="J202" s="979"/>
      <c r="K202" s="638">
        <f t="shared" si="53"/>
        <v>0</v>
      </c>
      <c r="L202" s="301">
        <f>IF(AND($K$2="Pôle",C202='1C TSsalarié8'!$B$8),'1C TSsalarié8'!N$17+'1C TSsalarié8'!N$18+'1C TSsalarié8'!N$19+'1C TSsalarié8'!N$20+'1C TSsalarié8'!N$24,'1C TSsalarié8'!N$17+'1C TSsalarié8'!N$18+'1C TSsalarié8'!N$19+'1C TSsalarié8'!N$20+'1C TSsalarié8'!N$21+'1C TSsalarié8'!N$22+'1C TSsalarié8'!N$23+'1C TSsalarié8'!N$24)</f>
        <v>0</v>
      </c>
      <c r="M202" s="301">
        <f>IF(AND($K$2="Pôle",C202='1C TSsalarié8'!$B$8),'1C TSsalarié8'!N$21+'1C TSsalarié8'!N$22+'1C TSsalarié8'!N$23,0)</f>
        <v>0</v>
      </c>
      <c r="N202" s="302">
        <f t="shared" si="70"/>
        <v>0</v>
      </c>
      <c r="O202" s="292">
        <f>IF($C202='1C TSsalarié8'!$B$8,'1C TSsalarié8'!N$31)</f>
        <v>0</v>
      </c>
      <c r="P202" s="72">
        <f>IF($C202='1C TSsalarié8'!$B$8,'1C TSsalarié8'!$N$32)</f>
        <v>0</v>
      </c>
      <c r="Q202" s="72">
        <f>IF($C202='1C TSsalarié8'!$B$8,'1C TSsalarié8'!$N$33)</f>
        <v>0</v>
      </c>
      <c r="R202" s="72">
        <f>IF($C202='1C TSsalarié8'!$B$8,'1C TSsalarié8'!$N$34)</f>
        <v>0</v>
      </c>
      <c r="S202" s="72">
        <f>IF($C202='1C TSsalarié8'!$B$8,'1C TSsalarié8'!$N$35)</f>
        <v>0</v>
      </c>
      <c r="T202" s="72">
        <f>IF($C202='1C TSsalarié8'!$B$8,'1C TSsalarié8'!$N$36)</f>
        <v>0</v>
      </c>
      <c r="U202" s="72">
        <f>IF($C202='1C TSsalarié8'!$B$8,'1C TSsalarié8'!$N$37)</f>
        <v>0</v>
      </c>
      <c r="V202" s="72">
        <f>IF($C202='1C TSsalarié8'!$B$8,'1C TSsalarié8'!$N$38)</f>
        <v>0</v>
      </c>
      <c r="W202" s="72">
        <f>IF($C202='1C TSsalarié8'!$B$8,'1C TSsalarié8'!$N$39)</f>
        <v>0</v>
      </c>
      <c r="X202" s="72">
        <f>IF($C202='1C TSsalarié8'!$B$8,'1C TSsalarié8'!$N$40)</f>
        <v>0</v>
      </c>
      <c r="Y202" s="72">
        <f>IF($C202='1C TSsalarié8'!$B$8,'1C TSsalarié8'!$N$41)</f>
        <v>0</v>
      </c>
      <c r="Z202" s="72">
        <f>IF($C202='1C TSsalarié8'!$B$8,'1C TSsalarié8'!$N$42)</f>
        <v>0</v>
      </c>
      <c r="AA202" s="72">
        <f>IF($C202='1C TSsalarié8'!$B$8,'1C TSsalarié8'!$N$43)</f>
        <v>0</v>
      </c>
      <c r="AB202" s="72">
        <f>IF($C202='1C TSsalarié8'!$B$8,'1C TSsalarié8'!$N$44)</f>
        <v>0</v>
      </c>
      <c r="AC202" s="72">
        <f>IF($C202='1C TSsalarié8'!$B$8,'1C TSsalarié8'!$N$45)</f>
        <v>0</v>
      </c>
      <c r="AD202" s="72">
        <f>IF($C202='1C TSsalarié8'!$B$8,'1C TSsalarié8'!$N$46)</f>
        <v>0</v>
      </c>
      <c r="AE202" s="72">
        <f>IF($C202='1C TSsalarié8'!$B$8,'1C TSsalarié8'!$N$47)</f>
        <v>0</v>
      </c>
      <c r="AF202" s="72">
        <f>IF($C202='1C TSsalarié8'!$B$8,'1C TSsalarié8'!$N$48)</f>
        <v>0</v>
      </c>
      <c r="AG202" s="72">
        <f>IF($C202='1C TSsalarié8'!$B$8,'1C TSsalarié8'!$N$49)</f>
        <v>0</v>
      </c>
      <c r="AH202" s="72">
        <f>IF($C202='1C TSsalarié8'!$B$8,'1C TSsalarié8'!$N$50)</f>
        <v>0</v>
      </c>
      <c r="AI202" s="72">
        <f>IF($C202='1C TSsalarié8'!$B$8,'1C TSsalarié8'!$N$51)</f>
        <v>0</v>
      </c>
      <c r="AJ202" s="72">
        <f>IF($C202='1C TSsalarié8'!$B$8,'1C TSsalarié8'!$N$52)</f>
        <v>0</v>
      </c>
      <c r="AK202" s="72">
        <f>'1C TSsalarié8'!N$53</f>
        <v>0</v>
      </c>
      <c r="AL202" s="72">
        <f t="shared" si="45"/>
        <v>0</v>
      </c>
      <c r="AM202" s="825">
        <f t="shared" si="46"/>
        <v>0</v>
      </c>
      <c r="AN202" s="825">
        <f t="shared" si="47"/>
        <v>0</v>
      </c>
      <c r="AO202" s="296">
        <f t="shared" si="68"/>
        <v>0</v>
      </c>
      <c r="AP202" s="59">
        <f t="shared" si="69"/>
        <v>0</v>
      </c>
      <c r="AQ202" s="583">
        <f t="shared" si="48"/>
        <v>0</v>
      </c>
      <c r="AR202" s="579"/>
      <c r="AS202" s="102"/>
      <c r="AT202" s="27"/>
      <c r="AU202" s="592"/>
      <c r="AV202" s="824"/>
      <c r="AW202" s="824"/>
      <c r="AX202" s="824"/>
      <c r="AY202" s="824"/>
      <c r="AZ202" s="824"/>
    </row>
    <row r="203" spans="1:55" ht="12.75" hidden="1" customHeight="1">
      <c r="A203" s="309"/>
      <c r="B203" s="338"/>
      <c r="C203" s="22" t="str">
        <f>IF('1C TSsalarié8'!O$11&lt;&gt;"",'1C TSsalarié8'!$B$8,"")</f>
        <v/>
      </c>
      <c r="D203" s="666" t="str">
        <f>IF(E203="","",DATEDIF('1C TSsalarié8'!$B$10,E203,"y"))</f>
        <v/>
      </c>
      <c r="E203" s="93" t="str">
        <f>IF(AND('1C TSsalarié8'!O$11&lt;&gt;"",C203='1C TSsalarié8'!$B$8),'1C TSsalarié8'!$O$16,"")</f>
        <v/>
      </c>
      <c r="F203" s="316"/>
      <c r="G203" s="317"/>
      <c r="H203" s="983"/>
      <c r="I203" s="984"/>
      <c r="J203" s="985"/>
      <c r="K203" s="638">
        <f t="shared" si="53"/>
        <v>0</v>
      </c>
      <c r="L203" s="301">
        <f>IF(AND($K$2="Pôle",C203='1C TSsalarié8'!$B$8),'1C TSsalarié8'!O$17+'1C TSsalarié8'!O$18+'1C TSsalarié8'!O$19+'1C TSsalarié8'!O$20+'1C TSsalarié8'!O$24,'1C TSsalarié8'!O$17+'1C TSsalarié8'!O$18+'1C TSsalarié8'!O$19+'1C TSsalarié8'!O$20+'1C TSsalarié8'!O$21+'1C TSsalarié8'!O$22+'1C TSsalarié8'!O$23+'1C TSsalarié8'!O$24)</f>
        <v>0</v>
      </c>
      <c r="M203" s="301">
        <f>IF(AND($K$2="Pôle",C203='1C TSsalarié8'!$B$8),'1C TSsalarié8'!O$21+'1C TSsalarié8'!O$22+'1C TSsalarié8'!O$23,0)</f>
        <v>0</v>
      </c>
      <c r="N203" s="302">
        <f t="shared" si="70"/>
        <v>0</v>
      </c>
      <c r="O203" s="292">
        <f>IF($C203='1C TSsalarié8'!$B$8,'1C TSsalarié8'!O$31)</f>
        <v>0</v>
      </c>
      <c r="P203" s="72">
        <f>IF($C203='1C TSsalarié8'!$B$8,'1C TSsalarié8'!$O$32)</f>
        <v>0</v>
      </c>
      <c r="Q203" s="72">
        <f>IF($C203='1C TSsalarié8'!$B$8,'1C TSsalarié8'!$O$33)</f>
        <v>0</v>
      </c>
      <c r="R203" s="72">
        <f>IF($C203='1C TSsalarié8'!$B$8,'1C TSsalarié8'!$O$34)</f>
        <v>0</v>
      </c>
      <c r="S203" s="72">
        <f>IF($C203='1C TSsalarié8'!$B$8,'1C TSsalarié8'!$O$35)</f>
        <v>0</v>
      </c>
      <c r="T203" s="72">
        <f>IF($C203='1C TSsalarié8'!$B$8,'1C TSsalarié8'!$O$36)</f>
        <v>0</v>
      </c>
      <c r="U203" s="72">
        <f>IF($C203='1C TSsalarié8'!$B$8,'1C TSsalarié8'!$O$37)</f>
        <v>0</v>
      </c>
      <c r="V203" s="72">
        <f>IF($C203='1C TSsalarié8'!$B$8,'1C TSsalarié8'!$O$38)</f>
        <v>0</v>
      </c>
      <c r="W203" s="72">
        <f>IF($C203='1C TSsalarié8'!$B$8,'1C TSsalarié8'!$O$39)</f>
        <v>0</v>
      </c>
      <c r="X203" s="72">
        <f>IF($C203='1C TSsalarié8'!$B$8,'1C TSsalarié8'!$O$40)</f>
        <v>0</v>
      </c>
      <c r="Y203" s="72">
        <f>IF($C203='1C TSsalarié8'!$B$8,'1C TSsalarié8'!$O$41)</f>
        <v>0</v>
      </c>
      <c r="Z203" s="72">
        <f>IF($C203='1C TSsalarié8'!$B$8,'1C TSsalarié8'!$O$42)</f>
        <v>0</v>
      </c>
      <c r="AA203" s="72">
        <f>IF($C203='1C TSsalarié8'!$B$8,'1C TSsalarié8'!$O$43)</f>
        <v>0</v>
      </c>
      <c r="AB203" s="72">
        <f>IF($C203='1C TSsalarié8'!$B$8,'1C TSsalarié8'!$O$44)</f>
        <v>0</v>
      </c>
      <c r="AC203" s="72">
        <f>IF($C203='1C TSsalarié8'!$B$8,'1C TSsalarié8'!$O$45)</f>
        <v>0</v>
      </c>
      <c r="AD203" s="72">
        <f>IF($C203='1C TSsalarié8'!$B$8,'1C TSsalarié8'!$O$46)</f>
        <v>0</v>
      </c>
      <c r="AE203" s="72">
        <f>IF($C203='1C TSsalarié8'!$B$8,'1C TSsalarié8'!$O$47)</f>
        <v>0</v>
      </c>
      <c r="AF203" s="72">
        <f>IF($C203='1C TSsalarié8'!$B$8,'1C TSsalarié8'!$O$48)</f>
        <v>0</v>
      </c>
      <c r="AG203" s="72">
        <f>IF($C203='1C TSsalarié8'!$B$8,'1C TSsalarié8'!$O$49)</f>
        <v>0</v>
      </c>
      <c r="AH203" s="72">
        <f>IF($C203='1C TSsalarié8'!$B$8,'1C TSsalarié8'!$O$50)</f>
        <v>0</v>
      </c>
      <c r="AI203" s="72">
        <f>IF($C203='1C TSsalarié8'!$B$8,'1C TSsalarié8'!$O$51)</f>
        <v>0</v>
      </c>
      <c r="AJ203" s="72">
        <f>IF($C203='1C TSsalarié8'!$B$8,'1C TSsalarié8'!$O$52)</f>
        <v>0</v>
      </c>
      <c r="AK203" s="72">
        <f>'1C TSsalarié8'!O$53</f>
        <v>0</v>
      </c>
      <c r="AL203" s="72">
        <f t="shared" si="45"/>
        <v>0</v>
      </c>
      <c r="AM203" s="825">
        <f t="shared" si="46"/>
        <v>0</v>
      </c>
      <c r="AN203" s="825">
        <f t="shared" si="47"/>
        <v>0</v>
      </c>
      <c r="AO203" s="296">
        <f t="shared" si="68"/>
        <v>0</v>
      </c>
      <c r="AP203" s="575">
        <f>IF(L203=0,0,AM203-AR203)</f>
        <v>0</v>
      </c>
      <c r="AQ203" s="584">
        <f t="shared" si="48"/>
        <v>0</v>
      </c>
      <c r="AR203" s="580"/>
      <c r="AS203" s="208"/>
      <c r="AT203" s="209"/>
      <c r="AU203" s="591"/>
    </row>
    <row r="204" spans="1:55" hidden="1">
      <c r="A204" s="309"/>
      <c r="B204" s="338"/>
      <c r="C204" s="22" t="str">
        <f>IF('1C TSsalarié8'!P$11&lt;&gt;"",'1C TSsalarié8'!$B$8,"")</f>
        <v/>
      </c>
      <c r="D204" s="666" t="str">
        <f>IF(E204="","",DATEDIF('1C TSsalarié8'!$B$10,E204,"y"))</f>
        <v/>
      </c>
      <c r="E204" s="93" t="str">
        <f>IF(AND('1C TSsalarié8'!P$11&lt;&gt;"",C204='1C TSsalarié8'!$B$8),'1C TSsalarié8'!$P$16,"")</f>
        <v/>
      </c>
      <c r="F204" s="312"/>
      <c r="G204" s="313"/>
      <c r="H204" s="977"/>
      <c r="I204" s="978"/>
      <c r="J204" s="979"/>
      <c r="K204" s="638">
        <f t="shared" si="53"/>
        <v>0</v>
      </c>
      <c r="L204" s="301">
        <f>IF(AND($K$2="Pôle",C204='1C TSsalarié8'!$B$8),'1C TSsalarié8'!P$17+'1C TSsalarié8'!P$18+'1C TSsalarié8'!P$19+'1C TSsalarié8'!P$20+'1C TSsalarié8'!P$24,'1C TSsalarié8'!P$17+'1C TSsalarié8'!P$18+'1C TSsalarié8'!P$19+'1C TSsalarié8'!P$20+'1C TSsalarié8'!P$21+'1C TSsalarié8'!P$22+'1C TSsalarié8'!P$23+'1C TSsalarié8'!P$24)</f>
        <v>0</v>
      </c>
      <c r="M204" s="301">
        <f>IF(AND($K$2="Pôle",C204='1C TSsalarié8'!$B$8),'1C TSsalarié8'!P$21+'1C TSsalarié8'!P$22+'1C TSsalarié8'!P$23,0)</f>
        <v>0</v>
      </c>
      <c r="N204" s="302">
        <f t="shared" si="70"/>
        <v>0</v>
      </c>
      <c r="O204" s="292">
        <f>IF($C204='1C TSsalarié8'!$B$8,'1C TSsalarié8'!P$31)</f>
        <v>0</v>
      </c>
      <c r="P204" s="72">
        <f>IF($C204='1C TSsalarié8'!$B$8,'1C TSsalarié8'!$P$32)</f>
        <v>0</v>
      </c>
      <c r="Q204" s="72">
        <f>IF($C204='1C TSsalarié8'!$B$8,'1C TSsalarié8'!$P$33)</f>
        <v>0</v>
      </c>
      <c r="R204" s="72">
        <f>IF($C204='1C TSsalarié8'!$B$8,'1C TSsalarié8'!$P$34)</f>
        <v>0</v>
      </c>
      <c r="S204" s="72">
        <f>IF($C204='1C TSsalarié8'!$B$8,'1C TSsalarié8'!$P$35)</f>
        <v>0</v>
      </c>
      <c r="T204" s="72">
        <f>IF($C204='1C TSsalarié8'!$B$8,'1C TSsalarié8'!$P$36)</f>
        <v>0</v>
      </c>
      <c r="U204" s="72">
        <f>IF($C204='1C TSsalarié8'!$B$8,'1C TSsalarié8'!$P$37)</f>
        <v>0</v>
      </c>
      <c r="V204" s="72">
        <f>IF($C204='1C TSsalarié8'!$B$8,'1C TSsalarié8'!$P$38)</f>
        <v>0</v>
      </c>
      <c r="W204" s="72">
        <f>IF($C204='1C TSsalarié8'!$B$8,'1C TSsalarié8'!$P$39)</f>
        <v>0</v>
      </c>
      <c r="X204" s="72">
        <f>IF($C204='1C TSsalarié8'!$B$8,'1C TSsalarié8'!$P$40)</f>
        <v>0</v>
      </c>
      <c r="Y204" s="72">
        <f>IF($C204='1C TSsalarié8'!$B$8,'1C TSsalarié8'!$P$41)</f>
        <v>0</v>
      </c>
      <c r="Z204" s="72">
        <f>IF($C204='1C TSsalarié8'!$B$8,'1C TSsalarié8'!$P$42)</f>
        <v>0</v>
      </c>
      <c r="AA204" s="72">
        <f>IF($C204='1C TSsalarié8'!$B$8,'1C TSsalarié8'!$P$43)</f>
        <v>0</v>
      </c>
      <c r="AB204" s="72">
        <f>IF($C204='1C TSsalarié8'!$B$8,'1C TSsalarié8'!$P$44)</f>
        <v>0</v>
      </c>
      <c r="AC204" s="72">
        <f>IF($C204='1C TSsalarié8'!$B$8,'1C TSsalarié8'!$P$45)</f>
        <v>0</v>
      </c>
      <c r="AD204" s="72">
        <f>IF($C204='1C TSsalarié8'!$B$8,'1C TSsalarié8'!$P$46)</f>
        <v>0</v>
      </c>
      <c r="AE204" s="72">
        <f>IF($C204='1C TSsalarié8'!$B$8,'1C TSsalarié8'!$P$47)</f>
        <v>0</v>
      </c>
      <c r="AF204" s="72">
        <f>IF($C204='1C TSsalarié8'!$B$8,'1C TSsalarié8'!$P$48)</f>
        <v>0</v>
      </c>
      <c r="AG204" s="72">
        <f>IF($C204='1C TSsalarié8'!$B$8,'1C TSsalarié8'!$P$49)</f>
        <v>0</v>
      </c>
      <c r="AH204" s="72">
        <f>IF($C204='1C TSsalarié8'!$B$8,'1C TSsalarié8'!$P$50)</f>
        <v>0</v>
      </c>
      <c r="AI204" s="72">
        <f>IF($C204='1C TSsalarié8'!$B$8,'1C TSsalarié8'!$P$51)</f>
        <v>0</v>
      </c>
      <c r="AJ204" s="72">
        <f>IF($C204='1C TSsalarié8'!$B$8,'1C TSsalarié8'!$P$52)</f>
        <v>0</v>
      </c>
      <c r="AK204" s="72">
        <f>'1C TSsalarié8'!P$53</f>
        <v>0</v>
      </c>
      <c r="AL204" s="72">
        <f t="shared" si="45"/>
        <v>0</v>
      </c>
      <c r="AM204" s="825">
        <f t="shared" si="46"/>
        <v>0</v>
      </c>
      <c r="AN204" s="825">
        <f t="shared" si="47"/>
        <v>0</v>
      </c>
      <c r="AO204" s="296">
        <f t="shared" si="68"/>
        <v>0</v>
      </c>
      <c r="AP204" s="575">
        <f t="shared" ref="AP204:AP214" si="71">IF(L204=0,0,AM204-AR204)</f>
        <v>0</v>
      </c>
      <c r="AQ204" s="583">
        <f t="shared" si="48"/>
        <v>0</v>
      </c>
      <c r="AR204" s="579"/>
      <c r="AS204" s="102"/>
      <c r="AT204" s="27"/>
      <c r="AU204" s="592"/>
    </row>
    <row r="205" spans="1:55" hidden="1">
      <c r="A205" s="309"/>
      <c r="B205" s="338"/>
      <c r="C205" s="22" t="str">
        <f>IF('1C TSsalarié8'!Q$11&lt;&gt;"",'1C TSsalarié8'!$B$8,"")</f>
        <v/>
      </c>
      <c r="D205" s="666" t="str">
        <f>IF(E205="","",DATEDIF('1C TSsalarié8'!$B$10,E205,"y"))</f>
        <v/>
      </c>
      <c r="E205" s="93" t="str">
        <f>IF(AND('1C TSsalarié8'!Q$11&lt;&gt;"",C205='1C TSsalarié8'!$B$8),'1C TSsalarié8'!$Q$16,"")</f>
        <v/>
      </c>
      <c r="F205" s="312"/>
      <c r="G205" s="313"/>
      <c r="H205" s="977"/>
      <c r="I205" s="978"/>
      <c r="J205" s="979"/>
      <c r="K205" s="638">
        <f t="shared" si="53"/>
        <v>0</v>
      </c>
      <c r="L205" s="301">
        <f>IF(AND($K$2="Pôle",C205='1C TSsalarié8'!$B$8),'1C TSsalarié8'!Q$17+'1C TSsalarié8'!Q$18+'1C TSsalarié8'!Q$19+'1C TSsalarié8'!Q$20+'1C TSsalarié8'!Q$24,'1C TSsalarié8'!Q$17+'1C TSsalarié8'!Q$18+'1C TSsalarié8'!Q$19+'1C TSsalarié8'!Q$20+'1C TSsalarié8'!Q$21+'1C TSsalarié8'!Q$22+'1C TSsalarié8'!Q$23+'1C TSsalarié8'!Q$24)</f>
        <v>0</v>
      </c>
      <c r="M205" s="301">
        <f>IF(AND($K$2="Pôle",C205='1C TSsalarié8'!$B$8),'1C TSsalarié8'!Q$21+'1C TSsalarié8'!Q$22+'1C TSsalarié8'!Q$23,0)</f>
        <v>0</v>
      </c>
      <c r="N205" s="302">
        <f t="shared" si="70"/>
        <v>0</v>
      </c>
      <c r="O205" s="292">
        <f>IF($C205='1C TSsalarié8'!$B$8,'1C TSsalarié8'!Q$31)</f>
        <v>0</v>
      </c>
      <c r="P205" s="72">
        <f>IF($C205='1C TSsalarié8'!$B$8,'1C TSsalarié8'!$Q$32)</f>
        <v>0</v>
      </c>
      <c r="Q205" s="72">
        <f>IF($C205='1C TSsalarié8'!$B$8,'1C TSsalarié8'!$Q$33)</f>
        <v>0</v>
      </c>
      <c r="R205" s="72">
        <f>IF($C205='1C TSsalarié8'!$B$8,'1C TSsalarié8'!$Q$34)</f>
        <v>0</v>
      </c>
      <c r="S205" s="72">
        <f>IF($C205='1C TSsalarié8'!$B$8,'1C TSsalarié8'!$Q$35)</f>
        <v>0</v>
      </c>
      <c r="T205" s="72">
        <f>IF($C205='1C TSsalarié8'!$B$8,'1C TSsalarié8'!$Q$36)</f>
        <v>0</v>
      </c>
      <c r="U205" s="72">
        <f>IF($C205='1C TSsalarié8'!$B$8,'1C TSsalarié8'!$Q$37)</f>
        <v>0</v>
      </c>
      <c r="V205" s="72">
        <f>IF($C205='1C TSsalarié8'!$B$8,'1C TSsalarié8'!$Q$38)</f>
        <v>0</v>
      </c>
      <c r="W205" s="72">
        <f>IF($C205='1C TSsalarié8'!$B$8,'1C TSsalarié8'!$Q$39)</f>
        <v>0</v>
      </c>
      <c r="X205" s="72">
        <f>IF($C205='1C TSsalarié8'!$B$8,'1C TSsalarié8'!$Q$40)</f>
        <v>0</v>
      </c>
      <c r="Y205" s="72">
        <f>IF($C205='1C TSsalarié8'!$B$8,'1C TSsalarié8'!$Q$41)</f>
        <v>0</v>
      </c>
      <c r="Z205" s="72">
        <f>IF($C205='1C TSsalarié8'!$B$8,'1C TSsalarié8'!$Q$42)</f>
        <v>0</v>
      </c>
      <c r="AA205" s="72">
        <f>IF($C205='1C TSsalarié8'!$B$8,'1C TSsalarié8'!$Q$43)</f>
        <v>0</v>
      </c>
      <c r="AB205" s="72">
        <f>IF($C205='1C TSsalarié8'!$B$8,'1C TSsalarié8'!$Q$44)</f>
        <v>0</v>
      </c>
      <c r="AC205" s="72">
        <f>IF($C205='1C TSsalarié8'!$B$8,'1C TSsalarié8'!$Q$45)</f>
        <v>0</v>
      </c>
      <c r="AD205" s="72">
        <f>IF($C205='1C TSsalarié8'!$B$8,'1C TSsalarié8'!$Q$46)</f>
        <v>0</v>
      </c>
      <c r="AE205" s="72">
        <f>IF($C205='1C TSsalarié8'!$B$8,'1C TSsalarié8'!$Q$47)</f>
        <v>0</v>
      </c>
      <c r="AF205" s="72">
        <f>IF($C205='1C TSsalarié8'!$B$8,'1C TSsalarié8'!$Q$48)</f>
        <v>0</v>
      </c>
      <c r="AG205" s="72">
        <f>IF($C205='1C TSsalarié8'!$B$8,'1C TSsalarié8'!$Q$49)</f>
        <v>0</v>
      </c>
      <c r="AH205" s="72">
        <f>IF($C205='1C TSsalarié8'!$B$8,'1C TSsalarié8'!$Q$50)</f>
        <v>0</v>
      </c>
      <c r="AI205" s="72">
        <f>IF($C205='1C TSsalarié8'!$B$8,'1C TSsalarié8'!$Q$51)</f>
        <v>0</v>
      </c>
      <c r="AJ205" s="72">
        <f>IF($C205='1C TSsalarié8'!$B$8,'1C TSsalarié8'!$Q$52)</f>
        <v>0</v>
      </c>
      <c r="AK205" s="72">
        <f>'1C TSsalarié8'!Q$53</f>
        <v>0</v>
      </c>
      <c r="AL205" s="72">
        <f t="shared" si="45"/>
        <v>0</v>
      </c>
      <c r="AM205" s="825">
        <f t="shared" si="46"/>
        <v>0</v>
      </c>
      <c r="AN205" s="825">
        <f t="shared" si="47"/>
        <v>0</v>
      </c>
      <c r="AO205" s="296">
        <f t="shared" si="68"/>
        <v>0</v>
      </c>
      <c r="AP205" s="575">
        <f t="shared" si="71"/>
        <v>0</v>
      </c>
      <c r="AQ205" s="583">
        <f t="shared" si="48"/>
        <v>0</v>
      </c>
      <c r="AR205" s="579"/>
      <c r="AS205" s="102"/>
      <c r="AT205" s="27"/>
      <c r="AU205" s="592"/>
    </row>
    <row r="206" spans="1:55" hidden="1">
      <c r="A206" s="309"/>
      <c r="B206" s="338"/>
      <c r="C206" s="22" t="str">
        <f>IF('1C TSsalarié8'!R$11&lt;&gt;"",'1C TSsalarié8'!$B$8,"")</f>
        <v/>
      </c>
      <c r="D206" s="666" t="str">
        <f>IF(E206="","",DATEDIF('1C TSsalarié8'!$B$10,E206,"y"))</f>
        <v/>
      </c>
      <c r="E206" s="93" t="str">
        <f>IF(AND('1C TSsalarié8'!R$11&lt;&gt;"",C206='1C TSsalarié8'!$B$8),'1C TSsalarié8'!$R$16,"")</f>
        <v/>
      </c>
      <c r="F206" s="312"/>
      <c r="G206" s="313"/>
      <c r="H206" s="977"/>
      <c r="I206" s="978"/>
      <c r="J206" s="979"/>
      <c r="K206" s="638">
        <f t="shared" si="53"/>
        <v>0</v>
      </c>
      <c r="L206" s="301">
        <f>IF(AND($K$2="Pôle",C206='1C TSsalarié8'!$B$8),'1C TSsalarié8'!R$17+'1C TSsalarié8'!R$18+'1C TSsalarié8'!R$19+'1C TSsalarié8'!R$20+'1C TSsalarié8'!R$24,'1C TSsalarié8'!R$17+'1C TSsalarié8'!R$18+'1C TSsalarié8'!R$19+'1C TSsalarié8'!R$20+'1C TSsalarié8'!R$21+'1C TSsalarié8'!R$22+'1C TSsalarié8'!R$23+'1C TSsalarié8'!R$24)</f>
        <v>0</v>
      </c>
      <c r="M206" s="301">
        <f>IF(AND($K$2="Pôle",C206='1C TSsalarié8'!$B$8),'1C TSsalarié8'!R$21+'1C TSsalarié8'!R$22+'1C TSsalarié8'!R$23,0)</f>
        <v>0</v>
      </c>
      <c r="N206" s="302">
        <f t="shared" si="70"/>
        <v>0</v>
      </c>
      <c r="O206" s="292">
        <f>IF($C206='1C TSsalarié8'!$B$8,'1C TSsalarié8'!R$31)</f>
        <v>0</v>
      </c>
      <c r="P206" s="72">
        <f>IF($C206='1C TSsalarié8'!$B$8,'1C TSsalarié8'!$R$32)</f>
        <v>0</v>
      </c>
      <c r="Q206" s="72">
        <f>IF($C206='1C TSsalarié8'!$B$8,'1C TSsalarié8'!$R$33)</f>
        <v>0</v>
      </c>
      <c r="R206" s="72">
        <f>IF($C206='1C TSsalarié8'!$B$8,'1C TSsalarié8'!$R$34)</f>
        <v>0</v>
      </c>
      <c r="S206" s="72">
        <f>IF($C206='1C TSsalarié8'!$B$8,'1C TSsalarié8'!$R$35)</f>
        <v>0</v>
      </c>
      <c r="T206" s="72">
        <f>IF($C206='1C TSsalarié8'!$B$8,'1C TSsalarié8'!$R$36)</f>
        <v>0</v>
      </c>
      <c r="U206" s="72">
        <f>IF($C206='1C TSsalarié8'!$B$8,'1C TSsalarié8'!$R$37)</f>
        <v>0</v>
      </c>
      <c r="V206" s="72">
        <f>IF($C206='1C TSsalarié8'!$B$8,'1C TSsalarié8'!$R$38)</f>
        <v>0</v>
      </c>
      <c r="W206" s="72">
        <f>IF($C206='1C TSsalarié8'!$B$8,'1C TSsalarié8'!$R$39)</f>
        <v>0</v>
      </c>
      <c r="X206" s="72">
        <f>IF($C206='1C TSsalarié8'!$B$8,'1C TSsalarié8'!$R$40)</f>
        <v>0</v>
      </c>
      <c r="Y206" s="72">
        <f>IF($C206='1C TSsalarié8'!$B$8,'1C TSsalarié8'!$R$41)</f>
        <v>0</v>
      </c>
      <c r="Z206" s="72">
        <f>IF($C206='1C TSsalarié8'!$B$8,'1C TSsalarié8'!$R$42)</f>
        <v>0</v>
      </c>
      <c r="AA206" s="72">
        <f>IF($C206='1C TSsalarié8'!$B$8,'1C TSsalarié8'!$R$43)</f>
        <v>0</v>
      </c>
      <c r="AB206" s="72">
        <f>IF($C206='1C TSsalarié8'!$B$8,'1C TSsalarié8'!$R$44)</f>
        <v>0</v>
      </c>
      <c r="AC206" s="72">
        <f>IF($C206='1C TSsalarié8'!$B$8,'1C TSsalarié8'!$R$45)</f>
        <v>0</v>
      </c>
      <c r="AD206" s="72">
        <f>IF($C206='1C TSsalarié8'!$B$8,'1C TSsalarié8'!$R$46)</f>
        <v>0</v>
      </c>
      <c r="AE206" s="72">
        <f>IF($C206='1C TSsalarié8'!$B$8,'1C TSsalarié8'!$R$47)</f>
        <v>0</v>
      </c>
      <c r="AF206" s="72">
        <f>IF($C206='1C TSsalarié8'!$B$8,'1C TSsalarié8'!$R$48)</f>
        <v>0</v>
      </c>
      <c r="AG206" s="72">
        <f>IF($C206='1C TSsalarié8'!$B$8,'1C TSsalarié8'!$R$49)</f>
        <v>0</v>
      </c>
      <c r="AH206" s="72">
        <f>IF($C206='1C TSsalarié8'!$B$8,'1C TSsalarié8'!$R$50)</f>
        <v>0</v>
      </c>
      <c r="AI206" s="72">
        <f>IF($C206='1C TSsalarié8'!$B$8,'1C TSsalarié8'!$R$51)</f>
        <v>0</v>
      </c>
      <c r="AJ206" s="72">
        <f>IF($C206='1C TSsalarié8'!$B$8,'1C TSsalarié8'!$R$52)</f>
        <v>0</v>
      </c>
      <c r="AK206" s="72">
        <f>'1C TSsalarié8'!R$53</f>
        <v>0</v>
      </c>
      <c r="AL206" s="72">
        <f t="shared" si="45"/>
        <v>0</v>
      </c>
      <c r="AM206" s="825">
        <f t="shared" si="46"/>
        <v>0</v>
      </c>
      <c r="AN206" s="825">
        <f t="shared" si="47"/>
        <v>0</v>
      </c>
      <c r="AO206" s="296">
        <f t="shared" si="68"/>
        <v>0</v>
      </c>
      <c r="AP206" s="575">
        <f t="shared" si="71"/>
        <v>0</v>
      </c>
      <c r="AQ206" s="583">
        <f t="shared" si="48"/>
        <v>0</v>
      </c>
      <c r="AR206" s="579"/>
      <c r="AS206" s="102"/>
      <c r="AT206" s="27"/>
      <c r="AU206" s="592"/>
    </row>
    <row r="207" spans="1:55" hidden="1">
      <c r="A207" s="309"/>
      <c r="B207" s="338"/>
      <c r="C207" s="22" t="str">
        <f>IF('1C TSsalarié8'!S$11&lt;&gt;"",'1C TSsalarié8'!$B$8,"")</f>
        <v/>
      </c>
      <c r="D207" s="666" t="str">
        <f>IF(E207="","",DATEDIF('1C TSsalarié8'!$B$10,E207,"y"))</f>
        <v/>
      </c>
      <c r="E207" s="93" t="str">
        <f>IF(AND('1C TSsalarié8'!S$11&lt;&gt;"",C207='1C TSsalarié8'!$B$8),'1C TSsalarié8'!$S$16,"")</f>
        <v/>
      </c>
      <c r="F207" s="312"/>
      <c r="G207" s="313"/>
      <c r="H207" s="977"/>
      <c r="I207" s="978"/>
      <c r="J207" s="979"/>
      <c r="K207" s="638">
        <f t="shared" si="53"/>
        <v>0</v>
      </c>
      <c r="L207" s="301">
        <f>IF(AND($K$2="Pôle",C207='1C TSsalarié8'!$B$8),'1C TSsalarié8'!S$17+'1C TSsalarié8'!S$18+'1C TSsalarié8'!S$19+'1C TSsalarié8'!S$20+'1C TSsalarié8'!S$24,'1C TSsalarié8'!S$17+'1C TSsalarié8'!S$18+'1C TSsalarié8'!S$19+'1C TSsalarié8'!S$20+'1C TSsalarié8'!S$21+'1C TSsalarié8'!S$22+'1C TSsalarié8'!S$23+'1C TSsalarié8'!S$24)</f>
        <v>0</v>
      </c>
      <c r="M207" s="301">
        <f>IF(AND($K$2="Pôle",C207='1C TSsalarié8'!$B$8),'1C TSsalarié8'!S$21+'1C TSsalarié8'!S$22+'1C TSsalarié8'!S$23,0)</f>
        <v>0</v>
      </c>
      <c r="N207" s="302">
        <f t="shared" si="70"/>
        <v>0</v>
      </c>
      <c r="O207" s="292">
        <f>IF($C207='1C TSsalarié8'!$B$8,'1C TSsalarié8'!S$31)</f>
        <v>0</v>
      </c>
      <c r="P207" s="72">
        <f>IF($C207='1C TSsalarié8'!$B$8,'1C TSsalarié8'!$S$32)</f>
        <v>0</v>
      </c>
      <c r="Q207" s="72">
        <f>IF($C207='1C TSsalarié8'!$B$8,'1C TSsalarié8'!$S$33)</f>
        <v>0</v>
      </c>
      <c r="R207" s="72">
        <f>IF($C207='1C TSsalarié8'!$B$8,'1C TSsalarié8'!$S$34)</f>
        <v>0</v>
      </c>
      <c r="S207" s="72">
        <f>IF($C207='1C TSsalarié8'!$B$8,'1C TSsalarié8'!$S$35)</f>
        <v>0</v>
      </c>
      <c r="T207" s="72">
        <f>IF($C207='1C TSsalarié8'!$B$8,'1C TSsalarié8'!$S$36)</f>
        <v>0</v>
      </c>
      <c r="U207" s="72">
        <f>IF($C207='1C TSsalarié8'!$B$8,'1C TSsalarié8'!$S$37)</f>
        <v>0</v>
      </c>
      <c r="V207" s="72">
        <f>IF($C207='1C TSsalarié8'!$B$8,'1C TSsalarié8'!$S$38)</f>
        <v>0</v>
      </c>
      <c r="W207" s="72">
        <f>IF($C207='1C TSsalarié8'!$B$8,'1C TSsalarié8'!$S$39)</f>
        <v>0</v>
      </c>
      <c r="X207" s="72">
        <f>IF($C207='1C TSsalarié8'!$B$8,'1C TSsalarié8'!$S$40)</f>
        <v>0</v>
      </c>
      <c r="Y207" s="72">
        <f>IF($C207='1C TSsalarié8'!$B$8,'1C TSsalarié8'!$S$41)</f>
        <v>0</v>
      </c>
      <c r="Z207" s="72">
        <f>IF($C207='1C TSsalarié8'!$B$8,'1C TSsalarié8'!$S$42)</f>
        <v>0</v>
      </c>
      <c r="AA207" s="72">
        <f>IF($C207='1C TSsalarié8'!$B$8,'1C TSsalarié8'!$S$43)</f>
        <v>0</v>
      </c>
      <c r="AB207" s="72">
        <f>IF($C207='1C TSsalarié8'!$B$8,'1C TSsalarié8'!$S$44)</f>
        <v>0</v>
      </c>
      <c r="AC207" s="72">
        <f>IF($C207='1C TSsalarié8'!$B$8,'1C TSsalarié8'!$S$45)</f>
        <v>0</v>
      </c>
      <c r="AD207" s="72">
        <f>IF($C207='1C TSsalarié8'!$B$8,'1C TSsalarié8'!$S$46)</f>
        <v>0</v>
      </c>
      <c r="AE207" s="72">
        <f>IF($C207='1C TSsalarié8'!$B$8,'1C TSsalarié8'!$S$47)</f>
        <v>0</v>
      </c>
      <c r="AF207" s="72">
        <f>IF($C207='1C TSsalarié8'!$B$8,'1C TSsalarié8'!$S$48)</f>
        <v>0</v>
      </c>
      <c r="AG207" s="72">
        <f>IF($C207='1C TSsalarié8'!$B$8,'1C TSsalarié8'!$S$49)</f>
        <v>0</v>
      </c>
      <c r="AH207" s="72">
        <f>IF($C207='1C TSsalarié8'!$B$8,'1C TSsalarié8'!$S$50)</f>
        <v>0</v>
      </c>
      <c r="AI207" s="72">
        <f>IF($C207='1C TSsalarié8'!$B$8,'1C TSsalarié8'!$S$51)</f>
        <v>0</v>
      </c>
      <c r="AJ207" s="72">
        <f>IF($C207='1C TSsalarié8'!$B$8,'1C TSsalarié8'!$S$52)</f>
        <v>0</v>
      </c>
      <c r="AK207" s="72">
        <f>'1C TSsalarié8'!S$53</f>
        <v>0</v>
      </c>
      <c r="AL207" s="72">
        <f t="shared" si="45"/>
        <v>0</v>
      </c>
      <c r="AM207" s="825">
        <f t="shared" si="46"/>
        <v>0</v>
      </c>
      <c r="AN207" s="825">
        <f t="shared" si="47"/>
        <v>0</v>
      </c>
      <c r="AO207" s="296">
        <f t="shared" si="68"/>
        <v>0</v>
      </c>
      <c r="AP207" s="575">
        <f t="shared" si="71"/>
        <v>0</v>
      </c>
      <c r="AQ207" s="583">
        <f t="shared" si="48"/>
        <v>0</v>
      </c>
      <c r="AR207" s="579"/>
      <c r="AS207" s="102"/>
      <c r="AT207" s="27"/>
      <c r="AU207" s="592"/>
    </row>
    <row r="208" spans="1:55" hidden="1">
      <c r="A208" s="309"/>
      <c r="B208" s="338"/>
      <c r="C208" s="22" t="str">
        <f>IF('1C TSsalarié8'!T$11&lt;&gt;"",'1C TSsalarié8'!$B$8,"")</f>
        <v/>
      </c>
      <c r="D208" s="666" t="str">
        <f>IF(E208="","",DATEDIF('1C TSsalarié8'!$B$10,E208,"y"))</f>
        <v/>
      </c>
      <c r="E208" s="93" t="str">
        <f>IF(AND('1C TSsalarié8'!T$11&lt;&gt;"",C208='1C TSsalarié8'!$B$8),'1C TSsalarié8'!$T$16,"")</f>
        <v/>
      </c>
      <c r="F208" s="312"/>
      <c r="G208" s="313"/>
      <c r="H208" s="977"/>
      <c r="I208" s="978"/>
      <c r="J208" s="979"/>
      <c r="K208" s="638">
        <f t="shared" si="53"/>
        <v>0</v>
      </c>
      <c r="L208" s="301">
        <f>IF(AND($K$2="Pôle",C208='1C TSsalarié8'!$B$8),'1C TSsalarié8'!T$17+'1C TSsalarié8'!T$18+'1C TSsalarié8'!T$19+'1C TSsalarié8'!T$20+'1C TSsalarié8'!T$24,'1C TSsalarié8'!T$17+'1C TSsalarié8'!T$18+'1C TSsalarié8'!T$19+'1C TSsalarié8'!T$20+'1C TSsalarié8'!T$21+'1C TSsalarié8'!T$22+'1C TSsalarié8'!T$23+'1C TSsalarié8'!T$24)</f>
        <v>0</v>
      </c>
      <c r="M208" s="301">
        <f>IF(AND($K$2="Pôle",C208='1C TSsalarié8'!$B$8),'1C TSsalarié8'!T$21+'1C TSsalarié8'!T$22+'1C TSsalarié8'!T$23,0)</f>
        <v>0</v>
      </c>
      <c r="N208" s="302">
        <f t="shared" si="70"/>
        <v>0</v>
      </c>
      <c r="O208" s="292">
        <f>IF($C208='1C TSsalarié8'!$B$8,'1C TSsalarié8'!T$31)</f>
        <v>0</v>
      </c>
      <c r="P208" s="72">
        <f>IF($C208='1C TSsalarié8'!$B$8,'1C TSsalarié8'!$T$32)</f>
        <v>0</v>
      </c>
      <c r="Q208" s="72">
        <f>IF($C208='1C TSsalarié8'!$B$8,'1C TSsalarié8'!$T$33)</f>
        <v>0</v>
      </c>
      <c r="R208" s="72">
        <f>IF($C208='1C TSsalarié8'!$B$8,'1C TSsalarié8'!$T$34)</f>
        <v>0</v>
      </c>
      <c r="S208" s="72">
        <f>IF($C208='1C TSsalarié8'!$B$8,'1C TSsalarié8'!$T$35)</f>
        <v>0</v>
      </c>
      <c r="T208" s="72">
        <f>IF($C208='1C TSsalarié8'!$B$8,'1C TSsalarié8'!$T$36)</f>
        <v>0</v>
      </c>
      <c r="U208" s="72">
        <f>IF($C208='1C TSsalarié8'!$B$8,'1C TSsalarié8'!$T$37)</f>
        <v>0</v>
      </c>
      <c r="V208" s="72">
        <f>IF($C208='1C TSsalarié8'!$B$8,'1C TSsalarié8'!$T$38)</f>
        <v>0</v>
      </c>
      <c r="W208" s="72">
        <f>IF($C208='1C TSsalarié8'!$B$8,'1C TSsalarié8'!$T$39)</f>
        <v>0</v>
      </c>
      <c r="X208" s="72">
        <f>IF($C208='1C TSsalarié8'!$B$8,'1C TSsalarié8'!$T$40)</f>
        <v>0</v>
      </c>
      <c r="Y208" s="72">
        <f>IF($C208='1C TSsalarié8'!$B$8,'1C TSsalarié8'!$T$41)</f>
        <v>0</v>
      </c>
      <c r="Z208" s="72">
        <f>IF($C208='1C TSsalarié8'!$B$8,'1C TSsalarié8'!$T$42)</f>
        <v>0</v>
      </c>
      <c r="AA208" s="72">
        <f>IF($C208='1C TSsalarié8'!$B$8,'1C TSsalarié8'!$T$43)</f>
        <v>0</v>
      </c>
      <c r="AB208" s="72">
        <f>IF($C208='1C TSsalarié8'!$B$8,'1C TSsalarié8'!$T$44)</f>
        <v>0</v>
      </c>
      <c r="AC208" s="72">
        <f>IF($C208='1C TSsalarié8'!$B$8,'1C TSsalarié8'!$T$45)</f>
        <v>0</v>
      </c>
      <c r="AD208" s="72">
        <f>IF($C208='1C TSsalarié8'!$B$8,'1C TSsalarié8'!$T$46)</f>
        <v>0</v>
      </c>
      <c r="AE208" s="72">
        <f>IF($C208='1C TSsalarié8'!$B$8,'1C TSsalarié8'!$T$47)</f>
        <v>0</v>
      </c>
      <c r="AF208" s="72">
        <f>IF($C208='1C TSsalarié8'!$B$8,'1C TSsalarié8'!$T$48)</f>
        <v>0</v>
      </c>
      <c r="AG208" s="72">
        <f>IF($C208='1C TSsalarié8'!$B$8,'1C TSsalarié8'!$T$49)</f>
        <v>0</v>
      </c>
      <c r="AH208" s="72">
        <f>IF($C208='1C TSsalarié8'!$B$8,'1C TSsalarié8'!$T$50)</f>
        <v>0</v>
      </c>
      <c r="AI208" s="72">
        <f>IF($C208='1C TSsalarié8'!$B$8,'1C TSsalarié8'!$T$51)</f>
        <v>0</v>
      </c>
      <c r="AJ208" s="72">
        <f>IF($C208='1C TSsalarié8'!$B$8,'1C TSsalarié8'!$T$52)</f>
        <v>0</v>
      </c>
      <c r="AK208" s="72">
        <f>'1C TSsalarié8'!T$53</f>
        <v>0</v>
      </c>
      <c r="AL208" s="72">
        <f t="shared" si="45"/>
        <v>0</v>
      </c>
      <c r="AM208" s="825">
        <f t="shared" si="46"/>
        <v>0</v>
      </c>
      <c r="AN208" s="825">
        <f t="shared" si="47"/>
        <v>0</v>
      </c>
      <c r="AO208" s="296">
        <f t="shared" si="68"/>
        <v>0</v>
      </c>
      <c r="AP208" s="575">
        <f t="shared" si="71"/>
        <v>0</v>
      </c>
      <c r="AQ208" s="583">
        <f t="shared" si="48"/>
        <v>0</v>
      </c>
      <c r="AR208" s="579"/>
      <c r="AS208" s="102"/>
      <c r="AT208" s="27"/>
      <c r="AU208" s="592"/>
    </row>
    <row r="209" spans="1:55" hidden="1">
      <c r="A209" s="309"/>
      <c r="B209" s="338"/>
      <c r="C209" s="22" t="str">
        <f>IF('1C TSsalarié8'!U$11&lt;&gt;"",'1C TSsalarié8'!$B$8,"")</f>
        <v/>
      </c>
      <c r="D209" s="666" t="str">
        <f>IF(E209="","",DATEDIF('1C TSsalarié8'!$B$10,E209,"y"))</f>
        <v/>
      </c>
      <c r="E209" s="93" t="str">
        <f>IF(AND('1C TSsalarié8'!U$11&lt;&gt;"",C209='1C TSsalarié8'!$B$8),'1C TSsalarié8'!$U$16,"")</f>
        <v/>
      </c>
      <c r="F209" s="312"/>
      <c r="G209" s="313"/>
      <c r="H209" s="977"/>
      <c r="I209" s="978"/>
      <c r="J209" s="979"/>
      <c r="K209" s="638">
        <f t="shared" si="53"/>
        <v>0</v>
      </c>
      <c r="L209" s="301">
        <f>IF(AND($K$2="Pôle",C209='1C TSsalarié8'!$B$8),'1C TSsalarié8'!U$17+'1C TSsalarié8'!U$18+'1C TSsalarié8'!U$19+'1C TSsalarié8'!U$20+'1C TSsalarié8'!U$24,'1C TSsalarié8'!U$17+'1C TSsalarié8'!U$18+'1C TSsalarié8'!U$19+'1C TSsalarié8'!U$20+'1C TSsalarié8'!U$21+'1C TSsalarié8'!U$22+'1C TSsalarié8'!U$23+'1C TSsalarié8'!U$24)</f>
        <v>0</v>
      </c>
      <c r="M209" s="301">
        <f>IF(AND($K$2="Pôle",C209='1C TSsalarié8'!$B$8),'1C TSsalarié8'!U$21+'1C TSsalarié8'!U$22+'1C TSsalarié8'!U$23,0)</f>
        <v>0</v>
      </c>
      <c r="N209" s="302">
        <f t="shared" si="70"/>
        <v>0</v>
      </c>
      <c r="O209" s="292">
        <f>IF($C209='1C TSsalarié8'!$B$8,'1C TSsalarié8'!U$31)</f>
        <v>0</v>
      </c>
      <c r="P209" s="72">
        <f>IF($C209='1C TSsalarié8'!$B$8,'1C TSsalarié8'!$U$32)</f>
        <v>0</v>
      </c>
      <c r="Q209" s="72">
        <f>IF($C209='1C TSsalarié8'!$B$8,'1C TSsalarié8'!$U$33)</f>
        <v>0</v>
      </c>
      <c r="R209" s="72">
        <f>IF($C209='1C TSsalarié8'!$B$8,'1C TSsalarié8'!$U$34)</f>
        <v>0</v>
      </c>
      <c r="S209" s="72">
        <f>IF($C209='1C TSsalarié8'!$B$8,'1C TSsalarié8'!$U$35)</f>
        <v>0</v>
      </c>
      <c r="T209" s="72">
        <f>IF($C209='1C TSsalarié8'!$B$8,'1C TSsalarié8'!$U$36)</f>
        <v>0</v>
      </c>
      <c r="U209" s="72">
        <f>IF($C209='1C TSsalarié8'!$B$8,'1C TSsalarié8'!$U$37)</f>
        <v>0</v>
      </c>
      <c r="V209" s="72">
        <f>IF($C209='1C TSsalarié8'!$B$8,'1C TSsalarié8'!$U$38)</f>
        <v>0</v>
      </c>
      <c r="W209" s="72">
        <f>IF($C209='1C TSsalarié8'!$B$8,'1C TSsalarié8'!$U$39)</f>
        <v>0</v>
      </c>
      <c r="X209" s="72">
        <f>IF($C209='1C TSsalarié8'!$B$8,'1C TSsalarié8'!$U$40)</f>
        <v>0</v>
      </c>
      <c r="Y209" s="72">
        <f>IF($C209='1C TSsalarié8'!$B$8,'1C TSsalarié8'!$U$41)</f>
        <v>0</v>
      </c>
      <c r="Z209" s="72">
        <f>IF($C209='1C TSsalarié8'!$B$8,'1C TSsalarié8'!$U$42)</f>
        <v>0</v>
      </c>
      <c r="AA209" s="72">
        <f>IF($C209='1C TSsalarié8'!$B$8,'1C TSsalarié8'!$U$43)</f>
        <v>0</v>
      </c>
      <c r="AB209" s="72">
        <f>IF($C209='1C TSsalarié8'!$B$8,'1C TSsalarié8'!$U$44)</f>
        <v>0</v>
      </c>
      <c r="AC209" s="72">
        <f>IF($C209='1C TSsalarié8'!$B$8,'1C TSsalarié8'!$U$45)</f>
        <v>0</v>
      </c>
      <c r="AD209" s="72">
        <f>IF($C209='1C TSsalarié8'!$B$8,'1C TSsalarié8'!$U$46)</f>
        <v>0</v>
      </c>
      <c r="AE209" s="72">
        <f>IF($C209='1C TSsalarié8'!$B$8,'1C TSsalarié8'!$U$47)</f>
        <v>0</v>
      </c>
      <c r="AF209" s="72">
        <f>IF($C209='1C TSsalarié8'!$B$8,'1C TSsalarié8'!$U$48)</f>
        <v>0</v>
      </c>
      <c r="AG209" s="72">
        <f>IF($C209='1C TSsalarié8'!$B$8,'1C TSsalarié8'!$U$49)</f>
        <v>0</v>
      </c>
      <c r="AH209" s="72">
        <f>IF($C209='1C TSsalarié8'!$B$8,'1C TSsalarié8'!$U$50)</f>
        <v>0</v>
      </c>
      <c r="AI209" s="72">
        <f>IF($C209='1C TSsalarié8'!$B$8,'1C TSsalarié8'!$U$51)</f>
        <v>0</v>
      </c>
      <c r="AJ209" s="72">
        <f>IF($C209='1C TSsalarié8'!$B$8,'1C TSsalarié8'!$U$52)</f>
        <v>0</v>
      </c>
      <c r="AK209" s="72">
        <f>'1C TSsalarié8'!U$53</f>
        <v>0</v>
      </c>
      <c r="AL209" s="72">
        <f t="shared" si="45"/>
        <v>0</v>
      </c>
      <c r="AM209" s="825">
        <f t="shared" si="46"/>
        <v>0</v>
      </c>
      <c r="AN209" s="825">
        <f t="shared" si="47"/>
        <v>0</v>
      </c>
      <c r="AO209" s="296">
        <f t="shared" si="68"/>
        <v>0</v>
      </c>
      <c r="AP209" s="575">
        <f t="shared" si="71"/>
        <v>0</v>
      </c>
      <c r="AQ209" s="583">
        <f t="shared" si="48"/>
        <v>0</v>
      </c>
      <c r="AR209" s="579"/>
      <c r="AS209" s="102"/>
      <c r="AT209" s="27"/>
      <c r="AU209" s="592"/>
    </row>
    <row r="210" spans="1:55" hidden="1">
      <c r="A210" s="309"/>
      <c r="B210" s="338"/>
      <c r="C210" s="22" t="str">
        <f>IF('1C TSsalarié8'!V$11&lt;&gt;"",'1C TSsalarié8'!$B$8,"")</f>
        <v/>
      </c>
      <c r="D210" s="666" t="str">
        <f>IF(E210="","",DATEDIF('1C TSsalarié8'!$B$10,E210,"y"))</f>
        <v/>
      </c>
      <c r="E210" s="93" t="str">
        <f>IF(AND('1C TSsalarié8'!V$11&lt;&gt;"",C210='1C TSsalarié8'!$B$8),'1C TSsalarié8'!$V$16,"")</f>
        <v/>
      </c>
      <c r="F210" s="312"/>
      <c r="G210" s="313"/>
      <c r="H210" s="977"/>
      <c r="I210" s="978"/>
      <c r="J210" s="979"/>
      <c r="K210" s="638">
        <f t="shared" si="53"/>
        <v>0</v>
      </c>
      <c r="L210" s="301">
        <f>IF(AND($K$2="Pôle",C210='1C TSsalarié8'!$B$8),'1C TSsalarié8'!V$17+'1C TSsalarié8'!V$18+'1C TSsalarié8'!V$19+'1C TSsalarié8'!V$20+'1C TSsalarié8'!V$24,'1C TSsalarié8'!V$17+'1C TSsalarié8'!V$18+'1C TSsalarié8'!V$19+'1C TSsalarié8'!V$20+'1C TSsalarié8'!V$21+'1C TSsalarié8'!V$22+'1C TSsalarié8'!V$23+'1C TSsalarié8'!V$24)</f>
        <v>0</v>
      </c>
      <c r="M210" s="301">
        <f>IF(AND($K$2="Pôle",C210='1C TSsalarié8'!$B$8),'1C TSsalarié8'!V$21+'1C TSsalarié8'!V$22+'1C TSsalarié8'!V$23,0)</f>
        <v>0</v>
      </c>
      <c r="N210" s="302">
        <f t="shared" si="70"/>
        <v>0</v>
      </c>
      <c r="O210" s="292">
        <f>IF($C210='1C TSsalarié8'!$B$8,'1C TSsalarié8'!V$31)</f>
        <v>0</v>
      </c>
      <c r="P210" s="72">
        <f>IF($C210='1C TSsalarié8'!$B$8,'1C TSsalarié8'!$V$32)</f>
        <v>0</v>
      </c>
      <c r="Q210" s="72">
        <f>IF($C210='1C TSsalarié8'!$B$8,'1C TSsalarié8'!$V$33)</f>
        <v>0</v>
      </c>
      <c r="R210" s="72">
        <f>IF($C210='1C TSsalarié8'!$B$8,'1C TSsalarié8'!$V$34)</f>
        <v>0</v>
      </c>
      <c r="S210" s="72">
        <f>IF($C210='1C TSsalarié8'!$B$8,'1C TSsalarié8'!$V$35)</f>
        <v>0</v>
      </c>
      <c r="T210" s="72">
        <f>IF($C210='1C TSsalarié8'!$B$8,'1C TSsalarié8'!$V$36)</f>
        <v>0</v>
      </c>
      <c r="U210" s="72">
        <f>IF($C210='1C TSsalarié8'!$B$8,'1C TSsalarié8'!$V$37)</f>
        <v>0</v>
      </c>
      <c r="V210" s="72">
        <f>IF($C210='1C TSsalarié8'!$B$8,'1C TSsalarié8'!$V$38)</f>
        <v>0</v>
      </c>
      <c r="W210" s="72">
        <f>IF($C210='1C TSsalarié8'!$B$8,'1C TSsalarié8'!$V$39)</f>
        <v>0</v>
      </c>
      <c r="X210" s="72">
        <f>IF($C210='1C TSsalarié8'!$B$8,'1C TSsalarié8'!$V$40)</f>
        <v>0</v>
      </c>
      <c r="Y210" s="72">
        <f>IF($C210='1C TSsalarié8'!$B$8,'1C TSsalarié8'!$V$41)</f>
        <v>0</v>
      </c>
      <c r="Z210" s="72">
        <f>IF($C210='1C TSsalarié8'!$B$8,'1C TSsalarié8'!$V$42)</f>
        <v>0</v>
      </c>
      <c r="AA210" s="72">
        <f>IF($C210='1C TSsalarié8'!$B$8,'1C TSsalarié8'!$V$43)</f>
        <v>0</v>
      </c>
      <c r="AB210" s="72">
        <f>IF($C210='1C TSsalarié8'!$B$8,'1C TSsalarié8'!$V$44)</f>
        <v>0</v>
      </c>
      <c r="AC210" s="72">
        <f>IF($C210='1C TSsalarié8'!$B$8,'1C TSsalarié8'!$V$45)</f>
        <v>0</v>
      </c>
      <c r="AD210" s="72">
        <f>IF($C210='1C TSsalarié8'!$B$8,'1C TSsalarié8'!$V$46)</f>
        <v>0</v>
      </c>
      <c r="AE210" s="72">
        <f>IF($C210='1C TSsalarié8'!$B$8,'1C TSsalarié8'!$V$47)</f>
        <v>0</v>
      </c>
      <c r="AF210" s="72">
        <f>IF($C210='1C TSsalarié8'!$B$8,'1C TSsalarié8'!$V$48)</f>
        <v>0</v>
      </c>
      <c r="AG210" s="72">
        <f>IF($C210='1C TSsalarié8'!$B$8,'1C TSsalarié8'!$V$49)</f>
        <v>0</v>
      </c>
      <c r="AH210" s="72">
        <f>IF($C210='1C TSsalarié8'!$B$8,'1C TSsalarié8'!$V$50)</f>
        <v>0</v>
      </c>
      <c r="AI210" s="72">
        <f>IF($C210='1C TSsalarié8'!$B$8,'1C TSsalarié8'!$V$51)</f>
        <v>0</v>
      </c>
      <c r="AJ210" s="72">
        <f>IF($C210='1C TSsalarié8'!$B$8,'1C TSsalarié8'!$V$52)</f>
        <v>0</v>
      </c>
      <c r="AK210" s="72">
        <f>'1C TSsalarié8'!V$53</f>
        <v>0</v>
      </c>
      <c r="AL210" s="72">
        <f t="shared" si="45"/>
        <v>0</v>
      </c>
      <c r="AM210" s="825">
        <f t="shared" si="46"/>
        <v>0</v>
      </c>
      <c r="AN210" s="825">
        <f t="shared" si="47"/>
        <v>0</v>
      </c>
      <c r="AO210" s="296">
        <f t="shared" si="68"/>
        <v>0</v>
      </c>
      <c r="AP210" s="575">
        <f t="shared" si="71"/>
        <v>0</v>
      </c>
      <c r="AQ210" s="583">
        <f t="shared" si="48"/>
        <v>0</v>
      </c>
      <c r="AR210" s="579"/>
      <c r="AS210" s="102"/>
      <c r="AT210" s="27"/>
      <c r="AU210" s="592"/>
    </row>
    <row r="211" spans="1:55" hidden="1">
      <c r="A211" s="309"/>
      <c r="B211" s="338"/>
      <c r="C211" s="22" t="str">
        <f>IF('1C TSsalarié8'!W$11&lt;&gt;"",'1C TSsalarié8'!$B$8,"")</f>
        <v/>
      </c>
      <c r="D211" s="666" t="str">
        <f>IF(E211="","",DATEDIF('1C TSsalarié8'!$B$10,E211,"y"))</f>
        <v/>
      </c>
      <c r="E211" s="93" t="str">
        <f>IF(AND('1C TSsalarié8'!W$11&lt;&gt;"",C211='1C TSsalarié8'!$B$8),'1C TSsalarié8'!$W$16,"")</f>
        <v/>
      </c>
      <c r="F211" s="312"/>
      <c r="G211" s="313"/>
      <c r="H211" s="977"/>
      <c r="I211" s="978"/>
      <c r="J211" s="979"/>
      <c r="K211" s="638">
        <f t="shared" si="53"/>
        <v>0</v>
      </c>
      <c r="L211" s="301">
        <f>IF(AND($K$2="Pôle",C211='1C TSsalarié8'!$B$8),'1C TSsalarié8'!W$17+'1C TSsalarié8'!W$18+'1C TSsalarié8'!W$19+'1C TSsalarié8'!W$20+'1C TSsalarié8'!W$24,'1C TSsalarié8'!W$17+'1C TSsalarié8'!W$18+'1C TSsalarié8'!W$19+'1C TSsalarié8'!W$20+'1C TSsalarié8'!W$21+'1C TSsalarié8'!W$22+'1C TSsalarié8'!W$23+'1C TSsalarié8'!W$24)</f>
        <v>0</v>
      </c>
      <c r="M211" s="301">
        <f>IF(AND($K$2="Pôle",C211='1C TSsalarié8'!$B$8),'1C TSsalarié8'!W$21+'1C TSsalarié8'!W$22+'1C TSsalarié8'!W$23,0)</f>
        <v>0</v>
      </c>
      <c r="N211" s="302">
        <f t="shared" si="70"/>
        <v>0</v>
      </c>
      <c r="O211" s="292">
        <f>IF($C211='1C TSsalarié8'!$B$8,'1C TSsalarié8'!W$31)</f>
        <v>0</v>
      </c>
      <c r="P211" s="72">
        <f>IF($C211='1C TSsalarié8'!$B$8,'1C TSsalarié8'!$W$32)</f>
        <v>0</v>
      </c>
      <c r="Q211" s="72">
        <f>IF($C211='1C TSsalarié8'!$B$8,'1C TSsalarié8'!$W$33)</f>
        <v>0</v>
      </c>
      <c r="R211" s="72">
        <f>IF($C211='1C TSsalarié8'!$B$8,'1C TSsalarié8'!$W$34)</f>
        <v>0</v>
      </c>
      <c r="S211" s="72">
        <f>IF($C211='1C TSsalarié8'!$B$8,'1C TSsalarié8'!$W$35)</f>
        <v>0</v>
      </c>
      <c r="T211" s="72">
        <f>IF($C211='1C TSsalarié8'!$B$8,'1C TSsalarié8'!$W$36)</f>
        <v>0</v>
      </c>
      <c r="U211" s="72">
        <f>IF($C211='1C TSsalarié8'!$B$8,'1C TSsalarié8'!$W$37)</f>
        <v>0</v>
      </c>
      <c r="V211" s="72">
        <f>IF($C211='1C TSsalarié8'!$B$8,'1C TSsalarié8'!$W$38)</f>
        <v>0</v>
      </c>
      <c r="W211" s="72">
        <f>IF($C211='1C TSsalarié8'!$B$8,'1C TSsalarié8'!$W$39)</f>
        <v>0</v>
      </c>
      <c r="X211" s="72">
        <f>IF($C211='1C TSsalarié8'!$B$8,'1C TSsalarié8'!$W$40)</f>
        <v>0</v>
      </c>
      <c r="Y211" s="72">
        <f>IF($C211='1C TSsalarié8'!$B$8,'1C TSsalarié8'!$W$41)</f>
        <v>0</v>
      </c>
      <c r="Z211" s="72">
        <f>IF($C211='1C TSsalarié8'!$B$8,'1C TSsalarié8'!$W$42)</f>
        <v>0</v>
      </c>
      <c r="AA211" s="72">
        <f>IF($C211='1C TSsalarié8'!$B$8,'1C TSsalarié8'!$W$43)</f>
        <v>0</v>
      </c>
      <c r="AB211" s="72">
        <f>IF($C211='1C TSsalarié8'!$B$8,'1C TSsalarié8'!$W$44)</f>
        <v>0</v>
      </c>
      <c r="AC211" s="72">
        <f>IF($C211='1C TSsalarié8'!$B$8,'1C TSsalarié8'!$W$45)</f>
        <v>0</v>
      </c>
      <c r="AD211" s="72">
        <f>IF($C211='1C TSsalarié8'!$B$8,'1C TSsalarié8'!$W$46)</f>
        <v>0</v>
      </c>
      <c r="AE211" s="72">
        <f>IF($C211='1C TSsalarié8'!$B$8,'1C TSsalarié8'!$W$47)</f>
        <v>0</v>
      </c>
      <c r="AF211" s="72">
        <f>IF($C211='1C TSsalarié8'!$B$8,'1C TSsalarié8'!$W$48)</f>
        <v>0</v>
      </c>
      <c r="AG211" s="72">
        <f>IF($C211='1C TSsalarié8'!$B$8,'1C TSsalarié8'!$W$49)</f>
        <v>0</v>
      </c>
      <c r="AH211" s="72">
        <f>IF($C211='1C TSsalarié8'!$B$8,'1C TSsalarié8'!$W$50)</f>
        <v>0</v>
      </c>
      <c r="AI211" s="72">
        <f>IF($C211='1C TSsalarié8'!$B$8,'1C TSsalarié8'!$W$51)</f>
        <v>0</v>
      </c>
      <c r="AJ211" s="72">
        <f>IF($C211='1C TSsalarié8'!$B$8,'1C TSsalarié8'!$W$52)</f>
        <v>0</v>
      </c>
      <c r="AK211" s="72">
        <f>'1C TSsalarié8'!W$53</f>
        <v>0</v>
      </c>
      <c r="AL211" s="72">
        <f t="shared" si="45"/>
        <v>0</v>
      </c>
      <c r="AM211" s="825">
        <f t="shared" si="46"/>
        <v>0</v>
      </c>
      <c r="AN211" s="825">
        <f t="shared" si="47"/>
        <v>0</v>
      </c>
      <c r="AO211" s="296">
        <f t="shared" si="68"/>
        <v>0</v>
      </c>
      <c r="AP211" s="575">
        <f t="shared" si="71"/>
        <v>0</v>
      </c>
      <c r="AQ211" s="583">
        <f t="shared" si="48"/>
        <v>0</v>
      </c>
      <c r="AR211" s="579"/>
      <c r="AS211" s="102"/>
      <c r="AT211" s="27"/>
      <c r="AU211" s="592"/>
    </row>
    <row r="212" spans="1:55" hidden="1">
      <c r="A212" s="309"/>
      <c r="B212" s="338"/>
      <c r="C212" s="22" t="str">
        <f>IF('1C TSsalarié8'!X$11&lt;&gt;"",'1C TSsalarié8'!$B$8,"")</f>
        <v/>
      </c>
      <c r="D212" s="666" t="str">
        <f>IF(E212="","",DATEDIF('1C TSsalarié8'!$B$10,E212,"y"))</f>
        <v/>
      </c>
      <c r="E212" s="93" t="str">
        <f>IF(AND('1C TSsalarié8'!X$11&lt;&gt;"",C212='1C TSsalarié8'!$B$8),'1C TSsalarié8'!$X$16,"")</f>
        <v/>
      </c>
      <c r="F212" s="312"/>
      <c r="G212" s="313"/>
      <c r="H212" s="977"/>
      <c r="I212" s="978"/>
      <c r="J212" s="979"/>
      <c r="K212" s="638">
        <f t="shared" si="53"/>
        <v>0</v>
      </c>
      <c r="L212" s="301">
        <f>IF(AND($K$2="Pôle",C212='1C TSsalarié8'!$B$8),'1C TSsalarié8'!X$17+'1C TSsalarié8'!X$18+'1C TSsalarié8'!X$19+'1C TSsalarié8'!X$20+'1C TSsalarié8'!X$24,'1C TSsalarié8'!X$17+'1C TSsalarié8'!X$18+'1C TSsalarié8'!X$19+'1C TSsalarié8'!X$20+'1C TSsalarié8'!X$21+'1C TSsalarié8'!X$22+'1C TSsalarié8'!X$23+'1C TSsalarié8'!X$24)</f>
        <v>0</v>
      </c>
      <c r="M212" s="301">
        <f>IF(AND($K$2="Pôle",C212='1C TSsalarié8'!$B$8),'1C TSsalarié8'!X$21+'1C TSsalarié8'!X$22+'1C TSsalarié8'!X$23,0)</f>
        <v>0</v>
      </c>
      <c r="N212" s="302">
        <f t="shared" si="70"/>
        <v>0</v>
      </c>
      <c r="O212" s="292">
        <f>IF($C212='1C TSsalarié8'!$B$8,'1C TSsalarié8'!X$31)</f>
        <v>0</v>
      </c>
      <c r="P212" s="72">
        <f>IF($C212='1C TSsalarié8'!$B$8,'1C TSsalarié8'!$X$32)</f>
        <v>0</v>
      </c>
      <c r="Q212" s="72">
        <f>IF($C212='1C TSsalarié8'!$B$8,'1C TSsalarié8'!$X$33)</f>
        <v>0</v>
      </c>
      <c r="R212" s="72">
        <f>IF($C212='1C TSsalarié8'!$B$8,'1C TSsalarié8'!$X$34)</f>
        <v>0</v>
      </c>
      <c r="S212" s="72">
        <f>IF($C212='1C TSsalarié8'!$B$8,'1C TSsalarié8'!$X$35)</f>
        <v>0</v>
      </c>
      <c r="T212" s="72">
        <f>IF($C212='1C TSsalarié8'!$B$8,'1C TSsalarié8'!$X$36)</f>
        <v>0</v>
      </c>
      <c r="U212" s="72">
        <f>IF($C212='1C TSsalarié8'!$B$8,'1C TSsalarié8'!$X$37)</f>
        <v>0</v>
      </c>
      <c r="V212" s="72">
        <f>IF($C212='1C TSsalarié8'!$B$8,'1C TSsalarié8'!$X$38)</f>
        <v>0</v>
      </c>
      <c r="W212" s="72">
        <f>IF($C212='1C TSsalarié8'!$B$8,'1C TSsalarié8'!$X$39)</f>
        <v>0</v>
      </c>
      <c r="X212" s="72">
        <f>IF($C212='1C TSsalarié8'!$B$8,'1C TSsalarié8'!$X$40)</f>
        <v>0</v>
      </c>
      <c r="Y212" s="72">
        <f>IF($C212='1C TSsalarié8'!$B$8,'1C TSsalarié8'!$X$41)</f>
        <v>0</v>
      </c>
      <c r="Z212" s="72">
        <f>IF($C212='1C TSsalarié8'!$B$8,'1C TSsalarié8'!$X$42)</f>
        <v>0</v>
      </c>
      <c r="AA212" s="72">
        <f>IF($C212='1C TSsalarié8'!$B$8,'1C TSsalarié8'!$X$43)</f>
        <v>0</v>
      </c>
      <c r="AB212" s="72">
        <f>IF($C212='1C TSsalarié8'!$B$8,'1C TSsalarié8'!$X$44)</f>
        <v>0</v>
      </c>
      <c r="AC212" s="72">
        <f>IF($C212='1C TSsalarié8'!$B$8,'1C TSsalarié8'!$X$45)</f>
        <v>0</v>
      </c>
      <c r="AD212" s="72">
        <f>IF($C212='1C TSsalarié8'!$B$8,'1C TSsalarié8'!$X$46)</f>
        <v>0</v>
      </c>
      <c r="AE212" s="72">
        <f>IF($C212='1C TSsalarié8'!$B$8,'1C TSsalarié8'!$X$47)</f>
        <v>0</v>
      </c>
      <c r="AF212" s="72">
        <f>IF($C212='1C TSsalarié8'!$B$8,'1C TSsalarié8'!$X$48)</f>
        <v>0</v>
      </c>
      <c r="AG212" s="72">
        <f>IF($C212='1C TSsalarié8'!$B$8,'1C TSsalarié8'!$X$49)</f>
        <v>0</v>
      </c>
      <c r="AH212" s="72">
        <f>IF($C212='1C TSsalarié8'!$B$8,'1C TSsalarié8'!$X$50)</f>
        <v>0</v>
      </c>
      <c r="AI212" s="72">
        <f>IF($C212='1C TSsalarié8'!$B$8,'1C TSsalarié8'!$X$51)</f>
        <v>0</v>
      </c>
      <c r="AJ212" s="72">
        <f>IF($C212='1C TSsalarié8'!$B$8,'1C TSsalarié8'!$X$52)</f>
        <v>0</v>
      </c>
      <c r="AK212" s="72">
        <f>'1C TSsalarié8'!X$53</f>
        <v>0</v>
      </c>
      <c r="AL212" s="72">
        <f t="shared" si="45"/>
        <v>0</v>
      </c>
      <c r="AM212" s="825">
        <f t="shared" si="46"/>
        <v>0</v>
      </c>
      <c r="AN212" s="825">
        <f t="shared" si="47"/>
        <v>0</v>
      </c>
      <c r="AO212" s="296">
        <f t="shared" si="68"/>
        <v>0</v>
      </c>
      <c r="AP212" s="575">
        <f t="shared" si="71"/>
        <v>0</v>
      </c>
      <c r="AQ212" s="583">
        <f t="shared" si="48"/>
        <v>0</v>
      </c>
      <c r="AR212" s="579"/>
      <c r="AS212" s="102"/>
      <c r="AT212" s="27"/>
      <c r="AU212" s="592"/>
    </row>
    <row r="213" spans="1:55" hidden="1">
      <c r="A213" s="309"/>
      <c r="B213" s="338"/>
      <c r="C213" s="22" t="str">
        <f>IF('1C TSsalarié8'!Y$11&lt;&gt;"",'1C TSsalarié8'!$B$8,"")</f>
        <v/>
      </c>
      <c r="D213" s="666" t="str">
        <f>IF(E213="","",DATEDIF('1C TSsalarié8'!$B$10,E213,"y"))</f>
        <v/>
      </c>
      <c r="E213" s="93" t="str">
        <f>IF(AND('1C TSsalarié8'!Y$11&lt;&gt;"",C213='1C TSsalarié8'!$B$8),'1C TSsalarié8'!$Y$16,"")</f>
        <v/>
      </c>
      <c r="F213" s="312"/>
      <c r="G213" s="313"/>
      <c r="H213" s="977"/>
      <c r="I213" s="978"/>
      <c r="J213" s="979"/>
      <c r="K213" s="638">
        <f t="shared" si="53"/>
        <v>0</v>
      </c>
      <c r="L213" s="301">
        <f>IF(AND($K$2="Pôle",C213='1C TSsalarié8'!$B$8),'1C TSsalarié8'!Y$17+'1C TSsalarié8'!Y$18+'1C TSsalarié8'!Y$19+'1C TSsalarié8'!Y$20+'1C TSsalarié8'!Y$24,'1C TSsalarié8'!Y$17+'1C TSsalarié8'!Y$18+'1C TSsalarié8'!Y$19+'1C TSsalarié8'!Y$20+'1C TSsalarié8'!Y$21+'1C TSsalarié8'!Y$22+'1C TSsalarié8'!Y$23+'1C TSsalarié8'!Y$24)</f>
        <v>0</v>
      </c>
      <c r="M213" s="301">
        <f>IF(AND($K$2="Pôle",C213='1C TSsalarié8'!$B$8),'1C TSsalarié8'!Y$21+'1C TSsalarié8'!Y$22+'1C TSsalarié8'!Y$23,0)</f>
        <v>0</v>
      </c>
      <c r="N213" s="302">
        <f t="shared" si="70"/>
        <v>0</v>
      </c>
      <c r="O213" s="292">
        <f>IF($C213='1C TSsalarié8'!$B$8,'1C TSsalarié8'!Y$31)</f>
        <v>0</v>
      </c>
      <c r="P213" s="72">
        <f>IF($C213='1C TSsalarié8'!$B$8,'1C TSsalarié8'!$Y$32)</f>
        <v>0</v>
      </c>
      <c r="Q213" s="72">
        <f>IF($C213='1C TSsalarié8'!$B$8,'1C TSsalarié8'!$Y$33)</f>
        <v>0</v>
      </c>
      <c r="R213" s="72">
        <f>IF($C213='1C TSsalarié8'!$B$8,'1C TSsalarié8'!$Y$34)</f>
        <v>0</v>
      </c>
      <c r="S213" s="72">
        <f>IF($C213='1C TSsalarié8'!$B$8,'1C TSsalarié8'!$Y$35)</f>
        <v>0</v>
      </c>
      <c r="T213" s="72">
        <f>IF($C213='1C TSsalarié8'!$B$8,'1C TSsalarié8'!$Y$36)</f>
        <v>0</v>
      </c>
      <c r="U213" s="72">
        <f>IF($C213='1C TSsalarié8'!$B$8,'1C TSsalarié8'!$Y$37)</f>
        <v>0</v>
      </c>
      <c r="V213" s="72">
        <f>IF($C213='1C TSsalarié8'!$B$8,'1C TSsalarié8'!$Y$38)</f>
        <v>0</v>
      </c>
      <c r="W213" s="72">
        <f>IF($C213='1C TSsalarié8'!$B$8,'1C TSsalarié8'!$Y$39)</f>
        <v>0</v>
      </c>
      <c r="X213" s="72">
        <f>IF($C213='1C TSsalarié8'!$B$8,'1C TSsalarié8'!$Y$40)</f>
        <v>0</v>
      </c>
      <c r="Y213" s="72">
        <f>IF($C213='1C TSsalarié8'!$B$8,'1C TSsalarié8'!$Y$41)</f>
        <v>0</v>
      </c>
      <c r="Z213" s="72">
        <f>IF($C213='1C TSsalarié8'!$B$8,'1C TSsalarié8'!$Y$42)</f>
        <v>0</v>
      </c>
      <c r="AA213" s="72">
        <f>IF($C213='1C TSsalarié8'!$B$8,'1C TSsalarié8'!$Y$43)</f>
        <v>0</v>
      </c>
      <c r="AB213" s="72">
        <f>IF($C213='1C TSsalarié8'!$B$8,'1C TSsalarié8'!$Y$44)</f>
        <v>0</v>
      </c>
      <c r="AC213" s="72">
        <f>IF($C213='1C TSsalarié8'!$B$8,'1C TSsalarié8'!$Y$45)</f>
        <v>0</v>
      </c>
      <c r="AD213" s="72">
        <f>IF($C213='1C TSsalarié8'!$B$8,'1C TSsalarié8'!$Y$46)</f>
        <v>0</v>
      </c>
      <c r="AE213" s="72">
        <f>IF($C213='1C TSsalarié8'!$B$8,'1C TSsalarié8'!$Y$47)</f>
        <v>0</v>
      </c>
      <c r="AF213" s="72">
        <f>IF($C213='1C TSsalarié8'!$B$8,'1C TSsalarié8'!$Y$48)</f>
        <v>0</v>
      </c>
      <c r="AG213" s="72">
        <f>IF($C213='1C TSsalarié8'!$B$8,'1C TSsalarié8'!$Y$49)</f>
        <v>0</v>
      </c>
      <c r="AH213" s="72">
        <f>IF($C213='1C TSsalarié8'!$B$8,'1C TSsalarié8'!$Y$50)</f>
        <v>0</v>
      </c>
      <c r="AI213" s="72">
        <f>IF($C213='1C TSsalarié8'!$B$8,'1C TSsalarié8'!$Y$51)</f>
        <v>0</v>
      </c>
      <c r="AJ213" s="72">
        <f>IF($C213='1C TSsalarié8'!$B$8,'1C TSsalarié8'!$Y$52)</f>
        <v>0</v>
      </c>
      <c r="AK213" s="72">
        <f>'1C TSsalarié8'!Y$53</f>
        <v>0</v>
      </c>
      <c r="AL213" s="72">
        <f t="shared" si="45"/>
        <v>0</v>
      </c>
      <c r="AM213" s="825">
        <f t="shared" si="46"/>
        <v>0</v>
      </c>
      <c r="AN213" s="825">
        <f t="shared" si="47"/>
        <v>0</v>
      </c>
      <c r="AO213" s="296">
        <f t="shared" si="68"/>
        <v>0</v>
      </c>
      <c r="AP213" s="575">
        <f t="shared" si="71"/>
        <v>0</v>
      </c>
      <c r="AQ213" s="583">
        <f t="shared" si="48"/>
        <v>0</v>
      </c>
      <c r="AR213" s="579"/>
      <c r="AS213" s="102"/>
      <c r="AT213" s="27"/>
      <c r="AU213" s="592"/>
    </row>
    <row r="214" spans="1:55" s="767" customFormat="1" hidden="1">
      <c r="A214" s="308"/>
      <c r="B214" s="339"/>
      <c r="C214" s="210" t="str">
        <f>IF('1C TSsalarié8'!Z$11&lt;&gt;"",'1C TSsalarié8'!$B$8,"")</f>
        <v/>
      </c>
      <c r="D214" s="670" t="str">
        <f>IF(E214="","",DATEDIF('1C TSsalarié8'!$B$10,E214,"y"))</f>
        <v/>
      </c>
      <c r="E214" s="211" t="str">
        <f>IF(AND('1C TSsalarié8'!Z$11&lt;&gt;"",C214='1C TSsalarié8'!$B$8),'1C TSsalarié8'!$Z$16,"")</f>
        <v/>
      </c>
      <c r="F214" s="314"/>
      <c r="G214" s="315"/>
      <c r="H214" s="980"/>
      <c r="I214" s="981"/>
      <c r="J214" s="982"/>
      <c r="K214" s="638">
        <f t="shared" ref="K214:K215" si="72">IF(F214&lt;&gt;0,$K$23,0)</f>
        <v>0</v>
      </c>
      <c r="L214" s="303">
        <f>IF(AND($K$2="Pôle",C214='1C TSsalarié8'!$B$8),'1C TSsalarié8'!Z$17+'1C TSsalarié8'!Z$18+'1C TSsalarié8'!Z$19+'1C TSsalarié8'!Z$20+'1C TSsalarié8'!Z$24,'1C TSsalarié8'!Z$17+'1C TSsalarié8'!Z$18+'1C TSsalarié8'!Z$19+'1C TSsalarié8'!Z$20+'1C TSsalarié8'!Z$21+'1C TSsalarié8'!Z$22+'1C TSsalarié8'!Z$23+'1C TSsalarié8'!Z$24)</f>
        <v>0</v>
      </c>
      <c r="M214" s="303">
        <f>IF(AND($K$2="Pôle",C214='1C TSsalarié8'!$B$8),'1C TSsalarié8'!Z$21+'1C TSsalarié8'!Z$22+'1C TSsalarié8'!Z$23,0)</f>
        <v>0</v>
      </c>
      <c r="N214" s="304">
        <f t="shared" si="70"/>
        <v>0</v>
      </c>
      <c r="O214" s="293">
        <f>IF($C214='1C TSsalarié8'!$B$8,'1C TSsalarié8'!Z$31)</f>
        <v>0</v>
      </c>
      <c r="P214" s="212">
        <f>IF($C214='1C TSsalarié8'!$B$8,'1C TSsalarié8'!$Z$32)</f>
        <v>0</v>
      </c>
      <c r="Q214" s="212">
        <f>IF($C214='1C TSsalarié8'!$B$8,'1C TSsalarié8'!$Z$33)</f>
        <v>0</v>
      </c>
      <c r="R214" s="212">
        <f>IF($C214='1C TSsalarié8'!$B$8,'1C TSsalarié8'!$Z$34)</f>
        <v>0</v>
      </c>
      <c r="S214" s="212">
        <f>IF($C214='1C TSsalarié8'!$B$8,'1C TSsalarié8'!$Z$35)</f>
        <v>0</v>
      </c>
      <c r="T214" s="212">
        <f>IF($C214='1C TSsalarié8'!$B$8,'1C TSsalarié8'!$Z$36)</f>
        <v>0</v>
      </c>
      <c r="U214" s="212">
        <f>IF($C214='1C TSsalarié8'!$B$8,'1C TSsalarié8'!$Z$37)</f>
        <v>0</v>
      </c>
      <c r="V214" s="212">
        <f>IF($C214='1C TSsalarié8'!$B$8,'1C TSsalarié8'!$Z$38)</f>
        <v>0</v>
      </c>
      <c r="W214" s="212">
        <f>IF($C214='1C TSsalarié8'!$B$8,'1C TSsalarié8'!$Z$39)</f>
        <v>0</v>
      </c>
      <c r="X214" s="212">
        <f>IF($C214='1C TSsalarié8'!$B$8,'1C TSsalarié8'!$Z$40)</f>
        <v>0</v>
      </c>
      <c r="Y214" s="212">
        <f>IF($C214='1C TSsalarié8'!$B$8,'1C TSsalarié8'!$Z$41)</f>
        <v>0</v>
      </c>
      <c r="Z214" s="212">
        <f>IF($C214='1C TSsalarié8'!$B$8,'1C TSsalarié8'!$Z$42)</f>
        <v>0</v>
      </c>
      <c r="AA214" s="212">
        <f>IF($C214='1C TSsalarié8'!$B$8,'1C TSsalarié8'!$Z$43)</f>
        <v>0</v>
      </c>
      <c r="AB214" s="212">
        <f>IF($C214='1C TSsalarié8'!$B$8,'1C TSsalarié8'!$Z$44)</f>
        <v>0</v>
      </c>
      <c r="AC214" s="212">
        <f>IF($C214='1C TSsalarié8'!$B$8,'1C TSsalarié8'!$Z$45)</f>
        <v>0</v>
      </c>
      <c r="AD214" s="212">
        <f>IF($C214='1C TSsalarié8'!$B$8,'1C TSsalarié8'!$Z$46)</f>
        <v>0</v>
      </c>
      <c r="AE214" s="212">
        <f>IF($C214='1C TSsalarié8'!$B$8,'1C TSsalarié8'!$Z$47)</f>
        <v>0</v>
      </c>
      <c r="AF214" s="212">
        <f>IF($C214='1C TSsalarié8'!$B$8,'1C TSsalarié8'!$Z$48)</f>
        <v>0</v>
      </c>
      <c r="AG214" s="212">
        <f>IF($C214='1C TSsalarié8'!$B$8,'1C TSsalarié8'!$Z$49)</f>
        <v>0</v>
      </c>
      <c r="AH214" s="212">
        <f>IF($C214='1C TSsalarié8'!$B$8,'1C TSsalarié8'!$Z$50)</f>
        <v>0</v>
      </c>
      <c r="AI214" s="212">
        <f>IF($C214='1C TSsalarié8'!$B$8,'1C TSsalarié8'!$Z$51)</f>
        <v>0</v>
      </c>
      <c r="AJ214" s="212">
        <f>IF($C214='1C TSsalarié8'!$B$8,'1C TSsalarié8'!$Z$52)</f>
        <v>0</v>
      </c>
      <c r="AK214" s="212">
        <f>'1C TSsalarié8'!Z$53</f>
        <v>0</v>
      </c>
      <c r="AL214" s="212">
        <f t="shared" si="45"/>
        <v>0</v>
      </c>
      <c r="AM214" s="565">
        <f t="shared" si="46"/>
        <v>0</v>
      </c>
      <c r="AN214" s="565">
        <f t="shared" si="47"/>
        <v>0</v>
      </c>
      <c r="AO214" s="297">
        <f t="shared" si="68"/>
        <v>0</v>
      </c>
      <c r="AP214" s="644">
        <f t="shared" si="71"/>
        <v>0</v>
      </c>
      <c r="AQ214" s="625">
        <f t="shared" si="48"/>
        <v>0</v>
      </c>
      <c r="AR214" s="547"/>
      <c r="AS214" s="213"/>
      <c r="AT214" s="214"/>
      <c r="AU214" s="626"/>
      <c r="AV214" s="824"/>
      <c r="AW214" s="824"/>
      <c r="AX214" s="824"/>
      <c r="AY214" s="824"/>
      <c r="AZ214" s="824"/>
    </row>
    <row r="215" spans="1:55" ht="15" hidden="1">
      <c r="A215" s="309"/>
      <c r="B215" s="338"/>
      <c r="C215" s="826" t="str">
        <f>IF('1C TSsalarié9'!C$11&lt;&gt;"",'1C TSsalarié9'!$B$8,"")</f>
        <v/>
      </c>
      <c r="D215" s="818" t="str">
        <f>IF(E215="","",DATEDIF('1C TSsalarié9'!$B$10,E215,"y"))</f>
        <v/>
      </c>
      <c r="E215" s="206" t="str">
        <f>IF(AND('1C TSsalarié9'!C$11&lt;&gt;"",C216='1C TSsalarié9'!$B$8),'1C TSsalarié9'!$C$16,"")</f>
        <v/>
      </c>
      <c r="F215" s="316"/>
      <c r="G215" s="317"/>
      <c r="H215" s="983"/>
      <c r="I215" s="984"/>
      <c r="J215" s="985"/>
      <c r="K215" s="638">
        <f t="shared" si="72"/>
        <v>0</v>
      </c>
      <c r="L215" s="627">
        <f>IF(AND($K$2="Pôle",C215='1C TSsalarié9'!$B$8),'1C TSsalarié9'!C$17+'1C TSsalarié9'!C$18+'1C TSsalarié9'!C$19+'1C TSsalarié9'!C$20+'1C TSsalarié9'!C$24,'1C TSsalarié9'!C$17+'1C TSsalarié9'!C$18+'1C TSsalarié9'!C$19+'1C TSsalarié9'!C$20+'1C TSsalarié9'!C$21+'1C TSsalarié9'!C$22+'1C TSsalarié9'!C$23+'1C TSsalarié9'!C$24)</f>
        <v>0</v>
      </c>
      <c r="M215" s="628">
        <f>IF(AND($K$2="Pôle",C215='1C TSsalarié9'!$B$8),'1C TSsalarié9'!C$21+'1C TSsalarié9'!C$22+'1C TSsalarié9'!C$23,0)</f>
        <v>0</v>
      </c>
      <c r="N215" s="305">
        <f>L215+M215</f>
        <v>0</v>
      </c>
      <c r="O215" s="294">
        <f>IF($C215='1C TSsalarié9'!$B$8,'1C TSsalarié9'!C$31)</f>
        <v>0</v>
      </c>
      <c r="P215" s="73">
        <f>IF($C215='1C TSsalarié9'!$B$8,'1C TSsalarié9'!$C$32)</f>
        <v>0</v>
      </c>
      <c r="Q215" s="73">
        <f>IF($C215='1C TSsalarié9'!$B$8,'1C TSsalarié9'!$C$33)</f>
        <v>0</v>
      </c>
      <c r="R215" s="73">
        <f>IF($C215='1C TSsalarié9'!$B$8,'1C TSsalarié9'!$C$34)</f>
        <v>0</v>
      </c>
      <c r="S215" s="73">
        <f>IF($C215='1C TSsalarié9'!$B$8,'1C TSsalarié9'!$C$35)</f>
        <v>0</v>
      </c>
      <c r="T215" s="73">
        <f>IF($C215='1C TSsalarié9'!$B$8,'1C TSsalarié9'!$C$36)</f>
        <v>0</v>
      </c>
      <c r="U215" s="73">
        <f>IF($C215='1C TSsalarié9'!$B$8,'1C TSsalarié9'!$C$37)</f>
        <v>0</v>
      </c>
      <c r="V215" s="73">
        <f>IF($C215='1C TSsalarié9'!$B$8,'1C TSsalarié9'!$C$38)</f>
        <v>0</v>
      </c>
      <c r="W215" s="73">
        <f>IF($C215='1C TSsalarié9'!$B$8,'1C TSsalarié9'!$C$39)</f>
        <v>0</v>
      </c>
      <c r="X215" s="73">
        <f>IF($C215='1C TSsalarié9'!$B$8,'1C TSsalarié9'!$C$40)</f>
        <v>0</v>
      </c>
      <c r="Y215" s="73">
        <f>IF($C215='1C TSsalarié9'!$B$8,'1C TSsalarié9'!$C$41)</f>
        <v>0</v>
      </c>
      <c r="Z215" s="73">
        <f>IF($C215='1C TSsalarié9'!$B$8,'1C TSsalarié9'!$C$42)</f>
        <v>0</v>
      </c>
      <c r="AA215" s="73">
        <f>IF($C215='1C TSsalarié9'!$B$8,'1C TSsalarié9'!$C$43)</f>
        <v>0</v>
      </c>
      <c r="AB215" s="73">
        <f>IF($C215='1C TSsalarié9'!$B$8,'1C TSsalarié9'!$C$44)</f>
        <v>0</v>
      </c>
      <c r="AC215" s="73">
        <f>IF($C215='1C TSsalarié9'!$B$8,'1C TSsalarié9'!$C$45)</f>
        <v>0</v>
      </c>
      <c r="AD215" s="73">
        <f>IF($C215='1C TSsalarié9'!$B$8,'1C TSsalarié9'!$C$46)</f>
        <v>0</v>
      </c>
      <c r="AE215" s="73">
        <f>IF($C215='1C TSsalarié9'!$B$8,'1C TSsalarié9'!$C$47)</f>
        <v>0</v>
      </c>
      <c r="AF215" s="73">
        <f>IF($C215='1C TSsalarié9'!$B$8,'1C TSsalarié9'!$C$48)</f>
        <v>0</v>
      </c>
      <c r="AG215" s="73">
        <f>IF($C215='1C TSsalarié9'!$B$8,'1C TSsalarié9'!$C$49)</f>
        <v>0</v>
      </c>
      <c r="AH215" s="73">
        <f>IF($C215='1C TSsalarié9'!$B$8,'1C TSsalarié9'!$C$50)</f>
        <v>0</v>
      </c>
      <c r="AI215" s="73">
        <f>IF($C215='1C TSsalarié9'!$B$8,'1C TSsalarié9'!$C$51)</f>
        <v>0</v>
      </c>
      <c r="AJ215" s="73">
        <f>IF($C215='1C TSsalarié9'!$B$8,'1C TSsalarié9'!$C$52)</f>
        <v>0</v>
      </c>
      <c r="AK215" s="73">
        <f>'1C TSsalarié9'!C$53</f>
        <v>0</v>
      </c>
      <c r="AL215" s="73">
        <f t="shared" si="45"/>
        <v>0</v>
      </c>
      <c r="AM215" s="298">
        <f t="shared" si="46"/>
        <v>0</v>
      </c>
      <c r="AN215" s="566">
        <f t="shared" si="47"/>
        <v>0</v>
      </c>
      <c r="AO215" s="629">
        <f>AM215+AN215</f>
        <v>0</v>
      </c>
      <c r="AP215" s="575">
        <f>IF(L215=0,0,AM215-AR215)</f>
        <v>0</v>
      </c>
      <c r="AQ215" s="584">
        <f t="shared" si="48"/>
        <v>0</v>
      </c>
      <c r="AR215" s="580"/>
      <c r="AS215" s="208"/>
      <c r="AT215" s="209"/>
      <c r="AU215" s="591"/>
      <c r="BC215" s="773"/>
    </row>
    <row r="216" spans="1:55" hidden="1">
      <c r="A216" s="309"/>
      <c r="B216" s="338"/>
      <c r="C216" s="22" t="str">
        <f>IF('1C TSsalarié9'!D$11&lt;&gt;"",'1C TSsalarié9'!$B$8,"")</f>
        <v/>
      </c>
      <c r="D216" s="666" t="str">
        <f>IF(E216="","",DATEDIF('1C TSsalarié9'!$B$10,E216,"y"))</f>
        <v/>
      </c>
      <c r="E216" s="93" t="str">
        <f>IF(AND('1C TSsalarié9'!D$11&lt;&gt;"",C216='1C TSsalarié9'!$B$8),'1C TSsalarié9'!$D$16,"")</f>
        <v/>
      </c>
      <c r="F216" s="312"/>
      <c r="G216" s="313"/>
      <c r="H216" s="977"/>
      <c r="I216" s="978"/>
      <c r="J216" s="979"/>
      <c r="K216" s="638">
        <f t="shared" ref="K216:K279" si="73">IF(F216&lt;&gt;0,$K$23,0)</f>
        <v>0</v>
      </c>
      <c r="L216" s="301">
        <f>IF(AND($K$2="Pôle",C216='1C TSsalarié9'!$B$8),'1C TSsalarié9'!D$17+'1C TSsalarié9'!D$18+'1C TSsalarié9'!D$19+'1C TSsalarié9'!D$20+'1C TSsalarié9'!D$24,'1C TSsalarié9'!D$17+'1C TSsalarié9'!D$18+'1C TSsalarié9'!D$19+'1C TSsalarié9'!D$20+'1C TSsalarié9'!D$21+'1C TSsalarié9'!D$22+'1C TSsalarié9'!D$23+'1C TSsalarié9'!D$24)</f>
        <v>0</v>
      </c>
      <c r="M216" s="301">
        <f>IF(AND($K$2="Pôle",C216='1C TSsalarié9'!$B$8),'1C TSsalarié9'!D$21+'1C TSsalarié9'!D$22+'1C TSsalarié9'!D$23,0)</f>
        <v>0</v>
      </c>
      <c r="N216" s="302">
        <f>L216+M216</f>
        <v>0</v>
      </c>
      <c r="O216" s="292">
        <f>IF($C216='1C TSsalarié9'!$B$8,'1C TSsalarié9'!D$31)</f>
        <v>0</v>
      </c>
      <c r="P216" s="72">
        <f>IF($C216='1C TSsalarié9'!$B$8,'1C TSsalarié9'!$D$32)</f>
        <v>0</v>
      </c>
      <c r="Q216" s="72">
        <f>IF($C216='1C TSsalarié9'!$B$8,'1C TSsalarié9'!$D$33)</f>
        <v>0</v>
      </c>
      <c r="R216" s="72">
        <f>IF($C216='1C TSsalarié9'!$B$8,'1C TSsalarié9'!$D$34)</f>
        <v>0</v>
      </c>
      <c r="S216" s="72">
        <f>IF($C216='1C TSsalarié9'!$B$8,'1C TSsalarié9'!$D$35)</f>
        <v>0</v>
      </c>
      <c r="T216" s="72">
        <f>IF($C216='1C TSsalarié9'!$B$8,'1C TSsalarié9'!$D$36)</f>
        <v>0</v>
      </c>
      <c r="U216" s="72">
        <f>IF($C216='1C TSsalarié9'!$B$8,'1C TSsalarié9'!$D$37)</f>
        <v>0</v>
      </c>
      <c r="V216" s="72">
        <f>IF($C216='1C TSsalarié9'!$B$8,'1C TSsalarié9'!$D$38)</f>
        <v>0</v>
      </c>
      <c r="W216" s="72">
        <f>IF($C216='1C TSsalarié9'!$B$8,'1C TSsalarié9'!$D$39)</f>
        <v>0</v>
      </c>
      <c r="X216" s="72">
        <f>IF($C216='1C TSsalarié9'!$B$8,'1C TSsalarié9'!$D$40)</f>
        <v>0</v>
      </c>
      <c r="Y216" s="72">
        <f>IF($C216='1C TSsalarié9'!$B$8,'1C TSsalarié9'!$D$41)</f>
        <v>0</v>
      </c>
      <c r="Z216" s="72">
        <f>IF($C216='1C TSsalarié9'!$B$8,'1C TSsalarié9'!$D$42)</f>
        <v>0</v>
      </c>
      <c r="AA216" s="72">
        <f>IF($C216='1C TSsalarié9'!$B$8,'1C TSsalarié9'!$D$43)</f>
        <v>0</v>
      </c>
      <c r="AB216" s="72">
        <f>IF($C216='1C TSsalarié9'!$B$8,'1C TSsalarié9'!$D$44)</f>
        <v>0</v>
      </c>
      <c r="AC216" s="72">
        <f>IF($C216='1C TSsalarié9'!$B$8,'1C TSsalarié9'!$D$45)</f>
        <v>0</v>
      </c>
      <c r="AD216" s="72">
        <f>IF($C216='1C TSsalarié9'!$B$8,'1C TSsalarié9'!$D$46)</f>
        <v>0</v>
      </c>
      <c r="AE216" s="72">
        <f>IF($C216='1C TSsalarié9'!$B$8,'1C TSsalarié9'!$D$47)</f>
        <v>0</v>
      </c>
      <c r="AF216" s="72">
        <f>IF($C216='1C TSsalarié9'!$B$8,'1C TSsalarié9'!$D$48)</f>
        <v>0</v>
      </c>
      <c r="AG216" s="72">
        <f>IF($C216='1C TSsalarié9'!$B$8,'1C TSsalarié9'!$D$49)</f>
        <v>0</v>
      </c>
      <c r="AH216" s="72">
        <f>IF($C216='1C TSsalarié9'!$B$8,'1C TSsalarié9'!$D$50)</f>
        <v>0</v>
      </c>
      <c r="AI216" s="72">
        <f>IF($C216='1C TSsalarié9'!$B$8,'1C TSsalarié9'!$D$51)</f>
        <v>0</v>
      </c>
      <c r="AJ216" s="72">
        <f>IF($C216='1C TSsalarié9'!$B$8,'1C TSsalarié9'!$D$52)</f>
        <v>0</v>
      </c>
      <c r="AK216" s="72">
        <f>'1C TSsalarié9'!D$53</f>
        <v>0</v>
      </c>
      <c r="AL216" s="72">
        <f t="shared" ref="AL216:AL239" si="74">N216+AK216</f>
        <v>0</v>
      </c>
      <c r="AM216" s="298">
        <f t="shared" ref="AM216:AM239" si="75">IF(L216=0,0,($F216-$G216)*$K216*L216)</f>
        <v>0</v>
      </c>
      <c r="AN216" s="566">
        <f t="shared" ref="AN216:AN239" si="76">IF(M216=0,0,($F216-$G216)*$K216*M216*50%)</f>
        <v>0</v>
      </c>
      <c r="AO216" s="296">
        <f t="shared" ref="AO216:AO238" si="77">AM216+AN216</f>
        <v>0</v>
      </c>
      <c r="AP216" s="575">
        <f t="shared" ref="AP216:AP226" si="78">IF(L216=0,0,AM216-AR216)</f>
        <v>0</v>
      </c>
      <c r="AQ216" s="583">
        <f t="shared" ref="AQ216:AQ239" si="79">IF(M216=0,0,AN216-AS216)</f>
        <v>0</v>
      </c>
      <c r="AR216" s="579"/>
      <c r="AS216" s="102"/>
      <c r="AT216" s="27"/>
      <c r="AU216" s="592"/>
      <c r="BC216" s="774"/>
    </row>
    <row r="217" spans="1:55" hidden="1">
      <c r="A217" s="309"/>
      <c r="B217" s="338"/>
      <c r="C217" s="22" t="str">
        <f>IF('1C TSsalarié9'!E$11&lt;&gt;"",'1C TSsalarié9'!$B$8,"")</f>
        <v/>
      </c>
      <c r="D217" s="666" t="str">
        <f>IF(E217="","",DATEDIF('1C TSsalarié9'!$B$10,E217,"y"))</f>
        <v/>
      </c>
      <c r="E217" s="93" t="str">
        <f>IF(AND('1C TSsalarié9'!E$11&lt;&gt;"",C217='1C TSsalarié9'!$B$8),'1C TSsalarié9'!$E$16,"")</f>
        <v/>
      </c>
      <c r="F217" s="312"/>
      <c r="G217" s="313"/>
      <c r="H217" s="977"/>
      <c r="I217" s="978"/>
      <c r="J217" s="979"/>
      <c r="K217" s="638">
        <f t="shared" si="73"/>
        <v>0</v>
      </c>
      <c r="L217" s="301">
        <f>IF(AND($K$2="Pôle",C217='1C TSsalarié9'!$B$8),'1C TSsalarié9'!E$17+'1C TSsalarié9'!E$18+'1C TSsalarié9'!E$19+'1C TSsalarié9'!E$20+'1C TSsalarié9'!E$24,'1C TSsalarié9'!E$17+'1C TSsalarié9'!E$18+'1C TSsalarié9'!E$19+'1C TSsalarié9'!E$20+'1C TSsalarié9'!E$21+'1C TSsalarié9'!E$22+'1C TSsalarié9'!E$23+'1C TSsalarié9'!E$24)</f>
        <v>0</v>
      </c>
      <c r="M217" s="301">
        <f>IF(AND($K$2="Pôle",C217='1C TSsalarié9'!$B$8),'1C TSsalarié9'!E$21+'1C TSsalarié9'!E$22+'1C TSsalarié9'!E$23,0)</f>
        <v>0</v>
      </c>
      <c r="N217" s="302">
        <f t="shared" ref="N217:N238" si="80">L217+M217</f>
        <v>0</v>
      </c>
      <c r="O217" s="292">
        <f>IF($C217='1C TSsalarié9'!$B$8,'1C TSsalarié9'!E$31)</f>
        <v>0</v>
      </c>
      <c r="P217" s="72">
        <f>IF($C217='1C TSsalarié9'!$B$8,'1C TSsalarié9'!$E$32)</f>
        <v>0</v>
      </c>
      <c r="Q217" s="72">
        <f>IF($C217='1C TSsalarié9'!$B$8,'1C TSsalarié9'!$E$33)</f>
        <v>0</v>
      </c>
      <c r="R217" s="72">
        <f>IF($C217='1C TSsalarié9'!$B$8,'1C TSsalarié9'!$E$34)</f>
        <v>0</v>
      </c>
      <c r="S217" s="72">
        <f>IF($C217='1C TSsalarié9'!$B$8,'1C TSsalarié9'!$E$35)</f>
        <v>0</v>
      </c>
      <c r="T217" s="72">
        <f>IF($C217='1C TSsalarié9'!$B$8,'1C TSsalarié9'!$E$36)</f>
        <v>0</v>
      </c>
      <c r="U217" s="72">
        <f>IF($C217='1C TSsalarié9'!$B$8,'1C TSsalarié9'!$E$37)</f>
        <v>0</v>
      </c>
      <c r="V217" s="72">
        <f>IF($C217='1C TSsalarié9'!$B$8,'1C TSsalarié9'!$E$38)</f>
        <v>0</v>
      </c>
      <c r="W217" s="72">
        <f>IF($C217='1C TSsalarié9'!$B$8,'1C TSsalarié9'!$E$39)</f>
        <v>0</v>
      </c>
      <c r="X217" s="72">
        <f>IF($C217='1C TSsalarié9'!$B$8,'1C TSsalarié9'!$E$40)</f>
        <v>0</v>
      </c>
      <c r="Y217" s="72">
        <f>IF($C217='1C TSsalarié9'!$B$8,'1C TSsalarié9'!$E$41)</f>
        <v>0</v>
      </c>
      <c r="Z217" s="72">
        <f>IF($C217='1C TSsalarié9'!$B$8,'1C TSsalarié9'!$E$42)</f>
        <v>0</v>
      </c>
      <c r="AA217" s="72">
        <f>IF($C217='1C TSsalarié9'!$B$8,'1C TSsalarié9'!$E$43)</f>
        <v>0</v>
      </c>
      <c r="AB217" s="72">
        <f>IF($C217='1C TSsalarié9'!$B$8,'1C TSsalarié9'!$E$44)</f>
        <v>0</v>
      </c>
      <c r="AC217" s="72">
        <f>IF($C217='1C TSsalarié9'!$B$8,'1C TSsalarié9'!$E$45)</f>
        <v>0</v>
      </c>
      <c r="AD217" s="72">
        <f>IF($C217='1C TSsalarié9'!$B$8,'1C TSsalarié9'!$E$46)</f>
        <v>0</v>
      </c>
      <c r="AE217" s="72">
        <f>IF($C217='1C TSsalarié9'!$B$8,'1C TSsalarié9'!$E$47)</f>
        <v>0</v>
      </c>
      <c r="AF217" s="72">
        <f>IF($C217='1C TSsalarié9'!$B$8,'1C TSsalarié9'!$E$48)</f>
        <v>0</v>
      </c>
      <c r="AG217" s="72">
        <f>IF($C217='1C TSsalarié9'!$B$8,'1C TSsalarié9'!$E$49)</f>
        <v>0</v>
      </c>
      <c r="AH217" s="72">
        <f>IF($C217='1C TSsalarié9'!$B$8,'1C TSsalarié9'!$E$50)</f>
        <v>0</v>
      </c>
      <c r="AI217" s="72">
        <f>IF($C217='1C TSsalarié9'!$B$8,'1C TSsalarié9'!$E$51)</f>
        <v>0</v>
      </c>
      <c r="AJ217" s="72">
        <f>IF($C217='1C TSsalarié9'!$B$8,'1C TSsalarié9'!$E$52)</f>
        <v>0</v>
      </c>
      <c r="AK217" s="72">
        <f>'1C TSsalarié9'!E$53</f>
        <v>0</v>
      </c>
      <c r="AL217" s="72">
        <f t="shared" si="74"/>
        <v>0</v>
      </c>
      <c r="AM217" s="298">
        <f t="shared" si="75"/>
        <v>0</v>
      </c>
      <c r="AN217" s="566">
        <f t="shared" si="76"/>
        <v>0</v>
      </c>
      <c r="AO217" s="296">
        <f t="shared" si="77"/>
        <v>0</v>
      </c>
      <c r="AP217" s="575">
        <f t="shared" si="78"/>
        <v>0</v>
      </c>
      <c r="AQ217" s="583">
        <f t="shared" si="79"/>
        <v>0</v>
      </c>
      <c r="AR217" s="579"/>
      <c r="AS217" s="102"/>
      <c r="AT217" s="27"/>
      <c r="AU217" s="592"/>
      <c r="BC217" s="774"/>
    </row>
    <row r="218" spans="1:55" hidden="1">
      <c r="A218" s="309"/>
      <c r="B218" s="338"/>
      <c r="C218" s="22" t="str">
        <f>IF('1C TSsalarié9'!F$11&lt;&gt;"",'1C TSsalarié9'!$B$8,"")</f>
        <v/>
      </c>
      <c r="D218" s="666" t="str">
        <f>IF(E218="","",DATEDIF('1C TSsalarié9'!$B$10,E218,"y"))</f>
        <v/>
      </c>
      <c r="E218" s="93" t="str">
        <f>IF(AND('1C TSsalarié9'!F$11&lt;&gt;"",C218='1C TSsalarié9'!$B$8),'1C TSsalarié9'!$F$16,"")</f>
        <v/>
      </c>
      <c r="F218" s="312"/>
      <c r="G218" s="313"/>
      <c r="H218" s="977"/>
      <c r="I218" s="978"/>
      <c r="J218" s="979"/>
      <c r="K218" s="638">
        <f t="shared" si="73"/>
        <v>0</v>
      </c>
      <c r="L218" s="301">
        <f>IF(AND($K$2="Pôle",C218='1C TSsalarié9'!$B$8),'1C TSsalarié9'!F$17+'1C TSsalarié9'!F$18+'1C TSsalarié9'!F$19+'1C TSsalarié9'!F$20+'1C TSsalarié9'!F$24,'1C TSsalarié9'!F$17+'1C TSsalarié9'!F$18+'1C TSsalarié9'!F$19+'1C TSsalarié9'!F$20+'1C TSsalarié9'!F$21+'1C TSsalarié9'!F$22+'1C TSsalarié9'!F$23+'1C TSsalarié9'!F$24)</f>
        <v>0</v>
      </c>
      <c r="M218" s="301">
        <f>IF(AND($K$2="Pôle",C218='1C TSsalarié9'!$B$8),'1C TSsalarié9'!F$21+'1C TSsalarié9'!F$22+'1C TSsalarié9'!F$23,0)</f>
        <v>0</v>
      </c>
      <c r="N218" s="302">
        <f t="shared" si="80"/>
        <v>0</v>
      </c>
      <c r="O218" s="292">
        <f>IF($C218='1C TSsalarié9'!$B$8,'1C TSsalarié9'!F$31)</f>
        <v>0</v>
      </c>
      <c r="P218" s="72">
        <f>IF($C218='1C TSsalarié9'!$B$8,'1C TSsalarié9'!$F$32)</f>
        <v>0</v>
      </c>
      <c r="Q218" s="72">
        <f>IF($C218='1C TSsalarié9'!$B$8,'1C TSsalarié9'!$F$33)</f>
        <v>0</v>
      </c>
      <c r="R218" s="72">
        <f>IF($C218='1C TSsalarié9'!$B$8,'1C TSsalarié9'!$F$34)</f>
        <v>0</v>
      </c>
      <c r="S218" s="72">
        <f>IF($C218='1C TSsalarié9'!$B$8,'1C TSsalarié9'!$F$35)</f>
        <v>0</v>
      </c>
      <c r="T218" s="72">
        <f>IF($C218='1C TSsalarié9'!$B$8,'1C TSsalarié9'!$F$36)</f>
        <v>0</v>
      </c>
      <c r="U218" s="72">
        <f>IF($C218='1C TSsalarié9'!$B$8,'1C TSsalarié9'!$F$37)</f>
        <v>0</v>
      </c>
      <c r="V218" s="72">
        <f>IF($C218='1C TSsalarié9'!$B$8,'1C TSsalarié9'!$F$38)</f>
        <v>0</v>
      </c>
      <c r="W218" s="72">
        <f>IF($C218='1C TSsalarié9'!$B$8,'1C TSsalarié9'!$F$39)</f>
        <v>0</v>
      </c>
      <c r="X218" s="72">
        <f>IF($C218='1C TSsalarié9'!$B$8,'1C TSsalarié9'!$F$40)</f>
        <v>0</v>
      </c>
      <c r="Y218" s="72">
        <f>IF($C218='1C TSsalarié9'!$B$8,'1C TSsalarié9'!$F$41)</f>
        <v>0</v>
      </c>
      <c r="Z218" s="72">
        <f>IF($C218='1C TSsalarié9'!$B$8,'1C TSsalarié9'!$F$42)</f>
        <v>0</v>
      </c>
      <c r="AA218" s="72">
        <f>IF($C218='1C TSsalarié9'!$B$8,'1C TSsalarié9'!$F$43)</f>
        <v>0</v>
      </c>
      <c r="AB218" s="72">
        <f>IF($C218='1C TSsalarié9'!$B$8,'1C TSsalarié9'!$F$44)</f>
        <v>0</v>
      </c>
      <c r="AC218" s="72">
        <f>IF($C218='1C TSsalarié9'!$B$8,'1C TSsalarié9'!$F$45)</f>
        <v>0</v>
      </c>
      <c r="AD218" s="72">
        <f>IF($C218='1C TSsalarié9'!$B$8,'1C TSsalarié9'!$F$46)</f>
        <v>0</v>
      </c>
      <c r="AE218" s="72">
        <f>IF($C218='1C TSsalarié9'!$B$8,'1C TSsalarié9'!$F$47)</f>
        <v>0</v>
      </c>
      <c r="AF218" s="72">
        <f>IF($C218='1C TSsalarié9'!$B$8,'1C TSsalarié9'!$F$48)</f>
        <v>0</v>
      </c>
      <c r="AG218" s="72">
        <f>IF($C218='1C TSsalarié9'!$B$8,'1C TSsalarié9'!$F$49)</f>
        <v>0</v>
      </c>
      <c r="AH218" s="72">
        <f>IF($C218='1C TSsalarié9'!$B$8,'1C TSsalarié9'!$F$50)</f>
        <v>0</v>
      </c>
      <c r="AI218" s="72">
        <f>IF($C218='1C TSsalarié9'!$B$8,'1C TSsalarié9'!$F$51)</f>
        <v>0</v>
      </c>
      <c r="AJ218" s="72">
        <f>IF($C218='1C TSsalarié9'!$B$8,'1C TSsalarié9'!$F$52)</f>
        <v>0</v>
      </c>
      <c r="AK218" s="72">
        <f>'1C TSsalarié9'!F$53</f>
        <v>0</v>
      </c>
      <c r="AL218" s="72">
        <f t="shared" si="74"/>
        <v>0</v>
      </c>
      <c r="AM218" s="298">
        <f t="shared" si="75"/>
        <v>0</v>
      </c>
      <c r="AN218" s="566">
        <f t="shared" si="76"/>
        <v>0</v>
      </c>
      <c r="AO218" s="296">
        <f t="shared" si="77"/>
        <v>0</v>
      </c>
      <c r="AP218" s="575">
        <f t="shared" si="78"/>
        <v>0</v>
      </c>
      <c r="AQ218" s="583">
        <f t="shared" si="79"/>
        <v>0</v>
      </c>
      <c r="AR218" s="579"/>
      <c r="AS218" s="102"/>
      <c r="AT218" s="27"/>
      <c r="AU218" s="592"/>
    </row>
    <row r="219" spans="1:55" hidden="1">
      <c r="A219" s="309"/>
      <c r="B219" s="338"/>
      <c r="C219" s="22" t="str">
        <f>IF('1C TSsalarié9'!G$11&lt;&gt;"",'1C TSsalarié9'!$B$8,"")</f>
        <v/>
      </c>
      <c r="D219" s="666" t="str">
        <f>IF(E219="","",DATEDIF('1C TSsalarié9'!$B$10,E219,"y"))</f>
        <v/>
      </c>
      <c r="E219" s="93" t="str">
        <f>IF(AND('1C TSsalarié9'!G$11&lt;&gt;"",C219='1C TSsalarié9'!$B$8),'1C TSsalarié9'!$G$16,"")</f>
        <v/>
      </c>
      <c r="F219" s="312"/>
      <c r="G219" s="313"/>
      <c r="H219" s="977"/>
      <c r="I219" s="978"/>
      <c r="J219" s="979"/>
      <c r="K219" s="638">
        <f t="shared" si="73"/>
        <v>0</v>
      </c>
      <c r="L219" s="301">
        <f>IF(AND($K$2="Pôle",C219='1C TSsalarié9'!$B$8),'1C TSsalarié9'!G$17+'1C TSsalarié9'!G$18+'1C TSsalarié9'!G$19+'1C TSsalarié9'!G$20+'1C TSsalarié9'!G$24,'1C TSsalarié9'!G$17+'1C TSsalarié9'!G$18+'1C TSsalarié9'!G$19+'1C TSsalarié9'!G$20+'1C TSsalarié9'!G$21+'1C TSsalarié9'!G$22+'1C TSsalarié9'!G$23+'1C TSsalarié9'!G$24)</f>
        <v>0</v>
      </c>
      <c r="M219" s="301">
        <f>IF(AND($K$2="Pôle",C219='1C TSsalarié9'!$B$8),'1C TSsalarié9'!G$21+'1C TSsalarié9'!G$22+'1C TSsalarié9'!G$23,0)</f>
        <v>0</v>
      </c>
      <c r="N219" s="302">
        <f t="shared" si="80"/>
        <v>0</v>
      </c>
      <c r="O219" s="292">
        <f>IF($C219='1C TSsalarié9'!$B$8,'1C TSsalarié9'!G$31)</f>
        <v>0</v>
      </c>
      <c r="P219" s="72">
        <f>IF($C219='1C TSsalarié9'!$B$8,'1C TSsalarié9'!$G$32)</f>
        <v>0</v>
      </c>
      <c r="Q219" s="72">
        <f>IF($C219='1C TSsalarié9'!$B$8,'1C TSsalarié9'!$G$33)</f>
        <v>0</v>
      </c>
      <c r="R219" s="72">
        <f>IF($C219='1C TSsalarié9'!$B$8,'1C TSsalarié9'!$G$34)</f>
        <v>0</v>
      </c>
      <c r="S219" s="72">
        <f>IF($C219='1C TSsalarié9'!$B$8,'1C TSsalarié9'!$G$35)</f>
        <v>0</v>
      </c>
      <c r="T219" s="72">
        <f>IF($C219='1C TSsalarié9'!$B$8,'1C TSsalarié9'!$G$36)</f>
        <v>0</v>
      </c>
      <c r="U219" s="72">
        <f>IF($C219='1C TSsalarié9'!$B$8,'1C TSsalarié9'!$G$37)</f>
        <v>0</v>
      </c>
      <c r="V219" s="72">
        <f>IF($C219='1C TSsalarié9'!$B$8,'1C TSsalarié9'!$G$38)</f>
        <v>0</v>
      </c>
      <c r="W219" s="72">
        <f>IF($C219='1C TSsalarié9'!$B$8,'1C TSsalarié9'!$G$39)</f>
        <v>0</v>
      </c>
      <c r="X219" s="72">
        <f>IF($C219='1C TSsalarié9'!$B$8,'1C TSsalarié9'!$G$40)</f>
        <v>0</v>
      </c>
      <c r="Y219" s="72">
        <f>IF($C219='1C TSsalarié9'!$B$8,'1C TSsalarié9'!$G$41)</f>
        <v>0</v>
      </c>
      <c r="Z219" s="72">
        <f>IF($C219='1C TSsalarié9'!$B$8,'1C TSsalarié9'!$G$42)</f>
        <v>0</v>
      </c>
      <c r="AA219" s="72">
        <f>IF($C219='1C TSsalarié9'!$B$8,'1C TSsalarié9'!$G$43)</f>
        <v>0</v>
      </c>
      <c r="AB219" s="72">
        <f>IF($C219='1C TSsalarié9'!$B$8,'1C TSsalarié9'!$G$44)</f>
        <v>0</v>
      </c>
      <c r="AC219" s="72">
        <f>IF($C219='1C TSsalarié9'!$B$8,'1C TSsalarié9'!$G$45)</f>
        <v>0</v>
      </c>
      <c r="AD219" s="72">
        <f>IF($C219='1C TSsalarié9'!$B$8,'1C TSsalarié9'!$G$46)</f>
        <v>0</v>
      </c>
      <c r="AE219" s="72">
        <f>IF($C219='1C TSsalarié9'!$B$8,'1C TSsalarié9'!$G$47)</f>
        <v>0</v>
      </c>
      <c r="AF219" s="72">
        <f>IF($C219='1C TSsalarié9'!$B$8,'1C TSsalarié9'!$G$48)</f>
        <v>0</v>
      </c>
      <c r="AG219" s="72">
        <f>IF($C219='1C TSsalarié9'!$B$8,'1C TSsalarié9'!$G$49)</f>
        <v>0</v>
      </c>
      <c r="AH219" s="72">
        <f>IF($C219='1C TSsalarié9'!$B$8,'1C TSsalarié9'!$G$50)</f>
        <v>0</v>
      </c>
      <c r="AI219" s="72">
        <f>IF($C219='1C TSsalarié9'!$B$8,'1C TSsalarié9'!$G$51)</f>
        <v>0</v>
      </c>
      <c r="AJ219" s="72">
        <f>IF($C219='1C TSsalarié9'!$B$8,'1C TSsalarié9'!$G$52)</f>
        <v>0</v>
      </c>
      <c r="AK219" s="72">
        <f>'1C TSsalarié9'!G$53</f>
        <v>0</v>
      </c>
      <c r="AL219" s="72">
        <f t="shared" si="74"/>
        <v>0</v>
      </c>
      <c r="AM219" s="298">
        <f t="shared" si="75"/>
        <v>0</v>
      </c>
      <c r="AN219" s="566">
        <f t="shared" si="76"/>
        <v>0</v>
      </c>
      <c r="AO219" s="296">
        <f t="shared" si="77"/>
        <v>0</v>
      </c>
      <c r="AP219" s="575">
        <f t="shared" si="78"/>
        <v>0</v>
      </c>
      <c r="AQ219" s="583">
        <f t="shared" si="79"/>
        <v>0</v>
      </c>
      <c r="AR219" s="579"/>
      <c r="AS219" s="102"/>
      <c r="AT219" s="27"/>
      <c r="AU219" s="592"/>
    </row>
    <row r="220" spans="1:55" hidden="1">
      <c r="A220" s="309"/>
      <c r="B220" s="338"/>
      <c r="C220" s="22" t="str">
        <f>IF('1C TSsalarié9'!H$11&lt;&gt;"",'1C TSsalarié9'!$B$8,"")</f>
        <v/>
      </c>
      <c r="D220" s="666" t="str">
        <f>IF(E220="","",DATEDIF('1C TSsalarié9'!$B$10,E220,"y"))</f>
        <v/>
      </c>
      <c r="E220" s="93" t="str">
        <f>IF(AND('1C TSsalarié9'!H$11&lt;&gt;"",C220='1C TSsalarié9'!$B$8),'1C TSsalarié9'!$H$16,"")</f>
        <v/>
      </c>
      <c r="F220" s="312"/>
      <c r="G220" s="313"/>
      <c r="H220" s="977"/>
      <c r="I220" s="978"/>
      <c r="J220" s="979"/>
      <c r="K220" s="638">
        <f t="shared" si="73"/>
        <v>0</v>
      </c>
      <c r="L220" s="301">
        <f>IF(AND($K$2="Pôle",C220='1C TSsalarié9'!$B$8),'1C TSsalarié9'!H$17+'1C TSsalarié9'!H$18+'1C TSsalarié9'!H$19+'1C TSsalarié9'!H$20+'1C TSsalarié9'!H$24,'1C TSsalarié9'!H$17+'1C TSsalarié9'!H$18+'1C TSsalarié9'!H$19+'1C TSsalarié9'!H$20+'1C TSsalarié9'!H$21+'1C TSsalarié9'!H$22+'1C TSsalarié9'!H$23+'1C TSsalarié9'!H$24)</f>
        <v>0</v>
      </c>
      <c r="M220" s="301">
        <f>IF(AND($K$2="Pôle",C220='1C TSsalarié9'!$B$8),'1C TSsalarié9'!H$21+'1C TSsalarié9'!H$22+'1C TSsalarié9'!H$23,0)</f>
        <v>0</v>
      </c>
      <c r="N220" s="302">
        <f t="shared" si="80"/>
        <v>0</v>
      </c>
      <c r="O220" s="292">
        <f>IF($C220='1C TSsalarié9'!$B$8,'1C TSsalarié9'!H$31)</f>
        <v>0</v>
      </c>
      <c r="P220" s="72">
        <f>IF($C220='1C TSsalarié9'!$B$8,'1C TSsalarié9'!$H$32)</f>
        <v>0</v>
      </c>
      <c r="Q220" s="72">
        <f>IF($C220='1C TSsalarié9'!$B$8,'1C TSsalarié9'!$H$33)</f>
        <v>0</v>
      </c>
      <c r="R220" s="72">
        <f>IF($C220='1C TSsalarié9'!$B$8,'1C TSsalarié9'!$H$34)</f>
        <v>0</v>
      </c>
      <c r="S220" s="72">
        <f>IF($C220='1C TSsalarié9'!$B$8,'1C TSsalarié9'!$H$35)</f>
        <v>0</v>
      </c>
      <c r="T220" s="72">
        <f>IF($C220='1C TSsalarié9'!$B$8,'1C TSsalarié9'!$H$36)</f>
        <v>0</v>
      </c>
      <c r="U220" s="72">
        <f>IF($C220='1C TSsalarié9'!$B$8,'1C TSsalarié9'!$H$37)</f>
        <v>0</v>
      </c>
      <c r="V220" s="72">
        <f>IF($C220='1C TSsalarié9'!$B$8,'1C TSsalarié9'!$H$38)</f>
        <v>0</v>
      </c>
      <c r="W220" s="72">
        <f>IF($C220='1C TSsalarié9'!$B$8,'1C TSsalarié9'!$H$39)</f>
        <v>0</v>
      </c>
      <c r="X220" s="72">
        <f>IF($C220='1C TSsalarié9'!$B$8,'1C TSsalarié9'!$H$40)</f>
        <v>0</v>
      </c>
      <c r="Y220" s="72">
        <f>IF($C220='1C TSsalarié9'!$B$8,'1C TSsalarié9'!$H$41)</f>
        <v>0</v>
      </c>
      <c r="Z220" s="72">
        <f>IF($C220='1C TSsalarié9'!$B$8,'1C TSsalarié9'!$H$42)</f>
        <v>0</v>
      </c>
      <c r="AA220" s="72">
        <f>IF($C220='1C TSsalarié9'!$B$8,'1C TSsalarié9'!$H$43)</f>
        <v>0</v>
      </c>
      <c r="AB220" s="72">
        <f>IF($C220='1C TSsalarié9'!$B$8,'1C TSsalarié9'!$H$44)</f>
        <v>0</v>
      </c>
      <c r="AC220" s="72">
        <f>IF($C220='1C TSsalarié9'!$B$8,'1C TSsalarié9'!$H$45)</f>
        <v>0</v>
      </c>
      <c r="AD220" s="72">
        <f>IF($C220='1C TSsalarié9'!$B$8,'1C TSsalarié9'!$H$46)</f>
        <v>0</v>
      </c>
      <c r="AE220" s="72">
        <f>IF($C220='1C TSsalarié9'!$B$8,'1C TSsalarié9'!$H$47)</f>
        <v>0</v>
      </c>
      <c r="AF220" s="72">
        <f>IF($C220='1C TSsalarié9'!$B$8,'1C TSsalarié9'!$H$48)</f>
        <v>0</v>
      </c>
      <c r="AG220" s="72">
        <f>IF($C220='1C TSsalarié9'!$B$8,'1C TSsalarié9'!$H$49)</f>
        <v>0</v>
      </c>
      <c r="AH220" s="72">
        <f>IF($C220='1C TSsalarié9'!$B$8,'1C TSsalarié9'!$H$50)</f>
        <v>0</v>
      </c>
      <c r="AI220" s="72">
        <f>IF($C220='1C TSsalarié9'!$B$8,'1C TSsalarié9'!$H$51)</f>
        <v>0</v>
      </c>
      <c r="AJ220" s="72">
        <f>IF($C220='1C TSsalarié9'!$B$8,'1C TSsalarié9'!$H$52)</f>
        <v>0</v>
      </c>
      <c r="AK220" s="72">
        <f>'1C TSsalarié9'!H$53</f>
        <v>0</v>
      </c>
      <c r="AL220" s="72">
        <f t="shared" si="74"/>
        <v>0</v>
      </c>
      <c r="AM220" s="298">
        <f t="shared" si="75"/>
        <v>0</v>
      </c>
      <c r="AN220" s="566">
        <f t="shared" si="76"/>
        <v>0</v>
      </c>
      <c r="AO220" s="296">
        <f t="shared" si="77"/>
        <v>0</v>
      </c>
      <c r="AP220" s="575">
        <f t="shared" si="78"/>
        <v>0</v>
      </c>
      <c r="AQ220" s="583">
        <f t="shared" si="79"/>
        <v>0</v>
      </c>
      <c r="AR220" s="579"/>
      <c r="AS220" s="102"/>
      <c r="AT220" s="27"/>
      <c r="AU220" s="592"/>
    </row>
    <row r="221" spans="1:55" hidden="1">
      <c r="A221" s="309"/>
      <c r="B221" s="338"/>
      <c r="C221" s="22" t="str">
        <f>IF('1C TSsalarié9'!I$11&lt;&gt;"",'1C TSsalarié9'!$B$8,"")</f>
        <v/>
      </c>
      <c r="D221" s="666" t="str">
        <f>IF(E221="","",DATEDIF('1C TSsalarié9'!$B$10,E221,"y"))</f>
        <v/>
      </c>
      <c r="E221" s="93" t="str">
        <f>IF(AND('1C TSsalarié9'!I$11&lt;&gt;"",C221='1C TSsalarié9'!$B$8),'1C TSsalarié9'!$I$16,"")</f>
        <v/>
      </c>
      <c r="F221" s="312"/>
      <c r="G221" s="313"/>
      <c r="H221" s="977"/>
      <c r="I221" s="978"/>
      <c r="J221" s="979"/>
      <c r="K221" s="638">
        <f t="shared" si="73"/>
        <v>0</v>
      </c>
      <c r="L221" s="301">
        <f>IF(AND($K$2="Pôle",C221='1C TSsalarié9'!$B$8),'1C TSsalarié9'!I$17+'1C TSsalarié9'!I$18+'1C TSsalarié9'!I$19+'1C TSsalarié9'!I$20+'1C TSsalarié9'!I$24,'1C TSsalarié9'!I$17+'1C TSsalarié9'!I$18+'1C TSsalarié9'!I$19+'1C TSsalarié9'!I$20+'1C TSsalarié9'!I$21+'1C TSsalarié9'!I$22+'1C TSsalarié9'!I$23+'1C TSsalarié9'!I$24)</f>
        <v>0</v>
      </c>
      <c r="M221" s="301">
        <f>IF(AND($K$2="Pôle",C221='1C TSsalarié9'!$B$8),'1C TSsalarié9'!I$21+'1C TSsalarié9'!I$22+'1C TSsalarié9'!I$23,0)</f>
        <v>0</v>
      </c>
      <c r="N221" s="302">
        <f t="shared" si="80"/>
        <v>0</v>
      </c>
      <c r="O221" s="292">
        <f>IF($C221='1C TSsalarié9'!$B$8,'1C TSsalarié9'!I$31)</f>
        <v>0</v>
      </c>
      <c r="P221" s="72">
        <f>IF($C221='1C TSsalarié9'!$B$8,'1C TSsalarié9'!$I$32)</f>
        <v>0</v>
      </c>
      <c r="Q221" s="72">
        <f>IF($C221='1C TSsalarié9'!$B$8,'1C TSsalarié9'!$I$33)</f>
        <v>0</v>
      </c>
      <c r="R221" s="72">
        <f>IF($C221='1C TSsalarié9'!$B$8,'1C TSsalarié9'!$I$34)</f>
        <v>0</v>
      </c>
      <c r="S221" s="72">
        <f>IF($C221='1C TSsalarié9'!$B$8,'1C TSsalarié9'!$I$35)</f>
        <v>0</v>
      </c>
      <c r="T221" s="72">
        <f>IF($C221='1C TSsalarié9'!$B$8,'1C TSsalarié9'!$I$36)</f>
        <v>0</v>
      </c>
      <c r="U221" s="72">
        <f>IF($C221='1C TSsalarié9'!$B$8,'1C TSsalarié9'!$I$37)</f>
        <v>0</v>
      </c>
      <c r="V221" s="72">
        <f>IF($C221='1C TSsalarié9'!$B$8,'1C TSsalarié9'!$I$38)</f>
        <v>0</v>
      </c>
      <c r="W221" s="72">
        <f>IF($C221='1C TSsalarié9'!$B$8,'1C TSsalarié9'!$I$39)</f>
        <v>0</v>
      </c>
      <c r="X221" s="72">
        <f>IF($C221='1C TSsalarié9'!$B$8,'1C TSsalarié9'!$I$40)</f>
        <v>0</v>
      </c>
      <c r="Y221" s="72">
        <f>IF($C221='1C TSsalarié9'!$B$8,'1C TSsalarié9'!$I$41)</f>
        <v>0</v>
      </c>
      <c r="Z221" s="72">
        <f>IF($C221='1C TSsalarié9'!$B$8,'1C TSsalarié9'!$I$42)</f>
        <v>0</v>
      </c>
      <c r="AA221" s="72">
        <f>IF($C221='1C TSsalarié9'!$B$8,'1C TSsalarié9'!$I$43)</f>
        <v>0</v>
      </c>
      <c r="AB221" s="72">
        <f>IF($C221='1C TSsalarié9'!$B$8,'1C TSsalarié9'!$I$44)</f>
        <v>0</v>
      </c>
      <c r="AC221" s="72">
        <f>IF($C221='1C TSsalarié9'!$B$8,'1C TSsalarié9'!$I$45)</f>
        <v>0</v>
      </c>
      <c r="AD221" s="72">
        <f>IF($C221='1C TSsalarié9'!$B$8,'1C TSsalarié9'!$I$46)</f>
        <v>0</v>
      </c>
      <c r="AE221" s="72">
        <f>IF($C221='1C TSsalarié9'!$B$8,'1C TSsalarié9'!$I$47)</f>
        <v>0</v>
      </c>
      <c r="AF221" s="72">
        <f>IF($C221='1C TSsalarié9'!$B$8,'1C TSsalarié9'!$I$48)</f>
        <v>0</v>
      </c>
      <c r="AG221" s="72">
        <f>IF($C221='1C TSsalarié9'!$B$8,'1C TSsalarié9'!$I$49)</f>
        <v>0</v>
      </c>
      <c r="AH221" s="72">
        <f>IF($C221='1C TSsalarié9'!$B$8,'1C TSsalarié9'!$I$50)</f>
        <v>0</v>
      </c>
      <c r="AI221" s="72">
        <f>IF($C221='1C TSsalarié9'!$B$8,'1C TSsalarié9'!$I$51)</f>
        <v>0</v>
      </c>
      <c r="AJ221" s="72">
        <f>IF($C221='1C TSsalarié9'!$B$8,'1C TSsalarié9'!$I$52)</f>
        <v>0</v>
      </c>
      <c r="AK221" s="72">
        <f>'1C TSsalarié9'!I$53</f>
        <v>0</v>
      </c>
      <c r="AL221" s="72">
        <f t="shared" si="74"/>
        <v>0</v>
      </c>
      <c r="AM221" s="298">
        <f t="shared" si="75"/>
        <v>0</v>
      </c>
      <c r="AN221" s="566">
        <f t="shared" si="76"/>
        <v>0</v>
      </c>
      <c r="AO221" s="296">
        <f t="shared" si="77"/>
        <v>0</v>
      </c>
      <c r="AP221" s="575">
        <f t="shared" si="78"/>
        <v>0</v>
      </c>
      <c r="AQ221" s="583">
        <f t="shared" si="79"/>
        <v>0</v>
      </c>
      <c r="AR221" s="579"/>
      <c r="AS221" s="102"/>
      <c r="AT221" s="27"/>
      <c r="AU221" s="592"/>
    </row>
    <row r="222" spans="1:55" hidden="1">
      <c r="A222" s="309"/>
      <c r="B222" s="338"/>
      <c r="C222" s="22" t="str">
        <f>IF('1C TSsalarié9'!J$11&lt;&gt;"",'1C TSsalarié9'!$B$8,"")</f>
        <v/>
      </c>
      <c r="D222" s="666" t="str">
        <f>IF(E222="","",DATEDIF('1C TSsalarié9'!$B$10,E222,"y"))</f>
        <v/>
      </c>
      <c r="E222" s="93" t="str">
        <f>IF(AND('1C TSsalarié9'!J$11&lt;&gt;"",C222='1C TSsalarié9'!$B$8),'1C TSsalarié9'!$J$16,"")</f>
        <v/>
      </c>
      <c r="F222" s="312"/>
      <c r="G222" s="313"/>
      <c r="H222" s="977"/>
      <c r="I222" s="978"/>
      <c r="J222" s="979"/>
      <c r="K222" s="638">
        <f t="shared" si="73"/>
        <v>0</v>
      </c>
      <c r="L222" s="301">
        <f>IF(AND($K$2="Pôle",C222='1C TSsalarié9'!$B$8),'1C TSsalarié9'!J$17+'1C TSsalarié9'!J$18+'1C TSsalarié9'!J$19+'1C TSsalarié9'!J$20+'1C TSsalarié9'!J$24,'1C TSsalarié9'!J$17+'1C TSsalarié9'!J$18+'1C TSsalarié9'!J$19+'1C TSsalarié9'!J$20+'1C TSsalarié9'!J$21+'1C TSsalarié9'!J$22+'1C TSsalarié9'!J$23+'1C TSsalarié9'!J$24)</f>
        <v>0</v>
      </c>
      <c r="M222" s="301">
        <f>IF(AND($K$2="Pôle",C222='1C TSsalarié9'!$B$8),'1C TSsalarié9'!J$21+'1C TSsalarié9'!J$22+'1C TSsalarié9'!J$23,0)</f>
        <v>0</v>
      </c>
      <c r="N222" s="302">
        <f t="shared" si="80"/>
        <v>0</v>
      </c>
      <c r="O222" s="292">
        <f>IF($C222='1C TSsalarié9'!$B$8,'1C TSsalarié9'!J$31)</f>
        <v>0</v>
      </c>
      <c r="P222" s="72">
        <f>IF($C222='1C TSsalarié9'!$B$8,'1C TSsalarié9'!$J$32)</f>
        <v>0</v>
      </c>
      <c r="Q222" s="72">
        <f>IF($C222='1C TSsalarié9'!$B$8,'1C TSsalarié9'!$J$33)</f>
        <v>0</v>
      </c>
      <c r="R222" s="72">
        <f>IF($C222='1C TSsalarié9'!$B$8,'1C TSsalarié9'!$J$34)</f>
        <v>0</v>
      </c>
      <c r="S222" s="72">
        <f>IF($C222='1C TSsalarié9'!$B$8,'1C TSsalarié9'!$J$35)</f>
        <v>0</v>
      </c>
      <c r="T222" s="72">
        <f>IF($C222='1C TSsalarié9'!$B$8,'1C TSsalarié9'!$J$36)</f>
        <v>0</v>
      </c>
      <c r="U222" s="72">
        <f>IF($C222='1C TSsalarié9'!$B$8,'1C TSsalarié9'!$J$37)</f>
        <v>0</v>
      </c>
      <c r="V222" s="72">
        <f>IF($C222='1C TSsalarié9'!$B$8,'1C TSsalarié9'!$J$38)</f>
        <v>0</v>
      </c>
      <c r="W222" s="72">
        <f>IF($C222='1C TSsalarié9'!$B$8,'1C TSsalarié9'!$J$39)</f>
        <v>0</v>
      </c>
      <c r="X222" s="72">
        <f>IF($C222='1C TSsalarié9'!$B$8,'1C TSsalarié9'!$J$40)</f>
        <v>0</v>
      </c>
      <c r="Y222" s="72">
        <f>IF($C222='1C TSsalarié9'!$B$8,'1C TSsalarié9'!$J$41)</f>
        <v>0</v>
      </c>
      <c r="Z222" s="72">
        <f>IF($C222='1C TSsalarié9'!$B$8,'1C TSsalarié9'!$J$42)</f>
        <v>0</v>
      </c>
      <c r="AA222" s="72">
        <f>IF($C222='1C TSsalarié9'!$B$8,'1C TSsalarié9'!$J$43)</f>
        <v>0</v>
      </c>
      <c r="AB222" s="72">
        <f>IF($C222='1C TSsalarié9'!$B$8,'1C TSsalarié9'!$J$44)</f>
        <v>0</v>
      </c>
      <c r="AC222" s="72">
        <f>IF($C222='1C TSsalarié9'!$B$8,'1C TSsalarié9'!$J$45)</f>
        <v>0</v>
      </c>
      <c r="AD222" s="72">
        <f>IF($C222='1C TSsalarié9'!$B$8,'1C TSsalarié9'!$J$46)</f>
        <v>0</v>
      </c>
      <c r="AE222" s="72">
        <f>IF($C222='1C TSsalarié9'!$B$8,'1C TSsalarié9'!$J$47)</f>
        <v>0</v>
      </c>
      <c r="AF222" s="72">
        <f>IF($C222='1C TSsalarié9'!$B$8,'1C TSsalarié9'!$J$48)</f>
        <v>0</v>
      </c>
      <c r="AG222" s="72">
        <f>IF($C222='1C TSsalarié9'!$B$8,'1C TSsalarié9'!$J$49)</f>
        <v>0</v>
      </c>
      <c r="AH222" s="72">
        <f>IF($C222='1C TSsalarié9'!$B$8,'1C TSsalarié9'!$J$50)</f>
        <v>0</v>
      </c>
      <c r="AI222" s="72">
        <f>IF($C222='1C TSsalarié9'!$B$8,'1C TSsalarié9'!$J$51)</f>
        <v>0</v>
      </c>
      <c r="AJ222" s="72">
        <f>IF($C222='1C TSsalarié9'!$B$8,'1C TSsalarié9'!$J$52)</f>
        <v>0</v>
      </c>
      <c r="AK222" s="72">
        <f>'1C TSsalarié9'!J$53</f>
        <v>0</v>
      </c>
      <c r="AL222" s="72">
        <f t="shared" si="74"/>
        <v>0</v>
      </c>
      <c r="AM222" s="298">
        <f t="shared" si="75"/>
        <v>0</v>
      </c>
      <c r="AN222" s="566">
        <f t="shared" si="76"/>
        <v>0</v>
      </c>
      <c r="AO222" s="296">
        <f t="shared" si="77"/>
        <v>0</v>
      </c>
      <c r="AP222" s="575">
        <f t="shared" si="78"/>
        <v>0</v>
      </c>
      <c r="AQ222" s="583">
        <f t="shared" si="79"/>
        <v>0</v>
      </c>
      <c r="AR222" s="579"/>
      <c r="AS222" s="102"/>
      <c r="AT222" s="27"/>
      <c r="AU222" s="592"/>
    </row>
    <row r="223" spans="1:55" hidden="1">
      <c r="A223" s="309"/>
      <c r="B223" s="338"/>
      <c r="C223" s="22" t="str">
        <f>IF('1C TSsalarié9'!K$11&lt;&gt;"",'1C TSsalarié9'!$B$8,"")</f>
        <v/>
      </c>
      <c r="D223" s="666" t="str">
        <f>IF(E223="","",DATEDIF('1C TSsalarié9'!$B$10,E223,"y"))</f>
        <v/>
      </c>
      <c r="E223" s="93" t="str">
        <f>IF(AND('1C TSsalarié9'!K$11&lt;&gt;"",C223='1C TSsalarié9'!$B$8),'1C TSsalarié9'!$K$16,"")</f>
        <v/>
      </c>
      <c r="F223" s="312"/>
      <c r="G223" s="313"/>
      <c r="H223" s="977"/>
      <c r="I223" s="978"/>
      <c r="J223" s="979"/>
      <c r="K223" s="638">
        <f t="shared" si="73"/>
        <v>0</v>
      </c>
      <c r="L223" s="301">
        <f>IF(AND($K$2="Pôle",C223='1C TSsalarié9'!$B$8),'1C TSsalarié9'!K$17+'1C TSsalarié9'!K$18+'1C TSsalarié9'!K$19+'1C TSsalarié9'!K$20+'1C TSsalarié9'!K$24,'1C TSsalarié9'!K$17+'1C TSsalarié9'!K$18+'1C TSsalarié9'!K$19+'1C TSsalarié9'!K$20+'1C TSsalarié9'!K$21+'1C TSsalarié9'!K$22+'1C TSsalarié9'!K$23+'1C TSsalarié9'!K$24)</f>
        <v>0</v>
      </c>
      <c r="M223" s="301">
        <f>IF(AND($K$2="Pôle",C223='1C TSsalarié9'!$B$8),'1C TSsalarié9'!K$21+'1C TSsalarié9'!K$22+'1C TSsalarié9'!K$23,0)</f>
        <v>0</v>
      </c>
      <c r="N223" s="302">
        <f t="shared" si="80"/>
        <v>0</v>
      </c>
      <c r="O223" s="292">
        <f>IF($C223='1C TSsalarié9'!$B$8,'1C TSsalarié9'!K$31)</f>
        <v>0</v>
      </c>
      <c r="P223" s="72">
        <f>IF($C223='1C TSsalarié9'!$B$8,'1C TSsalarié9'!$K$32)</f>
        <v>0</v>
      </c>
      <c r="Q223" s="72">
        <f>IF($C223='1C TSsalarié9'!$B$8,'1C TSsalarié9'!$K$33)</f>
        <v>0</v>
      </c>
      <c r="R223" s="72">
        <f>IF($C223='1C TSsalarié9'!$B$8,'1C TSsalarié9'!$K$34)</f>
        <v>0</v>
      </c>
      <c r="S223" s="72">
        <f>IF($C223='1C TSsalarié9'!$B$8,'1C TSsalarié9'!$K$35)</f>
        <v>0</v>
      </c>
      <c r="T223" s="72">
        <f>IF($C223='1C TSsalarié9'!$B$8,'1C TSsalarié9'!$K$36)</f>
        <v>0</v>
      </c>
      <c r="U223" s="72">
        <f>IF($C223='1C TSsalarié9'!$B$8,'1C TSsalarié9'!$K$37)</f>
        <v>0</v>
      </c>
      <c r="V223" s="72">
        <f>IF($C223='1C TSsalarié9'!$B$8,'1C TSsalarié9'!$K$38)</f>
        <v>0</v>
      </c>
      <c r="W223" s="72">
        <f>IF($C223='1C TSsalarié9'!$B$8,'1C TSsalarié9'!$K$39)</f>
        <v>0</v>
      </c>
      <c r="X223" s="72">
        <f>IF($C223='1C TSsalarié9'!$B$8,'1C TSsalarié9'!$K$40)</f>
        <v>0</v>
      </c>
      <c r="Y223" s="72">
        <f>IF($C223='1C TSsalarié9'!$B$8,'1C TSsalarié9'!$K$41)</f>
        <v>0</v>
      </c>
      <c r="Z223" s="72">
        <f>IF($C223='1C TSsalarié9'!$B$8,'1C TSsalarié9'!$K$42)</f>
        <v>0</v>
      </c>
      <c r="AA223" s="72">
        <f>IF($C223='1C TSsalarié9'!$B$8,'1C TSsalarié9'!$K$43)</f>
        <v>0</v>
      </c>
      <c r="AB223" s="72">
        <f>IF($C223='1C TSsalarié9'!$B$8,'1C TSsalarié9'!$K$44)</f>
        <v>0</v>
      </c>
      <c r="AC223" s="72">
        <f>IF($C223='1C TSsalarié9'!$B$8,'1C TSsalarié9'!$K$45)</f>
        <v>0</v>
      </c>
      <c r="AD223" s="72">
        <f>IF($C223='1C TSsalarié9'!$B$8,'1C TSsalarié9'!$K$46)</f>
        <v>0</v>
      </c>
      <c r="AE223" s="72">
        <f>IF($C223='1C TSsalarié9'!$B$8,'1C TSsalarié9'!$K$47)</f>
        <v>0</v>
      </c>
      <c r="AF223" s="72">
        <f>IF($C223='1C TSsalarié9'!$B$8,'1C TSsalarié9'!$K$48)</f>
        <v>0</v>
      </c>
      <c r="AG223" s="72">
        <f>IF($C223='1C TSsalarié9'!$B$8,'1C TSsalarié9'!$K$49)</f>
        <v>0</v>
      </c>
      <c r="AH223" s="72">
        <f>IF($C223='1C TSsalarié9'!$B$8,'1C TSsalarié9'!$K$50)</f>
        <v>0</v>
      </c>
      <c r="AI223" s="72">
        <f>IF($C223='1C TSsalarié9'!$B$8,'1C TSsalarié9'!$K$51)</f>
        <v>0</v>
      </c>
      <c r="AJ223" s="72">
        <f>IF($C223='1C TSsalarié9'!$B$8,'1C TSsalarié9'!$K$52)</f>
        <v>0</v>
      </c>
      <c r="AK223" s="72">
        <f>'1C TSsalarié9'!K$53</f>
        <v>0</v>
      </c>
      <c r="AL223" s="72">
        <f t="shared" si="74"/>
        <v>0</v>
      </c>
      <c r="AM223" s="298">
        <f t="shared" si="75"/>
        <v>0</v>
      </c>
      <c r="AN223" s="566">
        <f t="shared" si="76"/>
        <v>0</v>
      </c>
      <c r="AO223" s="296">
        <f t="shared" si="77"/>
        <v>0</v>
      </c>
      <c r="AP223" s="575">
        <f t="shared" si="78"/>
        <v>0</v>
      </c>
      <c r="AQ223" s="583">
        <f t="shared" si="79"/>
        <v>0</v>
      </c>
      <c r="AR223" s="579"/>
      <c r="AS223" s="102"/>
      <c r="AT223" s="27"/>
      <c r="AU223" s="592"/>
    </row>
    <row r="224" spans="1:55" hidden="1">
      <c r="A224" s="309"/>
      <c r="B224" s="338"/>
      <c r="C224" s="22" t="str">
        <f>IF('1C TSsalarié9'!L$11&lt;&gt;"",'1C TSsalarié9'!$B$8,"")</f>
        <v/>
      </c>
      <c r="D224" s="666" t="str">
        <f>IF(E224="","",DATEDIF('1C TSsalarié9'!$B$10,E224,"y"))</f>
        <v/>
      </c>
      <c r="E224" s="93" t="str">
        <f>IF(AND('1C TSsalarié9'!L$11&lt;&gt;"",C224='1C TSsalarié9'!$B$8),'1C TSsalarié9'!$L$16,"")</f>
        <v/>
      </c>
      <c r="F224" s="312"/>
      <c r="G224" s="313"/>
      <c r="H224" s="977"/>
      <c r="I224" s="978"/>
      <c r="J224" s="979"/>
      <c r="K224" s="638">
        <f t="shared" si="73"/>
        <v>0</v>
      </c>
      <c r="L224" s="301">
        <f>IF(AND($K$2="Pôle",C224='1C TSsalarié9'!$B$8),'1C TSsalarié9'!L$17+'1C TSsalarié9'!L$18+'1C TSsalarié9'!L$19+'1C TSsalarié9'!L$20+'1C TSsalarié9'!L$24,'1C TSsalarié9'!L$17+'1C TSsalarié9'!L$18+'1C TSsalarié9'!L$19+'1C TSsalarié9'!L$20+'1C TSsalarié9'!L$21+'1C TSsalarié9'!L$22+'1C TSsalarié9'!L$23+'1C TSsalarié9'!L$24)</f>
        <v>0</v>
      </c>
      <c r="M224" s="301">
        <f>IF(AND($K$2="Pôle",C224='1C TSsalarié9'!$B$8),'1C TSsalarié9'!L$21+'1C TSsalarié9'!L$22+'1C TSsalarié9'!L$23,0)</f>
        <v>0</v>
      </c>
      <c r="N224" s="302">
        <f t="shared" si="80"/>
        <v>0</v>
      </c>
      <c r="O224" s="292">
        <f>IF($C224='1C TSsalarié9'!$B$8,'1C TSsalarié9'!L$31)</f>
        <v>0</v>
      </c>
      <c r="P224" s="72">
        <f>IF($C224='1C TSsalarié9'!$B$8,'1C TSsalarié9'!$L$32)</f>
        <v>0</v>
      </c>
      <c r="Q224" s="72">
        <f>IF($C224='1C TSsalarié9'!$B$8,'1C TSsalarié9'!$L$33)</f>
        <v>0</v>
      </c>
      <c r="R224" s="72">
        <f>IF($C224='1C TSsalarié9'!$B$8,'1C TSsalarié9'!$L$34)</f>
        <v>0</v>
      </c>
      <c r="S224" s="72">
        <f>IF($C224='1C TSsalarié9'!$B$8,'1C TSsalarié9'!$L$35)</f>
        <v>0</v>
      </c>
      <c r="T224" s="72">
        <f>IF($C224='1C TSsalarié9'!$B$8,'1C TSsalarié9'!$L$36)</f>
        <v>0</v>
      </c>
      <c r="U224" s="72">
        <f>IF($C224='1C TSsalarié9'!$B$8,'1C TSsalarié9'!$L$37)</f>
        <v>0</v>
      </c>
      <c r="V224" s="72">
        <f>IF($C224='1C TSsalarié9'!$B$8,'1C TSsalarié9'!$L$38)</f>
        <v>0</v>
      </c>
      <c r="W224" s="72">
        <f>IF($C224='1C TSsalarié9'!$B$8,'1C TSsalarié9'!$L$39)</f>
        <v>0</v>
      </c>
      <c r="X224" s="72">
        <f>IF($C224='1C TSsalarié9'!$B$8,'1C TSsalarié9'!$L$40)</f>
        <v>0</v>
      </c>
      <c r="Y224" s="72">
        <f>IF($C224='1C TSsalarié9'!$B$8,'1C TSsalarié9'!$L$41)</f>
        <v>0</v>
      </c>
      <c r="Z224" s="72">
        <f>IF($C224='1C TSsalarié9'!$B$8,'1C TSsalarié9'!$L$42)</f>
        <v>0</v>
      </c>
      <c r="AA224" s="72">
        <f>IF($C224='1C TSsalarié9'!$B$8,'1C TSsalarié9'!$L$43)</f>
        <v>0</v>
      </c>
      <c r="AB224" s="72">
        <f>IF($C224='1C TSsalarié9'!$B$8,'1C TSsalarié9'!$L$44)</f>
        <v>0</v>
      </c>
      <c r="AC224" s="72">
        <f>IF($C224='1C TSsalarié9'!$B$8,'1C TSsalarié9'!$L$45)</f>
        <v>0</v>
      </c>
      <c r="AD224" s="72">
        <f>IF($C224='1C TSsalarié9'!$B$8,'1C TSsalarié9'!$L$46)</f>
        <v>0</v>
      </c>
      <c r="AE224" s="72">
        <f>IF($C224='1C TSsalarié9'!$B$8,'1C TSsalarié9'!$L$47)</f>
        <v>0</v>
      </c>
      <c r="AF224" s="72">
        <f>IF($C224='1C TSsalarié9'!$B$8,'1C TSsalarié9'!$L$48)</f>
        <v>0</v>
      </c>
      <c r="AG224" s="72">
        <f>IF($C224='1C TSsalarié9'!$B$8,'1C TSsalarié9'!$L$49)</f>
        <v>0</v>
      </c>
      <c r="AH224" s="72">
        <f>IF($C224='1C TSsalarié9'!$B$8,'1C TSsalarié9'!$L$50)</f>
        <v>0</v>
      </c>
      <c r="AI224" s="72">
        <f>IF($C224='1C TSsalarié9'!$B$8,'1C TSsalarié9'!$L$51)</f>
        <v>0</v>
      </c>
      <c r="AJ224" s="72">
        <f>IF($C224='1C TSsalarié9'!$B$8,'1C TSsalarié9'!$L$52)</f>
        <v>0</v>
      </c>
      <c r="AK224" s="72">
        <f>'1C TSsalarié9'!L$53</f>
        <v>0</v>
      </c>
      <c r="AL224" s="72">
        <f t="shared" si="74"/>
        <v>0</v>
      </c>
      <c r="AM224" s="298">
        <f t="shared" si="75"/>
        <v>0</v>
      </c>
      <c r="AN224" s="566">
        <f t="shared" si="76"/>
        <v>0</v>
      </c>
      <c r="AO224" s="296">
        <f t="shared" si="77"/>
        <v>0</v>
      </c>
      <c r="AP224" s="575">
        <f t="shared" si="78"/>
        <v>0</v>
      </c>
      <c r="AQ224" s="583">
        <f t="shared" si="79"/>
        <v>0</v>
      </c>
      <c r="AR224" s="579"/>
      <c r="AS224" s="102"/>
      <c r="AT224" s="27"/>
      <c r="AU224" s="592"/>
    </row>
    <row r="225" spans="1:55" hidden="1">
      <c r="A225" s="309"/>
      <c r="B225" s="338"/>
      <c r="C225" s="22" t="str">
        <f>IF('1C TSsalarié9'!M$11&lt;&gt;"",'1C TSsalarié9'!$B$8,"")</f>
        <v/>
      </c>
      <c r="D225" s="666" t="str">
        <f>IF(E225="","",DATEDIF('1C TSsalarié9'!$B$10,E225,"y"))</f>
        <v/>
      </c>
      <c r="E225" s="93" t="str">
        <f>IF(AND('1C TSsalarié9'!M$11&lt;&gt;"",C225='1C TSsalarié9'!$B$8),'1C TSsalarié9'!$M$16,"")</f>
        <v/>
      </c>
      <c r="F225" s="312"/>
      <c r="G225" s="313"/>
      <c r="H225" s="977"/>
      <c r="I225" s="978"/>
      <c r="J225" s="979"/>
      <c r="K225" s="638">
        <f t="shared" si="73"/>
        <v>0</v>
      </c>
      <c r="L225" s="301">
        <f>IF(AND($K$2="Pôle",C225='1C TSsalarié9'!$B$8),'1C TSsalarié9'!M$17+'1C TSsalarié9'!M$18+'1C TSsalarié9'!M$19+'1C TSsalarié9'!M$20+'1C TSsalarié9'!M$24,'1C TSsalarié9'!M$17+'1C TSsalarié9'!M$18+'1C TSsalarié9'!M$19+'1C TSsalarié9'!M$20+'1C TSsalarié9'!M$21+'1C TSsalarié9'!M$22+'1C TSsalarié9'!M$23+'1C TSsalarié9'!M$24)</f>
        <v>0</v>
      </c>
      <c r="M225" s="301">
        <f>IF(AND($K$2="Pôle",C225='1C TSsalarié9'!$B$8),'1C TSsalarié9'!M$21+'1C TSsalarié9'!M$22+'1C TSsalarié9'!M$23,0)</f>
        <v>0</v>
      </c>
      <c r="N225" s="302">
        <f t="shared" si="80"/>
        <v>0</v>
      </c>
      <c r="O225" s="292">
        <f>IF($C225='1C TSsalarié9'!$B$8,'1C TSsalarié9'!M$31)</f>
        <v>0</v>
      </c>
      <c r="P225" s="72">
        <f>IF($C225='1C TSsalarié9'!$B$8,'1C TSsalarié9'!$M$32)</f>
        <v>0</v>
      </c>
      <c r="Q225" s="72">
        <f>IF($C225='1C TSsalarié9'!$B$8,'1C TSsalarié9'!$M$33)</f>
        <v>0</v>
      </c>
      <c r="R225" s="72">
        <f>IF($C225='1C TSsalarié9'!$B$8,'1C TSsalarié9'!$M$34)</f>
        <v>0</v>
      </c>
      <c r="S225" s="72">
        <f>IF($C225='1C TSsalarié9'!$B$8,'1C TSsalarié9'!$M$35)</f>
        <v>0</v>
      </c>
      <c r="T225" s="72">
        <f>IF($C225='1C TSsalarié9'!$B$8,'1C TSsalarié9'!$M$36)</f>
        <v>0</v>
      </c>
      <c r="U225" s="72">
        <f>IF($C225='1C TSsalarié9'!$B$8,'1C TSsalarié9'!$M$37)</f>
        <v>0</v>
      </c>
      <c r="V225" s="72">
        <f>IF($C225='1C TSsalarié9'!$B$8,'1C TSsalarié9'!$M$38)</f>
        <v>0</v>
      </c>
      <c r="W225" s="72">
        <f>IF($C225='1C TSsalarié9'!$B$8,'1C TSsalarié9'!$M$39)</f>
        <v>0</v>
      </c>
      <c r="X225" s="72">
        <f>IF($C225='1C TSsalarié9'!$B$8,'1C TSsalarié9'!$M$40)</f>
        <v>0</v>
      </c>
      <c r="Y225" s="72">
        <f>IF($C225='1C TSsalarié9'!$B$8,'1C TSsalarié9'!$M$41)</f>
        <v>0</v>
      </c>
      <c r="Z225" s="72">
        <f>IF($C225='1C TSsalarié9'!$B$8,'1C TSsalarié9'!$M$42)</f>
        <v>0</v>
      </c>
      <c r="AA225" s="72">
        <f>IF($C225='1C TSsalarié9'!$B$8,'1C TSsalarié9'!$M$43)</f>
        <v>0</v>
      </c>
      <c r="AB225" s="72">
        <f>IF($C225='1C TSsalarié9'!$B$8,'1C TSsalarié9'!$M$44)</f>
        <v>0</v>
      </c>
      <c r="AC225" s="72">
        <f>IF($C225='1C TSsalarié9'!$B$8,'1C TSsalarié9'!$M$45)</f>
        <v>0</v>
      </c>
      <c r="AD225" s="72">
        <f>IF($C225='1C TSsalarié9'!$B$8,'1C TSsalarié9'!$M$46)</f>
        <v>0</v>
      </c>
      <c r="AE225" s="72">
        <f>IF($C225='1C TSsalarié9'!$B$8,'1C TSsalarié9'!$M$47)</f>
        <v>0</v>
      </c>
      <c r="AF225" s="72">
        <f>IF($C225='1C TSsalarié9'!$B$8,'1C TSsalarié9'!$M$48)</f>
        <v>0</v>
      </c>
      <c r="AG225" s="72">
        <f>IF($C225='1C TSsalarié9'!$B$8,'1C TSsalarié9'!$M$49)</f>
        <v>0</v>
      </c>
      <c r="AH225" s="72">
        <f>IF($C225='1C TSsalarié9'!$B$8,'1C TSsalarié9'!$M$50)</f>
        <v>0</v>
      </c>
      <c r="AI225" s="72">
        <f>IF($C225='1C TSsalarié9'!$B$8,'1C TSsalarié9'!$M$51)</f>
        <v>0</v>
      </c>
      <c r="AJ225" s="72">
        <f>IF($C225='1C TSsalarié9'!$B$8,'1C TSsalarié9'!$M$52)</f>
        <v>0</v>
      </c>
      <c r="AK225" s="72">
        <f>'1C TSsalarié9'!M$53</f>
        <v>0</v>
      </c>
      <c r="AL225" s="72">
        <f t="shared" si="74"/>
        <v>0</v>
      </c>
      <c r="AM225" s="298">
        <f t="shared" si="75"/>
        <v>0</v>
      </c>
      <c r="AN225" s="566">
        <f t="shared" si="76"/>
        <v>0</v>
      </c>
      <c r="AO225" s="296">
        <f t="shared" si="77"/>
        <v>0</v>
      </c>
      <c r="AP225" s="575">
        <f t="shared" si="78"/>
        <v>0</v>
      </c>
      <c r="AQ225" s="583">
        <f t="shared" si="79"/>
        <v>0</v>
      </c>
      <c r="AR225" s="579"/>
      <c r="AS225" s="102"/>
      <c r="AT225" s="27"/>
      <c r="AU225" s="592"/>
    </row>
    <row r="226" spans="1:55" s="767" customFormat="1" hidden="1">
      <c r="A226" s="307"/>
      <c r="B226" s="351"/>
      <c r="C226" s="22" t="str">
        <f>IF('1C TSsalarié9'!N$11&lt;&gt;"",'1C TSsalarié9'!$B$8,"")</f>
        <v/>
      </c>
      <c r="D226" s="666" t="str">
        <f>IF(E226="","",DATEDIF('1C TSsalarié9'!$B$10,E226,"y"))</f>
        <v/>
      </c>
      <c r="E226" s="93" t="str">
        <f>IF(AND('1C TSsalarié9'!N$11&lt;&gt;"",C226='1C TSsalarié9'!$B$8),'1C TSsalarié9'!$N$16,"")</f>
        <v/>
      </c>
      <c r="F226" s="312"/>
      <c r="G226" s="313"/>
      <c r="H226" s="977"/>
      <c r="I226" s="978"/>
      <c r="J226" s="979"/>
      <c r="K226" s="638">
        <f t="shared" si="73"/>
        <v>0</v>
      </c>
      <c r="L226" s="301">
        <f>IF(AND($K$2="Pôle",C226='1C TSsalarié9'!$B$8),'1C TSsalarié9'!N$17+'1C TSsalarié9'!N$18+'1C TSsalarié9'!N$19+'1C TSsalarié9'!N$20+'1C TSsalarié9'!N$24,'1C TSsalarié9'!N$17+'1C TSsalarié9'!N$18+'1C TSsalarié9'!N$19+'1C TSsalarié9'!N$20+'1C TSsalarié9'!N$21+'1C TSsalarié9'!N$22+'1C TSsalarié9'!N$23+'1C TSsalarié9'!N$24)</f>
        <v>0</v>
      </c>
      <c r="M226" s="301">
        <f>IF(AND($K$2="Pôle",C226='1C TSsalarié9'!$B$8),'1C TSsalarié9'!N$21+'1C TSsalarié9'!N$22+'1C TSsalarié9'!N$23,0)</f>
        <v>0</v>
      </c>
      <c r="N226" s="302">
        <f t="shared" si="80"/>
        <v>0</v>
      </c>
      <c r="O226" s="292">
        <f>IF($C226='1C TSsalarié9'!$B$8,'1C TSsalarié9'!N$31)</f>
        <v>0</v>
      </c>
      <c r="P226" s="72">
        <f>IF($C226='1C TSsalarié9'!$B$8,'1C TSsalarié9'!$N$32)</f>
        <v>0</v>
      </c>
      <c r="Q226" s="72">
        <f>IF($C226='1C TSsalarié9'!$B$8,'1C TSsalarié9'!$N$33)</f>
        <v>0</v>
      </c>
      <c r="R226" s="72">
        <f>IF($C226='1C TSsalarié9'!$B$8,'1C TSsalarié9'!$N$34)</f>
        <v>0</v>
      </c>
      <c r="S226" s="72">
        <f>IF($C226='1C TSsalarié9'!$B$8,'1C TSsalarié9'!$N$35)</f>
        <v>0</v>
      </c>
      <c r="T226" s="72">
        <f>IF($C226='1C TSsalarié9'!$B$8,'1C TSsalarié9'!$N$36)</f>
        <v>0</v>
      </c>
      <c r="U226" s="72">
        <f>IF($C226='1C TSsalarié9'!$B$8,'1C TSsalarié9'!$N$37)</f>
        <v>0</v>
      </c>
      <c r="V226" s="72">
        <f>IF($C226='1C TSsalarié9'!$B$8,'1C TSsalarié9'!$N$38)</f>
        <v>0</v>
      </c>
      <c r="W226" s="72">
        <f>IF($C226='1C TSsalarié9'!$B$8,'1C TSsalarié9'!$N$39)</f>
        <v>0</v>
      </c>
      <c r="X226" s="72">
        <f>IF($C226='1C TSsalarié9'!$B$8,'1C TSsalarié9'!$N$40)</f>
        <v>0</v>
      </c>
      <c r="Y226" s="72">
        <f>IF($C226='1C TSsalarié9'!$B$8,'1C TSsalarié9'!$N$41)</f>
        <v>0</v>
      </c>
      <c r="Z226" s="72">
        <f>IF($C226='1C TSsalarié9'!$B$8,'1C TSsalarié9'!$N$42)</f>
        <v>0</v>
      </c>
      <c r="AA226" s="72">
        <f>IF($C226='1C TSsalarié9'!$B$8,'1C TSsalarié9'!$N$43)</f>
        <v>0</v>
      </c>
      <c r="AB226" s="72">
        <f>IF($C226='1C TSsalarié9'!$B$8,'1C TSsalarié9'!$N$44)</f>
        <v>0</v>
      </c>
      <c r="AC226" s="72">
        <f>IF($C226='1C TSsalarié9'!$B$8,'1C TSsalarié9'!$N$45)</f>
        <v>0</v>
      </c>
      <c r="AD226" s="72">
        <f>IF($C226='1C TSsalarié9'!$B$8,'1C TSsalarié9'!$N$46)</f>
        <v>0</v>
      </c>
      <c r="AE226" s="72">
        <f>IF($C226='1C TSsalarié9'!$B$8,'1C TSsalarié9'!$N$47)</f>
        <v>0</v>
      </c>
      <c r="AF226" s="72">
        <f>IF($C226='1C TSsalarié9'!$B$8,'1C TSsalarié9'!$N$48)</f>
        <v>0</v>
      </c>
      <c r="AG226" s="72">
        <f>IF($C226='1C TSsalarié9'!$B$8,'1C TSsalarié9'!$N$49)</f>
        <v>0</v>
      </c>
      <c r="AH226" s="72">
        <f>IF($C226='1C TSsalarié9'!$B$8,'1C TSsalarié9'!$N$50)</f>
        <v>0</v>
      </c>
      <c r="AI226" s="72">
        <f>IF($C226='1C TSsalarié9'!$B$8,'1C TSsalarié9'!$N$51)</f>
        <v>0</v>
      </c>
      <c r="AJ226" s="72">
        <f>IF($C226='1C TSsalarié9'!$B$8,'1C TSsalarié9'!$N$52)</f>
        <v>0</v>
      </c>
      <c r="AK226" s="72">
        <f>'1C TSsalarié9'!N$53</f>
        <v>0</v>
      </c>
      <c r="AL226" s="72">
        <f t="shared" si="74"/>
        <v>0</v>
      </c>
      <c r="AM226" s="825">
        <f t="shared" si="75"/>
        <v>0</v>
      </c>
      <c r="AN226" s="825">
        <f t="shared" si="76"/>
        <v>0</v>
      </c>
      <c r="AO226" s="296">
        <f t="shared" si="77"/>
        <v>0</v>
      </c>
      <c r="AP226" s="59">
        <f t="shared" si="78"/>
        <v>0</v>
      </c>
      <c r="AQ226" s="583">
        <f t="shared" si="79"/>
        <v>0</v>
      </c>
      <c r="AR226" s="579"/>
      <c r="AS226" s="102"/>
      <c r="AT226" s="27"/>
      <c r="AU226" s="592"/>
      <c r="AV226" s="824"/>
      <c r="AW226" s="824"/>
      <c r="AX226" s="824"/>
      <c r="AY226" s="824"/>
      <c r="AZ226" s="824"/>
    </row>
    <row r="227" spans="1:55" ht="12.75" hidden="1" customHeight="1">
      <c r="A227" s="309"/>
      <c r="B227" s="338"/>
      <c r="C227" s="22" t="str">
        <f>IF('1C TSsalarié9'!O$11&lt;&gt;"",'1C TSsalarié9'!$B$8,"")</f>
        <v/>
      </c>
      <c r="D227" s="666" t="str">
        <f>IF(E227="","",DATEDIF('1C TSsalarié9'!$B$10,E227,"y"))</f>
        <v/>
      </c>
      <c r="E227" s="93" t="str">
        <f>IF(AND('1C TSsalarié9'!O$11&lt;&gt;"",C227='1C TSsalarié9'!$B$8),'1C TSsalarié9'!$O$16,"")</f>
        <v/>
      </c>
      <c r="F227" s="316"/>
      <c r="G227" s="317"/>
      <c r="H227" s="983"/>
      <c r="I227" s="984"/>
      <c r="J227" s="985"/>
      <c r="K227" s="638">
        <f t="shared" si="73"/>
        <v>0</v>
      </c>
      <c r="L227" s="301">
        <f>IF(AND($K$2="Pôle",C227='1C TSsalarié9'!$B$8),'1C TSsalarié9'!O$17+'1C TSsalarié9'!O$18+'1C TSsalarié9'!O$19+'1C TSsalarié9'!O$20+'1C TSsalarié9'!O$24,'1C TSsalarié9'!O$17+'1C TSsalarié9'!O$18+'1C TSsalarié9'!O$19+'1C TSsalarié9'!O$20+'1C TSsalarié9'!O$21+'1C TSsalarié9'!O$22+'1C TSsalarié9'!O$23+'1C TSsalarié9'!O$24)</f>
        <v>0</v>
      </c>
      <c r="M227" s="301">
        <f>IF(AND($K$2="Pôle",C227='1C TSsalarié9'!$B$8),'1C TSsalarié9'!O$21+'1C TSsalarié9'!O$22+'1C TSsalarié9'!O$23,0)</f>
        <v>0</v>
      </c>
      <c r="N227" s="302">
        <f t="shared" si="80"/>
        <v>0</v>
      </c>
      <c r="O227" s="292">
        <f>IF($C227='1C TSsalarié9'!$B$8,'1C TSsalarié9'!O$31)</f>
        <v>0</v>
      </c>
      <c r="P227" s="72">
        <f>IF($C227='1C TSsalarié9'!$B$8,'1C TSsalarié9'!$O$32)</f>
        <v>0</v>
      </c>
      <c r="Q227" s="72">
        <f>IF($C227='1C TSsalarié9'!$B$8,'1C TSsalarié9'!$O$33)</f>
        <v>0</v>
      </c>
      <c r="R227" s="72">
        <f>IF($C227='1C TSsalarié9'!$B$8,'1C TSsalarié9'!$O$34)</f>
        <v>0</v>
      </c>
      <c r="S227" s="72">
        <f>IF($C227='1C TSsalarié9'!$B$8,'1C TSsalarié9'!$O$35)</f>
        <v>0</v>
      </c>
      <c r="T227" s="72">
        <f>IF($C227='1C TSsalarié9'!$B$8,'1C TSsalarié9'!$O$36)</f>
        <v>0</v>
      </c>
      <c r="U227" s="72">
        <f>IF($C227='1C TSsalarié9'!$B$8,'1C TSsalarié9'!$O$37)</f>
        <v>0</v>
      </c>
      <c r="V227" s="72">
        <f>IF($C227='1C TSsalarié9'!$B$8,'1C TSsalarié9'!$O$38)</f>
        <v>0</v>
      </c>
      <c r="W227" s="72">
        <f>IF($C227='1C TSsalarié9'!$B$8,'1C TSsalarié9'!$O$39)</f>
        <v>0</v>
      </c>
      <c r="X227" s="72">
        <f>IF($C227='1C TSsalarié9'!$B$8,'1C TSsalarié9'!$O$40)</f>
        <v>0</v>
      </c>
      <c r="Y227" s="72">
        <f>IF($C227='1C TSsalarié9'!$B$8,'1C TSsalarié9'!$O$41)</f>
        <v>0</v>
      </c>
      <c r="Z227" s="72">
        <f>IF($C227='1C TSsalarié9'!$B$8,'1C TSsalarié9'!$O$42)</f>
        <v>0</v>
      </c>
      <c r="AA227" s="72">
        <f>IF($C227='1C TSsalarié9'!$B$8,'1C TSsalarié9'!$O$43)</f>
        <v>0</v>
      </c>
      <c r="AB227" s="72">
        <f>IF($C227='1C TSsalarié9'!$B$8,'1C TSsalarié9'!$O$44)</f>
        <v>0</v>
      </c>
      <c r="AC227" s="72">
        <f>IF($C227='1C TSsalarié9'!$B$8,'1C TSsalarié9'!$O$45)</f>
        <v>0</v>
      </c>
      <c r="AD227" s="72">
        <f>IF($C227='1C TSsalarié9'!$B$8,'1C TSsalarié9'!$O$46)</f>
        <v>0</v>
      </c>
      <c r="AE227" s="72">
        <f>IF($C227='1C TSsalarié9'!$B$8,'1C TSsalarié9'!$O$47)</f>
        <v>0</v>
      </c>
      <c r="AF227" s="72">
        <f>IF($C227='1C TSsalarié9'!$B$8,'1C TSsalarié9'!$O$48)</f>
        <v>0</v>
      </c>
      <c r="AG227" s="72">
        <f>IF($C227='1C TSsalarié9'!$B$8,'1C TSsalarié9'!$O$49)</f>
        <v>0</v>
      </c>
      <c r="AH227" s="72">
        <f>IF($C227='1C TSsalarié9'!$B$8,'1C TSsalarié9'!$O$50)</f>
        <v>0</v>
      </c>
      <c r="AI227" s="72">
        <f>IF($C227='1C TSsalarié9'!$B$8,'1C TSsalarié9'!$O$51)</f>
        <v>0</v>
      </c>
      <c r="AJ227" s="72">
        <f>IF($C227='1C TSsalarié9'!$B$8,'1C TSsalarié9'!$O$52)</f>
        <v>0</v>
      </c>
      <c r="AK227" s="72">
        <f>'1C TSsalarié9'!O$53</f>
        <v>0</v>
      </c>
      <c r="AL227" s="72">
        <f t="shared" si="74"/>
        <v>0</v>
      </c>
      <c r="AM227" s="825">
        <f t="shared" si="75"/>
        <v>0</v>
      </c>
      <c r="AN227" s="825">
        <f t="shared" si="76"/>
        <v>0</v>
      </c>
      <c r="AO227" s="296">
        <f t="shared" si="77"/>
        <v>0</v>
      </c>
      <c r="AP227" s="575">
        <f>IF(L227=0,0,AM227-AR227)</f>
        <v>0</v>
      </c>
      <c r="AQ227" s="584">
        <f t="shared" si="79"/>
        <v>0</v>
      </c>
      <c r="AR227" s="580"/>
      <c r="AS227" s="208"/>
      <c r="AT227" s="209"/>
      <c r="AU227" s="591"/>
    </row>
    <row r="228" spans="1:55" hidden="1">
      <c r="A228" s="309"/>
      <c r="B228" s="338"/>
      <c r="C228" s="22" t="str">
        <f>IF('1C TSsalarié9'!P$11&lt;&gt;"",'1C TSsalarié9'!$B$8,"")</f>
        <v/>
      </c>
      <c r="D228" s="666" t="str">
        <f>IF(E228="","",DATEDIF('1C TSsalarié9'!$B$10,E228,"y"))</f>
        <v/>
      </c>
      <c r="E228" s="93" t="str">
        <f>IF(AND('1C TSsalarié9'!P$11&lt;&gt;"",C228='1C TSsalarié9'!$B$8),'1C TSsalarié9'!$P$16,"")</f>
        <v/>
      </c>
      <c r="F228" s="312"/>
      <c r="G228" s="313"/>
      <c r="H228" s="977"/>
      <c r="I228" s="978"/>
      <c r="J228" s="979"/>
      <c r="K228" s="638">
        <f t="shared" si="73"/>
        <v>0</v>
      </c>
      <c r="L228" s="301">
        <f>IF(AND($K$2="Pôle",C228='1C TSsalarié9'!$B$8),'1C TSsalarié9'!P$17+'1C TSsalarié9'!P$18+'1C TSsalarié9'!P$19+'1C TSsalarié9'!P$20+'1C TSsalarié9'!P$24,'1C TSsalarié9'!P$17+'1C TSsalarié9'!P$18+'1C TSsalarié9'!P$19+'1C TSsalarié9'!P$20+'1C TSsalarié9'!P$21+'1C TSsalarié9'!P$22+'1C TSsalarié9'!P$23+'1C TSsalarié9'!P$24)</f>
        <v>0</v>
      </c>
      <c r="M228" s="301">
        <f>IF(AND($K$2="Pôle",C228='1C TSsalarié9'!$B$8),'1C TSsalarié9'!P$21+'1C TSsalarié9'!P$22+'1C TSsalarié9'!P$23,0)</f>
        <v>0</v>
      </c>
      <c r="N228" s="302">
        <f t="shared" si="80"/>
        <v>0</v>
      </c>
      <c r="O228" s="292">
        <f>IF($C228='1C TSsalarié9'!$B$8,'1C TSsalarié9'!P$31)</f>
        <v>0</v>
      </c>
      <c r="P228" s="72">
        <f>IF($C228='1C TSsalarié9'!$B$8,'1C TSsalarié9'!$P$32)</f>
        <v>0</v>
      </c>
      <c r="Q228" s="72">
        <f>IF($C228='1C TSsalarié9'!$B$8,'1C TSsalarié9'!$P$33)</f>
        <v>0</v>
      </c>
      <c r="R228" s="72">
        <f>IF($C228='1C TSsalarié9'!$B$8,'1C TSsalarié9'!$P$34)</f>
        <v>0</v>
      </c>
      <c r="S228" s="72">
        <f>IF($C228='1C TSsalarié9'!$B$8,'1C TSsalarié9'!$P$35)</f>
        <v>0</v>
      </c>
      <c r="T228" s="72">
        <f>IF($C228='1C TSsalarié9'!$B$8,'1C TSsalarié9'!$P$36)</f>
        <v>0</v>
      </c>
      <c r="U228" s="72">
        <f>IF($C228='1C TSsalarié9'!$B$8,'1C TSsalarié9'!$P$37)</f>
        <v>0</v>
      </c>
      <c r="V228" s="72">
        <f>IF($C228='1C TSsalarié9'!$B$8,'1C TSsalarié9'!$P$38)</f>
        <v>0</v>
      </c>
      <c r="W228" s="72">
        <f>IF($C228='1C TSsalarié9'!$B$8,'1C TSsalarié9'!$P$39)</f>
        <v>0</v>
      </c>
      <c r="X228" s="72">
        <f>IF($C228='1C TSsalarié9'!$B$8,'1C TSsalarié9'!$P$40)</f>
        <v>0</v>
      </c>
      <c r="Y228" s="72">
        <f>IF($C228='1C TSsalarié9'!$B$8,'1C TSsalarié9'!$P$41)</f>
        <v>0</v>
      </c>
      <c r="Z228" s="72">
        <f>IF($C228='1C TSsalarié9'!$B$8,'1C TSsalarié9'!$P$42)</f>
        <v>0</v>
      </c>
      <c r="AA228" s="72">
        <f>IF($C228='1C TSsalarié9'!$B$8,'1C TSsalarié9'!$P$43)</f>
        <v>0</v>
      </c>
      <c r="AB228" s="72">
        <f>IF($C228='1C TSsalarié9'!$B$8,'1C TSsalarié9'!$P$44)</f>
        <v>0</v>
      </c>
      <c r="AC228" s="72">
        <f>IF($C228='1C TSsalarié9'!$B$8,'1C TSsalarié9'!$P$45)</f>
        <v>0</v>
      </c>
      <c r="AD228" s="72">
        <f>IF($C228='1C TSsalarié9'!$B$8,'1C TSsalarié9'!$P$46)</f>
        <v>0</v>
      </c>
      <c r="AE228" s="72">
        <f>IF($C228='1C TSsalarié9'!$B$8,'1C TSsalarié9'!$P$47)</f>
        <v>0</v>
      </c>
      <c r="AF228" s="72">
        <f>IF($C228='1C TSsalarié9'!$B$8,'1C TSsalarié9'!$P$48)</f>
        <v>0</v>
      </c>
      <c r="AG228" s="72">
        <f>IF($C228='1C TSsalarié9'!$B$8,'1C TSsalarié9'!$P$49)</f>
        <v>0</v>
      </c>
      <c r="AH228" s="72">
        <f>IF($C228='1C TSsalarié9'!$B$8,'1C TSsalarié9'!$P$50)</f>
        <v>0</v>
      </c>
      <c r="AI228" s="72">
        <f>IF($C228='1C TSsalarié9'!$B$8,'1C TSsalarié9'!$P$51)</f>
        <v>0</v>
      </c>
      <c r="AJ228" s="72">
        <f>IF($C228='1C TSsalarié9'!$B$8,'1C TSsalarié9'!$P$52)</f>
        <v>0</v>
      </c>
      <c r="AK228" s="72">
        <f>'1C TSsalarié9'!P$53</f>
        <v>0</v>
      </c>
      <c r="AL228" s="72">
        <f t="shared" si="74"/>
        <v>0</v>
      </c>
      <c r="AM228" s="825">
        <f t="shared" si="75"/>
        <v>0</v>
      </c>
      <c r="AN228" s="825">
        <f t="shared" si="76"/>
        <v>0</v>
      </c>
      <c r="AO228" s="296">
        <f t="shared" si="77"/>
        <v>0</v>
      </c>
      <c r="AP228" s="575">
        <f t="shared" ref="AP228:AP238" si="81">IF(L228=0,0,AM228-AR228)</f>
        <v>0</v>
      </c>
      <c r="AQ228" s="583">
        <f t="shared" si="79"/>
        <v>0</v>
      </c>
      <c r="AR228" s="579"/>
      <c r="AS228" s="102"/>
      <c r="AT228" s="27"/>
      <c r="AU228" s="592"/>
    </row>
    <row r="229" spans="1:55" hidden="1">
      <c r="A229" s="309"/>
      <c r="B229" s="338"/>
      <c r="C229" s="22" t="str">
        <f>IF('1C TSsalarié9'!Q$11&lt;&gt;"",'1C TSsalarié9'!$B$8,"")</f>
        <v/>
      </c>
      <c r="D229" s="666" t="str">
        <f>IF(E229="","",DATEDIF('1C TSsalarié9'!$B$10,E229,"y"))</f>
        <v/>
      </c>
      <c r="E229" s="93" t="str">
        <f>IF(AND('1C TSsalarié9'!Q$11&lt;&gt;"",C229='1C TSsalarié9'!$B$8),'1C TSsalarié9'!$Q$16,"")</f>
        <v/>
      </c>
      <c r="F229" s="312"/>
      <c r="G229" s="313"/>
      <c r="H229" s="977"/>
      <c r="I229" s="978"/>
      <c r="J229" s="979"/>
      <c r="K229" s="638">
        <f t="shared" si="73"/>
        <v>0</v>
      </c>
      <c r="L229" s="301">
        <f>IF(AND($K$2="Pôle",C229='1C TSsalarié9'!$B$8),'1C TSsalarié9'!Q$17+'1C TSsalarié9'!Q$18+'1C TSsalarié9'!Q$19+'1C TSsalarié9'!Q$20+'1C TSsalarié9'!Q$24,'1C TSsalarié9'!Q$17+'1C TSsalarié9'!Q$18+'1C TSsalarié9'!Q$19+'1C TSsalarié9'!Q$20+'1C TSsalarié9'!Q$21+'1C TSsalarié9'!Q$22+'1C TSsalarié9'!Q$23+'1C TSsalarié9'!Q$24)</f>
        <v>0</v>
      </c>
      <c r="M229" s="301">
        <f>IF(AND($K$2="Pôle",C229='1C TSsalarié9'!$B$8),'1C TSsalarié9'!Q$21+'1C TSsalarié9'!Q$22+'1C TSsalarié9'!Q$23,0)</f>
        <v>0</v>
      </c>
      <c r="N229" s="302">
        <f t="shared" si="80"/>
        <v>0</v>
      </c>
      <c r="O229" s="292">
        <f>IF($C229='1C TSsalarié9'!$B$8,'1C TSsalarié9'!Q$31)</f>
        <v>0</v>
      </c>
      <c r="P229" s="72">
        <f>IF($C229='1C TSsalarié9'!$B$8,'1C TSsalarié9'!$Q$32)</f>
        <v>0</v>
      </c>
      <c r="Q229" s="72">
        <f>IF($C229='1C TSsalarié9'!$B$8,'1C TSsalarié9'!$Q$33)</f>
        <v>0</v>
      </c>
      <c r="R229" s="72">
        <f>IF($C229='1C TSsalarié9'!$B$8,'1C TSsalarié9'!$Q$34)</f>
        <v>0</v>
      </c>
      <c r="S229" s="72">
        <f>IF($C229='1C TSsalarié9'!$B$8,'1C TSsalarié9'!$Q$35)</f>
        <v>0</v>
      </c>
      <c r="T229" s="72">
        <f>IF($C229='1C TSsalarié9'!$B$8,'1C TSsalarié9'!$Q$36)</f>
        <v>0</v>
      </c>
      <c r="U229" s="72">
        <f>IF($C229='1C TSsalarié9'!$B$8,'1C TSsalarié9'!$Q$37)</f>
        <v>0</v>
      </c>
      <c r="V229" s="72">
        <f>IF($C229='1C TSsalarié9'!$B$8,'1C TSsalarié9'!$Q$38)</f>
        <v>0</v>
      </c>
      <c r="W229" s="72">
        <f>IF($C229='1C TSsalarié9'!$B$8,'1C TSsalarié9'!$Q$39)</f>
        <v>0</v>
      </c>
      <c r="X229" s="72">
        <f>IF($C229='1C TSsalarié9'!$B$8,'1C TSsalarié9'!$Q$40)</f>
        <v>0</v>
      </c>
      <c r="Y229" s="72">
        <f>IF($C229='1C TSsalarié9'!$B$8,'1C TSsalarié9'!$Q$41)</f>
        <v>0</v>
      </c>
      <c r="Z229" s="72">
        <f>IF($C229='1C TSsalarié9'!$B$8,'1C TSsalarié9'!$Q$42)</f>
        <v>0</v>
      </c>
      <c r="AA229" s="72">
        <f>IF($C229='1C TSsalarié9'!$B$8,'1C TSsalarié9'!$Q$43)</f>
        <v>0</v>
      </c>
      <c r="AB229" s="72">
        <f>IF($C229='1C TSsalarié9'!$B$8,'1C TSsalarié9'!$Q$44)</f>
        <v>0</v>
      </c>
      <c r="AC229" s="72">
        <f>IF($C229='1C TSsalarié9'!$B$8,'1C TSsalarié9'!$Q$45)</f>
        <v>0</v>
      </c>
      <c r="AD229" s="72">
        <f>IF($C229='1C TSsalarié9'!$B$8,'1C TSsalarié9'!$Q$46)</f>
        <v>0</v>
      </c>
      <c r="AE229" s="72">
        <f>IF($C229='1C TSsalarié9'!$B$8,'1C TSsalarié9'!$Q$47)</f>
        <v>0</v>
      </c>
      <c r="AF229" s="72">
        <f>IF($C229='1C TSsalarié9'!$B$8,'1C TSsalarié9'!$Q$48)</f>
        <v>0</v>
      </c>
      <c r="AG229" s="72">
        <f>IF($C229='1C TSsalarié9'!$B$8,'1C TSsalarié9'!$Q$49)</f>
        <v>0</v>
      </c>
      <c r="AH229" s="72">
        <f>IF($C229='1C TSsalarié9'!$B$8,'1C TSsalarié9'!$Q$50)</f>
        <v>0</v>
      </c>
      <c r="AI229" s="72">
        <f>IF($C229='1C TSsalarié9'!$B$8,'1C TSsalarié9'!$Q$51)</f>
        <v>0</v>
      </c>
      <c r="AJ229" s="72">
        <f>IF($C229='1C TSsalarié9'!$B$8,'1C TSsalarié9'!$Q$52)</f>
        <v>0</v>
      </c>
      <c r="AK229" s="72">
        <f>'1C TSsalarié9'!Q$53</f>
        <v>0</v>
      </c>
      <c r="AL229" s="72">
        <f t="shared" si="74"/>
        <v>0</v>
      </c>
      <c r="AM229" s="825">
        <f t="shared" si="75"/>
        <v>0</v>
      </c>
      <c r="AN229" s="825">
        <f t="shared" si="76"/>
        <v>0</v>
      </c>
      <c r="AO229" s="296">
        <f t="shared" si="77"/>
        <v>0</v>
      </c>
      <c r="AP229" s="575">
        <f t="shared" si="81"/>
        <v>0</v>
      </c>
      <c r="AQ229" s="583">
        <f t="shared" si="79"/>
        <v>0</v>
      </c>
      <c r="AR229" s="579"/>
      <c r="AS229" s="102"/>
      <c r="AT229" s="27"/>
      <c r="AU229" s="592"/>
    </row>
    <row r="230" spans="1:55" hidden="1">
      <c r="A230" s="309"/>
      <c r="B230" s="338"/>
      <c r="C230" s="22" t="str">
        <f>IF('1C TSsalarié9'!R$11&lt;&gt;"",'1C TSsalarié9'!$B$8,"")</f>
        <v/>
      </c>
      <c r="D230" s="666" t="str">
        <f>IF(E230="","",DATEDIF('1C TSsalarié9'!$B$10,E230,"y"))</f>
        <v/>
      </c>
      <c r="E230" s="93" t="str">
        <f>IF(AND('1C TSsalarié9'!R$11&lt;&gt;"",C230='1C TSsalarié9'!$B$8),'1C TSsalarié9'!$R$16,"")</f>
        <v/>
      </c>
      <c r="F230" s="312"/>
      <c r="G230" s="313"/>
      <c r="H230" s="977"/>
      <c r="I230" s="978"/>
      <c r="J230" s="979"/>
      <c r="K230" s="638">
        <f t="shared" si="73"/>
        <v>0</v>
      </c>
      <c r="L230" s="301">
        <f>IF(AND($K$2="Pôle",C230='1C TSsalarié9'!$B$8),'1C TSsalarié9'!R$17+'1C TSsalarié9'!R$18+'1C TSsalarié9'!R$19+'1C TSsalarié9'!R$20+'1C TSsalarié9'!R$24,'1C TSsalarié9'!R$17+'1C TSsalarié9'!R$18+'1C TSsalarié9'!R$19+'1C TSsalarié9'!R$20+'1C TSsalarié9'!R$21+'1C TSsalarié9'!R$22+'1C TSsalarié9'!R$23+'1C TSsalarié9'!R$24)</f>
        <v>0</v>
      </c>
      <c r="M230" s="301">
        <f>IF(AND($K$2="Pôle",C230='1C TSsalarié9'!$B$8),'1C TSsalarié9'!R$21+'1C TSsalarié9'!R$22+'1C TSsalarié9'!R$23,0)</f>
        <v>0</v>
      </c>
      <c r="N230" s="302">
        <f t="shared" si="80"/>
        <v>0</v>
      </c>
      <c r="O230" s="292">
        <f>IF($C230='1C TSsalarié9'!$B$8,'1C TSsalarié9'!R$31)</f>
        <v>0</v>
      </c>
      <c r="P230" s="72">
        <f>IF($C230='1C TSsalarié9'!$B$8,'1C TSsalarié9'!$R$32)</f>
        <v>0</v>
      </c>
      <c r="Q230" s="72">
        <f>IF($C230='1C TSsalarié9'!$B$8,'1C TSsalarié9'!$R$33)</f>
        <v>0</v>
      </c>
      <c r="R230" s="72">
        <f>IF($C230='1C TSsalarié9'!$B$8,'1C TSsalarié9'!$R$34)</f>
        <v>0</v>
      </c>
      <c r="S230" s="72">
        <f>IF($C230='1C TSsalarié9'!$B$8,'1C TSsalarié9'!$R$35)</f>
        <v>0</v>
      </c>
      <c r="T230" s="72">
        <f>IF($C230='1C TSsalarié9'!$B$8,'1C TSsalarié9'!$R$36)</f>
        <v>0</v>
      </c>
      <c r="U230" s="72">
        <f>IF($C230='1C TSsalarié9'!$B$8,'1C TSsalarié9'!$R$37)</f>
        <v>0</v>
      </c>
      <c r="V230" s="72">
        <f>IF($C230='1C TSsalarié9'!$B$8,'1C TSsalarié9'!$R$38)</f>
        <v>0</v>
      </c>
      <c r="W230" s="72">
        <f>IF($C230='1C TSsalarié9'!$B$8,'1C TSsalarié9'!$R$39)</f>
        <v>0</v>
      </c>
      <c r="X230" s="72">
        <f>IF($C230='1C TSsalarié9'!$B$8,'1C TSsalarié9'!$R$40)</f>
        <v>0</v>
      </c>
      <c r="Y230" s="72">
        <f>IF($C230='1C TSsalarié9'!$B$8,'1C TSsalarié9'!$R$41)</f>
        <v>0</v>
      </c>
      <c r="Z230" s="72">
        <f>IF($C230='1C TSsalarié9'!$B$8,'1C TSsalarié9'!$R$42)</f>
        <v>0</v>
      </c>
      <c r="AA230" s="72">
        <f>IF($C230='1C TSsalarié9'!$B$8,'1C TSsalarié9'!$R$43)</f>
        <v>0</v>
      </c>
      <c r="AB230" s="72">
        <f>IF($C230='1C TSsalarié9'!$B$8,'1C TSsalarié9'!$R$44)</f>
        <v>0</v>
      </c>
      <c r="AC230" s="72">
        <f>IF($C230='1C TSsalarié9'!$B$8,'1C TSsalarié9'!$R$45)</f>
        <v>0</v>
      </c>
      <c r="AD230" s="72">
        <f>IF($C230='1C TSsalarié9'!$B$8,'1C TSsalarié9'!$R$46)</f>
        <v>0</v>
      </c>
      <c r="AE230" s="72">
        <f>IF($C230='1C TSsalarié9'!$B$8,'1C TSsalarié9'!$R$47)</f>
        <v>0</v>
      </c>
      <c r="AF230" s="72">
        <f>IF($C230='1C TSsalarié9'!$B$8,'1C TSsalarié9'!$R$48)</f>
        <v>0</v>
      </c>
      <c r="AG230" s="72">
        <f>IF($C230='1C TSsalarié9'!$B$8,'1C TSsalarié9'!$R$49)</f>
        <v>0</v>
      </c>
      <c r="AH230" s="72">
        <f>IF($C230='1C TSsalarié9'!$B$8,'1C TSsalarié9'!$R$50)</f>
        <v>0</v>
      </c>
      <c r="AI230" s="72">
        <f>IF($C230='1C TSsalarié9'!$B$8,'1C TSsalarié9'!$R$51)</f>
        <v>0</v>
      </c>
      <c r="AJ230" s="72">
        <f>IF($C230='1C TSsalarié9'!$B$8,'1C TSsalarié9'!$R$52)</f>
        <v>0</v>
      </c>
      <c r="AK230" s="72">
        <f>'1C TSsalarié9'!R$53</f>
        <v>0</v>
      </c>
      <c r="AL230" s="72">
        <f t="shared" si="74"/>
        <v>0</v>
      </c>
      <c r="AM230" s="825">
        <f t="shared" si="75"/>
        <v>0</v>
      </c>
      <c r="AN230" s="825">
        <f t="shared" si="76"/>
        <v>0</v>
      </c>
      <c r="AO230" s="296">
        <f t="shared" si="77"/>
        <v>0</v>
      </c>
      <c r="AP230" s="575">
        <f t="shared" si="81"/>
        <v>0</v>
      </c>
      <c r="AQ230" s="583">
        <f t="shared" si="79"/>
        <v>0</v>
      </c>
      <c r="AR230" s="579"/>
      <c r="AS230" s="102"/>
      <c r="AT230" s="27"/>
      <c r="AU230" s="592"/>
    </row>
    <row r="231" spans="1:55" hidden="1">
      <c r="A231" s="309"/>
      <c r="B231" s="338"/>
      <c r="C231" s="22" t="str">
        <f>IF('1C TSsalarié9'!S$11&lt;&gt;"",'1C TSsalarié9'!$B$8,"")</f>
        <v/>
      </c>
      <c r="D231" s="666" t="str">
        <f>IF(E231="","",DATEDIF('1C TSsalarié9'!$B$10,E231,"y"))</f>
        <v/>
      </c>
      <c r="E231" s="93" t="str">
        <f>IF(AND('1C TSsalarié9'!S$11&lt;&gt;"",C231='1C TSsalarié9'!$B$8),'1C TSsalarié9'!$S$16,"")</f>
        <v/>
      </c>
      <c r="F231" s="312"/>
      <c r="G231" s="313"/>
      <c r="H231" s="977"/>
      <c r="I231" s="978"/>
      <c r="J231" s="979"/>
      <c r="K231" s="638">
        <f t="shared" si="73"/>
        <v>0</v>
      </c>
      <c r="L231" s="301">
        <f>IF(AND($K$2="Pôle",C231='1C TSsalarié9'!$B$8),'1C TSsalarié9'!S$17+'1C TSsalarié9'!S$18+'1C TSsalarié9'!S$19+'1C TSsalarié9'!S$20+'1C TSsalarié9'!S$24,'1C TSsalarié9'!S$17+'1C TSsalarié9'!S$18+'1C TSsalarié9'!S$19+'1C TSsalarié9'!S$20+'1C TSsalarié9'!S$21+'1C TSsalarié9'!S$22+'1C TSsalarié9'!S$23+'1C TSsalarié9'!S$24)</f>
        <v>0</v>
      </c>
      <c r="M231" s="301">
        <f>IF(AND($K$2="Pôle",C231='1C TSsalarié9'!$B$8),'1C TSsalarié9'!S$21+'1C TSsalarié9'!S$22+'1C TSsalarié9'!S$23,0)</f>
        <v>0</v>
      </c>
      <c r="N231" s="302">
        <f t="shared" si="80"/>
        <v>0</v>
      </c>
      <c r="O231" s="292">
        <f>IF($C231='1C TSsalarié9'!$B$8,'1C TSsalarié9'!S$31)</f>
        <v>0</v>
      </c>
      <c r="P231" s="72">
        <f>IF($C231='1C TSsalarié9'!$B$8,'1C TSsalarié9'!$S$32)</f>
        <v>0</v>
      </c>
      <c r="Q231" s="72">
        <f>IF($C231='1C TSsalarié9'!$B$8,'1C TSsalarié9'!$S$33)</f>
        <v>0</v>
      </c>
      <c r="R231" s="72">
        <f>IF($C231='1C TSsalarié9'!$B$8,'1C TSsalarié9'!$S$34)</f>
        <v>0</v>
      </c>
      <c r="S231" s="72">
        <f>IF($C231='1C TSsalarié9'!$B$8,'1C TSsalarié9'!$S$35)</f>
        <v>0</v>
      </c>
      <c r="T231" s="72">
        <f>IF($C231='1C TSsalarié9'!$B$8,'1C TSsalarié9'!$S$36)</f>
        <v>0</v>
      </c>
      <c r="U231" s="72">
        <f>IF($C231='1C TSsalarié9'!$B$8,'1C TSsalarié9'!$S$37)</f>
        <v>0</v>
      </c>
      <c r="V231" s="72">
        <f>IF($C231='1C TSsalarié9'!$B$8,'1C TSsalarié9'!$S$38)</f>
        <v>0</v>
      </c>
      <c r="W231" s="72">
        <f>IF($C231='1C TSsalarié9'!$B$8,'1C TSsalarié9'!$S$39)</f>
        <v>0</v>
      </c>
      <c r="X231" s="72">
        <f>IF($C231='1C TSsalarié9'!$B$8,'1C TSsalarié9'!$S$40)</f>
        <v>0</v>
      </c>
      <c r="Y231" s="72">
        <f>IF($C231='1C TSsalarié9'!$B$8,'1C TSsalarié9'!$S$41)</f>
        <v>0</v>
      </c>
      <c r="Z231" s="72">
        <f>IF($C231='1C TSsalarié9'!$B$8,'1C TSsalarié9'!$S$42)</f>
        <v>0</v>
      </c>
      <c r="AA231" s="72">
        <f>IF($C231='1C TSsalarié9'!$B$8,'1C TSsalarié9'!$S$43)</f>
        <v>0</v>
      </c>
      <c r="AB231" s="72">
        <f>IF($C231='1C TSsalarié9'!$B$8,'1C TSsalarié9'!$S$44)</f>
        <v>0</v>
      </c>
      <c r="AC231" s="72">
        <f>IF($C231='1C TSsalarié9'!$B$8,'1C TSsalarié9'!$S$45)</f>
        <v>0</v>
      </c>
      <c r="AD231" s="72">
        <f>IF($C231='1C TSsalarié9'!$B$8,'1C TSsalarié9'!$S$46)</f>
        <v>0</v>
      </c>
      <c r="AE231" s="72">
        <f>IF($C231='1C TSsalarié9'!$B$8,'1C TSsalarié9'!$S$47)</f>
        <v>0</v>
      </c>
      <c r="AF231" s="72">
        <f>IF($C231='1C TSsalarié9'!$B$8,'1C TSsalarié9'!$S$48)</f>
        <v>0</v>
      </c>
      <c r="AG231" s="72">
        <f>IF($C231='1C TSsalarié9'!$B$8,'1C TSsalarié9'!$S$49)</f>
        <v>0</v>
      </c>
      <c r="AH231" s="72">
        <f>IF($C231='1C TSsalarié9'!$B$8,'1C TSsalarié9'!$S$50)</f>
        <v>0</v>
      </c>
      <c r="AI231" s="72">
        <f>IF($C231='1C TSsalarié9'!$B$8,'1C TSsalarié9'!$S$51)</f>
        <v>0</v>
      </c>
      <c r="AJ231" s="72">
        <f>IF($C231='1C TSsalarié9'!$B$8,'1C TSsalarié9'!$S$52)</f>
        <v>0</v>
      </c>
      <c r="AK231" s="72">
        <f>'1C TSsalarié9'!S$53</f>
        <v>0</v>
      </c>
      <c r="AL231" s="72">
        <f t="shared" si="74"/>
        <v>0</v>
      </c>
      <c r="AM231" s="825">
        <f t="shared" si="75"/>
        <v>0</v>
      </c>
      <c r="AN231" s="825">
        <f t="shared" si="76"/>
        <v>0</v>
      </c>
      <c r="AO231" s="296">
        <f t="shared" si="77"/>
        <v>0</v>
      </c>
      <c r="AP231" s="575">
        <f t="shared" si="81"/>
        <v>0</v>
      </c>
      <c r="AQ231" s="583">
        <f t="shared" si="79"/>
        <v>0</v>
      </c>
      <c r="AR231" s="579"/>
      <c r="AS231" s="102"/>
      <c r="AT231" s="27"/>
      <c r="AU231" s="592"/>
    </row>
    <row r="232" spans="1:55" hidden="1">
      <c r="A232" s="309"/>
      <c r="B232" s="338"/>
      <c r="C232" s="22" t="str">
        <f>IF('1C TSsalarié9'!T$11&lt;&gt;"",'1C TSsalarié9'!$B$8,"")</f>
        <v/>
      </c>
      <c r="D232" s="666" t="str">
        <f>IF(E232="","",DATEDIF('1C TSsalarié9'!$B$10,E232,"y"))</f>
        <v/>
      </c>
      <c r="E232" s="93" t="str">
        <f>IF(AND('1C TSsalarié9'!T$11&lt;&gt;"",C232='1C TSsalarié9'!$B$8),'1C TSsalarié9'!$T$16,"")</f>
        <v/>
      </c>
      <c r="F232" s="312"/>
      <c r="G232" s="313"/>
      <c r="H232" s="977"/>
      <c r="I232" s="978"/>
      <c r="J232" s="979"/>
      <c r="K232" s="638">
        <f t="shared" si="73"/>
        <v>0</v>
      </c>
      <c r="L232" s="301">
        <f>IF(AND($K$2="Pôle",C232='1C TSsalarié9'!$B$8),'1C TSsalarié9'!T$17+'1C TSsalarié9'!T$18+'1C TSsalarié9'!T$19+'1C TSsalarié9'!T$20+'1C TSsalarié9'!T$24,'1C TSsalarié9'!T$17+'1C TSsalarié9'!T$18+'1C TSsalarié9'!T$19+'1C TSsalarié9'!T$20+'1C TSsalarié9'!T$21+'1C TSsalarié9'!T$22+'1C TSsalarié9'!T$23+'1C TSsalarié9'!T$24)</f>
        <v>0</v>
      </c>
      <c r="M232" s="301">
        <f>IF(AND($K$2="Pôle",C232='1C TSsalarié9'!$B$8),'1C TSsalarié9'!T$21+'1C TSsalarié9'!T$22+'1C TSsalarié9'!T$23,0)</f>
        <v>0</v>
      </c>
      <c r="N232" s="302">
        <f t="shared" si="80"/>
        <v>0</v>
      </c>
      <c r="O232" s="292">
        <f>IF($C232='1C TSsalarié9'!$B$8,'1C TSsalarié9'!T$31)</f>
        <v>0</v>
      </c>
      <c r="P232" s="72">
        <f>IF($C232='1C TSsalarié9'!$B$8,'1C TSsalarié9'!$T$32)</f>
        <v>0</v>
      </c>
      <c r="Q232" s="72">
        <f>IF($C232='1C TSsalarié9'!$B$8,'1C TSsalarié9'!$T$33)</f>
        <v>0</v>
      </c>
      <c r="R232" s="72">
        <f>IF($C232='1C TSsalarié9'!$B$8,'1C TSsalarié9'!$T$34)</f>
        <v>0</v>
      </c>
      <c r="S232" s="72">
        <f>IF($C232='1C TSsalarié9'!$B$8,'1C TSsalarié9'!$T$35)</f>
        <v>0</v>
      </c>
      <c r="T232" s="72">
        <f>IF($C232='1C TSsalarié9'!$B$8,'1C TSsalarié9'!$T$36)</f>
        <v>0</v>
      </c>
      <c r="U232" s="72">
        <f>IF($C232='1C TSsalarié9'!$B$8,'1C TSsalarié9'!$T$37)</f>
        <v>0</v>
      </c>
      <c r="V232" s="72">
        <f>IF($C232='1C TSsalarié9'!$B$8,'1C TSsalarié9'!$T$38)</f>
        <v>0</v>
      </c>
      <c r="W232" s="72">
        <f>IF($C232='1C TSsalarié9'!$B$8,'1C TSsalarié9'!$T$39)</f>
        <v>0</v>
      </c>
      <c r="X232" s="72">
        <f>IF($C232='1C TSsalarié9'!$B$8,'1C TSsalarié9'!$T$40)</f>
        <v>0</v>
      </c>
      <c r="Y232" s="72">
        <f>IF($C232='1C TSsalarié9'!$B$8,'1C TSsalarié9'!$T$41)</f>
        <v>0</v>
      </c>
      <c r="Z232" s="72">
        <f>IF($C232='1C TSsalarié9'!$B$8,'1C TSsalarié9'!$T$42)</f>
        <v>0</v>
      </c>
      <c r="AA232" s="72">
        <f>IF($C232='1C TSsalarié9'!$B$8,'1C TSsalarié9'!$T$43)</f>
        <v>0</v>
      </c>
      <c r="AB232" s="72">
        <f>IF($C232='1C TSsalarié9'!$B$8,'1C TSsalarié9'!$T$44)</f>
        <v>0</v>
      </c>
      <c r="AC232" s="72">
        <f>IF($C232='1C TSsalarié9'!$B$8,'1C TSsalarié9'!$T$45)</f>
        <v>0</v>
      </c>
      <c r="AD232" s="72">
        <f>IF($C232='1C TSsalarié9'!$B$8,'1C TSsalarié9'!$T$46)</f>
        <v>0</v>
      </c>
      <c r="AE232" s="72">
        <f>IF($C232='1C TSsalarié9'!$B$8,'1C TSsalarié9'!$T$47)</f>
        <v>0</v>
      </c>
      <c r="AF232" s="72">
        <f>IF($C232='1C TSsalarié9'!$B$8,'1C TSsalarié9'!$T$48)</f>
        <v>0</v>
      </c>
      <c r="AG232" s="72">
        <f>IF($C232='1C TSsalarié9'!$B$8,'1C TSsalarié9'!$T$49)</f>
        <v>0</v>
      </c>
      <c r="AH232" s="72">
        <f>IF($C232='1C TSsalarié9'!$B$8,'1C TSsalarié9'!$T$50)</f>
        <v>0</v>
      </c>
      <c r="AI232" s="72">
        <f>IF($C232='1C TSsalarié9'!$B$8,'1C TSsalarié9'!$T$51)</f>
        <v>0</v>
      </c>
      <c r="AJ232" s="72">
        <f>IF($C232='1C TSsalarié9'!$B$8,'1C TSsalarié9'!$T$52)</f>
        <v>0</v>
      </c>
      <c r="AK232" s="72">
        <f>'1C TSsalarié9'!T$53</f>
        <v>0</v>
      </c>
      <c r="AL232" s="72">
        <f t="shared" si="74"/>
        <v>0</v>
      </c>
      <c r="AM232" s="825">
        <f t="shared" si="75"/>
        <v>0</v>
      </c>
      <c r="AN232" s="825">
        <f t="shared" si="76"/>
        <v>0</v>
      </c>
      <c r="AO232" s="296">
        <f t="shared" si="77"/>
        <v>0</v>
      </c>
      <c r="AP232" s="575">
        <f t="shared" si="81"/>
        <v>0</v>
      </c>
      <c r="AQ232" s="583">
        <f t="shared" si="79"/>
        <v>0</v>
      </c>
      <c r="AR232" s="579"/>
      <c r="AS232" s="102"/>
      <c r="AT232" s="27"/>
      <c r="AU232" s="592"/>
    </row>
    <row r="233" spans="1:55" hidden="1">
      <c r="A233" s="309"/>
      <c r="B233" s="338"/>
      <c r="C233" s="22" t="str">
        <f>IF('1C TSsalarié9'!U$11&lt;&gt;"",'1C TSsalarié9'!$B$8,"")</f>
        <v/>
      </c>
      <c r="D233" s="666" t="str">
        <f>IF(E233="","",DATEDIF('1C TSsalarié9'!$B$10,E233,"y"))</f>
        <v/>
      </c>
      <c r="E233" s="93" t="str">
        <f>IF(AND('1C TSsalarié9'!U$11&lt;&gt;"",C233='1C TSsalarié9'!$B$8),'1C TSsalarié9'!$U$16,"")</f>
        <v/>
      </c>
      <c r="F233" s="312"/>
      <c r="G233" s="313"/>
      <c r="H233" s="977"/>
      <c r="I233" s="978"/>
      <c r="J233" s="979"/>
      <c r="K233" s="638">
        <f t="shared" si="73"/>
        <v>0</v>
      </c>
      <c r="L233" s="301">
        <f>IF(AND($K$2="Pôle",C233='1C TSsalarié9'!$B$8),'1C TSsalarié9'!U$17+'1C TSsalarié9'!U$18+'1C TSsalarié9'!U$19+'1C TSsalarié9'!U$20+'1C TSsalarié9'!U$24,'1C TSsalarié9'!U$17+'1C TSsalarié9'!U$18+'1C TSsalarié9'!U$19+'1C TSsalarié9'!U$20+'1C TSsalarié9'!U$21+'1C TSsalarié9'!U$22+'1C TSsalarié9'!U$23+'1C TSsalarié9'!U$24)</f>
        <v>0</v>
      </c>
      <c r="M233" s="301">
        <f>IF(AND($K$2="Pôle",C233='1C TSsalarié9'!$B$8),'1C TSsalarié9'!U$21+'1C TSsalarié9'!U$22+'1C TSsalarié9'!U$23,0)</f>
        <v>0</v>
      </c>
      <c r="N233" s="302">
        <f t="shared" si="80"/>
        <v>0</v>
      </c>
      <c r="O233" s="292">
        <f>IF($C233='1C TSsalarié9'!$B$8,'1C TSsalarié9'!U$31)</f>
        <v>0</v>
      </c>
      <c r="P233" s="72">
        <f>IF($C233='1C TSsalarié9'!$B$8,'1C TSsalarié9'!$U$32)</f>
        <v>0</v>
      </c>
      <c r="Q233" s="72">
        <f>IF($C233='1C TSsalarié9'!$B$8,'1C TSsalarié9'!$U$33)</f>
        <v>0</v>
      </c>
      <c r="R233" s="72">
        <f>IF($C233='1C TSsalarié9'!$B$8,'1C TSsalarié9'!$U$34)</f>
        <v>0</v>
      </c>
      <c r="S233" s="72">
        <f>IF($C233='1C TSsalarié9'!$B$8,'1C TSsalarié9'!$U$35)</f>
        <v>0</v>
      </c>
      <c r="T233" s="72">
        <f>IF($C233='1C TSsalarié9'!$B$8,'1C TSsalarié9'!$U$36)</f>
        <v>0</v>
      </c>
      <c r="U233" s="72">
        <f>IF($C233='1C TSsalarié9'!$B$8,'1C TSsalarié9'!$U$37)</f>
        <v>0</v>
      </c>
      <c r="V233" s="72">
        <f>IF($C233='1C TSsalarié9'!$B$8,'1C TSsalarié9'!$U$38)</f>
        <v>0</v>
      </c>
      <c r="W233" s="72">
        <f>IF($C233='1C TSsalarié9'!$B$8,'1C TSsalarié9'!$U$39)</f>
        <v>0</v>
      </c>
      <c r="X233" s="72">
        <f>IF($C233='1C TSsalarié9'!$B$8,'1C TSsalarié9'!$U$40)</f>
        <v>0</v>
      </c>
      <c r="Y233" s="72">
        <f>IF($C233='1C TSsalarié9'!$B$8,'1C TSsalarié9'!$U$41)</f>
        <v>0</v>
      </c>
      <c r="Z233" s="72">
        <f>IF($C233='1C TSsalarié9'!$B$8,'1C TSsalarié9'!$U$42)</f>
        <v>0</v>
      </c>
      <c r="AA233" s="72">
        <f>IF($C233='1C TSsalarié9'!$B$8,'1C TSsalarié9'!$U$43)</f>
        <v>0</v>
      </c>
      <c r="AB233" s="72">
        <f>IF($C233='1C TSsalarié9'!$B$8,'1C TSsalarié9'!$U$44)</f>
        <v>0</v>
      </c>
      <c r="AC233" s="72">
        <f>IF($C233='1C TSsalarié9'!$B$8,'1C TSsalarié9'!$U$45)</f>
        <v>0</v>
      </c>
      <c r="AD233" s="72">
        <f>IF($C233='1C TSsalarié9'!$B$8,'1C TSsalarié9'!$U$46)</f>
        <v>0</v>
      </c>
      <c r="AE233" s="72">
        <f>IF($C233='1C TSsalarié9'!$B$8,'1C TSsalarié9'!$U$47)</f>
        <v>0</v>
      </c>
      <c r="AF233" s="72">
        <f>IF($C233='1C TSsalarié9'!$B$8,'1C TSsalarié9'!$U$48)</f>
        <v>0</v>
      </c>
      <c r="AG233" s="72">
        <f>IF($C233='1C TSsalarié9'!$B$8,'1C TSsalarié9'!$U$49)</f>
        <v>0</v>
      </c>
      <c r="AH233" s="72">
        <f>IF($C233='1C TSsalarié9'!$B$8,'1C TSsalarié9'!$U$50)</f>
        <v>0</v>
      </c>
      <c r="AI233" s="72">
        <f>IF($C233='1C TSsalarié9'!$B$8,'1C TSsalarié9'!$U$51)</f>
        <v>0</v>
      </c>
      <c r="AJ233" s="72">
        <f>IF($C233='1C TSsalarié9'!$B$8,'1C TSsalarié9'!$U$52)</f>
        <v>0</v>
      </c>
      <c r="AK233" s="72">
        <f>'1C TSsalarié9'!U$53</f>
        <v>0</v>
      </c>
      <c r="AL233" s="72">
        <f t="shared" si="74"/>
        <v>0</v>
      </c>
      <c r="AM233" s="825">
        <f t="shared" si="75"/>
        <v>0</v>
      </c>
      <c r="AN233" s="825">
        <f t="shared" si="76"/>
        <v>0</v>
      </c>
      <c r="AO233" s="296">
        <f t="shared" si="77"/>
        <v>0</v>
      </c>
      <c r="AP233" s="575">
        <f t="shared" si="81"/>
        <v>0</v>
      </c>
      <c r="AQ233" s="583">
        <f t="shared" si="79"/>
        <v>0</v>
      </c>
      <c r="AR233" s="579"/>
      <c r="AS233" s="102"/>
      <c r="AT233" s="27"/>
      <c r="AU233" s="592"/>
    </row>
    <row r="234" spans="1:55" hidden="1">
      <c r="A234" s="309"/>
      <c r="B234" s="338"/>
      <c r="C234" s="22" t="str">
        <f>IF('1C TSsalarié9'!V$11&lt;&gt;"",'1C TSsalarié9'!$B$8,"")</f>
        <v/>
      </c>
      <c r="D234" s="666" t="str">
        <f>IF(E234="","",DATEDIF('1C TSsalarié9'!$B$10,E234,"y"))</f>
        <v/>
      </c>
      <c r="E234" s="93" t="str">
        <f>IF(AND('1C TSsalarié9'!V$11&lt;&gt;"",C234='1C TSsalarié9'!$B$8),'1C TSsalarié9'!$V$16,"")</f>
        <v/>
      </c>
      <c r="F234" s="312"/>
      <c r="G234" s="313"/>
      <c r="H234" s="977"/>
      <c r="I234" s="978"/>
      <c r="J234" s="979"/>
      <c r="K234" s="638">
        <f t="shared" si="73"/>
        <v>0</v>
      </c>
      <c r="L234" s="301">
        <f>IF(AND($K$2="Pôle",C234='1C TSsalarié9'!$B$8),'1C TSsalarié9'!V$17+'1C TSsalarié9'!V$18+'1C TSsalarié9'!V$19+'1C TSsalarié9'!V$20+'1C TSsalarié9'!V$24,'1C TSsalarié9'!V$17+'1C TSsalarié9'!V$18+'1C TSsalarié9'!V$19+'1C TSsalarié9'!V$20+'1C TSsalarié9'!V$21+'1C TSsalarié9'!V$22+'1C TSsalarié9'!V$23+'1C TSsalarié9'!V$24)</f>
        <v>0</v>
      </c>
      <c r="M234" s="301">
        <f>IF(AND($K$2="Pôle",C234='1C TSsalarié9'!$B$8),'1C TSsalarié9'!V$21+'1C TSsalarié9'!V$22+'1C TSsalarié9'!V$23,0)</f>
        <v>0</v>
      </c>
      <c r="N234" s="302">
        <f t="shared" si="80"/>
        <v>0</v>
      </c>
      <c r="O234" s="292">
        <f>IF($C234='1C TSsalarié9'!$B$8,'1C TSsalarié9'!V$31)</f>
        <v>0</v>
      </c>
      <c r="P234" s="72">
        <f>IF($C234='1C TSsalarié9'!$B$8,'1C TSsalarié9'!$V$32)</f>
        <v>0</v>
      </c>
      <c r="Q234" s="72">
        <f>IF($C234='1C TSsalarié9'!$B$8,'1C TSsalarié9'!$V$33)</f>
        <v>0</v>
      </c>
      <c r="R234" s="72">
        <f>IF($C234='1C TSsalarié9'!$B$8,'1C TSsalarié9'!$V$34)</f>
        <v>0</v>
      </c>
      <c r="S234" s="72">
        <f>IF($C234='1C TSsalarié9'!$B$8,'1C TSsalarié9'!$V$35)</f>
        <v>0</v>
      </c>
      <c r="T234" s="72">
        <f>IF($C234='1C TSsalarié9'!$B$8,'1C TSsalarié9'!$V$36)</f>
        <v>0</v>
      </c>
      <c r="U234" s="72">
        <f>IF($C234='1C TSsalarié9'!$B$8,'1C TSsalarié9'!$V$37)</f>
        <v>0</v>
      </c>
      <c r="V234" s="72">
        <f>IF($C234='1C TSsalarié9'!$B$8,'1C TSsalarié9'!$V$38)</f>
        <v>0</v>
      </c>
      <c r="W234" s="72">
        <f>IF($C234='1C TSsalarié9'!$B$8,'1C TSsalarié9'!$V$39)</f>
        <v>0</v>
      </c>
      <c r="X234" s="72">
        <f>IF($C234='1C TSsalarié9'!$B$8,'1C TSsalarié9'!$V$40)</f>
        <v>0</v>
      </c>
      <c r="Y234" s="72">
        <f>IF($C234='1C TSsalarié9'!$B$8,'1C TSsalarié9'!$V$41)</f>
        <v>0</v>
      </c>
      <c r="Z234" s="72">
        <f>IF($C234='1C TSsalarié9'!$B$8,'1C TSsalarié9'!$V$42)</f>
        <v>0</v>
      </c>
      <c r="AA234" s="72">
        <f>IF($C234='1C TSsalarié9'!$B$8,'1C TSsalarié9'!$V$43)</f>
        <v>0</v>
      </c>
      <c r="AB234" s="72">
        <f>IF($C234='1C TSsalarié9'!$B$8,'1C TSsalarié9'!$V$44)</f>
        <v>0</v>
      </c>
      <c r="AC234" s="72">
        <f>IF($C234='1C TSsalarié9'!$B$8,'1C TSsalarié9'!$V$45)</f>
        <v>0</v>
      </c>
      <c r="AD234" s="72">
        <f>IF($C234='1C TSsalarié9'!$B$8,'1C TSsalarié9'!$V$46)</f>
        <v>0</v>
      </c>
      <c r="AE234" s="72">
        <f>IF($C234='1C TSsalarié9'!$B$8,'1C TSsalarié9'!$V$47)</f>
        <v>0</v>
      </c>
      <c r="AF234" s="72">
        <f>IF($C234='1C TSsalarié9'!$B$8,'1C TSsalarié9'!$V$48)</f>
        <v>0</v>
      </c>
      <c r="AG234" s="72">
        <f>IF($C234='1C TSsalarié9'!$B$8,'1C TSsalarié9'!$V$49)</f>
        <v>0</v>
      </c>
      <c r="AH234" s="72">
        <f>IF($C234='1C TSsalarié9'!$B$8,'1C TSsalarié9'!$V$50)</f>
        <v>0</v>
      </c>
      <c r="AI234" s="72">
        <f>IF($C234='1C TSsalarié9'!$B$8,'1C TSsalarié9'!$V$51)</f>
        <v>0</v>
      </c>
      <c r="AJ234" s="72">
        <f>IF($C234='1C TSsalarié9'!$B$8,'1C TSsalarié9'!$V$52)</f>
        <v>0</v>
      </c>
      <c r="AK234" s="72">
        <f>'1C TSsalarié9'!V$53</f>
        <v>0</v>
      </c>
      <c r="AL234" s="72">
        <f t="shared" si="74"/>
        <v>0</v>
      </c>
      <c r="AM234" s="825">
        <f t="shared" si="75"/>
        <v>0</v>
      </c>
      <c r="AN234" s="825">
        <f t="shared" si="76"/>
        <v>0</v>
      </c>
      <c r="AO234" s="296">
        <f t="shared" si="77"/>
        <v>0</v>
      </c>
      <c r="AP234" s="575">
        <f t="shared" si="81"/>
        <v>0</v>
      </c>
      <c r="AQ234" s="583">
        <f t="shared" si="79"/>
        <v>0</v>
      </c>
      <c r="AR234" s="579"/>
      <c r="AS234" s="102"/>
      <c r="AT234" s="27"/>
      <c r="AU234" s="592"/>
    </row>
    <row r="235" spans="1:55" hidden="1">
      <c r="A235" s="309"/>
      <c r="B235" s="338"/>
      <c r="C235" s="22" t="str">
        <f>IF('1C TSsalarié9'!W$11&lt;&gt;"",'1C TSsalarié9'!$B$8,"")</f>
        <v/>
      </c>
      <c r="D235" s="666" t="str">
        <f>IF(E235="","",DATEDIF('1C TSsalarié9'!$B$10,E235,"y"))</f>
        <v/>
      </c>
      <c r="E235" s="93" t="str">
        <f>IF(AND('1C TSsalarié9'!W$11&lt;&gt;"",C235='1C TSsalarié9'!$B$8),'1C TSsalarié9'!$W$16,"")</f>
        <v/>
      </c>
      <c r="F235" s="312"/>
      <c r="G235" s="313"/>
      <c r="H235" s="977"/>
      <c r="I235" s="978"/>
      <c r="J235" s="979"/>
      <c r="K235" s="638">
        <f t="shared" si="73"/>
        <v>0</v>
      </c>
      <c r="L235" s="301">
        <f>IF(AND($K$2="Pôle",C235='1C TSsalarié9'!$B$8),'1C TSsalarié9'!W$17+'1C TSsalarié9'!W$18+'1C TSsalarié9'!W$19+'1C TSsalarié9'!W$20+'1C TSsalarié9'!W$24,'1C TSsalarié9'!W$17+'1C TSsalarié9'!W$18+'1C TSsalarié9'!W$19+'1C TSsalarié9'!W$20+'1C TSsalarié9'!W$21+'1C TSsalarié9'!W$22+'1C TSsalarié9'!W$23+'1C TSsalarié9'!W$24)</f>
        <v>0</v>
      </c>
      <c r="M235" s="301">
        <f>IF(AND($K$2="Pôle",C235='1C TSsalarié9'!$B$8),'1C TSsalarié9'!W$21+'1C TSsalarié9'!W$22+'1C TSsalarié9'!W$23,0)</f>
        <v>0</v>
      </c>
      <c r="N235" s="302">
        <f t="shared" si="80"/>
        <v>0</v>
      </c>
      <c r="O235" s="292">
        <f>IF($C235='1C TSsalarié9'!$B$8,'1C TSsalarié9'!W$31)</f>
        <v>0</v>
      </c>
      <c r="P235" s="72">
        <f>IF($C235='1C TSsalarié9'!$B$8,'1C TSsalarié9'!$W$32)</f>
        <v>0</v>
      </c>
      <c r="Q235" s="72">
        <f>IF($C235='1C TSsalarié9'!$B$8,'1C TSsalarié9'!$W$33)</f>
        <v>0</v>
      </c>
      <c r="R235" s="72">
        <f>IF($C235='1C TSsalarié9'!$B$8,'1C TSsalarié9'!$W$34)</f>
        <v>0</v>
      </c>
      <c r="S235" s="72">
        <f>IF($C235='1C TSsalarié9'!$B$8,'1C TSsalarié9'!$W$35)</f>
        <v>0</v>
      </c>
      <c r="T235" s="72">
        <f>IF($C235='1C TSsalarié9'!$B$8,'1C TSsalarié9'!$W$36)</f>
        <v>0</v>
      </c>
      <c r="U235" s="72">
        <f>IF($C235='1C TSsalarié9'!$B$8,'1C TSsalarié9'!$W$37)</f>
        <v>0</v>
      </c>
      <c r="V235" s="72">
        <f>IF($C235='1C TSsalarié9'!$B$8,'1C TSsalarié9'!$W$38)</f>
        <v>0</v>
      </c>
      <c r="W235" s="72">
        <f>IF($C235='1C TSsalarié9'!$B$8,'1C TSsalarié9'!$W$39)</f>
        <v>0</v>
      </c>
      <c r="X235" s="72">
        <f>IF($C235='1C TSsalarié9'!$B$8,'1C TSsalarié9'!$W$40)</f>
        <v>0</v>
      </c>
      <c r="Y235" s="72">
        <f>IF($C235='1C TSsalarié9'!$B$8,'1C TSsalarié9'!$W$41)</f>
        <v>0</v>
      </c>
      <c r="Z235" s="72">
        <f>IF($C235='1C TSsalarié9'!$B$8,'1C TSsalarié9'!$W$42)</f>
        <v>0</v>
      </c>
      <c r="AA235" s="72">
        <f>IF($C235='1C TSsalarié9'!$B$8,'1C TSsalarié9'!$W$43)</f>
        <v>0</v>
      </c>
      <c r="AB235" s="72">
        <f>IF($C235='1C TSsalarié9'!$B$8,'1C TSsalarié9'!$W$44)</f>
        <v>0</v>
      </c>
      <c r="AC235" s="72">
        <f>IF($C235='1C TSsalarié9'!$B$8,'1C TSsalarié9'!$W$45)</f>
        <v>0</v>
      </c>
      <c r="AD235" s="72">
        <f>IF($C235='1C TSsalarié9'!$B$8,'1C TSsalarié9'!$W$46)</f>
        <v>0</v>
      </c>
      <c r="AE235" s="72">
        <f>IF($C235='1C TSsalarié9'!$B$8,'1C TSsalarié9'!$W$47)</f>
        <v>0</v>
      </c>
      <c r="AF235" s="72">
        <f>IF($C235='1C TSsalarié9'!$B$8,'1C TSsalarié9'!$W$48)</f>
        <v>0</v>
      </c>
      <c r="AG235" s="72">
        <f>IF($C235='1C TSsalarié9'!$B$8,'1C TSsalarié9'!$W$49)</f>
        <v>0</v>
      </c>
      <c r="AH235" s="72">
        <f>IF($C235='1C TSsalarié9'!$B$8,'1C TSsalarié9'!$W$50)</f>
        <v>0</v>
      </c>
      <c r="AI235" s="72">
        <f>IF($C235='1C TSsalarié9'!$B$8,'1C TSsalarié9'!$W$51)</f>
        <v>0</v>
      </c>
      <c r="AJ235" s="72">
        <f>IF($C235='1C TSsalarié9'!$B$8,'1C TSsalarié9'!$W$52)</f>
        <v>0</v>
      </c>
      <c r="AK235" s="72">
        <f>'1C TSsalarié9'!W$53</f>
        <v>0</v>
      </c>
      <c r="AL235" s="72">
        <f t="shared" si="74"/>
        <v>0</v>
      </c>
      <c r="AM235" s="825">
        <f t="shared" si="75"/>
        <v>0</v>
      </c>
      <c r="AN235" s="825">
        <f t="shared" si="76"/>
        <v>0</v>
      </c>
      <c r="AO235" s="296">
        <f t="shared" si="77"/>
        <v>0</v>
      </c>
      <c r="AP235" s="575">
        <f t="shared" si="81"/>
        <v>0</v>
      </c>
      <c r="AQ235" s="583">
        <f t="shared" si="79"/>
        <v>0</v>
      </c>
      <c r="AR235" s="579"/>
      <c r="AS235" s="102"/>
      <c r="AT235" s="27"/>
      <c r="AU235" s="592"/>
    </row>
    <row r="236" spans="1:55" hidden="1">
      <c r="A236" s="309"/>
      <c r="B236" s="338"/>
      <c r="C236" s="22" t="str">
        <f>IF('1C TSsalarié9'!X$11&lt;&gt;"",'1C TSsalarié9'!$B$8,"")</f>
        <v/>
      </c>
      <c r="D236" s="666" t="str">
        <f>IF(E236="","",DATEDIF('1C TSsalarié9'!$B$10,E236,"y"))</f>
        <v/>
      </c>
      <c r="E236" s="93" t="str">
        <f>IF(AND('1C TSsalarié9'!X$11&lt;&gt;"",C236='1C TSsalarié9'!$B$8),'1C TSsalarié9'!$X$16,"")</f>
        <v/>
      </c>
      <c r="F236" s="312"/>
      <c r="G236" s="313"/>
      <c r="H236" s="977"/>
      <c r="I236" s="978"/>
      <c r="J236" s="979"/>
      <c r="K236" s="638">
        <f t="shared" si="73"/>
        <v>0</v>
      </c>
      <c r="L236" s="301">
        <f>IF(AND($K$2="Pôle",C236='1C TSsalarié9'!$B$8),'1C TSsalarié9'!X$17+'1C TSsalarié9'!X$18+'1C TSsalarié9'!X$19+'1C TSsalarié9'!X$20+'1C TSsalarié9'!X$24,'1C TSsalarié9'!X$17+'1C TSsalarié9'!X$18+'1C TSsalarié9'!X$19+'1C TSsalarié9'!X$20+'1C TSsalarié9'!X$21+'1C TSsalarié9'!X$22+'1C TSsalarié9'!X$23+'1C TSsalarié9'!X$24)</f>
        <v>0</v>
      </c>
      <c r="M236" s="301">
        <f>IF(AND($K$2="Pôle",C236='1C TSsalarié9'!$B$8),'1C TSsalarié9'!X$21+'1C TSsalarié9'!X$22+'1C TSsalarié9'!X$23,0)</f>
        <v>0</v>
      </c>
      <c r="N236" s="302">
        <f t="shared" si="80"/>
        <v>0</v>
      </c>
      <c r="O236" s="292">
        <f>IF($C236='1C TSsalarié9'!$B$8,'1C TSsalarié9'!X$31)</f>
        <v>0</v>
      </c>
      <c r="P236" s="72">
        <f>IF($C236='1C TSsalarié9'!$B$8,'1C TSsalarié9'!$X$32)</f>
        <v>0</v>
      </c>
      <c r="Q236" s="72">
        <f>IF($C236='1C TSsalarié9'!$B$8,'1C TSsalarié9'!$X$33)</f>
        <v>0</v>
      </c>
      <c r="R236" s="72">
        <f>IF($C236='1C TSsalarié9'!$B$8,'1C TSsalarié9'!$X$34)</f>
        <v>0</v>
      </c>
      <c r="S236" s="72">
        <f>IF($C236='1C TSsalarié9'!$B$8,'1C TSsalarié9'!$X$35)</f>
        <v>0</v>
      </c>
      <c r="T236" s="72">
        <f>IF($C236='1C TSsalarié9'!$B$8,'1C TSsalarié9'!$X$36)</f>
        <v>0</v>
      </c>
      <c r="U236" s="72">
        <f>IF($C236='1C TSsalarié9'!$B$8,'1C TSsalarié9'!$X$37)</f>
        <v>0</v>
      </c>
      <c r="V236" s="72">
        <f>IF($C236='1C TSsalarié9'!$B$8,'1C TSsalarié9'!$X$38)</f>
        <v>0</v>
      </c>
      <c r="W236" s="72">
        <f>IF($C236='1C TSsalarié9'!$B$8,'1C TSsalarié9'!$X$39)</f>
        <v>0</v>
      </c>
      <c r="X236" s="72">
        <f>IF($C236='1C TSsalarié9'!$B$8,'1C TSsalarié9'!$X$40)</f>
        <v>0</v>
      </c>
      <c r="Y236" s="72">
        <f>IF($C236='1C TSsalarié9'!$B$8,'1C TSsalarié9'!$X$41)</f>
        <v>0</v>
      </c>
      <c r="Z236" s="72">
        <f>IF($C236='1C TSsalarié9'!$B$8,'1C TSsalarié9'!$X$42)</f>
        <v>0</v>
      </c>
      <c r="AA236" s="72">
        <f>IF($C236='1C TSsalarié9'!$B$8,'1C TSsalarié9'!$X$43)</f>
        <v>0</v>
      </c>
      <c r="AB236" s="72">
        <f>IF($C236='1C TSsalarié9'!$B$8,'1C TSsalarié9'!$X$44)</f>
        <v>0</v>
      </c>
      <c r="AC236" s="72">
        <f>IF($C236='1C TSsalarié9'!$B$8,'1C TSsalarié9'!$X$45)</f>
        <v>0</v>
      </c>
      <c r="AD236" s="72">
        <f>IF($C236='1C TSsalarié9'!$B$8,'1C TSsalarié9'!$X$46)</f>
        <v>0</v>
      </c>
      <c r="AE236" s="72">
        <f>IF($C236='1C TSsalarié9'!$B$8,'1C TSsalarié9'!$X$47)</f>
        <v>0</v>
      </c>
      <c r="AF236" s="72">
        <f>IF($C236='1C TSsalarié9'!$B$8,'1C TSsalarié9'!$X$48)</f>
        <v>0</v>
      </c>
      <c r="AG236" s="72">
        <f>IF($C236='1C TSsalarié9'!$B$8,'1C TSsalarié9'!$X$49)</f>
        <v>0</v>
      </c>
      <c r="AH236" s="72">
        <f>IF($C236='1C TSsalarié9'!$B$8,'1C TSsalarié9'!$X$50)</f>
        <v>0</v>
      </c>
      <c r="AI236" s="72">
        <f>IF($C236='1C TSsalarié9'!$B$8,'1C TSsalarié9'!$X$51)</f>
        <v>0</v>
      </c>
      <c r="AJ236" s="72">
        <f>IF($C236='1C TSsalarié9'!$B$8,'1C TSsalarié9'!$X$52)</f>
        <v>0</v>
      </c>
      <c r="AK236" s="72">
        <f>'1C TSsalarié9'!X$53</f>
        <v>0</v>
      </c>
      <c r="AL236" s="72">
        <f t="shared" si="74"/>
        <v>0</v>
      </c>
      <c r="AM236" s="825">
        <f t="shared" si="75"/>
        <v>0</v>
      </c>
      <c r="AN236" s="825">
        <f t="shared" si="76"/>
        <v>0</v>
      </c>
      <c r="AO236" s="296">
        <f t="shared" si="77"/>
        <v>0</v>
      </c>
      <c r="AP236" s="575">
        <f t="shared" si="81"/>
        <v>0</v>
      </c>
      <c r="AQ236" s="583">
        <f t="shared" si="79"/>
        <v>0</v>
      </c>
      <c r="AR236" s="579"/>
      <c r="AS236" s="102"/>
      <c r="AT236" s="27"/>
      <c r="AU236" s="592"/>
    </row>
    <row r="237" spans="1:55" hidden="1">
      <c r="A237" s="309"/>
      <c r="B237" s="338"/>
      <c r="C237" s="22" t="str">
        <f>IF('1C TSsalarié9'!Y$11&lt;&gt;"",'1C TSsalarié9'!$B$8,"")</f>
        <v/>
      </c>
      <c r="D237" s="666" t="str">
        <f>IF(E237="","",DATEDIF('1C TSsalarié9'!$B$10,E237,"y"))</f>
        <v/>
      </c>
      <c r="E237" s="93" t="str">
        <f>IF(AND('1C TSsalarié9'!Y$11&lt;&gt;"",C237='1C TSsalarié9'!$B$8),'1C TSsalarié9'!$Y$16,"")</f>
        <v/>
      </c>
      <c r="F237" s="312"/>
      <c r="G237" s="313"/>
      <c r="H237" s="977"/>
      <c r="I237" s="978"/>
      <c r="J237" s="979"/>
      <c r="K237" s="638">
        <f t="shared" si="73"/>
        <v>0</v>
      </c>
      <c r="L237" s="301">
        <f>IF(AND($K$2="Pôle",C237='1C TSsalarié9'!$B$8),'1C TSsalarié9'!Y$17+'1C TSsalarié9'!Y$18+'1C TSsalarié9'!Y$19+'1C TSsalarié9'!Y$20+'1C TSsalarié9'!Y$24,'1C TSsalarié9'!Y$17+'1C TSsalarié9'!Y$18+'1C TSsalarié9'!Y$19+'1C TSsalarié9'!Y$20+'1C TSsalarié9'!Y$21+'1C TSsalarié9'!Y$22+'1C TSsalarié9'!Y$23+'1C TSsalarié9'!Y$24)</f>
        <v>0</v>
      </c>
      <c r="M237" s="301">
        <f>IF(AND($K$2="Pôle",C237='1C TSsalarié9'!$B$8),'1C TSsalarié9'!Y$21+'1C TSsalarié9'!Y$22+'1C TSsalarié9'!Y$23,0)</f>
        <v>0</v>
      </c>
      <c r="N237" s="302">
        <f t="shared" si="80"/>
        <v>0</v>
      </c>
      <c r="O237" s="292">
        <f>IF($C237='1C TSsalarié9'!$B$8,'1C TSsalarié9'!Y$31)</f>
        <v>0</v>
      </c>
      <c r="P237" s="72">
        <f>IF($C237='1C TSsalarié9'!$B$8,'1C TSsalarié9'!$Y$32)</f>
        <v>0</v>
      </c>
      <c r="Q237" s="72">
        <f>IF($C237='1C TSsalarié9'!$B$8,'1C TSsalarié9'!$Y$33)</f>
        <v>0</v>
      </c>
      <c r="R237" s="72">
        <f>IF($C237='1C TSsalarié9'!$B$8,'1C TSsalarié9'!$Y$34)</f>
        <v>0</v>
      </c>
      <c r="S237" s="72">
        <f>IF($C237='1C TSsalarié9'!$B$8,'1C TSsalarié9'!$Y$35)</f>
        <v>0</v>
      </c>
      <c r="T237" s="72">
        <f>IF($C237='1C TSsalarié9'!$B$8,'1C TSsalarié9'!$Y$36)</f>
        <v>0</v>
      </c>
      <c r="U237" s="72">
        <f>IF($C237='1C TSsalarié9'!$B$8,'1C TSsalarié9'!$Y$37)</f>
        <v>0</v>
      </c>
      <c r="V237" s="72">
        <f>IF($C237='1C TSsalarié9'!$B$8,'1C TSsalarié9'!$Y$38)</f>
        <v>0</v>
      </c>
      <c r="W237" s="72">
        <f>IF($C237='1C TSsalarié9'!$B$8,'1C TSsalarié9'!$Y$39)</f>
        <v>0</v>
      </c>
      <c r="X237" s="72">
        <f>IF($C237='1C TSsalarié9'!$B$8,'1C TSsalarié9'!$Y$40)</f>
        <v>0</v>
      </c>
      <c r="Y237" s="72">
        <f>IF($C237='1C TSsalarié9'!$B$8,'1C TSsalarié9'!$Y$41)</f>
        <v>0</v>
      </c>
      <c r="Z237" s="72">
        <f>IF($C237='1C TSsalarié9'!$B$8,'1C TSsalarié9'!$Y$42)</f>
        <v>0</v>
      </c>
      <c r="AA237" s="72">
        <f>IF($C237='1C TSsalarié9'!$B$8,'1C TSsalarié9'!$Y$43)</f>
        <v>0</v>
      </c>
      <c r="AB237" s="72">
        <f>IF($C237='1C TSsalarié9'!$B$8,'1C TSsalarié9'!$Y$44)</f>
        <v>0</v>
      </c>
      <c r="AC237" s="72">
        <f>IF($C237='1C TSsalarié9'!$B$8,'1C TSsalarié9'!$Y$45)</f>
        <v>0</v>
      </c>
      <c r="AD237" s="72">
        <f>IF($C237='1C TSsalarié9'!$B$8,'1C TSsalarié9'!$Y$46)</f>
        <v>0</v>
      </c>
      <c r="AE237" s="72">
        <f>IF($C237='1C TSsalarié9'!$B$8,'1C TSsalarié9'!$Y$47)</f>
        <v>0</v>
      </c>
      <c r="AF237" s="72">
        <f>IF($C237='1C TSsalarié9'!$B$8,'1C TSsalarié9'!$Y$48)</f>
        <v>0</v>
      </c>
      <c r="AG237" s="72">
        <f>IF($C237='1C TSsalarié9'!$B$8,'1C TSsalarié9'!$Y$49)</f>
        <v>0</v>
      </c>
      <c r="AH237" s="72">
        <f>IF($C237='1C TSsalarié9'!$B$8,'1C TSsalarié9'!$Y$50)</f>
        <v>0</v>
      </c>
      <c r="AI237" s="72">
        <f>IF($C237='1C TSsalarié9'!$B$8,'1C TSsalarié9'!$Y$51)</f>
        <v>0</v>
      </c>
      <c r="AJ237" s="72">
        <f>IF($C237='1C TSsalarié9'!$B$8,'1C TSsalarié9'!$Y$52)</f>
        <v>0</v>
      </c>
      <c r="AK237" s="72">
        <f>'1C TSsalarié9'!Y$53</f>
        <v>0</v>
      </c>
      <c r="AL237" s="72">
        <f t="shared" si="74"/>
        <v>0</v>
      </c>
      <c r="AM237" s="825">
        <f t="shared" si="75"/>
        <v>0</v>
      </c>
      <c r="AN237" s="825">
        <f t="shared" si="76"/>
        <v>0</v>
      </c>
      <c r="AO237" s="296">
        <f t="shared" si="77"/>
        <v>0</v>
      </c>
      <c r="AP237" s="575">
        <f t="shared" si="81"/>
        <v>0</v>
      </c>
      <c r="AQ237" s="583">
        <f t="shared" si="79"/>
        <v>0</v>
      </c>
      <c r="AR237" s="579"/>
      <c r="AS237" s="102"/>
      <c r="AT237" s="27"/>
      <c r="AU237" s="592"/>
    </row>
    <row r="238" spans="1:55" s="767" customFormat="1" hidden="1">
      <c r="A238" s="308"/>
      <c r="B238" s="339"/>
      <c r="C238" s="210" t="str">
        <f>IF('1C TSsalarié9'!Z$11&lt;&gt;"",'1C TSsalarié9'!$B$8,"")</f>
        <v/>
      </c>
      <c r="D238" s="670" t="str">
        <f>IF(E238="","",DATEDIF('1C TSsalarié9'!$B$10,E238,"y"))</f>
        <v/>
      </c>
      <c r="E238" s="211" t="str">
        <f>IF(AND('1C TSsalarié9'!Z$11&lt;&gt;"",C238='1C TSsalarié9'!$B$8),'1C TSsalarié9'!$Z$16,"")</f>
        <v/>
      </c>
      <c r="F238" s="314"/>
      <c r="G238" s="315"/>
      <c r="H238" s="980"/>
      <c r="I238" s="981"/>
      <c r="J238" s="982"/>
      <c r="K238" s="638">
        <f t="shared" si="73"/>
        <v>0</v>
      </c>
      <c r="L238" s="303">
        <f>IF(AND($K$2="Pôle",C238='1C TSsalarié9'!$B$8),'1C TSsalarié9'!Z$17+'1C TSsalarié9'!Z$18+'1C TSsalarié9'!Z$19+'1C TSsalarié9'!Z$20+'1C TSsalarié9'!Z$24,'1C TSsalarié9'!Z$17+'1C TSsalarié9'!Z$18+'1C TSsalarié9'!Z$19+'1C TSsalarié9'!Z$20+'1C TSsalarié9'!Z$21+'1C TSsalarié9'!Z$22+'1C TSsalarié9'!Z$23+'1C TSsalarié9'!Z$24)</f>
        <v>0</v>
      </c>
      <c r="M238" s="303">
        <f>IF(AND($K$2="Pôle",C238='1C TSsalarié9'!$B$8),'1C TSsalarié9'!Z$21+'1C TSsalarié9'!Z$22+'1C TSsalarié9'!Z$23,0)</f>
        <v>0</v>
      </c>
      <c r="N238" s="304">
        <f t="shared" si="80"/>
        <v>0</v>
      </c>
      <c r="O238" s="293">
        <f>IF($C238='1C TSsalarié9'!$B$8,'1C TSsalarié9'!Z$31)</f>
        <v>0</v>
      </c>
      <c r="P238" s="212">
        <f>IF($C238='1C TSsalarié9'!$B$8,'1C TSsalarié9'!$Z$32)</f>
        <v>0</v>
      </c>
      <c r="Q238" s="212">
        <f>IF($C238='1C TSsalarié9'!$B$8,'1C TSsalarié9'!$Z$33)</f>
        <v>0</v>
      </c>
      <c r="R238" s="212">
        <f>IF($C238='1C TSsalarié9'!$B$8,'1C TSsalarié9'!$Z$34)</f>
        <v>0</v>
      </c>
      <c r="S238" s="212">
        <f>IF($C238='1C TSsalarié9'!$B$8,'1C TSsalarié9'!$Z$35)</f>
        <v>0</v>
      </c>
      <c r="T238" s="212">
        <f>IF($C238='1C TSsalarié9'!$B$8,'1C TSsalarié9'!$Z$36)</f>
        <v>0</v>
      </c>
      <c r="U238" s="212">
        <f>IF($C238='1C TSsalarié9'!$B$8,'1C TSsalarié9'!$Z$37)</f>
        <v>0</v>
      </c>
      <c r="V238" s="212">
        <f>IF($C238='1C TSsalarié9'!$B$8,'1C TSsalarié9'!$Z$38)</f>
        <v>0</v>
      </c>
      <c r="W238" s="212">
        <f>IF($C238='1C TSsalarié9'!$B$8,'1C TSsalarié9'!$Z$39)</f>
        <v>0</v>
      </c>
      <c r="X238" s="212">
        <f>IF($C238='1C TSsalarié9'!$B$8,'1C TSsalarié9'!$Z$40)</f>
        <v>0</v>
      </c>
      <c r="Y238" s="212">
        <f>IF($C238='1C TSsalarié9'!$B$8,'1C TSsalarié9'!$Z$41)</f>
        <v>0</v>
      </c>
      <c r="Z238" s="212">
        <f>IF($C238='1C TSsalarié9'!$B$8,'1C TSsalarié9'!$Z$42)</f>
        <v>0</v>
      </c>
      <c r="AA238" s="212">
        <f>IF($C238='1C TSsalarié9'!$B$8,'1C TSsalarié9'!$Z$43)</f>
        <v>0</v>
      </c>
      <c r="AB238" s="212">
        <f>IF($C238='1C TSsalarié9'!$B$8,'1C TSsalarié9'!$Z$44)</f>
        <v>0</v>
      </c>
      <c r="AC238" s="212">
        <f>IF($C238='1C TSsalarié9'!$B$8,'1C TSsalarié9'!$Z$45)</f>
        <v>0</v>
      </c>
      <c r="AD238" s="212">
        <f>IF($C238='1C TSsalarié9'!$B$8,'1C TSsalarié9'!$Z$46)</f>
        <v>0</v>
      </c>
      <c r="AE238" s="212">
        <f>IF($C238='1C TSsalarié9'!$B$8,'1C TSsalarié9'!$Z$47)</f>
        <v>0</v>
      </c>
      <c r="AF238" s="212">
        <f>IF($C238='1C TSsalarié9'!$B$8,'1C TSsalarié9'!$Z$48)</f>
        <v>0</v>
      </c>
      <c r="AG238" s="212">
        <f>IF($C238='1C TSsalarié9'!$B$8,'1C TSsalarié9'!$Z$49)</f>
        <v>0</v>
      </c>
      <c r="AH238" s="212">
        <f>IF($C238='1C TSsalarié9'!$B$8,'1C TSsalarié9'!$Z$50)</f>
        <v>0</v>
      </c>
      <c r="AI238" s="212">
        <f>IF($C238='1C TSsalarié9'!$B$8,'1C TSsalarié9'!$Z$51)</f>
        <v>0</v>
      </c>
      <c r="AJ238" s="212">
        <f>IF($C238='1C TSsalarié9'!$B$8,'1C TSsalarié9'!$Z$52)</f>
        <v>0</v>
      </c>
      <c r="AK238" s="212">
        <f>'1C TSsalarié9'!Z$53</f>
        <v>0</v>
      </c>
      <c r="AL238" s="212">
        <f t="shared" si="74"/>
        <v>0</v>
      </c>
      <c r="AM238" s="565">
        <f t="shared" si="75"/>
        <v>0</v>
      </c>
      <c r="AN238" s="565">
        <f t="shared" si="76"/>
        <v>0</v>
      </c>
      <c r="AO238" s="297">
        <f t="shared" si="77"/>
        <v>0</v>
      </c>
      <c r="AP238" s="644">
        <f t="shared" si="81"/>
        <v>0</v>
      </c>
      <c r="AQ238" s="625">
        <f t="shared" si="79"/>
        <v>0</v>
      </c>
      <c r="AR238" s="547"/>
      <c r="AS238" s="213"/>
      <c r="AT238" s="214"/>
      <c r="AU238" s="626"/>
      <c r="AV238" s="824"/>
      <c r="AW238" s="824"/>
      <c r="AX238" s="824"/>
      <c r="AY238" s="824"/>
      <c r="AZ238" s="824"/>
    </row>
    <row r="239" spans="1:55" ht="15" hidden="1">
      <c r="A239" s="309"/>
      <c r="B239" s="338"/>
      <c r="C239" s="826" t="str">
        <f>IF('1C TSsalarié10'!C$11&lt;&gt;"",'1C TSsalarié10'!$B$8,"")</f>
        <v/>
      </c>
      <c r="D239" s="818" t="str">
        <f>IF(E239="","",DATEDIF('1C TSsalarié10'!$B$10,E239,"y"))</f>
        <v/>
      </c>
      <c r="E239" s="206" t="str">
        <f>IF(AND('1C TSsalarié10'!C$11&lt;&gt;"",C240='1C TSsalarié10'!$B$8),'1C TSsalarié10'!$C$16,"")</f>
        <v/>
      </c>
      <c r="F239" s="316"/>
      <c r="G239" s="317"/>
      <c r="H239" s="983"/>
      <c r="I239" s="984"/>
      <c r="J239" s="985"/>
      <c r="K239" s="638">
        <f t="shared" si="73"/>
        <v>0</v>
      </c>
      <c r="L239" s="627">
        <f>IF(AND($K$2="Pôle",C239='1C TSsalarié10'!$B$8),'1C TSsalarié10'!C$17+'1C TSsalarié10'!C$18+'1C TSsalarié10'!C$19+'1C TSsalarié10'!C$20+'1C TSsalarié10'!C$24,'1C TSsalarié10'!C$17+'1C TSsalarié10'!C$18+'1C TSsalarié10'!C$19+'1C TSsalarié10'!C$20+'1C TSsalarié10'!C$21+'1C TSsalarié10'!C$22+'1C TSsalarié10'!C$23+'1C TSsalarié10'!C$24)</f>
        <v>0</v>
      </c>
      <c r="M239" s="628">
        <f>IF(AND($K$2="Pôle",C239='1C TSsalarié10'!$B$8),'1C TSsalarié10'!C$21+'1C TSsalarié10'!C$22+'1C TSsalarié10'!C$23,0)</f>
        <v>0</v>
      </c>
      <c r="N239" s="305">
        <f>L239+M239</f>
        <v>0</v>
      </c>
      <c r="O239" s="294">
        <f>IF($C239='1C TSsalarié10'!$B$8,'1C TSsalarié10'!C$31)</f>
        <v>0</v>
      </c>
      <c r="P239" s="73">
        <f>IF($C239='1C TSsalarié10'!$B$8,'1C TSsalarié10'!$C$32)</f>
        <v>0</v>
      </c>
      <c r="Q239" s="73">
        <f>IF($C239='1C TSsalarié10'!$B$8,'1C TSsalarié10'!$C$33)</f>
        <v>0</v>
      </c>
      <c r="R239" s="73">
        <f>IF($C239='1C TSsalarié10'!$B$8,'1C TSsalarié10'!$C$34)</f>
        <v>0</v>
      </c>
      <c r="S239" s="73">
        <f>IF($C239='1C TSsalarié10'!$B$8,'1C TSsalarié10'!$C$35)</f>
        <v>0</v>
      </c>
      <c r="T239" s="73">
        <f>IF($C239='1C TSsalarié10'!$B$8,'1C TSsalarié10'!$C$36)</f>
        <v>0</v>
      </c>
      <c r="U239" s="73">
        <f>IF($C239='1C TSsalarié10'!$B$8,'1C TSsalarié10'!$C$37)</f>
        <v>0</v>
      </c>
      <c r="V239" s="73">
        <f>IF($C239='1C TSsalarié10'!$B$8,'1C TSsalarié10'!$C$38)</f>
        <v>0</v>
      </c>
      <c r="W239" s="73">
        <f>IF($C239='1C TSsalarié10'!$B$8,'1C TSsalarié10'!$C$39)</f>
        <v>0</v>
      </c>
      <c r="X239" s="73">
        <f>IF($C239='1C TSsalarié10'!$B$8,'1C TSsalarié10'!$C$40)</f>
        <v>0</v>
      </c>
      <c r="Y239" s="73">
        <f>IF($C239='1C TSsalarié10'!$B$8,'1C TSsalarié10'!$C$41)</f>
        <v>0</v>
      </c>
      <c r="Z239" s="73">
        <f>IF($C239='1C TSsalarié10'!$B$8,'1C TSsalarié10'!$C$42)</f>
        <v>0</v>
      </c>
      <c r="AA239" s="73">
        <f>IF($C239='1C TSsalarié10'!$B$8,'1C TSsalarié10'!$C$43)</f>
        <v>0</v>
      </c>
      <c r="AB239" s="73">
        <f>IF($C239='1C TSsalarié10'!$B$8,'1C TSsalarié10'!$C$44)</f>
        <v>0</v>
      </c>
      <c r="AC239" s="73">
        <f>IF($C239='1C TSsalarié10'!$B$8,'1C TSsalarié10'!$C$45)</f>
        <v>0</v>
      </c>
      <c r="AD239" s="73">
        <f>IF($C239='1C TSsalarié10'!$B$8,'1C TSsalarié10'!$C$46)</f>
        <v>0</v>
      </c>
      <c r="AE239" s="73">
        <f>IF($C239='1C TSsalarié10'!$B$8,'1C TSsalarié10'!$C$47)</f>
        <v>0</v>
      </c>
      <c r="AF239" s="73">
        <f>IF($C239='1C TSsalarié10'!$B$8,'1C TSsalarié10'!$C$48)</f>
        <v>0</v>
      </c>
      <c r="AG239" s="73">
        <f>IF($C239='1C TSsalarié10'!$B$8,'1C TSsalarié10'!$C$49)</f>
        <v>0</v>
      </c>
      <c r="AH239" s="73">
        <f>IF($C239='1C TSsalarié10'!$B$8,'1C TSsalarié10'!$C$50)</f>
        <v>0</v>
      </c>
      <c r="AI239" s="73">
        <f>IF($C239='1C TSsalarié10'!$B$8,'1C TSsalarié10'!$C$51)</f>
        <v>0</v>
      </c>
      <c r="AJ239" s="73">
        <f>IF($C239='1C TSsalarié10'!$B$8,'1C TSsalarié10'!$C$52)</f>
        <v>0</v>
      </c>
      <c r="AK239" s="73">
        <f>'1C TSsalarié10'!C$53</f>
        <v>0</v>
      </c>
      <c r="AL239" s="73">
        <f t="shared" si="74"/>
        <v>0</v>
      </c>
      <c r="AM239" s="298">
        <f t="shared" si="75"/>
        <v>0</v>
      </c>
      <c r="AN239" s="566">
        <f t="shared" si="76"/>
        <v>0</v>
      </c>
      <c r="AO239" s="629">
        <f>AM239+AN239</f>
        <v>0</v>
      </c>
      <c r="AP239" s="575">
        <f>IF(L239=0,0,AM239-AR239)</f>
        <v>0</v>
      </c>
      <c r="AQ239" s="584">
        <f t="shared" si="79"/>
        <v>0</v>
      </c>
      <c r="AR239" s="580"/>
      <c r="AS239" s="208"/>
      <c r="AT239" s="209"/>
      <c r="AU239" s="591"/>
      <c r="BC239" s="773"/>
    </row>
    <row r="240" spans="1:55" hidden="1">
      <c r="A240" s="309"/>
      <c r="B240" s="338"/>
      <c r="C240" s="22" t="str">
        <f>IF('1C TSsalarié10'!D$11&lt;&gt;"",'1C TSsalarié10'!$B$8,"")</f>
        <v/>
      </c>
      <c r="D240" s="666" t="str">
        <f>IF(E240="","",DATEDIF('1C TSsalarié10'!$B$10,E240,"y"))</f>
        <v/>
      </c>
      <c r="E240" s="93" t="str">
        <f>IF(AND('1C TSsalarié10'!D$11&lt;&gt;"",C240='1C TSsalarié10'!$B$8),'1C TSsalarié10'!$D$16,"")</f>
        <v/>
      </c>
      <c r="F240" s="312"/>
      <c r="G240" s="313"/>
      <c r="H240" s="977"/>
      <c r="I240" s="978"/>
      <c r="J240" s="979"/>
      <c r="K240" s="638">
        <f t="shared" si="73"/>
        <v>0</v>
      </c>
      <c r="L240" s="301">
        <f>IF(AND($K$2="Pôle",C240='1C TSsalarié10'!$B$8),'1C TSsalarié10'!D$17+'1C TSsalarié10'!D$18+'1C TSsalarié10'!D$19+'1C TSsalarié10'!D$20+'1C TSsalarié10'!D$24,'1C TSsalarié10'!D$17+'1C TSsalarié10'!D$18+'1C TSsalarié10'!D$19+'1C TSsalarié10'!D$20+'1C TSsalarié10'!D$21+'1C TSsalarié10'!D$22+'1C TSsalarié10'!D$23+'1C TSsalarié10'!D$24)</f>
        <v>0</v>
      </c>
      <c r="M240" s="301">
        <f>IF(AND($K$2="Pôle",C240='1C TSsalarié10'!$B$8),'1C TSsalarié10'!D$21+'1C TSsalarié10'!D$22+'1C TSsalarié10'!D$23,0)</f>
        <v>0</v>
      </c>
      <c r="N240" s="302">
        <f>L240+M240</f>
        <v>0</v>
      </c>
      <c r="O240" s="292">
        <f>IF($C240='1C TSsalarié10'!$B$8,'1C TSsalarié10'!D$31)</f>
        <v>0</v>
      </c>
      <c r="P240" s="72">
        <f>IF($C240='1C TSsalarié10'!$B$8,'1C TSsalarié10'!$D$32)</f>
        <v>0</v>
      </c>
      <c r="Q240" s="72">
        <f>IF($C240='1C TSsalarié10'!$B$8,'1C TSsalarié10'!$D$33)</f>
        <v>0</v>
      </c>
      <c r="R240" s="72">
        <f>IF($C240='1C TSsalarié10'!$B$8,'1C TSsalarié10'!$D$34)</f>
        <v>0</v>
      </c>
      <c r="S240" s="72">
        <f>IF($C240='1C TSsalarié10'!$B$8,'1C TSsalarié10'!$D$35)</f>
        <v>0</v>
      </c>
      <c r="T240" s="72">
        <f>IF($C240='1C TSsalarié10'!$B$8,'1C TSsalarié10'!$D$36)</f>
        <v>0</v>
      </c>
      <c r="U240" s="72">
        <f>IF($C240='1C TSsalarié10'!$B$8,'1C TSsalarié10'!$D$37)</f>
        <v>0</v>
      </c>
      <c r="V240" s="72">
        <f>IF($C240='1C TSsalarié10'!$B$8,'1C TSsalarié10'!$D$38)</f>
        <v>0</v>
      </c>
      <c r="W240" s="72">
        <f>IF($C240='1C TSsalarié10'!$B$8,'1C TSsalarié10'!$D$39)</f>
        <v>0</v>
      </c>
      <c r="X240" s="72">
        <f>IF($C240='1C TSsalarié10'!$B$8,'1C TSsalarié10'!$D$40)</f>
        <v>0</v>
      </c>
      <c r="Y240" s="72">
        <f>IF($C240='1C TSsalarié10'!$B$8,'1C TSsalarié10'!$D$41)</f>
        <v>0</v>
      </c>
      <c r="Z240" s="72">
        <f>IF($C240='1C TSsalarié10'!$B$8,'1C TSsalarié10'!$D$42)</f>
        <v>0</v>
      </c>
      <c r="AA240" s="72">
        <f>IF($C240='1C TSsalarié10'!$B$8,'1C TSsalarié10'!$D$43)</f>
        <v>0</v>
      </c>
      <c r="AB240" s="72">
        <f>IF($C240='1C TSsalarié10'!$B$8,'1C TSsalarié10'!$D$44)</f>
        <v>0</v>
      </c>
      <c r="AC240" s="72">
        <f>IF($C240='1C TSsalarié10'!$B$8,'1C TSsalarié10'!$D$45)</f>
        <v>0</v>
      </c>
      <c r="AD240" s="72">
        <f>IF($C240='1C TSsalarié10'!$B$8,'1C TSsalarié10'!$D$46)</f>
        <v>0</v>
      </c>
      <c r="AE240" s="72">
        <f>IF($C240='1C TSsalarié10'!$B$8,'1C TSsalarié10'!$D$47)</f>
        <v>0</v>
      </c>
      <c r="AF240" s="72">
        <f>IF($C240='1C TSsalarié10'!$B$8,'1C TSsalarié10'!$D$48)</f>
        <v>0</v>
      </c>
      <c r="AG240" s="72">
        <f>IF($C240='1C TSsalarié10'!$B$8,'1C TSsalarié10'!$D$49)</f>
        <v>0</v>
      </c>
      <c r="AH240" s="72">
        <f>IF($C240='1C TSsalarié10'!$B$8,'1C TSsalarié10'!$D$50)</f>
        <v>0</v>
      </c>
      <c r="AI240" s="72">
        <f>IF($C240='1C TSsalarié10'!$B$8,'1C TSsalarié10'!$D$51)</f>
        <v>0</v>
      </c>
      <c r="AJ240" s="72">
        <f>IF($C240='1C TSsalarié10'!$B$8,'1C TSsalarié10'!$D$52)</f>
        <v>0</v>
      </c>
      <c r="AK240" s="72">
        <f>'1C TSsalarié10'!D$53</f>
        <v>0</v>
      </c>
      <c r="AL240" s="72">
        <f t="shared" si="45"/>
        <v>0</v>
      </c>
      <c r="AM240" s="298">
        <f t="shared" si="46"/>
        <v>0</v>
      </c>
      <c r="AN240" s="566">
        <f t="shared" si="47"/>
        <v>0</v>
      </c>
      <c r="AO240" s="296">
        <f t="shared" ref="AO240:AO262" si="82">AM240+AN240</f>
        <v>0</v>
      </c>
      <c r="AP240" s="575">
        <f t="shared" ref="AP240:AP250" si="83">IF(L240=0,0,AM240-AR240)</f>
        <v>0</v>
      </c>
      <c r="AQ240" s="583">
        <f t="shared" si="48"/>
        <v>0</v>
      </c>
      <c r="AR240" s="579"/>
      <c r="AS240" s="102"/>
      <c r="AT240" s="27"/>
      <c r="AU240" s="592"/>
      <c r="BC240" s="774"/>
    </row>
    <row r="241" spans="1:55" hidden="1">
      <c r="A241" s="309"/>
      <c r="B241" s="338"/>
      <c r="C241" s="22" t="str">
        <f>IF('1C TSsalarié10'!E$11&lt;&gt;"",'1C TSsalarié10'!$B$8,"")</f>
        <v/>
      </c>
      <c r="D241" s="666" t="str">
        <f>IF(E241="","",DATEDIF('1C TSsalarié10'!$B$10,E241,"y"))</f>
        <v/>
      </c>
      <c r="E241" s="93" t="str">
        <f>IF(AND('1C TSsalarié10'!E$11&lt;&gt;"",C241='1C TSsalarié10'!$B$8),'1C TSsalarié10'!$E$16,"")</f>
        <v/>
      </c>
      <c r="F241" s="312"/>
      <c r="G241" s="313"/>
      <c r="H241" s="977"/>
      <c r="I241" s="978"/>
      <c r="J241" s="979"/>
      <c r="K241" s="638">
        <f t="shared" si="73"/>
        <v>0</v>
      </c>
      <c r="L241" s="301">
        <f>IF(AND($K$2="Pôle",C241='1C TSsalarié10'!$B$8),'1C TSsalarié10'!E$17+'1C TSsalarié10'!E$18+'1C TSsalarié10'!E$19+'1C TSsalarié10'!E$20+'1C TSsalarié10'!E$24,'1C TSsalarié10'!E$17+'1C TSsalarié10'!E$18+'1C TSsalarié10'!E$19+'1C TSsalarié10'!E$20+'1C TSsalarié10'!E$21+'1C TSsalarié10'!E$22+'1C TSsalarié10'!E$23+'1C TSsalarié10'!E$24)</f>
        <v>0</v>
      </c>
      <c r="M241" s="301">
        <f>IF(AND($K$2="Pôle",C241='1C TSsalarié10'!$B$8),'1C TSsalarié10'!E$21+'1C TSsalarié10'!E$22+'1C TSsalarié10'!E$23,0)</f>
        <v>0</v>
      </c>
      <c r="N241" s="302">
        <f t="shared" ref="N241:N262" si="84">L241+M241</f>
        <v>0</v>
      </c>
      <c r="O241" s="292">
        <f>IF($C241='1C TSsalarié10'!$B$8,'1C TSsalarié10'!E$31)</f>
        <v>0</v>
      </c>
      <c r="P241" s="72">
        <f>IF($C241='1C TSsalarié10'!$B$8,'1C TSsalarié10'!$E$32)</f>
        <v>0</v>
      </c>
      <c r="Q241" s="72">
        <f>IF($C241='1C TSsalarié10'!$B$8,'1C TSsalarié10'!$E$33)</f>
        <v>0</v>
      </c>
      <c r="R241" s="72">
        <f>IF($C241='1C TSsalarié10'!$B$8,'1C TSsalarié10'!$E$34)</f>
        <v>0</v>
      </c>
      <c r="S241" s="72">
        <f>IF($C241='1C TSsalarié10'!$B$8,'1C TSsalarié10'!$E$35)</f>
        <v>0</v>
      </c>
      <c r="T241" s="72">
        <f>IF($C241='1C TSsalarié10'!$B$8,'1C TSsalarié10'!$E$36)</f>
        <v>0</v>
      </c>
      <c r="U241" s="72">
        <f>IF($C241='1C TSsalarié10'!$B$8,'1C TSsalarié10'!$E$37)</f>
        <v>0</v>
      </c>
      <c r="V241" s="72">
        <f>IF($C241='1C TSsalarié10'!$B$8,'1C TSsalarié10'!$E$38)</f>
        <v>0</v>
      </c>
      <c r="W241" s="72">
        <f>IF($C241='1C TSsalarié10'!$B$8,'1C TSsalarié10'!$E$39)</f>
        <v>0</v>
      </c>
      <c r="X241" s="72">
        <f>IF($C241='1C TSsalarié10'!$B$8,'1C TSsalarié10'!$E$40)</f>
        <v>0</v>
      </c>
      <c r="Y241" s="72">
        <f>IF($C241='1C TSsalarié10'!$B$8,'1C TSsalarié10'!$E$41)</f>
        <v>0</v>
      </c>
      <c r="Z241" s="72">
        <f>IF($C241='1C TSsalarié10'!$B$8,'1C TSsalarié10'!$E$42)</f>
        <v>0</v>
      </c>
      <c r="AA241" s="72">
        <f>IF($C241='1C TSsalarié10'!$B$8,'1C TSsalarié10'!$E$43)</f>
        <v>0</v>
      </c>
      <c r="AB241" s="72">
        <f>IF($C241='1C TSsalarié10'!$B$8,'1C TSsalarié10'!$E$44)</f>
        <v>0</v>
      </c>
      <c r="AC241" s="72">
        <f>IF($C241='1C TSsalarié10'!$B$8,'1C TSsalarié10'!$E$45)</f>
        <v>0</v>
      </c>
      <c r="AD241" s="72">
        <f>IF($C241='1C TSsalarié10'!$B$8,'1C TSsalarié10'!$E$46)</f>
        <v>0</v>
      </c>
      <c r="AE241" s="72">
        <f>IF($C241='1C TSsalarié10'!$B$8,'1C TSsalarié10'!$E$47)</f>
        <v>0</v>
      </c>
      <c r="AF241" s="72">
        <f>IF($C241='1C TSsalarié10'!$B$8,'1C TSsalarié10'!$E$48)</f>
        <v>0</v>
      </c>
      <c r="AG241" s="72">
        <f>IF($C241='1C TSsalarié10'!$B$8,'1C TSsalarié10'!$E$49)</f>
        <v>0</v>
      </c>
      <c r="AH241" s="72">
        <f>IF($C241='1C TSsalarié10'!$B$8,'1C TSsalarié10'!$E$50)</f>
        <v>0</v>
      </c>
      <c r="AI241" s="72">
        <f>IF($C241='1C TSsalarié10'!$B$8,'1C TSsalarié10'!$E$51)</f>
        <v>0</v>
      </c>
      <c r="AJ241" s="72">
        <f>IF($C241='1C TSsalarié10'!$B$8,'1C TSsalarié10'!$E$52)</f>
        <v>0</v>
      </c>
      <c r="AK241" s="72">
        <f>'1C TSsalarié10'!E$53</f>
        <v>0</v>
      </c>
      <c r="AL241" s="72">
        <f t="shared" si="45"/>
        <v>0</v>
      </c>
      <c r="AM241" s="298">
        <f t="shared" si="46"/>
        <v>0</v>
      </c>
      <c r="AN241" s="566">
        <f t="shared" si="47"/>
        <v>0</v>
      </c>
      <c r="AO241" s="296">
        <f t="shared" si="82"/>
        <v>0</v>
      </c>
      <c r="AP241" s="575">
        <f t="shared" si="83"/>
        <v>0</v>
      </c>
      <c r="AQ241" s="583">
        <f t="shared" si="48"/>
        <v>0</v>
      </c>
      <c r="AR241" s="579"/>
      <c r="AS241" s="102"/>
      <c r="AT241" s="27"/>
      <c r="AU241" s="592"/>
      <c r="BC241" s="774"/>
    </row>
    <row r="242" spans="1:55" hidden="1">
      <c r="A242" s="309"/>
      <c r="B242" s="338"/>
      <c r="C242" s="22" t="str">
        <f>IF('1C TSsalarié10'!F$11&lt;&gt;"",'1C TSsalarié10'!$B$8,"")</f>
        <v/>
      </c>
      <c r="D242" s="666" t="str">
        <f>IF(E242="","",DATEDIF('1C TSsalarié10'!$B$10,E242,"y"))</f>
        <v/>
      </c>
      <c r="E242" s="93" t="str">
        <f>IF(AND('1C TSsalarié10'!F$11&lt;&gt;"",C242='1C TSsalarié10'!$B$8),'1C TSsalarié10'!$F$16,"")</f>
        <v/>
      </c>
      <c r="F242" s="312"/>
      <c r="G242" s="313"/>
      <c r="H242" s="977"/>
      <c r="I242" s="978"/>
      <c r="J242" s="979"/>
      <c r="K242" s="638">
        <f t="shared" si="73"/>
        <v>0</v>
      </c>
      <c r="L242" s="301">
        <f>IF(AND($K$2="Pôle",C242='1C TSsalarié10'!$B$8),'1C TSsalarié10'!F$17+'1C TSsalarié10'!F$18+'1C TSsalarié10'!F$19+'1C TSsalarié10'!F$20+'1C TSsalarié10'!F$24,'1C TSsalarié10'!F$17+'1C TSsalarié10'!F$18+'1C TSsalarié10'!F$19+'1C TSsalarié10'!F$20+'1C TSsalarié10'!F$21+'1C TSsalarié10'!F$22+'1C TSsalarié10'!F$23+'1C TSsalarié10'!F$24)</f>
        <v>0</v>
      </c>
      <c r="M242" s="301">
        <f>IF(AND($K$2="Pôle",C242='1C TSsalarié10'!$B$8),'1C TSsalarié10'!F$21+'1C TSsalarié10'!F$22+'1C TSsalarié10'!F$23,0)</f>
        <v>0</v>
      </c>
      <c r="N242" s="302">
        <f t="shared" si="84"/>
        <v>0</v>
      </c>
      <c r="O242" s="292">
        <f>IF($C242='1C TSsalarié10'!$B$8,'1C TSsalarié10'!F$31)</f>
        <v>0</v>
      </c>
      <c r="P242" s="72">
        <f>IF($C242='1C TSsalarié10'!$B$8,'1C TSsalarié10'!$F$32)</f>
        <v>0</v>
      </c>
      <c r="Q242" s="72">
        <f>IF($C242='1C TSsalarié10'!$B$8,'1C TSsalarié10'!$F$33)</f>
        <v>0</v>
      </c>
      <c r="R242" s="72">
        <f>IF($C242='1C TSsalarié10'!$B$8,'1C TSsalarié10'!$F$34)</f>
        <v>0</v>
      </c>
      <c r="S242" s="72">
        <f>IF($C242='1C TSsalarié10'!$B$8,'1C TSsalarié10'!$F$35)</f>
        <v>0</v>
      </c>
      <c r="T242" s="72">
        <f>IF($C242='1C TSsalarié10'!$B$8,'1C TSsalarié10'!$F$36)</f>
        <v>0</v>
      </c>
      <c r="U242" s="72">
        <f>IF($C242='1C TSsalarié10'!$B$8,'1C TSsalarié10'!$F$37)</f>
        <v>0</v>
      </c>
      <c r="V242" s="72">
        <f>IF($C242='1C TSsalarié10'!$B$8,'1C TSsalarié10'!$F$38)</f>
        <v>0</v>
      </c>
      <c r="W242" s="72">
        <f>IF($C242='1C TSsalarié10'!$B$8,'1C TSsalarié10'!$F$39)</f>
        <v>0</v>
      </c>
      <c r="X242" s="72">
        <f>IF($C242='1C TSsalarié10'!$B$8,'1C TSsalarié10'!$F$40)</f>
        <v>0</v>
      </c>
      <c r="Y242" s="72">
        <f>IF($C242='1C TSsalarié10'!$B$8,'1C TSsalarié10'!$F$41)</f>
        <v>0</v>
      </c>
      <c r="Z242" s="72">
        <f>IF($C242='1C TSsalarié10'!$B$8,'1C TSsalarié10'!$F$42)</f>
        <v>0</v>
      </c>
      <c r="AA242" s="72">
        <f>IF($C242='1C TSsalarié10'!$B$8,'1C TSsalarié10'!$F$43)</f>
        <v>0</v>
      </c>
      <c r="AB242" s="72">
        <f>IF($C242='1C TSsalarié10'!$B$8,'1C TSsalarié10'!$F$44)</f>
        <v>0</v>
      </c>
      <c r="AC242" s="72">
        <f>IF($C242='1C TSsalarié10'!$B$8,'1C TSsalarié10'!$F$45)</f>
        <v>0</v>
      </c>
      <c r="AD242" s="72">
        <f>IF($C242='1C TSsalarié10'!$B$8,'1C TSsalarié10'!$F$46)</f>
        <v>0</v>
      </c>
      <c r="AE242" s="72">
        <f>IF($C242='1C TSsalarié10'!$B$8,'1C TSsalarié10'!$F$47)</f>
        <v>0</v>
      </c>
      <c r="AF242" s="72">
        <f>IF($C242='1C TSsalarié10'!$B$8,'1C TSsalarié10'!$F$48)</f>
        <v>0</v>
      </c>
      <c r="AG242" s="72">
        <f>IF($C242='1C TSsalarié10'!$B$8,'1C TSsalarié10'!$F$49)</f>
        <v>0</v>
      </c>
      <c r="AH242" s="72">
        <f>IF($C242='1C TSsalarié10'!$B$8,'1C TSsalarié10'!$F$50)</f>
        <v>0</v>
      </c>
      <c r="AI242" s="72">
        <f>IF($C242='1C TSsalarié10'!$B$8,'1C TSsalarié10'!$F$51)</f>
        <v>0</v>
      </c>
      <c r="AJ242" s="72">
        <f>IF($C242='1C TSsalarié10'!$B$8,'1C TSsalarié10'!$F$52)</f>
        <v>0</v>
      </c>
      <c r="AK242" s="72">
        <f>'1C TSsalarié10'!F$53</f>
        <v>0</v>
      </c>
      <c r="AL242" s="72">
        <f t="shared" si="45"/>
        <v>0</v>
      </c>
      <c r="AM242" s="298">
        <f t="shared" si="46"/>
        <v>0</v>
      </c>
      <c r="AN242" s="566">
        <f t="shared" si="47"/>
        <v>0</v>
      </c>
      <c r="AO242" s="296">
        <f t="shared" si="82"/>
        <v>0</v>
      </c>
      <c r="AP242" s="575">
        <f t="shared" si="83"/>
        <v>0</v>
      </c>
      <c r="AQ242" s="583">
        <f t="shared" si="48"/>
        <v>0</v>
      </c>
      <c r="AR242" s="579"/>
      <c r="AS242" s="102"/>
      <c r="AT242" s="27"/>
      <c r="AU242" s="592"/>
    </row>
    <row r="243" spans="1:55" hidden="1">
      <c r="A243" s="309"/>
      <c r="B243" s="338"/>
      <c r="C243" s="22" t="str">
        <f>IF('1C TSsalarié10'!G$11&lt;&gt;"",'1C TSsalarié10'!$B$8,"")</f>
        <v/>
      </c>
      <c r="D243" s="666" t="str">
        <f>IF(E243="","",DATEDIF('1C TSsalarié10'!$B$10,E243,"y"))</f>
        <v/>
      </c>
      <c r="E243" s="93" t="str">
        <f>IF(AND('1C TSsalarié10'!G$11&lt;&gt;"",C243='1C TSsalarié10'!$B$8),'1C TSsalarié10'!$G$16,"")</f>
        <v/>
      </c>
      <c r="F243" s="312"/>
      <c r="G243" s="313"/>
      <c r="H243" s="977"/>
      <c r="I243" s="978"/>
      <c r="J243" s="979"/>
      <c r="K243" s="638">
        <f t="shared" si="73"/>
        <v>0</v>
      </c>
      <c r="L243" s="301">
        <f>IF(AND($K$2="Pôle",C243='1C TSsalarié10'!$B$8),'1C TSsalarié10'!G$17+'1C TSsalarié10'!G$18+'1C TSsalarié10'!G$19+'1C TSsalarié10'!G$20+'1C TSsalarié10'!G$24,'1C TSsalarié10'!G$17+'1C TSsalarié10'!G$18+'1C TSsalarié10'!G$19+'1C TSsalarié10'!G$20+'1C TSsalarié10'!G$21+'1C TSsalarié10'!G$22+'1C TSsalarié10'!G$23+'1C TSsalarié10'!G$24)</f>
        <v>0</v>
      </c>
      <c r="M243" s="301">
        <f>IF(AND($K$2="Pôle",C243='1C TSsalarié10'!$B$8),'1C TSsalarié10'!G$21+'1C TSsalarié10'!G$22+'1C TSsalarié10'!G$23,0)</f>
        <v>0</v>
      </c>
      <c r="N243" s="302">
        <f t="shared" si="84"/>
        <v>0</v>
      </c>
      <c r="O243" s="292">
        <f>IF($C243='1C TSsalarié10'!$B$8,'1C TSsalarié10'!G$31)</f>
        <v>0</v>
      </c>
      <c r="P243" s="72">
        <f>IF($C243='1C TSsalarié10'!$B$8,'1C TSsalarié10'!$G$32)</f>
        <v>0</v>
      </c>
      <c r="Q243" s="72">
        <f>IF($C243='1C TSsalarié10'!$B$8,'1C TSsalarié10'!$G$33)</f>
        <v>0</v>
      </c>
      <c r="R243" s="72">
        <f>IF($C243='1C TSsalarié10'!$B$8,'1C TSsalarié10'!$G$34)</f>
        <v>0</v>
      </c>
      <c r="S243" s="72">
        <f>IF($C243='1C TSsalarié10'!$B$8,'1C TSsalarié10'!$G$35)</f>
        <v>0</v>
      </c>
      <c r="T243" s="72">
        <f>IF($C243='1C TSsalarié10'!$B$8,'1C TSsalarié10'!$G$36)</f>
        <v>0</v>
      </c>
      <c r="U243" s="72">
        <f>IF($C243='1C TSsalarié10'!$B$8,'1C TSsalarié10'!$G$37)</f>
        <v>0</v>
      </c>
      <c r="V243" s="72">
        <f>IF($C243='1C TSsalarié10'!$B$8,'1C TSsalarié10'!$G$38)</f>
        <v>0</v>
      </c>
      <c r="W243" s="72">
        <f>IF($C243='1C TSsalarié10'!$B$8,'1C TSsalarié10'!$G$39)</f>
        <v>0</v>
      </c>
      <c r="X243" s="72">
        <f>IF($C243='1C TSsalarié10'!$B$8,'1C TSsalarié10'!$G$40)</f>
        <v>0</v>
      </c>
      <c r="Y243" s="72">
        <f>IF($C243='1C TSsalarié10'!$B$8,'1C TSsalarié10'!$G$41)</f>
        <v>0</v>
      </c>
      <c r="Z243" s="72">
        <f>IF($C243='1C TSsalarié10'!$B$8,'1C TSsalarié10'!$G$42)</f>
        <v>0</v>
      </c>
      <c r="AA243" s="72">
        <f>IF($C243='1C TSsalarié10'!$B$8,'1C TSsalarié10'!$G$43)</f>
        <v>0</v>
      </c>
      <c r="AB243" s="72">
        <f>IF($C243='1C TSsalarié10'!$B$8,'1C TSsalarié10'!$G$44)</f>
        <v>0</v>
      </c>
      <c r="AC243" s="72">
        <f>IF($C243='1C TSsalarié10'!$B$8,'1C TSsalarié10'!$G$45)</f>
        <v>0</v>
      </c>
      <c r="AD243" s="72">
        <f>IF($C243='1C TSsalarié10'!$B$8,'1C TSsalarié10'!$G$46)</f>
        <v>0</v>
      </c>
      <c r="AE243" s="72">
        <f>IF($C243='1C TSsalarié10'!$B$8,'1C TSsalarié10'!$G$47)</f>
        <v>0</v>
      </c>
      <c r="AF243" s="72">
        <f>IF($C243='1C TSsalarié10'!$B$8,'1C TSsalarié10'!$G$48)</f>
        <v>0</v>
      </c>
      <c r="AG243" s="72">
        <f>IF($C243='1C TSsalarié10'!$B$8,'1C TSsalarié10'!$G$49)</f>
        <v>0</v>
      </c>
      <c r="AH243" s="72">
        <f>IF($C243='1C TSsalarié10'!$B$8,'1C TSsalarié10'!$G$50)</f>
        <v>0</v>
      </c>
      <c r="AI243" s="72">
        <f>IF($C243='1C TSsalarié10'!$B$8,'1C TSsalarié10'!$G$51)</f>
        <v>0</v>
      </c>
      <c r="AJ243" s="72">
        <f>IF($C243='1C TSsalarié10'!$B$8,'1C TSsalarié10'!$G$52)</f>
        <v>0</v>
      </c>
      <c r="AK243" s="72">
        <f>'1C TSsalarié10'!G$53</f>
        <v>0</v>
      </c>
      <c r="AL243" s="72">
        <f t="shared" si="45"/>
        <v>0</v>
      </c>
      <c r="AM243" s="298">
        <f t="shared" si="46"/>
        <v>0</v>
      </c>
      <c r="AN243" s="566">
        <f t="shared" si="47"/>
        <v>0</v>
      </c>
      <c r="AO243" s="296">
        <f t="shared" si="82"/>
        <v>0</v>
      </c>
      <c r="AP243" s="575">
        <f t="shared" si="83"/>
        <v>0</v>
      </c>
      <c r="AQ243" s="583">
        <f t="shared" si="48"/>
        <v>0</v>
      </c>
      <c r="AR243" s="579"/>
      <c r="AS243" s="102"/>
      <c r="AT243" s="27"/>
      <c r="AU243" s="592"/>
    </row>
    <row r="244" spans="1:55" hidden="1">
      <c r="A244" s="309"/>
      <c r="B244" s="338"/>
      <c r="C244" s="22" t="str">
        <f>IF('1C TSsalarié10'!H$11&lt;&gt;"",'1C TSsalarié10'!$B$8,"")</f>
        <v/>
      </c>
      <c r="D244" s="666" t="str">
        <f>IF(E244="","",DATEDIF('1C TSsalarié10'!$B$10,E244,"y"))</f>
        <v/>
      </c>
      <c r="E244" s="93" t="str">
        <f>IF(AND('1C TSsalarié10'!H$11&lt;&gt;"",C244='1C TSsalarié10'!$B$8),'1C TSsalarié10'!$H$16,"")</f>
        <v/>
      </c>
      <c r="F244" s="312"/>
      <c r="G244" s="313"/>
      <c r="H244" s="977"/>
      <c r="I244" s="978"/>
      <c r="J244" s="979"/>
      <c r="K244" s="638">
        <f t="shared" si="73"/>
        <v>0</v>
      </c>
      <c r="L244" s="301">
        <f>IF(AND($K$2="Pôle",C244='1C TSsalarié10'!$B$8),'1C TSsalarié10'!H$17+'1C TSsalarié10'!H$18+'1C TSsalarié10'!H$19+'1C TSsalarié10'!H$20+'1C TSsalarié10'!H$24,'1C TSsalarié10'!H$17+'1C TSsalarié10'!H$18+'1C TSsalarié10'!H$19+'1C TSsalarié10'!H$20+'1C TSsalarié10'!H$21+'1C TSsalarié10'!H$22+'1C TSsalarié10'!H$23+'1C TSsalarié10'!H$24)</f>
        <v>0</v>
      </c>
      <c r="M244" s="301">
        <f>IF(AND($K$2="Pôle",C244='1C TSsalarié10'!$B$8),'1C TSsalarié10'!H$21+'1C TSsalarié10'!H$22+'1C TSsalarié10'!H$23,0)</f>
        <v>0</v>
      </c>
      <c r="N244" s="302">
        <f t="shared" si="84"/>
        <v>0</v>
      </c>
      <c r="O244" s="292">
        <f>IF($C244='1C TSsalarié10'!$B$8,'1C TSsalarié10'!H$31)</f>
        <v>0</v>
      </c>
      <c r="P244" s="72">
        <f>IF($C244='1C TSsalarié10'!$B$8,'1C TSsalarié10'!$H$32)</f>
        <v>0</v>
      </c>
      <c r="Q244" s="72">
        <f>IF($C244='1C TSsalarié10'!$B$8,'1C TSsalarié10'!$H$33)</f>
        <v>0</v>
      </c>
      <c r="R244" s="72">
        <f>IF($C244='1C TSsalarié10'!$B$8,'1C TSsalarié10'!$H$34)</f>
        <v>0</v>
      </c>
      <c r="S244" s="72">
        <f>IF($C244='1C TSsalarié10'!$B$8,'1C TSsalarié10'!$H$35)</f>
        <v>0</v>
      </c>
      <c r="T244" s="72">
        <f>IF($C244='1C TSsalarié10'!$B$8,'1C TSsalarié10'!$H$36)</f>
        <v>0</v>
      </c>
      <c r="U244" s="72">
        <f>IF($C244='1C TSsalarié10'!$B$8,'1C TSsalarié10'!$H$37)</f>
        <v>0</v>
      </c>
      <c r="V244" s="72">
        <f>IF($C244='1C TSsalarié10'!$B$8,'1C TSsalarié10'!$H$38)</f>
        <v>0</v>
      </c>
      <c r="W244" s="72">
        <f>IF($C244='1C TSsalarié10'!$B$8,'1C TSsalarié10'!$H$39)</f>
        <v>0</v>
      </c>
      <c r="X244" s="72">
        <f>IF($C244='1C TSsalarié10'!$B$8,'1C TSsalarié10'!$H$40)</f>
        <v>0</v>
      </c>
      <c r="Y244" s="72">
        <f>IF($C244='1C TSsalarié10'!$B$8,'1C TSsalarié10'!$H$41)</f>
        <v>0</v>
      </c>
      <c r="Z244" s="72">
        <f>IF($C244='1C TSsalarié10'!$B$8,'1C TSsalarié10'!$H$42)</f>
        <v>0</v>
      </c>
      <c r="AA244" s="72">
        <f>IF($C244='1C TSsalarié10'!$B$8,'1C TSsalarié10'!$H$43)</f>
        <v>0</v>
      </c>
      <c r="AB244" s="72">
        <f>IF($C244='1C TSsalarié10'!$B$8,'1C TSsalarié10'!$H$44)</f>
        <v>0</v>
      </c>
      <c r="AC244" s="72">
        <f>IF($C244='1C TSsalarié10'!$B$8,'1C TSsalarié10'!$H$45)</f>
        <v>0</v>
      </c>
      <c r="AD244" s="72">
        <f>IF($C244='1C TSsalarié10'!$B$8,'1C TSsalarié10'!$H$46)</f>
        <v>0</v>
      </c>
      <c r="AE244" s="72">
        <f>IF($C244='1C TSsalarié10'!$B$8,'1C TSsalarié10'!$H$47)</f>
        <v>0</v>
      </c>
      <c r="AF244" s="72">
        <f>IF($C244='1C TSsalarié10'!$B$8,'1C TSsalarié10'!$H$48)</f>
        <v>0</v>
      </c>
      <c r="AG244" s="72">
        <f>IF($C244='1C TSsalarié10'!$B$8,'1C TSsalarié10'!$H$49)</f>
        <v>0</v>
      </c>
      <c r="AH244" s="72">
        <f>IF($C244='1C TSsalarié10'!$B$8,'1C TSsalarié10'!$H$50)</f>
        <v>0</v>
      </c>
      <c r="AI244" s="72">
        <f>IF($C244='1C TSsalarié10'!$B$8,'1C TSsalarié10'!$H$51)</f>
        <v>0</v>
      </c>
      <c r="AJ244" s="72">
        <f>IF($C244='1C TSsalarié10'!$B$8,'1C TSsalarié10'!$H$52)</f>
        <v>0</v>
      </c>
      <c r="AK244" s="72">
        <f>'1C TSsalarié10'!H$53</f>
        <v>0</v>
      </c>
      <c r="AL244" s="72">
        <f t="shared" si="45"/>
        <v>0</v>
      </c>
      <c r="AM244" s="298">
        <f t="shared" si="46"/>
        <v>0</v>
      </c>
      <c r="AN244" s="566">
        <f t="shared" si="47"/>
        <v>0</v>
      </c>
      <c r="AO244" s="296">
        <f t="shared" si="82"/>
        <v>0</v>
      </c>
      <c r="AP244" s="575">
        <f t="shared" si="83"/>
        <v>0</v>
      </c>
      <c r="AQ244" s="583">
        <f t="shared" si="48"/>
        <v>0</v>
      </c>
      <c r="AR244" s="579"/>
      <c r="AS244" s="102"/>
      <c r="AT244" s="27"/>
      <c r="AU244" s="592"/>
    </row>
    <row r="245" spans="1:55" hidden="1">
      <c r="A245" s="309"/>
      <c r="B245" s="338"/>
      <c r="C245" s="22" t="str">
        <f>IF('1C TSsalarié10'!I$11&lt;&gt;"",'1C TSsalarié10'!$B$8,"")</f>
        <v/>
      </c>
      <c r="D245" s="666" t="str">
        <f>IF(E245="","",DATEDIF('1C TSsalarié10'!$B$10,E245,"y"))</f>
        <v/>
      </c>
      <c r="E245" s="93" t="str">
        <f>IF(AND('1C TSsalarié10'!I$11&lt;&gt;"",C245='1C TSsalarié10'!$B$8),'1C TSsalarié10'!$I$16,"")</f>
        <v/>
      </c>
      <c r="F245" s="312"/>
      <c r="G245" s="313"/>
      <c r="H245" s="977"/>
      <c r="I245" s="978"/>
      <c r="J245" s="979"/>
      <c r="K245" s="638">
        <f t="shared" si="73"/>
        <v>0</v>
      </c>
      <c r="L245" s="301">
        <f>IF(AND($K$2="Pôle",C245='1C TSsalarié10'!$B$8),'1C TSsalarié10'!I$17+'1C TSsalarié10'!I$18+'1C TSsalarié10'!I$19+'1C TSsalarié10'!I$20+'1C TSsalarié10'!I$24,'1C TSsalarié10'!I$17+'1C TSsalarié10'!I$18+'1C TSsalarié10'!I$19+'1C TSsalarié10'!I$20+'1C TSsalarié10'!I$21+'1C TSsalarié10'!I$22+'1C TSsalarié10'!I$23+'1C TSsalarié10'!I$24)</f>
        <v>0</v>
      </c>
      <c r="M245" s="301">
        <f>IF(AND($K$2="Pôle",C245='1C TSsalarié10'!$B$8),'1C TSsalarié10'!I$21+'1C TSsalarié10'!I$22+'1C TSsalarié10'!I$23,0)</f>
        <v>0</v>
      </c>
      <c r="N245" s="302">
        <f t="shared" si="84"/>
        <v>0</v>
      </c>
      <c r="O245" s="292">
        <f>IF($C245='1C TSsalarié10'!$B$8,'1C TSsalarié10'!I$31)</f>
        <v>0</v>
      </c>
      <c r="P245" s="72">
        <f>IF($C245='1C TSsalarié10'!$B$8,'1C TSsalarié10'!$I$32)</f>
        <v>0</v>
      </c>
      <c r="Q245" s="72">
        <f>IF($C245='1C TSsalarié10'!$B$8,'1C TSsalarié10'!$I$33)</f>
        <v>0</v>
      </c>
      <c r="R245" s="72">
        <f>IF($C245='1C TSsalarié10'!$B$8,'1C TSsalarié10'!$I$34)</f>
        <v>0</v>
      </c>
      <c r="S245" s="72">
        <f>IF($C245='1C TSsalarié10'!$B$8,'1C TSsalarié10'!$I$35)</f>
        <v>0</v>
      </c>
      <c r="T245" s="72">
        <f>IF($C245='1C TSsalarié10'!$B$8,'1C TSsalarié10'!$I$36)</f>
        <v>0</v>
      </c>
      <c r="U245" s="72">
        <f>IF($C245='1C TSsalarié10'!$B$8,'1C TSsalarié10'!$I$37)</f>
        <v>0</v>
      </c>
      <c r="V245" s="72">
        <f>IF($C245='1C TSsalarié10'!$B$8,'1C TSsalarié10'!$I$38)</f>
        <v>0</v>
      </c>
      <c r="W245" s="72">
        <f>IF($C245='1C TSsalarié10'!$B$8,'1C TSsalarié10'!$I$39)</f>
        <v>0</v>
      </c>
      <c r="X245" s="72">
        <f>IF($C245='1C TSsalarié10'!$B$8,'1C TSsalarié10'!$I$40)</f>
        <v>0</v>
      </c>
      <c r="Y245" s="72">
        <f>IF($C245='1C TSsalarié10'!$B$8,'1C TSsalarié10'!$I$41)</f>
        <v>0</v>
      </c>
      <c r="Z245" s="72">
        <f>IF($C245='1C TSsalarié10'!$B$8,'1C TSsalarié10'!$I$42)</f>
        <v>0</v>
      </c>
      <c r="AA245" s="72">
        <f>IF($C245='1C TSsalarié10'!$B$8,'1C TSsalarié10'!$I$43)</f>
        <v>0</v>
      </c>
      <c r="AB245" s="72">
        <f>IF($C245='1C TSsalarié10'!$B$8,'1C TSsalarié10'!$I$44)</f>
        <v>0</v>
      </c>
      <c r="AC245" s="72">
        <f>IF($C245='1C TSsalarié10'!$B$8,'1C TSsalarié10'!$I$45)</f>
        <v>0</v>
      </c>
      <c r="AD245" s="72">
        <f>IF($C245='1C TSsalarié10'!$B$8,'1C TSsalarié10'!$I$46)</f>
        <v>0</v>
      </c>
      <c r="AE245" s="72">
        <f>IF($C245='1C TSsalarié10'!$B$8,'1C TSsalarié10'!$I$47)</f>
        <v>0</v>
      </c>
      <c r="AF245" s="72">
        <f>IF($C245='1C TSsalarié10'!$B$8,'1C TSsalarié10'!$I$48)</f>
        <v>0</v>
      </c>
      <c r="AG245" s="72">
        <f>IF($C245='1C TSsalarié10'!$B$8,'1C TSsalarié10'!$I$49)</f>
        <v>0</v>
      </c>
      <c r="AH245" s="72">
        <f>IF($C245='1C TSsalarié10'!$B$8,'1C TSsalarié10'!$I$50)</f>
        <v>0</v>
      </c>
      <c r="AI245" s="72">
        <f>IF($C245='1C TSsalarié10'!$B$8,'1C TSsalarié10'!$I$51)</f>
        <v>0</v>
      </c>
      <c r="AJ245" s="72">
        <f>IF($C245='1C TSsalarié10'!$B$8,'1C TSsalarié10'!$I$52)</f>
        <v>0</v>
      </c>
      <c r="AK245" s="72">
        <f>'1C TSsalarié10'!I$53</f>
        <v>0</v>
      </c>
      <c r="AL245" s="72">
        <f t="shared" si="45"/>
        <v>0</v>
      </c>
      <c r="AM245" s="298">
        <f t="shared" si="46"/>
        <v>0</v>
      </c>
      <c r="AN245" s="566">
        <f t="shared" si="47"/>
        <v>0</v>
      </c>
      <c r="AO245" s="296">
        <f t="shared" si="82"/>
        <v>0</v>
      </c>
      <c r="AP245" s="575">
        <f t="shared" si="83"/>
        <v>0</v>
      </c>
      <c r="AQ245" s="583">
        <f t="shared" si="48"/>
        <v>0</v>
      </c>
      <c r="AR245" s="579"/>
      <c r="AS245" s="102"/>
      <c r="AT245" s="27"/>
      <c r="AU245" s="592"/>
    </row>
    <row r="246" spans="1:55" hidden="1">
      <c r="A246" s="309"/>
      <c r="B246" s="338"/>
      <c r="C246" s="22" t="str">
        <f>IF('1C TSsalarié10'!J$11&lt;&gt;"",'1C TSsalarié10'!$B$8,"")</f>
        <v/>
      </c>
      <c r="D246" s="666" t="str">
        <f>IF(E246="","",DATEDIF('1C TSsalarié10'!$B$10,E246,"y"))</f>
        <v/>
      </c>
      <c r="E246" s="93" t="str">
        <f>IF(AND('1C TSsalarié10'!J$11&lt;&gt;"",C246='1C TSsalarié10'!$B$8),'1C TSsalarié10'!$J$16,"")</f>
        <v/>
      </c>
      <c r="F246" s="312"/>
      <c r="G246" s="313"/>
      <c r="H246" s="977"/>
      <c r="I246" s="978"/>
      <c r="J246" s="979"/>
      <c r="K246" s="638">
        <f t="shared" si="73"/>
        <v>0</v>
      </c>
      <c r="L246" s="301">
        <f>IF(AND($K$2="Pôle",C246='1C TSsalarié10'!$B$8),'1C TSsalarié10'!J$17+'1C TSsalarié10'!J$18+'1C TSsalarié10'!J$19+'1C TSsalarié10'!J$20+'1C TSsalarié10'!J$24,'1C TSsalarié10'!J$17+'1C TSsalarié10'!J$18+'1C TSsalarié10'!J$19+'1C TSsalarié10'!J$20+'1C TSsalarié10'!J$21+'1C TSsalarié10'!J$22+'1C TSsalarié10'!J$23+'1C TSsalarié10'!J$24)</f>
        <v>0</v>
      </c>
      <c r="M246" s="301">
        <f>IF(AND($K$2="Pôle",C246='1C TSsalarié10'!$B$8),'1C TSsalarié10'!J$21+'1C TSsalarié10'!J$22+'1C TSsalarié10'!J$23,0)</f>
        <v>0</v>
      </c>
      <c r="N246" s="302">
        <f t="shared" si="84"/>
        <v>0</v>
      </c>
      <c r="O246" s="292">
        <f>IF($C246='1C TSsalarié10'!$B$8,'1C TSsalarié10'!J$31)</f>
        <v>0</v>
      </c>
      <c r="P246" s="72">
        <f>IF($C246='1C TSsalarié10'!$B$8,'1C TSsalarié10'!$J$32)</f>
        <v>0</v>
      </c>
      <c r="Q246" s="72">
        <f>IF($C246='1C TSsalarié10'!$B$8,'1C TSsalarié10'!$J$33)</f>
        <v>0</v>
      </c>
      <c r="R246" s="72">
        <f>IF($C246='1C TSsalarié10'!$B$8,'1C TSsalarié10'!$J$34)</f>
        <v>0</v>
      </c>
      <c r="S246" s="72">
        <f>IF($C246='1C TSsalarié10'!$B$8,'1C TSsalarié10'!$J$35)</f>
        <v>0</v>
      </c>
      <c r="T246" s="72">
        <f>IF($C246='1C TSsalarié10'!$B$8,'1C TSsalarié10'!$J$36)</f>
        <v>0</v>
      </c>
      <c r="U246" s="72">
        <f>IF($C246='1C TSsalarié10'!$B$8,'1C TSsalarié10'!$J$37)</f>
        <v>0</v>
      </c>
      <c r="V246" s="72">
        <f>IF($C246='1C TSsalarié10'!$B$8,'1C TSsalarié10'!$J$38)</f>
        <v>0</v>
      </c>
      <c r="W246" s="72">
        <f>IF($C246='1C TSsalarié10'!$B$8,'1C TSsalarié10'!$J$39)</f>
        <v>0</v>
      </c>
      <c r="X246" s="72">
        <f>IF($C246='1C TSsalarié10'!$B$8,'1C TSsalarié10'!$J$40)</f>
        <v>0</v>
      </c>
      <c r="Y246" s="72">
        <f>IF($C246='1C TSsalarié10'!$B$8,'1C TSsalarié10'!$J$41)</f>
        <v>0</v>
      </c>
      <c r="Z246" s="72">
        <f>IF($C246='1C TSsalarié10'!$B$8,'1C TSsalarié10'!$J$42)</f>
        <v>0</v>
      </c>
      <c r="AA246" s="72">
        <f>IF($C246='1C TSsalarié10'!$B$8,'1C TSsalarié10'!$J$43)</f>
        <v>0</v>
      </c>
      <c r="AB246" s="72">
        <f>IF($C246='1C TSsalarié10'!$B$8,'1C TSsalarié10'!$J$44)</f>
        <v>0</v>
      </c>
      <c r="AC246" s="72">
        <f>IF($C246='1C TSsalarié10'!$B$8,'1C TSsalarié10'!$J$45)</f>
        <v>0</v>
      </c>
      <c r="AD246" s="72">
        <f>IF($C246='1C TSsalarié10'!$B$8,'1C TSsalarié10'!$J$46)</f>
        <v>0</v>
      </c>
      <c r="AE246" s="72">
        <f>IF($C246='1C TSsalarié10'!$B$8,'1C TSsalarié10'!$J$47)</f>
        <v>0</v>
      </c>
      <c r="AF246" s="72">
        <f>IF($C246='1C TSsalarié10'!$B$8,'1C TSsalarié10'!$J$48)</f>
        <v>0</v>
      </c>
      <c r="AG246" s="72">
        <f>IF($C246='1C TSsalarié10'!$B$8,'1C TSsalarié10'!$J$49)</f>
        <v>0</v>
      </c>
      <c r="AH246" s="72">
        <f>IF($C246='1C TSsalarié10'!$B$8,'1C TSsalarié10'!$J$50)</f>
        <v>0</v>
      </c>
      <c r="AI246" s="72">
        <f>IF($C246='1C TSsalarié10'!$B$8,'1C TSsalarié10'!$J$51)</f>
        <v>0</v>
      </c>
      <c r="AJ246" s="72">
        <f>IF($C246='1C TSsalarié10'!$B$8,'1C TSsalarié10'!$J$52)</f>
        <v>0</v>
      </c>
      <c r="AK246" s="72">
        <f>'1C TSsalarié10'!J$53</f>
        <v>0</v>
      </c>
      <c r="AL246" s="72">
        <f t="shared" si="45"/>
        <v>0</v>
      </c>
      <c r="AM246" s="298">
        <f t="shared" si="46"/>
        <v>0</v>
      </c>
      <c r="AN246" s="566">
        <f t="shared" si="47"/>
        <v>0</v>
      </c>
      <c r="AO246" s="296">
        <f t="shared" si="82"/>
        <v>0</v>
      </c>
      <c r="AP246" s="575">
        <f t="shared" si="83"/>
        <v>0</v>
      </c>
      <c r="AQ246" s="583">
        <f t="shared" si="48"/>
        <v>0</v>
      </c>
      <c r="AR246" s="579"/>
      <c r="AS246" s="102"/>
      <c r="AT246" s="27"/>
      <c r="AU246" s="592"/>
    </row>
    <row r="247" spans="1:55" hidden="1">
      <c r="A247" s="309"/>
      <c r="B247" s="338"/>
      <c r="C247" s="22" t="str">
        <f>IF('1C TSsalarié10'!K$11&lt;&gt;"",'1C TSsalarié10'!$B$8,"")</f>
        <v/>
      </c>
      <c r="D247" s="666" t="str">
        <f>IF(E247="","",DATEDIF('1C TSsalarié10'!$B$10,E247,"y"))</f>
        <v/>
      </c>
      <c r="E247" s="93" t="str">
        <f>IF(AND('1C TSsalarié10'!K$11&lt;&gt;"",C247='1C TSsalarié10'!$B$8),'1C TSsalarié10'!$K$16,"")</f>
        <v/>
      </c>
      <c r="F247" s="312"/>
      <c r="G247" s="313"/>
      <c r="H247" s="977"/>
      <c r="I247" s="978"/>
      <c r="J247" s="979"/>
      <c r="K247" s="638">
        <f t="shared" si="73"/>
        <v>0</v>
      </c>
      <c r="L247" s="301">
        <f>IF(AND($K$2="Pôle",C247='1C TSsalarié10'!$B$8),'1C TSsalarié10'!K$17+'1C TSsalarié10'!K$18+'1C TSsalarié10'!K$19+'1C TSsalarié10'!K$20+'1C TSsalarié10'!K$24,'1C TSsalarié10'!K$17+'1C TSsalarié10'!K$18+'1C TSsalarié10'!K$19+'1C TSsalarié10'!K$20+'1C TSsalarié10'!K$21+'1C TSsalarié10'!K$22+'1C TSsalarié10'!K$23+'1C TSsalarié10'!K$24)</f>
        <v>0</v>
      </c>
      <c r="M247" s="301">
        <f>IF(AND($K$2="Pôle",C247='1C TSsalarié10'!$B$8),'1C TSsalarié10'!K$21+'1C TSsalarié10'!K$22+'1C TSsalarié10'!K$23,0)</f>
        <v>0</v>
      </c>
      <c r="N247" s="302">
        <f t="shared" si="84"/>
        <v>0</v>
      </c>
      <c r="O247" s="292">
        <f>IF($C247='1C TSsalarié10'!$B$8,'1C TSsalarié10'!K$31)</f>
        <v>0</v>
      </c>
      <c r="P247" s="72">
        <f>IF($C247='1C TSsalarié10'!$B$8,'1C TSsalarié10'!$K$32)</f>
        <v>0</v>
      </c>
      <c r="Q247" s="72">
        <f>IF($C247='1C TSsalarié10'!$B$8,'1C TSsalarié10'!$K$33)</f>
        <v>0</v>
      </c>
      <c r="R247" s="72">
        <f>IF($C247='1C TSsalarié10'!$B$8,'1C TSsalarié10'!$K$34)</f>
        <v>0</v>
      </c>
      <c r="S247" s="72">
        <f>IF($C247='1C TSsalarié10'!$B$8,'1C TSsalarié10'!$K$35)</f>
        <v>0</v>
      </c>
      <c r="T247" s="72">
        <f>IF($C247='1C TSsalarié10'!$B$8,'1C TSsalarié10'!$K$36)</f>
        <v>0</v>
      </c>
      <c r="U247" s="72">
        <f>IF($C247='1C TSsalarié10'!$B$8,'1C TSsalarié10'!$K$37)</f>
        <v>0</v>
      </c>
      <c r="V247" s="72">
        <f>IF($C247='1C TSsalarié10'!$B$8,'1C TSsalarié10'!$K$38)</f>
        <v>0</v>
      </c>
      <c r="W247" s="72">
        <f>IF($C247='1C TSsalarié10'!$B$8,'1C TSsalarié10'!$K$39)</f>
        <v>0</v>
      </c>
      <c r="X247" s="72">
        <f>IF($C247='1C TSsalarié10'!$B$8,'1C TSsalarié10'!$K$40)</f>
        <v>0</v>
      </c>
      <c r="Y247" s="72">
        <f>IF($C247='1C TSsalarié10'!$B$8,'1C TSsalarié10'!$K$41)</f>
        <v>0</v>
      </c>
      <c r="Z247" s="72">
        <f>IF($C247='1C TSsalarié10'!$B$8,'1C TSsalarié10'!$K$42)</f>
        <v>0</v>
      </c>
      <c r="AA247" s="72">
        <f>IF($C247='1C TSsalarié10'!$B$8,'1C TSsalarié10'!$K$43)</f>
        <v>0</v>
      </c>
      <c r="AB247" s="72">
        <f>IF($C247='1C TSsalarié10'!$B$8,'1C TSsalarié10'!$K$44)</f>
        <v>0</v>
      </c>
      <c r="AC247" s="72">
        <f>IF($C247='1C TSsalarié10'!$B$8,'1C TSsalarié10'!$K$45)</f>
        <v>0</v>
      </c>
      <c r="AD247" s="72">
        <f>IF($C247='1C TSsalarié10'!$B$8,'1C TSsalarié10'!$K$46)</f>
        <v>0</v>
      </c>
      <c r="AE247" s="72">
        <f>IF($C247='1C TSsalarié10'!$B$8,'1C TSsalarié10'!$K$47)</f>
        <v>0</v>
      </c>
      <c r="AF247" s="72">
        <f>IF($C247='1C TSsalarié10'!$B$8,'1C TSsalarié10'!$K$48)</f>
        <v>0</v>
      </c>
      <c r="AG247" s="72">
        <f>IF($C247='1C TSsalarié10'!$B$8,'1C TSsalarié10'!$K$49)</f>
        <v>0</v>
      </c>
      <c r="AH247" s="72">
        <f>IF($C247='1C TSsalarié10'!$B$8,'1C TSsalarié10'!$K$50)</f>
        <v>0</v>
      </c>
      <c r="AI247" s="72">
        <f>IF($C247='1C TSsalarié10'!$B$8,'1C TSsalarié10'!$K$51)</f>
        <v>0</v>
      </c>
      <c r="AJ247" s="72">
        <f>IF($C247='1C TSsalarié10'!$B$8,'1C TSsalarié10'!$K$52)</f>
        <v>0</v>
      </c>
      <c r="AK247" s="72">
        <f>'1C TSsalarié10'!K$53</f>
        <v>0</v>
      </c>
      <c r="AL247" s="72">
        <f t="shared" si="45"/>
        <v>0</v>
      </c>
      <c r="AM247" s="298">
        <f t="shared" si="46"/>
        <v>0</v>
      </c>
      <c r="AN247" s="566">
        <f t="shared" si="47"/>
        <v>0</v>
      </c>
      <c r="AO247" s="296">
        <f t="shared" si="82"/>
        <v>0</v>
      </c>
      <c r="AP247" s="575">
        <f t="shared" si="83"/>
        <v>0</v>
      </c>
      <c r="AQ247" s="583">
        <f t="shared" si="48"/>
        <v>0</v>
      </c>
      <c r="AR247" s="579"/>
      <c r="AS247" s="102"/>
      <c r="AT247" s="27"/>
      <c r="AU247" s="592"/>
    </row>
    <row r="248" spans="1:55" hidden="1">
      <c r="A248" s="309"/>
      <c r="B248" s="338"/>
      <c r="C248" s="22" t="str">
        <f>IF('1C TSsalarié10'!L$11&lt;&gt;"",'1C TSsalarié10'!$B$8,"")</f>
        <v/>
      </c>
      <c r="D248" s="666" t="str">
        <f>IF(E248="","",DATEDIF('1C TSsalarié10'!$B$10,E248,"y"))</f>
        <v/>
      </c>
      <c r="E248" s="93" t="str">
        <f>IF(AND('1C TSsalarié10'!L$11&lt;&gt;"",C248='1C TSsalarié10'!$B$8),'1C TSsalarié10'!$L$16,"")</f>
        <v/>
      </c>
      <c r="F248" s="312"/>
      <c r="G248" s="313"/>
      <c r="H248" s="977"/>
      <c r="I248" s="978"/>
      <c r="J248" s="979"/>
      <c r="K248" s="638">
        <f t="shared" si="73"/>
        <v>0</v>
      </c>
      <c r="L248" s="301">
        <f>IF(AND($K$2="Pôle",C248='1C TSsalarié10'!$B$8),'1C TSsalarié10'!L$17+'1C TSsalarié10'!L$18+'1C TSsalarié10'!L$19+'1C TSsalarié10'!L$20+'1C TSsalarié10'!L$24,'1C TSsalarié10'!L$17+'1C TSsalarié10'!L$18+'1C TSsalarié10'!L$19+'1C TSsalarié10'!L$20+'1C TSsalarié10'!L$21+'1C TSsalarié10'!L$22+'1C TSsalarié10'!L$23+'1C TSsalarié10'!L$24)</f>
        <v>0</v>
      </c>
      <c r="M248" s="301">
        <f>IF(AND($K$2="Pôle",C248='1C TSsalarié10'!$B$8),'1C TSsalarié10'!L$21+'1C TSsalarié10'!L$22+'1C TSsalarié10'!L$23,0)</f>
        <v>0</v>
      </c>
      <c r="N248" s="302">
        <f t="shared" si="84"/>
        <v>0</v>
      </c>
      <c r="O248" s="292">
        <f>IF($C248='1C TSsalarié10'!$B$8,'1C TSsalarié10'!L$31)</f>
        <v>0</v>
      </c>
      <c r="P248" s="72">
        <f>IF($C248='1C TSsalarié10'!$B$8,'1C TSsalarié10'!$L$32)</f>
        <v>0</v>
      </c>
      <c r="Q248" s="72">
        <f>IF($C248='1C TSsalarié10'!$B$8,'1C TSsalarié10'!$L$33)</f>
        <v>0</v>
      </c>
      <c r="R248" s="72">
        <f>IF($C248='1C TSsalarié10'!$B$8,'1C TSsalarié10'!$L$34)</f>
        <v>0</v>
      </c>
      <c r="S248" s="72">
        <f>IF($C248='1C TSsalarié10'!$B$8,'1C TSsalarié10'!$L$35)</f>
        <v>0</v>
      </c>
      <c r="T248" s="72">
        <f>IF($C248='1C TSsalarié10'!$B$8,'1C TSsalarié10'!$L$36)</f>
        <v>0</v>
      </c>
      <c r="U248" s="72">
        <f>IF($C248='1C TSsalarié10'!$B$8,'1C TSsalarié10'!$L$37)</f>
        <v>0</v>
      </c>
      <c r="V248" s="72">
        <f>IF($C248='1C TSsalarié10'!$B$8,'1C TSsalarié10'!$L$38)</f>
        <v>0</v>
      </c>
      <c r="W248" s="72">
        <f>IF($C248='1C TSsalarié10'!$B$8,'1C TSsalarié10'!$L$39)</f>
        <v>0</v>
      </c>
      <c r="X248" s="72">
        <f>IF($C248='1C TSsalarié10'!$B$8,'1C TSsalarié10'!$L$40)</f>
        <v>0</v>
      </c>
      <c r="Y248" s="72">
        <f>IF($C248='1C TSsalarié10'!$B$8,'1C TSsalarié10'!$L$41)</f>
        <v>0</v>
      </c>
      <c r="Z248" s="72">
        <f>IF($C248='1C TSsalarié10'!$B$8,'1C TSsalarié10'!$L$42)</f>
        <v>0</v>
      </c>
      <c r="AA248" s="72">
        <f>IF($C248='1C TSsalarié10'!$B$8,'1C TSsalarié10'!$L$43)</f>
        <v>0</v>
      </c>
      <c r="AB248" s="72">
        <f>IF($C248='1C TSsalarié10'!$B$8,'1C TSsalarié10'!$L$44)</f>
        <v>0</v>
      </c>
      <c r="AC248" s="72">
        <f>IF($C248='1C TSsalarié10'!$B$8,'1C TSsalarié10'!$L$45)</f>
        <v>0</v>
      </c>
      <c r="AD248" s="72">
        <f>IF($C248='1C TSsalarié10'!$B$8,'1C TSsalarié10'!$L$46)</f>
        <v>0</v>
      </c>
      <c r="AE248" s="72">
        <f>IF($C248='1C TSsalarié10'!$B$8,'1C TSsalarié10'!$L$47)</f>
        <v>0</v>
      </c>
      <c r="AF248" s="72">
        <f>IF($C248='1C TSsalarié10'!$B$8,'1C TSsalarié10'!$L$48)</f>
        <v>0</v>
      </c>
      <c r="AG248" s="72">
        <f>IF($C248='1C TSsalarié10'!$B$8,'1C TSsalarié10'!$L$49)</f>
        <v>0</v>
      </c>
      <c r="AH248" s="72">
        <f>IF($C248='1C TSsalarié10'!$B$8,'1C TSsalarié10'!$L$50)</f>
        <v>0</v>
      </c>
      <c r="AI248" s="72">
        <f>IF($C248='1C TSsalarié10'!$B$8,'1C TSsalarié10'!$L$51)</f>
        <v>0</v>
      </c>
      <c r="AJ248" s="72">
        <f>IF($C248='1C TSsalarié10'!$B$8,'1C TSsalarié10'!$L$52)</f>
        <v>0</v>
      </c>
      <c r="AK248" s="72">
        <f>'1C TSsalarié10'!L$53</f>
        <v>0</v>
      </c>
      <c r="AL248" s="72">
        <f t="shared" si="45"/>
        <v>0</v>
      </c>
      <c r="AM248" s="298">
        <f t="shared" si="46"/>
        <v>0</v>
      </c>
      <c r="AN248" s="566">
        <f t="shared" si="47"/>
        <v>0</v>
      </c>
      <c r="AO248" s="296">
        <f t="shared" si="82"/>
        <v>0</v>
      </c>
      <c r="AP248" s="575">
        <f t="shared" si="83"/>
        <v>0</v>
      </c>
      <c r="AQ248" s="583">
        <f t="shared" si="48"/>
        <v>0</v>
      </c>
      <c r="AR248" s="579"/>
      <c r="AS248" s="102"/>
      <c r="AT248" s="27"/>
      <c r="AU248" s="592"/>
    </row>
    <row r="249" spans="1:55" hidden="1">
      <c r="A249" s="309"/>
      <c r="B249" s="338"/>
      <c r="C249" s="22" t="str">
        <f>IF('1C TSsalarié10'!M$11&lt;&gt;"",'1C TSsalarié10'!$B$8,"")</f>
        <v/>
      </c>
      <c r="D249" s="666" t="str">
        <f>IF(E249="","",DATEDIF('1C TSsalarié10'!$B$10,E249,"y"))</f>
        <v/>
      </c>
      <c r="E249" s="93" t="str">
        <f>IF(AND('1C TSsalarié10'!M$11&lt;&gt;"",C249='1C TSsalarié10'!$B$8),'1C TSsalarié10'!$M$16,"")</f>
        <v/>
      </c>
      <c r="F249" s="312"/>
      <c r="G249" s="313"/>
      <c r="H249" s="977"/>
      <c r="I249" s="978"/>
      <c r="J249" s="979"/>
      <c r="K249" s="638">
        <f t="shared" si="73"/>
        <v>0</v>
      </c>
      <c r="L249" s="301">
        <f>IF(AND($K$2="Pôle",C249='1C TSsalarié10'!$B$8),'1C TSsalarié10'!M$17+'1C TSsalarié10'!M$18+'1C TSsalarié10'!M$19+'1C TSsalarié10'!M$20+'1C TSsalarié10'!M$24,'1C TSsalarié10'!M$17+'1C TSsalarié10'!M$18+'1C TSsalarié10'!M$19+'1C TSsalarié10'!M$20+'1C TSsalarié10'!M$21+'1C TSsalarié10'!M$22+'1C TSsalarié10'!M$23+'1C TSsalarié10'!M$24)</f>
        <v>0</v>
      </c>
      <c r="M249" s="301">
        <f>IF(AND($K$2="Pôle",C249='1C TSsalarié10'!$B$8),'1C TSsalarié10'!M$21+'1C TSsalarié10'!M$22+'1C TSsalarié10'!M$23,0)</f>
        <v>0</v>
      </c>
      <c r="N249" s="302">
        <f t="shared" si="84"/>
        <v>0</v>
      </c>
      <c r="O249" s="292">
        <f>IF($C249='1C TSsalarié10'!$B$8,'1C TSsalarié10'!M$31)</f>
        <v>0</v>
      </c>
      <c r="P249" s="72">
        <f>IF($C249='1C TSsalarié10'!$B$8,'1C TSsalarié10'!$M$32)</f>
        <v>0</v>
      </c>
      <c r="Q249" s="72">
        <f>IF($C249='1C TSsalarié10'!$B$8,'1C TSsalarié10'!$M$33)</f>
        <v>0</v>
      </c>
      <c r="R249" s="72">
        <f>IF($C249='1C TSsalarié10'!$B$8,'1C TSsalarié10'!$M$34)</f>
        <v>0</v>
      </c>
      <c r="S249" s="72">
        <f>IF($C249='1C TSsalarié10'!$B$8,'1C TSsalarié10'!$M$35)</f>
        <v>0</v>
      </c>
      <c r="T249" s="72">
        <f>IF($C249='1C TSsalarié10'!$B$8,'1C TSsalarié10'!$M$36)</f>
        <v>0</v>
      </c>
      <c r="U249" s="72">
        <f>IF($C249='1C TSsalarié10'!$B$8,'1C TSsalarié10'!$M$37)</f>
        <v>0</v>
      </c>
      <c r="V249" s="72">
        <f>IF($C249='1C TSsalarié10'!$B$8,'1C TSsalarié10'!$M$38)</f>
        <v>0</v>
      </c>
      <c r="W249" s="72">
        <f>IF($C249='1C TSsalarié10'!$B$8,'1C TSsalarié10'!$M$39)</f>
        <v>0</v>
      </c>
      <c r="X249" s="72">
        <f>IF($C249='1C TSsalarié10'!$B$8,'1C TSsalarié10'!$M$40)</f>
        <v>0</v>
      </c>
      <c r="Y249" s="72">
        <f>IF($C249='1C TSsalarié10'!$B$8,'1C TSsalarié10'!$M$41)</f>
        <v>0</v>
      </c>
      <c r="Z249" s="72">
        <f>IF($C249='1C TSsalarié10'!$B$8,'1C TSsalarié10'!$M$42)</f>
        <v>0</v>
      </c>
      <c r="AA249" s="72">
        <f>IF($C249='1C TSsalarié10'!$B$8,'1C TSsalarié10'!$M$43)</f>
        <v>0</v>
      </c>
      <c r="AB249" s="72">
        <f>IF($C249='1C TSsalarié10'!$B$8,'1C TSsalarié10'!$M$44)</f>
        <v>0</v>
      </c>
      <c r="AC249" s="72">
        <f>IF($C249='1C TSsalarié10'!$B$8,'1C TSsalarié10'!$M$45)</f>
        <v>0</v>
      </c>
      <c r="AD249" s="72">
        <f>IF($C249='1C TSsalarié10'!$B$8,'1C TSsalarié10'!$M$46)</f>
        <v>0</v>
      </c>
      <c r="AE249" s="72">
        <f>IF($C249='1C TSsalarié10'!$B$8,'1C TSsalarié10'!$M$47)</f>
        <v>0</v>
      </c>
      <c r="AF249" s="72">
        <f>IF($C249='1C TSsalarié10'!$B$8,'1C TSsalarié10'!$M$48)</f>
        <v>0</v>
      </c>
      <c r="AG249" s="72">
        <f>IF($C249='1C TSsalarié10'!$B$8,'1C TSsalarié10'!$M$49)</f>
        <v>0</v>
      </c>
      <c r="AH249" s="72">
        <f>IF($C249='1C TSsalarié10'!$B$8,'1C TSsalarié10'!$M$50)</f>
        <v>0</v>
      </c>
      <c r="AI249" s="72">
        <f>IF($C249='1C TSsalarié10'!$B$8,'1C TSsalarié10'!$M$51)</f>
        <v>0</v>
      </c>
      <c r="AJ249" s="72">
        <f>IF($C249='1C TSsalarié10'!$B$8,'1C TSsalarié10'!$M$52)</f>
        <v>0</v>
      </c>
      <c r="AK249" s="72">
        <f>'1C TSsalarié10'!M$53</f>
        <v>0</v>
      </c>
      <c r="AL249" s="72">
        <f t="shared" si="45"/>
        <v>0</v>
      </c>
      <c r="AM249" s="298">
        <f t="shared" si="46"/>
        <v>0</v>
      </c>
      <c r="AN249" s="566">
        <f t="shared" si="47"/>
        <v>0</v>
      </c>
      <c r="AO249" s="296">
        <f t="shared" si="82"/>
        <v>0</v>
      </c>
      <c r="AP249" s="575">
        <f t="shared" si="83"/>
        <v>0</v>
      </c>
      <c r="AQ249" s="583">
        <f t="shared" si="48"/>
        <v>0</v>
      </c>
      <c r="AR249" s="579"/>
      <c r="AS249" s="102"/>
      <c r="AT249" s="27"/>
      <c r="AU249" s="592"/>
    </row>
    <row r="250" spans="1:55" s="767" customFormat="1" hidden="1">
      <c r="A250" s="307"/>
      <c r="B250" s="351"/>
      <c r="C250" s="22" t="str">
        <f>IF('1C TSsalarié10'!N$11&lt;&gt;"",'1C TSsalarié10'!$B$8,"")</f>
        <v/>
      </c>
      <c r="D250" s="666" t="str">
        <f>IF(E250="","",DATEDIF('1C TSsalarié10'!$B$10,E250,"y"))</f>
        <v/>
      </c>
      <c r="E250" s="93" t="str">
        <f>IF(AND('1C TSsalarié10'!N$11&lt;&gt;"",C250='1C TSsalarié10'!$B$8),'1C TSsalarié10'!$N$16,"")</f>
        <v/>
      </c>
      <c r="F250" s="312"/>
      <c r="G250" s="313"/>
      <c r="H250" s="977"/>
      <c r="I250" s="978"/>
      <c r="J250" s="979"/>
      <c r="K250" s="638">
        <f t="shared" si="73"/>
        <v>0</v>
      </c>
      <c r="L250" s="301">
        <f>IF(AND($K$2="Pôle",C250='1C TSsalarié10'!$B$8),'1C TSsalarié10'!N$17+'1C TSsalarié10'!N$18+'1C TSsalarié10'!N$19+'1C TSsalarié10'!N$20+'1C TSsalarié10'!N$24,'1C TSsalarié10'!N$17+'1C TSsalarié10'!N$18+'1C TSsalarié10'!N$19+'1C TSsalarié10'!N$20+'1C TSsalarié10'!N$21+'1C TSsalarié10'!N$22+'1C TSsalarié10'!N$23+'1C TSsalarié10'!N$24)</f>
        <v>0</v>
      </c>
      <c r="M250" s="301">
        <f>IF(AND($K$2="Pôle",C250='1C TSsalarié10'!$B$8),'1C TSsalarié10'!N$21+'1C TSsalarié10'!N$22+'1C TSsalarié10'!N$23,0)</f>
        <v>0</v>
      </c>
      <c r="N250" s="302">
        <f t="shared" si="84"/>
        <v>0</v>
      </c>
      <c r="O250" s="292">
        <f>IF($C250='1C TSsalarié10'!$B$8,'1C TSsalarié10'!N$31)</f>
        <v>0</v>
      </c>
      <c r="P250" s="72">
        <f>IF($C250='1C TSsalarié10'!$B$8,'1C TSsalarié10'!$N$32)</f>
        <v>0</v>
      </c>
      <c r="Q250" s="72">
        <f>IF($C250='1C TSsalarié10'!$B$8,'1C TSsalarié10'!$N$33)</f>
        <v>0</v>
      </c>
      <c r="R250" s="72">
        <f>IF($C250='1C TSsalarié10'!$B$8,'1C TSsalarié10'!$N$34)</f>
        <v>0</v>
      </c>
      <c r="S250" s="72">
        <f>IF($C250='1C TSsalarié10'!$B$8,'1C TSsalarié10'!$N$35)</f>
        <v>0</v>
      </c>
      <c r="T250" s="72">
        <f>IF($C250='1C TSsalarié10'!$B$8,'1C TSsalarié10'!$N$36)</f>
        <v>0</v>
      </c>
      <c r="U250" s="72">
        <f>IF($C250='1C TSsalarié10'!$B$8,'1C TSsalarié10'!$N$37)</f>
        <v>0</v>
      </c>
      <c r="V250" s="72">
        <f>IF($C250='1C TSsalarié10'!$B$8,'1C TSsalarié10'!$N$38)</f>
        <v>0</v>
      </c>
      <c r="W250" s="72">
        <f>IF($C250='1C TSsalarié10'!$B$8,'1C TSsalarié10'!$N$39)</f>
        <v>0</v>
      </c>
      <c r="X250" s="72">
        <f>IF($C250='1C TSsalarié10'!$B$8,'1C TSsalarié10'!$N$40)</f>
        <v>0</v>
      </c>
      <c r="Y250" s="72">
        <f>IF($C250='1C TSsalarié10'!$B$8,'1C TSsalarié10'!$N$41)</f>
        <v>0</v>
      </c>
      <c r="Z250" s="72">
        <f>IF($C250='1C TSsalarié10'!$B$8,'1C TSsalarié10'!$N$42)</f>
        <v>0</v>
      </c>
      <c r="AA250" s="72">
        <f>IF($C250='1C TSsalarié10'!$B$8,'1C TSsalarié10'!$N$43)</f>
        <v>0</v>
      </c>
      <c r="AB250" s="72">
        <f>IF($C250='1C TSsalarié10'!$B$8,'1C TSsalarié10'!$N$44)</f>
        <v>0</v>
      </c>
      <c r="AC250" s="72">
        <f>IF($C250='1C TSsalarié10'!$B$8,'1C TSsalarié10'!$N$45)</f>
        <v>0</v>
      </c>
      <c r="AD250" s="72">
        <f>IF($C250='1C TSsalarié10'!$B$8,'1C TSsalarié10'!$N$46)</f>
        <v>0</v>
      </c>
      <c r="AE250" s="72">
        <f>IF($C250='1C TSsalarié10'!$B$8,'1C TSsalarié10'!$N$47)</f>
        <v>0</v>
      </c>
      <c r="AF250" s="72">
        <f>IF($C250='1C TSsalarié10'!$B$8,'1C TSsalarié10'!$N$48)</f>
        <v>0</v>
      </c>
      <c r="AG250" s="72">
        <f>IF($C250='1C TSsalarié10'!$B$8,'1C TSsalarié10'!$N$49)</f>
        <v>0</v>
      </c>
      <c r="AH250" s="72">
        <f>IF($C250='1C TSsalarié10'!$B$8,'1C TSsalarié10'!$N$50)</f>
        <v>0</v>
      </c>
      <c r="AI250" s="72">
        <f>IF($C250='1C TSsalarié10'!$B$8,'1C TSsalarié10'!$N$51)</f>
        <v>0</v>
      </c>
      <c r="AJ250" s="72">
        <f>IF($C250='1C TSsalarié10'!$B$8,'1C TSsalarié10'!$N$52)</f>
        <v>0</v>
      </c>
      <c r="AK250" s="72">
        <f>'1C TSsalarié10'!N$53</f>
        <v>0</v>
      </c>
      <c r="AL250" s="72">
        <f t="shared" si="45"/>
        <v>0</v>
      </c>
      <c r="AM250" s="825">
        <f t="shared" si="46"/>
        <v>0</v>
      </c>
      <c r="AN250" s="825">
        <f t="shared" si="47"/>
        <v>0</v>
      </c>
      <c r="AO250" s="296">
        <f t="shared" si="82"/>
        <v>0</v>
      </c>
      <c r="AP250" s="59">
        <f t="shared" si="83"/>
        <v>0</v>
      </c>
      <c r="AQ250" s="583">
        <f t="shared" si="48"/>
        <v>0</v>
      </c>
      <c r="AR250" s="579"/>
      <c r="AS250" s="102"/>
      <c r="AT250" s="27"/>
      <c r="AU250" s="592"/>
      <c r="AV250" s="824"/>
      <c r="AW250" s="824"/>
      <c r="AX250" s="824"/>
      <c r="AY250" s="824"/>
      <c r="AZ250" s="824"/>
    </row>
    <row r="251" spans="1:55" ht="12.75" hidden="1" customHeight="1">
      <c r="A251" s="309"/>
      <c r="B251" s="338"/>
      <c r="C251" s="22" t="str">
        <f>IF('1C TSsalarié10'!O$11&lt;&gt;"",'1C TSsalarié10'!$B$8,"")</f>
        <v/>
      </c>
      <c r="D251" s="666" t="str">
        <f>IF(E251="","",DATEDIF('1C TSsalarié10'!$B$10,E251,"y"))</f>
        <v/>
      </c>
      <c r="E251" s="93" t="str">
        <f>IF(AND('1C TSsalarié10'!O$11&lt;&gt;"",C251='1C TSsalarié10'!$B$8),'1C TSsalarié10'!$O$16,"")</f>
        <v/>
      </c>
      <c r="F251" s="316"/>
      <c r="G251" s="317"/>
      <c r="H251" s="983"/>
      <c r="I251" s="984"/>
      <c r="J251" s="985"/>
      <c r="K251" s="638">
        <f t="shared" si="73"/>
        <v>0</v>
      </c>
      <c r="L251" s="301">
        <f>IF(AND($K$2="Pôle",C251='1C TSsalarié10'!$B$8),'1C TSsalarié10'!O$17+'1C TSsalarié10'!O$18+'1C TSsalarié10'!O$19+'1C TSsalarié10'!O$20+'1C TSsalarié10'!O$24,'1C TSsalarié10'!O$17+'1C TSsalarié10'!O$18+'1C TSsalarié10'!O$19+'1C TSsalarié10'!O$20+'1C TSsalarié10'!O$21+'1C TSsalarié10'!O$22+'1C TSsalarié10'!O$23+'1C TSsalarié10'!O$24)</f>
        <v>0</v>
      </c>
      <c r="M251" s="301">
        <f>IF(AND($K$2="Pôle",C251='1C TSsalarié10'!$B$8),'1C TSsalarié10'!O$21+'1C TSsalarié10'!O$22+'1C TSsalarié10'!O$23,0)</f>
        <v>0</v>
      </c>
      <c r="N251" s="302">
        <f t="shared" si="84"/>
        <v>0</v>
      </c>
      <c r="O251" s="292">
        <f>IF($C251='1C TSsalarié10'!$B$8,'1C TSsalarié10'!O$31)</f>
        <v>0</v>
      </c>
      <c r="P251" s="72">
        <f>IF($C251='1C TSsalarié10'!$B$8,'1C TSsalarié10'!$O$32)</f>
        <v>0</v>
      </c>
      <c r="Q251" s="72">
        <f>IF($C251='1C TSsalarié10'!$B$8,'1C TSsalarié10'!$O$33)</f>
        <v>0</v>
      </c>
      <c r="R251" s="72">
        <f>IF($C251='1C TSsalarié10'!$B$8,'1C TSsalarié10'!$O$34)</f>
        <v>0</v>
      </c>
      <c r="S251" s="72">
        <f>IF($C251='1C TSsalarié10'!$B$8,'1C TSsalarié10'!$O$35)</f>
        <v>0</v>
      </c>
      <c r="T251" s="72">
        <f>IF($C251='1C TSsalarié10'!$B$8,'1C TSsalarié10'!$O$36)</f>
        <v>0</v>
      </c>
      <c r="U251" s="72">
        <f>IF($C251='1C TSsalarié10'!$B$8,'1C TSsalarié10'!$O$37)</f>
        <v>0</v>
      </c>
      <c r="V251" s="72">
        <f>IF($C251='1C TSsalarié10'!$B$8,'1C TSsalarié10'!$O$38)</f>
        <v>0</v>
      </c>
      <c r="W251" s="72">
        <f>IF($C251='1C TSsalarié10'!$B$8,'1C TSsalarié10'!$O$39)</f>
        <v>0</v>
      </c>
      <c r="X251" s="72">
        <f>IF($C251='1C TSsalarié10'!$B$8,'1C TSsalarié10'!$O$40)</f>
        <v>0</v>
      </c>
      <c r="Y251" s="72">
        <f>IF($C251='1C TSsalarié10'!$B$8,'1C TSsalarié10'!$O$41)</f>
        <v>0</v>
      </c>
      <c r="Z251" s="72">
        <f>IF($C251='1C TSsalarié10'!$B$8,'1C TSsalarié10'!$O$42)</f>
        <v>0</v>
      </c>
      <c r="AA251" s="72">
        <f>IF($C251='1C TSsalarié10'!$B$8,'1C TSsalarié10'!$O$43)</f>
        <v>0</v>
      </c>
      <c r="AB251" s="72">
        <f>IF($C251='1C TSsalarié10'!$B$8,'1C TSsalarié10'!$O$44)</f>
        <v>0</v>
      </c>
      <c r="AC251" s="72">
        <f>IF($C251='1C TSsalarié10'!$B$8,'1C TSsalarié10'!$O$45)</f>
        <v>0</v>
      </c>
      <c r="AD251" s="72">
        <f>IF($C251='1C TSsalarié10'!$B$8,'1C TSsalarié10'!$O$46)</f>
        <v>0</v>
      </c>
      <c r="AE251" s="72">
        <f>IF($C251='1C TSsalarié10'!$B$8,'1C TSsalarié10'!$O$47)</f>
        <v>0</v>
      </c>
      <c r="AF251" s="72">
        <f>IF($C251='1C TSsalarié10'!$B$8,'1C TSsalarié10'!$O$48)</f>
        <v>0</v>
      </c>
      <c r="AG251" s="72">
        <f>IF($C251='1C TSsalarié10'!$B$8,'1C TSsalarié10'!$O$49)</f>
        <v>0</v>
      </c>
      <c r="AH251" s="72">
        <f>IF($C251='1C TSsalarié10'!$B$8,'1C TSsalarié10'!$O$50)</f>
        <v>0</v>
      </c>
      <c r="AI251" s="72">
        <f>IF($C251='1C TSsalarié10'!$B$8,'1C TSsalarié10'!$O$51)</f>
        <v>0</v>
      </c>
      <c r="AJ251" s="72">
        <f>IF($C251='1C TSsalarié10'!$B$8,'1C TSsalarié10'!$O$52)</f>
        <v>0</v>
      </c>
      <c r="AK251" s="72">
        <f>'1C TSsalarié10'!O$53</f>
        <v>0</v>
      </c>
      <c r="AL251" s="72">
        <f t="shared" si="45"/>
        <v>0</v>
      </c>
      <c r="AM251" s="825">
        <f t="shared" si="46"/>
        <v>0</v>
      </c>
      <c r="AN251" s="825">
        <f t="shared" si="47"/>
        <v>0</v>
      </c>
      <c r="AO251" s="296">
        <f t="shared" si="82"/>
        <v>0</v>
      </c>
      <c r="AP251" s="575">
        <f>IF(L251=0,0,AM251-AR251)</f>
        <v>0</v>
      </c>
      <c r="AQ251" s="584">
        <f t="shared" si="48"/>
        <v>0</v>
      </c>
      <c r="AR251" s="580"/>
      <c r="AS251" s="208"/>
      <c r="AT251" s="209"/>
      <c r="AU251" s="591"/>
    </row>
    <row r="252" spans="1:55" hidden="1">
      <c r="A252" s="309"/>
      <c r="B252" s="338"/>
      <c r="C252" s="22" t="str">
        <f>IF('1C TSsalarié10'!P$11&lt;&gt;"",'1C TSsalarié10'!$B$8,"")</f>
        <v/>
      </c>
      <c r="D252" s="666" t="str">
        <f>IF(E252="","",DATEDIF('1C TSsalarié10'!$B$10,E252,"y"))</f>
        <v/>
      </c>
      <c r="E252" s="93" t="str">
        <f>IF(AND('1C TSsalarié10'!P$11&lt;&gt;"",C252='1C TSsalarié10'!$B$8),'1C TSsalarié10'!$P$16,"")</f>
        <v/>
      </c>
      <c r="F252" s="312"/>
      <c r="G252" s="313"/>
      <c r="H252" s="977"/>
      <c r="I252" s="978"/>
      <c r="J252" s="979"/>
      <c r="K252" s="638">
        <f t="shared" si="73"/>
        <v>0</v>
      </c>
      <c r="L252" s="301">
        <f>IF(AND($K$2="Pôle",C252='1C TSsalarié10'!$B$8),'1C TSsalarié10'!P$17+'1C TSsalarié10'!P$18+'1C TSsalarié10'!P$19+'1C TSsalarié10'!P$20+'1C TSsalarié10'!P$24,'1C TSsalarié10'!P$17+'1C TSsalarié10'!P$18+'1C TSsalarié10'!P$19+'1C TSsalarié10'!P$20+'1C TSsalarié10'!P$21+'1C TSsalarié10'!P$22+'1C TSsalarié10'!P$23+'1C TSsalarié10'!P$24)</f>
        <v>0</v>
      </c>
      <c r="M252" s="301">
        <f>IF(AND($K$2="Pôle",C252='1C TSsalarié10'!$B$8),'1C TSsalarié10'!P$21+'1C TSsalarié10'!P$22+'1C TSsalarié10'!P$23,0)</f>
        <v>0</v>
      </c>
      <c r="N252" s="302">
        <f t="shared" si="84"/>
        <v>0</v>
      </c>
      <c r="O252" s="292">
        <f>IF($C252='1C TSsalarié10'!$B$8,'1C TSsalarié10'!P$31)</f>
        <v>0</v>
      </c>
      <c r="P252" s="72">
        <f>IF($C252='1C TSsalarié10'!$B$8,'1C TSsalarié10'!$P$32)</f>
        <v>0</v>
      </c>
      <c r="Q252" s="72">
        <f>IF($C252='1C TSsalarié10'!$B$8,'1C TSsalarié10'!$P$33)</f>
        <v>0</v>
      </c>
      <c r="R252" s="72">
        <f>IF($C252='1C TSsalarié10'!$B$8,'1C TSsalarié10'!$P$34)</f>
        <v>0</v>
      </c>
      <c r="S252" s="72">
        <f>IF($C252='1C TSsalarié10'!$B$8,'1C TSsalarié10'!$P$35)</f>
        <v>0</v>
      </c>
      <c r="T252" s="72">
        <f>IF($C252='1C TSsalarié10'!$B$8,'1C TSsalarié10'!$P$36)</f>
        <v>0</v>
      </c>
      <c r="U252" s="72">
        <f>IF($C252='1C TSsalarié10'!$B$8,'1C TSsalarié10'!$P$37)</f>
        <v>0</v>
      </c>
      <c r="V252" s="72">
        <f>IF($C252='1C TSsalarié10'!$B$8,'1C TSsalarié10'!$P$38)</f>
        <v>0</v>
      </c>
      <c r="W252" s="72">
        <f>IF($C252='1C TSsalarié10'!$B$8,'1C TSsalarié10'!$P$39)</f>
        <v>0</v>
      </c>
      <c r="X252" s="72">
        <f>IF($C252='1C TSsalarié10'!$B$8,'1C TSsalarié10'!$P$40)</f>
        <v>0</v>
      </c>
      <c r="Y252" s="72">
        <f>IF($C252='1C TSsalarié10'!$B$8,'1C TSsalarié10'!$P$41)</f>
        <v>0</v>
      </c>
      <c r="Z252" s="72">
        <f>IF($C252='1C TSsalarié10'!$B$8,'1C TSsalarié10'!$P$42)</f>
        <v>0</v>
      </c>
      <c r="AA252" s="72">
        <f>IF($C252='1C TSsalarié10'!$B$8,'1C TSsalarié10'!$P$43)</f>
        <v>0</v>
      </c>
      <c r="AB252" s="72">
        <f>IF($C252='1C TSsalarié10'!$B$8,'1C TSsalarié10'!$P$44)</f>
        <v>0</v>
      </c>
      <c r="AC252" s="72">
        <f>IF($C252='1C TSsalarié10'!$B$8,'1C TSsalarié10'!$P$45)</f>
        <v>0</v>
      </c>
      <c r="AD252" s="72">
        <f>IF($C252='1C TSsalarié10'!$B$8,'1C TSsalarié10'!$P$46)</f>
        <v>0</v>
      </c>
      <c r="AE252" s="72">
        <f>IF($C252='1C TSsalarié10'!$B$8,'1C TSsalarié10'!$P$47)</f>
        <v>0</v>
      </c>
      <c r="AF252" s="72">
        <f>IF($C252='1C TSsalarié10'!$B$8,'1C TSsalarié10'!$P$48)</f>
        <v>0</v>
      </c>
      <c r="AG252" s="72">
        <f>IF($C252='1C TSsalarié10'!$B$8,'1C TSsalarié10'!$P$49)</f>
        <v>0</v>
      </c>
      <c r="AH252" s="72">
        <f>IF($C252='1C TSsalarié10'!$B$8,'1C TSsalarié10'!$P$50)</f>
        <v>0</v>
      </c>
      <c r="AI252" s="72">
        <f>IF($C252='1C TSsalarié10'!$B$8,'1C TSsalarié10'!$P$51)</f>
        <v>0</v>
      </c>
      <c r="AJ252" s="72">
        <f>IF($C252='1C TSsalarié10'!$B$8,'1C TSsalarié10'!$P$52)</f>
        <v>0</v>
      </c>
      <c r="AK252" s="72">
        <f>'1C TSsalarié10'!P$53</f>
        <v>0</v>
      </c>
      <c r="AL252" s="72">
        <f t="shared" si="45"/>
        <v>0</v>
      </c>
      <c r="AM252" s="825">
        <f t="shared" si="46"/>
        <v>0</v>
      </c>
      <c r="AN252" s="825">
        <f t="shared" si="47"/>
        <v>0</v>
      </c>
      <c r="AO252" s="296">
        <f t="shared" si="82"/>
        <v>0</v>
      </c>
      <c r="AP252" s="575">
        <f t="shared" ref="AP252:AP262" si="85">IF(L252=0,0,AM252-AR252)</f>
        <v>0</v>
      </c>
      <c r="AQ252" s="583">
        <f t="shared" si="48"/>
        <v>0</v>
      </c>
      <c r="AR252" s="579"/>
      <c r="AS252" s="102"/>
      <c r="AT252" s="27"/>
      <c r="AU252" s="592"/>
    </row>
    <row r="253" spans="1:55" hidden="1">
      <c r="A253" s="309"/>
      <c r="B253" s="338"/>
      <c r="C253" s="22" t="str">
        <f>IF('1C TSsalarié10'!Q$11&lt;&gt;"",'1C TSsalarié10'!$B$8,"")</f>
        <v/>
      </c>
      <c r="D253" s="666" t="str">
        <f>IF(E253="","",DATEDIF('1C TSsalarié10'!$B$10,E253,"y"))</f>
        <v/>
      </c>
      <c r="E253" s="93" t="str">
        <f>IF(AND('1C TSsalarié10'!Q$11&lt;&gt;"",C253='1C TSsalarié10'!$B$8),'1C TSsalarié10'!$Q$16,"")</f>
        <v/>
      </c>
      <c r="F253" s="312"/>
      <c r="G253" s="313"/>
      <c r="H253" s="977"/>
      <c r="I253" s="978"/>
      <c r="J253" s="979"/>
      <c r="K253" s="638">
        <f t="shared" si="73"/>
        <v>0</v>
      </c>
      <c r="L253" s="301">
        <f>IF(AND($K$2="Pôle",C253='1C TSsalarié10'!$B$8),'1C TSsalarié10'!Q$17+'1C TSsalarié10'!Q$18+'1C TSsalarié10'!Q$19+'1C TSsalarié10'!Q$20+'1C TSsalarié10'!Q$24,'1C TSsalarié10'!Q$17+'1C TSsalarié10'!Q$18+'1C TSsalarié10'!Q$19+'1C TSsalarié10'!Q$20+'1C TSsalarié10'!Q$21+'1C TSsalarié10'!Q$22+'1C TSsalarié10'!Q$23+'1C TSsalarié10'!Q$24)</f>
        <v>0</v>
      </c>
      <c r="M253" s="301">
        <f>IF(AND($K$2="Pôle",C253='1C TSsalarié10'!$B$8),'1C TSsalarié10'!Q$21+'1C TSsalarié10'!Q$22+'1C TSsalarié10'!Q$23,0)</f>
        <v>0</v>
      </c>
      <c r="N253" s="302">
        <f t="shared" si="84"/>
        <v>0</v>
      </c>
      <c r="O253" s="292">
        <f>IF($C253='1C TSsalarié10'!$B$8,'1C TSsalarié10'!Q$31)</f>
        <v>0</v>
      </c>
      <c r="P253" s="72">
        <f>IF($C253='1C TSsalarié10'!$B$8,'1C TSsalarié10'!$Q$32)</f>
        <v>0</v>
      </c>
      <c r="Q253" s="72">
        <f>IF($C253='1C TSsalarié10'!$B$8,'1C TSsalarié10'!$Q$33)</f>
        <v>0</v>
      </c>
      <c r="R253" s="72">
        <f>IF($C253='1C TSsalarié10'!$B$8,'1C TSsalarié10'!$Q$34)</f>
        <v>0</v>
      </c>
      <c r="S253" s="72">
        <f>IF($C253='1C TSsalarié10'!$B$8,'1C TSsalarié10'!$Q$35)</f>
        <v>0</v>
      </c>
      <c r="T253" s="72">
        <f>IF($C253='1C TSsalarié10'!$B$8,'1C TSsalarié10'!$Q$36)</f>
        <v>0</v>
      </c>
      <c r="U253" s="72">
        <f>IF($C253='1C TSsalarié10'!$B$8,'1C TSsalarié10'!$Q$37)</f>
        <v>0</v>
      </c>
      <c r="V253" s="72">
        <f>IF($C253='1C TSsalarié10'!$B$8,'1C TSsalarié10'!$Q$38)</f>
        <v>0</v>
      </c>
      <c r="W253" s="72">
        <f>IF($C253='1C TSsalarié10'!$B$8,'1C TSsalarié10'!$Q$39)</f>
        <v>0</v>
      </c>
      <c r="X253" s="72">
        <f>IF($C253='1C TSsalarié10'!$B$8,'1C TSsalarié10'!$Q$40)</f>
        <v>0</v>
      </c>
      <c r="Y253" s="72">
        <f>IF($C253='1C TSsalarié10'!$B$8,'1C TSsalarié10'!$Q$41)</f>
        <v>0</v>
      </c>
      <c r="Z253" s="72">
        <f>IF($C253='1C TSsalarié10'!$B$8,'1C TSsalarié10'!$Q$42)</f>
        <v>0</v>
      </c>
      <c r="AA253" s="72">
        <f>IF($C253='1C TSsalarié10'!$B$8,'1C TSsalarié10'!$Q$43)</f>
        <v>0</v>
      </c>
      <c r="AB253" s="72">
        <f>IF($C253='1C TSsalarié10'!$B$8,'1C TSsalarié10'!$Q$44)</f>
        <v>0</v>
      </c>
      <c r="AC253" s="72">
        <f>IF($C253='1C TSsalarié10'!$B$8,'1C TSsalarié10'!$Q$45)</f>
        <v>0</v>
      </c>
      <c r="AD253" s="72">
        <f>IF($C253='1C TSsalarié10'!$B$8,'1C TSsalarié10'!$Q$46)</f>
        <v>0</v>
      </c>
      <c r="AE253" s="72">
        <f>IF($C253='1C TSsalarié10'!$B$8,'1C TSsalarié10'!$Q$47)</f>
        <v>0</v>
      </c>
      <c r="AF253" s="72">
        <f>IF($C253='1C TSsalarié10'!$B$8,'1C TSsalarié10'!$Q$48)</f>
        <v>0</v>
      </c>
      <c r="AG253" s="72">
        <f>IF($C253='1C TSsalarié10'!$B$8,'1C TSsalarié10'!$Q$49)</f>
        <v>0</v>
      </c>
      <c r="AH253" s="72">
        <f>IF($C253='1C TSsalarié10'!$B$8,'1C TSsalarié10'!$Q$50)</f>
        <v>0</v>
      </c>
      <c r="AI253" s="72">
        <f>IF($C253='1C TSsalarié10'!$B$8,'1C TSsalarié10'!$Q$51)</f>
        <v>0</v>
      </c>
      <c r="AJ253" s="72">
        <f>IF($C253='1C TSsalarié10'!$B$8,'1C TSsalarié10'!$Q$52)</f>
        <v>0</v>
      </c>
      <c r="AK253" s="72">
        <f>'1C TSsalarié10'!Q$53</f>
        <v>0</v>
      </c>
      <c r="AL253" s="72">
        <f t="shared" si="45"/>
        <v>0</v>
      </c>
      <c r="AM253" s="825">
        <f t="shared" si="46"/>
        <v>0</v>
      </c>
      <c r="AN253" s="825">
        <f t="shared" si="47"/>
        <v>0</v>
      </c>
      <c r="AO253" s="296">
        <f t="shared" si="82"/>
        <v>0</v>
      </c>
      <c r="AP253" s="575">
        <f t="shared" si="85"/>
        <v>0</v>
      </c>
      <c r="AQ253" s="583">
        <f t="shared" si="48"/>
        <v>0</v>
      </c>
      <c r="AR253" s="579"/>
      <c r="AS253" s="102"/>
      <c r="AT253" s="27"/>
      <c r="AU253" s="592"/>
    </row>
    <row r="254" spans="1:55" hidden="1">
      <c r="A254" s="309"/>
      <c r="B254" s="338"/>
      <c r="C254" s="22" t="str">
        <f>IF('1C TSsalarié10'!R$11&lt;&gt;"",'1C TSsalarié10'!$B$8,"")</f>
        <v/>
      </c>
      <c r="D254" s="666" t="str">
        <f>IF(E254="","",DATEDIF('1C TSsalarié10'!$B$10,E254,"y"))</f>
        <v/>
      </c>
      <c r="E254" s="93" t="str">
        <f>IF(AND('1C TSsalarié10'!R$11&lt;&gt;"",C254='1C TSsalarié10'!$B$8),'1C TSsalarié10'!$R$16,"")</f>
        <v/>
      </c>
      <c r="F254" s="312"/>
      <c r="G254" s="313"/>
      <c r="H254" s="977"/>
      <c r="I254" s="978"/>
      <c r="J254" s="979"/>
      <c r="K254" s="638">
        <f t="shared" si="73"/>
        <v>0</v>
      </c>
      <c r="L254" s="301">
        <f>IF(AND($K$2="Pôle",C254='1C TSsalarié10'!$B$8),'1C TSsalarié10'!R$17+'1C TSsalarié10'!R$18+'1C TSsalarié10'!R$19+'1C TSsalarié10'!R$20+'1C TSsalarié10'!R$24,'1C TSsalarié10'!R$17+'1C TSsalarié10'!R$18+'1C TSsalarié10'!R$19+'1C TSsalarié10'!R$20+'1C TSsalarié10'!R$21+'1C TSsalarié10'!R$22+'1C TSsalarié10'!R$23+'1C TSsalarié10'!R$24)</f>
        <v>0</v>
      </c>
      <c r="M254" s="301">
        <f>IF(AND($K$2="Pôle",C254='1C TSsalarié10'!$B$8),'1C TSsalarié10'!R$21+'1C TSsalarié10'!R$22+'1C TSsalarié10'!R$23,0)</f>
        <v>0</v>
      </c>
      <c r="N254" s="302">
        <f t="shared" si="84"/>
        <v>0</v>
      </c>
      <c r="O254" s="292">
        <f>IF($C254='1C TSsalarié10'!$B$8,'1C TSsalarié10'!R$31)</f>
        <v>0</v>
      </c>
      <c r="P254" s="72">
        <f>IF($C254='1C TSsalarié10'!$B$8,'1C TSsalarié10'!$R$32)</f>
        <v>0</v>
      </c>
      <c r="Q254" s="72">
        <f>IF($C254='1C TSsalarié10'!$B$8,'1C TSsalarié10'!$R$33)</f>
        <v>0</v>
      </c>
      <c r="R254" s="72">
        <f>IF($C254='1C TSsalarié10'!$B$8,'1C TSsalarié10'!$R$34)</f>
        <v>0</v>
      </c>
      <c r="S254" s="72">
        <f>IF($C254='1C TSsalarié10'!$B$8,'1C TSsalarié10'!$R$35)</f>
        <v>0</v>
      </c>
      <c r="T254" s="72">
        <f>IF($C254='1C TSsalarié10'!$B$8,'1C TSsalarié10'!$R$36)</f>
        <v>0</v>
      </c>
      <c r="U254" s="72">
        <f>IF($C254='1C TSsalarié10'!$B$8,'1C TSsalarié10'!$R$37)</f>
        <v>0</v>
      </c>
      <c r="V254" s="72">
        <f>IF($C254='1C TSsalarié10'!$B$8,'1C TSsalarié10'!$R$38)</f>
        <v>0</v>
      </c>
      <c r="W254" s="72">
        <f>IF($C254='1C TSsalarié10'!$B$8,'1C TSsalarié10'!$R$39)</f>
        <v>0</v>
      </c>
      <c r="X254" s="72">
        <f>IF($C254='1C TSsalarié10'!$B$8,'1C TSsalarié10'!$R$40)</f>
        <v>0</v>
      </c>
      <c r="Y254" s="72">
        <f>IF($C254='1C TSsalarié10'!$B$8,'1C TSsalarié10'!$R$41)</f>
        <v>0</v>
      </c>
      <c r="Z254" s="72">
        <f>IF($C254='1C TSsalarié10'!$B$8,'1C TSsalarié10'!$R$42)</f>
        <v>0</v>
      </c>
      <c r="AA254" s="72">
        <f>IF($C254='1C TSsalarié10'!$B$8,'1C TSsalarié10'!$R$43)</f>
        <v>0</v>
      </c>
      <c r="AB254" s="72">
        <f>IF($C254='1C TSsalarié10'!$B$8,'1C TSsalarié10'!$R$44)</f>
        <v>0</v>
      </c>
      <c r="AC254" s="72">
        <f>IF($C254='1C TSsalarié10'!$B$8,'1C TSsalarié10'!$R$45)</f>
        <v>0</v>
      </c>
      <c r="AD254" s="72">
        <f>IF($C254='1C TSsalarié10'!$B$8,'1C TSsalarié10'!$R$46)</f>
        <v>0</v>
      </c>
      <c r="AE254" s="72">
        <f>IF($C254='1C TSsalarié10'!$B$8,'1C TSsalarié10'!$R$47)</f>
        <v>0</v>
      </c>
      <c r="AF254" s="72">
        <f>IF($C254='1C TSsalarié10'!$B$8,'1C TSsalarié10'!$R$48)</f>
        <v>0</v>
      </c>
      <c r="AG254" s="72">
        <f>IF($C254='1C TSsalarié10'!$B$8,'1C TSsalarié10'!$R$49)</f>
        <v>0</v>
      </c>
      <c r="AH254" s="72">
        <f>IF($C254='1C TSsalarié10'!$B$8,'1C TSsalarié10'!$R$50)</f>
        <v>0</v>
      </c>
      <c r="AI254" s="72">
        <f>IF($C254='1C TSsalarié10'!$B$8,'1C TSsalarié10'!$R$51)</f>
        <v>0</v>
      </c>
      <c r="AJ254" s="72">
        <f>IF($C254='1C TSsalarié10'!$B$8,'1C TSsalarié10'!$R$52)</f>
        <v>0</v>
      </c>
      <c r="AK254" s="72">
        <f>'1C TSsalarié10'!R$53</f>
        <v>0</v>
      </c>
      <c r="AL254" s="72">
        <f t="shared" si="45"/>
        <v>0</v>
      </c>
      <c r="AM254" s="825">
        <f t="shared" si="46"/>
        <v>0</v>
      </c>
      <c r="AN254" s="825">
        <f t="shared" si="47"/>
        <v>0</v>
      </c>
      <c r="AO254" s="296">
        <f t="shared" si="82"/>
        <v>0</v>
      </c>
      <c r="AP254" s="575">
        <f t="shared" si="85"/>
        <v>0</v>
      </c>
      <c r="AQ254" s="583">
        <f t="shared" si="48"/>
        <v>0</v>
      </c>
      <c r="AR254" s="579"/>
      <c r="AS254" s="102"/>
      <c r="AT254" s="27"/>
      <c r="AU254" s="592"/>
    </row>
    <row r="255" spans="1:55" hidden="1">
      <c r="A255" s="309"/>
      <c r="B255" s="338"/>
      <c r="C255" s="22" t="str">
        <f>IF('1C TSsalarié10'!S$11&lt;&gt;"",'1C TSsalarié10'!$B$8,"")</f>
        <v/>
      </c>
      <c r="D255" s="666" t="str">
        <f>IF(E255="","",DATEDIF('1C TSsalarié10'!$B$10,E255,"y"))</f>
        <v/>
      </c>
      <c r="E255" s="93" t="str">
        <f>IF(AND('1C TSsalarié10'!S$11&lt;&gt;"",C255='1C TSsalarié10'!$B$8),'1C TSsalarié10'!$S$16,"")</f>
        <v/>
      </c>
      <c r="F255" s="312"/>
      <c r="G255" s="313"/>
      <c r="H255" s="977"/>
      <c r="I255" s="978"/>
      <c r="J255" s="979"/>
      <c r="K255" s="638">
        <f t="shared" si="73"/>
        <v>0</v>
      </c>
      <c r="L255" s="301">
        <f>IF(AND($K$2="Pôle",C255='1C TSsalarié10'!$B$8),'1C TSsalarié10'!S$17+'1C TSsalarié10'!S$18+'1C TSsalarié10'!S$19+'1C TSsalarié10'!S$20+'1C TSsalarié10'!S$24,'1C TSsalarié10'!S$17+'1C TSsalarié10'!S$18+'1C TSsalarié10'!S$19+'1C TSsalarié10'!S$20+'1C TSsalarié10'!S$21+'1C TSsalarié10'!S$22+'1C TSsalarié10'!S$23+'1C TSsalarié10'!S$24)</f>
        <v>0</v>
      </c>
      <c r="M255" s="301">
        <f>IF(AND($K$2="Pôle",C255='1C TSsalarié10'!$B$8),'1C TSsalarié10'!S$21+'1C TSsalarié10'!S$22+'1C TSsalarié10'!S$23,0)</f>
        <v>0</v>
      </c>
      <c r="N255" s="302">
        <f t="shared" si="84"/>
        <v>0</v>
      </c>
      <c r="O255" s="292">
        <f>IF($C255='1C TSsalarié10'!$B$8,'1C TSsalarié10'!S$31)</f>
        <v>0</v>
      </c>
      <c r="P255" s="72">
        <f>IF($C255='1C TSsalarié10'!$B$8,'1C TSsalarié10'!$S$32)</f>
        <v>0</v>
      </c>
      <c r="Q255" s="72">
        <f>IF($C255='1C TSsalarié10'!$B$8,'1C TSsalarié10'!$S$33)</f>
        <v>0</v>
      </c>
      <c r="R255" s="72">
        <f>IF($C255='1C TSsalarié10'!$B$8,'1C TSsalarié10'!$S$34)</f>
        <v>0</v>
      </c>
      <c r="S255" s="72">
        <f>IF($C255='1C TSsalarié10'!$B$8,'1C TSsalarié10'!$S$35)</f>
        <v>0</v>
      </c>
      <c r="T255" s="72">
        <f>IF($C255='1C TSsalarié10'!$B$8,'1C TSsalarié10'!$S$36)</f>
        <v>0</v>
      </c>
      <c r="U255" s="72">
        <f>IF($C255='1C TSsalarié10'!$B$8,'1C TSsalarié10'!$S$37)</f>
        <v>0</v>
      </c>
      <c r="V255" s="72">
        <f>IF($C255='1C TSsalarié10'!$B$8,'1C TSsalarié10'!$S$38)</f>
        <v>0</v>
      </c>
      <c r="W255" s="72">
        <f>IF($C255='1C TSsalarié10'!$B$8,'1C TSsalarié10'!$S$39)</f>
        <v>0</v>
      </c>
      <c r="X255" s="72">
        <f>IF($C255='1C TSsalarié10'!$B$8,'1C TSsalarié10'!$S$40)</f>
        <v>0</v>
      </c>
      <c r="Y255" s="72">
        <f>IF($C255='1C TSsalarié10'!$B$8,'1C TSsalarié10'!$S$41)</f>
        <v>0</v>
      </c>
      <c r="Z255" s="72">
        <f>IF($C255='1C TSsalarié10'!$B$8,'1C TSsalarié10'!$S$42)</f>
        <v>0</v>
      </c>
      <c r="AA255" s="72">
        <f>IF($C255='1C TSsalarié10'!$B$8,'1C TSsalarié10'!$S$43)</f>
        <v>0</v>
      </c>
      <c r="AB255" s="72">
        <f>IF($C255='1C TSsalarié10'!$B$8,'1C TSsalarié10'!$S$44)</f>
        <v>0</v>
      </c>
      <c r="AC255" s="72">
        <f>IF($C255='1C TSsalarié10'!$B$8,'1C TSsalarié10'!$S$45)</f>
        <v>0</v>
      </c>
      <c r="AD255" s="72">
        <f>IF($C255='1C TSsalarié10'!$B$8,'1C TSsalarié10'!$S$46)</f>
        <v>0</v>
      </c>
      <c r="AE255" s="72">
        <f>IF($C255='1C TSsalarié10'!$B$8,'1C TSsalarié10'!$S$47)</f>
        <v>0</v>
      </c>
      <c r="AF255" s="72">
        <f>IF($C255='1C TSsalarié10'!$B$8,'1C TSsalarié10'!$S$48)</f>
        <v>0</v>
      </c>
      <c r="AG255" s="72">
        <f>IF($C255='1C TSsalarié10'!$B$8,'1C TSsalarié10'!$S$49)</f>
        <v>0</v>
      </c>
      <c r="AH255" s="72">
        <f>IF($C255='1C TSsalarié10'!$B$8,'1C TSsalarié10'!$S$50)</f>
        <v>0</v>
      </c>
      <c r="AI255" s="72">
        <f>IF($C255='1C TSsalarié10'!$B$8,'1C TSsalarié10'!$S$51)</f>
        <v>0</v>
      </c>
      <c r="AJ255" s="72">
        <f>IF($C255='1C TSsalarié10'!$B$8,'1C TSsalarié10'!$S$52)</f>
        <v>0</v>
      </c>
      <c r="AK255" s="72">
        <f>'1C TSsalarié10'!S$53</f>
        <v>0</v>
      </c>
      <c r="AL255" s="72">
        <f t="shared" si="45"/>
        <v>0</v>
      </c>
      <c r="AM255" s="825">
        <f t="shared" si="46"/>
        <v>0</v>
      </c>
      <c r="AN255" s="825">
        <f t="shared" si="47"/>
        <v>0</v>
      </c>
      <c r="AO255" s="296">
        <f t="shared" si="82"/>
        <v>0</v>
      </c>
      <c r="AP255" s="575">
        <f t="shared" si="85"/>
        <v>0</v>
      </c>
      <c r="AQ255" s="583">
        <f t="shared" si="48"/>
        <v>0</v>
      </c>
      <c r="AR255" s="579"/>
      <c r="AS255" s="102"/>
      <c r="AT255" s="27"/>
      <c r="AU255" s="592"/>
    </row>
    <row r="256" spans="1:55" hidden="1">
      <c r="A256" s="309"/>
      <c r="B256" s="338"/>
      <c r="C256" s="22" t="str">
        <f>IF('1C TSsalarié10'!T$11&lt;&gt;"",'1C TSsalarié10'!$B$8,"")</f>
        <v/>
      </c>
      <c r="D256" s="666" t="str">
        <f>IF(E256="","",DATEDIF('1C TSsalarié10'!$B$10,E256,"y"))</f>
        <v/>
      </c>
      <c r="E256" s="93" t="str">
        <f>IF(AND('1C TSsalarié10'!T$11&lt;&gt;"",C256='1C TSsalarié10'!$B$8),'1C TSsalarié10'!$T$16,"")</f>
        <v/>
      </c>
      <c r="F256" s="312"/>
      <c r="G256" s="313"/>
      <c r="H256" s="977"/>
      <c r="I256" s="978"/>
      <c r="J256" s="979"/>
      <c r="K256" s="638">
        <f t="shared" si="73"/>
        <v>0</v>
      </c>
      <c r="L256" s="301">
        <f>IF(AND($K$2="Pôle",C256='1C TSsalarié10'!$B$8),'1C TSsalarié10'!T$17+'1C TSsalarié10'!T$18+'1C TSsalarié10'!T$19+'1C TSsalarié10'!T$20+'1C TSsalarié10'!T$24,'1C TSsalarié10'!T$17+'1C TSsalarié10'!T$18+'1C TSsalarié10'!T$19+'1C TSsalarié10'!T$20+'1C TSsalarié10'!T$21+'1C TSsalarié10'!T$22+'1C TSsalarié10'!T$23+'1C TSsalarié10'!T$24)</f>
        <v>0</v>
      </c>
      <c r="M256" s="301">
        <f>IF(AND($K$2="Pôle",C256='1C TSsalarié10'!$B$8),'1C TSsalarié10'!T$21+'1C TSsalarié10'!T$22+'1C TSsalarié10'!T$23,0)</f>
        <v>0</v>
      </c>
      <c r="N256" s="302">
        <f t="shared" si="84"/>
        <v>0</v>
      </c>
      <c r="O256" s="292">
        <f>IF($C256='1C TSsalarié10'!$B$8,'1C TSsalarié10'!T$31)</f>
        <v>0</v>
      </c>
      <c r="P256" s="72">
        <f>IF($C256='1C TSsalarié10'!$B$8,'1C TSsalarié10'!$T$32)</f>
        <v>0</v>
      </c>
      <c r="Q256" s="72">
        <f>IF($C256='1C TSsalarié10'!$B$8,'1C TSsalarié10'!$T$33)</f>
        <v>0</v>
      </c>
      <c r="R256" s="72">
        <f>IF($C256='1C TSsalarié10'!$B$8,'1C TSsalarié10'!$T$34)</f>
        <v>0</v>
      </c>
      <c r="S256" s="72">
        <f>IF($C256='1C TSsalarié10'!$B$8,'1C TSsalarié10'!$T$35)</f>
        <v>0</v>
      </c>
      <c r="T256" s="72">
        <f>IF($C256='1C TSsalarié10'!$B$8,'1C TSsalarié10'!$T$36)</f>
        <v>0</v>
      </c>
      <c r="U256" s="72">
        <f>IF($C256='1C TSsalarié10'!$B$8,'1C TSsalarié10'!$T$37)</f>
        <v>0</v>
      </c>
      <c r="V256" s="72">
        <f>IF($C256='1C TSsalarié10'!$B$8,'1C TSsalarié10'!$T$38)</f>
        <v>0</v>
      </c>
      <c r="W256" s="72">
        <f>IF($C256='1C TSsalarié10'!$B$8,'1C TSsalarié10'!$T$39)</f>
        <v>0</v>
      </c>
      <c r="X256" s="72">
        <f>IF($C256='1C TSsalarié10'!$B$8,'1C TSsalarié10'!$T$40)</f>
        <v>0</v>
      </c>
      <c r="Y256" s="72">
        <f>IF($C256='1C TSsalarié10'!$B$8,'1C TSsalarié10'!$T$41)</f>
        <v>0</v>
      </c>
      <c r="Z256" s="72">
        <f>IF($C256='1C TSsalarié10'!$B$8,'1C TSsalarié10'!$T$42)</f>
        <v>0</v>
      </c>
      <c r="AA256" s="72">
        <f>IF($C256='1C TSsalarié10'!$B$8,'1C TSsalarié10'!$T$43)</f>
        <v>0</v>
      </c>
      <c r="AB256" s="72">
        <f>IF($C256='1C TSsalarié10'!$B$8,'1C TSsalarié10'!$T$44)</f>
        <v>0</v>
      </c>
      <c r="AC256" s="72">
        <f>IF($C256='1C TSsalarié10'!$B$8,'1C TSsalarié10'!$T$45)</f>
        <v>0</v>
      </c>
      <c r="AD256" s="72">
        <f>IF($C256='1C TSsalarié10'!$B$8,'1C TSsalarié10'!$T$46)</f>
        <v>0</v>
      </c>
      <c r="AE256" s="72">
        <f>IF($C256='1C TSsalarié10'!$B$8,'1C TSsalarié10'!$T$47)</f>
        <v>0</v>
      </c>
      <c r="AF256" s="72">
        <f>IF($C256='1C TSsalarié10'!$B$8,'1C TSsalarié10'!$T$48)</f>
        <v>0</v>
      </c>
      <c r="AG256" s="72">
        <f>IF($C256='1C TSsalarié10'!$B$8,'1C TSsalarié10'!$T$49)</f>
        <v>0</v>
      </c>
      <c r="AH256" s="72">
        <f>IF($C256='1C TSsalarié10'!$B$8,'1C TSsalarié10'!$T$50)</f>
        <v>0</v>
      </c>
      <c r="AI256" s="72">
        <f>IF($C256='1C TSsalarié10'!$B$8,'1C TSsalarié10'!$T$51)</f>
        <v>0</v>
      </c>
      <c r="AJ256" s="72">
        <f>IF($C256='1C TSsalarié10'!$B$8,'1C TSsalarié10'!$T$52)</f>
        <v>0</v>
      </c>
      <c r="AK256" s="72">
        <f>'1C TSsalarié10'!T$53</f>
        <v>0</v>
      </c>
      <c r="AL256" s="72">
        <f t="shared" si="45"/>
        <v>0</v>
      </c>
      <c r="AM256" s="825">
        <f t="shared" si="46"/>
        <v>0</v>
      </c>
      <c r="AN256" s="825">
        <f t="shared" si="47"/>
        <v>0</v>
      </c>
      <c r="AO256" s="296">
        <f t="shared" si="82"/>
        <v>0</v>
      </c>
      <c r="AP256" s="575">
        <f t="shared" si="85"/>
        <v>0</v>
      </c>
      <c r="AQ256" s="583">
        <f t="shared" si="48"/>
        <v>0</v>
      </c>
      <c r="AR256" s="579"/>
      <c r="AS256" s="102"/>
      <c r="AT256" s="27"/>
      <c r="AU256" s="592"/>
    </row>
    <row r="257" spans="1:55" hidden="1">
      <c r="A257" s="309"/>
      <c r="B257" s="338"/>
      <c r="C257" s="22" t="str">
        <f>IF('1C TSsalarié10'!U$11&lt;&gt;"",'1C TSsalarié10'!$B$8,"")</f>
        <v/>
      </c>
      <c r="D257" s="666" t="str">
        <f>IF(E257="","",DATEDIF('1C TSsalarié10'!$B$10,E257,"y"))</f>
        <v/>
      </c>
      <c r="E257" s="93" t="str">
        <f>IF(AND('1C TSsalarié10'!U$11&lt;&gt;"",C257='1C TSsalarié10'!$B$8),'1C TSsalarié10'!$U$16,"")</f>
        <v/>
      </c>
      <c r="F257" s="312"/>
      <c r="G257" s="313"/>
      <c r="H257" s="977"/>
      <c r="I257" s="978"/>
      <c r="J257" s="979"/>
      <c r="K257" s="638">
        <f t="shared" si="73"/>
        <v>0</v>
      </c>
      <c r="L257" s="301">
        <f>IF(AND($K$2="Pôle",C257='1C TSsalarié10'!$B$8),'1C TSsalarié10'!U$17+'1C TSsalarié10'!U$18+'1C TSsalarié10'!U$19+'1C TSsalarié10'!U$20+'1C TSsalarié10'!U$24,'1C TSsalarié10'!U$17+'1C TSsalarié10'!U$18+'1C TSsalarié10'!U$19+'1C TSsalarié10'!U$20+'1C TSsalarié10'!U$21+'1C TSsalarié10'!U$22+'1C TSsalarié10'!U$23+'1C TSsalarié10'!U$24)</f>
        <v>0</v>
      </c>
      <c r="M257" s="301">
        <f>IF(AND($K$2="Pôle",C257='1C TSsalarié10'!$B$8),'1C TSsalarié10'!U$21+'1C TSsalarié10'!U$22+'1C TSsalarié10'!U$23,0)</f>
        <v>0</v>
      </c>
      <c r="N257" s="302">
        <f t="shared" si="84"/>
        <v>0</v>
      </c>
      <c r="O257" s="292">
        <f>IF($C257='1C TSsalarié10'!$B$8,'1C TSsalarié10'!U$31)</f>
        <v>0</v>
      </c>
      <c r="P257" s="72">
        <f>IF($C257='1C TSsalarié10'!$B$8,'1C TSsalarié10'!$U$32)</f>
        <v>0</v>
      </c>
      <c r="Q257" s="72">
        <f>IF($C257='1C TSsalarié10'!$B$8,'1C TSsalarié10'!$U$33)</f>
        <v>0</v>
      </c>
      <c r="R257" s="72">
        <f>IF($C257='1C TSsalarié10'!$B$8,'1C TSsalarié10'!$U$34)</f>
        <v>0</v>
      </c>
      <c r="S257" s="72">
        <f>IF($C257='1C TSsalarié10'!$B$8,'1C TSsalarié10'!$U$35)</f>
        <v>0</v>
      </c>
      <c r="T257" s="72">
        <f>IF($C257='1C TSsalarié10'!$B$8,'1C TSsalarié10'!$U$36)</f>
        <v>0</v>
      </c>
      <c r="U257" s="72">
        <f>IF($C257='1C TSsalarié10'!$B$8,'1C TSsalarié10'!$U$37)</f>
        <v>0</v>
      </c>
      <c r="V257" s="72">
        <f>IF($C257='1C TSsalarié10'!$B$8,'1C TSsalarié10'!$U$38)</f>
        <v>0</v>
      </c>
      <c r="W257" s="72">
        <f>IF($C257='1C TSsalarié10'!$B$8,'1C TSsalarié10'!$U$39)</f>
        <v>0</v>
      </c>
      <c r="X257" s="72">
        <f>IF($C257='1C TSsalarié10'!$B$8,'1C TSsalarié10'!$U$40)</f>
        <v>0</v>
      </c>
      <c r="Y257" s="72">
        <f>IF($C257='1C TSsalarié10'!$B$8,'1C TSsalarié10'!$U$41)</f>
        <v>0</v>
      </c>
      <c r="Z257" s="72">
        <f>IF($C257='1C TSsalarié10'!$B$8,'1C TSsalarié10'!$U$42)</f>
        <v>0</v>
      </c>
      <c r="AA257" s="72">
        <f>IF($C257='1C TSsalarié10'!$B$8,'1C TSsalarié10'!$U$43)</f>
        <v>0</v>
      </c>
      <c r="AB257" s="72">
        <f>IF($C257='1C TSsalarié10'!$B$8,'1C TSsalarié10'!$U$44)</f>
        <v>0</v>
      </c>
      <c r="AC257" s="72">
        <f>IF($C257='1C TSsalarié10'!$B$8,'1C TSsalarié10'!$U$45)</f>
        <v>0</v>
      </c>
      <c r="AD257" s="72">
        <f>IF($C257='1C TSsalarié10'!$B$8,'1C TSsalarié10'!$U$46)</f>
        <v>0</v>
      </c>
      <c r="AE257" s="72">
        <f>IF($C257='1C TSsalarié10'!$B$8,'1C TSsalarié10'!$U$47)</f>
        <v>0</v>
      </c>
      <c r="AF257" s="72">
        <f>IF($C257='1C TSsalarié10'!$B$8,'1C TSsalarié10'!$U$48)</f>
        <v>0</v>
      </c>
      <c r="AG257" s="72">
        <f>IF($C257='1C TSsalarié10'!$B$8,'1C TSsalarié10'!$U$49)</f>
        <v>0</v>
      </c>
      <c r="AH257" s="72">
        <f>IF($C257='1C TSsalarié10'!$B$8,'1C TSsalarié10'!$U$50)</f>
        <v>0</v>
      </c>
      <c r="AI257" s="72">
        <f>IF($C257='1C TSsalarié10'!$B$8,'1C TSsalarié10'!$U$51)</f>
        <v>0</v>
      </c>
      <c r="AJ257" s="72">
        <f>IF($C257='1C TSsalarié10'!$B$8,'1C TSsalarié10'!$U$52)</f>
        <v>0</v>
      </c>
      <c r="AK257" s="72">
        <f>'1C TSsalarié10'!U$53</f>
        <v>0</v>
      </c>
      <c r="AL257" s="72">
        <f t="shared" si="45"/>
        <v>0</v>
      </c>
      <c r="AM257" s="825">
        <f t="shared" si="46"/>
        <v>0</v>
      </c>
      <c r="AN257" s="825">
        <f t="shared" si="47"/>
        <v>0</v>
      </c>
      <c r="AO257" s="296">
        <f t="shared" si="82"/>
        <v>0</v>
      </c>
      <c r="AP257" s="575">
        <f t="shared" si="85"/>
        <v>0</v>
      </c>
      <c r="AQ257" s="583">
        <f t="shared" si="48"/>
        <v>0</v>
      </c>
      <c r="AR257" s="579"/>
      <c r="AS257" s="102"/>
      <c r="AT257" s="27"/>
      <c r="AU257" s="592"/>
    </row>
    <row r="258" spans="1:55" hidden="1">
      <c r="A258" s="309"/>
      <c r="B258" s="338"/>
      <c r="C258" s="22" t="str">
        <f>IF('1C TSsalarié10'!V$11&lt;&gt;"",'1C TSsalarié10'!$B$8,"")</f>
        <v/>
      </c>
      <c r="D258" s="666" t="str">
        <f>IF(E258="","",DATEDIF('1C TSsalarié10'!$B$10,E258,"y"))</f>
        <v/>
      </c>
      <c r="E258" s="93" t="str">
        <f>IF(AND('1C TSsalarié10'!V$11&lt;&gt;"",C258='1C TSsalarié10'!$B$8),'1C TSsalarié10'!$V$16,"")</f>
        <v/>
      </c>
      <c r="F258" s="312"/>
      <c r="G258" s="313"/>
      <c r="H258" s="977"/>
      <c r="I258" s="978"/>
      <c r="J258" s="979"/>
      <c r="K258" s="638">
        <f t="shared" si="73"/>
        <v>0</v>
      </c>
      <c r="L258" s="301">
        <f>IF(AND($K$2="Pôle",C258='1C TSsalarié10'!$B$8),'1C TSsalarié10'!V$17+'1C TSsalarié10'!V$18+'1C TSsalarié10'!V$19+'1C TSsalarié10'!V$20+'1C TSsalarié10'!V$24,'1C TSsalarié10'!V$17+'1C TSsalarié10'!V$18+'1C TSsalarié10'!V$19+'1C TSsalarié10'!V$20+'1C TSsalarié10'!V$21+'1C TSsalarié10'!V$22+'1C TSsalarié10'!V$23+'1C TSsalarié10'!V$24)</f>
        <v>0</v>
      </c>
      <c r="M258" s="301">
        <f>IF(AND($K$2="Pôle",C258='1C TSsalarié10'!$B$8),'1C TSsalarié10'!V$21+'1C TSsalarié10'!V$22+'1C TSsalarié10'!V$23,0)</f>
        <v>0</v>
      </c>
      <c r="N258" s="302">
        <f t="shared" si="84"/>
        <v>0</v>
      </c>
      <c r="O258" s="292">
        <f>IF($C258='1C TSsalarié10'!$B$8,'1C TSsalarié10'!V$31)</f>
        <v>0</v>
      </c>
      <c r="P258" s="72">
        <f>IF($C258='1C TSsalarié10'!$B$8,'1C TSsalarié10'!$V$32)</f>
        <v>0</v>
      </c>
      <c r="Q258" s="72">
        <f>IF($C258='1C TSsalarié10'!$B$8,'1C TSsalarié10'!$V$33)</f>
        <v>0</v>
      </c>
      <c r="R258" s="72">
        <f>IF($C258='1C TSsalarié10'!$B$8,'1C TSsalarié10'!$V$34)</f>
        <v>0</v>
      </c>
      <c r="S258" s="72">
        <f>IF($C258='1C TSsalarié10'!$B$8,'1C TSsalarié10'!$V$35)</f>
        <v>0</v>
      </c>
      <c r="T258" s="72">
        <f>IF($C258='1C TSsalarié10'!$B$8,'1C TSsalarié10'!$V$36)</f>
        <v>0</v>
      </c>
      <c r="U258" s="72">
        <f>IF($C258='1C TSsalarié10'!$B$8,'1C TSsalarié10'!$V$37)</f>
        <v>0</v>
      </c>
      <c r="V258" s="72">
        <f>IF($C258='1C TSsalarié10'!$B$8,'1C TSsalarié10'!$V$38)</f>
        <v>0</v>
      </c>
      <c r="W258" s="72">
        <f>IF($C258='1C TSsalarié10'!$B$8,'1C TSsalarié10'!$V$39)</f>
        <v>0</v>
      </c>
      <c r="X258" s="72">
        <f>IF($C258='1C TSsalarié10'!$B$8,'1C TSsalarié10'!$V$40)</f>
        <v>0</v>
      </c>
      <c r="Y258" s="72">
        <f>IF($C258='1C TSsalarié10'!$B$8,'1C TSsalarié10'!$V$41)</f>
        <v>0</v>
      </c>
      <c r="Z258" s="72">
        <f>IF($C258='1C TSsalarié10'!$B$8,'1C TSsalarié10'!$V$42)</f>
        <v>0</v>
      </c>
      <c r="AA258" s="72">
        <f>IF($C258='1C TSsalarié10'!$B$8,'1C TSsalarié10'!$V$43)</f>
        <v>0</v>
      </c>
      <c r="AB258" s="72">
        <f>IF($C258='1C TSsalarié10'!$B$8,'1C TSsalarié10'!$V$44)</f>
        <v>0</v>
      </c>
      <c r="AC258" s="72">
        <f>IF($C258='1C TSsalarié10'!$B$8,'1C TSsalarié10'!$V$45)</f>
        <v>0</v>
      </c>
      <c r="AD258" s="72">
        <f>IF($C258='1C TSsalarié10'!$B$8,'1C TSsalarié10'!$V$46)</f>
        <v>0</v>
      </c>
      <c r="AE258" s="72">
        <f>IF($C258='1C TSsalarié10'!$B$8,'1C TSsalarié10'!$V$47)</f>
        <v>0</v>
      </c>
      <c r="AF258" s="72">
        <f>IF($C258='1C TSsalarié10'!$B$8,'1C TSsalarié10'!$V$48)</f>
        <v>0</v>
      </c>
      <c r="AG258" s="72">
        <f>IF($C258='1C TSsalarié10'!$B$8,'1C TSsalarié10'!$V$49)</f>
        <v>0</v>
      </c>
      <c r="AH258" s="72">
        <f>IF($C258='1C TSsalarié10'!$B$8,'1C TSsalarié10'!$V$50)</f>
        <v>0</v>
      </c>
      <c r="AI258" s="72">
        <f>IF($C258='1C TSsalarié10'!$B$8,'1C TSsalarié10'!$V$51)</f>
        <v>0</v>
      </c>
      <c r="AJ258" s="72">
        <f>IF($C258='1C TSsalarié10'!$B$8,'1C TSsalarié10'!$V$52)</f>
        <v>0</v>
      </c>
      <c r="AK258" s="72">
        <f>'1C TSsalarié10'!V$53</f>
        <v>0</v>
      </c>
      <c r="AL258" s="72">
        <f t="shared" si="45"/>
        <v>0</v>
      </c>
      <c r="AM258" s="825">
        <f t="shared" si="46"/>
        <v>0</v>
      </c>
      <c r="AN258" s="825">
        <f t="shared" si="47"/>
        <v>0</v>
      </c>
      <c r="AO258" s="296">
        <f t="shared" si="82"/>
        <v>0</v>
      </c>
      <c r="AP258" s="575">
        <f t="shared" si="85"/>
        <v>0</v>
      </c>
      <c r="AQ258" s="583">
        <f t="shared" si="48"/>
        <v>0</v>
      </c>
      <c r="AR258" s="579"/>
      <c r="AS258" s="102"/>
      <c r="AT258" s="27"/>
      <c r="AU258" s="592"/>
    </row>
    <row r="259" spans="1:55" hidden="1">
      <c r="A259" s="309"/>
      <c r="B259" s="338"/>
      <c r="C259" s="22" t="str">
        <f>IF('1C TSsalarié10'!W$11&lt;&gt;"",'1C TSsalarié10'!$B$8,"")</f>
        <v/>
      </c>
      <c r="D259" s="666" t="str">
        <f>IF(E259="","",DATEDIF('1C TSsalarié10'!$B$10,E259,"y"))</f>
        <v/>
      </c>
      <c r="E259" s="93" t="str">
        <f>IF(AND('1C TSsalarié10'!W$11&lt;&gt;"",C259='1C TSsalarié10'!$B$8),'1C TSsalarié10'!$W$16,"")</f>
        <v/>
      </c>
      <c r="F259" s="312"/>
      <c r="G259" s="313"/>
      <c r="H259" s="977"/>
      <c r="I259" s="978"/>
      <c r="J259" s="979"/>
      <c r="K259" s="638">
        <f t="shared" si="73"/>
        <v>0</v>
      </c>
      <c r="L259" s="301">
        <f>IF(AND($K$2="Pôle",C259='1C TSsalarié10'!$B$8),'1C TSsalarié10'!W$17+'1C TSsalarié10'!W$18+'1C TSsalarié10'!W$19+'1C TSsalarié10'!W$20+'1C TSsalarié10'!W$24,'1C TSsalarié10'!W$17+'1C TSsalarié10'!W$18+'1C TSsalarié10'!W$19+'1C TSsalarié10'!W$20+'1C TSsalarié10'!W$21+'1C TSsalarié10'!W$22+'1C TSsalarié10'!W$23+'1C TSsalarié10'!W$24)</f>
        <v>0</v>
      </c>
      <c r="M259" s="301">
        <f>IF(AND($K$2="Pôle",C259='1C TSsalarié10'!$B$8),'1C TSsalarié10'!W$21+'1C TSsalarié10'!W$22+'1C TSsalarié10'!W$23,0)</f>
        <v>0</v>
      </c>
      <c r="N259" s="302">
        <f t="shared" si="84"/>
        <v>0</v>
      </c>
      <c r="O259" s="292">
        <f>IF($C259='1C TSsalarié10'!$B$8,'1C TSsalarié10'!W$31)</f>
        <v>0</v>
      </c>
      <c r="P259" s="72">
        <f>IF($C259='1C TSsalarié10'!$B$8,'1C TSsalarié10'!$W$32)</f>
        <v>0</v>
      </c>
      <c r="Q259" s="72">
        <f>IF($C259='1C TSsalarié10'!$B$8,'1C TSsalarié10'!$W$33)</f>
        <v>0</v>
      </c>
      <c r="R259" s="72">
        <f>IF($C259='1C TSsalarié10'!$B$8,'1C TSsalarié10'!$W$34)</f>
        <v>0</v>
      </c>
      <c r="S259" s="72">
        <f>IF($C259='1C TSsalarié10'!$B$8,'1C TSsalarié10'!$W$35)</f>
        <v>0</v>
      </c>
      <c r="T259" s="72">
        <f>IF($C259='1C TSsalarié10'!$B$8,'1C TSsalarié10'!$W$36)</f>
        <v>0</v>
      </c>
      <c r="U259" s="72">
        <f>IF($C259='1C TSsalarié10'!$B$8,'1C TSsalarié10'!$W$37)</f>
        <v>0</v>
      </c>
      <c r="V259" s="72">
        <f>IF($C259='1C TSsalarié10'!$B$8,'1C TSsalarié10'!$W$38)</f>
        <v>0</v>
      </c>
      <c r="W259" s="72">
        <f>IF($C259='1C TSsalarié10'!$B$8,'1C TSsalarié10'!$W$39)</f>
        <v>0</v>
      </c>
      <c r="X259" s="72">
        <f>IF($C259='1C TSsalarié10'!$B$8,'1C TSsalarié10'!$W$40)</f>
        <v>0</v>
      </c>
      <c r="Y259" s="72">
        <f>IF($C259='1C TSsalarié10'!$B$8,'1C TSsalarié10'!$W$41)</f>
        <v>0</v>
      </c>
      <c r="Z259" s="72">
        <f>IF($C259='1C TSsalarié10'!$B$8,'1C TSsalarié10'!$W$42)</f>
        <v>0</v>
      </c>
      <c r="AA259" s="72">
        <f>IF($C259='1C TSsalarié10'!$B$8,'1C TSsalarié10'!$W$43)</f>
        <v>0</v>
      </c>
      <c r="AB259" s="72">
        <f>IF($C259='1C TSsalarié10'!$B$8,'1C TSsalarié10'!$W$44)</f>
        <v>0</v>
      </c>
      <c r="AC259" s="72">
        <f>IF($C259='1C TSsalarié10'!$B$8,'1C TSsalarié10'!$W$45)</f>
        <v>0</v>
      </c>
      <c r="AD259" s="72">
        <f>IF($C259='1C TSsalarié10'!$B$8,'1C TSsalarié10'!$W$46)</f>
        <v>0</v>
      </c>
      <c r="AE259" s="72">
        <f>IF($C259='1C TSsalarié10'!$B$8,'1C TSsalarié10'!$W$47)</f>
        <v>0</v>
      </c>
      <c r="AF259" s="72">
        <f>IF($C259='1C TSsalarié10'!$B$8,'1C TSsalarié10'!$W$48)</f>
        <v>0</v>
      </c>
      <c r="AG259" s="72">
        <f>IF($C259='1C TSsalarié10'!$B$8,'1C TSsalarié10'!$W$49)</f>
        <v>0</v>
      </c>
      <c r="AH259" s="72">
        <f>IF($C259='1C TSsalarié10'!$B$8,'1C TSsalarié10'!$W$50)</f>
        <v>0</v>
      </c>
      <c r="AI259" s="72">
        <f>IF($C259='1C TSsalarié10'!$B$8,'1C TSsalarié10'!$W$51)</f>
        <v>0</v>
      </c>
      <c r="AJ259" s="72">
        <f>IF($C259='1C TSsalarié10'!$B$8,'1C TSsalarié10'!$W$52)</f>
        <v>0</v>
      </c>
      <c r="AK259" s="72">
        <f>'1C TSsalarié10'!W$53</f>
        <v>0</v>
      </c>
      <c r="AL259" s="72">
        <f t="shared" si="45"/>
        <v>0</v>
      </c>
      <c r="AM259" s="825">
        <f t="shared" si="46"/>
        <v>0</v>
      </c>
      <c r="AN259" s="825">
        <f t="shared" si="47"/>
        <v>0</v>
      </c>
      <c r="AO259" s="296">
        <f t="shared" si="82"/>
        <v>0</v>
      </c>
      <c r="AP259" s="575">
        <f t="shared" si="85"/>
        <v>0</v>
      </c>
      <c r="AQ259" s="583">
        <f t="shared" si="48"/>
        <v>0</v>
      </c>
      <c r="AR259" s="579"/>
      <c r="AS259" s="102"/>
      <c r="AT259" s="27"/>
      <c r="AU259" s="592"/>
    </row>
    <row r="260" spans="1:55" hidden="1">
      <c r="A260" s="309"/>
      <c r="B260" s="338"/>
      <c r="C260" s="22" t="str">
        <f>IF('1C TSsalarié10'!X$11&lt;&gt;"",'1C TSsalarié10'!$B$8,"")</f>
        <v/>
      </c>
      <c r="D260" s="666" t="str">
        <f>IF(E260="","",DATEDIF('1C TSsalarié10'!$B$10,E260,"y"))</f>
        <v/>
      </c>
      <c r="E260" s="93" t="str">
        <f>IF(AND('1C TSsalarié10'!X$11&lt;&gt;"",C260='1C TSsalarié10'!$B$8),'1C TSsalarié10'!$X$16,"")</f>
        <v/>
      </c>
      <c r="F260" s="312"/>
      <c r="G260" s="313"/>
      <c r="H260" s="977"/>
      <c r="I260" s="978"/>
      <c r="J260" s="979"/>
      <c r="K260" s="638">
        <f t="shared" si="73"/>
        <v>0</v>
      </c>
      <c r="L260" s="301">
        <f>IF(AND($K$2="Pôle",C260='1C TSsalarié10'!$B$8),'1C TSsalarié10'!X$17+'1C TSsalarié10'!X$18+'1C TSsalarié10'!X$19+'1C TSsalarié10'!X$20+'1C TSsalarié10'!X$24,'1C TSsalarié10'!X$17+'1C TSsalarié10'!X$18+'1C TSsalarié10'!X$19+'1C TSsalarié10'!X$20+'1C TSsalarié10'!X$21+'1C TSsalarié10'!X$22+'1C TSsalarié10'!X$23+'1C TSsalarié10'!X$24)</f>
        <v>0</v>
      </c>
      <c r="M260" s="301">
        <f>IF(AND($K$2="Pôle",C260='1C TSsalarié10'!$B$8),'1C TSsalarié10'!X$21+'1C TSsalarié10'!X$22+'1C TSsalarié10'!X$23,0)</f>
        <v>0</v>
      </c>
      <c r="N260" s="302">
        <f t="shared" si="84"/>
        <v>0</v>
      </c>
      <c r="O260" s="292">
        <f>IF($C260='1C TSsalarié10'!$B$8,'1C TSsalarié10'!X$31)</f>
        <v>0</v>
      </c>
      <c r="P260" s="72">
        <f>IF($C260='1C TSsalarié10'!$B$8,'1C TSsalarié10'!$X$32)</f>
        <v>0</v>
      </c>
      <c r="Q260" s="72">
        <f>IF($C260='1C TSsalarié10'!$B$8,'1C TSsalarié10'!$X$33)</f>
        <v>0</v>
      </c>
      <c r="R260" s="72">
        <f>IF($C260='1C TSsalarié10'!$B$8,'1C TSsalarié10'!$X$34)</f>
        <v>0</v>
      </c>
      <c r="S260" s="72">
        <f>IF($C260='1C TSsalarié10'!$B$8,'1C TSsalarié10'!$X$35)</f>
        <v>0</v>
      </c>
      <c r="T260" s="72">
        <f>IF($C260='1C TSsalarié10'!$B$8,'1C TSsalarié10'!$X$36)</f>
        <v>0</v>
      </c>
      <c r="U260" s="72">
        <f>IF($C260='1C TSsalarié10'!$B$8,'1C TSsalarié10'!$X$37)</f>
        <v>0</v>
      </c>
      <c r="V260" s="72">
        <f>IF($C260='1C TSsalarié10'!$B$8,'1C TSsalarié10'!$X$38)</f>
        <v>0</v>
      </c>
      <c r="W260" s="72">
        <f>IF($C260='1C TSsalarié10'!$B$8,'1C TSsalarié10'!$X$39)</f>
        <v>0</v>
      </c>
      <c r="X260" s="72">
        <f>IF($C260='1C TSsalarié10'!$B$8,'1C TSsalarié10'!$X$40)</f>
        <v>0</v>
      </c>
      <c r="Y260" s="72">
        <f>IF($C260='1C TSsalarié10'!$B$8,'1C TSsalarié10'!$X$41)</f>
        <v>0</v>
      </c>
      <c r="Z260" s="72">
        <f>IF($C260='1C TSsalarié10'!$B$8,'1C TSsalarié10'!$X$42)</f>
        <v>0</v>
      </c>
      <c r="AA260" s="72">
        <f>IF($C260='1C TSsalarié10'!$B$8,'1C TSsalarié10'!$X$43)</f>
        <v>0</v>
      </c>
      <c r="AB260" s="72">
        <f>IF($C260='1C TSsalarié10'!$B$8,'1C TSsalarié10'!$X$44)</f>
        <v>0</v>
      </c>
      <c r="AC260" s="72">
        <f>IF($C260='1C TSsalarié10'!$B$8,'1C TSsalarié10'!$X$45)</f>
        <v>0</v>
      </c>
      <c r="AD260" s="72">
        <f>IF($C260='1C TSsalarié10'!$B$8,'1C TSsalarié10'!$X$46)</f>
        <v>0</v>
      </c>
      <c r="AE260" s="72">
        <f>IF($C260='1C TSsalarié10'!$B$8,'1C TSsalarié10'!$X$47)</f>
        <v>0</v>
      </c>
      <c r="AF260" s="72">
        <f>IF($C260='1C TSsalarié10'!$B$8,'1C TSsalarié10'!$X$48)</f>
        <v>0</v>
      </c>
      <c r="AG260" s="72">
        <f>IF($C260='1C TSsalarié10'!$B$8,'1C TSsalarié10'!$X$49)</f>
        <v>0</v>
      </c>
      <c r="AH260" s="72">
        <f>IF($C260='1C TSsalarié10'!$B$8,'1C TSsalarié10'!$X$50)</f>
        <v>0</v>
      </c>
      <c r="AI260" s="72">
        <f>IF($C260='1C TSsalarié10'!$B$8,'1C TSsalarié10'!$X$51)</f>
        <v>0</v>
      </c>
      <c r="AJ260" s="72">
        <f>IF($C260='1C TSsalarié10'!$B$8,'1C TSsalarié10'!$X$52)</f>
        <v>0</v>
      </c>
      <c r="AK260" s="72">
        <f>'1C TSsalarié10'!X$53</f>
        <v>0</v>
      </c>
      <c r="AL260" s="72">
        <f t="shared" si="45"/>
        <v>0</v>
      </c>
      <c r="AM260" s="825">
        <f t="shared" si="46"/>
        <v>0</v>
      </c>
      <c r="AN260" s="825">
        <f t="shared" si="47"/>
        <v>0</v>
      </c>
      <c r="AO260" s="296">
        <f t="shared" si="82"/>
        <v>0</v>
      </c>
      <c r="AP260" s="575">
        <f t="shared" si="85"/>
        <v>0</v>
      </c>
      <c r="AQ260" s="583">
        <f t="shared" si="48"/>
        <v>0</v>
      </c>
      <c r="AR260" s="579"/>
      <c r="AS260" s="102"/>
      <c r="AT260" s="27"/>
      <c r="AU260" s="592"/>
    </row>
    <row r="261" spans="1:55" hidden="1">
      <c r="A261" s="309"/>
      <c r="B261" s="338"/>
      <c r="C261" s="22" t="str">
        <f>IF('1C TSsalarié10'!Y$11&lt;&gt;"",'1C TSsalarié10'!$B$8,"")</f>
        <v/>
      </c>
      <c r="D261" s="666" t="str">
        <f>IF(E261="","",DATEDIF('1C TSsalarié10'!$B$10,E261,"y"))</f>
        <v/>
      </c>
      <c r="E261" s="93" t="str">
        <f>IF(AND('1C TSsalarié10'!Y$11&lt;&gt;"",C261='1C TSsalarié10'!$B$8),'1C TSsalarié10'!$Y$16,"")</f>
        <v/>
      </c>
      <c r="F261" s="312"/>
      <c r="G261" s="313"/>
      <c r="H261" s="977"/>
      <c r="I261" s="978"/>
      <c r="J261" s="979"/>
      <c r="K261" s="638">
        <f t="shared" si="73"/>
        <v>0</v>
      </c>
      <c r="L261" s="301">
        <f>IF(AND($K$2="Pôle",C261='1C TSsalarié10'!$B$8),'1C TSsalarié10'!Y$17+'1C TSsalarié10'!Y$18+'1C TSsalarié10'!Y$19+'1C TSsalarié10'!Y$20+'1C TSsalarié10'!Y$24,'1C TSsalarié10'!Y$17+'1C TSsalarié10'!Y$18+'1C TSsalarié10'!Y$19+'1C TSsalarié10'!Y$20+'1C TSsalarié10'!Y$21+'1C TSsalarié10'!Y$22+'1C TSsalarié10'!Y$23+'1C TSsalarié10'!Y$24)</f>
        <v>0</v>
      </c>
      <c r="M261" s="301">
        <f>IF(AND($K$2="Pôle",C261='1C TSsalarié10'!$B$8),'1C TSsalarié10'!Y$21+'1C TSsalarié10'!Y$22+'1C TSsalarié10'!Y$23,0)</f>
        <v>0</v>
      </c>
      <c r="N261" s="302">
        <f t="shared" si="84"/>
        <v>0</v>
      </c>
      <c r="O261" s="292">
        <f>IF($C261='1C TSsalarié10'!$B$8,'1C TSsalarié10'!Y$31)</f>
        <v>0</v>
      </c>
      <c r="P261" s="72">
        <f>IF($C261='1C TSsalarié10'!$B$8,'1C TSsalarié10'!$Y$32)</f>
        <v>0</v>
      </c>
      <c r="Q261" s="72">
        <f>IF($C261='1C TSsalarié10'!$B$8,'1C TSsalarié10'!$Y$33)</f>
        <v>0</v>
      </c>
      <c r="R261" s="72">
        <f>IF($C261='1C TSsalarié10'!$B$8,'1C TSsalarié10'!$Y$34)</f>
        <v>0</v>
      </c>
      <c r="S261" s="72">
        <f>IF($C261='1C TSsalarié10'!$B$8,'1C TSsalarié10'!$Y$35)</f>
        <v>0</v>
      </c>
      <c r="T261" s="72">
        <f>IF($C261='1C TSsalarié10'!$B$8,'1C TSsalarié10'!$Y$36)</f>
        <v>0</v>
      </c>
      <c r="U261" s="72">
        <f>IF($C261='1C TSsalarié10'!$B$8,'1C TSsalarié10'!$Y$37)</f>
        <v>0</v>
      </c>
      <c r="V261" s="72">
        <f>IF($C261='1C TSsalarié10'!$B$8,'1C TSsalarié10'!$Y$38)</f>
        <v>0</v>
      </c>
      <c r="W261" s="72">
        <f>IF($C261='1C TSsalarié10'!$B$8,'1C TSsalarié10'!$Y$39)</f>
        <v>0</v>
      </c>
      <c r="X261" s="72">
        <f>IF($C261='1C TSsalarié10'!$B$8,'1C TSsalarié10'!$Y$40)</f>
        <v>0</v>
      </c>
      <c r="Y261" s="72">
        <f>IF($C261='1C TSsalarié10'!$B$8,'1C TSsalarié10'!$Y$41)</f>
        <v>0</v>
      </c>
      <c r="Z261" s="72">
        <f>IF($C261='1C TSsalarié10'!$B$8,'1C TSsalarié10'!$Y$42)</f>
        <v>0</v>
      </c>
      <c r="AA261" s="72">
        <f>IF($C261='1C TSsalarié10'!$B$8,'1C TSsalarié10'!$Y$43)</f>
        <v>0</v>
      </c>
      <c r="AB261" s="72">
        <f>IF($C261='1C TSsalarié10'!$B$8,'1C TSsalarié10'!$Y$44)</f>
        <v>0</v>
      </c>
      <c r="AC261" s="72">
        <f>IF($C261='1C TSsalarié10'!$B$8,'1C TSsalarié10'!$Y$45)</f>
        <v>0</v>
      </c>
      <c r="AD261" s="72">
        <f>IF($C261='1C TSsalarié10'!$B$8,'1C TSsalarié10'!$Y$46)</f>
        <v>0</v>
      </c>
      <c r="AE261" s="72">
        <f>IF($C261='1C TSsalarié10'!$B$8,'1C TSsalarié10'!$Y$47)</f>
        <v>0</v>
      </c>
      <c r="AF261" s="72">
        <f>IF($C261='1C TSsalarié10'!$B$8,'1C TSsalarié10'!$Y$48)</f>
        <v>0</v>
      </c>
      <c r="AG261" s="72">
        <f>IF($C261='1C TSsalarié10'!$B$8,'1C TSsalarié10'!$Y$49)</f>
        <v>0</v>
      </c>
      <c r="AH261" s="72">
        <f>IF($C261='1C TSsalarié10'!$B$8,'1C TSsalarié10'!$Y$50)</f>
        <v>0</v>
      </c>
      <c r="AI261" s="72">
        <f>IF($C261='1C TSsalarié10'!$B$8,'1C TSsalarié10'!$Y$51)</f>
        <v>0</v>
      </c>
      <c r="AJ261" s="72">
        <f>IF($C261='1C TSsalarié10'!$B$8,'1C TSsalarié10'!$Y$52)</f>
        <v>0</v>
      </c>
      <c r="AK261" s="72">
        <f>'1C TSsalarié10'!Y$53</f>
        <v>0</v>
      </c>
      <c r="AL261" s="72">
        <f t="shared" si="45"/>
        <v>0</v>
      </c>
      <c r="AM261" s="825">
        <f t="shared" si="46"/>
        <v>0</v>
      </c>
      <c r="AN261" s="825">
        <f t="shared" si="47"/>
        <v>0</v>
      </c>
      <c r="AO261" s="296">
        <f t="shared" si="82"/>
        <v>0</v>
      </c>
      <c r="AP261" s="575">
        <f t="shared" si="85"/>
        <v>0</v>
      </c>
      <c r="AQ261" s="583">
        <f t="shared" si="48"/>
        <v>0</v>
      </c>
      <c r="AR261" s="579"/>
      <c r="AS261" s="102"/>
      <c r="AT261" s="27"/>
      <c r="AU261" s="592"/>
    </row>
    <row r="262" spans="1:55" s="767" customFormat="1" hidden="1">
      <c r="A262" s="308"/>
      <c r="B262" s="339"/>
      <c r="C262" s="210" t="str">
        <f>IF('1C TSsalarié10'!Z$11&lt;&gt;"",'1C TSsalarié10'!$B$8,"")</f>
        <v/>
      </c>
      <c r="D262" s="670" t="str">
        <f>IF(E262="","",DATEDIF('1C TSsalarié10'!$B$10,E262,"y"))</f>
        <v/>
      </c>
      <c r="E262" s="211" t="str">
        <f>IF(AND('1C TSsalarié10'!Z$11&lt;&gt;"",C262='1C TSsalarié10'!$B$8),'1C TSsalarié10'!$Z$16,"")</f>
        <v/>
      </c>
      <c r="F262" s="314"/>
      <c r="G262" s="315"/>
      <c r="H262" s="980"/>
      <c r="I262" s="981"/>
      <c r="J262" s="982"/>
      <c r="K262" s="638">
        <f t="shared" si="73"/>
        <v>0</v>
      </c>
      <c r="L262" s="303">
        <f>IF(AND($K$2="Pôle",C262='1C TSsalarié10'!$B$8),'1C TSsalarié10'!Z$17+'1C TSsalarié10'!Z$18+'1C TSsalarié10'!Z$19+'1C TSsalarié10'!Z$20+'1C TSsalarié10'!Z$24,'1C TSsalarié10'!Z$17+'1C TSsalarié10'!Z$18+'1C TSsalarié10'!Z$19+'1C TSsalarié10'!Z$20+'1C TSsalarié10'!Z$21+'1C TSsalarié10'!Z$22+'1C TSsalarié10'!Z$23+'1C TSsalarié10'!Z$24)</f>
        <v>0</v>
      </c>
      <c r="M262" s="303">
        <f>IF(AND($K$2="Pôle",C262='1C TSsalarié10'!$B$8),'1C TSsalarié10'!Z$21+'1C TSsalarié10'!Z$22+'1C TSsalarié10'!Z$23,0)</f>
        <v>0</v>
      </c>
      <c r="N262" s="304">
        <f t="shared" si="84"/>
        <v>0</v>
      </c>
      <c r="O262" s="293">
        <f>IF($C262='1C TSsalarié10'!$B$8,'1C TSsalarié10'!Z$31)</f>
        <v>0</v>
      </c>
      <c r="P262" s="212">
        <f>IF($C262='1C TSsalarié10'!$B$8,'1C TSsalarié10'!$Z$32)</f>
        <v>0</v>
      </c>
      <c r="Q262" s="212">
        <f>IF($C262='1C TSsalarié10'!$B$8,'1C TSsalarié10'!$Z$33)</f>
        <v>0</v>
      </c>
      <c r="R262" s="212">
        <f>IF($C262='1C TSsalarié10'!$B$8,'1C TSsalarié10'!$Z$34)</f>
        <v>0</v>
      </c>
      <c r="S262" s="212">
        <f>IF($C262='1C TSsalarié10'!$B$8,'1C TSsalarié10'!$Z$35)</f>
        <v>0</v>
      </c>
      <c r="T262" s="212">
        <f>IF($C262='1C TSsalarié10'!$B$8,'1C TSsalarié10'!$Z$36)</f>
        <v>0</v>
      </c>
      <c r="U262" s="212">
        <f>IF($C262='1C TSsalarié10'!$B$8,'1C TSsalarié10'!$Z$37)</f>
        <v>0</v>
      </c>
      <c r="V262" s="212">
        <f>IF($C262='1C TSsalarié10'!$B$8,'1C TSsalarié10'!$Z$38)</f>
        <v>0</v>
      </c>
      <c r="W262" s="212">
        <f>IF($C262='1C TSsalarié10'!$B$8,'1C TSsalarié10'!$Z$39)</f>
        <v>0</v>
      </c>
      <c r="X262" s="212">
        <f>IF($C262='1C TSsalarié10'!$B$8,'1C TSsalarié10'!$Z$40)</f>
        <v>0</v>
      </c>
      <c r="Y262" s="212">
        <f>IF($C262='1C TSsalarié10'!$B$8,'1C TSsalarié10'!$Z$41)</f>
        <v>0</v>
      </c>
      <c r="Z262" s="212">
        <f>IF($C262='1C TSsalarié10'!$B$8,'1C TSsalarié10'!$Z$42)</f>
        <v>0</v>
      </c>
      <c r="AA262" s="212">
        <f>IF($C262='1C TSsalarié10'!$B$8,'1C TSsalarié10'!$Z$43)</f>
        <v>0</v>
      </c>
      <c r="AB262" s="212">
        <f>IF($C262='1C TSsalarié10'!$B$8,'1C TSsalarié10'!$Z$44)</f>
        <v>0</v>
      </c>
      <c r="AC262" s="212">
        <f>IF($C262='1C TSsalarié10'!$B$8,'1C TSsalarié10'!$Z$45)</f>
        <v>0</v>
      </c>
      <c r="AD262" s="212">
        <f>IF($C262='1C TSsalarié10'!$B$8,'1C TSsalarié10'!$Z$46)</f>
        <v>0</v>
      </c>
      <c r="AE262" s="212">
        <f>IF($C262='1C TSsalarié10'!$B$8,'1C TSsalarié10'!$Z$47)</f>
        <v>0</v>
      </c>
      <c r="AF262" s="212">
        <f>IF($C262='1C TSsalarié10'!$B$8,'1C TSsalarié10'!$Z$48)</f>
        <v>0</v>
      </c>
      <c r="AG262" s="212">
        <f>IF($C262='1C TSsalarié10'!$B$8,'1C TSsalarié10'!$Z$49)</f>
        <v>0</v>
      </c>
      <c r="AH262" s="212">
        <f>IF($C262='1C TSsalarié10'!$B$8,'1C TSsalarié10'!$Z$50)</f>
        <v>0</v>
      </c>
      <c r="AI262" s="212">
        <f>IF($C262='1C TSsalarié10'!$B$8,'1C TSsalarié10'!$Z$51)</f>
        <v>0</v>
      </c>
      <c r="AJ262" s="212">
        <f>IF($C262='1C TSsalarié10'!$B$8,'1C TSsalarié10'!$Z$52)</f>
        <v>0</v>
      </c>
      <c r="AK262" s="212">
        <f>'1C TSsalarié10'!Z$53</f>
        <v>0</v>
      </c>
      <c r="AL262" s="212">
        <f t="shared" si="45"/>
        <v>0</v>
      </c>
      <c r="AM262" s="565">
        <f t="shared" si="46"/>
        <v>0</v>
      </c>
      <c r="AN262" s="565">
        <f t="shared" si="47"/>
        <v>0</v>
      </c>
      <c r="AO262" s="297">
        <f t="shared" si="82"/>
        <v>0</v>
      </c>
      <c r="AP262" s="644">
        <f t="shared" si="85"/>
        <v>0</v>
      </c>
      <c r="AQ262" s="625">
        <f t="shared" si="48"/>
        <v>0</v>
      </c>
      <c r="AR262" s="547"/>
      <c r="AS262" s="213"/>
      <c r="AT262" s="214"/>
      <c r="AU262" s="626"/>
      <c r="AV262" s="824"/>
      <c r="AW262" s="824"/>
      <c r="AX262" s="824"/>
      <c r="AY262" s="824"/>
      <c r="AZ262" s="824"/>
    </row>
    <row r="263" spans="1:55" ht="15" hidden="1">
      <c r="A263" s="309"/>
      <c r="B263" s="338"/>
      <c r="C263" s="826" t="str">
        <f>IF('1C TSsalarié11'!C$11&lt;&gt;"",'1C TSsalarié11'!$B$8,"")</f>
        <v/>
      </c>
      <c r="D263" s="818" t="str">
        <f>IF(E263="","",DATEDIF('1C TSsalarié11'!$B$10,E263,"y"))</f>
        <v/>
      </c>
      <c r="E263" s="206" t="str">
        <f>IF(AND('1C TSsalarié11'!C$11&lt;&gt;"",C264='1C TSsalarié11'!$B$8),'1C TSsalarié11'!$C$16,"")</f>
        <v/>
      </c>
      <c r="F263" s="316"/>
      <c r="G263" s="317"/>
      <c r="H263" s="983"/>
      <c r="I263" s="984"/>
      <c r="J263" s="985"/>
      <c r="K263" s="638">
        <f t="shared" si="73"/>
        <v>0</v>
      </c>
      <c r="L263" s="627">
        <f>IF(AND($K$2="Pôle",C263='1C TSsalarié11'!$B$8),'1C TSsalarié11'!C$17+'1C TSsalarié11'!C$18+'1C TSsalarié11'!C$19+'1C TSsalarié11'!C$20+'1C TSsalarié11'!C$24,'1C TSsalarié11'!C$17+'1C TSsalarié11'!C$18+'1C TSsalarié11'!C$19+'1C TSsalarié11'!C$20+'1C TSsalarié11'!C$21+'1C TSsalarié11'!C$22+'1C TSsalarié11'!C$23+'1C TSsalarié11'!C$24)</f>
        <v>0</v>
      </c>
      <c r="M263" s="628">
        <f>IF(AND($K$2="Pôle",C263='1C TSsalarié11'!$B$8),'1C TSsalarié11'!C$21+'1C TSsalarié11'!C$22+'1C TSsalarié11'!C$23,0)</f>
        <v>0</v>
      </c>
      <c r="N263" s="305">
        <f>L263+M263</f>
        <v>0</v>
      </c>
      <c r="O263" s="294">
        <f>IF($C263='1C TSsalarié11'!$B$8,'1C TSsalarié11'!C$31)</f>
        <v>0</v>
      </c>
      <c r="P263" s="73">
        <f>IF($C263='1C TSsalarié11'!$B$8,'1C TSsalarié11'!$C$32)</f>
        <v>0</v>
      </c>
      <c r="Q263" s="73">
        <f>IF($C263='1C TSsalarié11'!$B$8,'1C TSsalarié11'!$C$33)</f>
        <v>0</v>
      </c>
      <c r="R263" s="73">
        <f>IF($C263='1C TSsalarié11'!$B$8,'1C TSsalarié11'!$C$34)</f>
        <v>0</v>
      </c>
      <c r="S263" s="73">
        <f>IF($C263='1C TSsalarié11'!$B$8,'1C TSsalarié11'!$C$35)</f>
        <v>0</v>
      </c>
      <c r="T263" s="73">
        <f>IF($C263='1C TSsalarié11'!$B$8,'1C TSsalarié11'!$C$36)</f>
        <v>0</v>
      </c>
      <c r="U263" s="73">
        <f>IF($C263='1C TSsalarié11'!$B$8,'1C TSsalarié11'!$C$37)</f>
        <v>0</v>
      </c>
      <c r="V263" s="73">
        <f>IF($C263='1C TSsalarié11'!$B$8,'1C TSsalarié11'!$C$38)</f>
        <v>0</v>
      </c>
      <c r="W263" s="73">
        <f>IF($C263='1C TSsalarié11'!$B$8,'1C TSsalarié11'!$C$39)</f>
        <v>0</v>
      </c>
      <c r="X263" s="73">
        <f>IF($C263='1C TSsalarié11'!$B$8,'1C TSsalarié11'!$C$40)</f>
        <v>0</v>
      </c>
      <c r="Y263" s="73">
        <f>IF($C263='1C TSsalarié11'!$B$8,'1C TSsalarié11'!$C$41)</f>
        <v>0</v>
      </c>
      <c r="Z263" s="73">
        <f>IF($C263='1C TSsalarié11'!$B$8,'1C TSsalarié11'!$C$42)</f>
        <v>0</v>
      </c>
      <c r="AA263" s="73">
        <f>IF($C263='1C TSsalarié11'!$B$8,'1C TSsalarié11'!$C$43)</f>
        <v>0</v>
      </c>
      <c r="AB263" s="73">
        <f>IF($C263='1C TSsalarié11'!$B$8,'1C TSsalarié11'!$C$44)</f>
        <v>0</v>
      </c>
      <c r="AC263" s="73">
        <f>IF($C263='1C TSsalarié11'!$B$8,'1C TSsalarié11'!$C$45)</f>
        <v>0</v>
      </c>
      <c r="AD263" s="73">
        <f>IF($C263='1C TSsalarié11'!$B$8,'1C TSsalarié11'!$C$46)</f>
        <v>0</v>
      </c>
      <c r="AE263" s="73">
        <f>IF($C263='1C TSsalarié11'!$B$8,'1C TSsalarié11'!$C$47)</f>
        <v>0</v>
      </c>
      <c r="AF263" s="73">
        <f>IF($C263='1C TSsalarié11'!$B$8,'1C TSsalarié11'!$C$48)</f>
        <v>0</v>
      </c>
      <c r="AG263" s="73">
        <f>IF($C263='1C TSsalarié11'!$B$8,'1C TSsalarié11'!$C$49)</f>
        <v>0</v>
      </c>
      <c r="AH263" s="73">
        <f>IF($C263='1C TSsalarié11'!$B$8,'1C TSsalarié11'!$C$50)</f>
        <v>0</v>
      </c>
      <c r="AI263" s="73">
        <f>IF($C263='1C TSsalarié11'!$B$8,'1C TSsalarié11'!$C$51)</f>
        <v>0</v>
      </c>
      <c r="AJ263" s="73">
        <f>IF($C263='1C TSsalarié11'!$B$8,'1C TSsalarié11'!$C$52)</f>
        <v>0</v>
      </c>
      <c r="AK263" s="73">
        <f>'1C TSsalarié11'!C$53</f>
        <v>0</v>
      </c>
      <c r="AL263" s="73">
        <f t="shared" si="45"/>
        <v>0</v>
      </c>
      <c r="AM263" s="298">
        <f t="shared" si="46"/>
        <v>0</v>
      </c>
      <c r="AN263" s="566">
        <f t="shared" si="47"/>
        <v>0</v>
      </c>
      <c r="AO263" s="629">
        <f>AM263+AN263</f>
        <v>0</v>
      </c>
      <c r="AP263" s="575">
        <f>IF(L263=0,0,AM263-AR263)</f>
        <v>0</v>
      </c>
      <c r="AQ263" s="584">
        <f t="shared" si="48"/>
        <v>0</v>
      </c>
      <c r="AR263" s="580"/>
      <c r="AS263" s="208"/>
      <c r="AT263" s="209"/>
      <c r="AU263" s="591"/>
      <c r="BC263" s="773"/>
    </row>
    <row r="264" spans="1:55" hidden="1">
      <c r="A264" s="309"/>
      <c r="B264" s="338"/>
      <c r="C264" s="22" t="str">
        <f>IF('1C TSsalarié11'!D$11&lt;&gt;"",'1C TSsalarié11'!$B$8,"")</f>
        <v/>
      </c>
      <c r="D264" s="666" t="str">
        <f>IF(E264="","",DATEDIF('1C TSsalarié11'!$B$10,E264,"y"))</f>
        <v/>
      </c>
      <c r="E264" s="93" t="str">
        <f>IF(AND('1C TSsalarié11'!D$11&lt;&gt;"",C264='1C TSsalarié11'!$B$8),'1C TSsalarié11'!$D$16,"")</f>
        <v/>
      </c>
      <c r="F264" s="312"/>
      <c r="G264" s="313"/>
      <c r="H264" s="977"/>
      <c r="I264" s="978"/>
      <c r="J264" s="979"/>
      <c r="K264" s="638">
        <f t="shared" si="73"/>
        <v>0</v>
      </c>
      <c r="L264" s="301">
        <f>IF(AND($K$2="Pôle",C264='1C TSsalarié11'!$B$8),'1C TSsalarié11'!D$17+'1C TSsalarié11'!D$18+'1C TSsalarié11'!D$19+'1C TSsalarié11'!D$20+'1C TSsalarié11'!D$24,'1C TSsalarié11'!D$17+'1C TSsalarié11'!D$18+'1C TSsalarié11'!D$19+'1C TSsalarié11'!D$20+'1C TSsalarié11'!D$21+'1C TSsalarié11'!D$22+'1C TSsalarié11'!D$23+'1C TSsalarié11'!D$24)</f>
        <v>0</v>
      </c>
      <c r="M264" s="301">
        <f>IF(AND($K$2="Pôle",C264='1C TSsalarié11'!$B$8),'1C TSsalarié11'!D$21+'1C TSsalarié11'!D$22+'1C TSsalarié11'!D$23,0)</f>
        <v>0</v>
      </c>
      <c r="N264" s="302">
        <f>L264+M264</f>
        <v>0</v>
      </c>
      <c r="O264" s="292">
        <f>IF($C264='1C TSsalarié11'!$B$8,'1C TSsalarié11'!D$31)</f>
        <v>0</v>
      </c>
      <c r="P264" s="72">
        <f>IF($C264='1C TSsalarié11'!$B$8,'1C TSsalarié11'!$D$32)</f>
        <v>0</v>
      </c>
      <c r="Q264" s="72">
        <f>IF($C264='1C TSsalarié11'!$B$8,'1C TSsalarié11'!$D$33)</f>
        <v>0</v>
      </c>
      <c r="R264" s="72">
        <f>IF($C264='1C TSsalarié11'!$B$8,'1C TSsalarié11'!$D$34)</f>
        <v>0</v>
      </c>
      <c r="S264" s="72">
        <f>IF($C264='1C TSsalarié11'!$B$8,'1C TSsalarié11'!$D$35)</f>
        <v>0</v>
      </c>
      <c r="T264" s="72">
        <f>IF($C264='1C TSsalarié11'!$B$8,'1C TSsalarié11'!$D$36)</f>
        <v>0</v>
      </c>
      <c r="U264" s="72">
        <f>IF($C264='1C TSsalarié11'!$B$8,'1C TSsalarié11'!$D$37)</f>
        <v>0</v>
      </c>
      <c r="V264" s="72">
        <f>IF($C264='1C TSsalarié11'!$B$8,'1C TSsalarié11'!$D$38)</f>
        <v>0</v>
      </c>
      <c r="W264" s="72">
        <f>IF($C264='1C TSsalarié11'!$B$8,'1C TSsalarié11'!$D$39)</f>
        <v>0</v>
      </c>
      <c r="X264" s="72">
        <f>IF($C264='1C TSsalarié11'!$B$8,'1C TSsalarié11'!$D$40)</f>
        <v>0</v>
      </c>
      <c r="Y264" s="72">
        <f>IF($C264='1C TSsalarié11'!$B$8,'1C TSsalarié11'!$D$41)</f>
        <v>0</v>
      </c>
      <c r="Z264" s="72">
        <f>IF($C264='1C TSsalarié11'!$B$8,'1C TSsalarié11'!$D$42)</f>
        <v>0</v>
      </c>
      <c r="AA264" s="72">
        <f>IF($C264='1C TSsalarié11'!$B$8,'1C TSsalarié11'!$D$43)</f>
        <v>0</v>
      </c>
      <c r="AB264" s="72">
        <f>IF($C264='1C TSsalarié11'!$B$8,'1C TSsalarié11'!$D$44)</f>
        <v>0</v>
      </c>
      <c r="AC264" s="72">
        <f>IF($C264='1C TSsalarié11'!$B$8,'1C TSsalarié11'!$D$45)</f>
        <v>0</v>
      </c>
      <c r="AD264" s="72">
        <f>IF($C264='1C TSsalarié11'!$B$8,'1C TSsalarié11'!$D$46)</f>
        <v>0</v>
      </c>
      <c r="AE264" s="72">
        <f>IF($C264='1C TSsalarié11'!$B$8,'1C TSsalarié11'!$D$47)</f>
        <v>0</v>
      </c>
      <c r="AF264" s="72">
        <f>IF($C264='1C TSsalarié11'!$B$8,'1C TSsalarié11'!$D$48)</f>
        <v>0</v>
      </c>
      <c r="AG264" s="72">
        <f>IF($C264='1C TSsalarié11'!$B$8,'1C TSsalarié11'!$D$49)</f>
        <v>0</v>
      </c>
      <c r="AH264" s="72">
        <f>IF($C264='1C TSsalarié11'!$B$8,'1C TSsalarié11'!$D$50)</f>
        <v>0</v>
      </c>
      <c r="AI264" s="72">
        <f>IF($C264='1C TSsalarié11'!$B$8,'1C TSsalarié11'!$D$51)</f>
        <v>0</v>
      </c>
      <c r="AJ264" s="72">
        <f>IF($C264='1C TSsalarié11'!$B$8,'1C TSsalarié11'!$D$52)</f>
        <v>0</v>
      </c>
      <c r="AK264" s="72">
        <f>'1C TSsalarié11'!D$53</f>
        <v>0</v>
      </c>
      <c r="AL264" s="72">
        <f t="shared" ref="AL264:AL287" si="86">N264+AK264</f>
        <v>0</v>
      </c>
      <c r="AM264" s="298">
        <f t="shared" ref="AM264:AM287" si="87">IF(L264=0,0,($F264-$G264)*$K264*L264)</f>
        <v>0</v>
      </c>
      <c r="AN264" s="566">
        <f t="shared" ref="AN264:AN287" si="88">IF(M264=0,0,($F264-$G264)*$K264*M264*50%)</f>
        <v>0</v>
      </c>
      <c r="AO264" s="296">
        <f t="shared" ref="AO264:AO286" si="89">AM264+AN264</f>
        <v>0</v>
      </c>
      <c r="AP264" s="575">
        <f t="shared" ref="AP264:AP274" si="90">IF(L264=0,0,AM264-AR264)</f>
        <v>0</v>
      </c>
      <c r="AQ264" s="583">
        <f t="shared" ref="AQ264:AQ287" si="91">IF(M264=0,0,AN264-AS264)</f>
        <v>0</v>
      </c>
      <c r="AR264" s="579"/>
      <c r="AS264" s="102"/>
      <c r="AT264" s="27"/>
      <c r="AU264" s="592"/>
      <c r="BC264" s="774"/>
    </row>
    <row r="265" spans="1:55" hidden="1">
      <c r="A265" s="309"/>
      <c r="B265" s="338"/>
      <c r="C265" s="22" t="str">
        <f>IF('1C TSsalarié11'!E$11&lt;&gt;"",'1C TSsalarié11'!$B$8,"")</f>
        <v/>
      </c>
      <c r="D265" s="666" t="str">
        <f>IF(E265="","",DATEDIF('1C TSsalarié11'!$B$10,E265,"y"))</f>
        <v/>
      </c>
      <c r="E265" s="93" t="str">
        <f>IF(AND('1C TSsalarié11'!E$11&lt;&gt;"",C265='1C TSsalarié11'!$B$8),'1C TSsalarié11'!$E$16,"")</f>
        <v/>
      </c>
      <c r="F265" s="312"/>
      <c r="G265" s="313"/>
      <c r="H265" s="977"/>
      <c r="I265" s="978"/>
      <c r="J265" s="979"/>
      <c r="K265" s="638">
        <f t="shared" si="73"/>
        <v>0</v>
      </c>
      <c r="L265" s="301">
        <f>IF(AND($K$2="Pôle",C265='1C TSsalarié11'!$B$8),'1C TSsalarié11'!E$17+'1C TSsalarié11'!E$18+'1C TSsalarié11'!E$19+'1C TSsalarié11'!E$20+'1C TSsalarié11'!E$24,'1C TSsalarié11'!E$17+'1C TSsalarié11'!E$18+'1C TSsalarié11'!E$19+'1C TSsalarié11'!E$20+'1C TSsalarié11'!E$21+'1C TSsalarié11'!E$22+'1C TSsalarié11'!E$23+'1C TSsalarié11'!E$24)</f>
        <v>0</v>
      </c>
      <c r="M265" s="301">
        <f>IF(AND($K$2="Pôle",C265='1C TSsalarié11'!$B$8),'1C TSsalarié11'!E$21+'1C TSsalarié11'!E$22+'1C TSsalarié11'!E$23,0)</f>
        <v>0</v>
      </c>
      <c r="N265" s="302">
        <f t="shared" ref="N265:N286" si="92">L265+M265</f>
        <v>0</v>
      </c>
      <c r="O265" s="292">
        <f>IF($C265='1C TSsalarié11'!$B$8,'1C TSsalarié11'!E$31)</f>
        <v>0</v>
      </c>
      <c r="P265" s="72">
        <f>IF($C265='1C TSsalarié11'!$B$8,'1C TSsalarié11'!$E$32)</f>
        <v>0</v>
      </c>
      <c r="Q265" s="72">
        <f>IF($C265='1C TSsalarié11'!$B$8,'1C TSsalarié11'!$E$33)</f>
        <v>0</v>
      </c>
      <c r="R265" s="72">
        <f>IF($C265='1C TSsalarié11'!$B$8,'1C TSsalarié11'!$E$34)</f>
        <v>0</v>
      </c>
      <c r="S265" s="72">
        <f>IF($C265='1C TSsalarié11'!$B$8,'1C TSsalarié11'!$E$35)</f>
        <v>0</v>
      </c>
      <c r="T265" s="72">
        <f>IF($C265='1C TSsalarié11'!$B$8,'1C TSsalarié11'!$E$36)</f>
        <v>0</v>
      </c>
      <c r="U265" s="72">
        <f>IF($C265='1C TSsalarié11'!$B$8,'1C TSsalarié11'!$E$37)</f>
        <v>0</v>
      </c>
      <c r="V265" s="72">
        <f>IF($C265='1C TSsalarié11'!$B$8,'1C TSsalarié11'!$E$38)</f>
        <v>0</v>
      </c>
      <c r="W265" s="72">
        <f>IF($C265='1C TSsalarié11'!$B$8,'1C TSsalarié11'!$E$39)</f>
        <v>0</v>
      </c>
      <c r="X265" s="72">
        <f>IF($C265='1C TSsalarié11'!$B$8,'1C TSsalarié11'!$E$40)</f>
        <v>0</v>
      </c>
      <c r="Y265" s="72">
        <f>IF($C265='1C TSsalarié11'!$B$8,'1C TSsalarié11'!$E$41)</f>
        <v>0</v>
      </c>
      <c r="Z265" s="72">
        <f>IF($C265='1C TSsalarié11'!$B$8,'1C TSsalarié11'!$E$42)</f>
        <v>0</v>
      </c>
      <c r="AA265" s="72">
        <f>IF($C265='1C TSsalarié11'!$B$8,'1C TSsalarié11'!$E$43)</f>
        <v>0</v>
      </c>
      <c r="AB265" s="72">
        <f>IF($C265='1C TSsalarié11'!$B$8,'1C TSsalarié11'!$E$44)</f>
        <v>0</v>
      </c>
      <c r="AC265" s="72">
        <f>IF($C265='1C TSsalarié11'!$B$8,'1C TSsalarié11'!$E$45)</f>
        <v>0</v>
      </c>
      <c r="AD265" s="72">
        <f>IF($C265='1C TSsalarié11'!$B$8,'1C TSsalarié11'!$E$46)</f>
        <v>0</v>
      </c>
      <c r="AE265" s="72">
        <f>IF($C265='1C TSsalarié11'!$B$8,'1C TSsalarié11'!$E$47)</f>
        <v>0</v>
      </c>
      <c r="AF265" s="72">
        <f>IF($C265='1C TSsalarié11'!$B$8,'1C TSsalarié11'!$E$48)</f>
        <v>0</v>
      </c>
      <c r="AG265" s="72">
        <f>IF($C265='1C TSsalarié11'!$B$8,'1C TSsalarié11'!$E$49)</f>
        <v>0</v>
      </c>
      <c r="AH265" s="72">
        <f>IF($C265='1C TSsalarié11'!$B$8,'1C TSsalarié11'!$E$50)</f>
        <v>0</v>
      </c>
      <c r="AI265" s="72">
        <f>IF($C265='1C TSsalarié11'!$B$8,'1C TSsalarié11'!$E$51)</f>
        <v>0</v>
      </c>
      <c r="AJ265" s="72">
        <f>IF($C265='1C TSsalarié11'!$B$8,'1C TSsalarié11'!$E$52)</f>
        <v>0</v>
      </c>
      <c r="AK265" s="72">
        <f>'1C TSsalarié11'!E$53</f>
        <v>0</v>
      </c>
      <c r="AL265" s="72">
        <f t="shared" si="86"/>
        <v>0</v>
      </c>
      <c r="AM265" s="298">
        <f t="shared" si="87"/>
        <v>0</v>
      </c>
      <c r="AN265" s="566">
        <f t="shared" si="88"/>
        <v>0</v>
      </c>
      <c r="AO265" s="296">
        <f t="shared" si="89"/>
        <v>0</v>
      </c>
      <c r="AP265" s="575">
        <f t="shared" si="90"/>
        <v>0</v>
      </c>
      <c r="AQ265" s="583">
        <f t="shared" si="91"/>
        <v>0</v>
      </c>
      <c r="AR265" s="579"/>
      <c r="AS265" s="102"/>
      <c r="AT265" s="27"/>
      <c r="AU265" s="592"/>
      <c r="BC265" s="774"/>
    </row>
    <row r="266" spans="1:55" hidden="1">
      <c r="A266" s="309"/>
      <c r="B266" s="338"/>
      <c r="C266" s="22" t="str">
        <f>IF('1C TSsalarié11'!F$11&lt;&gt;"",'1C TSsalarié11'!$B$8,"")</f>
        <v/>
      </c>
      <c r="D266" s="666" t="str">
        <f>IF(E266="","",DATEDIF('1C TSsalarié11'!$B$10,E266,"y"))</f>
        <v/>
      </c>
      <c r="E266" s="93" t="str">
        <f>IF(AND('1C TSsalarié11'!F$11&lt;&gt;"",C266='1C TSsalarié11'!$B$8),'1C TSsalarié11'!$F$16,"")</f>
        <v/>
      </c>
      <c r="F266" s="312"/>
      <c r="G266" s="313"/>
      <c r="H266" s="977"/>
      <c r="I266" s="978"/>
      <c r="J266" s="979"/>
      <c r="K266" s="638">
        <f t="shared" si="73"/>
        <v>0</v>
      </c>
      <c r="L266" s="301">
        <f>IF(AND($K$2="Pôle",C266='1C TSsalarié11'!$B$8),'1C TSsalarié11'!F$17+'1C TSsalarié11'!F$18+'1C TSsalarié11'!F$19+'1C TSsalarié11'!F$20+'1C TSsalarié11'!F$24,'1C TSsalarié11'!F$17+'1C TSsalarié11'!F$18+'1C TSsalarié11'!F$19+'1C TSsalarié11'!F$20+'1C TSsalarié11'!F$21+'1C TSsalarié11'!F$22+'1C TSsalarié11'!F$23+'1C TSsalarié11'!F$24)</f>
        <v>0</v>
      </c>
      <c r="M266" s="301">
        <f>IF(AND($K$2="Pôle",C266='1C TSsalarié11'!$B$8),'1C TSsalarié11'!F$21+'1C TSsalarié11'!F$22+'1C TSsalarié11'!F$23,0)</f>
        <v>0</v>
      </c>
      <c r="N266" s="302">
        <f t="shared" si="92"/>
        <v>0</v>
      </c>
      <c r="O266" s="292">
        <f>IF($C266='1C TSsalarié11'!$B$8,'1C TSsalarié11'!F$31)</f>
        <v>0</v>
      </c>
      <c r="P266" s="72">
        <f>IF($C266='1C TSsalarié11'!$B$8,'1C TSsalarié11'!$F$32)</f>
        <v>0</v>
      </c>
      <c r="Q266" s="72">
        <f>IF($C266='1C TSsalarié11'!$B$8,'1C TSsalarié11'!$F$33)</f>
        <v>0</v>
      </c>
      <c r="R266" s="72">
        <f>IF($C266='1C TSsalarié11'!$B$8,'1C TSsalarié11'!$F$34)</f>
        <v>0</v>
      </c>
      <c r="S266" s="72">
        <f>IF($C266='1C TSsalarié11'!$B$8,'1C TSsalarié11'!$F$35)</f>
        <v>0</v>
      </c>
      <c r="T266" s="72">
        <f>IF($C266='1C TSsalarié11'!$B$8,'1C TSsalarié11'!$F$36)</f>
        <v>0</v>
      </c>
      <c r="U266" s="72">
        <f>IF($C266='1C TSsalarié11'!$B$8,'1C TSsalarié11'!$F$37)</f>
        <v>0</v>
      </c>
      <c r="V266" s="72">
        <f>IF($C266='1C TSsalarié11'!$B$8,'1C TSsalarié11'!$F$38)</f>
        <v>0</v>
      </c>
      <c r="W266" s="72">
        <f>IF($C266='1C TSsalarié11'!$B$8,'1C TSsalarié11'!$F$39)</f>
        <v>0</v>
      </c>
      <c r="X266" s="72">
        <f>IF($C266='1C TSsalarié11'!$B$8,'1C TSsalarié11'!$F$40)</f>
        <v>0</v>
      </c>
      <c r="Y266" s="72">
        <f>IF($C266='1C TSsalarié11'!$B$8,'1C TSsalarié11'!$F$41)</f>
        <v>0</v>
      </c>
      <c r="Z266" s="72">
        <f>IF($C266='1C TSsalarié11'!$B$8,'1C TSsalarié11'!$F$42)</f>
        <v>0</v>
      </c>
      <c r="AA266" s="72">
        <f>IF($C266='1C TSsalarié11'!$B$8,'1C TSsalarié11'!$F$43)</f>
        <v>0</v>
      </c>
      <c r="AB266" s="72">
        <f>IF($C266='1C TSsalarié11'!$B$8,'1C TSsalarié11'!$F$44)</f>
        <v>0</v>
      </c>
      <c r="AC266" s="72">
        <f>IF($C266='1C TSsalarié11'!$B$8,'1C TSsalarié11'!$F$45)</f>
        <v>0</v>
      </c>
      <c r="AD266" s="72">
        <f>IF($C266='1C TSsalarié11'!$B$8,'1C TSsalarié11'!$F$46)</f>
        <v>0</v>
      </c>
      <c r="AE266" s="72">
        <f>IF($C266='1C TSsalarié11'!$B$8,'1C TSsalarié11'!$F$47)</f>
        <v>0</v>
      </c>
      <c r="AF266" s="72">
        <f>IF($C266='1C TSsalarié11'!$B$8,'1C TSsalarié11'!$F$48)</f>
        <v>0</v>
      </c>
      <c r="AG266" s="72">
        <f>IF($C266='1C TSsalarié11'!$B$8,'1C TSsalarié11'!$F$49)</f>
        <v>0</v>
      </c>
      <c r="AH266" s="72">
        <f>IF($C266='1C TSsalarié11'!$B$8,'1C TSsalarié11'!$F$50)</f>
        <v>0</v>
      </c>
      <c r="AI266" s="72">
        <f>IF($C266='1C TSsalarié11'!$B$8,'1C TSsalarié11'!$F$51)</f>
        <v>0</v>
      </c>
      <c r="AJ266" s="72">
        <f>IF($C266='1C TSsalarié11'!$B$8,'1C TSsalarié11'!$F$52)</f>
        <v>0</v>
      </c>
      <c r="AK266" s="72">
        <f>'1C TSsalarié11'!F$53</f>
        <v>0</v>
      </c>
      <c r="AL266" s="72">
        <f t="shared" si="86"/>
        <v>0</v>
      </c>
      <c r="AM266" s="298">
        <f t="shared" si="87"/>
        <v>0</v>
      </c>
      <c r="AN266" s="566">
        <f t="shared" si="88"/>
        <v>0</v>
      </c>
      <c r="AO266" s="296">
        <f t="shared" si="89"/>
        <v>0</v>
      </c>
      <c r="AP266" s="575">
        <f t="shared" si="90"/>
        <v>0</v>
      </c>
      <c r="AQ266" s="583">
        <f t="shared" si="91"/>
        <v>0</v>
      </c>
      <c r="AR266" s="579"/>
      <c r="AS266" s="102"/>
      <c r="AT266" s="27"/>
      <c r="AU266" s="592"/>
    </row>
    <row r="267" spans="1:55" hidden="1">
      <c r="A267" s="309"/>
      <c r="B267" s="338"/>
      <c r="C267" s="22" t="str">
        <f>IF('1C TSsalarié11'!G$11&lt;&gt;"",'1C TSsalarié11'!$B$8,"")</f>
        <v/>
      </c>
      <c r="D267" s="666" t="str">
        <f>IF(E267="","",DATEDIF('1C TSsalarié11'!$B$10,E267,"y"))</f>
        <v/>
      </c>
      <c r="E267" s="93" t="str">
        <f>IF(AND('1C TSsalarié11'!G$11&lt;&gt;"",C267='1C TSsalarié11'!$B$8),'1C TSsalarié11'!$G$16,"")</f>
        <v/>
      </c>
      <c r="F267" s="312"/>
      <c r="G267" s="313"/>
      <c r="H267" s="977"/>
      <c r="I267" s="978"/>
      <c r="J267" s="979"/>
      <c r="K267" s="638">
        <f t="shared" si="73"/>
        <v>0</v>
      </c>
      <c r="L267" s="301">
        <f>IF(AND($K$2="Pôle",C267='1C TSsalarié11'!$B$8),'1C TSsalarié11'!G$17+'1C TSsalarié11'!G$18+'1C TSsalarié11'!G$19+'1C TSsalarié11'!G$20+'1C TSsalarié11'!G$24,'1C TSsalarié11'!G$17+'1C TSsalarié11'!G$18+'1C TSsalarié11'!G$19+'1C TSsalarié11'!G$20+'1C TSsalarié11'!G$21+'1C TSsalarié11'!G$22+'1C TSsalarié11'!G$23+'1C TSsalarié11'!G$24)</f>
        <v>0</v>
      </c>
      <c r="M267" s="301">
        <f>IF(AND($K$2="Pôle",C267='1C TSsalarié11'!$B$8),'1C TSsalarié11'!G$21+'1C TSsalarié11'!G$22+'1C TSsalarié11'!G$23,0)</f>
        <v>0</v>
      </c>
      <c r="N267" s="302">
        <f t="shared" si="92"/>
        <v>0</v>
      </c>
      <c r="O267" s="292">
        <f>IF($C267='1C TSsalarié11'!$B$8,'1C TSsalarié11'!G$31)</f>
        <v>0</v>
      </c>
      <c r="P267" s="72">
        <f>IF($C267='1C TSsalarié11'!$B$8,'1C TSsalarié11'!$G$32)</f>
        <v>0</v>
      </c>
      <c r="Q267" s="72">
        <f>IF($C267='1C TSsalarié11'!$B$8,'1C TSsalarié11'!$G$33)</f>
        <v>0</v>
      </c>
      <c r="R267" s="72">
        <f>IF($C267='1C TSsalarié11'!$B$8,'1C TSsalarié11'!$G$34)</f>
        <v>0</v>
      </c>
      <c r="S267" s="72">
        <f>IF($C267='1C TSsalarié11'!$B$8,'1C TSsalarié11'!$G$35)</f>
        <v>0</v>
      </c>
      <c r="T267" s="72">
        <f>IF($C267='1C TSsalarié11'!$B$8,'1C TSsalarié11'!$G$36)</f>
        <v>0</v>
      </c>
      <c r="U267" s="72">
        <f>IF($C267='1C TSsalarié11'!$B$8,'1C TSsalarié11'!$G$37)</f>
        <v>0</v>
      </c>
      <c r="V267" s="72">
        <f>IF($C267='1C TSsalarié11'!$B$8,'1C TSsalarié11'!$G$38)</f>
        <v>0</v>
      </c>
      <c r="W267" s="72">
        <f>IF($C267='1C TSsalarié11'!$B$8,'1C TSsalarié11'!$G$39)</f>
        <v>0</v>
      </c>
      <c r="X267" s="72">
        <f>IF($C267='1C TSsalarié11'!$B$8,'1C TSsalarié11'!$G$40)</f>
        <v>0</v>
      </c>
      <c r="Y267" s="72">
        <f>IF($C267='1C TSsalarié11'!$B$8,'1C TSsalarié11'!$G$41)</f>
        <v>0</v>
      </c>
      <c r="Z267" s="72">
        <f>IF($C267='1C TSsalarié11'!$B$8,'1C TSsalarié11'!$G$42)</f>
        <v>0</v>
      </c>
      <c r="AA267" s="72">
        <f>IF($C267='1C TSsalarié11'!$B$8,'1C TSsalarié11'!$G$43)</f>
        <v>0</v>
      </c>
      <c r="AB267" s="72">
        <f>IF($C267='1C TSsalarié11'!$B$8,'1C TSsalarié11'!$G$44)</f>
        <v>0</v>
      </c>
      <c r="AC267" s="72">
        <f>IF($C267='1C TSsalarié11'!$B$8,'1C TSsalarié11'!$G$45)</f>
        <v>0</v>
      </c>
      <c r="AD267" s="72">
        <f>IF($C267='1C TSsalarié11'!$B$8,'1C TSsalarié11'!$G$46)</f>
        <v>0</v>
      </c>
      <c r="AE267" s="72">
        <f>IF($C267='1C TSsalarié11'!$B$8,'1C TSsalarié11'!$G$47)</f>
        <v>0</v>
      </c>
      <c r="AF267" s="72">
        <f>IF($C267='1C TSsalarié11'!$B$8,'1C TSsalarié11'!$G$48)</f>
        <v>0</v>
      </c>
      <c r="AG267" s="72">
        <f>IF($C267='1C TSsalarié11'!$B$8,'1C TSsalarié11'!$G$49)</f>
        <v>0</v>
      </c>
      <c r="AH267" s="72">
        <f>IF($C267='1C TSsalarié11'!$B$8,'1C TSsalarié11'!$G$50)</f>
        <v>0</v>
      </c>
      <c r="AI267" s="72">
        <f>IF($C267='1C TSsalarié11'!$B$8,'1C TSsalarié11'!$G$51)</f>
        <v>0</v>
      </c>
      <c r="AJ267" s="72">
        <f>IF($C267='1C TSsalarié11'!$B$8,'1C TSsalarié11'!$G$52)</f>
        <v>0</v>
      </c>
      <c r="AK267" s="72">
        <f>'1C TSsalarié11'!G$53</f>
        <v>0</v>
      </c>
      <c r="AL267" s="72">
        <f t="shared" si="86"/>
        <v>0</v>
      </c>
      <c r="AM267" s="298">
        <f t="shared" si="87"/>
        <v>0</v>
      </c>
      <c r="AN267" s="566">
        <f t="shared" si="88"/>
        <v>0</v>
      </c>
      <c r="AO267" s="296">
        <f t="shared" si="89"/>
        <v>0</v>
      </c>
      <c r="AP267" s="575">
        <f t="shared" si="90"/>
        <v>0</v>
      </c>
      <c r="AQ267" s="583">
        <f t="shared" si="91"/>
        <v>0</v>
      </c>
      <c r="AR267" s="579"/>
      <c r="AS267" s="102"/>
      <c r="AT267" s="27"/>
      <c r="AU267" s="592"/>
    </row>
    <row r="268" spans="1:55" hidden="1">
      <c r="A268" s="309"/>
      <c r="B268" s="338"/>
      <c r="C268" s="22" t="str">
        <f>IF('1C TSsalarié11'!H$11&lt;&gt;"",'1C TSsalarié11'!$B$8,"")</f>
        <v/>
      </c>
      <c r="D268" s="666" t="str">
        <f>IF(E268="","",DATEDIF('1C TSsalarié11'!$B$10,E268,"y"))</f>
        <v/>
      </c>
      <c r="E268" s="93" t="str">
        <f>IF(AND('1C TSsalarié11'!H$11&lt;&gt;"",C268='1C TSsalarié11'!$B$8),'1C TSsalarié11'!$H$16,"")</f>
        <v/>
      </c>
      <c r="F268" s="312"/>
      <c r="G268" s="313"/>
      <c r="H268" s="977"/>
      <c r="I268" s="978"/>
      <c r="J268" s="979"/>
      <c r="K268" s="638">
        <f t="shared" si="73"/>
        <v>0</v>
      </c>
      <c r="L268" s="301">
        <f>IF(AND($K$2="Pôle",C268='1C TSsalarié11'!$B$8),'1C TSsalarié11'!H$17+'1C TSsalarié11'!H$18+'1C TSsalarié11'!H$19+'1C TSsalarié11'!H$20+'1C TSsalarié11'!H$24,'1C TSsalarié11'!H$17+'1C TSsalarié11'!H$18+'1C TSsalarié11'!H$19+'1C TSsalarié11'!H$20+'1C TSsalarié11'!H$21+'1C TSsalarié11'!H$22+'1C TSsalarié11'!H$23+'1C TSsalarié11'!H$24)</f>
        <v>0</v>
      </c>
      <c r="M268" s="301">
        <f>IF(AND($K$2="Pôle",C268='1C TSsalarié11'!$B$8),'1C TSsalarié11'!H$21+'1C TSsalarié11'!H$22+'1C TSsalarié11'!H$23,0)</f>
        <v>0</v>
      </c>
      <c r="N268" s="302">
        <f t="shared" si="92"/>
        <v>0</v>
      </c>
      <c r="O268" s="292">
        <f>IF($C268='1C TSsalarié11'!$B$8,'1C TSsalarié11'!H$31)</f>
        <v>0</v>
      </c>
      <c r="P268" s="72">
        <f>IF($C268='1C TSsalarié11'!$B$8,'1C TSsalarié11'!$H$32)</f>
        <v>0</v>
      </c>
      <c r="Q268" s="72">
        <f>IF($C268='1C TSsalarié11'!$B$8,'1C TSsalarié11'!$H$33)</f>
        <v>0</v>
      </c>
      <c r="R268" s="72">
        <f>IF($C268='1C TSsalarié11'!$B$8,'1C TSsalarié11'!$H$34)</f>
        <v>0</v>
      </c>
      <c r="S268" s="72">
        <f>IF($C268='1C TSsalarié11'!$B$8,'1C TSsalarié11'!$H$35)</f>
        <v>0</v>
      </c>
      <c r="T268" s="72">
        <f>IF($C268='1C TSsalarié11'!$B$8,'1C TSsalarié11'!$H$36)</f>
        <v>0</v>
      </c>
      <c r="U268" s="72">
        <f>IF($C268='1C TSsalarié11'!$B$8,'1C TSsalarié11'!$H$37)</f>
        <v>0</v>
      </c>
      <c r="V268" s="72">
        <f>IF($C268='1C TSsalarié11'!$B$8,'1C TSsalarié11'!$H$38)</f>
        <v>0</v>
      </c>
      <c r="W268" s="72">
        <f>IF($C268='1C TSsalarié11'!$B$8,'1C TSsalarié11'!$H$39)</f>
        <v>0</v>
      </c>
      <c r="X268" s="72">
        <f>IF($C268='1C TSsalarié11'!$B$8,'1C TSsalarié11'!$H$40)</f>
        <v>0</v>
      </c>
      <c r="Y268" s="72">
        <f>IF($C268='1C TSsalarié11'!$B$8,'1C TSsalarié11'!$H$41)</f>
        <v>0</v>
      </c>
      <c r="Z268" s="72">
        <f>IF($C268='1C TSsalarié11'!$B$8,'1C TSsalarié11'!$H$42)</f>
        <v>0</v>
      </c>
      <c r="AA268" s="72">
        <f>IF($C268='1C TSsalarié11'!$B$8,'1C TSsalarié11'!$H$43)</f>
        <v>0</v>
      </c>
      <c r="AB268" s="72">
        <f>IF($C268='1C TSsalarié11'!$B$8,'1C TSsalarié11'!$H$44)</f>
        <v>0</v>
      </c>
      <c r="AC268" s="72">
        <f>IF($C268='1C TSsalarié11'!$B$8,'1C TSsalarié11'!$H$45)</f>
        <v>0</v>
      </c>
      <c r="AD268" s="72">
        <f>IF($C268='1C TSsalarié11'!$B$8,'1C TSsalarié11'!$H$46)</f>
        <v>0</v>
      </c>
      <c r="AE268" s="72">
        <f>IF($C268='1C TSsalarié11'!$B$8,'1C TSsalarié11'!$H$47)</f>
        <v>0</v>
      </c>
      <c r="AF268" s="72">
        <f>IF($C268='1C TSsalarié11'!$B$8,'1C TSsalarié11'!$H$48)</f>
        <v>0</v>
      </c>
      <c r="AG268" s="72">
        <f>IF($C268='1C TSsalarié11'!$B$8,'1C TSsalarié11'!$H$49)</f>
        <v>0</v>
      </c>
      <c r="AH268" s="72">
        <f>IF($C268='1C TSsalarié11'!$B$8,'1C TSsalarié11'!$H$50)</f>
        <v>0</v>
      </c>
      <c r="AI268" s="72">
        <f>IF($C268='1C TSsalarié11'!$B$8,'1C TSsalarié11'!$H$51)</f>
        <v>0</v>
      </c>
      <c r="AJ268" s="72">
        <f>IF($C268='1C TSsalarié11'!$B$8,'1C TSsalarié11'!$H$52)</f>
        <v>0</v>
      </c>
      <c r="AK268" s="72">
        <f>'1C TSsalarié11'!H$53</f>
        <v>0</v>
      </c>
      <c r="AL268" s="72">
        <f t="shared" si="86"/>
        <v>0</v>
      </c>
      <c r="AM268" s="298">
        <f t="shared" si="87"/>
        <v>0</v>
      </c>
      <c r="AN268" s="566">
        <f t="shared" si="88"/>
        <v>0</v>
      </c>
      <c r="AO268" s="296">
        <f t="shared" si="89"/>
        <v>0</v>
      </c>
      <c r="AP268" s="575">
        <f t="shared" si="90"/>
        <v>0</v>
      </c>
      <c r="AQ268" s="583">
        <f t="shared" si="91"/>
        <v>0</v>
      </c>
      <c r="AR268" s="579"/>
      <c r="AS268" s="102"/>
      <c r="AT268" s="27"/>
      <c r="AU268" s="592"/>
    </row>
    <row r="269" spans="1:55" hidden="1">
      <c r="A269" s="309"/>
      <c r="B269" s="338"/>
      <c r="C269" s="22" t="str">
        <f>IF('1C TSsalarié11'!I$11&lt;&gt;"",'1C TSsalarié11'!$B$8,"")</f>
        <v/>
      </c>
      <c r="D269" s="666" t="str">
        <f>IF(E269="","",DATEDIF('1C TSsalarié11'!$B$10,E269,"y"))</f>
        <v/>
      </c>
      <c r="E269" s="93" t="str">
        <f>IF(AND('1C TSsalarié11'!I$11&lt;&gt;"",C269='1C TSsalarié11'!$B$8),'1C TSsalarié11'!$I$16,"")</f>
        <v/>
      </c>
      <c r="F269" s="312"/>
      <c r="G269" s="313"/>
      <c r="H269" s="977"/>
      <c r="I269" s="978"/>
      <c r="J269" s="979"/>
      <c r="K269" s="638">
        <f t="shared" si="73"/>
        <v>0</v>
      </c>
      <c r="L269" s="301">
        <f>IF(AND($K$2="Pôle",C269='1C TSsalarié11'!$B$8),'1C TSsalarié11'!I$17+'1C TSsalarié11'!I$18+'1C TSsalarié11'!I$19+'1C TSsalarié11'!I$20+'1C TSsalarié11'!I$24,'1C TSsalarié11'!I$17+'1C TSsalarié11'!I$18+'1C TSsalarié11'!I$19+'1C TSsalarié11'!I$20+'1C TSsalarié11'!I$21+'1C TSsalarié11'!I$22+'1C TSsalarié11'!I$23+'1C TSsalarié11'!I$24)</f>
        <v>0</v>
      </c>
      <c r="M269" s="301">
        <f>IF(AND($K$2="Pôle",C269='1C TSsalarié11'!$B$8),'1C TSsalarié11'!I$21+'1C TSsalarié11'!I$22+'1C TSsalarié11'!I$23,0)</f>
        <v>0</v>
      </c>
      <c r="N269" s="302">
        <f t="shared" si="92"/>
        <v>0</v>
      </c>
      <c r="O269" s="292">
        <f>IF($C269='1C TSsalarié11'!$B$8,'1C TSsalarié11'!I$31)</f>
        <v>0</v>
      </c>
      <c r="P269" s="72">
        <f>IF($C269='1C TSsalarié11'!$B$8,'1C TSsalarié11'!$I$32)</f>
        <v>0</v>
      </c>
      <c r="Q269" s="72">
        <f>IF($C269='1C TSsalarié11'!$B$8,'1C TSsalarié11'!$I$33)</f>
        <v>0</v>
      </c>
      <c r="R269" s="72">
        <f>IF($C269='1C TSsalarié11'!$B$8,'1C TSsalarié11'!$I$34)</f>
        <v>0</v>
      </c>
      <c r="S269" s="72">
        <f>IF($C269='1C TSsalarié11'!$B$8,'1C TSsalarié11'!$I$35)</f>
        <v>0</v>
      </c>
      <c r="T269" s="72">
        <f>IF($C269='1C TSsalarié11'!$B$8,'1C TSsalarié11'!$I$36)</f>
        <v>0</v>
      </c>
      <c r="U269" s="72">
        <f>IF($C269='1C TSsalarié11'!$B$8,'1C TSsalarié11'!$I$37)</f>
        <v>0</v>
      </c>
      <c r="V269" s="72">
        <f>IF($C269='1C TSsalarié11'!$B$8,'1C TSsalarié11'!$I$38)</f>
        <v>0</v>
      </c>
      <c r="W269" s="72">
        <f>IF($C269='1C TSsalarié11'!$B$8,'1C TSsalarié11'!$I$39)</f>
        <v>0</v>
      </c>
      <c r="X269" s="72">
        <f>IF($C269='1C TSsalarié11'!$B$8,'1C TSsalarié11'!$I$40)</f>
        <v>0</v>
      </c>
      <c r="Y269" s="72">
        <f>IF($C269='1C TSsalarié11'!$B$8,'1C TSsalarié11'!$I$41)</f>
        <v>0</v>
      </c>
      <c r="Z269" s="72">
        <f>IF($C269='1C TSsalarié11'!$B$8,'1C TSsalarié11'!$I$42)</f>
        <v>0</v>
      </c>
      <c r="AA269" s="72">
        <f>IF($C269='1C TSsalarié11'!$B$8,'1C TSsalarié11'!$I$43)</f>
        <v>0</v>
      </c>
      <c r="AB269" s="72">
        <f>IF($C269='1C TSsalarié11'!$B$8,'1C TSsalarié11'!$I$44)</f>
        <v>0</v>
      </c>
      <c r="AC269" s="72">
        <f>IF($C269='1C TSsalarié11'!$B$8,'1C TSsalarié11'!$I$45)</f>
        <v>0</v>
      </c>
      <c r="AD269" s="72">
        <f>IF($C269='1C TSsalarié11'!$B$8,'1C TSsalarié11'!$I$46)</f>
        <v>0</v>
      </c>
      <c r="AE269" s="72">
        <f>IF($C269='1C TSsalarié11'!$B$8,'1C TSsalarié11'!$I$47)</f>
        <v>0</v>
      </c>
      <c r="AF269" s="72">
        <f>IF($C269='1C TSsalarié11'!$B$8,'1C TSsalarié11'!$I$48)</f>
        <v>0</v>
      </c>
      <c r="AG269" s="72">
        <f>IF($C269='1C TSsalarié11'!$B$8,'1C TSsalarié11'!$I$49)</f>
        <v>0</v>
      </c>
      <c r="AH269" s="72">
        <f>IF($C269='1C TSsalarié11'!$B$8,'1C TSsalarié11'!$I$50)</f>
        <v>0</v>
      </c>
      <c r="AI269" s="72">
        <f>IF($C269='1C TSsalarié11'!$B$8,'1C TSsalarié11'!$I$51)</f>
        <v>0</v>
      </c>
      <c r="AJ269" s="72">
        <f>IF($C269='1C TSsalarié11'!$B$8,'1C TSsalarié11'!$I$52)</f>
        <v>0</v>
      </c>
      <c r="AK269" s="72">
        <f>'1C TSsalarié11'!I$53</f>
        <v>0</v>
      </c>
      <c r="AL269" s="72">
        <f t="shared" si="86"/>
        <v>0</v>
      </c>
      <c r="AM269" s="298">
        <f t="shared" si="87"/>
        <v>0</v>
      </c>
      <c r="AN269" s="566">
        <f t="shared" si="88"/>
        <v>0</v>
      </c>
      <c r="AO269" s="296">
        <f t="shared" si="89"/>
        <v>0</v>
      </c>
      <c r="AP269" s="575">
        <f t="shared" si="90"/>
        <v>0</v>
      </c>
      <c r="AQ269" s="583">
        <f t="shared" si="91"/>
        <v>0</v>
      </c>
      <c r="AR269" s="579"/>
      <c r="AS269" s="102"/>
      <c r="AT269" s="27"/>
      <c r="AU269" s="592"/>
    </row>
    <row r="270" spans="1:55" hidden="1">
      <c r="A270" s="309"/>
      <c r="B270" s="338"/>
      <c r="C270" s="22" t="str">
        <f>IF('1C TSsalarié11'!J$11&lt;&gt;"",'1C TSsalarié11'!$B$8,"")</f>
        <v/>
      </c>
      <c r="D270" s="666" t="str">
        <f>IF(E270="","",DATEDIF('1C TSsalarié11'!$B$10,E270,"y"))</f>
        <v/>
      </c>
      <c r="E270" s="93" t="str">
        <f>IF(AND('1C TSsalarié11'!J$11&lt;&gt;"",C270='1C TSsalarié11'!$B$8),'1C TSsalarié11'!$J$16,"")</f>
        <v/>
      </c>
      <c r="F270" s="312"/>
      <c r="G270" s="313"/>
      <c r="H270" s="977"/>
      <c r="I270" s="978"/>
      <c r="J270" s="979"/>
      <c r="K270" s="638">
        <f t="shared" si="73"/>
        <v>0</v>
      </c>
      <c r="L270" s="301">
        <f>IF(AND($K$2="Pôle",C270='1C TSsalarié11'!$B$8),'1C TSsalarié11'!J$17+'1C TSsalarié11'!J$18+'1C TSsalarié11'!J$19+'1C TSsalarié11'!J$20+'1C TSsalarié11'!J$24,'1C TSsalarié11'!J$17+'1C TSsalarié11'!J$18+'1C TSsalarié11'!J$19+'1C TSsalarié11'!J$20+'1C TSsalarié11'!J$21+'1C TSsalarié11'!J$22+'1C TSsalarié11'!J$23+'1C TSsalarié11'!J$24)</f>
        <v>0</v>
      </c>
      <c r="M270" s="301">
        <f>IF(AND($K$2="Pôle",C270='1C TSsalarié11'!$B$8),'1C TSsalarié11'!J$21+'1C TSsalarié11'!J$22+'1C TSsalarié11'!J$23,0)</f>
        <v>0</v>
      </c>
      <c r="N270" s="302">
        <f t="shared" si="92"/>
        <v>0</v>
      </c>
      <c r="O270" s="292">
        <f>IF($C270='1C TSsalarié11'!$B$8,'1C TSsalarié11'!J$31)</f>
        <v>0</v>
      </c>
      <c r="P270" s="72">
        <f>IF($C270='1C TSsalarié11'!$B$8,'1C TSsalarié11'!$J$32)</f>
        <v>0</v>
      </c>
      <c r="Q270" s="72">
        <f>IF($C270='1C TSsalarié11'!$B$8,'1C TSsalarié11'!$J$33)</f>
        <v>0</v>
      </c>
      <c r="R270" s="72">
        <f>IF($C270='1C TSsalarié11'!$B$8,'1C TSsalarié11'!$J$34)</f>
        <v>0</v>
      </c>
      <c r="S270" s="72">
        <f>IF($C270='1C TSsalarié11'!$B$8,'1C TSsalarié11'!$J$35)</f>
        <v>0</v>
      </c>
      <c r="T270" s="72">
        <f>IF($C270='1C TSsalarié11'!$B$8,'1C TSsalarié11'!$J$36)</f>
        <v>0</v>
      </c>
      <c r="U270" s="72">
        <f>IF($C270='1C TSsalarié11'!$B$8,'1C TSsalarié11'!$J$37)</f>
        <v>0</v>
      </c>
      <c r="V270" s="72">
        <f>IF($C270='1C TSsalarié11'!$B$8,'1C TSsalarié11'!$J$38)</f>
        <v>0</v>
      </c>
      <c r="W270" s="72">
        <f>IF($C270='1C TSsalarié11'!$B$8,'1C TSsalarié11'!$J$39)</f>
        <v>0</v>
      </c>
      <c r="X270" s="72">
        <f>IF($C270='1C TSsalarié11'!$B$8,'1C TSsalarié11'!$J$40)</f>
        <v>0</v>
      </c>
      <c r="Y270" s="72">
        <f>IF($C270='1C TSsalarié11'!$B$8,'1C TSsalarié11'!$J$41)</f>
        <v>0</v>
      </c>
      <c r="Z270" s="72">
        <f>IF($C270='1C TSsalarié11'!$B$8,'1C TSsalarié11'!$J$42)</f>
        <v>0</v>
      </c>
      <c r="AA270" s="72">
        <f>IF($C270='1C TSsalarié11'!$B$8,'1C TSsalarié11'!$J$43)</f>
        <v>0</v>
      </c>
      <c r="AB270" s="72">
        <f>IF($C270='1C TSsalarié11'!$B$8,'1C TSsalarié11'!$J$44)</f>
        <v>0</v>
      </c>
      <c r="AC270" s="72">
        <f>IF($C270='1C TSsalarié11'!$B$8,'1C TSsalarié11'!$J$45)</f>
        <v>0</v>
      </c>
      <c r="AD270" s="72">
        <f>IF($C270='1C TSsalarié11'!$B$8,'1C TSsalarié11'!$J$46)</f>
        <v>0</v>
      </c>
      <c r="AE270" s="72">
        <f>IF($C270='1C TSsalarié11'!$B$8,'1C TSsalarié11'!$J$47)</f>
        <v>0</v>
      </c>
      <c r="AF270" s="72">
        <f>IF($C270='1C TSsalarié11'!$B$8,'1C TSsalarié11'!$J$48)</f>
        <v>0</v>
      </c>
      <c r="AG270" s="72">
        <f>IF($C270='1C TSsalarié11'!$B$8,'1C TSsalarié11'!$J$49)</f>
        <v>0</v>
      </c>
      <c r="AH270" s="72">
        <f>IF($C270='1C TSsalarié11'!$B$8,'1C TSsalarié11'!$J$50)</f>
        <v>0</v>
      </c>
      <c r="AI270" s="72">
        <f>IF($C270='1C TSsalarié11'!$B$8,'1C TSsalarié11'!$J$51)</f>
        <v>0</v>
      </c>
      <c r="AJ270" s="72">
        <f>IF($C270='1C TSsalarié11'!$B$8,'1C TSsalarié11'!$J$52)</f>
        <v>0</v>
      </c>
      <c r="AK270" s="72">
        <f>'1C TSsalarié11'!J$53</f>
        <v>0</v>
      </c>
      <c r="AL270" s="72">
        <f t="shared" si="86"/>
        <v>0</v>
      </c>
      <c r="AM270" s="298">
        <f t="shared" si="87"/>
        <v>0</v>
      </c>
      <c r="AN270" s="566">
        <f t="shared" si="88"/>
        <v>0</v>
      </c>
      <c r="AO270" s="296">
        <f t="shared" si="89"/>
        <v>0</v>
      </c>
      <c r="AP270" s="575">
        <f t="shared" si="90"/>
        <v>0</v>
      </c>
      <c r="AQ270" s="583">
        <f t="shared" si="91"/>
        <v>0</v>
      </c>
      <c r="AR270" s="579"/>
      <c r="AS270" s="102"/>
      <c r="AT270" s="27"/>
      <c r="AU270" s="592"/>
    </row>
    <row r="271" spans="1:55" hidden="1">
      <c r="A271" s="309"/>
      <c r="B271" s="338"/>
      <c r="C271" s="22" t="str">
        <f>IF('1C TSsalarié11'!K$11&lt;&gt;"",'1C TSsalarié11'!$B$8,"")</f>
        <v/>
      </c>
      <c r="D271" s="666" t="str">
        <f>IF(E271="","",DATEDIF('1C TSsalarié11'!$B$10,E271,"y"))</f>
        <v/>
      </c>
      <c r="E271" s="93" t="str">
        <f>IF(AND('1C TSsalarié11'!K$11&lt;&gt;"",C271='1C TSsalarié11'!$B$8),'1C TSsalarié11'!$K$16,"")</f>
        <v/>
      </c>
      <c r="F271" s="312"/>
      <c r="G271" s="313"/>
      <c r="H271" s="977"/>
      <c r="I271" s="978"/>
      <c r="J271" s="979"/>
      <c r="K271" s="638">
        <f t="shared" si="73"/>
        <v>0</v>
      </c>
      <c r="L271" s="301">
        <f>IF(AND($K$2="Pôle",C271='1C TSsalarié11'!$B$8),'1C TSsalarié11'!K$17+'1C TSsalarié11'!K$18+'1C TSsalarié11'!K$19+'1C TSsalarié11'!K$20+'1C TSsalarié11'!K$24,'1C TSsalarié11'!K$17+'1C TSsalarié11'!K$18+'1C TSsalarié11'!K$19+'1C TSsalarié11'!K$20+'1C TSsalarié11'!K$21+'1C TSsalarié11'!K$22+'1C TSsalarié11'!K$23+'1C TSsalarié11'!K$24)</f>
        <v>0</v>
      </c>
      <c r="M271" s="301">
        <f>IF(AND($K$2="Pôle",C271='1C TSsalarié11'!$B$8),'1C TSsalarié11'!K$21+'1C TSsalarié11'!K$22+'1C TSsalarié11'!K$23,0)</f>
        <v>0</v>
      </c>
      <c r="N271" s="302">
        <f t="shared" si="92"/>
        <v>0</v>
      </c>
      <c r="O271" s="292">
        <f>IF($C271='1C TSsalarié11'!$B$8,'1C TSsalarié11'!K$31)</f>
        <v>0</v>
      </c>
      <c r="P271" s="72">
        <f>IF($C271='1C TSsalarié11'!$B$8,'1C TSsalarié11'!$K$32)</f>
        <v>0</v>
      </c>
      <c r="Q271" s="72">
        <f>IF($C271='1C TSsalarié11'!$B$8,'1C TSsalarié11'!$K$33)</f>
        <v>0</v>
      </c>
      <c r="R271" s="72">
        <f>IF($C271='1C TSsalarié11'!$B$8,'1C TSsalarié11'!$K$34)</f>
        <v>0</v>
      </c>
      <c r="S271" s="72">
        <f>IF($C271='1C TSsalarié11'!$B$8,'1C TSsalarié11'!$K$35)</f>
        <v>0</v>
      </c>
      <c r="T271" s="72">
        <f>IF($C271='1C TSsalarié11'!$B$8,'1C TSsalarié11'!$K$36)</f>
        <v>0</v>
      </c>
      <c r="U271" s="72">
        <f>IF($C271='1C TSsalarié11'!$B$8,'1C TSsalarié11'!$K$37)</f>
        <v>0</v>
      </c>
      <c r="V271" s="72">
        <f>IF($C271='1C TSsalarié11'!$B$8,'1C TSsalarié11'!$K$38)</f>
        <v>0</v>
      </c>
      <c r="W271" s="72">
        <f>IF($C271='1C TSsalarié11'!$B$8,'1C TSsalarié11'!$K$39)</f>
        <v>0</v>
      </c>
      <c r="X271" s="72">
        <f>IF($C271='1C TSsalarié11'!$B$8,'1C TSsalarié11'!$K$40)</f>
        <v>0</v>
      </c>
      <c r="Y271" s="72">
        <f>IF($C271='1C TSsalarié11'!$B$8,'1C TSsalarié11'!$K$41)</f>
        <v>0</v>
      </c>
      <c r="Z271" s="72">
        <f>IF($C271='1C TSsalarié11'!$B$8,'1C TSsalarié11'!$K$42)</f>
        <v>0</v>
      </c>
      <c r="AA271" s="72">
        <f>IF($C271='1C TSsalarié11'!$B$8,'1C TSsalarié11'!$K$43)</f>
        <v>0</v>
      </c>
      <c r="AB271" s="72">
        <f>IF($C271='1C TSsalarié11'!$B$8,'1C TSsalarié11'!$K$44)</f>
        <v>0</v>
      </c>
      <c r="AC271" s="72">
        <f>IF($C271='1C TSsalarié11'!$B$8,'1C TSsalarié11'!$K$45)</f>
        <v>0</v>
      </c>
      <c r="AD271" s="72">
        <f>IF($C271='1C TSsalarié11'!$B$8,'1C TSsalarié11'!$K$46)</f>
        <v>0</v>
      </c>
      <c r="AE271" s="72">
        <f>IF($C271='1C TSsalarié11'!$B$8,'1C TSsalarié11'!$K$47)</f>
        <v>0</v>
      </c>
      <c r="AF271" s="72">
        <f>IF($C271='1C TSsalarié11'!$B$8,'1C TSsalarié11'!$K$48)</f>
        <v>0</v>
      </c>
      <c r="AG271" s="72">
        <f>IF($C271='1C TSsalarié11'!$B$8,'1C TSsalarié11'!$K$49)</f>
        <v>0</v>
      </c>
      <c r="AH271" s="72">
        <f>IF($C271='1C TSsalarié11'!$B$8,'1C TSsalarié11'!$K$50)</f>
        <v>0</v>
      </c>
      <c r="AI271" s="72">
        <f>IF($C271='1C TSsalarié11'!$B$8,'1C TSsalarié11'!$K$51)</f>
        <v>0</v>
      </c>
      <c r="AJ271" s="72">
        <f>IF($C271='1C TSsalarié11'!$B$8,'1C TSsalarié11'!$K$52)</f>
        <v>0</v>
      </c>
      <c r="AK271" s="72">
        <f>'1C TSsalarié11'!K$53</f>
        <v>0</v>
      </c>
      <c r="AL271" s="72">
        <f t="shared" si="86"/>
        <v>0</v>
      </c>
      <c r="AM271" s="298">
        <f t="shared" si="87"/>
        <v>0</v>
      </c>
      <c r="AN271" s="566">
        <f t="shared" si="88"/>
        <v>0</v>
      </c>
      <c r="AO271" s="296">
        <f t="shared" si="89"/>
        <v>0</v>
      </c>
      <c r="AP271" s="575">
        <f t="shared" si="90"/>
        <v>0</v>
      </c>
      <c r="AQ271" s="583">
        <f t="shared" si="91"/>
        <v>0</v>
      </c>
      <c r="AR271" s="579"/>
      <c r="AS271" s="102"/>
      <c r="AT271" s="27"/>
      <c r="AU271" s="592"/>
    </row>
    <row r="272" spans="1:55" hidden="1">
      <c r="A272" s="309"/>
      <c r="B272" s="338"/>
      <c r="C272" s="22" t="str">
        <f>IF('1C TSsalarié11'!L$11&lt;&gt;"",'1C TSsalarié11'!$B$8,"")</f>
        <v/>
      </c>
      <c r="D272" s="666" t="str">
        <f>IF(E272="","",DATEDIF('1C TSsalarié11'!$B$10,E272,"y"))</f>
        <v/>
      </c>
      <c r="E272" s="93" t="str">
        <f>IF(AND('1C TSsalarié11'!L$11&lt;&gt;"",C272='1C TSsalarié11'!$B$8),'1C TSsalarié11'!$L$16,"")</f>
        <v/>
      </c>
      <c r="F272" s="312"/>
      <c r="G272" s="313"/>
      <c r="H272" s="977"/>
      <c r="I272" s="978"/>
      <c r="J272" s="979"/>
      <c r="K272" s="638">
        <f t="shared" si="73"/>
        <v>0</v>
      </c>
      <c r="L272" s="301">
        <f>IF(AND($K$2="Pôle",C272='1C TSsalarié11'!$B$8),'1C TSsalarié11'!L$17+'1C TSsalarié11'!L$18+'1C TSsalarié11'!L$19+'1C TSsalarié11'!L$20+'1C TSsalarié11'!L$24,'1C TSsalarié11'!L$17+'1C TSsalarié11'!L$18+'1C TSsalarié11'!L$19+'1C TSsalarié11'!L$20+'1C TSsalarié11'!L$21+'1C TSsalarié11'!L$22+'1C TSsalarié11'!L$23+'1C TSsalarié11'!L$24)</f>
        <v>0</v>
      </c>
      <c r="M272" s="301">
        <f>IF(AND($K$2="Pôle",C272='1C TSsalarié11'!$B$8),'1C TSsalarié11'!L$21+'1C TSsalarié11'!L$22+'1C TSsalarié11'!L$23,0)</f>
        <v>0</v>
      </c>
      <c r="N272" s="302">
        <f t="shared" si="92"/>
        <v>0</v>
      </c>
      <c r="O272" s="292">
        <f>IF($C272='1C TSsalarié11'!$B$8,'1C TSsalarié11'!L$31)</f>
        <v>0</v>
      </c>
      <c r="P272" s="72">
        <f>IF($C272='1C TSsalarié11'!$B$8,'1C TSsalarié11'!$L$32)</f>
        <v>0</v>
      </c>
      <c r="Q272" s="72">
        <f>IF($C272='1C TSsalarié11'!$B$8,'1C TSsalarié11'!$L$33)</f>
        <v>0</v>
      </c>
      <c r="R272" s="72">
        <f>IF($C272='1C TSsalarié11'!$B$8,'1C TSsalarié11'!$L$34)</f>
        <v>0</v>
      </c>
      <c r="S272" s="72">
        <f>IF($C272='1C TSsalarié11'!$B$8,'1C TSsalarié11'!$L$35)</f>
        <v>0</v>
      </c>
      <c r="T272" s="72">
        <f>IF($C272='1C TSsalarié11'!$B$8,'1C TSsalarié11'!$L$36)</f>
        <v>0</v>
      </c>
      <c r="U272" s="72">
        <f>IF($C272='1C TSsalarié11'!$B$8,'1C TSsalarié11'!$L$37)</f>
        <v>0</v>
      </c>
      <c r="V272" s="72">
        <f>IF($C272='1C TSsalarié11'!$B$8,'1C TSsalarié11'!$L$38)</f>
        <v>0</v>
      </c>
      <c r="W272" s="72">
        <f>IF($C272='1C TSsalarié11'!$B$8,'1C TSsalarié11'!$L$39)</f>
        <v>0</v>
      </c>
      <c r="X272" s="72">
        <f>IF($C272='1C TSsalarié11'!$B$8,'1C TSsalarié11'!$L$40)</f>
        <v>0</v>
      </c>
      <c r="Y272" s="72">
        <f>IF($C272='1C TSsalarié11'!$B$8,'1C TSsalarié11'!$L$41)</f>
        <v>0</v>
      </c>
      <c r="Z272" s="72">
        <f>IF($C272='1C TSsalarié11'!$B$8,'1C TSsalarié11'!$L$42)</f>
        <v>0</v>
      </c>
      <c r="AA272" s="72">
        <f>IF($C272='1C TSsalarié11'!$B$8,'1C TSsalarié11'!$L$43)</f>
        <v>0</v>
      </c>
      <c r="AB272" s="72">
        <f>IF($C272='1C TSsalarié11'!$B$8,'1C TSsalarié11'!$L$44)</f>
        <v>0</v>
      </c>
      <c r="AC272" s="72">
        <f>IF($C272='1C TSsalarié11'!$B$8,'1C TSsalarié11'!$L$45)</f>
        <v>0</v>
      </c>
      <c r="AD272" s="72">
        <f>IF($C272='1C TSsalarié11'!$B$8,'1C TSsalarié11'!$L$46)</f>
        <v>0</v>
      </c>
      <c r="AE272" s="72">
        <f>IF($C272='1C TSsalarié11'!$B$8,'1C TSsalarié11'!$L$47)</f>
        <v>0</v>
      </c>
      <c r="AF272" s="72">
        <f>IF($C272='1C TSsalarié11'!$B$8,'1C TSsalarié11'!$L$48)</f>
        <v>0</v>
      </c>
      <c r="AG272" s="72">
        <f>IF($C272='1C TSsalarié11'!$B$8,'1C TSsalarié11'!$L$49)</f>
        <v>0</v>
      </c>
      <c r="AH272" s="72">
        <f>IF($C272='1C TSsalarié11'!$B$8,'1C TSsalarié11'!$L$50)</f>
        <v>0</v>
      </c>
      <c r="AI272" s="72">
        <f>IF($C272='1C TSsalarié11'!$B$8,'1C TSsalarié11'!$L$51)</f>
        <v>0</v>
      </c>
      <c r="AJ272" s="72">
        <f>IF($C272='1C TSsalarié11'!$B$8,'1C TSsalarié11'!$L$52)</f>
        <v>0</v>
      </c>
      <c r="AK272" s="72">
        <f>'1C TSsalarié11'!L$53</f>
        <v>0</v>
      </c>
      <c r="AL272" s="72">
        <f t="shared" si="86"/>
        <v>0</v>
      </c>
      <c r="AM272" s="298">
        <f t="shared" si="87"/>
        <v>0</v>
      </c>
      <c r="AN272" s="566">
        <f t="shared" si="88"/>
        <v>0</v>
      </c>
      <c r="AO272" s="296">
        <f t="shared" si="89"/>
        <v>0</v>
      </c>
      <c r="AP272" s="575">
        <f t="shared" si="90"/>
        <v>0</v>
      </c>
      <c r="AQ272" s="583">
        <f t="shared" si="91"/>
        <v>0</v>
      </c>
      <c r="AR272" s="579"/>
      <c r="AS272" s="102"/>
      <c r="AT272" s="27"/>
      <c r="AU272" s="592"/>
    </row>
    <row r="273" spans="1:55" hidden="1">
      <c r="A273" s="309"/>
      <c r="B273" s="338"/>
      <c r="C273" s="22" t="str">
        <f>IF('1C TSsalarié11'!M$11&lt;&gt;"",'1C TSsalarié11'!$B$8,"")</f>
        <v/>
      </c>
      <c r="D273" s="666" t="str">
        <f>IF(E273="","",DATEDIF('1C TSsalarié11'!$B$10,E273,"y"))</f>
        <v/>
      </c>
      <c r="E273" s="93" t="str">
        <f>IF(AND('1C TSsalarié11'!M$11&lt;&gt;"",C273='1C TSsalarié11'!$B$8),'1C TSsalarié11'!$M$16,"")</f>
        <v/>
      </c>
      <c r="F273" s="312"/>
      <c r="G273" s="313"/>
      <c r="H273" s="977"/>
      <c r="I273" s="978"/>
      <c r="J273" s="979"/>
      <c r="K273" s="638">
        <f t="shared" si="73"/>
        <v>0</v>
      </c>
      <c r="L273" s="301">
        <f>IF(AND($K$2="Pôle",C273='1C TSsalarié11'!$B$8),'1C TSsalarié11'!M$17+'1C TSsalarié11'!M$18+'1C TSsalarié11'!M$19+'1C TSsalarié11'!M$20+'1C TSsalarié11'!M$24,'1C TSsalarié11'!M$17+'1C TSsalarié11'!M$18+'1C TSsalarié11'!M$19+'1C TSsalarié11'!M$20+'1C TSsalarié11'!M$21+'1C TSsalarié11'!M$22+'1C TSsalarié11'!M$23+'1C TSsalarié11'!M$24)</f>
        <v>0</v>
      </c>
      <c r="M273" s="301">
        <f>IF(AND($K$2="Pôle",C273='1C TSsalarié11'!$B$8),'1C TSsalarié11'!M$21+'1C TSsalarié11'!M$22+'1C TSsalarié11'!M$23,0)</f>
        <v>0</v>
      </c>
      <c r="N273" s="302">
        <f t="shared" si="92"/>
        <v>0</v>
      </c>
      <c r="O273" s="292">
        <f>IF($C273='1C TSsalarié11'!$B$8,'1C TSsalarié11'!M$31)</f>
        <v>0</v>
      </c>
      <c r="P273" s="72">
        <f>IF($C273='1C TSsalarié11'!$B$8,'1C TSsalarié11'!$M$32)</f>
        <v>0</v>
      </c>
      <c r="Q273" s="72">
        <f>IF($C273='1C TSsalarié11'!$B$8,'1C TSsalarié11'!$M$33)</f>
        <v>0</v>
      </c>
      <c r="R273" s="72">
        <f>IF($C273='1C TSsalarié11'!$B$8,'1C TSsalarié11'!$M$34)</f>
        <v>0</v>
      </c>
      <c r="S273" s="72">
        <f>IF($C273='1C TSsalarié11'!$B$8,'1C TSsalarié11'!$M$35)</f>
        <v>0</v>
      </c>
      <c r="T273" s="72">
        <f>IF($C273='1C TSsalarié11'!$B$8,'1C TSsalarié11'!$M$36)</f>
        <v>0</v>
      </c>
      <c r="U273" s="72">
        <f>IF($C273='1C TSsalarié11'!$B$8,'1C TSsalarié11'!$M$37)</f>
        <v>0</v>
      </c>
      <c r="V273" s="72">
        <f>IF($C273='1C TSsalarié11'!$B$8,'1C TSsalarié11'!$M$38)</f>
        <v>0</v>
      </c>
      <c r="W273" s="72">
        <f>IF($C273='1C TSsalarié11'!$B$8,'1C TSsalarié11'!$M$39)</f>
        <v>0</v>
      </c>
      <c r="X273" s="72">
        <f>IF($C273='1C TSsalarié11'!$B$8,'1C TSsalarié11'!$M$40)</f>
        <v>0</v>
      </c>
      <c r="Y273" s="72">
        <f>IF($C273='1C TSsalarié11'!$B$8,'1C TSsalarié11'!$M$41)</f>
        <v>0</v>
      </c>
      <c r="Z273" s="72">
        <f>IF($C273='1C TSsalarié11'!$B$8,'1C TSsalarié11'!$M$42)</f>
        <v>0</v>
      </c>
      <c r="AA273" s="72">
        <f>IF($C273='1C TSsalarié11'!$B$8,'1C TSsalarié11'!$M$43)</f>
        <v>0</v>
      </c>
      <c r="AB273" s="72">
        <f>IF($C273='1C TSsalarié11'!$B$8,'1C TSsalarié11'!$M$44)</f>
        <v>0</v>
      </c>
      <c r="AC273" s="72">
        <f>IF($C273='1C TSsalarié11'!$B$8,'1C TSsalarié11'!$M$45)</f>
        <v>0</v>
      </c>
      <c r="AD273" s="72">
        <f>IF($C273='1C TSsalarié11'!$B$8,'1C TSsalarié11'!$M$46)</f>
        <v>0</v>
      </c>
      <c r="AE273" s="72">
        <f>IF($C273='1C TSsalarié11'!$B$8,'1C TSsalarié11'!$M$47)</f>
        <v>0</v>
      </c>
      <c r="AF273" s="72">
        <f>IF($C273='1C TSsalarié11'!$B$8,'1C TSsalarié11'!$M$48)</f>
        <v>0</v>
      </c>
      <c r="AG273" s="72">
        <f>IF($C273='1C TSsalarié11'!$B$8,'1C TSsalarié11'!$M$49)</f>
        <v>0</v>
      </c>
      <c r="AH273" s="72">
        <f>IF($C273='1C TSsalarié11'!$B$8,'1C TSsalarié11'!$M$50)</f>
        <v>0</v>
      </c>
      <c r="AI273" s="72">
        <f>IF($C273='1C TSsalarié11'!$B$8,'1C TSsalarié11'!$M$51)</f>
        <v>0</v>
      </c>
      <c r="AJ273" s="72">
        <f>IF($C273='1C TSsalarié11'!$B$8,'1C TSsalarié11'!$M$52)</f>
        <v>0</v>
      </c>
      <c r="AK273" s="72">
        <f>'1C TSsalarié11'!M$53</f>
        <v>0</v>
      </c>
      <c r="AL273" s="72">
        <f t="shared" si="86"/>
        <v>0</v>
      </c>
      <c r="AM273" s="298">
        <f t="shared" si="87"/>
        <v>0</v>
      </c>
      <c r="AN273" s="566">
        <f t="shared" si="88"/>
        <v>0</v>
      </c>
      <c r="AO273" s="296">
        <f t="shared" si="89"/>
        <v>0</v>
      </c>
      <c r="AP273" s="575">
        <f t="shared" si="90"/>
        <v>0</v>
      </c>
      <c r="AQ273" s="583">
        <f t="shared" si="91"/>
        <v>0</v>
      </c>
      <c r="AR273" s="579"/>
      <c r="AS273" s="102"/>
      <c r="AT273" s="27"/>
      <c r="AU273" s="592"/>
    </row>
    <row r="274" spans="1:55" s="767" customFormat="1" hidden="1">
      <c r="A274" s="307"/>
      <c r="B274" s="351"/>
      <c r="C274" s="22" t="str">
        <f>IF('1C TSsalarié11'!N$11&lt;&gt;"",'1C TSsalarié11'!$B$8,"")</f>
        <v/>
      </c>
      <c r="D274" s="666" t="str">
        <f>IF(E274="","",DATEDIF('1C TSsalarié11'!$B$10,E274,"y"))</f>
        <v/>
      </c>
      <c r="E274" s="93" t="str">
        <f>IF(AND('1C TSsalarié11'!N$11&lt;&gt;"",C274='1C TSsalarié11'!$B$8),'1C TSsalarié11'!$N$16,"")</f>
        <v/>
      </c>
      <c r="F274" s="312"/>
      <c r="G274" s="313"/>
      <c r="H274" s="977"/>
      <c r="I274" s="978"/>
      <c r="J274" s="979"/>
      <c r="K274" s="638">
        <f t="shared" si="73"/>
        <v>0</v>
      </c>
      <c r="L274" s="301">
        <f>IF(AND($K$2="Pôle",C274='1C TSsalarié11'!$B$8),'1C TSsalarié11'!N$17+'1C TSsalarié11'!N$18+'1C TSsalarié11'!N$19+'1C TSsalarié11'!N$20+'1C TSsalarié11'!N$24,'1C TSsalarié11'!N$17+'1C TSsalarié11'!N$18+'1C TSsalarié11'!N$19+'1C TSsalarié11'!N$20+'1C TSsalarié11'!N$21+'1C TSsalarié11'!N$22+'1C TSsalarié11'!N$23+'1C TSsalarié11'!N$24)</f>
        <v>0</v>
      </c>
      <c r="M274" s="301">
        <f>IF(AND($K$2="Pôle",C274='1C TSsalarié11'!$B$8),'1C TSsalarié11'!N$21+'1C TSsalarié11'!N$22+'1C TSsalarié11'!N$23,0)</f>
        <v>0</v>
      </c>
      <c r="N274" s="302">
        <f t="shared" si="92"/>
        <v>0</v>
      </c>
      <c r="O274" s="292">
        <f>IF($C274='1C TSsalarié11'!$B$8,'1C TSsalarié11'!N$31)</f>
        <v>0</v>
      </c>
      <c r="P274" s="72">
        <f>IF($C274='1C TSsalarié11'!$B$8,'1C TSsalarié11'!$N$32)</f>
        <v>0</v>
      </c>
      <c r="Q274" s="72">
        <f>IF($C274='1C TSsalarié11'!$B$8,'1C TSsalarié11'!$N$33)</f>
        <v>0</v>
      </c>
      <c r="R274" s="72">
        <f>IF($C274='1C TSsalarié11'!$B$8,'1C TSsalarié11'!$N$34)</f>
        <v>0</v>
      </c>
      <c r="S274" s="72">
        <f>IF($C274='1C TSsalarié11'!$B$8,'1C TSsalarié11'!$N$35)</f>
        <v>0</v>
      </c>
      <c r="T274" s="72">
        <f>IF($C274='1C TSsalarié11'!$B$8,'1C TSsalarié11'!$N$36)</f>
        <v>0</v>
      </c>
      <c r="U274" s="72">
        <f>IF($C274='1C TSsalarié11'!$B$8,'1C TSsalarié11'!$N$37)</f>
        <v>0</v>
      </c>
      <c r="V274" s="72">
        <f>IF($C274='1C TSsalarié11'!$B$8,'1C TSsalarié11'!$N$38)</f>
        <v>0</v>
      </c>
      <c r="W274" s="72">
        <f>IF($C274='1C TSsalarié11'!$B$8,'1C TSsalarié11'!$N$39)</f>
        <v>0</v>
      </c>
      <c r="X274" s="72">
        <f>IF($C274='1C TSsalarié11'!$B$8,'1C TSsalarié11'!$N$40)</f>
        <v>0</v>
      </c>
      <c r="Y274" s="72">
        <f>IF($C274='1C TSsalarié11'!$B$8,'1C TSsalarié11'!$N$41)</f>
        <v>0</v>
      </c>
      <c r="Z274" s="72">
        <f>IF($C274='1C TSsalarié11'!$B$8,'1C TSsalarié11'!$N$42)</f>
        <v>0</v>
      </c>
      <c r="AA274" s="72">
        <f>IF($C274='1C TSsalarié11'!$B$8,'1C TSsalarié11'!$N$43)</f>
        <v>0</v>
      </c>
      <c r="AB274" s="72">
        <f>IF($C274='1C TSsalarié11'!$B$8,'1C TSsalarié11'!$N$44)</f>
        <v>0</v>
      </c>
      <c r="AC274" s="72">
        <f>IF($C274='1C TSsalarié11'!$B$8,'1C TSsalarié11'!$N$45)</f>
        <v>0</v>
      </c>
      <c r="AD274" s="72">
        <f>IF($C274='1C TSsalarié11'!$B$8,'1C TSsalarié11'!$N$46)</f>
        <v>0</v>
      </c>
      <c r="AE274" s="72">
        <f>IF($C274='1C TSsalarié11'!$B$8,'1C TSsalarié11'!$N$47)</f>
        <v>0</v>
      </c>
      <c r="AF274" s="72">
        <f>IF($C274='1C TSsalarié11'!$B$8,'1C TSsalarié11'!$N$48)</f>
        <v>0</v>
      </c>
      <c r="AG274" s="72">
        <f>IF($C274='1C TSsalarié11'!$B$8,'1C TSsalarié11'!$N$49)</f>
        <v>0</v>
      </c>
      <c r="AH274" s="72">
        <f>IF($C274='1C TSsalarié11'!$B$8,'1C TSsalarié11'!$N$50)</f>
        <v>0</v>
      </c>
      <c r="AI274" s="72">
        <f>IF($C274='1C TSsalarié11'!$B$8,'1C TSsalarié11'!$N$51)</f>
        <v>0</v>
      </c>
      <c r="AJ274" s="72">
        <f>IF($C274='1C TSsalarié11'!$B$8,'1C TSsalarié11'!$N$52)</f>
        <v>0</v>
      </c>
      <c r="AK274" s="72">
        <f>'1C TSsalarié11'!N$53</f>
        <v>0</v>
      </c>
      <c r="AL274" s="72">
        <f t="shared" si="86"/>
        <v>0</v>
      </c>
      <c r="AM274" s="825">
        <f t="shared" si="87"/>
        <v>0</v>
      </c>
      <c r="AN274" s="825">
        <f t="shared" si="88"/>
        <v>0</v>
      </c>
      <c r="AO274" s="296">
        <f t="shared" si="89"/>
        <v>0</v>
      </c>
      <c r="AP274" s="59">
        <f t="shared" si="90"/>
        <v>0</v>
      </c>
      <c r="AQ274" s="583">
        <f t="shared" si="91"/>
        <v>0</v>
      </c>
      <c r="AR274" s="579"/>
      <c r="AS274" s="102"/>
      <c r="AT274" s="27"/>
      <c r="AU274" s="592"/>
      <c r="AV274" s="824"/>
      <c r="AW274" s="824"/>
      <c r="AX274" s="824"/>
      <c r="AY274" s="824"/>
      <c r="AZ274" s="824"/>
    </row>
    <row r="275" spans="1:55" ht="12.75" hidden="1" customHeight="1">
      <c r="A275" s="309"/>
      <c r="B275" s="338"/>
      <c r="C275" s="22" t="str">
        <f>IF('1C TSsalarié11'!O$11&lt;&gt;"",'1C TSsalarié11'!$B$8,"")</f>
        <v/>
      </c>
      <c r="D275" s="666" t="str">
        <f>IF(E275="","",DATEDIF('1C TSsalarié11'!$B$10,E275,"y"))</f>
        <v/>
      </c>
      <c r="E275" s="93" t="str">
        <f>IF(AND('1C TSsalarié11'!O$11&lt;&gt;"",C275='1C TSsalarié11'!$B$8),'1C TSsalarié11'!$O$16,"")</f>
        <v/>
      </c>
      <c r="F275" s="316"/>
      <c r="G275" s="317"/>
      <c r="H275" s="983"/>
      <c r="I275" s="984"/>
      <c r="J275" s="985"/>
      <c r="K275" s="638">
        <f t="shared" si="73"/>
        <v>0</v>
      </c>
      <c r="L275" s="301">
        <f>IF(AND($K$2="Pôle",C275='1C TSsalarié11'!$B$8),'1C TSsalarié11'!O$17+'1C TSsalarié11'!O$18+'1C TSsalarié11'!O$19+'1C TSsalarié11'!O$20+'1C TSsalarié11'!O$24,'1C TSsalarié11'!O$17+'1C TSsalarié11'!O$18+'1C TSsalarié11'!O$19+'1C TSsalarié11'!O$20+'1C TSsalarié11'!O$21+'1C TSsalarié11'!O$22+'1C TSsalarié11'!O$23+'1C TSsalarié11'!O$24)</f>
        <v>0</v>
      </c>
      <c r="M275" s="301">
        <f>IF(AND($K$2="Pôle",C275='1C TSsalarié11'!$B$8),'1C TSsalarié11'!O$21+'1C TSsalarié11'!O$22+'1C TSsalarié11'!O$23,0)</f>
        <v>0</v>
      </c>
      <c r="N275" s="302">
        <f t="shared" si="92"/>
        <v>0</v>
      </c>
      <c r="O275" s="292">
        <f>IF($C275='1C TSsalarié11'!$B$8,'1C TSsalarié11'!O$31)</f>
        <v>0</v>
      </c>
      <c r="P275" s="72">
        <f>IF($C275='1C TSsalarié11'!$B$8,'1C TSsalarié11'!$O$32)</f>
        <v>0</v>
      </c>
      <c r="Q275" s="72">
        <f>IF($C275='1C TSsalarié11'!$B$8,'1C TSsalarié11'!$O$33)</f>
        <v>0</v>
      </c>
      <c r="R275" s="72">
        <f>IF($C275='1C TSsalarié11'!$B$8,'1C TSsalarié11'!$O$34)</f>
        <v>0</v>
      </c>
      <c r="S275" s="72">
        <f>IF($C275='1C TSsalarié11'!$B$8,'1C TSsalarié11'!$O$35)</f>
        <v>0</v>
      </c>
      <c r="T275" s="72">
        <f>IF($C275='1C TSsalarié11'!$B$8,'1C TSsalarié11'!$O$36)</f>
        <v>0</v>
      </c>
      <c r="U275" s="72">
        <f>IF($C275='1C TSsalarié11'!$B$8,'1C TSsalarié11'!$O$37)</f>
        <v>0</v>
      </c>
      <c r="V275" s="72">
        <f>IF($C275='1C TSsalarié11'!$B$8,'1C TSsalarié11'!$O$38)</f>
        <v>0</v>
      </c>
      <c r="W275" s="72">
        <f>IF($C275='1C TSsalarié11'!$B$8,'1C TSsalarié11'!$O$39)</f>
        <v>0</v>
      </c>
      <c r="X275" s="72">
        <f>IF($C275='1C TSsalarié11'!$B$8,'1C TSsalarié11'!$O$40)</f>
        <v>0</v>
      </c>
      <c r="Y275" s="72">
        <f>IF($C275='1C TSsalarié11'!$B$8,'1C TSsalarié11'!$O$41)</f>
        <v>0</v>
      </c>
      <c r="Z275" s="72">
        <f>IF($C275='1C TSsalarié11'!$B$8,'1C TSsalarié11'!$O$42)</f>
        <v>0</v>
      </c>
      <c r="AA275" s="72">
        <f>IF($C275='1C TSsalarié11'!$B$8,'1C TSsalarié11'!$O$43)</f>
        <v>0</v>
      </c>
      <c r="AB275" s="72">
        <f>IF($C275='1C TSsalarié11'!$B$8,'1C TSsalarié11'!$O$44)</f>
        <v>0</v>
      </c>
      <c r="AC275" s="72">
        <f>IF($C275='1C TSsalarié11'!$B$8,'1C TSsalarié11'!$O$45)</f>
        <v>0</v>
      </c>
      <c r="AD275" s="72">
        <f>IF($C275='1C TSsalarié11'!$B$8,'1C TSsalarié11'!$O$46)</f>
        <v>0</v>
      </c>
      <c r="AE275" s="72">
        <f>IF($C275='1C TSsalarié11'!$B$8,'1C TSsalarié11'!$O$47)</f>
        <v>0</v>
      </c>
      <c r="AF275" s="72">
        <f>IF($C275='1C TSsalarié11'!$B$8,'1C TSsalarié11'!$O$48)</f>
        <v>0</v>
      </c>
      <c r="AG275" s="72">
        <f>IF($C275='1C TSsalarié11'!$B$8,'1C TSsalarié11'!$O$49)</f>
        <v>0</v>
      </c>
      <c r="AH275" s="72">
        <f>IF($C275='1C TSsalarié11'!$B$8,'1C TSsalarié11'!$O$50)</f>
        <v>0</v>
      </c>
      <c r="AI275" s="72">
        <f>IF($C275='1C TSsalarié11'!$B$8,'1C TSsalarié11'!$O$51)</f>
        <v>0</v>
      </c>
      <c r="AJ275" s="72">
        <f>IF($C275='1C TSsalarié11'!$B$8,'1C TSsalarié11'!$O$52)</f>
        <v>0</v>
      </c>
      <c r="AK275" s="72">
        <f>'1C TSsalarié11'!O$53</f>
        <v>0</v>
      </c>
      <c r="AL275" s="72">
        <f t="shared" si="86"/>
        <v>0</v>
      </c>
      <c r="AM275" s="825">
        <f t="shared" si="87"/>
        <v>0</v>
      </c>
      <c r="AN275" s="825">
        <f t="shared" si="88"/>
        <v>0</v>
      </c>
      <c r="AO275" s="296">
        <f t="shared" si="89"/>
        <v>0</v>
      </c>
      <c r="AP275" s="575">
        <f>IF(L275=0,0,AM275-AR275)</f>
        <v>0</v>
      </c>
      <c r="AQ275" s="584">
        <f t="shared" si="91"/>
        <v>0</v>
      </c>
      <c r="AR275" s="580"/>
      <c r="AS275" s="208"/>
      <c r="AT275" s="209"/>
      <c r="AU275" s="591"/>
    </row>
    <row r="276" spans="1:55" hidden="1">
      <c r="A276" s="309"/>
      <c r="B276" s="338"/>
      <c r="C276" s="22" t="str">
        <f>IF('1C TSsalarié11'!P$11&lt;&gt;"",'1C TSsalarié11'!$B$8,"")</f>
        <v/>
      </c>
      <c r="D276" s="666" t="str">
        <f>IF(E276="","",DATEDIF('1C TSsalarié11'!$B$10,E276,"y"))</f>
        <v/>
      </c>
      <c r="E276" s="93" t="str">
        <f>IF(AND('1C TSsalarié11'!P$11&lt;&gt;"",C276='1C TSsalarié11'!$B$8),'1C TSsalarié11'!$P$16,"")</f>
        <v/>
      </c>
      <c r="F276" s="312"/>
      <c r="G276" s="313"/>
      <c r="H276" s="977"/>
      <c r="I276" s="978"/>
      <c r="J276" s="979"/>
      <c r="K276" s="638">
        <f t="shared" si="73"/>
        <v>0</v>
      </c>
      <c r="L276" s="301">
        <f>IF(AND($K$2="Pôle",C276='1C TSsalarié11'!$B$8),'1C TSsalarié11'!P$17+'1C TSsalarié11'!P$18+'1C TSsalarié11'!P$19+'1C TSsalarié11'!P$20+'1C TSsalarié11'!P$24,'1C TSsalarié11'!P$17+'1C TSsalarié11'!P$18+'1C TSsalarié11'!P$19+'1C TSsalarié11'!P$20+'1C TSsalarié11'!P$21+'1C TSsalarié11'!P$22+'1C TSsalarié11'!P$23+'1C TSsalarié11'!P$24)</f>
        <v>0</v>
      </c>
      <c r="M276" s="301">
        <f>IF(AND($K$2="Pôle",C276='1C TSsalarié11'!$B$8),'1C TSsalarié11'!P$21+'1C TSsalarié11'!P$22+'1C TSsalarié11'!P$23,0)</f>
        <v>0</v>
      </c>
      <c r="N276" s="302">
        <f t="shared" si="92"/>
        <v>0</v>
      </c>
      <c r="O276" s="292">
        <f>IF($C276='1C TSsalarié11'!$B$8,'1C TSsalarié11'!P$31)</f>
        <v>0</v>
      </c>
      <c r="P276" s="72">
        <f>IF($C276='1C TSsalarié11'!$B$8,'1C TSsalarié11'!$P$32)</f>
        <v>0</v>
      </c>
      <c r="Q276" s="72">
        <f>IF($C276='1C TSsalarié11'!$B$8,'1C TSsalarié11'!$P$33)</f>
        <v>0</v>
      </c>
      <c r="R276" s="72">
        <f>IF($C276='1C TSsalarié11'!$B$8,'1C TSsalarié11'!$P$34)</f>
        <v>0</v>
      </c>
      <c r="S276" s="72">
        <f>IF($C276='1C TSsalarié11'!$B$8,'1C TSsalarié11'!$P$35)</f>
        <v>0</v>
      </c>
      <c r="T276" s="72">
        <f>IF($C276='1C TSsalarié11'!$B$8,'1C TSsalarié11'!$P$36)</f>
        <v>0</v>
      </c>
      <c r="U276" s="72">
        <f>IF($C276='1C TSsalarié11'!$B$8,'1C TSsalarié11'!$P$37)</f>
        <v>0</v>
      </c>
      <c r="V276" s="72">
        <f>IF($C276='1C TSsalarié11'!$B$8,'1C TSsalarié11'!$P$38)</f>
        <v>0</v>
      </c>
      <c r="W276" s="72">
        <f>IF($C276='1C TSsalarié11'!$B$8,'1C TSsalarié11'!$P$39)</f>
        <v>0</v>
      </c>
      <c r="X276" s="72">
        <f>IF($C276='1C TSsalarié11'!$B$8,'1C TSsalarié11'!$P$40)</f>
        <v>0</v>
      </c>
      <c r="Y276" s="72">
        <f>IF($C276='1C TSsalarié11'!$B$8,'1C TSsalarié11'!$P$41)</f>
        <v>0</v>
      </c>
      <c r="Z276" s="72">
        <f>IF($C276='1C TSsalarié11'!$B$8,'1C TSsalarié11'!$P$42)</f>
        <v>0</v>
      </c>
      <c r="AA276" s="72">
        <f>IF($C276='1C TSsalarié11'!$B$8,'1C TSsalarié11'!$P$43)</f>
        <v>0</v>
      </c>
      <c r="AB276" s="72">
        <f>IF($C276='1C TSsalarié11'!$B$8,'1C TSsalarié11'!$P$44)</f>
        <v>0</v>
      </c>
      <c r="AC276" s="72">
        <f>IF($C276='1C TSsalarié11'!$B$8,'1C TSsalarié11'!$P$45)</f>
        <v>0</v>
      </c>
      <c r="AD276" s="72">
        <f>IF($C276='1C TSsalarié11'!$B$8,'1C TSsalarié11'!$P$46)</f>
        <v>0</v>
      </c>
      <c r="AE276" s="72">
        <f>IF($C276='1C TSsalarié11'!$B$8,'1C TSsalarié11'!$P$47)</f>
        <v>0</v>
      </c>
      <c r="AF276" s="72">
        <f>IF($C276='1C TSsalarié11'!$B$8,'1C TSsalarié11'!$P$48)</f>
        <v>0</v>
      </c>
      <c r="AG276" s="72">
        <f>IF($C276='1C TSsalarié11'!$B$8,'1C TSsalarié11'!$P$49)</f>
        <v>0</v>
      </c>
      <c r="AH276" s="72">
        <f>IF($C276='1C TSsalarié11'!$B$8,'1C TSsalarié11'!$P$50)</f>
        <v>0</v>
      </c>
      <c r="AI276" s="72">
        <f>IF($C276='1C TSsalarié11'!$B$8,'1C TSsalarié11'!$P$51)</f>
        <v>0</v>
      </c>
      <c r="AJ276" s="72">
        <f>IF($C276='1C TSsalarié11'!$B$8,'1C TSsalarié11'!$P$52)</f>
        <v>0</v>
      </c>
      <c r="AK276" s="72">
        <f>'1C TSsalarié11'!P$53</f>
        <v>0</v>
      </c>
      <c r="AL276" s="72">
        <f t="shared" si="86"/>
        <v>0</v>
      </c>
      <c r="AM276" s="825">
        <f t="shared" si="87"/>
        <v>0</v>
      </c>
      <c r="AN276" s="825">
        <f t="shared" si="88"/>
        <v>0</v>
      </c>
      <c r="AO276" s="296">
        <f t="shared" si="89"/>
        <v>0</v>
      </c>
      <c r="AP276" s="575">
        <f t="shared" ref="AP276:AP286" si="93">IF(L276=0,0,AM276-AR276)</f>
        <v>0</v>
      </c>
      <c r="AQ276" s="583">
        <f t="shared" si="91"/>
        <v>0</v>
      </c>
      <c r="AR276" s="579"/>
      <c r="AS276" s="102"/>
      <c r="AT276" s="27"/>
      <c r="AU276" s="592"/>
    </row>
    <row r="277" spans="1:55" hidden="1">
      <c r="A277" s="309"/>
      <c r="B277" s="338"/>
      <c r="C277" s="22" t="str">
        <f>IF('1C TSsalarié11'!Q$11&lt;&gt;"",'1C TSsalarié11'!$B$8,"")</f>
        <v/>
      </c>
      <c r="D277" s="666" t="str">
        <f>IF(E277="","",DATEDIF('1C TSsalarié11'!$B$10,E277,"y"))</f>
        <v/>
      </c>
      <c r="E277" s="93" t="str">
        <f>IF(AND('1C TSsalarié11'!Q$11&lt;&gt;"",C277='1C TSsalarié11'!$B$8),'1C TSsalarié11'!$Q$16,"")</f>
        <v/>
      </c>
      <c r="F277" s="312"/>
      <c r="G277" s="313"/>
      <c r="H277" s="977"/>
      <c r="I277" s="978"/>
      <c r="J277" s="979"/>
      <c r="K277" s="638">
        <f t="shared" si="73"/>
        <v>0</v>
      </c>
      <c r="L277" s="301">
        <f>IF(AND($K$2="Pôle",C277='1C TSsalarié11'!$B$8),'1C TSsalarié11'!Q$17+'1C TSsalarié11'!Q$18+'1C TSsalarié11'!Q$19+'1C TSsalarié11'!Q$20+'1C TSsalarié11'!Q$24,'1C TSsalarié11'!Q$17+'1C TSsalarié11'!Q$18+'1C TSsalarié11'!Q$19+'1C TSsalarié11'!Q$20+'1C TSsalarié11'!Q$21+'1C TSsalarié11'!Q$22+'1C TSsalarié11'!Q$23+'1C TSsalarié11'!Q$24)</f>
        <v>0</v>
      </c>
      <c r="M277" s="301">
        <f>IF(AND($K$2="Pôle",C277='1C TSsalarié11'!$B$8),'1C TSsalarié11'!Q$21+'1C TSsalarié11'!Q$22+'1C TSsalarié11'!Q$23,0)</f>
        <v>0</v>
      </c>
      <c r="N277" s="302">
        <f t="shared" si="92"/>
        <v>0</v>
      </c>
      <c r="O277" s="292">
        <f>IF($C277='1C TSsalarié11'!$B$8,'1C TSsalarié11'!Q$31)</f>
        <v>0</v>
      </c>
      <c r="P277" s="72">
        <f>IF($C277='1C TSsalarié11'!$B$8,'1C TSsalarié11'!$Q$32)</f>
        <v>0</v>
      </c>
      <c r="Q277" s="72">
        <f>IF($C277='1C TSsalarié11'!$B$8,'1C TSsalarié11'!$Q$33)</f>
        <v>0</v>
      </c>
      <c r="R277" s="72">
        <f>IF($C277='1C TSsalarié11'!$B$8,'1C TSsalarié11'!$Q$34)</f>
        <v>0</v>
      </c>
      <c r="S277" s="72">
        <f>IF($C277='1C TSsalarié11'!$B$8,'1C TSsalarié11'!$Q$35)</f>
        <v>0</v>
      </c>
      <c r="T277" s="72">
        <f>IF($C277='1C TSsalarié11'!$B$8,'1C TSsalarié11'!$Q$36)</f>
        <v>0</v>
      </c>
      <c r="U277" s="72">
        <f>IF($C277='1C TSsalarié11'!$B$8,'1C TSsalarié11'!$Q$37)</f>
        <v>0</v>
      </c>
      <c r="V277" s="72">
        <f>IF($C277='1C TSsalarié11'!$B$8,'1C TSsalarié11'!$Q$38)</f>
        <v>0</v>
      </c>
      <c r="W277" s="72">
        <f>IF($C277='1C TSsalarié11'!$B$8,'1C TSsalarié11'!$Q$39)</f>
        <v>0</v>
      </c>
      <c r="X277" s="72">
        <f>IF($C277='1C TSsalarié11'!$B$8,'1C TSsalarié11'!$Q$40)</f>
        <v>0</v>
      </c>
      <c r="Y277" s="72">
        <f>IF($C277='1C TSsalarié11'!$B$8,'1C TSsalarié11'!$Q$41)</f>
        <v>0</v>
      </c>
      <c r="Z277" s="72">
        <f>IF($C277='1C TSsalarié11'!$B$8,'1C TSsalarié11'!$Q$42)</f>
        <v>0</v>
      </c>
      <c r="AA277" s="72">
        <f>IF($C277='1C TSsalarié11'!$B$8,'1C TSsalarié11'!$Q$43)</f>
        <v>0</v>
      </c>
      <c r="AB277" s="72">
        <f>IF($C277='1C TSsalarié11'!$B$8,'1C TSsalarié11'!$Q$44)</f>
        <v>0</v>
      </c>
      <c r="AC277" s="72">
        <f>IF($C277='1C TSsalarié11'!$B$8,'1C TSsalarié11'!$Q$45)</f>
        <v>0</v>
      </c>
      <c r="AD277" s="72">
        <f>IF($C277='1C TSsalarié11'!$B$8,'1C TSsalarié11'!$Q$46)</f>
        <v>0</v>
      </c>
      <c r="AE277" s="72">
        <f>IF($C277='1C TSsalarié11'!$B$8,'1C TSsalarié11'!$Q$47)</f>
        <v>0</v>
      </c>
      <c r="AF277" s="72">
        <f>IF($C277='1C TSsalarié11'!$B$8,'1C TSsalarié11'!$Q$48)</f>
        <v>0</v>
      </c>
      <c r="AG277" s="72">
        <f>IF($C277='1C TSsalarié11'!$B$8,'1C TSsalarié11'!$Q$49)</f>
        <v>0</v>
      </c>
      <c r="AH277" s="72">
        <f>IF($C277='1C TSsalarié11'!$B$8,'1C TSsalarié11'!$Q$50)</f>
        <v>0</v>
      </c>
      <c r="AI277" s="72">
        <f>IF($C277='1C TSsalarié11'!$B$8,'1C TSsalarié11'!$Q$51)</f>
        <v>0</v>
      </c>
      <c r="AJ277" s="72">
        <f>IF($C277='1C TSsalarié11'!$B$8,'1C TSsalarié11'!$Q$52)</f>
        <v>0</v>
      </c>
      <c r="AK277" s="72">
        <f>'1C TSsalarié11'!Q$53</f>
        <v>0</v>
      </c>
      <c r="AL277" s="72">
        <f t="shared" si="86"/>
        <v>0</v>
      </c>
      <c r="AM277" s="825">
        <f t="shared" si="87"/>
        <v>0</v>
      </c>
      <c r="AN277" s="825">
        <f t="shared" si="88"/>
        <v>0</v>
      </c>
      <c r="AO277" s="296">
        <f t="shared" si="89"/>
        <v>0</v>
      </c>
      <c r="AP277" s="575">
        <f t="shared" si="93"/>
        <v>0</v>
      </c>
      <c r="AQ277" s="583">
        <f t="shared" si="91"/>
        <v>0</v>
      </c>
      <c r="AR277" s="579"/>
      <c r="AS277" s="102"/>
      <c r="AT277" s="27"/>
      <c r="AU277" s="592"/>
    </row>
    <row r="278" spans="1:55" hidden="1">
      <c r="A278" s="309"/>
      <c r="B278" s="338"/>
      <c r="C278" s="22" t="str">
        <f>IF('1C TSsalarié11'!R$11&lt;&gt;"",'1C TSsalarié11'!$B$8,"")</f>
        <v/>
      </c>
      <c r="D278" s="666" t="str">
        <f>IF(E278="","",DATEDIF('1C TSsalarié11'!$B$10,E278,"y"))</f>
        <v/>
      </c>
      <c r="E278" s="93" t="str">
        <f>IF(AND('1C TSsalarié11'!R$11&lt;&gt;"",C278='1C TSsalarié11'!$B$8),'1C TSsalarié11'!$R$16,"")</f>
        <v/>
      </c>
      <c r="F278" s="312"/>
      <c r="G278" s="313"/>
      <c r="H278" s="977"/>
      <c r="I278" s="978"/>
      <c r="J278" s="979"/>
      <c r="K278" s="638">
        <f t="shared" si="73"/>
        <v>0</v>
      </c>
      <c r="L278" s="301">
        <f>IF(AND($K$2="Pôle",C278='1C TSsalarié11'!$B$8),'1C TSsalarié11'!R$17+'1C TSsalarié11'!R$18+'1C TSsalarié11'!R$19+'1C TSsalarié11'!R$20+'1C TSsalarié11'!R$24,'1C TSsalarié11'!R$17+'1C TSsalarié11'!R$18+'1C TSsalarié11'!R$19+'1C TSsalarié11'!R$20+'1C TSsalarié11'!R$21+'1C TSsalarié11'!R$22+'1C TSsalarié11'!R$23+'1C TSsalarié11'!R$24)</f>
        <v>0</v>
      </c>
      <c r="M278" s="301">
        <f>IF(AND($K$2="Pôle",C278='1C TSsalarié11'!$B$8),'1C TSsalarié11'!R$21+'1C TSsalarié11'!R$22+'1C TSsalarié11'!R$23,0)</f>
        <v>0</v>
      </c>
      <c r="N278" s="302">
        <f t="shared" si="92"/>
        <v>0</v>
      </c>
      <c r="O278" s="292">
        <f>IF($C278='1C TSsalarié11'!$B$8,'1C TSsalarié11'!R$31)</f>
        <v>0</v>
      </c>
      <c r="P278" s="72">
        <f>IF($C278='1C TSsalarié11'!$B$8,'1C TSsalarié11'!$R$32)</f>
        <v>0</v>
      </c>
      <c r="Q278" s="72">
        <f>IF($C278='1C TSsalarié11'!$B$8,'1C TSsalarié11'!$R$33)</f>
        <v>0</v>
      </c>
      <c r="R278" s="72">
        <f>IF($C278='1C TSsalarié11'!$B$8,'1C TSsalarié11'!$R$34)</f>
        <v>0</v>
      </c>
      <c r="S278" s="72">
        <f>IF($C278='1C TSsalarié11'!$B$8,'1C TSsalarié11'!$R$35)</f>
        <v>0</v>
      </c>
      <c r="T278" s="72">
        <f>IF($C278='1C TSsalarié11'!$B$8,'1C TSsalarié11'!$R$36)</f>
        <v>0</v>
      </c>
      <c r="U278" s="72">
        <f>IF($C278='1C TSsalarié11'!$B$8,'1C TSsalarié11'!$R$37)</f>
        <v>0</v>
      </c>
      <c r="V278" s="72">
        <f>IF($C278='1C TSsalarié11'!$B$8,'1C TSsalarié11'!$R$38)</f>
        <v>0</v>
      </c>
      <c r="W278" s="72">
        <f>IF($C278='1C TSsalarié11'!$B$8,'1C TSsalarié11'!$R$39)</f>
        <v>0</v>
      </c>
      <c r="X278" s="72">
        <f>IF($C278='1C TSsalarié11'!$B$8,'1C TSsalarié11'!$R$40)</f>
        <v>0</v>
      </c>
      <c r="Y278" s="72">
        <f>IF($C278='1C TSsalarié11'!$B$8,'1C TSsalarié11'!$R$41)</f>
        <v>0</v>
      </c>
      <c r="Z278" s="72">
        <f>IF($C278='1C TSsalarié11'!$B$8,'1C TSsalarié11'!$R$42)</f>
        <v>0</v>
      </c>
      <c r="AA278" s="72">
        <f>IF($C278='1C TSsalarié11'!$B$8,'1C TSsalarié11'!$R$43)</f>
        <v>0</v>
      </c>
      <c r="AB278" s="72">
        <f>IF($C278='1C TSsalarié11'!$B$8,'1C TSsalarié11'!$R$44)</f>
        <v>0</v>
      </c>
      <c r="AC278" s="72">
        <f>IF($C278='1C TSsalarié11'!$B$8,'1C TSsalarié11'!$R$45)</f>
        <v>0</v>
      </c>
      <c r="AD278" s="72">
        <f>IF($C278='1C TSsalarié11'!$B$8,'1C TSsalarié11'!$R$46)</f>
        <v>0</v>
      </c>
      <c r="AE278" s="72">
        <f>IF($C278='1C TSsalarié11'!$B$8,'1C TSsalarié11'!$R$47)</f>
        <v>0</v>
      </c>
      <c r="AF278" s="72">
        <f>IF($C278='1C TSsalarié11'!$B$8,'1C TSsalarié11'!$R$48)</f>
        <v>0</v>
      </c>
      <c r="AG278" s="72">
        <f>IF($C278='1C TSsalarié11'!$B$8,'1C TSsalarié11'!$R$49)</f>
        <v>0</v>
      </c>
      <c r="AH278" s="72">
        <f>IF($C278='1C TSsalarié11'!$B$8,'1C TSsalarié11'!$R$50)</f>
        <v>0</v>
      </c>
      <c r="AI278" s="72">
        <f>IF($C278='1C TSsalarié11'!$B$8,'1C TSsalarié11'!$R$51)</f>
        <v>0</v>
      </c>
      <c r="AJ278" s="72">
        <f>IF($C278='1C TSsalarié11'!$B$8,'1C TSsalarié11'!$R$52)</f>
        <v>0</v>
      </c>
      <c r="AK278" s="72">
        <f>'1C TSsalarié11'!R$53</f>
        <v>0</v>
      </c>
      <c r="AL278" s="72">
        <f t="shared" si="86"/>
        <v>0</v>
      </c>
      <c r="AM278" s="825">
        <f t="shared" si="87"/>
        <v>0</v>
      </c>
      <c r="AN278" s="825">
        <f t="shared" si="88"/>
        <v>0</v>
      </c>
      <c r="AO278" s="296">
        <f t="shared" si="89"/>
        <v>0</v>
      </c>
      <c r="AP278" s="575">
        <f t="shared" si="93"/>
        <v>0</v>
      </c>
      <c r="AQ278" s="583">
        <f t="shared" si="91"/>
        <v>0</v>
      </c>
      <c r="AR278" s="579"/>
      <c r="AS278" s="102"/>
      <c r="AT278" s="27"/>
      <c r="AU278" s="592"/>
    </row>
    <row r="279" spans="1:55" hidden="1">
      <c r="A279" s="309"/>
      <c r="B279" s="338"/>
      <c r="C279" s="22" t="str">
        <f>IF('1C TSsalarié11'!S$11&lt;&gt;"",'1C TSsalarié11'!$B$8,"")</f>
        <v/>
      </c>
      <c r="D279" s="666" t="str">
        <f>IF(E279="","",DATEDIF('1C TSsalarié11'!$B$10,E279,"y"))</f>
        <v/>
      </c>
      <c r="E279" s="93" t="str">
        <f>IF(AND('1C TSsalarié11'!S$11&lt;&gt;"",C279='1C TSsalarié11'!$B$8),'1C TSsalarié11'!$S$16,"")</f>
        <v/>
      </c>
      <c r="F279" s="312"/>
      <c r="G279" s="313"/>
      <c r="H279" s="977"/>
      <c r="I279" s="978"/>
      <c r="J279" s="979"/>
      <c r="K279" s="638">
        <f t="shared" si="73"/>
        <v>0</v>
      </c>
      <c r="L279" s="301">
        <f>IF(AND($K$2="Pôle",C279='1C TSsalarié11'!$B$8),'1C TSsalarié11'!S$17+'1C TSsalarié11'!S$18+'1C TSsalarié11'!S$19+'1C TSsalarié11'!S$20+'1C TSsalarié11'!S$24,'1C TSsalarié11'!S$17+'1C TSsalarié11'!S$18+'1C TSsalarié11'!S$19+'1C TSsalarié11'!S$20+'1C TSsalarié11'!S$21+'1C TSsalarié11'!S$22+'1C TSsalarié11'!S$23+'1C TSsalarié11'!S$24)</f>
        <v>0</v>
      </c>
      <c r="M279" s="301">
        <f>IF(AND($K$2="Pôle",C279='1C TSsalarié11'!$B$8),'1C TSsalarié11'!S$21+'1C TSsalarié11'!S$22+'1C TSsalarié11'!S$23,0)</f>
        <v>0</v>
      </c>
      <c r="N279" s="302">
        <f t="shared" si="92"/>
        <v>0</v>
      </c>
      <c r="O279" s="292">
        <f>IF($C279='1C TSsalarié11'!$B$8,'1C TSsalarié11'!S$31)</f>
        <v>0</v>
      </c>
      <c r="P279" s="72">
        <f>IF($C279='1C TSsalarié11'!$B$8,'1C TSsalarié11'!$S$32)</f>
        <v>0</v>
      </c>
      <c r="Q279" s="72">
        <f>IF($C279='1C TSsalarié11'!$B$8,'1C TSsalarié11'!$S$33)</f>
        <v>0</v>
      </c>
      <c r="R279" s="72">
        <f>IF($C279='1C TSsalarié11'!$B$8,'1C TSsalarié11'!$S$34)</f>
        <v>0</v>
      </c>
      <c r="S279" s="72">
        <f>IF($C279='1C TSsalarié11'!$B$8,'1C TSsalarié11'!$S$35)</f>
        <v>0</v>
      </c>
      <c r="T279" s="72">
        <f>IF($C279='1C TSsalarié11'!$B$8,'1C TSsalarié11'!$S$36)</f>
        <v>0</v>
      </c>
      <c r="U279" s="72">
        <f>IF($C279='1C TSsalarié11'!$B$8,'1C TSsalarié11'!$S$37)</f>
        <v>0</v>
      </c>
      <c r="V279" s="72">
        <f>IF($C279='1C TSsalarié11'!$B$8,'1C TSsalarié11'!$S$38)</f>
        <v>0</v>
      </c>
      <c r="W279" s="72">
        <f>IF($C279='1C TSsalarié11'!$B$8,'1C TSsalarié11'!$S$39)</f>
        <v>0</v>
      </c>
      <c r="X279" s="72">
        <f>IF($C279='1C TSsalarié11'!$B$8,'1C TSsalarié11'!$S$40)</f>
        <v>0</v>
      </c>
      <c r="Y279" s="72">
        <f>IF($C279='1C TSsalarié11'!$B$8,'1C TSsalarié11'!$S$41)</f>
        <v>0</v>
      </c>
      <c r="Z279" s="72">
        <f>IF($C279='1C TSsalarié11'!$B$8,'1C TSsalarié11'!$S$42)</f>
        <v>0</v>
      </c>
      <c r="AA279" s="72">
        <f>IF($C279='1C TSsalarié11'!$B$8,'1C TSsalarié11'!$S$43)</f>
        <v>0</v>
      </c>
      <c r="AB279" s="72">
        <f>IF($C279='1C TSsalarié11'!$B$8,'1C TSsalarié11'!$S$44)</f>
        <v>0</v>
      </c>
      <c r="AC279" s="72">
        <f>IF($C279='1C TSsalarié11'!$B$8,'1C TSsalarié11'!$S$45)</f>
        <v>0</v>
      </c>
      <c r="AD279" s="72">
        <f>IF($C279='1C TSsalarié11'!$B$8,'1C TSsalarié11'!$S$46)</f>
        <v>0</v>
      </c>
      <c r="AE279" s="72">
        <f>IF($C279='1C TSsalarié11'!$B$8,'1C TSsalarié11'!$S$47)</f>
        <v>0</v>
      </c>
      <c r="AF279" s="72">
        <f>IF($C279='1C TSsalarié11'!$B$8,'1C TSsalarié11'!$S$48)</f>
        <v>0</v>
      </c>
      <c r="AG279" s="72">
        <f>IF($C279='1C TSsalarié11'!$B$8,'1C TSsalarié11'!$S$49)</f>
        <v>0</v>
      </c>
      <c r="AH279" s="72">
        <f>IF($C279='1C TSsalarié11'!$B$8,'1C TSsalarié11'!$S$50)</f>
        <v>0</v>
      </c>
      <c r="AI279" s="72">
        <f>IF($C279='1C TSsalarié11'!$B$8,'1C TSsalarié11'!$S$51)</f>
        <v>0</v>
      </c>
      <c r="AJ279" s="72">
        <f>IF($C279='1C TSsalarié11'!$B$8,'1C TSsalarié11'!$S$52)</f>
        <v>0</v>
      </c>
      <c r="AK279" s="72">
        <f>'1C TSsalarié11'!S$53</f>
        <v>0</v>
      </c>
      <c r="AL279" s="72">
        <f t="shared" si="86"/>
        <v>0</v>
      </c>
      <c r="AM279" s="825">
        <f t="shared" si="87"/>
        <v>0</v>
      </c>
      <c r="AN279" s="825">
        <f t="shared" si="88"/>
        <v>0</v>
      </c>
      <c r="AO279" s="296">
        <f t="shared" si="89"/>
        <v>0</v>
      </c>
      <c r="AP279" s="575">
        <f t="shared" si="93"/>
        <v>0</v>
      </c>
      <c r="AQ279" s="583">
        <f t="shared" si="91"/>
        <v>0</v>
      </c>
      <c r="AR279" s="579"/>
      <c r="AS279" s="102"/>
      <c r="AT279" s="27"/>
      <c r="AU279" s="592"/>
    </row>
    <row r="280" spans="1:55" hidden="1">
      <c r="A280" s="309"/>
      <c r="B280" s="338"/>
      <c r="C280" s="22" t="str">
        <f>IF('1C TSsalarié11'!T$11&lt;&gt;"",'1C TSsalarié11'!$B$8,"")</f>
        <v/>
      </c>
      <c r="D280" s="666" t="str">
        <f>IF(E280="","",DATEDIF('1C TSsalarié11'!$B$10,E280,"y"))</f>
        <v/>
      </c>
      <c r="E280" s="93" t="str">
        <f>IF(AND('1C TSsalarié11'!T$11&lt;&gt;"",C280='1C TSsalarié11'!$B$8),'1C TSsalarié11'!$T$16,"")</f>
        <v/>
      </c>
      <c r="F280" s="312"/>
      <c r="G280" s="313"/>
      <c r="H280" s="977"/>
      <c r="I280" s="978"/>
      <c r="J280" s="979"/>
      <c r="K280" s="638">
        <f t="shared" ref="K280:K310" si="94">IF(F280&lt;&gt;0,$K$23,0)</f>
        <v>0</v>
      </c>
      <c r="L280" s="301">
        <f>IF(AND($K$2="Pôle",C280='1C TSsalarié11'!$B$8),'1C TSsalarié11'!T$17+'1C TSsalarié11'!T$18+'1C TSsalarié11'!T$19+'1C TSsalarié11'!T$20+'1C TSsalarié11'!T$24,'1C TSsalarié11'!T$17+'1C TSsalarié11'!T$18+'1C TSsalarié11'!T$19+'1C TSsalarié11'!T$20+'1C TSsalarié11'!T$21+'1C TSsalarié11'!T$22+'1C TSsalarié11'!T$23+'1C TSsalarié11'!T$24)</f>
        <v>0</v>
      </c>
      <c r="M280" s="301">
        <f>IF(AND($K$2="Pôle",C280='1C TSsalarié11'!$B$8),'1C TSsalarié11'!T$21+'1C TSsalarié11'!T$22+'1C TSsalarié11'!T$23,0)</f>
        <v>0</v>
      </c>
      <c r="N280" s="302">
        <f t="shared" si="92"/>
        <v>0</v>
      </c>
      <c r="O280" s="292">
        <f>IF($C280='1C TSsalarié11'!$B$8,'1C TSsalarié11'!T$31)</f>
        <v>0</v>
      </c>
      <c r="P280" s="72">
        <f>IF($C280='1C TSsalarié11'!$B$8,'1C TSsalarié11'!$T$32)</f>
        <v>0</v>
      </c>
      <c r="Q280" s="72">
        <f>IF($C280='1C TSsalarié11'!$B$8,'1C TSsalarié11'!$T$33)</f>
        <v>0</v>
      </c>
      <c r="R280" s="72">
        <f>IF($C280='1C TSsalarié11'!$B$8,'1C TSsalarié11'!$T$34)</f>
        <v>0</v>
      </c>
      <c r="S280" s="72">
        <f>IF($C280='1C TSsalarié11'!$B$8,'1C TSsalarié11'!$T$35)</f>
        <v>0</v>
      </c>
      <c r="T280" s="72">
        <f>IF($C280='1C TSsalarié11'!$B$8,'1C TSsalarié11'!$T$36)</f>
        <v>0</v>
      </c>
      <c r="U280" s="72">
        <f>IF($C280='1C TSsalarié11'!$B$8,'1C TSsalarié11'!$T$37)</f>
        <v>0</v>
      </c>
      <c r="V280" s="72">
        <f>IF($C280='1C TSsalarié11'!$B$8,'1C TSsalarié11'!$T$38)</f>
        <v>0</v>
      </c>
      <c r="W280" s="72">
        <f>IF($C280='1C TSsalarié11'!$B$8,'1C TSsalarié11'!$T$39)</f>
        <v>0</v>
      </c>
      <c r="X280" s="72">
        <f>IF($C280='1C TSsalarié11'!$B$8,'1C TSsalarié11'!$T$40)</f>
        <v>0</v>
      </c>
      <c r="Y280" s="72">
        <f>IF($C280='1C TSsalarié11'!$B$8,'1C TSsalarié11'!$T$41)</f>
        <v>0</v>
      </c>
      <c r="Z280" s="72">
        <f>IF($C280='1C TSsalarié11'!$B$8,'1C TSsalarié11'!$T$42)</f>
        <v>0</v>
      </c>
      <c r="AA280" s="72">
        <f>IF($C280='1C TSsalarié11'!$B$8,'1C TSsalarié11'!$T$43)</f>
        <v>0</v>
      </c>
      <c r="AB280" s="72">
        <f>IF($C280='1C TSsalarié11'!$B$8,'1C TSsalarié11'!$T$44)</f>
        <v>0</v>
      </c>
      <c r="AC280" s="72">
        <f>IF($C280='1C TSsalarié11'!$B$8,'1C TSsalarié11'!$T$45)</f>
        <v>0</v>
      </c>
      <c r="AD280" s="72">
        <f>IF($C280='1C TSsalarié11'!$B$8,'1C TSsalarié11'!$T$46)</f>
        <v>0</v>
      </c>
      <c r="AE280" s="72">
        <f>IF($C280='1C TSsalarié11'!$B$8,'1C TSsalarié11'!$T$47)</f>
        <v>0</v>
      </c>
      <c r="AF280" s="72">
        <f>IF($C280='1C TSsalarié11'!$B$8,'1C TSsalarié11'!$T$48)</f>
        <v>0</v>
      </c>
      <c r="AG280" s="72">
        <f>IF($C280='1C TSsalarié11'!$B$8,'1C TSsalarié11'!$T$49)</f>
        <v>0</v>
      </c>
      <c r="AH280" s="72">
        <f>IF($C280='1C TSsalarié11'!$B$8,'1C TSsalarié11'!$T$50)</f>
        <v>0</v>
      </c>
      <c r="AI280" s="72">
        <f>IF($C280='1C TSsalarié11'!$B$8,'1C TSsalarié11'!$T$51)</f>
        <v>0</v>
      </c>
      <c r="AJ280" s="72">
        <f>IF($C280='1C TSsalarié11'!$B$8,'1C TSsalarié11'!$T$52)</f>
        <v>0</v>
      </c>
      <c r="AK280" s="72">
        <f>'1C TSsalarié11'!T$53</f>
        <v>0</v>
      </c>
      <c r="AL280" s="72">
        <f t="shared" si="86"/>
        <v>0</v>
      </c>
      <c r="AM280" s="825">
        <f t="shared" si="87"/>
        <v>0</v>
      </c>
      <c r="AN280" s="825">
        <f t="shared" si="88"/>
        <v>0</v>
      </c>
      <c r="AO280" s="296">
        <f t="shared" si="89"/>
        <v>0</v>
      </c>
      <c r="AP280" s="575">
        <f t="shared" si="93"/>
        <v>0</v>
      </c>
      <c r="AQ280" s="583">
        <f t="shared" si="91"/>
        <v>0</v>
      </c>
      <c r="AR280" s="579"/>
      <c r="AS280" s="102"/>
      <c r="AT280" s="27"/>
      <c r="AU280" s="592"/>
    </row>
    <row r="281" spans="1:55" hidden="1">
      <c r="A281" s="309"/>
      <c r="B281" s="338"/>
      <c r="C281" s="22" t="str">
        <f>IF('1C TSsalarié11'!U$11&lt;&gt;"",'1C TSsalarié11'!$B$8,"")</f>
        <v/>
      </c>
      <c r="D281" s="666" t="str">
        <f>IF(E281="","",DATEDIF('1C TSsalarié11'!$B$10,E281,"y"))</f>
        <v/>
      </c>
      <c r="E281" s="93" t="str">
        <f>IF(AND('1C TSsalarié11'!U$11&lt;&gt;"",C281='1C TSsalarié11'!$B$8),'1C TSsalarié11'!$U$16,"")</f>
        <v/>
      </c>
      <c r="F281" s="312"/>
      <c r="G281" s="313"/>
      <c r="H281" s="977"/>
      <c r="I281" s="978"/>
      <c r="J281" s="979"/>
      <c r="K281" s="638">
        <f t="shared" si="94"/>
        <v>0</v>
      </c>
      <c r="L281" s="301">
        <f>IF(AND($K$2="Pôle",C281='1C TSsalarié11'!$B$8),'1C TSsalarié11'!U$17+'1C TSsalarié11'!U$18+'1C TSsalarié11'!U$19+'1C TSsalarié11'!U$20+'1C TSsalarié11'!U$24,'1C TSsalarié11'!U$17+'1C TSsalarié11'!U$18+'1C TSsalarié11'!U$19+'1C TSsalarié11'!U$20+'1C TSsalarié11'!U$21+'1C TSsalarié11'!U$22+'1C TSsalarié11'!U$23+'1C TSsalarié11'!U$24)</f>
        <v>0</v>
      </c>
      <c r="M281" s="301">
        <f>IF(AND($K$2="Pôle",C281='1C TSsalarié11'!$B$8),'1C TSsalarié11'!U$21+'1C TSsalarié11'!U$22+'1C TSsalarié11'!U$23,0)</f>
        <v>0</v>
      </c>
      <c r="N281" s="302">
        <f t="shared" si="92"/>
        <v>0</v>
      </c>
      <c r="O281" s="292">
        <f>IF($C281='1C TSsalarié11'!$B$8,'1C TSsalarié11'!U$31)</f>
        <v>0</v>
      </c>
      <c r="P281" s="72">
        <f>IF($C281='1C TSsalarié11'!$B$8,'1C TSsalarié11'!$U$32)</f>
        <v>0</v>
      </c>
      <c r="Q281" s="72">
        <f>IF($C281='1C TSsalarié11'!$B$8,'1C TSsalarié11'!$U$33)</f>
        <v>0</v>
      </c>
      <c r="R281" s="72">
        <f>IF($C281='1C TSsalarié11'!$B$8,'1C TSsalarié11'!$U$34)</f>
        <v>0</v>
      </c>
      <c r="S281" s="72">
        <f>IF($C281='1C TSsalarié11'!$B$8,'1C TSsalarié11'!$U$35)</f>
        <v>0</v>
      </c>
      <c r="T281" s="72">
        <f>IF($C281='1C TSsalarié11'!$B$8,'1C TSsalarié11'!$U$36)</f>
        <v>0</v>
      </c>
      <c r="U281" s="72">
        <f>IF($C281='1C TSsalarié11'!$B$8,'1C TSsalarié11'!$U$37)</f>
        <v>0</v>
      </c>
      <c r="V281" s="72">
        <f>IF($C281='1C TSsalarié11'!$B$8,'1C TSsalarié11'!$U$38)</f>
        <v>0</v>
      </c>
      <c r="W281" s="72">
        <f>IF($C281='1C TSsalarié11'!$B$8,'1C TSsalarié11'!$U$39)</f>
        <v>0</v>
      </c>
      <c r="X281" s="72">
        <f>IF($C281='1C TSsalarié11'!$B$8,'1C TSsalarié11'!$U$40)</f>
        <v>0</v>
      </c>
      <c r="Y281" s="72">
        <f>IF($C281='1C TSsalarié11'!$B$8,'1C TSsalarié11'!$U$41)</f>
        <v>0</v>
      </c>
      <c r="Z281" s="72">
        <f>IF($C281='1C TSsalarié11'!$B$8,'1C TSsalarié11'!$U$42)</f>
        <v>0</v>
      </c>
      <c r="AA281" s="72">
        <f>IF($C281='1C TSsalarié11'!$B$8,'1C TSsalarié11'!$U$43)</f>
        <v>0</v>
      </c>
      <c r="AB281" s="72">
        <f>IF($C281='1C TSsalarié11'!$B$8,'1C TSsalarié11'!$U$44)</f>
        <v>0</v>
      </c>
      <c r="AC281" s="72">
        <f>IF($C281='1C TSsalarié11'!$B$8,'1C TSsalarié11'!$U$45)</f>
        <v>0</v>
      </c>
      <c r="AD281" s="72">
        <f>IF($C281='1C TSsalarié11'!$B$8,'1C TSsalarié11'!$U$46)</f>
        <v>0</v>
      </c>
      <c r="AE281" s="72">
        <f>IF($C281='1C TSsalarié11'!$B$8,'1C TSsalarié11'!$U$47)</f>
        <v>0</v>
      </c>
      <c r="AF281" s="72">
        <f>IF($C281='1C TSsalarié11'!$B$8,'1C TSsalarié11'!$U$48)</f>
        <v>0</v>
      </c>
      <c r="AG281" s="72">
        <f>IF($C281='1C TSsalarié11'!$B$8,'1C TSsalarié11'!$U$49)</f>
        <v>0</v>
      </c>
      <c r="AH281" s="72">
        <f>IF($C281='1C TSsalarié11'!$B$8,'1C TSsalarié11'!$U$50)</f>
        <v>0</v>
      </c>
      <c r="AI281" s="72">
        <f>IF($C281='1C TSsalarié11'!$B$8,'1C TSsalarié11'!$U$51)</f>
        <v>0</v>
      </c>
      <c r="AJ281" s="72">
        <f>IF($C281='1C TSsalarié11'!$B$8,'1C TSsalarié11'!$U$52)</f>
        <v>0</v>
      </c>
      <c r="AK281" s="72">
        <f>'1C TSsalarié11'!U$53</f>
        <v>0</v>
      </c>
      <c r="AL281" s="72">
        <f t="shared" si="86"/>
        <v>0</v>
      </c>
      <c r="AM281" s="825">
        <f t="shared" si="87"/>
        <v>0</v>
      </c>
      <c r="AN281" s="825">
        <f t="shared" si="88"/>
        <v>0</v>
      </c>
      <c r="AO281" s="296">
        <f t="shared" si="89"/>
        <v>0</v>
      </c>
      <c r="AP281" s="575">
        <f t="shared" si="93"/>
        <v>0</v>
      </c>
      <c r="AQ281" s="583">
        <f t="shared" si="91"/>
        <v>0</v>
      </c>
      <c r="AR281" s="579"/>
      <c r="AS281" s="102"/>
      <c r="AT281" s="27"/>
      <c r="AU281" s="592"/>
    </row>
    <row r="282" spans="1:55" hidden="1">
      <c r="A282" s="309"/>
      <c r="B282" s="338"/>
      <c r="C282" s="22" t="str">
        <f>IF('1C TSsalarié11'!V$11&lt;&gt;"",'1C TSsalarié11'!$B$8,"")</f>
        <v/>
      </c>
      <c r="D282" s="666" t="str">
        <f>IF(E282="","",DATEDIF('1C TSsalarié11'!$B$10,E282,"y"))</f>
        <v/>
      </c>
      <c r="E282" s="93" t="str">
        <f>IF(AND('1C TSsalarié11'!V$11&lt;&gt;"",C282='1C TSsalarié11'!$B$8),'1C TSsalarié11'!$V$16,"")</f>
        <v/>
      </c>
      <c r="F282" s="312"/>
      <c r="G282" s="313"/>
      <c r="H282" s="977"/>
      <c r="I282" s="978"/>
      <c r="J282" s="979"/>
      <c r="K282" s="638">
        <f t="shared" si="94"/>
        <v>0</v>
      </c>
      <c r="L282" s="301">
        <f>IF(AND($K$2="Pôle",C282='1C TSsalarié11'!$B$8),'1C TSsalarié11'!V$17+'1C TSsalarié11'!V$18+'1C TSsalarié11'!V$19+'1C TSsalarié11'!V$20+'1C TSsalarié11'!V$24,'1C TSsalarié11'!V$17+'1C TSsalarié11'!V$18+'1C TSsalarié11'!V$19+'1C TSsalarié11'!V$20+'1C TSsalarié11'!V$21+'1C TSsalarié11'!V$22+'1C TSsalarié11'!V$23+'1C TSsalarié11'!V$24)</f>
        <v>0</v>
      </c>
      <c r="M282" s="301">
        <f>IF(AND($K$2="Pôle",C282='1C TSsalarié11'!$B$8),'1C TSsalarié11'!V$21+'1C TSsalarié11'!V$22+'1C TSsalarié11'!V$23,0)</f>
        <v>0</v>
      </c>
      <c r="N282" s="302">
        <f t="shared" si="92"/>
        <v>0</v>
      </c>
      <c r="O282" s="292">
        <f>IF($C282='1C TSsalarié11'!$B$8,'1C TSsalarié11'!V$31)</f>
        <v>0</v>
      </c>
      <c r="P282" s="72">
        <f>IF($C282='1C TSsalarié11'!$B$8,'1C TSsalarié11'!$V$32)</f>
        <v>0</v>
      </c>
      <c r="Q282" s="72">
        <f>IF($C282='1C TSsalarié11'!$B$8,'1C TSsalarié11'!$V$33)</f>
        <v>0</v>
      </c>
      <c r="R282" s="72">
        <f>IF($C282='1C TSsalarié11'!$B$8,'1C TSsalarié11'!$V$34)</f>
        <v>0</v>
      </c>
      <c r="S282" s="72">
        <f>IF($C282='1C TSsalarié11'!$B$8,'1C TSsalarié11'!$V$35)</f>
        <v>0</v>
      </c>
      <c r="T282" s="72">
        <f>IF($C282='1C TSsalarié11'!$B$8,'1C TSsalarié11'!$V$36)</f>
        <v>0</v>
      </c>
      <c r="U282" s="72">
        <f>IF($C282='1C TSsalarié11'!$B$8,'1C TSsalarié11'!$V$37)</f>
        <v>0</v>
      </c>
      <c r="V282" s="72">
        <f>IF($C282='1C TSsalarié11'!$B$8,'1C TSsalarié11'!$V$38)</f>
        <v>0</v>
      </c>
      <c r="W282" s="72">
        <f>IF($C282='1C TSsalarié11'!$B$8,'1C TSsalarié11'!$V$39)</f>
        <v>0</v>
      </c>
      <c r="X282" s="72">
        <f>IF($C282='1C TSsalarié11'!$B$8,'1C TSsalarié11'!$V$40)</f>
        <v>0</v>
      </c>
      <c r="Y282" s="72">
        <f>IF($C282='1C TSsalarié11'!$B$8,'1C TSsalarié11'!$V$41)</f>
        <v>0</v>
      </c>
      <c r="Z282" s="72">
        <f>IF($C282='1C TSsalarié11'!$B$8,'1C TSsalarié11'!$V$42)</f>
        <v>0</v>
      </c>
      <c r="AA282" s="72">
        <f>IF($C282='1C TSsalarié11'!$B$8,'1C TSsalarié11'!$V$43)</f>
        <v>0</v>
      </c>
      <c r="AB282" s="72">
        <f>IF($C282='1C TSsalarié11'!$B$8,'1C TSsalarié11'!$V$44)</f>
        <v>0</v>
      </c>
      <c r="AC282" s="72">
        <f>IF($C282='1C TSsalarié11'!$B$8,'1C TSsalarié11'!$V$45)</f>
        <v>0</v>
      </c>
      <c r="AD282" s="72">
        <f>IF($C282='1C TSsalarié11'!$B$8,'1C TSsalarié11'!$V$46)</f>
        <v>0</v>
      </c>
      <c r="AE282" s="72">
        <f>IF($C282='1C TSsalarié11'!$B$8,'1C TSsalarié11'!$V$47)</f>
        <v>0</v>
      </c>
      <c r="AF282" s="72">
        <f>IF($C282='1C TSsalarié11'!$B$8,'1C TSsalarié11'!$V$48)</f>
        <v>0</v>
      </c>
      <c r="AG282" s="72">
        <f>IF($C282='1C TSsalarié11'!$B$8,'1C TSsalarié11'!$V$49)</f>
        <v>0</v>
      </c>
      <c r="AH282" s="72">
        <f>IF($C282='1C TSsalarié11'!$B$8,'1C TSsalarié11'!$V$50)</f>
        <v>0</v>
      </c>
      <c r="AI282" s="72">
        <f>IF($C282='1C TSsalarié11'!$B$8,'1C TSsalarié11'!$V$51)</f>
        <v>0</v>
      </c>
      <c r="AJ282" s="72">
        <f>IF($C282='1C TSsalarié11'!$B$8,'1C TSsalarié11'!$V$52)</f>
        <v>0</v>
      </c>
      <c r="AK282" s="72">
        <f>'1C TSsalarié11'!V$53</f>
        <v>0</v>
      </c>
      <c r="AL282" s="72">
        <f t="shared" si="86"/>
        <v>0</v>
      </c>
      <c r="AM282" s="825">
        <f t="shared" si="87"/>
        <v>0</v>
      </c>
      <c r="AN282" s="825">
        <f t="shared" si="88"/>
        <v>0</v>
      </c>
      <c r="AO282" s="296">
        <f t="shared" si="89"/>
        <v>0</v>
      </c>
      <c r="AP282" s="575">
        <f t="shared" si="93"/>
        <v>0</v>
      </c>
      <c r="AQ282" s="583">
        <f t="shared" si="91"/>
        <v>0</v>
      </c>
      <c r="AR282" s="579"/>
      <c r="AS282" s="102"/>
      <c r="AT282" s="27"/>
      <c r="AU282" s="592"/>
    </row>
    <row r="283" spans="1:55" hidden="1">
      <c r="A283" s="309"/>
      <c r="B283" s="338"/>
      <c r="C283" s="22" t="str">
        <f>IF('1C TSsalarié11'!W$11&lt;&gt;"",'1C TSsalarié11'!$B$8,"")</f>
        <v/>
      </c>
      <c r="D283" s="666" t="str">
        <f>IF(E283="","",DATEDIF('1C TSsalarié11'!$B$10,E283,"y"))</f>
        <v/>
      </c>
      <c r="E283" s="93" t="str">
        <f>IF(AND('1C TSsalarié11'!W$11&lt;&gt;"",C283='1C TSsalarié11'!$B$8),'1C TSsalarié11'!$W$16,"")</f>
        <v/>
      </c>
      <c r="F283" s="312"/>
      <c r="G283" s="313"/>
      <c r="H283" s="977"/>
      <c r="I283" s="978"/>
      <c r="J283" s="979"/>
      <c r="K283" s="638">
        <f t="shared" si="94"/>
        <v>0</v>
      </c>
      <c r="L283" s="301">
        <f>IF(AND($K$2="Pôle",C283='1C TSsalarié11'!$B$8),'1C TSsalarié11'!W$17+'1C TSsalarié11'!W$18+'1C TSsalarié11'!W$19+'1C TSsalarié11'!W$20+'1C TSsalarié11'!W$24,'1C TSsalarié11'!W$17+'1C TSsalarié11'!W$18+'1C TSsalarié11'!W$19+'1C TSsalarié11'!W$20+'1C TSsalarié11'!W$21+'1C TSsalarié11'!W$22+'1C TSsalarié11'!W$23+'1C TSsalarié11'!W$24)</f>
        <v>0</v>
      </c>
      <c r="M283" s="301">
        <f>IF(AND($K$2="Pôle",C283='1C TSsalarié11'!$B$8),'1C TSsalarié11'!W$21+'1C TSsalarié11'!W$22+'1C TSsalarié11'!W$23,0)</f>
        <v>0</v>
      </c>
      <c r="N283" s="302">
        <f t="shared" si="92"/>
        <v>0</v>
      </c>
      <c r="O283" s="292">
        <f>IF($C283='1C TSsalarié11'!$B$8,'1C TSsalarié11'!W$31)</f>
        <v>0</v>
      </c>
      <c r="P283" s="72">
        <f>IF($C283='1C TSsalarié11'!$B$8,'1C TSsalarié11'!$W$32)</f>
        <v>0</v>
      </c>
      <c r="Q283" s="72">
        <f>IF($C283='1C TSsalarié11'!$B$8,'1C TSsalarié11'!$W$33)</f>
        <v>0</v>
      </c>
      <c r="R283" s="72">
        <f>IF($C283='1C TSsalarié11'!$B$8,'1C TSsalarié11'!$W$34)</f>
        <v>0</v>
      </c>
      <c r="S283" s="72">
        <f>IF($C283='1C TSsalarié11'!$B$8,'1C TSsalarié11'!$W$35)</f>
        <v>0</v>
      </c>
      <c r="T283" s="72">
        <f>IF($C283='1C TSsalarié11'!$B$8,'1C TSsalarié11'!$W$36)</f>
        <v>0</v>
      </c>
      <c r="U283" s="72">
        <f>IF($C283='1C TSsalarié11'!$B$8,'1C TSsalarié11'!$W$37)</f>
        <v>0</v>
      </c>
      <c r="V283" s="72">
        <f>IF($C283='1C TSsalarié11'!$B$8,'1C TSsalarié11'!$W$38)</f>
        <v>0</v>
      </c>
      <c r="W283" s="72">
        <f>IF($C283='1C TSsalarié11'!$B$8,'1C TSsalarié11'!$W$39)</f>
        <v>0</v>
      </c>
      <c r="X283" s="72">
        <f>IF($C283='1C TSsalarié11'!$B$8,'1C TSsalarié11'!$W$40)</f>
        <v>0</v>
      </c>
      <c r="Y283" s="72">
        <f>IF($C283='1C TSsalarié11'!$B$8,'1C TSsalarié11'!$W$41)</f>
        <v>0</v>
      </c>
      <c r="Z283" s="72">
        <f>IF($C283='1C TSsalarié11'!$B$8,'1C TSsalarié11'!$W$42)</f>
        <v>0</v>
      </c>
      <c r="AA283" s="72">
        <f>IF($C283='1C TSsalarié11'!$B$8,'1C TSsalarié11'!$W$43)</f>
        <v>0</v>
      </c>
      <c r="AB283" s="72">
        <f>IF($C283='1C TSsalarié11'!$B$8,'1C TSsalarié11'!$W$44)</f>
        <v>0</v>
      </c>
      <c r="AC283" s="72">
        <f>IF($C283='1C TSsalarié11'!$B$8,'1C TSsalarié11'!$W$45)</f>
        <v>0</v>
      </c>
      <c r="AD283" s="72">
        <f>IF($C283='1C TSsalarié11'!$B$8,'1C TSsalarié11'!$W$46)</f>
        <v>0</v>
      </c>
      <c r="AE283" s="72">
        <f>IF($C283='1C TSsalarié11'!$B$8,'1C TSsalarié11'!$W$47)</f>
        <v>0</v>
      </c>
      <c r="AF283" s="72">
        <f>IF($C283='1C TSsalarié11'!$B$8,'1C TSsalarié11'!$W$48)</f>
        <v>0</v>
      </c>
      <c r="AG283" s="72">
        <f>IF($C283='1C TSsalarié11'!$B$8,'1C TSsalarié11'!$W$49)</f>
        <v>0</v>
      </c>
      <c r="AH283" s="72">
        <f>IF($C283='1C TSsalarié11'!$B$8,'1C TSsalarié11'!$W$50)</f>
        <v>0</v>
      </c>
      <c r="AI283" s="72">
        <f>IF($C283='1C TSsalarié11'!$B$8,'1C TSsalarié11'!$W$51)</f>
        <v>0</v>
      </c>
      <c r="AJ283" s="72">
        <f>IF($C283='1C TSsalarié11'!$B$8,'1C TSsalarié11'!$W$52)</f>
        <v>0</v>
      </c>
      <c r="AK283" s="72">
        <f>'1C TSsalarié11'!W$53</f>
        <v>0</v>
      </c>
      <c r="AL283" s="72">
        <f t="shared" si="86"/>
        <v>0</v>
      </c>
      <c r="AM283" s="825">
        <f t="shared" si="87"/>
        <v>0</v>
      </c>
      <c r="AN283" s="825">
        <f t="shared" si="88"/>
        <v>0</v>
      </c>
      <c r="AO283" s="296">
        <f t="shared" si="89"/>
        <v>0</v>
      </c>
      <c r="AP283" s="575">
        <f t="shared" si="93"/>
        <v>0</v>
      </c>
      <c r="AQ283" s="583">
        <f t="shared" si="91"/>
        <v>0</v>
      </c>
      <c r="AR283" s="579"/>
      <c r="AS283" s="102"/>
      <c r="AT283" s="27"/>
      <c r="AU283" s="592"/>
    </row>
    <row r="284" spans="1:55" hidden="1">
      <c r="A284" s="309"/>
      <c r="B284" s="338"/>
      <c r="C284" s="22" t="str">
        <f>IF('1C TSsalarié11'!X$11&lt;&gt;"",'1C TSsalarié11'!$B$8,"")</f>
        <v/>
      </c>
      <c r="D284" s="666" t="str">
        <f>IF(E284="","",DATEDIF('1C TSsalarié11'!$B$10,E284,"y"))</f>
        <v/>
      </c>
      <c r="E284" s="93" t="str">
        <f>IF(AND('1C TSsalarié11'!X$11&lt;&gt;"",C284='1C TSsalarié11'!$B$8),'1C TSsalarié11'!$X$16,"")</f>
        <v/>
      </c>
      <c r="F284" s="312"/>
      <c r="G284" s="313"/>
      <c r="H284" s="977"/>
      <c r="I284" s="978"/>
      <c r="J284" s="979"/>
      <c r="K284" s="638">
        <f t="shared" si="94"/>
        <v>0</v>
      </c>
      <c r="L284" s="301">
        <f>IF(AND($K$2="Pôle",C284='1C TSsalarié11'!$B$8),'1C TSsalarié11'!X$17+'1C TSsalarié11'!X$18+'1C TSsalarié11'!X$19+'1C TSsalarié11'!X$20+'1C TSsalarié11'!X$24,'1C TSsalarié11'!X$17+'1C TSsalarié11'!X$18+'1C TSsalarié11'!X$19+'1C TSsalarié11'!X$20+'1C TSsalarié11'!X$21+'1C TSsalarié11'!X$22+'1C TSsalarié11'!X$23+'1C TSsalarié11'!X$24)</f>
        <v>0</v>
      </c>
      <c r="M284" s="301">
        <f>IF(AND($K$2="Pôle",C284='1C TSsalarié11'!$B$8),'1C TSsalarié11'!X$21+'1C TSsalarié11'!X$22+'1C TSsalarié11'!X$23,0)</f>
        <v>0</v>
      </c>
      <c r="N284" s="302">
        <f t="shared" si="92"/>
        <v>0</v>
      </c>
      <c r="O284" s="292">
        <f>IF($C284='1C TSsalarié11'!$B$8,'1C TSsalarié11'!X$31)</f>
        <v>0</v>
      </c>
      <c r="P284" s="72">
        <f>IF($C284='1C TSsalarié11'!$B$8,'1C TSsalarié11'!$X$32)</f>
        <v>0</v>
      </c>
      <c r="Q284" s="72">
        <f>IF($C284='1C TSsalarié11'!$B$8,'1C TSsalarié11'!$X$33)</f>
        <v>0</v>
      </c>
      <c r="R284" s="72">
        <f>IF($C284='1C TSsalarié11'!$B$8,'1C TSsalarié11'!$X$34)</f>
        <v>0</v>
      </c>
      <c r="S284" s="72">
        <f>IF($C284='1C TSsalarié11'!$B$8,'1C TSsalarié11'!$X$35)</f>
        <v>0</v>
      </c>
      <c r="T284" s="72">
        <f>IF($C284='1C TSsalarié11'!$B$8,'1C TSsalarié11'!$X$36)</f>
        <v>0</v>
      </c>
      <c r="U284" s="72">
        <f>IF($C284='1C TSsalarié11'!$B$8,'1C TSsalarié11'!$X$37)</f>
        <v>0</v>
      </c>
      <c r="V284" s="72">
        <f>IF($C284='1C TSsalarié11'!$B$8,'1C TSsalarié11'!$X$38)</f>
        <v>0</v>
      </c>
      <c r="W284" s="72">
        <f>IF($C284='1C TSsalarié11'!$B$8,'1C TSsalarié11'!$X$39)</f>
        <v>0</v>
      </c>
      <c r="X284" s="72">
        <f>IF($C284='1C TSsalarié11'!$B$8,'1C TSsalarié11'!$X$40)</f>
        <v>0</v>
      </c>
      <c r="Y284" s="72">
        <f>IF($C284='1C TSsalarié11'!$B$8,'1C TSsalarié11'!$X$41)</f>
        <v>0</v>
      </c>
      <c r="Z284" s="72">
        <f>IF($C284='1C TSsalarié11'!$B$8,'1C TSsalarié11'!$X$42)</f>
        <v>0</v>
      </c>
      <c r="AA284" s="72">
        <f>IF($C284='1C TSsalarié11'!$B$8,'1C TSsalarié11'!$X$43)</f>
        <v>0</v>
      </c>
      <c r="AB284" s="72">
        <f>IF($C284='1C TSsalarié11'!$B$8,'1C TSsalarié11'!$X$44)</f>
        <v>0</v>
      </c>
      <c r="AC284" s="72">
        <f>IF($C284='1C TSsalarié11'!$B$8,'1C TSsalarié11'!$X$45)</f>
        <v>0</v>
      </c>
      <c r="AD284" s="72">
        <f>IF($C284='1C TSsalarié11'!$B$8,'1C TSsalarié11'!$X$46)</f>
        <v>0</v>
      </c>
      <c r="AE284" s="72">
        <f>IF($C284='1C TSsalarié11'!$B$8,'1C TSsalarié11'!$X$47)</f>
        <v>0</v>
      </c>
      <c r="AF284" s="72">
        <f>IF($C284='1C TSsalarié11'!$B$8,'1C TSsalarié11'!$X$48)</f>
        <v>0</v>
      </c>
      <c r="AG284" s="72">
        <f>IF($C284='1C TSsalarié11'!$B$8,'1C TSsalarié11'!$X$49)</f>
        <v>0</v>
      </c>
      <c r="AH284" s="72">
        <f>IF($C284='1C TSsalarié11'!$B$8,'1C TSsalarié11'!$X$50)</f>
        <v>0</v>
      </c>
      <c r="AI284" s="72">
        <f>IF($C284='1C TSsalarié11'!$B$8,'1C TSsalarié11'!$X$51)</f>
        <v>0</v>
      </c>
      <c r="AJ284" s="72">
        <f>IF($C284='1C TSsalarié11'!$B$8,'1C TSsalarié11'!$X$52)</f>
        <v>0</v>
      </c>
      <c r="AK284" s="72">
        <f>'1C TSsalarié11'!X$53</f>
        <v>0</v>
      </c>
      <c r="AL284" s="72">
        <f t="shared" si="86"/>
        <v>0</v>
      </c>
      <c r="AM284" s="825">
        <f t="shared" si="87"/>
        <v>0</v>
      </c>
      <c r="AN284" s="825">
        <f t="shared" si="88"/>
        <v>0</v>
      </c>
      <c r="AO284" s="296">
        <f t="shared" si="89"/>
        <v>0</v>
      </c>
      <c r="AP284" s="575">
        <f t="shared" si="93"/>
        <v>0</v>
      </c>
      <c r="AQ284" s="583">
        <f t="shared" si="91"/>
        <v>0</v>
      </c>
      <c r="AR284" s="579"/>
      <c r="AS284" s="102"/>
      <c r="AT284" s="27"/>
      <c r="AU284" s="592"/>
    </row>
    <row r="285" spans="1:55" hidden="1">
      <c r="A285" s="309"/>
      <c r="B285" s="338"/>
      <c r="C285" s="22" t="str">
        <f>IF('1C TSsalarié11'!Y$11&lt;&gt;"",'1C TSsalarié11'!$B$8,"")</f>
        <v/>
      </c>
      <c r="D285" s="666" t="str">
        <f>IF(E285="","",DATEDIF('1C TSsalarié11'!$B$10,E285,"y"))</f>
        <v/>
      </c>
      <c r="E285" s="93" t="str">
        <f>IF(AND('1C TSsalarié11'!Y$11&lt;&gt;"",C285='1C TSsalarié11'!$B$8),'1C TSsalarié11'!$Y$16,"")</f>
        <v/>
      </c>
      <c r="F285" s="312"/>
      <c r="G285" s="313"/>
      <c r="H285" s="977"/>
      <c r="I285" s="978"/>
      <c r="J285" s="979"/>
      <c r="K285" s="638">
        <f t="shared" si="94"/>
        <v>0</v>
      </c>
      <c r="L285" s="301">
        <f>IF(AND($K$2="Pôle",C285='1C TSsalarié11'!$B$8),'1C TSsalarié11'!Y$17+'1C TSsalarié11'!Y$18+'1C TSsalarié11'!Y$19+'1C TSsalarié11'!Y$20+'1C TSsalarié11'!Y$24,'1C TSsalarié11'!Y$17+'1C TSsalarié11'!Y$18+'1C TSsalarié11'!Y$19+'1C TSsalarié11'!Y$20+'1C TSsalarié11'!Y$21+'1C TSsalarié11'!Y$22+'1C TSsalarié11'!Y$23+'1C TSsalarié11'!Y$24)</f>
        <v>0</v>
      </c>
      <c r="M285" s="301">
        <f>IF(AND($K$2="Pôle",C285='1C TSsalarié11'!$B$8),'1C TSsalarié11'!Y$21+'1C TSsalarié11'!Y$22+'1C TSsalarié11'!Y$23,0)</f>
        <v>0</v>
      </c>
      <c r="N285" s="302">
        <f t="shared" si="92"/>
        <v>0</v>
      </c>
      <c r="O285" s="292">
        <f>IF($C285='1C TSsalarié11'!$B$8,'1C TSsalarié11'!Y$31)</f>
        <v>0</v>
      </c>
      <c r="P285" s="72">
        <f>IF($C285='1C TSsalarié11'!$B$8,'1C TSsalarié11'!$Y$32)</f>
        <v>0</v>
      </c>
      <c r="Q285" s="72">
        <f>IF($C285='1C TSsalarié11'!$B$8,'1C TSsalarié11'!$Y$33)</f>
        <v>0</v>
      </c>
      <c r="R285" s="72">
        <f>IF($C285='1C TSsalarié11'!$B$8,'1C TSsalarié11'!$Y$34)</f>
        <v>0</v>
      </c>
      <c r="S285" s="72">
        <f>IF($C285='1C TSsalarié11'!$B$8,'1C TSsalarié11'!$Y$35)</f>
        <v>0</v>
      </c>
      <c r="T285" s="72">
        <f>IF($C285='1C TSsalarié11'!$B$8,'1C TSsalarié11'!$Y$36)</f>
        <v>0</v>
      </c>
      <c r="U285" s="72">
        <f>IF($C285='1C TSsalarié11'!$B$8,'1C TSsalarié11'!$Y$37)</f>
        <v>0</v>
      </c>
      <c r="V285" s="72">
        <f>IF($C285='1C TSsalarié11'!$B$8,'1C TSsalarié11'!$Y$38)</f>
        <v>0</v>
      </c>
      <c r="W285" s="72">
        <f>IF($C285='1C TSsalarié11'!$B$8,'1C TSsalarié11'!$Y$39)</f>
        <v>0</v>
      </c>
      <c r="X285" s="72">
        <f>IF($C285='1C TSsalarié11'!$B$8,'1C TSsalarié11'!$Y$40)</f>
        <v>0</v>
      </c>
      <c r="Y285" s="72">
        <f>IF($C285='1C TSsalarié11'!$B$8,'1C TSsalarié11'!$Y$41)</f>
        <v>0</v>
      </c>
      <c r="Z285" s="72">
        <f>IF($C285='1C TSsalarié11'!$B$8,'1C TSsalarié11'!$Y$42)</f>
        <v>0</v>
      </c>
      <c r="AA285" s="72">
        <f>IF($C285='1C TSsalarié11'!$B$8,'1C TSsalarié11'!$Y$43)</f>
        <v>0</v>
      </c>
      <c r="AB285" s="72">
        <f>IF($C285='1C TSsalarié11'!$B$8,'1C TSsalarié11'!$Y$44)</f>
        <v>0</v>
      </c>
      <c r="AC285" s="72">
        <f>IF($C285='1C TSsalarié11'!$B$8,'1C TSsalarié11'!$Y$45)</f>
        <v>0</v>
      </c>
      <c r="AD285" s="72">
        <f>IF($C285='1C TSsalarié11'!$B$8,'1C TSsalarié11'!$Y$46)</f>
        <v>0</v>
      </c>
      <c r="AE285" s="72">
        <f>IF($C285='1C TSsalarié11'!$B$8,'1C TSsalarié11'!$Y$47)</f>
        <v>0</v>
      </c>
      <c r="AF285" s="72">
        <f>IF($C285='1C TSsalarié11'!$B$8,'1C TSsalarié11'!$Y$48)</f>
        <v>0</v>
      </c>
      <c r="AG285" s="72">
        <f>IF($C285='1C TSsalarié11'!$B$8,'1C TSsalarié11'!$Y$49)</f>
        <v>0</v>
      </c>
      <c r="AH285" s="72">
        <f>IF($C285='1C TSsalarié11'!$B$8,'1C TSsalarié11'!$Y$50)</f>
        <v>0</v>
      </c>
      <c r="AI285" s="72">
        <f>IF($C285='1C TSsalarié11'!$B$8,'1C TSsalarié11'!$Y$51)</f>
        <v>0</v>
      </c>
      <c r="AJ285" s="72">
        <f>IF($C285='1C TSsalarié11'!$B$8,'1C TSsalarié11'!$Y$52)</f>
        <v>0</v>
      </c>
      <c r="AK285" s="72">
        <f>'1C TSsalarié11'!Y$53</f>
        <v>0</v>
      </c>
      <c r="AL285" s="72">
        <f t="shared" si="86"/>
        <v>0</v>
      </c>
      <c r="AM285" s="825">
        <f t="shared" si="87"/>
        <v>0</v>
      </c>
      <c r="AN285" s="825">
        <f t="shared" si="88"/>
        <v>0</v>
      </c>
      <c r="AO285" s="296">
        <f t="shared" si="89"/>
        <v>0</v>
      </c>
      <c r="AP285" s="575">
        <f t="shared" si="93"/>
        <v>0</v>
      </c>
      <c r="AQ285" s="583">
        <f t="shared" si="91"/>
        <v>0</v>
      </c>
      <c r="AR285" s="579"/>
      <c r="AS285" s="102"/>
      <c r="AT285" s="27"/>
      <c r="AU285" s="592"/>
    </row>
    <row r="286" spans="1:55" s="767" customFormat="1" hidden="1">
      <c r="A286" s="308"/>
      <c r="B286" s="339"/>
      <c r="C286" s="210" t="str">
        <f>IF('1C TSsalarié11'!Z$11&lt;&gt;"",'1C TSsalarié11'!$B$8,"")</f>
        <v/>
      </c>
      <c r="D286" s="670" t="str">
        <f>IF(E286="","",DATEDIF('1C TSsalarié11'!$B$10,E286,"y"))</f>
        <v/>
      </c>
      <c r="E286" s="211" t="str">
        <f>IF(AND('1C TSsalarié11'!Z$11&lt;&gt;"",C286='1C TSsalarié11'!$B$8),'1C TSsalarié11'!$Z$16,"")</f>
        <v/>
      </c>
      <c r="F286" s="314"/>
      <c r="G286" s="315"/>
      <c r="H286" s="980"/>
      <c r="I286" s="981"/>
      <c r="J286" s="982"/>
      <c r="K286" s="638">
        <f t="shared" si="94"/>
        <v>0</v>
      </c>
      <c r="L286" s="303">
        <f>IF(AND($K$2="Pôle",C286='1C TSsalarié11'!$B$8),'1C TSsalarié11'!Z$17+'1C TSsalarié11'!Z$18+'1C TSsalarié11'!Z$19+'1C TSsalarié11'!Z$20+'1C TSsalarié11'!Z$24,'1C TSsalarié11'!Z$17+'1C TSsalarié11'!Z$18+'1C TSsalarié11'!Z$19+'1C TSsalarié11'!Z$20+'1C TSsalarié11'!Z$21+'1C TSsalarié11'!Z$22+'1C TSsalarié11'!Z$23+'1C TSsalarié11'!Z$24)</f>
        <v>0</v>
      </c>
      <c r="M286" s="303">
        <f>IF(AND($K$2="Pôle",C286='1C TSsalarié11'!$B$8),'1C TSsalarié11'!Z$21+'1C TSsalarié11'!Z$22+'1C TSsalarié11'!Z$23,0)</f>
        <v>0</v>
      </c>
      <c r="N286" s="304">
        <f t="shared" si="92"/>
        <v>0</v>
      </c>
      <c r="O286" s="293">
        <f>IF($C286='1C TSsalarié11'!$B$8,'1C TSsalarié11'!Z$31)</f>
        <v>0</v>
      </c>
      <c r="P286" s="212">
        <f>IF($C286='1C TSsalarié11'!$B$8,'1C TSsalarié11'!$Z$32)</f>
        <v>0</v>
      </c>
      <c r="Q286" s="212">
        <f>IF($C286='1C TSsalarié11'!$B$8,'1C TSsalarié11'!$Z$33)</f>
        <v>0</v>
      </c>
      <c r="R286" s="212">
        <f>IF($C286='1C TSsalarié11'!$B$8,'1C TSsalarié11'!$Z$34)</f>
        <v>0</v>
      </c>
      <c r="S286" s="212">
        <f>IF($C286='1C TSsalarié11'!$B$8,'1C TSsalarié11'!$Z$35)</f>
        <v>0</v>
      </c>
      <c r="T286" s="212">
        <f>IF($C286='1C TSsalarié11'!$B$8,'1C TSsalarié11'!$Z$36)</f>
        <v>0</v>
      </c>
      <c r="U286" s="212">
        <f>IF($C286='1C TSsalarié11'!$B$8,'1C TSsalarié11'!$Z$37)</f>
        <v>0</v>
      </c>
      <c r="V286" s="212">
        <f>IF($C286='1C TSsalarié11'!$B$8,'1C TSsalarié11'!$Z$38)</f>
        <v>0</v>
      </c>
      <c r="W286" s="212">
        <f>IF($C286='1C TSsalarié11'!$B$8,'1C TSsalarié11'!$Z$39)</f>
        <v>0</v>
      </c>
      <c r="X286" s="212">
        <f>IF($C286='1C TSsalarié11'!$B$8,'1C TSsalarié11'!$Z$40)</f>
        <v>0</v>
      </c>
      <c r="Y286" s="212">
        <f>IF($C286='1C TSsalarié11'!$B$8,'1C TSsalarié11'!$Z$41)</f>
        <v>0</v>
      </c>
      <c r="Z286" s="212">
        <f>IF($C286='1C TSsalarié11'!$B$8,'1C TSsalarié11'!$Z$42)</f>
        <v>0</v>
      </c>
      <c r="AA286" s="212">
        <f>IF($C286='1C TSsalarié11'!$B$8,'1C TSsalarié11'!$Z$43)</f>
        <v>0</v>
      </c>
      <c r="AB286" s="212">
        <f>IF($C286='1C TSsalarié11'!$B$8,'1C TSsalarié11'!$Z$44)</f>
        <v>0</v>
      </c>
      <c r="AC286" s="212">
        <f>IF($C286='1C TSsalarié11'!$B$8,'1C TSsalarié11'!$Z$45)</f>
        <v>0</v>
      </c>
      <c r="AD286" s="212">
        <f>IF($C286='1C TSsalarié11'!$B$8,'1C TSsalarié11'!$Z$46)</f>
        <v>0</v>
      </c>
      <c r="AE286" s="212">
        <f>IF($C286='1C TSsalarié11'!$B$8,'1C TSsalarié11'!$Z$47)</f>
        <v>0</v>
      </c>
      <c r="AF286" s="212">
        <f>IF($C286='1C TSsalarié11'!$B$8,'1C TSsalarié11'!$Z$48)</f>
        <v>0</v>
      </c>
      <c r="AG286" s="212">
        <f>IF($C286='1C TSsalarié11'!$B$8,'1C TSsalarié11'!$Z$49)</f>
        <v>0</v>
      </c>
      <c r="AH286" s="212">
        <f>IF($C286='1C TSsalarié11'!$B$8,'1C TSsalarié11'!$Z$50)</f>
        <v>0</v>
      </c>
      <c r="AI286" s="212">
        <f>IF($C286='1C TSsalarié11'!$B$8,'1C TSsalarié11'!$Z$51)</f>
        <v>0</v>
      </c>
      <c r="AJ286" s="212">
        <f>IF($C286='1C TSsalarié11'!$B$8,'1C TSsalarié11'!$Z$52)</f>
        <v>0</v>
      </c>
      <c r="AK286" s="212">
        <f>'1C TSsalarié11'!Z$53</f>
        <v>0</v>
      </c>
      <c r="AL286" s="212">
        <f t="shared" si="86"/>
        <v>0</v>
      </c>
      <c r="AM286" s="565">
        <f t="shared" si="87"/>
        <v>0</v>
      </c>
      <c r="AN286" s="565">
        <f t="shared" si="88"/>
        <v>0</v>
      </c>
      <c r="AO286" s="297">
        <f t="shared" si="89"/>
        <v>0</v>
      </c>
      <c r="AP286" s="644">
        <f t="shared" si="93"/>
        <v>0</v>
      </c>
      <c r="AQ286" s="625">
        <f t="shared" si="91"/>
        <v>0</v>
      </c>
      <c r="AR286" s="547"/>
      <c r="AS286" s="213"/>
      <c r="AT286" s="214"/>
      <c r="AU286" s="626"/>
      <c r="AV286" s="824"/>
      <c r="AW286" s="824"/>
      <c r="AX286" s="824"/>
      <c r="AY286" s="824"/>
      <c r="AZ286" s="824"/>
    </row>
    <row r="287" spans="1:55" ht="15" hidden="1">
      <c r="A287" s="309"/>
      <c r="B287" s="338"/>
      <c r="C287" s="826" t="str">
        <f>IF('1C TSsalarié12'!C$11&lt;&gt;"",'1C TSsalarié12'!$B$8,"")</f>
        <v/>
      </c>
      <c r="D287" s="818" t="str">
        <f>IF(E287="","",DATEDIF('1C TSsalarié12'!$B$10,E287,"y"))</f>
        <v/>
      </c>
      <c r="E287" s="206" t="str">
        <f>IF(AND('1C TSsalarié12'!C$11&lt;&gt;"",C288='1C TSsalarié12'!$B$8),'1C TSsalarié12'!$C$16,"")</f>
        <v/>
      </c>
      <c r="F287" s="316"/>
      <c r="G287" s="317"/>
      <c r="H287" s="983"/>
      <c r="I287" s="984"/>
      <c r="J287" s="985"/>
      <c r="K287" s="638">
        <f t="shared" si="94"/>
        <v>0</v>
      </c>
      <c r="L287" s="627">
        <f>IF(AND($K$2="Pôle",C287='1C TSsalarié12'!$B$8),'1C TSsalarié12'!C$17+'1C TSsalarié12'!C$18+'1C TSsalarié12'!C$19+'1C TSsalarié12'!C$20+'1C TSsalarié12'!C$24,'1C TSsalarié12'!C$17+'1C TSsalarié12'!C$18+'1C TSsalarié12'!C$19+'1C TSsalarié12'!C$20+'1C TSsalarié12'!C$21+'1C TSsalarié12'!C$22+'1C TSsalarié12'!C$23+'1C TSsalarié12'!C$24)</f>
        <v>0</v>
      </c>
      <c r="M287" s="628">
        <f>IF(AND($K$2="Pôle",C287='1C TSsalarié12'!$B$8),'1C TSsalarié12'!C$21+'1C TSsalarié12'!C$22+'1C TSsalarié12'!C$23,0)</f>
        <v>0</v>
      </c>
      <c r="N287" s="305">
        <f>L287+M287</f>
        <v>0</v>
      </c>
      <c r="O287" s="294">
        <f>IF($C287='1C TSsalarié12'!$B$8,'1C TSsalarié12'!C$31)</f>
        <v>0</v>
      </c>
      <c r="P287" s="73">
        <f>IF($C287='1C TSsalarié12'!$B$8,'1C TSsalarié12'!$C$32)</f>
        <v>0</v>
      </c>
      <c r="Q287" s="73">
        <f>IF($C287='1C TSsalarié12'!$B$8,'1C TSsalarié12'!$C$33)</f>
        <v>0</v>
      </c>
      <c r="R287" s="73">
        <f>IF($C287='1C TSsalarié12'!$B$8,'1C TSsalarié12'!$C$34)</f>
        <v>0</v>
      </c>
      <c r="S287" s="73">
        <f>IF($C287='1C TSsalarié12'!$B$8,'1C TSsalarié12'!$C$35)</f>
        <v>0</v>
      </c>
      <c r="T287" s="73">
        <f>IF($C287='1C TSsalarié12'!$B$8,'1C TSsalarié12'!$C$36)</f>
        <v>0</v>
      </c>
      <c r="U287" s="73">
        <f>IF($C287='1C TSsalarié12'!$B$8,'1C TSsalarié12'!$C$37)</f>
        <v>0</v>
      </c>
      <c r="V287" s="73">
        <f>IF($C287='1C TSsalarié12'!$B$8,'1C TSsalarié12'!$C$38)</f>
        <v>0</v>
      </c>
      <c r="W287" s="73">
        <f>IF($C287='1C TSsalarié12'!$B$8,'1C TSsalarié12'!$C$39)</f>
        <v>0</v>
      </c>
      <c r="X287" s="73">
        <f>IF($C287='1C TSsalarié12'!$B$8,'1C TSsalarié12'!$C$40)</f>
        <v>0</v>
      </c>
      <c r="Y287" s="73">
        <f>IF($C287='1C TSsalarié12'!$B$8,'1C TSsalarié12'!$C$41)</f>
        <v>0</v>
      </c>
      <c r="Z287" s="73">
        <f>IF($C287='1C TSsalarié12'!$B$8,'1C TSsalarié12'!$C$42)</f>
        <v>0</v>
      </c>
      <c r="AA287" s="73">
        <f>IF($C287='1C TSsalarié12'!$B$8,'1C TSsalarié12'!$C$43)</f>
        <v>0</v>
      </c>
      <c r="AB287" s="73">
        <f>IF($C287='1C TSsalarié12'!$B$8,'1C TSsalarié12'!$C$44)</f>
        <v>0</v>
      </c>
      <c r="AC287" s="73">
        <f>IF($C287='1C TSsalarié12'!$B$8,'1C TSsalarié12'!$C$45)</f>
        <v>0</v>
      </c>
      <c r="AD287" s="73">
        <f>IF($C287='1C TSsalarié12'!$B$8,'1C TSsalarié12'!$C$46)</f>
        <v>0</v>
      </c>
      <c r="AE287" s="73">
        <f>IF($C287='1C TSsalarié12'!$B$8,'1C TSsalarié12'!$C$47)</f>
        <v>0</v>
      </c>
      <c r="AF287" s="73">
        <f>IF($C287='1C TSsalarié12'!$B$8,'1C TSsalarié12'!$C$48)</f>
        <v>0</v>
      </c>
      <c r="AG287" s="73">
        <f>IF($C287='1C TSsalarié12'!$B$8,'1C TSsalarié12'!$C$49)</f>
        <v>0</v>
      </c>
      <c r="AH287" s="73">
        <f>IF($C287='1C TSsalarié12'!$B$8,'1C TSsalarié12'!$C$50)</f>
        <v>0</v>
      </c>
      <c r="AI287" s="73">
        <f>IF($C287='1C TSsalarié12'!$B$8,'1C TSsalarié12'!$C$51)</f>
        <v>0</v>
      </c>
      <c r="AJ287" s="73">
        <f>IF($C287='1C TSsalarié12'!$B$8,'1C TSsalarié12'!$C$52)</f>
        <v>0</v>
      </c>
      <c r="AK287" s="73">
        <f>'1C TSsalarié12'!C$53</f>
        <v>0</v>
      </c>
      <c r="AL287" s="73">
        <f t="shared" si="86"/>
        <v>0</v>
      </c>
      <c r="AM287" s="298">
        <f t="shared" si="87"/>
        <v>0</v>
      </c>
      <c r="AN287" s="566">
        <f t="shared" si="88"/>
        <v>0</v>
      </c>
      <c r="AO287" s="629">
        <f>AM287+AN287</f>
        <v>0</v>
      </c>
      <c r="AP287" s="575">
        <f>IF(L287=0,0,AM287-AR287)</f>
        <v>0</v>
      </c>
      <c r="AQ287" s="584">
        <f t="shared" si="91"/>
        <v>0</v>
      </c>
      <c r="AR287" s="580"/>
      <c r="AS287" s="208"/>
      <c r="AT287" s="209"/>
      <c r="AU287" s="591"/>
      <c r="BC287" s="773"/>
    </row>
    <row r="288" spans="1:55" hidden="1">
      <c r="A288" s="309"/>
      <c r="B288" s="338"/>
      <c r="C288" s="22" t="str">
        <f>IF('1C TSsalarié12'!D$11&lt;&gt;"",'1C TSsalarié12'!$B$8,"")</f>
        <v/>
      </c>
      <c r="D288" s="666" t="str">
        <f>IF(E288="","",DATEDIF('1C TSsalarié12'!$B$10,E288,"y"))</f>
        <v/>
      </c>
      <c r="E288" s="93" t="str">
        <f>IF(AND('1C TSsalarié12'!D$11&lt;&gt;"",C288='1C TSsalarié12'!$B$8),'1C TSsalarié12'!$D$16,"")</f>
        <v/>
      </c>
      <c r="F288" s="312"/>
      <c r="G288" s="313"/>
      <c r="H288" s="977"/>
      <c r="I288" s="978"/>
      <c r="J288" s="979"/>
      <c r="K288" s="638">
        <f t="shared" si="94"/>
        <v>0</v>
      </c>
      <c r="L288" s="301">
        <f>IF(AND($K$2="Pôle",C288='1C TSsalarié12'!$B$8),'1C TSsalarié12'!D$17+'1C TSsalarié12'!D$18+'1C TSsalarié12'!D$19+'1C TSsalarié12'!D$20+'1C TSsalarié12'!D$24,'1C TSsalarié12'!D$17+'1C TSsalarié12'!D$18+'1C TSsalarié12'!D$19+'1C TSsalarié12'!D$20+'1C TSsalarié12'!D$21+'1C TSsalarié12'!D$22+'1C TSsalarié12'!D$23+'1C TSsalarié12'!D$24)</f>
        <v>0</v>
      </c>
      <c r="M288" s="301">
        <f>IF(AND($K$2="Pôle",C288='1C TSsalarié12'!$B$8),'1C TSsalarié12'!D$21+'1C TSsalarié12'!D$22+'1C TSsalarié12'!D$23,0)</f>
        <v>0</v>
      </c>
      <c r="N288" s="302">
        <f>L288+M288</f>
        <v>0</v>
      </c>
      <c r="O288" s="292">
        <f>IF($C288='1C TSsalarié12'!$B$8,'1C TSsalarié12'!D$31)</f>
        <v>0</v>
      </c>
      <c r="P288" s="72">
        <f>IF($C288='1C TSsalarié12'!$B$8,'1C TSsalarié12'!$D$32)</f>
        <v>0</v>
      </c>
      <c r="Q288" s="72">
        <f>IF($C288='1C TSsalarié12'!$B$8,'1C TSsalarié12'!$D$33)</f>
        <v>0</v>
      </c>
      <c r="R288" s="72">
        <f>IF($C288='1C TSsalarié12'!$B$8,'1C TSsalarié12'!$D$34)</f>
        <v>0</v>
      </c>
      <c r="S288" s="72">
        <f>IF($C288='1C TSsalarié12'!$B$8,'1C TSsalarié12'!$D$35)</f>
        <v>0</v>
      </c>
      <c r="T288" s="72">
        <f>IF($C288='1C TSsalarié12'!$B$8,'1C TSsalarié12'!$D$36)</f>
        <v>0</v>
      </c>
      <c r="U288" s="72">
        <f>IF($C288='1C TSsalarié12'!$B$8,'1C TSsalarié12'!$D$37)</f>
        <v>0</v>
      </c>
      <c r="V288" s="72">
        <f>IF($C288='1C TSsalarié12'!$B$8,'1C TSsalarié12'!$D$38)</f>
        <v>0</v>
      </c>
      <c r="W288" s="72">
        <f>IF($C288='1C TSsalarié12'!$B$8,'1C TSsalarié12'!$D$39)</f>
        <v>0</v>
      </c>
      <c r="X288" s="72">
        <f>IF($C288='1C TSsalarié12'!$B$8,'1C TSsalarié12'!$D$40)</f>
        <v>0</v>
      </c>
      <c r="Y288" s="72">
        <f>IF($C288='1C TSsalarié12'!$B$8,'1C TSsalarié12'!$D$41)</f>
        <v>0</v>
      </c>
      <c r="Z288" s="72">
        <f>IF($C288='1C TSsalarié12'!$B$8,'1C TSsalarié12'!$D$42)</f>
        <v>0</v>
      </c>
      <c r="AA288" s="72">
        <f>IF($C288='1C TSsalarié12'!$B$8,'1C TSsalarié12'!$D$43)</f>
        <v>0</v>
      </c>
      <c r="AB288" s="72">
        <f>IF($C288='1C TSsalarié12'!$B$8,'1C TSsalarié12'!$D$44)</f>
        <v>0</v>
      </c>
      <c r="AC288" s="72">
        <f>IF($C288='1C TSsalarié12'!$B$8,'1C TSsalarié12'!$D$45)</f>
        <v>0</v>
      </c>
      <c r="AD288" s="72">
        <f>IF($C288='1C TSsalarié12'!$B$8,'1C TSsalarié12'!$D$46)</f>
        <v>0</v>
      </c>
      <c r="AE288" s="72">
        <f>IF($C288='1C TSsalarié12'!$B$8,'1C TSsalarié12'!$D$47)</f>
        <v>0</v>
      </c>
      <c r="AF288" s="72">
        <f>IF($C288='1C TSsalarié12'!$B$8,'1C TSsalarié12'!$D$48)</f>
        <v>0</v>
      </c>
      <c r="AG288" s="72">
        <f>IF($C288='1C TSsalarié12'!$B$8,'1C TSsalarié12'!$D$49)</f>
        <v>0</v>
      </c>
      <c r="AH288" s="72">
        <f>IF($C288='1C TSsalarié12'!$B$8,'1C TSsalarié12'!$D$50)</f>
        <v>0</v>
      </c>
      <c r="AI288" s="72">
        <f>IF($C288='1C TSsalarié12'!$B$8,'1C TSsalarié12'!$D$51)</f>
        <v>0</v>
      </c>
      <c r="AJ288" s="72">
        <f>IF($C288='1C TSsalarié12'!$B$8,'1C TSsalarié12'!$D$52)</f>
        <v>0</v>
      </c>
      <c r="AK288" s="72">
        <f>'1C TSsalarié12'!D$53</f>
        <v>0</v>
      </c>
      <c r="AL288" s="72">
        <f t="shared" si="45"/>
        <v>0</v>
      </c>
      <c r="AM288" s="298">
        <f t="shared" si="46"/>
        <v>0</v>
      </c>
      <c r="AN288" s="566">
        <f t="shared" si="47"/>
        <v>0</v>
      </c>
      <c r="AO288" s="296">
        <f t="shared" ref="AO288:AO310" si="95">AM288+AN288</f>
        <v>0</v>
      </c>
      <c r="AP288" s="575">
        <f t="shared" ref="AP288:AP298" si="96">IF(L288=0,0,AM288-AR288)</f>
        <v>0</v>
      </c>
      <c r="AQ288" s="583">
        <f t="shared" si="48"/>
        <v>0</v>
      </c>
      <c r="AR288" s="579"/>
      <c r="AS288" s="102"/>
      <c r="AT288" s="27"/>
      <c r="AU288" s="592"/>
      <c r="BC288" s="774"/>
    </row>
    <row r="289" spans="1:55" hidden="1">
      <c r="A289" s="309"/>
      <c r="B289" s="338"/>
      <c r="C289" s="22" t="str">
        <f>IF('1C TSsalarié12'!E$11&lt;&gt;"",'1C TSsalarié12'!$B$8,"")</f>
        <v/>
      </c>
      <c r="D289" s="666" t="str">
        <f>IF(E289="","",DATEDIF('1C TSsalarié12'!$B$10,E289,"y"))</f>
        <v/>
      </c>
      <c r="E289" s="93" t="str">
        <f>IF(AND('1C TSsalarié12'!E$11&lt;&gt;"",C289='1C TSsalarié12'!$B$8),'1C TSsalarié12'!$E$16,"")</f>
        <v/>
      </c>
      <c r="F289" s="312"/>
      <c r="G289" s="313"/>
      <c r="H289" s="977"/>
      <c r="I289" s="978"/>
      <c r="J289" s="979"/>
      <c r="K289" s="638">
        <f t="shared" si="94"/>
        <v>0</v>
      </c>
      <c r="L289" s="301">
        <f>IF(AND($K$2="Pôle",C289='1C TSsalarié12'!$B$8),'1C TSsalarié12'!E$17+'1C TSsalarié12'!E$18+'1C TSsalarié12'!E$19+'1C TSsalarié12'!E$20+'1C TSsalarié12'!E$24,'1C TSsalarié12'!E$17+'1C TSsalarié12'!E$18+'1C TSsalarié12'!E$19+'1C TSsalarié12'!E$20+'1C TSsalarié12'!E$21+'1C TSsalarié12'!E$22+'1C TSsalarié12'!E$23+'1C TSsalarié12'!E$24)</f>
        <v>0</v>
      </c>
      <c r="M289" s="301">
        <f>IF(AND($K$2="Pôle",C289='1C TSsalarié12'!$B$8),'1C TSsalarié12'!E$21+'1C TSsalarié12'!E$22+'1C TSsalarié12'!E$23,0)</f>
        <v>0</v>
      </c>
      <c r="N289" s="302">
        <f t="shared" ref="N289:N310" si="97">L289+M289</f>
        <v>0</v>
      </c>
      <c r="O289" s="292">
        <f>IF($C289='1C TSsalarié12'!$B$8,'1C TSsalarié12'!E$31)</f>
        <v>0</v>
      </c>
      <c r="P289" s="72">
        <f>IF($C289='1C TSsalarié12'!$B$8,'1C TSsalarié12'!$E$32)</f>
        <v>0</v>
      </c>
      <c r="Q289" s="72">
        <f>IF($C289='1C TSsalarié12'!$B$8,'1C TSsalarié12'!$E$33)</f>
        <v>0</v>
      </c>
      <c r="R289" s="72">
        <f>IF($C289='1C TSsalarié12'!$B$8,'1C TSsalarié12'!$E$34)</f>
        <v>0</v>
      </c>
      <c r="S289" s="72">
        <f>IF($C289='1C TSsalarié12'!$B$8,'1C TSsalarié12'!$E$35)</f>
        <v>0</v>
      </c>
      <c r="T289" s="72">
        <f>IF($C289='1C TSsalarié12'!$B$8,'1C TSsalarié12'!$E$36)</f>
        <v>0</v>
      </c>
      <c r="U289" s="72">
        <f>IF($C289='1C TSsalarié12'!$B$8,'1C TSsalarié12'!$E$37)</f>
        <v>0</v>
      </c>
      <c r="V289" s="72">
        <f>IF($C289='1C TSsalarié12'!$B$8,'1C TSsalarié12'!$E$38)</f>
        <v>0</v>
      </c>
      <c r="W289" s="72">
        <f>IF($C289='1C TSsalarié12'!$B$8,'1C TSsalarié12'!$E$39)</f>
        <v>0</v>
      </c>
      <c r="X289" s="72">
        <f>IF($C289='1C TSsalarié12'!$B$8,'1C TSsalarié12'!$E$40)</f>
        <v>0</v>
      </c>
      <c r="Y289" s="72">
        <f>IF($C289='1C TSsalarié12'!$B$8,'1C TSsalarié12'!$E$41)</f>
        <v>0</v>
      </c>
      <c r="Z289" s="72">
        <f>IF($C289='1C TSsalarié12'!$B$8,'1C TSsalarié12'!$E$42)</f>
        <v>0</v>
      </c>
      <c r="AA289" s="72">
        <f>IF($C289='1C TSsalarié12'!$B$8,'1C TSsalarié12'!$E$43)</f>
        <v>0</v>
      </c>
      <c r="AB289" s="72">
        <f>IF($C289='1C TSsalarié12'!$B$8,'1C TSsalarié12'!$E$44)</f>
        <v>0</v>
      </c>
      <c r="AC289" s="72">
        <f>IF($C289='1C TSsalarié12'!$B$8,'1C TSsalarié12'!$E$45)</f>
        <v>0</v>
      </c>
      <c r="AD289" s="72">
        <f>IF($C289='1C TSsalarié12'!$B$8,'1C TSsalarié12'!$E$46)</f>
        <v>0</v>
      </c>
      <c r="AE289" s="72">
        <f>IF($C289='1C TSsalarié12'!$B$8,'1C TSsalarié12'!$E$47)</f>
        <v>0</v>
      </c>
      <c r="AF289" s="72">
        <f>IF($C289='1C TSsalarié12'!$B$8,'1C TSsalarié12'!$E$48)</f>
        <v>0</v>
      </c>
      <c r="AG289" s="72">
        <f>IF($C289='1C TSsalarié12'!$B$8,'1C TSsalarié12'!$E$49)</f>
        <v>0</v>
      </c>
      <c r="AH289" s="72">
        <f>IF($C289='1C TSsalarié12'!$B$8,'1C TSsalarié12'!$E$50)</f>
        <v>0</v>
      </c>
      <c r="AI289" s="72">
        <f>IF($C289='1C TSsalarié12'!$B$8,'1C TSsalarié12'!$E$51)</f>
        <v>0</v>
      </c>
      <c r="AJ289" s="72">
        <f>IF($C289='1C TSsalarié12'!$B$8,'1C TSsalarié12'!$E$52)</f>
        <v>0</v>
      </c>
      <c r="AK289" s="72">
        <f>'1C TSsalarié12'!E$53</f>
        <v>0</v>
      </c>
      <c r="AL289" s="72">
        <f t="shared" si="45"/>
        <v>0</v>
      </c>
      <c r="AM289" s="298">
        <f t="shared" si="46"/>
        <v>0</v>
      </c>
      <c r="AN289" s="566">
        <f t="shared" si="47"/>
        <v>0</v>
      </c>
      <c r="AO289" s="296">
        <f t="shared" si="95"/>
        <v>0</v>
      </c>
      <c r="AP289" s="575">
        <f t="shared" si="96"/>
        <v>0</v>
      </c>
      <c r="AQ289" s="583">
        <f t="shared" si="48"/>
        <v>0</v>
      </c>
      <c r="AR289" s="579"/>
      <c r="AS289" s="102"/>
      <c r="AT289" s="27"/>
      <c r="AU289" s="592"/>
      <c r="BC289" s="774"/>
    </row>
    <row r="290" spans="1:55" hidden="1">
      <c r="A290" s="309"/>
      <c r="B290" s="338"/>
      <c r="C290" s="22" t="str">
        <f>IF('1C TSsalarié12'!F$11&lt;&gt;"",'1C TSsalarié12'!$B$8,"")</f>
        <v/>
      </c>
      <c r="D290" s="666" t="str">
        <f>IF(E290="","",DATEDIF('1C TSsalarié12'!$B$10,E290,"y"))</f>
        <v/>
      </c>
      <c r="E290" s="93" t="str">
        <f>IF(AND('1C TSsalarié12'!F$11&lt;&gt;"",C290='1C TSsalarié12'!$B$8),'1C TSsalarié12'!$F$16,"")</f>
        <v/>
      </c>
      <c r="F290" s="312"/>
      <c r="G290" s="313"/>
      <c r="H290" s="977"/>
      <c r="I290" s="978"/>
      <c r="J290" s="979"/>
      <c r="K290" s="638">
        <f t="shared" si="94"/>
        <v>0</v>
      </c>
      <c r="L290" s="301">
        <f>IF(AND($K$2="Pôle",C290='1C TSsalarié12'!$B$8),'1C TSsalarié12'!F$17+'1C TSsalarié12'!F$18+'1C TSsalarié12'!F$19+'1C TSsalarié12'!F$20+'1C TSsalarié12'!F$24,'1C TSsalarié12'!F$17+'1C TSsalarié12'!F$18+'1C TSsalarié12'!F$19+'1C TSsalarié12'!F$20+'1C TSsalarié12'!F$21+'1C TSsalarié12'!F$22+'1C TSsalarié12'!F$23+'1C TSsalarié12'!F$24)</f>
        <v>0</v>
      </c>
      <c r="M290" s="301">
        <f>IF(AND($K$2="Pôle",C290='1C TSsalarié12'!$B$8),'1C TSsalarié12'!F$21+'1C TSsalarié12'!F$22+'1C TSsalarié12'!F$23,0)</f>
        <v>0</v>
      </c>
      <c r="N290" s="302">
        <f t="shared" si="97"/>
        <v>0</v>
      </c>
      <c r="O290" s="292">
        <f>IF($C290='1C TSsalarié12'!$B$8,'1C TSsalarié12'!F$31)</f>
        <v>0</v>
      </c>
      <c r="P290" s="72">
        <f>IF($C290='1C TSsalarié12'!$B$8,'1C TSsalarié12'!$F$32)</f>
        <v>0</v>
      </c>
      <c r="Q290" s="72">
        <f>IF($C290='1C TSsalarié12'!$B$8,'1C TSsalarié12'!$F$33)</f>
        <v>0</v>
      </c>
      <c r="R290" s="72">
        <f>IF($C290='1C TSsalarié12'!$B$8,'1C TSsalarié12'!$F$34)</f>
        <v>0</v>
      </c>
      <c r="S290" s="72">
        <f>IF($C290='1C TSsalarié12'!$B$8,'1C TSsalarié12'!$F$35)</f>
        <v>0</v>
      </c>
      <c r="T290" s="72">
        <f>IF($C290='1C TSsalarié12'!$B$8,'1C TSsalarié12'!$F$36)</f>
        <v>0</v>
      </c>
      <c r="U290" s="72">
        <f>IF($C290='1C TSsalarié12'!$B$8,'1C TSsalarié12'!$F$37)</f>
        <v>0</v>
      </c>
      <c r="V290" s="72">
        <f>IF($C290='1C TSsalarié12'!$B$8,'1C TSsalarié12'!$F$38)</f>
        <v>0</v>
      </c>
      <c r="W290" s="72">
        <f>IF($C290='1C TSsalarié12'!$B$8,'1C TSsalarié12'!$F$39)</f>
        <v>0</v>
      </c>
      <c r="X290" s="72">
        <f>IF($C290='1C TSsalarié12'!$B$8,'1C TSsalarié12'!$F$40)</f>
        <v>0</v>
      </c>
      <c r="Y290" s="72">
        <f>IF($C290='1C TSsalarié12'!$B$8,'1C TSsalarié12'!$F$41)</f>
        <v>0</v>
      </c>
      <c r="Z290" s="72">
        <f>IF($C290='1C TSsalarié12'!$B$8,'1C TSsalarié12'!$F$42)</f>
        <v>0</v>
      </c>
      <c r="AA290" s="72">
        <f>IF($C290='1C TSsalarié12'!$B$8,'1C TSsalarié12'!$F$43)</f>
        <v>0</v>
      </c>
      <c r="AB290" s="72">
        <f>IF($C290='1C TSsalarié12'!$B$8,'1C TSsalarié12'!$F$44)</f>
        <v>0</v>
      </c>
      <c r="AC290" s="72">
        <f>IF($C290='1C TSsalarié12'!$B$8,'1C TSsalarié12'!$F$45)</f>
        <v>0</v>
      </c>
      <c r="AD290" s="72">
        <f>IF($C290='1C TSsalarié12'!$B$8,'1C TSsalarié12'!$F$46)</f>
        <v>0</v>
      </c>
      <c r="AE290" s="72">
        <f>IF($C290='1C TSsalarié12'!$B$8,'1C TSsalarié12'!$F$47)</f>
        <v>0</v>
      </c>
      <c r="AF290" s="72">
        <f>IF($C290='1C TSsalarié12'!$B$8,'1C TSsalarié12'!$F$48)</f>
        <v>0</v>
      </c>
      <c r="AG290" s="72">
        <f>IF($C290='1C TSsalarié12'!$B$8,'1C TSsalarié12'!$F$49)</f>
        <v>0</v>
      </c>
      <c r="AH290" s="72">
        <f>IF($C290='1C TSsalarié12'!$B$8,'1C TSsalarié12'!$F$50)</f>
        <v>0</v>
      </c>
      <c r="AI290" s="72">
        <f>IF($C290='1C TSsalarié12'!$B$8,'1C TSsalarié12'!$F$51)</f>
        <v>0</v>
      </c>
      <c r="AJ290" s="72">
        <f>IF($C290='1C TSsalarié12'!$B$8,'1C TSsalarié12'!$F$52)</f>
        <v>0</v>
      </c>
      <c r="AK290" s="72">
        <f>'1C TSsalarié12'!F$53</f>
        <v>0</v>
      </c>
      <c r="AL290" s="72">
        <f t="shared" si="45"/>
        <v>0</v>
      </c>
      <c r="AM290" s="298">
        <f t="shared" si="46"/>
        <v>0</v>
      </c>
      <c r="AN290" s="566">
        <f t="shared" si="47"/>
        <v>0</v>
      </c>
      <c r="AO290" s="296">
        <f t="shared" si="95"/>
        <v>0</v>
      </c>
      <c r="AP290" s="575">
        <f t="shared" si="96"/>
        <v>0</v>
      </c>
      <c r="AQ290" s="583">
        <f t="shared" si="48"/>
        <v>0</v>
      </c>
      <c r="AR290" s="579"/>
      <c r="AS290" s="102"/>
      <c r="AT290" s="27"/>
      <c r="AU290" s="592"/>
    </row>
    <row r="291" spans="1:55" hidden="1">
      <c r="A291" s="309"/>
      <c r="B291" s="338"/>
      <c r="C291" s="22" t="str">
        <f>IF('1C TSsalarié12'!G$11&lt;&gt;"",'1C TSsalarié12'!$B$8,"")</f>
        <v/>
      </c>
      <c r="D291" s="666" t="str">
        <f>IF(E291="","",DATEDIF('1C TSsalarié12'!$B$10,E291,"y"))</f>
        <v/>
      </c>
      <c r="E291" s="93" t="str">
        <f>IF(AND('1C TSsalarié12'!G$11&lt;&gt;"",C291='1C TSsalarié12'!$B$8),'1C TSsalarié12'!$G$16,"")</f>
        <v/>
      </c>
      <c r="F291" s="312"/>
      <c r="G291" s="313"/>
      <c r="H291" s="977"/>
      <c r="I291" s="978"/>
      <c r="J291" s="979"/>
      <c r="K291" s="638">
        <f t="shared" si="94"/>
        <v>0</v>
      </c>
      <c r="L291" s="301">
        <f>IF(AND($K$2="Pôle",C291='1C TSsalarié12'!$B$8),'1C TSsalarié12'!G$17+'1C TSsalarié12'!G$18+'1C TSsalarié12'!G$19+'1C TSsalarié12'!G$20+'1C TSsalarié12'!G$24,'1C TSsalarié12'!G$17+'1C TSsalarié12'!G$18+'1C TSsalarié12'!G$19+'1C TSsalarié12'!G$20+'1C TSsalarié12'!G$21+'1C TSsalarié12'!G$22+'1C TSsalarié12'!G$23+'1C TSsalarié12'!G$24)</f>
        <v>0</v>
      </c>
      <c r="M291" s="301">
        <f>IF(AND($K$2="Pôle",C291='1C TSsalarié12'!$B$8),'1C TSsalarié12'!G$21+'1C TSsalarié12'!G$22+'1C TSsalarié12'!G$23,0)</f>
        <v>0</v>
      </c>
      <c r="N291" s="302">
        <f t="shared" si="97"/>
        <v>0</v>
      </c>
      <c r="O291" s="292">
        <f>IF($C291='1C TSsalarié12'!$B$8,'1C TSsalarié12'!G$31)</f>
        <v>0</v>
      </c>
      <c r="P291" s="72">
        <f>IF($C291='1C TSsalarié12'!$B$8,'1C TSsalarié12'!$G$32)</f>
        <v>0</v>
      </c>
      <c r="Q291" s="72">
        <f>IF($C291='1C TSsalarié12'!$B$8,'1C TSsalarié12'!$G$33)</f>
        <v>0</v>
      </c>
      <c r="R291" s="72">
        <f>IF($C291='1C TSsalarié12'!$B$8,'1C TSsalarié12'!$G$34)</f>
        <v>0</v>
      </c>
      <c r="S291" s="72">
        <f>IF($C291='1C TSsalarié12'!$B$8,'1C TSsalarié12'!$G$35)</f>
        <v>0</v>
      </c>
      <c r="T291" s="72">
        <f>IF($C291='1C TSsalarié12'!$B$8,'1C TSsalarié12'!$G$36)</f>
        <v>0</v>
      </c>
      <c r="U291" s="72">
        <f>IF($C291='1C TSsalarié12'!$B$8,'1C TSsalarié12'!$G$37)</f>
        <v>0</v>
      </c>
      <c r="V291" s="72">
        <f>IF($C291='1C TSsalarié12'!$B$8,'1C TSsalarié12'!$G$38)</f>
        <v>0</v>
      </c>
      <c r="W291" s="72">
        <f>IF($C291='1C TSsalarié12'!$B$8,'1C TSsalarié12'!$G$39)</f>
        <v>0</v>
      </c>
      <c r="X291" s="72">
        <f>IF($C291='1C TSsalarié12'!$B$8,'1C TSsalarié12'!$G$40)</f>
        <v>0</v>
      </c>
      <c r="Y291" s="72">
        <f>IF($C291='1C TSsalarié12'!$B$8,'1C TSsalarié12'!$G$41)</f>
        <v>0</v>
      </c>
      <c r="Z291" s="72">
        <f>IF($C291='1C TSsalarié12'!$B$8,'1C TSsalarié12'!$G$42)</f>
        <v>0</v>
      </c>
      <c r="AA291" s="72">
        <f>IF($C291='1C TSsalarié12'!$B$8,'1C TSsalarié12'!$G$43)</f>
        <v>0</v>
      </c>
      <c r="AB291" s="72">
        <f>IF($C291='1C TSsalarié12'!$B$8,'1C TSsalarié12'!$G$44)</f>
        <v>0</v>
      </c>
      <c r="AC291" s="72">
        <f>IF($C291='1C TSsalarié12'!$B$8,'1C TSsalarié12'!$G$45)</f>
        <v>0</v>
      </c>
      <c r="AD291" s="72">
        <f>IF($C291='1C TSsalarié12'!$B$8,'1C TSsalarié12'!$G$46)</f>
        <v>0</v>
      </c>
      <c r="AE291" s="72">
        <f>IF($C291='1C TSsalarié12'!$B$8,'1C TSsalarié12'!$G$47)</f>
        <v>0</v>
      </c>
      <c r="AF291" s="72">
        <f>IF($C291='1C TSsalarié12'!$B$8,'1C TSsalarié12'!$G$48)</f>
        <v>0</v>
      </c>
      <c r="AG291" s="72">
        <f>IF($C291='1C TSsalarié12'!$B$8,'1C TSsalarié12'!$G$49)</f>
        <v>0</v>
      </c>
      <c r="AH291" s="72">
        <f>IF($C291='1C TSsalarié12'!$B$8,'1C TSsalarié12'!$G$50)</f>
        <v>0</v>
      </c>
      <c r="AI291" s="72">
        <f>IF($C291='1C TSsalarié12'!$B$8,'1C TSsalarié12'!$G$51)</f>
        <v>0</v>
      </c>
      <c r="AJ291" s="72">
        <f>IF($C291='1C TSsalarié12'!$B$8,'1C TSsalarié12'!$G$52)</f>
        <v>0</v>
      </c>
      <c r="AK291" s="72">
        <f>'1C TSsalarié12'!G$53</f>
        <v>0</v>
      </c>
      <c r="AL291" s="72">
        <f t="shared" si="45"/>
        <v>0</v>
      </c>
      <c r="AM291" s="298">
        <f t="shared" si="46"/>
        <v>0</v>
      </c>
      <c r="AN291" s="566">
        <f t="shared" si="47"/>
        <v>0</v>
      </c>
      <c r="AO291" s="296">
        <f t="shared" si="95"/>
        <v>0</v>
      </c>
      <c r="AP291" s="575">
        <f t="shared" si="96"/>
        <v>0</v>
      </c>
      <c r="AQ291" s="583">
        <f t="shared" si="48"/>
        <v>0</v>
      </c>
      <c r="AR291" s="579"/>
      <c r="AS291" s="102"/>
      <c r="AT291" s="27"/>
      <c r="AU291" s="592"/>
    </row>
    <row r="292" spans="1:55" hidden="1">
      <c r="A292" s="309"/>
      <c r="B292" s="338"/>
      <c r="C292" s="22" t="str">
        <f>IF('1C TSsalarié12'!H$11&lt;&gt;"",'1C TSsalarié12'!$B$8,"")</f>
        <v/>
      </c>
      <c r="D292" s="666" t="str">
        <f>IF(E292="","",DATEDIF('1C TSsalarié12'!$B$10,E292,"y"))</f>
        <v/>
      </c>
      <c r="E292" s="93" t="str">
        <f>IF(AND('1C TSsalarié12'!H$11&lt;&gt;"",C292='1C TSsalarié12'!$B$8),'1C TSsalarié12'!$H$16,"")</f>
        <v/>
      </c>
      <c r="F292" s="312"/>
      <c r="G292" s="313"/>
      <c r="H292" s="977"/>
      <c r="I292" s="978"/>
      <c r="J292" s="979"/>
      <c r="K292" s="638">
        <f t="shared" si="94"/>
        <v>0</v>
      </c>
      <c r="L292" s="301">
        <f>IF(AND($K$2="Pôle",C292='1C TSsalarié12'!$B$8),'1C TSsalarié12'!H$17+'1C TSsalarié12'!H$18+'1C TSsalarié12'!H$19+'1C TSsalarié12'!H$20+'1C TSsalarié12'!H$24,'1C TSsalarié12'!H$17+'1C TSsalarié12'!H$18+'1C TSsalarié12'!H$19+'1C TSsalarié12'!H$20+'1C TSsalarié12'!H$21+'1C TSsalarié12'!H$22+'1C TSsalarié12'!H$23+'1C TSsalarié12'!H$24)</f>
        <v>0</v>
      </c>
      <c r="M292" s="301">
        <f>IF(AND($K$2="Pôle",C292='1C TSsalarié12'!$B$8),'1C TSsalarié12'!H$21+'1C TSsalarié12'!H$22+'1C TSsalarié12'!H$23,0)</f>
        <v>0</v>
      </c>
      <c r="N292" s="302">
        <f t="shared" si="97"/>
        <v>0</v>
      </c>
      <c r="O292" s="292">
        <f>IF($C292='1C TSsalarié12'!$B$8,'1C TSsalarié12'!H$31)</f>
        <v>0</v>
      </c>
      <c r="P292" s="72">
        <f>IF($C292='1C TSsalarié12'!$B$8,'1C TSsalarié12'!$H$32)</f>
        <v>0</v>
      </c>
      <c r="Q292" s="72">
        <f>IF($C292='1C TSsalarié12'!$B$8,'1C TSsalarié12'!$H$33)</f>
        <v>0</v>
      </c>
      <c r="R292" s="72">
        <f>IF($C292='1C TSsalarié12'!$B$8,'1C TSsalarié12'!$H$34)</f>
        <v>0</v>
      </c>
      <c r="S292" s="72">
        <f>IF($C292='1C TSsalarié12'!$B$8,'1C TSsalarié12'!$H$35)</f>
        <v>0</v>
      </c>
      <c r="T292" s="72">
        <f>IF($C292='1C TSsalarié12'!$B$8,'1C TSsalarié12'!$H$36)</f>
        <v>0</v>
      </c>
      <c r="U292" s="72">
        <f>IF($C292='1C TSsalarié12'!$B$8,'1C TSsalarié12'!$H$37)</f>
        <v>0</v>
      </c>
      <c r="V292" s="72">
        <f>IF($C292='1C TSsalarié12'!$B$8,'1C TSsalarié12'!$H$38)</f>
        <v>0</v>
      </c>
      <c r="W292" s="72">
        <f>IF($C292='1C TSsalarié12'!$B$8,'1C TSsalarié12'!$H$39)</f>
        <v>0</v>
      </c>
      <c r="X292" s="72">
        <f>IF($C292='1C TSsalarié12'!$B$8,'1C TSsalarié12'!$H$40)</f>
        <v>0</v>
      </c>
      <c r="Y292" s="72">
        <f>IF($C292='1C TSsalarié12'!$B$8,'1C TSsalarié12'!$H$41)</f>
        <v>0</v>
      </c>
      <c r="Z292" s="72">
        <f>IF($C292='1C TSsalarié12'!$B$8,'1C TSsalarié12'!$H$42)</f>
        <v>0</v>
      </c>
      <c r="AA292" s="72">
        <f>IF($C292='1C TSsalarié12'!$B$8,'1C TSsalarié12'!$H$43)</f>
        <v>0</v>
      </c>
      <c r="AB292" s="72">
        <f>IF($C292='1C TSsalarié12'!$B$8,'1C TSsalarié12'!$H$44)</f>
        <v>0</v>
      </c>
      <c r="AC292" s="72">
        <f>IF($C292='1C TSsalarié12'!$B$8,'1C TSsalarié12'!$H$45)</f>
        <v>0</v>
      </c>
      <c r="AD292" s="72">
        <f>IF($C292='1C TSsalarié12'!$B$8,'1C TSsalarié12'!$H$46)</f>
        <v>0</v>
      </c>
      <c r="AE292" s="72">
        <f>IF($C292='1C TSsalarié12'!$B$8,'1C TSsalarié12'!$H$47)</f>
        <v>0</v>
      </c>
      <c r="AF292" s="72">
        <f>IF($C292='1C TSsalarié12'!$B$8,'1C TSsalarié12'!$H$48)</f>
        <v>0</v>
      </c>
      <c r="AG292" s="72">
        <f>IF($C292='1C TSsalarié12'!$B$8,'1C TSsalarié12'!$H$49)</f>
        <v>0</v>
      </c>
      <c r="AH292" s="72">
        <f>IF($C292='1C TSsalarié12'!$B$8,'1C TSsalarié12'!$H$50)</f>
        <v>0</v>
      </c>
      <c r="AI292" s="72">
        <f>IF($C292='1C TSsalarié12'!$B$8,'1C TSsalarié12'!$H$51)</f>
        <v>0</v>
      </c>
      <c r="AJ292" s="72">
        <f>IF($C292='1C TSsalarié12'!$B$8,'1C TSsalarié12'!$H$52)</f>
        <v>0</v>
      </c>
      <c r="AK292" s="72">
        <f>'1C TSsalarié12'!H$53</f>
        <v>0</v>
      </c>
      <c r="AL292" s="72">
        <f t="shared" si="45"/>
        <v>0</v>
      </c>
      <c r="AM292" s="298">
        <f t="shared" si="46"/>
        <v>0</v>
      </c>
      <c r="AN292" s="566">
        <f t="shared" si="47"/>
        <v>0</v>
      </c>
      <c r="AO292" s="296">
        <f t="shared" si="95"/>
        <v>0</v>
      </c>
      <c r="AP292" s="575">
        <f t="shared" si="96"/>
        <v>0</v>
      </c>
      <c r="AQ292" s="583">
        <f t="shared" si="48"/>
        <v>0</v>
      </c>
      <c r="AR292" s="579"/>
      <c r="AS292" s="102"/>
      <c r="AT292" s="27"/>
      <c r="AU292" s="592"/>
    </row>
    <row r="293" spans="1:55" hidden="1">
      <c r="A293" s="309"/>
      <c r="B293" s="338"/>
      <c r="C293" s="22" t="str">
        <f>IF('1C TSsalarié12'!I$11&lt;&gt;"",'1C TSsalarié12'!$B$8,"")</f>
        <v/>
      </c>
      <c r="D293" s="666" t="str">
        <f>IF(E293="","",DATEDIF('1C TSsalarié12'!$B$10,E293,"y"))</f>
        <v/>
      </c>
      <c r="E293" s="93" t="str">
        <f>IF(AND('1C TSsalarié12'!I$11&lt;&gt;"",C293='1C TSsalarié12'!$B$8),'1C TSsalarié12'!$I$16,"")</f>
        <v/>
      </c>
      <c r="F293" s="312"/>
      <c r="G293" s="313"/>
      <c r="H293" s="977"/>
      <c r="I293" s="978"/>
      <c r="J293" s="979"/>
      <c r="K293" s="638">
        <f t="shared" si="94"/>
        <v>0</v>
      </c>
      <c r="L293" s="301">
        <f>IF(AND($K$2="Pôle",C293='1C TSsalarié12'!$B$8),'1C TSsalarié12'!I$17+'1C TSsalarié12'!I$18+'1C TSsalarié12'!I$19+'1C TSsalarié12'!I$20+'1C TSsalarié12'!I$24,'1C TSsalarié12'!I$17+'1C TSsalarié12'!I$18+'1C TSsalarié12'!I$19+'1C TSsalarié12'!I$20+'1C TSsalarié12'!I$21+'1C TSsalarié12'!I$22+'1C TSsalarié12'!I$23+'1C TSsalarié12'!I$24)</f>
        <v>0</v>
      </c>
      <c r="M293" s="301">
        <f>IF(AND($K$2="Pôle",C293='1C TSsalarié12'!$B$8),'1C TSsalarié12'!I$21+'1C TSsalarié12'!I$22+'1C TSsalarié12'!I$23,0)</f>
        <v>0</v>
      </c>
      <c r="N293" s="302">
        <f t="shared" si="97"/>
        <v>0</v>
      </c>
      <c r="O293" s="292">
        <f>IF($C293='1C TSsalarié12'!$B$8,'1C TSsalarié12'!I$31)</f>
        <v>0</v>
      </c>
      <c r="P293" s="72">
        <f>IF($C293='1C TSsalarié12'!$B$8,'1C TSsalarié12'!$I$32)</f>
        <v>0</v>
      </c>
      <c r="Q293" s="72">
        <f>IF($C293='1C TSsalarié12'!$B$8,'1C TSsalarié12'!$I$33)</f>
        <v>0</v>
      </c>
      <c r="R293" s="72">
        <f>IF($C293='1C TSsalarié12'!$B$8,'1C TSsalarié12'!$I$34)</f>
        <v>0</v>
      </c>
      <c r="S293" s="72">
        <f>IF($C293='1C TSsalarié12'!$B$8,'1C TSsalarié12'!$I$35)</f>
        <v>0</v>
      </c>
      <c r="T293" s="72">
        <f>IF($C293='1C TSsalarié12'!$B$8,'1C TSsalarié12'!$I$36)</f>
        <v>0</v>
      </c>
      <c r="U293" s="72">
        <f>IF($C293='1C TSsalarié12'!$B$8,'1C TSsalarié12'!$I$37)</f>
        <v>0</v>
      </c>
      <c r="V293" s="72">
        <f>IF($C293='1C TSsalarié12'!$B$8,'1C TSsalarié12'!$I$38)</f>
        <v>0</v>
      </c>
      <c r="W293" s="72">
        <f>IF($C293='1C TSsalarié12'!$B$8,'1C TSsalarié12'!$I$39)</f>
        <v>0</v>
      </c>
      <c r="X293" s="72">
        <f>IF($C293='1C TSsalarié12'!$B$8,'1C TSsalarié12'!$I$40)</f>
        <v>0</v>
      </c>
      <c r="Y293" s="72">
        <f>IF($C293='1C TSsalarié12'!$B$8,'1C TSsalarié12'!$I$41)</f>
        <v>0</v>
      </c>
      <c r="Z293" s="72">
        <f>IF($C293='1C TSsalarié12'!$B$8,'1C TSsalarié12'!$I$42)</f>
        <v>0</v>
      </c>
      <c r="AA293" s="72">
        <f>IF($C293='1C TSsalarié12'!$B$8,'1C TSsalarié12'!$I$43)</f>
        <v>0</v>
      </c>
      <c r="AB293" s="72">
        <f>IF($C293='1C TSsalarié12'!$B$8,'1C TSsalarié12'!$I$44)</f>
        <v>0</v>
      </c>
      <c r="AC293" s="72">
        <f>IF($C293='1C TSsalarié12'!$B$8,'1C TSsalarié12'!$I$45)</f>
        <v>0</v>
      </c>
      <c r="AD293" s="72">
        <f>IF($C293='1C TSsalarié12'!$B$8,'1C TSsalarié12'!$I$46)</f>
        <v>0</v>
      </c>
      <c r="AE293" s="72">
        <f>IF($C293='1C TSsalarié12'!$B$8,'1C TSsalarié12'!$I$47)</f>
        <v>0</v>
      </c>
      <c r="AF293" s="72">
        <f>IF($C293='1C TSsalarié12'!$B$8,'1C TSsalarié12'!$I$48)</f>
        <v>0</v>
      </c>
      <c r="AG293" s="72">
        <f>IF($C293='1C TSsalarié12'!$B$8,'1C TSsalarié12'!$I$49)</f>
        <v>0</v>
      </c>
      <c r="AH293" s="72">
        <f>IF($C293='1C TSsalarié12'!$B$8,'1C TSsalarié12'!$I$50)</f>
        <v>0</v>
      </c>
      <c r="AI293" s="72">
        <f>IF($C293='1C TSsalarié12'!$B$8,'1C TSsalarié12'!$I$51)</f>
        <v>0</v>
      </c>
      <c r="AJ293" s="72">
        <f>IF($C293='1C TSsalarié12'!$B$8,'1C TSsalarié12'!$I$52)</f>
        <v>0</v>
      </c>
      <c r="AK293" s="72">
        <f>'1C TSsalarié12'!I$53</f>
        <v>0</v>
      </c>
      <c r="AL293" s="72">
        <f t="shared" si="45"/>
        <v>0</v>
      </c>
      <c r="AM293" s="298">
        <f t="shared" si="46"/>
        <v>0</v>
      </c>
      <c r="AN293" s="566">
        <f t="shared" si="47"/>
        <v>0</v>
      </c>
      <c r="AO293" s="296">
        <f t="shared" si="95"/>
        <v>0</v>
      </c>
      <c r="AP293" s="575">
        <f t="shared" si="96"/>
        <v>0</v>
      </c>
      <c r="AQ293" s="583">
        <f t="shared" si="48"/>
        <v>0</v>
      </c>
      <c r="AR293" s="579"/>
      <c r="AS293" s="102"/>
      <c r="AT293" s="27"/>
      <c r="AU293" s="592"/>
    </row>
    <row r="294" spans="1:55" hidden="1">
      <c r="A294" s="309"/>
      <c r="B294" s="338"/>
      <c r="C294" s="22" t="str">
        <f>IF('1C TSsalarié12'!J$11&lt;&gt;"",'1C TSsalarié12'!$B$8,"")</f>
        <v/>
      </c>
      <c r="D294" s="666" t="str">
        <f>IF(E294="","",DATEDIF('1C TSsalarié12'!$B$10,E294,"y"))</f>
        <v/>
      </c>
      <c r="E294" s="93" t="str">
        <f>IF(AND('1C TSsalarié12'!J$11&lt;&gt;"",C294='1C TSsalarié12'!$B$8),'1C TSsalarié12'!$J$16,"")</f>
        <v/>
      </c>
      <c r="F294" s="312"/>
      <c r="G294" s="313"/>
      <c r="H294" s="977"/>
      <c r="I294" s="978"/>
      <c r="J294" s="979"/>
      <c r="K294" s="638">
        <f t="shared" si="94"/>
        <v>0</v>
      </c>
      <c r="L294" s="301">
        <f>IF(AND($K$2="Pôle",C294='1C TSsalarié12'!$B$8),'1C TSsalarié12'!J$17+'1C TSsalarié12'!J$18+'1C TSsalarié12'!J$19+'1C TSsalarié12'!J$20+'1C TSsalarié12'!J$24,'1C TSsalarié12'!J$17+'1C TSsalarié12'!J$18+'1C TSsalarié12'!J$19+'1C TSsalarié12'!J$20+'1C TSsalarié12'!J$21+'1C TSsalarié12'!J$22+'1C TSsalarié12'!J$23+'1C TSsalarié12'!J$24)</f>
        <v>0</v>
      </c>
      <c r="M294" s="301">
        <f>IF(AND($K$2="Pôle",C294='1C TSsalarié12'!$B$8),'1C TSsalarié12'!J$21+'1C TSsalarié12'!J$22+'1C TSsalarié12'!J$23,0)</f>
        <v>0</v>
      </c>
      <c r="N294" s="302">
        <f t="shared" si="97"/>
        <v>0</v>
      </c>
      <c r="O294" s="292">
        <f>IF($C294='1C TSsalarié12'!$B$8,'1C TSsalarié12'!J$31)</f>
        <v>0</v>
      </c>
      <c r="P294" s="72">
        <f>IF($C294='1C TSsalarié12'!$B$8,'1C TSsalarié12'!$J$32)</f>
        <v>0</v>
      </c>
      <c r="Q294" s="72">
        <f>IF($C294='1C TSsalarié12'!$B$8,'1C TSsalarié12'!$J$33)</f>
        <v>0</v>
      </c>
      <c r="R294" s="72">
        <f>IF($C294='1C TSsalarié12'!$B$8,'1C TSsalarié12'!$J$34)</f>
        <v>0</v>
      </c>
      <c r="S294" s="72">
        <f>IF($C294='1C TSsalarié12'!$B$8,'1C TSsalarié12'!$J$35)</f>
        <v>0</v>
      </c>
      <c r="T294" s="72">
        <f>IF($C294='1C TSsalarié12'!$B$8,'1C TSsalarié12'!$J$36)</f>
        <v>0</v>
      </c>
      <c r="U294" s="72">
        <f>IF($C294='1C TSsalarié12'!$B$8,'1C TSsalarié12'!$J$37)</f>
        <v>0</v>
      </c>
      <c r="V294" s="72">
        <f>IF($C294='1C TSsalarié12'!$B$8,'1C TSsalarié12'!$J$38)</f>
        <v>0</v>
      </c>
      <c r="W294" s="72">
        <f>IF($C294='1C TSsalarié12'!$B$8,'1C TSsalarié12'!$J$39)</f>
        <v>0</v>
      </c>
      <c r="X294" s="72">
        <f>IF($C294='1C TSsalarié12'!$B$8,'1C TSsalarié12'!$J$40)</f>
        <v>0</v>
      </c>
      <c r="Y294" s="72">
        <f>IF($C294='1C TSsalarié12'!$B$8,'1C TSsalarié12'!$J$41)</f>
        <v>0</v>
      </c>
      <c r="Z294" s="72">
        <f>IF($C294='1C TSsalarié12'!$B$8,'1C TSsalarié12'!$J$42)</f>
        <v>0</v>
      </c>
      <c r="AA294" s="72">
        <f>IF($C294='1C TSsalarié12'!$B$8,'1C TSsalarié12'!$J$43)</f>
        <v>0</v>
      </c>
      <c r="AB294" s="72">
        <f>IF($C294='1C TSsalarié12'!$B$8,'1C TSsalarié12'!$J$44)</f>
        <v>0</v>
      </c>
      <c r="AC294" s="72">
        <f>IF($C294='1C TSsalarié12'!$B$8,'1C TSsalarié12'!$J$45)</f>
        <v>0</v>
      </c>
      <c r="AD294" s="72">
        <f>IF($C294='1C TSsalarié12'!$B$8,'1C TSsalarié12'!$J$46)</f>
        <v>0</v>
      </c>
      <c r="AE294" s="72">
        <f>IF($C294='1C TSsalarié12'!$B$8,'1C TSsalarié12'!$J$47)</f>
        <v>0</v>
      </c>
      <c r="AF294" s="72">
        <f>IF($C294='1C TSsalarié12'!$B$8,'1C TSsalarié12'!$J$48)</f>
        <v>0</v>
      </c>
      <c r="AG294" s="72">
        <f>IF($C294='1C TSsalarié12'!$B$8,'1C TSsalarié12'!$J$49)</f>
        <v>0</v>
      </c>
      <c r="AH294" s="72">
        <f>IF($C294='1C TSsalarié12'!$B$8,'1C TSsalarié12'!$J$50)</f>
        <v>0</v>
      </c>
      <c r="AI294" s="72">
        <f>IF($C294='1C TSsalarié12'!$B$8,'1C TSsalarié12'!$J$51)</f>
        <v>0</v>
      </c>
      <c r="AJ294" s="72">
        <f>IF($C294='1C TSsalarié12'!$B$8,'1C TSsalarié12'!$J$52)</f>
        <v>0</v>
      </c>
      <c r="AK294" s="72">
        <f>'1C TSsalarié12'!J$53</f>
        <v>0</v>
      </c>
      <c r="AL294" s="72">
        <f t="shared" si="45"/>
        <v>0</v>
      </c>
      <c r="AM294" s="298">
        <f t="shared" si="46"/>
        <v>0</v>
      </c>
      <c r="AN294" s="566">
        <f t="shared" si="47"/>
        <v>0</v>
      </c>
      <c r="AO294" s="296">
        <f t="shared" si="95"/>
        <v>0</v>
      </c>
      <c r="AP294" s="575">
        <f t="shared" si="96"/>
        <v>0</v>
      </c>
      <c r="AQ294" s="583">
        <f t="shared" si="48"/>
        <v>0</v>
      </c>
      <c r="AR294" s="579"/>
      <c r="AS294" s="102"/>
      <c r="AT294" s="27"/>
      <c r="AU294" s="592"/>
    </row>
    <row r="295" spans="1:55" hidden="1">
      <c r="A295" s="309"/>
      <c r="B295" s="338"/>
      <c r="C295" s="22" t="str">
        <f>IF('1C TSsalarié12'!K$11&lt;&gt;"",'1C TSsalarié12'!$B$8,"")</f>
        <v/>
      </c>
      <c r="D295" s="666" t="str">
        <f>IF(E295="","",DATEDIF('1C TSsalarié12'!$B$10,E295,"y"))</f>
        <v/>
      </c>
      <c r="E295" s="93" t="str">
        <f>IF(AND('1C TSsalarié12'!K$11&lt;&gt;"",C295='1C TSsalarié12'!$B$8),'1C TSsalarié12'!$K$16,"")</f>
        <v/>
      </c>
      <c r="F295" s="312"/>
      <c r="G295" s="313"/>
      <c r="H295" s="977"/>
      <c r="I295" s="978"/>
      <c r="J295" s="979"/>
      <c r="K295" s="638">
        <f t="shared" si="94"/>
        <v>0</v>
      </c>
      <c r="L295" s="301">
        <f>IF(AND($K$2="Pôle",C295='1C TSsalarié12'!$B$8),'1C TSsalarié12'!K$17+'1C TSsalarié12'!K$18+'1C TSsalarié12'!K$19+'1C TSsalarié12'!K$20+'1C TSsalarié12'!K$24,'1C TSsalarié12'!K$17+'1C TSsalarié12'!K$18+'1C TSsalarié12'!K$19+'1C TSsalarié12'!K$20+'1C TSsalarié12'!K$21+'1C TSsalarié12'!K$22+'1C TSsalarié12'!K$23+'1C TSsalarié12'!K$24)</f>
        <v>0</v>
      </c>
      <c r="M295" s="301">
        <f>IF(AND($K$2="Pôle",C295='1C TSsalarié12'!$B$8),'1C TSsalarié12'!K$21+'1C TSsalarié12'!K$22+'1C TSsalarié12'!K$23,0)</f>
        <v>0</v>
      </c>
      <c r="N295" s="302">
        <f t="shared" si="97"/>
        <v>0</v>
      </c>
      <c r="O295" s="292">
        <f>IF($C295='1C TSsalarié12'!$B$8,'1C TSsalarié12'!K$31)</f>
        <v>0</v>
      </c>
      <c r="P295" s="72">
        <f>IF($C295='1C TSsalarié12'!$B$8,'1C TSsalarié12'!$K$32)</f>
        <v>0</v>
      </c>
      <c r="Q295" s="72">
        <f>IF($C295='1C TSsalarié12'!$B$8,'1C TSsalarié12'!$K$33)</f>
        <v>0</v>
      </c>
      <c r="R295" s="72">
        <f>IF($C295='1C TSsalarié12'!$B$8,'1C TSsalarié12'!$K$34)</f>
        <v>0</v>
      </c>
      <c r="S295" s="72">
        <f>IF($C295='1C TSsalarié12'!$B$8,'1C TSsalarié12'!$K$35)</f>
        <v>0</v>
      </c>
      <c r="T295" s="72">
        <f>IF($C295='1C TSsalarié12'!$B$8,'1C TSsalarié12'!$K$36)</f>
        <v>0</v>
      </c>
      <c r="U295" s="72">
        <f>IF($C295='1C TSsalarié12'!$B$8,'1C TSsalarié12'!$K$37)</f>
        <v>0</v>
      </c>
      <c r="V295" s="72">
        <f>IF($C295='1C TSsalarié12'!$B$8,'1C TSsalarié12'!$K$38)</f>
        <v>0</v>
      </c>
      <c r="W295" s="72">
        <f>IF($C295='1C TSsalarié12'!$B$8,'1C TSsalarié12'!$K$39)</f>
        <v>0</v>
      </c>
      <c r="X295" s="72">
        <f>IF($C295='1C TSsalarié12'!$B$8,'1C TSsalarié12'!$K$40)</f>
        <v>0</v>
      </c>
      <c r="Y295" s="72">
        <f>IF($C295='1C TSsalarié12'!$B$8,'1C TSsalarié12'!$K$41)</f>
        <v>0</v>
      </c>
      <c r="Z295" s="72">
        <f>IF($C295='1C TSsalarié12'!$B$8,'1C TSsalarié12'!$K$42)</f>
        <v>0</v>
      </c>
      <c r="AA295" s="72">
        <f>IF($C295='1C TSsalarié12'!$B$8,'1C TSsalarié12'!$K$43)</f>
        <v>0</v>
      </c>
      <c r="AB295" s="72">
        <f>IF($C295='1C TSsalarié12'!$B$8,'1C TSsalarié12'!$K$44)</f>
        <v>0</v>
      </c>
      <c r="AC295" s="72">
        <f>IF($C295='1C TSsalarié12'!$B$8,'1C TSsalarié12'!$K$45)</f>
        <v>0</v>
      </c>
      <c r="AD295" s="72">
        <f>IF($C295='1C TSsalarié12'!$B$8,'1C TSsalarié12'!$K$46)</f>
        <v>0</v>
      </c>
      <c r="AE295" s="72">
        <f>IF($C295='1C TSsalarié12'!$B$8,'1C TSsalarié12'!$K$47)</f>
        <v>0</v>
      </c>
      <c r="AF295" s="72">
        <f>IF($C295='1C TSsalarié12'!$B$8,'1C TSsalarié12'!$K$48)</f>
        <v>0</v>
      </c>
      <c r="AG295" s="72">
        <f>IF($C295='1C TSsalarié12'!$B$8,'1C TSsalarié12'!$K$49)</f>
        <v>0</v>
      </c>
      <c r="AH295" s="72">
        <f>IF($C295='1C TSsalarié12'!$B$8,'1C TSsalarié12'!$K$50)</f>
        <v>0</v>
      </c>
      <c r="AI295" s="72">
        <f>IF($C295='1C TSsalarié12'!$B$8,'1C TSsalarié12'!$K$51)</f>
        <v>0</v>
      </c>
      <c r="AJ295" s="72">
        <f>IF($C295='1C TSsalarié12'!$B$8,'1C TSsalarié12'!$K$52)</f>
        <v>0</v>
      </c>
      <c r="AK295" s="72">
        <f>'1C TSsalarié12'!K$53</f>
        <v>0</v>
      </c>
      <c r="AL295" s="72">
        <f t="shared" si="45"/>
        <v>0</v>
      </c>
      <c r="AM295" s="298">
        <f t="shared" si="46"/>
        <v>0</v>
      </c>
      <c r="AN295" s="566">
        <f t="shared" si="47"/>
        <v>0</v>
      </c>
      <c r="AO295" s="296">
        <f t="shared" si="95"/>
        <v>0</v>
      </c>
      <c r="AP295" s="575">
        <f t="shared" si="96"/>
        <v>0</v>
      </c>
      <c r="AQ295" s="583">
        <f t="shared" si="48"/>
        <v>0</v>
      </c>
      <c r="AR295" s="579"/>
      <c r="AS295" s="102"/>
      <c r="AT295" s="27"/>
      <c r="AU295" s="592"/>
    </row>
    <row r="296" spans="1:55" hidden="1">
      <c r="A296" s="309"/>
      <c r="B296" s="338"/>
      <c r="C296" s="22" t="str">
        <f>IF('1C TSsalarié12'!L$11&lt;&gt;"",'1C TSsalarié12'!$B$8,"")</f>
        <v/>
      </c>
      <c r="D296" s="666" t="str">
        <f>IF(E296="","",DATEDIF('1C TSsalarié12'!$B$10,E296,"y"))</f>
        <v/>
      </c>
      <c r="E296" s="93" t="str">
        <f>IF(AND('1C TSsalarié12'!L$11&lt;&gt;"",C296='1C TSsalarié12'!$B$8),'1C TSsalarié12'!$L$16,"")</f>
        <v/>
      </c>
      <c r="F296" s="312"/>
      <c r="G296" s="313"/>
      <c r="H296" s="977"/>
      <c r="I296" s="978"/>
      <c r="J296" s="979"/>
      <c r="K296" s="638">
        <f t="shared" si="94"/>
        <v>0</v>
      </c>
      <c r="L296" s="301">
        <f>IF(AND($K$2="Pôle",C296='1C TSsalarié12'!$B$8),'1C TSsalarié12'!L$17+'1C TSsalarié12'!L$18+'1C TSsalarié12'!L$19+'1C TSsalarié12'!L$20+'1C TSsalarié12'!L$24,'1C TSsalarié12'!L$17+'1C TSsalarié12'!L$18+'1C TSsalarié12'!L$19+'1C TSsalarié12'!L$20+'1C TSsalarié12'!L$21+'1C TSsalarié12'!L$22+'1C TSsalarié12'!L$23+'1C TSsalarié12'!L$24)</f>
        <v>0</v>
      </c>
      <c r="M296" s="301">
        <f>IF(AND($K$2="Pôle",C296='1C TSsalarié12'!$B$8),'1C TSsalarié12'!L$21+'1C TSsalarié12'!L$22+'1C TSsalarié12'!L$23,0)</f>
        <v>0</v>
      </c>
      <c r="N296" s="302">
        <f t="shared" si="97"/>
        <v>0</v>
      </c>
      <c r="O296" s="292">
        <f>IF($C296='1C TSsalarié12'!$B$8,'1C TSsalarié12'!L$31)</f>
        <v>0</v>
      </c>
      <c r="P296" s="72">
        <f>IF($C296='1C TSsalarié12'!$B$8,'1C TSsalarié12'!$L$32)</f>
        <v>0</v>
      </c>
      <c r="Q296" s="72">
        <f>IF($C296='1C TSsalarié12'!$B$8,'1C TSsalarié12'!$L$33)</f>
        <v>0</v>
      </c>
      <c r="R296" s="72">
        <f>IF($C296='1C TSsalarié12'!$B$8,'1C TSsalarié12'!$L$34)</f>
        <v>0</v>
      </c>
      <c r="S296" s="72">
        <f>IF($C296='1C TSsalarié12'!$B$8,'1C TSsalarié12'!$L$35)</f>
        <v>0</v>
      </c>
      <c r="T296" s="72">
        <f>IF($C296='1C TSsalarié12'!$B$8,'1C TSsalarié12'!$L$36)</f>
        <v>0</v>
      </c>
      <c r="U296" s="72">
        <f>IF($C296='1C TSsalarié12'!$B$8,'1C TSsalarié12'!$L$37)</f>
        <v>0</v>
      </c>
      <c r="V296" s="72">
        <f>IF($C296='1C TSsalarié12'!$B$8,'1C TSsalarié12'!$L$38)</f>
        <v>0</v>
      </c>
      <c r="W296" s="72">
        <f>IF($C296='1C TSsalarié12'!$B$8,'1C TSsalarié12'!$L$39)</f>
        <v>0</v>
      </c>
      <c r="X296" s="72">
        <f>IF($C296='1C TSsalarié12'!$B$8,'1C TSsalarié12'!$L$40)</f>
        <v>0</v>
      </c>
      <c r="Y296" s="72">
        <f>IF($C296='1C TSsalarié12'!$B$8,'1C TSsalarié12'!$L$41)</f>
        <v>0</v>
      </c>
      <c r="Z296" s="72">
        <f>IF($C296='1C TSsalarié12'!$B$8,'1C TSsalarié12'!$L$42)</f>
        <v>0</v>
      </c>
      <c r="AA296" s="72">
        <f>IF($C296='1C TSsalarié12'!$B$8,'1C TSsalarié12'!$L$43)</f>
        <v>0</v>
      </c>
      <c r="AB296" s="72">
        <f>IF($C296='1C TSsalarié12'!$B$8,'1C TSsalarié12'!$L$44)</f>
        <v>0</v>
      </c>
      <c r="AC296" s="72">
        <f>IF($C296='1C TSsalarié12'!$B$8,'1C TSsalarié12'!$L$45)</f>
        <v>0</v>
      </c>
      <c r="AD296" s="72">
        <f>IF($C296='1C TSsalarié12'!$B$8,'1C TSsalarié12'!$L$46)</f>
        <v>0</v>
      </c>
      <c r="AE296" s="72">
        <f>IF($C296='1C TSsalarié12'!$B$8,'1C TSsalarié12'!$L$47)</f>
        <v>0</v>
      </c>
      <c r="AF296" s="72">
        <f>IF($C296='1C TSsalarié12'!$B$8,'1C TSsalarié12'!$L$48)</f>
        <v>0</v>
      </c>
      <c r="AG296" s="72">
        <f>IF($C296='1C TSsalarié12'!$B$8,'1C TSsalarié12'!$L$49)</f>
        <v>0</v>
      </c>
      <c r="AH296" s="72">
        <f>IF($C296='1C TSsalarié12'!$B$8,'1C TSsalarié12'!$L$50)</f>
        <v>0</v>
      </c>
      <c r="AI296" s="72">
        <f>IF($C296='1C TSsalarié12'!$B$8,'1C TSsalarié12'!$L$51)</f>
        <v>0</v>
      </c>
      <c r="AJ296" s="72">
        <f>IF($C296='1C TSsalarié12'!$B$8,'1C TSsalarié12'!$L$52)</f>
        <v>0</v>
      </c>
      <c r="AK296" s="72">
        <f>'1C TSsalarié12'!L$53</f>
        <v>0</v>
      </c>
      <c r="AL296" s="72">
        <f t="shared" si="45"/>
        <v>0</v>
      </c>
      <c r="AM296" s="298">
        <f t="shared" si="46"/>
        <v>0</v>
      </c>
      <c r="AN296" s="566">
        <f t="shared" si="47"/>
        <v>0</v>
      </c>
      <c r="AO296" s="296">
        <f t="shared" si="95"/>
        <v>0</v>
      </c>
      <c r="AP296" s="575">
        <f t="shared" si="96"/>
        <v>0</v>
      </c>
      <c r="AQ296" s="583">
        <f t="shared" si="48"/>
        <v>0</v>
      </c>
      <c r="AR296" s="579"/>
      <c r="AS296" s="102"/>
      <c r="AT296" s="27"/>
      <c r="AU296" s="592"/>
    </row>
    <row r="297" spans="1:55" hidden="1">
      <c r="A297" s="309"/>
      <c r="B297" s="338"/>
      <c r="C297" s="22" t="str">
        <f>IF('1C TSsalarié12'!M$11&lt;&gt;"",'1C TSsalarié12'!$B$8,"")</f>
        <v/>
      </c>
      <c r="D297" s="666" t="str">
        <f>IF(E297="","",DATEDIF('1C TSsalarié12'!$B$10,E297,"y"))</f>
        <v/>
      </c>
      <c r="E297" s="93" t="str">
        <f>IF(AND('1C TSsalarié12'!M$11&lt;&gt;"",C297='1C TSsalarié12'!$B$8),'1C TSsalarié12'!$M$16,"")</f>
        <v/>
      </c>
      <c r="F297" s="312"/>
      <c r="G297" s="313"/>
      <c r="H297" s="977"/>
      <c r="I297" s="978"/>
      <c r="J297" s="979"/>
      <c r="K297" s="638">
        <f t="shared" si="94"/>
        <v>0</v>
      </c>
      <c r="L297" s="301">
        <f>IF(AND($K$2="Pôle",C297='1C TSsalarié12'!$B$8),'1C TSsalarié12'!M$17+'1C TSsalarié12'!M$18+'1C TSsalarié12'!M$19+'1C TSsalarié12'!M$20+'1C TSsalarié12'!M$24,'1C TSsalarié12'!M$17+'1C TSsalarié12'!M$18+'1C TSsalarié12'!M$19+'1C TSsalarié12'!M$20+'1C TSsalarié12'!M$21+'1C TSsalarié12'!M$22+'1C TSsalarié12'!M$23+'1C TSsalarié12'!M$24)</f>
        <v>0</v>
      </c>
      <c r="M297" s="301">
        <f>IF(AND($K$2="Pôle",C297='1C TSsalarié12'!$B$8),'1C TSsalarié12'!M$21+'1C TSsalarié12'!M$22+'1C TSsalarié12'!M$23,0)</f>
        <v>0</v>
      </c>
      <c r="N297" s="302">
        <f t="shared" si="97"/>
        <v>0</v>
      </c>
      <c r="O297" s="292">
        <f>IF($C297='1C TSsalarié12'!$B$8,'1C TSsalarié12'!M$31)</f>
        <v>0</v>
      </c>
      <c r="P297" s="72">
        <f>IF($C297='1C TSsalarié12'!$B$8,'1C TSsalarié12'!$M$32)</f>
        <v>0</v>
      </c>
      <c r="Q297" s="72">
        <f>IF($C297='1C TSsalarié12'!$B$8,'1C TSsalarié12'!$M$33)</f>
        <v>0</v>
      </c>
      <c r="R297" s="72">
        <f>IF($C297='1C TSsalarié12'!$B$8,'1C TSsalarié12'!$M$34)</f>
        <v>0</v>
      </c>
      <c r="S297" s="72">
        <f>IF($C297='1C TSsalarié12'!$B$8,'1C TSsalarié12'!$M$35)</f>
        <v>0</v>
      </c>
      <c r="T297" s="72">
        <f>IF($C297='1C TSsalarié12'!$B$8,'1C TSsalarié12'!$M$36)</f>
        <v>0</v>
      </c>
      <c r="U297" s="72">
        <f>IF($C297='1C TSsalarié12'!$B$8,'1C TSsalarié12'!$M$37)</f>
        <v>0</v>
      </c>
      <c r="V297" s="72">
        <f>IF($C297='1C TSsalarié12'!$B$8,'1C TSsalarié12'!$M$38)</f>
        <v>0</v>
      </c>
      <c r="W297" s="72">
        <f>IF($C297='1C TSsalarié12'!$B$8,'1C TSsalarié12'!$M$39)</f>
        <v>0</v>
      </c>
      <c r="X297" s="72">
        <f>IF($C297='1C TSsalarié12'!$B$8,'1C TSsalarié12'!$M$40)</f>
        <v>0</v>
      </c>
      <c r="Y297" s="72">
        <f>IF($C297='1C TSsalarié12'!$B$8,'1C TSsalarié12'!$M$41)</f>
        <v>0</v>
      </c>
      <c r="Z297" s="72">
        <f>IF($C297='1C TSsalarié12'!$B$8,'1C TSsalarié12'!$M$42)</f>
        <v>0</v>
      </c>
      <c r="AA297" s="72">
        <f>IF($C297='1C TSsalarié12'!$B$8,'1C TSsalarié12'!$M$43)</f>
        <v>0</v>
      </c>
      <c r="AB297" s="72">
        <f>IF($C297='1C TSsalarié12'!$B$8,'1C TSsalarié12'!$M$44)</f>
        <v>0</v>
      </c>
      <c r="AC297" s="72">
        <f>IF($C297='1C TSsalarié12'!$B$8,'1C TSsalarié12'!$M$45)</f>
        <v>0</v>
      </c>
      <c r="AD297" s="72">
        <f>IF($C297='1C TSsalarié12'!$B$8,'1C TSsalarié12'!$M$46)</f>
        <v>0</v>
      </c>
      <c r="AE297" s="72">
        <f>IF($C297='1C TSsalarié12'!$B$8,'1C TSsalarié12'!$M$47)</f>
        <v>0</v>
      </c>
      <c r="AF297" s="72">
        <f>IF($C297='1C TSsalarié12'!$B$8,'1C TSsalarié12'!$M$48)</f>
        <v>0</v>
      </c>
      <c r="AG297" s="72">
        <f>IF($C297='1C TSsalarié12'!$B$8,'1C TSsalarié12'!$M$49)</f>
        <v>0</v>
      </c>
      <c r="AH297" s="72">
        <f>IF($C297='1C TSsalarié12'!$B$8,'1C TSsalarié12'!$M$50)</f>
        <v>0</v>
      </c>
      <c r="AI297" s="72">
        <f>IF($C297='1C TSsalarié12'!$B$8,'1C TSsalarié12'!$M$51)</f>
        <v>0</v>
      </c>
      <c r="AJ297" s="72">
        <f>IF($C297='1C TSsalarié12'!$B$8,'1C TSsalarié12'!$M$52)</f>
        <v>0</v>
      </c>
      <c r="AK297" s="72">
        <f>'1C TSsalarié12'!M$53</f>
        <v>0</v>
      </c>
      <c r="AL297" s="72">
        <f t="shared" si="45"/>
        <v>0</v>
      </c>
      <c r="AM297" s="298">
        <f t="shared" si="46"/>
        <v>0</v>
      </c>
      <c r="AN297" s="566">
        <f t="shared" si="47"/>
        <v>0</v>
      </c>
      <c r="AO297" s="296">
        <f t="shared" si="95"/>
        <v>0</v>
      </c>
      <c r="AP297" s="575">
        <f t="shared" si="96"/>
        <v>0</v>
      </c>
      <c r="AQ297" s="583">
        <f t="shared" si="48"/>
        <v>0</v>
      </c>
      <c r="AR297" s="579"/>
      <c r="AS297" s="102"/>
      <c r="AT297" s="27"/>
      <c r="AU297" s="592"/>
    </row>
    <row r="298" spans="1:55" s="767" customFormat="1" hidden="1">
      <c r="A298" s="307"/>
      <c r="B298" s="351"/>
      <c r="C298" s="22" t="str">
        <f>IF('1C TSsalarié12'!N$11&lt;&gt;"",'1C TSsalarié12'!$B$8,"")</f>
        <v/>
      </c>
      <c r="D298" s="666" t="str">
        <f>IF(E298="","",DATEDIF('1C TSsalarié12'!$B$10,E298,"y"))</f>
        <v/>
      </c>
      <c r="E298" s="93" t="str">
        <f>IF(AND('1C TSsalarié12'!N$11&lt;&gt;"",C298='1C TSsalarié12'!$B$8),'1C TSsalarié12'!$N$16,"")</f>
        <v/>
      </c>
      <c r="F298" s="312"/>
      <c r="G298" s="313"/>
      <c r="H298" s="977"/>
      <c r="I298" s="978"/>
      <c r="J298" s="979"/>
      <c r="K298" s="638">
        <f t="shared" si="94"/>
        <v>0</v>
      </c>
      <c r="L298" s="301">
        <f>IF(AND($K$2="Pôle",C298='1C TSsalarié12'!$B$8),'1C TSsalarié12'!N$17+'1C TSsalarié12'!N$18+'1C TSsalarié12'!N$19+'1C TSsalarié12'!N$20+'1C TSsalarié12'!N$24,'1C TSsalarié12'!N$17+'1C TSsalarié12'!N$18+'1C TSsalarié12'!N$19+'1C TSsalarié12'!N$20+'1C TSsalarié12'!N$21+'1C TSsalarié12'!N$22+'1C TSsalarié12'!N$23+'1C TSsalarié12'!N$24)</f>
        <v>0</v>
      </c>
      <c r="M298" s="301">
        <f>IF(AND($K$2="Pôle",C298='1C TSsalarié12'!$B$8),'1C TSsalarié12'!N$21+'1C TSsalarié12'!N$22+'1C TSsalarié12'!N$23,0)</f>
        <v>0</v>
      </c>
      <c r="N298" s="302">
        <f t="shared" si="97"/>
        <v>0</v>
      </c>
      <c r="O298" s="292">
        <f>IF($C298='1C TSsalarié12'!$B$8,'1C TSsalarié12'!N$31)</f>
        <v>0</v>
      </c>
      <c r="P298" s="72">
        <f>IF($C298='1C TSsalarié12'!$B$8,'1C TSsalarié12'!$N$32)</f>
        <v>0</v>
      </c>
      <c r="Q298" s="72">
        <f>IF($C298='1C TSsalarié12'!$B$8,'1C TSsalarié12'!$N$33)</f>
        <v>0</v>
      </c>
      <c r="R298" s="72">
        <f>IF($C298='1C TSsalarié12'!$B$8,'1C TSsalarié12'!$N$34)</f>
        <v>0</v>
      </c>
      <c r="S298" s="72">
        <f>IF($C298='1C TSsalarié12'!$B$8,'1C TSsalarié12'!$N$35)</f>
        <v>0</v>
      </c>
      <c r="T298" s="72">
        <f>IF($C298='1C TSsalarié12'!$B$8,'1C TSsalarié12'!$N$36)</f>
        <v>0</v>
      </c>
      <c r="U298" s="72">
        <f>IF($C298='1C TSsalarié12'!$B$8,'1C TSsalarié12'!$N$37)</f>
        <v>0</v>
      </c>
      <c r="V298" s="72">
        <f>IF($C298='1C TSsalarié12'!$B$8,'1C TSsalarié12'!$N$38)</f>
        <v>0</v>
      </c>
      <c r="W298" s="72">
        <f>IF($C298='1C TSsalarié12'!$B$8,'1C TSsalarié12'!$N$39)</f>
        <v>0</v>
      </c>
      <c r="X298" s="72">
        <f>IF($C298='1C TSsalarié12'!$B$8,'1C TSsalarié12'!$N$40)</f>
        <v>0</v>
      </c>
      <c r="Y298" s="72">
        <f>IF($C298='1C TSsalarié12'!$B$8,'1C TSsalarié12'!$N$41)</f>
        <v>0</v>
      </c>
      <c r="Z298" s="72">
        <f>IF($C298='1C TSsalarié12'!$B$8,'1C TSsalarié12'!$N$42)</f>
        <v>0</v>
      </c>
      <c r="AA298" s="72">
        <f>IF($C298='1C TSsalarié12'!$B$8,'1C TSsalarié12'!$N$43)</f>
        <v>0</v>
      </c>
      <c r="AB298" s="72">
        <f>IF($C298='1C TSsalarié12'!$B$8,'1C TSsalarié12'!$N$44)</f>
        <v>0</v>
      </c>
      <c r="AC298" s="72">
        <f>IF($C298='1C TSsalarié12'!$B$8,'1C TSsalarié12'!$N$45)</f>
        <v>0</v>
      </c>
      <c r="AD298" s="72">
        <f>IF($C298='1C TSsalarié12'!$B$8,'1C TSsalarié12'!$N$46)</f>
        <v>0</v>
      </c>
      <c r="AE298" s="72">
        <f>IF($C298='1C TSsalarié12'!$B$8,'1C TSsalarié12'!$N$47)</f>
        <v>0</v>
      </c>
      <c r="AF298" s="72">
        <f>IF($C298='1C TSsalarié12'!$B$8,'1C TSsalarié12'!$N$48)</f>
        <v>0</v>
      </c>
      <c r="AG298" s="72">
        <f>IF($C298='1C TSsalarié12'!$B$8,'1C TSsalarié12'!$N$49)</f>
        <v>0</v>
      </c>
      <c r="AH298" s="72">
        <f>IF($C298='1C TSsalarié12'!$B$8,'1C TSsalarié12'!$N$50)</f>
        <v>0</v>
      </c>
      <c r="AI298" s="72">
        <f>IF($C298='1C TSsalarié12'!$B$8,'1C TSsalarié12'!$N$51)</f>
        <v>0</v>
      </c>
      <c r="AJ298" s="72">
        <f>IF($C298='1C TSsalarié12'!$B$8,'1C TSsalarié12'!$N$52)</f>
        <v>0</v>
      </c>
      <c r="AK298" s="72">
        <f>'1C TSsalarié12'!N$53</f>
        <v>0</v>
      </c>
      <c r="AL298" s="72">
        <f t="shared" si="45"/>
        <v>0</v>
      </c>
      <c r="AM298" s="825">
        <f t="shared" si="46"/>
        <v>0</v>
      </c>
      <c r="AN298" s="825">
        <f t="shared" si="47"/>
        <v>0</v>
      </c>
      <c r="AO298" s="296">
        <f t="shared" si="95"/>
        <v>0</v>
      </c>
      <c r="AP298" s="59">
        <f t="shared" si="96"/>
        <v>0</v>
      </c>
      <c r="AQ298" s="583">
        <f t="shared" si="48"/>
        <v>0</v>
      </c>
      <c r="AR298" s="579"/>
      <c r="AS298" s="102"/>
      <c r="AT298" s="27"/>
      <c r="AU298" s="592"/>
      <c r="AV298" s="824"/>
      <c r="AW298" s="824"/>
      <c r="AX298" s="824"/>
      <c r="AY298" s="824"/>
      <c r="AZ298" s="824"/>
    </row>
    <row r="299" spans="1:55" ht="12.75" hidden="1" customHeight="1">
      <c r="A299" s="309"/>
      <c r="B299" s="338"/>
      <c r="C299" s="22" t="str">
        <f>IF('1C TSsalarié12'!O$11&lt;&gt;"",'1C TSsalarié12'!$B$8,"")</f>
        <v/>
      </c>
      <c r="D299" s="666" t="str">
        <f>IF(E299="","",DATEDIF('1C TSsalarié12'!$B$10,E299,"y"))</f>
        <v/>
      </c>
      <c r="E299" s="93" t="str">
        <f>IF(AND('1C TSsalarié12'!O$11&lt;&gt;"",C299='1C TSsalarié12'!$B$8),'1C TSsalarié12'!$O$16,"")</f>
        <v/>
      </c>
      <c r="F299" s="316"/>
      <c r="G299" s="317"/>
      <c r="H299" s="983"/>
      <c r="I299" s="984"/>
      <c r="J299" s="985"/>
      <c r="K299" s="638">
        <f t="shared" si="94"/>
        <v>0</v>
      </c>
      <c r="L299" s="301">
        <f>IF(AND($K$2="Pôle",C299='1C TSsalarié12'!$B$8),'1C TSsalarié12'!O$17+'1C TSsalarié12'!O$18+'1C TSsalarié12'!O$19+'1C TSsalarié12'!O$20+'1C TSsalarié12'!O$24,'1C TSsalarié12'!O$17+'1C TSsalarié12'!O$18+'1C TSsalarié12'!O$19+'1C TSsalarié12'!O$20+'1C TSsalarié12'!O$21+'1C TSsalarié12'!O$22+'1C TSsalarié12'!O$23+'1C TSsalarié12'!O$24)</f>
        <v>0</v>
      </c>
      <c r="M299" s="301">
        <f>IF(AND($K$2="Pôle",C299='1C TSsalarié12'!$B$8),'1C TSsalarié12'!O$21+'1C TSsalarié12'!O$22+'1C TSsalarié12'!O$23,0)</f>
        <v>0</v>
      </c>
      <c r="N299" s="302">
        <f t="shared" si="97"/>
        <v>0</v>
      </c>
      <c r="O299" s="292">
        <f>IF($C299='1C TSsalarié12'!$B$8,'1C TSsalarié12'!O$31)</f>
        <v>0</v>
      </c>
      <c r="P299" s="72">
        <f>IF($C299='1C TSsalarié12'!$B$8,'1C TSsalarié12'!$O$32)</f>
        <v>0</v>
      </c>
      <c r="Q299" s="72">
        <f>IF($C299='1C TSsalarié12'!$B$8,'1C TSsalarié12'!$O$33)</f>
        <v>0</v>
      </c>
      <c r="R299" s="72">
        <f>IF($C299='1C TSsalarié12'!$B$8,'1C TSsalarié12'!$O$34)</f>
        <v>0</v>
      </c>
      <c r="S299" s="72">
        <f>IF($C299='1C TSsalarié12'!$B$8,'1C TSsalarié12'!$O$35)</f>
        <v>0</v>
      </c>
      <c r="T299" s="72">
        <f>IF($C299='1C TSsalarié12'!$B$8,'1C TSsalarié12'!$O$36)</f>
        <v>0</v>
      </c>
      <c r="U299" s="72">
        <f>IF($C299='1C TSsalarié12'!$B$8,'1C TSsalarié12'!$O$37)</f>
        <v>0</v>
      </c>
      <c r="V299" s="72">
        <f>IF($C299='1C TSsalarié12'!$B$8,'1C TSsalarié12'!$O$38)</f>
        <v>0</v>
      </c>
      <c r="W299" s="72">
        <f>IF($C299='1C TSsalarié12'!$B$8,'1C TSsalarié12'!$O$39)</f>
        <v>0</v>
      </c>
      <c r="X299" s="72">
        <f>IF($C299='1C TSsalarié12'!$B$8,'1C TSsalarié12'!$O$40)</f>
        <v>0</v>
      </c>
      <c r="Y299" s="72">
        <f>IF($C299='1C TSsalarié12'!$B$8,'1C TSsalarié12'!$O$41)</f>
        <v>0</v>
      </c>
      <c r="Z299" s="72">
        <f>IF($C299='1C TSsalarié12'!$B$8,'1C TSsalarié12'!$O$42)</f>
        <v>0</v>
      </c>
      <c r="AA299" s="72">
        <f>IF($C299='1C TSsalarié12'!$B$8,'1C TSsalarié12'!$O$43)</f>
        <v>0</v>
      </c>
      <c r="AB299" s="72">
        <f>IF($C299='1C TSsalarié12'!$B$8,'1C TSsalarié12'!$O$44)</f>
        <v>0</v>
      </c>
      <c r="AC299" s="72">
        <f>IF($C299='1C TSsalarié12'!$B$8,'1C TSsalarié12'!$O$45)</f>
        <v>0</v>
      </c>
      <c r="AD299" s="72">
        <f>IF($C299='1C TSsalarié12'!$B$8,'1C TSsalarié12'!$O$46)</f>
        <v>0</v>
      </c>
      <c r="AE299" s="72">
        <f>IF($C299='1C TSsalarié12'!$B$8,'1C TSsalarié12'!$O$47)</f>
        <v>0</v>
      </c>
      <c r="AF299" s="72">
        <f>IF($C299='1C TSsalarié12'!$B$8,'1C TSsalarié12'!$O$48)</f>
        <v>0</v>
      </c>
      <c r="AG299" s="72">
        <f>IF($C299='1C TSsalarié12'!$B$8,'1C TSsalarié12'!$O$49)</f>
        <v>0</v>
      </c>
      <c r="AH299" s="72">
        <f>IF($C299='1C TSsalarié12'!$B$8,'1C TSsalarié12'!$O$50)</f>
        <v>0</v>
      </c>
      <c r="AI299" s="72">
        <f>IF($C299='1C TSsalarié12'!$B$8,'1C TSsalarié12'!$O$51)</f>
        <v>0</v>
      </c>
      <c r="AJ299" s="72">
        <f>IF($C299='1C TSsalarié12'!$B$8,'1C TSsalarié12'!$O$52)</f>
        <v>0</v>
      </c>
      <c r="AK299" s="72">
        <f>'1C TSsalarié12'!O$53</f>
        <v>0</v>
      </c>
      <c r="AL299" s="72">
        <f t="shared" ref="AL299:AL310" si="98">N299+AK299</f>
        <v>0</v>
      </c>
      <c r="AM299" s="825">
        <f t="shared" ref="AM299:AM310" si="99">IF(L299=0,0,($F299-$G299)*$K299*L299)</f>
        <v>0</v>
      </c>
      <c r="AN299" s="825">
        <f t="shared" ref="AN299:AN310" si="100">IF(M299=0,0,($F299-$G299)*$K299*M299*50%)</f>
        <v>0</v>
      </c>
      <c r="AO299" s="296">
        <f t="shared" si="95"/>
        <v>0</v>
      </c>
      <c r="AP299" s="575">
        <f>IF(L299=0,0,AM299-AR299)</f>
        <v>0</v>
      </c>
      <c r="AQ299" s="584">
        <f t="shared" ref="AQ299:AQ310" si="101">IF(M299=0,0,AN299-AS299)</f>
        <v>0</v>
      </c>
      <c r="AR299" s="580"/>
      <c r="AS299" s="208"/>
      <c r="AT299" s="209"/>
      <c r="AU299" s="591"/>
    </row>
    <row r="300" spans="1:55" hidden="1">
      <c r="A300" s="309"/>
      <c r="B300" s="338"/>
      <c r="C300" s="22" t="str">
        <f>IF('1C TSsalarié12'!P$11&lt;&gt;"",'1C TSsalarié12'!$B$8,"")</f>
        <v/>
      </c>
      <c r="D300" s="666" t="str">
        <f>IF(E300="","",DATEDIF('1C TSsalarié12'!$B$10,E300,"y"))</f>
        <v/>
      </c>
      <c r="E300" s="93" t="str">
        <f>IF(AND('1C TSsalarié12'!P$11&lt;&gt;"",C300='1C TSsalarié12'!$B$8),'1C TSsalarié12'!$P$16,"")</f>
        <v/>
      </c>
      <c r="F300" s="312"/>
      <c r="G300" s="313"/>
      <c r="H300" s="977"/>
      <c r="I300" s="978"/>
      <c r="J300" s="979"/>
      <c r="K300" s="638">
        <f t="shared" si="94"/>
        <v>0</v>
      </c>
      <c r="L300" s="301">
        <f>IF(AND($K$2="Pôle",C300='1C TSsalarié12'!$B$8),'1C TSsalarié12'!P$17+'1C TSsalarié12'!P$18+'1C TSsalarié12'!P$19+'1C TSsalarié12'!P$20+'1C TSsalarié12'!P$24,'1C TSsalarié12'!P$17+'1C TSsalarié12'!P$18+'1C TSsalarié12'!P$19+'1C TSsalarié12'!P$20+'1C TSsalarié12'!P$21+'1C TSsalarié12'!P$22+'1C TSsalarié12'!P$23+'1C TSsalarié12'!P$24)</f>
        <v>0</v>
      </c>
      <c r="M300" s="301">
        <f>IF(AND($K$2="Pôle",C300='1C TSsalarié12'!$B$8),'1C TSsalarié12'!P$21+'1C TSsalarié12'!P$22+'1C TSsalarié12'!P$23,0)</f>
        <v>0</v>
      </c>
      <c r="N300" s="302">
        <f t="shared" si="97"/>
        <v>0</v>
      </c>
      <c r="O300" s="292">
        <f>IF($C300='1C TSsalarié12'!$B$8,'1C TSsalarié12'!P$31)</f>
        <v>0</v>
      </c>
      <c r="P300" s="72">
        <f>IF($C300='1C TSsalarié12'!$B$8,'1C TSsalarié12'!$P$32)</f>
        <v>0</v>
      </c>
      <c r="Q300" s="72">
        <f>IF($C300='1C TSsalarié12'!$B$8,'1C TSsalarié12'!$P$33)</f>
        <v>0</v>
      </c>
      <c r="R300" s="72">
        <f>IF($C300='1C TSsalarié12'!$B$8,'1C TSsalarié12'!$P$34)</f>
        <v>0</v>
      </c>
      <c r="S300" s="72">
        <f>IF($C300='1C TSsalarié12'!$B$8,'1C TSsalarié12'!$P$35)</f>
        <v>0</v>
      </c>
      <c r="T300" s="72">
        <f>IF($C300='1C TSsalarié12'!$B$8,'1C TSsalarié12'!$P$36)</f>
        <v>0</v>
      </c>
      <c r="U300" s="72">
        <f>IF($C300='1C TSsalarié12'!$B$8,'1C TSsalarié12'!$P$37)</f>
        <v>0</v>
      </c>
      <c r="V300" s="72">
        <f>IF($C300='1C TSsalarié12'!$B$8,'1C TSsalarié12'!$P$38)</f>
        <v>0</v>
      </c>
      <c r="W300" s="72">
        <f>IF($C300='1C TSsalarié12'!$B$8,'1C TSsalarié12'!$P$39)</f>
        <v>0</v>
      </c>
      <c r="X300" s="72">
        <f>IF($C300='1C TSsalarié12'!$B$8,'1C TSsalarié12'!$P$40)</f>
        <v>0</v>
      </c>
      <c r="Y300" s="72">
        <f>IF($C300='1C TSsalarié12'!$B$8,'1C TSsalarié12'!$P$41)</f>
        <v>0</v>
      </c>
      <c r="Z300" s="72">
        <f>IF($C300='1C TSsalarié12'!$B$8,'1C TSsalarié12'!$P$42)</f>
        <v>0</v>
      </c>
      <c r="AA300" s="72">
        <f>IF($C300='1C TSsalarié12'!$B$8,'1C TSsalarié12'!$P$43)</f>
        <v>0</v>
      </c>
      <c r="AB300" s="72">
        <f>IF($C300='1C TSsalarié12'!$B$8,'1C TSsalarié12'!$P$44)</f>
        <v>0</v>
      </c>
      <c r="AC300" s="72">
        <f>IF($C300='1C TSsalarié12'!$B$8,'1C TSsalarié12'!$P$45)</f>
        <v>0</v>
      </c>
      <c r="AD300" s="72">
        <f>IF($C300='1C TSsalarié12'!$B$8,'1C TSsalarié12'!$P$46)</f>
        <v>0</v>
      </c>
      <c r="AE300" s="72">
        <f>IF($C300='1C TSsalarié12'!$B$8,'1C TSsalarié12'!$P$47)</f>
        <v>0</v>
      </c>
      <c r="AF300" s="72">
        <f>IF($C300='1C TSsalarié12'!$B$8,'1C TSsalarié12'!$P$48)</f>
        <v>0</v>
      </c>
      <c r="AG300" s="72">
        <f>IF($C300='1C TSsalarié12'!$B$8,'1C TSsalarié12'!$P$49)</f>
        <v>0</v>
      </c>
      <c r="AH300" s="72">
        <f>IF($C300='1C TSsalarié12'!$B$8,'1C TSsalarié12'!$P$50)</f>
        <v>0</v>
      </c>
      <c r="AI300" s="72">
        <f>IF($C300='1C TSsalarié12'!$B$8,'1C TSsalarié12'!$P$51)</f>
        <v>0</v>
      </c>
      <c r="AJ300" s="72">
        <f>IF($C300='1C TSsalarié12'!$B$8,'1C TSsalarié12'!$P$52)</f>
        <v>0</v>
      </c>
      <c r="AK300" s="72">
        <f>'1C TSsalarié12'!P$53</f>
        <v>0</v>
      </c>
      <c r="AL300" s="72">
        <f t="shared" si="98"/>
        <v>0</v>
      </c>
      <c r="AM300" s="825">
        <f t="shared" si="99"/>
        <v>0</v>
      </c>
      <c r="AN300" s="825">
        <f t="shared" si="100"/>
        <v>0</v>
      </c>
      <c r="AO300" s="296">
        <f t="shared" si="95"/>
        <v>0</v>
      </c>
      <c r="AP300" s="575">
        <f t="shared" ref="AP300:AP310" si="102">IF(L300=0,0,AM300-AR300)</f>
        <v>0</v>
      </c>
      <c r="AQ300" s="583">
        <f t="shared" si="101"/>
        <v>0</v>
      </c>
      <c r="AR300" s="579"/>
      <c r="AS300" s="102"/>
      <c r="AT300" s="27"/>
      <c r="AU300" s="592"/>
    </row>
    <row r="301" spans="1:55" hidden="1">
      <c r="A301" s="309"/>
      <c r="B301" s="338"/>
      <c r="C301" s="22" t="str">
        <f>IF('1C TSsalarié12'!Q$11&lt;&gt;"",'1C TSsalarié12'!$B$8,"")</f>
        <v/>
      </c>
      <c r="D301" s="666" t="str">
        <f>IF(E301="","",DATEDIF('1C TSsalarié12'!$B$10,E301,"y"))</f>
        <v/>
      </c>
      <c r="E301" s="93" t="str">
        <f>IF(AND('1C TSsalarié12'!Q$11&lt;&gt;"",C301='1C TSsalarié12'!$B$8),'1C TSsalarié12'!$Q$16,"")</f>
        <v/>
      </c>
      <c r="F301" s="312"/>
      <c r="G301" s="313"/>
      <c r="H301" s="977"/>
      <c r="I301" s="978"/>
      <c r="J301" s="979"/>
      <c r="K301" s="638">
        <f t="shared" si="94"/>
        <v>0</v>
      </c>
      <c r="L301" s="301">
        <f>IF(AND($K$2="Pôle",C301='1C TSsalarié12'!$B$8),'1C TSsalarié12'!Q$17+'1C TSsalarié12'!Q$18+'1C TSsalarié12'!Q$19+'1C TSsalarié12'!Q$20+'1C TSsalarié12'!Q$24,'1C TSsalarié12'!Q$17+'1C TSsalarié12'!Q$18+'1C TSsalarié12'!Q$19+'1C TSsalarié12'!Q$20+'1C TSsalarié12'!Q$21+'1C TSsalarié12'!Q$22+'1C TSsalarié12'!Q$23+'1C TSsalarié12'!Q$24)</f>
        <v>0</v>
      </c>
      <c r="M301" s="301">
        <f>IF(AND($K$2="Pôle",C301='1C TSsalarié12'!$B$8),'1C TSsalarié12'!Q$21+'1C TSsalarié12'!Q$22+'1C TSsalarié12'!Q$23,0)</f>
        <v>0</v>
      </c>
      <c r="N301" s="302">
        <f t="shared" si="97"/>
        <v>0</v>
      </c>
      <c r="O301" s="292">
        <f>IF($C301='1C TSsalarié12'!$B$8,'1C TSsalarié12'!Q$31)</f>
        <v>0</v>
      </c>
      <c r="P301" s="72">
        <f>IF($C301='1C TSsalarié12'!$B$8,'1C TSsalarié12'!$Q$32)</f>
        <v>0</v>
      </c>
      <c r="Q301" s="72">
        <f>IF($C301='1C TSsalarié12'!$B$8,'1C TSsalarié12'!$Q$33)</f>
        <v>0</v>
      </c>
      <c r="R301" s="72">
        <f>IF($C301='1C TSsalarié12'!$B$8,'1C TSsalarié12'!$Q$34)</f>
        <v>0</v>
      </c>
      <c r="S301" s="72">
        <f>IF($C301='1C TSsalarié12'!$B$8,'1C TSsalarié12'!$Q$35)</f>
        <v>0</v>
      </c>
      <c r="T301" s="72">
        <f>IF($C301='1C TSsalarié12'!$B$8,'1C TSsalarié12'!$Q$36)</f>
        <v>0</v>
      </c>
      <c r="U301" s="72">
        <f>IF($C301='1C TSsalarié12'!$B$8,'1C TSsalarié12'!$Q$37)</f>
        <v>0</v>
      </c>
      <c r="V301" s="72">
        <f>IF($C301='1C TSsalarié12'!$B$8,'1C TSsalarié12'!$Q$38)</f>
        <v>0</v>
      </c>
      <c r="W301" s="72">
        <f>IF($C301='1C TSsalarié12'!$B$8,'1C TSsalarié12'!$Q$39)</f>
        <v>0</v>
      </c>
      <c r="X301" s="72">
        <f>IF($C301='1C TSsalarié12'!$B$8,'1C TSsalarié12'!$Q$40)</f>
        <v>0</v>
      </c>
      <c r="Y301" s="72">
        <f>IF($C301='1C TSsalarié12'!$B$8,'1C TSsalarié12'!$Q$41)</f>
        <v>0</v>
      </c>
      <c r="Z301" s="72">
        <f>IF($C301='1C TSsalarié12'!$B$8,'1C TSsalarié12'!$Q$42)</f>
        <v>0</v>
      </c>
      <c r="AA301" s="72">
        <f>IF($C301='1C TSsalarié12'!$B$8,'1C TSsalarié12'!$Q$43)</f>
        <v>0</v>
      </c>
      <c r="AB301" s="72">
        <f>IF($C301='1C TSsalarié12'!$B$8,'1C TSsalarié12'!$Q$44)</f>
        <v>0</v>
      </c>
      <c r="AC301" s="72">
        <f>IF($C301='1C TSsalarié12'!$B$8,'1C TSsalarié12'!$Q$45)</f>
        <v>0</v>
      </c>
      <c r="AD301" s="72">
        <f>IF($C301='1C TSsalarié12'!$B$8,'1C TSsalarié12'!$Q$46)</f>
        <v>0</v>
      </c>
      <c r="AE301" s="72">
        <f>IF($C301='1C TSsalarié12'!$B$8,'1C TSsalarié12'!$Q$47)</f>
        <v>0</v>
      </c>
      <c r="AF301" s="72">
        <f>IF($C301='1C TSsalarié12'!$B$8,'1C TSsalarié12'!$Q$48)</f>
        <v>0</v>
      </c>
      <c r="AG301" s="72">
        <f>IF($C301='1C TSsalarié12'!$B$8,'1C TSsalarié12'!$Q$49)</f>
        <v>0</v>
      </c>
      <c r="AH301" s="72">
        <f>IF($C301='1C TSsalarié12'!$B$8,'1C TSsalarié12'!$Q$50)</f>
        <v>0</v>
      </c>
      <c r="AI301" s="72">
        <f>IF($C301='1C TSsalarié12'!$B$8,'1C TSsalarié12'!$Q$51)</f>
        <v>0</v>
      </c>
      <c r="AJ301" s="72">
        <f>IF($C301='1C TSsalarié12'!$B$8,'1C TSsalarié12'!$Q$52)</f>
        <v>0</v>
      </c>
      <c r="AK301" s="72">
        <f>'1C TSsalarié12'!Q$53</f>
        <v>0</v>
      </c>
      <c r="AL301" s="72">
        <f t="shared" si="98"/>
        <v>0</v>
      </c>
      <c r="AM301" s="825">
        <f t="shared" si="99"/>
        <v>0</v>
      </c>
      <c r="AN301" s="825">
        <f t="shared" si="100"/>
        <v>0</v>
      </c>
      <c r="AO301" s="296">
        <f t="shared" si="95"/>
        <v>0</v>
      </c>
      <c r="AP301" s="575">
        <f t="shared" si="102"/>
        <v>0</v>
      </c>
      <c r="AQ301" s="583">
        <f t="shared" si="101"/>
        <v>0</v>
      </c>
      <c r="AR301" s="579"/>
      <c r="AS301" s="102"/>
      <c r="AT301" s="27"/>
      <c r="AU301" s="592"/>
    </row>
    <row r="302" spans="1:55" hidden="1">
      <c r="A302" s="309"/>
      <c r="B302" s="338"/>
      <c r="C302" s="22" t="str">
        <f>IF('1C TSsalarié12'!R$11&lt;&gt;"",'1C TSsalarié12'!$B$8,"")</f>
        <v/>
      </c>
      <c r="D302" s="666" t="str">
        <f>IF(E302="","",DATEDIF('1C TSsalarié12'!$B$10,E302,"y"))</f>
        <v/>
      </c>
      <c r="E302" s="93" t="str">
        <f>IF(AND('1C TSsalarié12'!R$11&lt;&gt;"",C302='1C TSsalarié12'!$B$8),'1C TSsalarié12'!$R$16,"")</f>
        <v/>
      </c>
      <c r="F302" s="312"/>
      <c r="G302" s="313"/>
      <c r="H302" s="977"/>
      <c r="I302" s="978"/>
      <c r="J302" s="979"/>
      <c r="K302" s="638">
        <f t="shared" si="94"/>
        <v>0</v>
      </c>
      <c r="L302" s="301">
        <f>IF(AND($K$2="Pôle",C302='1C TSsalarié12'!$B$8),'1C TSsalarié12'!R$17+'1C TSsalarié12'!R$18+'1C TSsalarié12'!R$19+'1C TSsalarié12'!R$20+'1C TSsalarié12'!R$24,'1C TSsalarié12'!R$17+'1C TSsalarié12'!R$18+'1C TSsalarié12'!R$19+'1C TSsalarié12'!R$20+'1C TSsalarié12'!R$21+'1C TSsalarié12'!R$22+'1C TSsalarié12'!R$23+'1C TSsalarié12'!R$24)</f>
        <v>0</v>
      </c>
      <c r="M302" s="301">
        <f>IF(AND($K$2="Pôle",C302='1C TSsalarié12'!$B$8),'1C TSsalarié12'!R$21+'1C TSsalarié12'!R$22+'1C TSsalarié12'!R$23,0)</f>
        <v>0</v>
      </c>
      <c r="N302" s="302">
        <f t="shared" si="97"/>
        <v>0</v>
      </c>
      <c r="O302" s="292">
        <f>IF($C302='1C TSsalarié12'!$B$8,'1C TSsalarié12'!R$31)</f>
        <v>0</v>
      </c>
      <c r="P302" s="72">
        <f>IF($C302='1C TSsalarié12'!$B$8,'1C TSsalarié12'!$R$32)</f>
        <v>0</v>
      </c>
      <c r="Q302" s="72">
        <f>IF($C302='1C TSsalarié12'!$B$8,'1C TSsalarié12'!$R$33)</f>
        <v>0</v>
      </c>
      <c r="R302" s="72">
        <f>IF($C302='1C TSsalarié12'!$B$8,'1C TSsalarié12'!$R$34)</f>
        <v>0</v>
      </c>
      <c r="S302" s="72">
        <f>IF($C302='1C TSsalarié12'!$B$8,'1C TSsalarié12'!$R$35)</f>
        <v>0</v>
      </c>
      <c r="T302" s="72">
        <f>IF($C302='1C TSsalarié12'!$B$8,'1C TSsalarié12'!$R$36)</f>
        <v>0</v>
      </c>
      <c r="U302" s="72">
        <f>IF($C302='1C TSsalarié12'!$B$8,'1C TSsalarié12'!$R$37)</f>
        <v>0</v>
      </c>
      <c r="V302" s="72">
        <f>IF($C302='1C TSsalarié12'!$B$8,'1C TSsalarié12'!$R$38)</f>
        <v>0</v>
      </c>
      <c r="W302" s="72">
        <f>IF($C302='1C TSsalarié12'!$B$8,'1C TSsalarié12'!$R$39)</f>
        <v>0</v>
      </c>
      <c r="X302" s="72">
        <f>IF($C302='1C TSsalarié12'!$B$8,'1C TSsalarié12'!$R$40)</f>
        <v>0</v>
      </c>
      <c r="Y302" s="72">
        <f>IF($C302='1C TSsalarié12'!$B$8,'1C TSsalarié12'!$R$41)</f>
        <v>0</v>
      </c>
      <c r="Z302" s="72">
        <f>IF($C302='1C TSsalarié12'!$B$8,'1C TSsalarié12'!$R$42)</f>
        <v>0</v>
      </c>
      <c r="AA302" s="72">
        <f>IF($C302='1C TSsalarié12'!$B$8,'1C TSsalarié12'!$R$43)</f>
        <v>0</v>
      </c>
      <c r="AB302" s="72">
        <f>IF($C302='1C TSsalarié12'!$B$8,'1C TSsalarié12'!$R$44)</f>
        <v>0</v>
      </c>
      <c r="AC302" s="72">
        <f>IF($C302='1C TSsalarié12'!$B$8,'1C TSsalarié12'!$R$45)</f>
        <v>0</v>
      </c>
      <c r="AD302" s="72">
        <f>IF($C302='1C TSsalarié12'!$B$8,'1C TSsalarié12'!$R$46)</f>
        <v>0</v>
      </c>
      <c r="AE302" s="72">
        <f>IF($C302='1C TSsalarié12'!$B$8,'1C TSsalarié12'!$R$47)</f>
        <v>0</v>
      </c>
      <c r="AF302" s="72">
        <f>IF($C302='1C TSsalarié12'!$B$8,'1C TSsalarié12'!$R$48)</f>
        <v>0</v>
      </c>
      <c r="AG302" s="72">
        <f>IF($C302='1C TSsalarié12'!$B$8,'1C TSsalarié12'!$R$49)</f>
        <v>0</v>
      </c>
      <c r="AH302" s="72">
        <f>IF($C302='1C TSsalarié12'!$B$8,'1C TSsalarié12'!$R$50)</f>
        <v>0</v>
      </c>
      <c r="AI302" s="72">
        <f>IF($C302='1C TSsalarié12'!$B$8,'1C TSsalarié12'!$R$51)</f>
        <v>0</v>
      </c>
      <c r="AJ302" s="72">
        <f>IF($C302='1C TSsalarié12'!$B$8,'1C TSsalarié12'!$R$52)</f>
        <v>0</v>
      </c>
      <c r="AK302" s="72">
        <f>'1C TSsalarié12'!R$53</f>
        <v>0</v>
      </c>
      <c r="AL302" s="72">
        <f t="shared" si="98"/>
        <v>0</v>
      </c>
      <c r="AM302" s="825">
        <f t="shared" si="99"/>
        <v>0</v>
      </c>
      <c r="AN302" s="825">
        <f t="shared" si="100"/>
        <v>0</v>
      </c>
      <c r="AO302" s="296">
        <f t="shared" si="95"/>
        <v>0</v>
      </c>
      <c r="AP302" s="575">
        <f t="shared" si="102"/>
        <v>0</v>
      </c>
      <c r="AQ302" s="583">
        <f t="shared" si="101"/>
        <v>0</v>
      </c>
      <c r="AR302" s="579"/>
      <c r="AS302" s="102"/>
      <c r="AT302" s="27"/>
      <c r="AU302" s="592"/>
    </row>
    <row r="303" spans="1:55" hidden="1">
      <c r="A303" s="309"/>
      <c r="B303" s="338"/>
      <c r="C303" s="22" t="str">
        <f>IF('1C TSsalarié12'!S$11&lt;&gt;"",'1C TSsalarié12'!$B$8,"")</f>
        <v/>
      </c>
      <c r="D303" s="666" t="str">
        <f>IF(E303="","",DATEDIF('1C TSsalarié12'!$B$10,E303,"y"))</f>
        <v/>
      </c>
      <c r="E303" s="93" t="str">
        <f>IF(AND('1C TSsalarié12'!S$11&lt;&gt;"",C303='1C TSsalarié12'!$B$8),'1C TSsalarié12'!$S$16,"")</f>
        <v/>
      </c>
      <c r="F303" s="312"/>
      <c r="G303" s="313"/>
      <c r="H303" s="977"/>
      <c r="I303" s="978"/>
      <c r="J303" s="979"/>
      <c r="K303" s="638">
        <f t="shared" si="94"/>
        <v>0</v>
      </c>
      <c r="L303" s="301">
        <f>IF(AND($K$2="Pôle",C303='1C TSsalarié12'!$B$8),'1C TSsalarié12'!S$17+'1C TSsalarié12'!S$18+'1C TSsalarié12'!S$19+'1C TSsalarié12'!S$20+'1C TSsalarié12'!S$24,'1C TSsalarié12'!S$17+'1C TSsalarié12'!S$18+'1C TSsalarié12'!S$19+'1C TSsalarié12'!S$20+'1C TSsalarié12'!S$21+'1C TSsalarié12'!S$22+'1C TSsalarié12'!S$23+'1C TSsalarié12'!S$24)</f>
        <v>0</v>
      </c>
      <c r="M303" s="301">
        <f>IF(AND($K$2="Pôle",C303='1C TSsalarié12'!$B$8),'1C TSsalarié12'!S$21+'1C TSsalarié12'!S$22+'1C TSsalarié12'!S$23,0)</f>
        <v>0</v>
      </c>
      <c r="N303" s="302">
        <f t="shared" si="97"/>
        <v>0</v>
      </c>
      <c r="O303" s="292">
        <f>IF($C303='1C TSsalarié12'!$B$8,'1C TSsalarié12'!S$31)</f>
        <v>0</v>
      </c>
      <c r="P303" s="72">
        <f>IF($C303='1C TSsalarié12'!$B$8,'1C TSsalarié12'!$S$32)</f>
        <v>0</v>
      </c>
      <c r="Q303" s="72">
        <f>IF($C303='1C TSsalarié12'!$B$8,'1C TSsalarié12'!$S$33)</f>
        <v>0</v>
      </c>
      <c r="R303" s="72">
        <f>IF($C303='1C TSsalarié12'!$B$8,'1C TSsalarié12'!$S$34)</f>
        <v>0</v>
      </c>
      <c r="S303" s="72">
        <f>IF($C303='1C TSsalarié12'!$B$8,'1C TSsalarié12'!$S$35)</f>
        <v>0</v>
      </c>
      <c r="T303" s="72">
        <f>IF($C303='1C TSsalarié12'!$B$8,'1C TSsalarié12'!$S$36)</f>
        <v>0</v>
      </c>
      <c r="U303" s="72">
        <f>IF($C303='1C TSsalarié12'!$B$8,'1C TSsalarié12'!$S$37)</f>
        <v>0</v>
      </c>
      <c r="V303" s="72">
        <f>IF($C303='1C TSsalarié12'!$B$8,'1C TSsalarié12'!$S$38)</f>
        <v>0</v>
      </c>
      <c r="W303" s="72">
        <f>IF($C303='1C TSsalarié12'!$B$8,'1C TSsalarié12'!$S$39)</f>
        <v>0</v>
      </c>
      <c r="X303" s="72">
        <f>IF($C303='1C TSsalarié12'!$B$8,'1C TSsalarié12'!$S$40)</f>
        <v>0</v>
      </c>
      <c r="Y303" s="72">
        <f>IF($C303='1C TSsalarié12'!$B$8,'1C TSsalarié12'!$S$41)</f>
        <v>0</v>
      </c>
      <c r="Z303" s="72">
        <f>IF($C303='1C TSsalarié12'!$B$8,'1C TSsalarié12'!$S$42)</f>
        <v>0</v>
      </c>
      <c r="AA303" s="72">
        <f>IF($C303='1C TSsalarié12'!$B$8,'1C TSsalarié12'!$S$43)</f>
        <v>0</v>
      </c>
      <c r="AB303" s="72">
        <f>IF($C303='1C TSsalarié12'!$B$8,'1C TSsalarié12'!$S$44)</f>
        <v>0</v>
      </c>
      <c r="AC303" s="72">
        <f>IF($C303='1C TSsalarié12'!$B$8,'1C TSsalarié12'!$S$45)</f>
        <v>0</v>
      </c>
      <c r="AD303" s="72">
        <f>IF($C303='1C TSsalarié12'!$B$8,'1C TSsalarié12'!$S$46)</f>
        <v>0</v>
      </c>
      <c r="AE303" s="72">
        <f>IF($C303='1C TSsalarié12'!$B$8,'1C TSsalarié12'!$S$47)</f>
        <v>0</v>
      </c>
      <c r="AF303" s="72">
        <f>IF($C303='1C TSsalarié12'!$B$8,'1C TSsalarié12'!$S$48)</f>
        <v>0</v>
      </c>
      <c r="AG303" s="72">
        <f>IF($C303='1C TSsalarié12'!$B$8,'1C TSsalarié12'!$S$49)</f>
        <v>0</v>
      </c>
      <c r="AH303" s="72">
        <f>IF($C303='1C TSsalarié12'!$B$8,'1C TSsalarié12'!$S$50)</f>
        <v>0</v>
      </c>
      <c r="AI303" s="72">
        <f>IF($C303='1C TSsalarié12'!$B$8,'1C TSsalarié12'!$S$51)</f>
        <v>0</v>
      </c>
      <c r="AJ303" s="72">
        <f>IF($C303='1C TSsalarié12'!$B$8,'1C TSsalarié12'!$S$52)</f>
        <v>0</v>
      </c>
      <c r="AK303" s="72">
        <f>'1C TSsalarié12'!S$53</f>
        <v>0</v>
      </c>
      <c r="AL303" s="72">
        <f t="shared" si="98"/>
        <v>0</v>
      </c>
      <c r="AM303" s="825">
        <f t="shared" si="99"/>
        <v>0</v>
      </c>
      <c r="AN303" s="825">
        <f t="shared" si="100"/>
        <v>0</v>
      </c>
      <c r="AO303" s="296">
        <f t="shared" si="95"/>
        <v>0</v>
      </c>
      <c r="AP303" s="575">
        <f t="shared" si="102"/>
        <v>0</v>
      </c>
      <c r="AQ303" s="583">
        <f t="shared" si="101"/>
        <v>0</v>
      </c>
      <c r="AR303" s="579"/>
      <c r="AS303" s="102"/>
      <c r="AT303" s="27"/>
      <c r="AU303" s="592"/>
    </row>
    <row r="304" spans="1:55" hidden="1">
      <c r="A304" s="309"/>
      <c r="B304" s="338"/>
      <c r="C304" s="22" t="str">
        <f>IF('1C TSsalarié12'!T$11&lt;&gt;"",'1C TSsalarié12'!$B$8,"")</f>
        <v/>
      </c>
      <c r="D304" s="666" t="str">
        <f>IF(E304="","",DATEDIF('1C TSsalarié12'!$B$10,E304,"y"))</f>
        <v/>
      </c>
      <c r="E304" s="93" t="str">
        <f>IF(AND('1C TSsalarié12'!T$11&lt;&gt;"",C304='1C TSsalarié12'!$B$8),'1C TSsalarié12'!$T$16,"")</f>
        <v/>
      </c>
      <c r="F304" s="312"/>
      <c r="G304" s="313"/>
      <c r="H304" s="977"/>
      <c r="I304" s="978"/>
      <c r="J304" s="979"/>
      <c r="K304" s="638">
        <f t="shared" si="94"/>
        <v>0</v>
      </c>
      <c r="L304" s="301">
        <f>IF(AND($K$2="Pôle",C304='1C TSsalarié12'!$B$8),'1C TSsalarié12'!T$17+'1C TSsalarié12'!T$18+'1C TSsalarié12'!T$19+'1C TSsalarié12'!T$20+'1C TSsalarié12'!T$24,'1C TSsalarié12'!T$17+'1C TSsalarié12'!T$18+'1C TSsalarié12'!T$19+'1C TSsalarié12'!T$20+'1C TSsalarié12'!T$21+'1C TSsalarié12'!T$22+'1C TSsalarié12'!T$23+'1C TSsalarié12'!T$24)</f>
        <v>0</v>
      </c>
      <c r="M304" s="301">
        <f>IF(AND($K$2="Pôle",C304='1C TSsalarié12'!$B$8),'1C TSsalarié12'!T$21+'1C TSsalarié12'!T$22+'1C TSsalarié12'!T$23,0)</f>
        <v>0</v>
      </c>
      <c r="N304" s="302">
        <f t="shared" si="97"/>
        <v>0</v>
      </c>
      <c r="O304" s="292">
        <f>IF($C304='1C TSsalarié12'!$B$8,'1C TSsalarié12'!T$31)</f>
        <v>0</v>
      </c>
      <c r="P304" s="72">
        <f>IF($C304='1C TSsalarié12'!$B$8,'1C TSsalarié12'!$T$32)</f>
        <v>0</v>
      </c>
      <c r="Q304" s="72">
        <f>IF($C304='1C TSsalarié12'!$B$8,'1C TSsalarié12'!$T$33)</f>
        <v>0</v>
      </c>
      <c r="R304" s="72">
        <f>IF($C304='1C TSsalarié12'!$B$8,'1C TSsalarié12'!$T$34)</f>
        <v>0</v>
      </c>
      <c r="S304" s="72">
        <f>IF($C304='1C TSsalarié12'!$B$8,'1C TSsalarié12'!$T$35)</f>
        <v>0</v>
      </c>
      <c r="T304" s="72">
        <f>IF($C304='1C TSsalarié12'!$B$8,'1C TSsalarié12'!$T$36)</f>
        <v>0</v>
      </c>
      <c r="U304" s="72">
        <f>IF($C304='1C TSsalarié12'!$B$8,'1C TSsalarié12'!$T$37)</f>
        <v>0</v>
      </c>
      <c r="V304" s="72">
        <f>IF($C304='1C TSsalarié12'!$B$8,'1C TSsalarié12'!$T$38)</f>
        <v>0</v>
      </c>
      <c r="W304" s="72">
        <f>IF($C304='1C TSsalarié12'!$B$8,'1C TSsalarié12'!$T$39)</f>
        <v>0</v>
      </c>
      <c r="X304" s="72">
        <f>IF($C304='1C TSsalarié12'!$B$8,'1C TSsalarié12'!$T$40)</f>
        <v>0</v>
      </c>
      <c r="Y304" s="72">
        <f>IF($C304='1C TSsalarié12'!$B$8,'1C TSsalarié12'!$T$41)</f>
        <v>0</v>
      </c>
      <c r="Z304" s="72">
        <f>IF($C304='1C TSsalarié12'!$B$8,'1C TSsalarié12'!$T$42)</f>
        <v>0</v>
      </c>
      <c r="AA304" s="72">
        <f>IF($C304='1C TSsalarié12'!$B$8,'1C TSsalarié12'!$T$43)</f>
        <v>0</v>
      </c>
      <c r="AB304" s="72">
        <f>IF($C304='1C TSsalarié12'!$B$8,'1C TSsalarié12'!$T$44)</f>
        <v>0</v>
      </c>
      <c r="AC304" s="72">
        <f>IF($C304='1C TSsalarié12'!$B$8,'1C TSsalarié12'!$T$45)</f>
        <v>0</v>
      </c>
      <c r="AD304" s="72">
        <f>IF($C304='1C TSsalarié12'!$B$8,'1C TSsalarié12'!$T$46)</f>
        <v>0</v>
      </c>
      <c r="AE304" s="72">
        <f>IF($C304='1C TSsalarié12'!$B$8,'1C TSsalarié12'!$T$47)</f>
        <v>0</v>
      </c>
      <c r="AF304" s="72">
        <f>IF($C304='1C TSsalarié12'!$B$8,'1C TSsalarié12'!$T$48)</f>
        <v>0</v>
      </c>
      <c r="AG304" s="72">
        <f>IF($C304='1C TSsalarié12'!$B$8,'1C TSsalarié12'!$T$49)</f>
        <v>0</v>
      </c>
      <c r="AH304" s="72">
        <f>IF($C304='1C TSsalarié12'!$B$8,'1C TSsalarié12'!$T$50)</f>
        <v>0</v>
      </c>
      <c r="AI304" s="72">
        <f>IF($C304='1C TSsalarié12'!$B$8,'1C TSsalarié12'!$T$51)</f>
        <v>0</v>
      </c>
      <c r="AJ304" s="72">
        <f>IF($C304='1C TSsalarié12'!$B$8,'1C TSsalarié12'!$T$52)</f>
        <v>0</v>
      </c>
      <c r="AK304" s="72">
        <f>'1C TSsalarié12'!T$53</f>
        <v>0</v>
      </c>
      <c r="AL304" s="72">
        <f t="shared" si="98"/>
        <v>0</v>
      </c>
      <c r="AM304" s="825">
        <f t="shared" si="99"/>
        <v>0</v>
      </c>
      <c r="AN304" s="825">
        <f t="shared" si="100"/>
        <v>0</v>
      </c>
      <c r="AO304" s="296">
        <f t="shared" si="95"/>
        <v>0</v>
      </c>
      <c r="AP304" s="575">
        <f t="shared" si="102"/>
        <v>0</v>
      </c>
      <c r="AQ304" s="583">
        <f t="shared" si="101"/>
        <v>0</v>
      </c>
      <c r="AR304" s="579"/>
      <c r="AS304" s="102"/>
      <c r="AT304" s="27"/>
      <c r="AU304" s="592"/>
    </row>
    <row r="305" spans="1:211" hidden="1">
      <c r="A305" s="309"/>
      <c r="B305" s="338"/>
      <c r="C305" s="22" t="str">
        <f>IF('1C TSsalarié12'!U$11&lt;&gt;"",'1C TSsalarié12'!$B$8,"")</f>
        <v/>
      </c>
      <c r="D305" s="666" t="str">
        <f>IF(E305="","",DATEDIF('1C TSsalarié12'!$B$10,E305,"y"))</f>
        <v/>
      </c>
      <c r="E305" s="93" t="str">
        <f>IF(AND('1C TSsalarié12'!U$11&lt;&gt;"",C305='1C TSsalarié12'!$B$8),'1C TSsalarié12'!$U$16,"")</f>
        <v/>
      </c>
      <c r="F305" s="312"/>
      <c r="G305" s="313"/>
      <c r="H305" s="977"/>
      <c r="I305" s="978"/>
      <c r="J305" s="979"/>
      <c r="K305" s="638">
        <f t="shared" si="94"/>
        <v>0</v>
      </c>
      <c r="L305" s="301">
        <f>IF(AND($K$2="Pôle",C305='1C TSsalarié12'!$B$8),'1C TSsalarié12'!U$17+'1C TSsalarié12'!U$18+'1C TSsalarié12'!U$19+'1C TSsalarié12'!U$20+'1C TSsalarié12'!U$24,'1C TSsalarié12'!U$17+'1C TSsalarié12'!U$18+'1C TSsalarié12'!U$19+'1C TSsalarié12'!U$20+'1C TSsalarié12'!U$21+'1C TSsalarié12'!U$22+'1C TSsalarié12'!U$23+'1C TSsalarié12'!U$24)</f>
        <v>0</v>
      </c>
      <c r="M305" s="301">
        <f>IF(AND($K$2="Pôle",C305='1C TSsalarié12'!$B$8),'1C TSsalarié12'!U$21+'1C TSsalarié12'!U$22+'1C TSsalarié12'!U$23,0)</f>
        <v>0</v>
      </c>
      <c r="N305" s="302">
        <f t="shared" si="97"/>
        <v>0</v>
      </c>
      <c r="O305" s="292">
        <f>IF($C305='1C TSsalarié12'!$B$8,'1C TSsalarié12'!U$31)</f>
        <v>0</v>
      </c>
      <c r="P305" s="72">
        <f>IF($C305='1C TSsalarié12'!$B$8,'1C TSsalarié12'!$U$32)</f>
        <v>0</v>
      </c>
      <c r="Q305" s="72">
        <f>IF($C305='1C TSsalarié12'!$B$8,'1C TSsalarié12'!$U$33)</f>
        <v>0</v>
      </c>
      <c r="R305" s="72">
        <f>IF($C305='1C TSsalarié12'!$B$8,'1C TSsalarié12'!$U$34)</f>
        <v>0</v>
      </c>
      <c r="S305" s="72">
        <f>IF($C305='1C TSsalarié12'!$B$8,'1C TSsalarié12'!$U$35)</f>
        <v>0</v>
      </c>
      <c r="T305" s="72">
        <f>IF($C305='1C TSsalarié12'!$B$8,'1C TSsalarié12'!$U$36)</f>
        <v>0</v>
      </c>
      <c r="U305" s="72">
        <f>IF($C305='1C TSsalarié12'!$B$8,'1C TSsalarié12'!$U$37)</f>
        <v>0</v>
      </c>
      <c r="V305" s="72">
        <f>IF($C305='1C TSsalarié12'!$B$8,'1C TSsalarié12'!$U$38)</f>
        <v>0</v>
      </c>
      <c r="W305" s="72">
        <f>IF($C305='1C TSsalarié12'!$B$8,'1C TSsalarié12'!$U$39)</f>
        <v>0</v>
      </c>
      <c r="X305" s="72">
        <f>IF($C305='1C TSsalarié12'!$B$8,'1C TSsalarié12'!$U$40)</f>
        <v>0</v>
      </c>
      <c r="Y305" s="72">
        <f>IF($C305='1C TSsalarié12'!$B$8,'1C TSsalarié12'!$U$41)</f>
        <v>0</v>
      </c>
      <c r="Z305" s="72">
        <f>IF($C305='1C TSsalarié12'!$B$8,'1C TSsalarié12'!$U$42)</f>
        <v>0</v>
      </c>
      <c r="AA305" s="72">
        <f>IF($C305='1C TSsalarié12'!$B$8,'1C TSsalarié12'!$U$43)</f>
        <v>0</v>
      </c>
      <c r="AB305" s="72">
        <f>IF($C305='1C TSsalarié12'!$B$8,'1C TSsalarié12'!$U$44)</f>
        <v>0</v>
      </c>
      <c r="AC305" s="72">
        <f>IF($C305='1C TSsalarié12'!$B$8,'1C TSsalarié12'!$U$45)</f>
        <v>0</v>
      </c>
      <c r="AD305" s="72">
        <f>IF($C305='1C TSsalarié12'!$B$8,'1C TSsalarié12'!$U$46)</f>
        <v>0</v>
      </c>
      <c r="AE305" s="72">
        <f>IF($C305='1C TSsalarié12'!$B$8,'1C TSsalarié12'!$U$47)</f>
        <v>0</v>
      </c>
      <c r="AF305" s="72">
        <f>IF($C305='1C TSsalarié12'!$B$8,'1C TSsalarié12'!$U$48)</f>
        <v>0</v>
      </c>
      <c r="AG305" s="72">
        <f>IF($C305='1C TSsalarié12'!$B$8,'1C TSsalarié12'!$U$49)</f>
        <v>0</v>
      </c>
      <c r="AH305" s="72">
        <f>IF($C305='1C TSsalarié12'!$B$8,'1C TSsalarié12'!$U$50)</f>
        <v>0</v>
      </c>
      <c r="AI305" s="72">
        <f>IF($C305='1C TSsalarié12'!$B$8,'1C TSsalarié12'!$U$51)</f>
        <v>0</v>
      </c>
      <c r="AJ305" s="72">
        <f>IF($C305='1C TSsalarié12'!$B$8,'1C TSsalarié12'!$U$52)</f>
        <v>0</v>
      </c>
      <c r="AK305" s="72">
        <f>'1C TSsalarié12'!U$53</f>
        <v>0</v>
      </c>
      <c r="AL305" s="72">
        <f t="shared" si="98"/>
        <v>0</v>
      </c>
      <c r="AM305" s="825">
        <f t="shared" si="99"/>
        <v>0</v>
      </c>
      <c r="AN305" s="825">
        <f t="shared" si="100"/>
        <v>0</v>
      </c>
      <c r="AO305" s="296">
        <f t="shared" si="95"/>
        <v>0</v>
      </c>
      <c r="AP305" s="575">
        <f t="shared" si="102"/>
        <v>0</v>
      </c>
      <c r="AQ305" s="583">
        <f t="shared" si="101"/>
        <v>0</v>
      </c>
      <c r="AR305" s="579"/>
      <c r="AS305" s="102"/>
      <c r="AT305" s="27"/>
      <c r="AU305" s="592"/>
    </row>
    <row r="306" spans="1:211" hidden="1">
      <c r="A306" s="309"/>
      <c r="B306" s="338"/>
      <c r="C306" s="22" t="str">
        <f>IF('1C TSsalarié12'!V$11&lt;&gt;"",'1C TSsalarié12'!$B$8,"")</f>
        <v/>
      </c>
      <c r="D306" s="666" t="str">
        <f>IF(E306="","",DATEDIF('1C TSsalarié12'!$B$10,E306,"y"))</f>
        <v/>
      </c>
      <c r="E306" s="93" t="str">
        <f>IF(AND('1C TSsalarié12'!V$11&lt;&gt;"",C306='1C TSsalarié12'!$B$8),'1C TSsalarié12'!$V$16,"")</f>
        <v/>
      </c>
      <c r="F306" s="312"/>
      <c r="G306" s="313"/>
      <c r="H306" s="977"/>
      <c r="I306" s="978"/>
      <c r="J306" s="979"/>
      <c r="K306" s="638">
        <f t="shared" si="94"/>
        <v>0</v>
      </c>
      <c r="L306" s="301">
        <f>IF(AND($K$2="Pôle",C306='1C TSsalarié12'!$B$8),'1C TSsalarié12'!V$17+'1C TSsalarié12'!V$18+'1C TSsalarié12'!V$19+'1C TSsalarié12'!V$20+'1C TSsalarié12'!V$24,'1C TSsalarié12'!V$17+'1C TSsalarié12'!V$18+'1C TSsalarié12'!V$19+'1C TSsalarié12'!V$20+'1C TSsalarié12'!V$21+'1C TSsalarié12'!V$22+'1C TSsalarié12'!V$23+'1C TSsalarié12'!V$24)</f>
        <v>0</v>
      </c>
      <c r="M306" s="301">
        <f>IF(AND($K$2="Pôle",C306='1C TSsalarié12'!$B$8),'1C TSsalarié12'!V$21+'1C TSsalarié12'!V$22+'1C TSsalarié12'!V$23,0)</f>
        <v>0</v>
      </c>
      <c r="N306" s="302">
        <f t="shared" si="97"/>
        <v>0</v>
      </c>
      <c r="O306" s="292">
        <f>IF($C306='1C TSsalarié12'!$B$8,'1C TSsalarié12'!V$31)</f>
        <v>0</v>
      </c>
      <c r="P306" s="72">
        <f>IF($C306='1C TSsalarié12'!$B$8,'1C TSsalarié12'!$V$32)</f>
        <v>0</v>
      </c>
      <c r="Q306" s="72">
        <f>IF($C306='1C TSsalarié12'!$B$8,'1C TSsalarié12'!$V$33)</f>
        <v>0</v>
      </c>
      <c r="R306" s="72">
        <f>IF($C306='1C TSsalarié12'!$B$8,'1C TSsalarié12'!$V$34)</f>
        <v>0</v>
      </c>
      <c r="S306" s="72">
        <f>IF($C306='1C TSsalarié12'!$B$8,'1C TSsalarié12'!$V$35)</f>
        <v>0</v>
      </c>
      <c r="T306" s="72">
        <f>IF($C306='1C TSsalarié12'!$B$8,'1C TSsalarié12'!$V$36)</f>
        <v>0</v>
      </c>
      <c r="U306" s="72">
        <f>IF($C306='1C TSsalarié12'!$B$8,'1C TSsalarié12'!$V$37)</f>
        <v>0</v>
      </c>
      <c r="V306" s="72">
        <f>IF($C306='1C TSsalarié12'!$B$8,'1C TSsalarié12'!$V$38)</f>
        <v>0</v>
      </c>
      <c r="W306" s="72">
        <f>IF($C306='1C TSsalarié12'!$B$8,'1C TSsalarié12'!$V$39)</f>
        <v>0</v>
      </c>
      <c r="X306" s="72">
        <f>IF($C306='1C TSsalarié12'!$B$8,'1C TSsalarié12'!$V$40)</f>
        <v>0</v>
      </c>
      <c r="Y306" s="72">
        <f>IF($C306='1C TSsalarié12'!$B$8,'1C TSsalarié12'!$V$41)</f>
        <v>0</v>
      </c>
      <c r="Z306" s="72">
        <f>IF($C306='1C TSsalarié12'!$B$8,'1C TSsalarié12'!$V$42)</f>
        <v>0</v>
      </c>
      <c r="AA306" s="72">
        <f>IF($C306='1C TSsalarié12'!$B$8,'1C TSsalarié12'!$V$43)</f>
        <v>0</v>
      </c>
      <c r="AB306" s="72">
        <f>IF($C306='1C TSsalarié12'!$B$8,'1C TSsalarié12'!$V$44)</f>
        <v>0</v>
      </c>
      <c r="AC306" s="72">
        <f>IF($C306='1C TSsalarié12'!$B$8,'1C TSsalarié12'!$V$45)</f>
        <v>0</v>
      </c>
      <c r="AD306" s="72">
        <f>IF($C306='1C TSsalarié12'!$B$8,'1C TSsalarié12'!$V$46)</f>
        <v>0</v>
      </c>
      <c r="AE306" s="72">
        <f>IF($C306='1C TSsalarié12'!$B$8,'1C TSsalarié12'!$V$47)</f>
        <v>0</v>
      </c>
      <c r="AF306" s="72">
        <f>IF($C306='1C TSsalarié12'!$B$8,'1C TSsalarié12'!$V$48)</f>
        <v>0</v>
      </c>
      <c r="AG306" s="72">
        <f>IF($C306='1C TSsalarié12'!$B$8,'1C TSsalarié12'!$V$49)</f>
        <v>0</v>
      </c>
      <c r="AH306" s="72">
        <f>IF($C306='1C TSsalarié12'!$B$8,'1C TSsalarié12'!$V$50)</f>
        <v>0</v>
      </c>
      <c r="AI306" s="72">
        <f>IF($C306='1C TSsalarié12'!$B$8,'1C TSsalarié12'!$V$51)</f>
        <v>0</v>
      </c>
      <c r="AJ306" s="72">
        <f>IF($C306='1C TSsalarié12'!$B$8,'1C TSsalarié12'!$V$52)</f>
        <v>0</v>
      </c>
      <c r="AK306" s="72">
        <f>'1C TSsalarié12'!V$53</f>
        <v>0</v>
      </c>
      <c r="AL306" s="72">
        <f t="shared" si="98"/>
        <v>0</v>
      </c>
      <c r="AM306" s="825">
        <f t="shared" si="99"/>
        <v>0</v>
      </c>
      <c r="AN306" s="825">
        <f t="shared" si="100"/>
        <v>0</v>
      </c>
      <c r="AO306" s="296">
        <f t="shared" si="95"/>
        <v>0</v>
      </c>
      <c r="AP306" s="575">
        <f t="shared" si="102"/>
        <v>0</v>
      </c>
      <c r="AQ306" s="583">
        <f t="shared" si="101"/>
        <v>0</v>
      </c>
      <c r="AR306" s="579"/>
      <c r="AS306" s="102"/>
      <c r="AT306" s="27"/>
      <c r="AU306" s="592"/>
    </row>
    <row r="307" spans="1:211" hidden="1">
      <c r="A307" s="309"/>
      <c r="B307" s="338"/>
      <c r="C307" s="22" t="str">
        <f>IF('1C TSsalarié12'!W$11&lt;&gt;"",'1C TSsalarié12'!$B$8,"")</f>
        <v/>
      </c>
      <c r="D307" s="666" t="str">
        <f>IF(E307="","",DATEDIF('1C TSsalarié12'!$B$10,E307,"y"))</f>
        <v/>
      </c>
      <c r="E307" s="93" t="str">
        <f>IF(AND('1C TSsalarié12'!W$11&lt;&gt;"",C307='1C TSsalarié12'!$B$8),'1C TSsalarié12'!$W$16,"")</f>
        <v/>
      </c>
      <c r="F307" s="312"/>
      <c r="G307" s="313"/>
      <c r="H307" s="977"/>
      <c r="I307" s="978"/>
      <c r="J307" s="979"/>
      <c r="K307" s="638">
        <f t="shared" si="94"/>
        <v>0</v>
      </c>
      <c r="L307" s="301">
        <f>IF(AND($K$2="Pôle",C307='1C TSsalarié12'!$B$8),'1C TSsalarié12'!W$17+'1C TSsalarié12'!W$18+'1C TSsalarié12'!W$19+'1C TSsalarié12'!W$20+'1C TSsalarié12'!W$24,'1C TSsalarié12'!W$17+'1C TSsalarié12'!W$18+'1C TSsalarié12'!W$19+'1C TSsalarié12'!W$20+'1C TSsalarié12'!W$21+'1C TSsalarié12'!W$22+'1C TSsalarié12'!W$23+'1C TSsalarié12'!W$24)</f>
        <v>0</v>
      </c>
      <c r="M307" s="301">
        <f>IF(AND($K$2="Pôle",C307='1C TSsalarié12'!$B$8),'1C TSsalarié12'!W$21+'1C TSsalarié12'!W$22+'1C TSsalarié12'!W$23,0)</f>
        <v>0</v>
      </c>
      <c r="N307" s="302">
        <f t="shared" si="97"/>
        <v>0</v>
      </c>
      <c r="O307" s="292">
        <f>IF($C307='1C TSsalarié12'!$B$8,'1C TSsalarié12'!W$31)</f>
        <v>0</v>
      </c>
      <c r="P307" s="72">
        <f>IF($C307='1C TSsalarié12'!$B$8,'1C TSsalarié12'!$W$32)</f>
        <v>0</v>
      </c>
      <c r="Q307" s="72">
        <f>IF($C307='1C TSsalarié12'!$B$8,'1C TSsalarié12'!$W$33)</f>
        <v>0</v>
      </c>
      <c r="R307" s="72">
        <f>IF($C307='1C TSsalarié12'!$B$8,'1C TSsalarié12'!$W$34)</f>
        <v>0</v>
      </c>
      <c r="S307" s="72">
        <f>IF($C307='1C TSsalarié12'!$B$8,'1C TSsalarié12'!$W$35)</f>
        <v>0</v>
      </c>
      <c r="T307" s="72">
        <f>IF($C307='1C TSsalarié12'!$B$8,'1C TSsalarié12'!$W$36)</f>
        <v>0</v>
      </c>
      <c r="U307" s="72">
        <f>IF($C307='1C TSsalarié12'!$B$8,'1C TSsalarié12'!$W$37)</f>
        <v>0</v>
      </c>
      <c r="V307" s="72">
        <f>IF($C307='1C TSsalarié12'!$B$8,'1C TSsalarié12'!$W$38)</f>
        <v>0</v>
      </c>
      <c r="W307" s="72">
        <f>IF($C307='1C TSsalarié12'!$B$8,'1C TSsalarié12'!$W$39)</f>
        <v>0</v>
      </c>
      <c r="X307" s="72">
        <f>IF($C307='1C TSsalarié12'!$B$8,'1C TSsalarié12'!$W$40)</f>
        <v>0</v>
      </c>
      <c r="Y307" s="72">
        <f>IF($C307='1C TSsalarié12'!$B$8,'1C TSsalarié12'!$W$41)</f>
        <v>0</v>
      </c>
      <c r="Z307" s="72">
        <f>IF($C307='1C TSsalarié12'!$B$8,'1C TSsalarié12'!$W$42)</f>
        <v>0</v>
      </c>
      <c r="AA307" s="72">
        <f>IF($C307='1C TSsalarié12'!$B$8,'1C TSsalarié12'!$W$43)</f>
        <v>0</v>
      </c>
      <c r="AB307" s="72">
        <f>IF($C307='1C TSsalarié12'!$B$8,'1C TSsalarié12'!$W$44)</f>
        <v>0</v>
      </c>
      <c r="AC307" s="72">
        <f>IF($C307='1C TSsalarié12'!$B$8,'1C TSsalarié12'!$W$45)</f>
        <v>0</v>
      </c>
      <c r="AD307" s="72">
        <f>IF($C307='1C TSsalarié12'!$B$8,'1C TSsalarié12'!$W$46)</f>
        <v>0</v>
      </c>
      <c r="AE307" s="72">
        <f>IF($C307='1C TSsalarié12'!$B$8,'1C TSsalarié12'!$W$47)</f>
        <v>0</v>
      </c>
      <c r="AF307" s="72">
        <f>IF($C307='1C TSsalarié12'!$B$8,'1C TSsalarié12'!$W$48)</f>
        <v>0</v>
      </c>
      <c r="AG307" s="72">
        <f>IF($C307='1C TSsalarié12'!$B$8,'1C TSsalarié12'!$W$49)</f>
        <v>0</v>
      </c>
      <c r="AH307" s="72">
        <f>IF($C307='1C TSsalarié12'!$B$8,'1C TSsalarié12'!$W$50)</f>
        <v>0</v>
      </c>
      <c r="AI307" s="72">
        <f>IF($C307='1C TSsalarié12'!$B$8,'1C TSsalarié12'!$W$51)</f>
        <v>0</v>
      </c>
      <c r="AJ307" s="72">
        <f>IF($C307='1C TSsalarié12'!$B$8,'1C TSsalarié12'!$W$52)</f>
        <v>0</v>
      </c>
      <c r="AK307" s="72">
        <f>'1C TSsalarié12'!W$53</f>
        <v>0</v>
      </c>
      <c r="AL307" s="72">
        <f t="shared" si="98"/>
        <v>0</v>
      </c>
      <c r="AM307" s="825">
        <f t="shared" si="99"/>
        <v>0</v>
      </c>
      <c r="AN307" s="825">
        <f t="shared" si="100"/>
        <v>0</v>
      </c>
      <c r="AO307" s="296">
        <f t="shared" si="95"/>
        <v>0</v>
      </c>
      <c r="AP307" s="575">
        <f t="shared" si="102"/>
        <v>0</v>
      </c>
      <c r="AQ307" s="583">
        <f t="shared" si="101"/>
        <v>0</v>
      </c>
      <c r="AR307" s="579"/>
      <c r="AS307" s="102"/>
      <c r="AT307" s="27"/>
      <c r="AU307" s="592"/>
    </row>
    <row r="308" spans="1:211" hidden="1">
      <c r="A308" s="309"/>
      <c r="B308" s="338"/>
      <c r="C308" s="22" t="str">
        <f>IF('1C TSsalarié12'!X$11&lt;&gt;"",'1C TSsalarié12'!$B$8,"")</f>
        <v/>
      </c>
      <c r="D308" s="666" t="str">
        <f>IF(E308="","",DATEDIF('1C TSsalarié12'!$B$10,E308,"y"))</f>
        <v/>
      </c>
      <c r="E308" s="93" t="str">
        <f>IF(AND('1C TSsalarié12'!X$11&lt;&gt;"",C308='1C TSsalarié12'!$B$8),'1C TSsalarié12'!$X$16,"")</f>
        <v/>
      </c>
      <c r="F308" s="312"/>
      <c r="G308" s="313"/>
      <c r="H308" s="977"/>
      <c r="I308" s="978"/>
      <c r="J308" s="979"/>
      <c r="K308" s="638">
        <f t="shared" si="94"/>
        <v>0</v>
      </c>
      <c r="L308" s="301">
        <f>IF(AND($K$2="Pôle",C308='1C TSsalarié12'!$B$8),'1C TSsalarié12'!X$17+'1C TSsalarié12'!X$18+'1C TSsalarié12'!X$19+'1C TSsalarié12'!X$20+'1C TSsalarié12'!X$24,'1C TSsalarié12'!X$17+'1C TSsalarié12'!X$18+'1C TSsalarié12'!X$19+'1C TSsalarié12'!X$20+'1C TSsalarié12'!X$21+'1C TSsalarié12'!X$22+'1C TSsalarié12'!X$23+'1C TSsalarié12'!X$24)</f>
        <v>0</v>
      </c>
      <c r="M308" s="301">
        <f>IF(AND($K$2="Pôle",C308='1C TSsalarié12'!$B$8),'1C TSsalarié12'!X$21+'1C TSsalarié12'!X$22+'1C TSsalarié12'!X$23,0)</f>
        <v>0</v>
      </c>
      <c r="N308" s="302">
        <f t="shared" si="97"/>
        <v>0</v>
      </c>
      <c r="O308" s="292">
        <f>IF($C308='1C TSsalarié12'!$B$8,'1C TSsalarié12'!X$31)</f>
        <v>0</v>
      </c>
      <c r="P308" s="72">
        <f>IF($C308='1C TSsalarié12'!$B$8,'1C TSsalarié12'!$X$32)</f>
        <v>0</v>
      </c>
      <c r="Q308" s="72">
        <f>IF($C308='1C TSsalarié12'!$B$8,'1C TSsalarié12'!$X$33)</f>
        <v>0</v>
      </c>
      <c r="R308" s="72">
        <f>IF($C308='1C TSsalarié12'!$B$8,'1C TSsalarié12'!$X$34)</f>
        <v>0</v>
      </c>
      <c r="S308" s="72">
        <f>IF($C308='1C TSsalarié12'!$B$8,'1C TSsalarié12'!$X$35)</f>
        <v>0</v>
      </c>
      <c r="T308" s="72">
        <f>IF($C308='1C TSsalarié12'!$B$8,'1C TSsalarié12'!$X$36)</f>
        <v>0</v>
      </c>
      <c r="U308" s="72">
        <f>IF($C308='1C TSsalarié12'!$B$8,'1C TSsalarié12'!$X$37)</f>
        <v>0</v>
      </c>
      <c r="V308" s="72">
        <f>IF($C308='1C TSsalarié12'!$B$8,'1C TSsalarié12'!$X$38)</f>
        <v>0</v>
      </c>
      <c r="W308" s="72">
        <f>IF($C308='1C TSsalarié12'!$B$8,'1C TSsalarié12'!$X$39)</f>
        <v>0</v>
      </c>
      <c r="X308" s="72">
        <f>IF($C308='1C TSsalarié12'!$B$8,'1C TSsalarié12'!$X$40)</f>
        <v>0</v>
      </c>
      <c r="Y308" s="72">
        <f>IF($C308='1C TSsalarié12'!$B$8,'1C TSsalarié12'!$X$41)</f>
        <v>0</v>
      </c>
      <c r="Z308" s="72">
        <f>IF($C308='1C TSsalarié12'!$B$8,'1C TSsalarié12'!$X$42)</f>
        <v>0</v>
      </c>
      <c r="AA308" s="72">
        <f>IF($C308='1C TSsalarié12'!$B$8,'1C TSsalarié12'!$X$43)</f>
        <v>0</v>
      </c>
      <c r="AB308" s="72">
        <f>IF($C308='1C TSsalarié12'!$B$8,'1C TSsalarié12'!$X$44)</f>
        <v>0</v>
      </c>
      <c r="AC308" s="72">
        <f>IF($C308='1C TSsalarié12'!$B$8,'1C TSsalarié12'!$X$45)</f>
        <v>0</v>
      </c>
      <c r="AD308" s="72">
        <f>IF($C308='1C TSsalarié12'!$B$8,'1C TSsalarié12'!$X$46)</f>
        <v>0</v>
      </c>
      <c r="AE308" s="72">
        <f>IF($C308='1C TSsalarié12'!$B$8,'1C TSsalarié12'!$X$47)</f>
        <v>0</v>
      </c>
      <c r="AF308" s="72">
        <f>IF($C308='1C TSsalarié12'!$B$8,'1C TSsalarié12'!$X$48)</f>
        <v>0</v>
      </c>
      <c r="AG308" s="72">
        <f>IF($C308='1C TSsalarié12'!$B$8,'1C TSsalarié12'!$X$49)</f>
        <v>0</v>
      </c>
      <c r="AH308" s="72">
        <f>IF($C308='1C TSsalarié12'!$B$8,'1C TSsalarié12'!$X$50)</f>
        <v>0</v>
      </c>
      <c r="AI308" s="72">
        <f>IF($C308='1C TSsalarié12'!$B$8,'1C TSsalarié12'!$X$51)</f>
        <v>0</v>
      </c>
      <c r="AJ308" s="72">
        <f>IF($C308='1C TSsalarié12'!$B$8,'1C TSsalarié12'!$X$52)</f>
        <v>0</v>
      </c>
      <c r="AK308" s="72">
        <f>'1C TSsalarié12'!X$53</f>
        <v>0</v>
      </c>
      <c r="AL308" s="72">
        <f t="shared" si="98"/>
        <v>0</v>
      </c>
      <c r="AM308" s="825">
        <f t="shared" si="99"/>
        <v>0</v>
      </c>
      <c r="AN308" s="825">
        <f t="shared" si="100"/>
        <v>0</v>
      </c>
      <c r="AO308" s="296">
        <f t="shared" si="95"/>
        <v>0</v>
      </c>
      <c r="AP308" s="575">
        <f t="shared" si="102"/>
        <v>0</v>
      </c>
      <c r="AQ308" s="583">
        <f t="shared" si="101"/>
        <v>0</v>
      </c>
      <c r="AR308" s="579"/>
      <c r="AS308" s="102"/>
      <c r="AT308" s="27"/>
      <c r="AU308" s="592"/>
    </row>
    <row r="309" spans="1:211" hidden="1">
      <c r="A309" s="309"/>
      <c r="B309" s="338"/>
      <c r="C309" s="22" t="str">
        <f>IF('1C TSsalarié12'!Y$11&lt;&gt;"",'1C TSsalarié12'!$B$8,"")</f>
        <v/>
      </c>
      <c r="D309" s="666" t="str">
        <f>IF(E309="","",DATEDIF('1C TSsalarié12'!$B$10,E309,"y"))</f>
        <v/>
      </c>
      <c r="E309" s="93" t="str">
        <f>IF(AND('1C TSsalarié12'!Y$11&lt;&gt;"",C309='1C TSsalarié12'!$B$8),'1C TSsalarié12'!$Y$16,"")</f>
        <v/>
      </c>
      <c r="F309" s="312"/>
      <c r="G309" s="313"/>
      <c r="H309" s="977"/>
      <c r="I309" s="978"/>
      <c r="J309" s="979"/>
      <c r="K309" s="638">
        <f t="shared" si="94"/>
        <v>0</v>
      </c>
      <c r="L309" s="301">
        <f>IF(AND($K$2="Pôle",C309='1C TSsalarié12'!$B$8),'1C TSsalarié12'!Y$17+'1C TSsalarié12'!Y$18+'1C TSsalarié12'!Y$19+'1C TSsalarié12'!Y$20+'1C TSsalarié12'!Y$24,'1C TSsalarié12'!Y$17+'1C TSsalarié12'!Y$18+'1C TSsalarié12'!Y$19+'1C TSsalarié12'!Y$20+'1C TSsalarié12'!Y$21+'1C TSsalarié12'!Y$22+'1C TSsalarié12'!Y$23+'1C TSsalarié12'!Y$24)</f>
        <v>0</v>
      </c>
      <c r="M309" s="301">
        <f>IF(AND($K$2="Pôle",C309='1C TSsalarié12'!$B$8),'1C TSsalarié12'!Y$21+'1C TSsalarié12'!Y$22+'1C TSsalarié12'!Y$23,0)</f>
        <v>0</v>
      </c>
      <c r="N309" s="302">
        <f t="shared" si="97"/>
        <v>0</v>
      </c>
      <c r="O309" s="292">
        <f>IF($C309='1C TSsalarié12'!$B$8,'1C TSsalarié12'!Y$31)</f>
        <v>0</v>
      </c>
      <c r="P309" s="72">
        <f>IF($C309='1C TSsalarié12'!$B$8,'1C TSsalarié12'!$Y$32)</f>
        <v>0</v>
      </c>
      <c r="Q309" s="72">
        <f>IF($C309='1C TSsalarié12'!$B$8,'1C TSsalarié12'!$Y$33)</f>
        <v>0</v>
      </c>
      <c r="R309" s="72">
        <f>IF($C309='1C TSsalarié12'!$B$8,'1C TSsalarié12'!$Y$34)</f>
        <v>0</v>
      </c>
      <c r="S309" s="72">
        <f>IF($C309='1C TSsalarié12'!$B$8,'1C TSsalarié12'!$Y$35)</f>
        <v>0</v>
      </c>
      <c r="T309" s="72">
        <f>IF($C309='1C TSsalarié12'!$B$8,'1C TSsalarié12'!$Y$36)</f>
        <v>0</v>
      </c>
      <c r="U309" s="72">
        <f>IF($C309='1C TSsalarié12'!$B$8,'1C TSsalarié12'!$Y$37)</f>
        <v>0</v>
      </c>
      <c r="V309" s="72">
        <f>IF($C309='1C TSsalarié12'!$B$8,'1C TSsalarié12'!$Y$38)</f>
        <v>0</v>
      </c>
      <c r="W309" s="72">
        <f>IF($C309='1C TSsalarié12'!$B$8,'1C TSsalarié12'!$Y$39)</f>
        <v>0</v>
      </c>
      <c r="X309" s="72">
        <f>IF($C309='1C TSsalarié12'!$B$8,'1C TSsalarié12'!$Y$40)</f>
        <v>0</v>
      </c>
      <c r="Y309" s="72">
        <f>IF($C309='1C TSsalarié12'!$B$8,'1C TSsalarié12'!$Y$41)</f>
        <v>0</v>
      </c>
      <c r="Z309" s="72">
        <f>IF($C309='1C TSsalarié12'!$B$8,'1C TSsalarié12'!$Y$42)</f>
        <v>0</v>
      </c>
      <c r="AA309" s="72">
        <f>IF($C309='1C TSsalarié12'!$B$8,'1C TSsalarié12'!$Y$43)</f>
        <v>0</v>
      </c>
      <c r="AB309" s="72">
        <f>IF($C309='1C TSsalarié12'!$B$8,'1C TSsalarié12'!$Y$44)</f>
        <v>0</v>
      </c>
      <c r="AC309" s="72">
        <f>IF($C309='1C TSsalarié12'!$B$8,'1C TSsalarié12'!$Y$45)</f>
        <v>0</v>
      </c>
      <c r="AD309" s="72">
        <f>IF($C309='1C TSsalarié12'!$B$8,'1C TSsalarié12'!$Y$46)</f>
        <v>0</v>
      </c>
      <c r="AE309" s="72">
        <f>IF($C309='1C TSsalarié12'!$B$8,'1C TSsalarié12'!$Y$47)</f>
        <v>0</v>
      </c>
      <c r="AF309" s="72">
        <f>IF($C309='1C TSsalarié12'!$B$8,'1C TSsalarié12'!$Y$48)</f>
        <v>0</v>
      </c>
      <c r="AG309" s="72">
        <f>IF($C309='1C TSsalarié12'!$B$8,'1C TSsalarié12'!$Y$49)</f>
        <v>0</v>
      </c>
      <c r="AH309" s="72">
        <f>IF($C309='1C TSsalarié12'!$B$8,'1C TSsalarié12'!$Y$50)</f>
        <v>0</v>
      </c>
      <c r="AI309" s="72">
        <f>IF($C309='1C TSsalarié12'!$B$8,'1C TSsalarié12'!$Y$51)</f>
        <v>0</v>
      </c>
      <c r="AJ309" s="72">
        <f>IF($C309='1C TSsalarié12'!$B$8,'1C TSsalarié12'!$Y$52)</f>
        <v>0</v>
      </c>
      <c r="AK309" s="72">
        <f>'1C TSsalarié12'!Y$53</f>
        <v>0</v>
      </c>
      <c r="AL309" s="72">
        <f t="shared" si="98"/>
        <v>0</v>
      </c>
      <c r="AM309" s="825">
        <f t="shared" si="99"/>
        <v>0</v>
      </c>
      <c r="AN309" s="825">
        <f t="shared" si="100"/>
        <v>0</v>
      </c>
      <c r="AO309" s="296">
        <f t="shared" si="95"/>
        <v>0</v>
      </c>
      <c r="AP309" s="575">
        <f t="shared" si="102"/>
        <v>0</v>
      </c>
      <c r="AQ309" s="583">
        <f t="shared" si="101"/>
        <v>0</v>
      </c>
      <c r="AR309" s="579"/>
      <c r="AS309" s="102"/>
      <c r="AT309" s="27"/>
      <c r="AU309" s="592"/>
    </row>
    <row r="310" spans="1:211" s="348" customFormat="1" ht="13.5" hidden="1" thickBot="1">
      <c r="A310" s="308"/>
      <c r="B310" s="339"/>
      <c r="C310" s="210" t="str">
        <f>IF('1C TSsalarié12'!Z$11&lt;&gt;"",'1C TSsalarié12'!$B$8,"")</f>
        <v/>
      </c>
      <c r="D310" s="670" t="str">
        <f>IF(E310="","",DATEDIF('1C TSsalarié12'!$B$10,E310,"y"))</f>
        <v/>
      </c>
      <c r="E310" s="211" t="str">
        <f>IF(AND('1C TSsalarié12'!Z$11&lt;&gt;"",C310='1C TSsalarié12'!$B$8),'1C TSsalarié12'!$Z$16,"")</f>
        <v/>
      </c>
      <c r="F310" s="314"/>
      <c r="G310" s="315"/>
      <c r="H310" s="980"/>
      <c r="I310" s="981"/>
      <c r="J310" s="982"/>
      <c r="K310" s="638">
        <f t="shared" si="94"/>
        <v>0</v>
      </c>
      <c r="L310" s="303">
        <f>IF(AND($K$2="Pôle",C310='1C TSsalarié12'!$B$8),'1C TSsalarié12'!Z$17+'1C TSsalarié12'!Z$18+'1C TSsalarié12'!Z$19+'1C TSsalarié12'!Z$20+'1C TSsalarié12'!Z$24,'1C TSsalarié12'!Z$17+'1C TSsalarié12'!Z$18+'1C TSsalarié12'!Z$19+'1C TSsalarié12'!Z$20+'1C TSsalarié12'!Z$21+'1C TSsalarié12'!Z$22+'1C TSsalarié12'!Z$23+'1C TSsalarié12'!Z$24)</f>
        <v>0</v>
      </c>
      <c r="M310" s="303">
        <f>IF(AND($K$2="Pôle",C310='1C TSsalarié12'!$B$8),'1C TSsalarié12'!Z$21+'1C TSsalarié12'!Z$22+'1C TSsalarié12'!Z$23,0)</f>
        <v>0</v>
      </c>
      <c r="N310" s="304">
        <f t="shared" si="97"/>
        <v>0</v>
      </c>
      <c r="O310" s="293">
        <f>IF($C310='1C TSsalarié12'!$B$8,'1C TSsalarié12'!Z$31)</f>
        <v>0</v>
      </c>
      <c r="P310" s="212">
        <f>IF($C310='1C TSsalarié12'!$B$8,'1C TSsalarié12'!$Z$32)</f>
        <v>0</v>
      </c>
      <c r="Q310" s="212">
        <f>IF($C310='1C TSsalarié12'!$B$8,'1C TSsalarié12'!$Z$33)</f>
        <v>0</v>
      </c>
      <c r="R310" s="212">
        <f>IF($C310='1C TSsalarié12'!$B$8,'1C TSsalarié12'!$Z$34)</f>
        <v>0</v>
      </c>
      <c r="S310" s="212">
        <f>IF($C310='1C TSsalarié12'!$B$8,'1C TSsalarié12'!$Z$35)</f>
        <v>0</v>
      </c>
      <c r="T310" s="212">
        <f>IF($C310='1C TSsalarié12'!$B$8,'1C TSsalarié12'!$Z$36)</f>
        <v>0</v>
      </c>
      <c r="U310" s="212">
        <f>IF($C310='1C TSsalarié12'!$B$8,'1C TSsalarié12'!$Z$37)</f>
        <v>0</v>
      </c>
      <c r="V310" s="212">
        <f>IF($C310='1C TSsalarié12'!$B$8,'1C TSsalarié12'!$Z$38)</f>
        <v>0</v>
      </c>
      <c r="W310" s="212">
        <f>IF($C310='1C TSsalarié12'!$B$8,'1C TSsalarié12'!$Z$39)</f>
        <v>0</v>
      </c>
      <c r="X310" s="212">
        <f>IF($C310='1C TSsalarié12'!$B$8,'1C TSsalarié12'!$Z$40)</f>
        <v>0</v>
      </c>
      <c r="Y310" s="212">
        <f>IF($C310='1C TSsalarié12'!$B$8,'1C TSsalarié12'!$Z$41)</f>
        <v>0</v>
      </c>
      <c r="Z310" s="212">
        <f>IF($C310='1C TSsalarié12'!$B$8,'1C TSsalarié12'!$Z$42)</f>
        <v>0</v>
      </c>
      <c r="AA310" s="212">
        <f>IF($C310='1C TSsalarié12'!$B$8,'1C TSsalarié12'!$Z$43)</f>
        <v>0</v>
      </c>
      <c r="AB310" s="212">
        <f>IF($C310='1C TSsalarié12'!$B$8,'1C TSsalarié12'!$Z$44)</f>
        <v>0</v>
      </c>
      <c r="AC310" s="212">
        <f>IF($C310='1C TSsalarié12'!$B$8,'1C TSsalarié12'!$Z$45)</f>
        <v>0</v>
      </c>
      <c r="AD310" s="212">
        <f>IF($C310='1C TSsalarié12'!$B$8,'1C TSsalarié12'!$Z$46)</f>
        <v>0</v>
      </c>
      <c r="AE310" s="212">
        <f>IF($C310='1C TSsalarié12'!$B$8,'1C TSsalarié12'!$Z$47)</f>
        <v>0</v>
      </c>
      <c r="AF310" s="212">
        <f>IF($C310='1C TSsalarié12'!$B$8,'1C TSsalarié12'!$Z$48)</f>
        <v>0</v>
      </c>
      <c r="AG310" s="212">
        <f>IF($C310='1C TSsalarié12'!$B$8,'1C TSsalarié12'!$Z$49)</f>
        <v>0</v>
      </c>
      <c r="AH310" s="212">
        <f>IF($C310='1C TSsalarié12'!$B$8,'1C TSsalarié12'!$Z$50)</f>
        <v>0</v>
      </c>
      <c r="AI310" s="212">
        <f>IF($C310='1C TSsalarié12'!$B$8,'1C TSsalarié12'!$Z$51)</f>
        <v>0</v>
      </c>
      <c r="AJ310" s="212">
        <f>IF($C310='1C TSsalarié12'!$B$8,'1C TSsalarié12'!$Z$52)</f>
        <v>0</v>
      </c>
      <c r="AK310" s="212">
        <f>'1C TSsalarié12'!Z$53</f>
        <v>0</v>
      </c>
      <c r="AL310" s="212">
        <f t="shared" si="98"/>
        <v>0</v>
      </c>
      <c r="AM310" s="565">
        <f t="shared" si="99"/>
        <v>0</v>
      </c>
      <c r="AN310" s="565">
        <f t="shared" si="100"/>
        <v>0</v>
      </c>
      <c r="AO310" s="297">
        <f t="shared" si="95"/>
        <v>0</v>
      </c>
      <c r="AP310" s="644">
        <f t="shared" si="102"/>
        <v>0</v>
      </c>
      <c r="AQ310" s="625">
        <f t="shared" si="101"/>
        <v>0</v>
      </c>
      <c r="AR310" s="547"/>
      <c r="AS310" s="213"/>
      <c r="AT310" s="214"/>
      <c r="AU310" s="626"/>
      <c r="AV310" s="824"/>
      <c r="AW310" s="824"/>
      <c r="AX310" s="824"/>
      <c r="AY310" s="824"/>
      <c r="AZ310" s="824"/>
      <c r="BA310" s="767"/>
      <c r="BB310" s="767"/>
      <c r="BC310" s="767"/>
      <c r="BD310" s="767"/>
      <c r="BE310" s="767"/>
      <c r="BF310" s="767"/>
      <c r="BG310" s="767"/>
      <c r="BH310" s="767"/>
      <c r="BI310" s="767"/>
      <c r="BJ310" s="767"/>
      <c r="BK310" s="767"/>
      <c r="BL310" s="767"/>
      <c r="BM310" s="767"/>
      <c r="BN310" s="767"/>
      <c r="BO310" s="767"/>
      <c r="BP310" s="767"/>
      <c r="BQ310" s="767"/>
      <c r="BR310" s="767"/>
      <c r="BS310" s="767"/>
      <c r="BT310" s="767"/>
      <c r="BU310" s="767"/>
      <c r="BV310" s="767"/>
      <c r="BW310" s="767"/>
      <c r="BX310" s="767"/>
      <c r="BY310" s="767"/>
      <c r="BZ310" s="767"/>
      <c r="CA310" s="767"/>
      <c r="CB310" s="767"/>
      <c r="CC310" s="767"/>
      <c r="CD310" s="767"/>
      <c r="CE310" s="767"/>
      <c r="CF310" s="767"/>
      <c r="CG310" s="767"/>
      <c r="CH310" s="767"/>
      <c r="CI310" s="767"/>
      <c r="CJ310" s="767"/>
      <c r="CK310" s="767"/>
      <c r="CL310" s="767"/>
      <c r="CM310" s="767"/>
      <c r="CN310" s="767"/>
      <c r="CO310" s="767"/>
      <c r="CP310" s="767"/>
      <c r="CQ310" s="767"/>
      <c r="CR310" s="767"/>
      <c r="CS310" s="767"/>
      <c r="CT310" s="767"/>
      <c r="CU310" s="767"/>
      <c r="CV310" s="767"/>
      <c r="CW310" s="767"/>
      <c r="CX310" s="767"/>
      <c r="CY310" s="767"/>
      <c r="CZ310" s="767"/>
      <c r="DA310" s="767"/>
      <c r="DB310" s="767"/>
      <c r="DC310" s="767"/>
      <c r="DD310" s="767"/>
      <c r="DE310" s="767"/>
      <c r="DF310" s="767"/>
      <c r="DG310" s="767"/>
      <c r="DH310" s="767"/>
      <c r="DI310" s="767"/>
      <c r="DJ310" s="767"/>
      <c r="DK310" s="767"/>
      <c r="DL310" s="767"/>
      <c r="DM310" s="767"/>
      <c r="DN310" s="767"/>
      <c r="DO310" s="767"/>
      <c r="DP310" s="767"/>
      <c r="DQ310" s="767"/>
      <c r="DR310" s="767"/>
      <c r="DS310" s="767"/>
      <c r="DT310" s="767"/>
      <c r="DU310" s="767"/>
      <c r="DV310" s="767"/>
      <c r="DW310" s="767"/>
      <c r="DX310" s="767"/>
      <c r="DY310" s="767"/>
      <c r="DZ310" s="767"/>
      <c r="EA310" s="767"/>
      <c r="EB310" s="767"/>
      <c r="EC310" s="767"/>
      <c r="ED310" s="767"/>
      <c r="EE310" s="767"/>
      <c r="EF310" s="767"/>
      <c r="EG310" s="767"/>
      <c r="EH310" s="767"/>
      <c r="EI310" s="767"/>
      <c r="EJ310" s="767"/>
      <c r="EK310" s="767"/>
      <c r="EL310" s="767"/>
      <c r="EM310" s="767"/>
      <c r="EN310" s="767"/>
      <c r="EO310" s="767"/>
      <c r="EP310" s="767"/>
      <c r="EQ310" s="767"/>
      <c r="ER310" s="767"/>
      <c r="ES310" s="767"/>
      <c r="ET310" s="767"/>
      <c r="EU310" s="767"/>
      <c r="EV310" s="767"/>
      <c r="EW310" s="767"/>
      <c r="EX310" s="767"/>
      <c r="EY310" s="767"/>
      <c r="EZ310" s="767"/>
      <c r="FA310" s="767"/>
      <c r="FB310" s="767"/>
      <c r="FC310" s="767"/>
      <c r="FD310" s="767"/>
      <c r="FE310" s="767"/>
      <c r="FF310" s="767"/>
      <c r="FG310" s="767"/>
      <c r="FH310" s="767"/>
      <c r="FI310" s="767"/>
      <c r="FJ310" s="767"/>
      <c r="FK310" s="767"/>
      <c r="FL310" s="767"/>
      <c r="FM310" s="767"/>
      <c r="FN310" s="767"/>
      <c r="FO310" s="767"/>
      <c r="FP310" s="767"/>
      <c r="FQ310" s="767"/>
      <c r="FR310" s="767"/>
      <c r="FS310" s="767"/>
      <c r="FT310" s="767"/>
      <c r="FU310" s="767"/>
      <c r="FV310" s="767"/>
      <c r="FW310" s="767"/>
      <c r="FX310" s="767"/>
      <c r="FY310" s="767"/>
      <c r="FZ310" s="767"/>
      <c r="GA310" s="767"/>
      <c r="GB310" s="767"/>
      <c r="GC310" s="767"/>
      <c r="GD310" s="767"/>
      <c r="GE310" s="767"/>
      <c r="GF310" s="767"/>
      <c r="GG310" s="767"/>
      <c r="GH310" s="767"/>
      <c r="GI310" s="767"/>
      <c r="GJ310" s="767"/>
      <c r="GK310" s="767"/>
      <c r="GL310" s="767"/>
      <c r="GM310" s="767"/>
      <c r="GN310" s="767"/>
      <c r="GO310" s="767"/>
      <c r="GP310" s="767"/>
      <c r="GQ310" s="767"/>
      <c r="GR310" s="767"/>
      <c r="GS310" s="767"/>
      <c r="GT310" s="767"/>
      <c r="GU310" s="767"/>
      <c r="GV310" s="767"/>
      <c r="GW310" s="767"/>
      <c r="GX310" s="767"/>
      <c r="GY310" s="767"/>
      <c r="GZ310" s="767"/>
      <c r="HA310" s="767"/>
      <c r="HB310" s="767"/>
      <c r="HC310" s="767"/>
    </row>
    <row r="311" spans="1:211" ht="19.149999999999999" customHeight="1" thickBot="1">
      <c r="A311" s="1093" t="s">
        <v>99</v>
      </c>
      <c r="B311" s="1093"/>
      <c r="C311" s="1093"/>
      <c r="D311" s="1093"/>
      <c r="E311" s="1093"/>
      <c r="F311" s="1093"/>
      <c r="G311" s="1093"/>
      <c r="H311" s="1093"/>
      <c r="I311" s="1093"/>
      <c r="J311" s="1093"/>
      <c r="K311" s="1093"/>
      <c r="L311" s="1093"/>
      <c r="M311" s="1093"/>
      <c r="N311" s="1093"/>
      <c r="O311" s="1093"/>
      <c r="P311" s="1093"/>
      <c r="Q311" s="1093"/>
      <c r="R311" s="1093"/>
      <c r="S311" s="1093"/>
      <c r="T311" s="1093"/>
      <c r="U311" s="1093"/>
      <c r="V311" s="1093"/>
      <c r="W311" s="1093"/>
      <c r="X311" s="1093"/>
      <c r="Y311" s="1093"/>
      <c r="Z311" s="1093"/>
      <c r="AA311" s="1093"/>
      <c r="AB311" s="1093"/>
      <c r="AC311" s="1093"/>
      <c r="AD311" s="1093"/>
      <c r="AE311" s="1093"/>
      <c r="AF311" s="1093"/>
      <c r="AG311" s="1093"/>
      <c r="AH311" s="1093"/>
      <c r="AI311" s="1093"/>
      <c r="AJ311" s="1093"/>
      <c r="AK311" s="1093"/>
      <c r="AL311" s="1094"/>
      <c r="AM311" s="422">
        <f t="shared" ref="AM311:AS311" si="103">SUM(AM23:AM310)</f>
        <v>0</v>
      </c>
      <c r="AN311" s="422">
        <f t="shared" si="103"/>
        <v>0</v>
      </c>
      <c r="AO311" s="423">
        <f t="shared" si="103"/>
        <v>0</v>
      </c>
      <c r="AP311" s="198">
        <f t="shared" si="103"/>
        <v>0</v>
      </c>
      <c r="AQ311" s="198">
        <f t="shared" si="103"/>
        <v>0</v>
      </c>
      <c r="AR311" s="425">
        <f t="shared" si="103"/>
        <v>0</v>
      </c>
      <c r="AS311" s="425">
        <f t="shared" si="103"/>
        <v>0</v>
      </c>
    </row>
    <row r="312" spans="1:211">
      <c r="AN312" s="1177" t="s">
        <v>100</v>
      </c>
      <c r="AO312" s="1177"/>
      <c r="AP312" s="571">
        <f>AP311+AR311</f>
        <v>0</v>
      </c>
      <c r="AQ312" s="571">
        <f>AQ311+AS311</f>
        <v>0</v>
      </c>
    </row>
    <row r="313" spans="1:211">
      <c r="AO313" s="100"/>
      <c r="AP313" s="100"/>
      <c r="AQ313" s="100"/>
    </row>
    <row r="314" spans="1:211" ht="18.75">
      <c r="A314" s="112" t="s">
        <v>393</v>
      </c>
      <c r="B314" s="113"/>
      <c r="C314" s="114"/>
      <c r="D314" s="114"/>
      <c r="E314" s="115"/>
      <c r="F314" s="116"/>
      <c r="G314" s="116"/>
      <c r="H314" s="116"/>
      <c r="I314" s="116"/>
      <c r="J314" s="115"/>
      <c r="K314" s="117"/>
      <c r="L314" s="117"/>
      <c r="M314" s="117"/>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37"/>
      <c r="AM314" s="137"/>
      <c r="AN314" s="137"/>
      <c r="AO314" s="138"/>
      <c r="AP314" s="138"/>
      <c r="AQ314" s="138"/>
      <c r="AR314" s="138"/>
      <c r="AS314" s="138"/>
      <c r="AT314" s="114"/>
      <c r="AU314" s="114"/>
    </row>
    <row r="315" spans="1:211" ht="13.5" thickBot="1">
      <c r="A315" s="24"/>
      <c r="B315" s="6"/>
      <c r="C315" s="5"/>
      <c r="D315" s="5"/>
      <c r="E315" s="2"/>
      <c r="F315" s="7"/>
      <c r="G315" s="7"/>
      <c r="H315" s="7"/>
      <c r="I315" s="7"/>
      <c r="J315" s="2"/>
      <c r="K315" s="13"/>
      <c r="L315" s="13"/>
      <c r="M315" s="13"/>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36"/>
      <c r="AP315" s="36"/>
      <c r="AQ315" s="36"/>
      <c r="AR315" s="36"/>
      <c r="AS315" s="36"/>
      <c r="AT315" s="5"/>
      <c r="AU315" s="5"/>
    </row>
    <row r="316" spans="1:211" ht="41.45" customHeight="1">
      <c r="A316" s="1098" t="s">
        <v>54</v>
      </c>
      <c r="B316" s="1122" t="s">
        <v>55</v>
      </c>
      <c r="C316" s="997" t="s">
        <v>101</v>
      </c>
      <c r="D316" s="998"/>
      <c r="E316" s="998"/>
      <c r="F316" s="995" t="s">
        <v>58</v>
      </c>
      <c r="G316" s="997" t="s">
        <v>57</v>
      </c>
      <c r="H316" s="995" t="s">
        <v>391</v>
      </c>
      <c r="I316" s="995" t="s">
        <v>390</v>
      </c>
      <c r="J316" s="1090" t="s">
        <v>102</v>
      </c>
      <c r="K316" s="1091"/>
      <c r="L316" s="1119" t="s">
        <v>61</v>
      </c>
      <c r="M316" s="1117"/>
      <c r="N316" s="1118"/>
      <c r="O316" s="1117" t="s">
        <v>62</v>
      </c>
      <c r="P316" s="1117"/>
      <c r="Q316" s="1117"/>
      <c r="R316" s="1117"/>
      <c r="S316" s="1117"/>
      <c r="T316" s="1117"/>
      <c r="U316" s="1117"/>
      <c r="V316" s="1117"/>
      <c r="W316" s="1117"/>
      <c r="X316" s="1117"/>
      <c r="Y316" s="1117"/>
      <c r="Z316" s="1117"/>
      <c r="AA316" s="1117"/>
      <c r="AB316" s="1117"/>
      <c r="AC316" s="1117"/>
      <c r="AD316" s="1117"/>
      <c r="AE316" s="1117"/>
      <c r="AF316" s="1117"/>
      <c r="AG316" s="1117"/>
      <c r="AH316" s="1117"/>
      <c r="AI316" s="1117"/>
      <c r="AJ316" s="1118"/>
      <c r="AK316" s="74" t="s">
        <v>62</v>
      </c>
      <c r="AL316" s="74" t="s">
        <v>62</v>
      </c>
      <c r="AM316" s="1197" t="s">
        <v>63</v>
      </c>
      <c r="AN316" s="1198"/>
      <c r="AO316" s="1199"/>
      <c r="AP316" s="1103" t="s">
        <v>64</v>
      </c>
      <c r="AQ316" s="1104"/>
      <c r="AR316" s="1104"/>
      <c r="AS316" s="1104"/>
      <c r="AT316" s="1105"/>
      <c r="AU316" s="1186" t="s">
        <v>103</v>
      </c>
    </row>
    <row r="317" spans="1:211" ht="44.45" customHeight="1" thickBot="1">
      <c r="A317" s="1099"/>
      <c r="B317" s="1123"/>
      <c r="C317" s="999"/>
      <c r="D317" s="1000"/>
      <c r="E317" s="1000"/>
      <c r="F317" s="996"/>
      <c r="G317" s="999"/>
      <c r="H317" s="996" t="s">
        <v>389</v>
      </c>
      <c r="I317" s="996" t="s">
        <v>389</v>
      </c>
      <c r="J317" s="75" t="s">
        <v>104</v>
      </c>
      <c r="K317" s="76" t="s">
        <v>105</v>
      </c>
      <c r="L317" s="76" t="s">
        <v>68</v>
      </c>
      <c r="M317" s="76" t="s">
        <v>69</v>
      </c>
      <c r="N317" s="107" t="s">
        <v>70</v>
      </c>
      <c r="O317" s="107" t="s">
        <v>71</v>
      </c>
      <c r="P317" s="107" t="s">
        <v>72</v>
      </c>
      <c r="Q317" s="107" t="s">
        <v>73</v>
      </c>
      <c r="R317" s="107" t="s">
        <v>74</v>
      </c>
      <c r="S317" s="107" t="s">
        <v>75</v>
      </c>
      <c r="T317" s="107" t="s">
        <v>76</v>
      </c>
      <c r="U317" s="107" t="s">
        <v>77</v>
      </c>
      <c r="V317" s="107" t="s">
        <v>78</v>
      </c>
      <c r="W317" s="107" t="s">
        <v>79</v>
      </c>
      <c r="X317" s="107" t="s">
        <v>80</v>
      </c>
      <c r="Y317" s="107" t="s">
        <v>81</v>
      </c>
      <c r="Z317" s="107" t="s">
        <v>82</v>
      </c>
      <c r="AA317" s="107" t="s">
        <v>83</v>
      </c>
      <c r="AB317" s="107" t="s">
        <v>84</v>
      </c>
      <c r="AC317" s="107" t="s">
        <v>85</v>
      </c>
      <c r="AD317" s="107" t="s">
        <v>86</v>
      </c>
      <c r="AE317" s="107" t="s">
        <v>87</v>
      </c>
      <c r="AF317" s="107" t="s">
        <v>88</v>
      </c>
      <c r="AG317" s="107" t="s">
        <v>89</v>
      </c>
      <c r="AH317" s="107" t="s">
        <v>90</v>
      </c>
      <c r="AI317" s="107" t="s">
        <v>91</v>
      </c>
      <c r="AJ317" s="107" t="s">
        <v>92</v>
      </c>
      <c r="AK317" s="107" t="s">
        <v>93</v>
      </c>
      <c r="AL317" s="77" t="s">
        <v>94</v>
      </c>
      <c r="AM317" s="76" t="s">
        <v>68</v>
      </c>
      <c r="AN317" s="76" t="s">
        <v>69</v>
      </c>
      <c r="AO317" s="107" t="s">
        <v>70</v>
      </c>
      <c r="AP317" s="588" t="s">
        <v>95</v>
      </c>
      <c r="AQ317" s="589" t="s">
        <v>96</v>
      </c>
      <c r="AR317" s="590" t="s">
        <v>97</v>
      </c>
      <c r="AS317" s="220" t="s">
        <v>98</v>
      </c>
      <c r="AT317" s="221" t="s">
        <v>67</v>
      </c>
      <c r="AU317" s="1187"/>
    </row>
    <row r="318" spans="1:211" ht="13.9" customHeight="1">
      <c r="A318" s="306"/>
      <c r="B318" s="337"/>
      <c r="C318" s="992" t="str">
        <f>IF('1C TSrécur1'!C$17&lt;&gt;0,'1C TSrécur1'!$B$12,"")</f>
        <v/>
      </c>
      <c r="D318" s="993"/>
      <c r="E318" s="994"/>
      <c r="F318" s="93" t="str">
        <f>IF(AND($C318='1C TSrécur1'!$B$12,'1C TSrécur1'!$B$16="récurrentes",'1C TSrécur1'!$C$17&lt;&gt;""),'1C TSrécur1'!$C$21,"")</f>
        <v/>
      </c>
      <c r="G318" s="237"/>
      <c r="H318" s="746">
        <v>0.21</v>
      </c>
      <c r="I318" s="746">
        <v>1</v>
      </c>
      <c r="J318" s="310"/>
      <c r="K318" s="680">
        <f t="shared" ref="K318:K329" si="104">J318+(J318*H318)</f>
        <v>0</v>
      </c>
      <c r="L318" s="541">
        <f>IF(OR('1C TSrécur1'!$B$12="",'1C TSrécur1'!C$30=0),0,IF(AND('1C TSrécur1'!$B$12&lt;&gt;"",$K$2="Pôle",'1C TSrécur1'!$C$12="OUI"),(('1C TSrécur1'!C$22+'1C TSrécur1'!C$23+'1C TSrécur1'!C$24+'1C TSrécur1'!C$25+'1C TSrécur1'!C$29)/'1C TSrécur1'!C$17),IF(AND('1C TSrécur1'!$B$12&lt;&gt;"",$K$2="Pôle",'1C TSrécur1'!$C$12="NON"),(('1C TSrécur1'!C$22+'1C TSrécur1'!C$23+'1C TSrécur1'!C$24+'1C TSrécur1'!C$25+'1C TSrécur1'!C$29)/'1C TSrécur1'!C$30),IF(AND('1C TSrécur1'!$B$12&lt;&gt;"",$K$2&lt;&gt;"Pôle",'1C TSrécur1'!$C$12="OUI"),(('1C TSrécur1'!C$22+'1C TSrécur1'!C$23+'1C TSrécur1'!C$24+'1C TSrécur1'!C$25+'1C TSrécur1'!C$26+'1C TSrécur1'!C$27+'1C TSrécur1'!C$28+'1C TSrécur1'!C$29)/'1C TSrécur1'!C$17),IF(AND('1C TSrécur1'!$B$12&lt;&gt;"",$K$2&lt;&gt;"Pôle",'1C TSrécur1'!$C$12="NON"),(('1C TSrécur1'!C$22+'1C TSrécur1'!C$23+'1C TSrécur1'!C$24+'1C TSrécur1'!C$25+'1C TSrécur1'!C$26+'1C TSrécur1'!C$27+'1C TSrécur1'!C$28+'1C TSrécur1'!C$29)/'1C TSrécur1'!C$30))))))</f>
        <v>0</v>
      </c>
      <c r="M318" s="541">
        <f>IF(OR('1C TSrécur1'!$B$12="",'1C TSrécur1'!C$30=0),0,IF(AND('1C TSrécur1'!$B$12&lt;&gt;"",$K$2="Pôle",'1C TSrécur1'!$C$12="OUI"),(('1C TSrécur1'!C$26+'1C TSrécur1'!C$27+'1C TSrécur1'!C$28)/'1C TSrécur1'!C$17),IF(AND('1C TSrécur1'!$B$12&lt;&gt;"",$K$2="Pôle",'1C TSrécur1'!$C$12="NON"),(('1C TSrécur1'!C$26+'1C TSrécur1'!C$27+'1C TSrécur1'!C$28)/'1C TSrécur1'!C$30),IF(AND('1C TSrécur1'!$B$12&lt;&gt;"",$K$2&lt;&gt;"Pôle"),0))))</f>
        <v>0</v>
      </c>
      <c r="N318" s="541">
        <f>IF(AND('1C TSrécur1'!$C$17&lt;&gt;0,'1C TSrécur1'!$C$30&lt;&gt;0),L318+M318,0)</f>
        <v>0</v>
      </c>
      <c r="O318" s="542" t="str">
        <f>IF(AND('1C TSrécur1'!C$17&lt;&gt;0,'1C TSrécur1'!$C$12="OUI"),'1C TSrécur1'!C$36/'1C TSrécur1'!C$17,"")</f>
        <v/>
      </c>
      <c r="P318" s="543" t="str">
        <f>IF(AND('1C TSrécur1'!C$17&lt;&gt;0,'1C TSrécur1'!$C$12="OUI"),'1C TSrécur1'!$C$37/'1C TSrécur1'!C$17,"")</f>
        <v/>
      </c>
      <c r="Q318" s="543" t="str">
        <f>IF(AND('1C TSrécur1'!C$17&lt;&gt;0,'1C TSrécur1'!$C$12="OUI"),'1C TSrécur1'!$C$38/'1C TSrécur1'!C$17,"")</f>
        <v/>
      </c>
      <c r="R318" s="543" t="str">
        <f>IF(AND('1C TSrécur1'!C$17&lt;&gt;0,'1C TSrécur1'!$C$12="OUI"),'1C TSrécur1'!$C$39/'1C TSrécur1'!C$17,"")</f>
        <v/>
      </c>
      <c r="S318" s="543" t="str">
        <f>IF(AND('1C TSrécur1'!C$17&lt;&gt;0,'1C TSrécur1'!$C$12="OUI"),'1C TSrécur1'!$C$40/'1C TSrécur1'!C$17,"")</f>
        <v/>
      </c>
      <c r="T318" s="543" t="str">
        <f>IF(AND('1C TSrécur1'!C$17&lt;&gt;0,'1C TSrécur1'!$C$12="OUI"),'1C TSrécur1'!$C$41/'1C TSrécur1'!C$17,"")</f>
        <v/>
      </c>
      <c r="U318" s="543" t="str">
        <f>IF(AND('1C TSrécur1'!C$17&lt;&gt;0,'1C TSrécur1'!$C$12="OUI"),'1C TSrécur1'!$C$42/'1C TSrécur1'!C$17,"")</f>
        <v/>
      </c>
      <c r="V318" s="543" t="str">
        <f>IF(AND('1C TSrécur1'!C$17&lt;&gt;0,'1C TSrécur1'!$C$12="OUI"),'1C TSrécur1'!$C$43/'1C TSrécur1'!C$17,"")</f>
        <v/>
      </c>
      <c r="W318" s="543" t="str">
        <f>IF(AND('1C TSrécur1'!C$17&lt;&gt;0,'1C TSrécur1'!$C$12="OUI"),'1C TSrécur1'!$C$44/'1C TSrécur1'!C$17,"")</f>
        <v/>
      </c>
      <c r="X318" s="543" t="str">
        <f>IF(AND('1C TSrécur1'!C$17&lt;&gt;0,'1C TSrécur1'!$C$12="OUI"),'1C TSrécur1'!$C$45/'1C TSrécur1'!C$17,"")</f>
        <v/>
      </c>
      <c r="Y318" s="543" t="str">
        <f>IF(AND('1C TSrécur1'!C$17&lt;&gt;0,'1C TSrécur1'!$C$12="OUI"),'1C TSrécur1'!$C$46/'1C TSrécur1'!C$17,"")</f>
        <v/>
      </c>
      <c r="Z318" s="543" t="str">
        <f>IF(AND('1C TSrécur1'!C$17&lt;&gt;0,'1C TSrécur1'!$C$12="OUI"),'1C TSrécur1'!$C$47/'1C TSrécur1'!C$17,"")</f>
        <v/>
      </c>
      <c r="AA318" s="543" t="str">
        <f>IF(AND('1C TSrécur1'!C$17&lt;&gt;0,'1C TSrécur1'!$C$12="OUI"),'1C TSrécur1'!$C$48/'1C TSrécur1'!C$17,"")</f>
        <v/>
      </c>
      <c r="AB318" s="543" t="str">
        <f>IF(AND('1C TSrécur1'!C$17&lt;&gt;0,'1C TSrécur1'!$C$12="OUI"),'1C TSrécur1'!$C$49/'1C TSrécur1'!C$17,"")</f>
        <v/>
      </c>
      <c r="AC318" s="543" t="str">
        <f>IF(AND('1C TSrécur1'!C$17&lt;&gt;0,'1C TSrécur1'!$C$12="OUI"),'1C TSrécur1'!$C$50/'1C TSrécur1'!C$17,"")</f>
        <v/>
      </c>
      <c r="AD318" s="543" t="str">
        <f>IF(AND('1C TSrécur1'!C$17&lt;&gt;0,'1C TSrécur1'!$C$12="OUI"),'1C TSrécur1'!$C$51/'1C TSrécur1'!C$17,"")</f>
        <v/>
      </c>
      <c r="AE318" s="543" t="str">
        <f>IF(AND('1C TSrécur1'!C$17&lt;&gt;0,'1C TSrécur1'!$C$12="OUI"),'1C TSrécur1'!$C$52/'1C TSrécur1'!C$17,"")</f>
        <v/>
      </c>
      <c r="AF318" s="543" t="str">
        <f>IF(AND('1C TSrécur1'!C$17&lt;&gt;0,'1C TSrécur1'!$C$12="OUI"),'1C TSrécur1'!$C$53/'1C TSrécur1'!C$17,"")</f>
        <v/>
      </c>
      <c r="AG318" s="543" t="str">
        <f>IF(AND('1C TSrécur1'!C$17&lt;&gt;0,'1C TSrécur1'!$C$12="OUI"),'1C TSrécur1'!$C$54/'1C TSrécur1'!C$17,"")</f>
        <v/>
      </c>
      <c r="AH318" s="543" t="str">
        <f>IF(AND('1C TSrécur1'!C$17&lt;&gt;0,'1C TSrécur1'!$C$12="OUI"),'1C TSrécur1'!$C$55/'1C TSrécur1'!C$17,"")</f>
        <v/>
      </c>
      <c r="AI318" s="543" t="str">
        <f>IF(AND('1C TSrécur1'!C$17&lt;&gt;0,'1C TSrécur1'!$C$12="OUI"),'1C TSrécur1'!$C$56/'1C TSrécur1'!C$17,"")</f>
        <v/>
      </c>
      <c r="AJ318" s="543" t="str">
        <f>IF(AND('1C TSrécur1'!C$17&lt;&gt;0,'1C TSrécur1'!$C$12="OUI"),'1C TSrécur1'!$C$57/'1C TSrécur1'!C$17,"")</f>
        <v/>
      </c>
      <c r="AK318" s="543">
        <f>IF(AND('1C TSrécur1'!C$17&lt;&gt;0,'1C TSrécur1'!$C$12="OUI"),'1C TSrécur1'!C$58/'1C TSrécur1'!C$17,0)</f>
        <v>0</v>
      </c>
      <c r="AL318" s="71">
        <f>IF(AND('1C TSrécur1'!$B$12&lt;&gt;"",'1C TSrécur1'!$C$12="OUI"),N318+AK318,N318)</f>
        <v>0</v>
      </c>
      <c r="AM318" s="342">
        <f t="shared" ref="AM318:AM341" si="105">(J318+(J318*H318)-(J318*H318*I318))*L318</f>
        <v>0</v>
      </c>
      <c r="AN318" s="342">
        <f t="shared" ref="AN318:AN341" si="106">((J318+(J318*H318)-(J318*H318*I318))*M318)*50%</f>
        <v>0</v>
      </c>
      <c r="AO318" s="343">
        <f>AM318+AN318</f>
        <v>0</v>
      </c>
      <c r="AP318" s="575">
        <f>AM318-AR318</f>
        <v>0</v>
      </c>
      <c r="AQ318" s="584">
        <f t="shared" ref="AQ318:AQ329" si="107">IF(M318=0,0,AN318-AS318)</f>
        <v>0</v>
      </c>
      <c r="AR318" s="580"/>
      <c r="AS318" s="208"/>
      <c r="AT318" s="209" t="str">
        <f>IF(('1C TSrécur1'!C$17*FICHE!$C$13)&lt;J318,"Forfait limité à "&amp;FICHE!$C$13&amp;"€/jour","")</f>
        <v/>
      </c>
      <c r="AU318" s="591"/>
      <c r="AV318" s="907"/>
      <c r="AW318" s="907"/>
      <c r="AX318" s="907"/>
      <c r="AY318" s="907"/>
      <c r="AZ318" s="907"/>
    </row>
    <row r="319" spans="1:211" ht="13.9" customHeight="1">
      <c r="A319" s="309"/>
      <c r="B319" s="338"/>
      <c r="C319" s="971" t="str">
        <f>IF('1C TSrécur1'!D$17&lt;&gt;0,'1C TSrécur1'!$B$12,"")</f>
        <v/>
      </c>
      <c r="D319" s="972"/>
      <c r="E319" s="973"/>
      <c r="F319" s="93" t="str">
        <f>IF(AND($C319='1C TSrécur1'!$B$12,'1C TSrécur1'!$B$16="récurrentes",'1C TSrécur1'!$D$17&lt;&gt;""),'1C TSrécur1'!$D$21,"")</f>
        <v/>
      </c>
      <c r="G319" s="235"/>
      <c r="H319" s="745">
        <v>0.21</v>
      </c>
      <c r="I319" s="747">
        <v>1</v>
      </c>
      <c r="J319" s="316"/>
      <c r="K319" s="680">
        <f t="shared" si="104"/>
        <v>0</v>
      </c>
      <c r="L319" s="527">
        <f>IF(OR('1C TSrécur1'!$B$12="",'1C TSrécur1'!D$30=0),0,IF(AND('1C TSrécur1'!$B$12&lt;&gt;"",$K$2="Pôle",'1C TSrécur1'!$C$12="OUI"),(('1C TSrécur1'!D$22+'1C TSrécur1'!D$23+'1C TSrécur1'!D$24+'1C TSrécur1'!D$25+'1C TSrécur1'!D$29)/'1C TSrécur1'!D$17),IF(AND('1C TSrécur1'!$B$12&lt;&gt;"",$K$2="Pôle",'1C TSrécur1'!$C$12="NON"),(('1C TSrécur1'!D$22+'1C TSrécur1'!D$23+'1C TSrécur1'!D$24+'1C TSrécur1'!D$25+'1C TSrécur1'!D$29)/'1C TSrécur1'!D$30),IF(AND('1C TSrécur1'!$B$12&lt;&gt;"",$K$2&lt;&gt;"Pôle",'1C TSrécur1'!$C$12="OUI"),(('1C TSrécur1'!D$22+'1C TSrécur1'!D$23+'1C TSrécur1'!D$24+'1C TSrécur1'!D$25+'1C TSrécur1'!D$26+'1C TSrécur1'!D$27+'1C TSrécur1'!D$28+'1C TSrécur1'!D$29)/'1C TSrécur1'!D$17),IF(AND('1C TSrécur1'!$B$12&lt;&gt;"",$K$2&lt;&gt;"Pôle",'1C TSrécur1'!$C$12="NON"),(('1C TSrécur1'!D$22+'1C TSrécur1'!D$23+'1C TSrécur1'!D$24+'1C TSrécur1'!D$25+'1C TSrécur1'!D$26+'1C TSrécur1'!D$27+'1C TSrécur1'!D$28+'1C TSrécur1'!D$29)/'1C TSrécur1'!D$30))))))</f>
        <v>0</v>
      </c>
      <c r="M319" s="527">
        <f>IF(OR('1C TSrécur1'!$B$12="",'1C TSrécur1'!D$30=0),0,IF(AND('1C TSrécur1'!$B$12&lt;&gt;"",$K$2="Pôle",'1C TSrécur1'!$C$12="OUI"),(('1C TSrécur1'!D$26+'1C TSrécur1'!D$27+'1C TSrécur1'!D$28)/'1C TSrécur1'!D$17),IF(AND('1C TSrécur1'!$B$12&lt;&gt;"",$K$2="Pôle",'1C TSrécur1'!$C$12="NON"),(('1C TSrécur1'!D$26+'1C TSrécur1'!D$27+'1C TSrécur1'!D$28)/'1C TSrécur1'!D$30),IF(AND('1C TSrécur1'!$B$12&lt;&gt;"",$K$2&lt;&gt;"Pôle"),0))))</f>
        <v>0</v>
      </c>
      <c r="N319" s="527">
        <f>IF(AND('1C TSrécur1'!$D$17&lt;&gt;0,'1C TSrécur1'!$D$30&lt;&gt;0),L319+M319,0)</f>
        <v>0</v>
      </c>
      <c r="O319" s="542" t="str">
        <f>IF(AND('1C TSrécur1'!D$17&lt;&gt;0,'1C TSrécur1'!$C$12="OUI"),'1C TSrécur1'!D$36/'1C TSrécur1'!D$17,"")</f>
        <v/>
      </c>
      <c r="P319" s="543" t="str">
        <f>IF(AND('1C TSrécur1'!D$17&lt;&gt;0,'1C TSrécur1'!$C$12="OUI"),'1C TSrécur1'!$D$37/'1C TSrécur1'!D$17,"")</f>
        <v/>
      </c>
      <c r="Q319" s="543" t="str">
        <f>IF(AND('1C TSrécur1'!D$17&lt;&gt;0,'1C TSrécur1'!$C$12="OUI"),'1C TSrécur1'!$D$38/'1C TSrécur1'!D$17,"")</f>
        <v/>
      </c>
      <c r="R319" s="543" t="str">
        <f>IF(AND('1C TSrécur1'!D$17&lt;&gt;0,'1C TSrécur1'!$C$12="OUI"),'1C TSrécur1'!$D$39/'1C TSrécur1'!D$17,"")</f>
        <v/>
      </c>
      <c r="S319" s="543" t="str">
        <f>IF(AND('1C TSrécur1'!D$17&lt;&gt;0,'1C TSrécur1'!$C$12="OUI"),'1C TSrécur1'!$D$40/'1C TSrécur1'!D$17,"")</f>
        <v/>
      </c>
      <c r="T319" s="543" t="str">
        <f>IF(AND('1C TSrécur1'!D$17&lt;&gt;0,'1C TSrécur1'!$C$12="OUI"),'1C TSrécur1'!$D$41/'1C TSrécur1'!D$17,"")</f>
        <v/>
      </c>
      <c r="U319" s="543" t="str">
        <f>IF(AND('1C TSrécur1'!D$17&lt;&gt;0,'1C TSrécur1'!$C$12="OUI"),'1C TSrécur1'!$D$42/'1C TSrécur1'!D$17,"")</f>
        <v/>
      </c>
      <c r="V319" s="543" t="str">
        <f>IF(AND('1C TSrécur1'!D$17&lt;&gt;0,'1C TSrécur1'!$C$12="OUI"),'1C TSrécur1'!$D$43/'1C TSrécur1'!D$17,"")</f>
        <v/>
      </c>
      <c r="W319" s="543" t="str">
        <f>IF(AND('1C TSrécur1'!D$17&lt;&gt;0,'1C TSrécur1'!$C$12="OUI"),'1C TSrécur1'!$D$44/'1C TSrécur1'!D$17,"")</f>
        <v/>
      </c>
      <c r="X319" s="543" t="str">
        <f>IF(AND('1C TSrécur1'!D$17&lt;&gt;0,'1C TSrécur1'!$C$12="OUI"),'1C TSrécur1'!$D$45/'1C TSrécur1'!D$17,"")</f>
        <v/>
      </c>
      <c r="Y319" s="543" t="str">
        <f>IF(AND('1C TSrécur1'!D$17&lt;&gt;0,'1C TSrécur1'!$C$12="OUI"),'1C TSrécur1'!$D$46/'1C TSrécur1'!D$17,"")</f>
        <v/>
      </c>
      <c r="Z319" s="543" t="str">
        <f>IF(AND('1C TSrécur1'!D$17&lt;&gt;0,'1C TSrécur1'!$C$12="OUI"),'1C TSrécur1'!$D$47/'1C TSrécur1'!D$17,"")</f>
        <v/>
      </c>
      <c r="AA319" s="543" t="str">
        <f>IF(AND('1C TSrécur1'!D$17&lt;&gt;0,'1C TSrécur1'!$C$12="OUI"),'1C TSrécur1'!$D$48/'1C TSrécur1'!D$17,"")</f>
        <v/>
      </c>
      <c r="AB319" s="543" t="str">
        <f>IF(AND('1C TSrécur1'!D$17&lt;&gt;0,'1C TSrécur1'!$C$12="OUI"),'1C TSrécur1'!$D$49/'1C TSrécur1'!D$17,"")</f>
        <v/>
      </c>
      <c r="AC319" s="543" t="str">
        <f>IF(AND('1C TSrécur1'!D$17&lt;&gt;0,'1C TSrécur1'!$C$12="OUI"),'1C TSrécur1'!$D$50/'1C TSrécur1'!D$17,"")</f>
        <v/>
      </c>
      <c r="AD319" s="543" t="str">
        <f>IF(AND('1C TSrécur1'!D$17&lt;&gt;0,'1C TSrécur1'!$C$12="OUI"),'1C TSrécur1'!$D$51/'1C TSrécur1'!D$17,"")</f>
        <v/>
      </c>
      <c r="AE319" s="543" t="str">
        <f>IF(AND('1C TSrécur1'!D$17&lt;&gt;0,'1C TSrécur1'!$C$12="OUI"),'1C TSrécur1'!$D$52/'1C TSrécur1'!D$17,"")</f>
        <v/>
      </c>
      <c r="AF319" s="543" t="str">
        <f>IF(AND('1C TSrécur1'!D$17&lt;&gt;0,'1C TSrécur1'!$C$12="OUI"),'1C TSrécur1'!$D$53/'1C TSrécur1'!D$17,"")</f>
        <v/>
      </c>
      <c r="AG319" s="543" t="str">
        <f>IF(AND('1C TSrécur1'!D$17&lt;&gt;0,'1C TSrécur1'!$C$12="OUI"),'1C TSrécur1'!$D$54/'1C TSrécur1'!D$17,"")</f>
        <v/>
      </c>
      <c r="AH319" s="543" t="str">
        <f>IF(AND('1C TSrécur1'!D$17&lt;&gt;0,'1C TSrécur1'!$C$12="OUI"),'1C TSrécur1'!$D$55/'1C TSrécur1'!D$17,"")</f>
        <v/>
      </c>
      <c r="AI319" s="543" t="str">
        <f>IF(AND('1C TSrécur1'!D$17&lt;&gt;0,'1C TSrécur1'!$C$12="OUI"),'1C TSrécur1'!$D$56/'1C TSrécur1'!D$17,"")</f>
        <v/>
      </c>
      <c r="AJ319" s="543" t="str">
        <f>IF(AND('1C TSrécur1'!D$17&lt;&gt;0,'1C TSrécur1'!$C$12="OUI"),'1C TSrécur1'!$D$57/'1C TSrécur1'!D$17,"")</f>
        <v/>
      </c>
      <c r="AK319" s="543">
        <f>IF(AND('1C TSrécur1'!D$17&lt;&gt;0,'1C TSrécur1'!$C$12="OUI"),'1C TSrécur1'!D$58/'1C TSrécur1'!D$17,0)</f>
        <v>0</v>
      </c>
      <c r="AL319" s="73">
        <f>IF(AND('1C TSrécur1'!$B$12&lt;&gt;"",'1C TSrécur1'!$C$12="OUI"),N319+AK319,N319)</f>
        <v>0</v>
      </c>
      <c r="AM319" s="344">
        <f t="shared" si="105"/>
        <v>0</v>
      </c>
      <c r="AN319" s="344">
        <f t="shared" si="106"/>
        <v>0</v>
      </c>
      <c r="AO319" s="345">
        <f t="shared" ref="AO319:AO329" si="108">AM319+AN319</f>
        <v>0</v>
      </c>
      <c r="AP319" s="573">
        <f t="shared" ref="AP319:AP329" si="109">AM319-AR319</f>
        <v>0</v>
      </c>
      <c r="AQ319" s="583">
        <f t="shared" si="107"/>
        <v>0</v>
      </c>
      <c r="AR319" s="579"/>
      <c r="AS319" s="102"/>
      <c r="AT319" s="209" t="str">
        <f>IF(('1C TSrécur1'!D$17*FICHE!$C$13)&lt;J319,"Forfait limité à "&amp;FICHE!$C$13&amp;"€/jour","")</f>
        <v/>
      </c>
      <c r="AU319" s="592"/>
    </row>
    <row r="320" spans="1:211" ht="13.9" customHeight="1">
      <c r="A320" s="309"/>
      <c r="B320" s="338"/>
      <c r="C320" s="971" t="str">
        <f>IF('1C TSrécur1'!E$17&lt;&gt;0,'1C TSrécur1'!$B$12,"")</f>
        <v/>
      </c>
      <c r="D320" s="972"/>
      <c r="E320" s="973"/>
      <c r="F320" s="93" t="str">
        <f>IF(AND($C320='1C TSrécur1'!$B$12,'1C TSrécur1'!$B$16="récurrentes",'1C TSrécur1'!$E$17&lt;&gt;""),'1C TSrécur1'!$E$21,"")</f>
        <v/>
      </c>
      <c r="G320" s="235"/>
      <c r="H320" s="745">
        <v>0.21</v>
      </c>
      <c r="I320" s="747">
        <v>1</v>
      </c>
      <c r="J320" s="316"/>
      <c r="K320" s="680">
        <f t="shared" si="104"/>
        <v>0</v>
      </c>
      <c r="L320" s="527">
        <f>IF(OR('1C TSrécur1'!$B$12="",'1C TSrécur1'!E$30=0),0,IF(AND('1C TSrécur1'!$B$12&lt;&gt;"",$K$2="Pôle",'1C TSrécur1'!$C$12="OUI"),(('1C TSrécur1'!E$22+'1C TSrécur1'!E$23+'1C TSrécur1'!E$24+'1C TSrécur1'!E$25+'1C TSrécur1'!E$29)/'1C TSrécur1'!E$17),IF(AND('1C TSrécur1'!$B$12&lt;&gt;"",$K$2="Pôle",'1C TSrécur1'!$C$12="NON"),(('1C TSrécur1'!E$22+'1C TSrécur1'!E$23+'1C TSrécur1'!E$24+'1C TSrécur1'!E$25+'1C TSrécur1'!E$29)/'1C TSrécur1'!E$30),IF(AND('1C TSrécur1'!$B$12&lt;&gt;"",$K$2&lt;&gt;"Pôle",'1C TSrécur1'!$C$12="OUI"),(('1C TSrécur1'!E$22+'1C TSrécur1'!E$23+'1C TSrécur1'!E$24+'1C TSrécur1'!E$25+'1C TSrécur1'!E$26+'1C TSrécur1'!E$27+'1C TSrécur1'!E$28+'1C TSrécur1'!E$29)/'1C TSrécur1'!E$17),IF(AND('1C TSrécur1'!$B$12&lt;&gt;"",$K$2&lt;&gt;"Pôle",'1C TSrécur1'!$C$12="NON"),(('1C TSrécur1'!E$22+'1C TSrécur1'!E$23+'1C TSrécur1'!E$24+'1C TSrécur1'!E$25+'1C TSrécur1'!E$26+'1C TSrécur1'!E$27+'1C TSrécur1'!E$28+'1C TSrécur1'!E$29)/'1C TSrécur1'!E$30))))))</f>
        <v>0</v>
      </c>
      <c r="M320" s="527">
        <f>IF(OR('1C TSrécur1'!$B$12="",'1C TSrécur1'!E$30=0),0,IF(AND('1C TSrécur1'!$B$12&lt;&gt;"",$K$2="Pôle",'1C TSrécur1'!$C$12="OUI"),(('1C TSrécur1'!E$26+'1C TSrécur1'!E$27+'1C TSrécur1'!E$28)/'1C TSrécur1'!E$17),IF(AND('1C TSrécur1'!$B$12&lt;&gt;"",$K$2="Pôle",'1C TSrécur1'!$C$12="NON"),(('1C TSrécur1'!E$26+'1C TSrécur1'!E$27+'1C TSrécur1'!E$28)/'1C TSrécur1'!E$30),IF(AND('1C TSrécur1'!$B$12&lt;&gt;"",$K$2&lt;&gt;"Pôle"),0))))</f>
        <v>0</v>
      </c>
      <c r="N320" s="527">
        <f>IF(AND('1C TSrécur1'!$E$17&lt;&gt;0,'1C TSrécur1'!$E$30&lt;&gt;0),L320+M320,0)</f>
        <v>0</v>
      </c>
      <c r="O320" s="542" t="str">
        <f>IF(AND('1C TSrécur1'!E$17&lt;&gt;0,'1C TSrécur1'!$C$12="OUI"),'1C TSrécur1'!E$36/'1C TSrécur1'!E$17,"")</f>
        <v/>
      </c>
      <c r="P320" s="543" t="str">
        <f>IF(AND('1C TSrécur1'!E$17&lt;&gt;0,'1C TSrécur1'!$C$12="OUI"),'1C TSrécur1'!$E$37/'1C TSrécur1'!E$17,"")</f>
        <v/>
      </c>
      <c r="Q320" s="543" t="str">
        <f>IF(AND('1C TSrécur1'!E$17&lt;&gt;0,'1C TSrécur1'!$C$12="OUI"),'1C TSrécur1'!$E$38/'1C TSrécur1'!E$17,"")</f>
        <v/>
      </c>
      <c r="R320" s="543" t="str">
        <f>IF(AND('1C TSrécur1'!E$17&lt;&gt;0,'1C TSrécur1'!$C$12="OUI"),'1C TSrécur1'!$E$39/'1C TSrécur1'!E$17,"")</f>
        <v/>
      </c>
      <c r="S320" s="543" t="str">
        <f>IF(AND('1C TSrécur1'!E$17&lt;&gt;0,'1C TSrécur1'!$C$12="OUI"),'1C TSrécur1'!$E$40/'1C TSrécur1'!E$17,"")</f>
        <v/>
      </c>
      <c r="T320" s="543" t="str">
        <f>IF(AND('1C TSrécur1'!E$17&lt;&gt;0,'1C TSrécur1'!$C$12="OUI"),'1C TSrécur1'!$E$41/'1C TSrécur1'!E$17,"")</f>
        <v/>
      </c>
      <c r="U320" s="543" t="str">
        <f>IF(AND('1C TSrécur1'!E$17&lt;&gt;0,'1C TSrécur1'!$C$12="OUI"),'1C TSrécur1'!$E$42/'1C TSrécur1'!E$17,"")</f>
        <v/>
      </c>
      <c r="V320" s="543" t="str">
        <f>IF(AND('1C TSrécur1'!E$17&lt;&gt;0,'1C TSrécur1'!$C$12="OUI"),'1C TSrécur1'!$E$43/'1C TSrécur1'!E$17,"")</f>
        <v/>
      </c>
      <c r="W320" s="543" t="str">
        <f>IF(AND('1C TSrécur1'!E$17&lt;&gt;0,'1C TSrécur1'!$C$12="OUI"),'1C TSrécur1'!$E$44/'1C TSrécur1'!E$17,"")</f>
        <v/>
      </c>
      <c r="X320" s="543" t="str">
        <f>IF(AND('1C TSrécur1'!E$17&lt;&gt;0,'1C TSrécur1'!$C$12="OUI"),'1C TSrécur1'!$E$45/'1C TSrécur1'!E$17,"")</f>
        <v/>
      </c>
      <c r="Y320" s="543" t="str">
        <f>IF(AND('1C TSrécur1'!E$17&lt;&gt;0,'1C TSrécur1'!$C$12="OUI"),'1C TSrécur1'!$E$46/'1C TSrécur1'!E$17,"")</f>
        <v/>
      </c>
      <c r="Z320" s="543" t="str">
        <f>IF(AND('1C TSrécur1'!E$17&lt;&gt;0,'1C TSrécur1'!$C$12="OUI"),'1C TSrécur1'!$E$47/'1C TSrécur1'!E$17,"")</f>
        <v/>
      </c>
      <c r="AA320" s="543" t="str">
        <f>IF(AND('1C TSrécur1'!E$17&lt;&gt;0,'1C TSrécur1'!$C$12="OUI"),'1C TSrécur1'!$E$48/'1C TSrécur1'!E$17,"")</f>
        <v/>
      </c>
      <c r="AB320" s="543" t="str">
        <f>IF(AND('1C TSrécur1'!E$17&lt;&gt;0,'1C TSrécur1'!$C$12="OUI"),'1C TSrécur1'!$E$49/'1C TSrécur1'!E$17,"")</f>
        <v/>
      </c>
      <c r="AC320" s="543" t="str">
        <f>IF(AND('1C TSrécur1'!E$17&lt;&gt;0,'1C TSrécur1'!$C$12="OUI"),'1C TSrécur1'!$E$50/'1C TSrécur1'!E$17,"")</f>
        <v/>
      </c>
      <c r="AD320" s="543" t="str">
        <f>IF(AND('1C TSrécur1'!E$17&lt;&gt;0,'1C TSrécur1'!$C$12="OUI"),'1C TSrécur1'!$E$51/'1C TSrécur1'!E$17,"")</f>
        <v/>
      </c>
      <c r="AE320" s="543" t="str">
        <f>IF(AND('1C TSrécur1'!E$17&lt;&gt;0,'1C TSrécur1'!$C$12="OUI"),'1C TSrécur1'!$E$52/'1C TSrécur1'!E$17,"")</f>
        <v/>
      </c>
      <c r="AF320" s="543" t="str">
        <f>IF(AND('1C TSrécur1'!E$17&lt;&gt;0,'1C TSrécur1'!$C$12="OUI"),'1C TSrécur1'!$E$53/'1C TSrécur1'!E$17,"")</f>
        <v/>
      </c>
      <c r="AG320" s="543" t="str">
        <f>IF(AND('1C TSrécur1'!E$17&lt;&gt;0,'1C TSrécur1'!$C$12="OUI"),'1C TSrécur1'!$E$54/'1C TSrécur1'!E$17,"")</f>
        <v/>
      </c>
      <c r="AH320" s="543" t="str">
        <f>IF(AND('1C TSrécur1'!E$17&lt;&gt;0,'1C TSrécur1'!$C$12="OUI"),'1C TSrécur1'!$E$55/'1C TSrécur1'!E$17,"")</f>
        <v/>
      </c>
      <c r="AI320" s="543" t="str">
        <f>IF(AND('1C TSrécur1'!E$17&lt;&gt;0,'1C TSrécur1'!$C$12="OUI"),'1C TSrécur1'!$E$56/'1C TSrécur1'!E$17,"")</f>
        <v/>
      </c>
      <c r="AJ320" s="543" t="str">
        <f>IF(AND('1C TSrécur1'!E$17&lt;&gt;0,'1C TSrécur1'!$C$12="OUI"),'1C TSrécur1'!$E$57/'1C TSrécur1'!E$17,"")</f>
        <v/>
      </c>
      <c r="AK320" s="543">
        <f>IF(AND('1C TSrécur1'!E$17&lt;&gt;0,'1C TSrécur1'!$C$12="OUI"),'1C TSrécur1'!E$58/'1C TSrécur1'!E$17,0)</f>
        <v>0</v>
      </c>
      <c r="AL320" s="73">
        <f>IF(AND('1C TSrécur1'!$B$12&lt;&gt;"",'1C TSrécur1'!$C$12="OUI"),N320+AK320,N320)</f>
        <v>0</v>
      </c>
      <c r="AM320" s="344">
        <f t="shared" si="105"/>
        <v>0</v>
      </c>
      <c r="AN320" s="344">
        <f t="shared" si="106"/>
        <v>0</v>
      </c>
      <c r="AO320" s="345">
        <f t="shared" si="108"/>
        <v>0</v>
      </c>
      <c r="AP320" s="573">
        <f t="shared" si="109"/>
        <v>0</v>
      </c>
      <c r="AQ320" s="583">
        <f t="shared" si="107"/>
        <v>0</v>
      </c>
      <c r="AR320" s="579"/>
      <c r="AS320" s="102"/>
      <c r="AT320" s="209" t="str">
        <f>IF(('1C TSrécur1'!E$17*FICHE!$C$13)&lt;J320,"Forfait limité à "&amp;FICHE!$C$13&amp;"€/jour","")</f>
        <v/>
      </c>
      <c r="AU320" s="592"/>
    </row>
    <row r="321" spans="1:52" ht="13.9" customHeight="1">
      <c r="A321" s="309"/>
      <c r="B321" s="338"/>
      <c r="C321" s="971" t="str">
        <f>IF('1C TSrécur1'!F$17&lt;&gt;0,'1C TSrécur1'!$B$12,"")</f>
        <v/>
      </c>
      <c r="D321" s="972"/>
      <c r="E321" s="973"/>
      <c r="F321" s="93" t="str">
        <f>IF(AND($C321='1C TSrécur1'!$B$12,'1C TSrécur1'!$B$16="récurrentes",'1C TSrécur1'!$F$17&lt;&gt;""),'1C TSrécur1'!$F$21,"")</f>
        <v/>
      </c>
      <c r="G321" s="235"/>
      <c r="H321" s="745">
        <v>0.21</v>
      </c>
      <c r="I321" s="747">
        <v>1</v>
      </c>
      <c r="J321" s="316"/>
      <c r="K321" s="680">
        <f t="shared" si="104"/>
        <v>0</v>
      </c>
      <c r="L321" s="527">
        <f>IF(OR('1C TSrécur1'!$B$12="",'1C TSrécur1'!F$30=0),0,IF(AND('1C TSrécur1'!$B$12&lt;&gt;"",$K$2="Pôle",'1C TSrécur1'!$C$12="OUI"),(('1C TSrécur1'!F$22+'1C TSrécur1'!F$23+'1C TSrécur1'!F$24+'1C TSrécur1'!F$25+'1C TSrécur1'!F$29)/'1C TSrécur1'!F$17),IF(AND('1C TSrécur1'!$B$12&lt;&gt;"",$K$2="Pôle",'1C TSrécur1'!$C$12="NON"),(('1C TSrécur1'!F$22+'1C TSrécur1'!F$23+'1C TSrécur1'!F$24+'1C TSrécur1'!F$25+'1C TSrécur1'!F$29)/'1C TSrécur1'!F$30),IF(AND('1C TSrécur1'!$B$12&lt;&gt;"",$K$2&lt;&gt;"Pôle",'1C TSrécur1'!$C$12="OUI"),(('1C TSrécur1'!F$22+'1C TSrécur1'!F$23+'1C TSrécur1'!F$24+'1C TSrécur1'!F$25+'1C TSrécur1'!F$26+'1C TSrécur1'!F$27+'1C TSrécur1'!F$28+'1C TSrécur1'!F$29)/'1C TSrécur1'!F$17),IF(AND('1C TSrécur1'!$B$12&lt;&gt;"",$K$2&lt;&gt;"Pôle",'1C TSrécur1'!$C$12="NON"),(('1C TSrécur1'!F$22+'1C TSrécur1'!F$23+'1C TSrécur1'!F$24+'1C TSrécur1'!F$25+'1C TSrécur1'!F$26+'1C TSrécur1'!F$27+'1C TSrécur1'!F$28+'1C TSrécur1'!F$29)/'1C TSrécur1'!F$30))))))</f>
        <v>0</v>
      </c>
      <c r="M321" s="527">
        <f>IF(OR('1C TSrécur1'!$B$12="",'1C TSrécur1'!F$30=0),0,IF(AND('1C TSrécur1'!$B$12&lt;&gt;"",$K$2="Pôle",'1C TSrécur1'!$C$12="OUI"),(('1C TSrécur1'!F$26+'1C TSrécur1'!F$27+'1C TSrécur1'!F$28)/'1C TSrécur1'!F$17),IF(AND('1C TSrécur1'!$B$12&lt;&gt;"",$K$2="Pôle",'1C TSrécur1'!$C$12="NON"),(('1C TSrécur1'!F$26+'1C TSrécur1'!F$27+'1C TSrécur1'!F$28)/'1C TSrécur1'!F$30),IF(AND('1C TSrécur1'!$B$12&lt;&gt;"",$K$2&lt;&gt;"Pôle"),0))))</f>
        <v>0</v>
      </c>
      <c r="N321" s="527">
        <f>IF(AND('1C TSrécur1'!$F$17&lt;&gt;0,'1C TSrécur1'!$F$30&lt;&gt;0),L321+M321,0)</f>
        <v>0</v>
      </c>
      <c r="O321" s="542" t="str">
        <f>IF(AND('1C TSrécur1'!F$17&lt;&gt;0,'1C TSrécur1'!$C$12="OUI"),'1C TSrécur1'!F$36/'1C TSrécur1'!F$17,"")</f>
        <v/>
      </c>
      <c r="P321" s="543" t="str">
        <f>IF(AND('1C TSrécur1'!F$17&lt;&gt;0,'1C TSrécur1'!$C$12="OUI"),'1C TSrécur1'!$F$37/'1C TSrécur1'!F$17,"")</f>
        <v/>
      </c>
      <c r="Q321" s="543" t="str">
        <f>IF(AND('1C TSrécur1'!F$17&lt;&gt;0,'1C TSrécur1'!$C$12="OUI"),'1C TSrécur1'!$F$38/'1C TSrécur1'!F$17,"")</f>
        <v/>
      </c>
      <c r="R321" s="543" t="str">
        <f>IF(AND('1C TSrécur1'!F$17&lt;&gt;0,'1C TSrécur1'!$C$12="OUI"),'1C TSrécur1'!$F$39/'1C TSrécur1'!F$17,"")</f>
        <v/>
      </c>
      <c r="S321" s="543" t="str">
        <f>IF(AND('1C TSrécur1'!F$17&lt;&gt;0,'1C TSrécur1'!$C$12="OUI"),'1C TSrécur1'!$F$40/'1C TSrécur1'!F$17,"")</f>
        <v/>
      </c>
      <c r="T321" s="543" t="str">
        <f>IF(AND('1C TSrécur1'!F$17&lt;&gt;0,'1C TSrécur1'!$C$12="OUI"),'1C TSrécur1'!$F$41/'1C TSrécur1'!F$17,"")</f>
        <v/>
      </c>
      <c r="U321" s="543" t="str">
        <f>IF(AND('1C TSrécur1'!F$17&lt;&gt;0,'1C TSrécur1'!$C$12="OUI"),'1C TSrécur1'!$F$42/'1C TSrécur1'!F$17,"")</f>
        <v/>
      </c>
      <c r="V321" s="543" t="str">
        <f>IF(AND('1C TSrécur1'!F$17&lt;&gt;0,'1C TSrécur1'!$C$12="OUI"),'1C TSrécur1'!$F$43/'1C TSrécur1'!F$17,"")</f>
        <v/>
      </c>
      <c r="W321" s="543" t="str">
        <f>IF(AND('1C TSrécur1'!F$17&lt;&gt;0,'1C TSrécur1'!$C$12="OUI"),'1C TSrécur1'!$F$44/'1C TSrécur1'!F$17,"")</f>
        <v/>
      </c>
      <c r="X321" s="543" t="str">
        <f>IF(AND('1C TSrécur1'!F$17&lt;&gt;0,'1C TSrécur1'!$C$12="OUI"),'1C TSrécur1'!$F$45/'1C TSrécur1'!F$17,"")</f>
        <v/>
      </c>
      <c r="Y321" s="543" t="str">
        <f>IF(AND('1C TSrécur1'!F$17&lt;&gt;0,'1C TSrécur1'!$C$12="OUI"),'1C TSrécur1'!$F$46/'1C TSrécur1'!F$17,"")</f>
        <v/>
      </c>
      <c r="Z321" s="543" t="str">
        <f>IF(AND('1C TSrécur1'!F$17&lt;&gt;0,'1C TSrécur1'!$C$12="OUI"),'1C TSrécur1'!$F$47/'1C TSrécur1'!F$17,"")</f>
        <v/>
      </c>
      <c r="AA321" s="543" t="str">
        <f>IF(AND('1C TSrécur1'!F$17&lt;&gt;0,'1C TSrécur1'!$C$12="OUI"),'1C TSrécur1'!$F$48/'1C TSrécur1'!F$17,"")</f>
        <v/>
      </c>
      <c r="AB321" s="543" t="str">
        <f>IF(AND('1C TSrécur1'!F$17&lt;&gt;0,'1C TSrécur1'!$C$12="OUI"),'1C TSrécur1'!$F$49/'1C TSrécur1'!F$17,"")</f>
        <v/>
      </c>
      <c r="AC321" s="543" t="str">
        <f>IF(AND('1C TSrécur1'!F$17&lt;&gt;0,'1C TSrécur1'!$C$12="OUI"),'1C TSrécur1'!$F$50/'1C TSrécur1'!F$17,"")</f>
        <v/>
      </c>
      <c r="AD321" s="543" t="str">
        <f>IF(AND('1C TSrécur1'!F$17&lt;&gt;0,'1C TSrécur1'!$C$12="OUI"),'1C TSrécur1'!$F$51/'1C TSrécur1'!F$17,"")</f>
        <v/>
      </c>
      <c r="AE321" s="543" t="str">
        <f>IF(AND('1C TSrécur1'!F$17&lt;&gt;0,'1C TSrécur1'!$C$12="OUI"),'1C TSrécur1'!$F$52/'1C TSrécur1'!F$17,"")</f>
        <v/>
      </c>
      <c r="AF321" s="543" t="str">
        <f>IF(AND('1C TSrécur1'!F$17&lt;&gt;0,'1C TSrécur1'!$C$12="OUI"),'1C TSrécur1'!$F$53/'1C TSrécur1'!F$17,"")</f>
        <v/>
      </c>
      <c r="AG321" s="543" t="str">
        <f>IF(AND('1C TSrécur1'!F$17&lt;&gt;0,'1C TSrécur1'!$C$12="OUI"),'1C TSrécur1'!$F$54/'1C TSrécur1'!F$17,"")</f>
        <v/>
      </c>
      <c r="AH321" s="543" t="str">
        <f>IF(AND('1C TSrécur1'!F$17&lt;&gt;0,'1C TSrécur1'!$C$12="OUI"),'1C TSrécur1'!$F$55/'1C TSrécur1'!F$17,"")</f>
        <v/>
      </c>
      <c r="AI321" s="543" t="str">
        <f>IF(AND('1C TSrécur1'!F$17&lt;&gt;0,'1C TSrécur1'!$C$12="OUI"),'1C TSrécur1'!$F$56/'1C TSrécur1'!F$17,"")</f>
        <v/>
      </c>
      <c r="AJ321" s="543" t="str">
        <f>IF(AND('1C TSrécur1'!F$17&lt;&gt;0,'1C TSrécur1'!$C$12="OUI"),'1C TSrécur1'!$F$57/'1C TSrécur1'!F$17,"")</f>
        <v/>
      </c>
      <c r="AK321" s="543">
        <f>IF(AND('1C TSrécur1'!F$17&lt;&gt;0,'1C TSrécur1'!$C$12="OUI"),'1C TSrécur1'!F$58/'1C TSrécur1'!F$17,0)</f>
        <v>0</v>
      </c>
      <c r="AL321" s="73">
        <f>IF(AND('1C TSrécur1'!$B$12&lt;&gt;"",'1C TSrécur1'!$C$12="OUI"),N321+AK321,N321)</f>
        <v>0</v>
      </c>
      <c r="AM321" s="344">
        <f t="shared" si="105"/>
        <v>0</v>
      </c>
      <c r="AN321" s="344">
        <f t="shared" si="106"/>
        <v>0</v>
      </c>
      <c r="AO321" s="345">
        <f t="shared" si="108"/>
        <v>0</v>
      </c>
      <c r="AP321" s="573">
        <f t="shared" si="109"/>
        <v>0</v>
      </c>
      <c r="AQ321" s="583">
        <f t="shared" si="107"/>
        <v>0</v>
      </c>
      <c r="AR321" s="579"/>
      <c r="AS321" s="102"/>
      <c r="AT321" s="209" t="str">
        <f>IF(('1C TSrécur1'!F$17*FICHE!$C$13)&lt;J321,"Forfait limité à "&amp;FICHE!$C$13&amp;"€/jour","")</f>
        <v/>
      </c>
      <c r="AU321" s="592"/>
    </row>
    <row r="322" spans="1:52" ht="13.9" customHeight="1">
      <c r="A322" s="309"/>
      <c r="B322" s="338"/>
      <c r="C322" s="971" t="str">
        <f>IF('1C TSrécur1'!G$17&lt;&gt;0,'1C TSrécur1'!$B$12,"")</f>
        <v/>
      </c>
      <c r="D322" s="972"/>
      <c r="E322" s="973"/>
      <c r="F322" s="93" t="str">
        <f>IF(AND($C322='1C TSrécur1'!$B$12,'1C TSrécur1'!$B$16="récurrentes",'1C TSrécur1'!$G$17&lt;&gt;""),'1C TSrécur1'!$G$21,"")</f>
        <v/>
      </c>
      <c r="G322" s="235"/>
      <c r="H322" s="745">
        <v>0.21</v>
      </c>
      <c r="I322" s="747">
        <v>1</v>
      </c>
      <c r="J322" s="316"/>
      <c r="K322" s="680">
        <f t="shared" si="104"/>
        <v>0</v>
      </c>
      <c r="L322" s="527">
        <f>IF(OR('1C TSrécur1'!$B$12="",'1C TSrécur1'!G$30=0),0,IF(AND('1C TSrécur1'!$B$12&lt;&gt;"",$K$2="Pôle",'1C TSrécur1'!$C$12="OUI"),(('1C TSrécur1'!G$22+'1C TSrécur1'!G$23+'1C TSrécur1'!G$24+'1C TSrécur1'!G$25+'1C TSrécur1'!G$29)/'1C TSrécur1'!G$17),IF(AND('1C TSrécur1'!$B$12&lt;&gt;"",$K$2="Pôle",'1C TSrécur1'!$C$12="NON"),(('1C TSrécur1'!G$22+'1C TSrécur1'!G$23+'1C TSrécur1'!G$24+'1C TSrécur1'!G$25+'1C TSrécur1'!G$29)/'1C TSrécur1'!G$30),IF(AND('1C TSrécur1'!$B$12&lt;&gt;"",$K$2&lt;&gt;"Pôle",'1C TSrécur1'!$C$12="OUI"),(('1C TSrécur1'!G$22+'1C TSrécur1'!G$23+'1C TSrécur1'!G$24+'1C TSrécur1'!G$25+'1C TSrécur1'!G$26+'1C TSrécur1'!G$27+'1C TSrécur1'!G$28+'1C TSrécur1'!G$29)/'1C TSrécur1'!G$17),IF(AND('1C TSrécur1'!$B$12&lt;&gt;"",$K$2&lt;&gt;"Pôle",'1C TSrécur1'!$C$12="NON"),(('1C TSrécur1'!G$22+'1C TSrécur1'!G$23+'1C TSrécur1'!G$24+'1C TSrécur1'!G$25+'1C TSrécur1'!G$26+'1C TSrécur1'!G$27+'1C TSrécur1'!G$28+'1C TSrécur1'!G$29)/'1C TSrécur1'!G$30))))))</f>
        <v>0</v>
      </c>
      <c r="M322" s="527">
        <f>IF(OR('1C TSrécur1'!$B$12="",'1C TSrécur1'!G$30=0),0,IF(AND('1C TSrécur1'!$B$12&lt;&gt;"",$K$2="Pôle",'1C TSrécur1'!$C$12="OUI"),(('1C TSrécur1'!G$26+'1C TSrécur1'!G$27+'1C TSrécur1'!G$28)/'1C TSrécur1'!G$17),IF(AND('1C TSrécur1'!$B$12&lt;&gt;"",$K$2="Pôle",'1C TSrécur1'!$C$12="NON"),(('1C TSrécur1'!G$26+'1C TSrécur1'!G$27+'1C TSrécur1'!G$28)/'1C TSrécur1'!G$30),IF(AND('1C TSrécur1'!$B$12&lt;&gt;"",$K$2&lt;&gt;"Pôle"),0))))</f>
        <v>0</v>
      </c>
      <c r="N322" s="527">
        <f>IF(AND('1C TSrécur1'!$G$17&lt;&gt;0,'1C TSrécur1'!$G$30&lt;&gt;0),L322+M322,0)</f>
        <v>0</v>
      </c>
      <c r="O322" s="542" t="str">
        <f>IF(AND('1C TSrécur1'!G$17&lt;&gt;0,'1C TSrécur1'!$C$12="OUI"),'1C TSrécur1'!G$36/'1C TSrécur1'!G$17,"")</f>
        <v/>
      </c>
      <c r="P322" s="543" t="str">
        <f>IF(AND('1C TSrécur1'!G$17&lt;&gt;0,'1C TSrécur1'!$C$12="OUI"),'1C TSrécur1'!$G$37/'1C TSrécur1'!G$17,"")</f>
        <v/>
      </c>
      <c r="Q322" s="543" t="str">
        <f>IF(AND('1C TSrécur1'!G$17&lt;&gt;0,'1C TSrécur1'!$C$12="OUI"),'1C TSrécur1'!$G$38/'1C TSrécur1'!G$17,"")</f>
        <v/>
      </c>
      <c r="R322" s="543" t="str">
        <f>IF(AND('1C TSrécur1'!G$17&lt;&gt;0,'1C TSrécur1'!$C$12="OUI"),'1C TSrécur1'!$G$39/'1C TSrécur1'!G$17,"")</f>
        <v/>
      </c>
      <c r="S322" s="543" t="str">
        <f>IF(AND('1C TSrécur1'!G$17&lt;&gt;0,'1C TSrécur1'!$C$12="OUI"),'1C TSrécur1'!$G$40/'1C TSrécur1'!G$17,"")</f>
        <v/>
      </c>
      <c r="T322" s="543" t="str">
        <f>IF(AND('1C TSrécur1'!G$17&lt;&gt;0,'1C TSrécur1'!$C$12="OUI"),'1C TSrécur1'!$G$41/'1C TSrécur1'!G$17,"")</f>
        <v/>
      </c>
      <c r="U322" s="543" t="str">
        <f>IF(AND('1C TSrécur1'!G$17&lt;&gt;0,'1C TSrécur1'!$C$12="OUI"),'1C TSrécur1'!$G$42/'1C TSrécur1'!G$17,"")</f>
        <v/>
      </c>
      <c r="V322" s="543" t="str">
        <f>IF(AND('1C TSrécur1'!G$17&lt;&gt;0,'1C TSrécur1'!$C$12="OUI"),'1C TSrécur1'!$G$43/'1C TSrécur1'!G$17,"")</f>
        <v/>
      </c>
      <c r="W322" s="543" t="str">
        <f>IF(AND('1C TSrécur1'!G$17&lt;&gt;0,'1C TSrécur1'!$C$12="OUI"),'1C TSrécur1'!$G$44/'1C TSrécur1'!G$17,"")</f>
        <v/>
      </c>
      <c r="X322" s="543" t="str">
        <f>IF(AND('1C TSrécur1'!G$17&lt;&gt;0,'1C TSrécur1'!$C$12="OUI"),'1C TSrécur1'!$G$45/'1C TSrécur1'!G$17,"")</f>
        <v/>
      </c>
      <c r="Y322" s="543" t="str">
        <f>IF(AND('1C TSrécur1'!G$17&lt;&gt;0,'1C TSrécur1'!$C$12="OUI"),'1C TSrécur1'!$G$46/'1C TSrécur1'!G$17,"")</f>
        <v/>
      </c>
      <c r="Z322" s="543" t="str">
        <f>IF(AND('1C TSrécur1'!G$17&lt;&gt;0,'1C TSrécur1'!$C$12="OUI"),'1C TSrécur1'!$G$47/'1C TSrécur1'!G$17,"")</f>
        <v/>
      </c>
      <c r="AA322" s="543" t="str">
        <f>IF(AND('1C TSrécur1'!G$17&lt;&gt;0,'1C TSrécur1'!$C$12="OUI"),'1C TSrécur1'!$G$48/'1C TSrécur1'!G$17,"")</f>
        <v/>
      </c>
      <c r="AB322" s="543" t="str">
        <f>IF(AND('1C TSrécur1'!G$17&lt;&gt;0,'1C TSrécur1'!$C$12="OUI"),'1C TSrécur1'!$G$49/'1C TSrécur1'!G$17,"")</f>
        <v/>
      </c>
      <c r="AC322" s="543" t="str">
        <f>IF(AND('1C TSrécur1'!G$17&lt;&gt;0,'1C TSrécur1'!$C$12="OUI"),'1C TSrécur1'!$G$50/'1C TSrécur1'!G$17,"")</f>
        <v/>
      </c>
      <c r="AD322" s="543" t="str">
        <f>IF(AND('1C TSrécur1'!G$17&lt;&gt;0,'1C TSrécur1'!$C$12="OUI"),'1C TSrécur1'!$G$51/'1C TSrécur1'!G$17,"")</f>
        <v/>
      </c>
      <c r="AE322" s="543" t="str">
        <f>IF(AND('1C TSrécur1'!G$17&lt;&gt;0,'1C TSrécur1'!$C$12="OUI"),'1C TSrécur1'!$G$52/'1C TSrécur1'!G$17,"")</f>
        <v/>
      </c>
      <c r="AF322" s="543" t="str">
        <f>IF(AND('1C TSrécur1'!G$17&lt;&gt;0,'1C TSrécur1'!$C$12="OUI"),'1C TSrécur1'!$G$53/'1C TSrécur1'!G$17,"")</f>
        <v/>
      </c>
      <c r="AG322" s="543" t="str">
        <f>IF(AND('1C TSrécur1'!G$17&lt;&gt;0,'1C TSrécur1'!$C$12="OUI"),'1C TSrécur1'!$G$54/'1C TSrécur1'!G$17,"")</f>
        <v/>
      </c>
      <c r="AH322" s="543" t="str">
        <f>IF(AND('1C TSrécur1'!G$17&lt;&gt;0,'1C TSrécur1'!$C$12="OUI"),'1C TSrécur1'!$G$55/'1C TSrécur1'!G$17,"")</f>
        <v/>
      </c>
      <c r="AI322" s="543" t="str">
        <f>IF(AND('1C TSrécur1'!G$17&lt;&gt;0,'1C TSrécur1'!$C$12="OUI"),'1C TSrécur1'!$G$56/'1C TSrécur1'!G$17,"")</f>
        <v/>
      </c>
      <c r="AJ322" s="543" t="str">
        <f>IF(AND('1C TSrécur1'!G$17&lt;&gt;0,'1C TSrécur1'!$C$12="OUI"),'1C TSrécur1'!$G$57/'1C TSrécur1'!G$17,"")</f>
        <v/>
      </c>
      <c r="AK322" s="543">
        <f>IF(AND('1C TSrécur1'!G$17&lt;&gt;0,'1C TSrécur1'!$C$12="OUI"),'1C TSrécur1'!G$58/'1C TSrécur1'!G$17,0)</f>
        <v>0</v>
      </c>
      <c r="AL322" s="73">
        <f>IF(AND('1C TSrécur1'!$B$12&lt;&gt;"",'1C TSrécur1'!$C$12="OUI"),N322+AK322,N322)</f>
        <v>0</v>
      </c>
      <c r="AM322" s="344">
        <f t="shared" si="105"/>
        <v>0</v>
      </c>
      <c r="AN322" s="344">
        <f t="shared" si="106"/>
        <v>0</v>
      </c>
      <c r="AO322" s="345">
        <f t="shared" si="108"/>
        <v>0</v>
      </c>
      <c r="AP322" s="573">
        <f t="shared" si="109"/>
        <v>0</v>
      </c>
      <c r="AQ322" s="583">
        <f t="shared" si="107"/>
        <v>0</v>
      </c>
      <c r="AR322" s="579"/>
      <c r="AS322" s="102"/>
      <c r="AT322" s="209" t="str">
        <f>IF(('1C TSrécur1'!G$17*FICHE!$C$13)&lt;J322,"Forfait limité à "&amp;FICHE!$C$13&amp;"€/jour","")</f>
        <v/>
      </c>
      <c r="AU322" s="592"/>
    </row>
    <row r="323" spans="1:52" ht="13.9" customHeight="1">
      <c r="A323" s="309"/>
      <c r="B323" s="338"/>
      <c r="C323" s="971" t="str">
        <f>IF('1C TSrécur1'!H$17&lt;&gt;0,'1C TSrécur1'!$B$12,"")</f>
        <v/>
      </c>
      <c r="D323" s="972"/>
      <c r="E323" s="973"/>
      <c r="F323" s="93" t="str">
        <f>IF(AND($C323='1C TSrécur1'!$B$12,'1C TSrécur1'!$B$16="récurrentes",'1C TSrécur1'!$H$17&lt;&gt;""),'1C TSrécur1'!$H$21,"")</f>
        <v/>
      </c>
      <c r="G323" s="235"/>
      <c r="H323" s="745">
        <v>0.21</v>
      </c>
      <c r="I323" s="747">
        <v>1</v>
      </c>
      <c r="J323" s="316"/>
      <c r="K323" s="680">
        <f t="shared" si="104"/>
        <v>0</v>
      </c>
      <c r="L323" s="527">
        <f>IF(OR('1C TSrécur1'!$B$12="",'1C TSrécur1'!H$30=0),0,IF(AND('1C TSrécur1'!$B$12&lt;&gt;"",$K$2="Pôle",'1C TSrécur1'!$C$12="OUI"),(('1C TSrécur1'!H$22+'1C TSrécur1'!H$23+'1C TSrécur1'!H$24+'1C TSrécur1'!H$25+'1C TSrécur1'!H$29)/'1C TSrécur1'!H$17),IF(AND('1C TSrécur1'!$B$12&lt;&gt;"",$K$2="Pôle",'1C TSrécur1'!$C$12="NON"),(('1C TSrécur1'!H$22+'1C TSrécur1'!H$23+'1C TSrécur1'!H$24+'1C TSrécur1'!H$25+'1C TSrécur1'!H$29)/'1C TSrécur1'!H$30),IF(AND('1C TSrécur1'!$B$12&lt;&gt;"",$K$2&lt;&gt;"Pôle",'1C TSrécur1'!$C$12="OUI"),(('1C TSrécur1'!H$22+'1C TSrécur1'!H$23+'1C TSrécur1'!H$24+'1C TSrécur1'!H$25+'1C TSrécur1'!H$26+'1C TSrécur1'!H$27+'1C TSrécur1'!H$28+'1C TSrécur1'!H$29)/'1C TSrécur1'!H$17),IF(AND('1C TSrécur1'!$B$12&lt;&gt;"",$K$2&lt;&gt;"Pôle",'1C TSrécur1'!$C$12="NON"),(('1C TSrécur1'!H$22+'1C TSrécur1'!H$23+'1C TSrécur1'!H$24+'1C TSrécur1'!H$25+'1C TSrécur1'!H$26+'1C TSrécur1'!H$27+'1C TSrécur1'!H$28+'1C TSrécur1'!H$29)/'1C TSrécur1'!H$30))))))</f>
        <v>0</v>
      </c>
      <c r="M323" s="527">
        <f>IF(OR('1C TSrécur1'!$B$12="",'1C TSrécur1'!H$30=0),0,IF(AND('1C TSrécur1'!$B$12&lt;&gt;"",$K$2="Pôle",'1C TSrécur1'!$C$12="OUI"),(('1C TSrécur1'!H$26+'1C TSrécur1'!H$27+'1C TSrécur1'!H$28)/'1C TSrécur1'!H$17),IF(AND('1C TSrécur1'!$B$12&lt;&gt;"",$K$2="Pôle",'1C TSrécur1'!$C$12="NON"),(('1C TSrécur1'!H$26+'1C TSrécur1'!H$27+'1C TSrécur1'!H$28)/'1C TSrécur1'!H$30),IF(AND('1C TSrécur1'!$B$12&lt;&gt;"",$K$2&lt;&gt;"Pôle"),0))))</f>
        <v>0</v>
      </c>
      <c r="N323" s="527">
        <f>IF(AND('1C TSrécur1'!$H$17&lt;&gt;0,'1C TSrécur1'!$H$30&lt;&gt;0),L323+M323,0)</f>
        <v>0</v>
      </c>
      <c r="O323" s="542" t="str">
        <f>IF(AND('1C TSrécur1'!H$17&lt;&gt;0,'1C TSrécur1'!$C$12="OUI"),'1C TSrécur1'!H$36/'1C TSrécur1'!H$17,"")</f>
        <v/>
      </c>
      <c r="P323" s="543" t="str">
        <f>IF(AND('1C TSrécur1'!H$17&lt;&gt;0,'1C TSrécur1'!$C$12="OUI"),'1C TSrécur1'!$H$37/'1C TSrécur1'!H$17,"")</f>
        <v/>
      </c>
      <c r="Q323" s="543" t="str">
        <f>IF(AND('1C TSrécur1'!H$17&lt;&gt;0,'1C TSrécur1'!$C$12="OUI"),'1C TSrécur1'!$H$38/'1C TSrécur1'!H$17,"")</f>
        <v/>
      </c>
      <c r="R323" s="543" t="str">
        <f>IF(AND('1C TSrécur1'!H$17&lt;&gt;0,'1C TSrécur1'!$C$12="OUI"),'1C TSrécur1'!$H$39/'1C TSrécur1'!H$17,"")</f>
        <v/>
      </c>
      <c r="S323" s="543" t="str">
        <f>IF(AND('1C TSrécur1'!H$17&lt;&gt;0,'1C TSrécur1'!$C$12="OUI"),'1C TSrécur1'!$H$40/'1C TSrécur1'!H$17,"")</f>
        <v/>
      </c>
      <c r="T323" s="543" t="str">
        <f>IF(AND('1C TSrécur1'!H$17&lt;&gt;0,'1C TSrécur1'!$C$12="OUI"),'1C TSrécur1'!$H$41/'1C TSrécur1'!H$17,"")</f>
        <v/>
      </c>
      <c r="U323" s="543" t="str">
        <f>IF(AND('1C TSrécur1'!H$17&lt;&gt;0,'1C TSrécur1'!$C$12="OUI"),'1C TSrécur1'!$H$42/'1C TSrécur1'!H$17,"")</f>
        <v/>
      </c>
      <c r="V323" s="543" t="str">
        <f>IF(AND('1C TSrécur1'!H$17&lt;&gt;0,'1C TSrécur1'!$C$12="OUI"),'1C TSrécur1'!$H$43/'1C TSrécur1'!H$17,"")</f>
        <v/>
      </c>
      <c r="W323" s="543" t="str">
        <f>IF(AND('1C TSrécur1'!H$17&lt;&gt;0,'1C TSrécur1'!$C$12="OUI"),'1C TSrécur1'!$H$44/'1C TSrécur1'!H$17,"")</f>
        <v/>
      </c>
      <c r="X323" s="543" t="str">
        <f>IF(AND('1C TSrécur1'!H$17&lt;&gt;0,'1C TSrécur1'!$C$12="OUI"),'1C TSrécur1'!$H$45/'1C TSrécur1'!H$17,"")</f>
        <v/>
      </c>
      <c r="Y323" s="543" t="str">
        <f>IF(AND('1C TSrécur1'!H$17&lt;&gt;0,'1C TSrécur1'!$C$12="OUI"),'1C TSrécur1'!$H$46/'1C TSrécur1'!H$17,"")</f>
        <v/>
      </c>
      <c r="Z323" s="543" t="str">
        <f>IF(AND('1C TSrécur1'!H$17&lt;&gt;0,'1C TSrécur1'!$C$12="OUI"),'1C TSrécur1'!$H$47/'1C TSrécur1'!H$17,"")</f>
        <v/>
      </c>
      <c r="AA323" s="543" t="str">
        <f>IF(AND('1C TSrécur1'!H$17&lt;&gt;0,'1C TSrécur1'!$C$12="OUI"),'1C TSrécur1'!$H$48/'1C TSrécur1'!H$17,"")</f>
        <v/>
      </c>
      <c r="AB323" s="543" t="str">
        <f>IF(AND('1C TSrécur1'!H$17&lt;&gt;0,'1C TSrécur1'!$C$12="OUI"),'1C TSrécur1'!$H$49/'1C TSrécur1'!H$17,"")</f>
        <v/>
      </c>
      <c r="AC323" s="543" t="str">
        <f>IF(AND('1C TSrécur1'!H$17&lt;&gt;0,'1C TSrécur1'!$C$12="OUI"),'1C TSrécur1'!$H$50/'1C TSrécur1'!H$17,"")</f>
        <v/>
      </c>
      <c r="AD323" s="543" t="str">
        <f>IF(AND('1C TSrécur1'!H$17&lt;&gt;0,'1C TSrécur1'!$C$12="OUI"),'1C TSrécur1'!$H$51/'1C TSrécur1'!H$17,"")</f>
        <v/>
      </c>
      <c r="AE323" s="543" t="str">
        <f>IF(AND('1C TSrécur1'!H$17&lt;&gt;0,'1C TSrécur1'!$C$12="OUI"),'1C TSrécur1'!$H$52/'1C TSrécur1'!H$17,"")</f>
        <v/>
      </c>
      <c r="AF323" s="543" t="str">
        <f>IF(AND('1C TSrécur1'!H$17&lt;&gt;0,'1C TSrécur1'!$C$12="OUI"),'1C TSrécur1'!$H$53/'1C TSrécur1'!H$17,"")</f>
        <v/>
      </c>
      <c r="AG323" s="543" t="str">
        <f>IF(AND('1C TSrécur1'!H$17&lt;&gt;0,'1C TSrécur1'!$C$12="OUI"),'1C TSrécur1'!$H$54/'1C TSrécur1'!H$17,"")</f>
        <v/>
      </c>
      <c r="AH323" s="543" t="str">
        <f>IF(AND('1C TSrécur1'!H$17&lt;&gt;0,'1C TSrécur1'!$C$12="OUI"),'1C TSrécur1'!$H$55/'1C TSrécur1'!H$17,"")</f>
        <v/>
      </c>
      <c r="AI323" s="543" t="str">
        <f>IF(AND('1C TSrécur1'!H$17&lt;&gt;0,'1C TSrécur1'!$C$12="OUI"),'1C TSrécur1'!$H$56/'1C TSrécur1'!H$17,"")</f>
        <v/>
      </c>
      <c r="AJ323" s="543" t="str">
        <f>IF(AND('1C TSrécur1'!H$17&lt;&gt;0,'1C TSrécur1'!$C$12="OUI"),'1C TSrécur1'!$H$57/'1C TSrécur1'!H$17,"")</f>
        <v/>
      </c>
      <c r="AK323" s="543">
        <f>IF(AND('1C TSrécur1'!H$17&lt;&gt;0,'1C TSrécur1'!$C$12="OUI"),'1C TSrécur1'!H$58/'1C TSrécur1'!H$17,0)</f>
        <v>0</v>
      </c>
      <c r="AL323" s="73">
        <f>IF(AND('1C TSrécur1'!$B$12&lt;&gt;"",'1C TSrécur1'!$C$12="OUI"),N323+AK323,N323)</f>
        <v>0</v>
      </c>
      <c r="AM323" s="344">
        <f t="shared" si="105"/>
        <v>0</v>
      </c>
      <c r="AN323" s="344">
        <f t="shared" si="106"/>
        <v>0</v>
      </c>
      <c r="AO323" s="345">
        <f t="shared" si="108"/>
        <v>0</v>
      </c>
      <c r="AP323" s="573">
        <f t="shared" si="109"/>
        <v>0</v>
      </c>
      <c r="AQ323" s="583">
        <f>IF(M323=0,0,AN323-AS323)</f>
        <v>0</v>
      </c>
      <c r="AR323" s="579"/>
      <c r="AS323" s="102"/>
      <c r="AT323" s="209" t="str">
        <f>IF('1C TSrécur1'!H$17*FICHE!$C$13&lt;J323,"Forfait limité à "&amp;FICHE!$C$13&amp;"€/jour","")</f>
        <v/>
      </c>
      <c r="AU323" s="592"/>
    </row>
    <row r="324" spans="1:52" ht="13.9" customHeight="1">
      <c r="A324" s="309"/>
      <c r="B324" s="338"/>
      <c r="C324" s="971" t="str">
        <f>IF('1C TSrécur1'!I$17&lt;&gt;0,'1C TSrécur1'!$B$12,"")</f>
        <v/>
      </c>
      <c r="D324" s="972"/>
      <c r="E324" s="973"/>
      <c r="F324" s="93" t="str">
        <f>IF(AND($C324='1C TSrécur1'!$B$12,'1C TSrécur1'!$B$16="récurrentes",'1C TSrécur1'!$I$17&lt;&gt;""),'1C TSrécur1'!$I$21,"")</f>
        <v/>
      </c>
      <c r="G324" s="235"/>
      <c r="H324" s="745">
        <v>0.21</v>
      </c>
      <c r="I324" s="747">
        <v>1</v>
      </c>
      <c r="J324" s="316"/>
      <c r="K324" s="680">
        <f t="shared" si="104"/>
        <v>0</v>
      </c>
      <c r="L324" s="527">
        <f>IF(OR('1C TSrécur1'!$B$12="",'1C TSrécur1'!I$30=0),0,IF(AND('1C TSrécur1'!$B$12&lt;&gt;"",$K$2="Pôle",'1C TSrécur1'!$C$12="OUI"),(('1C TSrécur1'!I$22+'1C TSrécur1'!I$23+'1C TSrécur1'!I$24+'1C TSrécur1'!I$25+'1C TSrécur1'!I$29)/'1C TSrécur1'!I$17),IF(AND('1C TSrécur1'!$B$12&lt;&gt;"",$K$2="Pôle",'1C TSrécur1'!$C$12="NON"),(('1C TSrécur1'!I$22+'1C TSrécur1'!I$23+'1C TSrécur1'!I$24+'1C TSrécur1'!I$25+'1C TSrécur1'!I$29)/'1C TSrécur1'!I$30),IF(AND('1C TSrécur1'!$B$12&lt;&gt;"",$K$2&lt;&gt;"Pôle",'1C TSrécur1'!$C$12="OUI"),(('1C TSrécur1'!I$22+'1C TSrécur1'!I$23+'1C TSrécur1'!I$24+'1C TSrécur1'!I$25+'1C TSrécur1'!I$26+'1C TSrécur1'!I$27+'1C TSrécur1'!I$28+'1C TSrécur1'!I$29)/'1C TSrécur1'!I$17),IF(AND('1C TSrécur1'!$B$12&lt;&gt;"",$K$2&lt;&gt;"Pôle",'1C TSrécur1'!$C$12="NON"),(('1C TSrécur1'!I$22+'1C TSrécur1'!I$23+'1C TSrécur1'!I$24+'1C TSrécur1'!I$25+'1C TSrécur1'!I$26+'1C TSrécur1'!I$27+'1C TSrécur1'!I$28+'1C TSrécur1'!I$29)/'1C TSrécur1'!I$30))))))</f>
        <v>0</v>
      </c>
      <c r="M324" s="527">
        <f>IF(OR('1C TSrécur1'!$B$12="",'1C TSrécur1'!I$30=0),0,IF(AND('1C TSrécur1'!$B$12&lt;&gt;"",$K$2="Pôle",'1C TSrécur1'!$C$12="OUI"),(('1C TSrécur1'!I$26+'1C TSrécur1'!I$27+'1C TSrécur1'!I$28)/'1C TSrécur1'!I$17),IF(AND('1C TSrécur1'!$B$12&lt;&gt;"",$K$2="Pôle",'1C TSrécur1'!$C$12="NON"),(('1C TSrécur1'!I$26+'1C TSrécur1'!I$27+'1C TSrécur1'!I$28)/'1C TSrécur1'!I$30),IF(AND('1C TSrécur1'!$B$12&lt;&gt;"",$K$2&lt;&gt;"Pôle"),0))))</f>
        <v>0</v>
      </c>
      <c r="N324" s="527">
        <f>IF(AND('1C TSrécur1'!$I$17&lt;&gt;0,'1C TSrécur1'!$I$30&lt;&gt;0),L324+M324,0)</f>
        <v>0</v>
      </c>
      <c r="O324" s="542" t="str">
        <f>IF(AND('1C TSrécur1'!I$17&lt;&gt;0,'1C TSrécur1'!$C$12="OUI"),'1C TSrécur1'!I$36/'1C TSrécur1'!I$17,"")</f>
        <v/>
      </c>
      <c r="P324" s="543" t="str">
        <f>IF(AND('1C TSrécur1'!I$17&lt;&gt;0,'1C TSrécur1'!$C$12="OUI"),'1C TSrécur1'!$I$37/'1C TSrécur1'!I$17,"")</f>
        <v/>
      </c>
      <c r="Q324" s="543" t="str">
        <f>IF(AND('1C TSrécur1'!I$17&lt;&gt;0,'1C TSrécur1'!$C$12="OUI"),'1C TSrécur1'!$I$38/'1C TSrécur1'!I$17,"")</f>
        <v/>
      </c>
      <c r="R324" s="543" t="str">
        <f>IF(AND('1C TSrécur1'!I$17&lt;&gt;0,'1C TSrécur1'!$C$12="OUI"),'1C TSrécur1'!$I$39/'1C TSrécur1'!I$17,"")</f>
        <v/>
      </c>
      <c r="S324" s="543" t="str">
        <f>IF(AND('1C TSrécur1'!I$17&lt;&gt;0,'1C TSrécur1'!$C$12="OUI"),'1C TSrécur1'!$I$40/'1C TSrécur1'!I$17,"")</f>
        <v/>
      </c>
      <c r="T324" s="543" t="str">
        <f>IF(AND('1C TSrécur1'!I$17&lt;&gt;0,'1C TSrécur1'!$C$12="OUI"),'1C TSrécur1'!$I$41/'1C TSrécur1'!I$17,"")</f>
        <v/>
      </c>
      <c r="U324" s="543" t="str">
        <f>IF(AND('1C TSrécur1'!I$17&lt;&gt;0,'1C TSrécur1'!$C$12="OUI"),'1C TSrécur1'!$I$42/'1C TSrécur1'!I$17,"")</f>
        <v/>
      </c>
      <c r="V324" s="543" t="str">
        <f>IF(AND('1C TSrécur1'!I$17&lt;&gt;0,'1C TSrécur1'!$C$12="OUI"),'1C TSrécur1'!$I$43/'1C TSrécur1'!I$17,"")</f>
        <v/>
      </c>
      <c r="W324" s="543" t="str">
        <f>IF(AND('1C TSrécur1'!I$17&lt;&gt;0,'1C TSrécur1'!$C$12="OUI"),'1C TSrécur1'!$I$44/'1C TSrécur1'!I$17,"")</f>
        <v/>
      </c>
      <c r="X324" s="543" t="str">
        <f>IF(AND('1C TSrécur1'!I$17&lt;&gt;0,'1C TSrécur1'!$C$12="OUI"),'1C TSrécur1'!$I$45/'1C TSrécur1'!I$17,"")</f>
        <v/>
      </c>
      <c r="Y324" s="543" t="str">
        <f>IF(AND('1C TSrécur1'!I$17&lt;&gt;0,'1C TSrécur1'!$C$12="OUI"),'1C TSrécur1'!$I$46/'1C TSrécur1'!I$17,"")</f>
        <v/>
      </c>
      <c r="Z324" s="543" t="str">
        <f>IF(AND('1C TSrécur1'!I$17&lt;&gt;0,'1C TSrécur1'!$C$12="OUI"),'1C TSrécur1'!$I$47/'1C TSrécur1'!I$17,"")</f>
        <v/>
      </c>
      <c r="AA324" s="543" t="str">
        <f>IF(AND('1C TSrécur1'!I$17&lt;&gt;0,'1C TSrécur1'!$C$12="OUI"),'1C TSrécur1'!$I$48/'1C TSrécur1'!I$17,"")</f>
        <v/>
      </c>
      <c r="AB324" s="543" t="str">
        <f>IF(AND('1C TSrécur1'!I$17&lt;&gt;0,'1C TSrécur1'!$C$12="OUI"),'1C TSrécur1'!$I$49/'1C TSrécur1'!I$17,"")</f>
        <v/>
      </c>
      <c r="AC324" s="543" t="str">
        <f>IF(AND('1C TSrécur1'!I$17&lt;&gt;0,'1C TSrécur1'!$C$12="OUI"),'1C TSrécur1'!$I$50/'1C TSrécur1'!I$17,"")</f>
        <v/>
      </c>
      <c r="AD324" s="543" t="str">
        <f>IF(AND('1C TSrécur1'!I$17&lt;&gt;0,'1C TSrécur1'!$C$12="OUI"),'1C TSrécur1'!$I$51/'1C TSrécur1'!I$17,"")</f>
        <v/>
      </c>
      <c r="AE324" s="543" t="str">
        <f>IF(AND('1C TSrécur1'!I$17&lt;&gt;0,'1C TSrécur1'!$C$12="OUI"),'1C TSrécur1'!$I$52/'1C TSrécur1'!I$17,"")</f>
        <v/>
      </c>
      <c r="AF324" s="543" t="str">
        <f>IF(AND('1C TSrécur1'!I$17&lt;&gt;0,'1C TSrécur1'!$C$12="OUI"),'1C TSrécur1'!$I$53/'1C TSrécur1'!I$17,"")</f>
        <v/>
      </c>
      <c r="AG324" s="543" t="str">
        <f>IF(AND('1C TSrécur1'!I$17&lt;&gt;0,'1C TSrécur1'!$C$12="OUI"),'1C TSrécur1'!$I$54/'1C TSrécur1'!I$17,"")</f>
        <v/>
      </c>
      <c r="AH324" s="543" t="str">
        <f>IF(AND('1C TSrécur1'!I$17&lt;&gt;0,'1C TSrécur1'!$C$12="OUI"),'1C TSrécur1'!$I$55/'1C TSrécur1'!I$17,"")</f>
        <v/>
      </c>
      <c r="AI324" s="543" t="str">
        <f>IF(AND('1C TSrécur1'!I$17&lt;&gt;0,'1C TSrécur1'!$C$12="OUI"),'1C TSrécur1'!$I$56/'1C TSrécur1'!I$17,"")</f>
        <v/>
      </c>
      <c r="AJ324" s="543" t="str">
        <f>IF(AND('1C TSrécur1'!I$17&lt;&gt;0,'1C TSrécur1'!$C$12="OUI"),'1C TSrécur1'!$I$57/'1C TSrécur1'!I$17,"")</f>
        <v/>
      </c>
      <c r="AK324" s="543">
        <f>IF(AND('1C TSrécur1'!I$17&lt;&gt;0,'1C TSrécur1'!$C$12="OUI"),'1C TSrécur1'!I$58/'1C TSrécur1'!I$17,0)</f>
        <v>0</v>
      </c>
      <c r="AL324" s="73">
        <f>IF(AND('1C TSrécur1'!$B$12&lt;&gt;"",'1C TSrécur1'!$C$12="OUI"),N324+AK324,N324)</f>
        <v>0</v>
      </c>
      <c r="AM324" s="344">
        <f t="shared" si="105"/>
        <v>0</v>
      </c>
      <c r="AN324" s="344">
        <f t="shared" si="106"/>
        <v>0</v>
      </c>
      <c r="AO324" s="345">
        <f t="shared" si="108"/>
        <v>0</v>
      </c>
      <c r="AP324" s="573">
        <f t="shared" si="109"/>
        <v>0</v>
      </c>
      <c r="AQ324" s="583">
        <f>IF(M324=0,0,AN324-AS324)</f>
        <v>0</v>
      </c>
      <c r="AR324" s="579"/>
      <c r="AS324" s="102"/>
      <c r="AT324" s="209" t="str">
        <f>IF('1C TSrécur1'!I$17*FICHE!$C$13&lt;J324,"Forfait limité à "&amp;FICHE!$C$13&amp;"€/jour","")</f>
        <v/>
      </c>
      <c r="AU324" s="592"/>
    </row>
    <row r="325" spans="1:52" ht="13.9" customHeight="1">
      <c r="A325" s="309"/>
      <c r="B325" s="338"/>
      <c r="C325" s="971" t="str">
        <f>IF('1C TSrécur1'!J$17&lt;&gt;0,'1C TSrécur1'!$B$12,"")</f>
        <v/>
      </c>
      <c r="D325" s="972"/>
      <c r="E325" s="973"/>
      <c r="F325" s="93" t="str">
        <f>IF(AND($C325='1C TSrécur1'!$B$12,'1C TSrécur1'!$B$16="récurrentes",'1C TSrécur1'!K$17&lt;&gt;""),'1C TSrécur1'!K$21,"")</f>
        <v/>
      </c>
      <c r="G325" s="235"/>
      <c r="H325" s="745">
        <v>0.21</v>
      </c>
      <c r="I325" s="747">
        <v>1</v>
      </c>
      <c r="J325" s="316"/>
      <c r="K325" s="680">
        <f t="shared" si="104"/>
        <v>0</v>
      </c>
      <c r="L325" s="527">
        <f>IF(OR('1C TSrécur1'!$B$12="",'1C TSrécur1'!J$30=0),0,IF(AND('1C TSrécur1'!$B$12&lt;&gt;"",$K$2="Pôle",'1C TSrécur1'!$C$12="OUI"),(('1C TSrécur1'!J$22+'1C TSrécur1'!J$23+'1C TSrécur1'!J$24+'1C TSrécur1'!J$25+'1C TSrécur1'!J$29)/'1C TSrécur1'!J$17),IF(AND('1C TSrécur1'!$B$12&lt;&gt;"",$K$2="Pôle",'1C TSrécur1'!$C$12="NON"),(('1C TSrécur1'!J$22+'1C TSrécur1'!J$23+'1C TSrécur1'!J$24+'1C TSrécur1'!J$25+'1C TSrécur1'!J$29)/'1C TSrécur1'!J$30),IF(AND('1C TSrécur1'!$B$12&lt;&gt;"",$K$2&lt;&gt;"Pôle",'1C TSrécur1'!$C$12="OUI"),(('1C TSrécur1'!J$22+'1C TSrécur1'!J$23+'1C TSrécur1'!J$24+'1C TSrécur1'!J$25+'1C TSrécur1'!J$26+'1C TSrécur1'!J$27+'1C TSrécur1'!J$28+'1C TSrécur1'!J$29)/'1C TSrécur1'!J$17),IF(AND('1C TSrécur1'!$B$12&lt;&gt;"",$K$2&lt;&gt;"Pôle",'1C TSrécur1'!$C$12="NON"),(('1C TSrécur1'!J$22+'1C TSrécur1'!J$23+'1C TSrécur1'!J$24+'1C TSrécur1'!J$25+'1C TSrécur1'!J$26+'1C TSrécur1'!J$27+'1C TSrécur1'!J$28+'1C TSrécur1'!J$29)/'1C TSrécur1'!J$30))))))</f>
        <v>0</v>
      </c>
      <c r="M325" s="527">
        <f>IF(OR('1C TSrécur1'!$B$12="",'1C TSrécur1'!J$30=0),0,IF(AND('1C TSrécur1'!$B$12&lt;&gt;"",$K$2="Pôle",'1C TSrécur1'!$C$12="OUI"),(('1C TSrécur1'!J$26+'1C TSrécur1'!J$27+'1C TSrécur1'!J$28)/'1C TSrécur1'!J$17),IF(AND('1C TSrécur1'!$B$12&lt;&gt;"",$K$2="Pôle",'1C TSrécur1'!$C$12="NON"),(('1C TSrécur1'!J$26+'1C TSrécur1'!J$27+'1C TSrécur1'!J$28)/'1C TSrécur1'!J$30),IF(AND('1C TSrécur1'!$B$12&lt;&gt;"",$K$2&lt;&gt;"Pôle"),0))))</f>
        <v>0</v>
      </c>
      <c r="N325" s="527">
        <f>IF(AND('1C TSrécur1'!$J$17&lt;&gt;0,'1C TSrécur1'!$J$30&lt;&gt;0),L325+M325,0)</f>
        <v>0</v>
      </c>
      <c r="O325" s="542" t="str">
        <f>IF(AND('1C TSrécur1'!J$17&lt;&gt;0,'1C TSrécur1'!$C$12="OUI"),'1C TSrécur1'!J$36/'1C TSrécur1'!J$17,"")</f>
        <v/>
      </c>
      <c r="P325" s="543" t="str">
        <f>IF(AND('1C TSrécur1'!J$17&lt;&gt;0,'1C TSrécur1'!$C$12="OUI"),'1C TSrécur1'!$J$37/'1C TSrécur1'!J$17,"")</f>
        <v/>
      </c>
      <c r="Q325" s="543" t="str">
        <f>IF(AND('1C TSrécur1'!J$17&lt;&gt;0,'1C TSrécur1'!$C$12="OUI"),'1C TSrécur1'!$J$38/'1C TSrécur1'!J$17,"")</f>
        <v/>
      </c>
      <c r="R325" s="543" t="str">
        <f>IF(AND('1C TSrécur1'!J$17&lt;&gt;0,'1C TSrécur1'!$C$12="OUI"),'1C TSrécur1'!$J$39/'1C TSrécur1'!J$17,"")</f>
        <v/>
      </c>
      <c r="S325" s="543" t="str">
        <f>IF(AND('1C TSrécur1'!J$17&lt;&gt;0,'1C TSrécur1'!$C$12="OUI"),'1C TSrécur1'!$J$40/'1C TSrécur1'!J$17,"")</f>
        <v/>
      </c>
      <c r="T325" s="543" t="str">
        <f>IF(AND('1C TSrécur1'!J$17&lt;&gt;0,'1C TSrécur1'!$C$12="OUI"),'1C TSrécur1'!$J$41/'1C TSrécur1'!J$17,"")</f>
        <v/>
      </c>
      <c r="U325" s="543" t="str">
        <f>IF(AND('1C TSrécur1'!J$17&lt;&gt;0,'1C TSrécur1'!$C$12="OUI"),'1C TSrécur1'!$J$42/'1C TSrécur1'!J$17,"")</f>
        <v/>
      </c>
      <c r="V325" s="543" t="str">
        <f>IF(AND('1C TSrécur1'!J$17&lt;&gt;0,'1C TSrécur1'!$C$12="OUI"),'1C TSrécur1'!$J$43/'1C TSrécur1'!J$17,"")</f>
        <v/>
      </c>
      <c r="W325" s="543" t="str">
        <f>IF(AND('1C TSrécur1'!J$17&lt;&gt;0,'1C TSrécur1'!$C$12="OUI"),'1C TSrécur1'!$J$44/'1C TSrécur1'!J$17,"")</f>
        <v/>
      </c>
      <c r="X325" s="543" t="str">
        <f>IF(AND('1C TSrécur1'!J$17&lt;&gt;0,'1C TSrécur1'!$C$12="OUI"),'1C TSrécur1'!$J$45/'1C TSrécur1'!J$17,"")</f>
        <v/>
      </c>
      <c r="Y325" s="543" t="str">
        <f>IF(AND('1C TSrécur1'!J$17&lt;&gt;0,'1C TSrécur1'!$C$12="OUI"),'1C TSrécur1'!$J$46/'1C TSrécur1'!J$17,"")</f>
        <v/>
      </c>
      <c r="Z325" s="543" t="str">
        <f>IF(AND('1C TSrécur1'!J$17&lt;&gt;0,'1C TSrécur1'!$C$12="OUI"),'1C TSrécur1'!$J$47/'1C TSrécur1'!J$17,"")</f>
        <v/>
      </c>
      <c r="AA325" s="543" t="str">
        <f>IF(AND('1C TSrécur1'!J$17&lt;&gt;0,'1C TSrécur1'!$C$12="OUI"),'1C TSrécur1'!$J$48/'1C TSrécur1'!J$17,"")</f>
        <v/>
      </c>
      <c r="AB325" s="543" t="str">
        <f>IF(AND('1C TSrécur1'!J$17&lt;&gt;0,'1C TSrécur1'!$C$12="OUI"),'1C TSrécur1'!$J$49/'1C TSrécur1'!J$17,"")</f>
        <v/>
      </c>
      <c r="AC325" s="543" t="str">
        <f>IF(AND('1C TSrécur1'!J$17&lt;&gt;0,'1C TSrécur1'!$C$12="OUI"),'1C TSrécur1'!$J$50/'1C TSrécur1'!J$17,"")</f>
        <v/>
      </c>
      <c r="AD325" s="543" t="str">
        <f>IF(AND('1C TSrécur1'!J$17&lt;&gt;0,'1C TSrécur1'!$C$12="OUI"),'1C TSrécur1'!$J$51/'1C TSrécur1'!J$17,"")</f>
        <v/>
      </c>
      <c r="AE325" s="543" t="str">
        <f>IF(AND('1C TSrécur1'!J$17&lt;&gt;0,'1C TSrécur1'!$C$12="OUI"),'1C TSrécur1'!$J$52/'1C TSrécur1'!J$17,"")</f>
        <v/>
      </c>
      <c r="AF325" s="543" t="str">
        <f>IF(AND('1C TSrécur1'!J$17&lt;&gt;0,'1C TSrécur1'!$C$12="OUI"),'1C TSrécur1'!$J$53/'1C TSrécur1'!J$17,"")</f>
        <v/>
      </c>
      <c r="AG325" s="543" t="str">
        <f>IF(AND('1C TSrécur1'!J$17&lt;&gt;0,'1C TSrécur1'!$C$12="OUI"),'1C TSrécur1'!$J$54/'1C TSrécur1'!J$17,"")</f>
        <v/>
      </c>
      <c r="AH325" s="543" t="str">
        <f>IF(AND('1C TSrécur1'!J$17&lt;&gt;0,'1C TSrécur1'!$C$12="OUI"),'1C TSrécur1'!$J$55/'1C TSrécur1'!J$17,"")</f>
        <v/>
      </c>
      <c r="AI325" s="543" t="str">
        <f>IF(AND('1C TSrécur1'!J$17&lt;&gt;0,'1C TSrécur1'!$C$12="OUI"),'1C TSrécur1'!$J$56/'1C TSrécur1'!J$17,"")</f>
        <v/>
      </c>
      <c r="AJ325" s="543" t="str">
        <f>IF(AND('1C TSrécur1'!J$17&lt;&gt;0,'1C TSrécur1'!$C$12="OUI"),'1C TSrécur1'!$J$57/'1C TSrécur1'!J$17,"")</f>
        <v/>
      </c>
      <c r="AK325" s="543">
        <f>IF(AND('1C TSrécur1'!J$17&lt;&gt;0,'1C TSrécur1'!$C$12="OUI"),'1C TSrécur1'!J$58/'1C TSrécur1'!J$17,0)</f>
        <v>0</v>
      </c>
      <c r="AL325" s="73">
        <f>IF(AND('1C TSrécur1'!$B$12&lt;&gt;"",'1C TSrécur1'!$C$12="OUI"),N325+AK325,N325)</f>
        <v>0</v>
      </c>
      <c r="AM325" s="344">
        <f t="shared" si="105"/>
        <v>0</v>
      </c>
      <c r="AN325" s="344">
        <f t="shared" si="106"/>
        <v>0</v>
      </c>
      <c r="AO325" s="345">
        <f t="shared" si="108"/>
        <v>0</v>
      </c>
      <c r="AP325" s="573">
        <f t="shared" si="109"/>
        <v>0</v>
      </c>
      <c r="AQ325" s="583">
        <f t="shared" si="107"/>
        <v>0</v>
      </c>
      <c r="AR325" s="579"/>
      <c r="AS325" s="102"/>
      <c r="AT325" s="209" t="str">
        <f>IF('1C TSrécur1'!J$17*FICHE!$C$13&lt;J325,"Forfait limité à "&amp;FICHE!$C$13&amp;"€/jour","")</f>
        <v/>
      </c>
      <c r="AU325" s="592"/>
    </row>
    <row r="326" spans="1:52" ht="13.9" customHeight="1">
      <c r="A326" s="309"/>
      <c r="B326" s="338"/>
      <c r="C326" s="971" t="str">
        <f>IF('1C TSrécur1'!K$17&lt;&gt;0,'1C TSrécur1'!$B$12,"")</f>
        <v/>
      </c>
      <c r="D326" s="972"/>
      <c r="E326" s="973"/>
      <c r="F326" s="93" t="str">
        <f>IF(AND($C326='1C TSrécur1'!$B$12,'1C TSrécur1'!$B$16="récurrentes",'1C TSrécur1'!$K$17&lt;&gt;""),'1C TSrécur1'!$K$21,"")</f>
        <v/>
      </c>
      <c r="G326" s="235"/>
      <c r="H326" s="745">
        <v>0.21</v>
      </c>
      <c r="I326" s="747">
        <v>1</v>
      </c>
      <c r="J326" s="316"/>
      <c r="K326" s="680">
        <f t="shared" si="104"/>
        <v>0</v>
      </c>
      <c r="L326" s="527">
        <f>IF(OR('1C TSrécur1'!$B$12="",'1C TSrécur1'!K$30=0),0,IF(AND('1C TSrécur1'!$B$12&lt;&gt;"",$K$2="Pôle",'1C TSrécur1'!$C$12="OUI"),(('1C TSrécur1'!K$22+'1C TSrécur1'!K$23+'1C TSrécur1'!K$24+'1C TSrécur1'!K$25+'1C TSrécur1'!K$29)/'1C TSrécur1'!K$17),IF(AND('1C TSrécur1'!$B$12&lt;&gt;"",$K$2="Pôle",'1C TSrécur1'!$C$12="NON"),(('1C TSrécur1'!K$22+'1C TSrécur1'!K$23+'1C TSrécur1'!K$24+'1C TSrécur1'!K$25+'1C TSrécur1'!K$29)/'1C TSrécur1'!K$30),IF(AND('1C TSrécur1'!$B$12&lt;&gt;"",$K$2&lt;&gt;"Pôle",'1C TSrécur1'!$C$12="OUI"),(('1C TSrécur1'!K$22+'1C TSrécur1'!K$23+'1C TSrécur1'!K$24+'1C TSrécur1'!K$25+'1C TSrécur1'!K$26+'1C TSrécur1'!K$27+'1C TSrécur1'!K$28+'1C TSrécur1'!K$29)/'1C TSrécur1'!K$17),IF(AND('1C TSrécur1'!$B$12&lt;&gt;"",$K$2&lt;&gt;"Pôle",'1C TSrécur1'!$C$12="NON"),(('1C TSrécur1'!K$22+'1C TSrécur1'!K$23+'1C TSrécur1'!K$24+'1C TSrécur1'!K$25+'1C TSrécur1'!K$26+'1C TSrécur1'!K$27+'1C TSrécur1'!K$28+'1C TSrécur1'!K$29)/'1C TSrécur1'!K$30))))))</f>
        <v>0</v>
      </c>
      <c r="M326" s="527">
        <f>IF(OR('1C TSrécur1'!$B$12="",'1C TSrécur1'!K$30=0),0,IF(AND('1C TSrécur1'!$B$12&lt;&gt;"",$K$2="Pôle",'1C TSrécur1'!$C$12="OUI"),(('1C TSrécur1'!K$26+'1C TSrécur1'!K$27+'1C TSrécur1'!K$28)/'1C TSrécur1'!K$17),IF(AND('1C TSrécur1'!$B$12&lt;&gt;"",$K$2="Pôle",'1C TSrécur1'!$C$12="NON"),(('1C TSrécur1'!K$26+'1C TSrécur1'!K$27+'1C TSrécur1'!K$28)/'1C TSrécur1'!K$30),IF(AND('1C TSrécur1'!$B$12&lt;&gt;"",$K$2&lt;&gt;"Pôle"),0))))</f>
        <v>0</v>
      </c>
      <c r="N326" s="527">
        <f>IF(AND('1C TSrécur1'!$K$17&lt;&gt;0,'1C TSrécur1'!$K$30&lt;&gt;0),L326+M326,0)</f>
        <v>0</v>
      </c>
      <c r="O326" s="542" t="str">
        <f>IF(AND('1C TSrécur1'!K$17&lt;&gt;0,'1C TSrécur1'!$C$12="OUI"),'1C TSrécur1'!K$36/'1C TSrécur1'!K$17,"")</f>
        <v/>
      </c>
      <c r="P326" s="543" t="str">
        <f>IF(AND('1C TSrécur1'!K$17&lt;&gt;0,'1C TSrécur1'!$C$12="OUI"),'1C TSrécur1'!$K$37/'1C TSrécur1'!K$17,"")</f>
        <v/>
      </c>
      <c r="Q326" s="543" t="str">
        <f>IF(AND('1C TSrécur1'!K$17&lt;&gt;0,'1C TSrécur1'!$C$12="OUI"),'1C TSrécur1'!$K$38/'1C TSrécur1'!K$17,"")</f>
        <v/>
      </c>
      <c r="R326" s="543" t="str">
        <f>IF(AND('1C TSrécur1'!K$17&lt;&gt;0,'1C TSrécur1'!$C$12="OUI"),'1C TSrécur1'!$K$39/'1C TSrécur1'!K$17,"")</f>
        <v/>
      </c>
      <c r="S326" s="543" t="str">
        <f>IF(AND('1C TSrécur1'!K$17&lt;&gt;0,'1C TSrécur1'!$C$12="OUI"),'1C TSrécur1'!$K$40/'1C TSrécur1'!K$17,"")</f>
        <v/>
      </c>
      <c r="T326" s="543" t="str">
        <f>IF(AND('1C TSrécur1'!K$17&lt;&gt;0,'1C TSrécur1'!$C$12="OUI"),'1C TSrécur1'!$K$41/'1C TSrécur1'!K$17,"")</f>
        <v/>
      </c>
      <c r="U326" s="543" t="str">
        <f>IF(AND('1C TSrécur1'!K$17&lt;&gt;0,'1C TSrécur1'!$C$12="OUI"),'1C TSrécur1'!$K$42/'1C TSrécur1'!K$17,"")</f>
        <v/>
      </c>
      <c r="V326" s="543" t="str">
        <f>IF(AND('1C TSrécur1'!K$17&lt;&gt;0,'1C TSrécur1'!$C$12="OUI"),'1C TSrécur1'!$K$43/'1C TSrécur1'!K$17,"")</f>
        <v/>
      </c>
      <c r="W326" s="543" t="str">
        <f>IF(AND('1C TSrécur1'!K$17&lt;&gt;0,'1C TSrécur1'!$C$12="OUI"),'1C TSrécur1'!$K$44/'1C TSrécur1'!K$17,"")</f>
        <v/>
      </c>
      <c r="X326" s="543" t="str">
        <f>IF(AND('1C TSrécur1'!K$17&lt;&gt;0,'1C TSrécur1'!$C$12="OUI"),'1C TSrécur1'!$K$45/'1C TSrécur1'!K$17,"")</f>
        <v/>
      </c>
      <c r="Y326" s="543" t="str">
        <f>IF(AND('1C TSrécur1'!K$17&lt;&gt;0,'1C TSrécur1'!$C$12="OUI"),'1C TSrécur1'!$K$46/'1C TSrécur1'!K$17,"")</f>
        <v/>
      </c>
      <c r="Z326" s="543" t="str">
        <f>IF(AND('1C TSrécur1'!K$17&lt;&gt;0,'1C TSrécur1'!$C$12="OUI"),'1C TSrécur1'!$K$47/'1C TSrécur1'!K$17,"")</f>
        <v/>
      </c>
      <c r="AA326" s="543" t="str">
        <f>IF(AND('1C TSrécur1'!K$17&lt;&gt;0,'1C TSrécur1'!$C$12="OUI"),'1C TSrécur1'!$K$48/'1C TSrécur1'!K$17,"")</f>
        <v/>
      </c>
      <c r="AB326" s="543" t="str">
        <f>IF(AND('1C TSrécur1'!K$17&lt;&gt;0,'1C TSrécur1'!$C$12="OUI"),'1C TSrécur1'!$K$49/'1C TSrécur1'!K$17,"")</f>
        <v/>
      </c>
      <c r="AC326" s="543" t="str">
        <f>IF(AND('1C TSrécur1'!K$17&lt;&gt;0,'1C TSrécur1'!$C$12="OUI"),'1C TSrécur1'!$K$50/'1C TSrécur1'!K$17,"")</f>
        <v/>
      </c>
      <c r="AD326" s="543" t="str">
        <f>IF(AND('1C TSrécur1'!K$17&lt;&gt;0,'1C TSrécur1'!$C$12="OUI"),'1C TSrécur1'!$K$51/'1C TSrécur1'!K$17,"")</f>
        <v/>
      </c>
      <c r="AE326" s="543" t="str">
        <f>IF(AND('1C TSrécur1'!K$17&lt;&gt;0,'1C TSrécur1'!$C$12="OUI"),'1C TSrécur1'!$K$52/'1C TSrécur1'!K$17,"")</f>
        <v/>
      </c>
      <c r="AF326" s="543" t="str">
        <f>IF(AND('1C TSrécur1'!K$17&lt;&gt;0,'1C TSrécur1'!$C$12="OUI"),'1C TSrécur1'!$K$53/'1C TSrécur1'!K$17,"")</f>
        <v/>
      </c>
      <c r="AG326" s="543" t="str">
        <f>IF(AND('1C TSrécur1'!K$17&lt;&gt;0,'1C TSrécur1'!$C$12="OUI"),'1C TSrécur1'!$K$54/'1C TSrécur1'!K$17,"")</f>
        <v/>
      </c>
      <c r="AH326" s="543" t="str">
        <f>IF(AND('1C TSrécur1'!K$17&lt;&gt;0,'1C TSrécur1'!$C$12="OUI"),'1C TSrécur1'!$K$55/'1C TSrécur1'!K$17,"")</f>
        <v/>
      </c>
      <c r="AI326" s="543" t="str">
        <f>IF(AND('1C TSrécur1'!K$17&lt;&gt;0,'1C TSrécur1'!$C$12="OUI"),'1C TSrécur1'!$K$56/'1C TSrécur1'!K$17,"")</f>
        <v/>
      </c>
      <c r="AJ326" s="543" t="str">
        <f>IF(AND('1C TSrécur1'!K$17&lt;&gt;0,'1C TSrécur1'!$C$12="OUI"),'1C TSrécur1'!$K$57/'1C TSrécur1'!K$17,"")</f>
        <v/>
      </c>
      <c r="AK326" s="543">
        <f>IF(AND('1C TSrécur1'!K$17&lt;&gt;0,'1C TSrécur1'!$C$12="OUI"),'1C TSrécur1'!K$58/'1C TSrécur1'!K$17,0)</f>
        <v>0</v>
      </c>
      <c r="AL326" s="73">
        <f>IF(AND('1C TSrécur1'!$B$12&lt;&gt;"",'1C TSrécur1'!$C$12="OUI"),N326+AK326,N326)</f>
        <v>0</v>
      </c>
      <c r="AM326" s="344">
        <f t="shared" si="105"/>
        <v>0</v>
      </c>
      <c r="AN326" s="344">
        <f t="shared" si="106"/>
        <v>0</v>
      </c>
      <c r="AO326" s="345">
        <f t="shared" si="108"/>
        <v>0</v>
      </c>
      <c r="AP326" s="573">
        <f t="shared" si="109"/>
        <v>0</v>
      </c>
      <c r="AQ326" s="583">
        <f t="shared" si="107"/>
        <v>0</v>
      </c>
      <c r="AR326" s="579"/>
      <c r="AS326" s="102"/>
      <c r="AT326" s="209" t="str">
        <f>IF('1C TSrécur1'!K$17*FICHE!$C$13&lt;J326,"Forfait limité à "&amp;FICHE!$C$13&amp;"€/jour","")</f>
        <v/>
      </c>
      <c r="AU326" s="592"/>
    </row>
    <row r="327" spans="1:52" ht="13.9" customHeight="1">
      <c r="A327" s="309"/>
      <c r="B327" s="338"/>
      <c r="C327" s="971" t="str">
        <f>IF('1C TSrécur1'!L$17&lt;&gt;0,'1C TSrécur1'!$B$12,"")</f>
        <v/>
      </c>
      <c r="D327" s="972"/>
      <c r="E327" s="973"/>
      <c r="F327" s="93" t="str">
        <f>IF(AND($C327='1C TSrécur1'!$B$12,'1C TSrécur1'!$B$16="récurrentes",'1C TSrécur1'!$L$17&lt;&gt;""),'1C TSrécur1'!$L$21,"")</f>
        <v/>
      </c>
      <c r="G327" s="235"/>
      <c r="H327" s="745">
        <v>0.21</v>
      </c>
      <c r="I327" s="747">
        <v>1</v>
      </c>
      <c r="J327" s="316"/>
      <c r="K327" s="680">
        <f t="shared" si="104"/>
        <v>0</v>
      </c>
      <c r="L327" s="527">
        <f>IF(OR('1C TSrécur1'!$B$12="",'1C TSrécur1'!L$30=0),0,IF(AND('1C TSrécur1'!$B$12&lt;&gt;"",$K$2="Pôle",'1C TSrécur1'!$C$12="OUI"),(('1C TSrécur1'!L$22+'1C TSrécur1'!L$23+'1C TSrécur1'!L$24+'1C TSrécur1'!L$25+'1C TSrécur1'!L$29)/'1C TSrécur1'!L$17),IF(AND('1C TSrécur1'!$B$12&lt;&gt;"",$K$2="Pôle",'1C TSrécur1'!$C$12="NON"),(('1C TSrécur1'!L$22+'1C TSrécur1'!L$23+'1C TSrécur1'!L$24+'1C TSrécur1'!L$25+'1C TSrécur1'!L$29)/'1C TSrécur1'!L$30),IF(AND('1C TSrécur1'!$B$12&lt;&gt;"",$K$2&lt;&gt;"Pôle",'1C TSrécur1'!$C$12="OUI"),(('1C TSrécur1'!L$22+'1C TSrécur1'!L$23+'1C TSrécur1'!L$24+'1C TSrécur1'!L$25+'1C TSrécur1'!L$26+'1C TSrécur1'!L$27+'1C TSrécur1'!L$28+'1C TSrécur1'!L$29)/'1C TSrécur1'!L$17),IF(AND('1C TSrécur1'!$B$12&lt;&gt;"",$K$2&lt;&gt;"Pôle",'1C TSrécur1'!$C$12="NON"),(('1C TSrécur1'!L$22+'1C TSrécur1'!L$23+'1C TSrécur1'!L$24+'1C TSrécur1'!L$25+'1C TSrécur1'!L$26+'1C TSrécur1'!L$27+'1C TSrécur1'!L$28+'1C TSrécur1'!L$29)/'1C TSrécur1'!L$30))))))</f>
        <v>0</v>
      </c>
      <c r="M327" s="527">
        <f>IF(OR('1C TSrécur1'!$B$12="",'1C TSrécur1'!L$30=0),0,IF(AND('1C TSrécur1'!$B$12&lt;&gt;"",$K$2="Pôle",'1C TSrécur1'!$C$12="OUI"),(('1C TSrécur1'!L$26+'1C TSrécur1'!L$27+'1C TSrécur1'!L$28)/'1C TSrécur1'!L$17),IF(AND('1C TSrécur1'!$B$12&lt;&gt;"",$K$2="Pôle",'1C TSrécur1'!$C$12="NON"),(('1C TSrécur1'!L$26+'1C TSrécur1'!L$27+'1C TSrécur1'!L$28)/'1C TSrécur1'!L$30),IF(AND('1C TSrécur1'!$B$12&lt;&gt;"",$K$2&lt;&gt;"Pôle"),0))))</f>
        <v>0</v>
      </c>
      <c r="N327" s="527">
        <f>IF(AND('1C TSrécur1'!$L$17&lt;&gt;0,'1C TSrécur1'!$L$30&lt;&gt;0),L327+M327,0)</f>
        <v>0</v>
      </c>
      <c r="O327" s="542" t="str">
        <f>IF(AND('1C TSrécur1'!L$17&lt;&gt;0,'1C TSrécur1'!$C$12="OUI"),'1C TSrécur1'!L$36/'1C TSrécur1'!L$17,"")</f>
        <v/>
      </c>
      <c r="P327" s="543" t="str">
        <f>IF(AND('1C TSrécur1'!L$17&lt;&gt;0,'1C TSrécur1'!$C$12="OUI"),'1C TSrécur1'!$L$37/'1C TSrécur1'!L$17,"")</f>
        <v/>
      </c>
      <c r="Q327" s="543" t="str">
        <f>IF(AND('1C TSrécur1'!L$17&lt;&gt;0,'1C TSrécur1'!$C$12="OUI"),'1C TSrécur1'!$L$38/'1C TSrécur1'!L$17,"")</f>
        <v/>
      </c>
      <c r="R327" s="543" t="str">
        <f>IF(AND('1C TSrécur1'!L$17&lt;&gt;0,'1C TSrécur1'!$C$12="OUI"),'1C TSrécur1'!$L$39/'1C TSrécur1'!L$17,"")</f>
        <v/>
      </c>
      <c r="S327" s="543" t="str">
        <f>IF(AND('1C TSrécur1'!L$17&lt;&gt;0,'1C TSrécur1'!$C$12="OUI"),'1C TSrécur1'!$L$40/'1C TSrécur1'!L$17,"")</f>
        <v/>
      </c>
      <c r="T327" s="543" t="str">
        <f>IF(AND('1C TSrécur1'!L$17&lt;&gt;0,'1C TSrécur1'!$C$12="OUI"),'1C TSrécur1'!$L$41/'1C TSrécur1'!L$17,"")</f>
        <v/>
      </c>
      <c r="U327" s="543" t="str">
        <f>IF(AND('1C TSrécur1'!L$17&lt;&gt;0,'1C TSrécur1'!$C$12="OUI"),'1C TSrécur1'!$L$42/'1C TSrécur1'!L$17,"")</f>
        <v/>
      </c>
      <c r="V327" s="543" t="str">
        <f>IF(AND('1C TSrécur1'!L$17&lt;&gt;0,'1C TSrécur1'!$C$12="OUI"),'1C TSrécur1'!$L$43/'1C TSrécur1'!L$17,"")</f>
        <v/>
      </c>
      <c r="W327" s="543" t="str">
        <f>IF(AND('1C TSrécur1'!L$17&lt;&gt;0,'1C TSrécur1'!$C$12="OUI"),'1C TSrécur1'!$L$44/'1C TSrécur1'!L$17,"")</f>
        <v/>
      </c>
      <c r="X327" s="543" t="str">
        <f>IF(AND('1C TSrécur1'!L$17&lt;&gt;0,'1C TSrécur1'!$C$12="OUI"),'1C TSrécur1'!$L$45/'1C TSrécur1'!L$17,"")</f>
        <v/>
      </c>
      <c r="Y327" s="543" t="str">
        <f>IF(AND('1C TSrécur1'!L$17&lt;&gt;0,'1C TSrécur1'!$C$12="OUI"),'1C TSrécur1'!$L$46/'1C TSrécur1'!L$17,"")</f>
        <v/>
      </c>
      <c r="Z327" s="543" t="str">
        <f>IF(AND('1C TSrécur1'!L$17&lt;&gt;0,'1C TSrécur1'!$C$12="OUI"),'1C TSrécur1'!$L$47/'1C TSrécur1'!L$17,"")</f>
        <v/>
      </c>
      <c r="AA327" s="543" t="str">
        <f>IF(AND('1C TSrécur1'!L$17&lt;&gt;0,'1C TSrécur1'!$C$12="OUI"),'1C TSrécur1'!$L$48/'1C TSrécur1'!L$17,"")</f>
        <v/>
      </c>
      <c r="AB327" s="543" t="str">
        <f>IF(AND('1C TSrécur1'!L$17&lt;&gt;0,'1C TSrécur1'!$C$12="OUI"),'1C TSrécur1'!$L$49/'1C TSrécur1'!L$17,"")</f>
        <v/>
      </c>
      <c r="AC327" s="543" t="str">
        <f>IF(AND('1C TSrécur1'!L$17&lt;&gt;0,'1C TSrécur1'!$C$12="OUI"),'1C TSrécur1'!$L$50/'1C TSrécur1'!L$17,"")</f>
        <v/>
      </c>
      <c r="AD327" s="543" t="str">
        <f>IF(AND('1C TSrécur1'!L$17&lt;&gt;0,'1C TSrécur1'!$C$12="OUI"),'1C TSrécur1'!$L$51/'1C TSrécur1'!L$17,"")</f>
        <v/>
      </c>
      <c r="AE327" s="543" t="str">
        <f>IF(AND('1C TSrécur1'!L$17&lt;&gt;0,'1C TSrécur1'!$C$12="OUI"),'1C TSrécur1'!$L$52/'1C TSrécur1'!L$17,"")</f>
        <v/>
      </c>
      <c r="AF327" s="543" t="str">
        <f>IF(AND('1C TSrécur1'!L$17&lt;&gt;0,'1C TSrécur1'!$C$12="OUI"),'1C TSrécur1'!$L$53/'1C TSrécur1'!L$17,"")</f>
        <v/>
      </c>
      <c r="AG327" s="543" t="str">
        <f>IF(AND('1C TSrécur1'!L$17&lt;&gt;0,'1C TSrécur1'!$C$12="OUI"),'1C TSrécur1'!$L$54/'1C TSrécur1'!L$17,"")</f>
        <v/>
      </c>
      <c r="AH327" s="543" t="str">
        <f>IF(AND('1C TSrécur1'!L$17&lt;&gt;0,'1C TSrécur1'!$C$12="OUI"),'1C TSrécur1'!$L$55/'1C TSrécur1'!L$17,"")</f>
        <v/>
      </c>
      <c r="AI327" s="543" t="str">
        <f>IF(AND('1C TSrécur1'!L$17&lt;&gt;0,'1C TSrécur1'!$C$12="OUI"),'1C TSrécur1'!$L$56/'1C TSrécur1'!L$17,"")</f>
        <v/>
      </c>
      <c r="AJ327" s="543" t="str">
        <f>IF(AND('1C TSrécur1'!L$17&lt;&gt;0,'1C TSrécur1'!$C$12="OUI"),'1C TSrécur1'!$L$57/'1C TSrécur1'!L$17,"")</f>
        <v/>
      </c>
      <c r="AK327" s="543">
        <f>IF(AND('1C TSrécur1'!L$17&lt;&gt;0,'1C TSrécur1'!$C$12="OUI"),'1C TSrécur1'!L$58/'1C TSrécur1'!L$17,0)</f>
        <v>0</v>
      </c>
      <c r="AL327" s="73">
        <f>IF(AND('1C TSrécur1'!$B$12&lt;&gt;"",'1C TSrécur1'!$C$12="OUI"),N327+AK327,N327)</f>
        <v>0</v>
      </c>
      <c r="AM327" s="344">
        <f t="shared" si="105"/>
        <v>0</v>
      </c>
      <c r="AN327" s="344">
        <f t="shared" si="106"/>
        <v>0</v>
      </c>
      <c r="AO327" s="345">
        <f t="shared" si="108"/>
        <v>0</v>
      </c>
      <c r="AP327" s="573">
        <f t="shared" si="109"/>
        <v>0</v>
      </c>
      <c r="AQ327" s="583">
        <f t="shared" si="107"/>
        <v>0</v>
      </c>
      <c r="AR327" s="579"/>
      <c r="AS327" s="102"/>
      <c r="AT327" s="209" t="str">
        <f>IF('1C TSrécur1'!L$17*FICHE!$C$13&lt;J327,"Forfait limité à "&amp;FICHE!$C$13&amp;"€/jour","")</f>
        <v/>
      </c>
      <c r="AU327" s="592"/>
    </row>
    <row r="328" spans="1:52" ht="13.9" customHeight="1">
      <c r="A328" s="309"/>
      <c r="B328" s="338"/>
      <c r="C328" s="971" t="str">
        <f>IF('1C TSrécur1'!M$17&lt;&gt;0,'1C TSrécur1'!$B$12,"")</f>
        <v/>
      </c>
      <c r="D328" s="972"/>
      <c r="E328" s="973"/>
      <c r="F328" s="93" t="str">
        <f>IF(AND($C328='1C TSrécur1'!$B$12,'1C TSrécur1'!$B$16="récurrentes",'1C TSrécur1'!$M$17&lt;&gt;""),'1C TSrécur1'!$M$21,"")</f>
        <v/>
      </c>
      <c r="G328" s="235"/>
      <c r="H328" s="745">
        <v>0.21</v>
      </c>
      <c r="I328" s="747">
        <v>1</v>
      </c>
      <c r="J328" s="316"/>
      <c r="K328" s="680">
        <f t="shared" si="104"/>
        <v>0</v>
      </c>
      <c r="L328" s="527">
        <f>IF(OR('1C TSrécur1'!$B$12="",'1C TSrécur1'!M$30=0),0,IF(AND('1C TSrécur1'!$B$12&lt;&gt;"",$K$2="Pôle",'1C TSrécur1'!$C$12="OUI"),(('1C TSrécur1'!M$22+'1C TSrécur1'!M$23+'1C TSrécur1'!M$24+'1C TSrécur1'!M$25+'1C TSrécur1'!M$29)/'1C TSrécur1'!M$17),IF(AND('1C TSrécur1'!$B$12&lt;&gt;"",$K$2="Pôle",'1C TSrécur1'!$C$12="NON"),(('1C TSrécur1'!M$22+'1C TSrécur1'!M$23+'1C TSrécur1'!M$24+'1C TSrécur1'!M$25+'1C TSrécur1'!M$29)/'1C TSrécur1'!M$30),IF(AND('1C TSrécur1'!$B$12&lt;&gt;"",$K$2&lt;&gt;"Pôle",'1C TSrécur1'!$C$12="OUI"),(('1C TSrécur1'!M$22+'1C TSrécur1'!M$23+'1C TSrécur1'!M$24+'1C TSrécur1'!M$25+'1C TSrécur1'!M$26+'1C TSrécur1'!M$27+'1C TSrécur1'!M$28+'1C TSrécur1'!M$29)/'1C TSrécur1'!M$17),IF(AND('1C TSrécur1'!$B$12&lt;&gt;"",$K$2&lt;&gt;"Pôle",'1C TSrécur1'!$C$12="NON"),(('1C TSrécur1'!M$22+'1C TSrécur1'!M$23+'1C TSrécur1'!M$24+'1C TSrécur1'!M$25+'1C TSrécur1'!M$26+'1C TSrécur1'!M$27+'1C TSrécur1'!M$28+'1C TSrécur1'!M$29)/'1C TSrécur1'!M$30))))))</f>
        <v>0</v>
      </c>
      <c r="M328" s="527">
        <f>IF(OR('1C TSrécur1'!$B$12="",'1C TSrécur1'!M$30=0),0,IF(AND('1C TSrécur1'!$B$12&lt;&gt;"",$K$2="Pôle",'1C TSrécur1'!$C$12="OUI"),(('1C TSrécur1'!M$26+'1C TSrécur1'!M$27+'1C TSrécur1'!M$28)/'1C TSrécur1'!M$17),IF(AND('1C TSrécur1'!$B$12&lt;&gt;"",$K$2="Pôle",'1C TSrécur1'!$C$12="NON"),(('1C TSrécur1'!M$26+'1C TSrécur1'!M$27+'1C TSrécur1'!M$28)/'1C TSrécur1'!M$30),IF(AND('1C TSrécur1'!$B$12&lt;&gt;"",$K$2&lt;&gt;"Pôle"),0))))</f>
        <v>0</v>
      </c>
      <c r="N328" s="527">
        <f>IF(AND('1C TSrécur1'!$M$17&lt;&gt;0,'1C TSrécur1'!$M$30&lt;&gt;0),L328+M328,0)</f>
        <v>0</v>
      </c>
      <c r="O328" s="542" t="str">
        <f>IF(AND('1C TSrécur1'!M$17&lt;&gt;0,'1C TSrécur1'!$C$12="OUI"),'1C TSrécur1'!M$36/'1C TSrécur1'!M$17,"")</f>
        <v/>
      </c>
      <c r="P328" s="543" t="str">
        <f>IF(AND('1C TSrécur1'!M$17&lt;&gt;0,'1C TSrécur1'!$C$12="OUI"),'1C TSrécur1'!$M$37/'1C TSrécur1'!M$17,"")</f>
        <v/>
      </c>
      <c r="Q328" s="543" t="str">
        <f>IF(AND('1C TSrécur1'!M$17&lt;&gt;0,'1C TSrécur1'!$C$12="OUI"),'1C TSrécur1'!$M$38/'1C TSrécur1'!M$17,"")</f>
        <v/>
      </c>
      <c r="R328" s="543" t="str">
        <f>IF(AND('1C TSrécur1'!M$17&lt;&gt;0,'1C TSrécur1'!$C$12="OUI"),'1C TSrécur1'!$M$39/'1C TSrécur1'!M$17,"")</f>
        <v/>
      </c>
      <c r="S328" s="543" t="str">
        <f>IF(AND('1C TSrécur1'!M$17&lt;&gt;0,'1C TSrécur1'!$C$12="OUI"),'1C TSrécur1'!$M$40/'1C TSrécur1'!M$17,"")</f>
        <v/>
      </c>
      <c r="T328" s="543" t="str">
        <f>IF(AND('1C TSrécur1'!M$17&lt;&gt;0,'1C TSrécur1'!$C$12="OUI"),'1C TSrécur1'!$M$41/'1C TSrécur1'!M$17,"")</f>
        <v/>
      </c>
      <c r="U328" s="543" t="str">
        <f>IF(AND('1C TSrécur1'!M$17&lt;&gt;0,'1C TSrécur1'!$C$12="OUI"),'1C TSrécur1'!$M$42/'1C TSrécur1'!M$17,"")</f>
        <v/>
      </c>
      <c r="V328" s="543" t="str">
        <f>IF(AND('1C TSrécur1'!M$17&lt;&gt;0,'1C TSrécur1'!$C$12="OUI"),'1C TSrécur1'!$M$43/'1C TSrécur1'!M$17,"")</f>
        <v/>
      </c>
      <c r="W328" s="543" t="str">
        <f>IF(AND('1C TSrécur1'!M$17&lt;&gt;0,'1C TSrécur1'!$C$12="OUI"),'1C TSrécur1'!$M$44/'1C TSrécur1'!M$17,"")</f>
        <v/>
      </c>
      <c r="X328" s="543" t="str">
        <f>IF(AND('1C TSrécur1'!M$17&lt;&gt;0,'1C TSrécur1'!$C$12="OUI"),'1C TSrécur1'!$M$45/'1C TSrécur1'!M$17,"")</f>
        <v/>
      </c>
      <c r="Y328" s="543" t="str">
        <f>IF(AND('1C TSrécur1'!M$17&lt;&gt;0,'1C TSrécur1'!$C$12="OUI"),'1C TSrécur1'!$M$46/'1C TSrécur1'!M$17,"")</f>
        <v/>
      </c>
      <c r="Z328" s="543" t="str">
        <f>IF(AND('1C TSrécur1'!M$17&lt;&gt;0,'1C TSrécur1'!$C$12="OUI"),'1C TSrécur1'!$M$47/'1C TSrécur1'!M$17,"")</f>
        <v/>
      </c>
      <c r="AA328" s="543" t="str">
        <f>IF(AND('1C TSrécur1'!M$17&lt;&gt;0,'1C TSrécur1'!$C$12="OUI"),'1C TSrécur1'!$M$48/'1C TSrécur1'!M$17,"")</f>
        <v/>
      </c>
      <c r="AB328" s="543" t="str">
        <f>IF(AND('1C TSrécur1'!M$17&lt;&gt;0,'1C TSrécur1'!$C$12="OUI"),'1C TSrécur1'!$M$49/'1C TSrécur1'!M$17,"")</f>
        <v/>
      </c>
      <c r="AC328" s="543" t="str">
        <f>IF(AND('1C TSrécur1'!M$17&lt;&gt;0,'1C TSrécur1'!$C$12="OUI"),'1C TSrécur1'!$M$50/'1C TSrécur1'!M$17,"")</f>
        <v/>
      </c>
      <c r="AD328" s="543" t="str">
        <f>IF(AND('1C TSrécur1'!M$17&lt;&gt;0,'1C TSrécur1'!$C$12="OUI"),'1C TSrécur1'!$M$51/'1C TSrécur1'!M$17,"")</f>
        <v/>
      </c>
      <c r="AE328" s="543" t="str">
        <f>IF(AND('1C TSrécur1'!M$17&lt;&gt;0,'1C TSrécur1'!$C$12="OUI"),'1C TSrécur1'!$M$52/'1C TSrécur1'!M$17,"")</f>
        <v/>
      </c>
      <c r="AF328" s="543" t="str">
        <f>IF(AND('1C TSrécur1'!M$17&lt;&gt;0,'1C TSrécur1'!$C$12="OUI"),'1C TSrécur1'!$M$53/'1C TSrécur1'!M$17,"")</f>
        <v/>
      </c>
      <c r="AG328" s="543" t="str">
        <f>IF(AND('1C TSrécur1'!M$17&lt;&gt;0,'1C TSrécur1'!$C$12="OUI"),'1C TSrécur1'!$M$54/'1C TSrécur1'!M$17,"")</f>
        <v/>
      </c>
      <c r="AH328" s="543" t="str">
        <f>IF(AND('1C TSrécur1'!M$17&lt;&gt;0,'1C TSrécur1'!$C$12="OUI"),'1C TSrécur1'!$M$55/'1C TSrécur1'!M$17,"")</f>
        <v/>
      </c>
      <c r="AI328" s="543" t="str">
        <f>IF(AND('1C TSrécur1'!M$17&lt;&gt;0,'1C TSrécur1'!$C$12="OUI"),'1C TSrécur1'!$M$56/'1C TSrécur1'!M$17,"")</f>
        <v/>
      </c>
      <c r="AJ328" s="543" t="str">
        <f>IF(AND('1C TSrécur1'!M$17&lt;&gt;0,'1C TSrécur1'!$C$12="OUI"),'1C TSrécur1'!$M$57/'1C TSrécur1'!M$17,"")</f>
        <v/>
      </c>
      <c r="AK328" s="543">
        <f>IF(AND('1C TSrécur1'!M$17&lt;&gt;0,'1C TSrécur1'!$C$12="OUI"),'1C TSrécur1'!M$58/'1C TSrécur1'!M$17,0)</f>
        <v>0</v>
      </c>
      <c r="AL328" s="73">
        <f>IF(AND('1C TSrécur1'!$B$12&lt;&gt;"",'1C TSrécur1'!$C$12="OUI"),N328+AK328,N328)</f>
        <v>0</v>
      </c>
      <c r="AM328" s="344">
        <f t="shared" si="105"/>
        <v>0</v>
      </c>
      <c r="AN328" s="344">
        <f t="shared" si="106"/>
        <v>0</v>
      </c>
      <c r="AO328" s="345">
        <f t="shared" si="108"/>
        <v>0</v>
      </c>
      <c r="AP328" s="573">
        <f t="shared" si="109"/>
        <v>0</v>
      </c>
      <c r="AQ328" s="583">
        <f t="shared" si="107"/>
        <v>0</v>
      </c>
      <c r="AR328" s="579"/>
      <c r="AS328" s="102"/>
      <c r="AT328" s="209" t="str">
        <f>IF('1C TSrécur1'!M$17*FICHE!$C$13&lt;J328,"Forfait limité à "&amp;FICHE!$C$13&amp;"€/jour","")</f>
        <v/>
      </c>
      <c r="AU328" s="592"/>
    </row>
    <row r="329" spans="1:52" s="767" customFormat="1" ht="13.9" customHeight="1">
      <c r="A329" s="307"/>
      <c r="B329" s="351"/>
      <c r="C329" s="971" t="str">
        <f>IF('1C TSrécur1'!N$17&lt;&gt;0,'1C TSrécur1'!$B$12,"")</f>
        <v/>
      </c>
      <c r="D329" s="972"/>
      <c r="E329" s="973"/>
      <c r="F329" s="93" t="str">
        <f>IF(AND($C329='1C TSrécur1'!$B$12,'1C TSrécur1'!$B$16="récurrentes",'1C TSrécur1'!$N$17&lt;&gt;""),'1C TSrécur1'!$N$21,"")</f>
        <v/>
      </c>
      <c r="G329" s="842"/>
      <c r="H329" s="745">
        <v>0.21</v>
      </c>
      <c r="I329" s="747">
        <v>1</v>
      </c>
      <c r="J329" s="312"/>
      <c r="K329" s="680">
        <f t="shared" si="104"/>
        <v>0</v>
      </c>
      <c r="L329" s="527">
        <f>IF(OR('1C TSrécur1'!$B$12="",'1C TSrécur1'!N$30=0),0,IF(AND('1C TSrécur1'!$B$12&lt;&gt;"",$K$2="Pôle",'1C TSrécur1'!$C$12="OUI"),(('1C TSrécur1'!N$22+'1C TSrécur1'!N$23+'1C TSrécur1'!N$24+'1C TSrécur1'!N$25+'1C TSrécur1'!N$29)/'1C TSrécur1'!N$17),IF(AND('1C TSrécur1'!$B$12&lt;&gt;"",$K$2="Pôle",'1C TSrécur1'!$C$12="NON"),(('1C TSrécur1'!N$22+'1C TSrécur1'!N$23+'1C TSrécur1'!N$24+'1C TSrécur1'!N$25+'1C TSrécur1'!N$29)/'1C TSrécur1'!N$30),IF(AND('1C TSrécur1'!$B$12&lt;&gt;"",$K$2&lt;&gt;"Pôle",'1C TSrécur1'!$C$12="OUI"),(('1C TSrécur1'!N$22+'1C TSrécur1'!N$23+'1C TSrécur1'!N$24+'1C TSrécur1'!N$25+'1C TSrécur1'!N$26+'1C TSrécur1'!N$27+'1C TSrécur1'!N$28+'1C TSrécur1'!N$29)/'1C TSrécur1'!N$17),IF(AND('1C TSrécur1'!$B$12&lt;&gt;"",$K$2&lt;&gt;"Pôle",'1C TSrécur1'!$C$12="NON"),(('1C TSrécur1'!N$22+'1C TSrécur1'!N$23+'1C TSrécur1'!N$24+'1C TSrécur1'!N$25+'1C TSrécur1'!N$26+'1C TSrécur1'!N$27+'1C TSrécur1'!N$28+'1C TSrécur1'!N$29)/'1C TSrécur1'!N$30))))))</f>
        <v>0</v>
      </c>
      <c r="M329" s="527">
        <f>IF(OR('1C TSrécur1'!$B$12="",'1C TSrécur1'!N$30=0),0,IF(AND('1C TSrécur1'!$B$12&lt;&gt;"",$K$2="Pôle",'1C TSrécur1'!$C$12="OUI"),(('1C TSrécur1'!N$26+'1C TSrécur1'!N$27+'1C TSrécur1'!N$28)/'1C TSrécur1'!N$17),IF(AND('1C TSrécur1'!$B$12&lt;&gt;"",$K$2="Pôle",'1C TSrécur1'!$C$12="NON"),(('1C TSrécur1'!N$26+'1C TSrécur1'!N$27+'1C TSrécur1'!N$28)/'1C TSrécur1'!N$30),IF(AND('1C TSrécur1'!$B$12&lt;&gt;"",$K$2&lt;&gt;"Pôle"),0))))</f>
        <v>0</v>
      </c>
      <c r="N329" s="527">
        <f>IF(AND('1C TSrécur1'!$N$17&lt;&gt;0,'1C TSrécur1'!$N$30&lt;&gt;0),L329+M329,0)</f>
        <v>0</v>
      </c>
      <c r="O329" s="542" t="str">
        <f>IF(AND('1C TSrécur1'!N$17&lt;&gt;0,'1C TSrécur1'!$C$12="OUI"),'1C TSrécur1'!N$36/'1C TSrécur1'!N$17,"")</f>
        <v/>
      </c>
      <c r="P329" s="543" t="str">
        <f>IF(AND('1C TSrécur1'!N$17&lt;&gt;0,'1C TSrécur1'!$C$12="OUI"),'1C TSrécur1'!$N$37/'1C TSrécur1'!N$17,"")</f>
        <v/>
      </c>
      <c r="Q329" s="543" t="str">
        <f>IF(AND('1C TSrécur1'!N$17&lt;&gt;0,'1C TSrécur1'!$C$12="OUI"),'1C TSrécur1'!$N$38/'1C TSrécur1'!N$17,"")</f>
        <v/>
      </c>
      <c r="R329" s="543" t="str">
        <f>IF(AND('1C TSrécur1'!N$17&lt;&gt;0,'1C TSrécur1'!$C$12="OUI"),'1C TSrécur1'!$N$39/'1C TSrécur1'!N$17,"")</f>
        <v/>
      </c>
      <c r="S329" s="543" t="str">
        <f>IF(AND('1C TSrécur1'!N$17&lt;&gt;0,'1C TSrécur1'!$C$12="OUI"),'1C TSrécur1'!$N$40/'1C TSrécur1'!N$17,"")</f>
        <v/>
      </c>
      <c r="T329" s="543" t="str">
        <f>IF(AND('1C TSrécur1'!N$17&lt;&gt;0,'1C TSrécur1'!$C$12="OUI"),'1C TSrécur1'!$N$41/'1C TSrécur1'!N$17,"")</f>
        <v/>
      </c>
      <c r="U329" s="543" t="str">
        <f>IF(AND('1C TSrécur1'!N$17&lt;&gt;0,'1C TSrécur1'!$C$12="OUI"),'1C TSrécur1'!$N$42/'1C TSrécur1'!N$17,"")</f>
        <v/>
      </c>
      <c r="V329" s="543" t="str">
        <f>IF(AND('1C TSrécur1'!N$17&lt;&gt;0,'1C TSrécur1'!$C$12="OUI"),'1C TSrécur1'!$N$43/'1C TSrécur1'!N$17,"")</f>
        <v/>
      </c>
      <c r="W329" s="543" t="str">
        <f>IF(AND('1C TSrécur1'!N$17&lt;&gt;0,'1C TSrécur1'!$C$12="OUI"),'1C TSrécur1'!$N$44/'1C TSrécur1'!N$17,"")</f>
        <v/>
      </c>
      <c r="X329" s="543" t="str">
        <f>IF(AND('1C TSrécur1'!N$17&lt;&gt;0,'1C TSrécur1'!$C$12="OUI"),'1C TSrécur1'!$N$45/'1C TSrécur1'!N$17,"")</f>
        <v/>
      </c>
      <c r="Y329" s="543" t="str">
        <f>IF(AND('1C TSrécur1'!N$17&lt;&gt;0,'1C TSrécur1'!$C$12="OUI"),'1C TSrécur1'!$N$46/'1C TSrécur1'!N$17,"")</f>
        <v/>
      </c>
      <c r="Z329" s="543" t="str">
        <f>IF(AND('1C TSrécur1'!N$17&lt;&gt;0,'1C TSrécur1'!$C$12="OUI"),'1C TSrécur1'!$N$47/'1C TSrécur1'!N$17,"")</f>
        <v/>
      </c>
      <c r="AA329" s="543" t="str">
        <f>IF(AND('1C TSrécur1'!N$17&lt;&gt;0,'1C TSrécur1'!$C$12="OUI"),'1C TSrécur1'!$N$48/'1C TSrécur1'!N$17,"")</f>
        <v/>
      </c>
      <c r="AB329" s="543" t="str">
        <f>IF(AND('1C TSrécur1'!N$17&lt;&gt;0,'1C TSrécur1'!$C$12="OUI"),'1C TSrécur1'!$N$49/'1C TSrécur1'!N$17,"")</f>
        <v/>
      </c>
      <c r="AC329" s="543" t="str">
        <f>IF(AND('1C TSrécur1'!N$17&lt;&gt;0,'1C TSrécur1'!$C$12="OUI"),'1C TSrécur1'!$N$50/'1C TSrécur1'!N$17,"")</f>
        <v/>
      </c>
      <c r="AD329" s="543" t="str">
        <f>IF(AND('1C TSrécur1'!N$17&lt;&gt;0,'1C TSrécur1'!$C$12="OUI"),'1C TSrécur1'!$N$51/'1C TSrécur1'!N$17,"")</f>
        <v/>
      </c>
      <c r="AE329" s="543" t="str">
        <f>IF(AND('1C TSrécur1'!N$17&lt;&gt;0,'1C TSrécur1'!$C$12="OUI"),'1C TSrécur1'!$N$52/'1C TSrécur1'!N$17,"")</f>
        <v/>
      </c>
      <c r="AF329" s="543" t="str">
        <f>IF(AND('1C TSrécur1'!N$17&lt;&gt;0,'1C TSrécur1'!$C$12="OUI"),'1C TSrécur1'!$N$53/'1C TSrécur1'!N$17,"")</f>
        <v/>
      </c>
      <c r="AG329" s="543" t="str">
        <f>IF(AND('1C TSrécur1'!N$17&lt;&gt;0,'1C TSrécur1'!$C$12="OUI"),'1C TSrécur1'!$N$54/'1C TSrécur1'!N$17,"")</f>
        <v/>
      </c>
      <c r="AH329" s="543" t="str">
        <f>IF(AND('1C TSrécur1'!N$17&lt;&gt;0,'1C TSrécur1'!$C$12="OUI"),'1C TSrécur1'!$N$55/'1C TSrécur1'!N$17,"")</f>
        <v/>
      </c>
      <c r="AI329" s="543" t="str">
        <f>IF(AND('1C TSrécur1'!N$17&lt;&gt;0,'1C TSrécur1'!$C$12="OUI"),'1C TSrécur1'!$N$56/'1C TSrécur1'!N$17,"")</f>
        <v/>
      </c>
      <c r="AJ329" s="543" t="str">
        <f>IF(AND('1C TSrécur1'!N$17&lt;&gt;0,'1C TSrécur1'!$C$12="OUI"),'1C TSrécur1'!$N$57/'1C TSrécur1'!N$17,"")</f>
        <v/>
      </c>
      <c r="AK329" s="543">
        <f>IF(AND('1C TSrécur1'!N$17&lt;&gt;0,'1C TSrécur1'!$C$12="OUI"),'1C TSrécur1'!N$58/'1C TSrécur1'!N$17,0)</f>
        <v>0</v>
      </c>
      <c r="AL329" s="72">
        <f>IF(AND('1C TSrécur1'!$B$12&lt;&gt;"",'1C TSrécur1'!$C$12="OUI"),N329+AK329,N329)</f>
        <v>0</v>
      </c>
      <c r="AM329" s="344">
        <f t="shared" si="105"/>
        <v>0</v>
      </c>
      <c r="AN329" s="344">
        <f t="shared" si="106"/>
        <v>0</v>
      </c>
      <c r="AO329" s="345">
        <f t="shared" si="108"/>
        <v>0</v>
      </c>
      <c r="AP329" s="573">
        <f t="shared" si="109"/>
        <v>0</v>
      </c>
      <c r="AQ329" s="583">
        <f t="shared" si="107"/>
        <v>0</v>
      </c>
      <c r="AR329" s="579"/>
      <c r="AS329" s="102"/>
      <c r="AT329" s="27" t="str">
        <f>IF('1C TSrécur1'!N$17*FICHE!$C$13&lt;J329,"Forfait limité à "&amp;FICHE!$C$13&amp;"€/jour","")</f>
        <v/>
      </c>
      <c r="AU329" s="592"/>
      <c r="AV329" s="824"/>
      <c r="AW329" s="824"/>
      <c r="AX329" s="824"/>
      <c r="AY329" s="824"/>
      <c r="AZ329" s="824"/>
    </row>
    <row r="330" spans="1:52" ht="13.9" customHeight="1">
      <c r="A330" s="309"/>
      <c r="B330" s="338"/>
      <c r="C330" s="974" t="str">
        <f>IF('1C TSrécur1'!O$17&lt;&gt;0,'1C TSrécur1'!$B$12,"")</f>
        <v/>
      </c>
      <c r="D330" s="975"/>
      <c r="E330" s="976"/>
      <c r="F330" s="828" t="str">
        <f>IF(AND($C330='1C TSrécur1'!$B$12,'1C TSrécur1'!$B$16="récurrentes",'1C TSrécur1'!$O$17&lt;&gt;""),'1C TSrécur1'!$O$21,"")</f>
        <v/>
      </c>
      <c r="G330" s="237"/>
      <c r="H330" s="763">
        <v>0.21</v>
      </c>
      <c r="I330" s="764">
        <v>1</v>
      </c>
      <c r="J330" s="316"/>
      <c r="K330" s="829">
        <f t="shared" ref="K330:K353" si="110">J330+(J330*H330)</f>
        <v>0</v>
      </c>
      <c r="L330" s="830">
        <f>IF(OR('1C TSrécur1'!$B$12="",'1C TSrécur1'!O$30=0),0,IF(AND('1C TSrécur1'!$B$12&lt;&gt;"",$K$2="Pôle",'1C TSrécur1'!$C$12="OUI"),(('1C TSrécur1'!O$22+'1C TSrécur1'!O$23+'1C TSrécur1'!O$24+'1C TSrécur1'!O$25+'1C TSrécur1'!O$29)/'1C TSrécur1'!O$17),IF(AND('1C TSrécur1'!$B$12&lt;&gt;"",$K$2="Pôle",'1C TSrécur1'!$C$12="NON"),(('1C TSrécur1'!O$22+'1C TSrécur1'!O$23+'1C TSrécur1'!O$24+'1C TSrécur1'!O$25+'1C TSrécur1'!O$29)/'1C TSrécur1'!O$30),IF(AND('1C TSrécur1'!$B$12&lt;&gt;"",$K$2&lt;&gt;"Pôle",'1C TSrécur1'!$C$12="OUI"),(('1C TSrécur1'!O$22+'1C TSrécur1'!O$23+'1C TSrécur1'!O$24+'1C TSrécur1'!O$25+'1C TSrécur1'!O$26+'1C TSrécur1'!O$27+'1C TSrécur1'!O$28+'1C TSrécur1'!O$29)/'1C TSrécur1'!O$17),IF(AND('1C TSrécur1'!$B$12&lt;&gt;"",$K$2&lt;&gt;"Pôle",'1C TSrécur1'!$C$12="NON"),(('1C TSrécur1'!O$22+'1C TSrécur1'!O$23+'1C TSrécur1'!O$24+'1C TSrécur1'!O$25+'1C TSrécur1'!O$26+'1C TSrécur1'!O$27+'1C TSrécur1'!O$28+'1C TSrécur1'!O$29)/'1C TSrécur1'!O$30))))))</f>
        <v>0</v>
      </c>
      <c r="M330" s="830">
        <f>IF(OR('1C TSrécur1'!$B$12="",'1C TSrécur1'!O$30=0),0,IF(AND('1C TSrécur1'!$B$12&lt;&gt;"",$K$2="Pôle",'1C TSrécur1'!$C$12="OUI"),(('1C TSrécur1'!O$26+'1C TSrécur1'!O$27+'1C TSrécur1'!O$28)/'1C TSrécur1'!O$17),IF(AND('1C TSrécur1'!$B$12&lt;&gt;"",$K$2="Pôle",'1C TSrécur1'!$C$12="NON"),(('1C TSrécur1'!O$26+'1C TSrécur1'!O$27+'1C TSrécur1'!O$28)/'1C TSrécur1'!O$30),IF(AND('1C TSrécur1'!$B$12&lt;&gt;"",$K$2&lt;&gt;"Pôle"),0))))</f>
        <v>0</v>
      </c>
      <c r="N330" s="830">
        <f>IF(AND('1C TSrécur1'!$O$17&lt;&gt;0,'1C TSrécur1'!$O$30&lt;&gt;0),L330+M330,0)</f>
        <v>0</v>
      </c>
      <c r="O330" s="831" t="str">
        <f>IF(AND('1C TSrécur1'!O$17&lt;&gt;0,'1C TSrécur1'!$C$12="OUI"),'1C TSrécur1'!O$36/'1C TSrécur1'!O$17,"")</f>
        <v/>
      </c>
      <c r="P330" s="832" t="str">
        <f>IF(AND('1C TSrécur1'!O$17&lt;&gt;0,'1C TSrécur1'!$C$12="OUI"),'1C TSrécur1'!$O$37/'1C TSrécur1'!O$17,"")</f>
        <v/>
      </c>
      <c r="Q330" s="832" t="str">
        <f>IF(AND('1C TSrécur1'!O$17&lt;&gt;0,'1C TSrécur1'!$C$12="OUI"),'1C TSrécur1'!$O$38/'1C TSrécur1'!O$17,"")</f>
        <v/>
      </c>
      <c r="R330" s="832" t="str">
        <f>IF(AND('1C TSrécur1'!O$17&lt;&gt;0,'1C TSrécur1'!$C$12="OUI"),'1C TSrécur1'!$O$39/'1C TSrécur1'!O$17,"")</f>
        <v/>
      </c>
      <c r="S330" s="832" t="str">
        <f>IF(AND('1C TSrécur1'!O$17&lt;&gt;0,'1C TSrécur1'!$C$12="OUI"),'1C TSrécur1'!$O$40/'1C TSrécur1'!O$17,"")</f>
        <v/>
      </c>
      <c r="T330" s="832" t="str">
        <f>IF(AND('1C TSrécur1'!O$17&lt;&gt;0,'1C TSrécur1'!$C$12="OUI"),'1C TSrécur1'!$O$41/'1C TSrécur1'!O$17,"")</f>
        <v/>
      </c>
      <c r="U330" s="832" t="str">
        <f>IF(AND('1C TSrécur1'!O$17&lt;&gt;0,'1C TSrécur1'!$C$12="OUI"),'1C TSrécur1'!$O$42/'1C TSrécur1'!O$17,"")</f>
        <v/>
      </c>
      <c r="V330" s="832" t="str">
        <f>IF(AND('1C TSrécur1'!O$17&lt;&gt;0,'1C TSrécur1'!$C$12="OUI"),'1C TSrécur1'!$O$43/'1C TSrécur1'!O$17,"")</f>
        <v/>
      </c>
      <c r="W330" s="832" t="str">
        <f>IF(AND('1C TSrécur1'!O$17&lt;&gt;0,'1C TSrécur1'!$C$12="OUI"),'1C TSrécur1'!$O$44/'1C TSrécur1'!O$17,"")</f>
        <v/>
      </c>
      <c r="X330" s="832" t="str">
        <f>IF(AND('1C TSrécur1'!O$17&lt;&gt;0,'1C TSrécur1'!$C$12="OUI"),'1C TSrécur1'!$O$45/'1C TSrécur1'!O$17,"")</f>
        <v/>
      </c>
      <c r="Y330" s="832" t="str">
        <f>IF(AND('1C TSrécur1'!O$17&lt;&gt;0,'1C TSrécur1'!$C$12="OUI"),'1C TSrécur1'!$O$46/'1C TSrécur1'!O$17,"")</f>
        <v/>
      </c>
      <c r="Z330" s="832" t="str">
        <f>IF(AND('1C TSrécur1'!O$17&lt;&gt;0,'1C TSrécur1'!$C$12="OUI"),'1C TSrécur1'!$O$47/'1C TSrécur1'!O$17,"")</f>
        <v/>
      </c>
      <c r="AA330" s="832" t="str">
        <f>IF(AND('1C TSrécur1'!O$17&lt;&gt;0,'1C TSrécur1'!$C$12="OUI"),'1C TSrécur1'!$O$48/'1C TSrécur1'!O$17,"")</f>
        <v/>
      </c>
      <c r="AB330" s="832" t="str">
        <f>IF(AND('1C TSrécur1'!O$17&lt;&gt;0,'1C TSrécur1'!$C$12="OUI"),'1C TSrécur1'!$O$49/'1C TSrécur1'!O$17,"")</f>
        <v/>
      </c>
      <c r="AC330" s="832" t="str">
        <f>IF(AND('1C TSrécur1'!O$17&lt;&gt;0,'1C TSrécur1'!$C$12="OUI"),'1C TSrécur1'!$O$50/'1C TSrécur1'!O$17,"")</f>
        <v/>
      </c>
      <c r="AD330" s="832" t="str">
        <f>IF(AND('1C TSrécur1'!O$17&lt;&gt;0,'1C TSrécur1'!$C$12="OUI"),'1C TSrécur1'!$O$51/'1C TSrécur1'!O$17,"")</f>
        <v/>
      </c>
      <c r="AE330" s="832" t="str">
        <f>IF(AND('1C TSrécur1'!O$17&lt;&gt;0,'1C TSrécur1'!$C$12="OUI"),'1C TSrécur1'!$O$52/'1C TSrécur1'!O$17,"")</f>
        <v/>
      </c>
      <c r="AF330" s="832" t="str">
        <f>IF(AND('1C TSrécur1'!O$17&lt;&gt;0,'1C TSrécur1'!$C$12="OUI"),'1C TSrécur1'!$O$53/'1C TSrécur1'!O$17,"")</f>
        <v/>
      </c>
      <c r="AG330" s="832" t="str">
        <f>IF(AND('1C TSrécur1'!O$17&lt;&gt;0,'1C TSrécur1'!$C$12="OUI"),'1C TSrécur1'!$O$54/'1C TSrécur1'!O$17,"")</f>
        <v/>
      </c>
      <c r="AH330" s="832" t="str">
        <f>IF(AND('1C TSrécur1'!O$17&lt;&gt;0,'1C TSrécur1'!$C$12="OUI"),'1C TSrécur1'!$O$55/'1C TSrécur1'!O$17,"")</f>
        <v/>
      </c>
      <c r="AI330" s="832" t="str">
        <f>IF(AND('1C TSrécur1'!O$17&lt;&gt;0,'1C TSrécur1'!$C$12="OUI"),'1C TSrécur1'!$O$56/'1C TSrécur1'!O$17,"")</f>
        <v/>
      </c>
      <c r="AJ330" s="832" t="str">
        <f>IF(AND('1C TSrécur1'!O$17&lt;&gt;0,'1C TSrécur1'!$C$12="OUI"),'1C TSrécur1'!$O$57/'1C TSrécur1'!O$17,"")</f>
        <v/>
      </c>
      <c r="AK330" s="832">
        <f>IF(AND('1C TSrécur1'!O$17&lt;&gt;0,'1C TSrécur1'!$C$12="OUI"),'1C TSrécur1'!O$58/'1C TSrécur1'!O$17,0)</f>
        <v>0</v>
      </c>
      <c r="AL330" s="73">
        <f>IF(AND('1C TSrécur2'!$B$12&lt;&gt;"",'1C TSrécur2'!$C$12="OUI"),N330+AK330,N330)</f>
        <v>0</v>
      </c>
      <c r="AM330" s="346">
        <f t="shared" si="105"/>
        <v>0</v>
      </c>
      <c r="AN330" s="346">
        <f t="shared" si="106"/>
        <v>0</v>
      </c>
      <c r="AO330" s="347">
        <f>AM330+AN330</f>
        <v>0</v>
      </c>
      <c r="AP330" s="575">
        <f>AM330-AR330</f>
        <v>0</v>
      </c>
      <c r="AQ330" s="584">
        <f t="shared" ref="AQ330:AQ346" si="111">IF(M330=0,0,AN330-AS330)</f>
        <v>0</v>
      </c>
      <c r="AR330" s="580"/>
      <c r="AS330" s="208"/>
      <c r="AT330" s="209" t="str">
        <f>IF('1C TSrécur2'!O$17*FICHE!$C$13&lt;J330,"Forfait limité à "&amp;FICHE!$C$13&amp;"€/jour","")</f>
        <v/>
      </c>
      <c r="AU330" s="591"/>
    </row>
    <row r="331" spans="1:52" ht="13.9" customHeight="1">
      <c r="A331" s="309"/>
      <c r="B331" s="338"/>
      <c r="C331" s="962" t="str">
        <f>IF('1C TSrécur1'!P$17&lt;&gt;0,'1C TSrécur1'!$B$12,"")</f>
        <v/>
      </c>
      <c r="D331" s="963"/>
      <c r="E331" s="964"/>
      <c r="F331" s="211" t="str">
        <f>IF(AND($C331='1C TSrécur1'!$B$12,'1C TSrécur1'!$B$16="récurrentes",'1C TSrécur1'!$P$17&lt;&gt;""),'1C TSrécur1'!$P$21,"")</f>
        <v/>
      </c>
      <c r="G331" s="235"/>
      <c r="H331" s="745">
        <v>0.21</v>
      </c>
      <c r="I331" s="747">
        <v>1</v>
      </c>
      <c r="J331" s="316"/>
      <c r="K331" s="786">
        <f t="shared" si="110"/>
        <v>0</v>
      </c>
      <c r="L331" s="539">
        <f>IF(OR('1C TSrécur1'!$B$12="",'1C TSrécur1'!P$30=0),0,IF(AND('1C TSrécur1'!$B$12&lt;&gt;"",$K$2="Pôle",'1C TSrécur1'!$C$12="OUI"),(('1C TSrécur1'!P$22+'1C TSrécur1'!P$23+'1C TSrécur1'!P$24+'1C TSrécur1'!P$25+'1C TSrécur1'!P$29)/'1C TSrécur1'!P$17),IF(AND('1C TSrécur1'!$B$12&lt;&gt;"",$K$2="Pôle",'1C TSrécur1'!$C$12="NON"),(('1C TSrécur1'!P$22+'1C TSrécur1'!P$23+'1C TSrécur1'!P$24+'1C TSrécur1'!P$25+'1C TSrécur1'!P$29)/'1C TSrécur1'!P$30),IF(AND('1C TSrécur1'!$B$12&lt;&gt;"",$K$2&lt;&gt;"Pôle",'1C TSrécur1'!$C$12="OUI"),(('1C TSrécur1'!P$22+'1C TSrécur1'!P$23+'1C TSrécur1'!P$24+'1C TSrécur1'!P$25+'1C TSrécur1'!P$26+'1C TSrécur1'!P$27+'1C TSrécur1'!P$28+'1C TSrécur1'!P$29)/'1C TSrécur1'!P$17),IF(AND('1C TSrécur1'!$B$12&lt;&gt;"",$K$2&lt;&gt;"Pôle",'1C TSrécur1'!$C$12="NON"),(('1C TSrécur1'!P$22+'1C TSrécur1'!P$23+'1C TSrécur1'!P$24+'1C TSrécur1'!P$25+'1C TSrécur1'!P$26+'1C TSrécur1'!P$27+'1C TSrécur1'!P$28+'1C TSrécur1'!P$29)/'1C TSrécur1'!P$30))))))</f>
        <v>0</v>
      </c>
      <c r="M331" s="539">
        <f>IF(OR('1C TSrécur1'!$B$12="",'1C TSrécur1'!P$30=0),0,IF(AND('1C TSrécur1'!$B$12&lt;&gt;"",$K$2="Pôle",'1C TSrécur1'!$C$12="OUI"),(('1C TSrécur1'!P$26+'1C TSrécur1'!P$27+'1C TSrécur1'!P$28)/'1C TSrécur1'!P$17),IF(AND('1C TSrécur1'!$B$12&lt;&gt;"",$K$2="Pôle",'1C TSrécur1'!$C$12="NON"),(('1C TSrécur1'!P$26+'1C TSrécur1'!P$27+'1C TSrécur1'!P$28)/'1C TSrécur1'!P$30),IF(AND('1C TSrécur1'!$B$12&lt;&gt;"",$K$2&lt;&gt;"Pôle"),0))))</f>
        <v>0</v>
      </c>
      <c r="N331" s="539">
        <f>IF(AND('1C TSrécur1'!$P$17&lt;&gt;0,'1C TSrécur1'!$P$30&lt;&gt;0),L331+M331,0)</f>
        <v>0</v>
      </c>
      <c r="O331" s="544" t="str">
        <f>IF(AND('1C TSrécur1'!P$17&lt;&gt;0,'1C TSrécur1'!$C$12="OUI"),'1C TSrécur1'!P$36/'1C TSrécur1'!P$17,"")</f>
        <v/>
      </c>
      <c r="P331" s="545" t="str">
        <f>IF(AND('1C TSrécur1'!P$17&lt;&gt;0,'1C TSrécur1'!$C$12="OUI"),'1C TSrécur1'!$P$37/'1C TSrécur1'!P$17,"")</f>
        <v/>
      </c>
      <c r="Q331" s="545" t="str">
        <f>IF(AND('1C TSrécur1'!P$17&lt;&gt;0,'1C TSrécur1'!$C$12="OUI"),'1C TSrécur1'!$P$38/'1C TSrécur1'!P$17,"")</f>
        <v/>
      </c>
      <c r="R331" s="545" t="str">
        <f>IF(AND('1C TSrécur1'!P$17&lt;&gt;0,'1C TSrécur1'!$C$12="OUI"),'1C TSrécur1'!$P$39/'1C TSrécur1'!P$17,"")</f>
        <v/>
      </c>
      <c r="S331" s="545" t="str">
        <f>IF(AND('1C TSrécur1'!P$17&lt;&gt;0,'1C TSrécur1'!$C$12="OUI"),'1C TSrécur1'!$P$40/'1C TSrécur1'!P$17,"")</f>
        <v/>
      </c>
      <c r="T331" s="545" t="str">
        <f>IF(AND('1C TSrécur1'!P$17&lt;&gt;0,'1C TSrécur1'!$C$12="OUI"),'1C TSrécur1'!$P$41/'1C TSrécur1'!P$17,"")</f>
        <v/>
      </c>
      <c r="U331" s="545" t="str">
        <f>IF(AND('1C TSrécur1'!P$17&lt;&gt;0,'1C TSrécur1'!$C$12="OUI"),'1C TSrécur1'!$P$42/'1C TSrécur1'!P$17,"")</f>
        <v/>
      </c>
      <c r="V331" s="545" t="str">
        <f>IF(AND('1C TSrécur1'!P$17&lt;&gt;0,'1C TSrécur1'!$C$12="OUI"),'1C TSrécur1'!$P$43/'1C TSrécur1'!P$17,"")</f>
        <v/>
      </c>
      <c r="W331" s="545" t="str">
        <f>IF(AND('1C TSrécur1'!P$17&lt;&gt;0,'1C TSrécur1'!$C$12="OUI"),'1C TSrécur1'!$P$44/'1C TSrécur1'!P$17,"")</f>
        <v/>
      </c>
      <c r="X331" s="545" t="str">
        <f>IF(AND('1C TSrécur1'!P$17&lt;&gt;0,'1C TSrécur1'!$C$12="OUI"),'1C TSrécur1'!$P$45/'1C TSrécur1'!P$17,"")</f>
        <v/>
      </c>
      <c r="Y331" s="545" t="str">
        <f>IF(AND('1C TSrécur1'!P$17&lt;&gt;0,'1C TSrécur1'!$C$12="OUI"),'1C TSrécur1'!$P$46/'1C TSrécur1'!P$17,"")</f>
        <v/>
      </c>
      <c r="Z331" s="545" t="str">
        <f>IF(AND('1C TSrécur1'!P$17&lt;&gt;0,'1C TSrécur1'!$C$12="OUI"),'1C TSrécur1'!$P$47/'1C TSrécur1'!P$17,"")</f>
        <v/>
      </c>
      <c r="AA331" s="545" t="str">
        <f>IF(AND('1C TSrécur1'!P$17&lt;&gt;0,'1C TSrécur1'!$C$12="OUI"),'1C TSrécur1'!$P$48/'1C TSrécur1'!P$17,"")</f>
        <v/>
      </c>
      <c r="AB331" s="545" t="str">
        <f>IF(AND('1C TSrécur1'!P$17&lt;&gt;0,'1C TSrécur1'!$C$12="OUI"),'1C TSrécur1'!$P$49/'1C TSrécur1'!P$17,"")</f>
        <v/>
      </c>
      <c r="AC331" s="545" t="str">
        <f>IF(AND('1C TSrécur1'!P$17&lt;&gt;0,'1C TSrécur1'!$C$12="OUI"),'1C TSrécur1'!$P$50/'1C TSrécur1'!P$17,"")</f>
        <v/>
      </c>
      <c r="AD331" s="545" t="str">
        <f>IF(AND('1C TSrécur1'!P$17&lt;&gt;0,'1C TSrécur1'!$C$12="OUI"),'1C TSrécur1'!$P$51/'1C TSrécur1'!P$17,"")</f>
        <v/>
      </c>
      <c r="AE331" s="545" t="str">
        <f>IF(AND('1C TSrécur1'!P$17&lt;&gt;0,'1C TSrécur1'!$C$12="OUI"),'1C TSrécur1'!$P$52/'1C TSrécur1'!P$17,"")</f>
        <v/>
      </c>
      <c r="AF331" s="545" t="str">
        <f>IF(AND('1C TSrécur1'!P$17&lt;&gt;0,'1C TSrécur1'!$C$12="OUI"),'1C TSrécur1'!$P$53/'1C TSrécur1'!P$17,"")</f>
        <v/>
      </c>
      <c r="AG331" s="545" t="str">
        <f>IF(AND('1C TSrécur1'!P$17&lt;&gt;0,'1C TSrécur1'!$C$12="OUI"),'1C TSrécur1'!$P$54/'1C TSrécur1'!P$17,"")</f>
        <v/>
      </c>
      <c r="AH331" s="545" t="str">
        <f>IF(AND('1C TSrécur1'!P$17&lt;&gt;0,'1C TSrécur1'!$C$12="OUI"),'1C TSrécur1'!$P$55/'1C TSrécur1'!P$17,"")</f>
        <v/>
      </c>
      <c r="AI331" s="545" t="str">
        <f>IF(AND('1C TSrécur1'!P$17&lt;&gt;0,'1C TSrécur1'!$C$12="OUI"),'1C TSrécur1'!$P$56/'1C TSrécur1'!P$17,"")</f>
        <v/>
      </c>
      <c r="AJ331" s="545" t="str">
        <f>IF(AND('1C TSrécur1'!P$17&lt;&gt;0,'1C TSrécur1'!$C$12="OUI"),'1C TSrécur1'!$P$57/'1C TSrécur1'!P$17,"")</f>
        <v/>
      </c>
      <c r="AK331" s="545">
        <f>IF(AND('1C TSrécur1'!P$17&lt;&gt;0,'1C TSrécur1'!$C$12="OUI"),'1C TSrécur1'!P$58/'1C TSrécur1'!P$17,0)</f>
        <v>0</v>
      </c>
      <c r="AL331" s="73">
        <f>IF(AND('1C TSrécur2'!$B$12&lt;&gt;"",'1C TSrécur2'!$C$12="OUI"),N331+AK331,N331)</f>
        <v>0</v>
      </c>
      <c r="AM331" s="344">
        <f t="shared" si="105"/>
        <v>0</v>
      </c>
      <c r="AN331" s="344">
        <f t="shared" si="106"/>
        <v>0</v>
      </c>
      <c r="AO331" s="345">
        <f t="shared" ref="AO331:AO341" si="112">AM331+AN331</f>
        <v>0</v>
      </c>
      <c r="AP331" s="573">
        <f t="shared" ref="AP331:AP341" si="113">AM331-AR331</f>
        <v>0</v>
      </c>
      <c r="AQ331" s="583">
        <f t="shared" si="111"/>
        <v>0</v>
      </c>
      <c r="AR331" s="579"/>
      <c r="AS331" s="102"/>
      <c r="AT331" s="209" t="str">
        <f>IF('1C TSrécur2'!P$17*FICHE!$C$13&lt;J331,"Forfait limité à "&amp;FICHE!$C$13&amp;"€/jour","")</f>
        <v/>
      </c>
      <c r="AU331" s="592"/>
    </row>
    <row r="332" spans="1:52" ht="13.9" customHeight="1">
      <c r="A332" s="309"/>
      <c r="B332" s="338"/>
      <c r="C332" s="962" t="str">
        <f>IF('1C TSrécur1'!Q$17&lt;&gt;0,'1C TSrécur1'!$B$12,"")</f>
        <v/>
      </c>
      <c r="D332" s="963"/>
      <c r="E332" s="964"/>
      <c r="F332" s="211" t="str">
        <f>IF(AND($C332='1C TSrécur1'!$B$12,'1C TSrécur1'!$B$16="récurrentes",'1C TSrécur1'!$Q$17&lt;&gt;""),'1C TSrécur1'!$Q$21,"")</f>
        <v/>
      </c>
      <c r="G332" s="235"/>
      <c r="H332" s="745">
        <v>0.21</v>
      </c>
      <c r="I332" s="747">
        <v>1</v>
      </c>
      <c r="J332" s="316"/>
      <c r="K332" s="786">
        <f t="shared" si="110"/>
        <v>0</v>
      </c>
      <c r="L332" s="539">
        <f>IF(OR('1C TSrécur1'!$B$12="",'1C TSrécur1'!Q$30=0),0,IF(AND('1C TSrécur1'!$B$12&lt;&gt;"",$K$2="Pôle",'1C TSrécur1'!$C$12="OUI"),(('1C TSrécur1'!Q$22+'1C TSrécur1'!Q$23+'1C TSrécur1'!Q$24+'1C TSrécur1'!Q$25+'1C TSrécur1'!Q$29)/'1C TSrécur1'!Q$17),IF(AND('1C TSrécur1'!$B$12&lt;&gt;"",$K$2="Pôle",'1C TSrécur1'!$C$12="NON"),(('1C TSrécur1'!Q$22+'1C TSrécur1'!Q$23+'1C TSrécur1'!Q$24+'1C TSrécur1'!Q$25+'1C TSrécur1'!Q$29)/'1C TSrécur1'!Q$30),IF(AND('1C TSrécur1'!$B$12&lt;&gt;"",$K$2&lt;&gt;"Pôle",'1C TSrécur1'!$C$12="OUI"),(('1C TSrécur1'!Q$22+'1C TSrécur1'!Q$23+'1C TSrécur1'!Q$24+'1C TSrécur1'!Q$25+'1C TSrécur1'!Q$26+'1C TSrécur1'!Q$27+'1C TSrécur1'!Q$28+'1C TSrécur1'!Q$29)/'1C TSrécur1'!Q$17),IF(AND('1C TSrécur1'!$B$12&lt;&gt;"",$K$2&lt;&gt;"Pôle",'1C TSrécur1'!$C$12="NON"),(('1C TSrécur1'!Q$22+'1C TSrécur1'!Q$23+'1C TSrécur1'!Q$24+'1C TSrécur1'!Q$25+'1C TSrécur1'!Q$26+'1C TSrécur1'!Q$27+'1C TSrécur1'!Q$28+'1C TSrécur1'!Q$29)/'1C TSrécur1'!Q$30))))))</f>
        <v>0</v>
      </c>
      <c r="M332" s="539">
        <f>IF(OR('1C TSrécur1'!$B$12="",'1C TSrécur1'!Q$30=0),0,IF(AND('1C TSrécur1'!$B$12&lt;&gt;"",$K$2="Pôle",'1C TSrécur1'!$C$12="OUI"),(('1C TSrécur1'!Q$26+'1C TSrécur1'!Q$27+'1C TSrécur1'!Q$28)/'1C TSrécur1'!Q$17),IF(AND('1C TSrécur1'!$B$12&lt;&gt;"",$K$2="Pôle",'1C TSrécur1'!$C$12="NON"),(('1C TSrécur1'!Q$26+'1C TSrécur1'!Q$27+'1C TSrécur1'!Q$28)/'1C TSrécur1'!Q$30),IF(AND('1C TSrécur1'!$B$12&lt;&gt;"",$K$2&lt;&gt;"Pôle"),0))))</f>
        <v>0</v>
      </c>
      <c r="N332" s="539">
        <f>IF(AND('1C TSrécur1'!$Q$17&lt;&gt;0,'1C TSrécur1'!$Q$30&lt;&gt;0),L332+M332,0)</f>
        <v>0</v>
      </c>
      <c r="O332" s="544" t="str">
        <f>IF(AND('1C TSrécur1'!Q$17&lt;&gt;0,'1C TSrécur1'!$C$12="OUI"),'1C TSrécur1'!Q$36/'1C TSrécur1'!Q$17,"")</f>
        <v/>
      </c>
      <c r="P332" s="545" t="str">
        <f>IF(AND('1C TSrécur1'!Q$17&lt;&gt;0,'1C TSrécur1'!$C$12="OUI"),'1C TSrécur1'!$Q$37/'1C TSrécur1'!Q$17,"")</f>
        <v/>
      </c>
      <c r="Q332" s="545" t="str">
        <f>IF(AND('1C TSrécur1'!Q$17&lt;&gt;0,'1C TSrécur1'!$C$12="OUI"),'1C TSrécur1'!$Q$38/'1C TSrécur1'!Q$17,"")</f>
        <v/>
      </c>
      <c r="R332" s="545" t="str">
        <f>IF(AND('1C TSrécur1'!Q$17&lt;&gt;0,'1C TSrécur1'!$C$12="OUI"),'1C TSrécur1'!$Q$39/'1C TSrécur1'!Q$17,"")</f>
        <v/>
      </c>
      <c r="S332" s="545" t="str">
        <f>IF(AND('1C TSrécur1'!Q$17&lt;&gt;0,'1C TSrécur1'!$C$12="OUI"),'1C TSrécur1'!$Q$40/'1C TSrécur1'!Q$17,"")</f>
        <v/>
      </c>
      <c r="T332" s="545" t="str">
        <f>IF(AND('1C TSrécur1'!Q$17&lt;&gt;0,'1C TSrécur1'!$C$12="OUI"),'1C TSrécur1'!$Q$41/'1C TSrécur1'!Q$17,"")</f>
        <v/>
      </c>
      <c r="U332" s="545" t="str">
        <f>IF(AND('1C TSrécur1'!Q$17&lt;&gt;0,'1C TSrécur1'!$C$12="OUI"),'1C TSrécur1'!$Q$42/'1C TSrécur1'!Q$17,"")</f>
        <v/>
      </c>
      <c r="V332" s="545" t="str">
        <f>IF(AND('1C TSrécur1'!Q$17&lt;&gt;0,'1C TSrécur1'!$C$12="OUI"),'1C TSrécur1'!$Q$43/'1C TSrécur1'!Q$17,"")</f>
        <v/>
      </c>
      <c r="W332" s="545" t="str">
        <f>IF(AND('1C TSrécur1'!Q$17&lt;&gt;0,'1C TSrécur1'!$C$12="OUI"),'1C TSrécur1'!$Q$44/'1C TSrécur1'!Q$17,"")</f>
        <v/>
      </c>
      <c r="X332" s="545" t="str">
        <f>IF(AND('1C TSrécur1'!Q$17&lt;&gt;0,'1C TSrécur1'!$C$12="OUI"),'1C TSrécur1'!$Q$45/'1C TSrécur1'!Q$17,"")</f>
        <v/>
      </c>
      <c r="Y332" s="545" t="str">
        <f>IF(AND('1C TSrécur1'!Q$17&lt;&gt;0,'1C TSrécur1'!$C$12="OUI"),'1C TSrécur1'!$Q$46/'1C TSrécur1'!Q$17,"")</f>
        <v/>
      </c>
      <c r="Z332" s="545" t="str">
        <f>IF(AND('1C TSrécur1'!Q$17&lt;&gt;0,'1C TSrécur1'!$C$12="OUI"),'1C TSrécur1'!$Q$47/'1C TSrécur1'!Q$17,"")</f>
        <v/>
      </c>
      <c r="AA332" s="545" t="str">
        <f>IF(AND('1C TSrécur1'!Q$17&lt;&gt;0,'1C TSrécur1'!$C$12="OUI"),'1C TSrécur1'!$Q$48/'1C TSrécur1'!Q$17,"")</f>
        <v/>
      </c>
      <c r="AB332" s="545" t="str">
        <f>IF(AND('1C TSrécur1'!Q$17&lt;&gt;0,'1C TSrécur1'!$C$12="OUI"),'1C TSrécur1'!$Q$49/'1C TSrécur1'!Q$17,"")</f>
        <v/>
      </c>
      <c r="AC332" s="545" t="str">
        <f>IF(AND('1C TSrécur1'!Q$17&lt;&gt;0,'1C TSrécur1'!$C$12="OUI"),'1C TSrécur1'!$Q$50/'1C TSrécur1'!Q$17,"")</f>
        <v/>
      </c>
      <c r="AD332" s="545" t="str">
        <f>IF(AND('1C TSrécur1'!Q$17&lt;&gt;0,'1C TSrécur1'!$C$12="OUI"),'1C TSrécur1'!$Q$51/'1C TSrécur1'!Q$17,"")</f>
        <v/>
      </c>
      <c r="AE332" s="545" t="str">
        <f>IF(AND('1C TSrécur1'!Q$17&lt;&gt;0,'1C TSrécur1'!$C$12="OUI"),'1C TSrécur1'!$Q$52/'1C TSrécur1'!Q$17,"")</f>
        <v/>
      </c>
      <c r="AF332" s="545" t="str">
        <f>IF(AND('1C TSrécur1'!Q$17&lt;&gt;0,'1C TSrécur1'!$C$12="OUI"),'1C TSrécur1'!$Q$53/'1C TSrécur1'!Q$17,"")</f>
        <v/>
      </c>
      <c r="AG332" s="545" t="str">
        <f>IF(AND('1C TSrécur1'!Q$17&lt;&gt;0,'1C TSrécur1'!$C$12="OUI"),'1C TSrécur1'!$Q$54/'1C TSrécur1'!Q$17,"")</f>
        <v/>
      </c>
      <c r="AH332" s="545" t="str">
        <f>IF(AND('1C TSrécur1'!Q$17&lt;&gt;0,'1C TSrécur1'!$C$12="OUI"),'1C TSrécur1'!$Q$55/'1C TSrécur1'!Q$17,"")</f>
        <v/>
      </c>
      <c r="AI332" s="545" t="str">
        <f>IF(AND('1C TSrécur1'!Q$17&lt;&gt;0,'1C TSrécur1'!$C$12="OUI"),'1C TSrécur1'!$Q$56/'1C TSrécur1'!Q$17,"")</f>
        <v/>
      </c>
      <c r="AJ332" s="545" t="str">
        <f>IF(AND('1C TSrécur1'!Q$17&lt;&gt;0,'1C TSrécur1'!$C$12="OUI"),'1C TSrécur1'!$Q$57/'1C TSrécur1'!Q$17,"")</f>
        <v/>
      </c>
      <c r="AK332" s="545">
        <f>IF(AND('1C TSrécur1'!Q$17&lt;&gt;0,'1C TSrécur1'!$C$12="OUI"),'1C TSrécur1'!Q$58/'1C TSrécur1'!Q$17,0)</f>
        <v>0</v>
      </c>
      <c r="AL332" s="73">
        <f>IF(AND('1C TSrécur2'!$B$12&lt;&gt;"",'1C TSrécur2'!$C$12="OUI"),N332+AK332,N332)</f>
        <v>0</v>
      </c>
      <c r="AM332" s="344">
        <f t="shared" si="105"/>
        <v>0</v>
      </c>
      <c r="AN332" s="344">
        <f t="shared" si="106"/>
        <v>0</v>
      </c>
      <c r="AO332" s="345">
        <f t="shared" si="112"/>
        <v>0</v>
      </c>
      <c r="AP332" s="573">
        <f t="shared" si="113"/>
        <v>0</v>
      </c>
      <c r="AQ332" s="583">
        <f t="shared" si="111"/>
        <v>0</v>
      </c>
      <c r="AR332" s="579"/>
      <c r="AS332" s="102"/>
      <c r="AT332" s="209" t="str">
        <f>IF('1C TSrécur2'!Q$17*FICHE!$C$13&lt;J332,"Forfait limité à "&amp;FICHE!$C$13&amp;"€/jour","")</f>
        <v/>
      </c>
      <c r="AU332" s="592"/>
    </row>
    <row r="333" spans="1:52" ht="13.9" customHeight="1">
      <c r="A333" s="309"/>
      <c r="B333" s="338"/>
      <c r="C333" s="962" t="str">
        <f>IF('1C TSrécur1'!R$17&lt;&gt;0,'1C TSrécur1'!$B$12,"")</f>
        <v/>
      </c>
      <c r="D333" s="963"/>
      <c r="E333" s="964"/>
      <c r="F333" s="211" t="str">
        <f>IF(AND($C333='1C TSrécur1'!$B$12,'1C TSrécur1'!$B$16="récurrentes",'1C TSrécur1'!$R$17&lt;&gt;""),'1C TSrécur1'!$R$21,"")</f>
        <v/>
      </c>
      <c r="G333" s="235"/>
      <c r="H333" s="745">
        <v>0.21</v>
      </c>
      <c r="I333" s="747">
        <v>1</v>
      </c>
      <c r="J333" s="316"/>
      <c r="K333" s="786">
        <f t="shared" si="110"/>
        <v>0</v>
      </c>
      <c r="L333" s="539">
        <f>IF(OR('1C TSrécur1'!$B$12="",'1C TSrécur1'!R$30=0),0,IF(AND('1C TSrécur1'!$B$12&lt;&gt;"",$K$2="Pôle",'1C TSrécur1'!$C$12="OUI"),(('1C TSrécur1'!R$22+'1C TSrécur1'!R$23+'1C TSrécur1'!R$24+'1C TSrécur1'!R$25+'1C TSrécur1'!R$29)/'1C TSrécur1'!R$17),IF(AND('1C TSrécur1'!$B$12&lt;&gt;"",$K$2="Pôle",'1C TSrécur1'!$C$12="NON"),(('1C TSrécur1'!R$22+'1C TSrécur1'!R$23+'1C TSrécur1'!R$24+'1C TSrécur1'!R$25+'1C TSrécur1'!R$29)/'1C TSrécur1'!R$30),IF(AND('1C TSrécur1'!$B$12&lt;&gt;"",$K$2&lt;&gt;"Pôle",'1C TSrécur1'!$C$12="OUI"),(('1C TSrécur1'!R$22+'1C TSrécur1'!R$23+'1C TSrécur1'!R$24+'1C TSrécur1'!R$25+'1C TSrécur1'!R$26+'1C TSrécur1'!R$27+'1C TSrécur1'!R$28+'1C TSrécur1'!R$29)/'1C TSrécur1'!R$17),IF(AND('1C TSrécur1'!$B$12&lt;&gt;"",$K$2&lt;&gt;"Pôle",'1C TSrécur1'!$C$12="NON"),(('1C TSrécur1'!R$22+'1C TSrécur1'!R$23+'1C TSrécur1'!R$24+'1C TSrécur1'!R$25+'1C TSrécur1'!R$26+'1C TSrécur1'!R$27+'1C TSrécur1'!R$28+'1C TSrécur1'!R$29)/'1C TSrécur1'!R$30))))))</f>
        <v>0</v>
      </c>
      <c r="M333" s="539">
        <f>IF(OR('1C TSrécur1'!$B$12="",'1C TSrécur1'!R$30=0),0,IF(AND('1C TSrécur1'!$B$12&lt;&gt;"",$K$2="Pôle",'1C TSrécur1'!$C$12="OUI"),(('1C TSrécur1'!R$26+'1C TSrécur1'!R$27+'1C TSrécur1'!R$28)/'1C TSrécur1'!R$17),IF(AND('1C TSrécur1'!$B$12&lt;&gt;"",$K$2="Pôle",'1C TSrécur1'!$C$12="NON"),(('1C TSrécur1'!R$26+'1C TSrécur1'!R$27+'1C TSrécur1'!R$28)/'1C TSrécur1'!R$30),IF(AND('1C TSrécur1'!$B$12&lt;&gt;"",$K$2&lt;&gt;"Pôle"),0))))</f>
        <v>0</v>
      </c>
      <c r="N333" s="539">
        <f>IF(AND('1C TSrécur1'!$R$17&lt;&gt;0,'1C TSrécur1'!$R$30&lt;&gt;0),L333+M333,0)</f>
        <v>0</v>
      </c>
      <c r="O333" s="544" t="str">
        <f>IF(AND('1C TSrécur1'!R$17&lt;&gt;0,'1C TSrécur1'!$C$12="OUI"),'1C TSrécur1'!R$36/'1C TSrécur1'!R$17,"")</f>
        <v/>
      </c>
      <c r="P333" s="545" t="str">
        <f>IF(AND('1C TSrécur1'!R$17&lt;&gt;0,'1C TSrécur1'!$C$12="OUI"),'1C TSrécur1'!$R$37/'1C TSrécur1'!R$17,"")</f>
        <v/>
      </c>
      <c r="Q333" s="545" t="str">
        <f>IF(AND('1C TSrécur1'!R$17&lt;&gt;0,'1C TSrécur1'!$C$12="OUI"),'1C TSrécur1'!$R$38/'1C TSrécur1'!R$17,"")</f>
        <v/>
      </c>
      <c r="R333" s="545" t="str">
        <f>IF(AND('1C TSrécur1'!R$17&lt;&gt;0,'1C TSrécur1'!$C$12="OUI"),'1C TSrécur1'!$R$39/'1C TSrécur1'!R$17,"")</f>
        <v/>
      </c>
      <c r="S333" s="545" t="str">
        <f>IF(AND('1C TSrécur1'!R$17&lt;&gt;0,'1C TSrécur1'!$C$12="OUI"),'1C TSrécur1'!$R$40/'1C TSrécur1'!R$17,"")</f>
        <v/>
      </c>
      <c r="T333" s="545" t="str">
        <f>IF(AND('1C TSrécur1'!R$17&lt;&gt;0,'1C TSrécur1'!$C$12="OUI"),'1C TSrécur1'!$R$41/'1C TSrécur1'!R$17,"")</f>
        <v/>
      </c>
      <c r="U333" s="545" t="str">
        <f>IF(AND('1C TSrécur1'!R$17&lt;&gt;0,'1C TSrécur1'!$C$12="OUI"),'1C TSrécur1'!$R$42/'1C TSrécur1'!R$17,"")</f>
        <v/>
      </c>
      <c r="V333" s="545" t="str">
        <f>IF(AND('1C TSrécur1'!R$17&lt;&gt;0,'1C TSrécur1'!$C$12="OUI"),'1C TSrécur1'!$R$43/'1C TSrécur1'!R$17,"")</f>
        <v/>
      </c>
      <c r="W333" s="545" t="str">
        <f>IF(AND('1C TSrécur1'!R$17&lt;&gt;0,'1C TSrécur1'!$C$12="OUI"),'1C TSrécur1'!$R$44/'1C TSrécur1'!R$17,"")</f>
        <v/>
      </c>
      <c r="X333" s="545" t="str">
        <f>IF(AND('1C TSrécur1'!R$17&lt;&gt;0,'1C TSrécur1'!$C$12="OUI"),'1C TSrécur1'!$R$45/'1C TSrécur1'!R$17,"")</f>
        <v/>
      </c>
      <c r="Y333" s="545" t="str">
        <f>IF(AND('1C TSrécur1'!R$17&lt;&gt;0,'1C TSrécur1'!$C$12="OUI"),'1C TSrécur1'!$R$46/'1C TSrécur1'!R$17,"")</f>
        <v/>
      </c>
      <c r="Z333" s="545" t="str">
        <f>IF(AND('1C TSrécur1'!R$17&lt;&gt;0,'1C TSrécur1'!$C$12="OUI"),'1C TSrécur1'!$R$47/'1C TSrécur1'!R$17,"")</f>
        <v/>
      </c>
      <c r="AA333" s="545" t="str">
        <f>IF(AND('1C TSrécur1'!R$17&lt;&gt;0,'1C TSrécur1'!$C$12="OUI"),'1C TSrécur1'!$R$48/'1C TSrécur1'!R$17,"")</f>
        <v/>
      </c>
      <c r="AB333" s="545" t="str">
        <f>IF(AND('1C TSrécur1'!R$17&lt;&gt;0,'1C TSrécur1'!$C$12="OUI"),'1C TSrécur1'!$R$49/'1C TSrécur1'!R$17,"")</f>
        <v/>
      </c>
      <c r="AC333" s="545" t="str">
        <f>IF(AND('1C TSrécur1'!R$17&lt;&gt;0,'1C TSrécur1'!$C$12="OUI"),'1C TSrécur1'!$R$50/'1C TSrécur1'!R$17,"")</f>
        <v/>
      </c>
      <c r="AD333" s="545" t="str">
        <f>IF(AND('1C TSrécur1'!R$17&lt;&gt;0,'1C TSrécur1'!$C$12="OUI"),'1C TSrécur1'!$R$51/'1C TSrécur1'!R$17,"")</f>
        <v/>
      </c>
      <c r="AE333" s="545" t="str">
        <f>IF(AND('1C TSrécur1'!R$17&lt;&gt;0,'1C TSrécur1'!$C$12="OUI"),'1C TSrécur1'!$R$52/'1C TSrécur1'!R$17,"")</f>
        <v/>
      </c>
      <c r="AF333" s="545" t="str">
        <f>IF(AND('1C TSrécur1'!R$17&lt;&gt;0,'1C TSrécur1'!$C$12="OUI"),'1C TSrécur1'!$R$53/'1C TSrécur1'!R$17,"")</f>
        <v/>
      </c>
      <c r="AG333" s="545" t="str">
        <f>IF(AND('1C TSrécur1'!R$17&lt;&gt;0,'1C TSrécur1'!$C$12="OUI"),'1C TSrécur1'!$R$54/'1C TSrécur1'!R$17,"")</f>
        <v/>
      </c>
      <c r="AH333" s="545" t="str">
        <f>IF(AND('1C TSrécur1'!R$17&lt;&gt;0,'1C TSrécur1'!$C$12="OUI"),'1C TSrécur1'!$R$55/'1C TSrécur1'!R$17,"")</f>
        <v/>
      </c>
      <c r="AI333" s="545" t="str">
        <f>IF(AND('1C TSrécur1'!R$17&lt;&gt;0,'1C TSrécur1'!$C$12="OUI"),'1C TSrécur1'!$R$56/'1C TSrécur1'!R$17,"")</f>
        <v/>
      </c>
      <c r="AJ333" s="545" t="str">
        <f>IF(AND('1C TSrécur1'!R$17&lt;&gt;0,'1C TSrécur1'!$C$12="OUI"),'1C TSrécur1'!$R$57/'1C TSrécur1'!R$17,"")</f>
        <v/>
      </c>
      <c r="AK333" s="545">
        <f>IF(AND('1C TSrécur1'!R$17&lt;&gt;0,'1C TSrécur1'!$C$12="OUI"),'1C TSrécur1'!R$58/'1C TSrécur1'!R$17,0)</f>
        <v>0</v>
      </c>
      <c r="AL333" s="73">
        <f>IF(AND('1C TSrécur2'!$B$12&lt;&gt;"",'1C TSrécur2'!$C$12="OUI"),N333+AK333,N333)</f>
        <v>0</v>
      </c>
      <c r="AM333" s="344">
        <f t="shared" si="105"/>
        <v>0</v>
      </c>
      <c r="AN333" s="344">
        <f t="shared" si="106"/>
        <v>0</v>
      </c>
      <c r="AO333" s="345">
        <f t="shared" si="112"/>
        <v>0</v>
      </c>
      <c r="AP333" s="573">
        <f t="shared" si="113"/>
        <v>0</v>
      </c>
      <c r="AQ333" s="583">
        <f t="shared" si="111"/>
        <v>0</v>
      </c>
      <c r="AR333" s="579"/>
      <c r="AS333" s="102"/>
      <c r="AT333" s="209" t="str">
        <f>IF('1C TSrécur2'!R$17*FICHE!$C$13&lt;J333,"Forfait limité à "&amp;FICHE!$C$13&amp;"€/jour","")</f>
        <v/>
      </c>
      <c r="AU333" s="592"/>
    </row>
    <row r="334" spans="1:52" ht="13.9" customHeight="1">
      <c r="A334" s="309"/>
      <c r="B334" s="338"/>
      <c r="C334" s="962" t="str">
        <f>IF('1C TSrécur1'!S$17&lt;&gt;0,'1C TSrécur1'!$B$12,"")</f>
        <v/>
      </c>
      <c r="D334" s="963"/>
      <c r="E334" s="964"/>
      <c r="F334" s="211" t="str">
        <f>IF(AND($C334='1C TSrécur1'!$B$12,'1C TSrécur1'!$B$16="récurrentes",'1C TSrécur1'!$S$17&lt;&gt;""),'1C TSrécur1'!$S$21,"")</f>
        <v/>
      </c>
      <c r="G334" s="235"/>
      <c r="H334" s="745">
        <v>0.21</v>
      </c>
      <c r="I334" s="747">
        <v>1</v>
      </c>
      <c r="J334" s="316"/>
      <c r="K334" s="786">
        <f t="shared" si="110"/>
        <v>0</v>
      </c>
      <c r="L334" s="539">
        <f>IF(OR('1C TSrécur1'!$B$12="",'1C TSrécur1'!S$30=0),0,IF(AND('1C TSrécur1'!$B$12&lt;&gt;"",$K$2="Pôle",'1C TSrécur1'!$C$12="OUI"),(('1C TSrécur1'!S$22+'1C TSrécur1'!S$23+'1C TSrécur1'!S$24+'1C TSrécur1'!S$25+'1C TSrécur1'!S$29)/'1C TSrécur1'!S$17),IF(AND('1C TSrécur1'!$B$12&lt;&gt;"",$K$2="Pôle",'1C TSrécur1'!$C$12="NON"),(('1C TSrécur1'!S$22+'1C TSrécur1'!S$23+'1C TSrécur1'!S$24+'1C TSrécur1'!S$25+'1C TSrécur1'!S$29)/'1C TSrécur1'!S$30),IF(AND('1C TSrécur1'!$B$12&lt;&gt;"",$K$2&lt;&gt;"Pôle",'1C TSrécur1'!$C$12="OUI"),(('1C TSrécur1'!S$22+'1C TSrécur1'!S$23+'1C TSrécur1'!S$24+'1C TSrécur1'!S$25+'1C TSrécur1'!S$26+'1C TSrécur1'!S$27+'1C TSrécur1'!S$28+'1C TSrécur1'!S$29)/'1C TSrécur1'!S$17),IF(AND('1C TSrécur1'!$B$12&lt;&gt;"",$K$2&lt;&gt;"Pôle",'1C TSrécur1'!$C$12="NON"),(('1C TSrécur1'!S$22+'1C TSrécur1'!S$23+'1C TSrécur1'!S$24+'1C TSrécur1'!S$25+'1C TSrécur1'!S$26+'1C TSrécur1'!S$27+'1C TSrécur1'!S$28+'1C TSrécur1'!S$29)/'1C TSrécur1'!S$30))))))</f>
        <v>0</v>
      </c>
      <c r="M334" s="539">
        <f>IF(OR('1C TSrécur1'!$B$12="",'1C TSrécur1'!S$30=0),0,IF(AND('1C TSrécur1'!$B$12&lt;&gt;"",$K$2="Pôle",'1C TSrécur1'!$C$12="OUI"),(('1C TSrécur1'!S$26+'1C TSrécur1'!S$27+'1C TSrécur1'!S$28)/'1C TSrécur1'!S$17),IF(AND('1C TSrécur1'!$B$12&lt;&gt;"",$K$2="Pôle",'1C TSrécur1'!$C$12="NON"),(('1C TSrécur1'!S$26+'1C TSrécur1'!S$27+'1C TSrécur1'!S$28)/'1C TSrécur1'!S$30),IF(AND('1C TSrécur1'!$B$12&lt;&gt;"",$K$2&lt;&gt;"Pôle"),0))))</f>
        <v>0</v>
      </c>
      <c r="N334" s="539">
        <f>IF(AND('1C TSrécur1'!$S$17&lt;&gt;0,'1C TSrécur1'!$S$30&lt;&gt;0),L334+M334,0)</f>
        <v>0</v>
      </c>
      <c r="O334" s="544" t="str">
        <f>IF(AND('1C TSrécur1'!S$17&lt;&gt;0,'1C TSrécur1'!$C$12="OUI"),'1C TSrécur1'!S$36/'1C TSrécur1'!S$17,"")</f>
        <v/>
      </c>
      <c r="P334" s="545" t="str">
        <f>IF(AND('1C TSrécur1'!S$17&lt;&gt;0,'1C TSrécur1'!$C$12="OUI"),'1C TSrécur1'!$S$37/'1C TSrécur1'!S$17,"")</f>
        <v/>
      </c>
      <c r="Q334" s="545" t="str">
        <f>IF(AND('1C TSrécur1'!S$17&lt;&gt;0,'1C TSrécur1'!$C$12="OUI"),'1C TSrécur1'!$S$38/'1C TSrécur1'!S$17,"")</f>
        <v/>
      </c>
      <c r="R334" s="545" t="str">
        <f>IF(AND('1C TSrécur1'!S$17&lt;&gt;0,'1C TSrécur1'!$C$12="OUI"),'1C TSrécur1'!$S$39/'1C TSrécur1'!S$17,"")</f>
        <v/>
      </c>
      <c r="S334" s="545" t="str">
        <f>IF(AND('1C TSrécur1'!S$17&lt;&gt;0,'1C TSrécur1'!$C$12="OUI"),'1C TSrécur1'!$S$40/'1C TSrécur1'!S$17,"")</f>
        <v/>
      </c>
      <c r="T334" s="545" t="str">
        <f>IF(AND('1C TSrécur1'!S$17&lt;&gt;0,'1C TSrécur1'!$C$12="OUI"),'1C TSrécur1'!$S$41/'1C TSrécur1'!S$17,"")</f>
        <v/>
      </c>
      <c r="U334" s="545" t="str">
        <f>IF(AND('1C TSrécur1'!S$17&lt;&gt;0,'1C TSrécur1'!$C$12="OUI"),'1C TSrécur1'!$S$42/'1C TSrécur1'!S$17,"")</f>
        <v/>
      </c>
      <c r="V334" s="545" t="str">
        <f>IF(AND('1C TSrécur1'!S$17&lt;&gt;0,'1C TSrécur1'!$C$12="OUI"),'1C TSrécur1'!$S$43/'1C TSrécur1'!S$17,"")</f>
        <v/>
      </c>
      <c r="W334" s="545" t="str">
        <f>IF(AND('1C TSrécur1'!S$17&lt;&gt;0,'1C TSrécur1'!$C$12="OUI"),'1C TSrécur1'!$S$44/'1C TSrécur1'!S$17,"")</f>
        <v/>
      </c>
      <c r="X334" s="545" t="str">
        <f>IF(AND('1C TSrécur1'!S$17&lt;&gt;0,'1C TSrécur1'!$C$12="OUI"),'1C TSrécur1'!$S$45/'1C TSrécur1'!S$17,"")</f>
        <v/>
      </c>
      <c r="Y334" s="545" t="str">
        <f>IF(AND('1C TSrécur1'!S$17&lt;&gt;0,'1C TSrécur1'!$C$12="OUI"),'1C TSrécur1'!$S$46/'1C TSrécur1'!S$17,"")</f>
        <v/>
      </c>
      <c r="Z334" s="545" t="str">
        <f>IF(AND('1C TSrécur1'!S$17&lt;&gt;0,'1C TSrécur1'!$C$12="OUI"),'1C TSrécur1'!$S$47/'1C TSrécur1'!S$17,"")</f>
        <v/>
      </c>
      <c r="AA334" s="545" t="str">
        <f>IF(AND('1C TSrécur1'!S$17&lt;&gt;0,'1C TSrécur1'!$C$12="OUI"),'1C TSrécur1'!$S$48/'1C TSrécur1'!S$17,"")</f>
        <v/>
      </c>
      <c r="AB334" s="545" t="str">
        <f>IF(AND('1C TSrécur1'!S$17&lt;&gt;0,'1C TSrécur1'!$C$12="OUI"),'1C TSrécur1'!$S$49/'1C TSrécur1'!S$17,"")</f>
        <v/>
      </c>
      <c r="AC334" s="545" t="str">
        <f>IF(AND('1C TSrécur1'!S$17&lt;&gt;0,'1C TSrécur1'!$C$12="OUI"),'1C TSrécur1'!$S$50/'1C TSrécur1'!S$17,"")</f>
        <v/>
      </c>
      <c r="AD334" s="545" t="str">
        <f>IF(AND('1C TSrécur1'!S$17&lt;&gt;0,'1C TSrécur1'!$C$12="OUI"),'1C TSrécur1'!$S$51/'1C TSrécur1'!S$17,"")</f>
        <v/>
      </c>
      <c r="AE334" s="545" t="str">
        <f>IF(AND('1C TSrécur1'!S$17&lt;&gt;0,'1C TSrécur1'!$C$12="OUI"),'1C TSrécur1'!$S$52/'1C TSrécur1'!S$17,"")</f>
        <v/>
      </c>
      <c r="AF334" s="545" t="str">
        <f>IF(AND('1C TSrécur1'!S$17&lt;&gt;0,'1C TSrécur1'!$C$12="OUI"),'1C TSrécur1'!$S$53/'1C TSrécur1'!S$17,"")</f>
        <v/>
      </c>
      <c r="AG334" s="545" t="str">
        <f>IF(AND('1C TSrécur1'!S$17&lt;&gt;0,'1C TSrécur1'!$C$12="OUI"),'1C TSrécur1'!$S$54/'1C TSrécur1'!S$17,"")</f>
        <v/>
      </c>
      <c r="AH334" s="545" t="str">
        <f>IF(AND('1C TSrécur1'!S$17&lt;&gt;0,'1C TSrécur1'!$C$12="OUI"),'1C TSrécur1'!$S$55/'1C TSrécur1'!S$17,"")</f>
        <v/>
      </c>
      <c r="AI334" s="545" t="str">
        <f>IF(AND('1C TSrécur1'!S$17&lt;&gt;0,'1C TSrécur1'!$C$12="OUI"),'1C TSrécur1'!$S$56/'1C TSrécur1'!S$17,"")</f>
        <v/>
      </c>
      <c r="AJ334" s="545" t="str">
        <f>IF(AND('1C TSrécur1'!S$17&lt;&gt;0,'1C TSrécur1'!$C$12="OUI"),'1C TSrécur1'!$S$57/'1C TSrécur1'!S$17,"")</f>
        <v/>
      </c>
      <c r="AK334" s="545">
        <f>IF(AND('1C TSrécur1'!S$17&lt;&gt;0,'1C TSrécur1'!$C$12="OUI"),'1C TSrécur1'!S$58/'1C TSrécur1'!S$17,0)</f>
        <v>0</v>
      </c>
      <c r="AL334" s="73">
        <f>IF(AND('1C TSrécur2'!$B$12&lt;&gt;"",'1C TSrécur2'!$C$12="OUI"),N334+AK334,N334)</f>
        <v>0</v>
      </c>
      <c r="AM334" s="344">
        <f t="shared" si="105"/>
        <v>0</v>
      </c>
      <c r="AN334" s="344">
        <f t="shared" si="106"/>
        <v>0</v>
      </c>
      <c r="AO334" s="345">
        <f t="shared" si="112"/>
        <v>0</v>
      </c>
      <c r="AP334" s="573">
        <f t="shared" si="113"/>
        <v>0</v>
      </c>
      <c r="AQ334" s="583">
        <f t="shared" si="111"/>
        <v>0</v>
      </c>
      <c r="AR334" s="579"/>
      <c r="AS334" s="102"/>
      <c r="AT334" s="209" t="str">
        <f>IF('1C TSrécur2'!S$17*FICHE!$C$13&lt;J334,"Forfait limité à "&amp;FICHE!$C$13&amp;"€/jour","")</f>
        <v/>
      </c>
      <c r="AU334" s="592"/>
    </row>
    <row r="335" spans="1:52" ht="13.9" customHeight="1">
      <c r="A335" s="309"/>
      <c r="B335" s="338"/>
      <c r="C335" s="962" t="str">
        <f>IF('1C TSrécur1'!T$17&lt;&gt;0,'1C TSrécur1'!$B$12,"")</f>
        <v/>
      </c>
      <c r="D335" s="963"/>
      <c r="E335" s="964"/>
      <c r="F335" s="211" t="str">
        <f>IF(AND($C335='1C TSrécur1'!$B$12,'1C TSrécur1'!$B$16="récurrentes",'1C TSrécur1'!$T$17&lt;&gt;""),'1C TSrécur1'!$T$21,"")</f>
        <v/>
      </c>
      <c r="G335" s="235"/>
      <c r="H335" s="745">
        <v>0.21</v>
      </c>
      <c r="I335" s="747">
        <v>1</v>
      </c>
      <c r="J335" s="316"/>
      <c r="K335" s="786">
        <f t="shared" si="110"/>
        <v>0</v>
      </c>
      <c r="L335" s="539">
        <f>IF(OR('1C TSrécur1'!$B$12="",'1C TSrécur1'!T$30=0),0,IF(AND('1C TSrécur1'!$B$12&lt;&gt;"",$K$2="Pôle",'1C TSrécur1'!$C$12="OUI"),(('1C TSrécur1'!T$22+'1C TSrécur1'!T$23+'1C TSrécur1'!T$24+'1C TSrécur1'!T$25+'1C TSrécur1'!T$29)/'1C TSrécur1'!T$17),IF(AND('1C TSrécur1'!$B$12&lt;&gt;"",$K$2="Pôle",'1C TSrécur1'!$C$12="NON"),(('1C TSrécur1'!T$22+'1C TSrécur1'!T$23+'1C TSrécur1'!T$24+'1C TSrécur1'!T$25+'1C TSrécur1'!T$29)/'1C TSrécur1'!T$30),IF(AND('1C TSrécur1'!$B$12&lt;&gt;"",$K$2&lt;&gt;"Pôle",'1C TSrécur1'!$C$12="OUI"),(('1C TSrécur1'!T$22+'1C TSrécur1'!T$23+'1C TSrécur1'!T$24+'1C TSrécur1'!T$25+'1C TSrécur1'!T$26+'1C TSrécur1'!T$27+'1C TSrécur1'!T$28+'1C TSrécur1'!T$29)/'1C TSrécur1'!T$17),IF(AND('1C TSrécur1'!$B$12&lt;&gt;"",$K$2&lt;&gt;"Pôle",'1C TSrécur1'!$C$12="NON"),(('1C TSrécur1'!T$22+'1C TSrécur1'!T$23+'1C TSrécur1'!T$24+'1C TSrécur1'!T$25+'1C TSrécur1'!T$26+'1C TSrécur1'!T$27+'1C TSrécur1'!T$28+'1C TSrécur1'!T$29)/'1C TSrécur1'!T$30))))))</f>
        <v>0</v>
      </c>
      <c r="M335" s="539">
        <f>IF(OR('1C TSrécur1'!$B$12="",'1C TSrécur1'!T$30=0),0,IF(AND('1C TSrécur1'!$B$12&lt;&gt;"",$K$2="Pôle",'1C TSrécur1'!$C$12="OUI"),(('1C TSrécur1'!T$26+'1C TSrécur1'!T$27+'1C TSrécur1'!T$28)/'1C TSrécur1'!T$17),IF(AND('1C TSrécur1'!$B$12&lt;&gt;"",$K$2="Pôle",'1C TSrécur1'!$C$12="NON"),(('1C TSrécur1'!T$26+'1C TSrécur1'!T$27+'1C TSrécur1'!T$28)/'1C TSrécur1'!T$30),IF(AND('1C TSrécur1'!$B$12&lt;&gt;"",$K$2&lt;&gt;"Pôle"),0))))</f>
        <v>0</v>
      </c>
      <c r="N335" s="539">
        <f>IF(AND('1C TSrécur1'!$T$17&lt;&gt;0,'1C TSrécur1'!$T$30&lt;&gt;0),L335+M335,0)</f>
        <v>0</v>
      </c>
      <c r="O335" s="544" t="str">
        <f>IF(AND('1C TSrécur1'!T$17&lt;&gt;0,'1C TSrécur1'!$C$12="OUI"),'1C TSrécur1'!T$36/'1C TSrécur1'!T$17,"")</f>
        <v/>
      </c>
      <c r="P335" s="545" t="str">
        <f>IF(AND('1C TSrécur1'!T$17&lt;&gt;0,'1C TSrécur1'!$C$12="OUI"),'1C TSrécur1'!$T$37/'1C TSrécur1'!T$17,"")</f>
        <v/>
      </c>
      <c r="Q335" s="545" t="str">
        <f>IF(AND('1C TSrécur1'!T$17&lt;&gt;0,'1C TSrécur1'!$C$12="OUI"),'1C TSrécur1'!$T$38/'1C TSrécur1'!T$17,"")</f>
        <v/>
      </c>
      <c r="R335" s="545" t="str">
        <f>IF(AND('1C TSrécur1'!T$17&lt;&gt;0,'1C TSrécur1'!$C$12="OUI"),'1C TSrécur1'!$T$39/'1C TSrécur1'!T$17,"")</f>
        <v/>
      </c>
      <c r="S335" s="545" t="str">
        <f>IF(AND('1C TSrécur1'!T$17&lt;&gt;0,'1C TSrécur1'!$C$12="OUI"),'1C TSrécur1'!$T$40/'1C TSrécur1'!T$17,"")</f>
        <v/>
      </c>
      <c r="T335" s="545" t="str">
        <f>IF(AND('1C TSrécur1'!T$17&lt;&gt;0,'1C TSrécur1'!$C$12="OUI"),'1C TSrécur1'!$T$41/'1C TSrécur1'!T$17,"")</f>
        <v/>
      </c>
      <c r="U335" s="545" t="str">
        <f>IF(AND('1C TSrécur1'!T$17&lt;&gt;0,'1C TSrécur1'!$C$12="OUI"),'1C TSrécur1'!$T$42/'1C TSrécur1'!T$17,"")</f>
        <v/>
      </c>
      <c r="V335" s="545" t="str">
        <f>IF(AND('1C TSrécur1'!T$17&lt;&gt;0,'1C TSrécur1'!$C$12="OUI"),'1C TSrécur1'!$T$43/'1C TSrécur1'!T$17,"")</f>
        <v/>
      </c>
      <c r="W335" s="545" t="str">
        <f>IF(AND('1C TSrécur1'!T$17&lt;&gt;0,'1C TSrécur1'!$C$12="OUI"),'1C TSrécur1'!$T$44/'1C TSrécur1'!T$17,"")</f>
        <v/>
      </c>
      <c r="X335" s="545" t="str">
        <f>IF(AND('1C TSrécur1'!T$17&lt;&gt;0,'1C TSrécur1'!$C$12="OUI"),'1C TSrécur1'!$T$45/'1C TSrécur1'!T$17,"")</f>
        <v/>
      </c>
      <c r="Y335" s="545" t="str">
        <f>IF(AND('1C TSrécur1'!T$17&lt;&gt;0,'1C TSrécur1'!$C$12="OUI"),'1C TSrécur1'!$T$46/'1C TSrécur1'!T$17,"")</f>
        <v/>
      </c>
      <c r="Z335" s="545" t="str">
        <f>IF(AND('1C TSrécur1'!T$17&lt;&gt;0,'1C TSrécur1'!$C$12="OUI"),'1C TSrécur1'!$T$47/'1C TSrécur1'!T$17,"")</f>
        <v/>
      </c>
      <c r="AA335" s="545" t="str">
        <f>IF(AND('1C TSrécur1'!T$17&lt;&gt;0,'1C TSrécur1'!$C$12="OUI"),'1C TSrécur1'!$T$48/'1C TSrécur1'!T$17,"")</f>
        <v/>
      </c>
      <c r="AB335" s="545" t="str">
        <f>IF(AND('1C TSrécur1'!T$17&lt;&gt;0,'1C TSrécur1'!$C$12="OUI"),'1C TSrécur1'!$T$49/'1C TSrécur1'!T$17,"")</f>
        <v/>
      </c>
      <c r="AC335" s="545" t="str">
        <f>IF(AND('1C TSrécur1'!T$17&lt;&gt;0,'1C TSrécur1'!$C$12="OUI"),'1C TSrécur1'!$T$50/'1C TSrécur1'!T$17,"")</f>
        <v/>
      </c>
      <c r="AD335" s="545" t="str">
        <f>IF(AND('1C TSrécur1'!T$17&lt;&gt;0,'1C TSrécur1'!$C$12="OUI"),'1C TSrécur1'!$T$51/'1C TSrécur1'!T$17,"")</f>
        <v/>
      </c>
      <c r="AE335" s="545" t="str">
        <f>IF(AND('1C TSrécur1'!T$17&lt;&gt;0,'1C TSrécur1'!$C$12="OUI"),'1C TSrécur1'!$T$52/'1C TSrécur1'!T$17,"")</f>
        <v/>
      </c>
      <c r="AF335" s="545" t="str">
        <f>IF(AND('1C TSrécur1'!T$17&lt;&gt;0,'1C TSrécur1'!$C$12="OUI"),'1C TSrécur1'!$T$53/'1C TSrécur1'!T$17,"")</f>
        <v/>
      </c>
      <c r="AG335" s="545" t="str">
        <f>IF(AND('1C TSrécur1'!T$17&lt;&gt;0,'1C TSrécur1'!$C$12="OUI"),'1C TSrécur1'!$T$54/'1C TSrécur1'!T$17,"")</f>
        <v/>
      </c>
      <c r="AH335" s="545" t="str">
        <f>IF(AND('1C TSrécur1'!T$17&lt;&gt;0,'1C TSrécur1'!$C$12="OUI"),'1C TSrécur1'!$T$55/'1C TSrécur1'!T$17,"")</f>
        <v/>
      </c>
      <c r="AI335" s="545" t="str">
        <f>IF(AND('1C TSrécur1'!T$17&lt;&gt;0,'1C TSrécur1'!$C$12="OUI"),'1C TSrécur1'!$T$56/'1C TSrécur1'!T$17,"")</f>
        <v/>
      </c>
      <c r="AJ335" s="545" t="str">
        <f>IF(AND('1C TSrécur1'!T$17&lt;&gt;0,'1C TSrécur1'!$C$12="OUI"),'1C TSrécur1'!$T$57/'1C TSrécur1'!T$17,"")</f>
        <v/>
      </c>
      <c r="AK335" s="545">
        <f>IF(AND('1C TSrécur1'!T$17&lt;&gt;0,'1C TSrécur1'!$C$12="OUI"),'1C TSrécur1'!T$58/'1C TSrécur1'!T$17,0)</f>
        <v>0</v>
      </c>
      <c r="AL335" s="73">
        <f>IF(AND('1C TSrécur2'!$B$12&lt;&gt;"",'1C TSrécur2'!$C$12="OUI"),N335+AK335,N335)</f>
        <v>0</v>
      </c>
      <c r="AM335" s="344">
        <f t="shared" si="105"/>
        <v>0</v>
      </c>
      <c r="AN335" s="344">
        <f t="shared" si="106"/>
        <v>0</v>
      </c>
      <c r="AO335" s="345">
        <f t="shared" si="112"/>
        <v>0</v>
      </c>
      <c r="AP335" s="573">
        <f t="shared" si="113"/>
        <v>0</v>
      </c>
      <c r="AQ335" s="583">
        <f t="shared" si="111"/>
        <v>0</v>
      </c>
      <c r="AR335" s="579"/>
      <c r="AS335" s="102"/>
      <c r="AT335" s="209" t="str">
        <f>IF('1C TSrécur2'!T$17*FICHE!$C$13&lt;J335,"Forfait limité à "&amp;FICHE!$C$13&amp;"€/jour","")</f>
        <v/>
      </c>
      <c r="AU335" s="592"/>
    </row>
    <row r="336" spans="1:52" ht="13.9" customHeight="1">
      <c r="A336" s="309"/>
      <c r="B336" s="338"/>
      <c r="C336" s="962" t="str">
        <f>IF('1C TSrécur1'!U$17&lt;&gt;0,'1C TSrécur1'!$B$12,"")</f>
        <v/>
      </c>
      <c r="D336" s="963"/>
      <c r="E336" s="964"/>
      <c r="F336" s="211" t="str">
        <f>IF(AND($C336='1C TSrécur1'!$B$12,'1C TSrécur1'!$B$16="récurrentes",'1C TSrécur1'!$U$17&lt;&gt;""),'1C TSrécur1'!$U$21,"")</f>
        <v/>
      </c>
      <c r="G336" s="235"/>
      <c r="H336" s="745">
        <v>0.21</v>
      </c>
      <c r="I336" s="747">
        <v>1</v>
      </c>
      <c r="J336" s="316"/>
      <c r="K336" s="786">
        <f t="shared" si="110"/>
        <v>0</v>
      </c>
      <c r="L336" s="539">
        <f>IF(OR('1C TSrécur1'!$B$12="",'1C TSrécur1'!U$30=0),0,IF(AND('1C TSrécur1'!$B$12&lt;&gt;"",$K$2="Pôle",'1C TSrécur1'!$C$12="OUI"),(('1C TSrécur1'!U$22+'1C TSrécur1'!U$23+'1C TSrécur1'!U$24+'1C TSrécur1'!U$25+'1C TSrécur1'!U$29)/'1C TSrécur1'!U$17),IF(AND('1C TSrécur1'!$B$12&lt;&gt;"",$K$2="Pôle",'1C TSrécur1'!$C$12="NON"),(('1C TSrécur1'!U$22+'1C TSrécur1'!U$23+'1C TSrécur1'!U$24+'1C TSrécur1'!U$25+'1C TSrécur1'!U$29)/'1C TSrécur1'!U$30),IF(AND('1C TSrécur1'!$B$12&lt;&gt;"",$K$2&lt;&gt;"Pôle",'1C TSrécur1'!$C$12="OUI"),(('1C TSrécur1'!U$22+'1C TSrécur1'!U$23+'1C TSrécur1'!U$24+'1C TSrécur1'!U$25+'1C TSrécur1'!U$26+'1C TSrécur1'!U$27+'1C TSrécur1'!U$28+'1C TSrécur1'!U$29)/'1C TSrécur1'!U$17),IF(AND('1C TSrécur1'!$B$12&lt;&gt;"",$K$2&lt;&gt;"Pôle",'1C TSrécur1'!$C$12="NON"),(('1C TSrécur1'!U$22+'1C TSrécur1'!U$23+'1C TSrécur1'!U$24+'1C TSrécur1'!U$25+'1C TSrécur1'!U$26+'1C TSrécur1'!U$27+'1C TSrécur1'!U$28+'1C TSrécur1'!U$29)/'1C TSrécur1'!U$30))))))</f>
        <v>0</v>
      </c>
      <c r="M336" s="539">
        <f>IF(OR('1C TSrécur1'!$B$12="",'1C TSrécur1'!U$30=0),0,IF(AND('1C TSrécur1'!$B$12&lt;&gt;"",$K$2="Pôle",'1C TSrécur1'!$C$12="OUI"),(('1C TSrécur1'!U$26+'1C TSrécur1'!U$27+'1C TSrécur1'!U$28)/'1C TSrécur1'!U$17),IF(AND('1C TSrécur1'!$B$12&lt;&gt;"",$K$2="Pôle",'1C TSrécur1'!$C$12="NON"),(('1C TSrécur1'!U$26+'1C TSrécur1'!U$27+'1C TSrécur1'!U$28)/'1C TSrécur1'!U$30),IF(AND('1C TSrécur1'!$B$12&lt;&gt;"",$K$2&lt;&gt;"Pôle"),0))))</f>
        <v>0</v>
      </c>
      <c r="N336" s="539">
        <f>IF(AND('1C TSrécur1'!$U$17&lt;&gt;0,'1C TSrécur1'!$U$30&lt;&gt;0),L336+M336,0)</f>
        <v>0</v>
      </c>
      <c r="O336" s="544" t="str">
        <f>IF(AND('1C TSrécur1'!U$17&lt;&gt;0,'1C TSrécur1'!$C$12="OUI"),'1C TSrécur1'!U$36/'1C TSrécur1'!U$17,"")</f>
        <v/>
      </c>
      <c r="P336" s="545" t="str">
        <f>IF(AND('1C TSrécur1'!U$17&lt;&gt;0,'1C TSrécur1'!$C$12="OUI"),'1C TSrécur1'!$U$37/'1C TSrécur1'!U$17,"")</f>
        <v/>
      </c>
      <c r="Q336" s="545" t="str">
        <f>IF(AND('1C TSrécur1'!U$17&lt;&gt;0,'1C TSrécur1'!$C$12="OUI"),'1C TSrécur1'!$U$38/'1C TSrécur1'!U$17,"")</f>
        <v/>
      </c>
      <c r="R336" s="545" t="str">
        <f>IF(AND('1C TSrécur1'!U$17&lt;&gt;0,'1C TSrécur1'!$C$12="OUI"),'1C TSrécur1'!$U$39/'1C TSrécur1'!U$17,"")</f>
        <v/>
      </c>
      <c r="S336" s="545" t="str">
        <f>IF(AND('1C TSrécur1'!U$17&lt;&gt;0,'1C TSrécur1'!$C$12="OUI"),'1C TSrécur1'!$U$40/'1C TSrécur1'!U$17,"")</f>
        <v/>
      </c>
      <c r="T336" s="545" t="str">
        <f>IF(AND('1C TSrécur1'!U$17&lt;&gt;0,'1C TSrécur1'!$C$12="OUI"),'1C TSrécur1'!$U$41/'1C TSrécur1'!U$17,"")</f>
        <v/>
      </c>
      <c r="U336" s="545" t="str">
        <f>IF(AND('1C TSrécur1'!U$17&lt;&gt;0,'1C TSrécur1'!$C$12="OUI"),'1C TSrécur1'!$U$42/'1C TSrécur1'!U$17,"")</f>
        <v/>
      </c>
      <c r="V336" s="545" t="str">
        <f>IF(AND('1C TSrécur1'!U$17&lt;&gt;0,'1C TSrécur1'!$C$12="OUI"),'1C TSrécur1'!$U$43/'1C TSrécur1'!U$17,"")</f>
        <v/>
      </c>
      <c r="W336" s="545" t="str">
        <f>IF(AND('1C TSrécur1'!U$17&lt;&gt;0,'1C TSrécur1'!$C$12="OUI"),'1C TSrécur1'!$U$44/'1C TSrécur1'!U$17,"")</f>
        <v/>
      </c>
      <c r="X336" s="545" t="str">
        <f>IF(AND('1C TSrécur1'!U$17&lt;&gt;0,'1C TSrécur1'!$C$12="OUI"),'1C TSrécur1'!$U$45/'1C TSrécur1'!U$17,"")</f>
        <v/>
      </c>
      <c r="Y336" s="545" t="str">
        <f>IF(AND('1C TSrécur1'!U$17&lt;&gt;0,'1C TSrécur1'!$C$12="OUI"),'1C TSrécur1'!$U$46/'1C TSrécur1'!U$17,"")</f>
        <v/>
      </c>
      <c r="Z336" s="545" t="str">
        <f>IF(AND('1C TSrécur1'!U$17&lt;&gt;0,'1C TSrécur1'!$C$12="OUI"),'1C TSrécur1'!$U$47/'1C TSrécur1'!U$17,"")</f>
        <v/>
      </c>
      <c r="AA336" s="545" t="str">
        <f>IF(AND('1C TSrécur1'!U$17&lt;&gt;0,'1C TSrécur1'!$C$12="OUI"),'1C TSrécur1'!$U$48/'1C TSrécur1'!U$17,"")</f>
        <v/>
      </c>
      <c r="AB336" s="545" t="str">
        <f>IF(AND('1C TSrécur1'!U$17&lt;&gt;0,'1C TSrécur1'!$C$12="OUI"),'1C TSrécur1'!$U$49/'1C TSrécur1'!U$17,"")</f>
        <v/>
      </c>
      <c r="AC336" s="545" t="str">
        <f>IF(AND('1C TSrécur1'!U$17&lt;&gt;0,'1C TSrécur1'!$C$12="OUI"),'1C TSrécur1'!$U$50/'1C TSrécur1'!U$17,"")</f>
        <v/>
      </c>
      <c r="AD336" s="545" t="str">
        <f>IF(AND('1C TSrécur1'!U$17&lt;&gt;0,'1C TSrécur1'!$C$12="OUI"),'1C TSrécur1'!$U$51/'1C TSrécur1'!U$17,"")</f>
        <v/>
      </c>
      <c r="AE336" s="545" t="str">
        <f>IF(AND('1C TSrécur1'!U$17&lt;&gt;0,'1C TSrécur1'!$C$12="OUI"),'1C TSrécur1'!$U$52/'1C TSrécur1'!U$17,"")</f>
        <v/>
      </c>
      <c r="AF336" s="545" t="str">
        <f>IF(AND('1C TSrécur1'!U$17&lt;&gt;0,'1C TSrécur1'!$C$12="OUI"),'1C TSrécur1'!$U$53/'1C TSrécur1'!U$17,"")</f>
        <v/>
      </c>
      <c r="AG336" s="545" t="str">
        <f>IF(AND('1C TSrécur1'!U$17&lt;&gt;0,'1C TSrécur1'!$C$12="OUI"),'1C TSrécur1'!$U$54/'1C TSrécur1'!U$17,"")</f>
        <v/>
      </c>
      <c r="AH336" s="545" t="str">
        <f>IF(AND('1C TSrécur1'!U$17&lt;&gt;0,'1C TSrécur1'!$C$12="OUI"),'1C TSrécur1'!$U$55/'1C TSrécur1'!U$17,"")</f>
        <v/>
      </c>
      <c r="AI336" s="545" t="str">
        <f>IF(AND('1C TSrécur1'!U$17&lt;&gt;0,'1C TSrécur1'!$C$12="OUI"),'1C TSrécur1'!$U$56/'1C TSrécur1'!U$17,"")</f>
        <v/>
      </c>
      <c r="AJ336" s="545" t="str">
        <f>IF(AND('1C TSrécur1'!U$17&lt;&gt;0,'1C TSrécur1'!$C$12="OUI"),'1C TSrécur1'!$U$57/'1C TSrécur1'!U$17,"")</f>
        <v/>
      </c>
      <c r="AK336" s="545">
        <f>IF(AND('1C TSrécur1'!U$17&lt;&gt;0,'1C TSrécur1'!$C$12="OUI"),'1C TSrécur1'!U$58/'1C TSrécur1'!U$17,0)</f>
        <v>0</v>
      </c>
      <c r="AL336" s="73">
        <f>IF(AND('1C TSrécur2'!$B$12&lt;&gt;"",'1C TSrécur2'!$C$12="OUI"),N336+AK336,N336)</f>
        <v>0</v>
      </c>
      <c r="AM336" s="344">
        <f t="shared" si="105"/>
        <v>0</v>
      </c>
      <c r="AN336" s="344">
        <f t="shared" si="106"/>
        <v>0</v>
      </c>
      <c r="AO336" s="345">
        <f t="shared" si="112"/>
        <v>0</v>
      </c>
      <c r="AP336" s="573">
        <f t="shared" si="113"/>
        <v>0</v>
      </c>
      <c r="AQ336" s="583">
        <f t="shared" si="111"/>
        <v>0</v>
      </c>
      <c r="AR336" s="579"/>
      <c r="AS336" s="102"/>
      <c r="AT336" s="209" t="str">
        <f>IF('1C TSrécur2'!U$17*FICHE!$C$13&lt;J336,"Forfait limité à "&amp;FICHE!$C$13&amp;"€/jour","")</f>
        <v/>
      </c>
      <c r="AU336" s="592"/>
    </row>
    <row r="337" spans="1:211" ht="13.9" customHeight="1">
      <c r="A337" s="309"/>
      <c r="B337" s="338"/>
      <c r="C337" s="962" t="str">
        <f>IF('1C TSrécur1'!V$17&lt;&gt;0,'1C TSrécur1'!$B$12,"")</f>
        <v/>
      </c>
      <c r="D337" s="963"/>
      <c r="E337" s="964"/>
      <c r="F337" s="211" t="str">
        <f>IF(AND($C337='1C TSrécur1'!$B$12,'1C TSrécur1'!$B$16="récurrentes",'1C TSrécur1'!$V$17&lt;&gt;""),'1C TSrécur1'!$V$21,"")</f>
        <v/>
      </c>
      <c r="G337" s="235"/>
      <c r="H337" s="745">
        <v>0.21</v>
      </c>
      <c r="I337" s="747">
        <v>1</v>
      </c>
      <c r="J337" s="316"/>
      <c r="K337" s="786">
        <f t="shared" si="110"/>
        <v>0</v>
      </c>
      <c r="L337" s="539">
        <f>IF(OR('1C TSrécur1'!$B$12="",'1C TSrécur1'!V$30=0),0,IF(AND('1C TSrécur1'!$B$12&lt;&gt;"",$K$2="Pôle",'1C TSrécur1'!$C$12="OUI"),(('1C TSrécur1'!V$22+'1C TSrécur1'!V$23+'1C TSrécur1'!V$24+'1C TSrécur1'!V$25+'1C TSrécur1'!V$29)/'1C TSrécur1'!V$17),IF(AND('1C TSrécur1'!$B$12&lt;&gt;"",$K$2="Pôle",'1C TSrécur1'!$C$12="NON"),(('1C TSrécur1'!V$22+'1C TSrécur1'!V$23+'1C TSrécur1'!V$24+'1C TSrécur1'!V$25+'1C TSrécur1'!V$29)/'1C TSrécur1'!V$30),IF(AND('1C TSrécur1'!$B$12&lt;&gt;"",$K$2&lt;&gt;"Pôle",'1C TSrécur1'!$C$12="OUI"),(('1C TSrécur1'!V$22+'1C TSrécur1'!V$23+'1C TSrécur1'!V$24+'1C TSrécur1'!V$25+'1C TSrécur1'!V$26+'1C TSrécur1'!V$27+'1C TSrécur1'!V$28+'1C TSrécur1'!V$29)/'1C TSrécur1'!V$17),IF(AND('1C TSrécur1'!$B$12&lt;&gt;"",$K$2&lt;&gt;"Pôle",'1C TSrécur1'!$C$12="NON"),(('1C TSrécur1'!V$22+'1C TSrécur1'!V$23+'1C TSrécur1'!V$24+'1C TSrécur1'!V$25+'1C TSrécur1'!V$26+'1C TSrécur1'!V$27+'1C TSrécur1'!V$28+'1C TSrécur1'!V$29)/'1C TSrécur1'!V$30))))))</f>
        <v>0</v>
      </c>
      <c r="M337" s="539">
        <f>IF(OR('1C TSrécur1'!$B$12="",'1C TSrécur1'!V$30=0),0,IF(AND('1C TSrécur1'!$B$12&lt;&gt;"",$K$2="Pôle",'1C TSrécur1'!$C$12="OUI"),(('1C TSrécur1'!V$26+'1C TSrécur1'!V$27+'1C TSrécur1'!V$28)/'1C TSrécur1'!V$17),IF(AND('1C TSrécur1'!$B$12&lt;&gt;"",$K$2="Pôle",'1C TSrécur1'!$C$12="NON"),(('1C TSrécur1'!V$26+'1C TSrécur1'!V$27+'1C TSrécur1'!V$28)/'1C TSrécur1'!V$30),IF(AND('1C TSrécur1'!$B$12&lt;&gt;"",$K$2&lt;&gt;"Pôle"),0))))</f>
        <v>0</v>
      </c>
      <c r="N337" s="539">
        <f>IF(AND('1C TSrécur1'!$V$17&lt;&gt;0,'1C TSrécur1'!$V$30&lt;&gt;0),L337+M337,0)</f>
        <v>0</v>
      </c>
      <c r="O337" s="544" t="str">
        <f>IF(AND('1C TSrécur1'!V$17&lt;&gt;0,'1C TSrécur1'!$C$12="OUI"),'1C TSrécur1'!V$36/'1C TSrécur1'!V$17,"")</f>
        <v/>
      </c>
      <c r="P337" s="545" t="str">
        <f>IF(AND('1C TSrécur1'!V$17&lt;&gt;0,'1C TSrécur1'!$C$12="OUI"),'1C TSrécur1'!$V$37/'1C TSrécur1'!V$17,"")</f>
        <v/>
      </c>
      <c r="Q337" s="545" t="str">
        <f>IF(AND('1C TSrécur1'!V$17&lt;&gt;0,'1C TSrécur1'!$C$12="OUI"),'1C TSrécur1'!$V$38/'1C TSrécur1'!V$17,"")</f>
        <v/>
      </c>
      <c r="R337" s="545" t="str">
        <f>IF(AND('1C TSrécur1'!V$17&lt;&gt;0,'1C TSrécur1'!$C$12="OUI"),'1C TSrécur1'!$V$39/'1C TSrécur1'!V$17,"")</f>
        <v/>
      </c>
      <c r="S337" s="545" t="str">
        <f>IF(AND('1C TSrécur1'!V$17&lt;&gt;0,'1C TSrécur1'!$C$12="OUI"),'1C TSrécur1'!$V$40/'1C TSrécur1'!V$17,"")</f>
        <v/>
      </c>
      <c r="T337" s="545" t="str">
        <f>IF(AND('1C TSrécur1'!V$17&lt;&gt;0,'1C TSrécur1'!$C$12="OUI"),'1C TSrécur1'!$V$41/'1C TSrécur1'!V$17,"")</f>
        <v/>
      </c>
      <c r="U337" s="545" t="str">
        <f>IF(AND('1C TSrécur1'!V$17&lt;&gt;0,'1C TSrécur1'!$C$12="OUI"),'1C TSrécur1'!$V$42/'1C TSrécur1'!V$17,"")</f>
        <v/>
      </c>
      <c r="V337" s="545" t="str">
        <f>IF(AND('1C TSrécur1'!V$17&lt;&gt;0,'1C TSrécur1'!$C$12="OUI"),'1C TSrécur1'!$V$43/'1C TSrécur1'!V$17,"")</f>
        <v/>
      </c>
      <c r="W337" s="545" t="str">
        <f>IF(AND('1C TSrécur1'!V$17&lt;&gt;0,'1C TSrécur1'!$C$12="OUI"),'1C TSrécur1'!$V$44/'1C TSrécur1'!V$17,"")</f>
        <v/>
      </c>
      <c r="X337" s="545" t="str">
        <f>IF(AND('1C TSrécur1'!V$17&lt;&gt;0,'1C TSrécur1'!$C$12="OUI"),'1C TSrécur1'!$V$45/'1C TSrécur1'!V$17,"")</f>
        <v/>
      </c>
      <c r="Y337" s="545" t="str">
        <f>IF(AND('1C TSrécur1'!V$17&lt;&gt;0,'1C TSrécur1'!$C$12="OUI"),'1C TSrécur1'!$V$46/'1C TSrécur1'!V$17,"")</f>
        <v/>
      </c>
      <c r="Z337" s="545" t="str">
        <f>IF(AND('1C TSrécur1'!V$17&lt;&gt;0,'1C TSrécur1'!$C$12="OUI"),'1C TSrécur1'!$V$47/'1C TSrécur1'!V$17,"")</f>
        <v/>
      </c>
      <c r="AA337" s="545" t="str">
        <f>IF(AND('1C TSrécur1'!V$17&lt;&gt;0,'1C TSrécur1'!$C$12="OUI"),'1C TSrécur1'!$V$48/'1C TSrécur1'!V$17,"")</f>
        <v/>
      </c>
      <c r="AB337" s="545" t="str">
        <f>IF(AND('1C TSrécur1'!V$17&lt;&gt;0,'1C TSrécur1'!$C$12="OUI"),'1C TSrécur1'!$V$49/'1C TSrécur1'!V$17,"")</f>
        <v/>
      </c>
      <c r="AC337" s="545" t="str">
        <f>IF(AND('1C TSrécur1'!V$17&lt;&gt;0,'1C TSrécur1'!$C$12="OUI"),'1C TSrécur1'!$V$50/'1C TSrécur1'!V$17,"")</f>
        <v/>
      </c>
      <c r="AD337" s="545" t="str">
        <f>IF(AND('1C TSrécur1'!V$17&lt;&gt;0,'1C TSrécur1'!$C$12="OUI"),'1C TSrécur1'!$V$51/'1C TSrécur1'!V$17,"")</f>
        <v/>
      </c>
      <c r="AE337" s="545" t="str">
        <f>IF(AND('1C TSrécur1'!V$17&lt;&gt;0,'1C TSrécur1'!$C$12="OUI"),'1C TSrécur1'!$V$52/'1C TSrécur1'!V$17,"")</f>
        <v/>
      </c>
      <c r="AF337" s="545" t="str">
        <f>IF(AND('1C TSrécur1'!V$17&lt;&gt;0,'1C TSrécur1'!$C$12="OUI"),'1C TSrécur1'!$V$53/'1C TSrécur1'!V$17,"")</f>
        <v/>
      </c>
      <c r="AG337" s="545" t="str">
        <f>IF(AND('1C TSrécur1'!V$17&lt;&gt;0,'1C TSrécur1'!$C$12="OUI"),'1C TSrécur1'!$V$54/'1C TSrécur1'!V$17,"")</f>
        <v/>
      </c>
      <c r="AH337" s="545" t="str">
        <f>IF(AND('1C TSrécur1'!V$17&lt;&gt;0,'1C TSrécur1'!$C$12="OUI"),'1C TSrécur1'!$V$55/'1C TSrécur1'!V$17,"")</f>
        <v/>
      </c>
      <c r="AI337" s="545" t="str">
        <f>IF(AND('1C TSrécur1'!V$17&lt;&gt;0,'1C TSrécur1'!$C$12="OUI"),'1C TSrécur1'!$V$56/'1C TSrécur1'!V$17,"")</f>
        <v/>
      </c>
      <c r="AJ337" s="545" t="str">
        <f>IF(AND('1C TSrécur1'!V$17&lt;&gt;0,'1C TSrécur1'!$C$12="OUI"),'1C TSrécur1'!$V$57/'1C TSrécur1'!V$17,"")</f>
        <v/>
      </c>
      <c r="AK337" s="545">
        <f>IF(AND('1C TSrécur1'!V$17&lt;&gt;0,'1C TSrécur1'!$C$12="OUI"),'1C TSrécur1'!V$58/'1C TSrécur1'!V$17,0)</f>
        <v>0</v>
      </c>
      <c r="AL337" s="73">
        <f>IF(AND('1C TSrécur2'!$B$12&lt;&gt;"",'1C TSrécur2'!$C$12="OUI"),N337+AK337,N337)</f>
        <v>0</v>
      </c>
      <c r="AM337" s="344">
        <f t="shared" si="105"/>
        <v>0</v>
      </c>
      <c r="AN337" s="344">
        <f t="shared" si="106"/>
        <v>0</v>
      </c>
      <c r="AO337" s="345">
        <f t="shared" si="112"/>
        <v>0</v>
      </c>
      <c r="AP337" s="573">
        <f t="shared" si="113"/>
        <v>0</v>
      </c>
      <c r="AQ337" s="583">
        <f t="shared" si="111"/>
        <v>0</v>
      </c>
      <c r="AR337" s="579"/>
      <c r="AS337" s="102"/>
      <c r="AT337" s="209" t="str">
        <f>IF('1C TSrécur2'!V$17*FICHE!$C$13&lt;J337,"Forfait limité à "&amp;FICHE!$C$13&amp;"€/jour","")</f>
        <v/>
      </c>
      <c r="AU337" s="592"/>
    </row>
    <row r="338" spans="1:211" ht="13.9" customHeight="1">
      <c r="A338" s="309"/>
      <c r="B338" s="338"/>
      <c r="C338" s="962" t="str">
        <f>IF('1C TSrécur1'!W$17&lt;&gt;0,'1C TSrécur1'!$B$12,"")</f>
        <v/>
      </c>
      <c r="D338" s="963"/>
      <c r="E338" s="964"/>
      <c r="F338" s="211" t="str">
        <f>IF(AND($C338='1C TSrécur1'!$B$12,'1C TSrécur1'!$B$16="récurrentes",'1C TSrécur1'!$W$17&lt;&gt;""),'1C TSrécur1'!$W$21,"")</f>
        <v/>
      </c>
      <c r="G338" s="235"/>
      <c r="H338" s="745">
        <v>0.21</v>
      </c>
      <c r="I338" s="747">
        <v>1</v>
      </c>
      <c r="J338" s="316"/>
      <c r="K338" s="786">
        <f t="shared" si="110"/>
        <v>0</v>
      </c>
      <c r="L338" s="539">
        <f>IF(OR('1C TSrécur1'!$B$12="",'1C TSrécur1'!W$30=0),0,IF(AND('1C TSrécur1'!$B$12&lt;&gt;"",$K$2="Pôle",'1C TSrécur1'!$C$12="OUI"),(('1C TSrécur1'!W$22+'1C TSrécur1'!W$23+'1C TSrécur1'!W$24+'1C TSrécur1'!W$25+'1C TSrécur1'!W$29)/'1C TSrécur1'!W$17),IF(AND('1C TSrécur1'!$B$12&lt;&gt;"",$K$2="Pôle",'1C TSrécur1'!$C$12="NON"),(('1C TSrécur1'!W$22+'1C TSrécur1'!W$23+'1C TSrécur1'!W$24+'1C TSrécur1'!W$25+'1C TSrécur1'!W$29)/'1C TSrécur1'!W$30),IF(AND('1C TSrécur1'!$B$12&lt;&gt;"",$K$2&lt;&gt;"Pôle",'1C TSrécur1'!$C$12="OUI"),(('1C TSrécur1'!W$22+'1C TSrécur1'!W$23+'1C TSrécur1'!W$24+'1C TSrécur1'!W$25+'1C TSrécur1'!W$26+'1C TSrécur1'!W$27+'1C TSrécur1'!W$28+'1C TSrécur1'!W$29)/'1C TSrécur1'!W$17),IF(AND('1C TSrécur1'!$B$12&lt;&gt;"",$K$2&lt;&gt;"Pôle",'1C TSrécur1'!$C$12="NON"),(('1C TSrécur1'!W$22+'1C TSrécur1'!W$23+'1C TSrécur1'!W$24+'1C TSrécur1'!W$25+'1C TSrécur1'!W$26+'1C TSrécur1'!W$27+'1C TSrécur1'!W$28+'1C TSrécur1'!W$29)/'1C TSrécur1'!W$30))))))</f>
        <v>0</v>
      </c>
      <c r="M338" s="539">
        <f>IF(OR('1C TSrécur1'!$B$12="",'1C TSrécur1'!W$30=0),0,IF(AND('1C TSrécur1'!$B$12&lt;&gt;"",$K$2="Pôle",'1C TSrécur1'!$C$12="OUI"),(('1C TSrécur1'!W$26+'1C TSrécur1'!W$27+'1C TSrécur1'!W$28)/'1C TSrécur1'!W$17),IF(AND('1C TSrécur1'!$B$12&lt;&gt;"",$K$2="Pôle",'1C TSrécur1'!$C$12="NON"),(('1C TSrécur1'!W$26+'1C TSrécur1'!W$27+'1C TSrécur1'!W$28)/'1C TSrécur1'!W$30),IF(AND('1C TSrécur1'!$B$12&lt;&gt;"",$K$2&lt;&gt;"Pôle"),0))))</f>
        <v>0</v>
      </c>
      <c r="N338" s="539">
        <f>IF(AND('1C TSrécur1'!$W$17&lt;&gt;0,'1C TSrécur1'!$W$30&lt;&gt;0),L338+M338,0)</f>
        <v>0</v>
      </c>
      <c r="O338" s="544" t="str">
        <f>IF(AND('1C TSrécur1'!W$17&lt;&gt;0,'1C TSrécur1'!$C$12="OUI"),'1C TSrécur1'!W$36/'1C TSrécur1'!W$17,"")</f>
        <v/>
      </c>
      <c r="P338" s="545" t="str">
        <f>IF(AND('1C TSrécur1'!W$17&lt;&gt;0,'1C TSrécur1'!$C$12="OUI"),'1C TSrécur1'!$W$37/'1C TSrécur1'!W$17,"")</f>
        <v/>
      </c>
      <c r="Q338" s="545" t="str">
        <f>IF(AND('1C TSrécur1'!W$17&lt;&gt;0,'1C TSrécur1'!$C$12="OUI"),'1C TSrécur1'!$W$38/'1C TSrécur1'!W$17,"")</f>
        <v/>
      </c>
      <c r="R338" s="545" t="str">
        <f>IF(AND('1C TSrécur1'!W$17&lt;&gt;0,'1C TSrécur1'!$C$12="OUI"),'1C TSrécur1'!$W$39/'1C TSrécur1'!W$17,"")</f>
        <v/>
      </c>
      <c r="S338" s="545" t="str">
        <f>IF(AND('1C TSrécur1'!W$17&lt;&gt;0,'1C TSrécur1'!$C$12="OUI"),'1C TSrécur1'!$W$40/'1C TSrécur1'!W$17,"")</f>
        <v/>
      </c>
      <c r="T338" s="545" t="str">
        <f>IF(AND('1C TSrécur1'!W$17&lt;&gt;0,'1C TSrécur1'!$C$12="OUI"),'1C TSrécur1'!$W$41/'1C TSrécur1'!W$17,"")</f>
        <v/>
      </c>
      <c r="U338" s="545" t="str">
        <f>IF(AND('1C TSrécur1'!W$17&lt;&gt;0,'1C TSrécur1'!$C$12="OUI"),'1C TSrécur1'!$W$42/'1C TSrécur1'!W$17,"")</f>
        <v/>
      </c>
      <c r="V338" s="545" t="str">
        <f>IF(AND('1C TSrécur1'!W$17&lt;&gt;0,'1C TSrécur1'!$C$12="OUI"),'1C TSrécur1'!$W$43/'1C TSrécur1'!W$17,"")</f>
        <v/>
      </c>
      <c r="W338" s="545" t="str">
        <f>IF(AND('1C TSrécur1'!W$17&lt;&gt;0,'1C TSrécur1'!$C$12="OUI"),'1C TSrécur1'!$W$44/'1C TSrécur1'!W$17,"")</f>
        <v/>
      </c>
      <c r="X338" s="545" t="str">
        <f>IF(AND('1C TSrécur1'!W$17&lt;&gt;0,'1C TSrécur1'!$C$12="OUI"),'1C TSrécur1'!$W$45/'1C TSrécur1'!W$17,"")</f>
        <v/>
      </c>
      <c r="Y338" s="545" t="str">
        <f>IF(AND('1C TSrécur1'!W$17&lt;&gt;0,'1C TSrécur1'!$C$12="OUI"),'1C TSrécur1'!$W$46/'1C TSrécur1'!W$17,"")</f>
        <v/>
      </c>
      <c r="Z338" s="545" t="str">
        <f>IF(AND('1C TSrécur1'!W$17&lt;&gt;0,'1C TSrécur1'!$C$12="OUI"),'1C TSrécur1'!$W$47/'1C TSrécur1'!W$17,"")</f>
        <v/>
      </c>
      <c r="AA338" s="545" t="str">
        <f>IF(AND('1C TSrécur1'!W$17&lt;&gt;0,'1C TSrécur1'!$C$12="OUI"),'1C TSrécur1'!$W$48/'1C TSrécur1'!W$17,"")</f>
        <v/>
      </c>
      <c r="AB338" s="545" t="str">
        <f>IF(AND('1C TSrécur1'!W$17&lt;&gt;0,'1C TSrécur1'!$C$12="OUI"),'1C TSrécur1'!$W$49/'1C TSrécur1'!W$17,"")</f>
        <v/>
      </c>
      <c r="AC338" s="545" t="str">
        <f>IF(AND('1C TSrécur1'!W$17&lt;&gt;0,'1C TSrécur1'!$C$12="OUI"),'1C TSrécur1'!$W$50/'1C TSrécur1'!W$17,"")</f>
        <v/>
      </c>
      <c r="AD338" s="545" t="str">
        <f>IF(AND('1C TSrécur1'!W$17&lt;&gt;0,'1C TSrécur1'!$C$12="OUI"),'1C TSrécur1'!$W$51/'1C TSrécur1'!W$17,"")</f>
        <v/>
      </c>
      <c r="AE338" s="545" t="str">
        <f>IF(AND('1C TSrécur1'!W$17&lt;&gt;0,'1C TSrécur1'!$C$12="OUI"),'1C TSrécur1'!$W$52/'1C TSrécur1'!W$17,"")</f>
        <v/>
      </c>
      <c r="AF338" s="545" t="str">
        <f>IF(AND('1C TSrécur1'!W$17&lt;&gt;0,'1C TSrécur1'!$C$12="OUI"),'1C TSrécur1'!$W$53/'1C TSrécur1'!W$17,"")</f>
        <v/>
      </c>
      <c r="AG338" s="545" t="str">
        <f>IF(AND('1C TSrécur1'!W$17&lt;&gt;0,'1C TSrécur1'!$C$12="OUI"),'1C TSrécur1'!$W$54/'1C TSrécur1'!W$17,"")</f>
        <v/>
      </c>
      <c r="AH338" s="545" t="str">
        <f>IF(AND('1C TSrécur1'!W$17&lt;&gt;0,'1C TSrécur1'!$C$12="OUI"),'1C TSrécur1'!$W$55/'1C TSrécur1'!W$17,"")</f>
        <v/>
      </c>
      <c r="AI338" s="545" t="str">
        <f>IF(AND('1C TSrécur1'!W$17&lt;&gt;0,'1C TSrécur1'!$C$12="OUI"),'1C TSrécur1'!$W$56/'1C TSrécur1'!W$17,"")</f>
        <v/>
      </c>
      <c r="AJ338" s="545" t="str">
        <f>IF(AND('1C TSrécur1'!W$17&lt;&gt;0,'1C TSrécur1'!$C$12="OUI"),'1C TSrécur1'!$W$57/'1C TSrécur1'!W$17,"")</f>
        <v/>
      </c>
      <c r="AK338" s="545">
        <f>IF(AND('1C TSrécur1'!W$17&lt;&gt;0,'1C TSrécur1'!$C$12="OUI"),'1C TSrécur1'!W$58/'1C TSrécur1'!W$17,0)</f>
        <v>0</v>
      </c>
      <c r="AL338" s="73">
        <f>IF(AND('1C TSrécur2'!$B$12&lt;&gt;"",'1C TSrécur2'!$C$12="OUI"),N338+AK338,N338)</f>
        <v>0</v>
      </c>
      <c r="AM338" s="344">
        <f t="shared" si="105"/>
        <v>0</v>
      </c>
      <c r="AN338" s="344">
        <f t="shared" si="106"/>
        <v>0</v>
      </c>
      <c r="AO338" s="345">
        <f t="shared" si="112"/>
        <v>0</v>
      </c>
      <c r="AP338" s="573">
        <f t="shared" si="113"/>
        <v>0</v>
      </c>
      <c r="AQ338" s="583">
        <f t="shared" si="111"/>
        <v>0</v>
      </c>
      <c r="AR338" s="579"/>
      <c r="AS338" s="102"/>
      <c r="AT338" s="209" t="str">
        <f>IF('1C TSrécur2'!W$17*FICHE!$C$13&lt;J338,"Forfait limité à "&amp;FICHE!$C$13&amp;"€/jour","")</f>
        <v/>
      </c>
      <c r="AU338" s="592"/>
    </row>
    <row r="339" spans="1:211" ht="13.9" customHeight="1">
      <c r="A339" s="309"/>
      <c r="B339" s="338"/>
      <c r="C339" s="962" t="str">
        <f>IF('1C TSrécur1'!X$17&lt;&gt;0,'1C TSrécur1'!$B$12,"")</f>
        <v/>
      </c>
      <c r="D339" s="963"/>
      <c r="E339" s="964"/>
      <c r="F339" s="211" t="str">
        <f>IF(AND($C339='1C TSrécur1'!$B$12,'1C TSrécur1'!$B$16="récurrentes",'1C TSrécur1'!$X$17&lt;&gt;""),'1C TSrécur1'!$X$21,"")</f>
        <v/>
      </c>
      <c r="G339" s="235"/>
      <c r="H339" s="745">
        <v>0.21</v>
      </c>
      <c r="I339" s="747">
        <v>1</v>
      </c>
      <c r="J339" s="316"/>
      <c r="K339" s="786">
        <f t="shared" si="110"/>
        <v>0</v>
      </c>
      <c r="L339" s="539">
        <f>IF(OR('1C TSrécur1'!$B$12="",'1C TSrécur1'!X$30=0),0,IF(AND('1C TSrécur1'!$B$12&lt;&gt;"",$K$2="Pôle",'1C TSrécur1'!$C$12="OUI"),(('1C TSrécur1'!X$22+'1C TSrécur1'!X$23+'1C TSrécur1'!X$24+'1C TSrécur1'!X$25+'1C TSrécur1'!X$29)/'1C TSrécur1'!X$17),IF(AND('1C TSrécur1'!$B$12&lt;&gt;"",$K$2="Pôle",'1C TSrécur1'!$C$12="NON"),(('1C TSrécur1'!X$22+'1C TSrécur1'!X$23+'1C TSrécur1'!X$24+'1C TSrécur1'!X$25+'1C TSrécur1'!X$29)/'1C TSrécur1'!X$30),IF(AND('1C TSrécur1'!$B$12&lt;&gt;"",$K$2&lt;&gt;"Pôle",'1C TSrécur1'!$C$12="OUI"),(('1C TSrécur1'!X$22+'1C TSrécur1'!X$23+'1C TSrécur1'!X$24+'1C TSrécur1'!X$25+'1C TSrécur1'!X$26+'1C TSrécur1'!X$27+'1C TSrécur1'!X$28+'1C TSrécur1'!X$29)/'1C TSrécur1'!X$17),IF(AND('1C TSrécur1'!$B$12&lt;&gt;"",$K$2&lt;&gt;"Pôle",'1C TSrécur1'!$C$12="NON"),(('1C TSrécur1'!X$22+'1C TSrécur1'!X$23+'1C TSrécur1'!X$24+'1C TSrécur1'!X$25+'1C TSrécur1'!X$26+'1C TSrécur1'!X$27+'1C TSrécur1'!X$28+'1C TSrécur1'!X$29)/'1C TSrécur1'!X$30))))))</f>
        <v>0</v>
      </c>
      <c r="M339" s="539">
        <f>IF(OR('1C TSrécur1'!$B$12="",'1C TSrécur1'!X$30=0),0,IF(AND('1C TSrécur1'!$B$12&lt;&gt;"",$K$2="Pôle",'1C TSrécur1'!$C$12="OUI"),(('1C TSrécur1'!X$26+'1C TSrécur1'!X$27+'1C TSrécur1'!X$28)/'1C TSrécur1'!X$17),IF(AND('1C TSrécur1'!$B$12&lt;&gt;"",$K$2="Pôle",'1C TSrécur1'!$C$12="NON"),(('1C TSrécur1'!X$26+'1C TSrécur1'!X$27+'1C TSrécur1'!X$28)/'1C TSrécur1'!X$30),IF(AND('1C TSrécur1'!$B$12&lt;&gt;"",$K$2&lt;&gt;"Pôle"),0))))</f>
        <v>0</v>
      </c>
      <c r="N339" s="539">
        <f>IF(AND('1C TSrécur1'!$X$17&lt;&gt;0,'1C TSrécur1'!$X$30&lt;&gt;0),L339+M339,0)</f>
        <v>0</v>
      </c>
      <c r="O339" s="544" t="str">
        <f>IF(AND('1C TSrécur1'!X$17&lt;&gt;0,'1C TSrécur1'!$C$12="OUI"),'1C TSrécur1'!X$36/'1C TSrécur1'!X$17,"")</f>
        <v/>
      </c>
      <c r="P339" s="545" t="str">
        <f>IF(AND('1C TSrécur1'!X$17&lt;&gt;0,'1C TSrécur1'!$C$12="OUI"),'1C TSrécur1'!$X$37/'1C TSrécur1'!X$17,"")</f>
        <v/>
      </c>
      <c r="Q339" s="545" t="str">
        <f>IF(AND('1C TSrécur1'!X$17&lt;&gt;0,'1C TSrécur1'!$C$12="OUI"),'1C TSrécur1'!$X$38/'1C TSrécur1'!X$17,"")</f>
        <v/>
      </c>
      <c r="R339" s="545" t="str">
        <f>IF(AND('1C TSrécur1'!X$17&lt;&gt;0,'1C TSrécur1'!$C$12="OUI"),'1C TSrécur1'!$X$39/'1C TSrécur1'!X$17,"")</f>
        <v/>
      </c>
      <c r="S339" s="545" t="str">
        <f>IF(AND('1C TSrécur1'!X$17&lt;&gt;0,'1C TSrécur1'!$C$12="OUI"),'1C TSrécur1'!$X$40/'1C TSrécur1'!X$17,"")</f>
        <v/>
      </c>
      <c r="T339" s="545" t="str">
        <f>IF(AND('1C TSrécur1'!X$17&lt;&gt;0,'1C TSrécur1'!$C$12="OUI"),'1C TSrécur1'!$X$41/'1C TSrécur1'!X$17,"")</f>
        <v/>
      </c>
      <c r="U339" s="545" t="str">
        <f>IF(AND('1C TSrécur1'!X$17&lt;&gt;0,'1C TSrécur1'!$C$12="OUI"),'1C TSrécur1'!$X$42/'1C TSrécur1'!X$17,"")</f>
        <v/>
      </c>
      <c r="V339" s="545" t="str">
        <f>IF(AND('1C TSrécur1'!X$17&lt;&gt;0,'1C TSrécur1'!$C$12="OUI"),'1C TSrécur1'!$X$43/'1C TSrécur1'!X$17,"")</f>
        <v/>
      </c>
      <c r="W339" s="545" t="str">
        <f>IF(AND('1C TSrécur1'!X$17&lt;&gt;0,'1C TSrécur1'!$C$12="OUI"),'1C TSrécur1'!$X$44/'1C TSrécur1'!X$17,"")</f>
        <v/>
      </c>
      <c r="X339" s="545" t="str">
        <f>IF(AND('1C TSrécur1'!X$17&lt;&gt;0,'1C TSrécur1'!$C$12="OUI"),'1C TSrécur1'!$X$45/'1C TSrécur1'!X$17,"")</f>
        <v/>
      </c>
      <c r="Y339" s="545" t="str">
        <f>IF(AND('1C TSrécur1'!X$17&lt;&gt;0,'1C TSrécur1'!$C$12="OUI"),'1C TSrécur1'!$X$46/'1C TSrécur1'!X$17,"")</f>
        <v/>
      </c>
      <c r="Z339" s="545" t="str">
        <f>IF(AND('1C TSrécur1'!X$17&lt;&gt;0,'1C TSrécur1'!$C$12="OUI"),'1C TSrécur1'!$X$47/'1C TSrécur1'!X$17,"")</f>
        <v/>
      </c>
      <c r="AA339" s="545" t="str">
        <f>IF(AND('1C TSrécur1'!X$17&lt;&gt;0,'1C TSrécur1'!$C$12="OUI"),'1C TSrécur1'!$X$48/'1C TSrécur1'!X$17,"")</f>
        <v/>
      </c>
      <c r="AB339" s="545" t="str">
        <f>IF(AND('1C TSrécur1'!X$17&lt;&gt;0,'1C TSrécur1'!$C$12="OUI"),'1C TSrécur1'!$X$49/'1C TSrécur1'!X$17,"")</f>
        <v/>
      </c>
      <c r="AC339" s="545" t="str">
        <f>IF(AND('1C TSrécur1'!X$17&lt;&gt;0,'1C TSrécur1'!$C$12="OUI"),'1C TSrécur1'!$X$50/'1C TSrécur1'!X$17,"")</f>
        <v/>
      </c>
      <c r="AD339" s="545" t="str">
        <f>IF(AND('1C TSrécur1'!X$17&lt;&gt;0,'1C TSrécur1'!$C$12="OUI"),'1C TSrécur1'!$X$51/'1C TSrécur1'!X$17,"")</f>
        <v/>
      </c>
      <c r="AE339" s="545" t="str">
        <f>IF(AND('1C TSrécur1'!X$17&lt;&gt;0,'1C TSrécur1'!$C$12="OUI"),'1C TSrécur1'!$X$52/'1C TSrécur1'!X$17,"")</f>
        <v/>
      </c>
      <c r="AF339" s="545" t="str">
        <f>IF(AND('1C TSrécur1'!X$17&lt;&gt;0,'1C TSrécur1'!$C$12="OUI"),'1C TSrécur1'!$X$53/'1C TSrécur1'!X$17,"")</f>
        <v/>
      </c>
      <c r="AG339" s="545" t="str">
        <f>IF(AND('1C TSrécur1'!X$17&lt;&gt;0,'1C TSrécur1'!$C$12="OUI"),'1C TSrécur1'!$X$54/'1C TSrécur1'!X$17,"")</f>
        <v/>
      </c>
      <c r="AH339" s="545" t="str">
        <f>IF(AND('1C TSrécur1'!X$17&lt;&gt;0,'1C TSrécur1'!$C$12="OUI"),'1C TSrécur1'!$X$55/'1C TSrécur1'!X$17,"")</f>
        <v/>
      </c>
      <c r="AI339" s="545" t="str">
        <f>IF(AND('1C TSrécur1'!X$17&lt;&gt;0,'1C TSrécur1'!$C$12="OUI"),'1C TSrécur1'!$X$56/'1C TSrécur1'!X$17,"")</f>
        <v/>
      </c>
      <c r="AJ339" s="545" t="str">
        <f>IF(AND('1C TSrécur1'!X$17&lt;&gt;0,'1C TSrécur1'!$C$12="OUI"),'1C TSrécur1'!$X$57/'1C TSrécur1'!X$17,"")</f>
        <v/>
      </c>
      <c r="AK339" s="545">
        <f>IF(AND('1C TSrécur1'!X$17&lt;&gt;0,'1C TSrécur1'!$C$12="OUI"),'1C TSrécur1'!X$58/'1C TSrécur1'!X$17,0)</f>
        <v>0</v>
      </c>
      <c r="AL339" s="73">
        <f>IF(AND('1C TSrécur2'!$B$12&lt;&gt;"",'1C TSrécur2'!$C$12="OUI"),N339+AK339,N339)</f>
        <v>0</v>
      </c>
      <c r="AM339" s="344">
        <f t="shared" si="105"/>
        <v>0</v>
      </c>
      <c r="AN339" s="344">
        <f t="shared" si="106"/>
        <v>0</v>
      </c>
      <c r="AO339" s="345">
        <f t="shared" si="112"/>
        <v>0</v>
      </c>
      <c r="AP339" s="573">
        <f t="shared" si="113"/>
        <v>0</v>
      </c>
      <c r="AQ339" s="583">
        <f t="shared" si="111"/>
        <v>0</v>
      </c>
      <c r="AR339" s="579"/>
      <c r="AS339" s="102"/>
      <c r="AT339" s="209" t="str">
        <f>IF('1C TSrécur2'!X$17*FICHE!$C$13&lt;J339,"Forfait limité à "&amp;FICHE!$C$13&amp;"€/jour","")</f>
        <v/>
      </c>
      <c r="AU339" s="592"/>
    </row>
    <row r="340" spans="1:211" ht="13.9" customHeight="1">
      <c r="A340" s="309"/>
      <c r="B340" s="338"/>
      <c r="C340" s="962" t="str">
        <f>IF('1C TSrécur1'!Y$17&lt;&gt;0,'1C TSrécur1'!$B$12,"")</f>
        <v/>
      </c>
      <c r="D340" s="963"/>
      <c r="E340" s="964"/>
      <c r="F340" s="211" t="str">
        <f>IF(AND($C340='1C TSrécur1'!$B$12,'1C TSrécur1'!$B$16="récurrentes",'1C TSrécur1'!$Y$17&lt;&gt;""),'1C TSrécur1'!$Y$21,"")</f>
        <v/>
      </c>
      <c r="G340" s="235"/>
      <c r="H340" s="745">
        <v>0.21</v>
      </c>
      <c r="I340" s="747">
        <v>1</v>
      </c>
      <c r="J340" s="316"/>
      <c r="K340" s="786">
        <f t="shared" si="110"/>
        <v>0</v>
      </c>
      <c r="L340" s="539">
        <f>IF(OR('1C TSrécur1'!$B$12="",'1C TSrécur1'!Y$30=0),0,IF(AND('1C TSrécur1'!$B$12&lt;&gt;"",$K$2="Pôle",'1C TSrécur1'!$C$12="OUI"),(('1C TSrécur1'!Y$22+'1C TSrécur1'!Y$23+'1C TSrécur1'!Y$24+'1C TSrécur1'!Y$25+'1C TSrécur1'!Y$29)/'1C TSrécur1'!Y$17),IF(AND('1C TSrécur1'!$B$12&lt;&gt;"",$K$2="Pôle",'1C TSrécur1'!$C$12="NON"),(('1C TSrécur1'!Y$22+'1C TSrécur1'!Y$23+'1C TSrécur1'!Y$24+'1C TSrécur1'!Y$25+'1C TSrécur1'!Y$29)/'1C TSrécur1'!Y$30),IF(AND('1C TSrécur1'!$B$12&lt;&gt;"",$K$2&lt;&gt;"Pôle",'1C TSrécur1'!$C$12="OUI"),(('1C TSrécur1'!Y$22+'1C TSrécur1'!Y$23+'1C TSrécur1'!Y$24+'1C TSrécur1'!Y$25+'1C TSrécur1'!Y$26+'1C TSrécur1'!Y$27+'1C TSrécur1'!Y$28+'1C TSrécur1'!Y$29)/'1C TSrécur1'!Y$17),IF(AND('1C TSrécur1'!$B$12&lt;&gt;"",$K$2&lt;&gt;"Pôle",'1C TSrécur1'!$C$12="NON"),(('1C TSrécur1'!Y$22+'1C TSrécur1'!Y$23+'1C TSrécur1'!Y$24+'1C TSrécur1'!Y$25+'1C TSrécur1'!Y$26+'1C TSrécur1'!Y$27+'1C TSrécur1'!Y$28+'1C TSrécur1'!Y$29)/'1C TSrécur1'!Y$30))))))</f>
        <v>0</v>
      </c>
      <c r="M340" s="539">
        <f>IF(OR('1C TSrécur1'!$B$12="",'1C TSrécur1'!Y$30=0),0,IF(AND('1C TSrécur1'!$B$12&lt;&gt;"",$K$2="Pôle",'1C TSrécur1'!$C$12="OUI"),(('1C TSrécur1'!Y$26+'1C TSrécur1'!Y$27+'1C TSrécur1'!Y$28)/'1C TSrécur1'!Y$17),IF(AND('1C TSrécur1'!$B$12&lt;&gt;"",$K$2="Pôle",'1C TSrécur1'!$C$12="NON"),(('1C TSrécur1'!Y$26+'1C TSrécur1'!Y$27+'1C TSrécur1'!Y$28)/'1C TSrécur1'!Y$30),IF(AND('1C TSrécur1'!$B$12&lt;&gt;"",$K$2&lt;&gt;"Pôle"),0))))</f>
        <v>0</v>
      </c>
      <c r="N340" s="539">
        <f>IF(AND('1C TSrécur1'!$Y$17&lt;&gt;0,'1C TSrécur1'!$Y$30&lt;&gt;0),L340+M340,0)</f>
        <v>0</v>
      </c>
      <c r="O340" s="544" t="str">
        <f>IF(AND('1C TSrécur1'!Y$17&lt;&gt;0,'1C TSrécur1'!$C$12="OUI"),'1C TSrécur1'!Y$36/'1C TSrécur1'!Y$17,"")</f>
        <v/>
      </c>
      <c r="P340" s="545" t="str">
        <f>IF(AND('1C TSrécur1'!Y$17&lt;&gt;0,'1C TSrécur1'!$C$12="OUI"),'1C TSrécur1'!$Y$37/'1C TSrécur1'!Y$17,"")</f>
        <v/>
      </c>
      <c r="Q340" s="545" t="str">
        <f>IF(AND('1C TSrécur1'!Y$17&lt;&gt;0,'1C TSrécur1'!$C$12="OUI"),'1C TSrécur1'!$Y$38/'1C TSrécur1'!Y$17,"")</f>
        <v/>
      </c>
      <c r="R340" s="545" t="str">
        <f>IF(AND('1C TSrécur1'!Y$17&lt;&gt;0,'1C TSrécur1'!$C$12="OUI"),'1C TSrécur1'!$Y$39/'1C TSrécur1'!Y$17,"")</f>
        <v/>
      </c>
      <c r="S340" s="545" t="str">
        <f>IF(AND('1C TSrécur1'!Y$17&lt;&gt;0,'1C TSrécur1'!$C$12="OUI"),'1C TSrécur1'!$Y$40/'1C TSrécur1'!Y$17,"")</f>
        <v/>
      </c>
      <c r="T340" s="545" t="str">
        <f>IF(AND('1C TSrécur1'!Y$17&lt;&gt;0,'1C TSrécur1'!$C$12="OUI"),'1C TSrécur1'!$Y$41/'1C TSrécur1'!Y$17,"")</f>
        <v/>
      </c>
      <c r="U340" s="545" t="str">
        <f>IF(AND('1C TSrécur1'!Y$17&lt;&gt;0,'1C TSrécur1'!$C$12="OUI"),'1C TSrécur1'!$Y$42/'1C TSrécur1'!Y$17,"")</f>
        <v/>
      </c>
      <c r="V340" s="545" t="str">
        <f>IF(AND('1C TSrécur1'!Y$17&lt;&gt;0,'1C TSrécur1'!$C$12="OUI"),'1C TSrécur1'!$Y$43/'1C TSrécur1'!Y$17,"")</f>
        <v/>
      </c>
      <c r="W340" s="545" t="str">
        <f>IF(AND('1C TSrécur1'!Y$17&lt;&gt;0,'1C TSrécur1'!$C$12="OUI"),'1C TSrécur1'!$Y$44/'1C TSrécur1'!Y$17,"")</f>
        <v/>
      </c>
      <c r="X340" s="545" t="str">
        <f>IF(AND('1C TSrécur1'!Y$17&lt;&gt;0,'1C TSrécur1'!$C$12="OUI"),'1C TSrécur1'!$Y$45/'1C TSrécur1'!Y$17,"")</f>
        <v/>
      </c>
      <c r="Y340" s="545" t="str">
        <f>IF(AND('1C TSrécur1'!Y$17&lt;&gt;0,'1C TSrécur1'!$C$12="OUI"),'1C TSrécur1'!$Y$46/'1C TSrécur1'!Y$17,"")</f>
        <v/>
      </c>
      <c r="Z340" s="545" t="str">
        <f>IF(AND('1C TSrécur1'!Y$17&lt;&gt;0,'1C TSrécur1'!$C$12="OUI"),'1C TSrécur1'!$Y$47/'1C TSrécur1'!Y$17,"")</f>
        <v/>
      </c>
      <c r="AA340" s="545" t="str">
        <f>IF(AND('1C TSrécur1'!Y$17&lt;&gt;0,'1C TSrécur1'!$C$12="OUI"),'1C TSrécur1'!$Y$48/'1C TSrécur1'!Y$17,"")</f>
        <v/>
      </c>
      <c r="AB340" s="545" t="str">
        <f>IF(AND('1C TSrécur1'!Y$17&lt;&gt;0,'1C TSrécur1'!$C$12="OUI"),'1C TSrécur1'!$Y$49/'1C TSrécur1'!Y$17,"")</f>
        <v/>
      </c>
      <c r="AC340" s="545" t="str">
        <f>IF(AND('1C TSrécur1'!Y$17&lt;&gt;0,'1C TSrécur1'!$C$12="OUI"),'1C TSrécur1'!$Y$50/'1C TSrécur1'!Y$17,"")</f>
        <v/>
      </c>
      <c r="AD340" s="545" t="str">
        <f>IF(AND('1C TSrécur1'!Y$17&lt;&gt;0,'1C TSrécur1'!$C$12="OUI"),'1C TSrécur1'!$Y$51/'1C TSrécur1'!Y$17,"")</f>
        <v/>
      </c>
      <c r="AE340" s="545" t="str">
        <f>IF(AND('1C TSrécur1'!Y$17&lt;&gt;0,'1C TSrécur1'!$C$12="OUI"),'1C TSrécur1'!$Y$52/'1C TSrécur1'!Y$17,"")</f>
        <v/>
      </c>
      <c r="AF340" s="545" t="str">
        <f>IF(AND('1C TSrécur1'!Y$17&lt;&gt;0,'1C TSrécur1'!$C$12="OUI"),'1C TSrécur1'!$Y$53/'1C TSrécur1'!Y$17,"")</f>
        <v/>
      </c>
      <c r="AG340" s="545" t="str">
        <f>IF(AND('1C TSrécur1'!Y$17&lt;&gt;0,'1C TSrécur1'!$C$12="OUI"),'1C TSrécur1'!$Y$54/'1C TSrécur1'!Y$17,"")</f>
        <v/>
      </c>
      <c r="AH340" s="545" t="str">
        <f>IF(AND('1C TSrécur1'!Y$17&lt;&gt;0,'1C TSrécur1'!$C$12="OUI"),'1C TSrécur1'!$Y$55/'1C TSrécur1'!Y$17,"")</f>
        <v/>
      </c>
      <c r="AI340" s="545" t="str">
        <f>IF(AND('1C TSrécur1'!Y$17&lt;&gt;0,'1C TSrécur1'!$C$12="OUI"),'1C TSrécur1'!$Y$56/'1C TSrécur1'!Y$17,"")</f>
        <v/>
      </c>
      <c r="AJ340" s="545" t="str">
        <f>IF(AND('1C TSrécur1'!Y$17&lt;&gt;0,'1C TSrécur1'!$C$12="OUI"),'1C TSrécur1'!$Y$57/'1C TSrécur1'!Y$17,"")</f>
        <v/>
      </c>
      <c r="AK340" s="545">
        <f>IF(AND('1C TSrécur1'!Y$17&lt;&gt;0,'1C TSrécur1'!$C$12="OUI"),'1C TSrécur1'!Y$58/'1C TSrécur1'!Y$17,0)</f>
        <v>0</v>
      </c>
      <c r="AL340" s="73">
        <f>IF(AND('1C TSrécur2'!$B$12&lt;&gt;"",'1C TSrécur2'!$C$12="OUI"),N340+AK340,N340)</f>
        <v>0</v>
      </c>
      <c r="AM340" s="344">
        <f t="shared" si="105"/>
        <v>0</v>
      </c>
      <c r="AN340" s="344">
        <f t="shared" si="106"/>
        <v>0</v>
      </c>
      <c r="AO340" s="345">
        <f t="shared" si="112"/>
        <v>0</v>
      </c>
      <c r="AP340" s="573">
        <f t="shared" si="113"/>
        <v>0</v>
      </c>
      <c r="AQ340" s="583">
        <f t="shared" si="111"/>
        <v>0</v>
      </c>
      <c r="AR340" s="579"/>
      <c r="AS340" s="102"/>
      <c r="AT340" s="209" t="str">
        <f>IF('1C TSrécur2'!Y$17*FICHE!$C$13&lt;J340,"Forfait limité à "&amp;FICHE!$C$13&amp;"€/jour","")</f>
        <v/>
      </c>
      <c r="AU340" s="592"/>
    </row>
    <row r="341" spans="1:211" s="767" customFormat="1" ht="13.9" customHeight="1">
      <c r="A341" s="819"/>
      <c r="B341" s="820"/>
      <c r="C341" s="965" t="str">
        <f>IF('1C TSrécur1'!Z$17&lt;&gt;0,'1C TSrécur1'!$B$12,"")</f>
        <v/>
      </c>
      <c r="D341" s="966"/>
      <c r="E341" s="967"/>
      <c r="F341" s="821" t="str">
        <f>IF(AND($C341='1C TSrécur1'!$B$12,'1C TSrécur1'!$B$16="récurrentes",'1C TSrécur1'!$Z$17&lt;&gt;""),'1C TSrécur1'!$Z$21,"")</f>
        <v/>
      </c>
      <c r="G341" s="833"/>
      <c r="H341" s="834">
        <v>0.21</v>
      </c>
      <c r="I341" s="835">
        <v>1</v>
      </c>
      <c r="J341" s="822"/>
      <c r="K341" s="836">
        <f t="shared" si="110"/>
        <v>0</v>
      </c>
      <c r="L341" s="837">
        <f>IF(OR('1C TSrécur1'!$B$12="",'1C TSrécur1'!Z$30=0),0,IF(AND('1C TSrécur1'!$B$12&lt;&gt;"",$K$2="Pôle",'1C TSrécur1'!$C$12="OUI"),(('1C TSrécur1'!Z$22+'1C TSrécur1'!Z$23+'1C TSrécur1'!Z$24+'1C TSrécur1'!Z$25+'1C TSrécur1'!Z$29)/'1C TSrécur1'!Z$17),IF(AND('1C TSrécur1'!$B$12&lt;&gt;"",$K$2="Pôle",'1C TSrécur1'!$C$12="NON"),(('1C TSrécur1'!Z$22+'1C TSrécur1'!Z$23+'1C TSrécur1'!Z$24+'1C TSrécur1'!Z$25+'1C TSrécur1'!Z$29)/'1C TSrécur1'!Z$30),IF(AND('1C TSrécur1'!$B$12&lt;&gt;"",$K$2&lt;&gt;"Pôle",'1C TSrécur1'!$C$12="OUI"),(('1C TSrécur1'!Z$22+'1C TSrécur1'!Z$23+'1C TSrécur1'!Z$24+'1C TSrécur1'!Z$25+'1C TSrécur1'!Z$26+'1C TSrécur1'!Z$27+'1C TSrécur1'!Z$28+'1C TSrécur1'!Z$29)/'1C TSrécur1'!Z$17),IF(AND('1C TSrécur1'!$B$12&lt;&gt;"",$K$2&lt;&gt;"Pôle",'1C TSrécur1'!$C$12="NON"),(('1C TSrécur1'!Z$22+'1C TSrécur1'!Z$23+'1C TSrécur1'!Z$24+'1C TSrécur1'!Z$25+'1C TSrécur1'!Z$26+'1C TSrécur1'!Z$27+'1C TSrécur1'!Z$28+'1C TSrécur1'!Z$29)/'1C TSrécur1'!Z$30))))))</f>
        <v>0</v>
      </c>
      <c r="M341" s="837">
        <f>IF(OR('1C TSrécur1'!$B$12="",'1C TSrécur1'!Z$30=0),0,IF(AND('1C TSrécur1'!$B$12&lt;&gt;"",$K$2="Pôle",'1C TSrécur1'!$C$12="OUI"),(('1C TSrécur1'!Z$26+'1C TSrécur1'!Z$27+'1C TSrécur1'!Z$28)/'1C TSrécur1'!Z$17),IF(AND('1C TSrécur1'!$B$12&lt;&gt;"",$K$2="Pôle",'1C TSrécur1'!$C$12="NON"),(('1C TSrécur1'!Z$26+'1C TSrécur1'!Z$27+'1C TSrécur1'!Z$28)/'1C TSrécur1'!Z$30),IF(AND('1C TSrécur1'!$B$12&lt;&gt;"",$K$2&lt;&gt;"Pôle"),0))))</f>
        <v>0</v>
      </c>
      <c r="N341" s="837">
        <f>IF(AND('1C TSrécur1'!$Z$17&lt;&gt;0,'1C TSrécur1'!$Z$30&lt;&gt;0),L341+M341,0)</f>
        <v>0</v>
      </c>
      <c r="O341" s="838" t="str">
        <f>IF(AND('1C TSrécur1'!Z$17&lt;&gt;0,'1C TSrécur1'!$C$12="OUI"),'1C TSrécur1'!Z$36/'1C TSrécur1'!Z$17,"")</f>
        <v/>
      </c>
      <c r="P341" s="839" t="str">
        <f>IF(AND('1C TSrécur1'!Z$17&lt;&gt;0,'1C TSrécur1'!$C$12="OUI"),'1C TSrécur1'!$Z$37/'1C TSrécur1'!Z$17,"")</f>
        <v/>
      </c>
      <c r="Q341" s="839" t="str">
        <f>IF(AND('1C TSrécur1'!Z$17&lt;&gt;0,'1C TSrécur1'!$C$12="OUI"),'1C TSrécur1'!$Z$38/'1C TSrécur1'!Z$17,"")</f>
        <v/>
      </c>
      <c r="R341" s="839" t="str">
        <f>IF(AND('1C TSrécur1'!Z$17&lt;&gt;0,'1C TSrécur1'!$C$12="OUI"),'1C TSrécur1'!$Z$39/'1C TSrécur1'!Z$17,"")</f>
        <v/>
      </c>
      <c r="S341" s="839" t="str">
        <f>IF(AND('1C TSrécur1'!Z$17&lt;&gt;0,'1C TSrécur1'!$C$12="OUI"),'1C TSrécur1'!$Z$40/'1C TSrécur1'!Z$17,"")</f>
        <v/>
      </c>
      <c r="T341" s="839" t="str">
        <f>IF(AND('1C TSrécur1'!Z$17&lt;&gt;0,'1C TSrécur1'!$C$12="OUI"),'1C TSrécur1'!$Z$41/'1C TSrécur1'!Z$17,"")</f>
        <v/>
      </c>
      <c r="U341" s="839" t="str">
        <f>IF(AND('1C TSrécur1'!Z$17&lt;&gt;0,'1C TSrécur1'!$C$12="OUI"),'1C TSrécur1'!$Z$42/'1C TSrécur1'!Z$17,"")</f>
        <v/>
      </c>
      <c r="V341" s="839" t="str">
        <f>IF(AND('1C TSrécur1'!Z$17&lt;&gt;0,'1C TSrécur1'!$C$12="OUI"),'1C TSrécur1'!$Z$43/'1C TSrécur1'!Z$17,"")</f>
        <v/>
      </c>
      <c r="W341" s="839" t="str">
        <f>IF(AND('1C TSrécur1'!Z$17&lt;&gt;0,'1C TSrécur1'!$C$12="OUI"),'1C TSrécur1'!$Z$44/'1C TSrécur1'!Z$17,"")</f>
        <v/>
      </c>
      <c r="X341" s="839" t="str">
        <f>IF(AND('1C TSrécur1'!Z$17&lt;&gt;0,'1C TSrécur1'!$C$12="OUI"),'1C TSrécur1'!$Z$45/'1C TSrécur1'!Z$17,"")</f>
        <v/>
      </c>
      <c r="Y341" s="839" t="str">
        <f>IF(AND('1C TSrécur1'!Z$17&lt;&gt;0,'1C TSrécur1'!$C$12="OUI"),'1C TSrécur1'!$Z$46/'1C TSrécur1'!Z$17,"")</f>
        <v/>
      </c>
      <c r="Z341" s="839" t="str">
        <f>IF(AND('1C TSrécur1'!Z$17&lt;&gt;0,'1C TSrécur1'!$C$12="OUI"),'1C TSrécur1'!$Z$47/'1C TSrécur1'!Z$17,"")</f>
        <v/>
      </c>
      <c r="AA341" s="839" t="str">
        <f>IF(AND('1C TSrécur1'!Z$17&lt;&gt;0,'1C TSrécur1'!$C$12="OUI"),'1C TSrécur1'!$Z$48/'1C TSrécur1'!Z$17,"")</f>
        <v/>
      </c>
      <c r="AB341" s="839" t="str">
        <f>IF(AND('1C TSrécur1'!Z$17&lt;&gt;0,'1C TSrécur1'!$C$12="OUI"),'1C TSrécur1'!$Z$49/'1C TSrécur1'!Z$17,"")</f>
        <v/>
      </c>
      <c r="AC341" s="839" t="str">
        <f>IF(AND('1C TSrécur1'!Z$17&lt;&gt;0,'1C TSrécur1'!$C$12="OUI"),'1C TSrécur1'!$Z$50/'1C TSrécur1'!Z$17,"")</f>
        <v/>
      </c>
      <c r="AD341" s="839" t="str">
        <f>IF(AND('1C TSrécur1'!Z$17&lt;&gt;0,'1C TSrécur1'!$C$12="OUI"),'1C TSrécur1'!$Z$51/'1C TSrécur1'!Z$17,"")</f>
        <v/>
      </c>
      <c r="AE341" s="839" t="str">
        <f>IF(AND('1C TSrécur1'!Z$17&lt;&gt;0,'1C TSrécur1'!$C$12="OUI"),'1C TSrécur1'!$Z$52/'1C TSrécur1'!Z$17,"")</f>
        <v/>
      </c>
      <c r="AF341" s="839" t="str">
        <f>IF(AND('1C TSrécur1'!Z$17&lt;&gt;0,'1C TSrécur1'!$C$12="OUI"),'1C TSrécur1'!$Z$53/'1C TSrécur1'!Z$17,"")</f>
        <v/>
      </c>
      <c r="AG341" s="839" t="str">
        <f>IF(AND('1C TSrécur1'!Z$17&lt;&gt;0,'1C TSrécur1'!$C$12="OUI"),'1C TSrécur1'!$Z$54/'1C TSrécur1'!Z$17,"")</f>
        <v/>
      </c>
      <c r="AH341" s="839" t="str">
        <f>IF(AND('1C TSrécur1'!Z$17&lt;&gt;0,'1C TSrécur1'!$C$12="OUI"),'1C TSrécur1'!$Z$55/'1C TSrécur1'!Z$17,"")</f>
        <v/>
      </c>
      <c r="AI341" s="839" t="str">
        <f>IF(AND('1C TSrécur1'!Z$17&lt;&gt;0,'1C TSrécur1'!$C$12="OUI"),'1C TSrécur1'!$Z$56/'1C TSrécur1'!Z$17,"")</f>
        <v/>
      </c>
      <c r="AJ341" s="839" t="str">
        <f>IF(AND('1C TSrécur1'!Z$17&lt;&gt;0,'1C TSrécur1'!$C$12="OUI"),'1C TSrécur1'!$Z$57/'1C TSrécur1'!Z$17,"")</f>
        <v/>
      </c>
      <c r="AK341" s="839">
        <f>IF(AND('1C TSrécur1'!Z$17&lt;&gt;0,'1C TSrécur1'!$C$12="OUI"),'1C TSrécur1'!Z$58/'1C TSrécur1'!Z$17,0)</f>
        <v>0</v>
      </c>
      <c r="AL341" s="823">
        <f>IF(AND('1C TSrécur2'!$B$12&lt;&gt;"",'1C TSrécur2'!$C$12="OUI"),N341+AK341,N341)</f>
        <v>0</v>
      </c>
      <c r="AM341" s="840">
        <f t="shared" si="105"/>
        <v>0</v>
      </c>
      <c r="AN341" s="840">
        <f t="shared" si="106"/>
        <v>0</v>
      </c>
      <c r="AO341" s="841">
        <f t="shared" si="112"/>
        <v>0</v>
      </c>
      <c r="AP341" s="576">
        <f t="shared" si="113"/>
        <v>0</v>
      </c>
      <c r="AQ341" s="585">
        <f t="shared" si="111"/>
        <v>0</v>
      </c>
      <c r="AR341" s="581"/>
      <c r="AS341" s="215"/>
      <c r="AT341" s="214" t="str">
        <f>IF('1C TSrécur2'!Z$17*FICHE!$C$13&lt;J341,"Forfait limité à "&amp;FICHE!$C$13&amp;"€/jour","")</f>
        <v/>
      </c>
      <c r="AU341" s="788"/>
      <c r="AV341" s="824"/>
      <c r="AW341" s="824"/>
      <c r="AX341" s="824"/>
      <c r="AY341" s="824"/>
      <c r="AZ341" s="824"/>
    </row>
    <row r="342" spans="1:211" s="862" customFormat="1" ht="13.9" customHeight="1">
      <c r="A342" s="843"/>
      <c r="B342" s="844"/>
      <c r="C342" s="968" t="str">
        <f>IF('1C TSrécur2'!C$17&lt;&gt;0,'1C TSrécur2'!$B$12,"")</f>
        <v/>
      </c>
      <c r="D342" s="969"/>
      <c r="E342" s="970"/>
      <c r="F342" s="845" t="str">
        <f>IF(AND($C342='1C TSrécur2'!$B$12,'1C TSrécur2'!$B$16="récurrentes",'1C TSrécur2'!$C$17&lt;&gt;""),'1C TSrécur2'!$C$21,"")</f>
        <v/>
      </c>
      <c r="G342" s="846"/>
      <c r="H342" s="847">
        <v>0.21</v>
      </c>
      <c r="I342" s="847">
        <v>1</v>
      </c>
      <c r="J342" s="848"/>
      <c r="K342" s="849">
        <f t="shared" si="110"/>
        <v>0</v>
      </c>
      <c r="L342" s="850">
        <f>IF(OR('1C TSrécur2'!$B$12="",'1C TSrécur2'!C$30=0),0,IF(AND('1C TSrécur2'!$B$12&lt;&gt;"",$K$2="Pôle",'1C TSrécur2'!$C$12="OUI"),(('1C TSrécur2'!C$22+'1C TSrécur2'!C$23+'1C TSrécur2'!C$24+'1C TSrécur2'!C$25+'1C TSrécur2'!C$29)/'1C TSrécur2'!C$17),IF(AND('1C TSrécur2'!$B$12&lt;&gt;"",$K$2="Pôle",'1C TSrécur2'!$C$12="NON"),(('1C TSrécur2'!C$22+'1C TSrécur2'!C$23+'1C TSrécur2'!C$24+'1C TSrécur2'!C$25+'1C TSrécur2'!C$29)/'1C TSrécur2'!C$30),IF(AND('1C TSrécur2'!$B$12&lt;&gt;"",$K$2&lt;&gt;"Pôle",'1C TSrécur2'!$C$12="OUI"),(('1C TSrécur2'!C$22+'1C TSrécur2'!C$23+'1C TSrécur2'!C$24+'1C TSrécur2'!C$25+'1C TSrécur2'!C$26+'1C TSrécur2'!C$27+'1C TSrécur2'!C$28+'1C TSrécur2'!C$29)/'1C TSrécur2'!C$17),IF(AND('1C TSrécur2'!$B$12&lt;&gt;"",$K$2&lt;&gt;"Pôle",'1C TSrécur2'!$C$12="NON"),(('1C TSrécur2'!C$22+'1C TSrécur2'!C$23+'1C TSrécur2'!C$24+'1C TSrécur2'!C$25+'1C TSrécur2'!C$26+'1C TSrécur2'!C$27+'1C TSrécur2'!C$28+'1C TSrécur2'!C$29)/'1C TSrécur2'!C$30))))))</f>
        <v>0</v>
      </c>
      <c r="M342" s="850">
        <f>IF(OR('1C TSrécur2'!$B$12="",'1C TSrécur2'!C$30=0),0,IF(AND('1C TSrécur2'!$B$12&lt;&gt;"",$K$2="Pôle",'1C TSrécur2'!$C$12="OUI"),(('1C TSrécur2'!C$26+'1C TSrécur2'!C$27+'1C TSrécur2'!C$28)/'1C TSrécur2'!C$17),IF(AND('1C TSrécur2'!$B$12&lt;&gt;"",$K$2="Pôle",'1C TSrécur2'!$C$12="NON"),(('1C TSrécur2'!C$26+'1C TSrécur2'!C$27+'1C TSrécur2'!C$28)/'1C TSrécur2'!C$30),IF(AND('1C TSrécur2'!$B$12&lt;&gt;"",$K$2&lt;&gt;"Pôle"),0))))</f>
        <v>0</v>
      </c>
      <c r="N342" s="850">
        <f>IF(AND('1C TSrécur2'!$C$17&lt;&gt;0,'1C TSrécur2'!$C$30&lt;&gt;0),L342+M342,0)</f>
        <v>0</v>
      </c>
      <c r="O342" s="851" t="str">
        <f>IF(AND('1C TSrécur2'!C$17&lt;&gt;0,'1C TSrécur2'!$C$12="OUI"),'1C TSrécur2'!C$36/'1C TSrécur2'!C$17,"")</f>
        <v/>
      </c>
      <c r="P342" s="852" t="str">
        <f>IF(AND('1C TSrécur2'!C$17&lt;&gt;0,'1C TSrécur2'!$C$12="OUI"),'1C TSrécur2'!$C$37/'1C TSrécur2'!C$17,"")</f>
        <v/>
      </c>
      <c r="Q342" s="852" t="str">
        <f>IF(AND('1C TSrécur2'!C$17&lt;&gt;0,'1C TSrécur2'!$C$12="OUI"),'1C TSrécur2'!$C$38/'1C TSrécur2'!C$17,"")</f>
        <v/>
      </c>
      <c r="R342" s="852" t="str">
        <f>IF(AND('1C TSrécur2'!C$17&lt;&gt;0,'1C TSrécur2'!$C$12="OUI"),'1C TSrécur2'!$C$39/'1C TSrécur2'!C$17,"")</f>
        <v/>
      </c>
      <c r="S342" s="852" t="str">
        <f>IF(AND('1C TSrécur2'!C$17&lt;&gt;0,'1C TSrécur2'!$C$12="OUI"),'1C TSrécur2'!$C$40/'1C TSrécur2'!C$17,"")</f>
        <v/>
      </c>
      <c r="T342" s="852" t="str">
        <f>IF(AND('1C TSrécur2'!C$17&lt;&gt;0,'1C TSrécur2'!$C$12="OUI"),'1C TSrécur2'!$C$41/'1C TSrécur2'!C$17,"")</f>
        <v/>
      </c>
      <c r="U342" s="852" t="str">
        <f>IF(AND('1C TSrécur2'!C$17&lt;&gt;0,'1C TSrécur2'!$C$12="OUI"),'1C TSrécur2'!$C$42/'1C TSrécur2'!C$17,"")</f>
        <v/>
      </c>
      <c r="V342" s="852" t="str">
        <f>IF(AND('1C TSrécur2'!C$17&lt;&gt;0,'1C TSrécur2'!$C$12="OUI"),'1C TSrécur2'!$C$43/'1C TSrécur2'!C$17,"")</f>
        <v/>
      </c>
      <c r="W342" s="852" t="str">
        <f>IF(AND('1C TSrécur2'!C$17&lt;&gt;0,'1C TSrécur2'!$C$12="OUI"),'1C TSrécur2'!$C$44/'1C TSrécur2'!C$17,"")</f>
        <v/>
      </c>
      <c r="X342" s="852" t="str">
        <f>IF(AND('1C TSrécur2'!C$17&lt;&gt;0,'1C TSrécur2'!$C$12="OUI"),'1C TSrécur2'!$C$45/'1C TSrécur2'!C$17,"")</f>
        <v/>
      </c>
      <c r="Y342" s="852" t="str">
        <f>IF(AND('1C TSrécur2'!C$17&lt;&gt;0,'1C TSrécur2'!$C$12="OUI"),'1C TSrécur2'!$C$46/'1C TSrécur2'!C$17,"")</f>
        <v/>
      </c>
      <c r="Z342" s="852" t="str">
        <f>IF(AND('1C TSrécur2'!C$17&lt;&gt;0,'1C TSrécur2'!$C$12="OUI"),'1C TSrécur2'!$C$47/'1C TSrécur2'!C$17,"")</f>
        <v/>
      </c>
      <c r="AA342" s="852" t="str">
        <f>IF(AND('1C TSrécur2'!C$17&lt;&gt;0,'1C TSrécur2'!$C$12="OUI"),'1C TSrécur2'!$C$48/'1C TSrécur2'!C$17,"")</f>
        <v/>
      </c>
      <c r="AB342" s="852" t="str">
        <f>IF(AND('1C TSrécur2'!C$17&lt;&gt;0,'1C TSrécur2'!$C$12="OUI"),'1C TSrécur2'!$C$49/'1C TSrécur2'!C$17,"")</f>
        <v/>
      </c>
      <c r="AC342" s="852" t="str">
        <f>IF(AND('1C TSrécur2'!C$17&lt;&gt;0,'1C TSrécur2'!$C$12="OUI"),'1C TSrécur2'!$C$50/'1C TSrécur2'!C$17,"")</f>
        <v/>
      </c>
      <c r="AD342" s="852" t="str">
        <f>IF(AND('1C TSrécur2'!C$17&lt;&gt;0,'1C TSrécur2'!$C$12="OUI"),'1C TSrécur2'!$C$51/'1C TSrécur2'!C$17,"")</f>
        <v/>
      </c>
      <c r="AE342" s="852" t="str">
        <f>IF(AND('1C TSrécur2'!C$17&lt;&gt;0,'1C TSrécur2'!$C$12="OUI"),'1C TSrécur2'!$C$52/'1C TSrécur2'!C$17,"")</f>
        <v/>
      </c>
      <c r="AF342" s="852" t="str">
        <f>IF(AND('1C TSrécur2'!C$17&lt;&gt;0,'1C TSrécur2'!$C$12="OUI"),'1C TSrécur2'!$C$53/'1C TSrécur2'!C$17,"")</f>
        <v/>
      </c>
      <c r="AG342" s="852" t="str">
        <f>IF(AND('1C TSrécur2'!C$17&lt;&gt;0,'1C TSrécur2'!$C$12="OUI"),'1C TSrécur2'!$C$54/'1C TSrécur2'!C$17,"")</f>
        <v/>
      </c>
      <c r="AH342" s="852" t="str">
        <f>IF(AND('1C TSrécur2'!C$17&lt;&gt;0,'1C TSrécur2'!$C$12="OUI"),'1C TSrécur2'!$C$55/'1C TSrécur2'!C$17,"")</f>
        <v/>
      </c>
      <c r="AI342" s="852" t="str">
        <f>IF(AND('1C TSrécur2'!C$17&lt;&gt;0,'1C TSrécur2'!$C$12="OUI"),'1C TSrécur2'!$C$56/'1C TSrécur2'!C$17,"")</f>
        <v/>
      </c>
      <c r="AJ342" s="852" t="str">
        <f>IF(AND('1C TSrécur2'!C$17&lt;&gt;0,'1C TSrécur2'!$C$12="OUI"),'1C TSrécur2'!$C$57/'1C TSrécur2'!C$17,"")</f>
        <v/>
      </c>
      <c r="AK342" s="852">
        <f>IF(AND('1C TSrécur2'!C$17&lt;&gt;0,'1C TSrécur2'!$C$12="OUI"),'1C TSrécur2'!C$58/'1C TSrécur2'!C$17,0)</f>
        <v>0</v>
      </c>
      <c r="AL342" s="853">
        <f>IF(AND('1C TSrécur2'!$B$12&lt;&gt;"",'1C TSrécur2'!$C$12="OUI"),N342+AK342,N342)</f>
        <v>0</v>
      </c>
      <c r="AM342" s="854">
        <f t="shared" ref="AM342:AM365" si="114">(J342+(J342*H342)-(J342*H342*I342))*L342</f>
        <v>0</v>
      </c>
      <c r="AN342" s="854">
        <f t="shared" ref="AN342:AN365" si="115">((J342+(J342*H342)-(J342*H342*I342))*M342)*50%</f>
        <v>0</v>
      </c>
      <c r="AO342" s="855">
        <f>AM342+AN342</f>
        <v>0</v>
      </c>
      <c r="AP342" s="856">
        <f>AM342-AR342</f>
        <v>0</v>
      </c>
      <c r="AQ342" s="857">
        <f t="shared" si="111"/>
        <v>0</v>
      </c>
      <c r="AR342" s="858"/>
      <c r="AS342" s="859"/>
      <c r="AT342" s="860" t="str">
        <f>IF(('1C TSrécur2'!C$17*FICHE!$C$13)&lt;J342,"Forfait limité à "&amp;FICHE!$C$13&amp;"€/jour","")</f>
        <v/>
      </c>
      <c r="AU342" s="861"/>
      <c r="AV342" s="907"/>
      <c r="AW342" s="907"/>
      <c r="AX342" s="907"/>
      <c r="AY342" s="907"/>
      <c r="AZ342" s="907"/>
      <c r="BA342" s="767"/>
      <c r="BB342" s="767"/>
      <c r="BC342" s="767"/>
      <c r="BD342" s="767"/>
      <c r="BE342" s="767"/>
      <c r="BF342" s="767"/>
      <c r="BG342" s="767"/>
      <c r="BH342" s="767"/>
      <c r="BI342" s="767"/>
      <c r="BJ342" s="767"/>
      <c r="BK342" s="767"/>
      <c r="BL342" s="767"/>
      <c r="BM342" s="767"/>
      <c r="BN342" s="767"/>
      <c r="BO342" s="767"/>
      <c r="BP342" s="767"/>
      <c r="BQ342" s="767"/>
      <c r="BR342" s="767"/>
      <c r="BS342" s="767"/>
      <c r="BT342" s="767"/>
      <c r="BU342" s="767"/>
      <c r="BV342" s="767"/>
      <c r="BW342" s="767"/>
      <c r="BX342" s="767"/>
      <c r="BY342" s="767"/>
      <c r="BZ342" s="767"/>
      <c r="CA342" s="767"/>
      <c r="CB342" s="767"/>
      <c r="CC342" s="767"/>
      <c r="CD342" s="767"/>
      <c r="CE342" s="767"/>
      <c r="CF342" s="767"/>
      <c r="CG342" s="767"/>
      <c r="CH342" s="767"/>
      <c r="CI342" s="767"/>
      <c r="CJ342" s="767"/>
      <c r="CK342" s="767"/>
      <c r="CL342" s="767"/>
      <c r="CM342" s="767"/>
      <c r="CN342" s="767"/>
      <c r="CO342" s="767"/>
      <c r="CP342" s="767"/>
      <c r="CQ342" s="767"/>
      <c r="CR342" s="767"/>
      <c r="CS342" s="767"/>
      <c r="CT342" s="767"/>
      <c r="CU342" s="767"/>
      <c r="CV342" s="767"/>
      <c r="CW342" s="767"/>
      <c r="CX342" s="767"/>
      <c r="CY342" s="767"/>
      <c r="CZ342" s="767"/>
      <c r="DA342" s="767"/>
      <c r="DB342" s="767"/>
      <c r="DC342" s="767"/>
      <c r="DD342" s="767"/>
      <c r="DE342" s="767"/>
      <c r="DF342" s="767"/>
      <c r="DG342" s="767"/>
      <c r="DH342" s="767"/>
      <c r="DI342" s="767"/>
      <c r="DJ342" s="767"/>
      <c r="DK342" s="767"/>
      <c r="DL342" s="767"/>
      <c r="DM342" s="767"/>
      <c r="DN342" s="767"/>
      <c r="DO342" s="767"/>
      <c r="DP342" s="767"/>
      <c r="DQ342" s="767"/>
      <c r="DR342" s="767"/>
      <c r="DS342" s="767"/>
      <c r="DT342" s="767"/>
      <c r="DU342" s="767"/>
      <c r="DV342" s="767"/>
      <c r="DW342" s="767"/>
      <c r="DX342" s="767"/>
      <c r="DY342" s="767"/>
      <c r="DZ342" s="767"/>
      <c r="EA342" s="767"/>
      <c r="EB342" s="767"/>
      <c r="EC342" s="767"/>
      <c r="ED342" s="767"/>
      <c r="EE342" s="767"/>
      <c r="EF342" s="767"/>
      <c r="EG342" s="767"/>
      <c r="EH342" s="767"/>
      <c r="EI342" s="767"/>
      <c r="EJ342" s="767"/>
      <c r="EK342" s="767"/>
      <c r="EL342" s="767"/>
      <c r="EM342" s="767"/>
      <c r="EN342" s="767"/>
      <c r="EO342" s="767"/>
      <c r="EP342" s="767"/>
      <c r="EQ342" s="767"/>
      <c r="ER342" s="767"/>
      <c r="ES342" s="767"/>
      <c r="ET342" s="767"/>
      <c r="EU342" s="767"/>
      <c r="EV342" s="767"/>
      <c r="EW342" s="767"/>
      <c r="EX342" s="767"/>
      <c r="EY342" s="767"/>
      <c r="EZ342" s="767"/>
      <c r="FA342" s="767"/>
      <c r="FB342" s="767"/>
      <c r="FC342" s="767"/>
      <c r="FD342" s="767"/>
      <c r="FE342" s="767"/>
      <c r="FF342" s="767"/>
      <c r="FG342" s="767"/>
      <c r="FH342" s="767"/>
      <c r="FI342" s="767"/>
      <c r="FJ342" s="767"/>
      <c r="FK342" s="767"/>
      <c r="FL342" s="767"/>
      <c r="FM342" s="767"/>
      <c r="FN342" s="767"/>
      <c r="FO342" s="767"/>
      <c r="FP342" s="767"/>
      <c r="FQ342" s="767"/>
      <c r="FR342" s="767"/>
      <c r="FS342" s="767"/>
      <c r="FT342" s="767"/>
      <c r="FU342" s="767"/>
      <c r="FV342" s="767"/>
      <c r="FW342" s="767"/>
      <c r="FX342" s="767"/>
      <c r="FY342" s="767"/>
      <c r="FZ342" s="767"/>
      <c r="GA342" s="767"/>
      <c r="GB342" s="767"/>
      <c r="GC342" s="767"/>
      <c r="GD342" s="767"/>
      <c r="GE342" s="767"/>
      <c r="GF342" s="767"/>
      <c r="GG342" s="767"/>
      <c r="GH342" s="767"/>
      <c r="GI342" s="767"/>
      <c r="GJ342" s="767"/>
      <c r="GK342" s="767"/>
      <c r="GL342" s="767"/>
      <c r="GM342" s="767"/>
      <c r="GN342" s="767"/>
      <c r="GO342" s="767"/>
      <c r="GP342" s="767"/>
      <c r="GQ342" s="767"/>
      <c r="GR342" s="767"/>
      <c r="GS342" s="767"/>
      <c r="GT342" s="767"/>
      <c r="GU342" s="767"/>
      <c r="GV342" s="767"/>
      <c r="GW342" s="767"/>
      <c r="GX342" s="767"/>
      <c r="GY342" s="767"/>
      <c r="GZ342" s="767"/>
      <c r="HA342" s="767"/>
      <c r="HB342" s="767"/>
      <c r="HC342" s="767"/>
    </row>
    <row r="343" spans="1:211" s="864" customFormat="1" ht="13.9" customHeight="1">
      <c r="A343" s="307"/>
      <c r="B343" s="351"/>
      <c r="C343" s="971" t="str">
        <f>IF('1C TSrécur2'!D$17&lt;&gt;0,'1C TSrécur2'!$B$12,"")</f>
        <v/>
      </c>
      <c r="D343" s="972"/>
      <c r="E343" s="973"/>
      <c r="F343" s="93" t="str">
        <f>IF(AND($C343='1C TSrécur2'!$B$12,'1C TSrécur2'!$B$16="récurrentes",'1C TSrécur2'!$D$17&lt;&gt;""),'1C TSrécur2'!$D$21,"")</f>
        <v/>
      </c>
      <c r="G343" s="863"/>
      <c r="H343" s="745">
        <v>0.21</v>
      </c>
      <c r="I343" s="747">
        <v>1</v>
      </c>
      <c r="J343" s="312"/>
      <c r="K343" s="680">
        <f t="shared" si="110"/>
        <v>0</v>
      </c>
      <c r="L343" s="527">
        <f>IF(OR('1C TSrécur2'!$B$12="",'1C TSrécur2'!D$30=0),0,IF(AND('1C TSrécur2'!$B$12&lt;&gt;"",$K$2="Pôle",'1C TSrécur2'!$C$12="OUI"),(('1C TSrécur2'!D$22+'1C TSrécur2'!D$23+'1C TSrécur2'!D$24+'1C TSrécur2'!D$25+'1C TSrécur2'!D$29)/'1C TSrécur2'!D$17),IF(AND('1C TSrécur2'!$B$12&lt;&gt;"",$K$2="Pôle",'1C TSrécur2'!$C$12="NON"),(('1C TSrécur2'!D$22+'1C TSrécur2'!D$23+'1C TSrécur2'!D$24+'1C TSrécur2'!D$25+'1C TSrécur2'!D$29)/'1C TSrécur2'!D$30),IF(AND('1C TSrécur2'!$B$12&lt;&gt;"",$K$2&lt;&gt;"Pôle",'1C TSrécur2'!$C$12="OUI"),(('1C TSrécur2'!D$22+'1C TSrécur2'!D$23+'1C TSrécur2'!D$24+'1C TSrécur2'!D$25+'1C TSrécur2'!D$26+'1C TSrécur2'!D$27+'1C TSrécur2'!D$28+'1C TSrécur2'!D$29)/'1C TSrécur2'!D$17),IF(AND('1C TSrécur2'!$B$12&lt;&gt;"",$K$2&lt;&gt;"Pôle",'1C TSrécur2'!$C$12="NON"),(('1C TSrécur2'!D$22+'1C TSrécur2'!D$23+'1C TSrécur2'!D$24+'1C TSrécur2'!D$25+'1C TSrécur2'!D$26+'1C TSrécur2'!D$27+'1C TSrécur2'!D$28+'1C TSrécur2'!D$29)/'1C TSrécur2'!D$30))))))</f>
        <v>0</v>
      </c>
      <c r="M343" s="527">
        <f>IF(OR('1C TSrécur2'!$B$12="",'1C TSrécur2'!D$30=0),0,IF(AND('1C TSrécur2'!$B$12&lt;&gt;"",$K$2="Pôle",'1C TSrécur2'!$C$12="OUI"),(('1C TSrécur2'!D$26+'1C TSrécur2'!D$27+'1C TSrécur2'!D$28)/'1C TSrécur2'!D$17),IF(AND('1C TSrécur2'!$B$12&lt;&gt;"",$K$2="Pôle",'1C TSrécur2'!$C$12="NON"),(('1C TSrécur2'!D$26+'1C TSrécur2'!D$27+'1C TSrécur2'!D$28)/'1C TSrécur2'!D$30),IF(AND('1C TSrécur2'!$B$12&lt;&gt;"",$K$2&lt;&gt;"Pôle"),0))))</f>
        <v>0</v>
      </c>
      <c r="N343" s="527">
        <f>IF(AND('1C TSrécur2'!$D$17&lt;&gt;0,'1C TSrécur2'!$D$30&lt;&gt;0),L343+M343,0)</f>
        <v>0</v>
      </c>
      <c r="O343" s="542" t="str">
        <f>IF(AND('1C TSrécur2'!D$17&lt;&gt;0,'1C TSrécur2'!$C$12="OUI"),'1C TSrécur2'!D$36/'1C TSrécur2'!D$17,"")</f>
        <v/>
      </c>
      <c r="P343" s="543" t="str">
        <f>IF(AND('1C TSrécur2'!D$17&lt;&gt;0,'1C TSrécur2'!$C$12="OUI"),'1C TSrécur2'!$D$37/'1C TSrécur2'!D$17,"")</f>
        <v/>
      </c>
      <c r="Q343" s="543" t="str">
        <f>IF(AND('1C TSrécur2'!D$17&lt;&gt;0,'1C TSrécur2'!$C$12="OUI"),'1C TSrécur2'!$D$38/'1C TSrécur2'!D$17,"")</f>
        <v/>
      </c>
      <c r="R343" s="543" t="str">
        <f>IF(AND('1C TSrécur2'!D$17&lt;&gt;0,'1C TSrécur2'!$C$12="OUI"),'1C TSrécur2'!$D$39/'1C TSrécur2'!D$17,"")</f>
        <v/>
      </c>
      <c r="S343" s="543" t="str">
        <f>IF(AND('1C TSrécur2'!D$17&lt;&gt;0,'1C TSrécur2'!$C$12="OUI"),'1C TSrécur2'!$D$40/'1C TSrécur2'!D$17,"")</f>
        <v/>
      </c>
      <c r="T343" s="543" t="str">
        <f>IF(AND('1C TSrécur2'!D$17&lt;&gt;0,'1C TSrécur2'!$C$12="OUI"),'1C TSrécur2'!$D$41/'1C TSrécur2'!D$17,"")</f>
        <v/>
      </c>
      <c r="U343" s="543" t="str">
        <f>IF(AND('1C TSrécur2'!D$17&lt;&gt;0,'1C TSrécur2'!$C$12="OUI"),'1C TSrécur2'!$D$42/'1C TSrécur2'!D$17,"")</f>
        <v/>
      </c>
      <c r="V343" s="543" t="str">
        <f>IF(AND('1C TSrécur2'!D$17&lt;&gt;0,'1C TSrécur2'!$C$12="OUI"),'1C TSrécur2'!$D$43/'1C TSrécur2'!D$17,"")</f>
        <v/>
      </c>
      <c r="W343" s="543" t="str">
        <f>IF(AND('1C TSrécur2'!D$17&lt;&gt;0,'1C TSrécur2'!$C$12="OUI"),'1C TSrécur2'!$D$44/'1C TSrécur2'!D$17,"")</f>
        <v/>
      </c>
      <c r="X343" s="543" t="str">
        <f>IF(AND('1C TSrécur2'!D$17&lt;&gt;0,'1C TSrécur2'!$C$12="OUI"),'1C TSrécur2'!$D$45/'1C TSrécur2'!D$17,"")</f>
        <v/>
      </c>
      <c r="Y343" s="543" t="str">
        <f>IF(AND('1C TSrécur2'!D$17&lt;&gt;0,'1C TSrécur2'!$C$12="OUI"),'1C TSrécur2'!$D$46/'1C TSrécur2'!D$17,"")</f>
        <v/>
      </c>
      <c r="Z343" s="543" t="str">
        <f>IF(AND('1C TSrécur2'!D$17&lt;&gt;0,'1C TSrécur2'!$C$12="OUI"),'1C TSrécur2'!$D$47/'1C TSrécur2'!D$17,"")</f>
        <v/>
      </c>
      <c r="AA343" s="543" t="str">
        <f>IF(AND('1C TSrécur2'!D$17&lt;&gt;0,'1C TSrécur2'!$C$12="OUI"),'1C TSrécur2'!$D$48/'1C TSrécur2'!D$17,"")</f>
        <v/>
      </c>
      <c r="AB343" s="543" t="str">
        <f>IF(AND('1C TSrécur2'!D$17&lt;&gt;0,'1C TSrécur2'!$C$12="OUI"),'1C TSrécur2'!$D$49/'1C TSrécur2'!D$17,"")</f>
        <v/>
      </c>
      <c r="AC343" s="543" t="str">
        <f>IF(AND('1C TSrécur2'!D$17&lt;&gt;0,'1C TSrécur2'!$C$12="OUI"),'1C TSrécur2'!$D$50/'1C TSrécur2'!D$17,"")</f>
        <v/>
      </c>
      <c r="AD343" s="543" t="str">
        <f>IF(AND('1C TSrécur2'!D$17&lt;&gt;0,'1C TSrécur2'!$C$12="OUI"),'1C TSrécur2'!$D$51/'1C TSrécur2'!D$17,"")</f>
        <v/>
      </c>
      <c r="AE343" s="543" t="str">
        <f>IF(AND('1C TSrécur2'!D$17&lt;&gt;0,'1C TSrécur2'!$C$12="OUI"),'1C TSrécur2'!$D$52/'1C TSrécur2'!D$17,"")</f>
        <v/>
      </c>
      <c r="AF343" s="543" t="str">
        <f>IF(AND('1C TSrécur2'!D$17&lt;&gt;0,'1C TSrécur2'!$C$12="OUI"),'1C TSrécur2'!$D$53/'1C TSrécur2'!D$17,"")</f>
        <v/>
      </c>
      <c r="AG343" s="543" t="str">
        <f>IF(AND('1C TSrécur2'!D$17&lt;&gt;0,'1C TSrécur2'!$C$12="OUI"),'1C TSrécur2'!$D$54/'1C TSrécur2'!D$17,"")</f>
        <v/>
      </c>
      <c r="AH343" s="543" t="str">
        <f>IF(AND('1C TSrécur2'!D$17&lt;&gt;0,'1C TSrécur2'!$C$12="OUI"),'1C TSrécur2'!$D$55/'1C TSrécur2'!D$17,"")</f>
        <v/>
      </c>
      <c r="AI343" s="543" t="str">
        <f>IF(AND('1C TSrécur2'!D$17&lt;&gt;0,'1C TSrécur2'!$C$12="OUI"),'1C TSrécur2'!$D$56/'1C TSrécur2'!D$17,"")</f>
        <v/>
      </c>
      <c r="AJ343" s="543" t="str">
        <f>IF(AND('1C TSrécur2'!D$17&lt;&gt;0,'1C TSrécur2'!$C$12="OUI"),'1C TSrécur2'!$D$57/'1C TSrécur2'!D$17,"")</f>
        <v/>
      </c>
      <c r="AK343" s="543">
        <f>IF(AND('1C TSrécur2'!D$17&lt;&gt;0,'1C TSrécur2'!$C$12="OUI"),'1C TSrécur2'!D$58/'1C TSrécur2'!D$17,0)</f>
        <v>0</v>
      </c>
      <c r="AL343" s="72">
        <f>IF(AND('1C TSrécur2'!$B$12&lt;&gt;"",'1C TSrécur2'!$C$12="OUI"),N343+AK343,N343)</f>
        <v>0</v>
      </c>
      <c r="AM343" s="344">
        <f t="shared" si="114"/>
        <v>0</v>
      </c>
      <c r="AN343" s="344">
        <f t="shared" si="115"/>
        <v>0</v>
      </c>
      <c r="AO343" s="345">
        <f t="shared" ref="AO343:AO353" si="116">AM343+AN343</f>
        <v>0</v>
      </c>
      <c r="AP343" s="573">
        <f t="shared" ref="AP343:AP353" si="117">AM343-AR343</f>
        <v>0</v>
      </c>
      <c r="AQ343" s="583">
        <f t="shared" si="111"/>
        <v>0</v>
      </c>
      <c r="AR343" s="579"/>
      <c r="AS343" s="102"/>
      <c r="AT343" s="27" t="str">
        <f>IF(('1C TSrécur2'!D$17*FICHE!$C$13)&lt;J343,"Forfait limité à "&amp;FICHE!$C$13&amp;"€/jour","")</f>
        <v/>
      </c>
      <c r="AU343" s="592"/>
      <c r="AV343" s="824"/>
      <c r="AW343" s="824"/>
      <c r="AX343" s="824"/>
      <c r="AY343" s="824"/>
      <c r="AZ343" s="824"/>
      <c r="BA343" s="767"/>
      <c r="BB343" s="767"/>
      <c r="BC343" s="767"/>
      <c r="BD343" s="767"/>
      <c r="BE343" s="767"/>
      <c r="BF343" s="767"/>
      <c r="BG343" s="767"/>
      <c r="BH343" s="767"/>
      <c r="BI343" s="767"/>
      <c r="BJ343" s="767"/>
      <c r="BK343" s="767"/>
      <c r="BL343" s="767"/>
      <c r="BM343" s="767"/>
      <c r="BN343" s="767"/>
      <c r="BO343" s="767"/>
      <c r="BP343" s="767"/>
      <c r="BQ343" s="767"/>
      <c r="BR343" s="767"/>
      <c r="BS343" s="767"/>
      <c r="BT343" s="767"/>
      <c r="BU343" s="767"/>
      <c r="BV343" s="767"/>
      <c r="BW343" s="767"/>
      <c r="BX343" s="767"/>
      <c r="BY343" s="767"/>
      <c r="BZ343" s="767"/>
      <c r="CA343" s="767"/>
      <c r="CB343" s="767"/>
      <c r="CC343" s="767"/>
      <c r="CD343" s="767"/>
      <c r="CE343" s="767"/>
      <c r="CF343" s="767"/>
      <c r="CG343" s="767"/>
      <c r="CH343" s="767"/>
      <c r="CI343" s="767"/>
      <c r="CJ343" s="767"/>
      <c r="CK343" s="767"/>
      <c r="CL343" s="767"/>
      <c r="CM343" s="767"/>
      <c r="CN343" s="767"/>
      <c r="CO343" s="767"/>
      <c r="CP343" s="767"/>
      <c r="CQ343" s="767"/>
      <c r="CR343" s="767"/>
      <c r="CS343" s="767"/>
      <c r="CT343" s="767"/>
      <c r="CU343" s="767"/>
      <c r="CV343" s="767"/>
      <c r="CW343" s="767"/>
      <c r="CX343" s="767"/>
      <c r="CY343" s="767"/>
      <c r="CZ343" s="767"/>
      <c r="DA343" s="767"/>
      <c r="DB343" s="767"/>
      <c r="DC343" s="767"/>
      <c r="DD343" s="767"/>
      <c r="DE343" s="767"/>
      <c r="DF343" s="767"/>
      <c r="DG343" s="767"/>
      <c r="DH343" s="767"/>
      <c r="DI343" s="767"/>
      <c r="DJ343" s="767"/>
      <c r="DK343" s="767"/>
      <c r="DL343" s="767"/>
      <c r="DM343" s="767"/>
      <c r="DN343" s="767"/>
      <c r="DO343" s="767"/>
      <c r="DP343" s="767"/>
      <c r="DQ343" s="767"/>
      <c r="DR343" s="767"/>
      <c r="DS343" s="767"/>
      <c r="DT343" s="767"/>
      <c r="DU343" s="767"/>
      <c r="DV343" s="767"/>
      <c r="DW343" s="767"/>
      <c r="DX343" s="767"/>
      <c r="DY343" s="767"/>
      <c r="DZ343" s="767"/>
      <c r="EA343" s="767"/>
      <c r="EB343" s="767"/>
      <c r="EC343" s="767"/>
      <c r="ED343" s="767"/>
      <c r="EE343" s="767"/>
      <c r="EF343" s="767"/>
      <c r="EG343" s="767"/>
      <c r="EH343" s="767"/>
      <c r="EI343" s="767"/>
      <c r="EJ343" s="767"/>
      <c r="EK343" s="767"/>
      <c r="EL343" s="767"/>
      <c r="EM343" s="767"/>
      <c r="EN343" s="767"/>
      <c r="EO343" s="767"/>
      <c r="EP343" s="767"/>
      <c r="EQ343" s="767"/>
      <c r="ER343" s="767"/>
      <c r="ES343" s="767"/>
      <c r="ET343" s="767"/>
      <c r="EU343" s="767"/>
      <c r="EV343" s="767"/>
      <c r="EW343" s="767"/>
      <c r="EX343" s="767"/>
      <c r="EY343" s="767"/>
      <c r="EZ343" s="767"/>
      <c r="FA343" s="767"/>
      <c r="FB343" s="767"/>
      <c r="FC343" s="767"/>
      <c r="FD343" s="767"/>
      <c r="FE343" s="767"/>
      <c r="FF343" s="767"/>
      <c r="FG343" s="767"/>
      <c r="FH343" s="767"/>
      <c r="FI343" s="767"/>
      <c r="FJ343" s="767"/>
      <c r="FK343" s="767"/>
      <c r="FL343" s="767"/>
      <c r="FM343" s="767"/>
      <c r="FN343" s="767"/>
      <c r="FO343" s="767"/>
      <c r="FP343" s="767"/>
      <c r="FQ343" s="767"/>
      <c r="FR343" s="767"/>
      <c r="FS343" s="767"/>
      <c r="FT343" s="767"/>
      <c r="FU343" s="767"/>
      <c r="FV343" s="767"/>
      <c r="FW343" s="767"/>
      <c r="FX343" s="767"/>
      <c r="FY343" s="767"/>
      <c r="FZ343" s="767"/>
      <c r="GA343" s="767"/>
      <c r="GB343" s="767"/>
      <c r="GC343" s="767"/>
      <c r="GD343" s="767"/>
      <c r="GE343" s="767"/>
      <c r="GF343" s="767"/>
      <c r="GG343" s="767"/>
      <c r="GH343" s="767"/>
      <c r="GI343" s="767"/>
      <c r="GJ343" s="767"/>
      <c r="GK343" s="767"/>
      <c r="GL343" s="767"/>
      <c r="GM343" s="767"/>
      <c r="GN343" s="767"/>
      <c r="GO343" s="767"/>
      <c r="GP343" s="767"/>
      <c r="GQ343" s="767"/>
      <c r="GR343" s="767"/>
      <c r="GS343" s="767"/>
      <c r="GT343" s="767"/>
      <c r="GU343" s="767"/>
      <c r="GV343" s="767"/>
      <c r="GW343" s="767"/>
      <c r="GX343" s="767"/>
      <c r="GY343" s="767"/>
      <c r="GZ343" s="767"/>
      <c r="HA343" s="767"/>
      <c r="HB343" s="767"/>
      <c r="HC343" s="767"/>
    </row>
    <row r="344" spans="1:211" s="864" customFormat="1" ht="13.9" customHeight="1">
      <c r="A344" s="307"/>
      <c r="B344" s="351"/>
      <c r="C344" s="971" t="str">
        <f>IF('1C TSrécur2'!E$17&lt;&gt;0,'1C TSrécur2'!$B$12,"")</f>
        <v/>
      </c>
      <c r="D344" s="972"/>
      <c r="E344" s="973"/>
      <c r="F344" s="93" t="str">
        <f>IF(AND($C344='1C TSrécur2'!$B$12,'1C TSrécur2'!$B$16="récurrentes",'1C TSrécur2'!$E$17&lt;&gt;""),'1C TSrécur2'!$E$21,"")</f>
        <v/>
      </c>
      <c r="G344" s="863"/>
      <c r="H344" s="745">
        <v>0.21</v>
      </c>
      <c r="I344" s="747">
        <v>1</v>
      </c>
      <c r="J344" s="312"/>
      <c r="K344" s="680">
        <f t="shared" si="110"/>
        <v>0</v>
      </c>
      <c r="L344" s="527">
        <f>IF(OR('1C TSrécur2'!$B$12="",'1C TSrécur2'!E$30=0),0,IF(AND('1C TSrécur2'!$B$12&lt;&gt;"",$K$2="Pôle",'1C TSrécur2'!$C$12="OUI"),(('1C TSrécur2'!E$22+'1C TSrécur2'!E$23+'1C TSrécur2'!E$24+'1C TSrécur2'!E$25+'1C TSrécur2'!E$29)/'1C TSrécur2'!E$17),IF(AND('1C TSrécur2'!$B$12&lt;&gt;"",$K$2="Pôle",'1C TSrécur2'!$C$12="NON"),(('1C TSrécur2'!E$22+'1C TSrécur2'!E$23+'1C TSrécur2'!E$24+'1C TSrécur2'!E$25+'1C TSrécur2'!E$29)/'1C TSrécur2'!E$30),IF(AND('1C TSrécur2'!$B$12&lt;&gt;"",$K$2&lt;&gt;"Pôle",'1C TSrécur2'!$C$12="OUI"),(('1C TSrécur2'!E$22+'1C TSrécur2'!E$23+'1C TSrécur2'!E$24+'1C TSrécur2'!E$25+'1C TSrécur2'!E$26+'1C TSrécur2'!E$27+'1C TSrécur2'!E$28+'1C TSrécur2'!E$29)/'1C TSrécur2'!E$17),IF(AND('1C TSrécur2'!$B$12&lt;&gt;"",$K$2&lt;&gt;"Pôle",'1C TSrécur2'!$C$12="NON"),(('1C TSrécur2'!E$22+'1C TSrécur2'!E$23+'1C TSrécur2'!E$24+'1C TSrécur2'!E$25+'1C TSrécur2'!E$26+'1C TSrécur2'!E$27+'1C TSrécur2'!E$28+'1C TSrécur2'!E$29)/'1C TSrécur2'!E$30))))))</f>
        <v>0</v>
      </c>
      <c r="M344" s="527">
        <f>IF(OR('1C TSrécur2'!$B$12="",'1C TSrécur2'!E$30=0),0,IF(AND('1C TSrécur2'!$B$12&lt;&gt;"",$K$2="Pôle",'1C TSrécur2'!$C$12="OUI"),(('1C TSrécur2'!E$26+'1C TSrécur2'!E$27+'1C TSrécur2'!E$28)/'1C TSrécur2'!E$17),IF(AND('1C TSrécur2'!$B$12&lt;&gt;"",$K$2="Pôle",'1C TSrécur2'!$C$12="NON"),(('1C TSrécur2'!E$26+'1C TSrécur2'!E$27+'1C TSrécur2'!E$28)/'1C TSrécur2'!E$30),IF(AND('1C TSrécur2'!$B$12&lt;&gt;"",$K$2&lt;&gt;"Pôle"),0))))</f>
        <v>0</v>
      </c>
      <c r="N344" s="527">
        <f>IF(AND('1C TSrécur2'!$E$17&lt;&gt;0,'1C TSrécur2'!$E$30&lt;&gt;0),L344+M344,0)</f>
        <v>0</v>
      </c>
      <c r="O344" s="542" t="str">
        <f>IF(AND('1C TSrécur2'!E$17&lt;&gt;0,'1C TSrécur2'!$C$12="OUI"),'1C TSrécur2'!E$36/'1C TSrécur2'!E$17,"")</f>
        <v/>
      </c>
      <c r="P344" s="543" t="str">
        <f>IF(AND('1C TSrécur2'!E$17&lt;&gt;0,'1C TSrécur2'!$C$12="OUI"),'1C TSrécur2'!$E$37/'1C TSrécur2'!E$17,"")</f>
        <v/>
      </c>
      <c r="Q344" s="543" t="str">
        <f>IF(AND('1C TSrécur2'!E$17&lt;&gt;0,'1C TSrécur2'!$C$12="OUI"),'1C TSrécur2'!$E$38/'1C TSrécur2'!E$17,"")</f>
        <v/>
      </c>
      <c r="R344" s="543" t="str">
        <f>IF(AND('1C TSrécur2'!E$17&lt;&gt;0,'1C TSrécur2'!$C$12="OUI"),'1C TSrécur2'!$E$39/'1C TSrécur2'!E$17,"")</f>
        <v/>
      </c>
      <c r="S344" s="543" t="str">
        <f>IF(AND('1C TSrécur2'!E$17&lt;&gt;0,'1C TSrécur2'!$C$12="OUI"),'1C TSrécur2'!$E$40/'1C TSrécur2'!E$17,"")</f>
        <v/>
      </c>
      <c r="T344" s="543" t="str">
        <f>IF(AND('1C TSrécur2'!E$17&lt;&gt;0,'1C TSrécur2'!$C$12="OUI"),'1C TSrécur2'!$E$41/'1C TSrécur2'!E$17,"")</f>
        <v/>
      </c>
      <c r="U344" s="543" t="str">
        <f>IF(AND('1C TSrécur2'!E$17&lt;&gt;0,'1C TSrécur2'!$C$12="OUI"),'1C TSrécur2'!$E$42/'1C TSrécur2'!E$17,"")</f>
        <v/>
      </c>
      <c r="V344" s="543" t="str">
        <f>IF(AND('1C TSrécur2'!E$17&lt;&gt;0,'1C TSrécur2'!$C$12="OUI"),'1C TSrécur2'!$E$43/'1C TSrécur2'!E$17,"")</f>
        <v/>
      </c>
      <c r="W344" s="543" t="str">
        <f>IF(AND('1C TSrécur2'!E$17&lt;&gt;0,'1C TSrécur2'!$C$12="OUI"),'1C TSrécur2'!$E$44/'1C TSrécur2'!E$17,"")</f>
        <v/>
      </c>
      <c r="X344" s="543" t="str">
        <f>IF(AND('1C TSrécur2'!E$17&lt;&gt;0,'1C TSrécur2'!$C$12="OUI"),'1C TSrécur2'!$E$45/'1C TSrécur2'!E$17,"")</f>
        <v/>
      </c>
      <c r="Y344" s="543" t="str">
        <f>IF(AND('1C TSrécur2'!E$17&lt;&gt;0,'1C TSrécur2'!$C$12="OUI"),'1C TSrécur2'!$E$46/'1C TSrécur2'!E$17,"")</f>
        <v/>
      </c>
      <c r="Z344" s="543" t="str">
        <f>IF(AND('1C TSrécur2'!E$17&lt;&gt;0,'1C TSrécur2'!$C$12="OUI"),'1C TSrécur2'!$E$47/'1C TSrécur2'!E$17,"")</f>
        <v/>
      </c>
      <c r="AA344" s="543" t="str">
        <f>IF(AND('1C TSrécur2'!E$17&lt;&gt;0,'1C TSrécur2'!$C$12="OUI"),'1C TSrécur2'!$E$48/'1C TSrécur2'!E$17,"")</f>
        <v/>
      </c>
      <c r="AB344" s="543" t="str">
        <f>IF(AND('1C TSrécur2'!E$17&lt;&gt;0,'1C TSrécur2'!$C$12="OUI"),'1C TSrécur2'!$E$49/'1C TSrécur2'!E$17,"")</f>
        <v/>
      </c>
      <c r="AC344" s="543" t="str">
        <f>IF(AND('1C TSrécur2'!E$17&lt;&gt;0,'1C TSrécur2'!$C$12="OUI"),'1C TSrécur2'!$E$50/'1C TSrécur2'!E$17,"")</f>
        <v/>
      </c>
      <c r="AD344" s="543" t="str">
        <f>IF(AND('1C TSrécur2'!E$17&lt;&gt;0,'1C TSrécur2'!$C$12="OUI"),'1C TSrécur2'!$E$51/'1C TSrécur2'!E$17,"")</f>
        <v/>
      </c>
      <c r="AE344" s="543" t="str">
        <f>IF(AND('1C TSrécur2'!E$17&lt;&gt;0,'1C TSrécur2'!$C$12="OUI"),'1C TSrécur2'!$E$52/'1C TSrécur2'!E$17,"")</f>
        <v/>
      </c>
      <c r="AF344" s="543" t="str">
        <f>IF(AND('1C TSrécur2'!E$17&lt;&gt;0,'1C TSrécur2'!$C$12="OUI"),'1C TSrécur2'!$E$53/'1C TSrécur2'!E$17,"")</f>
        <v/>
      </c>
      <c r="AG344" s="543" t="str">
        <f>IF(AND('1C TSrécur2'!E$17&lt;&gt;0,'1C TSrécur2'!$C$12="OUI"),'1C TSrécur2'!$E$54/'1C TSrécur2'!E$17,"")</f>
        <v/>
      </c>
      <c r="AH344" s="543" t="str">
        <f>IF(AND('1C TSrécur2'!E$17&lt;&gt;0,'1C TSrécur2'!$C$12="OUI"),'1C TSrécur2'!$E$55/'1C TSrécur2'!E$17,"")</f>
        <v/>
      </c>
      <c r="AI344" s="543" t="str">
        <f>IF(AND('1C TSrécur2'!E$17&lt;&gt;0,'1C TSrécur2'!$C$12="OUI"),'1C TSrécur2'!$E$56/'1C TSrécur2'!E$17,"")</f>
        <v/>
      </c>
      <c r="AJ344" s="543" t="str">
        <f>IF(AND('1C TSrécur2'!E$17&lt;&gt;0,'1C TSrécur2'!$C$12="OUI"),'1C TSrécur2'!$E$57/'1C TSrécur2'!E$17,"")</f>
        <v/>
      </c>
      <c r="AK344" s="543">
        <f>IF(AND('1C TSrécur2'!E$17&lt;&gt;0,'1C TSrécur2'!$C$12="OUI"),'1C TSrécur2'!E$58/'1C TSrécur2'!E$17,0)</f>
        <v>0</v>
      </c>
      <c r="AL344" s="72">
        <f>IF(AND('1C TSrécur2'!$B$12&lt;&gt;"",'1C TSrécur2'!$C$12="OUI"),N344+AK344,N344)</f>
        <v>0</v>
      </c>
      <c r="AM344" s="344">
        <f t="shared" si="114"/>
        <v>0</v>
      </c>
      <c r="AN344" s="344">
        <f t="shared" si="115"/>
        <v>0</v>
      </c>
      <c r="AO344" s="345">
        <f t="shared" si="116"/>
        <v>0</v>
      </c>
      <c r="AP344" s="573">
        <f t="shared" si="117"/>
        <v>0</v>
      </c>
      <c r="AQ344" s="583">
        <f t="shared" si="111"/>
        <v>0</v>
      </c>
      <c r="AR344" s="579"/>
      <c r="AS344" s="102"/>
      <c r="AT344" s="27" t="str">
        <f>IF(('1C TSrécur2'!E$17*FICHE!$C$13)&lt;J344,"Forfait limité à "&amp;FICHE!$C$13&amp;"€/jour","")</f>
        <v/>
      </c>
      <c r="AU344" s="592"/>
      <c r="AV344" s="824"/>
      <c r="AW344" s="824"/>
      <c r="AX344" s="824"/>
      <c r="AY344" s="824"/>
      <c r="AZ344" s="824"/>
      <c r="BA344" s="767"/>
      <c r="BB344" s="767"/>
      <c r="BC344" s="767"/>
      <c r="BD344" s="767"/>
      <c r="BE344" s="767"/>
      <c r="BF344" s="767"/>
      <c r="BG344" s="767"/>
      <c r="BH344" s="767"/>
      <c r="BI344" s="767"/>
      <c r="BJ344" s="767"/>
      <c r="BK344" s="767"/>
      <c r="BL344" s="767"/>
      <c r="BM344" s="767"/>
      <c r="BN344" s="767"/>
      <c r="BO344" s="767"/>
      <c r="BP344" s="767"/>
      <c r="BQ344" s="767"/>
      <c r="BR344" s="767"/>
      <c r="BS344" s="767"/>
      <c r="BT344" s="767"/>
      <c r="BU344" s="767"/>
      <c r="BV344" s="767"/>
      <c r="BW344" s="767"/>
      <c r="BX344" s="767"/>
      <c r="BY344" s="767"/>
      <c r="BZ344" s="767"/>
      <c r="CA344" s="767"/>
      <c r="CB344" s="767"/>
      <c r="CC344" s="767"/>
      <c r="CD344" s="767"/>
      <c r="CE344" s="767"/>
      <c r="CF344" s="767"/>
      <c r="CG344" s="767"/>
      <c r="CH344" s="767"/>
      <c r="CI344" s="767"/>
      <c r="CJ344" s="767"/>
      <c r="CK344" s="767"/>
      <c r="CL344" s="767"/>
      <c r="CM344" s="767"/>
      <c r="CN344" s="767"/>
      <c r="CO344" s="767"/>
      <c r="CP344" s="767"/>
      <c r="CQ344" s="767"/>
      <c r="CR344" s="767"/>
      <c r="CS344" s="767"/>
      <c r="CT344" s="767"/>
      <c r="CU344" s="767"/>
      <c r="CV344" s="767"/>
      <c r="CW344" s="767"/>
      <c r="CX344" s="767"/>
      <c r="CY344" s="767"/>
      <c r="CZ344" s="767"/>
      <c r="DA344" s="767"/>
      <c r="DB344" s="767"/>
      <c r="DC344" s="767"/>
      <c r="DD344" s="767"/>
      <c r="DE344" s="767"/>
      <c r="DF344" s="767"/>
      <c r="DG344" s="767"/>
      <c r="DH344" s="767"/>
      <c r="DI344" s="767"/>
      <c r="DJ344" s="767"/>
      <c r="DK344" s="767"/>
      <c r="DL344" s="767"/>
      <c r="DM344" s="767"/>
      <c r="DN344" s="767"/>
      <c r="DO344" s="767"/>
      <c r="DP344" s="767"/>
      <c r="DQ344" s="767"/>
      <c r="DR344" s="767"/>
      <c r="DS344" s="767"/>
      <c r="DT344" s="767"/>
      <c r="DU344" s="767"/>
      <c r="DV344" s="767"/>
      <c r="DW344" s="767"/>
      <c r="DX344" s="767"/>
      <c r="DY344" s="767"/>
      <c r="DZ344" s="767"/>
      <c r="EA344" s="767"/>
      <c r="EB344" s="767"/>
      <c r="EC344" s="767"/>
      <c r="ED344" s="767"/>
      <c r="EE344" s="767"/>
      <c r="EF344" s="767"/>
      <c r="EG344" s="767"/>
      <c r="EH344" s="767"/>
      <c r="EI344" s="767"/>
      <c r="EJ344" s="767"/>
      <c r="EK344" s="767"/>
      <c r="EL344" s="767"/>
      <c r="EM344" s="767"/>
      <c r="EN344" s="767"/>
      <c r="EO344" s="767"/>
      <c r="EP344" s="767"/>
      <c r="EQ344" s="767"/>
      <c r="ER344" s="767"/>
      <c r="ES344" s="767"/>
      <c r="ET344" s="767"/>
      <c r="EU344" s="767"/>
      <c r="EV344" s="767"/>
      <c r="EW344" s="767"/>
      <c r="EX344" s="767"/>
      <c r="EY344" s="767"/>
      <c r="EZ344" s="767"/>
      <c r="FA344" s="767"/>
      <c r="FB344" s="767"/>
      <c r="FC344" s="767"/>
      <c r="FD344" s="767"/>
      <c r="FE344" s="767"/>
      <c r="FF344" s="767"/>
      <c r="FG344" s="767"/>
      <c r="FH344" s="767"/>
      <c r="FI344" s="767"/>
      <c r="FJ344" s="767"/>
      <c r="FK344" s="767"/>
      <c r="FL344" s="767"/>
      <c r="FM344" s="767"/>
      <c r="FN344" s="767"/>
      <c r="FO344" s="767"/>
      <c r="FP344" s="767"/>
      <c r="FQ344" s="767"/>
      <c r="FR344" s="767"/>
      <c r="FS344" s="767"/>
      <c r="FT344" s="767"/>
      <c r="FU344" s="767"/>
      <c r="FV344" s="767"/>
      <c r="FW344" s="767"/>
      <c r="FX344" s="767"/>
      <c r="FY344" s="767"/>
      <c r="FZ344" s="767"/>
      <c r="GA344" s="767"/>
      <c r="GB344" s="767"/>
      <c r="GC344" s="767"/>
      <c r="GD344" s="767"/>
      <c r="GE344" s="767"/>
      <c r="GF344" s="767"/>
      <c r="GG344" s="767"/>
      <c r="GH344" s="767"/>
      <c r="GI344" s="767"/>
      <c r="GJ344" s="767"/>
      <c r="GK344" s="767"/>
      <c r="GL344" s="767"/>
      <c r="GM344" s="767"/>
      <c r="GN344" s="767"/>
      <c r="GO344" s="767"/>
      <c r="GP344" s="767"/>
      <c r="GQ344" s="767"/>
      <c r="GR344" s="767"/>
      <c r="GS344" s="767"/>
      <c r="GT344" s="767"/>
      <c r="GU344" s="767"/>
      <c r="GV344" s="767"/>
      <c r="GW344" s="767"/>
      <c r="GX344" s="767"/>
      <c r="GY344" s="767"/>
      <c r="GZ344" s="767"/>
      <c r="HA344" s="767"/>
      <c r="HB344" s="767"/>
      <c r="HC344" s="767"/>
    </row>
    <row r="345" spans="1:211" s="864" customFormat="1" ht="13.9" customHeight="1">
      <c r="A345" s="307"/>
      <c r="B345" s="351"/>
      <c r="C345" s="971" t="str">
        <f>IF('1C TSrécur2'!F$17&lt;&gt;0,'1C TSrécur2'!$B$12,"")</f>
        <v/>
      </c>
      <c r="D345" s="972"/>
      <c r="E345" s="973"/>
      <c r="F345" s="93" t="str">
        <f>IF(AND($C345='1C TSrécur2'!$B$12,'1C TSrécur2'!$B$16="récurrentes",'1C TSrécur2'!$F$17&lt;&gt;""),'1C TSrécur2'!$F$21,"")</f>
        <v/>
      </c>
      <c r="G345" s="863"/>
      <c r="H345" s="745">
        <v>0.21</v>
      </c>
      <c r="I345" s="747">
        <v>1</v>
      </c>
      <c r="J345" s="312"/>
      <c r="K345" s="680">
        <f t="shared" si="110"/>
        <v>0</v>
      </c>
      <c r="L345" s="527">
        <f>IF(OR('1C TSrécur2'!$B$12="",'1C TSrécur2'!F$30=0),0,IF(AND('1C TSrécur2'!$B$12&lt;&gt;"",$K$2="Pôle",'1C TSrécur2'!$C$12="OUI"),(('1C TSrécur2'!F$22+'1C TSrécur2'!F$23+'1C TSrécur2'!F$24+'1C TSrécur2'!F$25+'1C TSrécur2'!F$29)/'1C TSrécur2'!F$17),IF(AND('1C TSrécur2'!$B$12&lt;&gt;"",$K$2="Pôle",'1C TSrécur2'!$C$12="NON"),(('1C TSrécur2'!F$22+'1C TSrécur2'!F$23+'1C TSrécur2'!F$24+'1C TSrécur2'!F$25+'1C TSrécur2'!F$29)/'1C TSrécur2'!F$30),IF(AND('1C TSrécur2'!$B$12&lt;&gt;"",$K$2&lt;&gt;"Pôle",'1C TSrécur2'!$C$12="OUI"),(('1C TSrécur2'!F$22+'1C TSrécur2'!F$23+'1C TSrécur2'!F$24+'1C TSrécur2'!F$25+'1C TSrécur2'!F$26+'1C TSrécur2'!F$27+'1C TSrécur2'!F$28+'1C TSrécur2'!F$29)/'1C TSrécur2'!F$17),IF(AND('1C TSrécur2'!$B$12&lt;&gt;"",$K$2&lt;&gt;"Pôle",'1C TSrécur2'!$C$12="NON"),(('1C TSrécur2'!F$22+'1C TSrécur2'!F$23+'1C TSrécur2'!F$24+'1C TSrécur2'!F$25+'1C TSrécur2'!F$26+'1C TSrécur2'!F$27+'1C TSrécur2'!F$28+'1C TSrécur2'!F$29)/'1C TSrécur2'!F$30))))))</f>
        <v>0</v>
      </c>
      <c r="M345" s="527">
        <f>IF(OR('1C TSrécur2'!$B$12="",'1C TSrécur2'!F$30=0),0,IF(AND('1C TSrécur2'!$B$12&lt;&gt;"",$K$2="Pôle",'1C TSrécur2'!$C$12="OUI"),(('1C TSrécur2'!F$26+'1C TSrécur2'!F$27+'1C TSrécur2'!F$28)/'1C TSrécur2'!F$17),IF(AND('1C TSrécur2'!$B$12&lt;&gt;"",$K$2="Pôle",'1C TSrécur2'!$C$12="NON"),(('1C TSrécur2'!F$26+'1C TSrécur2'!F$27+'1C TSrécur2'!F$28)/'1C TSrécur2'!F$30),IF(AND('1C TSrécur2'!$B$12&lt;&gt;"",$K$2&lt;&gt;"Pôle"),0))))</f>
        <v>0</v>
      </c>
      <c r="N345" s="527">
        <f>IF(AND('1C TSrécur2'!$F$17&lt;&gt;0,'1C TSrécur2'!$F$30&lt;&gt;0),L345+M345,0)</f>
        <v>0</v>
      </c>
      <c r="O345" s="542" t="str">
        <f>IF(AND('1C TSrécur2'!F$17&lt;&gt;0,'1C TSrécur2'!$C$12="OUI"),'1C TSrécur2'!F$36/'1C TSrécur2'!F$17,"")</f>
        <v/>
      </c>
      <c r="P345" s="543" t="str">
        <f>IF(AND('1C TSrécur2'!F$17&lt;&gt;0,'1C TSrécur2'!$C$12="OUI"),'1C TSrécur2'!$F$37/'1C TSrécur2'!F$17,"")</f>
        <v/>
      </c>
      <c r="Q345" s="543" t="str">
        <f>IF(AND('1C TSrécur2'!F$17&lt;&gt;0,'1C TSrécur2'!$C$12="OUI"),'1C TSrécur2'!$F$38/'1C TSrécur2'!F$17,"")</f>
        <v/>
      </c>
      <c r="R345" s="543" t="str">
        <f>IF(AND('1C TSrécur2'!F$17&lt;&gt;0,'1C TSrécur2'!$C$12="OUI"),'1C TSrécur2'!$F$39/'1C TSrécur2'!F$17,"")</f>
        <v/>
      </c>
      <c r="S345" s="543" t="str">
        <f>IF(AND('1C TSrécur2'!F$17&lt;&gt;0,'1C TSrécur2'!$C$12="OUI"),'1C TSrécur2'!$F$40/'1C TSrécur2'!F$17,"")</f>
        <v/>
      </c>
      <c r="T345" s="543" t="str">
        <f>IF(AND('1C TSrécur2'!F$17&lt;&gt;0,'1C TSrécur2'!$C$12="OUI"),'1C TSrécur2'!$F$41/'1C TSrécur2'!F$17,"")</f>
        <v/>
      </c>
      <c r="U345" s="543" t="str">
        <f>IF(AND('1C TSrécur2'!F$17&lt;&gt;0,'1C TSrécur2'!$C$12="OUI"),'1C TSrécur2'!$F$42/'1C TSrécur2'!F$17,"")</f>
        <v/>
      </c>
      <c r="V345" s="543" t="str">
        <f>IF(AND('1C TSrécur2'!F$17&lt;&gt;0,'1C TSrécur2'!$C$12="OUI"),'1C TSrécur2'!$F$43/'1C TSrécur2'!F$17,"")</f>
        <v/>
      </c>
      <c r="W345" s="543" t="str">
        <f>IF(AND('1C TSrécur2'!F$17&lt;&gt;0,'1C TSrécur2'!$C$12="OUI"),'1C TSrécur2'!$F$44/'1C TSrécur2'!F$17,"")</f>
        <v/>
      </c>
      <c r="X345" s="543" t="str">
        <f>IF(AND('1C TSrécur2'!F$17&lt;&gt;0,'1C TSrécur2'!$C$12="OUI"),'1C TSrécur2'!$F$45/'1C TSrécur2'!F$17,"")</f>
        <v/>
      </c>
      <c r="Y345" s="543" t="str">
        <f>IF(AND('1C TSrécur2'!F$17&lt;&gt;0,'1C TSrécur2'!$C$12="OUI"),'1C TSrécur2'!$F$46/'1C TSrécur2'!F$17,"")</f>
        <v/>
      </c>
      <c r="Z345" s="543" t="str">
        <f>IF(AND('1C TSrécur2'!F$17&lt;&gt;0,'1C TSrécur2'!$C$12="OUI"),'1C TSrécur2'!$F$47/'1C TSrécur2'!F$17,"")</f>
        <v/>
      </c>
      <c r="AA345" s="543" t="str">
        <f>IF(AND('1C TSrécur2'!F$17&lt;&gt;0,'1C TSrécur2'!$C$12="OUI"),'1C TSrécur2'!$F$48/'1C TSrécur2'!F$17,"")</f>
        <v/>
      </c>
      <c r="AB345" s="543" t="str">
        <f>IF(AND('1C TSrécur2'!F$17&lt;&gt;0,'1C TSrécur2'!$C$12="OUI"),'1C TSrécur2'!$F$49/'1C TSrécur2'!F$17,"")</f>
        <v/>
      </c>
      <c r="AC345" s="543" t="str">
        <f>IF(AND('1C TSrécur2'!F$17&lt;&gt;0,'1C TSrécur2'!$C$12="OUI"),'1C TSrécur2'!$F$50/'1C TSrécur2'!F$17,"")</f>
        <v/>
      </c>
      <c r="AD345" s="543" t="str">
        <f>IF(AND('1C TSrécur2'!F$17&lt;&gt;0,'1C TSrécur2'!$C$12="OUI"),'1C TSrécur2'!$F$51/'1C TSrécur2'!F$17,"")</f>
        <v/>
      </c>
      <c r="AE345" s="543" t="str">
        <f>IF(AND('1C TSrécur2'!F$17&lt;&gt;0,'1C TSrécur2'!$C$12="OUI"),'1C TSrécur2'!$F$52/'1C TSrécur2'!F$17,"")</f>
        <v/>
      </c>
      <c r="AF345" s="543" t="str">
        <f>IF(AND('1C TSrécur2'!F$17&lt;&gt;0,'1C TSrécur2'!$C$12="OUI"),'1C TSrécur2'!$F$53/'1C TSrécur2'!F$17,"")</f>
        <v/>
      </c>
      <c r="AG345" s="543" t="str">
        <f>IF(AND('1C TSrécur2'!F$17&lt;&gt;0,'1C TSrécur2'!$C$12="OUI"),'1C TSrécur2'!$F$54/'1C TSrécur2'!F$17,"")</f>
        <v/>
      </c>
      <c r="AH345" s="543" t="str">
        <f>IF(AND('1C TSrécur2'!F$17&lt;&gt;0,'1C TSrécur2'!$C$12="OUI"),'1C TSrécur2'!$F$55/'1C TSrécur2'!F$17,"")</f>
        <v/>
      </c>
      <c r="AI345" s="543" t="str">
        <f>IF(AND('1C TSrécur2'!F$17&lt;&gt;0,'1C TSrécur2'!$C$12="OUI"),'1C TSrécur2'!$F$56/'1C TSrécur2'!F$17,"")</f>
        <v/>
      </c>
      <c r="AJ345" s="543" t="str">
        <f>IF(AND('1C TSrécur2'!F$17&lt;&gt;0,'1C TSrécur2'!$C$12="OUI"),'1C TSrécur2'!$F$57/'1C TSrécur2'!F$17,"")</f>
        <v/>
      </c>
      <c r="AK345" s="543">
        <f>IF(AND('1C TSrécur2'!F$17&lt;&gt;0,'1C TSrécur2'!$C$12="OUI"),'1C TSrécur2'!F$58/'1C TSrécur2'!F$17,0)</f>
        <v>0</v>
      </c>
      <c r="AL345" s="72">
        <f>IF(AND('1C TSrécur2'!$B$12&lt;&gt;"",'1C TSrécur2'!$C$12="OUI"),N345+AK345,N345)</f>
        <v>0</v>
      </c>
      <c r="AM345" s="344">
        <f t="shared" si="114"/>
        <v>0</v>
      </c>
      <c r="AN345" s="344">
        <f t="shared" si="115"/>
        <v>0</v>
      </c>
      <c r="AO345" s="345">
        <f t="shared" si="116"/>
        <v>0</v>
      </c>
      <c r="AP345" s="573">
        <f t="shared" si="117"/>
        <v>0</v>
      </c>
      <c r="AQ345" s="583">
        <f t="shared" si="111"/>
        <v>0</v>
      </c>
      <c r="AR345" s="579"/>
      <c r="AS345" s="102"/>
      <c r="AT345" s="27" t="str">
        <f>IF(('1C TSrécur2'!F$17*FICHE!$C$13)&lt;J345,"Forfait limité à "&amp;FICHE!$C$13&amp;"€/jour","")</f>
        <v/>
      </c>
      <c r="AU345" s="592"/>
      <c r="AV345" s="824"/>
      <c r="AW345" s="824"/>
      <c r="AX345" s="824"/>
      <c r="AY345" s="824"/>
      <c r="AZ345" s="824"/>
      <c r="BA345" s="767"/>
      <c r="BB345" s="767"/>
      <c r="BC345" s="767"/>
      <c r="BD345" s="767"/>
      <c r="BE345" s="767"/>
      <c r="BF345" s="767"/>
      <c r="BG345" s="767"/>
      <c r="BH345" s="767"/>
      <c r="BI345" s="767"/>
      <c r="BJ345" s="767"/>
      <c r="BK345" s="767"/>
      <c r="BL345" s="767"/>
      <c r="BM345" s="767"/>
      <c r="BN345" s="767"/>
      <c r="BO345" s="767"/>
      <c r="BP345" s="767"/>
      <c r="BQ345" s="767"/>
      <c r="BR345" s="767"/>
      <c r="BS345" s="767"/>
      <c r="BT345" s="767"/>
      <c r="BU345" s="767"/>
      <c r="BV345" s="767"/>
      <c r="BW345" s="767"/>
      <c r="BX345" s="767"/>
      <c r="BY345" s="767"/>
      <c r="BZ345" s="767"/>
      <c r="CA345" s="767"/>
      <c r="CB345" s="767"/>
      <c r="CC345" s="767"/>
      <c r="CD345" s="767"/>
      <c r="CE345" s="767"/>
      <c r="CF345" s="767"/>
      <c r="CG345" s="767"/>
      <c r="CH345" s="767"/>
      <c r="CI345" s="767"/>
      <c r="CJ345" s="767"/>
      <c r="CK345" s="767"/>
      <c r="CL345" s="767"/>
      <c r="CM345" s="767"/>
      <c r="CN345" s="767"/>
      <c r="CO345" s="767"/>
      <c r="CP345" s="767"/>
      <c r="CQ345" s="767"/>
      <c r="CR345" s="767"/>
      <c r="CS345" s="767"/>
      <c r="CT345" s="767"/>
      <c r="CU345" s="767"/>
      <c r="CV345" s="767"/>
      <c r="CW345" s="767"/>
      <c r="CX345" s="767"/>
      <c r="CY345" s="767"/>
      <c r="CZ345" s="767"/>
      <c r="DA345" s="767"/>
      <c r="DB345" s="767"/>
      <c r="DC345" s="767"/>
      <c r="DD345" s="767"/>
      <c r="DE345" s="767"/>
      <c r="DF345" s="767"/>
      <c r="DG345" s="767"/>
      <c r="DH345" s="767"/>
      <c r="DI345" s="767"/>
      <c r="DJ345" s="767"/>
      <c r="DK345" s="767"/>
      <c r="DL345" s="767"/>
      <c r="DM345" s="767"/>
      <c r="DN345" s="767"/>
      <c r="DO345" s="767"/>
      <c r="DP345" s="767"/>
      <c r="DQ345" s="767"/>
      <c r="DR345" s="767"/>
      <c r="DS345" s="767"/>
      <c r="DT345" s="767"/>
      <c r="DU345" s="767"/>
      <c r="DV345" s="767"/>
      <c r="DW345" s="767"/>
      <c r="DX345" s="767"/>
      <c r="DY345" s="767"/>
      <c r="DZ345" s="767"/>
      <c r="EA345" s="767"/>
      <c r="EB345" s="767"/>
      <c r="EC345" s="767"/>
      <c r="ED345" s="767"/>
      <c r="EE345" s="767"/>
      <c r="EF345" s="767"/>
      <c r="EG345" s="767"/>
      <c r="EH345" s="767"/>
      <c r="EI345" s="767"/>
      <c r="EJ345" s="767"/>
      <c r="EK345" s="767"/>
      <c r="EL345" s="767"/>
      <c r="EM345" s="767"/>
      <c r="EN345" s="767"/>
      <c r="EO345" s="767"/>
      <c r="EP345" s="767"/>
      <c r="EQ345" s="767"/>
      <c r="ER345" s="767"/>
      <c r="ES345" s="767"/>
      <c r="ET345" s="767"/>
      <c r="EU345" s="767"/>
      <c r="EV345" s="767"/>
      <c r="EW345" s="767"/>
      <c r="EX345" s="767"/>
      <c r="EY345" s="767"/>
      <c r="EZ345" s="767"/>
      <c r="FA345" s="767"/>
      <c r="FB345" s="767"/>
      <c r="FC345" s="767"/>
      <c r="FD345" s="767"/>
      <c r="FE345" s="767"/>
      <c r="FF345" s="767"/>
      <c r="FG345" s="767"/>
      <c r="FH345" s="767"/>
      <c r="FI345" s="767"/>
      <c r="FJ345" s="767"/>
      <c r="FK345" s="767"/>
      <c r="FL345" s="767"/>
      <c r="FM345" s="767"/>
      <c r="FN345" s="767"/>
      <c r="FO345" s="767"/>
      <c r="FP345" s="767"/>
      <c r="FQ345" s="767"/>
      <c r="FR345" s="767"/>
      <c r="FS345" s="767"/>
      <c r="FT345" s="767"/>
      <c r="FU345" s="767"/>
      <c r="FV345" s="767"/>
      <c r="FW345" s="767"/>
      <c r="FX345" s="767"/>
      <c r="FY345" s="767"/>
      <c r="FZ345" s="767"/>
      <c r="GA345" s="767"/>
      <c r="GB345" s="767"/>
      <c r="GC345" s="767"/>
      <c r="GD345" s="767"/>
      <c r="GE345" s="767"/>
      <c r="GF345" s="767"/>
      <c r="GG345" s="767"/>
      <c r="GH345" s="767"/>
      <c r="GI345" s="767"/>
      <c r="GJ345" s="767"/>
      <c r="GK345" s="767"/>
      <c r="GL345" s="767"/>
      <c r="GM345" s="767"/>
      <c r="GN345" s="767"/>
      <c r="GO345" s="767"/>
      <c r="GP345" s="767"/>
      <c r="GQ345" s="767"/>
      <c r="GR345" s="767"/>
      <c r="GS345" s="767"/>
      <c r="GT345" s="767"/>
      <c r="GU345" s="767"/>
      <c r="GV345" s="767"/>
      <c r="GW345" s="767"/>
      <c r="GX345" s="767"/>
      <c r="GY345" s="767"/>
      <c r="GZ345" s="767"/>
      <c r="HA345" s="767"/>
      <c r="HB345" s="767"/>
      <c r="HC345" s="767"/>
    </row>
    <row r="346" spans="1:211" s="864" customFormat="1" ht="13.9" customHeight="1">
      <c r="A346" s="307"/>
      <c r="B346" s="351"/>
      <c r="C346" s="971" t="str">
        <f>IF('1C TSrécur2'!G$17&lt;&gt;0,'1C TSrécur2'!$B$12,"")</f>
        <v/>
      </c>
      <c r="D346" s="972"/>
      <c r="E346" s="973"/>
      <c r="F346" s="93" t="str">
        <f>IF(AND($C346='1C TSrécur2'!$B$12,'1C TSrécur2'!$B$16="récurrentes",'1C TSrécur2'!$G$17&lt;&gt;""),'1C TSrécur2'!$G$21,"")</f>
        <v/>
      </c>
      <c r="G346" s="863"/>
      <c r="H346" s="745">
        <v>0.21</v>
      </c>
      <c r="I346" s="747">
        <v>1</v>
      </c>
      <c r="J346" s="312"/>
      <c r="K346" s="680">
        <f t="shared" si="110"/>
        <v>0</v>
      </c>
      <c r="L346" s="527">
        <f>IF(OR('1C TSrécur2'!$B$12="",'1C TSrécur2'!G$30=0),0,IF(AND('1C TSrécur2'!$B$12&lt;&gt;"",$K$2="Pôle",'1C TSrécur2'!$C$12="OUI"),(('1C TSrécur2'!G$22+'1C TSrécur2'!G$23+'1C TSrécur2'!G$24+'1C TSrécur2'!G$25+'1C TSrécur2'!G$29)/'1C TSrécur2'!G$17),IF(AND('1C TSrécur2'!$B$12&lt;&gt;"",$K$2="Pôle",'1C TSrécur2'!$C$12="NON"),(('1C TSrécur2'!G$22+'1C TSrécur2'!G$23+'1C TSrécur2'!G$24+'1C TSrécur2'!G$25+'1C TSrécur2'!G$29)/'1C TSrécur2'!G$30),IF(AND('1C TSrécur2'!$B$12&lt;&gt;"",$K$2&lt;&gt;"Pôle",'1C TSrécur2'!$C$12="OUI"),(('1C TSrécur2'!G$22+'1C TSrécur2'!G$23+'1C TSrécur2'!G$24+'1C TSrécur2'!G$25+'1C TSrécur2'!G$26+'1C TSrécur2'!G$27+'1C TSrécur2'!G$28+'1C TSrécur2'!G$29)/'1C TSrécur2'!G$17),IF(AND('1C TSrécur2'!$B$12&lt;&gt;"",$K$2&lt;&gt;"Pôle",'1C TSrécur2'!$C$12="NON"),(('1C TSrécur2'!G$22+'1C TSrécur2'!G$23+'1C TSrécur2'!G$24+'1C TSrécur2'!G$25+'1C TSrécur2'!G$26+'1C TSrécur2'!G$27+'1C TSrécur2'!G$28+'1C TSrécur2'!G$29)/'1C TSrécur2'!G$30))))))</f>
        <v>0</v>
      </c>
      <c r="M346" s="527">
        <f>IF(OR('1C TSrécur2'!$B$12="",'1C TSrécur2'!G$30=0),0,IF(AND('1C TSrécur2'!$B$12&lt;&gt;"",$K$2="Pôle",'1C TSrécur2'!$C$12="OUI"),(('1C TSrécur2'!G$26+'1C TSrécur2'!G$27+'1C TSrécur2'!G$28)/'1C TSrécur2'!G$17),IF(AND('1C TSrécur2'!$B$12&lt;&gt;"",$K$2="Pôle",'1C TSrécur2'!$C$12="NON"),(('1C TSrécur2'!G$26+'1C TSrécur2'!G$27+'1C TSrécur2'!G$28)/'1C TSrécur2'!G$30),IF(AND('1C TSrécur2'!$B$12&lt;&gt;"",$K$2&lt;&gt;"Pôle"),0))))</f>
        <v>0</v>
      </c>
      <c r="N346" s="527">
        <f>IF(AND('1C TSrécur2'!$G$17&lt;&gt;0,'1C TSrécur2'!$G$30&lt;&gt;0),L346+M346,0)</f>
        <v>0</v>
      </c>
      <c r="O346" s="542" t="str">
        <f>IF(AND('1C TSrécur2'!G$17&lt;&gt;0,'1C TSrécur2'!$C$12="OUI"),'1C TSrécur2'!G$36/'1C TSrécur2'!G$17,"")</f>
        <v/>
      </c>
      <c r="P346" s="543" t="str">
        <f>IF(AND('1C TSrécur2'!G$17&lt;&gt;0,'1C TSrécur2'!$C$12="OUI"),'1C TSrécur2'!$G$37/'1C TSrécur2'!G$17,"")</f>
        <v/>
      </c>
      <c r="Q346" s="543" t="str">
        <f>IF(AND('1C TSrécur2'!G$17&lt;&gt;0,'1C TSrécur2'!$C$12="OUI"),'1C TSrécur2'!$G$38/'1C TSrécur2'!G$17,"")</f>
        <v/>
      </c>
      <c r="R346" s="543" t="str">
        <f>IF(AND('1C TSrécur2'!G$17&lt;&gt;0,'1C TSrécur2'!$C$12="OUI"),'1C TSrécur2'!$G$39/'1C TSrécur2'!G$17,"")</f>
        <v/>
      </c>
      <c r="S346" s="543" t="str">
        <f>IF(AND('1C TSrécur2'!G$17&lt;&gt;0,'1C TSrécur2'!$C$12="OUI"),'1C TSrécur2'!$G$40/'1C TSrécur2'!G$17,"")</f>
        <v/>
      </c>
      <c r="T346" s="543" t="str">
        <f>IF(AND('1C TSrécur2'!G$17&lt;&gt;0,'1C TSrécur2'!$C$12="OUI"),'1C TSrécur2'!$G$41/'1C TSrécur2'!G$17,"")</f>
        <v/>
      </c>
      <c r="U346" s="543" t="str">
        <f>IF(AND('1C TSrécur2'!G$17&lt;&gt;0,'1C TSrécur2'!$C$12="OUI"),'1C TSrécur2'!$G$42/'1C TSrécur2'!G$17,"")</f>
        <v/>
      </c>
      <c r="V346" s="543" t="str">
        <f>IF(AND('1C TSrécur2'!G$17&lt;&gt;0,'1C TSrécur2'!$C$12="OUI"),'1C TSrécur2'!$G$43/'1C TSrécur2'!G$17,"")</f>
        <v/>
      </c>
      <c r="W346" s="543" t="str">
        <f>IF(AND('1C TSrécur2'!G$17&lt;&gt;0,'1C TSrécur2'!$C$12="OUI"),'1C TSrécur2'!$G$44/'1C TSrécur2'!G$17,"")</f>
        <v/>
      </c>
      <c r="X346" s="543" t="str">
        <f>IF(AND('1C TSrécur2'!G$17&lt;&gt;0,'1C TSrécur2'!$C$12="OUI"),'1C TSrécur2'!$G$45/'1C TSrécur2'!G$17,"")</f>
        <v/>
      </c>
      <c r="Y346" s="543" t="str">
        <f>IF(AND('1C TSrécur2'!G$17&lt;&gt;0,'1C TSrécur2'!$C$12="OUI"),'1C TSrécur2'!$G$46/'1C TSrécur2'!G$17,"")</f>
        <v/>
      </c>
      <c r="Z346" s="543" t="str">
        <f>IF(AND('1C TSrécur2'!G$17&lt;&gt;0,'1C TSrécur2'!$C$12="OUI"),'1C TSrécur2'!$G$47/'1C TSrécur2'!G$17,"")</f>
        <v/>
      </c>
      <c r="AA346" s="543" t="str">
        <f>IF(AND('1C TSrécur2'!G$17&lt;&gt;0,'1C TSrécur2'!$C$12="OUI"),'1C TSrécur2'!$G$48/'1C TSrécur2'!G$17,"")</f>
        <v/>
      </c>
      <c r="AB346" s="543" t="str">
        <f>IF(AND('1C TSrécur2'!G$17&lt;&gt;0,'1C TSrécur2'!$C$12="OUI"),'1C TSrécur2'!$G$49/'1C TSrécur2'!G$17,"")</f>
        <v/>
      </c>
      <c r="AC346" s="543" t="str">
        <f>IF(AND('1C TSrécur2'!G$17&lt;&gt;0,'1C TSrécur2'!$C$12="OUI"),'1C TSrécur2'!$G$50/'1C TSrécur2'!G$17,"")</f>
        <v/>
      </c>
      <c r="AD346" s="543" t="str">
        <f>IF(AND('1C TSrécur2'!G$17&lt;&gt;0,'1C TSrécur2'!$C$12="OUI"),'1C TSrécur2'!$G$51/'1C TSrécur2'!G$17,"")</f>
        <v/>
      </c>
      <c r="AE346" s="543" t="str">
        <f>IF(AND('1C TSrécur2'!G$17&lt;&gt;0,'1C TSrécur2'!$C$12="OUI"),'1C TSrécur2'!$G$52/'1C TSrécur2'!G$17,"")</f>
        <v/>
      </c>
      <c r="AF346" s="543" t="str">
        <f>IF(AND('1C TSrécur2'!G$17&lt;&gt;0,'1C TSrécur2'!$C$12="OUI"),'1C TSrécur2'!$G$53/'1C TSrécur2'!G$17,"")</f>
        <v/>
      </c>
      <c r="AG346" s="543" t="str">
        <f>IF(AND('1C TSrécur2'!G$17&lt;&gt;0,'1C TSrécur2'!$C$12="OUI"),'1C TSrécur2'!$G$54/'1C TSrécur2'!G$17,"")</f>
        <v/>
      </c>
      <c r="AH346" s="543" t="str">
        <f>IF(AND('1C TSrécur2'!G$17&lt;&gt;0,'1C TSrécur2'!$C$12="OUI"),'1C TSrécur2'!$G$55/'1C TSrécur2'!G$17,"")</f>
        <v/>
      </c>
      <c r="AI346" s="543" t="str">
        <f>IF(AND('1C TSrécur2'!G$17&lt;&gt;0,'1C TSrécur2'!$C$12="OUI"),'1C TSrécur2'!$G$56/'1C TSrécur2'!G$17,"")</f>
        <v/>
      </c>
      <c r="AJ346" s="543" t="str">
        <f>IF(AND('1C TSrécur2'!G$17&lt;&gt;0,'1C TSrécur2'!$C$12="OUI"),'1C TSrécur2'!$G$57/'1C TSrécur2'!G$17,"")</f>
        <v/>
      </c>
      <c r="AK346" s="543">
        <f>IF(AND('1C TSrécur2'!G$17&lt;&gt;0,'1C TSrécur2'!$C$12="OUI"),'1C TSrécur2'!G$58/'1C TSrécur2'!G$17,0)</f>
        <v>0</v>
      </c>
      <c r="AL346" s="72">
        <f>IF(AND('1C TSrécur2'!$B$12&lt;&gt;"",'1C TSrécur2'!$C$12="OUI"),N346+AK346,N346)</f>
        <v>0</v>
      </c>
      <c r="AM346" s="344">
        <f t="shared" si="114"/>
        <v>0</v>
      </c>
      <c r="AN346" s="344">
        <f t="shared" si="115"/>
        <v>0</v>
      </c>
      <c r="AO346" s="345">
        <f t="shared" si="116"/>
        <v>0</v>
      </c>
      <c r="AP346" s="573">
        <f t="shared" si="117"/>
        <v>0</v>
      </c>
      <c r="AQ346" s="583">
        <f t="shared" si="111"/>
        <v>0</v>
      </c>
      <c r="AR346" s="579"/>
      <c r="AS346" s="102"/>
      <c r="AT346" s="27" t="str">
        <f>IF(('1C TSrécur2'!G$17*FICHE!$C$13)&lt;J346,"Forfait limité à "&amp;FICHE!$C$13&amp;"€/jour","")</f>
        <v/>
      </c>
      <c r="AU346" s="592"/>
      <c r="AV346" s="824"/>
      <c r="AW346" s="824"/>
      <c r="AX346" s="824"/>
      <c r="AY346" s="824"/>
      <c r="AZ346" s="824"/>
      <c r="BA346" s="767"/>
      <c r="BB346" s="767"/>
      <c r="BC346" s="767"/>
      <c r="BD346" s="767"/>
      <c r="BE346" s="767"/>
      <c r="BF346" s="767"/>
      <c r="BG346" s="767"/>
      <c r="BH346" s="767"/>
      <c r="BI346" s="767"/>
      <c r="BJ346" s="767"/>
      <c r="BK346" s="767"/>
      <c r="BL346" s="767"/>
      <c r="BM346" s="767"/>
      <c r="BN346" s="767"/>
      <c r="BO346" s="767"/>
      <c r="BP346" s="767"/>
      <c r="BQ346" s="767"/>
      <c r="BR346" s="767"/>
      <c r="BS346" s="767"/>
      <c r="BT346" s="767"/>
      <c r="BU346" s="767"/>
      <c r="BV346" s="767"/>
      <c r="BW346" s="767"/>
      <c r="BX346" s="767"/>
      <c r="BY346" s="767"/>
      <c r="BZ346" s="767"/>
      <c r="CA346" s="767"/>
      <c r="CB346" s="767"/>
      <c r="CC346" s="767"/>
      <c r="CD346" s="767"/>
      <c r="CE346" s="767"/>
      <c r="CF346" s="767"/>
      <c r="CG346" s="767"/>
      <c r="CH346" s="767"/>
      <c r="CI346" s="767"/>
      <c r="CJ346" s="767"/>
      <c r="CK346" s="767"/>
      <c r="CL346" s="767"/>
      <c r="CM346" s="767"/>
      <c r="CN346" s="767"/>
      <c r="CO346" s="767"/>
      <c r="CP346" s="767"/>
      <c r="CQ346" s="767"/>
      <c r="CR346" s="767"/>
      <c r="CS346" s="767"/>
      <c r="CT346" s="767"/>
      <c r="CU346" s="767"/>
      <c r="CV346" s="767"/>
      <c r="CW346" s="767"/>
      <c r="CX346" s="767"/>
      <c r="CY346" s="767"/>
      <c r="CZ346" s="767"/>
      <c r="DA346" s="767"/>
      <c r="DB346" s="767"/>
      <c r="DC346" s="767"/>
      <c r="DD346" s="767"/>
      <c r="DE346" s="767"/>
      <c r="DF346" s="767"/>
      <c r="DG346" s="767"/>
      <c r="DH346" s="767"/>
      <c r="DI346" s="767"/>
      <c r="DJ346" s="767"/>
      <c r="DK346" s="767"/>
      <c r="DL346" s="767"/>
      <c r="DM346" s="767"/>
      <c r="DN346" s="767"/>
      <c r="DO346" s="767"/>
      <c r="DP346" s="767"/>
      <c r="DQ346" s="767"/>
      <c r="DR346" s="767"/>
      <c r="DS346" s="767"/>
      <c r="DT346" s="767"/>
      <c r="DU346" s="767"/>
      <c r="DV346" s="767"/>
      <c r="DW346" s="767"/>
      <c r="DX346" s="767"/>
      <c r="DY346" s="767"/>
      <c r="DZ346" s="767"/>
      <c r="EA346" s="767"/>
      <c r="EB346" s="767"/>
      <c r="EC346" s="767"/>
      <c r="ED346" s="767"/>
      <c r="EE346" s="767"/>
      <c r="EF346" s="767"/>
      <c r="EG346" s="767"/>
      <c r="EH346" s="767"/>
      <c r="EI346" s="767"/>
      <c r="EJ346" s="767"/>
      <c r="EK346" s="767"/>
      <c r="EL346" s="767"/>
      <c r="EM346" s="767"/>
      <c r="EN346" s="767"/>
      <c r="EO346" s="767"/>
      <c r="EP346" s="767"/>
      <c r="EQ346" s="767"/>
      <c r="ER346" s="767"/>
      <c r="ES346" s="767"/>
      <c r="ET346" s="767"/>
      <c r="EU346" s="767"/>
      <c r="EV346" s="767"/>
      <c r="EW346" s="767"/>
      <c r="EX346" s="767"/>
      <c r="EY346" s="767"/>
      <c r="EZ346" s="767"/>
      <c r="FA346" s="767"/>
      <c r="FB346" s="767"/>
      <c r="FC346" s="767"/>
      <c r="FD346" s="767"/>
      <c r="FE346" s="767"/>
      <c r="FF346" s="767"/>
      <c r="FG346" s="767"/>
      <c r="FH346" s="767"/>
      <c r="FI346" s="767"/>
      <c r="FJ346" s="767"/>
      <c r="FK346" s="767"/>
      <c r="FL346" s="767"/>
      <c r="FM346" s="767"/>
      <c r="FN346" s="767"/>
      <c r="FO346" s="767"/>
      <c r="FP346" s="767"/>
      <c r="FQ346" s="767"/>
      <c r="FR346" s="767"/>
      <c r="FS346" s="767"/>
      <c r="FT346" s="767"/>
      <c r="FU346" s="767"/>
      <c r="FV346" s="767"/>
      <c r="FW346" s="767"/>
      <c r="FX346" s="767"/>
      <c r="FY346" s="767"/>
      <c r="FZ346" s="767"/>
      <c r="GA346" s="767"/>
      <c r="GB346" s="767"/>
      <c r="GC346" s="767"/>
      <c r="GD346" s="767"/>
      <c r="GE346" s="767"/>
      <c r="GF346" s="767"/>
      <c r="GG346" s="767"/>
      <c r="GH346" s="767"/>
      <c r="GI346" s="767"/>
      <c r="GJ346" s="767"/>
      <c r="GK346" s="767"/>
      <c r="GL346" s="767"/>
      <c r="GM346" s="767"/>
      <c r="GN346" s="767"/>
      <c r="GO346" s="767"/>
      <c r="GP346" s="767"/>
      <c r="GQ346" s="767"/>
      <c r="GR346" s="767"/>
      <c r="GS346" s="767"/>
      <c r="GT346" s="767"/>
      <c r="GU346" s="767"/>
      <c r="GV346" s="767"/>
      <c r="GW346" s="767"/>
      <c r="GX346" s="767"/>
      <c r="GY346" s="767"/>
      <c r="GZ346" s="767"/>
      <c r="HA346" s="767"/>
      <c r="HB346" s="767"/>
      <c r="HC346" s="767"/>
    </row>
    <row r="347" spans="1:211" s="864" customFormat="1" ht="13.9" customHeight="1">
      <c r="A347" s="307"/>
      <c r="B347" s="351"/>
      <c r="C347" s="971" t="str">
        <f>IF('1C TSrécur2'!H$17&lt;&gt;0,'1C TSrécur2'!$B$12,"")</f>
        <v/>
      </c>
      <c r="D347" s="972"/>
      <c r="E347" s="973"/>
      <c r="F347" s="93" t="str">
        <f>IF(AND($C347='1C TSrécur2'!$B$12,'1C TSrécur2'!$B$16="récurrentes",'1C TSrécur2'!$H$17&lt;&gt;""),'1C TSrécur2'!$H$21,"")</f>
        <v/>
      </c>
      <c r="G347" s="863"/>
      <c r="H347" s="745">
        <v>0.21</v>
      </c>
      <c r="I347" s="747">
        <v>1</v>
      </c>
      <c r="J347" s="312"/>
      <c r="K347" s="680">
        <f t="shared" si="110"/>
        <v>0</v>
      </c>
      <c r="L347" s="527">
        <f>IF(OR('1C TSrécur2'!$B$12="",'1C TSrécur2'!H$30=0),0,IF(AND('1C TSrécur2'!$B$12&lt;&gt;"",$K$2="Pôle",'1C TSrécur2'!$C$12="OUI"),(('1C TSrécur2'!H$22+'1C TSrécur2'!H$23+'1C TSrécur2'!H$24+'1C TSrécur2'!H$25+'1C TSrécur2'!H$29)/'1C TSrécur2'!H$17),IF(AND('1C TSrécur2'!$B$12&lt;&gt;"",$K$2="Pôle",'1C TSrécur2'!$C$12="NON"),(('1C TSrécur2'!H$22+'1C TSrécur2'!H$23+'1C TSrécur2'!H$24+'1C TSrécur2'!H$25+'1C TSrécur2'!H$29)/'1C TSrécur2'!H$30),IF(AND('1C TSrécur2'!$B$12&lt;&gt;"",$K$2&lt;&gt;"Pôle",'1C TSrécur2'!$C$12="OUI"),(('1C TSrécur2'!H$22+'1C TSrécur2'!H$23+'1C TSrécur2'!H$24+'1C TSrécur2'!H$25+'1C TSrécur2'!H$26+'1C TSrécur2'!H$27+'1C TSrécur2'!H$28+'1C TSrécur2'!H$29)/'1C TSrécur2'!H$17),IF(AND('1C TSrécur2'!$B$12&lt;&gt;"",$K$2&lt;&gt;"Pôle",'1C TSrécur2'!$C$12="NON"),(('1C TSrécur2'!H$22+'1C TSrécur2'!H$23+'1C TSrécur2'!H$24+'1C TSrécur2'!H$25+'1C TSrécur2'!H$26+'1C TSrécur2'!H$27+'1C TSrécur2'!H$28+'1C TSrécur2'!H$29)/'1C TSrécur2'!H$30))))))</f>
        <v>0</v>
      </c>
      <c r="M347" s="527">
        <f>IF(OR('1C TSrécur2'!$B$12="",'1C TSrécur2'!H$30=0),0,IF(AND('1C TSrécur2'!$B$12&lt;&gt;"",$K$2="Pôle",'1C TSrécur2'!$C$12="OUI"),(('1C TSrécur2'!H$26+'1C TSrécur2'!H$27+'1C TSrécur2'!H$28)/'1C TSrécur2'!H$17),IF(AND('1C TSrécur2'!$B$12&lt;&gt;"",$K$2="Pôle",'1C TSrécur2'!$C$12="NON"),(('1C TSrécur2'!H$26+'1C TSrécur2'!H$27+'1C TSrécur2'!H$28)/'1C TSrécur2'!H$30),IF(AND('1C TSrécur2'!$B$12&lt;&gt;"",$K$2&lt;&gt;"Pôle"),0))))</f>
        <v>0</v>
      </c>
      <c r="N347" s="527">
        <f>IF(AND('1C TSrécur2'!$H$17&lt;&gt;0,'1C TSrécur2'!$H$30&lt;&gt;0),L347+M347,0)</f>
        <v>0</v>
      </c>
      <c r="O347" s="542" t="str">
        <f>IF(AND('1C TSrécur2'!H$17&lt;&gt;0,'1C TSrécur2'!$C$12="OUI"),'1C TSrécur2'!H$36/'1C TSrécur2'!H$17,"")</f>
        <v/>
      </c>
      <c r="P347" s="543" t="str">
        <f>IF(AND('1C TSrécur2'!H$17&lt;&gt;0,'1C TSrécur2'!$C$12="OUI"),'1C TSrécur2'!$H$37/'1C TSrécur2'!H$17,"")</f>
        <v/>
      </c>
      <c r="Q347" s="543" t="str">
        <f>IF(AND('1C TSrécur2'!H$17&lt;&gt;0,'1C TSrécur2'!$C$12="OUI"),'1C TSrécur2'!$H$38/'1C TSrécur2'!H$17,"")</f>
        <v/>
      </c>
      <c r="R347" s="543" t="str">
        <f>IF(AND('1C TSrécur2'!H$17&lt;&gt;0,'1C TSrécur2'!$C$12="OUI"),'1C TSrécur2'!$H$39/'1C TSrécur2'!H$17,"")</f>
        <v/>
      </c>
      <c r="S347" s="543" t="str">
        <f>IF(AND('1C TSrécur2'!H$17&lt;&gt;0,'1C TSrécur2'!$C$12="OUI"),'1C TSrécur2'!$H$40/'1C TSrécur2'!H$17,"")</f>
        <v/>
      </c>
      <c r="T347" s="543" t="str">
        <f>IF(AND('1C TSrécur2'!H$17&lt;&gt;0,'1C TSrécur2'!$C$12="OUI"),'1C TSrécur2'!$H$41/'1C TSrécur2'!H$17,"")</f>
        <v/>
      </c>
      <c r="U347" s="543" t="str">
        <f>IF(AND('1C TSrécur2'!H$17&lt;&gt;0,'1C TSrécur2'!$C$12="OUI"),'1C TSrécur2'!$H$42/'1C TSrécur2'!H$17,"")</f>
        <v/>
      </c>
      <c r="V347" s="543" t="str">
        <f>IF(AND('1C TSrécur2'!H$17&lt;&gt;0,'1C TSrécur2'!$C$12="OUI"),'1C TSrécur2'!$H$43/'1C TSrécur2'!H$17,"")</f>
        <v/>
      </c>
      <c r="W347" s="543" t="str">
        <f>IF(AND('1C TSrécur2'!H$17&lt;&gt;0,'1C TSrécur2'!$C$12="OUI"),'1C TSrécur2'!$H$44/'1C TSrécur2'!H$17,"")</f>
        <v/>
      </c>
      <c r="X347" s="543" t="str">
        <f>IF(AND('1C TSrécur2'!H$17&lt;&gt;0,'1C TSrécur2'!$C$12="OUI"),'1C TSrécur2'!$H$45/'1C TSrécur2'!H$17,"")</f>
        <v/>
      </c>
      <c r="Y347" s="543" t="str">
        <f>IF(AND('1C TSrécur2'!H$17&lt;&gt;0,'1C TSrécur2'!$C$12="OUI"),'1C TSrécur2'!$H$46/'1C TSrécur2'!H$17,"")</f>
        <v/>
      </c>
      <c r="Z347" s="543" t="str">
        <f>IF(AND('1C TSrécur2'!H$17&lt;&gt;0,'1C TSrécur2'!$C$12="OUI"),'1C TSrécur2'!$H$47/'1C TSrécur2'!H$17,"")</f>
        <v/>
      </c>
      <c r="AA347" s="543" t="str">
        <f>IF(AND('1C TSrécur2'!H$17&lt;&gt;0,'1C TSrécur2'!$C$12="OUI"),'1C TSrécur2'!$H$48/'1C TSrécur2'!H$17,"")</f>
        <v/>
      </c>
      <c r="AB347" s="543" t="str">
        <f>IF(AND('1C TSrécur2'!H$17&lt;&gt;0,'1C TSrécur2'!$C$12="OUI"),'1C TSrécur2'!$H$49/'1C TSrécur2'!H$17,"")</f>
        <v/>
      </c>
      <c r="AC347" s="543" t="str">
        <f>IF(AND('1C TSrécur2'!H$17&lt;&gt;0,'1C TSrécur2'!$C$12="OUI"),'1C TSrécur2'!$H$50/'1C TSrécur2'!H$17,"")</f>
        <v/>
      </c>
      <c r="AD347" s="543" t="str">
        <f>IF(AND('1C TSrécur2'!H$17&lt;&gt;0,'1C TSrécur2'!$C$12="OUI"),'1C TSrécur2'!$H$51/'1C TSrécur2'!H$17,"")</f>
        <v/>
      </c>
      <c r="AE347" s="543" t="str">
        <f>IF(AND('1C TSrécur2'!H$17&lt;&gt;0,'1C TSrécur2'!$C$12="OUI"),'1C TSrécur2'!$H$52/'1C TSrécur2'!H$17,"")</f>
        <v/>
      </c>
      <c r="AF347" s="543" t="str">
        <f>IF(AND('1C TSrécur2'!H$17&lt;&gt;0,'1C TSrécur2'!$C$12="OUI"),'1C TSrécur2'!$H$53/'1C TSrécur2'!H$17,"")</f>
        <v/>
      </c>
      <c r="AG347" s="543" t="str">
        <f>IF(AND('1C TSrécur2'!H$17&lt;&gt;0,'1C TSrécur2'!$C$12="OUI"),'1C TSrécur2'!$H$54/'1C TSrécur2'!H$17,"")</f>
        <v/>
      </c>
      <c r="AH347" s="543" t="str">
        <f>IF(AND('1C TSrécur2'!H$17&lt;&gt;0,'1C TSrécur2'!$C$12="OUI"),'1C TSrécur2'!$H$55/'1C TSrécur2'!H$17,"")</f>
        <v/>
      </c>
      <c r="AI347" s="543" t="str">
        <f>IF(AND('1C TSrécur2'!H$17&lt;&gt;0,'1C TSrécur2'!$C$12="OUI"),'1C TSrécur2'!$H$56/'1C TSrécur2'!H$17,"")</f>
        <v/>
      </c>
      <c r="AJ347" s="543" t="str">
        <f>IF(AND('1C TSrécur2'!H$17&lt;&gt;0,'1C TSrécur2'!$C$12="OUI"),'1C TSrécur2'!$H$57/'1C TSrécur2'!H$17,"")</f>
        <v/>
      </c>
      <c r="AK347" s="543">
        <f>IF(AND('1C TSrécur2'!H$17&lt;&gt;0,'1C TSrécur2'!$C$12="OUI"),'1C TSrécur2'!H$58/'1C TSrécur2'!H$17,0)</f>
        <v>0</v>
      </c>
      <c r="AL347" s="72">
        <f>IF(AND('1C TSrécur2'!$B$12&lt;&gt;"",'1C TSrécur2'!$C$12="OUI"),N347+AK347,N347)</f>
        <v>0</v>
      </c>
      <c r="AM347" s="344">
        <f t="shared" si="114"/>
        <v>0</v>
      </c>
      <c r="AN347" s="344">
        <f t="shared" si="115"/>
        <v>0</v>
      </c>
      <c r="AO347" s="345">
        <f t="shared" si="116"/>
        <v>0</v>
      </c>
      <c r="AP347" s="573">
        <f t="shared" si="117"/>
        <v>0</v>
      </c>
      <c r="AQ347" s="583">
        <f>IF(M347=0,0,AN347-AS347)</f>
        <v>0</v>
      </c>
      <c r="AR347" s="579"/>
      <c r="AS347" s="102"/>
      <c r="AT347" s="27" t="str">
        <f>IF('1C TSrécur2'!H$17*FICHE!$C$13&lt;J347,"Forfait limité à "&amp;FICHE!$C$13&amp;"€/jour","")</f>
        <v/>
      </c>
      <c r="AU347" s="592"/>
      <c r="AV347" s="824"/>
      <c r="AW347" s="824"/>
      <c r="AX347" s="824"/>
      <c r="AY347" s="824"/>
      <c r="AZ347" s="824"/>
      <c r="BA347" s="767"/>
      <c r="BB347" s="767"/>
      <c r="BC347" s="767"/>
      <c r="BD347" s="767"/>
      <c r="BE347" s="767"/>
      <c r="BF347" s="767"/>
      <c r="BG347" s="767"/>
      <c r="BH347" s="767"/>
      <c r="BI347" s="767"/>
      <c r="BJ347" s="767"/>
      <c r="BK347" s="767"/>
      <c r="BL347" s="767"/>
      <c r="BM347" s="767"/>
      <c r="BN347" s="767"/>
      <c r="BO347" s="767"/>
      <c r="BP347" s="767"/>
      <c r="BQ347" s="767"/>
      <c r="BR347" s="767"/>
      <c r="BS347" s="767"/>
      <c r="BT347" s="767"/>
      <c r="BU347" s="767"/>
      <c r="BV347" s="767"/>
      <c r="BW347" s="767"/>
      <c r="BX347" s="767"/>
      <c r="BY347" s="767"/>
      <c r="BZ347" s="767"/>
      <c r="CA347" s="767"/>
      <c r="CB347" s="767"/>
      <c r="CC347" s="767"/>
      <c r="CD347" s="767"/>
      <c r="CE347" s="767"/>
      <c r="CF347" s="767"/>
      <c r="CG347" s="767"/>
      <c r="CH347" s="767"/>
      <c r="CI347" s="767"/>
      <c r="CJ347" s="767"/>
      <c r="CK347" s="767"/>
      <c r="CL347" s="767"/>
      <c r="CM347" s="767"/>
      <c r="CN347" s="767"/>
      <c r="CO347" s="767"/>
      <c r="CP347" s="767"/>
      <c r="CQ347" s="767"/>
      <c r="CR347" s="767"/>
      <c r="CS347" s="767"/>
      <c r="CT347" s="767"/>
      <c r="CU347" s="767"/>
      <c r="CV347" s="767"/>
      <c r="CW347" s="767"/>
      <c r="CX347" s="767"/>
      <c r="CY347" s="767"/>
      <c r="CZ347" s="767"/>
      <c r="DA347" s="767"/>
      <c r="DB347" s="767"/>
      <c r="DC347" s="767"/>
      <c r="DD347" s="767"/>
      <c r="DE347" s="767"/>
      <c r="DF347" s="767"/>
      <c r="DG347" s="767"/>
      <c r="DH347" s="767"/>
      <c r="DI347" s="767"/>
      <c r="DJ347" s="767"/>
      <c r="DK347" s="767"/>
      <c r="DL347" s="767"/>
      <c r="DM347" s="767"/>
      <c r="DN347" s="767"/>
      <c r="DO347" s="767"/>
      <c r="DP347" s="767"/>
      <c r="DQ347" s="767"/>
      <c r="DR347" s="767"/>
      <c r="DS347" s="767"/>
      <c r="DT347" s="767"/>
      <c r="DU347" s="767"/>
      <c r="DV347" s="767"/>
      <c r="DW347" s="767"/>
      <c r="DX347" s="767"/>
      <c r="DY347" s="767"/>
      <c r="DZ347" s="767"/>
      <c r="EA347" s="767"/>
      <c r="EB347" s="767"/>
      <c r="EC347" s="767"/>
      <c r="ED347" s="767"/>
      <c r="EE347" s="767"/>
      <c r="EF347" s="767"/>
      <c r="EG347" s="767"/>
      <c r="EH347" s="767"/>
      <c r="EI347" s="767"/>
      <c r="EJ347" s="767"/>
      <c r="EK347" s="767"/>
      <c r="EL347" s="767"/>
      <c r="EM347" s="767"/>
      <c r="EN347" s="767"/>
      <c r="EO347" s="767"/>
      <c r="EP347" s="767"/>
      <c r="EQ347" s="767"/>
      <c r="ER347" s="767"/>
      <c r="ES347" s="767"/>
      <c r="ET347" s="767"/>
      <c r="EU347" s="767"/>
      <c r="EV347" s="767"/>
      <c r="EW347" s="767"/>
      <c r="EX347" s="767"/>
      <c r="EY347" s="767"/>
      <c r="EZ347" s="767"/>
      <c r="FA347" s="767"/>
      <c r="FB347" s="767"/>
      <c r="FC347" s="767"/>
      <c r="FD347" s="767"/>
      <c r="FE347" s="767"/>
      <c r="FF347" s="767"/>
      <c r="FG347" s="767"/>
      <c r="FH347" s="767"/>
      <c r="FI347" s="767"/>
      <c r="FJ347" s="767"/>
      <c r="FK347" s="767"/>
      <c r="FL347" s="767"/>
      <c r="FM347" s="767"/>
      <c r="FN347" s="767"/>
      <c r="FO347" s="767"/>
      <c r="FP347" s="767"/>
      <c r="FQ347" s="767"/>
      <c r="FR347" s="767"/>
      <c r="FS347" s="767"/>
      <c r="FT347" s="767"/>
      <c r="FU347" s="767"/>
      <c r="FV347" s="767"/>
      <c r="FW347" s="767"/>
      <c r="FX347" s="767"/>
      <c r="FY347" s="767"/>
      <c r="FZ347" s="767"/>
      <c r="GA347" s="767"/>
      <c r="GB347" s="767"/>
      <c r="GC347" s="767"/>
      <c r="GD347" s="767"/>
      <c r="GE347" s="767"/>
      <c r="GF347" s="767"/>
      <c r="GG347" s="767"/>
      <c r="GH347" s="767"/>
      <c r="GI347" s="767"/>
      <c r="GJ347" s="767"/>
      <c r="GK347" s="767"/>
      <c r="GL347" s="767"/>
      <c r="GM347" s="767"/>
      <c r="GN347" s="767"/>
      <c r="GO347" s="767"/>
      <c r="GP347" s="767"/>
      <c r="GQ347" s="767"/>
      <c r="GR347" s="767"/>
      <c r="GS347" s="767"/>
      <c r="GT347" s="767"/>
      <c r="GU347" s="767"/>
      <c r="GV347" s="767"/>
      <c r="GW347" s="767"/>
      <c r="GX347" s="767"/>
      <c r="GY347" s="767"/>
      <c r="GZ347" s="767"/>
      <c r="HA347" s="767"/>
      <c r="HB347" s="767"/>
      <c r="HC347" s="767"/>
    </row>
    <row r="348" spans="1:211" s="864" customFormat="1" ht="13.9" customHeight="1">
      <c r="A348" s="307"/>
      <c r="B348" s="351"/>
      <c r="C348" s="971" t="str">
        <f>IF('1C TSrécur2'!I$17&lt;&gt;0,'1C TSrécur2'!$B$12,"")</f>
        <v/>
      </c>
      <c r="D348" s="972"/>
      <c r="E348" s="973"/>
      <c r="F348" s="93" t="str">
        <f>IF(AND($C348='1C TSrécur2'!$B$12,'1C TSrécur2'!$B$16="récurrentes",'1C TSrécur2'!$I$17&lt;&gt;""),'1C TSrécur2'!$I$21,"")</f>
        <v/>
      </c>
      <c r="G348" s="863"/>
      <c r="H348" s="745">
        <v>0.21</v>
      </c>
      <c r="I348" s="747">
        <v>1</v>
      </c>
      <c r="J348" s="312"/>
      <c r="K348" s="680">
        <f t="shared" si="110"/>
        <v>0</v>
      </c>
      <c r="L348" s="527">
        <f>IF(OR('1C TSrécur2'!$B$12="",'1C TSrécur2'!I$30=0),0,IF(AND('1C TSrécur2'!$B$12&lt;&gt;"",$K$2="Pôle",'1C TSrécur2'!$C$12="OUI"),(('1C TSrécur2'!I$22+'1C TSrécur2'!I$23+'1C TSrécur2'!I$24+'1C TSrécur2'!I$25+'1C TSrécur2'!I$29)/'1C TSrécur2'!I$17),IF(AND('1C TSrécur2'!$B$12&lt;&gt;"",$K$2="Pôle",'1C TSrécur2'!$C$12="NON"),(('1C TSrécur2'!I$22+'1C TSrécur2'!I$23+'1C TSrécur2'!I$24+'1C TSrécur2'!I$25+'1C TSrécur2'!I$29)/'1C TSrécur2'!I$30),IF(AND('1C TSrécur2'!$B$12&lt;&gt;"",$K$2&lt;&gt;"Pôle",'1C TSrécur2'!$C$12="OUI"),(('1C TSrécur2'!I$22+'1C TSrécur2'!I$23+'1C TSrécur2'!I$24+'1C TSrécur2'!I$25+'1C TSrécur2'!I$26+'1C TSrécur2'!I$27+'1C TSrécur2'!I$28+'1C TSrécur2'!I$29)/'1C TSrécur2'!I$17),IF(AND('1C TSrécur2'!$B$12&lt;&gt;"",$K$2&lt;&gt;"Pôle",'1C TSrécur2'!$C$12="NON"),(('1C TSrécur2'!I$22+'1C TSrécur2'!I$23+'1C TSrécur2'!I$24+'1C TSrécur2'!I$25+'1C TSrécur2'!I$26+'1C TSrécur2'!I$27+'1C TSrécur2'!I$28+'1C TSrécur2'!I$29)/'1C TSrécur2'!I$30))))))</f>
        <v>0</v>
      </c>
      <c r="M348" s="527">
        <f>IF(OR('1C TSrécur2'!$B$12="",'1C TSrécur2'!I$30=0),0,IF(AND('1C TSrécur2'!$B$12&lt;&gt;"",$K$2="Pôle",'1C TSrécur2'!$C$12="OUI"),(('1C TSrécur2'!I$26+'1C TSrécur2'!I$27+'1C TSrécur2'!I$28)/'1C TSrécur2'!I$17),IF(AND('1C TSrécur2'!$B$12&lt;&gt;"",$K$2="Pôle",'1C TSrécur2'!$C$12="NON"),(('1C TSrécur2'!I$26+'1C TSrécur2'!I$27+'1C TSrécur2'!I$28)/'1C TSrécur2'!I$30),IF(AND('1C TSrécur2'!$B$12&lt;&gt;"",$K$2&lt;&gt;"Pôle"),0))))</f>
        <v>0</v>
      </c>
      <c r="N348" s="527">
        <f>IF(AND('1C TSrécur2'!$I$17&lt;&gt;0,'1C TSrécur2'!$I$30&lt;&gt;0),L348+M348,0)</f>
        <v>0</v>
      </c>
      <c r="O348" s="542" t="str">
        <f>IF(AND('1C TSrécur2'!I$17&lt;&gt;0,'1C TSrécur2'!$C$12="OUI"),'1C TSrécur2'!I$36/'1C TSrécur2'!I$17,"")</f>
        <v/>
      </c>
      <c r="P348" s="543" t="str">
        <f>IF(AND('1C TSrécur2'!I$17&lt;&gt;0,'1C TSrécur2'!$C$12="OUI"),'1C TSrécur2'!$I$37/'1C TSrécur2'!I$17,"")</f>
        <v/>
      </c>
      <c r="Q348" s="543" t="str">
        <f>IF(AND('1C TSrécur2'!I$17&lt;&gt;0,'1C TSrécur2'!$C$12="OUI"),'1C TSrécur2'!$I$38/'1C TSrécur2'!I$17,"")</f>
        <v/>
      </c>
      <c r="R348" s="543" t="str">
        <f>IF(AND('1C TSrécur2'!I$17&lt;&gt;0,'1C TSrécur2'!$C$12="OUI"),'1C TSrécur2'!$I$39/'1C TSrécur2'!I$17,"")</f>
        <v/>
      </c>
      <c r="S348" s="543" t="str">
        <f>IF(AND('1C TSrécur2'!I$17&lt;&gt;0,'1C TSrécur2'!$C$12="OUI"),'1C TSrécur2'!$I$40/'1C TSrécur2'!I$17,"")</f>
        <v/>
      </c>
      <c r="T348" s="543" t="str">
        <f>IF(AND('1C TSrécur2'!I$17&lt;&gt;0,'1C TSrécur2'!$C$12="OUI"),'1C TSrécur2'!$I$41/'1C TSrécur2'!I$17,"")</f>
        <v/>
      </c>
      <c r="U348" s="543" t="str">
        <f>IF(AND('1C TSrécur2'!I$17&lt;&gt;0,'1C TSrécur2'!$C$12="OUI"),'1C TSrécur2'!$I$42/'1C TSrécur2'!I$17,"")</f>
        <v/>
      </c>
      <c r="V348" s="543" t="str">
        <f>IF(AND('1C TSrécur2'!I$17&lt;&gt;0,'1C TSrécur2'!$C$12="OUI"),'1C TSrécur2'!$I$43/'1C TSrécur2'!I$17,"")</f>
        <v/>
      </c>
      <c r="W348" s="543" t="str">
        <f>IF(AND('1C TSrécur2'!I$17&lt;&gt;0,'1C TSrécur2'!$C$12="OUI"),'1C TSrécur2'!$I$44/'1C TSrécur2'!I$17,"")</f>
        <v/>
      </c>
      <c r="X348" s="543" t="str">
        <f>IF(AND('1C TSrécur2'!I$17&lt;&gt;0,'1C TSrécur2'!$C$12="OUI"),'1C TSrécur2'!$I$45/'1C TSrécur2'!I$17,"")</f>
        <v/>
      </c>
      <c r="Y348" s="543" t="str">
        <f>IF(AND('1C TSrécur2'!I$17&lt;&gt;0,'1C TSrécur2'!$C$12="OUI"),'1C TSrécur2'!$I$46/'1C TSrécur2'!I$17,"")</f>
        <v/>
      </c>
      <c r="Z348" s="543" t="str">
        <f>IF(AND('1C TSrécur2'!I$17&lt;&gt;0,'1C TSrécur2'!$C$12="OUI"),'1C TSrécur2'!$I$47/'1C TSrécur2'!I$17,"")</f>
        <v/>
      </c>
      <c r="AA348" s="543" t="str">
        <f>IF(AND('1C TSrécur2'!I$17&lt;&gt;0,'1C TSrécur2'!$C$12="OUI"),'1C TSrécur2'!$I$48/'1C TSrécur2'!I$17,"")</f>
        <v/>
      </c>
      <c r="AB348" s="543" t="str">
        <f>IF(AND('1C TSrécur2'!I$17&lt;&gt;0,'1C TSrécur2'!$C$12="OUI"),'1C TSrécur2'!$I$49/'1C TSrécur2'!I$17,"")</f>
        <v/>
      </c>
      <c r="AC348" s="543" t="str">
        <f>IF(AND('1C TSrécur2'!I$17&lt;&gt;0,'1C TSrécur2'!$C$12="OUI"),'1C TSrécur2'!$I$50/'1C TSrécur2'!I$17,"")</f>
        <v/>
      </c>
      <c r="AD348" s="543" t="str">
        <f>IF(AND('1C TSrécur2'!I$17&lt;&gt;0,'1C TSrécur2'!$C$12="OUI"),'1C TSrécur2'!$I$51/'1C TSrécur2'!I$17,"")</f>
        <v/>
      </c>
      <c r="AE348" s="543" t="str">
        <f>IF(AND('1C TSrécur2'!I$17&lt;&gt;0,'1C TSrécur2'!$C$12="OUI"),'1C TSrécur2'!$I$52/'1C TSrécur2'!I$17,"")</f>
        <v/>
      </c>
      <c r="AF348" s="543" t="str">
        <f>IF(AND('1C TSrécur2'!I$17&lt;&gt;0,'1C TSrécur2'!$C$12="OUI"),'1C TSrécur2'!$I$53/'1C TSrécur2'!I$17,"")</f>
        <v/>
      </c>
      <c r="AG348" s="543" t="str">
        <f>IF(AND('1C TSrécur2'!I$17&lt;&gt;0,'1C TSrécur2'!$C$12="OUI"),'1C TSrécur2'!$I$54/'1C TSrécur2'!I$17,"")</f>
        <v/>
      </c>
      <c r="AH348" s="543" t="str">
        <f>IF(AND('1C TSrécur2'!I$17&lt;&gt;0,'1C TSrécur2'!$C$12="OUI"),'1C TSrécur2'!$I$55/'1C TSrécur2'!I$17,"")</f>
        <v/>
      </c>
      <c r="AI348" s="543" t="str">
        <f>IF(AND('1C TSrécur2'!I$17&lt;&gt;0,'1C TSrécur2'!$C$12="OUI"),'1C TSrécur2'!$I$56/'1C TSrécur2'!I$17,"")</f>
        <v/>
      </c>
      <c r="AJ348" s="543" t="str">
        <f>IF(AND('1C TSrécur2'!I$17&lt;&gt;0,'1C TSrécur2'!$C$12="OUI"),'1C TSrécur2'!$I$57/'1C TSrécur2'!I$17,"")</f>
        <v/>
      </c>
      <c r="AK348" s="543">
        <f>IF(AND('1C TSrécur2'!I$17&lt;&gt;0,'1C TSrécur2'!$C$12="OUI"),'1C TSrécur2'!I$58/'1C TSrécur2'!I$17,0)</f>
        <v>0</v>
      </c>
      <c r="AL348" s="72">
        <f>IF(AND('1C TSrécur2'!$B$12&lt;&gt;"",'1C TSrécur2'!$C$12="OUI"),N348+AK348,N348)</f>
        <v>0</v>
      </c>
      <c r="AM348" s="344">
        <f t="shared" si="114"/>
        <v>0</v>
      </c>
      <c r="AN348" s="344">
        <f t="shared" si="115"/>
        <v>0</v>
      </c>
      <c r="AO348" s="345">
        <f t="shared" si="116"/>
        <v>0</v>
      </c>
      <c r="AP348" s="573">
        <f t="shared" si="117"/>
        <v>0</v>
      </c>
      <c r="AQ348" s="583">
        <f>IF(M348=0,0,AN348-AS348)</f>
        <v>0</v>
      </c>
      <c r="AR348" s="579"/>
      <c r="AS348" s="102"/>
      <c r="AT348" s="27" t="str">
        <f>IF('1C TSrécur2'!I$17*FICHE!$C$13&lt;J348,"Forfait limité à "&amp;FICHE!$C$13&amp;"€/jour","")</f>
        <v/>
      </c>
      <c r="AU348" s="592"/>
      <c r="AV348" s="824"/>
      <c r="AW348" s="824"/>
      <c r="AX348" s="824"/>
      <c r="AY348" s="824"/>
      <c r="AZ348" s="824"/>
      <c r="BA348" s="767"/>
      <c r="BB348" s="767"/>
      <c r="BC348" s="767"/>
      <c r="BD348" s="767"/>
      <c r="BE348" s="767"/>
      <c r="BF348" s="767"/>
      <c r="BG348" s="767"/>
      <c r="BH348" s="767"/>
      <c r="BI348" s="767"/>
      <c r="BJ348" s="767"/>
      <c r="BK348" s="767"/>
      <c r="BL348" s="767"/>
      <c r="BM348" s="767"/>
      <c r="BN348" s="767"/>
      <c r="BO348" s="767"/>
      <c r="BP348" s="767"/>
      <c r="BQ348" s="767"/>
      <c r="BR348" s="767"/>
      <c r="BS348" s="767"/>
      <c r="BT348" s="767"/>
      <c r="BU348" s="767"/>
      <c r="BV348" s="767"/>
      <c r="BW348" s="767"/>
      <c r="BX348" s="767"/>
      <c r="BY348" s="767"/>
      <c r="BZ348" s="767"/>
      <c r="CA348" s="767"/>
      <c r="CB348" s="767"/>
      <c r="CC348" s="767"/>
      <c r="CD348" s="767"/>
      <c r="CE348" s="767"/>
      <c r="CF348" s="767"/>
      <c r="CG348" s="767"/>
      <c r="CH348" s="767"/>
      <c r="CI348" s="767"/>
      <c r="CJ348" s="767"/>
      <c r="CK348" s="767"/>
      <c r="CL348" s="767"/>
      <c r="CM348" s="767"/>
      <c r="CN348" s="767"/>
      <c r="CO348" s="767"/>
      <c r="CP348" s="767"/>
      <c r="CQ348" s="767"/>
      <c r="CR348" s="767"/>
      <c r="CS348" s="767"/>
      <c r="CT348" s="767"/>
      <c r="CU348" s="767"/>
      <c r="CV348" s="767"/>
      <c r="CW348" s="767"/>
      <c r="CX348" s="767"/>
      <c r="CY348" s="767"/>
      <c r="CZ348" s="767"/>
      <c r="DA348" s="767"/>
      <c r="DB348" s="767"/>
      <c r="DC348" s="767"/>
      <c r="DD348" s="767"/>
      <c r="DE348" s="767"/>
      <c r="DF348" s="767"/>
      <c r="DG348" s="767"/>
      <c r="DH348" s="767"/>
      <c r="DI348" s="767"/>
      <c r="DJ348" s="767"/>
      <c r="DK348" s="767"/>
      <c r="DL348" s="767"/>
      <c r="DM348" s="767"/>
      <c r="DN348" s="767"/>
      <c r="DO348" s="767"/>
      <c r="DP348" s="767"/>
      <c r="DQ348" s="767"/>
      <c r="DR348" s="767"/>
      <c r="DS348" s="767"/>
      <c r="DT348" s="767"/>
      <c r="DU348" s="767"/>
      <c r="DV348" s="767"/>
      <c r="DW348" s="767"/>
      <c r="DX348" s="767"/>
      <c r="DY348" s="767"/>
      <c r="DZ348" s="767"/>
      <c r="EA348" s="767"/>
      <c r="EB348" s="767"/>
      <c r="EC348" s="767"/>
      <c r="ED348" s="767"/>
      <c r="EE348" s="767"/>
      <c r="EF348" s="767"/>
      <c r="EG348" s="767"/>
      <c r="EH348" s="767"/>
      <c r="EI348" s="767"/>
      <c r="EJ348" s="767"/>
      <c r="EK348" s="767"/>
      <c r="EL348" s="767"/>
      <c r="EM348" s="767"/>
      <c r="EN348" s="767"/>
      <c r="EO348" s="767"/>
      <c r="EP348" s="767"/>
      <c r="EQ348" s="767"/>
      <c r="ER348" s="767"/>
      <c r="ES348" s="767"/>
      <c r="ET348" s="767"/>
      <c r="EU348" s="767"/>
      <c r="EV348" s="767"/>
      <c r="EW348" s="767"/>
      <c r="EX348" s="767"/>
      <c r="EY348" s="767"/>
      <c r="EZ348" s="767"/>
      <c r="FA348" s="767"/>
      <c r="FB348" s="767"/>
      <c r="FC348" s="767"/>
      <c r="FD348" s="767"/>
      <c r="FE348" s="767"/>
      <c r="FF348" s="767"/>
      <c r="FG348" s="767"/>
      <c r="FH348" s="767"/>
      <c r="FI348" s="767"/>
      <c r="FJ348" s="767"/>
      <c r="FK348" s="767"/>
      <c r="FL348" s="767"/>
      <c r="FM348" s="767"/>
      <c r="FN348" s="767"/>
      <c r="FO348" s="767"/>
      <c r="FP348" s="767"/>
      <c r="FQ348" s="767"/>
      <c r="FR348" s="767"/>
      <c r="FS348" s="767"/>
      <c r="FT348" s="767"/>
      <c r="FU348" s="767"/>
      <c r="FV348" s="767"/>
      <c r="FW348" s="767"/>
      <c r="FX348" s="767"/>
      <c r="FY348" s="767"/>
      <c r="FZ348" s="767"/>
      <c r="GA348" s="767"/>
      <c r="GB348" s="767"/>
      <c r="GC348" s="767"/>
      <c r="GD348" s="767"/>
      <c r="GE348" s="767"/>
      <c r="GF348" s="767"/>
      <c r="GG348" s="767"/>
      <c r="GH348" s="767"/>
      <c r="GI348" s="767"/>
      <c r="GJ348" s="767"/>
      <c r="GK348" s="767"/>
      <c r="GL348" s="767"/>
      <c r="GM348" s="767"/>
      <c r="GN348" s="767"/>
      <c r="GO348" s="767"/>
      <c r="GP348" s="767"/>
      <c r="GQ348" s="767"/>
      <c r="GR348" s="767"/>
      <c r="GS348" s="767"/>
      <c r="GT348" s="767"/>
      <c r="GU348" s="767"/>
      <c r="GV348" s="767"/>
      <c r="GW348" s="767"/>
      <c r="GX348" s="767"/>
      <c r="GY348" s="767"/>
      <c r="GZ348" s="767"/>
      <c r="HA348" s="767"/>
      <c r="HB348" s="767"/>
      <c r="HC348" s="767"/>
    </row>
    <row r="349" spans="1:211" s="864" customFormat="1" ht="13.9" customHeight="1">
      <c r="A349" s="307"/>
      <c r="B349" s="351"/>
      <c r="C349" s="971" t="str">
        <f>IF('1C TSrécur2'!J$17&lt;&gt;0,'1C TSrécur2'!$B$12,"")</f>
        <v/>
      </c>
      <c r="D349" s="972"/>
      <c r="E349" s="973"/>
      <c r="F349" s="93" t="str">
        <f>IF(AND($C349='1C TSrécur2'!$B$12,'1C TSrécur2'!$B$16="récurrentes",'1C TSrécur2'!K$17&lt;&gt;""),'1C TSrécur2'!K$21,"")</f>
        <v/>
      </c>
      <c r="G349" s="863"/>
      <c r="H349" s="745">
        <v>0.21</v>
      </c>
      <c r="I349" s="747">
        <v>1</v>
      </c>
      <c r="J349" s="312"/>
      <c r="K349" s="680">
        <f t="shared" si="110"/>
        <v>0</v>
      </c>
      <c r="L349" s="527">
        <f>IF(OR('1C TSrécur2'!$B$12="",'1C TSrécur2'!J$30=0),0,IF(AND('1C TSrécur2'!$B$12&lt;&gt;"",$K$2="Pôle",'1C TSrécur2'!$C$12="OUI"),(('1C TSrécur2'!J$22+'1C TSrécur2'!J$23+'1C TSrécur2'!J$24+'1C TSrécur2'!J$25+'1C TSrécur2'!J$29)/'1C TSrécur2'!J$17),IF(AND('1C TSrécur2'!$B$12&lt;&gt;"",$K$2="Pôle",'1C TSrécur2'!$C$12="NON"),(('1C TSrécur2'!J$22+'1C TSrécur2'!J$23+'1C TSrécur2'!J$24+'1C TSrécur2'!J$25+'1C TSrécur2'!J$29)/'1C TSrécur2'!J$30),IF(AND('1C TSrécur2'!$B$12&lt;&gt;"",$K$2&lt;&gt;"Pôle",'1C TSrécur2'!$C$12="OUI"),(('1C TSrécur2'!J$22+'1C TSrécur2'!J$23+'1C TSrécur2'!J$24+'1C TSrécur2'!J$25+'1C TSrécur2'!J$26+'1C TSrécur2'!J$27+'1C TSrécur2'!J$28+'1C TSrécur2'!J$29)/'1C TSrécur2'!J$17),IF(AND('1C TSrécur2'!$B$12&lt;&gt;"",$K$2&lt;&gt;"Pôle",'1C TSrécur2'!$C$12="NON"),(('1C TSrécur2'!J$22+'1C TSrécur2'!J$23+'1C TSrécur2'!J$24+'1C TSrécur2'!J$25+'1C TSrécur2'!J$26+'1C TSrécur2'!J$27+'1C TSrécur2'!J$28+'1C TSrécur2'!J$29)/'1C TSrécur2'!J$30))))))</f>
        <v>0</v>
      </c>
      <c r="M349" s="527">
        <f>IF(OR('1C TSrécur2'!$B$12="",'1C TSrécur2'!J$30=0),0,IF(AND('1C TSrécur2'!$B$12&lt;&gt;"",$K$2="Pôle",'1C TSrécur2'!$C$12="OUI"),(('1C TSrécur2'!J$26+'1C TSrécur2'!J$27+'1C TSrécur2'!J$28)/'1C TSrécur2'!J$17),IF(AND('1C TSrécur2'!$B$12&lt;&gt;"",$K$2="Pôle",'1C TSrécur2'!$C$12="NON"),(('1C TSrécur2'!J$26+'1C TSrécur2'!J$27+'1C TSrécur2'!J$28)/'1C TSrécur2'!J$30),IF(AND('1C TSrécur2'!$B$12&lt;&gt;"",$K$2&lt;&gt;"Pôle"),0))))</f>
        <v>0</v>
      </c>
      <c r="N349" s="527">
        <f>IF(AND('1C TSrécur2'!$J$17&lt;&gt;0,'1C TSrécur2'!$J$30&lt;&gt;0),L349+M349,0)</f>
        <v>0</v>
      </c>
      <c r="O349" s="542" t="str">
        <f>IF(AND('1C TSrécur2'!J$17&lt;&gt;0,'1C TSrécur2'!$C$12="OUI"),'1C TSrécur2'!J$36/'1C TSrécur2'!J$17,"")</f>
        <v/>
      </c>
      <c r="P349" s="543" t="str">
        <f>IF(AND('1C TSrécur2'!J$17&lt;&gt;0,'1C TSrécur2'!$C$12="OUI"),'1C TSrécur2'!$J$37/'1C TSrécur2'!J$17,"")</f>
        <v/>
      </c>
      <c r="Q349" s="543" t="str">
        <f>IF(AND('1C TSrécur2'!J$17&lt;&gt;0,'1C TSrécur2'!$C$12="OUI"),'1C TSrécur2'!$J$38/'1C TSrécur2'!J$17,"")</f>
        <v/>
      </c>
      <c r="R349" s="543" t="str">
        <f>IF(AND('1C TSrécur2'!J$17&lt;&gt;0,'1C TSrécur2'!$C$12="OUI"),'1C TSrécur2'!$J$39/'1C TSrécur2'!J$17,"")</f>
        <v/>
      </c>
      <c r="S349" s="543" t="str">
        <f>IF(AND('1C TSrécur2'!J$17&lt;&gt;0,'1C TSrécur2'!$C$12="OUI"),'1C TSrécur2'!$J$40/'1C TSrécur2'!J$17,"")</f>
        <v/>
      </c>
      <c r="T349" s="543" t="str">
        <f>IF(AND('1C TSrécur2'!J$17&lt;&gt;0,'1C TSrécur2'!$C$12="OUI"),'1C TSrécur2'!$J$41/'1C TSrécur2'!J$17,"")</f>
        <v/>
      </c>
      <c r="U349" s="543" t="str">
        <f>IF(AND('1C TSrécur2'!J$17&lt;&gt;0,'1C TSrécur2'!$C$12="OUI"),'1C TSrécur2'!$J$42/'1C TSrécur2'!J$17,"")</f>
        <v/>
      </c>
      <c r="V349" s="543" t="str">
        <f>IF(AND('1C TSrécur2'!J$17&lt;&gt;0,'1C TSrécur2'!$C$12="OUI"),'1C TSrécur2'!$J$43/'1C TSrécur2'!J$17,"")</f>
        <v/>
      </c>
      <c r="W349" s="543" t="str">
        <f>IF(AND('1C TSrécur2'!J$17&lt;&gt;0,'1C TSrécur2'!$C$12="OUI"),'1C TSrécur2'!$J$44/'1C TSrécur2'!J$17,"")</f>
        <v/>
      </c>
      <c r="X349" s="543" t="str">
        <f>IF(AND('1C TSrécur2'!J$17&lt;&gt;0,'1C TSrécur2'!$C$12="OUI"),'1C TSrécur2'!$J$45/'1C TSrécur2'!J$17,"")</f>
        <v/>
      </c>
      <c r="Y349" s="543" t="str">
        <f>IF(AND('1C TSrécur2'!J$17&lt;&gt;0,'1C TSrécur2'!$C$12="OUI"),'1C TSrécur2'!$J$46/'1C TSrécur2'!J$17,"")</f>
        <v/>
      </c>
      <c r="Z349" s="543" t="str">
        <f>IF(AND('1C TSrécur2'!J$17&lt;&gt;0,'1C TSrécur2'!$C$12="OUI"),'1C TSrécur2'!$J$47/'1C TSrécur2'!J$17,"")</f>
        <v/>
      </c>
      <c r="AA349" s="543" t="str">
        <f>IF(AND('1C TSrécur2'!J$17&lt;&gt;0,'1C TSrécur2'!$C$12="OUI"),'1C TSrécur2'!$J$48/'1C TSrécur2'!J$17,"")</f>
        <v/>
      </c>
      <c r="AB349" s="543" t="str">
        <f>IF(AND('1C TSrécur2'!J$17&lt;&gt;0,'1C TSrécur2'!$C$12="OUI"),'1C TSrécur2'!$J$49/'1C TSrécur2'!J$17,"")</f>
        <v/>
      </c>
      <c r="AC349" s="543" t="str">
        <f>IF(AND('1C TSrécur2'!J$17&lt;&gt;0,'1C TSrécur2'!$C$12="OUI"),'1C TSrécur2'!$J$50/'1C TSrécur2'!J$17,"")</f>
        <v/>
      </c>
      <c r="AD349" s="543" t="str">
        <f>IF(AND('1C TSrécur2'!J$17&lt;&gt;0,'1C TSrécur2'!$C$12="OUI"),'1C TSrécur2'!$J$51/'1C TSrécur2'!J$17,"")</f>
        <v/>
      </c>
      <c r="AE349" s="543" t="str">
        <f>IF(AND('1C TSrécur2'!J$17&lt;&gt;0,'1C TSrécur2'!$C$12="OUI"),'1C TSrécur2'!$J$52/'1C TSrécur2'!J$17,"")</f>
        <v/>
      </c>
      <c r="AF349" s="543" t="str">
        <f>IF(AND('1C TSrécur2'!J$17&lt;&gt;0,'1C TSrécur2'!$C$12="OUI"),'1C TSrécur2'!$J$53/'1C TSrécur2'!J$17,"")</f>
        <v/>
      </c>
      <c r="AG349" s="543" t="str">
        <f>IF(AND('1C TSrécur2'!J$17&lt;&gt;0,'1C TSrécur2'!$C$12="OUI"),'1C TSrécur2'!$J$54/'1C TSrécur2'!J$17,"")</f>
        <v/>
      </c>
      <c r="AH349" s="543" t="str">
        <f>IF(AND('1C TSrécur2'!J$17&lt;&gt;0,'1C TSrécur2'!$C$12="OUI"),'1C TSrécur2'!$J$55/'1C TSrécur2'!J$17,"")</f>
        <v/>
      </c>
      <c r="AI349" s="543" t="str">
        <f>IF(AND('1C TSrécur2'!J$17&lt;&gt;0,'1C TSrécur2'!$C$12="OUI"),'1C TSrécur2'!$J$56/'1C TSrécur2'!J$17,"")</f>
        <v/>
      </c>
      <c r="AJ349" s="543" t="str">
        <f>IF(AND('1C TSrécur2'!J$17&lt;&gt;0,'1C TSrécur2'!$C$12="OUI"),'1C TSrécur2'!$J$57/'1C TSrécur2'!J$17,"")</f>
        <v/>
      </c>
      <c r="AK349" s="543">
        <f>IF(AND('1C TSrécur2'!J$17&lt;&gt;0,'1C TSrécur2'!$C$12="OUI"),'1C TSrécur2'!J$58/'1C TSrécur2'!J$17,0)</f>
        <v>0</v>
      </c>
      <c r="AL349" s="72">
        <f>IF(AND('1C TSrécur2'!$B$12&lt;&gt;"",'1C TSrécur2'!$C$12="OUI"),N349+AK349,N349)</f>
        <v>0</v>
      </c>
      <c r="AM349" s="344">
        <f t="shared" si="114"/>
        <v>0</v>
      </c>
      <c r="AN349" s="344">
        <f t="shared" si="115"/>
        <v>0</v>
      </c>
      <c r="AO349" s="345">
        <f t="shared" si="116"/>
        <v>0</v>
      </c>
      <c r="AP349" s="573">
        <f t="shared" si="117"/>
        <v>0</v>
      </c>
      <c r="AQ349" s="583">
        <f t="shared" ref="AQ349:AQ370" si="118">IF(M349=0,0,AN349-AS349)</f>
        <v>0</v>
      </c>
      <c r="AR349" s="579"/>
      <c r="AS349" s="102"/>
      <c r="AT349" s="27" t="str">
        <f>IF('1C TSrécur2'!J$17*FICHE!$C$13&lt;J349,"Forfait limité à "&amp;FICHE!$C$13&amp;"€/jour","")</f>
        <v/>
      </c>
      <c r="AU349" s="592"/>
      <c r="AV349" s="824"/>
      <c r="AW349" s="824"/>
      <c r="AX349" s="824"/>
      <c r="AY349" s="824"/>
      <c r="AZ349" s="824"/>
      <c r="BA349" s="767"/>
      <c r="BB349" s="767"/>
      <c r="BC349" s="767"/>
      <c r="BD349" s="767"/>
      <c r="BE349" s="767"/>
      <c r="BF349" s="767"/>
      <c r="BG349" s="767"/>
      <c r="BH349" s="767"/>
      <c r="BI349" s="767"/>
      <c r="BJ349" s="767"/>
      <c r="BK349" s="767"/>
      <c r="BL349" s="767"/>
      <c r="BM349" s="767"/>
      <c r="BN349" s="767"/>
      <c r="BO349" s="767"/>
      <c r="BP349" s="767"/>
      <c r="BQ349" s="767"/>
      <c r="BR349" s="767"/>
      <c r="BS349" s="767"/>
      <c r="BT349" s="767"/>
      <c r="BU349" s="767"/>
      <c r="BV349" s="767"/>
      <c r="BW349" s="767"/>
      <c r="BX349" s="767"/>
      <c r="BY349" s="767"/>
      <c r="BZ349" s="767"/>
      <c r="CA349" s="767"/>
      <c r="CB349" s="767"/>
      <c r="CC349" s="767"/>
      <c r="CD349" s="767"/>
      <c r="CE349" s="767"/>
      <c r="CF349" s="767"/>
      <c r="CG349" s="767"/>
      <c r="CH349" s="767"/>
      <c r="CI349" s="767"/>
      <c r="CJ349" s="767"/>
      <c r="CK349" s="767"/>
      <c r="CL349" s="767"/>
      <c r="CM349" s="767"/>
      <c r="CN349" s="767"/>
      <c r="CO349" s="767"/>
      <c r="CP349" s="767"/>
      <c r="CQ349" s="767"/>
      <c r="CR349" s="767"/>
      <c r="CS349" s="767"/>
      <c r="CT349" s="767"/>
      <c r="CU349" s="767"/>
      <c r="CV349" s="767"/>
      <c r="CW349" s="767"/>
      <c r="CX349" s="767"/>
      <c r="CY349" s="767"/>
      <c r="CZ349" s="767"/>
      <c r="DA349" s="767"/>
      <c r="DB349" s="767"/>
      <c r="DC349" s="767"/>
      <c r="DD349" s="767"/>
      <c r="DE349" s="767"/>
      <c r="DF349" s="767"/>
      <c r="DG349" s="767"/>
      <c r="DH349" s="767"/>
      <c r="DI349" s="767"/>
      <c r="DJ349" s="767"/>
      <c r="DK349" s="767"/>
      <c r="DL349" s="767"/>
      <c r="DM349" s="767"/>
      <c r="DN349" s="767"/>
      <c r="DO349" s="767"/>
      <c r="DP349" s="767"/>
      <c r="DQ349" s="767"/>
      <c r="DR349" s="767"/>
      <c r="DS349" s="767"/>
      <c r="DT349" s="767"/>
      <c r="DU349" s="767"/>
      <c r="DV349" s="767"/>
      <c r="DW349" s="767"/>
      <c r="DX349" s="767"/>
      <c r="DY349" s="767"/>
      <c r="DZ349" s="767"/>
      <c r="EA349" s="767"/>
      <c r="EB349" s="767"/>
      <c r="EC349" s="767"/>
      <c r="ED349" s="767"/>
      <c r="EE349" s="767"/>
      <c r="EF349" s="767"/>
      <c r="EG349" s="767"/>
      <c r="EH349" s="767"/>
      <c r="EI349" s="767"/>
      <c r="EJ349" s="767"/>
      <c r="EK349" s="767"/>
      <c r="EL349" s="767"/>
      <c r="EM349" s="767"/>
      <c r="EN349" s="767"/>
      <c r="EO349" s="767"/>
      <c r="EP349" s="767"/>
      <c r="EQ349" s="767"/>
      <c r="ER349" s="767"/>
      <c r="ES349" s="767"/>
      <c r="ET349" s="767"/>
      <c r="EU349" s="767"/>
      <c r="EV349" s="767"/>
      <c r="EW349" s="767"/>
      <c r="EX349" s="767"/>
      <c r="EY349" s="767"/>
      <c r="EZ349" s="767"/>
      <c r="FA349" s="767"/>
      <c r="FB349" s="767"/>
      <c r="FC349" s="767"/>
      <c r="FD349" s="767"/>
      <c r="FE349" s="767"/>
      <c r="FF349" s="767"/>
      <c r="FG349" s="767"/>
      <c r="FH349" s="767"/>
      <c r="FI349" s="767"/>
      <c r="FJ349" s="767"/>
      <c r="FK349" s="767"/>
      <c r="FL349" s="767"/>
      <c r="FM349" s="767"/>
      <c r="FN349" s="767"/>
      <c r="FO349" s="767"/>
      <c r="FP349" s="767"/>
      <c r="FQ349" s="767"/>
      <c r="FR349" s="767"/>
      <c r="FS349" s="767"/>
      <c r="FT349" s="767"/>
      <c r="FU349" s="767"/>
      <c r="FV349" s="767"/>
      <c r="FW349" s="767"/>
      <c r="FX349" s="767"/>
      <c r="FY349" s="767"/>
      <c r="FZ349" s="767"/>
      <c r="GA349" s="767"/>
      <c r="GB349" s="767"/>
      <c r="GC349" s="767"/>
      <c r="GD349" s="767"/>
      <c r="GE349" s="767"/>
      <c r="GF349" s="767"/>
      <c r="GG349" s="767"/>
      <c r="GH349" s="767"/>
      <c r="GI349" s="767"/>
      <c r="GJ349" s="767"/>
      <c r="GK349" s="767"/>
      <c r="GL349" s="767"/>
      <c r="GM349" s="767"/>
      <c r="GN349" s="767"/>
      <c r="GO349" s="767"/>
      <c r="GP349" s="767"/>
      <c r="GQ349" s="767"/>
      <c r="GR349" s="767"/>
      <c r="GS349" s="767"/>
      <c r="GT349" s="767"/>
      <c r="GU349" s="767"/>
      <c r="GV349" s="767"/>
      <c r="GW349" s="767"/>
      <c r="GX349" s="767"/>
      <c r="GY349" s="767"/>
      <c r="GZ349" s="767"/>
      <c r="HA349" s="767"/>
      <c r="HB349" s="767"/>
      <c r="HC349" s="767"/>
    </row>
    <row r="350" spans="1:211" s="864" customFormat="1" ht="13.9" customHeight="1">
      <c r="A350" s="307"/>
      <c r="B350" s="351"/>
      <c r="C350" s="971" t="str">
        <f>IF('1C TSrécur2'!K$17&lt;&gt;0,'1C TSrécur2'!$B$12,"")</f>
        <v/>
      </c>
      <c r="D350" s="972"/>
      <c r="E350" s="973"/>
      <c r="F350" s="93" t="str">
        <f>IF(AND($C350='1C TSrécur2'!$B$12,'1C TSrécur2'!$B$16="récurrentes",'1C TSrécur2'!$K$17&lt;&gt;""),'1C TSrécur2'!$K$21,"")</f>
        <v/>
      </c>
      <c r="G350" s="863"/>
      <c r="H350" s="745">
        <v>0.21</v>
      </c>
      <c r="I350" s="747">
        <v>1</v>
      </c>
      <c r="J350" s="312"/>
      <c r="K350" s="680">
        <f t="shared" si="110"/>
        <v>0</v>
      </c>
      <c r="L350" s="527">
        <f>IF(OR('1C TSrécur2'!$B$12="",'1C TSrécur2'!K$30=0),0,IF(AND('1C TSrécur2'!$B$12&lt;&gt;"",$K$2="Pôle",'1C TSrécur2'!$C$12="OUI"),(('1C TSrécur2'!K$22+'1C TSrécur2'!K$23+'1C TSrécur2'!K$24+'1C TSrécur2'!K$25+'1C TSrécur2'!K$29)/'1C TSrécur2'!K$17),IF(AND('1C TSrécur2'!$B$12&lt;&gt;"",$K$2="Pôle",'1C TSrécur2'!$C$12="NON"),(('1C TSrécur2'!K$22+'1C TSrécur2'!K$23+'1C TSrécur2'!K$24+'1C TSrécur2'!K$25+'1C TSrécur2'!K$29)/'1C TSrécur2'!K$30),IF(AND('1C TSrécur2'!$B$12&lt;&gt;"",$K$2&lt;&gt;"Pôle",'1C TSrécur2'!$C$12="OUI"),(('1C TSrécur2'!K$22+'1C TSrécur2'!K$23+'1C TSrécur2'!K$24+'1C TSrécur2'!K$25+'1C TSrécur2'!K$26+'1C TSrécur2'!K$27+'1C TSrécur2'!K$28+'1C TSrécur2'!K$29)/'1C TSrécur2'!K$17),IF(AND('1C TSrécur2'!$B$12&lt;&gt;"",$K$2&lt;&gt;"Pôle",'1C TSrécur2'!$C$12="NON"),(('1C TSrécur2'!K$22+'1C TSrécur2'!K$23+'1C TSrécur2'!K$24+'1C TSrécur2'!K$25+'1C TSrécur2'!K$26+'1C TSrécur2'!K$27+'1C TSrécur2'!K$28+'1C TSrécur2'!K$29)/'1C TSrécur2'!K$30))))))</f>
        <v>0</v>
      </c>
      <c r="M350" s="527">
        <f>IF(OR('1C TSrécur2'!$B$12="",'1C TSrécur2'!K$30=0),0,IF(AND('1C TSrécur2'!$B$12&lt;&gt;"",$K$2="Pôle",'1C TSrécur2'!$C$12="OUI"),(('1C TSrécur2'!K$26+'1C TSrécur2'!K$27+'1C TSrécur2'!K$28)/'1C TSrécur2'!K$17),IF(AND('1C TSrécur2'!$B$12&lt;&gt;"",$K$2="Pôle",'1C TSrécur2'!$C$12="NON"),(('1C TSrécur2'!K$26+'1C TSrécur2'!K$27+'1C TSrécur2'!K$28)/'1C TSrécur2'!K$30),IF(AND('1C TSrécur2'!$B$12&lt;&gt;"",$K$2&lt;&gt;"Pôle"),0))))</f>
        <v>0</v>
      </c>
      <c r="N350" s="527">
        <f>IF(AND('1C TSrécur2'!$K$17&lt;&gt;0,'1C TSrécur2'!$K$30&lt;&gt;0),L350+M350,0)</f>
        <v>0</v>
      </c>
      <c r="O350" s="542" t="str">
        <f>IF(AND('1C TSrécur2'!K$17&lt;&gt;0,'1C TSrécur2'!$C$12="OUI"),'1C TSrécur2'!K$36/'1C TSrécur2'!K$17,"")</f>
        <v/>
      </c>
      <c r="P350" s="543" t="str">
        <f>IF(AND('1C TSrécur2'!K$17&lt;&gt;0,'1C TSrécur2'!$C$12="OUI"),'1C TSrécur2'!$K$37/'1C TSrécur2'!K$17,"")</f>
        <v/>
      </c>
      <c r="Q350" s="543" t="str">
        <f>IF(AND('1C TSrécur2'!K$17&lt;&gt;0,'1C TSrécur2'!$C$12="OUI"),'1C TSrécur2'!$K$38/'1C TSrécur2'!K$17,"")</f>
        <v/>
      </c>
      <c r="R350" s="543" t="str">
        <f>IF(AND('1C TSrécur2'!K$17&lt;&gt;0,'1C TSrécur2'!$C$12="OUI"),'1C TSrécur2'!$K$39/'1C TSrécur2'!K$17,"")</f>
        <v/>
      </c>
      <c r="S350" s="543" t="str">
        <f>IF(AND('1C TSrécur2'!K$17&lt;&gt;0,'1C TSrécur2'!$C$12="OUI"),'1C TSrécur2'!$K$40/'1C TSrécur2'!K$17,"")</f>
        <v/>
      </c>
      <c r="T350" s="543" t="str">
        <f>IF(AND('1C TSrécur2'!K$17&lt;&gt;0,'1C TSrécur2'!$C$12="OUI"),'1C TSrécur2'!$K$41/'1C TSrécur2'!K$17,"")</f>
        <v/>
      </c>
      <c r="U350" s="543" t="str">
        <f>IF(AND('1C TSrécur2'!K$17&lt;&gt;0,'1C TSrécur2'!$C$12="OUI"),'1C TSrécur2'!$K$42/'1C TSrécur2'!K$17,"")</f>
        <v/>
      </c>
      <c r="V350" s="543" t="str">
        <f>IF(AND('1C TSrécur2'!K$17&lt;&gt;0,'1C TSrécur2'!$C$12="OUI"),'1C TSrécur2'!$K$43/'1C TSrécur2'!K$17,"")</f>
        <v/>
      </c>
      <c r="W350" s="543" t="str">
        <f>IF(AND('1C TSrécur2'!K$17&lt;&gt;0,'1C TSrécur2'!$C$12="OUI"),'1C TSrécur2'!$K$44/'1C TSrécur2'!K$17,"")</f>
        <v/>
      </c>
      <c r="X350" s="543" t="str">
        <f>IF(AND('1C TSrécur2'!K$17&lt;&gt;0,'1C TSrécur2'!$C$12="OUI"),'1C TSrécur2'!$K$45/'1C TSrécur2'!K$17,"")</f>
        <v/>
      </c>
      <c r="Y350" s="543" t="str">
        <f>IF(AND('1C TSrécur2'!K$17&lt;&gt;0,'1C TSrécur2'!$C$12="OUI"),'1C TSrécur2'!$K$46/'1C TSrécur2'!K$17,"")</f>
        <v/>
      </c>
      <c r="Z350" s="543" t="str">
        <f>IF(AND('1C TSrécur2'!K$17&lt;&gt;0,'1C TSrécur2'!$C$12="OUI"),'1C TSrécur2'!$K$47/'1C TSrécur2'!K$17,"")</f>
        <v/>
      </c>
      <c r="AA350" s="543" t="str">
        <f>IF(AND('1C TSrécur2'!K$17&lt;&gt;0,'1C TSrécur2'!$C$12="OUI"),'1C TSrécur2'!$K$48/'1C TSrécur2'!K$17,"")</f>
        <v/>
      </c>
      <c r="AB350" s="543" t="str">
        <f>IF(AND('1C TSrécur2'!K$17&lt;&gt;0,'1C TSrécur2'!$C$12="OUI"),'1C TSrécur2'!$K$49/'1C TSrécur2'!K$17,"")</f>
        <v/>
      </c>
      <c r="AC350" s="543" t="str">
        <f>IF(AND('1C TSrécur2'!K$17&lt;&gt;0,'1C TSrécur2'!$C$12="OUI"),'1C TSrécur2'!$K$50/'1C TSrécur2'!K$17,"")</f>
        <v/>
      </c>
      <c r="AD350" s="543" t="str">
        <f>IF(AND('1C TSrécur2'!K$17&lt;&gt;0,'1C TSrécur2'!$C$12="OUI"),'1C TSrécur2'!$K$51/'1C TSrécur2'!K$17,"")</f>
        <v/>
      </c>
      <c r="AE350" s="543" t="str">
        <f>IF(AND('1C TSrécur2'!K$17&lt;&gt;0,'1C TSrécur2'!$C$12="OUI"),'1C TSrécur2'!$K$52/'1C TSrécur2'!K$17,"")</f>
        <v/>
      </c>
      <c r="AF350" s="543" t="str">
        <f>IF(AND('1C TSrécur2'!K$17&lt;&gt;0,'1C TSrécur2'!$C$12="OUI"),'1C TSrécur2'!$K$53/'1C TSrécur2'!K$17,"")</f>
        <v/>
      </c>
      <c r="AG350" s="543" t="str">
        <f>IF(AND('1C TSrécur2'!K$17&lt;&gt;0,'1C TSrécur2'!$C$12="OUI"),'1C TSrécur2'!$K$54/'1C TSrécur2'!K$17,"")</f>
        <v/>
      </c>
      <c r="AH350" s="543" t="str">
        <f>IF(AND('1C TSrécur2'!K$17&lt;&gt;0,'1C TSrécur2'!$C$12="OUI"),'1C TSrécur2'!$K$55/'1C TSrécur2'!K$17,"")</f>
        <v/>
      </c>
      <c r="AI350" s="543" t="str">
        <f>IF(AND('1C TSrécur2'!K$17&lt;&gt;0,'1C TSrécur2'!$C$12="OUI"),'1C TSrécur2'!$K$56/'1C TSrécur2'!K$17,"")</f>
        <v/>
      </c>
      <c r="AJ350" s="543" t="str">
        <f>IF(AND('1C TSrécur2'!K$17&lt;&gt;0,'1C TSrécur2'!$C$12="OUI"),'1C TSrécur2'!$K$57/'1C TSrécur2'!K$17,"")</f>
        <v/>
      </c>
      <c r="AK350" s="543">
        <f>IF(AND('1C TSrécur2'!K$17&lt;&gt;0,'1C TSrécur2'!$C$12="OUI"),'1C TSrécur2'!K$58/'1C TSrécur2'!K$17,0)</f>
        <v>0</v>
      </c>
      <c r="AL350" s="72">
        <f>IF(AND('1C TSrécur2'!$B$12&lt;&gt;"",'1C TSrécur2'!$C$12="OUI"),N350+AK350,N350)</f>
        <v>0</v>
      </c>
      <c r="AM350" s="344">
        <f t="shared" si="114"/>
        <v>0</v>
      </c>
      <c r="AN350" s="344">
        <f t="shared" si="115"/>
        <v>0</v>
      </c>
      <c r="AO350" s="345">
        <f t="shared" si="116"/>
        <v>0</v>
      </c>
      <c r="AP350" s="573">
        <f t="shared" si="117"/>
        <v>0</v>
      </c>
      <c r="AQ350" s="583">
        <f t="shared" si="118"/>
        <v>0</v>
      </c>
      <c r="AR350" s="579"/>
      <c r="AS350" s="102"/>
      <c r="AT350" s="27" t="str">
        <f>IF('1C TSrécur2'!K$17*FICHE!$C$13&lt;J350,"Forfait limité à "&amp;FICHE!$C$13&amp;"€/jour","")</f>
        <v/>
      </c>
      <c r="AU350" s="592"/>
      <c r="AV350" s="824"/>
      <c r="AW350" s="824"/>
      <c r="AX350" s="824"/>
      <c r="AY350" s="824"/>
      <c r="AZ350" s="824"/>
      <c r="BA350" s="767"/>
      <c r="BB350" s="767"/>
      <c r="BC350" s="767"/>
      <c r="BD350" s="767"/>
      <c r="BE350" s="767"/>
      <c r="BF350" s="767"/>
      <c r="BG350" s="767"/>
      <c r="BH350" s="767"/>
      <c r="BI350" s="767"/>
      <c r="BJ350" s="767"/>
      <c r="BK350" s="767"/>
      <c r="BL350" s="767"/>
      <c r="BM350" s="767"/>
      <c r="BN350" s="767"/>
      <c r="BO350" s="767"/>
      <c r="BP350" s="767"/>
      <c r="BQ350" s="767"/>
      <c r="BR350" s="767"/>
      <c r="BS350" s="767"/>
      <c r="BT350" s="767"/>
      <c r="BU350" s="767"/>
      <c r="BV350" s="767"/>
      <c r="BW350" s="767"/>
      <c r="BX350" s="767"/>
      <c r="BY350" s="767"/>
      <c r="BZ350" s="767"/>
      <c r="CA350" s="767"/>
      <c r="CB350" s="767"/>
      <c r="CC350" s="767"/>
      <c r="CD350" s="767"/>
      <c r="CE350" s="767"/>
      <c r="CF350" s="767"/>
      <c r="CG350" s="767"/>
      <c r="CH350" s="767"/>
      <c r="CI350" s="767"/>
      <c r="CJ350" s="767"/>
      <c r="CK350" s="767"/>
      <c r="CL350" s="767"/>
      <c r="CM350" s="767"/>
      <c r="CN350" s="767"/>
      <c r="CO350" s="767"/>
      <c r="CP350" s="767"/>
      <c r="CQ350" s="767"/>
      <c r="CR350" s="767"/>
      <c r="CS350" s="767"/>
      <c r="CT350" s="767"/>
      <c r="CU350" s="767"/>
      <c r="CV350" s="767"/>
      <c r="CW350" s="767"/>
      <c r="CX350" s="767"/>
      <c r="CY350" s="767"/>
      <c r="CZ350" s="767"/>
      <c r="DA350" s="767"/>
      <c r="DB350" s="767"/>
      <c r="DC350" s="767"/>
      <c r="DD350" s="767"/>
      <c r="DE350" s="767"/>
      <c r="DF350" s="767"/>
      <c r="DG350" s="767"/>
      <c r="DH350" s="767"/>
      <c r="DI350" s="767"/>
      <c r="DJ350" s="767"/>
      <c r="DK350" s="767"/>
      <c r="DL350" s="767"/>
      <c r="DM350" s="767"/>
      <c r="DN350" s="767"/>
      <c r="DO350" s="767"/>
      <c r="DP350" s="767"/>
      <c r="DQ350" s="767"/>
      <c r="DR350" s="767"/>
      <c r="DS350" s="767"/>
      <c r="DT350" s="767"/>
      <c r="DU350" s="767"/>
      <c r="DV350" s="767"/>
      <c r="DW350" s="767"/>
      <c r="DX350" s="767"/>
      <c r="DY350" s="767"/>
      <c r="DZ350" s="767"/>
      <c r="EA350" s="767"/>
      <c r="EB350" s="767"/>
      <c r="EC350" s="767"/>
      <c r="ED350" s="767"/>
      <c r="EE350" s="767"/>
      <c r="EF350" s="767"/>
      <c r="EG350" s="767"/>
      <c r="EH350" s="767"/>
      <c r="EI350" s="767"/>
      <c r="EJ350" s="767"/>
      <c r="EK350" s="767"/>
      <c r="EL350" s="767"/>
      <c r="EM350" s="767"/>
      <c r="EN350" s="767"/>
      <c r="EO350" s="767"/>
      <c r="EP350" s="767"/>
      <c r="EQ350" s="767"/>
      <c r="ER350" s="767"/>
      <c r="ES350" s="767"/>
      <c r="ET350" s="767"/>
      <c r="EU350" s="767"/>
      <c r="EV350" s="767"/>
      <c r="EW350" s="767"/>
      <c r="EX350" s="767"/>
      <c r="EY350" s="767"/>
      <c r="EZ350" s="767"/>
      <c r="FA350" s="767"/>
      <c r="FB350" s="767"/>
      <c r="FC350" s="767"/>
      <c r="FD350" s="767"/>
      <c r="FE350" s="767"/>
      <c r="FF350" s="767"/>
      <c r="FG350" s="767"/>
      <c r="FH350" s="767"/>
      <c r="FI350" s="767"/>
      <c r="FJ350" s="767"/>
      <c r="FK350" s="767"/>
      <c r="FL350" s="767"/>
      <c r="FM350" s="767"/>
      <c r="FN350" s="767"/>
      <c r="FO350" s="767"/>
      <c r="FP350" s="767"/>
      <c r="FQ350" s="767"/>
      <c r="FR350" s="767"/>
      <c r="FS350" s="767"/>
      <c r="FT350" s="767"/>
      <c r="FU350" s="767"/>
      <c r="FV350" s="767"/>
      <c r="FW350" s="767"/>
      <c r="FX350" s="767"/>
      <c r="FY350" s="767"/>
      <c r="FZ350" s="767"/>
      <c r="GA350" s="767"/>
      <c r="GB350" s="767"/>
      <c r="GC350" s="767"/>
      <c r="GD350" s="767"/>
      <c r="GE350" s="767"/>
      <c r="GF350" s="767"/>
      <c r="GG350" s="767"/>
      <c r="GH350" s="767"/>
      <c r="GI350" s="767"/>
      <c r="GJ350" s="767"/>
      <c r="GK350" s="767"/>
      <c r="GL350" s="767"/>
      <c r="GM350" s="767"/>
      <c r="GN350" s="767"/>
      <c r="GO350" s="767"/>
      <c r="GP350" s="767"/>
      <c r="GQ350" s="767"/>
      <c r="GR350" s="767"/>
      <c r="GS350" s="767"/>
      <c r="GT350" s="767"/>
      <c r="GU350" s="767"/>
      <c r="GV350" s="767"/>
      <c r="GW350" s="767"/>
      <c r="GX350" s="767"/>
      <c r="GY350" s="767"/>
      <c r="GZ350" s="767"/>
      <c r="HA350" s="767"/>
      <c r="HB350" s="767"/>
      <c r="HC350" s="767"/>
    </row>
    <row r="351" spans="1:211" s="864" customFormat="1" ht="13.9" customHeight="1">
      <c r="A351" s="307"/>
      <c r="B351" s="351"/>
      <c r="C351" s="971" t="str">
        <f>IF('1C TSrécur2'!L$17&lt;&gt;0,'1C TSrécur2'!$B$12,"")</f>
        <v/>
      </c>
      <c r="D351" s="972"/>
      <c r="E351" s="973"/>
      <c r="F351" s="93" t="str">
        <f>IF(AND($C351='1C TSrécur2'!$B$12,'1C TSrécur2'!$B$16="récurrentes",'1C TSrécur2'!$L$17&lt;&gt;""),'1C TSrécur2'!$L$21,"")</f>
        <v/>
      </c>
      <c r="G351" s="863"/>
      <c r="H351" s="745">
        <v>0.21</v>
      </c>
      <c r="I351" s="747">
        <v>1</v>
      </c>
      <c r="J351" s="312"/>
      <c r="K351" s="680">
        <f t="shared" si="110"/>
        <v>0</v>
      </c>
      <c r="L351" s="527">
        <f>IF(OR('1C TSrécur2'!$B$12="",'1C TSrécur2'!L$30=0),0,IF(AND('1C TSrécur2'!$B$12&lt;&gt;"",$K$2="Pôle",'1C TSrécur2'!$C$12="OUI"),(('1C TSrécur2'!L$22+'1C TSrécur2'!L$23+'1C TSrécur2'!L$24+'1C TSrécur2'!L$25+'1C TSrécur2'!L$29)/'1C TSrécur2'!L$17),IF(AND('1C TSrécur2'!$B$12&lt;&gt;"",$K$2="Pôle",'1C TSrécur2'!$C$12="NON"),(('1C TSrécur2'!L$22+'1C TSrécur2'!L$23+'1C TSrécur2'!L$24+'1C TSrécur2'!L$25+'1C TSrécur2'!L$29)/'1C TSrécur2'!L$30),IF(AND('1C TSrécur2'!$B$12&lt;&gt;"",$K$2&lt;&gt;"Pôle",'1C TSrécur2'!$C$12="OUI"),(('1C TSrécur2'!L$22+'1C TSrécur2'!L$23+'1C TSrécur2'!L$24+'1C TSrécur2'!L$25+'1C TSrécur2'!L$26+'1C TSrécur2'!L$27+'1C TSrécur2'!L$28+'1C TSrécur2'!L$29)/'1C TSrécur2'!L$17),IF(AND('1C TSrécur2'!$B$12&lt;&gt;"",$K$2&lt;&gt;"Pôle",'1C TSrécur2'!$C$12="NON"),(('1C TSrécur2'!L$22+'1C TSrécur2'!L$23+'1C TSrécur2'!L$24+'1C TSrécur2'!L$25+'1C TSrécur2'!L$26+'1C TSrécur2'!L$27+'1C TSrécur2'!L$28+'1C TSrécur2'!L$29)/'1C TSrécur2'!L$30))))))</f>
        <v>0</v>
      </c>
      <c r="M351" s="527">
        <f>IF(OR('1C TSrécur2'!$B$12="",'1C TSrécur2'!L$30=0),0,IF(AND('1C TSrécur2'!$B$12&lt;&gt;"",$K$2="Pôle",'1C TSrécur2'!$C$12="OUI"),(('1C TSrécur2'!L$26+'1C TSrécur2'!L$27+'1C TSrécur2'!L$28)/'1C TSrécur2'!L$17),IF(AND('1C TSrécur2'!$B$12&lt;&gt;"",$K$2="Pôle",'1C TSrécur2'!$C$12="NON"),(('1C TSrécur2'!L$26+'1C TSrécur2'!L$27+'1C TSrécur2'!L$28)/'1C TSrécur2'!L$30),IF(AND('1C TSrécur2'!$B$12&lt;&gt;"",$K$2&lt;&gt;"Pôle"),0))))</f>
        <v>0</v>
      </c>
      <c r="N351" s="527">
        <f>IF(AND('1C TSrécur2'!$L$17&lt;&gt;0,'1C TSrécur2'!$L$30&lt;&gt;0),L351+M351,0)</f>
        <v>0</v>
      </c>
      <c r="O351" s="542" t="str">
        <f>IF(AND('1C TSrécur2'!L$17&lt;&gt;0,'1C TSrécur2'!$C$12="OUI"),'1C TSrécur2'!L$36/'1C TSrécur2'!L$17,"")</f>
        <v/>
      </c>
      <c r="P351" s="543" t="str">
        <f>IF(AND('1C TSrécur2'!L$17&lt;&gt;0,'1C TSrécur2'!$C$12="OUI"),'1C TSrécur2'!$L$37/'1C TSrécur2'!L$17,"")</f>
        <v/>
      </c>
      <c r="Q351" s="543" t="str">
        <f>IF(AND('1C TSrécur2'!L$17&lt;&gt;0,'1C TSrécur2'!$C$12="OUI"),'1C TSrécur2'!$L$38/'1C TSrécur2'!L$17,"")</f>
        <v/>
      </c>
      <c r="R351" s="543" t="str">
        <f>IF(AND('1C TSrécur2'!L$17&lt;&gt;0,'1C TSrécur2'!$C$12="OUI"),'1C TSrécur2'!$L$39/'1C TSrécur2'!L$17,"")</f>
        <v/>
      </c>
      <c r="S351" s="543" t="str">
        <f>IF(AND('1C TSrécur2'!L$17&lt;&gt;0,'1C TSrécur2'!$C$12="OUI"),'1C TSrécur2'!$L$40/'1C TSrécur2'!L$17,"")</f>
        <v/>
      </c>
      <c r="T351" s="543" t="str">
        <f>IF(AND('1C TSrécur2'!L$17&lt;&gt;0,'1C TSrécur2'!$C$12="OUI"),'1C TSrécur2'!$L$41/'1C TSrécur2'!L$17,"")</f>
        <v/>
      </c>
      <c r="U351" s="543" t="str">
        <f>IF(AND('1C TSrécur2'!L$17&lt;&gt;0,'1C TSrécur2'!$C$12="OUI"),'1C TSrécur2'!$L$42/'1C TSrécur2'!L$17,"")</f>
        <v/>
      </c>
      <c r="V351" s="543" t="str">
        <f>IF(AND('1C TSrécur2'!L$17&lt;&gt;0,'1C TSrécur2'!$C$12="OUI"),'1C TSrécur2'!$L$43/'1C TSrécur2'!L$17,"")</f>
        <v/>
      </c>
      <c r="W351" s="543" t="str">
        <f>IF(AND('1C TSrécur2'!L$17&lt;&gt;0,'1C TSrécur2'!$C$12="OUI"),'1C TSrécur2'!$L$44/'1C TSrécur2'!L$17,"")</f>
        <v/>
      </c>
      <c r="X351" s="543" t="str">
        <f>IF(AND('1C TSrécur2'!L$17&lt;&gt;0,'1C TSrécur2'!$C$12="OUI"),'1C TSrécur2'!$L$45/'1C TSrécur2'!L$17,"")</f>
        <v/>
      </c>
      <c r="Y351" s="543" t="str">
        <f>IF(AND('1C TSrécur2'!L$17&lt;&gt;0,'1C TSrécur2'!$C$12="OUI"),'1C TSrécur2'!$L$46/'1C TSrécur2'!L$17,"")</f>
        <v/>
      </c>
      <c r="Z351" s="543" t="str">
        <f>IF(AND('1C TSrécur2'!L$17&lt;&gt;0,'1C TSrécur2'!$C$12="OUI"),'1C TSrécur2'!$L$47/'1C TSrécur2'!L$17,"")</f>
        <v/>
      </c>
      <c r="AA351" s="543" t="str">
        <f>IF(AND('1C TSrécur2'!L$17&lt;&gt;0,'1C TSrécur2'!$C$12="OUI"),'1C TSrécur2'!$L$48/'1C TSrécur2'!L$17,"")</f>
        <v/>
      </c>
      <c r="AB351" s="543" t="str">
        <f>IF(AND('1C TSrécur2'!L$17&lt;&gt;0,'1C TSrécur2'!$C$12="OUI"),'1C TSrécur2'!$L$49/'1C TSrécur2'!L$17,"")</f>
        <v/>
      </c>
      <c r="AC351" s="543" t="str">
        <f>IF(AND('1C TSrécur2'!L$17&lt;&gt;0,'1C TSrécur2'!$C$12="OUI"),'1C TSrécur2'!$L$50/'1C TSrécur2'!L$17,"")</f>
        <v/>
      </c>
      <c r="AD351" s="543" t="str">
        <f>IF(AND('1C TSrécur2'!L$17&lt;&gt;0,'1C TSrécur2'!$C$12="OUI"),'1C TSrécur2'!$L$51/'1C TSrécur2'!L$17,"")</f>
        <v/>
      </c>
      <c r="AE351" s="543" t="str">
        <f>IF(AND('1C TSrécur2'!L$17&lt;&gt;0,'1C TSrécur2'!$C$12="OUI"),'1C TSrécur2'!$L$52/'1C TSrécur2'!L$17,"")</f>
        <v/>
      </c>
      <c r="AF351" s="543" t="str">
        <f>IF(AND('1C TSrécur2'!L$17&lt;&gt;0,'1C TSrécur2'!$C$12="OUI"),'1C TSrécur2'!$L$53/'1C TSrécur2'!L$17,"")</f>
        <v/>
      </c>
      <c r="AG351" s="543" t="str">
        <f>IF(AND('1C TSrécur2'!L$17&lt;&gt;0,'1C TSrécur2'!$C$12="OUI"),'1C TSrécur2'!$L$54/'1C TSrécur2'!L$17,"")</f>
        <v/>
      </c>
      <c r="AH351" s="543" t="str">
        <f>IF(AND('1C TSrécur2'!L$17&lt;&gt;0,'1C TSrécur2'!$C$12="OUI"),'1C TSrécur2'!$L$55/'1C TSrécur2'!L$17,"")</f>
        <v/>
      </c>
      <c r="AI351" s="543" t="str">
        <f>IF(AND('1C TSrécur2'!L$17&lt;&gt;0,'1C TSrécur2'!$C$12="OUI"),'1C TSrécur2'!$L$56/'1C TSrécur2'!L$17,"")</f>
        <v/>
      </c>
      <c r="AJ351" s="543" t="str">
        <f>IF(AND('1C TSrécur2'!L$17&lt;&gt;0,'1C TSrécur2'!$C$12="OUI"),'1C TSrécur2'!$L$57/'1C TSrécur2'!L$17,"")</f>
        <v/>
      </c>
      <c r="AK351" s="543">
        <f>IF(AND('1C TSrécur2'!L$17&lt;&gt;0,'1C TSrécur2'!$C$12="OUI"),'1C TSrécur2'!L$58/'1C TSrécur2'!L$17,0)</f>
        <v>0</v>
      </c>
      <c r="AL351" s="72">
        <f>IF(AND('1C TSrécur2'!$B$12&lt;&gt;"",'1C TSrécur2'!$C$12="OUI"),N351+AK351,N351)</f>
        <v>0</v>
      </c>
      <c r="AM351" s="344">
        <f t="shared" si="114"/>
        <v>0</v>
      </c>
      <c r="AN351" s="344">
        <f t="shared" si="115"/>
        <v>0</v>
      </c>
      <c r="AO351" s="345">
        <f t="shared" si="116"/>
        <v>0</v>
      </c>
      <c r="AP351" s="573">
        <f t="shared" si="117"/>
        <v>0</v>
      </c>
      <c r="AQ351" s="583">
        <f t="shared" si="118"/>
        <v>0</v>
      </c>
      <c r="AR351" s="579"/>
      <c r="AS351" s="102"/>
      <c r="AT351" s="27" t="str">
        <f>IF('1C TSrécur2'!L$17*FICHE!$C$13&lt;J351,"Forfait limité à "&amp;FICHE!$C$13&amp;"€/jour","")</f>
        <v/>
      </c>
      <c r="AU351" s="592"/>
      <c r="AV351" s="824"/>
      <c r="AW351" s="824"/>
      <c r="AX351" s="824"/>
      <c r="AY351" s="824"/>
      <c r="AZ351" s="824"/>
      <c r="BA351" s="767"/>
      <c r="BB351" s="767"/>
      <c r="BC351" s="767"/>
      <c r="BD351" s="767"/>
      <c r="BE351" s="767"/>
      <c r="BF351" s="767"/>
      <c r="BG351" s="767"/>
      <c r="BH351" s="767"/>
      <c r="BI351" s="767"/>
      <c r="BJ351" s="767"/>
      <c r="BK351" s="767"/>
      <c r="BL351" s="767"/>
      <c r="BM351" s="767"/>
      <c r="BN351" s="767"/>
      <c r="BO351" s="767"/>
      <c r="BP351" s="767"/>
      <c r="BQ351" s="767"/>
      <c r="BR351" s="767"/>
      <c r="BS351" s="767"/>
      <c r="BT351" s="767"/>
      <c r="BU351" s="767"/>
      <c r="BV351" s="767"/>
      <c r="BW351" s="767"/>
      <c r="BX351" s="767"/>
      <c r="BY351" s="767"/>
      <c r="BZ351" s="767"/>
      <c r="CA351" s="767"/>
      <c r="CB351" s="767"/>
      <c r="CC351" s="767"/>
      <c r="CD351" s="767"/>
      <c r="CE351" s="767"/>
      <c r="CF351" s="767"/>
      <c r="CG351" s="767"/>
      <c r="CH351" s="767"/>
      <c r="CI351" s="767"/>
      <c r="CJ351" s="767"/>
      <c r="CK351" s="767"/>
      <c r="CL351" s="767"/>
      <c r="CM351" s="767"/>
      <c r="CN351" s="767"/>
      <c r="CO351" s="767"/>
      <c r="CP351" s="767"/>
      <c r="CQ351" s="767"/>
      <c r="CR351" s="767"/>
      <c r="CS351" s="767"/>
      <c r="CT351" s="767"/>
      <c r="CU351" s="767"/>
      <c r="CV351" s="767"/>
      <c r="CW351" s="767"/>
      <c r="CX351" s="767"/>
      <c r="CY351" s="767"/>
      <c r="CZ351" s="767"/>
      <c r="DA351" s="767"/>
      <c r="DB351" s="767"/>
      <c r="DC351" s="767"/>
      <c r="DD351" s="767"/>
      <c r="DE351" s="767"/>
      <c r="DF351" s="767"/>
      <c r="DG351" s="767"/>
      <c r="DH351" s="767"/>
      <c r="DI351" s="767"/>
      <c r="DJ351" s="767"/>
      <c r="DK351" s="767"/>
      <c r="DL351" s="767"/>
      <c r="DM351" s="767"/>
      <c r="DN351" s="767"/>
      <c r="DO351" s="767"/>
      <c r="DP351" s="767"/>
      <c r="DQ351" s="767"/>
      <c r="DR351" s="767"/>
      <c r="DS351" s="767"/>
      <c r="DT351" s="767"/>
      <c r="DU351" s="767"/>
      <c r="DV351" s="767"/>
      <c r="DW351" s="767"/>
      <c r="DX351" s="767"/>
      <c r="DY351" s="767"/>
      <c r="DZ351" s="767"/>
      <c r="EA351" s="767"/>
      <c r="EB351" s="767"/>
      <c r="EC351" s="767"/>
      <c r="ED351" s="767"/>
      <c r="EE351" s="767"/>
      <c r="EF351" s="767"/>
      <c r="EG351" s="767"/>
      <c r="EH351" s="767"/>
      <c r="EI351" s="767"/>
      <c r="EJ351" s="767"/>
      <c r="EK351" s="767"/>
      <c r="EL351" s="767"/>
      <c r="EM351" s="767"/>
      <c r="EN351" s="767"/>
      <c r="EO351" s="767"/>
      <c r="EP351" s="767"/>
      <c r="EQ351" s="767"/>
      <c r="ER351" s="767"/>
      <c r="ES351" s="767"/>
      <c r="ET351" s="767"/>
      <c r="EU351" s="767"/>
      <c r="EV351" s="767"/>
      <c r="EW351" s="767"/>
      <c r="EX351" s="767"/>
      <c r="EY351" s="767"/>
      <c r="EZ351" s="767"/>
      <c r="FA351" s="767"/>
      <c r="FB351" s="767"/>
      <c r="FC351" s="767"/>
      <c r="FD351" s="767"/>
      <c r="FE351" s="767"/>
      <c r="FF351" s="767"/>
      <c r="FG351" s="767"/>
      <c r="FH351" s="767"/>
      <c r="FI351" s="767"/>
      <c r="FJ351" s="767"/>
      <c r="FK351" s="767"/>
      <c r="FL351" s="767"/>
      <c r="FM351" s="767"/>
      <c r="FN351" s="767"/>
      <c r="FO351" s="767"/>
      <c r="FP351" s="767"/>
      <c r="FQ351" s="767"/>
      <c r="FR351" s="767"/>
      <c r="FS351" s="767"/>
      <c r="FT351" s="767"/>
      <c r="FU351" s="767"/>
      <c r="FV351" s="767"/>
      <c r="FW351" s="767"/>
      <c r="FX351" s="767"/>
      <c r="FY351" s="767"/>
      <c r="FZ351" s="767"/>
      <c r="GA351" s="767"/>
      <c r="GB351" s="767"/>
      <c r="GC351" s="767"/>
      <c r="GD351" s="767"/>
      <c r="GE351" s="767"/>
      <c r="GF351" s="767"/>
      <c r="GG351" s="767"/>
      <c r="GH351" s="767"/>
      <c r="GI351" s="767"/>
      <c r="GJ351" s="767"/>
      <c r="GK351" s="767"/>
      <c r="GL351" s="767"/>
      <c r="GM351" s="767"/>
      <c r="GN351" s="767"/>
      <c r="GO351" s="767"/>
      <c r="GP351" s="767"/>
      <c r="GQ351" s="767"/>
      <c r="GR351" s="767"/>
      <c r="GS351" s="767"/>
      <c r="GT351" s="767"/>
      <c r="GU351" s="767"/>
      <c r="GV351" s="767"/>
      <c r="GW351" s="767"/>
      <c r="GX351" s="767"/>
      <c r="GY351" s="767"/>
      <c r="GZ351" s="767"/>
      <c r="HA351" s="767"/>
      <c r="HB351" s="767"/>
      <c r="HC351" s="767"/>
    </row>
    <row r="352" spans="1:211" s="864" customFormat="1" ht="13.9" customHeight="1">
      <c r="A352" s="307"/>
      <c r="B352" s="351"/>
      <c r="C352" s="971" t="str">
        <f>IF('1C TSrécur2'!M$17&lt;&gt;0,'1C TSrécur2'!$B$12,"")</f>
        <v/>
      </c>
      <c r="D352" s="972"/>
      <c r="E352" s="973"/>
      <c r="F352" s="93" t="str">
        <f>IF(AND($C352='1C TSrécur2'!$B$12,'1C TSrécur2'!$B$16="récurrentes",'1C TSrécur2'!$M$17&lt;&gt;""),'1C TSrécur2'!$M$21,"")</f>
        <v/>
      </c>
      <c r="G352" s="863"/>
      <c r="H352" s="745">
        <v>0.21</v>
      </c>
      <c r="I352" s="747">
        <v>1</v>
      </c>
      <c r="J352" s="312"/>
      <c r="K352" s="680">
        <f t="shared" si="110"/>
        <v>0</v>
      </c>
      <c r="L352" s="527">
        <f>IF(OR('1C TSrécur2'!$B$12="",'1C TSrécur2'!M$30=0),0,IF(AND('1C TSrécur2'!$B$12&lt;&gt;"",$K$2="Pôle",'1C TSrécur2'!$C$12="OUI"),(('1C TSrécur2'!M$22+'1C TSrécur2'!M$23+'1C TSrécur2'!M$24+'1C TSrécur2'!M$25+'1C TSrécur2'!M$29)/'1C TSrécur2'!M$17),IF(AND('1C TSrécur2'!$B$12&lt;&gt;"",$K$2="Pôle",'1C TSrécur2'!$C$12="NON"),(('1C TSrécur2'!M$22+'1C TSrécur2'!M$23+'1C TSrécur2'!M$24+'1C TSrécur2'!M$25+'1C TSrécur2'!M$29)/'1C TSrécur2'!M$30),IF(AND('1C TSrécur2'!$B$12&lt;&gt;"",$K$2&lt;&gt;"Pôle",'1C TSrécur2'!$C$12="OUI"),(('1C TSrécur2'!M$22+'1C TSrécur2'!M$23+'1C TSrécur2'!M$24+'1C TSrécur2'!M$25+'1C TSrécur2'!M$26+'1C TSrécur2'!M$27+'1C TSrécur2'!M$28+'1C TSrécur2'!M$29)/'1C TSrécur2'!M$17),IF(AND('1C TSrécur2'!$B$12&lt;&gt;"",$K$2&lt;&gt;"Pôle",'1C TSrécur2'!$C$12="NON"),(('1C TSrécur2'!M$22+'1C TSrécur2'!M$23+'1C TSrécur2'!M$24+'1C TSrécur2'!M$25+'1C TSrécur2'!M$26+'1C TSrécur2'!M$27+'1C TSrécur2'!M$28+'1C TSrécur2'!M$29)/'1C TSrécur2'!M$30))))))</f>
        <v>0</v>
      </c>
      <c r="M352" s="527">
        <f>IF(OR('1C TSrécur2'!$B$12="",'1C TSrécur2'!M$30=0),0,IF(AND('1C TSrécur2'!$B$12&lt;&gt;"",$K$2="Pôle",'1C TSrécur2'!$C$12="OUI"),(('1C TSrécur2'!M$26+'1C TSrécur2'!M$27+'1C TSrécur2'!M$28)/'1C TSrécur2'!M$17),IF(AND('1C TSrécur2'!$B$12&lt;&gt;"",$K$2="Pôle",'1C TSrécur2'!$C$12="NON"),(('1C TSrécur2'!M$26+'1C TSrécur2'!M$27+'1C TSrécur2'!M$28)/'1C TSrécur2'!M$30),IF(AND('1C TSrécur2'!$B$12&lt;&gt;"",$K$2&lt;&gt;"Pôle"),0))))</f>
        <v>0</v>
      </c>
      <c r="N352" s="527">
        <f>IF(AND('1C TSrécur2'!$M$17&lt;&gt;0,'1C TSrécur2'!$M$30&lt;&gt;0),L352+M352,0)</f>
        <v>0</v>
      </c>
      <c r="O352" s="542" t="str">
        <f>IF(AND('1C TSrécur2'!M$17&lt;&gt;0,'1C TSrécur2'!$C$12="OUI"),'1C TSrécur2'!M$36/'1C TSrécur2'!M$17,"")</f>
        <v/>
      </c>
      <c r="P352" s="543" t="str">
        <f>IF(AND('1C TSrécur2'!M$17&lt;&gt;0,'1C TSrécur2'!$C$12="OUI"),'1C TSrécur2'!$M$37/'1C TSrécur2'!M$17,"")</f>
        <v/>
      </c>
      <c r="Q352" s="543" t="str">
        <f>IF(AND('1C TSrécur2'!M$17&lt;&gt;0,'1C TSrécur2'!$C$12="OUI"),'1C TSrécur2'!$M$38/'1C TSrécur2'!M$17,"")</f>
        <v/>
      </c>
      <c r="R352" s="543" t="str">
        <f>IF(AND('1C TSrécur2'!M$17&lt;&gt;0,'1C TSrécur2'!$C$12="OUI"),'1C TSrécur2'!$M$39/'1C TSrécur2'!M$17,"")</f>
        <v/>
      </c>
      <c r="S352" s="543" t="str">
        <f>IF(AND('1C TSrécur2'!M$17&lt;&gt;0,'1C TSrécur2'!$C$12="OUI"),'1C TSrécur2'!$M$40/'1C TSrécur2'!M$17,"")</f>
        <v/>
      </c>
      <c r="T352" s="543" t="str">
        <f>IF(AND('1C TSrécur2'!M$17&lt;&gt;0,'1C TSrécur2'!$C$12="OUI"),'1C TSrécur2'!$M$41/'1C TSrécur2'!M$17,"")</f>
        <v/>
      </c>
      <c r="U352" s="543" t="str">
        <f>IF(AND('1C TSrécur2'!M$17&lt;&gt;0,'1C TSrécur2'!$C$12="OUI"),'1C TSrécur2'!$M$42/'1C TSrécur2'!M$17,"")</f>
        <v/>
      </c>
      <c r="V352" s="543" t="str">
        <f>IF(AND('1C TSrécur2'!M$17&lt;&gt;0,'1C TSrécur2'!$C$12="OUI"),'1C TSrécur2'!$M$43/'1C TSrécur2'!M$17,"")</f>
        <v/>
      </c>
      <c r="W352" s="543" t="str">
        <f>IF(AND('1C TSrécur2'!M$17&lt;&gt;0,'1C TSrécur2'!$C$12="OUI"),'1C TSrécur2'!$M$44/'1C TSrécur2'!M$17,"")</f>
        <v/>
      </c>
      <c r="X352" s="543" t="str">
        <f>IF(AND('1C TSrécur2'!M$17&lt;&gt;0,'1C TSrécur2'!$C$12="OUI"),'1C TSrécur2'!$M$45/'1C TSrécur2'!M$17,"")</f>
        <v/>
      </c>
      <c r="Y352" s="543" t="str">
        <f>IF(AND('1C TSrécur2'!M$17&lt;&gt;0,'1C TSrécur2'!$C$12="OUI"),'1C TSrécur2'!$M$46/'1C TSrécur2'!M$17,"")</f>
        <v/>
      </c>
      <c r="Z352" s="543" t="str">
        <f>IF(AND('1C TSrécur2'!M$17&lt;&gt;0,'1C TSrécur2'!$C$12="OUI"),'1C TSrécur2'!$M$47/'1C TSrécur2'!M$17,"")</f>
        <v/>
      </c>
      <c r="AA352" s="543" t="str">
        <f>IF(AND('1C TSrécur2'!M$17&lt;&gt;0,'1C TSrécur2'!$C$12="OUI"),'1C TSrécur2'!$M$48/'1C TSrécur2'!M$17,"")</f>
        <v/>
      </c>
      <c r="AB352" s="543" t="str">
        <f>IF(AND('1C TSrécur2'!M$17&lt;&gt;0,'1C TSrécur2'!$C$12="OUI"),'1C TSrécur2'!$M$49/'1C TSrécur2'!M$17,"")</f>
        <v/>
      </c>
      <c r="AC352" s="543" t="str">
        <f>IF(AND('1C TSrécur2'!M$17&lt;&gt;0,'1C TSrécur2'!$C$12="OUI"),'1C TSrécur2'!$M$50/'1C TSrécur2'!M$17,"")</f>
        <v/>
      </c>
      <c r="AD352" s="543" t="str">
        <f>IF(AND('1C TSrécur2'!M$17&lt;&gt;0,'1C TSrécur2'!$C$12="OUI"),'1C TSrécur2'!$M$51/'1C TSrécur2'!M$17,"")</f>
        <v/>
      </c>
      <c r="AE352" s="543" t="str">
        <f>IF(AND('1C TSrécur2'!M$17&lt;&gt;0,'1C TSrécur2'!$C$12="OUI"),'1C TSrécur2'!$M$52/'1C TSrécur2'!M$17,"")</f>
        <v/>
      </c>
      <c r="AF352" s="543" t="str">
        <f>IF(AND('1C TSrécur2'!M$17&lt;&gt;0,'1C TSrécur2'!$C$12="OUI"),'1C TSrécur2'!$M$53/'1C TSrécur2'!M$17,"")</f>
        <v/>
      </c>
      <c r="AG352" s="543" t="str">
        <f>IF(AND('1C TSrécur2'!M$17&lt;&gt;0,'1C TSrécur2'!$C$12="OUI"),'1C TSrécur2'!$M$54/'1C TSrécur2'!M$17,"")</f>
        <v/>
      </c>
      <c r="AH352" s="543" t="str">
        <f>IF(AND('1C TSrécur2'!M$17&lt;&gt;0,'1C TSrécur2'!$C$12="OUI"),'1C TSrécur2'!$M$55/'1C TSrécur2'!M$17,"")</f>
        <v/>
      </c>
      <c r="AI352" s="543" t="str">
        <f>IF(AND('1C TSrécur2'!M$17&lt;&gt;0,'1C TSrécur2'!$C$12="OUI"),'1C TSrécur2'!$M$56/'1C TSrécur2'!M$17,"")</f>
        <v/>
      </c>
      <c r="AJ352" s="543" t="str">
        <f>IF(AND('1C TSrécur2'!M$17&lt;&gt;0,'1C TSrécur2'!$C$12="OUI"),'1C TSrécur2'!$M$57/'1C TSrécur2'!M$17,"")</f>
        <v/>
      </c>
      <c r="AK352" s="543">
        <f>IF(AND('1C TSrécur2'!M$17&lt;&gt;0,'1C TSrécur2'!$C$12="OUI"),'1C TSrécur2'!M$58/'1C TSrécur2'!M$17,0)</f>
        <v>0</v>
      </c>
      <c r="AL352" s="72">
        <f>IF(AND('1C TSrécur2'!$B$12&lt;&gt;"",'1C TSrécur2'!$C$12="OUI"),N352+AK352,N352)</f>
        <v>0</v>
      </c>
      <c r="AM352" s="344">
        <f t="shared" si="114"/>
        <v>0</v>
      </c>
      <c r="AN352" s="344">
        <f t="shared" si="115"/>
        <v>0</v>
      </c>
      <c r="AO352" s="345">
        <f t="shared" si="116"/>
        <v>0</v>
      </c>
      <c r="AP352" s="573">
        <f t="shared" si="117"/>
        <v>0</v>
      </c>
      <c r="AQ352" s="583">
        <f t="shared" si="118"/>
        <v>0</v>
      </c>
      <c r="AR352" s="579"/>
      <c r="AS352" s="102"/>
      <c r="AT352" s="27" t="str">
        <f>IF('1C TSrécur2'!M$17*FICHE!$C$13&lt;J352,"Forfait limité à "&amp;FICHE!$C$13&amp;"€/jour","")</f>
        <v/>
      </c>
      <c r="AU352" s="592"/>
      <c r="AV352" s="824"/>
      <c r="AW352" s="824"/>
      <c r="AX352" s="824"/>
      <c r="AY352" s="824"/>
      <c r="AZ352" s="824"/>
      <c r="BA352" s="767"/>
      <c r="BB352" s="767"/>
      <c r="BC352" s="767"/>
      <c r="BD352" s="767"/>
      <c r="BE352" s="767"/>
      <c r="BF352" s="767"/>
      <c r="BG352" s="767"/>
      <c r="BH352" s="767"/>
      <c r="BI352" s="767"/>
      <c r="BJ352" s="767"/>
      <c r="BK352" s="767"/>
      <c r="BL352" s="767"/>
      <c r="BM352" s="767"/>
      <c r="BN352" s="767"/>
      <c r="BO352" s="767"/>
      <c r="BP352" s="767"/>
      <c r="BQ352" s="767"/>
      <c r="BR352" s="767"/>
      <c r="BS352" s="767"/>
      <c r="BT352" s="767"/>
      <c r="BU352" s="767"/>
      <c r="BV352" s="767"/>
      <c r="BW352" s="767"/>
      <c r="BX352" s="767"/>
      <c r="BY352" s="767"/>
      <c r="BZ352" s="767"/>
      <c r="CA352" s="767"/>
      <c r="CB352" s="767"/>
      <c r="CC352" s="767"/>
      <c r="CD352" s="767"/>
      <c r="CE352" s="767"/>
      <c r="CF352" s="767"/>
      <c r="CG352" s="767"/>
      <c r="CH352" s="767"/>
      <c r="CI352" s="767"/>
      <c r="CJ352" s="767"/>
      <c r="CK352" s="767"/>
      <c r="CL352" s="767"/>
      <c r="CM352" s="767"/>
      <c r="CN352" s="767"/>
      <c r="CO352" s="767"/>
      <c r="CP352" s="767"/>
      <c r="CQ352" s="767"/>
      <c r="CR352" s="767"/>
      <c r="CS352" s="767"/>
      <c r="CT352" s="767"/>
      <c r="CU352" s="767"/>
      <c r="CV352" s="767"/>
      <c r="CW352" s="767"/>
      <c r="CX352" s="767"/>
      <c r="CY352" s="767"/>
      <c r="CZ352" s="767"/>
      <c r="DA352" s="767"/>
      <c r="DB352" s="767"/>
      <c r="DC352" s="767"/>
      <c r="DD352" s="767"/>
      <c r="DE352" s="767"/>
      <c r="DF352" s="767"/>
      <c r="DG352" s="767"/>
      <c r="DH352" s="767"/>
      <c r="DI352" s="767"/>
      <c r="DJ352" s="767"/>
      <c r="DK352" s="767"/>
      <c r="DL352" s="767"/>
      <c r="DM352" s="767"/>
      <c r="DN352" s="767"/>
      <c r="DO352" s="767"/>
      <c r="DP352" s="767"/>
      <c r="DQ352" s="767"/>
      <c r="DR352" s="767"/>
      <c r="DS352" s="767"/>
      <c r="DT352" s="767"/>
      <c r="DU352" s="767"/>
      <c r="DV352" s="767"/>
      <c r="DW352" s="767"/>
      <c r="DX352" s="767"/>
      <c r="DY352" s="767"/>
      <c r="DZ352" s="767"/>
      <c r="EA352" s="767"/>
      <c r="EB352" s="767"/>
      <c r="EC352" s="767"/>
      <c r="ED352" s="767"/>
      <c r="EE352" s="767"/>
      <c r="EF352" s="767"/>
      <c r="EG352" s="767"/>
      <c r="EH352" s="767"/>
      <c r="EI352" s="767"/>
      <c r="EJ352" s="767"/>
      <c r="EK352" s="767"/>
      <c r="EL352" s="767"/>
      <c r="EM352" s="767"/>
      <c r="EN352" s="767"/>
      <c r="EO352" s="767"/>
      <c r="EP352" s="767"/>
      <c r="EQ352" s="767"/>
      <c r="ER352" s="767"/>
      <c r="ES352" s="767"/>
      <c r="ET352" s="767"/>
      <c r="EU352" s="767"/>
      <c r="EV352" s="767"/>
      <c r="EW352" s="767"/>
      <c r="EX352" s="767"/>
      <c r="EY352" s="767"/>
      <c r="EZ352" s="767"/>
      <c r="FA352" s="767"/>
      <c r="FB352" s="767"/>
      <c r="FC352" s="767"/>
      <c r="FD352" s="767"/>
      <c r="FE352" s="767"/>
      <c r="FF352" s="767"/>
      <c r="FG352" s="767"/>
      <c r="FH352" s="767"/>
      <c r="FI352" s="767"/>
      <c r="FJ352" s="767"/>
      <c r="FK352" s="767"/>
      <c r="FL352" s="767"/>
      <c r="FM352" s="767"/>
      <c r="FN352" s="767"/>
      <c r="FO352" s="767"/>
      <c r="FP352" s="767"/>
      <c r="FQ352" s="767"/>
      <c r="FR352" s="767"/>
      <c r="FS352" s="767"/>
      <c r="FT352" s="767"/>
      <c r="FU352" s="767"/>
      <c r="FV352" s="767"/>
      <c r="FW352" s="767"/>
      <c r="FX352" s="767"/>
      <c r="FY352" s="767"/>
      <c r="FZ352" s="767"/>
      <c r="GA352" s="767"/>
      <c r="GB352" s="767"/>
      <c r="GC352" s="767"/>
      <c r="GD352" s="767"/>
      <c r="GE352" s="767"/>
      <c r="GF352" s="767"/>
      <c r="GG352" s="767"/>
      <c r="GH352" s="767"/>
      <c r="GI352" s="767"/>
      <c r="GJ352" s="767"/>
      <c r="GK352" s="767"/>
      <c r="GL352" s="767"/>
      <c r="GM352" s="767"/>
      <c r="GN352" s="767"/>
      <c r="GO352" s="767"/>
      <c r="GP352" s="767"/>
      <c r="GQ352" s="767"/>
      <c r="GR352" s="767"/>
      <c r="GS352" s="767"/>
      <c r="GT352" s="767"/>
      <c r="GU352" s="767"/>
      <c r="GV352" s="767"/>
      <c r="GW352" s="767"/>
      <c r="GX352" s="767"/>
      <c r="GY352" s="767"/>
      <c r="GZ352" s="767"/>
      <c r="HA352" s="767"/>
      <c r="HB352" s="767"/>
      <c r="HC352" s="767"/>
    </row>
    <row r="353" spans="1:211" s="864" customFormat="1" ht="13.9" customHeight="1">
      <c r="A353" s="307"/>
      <c r="B353" s="351"/>
      <c r="C353" s="971" t="str">
        <f>IF('1C TSrécur2'!N$17&lt;&gt;0,'1C TSrécur2'!$B$12,"")</f>
        <v/>
      </c>
      <c r="D353" s="972"/>
      <c r="E353" s="973"/>
      <c r="F353" s="93" t="str">
        <f>IF(AND($C353='1C TSrécur2'!$B$12,'1C TSrécur2'!$B$16="récurrentes",'1C TSrécur2'!$N$17&lt;&gt;""),'1C TSrécur2'!$N$21,"")</f>
        <v/>
      </c>
      <c r="G353" s="842"/>
      <c r="H353" s="745">
        <v>0.21</v>
      </c>
      <c r="I353" s="747">
        <v>1</v>
      </c>
      <c r="J353" s="312"/>
      <c r="K353" s="680">
        <f t="shared" si="110"/>
        <v>0</v>
      </c>
      <c r="L353" s="527">
        <f>IF(OR('1C TSrécur2'!$B$12="",'1C TSrécur2'!N$30=0),0,IF(AND('1C TSrécur2'!$B$12&lt;&gt;"",$K$2="Pôle",'1C TSrécur2'!$C$12="OUI"),(('1C TSrécur2'!N$22+'1C TSrécur2'!N$23+'1C TSrécur2'!N$24+'1C TSrécur2'!N$25+'1C TSrécur2'!N$29)/'1C TSrécur2'!N$17),IF(AND('1C TSrécur2'!$B$12&lt;&gt;"",$K$2="Pôle",'1C TSrécur2'!$C$12="NON"),(('1C TSrécur2'!N$22+'1C TSrécur2'!N$23+'1C TSrécur2'!N$24+'1C TSrécur2'!N$25+'1C TSrécur2'!N$29)/'1C TSrécur2'!N$30),IF(AND('1C TSrécur2'!$B$12&lt;&gt;"",$K$2&lt;&gt;"Pôle",'1C TSrécur2'!$C$12="OUI"),(('1C TSrécur2'!N$22+'1C TSrécur2'!N$23+'1C TSrécur2'!N$24+'1C TSrécur2'!N$25+'1C TSrécur2'!N$26+'1C TSrécur2'!N$27+'1C TSrécur2'!N$28+'1C TSrécur2'!N$29)/'1C TSrécur2'!N$17),IF(AND('1C TSrécur2'!$B$12&lt;&gt;"",$K$2&lt;&gt;"Pôle",'1C TSrécur2'!$C$12="NON"),(('1C TSrécur2'!N$22+'1C TSrécur2'!N$23+'1C TSrécur2'!N$24+'1C TSrécur2'!N$25+'1C TSrécur2'!N$26+'1C TSrécur2'!N$27+'1C TSrécur2'!N$28+'1C TSrécur2'!N$29)/'1C TSrécur2'!N$30))))))</f>
        <v>0</v>
      </c>
      <c r="M353" s="527">
        <f>IF(OR('1C TSrécur2'!$B$12="",'1C TSrécur2'!N$30=0),0,IF(AND('1C TSrécur2'!$B$12&lt;&gt;"",$K$2="Pôle",'1C TSrécur2'!$C$12="OUI"),(('1C TSrécur2'!N$26+'1C TSrécur2'!N$27+'1C TSrécur2'!N$28)/'1C TSrécur2'!N$17),IF(AND('1C TSrécur2'!$B$12&lt;&gt;"",$K$2="Pôle",'1C TSrécur2'!$C$12="NON"),(('1C TSrécur2'!N$26+'1C TSrécur2'!N$27+'1C TSrécur2'!N$28)/'1C TSrécur2'!N$30),IF(AND('1C TSrécur2'!$B$12&lt;&gt;"",$K$2&lt;&gt;"Pôle"),0))))</f>
        <v>0</v>
      </c>
      <c r="N353" s="527">
        <f>IF(AND('1C TSrécur2'!$N$17&lt;&gt;0,'1C TSrécur2'!$N$30&lt;&gt;0),L353+M353,0)</f>
        <v>0</v>
      </c>
      <c r="O353" s="542" t="str">
        <f>IF(AND('1C TSrécur2'!N$17&lt;&gt;0,'1C TSrécur2'!$C$12="OUI"),'1C TSrécur2'!N$36/'1C TSrécur2'!N$17,"")</f>
        <v/>
      </c>
      <c r="P353" s="543" t="str">
        <f>IF(AND('1C TSrécur2'!N$17&lt;&gt;0,'1C TSrécur2'!$C$12="OUI"),'1C TSrécur2'!$N$37/'1C TSrécur2'!N$17,"")</f>
        <v/>
      </c>
      <c r="Q353" s="543" t="str">
        <f>IF(AND('1C TSrécur2'!N$17&lt;&gt;0,'1C TSrécur2'!$C$12="OUI"),'1C TSrécur2'!$N$38/'1C TSrécur2'!N$17,"")</f>
        <v/>
      </c>
      <c r="R353" s="543" t="str">
        <f>IF(AND('1C TSrécur2'!N$17&lt;&gt;0,'1C TSrécur2'!$C$12="OUI"),'1C TSrécur2'!$N$39/'1C TSrécur2'!N$17,"")</f>
        <v/>
      </c>
      <c r="S353" s="543" t="str">
        <f>IF(AND('1C TSrécur2'!N$17&lt;&gt;0,'1C TSrécur2'!$C$12="OUI"),'1C TSrécur2'!$N$40/'1C TSrécur2'!N$17,"")</f>
        <v/>
      </c>
      <c r="T353" s="543" t="str">
        <f>IF(AND('1C TSrécur2'!N$17&lt;&gt;0,'1C TSrécur2'!$C$12="OUI"),'1C TSrécur2'!$N$41/'1C TSrécur2'!N$17,"")</f>
        <v/>
      </c>
      <c r="U353" s="543" t="str">
        <f>IF(AND('1C TSrécur2'!N$17&lt;&gt;0,'1C TSrécur2'!$C$12="OUI"),'1C TSrécur2'!$N$42/'1C TSrécur2'!N$17,"")</f>
        <v/>
      </c>
      <c r="V353" s="543" t="str">
        <f>IF(AND('1C TSrécur2'!N$17&lt;&gt;0,'1C TSrécur2'!$C$12="OUI"),'1C TSrécur2'!$N$43/'1C TSrécur2'!N$17,"")</f>
        <v/>
      </c>
      <c r="W353" s="543" t="str">
        <f>IF(AND('1C TSrécur2'!N$17&lt;&gt;0,'1C TSrécur2'!$C$12="OUI"),'1C TSrécur2'!$N$44/'1C TSrécur2'!N$17,"")</f>
        <v/>
      </c>
      <c r="X353" s="543" t="str">
        <f>IF(AND('1C TSrécur2'!N$17&lt;&gt;0,'1C TSrécur2'!$C$12="OUI"),'1C TSrécur2'!$N$45/'1C TSrécur2'!N$17,"")</f>
        <v/>
      </c>
      <c r="Y353" s="543" t="str">
        <f>IF(AND('1C TSrécur2'!N$17&lt;&gt;0,'1C TSrécur2'!$C$12="OUI"),'1C TSrécur2'!$N$46/'1C TSrécur2'!N$17,"")</f>
        <v/>
      </c>
      <c r="Z353" s="543" t="str">
        <f>IF(AND('1C TSrécur2'!N$17&lt;&gt;0,'1C TSrécur2'!$C$12="OUI"),'1C TSrécur2'!$N$47/'1C TSrécur2'!N$17,"")</f>
        <v/>
      </c>
      <c r="AA353" s="543" t="str">
        <f>IF(AND('1C TSrécur2'!N$17&lt;&gt;0,'1C TSrécur2'!$C$12="OUI"),'1C TSrécur2'!$N$48/'1C TSrécur2'!N$17,"")</f>
        <v/>
      </c>
      <c r="AB353" s="543" t="str">
        <f>IF(AND('1C TSrécur2'!N$17&lt;&gt;0,'1C TSrécur2'!$C$12="OUI"),'1C TSrécur2'!$N$49/'1C TSrécur2'!N$17,"")</f>
        <v/>
      </c>
      <c r="AC353" s="543" t="str">
        <f>IF(AND('1C TSrécur2'!N$17&lt;&gt;0,'1C TSrécur2'!$C$12="OUI"),'1C TSrécur2'!$N$50/'1C TSrécur2'!N$17,"")</f>
        <v/>
      </c>
      <c r="AD353" s="543" t="str">
        <f>IF(AND('1C TSrécur2'!N$17&lt;&gt;0,'1C TSrécur2'!$C$12="OUI"),'1C TSrécur2'!$N$51/'1C TSrécur2'!N$17,"")</f>
        <v/>
      </c>
      <c r="AE353" s="543" t="str">
        <f>IF(AND('1C TSrécur2'!N$17&lt;&gt;0,'1C TSrécur2'!$C$12="OUI"),'1C TSrécur2'!$N$52/'1C TSrécur2'!N$17,"")</f>
        <v/>
      </c>
      <c r="AF353" s="543" t="str">
        <f>IF(AND('1C TSrécur2'!N$17&lt;&gt;0,'1C TSrécur2'!$C$12="OUI"),'1C TSrécur2'!$N$53/'1C TSrécur2'!N$17,"")</f>
        <v/>
      </c>
      <c r="AG353" s="543" t="str">
        <f>IF(AND('1C TSrécur2'!N$17&lt;&gt;0,'1C TSrécur2'!$C$12="OUI"),'1C TSrécur2'!$N$54/'1C TSrécur2'!N$17,"")</f>
        <v/>
      </c>
      <c r="AH353" s="543" t="str">
        <f>IF(AND('1C TSrécur2'!N$17&lt;&gt;0,'1C TSrécur2'!$C$12="OUI"),'1C TSrécur2'!$N$55/'1C TSrécur2'!N$17,"")</f>
        <v/>
      </c>
      <c r="AI353" s="543" t="str">
        <f>IF(AND('1C TSrécur2'!N$17&lt;&gt;0,'1C TSrécur2'!$C$12="OUI"),'1C TSrécur2'!$N$56/'1C TSrécur2'!N$17,"")</f>
        <v/>
      </c>
      <c r="AJ353" s="543" t="str">
        <f>IF(AND('1C TSrécur2'!N$17&lt;&gt;0,'1C TSrécur2'!$C$12="OUI"),'1C TSrécur2'!$N$57/'1C TSrécur2'!N$17,"")</f>
        <v/>
      </c>
      <c r="AK353" s="543">
        <f>IF(AND('1C TSrécur2'!N$17&lt;&gt;0,'1C TSrécur2'!$C$12="OUI"),'1C TSrécur2'!N$58/'1C TSrécur2'!N$17,0)</f>
        <v>0</v>
      </c>
      <c r="AL353" s="72">
        <f>IF(AND('1C TSrécur2'!$B$12&lt;&gt;"",'1C TSrécur2'!$C$12="OUI"),N353+AK353,N353)</f>
        <v>0</v>
      </c>
      <c r="AM353" s="344">
        <f t="shared" si="114"/>
        <v>0</v>
      </c>
      <c r="AN353" s="344">
        <f t="shared" si="115"/>
        <v>0</v>
      </c>
      <c r="AO353" s="345">
        <f t="shared" si="116"/>
        <v>0</v>
      </c>
      <c r="AP353" s="573">
        <f t="shared" si="117"/>
        <v>0</v>
      </c>
      <c r="AQ353" s="583">
        <f t="shared" si="118"/>
        <v>0</v>
      </c>
      <c r="AR353" s="579"/>
      <c r="AS353" s="102"/>
      <c r="AT353" s="27" t="str">
        <f>IF('1C TSrécur2'!N$17*FICHE!$C$13&lt;J353,"Forfait limité à "&amp;FICHE!$C$13&amp;"€/jour","")</f>
        <v/>
      </c>
      <c r="AU353" s="592"/>
      <c r="AV353" s="824"/>
      <c r="AW353" s="824"/>
      <c r="AX353" s="824"/>
      <c r="AY353" s="824"/>
      <c r="AZ353" s="824"/>
      <c r="BA353" s="767"/>
      <c r="BB353" s="767"/>
      <c r="BC353" s="767"/>
      <c r="BD353" s="767"/>
      <c r="BE353" s="767"/>
      <c r="BF353" s="767"/>
      <c r="BG353" s="767"/>
      <c r="BH353" s="767"/>
      <c r="BI353" s="767"/>
      <c r="BJ353" s="767"/>
      <c r="BK353" s="767"/>
      <c r="BL353" s="767"/>
      <c r="BM353" s="767"/>
      <c r="BN353" s="767"/>
      <c r="BO353" s="767"/>
      <c r="BP353" s="767"/>
      <c r="BQ353" s="767"/>
      <c r="BR353" s="767"/>
      <c r="BS353" s="767"/>
      <c r="BT353" s="767"/>
      <c r="BU353" s="767"/>
      <c r="BV353" s="767"/>
      <c r="BW353" s="767"/>
      <c r="BX353" s="767"/>
      <c r="BY353" s="767"/>
      <c r="BZ353" s="767"/>
      <c r="CA353" s="767"/>
      <c r="CB353" s="767"/>
      <c r="CC353" s="767"/>
      <c r="CD353" s="767"/>
      <c r="CE353" s="767"/>
      <c r="CF353" s="767"/>
      <c r="CG353" s="767"/>
      <c r="CH353" s="767"/>
      <c r="CI353" s="767"/>
      <c r="CJ353" s="767"/>
      <c r="CK353" s="767"/>
      <c r="CL353" s="767"/>
      <c r="CM353" s="767"/>
      <c r="CN353" s="767"/>
      <c r="CO353" s="767"/>
      <c r="CP353" s="767"/>
      <c r="CQ353" s="767"/>
      <c r="CR353" s="767"/>
      <c r="CS353" s="767"/>
      <c r="CT353" s="767"/>
      <c r="CU353" s="767"/>
      <c r="CV353" s="767"/>
      <c r="CW353" s="767"/>
      <c r="CX353" s="767"/>
      <c r="CY353" s="767"/>
      <c r="CZ353" s="767"/>
      <c r="DA353" s="767"/>
      <c r="DB353" s="767"/>
      <c r="DC353" s="767"/>
      <c r="DD353" s="767"/>
      <c r="DE353" s="767"/>
      <c r="DF353" s="767"/>
      <c r="DG353" s="767"/>
      <c r="DH353" s="767"/>
      <c r="DI353" s="767"/>
      <c r="DJ353" s="767"/>
      <c r="DK353" s="767"/>
      <c r="DL353" s="767"/>
      <c r="DM353" s="767"/>
      <c r="DN353" s="767"/>
      <c r="DO353" s="767"/>
      <c r="DP353" s="767"/>
      <c r="DQ353" s="767"/>
      <c r="DR353" s="767"/>
      <c r="DS353" s="767"/>
      <c r="DT353" s="767"/>
      <c r="DU353" s="767"/>
      <c r="DV353" s="767"/>
      <c r="DW353" s="767"/>
      <c r="DX353" s="767"/>
      <c r="DY353" s="767"/>
      <c r="DZ353" s="767"/>
      <c r="EA353" s="767"/>
      <c r="EB353" s="767"/>
      <c r="EC353" s="767"/>
      <c r="ED353" s="767"/>
      <c r="EE353" s="767"/>
      <c r="EF353" s="767"/>
      <c r="EG353" s="767"/>
      <c r="EH353" s="767"/>
      <c r="EI353" s="767"/>
      <c r="EJ353" s="767"/>
      <c r="EK353" s="767"/>
      <c r="EL353" s="767"/>
      <c r="EM353" s="767"/>
      <c r="EN353" s="767"/>
      <c r="EO353" s="767"/>
      <c r="EP353" s="767"/>
      <c r="EQ353" s="767"/>
      <c r="ER353" s="767"/>
      <c r="ES353" s="767"/>
      <c r="ET353" s="767"/>
      <c r="EU353" s="767"/>
      <c r="EV353" s="767"/>
      <c r="EW353" s="767"/>
      <c r="EX353" s="767"/>
      <c r="EY353" s="767"/>
      <c r="EZ353" s="767"/>
      <c r="FA353" s="767"/>
      <c r="FB353" s="767"/>
      <c r="FC353" s="767"/>
      <c r="FD353" s="767"/>
      <c r="FE353" s="767"/>
      <c r="FF353" s="767"/>
      <c r="FG353" s="767"/>
      <c r="FH353" s="767"/>
      <c r="FI353" s="767"/>
      <c r="FJ353" s="767"/>
      <c r="FK353" s="767"/>
      <c r="FL353" s="767"/>
      <c r="FM353" s="767"/>
      <c r="FN353" s="767"/>
      <c r="FO353" s="767"/>
      <c r="FP353" s="767"/>
      <c r="FQ353" s="767"/>
      <c r="FR353" s="767"/>
      <c r="FS353" s="767"/>
      <c r="FT353" s="767"/>
      <c r="FU353" s="767"/>
      <c r="FV353" s="767"/>
      <c r="FW353" s="767"/>
      <c r="FX353" s="767"/>
      <c r="FY353" s="767"/>
      <c r="FZ353" s="767"/>
      <c r="GA353" s="767"/>
      <c r="GB353" s="767"/>
      <c r="GC353" s="767"/>
      <c r="GD353" s="767"/>
      <c r="GE353" s="767"/>
      <c r="GF353" s="767"/>
      <c r="GG353" s="767"/>
      <c r="GH353" s="767"/>
      <c r="GI353" s="767"/>
      <c r="GJ353" s="767"/>
      <c r="GK353" s="767"/>
      <c r="GL353" s="767"/>
      <c r="GM353" s="767"/>
      <c r="GN353" s="767"/>
      <c r="GO353" s="767"/>
      <c r="GP353" s="767"/>
      <c r="GQ353" s="767"/>
      <c r="GR353" s="767"/>
      <c r="GS353" s="767"/>
      <c r="GT353" s="767"/>
      <c r="GU353" s="767"/>
      <c r="GV353" s="767"/>
      <c r="GW353" s="767"/>
      <c r="GX353" s="767"/>
      <c r="GY353" s="767"/>
      <c r="GZ353" s="767"/>
      <c r="HA353" s="767"/>
      <c r="HB353" s="767"/>
      <c r="HC353" s="767"/>
    </row>
    <row r="354" spans="1:211" ht="13.9" customHeight="1">
      <c r="A354" s="309"/>
      <c r="B354" s="338"/>
      <c r="C354" s="974" t="str">
        <f>IF('1C TSrécur2'!O$17&lt;&gt;0,'1C TSrécur2'!$B$12,"")</f>
        <v/>
      </c>
      <c r="D354" s="975"/>
      <c r="E354" s="976"/>
      <c r="F354" s="828" t="str">
        <f>IF(AND($C354='1C TSrécur2'!$B$12,'1C TSrécur2'!$B$16="récurrentes",'1C TSrécur2'!$O$17&lt;&gt;""),'1C TSrécur2'!$O$21,"")</f>
        <v/>
      </c>
      <c r="G354" s="237"/>
      <c r="H354" s="763">
        <v>0.21</v>
      </c>
      <c r="I354" s="764">
        <v>1</v>
      </c>
      <c r="J354" s="316"/>
      <c r="K354" s="829">
        <f t="shared" ref="K354:K377" si="119">J354+(J354*H354)</f>
        <v>0</v>
      </c>
      <c r="L354" s="830">
        <f>IF(OR('1C TSrécur2'!$B$12="",'1C TSrécur2'!O$30=0),0,IF(AND('1C TSrécur2'!$B$12&lt;&gt;"",$K$2="Pôle",'1C TSrécur2'!$C$12="OUI"),(('1C TSrécur2'!O$22+'1C TSrécur2'!O$23+'1C TSrécur2'!O$24+'1C TSrécur2'!O$25+'1C TSrécur2'!O$29)/'1C TSrécur2'!O$17),IF(AND('1C TSrécur2'!$B$12&lt;&gt;"",$K$2="Pôle",'1C TSrécur2'!$C$12="NON"),(('1C TSrécur2'!O$22+'1C TSrécur2'!O$23+'1C TSrécur2'!O$24+'1C TSrécur2'!O$25+'1C TSrécur2'!O$29)/'1C TSrécur2'!O$30),IF(AND('1C TSrécur2'!$B$12&lt;&gt;"",$K$2&lt;&gt;"Pôle",'1C TSrécur2'!$C$12="OUI"),(('1C TSrécur2'!O$22+'1C TSrécur2'!O$23+'1C TSrécur2'!O$24+'1C TSrécur2'!O$25+'1C TSrécur2'!O$26+'1C TSrécur2'!O$27+'1C TSrécur2'!O$28+'1C TSrécur2'!O$29)/'1C TSrécur2'!O$17),IF(AND('1C TSrécur2'!$B$12&lt;&gt;"",$K$2&lt;&gt;"Pôle",'1C TSrécur2'!$C$12="NON"),(('1C TSrécur2'!O$22+'1C TSrécur2'!O$23+'1C TSrécur2'!O$24+'1C TSrécur2'!O$25+'1C TSrécur2'!O$26+'1C TSrécur2'!O$27+'1C TSrécur2'!O$28+'1C TSrécur2'!O$29)/'1C TSrécur2'!O$30))))))</f>
        <v>0</v>
      </c>
      <c r="M354" s="830">
        <f>IF(OR('1C TSrécur2'!$B$12="",'1C TSrécur2'!O$30=0),0,IF(AND('1C TSrécur2'!$B$12&lt;&gt;"",$K$2="Pôle",'1C TSrécur2'!$C$12="OUI"),(('1C TSrécur2'!O$26+'1C TSrécur2'!O$27+'1C TSrécur2'!O$28)/'1C TSrécur2'!O$17),IF(AND('1C TSrécur2'!$B$12&lt;&gt;"",$K$2="Pôle",'1C TSrécur2'!$C$12="NON"),(('1C TSrécur2'!O$26+'1C TSrécur2'!O$27+'1C TSrécur2'!O$28)/'1C TSrécur2'!O$30),IF(AND('1C TSrécur2'!$B$12&lt;&gt;"",$K$2&lt;&gt;"Pôle"),0))))</f>
        <v>0</v>
      </c>
      <c r="N354" s="830">
        <f>IF(AND('1C TSrécur2'!$O$17&lt;&gt;0,'1C TSrécur2'!$O$30&lt;&gt;0),L354+M354,0)</f>
        <v>0</v>
      </c>
      <c r="O354" s="831" t="str">
        <f>IF(AND('1C TSrécur2'!O$17&lt;&gt;0,'1C TSrécur2'!$C$12="OUI"),'1C TSrécur2'!O$36/'1C TSrécur2'!O$17,"")</f>
        <v/>
      </c>
      <c r="P354" s="832" t="str">
        <f>IF(AND('1C TSrécur2'!O$17&lt;&gt;0,'1C TSrécur2'!$C$12="OUI"),'1C TSrécur2'!$O$37/'1C TSrécur2'!O$17,"")</f>
        <v/>
      </c>
      <c r="Q354" s="832" t="str">
        <f>IF(AND('1C TSrécur2'!O$17&lt;&gt;0,'1C TSrécur2'!$C$12="OUI"),'1C TSrécur2'!$O$38/'1C TSrécur2'!O$17,"")</f>
        <v/>
      </c>
      <c r="R354" s="832" t="str">
        <f>IF(AND('1C TSrécur2'!O$17&lt;&gt;0,'1C TSrécur2'!$C$12="OUI"),'1C TSrécur2'!$O$39/'1C TSrécur2'!O$17,"")</f>
        <v/>
      </c>
      <c r="S354" s="832" t="str">
        <f>IF(AND('1C TSrécur2'!O$17&lt;&gt;0,'1C TSrécur2'!$C$12="OUI"),'1C TSrécur2'!$O$40/'1C TSrécur2'!O$17,"")</f>
        <v/>
      </c>
      <c r="T354" s="832" t="str">
        <f>IF(AND('1C TSrécur2'!O$17&lt;&gt;0,'1C TSrécur2'!$C$12="OUI"),'1C TSrécur2'!$O$41/'1C TSrécur2'!O$17,"")</f>
        <v/>
      </c>
      <c r="U354" s="832" t="str">
        <f>IF(AND('1C TSrécur2'!O$17&lt;&gt;0,'1C TSrécur2'!$C$12="OUI"),'1C TSrécur2'!$O$42/'1C TSrécur2'!O$17,"")</f>
        <v/>
      </c>
      <c r="V354" s="832" t="str">
        <f>IF(AND('1C TSrécur2'!O$17&lt;&gt;0,'1C TSrécur2'!$C$12="OUI"),'1C TSrécur2'!$O$43/'1C TSrécur2'!O$17,"")</f>
        <v/>
      </c>
      <c r="W354" s="832" t="str">
        <f>IF(AND('1C TSrécur2'!O$17&lt;&gt;0,'1C TSrécur2'!$C$12="OUI"),'1C TSrécur2'!$O$44/'1C TSrécur2'!O$17,"")</f>
        <v/>
      </c>
      <c r="X354" s="832" t="str">
        <f>IF(AND('1C TSrécur2'!O$17&lt;&gt;0,'1C TSrécur2'!$C$12="OUI"),'1C TSrécur2'!$O$45/'1C TSrécur2'!O$17,"")</f>
        <v/>
      </c>
      <c r="Y354" s="832" t="str">
        <f>IF(AND('1C TSrécur2'!O$17&lt;&gt;0,'1C TSrécur2'!$C$12="OUI"),'1C TSrécur2'!$O$46/'1C TSrécur2'!O$17,"")</f>
        <v/>
      </c>
      <c r="Z354" s="832" t="str">
        <f>IF(AND('1C TSrécur2'!O$17&lt;&gt;0,'1C TSrécur2'!$C$12="OUI"),'1C TSrécur2'!$O$47/'1C TSrécur2'!O$17,"")</f>
        <v/>
      </c>
      <c r="AA354" s="832" t="str">
        <f>IF(AND('1C TSrécur2'!O$17&lt;&gt;0,'1C TSrécur2'!$C$12="OUI"),'1C TSrécur2'!$O$48/'1C TSrécur2'!O$17,"")</f>
        <v/>
      </c>
      <c r="AB354" s="832" t="str">
        <f>IF(AND('1C TSrécur2'!O$17&lt;&gt;0,'1C TSrécur2'!$C$12="OUI"),'1C TSrécur2'!$O$49/'1C TSrécur2'!O$17,"")</f>
        <v/>
      </c>
      <c r="AC354" s="832" t="str">
        <f>IF(AND('1C TSrécur2'!O$17&lt;&gt;0,'1C TSrécur2'!$C$12="OUI"),'1C TSrécur2'!$O$50/'1C TSrécur2'!O$17,"")</f>
        <v/>
      </c>
      <c r="AD354" s="832" t="str">
        <f>IF(AND('1C TSrécur2'!O$17&lt;&gt;0,'1C TSrécur2'!$C$12="OUI"),'1C TSrécur2'!$O$51/'1C TSrécur2'!O$17,"")</f>
        <v/>
      </c>
      <c r="AE354" s="832" t="str">
        <f>IF(AND('1C TSrécur2'!O$17&lt;&gt;0,'1C TSrécur2'!$C$12="OUI"),'1C TSrécur2'!$O$52/'1C TSrécur2'!O$17,"")</f>
        <v/>
      </c>
      <c r="AF354" s="832" t="str">
        <f>IF(AND('1C TSrécur2'!O$17&lt;&gt;0,'1C TSrécur2'!$C$12="OUI"),'1C TSrécur2'!$O$53/'1C TSrécur2'!O$17,"")</f>
        <v/>
      </c>
      <c r="AG354" s="832" t="str">
        <f>IF(AND('1C TSrécur2'!O$17&lt;&gt;0,'1C TSrécur2'!$C$12="OUI"),'1C TSrécur2'!$O$54/'1C TSrécur2'!O$17,"")</f>
        <v/>
      </c>
      <c r="AH354" s="832" t="str">
        <f>IF(AND('1C TSrécur2'!O$17&lt;&gt;0,'1C TSrécur2'!$C$12="OUI"),'1C TSrécur2'!$O$55/'1C TSrécur2'!O$17,"")</f>
        <v/>
      </c>
      <c r="AI354" s="832" t="str">
        <f>IF(AND('1C TSrécur2'!O$17&lt;&gt;0,'1C TSrécur2'!$C$12="OUI"),'1C TSrécur2'!$O$56/'1C TSrécur2'!O$17,"")</f>
        <v/>
      </c>
      <c r="AJ354" s="832" t="str">
        <f>IF(AND('1C TSrécur2'!O$17&lt;&gt;0,'1C TSrécur2'!$C$12="OUI"),'1C TSrécur2'!$O$57/'1C TSrécur2'!O$17,"")</f>
        <v/>
      </c>
      <c r="AK354" s="832">
        <f>IF(AND('1C TSrécur2'!O$17&lt;&gt;0,'1C TSrécur2'!$C$12="OUI"),'1C TSrécur2'!O$58/'1C TSrécur2'!O$17,0)</f>
        <v>0</v>
      </c>
      <c r="AL354" s="73">
        <f>IF(AND('1C TSrécur2'!$B$12&lt;&gt;"",'1C TSrécur2'!$C$12="OUI"),N354+AK354,N354)</f>
        <v>0</v>
      </c>
      <c r="AM354" s="346">
        <f t="shared" si="114"/>
        <v>0</v>
      </c>
      <c r="AN354" s="346">
        <f t="shared" si="115"/>
        <v>0</v>
      </c>
      <c r="AO354" s="347">
        <f>AM354+AN354</f>
        <v>0</v>
      </c>
      <c r="AP354" s="575">
        <f>AM354-AR354</f>
        <v>0</v>
      </c>
      <c r="AQ354" s="584">
        <f t="shared" si="118"/>
        <v>0</v>
      </c>
      <c r="AR354" s="580"/>
      <c r="AS354" s="208"/>
      <c r="AT354" s="209" t="str">
        <f>IF('1C TSrécur2'!O$17*FICHE!$C$13&lt;J354,"Forfait limité à "&amp;FICHE!$C$13&amp;"€/jour","")</f>
        <v/>
      </c>
      <c r="AU354" s="591"/>
    </row>
    <row r="355" spans="1:211" ht="13.9" customHeight="1">
      <c r="A355" s="309"/>
      <c r="B355" s="338"/>
      <c r="C355" s="962" t="str">
        <f>IF('1C TSrécur2'!P$17&lt;&gt;0,'1C TSrécur2'!$B$12,"")</f>
        <v/>
      </c>
      <c r="D355" s="963"/>
      <c r="E355" s="964"/>
      <c r="F355" s="211" t="str">
        <f>IF(AND($C355='1C TSrécur2'!$B$12,'1C TSrécur2'!$B$16="récurrentes",'1C TSrécur2'!$P$17&lt;&gt;""),'1C TSrécur2'!$P$21,"")</f>
        <v/>
      </c>
      <c r="G355" s="235"/>
      <c r="H355" s="745">
        <v>0.21</v>
      </c>
      <c r="I355" s="747">
        <v>1</v>
      </c>
      <c r="J355" s="316"/>
      <c r="K355" s="786">
        <f t="shared" si="119"/>
        <v>0</v>
      </c>
      <c r="L355" s="539">
        <f>IF(OR('1C TSrécur2'!$B$12="",'1C TSrécur2'!P$30=0),0,IF(AND('1C TSrécur2'!$B$12&lt;&gt;"",$K$2="Pôle",'1C TSrécur2'!$C$12="OUI"),(('1C TSrécur2'!P$22+'1C TSrécur2'!P$23+'1C TSrécur2'!P$24+'1C TSrécur2'!P$25+'1C TSrécur2'!P$29)/'1C TSrécur2'!P$17),IF(AND('1C TSrécur2'!$B$12&lt;&gt;"",$K$2="Pôle",'1C TSrécur2'!$C$12="NON"),(('1C TSrécur2'!P$22+'1C TSrécur2'!P$23+'1C TSrécur2'!P$24+'1C TSrécur2'!P$25+'1C TSrécur2'!P$29)/'1C TSrécur2'!P$30),IF(AND('1C TSrécur2'!$B$12&lt;&gt;"",$K$2&lt;&gt;"Pôle",'1C TSrécur2'!$C$12="OUI"),(('1C TSrécur2'!P$22+'1C TSrécur2'!P$23+'1C TSrécur2'!P$24+'1C TSrécur2'!P$25+'1C TSrécur2'!P$26+'1C TSrécur2'!P$27+'1C TSrécur2'!P$28+'1C TSrécur2'!P$29)/'1C TSrécur2'!P$17),IF(AND('1C TSrécur2'!$B$12&lt;&gt;"",$K$2&lt;&gt;"Pôle",'1C TSrécur2'!$C$12="NON"),(('1C TSrécur2'!P$22+'1C TSrécur2'!P$23+'1C TSrécur2'!P$24+'1C TSrécur2'!P$25+'1C TSrécur2'!P$26+'1C TSrécur2'!P$27+'1C TSrécur2'!P$28+'1C TSrécur2'!P$29)/'1C TSrécur2'!P$30))))))</f>
        <v>0</v>
      </c>
      <c r="M355" s="539">
        <f>IF(OR('1C TSrécur2'!$B$12="",'1C TSrécur2'!P$30=0),0,IF(AND('1C TSrécur2'!$B$12&lt;&gt;"",$K$2="Pôle",'1C TSrécur2'!$C$12="OUI"),(('1C TSrécur2'!P$26+'1C TSrécur2'!P$27+'1C TSrécur2'!P$28)/'1C TSrécur2'!P$17),IF(AND('1C TSrécur2'!$B$12&lt;&gt;"",$K$2="Pôle",'1C TSrécur2'!$C$12="NON"),(('1C TSrécur2'!P$26+'1C TSrécur2'!P$27+'1C TSrécur2'!P$28)/'1C TSrécur2'!P$30),IF(AND('1C TSrécur2'!$B$12&lt;&gt;"",$K$2&lt;&gt;"Pôle"),0))))</f>
        <v>0</v>
      </c>
      <c r="N355" s="539">
        <f>IF(AND('1C TSrécur2'!$P$17&lt;&gt;0,'1C TSrécur2'!$P$30&lt;&gt;0),L355+M355,0)</f>
        <v>0</v>
      </c>
      <c r="O355" s="544" t="str">
        <f>IF(AND('1C TSrécur2'!P$17&lt;&gt;0,'1C TSrécur2'!$C$12="OUI"),'1C TSrécur2'!P$36/'1C TSrécur2'!P$17,"")</f>
        <v/>
      </c>
      <c r="P355" s="545" t="str">
        <f>IF(AND('1C TSrécur2'!P$17&lt;&gt;0,'1C TSrécur2'!$C$12="OUI"),'1C TSrécur2'!$P$37/'1C TSrécur2'!P$17,"")</f>
        <v/>
      </c>
      <c r="Q355" s="545" t="str">
        <f>IF(AND('1C TSrécur2'!P$17&lt;&gt;0,'1C TSrécur2'!$C$12="OUI"),'1C TSrécur2'!$P$38/'1C TSrécur2'!P$17,"")</f>
        <v/>
      </c>
      <c r="R355" s="545" t="str">
        <f>IF(AND('1C TSrécur2'!P$17&lt;&gt;0,'1C TSrécur2'!$C$12="OUI"),'1C TSrécur2'!$P$39/'1C TSrécur2'!P$17,"")</f>
        <v/>
      </c>
      <c r="S355" s="545" t="str">
        <f>IF(AND('1C TSrécur2'!P$17&lt;&gt;0,'1C TSrécur2'!$C$12="OUI"),'1C TSrécur2'!$P$40/'1C TSrécur2'!P$17,"")</f>
        <v/>
      </c>
      <c r="T355" s="545" t="str">
        <f>IF(AND('1C TSrécur2'!P$17&lt;&gt;0,'1C TSrécur2'!$C$12="OUI"),'1C TSrécur2'!$P$41/'1C TSrécur2'!P$17,"")</f>
        <v/>
      </c>
      <c r="U355" s="545" t="str">
        <f>IF(AND('1C TSrécur2'!P$17&lt;&gt;0,'1C TSrécur2'!$C$12="OUI"),'1C TSrécur2'!$P$42/'1C TSrécur2'!P$17,"")</f>
        <v/>
      </c>
      <c r="V355" s="545" t="str">
        <f>IF(AND('1C TSrécur2'!P$17&lt;&gt;0,'1C TSrécur2'!$C$12="OUI"),'1C TSrécur2'!$P$43/'1C TSrécur2'!P$17,"")</f>
        <v/>
      </c>
      <c r="W355" s="545" t="str">
        <f>IF(AND('1C TSrécur2'!P$17&lt;&gt;0,'1C TSrécur2'!$C$12="OUI"),'1C TSrécur2'!$P$44/'1C TSrécur2'!P$17,"")</f>
        <v/>
      </c>
      <c r="X355" s="545" t="str">
        <f>IF(AND('1C TSrécur2'!P$17&lt;&gt;0,'1C TSrécur2'!$C$12="OUI"),'1C TSrécur2'!$P$45/'1C TSrécur2'!P$17,"")</f>
        <v/>
      </c>
      <c r="Y355" s="545" t="str">
        <f>IF(AND('1C TSrécur2'!P$17&lt;&gt;0,'1C TSrécur2'!$C$12="OUI"),'1C TSrécur2'!$P$46/'1C TSrécur2'!P$17,"")</f>
        <v/>
      </c>
      <c r="Z355" s="545" t="str">
        <f>IF(AND('1C TSrécur2'!P$17&lt;&gt;0,'1C TSrécur2'!$C$12="OUI"),'1C TSrécur2'!$P$47/'1C TSrécur2'!P$17,"")</f>
        <v/>
      </c>
      <c r="AA355" s="545" t="str">
        <f>IF(AND('1C TSrécur2'!P$17&lt;&gt;0,'1C TSrécur2'!$C$12="OUI"),'1C TSrécur2'!$P$48/'1C TSrécur2'!P$17,"")</f>
        <v/>
      </c>
      <c r="AB355" s="545" t="str">
        <f>IF(AND('1C TSrécur2'!P$17&lt;&gt;0,'1C TSrécur2'!$C$12="OUI"),'1C TSrécur2'!$P$49/'1C TSrécur2'!P$17,"")</f>
        <v/>
      </c>
      <c r="AC355" s="545" t="str">
        <f>IF(AND('1C TSrécur2'!P$17&lt;&gt;0,'1C TSrécur2'!$C$12="OUI"),'1C TSrécur2'!$P$50/'1C TSrécur2'!P$17,"")</f>
        <v/>
      </c>
      <c r="AD355" s="545" t="str">
        <f>IF(AND('1C TSrécur2'!P$17&lt;&gt;0,'1C TSrécur2'!$C$12="OUI"),'1C TSrécur2'!$P$51/'1C TSrécur2'!P$17,"")</f>
        <v/>
      </c>
      <c r="AE355" s="545" t="str">
        <f>IF(AND('1C TSrécur2'!P$17&lt;&gt;0,'1C TSrécur2'!$C$12="OUI"),'1C TSrécur2'!$P$52/'1C TSrécur2'!P$17,"")</f>
        <v/>
      </c>
      <c r="AF355" s="545" t="str">
        <f>IF(AND('1C TSrécur2'!P$17&lt;&gt;0,'1C TSrécur2'!$C$12="OUI"),'1C TSrécur2'!$P$53/'1C TSrécur2'!P$17,"")</f>
        <v/>
      </c>
      <c r="AG355" s="545" t="str">
        <f>IF(AND('1C TSrécur2'!P$17&lt;&gt;0,'1C TSrécur2'!$C$12="OUI"),'1C TSrécur2'!$P$54/'1C TSrécur2'!P$17,"")</f>
        <v/>
      </c>
      <c r="AH355" s="545" t="str">
        <f>IF(AND('1C TSrécur2'!P$17&lt;&gt;0,'1C TSrécur2'!$C$12="OUI"),'1C TSrécur2'!$P$55/'1C TSrécur2'!P$17,"")</f>
        <v/>
      </c>
      <c r="AI355" s="545" t="str">
        <f>IF(AND('1C TSrécur2'!P$17&lt;&gt;0,'1C TSrécur2'!$C$12="OUI"),'1C TSrécur2'!$P$56/'1C TSrécur2'!P$17,"")</f>
        <v/>
      </c>
      <c r="AJ355" s="545" t="str">
        <f>IF(AND('1C TSrécur2'!P$17&lt;&gt;0,'1C TSrécur2'!$C$12="OUI"),'1C TSrécur2'!$P$57/'1C TSrécur2'!P$17,"")</f>
        <v/>
      </c>
      <c r="AK355" s="545">
        <f>IF(AND('1C TSrécur2'!P$17&lt;&gt;0,'1C TSrécur2'!$C$12="OUI"),'1C TSrécur2'!P$58/'1C TSrécur2'!P$17,0)</f>
        <v>0</v>
      </c>
      <c r="AL355" s="73">
        <f>IF(AND('1C TSrécur2'!$B$12&lt;&gt;"",'1C TSrécur2'!$C$12="OUI"),N355+AK355,N355)</f>
        <v>0</v>
      </c>
      <c r="AM355" s="344">
        <f t="shared" si="114"/>
        <v>0</v>
      </c>
      <c r="AN355" s="344">
        <f t="shared" si="115"/>
        <v>0</v>
      </c>
      <c r="AO355" s="345">
        <f t="shared" ref="AO355:AO365" si="120">AM355+AN355</f>
        <v>0</v>
      </c>
      <c r="AP355" s="573">
        <f t="shared" ref="AP355:AP365" si="121">AM355-AR355</f>
        <v>0</v>
      </c>
      <c r="AQ355" s="583">
        <f t="shared" si="118"/>
        <v>0</v>
      </c>
      <c r="AR355" s="579"/>
      <c r="AS355" s="102"/>
      <c r="AT355" s="209" t="str">
        <f>IF('1C TSrécur2'!P$17*FICHE!$C$13&lt;J355,"Forfait limité à "&amp;FICHE!$C$13&amp;"€/jour","")</f>
        <v/>
      </c>
      <c r="AU355" s="592"/>
    </row>
    <row r="356" spans="1:211" ht="13.9" customHeight="1">
      <c r="A356" s="309"/>
      <c r="B356" s="338"/>
      <c r="C356" s="962" t="str">
        <f>IF('1C TSrécur2'!Q$17&lt;&gt;0,'1C TSrécur2'!$B$12,"")</f>
        <v/>
      </c>
      <c r="D356" s="963"/>
      <c r="E356" s="964"/>
      <c r="F356" s="211" t="str">
        <f>IF(AND($C356='1C TSrécur2'!$B$12,'1C TSrécur2'!$B$16="récurrentes",'1C TSrécur2'!$Q$17&lt;&gt;""),'1C TSrécur2'!$Q$21,"")</f>
        <v/>
      </c>
      <c r="G356" s="235"/>
      <c r="H356" s="745">
        <v>0.21</v>
      </c>
      <c r="I356" s="747">
        <v>1</v>
      </c>
      <c r="J356" s="316"/>
      <c r="K356" s="786">
        <f t="shared" si="119"/>
        <v>0</v>
      </c>
      <c r="L356" s="539">
        <f>IF(OR('1C TSrécur2'!$B$12="",'1C TSrécur2'!Q$30=0),0,IF(AND('1C TSrécur2'!$B$12&lt;&gt;"",$K$2="Pôle",'1C TSrécur2'!$C$12="OUI"),(('1C TSrécur2'!Q$22+'1C TSrécur2'!Q$23+'1C TSrécur2'!Q$24+'1C TSrécur2'!Q$25+'1C TSrécur2'!Q$29)/'1C TSrécur2'!Q$17),IF(AND('1C TSrécur2'!$B$12&lt;&gt;"",$K$2="Pôle",'1C TSrécur2'!$C$12="NON"),(('1C TSrécur2'!Q$22+'1C TSrécur2'!Q$23+'1C TSrécur2'!Q$24+'1C TSrécur2'!Q$25+'1C TSrécur2'!Q$29)/'1C TSrécur2'!Q$30),IF(AND('1C TSrécur2'!$B$12&lt;&gt;"",$K$2&lt;&gt;"Pôle",'1C TSrécur2'!$C$12="OUI"),(('1C TSrécur2'!Q$22+'1C TSrécur2'!Q$23+'1C TSrécur2'!Q$24+'1C TSrécur2'!Q$25+'1C TSrécur2'!Q$26+'1C TSrécur2'!Q$27+'1C TSrécur2'!Q$28+'1C TSrécur2'!Q$29)/'1C TSrécur2'!Q$17),IF(AND('1C TSrécur2'!$B$12&lt;&gt;"",$K$2&lt;&gt;"Pôle",'1C TSrécur2'!$C$12="NON"),(('1C TSrécur2'!Q$22+'1C TSrécur2'!Q$23+'1C TSrécur2'!Q$24+'1C TSrécur2'!Q$25+'1C TSrécur2'!Q$26+'1C TSrécur2'!Q$27+'1C TSrécur2'!Q$28+'1C TSrécur2'!Q$29)/'1C TSrécur2'!Q$30))))))</f>
        <v>0</v>
      </c>
      <c r="M356" s="539">
        <f>IF(OR('1C TSrécur2'!$B$12="",'1C TSrécur2'!Q$30=0),0,IF(AND('1C TSrécur2'!$B$12&lt;&gt;"",$K$2="Pôle",'1C TSrécur2'!$C$12="OUI"),(('1C TSrécur2'!Q$26+'1C TSrécur2'!Q$27+'1C TSrécur2'!Q$28)/'1C TSrécur2'!Q$17),IF(AND('1C TSrécur2'!$B$12&lt;&gt;"",$K$2="Pôle",'1C TSrécur2'!$C$12="NON"),(('1C TSrécur2'!Q$26+'1C TSrécur2'!Q$27+'1C TSrécur2'!Q$28)/'1C TSrécur2'!Q$30),IF(AND('1C TSrécur2'!$B$12&lt;&gt;"",$K$2&lt;&gt;"Pôle"),0))))</f>
        <v>0</v>
      </c>
      <c r="N356" s="539">
        <f>IF(AND('1C TSrécur2'!$Q$17&lt;&gt;0,'1C TSrécur2'!$Q$30&lt;&gt;0),L356+M356,0)</f>
        <v>0</v>
      </c>
      <c r="O356" s="544" t="str">
        <f>IF(AND('1C TSrécur2'!Q$17&lt;&gt;0,'1C TSrécur2'!$C$12="OUI"),'1C TSrécur2'!Q$36/'1C TSrécur2'!Q$17,"")</f>
        <v/>
      </c>
      <c r="P356" s="545" t="str">
        <f>IF(AND('1C TSrécur2'!Q$17&lt;&gt;0,'1C TSrécur2'!$C$12="OUI"),'1C TSrécur2'!$Q$37/'1C TSrécur2'!Q$17,"")</f>
        <v/>
      </c>
      <c r="Q356" s="545" t="str">
        <f>IF(AND('1C TSrécur2'!Q$17&lt;&gt;0,'1C TSrécur2'!$C$12="OUI"),'1C TSrécur2'!$Q$38/'1C TSrécur2'!Q$17,"")</f>
        <v/>
      </c>
      <c r="R356" s="545" t="str">
        <f>IF(AND('1C TSrécur2'!Q$17&lt;&gt;0,'1C TSrécur2'!$C$12="OUI"),'1C TSrécur2'!$Q$39/'1C TSrécur2'!Q$17,"")</f>
        <v/>
      </c>
      <c r="S356" s="545" t="str">
        <f>IF(AND('1C TSrécur2'!Q$17&lt;&gt;0,'1C TSrécur2'!$C$12="OUI"),'1C TSrécur2'!$Q$40/'1C TSrécur2'!Q$17,"")</f>
        <v/>
      </c>
      <c r="T356" s="545" t="str">
        <f>IF(AND('1C TSrécur2'!Q$17&lt;&gt;0,'1C TSrécur2'!$C$12="OUI"),'1C TSrécur2'!$Q$41/'1C TSrécur2'!Q$17,"")</f>
        <v/>
      </c>
      <c r="U356" s="545" t="str">
        <f>IF(AND('1C TSrécur2'!Q$17&lt;&gt;0,'1C TSrécur2'!$C$12="OUI"),'1C TSrécur2'!$Q$42/'1C TSrécur2'!Q$17,"")</f>
        <v/>
      </c>
      <c r="V356" s="545" t="str">
        <f>IF(AND('1C TSrécur2'!Q$17&lt;&gt;0,'1C TSrécur2'!$C$12="OUI"),'1C TSrécur2'!$Q$43/'1C TSrécur2'!Q$17,"")</f>
        <v/>
      </c>
      <c r="W356" s="545" t="str">
        <f>IF(AND('1C TSrécur2'!Q$17&lt;&gt;0,'1C TSrécur2'!$C$12="OUI"),'1C TSrécur2'!$Q$44/'1C TSrécur2'!Q$17,"")</f>
        <v/>
      </c>
      <c r="X356" s="545" t="str">
        <f>IF(AND('1C TSrécur2'!Q$17&lt;&gt;0,'1C TSrécur2'!$C$12="OUI"),'1C TSrécur2'!$Q$45/'1C TSrécur2'!Q$17,"")</f>
        <v/>
      </c>
      <c r="Y356" s="545" t="str">
        <f>IF(AND('1C TSrécur2'!Q$17&lt;&gt;0,'1C TSrécur2'!$C$12="OUI"),'1C TSrécur2'!$Q$46/'1C TSrécur2'!Q$17,"")</f>
        <v/>
      </c>
      <c r="Z356" s="545" t="str">
        <f>IF(AND('1C TSrécur2'!Q$17&lt;&gt;0,'1C TSrécur2'!$C$12="OUI"),'1C TSrécur2'!$Q$47/'1C TSrécur2'!Q$17,"")</f>
        <v/>
      </c>
      <c r="AA356" s="545" t="str">
        <f>IF(AND('1C TSrécur2'!Q$17&lt;&gt;0,'1C TSrécur2'!$C$12="OUI"),'1C TSrécur2'!$Q$48/'1C TSrécur2'!Q$17,"")</f>
        <v/>
      </c>
      <c r="AB356" s="545" t="str">
        <f>IF(AND('1C TSrécur2'!Q$17&lt;&gt;0,'1C TSrécur2'!$C$12="OUI"),'1C TSrécur2'!$Q$49/'1C TSrécur2'!Q$17,"")</f>
        <v/>
      </c>
      <c r="AC356" s="545" t="str">
        <f>IF(AND('1C TSrécur2'!Q$17&lt;&gt;0,'1C TSrécur2'!$C$12="OUI"),'1C TSrécur2'!$Q$50/'1C TSrécur2'!Q$17,"")</f>
        <v/>
      </c>
      <c r="AD356" s="545" t="str">
        <f>IF(AND('1C TSrécur2'!Q$17&lt;&gt;0,'1C TSrécur2'!$C$12="OUI"),'1C TSrécur2'!$Q$51/'1C TSrécur2'!Q$17,"")</f>
        <v/>
      </c>
      <c r="AE356" s="545" t="str">
        <f>IF(AND('1C TSrécur2'!Q$17&lt;&gt;0,'1C TSrécur2'!$C$12="OUI"),'1C TSrécur2'!$Q$52/'1C TSrécur2'!Q$17,"")</f>
        <v/>
      </c>
      <c r="AF356" s="545" t="str">
        <f>IF(AND('1C TSrécur2'!Q$17&lt;&gt;0,'1C TSrécur2'!$C$12="OUI"),'1C TSrécur2'!$Q$53/'1C TSrécur2'!Q$17,"")</f>
        <v/>
      </c>
      <c r="AG356" s="545" t="str">
        <f>IF(AND('1C TSrécur2'!Q$17&lt;&gt;0,'1C TSrécur2'!$C$12="OUI"),'1C TSrécur2'!$Q$54/'1C TSrécur2'!Q$17,"")</f>
        <v/>
      </c>
      <c r="AH356" s="545" t="str">
        <f>IF(AND('1C TSrécur2'!Q$17&lt;&gt;0,'1C TSrécur2'!$C$12="OUI"),'1C TSrécur2'!$Q$55/'1C TSrécur2'!Q$17,"")</f>
        <v/>
      </c>
      <c r="AI356" s="545" t="str">
        <f>IF(AND('1C TSrécur2'!Q$17&lt;&gt;0,'1C TSrécur2'!$C$12="OUI"),'1C TSrécur2'!$Q$56/'1C TSrécur2'!Q$17,"")</f>
        <v/>
      </c>
      <c r="AJ356" s="545" t="str">
        <f>IF(AND('1C TSrécur2'!Q$17&lt;&gt;0,'1C TSrécur2'!$C$12="OUI"),'1C TSrécur2'!$Q$57/'1C TSrécur2'!Q$17,"")</f>
        <v/>
      </c>
      <c r="AK356" s="545">
        <f>IF(AND('1C TSrécur2'!Q$17&lt;&gt;0,'1C TSrécur2'!$C$12="OUI"),'1C TSrécur2'!Q$58/'1C TSrécur2'!Q$17,0)</f>
        <v>0</v>
      </c>
      <c r="AL356" s="73">
        <f>IF(AND('1C TSrécur2'!$B$12&lt;&gt;"",'1C TSrécur2'!$C$12="OUI"),N356+AK356,N356)</f>
        <v>0</v>
      </c>
      <c r="AM356" s="344">
        <f t="shared" si="114"/>
        <v>0</v>
      </c>
      <c r="AN356" s="344">
        <f t="shared" si="115"/>
        <v>0</v>
      </c>
      <c r="AO356" s="345">
        <f t="shared" si="120"/>
        <v>0</v>
      </c>
      <c r="AP356" s="573">
        <f t="shared" si="121"/>
        <v>0</v>
      </c>
      <c r="AQ356" s="583">
        <f t="shared" si="118"/>
        <v>0</v>
      </c>
      <c r="AR356" s="579"/>
      <c r="AS356" s="102"/>
      <c r="AT356" s="209" t="str">
        <f>IF('1C TSrécur2'!Q$17*FICHE!$C$13&lt;J356,"Forfait limité à "&amp;FICHE!$C$13&amp;"€/jour","")</f>
        <v/>
      </c>
      <c r="AU356" s="592"/>
    </row>
    <row r="357" spans="1:211" ht="13.9" customHeight="1">
      <c r="A357" s="309"/>
      <c r="B357" s="338"/>
      <c r="C357" s="962" t="str">
        <f>IF('1C TSrécur2'!R$17&lt;&gt;0,'1C TSrécur2'!$B$12,"")</f>
        <v/>
      </c>
      <c r="D357" s="963"/>
      <c r="E357" s="964"/>
      <c r="F357" s="211" t="str">
        <f>IF(AND($C357='1C TSrécur2'!$B$12,'1C TSrécur2'!$B$16="récurrentes",'1C TSrécur2'!$R$17&lt;&gt;""),'1C TSrécur2'!$R$21,"")</f>
        <v/>
      </c>
      <c r="G357" s="235"/>
      <c r="H357" s="745">
        <v>0.21</v>
      </c>
      <c r="I357" s="747">
        <v>1</v>
      </c>
      <c r="J357" s="316"/>
      <c r="K357" s="786">
        <f t="shared" si="119"/>
        <v>0</v>
      </c>
      <c r="L357" s="539">
        <f>IF(OR('1C TSrécur2'!$B$12="",'1C TSrécur2'!R$30=0),0,IF(AND('1C TSrécur2'!$B$12&lt;&gt;"",$K$2="Pôle",'1C TSrécur2'!$C$12="OUI"),(('1C TSrécur2'!R$22+'1C TSrécur2'!R$23+'1C TSrécur2'!R$24+'1C TSrécur2'!R$25+'1C TSrécur2'!R$29)/'1C TSrécur2'!R$17),IF(AND('1C TSrécur2'!$B$12&lt;&gt;"",$K$2="Pôle",'1C TSrécur2'!$C$12="NON"),(('1C TSrécur2'!R$22+'1C TSrécur2'!R$23+'1C TSrécur2'!R$24+'1C TSrécur2'!R$25+'1C TSrécur2'!R$29)/'1C TSrécur2'!R$30),IF(AND('1C TSrécur2'!$B$12&lt;&gt;"",$K$2&lt;&gt;"Pôle",'1C TSrécur2'!$C$12="OUI"),(('1C TSrécur2'!R$22+'1C TSrécur2'!R$23+'1C TSrécur2'!R$24+'1C TSrécur2'!R$25+'1C TSrécur2'!R$26+'1C TSrécur2'!R$27+'1C TSrécur2'!R$28+'1C TSrécur2'!R$29)/'1C TSrécur2'!R$17),IF(AND('1C TSrécur2'!$B$12&lt;&gt;"",$K$2&lt;&gt;"Pôle",'1C TSrécur2'!$C$12="NON"),(('1C TSrécur2'!R$22+'1C TSrécur2'!R$23+'1C TSrécur2'!R$24+'1C TSrécur2'!R$25+'1C TSrécur2'!R$26+'1C TSrécur2'!R$27+'1C TSrécur2'!R$28+'1C TSrécur2'!R$29)/'1C TSrécur2'!R$30))))))</f>
        <v>0</v>
      </c>
      <c r="M357" s="539">
        <f>IF(OR('1C TSrécur2'!$B$12="",'1C TSrécur2'!R$30=0),0,IF(AND('1C TSrécur2'!$B$12&lt;&gt;"",$K$2="Pôle",'1C TSrécur2'!$C$12="OUI"),(('1C TSrécur2'!R$26+'1C TSrécur2'!R$27+'1C TSrécur2'!R$28)/'1C TSrécur2'!R$17),IF(AND('1C TSrécur2'!$B$12&lt;&gt;"",$K$2="Pôle",'1C TSrécur2'!$C$12="NON"),(('1C TSrécur2'!R$26+'1C TSrécur2'!R$27+'1C TSrécur2'!R$28)/'1C TSrécur2'!R$30),IF(AND('1C TSrécur2'!$B$12&lt;&gt;"",$K$2&lt;&gt;"Pôle"),0))))</f>
        <v>0</v>
      </c>
      <c r="N357" s="539">
        <f>IF(AND('1C TSrécur2'!$R$17&lt;&gt;0,'1C TSrécur2'!$R$30&lt;&gt;0),L357+M357,0)</f>
        <v>0</v>
      </c>
      <c r="O357" s="544" t="str">
        <f>IF(AND('1C TSrécur2'!R$17&lt;&gt;0,'1C TSrécur2'!$C$12="OUI"),'1C TSrécur2'!R$36/'1C TSrécur2'!R$17,"")</f>
        <v/>
      </c>
      <c r="P357" s="545" t="str">
        <f>IF(AND('1C TSrécur2'!R$17&lt;&gt;0,'1C TSrécur2'!$C$12="OUI"),'1C TSrécur2'!$R$37/'1C TSrécur2'!R$17,"")</f>
        <v/>
      </c>
      <c r="Q357" s="545" t="str">
        <f>IF(AND('1C TSrécur2'!R$17&lt;&gt;0,'1C TSrécur2'!$C$12="OUI"),'1C TSrécur2'!$R$38/'1C TSrécur2'!R$17,"")</f>
        <v/>
      </c>
      <c r="R357" s="545" t="str">
        <f>IF(AND('1C TSrécur2'!R$17&lt;&gt;0,'1C TSrécur2'!$C$12="OUI"),'1C TSrécur2'!$R$39/'1C TSrécur2'!R$17,"")</f>
        <v/>
      </c>
      <c r="S357" s="545" t="str">
        <f>IF(AND('1C TSrécur2'!R$17&lt;&gt;0,'1C TSrécur2'!$C$12="OUI"),'1C TSrécur2'!$R$40/'1C TSrécur2'!R$17,"")</f>
        <v/>
      </c>
      <c r="T357" s="545" t="str">
        <f>IF(AND('1C TSrécur2'!R$17&lt;&gt;0,'1C TSrécur2'!$C$12="OUI"),'1C TSrécur2'!$R$41/'1C TSrécur2'!R$17,"")</f>
        <v/>
      </c>
      <c r="U357" s="545" t="str">
        <f>IF(AND('1C TSrécur2'!R$17&lt;&gt;0,'1C TSrécur2'!$C$12="OUI"),'1C TSrécur2'!$R$42/'1C TSrécur2'!R$17,"")</f>
        <v/>
      </c>
      <c r="V357" s="545" t="str">
        <f>IF(AND('1C TSrécur2'!R$17&lt;&gt;0,'1C TSrécur2'!$C$12="OUI"),'1C TSrécur2'!$R$43/'1C TSrécur2'!R$17,"")</f>
        <v/>
      </c>
      <c r="W357" s="545" t="str">
        <f>IF(AND('1C TSrécur2'!R$17&lt;&gt;0,'1C TSrécur2'!$C$12="OUI"),'1C TSrécur2'!$R$44/'1C TSrécur2'!R$17,"")</f>
        <v/>
      </c>
      <c r="X357" s="545" t="str">
        <f>IF(AND('1C TSrécur2'!R$17&lt;&gt;0,'1C TSrécur2'!$C$12="OUI"),'1C TSrécur2'!$R$45/'1C TSrécur2'!R$17,"")</f>
        <v/>
      </c>
      <c r="Y357" s="545" t="str">
        <f>IF(AND('1C TSrécur2'!R$17&lt;&gt;0,'1C TSrécur2'!$C$12="OUI"),'1C TSrécur2'!$R$46/'1C TSrécur2'!R$17,"")</f>
        <v/>
      </c>
      <c r="Z357" s="545" t="str">
        <f>IF(AND('1C TSrécur2'!R$17&lt;&gt;0,'1C TSrécur2'!$C$12="OUI"),'1C TSrécur2'!$R$47/'1C TSrécur2'!R$17,"")</f>
        <v/>
      </c>
      <c r="AA357" s="545" t="str">
        <f>IF(AND('1C TSrécur2'!R$17&lt;&gt;0,'1C TSrécur2'!$C$12="OUI"),'1C TSrécur2'!$R$48/'1C TSrécur2'!R$17,"")</f>
        <v/>
      </c>
      <c r="AB357" s="545" t="str">
        <f>IF(AND('1C TSrécur2'!R$17&lt;&gt;0,'1C TSrécur2'!$C$12="OUI"),'1C TSrécur2'!$R$49/'1C TSrécur2'!R$17,"")</f>
        <v/>
      </c>
      <c r="AC357" s="545" t="str">
        <f>IF(AND('1C TSrécur2'!R$17&lt;&gt;0,'1C TSrécur2'!$C$12="OUI"),'1C TSrécur2'!$R$50/'1C TSrécur2'!R$17,"")</f>
        <v/>
      </c>
      <c r="AD357" s="545" t="str">
        <f>IF(AND('1C TSrécur2'!R$17&lt;&gt;0,'1C TSrécur2'!$C$12="OUI"),'1C TSrécur2'!$R$51/'1C TSrécur2'!R$17,"")</f>
        <v/>
      </c>
      <c r="AE357" s="545" t="str">
        <f>IF(AND('1C TSrécur2'!R$17&lt;&gt;0,'1C TSrécur2'!$C$12="OUI"),'1C TSrécur2'!$R$52/'1C TSrécur2'!R$17,"")</f>
        <v/>
      </c>
      <c r="AF357" s="545" t="str">
        <f>IF(AND('1C TSrécur2'!R$17&lt;&gt;0,'1C TSrécur2'!$C$12="OUI"),'1C TSrécur2'!$R$53/'1C TSrécur2'!R$17,"")</f>
        <v/>
      </c>
      <c r="AG357" s="545" t="str">
        <f>IF(AND('1C TSrécur2'!R$17&lt;&gt;0,'1C TSrécur2'!$C$12="OUI"),'1C TSrécur2'!$R$54/'1C TSrécur2'!R$17,"")</f>
        <v/>
      </c>
      <c r="AH357" s="545" t="str">
        <f>IF(AND('1C TSrécur2'!R$17&lt;&gt;0,'1C TSrécur2'!$C$12="OUI"),'1C TSrécur2'!$R$55/'1C TSrécur2'!R$17,"")</f>
        <v/>
      </c>
      <c r="AI357" s="545" t="str">
        <f>IF(AND('1C TSrécur2'!R$17&lt;&gt;0,'1C TSrécur2'!$C$12="OUI"),'1C TSrécur2'!$R$56/'1C TSrécur2'!R$17,"")</f>
        <v/>
      </c>
      <c r="AJ357" s="545" t="str">
        <f>IF(AND('1C TSrécur2'!R$17&lt;&gt;0,'1C TSrécur2'!$C$12="OUI"),'1C TSrécur2'!$R$57/'1C TSrécur2'!R$17,"")</f>
        <v/>
      </c>
      <c r="AK357" s="545">
        <f>IF(AND('1C TSrécur2'!R$17&lt;&gt;0,'1C TSrécur2'!$C$12="OUI"),'1C TSrécur2'!R$58/'1C TSrécur2'!R$17,0)</f>
        <v>0</v>
      </c>
      <c r="AL357" s="73">
        <f>IF(AND('1C TSrécur2'!$B$12&lt;&gt;"",'1C TSrécur2'!$C$12="OUI"),N357+AK357,N357)</f>
        <v>0</v>
      </c>
      <c r="AM357" s="344">
        <f t="shared" si="114"/>
        <v>0</v>
      </c>
      <c r="AN357" s="344">
        <f t="shared" si="115"/>
        <v>0</v>
      </c>
      <c r="AO357" s="345">
        <f t="shared" si="120"/>
        <v>0</v>
      </c>
      <c r="AP357" s="573">
        <f t="shared" si="121"/>
        <v>0</v>
      </c>
      <c r="AQ357" s="583">
        <f t="shared" si="118"/>
        <v>0</v>
      </c>
      <c r="AR357" s="579"/>
      <c r="AS357" s="102"/>
      <c r="AT357" s="209" t="str">
        <f>IF('1C TSrécur2'!R$17*FICHE!$C$13&lt;J357,"Forfait limité à "&amp;FICHE!$C$13&amp;"€/jour","")</f>
        <v/>
      </c>
      <c r="AU357" s="592"/>
    </row>
    <row r="358" spans="1:211" ht="13.9" customHeight="1">
      <c r="A358" s="309"/>
      <c r="B358" s="338"/>
      <c r="C358" s="962" t="str">
        <f>IF('1C TSrécur2'!S$17&lt;&gt;0,'1C TSrécur2'!$B$12,"")</f>
        <v/>
      </c>
      <c r="D358" s="963"/>
      <c r="E358" s="964"/>
      <c r="F358" s="211" t="str">
        <f>IF(AND($C358='1C TSrécur2'!$B$12,'1C TSrécur2'!$B$16="récurrentes",'1C TSrécur2'!$S$17&lt;&gt;""),'1C TSrécur2'!$S$21,"")</f>
        <v/>
      </c>
      <c r="G358" s="235"/>
      <c r="H358" s="745">
        <v>0.21</v>
      </c>
      <c r="I358" s="747">
        <v>1</v>
      </c>
      <c r="J358" s="316"/>
      <c r="K358" s="786">
        <f t="shared" si="119"/>
        <v>0</v>
      </c>
      <c r="L358" s="539">
        <f>IF(OR('1C TSrécur2'!$B$12="",'1C TSrécur2'!S$30=0),0,IF(AND('1C TSrécur2'!$B$12&lt;&gt;"",$K$2="Pôle",'1C TSrécur2'!$C$12="OUI"),(('1C TSrécur2'!S$22+'1C TSrécur2'!S$23+'1C TSrécur2'!S$24+'1C TSrécur2'!S$25+'1C TSrécur2'!S$29)/'1C TSrécur2'!S$17),IF(AND('1C TSrécur2'!$B$12&lt;&gt;"",$K$2="Pôle",'1C TSrécur2'!$C$12="NON"),(('1C TSrécur2'!S$22+'1C TSrécur2'!S$23+'1C TSrécur2'!S$24+'1C TSrécur2'!S$25+'1C TSrécur2'!S$29)/'1C TSrécur2'!S$30),IF(AND('1C TSrécur2'!$B$12&lt;&gt;"",$K$2&lt;&gt;"Pôle",'1C TSrécur2'!$C$12="OUI"),(('1C TSrécur2'!S$22+'1C TSrécur2'!S$23+'1C TSrécur2'!S$24+'1C TSrécur2'!S$25+'1C TSrécur2'!S$26+'1C TSrécur2'!S$27+'1C TSrécur2'!S$28+'1C TSrécur2'!S$29)/'1C TSrécur2'!S$17),IF(AND('1C TSrécur2'!$B$12&lt;&gt;"",$K$2&lt;&gt;"Pôle",'1C TSrécur2'!$C$12="NON"),(('1C TSrécur2'!S$22+'1C TSrécur2'!S$23+'1C TSrécur2'!S$24+'1C TSrécur2'!S$25+'1C TSrécur2'!S$26+'1C TSrécur2'!S$27+'1C TSrécur2'!S$28+'1C TSrécur2'!S$29)/'1C TSrécur2'!S$30))))))</f>
        <v>0</v>
      </c>
      <c r="M358" s="539">
        <f>IF(OR('1C TSrécur2'!$B$12="",'1C TSrécur2'!S$30=0),0,IF(AND('1C TSrécur2'!$B$12&lt;&gt;"",$K$2="Pôle",'1C TSrécur2'!$C$12="OUI"),(('1C TSrécur2'!S$26+'1C TSrécur2'!S$27+'1C TSrécur2'!S$28)/'1C TSrécur2'!S$17),IF(AND('1C TSrécur2'!$B$12&lt;&gt;"",$K$2="Pôle",'1C TSrécur2'!$C$12="NON"),(('1C TSrécur2'!S$26+'1C TSrécur2'!S$27+'1C TSrécur2'!S$28)/'1C TSrécur2'!S$30),IF(AND('1C TSrécur2'!$B$12&lt;&gt;"",$K$2&lt;&gt;"Pôle"),0))))</f>
        <v>0</v>
      </c>
      <c r="N358" s="539">
        <f>IF(AND('1C TSrécur2'!$S$17&lt;&gt;0,'1C TSrécur2'!$S$30&lt;&gt;0),L358+M358,0)</f>
        <v>0</v>
      </c>
      <c r="O358" s="544" t="str">
        <f>IF(AND('1C TSrécur2'!S$17&lt;&gt;0,'1C TSrécur2'!$C$12="OUI"),'1C TSrécur2'!S$36/'1C TSrécur2'!S$17,"")</f>
        <v/>
      </c>
      <c r="P358" s="545" t="str">
        <f>IF(AND('1C TSrécur2'!S$17&lt;&gt;0,'1C TSrécur2'!$C$12="OUI"),'1C TSrécur2'!$S$37/'1C TSrécur2'!S$17,"")</f>
        <v/>
      </c>
      <c r="Q358" s="545" t="str">
        <f>IF(AND('1C TSrécur2'!S$17&lt;&gt;0,'1C TSrécur2'!$C$12="OUI"),'1C TSrécur2'!$S$38/'1C TSrécur2'!S$17,"")</f>
        <v/>
      </c>
      <c r="R358" s="545" t="str">
        <f>IF(AND('1C TSrécur2'!S$17&lt;&gt;0,'1C TSrécur2'!$C$12="OUI"),'1C TSrécur2'!$S$39/'1C TSrécur2'!S$17,"")</f>
        <v/>
      </c>
      <c r="S358" s="545" t="str">
        <f>IF(AND('1C TSrécur2'!S$17&lt;&gt;0,'1C TSrécur2'!$C$12="OUI"),'1C TSrécur2'!$S$40/'1C TSrécur2'!S$17,"")</f>
        <v/>
      </c>
      <c r="T358" s="545" t="str">
        <f>IF(AND('1C TSrécur2'!S$17&lt;&gt;0,'1C TSrécur2'!$C$12="OUI"),'1C TSrécur2'!$S$41/'1C TSrécur2'!S$17,"")</f>
        <v/>
      </c>
      <c r="U358" s="545" t="str">
        <f>IF(AND('1C TSrécur2'!S$17&lt;&gt;0,'1C TSrécur2'!$C$12="OUI"),'1C TSrécur2'!$S$42/'1C TSrécur2'!S$17,"")</f>
        <v/>
      </c>
      <c r="V358" s="545" t="str">
        <f>IF(AND('1C TSrécur2'!S$17&lt;&gt;0,'1C TSrécur2'!$C$12="OUI"),'1C TSrécur2'!$S$43/'1C TSrécur2'!S$17,"")</f>
        <v/>
      </c>
      <c r="W358" s="545" t="str">
        <f>IF(AND('1C TSrécur2'!S$17&lt;&gt;0,'1C TSrécur2'!$C$12="OUI"),'1C TSrécur2'!$S$44/'1C TSrécur2'!S$17,"")</f>
        <v/>
      </c>
      <c r="X358" s="545" t="str">
        <f>IF(AND('1C TSrécur2'!S$17&lt;&gt;0,'1C TSrécur2'!$C$12="OUI"),'1C TSrécur2'!$S$45/'1C TSrécur2'!S$17,"")</f>
        <v/>
      </c>
      <c r="Y358" s="545" t="str">
        <f>IF(AND('1C TSrécur2'!S$17&lt;&gt;0,'1C TSrécur2'!$C$12="OUI"),'1C TSrécur2'!$S$46/'1C TSrécur2'!S$17,"")</f>
        <v/>
      </c>
      <c r="Z358" s="545" t="str">
        <f>IF(AND('1C TSrécur2'!S$17&lt;&gt;0,'1C TSrécur2'!$C$12="OUI"),'1C TSrécur2'!$S$47/'1C TSrécur2'!S$17,"")</f>
        <v/>
      </c>
      <c r="AA358" s="545" t="str">
        <f>IF(AND('1C TSrécur2'!S$17&lt;&gt;0,'1C TSrécur2'!$C$12="OUI"),'1C TSrécur2'!$S$48/'1C TSrécur2'!S$17,"")</f>
        <v/>
      </c>
      <c r="AB358" s="545" t="str">
        <f>IF(AND('1C TSrécur2'!S$17&lt;&gt;0,'1C TSrécur2'!$C$12="OUI"),'1C TSrécur2'!$S$49/'1C TSrécur2'!S$17,"")</f>
        <v/>
      </c>
      <c r="AC358" s="545" t="str">
        <f>IF(AND('1C TSrécur2'!S$17&lt;&gt;0,'1C TSrécur2'!$C$12="OUI"),'1C TSrécur2'!$S$50/'1C TSrécur2'!S$17,"")</f>
        <v/>
      </c>
      <c r="AD358" s="545" t="str">
        <f>IF(AND('1C TSrécur2'!S$17&lt;&gt;0,'1C TSrécur2'!$C$12="OUI"),'1C TSrécur2'!$S$51/'1C TSrécur2'!S$17,"")</f>
        <v/>
      </c>
      <c r="AE358" s="545" t="str">
        <f>IF(AND('1C TSrécur2'!S$17&lt;&gt;0,'1C TSrécur2'!$C$12="OUI"),'1C TSrécur2'!$S$52/'1C TSrécur2'!S$17,"")</f>
        <v/>
      </c>
      <c r="AF358" s="545" t="str">
        <f>IF(AND('1C TSrécur2'!S$17&lt;&gt;0,'1C TSrécur2'!$C$12="OUI"),'1C TSrécur2'!$S$53/'1C TSrécur2'!S$17,"")</f>
        <v/>
      </c>
      <c r="AG358" s="545" t="str">
        <f>IF(AND('1C TSrécur2'!S$17&lt;&gt;0,'1C TSrécur2'!$C$12="OUI"),'1C TSrécur2'!$S$54/'1C TSrécur2'!S$17,"")</f>
        <v/>
      </c>
      <c r="AH358" s="545" t="str">
        <f>IF(AND('1C TSrécur2'!S$17&lt;&gt;0,'1C TSrécur2'!$C$12="OUI"),'1C TSrécur2'!$S$55/'1C TSrécur2'!S$17,"")</f>
        <v/>
      </c>
      <c r="AI358" s="545" t="str">
        <f>IF(AND('1C TSrécur2'!S$17&lt;&gt;0,'1C TSrécur2'!$C$12="OUI"),'1C TSrécur2'!$S$56/'1C TSrécur2'!S$17,"")</f>
        <v/>
      </c>
      <c r="AJ358" s="545" t="str">
        <f>IF(AND('1C TSrécur2'!S$17&lt;&gt;0,'1C TSrécur2'!$C$12="OUI"),'1C TSrécur2'!$S$57/'1C TSrécur2'!S$17,"")</f>
        <v/>
      </c>
      <c r="AK358" s="545">
        <f>IF(AND('1C TSrécur2'!S$17&lt;&gt;0,'1C TSrécur2'!$C$12="OUI"),'1C TSrécur2'!S$58/'1C TSrécur2'!S$17,0)</f>
        <v>0</v>
      </c>
      <c r="AL358" s="73">
        <f>IF(AND('1C TSrécur2'!$B$12&lt;&gt;"",'1C TSrécur2'!$C$12="OUI"),N358+AK358,N358)</f>
        <v>0</v>
      </c>
      <c r="AM358" s="344">
        <f t="shared" si="114"/>
        <v>0</v>
      </c>
      <c r="AN358" s="344">
        <f t="shared" si="115"/>
        <v>0</v>
      </c>
      <c r="AO358" s="345">
        <f t="shared" si="120"/>
        <v>0</v>
      </c>
      <c r="AP358" s="573">
        <f t="shared" si="121"/>
        <v>0</v>
      </c>
      <c r="AQ358" s="583">
        <f t="shared" si="118"/>
        <v>0</v>
      </c>
      <c r="AR358" s="579"/>
      <c r="AS358" s="102"/>
      <c r="AT358" s="209" t="str">
        <f>IF('1C TSrécur2'!S$17*FICHE!$C$13&lt;J358,"Forfait limité à "&amp;FICHE!$C$13&amp;"€/jour","")</f>
        <v/>
      </c>
      <c r="AU358" s="592"/>
    </row>
    <row r="359" spans="1:211" ht="13.9" customHeight="1">
      <c r="A359" s="309"/>
      <c r="B359" s="338"/>
      <c r="C359" s="962" t="str">
        <f>IF('1C TSrécur2'!T$17&lt;&gt;0,'1C TSrécur2'!$B$12,"")</f>
        <v/>
      </c>
      <c r="D359" s="963"/>
      <c r="E359" s="964"/>
      <c r="F359" s="211" t="str">
        <f>IF(AND($C359='1C TSrécur2'!$B$12,'1C TSrécur2'!$B$16="récurrentes",'1C TSrécur2'!$T$17&lt;&gt;""),'1C TSrécur2'!$T$21,"")</f>
        <v/>
      </c>
      <c r="G359" s="235"/>
      <c r="H359" s="745">
        <v>0.21</v>
      </c>
      <c r="I359" s="747">
        <v>1</v>
      </c>
      <c r="J359" s="316"/>
      <c r="K359" s="786">
        <f t="shared" si="119"/>
        <v>0</v>
      </c>
      <c r="L359" s="539">
        <f>IF(OR('1C TSrécur2'!$B$12="",'1C TSrécur2'!T$30=0),0,IF(AND('1C TSrécur2'!$B$12&lt;&gt;"",$K$2="Pôle",'1C TSrécur2'!$C$12="OUI"),(('1C TSrécur2'!T$22+'1C TSrécur2'!T$23+'1C TSrécur2'!T$24+'1C TSrécur2'!T$25+'1C TSrécur2'!T$29)/'1C TSrécur2'!T$17),IF(AND('1C TSrécur2'!$B$12&lt;&gt;"",$K$2="Pôle",'1C TSrécur2'!$C$12="NON"),(('1C TSrécur2'!T$22+'1C TSrécur2'!T$23+'1C TSrécur2'!T$24+'1C TSrécur2'!T$25+'1C TSrécur2'!T$29)/'1C TSrécur2'!T$30),IF(AND('1C TSrécur2'!$B$12&lt;&gt;"",$K$2&lt;&gt;"Pôle",'1C TSrécur2'!$C$12="OUI"),(('1C TSrécur2'!T$22+'1C TSrécur2'!T$23+'1C TSrécur2'!T$24+'1C TSrécur2'!T$25+'1C TSrécur2'!T$26+'1C TSrécur2'!T$27+'1C TSrécur2'!T$28+'1C TSrécur2'!T$29)/'1C TSrécur2'!T$17),IF(AND('1C TSrécur2'!$B$12&lt;&gt;"",$K$2&lt;&gt;"Pôle",'1C TSrécur2'!$C$12="NON"),(('1C TSrécur2'!T$22+'1C TSrécur2'!T$23+'1C TSrécur2'!T$24+'1C TSrécur2'!T$25+'1C TSrécur2'!T$26+'1C TSrécur2'!T$27+'1C TSrécur2'!T$28+'1C TSrécur2'!T$29)/'1C TSrécur2'!T$30))))))</f>
        <v>0</v>
      </c>
      <c r="M359" s="539">
        <f>IF(OR('1C TSrécur2'!$B$12="",'1C TSrécur2'!T$30=0),0,IF(AND('1C TSrécur2'!$B$12&lt;&gt;"",$K$2="Pôle",'1C TSrécur2'!$C$12="OUI"),(('1C TSrécur2'!T$26+'1C TSrécur2'!T$27+'1C TSrécur2'!T$28)/'1C TSrécur2'!T$17),IF(AND('1C TSrécur2'!$B$12&lt;&gt;"",$K$2="Pôle",'1C TSrécur2'!$C$12="NON"),(('1C TSrécur2'!T$26+'1C TSrécur2'!T$27+'1C TSrécur2'!T$28)/'1C TSrécur2'!T$30),IF(AND('1C TSrécur2'!$B$12&lt;&gt;"",$K$2&lt;&gt;"Pôle"),0))))</f>
        <v>0</v>
      </c>
      <c r="N359" s="539">
        <f>IF(AND('1C TSrécur2'!$T$17&lt;&gt;0,'1C TSrécur2'!$T$30&lt;&gt;0),L359+M359,0)</f>
        <v>0</v>
      </c>
      <c r="O359" s="544" t="str">
        <f>IF(AND('1C TSrécur2'!T$17&lt;&gt;0,'1C TSrécur2'!$C$12="OUI"),'1C TSrécur2'!T$36/'1C TSrécur2'!T$17,"")</f>
        <v/>
      </c>
      <c r="P359" s="545" t="str">
        <f>IF(AND('1C TSrécur2'!T$17&lt;&gt;0,'1C TSrécur2'!$C$12="OUI"),'1C TSrécur2'!$T$37/'1C TSrécur2'!T$17,"")</f>
        <v/>
      </c>
      <c r="Q359" s="545" t="str">
        <f>IF(AND('1C TSrécur2'!T$17&lt;&gt;0,'1C TSrécur2'!$C$12="OUI"),'1C TSrécur2'!$T$38/'1C TSrécur2'!T$17,"")</f>
        <v/>
      </c>
      <c r="R359" s="545" t="str">
        <f>IF(AND('1C TSrécur2'!T$17&lt;&gt;0,'1C TSrécur2'!$C$12="OUI"),'1C TSrécur2'!$T$39/'1C TSrécur2'!T$17,"")</f>
        <v/>
      </c>
      <c r="S359" s="545" t="str">
        <f>IF(AND('1C TSrécur2'!T$17&lt;&gt;0,'1C TSrécur2'!$C$12="OUI"),'1C TSrécur2'!$T$40/'1C TSrécur2'!T$17,"")</f>
        <v/>
      </c>
      <c r="T359" s="545" t="str">
        <f>IF(AND('1C TSrécur2'!T$17&lt;&gt;0,'1C TSrécur2'!$C$12="OUI"),'1C TSrécur2'!$T$41/'1C TSrécur2'!T$17,"")</f>
        <v/>
      </c>
      <c r="U359" s="545" t="str">
        <f>IF(AND('1C TSrécur2'!T$17&lt;&gt;0,'1C TSrécur2'!$C$12="OUI"),'1C TSrécur2'!$T$42/'1C TSrécur2'!T$17,"")</f>
        <v/>
      </c>
      <c r="V359" s="545" t="str">
        <f>IF(AND('1C TSrécur2'!T$17&lt;&gt;0,'1C TSrécur2'!$C$12="OUI"),'1C TSrécur2'!$T$43/'1C TSrécur2'!T$17,"")</f>
        <v/>
      </c>
      <c r="W359" s="545" t="str">
        <f>IF(AND('1C TSrécur2'!T$17&lt;&gt;0,'1C TSrécur2'!$C$12="OUI"),'1C TSrécur2'!$T$44/'1C TSrécur2'!T$17,"")</f>
        <v/>
      </c>
      <c r="X359" s="545" t="str">
        <f>IF(AND('1C TSrécur2'!T$17&lt;&gt;0,'1C TSrécur2'!$C$12="OUI"),'1C TSrécur2'!$T$45/'1C TSrécur2'!T$17,"")</f>
        <v/>
      </c>
      <c r="Y359" s="545" t="str">
        <f>IF(AND('1C TSrécur2'!T$17&lt;&gt;0,'1C TSrécur2'!$C$12="OUI"),'1C TSrécur2'!$T$46/'1C TSrécur2'!T$17,"")</f>
        <v/>
      </c>
      <c r="Z359" s="545" t="str">
        <f>IF(AND('1C TSrécur2'!T$17&lt;&gt;0,'1C TSrécur2'!$C$12="OUI"),'1C TSrécur2'!$T$47/'1C TSrécur2'!T$17,"")</f>
        <v/>
      </c>
      <c r="AA359" s="545" t="str">
        <f>IF(AND('1C TSrécur2'!T$17&lt;&gt;0,'1C TSrécur2'!$C$12="OUI"),'1C TSrécur2'!$T$48/'1C TSrécur2'!T$17,"")</f>
        <v/>
      </c>
      <c r="AB359" s="545" t="str">
        <f>IF(AND('1C TSrécur2'!T$17&lt;&gt;0,'1C TSrécur2'!$C$12="OUI"),'1C TSrécur2'!$T$49/'1C TSrécur2'!T$17,"")</f>
        <v/>
      </c>
      <c r="AC359" s="545" t="str">
        <f>IF(AND('1C TSrécur2'!T$17&lt;&gt;0,'1C TSrécur2'!$C$12="OUI"),'1C TSrécur2'!$T$50/'1C TSrécur2'!T$17,"")</f>
        <v/>
      </c>
      <c r="AD359" s="545" t="str">
        <f>IF(AND('1C TSrécur2'!T$17&lt;&gt;0,'1C TSrécur2'!$C$12="OUI"),'1C TSrécur2'!$T$51/'1C TSrécur2'!T$17,"")</f>
        <v/>
      </c>
      <c r="AE359" s="545" t="str">
        <f>IF(AND('1C TSrécur2'!T$17&lt;&gt;0,'1C TSrécur2'!$C$12="OUI"),'1C TSrécur2'!$T$52/'1C TSrécur2'!T$17,"")</f>
        <v/>
      </c>
      <c r="AF359" s="545" t="str">
        <f>IF(AND('1C TSrécur2'!T$17&lt;&gt;0,'1C TSrécur2'!$C$12="OUI"),'1C TSrécur2'!$T$53/'1C TSrécur2'!T$17,"")</f>
        <v/>
      </c>
      <c r="AG359" s="545" t="str">
        <f>IF(AND('1C TSrécur2'!T$17&lt;&gt;0,'1C TSrécur2'!$C$12="OUI"),'1C TSrécur2'!$T$54/'1C TSrécur2'!T$17,"")</f>
        <v/>
      </c>
      <c r="AH359" s="545" t="str">
        <f>IF(AND('1C TSrécur2'!T$17&lt;&gt;0,'1C TSrécur2'!$C$12="OUI"),'1C TSrécur2'!$T$55/'1C TSrécur2'!T$17,"")</f>
        <v/>
      </c>
      <c r="AI359" s="545" t="str">
        <f>IF(AND('1C TSrécur2'!T$17&lt;&gt;0,'1C TSrécur2'!$C$12="OUI"),'1C TSrécur2'!$T$56/'1C TSrécur2'!T$17,"")</f>
        <v/>
      </c>
      <c r="AJ359" s="545" t="str">
        <f>IF(AND('1C TSrécur2'!T$17&lt;&gt;0,'1C TSrécur2'!$C$12="OUI"),'1C TSrécur2'!$T$57/'1C TSrécur2'!T$17,"")</f>
        <v/>
      </c>
      <c r="AK359" s="545">
        <f>IF(AND('1C TSrécur2'!T$17&lt;&gt;0,'1C TSrécur2'!$C$12="OUI"),'1C TSrécur2'!T$58/'1C TSrécur2'!T$17,0)</f>
        <v>0</v>
      </c>
      <c r="AL359" s="73">
        <f>IF(AND('1C TSrécur2'!$B$12&lt;&gt;"",'1C TSrécur2'!$C$12="OUI"),N359+AK359,N359)</f>
        <v>0</v>
      </c>
      <c r="AM359" s="344">
        <f t="shared" si="114"/>
        <v>0</v>
      </c>
      <c r="AN359" s="344">
        <f t="shared" si="115"/>
        <v>0</v>
      </c>
      <c r="AO359" s="345">
        <f t="shared" si="120"/>
        <v>0</v>
      </c>
      <c r="AP359" s="573">
        <f t="shared" si="121"/>
        <v>0</v>
      </c>
      <c r="AQ359" s="583">
        <f t="shared" si="118"/>
        <v>0</v>
      </c>
      <c r="AR359" s="579"/>
      <c r="AS359" s="102"/>
      <c r="AT359" s="209" t="str">
        <f>IF('1C TSrécur2'!T$17*FICHE!$C$13&lt;J359,"Forfait limité à "&amp;FICHE!$C$13&amp;"€/jour","")</f>
        <v/>
      </c>
      <c r="AU359" s="592"/>
    </row>
    <row r="360" spans="1:211" ht="13.9" customHeight="1">
      <c r="A360" s="309"/>
      <c r="B360" s="338"/>
      <c r="C360" s="962" t="str">
        <f>IF('1C TSrécur2'!U$17&lt;&gt;0,'1C TSrécur2'!$B$12,"")</f>
        <v/>
      </c>
      <c r="D360" s="963"/>
      <c r="E360" s="964"/>
      <c r="F360" s="211" t="str">
        <f>IF(AND($C360='1C TSrécur2'!$B$12,'1C TSrécur2'!$B$16="récurrentes",'1C TSrécur2'!$U$17&lt;&gt;""),'1C TSrécur2'!$U$21,"")</f>
        <v/>
      </c>
      <c r="G360" s="235"/>
      <c r="H360" s="745">
        <v>0.21</v>
      </c>
      <c r="I360" s="747">
        <v>1</v>
      </c>
      <c r="J360" s="316"/>
      <c r="K360" s="786">
        <f t="shared" si="119"/>
        <v>0</v>
      </c>
      <c r="L360" s="539">
        <f>IF(OR('1C TSrécur2'!$B$12="",'1C TSrécur2'!U$30=0),0,IF(AND('1C TSrécur2'!$B$12&lt;&gt;"",$K$2="Pôle",'1C TSrécur2'!$C$12="OUI"),(('1C TSrécur2'!U$22+'1C TSrécur2'!U$23+'1C TSrécur2'!U$24+'1C TSrécur2'!U$25+'1C TSrécur2'!U$29)/'1C TSrécur2'!U$17),IF(AND('1C TSrécur2'!$B$12&lt;&gt;"",$K$2="Pôle",'1C TSrécur2'!$C$12="NON"),(('1C TSrécur2'!U$22+'1C TSrécur2'!U$23+'1C TSrécur2'!U$24+'1C TSrécur2'!U$25+'1C TSrécur2'!U$29)/'1C TSrécur2'!U$30),IF(AND('1C TSrécur2'!$B$12&lt;&gt;"",$K$2&lt;&gt;"Pôle",'1C TSrécur2'!$C$12="OUI"),(('1C TSrécur2'!U$22+'1C TSrécur2'!U$23+'1C TSrécur2'!U$24+'1C TSrécur2'!U$25+'1C TSrécur2'!U$26+'1C TSrécur2'!U$27+'1C TSrécur2'!U$28+'1C TSrécur2'!U$29)/'1C TSrécur2'!U$17),IF(AND('1C TSrécur2'!$B$12&lt;&gt;"",$K$2&lt;&gt;"Pôle",'1C TSrécur2'!$C$12="NON"),(('1C TSrécur2'!U$22+'1C TSrécur2'!U$23+'1C TSrécur2'!U$24+'1C TSrécur2'!U$25+'1C TSrécur2'!U$26+'1C TSrécur2'!U$27+'1C TSrécur2'!U$28+'1C TSrécur2'!U$29)/'1C TSrécur2'!U$30))))))</f>
        <v>0</v>
      </c>
      <c r="M360" s="539">
        <f>IF(OR('1C TSrécur2'!$B$12="",'1C TSrécur2'!U$30=0),0,IF(AND('1C TSrécur2'!$B$12&lt;&gt;"",$K$2="Pôle",'1C TSrécur2'!$C$12="OUI"),(('1C TSrécur2'!U$26+'1C TSrécur2'!U$27+'1C TSrécur2'!U$28)/'1C TSrécur2'!U$17),IF(AND('1C TSrécur2'!$B$12&lt;&gt;"",$K$2="Pôle",'1C TSrécur2'!$C$12="NON"),(('1C TSrécur2'!U$26+'1C TSrécur2'!U$27+'1C TSrécur2'!U$28)/'1C TSrécur2'!U$30),IF(AND('1C TSrécur2'!$B$12&lt;&gt;"",$K$2&lt;&gt;"Pôle"),0))))</f>
        <v>0</v>
      </c>
      <c r="N360" s="539">
        <f>IF(AND('1C TSrécur2'!$U$17&lt;&gt;0,'1C TSrécur2'!$U$30&lt;&gt;0),L360+M360,0)</f>
        <v>0</v>
      </c>
      <c r="O360" s="544" t="str">
        <f>IF(AND('1C TSrécur2'!U$17&lt;&gt;0,'1C TSrécur2'!$C$12="OUI"),'1C TSrécur2'!U$36/'1C TSrécur2'!U$17,"")</f>
        <v/>
      </c>
      <c r="P360" s="545" t="str">
        <f>IF(AND('1C TSrécur2'!U$17&lt;&gt;0,'1C TSrécur2'!$C$12="OUI"),'1C TSrécur2'!$U$37/'1C TSrécur2'!U$17,"")</f>
        <v/>
      </c>
      <c r="Q360" s="545" t="str">
        <f>IF(AND('1C TSrécur2'!U$17&lt;&gt;0,'1C TSrécur2'!$C$12="OUI"),'1C TSrécur2'!$U$38/'1C TSrécur2'!U$17,"")</f>
        <v/>
      </c>
      <c r="R360" s="545" t="str">
        <f>IF(AND('1C TSrécur2'!U$17&lt;&gt;0,'1C TSrécur2'!$C$12="OUI"),'1C TSrécur2'!$U$39/'1C TSrécur2'!U$17,"")</f>
        <v/>
      </c>
      <c r="S360" s="545" t="str">
        <f>IF(AND('1C TSrécur2'!U$17&lt;&gt;0,'1C TSrécur2'!$C$12="OUI"),'1C TSrécur2'!$U$40/'1C TSrécur2'!U$17,"")</f>
        <v/>
      </c>
      <c r="T360" s="545" t="str">
        <f>IF(AND('1C TSrécur2'!U$17&lt;&gt;0,'1C TSrécur2'!$C$12="OUI"),'1C TSrécur2'!$U$41/'1C TSrécur2'!U$17,"")</f>
        <v/>
      </c>
      <c r="U360" s="545" t="str">
        <f>IF(AND('1C TSrécur2'!U$17&lt;&gt;0,'1C TSrécur2'!$C$12="OUI"),'1C TSrécur2'!$U$42/'1C TSrécur2'!U$17,"")</f>
        <v/>
      </c>
      <c r="V360" s="545" t="str">
        <f>IF(AND('1C TSrécur2'!U$17&lt;&gt;0,'1C TSrécur2'!$C$12="OUI"),'1C TSrécur2'!$U$43/'1C TSrécur2'!U$17,"")</f>
        <v/>
      </c>
      <c r="W360" s="545" t="str">
        <f>IF(AND('1C TSrécur2'!U$17&lt;&gt;0,'1C TSrécur2'!$C$12="OUI"),'1C TSrécur2'!$U$44/'1C TSrécur2'!U$17,"")</f>
        <v/>
      </c>
      <c r="X360" s="545" t="str">
        <f>IF(AND('1C TSrécur2'!U$17&lt;&gt;0,'1C TSrécur2'!$C$12="OUI"),'1C TSrécur2'!$U$45/'1C TSrécur2'!U$17,"")</f>
        <v/>
      </c>
      <c r="Y360" s="545" t="str">
        <f>IF(AND('1C TSrécur2'!U$17&lt;&gt;0,'1C TSrécur2'!$C$12="OUI"),'1C TSrécur2'!$U$46/'1C TSrécur2'!U$17,"")</f>
        <v/>
      </c>
      <c r="Z360" s="545" t="str">
        <f>IF(AND('1C TSrécur2'!U$17&lt;&gt;0,'1C TSrécur2'!$C$12="OUI"),'1C TSrécur2'!$U$47/'1C TSrécur2'!U$17,"")</f>
        <v/>
      </c>
      <c r="AA360" s="545" t="str">
        <f>IF(AND('1C TSrécur2'!U$17&lt;&gt;0,'1C TSrécur2'!$C$12="OUI"),'1C TSrécur2'!$U$48/'1C TSrécur2'!U$17,"")</f>
        <v/>
      </c>
      <c r="AB360" s="545" t="str">
        <f>IF(AND('1C TSrécur2'!U$17&lt;&gt;0,'1C TSrécur2'!$C$12="OUI"),'1C TSrécur2'!$U$49/'1C TSrécur2'!U$17,"")</f>
        <v/>
      </c>
      <c r="AC360" s="545" t="str">
        <f>IF(AND('1C TSrécur2'!U$17&lt;&gt;0,'1C TSrécur2'!$C$12="OUI"),'1C TSrécur2'!$U$50/'1C TSrécur2'!U$17,"")</f>
        <v/>
      </c>
      <c r="AD360" s="545" t="str">
        <f>IF(AND('1C TSrécur2'!U$17&lt;&gt;0,'1C TSrécur2'!$C$12="OUI"),'1C TSrécur2'!$U$51/'1C TSrécur2'!U$17,"")</f>
        <v/>
      </c>
      <c r="AE360" s="545" t="str">
        <f>IF(AND('1C TSrécur2'!U$17&lt;&gt;0,'1C TSrécur2'!$C$12="OUI"),'1C TSrécur2'!$U$52/'1C TSrécur2'!U$17,"")</f>
        <v/>
      </c>
      <c r="AF360" s="545" t="str">
        <f>IF(AND('1C TSrécur2'!U$17&lt;&gt;0,'1C TSrécur2'!$C$12="OUI"),'1C TSrécur2'!$U$53/'1C TSrécur2'!U$17,"")</f>
        <v/>
      </c>
      <c r="AG360" s="545" t="str">
        <f>IF(AND('1C TSrécur2'!U$17&lt;&gt;0,'1C TSrécur2'!$C$12="OUI"),'1C TSrécur2'!$U$54/'1C TSrécur2'!U$17,"")</f>
        <v/>
      </c>
      <c r="AH360" s="545" t="str">
        <f>IF(AND('1C TSrécur2'!U$17&lt;&gt;0,'1C TSrécur2'!$C$12="OUI"),'1C TSrécur2'!$U$55/'1C TSrécur2'!U$17,"")</f>
        <v/>
      </c>
      <c r="AI360" s="545" t="str">
        <f>IF(AND('1C TSrécur2'!U$17&lt;&gt;0,'1C TSrécur2'!$C$12="OUI"),'1C TSrécur2'!$U$56/'1C TSrécur2'!U$17,"")</f>
        <v/>
      </c>
      <c r="AJ360" s="545" t="str">
        <f>IF(AND('1C TSrécur2'!U$17&lt;&gt;0,'1C TSrécur2'!$C$12="OUI"),'1C TSrécur2'!$U$57/'1C TSrécur2'!U$17,"")</f>
        <v/>
      </c>
      <c r="AK360" s="545">
        <f>IF(AND('1C TSrécur2'!U$17&lt;&gt;0,'1C TSrécur2'!$C$12="OUI"),'1C TSrécur2'!U$58/'1C TSrécur2'!U$17,0)</f>
        <v>0</v>
      </c>
      <c r="AL360" s="73">
        <f>IF(AND('1C TSrécur2'!$B$12&lt;&gt;"",'1C TSrécur2'!$C$12="OUI"),N360+AK360,N360)</f>
        <v>0</v>
      </c>
      <c r="AM360" s="344">
        <f t="shared" si="114"/>
        <v>0</v>
      </c>
      <c r="AN360" s="344">
        <f t="shared" si="115"/>
        <v>0</v>
      </c>
      <c r="AO360" s="345">
        <f t="shared" si="120"/>
        <v>0</v>
      </c>
      <c r="AP360" s="573">
        <f t="shared" si="121"/>
        <v>0</v>
      </c>
      <c r="AQ360" s="583">
        <f t="shared" si="118"/>
        <v>0</v>
      </c>
      <c r="AR360" s="579"/>
      <c r="AS360" s="102"/>
      <c r="AT360" s="209" t="str">
        <f>IF('1C TSrécur2'!U$17*FICHE!$C$13&lt;J360,"Forfait limité à "&amp;FICHE!$C$13&amp;"€/jour","")</f>
        <v/>
      </c>
      <c r="AU360" s="592"/>
    </row>
    <row r="361" spans="1:211" ht="13.9" customHeight="1">
      <c r="A361" s="309"/>
      <c r="B361" s="338"/>
      <c r="C361" s="962" t="str">
        <f>IF('1C TSrécur2'!V$17&lt;&gt;0,'1C TSrécur2'!$B$12,"")</f>
        <v/>
      </c>
      <c r="D361" s="963"/>
      <c r="E361" s="964"/>
      <c r="F361" s="211" t="str">
        <f>IF(AND($C361='1C TSrécur2'!$B$12,'1C TSrécur2'!$B$16="récurrentes",'1C TSrécur2'!$V$17&lt;&gt;""),'1C TSrécur2'!$V$21,"")</f>
        <v/>
      </c>
      <c r="G361" s="235"/>
      <c r="H361" s="745">
        <v>0.21</v>
      </c>
      <c r="I361" s="747">
        <v>1</v>
      </c>
      <c r="J361" s="316"/>
      <c r="K361" s="786">
        <f t="shared" si="119"/>
        <v>0</v>
      </c>
      <c r="L361" s="539">
        <f>IF(OR('1C TSrécur2'!$B$12="",'1C TSrécur2'!V$30=0),0,IF(AND('1C TSrécur2'!$B$12&lt;&gt;"",$K$2="Pôle",'1C TSrécur2'!$C$12="OUI"),(('1C TSrécur2'!V$22+'1C TSrécur2'!V$23+'1C TSrécur2'!V$24+'1C TSrécur2'!V$25+'1C TSrécur2'!V$29)/'1C TSrécur2'!V$17),IF(AND('1C TSrécur2'!$B$12&lt;&gt;"",$K$2="Pôle",'1C TSrécur2'!$C$12="NON"),(('1C TSrécur2'!V$22+'1C TSrécur2'!V$23+'1C TSrécur2'!V$24+'1C TSrécur2'!V$25+'1C TSrécur2'!V$29)/'1C TSrécur2'!V$30),IF(AND('1C TSrécur2'!$B$12&lt;&gt;"",$K$2&lt;&gt;"Pôle",'1C TSrécur2'!$C$12="OUI"),(('1C TSrécur2'!V$22+'1C TSrécur2'!V$23+'1C TSrécur2'!V$24+'1C TSrécur2'!V$25+'1C TSrécur2'!V$26+'1C TSrécur2'!V$27+'1C TSrécur2'!V$28+'1C TSrécur2'!V$29)/'1C TSrécur2'!V$17),IF(AND('1C TSrécur2'!$B$12&lt;&gt;"",$K$2&lt;&gt;"Pôle",'1C TSrécur2'!$C$12="NON"),(('1C TSrécur2'!V$22+'1C TSrécur2'!V$23+'1C TSrécur2'!V$24+'1C TSrécur2'!V$25+'1C TSrécur2'!V$26+'1C TSrécur2'!V$27+'1C TSrécur2'!V$28+'1C TSrécur2'!V$29)/'1C TSrécur2'!V$30))))))</f>
        <v>0</v>
      </c>
      <c r="M361" s="539">
        <f>IF(OR('1C TSrécur2'!$B$12="",'1C TSrécur2'!V$30=0),0,IF(AND('1C TSrécur2'!$B$12&lt;&gt;"",$K$2="Pôle",'1C TSrécur2'!$C$12="OUI"),(('1C TSrécur2'!V$26+'1C TSrécur2'!V$27+'1C TSrécur2'!V$28)/'1C TSrécur2'!V$17),IF(AND('1C TSrécur2'!$B$12&lt;&gt;"",$K$2="Pôle",'1C TSrécur2'!$C$12="NON"),(('1C TSrécur2'!V$26+'1C TSrécur2'!V$27+'1C TSrécur2'!V$28)/'1C TSrécur2'!V$30),IF(AND('1C TSrécur2'!$B$12&lt;&gt;"",$K$2&lt;&gt;"Pôle"),0))))</f>
        <v>0</v>
      </c>
      <c r="N361" s="539">
        <f>IF(AND('1C TSrécur2'!$V$17&lt;&gt;0,'1C TSrécur2'!$V$30&lt;&gt;0),L361+M361,0)</f>
        <v>0</v>
      </c>
      <c r="O361" s="544" t="str">
        <f>IF(AND('1C TSrécur2'!V$17&lt;&gt;0,'1C TSrécur2'!$C$12="OUI"),'1C TSrécur2'!V$36/'1C TSrécur2'!V$17,"")</f>
        <v/>
      </c>
      <c r="P361" s="545" t="str">
        <f>IF(AND('1C TSrécur2'!V$17&lt;&gt;0,'1C TSrécur2'!$C$12="OUI"),'1C TSrécur2'!$V$37/'1C TSrécur2'!V$17,"")</f>
        <v/>
      </c>
      <c r="Q361" s="545" t="str">
        <f>IF(AND('1C TSrécur2'!V$17&lt;&gt;0,'1C TSrécur2'!$C$12="OUI"),'1C TSrécur2'!$V$38/'1C TSrécur2'!V$17,"")</f>
        <v/>
      </c>
      <c r="R361" s="545" t="str">
        <f>IF(AND('1C TSrécur2'!V$17&lt;&gt;0,'1C TSrécur2'!$C$12="OUI"),'1C TSrécur2'!$V$39/'1C TSrécur2'!V$17,"")</f>
        <v/>
      </c>
      <c r="S361" s="545" t="str">
        <f>IF(AND('1C TSrécur2'!V$17&lt;&gt;0,'1C TSrécur2'!$C$12="OUI"),'1C TSrécur2'!$V$40/'1C TSrécur2'!V$17,"")</f>
        <v/>
      </c>
      <c r="T361" s="545" t="str">
        <f>IF(AND('1C TSrécur2'!V$17&lt;&gt;0,'1C TSrécur2'!$C$12="OUI"),'1C TSrécur2'!$V$41/'1C TSrécur2'!V$17,"")</f>
        <v/>
      </c>
      <c r="U361" s="545" t="str">
        <f>IF(AND('1C TSrécur2'!V$17&lt;&gt;0,'1C TSrécur2'!$C$12="OUI"),'1C TSrécur2'!$V$42/'1C TSrécur2'!V$17,"")</f>
        <v/>
      </c>
      <c r="V361" s="545" t="str">
        <f>IF(AND('1C TSrécur2'!V$17&lt;&gt;0,'1C TSrécur2'!$C$12="OUI"),'1C TSrécur2'!$V$43/'1C TSrécur2'!V$17,"")</f>
        <v/>
      </c>
      <c r="W361" s="545" t="str">
        <f>IF(AND('1C TSrécur2'!V$17&lt;&gt;0,'1C TSrécur2'!$C$12="OUI"),'1C TSrécur2'!$V$44/'1C TSrécur2'!V$17,"")</f>
        <v/>
      </c>
      <c r="X361" s="545" t="str">
        <f>IF(AND('1C TSrécur2'!V$17&lt;&gt;0,'1C TSrécur2'!$C$12="OUI"),'1C TSrécur2'!$V$45/'1C TSrécur2'!V$17,"")</f>
        <v/>
      </c>
      <c r="Y361" s="545" t="str">
        <f>IF(AND('1C TSrécur2'!V$17&lt;&gt;0,'1C TSrécur2'!$C$12="OUI"),'1C TSrécur2'!$V$46/'1C TSrécur2'!V$17,"")</f>
        <v/>
      </c>
      <c r="Z361" s="545" t="str">
        <f>IF(AND('1C TSrécur2'!V$17&lt;&gt;0,'1C TSrécur2'!$C$12="OUI"),'1C TSrécur2'!$V$47/'1C TSrécur2'!V$17,"")</f>
        <v/>
      </c>
      <c r="AA361" s="545" t="str">
        <f>IF(AND('1C TSrécur2'!V$17&lt;&gt;0,'1C TSrécur2'!$C$12="OUI"),'1C TSrécur2'!$V$48/'1C TSrécur2'!V$17,"")</f>
        <v/>
      </c>
      <c r="AB361" s="545" t="str">
        <f>IF(AND('1C TSrécur2'!V$17&lt;&gt;0,'1C TSrécur2'!$C$12="OUI"),'1C TSrécur2'!$V$49/'1C TSrécur2'!V$17,"")</f>
        <v/>
      </c>
      <c r="AC361" s="545" t="str">
        <f>IF(AND('1C TSrécur2'!V$17&lt;&gt;0,'1C TSrécur2'!$C$12="OUI"),'1C TSrécur2'!$V$50/'1C TSrécur2'!V$17,"")</f>
        <v/>
      </c>
      <c r="AD361" s="545" t="str">
        <f>IF(AND('1C TSrécur2'!V$17&lt;&gt;0,'1C TSrécur2'!$C$12="OUI"),'1C TSrécur2'!$V$51/'1C TSrécur2'!V$17,"")</f>
        <v/>
      </c>
      <c r="AE361" s="545" t="str">
        <f>IF(AND('1C TSrécur2'!V$17&lt;&gt;0,'1C TSrécur2'!$C$12="OUI"),'1C TSrécur2'!$V$52/'1C TSrécur2'!V$17,"")</f>
        <v/>
      </c>
      <c r="AF361" s="545" t="str">
        <f>IF(AND('1C TSrécur2'!V$17&lt;&gt;0,'1C TSrécur2'!$C$12="OUI"),'1C TSrécur2'!$V$53/'1C TSrécur2'!V$17,"")</f>
        <v/>
      </c>
      <c r="AG361" s="545" t="str">
        <f>IF(AND('1C TSrécur2'!V$17&lt;&gt;0,'1C TSrécur2'!$C$12="OUI"),'1C TSrécur2'!$V$54/'1C TSrécur2'!V$17,"")</f>
        <v/>
      </c>
      <c r="AH361" s="545" t="str">
        <f>IF(AND('1C TSrécur2'!V$17&lt;&gt;0,'1C TSrécur2'!$C$12="OUI"),'1C TSrécur2'!$V$55/'1C TSrécur2'!V$17,"")</f>
        <v/>
      </c>
      <c r="AI361" s="545" t="str">
        <f>IF(AND('1C TSrécur2'!V$17&lt;&gt;0,'1C TSrécur2'!$C$12="OUI"),'1C TSrécur2'!$V$56/'1C TSrécur2'!V$17,"")</f>
        <v/>
      </c>
      <c r="AJ361" s="545" t="str">
        <f>IF(AND('1C TSrécur2'!V$17&lt;&gt;0,'1C TSrécur2'!$C$12="OUI"),'1C TSrécur2'!$V$57/'1C TSrécur2'!V$17,"")</f>
        <v/>
      </c>
      <c r="AK361" s="545">
        <f>IF(AND('1C TSrécur2'!V$17&lt;&gt;0,'1C TSrécur2'!$C$12="OUI"),'1C TSrécur2'!V$58/'1C TSrécur2'!V$17,0)</f>
        <v>0</v>
      </c>
      <c r="AL361" s="73">
        <f>IF(AND('1C TSrécur2'!$B$12&lt;&gt;"",'1C TSrécur2'!$C$12="OUI"),N361+AK361,N361)</f>
        <v>0</v>
      </c>
      <c r="AM361" s="344">
        <f t="shared" si="114"/>
        <v>0</v>
      </c>
      <c r="AN361" s="344">
        <f t="shared" si="115"/>
        <v>0</v>
      </c>
      <c r="AO361" s="345">
        <f t="shared" si="120"/>
        <v>0</v>
      </c>
      <c r="AP361" s="573">
        <f t="shared" si="121"/>
        <v>0</v>
      </c>
      <c r="AQ361" s="583">
        <f t="shared" si="118"/>
        <v>0</v>
      </c>
      <c r="AR361" s="579"/>
      <c r="AS361" s="102"/>
      <c r="AT361" s="209" t="str">
        <f>IF('1C TSrécur2'!V$17*FICHE!$C$13&lt;J361,"Forfait limité à "&amp;FICHE!$C$13&amp;"€/jour","")</f>
        <v/>
      </c>
      <c r="AU361" s="592"/>
    </row>
    <row r="362" spans="1:211" ht="13.9" customHeight="1">
      <c r="A362" s="309"/>
      <c r="B362" s="338"/>
      <c r="C362" s="962" t="str">
        <f>IF('1C TSrécur2'!W$17&lt;&gt;0,'1C TSrécur2'!$B$12,"")</f>
        <v/>
      </c>
      <c r="D362" s="963"/>
      <c r="E362" s="964"/>
      <c r="F362" s="211" t="str">
        <f>IF(AND($C362='1C TSrécur2'!$B$12,'1C TSrécur2'!$B$16="récurrentes",'1C TSrécur2'!$W$17&lt;&gt;""),'1C TSrécur2'!$W$21,"")</f>
        <v/>
      </c>
      <c r="G362" s="235"/>
      <c r="H362" s="745">
        <v>0.21</v>
      </c>
      <c r="I362" s="747">
        <v>1</v>
      </c>
      <c r="J362" s="316"/>
      <c r="K362" s="786">
        <f t="shared" si="119"/>
        <v>0</v>
      </c>
      <c r="L362" s="539">
        <f>IF(OR('1C TSrécur2'!$B$12="",'1C TSrécur2'!W$30=0),0,IF(AND('1C TSrécur2'!$B$12&lt;&gt;"",$K$2="Pôle",'1C TSrécur2'!$C$12="OUI"),(('1C TSrécur2'!W$22+'1C TSrécur2'!W$23+'1C TSrécur2'!W$24+'1C TSrécur2'!W$25+'1C TSrécur2'!W$29)/'1C TSrécur2'!W$17),IF(AND('1C TSrécur2'!$B$12&lt;&gt;"",$K$2="Pôle",'1C TSrécur2'!$C$12="NON"),(('1C TSrécur2'!W$22+'1C TSrécur2'!W$23+'1C TSrécur2'!W$24+'1C TSrécur2'!W$25+'1C TSrécur2'!W$29)/'1C TSrécur2'!W$30),IF(AND('1C TSrécur2'!$B$12&lt;&gt;"",$K$2&lt;&gt;"Pôle",'1C TSrécur2'!$C$12="OUI"),(('1C TSrécur2'!W$22+'1C TSrécur2'!W$23+'1C TSrécur2'!W$24+'1C TSrécur2'!W$25+'1C TSrécur2'!W$26+'1C TSrécur2'!W$27+'1C TSrécur2'!W$28+'1C TSrécur2'!W$29)/'1C TSrécur2'!W$17),IF(AND('1C TSrécur2'!$B$12&lt;&gt;"",$K$2&lt;&gt;"Pôle",'1C TSrécur2'!$C$12="NON"),(('1C TSrécur2'!W$22+'1C TSrécur2'!W$23+'1C TSrécur2'!W$24+'1C TSrécur2'!W$25+'1C TSrécur2'!W$26+'1C TSrécur2'!W$27+'1C TSrécur2'!W$28+'1C TSrécur2'!W$29)/'1C TSrécur2'!W$30))))))</f>
        <v>0</v>
      </c>
      <c r="M362" s="539">
        <f>IF(OR('1C TSrécur2'!$B$12="",'1C TSrécur2'!W$30=0),0,IF(AND('1C TSrécur2'!$B$12&lt;&gt;"",$K$2="Pôle",'1C TSrécur2'!$C$12="OUI"),(('1C TSrécur2'!W$26+'1C TSrécur2'!W$27+'1C TSrécur2'!W$28)/'1C TSrécur2'!W$17),IF(AND('1C TSrécur2'!$B$12&lt;&gt;"",$K$2="Pôle",'1C TSrécur2'!$C$12="NON"),(('1C TSrécur2'!W$26+'1C TSrécur2'!W$27+'1C TSrécur2'!W$28)/'1C TSrécur2'!W$30),IF(AND('1C TSrécur2'!$B$12&lt;&gt;"",$K$2&lt;&gt;"Pôle"),0))))</f>
        <v>0</v>
      </c>
      <c r="N362" s="539">
        <f>IF(AND('1C TSrécur2'!$W$17&lt;&gt;0,'1C TSrécur2'!$W$30&lt;&gt;0),L362+M362,0)</f>
        <v>0</v>
      </c>
      <c r="O362" s="544" t="str">
        <f>IF(AND('1C TSrécur2'!W$17&lt;&gt;0,'1C TSrécur2'!$C$12="OUI"),'1C TSrécur2'!W$36/'1C TSrécur2'!W$17,"")</f>
        <v/>
      </c>
      <c r="P362" s="545" t="str">
        <f>IF(AND('1C TSrécur2'!W$17&lt;&gt;0,'1C TSrécur2'!$C$12="OUI"),'1C TSrécur2'!$W$37/'1C TSrécur2'!W$17,"")</f>
        <v/>
      </c>
      <c r="Q362" s="545" t="str">
        <f>IF(AND('1C TSrécur2'!W$17&lt;&gt;0,'1C TSrécur2'!$C$12="OUI"),'1C TSrécur2'!$W$38/'1C TSrécur2'!W$17,"")</f>
        <v/>
      </c>
      <c r="R362" s="545" t="str">
        <f>IF(AND('1C TSrécur2'!W$17&lt;&gt;0,'1C TSrécur2'!$C$12="OUI"),'1C TSrécur2'!$W$39/'1C TSrécur2'!W$17,"")</f>
        <v/>
      </c>
      <c r="S362" s="545" t="str">
        <f>IF(AND('1C TSrécur2'!W$17&lt;&gt;0,'1C TSrécur2'!$C$12="OUI"),'1C TSrécur2'!$W$40/'1C TSrécur2'!W$17,"")</f>
        <v/>
      </c>
      <c r="T362" s="545" t="str">
        <f>IF(AND('1C TSrécur2'!W$17&lt;&gt;0,'1C TSrécur2'!$C$12="OUI"),'1C TSrécur2'!$W$41/'1C TSrécur2'!W$17,"")</f>
        <v/>
      </c>
      <c r="U362" s="545" t="str">
        <f>IF(AND('1C TSrécur2'!W$17&lt;&gt;0,'1C TSrécur2'!$C$12="OUI"),'1C TSrécur2'!$W$42/'1C TSrécur2'!W$17,"")</f>
        <v/>
      </c>
      <c r="V362" s="545" t="str">
        <f>IF(AND('1C TSrécur2'!W$17&lt;&gt;0,'1C TSrécur2'!$C$12="OUI"),'1C TSrécur2'!$W$43/'1C TSrécur2'!W$17,"")</f>
        <v/>
      </c>
      <c r="W362" s="545" t="str">
        <f>IF(AND('1C TSrécur2'!W$17&lt;&gt;0,'1C TSrécur2'!$C$12="OUI"),'1C TSrécur2'!$W$44/'1C TSrécur2'!W$17,"")</f>
        <v/>
      </c>
      <c r="X362" s="545" t="str">
        <f>IF(AND('1C TSrécur2'!W$17&lt;&gt;0,'1C TSrécur2'!$C$12="OUI"),'1C TSrécur2'!$W$45/'1C TSrécur2'!W$17,"")</f>
        <v/>
      </c>
      <c r="Y362" s="545" t="str">
        <f>IF(AND('1C TSrécur2'!W$17&lt;&gt;0,'1C TSrécur2'!$C$12="OUI"),'1C TSrécur2'!$W$46/'1C TSrécur2'!W$17,"")</f>
        <v/>
      </c>
      <c r="Z362" s="545" t="str">
        <f>IF(AND('1C TSrécur2'!W$17&lt;&gt;0,'1C TSrécur2'!$C$12="OUI"),'1C TSrécur2'!$W$47/'1C TSrécur2'!W$17,"")</f>
        <v/>
      </c>
      <c r="AA362" s="545" t="str">
        <f>IF(AND('1C TSrécur2'!W$17&lt;&gt;0,'1C TSrécur2'!$C$12="OUI"),'1C TSrécur2'!$W$48/'1C TSrécur2'!W$17,"")</f>
        <v/>
      </c>
      <c r="AB362" s="545" t="str">
        <f>IF(AND('1C TSrécur2'!W$17&lt;&gt;0,'1C TSrécur2'!$C$12="OUI"),'1C TSrécur2'!$W$49/'1C TSrécur2'!W$17,"")</f>
        <v/>
      </c>
      <c r="AC362" s="545" t="str">
        <f>IF(AND('1C TSrécur2'!W$17&lt;&gt;0,'1C TSrécur2'!$C$12="OUI"),'1C TSrécur2'!$W$50/'1C TSrécur2'!W$17,"")</f>
        <v/>
      </c>
      <c r="AD362" s="545" t="str">
        <f>IF(AND('1C TSrécur2'!W$17&lt;&gt;0,'1C TSrécur2'!$C$12="OUI"),'1C TSrécur2'!$W$51/'1C TSrécur2'!W$17,"")</f>
        <v/>
      </c>
      <c r="AE362" s="545" t="str">
        <f>IF(AND('1C TSrécur2'!W$17&lt;&gt;0,'1C TSrécur2'!$C$12="OUI"),'1C TSrécur2'!$W$52/'1C TSrécur2'!W$17,"")</f>
        <v/>
      </c>
      <c r="AF362" s="545" t="str">
        <f>IF(AND('1C TSrécur2'!W$17&lt;&gt;0,'1C TSrécur2'!$C$12="OUI"),'1C TSrécur2'!$W$53/'1C TSrécur2'!W$17,"")</f>
        <v/>
      </c>
      <c r="AG362" s="545" t="str">
        <f>IF(AND('1C TSrécur2'!W$17&lt;&gt;0,'1C TSrécur2'!$C$12="OUI"),'1C TSrécur2'!$W$54/'1C TSrécur2'!W$17,"")</f>
        <v/>
      </c>
      <c r="AH362" s="545" t="str">
        <f>IF(AND('1C TSrécur2'!W$17&lt;&gt;0,'1C TSrécur2'!$C$12="OUI"),'1C TSrécur2'!$W$55/'1C TSrécur2'!W$17,"")</f>
        <v/>
      </c>
      <c r="AI362" s="545" t="str">
        <f>IF(AND('1C TSrécur2'!W$17&lt;&gt;0,'1C TSrécur2'!$C$12="OUI"),'1C TSrécur2'!$W$56/'1C TSrécur2'!W$17,"")</f>
        <v/>
      </c>
      <c r="AJ362" s="545" t="str">
        <f>IF(AND('1C TSrécur2'!W$17&lt;&gt;0,'1C TSrécur2'!$C$12="OUI"),'1C TSrécur2'!$W$57/'1C TSrécur2'!W$17,"")</f>
        <v/>
      </c>
      <c r="AK362" s="545">
        <f>IF(AND('1C TSrécur2'!W$17&lt;&gt;0,'1C TSrécur2'!$C$12="OUI"),'1C TSrécur2'!W$58/'1C TSrécur2'!W$17,0)</f>
        <v>0</v>
      </c>
      <c r="AL362" s="73">
        <f>IF(AND('1C TSrécur2'!$B$12&lt;&gt;"",'1C TSrécur2'!$C$12="OUI"),N362+AK362,N362)</f>
        <v>0</v>
      </c>
      <c r="AM362" s="344">
        <f t="shared" si="114"/>
        <v>0</v>
      </c>
      <c r="AN362" s="344">
        <f t="shared" si="115"/>
        <v>0</v>
      </c>
      <c r="AO362" s="345">
        <f t="shared" si="120"/>
        <v>0</v>
      </c>
      <c r="AP362" s="573">
        <f t="shared" si="121"/>
        <v>0</v>
      </c>
      <c r="AQ362" s="583">
        <f t="shared" si="118"/>
        <v>0</v>
      </c>
      <c r="AR362" s="579"/>
      <c r="AS362" s="102"/>
      <c r="AT362" s="209" t="str">
        <f>IF('1C TSrécur2'!W$17*FICHE!$C$13&lt;J362,"Forfait limité à "&amp;FICHE!$C$13&amp;"€/jour","")</f>
        <v/>
      </c>
      <c r="AU362" s="592"/>
    </row>
    <row r="363" spans="1:211" ht="13.9" customHeight="1">
      <c r="A363" s="309"/>
      <c r="B363" s="338"/>
      <c r="C363" s="962" t="str">
        <f>IF('1C TSrécur2'!X$17&lt;&gt;0,'1C TSrécur2'!$B$12,"")</f>
        <v/>
      </c>
      <c r="D363" s="963"/>
      <c r="E363" s="964"/>
      <c r="F363" s="211" t="str">
        <f>IF(AND($C363='1C TSrécur2'!$B$12,'1C TSrécur2'!$B$16="récurrentes",'1C TSrécur2'!$X$17&lt;&gt;""),'1C TSrécur2'!$X$21,"")</f>
        <v/>
      </c>
      <c r="G363" s="235"/>
      <c r="H363" s="745">
        <v>0.21</v>
      </c>
      <c r="I363" s="747">
        <v>1</v>
      </c>
      <c r="J363" s="316"/>
      <c r="K363" s="786">
        <f t="shared" si="119"/>
        <v>0</v>
      </c>
      <c r="L363" s="539">
        <f>IF(OR('1C TSrécur2'!$B$12="",'1C TSrécur2'!X$30=0),0,IF(AND('1C TSrécur2'!$B$12&lt;&gt;"",$K$2="Pôle",'1C TSrécur2'!$C$12="OUI"),(('1C TSrécur2'!X$22+'1C TSrécur2'!X$23+'1C TSrécur2'!X$24+'1C TSrécur2'!X$25+'1C TSrécur2'!X$29)/'1C TSrécur2'!X$17),IF(AND('1C TSrécur2'!$B$12&lt;&gt;"",$K$2="Pôle",'1C TSrécur2'!$C$12="NON"),(('1C TSrécur2'!X$22+'1C TSrécur2'!X$23+'1C TSrécur2'!X$24+'1C TSrécur2'!X$25+'1C TSrécur2'!X$29)/'1C TSrécur2'!X$30),IF(AND('1C TSrécur2'!$B$12&lt;&gt;"",$K$2&lt;&gt;"Pôle",'1C TSrécur2'!$C$12="OUI"),(('1C TSrécur2'!X$22+'1C TSrécur2'!X$23+'1C TSrécur2'!X$24+'1C TSrécur2'!X$25+'1C TSrécur2'!X$26+'1C TSrécur2'!X$27+'1C TSrécur2'!X$28+'1C TSrécur2'!X$29)/'1C TSrécur2'!X$17),IF(AND('1C TSrécur2'!$B$12&lt;&gt;"",$K$2&lt;&gt;"Pôle",'1C TSrécur2'!$C$12="NON"),(('1C TSrécur2'!X$22+'1C TSrécur2'!X$23+'1C TSrécur2'!X$24+'1C TSrécur2'!X$25+'1C TSrécur2'!X$26+'1C TSrécur2'!X$27+'1C TSrécur2'!X$28+'1C TSrécur2'!X$29)/'1C TSrécur2'!X$30))))))</f>
        <v>0</v>
      </c>
      <c r="M363" s="539">
        <f>IF(OR('1C TSrécur2'!$B$12="",'1C TSrécur2'!X$30=0),0,IF(AND('1C TSrécur2'!$B$12&lt;&gt;"",$K$2="Pôle",'1C TSrécur2'!$C$12="OUI"),(('1C TSrécur2'!X$26+'1C TSrécur2'!X$27+'1C TSrécur2'!X$28)/'1C TSrécur2'!X$17),IF(AND('1C TSrécur2'!$B$12&lt;&gt;"",$K$2="Pôle",'1C TSrécur2'!$C$12="NON"),(('1C TSrécur2'!X$26+'1C TSrécur2'!X$27+'1C TSrécur2'!X$28)/'1C TSrécur2'!X$30),IF(AND('1C TSrécur2'!$B$12&lt;&gt;"",$K$2&lt;&gt;"Pôle"),0))))</f>
        <v>0</v>
      </c>
      <c r="N363" s="539">
        <f>IF(AND('1C TSrécur2'!$X$17&lt;&gt;0,'1C TSrécur2'!$X$30&lt;&gt;0),L363+M363,0)</f>
        <v>0</v>
      </c>
      <c r="O363" s="544" t="str">
        <f>IF(AND('1C TSrécur2'!X$17&lt;&gt;0,'1C TSrécur2'!$C$12="OUI"),'1C TSrécur2'!X$36/'1C TSrécur2'!X$17,"")</f>
        <v/>
      </c>
      <c r="P363" s="545" t="str">
        <f>IF(AND('1C TSrécur2'!X$17&lt;&gt;0,'1C TSrécur2'!$C$12="OUI"),'1C TSrécur2'!$X$37/'1C TSrécur2'!X$17,"")</f>
        <v/>
      </c>
      <c r="Q363" s="545" t="str">
        <f>IF(AND('1C TSrécur2'!X$17&lt;&gt;0,'1C TSrécur2'!$C$12="OUI"),'1C TSrécur2'!$X$38/'1C TSrécur2'!X$17,"")</f>
        <v/>
      </c>
      <c r="R363" s="545" t="str">
        <f>IF(AND('1C TSrécur2'!X$17&lt;&gt;0,'1C TSrécur2'!$C$12="OUI"),'1C TSrécur2'!$X$39/'1C TSrécur2'!X$17,"")</f>
        <v/>
      </c>
      <c r="S363" s="545" t="str">
        <f>IF(AND('1C TSrécur2'!X$17&lt;&gt;0,'1C TSrécur2'!$C$12="OUI"),'1C TSrécur2'!$X$40/'1C TSrécur2'!X$17,"")</f>
        <v/>
      </c>
      <c r="T363" s="545" t="str">
        <f>IF(AND('1C TSrécur2'!X$17&lt;&gt;0,'1C TSrécur2'!$C$12="OUI"),'1C TSrécur2'!$X$41/'1C TSrécur2'!X$17,"")</f>
        <v/>
      </c>
      <c r="U363" s="545" t="str">
        <f>IF(AND('1C TSrécur2'!X$17&lt;&gt;0,'1C TSrécur2'!$C$12="OUI"),'1C TSrécur2'!$X$42/'1C TSrécur2'!X$17,"")</f>
        <v/>
      </c>
      <c r="V363" s="545" t="str">
        <f>IF(AND('1C TSrécur2'!X$17&lt;&gt;0,'1C TSrécur2'!$C$12="OUI"),'1C TSrécur2'!$X$43/'1C TSrécur2'!X$17,"")</f>
        <v/>
      </c>
      <c r="W363" s="545" t="str">
        <f>IF(AND('1C TSrécur2'!X$17&lt;&gt;0,'1C TSrécur2'!$C$12="OUI"),'1C TSrécur2'!$X$44/'1C TSrécur2'!X$17,"")</f>
        <v/>
      </c>
      <c r="X363" s="545" t="str">
        <f>IF(AND('1C TSrécur2'!X$17&lt;&gt;0,'1C TSrécur2'!$C$12="OUI"),'1C TSrécur2'!$X$45/'1C TSrécur2'!X$17,"")</f>
        <v/>
      </c>
      <c r="Y363" s="545" t="str">
        <f>IF(AND('1C TSrécur2'!X$17&lt;&gt;0,'1C TSrécur2'!$C$12="OUI"),'1C TSrécur2'!$X$46/'1C TSrécur2'!X$17,"")</f>
        <v/>
      </c>
      <c r="Z363" s="545" t="str">
        <f>IF(AND('1C TSrécur2'!X$17&lt;&gt;0,'1C TSrécur2'!$C$12="OUI"),'1C TSrécur2'!$X$47/'1C TSrécur2'!X$17,"")</f>
        <v/>
      </c>
      <c r="AA363" s="545" t="str">
        <f>IF(AND('1C TSrécur2'!X$17&lt;&gt;0,'1C TSrécur2'!$C$12="OUI"),'1C TSrécur2'!$X$48/'1C TSrécur2'!X$17,"")</f>
        <v/>
      </c>
      <c r="AB363" s="545" t="str">
        <f>IF(AND('1C TSrécur2'!X$17&lt;&gt;0,'1C TSrécur2'!$C$12="OUI"),'1C TSrécur2'!$X$49/'1C TSrécur2'!X$17,"")</f>
        <v/>
      </c>
      <c r="AC363" s="545" t="str">
        <f>IF(AND('1C TSrécur2'!X$17&lt;&gt;0,'1C TSrécur2'!$C$12="OUI"),'1C TSrécur2'!$X$50/'1C TSrécur2'!X$17,"")</f>
        <v/>
      </c>
      <c r="AD363" s="545" t="str">
        <f>IF(AND('1C TSrécur2'!X$17&lt;&gt;0,'1C TSrécur2'!$C$12="OUI"),'1C TSrécur2'!$X$51/'1C TSrécur2'!X$17,"")</f>
        <v/>
      </c>
      <c r="AE363" s="545" t="str">
        <f>IF(AND('1C TSrécur2'!X$17&lt;&gt;0,'1C TSrécur2'!$C$12="OUI"),'1C TSrécur2'!$X$52/'1C TSrécur2'!X$17,"")</f>
        <v/>
      </c>
      <c r="AF363" s="545" t="str">
        <f>IF(AND('1C TSrécur2'!X$17&lt;&gt;0,'1C TSrécur2'!$C$12="OUI"),'1C TSrécur2'!$X$53/'1C TSrécur2'!X$17,"")</f>
        <v/>
      </c>
      <c r="AG363" s="545" t="str">
        <f>IF(AND('1C TSrécur2'!X$17&lt;&gt;0,'1C TSrécur2'!$C$12="OUI"),'1C TSrécur2'!$X$54/'1C TSrécur2'!X$17,"")</f>
        <v/>
      </c>
      <c r="AH363" s="545" t="str">
        <f>IF(AND('1C TSrécur2'!X$17&lt;&gt;0,'1C TSrécur2'!$C$12="OUI"),'1C TSrécur2'!$X$55/'1C TSrécur2'!X$17,"")</f>
        <v/>
      </c>
      <c r="AI363" s="545" t="str">
        <f>IF(AND('1C TSrécur2'!X$17&lt;&gt;0,'1C TSrécur2'!$C$12="OUI"),'1C TSrécur2'!$X$56/'1C TSrécur2'!X$17,"")</f>
        <v/>
      </c>
      <c r="AJ363" s="545" t="str">
        <f>IF(AND('1C TSrécur2'!X$17&lt;&gt;0,'1C TSrécur2'!$C$12="OUI"),'1C TSrécur2'!$X$57/'1C TSrécur2'!X$17,"")</f>
        <v/>
      </c>
      <c r="AK363" s="545">
        <f>IF(AND('1C TSrécur2'!X$17&lt;&gt;0,'1C TSrécur2'!$C$12="OUI"),'1C TSrécur2'!X$58/'1C TSrécur2'!X$17,0)</f>
        <v>0</v>
      </c>
      <c r="AL363" s="73">
        <f>IF(AND('1C TSrécur2'!$B$12&lt;&gt;"",'1C TSrécur2'!$C$12="OUI"),N363+AK363,N363)</f>
        <v>0</v>
      </c>
      <c r="AM363" s="344">
        <f t="shared" si="114"/>
        <v>0</v>
      </c>
      <c r="AN363" s="344">
        <f t="shared" si="115"/>
        <v>0</v>
      </c>
      <c r="AO363" s="345">
        <f t="shared" si="120"/>
        <v>0</v>
      </c>
      <c r="AP363" s="573">
        <f t="shared" si="121"/>
        <v>0</v>
      </c>
      <c r="AQ363" s="583">
        <f t="shared" si="118"/>
        <v>0</v>
      </c>
      <c r="AR363" s="579"/>
      <c r="AS363" s="102"/>
      <c r="AT363" s="209" t="str">
        <f>IF('1C TSrécur2'!X$17*FICHE!$C$13&lt;J363,"Forfait limité à "&amp;FICHE!$C$13&amp;"€/jour","")</f>
        <v/>
      </c>
      <c r="AU363" s="592"/>
    </row>
    <row r="364" spans="1:211" ht="13.9" customHeight="1">
      <c r="A364" s="309"/>
      <c r="B364" s="338"/>
      <c r="C364" s="962" t="str">
        <f>IF('1C TSrécur2'!Y$17&lt;&gt;0,'1C TSrécur2'!$B$12,"")</f>
        <v/>
      </c>
      <c r="D364" s="963"/>
      <c r="E364" s="964"/>
      <c r="F364" s="211" t="str">
        <f>IF(AND($C364='1C TSrécur2'!$B$12,'1C TSrécur2'!$B$16="récurrentes",'1C TSrécur2'!$Y$17&lt;&gt;""),'1C TSrécur2'!$Y$21,"")</f>
        <v/>
      </c>
      <c r="G364" s="235"/>
      <c r="H364" s="745">
        <v>0.21</v>
      </c>
      <c r="I364" s="747">
        <v>1</v>
      </c>
      <c r="J364" s="316"/>
      <c r="K364" s="786">
        <f t="shared" si="119"/>
        <v>0</v>
      </c>
      <c r="L364" s="539">
        <f>IF(OR('1C TSrécur2'!$B$12="",'1C TSrécur2'!Y$30=0),0,IF(AND('1C TSrécur2'!$B$12&lt;&gt;"",$K$2="Pôle",'1C TSrécur2'!$C$12="OUI"),(('1C TSrécur2'!Y$22+'1C TSrécur2'!Y$23+'1C TSrécur2'!Y$24+'1C TSrécur2'!Y$25+'1C TSrécur2'!Y$29)/'1C TSrécur2'!Y$17),IF(AND('1C TSrécur2'!$B$12&lt;&gt;"",$K$2="Pôle",'1C TSrécur2'!$C$12="NON"),(('1C TSrécur2'!Y$22+'1C TSrécur2'!Y$23+'1C TSrécur2'!Y$24+'1C TSrécur2'!Y$25+'1C TSrécur2'!Y$29)/'1C TSrécur2'!Y$30),IF(AND('1C TSrécur2'!$B$12&lt;&gt;"",$K$2&lt;&gt;"Pôle",'1C TSrécur2'!$C$12="OUI"),(('1C TSrécur2'!Y$22+'1C TSrécur2'!Y$23+'1C TSrécur2'!Y$24+'1C TSrécur2'!Y$25+'1C TSrécur2'!Y$26+'1C TSrécur2'!Y$27+'1C TSrécur2'!Y$28+'1C TSrécur2'!Y$29)/'1C TSrécur2'!Y$17),IF(AND('1C TSrécur2'!$B$12&lt;&gt;"",$K$2&lt;&gt;"Pôle",'1C TSrécur2'!$C$12="NON"),(('1C TSrécur2'!Y$22+'1C TSrécur2'!Y$23+'1C TSrécur2'!Y$24+'1C TSrécur2'!Y$25+'1C TSrécur2'!Y$26+'1C TSrécur2'!Y$27+'1C TSrécur2'!Y$28+'1C TSrécur2'!Y$29)/'1C TSrécur2'!Y$30))))))</f>
        <v>0</v>
      </c>
      <c r="M364" s="539">
        <f>IF(OR('1C TSrécur2'!$B$12="",'1C TSrécur2'!Y$30=0),0,IF(AND('1C TSrécur2'!$B$12&lt;&gt;"",$K$2="Pôle",'1C TSrécur2'!$C$12="OUI"),(('1C TSrécur2'!Y$26+'1C TSrécur2'!Y$27+'1C TSrécur2'!Y$28)/'1C TSrécur2'!Y$17),IF(AND('1C TSrécur2'!$B$12&lt;&gt;"",$K$2="Pôle",'1C TSrécur2'!$C$12="NON"),(('1C TSrécur2'!Y$26+'1C TSrécur2'!Y$27+'1C TSrécur2'!Y$28)/'1C TSrécur2'!Y$30),IF(AND('1C TSrécur2'!$B$12&lt;&gt;"",$K$2&lt;&gt;"Pôle"),0))))</f>
        <v>0</v>
      </c>
      <c r="N364" s="539">
        <f>IF(AND('1C TSrécur2'!$Y$17&lt;&gt;0,'1C TSrécur2'!$Y$30&lt;&gt;0),L364+M364,0)</f>
        <v>0</v>
      </c>
      <c r="O364" s="544" t="str">
        <f>IF(AND('1C TSrécur2'!Y$17&lt;&gt;0,'1C TSrécur2'!$C$12="OUI"),'1C TSrécur2'!Y$36/'1C TSrécur2'!Y$17,"")</f>
        <v/>
      </c>
      <c r="P364" s="545" t="str">
        <f>IF(AND('1C TSrécur2'!Y$17&lt;&gt;0,'1C TSrécur2'!$C$12="OUI"),'1C TSrécur2'!$Y$37/'1C TSrécur2'!Y$17,"")</f>
        <v/>
      </c>
      <c r="Q364" s="545" t="str">
        <f>IF(AND('1C TSrécur2'!Y$17&lt;&gt;0,'1C TSrécur2'!$C$12="OUI"),'1C TSrécur2'!$Y$38/'1C TSrécur2'!Y$17,"")</f>
        <v/>
      </c>
      <c r="R364" s="545" t="str">
        <f>IF(AND('1C TSrécur2'!Y$17&lt;&gt;0,'1C TSrécur2'!$C$12="OUI"),'1C TSrécur2'!$Y$39/'1C TSrécur2'!Y$17,"")</f>
        <v/>
      </c>
      <c r="S364" s="545" t="str">
        <f>IF(AND('1C TSrécur2'!Y$17&lt;&gt;0,'1C TSrécur2'!$C$12="OUI"),'1C TSrécur2'!$Y$40/'1C TSrécur2'!Y$17,"")</f>
        <v/>
      </c>
      <c r="T364" s="545" t="str">
        <f>IF(AND('1C TSrécur2'!Y$17&lt;&gt;0,'1C TSrécur2'!$C$12="OUI"),'1C TSrécur2'!$Y$41/'1C TSrécur2'!Y$17,"")</f>
        <v/>
      </c>
      <c r="U364" s="545" t="str">
        <f>IF(AND('1C TSrécur2'!Y$17&lt;&gt;0,'1C TSrécur2'!$C$12="OUI"),'1C TSrécur2'!$Y$42/'1C TSrécur2'!Y$17,"")</f>
        <v/>
      </c>
      <c r="V364" s="545" t="str">
        <f>IF(AND('1C TSrécur2'!Y$17&lt;&gt;0,'1C TSrécur2'!$C$12="OUI"),'1C TSrécur2'!$Y$43/'1C TSrécur2'!Y$17,"")</f>
        <v/>
      </c>
      <c r="W364" s="545" t="str">
        <f>IF(AND('1C TSrécur2'!Y$17&lt;&gt;0,'1C TSrécur2'!$C$12="OUI"),'1C TSrécur2'!$Y$44/'1C TSrécur2'!Y$17,"")</f>
        <v/>
      </c>
      <c r="X364" s="545" t="str">
        <f>IF(AND('1C TSrécur2'!Y$17&lt;&gt;0,'1C TSrécur2'!$C$12="OUI"),'1C TSrécur2'!$Y$45/'1C TSrécur2'!Y$17,"")</f>
        <v/>
      </c>
      <c r="Y364" s="545" t="str">
        <f>IF(AND('1C TSrécur2'!Y$17&lt;&gt;0,'1C TSrécur2'!$C$12="OUI"),'1C TSrécur2'!$Y$46/'1C TSrécur2'!Y$17,"")</f>
        <v/>
      </c>
      <c r="Z364" s="545" t="str">
        <f>IF(AND('1C TSrécur2'!Y$17&lt;&gt;0,'1C TSrécur2'!$C$12="OUI"),'1C TSrécur2'!$Y$47/'1C TSrécur2'!Y$17,"")</f>
        <v/>
      </c>
      <c r="AA364" s="545" t="str">
        <f>IF(AND('1C TSrécur2'!Y$17&lt;&gt;0,'1C TSrécur2'!$C$12="OUI"),'1C TSrécur2'!$Y$48/'1C TSrécur2'!Y$17,"")</f>
        <v/>
      </c>
      <c r="AB364" s="545" t="str">
        <f>IF(AND('1C TSrécur2'!Y$17&lt;&gt;0,'1C TSrécur2'!$C$12="OUI"),'1C TSrécur2'!$Y$49/'1C TSrécur2'!Y$17,"")</f>
        <v/>
      </c>
      <c r="AC364" s="545" t="str">
        <f>IF(AND('1C TSrécur2'!Y$17&lt;&gt;0,'1C TSrécur2'!$C$12="OUI"),'1C TSrécur2'!$Y$50/'1C TSrécur2'!Y$17,"")</f>
        <v/>
      </c>
      <c r="AD364" s="545" t="str">
        <f>IF(AND('1C TSrécur2'!Y$17&lt;&gt;0,'1C TSrécur2'!$C$12="OUI"),'1C TSrécur2'!$Y$51/'1C TSrécur2'!Y$17,"")</f>
        <v/>
      </c>
      <c r="AE364" s="545" t="str">
        <f>IF(AND('1C TSrécur2'!Y$17&lt;&gt;0,'1C TSrécur2'!$C$12="OUI"),'1C TSrécur2'!$Y$52/'1C TSrécur2'!Y$17,"")</f>
        <v/>
      </c>
      <c r="AF364" s="545" t="str">
        <f>IF(AND('1C TSrécur2'!Y$17&lt;&gt;0,'1C TSrécur2'!$C$12="OUI"),'1C TSrécur2'!$Y$53/'1C TSrécur2'!Y$17,"")</f>
        <v/>
      </c>
      <c r="AG364" s="545" t="str">
        <f>IF(AND('1C TSrécur2'!Y$17&lt;&gt;0,'1C TSrécur2'!$C$12="OUI"),'1C TSrécur2'!$Y$54/'1C TSrécur2'!Y$17,"")</f>
        <v/>
      </c>
      <c r="AH364" s="545" t="str">
        <f>IF(AND('1C TSrécur2'!Y$17&lt;&gt;0,'1C TSrécur2'!$C$12="OUI"),'1C TSrécur2'!$Y$55/'1C TSrécur2'!Y$17,"")</f>
        <v/>
      </c>
      <c r="AI364" s="545" t="str">
        <f>IF(AND('1C TSrécur2'!Y$17&lt;&gt;0,'1C TSrécur2'!$C$12="OUI"),'1C TSrécur2'!$Y$56/'1C TSrécur2'!Y$17,"")</f>
        <v/>
      </c>
      <c r="AJ364" s="545" t="str">
        <f>IF(AND('1C TSrécur2'!Y$17&lt;&gt;0,'1C TSrécur2'!$C$12="OUI"),'1C TSrécur2'!$Y$57/'1C TSrécur2'!Y$17,"")</f>
        <v/>
      </c>
      <c r="AK364" s="545">
        <f>IF(AND('1C TSrécur2'!Y$17&lt;&gt;0,'1C TSrécur2'!$C$12="OUI"),'1C TSrécur2'!Y$58/'1C TSrécur2'!Y$17,0)</f>
        <v>0</v>
      </c>
      <c r="AL364" s="73">
        <f>IF(AND('1C TSrécur2'!$B$12&lt;&gt;"",'1C TSrécur2'!$C$12="OUI"),N364+AK364,N364)</f>
        <v>0</v>
      </c>
      <c r="AM364" s="344">
        <f t="shared" si="114"/>
        <v>0</v>
      </c>
      <c r="AN364" s="344">
        <f t="shared" si="115"/>
        <v>0</v>
      </c>
      <c r="AO364" s="345">
        <f t="shared" si="120"/>
        <v>0</v>
      </c>
      <c r="AP364" s="573">
        <f t="shared" si="121"/>
        <v>0</v>
      </c>
      <c r="AQ364" s="583">
        <f t="shared" si="118"/>
        <v>0</v>
      </c>
      <c r="AR364" s="579"/>
      <c r="AS364" s="102"/>
      <c r="AT364" s="209" t="str">
        <f>IF('1C TSrécur2'!Y$17*FICHE!$C$13&lt;J364,"Forfait limité à "&amp;FICHE!$C$13&amp;"€/jour","")</f>
        <v/>
      </c>
      <c r="AU364" s="592"/>
    </row>
    <row r="365" spans="1:211" s="767" customFormat="1" ht="13.9" customHeight="1">
      <c r="A365" s="819"/>
      <c r="B365" s="820"/>
      <c r="C365" s="965" t="str">
        <f>IF('1C TSrécur2'!Z$17&lt;&gt;0,'1C TSrécur2'!$B$12,"")</f>
        <v/>
      </c>
      <c r="D365" s="966"/>
      <c r="E365" s="967"/>
      <c r="F365" s="821" t="str">
        <f>IF(AND($C365='1C TSrécur2'!$B$12,'1C TSrécur2'!$B$16="récurrentes",'1C TSrécur2'!$Z$17&lt;&gt;""),'1C TSrécur2'!$Z$21,"")</f>
        <v/>
      </c>
      <c r="G365" s="833"/>
      <c r="H365" s="834">
        <v>0.21</v>
      </c>
      <c r="I365" s="835">
        <v>1</v>
      </c>
      <c r="J365" s="822"/>
      <c r="K365" s="836">
        <f t="shared" si="119"/>
        <v>0</v>
      </c>
      <c r="L365" s="837">
        <f>IF(OR('1C TSrécur2'!$B$12="",'1C TSrécur2'!Z$30=0),0,IF(AND('1C TSrécur2'!$B$12&lt;&gt;"",$K$2="Pôle",'1C TSrécur2'!$C$12="OUI"),(('1C TSrécur2'!Z$22+'1C TSrécur2'!Z$23+'1C TSrécur2'!Z$24+'1C TSrécur2'!Z$25+'1C TSrécur2'!Z$29)/'1C TSrécur2'!Z$17),IF(AND('1C TSrécur2'!$B$12&lt;&gt;"",$K$2="Pôle",'1C TSrécur2'!$C$12="NON"),(('1C TSrécur2'!Z$22+'1C TSrécur2'!Z$23+'1C TSrécur2'!Z$24+'1C TSrécur2'!Z$25+'1C TSrécur2'!Z$29)/'1C TSrécur2'!Z$30),IF(AND('1C TSrécur2'!$B$12&lt;&gt;"",$K$2&lt;&gt;"Pôle",'1C TSrécur2'!$C$12="OUI"),(('1C TSrécur2'!Z$22+'1C TSrécur2'!Z$23+'1C TSrécur2'!Z$24+'1C TSrécur2'!Z$25+'1C TSrécur2'!Z$26+'1C TSrécur2'!Z$27+'1C TSrécur2'!Z$28+'1C TSrécur2'!Z$29)/'1C TSrécur2'!Z$17),IF(AND('1C TSrécur2'!$B$12&lt;&gt;"",$K$2&lt;&gt;"Pôle",'1C TSrécur2'!$C$12="NON"),(('1C TSrécur2'!Z$22+'1C TSrécur2'!Z$23+'1C TSrécur2'!Z$24+'1C TSrécur2'!Z$25+'1C TSrécur2'!Z$26+'1C TSrécur2'!Z$27+'1C TSrécur2'!Z$28+'1C TSrécur2'!Z$29)/'1C TSrécur2'!Z$30))))))</f>
        <v>0</v>
      </c>
      <c r="M365" s="837">
        <f>IF(OR('1C TSrécur2'!$B$12="",'1C TSrécur2'!Z$30=0),0,IF(AND('1C TSrécur2'!$B$12&lt;&gt;"",$K$2="Pôle",'1C TSrécur2'!$C$12="OUI"),(('1C TSrécur2'!Z$26+'1C TSrécur2'!Z$27+'1C TSrécur2'!Z$28)/'1C TSrécur2'!Z$17),IF(AND('1C TSrécur2'!$B$12&lt;&gt;"",$K$2="Pôle",'1C TSrécur2'!$C$12="NON"),(('1C TSrécur2'!Z$26+'1C TSrécur2'!Z$27+'1C TSrécur2'!Z$28)/'1C TSrécur2'!Z$30),IF(AND('1C TSrécur2'!$B$12&lt;&gt;"",$K$2&lt;&gt;"Pôle"),0))))</f>
        <v>0</v>
      </c>
      <c r="N365" s="837">
        <f>IF(AND('1C TSrécur2'!$Z$17&lt;&gt;0,'1C TSrécur2'!$Z$30&lt;&gt;0),L365+M365,0)</f>
        <v>0</v>
      </c>
      <c r="O365" s="838" t="str">
        <f>IF(AND('1C TSrécur2'!Z$17&lt;&gt;0,'1C TSrécur2'!$C$12="OUI"),'1C TSrécur2'!Z$36/'1C TSrécur2'!Z$17,"")</f>
        <v/>
      </c>
      <c r="P365" s="839" t="str">
        <f>IF(AND('1C TSrécur2'!Z$17&lt;&gt;0,'1C TSrécur2'!$C$12="OUI"),'1C TSrécur2'!$Z$37/'1C TSrécur2'!Z$17,"")</f>
        <v/>
      </c>
      <c r="Q365" s="839" t="str">
        <f>IF(AND('1C TSrécur2'!Z$17&lt;&gt;0,'1C TSrécur2'!$C$12="OUI"),'1C TSrécur2'!$Z$38/'1C TSrécur2'!Z$17,"")</f>
        <v/>
      </c>
      <c r="R365" s="839" t="str">
        <f>IF(AND('1C TSrécur2'!Z$17&lt;&gt;0,'1C TSrécur2'!$C$12="OUI"),'1C TSrécur2'!$Z$39/'1C TSrécur2'!Z$17,"")</f>
        <v/>
      </c>
      <c r="S365" s="839" t="str">
        <f>IF(AND('1C TSrécur2'!Z$17&lt;&gt;0,'1C TSrécur2'!$C$12="OUI"),'1C TSrécur2'!$Z$40/'1C TSrécur2'!Z$17,"")</f>
        <v/>
      </c>
      <c r="T365" s="839" t="str">
        <f>IF(AND('1C TSrécur2'!Z$17&lt;&gt;0,'1C TSrécur2'!$C$12="OUI"),'1C TSrécur2'!$Z$41/'1C TSrécur2'!Z$17,"")</f>
        <v/>
      </c>
      <c r="U365" s="839" t="str">
        <f>IF(AND('1C TSrécur2'!Z$17&lt;&gt;0,'1C TSrécur2'!$C$12="OUI"),'1C TSrécur2'!$Z$42/'1C TSrécur2'!Z$17,"")</f>
        <v/>
      </c>
      <c r="V365" s="839" t="str">
        <f>IF(AND('1C TSrécur2'!Z$17&lt;&gt;0,'1C TSrécur2'!$C$12="OUI"),'1C TSrécur2'!$Z$43/'1C TSrécur2'!Z$17,"")</f>
        <v/>
      </c>
      <c r="W365" s="839" t="str">
        <f>IF(AND('1C TSrécur2'!Z$17&lt;&gt;0,'1C TSrécur2'!$C$12="OUI"),'1C TSrécur2'!$Z$44/'1C TSrécur2'!Z$17,"")</f>
        <v/>
      </c>
      <c r="X365" s="839" t="str">
        <f>IF(AND('1C TSrécur2'!Z$17&lt;&gt;0,'1C TSrécur2'!$C$12="OUI"),'1C TSrécur2'!$Z$45/'1C TSrécur2'!Z$17,"")</f>
        <v/>
      </c>
      <c r="Y365" s="839" t="str">
        <f>IF(AND('1C TSrécur2'!Z$17&lt;&gt;0,'1C TSrécur2'!$C$12="OUI"),'1C TSrécur2'!$Z$46/'1C TSrécur2'!Z$17,"")</f>
        <v/>
      </c>
      <c r="Z365" s="839" t="str">
        <f>IF(AND('1C TSrécur2'!Z$17&lt;&gt;0,'1C TSrécur2'!$C$12="OUI"),'1C TSrécur2'!$Z$47/'1C TSrécur2'!Z$17,"")</f>
        <v/>
      </c>
      <c r="AA365" s="839" t="str">
        <f>IF(AND('1C TSrécur2'!Z$17&lt;&gt;0,'1C TSrécur2'!$C$12="OUI"),'1C TSrécur2'!$Z$48/'1C TSrécur2'!Z$17,"")</f>
        <v/>
      </c>
      <c r="AB365" s="839" t="str">
        <f>IF(AND('1C TSrécur2'!Z$17&lt;&gt;0,'1C TSrécur2'!$C$12="OUI"),'1C TSrécur2'!$Z$49/'1C TSrécur2'!Z$17,"")</f>
        <v/>
      </c>
      <c r="AC365" s="839" t="str">
        <f>IF(AND('1C TSrécur2'!Z$17&lt;&gt;0,'1C TSrécur2'!$C$12="OUI"),'1C TSrécur2'!$Z$50/'1C TSrécur2'!Z$17,"")</f>
        <v/>
      </c>
      <c r="AD365" s="839" t="str">
        <f>IF(AND('1C TSrécur2'!Z$17&lt;&gt;0,'1C TSrécur2'!$C$12="OUI"),'1C TSrécur2'!$Z$51/'1C TSrécur2'!Z$17,"")</f>
        <v/>
      </c>
      <c r="AE365" s="839" t="str">
        <f>IF(AND('1C TSrécur2'!Z$17&lt;&gt;0,'1C TSrécur2'!$C$12="OUI"),'1C TSrécur2'!$Z$52/'1C TSrécur2'!Z$17,"")</f>
        <v/>
      </c>
      <c r="AF365" s="839" t="str">
        <f>IF(AND('1C TSrécur2'!Z$17&lt;&gt;0,'1C TSrécur2'!$C$12="OUI"),'1C TSrécur2'!$Z$53/'1C TSrécur2'!Z$17,"")</f>
        <v/>
      </c>
      <c r="AG365" s="839" t="str">
        <f>IF(AND('1C TSrécur2'!Z$17&lt;&gt;0,'1C TSrécur2'!$C$12="OUI"),'1C TSrécur2'!$Z$54/'1C TSrécur2'!Z$17,"")</f>
        <v/>
      </c>
      <c r="AH365" s="839" t="str">
        <f>IF(AND('1C TSrécur2'!Z$17&lt;&gt;0,'1C TSrécur2'!$C$12="OUI"),'1C TSrécur2'!$Z$55/'1C TSrécur2'!Z$17,"")</f>
        <v/>
      </c>
      <c r="AI365" s="839" t="str">
        <f>IF(AND('1C TSrécur2'!Z$17&lt;&gt;0,'1C TSrécur2'!$C$12="OUI"),'1C TSrécur2'!$Z$56/'1C TSrécur2'!Z$17,"")</f>
        <v/>
      </c>
      <c r="AJ365" s="839" t="str">
        <f>IF(AND('1C TSrécur2'!Z$17&lt;&gt;0,'1C TSrécur2'!$C$12="OUI"),'1C TSrécur2'!$Z$57/'1C TSrécur2'!Z$17,"")</f>
        <v/>
      </c>
      <c r="AK365" s="839">
        <f>IF(AND('1C TSrécur2'!Z$17&lt;&gt;0,'1C TSrécur2'!$C$12="OUI"),'1C TSrécur2'!Z$58/'1C TSrécur2'!Z$17,0)</f>
        <v>0</v>
      </c>
      <c r="AL365" s="823">
        <f>IF(AND('1C TSrécur2'!$B$12&lt;&gt;"",'1C TSrécur2'!$C$12="OUI"),N365+AK365,N365)</f>
        <v>0</v>
      </c>
      <c r="AM365" s="840">
        <f t="shared" si="114"/>
        <v>0</v>
      </c>
      <c r="AN365" s="840">
        <f t="shared" si="115"/>
        <v>0</v>
      </c>
      <c r="AO365" s="841">
        <f t="shared" si="120"/>
        <v>0</v>
      </c>
      <c r="AP365" s="576">
        <f t="shared" si="121"/>
        <v>0</v>
      </c>
      <c r="AQ365" s="585">
        <f t="shared" si="118"/>
        <v>0</v>
      </c>
      <c r="AR365" s="581"/>
      <c r="AS365" s="215"/>
      <c r="AT365" s="214" t="str">
        <f>IF('1C TSrécur2'!Z$17*FICHE!$C$13&lt;J365,"Forfait limité à "&amp;FICHE!$C$13&amp;"€/jour","")</f>
        <v/>
      </c>
      <c r="AU365" s="788"/>
      <c r="AV365" s="824"/>
      <c r="AW365" s="824"/>
      <c r="AX365" s="824"/>
      <c r="AY365" s="824"/>
      <c r="AZ365" s="824"/>
    </row>
    <row r="366" spans="1:211" s="862" customFormat="1" ht="13.9" customHeight="1">
      <c r="A366" s="843"/>
      <c r="B366" s="844"/>
      <c r="C366" s="968" t="str">
        <f>IF('1C TSrécur3'!C$17&lt;&gt;0,'1C TSrécur3'!$B$12,"")</f>
        <v/>
      </c>
      <c r="D366" s="969"/>
      <c r="E366" s="970"/>
      <c r="F366" s="845" t="str">
        <f>IF(AND($C366='1C TSrécur3'!$B$12,'1C TSrécur3'!$B$16="récurrentes",'1C TSrécur3'!$C$17&lt;&gt;""),'1C TSrécur3'!$C$21,"")</f>
        <v/>
      </c>
      <c r="G366" s="846"/>
      <c r="H366" s="847">
        <v>0.21</v>
      </c>
      <c r="I366" s="847">
        <v>1</v>
      </c>
      <c r="J366" s="848"/>
      <c r="K366" s="849">
        <f t="shared" si="119"/>
        <v>0</v>
      </c>
      <c r="L366" s="850">
        <f>IF(OR('1C TSrécur3'!$B$12="",'1C TSrécur3'!C$30=0),0,IF(AND('1C TSrécur3'!$B$12&lt;&gt;"",$K$2="Pôle",'1C TSrécur3'!$C$12="OUI"),(('1C TSrécur3'!C$22+'1C TSrécur3'!C$23+'1C TSrécur3'!C$24+'1C TSrécur3'!C$25+'1C TSrécur3'!C$29)/'1C TSrécur3'!C$17),IF(AND('1C TSrécur3'!$B$12&lt;&gt;"",$K$2="Pôle",'1C TSrécur3'!$C$12="NON"),(('1C TSrécur3'!C$22+'1C TSrécur3'!C$23+'1C TSrécur3'!C$24+'1C TSrécur3'!C$25+'1C TSrécur3'!C$29)/'1C TSrécur3'!C$30),IF(AND('1C TSrécur3'!$B$12&lt;&gt;"",$K$2&lt;&gt;"Pôle",'1C TSrécur3'!$C$12="OUI"),(('1C TSrécur3'!C$22+'1C TSrécur3'!C$23+'1C TSrécur3'!C$24+'1C TSrécur3'!C$25+'1C TSrécur3'!C$26+'1C TSrécur3'!C$27+'1C TSrécur3'!C$28+'1C TSrécur3'!C$29)/'1C TSrécur3'!C$17),IF(AND('1C TSrécur3'!$B$12&lt;&gt;"",$K$2&lt;&gt;"Pôle",'1C TSrécur3'!$C$12="NON"),(('1C TSrécur3'!C$22+'1C TSrécur3'!C$23+'1C TSrécur3'!C$24+'1C TSrécur3'!C$25+'1C TSrécur3'!C$26+'1C TSrécur3'!C$27+'1C TSrécur3'!C$28+'1C TSrécur3'!C$29)/'1C TSrécur3'!C$30))))))</f>
        <v>0</v>
      </c>
      <c r="M366" s="850">
        <f>IF(OR('1C TSrécur3'!$B$12="",'1C TSrécur3'!C$30=0),0,IF(AND('1C TSrécur3'!$B$12&lt;&gt;"",$K$2="Pôle",'1C TSrécur3'!$C$12="OUI"),(('1C TSrécur3'!C$26+'1C TSrécur3'!C$27+'1C TSrécur3'!C$28)/'1C TSrécur3'!C$17),IF(AND('1C TSrécur3'!$B$12&lt;&gt;"",$K$2="Pôle",'1C TSrécur3'!$C$12="NON"),(('1C TSrécur3'!C$26+'1C TSrécur3'!C$27+'1C TSrécur3'!C$28)/'1C TSrécur3'!C$30),IF(AND('1C TSrécur3'!$B$12&lt;&gt;"",$K$2&lt;&gt;"Pôle"),0))))</f>
        <v>0</v>
      </c>
      <c r="N366" s="850">
        <f>IF(AND('1C TSrécur3'!$C$17&lt;&gt;0,'1C TSrécur3'!$C$30&lt;&gt;0),L366+M366,0)</f>
        <v>0</v>
      </c>
      <c r="O366" s="851" t="str">
        <f>IF(AND('1C TSrécur3'!C$17&lt;&gt;0,'1C TSrécur3'!$C$12="OUI"),'1C TSrécur3'!C$36/'1C TSrécur3'!C$17,"")</f>
        <v/>
      </c>
      <c r="P366" s="852" t="str">
        <f>IF(AND('1C TSrécur3'!C$17&lt;&gt;0,'1C TSrécur3'!$C$12="OUI"),'1C TSrécur3'!$C$37/'1C TSrécur3'!C$17,"")</f>
        <v/>
      </c>
      <c r="Q366" s="852" t="str">
        <f>IF(AND('1C TSrécur3'!C$17&lt;&gt;0,'1C TSrécur3'!$C$12="OUI"),'1C TSrécur3'!$C$38/'1C TSrécur3'!C$17,"")</f>
        <v/>
      </c>
      <c r="R366" s="852" t="str">
        <f>IF(AND('1C TSrécur3'!C$17&lt;&gt;0,'1C TSrécur3'!$C$12="OUI"),'1C TSrécur3'!$C$39/'1C TSrécur3'!C$17,"")</f>
        <v/>
      </c>
      <c r="S366" s="852" t="str">
        <f>IF(AND('1C TSrécur3'!C$17&lt;&gt;0,'1C TSrécur3'!$C$12="OUI"),'1C TSrécur3'!$C$40/'1C TSrécur3'!C$17,"")</f>
        <v/>
      </c>
      <c r="T366" s="852" t="str">
        <f>IF(AND('1C TSrécur3'!C$17&lt;&gt;0,'1C TSrécur3'!$C$12="OUI"),'1C TSrécur3'!$C$41/'1C TSrécur3'!C$17,"")</f>
        <v/>
      </c>
      <c r="U366" s="852" t="str">
        <f>IF(AND('1C TSrécur3'!C$17&lt;&gt;0,'1C TSrécur3'!$C$12="OUI"),'1C TSrécur3'!$C$42/'1C TSrécur3'!C$17,"")</f>
        <v/>
      </c>
      <c r="V366" s="852" t="str">
        <f>IF(AND('1C TSrécur3'!C$17&lt;&gt;0,'1C TSrécur3'!$C$12="OUI"),'1C TSrécur3'!$C$43/'1C TSrécur3'!C$17,"")</f>
        <v/>
      </c>
      <c r="W366" s="852" t="str">
        <f>IF(AND('1C TSrécur3'!C$17&lt;&gt;0,'1C TSrécur3'!$C$12="OUI"),'1C TSrécur3'!$C$44/'1C TSrécur3'!C$17,"")</f>
        <v/>
      </c>
      <c r="X366" s="852" t="str">
        <f>IF(AND('1C TSrécur3'!C$17&lt;&gt;0,'1C TSrécur3'!$C$12="OUI"),'1C TSrécur3'!$C$45/'1C TSrécur3'!C$17,"")</f>
        <v/>
      </c>
      <c r="Y366" s="852" t="str">
        <f>IF(AND('1C TSrécur3'!C$17&lt;&gt;0,'1C TSrécur3'!$C$12="OUI"),'1C TSrécur3'!$C$46/'1C TSrécur3'!C$17,"")</f>
        <v/>
      </c>
      <c r="Z366" s="852" t="str">
        <f>IF(AND('1C TSrécur3'!C$17&lt;&gt;0,'1C TSrécur3'!$C$12="OUI"),'1C TSrécur3'!$C$47/'1C TSrécur3'!C$17,"")</f>
        <v/>
      </c>
      <c r="AA366" s="852" t="str">
        <f>IF(AND('1C TSrécur3'!C$17&lt;&gt;0,'1C TSrécur3'!$C$12="OUI"),'1C TSrécur3'!$C$48/'1C TSrécur3'!C$17,"")</f>
        <v/>
      </c>
      <c r="AB366" s="852" t="str">
        <f>IF(AND('1C TSrécur3'!C$17&lt;&gt;0,'1C TSrécur3'!$C$12="OUI"),'1C TSrécur3'!$C$49/'1C TSrécur3'!C$17,"")</f>
        <v/>
      </c>
      <c r="AC366" s="852" t="str">
        <f>IF(AND('1C TSrécur3'!C$17&lt;&gt;0,'1C TSrécur3'!$C$12="OUI"),'1C TSrécur3'!$C$50/'1C TSrécur3'!C$17,"")</f>
        <v/>
      </c>
      <c r="AD366" s="852" t="str">
        <f>IF(AND('1C TSrécur3'!C$17&lt;&gt;0,'1C TSrécur3'!$C$12="OUI"),'1C TSrécur3'!$C$51/'1C TSrécur3'!C$17,"")</f>
        <v/>
      </c>
      <c r="AE366" s="852" t="str">
        <f>IF(AND('1C TSrécur3'!C$17&lt;&gt;0,'1C TSrécur3'!$C$12="OUI"),'1C TSrécur3'!$C$52/'1C TSrécur3'!C$17,"")</f>
        <v/>
      </c>
      <c r="AF366" s="852" t="str">
        <f>IF(AND('1C TSrécur3'!C$17&lt;&gt;0,'1C TSrécur3'!$C$12="OUI"),'1C TSrécur3'!$C$53/'1C TSrécur3'!C$17,"")</f>
        <v/>
      </c>
      <c r="AG366" s="852" t="str">
        <f>IF(AND('1C TSrécur3'!C$17&lt;&gt;0,'1C TSrécur3'!$C$12="OUI"),'1C TSrécur3'!$C$54/'1C TSrécur3'!C$17,"")</f>
        <v/>
      </c>
      <c r="AH366" s="852" t="str">
        <f>IF(AND('1C TSrécur3'!C$17&lt;&gt;0,'1C TSrécur3'!$C$12="OUI"),'1C TSrécur3'!$C$55/'1C TSrécur3'!C$17,"")</f>
        <v/>
      </c>
      <c r="AI366" s="852" t="str">
        <f>IF(AND('1C TSrécur3'!C$17&lt;&gt;0,'1C TSrécur3'!$C$12="OUI"),'1C TSrécur3'!$C$56/'1C TSrécur3'!C$17,"")</f>
        <v/>
      </c>
      <c r="AJ366" s="852" t="str">
        <f>IF(AND('1C TSrécur3'!C$17&lt;&gt;0,'1C TSrécur3'!$C$12="OUI"),'1C TSrécur3'!$C$57/'1C TSrécur3'!C$17,"")</f>
        <v/>
      </c>
      <c r="AK366" s="852">
        <f>IF(AND('1C TSrécur3'!C$17&lt;&gt;0,'1C TSrécur3'!$C$12="OUI"),'1C TSrécur3'!C$58/'1C TSrécur3'!C$17,0)</f>
        <v>0</v>
      </c>
      <c r="AL366" s="853">
        <f>IF(AND('1C TSrécur3'!$B$12&lt;&gt;"",'1C TSrécur3'!$C$12="OUI"),N366+AK366,N366)</f>
        <v>0</v>
      </c>
      <c r="AM366" s="854">
        <f t="shared" ref="AM366:AM389" si="122">(J366+(J366*H366)-(J366*H366*I366))*L366</f>
        <v>0</v>
      </c>
      <c r="AN366" s="854">
        <f t="shared" ref="AN366:AN389" si="123">((J366+(J366*H366)-(J366*H366*I366))*M366)*50%</f>
        <v>0</v>
      </c>
      <c r="AO366" s="855">
        <f>AM366+AN366</f>
        <v>0</v>
      </c>
      <c r="AP366" s="856">
        <f>AM366-AR366</f>
        <v>0</v>
      </c>
      <c r="AQ366" s="857">
        <f t="shared" si="118"/>
        <v>0</v>
      </c>
      <c r="AR366" s="858"/>
      <c r="AS366" s="859"/>
      <c r="AT366" s="860" t="str">
        <f>IF(('1C TSrécur3'!C$17*FICHE!$C$13)&lt;J366,"Forfait limité à "&amp;FICHE!$C$13&amp;"€/jour","")</f>
        <v/>
      </c>
      <c r="AU366" s="861"/>
      <c r="AV366" s="907"/>
      <c r="AW366" s="907"/>
      <c r="AX366" s="907"/>
      <c r="AY366" s="907"/>
      <c r="AZ366" s="907"/>
      <c r="BA366" s="767"/>
      <c r="BB366" s="767"/>
      <c r="BC366" s="767"/>
      <c r="BD366" s="767"/>
      <c r="BE366" s="767"/>
      <c r="BF366" s="767"/>
      <c r="BG366" s="767"/>
      <c r="BH366" s="767"/>
      <c r="BI366" s="767"/>
      <c r="BJ366" s="767"/>
      <c r="BK366" s="767"/>
      <c r="BL366" s="767"/>
      <c r="BM366" s="767"/>
      <c r="BN366" s="767"/>
      <c r="BO366" s="767"/>
      <c r="BP366" s="767"/>
      <c r="BQ366" s="767"/>
      <c r="BR366" s="767"/>
      <c r="BS366" s="767"/>
      <c r="BT366" s="767"/>
      <c r="BU366" s="767"/>
      <c r="BV366" s="767"/>
      <c r="BW366" s="767"/>
      <c r="BX366" s="767"/>
      <c r="BY366" s="767"/>
      <c r="BZ366" s="767"/>
      <c r="CA366" s="767"/>
      <c r="CB366" s="767"/>
      <c r="CC366" s="767"/>
      <c r="CD366" s="767"/>
      <c r="CE366" s="767"/>
      <c r="CF366" s="767"/>
      <c r="CG366" s="767"/>
      <c r="CH366" s="767"/>
      <c r="CI366" s="767"/>
      <c r="CJ366" s="767"/>
      <c r="CK366" s="767"/>
      <c r="CL366" s="767"/>
      <c r="CM366" s="767"/>
      <c r="CN366" s="767"/>
      <c r="CO366" s="767"/>
      <c r="CP366" s="767"/>
      <c r="CQ366" s="767"/>
      <c r="CR366" s="767"/>
      <c r="CS366" s="767"/>
      <c r="CT366" s="767"/>
      <c r="CU366" s="767"/>
      <c r="CV366" s="767"/>
      <c r="CW366" s="767"/>
      <c r="CX366" s="767"/>
      <c r="CY366" s="767"/>
      <c r="CZ366" s="767"/>
      <c r="DA366" s="767"/>
      <c r="DB366" s="767"/>
      <c r="DC366" s="767"/>
      <c r="DD366" s="767"/>
      <c r="DE366" s="767"/>
      <c r="DF366" s="767"/>
      <c r="DG366" s="767"/>
      <c r="DH366" s="767"/>
      <c r="DI366" s="767"/>
      <c r="DJ366" s="767"/>
      <c r="DK366" s="767"/>
      <c r="DL366" s="767"/>
      <c r="DM366" s="767"/>
      <c r="DN366" s="767"/>
      <c r="DO366" s="767"/>
      <c r="DP366" s="767"/>
      <c r="DQ366" s="767"/>
      <c r="DR366" s="767"/>
      <c r="DS366" s="767"/>
      <c r="DT366" s="767"/>
      <c r="DU366" s="767"/>
      <c r="DV366" s="767"/>
      <c r="DW366" s="767"/>
      <c r="DX366" s="767"/>
      <c r="DY366" s="767"/>
      <c r="DZ366" s="767"/>
      <c r="EA366" s="767"/>
      <c r="EB366" s="767"/>
      <c r="EC366" s="767"/>
      <c r="ED366" s="767"/>
      <c r="EE366" s="767"/>
      <c r="EF366" s="767"/>
      <c r="EG366" s="767"/>
      <c r="EH366" s="767"/>
      <c r="EI366" s="767"/>
      <c r="EJ366" s="767"/>
      <c r="EK366" s="767"/>
      <c r="EL366" s="767"/>
      <c r="EM366" s="767"/>
      <c r="EN366" s="767"/>
      <c r="EO366" s="767"/>
      <c r="EP366" s="767"/>
      <c r="EQ366" s="767"/>
      <c r="ER366" s="767"/>
      <c r="ES366" s="767"/>
      <c r="ET366" s="767"/>
      <c r="EU366" s="767"/>
      <c r="EV366" s="767"/>
      <c r="EW366" s="767"/>
      <c r="EX366" s="767"/>
      <c r="EY366" s="767"/>
      <c r="EZ366" s="767"/>
      <c r="FA366" s="767"/>
      <c r="FB366" s="767"/>
      <c r="FC366" s="767"/>
      <c r="FD366" s="767"/>
      <c r="FE366" s="767"/>
      <c r="FF366" s="767"/>
      <c r="FG366" s="767"/>
      <c r="FH366" s="767"/>
      <c r="FI366" s="767"/>
      <c r="FJ366" s="767"/>
      <c r="FK366" s="767"/>
      <c r="FL366" s="767"/>
      <c r="FM366" s="767"/>
      <c r="FN366" s="767"/>
      <c r="FO366" s="767"/>
      <c r="FP366" s="767"/>
      <c r="FQ366" s="767"/>
      <c r="FR366" s="767"/>
      <c r="FS366" s="767"/>
      <c r="FT366" s="767"/>
      <c r="FU366" s="767"/>
      <c r="FV366" s="767"/>
      <c r="FW366" s="767"/>
      <c r="FX366" s="767"/>
      <c r="FY366" s="767"/>
      <c r="FZ366" s="767"/>
      <c r="GA366" s="767"/>
      <c r="GB366" s="767"/>
      <c r="GC366" s="767"/>
      <c r="GD366" s="767"/>
      <c r="GE366" s="767"/>
      <c r="GF366" s="767"/>
      <c r="GG366" s="767"/>
      <c r="GH366" s="767"/>
      <c r="GI366" s="767"/>
      <c r="GJ366" s="767"/>
      <c r="GK366" s="767"/>
      <c r="GL366" s="767"/>
      <c r="GM366" s="767"/>
      <c r="GN366" s="767"/>
      <c r="GO366" s="767"/>
      <c r="GP366" s="767"/>
      <c r="GQ366" s="767"/>
      <c r="GR366" s="767"/>
      <c r="GS366" s="767"/>
      <c r="GT366" s="767"/>
      <c r="GU366" s="767"/>
      <c r="GV366" s="767"/>
      <c r="GW366" s="767"/>
      <c r="GX366" s="767"/>
      <c r="GY366" s="767"/>
      <c r="GZ366" s="767"/>
      <c r="HA366" s="767"/>
      <c r="HB366" s="767"/>
      <c r="HC366" s="767"/>
    </row>
    <row r="367" spans="1:211" s="864" customFormat="1" ht="13.9" customHeight="1">
      <c r="A367" s="307"/>
      <c r="B367" s="351"/>
      <c r="C367" s="971" t="str">
        <f>IF('1C TSrécur3'!D$17&lt;&gt;0,'1C TSrécur3'!$B$12,"")</f>
        <v/>
      </c>
      <c r="D367" s="972"/>
      <c r="E367" s="973"/>
      <c r="F367" s="93" t="str">
        <f>IF(AND($C367='1C TSrécur3'!$B$12,'1C TSrécur3'!$B$16="récurrentes",'1C TSrécur3'!$D$17&lt;&gt;""),'1C TSrécur3'!$D$21,"")</f>
        <v/>
      </c>
      <c r="G367" s="863"/>
      <c r="H367" s="745">
        <v>0.21</v>
      </c>
      <c r="I367" s="747">
        <v>1</v>
      </c>
      <c r="J367" s="312"/>
      <c r="K367" s="680">
        <f t="shared" si="119"/>
        <v>0</v>
      </c>
      <c r="L367" s="527">
        <f>IF(OR('1C TSrécur3'!$B$12="",'1C TSrécur3'!D$30=0),0,IF(AND('1C TSrécur3'!$B$12&lt;&gt;"",$K$2="Pôle",'1C TSrécur3'!$C$12="OUI"),(('1C TSrécur3'!D$22+'1C TSrécur3'!D$23+'1C TSrécur3'!D$24+'1C TSrécur3'!D$25+'1C TSrécur3'!D$29)/'1C TSrécur3'!D$17),IF(AND('1C TSrécur3'!$B$12&lt;&gt;"",$K$2="Pôle",'1C TSrécur3'!$C$12="NON"),(('1C TSrécur3'!D$22+'1C TSrécur3'!D$23+'1C TSrécur3'!D$24+'1C TSrécur3'!D$25+'1C TSrécur3'!D$29)/'1C TSrécur3'!D$30),IF(AND('1C TSrécur3'!$B$12&lt;&gt;"",$K$2&lt;&gt;"Pôle",'1C TSrécur3'!$C$12="OUI"),(('1C TSrécur3'!D$22+'1C TSrécur3'!D$23+'1C TSrécur3'!D$24+'1C TSrécur3'!D$25+'1C TSrécur3'!D$26+'1C TSrécur3'!D$27+'1C TSrécur3'!D$28+'1C TSrécur3'!D$29)/'1C TSrécur3'!D$17),IF(AND('1C TSrécur3'!$B$12&lt;&gt;"",$K$2&lt;&gt;"Pôle",'1C TSrécur3'!$C$12="NON"),(('1C TSrécur3'!D$22+'1C TSrécur3'!D$23+'1C TSrécur3'!D$24+'1C TSrécur3'!D$25+'1C TSrécur3'!D$26+'1C TSrécur3'!D$27+'1C TSrécur3'!D$28+'1C TSrécur3'!D$29)/'1C TSrécur3'!D$30))))))</f>
        <v>0</v>
      </c>
      <c r="M367" s="527">
        <f>IF(OR('1C TSrécur3'!$B$12="",'1C TSrécur3'!D$30=0),0,IF(AND('1C TSrécur3'!$B$12&lt;&gt;"",$K$2="Pôle",'1C TSrécur3'!$C$12="OUI"),(('1C TSrécur3'!D$26+'1C TSrécur3'!D$27+'1C TSrécur3'!D$28)/'1C TSrécur3'!D$17),IF(AND('1C TSrécur3'!$B$12&lt;&gt;"",$K$2="Pôle",'1C TSrécur3'!$C$12="NON"),(('1C TSrécur3'!D$26+'1C TSrécur3'!D$27+'1C TSrécur3'!D$28)/'1C TSrécur3'!D$30),IF(AND('1C TSrécur3'!$B$12&lt;&gt;"",$K$2&lt;&gt;"Pôle"),0))))</f>
        <v>0</v>
      </c>
      <c r="N367" s="527">
        <f>IF(AND('1C TSrécur3'!$D$17&lt;&gt;0,'1C TSrécur3'!$D$30&lt;&gt;0),L367+M367,0)</f>
        <v>0</v>
      </c>
      <c r="O367" s="542" t="str">
        <f>IF(AND('1C TSrécur3'!D$17&lt;&gt;0,'1C TSrécur3'!$C$12="OUI"),'1C TSrécur3'!D$36/'1C TSrécur3'!D$17,"")</f>
        <v/>
      </c>
      <c r="P367" s="543" t="str">
        <f>IF(AND('1C TSrécur3'!D$17&lt;&gt;0,'1C TSrécur3'!$C$12="OUI"),'1C TSrécur3'!$D$37/'1C TSrécur3'!D$17,"")</f>
        <v/>
      </c>
      <c r="Q367" s="543" t="str">
        <f>IF(AND('1C TSrécur3'!D$17&lt;&gt;0,'1C TSrécur3'!$C$12="OUI"),'1C TSrécur3'!$D$38/'1C TSrécur3'!D$17,"")</f>
        <v/>
      </c>
      <c r="R367" s="543" t="str">
        <f>IF(AND('1C TSrécur3'!D$17&lt;&gt;0,'1C TSrécur3'!$C$12="OUI"),'1C TSrécur3'!$D$39/'1C TSrécur3'!D$17,"")</f>
        <v/>
      </c>
      <c r="S367" s="543" t="str">
        <f>IF(AND('1C TSrécur3'!D$17&lt;&gt;0,'1C TSrécur3'!$C$12="OUI"),'1C TSrécur3'!$D$40/'1C TSrécur3'!D$17,"")</f>
        <v/>
      </c>
      <c r="T367" s="543" t="str">
        <f>IF(AND('1C TSrécur3'!D$17&lt;&gt;0,'1C TSrécur3'!$C$12="OUI"),'1C TSrécur3'!$D$41/'1C TSrécur3'!D$17,"")</f>
        <v/>
      </c>
      <c r="U367" s="543" t="str">
        <f>IF(AND('1C TSrécur3'!D$17&lt;&gt;0,'1C TSrécur3'!$C$12="OUI"),'1C TSrécur3'!$D$42/'1C TSrécur3'!D$17,"")</f>
        <v/>
      </c>
      <c r="V367" s="543" t="str">
        <f>IF(AND('1C TSrécur3'!D$17&lt;&gt;0,'1C TSrécur3'!$C$12="OUI"),'1C TSrécur3'!$D$43/'1C TSrécur3'!D$17,"")</f>
        <v/>
      </c>
      <c r="W367" s="543" t="str">
        <f>IF(AND('1C TSrécur3'!D$17&lt;&gt;0,'1C TSrécur3'!$C$12="OUI"),'1C TSrécur3'!$D$44/'1C TSrécur3'!D$17,"")</f>
        <v/>
      </c>
      <c r="X367" s="543" t="str">
        <f>IF(AND('1C TSrécur3'!D$17&lt;&gt;0,'1C TSrécur3'!$C$12="OUI"),'1C TSrécur3'!$D$45/'1C TSrécur3'!D$17,"")</f>
        <v/>
      </c>
      <c r="Y367" s="543" t="str">
        <f>IF(AND('1C TSrécur3'!D$17&lt;&gt;0,'1C TSrécur3'!$C$12="OUI"),'1C TSrécur3'!$D$46/'1C TSrécur3'!D$17,"")</f>
        <v/>
      </c>
      <c r="Z367" s="543" t="str">
        <f>IF(AND('1C TSrécur3'!D$17&lt;&gt;0,'1C TSrécur3'!$C$12="OUI"),'1C TSrécur3'!$D$47/'1C TSrécur3'!D$17,"")</f>
        <v/>
      </c>
      <c r="AA367" s="543" t="str">
        <f>IF(AND('1C TSrécur3'!D$17&lt;&gt;0,'1C TSrécur3'!$C$12="OUI"),'1C TSrécur3'!$D$48/'1C TSrécur3'!D$17,"")</f>
        <v/>
      </c>
      <c r="AB367" s="543" t="str">
        <f>IF(AND('1C TSrécur3'!D$17&lt;&gt;0,'1C TSrécur3'!$C$12="OUI"),'1C TSrécur3'!$D$49/'1C TSrécur3'!D$17,"")</f>
        <v/>
      </c>
      <c r="AC367" s="543" t="str">
        <f>IF(AND('1C TSrécur3'!D$17&lt;&gt;0,'1C TSrécur3'!$C$12="OUI"),'1C TSrécur3'!$D$50/'1C TSrécur3'!D$17,"")</f>
        <v/>
      </c>
      <c r="AD367" s="543" t="str">
        <f>IF(AND('1C TSrécur3'!D$17&lt;&gt;0,'1C TSrécur3'!$C$12="OUI"),'1C TSrécur3'!$D$51/'1C TSrécur3'!D$17,"")</f>
        <v/>
      </c>
      <c r="AE367" s="543" t="str">
        <f>IF(AND('1C TSrécur3'!D$17&lt;&gt;0,'1C TSrécur3'!$C$12="OUI"),'1C TSrécur3'!$D$52/'1C TSrécur3'!D$17,"")</f>
        <v/>
      </c>
      <c r="AF367" s="543" t="str">
        <f>IF(AND('1C TSrécur3'!D$17&lt;&gt;0,'1C TSrécur3'!$C$12="OUI"),'1C TSrécur3'!$D$53/'1C TSrécur3'!D$17,"")</f>
        <v/>
      </c>
      <c r="AG367" s="543" t="str">
        <f>IF(AND('1C TSrécur3'!D$17&lt;&gt;0,'1C TSrécur3'!$C$12="OUI"),'1C TSrécur3'!$D$54/'1C TSrécur3'!D$17,"")</f>
        <v/>
      </c>
      <c r="AH367" s="543" t="str">
        <f>IF(AND('1C TSrécur3'!D$17&lt;&gt;0,'1C TSrécur3'!$C$12="OUI"),'1C TSrécur3'!$D$55/'1C TSrécur3'!D$17,"")</f>
        <v/>
      </c>
      <c r="AI367" s="543" t="str">
        <f>IF(AND('1C TSrécur3'!D$17&lt;&gt;0,'1C TSrécur3'!$C$12="OUI"),'1C TSrécur3'!$D$56/'1C TSrécur3'!D$17,"")</f>
        <v/>
      </c>
      <c r="AJ367" s="543" t="str">
        <f>IF(AND('1C TSrécur3'!D$17&lt;&gt;0,'1C TSrécur3'!$C$12="OUI"),'1C TSrécur3'!$D$57/'1C TSrécur3'!D$17,"")</f>
        <v/>
      </c>
      <c r="AK367" s="543">
        <f>IF(AND('1C TSrécur3'!D$17&lt;&gt;0,'1C TSrécur3'!$C$12="OUI"),'1C TSrécur3'!D$58/'1C TSrécur3'!D$17,0)</f>
        <v>0</v>
      </c>
      <c r="AL367" s="72">
        <f>IF(AND('1C TSrécur3'!$B$12&lt;&gt;"",'1C TSrécur3'!$C$12="OUI"),N367+AK367,N367)</f>
        <v>0</v>
      </c>
      <c r="AM367" s="344">
        <f t="shared" si="122"/>
        <v>0</v>
      </c>
      <c r="AN367" s="344">
        <f t="shared" si="123"/>
        <v>0</v>
      </c>
      <c r="AO367" s="345">
        <f t="shared" ref="AO367:AO377" si="124">AM367+AN367</f>
        <v>0</v>
      </c>
      <c r="AP367" s="573">
        <f t="shared" ref="AP367:AP377" si="125">AM367-AR367</f>
        <v>0</v>
      </c>
      <c r="AQ367" s="583">
        <f t="shared" si="118"/>
        <v>0</v>
      </c>
      <c r="AR367" s="579"/>
      <c r="AS367" s="102"/>
      <c r="AT367" s="27" t="str">
        <f>IF(('1C TSrécur3'!D$17*FICHE!$C$13)&lt;J367,"Forfait limité à "&amp;FICHE!$C$13&amp;"€/jour","")</f>
        <v/>
      </c>
      <c r="AU367" s="592"/>
      <c r="AV367" s="824"/>
      <c r="AW367" s="824"/>
      <c r="AX367" s="824"/>
      <c r="AY367" s="824"/>
      <c r="AZ367" s="824"/>
      <c r="BA367" s="767"/>
      <c r="BB367" s="767"/>
      <c r="BC367" s="767"/>
      <c r="BD367" s="767"/>
      <c r="BE367" s="767"/>
      <c r="BF367" s="767"/>
      <c r="BG367" s="767"/>
      <c r="BH367" s="767"/>
      <c r="BI367" s="767"/>
      <c r="BJ367" s="767"/>
      <c r="BK367" s="767"/>
      <c r="BL367" s="767"/>
      <c r="BM367" s="767"/>
      <c r="BN367" s="767"/>
      <c r="BO367" s="767"/>
      <c r="BP367" s="767"/>
      <c r="BQ367" s="767"/>
      <c r="BR367" s="767"/>
      <c r="BS367" s="767"/>
      <c r="BT367" s="767"/>
      <c r="BU367" s="767"/>
      <c r="BV367" s="767"/>
      <c r="BW367" s="767"/>
      <c r="BX367" s="767"/>
      <c r="BY367" s="767"/>
      <c r="BZ367" s="767"/>
      <c r="CA367" s="767"/>
      <c r="CB367" s="767"/>
      <c r="CC367" s="767"/>
      <c r="CD367" s="767"/>
      <c r="CE367" s="767"/>
      <c r="CF367" s="767"/>
      <c r="CG367" s="767"/>
      <c r="CH367" s="767"/>
      <c r="CI367" s="767"/>
      <c r="CJ367" s="767"/>
      <c r="CK367" s="767"/>
      <c r="CL367" s="767"/>
      <c r="CM367" s="767"/>
      <c r="CN367" s="767"/>
      <c r="CO367" s="767"/>
      <c r="CP367" s="767"/>
      <c r="CQ367" s="767"/>
      <c r="CR367" s="767"/>
      <c r="CS367" s="767"/>
      <c r="CT367" s="767"/>
      <c r="CU367" s="767"/>
      <c r="CV367" s="767"/>
      <c r="CW367" s="767"/>
      <c r="CX367" s="767"/>
      <c r="CY367" s="767"/>
      <c r="CZ367" s="767"/>
      <c r="DA367" s="767"/>
      <c r="DB367" s="767"/>
      <c r="DC367" s="767"/>
      <c r="DD367" s="767"/>
      <c r="DE367" s="767"/>
      <c r="DF367" s="767"/>
      <c r="DG367" s="767"/>
      <c r="DH367" s="767"/>
      <c r="DI367" s="767"/>
      <c r="DJ367" s="767"/>
      <c r="DK367" s="767"/>
      <c r="DL367" s="767"/>
      <c r="DM367" s="767"/>
      <c r="DN367" s="767"/>
      <c r="DO367" s="767"/>
      <c r="DP367" s="767"/>
      <c r="DQ367" s="767"/>
      <c r="DR367" s="767"/>
      <c r="DS367" s="767"/>
      <c r="DT367" s="767"/>
      <c r="DU367" s="767"/>
      <c r="DV367" s="767"/>
      <c r="DW367" s="767"/>
      <c r="DX367" s="767"/>
      <c r="DY367" s="767"/>
      <c r="DZ367" s="767"/>
      <c r="EA367" s="767"/>
      <c r="EB367" s="767"/>
      <c r="EC367" s="767"/>
      <c r="ED367" s="767"/>
      <c r="EE367" s="767"/>
      <c r="EF367" s="767"/>
      <c r="EG367" s="767"/>
      <c r="EH367" s="767"/>
      <c r="EI367" s="767"/>
      <c r="EJ367" s="767"/>
      <c r="EK367" s="767"/>
      <c r="EL367" s="767"/>
      <c r="EM367" s="767"/>
      <c r="EN367" s="767"/>
      <c r="EO367" s="767"/>
      <c r="EP367" s="767"/>
      <c r="EQ367" s="767"/>
      <c r="ER367" s="767"/>
      <c r="ES367" s="767"/>
      <c r="ET367" s="767"/>
      <c r="EU367" s="767"/>
      <c r="EV367" s="767"/>
      <c r="EW367" s="767"/>
      <c r="EX367" s="767"/>
      <c r="EY367" s="767"/>
      <c r="EZ367" s="767"/>
      <c r="FA367" s="767"/>
      <c r="FB367" s="767"/>
      <c r="FC367" s="767"/>
      <c r="FD367" s="767"/>
      <c r="FE367" s="767"/>
      <c r="FF367" s="767"/>
      <c r="FG367" s="767"/>
      <c r="FH367" s="767"/>
      <c r="FI367" s="767"/>
      <c r="FJ367" s="767"/>
      <c r="FK367" s="767"/>
      <c r="FL367" s="767"/>
      <c r="FM367" s="767"/>
      <c r="FN367" s="767"/>
      <c r="FO367" s="767"/>
      <c r="FP367" s="767"/>
      <c r="FQ367" s="767"/>
      <c r="FR367" s="767"/>
      <c r="FS367" s="767"/>
      <c r="FT367" s="767"/>
      <c r="FU367" s="767"/>
      <c r="FV367" s="767"/>
      <c r="FW367" s="767"/>
      <c r="FX367" s="767"/>
      <c r="FY367" s="767"/>
      <c r="FZ367" s="767"/>
      <c r="GA367" s="767"/>
      <c r="GB367" s="767"/>
      <c r="GC367" s="767"/>
      <c r="GD367" s="767"/>
      <c r="GE367" s="767"/>
      <c r="GF367" s="767"/>
      <c r="GG367" s="767"/>
      <c r="GH367" s="767"/>
      <c r="GI367" s="767"/>
      <c r="GJ367" s="767"/>
      <c r="GK367" s="767"/>
      <c r="GL367" s="767"/>
      <c r="GM367" s="767"/>
      <c r="GN367" s="767"/>
      <c r="GO367" s="767"/>
      <c r="GP367" s="767"/>
      <c r="GQ367" s="767"/>
      <c r="GR367" s="767"/>
      <c r="GS367" s="767"/>
      <c r="GT367" s="767"/>
      <c r="GU367" s="767"/>
      <c r="GV367" s="767"/>
      <c r="GW367" s="767"/>
      <c r="GX367" s="767"/>
      <c r="GY367" s="767"/>
      <c r="GZ367" s="767"/>
      <c r="HA367" s="767"/>
      <c r="HB367" s="767"/>
      <c r="HC367" s="767"/>
    </row>
    <row r="368" spans="1:211" s="864" customFormat="1" ht="13.9" customHeight="1">
      <c r="A368" s="307"/>
      <c r="B368" s="351"/>
      <c r="C368" s="971" t="str">
        <f>IF('1C TSrécur3'!E$17&lt;&gt;0,'1C TSrécur3'!$B$12,"")</f>
        <v/>
      </c>
      <c r="D368" s="972"/>
      <c r="E368" s="973"/>
      <c r="F368" s="93" t="str">
        <f>IF(AND($C368='1C TSrécur3'!$B$12,'1C TSrécur3'!$B$16="récurrentes",'1C TSrécur3'!$E$17&lt;&gt;""),'1C TSrécur3'!$E$21,"")</f>
        <v/>
      </c>
      <c r="G368" s="863"/>
      <c r="H368" s="745">
        <v>0.21</v>
      </c>
      <c r="I368" s="747">
        <v>1</v>
      </c>
      <c r="J368" s="312"/>
      <c r="K368" s="680">
        <f t="shared" si="119"/>
        <v>0</v>
      </c>
      <c r="L368" s="527">
        <f>IF(OR('1C TSrécur3'!$B$12="",'1C TSrécur3'!E$30=0),0,IF(AND('1C TSrécur3'!$B$12&lt;&gt;"",$K$2="Pôle",'1C TSrécur3'!$C$12="OUI"),(('1C TSrécur3'!E$22+'1C TSrécur3'!E$23+'1C TSrécur3'!E$24+'1C TSrécur3'!E$25+'1C TSrécur3'!E$29)/'1C TSrécur3'!E$17),IF(AND('1C TSrécur3'!$B$12&lt;&gt;"",$K$2="Pôle",'1C TSrécur3'!$C$12="NON"),(('1C TSrécur3'!E$22+'1C TSrécur3'!E$23+'1C TSrécur3'!E$24+'1C TSrécur3'!E$25+'1C TSrécur3'!E$29)/'1C TSrécur3'!E$30),IF(AND('1C TSrécur3'!$B$12&lt;&gt;"",$K$2&lt;&gt;"Pôle",'1C TSrécur3'!$C$12="OUI"),(('1C TSrécur3'!E$22+'1C TSrécur3'!E$23+'1C TSrécur3'!E$24+'1C TSrécur3'!E$25+'1C TSrécur3'!E$26+'1C TSrécur3'!E$27+'1C TSrécur3'!E$28+'1C TSrécur3'!E$29)/'1C TSrécur3'!E$17),IF(AND('1C TSrécur3'!$B$12&lt;&gt;"",$K$2&lt;&gt;"Pôle",'1C TSrécur3'!$C$12="NON"),(('1C TSrécur3'!E$22+'1C TSrécur3'!E$23+'1C TSrécur3'!E$24+'1C TSrécur3'!E$25+'1C TSrécur3'!E$26+'1C TSrécur3'!E$27+'1C TSrécur3'!E$28+'1C TSrécur3'!E$29)/'1C TSrécur3'!E$30))))))</f>
        <v>0</v>
      </c>
      <c r="M368" s="527">
        <f>IF(OR('1C TSrécur3'!$B$12="",'1C TSrécur3'!E$30=0),0,IF(AND('1C TSrécur3'!$B$12&lt;&gt;"",$K$2="Pôle",'1C TSrécur3'!$C$12="OUI"),(('1C TSrécur3'!E$26+'1C TSrécur3'!E$27+'1C TSrécur3'!E$28)/'1C TSrécur3'!E$17),IF(AND('1C TSrécur3'!$B$12&lt;&gt;"",$K$2="Pôle",'1C TSrécur3'!$C$12="NON"),(('1C TSrécur3'!E$26+'1C TSrécur3'!E$27+'1C TSrécur3'!E$28)/'1C TSrécur3'!E$30),IF(AND('1C TSrécur3'!$B$12&lt;&gt;"",$K$2&lt;&gt;"Pôle"),0))))</f>
        <v>0</v>
      </c>
      <c r="N368" s="527">
        <f>IF(AND('1C TSrécur3'!$E$17&lt;&gt;0,'1C TSrécur3'!$E$30&lt;&gt;0),L368+M368,0)</f>
        <v>0</v>
      </c>
      <c r="O368" s="542" t="str">
        <f>IF(AND('1C TSrécur3'!E$17&lt;&gt;0,'1C TSrécur3'!$C$12="OUI"),'1C TSrécur3'!E$36/'1C TSrécur3'!E$17,"")</f>
        <v/>
      </c>
      <c r="P368" s="543" t="str">
        <f>IF(AND('1C TSrécur3'!E$17&lt;&gt;0,'1C TSrécur3'!$C$12="OUI"),'1C TSrécur3'!$E$37/'1C TSrécur3'!E$17,"")</f>
        <v/>
      </c>
      <c r="Q368" s="543" t="str">
        <f>IF(AND('1C TSrécur3'!E$17&lt;&gt;0,'1C TSrécur3'!$C$12="OUI"),'1C TSrécur3'!$E$38/'1C TSrécur3'!E$17,"")</f>
        <v/>
      </c>
      <c r="R368" s="543" t="str">
        <f>IF(AND('1C TSrécur3'!E$17&lt;&gt;0,'1C TSrécur3'!$C$12="OUI"),'1C TSrécur3'!$E$39/'1C TSrécur3'!E$17,"")</f>
        <v/>
      </c>
      <c r="S368" s="543" t="str">
        <f>IF(AND('1C TSrécur3'!E$17&lt;&gt;0,'1C TSrécur3'!$C$12="OUI"),'1C TSrécur3'!$E$40/'1C TSrécur3'!E$17,"")</f>
        <v/>
      </c>
      <c r="T368" s="543" t="str">
        <f>IF(AND('1C TSrécur3'!E$17&lt;&gt;0,'1C TSrécur3'!$C$12="OUI"),'1C TSrécur3'!$E$41/'1C TSrécur3'!E$17,"")</f>
        <v/>
      </c>
      <c r="U368" s="543" t="str">
        <f>IF(AND('1C TSrécur3'!E$17&lt;&gt;0,'1C TSrécur3'!$C$12="OUI"),'1C TSrécur3'!$E$42/'1C TSrécur3'!E$17,"")</f>
        <v/>
      </c>
      <c r="V368" s="543" t="str">
        <f>IF(AND('1C TSrécur3'!E$17&lt;&gt;0,'1C TSrécur3'!$C$12="OUI"),'1C TSrécur3'!$E$43/'1C TSrécur3'!E$17,"")</f>
        <v/>
      </c>
      <c r="W368" s="543" t="str">
        <f>IF(AND('1C TSrécur3'!E$17&lt;&gt;0,'1C TSrécur3'!$C$12="OUI"),'1C TSrécur3'!$E$44/'1C TSrécur3'!E$17,"")</f>
        <v/>
      </c>
      <c r="X368" s="543" t="str">
        <f>IF(AND('1C TSrécur3'!E$17&lt;&gt;0,'1C TSrécur3'!$C$12="OUI"),'1C TSrécur3'!$E$45/'1C TSrécur3'!E$17,"")</f>
        <v/>
      </c>
      <c r="Y368" s="543" t="str">
        <f>IF(AND('1C TSrécur3'!E$17&lt;&gt;0,'1C TSrécur3'!$C$12="OUI"),'1C TSrécur3'!$E$46/'1C TSrécur3'!E$17,"")</f>
        <v/>
      </c>
      <c r="Z368" s="543" t="str">
        <f>IF(AND('1C TSrécur3'!E$17&lt;&gt;0,'1C TSrécur3'!$C$12="OUI"),'1C TSrécur3'!$E$47/'1C TSrécur3'!E$17,"")</f>
        <v/>
      </c>
      <c r="AA368" s="543" t="str">
        <f>IF(AND('1C TSrécur3'!E$17&lt;&gt;0,'1C TSrécur3'!$C$12="OUI"),'1C TSrécur3'!$E$48/'1C TSrécur3'!E$17,"")</f>
        <v/>
      </c>
      <c r="AB368" s="543" t="str">
        <f>IF(AND('1C TSrécur3'!E$17&lt;&gt;0,'1C TSrécur3'!$C$12="OUI"),'1C TSrécur3'!$E$49/'1C TSrécur3'!E$17,"")</f>
        <v/>
      </c>
      <c r="AC368" s="543" t="str">
        <f>IF(AND('1C TSrécur3'!E$17&lt;&gt;0,'1C TSrécur3'!$C$12="OUI"),'1C TSrécur3'!$E$50/'1C TSrécur3'!E$17,"")</f>
        <v/>
      </c>
      <c r="AD368" s="543" t="str">
        <f>IF(AND('1C TSrécur3'!E$17&lt;&gt;0,'1C TSrécur3'!$C$12="OUI"),'1C TSrécur3'!$E$51/'1C TSrécur3'!E$17,"")</f>
        <v/>
      </c>
      <c r="AE368" s="543" t="str">
        <f>IF(AND('1C TSrécur3'!E$17&lt;&gt;0,'1C TSrécur3'!$C$12="OUI"),'1C TSrécur3'!$E$52/'1C TSrécur3'!E$17,"")</f>
        <v/>
      </c>
      <c r="AF368" s="543" t="str">
        <f>IF(AND('1C TSrécur3'!E$17&lt;&gt;0,'1C TSrécur3'!$C$12="OUI"),'1C TSrécur3'!$E$53/'1C TSrécur3'!E$17,"")</f>
        <v/>
      </c>
      <c r="AG368" s="543" t="str">
        <f>IF(AND('1C TSrécur3'!E$17&lt;&gt;0,'1C TSrécur3'!$C$12="OUI"),'1C TSrécur3'!$E$54/'1C TSrécur3'!E$17,"")</f>
        <v/>
      </c>
      <c r="AH368" s="543" t="str">
        <f>IF(AND('1C TSrécur3'!E$17&lt;&gt;0,'1C TSrécur3'!$C$12="OUI"),'1C TSrécur3'!$E$55/'1C TSrécur3'!E$17,"")</f>
        <v/>
      </c>
      <c r="AI368" s="543" t="str">
        <f>IF(AND('1C TSrécur3'!E$17&lt;&gt;0,'1C TSrécur3'!$C$12="OUI"),'1C TSrécur3'!$E$56/'1C TSrécur3'!E$17,"")</f>
        <v/>
      </c>
      <c r="AJ368" s="543" t="str">
        <f>IF(AND('1C TSrécur3'!E$17&lt;&gt;0,'1C TSrécur3'!$C$12="OUI"),'1C TSrécur3'!$E$57/'1C TSrécur3'!E$17,"")</f>
        <v/>
      </c>
      <c r="AK368" s="543">
        <f>IF(AND('1C TSrécur3'!E$17&lt;&gt;0,'1C TSrécur3'!$C$12="OUI"),'1C TSrécur3'!E$58/'1C TSrécur3'!E$17,0)</f>
        <v>0</v>
      </c>
      <c r="AL368" s="72">
        <f>IF(AND('1C TSrécur3'!$B$12&lt;&gt;"",'1C TSrécur3'!$C$12="OUI"),N368+AK368,N368)</f>
        <v>0</v>
      </c>
      <c r="AM368" s="344">
        <f t="shared" si="122"/>
        <v>0</v>
      </c>
      <c r="AN368" s="344">
        <f t="shared" si="123"/>
        <v>0</v>
      </c>
      <c r="AO368" s="345">
        <f t="shared" si="124"/>
        <v>0</v>
      </c>
      <c r="AP368" s="573">
        <f t="shared" si="125"/>
        <v>0</v>
      </c>
      <c r="AQ368" s="583">
        <f t="shared" si="118"/>
        <v>0</v>
      </c>
      <c r="AR368" s="579"/>
      <c r="AS368" s="102"/>
      <c r="AT368" s="27" t="str">
        <f>IF(('1C TSrécur3'!E$17*FICHE!$C$13)&lt;J368,"Forfait limité à "&amp;FICHE!$C$13&amp;"€/jour","")</f>
        <v/>
      </c>
      <c r="AU368" s="592"/>
      <c r="AV368" s="824"/>
      <c r="AW368" s="824"/>
      <c r="AX368" s="824"/>
      <c r="AY368" s="824"/>
      <c r="AZ368" s="824"/>
      <c r="BA368" s="767"/>
      <c r="BB368" s="767"/>
      <c r="BC368" s="767"/>
      <c r="BD368" s="767"/>
      <c r="BE368" s="767"/>
      <c r="BF368" s="767"/>
      <c r="BG368" s="767"/>
      <c r="BH368" s="767"/>
      <c r="BI368" s="767"/>
      <c r="BJ368" s="767"/>
      <c r="BK368" s="767"/>
      <c r="BL368" s="767"/>
      <c r="BM368" s="767"/>
      <c r="BN368" s="767"/>
      <c r="BO368" s="767"/>
      <c r="BP368" s="767"/>
      <c r="BQ368" s="767"/>
      <c r="BR368" s="767"/>
      <c r="BS368" s="767"/>
      <c r="BT368" s="767"/>
      <c r="BU368" s="767"/>
      <c r="BV368" s="767"/>
      <c r="BW368" s="767"/>
      <c r="BX368" s="767"/>
      <c r="BY368" s="767"/>
      <c r="BZ368" s="767"/>
      <c r="CA368" s="767"/>
      <c r="CB368" s="767"/>
      <c r="CC368" s="767"/>
      <c r="CD368" s="767"/>
      <c r="CE368" s="767"/>
      <c r="CF368" s="767"/>
      <c r="CG368" s="767"/>
      <c r="CH368" s="767"/>
      <c r="CI368" s="767"/>
      <c r="CJ368" s="767"/>
      <c r="CK368" s="767"/>
      <c r="CL368" s="767"/>
      <c r="CM368" s="767"/>
      <c r="CN368" s="767"/>
      <c r="CO368" s="767"/>
      <c r="CP368" s="767"/>
      <c r="CQ368" s="767"/>
      <c r="CR368" s="767"/>
      <c r="CS368" s="767"/>
      <c r="CT368" s="767"/>
      <c r="CU368" s="767"/>
      <c r="CV368" s="767"/>
      <c r="CW368" s="767"/>
      <c r="CX368" s="767"/>
      <c r="CY368" s="767"/>
      <c r="CZ368" s="767"/>
      <c r="DA368" s="767"/>
      <c r="DB368" s="767"/>
      <c r="DC368" s="767"/>
      <c r="DD368" s="767"/>
      <c r="DE368" s="767"/>
      <c r="DF368" s="767"/>
      <c r="DG368" s="767"/>
      <c r="DH368" s="767"/>
      <c r="DI368" s="767"/>
      <c r="DJ368" s="767"/>
      <c r="DK368" s="767"/>
      <c r="DL368" s="767"/>
      <c r="DM368" s="767"/>
      <c r="DN368" s="767"/>
      <c r="DO368" s="767"/>
      <c r="DP368" s="767"/>
      <c r="DQ368" s="767"/>
      <c r="DR368" s="767"/>
      <c r="DS368" s="767"/>
      <c r="DT368" s="767"/>
      <c r="DU368" s="767"/>
      <c r="DV368" s="767"/>
      <c r="DW368" s="767"/>
      <c r="DX368" s="767"/>
      <c r="DY368" s="767"/>
      <c r="DZ368" s="767"/>
      <c r="EA368" s="767"/>
      <c r="EB368" s="767"/>
      <c r="EC368" s="767"/>
      <c r="ED368" s="767"/>
      <c r="EE368" s="767"/>
      <c r="EF368" s="767"/>
      <c r="EG368" s="767"/>
      <c r="EH368" s="767"/>
      <c r="EI368" s="767"/>
      <c r="EJ368" s="767"/>
      <c r="EK368" s="767"/>
      <c r="EL368" s="767"/>
      <c r="EM368" s="767"/>
      <c r="EN368" s="767"/>
      <c r="EO368" s="767"/>
      <c r="EP368" s="767"/>
      <c r="EQ368" s="767"/>
      <c r="ER368" s="767"/>
      <c r="ES368" s="767"/>
      <c r="ET368" s="767"/>
      <c r="EU368" s="767"/>
      <c r="EV368" s="767"/>
      <c r="EW368" s="767"/>
      <c r="EX368" s="767"/>
      <c r="EY368" s="767"/>
      <c r="EZ368" s="767"/>
      <c r="FA368" s="767"/>
      <c r="FB368" s="767"/>
      <c r="FC368" s="767"/>
      <c r="FD368" s="767"/>
      <c r="FE368" s="767"/>
      <c r="FF368" s="767"/>
      <c r="FG368" s="767"/>
      <c r="FH368" s="767"/>
      <c r="FI368" s="767"/>
      <c r="FJ368" s="767"/>
      <c r="FK368" s="767"/>
      <c r="FL368" s="767"/>
      <c r="FM368" s="767"/>
      <c r="FN368" s="767"/>
      <c r="FO368" s="767"/>
      <c r="FP368" s="767"/>
      <c r="FQ368" s="767"/>
      <c r="FR368" s="767"/>
      <c r="FS368" s="767"/>
      <c r="FT368" s="767"/>
      <c r="FU368" s="767"/>
      <c r="FV368" s="767"/>
      <c r="FW368" s="767"/>
      <c r="FX368" s="767"/>
      <c r="FY368" s="767"/>
      <c r="FZ368" s="767"/>
      <c r="GA368" s="767"/>
      <c r="GB368" s="767"/>
      <c r="GC368" s="767"/>
      <c r="GD368" s="767"/>
      <c r="GE368" s="767"/>
      <c r="GF368" s="767"/>
      <c r="GG368" s="767"/>
      <c r="GH368" s="767"/>
      <c r="GI368" s="767"/>
      <c r="GJ368" s="767"/>
      <c r="GK368" s="767"/>
      <c r="GL368" s="767"/>
      <c r="GM368" s="767"/>
      <c r="GN368" s="767"/>
      <c r="GO368" s="767"/>
      <c r="GP368" s="767"/>
      <c r="GQ368" s="767"/>
      <c r="GR368" s="767"/>
      <c r="GS368" s="767"/>
      <c r="GT368" s="767"/>
      <c r="GU368" s="767"/>
      <c r="GV368" s="767"/>
      <c r="GW368" s="767"/>
      <c r="GX368" s="767"/>
      <c r="GY368" s="767"/>
      <c r="GZ368" s="767"/>
      <c r="HA368" s="767"/>
      <c r="HB368" s="767"/>
      <c r="HC368" s="767"/>
    </row>
    <row r="369" spans="1:211" s="864" customFormat="1" ht="13.9" customHeight="1">
      <c r="A369" s="307"/>
      <c r="B369" s="351"/>
      <c r="C369" s="971" t="str">
        <f>IF('1C TSrécur3'!F$17&lt;&gt;0,'1C TSrécur3'!$B$12,"")</f>
        <v/>
      </c>
      <c r="D369" s="972"/>
      <c r="E369" s="973"/>
      <c r="F369" s="93" t="str">
        <f>IF(AND($C369='1C TSrécur3'!$B$12,'1C TSrécur3'!$B$16="récurrentes",'1C TSrécur3'!$F$17&lt;&gt;""),'1C TSrécur3'!$F$21,"")</f>
        <v/>
      </c>
      <c r="G369" s="863"/>
      <c r="H369" s="745">
        <v>0.21</v>
      </c>
      <c r="I369" s="747">
        <v>1</v>
      </c>
      <c r="J369" s="312"/>
      <c r="K369" s="680">
        <f t="shared" si="119"/>
        <v>0</v>
      </c>
      <c r="L369" s="527">
        <f>IF(OR('1C TSrécur3'!$B$12="",'1C TSrécur3'!F$30=0),0,IF(AND('1C TSrécur3'!$B$12&lt;&gt;"",$K$2="Pôle",'1C TSrécur3'!$C$12="OUI"),(('1C TSrécur3'!F$22+'1C TSrécur3'!F$23+'1C TSrécur3'!F$24+'1C TSrécur3'!F$25+'1C TSrécur3'!F$29)/'1C TSrécur3'!F$17),IF(AND('1C TSrécur3'!$B$12&lt;&gt;"",$K$2="Pôle",'1C TSrécur3'!$C$12="NON"),(('1C TSrécur3'!F$22+'1C TSrécur3'!F$23+'1C TSrécur3'!F$24+'1C TSrécur3'!F$25+'1C TSrécur3'!F$29)/'1C TSrécur3'!F$30),IF(AND('1C TSrécur3'!$B$12&lt;&gt;"",$K$2&lt;&gt;"Pôle",'1C TSrécur3'!$C$12="OUI"),(('1C TSrécur3'!F$22+'1C TSrécur3'!F$23+'1C TSrécur3'!F$24+'1C TSrécur3'!F$25+'1C TSrécur3'!F$26+'1C TSrécur3'!F$27+'1C TSrécur3'!F$28+'1C TSrécur3'!F$29)/'1C TSrécur3'!F$17),IF(AND('1C TSrécur3'!$B$12&lt;&gt;"",$K$2&lt;&gt;"Pôle",'1C TSrécur3'!$C$12="NON"),(('1C TSrécur3'!F$22+'1C TSrécur3'!F$23+'1C TSrécur3'!F$24+'1C TSrécur3'!F$25+'1C TSrécur3'!F$26+'1C TSrécur3'!F$27+'1C TSrécur3'!F$28+'1C TSrécur3'!F$29)/'1C TSrécur3'!F$30))))))</f>
        <v>0</v>
      </c>
      <c r="M369" s="527">
        <f>IF(OR('1C TSrécur3'!$B$12="",'1C TSrécur3'!F$30=0),0,IF(AND('1C TSrécur3'!$B$12&lt;&gt;"",$K$2="Pôle",'1C TSrécur3'!$C$12="OUI"),(('1C TSrécur3'!F$26+'1C TSrécur3'!F$27+'1C TSrécur3'!F$28)/'1C TSrécur3'!F$17),IF(AND('1C TSrécur3'!$B$12&lt;&gt;"",$K$2="Pôle",'1C TSrécur3'!$C$12="NON"),(('1C TSrécur3'!F$26+'1C TSrécur3'!F$27+'1C TSrécur3'!F$28)/'1C TSrécur3'!F$30),IF(AND('1C TSrécur3'!$B$12&lt;&gt;"",$K$2&lt;&gt;"Pôle"),0))))</f>
        <v>0</v>
      </c>
      <c r="N369" s="527">
        <f>IF(AND('1C TSrécur3'!$F$17&lt;&gt;0,'1C TSrécur3'!$F$30&lt;&gt;0),L369+M369,0)</f>
        <v>0</v>
      </c>
      <c r="O369" s="542" t="str">
        <f>IF(AND('1C TSrécur3'!F$17&lt;&gt;0,'1C TSrécur3'!$C$12="OUI"),'1C TSrécur3'!F$36/'1C TSrécur3'!F$17,"")</f>
        <v/>
      </c>
      <c r="P369" s="543" t="str">
        <f>IF(AND('1C TSrécur3'!F$17&lt;&gt;0,'1C TSrécur3'!$C$12="OUI"),'1C TSrécur3'!$F$37/'1C TSrécur3'!F$17,"")</f>
        <v/>
      </c>
      <c r="Q369" s="543" t="str">
        <f>IF(AND('1C TSrécur3'!F$17&lt;&gt;0,'1C TSrécur3'!$C$12="OUI"),'1C TSrécur3'!$F$38/'1C TSrécur3'!F$17,"")</f>
        <v/>
      </c>
      <c r="R369" s="543" t="str">
        <f>IF(AND('1C TSrécur3'!F$17&lt;&gt;0,'1C TSrécur3'!$C$12="OUI"),'1C TSrécur3'!$F$39/'1C TSrécur3'!F$17,"")</f>
        <v/>
      </c>
      <c r="S369" s="543" t="str">
        <f>IF(AND('1C TSrécur3'!F$17&lt;&gt;0,'1C TSrécur3'!$C$12="OUI"),'1C TSrécur3'!$F$40/'1C TSrécur3'!F$17,"")</f>
        <v/>
      </c>
      <c r="T369" s="543" t="str">
        <f>IF(AND('1C TSrécur3'!F$17&lt;&gt;0,'1C TSrécur3'!$C$12="OUI"),'1C TSrécur3'!$F$41/'1C TSrécur3'!F$17,"")</f>
        <v/>
      </c>
      <c r="U369" s="543" t="str">
        <f>IF(AND('1C TSrécur3'!F$17&lt;&gt;0,'1C TSrécur3'!$C$12="OUI"),'1C TSrécur3'!$F$42/'1C TSrécur3'!F$17,"")</f>
        <v/>
      </c>
      <c r="V369" s="543" t="str">
        <f>IF(AND('1C TSrécur3'!F$17&lt;&gt;0,'1C TSrécur3'!$C$12="OUI"),'1C TSrécur3'!$F$43/'1C TSrécur3'!F$17,"")</f>
        <v/>
      </c>
      <c r="W369" s="543" t="str">
        <f>IF(AND('1C TSrécur3'!F$17&lt;&gt;0,'1C TSrécur3'!$C$12="OUI"),'1C TSrécur3'!$F$44/'1C TSrécur3'!F$17,"")</f>
        <v/>
      </c>
      <c r="X369" s="543" t="str">
        <f>IF(AND('1C TSrécur3'!F$17&lt;&gt;0,'1C TSrécur3'!$C$12="OUI"),'1C TSrécur3'!$F$45/'1C TSrécur3'!F$17,"")</f>
        <v/>
      </c>
      <c r="Y369" s="543" t="str">
        <f>IF(AND('1C TSrécur3'!F$17&lt;&gt;0,'1C TSrécur3'!$C$12="OUI"),'1C TSrécur3'!$F$46/'1C TSrécur3'!F$17,"")</f>
        <v/>
      </c>
      <c r="Z369" s="543" t="str">
        <f>IF(AND('1C TSrécur3'!F$17&lt;&gt;0,'1C TSrécur3'!$C$12="OUI"),'1C TSrécur3'!$F$47/'1C TSrécur3'!F$17,"")</f>
        <v/>
      </c>
      <c r="AA369" s="543" t="str">
        <f>IF(AND('1C TSrécur3'!F$17&lt;&gt;0,'1C TSrécur3'!$C$12="OUI"),'1C TSrécur3'!$F$48/'1C TSrécur3'!F$17,"")</f>
        <v/>
      </c>
      <c r="AB369" s="543" t="str">
        <f>IF(AND('1C TSrécur3'!F$17&lt;&gt;0,'1C TSrécur3'!$C$12="OUI"),'1C TSrécur3'!$F$49/'1C TSrécur3'!F$17,"")</f>
        <v/>
      </c>
      <c r="AC369" s="543" t="str">
        <f>IF(AND('1C TSrécur3'!F$17&lt;&gt;0,'1C TSrécur3'!$C$12="OUI"),'1C TSrécur3'!$F$50/'1C TSrécur3'!F$17,"")</f>
        <v/>
      </c>
      <c r="AD369" s="543" t="str">
        <f>IF(AND('1C TSrécur3'!F$17&lt;&gt;0,'1C TSrécur3'!$C$12="OUI"),'1C TSrécur3'!$F$51/'1C TSrécur3'!F$17,"")</f>
        <v/>
      </c>
      <c r="AE369" s="543" t="str">
        <f>IF(AND('1C TSrécur3'!F$17&lt;&gt;0,'1C TSrécur3'!$C$12="OUI"),'1C TSrécur3'!$F$52/'1C TSrécur3'!F$17,"")</f>
        <v/>
      </c>
      <c r="AF369" s="543" t="str">
        <f>IF(AND('1C TSrécur3'!F$17&lt;&gt;0,'1C TSrécur3'!$C$12="OUI"),'1C TSrécur3'!$F$53/'1C TSrécur3'!F$17,"")</f>
        <v/>
      </c>
      <c r="AG369" s="543" t="str">
        <f>IF(AND('1C TSrécur3'!F$17&lt;&gt;0,'1C TSrécur3'!$C$12="OUI"),'1C TSrécur3'!$F$54/'1C TSrécur3'!F$17,"")</f>
        <v/>
      </c>
      <c r="AH369" s="543" t="str">
        <f>IF(AND('1C TSrécur3'!F$17&lt;&gt;0,'1C TSrécur3'!$C$12="OUI"),'1C TSrécur3'!$F$55/'1C TSrécur3'!F$17,"")</f>
        <v/>
      </c>
      <c r="AI369" s="543" t="str">
        <f>IF(AND('1C TSrécur3'!F$17&lt;&gt;0,'1C TSrécur3'!$C$12="OUI"),'1C TSrécur3'!$F$56/'1C TSrécur3'!F$17,"")</f>
        <v/>
      </c>
      <c r="AJ369" s="543" t="str">
        <f>IF(AND('1C TSrécur3'!F$17&lt;&gt;0,'1C TSrécur3'!$C$12="OUI"),'1C TSrécur3'!$F$57/'1C TSrécur3'!F$17,"")</f>
        <v/>
      </c>
      <c r="AK369" s="543">
        <f>IF(AND('1C TSrécur3'!F$17&lt;&gt;0,'1C TSrécur3'!$C$12="OUI"),'1C TSrécur3'!F$58/'1C TSrécur3'!F$17,0)</f>
        <v>0</v>
      </c>
      <c r="AL369" s="72">
        <f>IF(AND('1C TSrécur3'!$B$12&lt;&gt;"",'1C TSrécur3'!$C$12="OUI"),N369+AK369,N369)</f>
        <v>0</v>
      </c>
      <c r="AM369" s="344">
        <f t="shared" si="122"/>
        <v>0</v>
      </c>
      <c r="AN369" s="344">
        <f t="shared" si="123"/>
        <v>0</v>
      </c>
      <c r="AO369" s="345">
        <f t="shared" si="124"/>
        <v>0</v>
      </c>
      <c r="AP369" s="573">
        <f t="shared" si="125"/>
        <v>0</v>
      </c>
      <c r="AQ369" s="583">
        <f t="shared" si="118"/>
        <v>0</v>
      </c>
      <c r="AR369" s="579"/>
      <c r="AS369" s="102"/>
      <c r="AT369" s="27" t="str">
        <f>IF(('1C TSrécur3'!F$17*FICHE!$C$13)&lt;J369,"Forfait limité à "&amp;FICHE!$C$13&amp;"€/jour","")</f>
        <v/>
      </c>
      <c r="AU369" s="592"/>
      <c r="AV369" s="824"/>
      <c r="AW369" s="824"/>
      <c r="AX369" s="824"/>
      <c r="AY369" s="824"/>
      <c r="AZ369" s="824"/>
      <c r="BA369" s="767"/>
      <c r="BB369" s="767"/>
      <c r="BC369" s="767"/>
      <c r="BD369" s="767"/>
      <c r="BE369" s="767"/>
      <c r="BF369" s="767"/>
      <c r="BG369" s="767"/>
      <c r="BH369" s="767"/>
      <c r="BI369" s="767"/>
      <c r="BJ369" s="767"/>
      <c r="BK369" s="767"/>
      <c r="BL369" s="767"/>
      <c r="BM369" s="767"/>
      <c r="BN369" s="767"/>
      <c r="BO369" s="767"/>
      <c r="BP369" s="767"/>
      <c r="BQ369" s="767"/>
      <c r="BR369" s="767"/>
      <c r="BS369" s="767"/>
      <c r="BT369" s="767"/>
      <c r="BU369" s="767"/>
      <c r="BV369" s="767"/>
      <c r="BW369" s="767"/>
      <c r="BX369" s="767"/>
      <c r="BY369" s="767"/>
      <c r="BZ369" s="767"/>
      <c r="CA369" s="767"/>
      <c r="CB369" s="767"/>
      <c r="CC369" s="767"/>
      <c r="CD369" s="767"/>
      <c r="CE369" s="767"/>
      <c r="CF369" s="767"/>
      <c r="CG369" s="767"/>
      <c r="CH369" s="767"/>
      <c r="CI369" s="767"/>
      <c r="CJ369" s="767"/>
      <c r="CK369" s="767"/>
      <c r="CL369" s="767"/>
      <c r="CM369" s="767"/>
      <c r="CN369" s="767"/>
      <c r="CO369" s="767"/>
      <c r="CP369" s="767"/>
      <c r="CQ369" s="767"/>
      <c r="CR369" s="767"/>
      <c r="CS369" s="767"/>
      <c r="CT369" s="767"/>
      <c r="CU369" s="767"/>
      <c r="CV369" s="767"/>
      <c r="CW369" s="767"/>
      <c r="CX369" s="767"/>
      <c r="CY369" s="767"/>
      <c r="CZ369" s="767"/>
      <c r="DA369" s="767"/>
      <c r="DB369" s="767"/>
      <c r="DC369" s="767"/>
      <c r="DD369" s="767"/>
      <c r="DE369" s="767"/>
      <c r="DF369" s="767"/>
      <c r="DG369" s="767"/>
      <c r="DH369" s="767"/>
      <c r="DI369" s="767"/>
      <c r="DJ369" s="767"/>
      <c r="DK369" s="767"/>
      <c r="DL369" s="767"/>
      <c r="DM369" s="767"/>
      <c r="DN369" s="767"/>
      <c r="DO369" s="767"/>
      <c r="DP369" s="767"/>
      <c r="DQ369" s="767"/>
      <c r="DR369" s="767"/>
      <c r="DS369" s="767"/>
      <c r="DT369" s="767"/>
      <c r="DU369" s="767"/>
      <c r="DV369" s="767"/>
      <c r="DW369" s="767"/>
      <c r="DX369" s="767"/>
      <c r="DY369" s="767"/>
      <c r="DZ369" s="767"/>
      <c r="EA369" s="767"/>
      <c r="EB369" s="767"/>
      <c r="EC369" s="767"/>
      <c r="ED369" s="767"/>
      <c r="EE369" s="767"/>
      <c r="EF369" s="767"/>
      <c r="EG369" s="767"/>
      <c r="EH369" s="767"/>
      <c r="EI369" s="767"/>
      <c r="EJ369" s="767"/>
      <c r="EK369" s="767"/>
      <c r="EL369" s="767"/>
      <c r="EM369" s="767"/>
      <c r="EN369" s="767"/>
      <c r="EO369" s="767"/>
      <c r="EP369" s="767"/>
      <c r="EQ369" s="767"/>
      <c r="ER369" s="767"/>
      <c r="ES369" s="767"/>
      <c r="ET369" s="767"/>
      <c r="EU369" s="767"/>
      <c r="EV369" s="767"/>
      <c r="EW369" s="767"/>
      <c r="EX369" s="767"/>
      <c r="EY369" s="767"/>
      <c r="EZ369" s="767"/>
      <c r="FA369" s="767"/>
      <c r="FB369" s="767"/>
      <c r="FC369" s="767"/>
      <c r="FD369" s="767"/>
      <c r="FE369" s="767"/>
      <c r="FF369" s="767"/>
      <c r="FG369" s="767"/>
      <c r="FH369" s="767"/>
      <c r="FI369" s="767"/>
      <c r="FJ369" s="767"/>
      <c r="FK369" s="767"/>
      <c r="FL369" s="767"/>
      <c r="FM369" s="767"/>
      <c r="FN369" s="767"/>
      <c r="FO369" s="767"/>
      <c r="FP369" s="767"/>
      <c r="FQ369" s="767"/>
      <c r="FR369" s="767"/>
      <c r="FS369" s="767"/>
      <c r="FT369" s="767"/>
      <c r="FU369" s="767"/>
      <c r="FV369" s="767"/>
      <c r="FW369" s="767"/>
      <c r="FX369" s="767"/>
      <c r="FY369" s="767"/>
      <c r="FZ369" s="767"/>
      <c r="GA369" s="767"/>
      <c r="GB369" s="767"/>
      <c r="GC369" s="767"/>
      <c r="GD369" s="767"/>
      <c r="GE369" s="767"/>
      <c r="GF369" s="767"/>
      <c r="GG369" s="767"/>
      <c r="GH369" s="767"/>
      <c r="GI369" s="767"/>
      <c r="GJ369" s="767"/>
      <c r="GK369" s="767"/>
      <c r="GL369" s="767"/>
      <c r="GM369" s="767"/>
      <c r="GN369" s="767"/>
      <c r="GO369" s="767"/>
      <c r="GP369" s="767"/>
      <c r="GQ369" s="767"/>
      <c r="GR369" s="767"/>
      <c r="GS369" s="767"/>
      <c r="GT369" s="767"/>
      <c r="GU369" s="767"/>
      <c r="GV369" s="767"/>
      <c r="GW369" s="767"/>
      <c r="GX369" s="767"/>
      <c r="GY369" s="767"/>
      <c r="GZ369" s="767"/>
      <c r="HA369" s="767"/>
      <c r="HB369" s="767"/>
      <c r="HC369" s="767"/>
    </row>
    <row r="370" spans="1:211" s="864" customFormat="1" ht="13.9" customHeight="1">
      <c r="A370" s="307"/>
      <c r="B370" s="351"/>
      <c r="C370" s="971" t="str">
        <f>IF('1C TSrécur3'!G$17&lt;&gt;0,'1C TSrécur3'!$B$12,"")</f>
        <v/>
      </c>
      <c r="D370" s="972"/>
      <c r="E370" s="973"/>
      <c r="F370" s="93" t="str">
        <f>IF(AND($C370='1C TSrécur3'!$B$12,'1C TSrécur3'!$B$16="récurrentes",'1C TSrécur3'!$G$17&lt;&gt;""),'1C TSrécur3'!$G$21,"")</f>
        <v/>
      </c>
      <c r="G370" s="863"/>
      <c r="H370" s="745">
        <v>0.21</v>
      </c>
      <c r="I370" s="747">
        <v>1</v>
      </c>
      <c r="J370" s="312"/>
      <c r="K370" s="680">
        <f t="shared" si="119"/>
        <v>0</v>
      </c>
      <c r="L370" s="527">
        <f>IF(OR('1C TSrécur3'!$B$12="",'1C TSrécur3'!G$30=0),0,IF(AND('1C TSrécur3'!$B$12&lt;&gt;"",$K$2="Pôle",'1C TSrécur3'!$C$12="OUI"),(('1C TSrécur3'!G$22+'1C TSrécur3'!G$23+'1C TSrécur3'!G$24+'1C TSrécur3'!G$25+'1C TSrécur3'!G$29)/'1C TSrécur3'!G$17),IF(AND('1C TSrécur3'!$B$12&lt;&gt;"",$K$2="Pôle",'1C TSrécur3'!$C$12="NON"),(('1C TSrécur3'!G$22+'1C TSrécur3'!G$23+'1C TSrécur3'!G$24+'1C TSrécur3'!G$25+'1C TSrécur3'!G$29)/'1C TSrécur3'!G$30),IF(AND('1C TSrécur3'!$B$12&lt;&gt;"",$K$2&lt;&gt;"Pôle",'1C TSrécur3'!$C$12="OUI"),(('1C TSrécur3'!G$22+'1C TSrécur3'!G$23+'1C TSrécur3'!G$24+'1C TSrécur3'!G$25+'1C TSrécur3'!G$26+'1C TSrécur3'!G$27+'1C TSrécur3'!G$28+'1C TSrécur3'!G$29)/'1C TSrécur3'!G$17),IF(AND('1C TSrécur3'!$B$12&lt;&gt;"",$K$2&lt;&gt;"Pôle",'1C TSrécur3'!$C$12="NON"),(('1C TSrécur3'!G$22+'1C TSrécur3'!G$23+'1C TSrécur3'!G$24+'1C TSrécur3'!G$25+'1C TSrécur3'!G$26+'1C TSrécur3'!G$27+'1C TSrécur3'!G$28+'1C TSrécur3'!G$29)/'1C TSrécur3'!G$30))))))</f>
        <v>0</v>
      </c>
      <c r="M370" s="527">
        <f>IF(OR('1C TSrécur3'!$B$12="",'1C TSrécur3'!G$30=0),0,IF(AND('1C TSrécur3'!$B$12&lt;&gt;"",$K$2="Pôle",'1C TSrécur3'!$C$12="OUI"),(('1C TSrécur3'!G$26+'1C TSrécur3'!G$27+'1C TSrécur3'!G$28)/'1C TSrécur3'!G$17),IF(AND('1C TSrécur3'!$B$12&lt;&gt;"",$K$2="Pôle",'1C TSrécur3'!$C$12="NON"),(('1C TSrécur3'!G$26+'1C TSrécur3'!G$27+'1C TSrécur3'!G$28)/'1C TSrécur3'!G$30),IF(AND('1C TSrécur3'!$B$12&lt;&gt;"",$K$2&lt;&gt;"Pôle"),0))))</f>
        <v>0</v>
      </c>
      <c r="N370" s="527">
        <f>IF(AND('1C TSrécur3'!$G$17&lt;&gt;0,'1C TSrécur3'!$G$30&lt;&gt;0),L370+M370,0)</f>
        <v>0</v>
      </c>
      <c r="O370" s="542" t="str">
        <f>IF(AND('1C TSrécur3'!G$17&lt;&gt;0,'1C TSrécur3'!$C$12="OUI"),'1C TSrécur3'!G$36/'1C TSrécur3'!G$17,"")</f>
        <v/>
      </c>
      <c r="P370" s="543" t="str">
        <f>IF(AND('1C TSrécur3'!G$17&lt;&gt;0,'1C TSrécur3'!$C$12="OUI"),'1C TSrécur3'!$G$37/'1C TSrécur3'!G$17,"")</f>
        <v/>
      </c>
      <c r="Q370" s="543" t="str">
        <f>IF(AND('1C TSrécur3'!G$17&lt;&gt;0,'1C TSrécur3'!$C$12="OUI"),'1C TSrécur3'!$G$38/'1C TSrécur3'!G$17,"")</f>
        <v/>
      </c>
      <c r="R370" s="543" t="str">
        <f>IF(AND('1C TSrécur3'!G$17&lt;&gt;0,'1C TSrécur3'!$C$12="OUI"),'1C TSrécur3'!$G$39/'1C TSrécur3'!G$17,"")</f>
        <v/>
      </c>
      <c r="S370" s="543" t="str">
        <f>IF(AND('1C TSrécur3'!G$17&lt;&gt;0,'1C TSrécur3'!$C$12="OUI"),'1C TSrécur3'!$G$40/'1C TSrécur3'!G$17,"")</f>
        <v/>
      </c>
      <c r="T370" s="543" t="str">
        <f>IF(AND('1C TSrécur3'!G$17&lt;&gt;0,'1C TSrécur3'!$C$12="OUI"),'1C TSrécur3'!$G$41/'1C TSrécur3'!G$17,"")</f>
        <v/>
      </c>
      <c r="U370" s="543" t="str">
        <f>IF(AND('1C TSrécur3'!G$17&lt;&gt;0,'1C TSrécur3'!$C$12="OUI"),'1C TSrécur3'!$G$42/'1C TSrécur3'!G$17,"")</f>
        <v/>
      </c>
      <c r="V370" s="543" t="str">
        <f>IF(AND('1C TSrécur3'!G$17&lt;&gt;0,'1C TSrécur3'!$C$12="OUI"),'1C TSrécur3'!$G$43/'1C TSrécur3'!G$17,"")</f>
        <v/>
      </c>
      <c r="W370" s="543" t="str">
        <f>IF(AND('1C TSrécur3'!G$17&lt;&gt;0,'1C TSrécur3'!$C$12="OUI"),'1C TSrécur3'!$G$44/'1C TSrécur3'!G$17,"")</f>
        <v/>
      </c>
      <c r="X370" s="543" t="str">
        <f>IF(AND('1C TSrécur3'!G$17&lt;&gt;0,'1C TSrécur3'!$C$12="OUI"),'1C TSrécur3'!$G$45/'1C TSrécur3'!G$17,"")</f>
        <v/>
      </c>
      <c r="Y370" s="543" t="str">
        <f>IF(AND('1C TSrécur3'!G$17&lt;&gt;0,'1C TSrécur3'!$C$12="OUI"),'1C TSrécur3'!$G$46/'1C TSrécur3'!G$17,"")</f>
        <v/>
      </c>
      <c r="Z370" s="543" t="str">
        <f>IF(AND('1C TSrécur3'!G$17&lt;&gt;0,'1C TSrécur3'!$C$12="OUI"),'1C TSrécur3'!$G$47/'1C TSrécur3'!G$17,"")</f>
        <v/>
      </c>
      <c r="AA370" s="543" t="str">
        <f>IF(AND('1C TSrécur3'!G$17&lt;&gt;0,'1C TSrécur3'!$C$12="OUI"),'1C TSrécur3'!$G$48/'1C TSrécur3'!G$17,"")</f>
        <v/>
      </c>
      <c r="AB370" s="543" t="str">
        <f>IF(AND('1C TSrécur3'!G$17&lt;&gt;0,'1C TSrécur3'!$C$12="OUI"),'1C TSrécur3'!$G$49/'1C TSrécur3'!G$17,"")</f>
        <v/>
      </c>
      <c r="AC370" s="543" t="str">
        <f>IF(AND('1C TSrécur3'!G$17&lt;&gt;0,'1C TSrécur3'!$C$12="OUI"),'1C TSrécur3'!$G$50/'1C TSrécur3'!G$17,"")</f>
        <v/>
      </c>
      <c r="AD370" s="543" t="str">
        <f>IF(AND('1C TSrécur3'!G$17&lt;&gt;0,'1C TSrécur3'!$C$12="OUI"),'1C TSrécur3'!$G$51/'1C TSrécur3'!G$17,"")</f>
        <v/>
      </c>
      <c r="AE370" s="543" t="str">
        <f>IF(AND('1C TSrécur3'!G$17&lt;&gt;0,'1C TSrécur3'!$C$12="OUI"),'1C TSrécur3'!$G$52/'1C TSrécur3'!G$17,"")</f>
        <v/>
      </c>
      <c r="AF370" s="543" t="str">
        <f>IF(AND('1C TSrécur3'!G$17&lt;&gt;0,'1C TSrécur3'!$C$12="OUI"),'1C TSrécur3'!$G$53/'1C TSrécur3'!G$17,"")</f>
        <v/>
      </c>
      <c r="AG370" s="543" t="str">
        <f>IF(AND('1C TSrécur3'!G$17&lt;&gt;0,'1C TSrécur3'!$C$12="OUI"),'1C TSrécur3'!$G$54/'1C TSrécur3'!G$17,"")</f>
        <v/>
      </c>
      <c r="AH370" s="543" t="str">
        <f>IF(AND('1C TSrécur3'!G$17&lt;&gt;0,'1C TSrécur3'!$C$12="OUI"),'1C TSrécur3'!$G$55/'1C TSrécur3'!G$17,"")</f>
        <v/>
      </c>
      <c r="AI370" s="543" t="str">
        <f>IF(AND('1C TSrécur3'!G$17&lt;&gt;0,'1C TSrécur3'!$C$12="OUI"),'1C TSrécur3'!$G$56/'1C TSrécur3'!G$17,"")</f>
        <v/>
      </c>
      <c r="AJ370" s="543" t="str">
        <f>IF(AND('1C TSrécur3'!G$17&lt;&gt;0,'1C TSrécur3'!$C$12="OUI"),'1C TSrécur3'!$G$57/'1C TSrécur3'!G$17,"")</f>
        <v/>
      </c>
      <c r="AK370" s="543">
        <f>IF(AND('1C TSrécur3'!G$17&lt;&gt;0,'1C TSrécur3'!$C$12="OUI"),'1C TSrécur3'!G$58/'1C TSrécur3'!G$17,0)</f>
        <v>0</v>
      </c>
      <c r="AL370" s="72">
        <f>IF(AND('1C TSrécur3'!$B$12&lt;&gt;"",'1C TSrécur3'!$C$12="OUI"),N370+AK370,N370)</f>
        <v>0</v>
      </c>
      <c r="AM370" s="344">
        <f t="shared" si="122"/>
        <v>0</v>
      </c>
      <c r="AN370" s="344">
        <f t="shared" si="123"/>
        <v>0</v>
      </c>
      <c r="AO370" s="345">
        <f t="shared" si="124"/>
        <v>0</v>
      </c>
      <c r="AP370" s="573">
        <f t="shared" si="125"/>
        <v>0</v>
      </c>
      <c r="AQ370" s="583">
        <f t="shared" si="118"/>
        <v>0</v>
      </c>
      <c r="AR370" s="579"/>
      <c r="AS370" s="102"/>
      <c r="AT370" s="27" t="str">
        <f>IF(('1C TSrécur3'!G$17*FICHE!$C$13)&lt;J370,"Forfait limité à "&amp;FICHE!$C$13&amp;"€/jour","")</f>
        <v/>
      </c>
      <c r="AU370" s="592"/>
      <c r="AV370" s="824"/>
      <c r="AW370" s="824"/>
      <c r="AX370" s="824"/>
      <c r="AY370" s="824"/>
      <c r="AZ370" s="824"/>
      <c r="BA370" s="767"/>
      <c r="BB370" s="767"/>
      <c r="BC370" s="767"/>
      <c r="BD370" s="767"/>
      <c r="BE370" s="767"/>
      <c r="BF370" s="767"/>
      <c r="BG370" s="767"/>
      <c r="BH370" s="767"/>
      <c r="BI370" s="767"/>
      <c r="BJ370" s="767"/>
      <c r="BK370" s="767"/>
      <c r="BL370" s="767"/>
      <c r="BM370" s="767"/>
      <c r="BN370" s="767"/>
      <c r="BO370" s="767"/>
      <c r="BP370" s="767"/>
      <c r="BQ370" s="767"/>
      <c r="BR370" s="767"/>
      <c r="BS370" s="767"/>
      <c r="BT370" s="767"/>
      <c r="BU370" s="767"/>
      <c r="BV370" s="767"/>
      <c r="BW370" s="767"/>
      <c r="BX370" s="767"/>
      <c r="BY370" s="767"/>
      <c r="BZ370" s="767"/>
      <c r="CA370" s="767"/>
      <c r="CB370" s="767"/>
      <c r="CC370" s="767"/>
      <c r="CD370" s="767"/>
      <c r="CE370" s="767"/>
      <c r="CF370" s="767"/>
      <c r="CG370" s="767"/>
      <c r="CH370" s="767"/>
      <c r="CI370" s="767"/>
      <c r="CJ370" s="767"/>
      <c r="CK370" s="767"/>
      <c r="CL370" s="767"/>
      <c r="CM370" s="767"/>
      <c r="CN370" s="767"/>
      <c r="CO370" s="767"/>
      <c r="CP370" s="767"/>
      <c r="CQ370" s="767"/>
      <c r="CR370" s="767"/>
      <c r="CS370" s="767"/>
      <c r="CT370" s="767"/>
      <c r="CU370" s="767"/>
      <c r="CV370" s="767"/>
      <c r="CW370" s="767"/>
      <c r="CX370" s="767"/>
      <c r="CY370" s="767"/>
      <c r="CZ370" s="767"/>
      <c r="DA370" s="767"/>
      <c r="DB370" s="767"/>
      <c r="DC370" s="767"/>
      <c r="DD370" s="767"/>
      <c r="DE370" s="767"/>
      <c r="DF370" s="767"/>
      <c r="DG370" s="767"/>
      <c r="DH370" s="767"/>
      <c r="DI370" s="767"/>
      <c r="DJ370" s="767"/>
      <c r="DK370" s="767"/>
      <c r="DL370" s="767"/>
      <c r="DM370" s="767"/>
      <c r="DN370" s="767"/>
      <c r="DO370" s="767"/>
      <c r="DP370" s="767"/>
      <c r="DQ370" s="767"/>
      <c r="DR370" s="767"/>
      <c r="DS370" s="767"/>
      <c r="DT370" s="767"/>
      <c r="DU370" s="767"/>
      <c r="DV370" s="767"/>
      <c r="DW370" s="767"/>
      <c r="DX370" s="767"/>
      <c r="DY370" s="767"/>
      <c r="DZ370" s="767"/>
      <c r="EA370" s="767"/>
      <c r="EB370" s="767"/>
      <c r="EC370" s="767"/>
      <c r="ED370" s="767"/>
      <c r="EE370" s="767"/>
      <c r="EF370" s="767"/>
      <c r="EG370" s="767"/>
      <c r="EH370" s="767"/>
      <c r="EI370" s="767"/>
      <c r="EJ370" s="767"/>
      <c r="EK370" s="767"/>
      <c r="EL370" s="767"/>
      <c r="EM370" s="767"/>
      <c r="EN370" s="767"/>
      <c r="EO370" s="767"/>
      <c r="EP370" s="767"/>
      <c r="EQ370" s="767"/>
      <c r="ER370" s="767"/>
      <c r="ES370" s="767"/>
      <c r="ET370" s="767"/>
      <c r="EU370" s="767"/>
      <c r="EV370" s="767"/>
      <c r="EW370" s="767"/>
      <c r="EX370" s="767"/>
      <c r="EY370" s="767"/>
      <c r="EZ370" s="767"/>
      <c r="FA370" s="767"/>
      <c r="FB370" s="767"/>
      <c r="FC370" s="767"/>
      <c r="FD370" s="767"/>
      <c r="FE370" s="767"/>
      <c r="FF370" s="767"/>
      <c r="FG370" s="767"/>
      <c r="FH370" s="767"/>
      <c r="FI370" s="767"/>
      <c r="FJ370" s="767"/>
      <c r="FK370" s="767"/>
      <c r="FL370" s="767"/>
      <c r="FM370" s="767"/>
      <c r="FN370" s="767"/>
      <c r="FO370" s="767"/>
      <c r="FP370" s="767"/>
      <c r="FQ370" s="767"/>
      <c r="FR370" s="767"/>
      <c r="FS370" s="767"/>
      <c r="FT370" s="767"/>
      <c r="FU370" s="767"/>
      <c r="FV370" s="767"/>
      <c r="FW370" s="767"/>
      <c r="FX370" s="767"/>
      <c r="FY370" s="767"/>
      <c r="FZ370" s="767"/>
      <c r="GA370" s="767"/>
      <c r="GB370" s="767"/>
      <c r="GC370" s="767"/>
      <c r="GD370" s="767"/>
      <c r="GE370" s="767"/>
      <c r="GF370" s="767"/>
      <c r="GG370" s="767"/>
      <c r="GH370" s="767"/>
      <c r="GI370" s="767"/>
      <c r="GJ370" s="767"/>
      <c r="GK370" s="767"/>
      <c r="GL370" s="767"/>
      <c r="GM370" s="767"/>
      <c r="GN370" s="767"/>
      <c r="GO370" s="767"/>
      <c r="GP370" s="767"/>
      <c r="GQ370" s="767"/>
      <c r="GR370" s="767"/>
      <c r="GS370" s="767"/>
      <c r="GT370" s="767"/>
      <c r="GU370" s="767"/>
      <c r="GV370" s="767"/>
      <c r="GW370" s="767"/>
      <c r="GX370" s="767"/>
      <c r="GY370" s="767"/>
      <c r="GZ370" s="767"/>
      <c r="HA370" s="767"/>
      <c r="HB370" s="767"/>
      <c r="HC370" s="767"/>
    </row>
    <row r="371" spans="1:211" s="864" customFormat="1" ht="13.9" customHeight="1">
      <c r="A371" s="307"/>
      <c r="B371" s="351"/>
      <c r="C371" s="971" t="str">
        <f>IF('1C TSrécur3'!H$17&lt;&gt;0,'1C TSrécur3'!$B$12,"")</f>
        <v/>
      </c>
      <c r="D371" s="972"/>
      <c r="E371" s="973"/>
      <c r="F371" s="93" t="str">
        <f>IF(AND($C371='1C TSrécur3'!$B$12,'1C TSrécur3'!$B$16="récurrentes",'1C TSrécur3'!$H$17&lt;&gt;""),'1C TSrécur3'!$H$21,"")</f>
        <v/>
      </c>
      <c r="G371" s="863"/>
      <c r="H371" s="745">
        <v>0.21</v>
      </c>
      <c r="I371" s="747">
        <v>1</v>
      </c>
      <c r="J371" s="312"/>
      <c r="K371" s="680">
        <f t="shared" si="119"/>
        <v>0</v>
      </c>
      <c r="L371" s="527">
        <f>IF(OR('1C TSrécur3'!$B$12="",'1C TSrécur3'!H$30=0),0,IF(AND('1C TSrécur3'!$B$12&lt;&gt;"",$K$2="Pôle",'1C TSrécur3'!$C$12="OUI"),(('1C TSrécur3'!H$22+'1C TSrécur3'!H$23+'1C TSrécur3'!H$24+'1C TSrécur3'!H$25+'1C TSrécur3'!H$29)/'1C TSrécur3'!H$17),IF(AND('1C TSrécur3'!$B$12&lt;&gt;"",$K$2="Pôle",'1C TSrécur3'!$C$12="NON"),(('1C TSrécur3'!H$22+'1C TSrécur3'!H$23+'1C TSrécur3'!H$24+'1C TSrécur3'!H$25+'1C TSrécur3'!H$29)/'1C TSrécur3'!H$30),IF(AND('1C TSrécur3'!$B$12&lt;&gt;"",$K$2&lt;&gt;"Pôle",'1C TSrécur3'!$C$12="OUI"),(('1C TSrécur3'!H$22+'1C TSrécur3'!H$23+'1C TSrécur3'!H$24+'1C TSrécur3'!H$25+'1C TSrécur3'!H$26+'1C TSrécur3'!H$27+'1C TSrécur3'!H$28+'1C TSrécur3'!H$29)/'1C TSrécur3'!H$17),IF(AND('1C TSrécur3'!$B$12&lt;&gt;"",$K$2&lt;&gt;"Pôle",'1C TSrécur3'!$C$12="NON"),(('1C TSrécur3'!H$22+'1C TSrécur3'!H$23+'1C TSrécur3'!H$24+'1C TSrécur3'!H$25+'1C TSrécur3'!H$26+'1C TSrécur3'!H$27+'1C TSrécur3'!H$28+'1C TSrécur3'!H$29)/'1C TSrécur3'!H$30))))))</f>
        <v>0</v>
      </c>
      <c r="M371" s="527">
        <f>IF(OR('1C TSrécur3'!$B$12="",'1C TSrécur3'!H$30=0),0,IF(AND('1C TSrécur3'!$B$12&lt;&gt;"",$K$2="Pôle",'1C TSrécur3'!$C$12="OUI"),(('1C TSrécur3'!H$26+'1C TSrécur3'!H$27+'1C TSrécur3'!H$28)/'1C TSrécur3'!H$17),IF(AND('1C TSrécur3'!$B$12&lt;&gt;"",$K$2="Pôle",'1C TSrécur3'!$C$12="NON"),(('1C TSrécur3'!H$26+'1C TSrécur3'!H$27+'1C TSrécur3'!H$28)/'1C TSrécur3'!H$30),IF(AND('1C TSrécur3'!$B$12&lt;&gt;"",$K$2&lt;&gt;"Pôle"),0))))</f>
        <v>0</v>
      </c>
      <c r="N371" s="527">
        <f>IF(AND('1C TSrécur3'!$H$17&lt;&gt;0,'1C TSrécur3'!$H$30&lt;&gt;0),L371+M371,0)</f>
        <v>0</v>
      </c>
      <c r="O371" s="542" t="str">
        <f>IF(AND('1C TSrécur3'!H$17&lt;&gt;0,'1C TSrécur3'!$C$12="OUI"),'1C TSrécur3'!H$36/'1C TSrécur3'!H$17,"")</f>
        <v/>
      </c>
      <c r="P371" s="543" t="str">
        <f>IF(AND('1C TSrécur3'!H$17&lt;&gt;0,'1C TSrécur3'!$C$12="OUI"),'1C TSrécur3'!$H$37/'1C TSrécur3'!H$17,"")</f>
        <v/>
      </c>
      <c r="Q371" s="543" t="str">
        <f>IF(AND('1C TSrécur3'!H$17&lt;&gt;0,'1C TSrécur3'!$C$12="OUI"),'1C TSrécur3'!$H$38/'1C TSrécur3'!H$17,"")</f>
        <v/>
      </c>
      <c r="R371" s="543" t="str">
        <f>IF(AND('1C TSrécur3'!H$17&lt;&gt;0,'1C TSrécur3'!$C$12="OUI"),'1C TSrécur3'!$H$39/'1C TSrécur3'!H$17,"")</f>
        <v/>
      </c>
      <c r="S371" s="543" t="str">
        <f>IF(AND('1C TSrécur3'!H$17&lt;&gt;0,'1C TSrécur3'!$C$12="OUI"),'1C TSrécur3'!$H$40/'1C TSrécur3'!H$17,"")</f>
        <v/>
      </c>
      <c r="T371" s="543" t="str">
        <f>IF(AND('1C TSrécur3'!H$17&lt;&gt;0,'1C TSrécur3'!$C$12="OUI"),'1C TSrécur3'!$H$41/'1C TSrécur3'!H$17,"")</f>
        <v/>
      </c>
      <c r="U371" s="543" t="str">
        <f>IF(AND('1C TSrécur3'!H$17&lt;&gt;0,'1C TSrécur3'!$C$12="OUI"),'1C TSrécur3'!$H$42/'1C TSrécur3'!H$17,"")</f>
        <v/>
      </c>
      <c r="V371" s="543" t="str">
        <f>IF(AND('1C TSrécur3'!H$17&lt;&gt;0,'1C TSrécur3'!$C$12="OUI"),'1C TSrécur3'!$H$43/'1C TSrécur3'!H$17,"")</f>
        <v/>
      </c>
      <c r="W371" s="543" t="str">
        <f>IF(AND('1C TSrécur3'!H$17&lt;&gt;0,'1C TSrécur3'!$C$12="OUI"),'1C TSrécur3'!$H$44/'1C TSrécur3'!H$17,"")</f>
        <v/>
      </c>
      <c r="X371" s="543" t="str">
        <f>IF(AND('1C TSrécur3'!H$17&lt;&gt;0,'1C TSrécur3'!$C$12="OUI"),'1C TSrécur3'!$H$45/'1C TSrécur3'!H$17,"")</f>
        <v/>
      </c>
      <c r="Y371" s="543" t="str">
        <f>IF(AND('1C TSrécur3'!H$17&lt;&gt;0,'1C TSrécur3'!$C$12="OUI"),'1C TSrécur3'!$H$46/'1C TSrécur3'!H$17,"")</f>
        <v/>
      </c>
      <c r="Z371" s="543" t="str">
        <f>IF(AND('1C TSrécur3'!H$17&lt;&gt;0,'1C TSrécur3'!$C$12="OUI"),'1C TSrécur3'!$H$47/'1C TSrécur3'!H$17,"")</f>
        <v/>
      </c>
      <c r="AA371" s="543" t="str">
        <f>IF(AND('1C TSrécur3'!H$17&lt;&gt;0,'1C TSrécur3'!$C$12="OUI"),'1C TSrécur3'!$H$48/'1C TSrécur3'!H$17,"")</f>
        <v/>
      </c>
      <c r="AB371" s="543" t="str">
        <f>IF(AND('1C TSrécur3'!H$17&lt;&gt;0,'1C TSrécur3'!$C$12="OUI"),'1C TSrécur3'!$H$49/'1C TSrécur3'!H$17,"")</f>
        <v/>
      </c>
      <c r="AC371" s="543" t="str">
        <f>IF(AND('1C TSrécur3'!H$17&lt;&gt;0,'1C TSrécur3'!$C$12="OUI"),'1C TSrécur3'!$H$50/'1C TSrécur3'!H$17,"")</f>
        <v/>
      </c>
      <c r="AD371" s="543" t="str">
        <f>IF(AND('1C TSrécur3'!H$17&lt;&gt;0,'1C TSrécur3'!$C$12="OUI"),'1C TSrécur3'!$H$51/'1C TSrécur3'!H$17,"")</f>
        <v/>
      </c>
      <c r="AE371" s="543" t="str">
        <f>IF(AND('1C TSrécur3'!H$17&lt;&gt;0,'1C TSrécur3'!$C$12="OUI"),'1C TSrécur3'!$H$52/'1C TSrécur3'!H$17,"")</f>
        <v/>
      </c>
      <c r="AF371" s="543" t="str">
        <f>IF(AND('1C TSrécur3'!H$17&lt;&gt;0,'1C TSrécur3'!$C$12="OUI"),'1C TSrécur3'!$H$53/'1C TSrécur3'!H$17,"")</f>
        <v/>
      </c>
      <c r="AG371" s="543" t="str">
        <f>IF(AND('1C TSrécur3'!H$17&lt;&gt;0,'1C TSrécur3'!$C$12="OUI"),'1C TSrécur3'!$H$54/'1C TSrécur3'!H$17,"")</f>
        <v/>
      </c>
      <c r="AH371" s="543" t="str">
        <f>IF(AND('1C TSrécur3'!H$17&lt;&gt;0,'1C TSrécur3'!$C$12="OUI"),'1C TSrécur3'!$H$55/'1C TSrécur3'!H$17,"")</f>
        <v/>
      </c>
      <c r="AI371" s="543" t="str">
        <f>IF(AND('1C TSrécur3'!H$17&lt;&gt;0,'1C TSrécur3'!$C$12="OUI"),'1C TSrécur3'!$H$56/'1C TSrécur3'!H$17,"")</f>
        <v/>
      </c>
      <c r="AJ371" s="543" t="str">
        <f>IF(AND('1C TSrécur3'!H$17&lt;&gt;0,'1C TSrécur3'!$C$12="OUI"),'1C TSrécur3'!$H$57/'1C TSrécur3'!H$17,"")</f>
        <v/>
      </c>
      <c r="AK371" s="543">
        <f>IF(AND('1C TSrécur3'!H$17&lt;&gt;0,'1C TSrécur3'!$C$12="OUI"),'1C TSrécur3'!H$58/'1C TSrécur3'!H$17,0)</f>
        <v>0</v>
      </c>
      <c r="AL371" s="72">
        <f>IF(AND('1C TSrécur3'!$B$12&lt;&gt;"",'1C TSrécur3'!$C$12="OUI"),N371+AK371,N371)</f>
        <v>0</v>
      </c>
      <c r="AM371" s="344">
        <f t="shared" si="122"/>
        <v>0</v>
      </c>
      <c r="AN371" s="344">
        <f t="shared" si="123"/>
        <v>0</v>
      </c>
      <c r="AO371" s="345">
        <f t="shared" si="124"/>
        <v>0</v>
      </c>
      <c r="AP371" s="573">
        <f t="shared" si="125"/>
        <v>0</v>
      </c>
      <c r="AQ371" s="583">
        <f>IF(M371=0,0,AN371-AS371)</f>
        <v>0</v>
      </c>
      <c r="AR371" s="579"/>
      <c r="AS371" s="102"/>
      <c r="AT371" s="27" t="str">
        <f>IF('1C TSrécur3'!H$17*FICHE!$C$13&lt;J371,"Forfait limité à "&amp;FICHE!$C$13&amp;"€/jour","")</f>
        <v/>
      </c>
      <c r="AU371" s="592"/>
      <c r="AV371" s="824"/>
      <c r="AW371" s="824"/>
      <c r="AX371" s="824"/>
      <c r="AY371" s="824"/>
      <c r="AZ371" s="824"/>
      <c r="BA371" s="767"/>
      <c r="BB371" s="767"/>
      <c r="BC371" s="767"/>
      <c r="BD371" s="767"/>
      <c r="BE371" s="767"/>
      <c r="BF371" s="767"/>
      <c r="BG371" s="767"/>
      <c r="BH371" s="767"/>
      <c r="BI371" s="767"/>
      <c r="BJ371" s="767"/>
      <c r="BK371" s="767"/>
      <c r="BL371" s="767"/>
      <c r="BM371" s="767"/>
      <c r="BN371" s="767"/>
      <c r="BO371" s="767"/>
      <c r="BP371" s="767"/>
      <c r="BQ371" s="767"/>
      <c r="BR371" s="767"/>
      <c r="BS371" s="767"/>
      <c r="BT371" s="767"/>
      <c r="BU371" s="767"/>
      <c r="BV371" s="767"/>
      <c r="BW371" s="767"/>
      <c r="BX371" s="767"/>
      <c r="BY371" s="767"/>
      <c r="BZ371" s="767"/>
      <c r="CA371" s="767"/>
      <c r="CB371" s="767"/>
      <c r="CC371" s="767"/>
      <c r="CD371" s="767"/>
      <c r="CE371" s="767"/>
      <c r="CF371" s="767"/>
      <c r="CG371" s="767"/>
      <c r="CH371" s="767"/>
      <c r="CI371" s="767"/>
      <c r="CJ371" s="767"/>
      <c r="CK371" s="767"/>
      <c r="CL371" s="767"/>
      <c r="CM371" s="767"/>
      <c r="CN371" s="767"/>
      <c r="CO371" s="767"/>
      <c r="CP371" s="767"/>
      <c r="CQ371" s="767"/>
      <c r="CR371" s="767"/>
      <c r="CS371" s="767"/>
      <c r="CT371" s="767"/>
      <c r="CU371" s="767"/>
      <c r="CV371" s="767"/>
      <c r="CW371" s="767"/>
      <c r="CX371" s="767"/>
      <c r="CY371" s="767"/>
      <c r="CZ371" s="767"/>
      <c r="DA371" s="767"/>
      <c r="DB371" s="767"/>
      <c r="DC371" s="767"/>
      <c r="DD371" s="767"/>
      <c r="DE371" s="767"/>
      <c r="DF371" s="767"/>
      <c r="DG371" s="767"/>
      <c r="DH371" s="767"/>
      <c r="DI371" s="767"/>
      <c r="DJ371" s="767"/>
      <c r="DK371" s="767"/>
      <c r="DL371" s="767"/>
      <c r="DM371" s="767"/>
      <c r="DN371" s="767"/>
      <c r="DO371" s="767"/>
      <c r="DP371" s="767"/>
      <c r="DQ371" s="767"/>
      <c r="DR371" s="767"/>
      <c r="DS371" s="767"/>
      <c r="DT371" s="767"/>
      <c r="DU371" s="767"/>
      <c r="DV371" s="767"/>
      <c r="DW371" s="767"/>
      <c r="DX371" s="767"/>
      <c r="DY371" s="767"/>
      <c r="DZ371" s="767"/>
      <c r="EA371" s="767"/>
      <c r="EB371" s="767"/>
      <c r="EC371" s="767"/>
      <c r="ED371" s="767"/>
      <c r="EE371" s="767"/>
      <c r="EF371" s="767"/>
      <c r="EG371" s="767"/>
      <c r="EH371" s="767"/>
      <c r="EI371" s="767"/>
      <c r="EJ371" s="767"/>
      <c r="EK371" s="767"/>
      <c r="EL371" s="767"/>
      <c r="EM371" s="767"/>
      <c r="EN371" s="767"/>
      <c r="EO371" s="767"/>
      <c r="EP371" s="767"/>
      <c r="EQ371" s="767"/>
      <c r="ER371" s="767"/>
      <c r="ES371" s="767"/>
      <c r="ET371" s="767"/>
      <c r="EU371" s="767"/>
      <c r="EV371" s="767"/>
      <c r="EW371" s="767"/>
      <c r="EX371" s="767"/>
      <c r="EY371" s="767"/>
      <c r="EZ371" s="767"/>
      <c r="FA371" s="767"/>
      <c r="FB371" s="767"/>
      <c r="FC371" s="767"/>
      <c r="FD371" s="767"/>
      <c r="FE371" s="767"/>
      <c r="FF371" s="767"/>
      <c r="FG371" s="767"/>
      <c r="FH371" s="767"/>
      <c r="FI371" s="767"/>
      <c r="FJ371" s="767"/>
      <c r="FK371" s="767"/>
      <c r="FL371" s="767"/>
      <c r="FM371" s="767"/>
      <c r="FN371" s="767"/>
      <c r="FO371" s="767"/>
      <c r="FP371" s="767"/>
      <c r="FQ371" s="767"/>
      <c r="FR371" s="767"/>
      <c r="FS371" s="767"/>
      <c r="FT371" s="767"/>
      <c r="FU371" s="767"/>
      <c r="FV371" s="767"/>
      <c r="FW371" s="767"/>
      <c r="FX371" s="767"/>
      <c r="FY371" s="767"/>
      <c r="FZ371" s="767"/>
      <c r="GA371" s="767"/>
      <c r="GB371" s="767"/>
      <c r="GC371" s="767"/>
      <c r="GD371" s="767"/>
      <c r="GE371" s="767"/>
      <c r="GF371" s="767"/>
      <c r="GG371" s="767"/>
      <c r="GH371" s="767"/>
      <c r="GI371" s="767"/>
      <c r="GJ371" s="767"/>
      <c r="GK371" s="767"/>
      <c r="GL371" s="767"/>
      <c r="GM371" s="767"/>
      <c r="GN371" s="767"/>
      <c r="GO371" s="767"/>
      <c r="GP371" s="767"/>
      <c r="GQ371" s="767"/>
      <c r="GR371" s="767"/>
      <c r="GS371" s="767"/>
      <c r="GT371" s="767"/>
      <c r="GU371" s="767"/>
      <c r="GV371" s="767"/>
      <c r="GW371" s="767"/>
      <c r="GX371" s="767"/>
      <c r="GY371" s="767"/>
      <c r="GZ371" s="767"/>
      <c r="HA371" s="767"/>
      <c r="HB371" s="767"/>
      <c r="HC371" s="767"/>
    </row>
    <row r="372" spans="1:211" s="864" customFormat="1" ht="13.9" customHeight="1">
      <c r="A372" s="307"/>
      <c r="B372" s="351"/>
      <c r="C372" s="971" t="str">
        <f>IF('1C TSrécur3'!I$17&lt;&gt;0,'1C TSrécur3'!$B$12,"")</f>
        <v/>
      </c>
      <c r="D372" s="972"/>
      <c r="E372" s="973"/>
      <c r="F372" s="93" t="str">
        <f>IF(AND($C372='1C TSrécur3'!$B$12,'1C TSrécur3'!$B$16="récurrentes",'1C TSrécur3'!$I$17&lt;&gt;""),'1C TSrécur3'!$I$21,"")</f>
        <v/>
      </c>
      <c r="G372" s="863"/>
      <c r="H372" s="745">
        <v>0.21</v>
      </c>
      <c r="I372" s="747">
        <v>1</v>
      </c>
      <c r="J372" s="312"/>
      <c r="K372" s="680">
        <f t="shared" si="119"/>
        <v>0</v>
      </c>
      <c r="L372" s="527">
        <f>IF(OR('1C TSrécur3'!$B$12="",'1C TSrécur3'!I$30=0),0,IF(AND('1C TSrécur3'!$B$12&lt;&gt;"",$K$2="Pôle",'1C TSrécur3'!$C$12="OUI"),(('1C TSrécur3'!I$22+'1C TSrécur3'!I$23+'1C TSrécur3'!I$24+'1C TSrécur3'!I$25+'1C TSrécur3'!I$29)/'1C TSrécur3'!I$17),IF(AND('1C TSrécur3'!$B$12&lt;&gt;"",$K$2="Pôle",'1C TSrécur3'!$C$12="NON"),(('1C TSrécur3'!I$22+'1C TSrécur3'!I$23+'1C TSrécur3'!I$24+'1C TSrécur3'!I$25+'1C TSrécur3'!I$29)/'1C TSrécur3'!I$30),IF(AND('1C TSrécur3'!$B$12&lt;&gt;"",$K$2&lt;&gt;"Pôle",'1C TSrécur3'!$C$12="OUI"),(('1C TSrécur3'!I$22+'1C TSrécur3'!I$23+'1C TSrécur3'!I$24+'1C TSrécur3'!I$25+'1C TSrécur3'!I$26+'1C TSrécur3'!I$27+'1C TSrécur3'!I$28+'1C TSrécur3'!I$29)/'1C TSrécur3'!I$17),IF(AND('1C TSrécur3'!$B$12&lt;&gt;"",$K$2&lt;&gt;"Pôle",'1C TSrécur3'!$C$12="NON"),(('1C TSrécur3'!I$22+'1C TSrécur3'!I$23+'1C TSrécur3'!I$24+'1C TSrécur3'!I$25+'1C TSrécur3'!I$26+'1C TSrécur3'!I$27+'1C TSrécur3'!I$28+'1C TSrécur3'!I$29)/'1C TSrécur3'!I$30))))))</f>
        <v>0</v>
      </c>
      <c r="M372" s="527">
        <f>IF(OR('1C TSrécur3'!$B$12="",'1C TSrécur3'!I$30=0),0,IF(AND('1C TSrécur3'!$B$12&lt;&gt;"",$K$2="Pôle",'1C TSrécur3'!$C$12="OUI"),(('1C TSrécur3'!I$26+'1C TSrécur3'!I$27+'1C TSrécur3'!I$28)/'1C TSrécur3'!I$17),IF(AND('1C TSrécur3'!$B$12&lt;&gt;"",$K$2="Pôle",'1C TSrécur3'!$C$12="NON"),(('1C TSrécur3'!I$26+'1C TSrécur3'!I$27+'1C TSrécur3'!I$28)/'1C TSrécur3'!I$30),IF(AND('1C TSrécur3'!$B$12&lt;&gt;"",$K$2&lt;&gt;"Pôle"),0))))</f>
        <v>0</v>
      </c>
      <c r="N372" s="527">
        <f>IF(AND('1C TSrécur3'!$I$17&lt;&gt;0,'1C TSrécur3'!$I$30&lt;&gt;0),L372+M372,0)</f>
        <v>0</v>
      </c>
      <c r="O372" s="542" t="str">
        <f>IF(AND('1C TSrécur3'!I$17&lt;&gt;0,'1C TSrécur3'!$C$12="OUI"),'1C TSrécur3'!I$36/'1C TSrécur3'!I$17,"")</f>
        <v/>
      </c>
      <c r="P372" s="543" t="str">
        <f>IF(AND('1C TSrécur3'!I$17&lt;&gt;0,'1C TSrécur3'!$C$12="OUI"),'1C TSrécur3'!$I$37/'1C TSrécur3'!I$17,"")</f>
        <v/>
      </c>
      <c r="Q372" s="543" t="str">
        <f>IF(AND('1C TSrécur3'!I$17&lt;&gt;0,'1C TSrécur3'!$C$12="OUI"),'1C TSrécur3'!$I$38/'1C TSrécur3'!I$17,"")</f>
        <v/>
      </c>
      <c r="R372" s="543" t="str">
        <f>IF(AND('1C TSrécur3'!I$17&lt;&gt;0,'1C TSrécur3'!$C$12="OUI"),'1C TSrécur3'!$I$39/'1C TSrécur3'!I$17,"")</f>
        <v/>
      </c>
      <c r="S372" s="543" t="str">
        <f>IF(AND('1C TSrécur3'!I$17&lt;&gt;0,'1C TSrécur3'!$C$12="OUI"),'1C TSrécur3'!$I$40/'1C TSrécur3'!I$17,"")</f>
        <v/>
      </c>
      <c r="T372" s="543" t="str">
        <f>IF(AND('1C TSrécur3'!I$17&lt;&gt;0,'1C TSrécur3'!$C$12="OUI"),'1C TSrécur3'!$I$41/'1C TSrécur3'!I$17,"")</f>
        <v/>
      </c>
      <c r="U372" s="543" t="str">
        <f>IF(AND('1C TSrécur3'!I$17&lt;&gt;0,'1C TSrécur3'!$C$12="OUI"),'1C TSrécur3'!$I$42/'1C TSrécur3'!I$17,"")</f>
        <v/>
      </c>
      <c r="V372" s="543" t="str">
        <f>IF(AND('1C TSrécur3'!I$17&lt;&gt;0,'1C TSrécur3'!$C$12="OUI"),'1C TSrécur3'!$I$43/'1C TSrécur3'!I$17,"")</f>
        <v/>
      </c>
      <c r="W372" s="543" t="str">
        <f>IF(AND('1C TSrécur3'!I$17&lt;&gt;0,'1C TSrécur3'!$C$12="OUI"),'1C TSrécur3'!$I$44/'1C TSrécur3'!I$17,"")</f>
        <v/>
      </c>
      <c r="X372" s="543" t="str">
        <f>IF(AND('1C TSrécur3'!I$17&lt;&gt;0,'1C TSrécur3'!$C$12="OUI"),'1C TSrécur3'!$I$45/'1C TSrécur3'!I$17,"")</f>
        <v/>
      </c>
      <c r="Y372" s="543" t="str">
        <f>IF(AND('1C TSrécur3'!I$17&lt;&gt;0,'1C TSrécur3'!$C$12="OUI"),'1C TSrécur3'!$I$46/'1C TSrécur3'!I$17,"")</f>
        <v/>
      </c>
      <c r="Z372" s="543" t="str">
        <f>IF(AND('1C TSrécur3'!I$17&lt;&gt;0,'1C TSrécur3'!$C$12="OUI"),'1C TSrécur3'!$I$47/'1C TSrécur3'!I$17,"")</f>
        <v/>
      </c>
      <c r="AA372" s="543" t="str">
        <f>IF(AND('1C TSrécur3'!I$17&lt;&gt;0,'1C TSrécur3'!$C$12="OUI"),'1C TSrécur3'!$I$48/'1C TSrécur3'!I$17,"")</f>
        <v/>
      </c>
      <c r="AB372" s="543" t="str">
        <f>IF(AND('1C TSrécur3'!I$17&lt;&gt;0,'1C TSrécur3'!$C$12="OUI"),'1C TSrécur3'!$I$49/'1C TSrécur3'!I$17,"")</f>
        <v/>
      </c>
      <c r="AC372" s="543" t="str">
        <f>IF(AND('1C TSrécur3'!I$17&lt;&gt;0,'1C TSrécur3'!$C$12="OUI"),'1C TSrécur3'!$I$50/'1C TSrécur3'!I$17,"")</f>
        <v/>
      </c>
      <c r="AD372" s="543" t="str">
        <f>IF(AND('1C TSrécur3'!I$17&lt;&gt;0,'1C TSrécur3'!$C$12="OUI"),'1C TSrécur3'!$I$51/'1C TSrécur3'!I$17,"")</f>
        <v/>
      </c>
      <c r="AE372" s="543" t="str">
        <f>IF(AND('1C TSrécur3'!I$17&lt;&gt;0,'1C TSrécur3'!$C$12="OUI"),'1C TSrécur3'!$I$52/'1C TSrécur3'!I$17,"")</f>
        <v/>
      </c>
      <c r="AF372" s="543" t="str">
        <f>IF(AND('1C TSrécur3'!I$17&lt;&gt;0,'1C TSrécur3'!$C$12="OUI"),'1C TSrécur3'!$I$53/'1C TSrécur3'!I$17,"")</f>
        <v/>
      </c>
      <c r="AG372" s="543" t="str">
        <f>IF(AND('1C TSrécur3'!I$17&lt;&gt;0,'1C TSrécur3'!$C$12="OUI"),'1C TSrécur3'!$I$54/'1C TSrécur3'!I$17,"")</f>
        <v/>
      </c>
      <c r="AH372" s="543" t="str">
        <f>IF(AND('1C TSrécur3'!I$17&lt;&gt;0,'1C TSrécur3'!$C$12="OUI"),'1C TSrécur3'!$I$55/'1C TSrécur3'!I$17,"")</f>
        <v/>
      </c>
      <c r="AI372" s="543" t="str">
        <f>IF(AND('1C TSrécur3'!I$17&lt;&gt;0,'1C TSrécur3'!$C$12="OUI"),'1C TSrécur3'!$I$56/'1C TSrécur3'!I$17,"")</f>
        <v/>
      </c>
      <c r="AJ372" s="543" t="str">
        <f>IF(AND('1C TSrécur3'!I$17&lt;&gt;0,'1C TSrécur3'!$C$12="OUI"),'1C TSrécur3'!$I$57/'1C TSrécur3'!I$17,"")</f>
        <v/>
      </c>
      <c r="AK372" s="543">
        <f>IF(AND('1C TSrécur3'!I$17&lt;&gt;0,'1C TSrécur3'!$C$12="OUI"),'1C TSrécur3'!I$58/'1C TSrécur3'!I$17,0)</f>
        <v>0</v>
      </c>
      <c r="AL372" s="72">
        <f>IF(AND('1C TSrécur3'!$B$12&lt;&gt;"",'1C TSrécur3'!$C$12="OUI"),N372+AK372,N372)</f>
        <v>0</v>
      </c>
      <c r="AM372" s="344">
        <f t="shared" si="122"/>
        <v>0</v>
      </c>
      <c r="AN372" s="344">
        <f t="shared" si="123"/>
        <v>0</v>
      </c>
      <c r="AO372" s="345">
        <f t="shared" si="124"/>
        <v>0</v>
      </c>
      <c r="AP372" s="573">
        <f t="shared" si="125"/>
        <v>0</v>
      </c>
      <c r="AQ372" s="583">
        <f>IF(M372=0,0,AN372-AS372)</f>
        <v>0</v>
      </c>
      <c r="AR372" s="579"/>
      <c r="AS372" s="102"/>
      <c r="AT372" s="27" t="str">
        <f>IF('1C TSrécur3'!I$17*FICHE!$C$13&lt;J372,"Forfait limité à "&amp;FICHE!$C$13&amp;"€/jour","")</f>
        <v/>
      </c>
      <c r="AU372" s="592"/>
      <c r="AV372" s="824"/>
      <c r="AW372" s="824"/>
      <c r="AX372" s="824"/>
      <c r="AY372" s="824"/>
      <c r="AZ372" s="824"/>
      <c r="BA372" s="767"/>
      <c r="BB372" s="767"/>
      <c r="BC372" s="767"/>
      <c r="BD372" s="767"/>
      <c r="BE372" s="767"/>
      <c r="BF372" s="767"/>
      <c r="BG372" s="767"/>
      <c r="BH372" s="767"/>
      <c r="BI372" s="767"/>
      <c r="BJ372" s="767"/>
      <c r="BK372" s="767"/>
      <c r="BL372" s="767"/>
      <c r="BM372" s="767"/>
      <c r="BN372" s="767"/>
      <c r="BO372" s="767"/>
      <c r="BP372" s="767"/>
      <c r="BQ372" s="767"/>
      <c r="BR372" s="767"/>
      <c r="BS372" s="767"/>
      <c r="BT372" s="767"/>
      <c r="BU372" s="767"/>
      <c r="BV372" s="767"/>
      <c r="BW372" s="767"/>
      <c r="BX372" s="767"/>
      <c r="BY372" s="767"/>
      <c r="BZ372" s="767"/>
      <c r="CA372" s="767"/>
      <c r="CB372" s="767"/>
      <c r="CC372" s="767"/>
      <c r="CD372" s="767"/>
      <c r="CE372" s="767"/>
      <c r="CF372" s="767"/>
      <c r="CG372" s="767"/>
      <c r="CH372" s="767"/>
      <c r="CI372" s="767"/>
      <c r="CJ372" s="767"/>
      <c r="CK372" s="767"/>
      <c r="CL372" s="767"/>
      <c r="CM372" s="767"/>
      <c r="CN372" s="767"/>
      <c r="CO372" s="767"/>
      <c r="CP372" s="767"/>
      <c r="CQ372" s="767"/>
      <c r="CR372" s="767"/>
      <c r="CS372" s="767"/>
      <c r="CT372" s="767"/>
      <c r="CU372" s="767"/>
      <c r="CV372" s="767"/>
      <c r="CW372" s="767"/>
      <c r="CX372" s="767"/>
      <c r="CY372" s="767"/>
      <c r="CZ372" s="767"/>
      <c r="DA372" s="767"/>
      <c r="DB372" s="767"/>
      <c r="DC372" s="767"/>
      <c r="DD372" s="767"/>
      <c r="DE372" s="767"/>
      <c r="DF372" s="767"/>
      <c r="DG372" s="767"/>
      <c r="DH372" s="767"/>
      <c r="DI372" s="767"/>
      <c r="DJ372" s="767"/>
      <c r="DK372" s="767"/>
      <c r="DL372" s="767"/>
      <c r="DM372" s="767"/>
      <c r="DN372" s="767"/>
      <c r="DO372" s="767"/>
      <c r="DP372" s="767"/>
      <c r="DQ372" s="767"/>
      <c r="DR372" s="767"/>
      <c r="DS372" s="767"/>
      <c r="DT372" s="767"/>
      <c r="DU372" s="767"/>
      <c r="DV372" s="767"/>
      <c r="DW372" s="767"/>
      <c r="DX372" s="767"/>
      <c r="DY372" s="767"/>
      <c r="DZ372" s="767"/>
      <c r="EA372" s="767"/>
      <c r="EB372" s="767"/>
      <c r="EC372" s="767"/>
      <c r="ED372" s="767"/>
      <c r="EE372" s="767"/>
      <c r="EF372" s="767"/>
      <c r="EG372" s="767"/>
      <c r="EH372" s="767"/>
      <c r="EI372" s="767"/>
      <c r="EJ372" s="767"/>
      <c r="EK372" s="767"/>
      <c r="EL372" s="767"/>
      <c r="EM372" s="767"/>
      <c r="EN372" s="767"/>
      <c r="EO372" s="767"/>
      <c r="EP372" s="767"/>
      <c r="EQ372" s="767"/>
      <c r="ER372" s="767"/>
      <c r="ES372" s="767"/>
      <c r="ET372" s="767"/>
      <c r="EU372" s="767"/>
      <c r="EV372" s="767"/>
      <c r="EW372" s="767"/>
      <c r="EX372" s="767"/>
      <c r="EY372" s="767"/>
      <c r="EZ372" s="767"/>
      <c r="FA372" s="767"/>
      <c r="FB372" s="767"/>
      <c r="FC372" s="767"/>
      <c r="FD372" s="767"/>
      <c r="FE372" s="767"/>
      <c r="FF372" s="767"/>
      <c r="FG372" s="767"/>
      <c r="FH372" s="767"/>
      <c r="FI372" s="767"/>
      <c r="FJ372" s="767"/>
      <c r="FK372" s="767"/>
      <c r="FL372" s="767"/>
      <c r="FM372" s="767"/>
      <c r="FN372" s="767"/>
      <c r="FO372" s="767"/>
      <c r="FP372" s="767"/>
      <c r="FQ372" s="767"/>
      <c r="FR372" s="767"/>
      <c r="FS372" s="767"/>
      <c r="FT372" s="767"/>
      <c r="FU372" s="767"/>
      <c r="FV372" s="767"/>
      <c r="FW372" s="767"/>
      <c r="FX372" s="767"/>
      <c r="FY372" s="767"/>
      <c r="FZ372" s="767"/>
      <c r="GA372" s="767"/>
      <c r="GB372" s="767"/>
      <c r="GC372" s="767"/>
      <c r="GD372" s="767"/>
      <c r="GE372" s="767"/>
      <c r="GF372" s="767"/>
      <c r="GG372" s="767"/>
      <c r="GH372" s="767"/>
      <c r="GI372" s="767"/>
      <c r="GJ372" s="767"/>
      <c r="GK372" s="767"/>
      <c r="GL372" s="767"/>
      <c r="GM372" s="767"/>
      <c r="GN372" s="767"/>
      <c r="GO372" s="767"/>
      <c r="GP372" s="767"/>
      <c r="GQ372" s="767"/>
      <c r="GR372" s="767"/>
      <c r="GS372" s="767"/>
      <c r="GT372" s="767"/>
      <c r="GU372" s="767"/>
      <c r="GV372" s="767"/>
      <c r="GW372" s="767"/>
      <c r="GX372" s="767"/>
      <c r="GY372" s="767"/>
      <c r="GZ372" s="767"/>
      <c r="HA372" s="767"/>
      <c r="HB372" s="767"/>
      <c r="HC372" s="767"/>
    </row>
    <row r="373" spans="1:211" s="864" customFormat="1" ht="13.9" customHeight="1">
      <c r="A373" s="307"/>
      <c r="B373" s="351"/>
      <c r="C373" s="971" t="str">
        <f>IF('1C TSrécur3'!J$17&lt;&gt;0,'1C TSrécur3'!$B$12,"")</f>
        <v/>
      </c>
      <c r="D373" s="972"/>
      <c r="E373" s="973"/>
      <c r="F373" s="93" t="str">
        <f>IF(AND($C373='1C TSrécur3'!$B$12,'1C TSrécur3'!$B$16="récurrentes",'1C TSrécur3'!K$17&lt;&gt;""),'1C TSrécur3'!K$21,"")</f>
        <v/>
      </c>
      <c r="G373" s="863"/>
      <c r="H373" s="745">
        <v>0.21</v>
      </c>
      <c r="I373" s="747">
        <v>1</v>
      </c>
      <c r="J373" s="312"/>
      <c r="K373" s="680">
        <f t="shared" si="119"/>
        <v>0</v>
      </c>
      <c r="L373" s="527">
        <f>IF(OR('1C TSrécur3'!$B$12="",'1C TSrécur3'!J$30=0),0,IF(AND('1C TSrécur3'!$B$12&lt;&gt;"",$K$2="Pôle",'1C TSrécur3'!$C$12="OUI"),(('1C TSrécur3'!J$22+'1C TSrécur3'!J$23+'1C TSrécur3'!J$24+'1C TSrécur3'!J$25+'1C TSrécur3'!J$29)/'1C TSrécur3'!J$17),IF(AND('1C TSrécur3'!$B$12&lt;&gt;"",$K$2="Pôle",'1C TSrécur3'!$C$12="NON"),(('1C TSrécur3'!J$22+'1C TSrécur3'!J$23+'1C TSrécur3'!J$24+'1C TSrécur3'!J$25+'1C TSrécur3'!J$29)/'1C TSrécur3'!J$30),IF(AND('1C TSrécur3'!$B$12&lt;&gt;"",$K$2&lt;&gt;"Pôle",'1C TSrécur3'!$C$12="OUI"),(('1C TSrécur3'!J$22+'1C TSrécur3'!J$23+'1C TSrécur3'!J$24+'1C TSrécur3'!J$25+'1C TSrécur3'!J$26+'1C TSrécur3'!J$27+'1C TSrécur3'!J$28+'1C TSrécur3'!J$29)/'1C TSrécur3'!J$17),IF(AND('1C TSrécur3'!$B$12&lt;&gt;"",$K$2&lt;&gt;"Pôle",'1C TSrécur3'!$C$12="NON"),(('1C TSrécur3'!J$22+'1C TSrécur3'!J$23+'1C TSrécur3'!J$24+'1C TSrécur3'!J$25+'1C TSrécur3'!J$26+'1C TSrécur3'!J$27+'1C TSrécur3'!J$28+'1C TSrécur3'!J$29)/'1C TSrécur3'!J$30))))))</f>
        <v>0</v>
      </c>
      <c r="M373" s="527">
        <f>IF(OR('1C TSrécur3'!$B$12="",'1C TSrécur3'!J$30=0),0,IF(AND('1C TSrécur3'!$B$12&lt;&gt;"",$K$2="Pôle",'1C TSrécur3'!$C$12="OUI"),(('1C TSrécur3'!J$26+'1C TSrécur3'!J$27+'1C TSrécur3'!J$28)/'1C TSrécur3'!J$17),IF(AND('1C TSrécur3'!$B$12&lt;&gt;"",$K$2="Pôle",'1C TSrécur3'!$C$12="NON"),(('1C TSrécur3'!J$26+'1C TSrécur3'!J$27+'1C TSrécur3'!J$28)/'1C TSrécur3'!J$30),IF(AND('1C TSrécur3'!$B$12&lt;&gt;"",$K$2&lt;&gt;"Pôle"),0))))</f>
        <v>0</v>
      </c>
      <c r="N373" s="527">
        <f>IF(AND('1C TSrécur3'!$J$17&lt;&gt;0,'1C TSrécur3'!$J$30&lt;&gt;0),L373+M373,0)</f>
        <v>0</v>
      </c>
      <c r="O373" s="542" t="str">
        <f>IF(AND('1C TSrécur3'!J$17&lt;&gt;0,'1C TSrécur3'!$C$12="OUI"),'1C TSrécur3'!J$36/'1C TSrécur3'!J$17,"")</f>
        <v/>
      </c>
      <c r="P373" s="543" t="str">
        <f>IF(AND('1C TSrécur3'!J$17&lt;&gt;0,'1C TSrécur3'!$C$12="OUI"),'1C TSrécur3'!$J$37/'1C TSrécur3'!J$17,"")</f>
        <v/>
      </c>
      <c r="Q373" s="543" t="str">
        <f>IF(AND('1C TSrécur3'!J$17&lt;&gt;0,'1C TSrécur3'!$C$12="OUI"),'1C TSrécur3'!$J$38/'1C TSrécur3'!J$17,"")</f>
        <v/>
      </c>
      <c r="R373" s="543" t="str">
        <f>IF(AND('1C TSrécur3'!J$17&lt;&gt;0,'1C TSrécur3'!$C$12="OUI"),'1C TSrécur3'!$J$39/'1C TSrécur3'!J$17,"")</f>
        <v/>
      </c>
      <c r="S373" s="543" t="str">
        <f>IF(AND('1C TSrécur3'!J$17&lt;&gt;0,'1C TSrécur3'!$C$12="OUI"),'1C TSrécur3'!$J$40/'1C TSrécur3'!J$17,"")</f>
        <v/>
      </c>
      <c r="T373" s="543" t="str">
        <f>IF(AND('1C TSrécur3'!J$17&lt;&gt;0,'1C TSrécur3'!$C$12="OUI"),'1C TSrécur3'!$J$41/'1C TSrécur3'!J$17,"")</f>
        <v/>
      </c>
      <c r="U373" s="543" t="str">
        <f>IF(AND('1C TSrécur3'!J$17&lt;&gt;0,'1C TSrécur3'!$C$12="OUI"),'1C TSrécur3'!$J$42/'1C TSrécur3'!J$17,"")</f>
        <v/>
      </c>
      <c r="V373" s="543" t="str">
        <f>IF(AND('1C TSrécur3'!J$17&lt;&gt;0,'1C TSrécur3'!$C$12="OUI"),'1C TSrécur3'!$J$43/'1C TSrécur3'!J$17,"")</f>
        <v/>
      </c>
      <c r="W373" s="543" t="str">
        <f>IF(AND('1C TSrécur3'!J$17&lt;&gt;0,'1C TSrécur3'!$C$12="OUI"),'1C TSrécur3'!$J$44/'1C TSrécur3'!J$17,"")</f>
        <v/>
      </c>
      <c r="X373" s="543" t="str">
        <f>IF(AND('1C TSrécur3'!J$17&lt;&gt;0,'1C TSrécur3'!$C$12="OUI"),'1C TSrécur3'!$J$45/'1C TSrécur3'!J$17,"")</f>
        <v/>
      </c>
      <c r="Y373" s="543" t="str">
        <f>IF(AND('1C TSrécur3'!J$17&lt;&gt;0,'1C TSrécur3'!$C$12="OUI"),'1C TSrécur3'!$J$46/'1C TSrécur3'!J$17,"")</f>
        <v/>
      </c>
      <c r="Z373" s="543" t="str">
        <f>IF(AND('1C TSrécur3'!J$17&lt;&gt;0,'1C TSrécur3'!$C$12="OUI"),'1C TSrécur3'!$J$47/'1C TSrécur3'!J$17,"")</f>
        <v/>
      </c>
      <c r="AA373" s="543" t="str">
        <f>IF(AND('1C TSrécur3'!J$17&lt;&gt;0,'1C TSrécur3'!$C$12="OUI"),'1C TSrécur3'!$J$48/'1C TSrécur3'!J$17,"")</f>
        <v/>
      </c>
      <c r="AB373" s="543" t="str">
        <f>IF(AND('1C TSrécur3'!J$17&lt;&gt;0,'1C TSrécur3'!$C$12="OUI"),'1C TSrécur3'!$J$49/'1C TSrécur3'!J$17,"")</f>
        <v/>
      </c>
      <c r="AC373" s="543" t="str">
        <f>IF(AND('1C TSrécur3'!J$17&lt;&gt;0,'1C TSrécur3'!$C$12="OUI"),'1C TSrécur3'!$J$50/'1C TSrécur3'!J$17,"")</f>
        <v/>
      </c>
      <c r="AD373" s="543" t="str">
        <f>IF(AND('1C TSrécur3'!J$17&lt;&gt;0,'1C TSrécur3'!$C$12="OUI"),'1C TSrécur3'!$J$51/'1C TSrécur3'!J$17,"")</f>
        <v/>
      </c>
      <c r="AE373" s="543" t="str">
        <f>IF(AND('1C TSrécur3'!J$17&lt;&gt;0,'1C TSrécur3'!$C$12="OUI"),'1C TSrécur3'!$J$52/'1C TSrécur3'!J$17,"")</f>
        <v/>
      </c>
      <c r="AF373" s="543" t="str">
        <f>IF(AND('1C TSrécur3'!J$17&lt;&gt;0,'1C TSrécur3'!$C$12="OUI"),'1C TSrécur3'!$J$53/'1C TSrécur3'!J$17,"")</f>
        <v/>
      </c>
      <c r="AG373" s="543" t="str">
        <f>IF(AND('1C TSrécur3'!J$17&lt;&gt;0,'1C TSrécur3'!$C$12="OUI"),'1C TSrécur3'!$J$54/'1C TSrécur3'!J$17,"")</f>
        <v/>
      </c>
      <c r="AH373" s="543" t="str">
        <f>IF(AND('1C TSrécur3'!J$17&lt;&gt;0,'1C TSrécur3'!$C$12="OUI"),'1C TSrécur3'!$J$55/'1C TSrécur3'!J$17,"")</f>
        <v/>
      </c>
      <c r="AI373" s="543" t="str">
        <f>IF(AND('1C TSrécur3'!J$17&lt;&gt;0,'1C TSrécur3'!$C$12="OUI"),'1C TSrécur3'!$J$56/'1C TSrécur3'!J$17,"")</f>
        <v/>
      </c>
      <c r="AJ373" s="543" t="str">
        <f>IF(AND('1C TSrécur3'!J$17&lt;&gt;0,'1C TSrécur3'!$C$12="OUI"),'1C TSrécur3'!$J$57/'1C TSrécur3'!J$17,"")</f>
        <v/>
      </c>
      <c r="AK373" s="543">
        <f>IF(AND('1C TSrécur3'!J$17&lt;&gt;0,'1C TSrécur3'!$C$12="OUI"),'1C TSrécur3'!J$58/'1C TSrécur3'!J$17,0)</f>
        <v>0</v>
      </c>
      <c r="AL373" s="72">
        <f>IF(AND('1C TSrécur3'!$B$12&lt;&gt;"",'1C TSrécur3'!$C$12="OUI"),N373+AK373,N373)</f>
        <v>0</v>
      </c>
      <c r="AM373" s="344">
        <f t="shared" si="122"/>
        <v>0</v>
      </c>
      <c r="AN373" s="344">
        <f t="shared" si="123"/>
        <v>0</v>
      </c>
      <c r="AO373" s="345">
        <f t="shared" si="124"/>
        <v>0</v>
      </c>
      <c r="AP373" s="573">
        <f t="shared" si="125"/>
        <v>0</v>
      </c>
      <c r="AQ373" s="583">
        <f t="shared" ref="AQ373:AQ394" si="126">IF(M373=0,0,AN373-AS373)</f>
        <v>0</v>
      </c>
      <c r="AR373" s="579"/>
      <c r="AS373" s="102"/>
      <c r="AT373" s="27" t="str">
        <f>IF('1C TSrécur3'!J$17*FICHE!$C$13&lt;J373,"Forfait limité à "&amp;FICHE!$C$13&amp;"€/jour","")</f>
        <v/>
      </c>
      <c r="AU373" s="592"/>
      <c r="AV373" s="824"/>
      <c r="AW373" s="824"/>
      <c r="AX373" s="824"/>
      <c r="AY373" s="824"/>
      <c r="AZ373" s="824"/>
      <c r="BA373" s="767"/>
      <c r="BB373" s="767"/>
      <c r="BC373" s="767"/>
      <c r="BD373" s="767"/>
      <c r="BE373" s="767"/>
      <c r="BF373" s="767"/>
      <c r="BG373" s="767"/>
      <c r="BH373" s="767"/>
      <c r="BI373" s="767"/>
      <c r="BJ373" s="767"/>
      <c r="BK373" s="767"/>
      <c r="BL373" s="767"/>
      <c r="BM373" s="767"/>
      <c r="BN373" s="767"/>
      <c r="BO373" s="767"/>
      <c r="BP373" s="767"/>
      <c r="BQ373" s="767"/>
      <c r="BR373" s="767"/>
      <c r="BS373" s="767"/>
      <c r="BT373" s="767"/>
      <c r="BU373" s="767"/>
      <c r="BV373" s="767"/>
      <c r="BW373" s="767"/>
      <c r="BX373" s="767"/>
      <c r="BY373" s="767"/>
      <c r="BZ373" s="767"/>
      <c r="CA373" s="767"/>
      <c r="CB373" s="767"/>
      <c r="CC373" s="767"/>
      <c r="CD373" s="767"/>
      <c r="CE373" s="767"/>
      <c r="CF373" s="767"/>
      <c r="CG373" s="767"/>
      <c r="CH373" s="767"/>
      <c r="CI373" s="767"/>
      <c r="CJ373" s="767"/>
      <c r="CK373" s="767"/>
      <c r="CL373" s="767"/>
      <c r="CM373" s="767"/>
      <c r="CN373" s="767"/>
      <c r="CO373" s="767"/>
      <c r="CP373" s="767"/>
      <c r="CQ373" s="767"/>
      <c r="CR373" s="767"/>
      <c r="CS373" s="767"/>
      <c r="CT373" s="767"/>
      <c r="CU373" s="767"/>
      <c r="CV373" s="767"/>
      <c r="CW373" s="767"/>
      <c r="CX373" s="767"/>
      <c r="CY373" s="767"/>
      <c r="CZ373" s="767"/>
      <c r="DA373" s="767"/>
      <c r="DB373" s="767"/>
      <c r="DC373" s="767"/>
      <c r="DD373" s="767"/>
      <c r="DE373" s="767"/>
      <c r="DF373" s="767"/>
      <c r="DG373" s="767"/>
      <c r="DH373" s="767"/>
      <c r="DI373" s="767"/>
      <c r="DJ373" s="767"/>
      <c r="DK373" s="767"/>
      <c r="DL373" s="767"/>
      <c r="DM373" s="767"/>
      <c r="DN373" s="767"/>
      <c r="DO373" s="767"/>
      <c r="DP373" s="767"/>
      <c r="DQ373" s="767"/>
      <c r="DR373" s="767"/>
      <c r="DS373" s="767"/>
      <c r="DT373" s="767"/>
      <c r="DU373" s="767"/>
      <c r="DV373" s="767"/>
      <c r="DW373" s="767"/>
      <c r="DX373" s="767"/>
      <c r="DY373" s="767"/>
      <c r="DZ373" s="767"/>
      <c r="EA373" s="767"/>
      <c r="EB373" s="767"/>
      <c r="EC373" s="767"/>
      <c r="ED373" s="767"/>
      <c r="EE373" s="767"/>
      <c r="EF373" s="767"/>
      <c r="EG373" s="767"/>
      <c r="EH373" s="767"/>
      <c r="EI373" s="767"/>
      <c r="EJ373" s="767"/>
      <c r="EK373" s="767"/>
      <c r="EL373" s="767"/>
      <c r="EM373" s="767"/>
      <c r="EN373" s="767"/>
      <c r="EO373" s="767"/>
      <c r="EP373" s="767"/>
      <c r="EQ373" s="767"/>
      <c r="ER373" s="767"/>
      <c r="ES373" s="767"/>
      <c r="ET373" s="767"/>
      <c r="EU373" s="767"/>
      <c r="EV373" s="767"/>
      <c r="EW373" s="767"/>
      <c r="EX373" s="767"/>
      <c r="EY373" s="767"/>
      <c r="EZ373" s="767"/>
      <c r="FA373" s="767"/>
      <c r="FB373" s="767"/>
      <c r="FC373" s="767"/>
      <c r="FD373" s="767"/>
      <c r="FE373" s="767"/>
      <c r="FF373" s="767"/>
      <c r="FG373" s="767"/>
      <c r="FH373" s="767"/>
      <c r="FI373" s="767"/>
      <c r="FJ373" s="767"/>
      <c r="FK373" s="767"/>
      <c r="FL373" s="767"/>
      <c r="FM373" s="767"/>
      <c r="FN373" s="767"/>
      <c r="FO373" s="767"/>
      <c r="FP373" s="767"/>
      <c r="FQ373" s="767"/>
      <c r="FR373" s="767"/>
      <c r="FS373" s="767"/>
      <c r="FT373" s="767"/>
      <c r="FU373" s="767"/>
      <c r="FV373" s="767"/>
      <c r="FW373" s="767"/>
      <c r="FX373" s="767"/>
      <c r="FY373" s="767"/>
      <c r="FZ373" s="767"/>
      <c r="GA373" s="767"/>
      <c r="GB373" s="767"/>
      <c r="GC373" s="767"/>
      <c r="GD373" s="767"/>
      <c r="GE373" s="767"/>
      <c r="GF373" s="767"/>
      <c r="GG373" s="767"/>
      <c r="GH373" s="767"/>
      <c r="GI373" s="767"/>
      <c r="GJ373" s="767"/>
      <c r="GK373" s="767"/>
      <c r="GL373" s="767"/>
      <c r="GM373" s="767"/>
      <c r="GN373" s="767"/>
      <c r="GO373" s="767"/>
      <c r="GP373" s="767"/>
      <c r="GQ373" s="767"/>
      <c r="GR373" s="767"/>
      <c r="GS373" s="767"/>
      <c r="GT373" s="767"/>
      <c r="GU373" s="767"/>
      <c r="GV373" s="767"/>
      <c r="GW373" s="767"/>
      <c r="GX373" s="767"/>
      <c r="GY373" s="767"/>
      <c r="GZ373" s="767"/>
      <c r="HA373" s="767"/>
      <c r="HB373" s="767"/>
      <c r="HC373" s="767"/>
    </row>
    <row r="374" spans="1:211" s="864" customFormat="1" ht="13.9" customHeight="1">
      <c r="A374" s="307"/>
      <c r="B374" s="351"/>
      <c r="C374" s="971" t="str">
        <f>IF('1C TSrécur3'!K$17&lt;&gt;0,'1C TSrécur3'!$B$12,"")</f>
        <v/>
      </c>
      <c r="D374" s="972"/>
      <c r="E374" s="973"/>
      <c r="F374" s="93" t="str">
        <f>IF(AND($C374='1C TSrécur3'!$B$12,'1C TSrécur3'!$B$16="récurrentes",'1C TSrécur3'!$K$17&lt;&gt;""),'1C TSrécur3'!$K$21,"")</f>
        <v/>
      </c>
      <c r="G374" s="863"/>
      <c r="H374" s="745">
        <v>0.21</v>
      </c>
      <c r="I374" s="747">
        <v>1</v>
      </c>
      <c r="J374" s="312"/>
      <c r="K374" s="680">
        <f t="shared" si="119"/>
        <v>0</v>
      </c>
      <c r="L374" s="527">
        <f>IF(OR('1C TSrécur3'!$B$12="",'1C TSrécur3'!K$30=0),0,IF(AND('1C TSrécur3'!$B$12&lt;&gt;"",$K$2="Pôle",'1C TSrécur3'!$C$12="OUI"),(('1C TSrécur3'!K$22+'1C TSrécur3'!K$23+'1C TSrécur3'!K$24+'1C TSrécur3'!K$25+'1C TSrécur3'!K$29)/'1C TSrécur3'!K$17),IF(AND('1C TSrécur3'!$B$12&lt;&gt;"",$K$2="Pôle",'1C TSrécur3'!$C$12="NON"),(('1C TSrécur3'!K$22+'1C TSrécur3'!K$23+'1C TSrécur3'!K$24+'1C TSrécur3'!K$25+'1C TSrécur3'!K$29)/'1C TSrécur3'!K$30),IF(AND('1C TSrécur3'!$B$12&lt;&gt;"",$K$2&lt;&gt;"Pôle",'1C TSrécur3'!$C$12="OUI"),(('1C TSrécur3'!K$22+'1C TSrécur3'!K$23+'1C TSrécur3'!K$24+'1C TSrécur3'!K$25+'1C TSrécur3'!K$26+'1C TSrécur3'!K$27+'1C TSrécur3'!K$28+'1C TSrécur3'!K$29)/'1C TSrécur3'!K$17),IF(AND('1C TSrécur3'!$B$12&lt;&gt;"",$K$2&lt;&gt;"Pôle",'1C TSrécur3'!$C$12="NON"),(('1C TSrécur3'!K$22+'1C TSrécur3'!K$23+'1C TSrécur3'!K$24+'1C TSrécur3'!K$25+'1C TSrécur3'!K$26+'1C TSrécur3'!K$27+'1C TSrécur3'!K$28+'1C TSrécur3'!K$29)/'1C TSrécur3'!K$30))))))</f>
        <v>0</v>
      </c>
      <c r="M374" s="527">
        <f>IF(OR('1C TSrécur3'!$B$12="",'1C TSrécur3'!K$30=0),0,IF(AND('1C TSrécur3'!$B$12&lt;&gt;"",$K$2="Pôle",'1C TSrécur3'!$C$12="OUI"),(('1C TSrécur3'!K$26+'1C TSrécur3'!K$27+'1C TSrécur3'!K$28)/'1C TSrécur3'!K$17),IF(AND('1C TSrécur3'!$B$12&lt;&gt;"",$K$2="Pôle",'1C TSrécur3'!$C$12="NON"),(('1C TSrécur3'!K$26+'1C TSrécur3'!K$27+'1C TSrécur3'!K$28)/'1C TSrécur3'!K$30),IF(AND('1C TSrécur3'!$B$12&lt;&gt;"",$K$2&lt;&gt;"Pôle"),0))))</f>
        <v>0</v>
      </c>
      <c r="N374" s="527">
        <f>IF(AND('1C TSrécur3'!$K$17&lt;&gt;0,'1C TSrécur3'!$K$30&lt;&gt;0),L374+M374,0)</f>
        <v>0</v>
      </c>
      <c r="O374" s="542" t="str">
        <f>IF(AND('1C TSrécur3'!K$17&lt;&gt;0,'1C TSrécur3'!$C$12="OUI"),'1C TSrécur3'!K$36/'1C TSrécur3'!K$17,"")</f>
        <v/>
      </c>
      <c r="P374" s="543" t="str">
        <f>IF(AND('1C TSrécur3'!K$17&lt;&gt;0,'1C TSrécur3'!$C$12="OUI"),'1C TSrécur3'!$K$37/'1C TSrécur3'!K$17,"")</f>
        <v/>
      </c>
      <c r="Q374" s="543" t="str">
        <f>IF(AND('1C TSrécur3'!K$17&lt;&gt;0,'1C TSrécur3'!$C$12="OUI"),'1C TSrécur3'!$K$38/'1C TSrécur3'!K$17,"")</f>
        <v/>
      </c>
      <c r="R374" s="543" t="str">
        <f>IF(AND('1C TSrécur3'!K$17&lt;&gt;0,'1C TSrécur3'!$C$12="OUI"),'1C TSrécur3'!$K$39/'1C TSrécur3'!K$17,"")</f>
        <v/>
      </c>
      <c r="S374" s="543" t="str">
        <f>IF(AND('1C TSrécur3'!K$17&lt;&gt;0,'1C TSrécur3'!$C$12="OUI"),'1C TSrécur3'!$K$40/'1C TSrécur3'!K$17,"")</f>
        <v/>
      </c>
      <c r="T374" s="543" t="str">
        <f>IF(AND('1C TSrécur3'!K$17&lt;&gt;0,'1C TSrécur3'!$C$12="OUI"),'1C TSrécur3'!$K$41/'1C TSrécur3'!K$17,"")</f>
        <v/>
      </c>
      <c r="U374" s="543" t="str">
        <f>IF(AND('1C TSrécur3'!K$17&lt;&gt;0,'1C TSrécur3'!$C$12="OUI"),'1C TSrécur3'!$K$42/'1C TSrécur3'!K$17,"")</f>
        <v/>
      </c>
      <c r="V374" s="543" t="str">
        <f>IF(AND('1C TSrécur3'!K$17&lt;&gt;0,'1C TSrécur3'!$C$12="OUI"),'1C TSrécur3'!$K$43/'1C TSrécur3'!K$17,"")</f>
        <v/>
      </c>
      <c r="W374" s="543" t="str">
        <f>IF(AND('1C TSrécur3'!K$17&lt;&gt;0,'1C TSrécur3'!$C$12="OUI"),'1C TSrécur3'!$K$44/'1C TSrécur3'!K$17,"")</f>
        <v/>
      </c>
      <c r="X374" s="543" t="str">
        <f>IF(AND('1C TSrécur3'!K$17&lt;&gt;0,'1C TSrécur3'!$C$12="OUI"),'1C TSrécur3'!$K$45/'1C TSrécur3'!K$17,"")</f>
        <v/>
      </c>
      <c r="Y374" s="543" t="str">
        <f>IF(AND('1C TSrécur3'!K$17&lt;&gt;0,'1C TSrécur3'!$C$12="OUI"),'1C TSrécur3'!$K$46/'1C TSrécur3'!K$17,"")</f>
        <v/>
      </c>
      <c r="Z374" s="543" t="str">
        <f>IF(AND('1C TSrécur3'!K$17&lt;&gt;0,'1C TSrécur3'!$C$12="OUI"),'1C TSrécur3'!$K$47/'1C TSrécur3'!K$17,"")</f>
        <v/>
      </c>
      <c r="AA374" s="543" t="str">
        <f>IF(AND('1C TSrécur3'!K$17&lt;&gt;0,'1C TSrécur3'!$C$12="OUI"),'1C TSrécur3'!$K$48/'1C TSrécur3'!K$17,"")</f>
        <v/>
      </c>
      <c r="AB374" s="543" t="str">
        <f>IF(AND('1C TSrécur3'!K$17&lt;&gt;0,'1C TSrécur3'!$C$12="OUI"),'1C TSrécur3'!$K$49/'1C TSrécur3'!K$17,"")</f>
        <v/>
      </c>
      <c r="AC374" s="543" t="str">
        <f>IF(AND('1C TSrécur3'!K$17&lt;&gt;0,'1C TSrécur3'!$C$12="OUI"),'1C TSrécur3'!$K$50/'1C TSrécur3'!K$17,"")</f>
        <v/>
      </c>
      <c r="AD374" s="543" t="str">
        <f>IF(AND('1C TSrécur3'!K$17&lt;&gt;0,'1C TSrécur3'!$C$12="OUI"),'1C TSrécur3'!$K$51/'1C TSrécur3'!K$17,"")</f>
        <v/>
      </c>
      <c r="AE374" s="543" t="str">
        <f>IF(AND('1C TSrécur3'!K$17&lt;&gt;0,'1C TSrécur3'!$C$12="OUI"),'1C TSrécur3'!$K$52/'1C TSrécur3'!K$17,"")</f>
        <v/>
      </c>
      <c r="AF374" s="543" t="str">
        <f>IF(AND('1C TSrécur3'!K$17&lt;&gt;0,'1C TSrécur3'!$C$12="OUI"),'1C TSrécur3'!$K$53/'1C TSrécur3'!K$17,"")</f>
        <v/>
      </c>
      <c r="AG374" s="543" t="str">
        <f>IF(AND('1C TSrécur3'!K$17&lt;&gt;0,'1C TSrécur3'!$C$12="OUI"),'1C TSrécur3'!$K$54/'1C TSrécur3'!K$17,"")</f>
        <v/>
      </c>
      <c r="AH374" s="543" t="str">
        <f>IF(AND('1C TSrécur3'!K$17&lt;&gt;0,'1C TSrécur3'!$C$12="OUI"),'1C TSrécur3'!$K$55/'1C TSrécur3'!K$17,"")</f>
        <v/>
      </c>
      <c r="AI374" s="543" t="str">
        <f>IF(AND('1C TSrécur3'!K$17&lt;&gt;0,'1C TSrécur3'!$C$12="OUI"),'1C TSrécur3'!$K$56/'1C TSrécur3'!K$17,"")</f>
        <v/>
      </c>
      <c r="AJ374" s="543" t="str">
        <f>IF(AND('1C TSrécur3'!K$17&lt;&gt;0,'1C TSrécur3'!$C$12="OUI"),'1C TSrécur3'!$K$57/'1C TSrécur3'!K$17,"")</f>
        <v/>
      </c>
      <c r="AK374" s="543">
        <f>IF(AND('1C TSrécur3'!K$17&lt;&gt;0,'1C TSrécur3'!$C$12="OUI"),'1C TSrécur3'!K$58/'1C TSrécur3'!K$17,0)</f>
        <v>0</v>
      </c>
      <c r="AL374" s="72">
        <f>IF(AND('1C TSrécur3'!$B$12&lt;&gt;"",'1C TSrécur3'!$C$12="OUI"),N374+AK374,N374)</f>
        <v>0</v>
      </c>
      <c r="AM374" s="344">
        <f t="shared" si="122"/>
        <v>0</v>
      </c>
      <c r="AN374" s="344">
        <f t="shared" si="123"/>
        <v>0</v>
      </c>
      <c r="AO374" s="345">
        <f t="shared" si="124"/>
        <v>0</v>
      </c>
      <c r="AP374" s="573">
        <f t="shared" si="125"/>
        <v>0</v>
      </c>
      <c r="AQ374" s="583">
        <f t="shared" si="126"/>
        <v>0</v>
      </c>
      <c r="AR374" s="579"/>
      <c r="AS374" s="102"/>
      <c r="AT374" s="27" t="str">
        <f>IF('1C TSrécur3'!K$17*FICHE!$C$13&lt;J374,"Forfait limité à "&amp;FICHE!$C$13&amp;"€/jour","")</f>
        <v/>
      </c>
      <c r="AU374" s="592"/>
      <c r="AV374" s="824"/>
      <c r="AW374" s="824"/>
      <c r="AX374" s="824"/>
      <c r="AY374" s="824"/>
      <c r="AZ374" s="824"/>
      <c r="BA374" s="767"/>
      <c r="BB374" s="767"/>
      <c r="BC374" s="767"/>
      <c r="BD374" s="767"/>
      <c r="BE374" s="767"/>
      <c r="BF374" s="767"/>
      <c r="BG374" s="767"/>
      <c r="BH374" s="767"/>
      <c r="BI374" s="767"/>
      <c r="BJ374" s="767"/>
      <c r="BK374" s="767"/>
      <c r="BL374" s="767"/>
      <c r="BM374" s="767"/>
      <c r="BN374" s="767"/>
      <c r="BO374" s="767"/>
      <c r="BP374" s="767"/>
      <c r="BQ374" s="767"/>
      <c r="BR374" s="767"/>
      <c r="BS374" s="767"/>
      <c r="BT374" s="767"/>
      <c r="BU374" s="767"/>
      <c r="BV374" s="767"/>
      <c r="BW374" s="767"/>
      <c r="BX374" s="767"/>
      <c r="BY374" s="767"/>
      <c r="BZ374" s="767"/>
      <c r="CA374" s="767"/>
      <c r="CB374" s="767"/>
      <c r="CC374" s="767"/>
      <c r="CD374" s="767"/>
      <c r="CE374" s="767"/>
      <c r="CF374" s="767"/>
      <c r="CG374" s="767"/>
      <c r="CH374" s="767"/>
      <c r="CI374" s="767"/>
      <c r="CJ374" s="767"/>
      <c r="CK374" s="767"/>
      <c r="CL374" s="767"/>
      <c r="CM374" s="767"/>
      <c r="CN374" s="767"/>
      <c r="CO374" s="767"/>
      <c r="CP374" s="767"/>
      <c r="CQ374" s="767"/>
      <c r="CR374" s="767"/>
      <c r="CS374" s="767"/>
      <c r="CT374" s="767"/>
      <c r="CU374" s="767"/>
      <c r="CV374" s="767"/>
      <c r="CW374" s="767"/>
      <c r="CX374" s="767"/>
      <c r="CY374" s="767"/>
      <c r="CZ374" s="767"/>
      <c r="DA374" s="767"/>
      <c r="DB374" s="767"/>
      <c r="DC374" s="767"/>
      <c r="DD374" s="767"/>
      <c r="DE374" s="767"/>
      <c r="DF374" s="767"/>
      <c r="DG374" s="767"/>
      <c r="DH374" s="767"/>
      <c r="DI374" s="767"/>
      <c r="DJ374" s="767"/>
      <c r="DK374" s="767"/>
      <c r="DL374" s="767"/>
      <c r="DM374" s="767"/>
      <c r="DN374" s="767"/>
      <c r="DO374" s="767"/>
      <c r="DP374" s="767"/>
      <c r="DQ374" s="767"/>
      <c r="DR374" s="767"/>
      <c r="DS374" s="767"/>
      <c r="DT374" s="767"/>
      <c r="DU374" s="767"/>
      <c r="DV374" s="767"/>
      <c r="DW374" s="767"/>
      <c r="DX374" s="767"/>
      <c r="DY374" s="767"/>
      <c r="DZ374" s="767"/>
      <c r="EA374" s="767"/>
      <c r="EB374" s="767"/>
      <c r="EC374" s="767"/>
      <c r="ED374" s="767"/>
      <c r="EE374" s="767"/>
      <c r="EF374" s="767"/>
      <c r="EG374" s="767"/>
      <c r="EH374" s="767"/>
      <c r="EI374" s="767"/>
      <c r="EJ374" s="767"/>
      <c r="EK374" s="767"/>
      <c r="EL374" s="767"/>
      <c r="EM374" s="767"/>
      <c r="EN374" s="767"/>
      <c r="EO374" s="767"/>
      <c r="EP374" s="767"/>
      <c r="EQ374" s="767"/>
      <c r="ER374" s="767"/>
      <c r="ES374" s="767"/>
      <c r="ET374" s="767"/>
      <c r="EU374" s="767"/>
      <c r="EV374" s="767"/>
      <c r="EW374" s="767"/>
      <c r="EX374" s="767"/>
      <c r="EY374" s="767"/>
      <c r="EZ374" s="767"/>
      <c r="FA374" s="767"/>
      <c r="FB374" s="767"/>
      <c r="FC374" s="767"/>
      <c r="FD374" s="767"/>
      <c r="FE374" s="767"/>
      <c r="FF374" s="767"/>
      <c r="FG374" s="767"/>
      <c r="FH374" s="767"/>
      <c r="FI374" s="767"/>
      <c r="FJ374" s="767"/>
      <c r="FK374" s="767"/>
      <c r="FL374" s="767"/>
      <c r="FM374" s="767"/>
      <c r="FN374" s="767"/>
      <c r="FO374" s="767"/>
      <c r="FP374" s="767"/>
      <c r="FQ374" s="767"/>
      <c r="FR374" s="767"/>
      <c r="FS374" s="767"/>
      <c r="FT374" s="767"/>
      <c r="FU374" s="767"/>
      <c r="FV374" s="767"/>
      <c r="FW374" s="767"/>
      <c r="FX374" s="767"/>
      <c r="FY374" s="767"/>
      <c r="FZ374" s="767"/>
      <c r="GA374" s="767"/>
      <c r="GB374" s="767"/>
      <c r="GC374" s="767"/>
      <c r="GD374" s="767"/>
      <c r="GE374" s="767"/>
      <c r="GF374" s="767"/>
      <c r="GG374" s="767"/>
      <c r="GH374" s="767"/>
      <c r="GI374" s="767"/>
      <c r="GJ374" s="767"/>
      <c r="GK374" s="767"/>
      <c r="GL374" s="767"/>
      <c r="GM374" s="767"/>
      <c r="GN374" s="767"/>
      <c r="GO374" s="767"/>
      <c r="GP374" s="767"/>
      <c r="GQ374" s="767"/>
      <c r="GR374" s="767"/>
      <c r="GS374" s="767"/>
      <c r="GT374" s="767"/>
      <c r="GU374" s="767"/>
      <c r="GV374" s="767"/>
      <c r="GW374" s="767"/>
      <c r="GX374" s="767"/>
      <c r="GY374" s="767"/>
      <c r="GZ374" s="767"/>
      <c r="HA374" s="767"/>
      <c r="HB374" s="767"/>
      <c r="HC374" s="767"/>
    </row>
    <row r="375" spans="1:211" s="864" customFormat="1" ht="13.9" customHeight="1">
      <c r="A375" s="307"/>
      <c r="B375" s="351"/>
      <c r="C375" s="971" t="str">
        <f>IF('1C TSrécur3'!L$17&lt;&gt;0,'1C TSrécur3'!$B$12,"")</f>
        <v/>
      </c>
      <c r="D375" s="972"/>
      <c r="E375" s="973"/>
      <c r="F375" s="93" t="str">
        <f>IF(AND($C375='1C TSrécur3'!$B$12,'1C TSrécur3'!$B$16="récurrentes",'1C TSrécur3'!$L$17&lt;&gt;""),'1C TSrécur3'!$L$21,"")</f>
        <v/>
      </c>
      <c r="G375" s="863"/>
      <c r="H375" s="745">
        <v>0.21</v>
      </c>
      <c r="I375" s="747">
        <v>1</v>
      </c>
      <c r="J375" s="312"/>
      <c r="K375" s="680">
        <f t="shared" si="119"/>
        <v>0</v>
      </c>
      <c r="L375" s="527">
        <f>IF(OR('1C TSrécur3'!$B$12="",'1C TSrécur3'!L$30=0),0,IF(AND('1C TSrécur3'!$B$12&lt;&gt;"",$K$2="Pôle",'1C TSrécur3'!$C$12="OUI"),(('1C TSrécur3'!L$22+'1C TSrécur3'!L$23+'1C TSrécur3'!L$24+'1C TSrécur3'!L$25+'1C TSrécur3'!L$29)/'1C TSrécur3'!L$17),IF(AND('1C TSrécur3'!$B$12&lt;&gt;"",$K$2="Pôle",'1C TSrécur3'!$C$12="NON"),(('1C TSrécur3'!L$22+'1C TSrécur3'!L$23+'1C TSrécur3'!L$24+'1C TSrécur3'!L$25+'1C TSrécur3'!L$29)/'1C TSrécur3'!L$30),IF(AND('1C TSrécur3'!$B$12&lt;&gt;"",$K$2&lt;&gt;"Pôle",'1C TSrécur3'!$C$12="OUI"),(('1C TSrécur3'!L$22+'1C TSrécur3'!L$23+'1C TSrécur3'!L$24+'1C TSrécur3'!L$25+'1C TSrécur3'!L$26+'1C TSrécur3'!L$27+'1C TSrécur3'!L$28+'1C TSrécur3'!L$29)/'1C TSrécur3'!L$17),IF(AND('1C TSrécur3'!$B$12&lt;&gt;"",$K$2&lt;&gt;"Pôle",'1C TSrécur3'!$C$12="NON"),(('1C TSrécur3'!L$22+'1C TSrécur3'!L$23+'1C TSrécur3'!L$24+'1C TSrécur3'!L$25+'1C TSrécur3'!L$26+'1C TSrécur3'!L$27+'1C TSrécur3'!L$28+'1C TSrécur3'!L$29)/'1C TSrécur3'!L$30))))))</f>
        <v>0</v>
      </c>
      <c r="M375" s="527">
        <f>IF(OR('1C TSrécur3'!$B$12="",'1C TSrécur3'!L$30=0),0,IF(AND('1C TSrécur3'!$B$12&lt;&gt;"",$K$2="Pôle",'1C TSrécur3'!$C$12="OUI"),(('1C TSrécur3'!L$26+'1C TSrécur3'!L$27+'1C TSrécur3'!L$28)/'1C TSrécur3'!L$17),IF(AND('1C TSrécur3'!$B$12&lt;&gt;"",$K$2="Pôle",'1C TSrécur3'!$C$12="NON"),(('1C TSrécur3'!L$26+'1C TSrécur3'!L$27+'1C TSrécur3'!L$28)/'1C TSrécur3'!L$30),IF(AND('1C TSrécur3'!$B$12&lt;&gt;"",$K$2&lt;&gt;"Pôle"),0))))</f>
        <v>0</v>
      </c>
      <c r="N375" s="527">
        <f>IF(AND('1C TSrécur3'!$L$17&lt;&gt;0,'1C TSrécur3'!$L$30&lt;&gt;0),L375+M375,0)</f>
        <v>0</v>
      </c>
      <c r="O375" s="542" t="str">
        <f>IF(AND('1C TSrécur3'!L$17&lt;&gt;0,'1C TSrécur3'!$C$12="OUI"),'1C TSrécur3'!L$36/'1C TSrécur3'!L$17,"")</f>
        <v/>
      </c>
      <c r="P375" s="543" t="str">
        <f>IF(AND('1C TSrécur3'!L$17&lt;&gt;0,'1C TSrécur3'!$C$12="OUI"),'1C TSrécur3'!$L$37/'1C TSrécur3'!L$17,"")</f>
        <v/>
      </c>
      <c r="Q375" s="543" t="str">
        <f>IF(AND('1C TSrécur3'!L$17&lt;&gt;0,'1C TSrécur3'!$C$12="OUI"),'1C TSrécur3'!$L$38/'1C TSrécur3'!L$17,"")</f>
        <v/>
      </c>
      <c r="R375" s="543" t="str">
        <f>IF(AND('1C TSrécur3'!L$17&lt;&gt;0,'1C TSrécur3'!$C$12="OUI"),'1C TSrécur3'!$L$39/'1C TSrécur3'!L$17,"")</f>
        <v/>
      </c>
      <c r="S375" s="543" t="str">
        <f>IF(AND('1C TSrécur3'!L$17&lt;&gt;0,'1C TSrécur3'!$C$12="OUI"),'1C TSrécur3'!$L$40/'1C TSrécur3'!L$17,"")</f>
        <v/>
      </c>
      <c r="T375" s="543" t="str">
        <f>IF(AND('1C TSrécur3'!L$17&lt;&gt;0,'1C TSrécur3'!$C$12="OUI"),'1C TSrécur3'!$L$41/'1C TSrécur3'!L$17,"")</f>
        <v/>
      </c>
      <c r="U375" s="543" t="str">
        <f>IF(AND('1C TSrécur3'!L$17&lt;&gt;0,'1C TSrécur3'!$C$12="OUI"),'1C TSrécur3'!$L$42/'1C TSrécur3'!L$17,"")</f>
        <v/>
      </c>
      <c r="V375" s="543" t="str">
        <f>IF(AND('1C TSrécur3'!L$17&lt;&gt;0,'1C TSrécur3'!$C$12="OUI"),'1C TSrécur3'!$L$43/'1C TSrécur3'!L$17,"")</f>
        <v/>
      </c>
      <c r="W375" s="543" t="str">
        <f>IF(AND('1C TSrécur3'!L$17&lt;&gt;0,'1C TSrécur3'!$C$12="OUI"),'1C TSrécur3'!$L$44/'1C TSrécur3'!L$17,"")</f>
        <v/>
      </c>
      <c r="X375" s="543" t="str">
        <f>IF(AND('1C TSrécur3'!L$17&lt;&gt;0,'1C TSrécur3'!$C$12="OUI"),'1C TSrécur3'!$L$45/'1C TSrécur3'!L$17,"")</f>
        <v/>
      </c>
      <c r="Y375" s="543" t="str">
        <f>IF(AND('1C TSrécur3'!L$17&lt;&gt;0,'1C TSrécur3'!$C$12="OUI"),'1C TSrécur3'!$L$46/'1C TSrécur3'!L$17,"")</f>
        <v/>
      </c>
      <c r="Z375" s="543" t="str">
        <f>IF(AND('1C TSrécur3'!L$17&lt;&gt;0,'1C TSrécur3'!$C$12="OUI"),'1C TSrécur3'!$L$47/'1C TSrécur3'!L$17,"")</f>
        <v/>
      </c>
      <c r="AA375" s="543" t="str">
        <f>IF(AND('1C TSrécur3'!L$17&lt;&gt;0,'1C TSrécur3'!$C$12="OUI"),'1C TSrécur3'!$L$48/'1C TSrécur3'!L$17,"")</f>
        <v/>
      </c>
      <c r="AB375" s="543" t="str">
        <f>IF(AND('1C TSrécur3'!L$17&lt;&gt;0,'1C TSrécur3'!$C$12="OUI"),'1C TSrécur3'!$L$49/'1C TSrécur3'!L$17,"")</f>
        <v/>
      </c>
      <c r="AC375" s="543" t="str">
        <f>IF(AND('1C TSrécur3'!L$17&lt;&gt;0,'1C TSrécur3'!$C$12="OUI"),'1C TSrécur3'!$L$50/'1C TSrécur3'!L$17,"")</f>
        <v/>
      </c>
      <c r="AD375" s="543" t="str">
        <f>IF(AND('1C TSrécur3'!L$17&lt;&gt;0,'1C TSrécur3'!$C$12="OUI"),'1C TSrécur3'!$L$51/'1C TSrécur3'!L$17,"")</f>
        <v/>
      </c>
      <c r="AE375" s="543" t="str">
        <f>IF(AND('1C TSrécur3'!L$17&lt;&gt;0,'1C TSrécur3'!$C$12="OUI"),'1C TSrécur3'!$L$52/'1C TSrécur3'!L$17,"")</f>
        <v/>
      </c>
      <c r="AF375" s="543" t="str">
        <f>IF(AND('1C TSrécur3'!L$17&lt;&gt;0,'1C TSrécur3'!$C$12="OUI"),'1C TSrécur3'!$L$53/'1C TSrécur3'!L$17,"")</f>
        <v/>
      </c>
      <c r="AG375" s="543" t="str">
        <f>IF(AND('1C TSrécur3'!L$17&lt;&gt;0,'1C TSrécur3'!$C$12="OUI"),'1C TSrécur3'!$L$54/'1C TSrécur3'!L$17,"")</f>
        <v/>
      </c>
      <c r="AH375" s="543" t="str">
        <f>IF(AND('1C TSrécur3'!L$17&lt;&gt;0,'1C TSrécur3'!$C$12="OUI"),'1C TSrécur3'!$L$55/'1C TSrécur3'!L$17,"")</f>
        <v/>
      </c>
      <c r="AI375" s="543" t="str">
        <f>IF(AND('1C TSrécur3'!L$17&lt;&gt;0,'1C TSrécur3'!$C$12="OUI"),'1C TSrécur3'!$L$56/'1C TSrécur3'!L$17,"")</f>
        <v/>
      </c>
      <c r="AJ375" s="543" t="str">
        <f>IF(AND('1C TSrécur3'!L$17&lt;&gt;0,'1C TSrécur3'!$C$12="OUI"),'1C TSrécur3'!$L$57/'1C TSrécur3'!L$17,"")</f>
        <v/>
      </c>
      <c r="AK375" s="543">
        <f>IF(AND('1C TSrécur3'!L$17&lt;&gt;0,'1C TSrécur3'!$C$12="OUI"),'1C TSrécur3'!L$58/'1C TSrécur3'!L$17,0)</f>
        <v>0</v>
      </c>
      <c r="AL375" s="72">
        <f>IF(AND('1C TSrécur3'!$B$12&lt;&gt;"",'1C TSrécur3'!$C$12="OUI"),N375+AK375,N375)</f>
        <v>0</v>
      </c>
      <c r="AM375" s="344">
        <f t="shared" si="122"/>
        <v>0</v>
      </c>
      <c r="AN375" s="344">
        <f t="shared" si="123"/>
        <v>0</v>
      </c>
      <c r="AO375" s="345">
        <f t="shared" si="124"/>
        <v>0</v>
      </c>
      <c r="AP375" s="573">
        <f t="shared" si="125"/>
        <v>0</v>
      </c>
      <c r="AQ375" s="583">
        <f t="shared" si="126"/>
        <v>0</v>
      </c>
      <c r="AR375" s="579"/>
      <c r="AS375" s="102"/>
      <c r="AT375" s="27" t="str">
        <f>IF('1C TSrécur3'!L$17*FICHE!$C$13&lt;J375,"Forfait limité à "&amp;FICHE!$C$13&amp;"€/jour","")</f>
        <v/>
      </c>
      <c r="AU375" s="592"/>
      <c r="AV375" s="824"/>
      <c r="AW375" s="824"/>
      <c r="AX375" s="824"/>
      <c r="AY375" s="824"/>
      <c r="AZ375" s="824"/>
      <c r="BA375" s="767"/>
      <c r="BB375" s="767"/>
      <c r="BC375" s="767"/>
      <c r="BD375" s="767"/>
      <c r="BE375" s="767"/>
      <c r="BF375" s="767"/>
      <c r="BG375" s="767"/>
      <c r="BH375" s="767"/>
      <c r="BI375" s="767"/>
      <c r="BJ375" s="767"/>
      <c r="BK375" s="767"/>
      <c r="BL375" s="767"/>
      <c r="BM375" s="767"/>
      <c r="BN375" s="767"/>
      <c r="BO375" s="767"/>
      <c r="BP375" s="767"/>
      <c r="BQ375" s="767"/>
      <c r="BR375" s="767"/>
      <c r="BS375" s="767"/>
      <c r="BT375" s="767"/>
      <c r="BU375" s="767"/>
      <c r="BV375" s="767"/>
      <c r="BW375" s="767"/>
      <c r="BX375" s="767"/>
      <c r="BY375" s="767"/>
      <c r="BZ375" s="767"/>
      <c r="CA375" s="767"/>
      <c r="CB375" s="767"/>
      <c r="CC375" s="767"/>
      <c r="CD375" s="767"/>
      <c r="CE375" s="767"/>
      <c r="CF375" s="767"/>
      <c r="CG375" s="767"/>
      <c r="CH375" s="767"/>
      <c r="CI375" s="767"/>
      <c r="CJ375" s="767"/>
      <c r="CK375" s="767"/>
      <c r="CL375" s="767"/>
      <c r="CM375" s="767"/>
      <c r="CN375" s="767"/>
      <c r="CO375" s="767"/>
      <c r="CP375" s="767"/>
      <c r="CQ375" s="767"/>
      <c r="CR375" s="767"/>
      <c r="CS375" s="767"/>
      <c r="CT375" s="767"/>
      <c r="CU375" s="767"/>
      <c r="CV375" s="767"/>
      <c r="CW375" s="767"/>
      <c r="CX375" s="767"/>
      <c r="CY375" s="767"/>
      <c r="CZ375" s="767"/>
      <c r="DA375" s="767"/>
      <c r="DB375" s="767"/>
      <c r="DC375" s="767"/>
      <c r="DD375" s="767"/>
      <c r="DE375" s="767"/>
      <c r="DF375" s="767"/>
      <c r="DG375" s="767"/>
      <c r="DH375" s="767"/>
      <c r="DI375" s="767"/>
      <c r="DJ375" s="767"/>
      <c r="DK375" s="767"/>
      <c r="DL375" s="767"/>
      <c r="DM375" s="767"/>
      <c r="DN375" s="767"/>
      <c r="DO375" s="767"/>
      <c r="DP375" s="767"/>
      <c r="DQ375" s="767"/>
      <c r="DR375" s="767"/>
      <c r="DS375" s="767"/>
      <c r="DT375" s="767"/>
      <c r="DU375" s="767"/>
      <c r="DV375" s="767"/>
      <c r="DW375" s="767"/>
      <c r="DX375" s="767"/>
      <c r="DY375" s="767"/>
      <c r="DZ375" s="767"/>
      <c r="EA375" s="767"/>
      <c r="EB375" s="767"/>
      <c r="EC375" s="767"/>
      <c r="ED375" s="767"/>
      <c r="EE375" s="767"/>
      <c r="EF375" s="767"/>
      <c r="EG375" s="767"/>
      <c r="EH375" s="767"/>
      <c r="EI375" s="767"/>
      <c r="EJ375" s="767"/>
      <c r="EK375" s="767"/>
      <c r="EL375" s="767"/>
      <c r="EM375" s="767"/>
      <c r="EN375" s="767"/>
      <c r="EO375" s="767"/>
      <c r="EP375" s="767"/>
      <c r="EQ375" s="767"/>
      <c r="ER375" s="767"/>
      <c r="ES375" s="767"/>
      <c r="ET375" s="767"/>
      <c r="EU375" s="767"/>
      <c r="EV375" s="767"/>
      <c r="EW375" s="767"/>
      <c r="EX375" s="767"/>
      <c r="EY375" s="767"/>
      <c r="EZ375" s="767"/>
      <c r="FA375" s="767"/>
      <c r="FB375" s="767"/>
      <c r="FC375" s="767"/>
      <c r="FD375" s="767"/>
      <c r="FE375" s="767"/>
      <c r="FF375" s="767"/>
      <c r="FG375" s="767"/>
      <c r="FH375" s="767"/>
      <c r="FI375" s="767"/>
      <c r="FJ375" s="767"/>
      <c r="FK375" s="767"/>
      <c r="FL375" s="767"/>
      <c r="FM375" s="767"/>
      <c r="FN375" s="767"/>
      <c r="FO375" s="767"/>
      <c r="FP375" s="767"/>
      <c r="FQ375" s="767"/>
      <c r="FR375" s="767"/>
      <c r="FS375" s="767"/>
      <c r="FT375" s="767"/>
      <c r="FU375" s="767"/>
      <c r="FV375" s="767"/>
      <c r="FW375" s="767"/>
      <c r="FX375" s="767"/>
      <c r="FY375" s="767"/>
      <c r="FZ375" s="767"/>
      <c r="GA375" s="767"/>
      <c r="GB375" s="767"/>
      <c r="GC375" s="767"/>
      <c r="GD375" s="767"/>
      <c r="GE375" s="767"/>
      <c r="GF375" s="767"/>
      <c r="GG375" s="767"/>
      <c r="GH375" s="767"/>
      <c r="GI375" s="767"/>
      <c r="GJ375" s="767"/>
      <c r="GK375" s="767"/>
      <c r="GL375" s="767"/>
      <c r="GM375" s="767"/>
      <c r="GN375" s="767"/>
      <c r="GO375" s="767"/>
      <c r="GP375" s="767"/>
      <c r="GQ375" s="767"/>
      <c r="GR375" s="767"/>
      <c r="GS375" s="767"/>
      <c r="GT375" s="767"/>
      <c r="GU375" s="767"/>
      <c r="GV375" s="767"/>
      <c r="GW375" s="767"/>
      <c r="GX375" s="767"/>
      <c r="GY375" s="767"/>
      <c r="GZ375" s="767"/>
      <c r="HA375" s="767"/>
      <c r="HB375" s="767"/>
      <c r="HC375" s="767"/>
    </row>
    <row r="376" spans="1:211" s="864" customFormat="1" ht="13.9" customHeight="1">
      <c r="A376" s="307"/>
      <c r="B376" s="351"/>
      <c r="C376" s="971" t="str">
        <f>IF('1C TSrécur3'!M$17&lt;&gt;0,'1C TSrécur3'!$B$12,"")</f>
        <v/>
      </c>
      <c r="D376" s="972"/>
      <c r="E376" s="973"/>
      <c r="F376" s="93" t="str">
        <f>IF(AND($C376='1C TSrécur3'!$B$12,'1C TSrécur3'!$B$16="récurrentes",'1C TSrécur3'!$M$17&lt;&gt;""),'1C TSrécur3'!$M$21,"")</f>
        <v/>
      </c>
      <c r="G376" s="863"/>
      <c r="H376" s="745">
        <v>0.21</v>
      </c>
      <c r="I376" s="747">
        <v>1</v>
      </c>
      <c r="J376" s="312"/>
      <c r="K376" s="680">
        <f t="shared" si="119"/>
        <v>0</v>
      </c>
      <c r="L376" s="527">
        <f>IF(OR('1C TSrécur3'!$B$12="",'1C TSrécur3'!M$30=0),0,IF(AND('1C TSrécur3'!$B$12&lt;&gt;"",$K$2="Pôle",'1C TSrécur3'!$C$12="OUI"),(('1C TSrécur3'!M$22+'1C TSrécur3'!M$23+'1C TSrécur3'!M$24+'1C TSrécur3'!M$25+'1C TSrécur3'!M$29)/'1C TSrécur3'!M$17),IF(AND('1C TSrécur3'!$B$12&lt;&gt;"",$K$2="Pôle",'1C TSrécur3'!$C$12="NON"),(('1C TSrécur3'!M$22+'1C TSrécur3'!M$23+'1C TSrécur3'!M$24+'1C TSrécur3'!M$25+'1C TSrécur3'!M$29)/'1C TSrécur3'!M$30),IF(AND('1C TSrécur3'!$B$12&lt;&gt;"",$K$2&lt;&gt;"Pôle",'1C TSrécur3'!$C$12="OUI"),(('1C TSrécur3'!M$22+'1C TSrécur3'!M$23+'1C TSrécur3'!M$24+'1C TSrécur3'!M$25+'1C TSrécur3'!M$26+'1C TSrécur3'!M$27+'1C TSrécur3'!M$28+'1C TSrécur3'!M$29)/'1C TSrécur3'!M$17),IF(AND('1C TSrécur3'!$B$12&lt;&gt;"",$K$2&lt;&gt;"Pôle",'1C TSrécur3'!$C$12="NON"),(('1C TSrécur3'!M$22+'1C TSrécur3'!M$23+'1C TSrécur3'!M$24+'1C TSrécur3'!M$25+'1C TSrécur3'!M$26+'1C TSrécur3'!M$27+'1C TSrécur3'!M$28+'1C TSrécur3'!M$29)/'1C TSrécur3'!M$30))))))</f>
        <v>0</v>
      </c>
      <c r="M376" s="527">
        <f>IF(OR('1C TSrécur3'!$B$12="",'1C TSrécur3'!M$30=0),0,IF(AND('1C TSrécur3'!$B$12&lt;&gt;"",$K$2="Pôle",'1C TSrécur3'!$C$12="OUI"),(('1C TSrécur3'!M$26+'1C TSrécur3'!M$27+'1C TSrécur3'!M$28)/'1C TSrécur3'!M$17),IF(AND('1C TSrécur3'!$B$12&lt;&gt;"",$K$2="Pôle",'1C TSrécur3'!$C$12="NON"),(('1C TSrécur3'!M$26+'1C TSrécur3'!M$27+'1C TSrécur3'!M$28)/'1C TSrécur3'!M$30),IF(AND('1C TSrécur3'!$B$12&lt;&gt;"",$K$2&lt;&gt;"Pôle"),0))))</f>
        <v>0</v>
      </c>
      <c r="N376" s="527">
        <f>IF(AND('1C TSrécur3'!$M$17&lt;&gt;0,'1C TSrécur3'!$M$30&lt;&gt;0),L376+M376,0)</f>
        <v>0</v>
      </c>
      <c r="O376" s="542" t="str">
        <f>IF(AND('1C TSrécur3'!M$17&lt;&gt;0,'1C TSrécur3'!$C$12="OUI"),'1C TSrécur3'!M$36/'1C TSrécur3'!M$17,"")</f>
        <v/>
      </c>
      <c r="P376" s="543" t="str">
        <f>IF(AND('1C TSrécur3'!M$17&lt;&gt;0,'1C TSrécur3'!$C$12="OUI"),'1C TSrécur3'!$M$37/'1C TSrécur3'!M$17,"")</f>
        <v/>
      </c>
      <c r="Q376" s="543" t="str">
        <f>IF(AND('1C TSrécur3'!M$17&lt;&gt;0,'1C TSrécur3'!$C$12="OUI"),'1C TSrécur3'!$M$38/'1C TSrécur3'!M$17,"")</f>
        <v/>
      </c>
      <c r="R376" s="543" t="str">
        <f>IF(AND('1C TSrécur3'!M$17&lt;&gt;0,'1C TSrécur3'!$C$12="OUI"),'1C TSrécur3'!$M$39/'1C TSrécur3'!M$17,"")</f>
        <v/>
      </c>
      <c r="S376" s="543" t="str">
        <f>IF(AND('1C TSrécur3'!M$17&lt;&gt;0,'1C TSrécur3'!$C$12="OUI"),'1C TSrécur3'!$M$40/'1C TSrécur3'!M$17,"")</f>
        <v/>
      </c>
      <c r="T376" s="543" t="str">
        <f>IF(AND('1C TSrécur3'!M$17&lt;&gt;0,'1C TSrécur3'!$C$12="OUI"),'1C TSrécur3'!$M$41/'1C TSrécur3'!M$17,"")</f>
        <v/>
      </c>
      <c r="U376" s="543" t="str">
        <f>IF(AND('1C TSrécur3'!M$17&lt;&gt;0,'1C TSrécur3'!$C$12="OUI"),'1C TSrécur3'!$M$42/'1C TSrécur3'!M$17,"")</f>
        <v/>
      </c>
      <c r="V376" s="543" t="str">
        <f>IF(AND('1C TSrécur3'!M$17&lt;&gt;0,'1C TSrécur3'!$C$12="OUI"),'1C TSrécur3'!$M$43/'1C TSrécur3'!M$17,"")</f>
        <v/>
      </c>
      <c r="W376" s="543" t="str">
        <f>IF(AND('1C TSrécur3'!M$17&lt;&gt;0,'1C TSrécur3'!$C$12="OUI"),'1C TSrécur3'!$M$44/'1C TSrécur3'!M$17,"")</f>
        <v/>
      </c>
      <c r="X376" s="543" t="str">
        <f>IF(AND('1C TSrécur3'!M$17&lt;&gt;0,'1C TSrécur3'!$C$12="OUI"),'1C TSrécur3'!$M$45/'1C TSrécur3'!M$17,"")</f>
        <v/>
      </c>
      <c r="Y376" s="543" t="str">
        <f>IF(AND('1C TSrécur3'!M$17&lt;&gt;0,'1C TSrécur3'!$C$12="OUI"),'1C TSrécur3'!$M$46/'1C TSrécur3'!M$17,"")</f>
        <v/>
      </c>
      <c r="Z376" s="543" t="str">
        <f>IF(AND('1C TSrécur3'!M$17&lt;&gt;0,'1C TSrécur3'!$C$12="OUI"),'1C TSrécur3'!$M$47/'1C TSrécur3'!M$17,"")</f>
        <v/>
      </c>
      <c r="AA376" s="543" t="str">
        <f>IF(AND('1C TSrécur3'!M$17&lt;&gt;0,'1C TSrécur3'!$C$12="OUI"),'1C TSrécur3'!$M$48/'1C TSrécur3'!M$17,"")</f>
        <v/>
      </c>
      <c r="AB376" s="543" t="str">
        <f>IF(AND('1C TSrécur3'!M$17&lt;&gt;0,'1C TSrécur3'!$C$12="OUI"),'1C TSrécur3'!$M$49/'1C TSrécur3'!M$17,"")</f>
        <v/>
      </c>
      <c r="AC376" s="543" t="str">
        <f>IF(AND('1C TSrécur3'!M$17&lt;&gt;0,'1C TSrécur3'!$C$12="OUI"),'1C TSrécur3'!$M$50/'1C TSrécur3'!M$17,"")</f>
        <v/>
      </c>
      <c r="AD376" s="543" t="str">
        <f>IF(AND('1C TSrécur3'!M$17&lt;&gt;0,'1C TSrécur3'!$C$12="OUI"),'1C TSrécur3'!$M$51/'1C TSrécur3'!M$17,"")</f>
        <v/>
      </c>
      <c r="AE376" s="543" t="str">
        <f>IF(AND('1C TSrécur3'!M$17&lt;&gt;0,'1C TSrécur3'!$C$12="OUI"),'1C TSrécur3'!$M$52/'1C TSrécur3'!M$17,"")</f>
        <v/>
      </c>
      <c r="AF376" s="543" t="str">
        <f>IF(AND('1C TSrécur3'!M$17&lt;&gt;0,'1C TSrécur3'!$C$12="OUI"),'1C TSrécur3'!$M$53/'1C TSrécur3'!M$17,"")</f>
        <v/>
      </c>
      <c r="AG376" s="543" t="str">
        <f>IF(AND('1C TSrécur3'!M$17&lt;&gt;0,'1C TSrécur3'!$C$12="OUI"),'1C TSrécur3'!$M$54/'1C TSrécur3'!M$17,"")</f>
        <v/>
      </c>
      <c r="AH376" s="543" t="str">
        <f>IF(AND('1C TSrécur3'!M$17&lt;&gt;0,'1C TSrécur3'!$C$12="OUI"),'1C TSrécur3'!$M$55/'1C TSrécur3'!M$17,"")</f>
        <v/>
      </c>
      <c r="AI376" s="543" t="str">
        <f>IF(AND('1C TSrécur3'!M$17&lt;&gt;0,'1C TSrécur3'!$C$12="OUI"),'1C TSrécur3'!$M$56/'1C TSrécur3'!M$17,"")</f>
        <v/>
      </c>
      <c r="AJ376" s="543" t="str">
        <f>IF(AND('1C TSrécur3'!M$17&lt;&gt;0,'1C TSrécur3'!$C$12="OUI"),'1C TSrécur3'!$M$57/'1C TSrécur3'!M$17,"")</f>
        <v/>
      </c>
      <c r="AK376" s="543">
        <f>IF(AND('1C TSrécur3'!M$17&lt;&gt;0,'1C TSrécur3'!$C$12="OUI"),'1C TSrécur3'!M$58/'1C TSrécur3'!M$17,0)</f>
        <v>0</v>
      </c>
      <c r="AL376" s="72">
        <f>IF(AND('1C TSrécur3'!$B$12&lt;&gt;"",'1C TSrécur3'!$C$12="OUI"),N376+AK376,N376)</f>
        <v>0</v>
      </c>
      <c r="AM376" s="344">
        <f t="shared" si="122"/>
        <v>0</v>
      </c>
      <c r="AN376" s="344">
        <f t="shared" si="123"/>
        <v>0</v>
      </c>
      <c r="AO376" s="345">
        <f t="shared" si="124"/>
        <v>0</v>
      </c>
      <c r="AP376" s="573">
        <f t="shared" si="125"/>
        <v>0</v>
      </c>
      <c r="AQ376" s="583">
        <f t="shared" si="126"/>
        <v>0</v>
      </c>
      <c r="AR376" s="579"/>
      <c r="AS376" s="102"/>
      <c r="AT376" s="27" t="str">
        <f>IF('1C TSrécur3'!M$17*FICHE!$C$13&lt;J376,"Forfait limité à "&amp;FICHE!$C$13&amp;"€/jour","")</f>
        <v/>
      </c>
      <c r="AU376" s="592"/>
      <c r="AV376" s="824"/>
      <c r="AW376" s="824"/>
      <c r="AX376" s="824"/>
      <c r="AY376" s="824"/>
      <c r="AZ376" s="824"/>
      <c r="BA376" s="767"/>
      <c r="BB376" s="767"/>
      <c r="BC376" s="767"/>
      <c r="BD376" s="767"/>
      <c r="BE376" s="767"/>
      <c r="BF376" s="767"/>
      <c r="BG376" s="767"/>
      <c r="BH376" s="767"/>
      <c r="BI376" s="767"/>
      <c r="BJ376" s="767"/>
      <c r="BK376" s="767"/>
      <c r="BL376" s="767"/>
      <c r="BM376" s="767"/>
      <c r="BN376" s="767"/>
      <c r="BO376" s="767"/>
      <c r="BP376" s="767"/>
      <c r="BQ376" s="767"/>
      <c r="BR376" s="767"/>
      <c r="BS376" s="767"/>
      <c r="BT376" s="767"/>
      <c r="BU376" s="767"/>
      <c r="BV376" s="767"/>
      <c r="BW376" s="767"/>
      <c r="BX376" s="767"/>
      <c r="BY376" s="767"/>
      <c r="BZ376" s="767"/>
      <c r="CA376" s="767"/>
      <c r="CB376" s="767"/>
      <c r="CC376" s="767"/>
      <c r="CD376" s="767"/>
      <c r="CE376" s="767"/>
      <c r="CF376" s="767"/>
      <c r="CG376" s="767"/>
      <c r="CH376" s="767"/>
      <c r="CI376" s="767"/>
      <c r="CJ376" s="767"/>
      <c r="CK376" s="767"/>
      <c r="CL376" s="767"/>
      <c r="CM376" s="767"/>
      <c r="CN376" s="767"/>
      <c r="CO376" s="767"/>
      <c r="CP376" s="767"/>
      <c r="CQ376" s="767"/>
      <c r="CR376" s="767"/>
      <c r="CS376" s="767"/>
      <c r="CT376" s="767"/>
      <c r="CU376" s="767"/>
      <c r="CV376" s="767"/>
      <c r="CW376" s="767"/>
      <c r="CX376" s="767"/>
      <c r="CY376" s="767"/>
      <c r="CZ376" s="767"/>
      <c r="DA376" s="767"/>
      <c r="DB376" s="767"/>
      <c r="DC376" s="767"/>
      <c r="DD376" s="767"/>
      <c r="DE376" s="767"/>
      <c r="DF376" s="767"/>
      <c r="DG376" s="767"/>
      <c r="DH376" s="767"/>
      <c r="DI376" s="767"/>
      <c r="DJ376" s="767"/>
      <c r="DK376" s="767"/>
      <c r="DL376" s="767"/>
      <c r="DM376" s="767"/>
      <c r="DN376" s="767"/>
      <c r="DO376" s="767"/>
      <c r="DP376" s="767"/>
      <c r="DQ376" s="767"/>
      <c r="DR376" s="767"/>
      <c r="DS376" s="767"/>
      <c r="DT376" s="767"/>
      <c r="DU376" s="767"/>
      <c r="DV376" s="767"/>
      <c r="DW376" s="767"/>
      <c r="DX376" s="767"/>
      <c r="DY376" s="767"/>
      <c r="DZ376" s="767"/>
      <c r="EA376" s="767"/>
      <c r="EB376" s="767"/>
      <c r="EC376" s="767"/>
      <c r="ED376" s="767"/>
      <c r="EE376" s="767"/>
      <c r="EF376" s="767"/>
      <c r="EG376" s="767"/>
      <c r="EH376" s="767"/>
      <c r="EI376" s="767"/>
      <c r="EJ376" s="767"/>
      <c r="EK376" s="767"/>
      <c r="EL376" s="767"/>
      <c r="EM376" s="767"/>
      <c r="EN376" s="767"/>
      <c r="EO376" s="767"/>
      <c r="EP376" s="767"/>
      <c r="EQ376" s="767"/>
      <c r="ER376" s="767"/>
      <c r="ES376" s="767"/>
      <c r="ET376" s="767"/>
      <c r="EU376" s="767"/>
      <c r="EV376" s="767"/>
      <c r="EW376" s="767"/>
      <c r="EX376" s="767"/>
      <c r="EY376" s="767"/>
      <c r="EZ376" s="767"/>
      <c r="FA376" s="767"/>
      <c r="FB376" s="767"/>
      <c r="FC376" s="767"/>
      <c r="FD376" s="767"/>
      <c r="FE376" s="767"/>
      <c r="FF376" s="767"/>
      <c r="FG376" s="767"/>
      <c r="FH376" s="767"/>
      <c r="FI376" s="767"/>
      <c r="FJ376" s="767"/>
      <c r="FK376" s="767"/>
      <c r="FL376" s="767"/>
      <c r="FM376" s="767"/>
      <c r="FN376" s="767"/>
      <c r="FO376" s="767"/>
      <c r="FP376" s="767"/>
      <c r="FQ376" s="767"/>
      <c r="FR376" s="767"/>
      <c r="FS376" s="767"/>
      <c r="FT376" s="767"/>
      <c r="FU376" s="767"/>
      <c r="FV376" s="767"/>
      <c r="FW376" s="767"/>
      <c r="FX376" s="767"/>
      <c r="FY376" s="767"/>
      <c r="FZ376" s="767"/>
      <c r="GA376" s="767"/>
      <c r="GB376" s="767"/>
      <c r="GC376" s="767"/>
      <c r="GD376" s="767"/>
      <c r="GE376" s="767"/>
      <c r="GF376" s="767"/>
      <c r="GG376" s="767"/>
      <c r="GH376" s="767"/>
      <c r="GI376" s="767"/>
      <c r="GJ376" s="767"/>
      <c r="GK376" s="767"/>
      <c r="GL376" s="767"/>
      <c r="GM376" s="767"/>
      <c r="GN376" s="767"/>
      <c r="GO376" s="767"/>
      <c r="GP376" s="767"/>
      <c r="GQ376" s="767"/>
      <c r="GR376" s="767"/>
      <c r="GS376" s="767"/>
      <c r="GT376" s="767"/>
      <c r="GU376" s="767"/>
      <c r="GV376" s="767"/>
      <c r="GW376" s="767"/>
      <c r="GX376" s="767"/>
      <c r="GY376" s="767"/>
      <c r="GZ376" s="767"/>
      <c r="HA376" s="767"/>
      <c r="HB376" s="767"/>
      <c r="HC376" s="767"/>
    </row>
    <row r="377" spans="1:211" s="864" customFormat="1" ht="13.9" customHeight="1">
      <c r="A377" s="307"/>
      <c r="B377" s="351"/>
      <c r="C377" s="971" t="str">
        <f>IF('1C TSrécur3'!N$17&lt;&gt;0,'1C TSrécur3'!$B$12,"")</f>
        <v/>
      </c>
      <c r="D377" s="972"/>
      <c r="E377" s="973"/>
      <c r="F377" s="93" t="str">
        <f>IF(AND($C377='1C TSrécur3'!$B$12,'1C TSrécur3'!$B$16="récurrentes",'1C TSrécur3'!$N$17&lt;&gt;""),'1C TSrécur3'!$N$21,"")</f>
        <v/>
      </c>
      <c r="G377" s="863"/>
      <c r="H377" s="745">
        <v>0.21</v>
      </c>
      <c r="I377" s="747">
        <v>1</v>
      </c>
      <c r="J377" s="312"/>
      <c r="K377" s="680">
        <f t="shared" si="119"/>
        <v>0</v>
      </c>
      <c r="L377" s="527">
        <f>IF(OR('1C TSrécur3'!$B$12="",'1C TSrécur3'!N$30=0),0,IF(AND('1C TSrécur3'!$B$12&lt;&gt;"",$K$2="Pôle",'1C TSrécur3'!$C$12="OUI"),(('1C TSrécur3'!N$22+'1C TSrécur3'!N$23+'1C TSrécur3'!N$24+'1C TSrécur3'!N$25+'1C TSrécur3'!N$29)/'1C TSrécur3'!N$17),IF(AND('1C TSrécur3'!$B$12&lt;&gt;"",$K$2="Pôle",'1C TSrécur3'!$C$12="NON"),(('1C TSrécur3'!N$22+'1C TSrécur3'!N$23+'1C TSrécur3'!N$24+'1C TSrécur3'!N$25+'1C TSrécur3'!N$29)/'1C TSrécur3'!N$30),IF(AND('1C TSrécur3'!$B$12&lt;&gt;"",$K$2&lt;&gt;"Pôle",'1C TSrécur3'!$C$12="OUI"),(('1C TSrécur3'!N$22+'1C TSrécur3'!N$23+'1C TSrécur3'!N$24+'1C TSrécur3'!N$25+'1C TSrécur3'!N$26+'1C TSrécur3'!N$27+'1C TSrécur3'!N$28+'1C TSrécur3'!N$29)/'1C TSrécur3'!N$17),IF(AND('1C TSrécur3'!$B$12&lt;&gt;"",$K$2&lt;&gt;"Pôle",'1C TSrécur3'!$C$12="NON"),(('1C TSrécur3'!N$22+'1C TSrécur3'!N$23+'1C TSrécur3'!N$24+'1C TSrécur3'!N$25+'1C TSrécur3'!N$26+'1C TSrécur3'!N$27+'1C TSrécur3'!N$28+'1C TSrécur3'!N$29)/'1C TSrécur3'!N$30))))))</f>
        <v>0</v>
      </c>
      <c r="M377" s="527">
        <f>IF(OR('1C TSrécur3'!$B$12="",'1C TSrécur3'!N$30=0),0,IF(AND('1C TSrécur3'!$B$12&lt;&gt;"",$K$2="Pôle",'1C TSrécur3'!$C$12="OUI"),(('1C TSrécur3'!N$26+'1C TSrécur3'!N$27+'1C TSrécur3'!N$28)/'1C TSrécur3'!N$17),IF(AND('1C TSrécur3'!$B$12&lt;&gt;"",$K$2="Pôle",'1C TSrécur3'!$C$12="NON"),(('1C TSrécur3'!N$26+'1C TSrécur3'!N$27+'1C TSrécur3'!N$28)/'1C TSrécur3'!N$30),IF(AND('1C TSrécur3'!$B$12&lt;&gt;"",$K$2&lt;&gt;"Pôle"),0))))</f>
        <v>0</v>
      </c>
      <c r="N377" s="527">
        <f>IF(AND('1C TSrécur3'!$N$17&lt;&gt;0,'1C TSrécur3'!$N$30&lt;&gt;0),L377+M377,0)</f>
        <v>0</v>
      </c>
      <c r="O377" s="542" t="str">
        <f>IF(AND('1C TSrécur3'!N$17&lt;&gt;0,'1C TSrécur3'!$C$12="OUI"),'1C TSrécur3'!N$36/'1C TSrécur3'!N$17,"")</f>
        <v/>
      </c>
      <c r="P377" s="543" t="str">
        <f>IF(AND('1C TSrécur3'!N$17&lt;&gt;0,'1C TSrécur3'!$C$12="OUI"),'1C TSrécur3'!$N$37/'1C TSrécur3'!N$17,"")</f>
        <v/>
      </c>
      <c r="Q377" s="543" t="str">
        <f>IF(AND('1C TSrécur3'!N$17&lt;&gt;0,'1C TSrécur3'!$C$12="OUI"),'1C TSrécur3'!$N$38/'1C TSrécur3'!N$17,"")</f>
        <v/>
      </c>
      <c r="R377" s="543" t="str">
        <f>IF(AND('1C TSrécur3'!N$17&lt;&gt;0,'1C TSrécur3'!$C$12="OUI"),'1C TSrécur3'!$N$39/'1C TSrécur3'!N$17,"")</f>
        <v/>
      </c>
      <c r="S377" s="543" t="str">
        <f>IF(AND('1C TSrécur3'!N$17&lt;&gt;0,'1C TSrécur3'!$C$12="OUI"),'1C TSrécur3'!$N$40/'1C TSrécur3'!N$17,"")</f>
        <v/>
      </c>
      <c r="T377" s="543" t="str">
        <f>IF(AND('1C TSrécur3'!N$17&lt;&gt;0,'1C TSrécur3'!$C$12="OUI"),'1C TSrécur3'!$N$41/'1C TSrécur3'!N$17,"")</f>
        <v/>
      </c>
      <c r="U377" s="543" t="str">
        <f>IF(AND('1C TSrécur3'!N$17&lt;&gt;0,'1C TSrécur3'!$C$12="OUI"),'1C TSrécur3'!$N$42/'1C TSrécur3'!N$17,"")</f>
        <v/>
      </c>
      <c r="V377" s="543" t="str">
        <f>IF(AND('1C TSrécur3'!N$17&lt;&gt;0,'1C TSrécur3'!$C$12="OUI"),'1C TSrécur3'!$N$43/'1C TSrécur3'!N$17,"")</f>
        <v/>
      </c>
      <c r="W377" s="543" t="str">
        <f>IF(AND('1C TSrécur3'!N$17&lt;&gt;0,'1C TSrécur3'!$C$12="OUI"),'1C TSrécur3'!$N$44/'1C TSrécur3'!N$17,"")</f>
        <v/>
      </c>
      <c r="X377" s="543" t="str">
        <f>IF(AND('1C TSrécur3'!N$17&lt;&gt;0,'1C TSrécur3'!$C$12="OUI"),'1C TSrécur3'!$N$45/'1C TSrécur3'!N$17,"")</f>
        <v/>
      </c>
      <c r="Y377" s="543" t="str">
        <f>IF(AND('1C TSrécur3'!N$17&lt;&gt;0,'1C TSrécur3'!$C$12="OUI"),'1C TSrécur3'!$N$46/'1C TSrécur3'!N$17,"")</f>
        <v/>
      </c>
      <c r="Z377" s="543" t="str">
        <f>IF(AND('1C TSrécur3'!N$17&lt;&gt;0,'1C TSrécur3'!$C$12="OUI"),'1C TSrécur3'!$N$47/'1C TSrécur3'!N$17,"")</f>
        <v/>
      </c>
      <c r="AA377" s="543" t="str">
        <f>IF(AND('1C TSrécur3'!N$17&lt;&gt;0,'1C TSrécur3'!$C$12="OUI"),'1C TSrécur3'!$N$48/'1C TSrécur3'!N$17,"")</f>
        <v/>
      </c>
      <c r="AB377" s="543" t="str">
        <f>IF(AND('1C TSrécur3'!N$17&lt;&gt;0,'1C TSrécur3'!$C$12="OUI"),'1C TSrécur3'!$N$49/'1C TSrécur3'!N$17,"")</f>
        <v/>
      </c>
      <c r="AC377" s="543" t="str">
        <f>IF(AND('1C TSrécur3'!N$17&lt;&gt;0,'1C TSrécur3'!$C$12="OUI"),'1C TSrécur3'!$N$50/'1C TSrécur3'!N$17,"")</f>
        <v/>
      </c>
      <c r="AD377" s="543" t="str">
        <f>IF(AND('1C TSrécur3'!N$17&lt;&gt;0,'1C TSrécur3'!$C$12="OUI"),'1C TSrécur3'!$N$51/'1C TSrécur3'!N$17,"")</f>
        <v/>
      </c>
      <c r="AE377" s="543" t="str">
        <f>IF(AND('1C TSrécur3'!N$17&lt;&gt;0,'1C TSrécur3'!$C$12="OUI"),'1C TSrécur3'!$N$52/'1C TSrécur3'!N$17,"")</f>
        <v/>
      </c>
      <c r="AF377" s="543" t="str">
        <f>IF(AND('1C TSrécur3'!N$17&lt;&gt;0,'1C TSrécur3'!$C$12="OUI"),'1C TSrécur3'!$N$53/'1C TSrécur3'!N$17,"")</f>
        <v/>
      </c>
      <c r="AG377" s="543" t="str">
        <f>IF(AND('1C TSrécur3'!N$17&lt;&gt;0,'1C TSrécur3'!$C$12="OUI"),'1C TSrécur3'!$N$54/'1C TSrécur3'!N$17,"")</f>
        <v/>
      </c>
      <c r="AH377" s="543" t="str">
        <f>IF(AND('1C TSrécur3'!N$17&lt;&gt;0,'1C TSrécur3'!$C$12="OUI"),'1C TSrécur3'!$N$55/'1C TSrécur3'!N$17,"")</f>
        <v/>
      </c>
      <c r="AI377" s="543" t="str">
        <f>IF(AND('1C TSrécur3'!N$17&lt;&gt;0,'1C TSrécur3'!$C$12="OUI"),'1C TSrécur3'!$N$56/'1C TSrécur3'!N$17,"")</f>
        <v/>
      </c>
      <c r="AJ377" s="543" t="str">
        <f>IF(AND('1C TSrécur3'!N$17&lt;&gt;0,'1C TSrécur3'!$C$12="OUI"),'1C TSrécur3'!$N$57/'1C TSrécur3'!N$17,"")</f>
        <v/>
      </c>
      <c r="AK377" s="543">
        <f>IF(AND('1C TSrécur3'!N$17&lt;&gt;0,'1C TSrécur3'!$C$12="OUI"),'1C TSrécur3'!N$58/'1C TSrécur3'!N$17,0)</f>
        <v>0</v>
      </c>
      <c r="AL377" s="72">
        <f>IF(AND('1C TSrécur3'!$B$12&lt;&gt;"",'1C TSrécur3'!$C$12="OUI"),N377+AK377,N377)</f>
        <v>0</v>
      </c>
      <c r="AM377" s="344">
        <f t="shared" si="122"/>
        <v>0</v>
      </c>
      <c r="AN377" s="344">
        <f t="shared" si="123"/>
        <v>0</v>
      </c>
      <c r="AO377" s="345">
        <f t="shared" si="124"/>
        <v>0</v>
      </c>
      <c r="AP377" s="573">
        <f t="shared" si="125"/>
        <v>0</v>
      </c>
      <c r="AQ377" s="583">
        <f t="shared" si="126"/>
        <v>0</v>
      </c>
      <c r="AR377" s="579"/>
      <c r="AS377" s="102"/>
      <c r="AT377" s="27" t="str">
        <f>IF('1C TSrécur3'!N$17*FICHE!$C$13&lt;J377,"Forfait limité à "&amp;FICHE!$C$13&amp;"€/jour","")</f>
        <v/>
      </c>
      <c r="AU377" s="592"/>
      <c r="AV377" s="824"/>
      <c r="AW377" s="824"/>
      <c r="AX377" s="824"/>
      <c r="AY377" s="824"/>
      <c r="AZ377" s="824"/>
      <c r="BA377" s="767"/>
      <c r="BB377" s="767"/>
      <c r="BC377" s="767"/>
      <c r="BD377" s="767"/>
      <c r="BE377" s="767"/>
      <c r="BF377" s="767"/>
      <c r="BG377" s="767"/>
      <c r="BH377" s="767"/>
      <c r="BI377" s="767"/>
      <c r="BJ377" s="767"/>
      <c r="BK377" s="767"/>
      <c r="BL377" s="767"/>
      <c r="BM377" s="767"/>
      <c r="BN377" s="767"/>
      <c r="BO377" s="767"/>
      <c r="BP377" s="767"/>
      <c r="BQ377" s="767"/>
      <c r="BR377" s="767"/>
      <c r="BS377" s="767"/>
      <c r="BT377" s="767"/>
      <c r="BU377" s="767"/>
      <c r="BV377" s="767"/>
      <c r="BW377" s="767"/>
      <c r="BX377" s="767"/>
      <c r="BY377" s="767"/>
      <c r="BZ377" s="767"/>
      <c r="CA377" s="767"/>
      <c r="CB377" s="767"/>
      <c r="CC377" s="767"/>
      <c r="CD377" s="767"/>
      <c r="CE377" s="767"/>
      <c r="CF377" s="767"/>
      <c r="CG377" s="767"/>
      <c r="CH377" s="767"/>
      <c r="CI377" s="767"/>
      <c r="CJ377" s="767"/>
      <c r="CK377" s="767"/>
      <c r="CL377" s="767"/>
      <c r="CM377" s="767"/>
      <c r="CN377" s="767"/>
      <c r="CO377" s="767"/>
      <c r="CP377" s="767"/>
      <c r="CQ377" s="767"/>
      <c r="CR377" s="767"/>
      <c r="CS377" s="767"/>
      <c r="CT377" s="767"/>
      <c r="CU377" s="767"/>
      <c r="CV377" s="767"/>
      <c r="CW377" s="767"/>
      <c r="CX377" s="767"/>
      <c r="CY377" s="767"/>
      <c r="CZ377" s="767"/>
      <c r="DA377" s="767"/>
      <c r="DB377" s="767"/>
      <c r="DC377" s="767"/>
      <c r="DD377" s="767"/>
      <c r="DE377" s="767"/>
      <c r="DF377" s="767"/>
      <c r="DG377" s="767"/>
      <c r="DH377" s="767"/>
      <c r="DI377" s="767"/>
      <c r="DJ377" s="767"/>
      <c r="DK377" s="767"/>
      <c r="DL377" s="767"/>
      <c r="DM377" s="767"/>
      <c r="DN377" s="767"/>
      <c r="DO377" s="767"/>
      <c r="DP377" s="767"/>
      <c r="DQ377" s="767"/>
      <c r="DR377" s="767"/>
      <c r="DS377" s="767"/>
      <c r="DT377" s="767"/>
      <c r="DU377" s="767"/>
      <c r="DV377" s="767"/>
      <c r="DW377" s="767"/>
      <c r="DX377" s="767"/>
      <c r="DY377" s="767"/>
      <c r="DZ377" s="767"/>
      <c r="EA377" s="767"/>
      <c r="EB377" s="767"/>
      <c r="EC377" s="767"/>
      <c r="ED377" s="767"/>
      <c r="EE377" s="767"/>
      <c r="EF377" s="767"/>
      <c r="EG377" s="767"/>
      <c r="EH377" s="767"/>
      <c r="EI377" s="767"/>
      <c r="EJ377" s="767"/>
      <c r="EK377" s="767"/>
      <c r="EL377" s="767"/>
      <c r="EM377" s="767"/>
      <c r="EN377" s="767"/>
      <c r="EO377" s="767"/>
      <c r="EP377" s="767"/>
      <c r="EQ377" s="767"/>
      <c r="ER377" s="767"/>
      <c r="ES377" s="767"/>
      <c r="ET377" s="767"/>
      <c r="EU377" s="767"/>
      <c r="EV377" s="767"/>
      <c r="EW377" s="767"/>
      <c r="EX377" s="767"/>
      <c r="EY377" s="767"/>
      <c r="EZ377" s="767"/>
      <c r="FA377" s="767"/>
      <c r="FB377" s="767"/>
      <c r="FC377" s="767"/>
      <c r="FD377" s="767"/>
      <c r="FE377" s="767"/>
      <c r="FF377" s="767"/>
      <c r="FG377" s="767"/>
      <c r="FH377" s="767"/>
      <c r="FI377" s="767"/>
      <c r="FJ377" s="767"/>
      <c r="FK377" s="767"/>
      <c r="FL377" s="767"/>
      <c r="FM377" s="767"/>
      <c r="FN377" s="767"/>
      <c r="FO377" s="767"/>
      <c r="FP377" s="767"/>
      <c r="FQ377" s="767"/>
      <c r="FR377" s="767"/>
      <c r="FS377" s="767"/>
      <c r="FT377" s="767"/>
      <c r="FU377" s="767"/>
      <c r="FV377" s="767"/>
      <c r="FW377" s="767"/>
      <c r="FX377" s="767"/>
      <c r="FY377" s="767"/>
      <c r="FZ377" s="767"/>
      <c r="GA377" s="767"/>
      <c r="GB377" s="767"/>
      <c r="GC377" s="767"/>
      <c r="GD377" s="767"/>
      <c r="GE377" s="767"/>
      <c r="GF377" s="767"/>
      <c r="GG377" s="767"/>
      <c r="GH377" s="767"/>
      <c r="GI377" s="767"/>
      <c r="GJ377" s="767"/>
      <c r="GK377" s="767"/>
      <c r="GL377" s="767"/>
      <c r="GM377" s="767"/>
      <c r="GN377" s="767"/>
      <c r="GO377" s="767"/>
      <c r="GP377" s="767"/>
      <c r="GQ377" s="767"/>
      <c r="GR377" s="767"/>
      <c r="GS377" s="767"/>
      <c r="GT377" s="767"/>
      <c r="GU377" s="767"/>
      <c r="GV377" s="767"/>
      <c r="GW377" s="767"/>
      <c r="GX377" s="767"/>
      <c r="GY377" s="767"/>
      <c r="GZ377" s="767"/>
      <c r="HA377" s="767"/>
      <c r="HB377" s="767"/>
      <c r="HC377" s="767"/>
    </row>
    <row r="378" spans="1:211" ht="13.9" customHeight="1">
      <c r="A378" s="309"/>
      <c r="B378" s="338"/>
      <c r="C378" s="974" t="str">
        <f>IF('1C TSrécur3'!O$17&lt;&gt;0,'1C TSrécur3'!$B$12,"")</f>
        <v/>
      </c>
      <c r="D378" s="975"/>
      <c r="E378" s="976"/>
      <c r="F378" s="828" t="str">
        <f>IF(AND($C378='1C TSrécur3'!$B$12,'1C TSrécur3'!$B$16="récurrentes",'1C TSrécur3'!$O$17&lt;&gt;""),'1C TSrécur3'!$O$21,"")</f>
        <v/>
      </c>
      <c r="G378" s="863"/>
      <c r="H378" s="763">
        <v>0.21</v>
      </c>
      <c r="I378" s="764">
        <v>1</v>
      </c>
      <c r="J378" s="312"/>
      <c r="K378" s="829">
        <f t="shared" ref="K378:K401" si="127">J378+(J378*H378)</f>
        <v>0</v>
      </c>
      <c r="L378" s="830">
        <f>IF(OR('1C TSrécur3'!$B$12="",'1C TSrécur3'!O$30=0),0,IF(AND('1C TSrécur3'!$B$12&lt;&gt;"",$K$2="Pôle",'1C TSrécur3'!$C$12="OUI"),(('1C TSrécur3'!O$22+'1C TSrécur3'!O$23+'1C TSrécur3'!O$24+'1C TSrécur3'!O$25+'1C TSrécur3'!O$29)/'1C TSrécur3'!O$17),IF(AND('1C TSrécur3'!$B$12&lt;&gt;"",$K$2="Pôle",'1C TSrécur3'!$C$12="NON"),(('1C TSrécur3'!O$22+'1C TSrécur3'!O$23+'1C TSrécur3'!O$24+'1C TSrécur3'!O$25+'1C TSrécur3'!O$29)/'1C TSrécur3'!O$30),IF(AND('1C TSrécur3'!$B$12&lt;&gt;"",$K$2&lt;&gt;"Pôle",'1C TSrécur3'!$C$12="OUI"),(('1C TSrécur3'!O$22+'1C TSrécur3'!O$23+'1C TSrécur3'!O$24+'1C TSrécur3'!O$25+'1C TSrécur3'!O$26+'1C TSrécur3'!O$27+'1C TSrécur3'!O$28+'1C TSrécur3'!O$29)/'1C TSrécur3'!O$17),IF(AND('1C TSrécur3'!$B$12&lt;&gt;"",$K$2&lt;&gt;"Pôle",'1C TSrécur3'!$C$12="NON"),(('1C TSrécur3'!O$22+'1C TSrécur3'!O$23+'1C TSrécur3'!O$24+'1C TSrécur3'!O$25+'1C TSrécur3'!O$26+'1C TSrécur3'!O$27+'1C TSrécur3'!O$28+'1C TSrécur3'!O$29)/'1C TSrécur3'!O$30))))))</f>
        <v>0</v>
      </c>
      <c r="M378" s="830">
        <f>IF(OR('1C TSrécur3'!$B$12="",'1C TSrécur3'!O$30=0),0,IF(AND('1C TSrécur3'!$B$12&lt;&gt;"",$K$2="Pôle",'1C TSrécur3'!$C$12="OUI"),(('1C TSrécur3'!O$26+'1C TSrécur3'!O$27+'1C TSrécur3'!O$28)/'1C TSrécur3'!O$17),IF(AND('1C TSrécur3'!$B$12&lt;&gt;"",$K$2="Pôle",'1C TSrécur3'!$C$12="NON"),(('1C TSrécur3'!O$26+'1C TSrécur3'!O$27+'1C TSrécur3'!O$28)/'1C TSrécur3'!O$30),IF(AND('1C TSrécur3'!$B$12&lt;&gt;"",$K$2&lt;&gt;"Pôle"),0))))</f>
        <v>0</v>
      </c>
      <c r="N378" s="830">
        <f>IF(AND('1C TSrécur3'!$O$17&lt;&gt;0,'1C TSrécur3'!$O$30&lt;&gt;0),L378+M378,0)</f>
        <v>0</v>
      </c>
      <c r="O378" s="831" t="str">
        <f>IF(AND('1C TSrécur3'!O$17&lt;&gt;0,'1C TSrécur3'!$C$12="OUI"),'1C TSrécur3'!O$36/'1C TSrécur3'!O$17,"")</f>
        <v/>
      </c>
      <c r="P378" s="832" t="str">
        <f>IF(AND('1C TSrécur3'!O$17&lt;&gt;0,'1C TSrécur3'!$C$12="OUI"),'1C TSrécur3'!$O$37/'1C TSrécur3'!O$17,"")</f>
        <v/>
      </c>
      <c r="Q378" s="832" t="str">
        <f>IF(AND('1C TSrécur3'!O$17&lt;&gt;0,'1C TSrécur3'!$C$12="OUI"),'1C TSrécur3'!$O$38/'1C TSrécur3'!O$17,"")</f>
        <v/>
      </c>
      <c r="R378" s="832" t="str">
        <f>IF(AND('1C TSrécur3'!O$17&lt;&gt;0,'1C TSrécur3'!$C$12="OUI"),'1C TSrécur3'!$O$39/'1C TSrécur3'!O$17,"")</f>
        <v/>
      </c>
      <c r="S378" s="832" t="str">
        <f>IF(AND('1C TSrécur3'!O$17&lt;&gt;0,'1C TSrécur3'!$C$12="OUI"),'1C TSrécur3'!$O$40/'1C TSrécur3'!O$17,"")</f>
        <v/>
      </c>
      <c r="T378" s="832" t="str">
        <f>IF(AND('1C TSrécur3'!O$17&lt;&gt;0,'1C TSrécur3'!$C$12="OUI"),'1C TSrécur3'!$O$41/'1C TSrécur3'!O$17,"")</f>
        <v/>
      </c>
      <c r="U378" s="832" t="str">
        <f>IF(AND('1C TSrécur3'!O$17&lt;&gt;0,'1C TSrécur3'!$C$12="OUI"),'1C TSrécur3'!$O$42/'1C TSrécur3'!O$17,"")</f>
        <v/>
      </c>
      <c r="V378" s="832" t="str">
        <f>IF(AND('1C TSrécur3'!O$17&lt;&gt;0,'1C TSrécur3'!$C$12="OUI"),'1C TSrécur3'!$O$43/'1C TSrécur3'!O$17,"")</f>
        <v/>
      </c>
      <c r="W378" s="832" t="str">
        <f>IF(AND('1C TSrécur3'!O$17&lt;&gt;0,'1C TSrécur3'!$C$12="OUI"),'1C TSrécur3'!$O$44/'1C TSrécur3'!O$17,"")</f>
        <v/>
      </c>
      <c r="X378" s="832" t="str">
        <f>IF(AND('1C TSrécur3'!O$17&lt;&gt;0,'1C TSrécur3'!$C$12="OUI"),'1C TSrécur3'!$O$45/'1C TSrécur3'!O$17,"")</f>
        <v/>
      </c>
      <c r="Y378" s="832" t="str">
        <f>IF(AND('1C TSrécur3'!O$17&lt;&gt;0,'1C TSrécur3'!$C$12="OUI"),'1C TSrécur3'!$O$46/'1C TSrécur3'!O$17,"")</f>
        <v/>
      </c>
      <c r="Z378" s="832" t="str">
        <f>IF(AND('1C TSrécur3'!O$17&lt;&gt;0,'1C TSrécur3'!$C$12="OUI"),'1C TSrécur3'!$O$47/'1C TSrécur3'!O$17,"")</f>
        <v/>
      </c>
      <c r="AA378" s="832" t="str">
        <f>IF(AND('1C TSrécur3'!O$17&lt;&gt;0,'1C TSrécur3'!$C$12="OUI"),'1C TSrécur3'!$O$48/'1C TSrécur3'!O$17,"")</f>
        <v/>
      </c>
      <c r="AB378" s="832" t="str">
        <f>IF(AND('1C TSrécur3'!O$17&lt;&gt;0,'1C TSrécur3'!$C$12="OUI"),'1C TSrécur3'!$O$49/'1C TSrécur3'!O$17,"")</f>
        <v/>
      </c>
      <c r="AC378" s="832" t="str">
        <f>IF(AND('1C TSrécur3'!O$17&lt;&gt;0,'1C TSrécur3'!$C$12="OUI"),'1C TSrécur3'!$O$50/'1C TSrécur3'!O$17,"")</f>
        <v/>
      </c>
      <c r="AD378" s="832" t="str">
        <f>IF(AND('1C TSrécur3'!O$17&lt;&gt;0,'1C TSrécur3'!$C$12="OUI"),'1C TSrécur3'!$O$51/'1C TSrécur3'!O$17,"")</f>
        <v/>
      </c>
      <c r="AE378" s="832" t="str">
        <f>IF(AND('1C TSrécur3'!O$17&lt;&gt;0,'1C TSrécur3'!$C$12="OUI"),'1C TSrécur3'!$O$52/'1C TSrécur3'!O$17,"")</f>
        <v/>
      </c>
      <c r="AF378" s="832" t="str">
        <f>IF(AND('1C TSrécur3'!O$17&lt;&gt;0,'1C TSrécur3'!$C$12="OUI"),'1C TSrécur3'!$O$53/'1C TSrécur3'!O$17,"")</f>
        <v/>
      </c>
      <c r="AG378" s="832" t="str">
        <f>IF(AND('1C TSrécur3'!O$17&lt;&gt;0,'1C TSrécur3'!$C$12="OUI"),'1C TSrécur3'!$O$54/'1C TSrécur3'!O$17,"")</f>
        <v/>
      </c>
      <c r="AH378" s="832" t="str">
        <f>IF(AND('1C TSrécur3'!O$17&lt;&gt;0,'1C TSrécur3'!$C$12="OUI"),'1C TSrécur3'!$O$55/'1C TSrécur3'!O$17,"")</f>
        <v/>
      </c>
      <c r="AI378" s="832" t="str">
        <f>IF(AND('1C TSrécur3'!O$17&lt;&gt;0,'1C TSrécur3'!$C$12="OUI"),'1C TSrécur3'!$O$56/'1C TSrécur3'!O$17,"")</f>
        <v/>
      </c>
      <c r="AJ378" s="832" t="str">
        <f>IF(AND('1C TSrécur3'!O$17&lt;&gt;0,'1C TSrécur3'!$C$12="OUI"),'1C TSrécur3'!$O$57/'1C TSrécur3'!O$17,"")</f>
        <v/>
      </c>
      <c r="AK378" s="832">
        <f>IF(AND('1C TSrécur3'!O$17&lt;&gt;0,'1C TSrécur3'!$C$12="OUI"),'1C TSrécur3'!O$58/'1C TSrécur3'!O$17,0)</f>
        <v>0</v>
      </c>
      <c r="AL378" s="73">
        <f>IF(AND('1C TSrécur3'!$B$12&lt;&gt;"",'1C TSrécur3'!$C$12="OUI"),N378+AK378,N378)</f>
        <v>0</v>
      </c>
      <c r="AM378" s="346">
        <f t="shared" si="122"/>
        <v>0</v>
      </c>
      <c r="AN378" s="346">
        <f t="shared" si="123"/>
        <v>0</v>
      </c>
      <c r="AO378" s="347">
        <f>AM378+AN378</f>
        <v>0</v>
      </c>
      <c r="AP378" s="575">
        <f>AM378-AR378</f>
        <v>0</v>
      </c>
      <c r="AQ378" s="584">
        <f t="shared" si="126"/>
        <v>0</v>
      </c>
      <c r="AR378" s="580"/>
      <c r="AS378" s="208"/>
      <c r="AT378" s="209" t="str">
        <f>IF('1C TSrécur3'!O$17*FICHE!$C$13&lt;J378,"Forfait limité à "&amp;FICHE!$C$13&amp;"€/jour","")</f>
        <v/>
      </c>
      <c r="AU378" s="591"/>
    </row>
    <row r="379" spans="1:211" ht="13.9" customHeight="1">
      <c r="A379" s="309"/>
      <c r="B379" s="338"/>
      <c r="C379" s="962" t="str">
        <f>IF('1C TSrécur3'!P$17&lt;&gt;0,'1C TSrécur3'!$B$12,"")</f>
        <v/>
      </c>
      <c r="D379" s="963"/>
      <c r="E379" s="964"/>
      <c r="F379" s="211" t="str">
        <f>IF(AND($C379='1C TSrécur3'!$B$12,'1C TSrécur3'!$B$16="récurrentes",'1C TSrécur3'!$P$17&lt;&gt;""),'1C TSrécur3'!$P$21,"")</f>
        <v/>
      </c>
      <c r="G379" s="863"/>
      <c r="H379" s="745">
        <v>0.21</v>
      </c>
      <c r="I379" s="747">
        <v>1</v>
      </c>
      <c r="J379" s="312"/>
      <c r="K379" s="786">
        <f t="shared" si="127"/>
        <v>0</v>
      </c>
      <c r="L379" s="539">
        <f>IF(OR('1C TSrécur3'!$B$12="",'1C TSrécur3'!P$30=0),0,IF(AND('1C TSrécur3'!$B$12&lt;&gt;"",$K$2="Pôle",'1C TSrécur3'!$C$12="OUI"),(('1C TSrécur3'!P$22+'1C TSrécur3'!P$23+'1C TSrécur3'!P$24+'1C TSrécur3'!P$25+'1C TSrécur3'!P$29)/'1C TSrécur3'!P$17),IF(AND('1C TSrécur3'!$B$12&lt;&gt;"",$K$2="Pôle",'1C TSrécur3'!$C$12="NON"),(('1C TSrécur3'!P$22+'1C TSrécur3'!P$23+'1C TSrécur3'!P$24+'1C TSrécur3'!P$25+'1C TSrécur3'!P$29)/'1C TSrécur3'!P$30),IF(AND('1C TSrécur3'!$B$12&lt;&gt;"",$K$2&lt;&gt;"Pôle",'1C TSrécur3'!$C$12="OUI"),(('1C TSrécur3'!P$22+'1C TSrécur3'!P$23+'1C TSrécur3'!P$24+'1C TSrécur3'!P$25+'1C TSrécur3'!P$26+'1C TSrécur3'!P$27+'1C TSrécur3'!P$28+'1C TSrécur3'!P$29)/'1C TSrécur3'!P$17),IF(AND('1C TSrécur3'!$B$12&lt;&gt;"",$K$2&lt;&gt;"Pôle",'1C TSrécur3'!$C$12="NON"),(('1C TSrécur3'!P$22+'1C TSrécur3'!P$23+'1C TSrécur3'!P$24+'1C TSrécur3'!P$25+'1C TSrécur3'!P$26+'1C TSrécur3'!P$27+'1C TSrécur3'!P$28+'1C TSrécur3'!P$29)/'1C TSrécur3'!P$30))))))</f>
        <v>0</v>
      </c>
      <c r="M379" s="539">
        <f>IF(OR('1C TSrécur3'!$B$12="",'1C TSrécur3'!P$30=0),0,IF(AND('1C TSrécur3'!$B$12&lt;&gt;"",$K$2="Pôle",'1C TSrécur3'!$C$12="OUI"),(('1C TSrécur3'!P$26+'1C TSrécur3'!P$27+'1C TSrécur3'!P$28)/'1C TSrécur3'!P$17),IF(AND('1C TSrécur3'!$B$12&lt;&gt;"",$K$2="Pôle",'1C TSrécur3'!$C$12="NON"),(('1C TSrécur3'!P$26+'1C TSrécur3'!P$27+'1C TSrécur3'!P$28)/'1C TSrécur3'!P$30),IF(AND('1C TSrécur3'!$B$12&lt;&gt;"",$K$2&lt;&gt;"Pôle"),0))))</f>
        <v>0</v>
      </c>
      <c r="N379" s="539">
        <f>IF(AND('1C TSrécur3'!$P$17&lt;&gt;0,'1C TSrécur3'!$P$30&lt;&gt;0),L379+M379,0)</f>
        <v>0</v>
      </c>
      <c r="O379" s="544" t="str">
        <f>IF(AND('1C TSrécur3'!P$17&lt;&gt;0,'1C TSrécur3'!$C$12="OUI"),'1C TSrécur3'!P$36/'1C TSrécur3'!P$17,"")</f>
        <v/>
      </c>
      <c r="P379" s="545" t="str">
        <f>IF(AND('1C TSrécur3'!P$17&lt;&gt;0,'1C TSrécur3'!$C$12="OUI"),'1C TSrécur3'!$P$37/'1C TSrécur3'!P$17,"")</f>
        <v/>
      </c>
      <c r="Q379" s="545" t="str">
        <f>IF(AND('1C TSrécur3'!P$17&lt;&gt;0,'1C TSrécur3'!$C$12="OUI"),'1C TSrécur3'!$P$38/'1C TSrécur3'!P$17,"")</f>
        <v/>
      </c>
      <c r="R379" s="545" t="str">
        <f>IF(AND('1C TSrécur3'!P$17&lt;&gt;0,'1C TSrécur3'!$C$12="OUI"),'1C TSrécur3'!$P$39/'1C TSrécur3'!P$17,"")</f>
        <v/>
      </c>
      <c r="S379" s="545" t="str">
        <f>IF(AND('1C TSrécur3'!P$17&lt;&gt;0,'1C TSrécur3'!$C$12="OUI"),'1C TSrécur3'!$P$40/'1C TSrécur3'!P$17,"")</f>
        <v/>
      </c>
      <c r="T379" s="545" t="str">
        <f>IF(AND('1C TSrécur3'!P$17&lt;&gt;0,'1C TSrécur3'!$C$12="OUI"),'1C TSrécur3'!$P$41/'1C TSrécur3'!P$17,"")</f>
        <v/>
      </c>
      <c r="U379" s="545" t="str">
        <f>IF(AND('1C TSrécur3'!P$17&lt;&gt;0,'1C TSrécur3'!$C$12="OUI"),'1C TSrécur3'!$P$42/'1C TSrécur3'!P$17,"")</f>
        <v/>
      </c>
      <c r="V379" s="545" t="str">
        <f>IF(AND('1C TSrécur3'!P$17&lt;&gt;0,'1C TSrécur3'!$C$12="OUI"),'1C TSrécur3'!$P$43/'1C TSrécur3'!P$17,"")</f>
        <v/>
      </c>
      <c r="W379" s="545" t="str">
        <f>IF(AND('1C TSrécur3'!P$17&lt;&gt;0,'1C TSrécur3'!$C$12="OUI"),'1C TSrécur3'!$P$44/'1C TSrécur3'!P$17,"")</f>
        <v/>
      </c>
      <c r="X379" s="545" t="str">
        <f>IF(AND('1C TSrécur3'!P$17&lt;&gt;0,'1C TSrécur3'!$C$12="OUI"),'1C TSrécur3'!$P$45/'1C TSrécur3'!P$17,"")</f>
        <v/>
      </c>
      <c r="Y379" s="545" t="str">
        <f>IF(AND('1C TSrécur3'!P$17&lt;&gt;0,'1C TSrécur3'!$C$12="OUI"),'1C TSrécur3'!$P$46/'1C TSrécur3'!P$17,"")</f>
        <v/>
      </c>
      <c r="Z379" s="545" t="str">
        <f>IF(AND('1C TSrécur3'!P$17&lt;&gt;0,'1C TSrécur3'!$C$12="OUI"),'1C TSrécur3'!$P$47/'1C TSrécur3'!P$17,"")</f>
        <v/>
      </c>
      <c r="AA379" s="545" t="str">
        <f>IF(AND('1C TSrécur3'!P$17&lt;&gt;0,'1C TSrécur3'!$C$12="OUI"),'1C TSrécur3'!$P$48/'1C TSrécur3'!P$17,"")</f>
        <v/>
      </c>
      <c r="AB379" s="545" t="str">
        <f>IF(AND('1C TSrécur3'!P$17&lt;&gt;0,'1C TSrécur3'!$C$12="OUI"),'1C TSrécur3'!$P$49/'1C TSrécur3'!P$17,"")</f>
        <v/>
      </c>
      <c r="AC379" s="545" t="str">
        <f>IF(AND('1C TSrécur3'!P$17&lt;&gt;0,'1C TSrécur3'!$C$12="OUI"),'1C TSrécur3'!$P$50/'1C TSrécur3'!P$17,"")</f>
        <v/>
      </c>
      <c r="AD379" s="545" t="str">
        <f>IF(AND('1C TSrécur3'!P$17&lt;&gt;0,'1C TSrécur3'!$C$12="OUI"),'1C TSrécur3'!$P$51/'1C TSrécur3'!P$17,"")</f>
        <v/>
      </c>
      <c r="AE379" s="545" t="str">
        <f>IF(AND('1C TSrécur3'!P$17&lt;&gt;0,'1C TSrécur3'!$C$12="OUI"),'1C TSrécur3'!$P$52/'1C TSrécur3'!P$17,"")</f>
        <v/>
      </c>
      <c r="AF379" s="545" t="str">
        <f>IF(AND('1C TSrécur3'!P$17&lt;&gt;0,'1C TSrécur3'!$C$12="OUI"),'1C TSrécur3'!$P$53/'1C TSrécur3'!P$17,"")</f>
        <v/>
      </c>
      <c r="AG379" s="545" t="str">
        <f>IF(AND('1C TSrécur3'!P$17&lt;&gt;0,'1C TSrécur3'!$C$12="OUI"),'1C TSrécur3'!$P$54/'1C TSrécur3'!P$17,"")</f>
        <v/>
      </c>
      <c r="AH379" s="545" t="str">
        <f>IF(AND('1C TSrécur3'!P$17&lt;&gt;0,'1C TSrécur3'!$C$12="OUI"),'1C TSrécur3'!$P$55/'1C TSrécur3'!P$17,"")</f>
        <v/>
      </c>
      <c r="AI379" s="545" t="str">
        <f>IF(AND('1C TSrécur3'!P$17&lt;&gt;0,'1C TSrécur3'!$C$12="OUI"),'1C TSrécur3'!$P$56/'1C TSrécur3'!P$17,"")</f>
        <v/>
      </c>
      <c r="AJ379" s="545" t="str">
        <f>IF(AND('1C TSrécur3'!P$17&lt;&gt;0,'1C TSrécur3'!$C$12="OUI"),'1C TSrécur3'!$P$57/'1C TSrécur3'!P$17,"")</f>
        <v/>
      </c>
      <c r="AK379" s="545">
        <f>IF(AND('1C TSrécur3'!P$17&lt;&gt;0,'1C TSrécur3'!$C$12="OUI"),'1C TSrécur3'!P$58/'1C TSrécur3'!P$17,0)</f>
        <v>0</v>
      </c>
      <c r="AL379" s="73">
        <f>IF(AND('1C TSrécur3'!$B$12&lt;&gt;"",'1C TSrécur3'!$C$12="OUI"),N379+AK379,N379)</f>
        <v>0</v>
      </c>
      <c r="AM379" s="344">
        <f t="shared" si="122"/>
        <v>0</v>
      </c>
      <c r="AN379" s="344">
        <f t="shared" si="123"/>
        <v>0</v>
      </c>
      <c r="AO379" s="345">
        <f t="shared" ref="AO379:AO389" si="128">AM379+AN379</f>
        <v>0</v>
      </c>
      <c r="AP379" s="573">
        <f t="shared" ref="AP379:AP389" si="129">AM379-AR379</f>
        <v>0</v>
      </c>
      <c r="AQ379" s="583">
        <f t="shared" si="126"/>
        <v>0</v>
      </c>
      <c r="AR379" s="579"/>
      <c r="AS379" s="102"/>
      <c r="AT379" s="209" t="str">
        <f>IF('1C TSrécur3'!P$17*FICHE!$C$13&lt;J379,"Forfait limité à "&amp;FICHE!$C$13&amp;"€/jour","")</f>
        <v/>
      </c>
      <c r="AU379" s="592"/>
    </row>
    <row r="380" spans="1:211" ht="13.9" customHeight="1">
      <c r="A380" s="309"/>
      <c r="B380" s="338"/>
      <c r="C380" s="962" t="str">
        <f>IF('1C TSrécur3'!Q$17&lt;&gt;0,'1C TSrécur3'!$B$12,"")</f>
        <v/>
      </c>
      <c r="D380" s="963"/>
      <c r="E380" s="964"/>
      <c r="F380" s="211" t="str">
        <f>IF(AND($C380='1C TSrécur3'!$B$12,'1C TSrécur3'!$B$16="récurrentes",'1C TSrécur3'!$Q$17&lt;&gt;""),'1C TSrécur3'!$Q$21,"")</f>
        <v/>
      </c>
      <c r="G380" s="863"/>
      <c r="H380" s="745">
        <v>0.21</v>
      </c>
      <c r="I380" s="747">
        <v>1</v>
      </c>
      <c r="J380" s="312"/>
      <c r="K380" s="786">
        <f t="shared" si="127"/>
        <v>0</v>
      </c>
      <c r="L380" s="539">
        <f>IF(OR('1C TSrécur3'!$B$12="",'1C TSrécur3'!Q$30=0),0,IF(AND('1C TSrécur3'!$B$12&lt;&gt;"",$K$2="Pôle",'1C TSrécur3'!$C$12="OUI"),(('1C TSrécur3'!Q$22+'1C TSrécur3'!Q$23+'1C TSrécur3'!Q$24+'1C TSrécur3'!Q$25+'1C TSrécur3'!Q$29)/'1C TSrécur3'!Q$17),IF(AND('1C TSrécur3'!$B$12&lt;&gt;"",$K$2="Pôle",'1C TSrécur3'!$C$12="NON"),(('1C TSrécur3'!Q$22+'1C TSrécur3'!Q$23+'1C TSrécur3'!Q$24+'1C TSrécur3'!Q$25+'1C TSrécur3'!Q$29)/'1C TSrécur3'!Q$30),IF(AND('1C TSrécur3'!$B$12&lt;&gt;"",$K$2&lt;&gt;"Pôle",'1C TSrécur3'!$C$12="OUI"),(('1C TSrécur3'!Q$22+'1C TSrécur3'!Q$23+'1C TSrécur3'!Q$24+'1C TSrécur3'!Q$25+'1C TSrécur3'!Q$26+'1C TSrécur3'!Q$27+'1C TSrécur3'!Q$28+'1C TSrécur3'!Q$29)/'1C TSrécur3'!Q$17),IF(AND('1C TSrécur3'!$B$12&lt;&gt;"",$K$2&lt;&gt;"Pôle",'1C TSrécur3'!$C$12="NON"),(('1C TSrécur3'!Q$22+'1C TSrécur3'!Q$23+'1C TSrécur3'!Q$24+'1C TSrécur3'!Q$25+'1C TSrécur3'!Q$26+'1C TSrécur3'!Q$27+'1C TSrécur3'!Q$28+'1C TSrécur3'!Q$29)/'1C TSrécur3'!Q$30))))))</f>
        <v>0</v>
      </c>
      <c r="M380" s="539">
        <f>IF(OR('1C TSrécur3'!$B$12="",'1C TSrécur3'!Q$30=0),0,IF(AND('1C TSrécur3'!$B$12&lt;&gt;"",$K$2="Pôle",'1C TSrécur3'!$C$12="OUI"),(('1C TSrécur3'!Q$26+'1C TSrécur3'!Q$27+'1C TSrécur3'!Q$28)/'1C TSrécur3'!Q$17),IF(AND('1C TSrécur3'!$B$12&lt;&gt;"",$K$2="Pôle",'1C TSrécur3'!$C$12="NON"),(('1C TSrécur3'!Q$26+'1C TSrécur3'!Q$27+'1C TSrécur3'!Q$28)/'1C TSrécur3'!Q$30),IF(AND('1C TSrécur3'!$B$12&lt;&gt;"",$K$2&lt;&gt;"Pôle"),0))))</f>
        <v>0</v>
      </c>
      <c r="N380" s="539">
        <f>IF(AND('1C TSrécur3'!$Q$17&lt;&gt;0,'1C TSrécur3'!$Q$30&lt;&gt;0),L380+M380,0)</f>
        <v>0</v>
      </c>
      <c r="O380" s="544" t="str">
        <f>IF(AND('1C TSrécur3'!Q$17&lt;&gt;0,'1C TSrécur3'!$C$12="OUI"),'1C TSrécur3'!Q$36/'1C TSrécur3'!Q$17,"")</f>
        <v/>
      </c>
      <c r="P380" s="545" t="str">
        <f>IF(AND('1C TSrécur3'!Q$17&lt;&gt;0,'1C TSrécur3'!$C$12="OUI"),'1C TSrécur3'!$Q$37/'1C TSrécur3'!Q$17,"")</f>
        <v/>
      </c>
      <c r="Q380" s="545" t="str">
        <f>IF(AND('1C TSrécur3'!Q$17&lt;&gt;0,'1C TSrécur3'!$C$12="OUI"),'1C TSrécur3'!$Q$38/'1C TSrécur3'!Q$17,"")</f>
        <v/>
      </c>
      <c r="R380" s="545" t="str">
        <f>IF(AND('1C TSrécur3'!Q$17&lt;&gt;0,'1C TSrécur3'!$C$12="OUI"),'1C TSrécur3'!$Q$39/'1C TSrécur3'!Q$17,"")</f>
        <v/>
      </c>
      <c r="S380" s="545" t="str">
        <f>IF(AND('1C TSrécur3'!Q$17&lt;&gt;0,'1C TSrécur3'!$C$12="OUI"),'1C TSrécur3'!$Q$40/'1C TSrécur3'!Q$17,"")</f>
        <v/>
      </c>
      <c r="T380" s="545" t="str">
        <f>IF(AND('1C TSrécur3'!Q$17&lt;&gt;0,'1C TSrécur3'!$C$12="OUI"),'1C TSrécur3'!$Q$41/'1C TSrécur3'!Q$17,"")</f>
        <v/>
      </c>
      <c r="U380" s="545" t="str">
        <f>IF(AND('1C TSrécur3'!Q$17&lt;&gt;0,'1C TSrécur3'!$C$12="OUI"),'1C TSrécur3'!$Q$42/'1C TSrécur3'!Q$17,"")</f>
        <v/>
      </c>
      <c r="V380" s="545" t="str">
        <f>IF(AND('1C TSrécur3'!Q$17&lt;&gt;0,'1C TSrécur3'!$C$12="OUI"),'1C TSrécur3'!$Q$43/'1C TSrécur3'!Q$17,"")</f>
        <v/>
      </c>
      <c r="W380" s="545" t="str">
        <f>IF(AND('1C TSrécur3'!Q$17&lt;&gt;0,'1C TSrécur3'!$C$12="OUI"),'1C TSrécur3'!$Q$44/'1C TSrécur3'!Q$17,"")</f>
        <v/>
      </c>
      <c r="X380" s="545" t="str">
        <f>IF(AND('1C TSrécur3'!Q$17&lt;&gt;0,'1C TSrécur3'!$C$12="OUI"),'1C TSrécur3'!$Q$45/'1C TSrécur3'!Q$17,"")</f>
        <v/>
      </c>
      <c r="Y380" s="545" t="str">
        <f>IF(AND('1C TSrécur3'!Q$17&lt;&gt;0,'1C TSrécur3'!$C$12="OUI"),'1C TSrécur3'!$Q$46/'1C TSrécur3'!Q$17,"")</f>
        <v/>
      </c>
      <c r="Z380" s="545" t="str">
        <f>IF(AND('1C TSrécur3'!Q$17&lt;&gt;0,'1C TSrécur3'!$C$12="OUI"),'1C TSrécur3'!$Q$47/'1C TSrécur3'!Q$17,"")</f>
        <v/>
      </c>
      <c r="AA380" s="545" t="str">
        <f>IF(AND('1C TSrécur3'!Q$17&lt;&gt;0,'1C TSrécur3'!$C$12="OUI"),'1C TSrécur3'!$Q$48/'1C TSrécur3'!Q$17,"")</f>
        <v/>
      </c>
      <c r="AB380" s="545" t="str">
        <f>IF(AND('1C TSrécur3'!Q$17&lt;&gt;0,'1C TSrécur3'!$C$12="OUI"),'1C TSrécur3'!$Q$49/'1C TSrécur3'!Q$17,"")</f>
        <v/>
      </c>
      <c r="AC380" s="545" t="str">
        <f>IF(AND('1C TSrécur3'!Q$17&lt;&gt;0,'1C TSrécur3'!$C$12="OUI"),'1C TSrécur3'!$Q$50/'1C TSrécur3'!Q$17,"")</f>
        <v/>
      </c>
      <c r="AD380" s="545" t="str">
        <f>IF(AND('1C TSrécur3'!Q$17&lt;&gt;0,'1C TSrécur3'!$C$12="OUI"),'1C TSrécur3'!$Q$51/'1C TSrécur3'!Q$17,"")</f>
        <v/>
      </c>
      <c r="AE380" s="545" t="str">
        <f>IF(AND('1C TSrécur3'!Q$17&lt;&gt;0,'1C TSrécur3'!$C$12="OUI"),'1C TSrécur3'!$Q$52/'1C TSrécur3'!Q$17,"")</f>
        <v/>
      </c>
      <c r="AF380" s="545" t="str">
        <f>IF(AND('1C TSrécur3'!Q$17&lt;&gt;0,'1C TSrécur3'!$C$12="OUI"),'1C TSrécur3'!$Q$53/'1C TSrécur3'!Q$17,"")</f>
        <v/>
      </c>
      <c r="AG380" s="545" t="str">
        <f>IF(AND('1C TSrécur3'!Q$17&lt;&gt;0,'1C TSrécur3'!$C$12="OUI"),'1C TSrécur3'!$Q$54/'1C TSrécur3'!Q$17,"")</f>
        <v/>
      </c>
      <c r="AH380" s="545" t="str">
        <f>IF(AND('1C TSrécur3'!Q$17&lt;&gt;0,'1C TSrécur3'!$C$12="OUI"),'1C TSrécur3'!$Q$55/'1C TSrécur3'!Q$17,"")</f>
        <v/>
      </c>
      <c r="AI380" s="545" t="str">
        <f>IF(AND('1C TSrécur3'!Q$17&lt;&gt;0,'1C TSrécur3'!$C$12="OUI"),'1C TSrécur3'!$Q$56/'1C TSrécur3'!Q$17,"")</f>
        <v/>
      </c>
      <c r="AJ380" s="545" t="str">
        <f>IF(AND('1C TSrécur3'!Q$17&lt;&gt;0,'1C TSrécur3'!$C$12="OUI"),'1C TSrécur3'!$Q$57/'1C TSrécur3'!Q$17,"")</f>
        <v/>
      </c>
      <c r="AK380" s="545">
        <f>IF(AND('1C TSrécur3'!Q$17&lt;&gt;0,'1C TSrécur3'!$C$12="OUI"),'1C TSrécur3'!Q$58/'1C TSrécur3'!Q$17,0)</f>
        <v>0</v>
      </c>
      <c r="AL380" s="73">
        <f>IF(AND('1C TSrécur3'!$B$12&lt;&gt;"",'1C TSrécur3'!$C$12="OUI"),N380+AK380,N380)</f>
        <v>0</v>
      </c>
      <c r="AM380" s="344">
        <f t="shared" si="122"/>
        <v>0</v>
      </c>
      <c r="AN380" s="344">
        <f t="shared" si="123"/>
        <v>0</v>
      </c>
      <c r="AO380" s="345">
        <f t="shared" si="128"/>
        <v>0</v>
      </c>
      <c r="AP380" s="573">
        <f t="shared" si="129"/>
        <v>0</v>
      </c>
      <c r="AQ380" s="583">
        <f t="shared" si="126"/>
        <v>0</v>
      </c>
      <c r="AR380" s="579"/>
      <c r="AS380" s="102"/>
      <c r="AT380" s="209" t="str">
        <f>IF('1C TSrécur3'!Q$17*FICHE!$C$13&lt;J380,"Forfait limité à "&amp;FICHE!$C$13&amp;"€/jour","")</f>
        <v/>
      </c>
      <c r="AU380" s="592"/>
    </row>
    <row r="381" spans="1:211" ht="13.9" customHeight="1">
      <c r="A381" s="309"/>
      <c r="B381" s="338"/>
      <c r="C381" s="962" t="str">
        <f>IF('1C TSrécur3'!R$17&lt;&gt;0,'1C TSrécur3'!$B$12,"")</f>
        <v/>
      </c>
      <c r="D381" s="963"/>
      <c r="E381" s="964"/>
      <c r="F381" s="211" t="str">
        <f>IF(AND($C381='1C TSrécur3'!$B$12,'1C TSrécur3'!$B$16="récurrentes",'1C TSrécur3'!$R$17&lt;&gt;""),'1C TSrécur3'!$R$21,"")</f>
        <v/>
      </c>
      <c r="G381" s="863"/>
      <c r="H381" s="745">
        <v>0.21</v>
      </c>
      <c r="I381" s="747">
        <v>1</v>
      </c>
      <c r="J381" s="312"/>
      <c r="K381" s="786">
        <f t="shared" si="127"/>
        <v>0</v>
      </c>
      <c r="L381" s="539">
        <f>IF(OR('1C TSrécur3'!$B$12="",'1C TSrécur3'!R$30=0),0,IF(AND('1C TSrécur3'!$B$12&lt;&gt;"",$K$2="Pôle",'1C TSrécur3'!$C$12="OUI"),(('1C TSrécur3'!R$22+'1C TSrécur3'!R$23+'1C TSrécur3'!R$24+'1C TSrécur3'!R$25+'1C TSrécur3'!R$29)/'1C TSrécur3'!R$17),IF(AND('1C TSrécur3'!$B$12&lt;&gt;"",$K$2="Pôle",'1C TSrécur3'!$C$12="NON"),(('1C TSrécur3'!R$22+'1C TSrécur3'!R$23+'1C TSrécur3'!R$24+'1C TSrécur3'!R$25+'1C TSrécur3'!R$29)/'1C TSrécur3'!R$30),IF(AND('1C TSrécur3'!$B$12&lt;&gt;"",$K$2&lt;&gt;"Pôle",'1C TSrécur3'!$C$12="OUI"),(('1C TSrécur3'!R$22+'1C TSrécur3'!R$23+'1C TSrécur3'!R$24+'1C TSrécur3'!R$25+'1C TSrécur3'!R$26+'1C TSrécur3'!R$27+'1C TSrécur3'!R$28+'1C TSrécur3'!R$29)/'1C TSrécur3'!R$17),IF(AND('1C TSrécur3'!$B$12&lt;&gt;"",$K$2&lt;&gt;"Pôle",'1C TSrécur3'!$C$12="NON"),(('1C TSrécur3'!R$22+'1C TSrécur3'!R$23+'1C TSrécur3'!R$24+'1C TSrécur3'!R$25+'1C TSrécur3'!R$26+'1C TSrécur3'!R$27+'1C TSrécur3'!R$28+'1C TSrécur3'!R$29)/'1C TSrécur3'!R$30))))))</f>
        <v>0</v>
      </c>
      <c r="M381" s="539">
        <f>IF(OR('1C TSrécur3'!$B$12="",'1C TSrécur3'!R$30=0),0,IF(AND('1C TSrécur3'!$B$12&lt;&gt;"",$K$2="Pôle",'1C TSrécur3'!$C$12="OUI"),(('1C TSrécur3'!R$26+'1C TSrécur3'!R$27+'1C TSrécur3'!R$28)/'1C TSrécur3'!R$17),IF(AND('1C TSrécur3'!$B$12&lt;&gt;"",$K$2="Pôle",'1C TSrécur3'!$C$12="NON"),(('1C TSrécur3'!R$26+'1C TSrécur3'!R$27+'1C TSrécur3'!R$28)/'1C TSrécur3'!R$30),IF(AND('1C TSrécur3'!$B$12&lt;&gt;"",$K$2&lt;&gt;"Pôle"),0))))</f>
        <v>0</v>
      </c>
      <c r="N381" s="539">
        <f>IF(AND('1C TSrécur3'!$R$17&lt;&gt;0,'1C TSrécur3'!$R$30&lt;&gt;0),L381+M381,0)</f>
        <v>0</v>
      </c>
      <c r="O381" s="544" t="str">
        <f>IF(AND('1C TSrécur3'!R$17&lt;&gt;0,'1C TSrécur3'!$C$12="OUI"),'1C TSrécur3'!R$36/'1C TSrécur3'!R$17,"")</f>
        <v/>
      </c>
      <c r="P381" s="545" t="str">
        <f>IF(AND('1C TSrécur3'!R$17&lt;&gt;0,'1C TSrécur3'!$C$12="OUI"),'1C TSrécur3'!$R$37/'1C TSrécur3'!R$17,"")</f>
        <v/>
      </c>
      <c r="Q381" s="545" t="str">
        <f>IF(AND('1C TSrécur3'!R$17&lt;&gt;0,'1C TSrécur3'!$C$12="OUI"),'1C TSrécur3'!$R$38/'1C TSrécur3'!R$17,"")</f>
        <v/>
      </c>
      <c r="R381" s="545" t="str">
        <f>IF(AND('1C TSrécur3'!R$17&lt;&gt;0,'1C TSrécur3'!$C$12="OUI"),'1C TSrécur3'!$R$39/'1C TSrécur3'!R$17,"")</f>
        <v/>
      </c>
      <c r="S381" s="545" t="str">
        <f>IF(AND('1C TSrécur3'!R$17&lt;&gt;0,'1C TSrécur3'!$C$12="OUI"),'1C TSrécur3'!$R$40/'1C TSrécur3'!R$17,"")</f>
        <v/>
      </c>
      <c r="T381" s="545" t="str">
        <f>IF(AND('1C TSrécur3'!R$17&lt;&gt;0,'1C TSrécur3'!$C$12="OUI"),'1C TSrécur3'!$R$41/'1C TSrécur3'!R$17,"")</f>
        <v/>
      </c>
      <c r="U381" s="545" t="str">
        <f>IF(AND('1C TSrécur3'!R$17&lt;&gt;0,'1C TSrécur3'!$C$12="OUI"),'1C TSrécur3'!$R$42/'1C TSrécur3'!R$17,"")</f>
        <v/>
      </c>
      <c r="V381" s="545" t="str">
        <f>IF(AND('1C TSrécur3'!R$17&lt;&gt;0,'1C TSrécur3'!$C$12="OUI"),'1C TSrécur3'!$R$43/'1C TSrécur3'!R$17,"")</f>
        <v/>
      </c>
      <c r="W381" s="545" t="str">
        <f>IF(AND('1C TSrécur3'!R$17&lt;&gt;0,'1C TSrécur3'!$C$12="OUI"),'1C TSrécur3'!$R$44/'1C TSrécur3'!R$17,"")</f>
        <v/>
      </c>
      <c r="X381" s="545" t="str">
        <f>IF(AND('1C TSrécur3'!R$17&lt;&gt;0,'1C TSrécur3'!$C$12="OUI"),'1C TSrécur3'!$R$45/'1C TSrécur3'!R$17,"")</f>
        <v/>
      </c>
      <c r="Y381" s="545" t="str">
        <f>IF(AND('1C TSrécur3'!R$17&lt;&gt;0,'1C TSrécur3'!$C$12="OUI"),'1C TSrécur3'!$R$46/'1C TSrécur3'!R$17,"")</f>
        <v/>
      </c>
      <c r="Z381" s="545" t="str">
        <f>IF(AND('1C TSrécur3'!R$17&lt;&gt;0,'1C TSrécur3'!$C$12="OUI"),'1C TSrécur3'!$R$47/'1C TSrécur3'!R$17,"")</f>
        <v/>
      </c>
      <c r="AA381" s="545" t="str">
        <f>IF(AND('1C TSrécur3'!R$17&lt;&gt;0,'1C TSrécur3'!$C$12="OUI"),'1C TSrécur3'!$R$48/'1C TSrécur3'!R$17,"")</f>
        <v/>
      </c>
      <c r="AB381" s="545" t="str">
        <f>IF(AND('1C TSrécur3'!R$17&lt;&gt;0,'1C TSrécur3'!$C$12="OUI"),'1C TSrécur3'!$R$49/'1C TSrécur3'!R$17,"")</f>
        <v/>
      </c>
      <c r="AC381" s="545" t="str">
        <f>IF(AND('1C TSrécur3'!R$17&lt;&gt;0,'1C TSrécur3'!$C$12="OUI"),'1C TSrécur3'!$R$50/'1C TSrécur3'!R$17,"")</f>
        <v/>
      </c>
      <c r="AD381" s="545" t="str">
        <f>IF(AND('1C TSrécur3'!R$17&lt;&gt;0,'1C TSrécur3'!$C$12="OUI"),'1C TSrécur3'!$R$51/'1C TSrécur3'!R$17,"")</f>
        <v/>
      </c>
      <c r="AE381" s="545" t="str">
        <f>IF(AND('1C TSrécur3'!R$17&lt;&gt;0,'1C TSrécur3'!$C$12="OUI"),'1C TSrécur3'!$R$52/'1C TSrécur3'!R$17,"")</f>
        <v/>
      </c>
      <c r="AF381" s="545" t="str">
        <f>IF(AND('1C TSrécur3'!R$17&lt;&gt;0,'1C TSrécur3'!$C$12="OUI"),'1C TSrécur3'!$R$53/'1C TSrécur3'!R$17,"")</f>
        <v/>
      </c>
      <c r="AG381" s="545" t="str">
        <f>IF(AND('1C TSrécur3'!R$17&lt;&gt;0,'1C TSrécur3'!$C$12="OUI"),'1C TSrécur3'!$R$54/'1C TSrécur3'!R$17,"")</f>
        <v/>
      </c>
      <c r="AH381" s="545" t="str">
        <f>IF(AND('1C TSrécur3'!R$17&lt;&gt;0,'1C TSrécur3'!$C$12="OUI"),'1C TSrécur3'!$R$55/'1C TSrécur3'!R$17,"")</f>
        <v/>
      </c>
      <c r="AI381" s="545" t="str">
        <f>IF(AND('1C TSrécur3'!R$17&lt;&gt;0,'1C TSrécur3'!$C$12="OUI"),'1C TSrécur3'!$R$56/'1C TSrécur3'!R$17,"")</f>
        <v/>
      </c>
      <c r="AJ381" s="545" t="str">
        <f>IF(AND('1C TSrécur3'!R$17&lt;&gt;0,'1C TSrécur3'!$C$12="OUI"),'1C TSrécur3'!$R$57/'1C TSrécur3'!R$17,"")</f>
        <v/>
      </c>
      <c r="AK381" s="545">
        <f>IF(AND('1C TSrécur3'!R$17&lt;&gt;0,'1C TSrécur3'!$C$12="OUI"),'1C TSrécur3'!R$58/'1C TSrécur3'!R$17,0)</f>
        <v>0</v>
      </c>
      <c r="AL381" s="73">
        <f>IF(AND('1C TSrécur3'!$B$12&lt;&gt;"",'1C TSrécur3'!$C$12="OUI"),N381+AK381,N381)</f>
        <v>0</v>
      </c>
      <c r="AM381" s="344">
        <f t="shared" si="122"/>
        <v>0</v>
      </c>
      <c r="AN381" s="344">
        <f t="shared" si="123"/>
        <v>0</v>
      </c>
      <c r="AO381" s="345">
        <f t="shared" si="128"/>
        <v>0</v>
      </c>
      <c r="AP381" s="573">
        <f t="shared" si="129"/>
        <v>0</v>
      </c>
      <c r="AQ381" s="583">
        <f t="shared" si="126"/>
        <v>0</v>
      </c>
      <c r="AR381" s="579"/>
      <c r="AS381" s="102"/>
      <c r="AT381" s="209" t="str">
        <f>IF('1C TSrécur3'!R$17*FICHE!$C$13&lt;J381,"Forfait limité à "&amp;FICHE!$C$13&amp;"€/jour","")</f>
        <v/>
      </c>
      <c r="AU381" s="592"/>
    </row>
    <row r="382" spans="1:211" ht="13.9" customHeight="1">
      <c r="A382" s="309"/>
      <c r="B382" s="338"/>
      <c r="C382" s="962" t="str">
        <f>IF('1C TSrécur3'!S$17&lt;&gt;0,'1C TSrécur3'!$B$12,"")</f>
        <v/>
      </c>
      <c r="D382" s="963"/>
      <c r="E382" s="964"/>
      <c r="F382" s="211" t="str">
        <f>IF(AND($C382='1C TSrécur3'!$B$12,'1C TSrécur3'!$B$16="récurrentes",'1C TSrécur3'!$S$17&lt;&gt;""),'1C TSrécur3'!$S$21,"")</f>
        <v/>
      </c>
      <c r="G382" s="863"/>
      <c r="H382" s="745">
        <v>0.21</v>
      </c>
      <c r="I382" s="747">
        <v>1</v>
      </c>
      <c r="J382" s="312"/>
      <c r="K382" s="786">
        <f t="shared" si="127"/>
        <v>0</v>
      </c>
      <c r="L382" s="539">
        <f>IF(OR('1C TSrécur3'!$B$12="",'1C TSrécur3'!S$30=0),0,IF(AND('1C TSrécur3'!$B$12&lt;&gt;"",$K$2="Pôle",'1C TSrécur3'!$C$12="OUI"),(('1C TSrécur3'!S$22+'1C TSrécur3'!S$23+'1C TSrécur3'!S$24+'1C TSrécur3'!S$25+'1C TSrécur3'!S$29)/'1C TSrécur3'!S$17),IF(AND('1C TSrécur3'!$B$12&lt;&gt;"",$K$2="Pôle",'1C TSrécur3'!$C$12="NON"),(('1C TSrécur3'!S$22+'1C TSrécur3'!S$23+'1C TSrécur3'!S$24+'1C TSrécur3'!S$25+'1C TSrécur3'!S$29)/'1C TSrécur3'!S$30),IF(AND('1C TSrécur3'!$B$12&lt;&gt;"",$K$2&lt;&gt;"Pôle",'1C TSrécur3'!$C$12="OUI"),(('1C TSrécur3'!S$22+'1C TSrécur3'!S$23+'1C TSrécur3'!S$24+'1C TSrécur3'!S$25+'1C TSrécur3'!S$26+'1C TSrécur3'!S$27+'1C TSrécur3'!S$28+'1C TSrécur3'!S$29)/'1C TSrécur3'!S$17),IF(AND('1C TSrécur3'!$B$12&lt;&gt;"",$K$2&lt;&gt;"Pôle",'1C TSrécur3'!$C$12="NON"),(('1C TSrécur3'!S$22+'1C TSrécur3'!S$23+'1C TSrécur3'!S$24+'1C TSrécur3'!S$25+'1C TSrécur3'!S$26+'1C TSrécur3'!S$27+'1C TSrécur3'!S$28+'1C TSrécur3'!S$29)/'1C TSrécur3'!S$30))))))</f>
        <v>0</v>
      </c>
      <c r="M382" s="539">
        <f>IF(OR('1C TSrécur3'!$B$12="",'1C TSrécur3'!S$30=0),0,IF(AND('1C TSrécur3'!$B$12&lt;&gt;"",$K$2="Pôle",'1C TSrécur3'!$C$12="OUI"),(('1C TSrécur3'!S$26+'1C TSrécur3'!S$27+'1C TSrécur3'!S$28)/'1C TSrécur3'!S$17),IF(AND('1C TSrécur3'!$B$12&lt;&gt;"",$K$2="Pôle",'1C TSrécur3'!$C$12="NON"),(('1C TSrécur3'!S$26+'1C TSrécur3'!S$27+'1C TSrécur3'!S$28)/'1C TSrécur3'!S$30),IF(AND('1C TSrécur3'!$B$12&lt;&gt;"",$K$2&lt;&gt;"Pôle"),0))))</f>
        <v>0</v>
      </c>
      <c r="N382" s="539">
        <f>IF(AND('1C TSrécur3'!$S$17&lt;&gt;0,'1C TSrécur3'!$S$30&lt;&gt;0),L382+M382,0)</f>
        <v>0</v>
      </c>
      <c r="O382" s="544" t="str">
        <f>IF(AND('1C TSrécur3'!S$17&lt;&gt;0,'1C TSrécur3'!$C$12="OUI"),'1C TSrécur3'!S$36/'1C TSrécur3'!S$17,"")</f>
        <v/>
      </c>
      <c r="P382" s="545" t="str">
        <f>IF(AND('1C TSrécur3'!S$17&lt;&gt;0,'1C TSrécur3'!$C$12="OUI"),'1C TSrécur3'!$S$37/'1C TSrécur3'!S$17,"")</f>
        <v/>
      </c>
      <c r="Q382" s="545" t="str">
        <f>IF(AND('1C TSrécur3'!S$17&lt;&gt;0,'1C TSrécur3'!$C$12="OUI"),'1C TSrécur3'!$S$38/'1C TSrécur3'!S$17,"")</f>
        <v/>
      </c>
      <c r="R382" s="545" t="str">
        <f>IF(AND('1C TSrécur3'!S$17&lt;&gt;0,'1C TSrécur3'!$C$12="OUI"),'1C TSrécur3'!$S$39/'1C TSrécur3'!S$17,"")</f>
        <v/>
      </c>
      <c r="S382" s="545" t="str">
        <f>IF(AND('1C TSrécur3'!S$17&lt;&gt;0,'1C TSrécur3'!$C$12="OUI"),'1C TSrécur3'!$S$40/'1C TSrécur3'!S$17,"")</f>
        <v/>
      </c>
      <c r="T382" s="545" t="str">
        <f>IF(AND('1C TSrécur3'!S$17&lt;&gt;0,'1C TSrécur3'!$C$12="OUI"),'1C TSrécur3'!$S$41/'1C TSrécur3'!S$17,"")</f>
        <v/>
      </c>
      <c r="U382" s="545" t="str">
        <f>IF(AND('1C TSrécur3'!S$17&lt;&gt;0,'1C TSrécur3'!$C$12="OUI"),'1C TSrécur3'!$S$42/'1C TSrécur3'!S$17,"")</f>
        <v/>
      </c>
      <c r="V382" s="545" t="str">
        <f>IF(AND('1C TSrécur3'!S$17&lt;&gt;0,'1C TSrécur3'!$C$12="OUI"),'1C TSrécur3'!$S$43/'1C TSrécur3'!S$17,"")</f>
        <v/>
      </c>
      <c r="W382" s="545" t="str">
        <f>IF(AND('1C TSrécur3'!S$17&lt;&gt;0,'1C TSrécur3'!$C$12="OUI"),'1C TSrécur3'!$S$44/'1C TSrécur3'!S$17,"")</f>
        <v/>
      </c>
      <c r="X382" s="545" t="str">
        <f>IF(AND('1C TSrécur3'!S$17&lt;&gt;0,'1C TSrécur3'!$C$12="OUI"),'1C TSrécur3'!$S$45/'1C TSrécur3'!S$17,"")</f>
        <v/>
      </c>
      <c r="Y382" s="545" t="str">
        <f>IF(AND('1C TSrécur3'!S$17&lt;&gt;0,'1C TSrécur3'!$C$12="OUI"),'1C TSrécur3'!$S$46/'1C TSrécur3'!S$17,"")</f>
        <v/>
      </c>
      <c r="Z382" s="545" t="str">
        <f>IF(AND('1C TSrécur3'!S$17&lt;&gt;0,'1C TSrécur3'!$C$12="OUI"),'1C TSrécur3'!$S$47/'1C TSrécur3'!S$17,"")</f>
        <v/>
      </c>
      <c r="AA382" s="545" t="str">
        <f>IF(AND('1C TSrécur3'!S$17&lt;&gt;0,'1C TSrécur3'!$C$12="OUI"),'1C TSrécur3'!$S$48/'1C TSrécur3'!S$17,"")</f>
        <v/>
      </c>
      <c r="AB382" s="545" t="str">
        <f>IF(AND('1C TSrécur3'!S$17&lt;&gt;0,'1C TSrécur3'!$C$12="OUI"),'1C TSrécur3'!$S$49/'1C TSrécur3'!S$17,"")</f>
        <v/>
      </c>
      <c r="AC382" s="545" t="str">
        <f>IF(AND('1C TSrécur3'!S$17&lt;&gt;0,'1C TSrécur3'!$C$12="OUI"),'1C TSrécur3'!$S$50/'1C TSrécur3'!S$17,"")</f>
        <v/>
      </c>
      <c r="AD382" s="545" t="str">
        <f>IF(AND('1C TSrécur3'!S$17&lt;&gt;0,'1C TSrécur3'!$C$12="OUI"),'1C TSrécur3'!$S$51/'1C TSrécur3'!S$17,"")</f>
        <v/>
      </c>
      <c r="AE382" s="545" t="str">
        <f>IF(AND('1C TSrécur3'!S$17&lt;&gt;0,'1C TSrécur3'!$C$12="OUI"),'1C TSrécur3'!$S$52/'1C TSrécur3'!S$17,"")</f>
        <v/>
      </c>
      <c r="AF382" s="545" t="str">
        <f>IF(AND('1C TSrécur3'!S$17&lt;&gt;0,'1C TSrécur3'!$C$12="OUI"),'1C TSrécur3'!$S$53/'1C TSrécur3'!S$17,"")</f>
        <v/>
      </c>
      <c r="AG382" s="545" t="str">
        <f>IF(AND('1C TSrécur3'!S$17&lt;&gt;0,'1C TSrécur3'!$C$12="OUI"),'1C TSrécur3'!$S$54/'1C TSrécur3'!S$17,"")</f>
        <v/>
      </c>
      <c r="AH382" s="545" t="str">
        <f>IF(AND('1C TSrécur3'!S$17&lt;&gt;0,'1C TSrécur3'!$C$12="OUI"),'1C TSrécur3'!$S$55/'1C TSrécur3'!S$17,"")</f>
        <v/>
      </c>
      <c r="AI382" s="545" t="str">
        <f>IF(AND('1C TSrécur3'!S$17&lt;&gt;0,'1C TSrécur3'!$C$12="OUI"),'1C TSrécur3'!$S$56/'1C TSrécur3'!S$17,"")</f>
        <v/>
      </c>
      <c r="AJ382" s="545" t="str">
        <f>IF(AND('1C TSrécur3'!S$17&lt;&gt;0,'1C TSrécur3'!$C$12="OUI"),'1C TSrécur3'!$S$57/'1C TSrécur3'!S$17,"")</f>
        <v/>
      </c>
      <c r="AK382" s="545">
        <f>IF(AND('1C TSrécur3'!S$17&lt;&gt;0,'1C TSrécur3'!$C$12="OUI"),'1C TSrécur3'!S$58/'1C TSrécur3'!S$17,0)</f>
        <v>0</v>
      </c>
      <c r="AL382" s="73">
        <f>IF(AND('1C TSrécur3'!$B$12&lt;&gt;"",'1C TSrécur3'!$C$12="OUI"),N382+AK382,N382)</f>
        <v>0</v>
      </c>
      <c r="AM382" s="344">
        <f t="shared" si="122"/>
        <v>0</v>
      </c>
      <c r="AN382" s="344">
        <f t="shared" si="123"/>
        <v>0</v>
      </c>
      <c r="AO382" s="345">
        <f t="shared" si="128"/>
        <v>0</v>
      </c>
      <c r="AP382" s="573">
        <f t="shared" si="129"/>
        <v>0</v>
      </c>
      <c r="AQ382" s="583">
        <f t="shared" si="126"/>
        <v>0</v>
      </c>
      <c r="AR382" s="579"/>
      <c r="AS382" s="102"/>
      <c r="AT382" s="209" t="str">
        <f>IF('1C TSrécur3'!S$17*FICHE!$C$13&lt;J382,"Forfait limité à "&amp;FICHE!$C$13&amp;"€/jour","")</f>
        <v/>
      </c>
      <c r="AU382" s="592"/>
    </row>
    <row r="383" spans="1:211" ht="13.9" customHeight="1">
      <c r="A383" s="309"/>
      <c r="B383" s="338"/>
      <c r="C383" s="962" t="str">
        <f>IF('1C TSrécur3'!T$17&lt;&gt;0,'1C TSrécur3'!$B$12,"")</f>
        <v/>
      </c>
      <c r="D383" s="963"/>
      <c r="E383" s="964"/>
      <c r="F383" s="211" t="str">
        <f>IF(AND($C383='1C TSrécur3'!$B$12,'1C TSrécur3'!$B$16="récurrentes",'1C TSrécur3'!$T$17&lt;&gt;""),'1C TSrécur3'!$T$21,"")</f>
        <v/>
      </c>
      <c r="G383" s="863"/>
      <c r="H383" s="745">
        <v>0.21</v>
      </c>
      <c r="I383" s="747">
        <v>1</v>
      </c>
      <c r="J383" s="312"/>
      <c r="K383" s="786">
        <f t="shared" si="127"/>
        <v>0</v>
      </c>
      <c r="L383" s="539">
        <f>IF(OR('1C TSrécur3'!$B$12="",'1C TSrécur3'!T$30=0),0,IF(AND('1C TSrécur3'!$B$12&lt;&gt;"",$K$2="Pôle",'1C TSrécur3'!$C$12="OUI"),(('1C TSrécur3'!T$22+'1C TSrécur3'!T$23+'1C TSrécur3'!T$24+'1C TSrécur3'!T$25+'1C TSrécur3'!T$29)/'1C TSrécur3'!T$17),IF(AND('1C TSrécur3'!$B$12&lt;&gt;"",$K$2="Pôle",'1C TSrécur3'!$C$12="NON"),(('1C TSrécur3'!T$22+'1C TSrécur3'!T$23+'1C TSrécur3'!T$24+'1C TSrécur3'!T$25+'1C TSrécur3'!T$29)/'1C TSrécur3'!T$30),IF(AND('1C TSrécur3'!$B$12&lt;&gt;"",$K$2&lt;&gt;"Pôle",'1C TSrécur3'!$C$12="OUI"),(('1C TSrécur3'!T$22+'1C TSrécur3'!T$23+'1C TSrécur3'!T$24+'1C TSrécur3'!T$25+'1C TSrécur3'!T$26+'1C TSrécur3'!T$27+'1C TSrécur3'!T$28+'1C TSrécur3'!T$29)/'1C TSrécur3'!T$17),IF(AND('1C TSrécur3'!$B$12&lt;&gt;"",$K$2&lt;&gt;"Pôle",'1C TSrécur3'!$C$12="NON"),(('1C TSrécur3'!T$22+'1C TSrécur3'!T$23+'1C TSrécur3'!T$24+'1C TSrécur3'!T$25+'1C TSrécur3'!T$26+'1C TSrécur3'!T$27+'1C TSrécur3'!T$28+'1C TSrécur3'!T$29)/'1C TSrécur3'!T$30))))))</f>
        <v>0</v>
      </c>
      <c r="M383" s="539">
        <f>IF(OR('1C TSrécur3'!$B$12="",'1C TSrécur3'!T$30=0),0,IF(AND('1C TSrécur3'!$B$12&lt;&gt;"",$K$2="Pôle",'1C TSrécur3'!$C$12="OUI"),(('1C TSrécur3'!T$26+'1C TSrécur3'!T$27+'1C TSrécur3'!T$28)/'1C TSrécur3'!T$17),IF(AND('1C TSrécur3'!$B$12&lt;&gt;"",$K$2="Pôle",'1C TSrécur3'!$C$12="NON"),(('1C TSrécur3'!T$26+'1C TSrécur3'!T$27+'1C TSrécur3'!T$28)/'1C TSrécur3'!T$30),IF(AND('1C TSrécur3'!$B$12&lt;&gt;"",$K$2&lt;&gt;"Pôle"),0))))</f>
        <v>0</v>
      </c>
      <c r="N383" s="539">
        <f>IF(AND('1C TSrécur3'!$T$17&lt;&gt;0,'1C TSrécur3'!$T$30&lt;&gt;0),L383+M383,0)</f>
        <v>0</v>
      </c>
      <c r="O383" s="544" t="str">
        <f>IF(AND('1C TSrécur3'!T$17&lt;&gt;0,'1C TSrécur3'!$C$12="OUI"),'1C TSrécur3'!T$36/'1C TSrécur3'!T$17,"")</f>
        <v/>
      </c>
      <c r="P383" s="545" t="str">
        <f>IF(AND('1C TSrécur3'!T$17&lt;&gt;0,'1C TSrécur3'!$C$12="OUI"),'1C TSrécur3'!$T$37/'1C TSrécur3'!T$17,"")</f>
        <v/>
      </c>
      <c r="Q383" s="545" t="str">
        <f>IF(AND('1C TSrécur3'!T$17&lt;&gt;0,'1C TSrécur3'!$C$12="OUI"),'1C TSrécur3'!$T$38/'1C TSrécur3'!T$17,"")</f>
        <v/>
      </c>
      <c r="R383" s="545" t="str">
        <f>IF(AND('1C TSrécur3'!T$17&lt;&gt;0,'1C TSrécur3'!$C$12="OUI"),'1C TSrécur3'!$T$39/'1C TSrécur3'!T$17,"")</f>
        <v/>
      </c>
      <c r="S383" s="545" t="str">
        <f>IF(AND('1C TSrécur3'!T$17&lt;&gt;0,'1C TSrécur3'!$C$12="OUI"),'1C TSrécur3'!$T$40/'1C TSrécur3'!T$17,"")</f>
        <v/>
      </c>
      <c r="T383" s="545" t="str">
        <f>IF(AND('1C TSrécur3'!T$17&lt;&gt;0,'1C TSrécur3'!$C$12="OUI"),'1C TSrécur3'!$T$41/'1C TSrécur3'!T$17,"")</f>
        <v/>
      </c>
      <c r="U383" s="545" t="str">
        <f>IF(AND('1C TSrécur3'!T$17&lt;&gt;0,'1C TSrécur3'!$C$12="OUI"),'1C TSrécur3'!$T$42/'1C TSrécur3'!T$17,"")</f>
        <v/>
      </c>
      <c r="V383" s="545" t="str">
        <f>IF(AND('1C TSrécur3'!T$17&lt;&gt;0,'1C TSrécur3'!$C$12="OUI"),'1C TSrécur3'!$T$43/'1C TSrécur3'!T$17,"")</f>
        <v/>
      </c>
      <c r="W383" s="545" t="str">
        <f>IF(AND('1C TSrécur3'!T$17&lt;&gt;0,'1C TSrécur3'!$C$12="OUI"),'1C TSrécur3'!$T$44/'1C TSrécur3'!T$17,"")</f>
        <v/>
      </c>
      <c r="X383" s="545" t="str">
        <f>IF(AND('1C TSrécur3'!T$17&lt;&gt;0,'1C TSrécur3'!$C$12="OUI"),'1C TSrécur3'!$T$45/'1C TSrécur3'!T$17,"")</f>
        <v/>
      </c>
      <c r="Y383" s="545" t="str">
        <f>IF(AND('1C TSrécur3'!T$17&lt;&gt;0,'1C TSrécur3'!$C$12="OUI"),'1C TSrécur3'!$T$46/'1C TSrécur3'!T$17,"")</f>
        <v/>
      </c>
      <c r="Z383" s="545" t="str">
        <f>IF(AND('1C TSrécur3'!T$17&lt;&gt;0,'1C TSrécur3'!$C$12="OUI"),'1C TSrécur3'!$T$47/'1C TSrécur3'!T$17,"")</f>
        <v/>
      </c>
      <c r="AA383" s="545" t="str">
        <f>IF(AND('1C TSrécur3'!T$17&lt;&gt;0,'1C TSrécur3'!$C$12="OUI"),'1C TSrécur3'!$T$48/'1C TSrécur3'!T$17,"")</f>
        <v/>
      </c>
      <c r="AB383" s="545" t="str">
        <f>IF(AND('1C TSrécur3'!T$17&lt;&gt;0,'1C TSrécur3'!$C$12="OUI"),'1C TSrécur3'!$T$49/'1C TSrécur3'!T$17,"")</f>
        <v/>
      </c>
      <c r="AC383" s="545" t="str">
        <f>IF(AND('1C TSrécur3'!T$17&lt;&gt;0,'1C TSrécur3'!$C$12="OUI"),'1C TSrécur3'!$T$50/'1C TSrécur3'!T$17,"")</f>
        <v/>
      </c>
      <c r="AD383" s="545" t="str">
        <f>IF(AND('1C TSrécur3'!T$17&lt;&gt;0,'1C TSrécur3'!$C$12="OUI"),'1C TSrécur3'!$T$51/'1C TSrécur3'!T$17,"")</f>
        <v/>
      </c>
      <c r="AE383" s="545" t="str">
        <f>IF(AND('1C TSrécur3'!T$17&lt;&gt;0,'1C TSrécur3'!$C$12="OUI"),'1C TSrécur3'!$T$52/'1C TSrécur3'!T$17,"")</f>
        <v/>
      </c>
      <c r="AF383" s="545" t="str">
        <f>IF(AND('1C TSrécur3'!T$17&lt;&gt;0,'1C TSrécur3'!$C$12="OUI"),'1C TSrécur3'!$T$53/'1C TSrécur3'!T$17,"")</f>
        <v/>
      </c>
      <c r="AG383" s="545" t="str">
        <f>IF(AND('1C TSrécur3'!T$17&lt;&gt;0,'1C TSrécur3'!$C$12="OUI"),'1C TSrécur3'!$T$54/'1C TSrécur3'!T$17,"")</f>
        <v/>
      </c>
      <c r="AH383" s="545" t="str">
        <f>IF(AND('1C TSrécur3'!T$17&lt;&gt;0,'1C TSrécur3'!$C$12="OUI"),'1C TSrécur3'!$T$55/'1C TSrécur3'!T$17,"")</f>
        <v/>
      </c>
      <c r="AI383" s="545" t="str">
        <f>IF(AND('1C TSrécur3'!T$17&lt;&gt;0,'1C TSrécur3'!$C$12="OUI"),'1C TSrécur3'!$T$56/'1C TSrécur3'!T$17,"")</f>
        <v/>
      </c>
      <c r="AJ383" s="545" t="str">
        <f>IF(AND('1C TSrécur3'!T$17&lt;&gt;0,'1C TSrécur3'!$C$12="OUI"),'1C TSrécur3'!$T$57/'1C TSrécur3'!T$17,"")</f>
        <v/>
      </c>
      <c r="AK383" s="545">
        <f>IF(AND('1C TSrécur3'!T$17&lt;&gt;0,'1C TSrécur3'!$C$12="OUI"),'1C TSrécur3'!T$58/'1C TSrécur3'!T$17,0)</f>
        <v>0</v>
      </c>
      <c r="AL383" s="73">
        <f>IF(AND('1C TSrécur3'!$B$12&lt;&gt;"",'1C TSrécur3'!$C$12="OUI"),N383+AK383,N383)</f>
        <v>0</v>
      </c>
      <c r="AM383" s="344">
        <f t="shared" si="122"/>
        <v>0</v>
      </c>
      <c r="AN383" s="344">
        <f t="shared" si="123"/>
        <v>0</v>
      </c>
      <c r="AO383" s="345">
        <f t="shared" si="128"/>
        <v>0</v>
      </c>
      <c r="AP383" s="573">
        <f t="shared" si="129"/>
        <v>0</v>
      </c>
      <c r="AQ383" s="583">
        <f t="shared" si="126"/>
        <v>0</v>
      </c>
      <c r="AR383" s="579"/>
      <c r="AS383" s="102"/>
      <c r="AT383" s="209" t="str">
        <f>IF('1C TSrécur3'!T$17*FICHE!$C$13&lt;J383,"Forfait limité à "&amp;FICHE!$C$13&amp;"€/jour","")</f>
        <v/>
      </c>
      <c r="AU383" s="592"/>
    </row>
    <row r="384" spans="1:211" ht="13.9" customHeight="1">
      <c r="A384" s="309"/>
      <c r="B384" s="338"/>
      <c r="C384" s="962" t="str">
        <f>IF('1C TSrécur3'!U$17&lt;&gt;0,'1C TSrécur3'!$B$12,"")</f>
        <v/>
      </c>
      <c r="D384" s="963"/>
      <c r="E384" s="964"/>
      <c r="F384" s="211" t="str">
        <f>IF(AND($C384='1C TSrécur3'!$B$12,'1C TSrécur3'!$B$16="récurrentes",'1C TSrécur3'!$U$17&lt;&gt;""),'1C TSrécur3'!$U$21,"")</f>
        <v/>
      </c>
      <c r="G384" s="863"/>
      <c r="H384" s="745">
        <v>0.21</v>
      </c>
      <c r="I384" s="747">
        <v>1</v>
      </c>
      <c r="J384" s="312"/>
      <c r="K384" s="786">
        <f t="shared" si="127"/>
        <v>0</v>
      </c>
      <c r="L384" s="539">
        <f>IF(OR('1C TSrécur3'!$B$12="",'1C TSrécur3'!U$30=0),0,IF(AND('1C TSrécur3'!$B$12&lt;&gt;"",$K$2="Pôle",'1C TSrécur3'!$C$12="OUI"),(('1C TSrécur3'!U$22+'1C TSrécur3'!U$23+'1C TSrécur3'!U$24+'1C TSrécur3'!U$25+'1C TSrécur3'!U$29)/'1C TSrécur3'!U$17),IF(AND('1C TSrécur3'!$B$12&lt;&gt;"",$K$2="Pôle",'1C TSrécur3'!$C$12="NON"),(('1C TSrécur3'!U$22+'1C TSrécur3'!U$23+'1C TSrécur3'!U$24+'1C TSrécur3'!U$25+'1C TSrécur3'!U$29)/'1C TSrécur3'!U$30),IF(AND('1C TSrécur3'!$B$12&lt;&gt;"",$K$2&lt;&gt;"Pôle",'1C TSrécur3'!$C$12="OUI"),(('1C TSrécur3'!U$22+'1C TSrécur3'!U$23+'1C TSrécur3'!U$24+'1C TSrécur3'!U$25+'1C TSrécur3'!U$26+'1C TSrécur3'!U$27+'1C TSrécur3'!U$28+'1C TSrécur3'!U$29)/'1C TSrécur3'!U$17),IF(AND('1C TSrécur3'!$B$12&lt;&gt;"",$K$2&lt;&gt;"Pôle",'1C TSrécur3'!$C$12="NON"),(('1C TSrécur3'!U$22+'1C TSrécur3'!U$23+'1C TSrécur3'!U$24+'1C TSrécur3'!U$25+'1C TSrécur3'!U$26+'1C TSrécur3'!U$27+'1C TSrécur3'!U$28+'1C TSrécur3'!U$29)/'1C TSrécur3'!U$30))))))</f>
        <v>0</v>
      </c>
      <c r="M384" s="539">
        <f>IF(OR('1C TSrécur3'!$B$12="",'1C TSrécur3'!U$30=0),0,IF(AND('1C TSrécur3'!$B$12&lt;&gt;"",$K$2="Pôle",'1C TSrécur3'!$C$12="OUI"),(('1C TSrécur3'!U$26+'1C TSrécur3'!U$27+'1C TSrécur3'!U$28)/'1C TSrécur3'!U$17),IF(AND('1C TSrécur3'!$B$12&lt;&gt;"",$K$2="Pôle",'1C TSrécur3'!$C$12="NON"),(('1C TSrécur3'!U$26+'1C TSrécur3'!U$27+'1C TSrécur3'!U$28)/'1C TSrécur3'!U$30),IF(AND('1C TSrécur3'!$B$12&lt;&gt;"",$K$2&lt;&gt;"Pôle"),0))))</f>
        <v>0</v>
      </c>
      <c r="N384" s="539">
        <f>IF(AND('1C TSrécur3'!$U$17&lt;&gt;0,'1C TSrécur3'!$U$30&lt;&gt;0),L384+M384,0)</f>
        <v>0</v>
      </c>
      <c r="O384" s="544" t="str">
        <f>IF(AND('1C TSrécur3'!U$17&lt;&gt;0,'1C TSrécur3'!$C$12="OUI"),'1C TSrécur3'!U$36/'1C TSrécur3'!U$17,"")</f>
        <v/>
      </c>
      <c r="P384" s="545" t="str">
        <f>IF(AND('1C TSrécur3'!U$17&lt;&gt;0,'1C TSrécur3'!$C$12="OUI"),'1C TSrécur3'!$U$37/'1C TSrécur3'!U$17,"")</f>
        <v/>
      </c>
      <c r="Q384" s="545" t="str">
        <f>IF(AND('1C TSrécur3'!U$17&lt;&gt;0,'1C TSrécur3'!$C$12="OUI"),'1C TSrécur3'!$U$38/'1C TSrécur3'!U$17,"")</f>
        <v/>
      </c>
      <c r="R384" s="545" t="str">
        <f>IF(AND('1C TSrécur3'!U$17&lt;&gt;0,'1C TSrécur3'!$C$12="OUI"),'1C TSrécur3'!$U$39/'1C TSrécur3'!U$17,"")</f>
        <v/>
      </c>
      <c r="S384" s="545" t="str">
        <f>IF(AND('1C TSrécur3'!U$17&lt;&gt;0,'1C TSrécur3'!$C$12="OUI"),'1C TSrécur3'!$U$40/'1C TSrécur3'!U$17,"")</f>
        <v/>
      </c>
      <c r="T384" s="545" t="str">
        <f>IF(AND('1C TSrécur3'!U$17&lt;&gt;0,'1C TSrécur3'!$C$12="OUI"),'1C TSrécur3'!$U$41/'1C TSrécur3'!U$17,"")</f>
        <v/>
      </c>
      <c r="U384" s="545" t="str">
        <f>IF(AND('1C TSrécur3'!U$17&lt;&gt;0,'1C TSrécur3'!$C$12="OUI"),'1C TSrécur3'!$U$42/'1C TSrécur3'!U$17,"")</f>
        <v/>
      </c>
      <c r="V384" s="545" t="str">
        <f>IF(AND('1C TSrécur3'!U$17&lt;&gt;0,'1C TSrécur3'!$C$12="OUI"),'1C TSrécur3'!$U$43/'1C TSrécur3'!U$17,"")</f>
        <v/>
      </c>
      <c r="W384" s="545" t="str">
        <f>IF(AND('1C TSrécur3'!U$17&lt;&gt;0,'1C TSrécur3'!$C$12="OUI"),'1C TSrécur3'!$U$44/'1C TSrécur3'!U$17,"")</f>
        <v/>
      </c>
      <c r="X384" s="545" t="str">
        <f>IF(AND('1C TSrécur3'!U$17&lt;&gt;0,'1C TSrécur3'!$C$12="OUI"),'1C TSrécur3'!$U$45/'1C TSrécur3'!U$17,"")</f>
        <v/>
      </c>
      <c r="Y384" s="545" t="str">
        <f>IF(AND('1C TSrécur3'!U$17&lt;&gt;0,'1C TSrécur3'!$C$12="OUI"),'1C TSrécur3'!$U$46/'1C TSrécur3'!U$17,"")</f>
        <v/>
      </c>
      <c r="Z384" s="545" t="str">
        <f>IF(AND('1C TSrécur3'!U$17&lt;&gt;0,'1C TSrécur3'!$C$12="OUI"),'1C TSrécur3'!$U$47/'1C TSrécur3'!U$17,"")</f>
        <v/>
      </c>
      <c r="AA384" s="545" t="str">
        <f>IF(AND('1C TSrécur3'!U$17&lt;&gt;0,'1C TSrécur3'!$C$12="OUI"),'1C TSrécur3'!$U$48/'1C TSrécur3'!U$17,"")</f>
        <v/>
      </c>
      <c r="AB384" s="545" t="str">
        <f>IF(AND('1C TSrécur3'!U$17&lt;&gt;0,'1C TSrécur3'!$C$12="OUI"),'1C TSrécur3'!$U$49/'1C TSrécur3'!U$17,"")</f>
        <v/>
      </c>
      <c r="AC384" s="545" t="str">
        <f>IF(AND('1C TSrécur3'!U$17&lt;&gt;0,'1C TSrécur3'!$C$12="OUI"),'1C TSrécur3'!$U$50/'1C TSrécur3'!U$17,"")</f>
        <v/>
      </c>
      <c r="AD384" s="545" t="str">
        <f>IF(AND('1C TSrécur3'!U$17&lt;&gt;0,'1C TSrécur3'!$C$12="OUI"),'1C TSrécur3'!$U$51/'1C TSrécur3'!U$17,"")</f>
        <v/>
      </c>
      <c r="AE384" s="545" t="str">
        <f>IF(AND('1C TSrécur3'!U$17&lt;&gt;0,'1C TSrécur3'!$C$12="OUI"),'1C TSrécur3'!$U$52/'1C TSrécur3'!U$17,"")</f>
        <v/>
      </c>
      <c r="AF384" s="545" t="str">
        <f>IF(AND('1C TSrécur3'!U$17&lt;&gt;0,'1C TSrécur3'!$C$12="OUI"),'1C TSrécur3'!$U$53/'1C TSrécur3'!U$17,"")</f>
        <v/>
      </c>
      <c r="AG384" s="545" t="str">
        <f>IF(AND('1C TSrécur3'!U$17&lt;&gt;0,'1C TSrécur3'!$C$12="OUI"),'1C TSrécur3'!$U$54/'1C TSrécur3'!U$17,"")</f>
        <v/>
      </c>
      <c r="AH384" s="545" t="str">
        <f>IF(AND('1C TSrécur3'!U$17&lt;&gt;0,'1C TSrécur3'!$C$12="OUI"),'1C TSrécur3'!$U$55/'1C TSrécur3'!U$17,"")</f>
        <v/>
      </c>
      <c r="AI384" s="545" t="str">
        <f>IF(AND('1C TSrécur3'!U$17&lt;&gt;0,'1C TSrécur3'!$C$12="OUI"),'1C TSrécur3'!$U$56/'1C TSrécur3'!U$17,"")</f>
        <v/>
      </c>
      <c r="AJ384" s="545" t="str">
        <f>IF(AND('1C TSrécur3'!U$17&lt;&gt;0,'1C TSrécur3'!$C$12="OUI"),'1C TSrécur3'!$U$57/'1C TSrécur3'!U$17,"")</f>
        <v/>
      </c>
      <c r="AK384" s="545">
        <f>IF(AND('1C TSrécur3'!U$17&lt;&gt;0,'1C TSrécur3'!$C$12="OUI"),'1C TSrécur3'!U$58/'1C TSrécur3'!U$17,0)</f>
        <v>0</v>
      </c>
      <c r="AL384" s="73">
        <f>IF(AND('1C TSrécur3'!$B$12&lt;&gt;"",'1C TSrécur3'!$C$12="OUI"),N384+AK384,N384)</f>
        <v>0</v>
      </c>
      <c r="AM384" s="344">
        <f t="shared" si="122"/>
        <v>0</v>
      </c>
      <c r="AN384" s="344">
        <f t="shared" si="123"/>
        <v>0</v>
      </c>
      <c r="AO384" s="345">
        <f t="shared" si="128"/>
        <v>0</v>
      </c>
      <c r="AP384" s="573">
        <f t="shared" si="129"/>
        <v>0</v>
      </c>
      <c r="AQ384" s="583">
        <f t="shared" si="126"/>
        <v>0</v>
      </c>
      <c r="AR384" s="579"/>
      <c r="AS384" s="102"/>
      <c r="AT384" s="209" t="str">
        <f>IF('1C TSrécur3'!U$17*FICHE!$C$13&lt;J384,"Forfait limité à "&amp;FICHE!$C$13&amp;"€/jour","")</f>
        <v/>
      </c>
      <c r="AU384" s="592"/>
    </row>
    <row r="385" spans="1:211" ht="13.9" customHeight="1">
      <c r="A385" s="309"/>
      <c r="B385" s="338"/>
      <c r="C385" s="962" t="str">
        <f>IF('1C TSrécur3'!V$17&lt;&gt;0,'1C TSrécur3'!$B$12,"")</f>
        <v/>
      </c>
      <c r="D385" s="963"/>
      <c r="E385" s="964"/>
      <c r="F385" s="211" t="str">
        <f>IF(AND($C385='1C TSrécur3'!$B$12,'1C TSrécur3'!$B$16="récurrentes",'1C TSrécur3'!$V$17&lt;&gt;""),'1C TSrécur3'!$V$21,"")</f>
        <v/>
      </c>
      <c r="G385" s="863"/>
      <c r="H385" s="745">
        <v>0.21</v>
      </c>
      <c r="I385" s="747">
        <v>1</v>
      </c>
      <c r="J385" s="312"/>
      <c r="K385" s="786">
        <f t="shared" si="127"/>
        <v>0</v>
      </c>
      <c r="L385" s="539">
        <f>IF(OR('1C TSrécur3'!$B$12="",'1C TSrécur3'!V$30=0),0,IF(AND('1C TSrécur3'!$B$12&lt;&gt;"",$K$2="Pôle",'1C TSrécur3'!$C$12="OUI"),(('1C TSrécur3'!V$22+'1C TSrécur3'!V$23+'1C TSrécur3'!V$24+'1C TSrécur3'!V$25+'1C TSrécur3'!V$29)/'1C TSrécur3'!V$17),IF(AND('1C TSrécur3'!$B$12&lt;&gt;"",$K$2="Pôle",'1C TSrécur3'!$C$12="NON"),(('1C TSrécur3'!V$22+'1C TSrécur3'!V$23+'1C TSrécur3'!V$24+'1C TSrécur3'!V$25+'1C TSrécur3'!V$29)/'1C TSrécur3'!V$30),IF(AND('1C TSrécur3'!$B$12&lt;&gt;"",$K$2&lt;&gt;"Pôle",'1C TSrécur3'!$C$12="OUI"),(('1C TSrécur3'!V$22+'1C TSrécur3'!V$23+'1C TSrécur3'!V$24+'1C TSrécur3'!V$25+'1C TSrécur3'!V$26+'1C TSrécur3'!V$27+'1C TSrécur3'!V$28+'1C TSrécur3'!V$29)/'1C TSrécur3'!V$17),IF(AND('1C TSrécur3'!$B$12&lt;&gt;"",$K$2&lt;&gt;"Pôle",'1C TSrécur3'!$C$12="NON"),(('1C TSrécur3'!V$22+'1C TSrécur3'!V$23+'1C TSrécur3'!V$24+'1C TSrécur3'!V$25+'1C TSrécur3'!V$26+'1C TSrécur3'!V$27+'1C TSrécur3'!V$28+'1C TSrécur3'!V$29)/'1C TSrécur3'!V$30))))))</f>
        <v>0</v>
      </c>
      <c r="M385" s="539">
        <f>IF(OR('1C TSrécur3'!$B$12="",'1C TSrécur3'!V$30=0),0,IF(AND('1C TSrécur3'!$B$12&lt;&gt;"",$K$2="Pôle",'1C TSrécur3'!$C$12="OUI"),(('1C TSrécur3'!V$26+'1C TSrécur3'!V$27+'1C TSrécur3'!V$28)/'1C TSrécur3'!V$17),IF(AND('1C TSrécur3'!$B$12&lt;&gt;"",$K$2="Pôle",'1C TSrécur3'!$C$12="NON"),(('1C TSrécur3'!V$26+'1C TSrécur3'!V$27+'1C TSrécur3'!V$28)/'1C TSrécur3'!V$30),IF(AND('1C TSrécur3'!$B$12&lt;&gt;"",$K$2&lt;&gt;"Pôle"),0))))</f>
        <v>0</v>
      </c>
      <c r="N385" s="539">
        <f>IF(AND('1C TSrécur3'!$V$17&lt;&gt;0,'1C TSrécur3'!$V$30&lt;&gt;0),L385+M385,0)</f>
        <v>0</v>
      </c>
      <c r="O385" s="544" t="str">
        <f>IF(AND('1C TSrécur3'!V$17&lt;&gt;0,'1C TSrécur3'!$C$12="OUI"),'1C TSrécur3'!V$36/'1C TSrécur3'!V$17,"")</f>
        <v/>
      </c>
      <c r="P385" s="545" t="str">
        <f>IF(AND('1C TSrécur3'!V$17&lt;&gt;0,'1C TSrécur3'!$C$12="OUI"),'1C TSrécur3'!$V$37/'1C TSrécur3'!V$17,"")</f>
        <v/>
      </c>
      <c r="Q385" s="545" t="str">
        <f>IF(AND('1C TSrécur3'!V$17&lt;&gt;0,'1C TSrécur3'!$C$12="OUI"),'1C TSrécur3'!$V$38/'1C TSrécur3'!V$17,"")</f>
        <v/>
      </c>
      <c r="R385" s="545" t="str">
        <f>IF(AND('1C TSrécur3'!V$17&lt;&gt;0,'1C TSrécur3'!$C$12="OUI"),'1C TSrécur3'!$V$39/'1C TSrécur3'!V$17,"")</f>
        <v/>
      </c>
      <c r="S385" s="545" t="str">
        <f>IF(AND('1C TSrécur3'!V$17&lt;&gt;0,'1C TSrécur3'!$C$12="OUI"),'1C TSrécur3'!$V$40/'1C TSrécur3'!V$17,"")</f>
        <v/>
      </c>
      <c r="T385" s="545" t="str">
        <f>IF(AND('1C TSrécur3'!V$17&lt;&gt;0,'1C TSrécur3'!$C$12="OUI"),'1C TSrécur3'!$V$41/'1C TSrécur3'!V$17,"")</f>
        <v/>
      </c>
      <c r="U385" s="545" t="str">
        <f>IF(AND('1C TSrécur3'!V$17&lt;&gt;0,'1C TSrécur3'!$C$12="OUI"),'1C TSrécur3'!$V$42/'1C TSrécur3'!V$17,"")</f>
        <v/>
      </c>
      <c r="V385" s="545" t="str">
        <f>IF(AND('1C TSrécur3'!V$17&lt;&gt;0,'1C TSrécur3'!$C$12="OUI"),'1C TSrécur3'!$V$43/'1C TSrécur3'!V$17,"")</f>
        <v/>
      </c>
      <c r="W385" s="545" t="str">
        <f>IF(AND('1C TSrécur3'!V$17&lt;&gt;0,'1C TSrécur3'!$C$12="OUI"),'1C TSrécur3'!$V$44/'1C TSrécur3'!V$17,"")</f>
        <v/>
      </c>
      <c r="X385" s="545" t="str">
        <f>IF(AND('1C TSrécur3'!V$17&lt;&gt;0,'1C TSrécur3'!$C$12="OUI"),'1C TSrécur3'!$V$45/'1C TSrécur3'!V$17,"")</f>
        <v/>
      </c>
      <c r="Y385" s="545" t="str">
        <f>IF(AND('1C TSrécur3'!V$17&lt;&gt;0,'1C TSrécur3'!$C$12="OUI"),'1C TSrécur3'!$V$46/'1C TSrécur3'!V$17,"")</f>
        <v/>
      </c>
      <c r="Z385" s="545" t="str">
        <f>IF(AND('1C TSrécur3'!V$17&lt;&gt;0,'1C TSrécur3'!$C$12="OUI"),'1C TSrécur3'!$V$47/'1C TSrécur3'!V$17,"")</f>
        <v/>
      </c>
      <c r="AA385" s="545" t="str">
        <f>IF(AND('1C TSrécur3'!V$17&lt;&gt;0,'1C TSrécur3'!$C$12="OUI"),'1C TSrécur3'!$V$48/'1C TSrécur3'!V$17,"")</f>
        <v/>
      </c>
      <c r="AB385" s="545" t="str">
        <f>IF(AND('1C TSrécur3'!V$17&lt;&gt;0,'1C TSrécur3'!$C$12="OUI"),'1C TSrécur3'!$V$49/'1C TSrécur3'!V$17,"")</f>
        <v/>
      </c>
      <c r="AC385" s="545" t="str">
        <f>IF(AND('1C TSrécur3'!V$17&lt;&gt;0,'1C TSrécur3'!$C$12="OUI"),'1C TSrécur3'!$V$50/'1C TSrécur3'!V$17,"")</f>
        <v/>
      </c>
      <c r="AD385" s="545" t="str">
        <f>IF(AND('1C TSrécur3'!V$17&lt;&gt;0,'1C TSrécur3'!$C$12="OUI"),'1C TSrécur3'!$V$51/'1C TSrécur3'!V$17,"")</f>
        <v/>
      </c>
      <c r="AE385" s="545" t="str">
        <f>IF(AND('1C TSrécur3'!V$17&lt;&gt;0,'1C TSrécur3'!$C$12="OUI"),'1C TSrécur3'!$V$52/'1C TSrécur3'!V$17,"")</f>
        <v/>
      </c>
      <c r="AF385" s="545" t="str">
        <f>IF(AND('1C TSrécur3'!V$17&lt;&gt;0,'1C TSrécur3'!$C$12="OUI"),'1C TSrécur3'!$V$53/'1C TSrécur3'!V$17,"")</f>
        <v/>
      </c>
      <c r="AG385" s="545" t="str">
        <f>IF(AND('1C TSrécur3'!V$17&lt;&gt;0,'1C TSrécur3'!$C$12="OUI"),'1C TSrécur3'!$V$54/'1C TSrécur3'!V$17,"")</f>
        <v/>
      </c>
      <c r="AH385" s="545" t="str">
        <f>IF(AND('1C TSrécur3'!V$17&lt;&gt;0,'1C TSrécur3'!$C$12="OUI"),'1C TSrécur3'!$V$55/'1C TSrécur3'!V$17,"")</f>
        <v/>
      </c>
      <c r="AI385" s="545" t="str">
        <f>IF(AND('1C TSrécur3'!V$17&lt;&gt;0,'1C TSrécur3'!$C$12="OUI"),'1C TSrécur3'!$V$56/'1C TSrécur3'!V$17,"")</f>
        <v/>
      </c>
      <c r="AJ385" s="545" t="str">
        <f>IF(AND('1C TSrécur3'!V$17&lt;&gt;0,'1C TSrécur3'!$C$12="OUI"),'1C TSrécur3'!$V$57/'1C TSrécur3'!V$17,"")</f>
        <v/>
      </c>
      <c r="AK385" s="545">
        <f>IF(AND('1C TSrécur3'!V$17&lt;&gt;0,'1C TSrécur3'!$C$12="OUI"),'1C TSrécur3'!V$58/'1C TSrécur3'!V$17,0)</f>
        <v>0</v>
      </c>
      <c r="AL385" s="73">
        <f>IF(AND('1C TSrécur3'!$B$12&lt;&gt;"",'1C TSrécur3'!$C$12="OUI"),N385+AK385,N385)</f>
        <v>0</v>
      </c>
      <c r="AM385" s="344">
        <f t="shared" si="122"/>
        <v>0</v>
      </c>
      <c r="AN385" s="344">
        <f t="shared" si="123"/>
        <v>0</v>
      </c>
      <c r="AO385" s="345">
        <f t="shared" si="128"/>
        <v>0</v>
      </c>
      <c r="AP385" s="573">
        <f t="shared" si="129"/>
        <v>0</v>
      </c>
      <c r="AQ385" s="583">
        <f t="shared" si="126"/>
        <v>0</v>
      </c>
      <c r="AR385" s="579"/>
      <c r="AS385" s="102"/>
      <c r="AT385" s="209" t="str">
        <f>IF('1C TSrécur3'!V$17*FICHE!$C$13&lt;J385,"Forfait limité à "&amp;FICHE!$C$13&amp;"€/jour","")</f>
        <v/>
      </c>
      <c r="AU385" s="592"/>
    </row>
    <row r="386" spans="1:211" ht="13.9" customHeight="1">
      <c r="A386" s="309"/>
      <c r="B386" s="338"/>
      <c r="C386" s="962" t="str">
        <f>IF('1C TSrécur3'!W$17&lt;&gt;0,'1C TSrécur3'!$B$12,"")</f>
        <v/>
      </c>
      <c r="D386" s="963"/>
      <c r="E386" s="964"/>
      <c r="F386" s="211" t="str">
        <f>IF(AND($C386='1C TSrécur3'!$B$12,'1C TSrécur3'!$B$16="récurrentes",'1C TSrécur3'!$W$17&lt;&gt;""),'1C TSrécur3'!$W$21,"")</f>
        <v/>
      </c>
      <c r="G386" s="863"/>
      <c r="H386" s="745">
        <v>0.21</v>
      </c>
      <c r="I386" s="747">
        <v>1</v>
      </c>
      <c r="J386" s="312"/>
      <c r="K386" s="786">
        <f t="shared" si="127"/>
        <v>0</v>
      </c>
      <c r="L386" s="539">
        <f>IF(OR('1C TSrécur3'!$B$12="",'1C TSrécur3'!W$30=0),0,IF(AND('1C TSrécur3'!$B$12&lt;&gt;"",$K$2="Pôle",'1C TSrécur3'!$C$12="OUI"),(('1C TSrécur3'!W$22+'1C TSrécur3'!W$23+'1C TSrécur3'!W$24+'1C TSrécur3'!W$25+'1C TSrécur3'!W$29)/'1C TSrécur3'!W$17),IF(AND('1C TSrécur3'!$B$12&lt;&gt;"",$K$2="Pôle",'1C TSrécur3'!$C$12="NON"),(('1C TSrécur3'!W$22+'1C TSrécur3'!W$23+'1C TSrécur3'!W$24+'1C TSrécur3'!W$25+'1C TSrécur3'!W$29)/'1C TSrécur3'!W$30),IF(AND('1C TSrécur3'!$B$12&lt;&gt;"",$K$2&lt;&gt;"Pôle",'1C TSrécur3'!$C$12="OUI"),(('1C TSrécur3'!W$22+'1C TSrécur3'!W$23+'1C TSrécur3'!W$24+'1C TSrécur3'!W$25+'1C TSrécur3'!W$26+'1C TSrécur3'!W$27+'1C TSrécur3'!W$28+'1C TSrécur3'!W$29)/'1C TSrécur3'!W$17),IF(AND('1C TSrécur3'!$B$12&lt;&gt;"",$K$2&lt;&gt;"Pôle",'1C TSrécur3'!$C$12="NON"),(('1C TSrécur3'!W$22+'1C TSrécur3'!W$23+'1C TSrécur3'!W$24+'1C TSrécur3'!W$25+'1C TSrécur3'!W$26+'1C TSrécur3'!W$27+'1C TSrécur3'!W$28+'1C TSrécur3'!W$29)/'1C TSrécur3'!W$30))))))</f>
        <v>0</v>
      </c>
      <c r="M386" s="539">
        <f>IF(OR('1C TSrécur3'!$B$12="",'1C TSrécur3'!W$30=0),0,IF(AND('1C TSrécur3'!$B$12&lt;&gt;"",$K$2="Pôle",'1C TSrécur3'!$C$12="OUI"),(('1C TSrécur3'!W$26+'1C TSrécur3'!W$27+'1C TSrécur3'!W$28)/'1C TSrécur3'!W$17),IF(AND('1C TSrécur3'!$B$12&lt;&gt;"",$K$2="Pôle",'1C TSrécur3'!$C$12="NON"),(('1C TSrécur3'!W$26+'1C TSrécur3'!W$27+'1C TSrécur3'!W$28)/'1C TSrécur3'!W$30),IF(AND('1C TSrécur3'!$B$12&lt;&gt;"",$K$2&lt;&gt;"Pôle"),0))))</f>
        <v>0</v>
      </c>
      <c r="N386" s="539">
        <f>IF(AND('1C TSrécur3'!$W$17&lt;&gt;0,'1C TSrécur3'!$W$30&lt;&gt;0),L386+M386,0)</f>
        <v>0</v>
      </c>
      <c r="O386" s="544" t="str">
        <f>IF(AND('1C TSrécur3'!W$17&lt;&gt;0,'1C TSrécur3'!$C$12="OUI"),'1C TSrécur3'!W$36/'1C TSrécur3'!W$17,"")</f>
        <v/>
      </c>
      <c r="P386" s="545" t="str">
        <f>IF(AND('1C TSrécur3'!W$17&lt;&gt;0,'1C TSrécur3'!$C$12="OUI"),'1C TSrécur3'!$W$37/'1C TSrécur3'!W$17,"")</f>
        <v/>
      </c>
      <c r="Q386" s="545" t="str">
        <f>IF(AND('1C TSrécur3'!W$17&lt;&gt;0,'1C TSrécur3'!$C$12="OUI"),'1C TSrécur3'!$W$38/'1C TSrécur3'!W$17,"")</f>
        <v/>
      </c>
      <c r="R386" s="545" t="str">
        <f>IF(AND('1C TSrécur3'!W$17&lt;&gt;0,'1C TSrécur3'!$C$12="OUI"),'1C TSrécur3'!$W$39/'1C TSrécur3'!W$17,"")</f>
        <v/>
      </c>
      <c r="S386" s="545" t="str">
        <f>IF(AND('1C TSrécur3'!W$17&lt;&gt;0,'1C TSrécur3'!$C$12="OUI"),'1C TSrécur3'!$W$40/'1C TSrécur3'!W$17,"")</f>
        <v/>
      </c>
      <c r="T386" s="545" t="str">
        <f>IF(AND('1C TSrécur3'!W$17&lt;&gt;0,'1C TSrécur3'!$C$12="OUI"),'1C TSrécur3'!$W$41/'1C TSrécur3'!W$17,"")</f>
        <v/>
      </c>
      <c r="U386" s="545" t="str">
        <f>IF(AND('1C TSrécur3'!W$17&lt;&gt;0,'1C TSrécur3'!$C$12="OUI"),'1C TSrécur3'!$W$42/'1C TSrécur3'!W$17,"")</f>
        <v/>
      </c>
      <c r="V386" s="545" t="str">
        <f>IF(AND('1C TSrécur3'!W$17&lt;&gt;0,'1C TSrécur3'!$C$12="OUI"),'1C TSrécur3'!$W$43/'1C TSrécur3'!W$17,"")</f>
        <v/>
      </c>
      <c r="W386" s="545" t="str">
        <f>IF(AND('1C TSrécur3'!W$17&lt;&gt;0,'1C TSrécur3'!$C$12="OUI"),'1C TSrécur3'!$W$44/'1C TSrécur3'!W$17,"")</f>
        <v/>
      </c>
      <c r="X386" s="545" t="str">
        <f>IF(AND('1C TSrécur3'!W$17&lt;&gt;0,'1C TSrécur3'!$C$12="OUI"),'1C TSrécur3'!$W$45/'1C TSrécur3'!W$17,"")</f>
        <v/>
      </c>
      <c r="Y386" s="545" t="str">
        <f>IF(AND('1C TSrécur3'!W$17&lt;&gt;0,'1C TSrécur3'!$C$12="OUI"),'1C TSrécur3'!$W$46/'1C TSrécur3'!W$17,"")</f>
        <v/>
      </c>
      <c r="Z386" s="545" t="str">
        <f>IF(AND('1C TSrécur3'!W$17&lt;&gt;0,'1C TSrécur3'!$C$12="OUI"),'1C TSrécur3'!$W$47/'1C TSrécur3'!W$17,"")</f>
        <v/>
      </c>
      <c r="AA386" s="545" t="str">
        <f>IF(AND('1C TSrécur3'!W$17&lt;&gt;0,'1C TSrécur3'!$C$12="OUI"),'1C TSrécur3'!$W$48/'1C TSrécur3'!W$17,"")</f>
        <v/>
      </c>
      <c r="AB386" s="545" t="str">
        <f>IF(AND('1C TSrécur3'!W$17&lt;&gt;0,'1C TSrécur3'!$C$12="OUI"),'1C TSrécur3'!$W$49/'1C TSrécur3'!W$17,"")</f>
        <v/>
      </c>
      <c r="AC386" s="545" t="str">
        <f>IF(AND('1C TSrécur3'!W$17&lt;&gt;0,'1C TSrécur3'!$C$12="OUI"),'1C TSrécur3'!$W$50/'1C TSrécur3'!W$17,"")</f>
        <v/>
      </c>
      <c r="AD386" s="545" t="str">
        <f>IF(AND('1C TSrécur3'!W$17&lt;&gt;0,'1C TSrécur3'!$C$12="OUI"),'1C TSrécur3'!$W$51/'1C TSrécur3'!W$17,"")</f>
        <v/>
      </c>
      <c r="AE386" s="545" t="str">
        <f>IF(AND('1C TSrécur3'!W$17&lt;&gt;0,'1C TSrécur3'!$C$12="OUI"),'1C TSrécur3'!$W$52/'1C TSrécur3'!W$17,"")</f>
        <v/>
      </c>
      <c r="AF386" s="545" t="str">
        <f>IF(AND('1C TSrécur3'!W$17&lt;&gt;0,'1C TSrécur3'!$C$12="OUI"),'1C TSrécur3'!$W$53/'1C TSrécur3'!W$17,"")</f>
        <v/>
      </c>
      <c r="AG386" s="545" t="str">
        <f>IF(AND('1C TSrécur3'!W$17&lt;&gt;0,'1C TSrécur3'!$C$12="OUI"),'1C TSrécur3'!$W$54/'1C TSrécur3'!W$17,"")</f>
        <v/>
      </c>
      <c r="AH386" s="545" t="str">
        <f>IF(AND('1C TSrécur3'!W$17&lt;&gt;0,'1C TSrécur3'!$C$12="OUI"),'1C TSrécur3'!$W$55/'1C TSrécur3'!W$17,"")</f>
        <v/>
      </c>
      <c r="AI386" s="545" t="str">
        <f>IF(AND('1C TSrécur3'!W$17&lt;&gt;0,'1C TSrécur3'!$C$12="OUI"),'1C TSrécur3'!$W$56/'1C TSrécur3'!W$17,"")</f>
        <v/>
      </c>
      <c r="AJ386" s="545" t="str">
        <f>IF(AND('1C TSrécur3'!W$17&lt;&gt;0,'1C TSrécur3'!$C$12="OUI"),'1C TSrécur3'!$W$57/'1C TSrécur3'!W$17,"")</f>
        <v/>
      </c>
      <c r="AK386" s="545">
        <f>IF(AND('1C TSrécur3'!W$17&lt;&gt;0,'1C TSrécur3'!$C$12="OUI"),'1C TSrécur3'!W$58/'1C TSrécur3'!W$17,0)</f>
        <v>0</v>
      </c>
      <c r="AL386" s="73">
        <f>IF(AND('1C TSrécur3'!$B$12&lt;&gt;"",'1C TSrécur3'!$C$12="OUI"),N386+AK386,N386)</f>
        <v>0</v>
      </c>
      <c r="AM386" s="344">
        <f t="shared" si="122"/>
        <v>0</v>
      </c>
      <c r="AN386" s="344">
        <f t="shared" si="123"/>
        <v>0</v>
      </c>
      <c r="AO386" s="345">
        <f t="shared" si="128"/>
        <v>0</v>
      </c>
      <c r="AP386" s="573">
        <f t="shared" si="129"/>
        <v>0</v>
      </c>
      <c r="AQ386" s="583">
        <f t="shared" si="126"/>
        <v>0</v>
      </c>
      <c r="AR386" s="579"/>
      <c r="AS386" s="102"/>
      <c r="AT386" s="209" t="str">
        <f>IF('1C TSrécur3'!W$17*FICHE!$C$13&lt;J386,"Forfait limité à "&amp;FICHE!$C$13&amp;"€/jour","")</f>
        <v/>
      </c>
      <c r="AU386" s="592"/>
    </row>
    <row r="387" spans="1:211" ht="13.9" customHeight="1">
      <c r="A387" s="309"/>
      <c r="B387" s="338"/>
      <c r="C387" s="962" t="str">
        <f>IF('1C TSrécur3'!X$17&lt;&gt;0,'1C TSrécur3'!$B$12,"")</f>
        <v/>
      </c>
      <c r="D387" s="963"/>
      <c r="E387" s="964"/>
      <c r="F387" s="211" t="str">
        <f>IF(AND($C387='1C TSrécur3'!$B$12,'1C TSrécur3'!$B$16="récurrentes",'1C TSrécur3'!$X$17&lt;&gt;""),'1C TSrécur3'!$X$21,"")</f>
        <v/>
      </c>
      <c r="G387" s="863"/>
      <c r="H387" s="745">
        <v>0.21</v>
      </c>
      <c r="I387" s="747">
        <v>1</v>
      </c>
      <c r="J387" s="312"/>
      <c r="K387" s="786">
        <f t="shared" si="127"/>
        <v>0</v>
      </c>
      <c r="L387" s="539">
        <f>IF(OR('1C TSrécur3'!$B$12="",'1C TSrécur3'!X$30=0),0,IF(AND('1C TSrécur3'!$B$12&lt;&gt;"",$K$2="Pôle",'1C TSrécur3'!$C$12="OUI"),(('1C TSrécur3'!X$22+'1C TSrécur3'!X$23+'1C TSrécur3'!X$24+'1C TSrécur3'!X$25+'1C TSrécur3'!X$29)/'1C TSrécur3'!X$17),IF(AND('1C TSrécur3'!$B$12&lt;&gt;"",$K$2="Pôle",'1C TSrécur3'!$C$12="NON"),(('1C TSrécur3'!X$22+'1C TSrécur3'!X$23+'1C TSrécur3'!X$24+'1C TSrécur3'!X$25+'1C TSrécur3'!X$29)/'1C TSrécur3'!X$30),IF(AND('1C TSrécur3'!$B$12&lt;&gt;"",$K$2&lt;&gt;"Pôle",'1C TSrécur3'!$C$12="OUI"),(('1C TSrécur3'!X$22+'1C TSrécur3'!X$23+'1C TSrécur3'!X$24+'1C TSrécur3'!X$25+'1C TSrécur3'!X$26+'1C TSrécur3'!X$27+'1C TSrécur3'!X$28+'1C TSrécur3'!X$29)/'1C TSrécur3'!X$17),IF(AND('1C TSrécur3'!$B$12&lt;&gt;"",$K$2&lt;&gt;"Pôle",'1C TSrécur3'!$C$12="NON"),(('1C TSrécur3'!X$22+'1C TSrécur3'!X$23+'1C TSrécur3'!X$24+'1C TSrécur3'!X$25+'1C TSrécur3'!X$26+'1C TSrécur3'!X$27+'1C TSrécur3'!X$28+'1C TSrécur3'!X$29)/'1C TSrécur3'!X$30))))))</f>
        <v>0</v>
      </c>
      <c r="M387" s="539">
        <f>IF(OR('1C TSrécur3'!$B$12="",'1C TSrécur3'!X$30=0),0,IF(AND('1C TSrécur3'!$B$12&lt;&gt;"",$K$2="Pôle",'1C TSrécur3'!$C$12="OUI"),(('1C TSrécur3'!X$26+'1C TSrécur3'!X$27+'1C TSrécur3'!X$28)/'1C TSrécur3'!X$17),IF(AND('1C TSrécur3'!$B$12&lt;&gt;"",$K$2="Pôle",'1C TSrécur3'!$C$12="NON"),(('1C TSrécur3'!X$26+'1C TSrécur3'!X$27+'1C TSrécur3'!X$28)/'1C TSrécur3'!X$30),IF(AND('1C TSrécur3'!$B$12&lt;&gt;"",$K$2&lt;&gt;"Pôle"),0))))</f>
        <v>0</v>
      </c>
      <c r="N387" s="539">
        <f>IF(AND('1C TSrécur3'!$X$17&lt;&gt;0,'1C TSrécur3'!$X$30&lt;&gt;0),L387+M387,0)</f>
        <v>0</v>
      </c>
      <c r="O387" s="544" t="str">
        <f>IF(AND('1C TSrécur3'!X$17&lt;&gt;0,'1C TSrécur3'!$C$12="OUI"),'1C TSrécur3'!X$36/'1C TSrécur3'!X$17,"")</f>
        <v/>
      </c>
      <c r="P387" s="545" t="str">
        <f>IF(AND('1C TSrécur3'!X$17&lt;&gt;0,'1C TSrécur3'!$C$12="OUI"),'1C TSrécur3'!$X$37/'1C TSrécur3'!X$17,"")</f>
        <v/>
      </c>
      <c r="Q387" s="545" t="str">
        <f>IF(AND('1C TSrécur3'!X$17&lt;&gt;0,'1C TSrécur3'!$C$12="OUI"),'1C TSrécur3'!$X$38/'1C TSrécur3'!X$17,"")</f>
        <v/>
      </c>
      <c r="R387" s="545" t="str">
        <f>IF(AND('1C TSrécur3'!X$17&lt;&gt;0,'1C TSrécur3'!$C$12="OUI"),'1C TSrécur3'!$X$39/'1C TSrécur3'!X$17,"")</f>
        <v/>
      </c>
      <c r="S387" s="545" t="str">
        <f>IF(AND('1C TSrécur3'!X$17&lt;&gt;0,'1C TSrécur3'!$C$12="OUI"),'1C TSrécur3'!$X$40/'1C TSrécur3'!X$17,"")</f>
        <v/>
      </c>
      <c r="T387" s="545" t="str">
        <f>IF(AND('1C TSrécur3'!X$17&lt;&gt;0,'1C TSrécur3'!$C$12="OUI"),'1C TSrécur3'!$X$41/'1C TSrécur3'!X$17,"")</f>
        <v/>
      </c>
      <c r="U387" s="545" t="str">
        <f>IF(AND('1C TSrécur3'!X$17&lt;&gt;0,'1C TSrécur3'!$C$12="OUI"),'1C TSrécur3'!$X$42/'1C TSrécur3'!X$17,"")</f>
        <v/>
      </c>
      <c r="V387" s="545" t="str">
        <f>IF(AND('1C TSrécur3'!X$17&lt;&gt;0,'1C TSrécur3'!$C$12="OUI"),'1C TSrécur3'!$X$43/'1C TSrécur3'!X$17,"")</f>
        <v/>
      </c>
      <c r="W387" s="545" t="str">
        <f>IF(AND('1C TSrécur3'!X$17&lt;&gt;0,'1C TSrécur3'!$C$12="OUI"),'1C TSrécur3'!$X$44/'1C TSrécur3'!X$17,"")</f>
        <v/>
      </c>
      <c r="X387" s="545" t="str">
        <f>IF(AND('1C TSrécur3'!X$17&lt;&gt;0,'1C TSrécur3'!$C$12="OUI"),'1C TSrécur3'!$X$45/'1C TSrécur3'!X$17,"")</f>
        <v/>
      </c>
      <c r="Y387" s="545" t="str">
        <f>IF(AND('1C TSrécur3'!X$17&lt;&gt;0,'1C TSrécur3'!$C$12="OUI"),'1C TSrécur3'!$X$46/'1C TSrécur3'!X$17,"")</f>
        <v/>
      </c>
      <c r="Z387" s="545" t="str">
        <f>IF(AND('1C TSrécur3'!X$17&lt;&gt;0,'1C TSrécur3'!$C$12="OUI"),'1C TSrécur3'!$X$47/'1C TSrécur3'!X$17,"")</f>
        <v/>
      </c>
      <c r="AA387" s="545" t="str">
        <f>IF(AND('1C TSrécur3'!X$17&lt;&gt;0,'1C TSrécur3'!$C$12="OUI"),'1C TSrécur3'!$X$48/'1C TSrécur3'!X$17,"")</f>
        <v/>
      </c>
      <c r="AB387" s="545" t="str">
        <f>IF(AND('1C TSrécur3'!X$17&lt;&gt;0,'1C TSrécur3'!$C$12="OUI"),'1C TSrécur3'!$X$49/'1C TSrécur3'!X$17,"")</f>
        <v/>
      </c>
      <c r="AC387" s="545" t="str">
        <f>IF(AND('1C TSrécur3'!X$17&lt;&gt;0,'1C TSrécur3'!$C$12="OUI"),'1C TSrécur3'!$X$50/'1C TSrécur3'!X$17,"")</f>
        <v/>
      </c>
      <c r="AD387" s="545" t="str">
        <f>IF(AND('1C TSrécur3'!X$17&lt;&gt;0,'1C TSrécur3'!$C$12="OUI"),'1C TSrécur3'!$X$51/'1C TSrécur3'!X$17,"")</f>
        <v/>
      </c>
      <c r="AE387" s="545" t="str">
        <f>IF(AND('1C TSrécur3'!X$17&lt;&gt;0,'1C TSrécur3'!$C$12="OUI"),'1C TSrécur3'!$X$52/'1C TSrécur3'!X$17,"")</f>
        <v/>
      </c>
      <c r="AF387" s="545" t="str">
        <f>IF(AND('1C TSrécur3'!X$17&lt;&gt;0,'1C TSrécur3'!$C$12="OUI"),'1C TSrécur3'!$X$53/'1C TSrécur3'!X$17,"")</f>
        <v/>
      </c>
      <c r="AG387" s="545" t="str">
        <f>IF(AND('1C TSrécur3'!X$17&lt;&gt;0,'1C TSrécur3'!$C$12="OUI"),'1C TSrécur3'!$X$54/'1C TSrécur3'!X$17,"")</f>
        <v/>
      </c>
      <c r="AH387" s="545" t="str">
        <f>IF(AND('1C TSrécur3'!X$17&lt;&gt;0,'1C TSrécur3'!$C$12="OUI"),'1C TSrécur3'!$X$55/'1C TSrécur3'!X$17,"")</f>
        <v/>
      </c>
      <c r="AI387" s="545" t="str">
        <f>IF(AND('1C TSrécur3'!X$17&lt;&gt;0,'1C TSrécur3'!$C$12="OUI"),'1C TSrécur3'!$X$56/'1C TSrécur3'!X$17,"")</f>
        <v/>
      </c>
      <c r="AJ387" s="545" t="str">
        <f>IF(AND('1C TSrécur3'!X$17&lt;&gt;0,'1C TSrécur3'!$C$12="OUI"),'1C TSrécur3'!$X$57/'1C TSrécur3'!X$17,"")</f>
        <v/>
      </c>
      <c r="AK387" s="545">
        <f>IF(AND('1C TSrécur3'!X$17&lt;&gt;0,'1C TSrécur3'!$C$12="OUI"),'1C TSrécur3'!X$58/'1C TSrécur3'!X$17,0)</f>
        <v>0</v>
      </c>
      <c r="AL387" s="73">
        <f>IF(AND('1C TSrécur3'!$B$12&lt;&gt;"",'1C TSrécur3'!$C$12="OUI"),N387+AK387,N387)</f>
        <v>0</v>
      </c>
      <c r="AM387" s="344">
        <f t="shared" si="122"/>
        <v>0</v>
      </c>
      <c r="AN387" s="344">
        <f t="shared" si="123"/>
        <v>0</v>
      </c>
      <c r="AO387" s="345">
        <f t="shared" si="128"/>
        <v>0</v>
      </c>
      <c r="AP387" s="573">
        <f t="shared" si="129"/>
        <v>0</v>
      </c>
      <c r="AQ387" s="583">
        <f t="shared" si="126"/>
        <v>0</v>
      </c>
      <c r="AR387" s="579"/>
      <c r="AS387" s="102"/>
      <c r="AT387" s="209" t="str">
        <f>IF('1C TSrécur3'!X$17*FICHE!$C$13&lt;J387,"Forfait limité à "&amp;FICHE!$C$13&amp;"€/jour","")</f>
        <v/>
      </c>
      <c r="AU387" s="592"/>
    </row>
    <row r="388" spans="1:211" ht="13.9" customHeight="1">
      <c r="A388" s="309"/>
      <c r="B388" s="338"/>
      <c r="C388" s="962" t="str">
        <f>IF('1C TSrécur3'!Y$17&lt;&gt;0,'1C TSrécur3'!$B$12,"")</f>
        <v/>
      </c>
      <c r="D388" s="963"/>
      <c r="E388" s="964"/>
      <c r="F388" s="211" t="str">
        <f>IF(AND($C388='1C TSrécur3'!$B$12,'1C TSrécur3'!$B$16="récurrentes",'1C TSrécur3'!$Y$17&lt;&gt;""),'1C TSrécur3'!$Y$21,"")</f>
        <v/>
      </c>
      <c r="G388" s="863"/>
      <c r="H388" s="745">
        <v>0.21</v>
      </c>
      <c r="I388" s="747">
        <v>1</v>
      </c>
      <c r="J388" s="312"/>
      <c r="K388" s="786">
        <f t="shared" si="127"/>
        <v>0</v>
      </c>
      <c r="L388" s="539">
        <f>IF(OR('1C TSrécur3'!$B$12="",'1C TSrécur3'!Y$30=0),0,IF(AND('1C TSrécur3'!$B$12&lt;&gt;"",$K$2="Pôle",'1C TSrécur3'!$C$12="OUI"),(('1C TSrécur3'!Y$22+'1C TSrécur3'!Y$23+'1C TSrécur3'!Y$24+'1C TSrécur3'!Y$25+'1C TSrécur3'!Y$29)/'1C TSrécur3'!Y$17),IF(AND('1C TSrécur3'!$B$12&lt;&gt;"",$K$2="Pôle",'1C TSrécur3'!$C$12="NON"),(('1C TSrécur3'!Y$22+'1C TSrécur3'!Y$23+'1C TSrécur3'!Y$24+'1C TSrécur3'!Y$25+'1C TSrécur3'!Y$29)/'1C TSrécur3'!Y$30),IF(AND('1C TSrécur3'!$B$12&lt;&gt;"",$K$2&lt;&gt;"Pôle",'1C TSrécur3'!$C$12="OUI"),(('1C TSrécur3'!Y$22+'1C TSrécur3'!Y$23+'1C TSrécur3'!Y$24+'1C TSrécur3'!Y$25+'1C TSrécur3'!Y$26+'1C TSrécur3'!Y$27+'1C TSrécur3'!Y$28+'1C TSrécur3'!Y$29)/'1C TSrécur3'!Y$17),IF(AND('1C TSrécur3'!$B$12&lt;&gt;"",$K$2&lt;&gt;"Pôle",'1C TSrécur3'!$C$12="NON"),(('1C TSrécur3'!Y$22+'1C TSrécur3'!Y$23+'1C TSrécur3'!Y$24+'1C TSrécur3'!Y$25+'1C TSrécur3'!Y$26+'1C TSrécur3'!Y$27+'1C TSrécur3'!Y$28+'1C TSrécur3'!Y$29)/'1C TSrécur3'!Y$30))))))</f>
        <v>0</v>
      </c>
      <c r="M388" s="539">
        <f>IF(OR('1C TSrécur3'!$B$12="",'1C TSrécur3'!Y$30=0),0,IF(AND('1C TSrécur3'!$B$12&lt;&gt;"",$K$2="Pôle",'1C TSrécur3'!$C$12="OUI"),(('1C TSrécur3'!Y$26+'1C TSrécur3'!Y$27+'1C TSrécur3'!Y$28)/'1C TSrécur3'!Y$17),IF(AND('1C TSrécur3'!$B$12&lt;&gt;"",$K$2="Pôle",'1C TSrécur3'!$C$12="NON"),(('1C TSrécur3'!Y$26+'1C TSrécur3'!Y$27+'1C TSrécur3'!Y$28)/'1C TSrécur3'!Y$30),IF(AND('1C TSrécur3'!$B$12&lt;&gt;"",$K$2&lt;&gt;"Pôle"),0))))</f>
        <v>0</v>
      </c>
      <c r="N388" s="539">
        <f>IF(AND('1C TSrécur3'!$Y$17&lt;&gt;0,'1C TSrécur3'!$Y$30&lt;&gt;0),L388+M388,0)</f>
        <v>0</v>
      </c>
      <c r="O388" s="544" t="str">
        <f>IF(AND('1C TSrécur3'!Y$17&lt;&gt;0,'1C TSrécur3'!$C$12="OUI"),'1C TSrécur3'!Y$36/'1C TSrécur3'!Y$17,"")</f>
        <v/>
      </c>
      <c r="P388" s="545" t="str">
        <f>IF(AND('1C TSrécur3'!Y$17&lt;&gt;0,'1C TSrécur3'!$C$12="OUI"),'1C TSrécur3'!$Y$37/'1C TSrécur3'!Y$17,"")</f>
        <v/>
      </c>
      <c r="Q388" s="545" t="str">
        <f>IF(AND('1C TSrécur3'!Y$17&lt;&gt;0,'1C TSrécur3'!$C$12="OUI"),'1C TSrécur3'!$Y$38/'1C TSrécur3'!Y$17,"")</f>
        <v/>
      </c>
      <c r="R388" s="545" t="str">
        <f>IF(AND('1C TSrécur3'!Y$17&lt;&gt;0,'1C TSrécur3'!$C$12="OUI"),'1C TSrécur3'!$Y$39/'1C TSrécur3'!Y$17,"")</f>
        <v/>
      </c>
      <c r="S388" s="545" t="str">
        <f>IF(AND('1C TSrécur3'!Y$17&lt;&gt;0,'1C TSrécur3'!$C$12="OUI"),'1C TSrécur3'!$Y$40/'1C TSrécur3'!Y$17,"")</f>
        <v/>
      </c>
      <c r="T388" s="545" t="str">
        <f>IF(AND('1C TSrécur3'!Y$17&lt;&gt;0,'1C TSrécur3'!$C$12="OUI"),'1C TSrécur3'!$Y$41/'1C TSrécur3'!Y$17,"")</f>
        <v/>
      </c>
      <c r="U388" s="545" t="str">
        <f>IF(AND('1C TSrécur3'!Y$17&lt;&gt;0,'1C TSrécur3'!$C$12="OUI"),'1C TSrécur3'!$Y$42/'1C TSrécur3'!Y$17,"")</f>
        <v/>
      </c>
      <c r="V388" s="545" t="str">
        <f>IF(AND('1C TSrécur3'!Y$17&lt;&gt;0,'1C TSrécur3'!$C$12="OUI"),'1C TSrécur3'!$Y$43/'1C TSrécur3'!Y$17,"")</f>
        <v/>
      </c>
      <c r="W388" s="545" t="str">
        <f>IF(AND('1C TSrécur3'!Y$17&lt;&gt;0,'1C TSrécur3'!$C$12="OUI"),'1C TSrécur3'!$Y$44/'1C TSrécur3'!Y$17,"")</f>
        <v/>
      </c>
      <c r="X388" s="545" t="str">
        <f>IF(AND('1C TSrécur3'!Y$17&lt;&gt;0,'1C TSrécur3'!$C$12="OUI"),'1C TSrécur3'!$Y$45/'1C TSrécur3'!Y$17,"")</f>
        <v/>
      </c>
      <c r="Y388" s="545" t="str">
        <f>IF(AND('1C TSrécur3'!Y$17&lt;&gt;0,'1C TSrécur3'!$C$12="OUI"),'1C TSrécur3'!$Y$46/'1C TSrécur3'!Y$17,"")</f>
        <v/>
      </c>
      <c r="Z388" s="545" t="str">
        <f>IF(AND('1C TSrécur3'!Y$17&lt;&gt;0,'1C TSrécur3'!$C$12="OUI"),'1C TSrécur3'!$Y$47/'1C TSrécur3'!Y$17,"")</f>
        <v/>
      </c>
      <c r="AA388" s="545" t="str">
        <f>IF(AND('1C TSrécur3'!Y$17&lt;&gt;0,'1C TSrécur3'!$C$12="OUI"),'1C TSrécur3'!$Y$48/'1C TSrécur3'!Y$17,"")</f>
        <v/>
      </c>
      <c r="AB388" s="545" t="str">
        <f>IF(AND('1C TSrécur3'!Y$17&lt;&gt;0,'1C TSrécur3'!$C$12="OUI"),'1C TSrécur3'!$Y$49/'1C TSrécur3'!Y$17,"")</f>
        <v/>
      </c>
      <c r="AC388" s="545" t="str">
        <f>IF(AND('1C TSrécur3'!Y$17&lt;&gt;0,'1C TSrécur3'!$C$12="OUI"),'1C TSrécur3'!$Y$50/'1C TSrécur3'!Y$17,"")</f>
        <v/>
      </c>
      <c r="AD388" s="545" t="str">
        <f>IF(AND('1C TSrécur3'!Y$17&lt;&gt;0,'1C TSrécur3'!$C$12="OUI"),'1C TSrécur3'!$Y$51/'1C TSrécur3'!Y$17,"")</f>
        <v/>
      </c>
      <c r="AE388" s="545" t="str">
        <f>IF(AND('1C TSrécur3'!Y$17&lt;&gt;0,'1C TSrécur3'!$C$12="OUI"),'1C TSrécur3'!$Y$52/'1C TSrécur3'!Y$17,"")</f>
        <v/>
      </c>
      <c r="AF388" s="545" t="str">
        <f>IF(AND('1C TSrécur3'!Y$17&lt;&gt;0,'1C TSrécur3'!$C$12="OUI"),'1C TSrécur3'!$Y$53/'1C TSrécur3'!Y$17,"")</f>
        <v/>
      </c>
      <c r="AG388" s="545" t="str">
        <f>IF(AND('1C TSrécur3'!Y$17&lt;&gt;0,'1C TSrécur3'!$C$12="OUI"),'1C TSrécur3'!$Y$54/'1C TSrécur3'!Y$17,"")</f>
        <v/>
      </c>
      <c r="AH388" s="545" t="str">
        <f>IF(AND('1C TSrécur3'!Y$17&lt;&gt;0,'1C TSrécur3'!$C$12="OUI"),'1C TSrécur3'!$Y$55/'1C TSrécur3'!Y$17,"")</f>
        <v/>
      </c>
      <c r="AI388" s="545" t="str">
        <f>IF(AND('1C TSrécur3'!Y$17&lt;&gt;0,'1C TSrécur3'!$C$12="OUI"),'1C TSrécur3'!$Y$56/'1C TSrécur3'!Y$17,"")</f>
        <v/>
      </c>
      <c r="AJ388" s="545" t="str">
        <f>IF(AND('1C TSrécur3'!Y$17&lt;&gt;0,'1C TSrécur3'!$C$12="OUI"),'1C TSrécur3'!$Y$57/'1C TSrécur3'!Y$17,"")</f>
        <v/>
      </c>
      <c r="AK388" s="545">
        <f>IF(AND('1C TSrécur3'!Y$17&lt;&gt;0,'1C TSrécur3'!$C$12="OUI"),'1C TSrécur3'!Y$58/'1C TSrécur3'!Y$17,0)</f>
        <v>0</v>
      </c>
      <c r="AL388" s="73">
        <f>IF(AND('1C TSrécur3'!$B$12&lt;&gt;"",'1C TSrécur3'!$C$12="OUI"),N388+AK388,N388)</f>
        <v>0</v>
      </c>
      <c r="AM388" s="344">
        <f t="shared" si="122"/>
        <v>0</v>
      </c>
      <c r="AN388" s="344">
        <f t="shared" si="123"/>
        <v>0</v>
      </c>
      <c r="AO388" s="345">
        <f t="shared" si="128"/>
        <v>0</v>
      </c>
      <c r="AP388" s="573">
        <f t="shared" si="129"/>
        <v>0</v>
      </c>
      <c r="AQ388" s="583">
        <f t="shared" si="126"/>
        <v>0</v>
      </c>
      <c r="AR388" s="579"/>
      <c r="AS388" s="102"/>
      <c r="AT388" s="209" t="str">
        <f>IF('1C TSrécur3'!Y$17*FICHE!$C$13&lt;J388,"Forfait limité à "&amp;FICHE!$C$13&amp;"€/jour","")</f>
        <v/>
      </c>
      <c r="AU388" s="592"/>
    </row>
    <row r="389" spans="1:211" s="767" customFormat="1" ht="13.9" customHeight="1">
      <c r="A389" s="819"/>
      <c r="B389" s="820"/>
      <c r="C389" s="965" t="str">
        <f>IF('1C TSrécur3'!Z$17&lt;&gt;0,'1C TSrécur3'!$B$12,"")</f>
        <v/>
      </c>
      <c r="D389" s="966"/>
      <c r="E389" s="967"/>
      <c r="F389" s="821" t="str">
        <f>IF(AND($C389='1C TSrécur3'!$B$12,'1C TSrécur3'!$B$16="récurrentes",'1C TSrécur3'!$Z$17&lt;&gt;""),'1C TSrécur3'!$Z$21,"")</f>
        <v/>
      </c>
      <c r="G389" s="833"/>
      <c r="H389" s="834">
        <v>0.21</v>
      </c>
      <c r="I389" s="835">
        <v>1</v>
      </c>
      <c r="J389" s="822"/>
      <c r="K389" s="836">
        <f t="shared" si="127"/>
        <v>0</v>
      </c>
      <c r="L389" s="837">
        <f>IF(OR('1C TSrécur3'!$B$12="",'1C TSrécur3'!Z$30=0),0,IF(AND('1C TSrécur3'!$B$12&lt;&gt;"",$K$2="Pôle",'1C TSrécur3'!$C$12="OUI"),(('1C TSrécur3'!Z$22+'1C TSrécur3'!Z$23+'1C TSrécur3'!Z$24+'1C TSrécur3'!Z$25+'1C TSrécur3'!Z$29)/'1C TSrécur3'!Z$17),IF(AND('1C TSrécur3'!$B$12&lt;&gt;"",$K$2="Pôle",'1C TSrécur3'!$C$12="NON"),(('1C TSrécur3'!Z$22+'1C TSrécur3'!Z$23+'1C TSrécur3'!Z$24+'1C TSrécur3'!Z$25+'1C TSrécur3'!Z$29)/'1C TSrécur3'!Z$30),IF(AND('1C TSrécur3'!$B$12&lt;&gt;"",$K$2&lt;&gt;"Pôle",'1C TSrécur3'!$C$12="OUI"),(('1C TSrécur3'!Z$22+'1C TSrécur3'!Z$23+'1C TSrécur3'!Z$24+'1C TSrécur3'!Z$25+'1C TSrécur3'!Z$26+'1C TSrécur3'!Z$27+'1C TSrécur3'!Z$28+'1C TSrécur3'!Z$29)/'1C TSrécur3'!Z$17),IF(AND('1C TSrécur3'!$B$12&lt;&gt;"",$K$2&lt;&gt;"Pôle",'1C TSrécur3'!$C$12="NON"),(('1C TSrécur3'!Z$22+'1C TSrécur3'!Z$23+'1C TSrécur3'!Z$24+'1C TSrécur3'!Z$25+'1C TSrécur3'!Z$26+'1C TSrécur3'!Z$27+'1C TSrécur3'!Z$28+'1C TSrécur3'!Z$29)/'1C TSrécur3'!Z$30))))))</f>
        <v>0</v>
      </c>
      <c r="M389" s="837">
        <f>IF(OR('1C TSrécur3'!$B$12="",'1C TSrécur3'!Z$30=0),0,IF(AND('1C TSrécur3'!$B$12&lt;&gt;"",$K$2="Pôle",'1C TSrécur3'!$C$12="OUI"),(('1C TSrécur3'!Z$26+'1C TSrécur3'!Z$27+'1C TSrécur3'!Z$28)/'1C TSrécur3'!Z$17),IF(AND('1C TSrécur3'!$B$12&lt;&gt;"",$K$2="Pôle",'1C TSrécur3'!$C$12="NON"),(('1C TSrécur3'!Z$26+'1C TSrécur3'!Z$27+'1C TSrécur3'!Z$28)/'1C TSrécur3'!Z$30),IF(AND('1C TSrécur3'!$B$12&lt;&gt;"",$K$2&lt;&gt;"Pôle"),0))))</f>
        <v>0</v>
      </c>
      <c r="N389" s="837">
        <f>IF(AND('1C TSrécur3'!$Z$17&lt;&gt;0,'1C TSrécur3'!$Z$30&lt;&gt;0),L389+M389,0)</f>
        <v>0</v>
      </c>
      <c r="O389" s="838" t="str">
        <f>IF(AND('1C TSrécur3'!Z$17&lt;&gt;0,'1C TSrécur3'!$C$12="OUI"),'1C TSrécur3'!Z$36/'1C TSrécur3'!Z$17,"")</f>
        <v/>
      </c>
      <c r="P389" s="839" t="str">
        <f>IF(AND('1C TSrécur3'!Z$17&lt;&gt;0,'1C TSrécur3'!$C$12="OUI"),'1C TSrécur3'!$Z$37/'1C TSrécur3'!Z$17,"")</f>
        <v/>
      </c>
      <c r="Q389" s="839" t="str">
        <f>IF(AND('1C TSrécur3'!Z$17&lt;&gt;0,'1C TSrécur3'!$C$12="OUI"),'1C TSrécur3'!$Z$38/'1C TSrécur3'!Z$17,"")</f>
        <v/>
      </c>
      <c r="R389" s="839" t="str">
        <f>IF(AND('1C TSrécur3'!Z$17&lt;&gt;0,'1C TSrécur3'!$C$12="OUI"),'1C TSrécur3'!$Z$39/'1C TSrécur3'!Z$17,"")</f>
        <v/>
      </c>
      <c r="S389" s="839" t="str">
        <f>IF(AND('1C TSrécur3'!Z$17&lt;&gt;0,'1C TSrécur3'!$C$12="OUI"),'1C TSrécur3'!$Z$40/'1C TSrécur3'!Z$17,"")</f>
        <v/>
      </c>
      <c r="T389" s="839" t="str">
        <f>IF(AND('1C TSrécur3'!Z$17&lt;&gt;0,'1C TSrécur3'!$C$12="OUI"),'1C TSrécur3'!$Z$41/'1C TSrécur3'!Z$17,"")</f>
        <v/>
      </c>
      <c r="U389" s="839" t="str">
        <f>IF(AND('1C TSrécur3'!Z$17&lt;&gt;0,'1C TSrécur3'!$C$12="OUI"),'1C TSrécur3'!$Z$42/'1C TSrécur3'!Z$17,"")</f>
        <v/>
      </c>
      <c r="V389" s="839" t="str">
        <f>IF(AND('1C TSrécur3'!Z$17&lt;&gt;0,'1C TSrécur3'!$C$12="OUI"),'1C TSrécur3'!$Z$43/'1C TSrécur3'!Z$17,"")</f>
        <v/>
      </c>
      <c r="W389" s="839" t="str">
        <f>IF(AND('1C TSrécur3'!Z$17&lt;&gt;0,'1C TSrécur3'!$C$12="OUI"),'1C TSrécur3'!$Z$44/'1C TSrécur3'!Z$17,"")</f>
        <v/>
      </c>
      <c r="X389" s="839" t="str">
        <f>IF(AND('1C TSrécur3'!Z$17&lt;&gt;0,'1C TSrécur3'!$C$12="OUI"),'1C TSrécur3'!$Z$45/'1C TSrécur3'!Z$17,"")</f>
        <v/>
      </c>
      <c r="Y389" s="839" t="str">
        <f>IF(AND('1C TSrécur3'!Z$17&lt;&gt;0,'1C TSrécur3'!$C$12="OUI"),'1C TSrécur3'!$Z$46/'1C TSrécur3'!Z$17,"")</f>
        <v/>
      </c>
      <c r="Z389" s="839" t="str">
        <f>IF(AND('1C TSrécur3'!Z$17&lt;&gt;0,'1C TSrécur3'!$C$12="OUI"),'1C TSrécur3'!$Z$47/'1C TSrécur3'!Z$17,"")</f>
        <v/>
      </c>
      <c r="AA389" s="839" t="str">
        <f>IF(AND('1C TSrécur3'!Z$17&lt;&gt;0,'1C TSrécur3'!$C$12="OUI"),'1C TSrécur3'!$Z$48/'1C TSrécur3'!Z$17,"")</f>
        <v/>
      </c>
      <c r="AB389" s="839" t="str">
        <f>IF(AND('1C TSrécur3'!Z$17&lt;&gt;0,'1C TSrécur3'!$C$12="OUI"),'1C TSrécur3'!$Z$49/'1C TSrécur3'!Z$17,"")</f>
        <v/>
      </c>
      <c r="AC389" s="839" t="str">
        <f>IF(AND('1C TSrécur3'!Z$17&lt;&gt;0,'1C TSrécur3'!$C$12="OUI"),'1C TSrécur3'!$Z$50/'1C TSrécur3'!Z$17,"")</f>
        <v/>
      </c>
      <c r="AD389" s="839" t="str">
        <f>IF(AND('1C TSrécur3'!Z$17&lt;&gt;0,'1C TSrécur3'!$C$12="OUI"),'1C TSrécur3'!$Z$51/'1C TSrécur3'!Z$17,"")</f>
        <v/>
      </c>
      <c r="AE389" s="839" t="str">
        <f>IF(AND('1C TSrécur3'!Z$17&lt;&gt;0,'1C TSrécur3'!$C$12="OUI"),'1C TSrécur3'!$Z$52/'1C TSrécur3'!Z$17,"")</f>
        <v/>
      </c>
      <c r="AF389" s="839" t="str">
        <f>IF(AND('1C TSrécur3'!Z$17&lt;&gt;0,'1C TSrécur3'!$C$12="OUI"),'1C TSrécur3'!$Z$53/'1C TSrécur3'!Z$17,"")</f>
        <v/>
      </c>
      <c r="AG389" s="839" t="str">
        <f>IF(AND('1C TSrécur3'!Z$17&lt;&gt;0,'1C TSrécur3'!$C$12="OUI"),'1C TSrécur3'!$Z$54/'1C TSrécur3'!Z$17,"")</f>
        <v/>
      </c>
      <c r="AH389" s="839" t="str">
        <f>IF(AND('1C TSrécur3'!Z$17&lt;&gt;0,'1C TSrécur3'!$C$12="OUI"),'1C TSrécur3'!$Z$55/'1C TSrécur3'!Z$17,"")</f>
        <v/>
      </c>
      <c r="AI389" s="839" t="str">
        <f>IF(AND('1C TSrécur3'!Z$17&lt;&gt;0,'1C TSrécur3'!$C$12="OUI"),'1C TSrécur3'!$Z$56/'1C TSrécur3'!Z$17,"")</f>
        <v/>
      </c>
      <c r="AJ389" s="839" t="str">
        <f>IF(AND('1C TSrécur3'!Z$17&lt;&gt;0,'1C TSrécur3'!$C$12="OUI"),'1C TSrécur3'!$Z$57/'1C TSrécur3'!Z$17,"")</f>
        <v/>
      </c>
      <c r="AK389" s="839">
        <f>IF(AND('1C TSrécur3'!Z$17&lt;&gt;0,'1C TSrécur3'!$C$12="OUI"),'1C TSrécur3'!Z$58/'1C TSrécur3'!Z$17,0)</f>
        <v>0</v>
      </c>
      <c r="AL389" s="823">
        <f>IF(AND('1C TSrécur3'!$B$12&lt;&gt;"",'1C TSrécur3'!$C$12="OUI"),N389+AK389,N389)</f>
        <v>0</v>
      </c>
      <c r="AM389" s="840">
        <f t="shared" si="122"/>
        <v>0</v>
      </c>
      <c r="AN389" s="840">
        <f t="shared" si="123"/>
        <v>0</v>
      </c>
      <c r="AO389" s="841">
        <f t="shared" si="128"/>
        <v>0</v>
      </c>
      <c r="AP389" s="576">
        <f t="shared" si="129"/>
        <v>0</v>
      </c>
      <c r="AQ389" s="585">
        <f t="shared" si="126"/>
        <v>0</v>
      </c>
      <c r="AR389" s="581"/>
      <c r="AS389" s="215"/>
      <c r="AT389" s="214" t="str">
        <f>IF('1C TSrécur3'!Z$17*FICHE!$C$13&lt;J389,"Forfait limité à "&amp;FICHE!$C$13&amp;"€/jour","")</f>
        <v/>
      </c>
      <c r="AU389" s="788"/>
      <c r="AV389" s="824"/>
      <c r="AW389" s="824"/>
      <c r="AX389" s="824"/>
      <c r="AY389" s="824"/>
      <c r="AZ389" s="824"/>
    </row>
    <row r="390" spans="1:211" s="862" customFormat="1" ht="13.9" customHeight="1">
      <c r="A390" s="843"/>
      <c r="B390" s="844"/>
      <c r="C390" s="968" t="str">
        <f>IF('1C TSrécur4'!C$17&lt;&gt;0,'1C TSrécur4'!$B$12,"")</f>
        <v/>
      </c>
      <c r="D390" s="969"/>
      <c r="E390" s="970"/>
      <c r="F390" s="845" t="str">
        <f>IF(AND($C390='1C TSrécur4'!$B$12,'1C TSrécur4'!$B$16="récurrentes",'1C TSrécur4'!$C$17&lt;&gt;""),'1C TSrécur4'!$C$21,"")</f>
        <v/>
      </c>
      <c r="G390" s="846"/>
      <c r="H390" s="847">
        <v>0.21</v>
      </c>
      <c r="I390" s="847">
        <v>1</v>
      </c>
      <c r="J390" s="848"/>
      <c r="K390" s="849">
        <f t="shared" si="127"/>
        <v>0</v>
      </c>
      <c r="L390" s="850">
        <f>IF(OR('1C TSrécur4'!$B$12="",'1C TSrécur4'!C$30=0),0,IF(AND('1C TSrécur4'!$B$12&lt;&gt;"",$K$2="Pôle",'1C TSrécur4'!$C$12="OUI"),(('1C TSrécur4'!C$22+'1C TSrécur4'!C$23+'1C TSrécur4'!C$24+'1C TSrécur4'!C$25+'1C TSrécur4'!C$29)/'1C TSrécur4'!C$17),IF(AND('1C TSrécur4'!$B$12&lt;&gt;"",$K$2="Pôle",'1C TSrécur4'!$C$12="NON"),(('1C TSrécur4'!C$22+'1C TSrécur4'!C$23+'1C TSrécur4'!C$24+'1C TSrécur4'!C$25+'1C TSrécur4'!C$29)/'1C TSrécur4'!C$30),IF(AND('1C TSrécur4'!$B$12&lt;&gt;"",$K$2&lt;&gt;"Pôle",'1C TSrécur4'!$C$12="OUI"),(('1C TSrécur4'!C$22+'1C TSrécur4'!C$23+'1C TSrécur4'!C$24+'1C TSrécur4'!C$25+'1C TSrécur4'!C$26+'1C TSrécur4'!C$27+'1C TSrécur4'!C$28+'1C TSrécur4'!C$29)/'1C TSrécur4'!C$17),IF(AND('1C TSrécur4'!$B$12&lt;&gt;"",$K$2&lt;&gt;"Pôle",'1C TSrécur4'!$C$12="NON"),(('1C TSrécur4'!C$22+'1C TSrécur4'!C$23+'1C TSrécur4'!C$24+'1C TSrécur4'!C$25+'1C TSrécur4'!C$26+'1C TSrécur4'!C$27+'1C TSrécur4'!C$28+'1C TSrécur4'!C$29)/'1C TSrécur4'!C$30))))))</f>
        <v>0</v>
      </c>
      <c r="M390" s="850">
        <f>IF(OR('1C TSrécur4'!$B$12="",'1C TSrécur4'!C$30=0),0,IF(AND('1C TSrécur4'!$B$12&lt;&gt;"",$K$2="Pôle",'1C TSrécur4'!$C$12="OUI"),(('1C TSrécur4'!C$26+'1C TSrécur4'!C$27+'1C TSrécur4'!C$28)/'1C TSrécur4'!C$17),IF(AND('1C TSrécur4'!$B$12&lt;&gt;"",$K$2="Pôle",'1C TSrécur4'!$C$12="NON"),(('1C TSrécur4'!C$26+'1C TSrécur4'!C$27+'1C TSrécur4'!C$28)/'1C TSrécur4'!C$30),IF(AND('1C TSrécur4'!$B$12&lt;&gt;"",$K$2&lt;&gt;"Pôle"),0))))</f>
        <v>0</v>
      </c>
      <c r="N390" s="850">
        <f>IF(AND('1C TSrécur4'!$C$17&lt;&gt;0,'1C TSrécur4'!$C$30&lt;&gt;0),L390+M390,0)</f>
        <v>0</v>
      </c>
      <c r="O390" s="851" t="str">
        <f>IF(AND('1C TSrécur4'!C$17&lt;&gt;0,'1C TSrécur4'!$C$12="OUI"),'1C TSrécur4'!C$36/'1C TSrécur4'!C$17,"")</f>
        <v/>
      </c>
      <c r="P390" s="852" t="str">
        <f>IF(AND('1C TSrécur4'!C$17&lt;&gt;0,'1C TSrécur4'!$C$12="OUI"),'1C TSrécur4'!$C$37/'1C TSrécur4'!C$17,"")</f>
        <v/>
      </c>
      <c r="Q390" s="852" t="str">
        <f>IF(AND('1C TSrécur4'!C$17&lt;&gt;0,'1C TSrécur4'!$C$12="OUI"),'1C TSrécur4'!$C$38/'1C TSrécur4'!C$17,"")</f>
        <v/>
      </c>
      <c r="R390" s="852" t="str">
        <f>IF(AND('1C TSrécur4'!C$17&lt;&gt;0,'1C TSrécur4'!$C$12="OUI"),'1C TSrécur4'!$C$39/'1C TSrécur4'!C$17,"")</f>
        <v/>
      </c>
      <c r="S390" s="852" t="str">
        <f>IF(AND('1C TSrécur4'!C$17&lt;&gt;0,'1C TSrécur4'!$C$12="OUI"),'1C TSrécur4'!$C$40/'1C TSrécur4'!C$17,"")</f>
        <v/>
      </c>
      <c r="T390" s="852" t="str">
        <f>IF(AND('1C TSrécur4'!C$17&lt;&gt;0,'1C TSrécur4'!$C$12="OUI"),'1C TSrécur4'!$C$41/'1C TSrécur4'!C$17,"")</f>
        <v/>
      </c>
      <c r="U390" s="852" t="str">
        <f>IF(AND('1C TSrécur4'!C$17&lt;&gt;0,'1C TSrécur4'!$C$12="OUI"),'1C TSrécur4'!$C$42/'1C TSrécur4'!C$17,"")</f>
        <v/>
      </c>
      <c r="V390" s="852" t="str">
        <f>IF(AND('1C TSrécur4'!C$17&lt;&gt;0,'1C TSrécur4'!$C$12="OUI"),'1C TSrécur4'!$C$43/'1C TSrécur4'!C$17,"")</f>
        <v/>
      </c>
      <c r="W390" s="852" t="str">
        <f>IF(AND('1C TSrécur4'!C$17&lt;&gt;0,'1C TSrécur4'!$C$12="OUI"),'1C TSrécur4'!$C$44/'1C TSrécur4'!C$17,"")</f>
        <v/>
      </c>
      <c r="X390" s="852" t="str">
        <f>IF(AND('1C TSrécur4'!C$17&lt;&gt;0,'1C TSrécur4'!$C$12="OUI"),'1C TSrécur4'!$C$45/'1C TSrécur4'!C$17,"")</f>
        <v/>
      </c>
      <c r="Y390" s="852" t="str">
        <f>IF(AND('1C TSrécur4'!C$17&lt;&gt;0,'1C TSrécur4'!$C$12="OUI"),'1C TSrécur4'!$C$46/'1C TSrécur4'!C$17,"")</f>
        <v/>
      </c>
      <c r="Z390" s="852" t="str">
        <f>IF(AND('1C TSrécur4'!C$17&lt;&gt;0,'1C TSrécur4'!$C$12="OUI"),'1C TSrécur4'!$C$47/'1C TSrécur4'!C$17,"")</f>
        <v/>
      </c>
      <c r="AA390" s="852" t="str">
        <f>IF(AND('1C TSrécur4'!C$17&lt;&gt;0,'1C TSrécur4'!$C$12="OUI"),'1C TSrécur4'!$C$48/'1C TSrécur4'!C$17,"")</f>
        <v/>
      </c>
      <c r="AB390" s="852" t="str">
        <f>IF(AND('1C TSrécur4'!C$17&lt;&gt;0,'1C TSrécur4'!$C$12="OUI"),'1C TSrécur4'!$C$49/'1C TSrécur4'!C$17,"")</f>
        <v/>
      </c>
      <c r="AC390" s="852" t="str">
        <f>IF(AND('1C TSrécur4'!C$17&lt;&gt;0,'1C TSrécur4'!$C$12="OUI"),'1C TSrécur4'!$C$50/'1C TSrécur4'!C$17,"")</f>
        <v/>
      </c>
      <c r="AD390" s="852" t="str">
        <f>IF(AND('1C TSrécur4'!C$17&lt;&gt;0,'1C TSrécur4'!$C$12="OUI"),'1C TSrécur4'!$C$51/'1C TSrécur4'!C$17,"")</f>
        <v/>
      </c>
      <c r="AE390" s="852" t="str">
        <f>IF(AND('1C TSrécur4'!C$17&lt;&gt;0,'1C TSrécur4'!$C$12="OUI"),'1C TSrécur4'!$C$52/'1C TSrécur4'!C$17,"")</f>
        <v/>
      </c>
      <c r="AF390" s="852" t="str">
        <f>IF(AND('1C TSrécur4'!C$17&lt;&gt;0,'1C TSrécur4'!$C$12="OUI"),'1C TSrécur4'!$C$53/'1C TSrécur4'!C$17,"")</f>
        <v/>
      </c>
      <c r="AG390" s="852" t="str">
        <f>IF(AND('1C TSrécur4'!C$17&lt;&gt;0,'1C TSrécur4'!$C$12="OUI"),'1C TSrécur4'!$C$54/'1C TSrécur4'!C$17,"")</f>
        <v/>
      </c>
      <c r="AH390" s="852" t="str">
        <f>IF(AND('1C TSrécur4'!C$17&lt;&gt;0,'1C TSrécur4'!$C$12="OUI"),'1C TSrécur4'!$C$55/'1C TSrécur4'!C$17,"")</f>
        <v/>
      </c>
      <c r="AI390" s="852" t="str">
        <f>IF(AND('1C TSrécur4'!C$17&lt;&gt;0,'1C TSrécur4'!$C$12="OUI"),'1C TSrécur4'!$C$56/'1C TSrécur4'!C$17,"")</f>
        <v/>
      </c>
      <c r="AJ390" s="852" t="str">
        <f>IF(AND('1C TSrécur4'!C$17&lt;&gt;0,'1C TSrécur4'!$C$12="OUI"),'1C TSrécur4'!$C$57/'1C TSrécur4'!C$17,"")</f>
        <v/>
      </c>
      <c r="AK390" s="852">
        <f>IF(AND('1C TSrécur4'!C$17&lt;&gt;0,'1C TSrécur4'!$C$12="OUI"),'1C TSrécur4'!C$58/'1C TSrécur4'!C$17,0)</f>
        <v>0</v>
      </c>
      <c r="AL390" s="853">
        <f>IF(AND('1C TSrécur4'!$B$12&lt;&gt;"",'1C TSrécur4'!$C$12="OUI"),N390+AK390,N390)</f>
        <v>0</v>
      </c>
      <c r="AM390" s="854">
        <f t="shared" ref="AM390:AM413" si="130">(J390+(J390*H390)-(J390*H390*I390))*L390</f>
        <v>0</v>
      </c>
      <c r="AN390" s="854">
        <f t="shared" ref="AN390:AN413" si="131">((J390+(J390*H390)-(J390*H390*I390))*M390)*50%</f>
        <v>0</v>
      </c>
      <c r="AO390" s="855">
        <f>AM390+AN390</f>
        <v>0</v>
      </c>
      <c r="AP390" s="856">
        <f>AM390-AR390</f>
        <v>0</v>
      </c>
      <c r="AQ390" s="857">
        <f t="shared" si="126"/>
        <v>0</v>
      </c>
      <c r="AR390" s="858"/>
      <c r="AS390" s="859"/>
      <c r="AT390" s="860" t="str">
        <f>IF(('1C TSrécur4'!C$17*FICHE!$C$13)&lt;J390,"Forfait limité à "&amp;FICHE!$C$13&amp;"€/jour","")</f>
        <v/>
      </c>
      <c r="AU390" s="861"/>
      <c r="AV390" s="907"/>
      <c r="AW390" s="907"/>
      <c r="AX390" s="907"/>
      <c r="AY390" s="907"/>
      <c r="AZ390" s="907"/>
      <c r="BA390" s="767"/>
      <c r="BB390" s="767"/>
      <c r="BC390" s="767"/>
      <c r="BD390" s="767"/>
      <c r="BE390" s="767"/>
      <c r="BF390" s="767"/>
      <c r="BG390" s="767"/>
      <c r="BH390" s="767"/>
      <c r="BI390" s="767"/>
      <c r="BJ390" s="767"/>
      <c r="BK390" s="767"/>
      <c r="BL390" s="767"/>
      <c r="BM390" s="767"/>
      <c r="BN390" s="767"/>
      <c r="BO390" s="767"/>
      <c r="BP390" s="767"/>
      <c r="BQ390" s="767"/>
      <c r="BR390" s="767"/>
      <c r="BS390" s="767"/>
      <c r="BT390" s="767"/>
      <c r="BU390" s="767"/>
      <c r="BV390" s="767"/>
      <c r="BW390" s="767"/>
      <c r="BX390" s="767"/>
      <c r="BY390" s="767"/>
      <c r="BZ390" s="767"/>
      <c r="CA390" s="767"/>
      <c r="CB390" s="767"/>
      <c r="CC390" s="767"/>
      <c r="CD390" s="767"/>
      <c r="CE390" s="767"/>
      <c r="CF390" s="767"/>
      <c r="CG390" s="767"/>
      <c r="CH390" s="767"/>
      <c r="CI390" s="767"/>
      <c r="CJ390" s="767"/>
      <c r="CK390" s="767"/>
      <c r="CL390" s="767"/>
      <c r="CM390" s="767"/>
      <c r="CN390" s="767"/>
      <c r="CO390" s="767"/>
      <c r="CP390" s="767"/>
      <c r="CQ390" s="767"/>
      <c r="CR390" s="767"/>
      <c r="CS390" s="767"/>
      <c r="CT390" s="767"/>
      <c r="CU390" s="767"/>
      <c r="CV390" s="767"/>
      <c r="CW390" s="767"/>
      <c r="CX390" s="767"/>
      <c r="CY390" s="767"/>
      <c r="CZ390" s="767"/>
      <c r="DA390" s="767"/>
      <c r="DB390" s="767"/>
      <c r="DC390" s="767"/>
      <c r="DD390" s="767"/>
      <c r="DE390" s="767"/>
      <c r="DF390" s="767"/>
      <c r="DG390" s="767"/>
      <c r="DH390" s="767"/>
      <c r="DI390" s="767"/>
      <c r="DJ390" s="767"/>
      <c r="DK390" s="767"/>
      <c r="DL390" s="767"/>
      <c r="DM390" s="767"/>
      <c r="DN390" s="767"/>
      <c r="DO390" s="767"/>
      <c r="DP390" s="767"/>
      <c r="DQ390" s="767"/>
      <c r="DR390" s="767"/>
      <c r="DS390" s="767"/>
      <c r="DT390" s="767"/>
      <c r="DU390" s="767"/>
      <c r="DV390" s="767"/>
      <c r="DW390" s="767"/>
      <c r="DX390" s="767"/>
      <c r="DY390" s="767"/>
      <c r="DZ390" s="767"/>
      <c r="EA390" s="767"/>
      <c r="EB390" s="767"/>
      <c r="EC390" s="767"/>
      <c r="ED390" s="767"/>
      <c r="EE390" s="767"/>
      <c r="EF390" s="767"/>
      <c r="EG390" s="767"/>
      <c r="EH390" s="767"/>
      <c r="EI390" s="767"/>
      <c r="EJ390" s="767"/>
      <c r="EK390" s="767"/>
      <c r="EL390" s="767"/>
      <c r="EM390" s="767"/>
      <c r="EN390" s="767"/>
      <c r="EO390" s="767"/>
      <c r="EP390" s="767"/>
      <c r="EQ390" s="767"/>
      <c r="ER390" s="767"/>
      <c r="ES390" s="767"/>
      <c r="ET390" s="767"/>
      <c r="EU390" s="767"/>
      <c r="EV390" s="767"/>
      <c r="EW390" s="767"/>
      <c r="EX390" s="767"/>
      <c r="EY390" s="767"/>
      <c r="EZ390" s="767"/>
      <c r="FA390" s="767"/>
      <c r="FB390" s="767"/>
      <c r="FC390" s="767"/>
      <c r="FD390" s="767"/>
      <c r="FE390" s="767"/>
      <c r="FF390" s="767"/>
      <c r="FG390" s="767"/>
      <c r="FH390" s="767"/>
      <c r="FI390" s="767"/>
      <c r="FJ390" s="767"/>
      <c r="FK390" s="767"/>
      <c r="FL390" s="767"/>
      <c r="FM390" s="767"/>
      <c r="FN390" s="767"/>
      <c r="FO390" s="767"/>
      <c r="FP390" s="767"/>
      <c r="FQ390" s="767"/>
      <c r="FR390" s="767"/>
      <c r="FS390" s="767"/>
      <c r="FT390" s="767"/>
      <c r="FU390" s="767"/>
      <c r="FV390" s="767"/>
      <c r="FW390" s="767"/>
      <c r="FX390" s="767"/>
      <c r="FY390" s="767"/>
      <c r="FZ390" s="767"/>
      <c r="GA390" s="767"/>
      <c r="GB390" s="767"/>
      <c r="GC390" s="767"/>
      <c r="GD390" s="767"/>
      <c r="GE390" s="767"/>
      <c r="GF390" s="767"/>
      <c r="GG390" s="767"/>
      <c r="GH390" s="767"/>
      <c r="GI390" s="767"/>
      <c r="GJ390" s="767"/>
      <c r="GK390" s="767"/>
      <c r="GL390" s="767"/>
      <c r="GM390" s="767"/>
      <c r="GN390" s="767"/>
      <c r="GO390" s="767"/>
      <c r="GP390" s="767"/>
      <c r="GQ390" s="767"/>
      <c r="GR390" s="767"/>
      <c r="GS390" s="767"/>
      <c r="GT390" s="767"/>
      <c r="GU390" s="767"/>
      <c r="GV390" s="767"/>
      <c r="GW390" s="767"/>
      <c r="GX390" s="767"/>
      <c r="GY390" s="767"/>
      <c r="GZ390" s="767"/>
      <c r="HA390" s="767"/>
      <c r="HB390" s="767"/>
      <c r="HC390" s="767"/>
    </row>
    <row r="391" spans="1:211" s="864" customFormat="1" ht="13.9" customHeight="1">
      <c r="A391" s="307"/>
      <c r="B391" s="351"/>
      <c r="C391" s="971" t="str">
        <f>IF('1C TSrécur4'!D$17&lt;&gt;0,'1C TSrécur4'!$B$12,"")</f>
        <v/>
      </c>
      <c r="D391" s="972"/>
      <c r="E391" s="973"/>
      <c r="F391" s="93" t="str">
        <f>IF(AND($C391='1C TSrécur4'!$B$12,'1C TSrécur4'!$B$16="récurrentes",'1C TSrécur4'!$D$17&lt;&gt;""),'1C TSrécur4'!$D$21,"")</f>
        <v/>
      </c>
      <c r="G391" s="863"/>
      <c r="H391" s="745">
        <v>0.21</v>
      </c>
      <c r="I391" s="747">
        <v>1</v>
      </c>
      <c r="J391" s="312"/>
      <c r="K391" s="680">
        <f t="shared" si="127"/>
        <v>0</v>
      </c>
      <c r="L391" s="527">
        <f>IF(OR('1C TSrécur4'!$B$12="",'1C TSrécur4'!D$30=0),0,IF(AND('1C TSrécur4'!$B$12&lt;&gt;"",$K$2="Pôle",'1C TSrécur4'!$C$12="OUI"),(('1C TSrécur4'!D$22+'1C TSrécur4'!D$23+'1C TSrécur4'!D$24+'1C TSrécur4'!D$25+'1C TSrécur4'!D$29)/'1C TSrécur4'!D$17),IF(AND('1C TSrécur4'!$B$12&lt;&gt;"",$K$2="Pôle",'1C TSrécur4'!$C$12="NON"),(('1C TSrécur4'!D$22+'1C TSrécur4'!D$23+'1C TSrécur4'!D$24+'1C TSrécur4'!D$25+'1C TSrécur4'!D$29)/'1C TSrécur4'!D$30),IF(AND('1C TSrécur4'!$B$12&lt;&gt;"",$K$2&lt;&gt;"Pôle",'1C TSrécur4'!$C$12="OUI"),(('1C TSrécur4'!D$22+'1C TSrécur4'!D$23+'1C TSrécur4'!D$24+'1C TSrécur4'!D$25+'1C TSrécur4'!D$26+'1C TSrécur4'!D$27+'1C TSrécur4'!D$28+'1C TSrécur4'!D$29)/'1C TSrécur4'!D$17),IF(AND('1C TSrécur4'!$B$12&lt;&gt;"",$K$2&lt;&gt;"Pôle",'1C TSrécur4'!$C$12="NON"),(('1C TSrécur4'!D$22+'1C TSrécur4'!D$23+'1C TSrécur4'!D$24+'1C TSrécur4'!D$25+'1C TSrécur4'!D$26+'1C TSrécur4'!D$27+'1C TSrécur4'!D$28+'1C TSrécur4'!D$29)/'1C TSrécur4'!D$30))))))</f>
        <v>0</v>
      </c>
      <c r="M391" s="527">
        <f>IF(OR('1C TSrécur4'!$B$12="",'1C TSrécur4'!D$30=0),0,IF(AND('1C TSrécur4'!$B$12&lt;&gt;"",$K$2="Pôle",'1C TSrécur4'!$C$12="OUI"),(('1C TSrécur4'!D$26+'1C TSrécur4'!D$27+'1C TSrécur4'!D$28)/'1C TSrécur4'!D$17),IF(AND('1C TSrécur4'!$B$12&lt;&gt;"",$K$2="Pôle",'1C TSrécur4'!$C$12="NON"),(('1C TSrécur4'!D$26+'1C TSrécur4'!D$27+'1C TSrécur4'!D$28)/'1C TSrécur4'!D$30),IF(AND('1C TSrécur4'!$B$12&lt;&gt;"",$K$2&lt;&gt;"Pôle"),0))))</f>
        <v>0</v>
      </c>
      <c r="N391" s="527">
        <f>IF(AND('1C TSrécur4'!$D$17&lt;&gt;0,'1C TSrécur4'!$D$30&lt;&gt;0),L391+M391,0)</f>
        <v>0</v>
      </c>
      <c r="O391" s="542" t="str">
        <f>IF(AND('1C TSrécur4'!D$17&lt;&gt;0,'1C TSrécur4'!$C$12="OUI"),'1C TSrécur4'!D$36/'1C TSrécur4'!D$17,"")</f>
        <v/>
      </c>
      <c r="P391" s="543" t="str">
        <f>IF(AND('1C TSrécur4'!D$17&lt;&gt;0,'1C TSrécur4'!$C$12="OUI"),'1C TSrécur4'!$D$37/'1C TSrécur4'!D$17,"")</f>
        <v/>
      </c>
      <c r="Q391" s="543" t="str">
        <f>IF(AND('1C TSrécur4'!D$17&lt;&gt;0,'1C TSrécur4'!$C$12="OUI"),'1C TSrécur4'!$D$38/'1C TSrécur4'!D$17,"")</f>
        <v/>
      </c>
      <c r="R391" s="543" t="str">
        <f>IF(AND('1C TSrécur4'!D$17&lt;&gt;0,'1C TSrécur4'!$C$12="OUI"),'1C TSrécur4'!$D$39/'1C TSrécur4'!D$17,"")</f>
        <v/>
      </c>
      <c r="S391" s="543" t="str">
        <f>IF(AND('1C TSrécur4'!D$17&lt;&gt;0,'1C TSrécur4'!$C$12="OUI"),'1C TSrécur4'!$D$40/'1C TSrécur4'!D$17,"")</f>
        <v/>
      </c>
      <c r="T391" s="543" t="str">
        <f>IF(AND('1C TSrécur4'!D$17&lt;&gt;0,'1C TSrécur4'!$C$12="OUI"),'1C TSrécur4'!$D$41/'1C TSrécur4'!D$17,"")</f>
        <v/>
      </c>
      <c r="U391" s="543" t="str">
        <f>IF(AND('1C TSrécur4'!D$17&lt;&gt;0,'1C TSrécur4'!$C$12="OUI"),'1C TSrécur4'!$D$42/'1C TSrécur4'!D$17,"")</f>
        <v/>
      </c>
      <c r="V391" s="543" t="str">
        <f>IF(AND('1C TSrécur4'!D$17&lt;&gt;0,'1C TSrécur4'!$C$12="OUI"),'1C TSrécur4'!$D$43/'1C TSrécur4'!D$17,"")</f>
        <v/>
      </c>
      <c r="W391" s="543" t="str">
        <f>IF(AND('1C TSrécur4'!D$17&lt;&gt;0,'1C TSrécur4'!$C$12="OUI"),'1C TSrécur4'!$D$44/'1C TSrécur4'!D$17,"")</f>
        <v/>
      </c>
      <c r="X391" s="543" t="str">
        <f>IF(AND('1C TSrécur4'!D$17&lt;&gt;0,'1C TSrécur4'!$C$12="OUI"),'1C TSrécur4'!$D$45/'1C TSrécur4'!D$17,"")</f>
        <v/>
      </c>
      <c r="Y391" s="543" t="str">
        <f>IF(AND('1C TSrécur4'!D$17&lt;&gt;0,'1C TSrécur4'!$C$12="OUI"),'1C TSrécur4'!$D$46/'1C TSrécur4'!D$17,"")</f>
        <v/>
      </c>
      <c r="Z391" s="543" t="str">
        <f>IF(AND('1C TSrécur4'!D$17&lt;&gt;0,'1C TSrécur4'!$C$12="OUI"),'1C TSrécur4'!$D$47/'1C TSrécur4'!D$17,"")</f>
        <v/>
      </c>
      <c r="AA391" s="543" t="str">
        <f>IF(AND('1C TSrécur4'!D$17&lt;&gt;0,'1C TSrécur4'!$C$12="OUI"),'1C TSrécur4'!$D$48/'1C TSrécur4'!D$17,"")</f>
        <v/>
      </c>
      <c r="AB391" s="543" t="str">
        <f>IF(AND('1C TSrécur4'!D$17&lt;&gt;0,'1C TSrécur4'!$C$12="OUI"),'1C TSrécur4'!$D$49/'1C TSrécur4'!D$17,"")</f>
        <v/>
      </c>
      <c r="AC391" s="543" t="str">
        <f>IF(AND('1C TSrécur4'!D$17&lt;&gt;0,'1C TSrécur4'!$C$12="OUI"),'1C TSrécur4'!$D$50/'1C TSrécur4'!D$17,"")</f>
        <v/>
      </c>
      <c r="AD391" s="543" t="str">
        <f>IF(AND('1C TSrécur4'!D$17&lt;&gt;0,'1C TSrécur4'!$C$12="OUI"),'1C TSrécur4'!$D$51/'1C TSrécur4'!D$17,"")</f>
        <v/>
      </c>
      <c r="AE391" s="543" t="str">
        <f>IF(AND('1C TSrécur4'!D$17&lt;&gt;0,'1C TSrécur4'!$C$12="OUI"),'1C TSrécur4'!$D$52/'1C TSrécur4'!D$17,"")</f>
        <v/>
      </c>
      <c r="AF391" s="543" t="str">
        <f>IF(AND('1C TSrécur4'!D$17&lt;&gt;0,'1C TSrécur4'!$C$12="OUI"),'1C TSrécur4'!$D$53/'1C TSrécur4'!D$17,"")</f>
        <v/>
      </c>
      <c r="AG391" s="543" t="str">
        <f>IF(AND('1C TSrécur4'!D$17&lt;&gt;0,'1C TSrécur4'!$C$12="OUI"),'1C TSrécur4'!$D$54/'1C TSrécur4'!D$17,"")</f>
        <v/>
      </c>
      <c r="AH391" s="543" t="str">
        <f>IF(AND('1C TSrécur4'!D$17&lt;&gt;0,'1C TSrécur4'!$C$12="OUI"),'1C TSrécur4'!$D$55/'1C TSrécur4'!D$17,"")</f>
        <v/>
      </c>
      <c r="AI391" s="543" t="str">
        <f>IF(AND('1C TSrécur4'!D$17&lt;&gt;0,'1C TSrécur4'!$C$12="OUI"),'1C TSrécur4'!$D$56/'1C TSrécur4'!D$17,"")</f>
        <v/>
      </c>
      <c r="AJ391" s="543" t="str">
        <f>IF(AND('1C TSrécur4'!D$17&lt;&gt;0,'1C TSrécur4'!$C$12="OUI"),'1C TSrécur4'!$D$57/'1C TSrécur4'!D$17,"")</f>
        <v/>
      </c>
      <c r="AK391" s="543">
        <f>IF(AND('1C TSrécur4'!D$17&lt;&gt;0,'1C TSrécur4'!$C$12="OUI"),'1C TSrécur4'!D$58/'1C TSrécur4'!D$17,0)</f>
        <v>0</v>
      </c>
      <c r="AL391" s="72">
        <f>IF(AND('1C TSrécur4'!$B$12&lt;&gt;"",'1C TSrécur4'!$C$12="OUI"),N391+AK391,N391)</f>
        <v>0</v>
      </c>
      <c r="AM391" s="344">
        <f t="shared" si="130"/>
        <v>0</v>
      </c>
      <c r="AN391" s="344">
        <f t="shared" si="131"/>
        <v>0</v>
      </c>
      <c r="AO391" s="345">
        <f t="shared" ref="AO391:AO401" si="132">AM391+AN391</f>
        <v>0</v>
      </c>
      <c r="AP391" s="573">
        <f t="shared" ref="AP391:AP401" si="133">AM391-AR391</f>
        <v>0</v>
      </c>
      <c r="AQ391" s="583">
        <f t="shared" si="126"/>
        <v>0</v>
      </c>
      <c r="AR391" s="579"/>
      <c r="AS391" s="102"/>
      <c r="AT391" s="27" t="str">
        <f>IF(('1C TSrécur4'!D$17*FICHE!$C$13)&lt;J391,"Forfait limité à "&amp;FICHE!$C$13&amp;"€/jour","")</f>
        <v/>
      </c>
      <c r="AU391" s="592"/>
      <c r="AV391" s="824"/>
      <c r="AW391" s="824"/>
      <c r="AX391" s="824"/>
      <c r="AY391" s="824"/>
      <c r="AZ391" s="824"/>
      <c r="BA391" s="767"/>
      <c r="BB391" s="767"/>
      <c r="BC391" s="767"/>
      <c r="BD391" s="767"/>
      <c r="BE391" s="767"/>
      <c r="BF391" s="767"/>
      <c r="BG391" s="767"/>
      <c r="BH391" s="767"/>
      <c r="BI391" s="767"/>
      <c r="BJ391" s="767"/>
      <c r="BK391" s="767"/>
      <c r="BL391" s="767"/>
      <c r="BM391" s="767"/>
      <c r="BN391" s="767"/>
      <c r="BO391" s="767"/>
      <c r="BP391" s="767"/>
      <c r="BQ391" s="767"/>
      <c r="BR391" s="767"/>
      <c r="BS391" s="767"/>
      <c r="BT391" s="767"/>
      <c r="BU391" s="767"/>
      <c r="BV391" s="767"/>
      <c r="BW391" s="767"/>
      <c r="BX391" s="767"/>
      <c r="BY391" s="767"/>
      <c r="BZ391" s="767"/>
      <c r="CA391" s="767"/>
      <c r="CB391" s="767"/>
      <c r="CC391" s="767"/>
      <c r="CD391" s="767"/>
      <c r="CE391" s="767"/>
      <c r="CF391" s="767"/>
      <c r="CG391" s="767"/>
      <c r="CH391" s="767"/>
      <c r="CI391" s="767"/>
      <c r="CJ391" s="767"/>
      <c r="CK391" s="767"/>
      <c r="CL391" s="767"/>
      <c r="CM391" s="767"/>
      <c r="CN391" s="767"/>
      <c r="CO391" s="767"/>
      <c r="CP391" s="767"/>
      <c r="CQ391" s="767"/>
      <c r="CR391" s="767"/>
      <c r="CS391" s="767"/>
      <c r="CT391" s="767"/>
      <c r="CU391" s="767"/>
      <c r="CV391" s="767"/>
      <c r="CW391" s="767"/>
      <c r="CX391" s="767"/>
      <c r="CY391" s="767"/>
      <c r="CZ391" s="767"/>
      <c r="DA391" s="767"/>
      <c r="DB391" s="767"/>
      <c r="DC391" s="767"/>
      <c r="DD391" s="767"/>
      <c r="DE391" s="767"/>
      <c r="DF391" s="767"/>
      <c r="DG391" s="767"/>
      <c r="DH391" s="767"/>
      <c r="DI391" s="767"/>
      <c r="DJ391" s="767"/>
      <c r="DK391" s="767"/>
      <c r="DL391" s="767"/>
      <c r="DM391" s="767"/>
      <c r="DN391" s="767"/>
      <c r="DO391" s="767"/>
      <c r="DP391" s="767"/>
      <c r="DQ391" s="767"/>
      <c r="DR391" s="767"/>
      <c r="DS391" s="767"/>
      <c r="DT391" s="767"/>
      <c r="DU391" s="767"/>
      <c r="DV391" s="767"/>
      <c r="DW391" s="767"/>
      <c r="DX391" s="767"/>
      <c r="DY391" s="767"/>
      <c r="DZ391" s="767"/>
      <c r="EA391" s="767"/>
      <c r="EB391" s="767"/>
      <c r="EC391" s="767"/>
      <c r="ED391" s="767"/>
      <c r="EE391" s="767"/>
      <c r="EF391" s="767"/>
      <c r="EG391" s="767"/>
      <c r="EH391" s="767"/>
      <c r="EI391" s="767"/>
      <c r="EJ391" s="767"/>
      <c r="EK391" s="767"/>
      <c r="EL391" s="767"/>
      <c r="EM391" s="767"/>
      <c r="EN391" s="767"/>
      <c r="EO391" s="767"/>
      <c r="EP391" s="767"/>
      <c r="EQ391" s="767"/>
      <c r="ER391" s="767"/>
      <c r="ES391" s="767"/>
      <c r="ET391" s="767"/>
      <c r="EU391" s="767"/>
      <c r="EV391" s="767"/>
      <c r="EW391" s="767"/>
      <c r="EX391" s="767"/>
      <c r="EY391" s="767"/>
      <c r="EZ391" s="767"/>
      <c r="FA391" s="767"/>
      <c r="FB391" s="767"/>
      <c r="FC391" s="767"/>
      <c r="FD391" s="767"/>
      <c r="FE391" s="767"/>
      <c r="FF391" s="767"/>
      <c r="FG391" s="767"/>
      <c r="FH391" s="767"/>
      <c r="FI391" s="767"/>
      <c r="FJ391" s="767"/>
      <c r="FK391" s="767"/>
      <c r="FL391" s="767"/>
      <c r="FM391" s="767"/>
      <c r="FN391" s="767"/>
      <c r="FO391" s="767"/>
      <c r="FP391" s="767"/>
      <c r="FQ391" s="767"/>
      <c r="FR391" s="767"/>
      <c r="FS391" s="767"/>
      <c r="FT391" s="767"/>
      <c r="FU391" s="767"/>
      <c r="FV391" s="767"/>
      <c r="FW391" s="767"/>
      <c r="FX391" s="767"/>
      <c r="FY391" s="767"/>
      <c r="FZ391" s="767"/>
      <c r="GA391" s="767"/>
      <c r="GB391" s="767"/>
      <c r="GC391" s="767"/>
      <c r="GD391" s="767"/>
      <c r="GE391" s="767"/>
      <c r="GF391" s="767"/>
      <c r="GG391" s="767"/>
      <c r="GH391" s="767"/>
      <c r="GI391" s="767"/>
      <c r="GJ391" s="767"/>
      <c r="GK391" s="767"/>
      <c r="GL391" s="767"/>
      <c r="GM391" s="767"/>
      <c r="GN391" s="767"/>
      <c r="GO391" s="767"/>
      <c r="GP391" s="767"/>
      <c r="GQ391" s="767"/>
      <c r="GR391" s="767"/>
      <c r="GS391" s="767"/>
      <c r="GT391" s="767"/>
      <c r="GU391" s="767"/>
      <c r="GV391" s="767"/>
      <c r="GW391" s="767"/>
      <c r="GX391" s="767"/>
      <c r="GY391" s="767"/>
      <c r="GZ391" s="767"/>
      <c r="HA391" s="767"/>
      <c r="HB391" s="767"/>
      <c r="HC391" s="767"/>
    </row>
    <row r="392" spans="1:211" s="864" customFormat="1" ht="13.9" customHeight="1">
      <c r="A392" s="307"/>
      <c r="B392" s="351"/>
      <c r="C392" s="971" t="str">
        <f>IF('1C TSrécur4'!E$17&lt;&gt;0,'1C TSrécur4'!$B$12,"")</f>
        <v/>
      </c>
      <c r="D392" s="972"/>
      <c r="E392" s="973"/>
      <c r="F392" s="93" t="str">
        <f>IF(AND($C392='1C TSrécur4'!$B$12,'1C TSrécur4'!$B$16="récurrentes",'1C TSrécur4'!$E$17&lt;&gt;""),'1C TSrécur4'!$E$21,"")</f>
        <v/>
      </c>
      <c r="G392" s="863"/>
      <c r="H392" s="745">
        <v>0.21</v>
      </c>
      <c r="I392" s="747">
        <v>1</v>
      </c>
      <c r="J392" s="312"/>
      <c r="K392" s="680">
        <f t="shared" si="127"/>
        <v>0</v>
      </c>
      <c r="L392" s="527">
        <f>IF(OR('1C TSrécur4'!$B$12="",'1C TSrécur4'!E$30=0),0,IF(AND('1C TSrécur4'!$B$12&lt;&gt;"",$K$2="Pôle",'1C TSrécur4'!$C$12="OUI"),(('1C TSrécur4'!E$22+'1C TSrécur4'!E$23+'1C TSrécur4'!E$24+'1C TSrécur4'!E$25+'1C TSrécur4'!E$29)/'1C TSrécur4'!E$17),IF(AND('1C TSrécur4'!$B$12&lt;&gt;"",$K$2="Pôle",'1C TSrécur4'!$C$12="NON"),(('1C TSrécur4'!E$22+'1C TSrécur4'!E$23+'1C TSrécur4'!E$24+'1C TSrécur4'!E$25+'1C TSrécur4'!E$29)/'1C TSrécur4'!E$30),IF(AND('1C TSrécur4'!$B$12&lt;&gt;"",$K$2&lt;&gt;"Pôle",'1C TSrécur4'!$C$12="OUI"),(('1C TSrécur4'!E$22+'1C TSrécur4'!E$23+'1C TSrécur4'!E$24+'1C TSrécur4'!E$25+'1C TSrécur4'!E$26+'1C TSrécur4'!E$27+'1C TSrécur4'!E$28+'1C TSrécur4'!E$29)/'1C TSrécur4'!E$17),IF(AND('1C TSrécur4'!$B$12&lt;&gt;"",$K$2&lt;&gt;"Pôle",'1C TSrécur4'!$C$12="NON"),(('1C TSrécur4'!E$22+'1C TSrécur4'!E$23+'1C TSrécur4'!E$24+'1C TSrécur4'!E$25+'1C TSrécur4'!E$26+'1C TSrécur4'!E$27+'1C TSrécur4'!E$28+'1C TSrécur4'!E$29)/'1C TSrécur4'!E$30))))))</f>
        <v>0</v>
      </c>
      <c r="M392" s="527">
        <f>IF(OR('1C TSrécur4'!$B$12="",'1C TSrécur4'!E$30=0),0,IF(AND('1C TSrécur4'!$B$12&lt;&gt;"",$K$2="Pôle",'1C TSrécur4'!$C$12="OUI"),(('1C TSrécur4'!E$26+'1C TSrécur4'!E$27+'1C TSrécur4'!E$28)/'1C TSrécur4'!E$17),IF(AND('1C TSrécur4'!$B$12&lt;&gt;"",$K$2="Pôle",'1C TSrécur4'!$C$12="NON"),(('1C TSrécur4'!E$26+'1C TSrécur4'!E$27+'1C TSrécur4'!E$28)/'1C TSrécur4'!E$30),IF(AND('1C TSrécur4'!$B$12&lt;&gt;"",$K$2&lt;&gt;"Pôle"),0))))</f>
        <v>0</v>
      </c>
      <c r="N392" s="527">
        <f>IF(AND('1C TSrécur4'!$E$17&lt;&gt;0,'1C TSrécur4'!$E$30&lt;&gt;0),L392+M392,0)</f>
        <v>0</v>
      </c>
      <c r="O392" s="542" t="str">
        <f>IF(AND('1C TSrécur4'!E$17&lt;&gt;0,'1C TSrécur4'!$C$12="OUI"),'1C TSrécur4'!E$36/'1C TSrécur4'!E$17,"")</f>
        <v/>
      </c>
      <c r="P392" s="543" t="str">
        <f>IF(AND('1C TSrécur4'!E$17&lt;&gt;0,'1C TSrécur4'!$C$12="OUI"),'1C TSrécur4'!$E$37/'1C TSrécur4'!E$17,"")</f>
        <v/>
      </c>
      <c r="Q392" s="543" t="str">
        <f>IF(AND('1C TSrécur4'!E$17&lt;&gt;0,'1C TSrécur4'!$C$12="OUI"),'1C TSrécur4'!$E$38/'1C TSrécur4'!E$17,"")</f>
        <v/>
      </c>
      <c r="R392" s="543" t="str">
        <f>IF(AND('1C TSrécur4'!E$17&lt;&gt;0,'1C TSrécur4'!$C$12="OUI"),'1C TSrécur4'!$E$39/'1C TSrécur4'!E$17,"")</f>
        <v/>
      </c>
      <c r="S392" s="543" t="str">
        <f>IF(AND('1C TSrécur4'!E$17&lt;&gt;0,'1C TSrécur4'!$C$12="OUI"),'1C TSrécur4'!$E$40/'1C TSrécur4'!E$17,"")</f>
        <v/>
      </c>
      <c r="T392" s="543" t="str">
        <f>IF(AND('1C TSrécur4'!E$17&lt;&gt;0,'1C TSrécur4'!$C$12="OUI"),'1C TSrécur4'!$E$41/'1C TSrécur4'!E$17,"")</f>
        <v/>
      </c>
      <c r="U392" s="543" t="str">
        <f>IF(AND('1C TSrécur4'!E$17&lt;&gt;0,'1C TSrécur4'!$C$12="OUI"),'1C TSrécur4'!$E$42/'1C TSrécur4'!E$17,"")</f>
        <v/>
      </c>
      <c r="V392" s="543" t="str">
        <f>IF(AND('1C TSrécur4'!E$17&lt;&gt;0,'1C TSrécur4'!$C$12="OUI"),'1C TSrécur4'!$E$43/'1C TSrécur4'!E$17,"")</f>
        <v/>
      </c>
      <c r="W392" s="543" t="str">
        <f>IF(AND('1C TSrécur4'!E$17&lt;&gt;0,'1C TSrécur4'!$C$12="OUI"),'1C TSrécur4'!$E$44/'1C TSrécur4'!E$17,"")</f>
        <v/>
      </c>
      <c r="X392" s="543" t="str">
        <f>IF(AND('1C TSrécur4'!E$17&lt;&gt;0,'1C TSrécur4'!$C$12="OUI"),'1C TSrécur4'!$E$45/'1C TSrécur4'!E$17,"")</f>
        <v/>
      </c>
      <c r="Y392" s="543" t="str">
        <f>IF(AND('1C TSrécur4'!E$17&lt;&gt;0,'1C TSrécur4'!$C$12="OUI"),'1C TSrécur4'!$E$46/'1C TSrécur4'!E$17,"")</f>
        <v/>
      </c>
      <c r="Z392" s="543" t="str">
        <f>IF(AND('1C TSrécur4'!E$17&lt;&gt;0,'1C TSrécur4'!$C$12="OUI"),'1C TSrécur4'!$E$47/'1C TSrécur4'!E$17,"")</f>
        <v/>
      </c>
      <c r="AA392" s="543" t="str">
        <f>IF(AND('1C TSrécur4'!E$17&lt;&gt;0,'1C TSrécur4'!$C$12="OUI"),'1C TSrécur4'!$E$48/'1C TSrécur4'!E$17,"")</f>
        <v/>
      </c>
      <c r="AB392" s="543" t="str">
        <f>IF(AND('1C TSrécur4'!E$17&lt;&gt;0,'1C TSrécur4'!$C$12="OUI"),'1C TSrécur4'!$E$49/'1C TSrécur4'!E$17,"")</f>
        <v/>
      </c>
      <c r="AC392" s="543" t="str">
        <f>IF(AND('1C TSrécur4'!E$17&lt;&gt;0,'1C TSrécur4'!$C$12="OUI"),'1C TSrécur4'!$E$50/'1C TSrécur4'!E$17,"")</f>
        <v/>
      </c>
      <c r="AD392" s="543" t="str">
        <f>IF(AND('1C TSrécur4'!E$17&lt;&gt;0,'1C TSrécur4'!$C$12="OUI"),'1C TSrécur4'!$E$51/'1C TSrécur4'!E$17,"")</f>
        <v/>
      </c>
      <c r="AE392" s="543" t="str">
        <f>IF(AND('1C TSrécur4'!E$17&lt;&gt;0,'1C TSrécur4'!$C$12="OUI"),'1C TSrécur4'!$E$52/'1C TSrécur4'!E$17,"")</f>
        <v/>
      </c>
      <c r="AF392" s="543" t="str">
        <f>IF(AND('1C TSrécur4'!E$17&lt;&gt;0,'1C TSrécur4'!$C$12="OUI"),'1C TSrécur4'!$E$53/'1C TSrécur4'!E$17,"")</f>
        <v/>
      </c>
      <c r="AG392" s="543" t="str">
        <f>IF(AND('1C TSrécur4'!E$17&lt;&gt;0,'1C TSrécur4'!$C$12="OUI"),'1C TSrécur4'!$E$54/'1C TSrécur4'!E$17,"")</f>
        <v/>
      </c>
      <c r="AH392" s="543" t="str">
        <f>IF(AND('1C TSrécur4'!E$17&lt;&gt;0,'1C TSrécur4'!$C$12="OUI"),'1C TSrécur4'!$E$55/'1C TSrécur4'!E$17,"")</f>
        <v/>
      </c>
      <c r="AI392" s="543" t="str">
        <f>IF(AND('1C TSrécur4'!E$17&lt;&gt;0,'1C TSrécur4'!$C$12="OUI"),'1C TSrécur4'!$E$56/'1C TSrécur4'!E$17,"")</f>
        <v/>
      </c>
      <c r="AJ392" s="543" t="str">
        <f>IF(AND('1C TSrécur4'!E$17&lt;&gt;0,'1C TSrécur4'!$C$12="OUI"),'1C TSrécur4'!$E$57/'1C TSrécur4'!E$17,"")</f>
        <v/>
      </c>
      <c r="AK392" s="543">
        <f>IF(AND('1C TSrécur4'!E$17&lt;&gt;0,'1C TSrécur4'!$C$12="OUI"),'1C TSrécur4'!E$58/'1C TSrécur4'!E$17,0)</f>
        <v>0</v>
      </c>
      <c r="AL392" s="72">
        <f>IF(AND('1C TSrécur4'!$B$12&lt;&gt;"",'1C TSrécur4'!$C$12="OUI"),N392+AK392,N392)</f>
        <v>0</v>
      </c>
      <c r="AM392" s="344">
        <f t="shared" si="130"/>
        <v>0</v>
      </c>
      <c r="AN392" s="344">
        <f t="shared" si="131"/>
        <v>0</v>
      </c>
      <c r="AO392" s="345">
        <f t="shared" si="132"/>
        <v>0</v>
      </c>
      <c r="AP392" s="573">
        <f t="shared" si="133"/>
        <v>0</v>
      </c>
      <c r="AQ392" s="583">
        <f t="shared" si="126"/>
        <v>0</v>
      </c>
      <c r="AR392" s="579"/>
      <c r="AS392" s="102"/>
      <c r="AT392" s="27" t="str">
        <f>IF(('1C TSrécur4'!E$17*FICHE!$C$13)&lt;J392,"Forfait limité à "&amp;FICHE!$C$13&amp;"€/jour","")</f>
        <v/>
      </c>
      <c r="AU392" s="592"/>
      <c r="AV392" s="824"/>
      <c r="AW392" s="824"/>
      <c r="AX392" s="824"/>
      <c r="AY392" s="824"/>
      <c r="AZ392" s="824"/>
      <c r="BA392" s="767"/>
      <c r="BB392" s="767"/>
      <c r="BC392" s="767"/>
      <c r="BD392" s="767"/>
      <c r="BE392" s="767"/>
      <c r="BF392" s="767"/>
      <c r="BG392" s="767"/>
      <c r="BH392" s="767"/>
      <c r="BI392" s="767"/>
      <c r="BJ392" s="767"/>
      <c r="BK392" s="767"/>
      <c r="BL392" s="767"/>
      <c r="BM392" s="767"/>
      <c r="BN392" s="767"/>
      <c r="BO392" s="767"/>
      <c r="BP392" s="767"/>
      <c r="BQ392" s="767"/>
      <c r="BR392" s="767"/>
      <c r="BS392" s="767"/>
      <c r="BT392" s="767"/>
      <c r="BU392" s="767"/>
      <c r="BV392" s="767"/>
      <c r="BW392" s="767"/>
      <c r="BX392" s="767"/>
      <c r="BY392" s="767"/>
      <c r="BZ392" s="767"/>
      <c r="CA392" s="767"/>
      <c r="CB392" s="767"/>
      <c r="CC392" s="767"/>
      <c r="CD392" s="767"/>
      <c r="CE392" s="767"/>
      <c r="CF392" s="767"/>
      <c r="CG392" s="767"/>
      <c r="CH392" s="767"/>
      <c r="CI392" s="767"/>
      <c r="CJ392" s="767"/>
      <c r="CK392" s="767"/>
      <c r="CL392" s="767"/>
      <c r="CM392" s="767"/>
      <c r="CN392" s="767"/>
      <c r="CO392" s="767"/>
      <c r="CP392" s="767"/>
      <c r="CQ392" s="767"/>
      <c r="CR392" s="767"/>
      <c r="CS392" s="767"/>
      <c r="CT392" s="767"/>
      <c r="CU392" s="767"/>
      <c r="CV392" s="767"/>
      <c r="CW392" s="767"/>
      <c r="CX392" s="767"/>
      <c r="CY392" s="767"/>
      <c r="CZ392" s="767"/>
      <c r="DA392" s="767"/>
      <c r="DB392" s="767"/>
      <c r="DC392" s="767"/>
      <c r="DD392" s="767"/>
      <c r="DE392" s="767"/>
      <c r="DF392" s="767"/>
      <c r="DG392" s="767"/>
      <c r="DH392" s="767"/>
      <c r="DI392" s="767"/>
      <c r="DJ392" s="767"/>
      <c r="DK392" s="767"/>
      <c r="DL392" s="767"/>
      <c r="DM392" s="767"/>
      <c r="DN392" s="767"/>
      <c r="DO392" s="767"/>
      <c r="DP392" s="767"/>
      <c r="DQ392" s="767"/>
      <c r="DR392" s="767"/>
      <c r="DS392" s="767"/>
      <c r="DT392" s="767"/>
      <c r="DU392" s="767"/>
      <c r="DV392" s="767"/>
      <c r="DW392" s="767"/>
      <c r="DX392" s="767"/>
      <c r="DY392" s="767"/>
      <c r="DZ392" s="767"/>
      <c r="EA392" s="767"/>
      <c r="EB392" s="767"/>
      <c r="EC392" s="767"/>
      <c r="ED392" s="767"/>
      <c r="EE392" s="767"/>
      <c r="EF392" s="767"/>
      <c r="EG392" s="767"/>
      <c r="EH392" s="767"/>
      <c r="EI392" s="767"/>
      <c r="EJ392" s="767"/>
      <c r="EK392" s="767"/>
      <c r="EL392" s="767"/>
      <c r="EM392" s="767"/>
      <c r="EN392" s="767"/>
      <c r="EO392" s="767"/>
      <c r="EP392" s="767"/>
      <c r="EQ392" s="767"/>
      <c r="ER392" s="767"/>
      <c r="ES392" s="767"/>
      <c r="ET392" s="767"/>
      <c r="EU392" s="767"/>
      <c r="EV392" s="767"/>
      <c r="EW392" s="767"/>
      <c r="EX392" s="767"/>
      <c r="EY392" s="767"/>
      <c r="EZ392" s="767"/>
      <c r="FA392" s="767"/>
      <c r="FB392" s="767"/>
      <c r="FC392" s="767"/>
      <c r="FD392" s="767"/>
      <c r="FE392" s="767"/>
      <c r="FF392" s="767"/>
      <c r="FG392" s="767"/>
      <c r="FH392" s="767"/>
      <c r="FI392" s="767"/>
      <c r="FJ392" s="767"/>
      <c r="FK392" s="767"/>
      <c r="FL392" s="767"/>
      <c r="FM392" s="767"/>
      <c r="FN392" s="767"/>
      <c r="FO392" s="767"/>
      <c r="FP392" s="767"/>
      <c r="FQ392" s="767"/>
      <c r="FR392" s="767"/>
      <c r="FS392" s="767"/>
      <c r="FT392" s="767"/>
      <c r="FU392" s="767"/>
      <c r="FV392" s="767"/>
      <c r="FW392" s="767"/>
      <c r="FX392" s="767"/>
      <c r="FY392" s="767"/>
      <c r="FZ392" s="767"/>
      <c r="GA392" s="767"/>
      <c r="GB392" s="767"/>
      <c r="GC392" s="767"/>
      <c r="GD392" s="767"/>
      <c r="GE392" s="767"/>
      <c r="GF392" s="767"/>
      <c r="GG392" s="767"/>
      <c r="GH392" s="767"/>
      <c r="GI392" s="767"/>
      <c r="GJ392" s="767"/>
      <c r="GK392" s="767"/>
      <c r="GL392" s="767"/>
      <c r="GM392" s="767"/>
      <c r="GN392" s="767"/>
      <c r="GO392" s="767"/>
      <c r="GP392" s="767"/>
      <c r="GQ392" s="767"/>
      <c r="GR392" s="767"/>
      <c r="GS392" s="767"/>
      <c r="GT392" s="767"/>
      <c r="GU392" s="767"/>
      <c r="GV392" s="767"/>
      <c r="GW392" s="767"/>
      <c r="GX392" s="767"/>
      <c r="GY392" s="767"/>
      <c r="GZ392" s="767"/>
      <c r="HA392" s="767"/>
      <c r="HB392" s="767"/>
      <c r="HC392" s="767"/>
    </row>
    <row r="393" spans="1:211" s="864" customFormat="1" ht="13.9" customHeight="1">
      <c r="A393" s="307"/>
      <c r="B393" s="351"/>
      <c r="C393" s="971" t="str">
        <f>IF('1C TSrécur4'!F$17&lt;&gt;0,'1C TSrécur4'!$B$12,"")</f>
        <v/>
      </c>
      <c r="D393" s="972"/>
      <c r="E393" s="973"/>
      <c r="F393" s="93" t="str">
        <f>IF(AND($C393='1C TSrécur4'!$B$12,'1C TSrécur4'!$B$16="récurrentes",'1C TSrécur4'!$F$17&lt;&gt;""),'1C TSrécur4'!$F$21,"")</f>
        <v/>
      </c>
      <c r="G393" s="863"/>
      <c r="H393" s="745">
        <v>0.21</v>
      </c>
      <c r="I393" s="747">
        <v>1</v>
      </c>
      <c r="J393" s="312"/>
      <c r="K393" s="680">
        <f t="shared" si="127"/>
        <v>0</v>
      </c>
      <c r="L393" s="527">
        <f>IF(OR('1C TSrécur4'!$B$12="",'1C TSrécur4'!F$30=0),0,IF(AND('1C TSrécur4'!$B$12&lt;&gt;"",$K$2="Pôle",'1C TSrécur4'!$C$12="OUI"),(('1C TSrécur4'!F$22+'1C TSrécur4'!F$23+'1C TSrécur4'!F$24+'1C TSrécur4'!F$25+'1C TSrécur4'!F$29)/'1C TSrécur4'!F$17),IF(AND('1C TSrécur4'!$B$12&lt;&gt;"",$K$2="Pôle",'1C TSrécur4'!$C$12="NON"),(('1C TSrécur4'!F$22+'1C TSrécur4'!F$23+'1C TSrécur4'!F$24+'1C TSrécur4'!F$25+'1C TSrécur4'!F$29)/'1C TSrécur4'!F$30),IF(AND('1C TSrécur4'!$B$12&lt;&gt;"",$K$2&lt;&gt;"Pôle",'1C TSrécur4'!$C$12="OUI"),(('1C TSrécur4'!F$22+'1C TSrécur4'!F$23+'1C TSrécur4'!F$24+'1C TSrécur4'!F$25+'1C TSrécur4'!F$26+'1C TSrécur4'!F$27+'1C TSrécur4'!F$28+'1C TSrécur4'!F$29)/'1C TSrécur4'!F$17),IF(AND('1C TSrécur4'!$B$12&lt;&gt;"",$K$2&lt;&gt;"Pôle",'1C TSrécur4'!$C$12="NON"),(('1C TSrécur4'!F$22+'1C TSrécur4'!F$23+'1C TSrécur4'!F$24+'1C TSrécur4'!F$25+'1C TSrécur4'!F$26+'1C TSrécur4'!F$27+'1C TSrécur4'!F$28+'1C TSrécur4'!F$29)/'1C TSrécur4'!F$30))))))</f>
        <v>0</v>
      </c>
      <c r="M393" s="527">
        <f>IF(OR('1C TSrécur4'!$B$12="",'1C TSrécur4'!F$30=0),0,IF(AND('1C TSrécur4'!$B$12&lt;&gt;"",$K$2="Pôle",'1C TSrécur4'!$C$12="OUI"),(('1C TSrécur4'!F$26+'1C TSrécur4'!F$27+'1C TSrécur4'!F$28)/'1C TSrécur4'!F$17),IF(AND('1C TSrécur4'!$B$12&lt;&gt;"",$K$2="Pôle",'1C TSrécur4'!$C$12="NON"),(('1C TSrécur4'!F$26+'1C TSrécur4'!F$27+'1C TSrécur4'!F$28)/'1C TSrécur4'!F$30),IF(AND('1C TSrécur4'!$B$12&lt;&gt;"",$K$2&lt;&gt;"Pôle"),0))))</f>
        <v>0</v>
      </c>
      <c r="N393" s="527">
        <f>IF(AND('1C TSrécur4'!$F$17&lt;&gt;0,'1C TSrécur4'!$F$30&lt;&gt;0),L393+M393,0)</f>
        <v>0</v>
      </c>
      <c r="O393" s="542" t="str">
        <f>IF(AND('1C TSrécur4'!F$17&lt;&gt;0,'1C TSrécur4'!$C$12="OUI"),'1C TSrécur4'!F$36/'1C TSrécur4'!F$17,"")</f>
        <v/>
      </c>
      <c r="P393" s="543" t="str">
        <f>IF(AND('1C TSrécur4'!F$17&lt;&gt;0,'1C TSrécur4'!$C$12="OUI"),'1C TSrécur4'!$F$37/'1C TSrécur4'!F$17,"")</f>
        <v/>
      </c>
      <c r="Q393" s="543" t="str">
        <f>IF(AND('1C TSrécur4'!F$17&lt;&gt;0,'1C TSrécur4'!$C$12="OUI"),'1C TSrécur4'!$F$38/'1C TSrécur4'!F$17,"")</f>
        <v/>
      </c>
      <c r="R393" s="543" t="str">
        <f>IF(AND('1C TSrécur4'!F$17&lt;&gt;0,'1C TSrécur4'!$C$12="OUI"),'1C TSrécur4'!$F$39/'1C TSrécur4'!F$17,"")</f>
        <v/>
      </c>
      <c r="S393" s="543" t="str">
        <f>IF(AND('1C TSrécur4'!F$17&lt;&gt;0,'1C TSrécur4'!$C$12="OUI"),'1C TSrécur4'!$F$40/'1C TSrécur4'!F$17,"")</f>
        <v/>
      </c>
      <c r="T393" s="543" t="str">
        <f>IF(AND('1C TSrécur4'!F$17&lt;&gt;0,'1C TSrécur4'!$C$12="OUI"),'1C TSrécur4'!$F$41/'1C TSrécur4'!F$17,"")</f>
        <v/>
      </c>
      <c r="U393" s="543" t="str">
        <f>IF(AND('1C TSrécur4'!F$17&lt;&gt;0,'1C TSrécur4'!$C$12="OUI"),'1C TSrécur4'!$F$42/'1C TSrécur4'!F$17,"")</f>
        <v/>
      </c>
      <c r="V393" s="543" t="str">
        <f>IF(AND('1C TSrécur4'!F$17&lt;&gt;0,'1C TSrécur4'!$C$12="OUI"),'1C TSrécur4'!$F$43/'1C TSrécur4'!F$17,"")</f>
        <v/>
      </c>
      <c r="W393" s="543" t="str">
        <f>IF(AND('1C TSrécur4'!F$17&lt;&gt;0,'1C TSrécur4'!$C$12="OUI"),'1C TSrécur4'!$F$44/'1C TSrécur4'!F$17,"")</f>
        <v/>
      </c>
      <c r="X393" s="543" t="str">
        <f>IF(AND('1C TSrécur4'!F$17&lt;&gt;0,'1C TSrécur4'!$C$12="OUI"),'1C TSrécur4'!$F$45/'1C TSrécur4'!F$17,"")</f>
        <v/>
      </c>
      <c r="Y393" s="543" t="str">
        <f>IF(AND('1C TSrécur4'!F$17&lt;&gt;0,'1C TSrécur4'!$C$12="OUI"),'1C TSrécur4'!$F$46/'1C TSrécur4'!F$17,"")</f>
        <v/>
      </c>
      <c r="Z393" s="543" t="str">
        <f>IF(AND('1C TSrécur4'!F$17&lt;&gt;0,'1C TSrécur4'!$C$12="OUI"),'1C TSrécur4'!$F$47/'1C TSrécur4'!F$17,"")</f>
        <v/>
      </c>
      <c r="AA393" s="543" t="str">
        <f>IF(AND('1C TSrécur4'!F$17&lt;&gt;0,'1C TSrécur4'!$C$12="OUI"),'1C TSrécur4'!$F$48/'1C TSrécur4'!F$17,"")</f>
        <v/>
      </c>
      <c r="AB393" s="543" t="str">
        <f>IF(AND('1C TSrécur4'!F$17&lt;&gt;0,'1C TSrécur4'!$C$12="OUI"),'1C TSrécur4'!$F$49/'1C TSrécur4'!F$17,"")</f>
        <v/>
      </c>
      <c r="AC393" s="543" t="str">
        <f>IF(AND('1C TSrécur4'!F$17&lt;&gt;0,'1C TSrécur4'!$C$12="OUI"),'1C TSrécur4'!$F$50/'1C TSrécur4'!F$17,"")</f>
        <v/>
      </c>
      <c r="AD393" s="543" t="str">
        <f>IF(AND('1C TSrécur4'!F$17&lt;&gt;0,'1C TSrécur4'!$C$12="OUI"),'1C TSrécur4'!$F$51/'1C TSrécur4'!F$17,"")</f>
        <v/>
      </c>
      <c r="AE393" s="543" t="str">
        <f>IF(AND('1C TSrécur4'!F$17&lt;&gt;0,'1C TSrécur4'!$C$12="OUI"),'1C TSrécur4'!$F$52/'1C TSrécur4'!F$17,"")</f>
        <v/>
      </c>
      <c r="AF393" s="543" t="str">
        <f>IF(AND('1C TSrécur4'!F$17&lt;&gt;0,'1C TSrécur4'!$C$12="OUI"),'1C TSrécur4'!$F$53/'1C TSrécur4'!F$17,"")</f>
        <v/>
      </c>
      <c r="AG393" s="543" t="str">
        <f>IF(AND('1C TSrécur4'!F$17&lt;&gt;0,'1C TSrécur4'!$C$12="OUI"),'1C TSrécur4'!$F$54/'1C TSrécur4'!F$17,"")</f>
        <v/>
      </c>
      <c r="AH393" s="543" t="str">
        <f>IF(AND('1C TSrécur4'!F$17&lt;&gt;0,'1C TSrécur4'!$C$12="OUI"),'1C TSrécur4'!$F$55/'1C TSrécur4'!F$17,"")</f>
        <v/>
      </c>
      <c r="AI393" s="543" t="str">
        <f>IF(AND('1C TSrécur4'!F$17&lt;&gt;0,'1C TSrécur4'!$C$12="OUI"),'1C TSrécur4'!$F$56/'1C TSrécur4'!F$17,"")</f>
        <v/>
      </c>
      <c r="AJ393" s="543" t="str">
        <f>IF(AND('1C TSrécur4'!F$17&lt;&gt;0,'1C TSrécur4'!$C$12="OUI"),'1C TSrécur4'!$F$57/'1C TSrécur4'!F$17,"")</f>
        <v/>
      </c>
      <c r="AK393" s="543">
        <f>IF(AND('1C TSrécur4'!F$17&lt;&gt;0,'1C TSrécur4'!$C$12="OUI"),'1C TSrécur4'!F$58/'1C TSrécur4'!F$17,0)</f>
        <v>0</v>
      </c>
      <c r="AL393" s="72">
        <f>IF(AND('1C TSrécur4'!$B$12&lt;&gt;"",'1C TSrécur4'!$C$12="OUI"),N393+AK393,N393)</f>
        <v>0</v>
      </c>
      <c r="AM393" s="344">
        <f t="shared" si="130"/>
        <v>0</v>
      </c>
      <c r="AN393" s="344">
        <f t="shared" si="131"/>
        <v>0</v>
      </c>
      <c r="AO393" s="345">
        <f t="shared" si="132"/>
        <v>0</v>
      </c>
      <c r="AP393" s="573">
        <f t="shared" si="133"/>
        <v>0</v>
      </c>
      <c r="AQ393" s="583">
        <f t="shared" si="126"/>
        <v>0</v>
      </c>
      <c r="AR393" s="579"/>
      <c r="AS393" s="102"/>
      <c r="AT393" s="27" t="str">
        <f>IF(('1C TSrécur4'!F$17*FICHE!$C$13)&lt;J393,"Forfait limité à "&amp;FICHE!$C$13&amp;"€/jour","")</f>
        <v/>
      </c>
      <c r="AU393" s="592"/>
      <c r="AV393" s="824"/>
      <c r="AW393" s="824"/>
      <c r="AX393" s="824"/>
      <c r="AY393" s="824"/>
      <c r="AZ393" s="824"/>
      <c r="BA393" s="767"/>
      <c r="BB393" s="767"/>
      <c r="BC393" s="767"/>
      <c r="BD393" s="767"/>
      <c r="BE393" s="767"/>
      <c r="BF393" s="767"/>
      <c r="BG393" s="767"/>
      <c r="BH393" s="767"/>
      <c r="BI393" s="767"/>
      <c r="BJ393" s="767"/>
      <c r="BK393" s="767"/>
      <c r="BL393" s="767"/>
      <c r="BM393" s="767"/>
      <c r="BN393" s="767"/>
      <c r="BO393" s="767"/>
      <c r="BP393" s="767"/>
      <c r="BQ393" s="767"/>
      <c r="BR393" s="767"/>
      <c r="BS393" s="767"/>
      <c r="BT393" s="767"/>
      <c r="BU393" s="767"/>
      <c r="BV393" s="767"/>
      <c r="BW393" s="767"/>
      <c r="BX393" s="767"/>
      <c r="BY393" s="767"/>
      <c r="BZ393" s="767"/>
      <c r="CA393" s="767"/>
      <c r="CB393" s="767"/>
      <c r="CC393" s="767"/>
      <c r="CD393" s="767"/>
      <c r="CE393" s="767"/>
      <c r="CF393" s="767"/>
      <c r="CG393" s="767"/>
      <c r="CH393" s="767"/>
      <c r="CI393" s="767"/>
      <c r="CJ393" s="767"/>
      <c r="CK393" s="767"/>
      <c r="CL393" s="767"/>
      <c r="CM393" s="767"/>
      <c r="CN393" s="767"/>
      <c r="CO393" s="767"/>
      <c r="CP393" s="767"/>
      <c r="CQ393" s="767"/>
      <c r="CR393" s="767"/>
      <c r="CS393" s="767"/>
      <c r="CT393" s="767"/>
      <c r="CU393" s="767"/>
      <c r="CV393" s="767"/>
      <c r="CW393" s="767"/>
      <c r="CX393" s="767"/>
      <c r="CY393" s="767"/>
      <c r="CZ393" s="767"/>
      <c r="DA393" s="767"/>
      <c r="DB393" s="767"/>
      <c r="DC393" s="767"/>
      <c r="DD393" s="767"/>
      <c r="DE393" s="767"/>
      <c r="DF393" s="767"/>
      <c r="DG393" s="767"/>
      <c r="DH393" s="767"/>
      <c r="DI393" s="767"/>
      <c r="DJ393" s="767"/>
      <c r="DK393" s="767"/>
      <c r="DL393" s="767"/>
      <c r="DM393" s="767"/>
      <c r="DN393" s="767"/>
      <c r="DO393" s="767"/>
      <c r="DP393" s="767"/>
      <c r="DQ393" s="767"/>
      <c r="DR393" s="767"/>
      <c r="DS393" s="767"/>
      <c r="DT393" s="767"/>
      <c r="DU393" s="767"/>
      <c r="DV393" s="767"/>
      <c r="DW393" s="767"/>
      <c r="DX393" s="767"/>
      <c r="DY393" s="767"/>
      <c r="DZ393" s="767"/>
      <c r="EA393" s="767"/>
      <c r="EB393" s="767"/>
      <c r="EC393" s="767"/>
      <c r="ED393" s="767"/>
      <c r="EE393" s="767"/>
      <c r="EF393" s="767"/>
      <c r="EG393" s="767"/>
      <c r="EH393" s="767"/>
      <c r="EI393" s="767"/>
      <c r="EJ393" s="767"/>
      <c r="EK393" s="767"/>
      <c r="EL393" s="767"/>
      <c r="EM393" s="767"/>
      <c r="EN393" s="767"/>
      <c r="EO393" s="767"/>
      <c r="EP393" s="767"/>
      <c r="EQ393" s="767"/>
      <c r="ER393" s="767"/>
      <c r="ES393" s="767"/>
      <c r="ET393" s="767"/>
      <c r="EU393" s="767"/>
      <c r="EV393" s="767"/>
      <c r="EW393" s="767"/>
      <c r="EX393" s="767"/>
      <c r="EY393" s="767"/>
      <c r="EZ393" s="767"/>
      <c r="FA393" s="767"/>
      <c r="FB393" s="767"/>
      <c r="FC393" s="767"/>
      <c r="FD393" s="767"/>
      <c r="FE393" s="767"/>
      <c r="FF393" s="767"/>
      <c r="FG393" s="767"/>
      <c r="FH393" s="767"/>
      <c r="FI393" s="767"/>
      <c r="FJ393" s="767"/>
      <c r="FK393" s="767"/>
      <c r="FL393" s="767"/>
      <c r="FM393" s="767"/>
      <c r="FN393" s="767"/>
      <c r="FO393" s="767"/>
      <c r="FP393" s="767"/>
      <c r="FQ393" s="767"/>
      <c r="FR393" s="767"/>
      <c r="FS393" s="767"/>
      <c r="FT393" s="767"/>
      <c r="FU393" s="767"/>
      <c r="FV393" s="767"/>
      <c r="FW393" s="767"/>
      <c r="FX393" s="767"/>
      <c r="FY393" s="767"/>
      <c r="FZ393" s="767"/>
      <c r="GA393" s="767"/>
      <c r="GB393" s="767"/>
      <c r="GC393" s="767"/>
      <c r="GD393" s="767"/>
      <c r="GE393" s="767"/>
      <c r="GF393" s="767"/>
      <c r="GG393" s="767"/>
      <c r="GH393" s="767"/>
      <c r="GI393" s="767"/>
      <c r="GJ393" s="767"/>
      <c r="GK393" s="767"/>
      <c r="GL393" s="767"/>
      <c r="GM393" s="767"/>
      <c r="GN393" s="767"/>
      <c r="GO393" s="767"/>
      <c r="GP393" s="767"/>
      <c r="GQ393" s="767"/>
      <c r="GR393" s="767"/>
      <c r="GS393" s="767"/>
      <c r="GT393" s="767"/>
      <c r="GU393" s="767"/>
      <c r="GV393" s="767"/>
      <c r="GW393" s="767"/>
      <c r="GX393" s="767"/>
      <c r="GY393" s="767"/>
      <c r="GZ393" s="767"/>
      <c r="HA393" s="767"/>
      <c r="HB393" s="767"/>
      <c r="HC393" s="767"/>
    </row>
    <row r="394" spans="1:211" s="864" customFormat="1" ht="13.9" customHeight="1">
      <c r="A394" s="307"/>
      <c r="B394" s="351"/>
      <c r="C394" s="971" t="str">
        <f>IF('1C TSrécur4'!G$17&lt;&gt;0,'1C TSrécur4'!$B$12,"")</f>
        <v/>
      </c>
      <c r="D394" s="972"/>
      <c r="E394" s="973"/>
      <c r="F394" s="93" t="str">
        <f>IF(AND($C394='1C TSrécur4'!$B$12,'1C TSrécur4'!$B$16="récurrentes",'1C TSrécur4'!$G$17&lt;&gt;""),'1C TSrécur4'!$G$21,"")</f>
        <v/>
      </c>
      <c r="G394" s="863"/>
      <c r="H394" s="745">
        <v>0.21</v>
      </c>
      <c r="I394" s="747">
        <v>1</v>
      </c>
      <c r="J394" s="312"/>
      <c r="K394" s="680">
        <f t="shared" si="127"/>
        <v>0</v>
      </c>
      <c r="L394" s="527">
        <f>IF(OR('1C TSrécur4'!$B$12="",'1C TSrécur4'!G$30=0),0,IF(AND('1C TSrécur4'!$B$12&lt;&gt;"",$K$2="Pôle",'1C TSrécur4'!$C$12="OUI"),(('1C TSrécur4'!G$22+'1C TSrécur4'!G$23+'1C TSrécur4'!G$24+'1C TSrécur4'!G$25+'1C TSrécur4'!G$29)/'1C TSrécur4'!G$17),IF(AND('1C TSrécur4'!$B$12&lt;&gt;"",$K$2="Pôle",'1C TSrécur4'!$C$12="NON"),(('1C TSrécur4'!G$22+'1C TSrécur4'!G$23+'1C TSrécur4'!G$24+'1C TSrécur4'!G$25+'1C TSrécur4'!G$29)/'1C TSrécur4'!G$30),IF(AND('1C TSrécur4'!$B$12&lt;&gt;"",$K$2&lt;&gt;"Pôle",'1C TSrécur4'!$C$12="OUI"),(('1C TSrécur4'!G$22+'1C TSrécur4'!G$23+'1C TSrécur4'!G$24+'1C TSrécur4'!G$25+'1C TSrécur4'!G$26+'1C TSrécur4'!G$27+'1C TSrécur4'!G$28+'1C TSrécur4'!G$29)/'1C TSrécur4'!G$17),IF(AND('1C TSrécur4'!$B$12&lt;&gt;"",$K$2&lt;&gt;"Pôle",'1C TSrécur4'!$C$12="NON"),(('1C TSrécur4'!G$22+'1C TSrécur4'!G$23+'1C TSrécur4'!G$24+'1C TSrécur4'!G$25+'1C TSrécur4'!G$26+'1C TSrécur4'!G$27+'1C TSrécur4'!G$28+'1C TSrécur4'!G$29)/'1C TSrécur4'!G$30))))))</f>
        <v>0</v>
      </c>
      <c r="M394" s="527">
        <f>IF(OR('1C TSrécur4'!$B$12="",'1C TSrécur4'!G$30=0),0,IF(AND('1C TSrécur4'!$B$12&lt;&gt;"",$K$2="Pôle",'1C TSrécur4'!$C$12="OUI"),(('1C TSrécur4'!G$26+'1C TSrécur4'!G$27+'1C TSrécur4'!G$28)/'1C TSrécur4'!G$17),IF(AND('1C TSrécur4'!$B$12&lt;&gt;"",$K$2="Pôle",'1C TSrécur4'!$C$12="NON"),(('1C TSrécur4'!G$26+'1C TSrécur4'!G$27+'1C TSrécur4'!G$28)/'1C TSrécur4'!G$30),IF(AND('1C TSrécur4'!$B$12&lt;&gt;"",$K$2&lt;&gt;"Pôle"),0))))</f>
        <v>0</v>
      </c>
      <c r="N394" s="527">
        <f>IF(AND('1C TSrécur4'!$G$17&lt;&gt;0,'1C TSrécur4'!$G$30&lt;&gt;0),L394+M394,0)</f>
        <v>0</v>
      </c>
      <c r="O394" s="542" t="str">
        <f>IF(AND('1C TSrécur4'!G$17&lt;&gt;0,'1C TSrécur4'!$C$12="OUI"),'1C TSrécur4'!G$36/'1C TSrécur4'!G$17,"")</f>
        <v/>
      </c>
      <c r="P394" s="543" t="str">
        <f>IF(AND('1C TSrécur4'!G$17&lt;&gt;0,'1C TSrécur4'!$C$12="OUI"),'1C TSrécur4'!$G$37/'1C TSrécur4'!G$17,"")</f>
        <v/>
      </c>
      <c r="Q394" s="543" t="str">
        <f>IF(AND('1C TSrécur4'!G$17&lt;&gt;0,'1C TSrécur4'!$C$12="OUI"),'1C TSrécur4'!$G$38/'1C TSrécur4'!G$17,"")</f>
        <v/>
      </c>
      <c r="R394" s="543" t="str">
        <f>IF(AND('1C TSrécur4'!G$17&lt;&gt;0,'1C TSrécur4'!$C$12="OUI"),'1C TSrécur4'!$G$39/'1C TSrécur4'!G$17,"")</f>
        <v/>
      </c>
      <c r="S394" s="543" t="str">
        <f>IF(AND('1C TSrécur4'!G$17&lt;&gt;0,'1C TSrécur4'!$C$12="OUI"),'1C TSrécur4'!$G$40/'1C TSrécur4'!G$17,"")</f>
        <v/>
      </c>
      <c r="T394" s="543" t="str">
        <f>IF(AND('1C TSrécur4'!G$17&lt;&gt;0,'1C TSrécur4'!$C$12="OUI"),'1C TSrécur4'!$G$41/'1C TSrécur4'!G$17,"")</f>
        <v/>
      </c>
      <c r="U394" s="543" t="str">
        <f>IF(AND('1C TSrécur4'!G$17&lt;&gt;0,'1C TSrécur4'!$C$12="OUI"),'1C TSrécur4'!$G$42/'1C TSrécur4'!G$17,"")</f>
        <v/>
      </c>
      <c r="V394" s="543" t="str">
        <f>IF(AND('1C TSrécur4'!G$17&lt;&gt;0,'1C TSrécur4'!$C$12="OUI"),'1C TSrécur4'!$G$43/'1C TSrécur4'!G$17,"")</f>
        <v/>
      </c>
      <c r="W394" s="543" t="str">
        <f>IF(AND('1C TSrécur4'!G$17&lt;&gt;0,'1C TSrécur4'!$C$12="OUI"),'1C TSrécur4'!$G$44/'1C TSrécur4'!G$17,"")</f>
        <v/>
      </c>
      <c r="X394" s="543" t="str">
        <f>IF(AND('1C TSrécur4'!G$17&lt;&gt;0,'1C TSrécur4'!$C$12="OUI"),'1C TSrécur4'!$G$45/'1C TSrécur4'!G$17,"")</f>
        <v/>
      </c>
      <c r="Y394" s="543" t="str">
        <f>IF(AND('1C TSrécur4'!G$17&lt;&gt;0,'1C TSrécur4'!$C$12="OUI"),'1C TSrécur4'!$G$46/'1C TSrécur4'!G$17,"")</f>
        <v/>
      </c>
      <c r="Z394" s="543" t="str">
        <f>IF(AND('1C TSrécur4'!G$17&lt;&gt;0,'1C TSrécur4'!$C$12="OUI"),'1C TSrécur4'!$G$47/'1C TSrécur4'!G$17,"")</f>
        <v/>
      </c>
      <c r="AA394" s="543" t="str">
        <f>IF(AND('1C TSrécur4'!G$17&lt;&gt;0,'1C TSrécur4'!$C$12="OUI"),'1C TSrécur4'!$G$48/'1C TSrécur4'!G$17,"")</f>
        <v/>
      </c>
      <c r="AB394" s="543" t="str">
        <f>IF(AND('1C TSrécur4'!G$17&lt;&gt;0,'1C TSrécur4'!$C$12="OUI"),'1C TSrécur4'!$G$49/'1C TSrécur4'!G$17,"")</f>
        <v/>
      </c>
      <c r="AC394" s="543" t="str">
        <f>IF(AND('1C TSrécur4'!G$17&lt;&gt;0,'1C TSrécur4'!$C$12="OUI"),'1C TSrécur4'!$G$50/'1C TSrécur4'!G$17,"")</f>
        <v/>
      </c>
      <c r="AD394" s="543" t="str">
        <f>IF(AND('1C TSrécur4'!G$17&lt;&gt;0,'1C TSrécur4'!$C$12="OUI"),'1C TSrécur4'!$G$51/'1C TSrécur4'!G$17,"")</f>
        <v/>
      </c>
      <c r="AE394" s="543" t="str">
        <f>IF(AND('1C TSrécur4'!G$17&lt;&gt;0,'1C TSrécur4'!$C$12="OUI"),'1C TSrécur4'!$G$52/'1C TSrécur4'!G$17,"")</f>
        <v/>
      </c>
      <c r="AF394" s="543" t="str">
        <f>IF(AND('1C TSrécur4'!G$17&lt;&gt;0,'1C TSrécur4'!$C$12="OUI"),'1C TSrécur4'!$G$53/'1C TSrécur4'!G$17,"")</f>
        <v/>
      </c>
      <c r="AG394" s="543" t="str">
        <f>IF(AND('1C TSrécur4'!G$17&lt;&gt;0,'1C TSrécur4'!$C$12="OUI"),'1C TSrécur4'!$G$54/'1C TSrécur4'!G$17,"")</f>
        <v/>
      </c>
      <c r="AH394" s="543" t="str">
        <f>IF(AND('1C TSrécur4'!G$17&lt;&gt;0,'1C TSrécur4'!$C$12="OUI"),'1C TSrécur4'!$G$55/'1C TSrécur4'!G$17,"")</f>
        <v/>
      </c>
      <c r="AI394" s="543" t="str">
        <f>IF(AND('1C TSrécur4'!G$17&lt;&gt;0,'1C TSrécur4'!$C$12="OUI"),'1C TSrécur4'!$G$56/'1C TSrécur4'!G$17,"")</f>
        <v/>
      </c>
      <c r="AJ394" s="543" t="str">
        <f>IF(AND('1C TSrécur4'!G$17&lt;&gt;0,'1C TSrécur4'!$C$12="OUI"),'1C TSrécur4'!$G$57/'1C TSrécur4'!G$17,"")</f>
        <v/>
      </c>
      <c r="AK394" s="543">
        <f>IF(AND('1C TSrécur4'!G$17&lt;&gt;0,'1C TSrécur4'!$C$12="OUI"),'1C TSrécur4'!G$58/'1C TSrécur4'!G$17,0)</f>
        <v>0</v>
      </c>
      <c r="AL394" s="72">
        <f>IF(AND('1C TSrécur4'!$B$12&lt;&gt;"",'1C TSrécur4'!$C$12="OUI"),N394+AK394,N394)</f>
        <v>0</v>
      </c>
      <c r="AM394" s="344">
        <f t="shared" si="130"/>
        <v>0</v>
      </c>
      <c r="AN394" s="344">
        <f t="shared" si="131"/>
        <v>0</v>
      </c>
      <c r="AO394" s="345">
        <f t="shared" si="132"/>
        <v>0</v>
      </c>
      <c r="AP394" s="573">
        <f t="shared" si="133"/>
        <v>0</v>
      </c>
      <c r="AQ394" s="583">
        <f t="shared" si="126"/>
        <v>0</v>
      </c>
      <c r="AR394" s="579"/>
      <c r="AS394" s="102"/>
      <c r="AT394" s="27" t="str">
        <f>IF(('1C TSrécur4'!G$17*FICHE!$C$13)&lt;J394,"Forfait limité à "&amp;FICHE!$C$13&amp;"€/jour","")</f>
        <v/>
      </c>
      <c r="AU394" s="592"/>
      <c r="AV394" s="824"/>
      <c r="AW394" s="824"/>
      <c r="AX394" s="824"/>
      <c r="AY394" s="824"/>
      <c r="AZ394" s="824"/>
      <c r="BA394" s="767"/>
      <c r="BB394" s="767"/>
      <c r="BC394" s="767"/>
      <c r="BD394" s="767"/>
      <c r="BE394" s="767"/>
      <c r="BF394" s="767"/>
      <c r="BG394" s="767"/>
      <c r="BH394" s="767"/>
      <c r="BI394" s="767"/>
      <c r="BJ394" s="767"/>
      <c r="BK394" s="767"/>
      <c r="BL394" s="767"/>
      <c r="BM394" s="767"/>
      <c r="BN394" s="767"/>
      <c r="BO394" s="767"/>
      <c r="BP394" s="767"/>
      <c r="BQ394" s="767"/>
      <c r="BR394" s="767"/>
      <c r="BS394" s="767"/>
      <c r="BT394" s="767"/>
      <c r="BU394" s="767"/>
      <c r="BV394" s="767"/>
      <c r="BW394" s="767"/>
      <c r="BX394" s="767"/>
      <c r="BY394" s="767"/>
      <c r="BZ394" s="767"/>
      <c r="CA394" s="767"/>
      <c r="CB394" s="767"/>
      <c r="CC394" s="767"/>
      <c r="CD394" s="767"/>
      <c r="CE394" s="767"/>
      <c r="CF394" s="767"/>
      <c r="CG394" s="767"/>
      <c r="CH394" s="767"/>
      <c r="CI394" s="767"/>
      <c r="CJ394" s="767"/>
      <c r="CK394" s="767"/>
      <c r="CL394" s="767"/>
      <c r="CM394" s="767"/>
      <c r="CN394" s="767"/>
      <c r="CO394" s="767"/>
      <c r="CP394" s="767"/>
      <c r="CQ394" s="767"/>
      <c r="CR394" s="767"/>
      <c r="CS394" s="767"/>
      <c r="CT394" s="767"/>
      <c r="CU394" s="767"/>
      <c r="CV394" s="767"/>
      <c r="CW394" s="767"/>
      <c r="CX394" s="767"/>
      <c r="CY394" s="767"/>
      <c r="CZ394" s="767"/>
      <c r="DA394" s="767"/>
      <c r="DB394" s="767"/>
      <c r="DC394" s="767"/>
      <c r="DD394" s="767"/>
      <c r="DE394" s="767"/>
      <c r="DF394" s="767"/>
      <c r="DG394" s="767"/>
      <c r="DH394" s="767"/>
      <c r="DI394" s="767"/>
      <c r="DJ394" s="767"/>
      <c r="DK394" s="767"/>
      <c r="DL394" s="767"/>
      <c r="DM394" s="767"/>
      <c r="DN394" s="767"/>
      <c r="DO394" s="767"/>
      <c r="DP394" s="767"/>
      <c r="DQ394" s="767"/>
      <c r="DR394" s="767"/>
      <c r="DS394" s="767"/>
      <c r="DT394" s="767"/>
      <c r="DU394" s="767"/>
      <c r="DV394" s="767"/>
      <c r="DW394" s="767"/>
      <c r="DX394" s="767"/>
      <c r="DY394" s="767"/>
      <c r="DZ394" s="767"/>
      <c r="EA394" s="767"/>
      <c r="EB394" s="767"/>
      <c r="EC394" s="767"/>
      <c r="ED394" s="767"/>
      <c r="EE394" s="767"/>
      <c r="EF394" s="767"/>
      <c r="EG394" s="767"/>
      <c r="EH394" s="767"/>
      <c r="EI394" s="767"/>
      <c r="EJ394" s="767"/>
      <c r="EK394" s="767"/>
      <c r="EL394" s="767"/>
      <c r="EM394" s="767"/>
      <c r="EN394" s="767"/>
      <c r="EO394" s="767"/>
      <c r="EP394" s="767"/>
      <c r="EQ394" s="767"/>
      <c r="ER394" s="767"/>
      <c r="ES394" s="767"/>
      <c r="ET394" s="767"/>
      <c r="EU394" s="767"/>
      <c r="EV394" s="767"/>
      <c r="EW394" s="767"/>
      <c r="EX394" s="767"/>
      <c r="EY394" s="767"/>
      <c r="EZ394" s="767"/>
      <c r="FA394" s="767"/>
      <c r="FB394" s="767"/>
      <c r="FC394" s="767"/>
      <c r="FD394" s="767"/>
      <c r="FE394" s="767"/>
      <c r="FF394" s="767"/>
      <c r="FG394" s="767"/>
      <c r="FH394" s="767"/>
      <c r="FI394" s="767"/>
      <c r="FJ394" s="767"/>
      <c r="FK394" s="767"/>
      <c r="FL394" s="767"/>
      <c r="FM394" s="767"/>
      <c r="FN394" s="767"/>
      <c r="FO394" s="767"/>
      <c r="FP394" s="767"/>
      <c r="FQ394" s="767"/>
      <c r="FR394" s="767"/>
      <c r="FS394" s="767"/>
      <c r="FT394" s="767"/>
      <c r="FU394" s="767"/>
      <c r="FV394" s="767"/>
      <c r="FW394" s="767"/>
      <c r="FX394" s="767"/>
      <c r="FY394" s="767"/>
      <c r="FZ394" s="767"/>
      <c r="GA394" s="767"/>
      <c r="GB394" s="767"/>
      <c r="GC394" s="767"/>
      <c r="GD394" s="767"/>
      <c r="GE394" s="767"/>
      <c r="GF394" s="767"/>
      <c r="GG394" s="767"/>
      <c r="GH394" s="767"/>
      <c r="GI394" s="767"/>
      <c r="GJ394" s="767"/>
      <c r="GK394" s="767"/>
      <c r="GL394" s="767"/>
      <c r="GM394" s="767"/>
      <c r="GN394" s="767"/>
      <c r="GO394" s="767"/>
      <c r="GP394" s="767"/>
      <c r="GQ394" s="767"/>
      <c r="GR394" s="767"/>
      <c r="GS394" s="767"/>
      <c r="GT394" s="767"/>
      <c r="GU394" s="767"/>
      <c r="GV394" s="767"/>
      <c r="GW394" s="767"/>
      <c r="GX394" s="767"/>
      <c r="GY394" s="767"/>
      <c r="GZ394" s="767"/>
      <c r="HA394" s="767"/>
      <c r="HB394" s="767"/>
      <c r="HC394" s="767"/>
    </row>
    <row r="395" spans="1:211" s="864" customFormat="1" ht="13.9" customHeight="1">
      <c r="A395" s="307"/>
      <c r="B395" s="351"/>
      <c r="C395" s="971" t="str">
        <f>IF('1C TSrécur4'!H$17&lt;&gt;0,'1C TSrécur4'!$B$12,"")</f>
        <v/>
      </c>
      <c r="D395" s="972"/>
      <c r="E395" s="973"/>
      <c r="F395" s="93" t="str">
        <f>IF(AND($C395='1C TSrécur4'!$B$12,'1C TSrécur4'!$B$16="récurrentes",'1C TSrécur4'!$H$17&lt;&gt;""),'1C TSrécur4'!$H$21,"")</f>
        <v/>
      </c>
      <c r="G395" s="863"/>
      <c r="H395" s="745">
        <v>0.21</v>
      </c>
      <c r="I395" s="747">
        <v>1</v>
      </c>
      <c r="J395" s="312"/>
      <c r="K395" s="680">
        <f t="shared" si="127"/>
        <v>0</v>
      </c>
      <c r="L395" s="527">
        <f>IF(OR('1C TSrécur4'!$B$12="",'1C TSrécur4'!H$30=0),0,IF(AND('1C TSrécur4'!$B$12&lt;&gt;"",$K$2="Pôle",'1C TSrécur4'!$C$12="OUI"),(('1C TSrécur4'!H$22+'1C TSrécur4'!H$23+'1C TSrécur4'!H$24+'1C TSrécur4'!H$25+'1C TSrécur4'!H$29)/'1C TSrécur4'!H$17),IF(AND('1C TSrécur4'!$B$12&lt;&gt;"",$K$2="Pôle",'1C TSrécur4'!$C$12="NON"),(('1C TSrécur4'!H$22+'1C TSrécur4'!H$23+'1C TSrécur4'!H$24+'1C TSrécur4'!H$25+'1C TSrécur4'!H$29)/'1C TSrécur4'!H$30),IF(AND('1C TSrécur4'!$B$12&lt;&gt;"",$K$2&lt;&gt;"Pôle",'1C TSrécur4'!$C$12="OUI"),(('1C TSrécur4'!H$22+'1C TSrécur4'!H$23+'1C TSrécur4'!H$24+'1C TSrécur4'!H$25+'1C TSrécur4'!H$26+'1C TSrécur4'!H$27+'1C TSrécur4'!H$28+'1C TSrécur4'!H$29)/'1C TSrécur4'!H$17),IF(AND('1C TSrécur4'!$B$12&lt;&gt;"",$K$2&lt;&gt;"Pôle",'1C TSrécur4'!$C$12="NON"),(('1C TSrécur4'!H$22+'1C TSrécur4'!H$23+'1C TSrécur4'!H$24+'1C TSrécur4'!H$25+'1C TSrécur4'!H$26+'1C TSrécur4'!H$27+'1C TSrécur4'!H$28+'1C TSrécur4'!H$29)/'1C TSrécur4'!H$30))))))</f>
        <v>0</v>
      </c>
      <c r="M395" s="527">
        <f>IF(OR('1C TSrécur4'!$B$12="",'1C TSrécur4'!H$30=0),0,IF(AND('1C TSrécur4'!$B$12&lt;&gt;"",$K$2="Pôle",'1C TSrécur4'!$C$12="OUI"),(('1C TSrécur4'!H$26+'1C TSrécur4'!H$27+'1C TSrécur4'!H$28)/'1C TSrécur4'!H$17),IF(AND('1C TSrécur4'!$B$12&lt;&gt;"",$K$2="Pôle",'1C TSrécur4'!$C$12="NON"),(('1C TSrécur4'!H$26+'1C TSrécur4'!H$27+'1C TSrécur4'!H$28)/'1C TSrécur4'!H$30),IF(AND('1C TSrécur4'!$B$12&lt;&gt;"",$K$2&lt;&gt;"Pôle"),0))))</f>
        <v>0</v>
      </c>
      <c r="N395" s="527">
        <f>IF(AND('1C TSrécur4'!$H$17&lt;&gt;0,'1C TSrécur4'!$H$30&lt;&gt;0),L395+M395,0)</f>
        <v>0</v>
      </c>
      <c r="O395" s="542" t="str">
        <f>IF(AND('1C TSrécur4'!H$17&lt;&gt;0,'1C TSrécur4'!$C$12="OUI"),'1C TSrécur4'!H$36/'1C TSrécur4'!H$17,"")</f>
        <v/>
      </c>
      <c r="P395" s="543" t="str">
        <f>IF(AND('1C TSrécur4'!H$17&lt;&gt;0,'1C TSrécur4'!$C$12="OUI"),'1C TSrécur4'!$H$37/'1C TSrécur4'!H$17,"")</f>
        <v/>
      </c>
      <c r="Q395" s="543" t="str">
        <f>IF(AND('1C TSrécur4'!H$17&lt;&gt;0,'1C TSrécur4'!$C$12="OUI"),'1C TSrécur4'!$H$38/'1C TSrécur4'!H$17,"")</f>
        <v/>
      </c>
      <c r="R395" s="543" t="str">
        <f>IF(AND('1C TSrécur4'!H$17&lt;&gt;0,'1C TSrécur4'!$C$12="OUI"),'1C TSrécur4'!$H$39/'1C TSrécur4'!H$17,"")</f>
        <v/>
      </c>
      <c r="S395" s="543" t="str">
        <f>IF(AND('1C TSrécur4'!H$17&lt;&gt;0,'1C TSrécur4'!$C$12="OUI"),'1C TSrécur4'!$H$40/'1C TSrécur4'!H$17,"")</f>
        <v/>
      </c>
      <c r="T395" s="543" t="str">
        <f>IF(AND('1C TSrécur4'!H$17&lt;&gt;0,'1C TSrécur4'!$C$12="OUI"),'1C TSrécur4'!$H$41/'1C TSrécur4'!H$17,"")</f>
        <v/>
      </c>
      <c r="U395" s="543" t="str">
        <f>IF(AND('1C TSrécur4'!H$17&lt;&gt;0,'1C TSrécur4'!$C$12="OUI"),'1C TSrécur4'!$H$42/'1C TSrécur4'!H$17,"")</f>
        <v/>
      </c>
      <c r="V395" s="543" t="str">
        <f>IF(AND('1C TSrécur4'!H$17&lt;&gt;0,'1C TSrécur4'!$C$12="OUI"),'1C TSrécur4'!$H$43/'1C TSrécur4'!H$17,"")</f>
        <v/>
      </c>
      <c r="W395" s="543" t="str">
        <f>IF(AND('1C TSrécur4'!H$17&lt;&gt;0,'1C TSrécur4'!$C$12="OUI"),'1C TSrécur4'!$H$44/'1C TSrécur4'!H$17,"")</f>
        <v/>
      </c>
      <c r="X395" s="543" t="str">
        <f>IF(AND('1C TSrécur4'!H$17&lt;&gt;0,'1C TSrécur4'!$C$12="OUI"),'1C TSrécur4'!$H$45/'1C TSrécur4'!H$17,"")</f>
        <v/>
      </c>
      <c r="Y395" s="543" t="str">
        <f>IF(AND('1C TSrécur4'!H$17&lt;&gt;0,'1C TSrécur4'!$C$12="OUI"),'1C TSrécur4'!$H$46/'1C TSrécur4'!H$17,"")</f>
        <v/>
      </c>
      <c r="Z395" s="543" t="str">
        <f>IF(AND('1C TSrécur4'!H$17&lt;&gt;0,'1C TSrécur4'!$C$12="OUI"),'1C TSrécur4'!$H$47/'1C TSrécur4'!H$17,"")</f>
        <v/>
      </c>
      <c r="AA395" s="543" t="str">
        <f>IF(AND('1C TSrécur4'!H$17&lt;&gt;0,'1C TSrécur4'!$C$12="OUI"),'1C TSrécur4'!$H$48/'1C TSrécur4'!H$17,"")</f>
        <v/>
      </c>
      <c r="AB395" s="543" t="str">
        <f>IF(AND('1C TSrécur4'!H$17&lt;&gt;0,'1C TSrécur4'!$C$12="OUI"),'1C TSrécur4'!$H$49/'1C TSrécur4'!H$17,"")</f>
        <v/>
      </c>
      <c r="AC395" s="543" t="str">
        <f>IF(AND('1C TSrécur4'!H$17&lt;&gt;0,'1C TSrécur4'!$C$12="OUI"),'1C TSrécur4'!$H$50/'1C TSrécur4'!H$17,"")</f>
        <v/>
      </c>
      <c r="AD395" s="543" t="str">
        <f>IF(AND('1C TSrécur4'!H$17&lt;&gt;0,'1C TSrécur4'!$C$12="OUI"),'1C TSrécur4'!$H$51/'1C TSrécur4'!H$17,"")</f>
        <v/>
      </c>
      <c r="AE395" s="543" t="str">
        <f>IF(AND('1C TSrécur4'!H$17&lt;&gt;0,'1C TSrécur4'!$C$12="OUI"),'1C TSrécur4'!$H$52/'1C TSrécur4'!H$17,"")</f>
        <v/>
      </c>
      <c r="AF395" s="543" t="str">
        <f>IF(AND('1C TSrécur4'!H$17&lt;&gt;0,'1C TSrécur4'!$C$12="OUI"),'1C TSrécur4'!$H$53/'1C TSrécur4'!H$17,"")</f>
        <v/>
      </c>
      <c r="AG395" s="543" t="str">
        <f>IF(AND('1C TSrécur4'!H$17&lt;&gt;0,'1C TSrécur4'!$C$12="OUI"),'1C TSrécur4'!$H$54/'1C TSrécur4'!H$17,"")</f>
        <v/>
      </c>
      <c r="AH395" s="543" t="str">
        <f>IF(AND('1C TSrécur4'!H$17&lt;&gt;0,'1C TSrécur4'!$C$12="OUI"),'1C TSrécur4'!$H$55/'1C TSrécur4'!H$17,"")</f>
        <v/>
      </c>
      <c r="AI395" s="543" t="str">
        <f>IF(AND('1C TSrécur4'!H$17&lt;&gt;0,'1C TSrécur4'!$C$12="OUI"),'1C TSrécur4'!$H$56/'1C TSrécur4'!H$17,"")</f>
        <v/>
      </c>
      <c r="AJ395" s="543" t="str">
        <f>IF(AND('1C TSrécur4'!H$17&lt;&gt;0,'1C TSrécur4'!$C$12="OUI"),'1C TSrécur4'!$H$57/'1C TSrécur4'!H$17,"")</f>
        <v/>
      </c>
      <c r="AK395" s="543">
        <f>IF(AND('1C TSrécur4'!H$17&lt;&gt;0,'1C TSrécur4'!$C$12="OUI"),'1C TSrécur4'!H$58/'1C TSrécur4'!H$17,0)</f>
        <v>0</v>
      </c>
      <c r="AL395" s="72">
        <f>IF(AND('1C TSrécur4'!$B$12&lt;&gt;"",'1C TSrécur4'!$C$12="OUI"),N395+AK395,N395)</f>
        <v>0</v>
      </c>
      <c r="AM395" s="344">
        <f t="shared" si="130"/>
        <v>0</v>
      </c>
      <c r="AN395" s="344">
        <f t="shared" si="131"/>
        <v>0</v>
      </c>
      <c r="AO395" s="345">
        <f t="shared" si="132"/>
        <v>0</v>
      </c>
      <c r="AP395" s="573">
        <f t="shared" si="133"/>
        <v>0</v>
      </c>
      <c r="AQ395" s="583">
        <f>IF(M395=0,0,AN395-AS395)</f>
        <v>0</v>
      </c>
      <c r="AR395" s="579"/>
      <c r="AS395" s="102"/>
      <c r="AT395" s="27" t="str">
        <f>IF('1C TSrécur4'!H$17*FICHE!$C$13&lt;J395,"Forfait limité à "&amp;FICHE!$C$13&amp;"€/jour","")</f>
        <v/>
      </c>
      <c r="AU395" s="592"/>
      <c r="AV395" s="824"/>
      <c r="AW395" s="824"/>
      <c r="AX395" s="824"/>
      <c r="AY395" s="824"/>
      <c r="AZ395" s="824"/>
      <c r="BA395" s="767"/>
      <c r="BB395" s="767"/>
      <c r="BC395" s="767"/>
      <c r="BD395" s="767"/>
      <c r="BE395" s="767"/>
      <c r="BF395" s="767"/>
      <c r="BG395" s="767"/>
      <c r="BH395" s="767"/>
      <c r="BI395" s="767"/>
      <c r="BJ395" s="767"/>
      <c r="BK395" s="767"/>
      <c r="BL395" s="767"/>
      <c r="BM395" s="767"/>
      <c r="BN395" s="767"/>
      <c r="BO395" s="767"/>
      <c r="BP395" s="767"/>
      <c r="BQ395" s="767"/>
      <c r="BR395" s="767"/>
      <c r="BS395" s="767"/>
      <c r="BT395" s="767"/>
      <c r="BU395" s="767"/>
      <c r="BV395" s="767"/>
      <c r="BW395" s="767"/>
      <c r="BX395" s="767"/>
      <c r="BY395" s="767"/>
      <c r="BZ395" s="767"/>
      <c r="CA395" s="767"/>
      <c r="CB395" s="767"/>
      <c r="CC395" s="767"/>
      <c r="CD395" s="767"/>
      <c r="CE395" s="767"/>
      <c r="CF395" s="767"/>
      <c r="CG395" s="767"/>
      <c r="CH395" s="767"/>
      <c r="CI395" s="767"/>
      <c r="CJ395" s="767"/>
      <c r="CK395" s="767"/>
      <c r="CL395" s="767"/>
      <c r="CM395" s="767"/>
      <c r="CN395" s="767"/>
      <c r="CO395" s="767"/>
      <c r="CP395" s="767"/>
      <c r="CQ395" s="767"/>
      <c r="CR395" s="767"/>
      <c r="CS395" s="767"/>
      <c r="CT395" s="767"/>
      <c r="CU395" s="767"/>
      <c r="CV395" s="767"/>
      <c r="CW395" s="767"/>
      <c r="CX395" s="767"/>
      <c r="CY395" s="767"/>
      <c r="CZ395" s="767"/>
      <c r="DA395" s="767"/>
      <c r="DB395" s="767"/>
      <c r="DC395" s="767"/>
      <c r="DD395" s="767"/>
      <c r="DE395" s="767"/>
      <c r="DF395" s="767"/>
      <c r="DG395" s="767"/>
      <c r="DH395" s="767"/>
      <c r="DI395" s="767"/>
      <c r="DJ395" s="767"/>
      <c r="DK395" s="767"/>
      <c r="DL395" s="767"/>
      <c r="DM395" s="767"/>
      <c r="DN395" s="767"/>
      <c r="DO395" s="767"/>
      <c r="DP395" s="767"/>
      <c r="DQ395" s="767"/>
      <c r="DR395" s="767"/>
      <c r="DS395" s="767"/>
      <c r="DT395" s="767"/>
      <c r="DU395" s="767"/>
      <c r="DV395" s="767"/>
      <c r="DW395" s="767"/>
      <c r="DX395" s="767"/>
      <c r="DY395" s="767"/>
      <c r="DZ395" s="767"/>
      <c r="EA395" s="767"/>
      <c r="EB395" s="767"/>
      <c r="EC395" s="767"/>
      <c r="ED395" s="767"/>
      <c r="EE395" s="767"/>
      <c r="EF395" s="767"/>
      <c r="EG395" s="767"/>
      <c r="EH395" s="767"/>
      <c r="EI395" s="767"/>
      <c r="EJ395" s="767"/>
      <c r="EK395" s="767"/>
      <c r="EL395" s="767"/>
      <c r="EM395" s="767"/>
      <c r="EN395" s="767"/>
      <c r="EO395" s="767"/>
      <c r="EP395" s="767"/>
      <c r="EQ395" s="767"/>
      <c r="ER395" s="767"/>
      <c r="ES395" s="767"/>
      <c r="ET395" s="767"/>
      <c r="EU395" s="767"/>
      <c r="EV395" s="767"/>
      <c r="EW395" s="767"/>
      <c r="EX395" s="767"/>
      <c r="EY395" s="767"/>
      <c r="EZ395" s="767"/>
      <c r="FA395" s="767"/>
      <c r="FB395" s="767"/>
      <c r="FC395" s="767"/>
      <c r="FD395" s="767"/>
      <c r="FE395" s="767"/>
      <c r="FF395" s="767"/>
      <c r="FG395" s="767"/>
      <c r="FH395" s="767"/>
      <c r="FI395" s="767"/>
      <c r="FJ395" s="767"/>
      <c r="FK395" s="767"/>
      <c r="FL395" s="767"/>
      <c r="FM395" s="767"/>
      <c r="FN395" s="767"/>
      <c r="FO395" s="767"/>
      <c r="FP395" s="767"/>
      <c r="FQ395" s="767"/>
      <c r="FR395" s="767"/>
      <c r="FS395" s="767"/>
      <c r="FT395" s="767"/>
      <c r="FU395" s="767"/>
      <c r="FV395" s="767"/>
      <c r="FW395" s="767"/>
      <c r="FX395" s="767"/>
      <c r="FY395" s="767"/>
      <c r="FZ395" s="767"/>
      <c r="GA395" s="767"/>
      <c r="GB395" s="767"/>
      <c r="GC395" s="767"/>
      <c r="GD395" s="767"/>
      <c r="GE395" s="767"/>
      <c r="GF395" s="767"/>
      <c r="GG395" s="767"/>
      <c r="GH395" s="767"/>
      <c r="GI395" s="767"/>
      <c r="GJ395" s="767"/>
      <c r="GK395" s="767"/>
      <c r="GL395" s="767"/>
      <c r="GM395" s="767"/>
      <c r="GN395" s="767"/>
      <c r="GO395" s="767"/>
      <c r="GP395" s="767"/>
      <c r="GQ395" s="767"/>
      <c r="GR395" s="767"/>
      <c r="GS395" s="767"/>
      <c r="GT395" s="767"/>
      <c r="GU395" s="767"/>
      <c r="GV395" s="767"/>
      <c r="GW395" s="767"/>
      <c r="GX395" s="767"/>
      <c r="GY395" s="767"/>
      <c r="GZ395" s="767"/>
      <c r="HA395" s="767"/>
      <c r="HB395" s="767"/>
      <c r="HC395" s="767"/>
    </row>
    <row r="396" spans="1:211" s="864" customFormat="1" ht="13.9" customHeight="1">
      <c r="A396" s="307"/>
      <c r="B396" s="351"/>
      <c r="C396" s="971" t="str">
        <f>IF('1C TSrécur4'!I$17&lt;&gt;0,'1C TSrécur4'!$B$12,"")</f>
        <v/>
      </c>
      <c r="D396" s="972"/>
      <c r="E396" s="973"/>
      <c r="F396" s="93" t="str">
        <f>IF(AND($C396='1C TSrécur4'!$B$12,'1C TSrécur4'!$B$16="récurrentes",'1C TSrécur4'!$I$17&lt;&gt;""),'1C TSrécur4'!$I$21,"")</f>
        <v/>
      </c>
      <c r="G396" s="863"/>
      <c r="H396" s="745">
        <v>0.21</v>
      </c>
      <c r="I396" s="747">
        <v>1</v>
      </c>
      <c r="J396" s="312"/>
      <c r="K396" s="680">
        <f t="shared" si="127"/>
        <v>0</v>
      </c>
      <c r="L396" s="527">
        <f>IF(OR('1C TSrécur4'!$B$12="",'1C TSrécur4'!I$30=0),0,IF(AND('1C TSrécur4'!$B$12&lt;&gt;"",$K$2="Pôle",'1C TSrécur4'!$C$12="OUI"),(('1C TSrécur4'!I$22+'1C TSrécur4'!I$23+'1C TSrécur4'!I$24+'1C TSrécur4'!I$25+'1C TSrécur4'!I$29)/'1C TSrécur4'!I$17),IF(AND('1C TSrécur4'!$B$12&lt;&gt;"",$K$2="Pôle",'1C TSrécur4'!$C$12="NON"),(('1C TSrécur4'!I$22+'1C TSrécur4'!I$23+'1C TSrécur4'!I$24+'1C TSrécur4'!I$25+'1C TSrécur4'!I$29)/'1C TSrécur4'!I$30),IF(AND('1C TSrécur4'!$B$12&lt;&gt;"",$K$2&lt;&gt;"Pôle",'1C TSrécur4'!$C$12="OUI"),(('1C TSrécur4'!I$22+'1C TSrécur4'!I$23+'1C TSrécur4'!I$24+'1C TSrécur4'!I$25+'1C TSrécur4'!I$26+'1C TSrécur4'!I$27+'1C TSrécur4'!I$28+'1C TSrécur4'!I$29)/'1C TSrécur4'!I$17),IF(AND('1C TSrécur4'!$B$12&lt;&gt;"",$K$2&lt;&gt;"Pôle",'1C TSrécur4'!$C$12="NON"),(('1C TSrécur4'!I$22+'1C TSrécur4'!I$23+'1C TSrécur4'!I$24+'1C TSrécur4'!I$25+'1C TSrécur4'!I$26+'1C TSrécur4'!I$27+'1C TSrécur4'!I$28+'1C TSrécur4'!I$29)/'1C TSrécur4'!I$30))))))</f>
        <v>0</v>
      </c>
      <c r="M396" s="527">
        <f>IF(OR('1C TSrécur4'!$B$12="",'1C TSrécur4'!I$30=0),0,IF(AND('1C TSrécur4'!$B$12&lt;&gt;"",$K$2="Pôle",'1C TSrécur4'!$C$12="OUI"),(('1C TSrécur4'!I$26+'1C TSrécur4'!I$27+'1C TSrécur4'!I$28)/'1C TSrécur4'!I$17),IF(AND('1C TSrécur4'!$B$12&lt;&gt;"",$K$2="Pôle",'1C TSrécur4'!$C$12="NON"),(('1C TSrécur4'!I$26+'1C TSrécur4'!I$27+'1C TSrécur4'!I$28)/'1C TSrécur4'!I$30),IF(AND('1C TSrécur4'!$B$12&lt;&gt;"",$K$2&lt;&gt;"Pôle"),0))))</f>
        <v>0</v>
      </c>
      <c r="N396" s="527">
        <f>IF(AND('1C TSrécur4'!$I$17&lt;&gt;0,'1C TSrécur4'!$I$30&lt;&gt;0),L396+M396,0)</f>
        <v>0</v>
      </c>
      <c r="O396" s="542" t="str">
        <f>IF(AND('1C TSrécur4'!I$17&lt;&gt;0,'1C TSrécur4'!$C$12="OUI"),'1C TSrécur4'!I$36/'1C TSrécur4'!I$17,"")</f>
        <v/>
      </c>
      <c r="P396" s="543" t="str">
        <f>IF(AND('1C TSrécur4'!I$17&lt;&gt;0,'1C TSrécur4'!$C$12="OUI"),'1C TSrécur4'!$I$37/'1C TSrécur4'!I$17,"")</f>
        <v/>
      </c>
      <c r="Q396" s="543" t="str">
        <f>IF(AND('1C TSrécur4'!I$17&lt;&gt;0,'1C TSrécur4'!$C$12="OUI"),'1C TSrécur4'!$I$38/'1C TSrécur4'!I$17,"")</f>
        <v/>
      </c>
      <c r="R396" s="543" t="str">
        <f>IF(AND('1C TSrécur4'!I$17&lt;&gt;0,'1C TSrécur4'!$C$12="OUI"),'1C TSrécur4'!$I$39/'1C TSrécur4'!I$17,"")</f>
        <v/>
      </c>
      <c r="S396" s="543" t="str">
        <f>IF(AND('1C TSrécur4'!I$17&lt;&gt;0,'1C TSrécur4'!$C$12="OUI"),'1C TSrécur4'!$I$40/'1C TSrécur4'!I$17,"")</f>
        <v/>
      </c>
      <c r="T396" s="543" t="str">
        <f>IF(AND('1C TSrécur4'!I$17&lt;&gt;0,'1C TSrécur4'!$C$12="OUI"),'1C TSrécur4'!$I$41/'1C TSrécur4'!I$17,"")</f>
        <v/>
      </c>
      <c r="U396" s="543" t="str">
        <f>IF(AND('1C TSrécur4'!I$17&lt;&gt;0,'1C TSrécur4'!$C$12="OUI"),'1C TSrécur4'!$I$42/'1C TSrécur4'!I$17,"")</f>
        <v/>
      </c>
      <c r="V396" s="543" t="str">
        <f>IF(AND('1C TSrécur4'!I$17&lt;&gt;0,'1C TSrécur4'!$C$12="OUI"),'1C TSrécur4'!$I$43/'1C TSrécur4'!I$17,"")</f>
        <v/>
      </c>
      <c r="W396" s="543" t="str">
        <f>IF(AND('1C TSrécur4'!I$17&lt;&gt;0,'1C TSrécur4'!$C$12="OUI"),'1C TSrécur4'!$I$44/'1C TSrécur4'!I$17,"")</f>
        <v/>
      </c>
      <c r="X396" s="543" t="str">
        <f>IF(AND('1C TSrécur4'!I$17&lt;&gt;0,'1C TSrécur4'!$C$12="OUI"),'1C TSrécur4'!$I$45/'1C TSrécur4'!I$17,"")</f>
        <v/>
      </c>
      <c r="Y396" s="543" t="str">
        <f>IF(AND('1C TSrécur4'!I$17&lt;&gt;0,'1C TSrécur4'!$C$12="OUI"),'1C TSrécur4'!$I$46/'1C TSrécur4'!I$17,"")</f>
        <v/>
      </c>
      <c r="Z396" s="543" t="str">
        <f>IF(AND('1C TSrécur4'!I$17&lt;&gt;0,'1C TSrécur4'!$C$12="OUI"),'1C TSrécur4'!$I$47/'1C TSrécur4'!I$17,"")</f>
        <v/>
      </c>
      <c r="AA396" s="543" t="str">
        <f>IF(AND('1C TSrécur4'!I$17&lt;&gt;0,'1C TSrécur4'!$C$12="OUI"),'1C TSrécur4'!$I$48/'1C TSrécur4'!I$17,"")</f>
        <v/>
      </c>
      <c r="AB396" s="543" t="str">
        <f>IF(AND('1C TSrécur4'!I$17&lt;&gt;0,'1C TSrécur4'!$C$12="OUI"),'1C TSrécur4'!$I$49/'1C TSrécur4'!I$17,"")</f>
        <v/>
      </c>
      <c r="AC396" s="543" t="str">
        <f>IF(AND('1C TSrécur4'!I$17&lt;&gt;0,'1C TSrécur4'!$C$12="OUI"),'1C TSrécur4'!$I$50/'1C TSrécur4'!I$17,"")</f>
        <v/>
      </c>
      <c r="AD396" s="543" t="str">
        <f>IF(AND('1C TSrécur4'!I$17&lt;&gt;0,'1C TSrécur4'!$C$12="OUI"),'1C TSrécur4'!$I$51/'1C TSrécur4'!I$17,"")</f>
        <v/>
      </c>
      <c r="AE396" s="543" t="str">
        <f>IF(AND('1C TSrécur4'!I$17&lt;&gt;0,'1C TSrécur4'!$C$12="OUI"),'1C TSrécur4'!$I$52/'1C TSrécur4'!I$17,"")</f>
        <v/>
      </c>
      <c r="AF396" s="543" t="str">
        <f>IF(AND('1C TSrécur4'!I$17&lt;&gt;0,'1C TSrécur4'!$C$12="OUI"),'1C TSrécur4'!$I$53/'1C TSrécur4'!I$17,"")</f>
        <v/>
      </c>
      <c r="AG396" s="543" t="str">
        <f>IF(AND('1C TSrécur4'!I$17&lt;&gt;0,'1C TSrécur4'!$C$12="OUI"),'1C TSrécur4'!$I$54/'1C TSrécur4'!I$17,"")</f>
        <v/>
      </c>
      <c r="AH396" s="543" t="str">
        <f>IF(AND('1C TSrécur4'!I$17&lt;&gt;0,'1C TSrécur4'!$C$12="OUI"),'1C TSrécur4'!$I$55/'1C TSrécur4'!I$17,"")</f>
        <v/>
      </c>
      <c r="AI396" s="543" t="str">
        <f>IF(AND('1C TSrécur4'!I$17&lt;&gt;0,'1C TSrécur4'!$C$12="OUI"),'1C TSrécur4'!$I$56/'1C TSrécur4'!I$17,"")</f>
        <v/>
      </c>
      <c r="AJ396" s="543" t="str">
        <f>IF(AND('1C TSrécur4'!I$17&lt;&gt;0,'1C TSrécur4'!$C$12="OUI"),'1C TSrécur4'!$I$57/'1C TSrécur4'!I$17,"")</f>
        <v/>
      </c>
      <c r="AK396" s="543">
        <f>IF(AND('1C TSrécur4'!I$17&lt;&gt;0,'1C TSrécur4'!$C$12="OUI"),'1C TSrécur4'!I$58/'1C TSrécur4'!I$17,0)</f>
        <v>0</v>
      </c>
      <c r="AL396" s="72">
        <f>IF(AND('1C TSrécur4'!$B$12&lt;&gt;"",'1C TSrécur4'!$C$12="OUI"),N396+AK396,N396)</f>
        <v>0</v>
      </c>
      <c r="AM396" s="344">
        <f t="shared" si="130"/>
        <v>0</v>
      </c>
      <c r="AN396" s="344">
        <f t="shared" si="131"/>
        <v>0</v>
      </c>
      <c r="AO396" s="345">
        <f t="shared" si="132"/>
        <v>0</v>
      </c>
      <c r="AP396" s="573">
        <f t="shared" si="133"/>
        <v>0</v>
      </c>
      <c r="AQ396" s="583">
        <f>IF(M396=0,0,AN396-AS396)</f>
        <v>0</v>
      </c>
      <c r="AR396" s="579"/>
      <c r="AS396" s="102"/>
      <c r="AT396" s="27" t="str">
        <f>IF('1C TSrécur4'!I$17*FICHE!$C$13&lt;J396,"Forfait limité à "&amp;FICHE!$C$13&amp;"€/jour","")</f>
        <v/>
      </c>
      <c r="AU396" s="592"/>
      <c r="AV396" s="824"/>
      <c r="AW396" s="824"/>
      <c r="AX396" s="824"/>
      <c r="AY396" s="824"/>
      <c r="AZ396" s="824"/>
      <c r="BA396" s="767"/>
      <c r="BB396" s="767"/>
      <c r="BC396" s="767"/>
      <c r="BD396" s="767"/>
      <c r="BE396" s="767"/>
      <c r="BF396" s="767"/>
      <c r="BG396" s="767"/>
      <c r="BH396" s="767"/>
      <c r="BI396" s="767"/>
      <c r="BJ396" s="767"/>
      <c r="BK396" s="767"/>
      <c r="BL396" s="767"/>
      <c r="BM396" s="767"/>
      <c r="BN396" s="767"/>
      <c r="BO396" s="767"/>
      <c r="BP396" s="767"/>
      <c r="BQ396" s="767"/>
      <c r="BR396" s="767"/>
      <c r="BS396" s="767"/>
      <c r="BT396" s="767"/>
      <c r="BU396" s="767"/>
      <c r="BV396" s="767"/>
      <c r="BW396" s="767"/>
      <c r="BX396" s="767"/>
      <c r="BY396" s="767"/>
      <c r="BZ396" s="767"/>
      <c r="CA396" s="767"/>
      <c r="CB396" s="767"/>
      <c r="CC396" s="767"/>
      <c r="CD396" s="767"/>
      <c r="CE396" s="767"/>
      <c r="CF396" s="767"/>
      <c r="CG396" s="767"/>
      <c r="CH396" s="767"/>
      <c r="CI396" s="767"/>
      <c r="CJ396" s="767"/>
      <c r="CK396" s="767"/>
      <c r="CL396" s="767"/>
      <c r="CM396" s="767"/>
      <c r="CN396" s="767"/>
      <c r="CO396" s="767"/>
      <c r="CP396" s="767"/>
      <c r="CQ396" s="767"/>
      <c r="CR396" s="767"/>
      <c r="CS396" s="767"/>
      <c r="CT396" s="767"/>
      <c r="CU396" s="767"/>
      <c r="CV396" s="767"/>
      <c r="CW396" s="767"/>
      <c r="CX396" s="767"/>
      <c r="CY396" s="767"/>
      <c r="CZ396" s="767"/>
      <c r="DA396" s="767"/>
      <c r="DB396" s="767"/>
      <c r="DC396" s="767"/>
      <c r="DD396" s="767"/>
      <c r="DE396" s="767"/>
      <c r="DF396" s="767"/>
      <c r="DG396" s="767"/>
      <c r="DH396" s="767"/>
      <c r="DI396" s="767"/>
      <c r="DJ396" s="767"/>
      <c r="DK396" s="767"/>
      <c r="DL396" s="767"/>
      <c r="DM396" s="767"/>
      <c r="DN396" s="767"/>
      <c r="DO396" s="767"/>
      <c r="DP396" s="767"/>
      <c r="DQ396" s="767"/>
      <c r="DR396" s="767"/>
      <c r="DS396" s="767"/>
      <c r="DT396" s="767"/>
      <c r="DU396" s="767"/>
      <c r="DV396" s="767"/>
      <c r="DW396" s="767"/>
      <c r="DX396" s="767"/>
      <c r="DY396" s="767"/>
      <c r="DZ396" s="767"/>
      <c r="EA396" s="767"/>
      <c r="EB396" s="767"/>
      <c r="EC396" s="767"/>
      <c r="ED396" s="767"/>
      <c r="EE396" s="767"/>
      <c r="EF396" s="767"/>
      <c r="EG396" s="767"/>
      <c r="EH396" s="767"/>
      <c r="EI396" s="767"/>
      <c r="EJ396" s="767"/>
      <c r="EK396" s="767"/>
      <c r="EL396" s="767"/>
      <c r="EM396" s="767"/>
      <c r="EN396" s="767"/>
      <c r="EO396" s="767"/>
      <c r="EP396" s="767"/>
      <c r="EQ396" s="767"/>
      <c r="ER396" s="767"/>
      <c r="ES396" s="767"/>
      <c r="ET396" s="767"/>
      <c r="EU396" s="767"/>
      <c r="EV396" s="767"/>
      <c r="EW396" s="767"/>
      <c r="EX396" s="767"/>
      <c r="EY396" s="767"/>
      <c r="EZ396" s="767"/>
      <c r="FA396" s="767"/>
      <c r="FB396" s="767"/>
      <c r="FC396" s="767"/>
      <c r="FD396" s="767"/>
      <c r="FE396" s="767"/>
      <c r="FF396" s="767"/>
      <c r="FG396" s="767"/>
      <c r="FH396" s="767"/>
      <c r="FI396" s="767"/>
      <c r="FJ396" s="767"/>
      <c r="FK396" s="767"/>
      <c r="FL396" s="767"/>
      <c r="FM396" s="767"/>
      <c r="FN396" s="767"/>
      <c r="FO396" s="767"/>
      <c r="FP396" s="767"/>
      <c r="FQ396" s="767"/>
      <c r="FR396" s="767"/>
      <c r="FS396" s="767"/>
      <c r="FT396" s="767"/>
      <c r="FU396" s="767"/>
      <c r="FV396" s="767"/>
      <c r="FW396" s="767"/>
      <c r="FX396" s="767"/>
      <c r="FY396" s="767"/>
      <c r="FZ396" s="767"/>
      <c r="GA396" s="767"/>
      <c r="GB396" s="767"/>
      <c r="GC396" s="767"/>
      <c r="GD396" s="767"/>
      <c r="GE396" s="767"/>
      <c r="GF396" s="767"/>
      <c r="GG396" s="767"/>
      <c r="GH396" s="767"/>
      <c r="GI396" s="767"/>
      <c r="GJ396" s="767"/>
      <c r="GK396" s="767"/>
      <c r="GL396" s="767"/>
      <c r="GM396" s="767"/>
      <c r="GN396" s="767"/>
      <c r="GO396" s="767"/>
      <c r="GP396" s="767"/>
      <c r="GQ396" s="767"/>
      <c r="GR396" s="767"/>
      <c r="GS396" s="767"/>
      <c r="GT396" s="767"/>
      <c r="GU396" s="767"/>
      <c r="GV396" s="767"/>
      <c r="GW396" s="767"/>
      <c r="GX396" s="767"/>
      <c r="GY396" s="767"/>
      <c r="GZ396" s="767"/>
      <c r="HA396" s="767"/>
      <c r="HB396" s="767"/>
      <c r="HC396" s="767"/>
    </row>
    <row r="397" spans="1:211" s="864" customFormat="1" ht="13.9" customHeight="1">
      <c r="A397" s="307"/>
      <c r="B397" s="351"/>
      <c r="C397" s="971" t="str">
        <f>IF('1C TSrécur4'!J$17&lt;&gt;0,'1C TSrécur4'!$B$12,"")</f>
        <v/>
      </c>
      <c r="D397" s="972"/>
      <c r="E397" s="973"/>
      <c r="F397" s="93" t="str">
        <f>IF(AND($C397='1C TSrécur4'!$B$12,'1C TSrécur4'!$B$16="récurrentes",'1C TSrécur4'!K$17&lt;&gt;""),'1C TSrécur4'!K$21,"")</f>
        <v/>
      </c>
      <c r="G397" s="863"/>
      <c r="H397" s="745">
        <v>0.21</v>
      </c>
      <c r="I397" s="747">
        <v>1</v>
      </c>
      <c r="J397" s="312"/>
      <c r="K397" s="680">
        <f t="shared" si="127"/>
        <v>0</v>
      </c>
      <c r="L397" s="527">
        <f>IF(OR('1C TSrécur4'!$B$12="",'1C TSrécur4'!J$30=0),0,IF(AND('1C TSrécur4'!$B$12&lt;&gt;"",$K$2="Pôle",'1C TSrécur4'!$C$12="OUI"),(('1C TSrécur4'!J$22+'1C TSrécur4'!J$23+'1C TSrécur4'!J$24+'1C TSrécur4'!J$25+'1C TSrécur4'!J$29)/'1C TSrécur4'!J$17),IF(AND('1C TSrécur4'!$B$12&lt;&gt;"",$K$2="Pôle",'1C TSrécur4'!$C$12="NON"),(('1C TSrécur4'!J$22+'1C TSrécur4'!J$23+'1C TSrécur4'!J$24+'1C TSrécur4'!J$25+'1C TSrécur4'!J$29)/'1C TSrécur4'!J$30),IF(AND('1C TSrécur4'!$B$12&lt;&gt;"",$K$2&lt;&gt;"Pôle",'1C TSrécur4'!$C$12="OUI"),(('1C TSrécur4'!J$22+'1C TSrécur4'!J$23+'1C TSrécur4'!J$24+'1C TSrécur4'!J$25+'1C TSrécur4'!J$26+'1C TSrécur4'!J$27+'1C TSrécur4'!J$28+'1C TSrécur4'!J$29)/'1C TSrécur4'!J$17),IF(AND('1C TSrécur4'!$B$12&lt;&gt;"",$K$2&lt;&gt;"Pôle",'1C TSrécur4'!$C$12="NON"),(('1C TSrécur4'!J$22+'1C TSrécur4'!J$23+'1C TSrécur4'!J$24+'1C TSrécur4'!J$25+'1C TSrécur4'!J$26+'1C TSrécur4'!J$27+'1C TSrécur4'!J$28+'1C TSrécur4'!J$29)/'1C TSrécur4'!J$30))))))</f>
        <v>0</v>
      </c>
      <c r="M397" s="527">
        <f>IF(OR('1C TSrécur4'!$B$12="",'1C TSrécur4'!J$30=0),0,IF(AND('1C TSrécur4'!$B$12&lt;&gt;"",$K$2="Pôle",'1C TSrécur4'!$C$12="OUI"),(('1C TSrécur4'!J$26+'1C TSrécur4'!J$27+'1C TSrécur4'!J$28)/'1C TSrécur4'!J$17),IF(AND('1C TSrécur4'!$B$12&lt;&gt;"",$K$2="Pôle",'1C TSrécur4'!$C$12="NON"),(('1C TSrécur4'!J$26+'1C TSrécur4'!J$27+'1C TSrécur4'!J$28)/'1C TSrécur4'!J$30),IF(AND('1C TSrécur4'!$B$12&lt;&gt;"",$K$2&lt;&gt;"Pôle"),0))))</f>
        <v>0</v>
      </c>
      <c r="N397" s="527">
        <f>IF(AND('1C TSrécur4'!$J$17&lt;&gt;0,'1C TSrécur4'!$J$30&lt;&gt;0),L397+M397,0)</f>
        <v>0</v>
      </c>
      <c r="O397" s="542" t="str">
        <f>IF(AND('1C TSrécur4'!J$17&lt;&gt;0,'1C TSrécur4'!$C$12="OUI"),'1C TSrécur4'!J$36/'1C TSrécur4'!J$17,"")</f>
        <v/>
      </c>
      <c r="P397" s="543" t="str">
        <f>IF(AND('1C TSrécur4'!J$17&lt;&gt;0,'1C TSrécur4'!$C$12="OUI"),'1C TSrécur4'!$J$37/'1C TSrécur4'!J$17,"")</f>
        <v/>
      </c>
      <c r="Q397" s="543" t="str">
        <f>IF(AND('1C TSrécur4'!J$17&lt;&gt;0,'1C TSrécur4'!$C$12="OUI"),'1C TSrécur4'!$J$38/'1C TSrécur4'!J$17,"")</f>
        <v/>
      </c>
      <c r="R397" s="543" t="str">
        <f>IF(AND('1C TSrécur4'!J$17&lt;&gt;0,'1C TSrécur4'!$C$12="OUI"),'1C TSrécur4'!$J$39/'1C TSrécur4'!J$17,"")</f>
        <v/>
      </c>
      <c r="S397" s="543" t="str">
        <f>IF(AND('1C TSrécur4'!J$17&lt;&gt;0,'1C TSrécur4'!$C$12="OUI"),'1C TSrécur4'!$J$40/'1C TSrécur4'!J$17,"")</f>
        <v/>
      </c>
      <c r="T397" s="543" t="str">
        <f>IF(AND('1C TSrécur4'!J$17&lt;&gt;0,'1C TSrécur4'!$C$12="OUI"),'1C TSrécur4'!$J$41/'1C TSrécur4'!J$17,"")</f>
        <v/>
      </c>
      <c r="U397" s="543" t="str">
        <f>IF(AND('1C TSrécur4'!J$17&lt;&gt;0,'1C TSrécur4'!$C$12="OUI"),'1C TSrécur4'!$J$42/'1C TSrécur4'!J$17,"")</f>
        <v/>
      </c>
      <c r="V397" s="543" t="str">
        <f>IF(AND('1C TSrécur4'!J$17&lt;&gt;0,'1C TSrécur4'!$C$12="OUI"),'1C TSrécur4'!$J$43/'1C TSrécur4'!J$17,"")</f>
        <v/>
      </c>
      <c r="W397" s="543" t="str">
        <f>IF(AND('1C TSrécur4'!J$17&lt;&gt;0,'1C TSrécur4'!$C$12="OUI"),'1C TSrécur4'!$J$44/'1C TSrécur4'!J$17,"")</f>
        <v/>
      </c>
      <c r="X397" s="543" t="str">
        <f>IF(AND('1C TSrécur4'!J$17&lt;&gt;0,'1C TSrécur4'!$C$12="OUI"),'1C TSrécur4'!$J$45/'1C TSrécur4'!J$17,"")</f>
        <v/>
      </c>
      <c r="Y397" s="543" t="str">
        <f>IF(AND('1C TSrécur4'!J$17&lt;&gt;0,'1C TSrécur4'!$C$12="OUI"),'1C TSrécur4'!$J$46/'1C TSrécur4'!J$17,"")</f>
        <v/>
      </c>
      <c r="Z397" s="543" t="str">
        <f>IF(AND('1C TSrécur4'!J$17&lt;&gt;0,'1C TSrécur4'!$C$12="OUI"),'1C TSrécur4'!$J$47/'1C TSrécur4'!J$17,"")</f>
        <v/>
      </c>
      <c r="AA397" s="543" t="str">
        <f>IF(AND('1C TSrécur4'!J$17&lt;&gt;0,'1C TSrécur4'!$C$12="OUI"),'1C TSrécur4'!$J$48/'1C TSrécur4'!J$17,"")</f>
        <v/>
      </c>
      <c r="AB397" s="543" t="str">
        <f>IF(AND('1C TSrécur4'!J$17&lt;&gt;0,'1C TSrécur4'!$C$12="OUI"),'1C TSrécur4'!$J$49/'1C TSrécur4'!J$17,"")</f>
        <v/>
      </c>
      <c r="AC397" s="543" t="str">
        <f>IF(AND('1C TSrécur4'!J$17&lt;&gt;0,'1C TSrécur4'!$C$12="OUI"),'1C TSrécur4'!$J$50/'1C TSrécur4'!J$17,"")</f>
        <v/>
      </c>
      <c r="AD397" s="543" t="str">
        <f>IF(AND('1C TSrécur4'!J$17&lt;&gt;0,'1C TSrécur4'!$C$12="OUI"),'1C TSrécur4'!$J$51/'1C TSrécur4'!J$17,"")</f>
        <v/>
      </c>
      <c r="AE397" s="543" t="str">
        <f>IF(AND('1C TSrécur4'!J$17&lt;&gt;0,'1C TSrécur4'!$C$12="OUI"),'1C TSrécur4'!$J$52/'1C TSrécur4'!J$17,"")</f>
        <v/>
      </c>
      <c r="AF397" s="543" t="str">
        <f>IF(AND('1C TSrécur4'!J$17&lt;&gt;0,'1C TSrécur4'!$C$12="OUI"),'1C TSrécur4'!$J$53/'1C TSrécur4'!J$17,"")</f>
        <v/>
      </c>
      <c r="AG397" s="543" t="str">
        <f>IF(AND('1C TSrécur4'!J$17&lt;&gt;0,'1C TSrécur4'!$C$12="OUI"),'1C TSrécur4'!$J$54/'1C TSrécur4'!J$17,"")</f>
        <v/>
      </c>
      <c r="AH397" s="543" t="str">
        <f>IF(AND('1C TSrécur4'!J$17&lt;&gt;0,'1C TSrécur4'!$C$12="OUI"),'1C TSrécur4'!$J$55/'1C TSrécur4'!J$17,"")</f>
        <v/>
      </c>
      <c r="AI397" s="543" t="str">
        <f>IF(AND('1C TSrécur4'!J$17&lt;&gt;0,'1C TSrécur4'!$C$12="OUI"),'1C TSrécur4'!$J$56/'1C TSrécur4'!J$17,"")</f>
        <v/>
      </c>
      <c r="AJ397" s="543" t="str">
        <f>IF(AND('1C TSrécur4'!J$17&lt;&gt;0,'1C TSrécur4'!$C$12="OUI"),'1C TSrécur4'!$J$57/'1C TSrécur4'!J$17,"")</f>
        <v/>
      </c>
      <c r="AK397" s="543">
        <f>IF(AND('1C TSrécur4'!J$17&lt;&gt;0,'1C TSrécur4'!$C$12="OUI"),'1C TSrécur4'!J$58/'1C TSrécur4'!J$17,0)</f>
        <v>0</v>
      </c>
      <c r="AL397" s="72">
        <f>IF(AND('1C TSrécur4'!$B$12&lt;&gt;"",'1C TSrécur4'!$C$12="OUI"),N397+AK397,N397)</f>
        <v>0</v>
      </c>
      <c r="AM397" s="344">
        <f t="shared" si="130"/>
        <v>0</v>
      </c>
      <c r="AN397" s="344">
        <f t="shared" si="131"/>
        <v>0</v>
      </c>
      <c r="AO397" s="345">
        <f t="shared" si="132"/>
        <v>0</v>
      </c>
      <c r="AP397" s="573">
        <f t="shared" si="133"/>
        <v>0</v>
      </c>
      <c r="AQ397" s="583">
        <f t="shared" ref="AQ397:AQ418" si="134">IF(M397=0,0,AN397-AS397)</f>
        <v>0</v>
      </c>
      <c r="AR397" s="579"/>
      <c r="AS397" s="102"/>
      <c r="AT397" s="27" t="str">
        <f>IF('1C TSrécur4'!J$17*FICHE!$C$13&lt;J397,"Forfait limité à "&amp;FICHE!$C$13&amp;"€/jour","")</f>
        <v/>
      </c>
      <c r="AU397" s="592"/>
      <c r="AV397" s="824"/>
      <c r="AW397" s="824"/>
      <c r="AX397" s="824"/>
      <c r="AY397" s="824"/>
      <c r="AZ397" s="824"/>
      <c r="BA397" s="767"/>
      <c r="BB397" s="767"/>
      <c r="BC397" s="767"/>
      <c r="BD397" s="767"/>
      <c r="BE397" s="767"/>
      <c r="BF397" s="767"/>
      <c r="BG397" s="767"/>
      <c r="BH397" s="767"/>
      <c r="BI397" s="767"/>
      <c r="BJ397" s="767"/>
      <c r="BK397" s="767"/>
      <c r="BL397" s="767"/>
      <c r="BM397" s="767"/>
      <c r="BN397" s="767"/>
      <c r="BO397" s="767"/>
      <c r="BP397" s="767"/>
      <c r="BQ397" s="767"/>
      <c r="BR397" s="767"/>
      <c r="BS397" s="767"/>
      <c r="BT397" s="767"/>
      <c r="BU397" s="767"/>
      <c r="BV397" s="767"/>
      <c r="BW397" s="767"/>
      <c r="BX397" s="767"/>
      <c r="BY397" s="767"/>
      <c r="BZ397" s="767"/>
      <c r="CA397" s="767"/>
      <c r="CB397" s="767"/>
      <c r="CC397" s="767"/>
      <c r="CD397" s="767"/>
      <c r="CE397" s="767"/>
      <c r="CF397" s="767"/>
      <c r="CG397" s="767"/>
      <c r="CH397" s="767"/>
      <c r="CI397" s="767"/>
      <c r="CJ397" s="767"/>
      <c r="CK397" s="767"/>
      <c r="CL397" s="767"/>
      <c r="CM397" s="767"/>
      <c r="CN397" s="767"/>
      <c r="CO397" s="767"/>
      <c r="CP397" s="767"/>
      <c r="CQ397" s="767"/>
      <c r="CR397" s="767"/>
      <c r="CS397" s="767"/>
      <c r="CT397" s="767"/>
      <c r="CU397" s="767"/>
      <c r="CV397" s="767"/>
      <c r="CW397" s="767"/>
      <c r="CX397" s="767"/>
      <c r="CY397" s="767"/>
      <c r="CZ397" s="767"/>
      <c r="DA397" s="767"/>
      <c r="DB397" s="767"/>
      <c r="DC397" s="767"/>
      <c r="DD397" s="767"/>
      <c r="DE397" s="767"/>
      <c r="DF397" s="767"/>
      <c r="DG397" s="767"/>
      <c r="DH397" s="767"/>
      <c r="DI397" s="767"/>
      <c r="DJ397" s="767"/>
      <c r="DK397" s="767"/>
      <c r="DL397" s="767"/>
      <c r="DM397" s="767"/>
      <c r="DN397" s="767"/>
      <c r="DO397" s="767"/>
      <c r="DP397" s="767"/>
      <c r="DQ397" s="767"/>
      <c r="DR397" s="767"/>
      <c r="DS397" s="767"/>
      <c r="DT397" s="767"/>
      <c r="DU397" s="767"/>
      <c r="DV397" s="767"/>
      <c r="DW397" s="767"/>
      <c r="DX397" s="767"/>
      <c r="DY397" s="767"/>
      <c r="DZ397" s="767"/>
      <c r="EA397" s="767"/>
      <c r="EB397" s="767"/>
      <c r="EC397" s="767"/>
      <c r="ED397" s="767"/>
      <c r="EE397" s="767"/>
      <c r="EF397" s="767"/>
      <c r="EG397" s="767"/>
      <c r="EH397" s="767"/>
      <c r="EI397" s="767"/>
      <c r="EJ397" s="767"/>
      <c r="EK397" s="767"/>
      <c r="EL397" s="767"/>
      <c r="EM397" s="767"/>
      <c r="EN397" s="767"/>
      <c r="EO397" s="767"/>
      <c r="EP397" s="767"/>
      <c r="EQ397" s="767"/>
      <c r="ER397" s="767"/>
      <c r="ES397" s="767"/>
      <c r="ET397" s="767"/>
      <c r="EU397" s="767"/>
      <c r="EV397" s="767"/>
      <c r="EW397" s="767"/>
      <c r="EX397" s="767"/>
      <c r="EY397" s="767"/>
      <c r="EZ397" s="767"/>
      <c r="FA397" s="767"/>
      <c r="FB397" s="767"/>
      <c r="FC397" s="767"/>
      <c r="FD397" s="767"/>
      <c r="FE397" s="767"/>
      <c r="FF397" s="767"/>
      <c r="FG397" s="767"/>
      <c r="FH397" s="767"/>
      <c r="FI397" s="767"/>
      <c r="FJ397" s="767"/>
      <c r="FK397" s="767"/>
      <c r="FL397" s="767"/>
      <c r="FM397" s="767"/>
      <c r="FN397" s="767"/>
      <c r="FO397" s="767"/>
      <c r="FP397" s="767"/>
      <c r="FQ397" s="767"/>
      <c r="FR397" s="767"/>
      <c r="FS397" s="767"/>
      <c r="FT397" s="767"/>
      <c r="FU397" s="767"/>
      <c r="FV397" s="767"/>
      <c r="FW397" s="767"/>
      <c r="FX397" s="767"/>
      <c r="FY397" s="767"/>
      <c r="FZ397" s="767"/>
      <c r="GA397" s="767"/>
      <c r="GB397" s="767"/>
      <c r="GC397" s="767"/>
      <c r="GD397" s="767"/>
      <c r="GE397" s="767"/>
      <c r="GF397" s="767"/>
      <c r="GG397" s="767"/>
      <c r="GH397" s="767"/>
      <c r="GI397" s="767"/>
      <c r="GJ397" s="767"/>
      <c r="GK397" s="767"/>
      <c r="GL397" s="767"/>
      <c r="GM397" s="767"/>
      <c r="GN397" s="767"/>
      <c r="GO397" s="767"/>
      <c r="GP397" s="767"/>
      <c r="GQ397" s="767"/>
      <c r="GR397" s="767"/>
      <c r="GS397" s="767"/>
      <c r="GT397" s="767"/>
      <c r="GU397" s="767"/>
      <c r="GV397" s="767"/>
      <c r="GW397" s="767"/>
      <c r="GX397" s="767"/>
      <c r="GY397" s="767"/>
      <c r="GZ397" s="767"/>
      <c r="HA397" s="767"/>
      <c r="HB397" s="767"/>
      <c r="HC397" s="767"/>
    </row>
    <row r="398" spans="1:211" s="864" customFormat="1" ht="13.9" customHeight="1">
      <c r="A398" s="307"/>
      <c r="B398" s="351"/>
      <c r="C398" s="971" t="str">
        <f>IF('1C TSrécur4'!K$17&lt;&gt;0,'1C TSrécur4'!$B$12,"")</f>
        <v/>
      </c>
      <c r="D398" s="972"/>
      <c r="E398" s="973"/>
      <c r="F398" s="93" t="str">
        <f>IF(AND($C398='1C TSrécur4'!$B$12,'1C TSrécur4'!$B$16="récurrentes",'1C TSrécur4'!$K$17&lt;&gt;""),'1C TSrécur4'!$K$21,"")</f>
        <v/>
      </c>
      <c r="G398" s="863"/>
      <c r="H398" s="745">
        <v>0.21</v>
      </c>
      <c r="I398" s="747">
        <v>1</v>
      </c>
      <c r="J398" s="312"/>
      <c r="K398" s="680">
        <f t="shared" si="127"/>
        <v>0</v>
      </c>
      <c r="L398" s="527">
        <f>IF(OR('1C TSrécur4'!$B$12="",'1C TSrécur4'!K$30=0),0,IF(AND('1C TSrécur4'!$B$12&lt;&gt;"",$K$2="Pôle",'1C TSrécur4'!$C$12="OUI"),(('1C TSrécur4'!K$22+'1C TSrécur4'!K$23+'1C TSrécur4'!K$24+'1C TSrécur4'!K$25+'1C TSrécur4'!K$29)/'1C TSrécur4'!K$17),IF(AND('1C TSrécur4'!$B$12&lt;&gt;"",$K$2="Pôle",'1C TSrécur4'!$C$12="NON"),(('1C TSrécur4'!K$22+'1C TSrécur4'!K$23+'1C TSrécur4'!K$24+'1C TSrécur4'!K$25+'1C TSrécur4'!K$29)/'1C TSrécur4'!K$30),IF(AND('1C TSrécur4'!$B$12&lt;&gt;"",$K$2&lt;&gt;"Pôle",'1C TSrécur4'!$C$12="OUI"),(('1C TSrécur4'!K$22+'1C TSrécur4'!K$23+'1C TSrécur4'!K$24+'1C TSrécur4'!K$25+'1C TSrécur4'!K$26+'1C TSrécur4'!K$27+'1C TSrécur4'!K$28+'1C TSrécur4'!K$29)/'1C TSrécur4'!K$17),IF(AND('1C TSrécur4'!$B$12&lt;&gt;"",$K$2&lt;&gt;"Pôle",'1C TSrécur4'!$C$12="NON"),(('1C TSrécur4'!K$22+'1C TSrécur4'!K$23+'1C TSrécur4'!K$24+'1C TSrécur4'!K$25+'1C TSrécur4'!K$26+'1C TSrécur4'!K$27+'1C TSrécur4'!K$28+'1C TSrécur4'!K$29)/'1C TSrécur4'!K$30))))))</f>
        <v>0</v>
      </c>
      <c r="M398" s="527">
        <f>IF(OR('1C TSrécur4'!$B$12="",'1C TSrécur4'!K$30=0),0,IF(AND('1C TSrécur4'!$B$12&lt;&gt;"",$K$2="Pôle",'1C TSrécur4'!$C$12="OUI"),(('1C TSrécur4'!K$26+'1C TSrécur4'!K$27+'1C TSrécur4'!K$28)/'1C TSrécur4'!K$17),IF(AND('1C TSrécur4'!$B$12&lt;&gt;"",$K$2="Pôle",'1C TSrécur4'!$C$12="NON"),(('1C TSrécur4'!K$26+'1C TSrécur4'!K$27+'1C TSrécur4'!K$28)/'1C TSrécur4'!K$30),IF(AND('1C TSrécur4'!$B$12&lt;&gt;"",$K$2&lt;&gt;"Pôle"),0))))</f>
        <v>0</v>
      </c>
      <c r="N398" s="527">
        <f>IF(AND('1C TSrécur4'!$K$17&lt;&gt;0,'1C TSrécur4'!$K$30&lt;&gt;0),L398+M398,0)</f>
        <v>0</v>
      </c>
      <c r="O398" s="542" t="str">
        <f>IF(AND('1C TSrécur4'!K$17&lt;&gt;0,'1C TSrécur4'!$C$12="OUI"),'1C TSrécur4'!K$36/'1C TSrécur4'!K$17,"")</f>
        <v/>
      </c>
      <c r="P398" s="543" t="str">
        <f>IF(AND('1C TSrécur4'!K$17&lt;&gt;0,'1C TSrécur4'!$C$12="OUI"),'1C TSrécur4'!$K$37/'1C TSrécur4'!K$17,"")</f>
        <v/>
      </c>
      <c r="Q398" s="543" t="str">
        <f>IF(AND('1C TSrécur4'!K$17&lt;&gt;0,'1C TSrécur4'!$C$12="OUI"),'1C TSrécur4'!$K$38/'1C TSrécur4'!K$17,"")</f>
        <v/>
      </c>
      <c r="R398" s="543" t="str">
        <f>IF(AND('1C TSrécur4'!K$17&lt;&gt;0,'1C TSrécur4'!$C$12="OUI"),'1C TSrécur4'!$K$39/'1C TSrécur4'!K$17,"")</f>
        <v/>
      </c>
      <c r="S398" s="543" t="str">
        <f>IF(AND('1C TSrécur4'!K$17&lt;&gt;0,'1C TSrécur4'!$C$12="OUI"),'1C TSrécur4'!$K$40/'1C TSrécur4'!K$17,"")</f>
        <v/>
      </c>
      <c r="T398" s="543" t="str">
        <f>IF(AND('1C TSrécur4'!K$17&lt;&gt;0,'1C TSrécur4'!$C$12="OUI"),'1C TSrécur4'!$K$41/'1C TSrécur4'!K$17,"")</f>
        <v/>
      </c>
      <c r="U398" s="543" t="str">
        <f>IF(AND('1C TSrécur4'!K$17&lt;&gt;0,'1C TSrécur4'!$C$12="OUI"),'1C TSrécur4'!$K$42/'1C TSrécur4'!K$17,"")</f>
        <v/>
      </c>
      <c r="V398" s="543" t="str">
        <f>IF(AND('1C TSrécur4'!K$17&lt;&gt;0,'1C TSrécur4'!$C$12="OUI"),'1C TSrécur4'!$K$43/'1C TSrécur4'!K$17,"")</f>
        <v/>
      </c>
      <c r="W398" s="543" t="str">
        <f>IF(AND('1C TSrécur4'!K$17&lt;&gt;0,'1C TSrécur4'!$C$12="OUI"),'1C TSrécur4'!$K$44/'1C TSrécur4'!K$17,"")</f>
        <v/>
      </c>
      <c r="X398" s="543" t="str">
        <f>IF(AND('1C TSrécur4'!K$17&lt;&gt;0,'1C TSrécur4'!$C$12="OUI"),'1C TSrécur4'!$K$45/'1C TSrécur4'!K$17,"")</f>
        <v/>
      </c>
      <c r="Y398" s="543" t="str">
        <f>IF(AND('1C TSrécur4'!K$17&lt;&gt;0,'1C TSrécur4'!$C$12="OUI"),'1C TSrécur4'!$K$46/'1C TSrécur4'!K$17,"")</f>
        <v/>
      </c>
      <c r="Z398" s="543" t="str">
        <f>IF(AND('1C TSrécur4'!K$17&lt;&gt;0,'1C TSrécur4'!$C$12="OUI"),'1C TSrécur4'!$K$47/'1C TSrécur4'!K$17,"")</f>
        <v/>
      </c>
      <c r="AA398" s="543" t="str">
        <f>IF(AND('1C TSrécur4'!K$17&lt;&gt;0,'1C TSrécur4'!$C$12="OUI"),'1C TSrécur4'!$K$48/'1C TSrécur4'!K$17,"")</f>
        <v/>
      </c>
      <c r="AB398" s="543" t="str">
        <f>IF(AND('1C TSrécur4'!K$17&lt;&gt;0,'1C TSrécur4'!$C$12="OUI"),'1C TSrécur4'!$K$49/'1C TSrécur4'!K$17,"")</f>
        <v/>
      </c>
      <c r="AC398" s="543" t="str">
        <f>IF(AND('1C TSrécur4'!K$17&lt;&gt;0,'1C TSrécur4'!$C$12="OUI"),'1C TSrécur4'!$K$50/'1C TSrécur4'!K$17,"")</f>
        <v/>
      </c>
      <c r="AD398" s="543" t="str">
        <f>IF(AND('1C TSrécur4'!K$17&lt;&gt;0,'1C TSrécur4'!$C$12="OUI"),'1C TSrécur4'!$K$51/'1C TSrécur4'!K$17,"")</f>
        <v/>
      </c>
      <c r="AE398" s="543" t="str">
        <f>IF(AND('1C TSrécur4'!K$17&lt;&gt;0,'1C TSrécur4'!$C$12="OUI"),'1C TSrécur4'!$K$52/'1C TSrécur4'!K$17,"")</f>
        <v/>
      </c>
      <c r="AF398" s="543" t="str">
        <f>IF(AND('1C TSrécur4'!K$17&lt;&gt;0,'1C TSrécur4'!$C$12="OUI"),'1C TSrécur4'!$K$53/'1C TSrécur4'!K$17,"")</f>
        <v/>
      </c>
      <c r="AG398" s="543" t="str">
        <f>IF(AND('1C TSrécur4'!K$17&lt;&gt;0,'1C TSrécur4'!$C$12="OUI"),'1C TSrécur4'!$K$54/'1C TSrécur4'!K$17,"")</f>
        <v/>
      </c>
      <c r="AH398" s="543" t="str">
        <f>IF(AND('1C TSrécur4'!K$17&lt;&gt;0,'1C TSrécur4'!$C$12="OUI"),'1C TSrécur4'!$K$55/'1C TSrécur4'!K$17,"")</f>
        <v/>
      </c>
      <c r="AI398" s="543" t="str">
        <f>IF(AND('1C TSrécur4'!K$17&lt;&gt;0,'1C TSrécur4'!$C$12="OUI"),'1C TSrécur4'!$K$56/'1C TSrécur4'!K$17,"")</f>
        <v/>
      </c>
      <c r="AJ398" s="543" t="str">
        <f>IF(AND('1C TSrécur4'!K$17&lt;&gt;0,'1C TSrécur4'!$C$12="OUI"),'1C TSrécur4'!$K$57/'1C TSrécur4'!K$17,"")</f>
        <v/>
      </c>
      <c r="AK398" s="543">
        <f>IF(AND('1C TSrécur4'!K$17&lt;&gt;0,'1C TSrécur4'!$C$12="OUI"),'1C TSrécur4'!K$58/'1C TSrécur4'!K$17,0)</f>
        <v>0</v>
      </c>
      <c r="AL398" s="72">
        <f>IF(AND('1C TSrécur4'!$B$12&lt;&gt;"",'1C TSrécur4'!$C$12="OUI"),N398+AK398,N398)</f>
        <v>0</v>
      </c>
      <c r="AM398" s="344">
        <f t="shared" si="130"/>
        <v>0</v>
      </c>
      <c r="AN398" s="344">
        <f t="shared" si="131"/>
        <v>0</v>
      </c>
      <c r="AO398" s="345">
        <f t="shared" si="132"/>
        <v>0</v>
      </c>
      <c r="AP398" s="573">
        <f t="shared" si="133"/>
        <v>0</v>
      </c>
      <c r="AQ398" s="583">
        <f t="shared" si="134"/>
        <v>0</v>
      </c>
      <c r="AR398" s="579"/>
      <c r="AS398" s="102"/>
      <c r="AT398" s="27" t="str">
        <f>IF('1C TSrécur4'!K$17*FICHE!$C$13&lt;J398,"Forfait limité à "&amp;FICHE!$C$13&amp;"€/jour","")</f>
        <v/>
      </c>
      <c r="AU398" s="592"/>
      <c r="AV398" s="824"/>
      <c r="AW398" s="824"/>
      <c r="AX398" s="824"/>
      <c r="AY398" s="824"/>
      <c r="AZ398" s="824"/>
      <c r="BA398" s="767"/>
      <c r="BB398" s="767"/>
      <c r="BC398" s="767"/>
      <c r="BD398" s="767"/>
      <c r="BE398" s="767"/>
      <c r="BF398" s="767"/>
      <c r="BG398" s="767"/>
      <c r="BH398" s="767"/>
      <c r="BI398" s="767"/>
      <c r="BJ398" s="767"/>
      <c r="BK398" s="767"/>
      <c r="BL398" s="767"/>
      <c r="BM398" s="767"/>
      <c r="BN398" s="767"/>
      <c r="BO398" s="767"/>
      <c r="BP398" s="767"/>
      <c r="BQ398" s="767"/>
      <c r="BR398" s="767"/>
      <c r="BS398" s="767"/>
      <c r="BT398" s="767"/>
      <c r="BU398" s="767"/>
      <c r="BV398" s="767"/>
      <c r="BW398" s="767"/>
      <c r="BX398" s="767"/>
      <c r="BY398" s="767"/>
      <c r="BZ398" s="767"/>
      <c r="CA398" s="767"/>
      <c r="CB398" s="767"/>
      <c r="CC398" s="767"/>
      <c r="CD398" s="767"/>
      <c r="CE398" s="767"/>
      <c r="CF398" s="767"/>
      <c r="CG398" s="767"/>
      <c r="CH398" s="767"/>
      <c r="CI398" s="767"/>
      <c r="CJ398" s="767"/>
      <c r="CK398" s="767"/>
      <c r="CL398" s="767"/>
      <c r="CM398" s="767"/>
      <c r="CN398" s="767"/>
      <c r="CO398" s="767"/>
      <c r="CP398" s="767"/>
      <c r="CQ398" s="767"/>
      <c r="CR398" s="767"/>
      <c r="CS398" s="767"/>
      <c r="CT398" s="767"/>
      <c r="CU398" s="767"/>
      <c r="CV398" s="767"/>
      <c r="CW398" s="767"/>
      <c r="CX398" s="767"/>
      <c r="CY398" s="767"/>
      <c r="CZ398" s="767"/>
      <c r="DA398" s="767"/>
      <c r="DB398" s="767"/>
      <c r="DC398" s="767"/>
      <c r="DD398" s="767"/>
      <c r="DE398" s="767"/>
      <c r="DF398" s="767"/>
      <c r="DG398" s="767"/>
      <c r="DH398" s="767"/>
      <c r="DI398" s="767"/>
      <c r="DJ398" s="767"/>
      <c r="DK398" s="767"/>
      <c r="DL398" s="767"/>
      <c r="DM398" s="767"/>
      <c r="DN398" s="767"/>
      <c r="DO398" s="767"/>
      <c r="DP398" s="767"/>
      <c r="DQ398" s="767"/>
      <c r="DR398" s="767"/>
      <c r="DS398" s="767"/>
      <c r="DT398" s="767"/>
      <c r="DU398" s="767"/>
      <c r="DV398" s="767"/>
      <c r="DW398" s="767"/>
      <c r="DX398" s="767"/>
      <c r="DY398" s="767"/>
      <c r="DZ398" s="767"/>
      <c r="EA398" s="767"/>
      <c r="EB398" s="767"/>
      <c r="EC398" s="767"/>
      <c r="ED398" s="767"/>
      <c r="EE398" s="767"/>
      <c r="EF398" s="767"/>
      <c r="EG398" s="767"/>
      <c r="EH398" s="767"/>
      <c r="EI398" s="767"/>
      <c r="EJ398" s="767"/>
      <c r="EK398" s="767"/>
      <c r="EL398" s="767"/>
      <c r="EM398" s="767"/>
      <c r="EN398" s="767"/>
      <c r="EO398" s="767"/>
      <c r="EP398" s="767"/>
      <c r="EQ398" s="767"/>
      <c r="ER398" s="767"/>
      <c r="ES398" s="767"/>
      <c r="ET398" s="767"/>
      <c r="EU398" s="767"/>
      <c r="EV398" s="767"/>
      <c r="EW398" s="767"/>
      <c r="EX398" s="767"/>
      <c r="EY398" s="767"/>
      <c r="EZ398" s="767"/>
      <c r="FA398" s="767"/>
      <c r="FB398" s="767"/>
      <c r="FC398" s="767"/>
      <c r="FD398" s="767"/>
      <c r="FE398" s="767"/>
      <c r="FF398" s="767"/>
      <c r="FG398" s="767"/>
      <c r="FH398" s="767"/>
      <c r="FI398" s="767"/>
      <c r="FJ398" s="767"/>
      <c r="FK398" s="767"/>
      <c r="FL398" s="767"/>
      <c r="FM398" s="767"/>
      <c r="FN398" s="767"/>
      <c r="FO398" s="767"/>
      <c r="FP398" s="767"/>
      <c r="FQ398" s="767"/>
      <c r="FR398" s="767"/>
      <c r="FS398" s="767"/>
      <c r="FT398" s="767"/>
      <c r="FU398" s="767"/>
      <c r="FV398" s="767"/>
      <c r="FW398" s="767"/>
      <c r="FX398" s="767"/>
      <c r="FY398" s="767"/>
      <c r="FZ398" s="767"/>
      <c r="GA398" s="767"/>
      <c r="GB398" s="767"/>
      <c r="GC398" s="767"/>
      <c r="GD398" s="767"/>
      <c r="GE398" s="767"/>
      <c r="GF398" s="767"/>
      <c r="GG398" s="767"/>
      <c r="GH398" s="767"/>
      <c r="GI398" s="767"/>
      <c r="GJ398" s="767"/>
      <c r="GK398" s="767"/>
      <c r="GL398" s="767"/>
      <c r="GM398" s="767"/>
      <c r="GN398" s="767"/>
      <c r="GO398" s="767"/>
      <c r="GP398" s="767"/>
      <c r="GQ398" s="767"/>
      <c r="GR398" s="767"/>
      <c r="GS398" s="767"/>
      <c r="GT398" s="767"/>
      <c r="GU398" s="767"/>
      <c r="GV398" s="767"/>
      <c r="GW398" s="767"/>
      <c r="GX398" s="767"/>
      <c r="GY398" s="767"/>
      <c r="GZ398" s="767"/>
      <c r="HA398" s="767"/>
      <c r="HB398" s="767"/>
      <c r="HC398" s="767"/>
    </row>
    <row r="399" spans="1:211" s="864" customFormat="1" ht="13.9" customHeight="1">
      <c r="A399" s="307"/>
      <c r="B399" s="351"/>
      <c r="C399" s="971" t="str">
        <f>IF('1C TSrécur4'!L$17&lt;&gt;0,'1C TSrécur4'!$B$12,"")</f>
        <v/>
      </c>
      <c r="D399" s="972"/>
      <c r="E399" s="973"/>
      <c r="F399" s="93" t="str">
        <f>IF(AND($C399='1C TSrécur4'!$B$12,'1C TSrécur4'!$B$16="récurrentes",'1C TSrécur4'!$L$17&lt;&gt;""),'1C TSrécur4'!$L$21,"")</f>
        <v/>
      </c>
      <c r="G399" s="863"/>
      <c r="H399" s="745">
        <v>0.21</v>
      </c>
      <c r="I399" s="747">
        <v>1</v>
      </c>
      <c r="J399" s="312"/>
      <c r="K399" s="680">
        <f t="shared" si="127"/>
        <v>0</v>
      </c>
      <c r="L399" s="527">
        <f>IF(OR('1C TSrécur4'!$B$12="",'1C TSrécur4'!L$30=0),0,IF(AND('1C TSrécur4'!$B$12&lt;&gt;"",$K$2="Pôle",'1C TSrécur4'!$C$12="OUI"),(('1C TSrécur4'!L$22+'1C TSrécur4'!L$23+'1C TSrécur4'!L$24+'1C TSrécur4'!L$25+'1C TSrécur4'!L$29)/'1C TSrécur4'!L$17),IF(AND('1C TSrécur4'!$B$12&lt;&gt;"",$K$2="Pôle",'1C TSrécur4'!$C$12="NON"),(('1C TSrécur4'!L$22+'1C TSrécur4'!L$23+'1C TSrécur4'!L$24+'1C TSrécur4'!L$25+'1C TSrécur4'!L$29)/'1C TSrécur4'!L$30),IF(AND('1C TSrécur4'!$B$12&lt;&gt;"",$K$2&lt;&gt;"Pôle",'1C TSrécur4'!$C$12="OUI"),(('1C TSrécur4'!L$22+'1C TSrécur4'!L$23+'1C TSrécur4'!L$24+'1C TSrécur4'!L$25+'1C TSrécur4'!L$26+'1C TSrécur4'!L$27+'1C TSrécur4'!L$28+'1C TSrécur4'!L$29)/'1C TSrécur4'!L$17),IF(AND('1C TSrécur4'!$B$12&lt;&gt;"",$K$2&lt;&gt;"Pôle",'1C TSrécur4'!$C$12="NON"),(('1C TSrécur4'!L$22+'1C TSrécur4'!L$23+'1C TSrécur4'!L$24+'1C TSrécur4'!L$25+'1C TSrécur4'!L$26+'1C TSrécur4'!L$27+'1C TSrécur4'!L$28+'1C TSrécur4'!L$29)/'1C TSrécur4'!L$30))))))</f>
        <v>0</v>
      </c>
      <c r="M399" s="527">
        <f>IF(OR('1C TSrécur4'!$B$12="",'1C TSrécur4'!L$30=0),0,IF(AND('1C TSrécur4'!$B$12&lt;&gt;"",$K$2="Pôle",'1C TSrécur4'!$C$12="OUI"),(('1C TSrécur4'!L$26+'1C TSrécur4'!L$27+'1C TSrécur4'!L$28)/'1C TSrécur4'!L$17),IF(AND('1C TSrécur4'!$B$12&lt;&gt;"",$K$2="Pôle",'1C TSrécur4'!$C$12="NON"),(('1C TSrécur4'!L$26+'1C TSrécur4'!L$27+'1C TSrécur4'!L$28)/'1C TSrécur4'!L$30),IF(AND('1C TSrécur4'!$B$12&lt;&gt;"",$K$2&lt;&gt;"Pôle"),0))))</f>
        <v>0</v>
      </c>
      <c r="N399" s="527">
        <f>IF(AND('1C TSrécur4'!$L$17&lt;&gt;0,'1C TSrécur4'!$L$30&lt;&gt;0),L399+M399,0)</f>
        <v>0</v>
      </c>
      <c r="O399" s="542" t="str">
        <f>IF(AND('1C TSrécur4'!L$17&lt;&gt;0,'1C TSrécur4'!$C$12="OUI"),'1C TSrécur4'!L$36/'1C TSrécur4'!L$17,"")</f>
        <v/>
      </c>
      <c r="P399" s="543" t="str">
        <f>IF(AND('1C TSrécur4'!L$17&lt;&gt;0,'1C TSrécur4'!$C$12="OUI"),'1C TSrécur4'!$L$37/'1C TSrécur4'!L$17,"")</f>
        <v/>
      </c>
      <c r="Q399" s="543" t="str">
        <f>IF(AND('1C TSrécur4'!L$17&lt;&gt;0,'1C TSrécur4'!$C$12="OUI"),'1C TSrécur4'!$L$38/'1C TSrécur4'!L$17,"")</f>
        <v/>
      </c>
      <c r="R399" s="543" t="str">
        <f>IF(AND('1C TSrécur4'!L$17&lt;&gt;0,'1C TSrécur4'!$C$12="OUI"),'1C TSrécur4'!$L$39/'1C TSrécur4'!L$17,"")</f>
        <v/>
      </c>
      <c r="S399" s="543" t="str">
        <f>IF(AND('1C TSrécur4'!L$17&lt;&gt;0,'1C TSrécur4'!$C$12="OUI"),'1C TSrécur4'!$L$40/'1C TSrécur4'!L$17,"")</f>
        <v/>
      </c>
      <c r="T399" s="543" t="str">
        <f>IF(AND('1C TSrécur4'!L$17&lt;&gt;0,'1C TSrécur4'!$C$12="OUI"),'1C TSrécur4'!$L$41/'1C TSrécur4'!L$17,"")</f>
        <v/>
      </c>
      <c r="U399" s="543" t="str">
        <f>IF(AND('1C TSrécur4'!L$17&lt;&gt;0,'1C TSrécur4'!$C$12="OUI"),'1C TSrécur4'!$L$42/'1C TSrécur4'!L$17,"")</f>
        <v/>
      </c>
      <c r="V399" s="543" t="str">
        <f>IF(AND('1C TSrécur4'!L$17&lt;&gt;0,'1C TSrécur4'!$C$12="OUI"),'1C TSrécur4'!$L$43/'1C TSrécur4'!L$17,"")</f>
        <v/>
      </c>
      <c r="W399" s="543" t="str">
        <f>IF(AND('1C TSrécur4'!L$17&lt;&gt;0,'1C TSrécur4'!$C$12="OUI"),'1C TSrécur4'!$L$44/'1C TSrécur4'!L$17,"")</f>
        <v/>
      </c>
      <c r="X399" s="543" t="str">
        <f>IF(AND('1C TSrécur4'!L$17&lt;&gt;0,'1C TSrécur4'!$C$12="OUI"),'1C TSrécur4'!$L$45/'1C TSrécur4'!L$17,"")</f>
        <v/>
      </c>
      <c r="Y399" s="543" t="str">
        <f>IF(AND('1C TSrécur4'!L$17&lt;&gt;0,'1C TSrécur4'!$C$12="OUI"),'1C TSrécur4'!$L$46/'1C TSrécur4'!L$17,"")</f>
        <v/>
      </c>
      <c r="Z399" s="543" t="str">
        <f>IF(AND('1C TSrécur4'!L$17&lt;&gt;0,'1C TSrécur4'!$C$12="OUI"),'1C TSrécur4'!$L$47/'1C TSrécur4'!L$17,"")</f>
        <v/>
      </c>
      <c r="AA399" s="543" t="str">
        <f>IF(AND('1C TSrécur4'!L$17&lt;&gt;0,'1C TSrécur4'!$C$12="OUI"),'1C TSrécur4'!$L$48/'1C TSrécur4'!L$17,"")</f>
        <v/>
      </c>
      <c r="AB399" s="543" t="str">
        <f>IF(AND('1C TSrécur4'!L$17&lt;&gt;0,'1C TSrécur4'!$C$12="OUI"),'1C TSrécur4'!$L$49/'1C TSrécur4'!L$17,"")</f>
        <v/>
      </c>
      <c r="AC399" s="543" t="str">
        <f>IF(AND('1C TSrécur4'!L$17&lt;&gt;0,'1C TSrécur4'!$C$12="OUI"),'1C TSrécur4'!$L$50/'1C TSrécur4'!L$17,"")</f>
        <v/>
      </c>
      <c r="AD399" s="543" t="str">
        <f>IF(AND('1C TSrécur4'!L$17&lt;&gt;0,'1C TSrécur4'!$C$12="OUI"),'1C TSrécur4'!$L$51/'1C TSrécur4'!L$17,"")</f>
        <v/>
      </c>
      <c r="AE399" s="543" t="str">
        <f>IF(AND('1C TSrécur4'!L$17&lt;&gt;0,'1C TSrécur4'!$C$12="OUI"),'1C TSrécur4'!$L$52/'1C TSrécur4'!L$17,"")</f>
        <v/>
      </c>
      <c r="AF399" s="543" t="str">
        <f>IF(AND('1C TSrécur4'!L$17&lt;&gt;0,'1C TSrécur4'!$C$12="OUI"),'1C TSrécur4'!$L$53/'1C TSrécur4'!L$17,"")</f>
        <v/>
      </c>
      <c r="AG399" s="543" t="str">
        <f>IF(AND('1C TSrécur4'!L$17&lt;&gt;0,'1C TSrécur4'!$C$12="OUI"),'1C TSrécur4'!$L$54/'1C TSrécur4'!L$17,"")</f>
        <v/>
      </c>
      <c r="AH399" s="543" t="str">
        <f>IF(AND('1C TSrécur4'!L$17&lt;&gt;0,'1C TSrécur4'!$C$12="OUI"),'1C TSrécur4'!$L$55/'1C TSrécur4'!L$17,"")</f>
        <v/>
      </c>
      <c r="AI399" s="543" t="str">
        <f>IF(AND('1C TSrécur4'!L$17&lt;&gt;0,'1C TSrécur4'!$C$12="OUI"),'1C TSrécur4'!$L$56/'1C TSrécur4'!L$17,"")</f>
        <v/>
      </c>
      <c r="AJ399" s="543" t="str">
        <f>IF(AND('1C TSrécur4'!L$17&lt;&gt;0,'1C TSrécur4'!$C$12="OUI"),'1C TSrécur4'!$L$57/'1C TSrécur4'!L$17,"")</f>
        <v/>
      </c>
      <c r="AK399" s="543">
        <f>IF(AND('1C TSrécur4'!L$17&lt;&gt;0,'1C TSrécur4'!$C$12="OUI"),'1C TSrécur4'!L$58/'1C TSrécur4'!L$17,0)</f>
        <v>0</v>
      </c>
      <c r="AL399" s="72">
        <f>IF(AND('1C TSrécur4'!$B$12&lt;&gt;"",'1C TSrécur4'!$C$12="OUI"),N399+AK399,N399)</f>
        <v>0</v>
      </c>
      <c r="AM399" s="344">
        <f t="shared" si="130"/>
        <v>0</v>
      </c>
      <c r="AN399" s="344">
        <f t="shared" si="131"/>
        <v>0</v>
      </c>
      <c r="AO399" s="345">
        <f t="shared" si="132"/>
        <v>0</v>
      </c>
      <c r="AP399" s="573">
        <f t="shared" si="133"/>
        <v>0</v>
      </c>
      <c r="AQ399" s="583">
        <f t="shared" si="134"/>
        <v>0</v>
      </c>
      <c r="AR399" s="579"/>
      <c r="AS399" s="102"/>
      <c r="AT399" s="27" t="str">
        <f>IF('1C TSrécur4'!L$17*FICHE!$C$13&lt;J399,"Forfait limité à "&amp;FICHE!$C$13&amp;"€/jour","")</f>
        <v/>
      </c>
      <c r="AU399" s="592"/>
      <c r="AV399" s="824"/>
      <c r="AW399" s="824"/>
      <c r="AX399" s="824"/>
      <c r="AY399" s="824"/>
      <c r="AZ399" s="824"/>
      <c r="BA399" s="767"/>
      <c r="BB399" s="767"/>
      <c r="BC399" s="767"/>
      <c r="BD399" s="767"/>
      <c r="BE399" s="767"/>
      <c r="BF399" s="767"/>
      <c r="BG399" s="767"/>
      <c r="BH399" s="767"/>
      <c r="BI399" s="767"/>
      <c r="BJ399" s="767"/>
      <c r="BK399" s="767"/>
      <c r="BL399" s="767"/>
      <c r="BM399" s="767"/>
      <c r="BN399" s="767"/>
      <c r="BO399" s="767"/>
      <c r="BP399" s="767"/>
      <c r="BQ399" s="767"/>
      <c r="BR399" s="767"/>
      <c r="BS399" s="767"/>
      <c r="BT399" s="767"/>
      <c r="BU399" s="767"/>
      <c r="BV399" s="767"/>
      <c r="BW399" s="767"/>
      <c r="BX399" s="767"/>
      <c r="BY399" s="767"/>
      <c r="BZ399" s="767"/>
      <c r="CA399" s="767"/>
      <c r="CB399" s="767"/>
      <c r="CC399" s="767"/>
      <c r="CD399" s="767"/>
      <c r="CE399" s="767"/>
      <c r="CF399" s="767"/>
      <c r="CG399" s="767"/>
      <c r="CH399" s="767"/>
      <c r="CI399" s="767"/>
      <c r="CJ399" s="767"/>
      <c r="CK399" s="767"/>
      <c r="CL399" s="767"/>
      <c r="CM399" s="767"/>
      <c r="CN399" s="767"/>
      <c r="CO399" s="767"/>
      <c r="CP399" s="767"/>
      <c r="CQ399" s="767"/>
      <c r="CR399" s="767"/>
      <c r="CS399" s="767"/>
      <c r="CT399" s="767"/>
      <c r="CU399" s="767"/>
      <c r="CV399" s="767"/>
      <c r="CW399" s="767"/>
      <c r="CX399" s="767"/>
      <c r="CY399" s="767"/>
      <c r="CZ399" s="767"/>
      <c r="DA399" s="767"/>
      <c r="DB399" s="767"/>
      <c r="DC399" s="767"/>
      <c r="DD399" s="767"/>
      <c r="DE399" s="767"/>
      <c r="DF399" s="767"/>
      <c r="DG399" s="767"/>
      <c r="DH399" s="767"/>
      <c r="DI399" s="767"/>
      <c r="DJ399" s="767"/>
      <c r="DK399" s="767"/>
      <c r="DL399" s="767"/>
      <c r="DM399" s="767"/>
      <c r="DN399" s="767"/>
      <c r="DO399" s="767"/>
      <c r="DP399" s="767"/>
      <c r="DQ399" s="767"/>
      <c r="DR399" s="767"/>
      <c r="DS399" s="767"/>
      <c r="DT399" s="767"/>
      <c r="DU399" s="767"/>
      <c r="DV399" s="767"/>
      <c r="DW399" s="767"/>
      <c r="DX399" s="767"/>
      <c r="DY399" s="767"/>
      <c r="DZ399" s="767"/>
      <c r="EA399" s="767"/>
      <c r="EB399" s="767"/>
      <c r="EC399" s="767"/>
      <c r="ED399" s="767"/>
      <c r="EE399" s="767"/>
      <c r="EF399" s="767"/>
      <c r="EG399" s="767"/>
      <c r="EH399" s="767"/>
      <c r="EI399" s="767"/>
      <c r="EJ399" s="767"/>
      <c r="EK399" s="767"/>
      <c r="EL399" s="767"/>
      <c r="EM399" s="767"/>
      <c r="EN399" s="767"/>
      <c r="EO399" s="767"/>
      <c r="EP399" s="767"/>
      <c r="EQ399" s="767"/>
      <c r="ER399" s="767"/>
      <c r="ES399" s="767"/>
      <c r="ET399" s="767"/>
      <c r="EU399" s="767"/>
      <c r="EV399" s="767"/>
      <c r="EW399" s="767"/>
      <c r="EX399" s="767"/>
      <c r="EY399" s="767"/>
      <c r="EZ399" s="767"/>
      <c r="FA399" s="767"/>
      <c r="FB399" s="767"/>
      <c r="FC399" s="767"/>
      <c r="FD399" s="767"/>
      <c r="FE399" s="767"/>
      <c r="FF399" s="767"/>
      <c r="FG399" s="767"/>
      <c r="FH399" s="767"/>
      <c r="FI399" s="767"/>
      <c r="FJ399" s="767"/>
      <c r="FK399" s="767"/>
      <c r="FL399" s="767"/>
      <c r="FM399" s="767"/>
      <c r="FN399" s="767"/>
      <c r="FO399" s="767"/>
      <c r="FP399" s="767"/>
      <c r="FQ399" s="767"/>
      <c r="FR399" s="767"/>
      <c r="FS399" s="767"/>
      <c r="FT399" s="767"/>
      <c r="FU399" s="767"/>
      <c r="FV399" s="767"/>
      <c r="FW399" s="767"/>
      <c r="FX399" s="767"/>
      <c r="FY399" s="767"/>
      <c r="FZ399" s="767"/>
      <c r="GA399" s="767"/>
      <c r="GB399" s="767"/>
      <c r="GC399" s="767"/>
      <c r="GD399" s="767"/>
      <c r="GE399" s="767"/>
      <c r="GF399" s="767"/>
      <c r="GG399" s="767"/>
      <c r="GH399" s="767"/>
      <c r="GI399" s="767"/>
      <c r="GJ399" s="767"/>
      <c r="GK399" s="767"/>
      <c r="GL399" s="767"/>
      <c r="GM399" s="767"/>
      <c r="GN399" s="767"/>
      <c r="GO399" s="767"/>
      <c r="GP399" s="767"/>
      <c r="GQ399" s="767"/>
      <c r="GR399" s="767"/>
      <c r="GS399" s="767"/>
      <c r="GT399" s="767"/>
      <c r="GU399" s="767"/>
      <c r="GV399" s="767"/>
      <c r="GW399" s="767"/>
      <c r="GX399" s="767"/>
      <c r="GY399" s="767"/>
      <c r="GZ399" s="767"/>
      <c r="HA399" s="767"/>
      <c r="HB399" s="767"/>
      <c r="HC399" s="767"/>
    </row>
    <row r="400" spans="1:211" s="864" customFormat="1" ht="13.9" customHeight="1">
      <c r="A400" s="307"/>
      <c r="B400" s="351"/>
      <c r="C400" s="971" t="str">
        <f>IF('1C TSrécur4'!M$17&lt;&gt;0,'1C TSrécur4'!$B$12,"")</f>
        <v/>
      </c>
      <c r="D400" s="972"/>
      <c r="E400" s="973"/>
      <c r="F400" s="93" t="str">
        <f>IF(AND($C400='1C TSrécur4'!$B$12,'1C TSrécur4'!$B$16="récurrentes",'1C TSrécur4'!$M$17&lt;&gt;""),'1C TSrécur4'!$M$21,"")</f>
        <v/>
      </c>
      <c r="G400" s="863"/>
      <c r="H400" s="745">
        <v>0.21</v>
      </c>
      <c r="I400" s="747">
        <v>1</v>
      </c>
      <c r="J400" s="312"/>
      <c r="K400" s="680">
        <f t="shared" si="127"/>
        <v>0</v>
      </c>
      <c r="L400" s="527">
        <f>IF(OR('1C TSrécur4'!$B$12="",'1C TSrécur4'!M$30=0),0,IF(AND('1C TSrécur4'!$B$12&lt;&gt;"",$K$2="Pôle",'1C TSrécur4'!$C$12="OUI"),(('1C TSrécur4'!M$22+'1C TSrécur4'!M$23+'1C TSrécur4'!M$24+'1C TSrécur4'!M$25+'1C TSrécur4'!M$29)/'1C TSrécur4'!M$17),IF(AND('1C TSrécur4'!$B$12&lt;&gt;"",$K$2="Pôle",'1C TSrécur4'!$C$12="NON"),(('1C TSrécur4'!M$22+'1C TSrécur4'!M$23+'1C TSrécur4'!M$24+'1C TSrécur4'!M$25+'1C TSrécur4'!M$29)/'1C TSrécur4'!M$30),IF(AND('1C TSrécur4'!$B$12&lt;&gt;"",$K$2&lt;&gt;"Pôle",'1C TSrécur4'!$C$12="OUI"),(('1C TSrécur4'!M$22+'1C TSrécur4'!M$23+'1C TSrécur4'!M$24+'1C TSrécur4'!M$25+'1C TSrécur4'!M$26+'1C TSrécur4'!M$27+'1C TSrécur4'!M$28+'1C TSrécur4'!M$29)/'1C TSrécur4'!M$17),IF(AND('1C TSrécur4'!$B$12&lt;&gt;"",$K$2&lt;&gt;"Pôle",'1C TSrécur4'!$C$12="NON"),(('1C TSrécur4'!M$22+'1C TSrécur4'!M$23+'1C TSrécur4'!M$24+'1C TSrécur4'!M$25+'1C TSrécur4'!M$26+'1C TSrécur4'!M$27+'1C TSrécur4'!M$28+'1C TSrécur4'!M$29)/'1C TSrécur4'!M$30))))))</f>
        <v>0</v>
      </c>
      <c r="M400" s="527">
        <f>IF(OR('1C TSrécur4'!$B$12="",'1C TSrécur4'!M$30=0),0,IF(AND('1C TSrécur4'!$B$12&lt;&gt;"",$K$2="Pôle",'1C TSrécur4'!$C$12="OUI"),(('1C TSrécur4'!M$26+'1C TSrécur4'!M$27+'1C TSrécur4'!M$28)/'1C TSrécur4'!M$17),IF(AND('1C TSrécur4'!$B$12&lt;&gt;"",$K$2="Pôle",'1C TSrécur4'!$C$12="NON"),(('1C TSrécur4'!M$26+'1C TSrécur4'!M$27+'1C TSrécur4'!M$28)/'1C TSrécur4'!M$30),IF(AND('1C TSrécur4'!$B$12&lt;&gt;"",$K$2&lt;&gt;"Pôle"),0))))</f>
        <v>0</v>
      </c>
      <c r="N400" s="527">
        <f>IF(AND('1C TSrécur4'!$M$17&lt;&gt;0,'1C TSrécur4'!$M$30&lt;&gt;0),L400+M400,0)</f>
        <v>0</v>
      </c>
      <c r="O400" s="542" t="str">
        <f>IF(AND('1C TSrécur4'!M$17&lt;&gt;0,'1C TSrécur4'!$C$12="OUI"),'1C TSrécur4'!M$36/'1C TSrécur4'!M$17,"")</f>
        <v/>
      </c>
      <c r="P400" s="543" t="str">
        <f>IF(AND('1C TSrécur4'!M$17&lt;&gt;0,'1C TSrécur4'!$C$12="OUI"),'1C TSrécur4'!$M$37/'1C TSrécur4'!M$17,"")</f>
        <v/>
      </c>
      <c r="Q400" s="543" t="str">
        <f>IF(AND('1C TSrécur4'!M$17&lt;&gt;0,'1C TSrécur4'!$C$12="OUI"),'1C TSrécur4'!$M$38/'1C TSrécur4'!M$17,"")</f>
        <v/>
      </c>
      <c r="R400" s="543" t="str">
        <f>IF(AND('1C TSrécur4'!M$17&lt;&gt;0,'1C TSrécur4'!$C$12="OUI"),'1C TSrécur4'!$M$39/'1C TSrécur4'!M$17,"")</f>
        <v/>
      </c>
      <c r="S400" s="543" t="str">
        <f>IF(AND('1C TSrécur4'!M$17&lt;&gt;0,'1C TSrécur4'!$C$12="OUI"),'1C TSrécur4'!$M$40/'1C TSrécur4'!M$17,"")</f>
        <v/>
      </c>
      <c r="T400" s="543" t="str">
        <f>IF(AND('1C TSrécur4'!M$17&lt;&gt;0,'1C TSrécur4'!$C$12="OUI"),'1C TSrécur4'!$M$41/'1C TSrécur4'!M$17,"")</f>
        <v/>
      </c>
      <c r="U400" s="543" t="str">
        <f>IF(AND('1C TSrécur4'!M$17&lt;&gt;0,'1C TSrécur4'!$C$12="OUI"),'1C TSrécur4'!$M$42/'1C TSrécur4'!M$17,"")</f>
        <v/>
      </c>
      <c r="V400" s="543" t="str">
        <f>IF(AND('1C TSrécur4'!M$17&lt;&gt;0,'1C TSrécur4'!$C$12="OUI"),'1C TSrécur4'!$M$43/'1C TSrécur4'!M$17,"")</f>
        <v/>
      </c>
      <c r="W400" s="543" t="str">
        <f>IF(AND('1C TSrécur4'!M$17&lt;&gt;0,'1C TSrécur4'!$C$12="OUI"),'1C TSrécur4'!$M$44/'1C TSrécur4'!M$17,"")</f>
        <v/>
      </c>
      <c r="X400" s="543" t="str">
        <f>IF(AND('1C TSrécur4'!M$17&lt;&gt;0,'1C TSrécur4'!$C$12="OUI"),'1C TSrécur4'!$M$45/'1C TSrécur4'!M$17,"")</f>
        <v/>
      </c>
      <c r="Y400" s="543" t="str">
        <f>IF(AND('1C TSrécur4'!M$17&lt;&gt;0,'1C TSrécur4'!$C$12="OUI"),'1C TSrécur4'!$M$46/'1C TSrécur4'!M$17,"")</f>
        <v/>
      </c>
      <c r="Z400" s="543" t="str">
        <f>IF(AND('1C TSrécur4'!M$17&lt;&gt;0,'1C TSrécur4'!$C$12="OUI"),'1C TSrécur4'!$M$47/'1C TSrécur4'!M$17,"")</f>
        <v/>
      </c>
      <c r="AA400" s="543" t="str">
        <f>IF(AND('1C TSrécur4'!M$17&lt;&gt;0,'1C TSrécur4'!$C$12="OUI"),'1C TSrécur4'!$M$48/'1C TSrécur4'!M$17,"")</f>
        <v/>
      </c>
      <c r="AB400" s="543" t="str">
        <f>IF(AND('1C TSrécur4'!M$17&lt;&gt;0,'1C TSrécur4'!$C$12="OUI"),'1C TSrécur4'!$M$49/'1C TSrécur4'!M$17,"")</f>
        <v/>
      </c>
      <c r="AC400" s="543" t="str">
        <f>IF(AND('1C TSrécur4'!M$17&lt;&gt;0,'1C TSrécur4'!$C$12="OUI"),'1C TSrécur4'!$M$50/'1C TSrécur4'!M$17,"")</f>
        <v/>
      </c>
      <c r="AD400" s="543" t="str">
        <f>IF(AND('1C TSrécur4'!M$17&lt;&gt;0,'1C TSrécur4'!$C$12="OUI"),'1C TSrécur4'!$M$51/'1C TSrécur4'!M$17,"")</f>
        <v/>
      </c>
      <c r="AE400" s="543" t="str">
        <f>IF(AND('1C TSrécur4'!M$17&lt;&gt;0,'1C TSrécur4'!$C$12="OUI"),'1C TSrécur4'!$M$52/'1C TSrécur4'!M$17,"")</f>
        <v/>
      </c>
      <c r="AF400" s="543" t="str">
        <f>IF(AND('1C TSrécur4'!M$17&lt;&gt;0,'1C TSrécur4'!$C$12="OUI"),'1C TSrécur4'!$M$53/'1C TSrécur4'!M$17,"")</f>
        <v/>
      </c>
      <c r="AG400" s="543" t="str">
        <f>IF(AND('1C TSrécur4'!M$17&lt;&gt;0,'1C TSrécur4'!$C$12="OUI"),'1C TSrécur4'!$M$54/'1C TSrécur4'!M$17,"")</f>
        <v/>
      </c>
      <c r="AH400" s="543" t="str">
        <f>IF(AND('1C TSrécur4'!M$17&lt;&gt;0,'1C TSrécur4'!$C$12="OUI"),'1C TSrécur4'!$M$55/'1C TSrécur4'!M$17,"")</f>
        <v/>
      </c>
      <c r="AI400" s="543" t="str">
        <f>IF(AND('1C TSrécur4'!M$17&lt;&gt;0,'1C TSrécur4'!$C$12="OUI"),'1C TSrécur4'!$M$56/'1C TSrécur4'!M$17,"")</f>
        <v/>
      </c>
      <c r="AJ400" s="543" t="str">
        <f>IF(AND('1C TSrécur4'!M$17&lt;&gt;0,'1C TSrécur4'!$C$12="OUI"),'1C TSrécur4'!$M$57/'1C TSrécur4'!M$17,"")</f>
        <v/>
      </c>
      <c r="AK400" s="543">
        <f>IF(AND('1C TSrécur4'!M$17&lt;&gt;0,'1C TSrécur4'!$C$12="OUI"),'1C TSrécur4'!M$58/'1C TSrécur4'!M$17,0)</f>
        <v>0</v>
      </c>
      <c r="AL400" s="72">
        <f>IF(AND('1C TSrécur4'!$B$12&lt;&gt;"",'1C TSrécur4'!$C$12="OUI"),N400+AK400,N400)</f>
        <v>0</v>
      </c>
      <c r="AM400" s="344">
        <f t="shared" si="130"/>
        <v>0</v>
      </c>
      <c r="AN400" s="344">
        <f t="shared" si="131"/>
        <v>0</v>
      </c>
      <c r="AO400" s="345">
        <f t="shared" si="132"/>
        <v>0</v>
      </c>
      <c r="AP400" s="573">
        <f t="shared" si="133"/>
        <v>0</v>
      </c>
      <c r="AQ400" s="583">
        <f t="shared" si="134"/>
        <v>0</v>
      </c>
      <c r="AR400" s="579"/>
      <c r="AS400" s="102"/>
      <c r="AT400" s="27" t="str">
        <f>IF('1C TSrécur4'!M$17*FICHE!$C$13&lt;J400,"Forfait limité à "&amp;FICHE!$C$13&amp;"€/jour","")</f>
        <v/>
      </c>
      <c r="AU400" s="592"/>
      <c r="AV400" s="824"/>
      <c r="AW400" s="824"/>
      <c r="AX400" s="824"/>
      <c r="AY400" s="824"/>
      <c r="AZ400" s="824"/>
      <c r="BA400" s="767"/>
      <c r="BB400" s="767"/>
      <c r="BC400" s="767"/>
      <c r="BD400" s="767"/>
      <c r="BE400" s="767"/>
      <c r="BF400" s="767"/>
      <c r="BG400" s="767"/>
      <c r="BH400" s="767"/>
      <c r="BI400" s="767"/>
      <c r="BJ400" s="767"/>
      <c r="BK400" s="767"/>
      <c r="BL400" s="767"/>
      <c r="BM400" s="767"/>
      <c r="BN400" s="767"/>
      <c r="BO400" s="767"/>
      <c r="BP400" s="767"/>
      <c r="BQ400" s="767"/>
      <c r="BR400" s="767"/>
      <c r="BS400" s="767"/>
      <c r="BT400" s="767"/>
      <c r="BU400" s="767"/>
      <c r="BV400" s="767"/>
      <c r="BW400" s="767"/>
      <c r="BX400" s="767"/>
      <c r="BY400" s="767"/>
      <c r="BZ400" s="767"/>
      <c r="CA400" s="767"/>
      <c r="CB400" s="767"/>
      <c r="CC400" s="767"/>
      <c r="CD400" s="767"/>
      <c r="CE400" s="767"/>
      <c r="CF400" s="767"/>
      <c r="CG400" s="767"/>
      <c r="CH400" s="767"/>
      <c r="CI400" s="767"/>
      <c r="CJ400" s="767"/>
      <c r="CK400" s="767"/>
      <c r="CL400" s="767"/>
      <c r="CM400" s="767"/>
      <c r="CN400" s="767"/>
      <c r="CO400" s="767"/>
      <c r="CP400" s="767"/>
      <c r="CQ400" s="767"/>
      <c r="CR400" s="767"/>
      <c r="CS400" s="767"/>
      <c r="CT400" s="767"/>
      <c r="CU400" s="767"/>
      <c r="CV400" s="767"/>
      <c r="CW400" s="767"/>
      <c r="CX400" s="767"/>
      <c r="CY400" s="767"/>
      <c r="CZ400" s="767"/>
      <c r="DA400" s="767"/>
      <c r="DB400" s="767"/>
      <c r="DC400" s="767"/>
      <c r="DD400" s="767"/>
      <c r="DE400" s="767"/>
      <c r="DF400" s="767"/>
      <c r="DG400" s="767"/>
      <c r="DH400" s="767"/>
      <c r="DI400" s="767"/>
      <c r="DJ400" s="767"/>
      <c r="DK400" s="767"/>
      <c r="DL400" s="767"/>
      <c r="DM400" s="767"/>
      <c r="DN400" s="767"/>
      <c r="DO400" s="767"/>
      <c r="DP400" s="767"/>
      <c r="DQ400" s="767"/>
      <c r="DR400" s="767"/>
      <c r="DS400" s="767"/>
      <c r="DT400" s="767"/>
      <c r="DU400" s="767"/>
      <c r="DV400" s="767"/>
      <c r="DW400" s="767"/>
      <c r="DX400" s="767"/>
      <c r="DY400" s="767"/>
      <c r="DZ400" s="767"/>
      <c r="EA400" s="767"/>
      <c r="EB400" s="767"/>
      <c r="EC400" s="767"/>
      <c r="ED400" s="767"/>
      <c r="EE400" s="767"/>
      <c r="EF400" s="767"/>
      <c r="EG400" s="767"/>
      <c r="EH400" s="767"/>
      <c r="EI400" s="767"/>
      <c r="EJ400" s="767"/>
      <c r="EK400" s="767"/>
      <c r="EL400" s="767"/>
      <c r="EM400" s="767"/>
      <c r="EN400" s="767"/>
      <c r="EO400" s="767"/>
      <c r="EP400" s="767"/>
      <c r="EQ400" s="767"/>
      <c r="ER400" s="767"/>
      <c r="ES400" s="767"/>
      <c r="ET400" s="767"/>
      <c r="EU400" s="767"/>
      <c r="EV400" s="767"/>
      <c r="EW400" s="767"/>
      <c r="EX400" s="767"/>
      <c r="EY400" s="767"/>
      <c r="EZ400" s="767"/>
      <c r="FA400" s="767"/>
      <c r="FB400" s="767"/>
      <c r="FC400" s="767"/>
      <c r="FD400" s="767"/>
      <c r="FE400" s="767"/>
      <c r="FF400" s="767"/>
      <c r="FG400" s="767"/>
      <c r="FH400" s="767"/>
      <c r="FI400" s="767"/>
      <c r="FJ400" s="767"/>
      <c r="FK400" s="767"/>
      <c r="FL400" s="767"/>
      <c r="FM400" s="767"/>
      <c r="FN400" s="767"/>
      <c r="FO400" s="767"/>
      <c r="FP400" s="767"/>
      <c r="FQ400" s="767"/>
      <c r="FR400" s="767"/>
      <c r="FS400" s="767"/>
      <c r="FT400" s="767"/>
      <c r="FU400" s="767"/>
      <c r="FV400" s="767"/>
      <c r="FW400" s="767"/>
      <c r="FX400" s="767"/>
      <c r="FY400" s="767"/>
      <c r="FZ400" s="767"/>
      <c r="GA400" s="767"/>
      <c r="GB400" s="767"/>
      <c r="GC400" s="767"/>
      <c r="GD400" s="767"/>
      <c r="GE400" s="767"/>
      <c r="GF400" s="767"/>
      <c r="GG400" s="767"/>
      <c r="GH400" s="767"/>
      <c r="GI400" s="767"/>
      <c r="GJ400" s="767"/>
      <c r="GK400" s="767"/>
      <c r="GL400" s="767"/>
      <c r="GM400" s="767"/>
      <c r="GN400" s="767"/>
      <c r="GO400" s="767"/>
      <c r="GP400" s="767"/>
      <c r="GQ400" s="767"/>
      <c r="GR400" s="767"/>
      <c r="GS400" s="767"/>
      <c r="GT400" s="767"/>
      <c r="GU400" s="767"/>
      <c r="GV400" s="767"/>
      <c r="GW400" s="767"/>
      <c r="GX400" s="767"/>
      <c r="GY400" s="767"/>
      <c r="GZ400" s="767"/>
      <c r="HA400" s="767"/>
      <c r="HB400" s="767"/>
      <c r="HC400" s="767"/>
    </row>
    <row r="401" spans="1:211" s="864" customFormat="1" ht="13.9" customHeight="1">
      <c r="A401" s="307"/>
      <c r="B401" s="351"/>
      <c r="C401" s="971" t="str">
        <f>IF('1C TSrécur4'!N$17&lt;&gt;0,'1C TSrécur4'!$B$12,"")</f>
        <v/>
      </c>
      <c r="D401" s="972"/>
      <c r="E401" s="973"/>
      <c r="F401" s="93" t="str">
        <f>IF(AND($C401='1C TSrécur4'!$B$12,'1C TSrécur4'!$B$16="récurrentes",'1C TSrécur4'!$N$17&lt;&gt;""),'1C TSrécur4'!$N$21,"")</f>
        <v/>
      </c>
      <c r="G401" s="842"/>
      <c r="H401" s="745">
        <v>0.21</v>
      </c>
      <c r="I401" s="747">
        <v>1</v>
      </c>
      <c r="J401" s="312"/>
      <c r="K401" s="680">
        <f t="shared" si="127"/>
        <v>0</v>
      </c>
      <c r="L401" s="527">
        <f>IF(OR('1C TSrécur4'!$B$12="",'1C TSrécur4'!N$30=0),0,IF(AND('1C TSrécur4'!$B$12&lt;&gt;"",$K$2="Pôle",'1C TSrécur4'!$C$12="OUI"),(('1C TSrécur4'!N$22+'1C TSrécur4'!N$23+'1C TSrécur4'!N$24+'1C TSrécur4'!N$25+'1C TSrécur4'!N$29)/'1C TSrécur4'!N$17),IF(AND('1C TSrécur4'!$B$12&lt;&gt;"",$K$2="Pôle",'1C TSrécur4'!$C$12="NON"),(('1C TSrécur4'!N$22+'1C TSrécur4'!N$23+'1C TSrécur4'!N$24+'1C TSrécur4'!N$25+'1C TSrécur4'!N$29)/'1C TSrécur4'!N$30),IF(AND('1C TSrécur4'!$B$12&lt;&gt;"",$K$2&lt;&gt;"Pôle",'1C TSrécur4'!$C$12="OUI"),(('1C TSrécur4'!N$22+'1C TSrécur4'!N$23+'1C TSrécur4'!N$24+'1C TSrécur4'!N$25+'1C TSrécur4'!N$26+'1C TSrécur4'!N$27+'1C TSrécur4'!N$28+'1C TSrécur4'!N$29)/'1C TSrécur4'!N$17),IF(AND('1C TSrécur4'!$B$12&lt;&gt;"",$K$2&lt;&gt;"Pôle",'1C TSrécur4'!$C$12="NON"),(('1C TSrécur4'!N$22+'1C TSrécur4'!N$23+'1C TSrécur4'!N$24+'1C TSrécur4'!N$25+'1C TSrécur4'!N$26+'1C TSrécur4'!N$27+'1C TSrécur4'!N$28+'1C TSrécur4'!N$29)/'1C TSrécur4'!N$30))))))</f>
        <v>0</v>
      </c>
      <c r="M401" s="527">
        <f>IF(OR('1C TSrécur4'!$B$12="",'1C TSrécur4'!N$30=0),0,IF(AND('1C TSrécur4'!$B$12&lt;&gt;"",$K$2="Pôle",'1C TSrécur4'!$C$12="OUI"),(('1C TSrécur4'!N$26+'1C TSrécur4'!N$27+'1C TSrécur4'!N$28)/'1C TSrécur4'!N$17),IF(AND('1C TSrécur4'!$B$12&lt;&gt;"",$K$2="Pôle",'1C TSrécur4'!$C$12="NON"),(('1C TSrécur4'!N$26+'1C TSrécur4'!N$27+'1C TSrécur4'!N$28)/'1C TSrécur4'!N$30),IF(AND('1C TSrécur4'!$B$12&lt;&gt;"",$K$2&lt;&gt;"Pôle"),0))))</f>
        <v>0</v>
      </c>
      <c r="N401" s="527">
        <f>IF(AND('1C TSrécur4'!$N$17&lt;&gt;0,'1C TSrécur4'!$N$30&lt;&gt;0),L401+M401,0)</f>
        <v>0</v>
      </c>
      <c r="O401" s="542" t="str">
        <f>IF(AND('1C TSrécur4'!N$17&lt;&gt;0,'1C TSrécur4'!$C$12="OUI"),'1C TSrécur4'!N$36/'1C TSrécur4'!N$17,"")</f>
        <v/>
      </c>
      <c r="P401" s="543" t="str">
        <f>IF(AND('1C TSrécur4'!N$17&lt;&gt;0,'1C TSrécur4'!$C$12="OUI"),'1C TSrécur4'!$N$37/'1C TSrécur4'!N$17,"")</f>
        <v/>
      </c>
      <c r="Q401" s="543" t="str">
        <f>IF(AND('1C TSrécur4'!N$17&lt;&gt;0,'1C TSrécur4'!$C$12="OUI"),'1C TSrécur4'!$N$38/'1C TSrécur4'!N$17,"")</f>
        <v/>
      </c>
      <c r="R401" s="543" t="str">
        <f>IF(AND('1C TSrécur4'!N$17&lt;&gt;0,'1C TSrécur4'!$C$12="OUI"),'1C TSrécur4'!$N$39/'1C TSrécur4'!N$17,"")</f>
        <v/>
      </c>
      <c r="S401" s="543" t="str">
        <f>IF(AND('1C TSrécur4'!N$17&lt;&gt;0,'1C TSrécur4'!$C$12="OUI"),'1C TSrécur4'!$N$40/'1C TSrécur4'!N$17,"")</f>
        <v/>
      </c>
      <c r="T401" s="543" t="str">
        <f>IF(AND('1C TSrécur4'!N$17&lt;&gt;0,'1C TSrécur4'!$C$12="OUI"),'1C TSrécur4'!$N$41/'1C TSrécur4'!N$17,"")</f>
        <v/>
      </c>
      <c r="U401" s="543" t="str">
        <f>IF(AND('1C TSrécur4'!N$17&lt;&gt;0,'1C TSrécur4'!$C$12="OUI"),'1C TSrécur4'!$N$42/'1C TSrécur4'!N$17,"")</f>
        <v/>
      </c>
      <c r="V401" s="543" t="str">
        <f>IF(AND('1C TSrécur4'!N$17&lt;&gt;0,'1C TSrécur4'!$C$12="OUI"),'1C TSrécur4'!$N$43/'1C TSrécur4'!N$17,"")</f>
        <v/>
      </c>
      <c r="W401" s="543" t="str">
        <f>IF(AND('1C TSrécur4'!N$17&lt;&gt;0,'1C TSrécur4'!$C$12="OUI"),'1C TSrécur4'!$N$44/'1C TSrécur4'!N$17,"")</f>
        <v/>
      </c>
      <c r="X401" s="543" t="str">
        <f>IF(AND('1C TSrécur4'!N$17&lt;&gt;0,'1C TSrécur4'!$C$12="OUI"),'1C TSrécur4'!$N$45/'1C TSrécur4'!N$17,"")</f>
        <v/>
      </c>
      <c r="Y401" s="543" t="str">
        <f>IF(AND('1C TSrécur4'!N$17&lt;&gt;0,'1C TSrécur4'!$C$12="OUI"),'1C TSrécur4'!$N$46/'1C TSrécur4'!N$17,"")</f>
        <v/>
      </c>
      <c r="Z401" s="543" t="str">
        <f>IF(AND('1C TSrécur4'!N$17&lt;&gt;0,'1C TSrécur4'!$C$12="OUI"),'1C TSrécur4'!$N$47/'1C TSrécur4'!N$17,"")</f>
        <v/>
      </c>
      <c r="AA401" s="543" t="str">
        <f>IF(AND('1C TSrécur4'!N$17&lt;&gt;0,'1C TSrécur4'!$C$12="OUI"),'1C TSrécur4'!$N$48/'1C TSrécur4'!N$17,"")</f>
        <v/>
      </c>
      <c r="AB401" s="543" t="str">
        <f>IF(AND('1C TSrécur4'!N$17&lt;&gt;0,'1C TSrécur4'!$C$12="OUI"),'1C TSrécur4'!$N$49/'1C TSrécur4'!N$17,"")</f>
        <v/>
      </c>
      <c r="AC401" s="543" t="str">
        <f>IF(AND('1C TSrécur4'!N$17&lt;&gt;0,'1C TSrécur4'!$C$12="OUI"),'1C TSrécur4'!$N$50/'1C TSrécur4'!N$17,"")</f>
        <v/>
      </c>
      <c r="AD401" s="543" t="str">
        <f>IF(AND('1C TSrécur4'!N$17&lt;&gt;0,'1C TSrécur4'!$C$12="OUI"),'1C TSrécur4'!$N$51/'1C TSrécur4'!N$17,"")</f>
        <v/>
      </c>
      <c r="AE401" s="543" t="str">
        <f>IF(AND('1C TSrécur4'!N$17&lt;&gt;0,'1C TSrécur4'!$C$12="OUI"),'1C TSrécur4'!$N$52/'1C TSrécur4'!N$17,"")</f>
        <v/>
      </c>
      <c r="AF401" s="543" t="str">
        <f>IF(AND('1C TSrécur4'!N$17&lt;&gt;0,'1C TSrécur4'!$C$12="OUI"),'1C TSrécur4'!$N$53/'1C TSrécur4'!N$17,"")</f>
        <v/>
      </c>
      <c r="AG401" s="543" t="str">
        <f>IF(AND('1C TSrécur4'!N$17&lt;&gt;0,'1C TSrécur4'!$C$12="OUI"),'1C TSrécur4'!$N$54/'1C TSrécur4'!N$17,"")</f>
        <v/>
      </c>
      <c r="AH401" s="543" t="str">
        <f>IF(AND('1C TSrécur4'!N$17&lt;&gt;0,'1C TSrécur4'!$C$12="OUI"),'1C TSrécur4'!$N$55/'1C TSrécur4'!N$17,"")</f>
        <v/>
      </c>
      <c r="AI401" s="543" t="str">
        <f>IF(AND('1C TSrécur4'!N$17&lt;&gt;0,'1C TSrécur4'!$C$12="OUI"),'1C TSrécur4'!$N$56/'1C TSrécur4'!N$17,"")</f>
        <v/>
      </c>
      <c r="AJ401" s="543" t="str">
        <f>IF(AND('1C TSrécur4'!N$17&lt;&gt;0,'1C TSrécur4'!$C$12="OUI"),'1C TSrécur4'!$N$57/'1C TSrécur4'!N$17,"")</f>
        <v/>
      </c>
      <c r="AK401" s="543">
        <f>IF(AND('1C TSrécur4'!N$17&lt;&gt;0,'1C TSrécur4'!$C$12="OUI"),'1C TSrécur4'!N$58/'1C TSrécur4'!N$17,0)</f>
        <v>0</v>
      </c>
      <c r="AL401" s="72">
        <f>IF(AND('1C TSrécur4'!$B$12&lt;&gt;"",'1C TSrécur4'!$C$12="OUI"),N401+AK401,N401)</f>
        <v>0</v>
      </c>
      <c r="AM401" s="344">
        <f t="shared" si="130"/>
        <v>0</v>
      </c>
      <c r="AN401" s="344">
        <f t="shared" si="131"/>
        <v>0</v>
      </c>
      <c r="AO401" s="345">
        <f t="shared" si="132"/>
        <v>0</v>
      </c>
      <c r="AP401" s="573">
        <f t="shared" si="133"/>
        <v>0</v>
      </c>
      <c r="AQ401" s="583">
        <f t="shared" si="134"/>
        <v>0</v>
      </c>
      <c r="AR401" s="579"/>
      <c r="AS401" s="102"/>
      <c r="AT401" s="27" t="str">
        <f>IF('1C TSrécur4'!N$17*FICHE!$C$13&lt;J401,"Forfait limité à "&amp;FICHE!$C$13&amp;"€/jour","")</f>
        <v/>
      </c>
      <c r="AU401" s="592"/>
      <c r="AV401" s="824"/>
      <c r="AW401" s="824"/>
      <c r="AX401" s="824"/>
      <c r="AY401" s="824"/>
      <c r="AZ401" s="824"/>
      <c r="BA401" s="767"/>
      <c r="BB401" s="767"/>
      <c r="BC401" s="767"/>
      <c r="BD401" s="767"/>
      <c r="BE401" s="767"/>
      <c r="BF401" s="767"/>
      <c r="BG401" s="767"/>
      <c r="BH401" s="767"/>
      <c r="BI401" s="767"/>
      <c r="BJ401" s="767"/>
      <c r="BK401" s="767"/>
      <c r="BL401" s="767"/>
      <c r="BM401" s="767"/>
      <c r="BN401" s="767"/>
      <c r="BO401" s="767"/>
      <c r="BP401" s="767"/>
      <c r="BQ401" s="767"/>
      <c r="BR401" s="767"/>
      <c r="BS401" s="767"/>
      <c r="BT401" s="767"/>
      <c r="BU401" s="767"/>
      <c r="BV401" s="767"/>
      <c r="BW401" s="767"/>
      <c r="BX401" s="767"/>
      <c r="BY401" s="767"/>
      <c r="BZ401" s="767"/>
      <c r="CA401" s="767"/>
      <c r="CB401" s="767"/>
      <c r="CC401" s="767"/>
      <c r="CD401" s="767"/>
      <c r="CE401" s="767"/>
      <c r="CF401" s="767"/>
      <c r="CG401" s="767"/>
      <c r="CH401" s="767"/>
      <c r="CI401" s="767"/>
      <c r="CJ401" s="767"/>
      <c r="CK401" s="767"/>
      <c r="CL401" s="767"/>
      <c r="CM401" s="767"/>
      <c r="CN401" s="767"/>
      <c r="CO401" s="767"/>
      <c r="CP401" s="767"/>
      <c r="CQ401" s="767"/>
      <c r="CR401" s="767"/>
      <c r="CS401" s="767"/>
      <c r="CT401" s="767"/>
      <c r="CU401" s="767"/>
      <c r="CV401" s="767"/>
      <c r="CW401" s="767"/>
      <c r="CX401" s="767"/>
      <c r="CY401" s="767"/>
      <c r="CZ401" s="767"/>
      <c r="DA401" s="767"/>
      <c r="DB401" s="767"/>
      <c r="DC401" s="767"/>
      <c r="DD401" s="767"/>
      <c r="DE401" s="767"/>
      <c r="DF401" s="767"/>
      <c r="DG401" s="767"/>
      <c r="DH401" s="767"/>
      <c r="DI401" s="767"/>
      <c r="DJ401" s="767"/>
      <c r="DK401" s="767"/>
      <c r="DL401" s="767"/>
      <c r="DM401" s="767"/>
      <c r="DN401" s="767"/>
      <c r="DO401" s="767"/>
      <c r="DP401" s="767"/>
      <c r="DQ401" s="767"/>
      <c r="DR401" s="767"/>
      <c r="DS401" s="767"/>
      <c r="DT401" s="767"/>
      <c r="DU401" s="767"/>
      <c r="DV401" s="767"/>
      <c r="DW401" s="767"/>
      <c r="DX401" s="767"/>
      <c r="DY401" s="767"/>
      <c r="DZ401" s="767"/>
      <c r="EA401" s="767"/>
      <c r="EB401" s="767"/>
      <c r="EC401" s="767"/>
      <c r="ED401" s="767"/>
      <c r="EE401" s="767"/>
      <c r="EF401" s="767"/>
      <c r="EG401" s="767"/>
      <c r="EH401" s="767"/>
      <c r="EI401" s="767"/>
      <c r="EJ401" s="767"/>
      <c r="EK401" s="767"/>
      <c r="EL401" s="767"/>
      <c r="EM401" s="767"/>
      <c r="EN401" s="767"/>
      <c r="EO401" s="767"/>
      <c r="EP401" s="767"/>
      <c r="EQ401" s="767"/>
      <c r="ER401" s="767"/>
      <c r="ES401" s="767"/>
      <c r="ET401" s="767"/>
      <c r="EU401" s="767"/>
      <c r="EV401" s="767"/>
      <c r="EW401" s="767"/>
      <c r="EX401" s="767"/>
      <c r="EY401" s="767"/>
      <c r="EZ401" s="767"/>
      <c r="FA401" s="767"/>
      <c r="FB401" s="767"/>
      <c r="FC401" s="767"/>
      <c r="FD401" s="767"/>
      <c r="FE401" s="767"/>
      <c r="FF401" s="767"/>
      <c r="FG401" s="767"/>
      <c r="FH401" s="767"/>
      <c r="FI401" s="767"/>
      <c r="FJ401" s="767"/>
      <c r="FK401" s="767"/>
      <c r="FL401" s="767"/>
      <c r="FM401" s="767"/>
      <c r="FN401" s="767"/>
      <c r="FO401" s="767"/>
      <c r="FP401" s="767"/>
      <c r="FQ401" s="767"/>
      <c r="FR401" s="767"/>
      <c r="FS401" s="767"/>
      <c r="FT401" s="767"/>
      <c r="FU401" s="767"/>
      <c r="FV401" s="767"/>
      <c r="FW401" s="767"/>
      <c r="FX401" s="767"/>
      <c r="FY401" s="767"/>
      <c r="FZ401" s="767"/>
      <c r="GA401" s="767"/>
      <c r="GB401" s="767"/>
      <c r="GC401" s="767"/>
      <c r="GD401" s="767"/>
      <c r="GE401" s="767"/>
      <c r="GF401" s="767"/>
      <c r="GG401" s="767"/>
      <c r="GH401" s="767"/>
      <c r="GI401" s="767"/>
      <c r="GJ401" s="767"/>
      <c r="GK401" s="767"/>
      <c r="GL401" s="767"/>
      <c r="GM401" s="767"/>
      <c r="GN401" s="767"/>
      <c r="GO401" s="767"/>
      <c r="GP401" s="767"/>
      <c r="GQ401" s="767"/>
      <c r="GR401" s="767"/>
      <c r="GS401" s="767"/>
      <c r="GT401" s="767"/>
      <c r="GU401" s="767"/>
      <c r="GV401" s="767"/>
      <c r="GW401" s="767"/>
      <c r="GX401" s="767"/>
      <c r="GY401" s="767"/>
      <c r="GZ401" s="767"/>
      <c r="HA401" s="767"/>
      <c r="HB401" s="767"/>
      <c r="HC401" s="767"/>
    </row>
    <row r="402" spans="1:211" ht="13.9" customHeight="1">
      <c r="A402" s="309"/>
      <c r="B402" s="338"/>
      <c r="C402" s="974" t="str">
        <f>IF('1C TSrécur4'!O$17&lt;&gt;0,'1C TSrécur4'!$B$12,"")</f>
        <v/>
      </c>
      <c r="D402" s="975"/>
      <c r="E402" s="976"/>
      <c r="F402" s="828" t="str">
        <f>IF(AND($C402='1C TSrécur4'!$B$12,'1C TSrécur4'!$B$16="récurrentes",'1C TSrécur4'!$O$17&lt;&gt;""),'1C TSrécur4'!$O$21,"")</f>
        <v/>
      </c>
      <c r="G402" s="237"/>
      <c r="H402" s="763">
        <v>0.21</v>
      </c>
      <c r="I402" s="764">
        <v>1</v>
      </c>
      <c r="J402" s="316"/>
      <c r="K402" s="829">
        <f t="shared" ref="K402:K425" si="135">J402+(J402*H402)</f>
        <v>0</v>
      </c>
      <c r="L402" s="830">
        <f>IF(OR('1C TSrécur4'!$B$12="",'1C TSrécur4'!O$30=0),0,IF(AND('1C TSrécur4'!$B$12&lt;&gt;"",$K$2="Pôle",'1C TSrécur4'!$C$12="OUI"),(('1C TSrécur4'!O$22+'1C TSrécur4'!O$23+'1C TSrécur4'!O$24+'1C TSrécur4'!O$25+'1C TSrécur4'!O$29)/'1C TSrécur4'!O$17),IF(AND('1C TSrécur4'!$B$12&lt;&gt;"",$K$2="Pôle",'1C TSrécur4'!$C$12="NON"),(('1C TSrécur4'!O$22+'1C TSrécur4'!O$23+'1C TSrécur4'!O$24+'1C TSrécur4'!O$25+'1C TSrécur4'!O$29)/'1C TSrécur4'!O$30),IF(AND('1C TSrécur4'!$B$12&lt;&gt;"",$K$2&lt;&gt;"Pôle",'1C TSrécur4'!$C$12="OUI"),(('1C TSrécur4'!O$22+'1C TSrécur4'!O$23+'1C TSrécur4'!O$24+'1C TSrécur4'!O$25+'1C TSrécur4'!O$26+'1C TSrécur4'!O$27+'1C TSrécur4'!O$28+'1C TSrécur4'!O$29)/'1C TSrécur4'!O$17),IF(AND('1C TSrécur4'!$B$12&lt;&gt;"",$K$2&lt;&gt;"Pôle",'1C TSrécur4'!$C$12="NON"),(('1C TSrécur4'!O$22+'1C TSrécur4'!O$23+'1C TSrécur4'!O$24+'1C TSrécur4'!O$25+'1C TSrécur4'!O$26+'1C TSrécur4'!O$27+'1C TSrécur4'!O$28+'1C TSrécur4'!O$29)/'1C TSrécur4'!O$30))))))</f>
        <v>0</v>
      </c>
      <c r="M402" s="830">
        <f>IF(OR('1C TSrécur4'!$B$12="",'1C TSrécur4'!O$30=0),0,IF(AND('1C TSrécur4'!$B$12&lt;&gt;"",$K$2="Pôle",'1C TSrécur4'!$C$12="OUI"),(('1C TSrécur4'!O$26+'1C TSrécur4'!O$27+'1C TSrécur4'!O$28)/'1C TSrécur4'!O$17),IF(AND('1C TSrécur4'!$B$12&lt;&gt;"",$K$2="Pôle",'1C TSrécur4'!$C$12="NON"),(('1C TSrécur4'!O$26+'1C TSrécur4'!O$27+'1C TSrécur4'!O$28)/'1C TSrécur4'!O$30),IF(AND('1C TSrécur4'!$B$12&lt;&gt;"",$K$2&lt;&gt;"Pôle"),0))))</f>
        <v>0</v>
      </c>
      <c r="N402" s="830">
        <f>IF(AND('1C TSrécur4'!$O$17&lt;&gt;0,'1C TSrécur4'!$O$30&lt;&gt;0),L402+M402,0)</f>
        <v>0</v>
      </c>
      <c r="O402" s="831" t="str">
        <f>IF(AND('1C TSrécur4'!O$17&lt;&gt;0,'1C TSrécur4'!$C$12="OUI"),'1C TSrécur4'!O$36/'1C TSrécur4'!O$17,"")</f>
        <v/>
      </c>
      <c r="P402" s="832" t="str">
        <f>IF(AND('1C TSrécur4'!O$17&lt;&gt;0,'1C TSrécur4'!$C$12="OUI"),'1C TSrécur4'!$O$37/'1C TSrécur4'!O$17,"")</f>
        <v/>
      </c>
      <c r="Q402" s="832" t="str">
        <f>IF(AND('1C TSrécur4'!O$17&lt;&gt;0,'1C TSrécur4'!$C$12="OUI"),'1C TSrécur4'!$O$38/'1C TSrécur4'!O$17,"")</f>
        <v/>
      </c>
      <c r="R402" s="832" t="str">
        <f>IF(AND('1C TSrécur4'!O$17&lt;&gt;0,'1C TSrécur4'!$C$12="OUI"),'1C TSrécur4'!$O$39/'1C TSrécur4'!O$17,"")</f>
        <v/>
      </c>
      <c r="S402" s="832" t="str">
        <f>IF(AND('1C TSrécur4'!O$17&lt;&gt;0,'1C TSrécur4'!$C$12="OUI"),'1C TSrécur4'!$O$40/'1C TSrécur4'!O$17,"")</f>
        <v/>
      </c>
      <c r="T402" s="832" t="str">
        <f>IF(AND('1C TSrécur4'!O$17&lt;&gt;0,'1C TSrécur4'!$C$12="OUI"),'1C TSrécur4'!$O$41/'1C TSrécur4'!O$17,"")</f>
        <v/>
      </c>
      <c r="U402" s="832" t="str">
        <f>IF(AND('1C TSrécur4'!O$17&lt;&gt;0,'1C TSrécur4'!$C$12="OUI"),'1C TSrécur4'!$O$42/'1C TSrécur4'!O$17,"")</f>
        <v/>
      </c>
      <c r="V402" s="832" t="str">
        <f>IF(AND('1C TSrécur4'!O$17&lt;&gt;0,'1C TSrécur4'!$C$12="OUI"),'1C TSrécur4'!$O$43/'1C TSrécur4'!O$17,"")</f>
        <v/>
      </c>
      <c r="W402" s="832" t="str">
        <f>IF(AND('1C TSrécur4'!O$17&lt;&gt;0,'1C TSrécur4'!$C$12="OUI"),'1C TSrécur4'!$O$44/'1C TSrécur4'!O$17,"")</f>
        <v/>
      </c>
      <c r="X402" s="832" t="str">
        <f>IF(AND('1C TSrécur4'!O$17&lt;&gt;0,'1C TSrécur4'!$C$12="OUI"),'1C TSrécur4'!$O$45/'1C TSrécur4'!O$17,"")</f>
        <v/>
      </c>
      <c r="Y402" s="832" t="str">
        <f>IF(AND('1C TSrécur4'!O$17&lt;&gt;0,'1C TSrécur4'!$C$12="OUI"),'1C TSrécur4'!$O$46/'1C TSrécur4'!O$17,"")</f>
        <v/>
      </c>
      <c r="Z402" s="832" t="str">
        <f>IF(AND('1C TSrécur4'!O$17&lt;&gt;0,'1C TSrécur4'!$C$12="OUI"),'1C TSrécur4'!$O$47/'1C TSrécur4'!O$17,"")</f>
        <v/>
      </c>
      <c r="AA402" s="832" t="str">
        <f>IF(AND('1C TSrécur4'!O$17&lt;&gt;0,'1C TSrécur4'!$C$12="OUI"),'1C TSrécur4'!$O$48/'1C TSrécur4'!O$17,"")</f>
        <v/>
      </c>
      <c r="AB402" s="832" t="str">
        <f>IF(AND('1C TSrécur4'!O$17&lt;&gt;0,'1C TSrécur4'!$C$12="OUI"),'1C TSrécur4'!$O$49/'1C TSrécur4'!O$17,"")</f>
        <v/>
      </c>
      <c r="AC402" s="832" t="str">
        <f>IF(AND('1C TSrécur4'!O$17&lt;&gt;0,'1C TSrécur4'!$C$12="OUI"),'1C TSrécur4'!$O$50/'1C TSrécur4'!O$17,"")</f>
        <v/>
      </c>
      <c r="AD402" s="832" t="str">
        <f>IF(AND('1C TSrécur4'!O$17&lt;&gt;0,'1C TSrécur4'!$C$12="OUI"),'1C TSrécur4'!$O$51/'1C TSrécur4'!O$17,"")</f>
        <v/>
      </c>
      <c r="AE402" s="832" t="str">
        <f>IF(AND('1C TSrécur4'!O$17&lt;&gt;0,'1C TSrécur4'!$C$12="OUI"),'1C TSrécur4'!$O$52/'1C TSrécur4'!O$17,"")</f>
        <v/>
      </c>
      <c r="AF402" s="832" t="str">
        <f>IF(AND('1C TSrécur4'!O$17&lt;&gt;0,'1C TSrécur4'!$C$12="OUI"),'1C TSrécur4'!$O$53/'1C TSrécur4'!O$17,"")</f>
        <v/>
      </c>
      <c r="AG402" s="832" t="str">
        <f>IF(AND('1C TSrécur4'!O$17&lt;&gt;0,'1C TSrécur4'!$C$12="OUI"),'1C TSrécur4'!$O$54/'1C TSrécur4'!O$17,"")</f>
        <v/>
      </c>
      <c r="AH402" s="832" t="str">
        <f>IF(AND('1C TSrécur4'!O$17&lt;&gt;0,'1C TSrécur4'!$C$12="OUI"),'1C TSrécur4'!$O$55/'1C TSrécur4'!O$17,"")</f>
        <v/>
      </c>
      <c r="AI402" s="832" t="str">
        <f>IF(AND('1C TSrécur4'!O$17&lt;&gt;0,'1C TSrécur4'!$C$12="OUI"),'1C TSrécur4'!$O$56/'1C TSrécur4'!O$17,"")</f>
        <v/>
      </c>
      <c r="AJ402" s="832" t="str">
        <f>IF(AND('1C TSrécur4'!O$17&lt;&gt;0,'1C TSrécur4'!$C$12="OUI"),'1C TSrécur4'!$O$57/'1C TSrécur4'!O$17,"")</f>
        <v/>
      </c>
      <c r="AK402" s="832">
        <f>IF(AND('1C TSrécur4'!O$17&lt;&gt;0,'1C TSrécur4'!$C$12="OUI"),'1C TSrécur4'!O$58/'1C TSrécur4'!O$17,0)</f>
        <v>0</v>
      </c>
      <c r="AL402" s="73">
        <f>IF(AND('1C TSrécur4'!$B$12&lt;&gt;"",'1C TSrécur4'!$C$12="OUI"),N402+AK402,N402)</f>
        <v>0</v>
      </c>
      <c r="AM402" s="346">
        <f t="shared" si="130"/>
        <v>0</v>
      </c>
      <c r="AN402" s="346">
        <f t="shared" si="131"/>
        <v>0</v>
      </c>
      <c r="AO402" s="347">
        <f>AM402+AN402</f>
        <v>0</v>
      </c>
      <c r="AP402" s="575">
        <f>AM402-AR402</f>
        <v>0</v>
      </c>
      <c r="AQ402" s="584">
        <f t="shared" si="134"/>
        <v>0</v>
      </c>
      <c r="AR402" s="580"/>
      <c r="AS402" s="208"/>
      <c r="AT402" s="209" t="str">
        <f>IF('1C TSrécur4'!O$17*FICHE!$C$13&lt;J402,"Forfait limité à "&amp;FICHE!$C$13&amp;"€/jour","")</f>
        <v/>
      </c>
      <c r="AU402" s="591"/>
    </row>
    <row r="403" spans="1:211" ht="13.9" customHeight="1">
      <c r="A403" s="309"/>
      <c r="B403" s="338"/>
      <c r="C403" s="962" t="str">
        <f>IF('1C TSrécur4'!P$17&lt;&gt;0,'1C TSrécur4'!$B$12,"")</f>
        <v/>
      </c>
      <c r="D403" s="963"/>
      <c r="E403" s="964"/>
      <c r="F403" s="211" t="str">
        <f>IF(AND($C403='1C TSrécur4'!$B$12,'1C TSrécur4'!$B$16="récurrentes",'1C TSrécur4'!$P$17&lt;&gt;""),'1C TSrécur4'!$P$21,"")</f>
        <v/>
      </c>
      <c r="G403" s="235"/>
      <c r="H403" s="745">
        <v>0.21</v>
      </c>
      <c r="I403" s="747">
        <v>1</v>
      </c>
      <c r="J403" s="316"/>
      <c r="K403" s="786">
        <f t="shared" si="135"/>
        <v>0</v>
      </c>
      <c r="L403" s="539">
        <f>IF(OR('1C TSrécur4'!$B$12="",'1C TSrécur4'!P$30=0),0,IF(AND('1C TSrécur4'!$B$12&lt;&gt;"",$K$2="Pôle",'1C TSrécur4'!$C$12="OUI"),(('1C TSrécur4'!P$22+'1C TSrécur4'!P$23+'1C TSrécur4'!P$24+'1C TSrécur4'!P$25+'1C TSrécur4'!P$29)/'1C TSrécur4'!P$17),IF(AND('1C TSrécur4'!$B$12&lt;&gt;"",$K$2="Pôle",'1C TSrécur4'!$C$12="NON"),(('1C TSrécur4'!P$22+'1C TSrécur4'!P$23+'1C TSrécur4'!P$24+'1C TSrécur4'!P$25+'1C TSrécur4'!P$29)/'1C TSrécur4'!P$30),IF(AND('1C TSrécur4'!$B$12&lt;&gt;"",$K$2&lt;&gt;"Pôle",'1C TSrécur4'!$C$12="OUI"),(('1C TSrécur4'!P$22+'1C TSrécur4'!P$23+'1C TSrécur4'!P$24+'1C TSrécur4'!P$25+'1C TSrécur4'!P$26+'1C TSrécur4'!P$27+'1C TSrécur4'!P$28+'1C TSrécur4'!P$29)/'1C TSrécur4'!P$17),IF(AND('1C TSrécur4'!$B$12&lt;&gt;"",$K$2&lt;&gt;"Pôle",'1C TSrécur4'!$C$12="NON"),(('1C TSrécur4'!P$22+'1C TSrécur4'!P$23+'1C TSrécur4'!P$24+'1C TSrécur4'!P$25+'1C TSrécur4'!P$26+'1C TSrécur4'!P$27+'1C TSrécur4'!P$28+'1C TSrécur4'!P$29)/'1C TSrécur4'!P$30))))))</f>
        <v>0</v>
      </c>
      <c r="M403" s="539">
        <f>IF(OR('1C TSrécur4'!$B$12="",'1C TSrécur4'!P$30=0),0,IF(AND('1C TSrécur4'!$B$12&lt;&gt;"",$K$2="Pôle",'1C TSrécur4'!$C$12="OUI"),(('1C TSrécur4'!P$26+'1C TSrécur4'!P$27+'1C TSrécur4'!P$28)/'1C TSrécur4'!P$17),IF(AND('1C TSrécur4'!$B$12&lt;&gt;"",$K$2="Pôle",'1C TSrécur4'!$C$12="NON"),(('1C TSrécur4'!P$26+'1C TSrécur4'!P$27+'1C TSrécur4'!P$28)/'1C TSrécur4'!P$30),IF(AND('1C TSrécur4'!$B$12&lt;&gt;"",$K$2&lt;&gt;"Pôle"),0))))</f>
        <v>0</v>
      </c>
      <c r="N403" s="539">
        <f>IF(AND('1C TSrécur4'!$P$17&lt;&gt;0,'1C TSrécur4'!$P$30&lt;&gt;0),L403+M403,0)</f>
        <v>0</v>
      </c>
      <c r="O403" s="544" t="str">
        <f>IF(AND('1C TSrécur4'!P$17&lt;&gt;0,'1C TSrécur4'!$C$12="OUI"),'1C TSrécur4'!P$36/'1C TSrécur4'!P$17,"")</f>
        <v/>
      </c>
      <c r="P403" s="545" t="str">
        <f>IF(AND('1C TSrécur4'!P$17&lt;&gt;0,'1C TSrécur4'!$C$12="OUI"),'1C TSrécur4'!$P$37/'1C TSrécur4'!P$17,"")</f>
        <v/>
      </c>
      <c r="Q403" s="545" t="str">
        <f>IF(AND('1C TSrécur4'!P$17&lt;&gt;0,'1C TSrécur4'!$C$12="OUI"),'1C TSrécur4'!$P$38/'1C TSrécur4'!P$17,"")</f>
        <v/>
      </c>
      <c r="R403" s="545" t="str">
        <f>IF(AND('1C TSrécur4'!P$17&lt;&gt;0,'1C TSrécur4'!$C$12="OUI"),'1C TSrécur4'!$P$39/'1C TSrécur4'!P$17,"")</f>
        <v/>
      </c>
      <c r="S403" s="545" t="str">
        <f>IF(AND('1C TSrécur4'!P$17&lt;&gt;0,'1C TSrécur4'!$C$12="OUI"),'1C TSrécur4'!$P$40/'1C TSrécur4'!P$17,"")</f>
        <v/>
      </c>
      <c r="T403" s="545" t="str">
        <f>IF(AND('1C TSrécur4'!P$17&lt;&gt;0,'1C TSrécur4'!$C$12="OUI"),'1C TSrécur4'!$P$41/'1C TSrécur4'!P$17,"")</f>
        <v/>
      </c>
      <c r="U403" s="545" t="str">
        <f>IF(AND('1C TSrécur4'!P$17&lt;&gt;0,'1C TSrécur4'!$C$12="OUI"),'1C TSrécur4'!$P$42/'1C TSrécur4'!P$17,"")</f>
        <v/>
      </c>
      <c r="V403" s="545" t="str">
        <f>IF(AND('1C TSrécur4'!P$17&lt;&gt;0,'1C TSrécur4'!$C$12="OUI"),'1C TSrécur4'!$P$43/'1C TSrécur4'!P$17,"")</f>
        <v/>
      </c>
      <c r="W403" s="545" t="str">
        <f>IF(AND('1C TSrécur4'!P$17&lt;&gt;0,'1C TSrécur4'!$C$12="OUI"),'1C TSrécur4'!$P$44/'1C TSrécur4'!P$17,"")</f>
        <v/>
      </c>
      <c r="X403" s="545" t="str">
        <f>IF(AND('1C TSrécur4'!P$17&lt;&gt;0,'1C TSrécur4'!$C$12="OUI"),'1C TSrécur4'!$P$45/'1C TSrécur4'!P$17,"")</f>
        <v/>
      </c>
      <c r="Y403" s="545" t="str">
        <f>IF(AND('1C TSrécur4'!P$17&lt;&gt;0,'1C TSrécur4'!$C$12="OUI"),'1C TSrécur4'!$P$46/'1C TSrécur4'!P$17,"")</f>
        <v/>
      </c>
      <c r="Z403" s="545" t="str">
        <f>IF(AND('1C TSrécur4'!P$17&lt;&gt;0,'1C TSrécur4'!$C$12="OUI"),'1C TSrécur4'!$P$47/'1C TSrécur4'!P$17,"")</f>
        <v/>
      </c>
      <c r="AA403" s="545" t="str">
        <f>IF(AND('1C TSrécur4'!P$17&lt;&gt;0,'1C TSrécur4'!$C$12="OUI"),'1C TSrécur4'!$P$48/'1C TSrécur4'!P$17,"")</f>
        <v/>
      </c>
      <c r="AB403" s="545" t="str">
        <f>IF(AND('1C TSrécur4'!P$17&lt;&gt;0,'1C TSrécur4'!$C$12="OUI"),'1C TSrécur4'!$P$49/'1C TSrécur4'!P$17,"")</f>
        <v/>
      </c>
      <c r="AC403" s="545" t="str">
        <f>IF(AND('1C TSrécur4'!P$17&lt;&gt;0,'1C TSrécur4'!$C$12="OUI"),'1C TSrécur4'!$P$50/'1C TSrécur4'!P$17,"")</f>
        <v/>
      </c>
      <c r="AD403" s="545" t="str">
        <f>IF(AND('1C TSrécur4'!P$17&lt;&gt;0,'1C TSrécur4'!$C$12="OUI"),'1C TSrécur4'!$P$51/'1C TSrécur4'!P$17,"")</f>
        <v/>
      </c>
      <c r="AE403" s="545" t="str">
        <f>IF(AND('1C TSrécur4'!P$17&lt;&gt;0,'1C TSrécur4'!$C$12="OUI"),'1C TSrécur4'!$P$52/'1C TSrécur4'!P$17,"")</f>
        <v/>
      </c>
      <c r="AF403" s="545" t="str">
        <f>IF(AND('1C TSrécur4'!P$17&lt;&gt;0,'1C TSrécur4'!$C$12="OUI"),'1C TSrécur4'!$P$53/'1C TSrécur4'!P$17,"")</f>
        <v/>
      </c>
      <c r="AG403" s="545" t="str">
        <f>IF(AND('1C TSrécur4'!P$17&lt;&gt;0,'1C TSrécur4'!$C$12="OUI"),'1C TSrécur4'!$P$54/'1C TSrécur4'!P$17,"")</f>
        <v/>
      </c>
      <c r="AH403" s="545" t="str">
        <f>IF(AND('1C TSrécur4'!P$17&lt;&gt;0,'1C TSrécur4'!$C$12="OUI"),'1C TSrécur4'!$P$55/'1C TSrécur4'!P$17,"")</f>
        <v/>
      </c>
      <c r="AI403" s="545" t="str">
        <f>IF(AND('1C TSrécur4'!P$17&lt;&gt;0,'1C TSrécur4'!$C$12="OUI"),'1C TSrécur4'!$P$56/'1C TSrécur4'!P$17,"")</f>
        <v/>
      </c>
      <c r="AJ403" s="545" t="str">
        <f>IF(AND('1C TSrécur4'!P$17&lt;&gt;0,'1C TSrécur4'!$C$12="OUI"),'1C TSrécur4'!$P$57/'1C TSrécur4'!P$17,"")</f>
        <v/>
      </c>
      <c r="AK403" s="545">
        <f>IF(AND('1C TSrécur4'!P$17&lt;&gt;0,'1C TSrécur4'!$C$12="OUI"),'1C TSrécur4'!P$58/'1C TSrécur4'!P$17,0)</f>
        <v>0</v>
      </c>
      <c r="AL403" s="73">
        <f>IF(AND('1C TSrécur4'!$B$12&lt;&gt;"",'1C TSrécur4'!$C$12="OUI"),N403+AK403,N403)</f>
        <v>0</v>
      </c>
      <c r="AM403" s="344">
        <f t="shared" si="130"/>
        <v>0</v>
      </c>
      <c r="AN403" s="344">
        <f t="shared" si="131"/>
        <v>0</v>
      </c>
      <c r="AO403" s="345">
        <f t="shared" ref="AO403:AO413" si="136">AM403+AN403</f>
        <v>0</v>
      </c>
      <c r="AP403" s="573">
        <f t="shared" ref="AP403:AP413" si="137">AM403-AR403</f>
        <v>0</v>
      </c>
      <c r="AQ403" s="583">
        <f t="shared" si="134"/>
        <v>0</v>
      </c>
      <c r="AR403" s="579"/>
      <c r="AS403" s="102"/>
      <c r="AT403" s="209" t="str">
        <f>IF('1C TSrécur4'!P$17*FICHE!$C$13&lt;J403,"Forfait limité à "&amp;FICHE!$C$13&amp;"€/jour","")</f>
        <v/>
      </c>
      <c r="AU403" s="592"/>
    </row>
    <row r="404" spans="1:211" ht="13.9" customHeight="1">
      <c r="A404" s="309"/>
      <c r="B404" s="338"/>
      <c r="C404" s="962" t="str">
        <f>IF('1C TSrécur4'!Q$17&lt;&gt;0,'1C TSrécur4'!$B$12,"")</f>
        <v/>
      </c>
      <c r="D404" s="963"/>
      <c r="E404" s="964"/>
      <c r="F404" s="211" t="str">
        <f>IF(AND($C404='1C TSrécur4'!$B$12,'1C TSrécur4'!$B$16="récurrentes",'1C TSrécur4'!$Q$17&lt;&gt;""),'1C TSrécur4'!$Q$21,"")</f>
        <v/>
      </c>
      <c r="G404" s="235"/>
      <c r="H404" s="745">
        <v>0.21</v>
      </c>
      <c r="I404" s="747">
        <v>1</v>
      </c>
      <c r="J404" s="316"/>
      <c r="K404" s="786">
        <f t="shared" si="135"/>
        <v>0</v>
      </c>
      <c r="L404" s="539">
        <f>IF(OR('1C TSrécur4'!$B$12="",'1C TSrécur4'!Q$30=0),0,IF(AND('1C TSrécur4'!$B$12&lt;&gt;"",$K$2="Pôle",'1C TSrécur4'!$C$12="OUI"),(('1C TSrécur4'!Q$22+'1C TSrécur4'!Q$23+'1C TSrécur4'!Q$24+'1C TSrécur4'!Q$25+'1C TSrécur4'!Q$29)/'1C TSrécur4'!Q$17),IF(AND('1C TSrécur4'!$B$12&lt;&gt;"",$K$2="Pôle",'1C TSrécur4'!$C$12="NON"),(('1C TSrécur4'!Q$22+'1C TSrécur4'!Q$23+'1C TSrécur4'!Q$24+'1C TSrécur4'!Q$25+'1C TSrécur4'!Q$29)/'1C TSrécur4'!Q$30),IF(AND('1C TSrécur4'!$B$12&lt;&gt;"",$K$2&lt;&gt;"Pôle",'1C TSrécur4'!$C$12="OUI"),(('1C TSrécur4'!Q$22+'1C TSrécur4'!Q$23+'1C TSrécur4'!Q$24+'1C TSrécur4'!Q$25+'1C TSrécur4'!Q$26+'1C TSrécur4'!Q$27+'1C TSrécur4'!Q$28+'1C TSrécur4'!Q$29)/'1C TSrécur4'!Q$17),IF(AND('1C TSrécur4'!$B$12&lt;&gt;"",$K$2&lt;&gt;"Pôle",'1C TSrécur4'!$C$12="NON"),(('1C TSrécur4'!Q$22+'1C TSrécur4'!Q$23+'1C TSrécur4'!Q$24+'1C TSrécur4'!Q$25+'1C TSrécur4'!Q$26+'1C TSrécur4'!Q$27+'1C TSrécur4'!Q$28+'1C TSrécur4'!Q$29)/'1C TSrécur4'!Q$30))))))</f>
        <v>0</v>
      </c>
      <c r="M404" s="539">
        <f>IF(OR('1C TSrécur4'!$B$12="",'1C TSrécur4'!Q$30=0),0,IF(AND('1C TSrécur4'!$B$12&lt;&gt;"",$K$2="Pôle",'1C TSrécur4'!$C$12="OUI"),(('1C TSrécur4'!Q$26+'1C TSrécur4'!Q$27+'1C TSrécur4'!Q$28)/'1C TSrécur4'!Q$17),IF(AND('1C TSrécur4'!$B$12&lt;&gt;"",$K$2="Pôle",'1C TSrécur4'!$C$12="NON"),(('1C TSrécur4'!Q$26+'1C TSrécur4'!Q$27+'1C TSrécur4'!Q$28)/'1C TSrécur4'!Q$30),IF(AND('1C TSrécur4'!$B$12&lt;&gt;"",$K$2&lt;&gt;"Pôle"),0))))</f>
        <v>0</v>
      </c>
      <c r="N404" s="539">
        <f>IF(AND('1C TSrécur4'!$Q$17&lt;&gt;0,'1C TSrécur4'!$Q$30&lt;&gt;0),L404+M404,0)</f>
        <v>0</v>
      </c>
      <c r="O404" s="544" t="str">
        <f>IF(AND('1C TSrécur4'!Q$17&lt;&gt;0,'1C TSrécur4'!$C$12="OUI"),'1C TSrécur4'!Q$36/'1C TSrécur4'!Q$17,"")</f>
        <v/>
      </c>
      <c r="P404" s="545" t="str">
        <f>IF(AND('1C TSrécur4'!Q$17&lt;&gt;0,'1C TSrécur4'!$C$12="OUI"),'1C TSrécur4'!$Q$37/'1C TSrécur4'!Q$17,"")</f>
        <v/>
      </c>
      <c r="Q404" s="545" t="str">
        <f>IF(AND('1C TSrécur4'!Q$17&lt;&gt;0,'1C TSrécur4'!$C$12="OUI"),'1C TSrécur4'!$Q$38/'1C TSrécur4'!Q$17,"")</f>
        <v/>
      </c>
      <c r="R404" s="545" t="str">
        <f>IF(AND('1C TSrécur4'!Q$17&lt;&gt;0,'1C TSrécur4'!$C$12="OUI"),'1C TSrécur4'!$Q$39/'1C TSrécur4'!Q$17,"")</f>
        <v/>
      </c>
      <c r="S404" s="545" t="str">
        <f>IF(AND('1C TSrécur4'!Q$17&lt;&gt;0,'1C TSrécur4'!$C$12="OUI"),'1C TSrécur4'!$Q$40/'1C TSrécur4'!Q$17,"")</f>
        <v/>
      </c>
      <c r="T404" s="545" t="str">
        <f>IF(AND('1C TSrécur4'!Q$17&lt;&gt;0,'1C TSrécur4'!$C$12="OUI"),'1C TSrécur4'!$Q$41/'1C TSrécur4'!Q$17,"")</f>
        <v/>
      </c>
      <c r="U404" s="545" t="str">
        <f>IF(AND('1C TSrécur4'!Q$17&lt;&gt;0,'1C TSrécur4'!$C$12="OUI"),'1C TSrécur4'!$Q$42/'1C TSrécur4'!Q$17,"")</f>
        <v/>
      </c>
      <c r="V404" s="545" t="str">
        <f>IF(AND('1C TSrécur4'!Q$17&lt;&gt;0,'1C TSrécur4'!$C$12="OUI"),'1C TSrécur4'!$Q$43/'1C TSrécur4'!Q$17,"")</f>
        <v/>
      </c>
      <c r="W404" s="545" t="str">
        <f>IF(AND('1C TSrécur4'!Q$17&lt;&gt;0,'1C TSrécur4'!$C$12="OUI"),'1C TSrécur4'!$Q$44/'1C TSrécur4'!Q$17,"")</f>
        <v/>
      </c>
      <c r="X404" s="545" t="str">
        <f>IF(AND('1C TSrécur4'!Q$17&lt;&gt;0,'1C TSrécur4'!$C$12="OUI"),'1C TSrécur4'!$Q$45/'1C TSrécur4'!Q$17,"")</f>
        <v/>
      </c>
      <c r="Y404" s="545" t="str">
        <f>IF(AND('1C TSrécur4'!Q$17&lt;&gt;0,'1C TSrécur4'!$C$12="OUI"),'1C TSrécur4'!$Q$46/'1C TSrécur4'!Q$17,"")</f>
        <v/>
      </c>
      <c r="Z404" s="545" t="str">
        <f>IF(AND('1C TSrécur4'!Q$17&lt;&gt;0,'1C TSrécur4'!$C$12="OUI"),'1C TSrécur4'!$Q$47/'1C TSrécur4'!Q$17,"")</f>
        <v/>
      </c>
      <c r="AA404" s="545" t="str">
        <f>IF(AND('1C TSrécur4'!Q$17&lt;&gt;0,'1C TSrécur4'!$C$12="OUI"),'1C TSrécur4'!$Q$48/'1C TSrécur4'!Q$17,"")</f>
        <v/>
      </c>
      <c r="AB404" s="545" t="str">
        <f>IF(AND('1C TSrécur4'!Q$17&lt;&gt;0,'1C TSrécur4'!$C$12="OUI"),'1C TSrécur4'!$Q$49/'1C TSrécur4'!Q$17,"")</f>
        <v/>
      </c>
      <c r="AC404" s="545" t="str">
        <f>IF(AND('1C TSrécur4'!Q$17&lt;&gt;0,'1C TSrécur4'!$C$12="OUI"),'1C TSrécur4'!$Q$50/'1C TSrécur4'!Q$17,"")</f>
        <v/>
      </c>
      <c r="AD404" s="545" t="str">
        <f>IF(AND('1C TSrécur4'!Q$17&lt;&gt;0,'1C TSrécur4'!$C$12="OUI"),'1C TSrécur4'!$Q$51/'1C TSrécur4'!Q$17,"")</f>
        <v/>
      </c>
      <c r="AE404" s="545" t="str">
        <f>IF(AND('1C TSrécur4'!Q$17&lt;&gt;0,'1C TSrécur4'!$C$12="OUI"),'1C TSrécur4'!$Q$52/'1C TSrécur4'!Q$17,"")</f>
        <v/>
      </c>
      <c r="AF404" s="545" t="str">
        <f>IF(AND('1C TSrécur4'!Q$17&lt;&gt;0,'1C TSrécur4'!$C$12="OUI"),'1C TSrécur4'!$Q$53/'1C TSrécur4'!Q$17,"")</f>
        <v/>
      </c>
      <c r="AG404" s="545" t="str">
        <f>IF(AND('1C TSrécur4'!Q$17&lt;&gt;0,'1C TSrécur4'!$C$12="OUI"),'1C TSrécur4'!$Q$54/'1C TSrécur4'!Q$17,"")</f>
        <v/>
      </c>
      <c r="AH404" s="545" t="str">
        <f>IF(AND('1C TSrécur4'!Q$17&lt;&gt;0,'1C TSrécur4'!$C$12="OUI"),'1C TSrécur4'!$Q$55/'1C TSrécur4'!Q$17,"")</f>
        <v/>
      </c>
      <c r="AI404" s="545" t="str">
        <f>IF(AND('1C TSrécur4'!Q$17&lt;&gt;0,'1C TSrécur4'!$C$12="OUI"),'1C TSrécur4'!$Q$56/'1C TSrécur4'!Q$17,"")</f>
        <v/>
      </c>
      <c r="AJ404" s="545" t="str">
        <f>IF(AND('1C TSrécur4'!Q$17&lt;&gt;0,'1C TSrécur4'!$C$12="OUI"),'1C TSrécur4'!$Q$57/'1C TSrécur4'!Q$17,"")</f>
        <v/>
      </c>
      <c r="AK404" s="545">
        <f>IF(AND('1C TSrécur4'!Q$17&lt;&gt;0,'1C TSrécur4'!$C$12="OUI"),'1C TSrécur4'!Q$58/'1C TSrécur4'!Q$17,0)</f>
        <v>0</v>
      </c>
      <c r="AL404" s="73">
        <f>IF(AND('1C TSrécur4'!$B$12&lt;&gt;"",'1C TSrécur4'!$C$12="OUI"),N404+AK404,N404)</f>
        <v>0</v>
      </c>
      <c r="AM404" s="344">
        <f t="shared" si="130"/>
        <v>0</v>
      </c>
      <c r="AN404" s="344">
        <f t="shared" si="131"/>
        <v>0</v>
      </c>
      <c r="AO404" s="345">
        <f t="shared" si="136"/>
        <v>0</v>
      </c>
      <c r="AP404" s="573">
        <f t="shared" si="137"/>
        <v>0</v>
      </c>
      <c r="AQ404" s="583">
        <f t="shared" si="134"/>
        <v>0</v>
      </c>
      <c r="AR404" s="579"/>
      <c r="AS404" s="102"/>
      <c r="AT404" s="209" t="str">
        <f>IF('1C TSrécur4'!Q$17*FICHE!$C$13&lt;J404,"Forfait limité à "&amp;FICHE!$C$13&amp;"€/jour","")</f>
        <v/>
      </c>
      <c r="AU404" s="592"/>
    </row>
    <row r="405" spans="1:211" ht="13.9" customHeight="1">
      <c r="A405" s="309"/>
      <c r="B405" s="338"/>
      <c r="C405" s="962" t="str">
        <f>IF('1C TSrécur4'!R$17&lt;&gt;0,'1C TSrécur4'!$B$12,"")</f>
        <v/>
      </c>
      <c r="D405" s="963"/>
      <c r="E405" s="964"/>
      <c r="F405" s="211" t="str">
        <f>IF(AND($C405='1C TSrécur4'!$B$12,'1C TSrécur4'!$B$16="récurrentes",'1C TSrécur4'!$R$17&lt;&gt;""),'1C TSrécur4'!$R$21,"")</f>
        <v/>
      </c>
      <c r="G405" s="235"/>
      <c r="H405" s="745">
        <v>0.21</v>
      </c>
      <c r="I405" s="747">
        <v>1</v>
      </c>
      <c r="J405" s="316"/>
      <c r="K405" s="786">
        <f t="shared" si="135"/>
        <v>0</v>
      </c>
      <c r="L405" s="539">
        <f>IF(OR('1C TSrécur4'!$B$12="",'1C TSrécur4'!R$30=0),0,IF(AND('1C TSrécur4'!$B$12&lt;&gt;"",$K$2="Pôle",'1C TSrécur4'!$C$12="OUI"),(('1C TSrécur4'!R$22+'1C TSrécur4'!R$23+'1C TSrécur4'!R$24+'1C TSrécur4'!R$25+'1C TSrécur4'!R$29)/'1C TSrécur4'!R$17),IF(AND('1C TSrécur4'!$B$12&lt;&gt;"",$K$2="Pôle",'1C TSrécur4'!$C$12="NON"),(('1C TSrécur4'!R$22+'1C TSrécur4'!R$23+'1C TSrécur4'!R$24+'1C TSrécur4'!R$25+'1C TSrécur4'!R$29)/'1C TSrécur4'!R$30),IF(AND('1C TSrécur4'!$B$12&lt;&gt;"",$K$2&lt;&gt;"Pôle",'1C TSrécur4'!$C$12="OUI"),(('1C TSrécur4'!R$22+'1C TSrécur4'!R$23+'1C TSrécur4'!R$24+'1C TSrécur4'!R$25+'1C TSrécur4'!R$26+'1C TSrécur4'!R$27+'1C TSrécur4'!R$28+'1C TSrécur4'!R$29)/'1C TSrécur4'!R$17),IF(AND('1C TSrécur4'!$B$12&lt;&gt;"",$K$2&lt;&gt;"Pôle",'1C TSrécur4'!$C$12="NON"),(('1C TSrécur4'!R$22+'1C TSrécur4'!R$23+'1C TSrécur4'!R$24+'1C TSrécur4'!R$25+'1C TSrécur4'!R$26+'1C TSrécur4'!R$27+'1C TSrécur4'!R$28+'1C TSrécur4'!R$29)/'1C TSrécur4'!R$30))))))</f>
        <v>0</v>
      </c>
      <c r="M405" s="539">
        <f>IF(OR('1C TSrécur4'!$B$12="",'1C TSrécur4'!R$30=0),0,IF(AND('1C TSrécur4'!$B$12&lt;&gt;"",$K$2="Pôle",'1C TSrécur4'!$C$12="OUI"),(('1C TSrécur4'!R$26+'1C TSrécur4'!R$27+'1C TSrécur4'!R$28)/'1C TSrécur4'!R$17),IF(AND('1C TSrécur4'!$B$12&lt;&gt;"",$K$2="Pôle",'1C TSrécur4'!$C$12="NON"),(('1C TSrécur4'!R$26+'1C TSrécur4'!R$27+'1C TSrécur4'!R$28)/'1C TSrécur4'!R$30),IF(AND('1C TSrécur4'!$B$12&lt;&gt;"",$K$2&lt;&gt;"Pôle"),0))))</f>
        <v>0</v>
      </c>
      <c r="N405" s="539">
        <f>IF(AND('1C TSrécur4'!$R$17&lt;&gt;0,'1C TSrécur4'!$R$30&lt;&gt;0),L405+M405,0)</f>
        <v>0</v>
      </c>
      <c r="O405" s="544" t="str">
        <f>IF(AND('1C TSrécur4'!R$17&lt;&gt;0,'1C TSrécur4'!$C$12="OUI"),'1C TSrécur4'!R$36/'1C TSrécur4'!R$17,"")</f>
        <v/>
      </c>
      <c r="P405" s="545" t="str">
        <f>IF(AND('1C TSrécur4'!R$17&lt;&gt;0,'1C TSrécur4'!$C$12="OUI"),'1C TSrécur4'!$R$37/'1C TSrécur4'!R$17,"")</f>
        <v/>
      </c>
      <c r="Q405" s="545" t="str">
        <f>IF(AND('1C TSrécur4'!R$17&lt;&gt;0,'1C TSrécur4'!$C$12="OUI"),'1C TSrécur4'!$R$38/'1C TSrécur4'!R$17,"")</f>
        <v/>
      </c>
      <c r="R405" s="545" t="str">
        <f>IF(AND('1C TSrécur4'!R$17&lt;&gt;0,'1C TSrécur4'!$C$12="OUI"),'1C TSrécur4'!$R$39/'1C TSrécur4'!R$17,"")</f>
        <v/>
      </c>
      <c r="S405" s="545" t="str">
        <f>IF(AND('1C TSrécur4'!R$17&lt;&gt;0,'1C TSrécur4'!$C$12="OUI"),'1C TSrécur4'!$R$40/'1C TSrécur4'!R$17,"")</f>
        <v/>
      </c>
      <c r="T405" s="545" t="str">
        <f>IF(AND('1C TSrécur4'!R$17&lt;&gt;0,'1C TSrécur4'!$C$12="OUI"),'1C TSrécur4'!$R$41/'1C TSrécur4'!R$17,"")</f>
        <v/>
      </c>
      <c r="U405" s="545" t="str">
        <f>IF(AND('1C TSrécur4'!R$17&lt;&gt;0,'1C TSrécur4'!$C$12="OUI"),'1C TSrécur4'!$R$42/'1C TSrécur4'!R$17,"")</f>
        <v/>
      </c>
      <c r="V405" s="545" t="str">
        <f>IF(AND('1C TSrécur4'!R$17&lt;&gt;0,'1C TSrécur4'!$C$12="OUI"),'1C TSrécur4'!$R$43/'1C TSrécur4'!R$17,"")</f>
        <v/>
      </c>
      <c r="W405" s="545" t="str">
        <f>IF(AND('1C TSrécur4'!R$17&lt;&gt;0,'1C TSrécur4'!$C$12="OUI"),'1C TSrécur4'!$R$44/'1C TSrécur4'!R$17,"")</f>
        <v/>
      </c>
      <c r="X405" s="545" t="str">
        <f>IF(AND('1C TSrécur4'!R$17&lt;&gt;0,'1C TSrécur4'!$C$12="OUI"),'1C TSrécur4'!$R$45/'1C TSrécur4'!R$17,"")</f>
        <v/>
      </c>
      <c r="Y405" s="545" t="str">
        <f>IF(AND('1C TSrécur4'!R$17&lt;&gt;0,'1C TSrécur4'!$C$12="OUI"),'1C TSrécur4'!$R$46/'1C TSrécur4'!R$17,"")</f>
        <v/>
      </c>
      <c r="Z405" s="545" t="str">
        <f>IF(AND('1C TSrécur4'!R$17&lt;&gt;0,'1C TSrécur4'!$C$12="OUI"),'1C TSrécur4'!$R$47/'1C TSrécur4'!R$17,"")</f>
        <v/>
      </c>
      <c r="AA405" s="545" t="str">
        <f>IF(AND('1C TSrécur4'!R$17&lt;&gt;0,'1C TSrécur4'!$C$12="OUI"),'1C TSrécur4'!$R$48/'1C TSrécur4'!R$17,"")</f>
        <v/>
      </c>
      <c r="AB405" s="545" t="str">
        <f>IF(AND('1C TSrécur4'!R$17&lt;&gt;0,'1C TSrécur4'!$C$12="OUI"),'1C TSrécur4'!$R$49/'1C TSrécur4'!R$17,"")</f>
        <v/>
      </c>
      <c r="AC405" s="545" t="str">
        <f>IF(AND('1C TSrécur4'!R$17&lt;&gt;0,'1C TSrécur4'!$C$12="OUI"),'1C TSrécur4'!$R$50/'1C TSrécur4'!R$17,"")</f>
        <v/>
      </c>
      <c r="AD405" s="545" t="str">
        <f>IF(AND('1C TSrécur4'!R$17&lt;&gt;0,'1C TSrécur4'!$C$12="OUI"),'1C TSrécur4'!$R$51/'1C TSrécur4'!R$17,"")</f>
        <v/>
      </c>
      <c r="AE405" s="545" t="str">
        <f>IF(AND('1C TSrécur4'!R$17&lt;&gt;0,'1C TSrécur4'!$C$12="OUI"),'1C TSrécur4'!$R$52/'1C TSrécur4'!R$17,"")</f>
        <v/>
      </c>
      <c r="AF405" s="545" t="str">
        <f>IF(AND('1C TSrécur4'!R$17&lt;&gt;0,'1C TSrécur4'!$C$12="OUI"),'1C TSrécur4'!$R$53/'1C TSrécur4'!R$17,"")</f>
        <v/>
      </c>
      <c r="AG405" s="545" t="str">
        <f>IF(AND('1C TSrécur4'!R$17&lt;&gt;0,'1C TSrécur4'!$C$12="OUI"),'1C TSrécur4'!$R$54/'1C TSrécur4'!R$17,"")</f>
        <v/>
      </c>
      <c r="AH405" s="545" t="str">
        <f>IF(AND('1C TSrécur4'!R$17&lt;&gt;0,'1C TSrécur4'!$C$12="OUI"),'1C TSrécur4'!$R$55/'1C TSrécur4'!R$17,"")</f>
        <v/>
      </c>
      <c r="AI405" s="545" t="str">
        <f>IF(AND('1C TSrécur4'!R$17&lt;&gt;0,'1C TSrécur4'!$C$12="OUI"),'1C TSrécur4'!$R$56/'1C TSrécur4'!R$17,"")</f>
        <v/>
      </c>
      <c r="AJ405" s="545" t="str">
        <f>IF(AND('1C TSrécur4'!R$17&lt;&gt;0,'1C TSrécur4'!$C$12="OUI"),'1C TSrécur4'!$R$57/'1C TSrécur4'!R$17,"")</f>
        <v/>
      </c>
      <c r="AK405" s="545">
        <f>IF(AND('1C TSrécur4'!R$17&lt;&gt;0,'1C TSrécur4'!$C$12="OUI"),'1C TSrécur4'!R$58/'1C TSrécur4'!R$17,0)</f>
        <v>0</v>
      </c>
      <c r="AL405" s="73">
        <f>IF(AND('1C TSrécur4'!$B$12&lt;&gt;"",'1C TSrécur4'!$C$12="OUI"),N405+AK405,N405)</f>
        <v>0</v>
      </c>
      <c r="AM405" s="344">
        <f t="shared" si="130"/>
        <v>0</v>
      </c>
      <c r="AN405" s="344">
        <f t="shared" si="131"/>
        <v>0</v>
      </c>
      <c r="AO405" s="345">
        <f t="shared" si="136"/>
        <v>0</v>
      </c>
      <c r="AP405" s="573">
        <f t="shared" si="137"/>
        <v>0</v>
      </c>
      <c r="AQ405" s="583">
        <f t="shared" si="134"/>
        <v>0</v>
      </c>
      <c r="AR405" s="579"/>
      <c r="AS405" s="102"/>
      <c r="AT405" s="209" t="str">
        <f>IF('1C TSrécur4'!R$17*FICHE!$C$13&lt;J405,"Forfait limité à "&amp;FICHE!$C$13&amp;"€/jour","")</f>
        <v/>
      </c>
      <c r="AU405" s="592"/>
    </row>
    <row r="406" spans="1:211" ht="13.9" customHeight="1">
      <c r="A406" s="309"/>
      <c r="B406" s="338"/>
      <c r="C406" s="962" t="str">
        <f>IF('1C TSrécur4'!S$17&lt;&gt;0,'1C TSrécur4'!$B$12,"")</f>
        <v/>
      </c>
      <c r="D406" s="963"/>
      <c r="E406" s="964"/>
      <c r="F406" s="211" t="str">
        <f>IF(AND($C406='1C TSrécur4'!$B$12,'1C TSrécur4'!$B$16="récurrentes",'1C TSrécur4'!$S$17&lt;&gt;""),'1C TSrécur4'!$S$21,"")</f>
        <v/>
      </c>
      <c r="G406" s="235"/>
      <c r="H406" s="745">
        <v>0.21</v>
      </c>
      <c r="I406" s="747">
        <v>1</v>
      </c>
      <c r="J406" s="316"/>
      <c r="K406" s="786">
        <f t="shared" si="135"/>
        <v>0</v>
      </c>
      <c r="L406" s="539">
        <f>IF(OR('1C TSrécur4'!$B$12="",'1C TSrécur4'!S$30=0),0,IF(AND('1C TSrécur4'!$B$12&lt;&gt;"",$K$2="Pôle",'1C TSrécur4'!$C$12="OUI"),(('1C TSrécur4'!S$22+'1C TSrécur4'!S$23+'1C TSrécur4'!S$24+'1C TSrécur4'!S$25+'1C TSrécur4'!S$29)/'1C TSrécur4'!S$17),IF(AND('1C TSrécur4'!$B$12&lt;&gt;"",$K$2="Pôle",'1C TSrécur4'!$C$12="NON"),(('1C TSrécur4'!S$22+'1C TSrécur4'!S$23+'1C TSrécur4'!S$24+'1C TSrécur4'!S$25+'1C TSrécur4'!S$29)/'1C TSrécur4'!S$30),IF(AND('1C TSrécur4'!$B$12&lt;&gt;"",$K$2&lt;&gt;"Pôle",'1C TSrécur4'!$C$12="OUI"),(('1C TSrécur4'!S$22+'1C TSrécur4'!S$23+'1C TSrécur4'!S$24+'1C TSrécur4'!S$25+'1C TSrécur4'!S$26+'1C TSrécur4'!S$27+'1C TSrécur4'!S$28+'1C TSrécur4'!S$29)/'1C TSrécur4'!S$17),IF(AND('1C TSrécur4'!$B$12&lt;&gt;"",$K$2&lt;&gt;"Pôle",'1C TSrécur4'!$C$12="NON"),(('1C TSrécur4'!S$22+'1C TSrécur4'!S$23+'1C TSrécur4'!S$24+'1C TSrécur4'!S$25+'1C TSrécur4'!S$26+'1C TSrécur4'!S$27+'1C TSrécur4'!S$28+'1C TSrécur4'!S$29)/'1C TSrécur4'!S$30))))))</f>
        <v>0</v>
      </c>
      <c r="M406" s="539">
        <f>IF(OR('1C TSrécur4'!$B$12="",'1C TSrécur4'!S$30=0),0,IF(AND('1C TSrécur4'!$B$12&lt;&gt;"",$K$2="Pôle",'1C TSrécur4'!$C$12="OUI"),(('1C TSrécur4'!S$26+'1C TSrécur4'!S$27+'1C TSrécur4'!S$28)/'1C TSrécur4'!S$17),IF(AND('1C TSrécur4'!$B$12&lt;&gt;"",$K$2="Pôle",'1C TSrécur4'!$C$12="NON"),(('1C TSrécur4'!S$26+'1C TSrécur4'!S$27+'1C TSrécur4'!S$28)/'1C TSrécur4'!S$30),IF(AND('1C TSrécur4'!$B$12&lt;&gt;"",$K$2&lt;&gt;"Pôle"),0))))</f>
        <v>0</v>
      </c>
      <c r="N406" s="539">
        <f>IF(AND('1C TSrécur4'!$S$17&lt;&gt;0,'1C TSrécur4'!$S$30&lt;&gt;0),L406+M406,0)</f>
        <v>0</v>
      </c>
      <c r="O406" s="544" t="str">
        <f>IF(AND('1C TSrécur4'!S$17&lt;&gt;0,'1C TSrécur4'!$C$12="OUI"),'1C TSrécur4'!S$36/'1C TSrécur4'!S$17,"")</f>
        <v/>
      </c>
      <c r="P406" s="545" t="str">
        <f>IF(AND('1C TSrécur4'!S$17&lt;&gt;0,'1C TSrécur4'!$C$12="OUI"),'1C TSrécur4'!$S$37/'1C TSrécur4'!S$17,"")</f>
        <v/>
      </c>
      <c r="Q406" s="545" t="str">
        <f>IF(AND('1C TSrécur4'!S$17&lt;&gt;0,'1C TSrécur4'!$C$12="OUI"),'1C TSrécur4'!$S$38/'1C TSrécur4'!S$17,"")</f>
        <v/>
      </c>
      <c r="R406" s="545" t="str">
        <f>IF(AND('1C TSrécur4'!S$17&lt;&gt;0,'1C TSrécur4'!$C$12="OUI"),'1C TSrécur4'!$S$39/'1C TSrécur4'!S$17,"")</f>
        <v/>
      </c>
      <c r="S406" s="545" t="str">
        <f>IF(AND('1C TSrécur4'!S$17&lt;&gt;0,'1C TSrécur4'!$C$12="OUI"),'1C TSrécur4'!$S$40/'1C TSrécur4'!S$17,"")</f>
        <v/>
      </c>
      <c r="T406" s="545" t="str">
        <f>IF(AND('1C TSrécur4'!S$17&lt;&gt;0,'1C TSrécur4'!$C$12="OUI"),'1C TSrécur4'!$S$41/'1C TSrécur4'!S$17,"")</f>
        <v/>
      </c>
      <c r="U406" s="545" t="str">
        <f>IF(AND('1C TSrécur4'!S$17&lt;&gt;0,'1C TSrécur4'!$C$12="OUI"),'1C TSrécur4'!$S$42/'1C TSrécur4'!S$17,"")</f>
        <v/>
      </c>
      <c r="V406" s="545" t="str">
        <f>IF(AND('1C TSrécur4'!S$17&lt;&gt;0,'1C TSrécur4'!$C$12="OUI"),'1C TSrécur4'!$S$43/'1C TSrécur4'!S$17,"")</f>
        <v/>
      </c>
      <c r="W406" s="545" t="str">
        <f>IF(AND('1C TSrécur4'!S$17&lt;&gt;0,'1C TSrécur4'!$C$12="OUI"),'1C TSrécur4'!$S$44/'1C TSrécur4'!S$17,"")</f>
        <v/>
      </c>
      <c r="X406" s="545" t="str">
        <f>IF(AND('1C TSrécur4'!S$17&lt;&gt;0,'1C TSrécur4'!$C$12="OUI"),'1C TSrécur4'!$S$45/'1C TSrécur4'!S$17,"")</f>
        <v/>
      </c>
      <c r="Y406" s="545" t="str">
        <f>IF(AND('1C TSrécur4'!S$17&lt;&gt;0,'1C TSrécur4'!$C$12="OUI"),'1C TSrécur4'!$S$46/'1C TSrécur4'!S$17,"")</f>
        <v/>
      </c>
      <c r="Z406" s="545" t="str">
        <f>IF(AND('1C TSrécur4'!S$17&lt;&gt;0,'1C TSrécur4'!$C$12="OUI"),'1C TSrécur4'!$S$47/'1C TSrécur4'!S$17,"")</f>
        <v/>
      </c>
      <c r="AA406" s="545" t="str">
        <f>IF(AND('1C TSrécur4'!S$17&lt;&gt;0,'1C TSrécur4'!$C$12="OUI"),'1C TSrécur4'!$S$48/'1C TSrécur4'!S$17,"")</f>
        <v/>
      </c>
      <c r="AB406" s="545" t="str">
        <f>IF(AND('1C TSrécur4'!S$17&lt;&gt;0,'1C TSrécur4'!$C$12="OUI"),'1C TSrécur4'!$S$49/'1C TSrécur4'!S$17,"")</f>
        <v/>
      </c>
      <c r="AC406" s="545" t="str">
        <f>IF(AND('1C TSrécur4'!S$17&lt;&gt;0,'1C TSrécur4'!$C$12="OUI"),'1C TSrécur4'!$S$50/'1C TSrécur4'!S$17,"")</f>
        <v/>
      </c>
      <c r="AD406" s="545" t="str">
        <f>IF(AND('1C TSrécur4'!S$17&lt;&gt;0,'1C TSrécur4'!$C$12="OUI"),'1C TSrécur4'!$S$51/'1C TSrécur4'!S$17,"")</f>
        <v/>
      </c>
      <c r="AE406" s="545" t="str">
        <f>IF(AND('1C TSrécur4'!S$17&lt;&gt;0,'1C TSrécur4'!$C$12="OUI"),'1C TSrécur4'!$S$52/'1C TSrécur4'!S$17,"")</f>
        <v/>
      </c>
      <c r="AF406" s="545" t="str">
        <f>IF(AND('1C TSrécur4'!S$17&lt;&gt;0,'1C TSrécur4'!$C$12="OUI"),'1C TSrécur4'!$S$53/'1C TSrécur4'!S$17,"")</f>
        <v/>
      </c>
      <c r="AG406" s="545" t="str">
        <f>IF(AND('1C TSrécur4'!S$17&lt;&gt;0,'1C TSrécur4'!$C$12="OUI"),'1C TSrécur4'!$S$54/'1C TSrécur4'!S$17,"")</f>
        <v/>
      </c>
      <c r="AH406" s="545" t="str">
        <f>IF(AND('1C TSrécur4'!S$17&lt;&gt;0,'1C TSrécur4'!$C$12="OUI"),'1C TSrécur4'!$S$55/'1C TSrécur4'!S$17,"")</f>
        <v/>
      </c>
      <c r="AI406" s="545" t="str">
        <f>IF(AND('1C TSrécur4'!S$17&lt;&gt;0,'1C TSrécur4'!$C$12="OUI"),'1C TSrécur4'!$S$56/'1C TSrécur4'!S$17,"")</f>
        <v/>
      </c>
      <c r="AJ406" s="545" t="str">
        <f>IF(AND('1C TSrécur4'!S$17&lt;&gt;0,'1C TSrécur4'!$C$12="OUI"),'1C TSrécur4'!$S$57/'1C TSrécur4'!S$17,"")</f>
        <v/>
      </c>
      <c r="AK406" s="545">
        <f>IF(AND('1C TSrécur4'!S$17&lt;&gt;0,'1C TSrécur4'!$C$12="OUI"),'1C TSrécur4'!S$58/'1C TSrécur4'!S$17,0)</f>
        <v>0</v>
      </c>
      <c r="AL406" s="73">
        <f>IF(AND('1C TSrécur4'!$B$12&lt;&gt;"",'1C TSrécur4'!$C$12="OUI"),N406+AK406,N406)</f>
        <v>0</v>
      </c>
      <c r="AM406" s="344">
        <f t="shared" si="130"/>
        <v>0</v>
      </c>
      <c r="AN406" s="344">
        <f t="shared" si="131"/>
        <v>0</v>
      </c>
      <c r="AO406" s="345">
        <f t="shared" si="136"/>
        <v>0</v>
      </c>
      <c r="AP406" s="573">
        <f t="shared" si="137"/>
        <v>0</v>
      </c>
      <c r="AQ406" s="583">
        <f t="shared" si="134"/>
        <v>0</v>
      </c>
      <c r="AR406" s="579"/>
      <c r="AS406" s="102"/>
      <c r="AT406" s="209" t="str">
        <f>IF('1C TSrécur4'!S$17*FICHE!$C$13&lt;J406,"Forfait limité à "&amp;FICHE!$C$13&amp;"€/jour","")</f>
        <v/>
      </c>
      <c r="AU406" s="592"/>
    </row>
    <row r="407" spans="1:211" ht="13.9" customHeight="1">
      <c r="A407" s="309"/>
      <c r="B407" s="338"/>
      <c r="C407" s="962" t="str">
        <f>IF('1C TSrécur4'!T$17&lt;&gt;0,'1C TSrécur4'!$B$12,"")</f>
        <v/>
      </c>
      <c r="D407" s="963"/>
      <c r="E407" s="964"/>
      <c r="F407" s="211" t="str">
        <f>IF(AND($C407='1C TSrécur4'!$B$12,'1C TSrécur4'!$B$16="récurrentes",'1C TSrécur4'!$T$17&lt;&gt;""),'1C TSrécur4'!$T$21,"")</f>
        <v/>
      </c>
      <c r="G407" s="235"/>
      <c r="H407" s="745">
        <v>0.21</v>
      </c>
      <c r="I407" s="747">
        <v>1</v>
      </c>
      <c r="J407" s="316"/>
      <c r="K407" s="786">
        <f t="shared" si="135"/>
        <v>0</v>
      </c>
      <c r="L407" s="539">
        <f>IF(OR('1C TSrécur4'!$B$12="",'1C TSrécur4'!T$30=0),0,IF(AND('1C TSrécur4'!$B$12&lt;&gt;"",$K$2="Pôle",'1C TSrécur4'!$C$12="OUI"),(('1C TSrécur4'!T$22+'1C TSrécur4'!T$23+'1C TSrécur4'!T$24+'1C TSrécur4'!T$25+'1C TSrécur4'!T$29)/'1C TSrécur4'!T$17),IF(AND('1C TSrécur4'!$B$12&lt;&gt;"",$K$2="Pôle",'1C TSrécur4'!$C$12="NON"),(('1C TSrécur4'!T$22+'1C TSrécur4'!T$23+'1C TSrécur4'!T$24+'1C TSrécur4'!T$25+'1C TSrécur4'!T$29)/'1C TSrécur4'!T$30),IF(AND('1C TSrécur4'!$B$12&lt;&gt;"",$K$2&lt;&gt;"Pôle",'1C TSrécur4'!$C$12="OUI"),(('1C TSrécur4'!T$22+'1C TSrécur4'!T$23+'1C TSrécur4'!T$24+'1C TSrécur4'!T$25+'1C TSrécur4'!T$26+'1C TSrécur4'!T$27+'1C TSrécur4'!T$28+'1C TSrécur4'!T$29)/'1C TSrécur4'!T$17),IF(AND('1C TSrécur4'!$B$12&lt;&gt;"",$K$2&lt;&gt;"Pôle",'1C TSrécur4'!$C$12="NON"),(('1C TSrécur4'!T$22+'1C TSrécur4'!T$23+'1C TSrécur4'!T$24+'1C TSrécur4'!T$25+'1C TSrécur4'!T$26+'1C TSrécur4'!T$27+'1C TSrécur4'!T$28+'1C TSrécur4'!T$29)/'1C TSrécur4'!T$30))))))</f>
        <v>0</v>
      </c>
      <c r="M407" s="539">
        <f>IF(OR('1C TSrécur4'!$B$12="",'1C TSrécur4'!T$30=0),0,IF(AND('1C TSrécur4'!$B$12&lt;&gt;"",$K$2="Pôle",'1C TSrécur4'!$C$12="OUI"),(('1C TSrécur4'!T$26+'1C TSrécur4'!T$27+'1C TSrécur4'!T$28)/'1C TSrécur4'!T$17),IF(AND('1C TSrécur4'!$B$12&lt;&gt;"",$K$2="Pôle",'1C TSrécur4'!$C$12="NON"),(('1C TSrécur4'!T$26+'1C TSrécur4'!T$27+'1C TSrécur4'!T$28)/'1C TSrécur4'!T$30),IF(AND('1C TSrécur4'!$B$12&lt;&gt;"",$K$2&lt;&gt;"Pôle"),0))))</f>
        <v>0</v>
      </c>
      <c r="N407" s="539">
        <f>IF(AND('1C TSrécur4'!$T$17&lt;&gt;0,'1C TSrécur4'!$T$30&lt;&gt;0),L407+M407,0)</f>
        <v>0</v>
      </c>
      <c r="O407" s="544" t="str">
        <f>IF(AND('1C TSrécur4'!T$17&lt;&gt;0,'1C TSrécur4'!$C$12="OUI"),'1C TSrécur4'!T$36/'1C TSrécur4'!T$17,"")</f>
        <v/>
      </c>
      <c r="P407" s="545" t="str">
        <f>IF(AND('1C TSrécur4'!T$17&lt;&gt;0,'1C TSrécur4'!$C$12="OUI"),'1C TSrécur4'!$T$37/'1C TSrécur4'!T$17,"")</f>
        <v/>
      </c>
      <c r="Q407" s="545" t="str">
        <f>IF(AND('1C TSrécur4'!T$17&lt;&gt;0,'1C TSrécur4'!$C$12="OUI"),'1C TSrécur4'!$T$38/'1C TSrécur4'!T$17,"")</f>
        <v/>
      </c>
      <c r="R407" s="545" t="str">
        <f>IF(AND('1C TSrécur4'!T$17&lt;&gt;0,'1C TSrécur4'!$C$12="OUI"),'1C TSrécur4'!$T$39/'1C TSrécur4'!T$17,"")</f>
        <v/>
      </c>
      <c r="S407" s="545" t="str">
        <f>IF(AND('1C TSrécur4'!T$17&lt;&gt;0,'1C TSrécur4'!$C$12="OUI"),'1C TSrécur4'!$T$40/'1C TSrécur4'!T$17,"")</f>
        <v/>
      </c>
      <c r="T407" s="545" t="str">
        <f>IF(AND('1C TSrécur4'!T$17&lt;&gt;0,'1C TSrécur4'!$C$12="OUI"),'1C TSrécur4'!$T$41/'1C TSrécur4'!T$17,"")</f>
        <v/>
      </c>
      <c r="U407" s="545" t="str">
        <f>IF(AND('1C TSrécur4'!T$17&lt;&gt;0,'1C TSrécur4'!$C$12="OUI"),'1C TSrécur4'!$T$42/'1C TSrécur4'!T$17,"")</f>
        <v/>
      </c>
      <c r="V407" s="545" t="str">
        <f>IF(AND('1C TSrécur4'!T$17&lt;&gt;0,'1C TSrécur4'!$C$12="OUI"),'1C TSrécur4'!$T$43/'1C TSrécur4'!T$17,"")</f>
        <v/>
      </c>
      <c r="W407" s="545" t="str">
        <f>IF(AND('1C TSrécur4'!T$17&lt;&gt;0,'1C TSrécur4'!$C$12="OUI"),'1C TSrécur4'!$T$44/'1C TSrécur4'!T$17,"")</f>
        <v/>
      </c>
      <c r="X407" s="545" t="str">
        <f>IF(AND('1C TSrécur4'!T$17&lt;&gt;0,'1C TSrécur4'!$C$12="OUI"),'1C TSrécur4'!$T$45/'1C TSrécur4'!T$17,"")</f>
        <v/>
      </c>
      <c r="Y407" s="545" t="str">
        <f>IF(AND('1C TSrécur4'!T$17&lt;&gt;0,'1C TSrécur4'!$C$12="OUI"),'1C TSrécur4'!$T$46/'1C TSrécur4'!T$17,"")</f>
        <v/>
      </c>
      <c r="Z407" s="545" t="str">
        <f>IF(AND('1C TSrécur4'!T$17&lt;&gt;0,'1C TSrécur4'!$C$12="OUI"),'1C TSrécur4'!$T$47/'1C TSrécur4'!T$17,"")</f>
        <v/>
      </c>
      <c r="AA407" s="545" t="str">
        <f>IF(AND('1C TSrécur4'!T$17&lt;&gt;0,'1C TSrécur4'!$C$12="OUI"),'1C TSrécur4'!$T$48/'1C TSrécur4'!T$17,"")</f>
        <v/>
      </c>
      <c r="AB407" s="545" t="str">
        <f>IF(AND('1C TSrécur4'!T$17&lt;&gt;0,'1C TSrécur4'!$C$12="OUI"),'1C TSrécur4'!$T$49/'1C TSrécur4'!T$17,"")</f>
        <v/>
      </c>
      <c r="AC407" s="545" t="str">
        <f>IF(AND('1C TSrécur4'!T$17&lt;&gt;0,'1C TSrécur4'!$C$12="OUI"),'1C TSrécur4'!$T$50/'1C TSrécur4'!T$17,"")</f>
        <v/>
      </c>
      <c r="AD407" s="545" t="str">
        <f>IF(AND('1C TSrécur4'!T$17&lt;&gt;0,'1C TSrécur4'!$C$12="OUI"),'1C TSrécur4'!$T$51/'1C TSrécur4'!T$17,"")</f>
        <v/>
      </c>
      <c r="AE407" s="545" t="str">
        <f>IF(AND('1C TSrécur4'!T$17&lt;&gt;0,'1C TSrécur4'!$C$12="OUI"),'1C TSrécur4'!$T$52/'1C TSrécur4'!T$17,"")</f>
        <v/>
      </c>
      <c r="AF407" s="545" t="str">
        <f>IF(AND('1C TSrécur4'!T$17&lt;&gt;0,'1C TSrécur4'!$C$12="OUI"),'1C TSrécur4'!$T$53/'1C TSrécur4'!T$17,"")</f>
        <v/>
      </c>
      <c r="AG407" s="545" t="str">
        <f>IF(AND('1C TSrécur4'!T$17&lt;&gt;0,'1C TSrécur4'!$C$12="OUI"),'1C TSrécur4'!$T$54/'1C TSrécur4'!T$17,"")</f>
        <v/>
      </c>
      <c r="AH407" s="545" t="str">
        <f>IF(AND('1C TSrécur4'!T$17&lt;&gt;0,'1C TSrécur4'!$C$12="OUI"),'1C TSrécur4'!$T$55/'1C TSrécur4'!T$17,"")</f>
        <v/>
      </c>
      <c r="AI407" s="545" t="str">
        <f>IF(AND('1C TSrécur4'!T$17&lt;&gt;0,'1C TSrécur4'!$C$12="OUI"),'1C TSrécur4'!$T$56/'1C TSrécur4'!T$17,"")</f>
        <v/>
      </c>
      <c r="AJ407" s="545" t="str">
        <f>IF(AND('1C TSrécur4'!T$17&lt;&gt;0,'1C TSrécur4'!$C$12="OUI"),'1C TSrécur4'!$T$57/'1C TSrécur4'!T$17,"")</f>
        <v/>
      </c>
      <c r="AK407" s="545">
        <f>IF(AND('1C TSrécur4'!T$17&lt;&gt;0,'1C TSrécur4'!$C$12="OUI"),'1C TSrécur4'!T$58/'1C TSrécur4'!T$17,0)</f>
        <v>0</v>
      </c>
      <c r="AL407" s="73">
        <f>IF(AND('1C TSrécur4'!$B$12&lt;&gt;"",'1C TSrécur4'!$C$12="OUI"),N407+AK407,N407)</f>
        <v>0</v>
      </c>
      <c r="AM407" s="344">
        <f t="shared" si="130"/>
        <v>0</v>
      </c>
      <c r="AN407" s="344">
        <f t="shared" si="131"/>
        <v>0</v>
      </c>
      <c r="AO407" s="345">
        <f t="shared" si="136"/>
        <v>0</v>
      </c>
      <c r="AP407" s="573">
        <f t="shared" si="137"/>
        <v>0</v>
      </c>
      <c r="AQ407" s="583">
        <f t="shared" si="134"/>
        <v>0</v>
      </c>
      <c r="AR407" s="579"/>
      <c r="AS407" s="102"/>
      <c r="AT407" s="209" t="str">
        <f>IF('1C TSrécur4'!T$17*FICHE!$C$13&lt;J407,"Forfait limité à "&amp;FICHE!$C$13&amp;"€/jour","")</f>
        <v/>
      </c>
      <c r="AU407" s="592"/>
    </row>
    <row r="408" spans="1:211" ht="13.9" customHeight="1">
      <c r="A408" s="309"/>
      <c r="B408" s="338"/>
      <c r="C408" s="962" t="str">
        <f>IF('1C TSrécur4'!U$17&lt;&gt;0,'1C TSrécur4'!$B$12,"")</f>
        <v/>
      </c>
      <c r="D408" s="963"/>
      <c r="E408" s="964"/>
      <c r="F408" s="211" t="str">
        <f>IF(AND($C408='1C TSrécur4'!$B$12,'1C TSrécur4'!$B$16="récurrentes",'1C TSrécur4'!$U$17&lt;&gt;""),'1C TSrécur4'!$U$21,"")</f>
        <v/>
      </c>
      <c r="G408" s="235"/>
      <c r="H408" s="745">
        <v>0.21</v>
      </c>
      <c r="I408" s="747">
        <v>1</v>
      </c>
      <c r="J408" s="316"/>
      <c r="K408" s="786">
        <f t="shared" si="135"/>
        <v>0</v>
      </c>
      <c r="L408" s="539">
        <f>IF(OR('1C TSrécur4'!$B$12="",'1C TSrécur4'!U$30=0),0,IF(AND('1C TSrécur4'!$B$12&lt;&gt;"",$K$2="Pôle",'1C TSrécur4'!$C$12="OUI"),(('1C TSrécur4'!U$22+'1C TSrécur4'!U$23+'1C TSrécur4'!U$24+'1C TSrécur4'!U$25+'1C TSrécur4'!U$29)/'1C TSrécur4'!U$17),IF(AND('1C TSrécur4'!$B$12&lt;&gt;"",$K$2="Pôle",'1C TSrécur4'!$C$12="NON"),(('1C TSrécur4'!U$22+'1C TSrécur4'!U$23+'1C TSrécur4'!U$24+'1C TSrécur4'!U$25+'1C TSrécur4'!U$29)/'1C TSrécur4'!U$30),IF(AND('1C TSrécur4'!$B$12&lt;&gt;"",$K$2&lt;&gt;"Pôle",'1C TSrécur4'!$C$12="OUI"),(('1C TSrécur4'!U$22+'1C TSrécur4'!U$23+'1C TSrécur4'!U$24+'1C TSrécur4'!U$25+'1C TSrécur4'!U$26+'1C TSrécur4'!U$27+'1C TSrécur4'!U$28+'1C TSrécur4'!U$29)/'1C TSrécur4'!U$17),IF(AND('1C TSrécur4'!$B$12&lt;&gt;"",$K$2&lt;&gt;"Pôle",'1C TSrécur4'!$C$12="NON"),(('1C TSrécur4'!U$22+'1C TSrécur4'!U$23+'1C TSrécur4'!U$24+'1C TSrécur4'!U$25+'1C TSrécur4'!U$26+'1C TSrécur4'!U$27+'1C TSrécur4'!U$28+'1C TSrécur4'!U$29)/'1C TSrécur4'!U$30))))))</f>
        <v>0</v>
      </c>
      <c r="M408" s="539">
        <f>IF(OR('1C TSrécur4'!$B$12="",'1C TSrécur4'!U$30=0),0,IF(AND('1C TSrécur4'!$B$12&lt;&gt;"",$K$2="Pôle",'1C TSrécur4'!$C$12="OUI"),(('1C TSrécur4'!U$26+'1C TSrécur4'!U$27+'1C TSrécur4'!U$28)/'1C TSrécur4'!U$17),IF(AND('1C TSrécur4'!$B$12&lt;&gt;"",$K$2="Pôle",'1C TSrécur4'!$C$12="NON"),(('1C TSrécur4'!U$26+'1C TSrécur4'!U$27+'1C TSrécur4'!U$28)/'1C TSrécur4'!U$30),IF(AND('1C TSrécur4'!$B$12&lt;&gt;"",$K$2&lt;&gt;"Pôle"),0))))</f>
        <v>0</v>
      </c>
      <c r="N408" s="539">
        <f>IF(AND('1C TSrécur4'!$U$17&lt;&gt;0,'1C TSrécur4'!$U$30&lt;&gt;0),L408+M408,0)</f>
        <v>0</v>
      </c>
      <c r="O408" s="544" t="str">
        <f>IF(AND('1C TSrécur4'!U$17&lt;&gt;0,'1C TSrécur4'!$C$12="OUI"),'1C TSrécur4'!U$36/'1C TSrécur4'!U$17,"")</f>
        <v/>
      </c>
      <c r="P408" s="545" t="str">
        <f>IF(AND('1C TSrécur4'!U$17&lt;&gt;0,'1C TSrécur4'!$C$12="OUI"),'1C TSrécur4'!$U$37/'1C TSrécur4'!U$17,"")</f>
        <v/>
      </c>
      <c r="Q408" s="545" t="str">
        <f>IF(AND('1C TSrécur4'!U$17&lt;&gt;0,'1C TSrécur4'!$C$12="OUI"),'1C TSrécur4'!$U$38/'1C TSrécur4'!U$17,"")</f>
        <v/>
      </c>
      <c r="R408" s="545" t="str">
        <f>IF(AND('1C TSrécur4'!U$17&lt;&gt;0,'1C TSrécur4'!$C$12="OUI"),'1C TSrécur4'!$U$39/'1C TSrécur4'!U$17,"")</f>
        <v/>
      </c>
      <c r="S408" s="545" t="str">
        <f>IF(AND('1C TSrécur4'!U$17&lt;&gt;0,'1C TSrécur4'!$C$12="OUI"),'1C TSrécur4'!$U$40/'1C TSrécur4'!U$17,"")</f>
        <v/>
      </c>
      <c r="T408" s="545" t="str">
        <f>IF(AND('1C TSrécur4'!U$17&lt;&gt;0,'1C TSrécur4'!$C$12="OUI"),'1C TSrécur4'!$U$41/'1C TSrécur4'!U$17,"")</f>
        <v/>
      </c>
      <c r="U408" s="545" t="str">
        <f>IF(AND('1C TSrécur4'!U$17&lt;&gt;0,'1C TSrécur4'!$C$12="OUI"),'1C TSrécur4'!$U$42/'1C TSrécur4'!U$17,"")</f>
        <v/>
      </c>
      <c r="V408" s="545" t="str">
        <f>IF(AND('1C TSrécur4'!U$17&lt;&gt;0,'1C TSrécur4'!$C$12="OUI"),'1C TSrécur4'!$U$43/'1C TSrécur4'!U$17,"")</f>
        <v/>
      </c>
      <c r="W408" s="545" t="str">
        <f>IF(AND('1C TSrécur4'!U$17&lt;&gt;0,'1C TSrécur4'!$C$12="OUI"),'1C TSrécur4'!$U$44/'1C TSrécur4'!U$17,"")</f>
        <v/>
      </c>
      <c r="X408" s="545" t="str">
        <f>IF(AND('1C TSrécur4'!U$17&lt;&gt;0,'1C TSrécur4'!$C$12="OUI"),'1C TSrécur4'!$U$45/'1C TSrécur4'!U$17,"")</f>
        <v/>
      </c>
      <c r="Y408" s="545" t="str">
        <f>IF(AND('1C TSrécur4'!U$17&lt;&gt;0,'1C TSrécur4'!$C$12="OUI"),'1C TSrécur4'!$U$46/'1C TSrécur4'!U$17,"")</f>
        <v/>
      </c>
      <c r="Z408" s="545" t="str">
        <f>IF(AND('1C TSrécur4'!U$17&lt;&gt;0,'1C TSrécur4'!$C$12="OUI"),'1C TSrécur4'!$U$47/'1C TSrécur4'!U$17,"")</f>
        <v/>
      </c>
      <c r="AA408" s="545" t="str">
        <f>IF(AND('1C TSrécur4'!U$17&lt;&gt;0,'1C TSrécur4'!$C$12="OUI"),'1C TSrécur4'!$U$48/'1C TSrécur4'!U$17,"")</f>
        <v/>
      </c>
      <c r="AB408" s="545" t="str">
        <f>IF(AND('1C TSrécur4'!U$17&lt;&gt;0,'1C TSrécur4'!$C$12="OUI"),'1C TSrécur4'!$U$49/'1C TSrécur4'!U$17,"")</f>
        <v/>
      </c>
      <c r="AC408" s="545" t="str">
        <f>IF(AND('1C TSrécur4'!U$17&lt;&gt;0,'1C TSrécur4'!$C$12="OUI"),'1C TSrécur4'!$U$50/'1C TSrécur4'!U$17,"")</f>
        <v/>
      </c>
      <c r="AD408" s="545" t="str">
        <f>IF(AND('1C TSrécur4'!U$17&lt;&gt;0,'1C TSrécur4'!$C$12="OUI"),'1C TSrécur4'!$U$51/'1C TSrécur4'!U$17,"")</f>
        <v/>
      </c>
      <c r="AE408" s="545" t="str">
        <f>IF(AND('1C TSrécur4'!U$17&lt;&gt;0,'1C TSrécur4'!$C$12="OUI"),'1C TSrécur4'!$U$52/'1C TSrécur4'!U$17,"")</f>
        <v/>
      </c>
      <c r="AF408" s="545" t="str">
        <f>IF(AND('1C TSrécur4'!U$17&lt;&gt;0,'1C TSrécur4'!$C$12="OUI"),'1C TSrécur4'!$U$53/'1C TSrécur4'!U$17,"")</f>
        <v/>
      </c>
      <c r="AG408" s="545" t="str">
        <f>IF(AND('1C TSrécur4'!U$17&lt;&gt;0,'1C TSrécur4'!$C$12="OUI"),'1C TSrécur4'!$U$54/'1C TSrécur4'!U$17,"")</f>
        <v/>
      </c>
      <c r="AH408" s="545" t="str">
        <f>IF(AND('1C TSrécur4'!U$17&lt;&gt;0,'1C TSrécur4'!$C$12="OUI"),'1C TSrécur4'!$U$55/'1C TSrécur4'!U$17,"")</f>
        <v/>
      </c>
      <c r="AI408" s="545" t="str">
        <f>IF(AND('1C TSrécur4'!U$17&lt;&gt;0,'1C TSrécur4'!$C$12="OUI"),'1C TSrécur4'!$U$56/'1C TSrécur4'!U$17,"")</f>
        <v/>
      </c>
      <c r="AJ408" s="545" t="str">
        <f>IF(AND('1C TSrécur4'!U$17&lt;&gt;0,'1C TSrécur4'!$C$12="OUI"),'1C TSrécur4'!$U$57/'1C TSrécur4'!U$17,"")</f>
        <v/>
      </c>
      <c r="AK408" s="545">
        <f>IF(AND('1C TSrécur4'!U$17&lt;&gt;0,'1C TSrécur4'!$C$12="OUI"),'1C TSrécur4'!U$58/'1C TSrécur4'!U$17,0)</f>
        <v>0</v>
      </c>
      <c r="AL408" s="73">
        <f>IF(AND('1C TSrécur4'!$B$12&lt;&gt;"",'1C TSrécur4'!$C$12="OUI"),N408+AK408,N408)</f>
        <v>0</v>
      </c>
      <c r="AM408" s="344">
        <f t="shared" si="130"/>
        <v>0</v>
      </c>
      <c r="AN408" s="344">
        <f t="shared" si="131"/>
        <v>0</v>
      </c>
      <c r="AO408" s="345">
        <f t="shared" si="136"/>
        <v>0</v>
      </c>
      <c r="AP408" s="573">
        <f t="shared" si="137"/>
        <v>0</v>
      </c>
      <c r="AQ408" s="583">
        <f t="shared" si="134"/>
        <v>0</v>
      </c>
      <c r="AR408" s="579"/>
      <c r="AS408" s="102"/>
      <c r="AT408" s="209" t="str">
        <f>IF('1C TSrécur4'!U$17*FICHE!$C$13&lt;J408,"Forfait limité à "&amp;FICHE!$C$13&amp;"€/jour","")</f>
        <v/>
      </c>
      <c r="AU408" s="592"/>
    </row>
    <row r="409" spans="1:211" ht="13.9" customHeight="1">
      <c r="A409" s="309"/>
      <c r="B409" s="338"/>
      <c r="C409" s="962" t="str">
        <f>IF('1C TSrécur4'!V$17&lt;&gt;0,'1C TSrécur4'!$B$12,"")</f>
        <v/>
      </c>
      <c r="D409" s="963"/>
      <c r="E409" s="964"/>
      <c r="F409" s="211" t="str">
        <f>IF(AND($C409='1C TSrécur4'!$B$12,'1C TSrécur4'!$B$16="récurrentes",'1C TSrécur4'!$V$17&lt;&gt;""),'1C TSrécur4'!$V$21,"")</f>
        <v/>
      </c>
      <c r="G409" s="235"/>
      <c r="H409" s="745">
        <v>0.21</v>
      </c>
      <c r="I409" s="747">
        <v>1</v>
      </c>
      <c r="J409" s="316"/>
      <c r="K409" s="786">
        <f t="shared" si="135"/>
        <v>0</v>
      </c>
      <c r="L409" s="539">
        <f>IF(OR('1C TSrécur4'!$B$12="",'1C TSrécur4'!V$30=0),0,IF(AND('1C TSrécur4'!$B$12&lt;&gt;"",$K$2="Pôle",'1C TSrécur4'!$C$12="OUI"),(('1C TSrécur4'!V$22+'1C TSrécur4'!V$23+'1C TSrécur4'!V$24+'1C TSrécur4'!V$25+'1C TSrécur4'!V$29)/'1C TSrécur4'!V$17),IF(AND('1C TSrécur4'!$B$12&lt;&gt;"",$K$2="Pôle",'1C TSrécur4'!$C$12="NON"),(('1C TSrécur4'!V$22+'1C TSrécur4'!V$23+'1C TSrécur4'!V$24+'1C TSrécur4'!V$25+'1C TSrécur4'!V$29)/'1C TSrécur4'!V$30),IF(AND('1C TSrécur4'!$B$12&lt;&gt;"",$K$2&lt;&gt;"Pôle",'1C TSrécur4'!$C$12="OUI"),(('1C TSrécur4'!V$22+'1C TSrécur4'!V$23+'1C TSrécur4'!V$24+'1C TSrécur4'!V$25+'1C TSrécur4'!V$26+'1C TSrécur4'!V$27+'1C TSrécur4'!V$28+'1C TSrécur4'!V$29)/'1C TSrécur4'!V$17),IF(AND('1C TSrécur4'!$B$12&lt;&gt;"",$K$2&lt;&gt;"Pôle",'1C TSrécur4'!$C$12="NON"),(('1C TSrécur4'!V$22+'1C TSrécur4'!V$23+'1C TSrécur4'!V$24+'1C TSrécur4'!V$25+'1C TSrécur4'!V$26+'1C TSrécur4'!V$27+'1C TSrécur4'!V$28+'1C TSrécur4'!V$29)/'1C TSrécur4'!V$30))))))</f>
        <v>0</v>
      </c>
      <c r="M409" s="539">
        <f>IF(OR('1C TSrécur4'!$B$12="",'1C TSrécur4'!V$30=0),0,IF(AND('1C TSrécur4'!$B$12&lt;&gt;"",$K$2="Pôle",'1C TSrécur4'!$C$12="OUI"),(('1C TSrécur4'!V$26+'1C TSrécur4'!V$27+'1C TSrécur4'!V$28)/'1C TSrécur4'!V$17),IF(AND('1C TSrécur4'!$B$12&lt;&gt;"",$K$2="Pôle",'1C TSrécur4'!$C$12="NON"),(('1C TSrécur4'!V$26+'1C TSrécur4'!V$27+'1C TSrécur4'!V$28)/'1C TSrécur4'!V$30),IF(AND('1C TSrécur4'!$B$12&lt;&gt;"",$K$2&lt;&gt;"Pôle"),0))))</f>
        <v>0</v>
      </c>
      <c r="N409" s="539">
        <f>IF(AND('1C TSrécur4'!$V$17&lt;&gt;0,'1C TSrécur4'!$V$30&lt;&gt;0),L409+M409,0)</f>
        <v>0</v>
      </c>
      <c r="O409" s="544" t="str">
        <f>IF(AND('1C TSrécur4'!V$17&lt;&gt;0,'1C TSrécur4'!$C$12="OUI"),'1C TSrécur4'!V$36/'1C TSrécur4'!V$17,"")</f>
        <v/>
      </c>
      <c r="P409" s="545" t="str">
        <f>IF(AND('1C TSrécur4'!V$17&lt;&gt;0,'1C TSrécur4'!$C$12="OUI"),'1C TSrécur4'!$V$37/'1C TSrécur4'!V$17,"")</f>
        <v/>
      </c>
      <c r="Q409" s="545" t="str">
        <f>IF(AND('1C TSrécur4'!V$17&lt;&gt;0,'1C TSrécur4'!$C$12="OUI"),'1C TSrécur4'!$V$38/'1C TSrécur4'!V$17,"")</f>
        <v/>
      </c>
      <c r="R409" s="545" t="str">
        <f>IF(AND('1C TSrécur4'!V$17&lt;&gt;0,'1C TSrécur4'!$C$12="OUI"),'1C TSrécur4'!$V$39/'1C TSrécur4'!V$17,"")</f>
        <v/>
      </c>
      <c r="S409" s="545" t="str">
        <f>IF(AND('1C TSrécur4'!V$17&lt;&gt;0,'1C TSrécur4'!$C$12="OUI"),'1C TSrécur4'!$V$40/'1C TSrécur4'!V$17,"")</f>
        <v/>
      </c>
      <c r="T409" s="545" t="str">
        <f>IF(AND('1C TSrécur4'!V$17&lt;&gt;0,'1C TSrécur4'!$C$12="OUI"),'1C TSrécur4'!$V$41/'1C TSrécur4'!V$17,"")</f>
        <v/>
      </c>
      <c r="U409" s="545" t="str">
        <f>IF(AND('1C TSrécur4'!V$17&lt;&gt;0,'1C TSrécur4'!$C$12="OUI"),'1C TSrécur4'!$V$42/'1C TSrécur4'!V$17,"")</f>
        <v/>
      </c>
      <c r="V409" s="545" t="str">
        <f>IF(AND('1C TSrécur4'!V$17&lt;&gt;0,'1C TSrécur4'!$C$12="OUI"),'1C TSrécur4'!$V$43/'1C TSrécur4'!V$17,"")</f>
        <v/>
      </c>
      <c r="W409" s="545" t="str">
        <f>IF(AND('1C TSrécur4'!V$17&lt;&gt;0,'1C TSrécur4'!$C$12="OUI"),'1C TSrécur4'!$V$44/'1C TSrécur4'!V$17,"")</f>
        <v/>
      </c>
      <c r="X409" s="545" t="str">
        <f>IF(AND('1C TSrécur4'!V$17&lt;&gt;0,'1C TSrécur4'!$C$12="OUI"),'1C TSrécur4'!$V$45/'1C TSrécur4'!V$17,"")</f>
        <v/>
      </c>
      <c r="Y409" s="545" t="str">
        <f>IF(AND('1C TSrécur4'!V$17&lt;&gt;0,'1C TSrécur4'!$C$12="OUI"),'1C TSrécur4'!$V$46/'1C TSrécur4'!V$17,"")</f>
        <v/>
      </c>
      <c r="Z409" s="545" t="str">
        <f>IF(AND('1C TSrécur4'!V$17&lt;&gt;0,'1C TSrécur4'!$C$12="OUI"),'1C TSrécur4'!$V$47/'1C TSrécur4'!V$17,"")</f>
        <v/>
      </c>
      <c r="AA409" s="545" t="str">
        <f>IF(AND('1C TSrécur4'!V$17&lt;&gt;0,'1C TSrécur4'!$C$12="OUI"),'1C TSrécur4'!$V$48/'1C TSrécur4'!V$17,"")</f>
        <v/>
      </c>
      <c r="AB409" s="545" t="str">
        <f>IF(AND('1C TSrécur4'!V$17&lt;&gt;0,'1C TSrécur4'!$C$12="OUI"),'1C TSrécur4'!$V$49/'1C TSrécur4'!V$17,"")</f>
        <v/>
      </c>
      <c r="AC409" s="545" t="str">
        <f>IF(AND('1C TSrécur4'!V$17&lt;&gt;0,'1C TSrécur4'!$C$12="OUI"),'1C TSrécur4'!$V$50/'1C TSrécur4'!V$17,"")</f>
        <v/>
      </c>
      <c r="AD409" s="545" t="str">
        <f>IF(AND('1C TSrécur4'!V$17&lt;&gt;0,'1C TSrécur4'!$C$12="OUI"),'1C TSrécur4'!$V$51/'1C TSrécur4'!V$17,"")</f>
        <v/>
      </c>
      <c r="AE409" s="545" t="str">
        <f>IF(AND('1C TSrécur4'!V$17&lt;&gt;0,'1C TSrécur4'!$C$12="OUI"),'1C TSrécur4'!$V$52/'1C TSrécur4'!V$17,"")</f>
        <v/>
      </c>
      <c r="AF409" s="545" t="str">
        <f>IF(AND('1C TSrécur4'!V$17&lt;&gt;0,'1C TSrécur4'!$C$12="OUI"),'1C TSrécur4'!$V$53/'1C TSrécur4'!V$17,"")</f>
        <v/>
      </c>
      <c r="AG409" s="545" t="str">
        <f>IF(AND('1C TSrécur4'!V$17&lt;&gt;0,'1C TSrécur4'!$C$12="OUI"),'1C TSrécur4'!$V$54/'1C TSrécur4'!V$17,"")</f>
        <v/>
      </c>
      <c r="AH409" s="545" t="str">
        <f>IF(AND('1C TSrécur4'!V$17&lt;&gt;0,'1C TSrécur4'!$C$12="OUI"),'1C TSrécur4'!$V$55/'1C TSrécur4'!V$17,"")</f>
        <v/>
      </c>
      <c r="AI409" s="545" t="str">
        <f>IF(AND('1C TSrécur4'!V$17&lt;&gt;0,'1C TSrécur4'!$C$12="OUI"),'1C TSrécur4'!$V$56/'1C TSrécur4'!V$17,"")</f>
        <v/>
      </c>
      <c r="AJ409" s="545" t="str">
        <f>IF(AND('1C TSrécur4'!V$17&lt;&gt;0,'1C TSrécur4'!$C$12="OUI"),'1C TSrécur4'!$V$57/'1C TSrécur4'!V$17,"")</f>
        <v/>
      </c>
      <c r="AK409" s="545">
        <f>IF(AND('1C TSrécur4'!V$17&lt;&gt;0,'1C TSrécur4'!$C$12="OUI"),'1C TSrécur4'!V$58/'1C TSrécur4'!V$17,0)</f>
        <v>0</v>
      </c>
      <c r="AL409" s="73">
        <f>IF(AND('1C TSrécur4'!$B$12&lt;&gt;"",'1C TSrécur4'!$C$12="OUI"),N409+AK409,N409)</f>
        <v>0</v>
      </c>
      <c r="AM409" s="344">
        <f t="shared" si="130"/>
        <v>0</v>
      </c>
      <c r="AN409" s="344">
        <f t="shared" si="131"/>
        <v>0</v>
      </c>
      <c r="AO409" s="345">
        <f t="shared" si="136"/>
        <v>0</v>
      </c>
      <c r="AP409" s="573">
        <f t="shared" si="137"/>
        <v>0</v>
      </c>
      <c r="AQ409" s="583">
        <f t="shared" si="134"/>
        <v>0</v>
      </c>
      <c r="AR409" s="579"/>
      <c r="AS409" s="102"/>
      <c r="AT409" s="209" t="str">
        <f>IF('1C TSrécur4'!V$17*FICHE!$C$13&lt;J409,"Forfait limité à "&amp;FICHE!$C$13&amp;"€/jour","")</f>
        <v/>
      </c>
      <c r="AU409" s="592"/>
    </row>
    <row r="410" spans="1:211" ht="13.9" customHeight="1">
      <c r="A410" s="309"/>
      <c r="B410" s="338"/>
      <c r="C410" s="962" t="str">
        <f>IF('1C TSrécur4'!W$17&lt;&gt;0,'1C TSrécur4'!$B$12,"")</f>
        <v/>
      </c>
      <c r="D410" s="963"/>
      <c r="E410" s="964"/>
      <c r="F410" s="211" t="str">
        <f>IF(AND($C410='1C TSrécur4'!$B$12,'1C TSrécur4'!$B$16="récurrentes",'1C TSrécur4'!$W$17&lt;&gt;""),'1C TSrécur4'!$W$21,"")</f>
        <v/>
      </c>
      <c r="G410" s="235"/>
      <c r="H410" s="745">
        <v>0.21</v>
      </c>
      <c r="I410" s="747">
        <v>1</v>
      </c>
      <c r="J410" s="316"/>
      <c r="K410" s="786">
        <f t="shared" si="135"/>
        <v>0</v>
      </c>
      <c r="L410" s="539">
        <f>IF(OR('1C TSrécur4'!$B$12="",'1C TSrécur4'!W$30=0),0,IF(AND('1C TSrécur4'!$B$12&lt;&gt;"",$K$2="Pôle",'1C TSrécur4'!$C$12="OUI"),(('1C TSrécur4'!W$22+'1C TSrécur4'!W$23+'1C TSrécur4'!W$24+'1C TSrécur4'!W$25+'1C TSrécur4'!W$29)/'1C TSrécur4'!W$17),IF(AND('1C TSrécur4'!$B$12&lt;&gt;"",$K$2="Pôle",'1C TSrécur4'!$C$12="NON"),(('1C TSrécur4'!W$22+'1C TSrécur4'!W$23+'1C TSrécur4'!W$24+'1C TSrécur4'!W$25+'1C TSrécur4'!W$29)/'1C TSrécur4'!W$30),IF(AND('1C TSrécur4'!$B$12&lt;&gt;"",$K$2&lt;&gt;"Pôle",'1C TSrécur4'!$C$12="OUI"),(('1C TSrécur4'!W$22+'1C TSrécur4'!W$23+'1C TSrécur4'!W$24+'1C TSrécur4'!W$25+'1C TSrécur4'!W$26+'1C TSrécur4'!W$27+'1C TSrécur4'!W$28+'1C TSrécur4'!W$29)/'1C TSrécur4'!W$17),IF(AND('1C TSrécur4'!$B$12&lt;&gt;"",$K$2&lt;&gt;"Pôle",'1C TSrécur4'!$C$12="NON"),(('1C TSrécur4'!W$22+'1C TSrécur4'!W$23+'1C TSrécur4'!W$24+'1C TSrécur4'!W$25+'1C TSrécur4'!W$26+'1C TSrécur4'!W$27+'1C TSrécur4'!W$28+'1C TSrécur4'!W$29)/'1C TSrécur4'!W$30))))))</f>
        <v>0</v>
      </c>
      <c r="M410" s="539">
        <f>IF(OR('1C TSrécur4'!$B$12="",'1C TSrécur4'!W$30=0),0,IF(AND('1C TSrécur4'!$B$12&lt;&gt;"",$K$2="Pôle",'1C TSrécur4'!$C$12="OUI"),(('1C TSrécur4'!W$26+'1C TSrécur4'!W$27+'1C TSrécur4'!W$28)/'1C TSrécur4'!W$17),IF(AND('1C TSrécur4'!$B$12&lt;&gt;"",$K$2="Pôle",'1C TSrécur4'!$C$12="NON"),(('1C TSrécur4'!W$26+'1C TSrécur4'!W$27+'1C TSrécur4'!W$28)/'1C TSrécur4'!W$30),IF(AND('1C TSrécur4'!$B$12&lt;&gt;"",$K$2&lt;&gt;"Pôle"),0))))</f>
        <v>0</v>
      </c>
      <c r="N410" s="539">
        <f>IF(AND('1C TSrécur4'!$W$17&lt;&gt;0,'1C TSrécur4'!$W$30&lt;&gt;0),L410+M410,0)</f>
        <v>0</v>
      </c>
      <c r="O410" s="544" t="str">
        <f>IF(AND('1C TSrécur4'!W$17&lt;&gt;0,'1C TSrécur4'!$C$12="OUI"),'1C TSrécur4'!W$36/'1C TSrécur4'!W$17,"")</f>
        <v/>
      </c>
      <c r="P410" s="545" t="str">
        <f>IF(AND('1C TSrécur4'!W$17&lt;&gt;0,'1C TSrécur4'!$C$12="OUI"),'1C TSrécur4'!$W$37/'1C TSrécur4'!W$17,"")</f>
        <v/>
      </c>
      <c r="Q410" s="545" t="str">
        <f>IF(AND('1C TSrécur4'!W$17&lt;&gt;0,'1C TSrécur4'!$C$12="OUI"),'1C TSrécur4'!$W$38/'1C TSrécur4'!W$17,"")</f>
        <v/>
      </c>
      <c r="R410" s="545" t="str">
        <f>IF(AND('1C TSrécur4'!W$17&lt;&gt;0,'1C TSrécur4'!$C$12="OUI"),'1C TSrécur4'!$W$39/'1C TSrécur4'!W$17,"")</f>
        <v/>
      </c>
      <c r="S410" s="545" t="str">
        <f>IF(AND('1C TSrécur4'!W$17&lt;&gt;0,'1C TSrécur4'!$C$12="OUI"),'1C TSrécur4'!$W$40/'1C TSrécur4'!W$17,"")</f>
        <v/>
      </c>
      <c r="T410" s="545" t="str">
        <f>IF(AND('1C TSrécur4'!W$17&lt;&gt;0,'1C TSrécur4'!$C$12="OUI"),'1C TSrécur4'!$W$41/'1C TSrécur4'!W$17,"")</f>
        <v/>
      </c>
      <c r="U410" s="545" t="str">
        <f>IF(AND('1C TSrécur4'!W$17&lt;&gt;0,'1C TSrécur4'!$C$12="OUI"),'1C TSrécur4'!$W$42/'1C TSrécur4'!W$17,"")</f>
        <v/>
      </c>
      <c r="V410" s="545" t="str">
        <f>IF(AND('1C TSrécur4'!W$17&lt;&gt;0,'1C TSrécur4'!$C$12="OUI"),'1C TSrécur4'!$W$43/'1C TSrécur4'!W$17,"")</f>
        <v/>
      </c>
      <c r="W410" s="545" t="str">
        <f>IF(AND('1C TSrécur4'!W$17&lt;&gt;0,'1C TSrécur4'!$C$12="OUI"),'1C TSrécur4'!$W$44/'1C TSrécur4'!W$17,"")</f>
        <v/>
      </c>
      <c r="X410" s="545" t="str">
        <f>IF(AND('1C TSrécur4'!W$17&lt;&gt;0,'1C TSrécur4'!$C$12="OUI"),'1C TSrécur4'!$W$45/'1C TSrécur4'!W$17,"")</f>
        <v/>
      </c>
      <c r="Y410" s="545" t="str">
        <f>IF(AND('1C TSrécur4'!W$17&lt;&gt;0,'1C TSrécur4'!$C$12="OUI"),'1C TSrécur4'!$W$46/'1C TSrécur4'!W$17,"")</f>
        <v/>
      </c>
      <c r="Z410" s="545" t="str">
        <f>IF(AND('1C TSrécur4'!W$17&lt;&gt;0,'1C TSrécur4'!$C$12="OUI"),'1C TSrécur4'!$W$47/'1C TSrécur4'!W$17,"")</f>
        <v/>
      </c>
      <c r="AA410" s="545" t="str">
        <f>IF(AND('1C TSrécur4'!W$17&lt;&gt;0,'1C TSrécur4'!$C$12="OUI"),'1C TSrécur4'!$W$48/'1C TSrécur4'!W$17,"")</f>
        <v/>
      </c>
      <c r="AB410" s="545" t="str">
        <f>IF(AND('1C TSrécur4'!W$17&lt;&gt;0,'1C TSrécur4'!$C$12="OUI"),'1C TSrécur4'!$W$49/'1C TSrécur4'!W$17,"")</f>
        <v/>
      </c>
      <c r="AC410" s="545" t="str">
        <f>IF(AND('1C TSrécur4'!W$17&lt;&gt;0,'1C TSrécur4'!$C$12="OUI"),'1C TSrécur4'!$W$50/'1C TSrécur4'!W$17,"")</f>
        <v/>
      </c>
      <c r="AD410" s="545" t="str">
        <f>IF(AND('1C TSrécur4'!W$17&lt;&gt;0,'1C TSrécur4'!$C$12="OUI"),'1C TSrécur4'!$W$51/'1C TSrécur4'!W$17,"")</f>
        <v/>
      </c>
      <c r="AE410" s="545" t="str">
        <f>IF(AND('1C TSrécur4'!W$17&lt;&gt;0,'1C TSrécur4'!$C$12="OUI"),'1C TSrécur4'!$W$52/'1C TSrécur4'!W$17,"")</f>
        <v/>
      </c>
      <c r="AF410" s="545" t="str">
        <f>IF(AND('1C TSrécur4'!W$17&lt;&gt;0,'1C TSrécur4'!$C$12="OUI"),'1C TSrécur4'!$W$53/'1C TSrécur4'!W$17,"")</f>
        <v/>
      </c>
      <c r="AG410" s="545" t="str">
        <f>IF(AND('1C TSrécur4'!W$17&lt;&gt;0,'1C TSrécur4'!$C$12="OUI"),'1C TSrécur4'!$W$54/'1C TSrécur4'!W$17,"")</f>
        <v/>
      </c>
      <c r="AH410" s="545" t="str">
        <f>IF(AND('1C TSrécur4'!W$17&lt;&gt;0,'1C TSrécur4'!$C$12="OUI"),'1C TSrécur4'!$W$55/'1C TSrécur4'!W$17,"")</f>
        <v/>
      </c>
      <c r="AI410" s="545" t="str">
        <f>IF(AND('1C TSrécur4'!W$17&lt;&gt;0,'1C TSrécur4'!$C$12="OUI"),'1C TSrécur4'!$W$56/'1C TSrécur4'!W$17,"")</f>
        <v/>
      </c>
      <c r="AJ410" s="545" t="str">
        <f>IF(AND('1C TSrécur4'!W$17&lt;&gt;0,'1C TSrécur4'!$C$12="OUI"),'1C TSrécur4'!$W$57/'1C TSrécur4'!W$17,"")</f>
        <v/>
      </c>
      <c r="AK410" s="545">
        <f>IF(AND('1C TSrécur4'!W$17&lt;&gt;0,'1C TSrécur4'!$C$12="OUI"),'1C TSrécur4'!W$58/'1C TSrécur4'!W$17,0)</f>
        <v>0</v>
      </c>
      <c r="AL410" s="73">
        <f>IF(AND('1C TSrécur4'!$B$12&lt;&gt;"",'1C TSrécur4'!$C$12="OUI"),N410+AK410,N410)</f>
        <v>0</v>
      </c>
      <c r="AM410" s="344">
        <f t="shared" si="130"/>
        <v>0</v>
      </c>
      <c r="AN410" s="344">
        <f t="shared" si="131"/>
        <v>0</v>
      </c>
      <c r="AO410" s="345">
        <f t="shared" si="136"/>
        <v>0</v>
      </c>
      <c r="AP410" s="573">
        <f t="shared" si="137"/>
        <v>0</v>
      </c>
      <c r="AQ410" s="583">
        <f t="shared" si="134"/>
        <v>0</v>
      </c>
      <c r="AR410" s="579"/>
      <c r="AS410" s="102"/>
      <c r="AT410" s="209" t="str">
        <f>IF('1C TSrécur4'!W$17*FICHE!$C$13&lt;J410,"Forfait limité à "&amp;FICHE!$C$13&amp;"€/jour","")</f>
        <v/>
      </c>
      <c r="AU410" s="592"/>
    </row>
    <row r="411" spans="1:211" ht="13.9" customHeight="1">
      <c r="A411" s="309"/>
      <c r="B411" s="338"/>
      <c r="C411" s="962" t="str">
        <f>IF('1C TSrécur4'!X$17&lt;&gt;0,'1C TSrécur4'!$B$12,"")</f>
        <v/>
      </c>
      <c r="D411" s="963"/>
      <c r="E411" s="964"/>
      <c r="F411" s="211" t="str">
        <f>IF(AND($C411='1C TSrécur4'!$B$12,'1C TSrécur4'!$B$16="récurrentes",'1C TSrécur4'!$X$17&lt;&gt;""),'1C TSrécur4'!$X$21,"")</f>
        <v/>
      </c>
      <c r="G411" s="235"/>
      <c r="H411" s="745">
        <v>0.21</v>
      </c>
      <c r="I411" s="747">
        <v>1</v>
      </c>
      <c r="J411" s="316"/>
      <c r="K411" s="786">
        <f t="shared" si="135"/>
        <v>0</v>
      </c>
      <c r="L411" s="539">
        <f>IF(OR('1C TSrécur4'!$B$12="",'1C TSrécur4'!X$30=0),0,IF(AND('1C TSrécur4'!$B$12&lt;&gt;"",$K$2="Pôle",'1C TSrécur4'!$C$12="OUI"),(('1C TSrécur4'!X$22+'1C TSrécur4'!X$23+'1C TSrécur4'!X$24+'1C TSrécur4'!X$25+'1C TSrécur4'!X$29)/'1C TSrécur4'!X$17),IF(AND('1C TSrécur4'!$B$12&lt;&gt;"",$K$2="Pôle",'1C TSrécur4'!$C$12="NON"),(('1C TSrécur4'!X$22+'1C TSrécur4'!X$23+'1C TSrécur4'!X$24+'1C TSrécur4'!X$25+'1C TSrécur4'!X$29)/'1C TSrécur4'!X$30),IF(AND('1C TSrécur4'!$B$12&lt;&gt;"",$K$2&lt;&gt;"Pôle",'1C TSrécur4'!$C$12="OUI"),(('1C TSrécur4'!X$22+'1C TSrécur4'!X$23+'1C TSrécur4'!X$24+'1C TSrécur4'!X$25+'1C TSrécur4'!X$26+'1C TSrécur4'!X$27+'1C TSrécur4'!X$28+'1C TSrécur4'!X$29)/'1C TSrécur4'!X$17),IF(AND('1C TSrécur4'!$B$12&lt;&gt;"",$K$2&lt;&gt;"Pôle",'1C TSrécur4'!$C$12="NON"),(('1C TSrécur4'!X$22+'1C TSrécur4'!X$23+'1C TSrécur4'!X$24+'1C TSrécur4'!X$25+'1C TSrécur4'!X$26+'1C TSrécur4'!X$27+'1C TSrécur4'!X$28+'1C TSrécur4'!X$29)/'1C TSrécur4'!X$30))))))</f>
        <v>0</v>
      </c>
      <c r="M411" s="539">
        <f>IF(OR('1C TSrécur4'!$B$12="",'1C TSrécur4'!X$30=0),0,IF(AND('1C TSrécur4'!$B$12&lt;&gt;"",$K$2="Pôle",'1C TSrécur4'!$C$12="OUI"),(('1C TSrécur4'!X$26+'1C TSrécur4'!X$27+'1C TSrécur4'!X$28)/'1C TSrécur4'!X$17),IF(AND('1C TSrécur4'!$B$12&lt;&gt;"",$K$2="Pôle",'1C TSrécur4'!$C$12="NON"),(('1C TSrécur4'!X$26+'1C TSrécur4'!X$27+'1C TSrécur4'!X$28)/'1C TSrécur4'!X$30),IF(AND('1C TSrécur4'!$B$12&lt;&gt;"",$K$2&lt;&gt;"Pôle"),0))))</f>
        <v>0</v>
      </c>
      <c r="N411" s="539">
        <f>IF(AND('1C TSrécur4'!$X$17&lt;&gt;0,'1C TSrécur4'!$X$30&lt;&gt;0),L411+M411,0)</f>
        <v>0</v>
      </c>
      <c r="O411" s="544" t="str">
        <f>IF(AND('1C TSrécur4'!X$17&lt;&gt;0,'1C TSrécur4'!$C$12="OUI"),'1C TSrécur4'!X$36/'1C TSrécur4'!X$17,"")</f>
        <v/>
      </c>
      <c r="P411" s="545" t="str">
        <f>IF(AND('1C TSrécur4'!X$17&lt;&gt;0,'1C TSrécur4'!$C$12="OUI"),'1C TSrécur4'!$X$37/'1C TSrécur4'!X$17,"")</f>
        <v/>
      </c>
      <c r="Q411" s="545" t="str">
        <f>IF(AND('1C TSrécur4'!X$17&lt;&gt;0,'1C TSrécur4'!$C$12="OUI"),'1C TSrécur4'!$X$38/'1C TSrécur4'!X$17,"")</f>
        <v/>
      </c>
      <c r="R411" s="545" t="str">
        <f>IF(AND('1C TSrécur4'!X$17&lt;&gt;0,'1C TSrécur4'!$C$12="OUI"),'1C TSrécur4'!$X$39/'1C TSrécur4'!X$17,"")</f>
        <v/>
      </c>
      <c r="S411" s="545" t="str">
        <f>IF(AND('1C TSrécur4'!X$17&lt;&gt;0,'1C TSrécur4'!$C$12="OUI"),'1C TSrécur4'!$X$40/'1C TSrécur4'!X$17,"")</f>
        <v/>
      </c>
      <c r="T411" s="545" t="str">
        <f>IF(AND('1C TSrécur4'!X$17&lt;&gt;0,'1C TSrécur4'!$C$12="OUI"),'1C TSrécur4'!$X$41/'1C TSrécur4'!X$17,"")</f>
        <v/>
      </c>
      <c r="U411" s="545" t="str">
        <f>IF(AND('1C TSrécur4'!X$17&lt;&gt;0,'1C TSrécur4'!$C$12="OUI"),'1C TSrécur4'!$X$42/'1C TSrécur4'!X$17,"")</f>
        <v/>
      </c>
      <c r="V411" s="545" t="str">
        <f>IF(AND('1C TSrécur4'!X$17&lt;&gt;0,'1C TSrécur4'!$C$12="OUI"),'1C TSrécur4'!$X$43/'1C TSrécur4'!X$17,"")</f>
        <v/>
      </c>
      <c r="W411" s="545" t="str">
        <f>IF(AND('1C TSrécur4'!X$17&lt;&gt;0,'1C TSrécur4'!$C$12="OUI"),'1C TSrécur4'!$X$44/'1C TSrécur4'!X$17,"")</f>
        <v/>
      </c>
      <c r="X411" s="545" t="str">
        <f>IF(AND('1C TSrécur4'!X$17&lt;&gt;0,'1C TSrécur4'!$C$12="OUI"),'1C TSrécur4'!$X$45/'1C TSrécur4'!X$17,"")</f>
        <v/>
      </c>
      <c r="Y411" s="545" t="str">
        <f>IF(AND('1C TSrécur4'!X$17&lt;&gt;0,'1C TSrécur4'!$C$12="OUI"),'1C TSrécur4'!$X$46/'1C TSrécur4'!X$17,"")</f>
        <v/>
      </c>
      <c r="Z411" s="545" t="str">
        <f>IF(AND('1C TSrécur4'!X$17&lt;&gt;0,'1C TSrécur4'!$C$12="OUI"),'1C TSrécur4'!$X$47/'1C TSrécur4'!X$17,"")</f>
        <v/>
      </c>
      <c r="AA411" s="545" t="str">
        <f>IF(AND('1C TSrécur4'!X$17&lt;&gt;0,'1C TSrécur4'!$C$12="OUI"),'1C TSrécur4'!$X$48/'1C TSrécur4'!X$17,"")</f>
        <v/>
      </c>
      <c r="AB411" s="545" t="str">
        <f>IF(AND('1C TSrécur4'!X$17&lt;&gt;0,'1C TSrécur4'!$C$12="OUI"),'1C TSrécur4'!$X$49/'1C TSrécur4'!X$17,"")</f>
        <v/>
      </c>
      <c r="AC411" s="545" t="str">
        <f>IF(AND('1C TSrécur4'!X$17&lt;&gt;0,'1C TSrécur4'!$C$12="OUI"),'1C TSrécur4'!$X$50/'1C TSrécur4'!X$17,"")</f>
        <v/>
      </c>
      <c r="AD411" s="545" t="str">
        <f>IF(AND('1C TSrécur4'!X$17&lt;&gt;0,'1C TSrécur4'!$C$12="OUI"),'1C TSrécur4'!$X$51/'1C TSrécur4'!X$17,"")</f>
        <v/>
      </c>
      <c r="AE411" s="545" t="str">
        <f>IF(AND('1C TSrécur4'!X$17&lt;&gt;0,'1C TSrécur4'!$C$12="OUI"),'1C TSrécur4'!$X$52/'1C TSrécur4'!X$17,"")</f>
        <v/>
      </c>
      <c r="AF411" s="545" t="str">
        <f>IF(AND('1C TSrécur4'!X$17&lt;&gt;0,'1C TSrécur4'!$C$12="OUI"),'1C TSrécur4'!$X$53/'1C TSrécur4'!X$17,"")</f>
        <v/>
      </c>
      <c r="AG411" s="545" t="str">
        <f>IF(AND('1C TSrécur4'!X$17&lt;&gt;0,'1C TSrécur4'!$C$12="OUI"),'1C TSrécur4'!$X$54/'1C TSrécur4'!X$17,"")</f>
        <v/>
      </c>
      <c r="AH411" s="545" t="str">
        <f>IF(AND('1C TSrécur4'!X$17&lt;&gt;0,'1C TSrécur4'!$C$12="OUI"),'1C TSrécur4'!$X$55/'1C TSrécur4'!X$17,"")</f>
        <v/>
      </c>
      <c r="AI411" s="545" t="str">
        <f>IF(AND('1C TSrécur4'!X$17&lt;&gt;0,'1C TSrécur4'!$C$12="OUI"),'1C TSrécur4'!$X$56/'1C TSrécur4'!X$17,"")</f>
        <v/>
      </c>
      <c r="AJ411" s="545" t="str">
        <f>IF(AND('1C TSrécur4'!X$17&lt;&gt;0,'1C TSrécur4'!$C$12="OUI"),'1C TSrécur4'!$X$57/'1C TSrécur4'!X$17,"")</f>
        <v/>
      </c>
      <c r="AK411" s="545">
        <f>IF(AND('1C TSrécur4'!X$17&lt;&gt;0,'1C TSrécur4'!$C$12="OUI"),'1C TSrécur4'!X$58/'1C TSrécur4'!X$17,0)</f>
        <v>0</v>
      </c>
      <c r="AL411" s="73">
        <f>IF(AND('1C TSrécur4'!$B$12&lt;&gt;"",'1C TSrécur4'!$C$12="OUI"),N411+AK411,N411)</f>
        <v>0</v>
      </c>
      <c r="AM411" s="344">
        <f t="shared" si="130"/>
        <v>0</v>
      </c>
      <c r="AN411" s="344">
        <f t="shared" si="131"/>
        <v>0</v>
      </c>
      <c r="AO411" s="345">
        <f t="shared" si="136"/>
        <v>0</v>
      </c>
      <c r="AP411" s="573">
        <f t="shared" si="137"/>
        <v>0</v>
      </c>
      <c r="AQ411" s="583">
        <f t="shared" si="134"/>
        <v>0</v>
      </c>
      <c r="AR411" s="579"/>
      <c r="AS411" s="102"/>
      <c r="AT411" s="209" t="str">
        <f>IF('1C TSrécur4'!X$17*FICHE!$C$13&lt;J411,"Forfait limité à "&amp;FICHE!$C$13&amp;"€/jour","")</f>
        <v/>
      </c>
      <c r="AU411" s="592"/>
    </row>
    <row r="412" spans="1:211" ht="13.9" customHeight="1">
      <c r="A412" s="309"/>
      <c r="B412" s="338"/>
      <c r="C412" s="962" t="str">
        <f>IF('1C TSrécur4'!Y$17&lt;&gt;0,'1C TSrécur4'!$B$12,"")</f>
        <v/>
      </c>
      <c r="D412" s="963"/>
      <c r="E412" s="964"/>
      <c r="F412" s="211" t="str">
        <f>IF(AND($C412='1C TSrécur4'!$B$12,'1C TSrécur4'!$B$16="récurrentes",'1C TSrécur4'!$Y$17&lt;&gt;""),'1C TSrécur4'!$Y$21,"")</f>
        <v/>
      </c>
      <c r="G412" s="235"/>
      <c r="H412" s="745">
        <v>0.21</v>
      </c>
      <c r="I412" s="747">
        <v>1</v>
      </c>
      <c r="J412" s="316"/>
      <c r="K412" s="786">
        <f t="shared" si="135"/>
        <v>0</v>
      </c>
      <c r="L412" s="539">
        <f>IF(OR('1C TSrécur4'!$B$12="",'1C TSrécur4'!Y$30=0),0,IF(AND('1C TSrécur4'!$B$12&lt;&gt;"",$K$2="Pôle",'1C TSrécur4'!$C$12="OUI"),(('1C TSrécur4'!Y$22+'1C TSrécur4'!Y$23+'1C TSrécur4'!Y$24+'1C TSrécur4'!Y$25+'1C TSrécur4'!Y$29)/'1C TSrécur4'!Y$17),IF(AND('1C TSrécur4'!$B$12&lt;&gt;"",$K$2="Pôle",'1C TSrécur4'!$C$12="NON"),(('1C TSrécur4'!Y$22+'1C TSrécur4'!Y$23+'1C TSrécur4'!Y$24+'1C TSrécur4'!Y$25+'1C TSrécur4'!Y$29)/'1C TSrécur4'!Y$30),IF(AND('1C TSrécur4'!$B$12&lt;&gt;"",$K$2&lt;&gt;"Pôle",'1C TSrécur4'!$C$12="OUI"),(('1C TSrécur4'!Y$22+'1C TSrécur4'!Y$23+'1C TSrécur4'!Y$24+'1C TSrécur4'!Y$25+'1C TSrécur4'!Y$26+'1C TSrécur4'!Y$27+'1C TSrécur4'!Y$28+'1C TSrécur4'!Y$29)/'1C TSrécur4'!Y$17),IF(AND('1C TSrécur4'!$B$12&lt;&gt;"",$K$2&lt;&gt;"Pôle",'1C TSrécur4'!$C$12="NON"),(('1C TSrécur4'!Y$22+'1C TSrécur4'!Y$23+'1C TSrécur4'!Y$24+'1C TSrécur4'!Y$25+'1C TSrécur4'!Y$26+'1C TSrécur4'!Y$27+'1C TSrécur4'!Y$28+'1C TSrécur4'!Y$29)/'1C TSrécur4'!Y$30))))))</f>
        <v>0</v>
      </c>
      <c r="M412" s="539">
        <f>IF(OR('1C TSrécur4'!$B$12="",'1C TSrécur4'!Y$30=0),0,IF(AND('1C TSrécur4'!$B$12&lt;&gt;"",$K$2="Pôle",'1C TSrécur4'!$C$12="OUI"),(('1C TSrécur4'!Y$26+'1C TSrécur4'!Y$27+'1C TSrécur4'!Y$28)/'1C TSrécur4'!Y$17),IF(AND('1C TSrécur4'!$B$12&lt;&gt;"",$K$2="Pôle",'1C TSrécur4'!$C$12="NON"),(('1C TSrécur4'!Y$26+'1C TSrécur4'!Y$27+'1C TSrécur4'!Y$28)/'1C TSrécur4'!Y$30),IF(AND('1C TSrécur4'!$B$12&lt;&gt;"",$K$2&lt;&gt;"Pôle"),0))))</f>
        <v>0</v>
      </c>
      <c r="N412" s="539">
        <f>IF(AND('1C TSrécur4'!$Y$17&lt;&gt;0,'1C TSrécur4'!$Y$30&lt;&gt;0),L412+M412,0)</f>
        <v>0</v>
      </c>
      <c r="O412" s="544" t="str">
        <f>IF(AND('1C TSrécur4'!Y$17&lt;&gt;0,'1C TSrécur4'!$C$12="OUI"),'1C TSrécur4'!Y$36/'1C TSrécur4'!Y$17,"")</f>
        <v/>
      </c>
      <c r="P412" s="545" t="str">
        <f>IF(AND('1C TSrécur4'!Y$17&lt;&gt;0,'1C TSrécur4'!$C$12="OUI"),'1C TSrécur4'!$Y$37/'1C TSrécur4'!Y$17,"")</f>
        <v/>
      </c>
      <c r="Q412" s="545" t="str">
        <f>IF(AND('1C TSrécur4'!Y$17&lt;&gt;0,'1C TSrécur4'!$C$12="OUI"),'1C TSrécur4'!$Y$38/'1C TSrécur4'!Y$17,"")</f>
        <v/>
      </c>
      <c r="R412" s="545" t="str">
        <f>IF(AND('1C TSrécur4'!Y$17&lt;&gt;0,'1C TSrécur4'!$C$12="OUI"),'1C TSrécur4'!$Y$39/'1C TSrécur4'!Y$17,"")</f>
        <v/>
      </c>
      <c r="S412" s="545" t="str">
        <f>IF(AND('1C TSrécur4'!Y$17&lt;&gt;0,'1C TSrécur4'!$C$12="OUI"),'1C TSrécur4'!$Y$40/'1C TSrécur4'!Y$17,"")</f>
        <v/>
      </c>
      <c r="T412" s="545" t="str">
        <f>IF(AND('1C TSrécur4'!Y$17&lt;&gt;0,'1C TSrécur4'!$C$12="OUI"),'1C TSrécur4'!$Y$41/'1C TSrécur4'!Y$17,"")</f>
        <v/>
      </c>
      <c r="U412" s="545" t="str">
        <f>IF(AND('1C TSrécur4'!Y$17&lt;&gt;0,'1C TSrécur4'!$C$12="OUI"),'1C TSrécur4'!$Y$42/'1C TSrécur4'!Y$17,"")</f>
        <v/>
      </c>
      <c r="V412" s="545" t="str">
        <f>IF(AND('1C TSrécur4'!Y$17&lt;&gt;0,'1C TSrécur4'!$C$12="OUI"),'1C TSrécur4'!$Y$43/'1C TSrécur4'!Y$17,"")</f>
        <v/>
      </c>
      <c r="W412" s="545" t="str">
        <f>IF(AND('1C TSrécur4'!Y$17&lt;&gt;0,'1C TSrécur4'!$C$12="OUI"),'1C TSrécur4'!$Y$44/'1C TSrécur4'!Y$17,"")</f>
        <v/>
      </c>
      <c r="X412" s="545" t="str">
        <f>IF(AND('1C TSrécur4'!Y$17&lt;&gt;0,'1C TSrécur4'!$C$12="OUI"),'1C TSrécur4'!$Y$45/'1C TSrécur4'!Y$17,"")</f>
        <v/>
      </c>
      <c r="Y412" s="545" t="str">
        <f>IF(AND('1C TSrécur4'!Y$17&lt;&gt;0,'1C TSrécur4'!$C$12="OUI"),'1C TSrécur4'!$Y$46/'1C TSrécur4'!Y$17,"")</f>
        <v/>
      </c>
      <c r="Z412" s="545" t="str">
        <f>IF(AND('1C TSrécur4'!Y$17&lt;&gt;0,'1C TSrécur4'!$C$12="OUI"),'1C TSrécur4'!$Y$47/'1C TSrécur4'!Y$17,"")</f>
        <v/>
      </c>
      <c r="AA412" s="545" t="str">
        <f>IF(AND('1C TSrécur4'!Y$17&lt;&gt;0,'1C TSrécur4'!$C$12="OUI"),'1C TSrécur4'!$Y$48/'1C TSrécur4'!Y$17,"")</f>
        <v/>
      </c>
      <c r="AB412" s="545" t="str">
        <f>IF(AND('1C TSrécur4'!Y$17&lt;&gt;0,'1C TSrécur4'!$C$12="OUI"),'1C TSrécur4'!$Y$49/'1C TSrécur4'!Y$17,"")</f>
        <v/>
      </c>
      <c r="AC412" s="545" t="str">
        <f>IF(AND('1C TSrécur4'!Y$17&lt;&gt;0,'1C TSrécur4'!$C$12="OUI"),'1C TSrécur4'!$Y$50/'1C TSrécur4'!Y$17,"")</f>
        <v/>
      </c>
      <c r="AD412" s="545" t="str">
        <f>IF(AND('1C TSrécur4'!Y$17&lt;&gt;0,'1C TSrécur4'!$C$12="OUI"),'1C TSrécur4'!$Y$51/'1C TSrécur4'!Y$17,"")</f>
        <v/>
      </c>
      <c r="AE412" s="545" t="str">
        <f>IF(AND('1C TSrécur4'!Y$17&lt;&gt;0,'1C TSrécur4'!$C$12="OUI"),'1C TSrécur4'!$Y$52/'1C TSrécur4'!Y$17,"")</f>
        <v/>
      </c>
      <c r="AF412" s="545" t="str">
        <f>IF(AND('1C TSrécur4'!Y$17&lt;&gt;0,'1C TSrécur4'!$C$12="OUI"),'1C TSrécur4'!$Y$53/'1C TSrécur4'!Y$17,"")</f>
        <v/>
      </c>
      <c r="AG412" s="545" t="str">
        <f>IF(AND('1C TSrécur4'!Y$17&lt;&gt;0,'1C TSrécur4'!$C$12="OUI"),'1C TSrécur4'!$Y$54/'1C TSrécur4'!Y$17,"")</f>
        <v/>
      </c>
      <c r="AH412" s="545" t="str">
        <f>IF(AND('1C TSrécur4'!Y$17&lt;&gt;0,'1C TSrécur4'!$C$12="OUI"),'1C TSrécur4'!$Y$55/'1C TSrécur4'!Y$17,"")</f>
        <v/>
      </c>
      <c r="AI412" s="545" t="str">
        <f>IF(AND('1C TSrécur4'!Y$17&lt;&gt;0,'1C TSrécur4'!$C$12="OUI"),'1C TSrécur4'!$Y$56/'1C TSrécur4'!Y$17,"")</f>
        <v/>
      </c>
      <c r="AJ412" s="545" t="str">
        <f>IF(AND('1C TSrécur4'!Y$17&lt;&gt;0,'1C TSrécur4'!$C$12="OUI"),'1C TSrécur4'!$Y$57/'1C TSrécur4'!Y$17,"")</f>
        <v/>
      </c>
      <c r="AK412" s="545">
        <f>IF(AND('1C TSrécur4'!Y$17&lt;&gt;0,'1C TSrécur4'!$C$12="OUI"),'1C TSrécur4'!Y$58/'1C TSrécur4'!Y$17,0)</f>
        <v>0</v>
      </c>
      <c r="AL412" s="73">
        <f>IF(AND('1C TSrécur4'!$B$12&lt;&gt;"",'1C TSrécur4'!$C$12="OUI"),N412+AK412,N412)</f>
        <v>0</v>
      </c>
      <c r="AM412" s="344">
        <f t="shared" si="130"/>
        <v>0</v>
      </c>
      <c r="AN412" s="344">
        <f t="shared" si="131"/>
        <v>0</v>
      </c>
      <c r="AO412" s="345">
        <f t="shared" si="136"/>
        <v>0</v>
      </c>
      <c r="AP412" s="573">
        <f t="shared" si="137"/>
        <v>0</v>
      </c>
      <c r="AQ412" s="583">
        <f t="shared" si="134"/>
        <v>0</v>
      </c>
      <c r="AR412" s="579"/>
      <c r="AS412" s="102"/>
      <c r="AT412" s="209" t="str">
        <f>IF('1C TSrécur4'!Y$17*FICHE!$C$13&lt;J412,"Forfait limité à "&amp;FICHE!$C$13&amp;"€/jour","")</f>
        <v/>
      </c>
      <c r="AU412" s="592"/>
    </row>
    <row r="413" spans="1:211" s="767" customFormat="1" ht="13.9" customHeight="1" thickBot="1">
      <c r="A413" s="819"/>
      <c r="B413" s="820"/>
      <c r="C413" s="965" t="str">
        <f>IF('1C TSrécur4'!Z$17&lt;&gt;0,'1C TSrécur4'!$B$12,"")</f>
        <v/>
      </c>
      <c r="D413" s="966"/>
      <c r="E413" s="967"/>
      <c r="F413" s="821" t="str">
        <f>IF(AND($C413='1C TSrécur4'!$B$12,'1C TSrécur4'!$B$16="récurrentes",'1C TSrécur4'!$Z$17&lt;&gt;""),'1C TSrécur4'!$Z$21,"")</f>
        <v/>
      </c>
      <c r="G413" s="833"/>
      <c r="H413" s="834">
        <v>0.21</v>
      </c>
      <c r="I413" s="835">
        <v>1</v>
      </c>
      <c r="J413" s="822"/>
      <c r="K413" s="836">
        <f t="shared" si="135"/>
        <v>0</v>
      </c>
      <c r="L413" s="837">
        <f>IF(OR('1C TSrécur4'!$B$12="",'1C TSrécur4'!Z$30=0),0,IF(AND('1C TSrécur4'!$B$12&lt;&gt;"",$K$2="Pôle",'1C TSrécur4'!$C$12="OUI"),(('1C TSrécur4'!Z$22+'1C TSrécur4'!Z$23+'1C TSrécur4'!Z$24+'1C TSrécur4'!Z$25+'1C TSrécur4'!Z$29)/'1C TSrécur4'!Z$17),IF(AND('1C TSrécur4'!$B$12&lt;&gt;"",$K$2="Pôle",'1C TSrécur4'!$C$12="NON"),(('1C TSrécur4'!Z$22+'1C TSrécur4'!Z$23+'1C TSrécur4'!Z$24+'1C TSrécur4'!Z$25+'1C TSrécur4'!Z$29)/'1C TSrécur4'!Z$30),IF(AND('1C TSrécur4'!$B$12&lt;&gt;"",$K$2&lt;&gt;"Pôle",'1C TSrécur4'!$C$12="OUI"),(('1C TSrécur4'!Z$22+'1C TSrécur4'!Z$23+'1C TSrécur4'!Z$24+'1C TSrécur4'!Z$25+'1C TSrécur4'!Z$26+'1C TSrécur4'!Z$27+'1C TSrécur4'!Z$28+'1C TSrécur4'!Z$29)/'1C TSrécur4'!Z$17),IF(AND('1C TSrécur4'!$B$12&lt;&gt;"",$K$2&lt;&gt;"Pôle",'1C TSrécur4'!$C$12="NON"),(('1C TSrécur4'!Z$22+'1C TSrécur4'!Z$23+'1C TSrécur4'!Z$24+'1C TSrécur4'!Z$25+'1C TSrécur4'!Z$26+'1C TSrécur4'!Z$27+'1C TSrécur4'!Z$28+'1C TSrécur4'!Z$29)/'1C TSrécur4'!Z$30))))))</f>
        <v>0</v>
      </c>
      <c r="M413" s="837">
        <f>IF(OR('1C TSrécur4'!$B$12="",'1C TSrécur4'!Z$30=0),0,IF(AND('1C TSrécur4'!$B$12&lt;&gt;"",$K$2="Pôle",'1C TSrécur4'!$C$12="OUI"),(('1C TSrécur4'!Z$26+'1C TSrécur4'!Z$27+'1C TSrécur4'!Z$28)/'1C TSrécur4'!Z$17),IF(AND('1C TSrécur4'!$B$12&lt;&gt;"",$K$2="Pôle",'1C TSrécur4'!$C$12="NON"),(('1C TSrécur4'!Z$26+'1C TSrécur4'!Z$27+'1C TSrécur4'!Z$28)/'1C TSrécur4'!Z$30),IF(AND('1C TSrécur4'!$B$12&lt;&gt;"",$K$2&lt;&gt;"Pôle"),0))))</f>
        <v>0</v>
      </c>
      <c r="N413" s="837">
        <f>IF(AND('1C TSrécur4'!$Z$17&lt;&gt;0,'1C TSrécur4'!$Z$30&lt;&gt;0),L413+M413,0)</f>
        <v>0</v>
      </c>
      <c r="O413" s="838" t="str">
        <f>IF(AND('1C TSrécur4'!Z$17&lt;&gt;0,'1C TSrécur4'!$C$12="OUI"),'1C TSrécur4'!Z$36/'1C TSrécur4'!Z$17,"")</f>
        <v/>
      </c>
      <c r="P413" s="839" t="str">
        <f>IF(AND('1C TSrécur4'!Z$17&lt;&gt;0,'1C TSrécur4'!$C$12="OUI"),'1C TSrécur4'!$Z$37/'1C TSrécur4'!Z$17,"")</f>
        <v/>
      </c>
      <c r="Q413" s="839" t="str">
        <f>IF(AND('1C TSrécur4'!Z$17&lt;&gt;0,'1C TSrécur4'!$C$12="OUI"),'1C TSrécur4'!$Z$38/'1C TSrécur4'!Z$17,"")</f>
        <v/>
      </c>
      <c r="R413" s="839" t="str">
        <f>IF(AND('1C TSrécur4'!Z$17&lt;&gt;0,'1C TSrécur4'!$C$12="OUI"),'1C TSrécur4'!$Z$39/'1C TSrécur4'!Z$17,"")</f>
        <v/>
      </c>
      <c r="S413" s="839" t="str">
        <f>IF(AND('1C TSrécur4'!Z$17&lt;&gt;0,'1C TSrécur4'!$C$12="OUI"),'1C TSrécur4'!$Z$40/'1C TSrécur4'!Z$17,"")</f>
        <v/>
      </c>
      <c r="T413" s="839" t="str">
        <f>IF(AND('1C TSrécur4'!Z$17&lt;&gt;0,'1C TSrécur4'!$C$12="OUI"),'1C TSrécur4'!$Z$41/'1C TSrécur4'!Z$17,"")</f>
        <v/>
      </c>
      <c r="U413" s="839" t="str">
        <f>IF(AND('1C TSrécur4'!Z$17&lt;&gt;0,'1C TSrécur4'!$C$12="OUI"),'1C TSrécur4'!$Z$42/'1C TSrécur4'!Z$17,"")</f>
        <v/>
      </c>
      <c r="V413" s="839" t="str">
        <f>IF(AND('1C TSrécur4'!Z$17&lt;&gt;0,'1C TSrécur4'!$C$12="OUI"),'1C TSrécur4'!$Z$43/'1C TSrécur4'!Z$17,"")</f>
        <v/>
      </c>
      <c r="W413" s="839" t="str">
        <f>IF(AND('1C TSrécur4'!Z$17&lt;&gt;0,'1C TSrécur4'!$C$12="OUI"),'1C TSrécur4'!$Z$44/'1C TSrécur4'!Z$17,"")</f>
        <v/>
      </c>
      <c r="X413" s="839" t="str">
        <f>IF(AND('1C TSrécur4'!Z$17&lt;&gt;0,'1C TSrécur4'!$C$12="OUI"),'1C TSrécur4'!$Z$45/'1C TSrécur4'!Z$17,"")</f>
        <v/>
      </c>
      <c r="Y413" s="839" t="str">
        <f>IF(AND('1C TSrécur4'!Z$17&lt;&gt;0,'1C TSrécur4'!$C$12="OUI"),'1C TSrécur4'!$Z$46/'1C TSrécur4'!Z$17,"")</f>
        <v/>
      </c>
      <c r="Z413" s="839" t="str">
        <f>IF(AND('1C TSrécur4'!Z$17&lt;&gt;0,'1C TSrécur4'!$C$12="OUI"),'1C TSrécur4'!$Z$47/'1C TSrécur4'!Z$17,"")</f>
        <v/>
      </c>
      <c r="AA413" s="839" t="str">
        <f>IF(AND('1C TSrécur4'!Z$17&lt;&gt;0,'1C TSrécur4'!$C$12="OUI"),'1C TSrécur4'!$Z$48/'1C TSrécur4'!Z$17,"")</f>
        <v/>
      </c>
      <c r="AB413" s="839" t="str">
        <f>IF(AND('1C TSrécur4'!Z$17&lt;&gt;0,'1C TSrécur4'!$C$12="OUI"),'1C TSrécur4'!$Z$49/'1C TSrécur4'!Z$17,"")</f>
        <v/>
      </c>
      <c r="AC413" s="839" t="str">
        <f>IF(AND('1C TSrécur4'!Z$17&lt;&gt;0,'1C TSrécur4'!$C$12="OUI"),'1C TSrécur4'!$Z$50/'1C TSrécur4'!Z$17,"")</f>
        <v/>
      </c>
      <c r="AD413" s="839" t="str">
        <f>IF(AND('1C TSrécur4'!Z$17&lt;&gt;0,'1C TSrécur4'!$C$12="OUI"),'1C TSrécur4'!$Z$51/'1C TSrécur4'!Z$17,"")</f>
        <v/>
      </c>
      <c r="AE413" s="839" t="str">
        <f>IF(AND('1C TSrécur4'!Z$17&lt;&gt;0,'1C TSrécur4'!$C$12="OUI"),'1C TSrécur4'!$Z$52/'1C TSrécur4'!Z$17,"")</f>
        <v/>
      </c>
      <c r="AF413" s="839" t="str">
        <f>IF(AND('1C TSrécur4'!Z$17&lt;&gt;0,'1C TSrécur4'!$C$12="OUI"),'1C TSrécur4'!$Z$53/'1C TSrécur4'!Z$17,"")</f>
        <v/>
      </c>
      <c r="AG413" s="839" t="str">
        <f>IF(AND('1C TSrécur4'!Z$17&lt;&gt;0,'1C TSrécur4'!$C$12="OUI"),'1C TSrécur4'!$Z$54/'1C TSrécur4'!Z$17,"")</f>
        <v/>
      </c>
      <c r="AH413" s="839" t="str">
        <f>IF(AND('1C TSrécur4'!Z$17&lt;&gt;0,'1C TSrécur4'!$C$12="OUI"),'1C TSrécur4'!$Z$55/'1C TSrécur4'!Z$17,"")</f>
        <v/>
      </c>
      <c r="AI413" s="839" t="str">
        <f>IF(AND('1C TSrécur4'!Z$17&lt;&gt;0,'1C TSrécur4'!$C$12="OUI"),'1C TSrécur4'!$Z$56/'1C TSrécur4'!Z$17,"")</f>
        <v/>
      </c>
      <c r="AJ413" s="839" t="str">
        <f>IF(AND('1C TSrécur4'!Z$17&lt;&gt;0,'1C TSrécur4'!$C$12="OUI"),'1C TSrécur4'!$Z$57/'1C TSrécur4'!Z$17,"")</f>
        <v/>
      </c>
      <c r="AK413" s="839">
        <f>IF(AND('1C TSrécur4'!Z$17&lt;&gt;0,'1C TSrécur4'!$C$12="OUI"),'1C TSrécur4'!Z$58/'1C TSrécur4'!Z$17,0)</f>
        <v>0</v>
      </c>
      <c r="AL413" s="823">
        <f>IF(AND('1C TSrécur4'!$B$12&lt;&gt;"",'1C TSrécur4'!$C$12="OUI"),N413+AK413,N413)</f>
        <v>0</v>
      </c>
      <c r="AM413" s="840">
        <f t="shared" si="130"/>
        <v>0</v>
      </c>
      <c r="AN413" s="840">
        <f t="shared" si="131"/>
        <v>0</v>
      </c>
      <c r="AO413" s="841">
        <f t="shared" si="136"/>
        <v>0</v>
      </c>
      <c r="AP413" s="576">
        <f t="shared" si="137"/>
        <v>0</v>
      </c>
      <c r="AQ413" s="585">
        <f t="shared" si="134"/>
        <v>0</v>
      </c>
      <c r="AR413" s="581"/>
      <c r="AS413" s="215"/>
      <c r="AT413" s="214" t="str">
        <f>IF('1C TSrécur4'!Z$17*FICHE!$C$13&lt;J413,"Forfait limité à "&amp;FICHE!$C$13&amp;"€/jour","")</f>
        <v/>
      </c>
      <c r="AU413" s="788"/>
      <c r="AV413" s="824"/>
      <c r="AW413" s="824"/>
      <c r="AX413" s="824"/>
      <c r="AY413" s="824"/>
      <c r="AZ413" s="824"/>
    </row>
    <row r="414" spans="1:211" s="862" customFormat="1" ht="13.9" hidden="1" customHeight="1">
      <c r="A414" s="843"/>
      <c r="B414" s="844"/>
      <c r="C414" s="968" t="str">
        <f>IF('1C TSrécur5'!C$17&lt;&gt;0,'1C TSrécur5'!$B$12,"")</f>
        <v/>
      </c>
      <c r="D414" s="969"/>
      <c r="E414" s="970"/>
      <c r="F414" s="845" t="str">
        <f>IF(AND($C414='1C TSrécur5'!$B$12,'1C TSrécur5'!$B$16="récurrentes",'1C TSrécur5'!$C$17&lt;&gt;""),'1C TSrécur5'!$C$21,"")</f>
        <v/>
      </c>
      <c r="G414" s="846"/>
      <c r="H414" s="847">
        <v>0.21</v>
      </c>
      <c r="I414" s="847">
        <v>1</v>
      </c>
      <c r="J414" s="848"/>
      <c r="K414" s="849">
        <f t="shared" si="135"/>
        <v>0</v>
      </c>
      <c r="L414" s="850">
        <f>IF(OR('1C TSrécur5'!$B$12="",'1C TSrécur5'!C$30=0),0,IF(AND('1C TSrécur5'!$B$12&lt;&gt;"",$K$2="Pôle",'1C TSrécur5'!$C$12="OUI"),(('1C TSrécur5'!C$22+'1C TSrécur5'!C$23+'1C TSrécur5'!C$24+'1C TSrécur5'!C$25+'1C TSrécur5'!C$29)/'1C TSrécur5'!C$17),IF(AND('1C TSrécur5'!$B$12&lt;&gt;"",$K$2="Pôle",'1C TSrécur5'!$C$12="NON"),(('1C TSrécur5'!C$22+'1C TSrécur5'!C$23+'1C TSrécur5'!C$24+'1C TSrécur5'!C$25+'1C TSrécur5'!C$29)/'1C TSrécur5'!C$30),IF(AND('1C TSrécur5'!$B$12&lt;&gt;"",$K$2&lt;&gt;"Pôle",'1C TSrécur5'!$C$12="OUI"),(('1C TSrécur5'!C$22+'1C TSrécur5'!C$23+'1C TSrécur5'!C$24+'1C TSrécur5'!C$25+'1C TSrécur5'!C$26+'1C TSrécur5'!C$27+'1C TSrécur5'!C$28+'1C TSrécur5'!C$29)/'1C TSrécur5'!C$17),IF(AND('1C TSrécur5'!$B$12&lt;&gt;"",$K$2&lt;&gt;"Pôle",'1C TSrécur5'!$C$12="NON"),(('1C TSrécur5'!C$22+'1C TSrécur5'!C$23+'1C TSrécur5'!C$24+'1C TSrécur5'!C$25+'1C TSrécur5'!C$26+'1C TSrécur5'!C$27+'1C TSrécur5'!C$28+'1C TSrécur5'!C$29)/'1C TSrécur5'!C$30))))))</f>
        <v>0</v>
      </c>
      <c r="M414" s="850">
        <f>IF(OR('1C TSrécur5'!$B$12="",'1C TSrécur5'!C$30=0),0,IF(AND('1C TSrécur5'!$B$12&lt;&gt;"",$K$2="Pôle",'1C TSrécur5'!$C$12="OUI"),(('1C TSrécur5'!C$26+'1C TSrécur5'!C$27+'1C TSrécur5'!C$28)/'1C TSrécur5'!C$17),IF(AND('1C TSrécur5'!$B$12&lt;&gt;"",$K$2="Pôle",'1C TSrécur5'!$C$12="NON"),(('1C TSrécur5'!C$26+'1C TSrécur5'!C$27+'1C TSrécur5'!C$28)/'1C TSrécur5'!C$30),IF(AND('1C TSrécur5'!$B$12&lt;&gt;"",$K$2&lt;&gt;"Pôle"),0))))</f>
        <v>0</v>
      </c>
      <c r="N414" s="850">
        <f>IF(AND('1C TSrécur5'!$C$17&lt;&gt;0,'1C TSrécur5'!$C$30&lt;&gt;0),L414+M414,0)</f>
        <v>0</v>
      </c>
      <c r="O414" s="851" t="str">
        <f>IF(AND('1C TSrécur5'!C$17&lt;&gt;0,'1C TSrécur5'!$C$12="OUI"),'1C TSrécur5'!C$36/'1C TSrécur5'!C$17,"")</f>
        <v/>
      </c>
      <c r="P414" s="852" t="str">
        <f>IF(AND('1C TSrécur5'!C$17&lt;&gt;0,'1C TSrécur5'!$C$12="OUI"),'1C TSrécur5'!$C$37/'1C TSrécur5'!C$17,"")</f>
        <v/>
      </c>
      <c r="Q414" s="852" t="str">
        <f>IF(AND('1C TSrécur5'!C$17&lt;&gt;0,'1C TSrécur5'!$C$12="OUI"),'1C TSrécur5'!$C$38/'1C TSrécur5'!C$17,"")</f>
        <v/>
      </c>
      <c r="R414" s="852" t="str">
        <f>IF(AND('1C TSrécur5'!C$17&lt;&gt;0,'1C TSrécur5'!$C$12="OUI"),'1C TSrécur5'!$C$39/'1C TSrécur5'!C$17,"")</f>
        <v/>
      </c>
      <c r="S414" s="852" t="str">
        <f>IF(AND('1C TSrécur5'!C$17&lt;&gt;0,'1C TSrécur5'!$C$12="OUI"),'1C TSrécur5'!$C$40/'1C TSrécur5'!C$17,"")</f>
        <v/>
      </c>
      <c r="T414" s="852" t="str">
        <f>IF(AND('1C TSrécur5'!C$17&lt;&gt;0,'1C TSrécur5'!$C$12="OUI"),'1C TSrécur5'!$C$41/'1C TSrécur5'!C$17,"")</f>
        <v/>
      </c>
      <c r="U414" s="852" t="str">
        <f>IF(AND('1C TSrécur5'!C$17&lt;&gt;0,'1C TSrécur5'!$C$12="OUI"),'1C TSrécur5'!$C$42/'1C TSrécur5'!C$17,"")</f>
        <v/>
      </c>
      <c r="V414" s="852" t="str">
        <f>IF(AND('1C TSrécur5'!C$17&lt;&gt;0,'1C TSrécur5'!$C$12="OUI"),'1C TSrécur5'!$C$43/'1C TSrécur5'!C$17,"")</f>
        <v/>
      </c>
      <c r="W414" s="852" t="str">
        <f>IF(AND('1C TSrécur5'!C$17&lt;&gt;0,'1C TSrécur5'!$C$12="OUI"),'1C TSrécur5'!$C$44/'1C TSrécur5'!C$17,"")</f>
        <v/>
      </c>
      <c r="X414" s="852" t="str">
        <f>IF(AND('1C TSrécur5'!C$17&lt;&gt;0,'1C TSrécur5'!$C$12="OUI"),'1C TSrécur5'!$C$45/'1C TSrécur5'!C$17,"")</f>
        <v/>
      </c>
      <c r="Y414" s="852" t="str">
        <f>IF(AND('1C TSrécur5'!C$17&lt;&gt;0,'1C TSrécur5'!$C$12="OUI"),'1C TSrécur5'!$C$46/'1C TSrécur5'!C$17,"")</f>
        <v/>
      </c>
      <c r="Z414" s="852" t="str">
        <f>IF(AND('1C TSrécur5'!C$17&lt;&gt;0,'1C TSrécur5'!$C$12="OUI"),'1C TSrécur5'!$C$47/'1C TSrécur5'!C$17,"")</f>
        <v/>
      </c>
      <c r="AA414" s="852" t="str">
        <f>IF(AND('1C TSrécur5'!C$17&lt;&gt;0,'1C TSrécur5'!$C$12="OUI"),'1C TSrécur5'!$C$48/'1C TSrécur5'!C$17,"")</f>
        <v/>
      </c>
      <c r="AB414" s="852" t="str">
        <f>IF(AND('1C TSrécur5'!C$17&lt;&gt;0,'1C TSrécur5'!$C$12="OUI"),'1C TSrécur5'!$C$49/'1C TSrécur5'!C$17,"")</f>
        <v/>
      </c>
      <c r="AC414" s="852" t="str">
        <f>IF(AND('1C TSrécur5'!C$17&lt;&gt;0,'1C TSrécur5'!$C$12="OUI"),'1C TSrécur5'!$C$50/'1C TSrécur5'!C$17,"")</f>
        <v/>
      </c>
      <c r="AD414" s="852" t="str">
        <f>IF(AND('1C TSrécur5'!C$17&lt;&gt;0,'1C TSrécur5'!$C$12="OUI"),'1C TSrécur5'!$C$51/'1C TSrécur5'!C$17,"")</f>
        <v/>
      </c>
      <c r="AE414" s="852" t="str">
        <f>IF(AND('1C TSrécur5'!C$17&lt;&gt;0,'1C TSrécur5'!$C$12="OUI"),'1C TSrécur5'!$C$52/'1C TSrécur5'!C$17,"")</f>
        <v/>
      </c>
      <c r="AF414" s="852" t="str">
        <f>IF(AND('1C TSrécur5'!C$17&lt;&gt;0,'1C TSrécur5'!$C$12="OUI"),'1C TSrécur5'!$C$53/'1C TSrécur5'!C$17,"")</f>
        <v/>
      </c>
      <c r="AG414" s="852" t="str">
        <f>IF(AND('1C TSrécur5'!C$17&lt;&gt;0,'1C TSrécur5'!$C$12="OUI"),'1C TSrécur5'!$C$54/'1C TSrécur5'!C$17,"")</f>
        <v/>
      </c>
      <c r="AH414" s="852" t="str">
        <f>IF(AND('1C TSrécur5'!C$17&lt;&gt;0,'1C TSrécur5'!$C$12="OUI"),'1C TSrécur5'!$C$55/'1C TSrécur5'!C$17,"")</f>
        <v/>
      </c>
      <c r="AI414" s="852" t="str">
        <f>IF(AND('1C TSrécur5'!C$17&lt;&gt;0,'1C TSrécur5'!$C$12="OUI"),'1C TSrécur5'!$C$56/'1C TSrécur5'!C$17,"")</f>
        <v/>
      </c>
      <c r="AJ414" s="852" t="str">
        <f>IF(AND('1C TSrécur5'!C$17&lt;&gt;0,'1C TSrécur5'!$C$12="OUI"),'1C TSrécur5'!$C$57/'1C TSrécur5'!C$17,"")</f>
        <v/>
      </c>
      <c r="AK414" s="852">
        <f>IF(AND('1C TSrécur5'!C$17&lt;&gt;0,'1C TSrécur5'!$C$12="OUI"),'1C TSrécur5'!C$58/'1C TSrécur5'!C$17,0)</f>
        <v>0</v>
      </c>
      <c r="AL414" s="853">
        <f>IF(AND('1C TSrécur5'!$B$12&lt;&gt;"",'1C TSrécur5'!$C$12="OUI"),N414+AK414,N414)</f>
        <v>0</v>
      </c>
      <c r="AM414" s="854">
        <f t="shared" ref="AM414:AM437" si="138">(J414+(J414*H414)-(J414*H414*I414))*L414</f>
        <v>0</v>
      </c>
      <c r="AN414" s="854">
        <f t="shared" ref="AN414:AN437" si="139">((J414+(J414*H414)-(J414*H414*I414))*M414)*50%</f>
        <v>0</v>
      </c>
      <c r="AO414" s="855">
        <f>AM414+AN414</f>
        <v>0</v>
      </c>
      <c r="AP414" s="856">
        <f>AM414-AR414</f>
        <v>0</v>
      </c>
      <c r="AQ414" s="857">
        <f t="shared" si="134"/>
        <v>0</v>
      </c>
      <c r="AR414" s="858"/>
      <c r="AS414" s="859"/>
      <c r="AT414" s="860" t="str">
        <f>IF(('1C TSrécur5'!C$17*FICHE!$C$13)&lt;J414,"Forfait limité à "&amp;FICHE!$C$13&amp;"€/jour","")</f>
        <v/>
      </c>
      <c r="AU414" s="861"/>
      <c r="AV414" s="907"/>
      <c r="AW414" s="907"/>
      <c r="AX414" s="907"/>
      <c r="AY414" s="907"/>
      <c r="AZ414" s="907"/>
      <c r="BA414" s="767"/>
      <c r="BB414" s="767"/>
      <c r="BC414" s="767"/>
      <c r="BD414" s="767"/>
      <c r="BE414" s="767"/>
      <c r="BF414" s="767"/>
      <c r="BG414" s="767"/>
      <c r="BH414" s="767"/>
      <c r="BI414" s="767"/>
      <c r="BJ414" s="767"/>
      <c r="BK414" s="767"/>
      <c r="BL414" s="767"/>
      <c r="BM414" s="767"/>
      <c r="BN414" s="767"/>
      <c r="BO414" s="767"/>
      <c r="BP414" s="767"/>
      <c r="BQ414" s="767"/>
      <c r="BR414" s="767"/>
      <c r="BS414" s="767"/>
      <c r="BT414" s="767"/>
      <c r="BU414" s="767"/>
      <c r="BV414" s="767"/>
      <c r="BW414" s="767"/>
      <c r="BX414" s="767"/>
      <c r="BY414" s="767"/>
      <c r="BZ414" s="767"/>
      <c r="CA414" s="767"/>
      <c r="CB414" s="767"/>
      <c r="CC414" s="767"/>
      <c r="CD414" s="767"/>
      <c r="CE414" s="767"/>
      <c r="CF414" s="767"/>
      <c r="CG414" s="767"/>
      <c r="CH414" s="767"/>
      <c r="CI414" s="767"/>
      <c r="CJ414" s="767"/>
      <c r="CK414" s="767"/>
      <c r="CL414" s="767"/>
      <c r="CM414" s="767"/>
      <c r="CN414" s="767"/>
      <c r="CO414" s="767"/>
      <c r="CP414" s="767"/>
      <c r="CQ414" s="767"/>
      <c r="CR414" s="767"/>
      <c r="CS414" s="767"/>
      <c r="CT414" s="767"/>
      <c r="CU414" s="767"/>
      <c r="CV414" s="767"/>
      <c r="CW414" s="767"/>
      <c r="CX414" s="767"/>
      <c r="CY414" s="767"/>
      <c r="CZ414" s="767"/>
      <c r="DA414" s="767"/>
      <c r="DB414" s="767"/>
      <c r="DC414" s="767"/>
      <c r="DD414" s="767"/>
      <c r="DE414" s="767"/>
      <c r="DF414" s="767"/>
      <c r="DG414" s="767"/>
      <c r="DH414" s="767"/>
      <c r="DI414" s="767"/>
      <c r="DJ414" s="767"/>
      <c r="DK414" s="767"/>
      <c r="DL414" s="767"/>
      <c r="DM414" s="767"/>
      <c r="DN414" s="767"/>
      <c r="DO414" s="767"/>
      <c r="DP414" s="767"/>
      <c r="DQ414" s="767"/>
      <c r="DR414" s="767"/>
      <c r="DS414" s="767"/>
      <c r="DT414" s="767"/>
      <c r="DU414" s="767"/>
      <c r="DV414" s="767"/>
      <c r="DW414" s="767"/>
      <c r="DX414" s="767"/>
      <c r="DY414" s="767"/>
      <c r="DZ414" s="767"/>
      <c r="EA414" s="767"/>
      <c r="EB414" s="767"/>
      <c r="EC414" s="767"/>
      <c r="ED414" s="767"/>
      <c r="EE414" s="767"/>
      <c r="EF414" s="767"/>
      <c r="EG414" s="767"/>
      <c r="EH414" s="767"/>
      <c r="EI414" s="767"/>
      <c r="EJ414" s="767"/>
      <c r="EK414" s="767"/>
      <c r="EL414" s="767"/>
      <c r="EM414" s="767"/>
      <c r="EN414" s="767"/>
      <c r="EO414" s="767"/>
      <c r="EP414" s="767"/>
      <c r="EQ414" s="767"/>
      <c r="ER414" s="767"/>
      <c r="ES414" s="767"/>
      <c r="ET414" s="767"/>
      <c r="EU414" s="767"/>
      <c r="EV414" s="767"/>
      <c r="EW414" s="767"/>
      <c r="EX414" s="767"/>
      <c r="EY414" s="767"/>
      <c r="EZ414" s="767"/>
      <c r="FA414" s="767"/>
      <c r="FB414" s="767"/>
      <c r="FC414" s="767"/>
      <c r="FD414" s="767"/>
      <c r="FE414" s="767"/>
      <c r="FF414" s="767"/>
      <c r="FG414" s="767"/>
      <c r="FH414" s="767"/>
      <c r="FI414" s="767"/>
      <c r="FJ414" s="767"/>
      <c r="FK414" s="767"/>
      <c r="FL414" s="767"/>
      <c r="FM414" s="767"/>
      <c r="FN414" s="767"/>
      <c r="FO414" s="767"/>
      <c r="FP414" s="767"/>
      <c r="FQ414" s="767"/>
      <c r="FR414" s="767"/>
      <c r="FS414" s="767"/>
      <c r="FT414" s="767"/>
      <c r="FU414" s="767"/>
      <c r="FV414" s="767"/>
      <c r="FW414" s="767"/>
      <c r="FX414" s="767"/>
      <c r="FY414" s="767"/>
      <c r="FZ414" s="767"/>
      <c r="GA414" s="767"/>
      <c r="GB414" s="767"/>
      <c r="GC414" s="767"/>
      <c r="GD414" s="767"/>
      <c r="GE414" s="767"/>
      <c r="GF414" s="767"/>
      <c r="GG414" s="767"/>
      <c r="GH414" s="767"/>
      <c r="GI414" s="767"/>
      <c r="GJ414" s="767"/>
      <c r="GK414" s="767"/>
      <c r="GL414" s="767"/>
      <c r="GM414" s="767"/>
      <c r="GN414" s="767"/>
      <c r="GO414" s="767"/>
      <c r="GP414" s="767"/>
      <c r="GQ414" s="767"/>
      <c r="GR414" s="767"/>
      <c r="GS414" s="767"/>
      <c r="GT414" s="767"/>
      <c r="GU414" s="767"/>
      <c r="GV414" s="767"/>
      <c r="GW414" s="767"/>
      <c r="GX414" s="767"/>
      <c r="GY414" s="767"/>
      <c r="GZ414" s="767"/>
      <c r="HA414" s="767"/>
      <c r="HB414" s="767"/>
      <c r="HC414" s="767"/>
    </row>
    <row r="415" spans="1:211" s="864" customFormat="1" ht="13.9" hidden="1" customHeight="1">
      <c r="A415" s="307"/>
      <c r="B415" s="351"/>
      <c r="C415" s="971" t="str">
        <f>IF('1C TSrécur5'!D$17&lt;&gt;0,'1C TSrécur5'!$B$12,"")</f>
        <v/>
      </c>
      <c r="D415" s="972"/>
      <c r="E415" s="973"/>
      <c r="F415" s="93" t="str">
        <f>IF(AND($C415='1C TSrécur5'!$B$12,'1C TSrécur5'!$B$16="récurrentes",'1C TSrécur5'!$D$17&lt;&gt;""),'1C TSrécur5'!$D$21,"")</f>
        <v/>
      </c>
      <c r="G415" s="863"/>
      <c r="H415" s="745">
        <v>0.21</v>
      </c>
      <c r="I415" s="747">
        <v>1</v>
      </c>
      <c r="J415" s="312"/>
      <c r="K415" s="680">
        <f t="shared" si="135"/>
        <v>0</v>
      </c>
      <c r="L415" s="527">
        <f>IF(OR('1C TSrécur5'!$B$12="",'1C TSrécur5'!D$30=0),0,IF(AND('1C TSrécur5'!$B$12&lt;&gt;"",$K$2="Pôle",'1C TSrécur5'!$C$12="OUI"),(('1C TSrécur5'!D$22+'1C TSrécur5'!D$23+'1C TSrécur5'!D$24+'1C TSrécur5'!D$25+'1C TSrécur5'!D$29)/'1C TSrécur5'!D$17),IF(AND('1C TSrécur5'!$B$12&lt;&gt;"",$K$2="Pôle",'1C TSrécur5'!$C$12="NON"),(('1C TSrécur5'!D$22+'1C TSrécur5'!D$23+'1C TSrécur5'!D$24+'1C TSrécur5'!D$25+'1C TSrécur5'!D$29)/'1C TSrécur5'!D$30),IF(AND('1C TSrécur5'!$B$12&lt;&gt;"",$K$2&lt;&gt;"Pôle",'1C TSrécur5'!$C$12="OUI"),(('1C TSrécur5'!D$22+'1C TSrécur5'!D$23+'1C TSrécur5'!D$24+'1C TSrécur5'!D$25+'1C TSrécur5'!D$26+'1C TSrécur5'!D$27+'1C TSrécur5'!D$28+'1C TSrécur5'!D$29)/'1C TSrécur5'!D$17),IF(AND('1C TSrécur5'!$B$12&lt;&gt;"",$K$2&lt;&gt;"Pôle",'1C TSrécur5'!$C$12="NON"),(('1C TSrécur5'!D$22+'1C TSrécur5'!D$23+'1C TSrécur5'!D$24+'1C TSrécur5'!D$25+'1C TSrécur5'!D$26+'1C TSrécur5'!D$27+'1C TSrécur5'!D$28+'1C TSrécur5'!D$29)/'1C TSrécur5'!D$30))))))</f>
        <v>0</v>
      </c>
      <c r="M415" s="527">
        <f>IF(OR('1C TSrécur5'!$B$12="",'1C TSrécur5'!D$30=0),0,IF(AND('1C TSrécur5'!$B$12&lt;&gt;"",$K$2="Pôle",'1C TSrécur5'!$C$12="OUI"),(('1C TSrécur5'!D$26+'1C TSrécur5'!D$27+'1C TSrécur5'!D$28)/'1C TSrécur5'!D$17),IF(AND('1C TSrécur5'!$B$12&lt;&gt;"",$K$2="Pôle",'1C TSrécur5'!$C$12="NON"),(('1C TSrécur5'!D$26+'1C TSrécur5'!D$27+'1C TSrécur5'!D$28)/'1C TSrécur5'!D$30),IF(AND('1C TSrécur5'!$B$12&lt;&gt;"",$K$2&lt;&gt;"Pôle"),0))))</f>
        <v>0</v>
      </c>
      <c r="N415" s="527">
        <f>IF(AND('1C TSrécur5'!$D$17&lt;&gt;0,'1C TSrécur5'!$D$30&lt;&gt;0),L415+M415,0)</f>
        <v>0</v>
      </c>
      <c r="O415" s="542" t="str">
        <f>IF(AND('1C TSrécur5'!D$17&lt;&gt;0,'1C TSrécur5'!$C$12="OUI"),'1C TSrécur5'!D$36/'1C TSrécur5'!D$17,"")</f>
        <v/>
      </c>
      <c r="P415" s="543" t="str">
        <f>IF(AND('1C TSrécur5'!D$17&lt;&gt;0,'1C TSrécur5'!$C$12="OUI"),'1C TSrécur5'!$D$37/'1C TSrécur5'!D$17,"")</f>
        <v/>
      </c>
      <c r="Q415" s="543" t="str">
        <f>IF(AND('1C TSrécur5'!D$17&lt;&gt;0,'1C TSrécur5'!$C$12="OUI"),'1C TSrécur5'!$D$38/'1C TSrécur5'!D$17,"")</f>
        <v/>
      </c>
      <c r="R415" s="543" t="str">
        <f>IF(AND('1C TSrécur5'!D$17&lt;&gt;0,'1C TSrécur5'!$C$12="OUI"),'1C TSrécur5'!$D$39/'1C TSrécur5'!D$17,"")</f>
        <v/>
      </c>
      <c r="S415" s="543" t="str">
        <f>IF(AND('1C TSrécur5'!D$17&lt;&gt;0,'1C TSrécur5'!$C$12="OUI"),'1C TSrécur5'!$D$40/'1C TSrécur5'!D$17,"")</f>
        <v/>
      </c>
      <c r="T415" s="543" t="str">
        <f>IF(AND('1C TSrécur5'!D$17&lt;&gt;0,'1C TSrécur5'!$C$12="OUI"),'1C TSrécur5'!$D$41/'1C TSrécur5'!D$17,"")</f>
        <v/>
      </c>
      <c r="U415" s="543" t="str">
        <f>IF(AND('1C TSrécur5'!D$17&lt;&gt;0,'1C TSrécur5'!$C$12="OUI"),'1C TSrécur5'!$D$42/'1C TSrécur5'!D$17,"")</f>
        <v/>
      </c>
      <c r="V415" s="543" t="str">
        <f>IF(AND('1C TSrécur5'!D$17&lt;&gt;0,'1C TSrécur5'!$C$12="OUI"),'1C TSrécur5'!$D$43/'1C TSrécur5'!D$17,"")</f>
        <v/>
      </c>
      <c r="W415" s="543" t="str">
        <f>IF(AND('1C TSrécur5'!D$17&lt;&gt;0,'1C TSrécur5'!$C$12="OUI"),'1C TSrécur5'!$D$44/'1C TSrécur5'!D$17,"")</f>
        <v/>
      </c>
      <c r="X415" s="543" t="str">
        <f>IF(AND('1C TSrécur5'!D$17&lt;&gt;0,'1C TSrécur5'!$C$12="OUI"),'1C TSrécur5'!$D$45/'1C TSrécur5'!D$17,"")</f>
        <v/>
      </c>
      <c r="Y415" s="543" t="str">
        <f>IF(AND('1C TSrécur5'!D$17&lt;&gt;0,'1C TSrécur5'!$C$12="OUI"),'1C TSrécur5'!$D$46/'1C TSrécur5'!D$17,"")</f>
        <v/>
      </c>
      <c r="Z415" s="543" t="str">
        <f>IF(AND('1C TSrécur5'!D$17&lt;&gt;0,'1C TSrécur5'!$C$12="OUI"),'1C TSrécur5'!$D$47/'1C TSrécur5'!D$17,"")</f>
        <v/>
      </c>
      <c r="AA415" s="543" t="str">
        <f>IF(AND('1C TSrécur5'!D$17&lt;&gt;0,'1C TSrécur5'!$C$12="OUI"),'1C TSrécur5'!$D$48/'1C TSrécur5'!D$17,"")</f>
        <v/>
      </c>
      <c r="AB415" s="543" t="str">
        <f>IF(AND('1C TSrécur5'!D$17&lt;&gt;0,'1C TSrécur5'!$C$12="OUI"),'1C TSrécur5'!$D$49/'1C TSrécur5'!D$17,"")</f>
        <v/>
      </c>
      <c r="AC415" s="543" t="str">
        <f>IF(AND('1C TSrécur5'!D$17&lt;&gt;0,'1C TSrécur5'!$C$12="OUI"),'1C TSrécur5'!$D$50/'1C TSrécur5'!D$17,"")</f>
        <v/>
      </c>
      <c r="AD415" s="543" t="str">
        <f>IF(AND('1C TSrécur5'!D$17&lt;&gt;0,'1C TSrécur5'!$C$12="OUI"),'1C TSrécur5'!$D$51/'1C TSrécur5'!D$17,"")</f>
        <v/>
      </c>
      <c r="AE415" s="543" t="str">
        <f>IF(AND('1C TSrécur5'!D$17&lt;&gt;0,'1C TSrécur5'!$C$12="OUI"),'1C TSrécur5'!$D$52/'1C TSrécur5'!D$17,"")</f>
        <v/>
      </c>
      <c r="AF415" s="543" t="str">
        <f>IF(AND('1C TSrécur5'!D$17&lt;&gt;0,'1C TSrécur5'!$C$12="OUI"),'1C TSrécur5'!$D$53/'1C TSrécur5'!D$17,"")</f>
        <v/>
      </c>
      <c r="AG415" s="543" t="str">
        <f>IF(AND('1C TSrécur5'!D$17&lt;&gt;0,'1C TSrécur5'!$C$12="OUI"),'1C TSrécur5'!$D$54/'1C TSrécur5'!D$17,"")</f>
        <v/>
      </c>
      <c r="AH415" s="543" t="str">
        <f>IF(AND('1C TSrécur5'!D$17&lt;&gt;0,'1C TSrécur5'!$C$12="OUI"),'1C TSrécur5'!$D$55/'1C TSrécur5'!D$17,"")</f>
        <v/>
      </c>
      <c r="AI415" s="543" t="str">
        <f>IF(AND('1C TSrécur5'!D$17&lt;&gt;0,'1C TSrécur5'!$C$12="OUI"),'1C TSrécur5'!$D$56/'1C TSrécur5'!D$17,"")</f>
        <v/>
      </c>
      <c r="AJ415" s="543" t="str">
        <f>IF(AND('1C TSrécur5'!D$17&lt;&gt;0,'1C TSrécur5'!$C$12="OUI"),'1C TSrécur5'!$D$57/'1C TSrécur5'!D$17,"")</f>
        <v/>
      </c>
      <c r="AK415" s="543">
        <f>IF(AND('1C TSrécur5'!D$17&lt;&gt;0,'1C TSrécur5'!$C$12="OUI"),'1C TSrécur5'!D$58/'1C TSrécur5'!D$17,0)</f>
        <v>0</v>
      </c>
      <c r="AL415" s="72">
        <f>IF(AND('1C TSrécur5'!$B$12&lt;&gt;"",'1C TSrécur5'!$C$12="OUI"),N415+AK415,N415)</f>
        <v>0</v>
      </c>
      <c r="AM415" s="344">
        <f t="shared" si="138"/>
        <v>0</v>
      </c>
      <c r="AN415" s="344">
        <f t="shared" si="139"/>
        <v>0</v>
      </c>
      <c r="AO415" s="345">
        <f t="shared" ref="AO415:AO425" si="140">AM415+AN415</f>
        <v>0</v>
      </c>
      <c r="AP415" s="573">
        <f t="shared" ref="AP415:AP425" si="141">AM415-AR415</f>
        <v>0</v>
      </c>
      <c r="AQ415" s="583">
        <f t="shared" si="134"/>
        <v>0</v>
      </c>
      <c r="AR415" s="579"/>
      <c r="AS415" s="102"/>
      <c r="AT415" s="27" t="str">
        <f>IF(('1C TSrécur5'!D$17*FICHE!$C$13)&lt;J415,"Forfait limité à "&amp;FICHE!$C$13&amp;"€/jour","")</f>
        <v/>
      </c>
      <c r="AU415" s="592"/>
      <c r="AV415" s="824"/>
      <c r="AW415" s="824"/>
      <c r="AX415" s="824"/>
      <c r="AY415" s="824"/>
      <c r="AZ415" s="824"/>
      <c r="BA415" s="767"/>
      <c r="BB415" s="767"/>
      <c r="BC415" s="767"/>
      <c r="BD415" s="767"/>
      <c r="BE415" s="767"/>
      <c r="BF415" s="767"/>
      <c r="BG415" s="767"/>
      <c r="BH415" s="767"/>
      <c r="BI415" s="767"/>
      <c r="BJ415" s="767"/>
      <c r="BK415" s="767"/>
      <c r="BL415" s="767"/>
      <c r="BM415" s="767"/>
      <c r="BN415" s="767"/>
      <c r="BO415" s="767"/>
      <c r="BP415" s="767"/>
      <c r="BQ415" s="767"/>
      <c r="BR415" s="767"/>
      <c r="BS415" s="767"/>
      <c r="BT415" s="767"/>
      <c r="BU415" s="767"/>
      <c r="BV415" s="767"/>
      <c r="BW415" s="767"/>
      <c r="BX415" s="767"/>
      <c r="BY415" s="767"/>
      <c r="BZ415" s="767"/>
      <c r="CA415" s="767"/>
      <c r="CB415" s="767"/>
      <c r="CC415" s="767"/>
      <c r="CD415" s="767"/>
      <c r="CE415" s="767"/>
      <c r="CF415" s="767"/>
      <c r="CG415" s="767"/>
      <c r="CH415" s="767"/>
      <c r="CI415" s="767"/>
      <c r="CJ415" s="767"/>
      <c r="CK415" s="767"/>
      <c r="CL415" s="767"/>
      <c r="CM415" s="767"/>
      <c r="CN415" s="767"/>
      <c r="CO415" s="767"/>
      <c r="CP415" s="767"/>
      <c r="CQ415" s="767"/>
      <c r="CR415" s="767"/>
      <c r="CS415" s="767"/>
      <c r="CT415" s="767"/>
      <c r="CU415" s="767"/>
      <c r="CV415" s="767"/>
      <c r="CW415" s="767"/>
      <c r="CX415" s="767"/>
      <c r="CY415" s="767"/>
      <c r="CZ415" s="767"/>
      <c r="DA415" s="767"/>
      <c r="DB415" s="767"/>
      <c r="DC415" s="767"/>
      <c r="DD415" s="767"/>
      <c r="DE415" s="767"/>
      <c r="DF415" s="767"/>
      <c r="DG415" s="767"/>
      <c r="DH415" s="767"/>
      <c r="DI415" s="767"/>
      <c r="DJ415" s="767"/>
      <c r="DK415" s="767"/>
      <c r="DL415" s="767"/>
      <c r="DM415" s="767"/>
      <c r="DN415" s="767"/>
      <c r="DO415" s="767"/>
      <c r="DP415" s="767"/>
      <c r="DQ415" s="767"/>
      <c r="DR415" s="767"/>
      <c r="DS415" s="767"/>
      <c r="DT415" s="767"/>
      <c r="DU415" s="767"/>
      <c r="DV415" s="767"/>
      <c r="DW415" s="767"/>
      <c r="DX415" s="767"/>
      <c r="DY415" s="767"/>
      <c r="DZ415" s="767"/>
      <c r="EA415" s="767"/>
      <c r="EB415" s="767"/>
      <c r="EC415" s="767"/>
      <c r="ED415" s="767"/>
      <c r="EE415" s="767"/>
      <c r="EF415" s="767"/>
      <c r="EG415" s="767"/>
      <c r="EH415" s="767"/>
      <c r="EI415" s="767"/>
      <c r="EJ415" s="767"/>
      <c r="EK415" s="767"/>
      <c r="EL415" s="767"/>
      <c r="EM415" s="767"/>
      <c r="EN415" s="767"/>
      <c r="EO415" s="767"/>
      <c r="EP415" s="767"/>
      <c r="EQ415" s="767"/>
      <c r="ER415" s="767"/>
      <c r="ES415" s="767"/>
      <c r="ET415" s="767"/>
      <c r="EU415" s="767"/>
      <c r="EV415" s="767"/>
      <c r="EW415" s="767"/>
      <c r="EX415" s="767"/>
      <c r="EY415" s="767"/>
      <c r="EZ415" s="767"/>
      <c r="FA415" s="767"/>
      <c r="FB415" s="767"/>
      <c r="FC415" s="767"/>
      <c r="FD415" s="767"/>
      <c r="FE415" s="767"/>
      <c r="FF415" s="767"/>
      <c r="FG415" s="767"/>
      <c r="FH415" s="767"/>
      <c r="FI415" s="767"/>
      <c r="FJ415" s="767"/>
      <c r="FK415" s="767"/>
      <c r="FL415" s="767"/>
      <c r="FM415" s="767"/>
      <c r="FN415" s="767"/>
      <c r="FO415" s="767"/>
      <c r="FP415" s="767"/>
      <c r="FQ415" s="767"/>
      <c r="FR415" s="767"/>
      <c r="FS415" s="767"/>
      <c r="FT415" s="767"/>
      <c r="FU415" s="767"/>
      <c r="FV415" s="767"/>
      <c r="FW415" s="767"/>
      <c r="FX415" s="767"/>
      <c r="FY415" s="767"/>
      <c r="FZ415" s="767"/>
      <c r="GA415" s="767"/>
      <c r="GB415" s="767"/>
      <c r="GC415" s="767"/>
      <c r="GD415" s="767"/>
      <c r="GE415" s="767"/>
      <c r="GF415" s="767"/>
      <c r="GG415" s="767"/>
      <c r="GH415" s="767"/>
      <c r="GI415" s="767"/>
      <c r="GJ415" s="767"/>
      <c r="GK415" s="767"/>
      <c r="GL415" s="767"/>
      <c r="GM415" s="767"/>
      <c r="GN415" s="767"/>
      <c r="GO415" s="767"/>
      <c r="GP415" s="767"/>
      <c r="GQ415" s="767"/>
      <c r="GR415" s="767"/>
      <c r="GS415" s="767"/>
      <c r="GT415" s="767"/>
      <c r="GU415" s="767"/>
      <c r="GV415" s="767"/>
      <c r="GW415" s="767"/>
      <c r="GX415" s="767"/>
      <c r="GY415" s="767"/>
      <c r="GZ415" s="767"/>
      <c r="HA415" s="767"/>
      <c r="HB415" s="767"/>
      <c r="HC415" s="767"/>
    </row>
    <row r="416" spans="1:211" s="864" customFormat="1" ht="13.9" hidden="1" customHeight="1">
      <c r="A416" s="307"/>
      <c r="B416" s="351"/>
      <c r="C416" s="971" t="str">
        <f>IF('1C TSrécur5'!E$17&lt;&gt;0,'1C TSrécur5'!$B$12,"")</f>
        <v/>
      </c>
      <c r="D416" s="972"/>
      <c r="E416" s="973"/>
      <c r="F416" s="93" t="str">
        <f>IF(AND($C416='1C TSrécur5'!$B$12,'1C TSrécur5'!$B$16="récurrentes",'1C TSrécur5'!$E$17&lt;&gt;""),'1C TSrécur5'!$E$21,"")</f>
        <v/>
      </c>
      <c r="G416" s="863"/>
      <c r="H416" s="745">
        <v>0.21</v>
      </c>
      <c r="I416" s="747">
        <v>1</v>
      </c>
      <c r="J416" s="312"/>
      <c r="K416" s="680">
        <f t="shared" si="135"/>
        <v>0</v>
      </c>
      <c r="L416" s="527">
        <f>IF(OR('1C TSrécur5'!$B$12="",'1C TSrécur5'!E$30=0),0,IF(AND('1C TSrécur5'!$B$12&lt;&gt;"",$K$2="Pôle",'1C TSrécur5'!$C$12="OUI"),(('1C TSrécur5'!E$22+'1C TSrécur5'!E$23+'1C TSrécur5'!E$24+'1C TSrécur5'!E$25+'1C TSrécur5'!E$29)/'1C TSrécur5'!E$17),IF(AND('1C TSrécur5'!$B$12&lt;&gt;"",$K$2="Pôle",'1C TSrécur5'!$C$12="NON"),(('1C TSrécur5'!E$22+'1C TSrécur5'!E$23+'1C TSrécur5'!E$24+'1C TSrécur5'!E$25+'1C TSrécur5'!E$29)/'1C TSrécur5'!E$30),IF(AND('1C TSrécur5'!$B$12&lt;&gt;"",$K$2&lt;&gt;"Pôle",'1C TSrécur5'!$C$12="OUI"),(('1C TSrécur5'!E$22+'1C TSrécur5'!E$23+'1C TSrécur5'!E$24+'1C TSrécur5'!E$25+'1C TSrécur5'!E$26+'1C TSrécur5'!E$27+'1C TSrécur5'!E$28+'1C TSrécur5'!E$29)/'1C TSrécur5'!E$17),IF(AND('1C TSrécur5'!$B$12&lt;&gt;"",$K$2&lt;&gt;"Pôle",'1C TSrécur5'!$C$12="NON"),(('1C TSrécur5'!E$22+'1C TSrécur5'!E$23+'1C TSrécur5'!E$24+'1C TSrécur5'!E$25+'1C TSrécur5'!E$26+'1C TSrécur5'!E$27+'1C TSrécur5'!E$28+'1C TSrécur5'!E$29)/'1C TSrécur5'!E$30))))))</f>
        <v>0</v>
      </c>
      <c r="M416" s="527">
        <f>IF(OR('1C TSrécur5'!$B$12="",'1C TSrécur5'!E$30=0),0,IF(AND('1C TSrécur5'!$B$12&lt;&gt;"",$K$2="Pôle",'1C TSrécur5'!$C$12="OUI"),(('1C TSrécur5'!E$26+'1C TSrécur5'!E$27+'1C TSrécur5'!E$28)/'1C TSrécur5'!E$17),IF(AND('1C TSrécur5'!$B$12&lt;&gt;"",$K$2="Pôle",'1C TSrécur5'!$C$12="NON"),(('1C TSrécur5'!E$26+'1C TSrécur5'!E$27+'1C TSrécur5'!E$28)/'1C TSrécur5'!E$30),IF(AND('1C TSrécur5'!$B$12&lt;&gt;"",$K$2&lt;&gt;"Pôle"),0))))</f>
        <v>0</v>
      </c>
      <c r="N416" s="527">
        <f>IF(AND('1C TSrécur5'!$E$17&lt;&gt;0,'1C TSrécur5'!$E$30&lt;&gt;0),L416+M416,0)</f>
        <v>0</v>
      </c>
      <c r="O416" s="542" t="str">
        <f>IF(AND('1C TSrécur5'!E$17&lt;&gt;0,'1C TSrécur5'!$C$12="OUI"),'1C TSrécur5'!E$36/'1C TSrécur5'!E$17,"")</f>
        <v/>
      </c>
      <c r="P416" s="543" t="str">
        <f>IF(AND('1C TSrécur5'!E$17&lt;&gt;0,'1C TSrécur5'!$C$12="OUI"),'1C TSrécur5'!$E$37/'1C TSrécur5'!E$17,"")</f>
        <v/>
      </c>
      <c r="Q416" s="543" t="str">
        <f>IF(AND('1C TSrécur5'!E$17&lt;&gt;0,'1C TSrécur5'!$C$12="OUI"),'1C TSrécur5'!$E$38/'1C TSrécur5'!E$17,"")</f>
        <v/>
      </c>
      <c r="R416" s="543" t="str">
        <f>IF(AND('1C TSrécur5'!E$17&lt;&gt;0,'1C TSrécur5'!$C$12="OUI"),'1C TSrécur5'!$E$39/'1C TSrécur5'!E$17,"")</f>
        <v/>
      </c>
      <c r="S416" s="543" t="str">
        <f>IF(AND('1C TSrécur5'!E$17&lt;&gt;0,'1C TSrécur5'!$C$12="OUI"),'1C TSrécur5'!$E$40/'1C TSrécur5'!E$17,"")</f>
        <v/>
      </c>
      <c r="T416" s="543" t="str">
        <f>IF(AND('1C TSrécur5'!E$17&lt;&gt;0,'1C TSrécur5'!$C$12="OUI"),'1C TSrécur5'!$E$41/'1C TSrécur5'!E$17,"")</f>
        <v/>
      </c>
      <c r="U416" s="543" t="str">
        <f>IF(AND('1C TSrécur5'!E$17&lt;&gt;0,'1C TSrécur5'!$C$12="OUI"),'1C TSrécur5'!$E$42/'1C TSrécur5'!E$17,"")</f>
        <v/>
      </c>
      <c r="V416" s="543" t="str">
        <f>IF(AND('1C TSrécur5'!E$17&lt;&gt;0,'1C TSrécur5'!$C$12="OUI"),'1C TSrécur5'!$E$43/'1C TSrécur5'!E$17,"")</f>
        <v/>
      </c>
      <c r="W416" s="543" t="str">
        <f>IF(AND('1C TSrécur5'!E$17&lt;&gt;0,'1C TSrécur5'!$C$12="OUI"),'1C TSrécur5'!$E$44/'1C TSrécur5'!E$17,"")</f>
        <v/>
      </c>
      <c r="X416" s="543" t="str">
        <f>IF(AND('1C TSrécur5'!E$17&lt;&gt;0,'1C TSrécur5'!$C$12="OUI"),'1C TSrécur5'!$E$45/'1C TSrécur5'!E$17,"")</f>
        <v/>
      </c>
      <c r="Y416" s="543" t="str">
        <f>IF(AND('1C TSrécur5'!E$17&lt;&gt;0,'1C TSrécur5'!$C$12="OUI"),'1C TSrécur5'!$E$46/'1C TSrécur5'!E$17,"")</f>
        <v/>
      </c>
      <c r="Z416" s="543" t="str">
        <f>IF(AND('1C TSrécur5'!E$17&lt;&gt;0,'1C TSrécur5'!$C$12="OUI"),'1C TSrécur5'!$E$47/'1C TSrécur5'!E$17,"")</f>
        <v/>
      </c>
      <c r="AA416" s="543" t="str">
        <f>IF(AND('1C TSrécur5'!E$17&lt;&gt;0,'1C TSrécur5'!$C$12="OUI"),'1C TSrécur5'!$E$48/'1C TSrécur5'!E$17,"")</f>
        <v/>
      </c>
      <c r="AB416" s="543" t="str">
        <f>IF(AND('1C TSrécur5'!E$17&lt;&gt;0,'1C TSrécur5'!$C$12="OUI"),'1C TSrécur5'!$E$49/'1C TSrécur5'!E$17,"")</f>
        <v/>
      </c>
      <c r="AC416" s="543" t="str">
        <f>IF(AND('1C TSrécur5'!E$17&lt;&gt;0,'1C TSrécur5'!$C$12="OUI"),'1C TSrécur5'!$E$50/'1C TSrécur5'!E$17,"")</f>
        <v/>
      </c>
      <c r="AD416" s="543" t="str">
        <f>IF(AND('1C TSrécur5'!E$17&lt;&gt;0,'1C TSrécur5'!$C$12="OUI"),'1C TSrécur5'!$E$51/'1C TSrécur5'!E$17,"")</f>
        <v/>
      </c>
      <c r="AE416" s="543" t="str">
        <f>IF(AND('1C TSrécur5'!E$17&lt;&gt;0,'1C TSrécur5'!$C$12="OUI"),'1C TSrécur5'!$E$52/'1C TSrécur5'!E$17,"")</f>
        <v/>
      </c>
      <c r="AF416" s="543" t="str">
        <f>IF(AND('1C TSrécur5'!E$17&lt;&gt;0,'1C TSrécur5'!$C$12="OUI"),'1C TSrécur5'!$E$53/'1C TSrécur5'!E$17,"")</f>
        <v/>
      </c>
      <c r="AG416" s="543" t="str">
        <f>IF(AND('1C TSrécur5'!E$17&lt;&gt;0,'1C TSrécur5'!$C$12="OUI"),'1C TSrécur5'!$E$54/'1C TSrécur5'!E$17,"")</f>
        <v/>
      </c>
      <c r="AH416" s="543" t="str">
        <f>IF(AND('1C TSrécur5'!E$17&lt;&gt;0,'1C TSrécur5'!$C$12="OUI"),'1C TSrécur5'!$E$55/'1C TSrécur5'!E$17,"")</f>
        <v/>
      </c>
      <c r="AI416" s="543" t="str">
        <f>IF(AND('1C TSrécur5'!E$17&lt;&gt;0,'1C TSrécur5'!$C$12="OUI"),'1C TSrécur5'!$E$56/'1C TSrécur5'!E$17,"")</f>
        <v/>
      </c>
      <c r="AJ416" s="543" t="str">
        <f>IF(AND('1C TSrécur5'!E$17&lt;&gt;0,'1C TSrécur5'!$C$12="OUI"),'1C TSrécur5'!$E$57/'1C TSrécur5'!E$17,"")</f>
        <v/>
      </c>
      <c r="AK416" s="543">
        <f>IF(AND('1C TSrécur5'!E$17&lt;&gt;0,'1C TSrécur5'!$C$12="OUI"),'1C TSrécur5'!E$58/'1C TSrécur5'!E$17,0)</f>
        <v>0</v>
      </c>
      <c r="AL416" s="72">
        <f>IF(AND('1C TSrécur5'!$B$12&lt;&gt;"",'1C TSrécur5'!$C$12="OUI"),N416+AK416,N416)</f>
        <v>0</v>
      </c>
      <c r="AM416" s="344">
        <f t="shared" si="138"/>
        <v>0</v>
      </c>
      <c r="AN416" s="344">
        <f t="shared" si="139"/>
        <v>0</v>
      </c>
      <c r="AO416" s="345">
        <f t="shared" si="140"/>
        <v>0</v>
      </c>
      <c r="AP416" s="573">
        <f t="shared" si="141"/>
        <v>0</v>
      </c>
      <c r="AQ416" s="583">
        <f t="shared" si="134"/>
        <v>0</v>
      </c>
      <c r="AR416" s="579"/>
      <c r="AS416" s="102"/>
      <c r="AT416" s="27" t="str">
        <f>IF(('1C TSrécur5'!E$17*FICHE!$C$13)&lt;J416,"Forfait limité à "&amp;FICHE!$C$13&amp;"€/jour","")</f>
        <v/>
      </c>
      <c r="AU416" s="592"/>
      <c r="AV416" s="824"/>
      <c r="AW416" s="824"/>
      <c r="AX416" s="824"/>
      <c r="AY416" s="824"/>
      <c r="AZ416" s="824"/>
      <c r="BA416" s="767"/>
      <c r="BB416" s="767"/>
      <c r="BC416" s="767"/>
      <c r="BD416" s="767"/>
      <c r="BE416" s="767"/>
      <c r="BF416" s="767"/>
      <c r="BG416" s="767"/>
      <c r="BH416" s="767"/>
      <c r="BI416" s="767"/>
      <c r="BJ416" s="767"/>
      <c r="BK416" s="767"/>
      <c r="BL416" s="767"/>
      <c r="BM416" s="767"/>
      <c r="BN416" s="767"/>
      <c r="BO416" s="767"/>
      <c r="BP416" s="767"/>
      <c r="BQ416" s="767"/>
      <c r="BR416" s="767"/>
      <c r="BS416" s="767"/>
      <c r="BT416" s="767"/>
      <c r="BU416" s="767"/>
      <c r="BV416" s="767"/>
      <c r="BW416" s="767"/>
      <c r="BX416" s="767"/>
      <c r="BY416" s="767"/>
      <c r="BZ416" s="767"/>
      <c r="CA416" s="767"/>
      <c r="CB416" s="767"/>
      <c r="CC416" s="767"/>
      <c r="CD416" s="767"/>
      <c r="CE416" s="767"/>
      <c r="CF416" s="767"/>
      <c r="CG416" s="767"/>
      <c r="CH416" s="767"/>
      <c r="CI416" s="767"/>
      <c r="CJ416" s="767"/>
      <c r="CK416" s="767"/>
      <c r="CL416" s="767"/>
      <c r="CM416" s="767"/>
      <c r="CN416" s="767"/>
      <c r="CO416" s="767"/>
      <c r="CP416" s="767"/>
      <c r="CQ416" s="767"/>
      <c r="CR416" s="767"/>
      <c r="CS416" s="767"/>
      <c r="CT416" s="767"/>
      <c r="CU416" s="767"/>
      <c r="CV416" s="767"/>
      <c r="CW416" s="767"/>
      <c r="CX416" s="767"/>
      <c r="CY416" s="767"/>
      <c r="CZ416" s="767"/>
      <c r="DA416" s="767"/>
      <c r="DB416" s="767"/>
      <c r="DC416" s="767"/>
      <c r="DD416" s="767"/>
      <c r="DE416" s="767"/>
      <c r="DF416" s="767"/>
      <c r="DG416" s="767"/>
      <c r="DH416" s="767"/>
      <c r="DI416" s="767"/>
      <c r="DJ416" s="767"/>
      <c r="DK416" s="767"/>
      <c r="DL416" s="767"/>
      <c r="DM416" s="767"/>
      <c r="DN416" s="767"/>
      <c r="DO416" s="767"/>
      <c r="DP416" s="767"/>
      <c r="DQ416" s="767"/>
      <c r="DR416" s="767"/>
      <c r="DS416" s="767"/>
      <c r="DT416" s="767"/>
      <c r="DU416" s="767"/>
      <c r="DV416" s="767"/>
      <c r="DW416" s="767"/>
      <c r="DX416" s="767"/>
      <c r="DY416" s="767"/>
      <c r="DZ416" s="767"/>
      <c r="EA416" s="767"/>
      <c r="EB416" s="767"/>
      <c r="EC416" s="767"/>
      <c r="ED416" s="767"/>
      <c r="EE416" s="767"/>
      <c r="EF416" s="767"/>
      <c r="EG416" s="767"/>
      <c r="EH416" s="767"/>
      <c r="EI416" s="767"/>
      <c r="EJ416" s="767"/>
      <c r="EK416" s="767"/>
      <c r="EL416" s="767"/>
      <c r="EM416" s="767"/>
      <c r="EN416" s="767"/>
      <c r="EO416" s="767"/>
      <c r="EP416" s="767"/>
      <c r="EQ416" s="767"/>
      <c r="ER416" s="767"/>
      <c r="ES416" s="767"/>
      <c r="ET416" s="767"/>
      <c r="EU416" s="767"/>
      <c r="EV416" s="767"/>
      <c r="EW416" s="767"/>
      <c r="EX416" s="767"/>
      <c r="EY416" s="767"/>
      <c r="EZ416" s="767"/>
      <c r="FA416" s="767"/>
      <c r="FB416" s="767"/>
      <c r="FC416" s="767"/>
      <c r="FD416" s="767"/>
      <c r="FE416" s="767"/>
      <c r="FF416" s="767"/>
      <c r="FG416" s="767"/>
      <c r="FH416" s="767"/>
      <c r="FI416" s="767"/>
      <c r="FJ416" s="767"/>
      <c r="FK416" s="767"/>
      <c r="FL416" s="767"/>
      <c r="FM416" s="767"/>
      <c r="FN416" s="767"/>
      <c r="FO416" s="767"/>
      <c r="FP416" s="767"/>
      <c r="FQ416" s="767"/>
      <c r="FR416" s="767"/>
      <c r="FS416" s="767"/>
      <c r="FT416" s="767"/>
      <c r="FU416" s="767"/>
      <c r="FV416" s="767"/>
      <c r="FW416" s="767"/>
      <c r="FX416" s="767"/>
      <c r="FY416" s="767"/>
      <c r="FZ416" s="767"/>
      <c r="GA416" s="767"/>
      <c r="GB416" s="767"/>
      <c r="GC416" s="767"/>
      <c r="GD416" s="767"/>
      <c r="GE416" s="767"/>
      <c r="GF416" s="767"/>
      <c r="GG416" s="767"/>
      <c r="GH416" s="767"/>
      <c r="GI416" s="767"/>
      <c r="GJ416" s="767"/>
      <c r="GK416" s="767"/>
      <c r="GL416" s="767"/>
      <c r="GM416" s="767"/>
      <c r="GN416" s="767"/>
      <c r="GO416" s="767"/>
      <c r="GP416" s="767"/>
      <c r="GQ416" s="767"/>
      <c r="GR416" s="767"/>
      <c r="GS416" s="767"/>
      <c r="GT416" s="767"/>
      <c r="GU416" s="767"/>
      <c r="GV416" s="767"/>
      <c r="GW416" s="767"/>
      <c r="GX416" s="767"/>
      <c r="GY416" s="767"/>
      <c r="GZ416" s="767"/>
      <c r="HA416" s="767"/>
      <c r="HB416" s="767"/>
      <c r="HC416" s="767"/>
    </row>
    <row r="417" spans="1:211" s="864" customFormat="1" ht="13.9" hidden="1" customHeight="1">
      <c r="A417" s="307"/>
      <c r="B417" s="351"/>
      <c r="C417" s="971" t="str">
        <f>IF('1C TSrécur5'!F$17&lt;&gt;0,'1C TSrécur5'!$B$12,"")</f>
        <v/>
      </c>
      <c r="D417" s="972"/>
      <c r="E417" s="973"/>
      <c r="F417" s="93" t="str">
        <f>IF(AND($C417='1C TSrécur5'!$B$12,'1C TSrécur5'!$B$16="récurrentes",'1C TSrécur5'!$F$17&lt;&gt;""),'1C TSrécur5'!$F$21,"")</f>
        <v/>
      </c>
      <c r="G417" s="863"/>
      <c r="H417" s="745">
        <v>0.21</v>
      </c>
      <c r="I417" s="747">
        <v>1</v>
      </c>
      <c r="J417" s="312"/>
      <c r="K417" s="680">
        <f t="shared" si="135"/>
        <v>0</v>
      </c>
      <c r="L417" s="527">
        <f>IF(OR('1C TSrécur5'!$B$12="",'1C TSrécur5'!F$30=0),0,IF(AND('1C TSrécur5'!$B$12&lt;&gt;"",$K$2="Pôle",'1C TSrécur5'!$C$12="OUI"),(('1C TSrécur5'!F$22+'1C TSrécur5'!F$23+'1C TSrécur5'!F$24+'1C TSrécur5'!F$25+'1C TSrécur5'!F$29)/'1C TSrécur5'!F$17),IF(AND('1C TSrécur5'!$B$12&lt;&gt;"",$K$2="Pôle",'1C TSrécur5'!$C$12="NON"),(('1C TSrécur5'!F$22+'1C TSrécur5'!F$23+'1C TSrécur5'!F$24+'1C TSrécur5'!F$25+'1C TSrécur5'!F$29)/'1C TSrécur5'!F$30),IF(AND('1C TSrécur5'!$B$12&lt;&gt;"",$K$2&lt;&gt;"Pôle",'1C TSrécur5'!$C$12="OUI"),(('1C TSrécur5'!F$22+'1C TSrécur5'!F$23+'1C TSrécur5'!F$24+'1C TSrécur5'!F$25+'1C TSrécur5'!F$26+'1C TSrécur5'!F$27+'1C TSrécur5'!F$28+'1C TSrécur5'!F$29)/'1C TSrécur5'!F$17),IF(AND('1C TSrécur5'!$B$12&lt;&gt;"",$K$2&lt;&gt;"Pôle",'1C TSrécur5'!$C$12="NON"),(('1C TSrécur5'!F$22+'1C TSrécur5'!F$23+'1C TSrécur5'!F$24+'1C TSrécur5'!F$25+'1C TSrécur5'!F$26+'1C TSrécur5'!F$27+'1C TSrécur5'!F$28+'1C TSrécur5'!F$29)/'1C TSrécur5'!F$30))))))</f>
        <v>0</v>
      </c>
      <c r="M417" s="527">
        <f>IF(OR('1C TSrécur5'!$B$12="",'1C TSrécur5'!F$30=0),0,IF(AND('1C TSrécur5'!$B$12&lt;&gt;"",$K$2="Pôle",'1C TSrécur5'!$C$12="OUI"),(('1C TSrécur5'!F$26+'1C TSrécur5'!F$27+'1C TSrécur5'!F$28)/'1C TSrécur5'!F$17),IF(AND('1C TSrécur5'!$B$12&lt;&gt;"",$K$2="Pôle",'1C TSrécur5'!$C$12="NON"),(('1C TSrécur5'!F$26+'1C TSrécur5'!F$27+'1C TSrécur5'!F$28)/'1C TSrécur5'!F$30),IF(AND('1C TSrécur5'!$B$12&lt;&gt;"",$K$2&lt;&gt;"Pôle"),0))))</f>
        <v>0</v>
      </c>
      <c r="N417" s="527">
        <f>IF(AND('1C TSrécur5'!$F$17&lt;&gt;0,'1C TSrécur5'!$F$30&lt;&gt;0),L417+M417,0)</f>
        <v>0</v>
      </c>
      <c r="O417" s="542" t="str">
        <f>IF(AND('1C TSrécur5'!F$17&lt;&gt;0,'1C TSrécur5'!$C$12="OUI"),'1C TSrécur5'!F$36/'1C TSrécur5'!F$17,"")</f>
        <v/>
      </c>
      <c r="P417" s="543" t="str">
        <f>IF(AND('1C TSrécur5'!F$17&lt;&gt;0,'1C TSrécur5'!$C$12="OUI"),'1C TSrécur5'!$F$37/'1C TSrécur5'!F$17,"")</f>
        <v/>
      </c>
      <c r="Q417" s="543" t="str">
        <f>IF(AND('1C TSrécur5'!F$17&lt;&gt;0,'1C TSrécur5'!$C$12="OUI"),'1C TSrécur5'!$F$38/'1C TSrécur5'!F$17,"")</f>
        <v/>
      </c>
      <c r="R417" s="543" t="str">
        <f>IF(AND('1C TSrécur5'!F$17&lt;&gt;0,'1C TSrécur5'!$C$12="OUI"),'1C TSrécur5'!$F$39/'1C TSrécur5'!F$17,"")</f>
        <v/>
      </c>
      <c r="S417" s="543" t="str">
        <f>IF(AND('1C TSrécur5'!F$17&lt;&gt;0,'1C TSrécur5'!$C$12="OUI"),'1C TSrécur5'!$F$40/'1C TSrécur5'!F$17,"")</f>
        <v/>
      </c>
      <c r="T417" s="543" t="str">
        <f>IF(AND('1C TSrécur5'!F$17&lt;&gt;0,'1C TSrécur5'!$C$12="OUI"),'1C TSrécur5'!$F$41/'1C TSrécur5'!F$17,"")</f>
        <v/>
      </c>
      <c r="U417" s="543" t="str">
        <f>IF(AND('1C TSrécur5'!F$17&lt;&gt;0,'1C TSrécur5'!$C$12="OUI"),'1C TSrécur5'!$F$42/'1C TSrécur5'!F$17,"")</f>
        <v/>
      </c>
      <c r="V417" s="543" t="str">
        <f>IF(AND('1C TSrécur5'!F$17&lt;&gt;0,'1C TSrécur5'!$C$12="OUI"),'1C TSrécur5'!$F$43/'1C TSrécur5'!F$17,"")</f>
        <v/>
      </c>
      <c r="W417" s="543" t="str">
        <f>IF(AND('1C TSrécur5'!F$17&lt;&gt;0,'1C TSrécur5'!$C$12="OUI"),'1C TSrécur5'!$F$44/'1C TSrécur5'!F$17,"")</f>
        <v/>
      </c>
      <c r="X417" s="543" t="str">
        <f>IF(AND('1C TSrécur5'!F$17&lt;&gt;0,'1C TSrécur5'!$C$12="OUI"),'1C TSrécur5'!$F$45/'1C TSrécur5'!F$17,"")</f>
        <v/>
      </c>
      <c r="Y417" s="543" t="str">
        <f>IF(AND('1C TSrécur5'!F$17&lt;&gt;0,'1C TSrécur5'!$C$12="OUI"),'1C TSrécur5'!$F$46/'1C TSrécur5'!F$17,"")</f>
        <v/>
      </c>
      <c r="Z417" s="543" t="str">
        <f>IF(AND('1C TSrécur5'!F$17&lt;&gt;0,'1C TSrécur5'!$C$12="OUI"),'1C TSrécur5'!$F$47/'1C TSrécur5'!F$17,"")</f>
        <v/>
      </c>
      <c r="AA417" s="543" t="str">
        <f>IF(AND('1C TSrécur5'!F$17&lt;&gt;0,'1C TSrécur5'!$C$12="OUI"),'1C TSrécur5'!$F$48/'1C TSrécur5'!F$17,"")</f>
        <v/>
      </c>
      <c r="AB417" s="543" t="str">
        <f>IF(AND('1C TSrécur5'!F$17&lt;&gt;0,'1C TSrécur5'!$C$12="OUI"),'1C TSrécur5'!$F$49/'1C TSrécur5'!F$17,"")</f>
        <v/>
      </c>
      <c r="AC417" s="543" t="str">
        <f>IF(AND('1C TSrécur5'!F$17&lt;&gt;0,'1C TSrécur5'!$C$12="OUI"),'1C TSrécur5'!$F$50/'1C TSrécur5'!F$17,"")</f>
        <v/>
      </c>
      <c r="AD417" s="543" t="str">
        <f>IF(AND('1C TSrécur5'!F$17&lt;&gt;0,'1C TSrécur5'!$C$12="OUI"),'1C TSrécur5'!$F$51/'1C TSrécur5'!F$17,"")</f>
        <v/>
      </c>
      <c r="AE417" s="543" t="str">
        <f>IF(AND('1C TSrécur5'!F$17&lt;&gt;0,'1C TSrécur5'!$C$12="OUI"),'1C TSrécur5'!$F$52/'1C TSrécur5'!F$17,"")</f>
        <v/>
      </c>
      <c r="AF417" s="543" t="str">
        <f>IF(AND('1C TSrécur5'!F$17&lt;&gt;0,'1C TSrécur5'!$C$12="OUI"),'1C TSrécur5'!$F$53/'1C TSrécur5'!F$17,"")</f>
        <v/>
      </c>
      <c r="AG417" s="543" t="str">
        <f>IF(AND('1C TSrécur5'!F$17&lt;&gt;0,'1C TSrécur5'!$C$12="OUI"),'1C TSrécur5'!$F$54/'1C TSrécur5'!F$17,"")</f>
        <v/>
      </c>
      <c r="AH417" s="543" t="str">
        <f>IF(AND('1C TSrécur5'!F$17&lt;&gt;0,'1C TSrécur5'!$C$12="OUI"),'1C TSrécur5'!$F$55/'1C TSrécur5'!F$17,"")</f>
        <v/>
      </c>
      <c r="AI417" s="543" t="str">
        <f>IF(AND('1C TSrécur5'!F$17&lt;&gt;0,'1C TSrécur5'!$C$12="OUI"),'1C TSrécur5'!$F$56/'1C TSrécur5'!F$17,"")</f>
        <v/>
      </c>
      <c r="AJ417" s="543" t="str">
        <f>IF(AND('1C TSrécur5'!F$17&lt;&gt;0,'1C TSrécur5'!$C$12="OUI"),'1C TSrécur5'!$F$57/'1C TSrécur5'!F$17,"")</f>
        <v/>
      </c>
      <c r="AK417" s="543">
        <f>IF(AND('1C TSrécur5'!F$17&lt;&gt;0,'1C TSrécur5'!$C$12="OUI"),'1C TSrécur5'!F$58/'1C TSrécur5'!F$17,0)</f>
        <v>0</v>
      </c>
      <c r="AL417" s="72">
        <f>IF(AND('1C TSrécur5'!$B$12&lt;&gt;"",'1C TSrécur5'!$C$12="OUI"),N417+AK417,N417)</f>
        <v>0</v>
      </c>
      <c r="AM417" s="344">
        <f t="shared" si="138"/>
        <v>0</v>
      </c>
      <c r="AN417" s="344">
        <f t="shared" si="139"/>
        <v>0</v>
      </c>
      <c r="AO417" s="345">
        <f t="shared" si="140"/>
        <v>0</v>
      </c>
      <c r="AP417" s="573">
        <f t="shared" si="141"/>
        <v>0</v>
      </c>
      <c r="AQ417" s="583">
        <f t="shared" si="134"/>
        <v>0</v>
      </c>
      <c r="AR417" s="579"/>
      <c r="AS417" s="102"/>
      <c r="AT417" s="27" t="str">
        <f>IF(('1C TSrécur5'!F$17*FICHE!$C$13)&lt;J417,"Forfait limité à "&amp;FICHE!$C$13&amp;"€/jour","")</f>
        <v/>
      </c>
      <c r="AU417" s="592"/>
      <c r="AV417" s="824"/>
      <c r="AW417" s="824"/>
      <c r="AX417" s="824"/>
      <c r="AY417" s="824"/>
      <c r="AZ417" s="824"/>
      <c r="BA417" s="767"/>
      <c r="BB417" s="767"/>
      <c r="BC417" s="767"/>
      <c r="BD417" s="767"/>
      <c r="BE417" s="767"/>
      <c r="BF417" s="767"/>
      <c r="BG417" s="767"/>
      <c r="BH417" s="767"/>
      <c r="BI417" s="767"/>
      <c r="BJ417" s="767"/>
      <c r="BK417" s="767"/>
      <c r="BL417" s="767"/>
      <c r="BM417" s="767"/>
      <c r="BN417" s="767"/>
      <c r="BO417" s="767"/>
      <c r="BP417" s="767"/>
      <c r="BQ417" s="767"/>
      <c r="BR417" s="767"/>
      <c r="BS417" s="767"/>
      <c r="BT417" s="767"/>
      <c r="BU417" s="767"/>
      <c r="BV417" s="767"/>
      <c r="BW417" s="767"/>
      <c r="BX417" s="767"/>
      <c r="BY417" s="767"/>
      <c r="BZ417" s="767"/>
      <c r="CA417" s="767"/>
      <c r="CB417" s="767"/>
      <c r="CC417" s="767"/>
      <c r="CD417" s="767"/>
      <c r="CE417" s="767"/>
      <c r="CF417" s="767"/>
      <c r="CG417" s="767"/>
      <c r="CH417" s="767"/>
      <c r="CI417" s="767"/>
      <c r="CJ417" s="767"/>
      <c r="CK417" s="767"/>
      <c r="CL417" s="767"/>
      <c r="CM417" s="767"/>
      <c r="CN417" s="767"/>
      <c r="CO417" s="767"/>
      <c r="CP417" s="767"/>
      <c r="CQ417" s="767"/>
      <c r="CR417" s="767"/>
      <c r="CS417" s="767"/>
      <c r="CT417" s="767"/>
      <c r="CU417" s="767"/>
      <c r="CV417" s="767"/>
      <c r="CW417" s="767"/>
      <c r="CX417" s="767"/>
      <c r="CY417" s="767"/>
      <c r="CZ417" s="767"/>
      <c r="DA417" s="767"/>
      <c r="DB417" s="767"/>
      <c r="DC417" s="767"/>
      <c r="DD417" s="767"/>
      <c r="DE417" s="767"/>
      <c r="DF417" s="767"/>
      <c r="DG417" s="767"/>
      <c r="DH417" s="767"/>
      <c r="DI417" s="767"/>
      <c r="DJ417" s="767"/>
      <c r="DK417" s="767"/>
      <c r="DL417" s="767"/>
      <c r="DM417" s="767"/>
      <c r="DN417" s="767"/>
      <c r="DO417" s="767"/>
      <c r="DP417" s="767"/>
      <c r="DQ417" s="767"/>
      <c r="DR417" s="767"/>
      <c r="DS417" s="767"/>
      <c r="DT417" s="767"/>
      <c r="DU417" s="767"/>
      <c r="DV417" s="767"/>
      <c r="DW417" s="767"/>
      <c r="DX417" s="767"/>
      <c r="DY417" s="767"/>
      <c r="DZ417" s="767"/>
      <c r="EA417" s="767"/>
      <c r="EB417" s="767"/>
      <c r="EC417" s="767"/>
      <c r="ED417" s="767"/>
      <c r="EE417" s="767"/>
      <c r="EF417" s="767"/>
      <c r="EG417" s="767"/>
      <c r="EH417" s="767"/>
      <c r="EI417" s="767"/>
      <c r="EJ417" s="767"/>
      <c r="EK417" s="767"/>
      <c r="EL417" s="767"/>
      <c r="EM417" s="767"/>
      <c r="EN417" s="767"/>
      <c r="EO417" s="767"/>
      <c r="EP417" s="767"/>
      <c r="EQ417" s="767"/>
      <c r="ER417" s="767"/>
      <c r="ES417" s="767"/>
      <c r="ET417" s="767"/>
      <c r="EU417" s="767"/>
      <c r="EV417" s="767"/>
      <c r="EW417" s="767"/>
      <c r="EX417" s="767"/>
      <c r="EY417" s="767"/>
      <c r="EZ417" s="767"/>
      <c r="FA417" s="767"/>
      <c r="FB417" s="767"/>
      <c r="FC417" s="767"/>
      <c r="FD417" s="767"/>
      <c r="FE417" s="767"/>
      <c r="FF417" s="767"/>
      <c r="FG417" s="767"/>
      <c r="FH417" s="767"/>
      <c r="FI417" s="767"/>
      <c r="FJ417" s="767"/>
      <c r="FK417" s="767"/>
      <c r="FL417" s="767"/>
      <c r="FM417" s="767"/>
      <c r="FN417" s="767"/>
      <c r="FO417" s="767"/>
      <c r="FP417" s="767"/>
      <c r="FQ417" s="767"/>
      <c r="FR417" s="767"/>
      <c r="FS417" s="767"/>
      <c r="FT417" s="767"/>
      <c r="FU417" s="767"/>
      <c r="FV417" s="767"/>
      <c r="FW417" s="767"/>
      <c r="FX417" s="767"/>
      <c r="FY417" s="767"/>
      <c r="FZ417" s="767"/>
      <c r="GA417" s="767"/>
      <c r="GB417" s="767"/>
      <c r="GC417" s="767"/>
      <c r="GD417" s="767"/>
      <c r="GE417" s="767"/>
      <c r="GF417" s="767"/>
      <c r="GG417" s="767"/>
      <c r="GH417" s="767"/>
      <c r="GI417" s="767"/>
      <c r="GJ417" s="767"/>
      <c r="GK417" s="767"/>
      <c r="GL417" s="767"/>
      <c r="GM417" s="767"/>
      <c r="GN417" s="767"/>
      <c r="GO417" s="767"/>
      <c r="GP417" s="767"/>
      <c r="GQ417" s="767"/>
      <c r="GR417" s="767"/>
      <c r="GS417" s="767"/>
      <c r="GT417" s="767"/>
      <c r="GU417" s="767"/>
      <c r="GV417" s="767"/>
      <c r="GW417" s="767"/>
      <c r="GX417" s="767"/>
      <c r="GY417" s="767"/>
      <c r="GZ417" s="767"/>
      <c r="HA417" s="767"/>
      <c r="HB417" s="767"/>
      <c r="HC417" s="767"/>
    </row>
    <row r="418" spans="1:211" s="864" customFormat="1" ht="13.9" hidden="1" customHeight="1">
      <c r="A418" s="307"/>
      <c r="B418" s="351"/>
      <c r="C418" s="971" t="str">
        <f>IF('1C TSrécur5'!G$17&lt;&gt;0,'1C TSrécur5'!$B$12,"")</f>
        <v/>
      </c>
      <c r="D418" s="972"/>
      <c r="E418" s="973"/>
      <c r="F418" s="93" t="str">
        <f>IF(AND($C418='1C TSrécur5'!$B$12,'1C TSrécur5'!$B$16="récurrentes",'1C TSrécur5'!$G$17&lt;&gt;""),'1C TSrécur5'!$G$21,"")</f>
        <v/>
      </c>
      <c r="G418" s="863"/>
      <c r="H418" s="745">
        <v>0.21</v>
      </c>
      <c r="I418" s="747">
        <v>1</v>
      </c>
      <c r="J418" s="312"/>
      <c r="K418" s="680">
        <f t="shared" si="135"/>
        <v>0</v>
      </c>
      <c r="L418" s="527">
        <f>IF(OR('1C TSrécur5'!$B$12="",'1C TSrécur5'!G$30=0),0,IF(AND('1C TSrécur5'!$B$12&lt;&gt;"",$K$2="Pôle",'1C TSrécur5'!$C$12="OUI"),(('1C TSrécur5'!G$22+'1C TSrécur5'!G$23+'1C TSrécur5'!G$24+'1C TSrécur5'!G$25+'1C TSrécur5'!G$29)/'1C TSrécur5'!G$17),IF(AND('1C TSrécur5'!$B$12&lt;&gt;"",$K$2="Pôle",'1C TSrécur5'!$C$12="NON"),(('1C TSrécur5'!G$22+'1C TSrécur5'!G$23+'1C TSrécur5'!G$24+'1C TSrécur5'!G$25+'1C TSrécur5'!G$29)/'1C TSrécur5'!G$30),IF(AND('1C TSrécur5'!$B$12&lt;&gt;"",$K$2&lt;&gt;"Pôle",'1C TSrécur5'!$C$12="OUI"),(('1C TSrécur5'!G$22+'1C TSrécur5'!G$23+'1C TSrécur5'!G$24+'1C TSrécur5'!G$25+'1C TSrécur5'!G$26+'1C TSrécur5'!G$27+'1C TSrécur5'!G$28+'1C TSrécur5'!G$29)/'1C TSrécur5'!G$17),IF(AND('1C TSrécur5'!$B$12&lt;&gt;"",$K$2&lt;&gt;"Pôle",'1C TSrécur5'!$C$12="NON"),(('1C TSrécur5'!G$22+'1C TSrécur5'!G$23+'1C TSrécur5'!G$24+'1C TSrécur5'!G$25+'1C TSrécur5'!G$26+'1C TSrécur5'!G$27+'1C TSrécur5'!G$28+'1C TSrécur5'!G$29)/'1C TSrécur5'!G$30))))))</f>
        <v>0</v>
      </c>
      <c r="M418" s="527">
        <f>IF(OR('1C TSrécur5'!$B$12="",'1C TSrécur5'!G$30=0),0,IF(AND('1C TSrécur5'!$B$12&lt;&gt;"",$K$2="Pôle",'1C TSrécur5'!$C$12="OUI"),(('1C TSrécur5'!G$26+'1C TSrécur5'!G$27+'1C TSrécur5'!G$28)/'1C TSrécur5'!G$17),IF(AND('1C TSrécur5'!$B$12&lt;&gt;"",$K$2="Pôle",'1C TSrécur5'!$C$12="NON"),(('1C TSrécur5'!G$26+'1C TSrécur5'!G$27+'1C TSrécur5'!G$28)/'1C TSrécur5'!G$30),IF(AND('1C TSrécur5'!$B$12&lt;&gt;"",$K$2&lt;&gt;"Pôle"),0))))</f>
        <v>0</v>
      </c>
      <c r="N418" s="527">
        <f>IF(AND('1C TSrécur5'!$G$17&lt;&gt;0,'1C TSrécur5'!$G$30&lt;&gt;0),L418+M418,0)</f>
        <v>0</v>
      </c>
      <c r="O418" s="542" t="str">
        <f>IF(AND('1C TSrécur5'!G$17&lt;&gt;0,'1C TSrécur5'!$C$12="OUI"),'1C TSrécur5'!G$36/'1C TSrécur5'!G$17,"")</f>
        <v/>
      </c>
      <c r="P418" s="543" t="str">
        <f>IF(AND('1C TSrécur5'!G$17&lt;&gt;0,'1C TSrécur5'!$C$12="OUI"),'1C TSrécur5'!$G$37/'1C TSrécur5'!G$17,"")</f>
        <v/>
      </c>
      <c r="Q418" s="543" t="str">
        <f>IF(AND('1C TSrécur5'!G$17&lt;&gt;0,'1C TSrécur5'!$C$12="OUI"),'1C TSrécur5'!$G$38/'1C TSrécur5'!G$17,"")</f>
        <v/>
      </c>
      <c r="R418" s="543" t="str">
        <f>IF(AND('1C TSrécur5'!G$17&lt;&gt;0,'1C TSrécur5'!$C$12="OUI"),'1C TSrécur5'!$G$39/'1C TSrécur5'!G$17,"")</f>
        <v/>
      </c>
      <c r="S418" s="543" t="str">
        <f>IF(AND('1C TSrécur5'!G$17&lt;&gt;0,'1C TSrécur5'!$C$12="OUI"),'1C TSrécur5'!$G$40/'1C TSrécur5'!G$17,"")</f>
        <v/>
      </c>
      <c r="T418" s="543" t="str">
        <f>IF(AND('1C TSrécur5'!G$17&lt;&gt;0,'1C TSrécur5'!$C$12="OUI"),'1C TSrécur5'!$G$41/'1C TSrécur5'!G$17,"")</f>
        <v/>
      </c>
      <c r="U418" s="543" t="str">
        <f>IF(AND('1C TSrécur5'!G$17&lt;&gt;0,'1C TSrécur5'!$C$12="OUI"),'1C TSrécur5'!$G$42/'1C TSrécur5'!G$17,"")</f>
        <v/>
      </c>
      <c r="V418" s="543" t="str">
        <f>IF(AND('1C TSrécur5'!G$17&lt;&gt;0,'1C TSrécur5'!$C$12="OUI"),'1C TSrécur5'!$G$43/'1C TSrécur5'!G$17,"")</f>
        <v/>
      </c>
      <c r="W418" s="543" t="str">
        <f>IF(AND('1C TSrécur5'!G$17&lt;&gt;0,'1C TSrécur5'!$C$12="OUI"),'1C TSrécur5'!$G$44/'1C TSrécur5'!G$17,"")</f>
        <v/>
      </c>
      <c r="X418" s="543" t="str">
        <f>IF(AND('1C TSrécur5'!G$17&lt;&gt;0,'1C TSrécur5'!$C$12="OUI"),'1C TSrécur5'!$G$45/'1C TSrécur5'!G$17,"")</f>
        <v/>
      </c>
      <c r="Y418" s="543" t="str">
        <f>IF(AND('1C TSrécur5'!G$17&lt;&gt;0,'1C TSrécur5'!$C$12="OUI"),'1C TSrécur5'!$G$46/'1C TSrécur5'!G$17,"")</f>
        <v/>
      </c>
      <c r="Z418" s="543" t="str">
        <f>IF(AND('1C TSrécur5'!G$17&lt;&gt;0,'1C TSrécur5'!$C$12="OUI"),'1C TSrécur5'!$G$47/'1C TSrécur5'!G$17,"")</f>
        <v/>
      </c>
      <c r="AA418" s="543" t="str">
        <f>IF(AND('1C TSrécur5'!G$17&lt;&gt;0,'1C TSrécur5'!$C$12="OUI"),'1C TSrécur5'!$G$48/'1C TSrécur5'!G$17,"")</f>
        <v/>
      </c>
      <c r="AB418" s="543" t="str">
        <f>IF(AND('1C TSrécur5'!G$17&lt;&gt;0,'1C TSrécur5'!$C$12="OUI"),'1C TSrécur5'!$G$49/'1C TSrécur5'!G$17,"")</f>
        <v/>
      </c>
      <c r="AC418" s="543" t="str">
        <f>IF(AND('1C TSrécur5'!G$17&lt;&gt;0,'1C TSrécur5'!$C$12="OUI"),'1C TSrécur5'!$G$50/'1C TSrécur5'!G$17,"")</f>
        <v/>
      </c>
      <c r="AD418" s="543" t="str">
        <f>IF(AND('1C TSrécur5'!G$17&lt;&gt;0,'1C TSrécur5'!$C$12="OUI"),'1C TSrécur5'!$G$51/'1C TSrécur5'!G$17,"")</f>
        <v/>
      </c>
      <c r="AE418" s="543" t="str">
        <f>IF(AND('1C TSrécur5'!G$17&lt;&gt;0,'1C TSrécur5'!$C$12="OUI"),'1C TSrécur5'!$G$52/'1C TSrécur5'!G$17,"")</f>
        <v/>
      </c>
      <c r="AF418" s="543" t="str">
        <f>IF(AND('1C TSrécur5'!G$17&lt;&gt;0,'1C TSrécur5'!$C$12="OUI"),'1C TSrécur5'!$G$53/'1C TSrécur5'!G$17,"")</f>
        <v/>
      </c>
      <c r="AG418" s="543" t="str">
        <f>IF(AND('1C TSrécur5'!G$17&lt;&gt;0,'1C TSrécur5'!$C$12="OUI"),'1C TSrécur5'!$G$54/'1C TSrécur5'!G$17,"")</f>
        <v/>
      </c>
      <c r="AH418" s="543" t="str">
        <f>IF(AND('1C TSrécur5'!G$17&lt;&gt;0,'1C TSrécur5'!$C$12="OUI"),'1C TSrécur5'!$G$55/'1C TSrécur5'!G$17,"")</f>
        <v/>
      </c>
      <c r="AI418" s="543" t="str">
        <f>IF(AND('1C TSrécur5'!G$17&lt;&gt;0,'1C TSrécur5'!$C$12="OUI"),'1C TSrécur5'!$G$56/'1C TSrécur5'!G$17,"")</f>
        <v/>
      </c>
      <c r="AJ418" s="543" t="str">
        <f>IF(AND('1C TSrécur5'!G$17&lt;&gt;0,'1C TSrécur5'!$C$12="OUI"),'1C TSrécur5'!$G$57/'1C TSrécur5'!G$17,"")</f>
        <v/>
      </c>
      <c r="AK418" s="543">
        <f>IF(AND('1C TSrécur5'!G$17&lt;&gt;0,'1C TSrécur5'!$C$12="OUI"),'1C TSrécur5'!G$58/'1C TSrécur5'!G$17,0)</f>
        <v>0</v>
      </c>
      <c r="AL418" s="72">
        <f>IF(AND('1C TSrécur5'!$B$12&lt;&gt;"",'1C TSrécur5'!$C$12="OUI"),N418+AK418,N418)</f>
        <v>0</v>
      </c>
      <c r="AM418" s="344">
        <f t="shared" si="138"/>
        <v>0</v>
      </c>
      <c r="AN418" s="344">
        <f t="shared" si="139"/>
        <v>0</v>
      </c>
      <c r="AO418" s="345">
        <f t="shared" si="140"/>
        <v>0</v>
      </c>
      <c r="AP418" s="573">
        <f t="shared" si="141"/>
        <v>0</v>
      </c>
      <c r="AQ418" s="583">
        <f t="shared" si="134"/>
        <v>0</v>
      </c>
      <c r="AR418" s="579"/>
      <c r="AS418" s="102"/>
      <c r="AT418" s="27" t="str">
        <f>IF(('1C TSrécur5'!G$17*FICHE!$C$13)&lt;J418,"Forfait limité à "&amp;FICHE!$C$13&amp;"€/jour","")</f>
        <v/>
      </c>
      <c r="AU418" s="592"/>
      <c r="AV418" s="824"/>
      <c r="AW418" s="824"/>
      <c r="AX418" s="824"/>
      <c r="AY418" s="824"/>
      <c r="AZ418" s="824"/>
      <c r="BA418" s="767"/>
      <c r="BB418" s="767"/>
      <c r="BC418" s="767"/>
      <c r="BD418" s="767"/>
      <c r="BE418" s="767"/>
      <c r="BF418" s="767"/>
      <c r="BG418" s="767"/>
      <c r="BH418" s="767"/>
      <c r="BI418" s="767"/>
      <c r="BJ418" s="767"/>
      <c r="BK418" s="767"/>
      <c r="BL418" s="767"/>
      <c r="BM418" s="767"/>
      <c r="BN418" s="767"/>
      <c r="BO418" s="767"/>
      <c r="BP418" s="767"/>
      <c r="BQ418" s="767"/>
      <c r="BR418" s="767"/>
      <c r="BS418" s="767"/>
      <c r="BT418" s="767"/>
      <c r="BU418" s="767"/>
      <c r="BV418" s="767"/>
      <c r="BW418" s="767"/>
      <c r="BX418" s="767"/>
      <c r="BY418" s="767"/>
      <c r="BZ418" s="767"/>
      <c r="CA418" s="767"/>
      <c r="CB418" s="767"/>
      <c r="CC418" s="767"/>
      <c r="CD418" s="767"/>
      <c r="CE418" s="767"/>
      <c r="CF418" s="767"/>
      <c r="CG418" s="767"/>
      <c r="CH418" s="767"/>
      <c r="CI418" s="767"/>
      <c r="CJ418" s="767"/>
      <c r="CK418" s="767"/>
      <c r="CL418" s="767"/>
      <c r="CM418" s="767"/>
      <c r="CN418" s="767"/>
      <c r="CO418" s="767"/>
      <c r="CP418" s="767"/>
      <c r="CQ418" s="767"/>
      <c r="CR418" s="767"/>
      <c r="CS418" s="767"/>
      <c r="CT418" s="767"/>
      <c r="CU418" s="767"/>
      <c r="CV418" s="767"/>
      <c r="CW418" s="767"/>
      <c r="CX418" s="767"/>
      <c r="CY418" s="767"/>
      <c r="CZ418" s="767"/>
      <c r="DA418" s="767"/>
      <c r="DB418" s="767"/>
      <c r="DC418" s="767"/>
      <c r="DD418" s="767"/>
      <c r="DE418" s="767"/>
      <c r="DF418" s="767"/>
      <c r="DG418" s="767"/>
      <c r="DH418" s="767"/>
      <c r="DI418" s="767"/>
      <c r="DJ418" s="767"/>
      <c r="DK418" s="767"/>
      <c r="DL418" s="767"/>
      <c r="DM418" s="767"/>
      <c r="DN418" s="767"/>
      <c r="DO418" s="767"/>
      <c r="DP418" s="767"/>
      <c r="DQ418" s="767"/>
      <c r="DR418" s="767"/>
      <c r="DS418" s="767"/>
      <c r="DT418" s="767"/>
      <c r="DU418" s="767"/>
      <c r="DV418" s="767"/>
      <c r="DW418" s="767"/>
      <c r="DX418" s="767"/>
      <c r="DY418" s="767"/>
      <c r="DZ418" s="767"/>
      <c r="EA418" s="767"/>
      <c r="EB418" s="767"/>
      <c r="EC418" s="767"/>
      <c r="ED418" s="767"/>
      <c r="EE418" s="767"/>
      <c r="EF418" s="767"/>
      <c r="EG418" s="767"/>
      <c r="EH418" s="767"/>
      <c r="EI418" s="767"/>
      <c r="EJ418" s="767"/>
      <c r="EK418" s="767"/>
      <c r="EL418" s="767"/>
      <c r="EM418" s="767"/>
      <c r="EN418" s="767"/>
      <c r="EO418" s="767"/>
      <c r="EP418" s="767"/>
      <c r="EQ418" s="767"/>
      <c r="ER418" s="767"/>
      <c r="ES418" s="767"/>
      <c r="ET418" s="767"/>
      <c r="EU418" s="767"/>
      <c r="EV418" s="767"/>
      <c r="EW418" s="767"/>
      <c r="EX418" s="767"/>
      <c r="EY418" s="767"/>
      <c r="EZ418" s="767"/>
      <c r="FA418" s="767"/>
      <c r="FB418" s="767"/>
      <c r="FC418" s="767"/>
      <c r="FD418" s="767"/>
      <c r="FE418" s="767"/>
      <c r="FF418" s="767"/>
      <c r="FG418" s="767"/>
      <c r="FH418" s="767"/>
      <c r="FI418" s="767"/>
      <c r="FJ418" s="767"/>
      <c r="FK418" s="767"/>
      <c r="FL418" s="767"/>
      <c r="FM418" s="767"/>
      <c r="FN418" s="767"/>
      <c r="FO418" s="767"/>
      <c r="FP418" s="767"/>
      <c r="FQ418" s="767"/>
      <c r="FR418" s="767"/>
      <c r="FS418" s="767"/>
      <c r="FT418" s="767"/>
      <c r="FU418" s="767"/>
      <c r="FV418" s="767"/>
      <c r="FW418" s="767"/>
      <c r="FX418" s="767"/>
      <c r="FY418" s="767"/>
      <c r="FZ418" s="767"/>
      <c r="GA418" s="767"/>
      <c r="GB418" s="767"/>
      <c r="GC418" s="767"/>
      <c r="GD418" s="767"/>
      <c r="GE418" s="767"/>
      <c r="GF418" s="767"/>
      <c r="GG418" s="767"/>
      <c r="GH418" s="767"/>
      <c r="GI418" s="767"/>
      <c r="GJ418" s="767"/>
      <c r="GK418" s="767"/>
      <c r="GL418" s="767"/>
      <c r="GM418" s="767"/>
      <c r="GN418" s="767"/>
      <c r="GO418" s="767"/>
      <c r="GP418" s="767"/>
      <c r="GQ418" s="767"/>
      <c r="GR418" s="767"/>
      <c r="GS418" s="767"/>
      <c r="GT418" s="767"/>
      <c r="GU418" s="767"/>
      <c r="GV418" s="767"/>
      <c r="GW418" s="767"/>
      <c r="GX418" s="767"/>
      <c r="GY418" s="767"/>
      <c r="GZ418" s="767"/>
      <c r="HA418" s="767"/>
      <c r="HB418" s="767"/>
      <c r="HC418" s="767"/>
    </row>
    <row r="419" spans="1:211" s="864" customFormat="1" ht="13.9" hidden="1" customHeight="1">
      <c r="A419" s="307"/>
      <c r="B419" s="351"/>
      <c r="C419" s="971" t="str">
        <f>IF('1C TSrécur5'!H$17&lt;&gt;0,'1C TSrécur5'!$B$12,"")</f>
        <v/>
      </c>
      <c r="D419" s="972"/>
      <c r="E419" s="973"/>
      <c r="F419" s="93" t="str">
        <f>IF(AND($C419='1C TSrécur5'!$B$12,'1C TSrécur5'!$B$16="récurrentes",'1C TSrécur5'!$H$17&lt;&gt;""),'1C TSrécur5'!$H$21,"")</f>
        <v/>
      </c>
      <c r="G419" s="863"/>
      <c r="H419" s="745">
        <v>0.21</v>
      </c>
      <c r="I419" s="747">
        <v>1</v>
      </c>
      <c r="J419" s="312"/>
      <c r="K419" s="680">
        <f t="shared" si="135"/>
        <v>0</v>
      </c>
      <c r="L419" s="527">
        <f>IF(OR('1C TSrécur5'!$B$12="",'1C TSrécur5'!H$30=0),0,IF(AND('1C TSrécur5'!$B$12&lt;&gt;"",$K$2="Pôle",'1C TSrécur5'!$C$12="OUI"),(('1C TSrécur5'!H$22+'1C TSrécur5'!H$23+'1C TSrécur5'!H$24+'1C TSrécur5'!H$25+'1C TSrécur5'!H$29)/'1C TSrécur5'!H$17),IF(AND('1C TSrécur5'!$B$12&lt;&gt;"",$K$2="Pôle",'1C TSrécur5'!$C$12="NON"),(('1C TSrécur5'!H$22+'1C TSrécur5'!H$23+'1C TSrécur5'!H$24+'1C TSrécur5'!H$25+'1C TSrécur5'!H$29)/'1C TSrécur5'!H$30),IF(AND('1C TSrécur5'!$B$12&lt;&gt;"",$K$2&lt;&gt;"Pôle",'1C TSrécur5'!$C$12="OUI"),(('1C TSrécur5'!H$22+'1C TSrécur5'!H$23+'1C TSrécur5'!H$24+'1C TSrécur5'!H$25+'1C TSrécur5'!H$26+'1C TSrécur5'!H$27+'1C TSrécur5'!H$28+'1C TSrécur5'!H$29)/'1C TSrécur5'!H$17),IF(AND('1C TSrécur5'!$B$12&lt;&gt;"",$K$2&lt;&gt;"Pôle",'1C TSrécur5'!$C$12="NON"),(('1C TSrécur5'!H$22+'1C TSrécur5'!H$23+'1C TSrécur5'!H$24+'1C TSrécur5'!H$25+'1C TSrécur5'!H$26+'1C TSrécur5'!H$27+'1C TSrécur5'!H$28+'1C TSrécur5'!H$29)/'1C TSrécur5'!H$30))))))</f>
        <v>0</v>
      </c>
      <c r="M419" s="527">
        <f>IF(OR('1C TSrécur5'!$B$12="",'1C TSrécur5'!H$30=0),0,IF(AND('1C TSrécur5'!$B$12&lt;&gt;"",$K$2="Pôle",'1C TSrécur5'!$C$12="OUI"),(('1C TSrécur5'!H$26+'1C TSrécur5'!H$27+'1C TSrécur5'!H$28)/'1C TSrécur5'!H$17),IF(AND('1C TSrécur5'!$B$12&lt;&gt;"",$K$2="Pôle",'1C TSrécur5'!$C$12="NON"),(('1C TSrécur5'!H$26+'1C TSrécur5'!H$27+'1C TSrécur5'!H$28)/'1C TSrécur5'!H$30),IF(AND('1C TSrécur5'!$B$12&lt;&gt;"",$K$2&lt;&gt;"Pôle"),0))))</f>
        <v>0</v>
      </c>
      <c r="N419" s="527">
        <f>IF(AND('1C TSrécur5'!$H$17&lt;&gt;0,'1C TSrécur5'!$H$30&lt;&gt;0),L419+M419,0)</f>
        <v>0</v>
      </c>
      <c r="O419" s="542" t="str">
        <f>IF(AND('1C TSrécur5'!H$17&lt;&gt;0,'1C TSrécur5'!$C$12="OUI"),'1C TSrécur5'!H$36/'1C TSrécur5'!H$17,"")</f>
        <v/>
      </c>
      <c r="P419" s="543" t="str">
        <f>IF(AND('1C TSrécur5'!H$17&lt;&gt;0,'1C TSrécur5'!$C$12="OUI"),'1C TSrécur5'!$H$37/'1C TSrécur5'!H$17,"")</f>
        <v/>
      </c>
      <c r="Q419" s="543" t="str">
        <f>IF(AND('1C TSrécur5'!H$17&lt;&gt;0,'1C TSrécur5'!$C$12="OUI"),'1C TSrécur5'!$H$38/'1C TSrécur5'!H$17,"")</f>
        <v/>
      </c>
      <c r="R419" s="543" t="str">
        <f>IF(AND('1C TSrécur5'!H$17&lt;&gt;0,'1C TSrécur5'!$C$12="OUI"),'1C TSrécur5'!$H$39/'1C TSrécur5'!H$17,"")</f>
        <v/>
      </c>
      <c r="S419" s="543" t="str">
        <f>IF(AND('1C TSrécur5'!H$17&lt;&gt;0,'1C TSrécur5'!$C$12="OUI"),'1C TSrécur5'!$H$40/'1C TSrécur5'!H$17,"")</f>
        <v/>
      </c>
      <c r="T419" s="543" t="str">
        <f>IF(AND('1C TSrécur5'!H$17&lt;&gt;0,'1C TSrécur5'!$C$12="OUI"),'1C TSrécur5'!$H$41/'1C TSrécur5'!H$17,"")</f>
        <v/>
      </c>
      <c r="U419" s="543" t="str">
        <f>IF(AND('1C TSrécur5'!H$17&lt;&gt;0,'1C TSrécur5'!$C$12="OUI"),'1C TSrécur5'!$H$42/'1C TSrécur5'!H$17,"")</f>
        <v/>
      </c>
      <c r="V419" s="543" t="str">
        <f>IF(AND('1C TSrécur5'!H$17&lt;&gt;0,'1C TSrécur5'!$C$12="OUI"),'1C TSrécur5'!$H$43/'1C TSrécur5'!H$17,"")</f>
        <v/>
      </c>
      <c r="W419" s="543" t="str">
        <f>IF(AND('1C TSrécur5'!H$17&lt;&gt;0,'1C TSrécur5'!$C$12="OUI"),'1C TSrécur5'!$H$44/'1C TSrécur5'!H$17,"")</f>
        <v/>
      </c>
      <c r="X419" s="543" t="str">
        <f>IF(AND('1C TSrécur5'!H$17&lt;&gt;0,'1C TSrécur5'!$C$12="OUI"),'1C TSrécur5'!$H$45/'1C TSrécur5'!H$17,"")</f>
        <v/>
      </c>
      <c r="Y419" s="543" t="str">
        <f>IF(AND('1C TSrécur5'!H$17&lt;&gt;0,'1C TSrécur5'!$C$12="OUI"),'1C TSrécur5'!$H$46/'1C TSrécur5'!H$17,"")</f>
        <v/>
      </c>
      <c r="Z419" s="543" t="str">
        <f>IF(AND('1C TSrécur5'!H$17&lt;&gt;0,'1C TSrécur5'!$C$12="OUI"),'1C TSrécur5'!$H$47/'1C TSrécur5'!H$17,"")</f>
        <v/>
      </c>
      <c r="AA419" s="543" t="str">
        <f>IF(AND('1C TSrécur5'!H$17&lt;&gt;0,'1C TSrécur5'!$C$12="OUI"),'1C TSrécur5'!$H$48/'1C TSrécur5'!H$17,"")</f>
        <v/>
      </c>
      <c r="AB419" s="543" t="str">
        <f>IF(AND('1C TSrécur5'!H$17&lt;&gt;0,'1C TSrécur5'!$C$12="OUI"),'1C TSrécur5'!$H$49/'1C TSrécur5'!H$17,"")</f>
        <v/>
      </c>
      <c r="AC419" s="543" t="str">
        <f>IF(AND('1C TSrécur5'!H$17&lt;&gt;0,'1C TSrécur5'!$C$12="OUI"),'1C TSrécur5'!$H$50/'1C TSrécur5'!H$17,"")</f>
        <v/>
      </c>
      <c r="AD419" s="543" t="str">
        <f>IF(AND('1C TSrécur5'!H$17&lt;&gt;0,'1C TSrécur5'!$C$12="OUI"),'1C TSrécur5'!$H$51/'1C TSrécur5'!H$17,"")</f>
        <v/>
      </c>
      <c r="AE419" s="543" t="str">
        <f>IF(AND('1C TSrécur5'!H$17&lt;&gt;0,'1C TSrécur5'!$C$12="OUI"),'1C TSrécur5'!$H$52/'1C TSrécur5'!H$17,"")</f>
        <v/>
      </c>
      <c r="AF419" s="543" t="str">
        <f>IF(AND('1C TSrécur5'!H$17&lt;&gt;0,'1C TSrécur5'!$C$12="OUI"),'1C TSrécur5'!$H$53/'1C TSrécur5'!H$17,"")</f>
        <v/>
      </c>
      <c r="AG419" s="543" t="str">
        <f>IF(AND('1C TSrécur5'!H$17&lt;&gt;0,'1C TSrécur5'!$C$12="OUI"),'1C TSrécur5'!$H$54/'1C TSrécur5'!H$17,"")</f>
        <v/>
      </c>
      <c r="AH419" s="543" t="str">
        <f>IF(AND('1C TSrécur5'!H$17&lt;&gt;0,'1C TSrécur5'!$C$12="OUI"),'1C TSrécur5'!$H$55/'1C TSrécur5'!H$17,"")</f>
        <v/>
      </c>
      <c r="AI419" s="543" t="str">
        <f>IF(AND('1C TSrécur5'!H$17&lt;&gt;0,'1C TSrécur5'!$C$12="OUI"),'1C TSrécur5'!$H$56/'1C TSrécur5'!H$17,"")</f>
        <v/>
      </c>
      <c r="AJ419" s="543" t="str">
        <f>IF(AND('1C TSrécur5'!H$17&lt;&gt;0,'1C TSrécur5'!$C$12="OUI"),'1C TSrécur5'!$H$57/'1C TSrécur5'!H$17,"")</f>
        <v/>
      </c>
      <c r="AK419" s="543">
        <f>IF(AND('1C TSrécur5'!H$17&lt;&gt;0,'1C TSrécur5'!$C$12="OUI"),'1C TSrécur5'!H$58/'1C TSrécur5'!H$17,0)</f>
        <v>0</v>
      </c>
      <c r="AL419" s="72">
        <f>IF(AND('1C TSrécur5'!$B$12&lt;&gt;"",'1C TSrécur5'!$C$12="OUI"),N419+AK419,N419)</f>
        <v>0</v>
      </c>
      <c r="AM419" s="344">
        <f t="shared" si="138"/>
        <v>0</v>
      </c>
      <c r="AN419" s="344">
        <f t="shared" si="139"/>
        <v>0</v>
      </c>
      <c r="AO419" s="345">
        <f t="shared" si="140"/>
        <v>0</v>
      </c>
      <c r="AP419" s="573">
        <f t="shared" si="141"/>
        <v>0</v>
      </c>
      <c r="AQ419" s="583">
        <f>IF(M419=0,0,AN419-AS419)</f>
        <v>0</v>
      </c>
      <c r="AR419" s="579"/>
      <c r="AS419" s="102"/>
      <c r="AT419" s="27" t="str">
        <f>IF('1C TSrécur5'!H$17*FICHE!$C$13&lt;J419,"Forfait limité à "&amp;FICHE!$C$13&amp;"€/jour","")</f>
        <v/>
      </c>
      <c r="AU419" s="592"/>
      <c r="AV419" s="824"/>
      <c r="AW419" s="824"/>
      <c r="AX419" s="824"/>
      <c r="AY419" s="824"/>
      <c r="AZ419" s="824"/>
      <c r="BA419" s="767"/>
      <c r="BB419" s="767"/>
      <c r="BC419" s="767"/>
      <c r="BD419" s="767"/>
      <c r="BE419" s="767"/>
      <c r="BF419" s="767"/>
      <c r="BG419" s="767"/>
      <c r="BH419" s="767"/>
      <c r="BI419" s="767"/>
      <c r="BJ419" s="767"/>
      <c r="BK419" s="767"/>
      <c r="BL419" s="767"/>
      <c r="BM419" s="767"/>
      <c r="BN419" s="767"/>
      <c r="BO419" s="767"/>
      <c r="BP419" s="767"/>
      <c r="BQ419" s="767"/>
      <c r="BR419" s="767"/>
      <c r="BS419" s="767"/>
      <c r="BT419" s="767"/>
      <c r="BU419" s="767"/>
      <c r="BV419" s="767"/>
      <c r="BW419" s="767"/>
      <c r="BX419" s="767"/>
      <c r="BY419" s="767"/>
      <c r="BZ419" s="767"/>
      <c r="CA419" s="767"/>
      <c r="CB419" s="767"/>
      <c r="CC419" s="767"/>
      <c r="CD419" s="767"/>
      <c r="CE419" s="767"/>
      <c r="CF419" s="767"/>
      <c r="CG419" s="767"/>
      <c r="CH419" s="767"/>
      <c r="CI419" s="767"/>
      <c r="CJ419" s="767"/>
      <c r="CK419" s="767"/>
      <c r="CL419" s="767"/>
      <c r="CM419" s="767"/>
      <c r="CN419" s="767"/>
      <c r="CO419" s="767"/>
      <c r="CP419" s="767"/>
      <c r="CQ419" s="767"/>
      <c r="CR419" s="767"/>
      <c r="CS419" s="767"/>
      <c r="CT419" s="767"/>
      <c r="CU419" s="767"/>
      <c r="CV419" s="767"/>
      <c r="CW419" s="767"/>
      <c r="CX419" s="767"/>
      <c r="CY419" s="767"/>
      <c r="CZ419" s="767"/>
      <c r="DA419" s="767"/>
      <c r="DB419" s="767"/>
      <c r="DC419" s="767"/>
      <c r="DD419" s="767"/>
      <c r="DE419" s="767"/>
      <c r="DF419" s="767"/>
      <c r="DG419" s="767"/>
      <c r="DH419" s="767"/>
      <c r="DI419" s="767"/>
      <c r="DJ419" s="767"/>
      <c r="DK419" s="767"/>
      <c r="DL419" s="767"/>
      <c r="DM419" s="767"/>
      <c r="DN419" s="767"/>
      <c r="DO419" s="767"/>
      <c r="DP419" s="767"/>
      <c r="DQ419" s="767"/>
      <c r="DR419" s="767"/>
      <c r="DS419" s="767"/>
      <c r="DT419" s="767"/>
      <c r="DU419" s="767"/>
      <c r="DV419" s="767"/>
      <c r="DW419" s="767"/>
      <c r="DX419" s="767"/>
      <c r="DY419" s="767"/>
      <c r="DZ419" s="767"/>
      <c r="EA419" s="767"/>
      <c r="EB419" s="767"/>
      <c r="EC419" s="767"/>
      <c r="ED419" s="767"/>
      <c r="EE419" s="767"/>
      <c r="EF419" s="767"/>
      <c r="EG419" s="767"/>
      <c r="EH419" s="767"/>
      <c r="EI419" s="767"/>
      <c r="EJ419" s="767"/>
      <c r="EK419" s="767"/>
      <c r="EL419" s="767"/>
      <c r="EM419" s="767"/>
      <c r="EN419" s="767"/>
      <c r="EO419" s="767"/>
      <c r="EP419" s="767"/>
      <c r="EQ419" s="767"/>
      <c r="ER419" s="767"/>
      <c r="ES419" s="767"/>
      <c r="ET419" s="767"/>
      <c r="EU419" s="767"/>
      <c r="EV419" s="767"/>
      <c r="EW419" s="767"/>
      <c r="EX419" s="767"/>
      <c r="EY419" s="767"/>
      <c r="EZ419" s="767"/>
      <c r="FA419" s="767"/>
      <c r="FB419" s="767"/>
      <c r="FC419" s="767"/>
      <c r="FD419" s="767"/>
      <c r="FE419" s="767"/>
      <c r="FF419" s="767"/>
      <c r="FG419" s="767"/>
      <c r="FH419" s="767"/>
      <c r="FI419" s="767"/>
      <c r="FJ419" s="767"/>
      <c r="FK419" s="767"/>
      <c r="FL419" s="767"/>
      <c r="FM419" s="767"/>
      <c r="FN419" s="767"/>
      <c r="FO419" s="767"/>
      <c r="FP419" s="767"/>
      <c r="FQ419" s="767"/>
      <c r="FR419" s="767"/>
      <c r="FS419" s="767"/>
      <c r="FT419" s="767"/>
      <c r="FU419" s="767"/>
      <c r="FV419" s="767"/>
      <c r="FW419" s="767"/>
      <c r="FX419" s="767"/>
      <c r="FY419" s="767"/>
      <c r="FZ419" s="767"/>
      <c r="GA419" s="767"/>
      <c r="GB419" s="767"/>
      <c r="GC419" s="767"/>
      <c r="GD419" s="767"/>
      <c r="GE419" s="767"/>
      <c r="GF419" s="767"/>
      <c r="GG419" s="767"/>
      <c r="GH419" s="767"/>
      <c r="GI419" s="767"/>
      <c r="GJ419" s="767"/>
      <c r="GK419" s="767"/>
      <c r="GL419" s="767"/>
      <c r="GM419" s="767"/>
      <c r="GN419" s="767"/>
      <c r="GO419" s="767"/>
      <c r="GP419" s="767"/>
      <c r="GQ419" s="767"/>
      <c r="GR419" s="767"/>
      <c r="GS419" s="767"/>
      <c r="GT419" s="767"/>
      <c r="GU419" s="767"/>
      <c r="GV419" s="767"/>
      <c r="GW419" s="767"/>
      <c r="GX419" s="767"/>
      <c r="GY419" s="767"/>
      <c r="GZ419" s="767"/>
      <c r="HA419" s="767"/>
      <c r="HB419" s="767"/>
      <c r="HC419" s="767"/>
    </row>
    <row r="420" spans="1:211" s="864" customFormat="1" ht="13.9" hidden="1" customHeight="1">
      <c r="A420" s="307"/>
      <c r="B420" s="351"/>
      <c r="C420" s="971" t="str">
        <f>IF('1C TSrécur5'!I$17&lt;&gt;0,'1C TSrécur5'!$B$12,"")</f>
        <v/>
      </c>
      <c r="D420" s="972"/>
      <c r="E420" s="973"/>
      <c r="F420" s="93" t="str">
        <f>IF(AND($C420='1C TSrécur5'!$B$12,'1C TSrécur5'!$B$16="récurrentes",'1C TSrécur5'!$I$17&lt;&gt;""),'1C TSrécur5'!$I$21,"")</f>
        <v/>
      </c>
      <c r="G420" s="863"/>
      <c r="H420" s="745">
        <v>0.21</v>
      </c>
      <c r="I420" s="747">
        <v>1</v>
      </c>
      <c r="J420" s="312"/>
      <c r="K420" s="680">
        <f t="shared" si="135"/>
        <v>0</v>
      </c>
      <c r="L420" s="527">
        <f>IF(OR('1C TSrécur5'!$B$12="",'1C TSrécur5'!I$30=0),0,IF(AND('1C TSrécur5'!$B$12&lt;&gt;"",$K$2="Pôle",'1C TSrécur5'!$C$12="OUI"),(('1C TSrécur5'!I$22+'1C TSrécur5'!I$23+'1C TSrécur5'!I$24+'1C TSrécur5'!I$25+'1C TSrécur5'!I$29)/'1C TSrécur5'!I$17),IF(AND('1C TSrécur5'!$B$12&lt;&gt;"",$K$2="Pôle",'1C TSrécur5'!$C$12="NON"),(('1C TSrécur5'!I$22+'1C TSrécur5'!I$23+'1C TSrécur5'!I$24+'1C TSrécur5'!I$25+'1C TSrécur5'!I$29)/'1C TSrécur5'!I$30),IF(AND('1C TSrécur5'!$B$12&lt;&gt;"",$K$2&lt;&gt;"Pôle",'1C TSrécur5'!$C$12="OUI"),(('1C TSrécur5'!I$22+'1C TSrécur5'!I$23+'1C TSrécur5'!I$24+'1C TSrécur5'!I$25+'1C TSrécur5'!I$26+'1C TSrécur5'!I$27+'1C TSrécur5'!I$28+'1C TSrécur5'!I$29)/'1C TSrécur5'!I$17),IF(AND('1C TSrécur5'!$B$12&lt;&gt;"",$K$2&lt;&gt;"Pôle",'1C TSrécur5'!$C$12="NON"),(('1C TSrécur5'!I$22+'1C TSrécur5'!I$23+'1C TSrécur5'!I$24+'1C TSrécur5'!I$25+'1C TSrécur5'!I$26+'1C TSrécur5'!I$27+'1C TSrécur5'!I$28+'1C TSrécur5'!I$29)/'1C TSrécur5'!I$30))))))</f>
        <v>0</v>
      </c>
      <c r="M420" s="527">
        <f>IF(OR('1C TSrécur5'!$B$12="",'1C TSrécur5'!I$30=0),0,IF(AND('1C TSrécur5'!$B$12&lt;&gt;"",$K$2="Pôle",'1C TSrécur5'!$C$12="OUI"),(('1C TSrécur5'!I$26+'1C TSrécur5'!I$27+'1C TSrécur5'!I$28)/'1C TSrécur5'!I$17),IF(AND('1C TSrécur5'!$B$12&lt;&gt;"",$K$2="Pôle",'1C TSrécur5'!$C$12="NON"),(('1C TSrécur5'!I$26+'1C TSrécur5'!I$27+'1C TSrécur5'!I$28)/'1C TSrécur5'!I$30),IF(AND('1C TSrécur5'!$B$12&lt;&gt;"",$K$2&lt;&gt;"Pôle"),0))))</f>
        <v>0</v>
      </c>
      <c r="N420" s="527">
        <f>IF(AND('1C TSrécur5'!$I$17&lt;&gt;0,'1C TSrécur5'!$I$30&lt;&gt;0),L420+M420,0)</f>
        <v>0</v>
      </c>
      <c r="O420" s="542" t="str">
        <f>IF(AND('1C TSrécur5'!I$17&lt;&gt;0,'1C TSrécur5'!$C$12="OUI"),'1C TSrécur5'!I$36/'1C TSrécur5'!I$17,"")</f>
        <v/>
      </c>
      <c r="P420" s="543" t="str">
        <f>IF(AND('1C TSrécur5'!I$17&lt;&gt;0,'1C TSrécur5'!$C$12="OUI"),'1C TSrécur5'!$I$37/'1C TSrécur5'!I$17,"")</f>
        <v/>
      </c>
      <c r="Q420" s="543" t="str">
        <f>IF(AND('1C TSrécur5'!I$17&lt;&gt;0,'1C TSrécur5'!$C$12="OUI"),'1C TSrécur5'!$I$38/'1C TSrécur5'!I$17,"")</f>
        <v/>
      </c>
      <c r="R420" s="543" t="str">
        <f>IF(AND('1C TSrécur5'!I$17&lt;&gt;0,'1C TSrécur5'!$C$12="OUI"),'1C TSrécur5'!$I$39/'1C TSrécur5'!I$17,"")</f>
        <v/>
      </c>
      <c r="S420" s="543" t="str">
        <f>IF(AND('1C TSrécur5'!I$17&lt;&gt;0,'1C TSrécur5'!$C$12="OUI"),'1C TSrécur5'!$I$40/'1C TSrécur5'!I$17,"")</f>
        <v/>
      </c>
      <c r="T420" s="543" t="str">
        <f>IF(AND('1C TSrécur5'!I$17&lt;&gt;0,'1C TSrécur5'!$C$12="OUI"),'1C TSrécur5'!$I$41/'1C TSrécur5'!I$17,"")</f>
        <v/>
      </c>
      <c r="U420" s="543" t="str">
        <f>IF(AND('1C TSrécur5'!I$17&lt;&gt;0,'1C TSrécur5'!$C$12="OUI"),'1C TSrécur5'!$I$42/'1C TSrécur5'!I$17,"")</f>
        <v/>
      </c>
      <c r="V420" s="543" t="str">
        <f>IF(AND('1C TSrécur5'!I$17&lt;&gt;0,'1C TSrécur5'!$C$12="OUI"),'1C TSrécur5'!$I$43/'1C TSrécur5'!I$17,"")</f>
        <v/>
      </c>
      <c r="W420" s="543" t="str">
        <f>IF(AND('1C TSrécur5'!I$17&lt;&gt;0,'1C TSrécur5'!$C$12="OUI"),'1C TSrécur5'!$I$44/'1C TSrécur5'!I$17,"")</f>
        <v/>
      </c>
      <c r="X420" s="543" t="str">
        <f>IF(AND('1C TSrécur5'!I$17&lt;&gt;0,'1C TSrécur5'!$C$12="OUI"),'1C TSrécur5'!$I$45/'1C TSrécur5'!I$17,"")</f>
        <v/>
      </c>
      <c r="Y420" s="543" t="str">
        <f>IF(AND('1C TSrécur5'!I$17&lt;&gt;0,'1C TSrécur5'!$C$12="OUI"),'1C TSrécur5'!$I$46/'1C TSrécur5'!I$17,"")</f>
        <v/>
      </c>
      <c r="Z420" s="543" t="str">
        <f>IF(AND('1C TSrécur5'!I$17&lt;&gt;0,'1C TSrécur5'!$C$12="OUI"),'1C TSrécur5'!$I$47/'1C TSrécur5'!I$17,"")</f>
        <v/>
      </c>
      <c r="AA420" s="543" t="str">
        <f>IF(AND('1C TSrécur5'!I$17&lt;&gt;0,'1C TSrécur5'!$C$12="OUI"),'1C TSrécur5'!$I$48/'1C TSrécur5'!I$17,"")</f>
        <v/>
      </c>
      <c r="AB420" s="543" t="str">
        <f>IF(AND('1C TSrécur5'!I$17&lt;&gt;0,'1C TSrécur5'!$C$12="OUI"),'1C TSrécur5'!$I$49/'1C TSrécur5'!I$17,"")</f>
        <v/>
      </c>
      <c r="AC420" s="543" t="str">
        <f>IF(AND('1C TSrécur5'!I$17&lt;&gt;0,'1C TSrécur5'!$C$12="OUI"),'1C TSrécur5'!$I$50/'1C TSrécur5'!I$17,"")</f>
        <v/>
      </c>
      <c r="AD420" s="543" t="str">
        <f>IF(AND('1C TSrécur5'!I$17&lt;&gt;0,'1C TSrécur5'!$C$12="OUI"),'1C TSrécur5'!$I$51/'1C TSrécur5'!I$17,"")</f>
        <v/>
      </c>
      <c r="AE420" s="543" t="str">
        <f>IF(AND('1C TSrécur5'!I$17&lt;&gt;0,'1C TSrécur5'!$C$12="OUI"),'1C TSrécur5'!$I$52/'1C TSrécur5'!I$17,"")</f>
        <v/>
      </c>
      <c r="AF420" s="543" t="str">
        <f>IF(AND('1C TSrécur5'!I$17&lt;&gt;0,'1C TSrécur5'!$C$12="OUI"),'1C TSrécur5'!$I$53/'1C TSrécur5'!I$17,"")</f>
        <v/>
      </c>
      <c r="AG420" s="543" t="str">
        <f>IF(AND('1C TSrécur5'!I$17&lt;&gt;0,'1C TSrécur5'!$C$12="OUI"),'1C TSrécur5'!$I$54/'1C TSrécur5'!I$17,"")</f>
        <v/>
      </c>
      <c r="AH420" s="543" t="str">
        <f>IF(AND('1C TSrécur5'!I$17&lt;&gt;0,'1C TSrécur5'!$C$12="OUI"),'1C TSrécur5'!$I$55/'1C TSrécur5'!I$17,"")</f>
        <v/>
      </c>
      <c r="AI420" s="543" t="str">
        <f>IF(AND('1C TSrécur5'!I$17&lt;&gt;0,'1C TSrécur5'!$C$12="OUI"),'1C TSrécur5'!$I$56/'1C TSrécur5'!I$17,"")</f>
        <v/>
      </c>
      <c r="AJ420" s="543" t="str">
        <f>IF(AND('1C TSrécur5'!I$17&lt;&gt;0,'1C TSrécur5'!$C$12="OUI"),'1C TSrécur5'!$I$57/'1C TSrécur5'!I$17,"")</f>
        <v/>
      </c>
      <c r="AK420" s="543">
        <f>IF(AND('1C TSrécur5'!I$17&lt;&gt;0,'1C TSrécur5'!$C$12="OUI"),'1C TSrécur5'!I$58/'1C TSrécur5'!I$17,0)</f>
        <v>0</v>
      </c>
      <c r="AL420" s="72">
        <f>IF(AND('1C TSrécur5'!$B$12&lt;&gt;"",'1C TSrécur5'!$C$12="OUI"),N420+AK420,N420)</f>
        <v>0</v>
      </c>
      <c r="AM420" s="344">
        <f t="shared" si="138"/>
        <v>0</v>
      </c>
      <c r="AN420" s="344">
        <f t="shared" si="139"/>
        <v>0</v>
      </c>
      <c r="AO420" s="345">
        <f t="shared" si="140"/>
        <v>0</v>
      </c>
      <c r="AP420" s="573">
        <f t="shared" si="141"/>
        <v>0</v>
      </c>
      <c r="AQ420" s="583">
        <f>IF(M420=0,0,AN420-AS420)</f>
        <v>0</v>
      </c>
      <c r="AR420" s="579"/>
      <c r="AS420" s="102"/>
      <c r="AT420" s="27" t="str">
        <f>IF('1C TSrécur5'!I$17*FICHE!$C$13&lt;J420,"Forfait limité à "&amp;FICHE!$C$13&amp;"€/jour","")</f>
        <v/>
      </c>
      <c r="AU420" s="592"/>
      <c r="AV420" s="824"/>
      <c r="AW420" s="824"/>
      <c r="AX420" s="824"/>
      <c r="AY420" s="824"/>
      <c r="AZ420" s="824"/>
      <c r="BA420" s="767"/>
      <c r="BB420" s="767"/>
      <c r="BC420" s="767"/>
      <c r="BD420" s="767"/>
      <c r="BE420" s="767"/>
      <c r="BF420" s="767"/>
      <c r="BG420" s="767"/>
      <c r="BH420" s="767"/>
      <c r="BI420" s="767"/>
      <c r="BJ420" s="767"/>
      <c r="BK420" s="767"/>
      <c r="BL420" s="767"/>
      <c r="BM420" s="767"/>
      <c r="BN420" s="767"/>
      <c r="BO420" s="767"/>
      <c r="BP420" s="767"/>
      <c r="BQ420" s="767"/>
      <c r="BR420" s="767"/>
      <c r="BS420" s="767"/>
      <c r="BT420" s="767"/>
      <c r="BU420" s="767"/>
      <c r="BV420" s="767"/>
      <c r="BW420" s="767"/>
      <c r="BX420" s="767"/>
      <c r="BY420" s="767"/>
      <c r="BZ420" s="767"/>
      <c r="CA420" s="767"/>
      <c r="CB420" s="767"/>
      <c r="CC420" s="767"/>
      <c r="CD420" s="767"/>
      <c r="CE420" s="767"/>
      <c r="CF420" s="767"/>
      <c r="CG420" s="767"/>
      <c r="CH420" s="767"/>
      <c r="CI420" s="767"/>
      <c r="CJ420" s="767"/>
      <c r="CK420" s="767"/>
      <c r="CL420" s="767"/>
      <c r="CM420" s="767"/>
      <c r="CN420" s="767"/>
      <c r="CO420" s="767"/>
      <c r="CP420" s="767"/>
      <c r="CQ420" s="767"/>
      <c r="CR420" s="767"/>
      <c r="CS420" s="767"/>
      <c r="CT420" s="767"/>
      <c r="CU420" s="767"/>
      <c r="CV420" s="767"/>
      <c r="CW420" s="767"/>
      <c r="CX420" s="767"/>
      <c r="CY420" s="767"/>
      <c r="CZ420" s="767"/>
      <c r="DA420" s="767"/>
      <c r="DB420" s="767"/>
      <c r="DC420" s="767"/>
      <c r="DD420" s="767"/>
      <c r="DE420" s="767"/>
      <c r="DF420" s="767"/>
      <c r="DG420" s="767"/>
      <c r="DH420" s="767"/>
      <c r="DI420" s="767"/>
      <c r="DJ420" s="767"/>
      <c r="DK420" s="767"/>
      <c r="DL420" s="767"/>
      <c r="DM420" s="767"/>
      <c r="DN420" s="767"/>
      <c r="DO420" s="767"/>
      <c r="DP420" s="767"/>
      <c r="DQ420" s="767"/>
      <c r="DR420" s="767"/>
      <c r="DS420" s="767"/>
      <c r="DT420" s="767"/>
      <c r="DU420" s="767"/>
      <c r="DV420" s="767"/>
      <c r="DW420" s="767"/>
      <c r="DX420" s="767"/>
      <c r="DY420" s="767"/>
      <c r="DZ420" s="767"/>
      <c r="EA420" s="767"/>
      <c r="EB420" s="767"/>
      <c r="EC420" s="767"/>
      <c r="ED420" s="767"/>
      <c r="EE420" s="767"/>
      <c r="EF420" s="767"/>
      <c r="EG420" s="767"/>
      <c r="EH420" s="767"/>
      <c r="EI420" s="767"/>
      <c r="EJ420" s="767"/>
      <c r="EK420" s="767"/>
      <c r="EL420" s="767"/>
      <c r="EM420" s="767"/>
      <c r="EN420" s="767"/>
      <c r="EO420" s="767"/>
      <c r="EP420" s="767"/>
      <c r="EQ420" s="767"/>
      <c r="ER420" s="767"/>
      <c r="ES420" s="767"/>
      <c r="ET420" s="767"/>
      <c r="EU420" s="767"/>
      <c r="EV420" s="767"/>
      <c r="EW420" s="767"/>
      <c r="EX420" s="767"/>
      <c r="EY420" s="767"/>
      <c r="EZ420" s="767"/>
      <c r="FA420" s="767"/>
      <c r="FB420" s="767"/>
      <c r="FC420" s="767"/>
      <c r="FD420" s="767"/>
      <c r="FE420" s="767"/>
      <c r="FF420" s="767"/>
      <c r="FG420" s="767"/>
      <c r="FH420" s="767"/>
      <c r="FI420" s="767"/>
      <c r="FJ420" s="767"/>
      <c r="FK420" s="767"/>
      <c r="FL420" s="767"/>
      <c r="FM420" s="767"/>
      <c r="FN420" s="767"/>
      <c r="FO420" s="767"/>
      <c r="FP420" s="767"/>
      <c r="FQ420" s="767"/>
      <c r="FR420" s="767"/>
      <c r="FS420" s="767"/>
      <c r="FT420" s="767"/>
      <c r="FU420" s="767"/>
      <c r="FV420" s="767"/>
      <c r="FW420" s="767"/>
      <c r="FX420" s="767"/>
      <c r="FY420" s="767"/>
      <c r="FZ420" s="767"/>
      <c r="GA420" s="767"/>
      <c r="GB420" s="767"/>
      <c r="GC420" s="767"/>
      <c r="GD420" s="767"/>
      <c r="GE420" s="767"/>
      <c r="GF420" s="767"/>
      <c r="GG420" s="767"/>
      <c r="GH420" s="767"/>
      <c r="GI420" s="767"/>
      <c r="GJ420" s="767"/>
      <c r="GK420" s="767"/>
      <c r="GL420" s="767"/>
      <c r="GM420" s="767"/>
      <c r="GN420" s="767"/>
      <c r="GO420" s="767"/>
      <c r="GP420" s="767"/>
      <c r="GQ420" s="767"/>
      <c r="GR420" s="767"/>
      <c r="GS420" s="767"/>
      <c r="GT420" s="767"/>
      <c r="GU420" s="767"/>
      <c r="GV420" s="767"/>
      <c r="GW420" s="767"/>
      <c r="GX420" s="767"/>
      <c r="GY420" s="767"/>
      <c r="GZ420" s="767"/>
      <c r="HA420" s="767"/>
      <c r="HB420" s="767"/>
      <c r="HC420" s="767"/>
    </row>
    <row r="421" spans="1:211" s="864" customFormat="1" ht="13.9" hidden="1" customHeight="1">
      <c r="A421" s="307"/>
      <c r="B421" s="351"/>
      <c r="C421" s="971" t="str">
        <f>IF('1C TSrécur5'!J$17&lt;&gt;0,'1C TSrécur5'!$B$12,"")</f>
        <v/>
      </c>
      <c r="D421" s="972"/>
      <c r="E421" s="973"/>
      <c r="F421" s="93" t="str">
        <f>IF(AND($C421='1C TSrécur5'!$B$12,'1C TSrécur5'!$B$16="récurrentes",'1C TSrécur5'!K$17&lt;&gt;""),'1C TSrécur5'!K$21,"")</f>
        <v/>
      </c>
      <c r="G421" s="863"/>
      <c r="H421" s="745">
        <v>0.21</v>
      </c>
      <c r="I421" s="747">
        <v>1</v>
      </c>
      <c r="J421" s="312"/>
      <c r="K421" s="680">
        <f t="shared" si="135"/>
        <v>0</v>
      </c>
      <c r="L421" s="527">
        <f>IF(OR('1C TSrécur5'!$B$12="",'1C TSrécur5'!J$30=0),0,IF(AND('1C TSrécur5'!$B$12&lt;&gt;"",$K$2="Pôle",'1C TSrécur5'!$C$12="OUI"),(('1C TSrécur5'!J$22+'1C TSrécur5'!J$23+'1C TSrécur5'!J$24+'1C TSrécur5'!J$25+'1C TSrécur5'!J$29)/'1C TSrécur5'!J$17),IF(AND('1C TSrécur5'!$B$12&lt;&gt;"",$K$2="Pôle",'1C TSrécur5'!$C$12="NON"),(('1C TSrécur5'!J$22+'1C TSrécur5'!J$23+'1C TSrécur5'!J$24+'1C TSrécur5'!J$25+'1C TSrécur5'!J$29)/'1C TSrécur5'!J$30),IF(AND('1C TSrécur5'!$B$12&lt;&gt;"",$K$2&lt;&gt;"Pôle",'1C TSrécur5'!$C$12="OUI"),(('1C TSrécur5'!J$22+'1C TSrécur5'!J$23+'1C TSrécur5'!J$24+'1C TSrécur5'!J$25+'1C TSrécur5'!J$26+'1C TSrécur5'!J$27+'1C TSrécur5'!J$28+'1C TSrécur5'!J$29)/'1C TSrécur5'!J$17),IF(AND('1C TSrécur5'!$B$12&lt;&gt;"",$K$2&lt;&gt;"Pôle",'1C TSrécur5'!$C$12="NON"),(('1C TSrécur5'!J$22+'1C TSrécur5'!J$23+'1C TSrécur5'!J$24+'1C TSrécur5'!J$25+'1C TSrécur5'!J$26+'1C TSrécur5'!J$27+'1C TSrécur5'!J$28+'1C TSrécur5'!J$29)/'1C TSrécur5'!J$30))))))</f>
        <v>0</v>
      </c>
      <c r="M421" s="527">
        <f>IF(OR('1C TSrécur5'!$B$12="",'1C TSrécur5'!J$30=0),0,IF(AND('1C TSrécur5'!$B$12&lt;&gt;"",$K$2="Pôle",'1C TSrécur5'!$C$12="OUI"),(('1C TSrécur5'!J$26+'1C TSrécur5'!J$27+'1C TSrécur5'!J$28)/'1C TSrécur5'!J$17),IF(AND('1C TSrécur5'!$B$12&lt;&gt;"",$K$2="Pôle",'1C TSrécur5'!$C$12="NON"),(('1C TSrécur5'!J$26+'1C TSrécur5'!J$27+'1C TSrécur5'!J$28)/'1C TSrécur5'!J$30),IF(AND('1C TSrécur5'!$B$12&lt;&gt;"",$K$2&lt;&gt;"Pôle"),0))))</f>
        <v>0</v>
      </c>
      <c r="N421" s="527">
        <f>IF(AND('1C TSrécur5'!$J$17&lt;&gt;0,'1C TSrécur5'!$J$30&lt;&gt;0),L421+M421,0)</f>
        <v>0</v>
      </c>
      <c r="O421" s="542" t="str">
        <f>IF(AND('1C TSrécur5'!J$17&lt;&gt;0,'1C TSrécur5'!$C$12="OUI"),'1C TSrécur5'!J$36/'1C TSrécur5'!J$17,"")</f>
        <v/>
      </c>
      <c r="P421" s="543" t="str">
        <f>IF(AND('1C TSrécur5'!J$17&lt;&gt;0,'1C TSrécur5'!$C$12="OUI"),'1C TSrécur5'!$J$37/'1C TSrécur5'!J$17,"")</f>
        <v/>
      </c>
      <c r="Q421" s="543" t="str">
        <f>IF(AND('1C TSrécur5'!J$17&lt;&gt;0,'1C TSrécur5'!$C$12="OUI"),'1C TSrécur5'!$J$38/'1C TSrécur5'!J$17,"")</f>
        <v/>
      </c>
      <c r="R421" s="543" t="str">
        <f>IF(AND('1C TSrécur5'!J$17&lt;&gt;0,'1C TSrécur5'!$C$12="OUI"),'1C TSrécur5'!$J$39/'1C TSrécur5'!J$17,"")</f>
        <v/>
      </c>
      <c r="S421" s="543" t="str">
        <f>IF(AND('1C TSrécur5'!J$17&lt;&gt;0,'1C TSrécur5'!$C$12="OUI"),'1C TSrécur5'!$J$40/'1C TSrécur5'!J$17,"")</f>
        <v/>
      </c>
      <c r="T421" s="543" t="str">
        <f>IF(AND('1C TSrécur5'!J$17&lt;&gt;0,'1C TSrécur5'!$C$12="OUI"),'1C TSrécur5'!$J$41/'1C TSrécur5'!J$17,"")</f>
        <v/>
      </c>
      <c r="U421" s="543" t="str">
        <f>IF(AND('1C TSrécur5'!J$17&lt;&gt;0,'1C TSrécur5'!$C$12="OUI"),'1C TSrécur5'!$J$42/'1C TSrécur5'!J$17,"")</f>
        <v/>
      </c>
      <c r="V421" s="543" t="str">
        <f>IF(AND('1C TSrécur5'!J$17&lt;&gt;0,'1C TSrécur5'!$C$12="OUI"),'1C TSrécur5'!$J$43/'1C TSrécur5'!J$17,"")</f>
        <v/>
      </c>
      <c r="W421" s="543" t="str">
        <f>IF(AND('1C TSrécur5'!J$17&lt;&gt;0,'1C TSrécur5'!$C$12="OUI"),'1C TSrécur5'!$J$44/'1C TSrécur5'!J$17,"")</f>
        <v/>
      </c>
      <c r="X421" s="543" t="str">
        <f>IF(AND('1C TSrécur5'!J$17&lt;&gt;0,'1C TSrécur5'!$C$12="OUI"),'1C TSrécur5'!$J$45/'1C TSrécur5'!J$17,"")</f>
        <v/>
      </c>
      <c r="Y421" s="543" t="str">
        <f>IF(AND('1C TSrécur5'!J$17&lt;&gt;0,'1C TSrécur5'!$C$12="OUI"),'1C TSrécur5'!$J$46/'1C TSrécur5'!J$17,"")</f>
        <v/>
      </c>
      <c r="Z421" s="543" t="str">
        <f>IF(AND('1C TSrécur5'!J$17&lt;&gt;0,'1C TSrécur5'!$C$12="OUI"),'1C TSrécur5'!$J$47/'1C TSrécur5'!J$17,"")</f>
        <v/>
      </c>
      <c r="AA421" s="543" t="str">
        <f>IF(AND('1C TSrécur5'!J$17&lt;&gt;0,'1C TSrécur5'!$C$12="OUI"),'1C TSrécur5'!$J$48/'1C TSrécur5'!J$17,"")</f>
        <v/>
      </c>
      <c r="AB421" s="543" t="str">
        <f>IF(AND('1C TSrécur5'!J$17&lt;&gt;0,'1C TSrécur5'!$C$12="OUI"),'1C TSrécur5'!$J$49/'1C TSrécur5'!J$17,"")</f>
        <v/>
      </c>
      <c r="AC421" s="543" t="str">
        <f>IF(AND('1C TSrécur5'!J$17&lt;&gt;0,'1C TSrécur5'!$C$12="OUI"),'1C TSrécur5'!$J$50/'1C TSrécur5'!J$17,"")</f>
        <v/>
      </c>
      <c r="AD421" s="543" t="str">
        <f>IF(AND('1C TSrécur5'!J$17&lt;&gt;0,'1C TSrécur5'!$C$12="OUI"),'1C TSrécur5'!$J$51/'1C TSrécur5'!J$17,"")</f>
        <v/>
      </c>
      <c r="AE421" s="543" t="str">
        <f>IF(AND('1C TSrécur5'!J$17&lt;&gt;0,'1C TSrécur5'!$C$12="OUI"),'1C TSrécur5'!$J$52/'1C TSrécur5'!J$17,"")</f>
        <v/>
      </c>
      <c r="AF421" s="543" t="str">
        <f>IF(AND('1C TSrécur5'!J$17&lt;&gt;0,'1C TSrécur5'!$C$12="OUI"),'1C TSrécur5'!$J$53/'1C TSrécur5'!J$17,"")</f>
        <v/>
      </c>
      <c r="AG421" s="543" t="str">
        <f>IF(AND('1C TSrécur5'!J$17&lt;&gt;0,'1C TSrécur5'!$C$12="OUI"),'1C TSrécur5'!$J$54/'1C TSrécur5'!J$17,"")</f>
        <v/>
      </c>
      <c r="AH421" s="543" t="str">
        <f>IF(AND('1C TSrécur5'!J$17&lt;&gt;0,'1C TSrécur5'!$C$12="OUI"),'1C TSrécur5'!$J$55/'1C TSrécur5'!J$17,"")</f>
        <v/>
      </c>
      <c r="AI421" s="543" t="str">
        <f>IF(AND('1C TSrécur5'!J$17&lt;&gt;0,'1C TSrécur5'!$C$12="OUI"),'1C TSrécur5'!$J$56/'1C TSrécur5'!J$17,"")</f>
        <v/>
      </c>
      <c r="AJ421" s="543" t="str">
        <f>IF(AND('1C TSrécur5'!J$17&lt;&gt;0,'1C TSrécur5'!$C$12="OUI"),'1C TSrécur5'!$J$57/'1C TSrécur5'!J$17,"")</f>
        <v/>
      </c>
      <c r="AK421" s="543">
        <f>IF(AND('1C TSrécur5'!J$17&lt;&gt;0,'1C TSrécur5'!$C$12="OUI"),'1C TSrécur5'!J$58/'1C TSrécur5'!J$17,0)</f>
        <v>0</v>
      </c>
      <c r="AL421" s="72">
        <f>IF(AND('1C TSrécur5'!$B$12&lt;&gt;"",'1C TSrécur5'!$C$12="OUI"),N421+AK421,N421)</f>
        <v>0</v>
      </c>
      <c r="AM421" s="344">
        <f t="shared" si="138"/>
        <v>0</v>
      </c>
      <c r="AN421" s="344">
        <f t="shared" si="139"/>
        <v>0</v>
      </c>
      <c r="AO421" s="345">
        <f t="shared" si="140"/>
        <v>0</v>
      </c>
      <c r="AP421" s="573">
        <f t="shared" si="141"/>
        <v>0</v>
      </c>
      <c r="AQ421" s="583">
        <f t="shared" ref="AQ421:AQ442" si="142">IF(M421=0,0,AN421-AS421)</f>
        <v>0</v>
      </c>
      <c r="AR421" s="579"/>
      <c r="AS421" s="102"/>
      <c r="AT421" s="27" t="str">
        <f>IF('1C TSrécur5'!J$17*FICHE!$C$13&lt;J421,"Forfait limité à "&amp;FICHE!$C$13&amp;"€/jour","")</f>
        <v/>
      </c>
      <c r="AU421" s="592"/>
      <c r="AV421" s="824"/>
      <c r="AW421" s="824"/>
      <c r="AX421" s="824"/>
      <c r="AY421" s="824"/>
      <c r="AZ421" s="824"/>
      <c r="BA421" s="767"/>
      <c r="BB421" s="767"/>
      <c r="BC421" s="767"/>
      <c r="BD421" s="767"/>
      <c r="BE421" s="767"/>
      <c r="BF421" s="767"/>
      <c r="BG421" s="767"/>
      <c r="BH421" s="767"/>
      <c r="BI421" s="767"/>
      <c r="BJ421" s="767"/>
      <c r="BK421" s="767"/>
      <c r="BL421" s="767"/>
      <c r="BM421" s="767"/>
      <c r="BN421" s="767"/>
      <c r="BO421" s="767"/>
      <c r="BP421" s="767"/>
      <c r="BQ421" s="767"/>
      <c r="BR421" s="767"/>
      <c r="BS421" s="767"/>
      <c r="BT421" s="767"/>
      <c r="BU421" s="767"/>
      <c r="BV421" s="767"/>
      <c r="BW421" s="767"/>
      <c r="BX421" s="767"/>
      <c r="BY421" s="767"/>
      <c r="BZ421" s="767"/>
      <c r="CA421" s="767"/>
      <c r="CB421" s="767"/>
      <c r="CC421" s="767"/>
      <c r="CD421" s="767"/>
      <c r="CE421" s="767"/>
      <c r="CF421" s="767"/>
      <c r="CG421" s="767"/>
      <c r="CH421" s="767"/>
      <c r="CI421" s="767"/>
      <c r="CJ421" s="767"/>
      <c r="CK421" s="767"/>
      <c r="CL421" s="767"/>
      <c r="CM421" s="767"/>
      <c r="CN421" s="767"/>
      <c r="CO421" s="767"/>
      <c r="CP421" s="767"/>
      <c r="CQ421" s="767"/>
      <c r="CR421" s="767"/>
      <c r="CS421" s="767"/>
      <c r="CT421" s="767"/>
      <c r="CU421" s="767"/>
      <c r="CV421" s="767"/>
      <c r="CW421" s="767"/>
      <c r="CX421" s="767"/>
      <c r="CY421" s="767"/>
      <c r="CZ421" s="767"/>
      <c r="DA421" s="767"/>
      <c r="DB421" s="767"/>
      <c r="DC421" s="767"/>
      <c r="DD421" s="767"/>
      <c r="DE421" s="767"/>
      <c r="DF421" s="767"/>
      <c r="DG421" s="767"/>
      <c r="DH421" s="767"/>
      <c r="DI421" s="767"/>
      <c r="DJ421" s="767"/>
      <c r="DK421" s="767"/>
      <c r="DL421" s="767"/>
      <c r="DM421" s="767"/>
      <c r="DN421" s="767"/>
      <c r="DO421" s="767"/>
      <c r="DP421" s="767"/>
      <c r="DQ421" s="767"/>
      <c r="DR421" s="767"/>
      <c r="DS421" s="767"/>
      <c r="DT421" s="767"/>
      <c r="DU421" s="767"/>
      <c r="DV421" s="767"/>
      <c r="DW421" s="767"/>
      <c r="DX421" s="767"/>
      <c r="DY421" s="767"/>
      <c r="DZ421" s="767"/>
      <c r="EA421" s="767"/>
      <c r="EB421" s="767"/>
      <c r="EC421" s="767"/>
      <c r="ED421" s="767"/>
      <c r="EE421" s="767"/>
      <c r="EF421" s="767"/>
      <c r="EG421" s="767"/>
      <c r="EH421" s="767"/>
      <c r="EI421" s="767"/>
      <c r="EJ421" s="767"/>
      <c r="EK421" s="767"/>
      <c r="EL421" s="767"/>
      <c r="EM421" s="767"/>
      <c r="EN421" s="767"/>
      <c r="EO421" s="767"/>
      <c r="EP421" s="767"/>
      <c r="EQ421" s="767"/>
      <c r="ER421" s="767"/>
      <c r="ES421" s="767"/>
      <c r="ET421" s="767"/>
      <c r="EU421" s="767"/>
      <c r="EV421" s="767"/>
      <c r="EW421" s="767"/>
      <c r="EX421" s="767"/>
      <c r="EY421" s="767"/>
      <c r="EZ421" s="767"/>
      <c r="FA421" s="767"/>
      <c r="FB421" s="767"/>
      <c r="FC421" s="767"/>
      <c r="FD421" s="767"/>
      <c r="FE421" s="767"/>
      <c r="FF421" s="767"/>
      <c r="FG421" s="767"/>
      <c r="FH421" s="767"/>
      <c r="FI421" s="767"/>
      <c r="FJ421" s="767"/>
      <c r="FK421" s="767"/>
      <c r="FL421" s="767"/>
      <c r="FM421" s="767"/>
      <c r="FN421" s="767"/>
      <c r="FO421" s="767"/>
      <c r="FP421" s="767"/>
      <c r="FQ421" s="767"/>
      <c r="FR421" s="767"/>
      <c r="FS421" s="767"/>
      <c r="FT421" s="767"/>
      <c r="FU421" s="767"/>
      <c r="FV421" s="767"/>
      <c r="FW421" s="767"/>
      <c r="FX421" s="767"/>
      <c r="FY421" s="767"/>
      <c r="FZ421" s="767"/>
      <c r="GA421" s="767"/>
      <c r="GB421" s="767"/>
      <c r="GC421" s="767"/>
      <c r="GD421" s="767"/>
      <c r="GE421" s="767"/>
      <c r="GF421" s="767"/>
      <c r="GG421" s="767"/>
      <c r="GH421" s="767"/>
      <c r="GI421" s="767"/>
      <c r="GJ421" s="767"/>
      <c r="GK421" s="767"/>
      <c r="GL421" s="767"/>
      <c r="GM421" s="767"/>
      <c r="GN421" s="767"/>
      <c r="GO421" s="767"/>
      <c r="GP421" s="767"/>
      <c r="GQ421" s="767"/>
      <c r="GR421" s="767"/>
      <c r="GS421" s="767"/>
      <c r="GT421" s="767"/>
      <c r="GU421" s="767"/>
      <c r="GV421" s="767"/>
      <c r="GW421" s="767"/>
      <c r="GX421" s="767"/>
      <c r="GY421" s="767"/>
      <c r="GZ421" s="767"/>
      <c r="HA421" s="767"/>
      <c r="HB421" s="767"/>
      <c r="HC421" s="767"/>
    </row>
    <row r="422" spans="1:211" s="864" customFormat="1" ht="13.9" hidden="1" customHeight="1">
      <c r="A422" s="307"/>
      <c r="B422" s="351"/>
      <c r="C422" s="971" t="str">
        <f>IF('1C TSrécur5'!K$17&lt;&gt;0,'1C TSrécur5'!$B$12,"")</f>
        <v/>
      </c>
      <c r="D422" s="972"/>
      <c r="E422" s="973"/>
      <c r="F422" s="93" t="str">
        <f>IF(AND($C422='1C TSrécur5'!$B$12,'1C TSrécur5'!$B$16="récurrentes",'1C TSrécur5'!$K$17&lt;&gt;""),'1C TSrécur5'!$K$21,"")</f>
        <v/>
      </c>
      <c r="G422" s="863"/>
      <c r="H422" s="745">
        <v>0.21</v>
      </c>
      <c r="I422" s="747">
        <v>1</v>
      </c>
      <c r="J422" s="312"/>
      <c r="K422" s="680">
        <f t="shared" si="135"/>
        <v>0</v>
      </c>
      <c r="L422" s="527">
        <f>IF(OR('1C TSrécur5'!$B$12="",'1C TSrécur5'!K$30=0),0,IF(AND('1C TSrécur5'!$B$12&lt;&gt;"",$K$2="Pôle",'1C TSrécur5'!$C$12="OUI"),(('1C TSrécur5'!K$22+'1C TSrécur5'!K$23+'1C TSrécur5'!K$24+'1C TSrécur5'!K$25+'1C TSrécur5'!K$29)/'1C TSrécur5'!K$17),IF(AND('1C TSrécur5'!$B$12&lt;&gt;"",$K$2="Pôle",'1C TSrécur5'!$C$12="NON"),(('1C TSrécur5'!K$22+'1C TSrécur5'!K$23+'1C TSrécur5'!K$24+'1C TSrécur5'!K$25+'1C TSrécur5'!K$29)/'1C TSrécur5'!K$30),IF(AND('1C TSrécur5'!$B$12&lt;&gt;"",$K$2&lt;&gt;"Pôle",'1C TSrécur5'!$C$12="OUI"),(('1C TSrécur5'!K$22+'1C TSrécur5'!K$23+'1C TSrécur5'!K$24+'1C TSrécur5'!K$25+'1C TSrécur5'!K$26+'1C TSrécur5'!K$27+'1C TSrécur5'!K$28+'1C TSrécur5'!K$29)/'1C TSrécur5'!K$17),IF(AND('1C TSrécur5'!$B$12&lt;&gt;"",$K$2&lt;&gt;"Pôle",'1C TSrécur5'!$C$12="NON"),(('1C TSrécur5'!K$22+'1C TSrécur5'!K$23+'1C TSrécur5'!K$24+'1C TSrécur5'!K$25+'1C TSrécur5'!K$26+'1C TSrécur5'!K$27+'1C TSrécur5'!K$28+'1C TSrécur5'!K$29)/'1C TSrécur5'!K$30))))))</f>
        <v>0</v>
      </c>
      <c r="M422" s="527">
        <f>IF(OR('1C TSrécur5'!$B$12="",'1C TSrécur5'!K$30=0),0,IF(AND('1C TSrécur5'!$B$12&lt;&gt;"",$K$2="Pôle",'1C TSrécur5'!$C$12="OUI"),(('1C TSrécur5'!K$26+'1C TSrécur5'!K$27+'1C TSrécur5'!K$28)/'1C TSrécur5'!K$17),IF(AND('1C TSrécur5'!$B$12&lt;&gt;"",$K$2="Pôle",'1C TSrécur5'!$C$12="NON"),(('1C TSrécur5'!K$26+'1C TSrécur5'!K$27+'1C TSrécur5'!K$28)/'1C TSrécur5'!K$30),IF(AND('1C TSrécur5'!$B$12&lt;&gt;"",$K$2&lt;&gt;"Pôle"),0))))</f>
        <v>0</v>
      </c>
      <c r="N422" s="527">
        <f>IF(AND('1C TSrécur5'!$K$17&lt;&gt;0,'1C TSrécur5'!$K$30&lt;&gt;0),L422+M422,0)</f>
        <v>0</v>
      </c>
      <c r="O422" s="542" t="str">
        <f>IF(AND('1C TSrécur5'!K$17&lt;&gt;0,'1C TSrécur5'!$C$12="OUI"),'1C TSrécur5'!K$36/'1C TSrécur5'!K$17,"")</f>
        <v/>
      </c>
      <c r="P422" s="543" t="str">
        <f>IF(AND('1C TSrécur5'!K$17&lt;&gt;0,'1C TSrécur5'!$C$12="OUI"),'1C TSrécur5'!$K$37/'1C TSrécur5'!K$17,"")</f>
        <v/>
      </c>
      <c r="Q422" s="543" t="str">
        <f>IF(AND('1C TSrécur5'!K$17&lt;&gt;0,'1C TSrécur5'!$C$12="OUI"),'1C TSrécur5'!$K$38/'1C TSrécur5'!K$17,"")</f>
        <v/>
      </c>
      <c r="R422" s="543" t="str">
        <f>IF(AND('1C TSrécur5'!K$17&lt;&gt;0,'1C TSrécur5'!$C$12="OUI"),'1C TSrécur5'!$K$39/'1C TSrécur5'!K$17,"")</f>
        <v/>
      </c>
      <c r="S422" s="543" t="str">
        <f>IF(AND('1C TSrécur5'!K$17&lt;&gt;0,'1C TSrécur5'!$C$12="OUI"),'1C TSrécur5'!$K$40/'1C TSrécur5'!K$17,"")</f>
        <v/>
      </c>
      <c r="T422" s="543" t="str">
        <f>IF(AND('1C TSrécur5'!K$17&lt;&gt;0,'1C TSrécur5'!$C$12="OUI"),'1C TSrécur5'!$K$41/'1C TSrécur5'!K$17,"")</f>
        <v/>
      </c>
      <c r="U422" s="543" t="str">
        <f>IF(AND('1C TSrécur5'!K$17&lt;&gt;0,'1C TSrécur5'!$C$12="OUI"),'1C TSrécur5'!$K$42/'1C TSrécur5'!K$17,"")</f>
        <v/>
      </c>
      <c r="V422" s="543" t="str">
        <f>IF(AND('1C TSrécur5'!K$17&lt;&gt;0,'1C TSrécur5'!$C$12="OUI"),'1C TSrécur5'!$K$43/'1C TSrécur5'!K$17,"")</f>
        <v/>
      </c>
      <c r="W422" s="543" t="str">
        <f>IF(AND('1C TSrécur5'!K$17&lt;&gt;0,'1C TSrécur5'!$C$12="OUI"),'1C TSrécur5'!$K$44/'1C TSrécur5'!K$17,"")</f>
        <v/>
      </c>
      <c r="X422" s="543" t="str">
        <f>IF(AND('1C TSrécur5'!K$17&lt;&gt;0,'1C TSrécur5'!$C$12="OUI"),'1C TSrécur5'!$K$45/'1C TSrécur5'!K$17,"")</f>
        <v/>
      </c>
      <c r="Y422" s="543" t="str">
        <f>IF(AND('1C TSrécur5'!K$17&lt;&gt;0,'1C TSrécur5'!$C$12="OUI"),'1C TSrécur5'!$K$46/'1C TSrécur5'!K$17,"")</f>
        <v/>
      </c>
      <c r="Z422" s="543" t="str">
        <f>IF(AND('1C TSrécur5'!K$17&lt;&gt;0,'1C TSrécur5'!$C$12="OUI"),'1C TSrécur5'!$K$47/'1C TSrécur5'!K$17,"")</f>
        <v/>
      </c>
      <c r="AA422" s="543" t="str">
        <f>IF(AND('1C TSrécur5'!K$17&lt;&gt;0,'1C TSrécur5'!$C$12="OUI"),'1C TSrécur5'!$K$48/'1C TSrécur5'!K$17,"")</f>
        <v/>
      </c>
      <c r="AB422" s="543" t="str">
        <f>IF(AND('1C TSrécur5'!K$17&lt;&gt;0,'1C TSrécur5'!$C$12="OUI"),'1C TSrécur5'!$K$49/'1C TSrécur5'!K$17,"")</f>
        <v/>
      </c>
      <c r="AC422" s="543" t="str">
        <f>IF(AND('1C TSrécur5'!K$17&lt;&gt;0,'1C TSrécur5'!$C$12="OUI"),'1C TSrécur5'!$K$50/'1C TSrécur5'!K$17,"")</f>
        <v/>
      </c>
      <c r="AD422" s="543" t="str">
        <f>IF(AND('1C TSrécur5'!K$17&lt;&gt;0,'1C TSrécur5'!$C$12="OUI"),'1C TSrécur5'!$K$51/'1C TSrécur5'!K$17,"")</f>
        <v/>
      </c>
      <c r="AE422" s="543" t="str">
        <f>IF(AND('1C TSrécur5'!K$17&lt;&gt;0,'1C TSrécur5'!$C$12="OUI"),'1C TSrécur5'!$K$52/'1C TSrécur5'!K$17,"")</f>
        <v/>
      </c>
      <c r="AF422" s="543" t="str">
        <f>IF(AND('1C TSrécur5'!K$17&lt;&gt;0,'1C TSrécur5'!$C$12="OUI"),'1C TSrécur5'!$K$53/'1C TSrécur5'!K$17,"")</f>
        <v/>
      </c>
      <c r="AG422" s="543" t="str">
        <f>IF(AND('1C TSrécur5'!K$17&lt;&gt;0,'1C TSrécur5'!$C$12="OUI"),'1C TSrécur5'!$K$54/'1C TSrécur5'!K$17,"")</f>
        <v/>
      </c>
      <c r="AH422" s="543" t="str">
        <f>IF(AND('1C TSrécur5'!K$17&lt;&gt;0,'1C TSrécur5'!$C$12="OUI"),'1C TSrécur5'!$K$55/'1C TSrécur5'!K$17,"")</f>
        <v/>
      </c>
      <c r="AI422" s="543" t="str">
        <f>IF(AND('1C TSrécur5'!K$17&lt;&gt;0,'1C TSrécur5'!$C$12="OUI"),'1C TSrécur5'!$K$56/'1C TSrécur5'!K$17,"")</f>
        <v/>
      </c>
      <c r="AJ422" s="543" t="str">
        <f>IF(AND('1C TSrécur5'!K$17&lt;&gt;0,'1C TSrécur5'!$C$12="OUI"),'1C TSrécur5'!$K$57/'1C TSrécur5'!K$17,"")</f>
        <v/>
      </c>
      <c r="AK422" s="543">
        <f>IF(AND('1C TSrécur5'!K$17&lt;&gt;0,'1C TSrécur5'!$C$12="OUI"),'1C TSrécur5'!K$58/'1C TSrécur5'!K$17,0)</f>
        <v>0</v>
      </c>
      <c r="AL422" s="72">
        <f>IF(AND('1C TSrécur5'!$B$12&lt;&gt;"",'1C TSrécur5'!$C$12="OUI"),N422+AK422,N422)</f>
        <v>0</v>
      </c>
      <c r="AM422" s="344">
        <f t="shared" si="138"/>
        <v>0</v>
      </c>
      <c r="AN422" s="344">
        <f t="shared" si="139"/>
        <v>0</v>
      </c>
      <c r="AO422" s="345">
        <f t="shared" si="140"/>
        <v>0</v>
      </c>
      <c r="AP422" s="573">
        <f t="shared" si="141"/>
        <v>0</v>
      </c>
      <c r="AQ422" s="583">
        <f t="shared" si="142"/>
        <v>0</v>
      </c>
      <c r="AR422" s="579"/>
      <c r="AS422" s="102"/>
      <c r="AT422" s="27" t="str">
        <f>IF('1C TSrécur5'!K$17*FICHE!$C$13&lt;J422,"Forfait limité à "&amp;FICHE!$C$13&amp;"€/jour","")</f>
        <v/>
      </c>
      <c r="AU422" s="592"/>
      <c r="AV422" s="824"/>
      <c r="AW422" s="824"/>
      <c r="AX422" s="824"/>
      <c r="AY422" s="824"/>
      <c r="AZ422" s="824"/>
      <c r="BA422" s="767"/>
      <c r="BB422" s="767"/>
      <c r="BC422" s="767"/>
      <c r="BD422" s="767"/>
      <c r="BE422" s="767"/>
      <c r="BF422" s="767"/>
      <c r="BG422" s="767"/>
      <c r="BH422" s="767"/>
      <c r="BI422" s="767"/>
      <c r="BJ422" s="767"/>
      <c r="BK422" s="767"/>
      <c r="BL422" s="767"/>
      <c r="BM422" s="767"/>
      <c r="BN422" s="767"/>
      <c r="BO422" s="767"/>
      <c r="BP422" s="767"/>
      <c r="BQ422" s="767"/>
      <c r="BR422" s="767"/>
      <c r="BS422" s="767"/>
      <c r="BT422" s="767"/>
      <c r="BU422" s="767"/>
      <c r="BV422" s="767"/>
      <c r="BW422" s="767"/>
      <c r="BX422" s="767"/>
      <c r="BY422" s="767"/>
      <c r="BZ422" s="767"/>
      <c r="CA422" s="767"/>
      <c r="CB422" s="767"/>
      <c r="CC422" s="767"/>
      <c r="CD422" s="767"/>
      <c r="CE422" s="767"/>
      <c r="CF422" s="767"/>
      <c r="CG422" s="767"/>
      <c r="CH422" s="767"/>
      <c r="CI422" s="767"/>
      <c r="CJ422" s="767"/>
      <c r="CK422" s="767"/>
      <c r="CL422" s="767"/>
      <c r="CM422" s="767"/>
      <c r="CN422" s="767"/>
      <c r="CO422" s="767"/>
      <c r="CP422" s="767"/>
      <c r="CQ422" s="767"/>
      <c r="CR422" s="767"/>
      <c r="CS422" s="767"/>
      <c r="CT422" s="767"/>
      <c r="CU422" s="767"/>
      <c r="CV422" s="767"/>
      <c r="CW422" s="767"/>
      <c r="CX422" s="767"/>
      <c r="CY422" s="767"/>
      <c r="CZ422" s="767"/>
      <c r="DA422" s="767"/>
      <c r="DB422" s="767"/>
      <c r="DC422" s="767"/>
      <c r="DD422" s="767"/>
      <c r="DE422" s="767"/>
      <c r="DF422" s="767"/>
      <c r="DG422" s="767"/>
      <c r="DH422" s="767"/>
      <c r="DI422" s="767"/>
      <c r="DJ422" s="767"/>
      <c r="DK422" s="767"/>
      <c r="DL422" s="767"/>
      <c r="DM422" s="767"/>
      <c r="DN422" s="767"/>
      <c r="DO422" s="767"/>
      <c r="DP422" s="767"/>
      <c r="DQ422" s="767"/>
      <c r="DR422" s="767"/>
      <c r="DS422" s="767"/>
      <c r="DT422" s="767"/>
      <c r="DU422" s="767"/>
      <c r="DV422" s="767"/>
      <c r="DW422" s="767"/>
      <c r="DX422" s="767"/>
      <c r="DY422" s="767"/>
      <c r="DZ422" s="767"/>
      <c r="EA422" s="767"/>
      <c r="EB422" s="767"/>
      <c r="EC422" s="767"/>
      <c r="ED422" s="767"/>
      <c r="EE422" s="767"/>
      <c r="EF422" s="767"/>
      <c r="EG422" s="767"/>
      <c r="EH422" s="767"/>
      <c r="EI422" s="767"/>
      <c r="EJ422" s="767"/>
      <c r="EK422" s="767"/>
      <c r="EL422" s="767"/>
      <c r="EM422" s="767"/>
      <c r="EN422" s="767"/>
      <c r="EO422" s="767"/>
      <c r="EP422" s="767"/>
      <c r="EQ422" s="767"/>
      <c r="ER422" s="767"/>
      <c r="ES422" s="767"/>
      <c r="ET422" s="767"/>
      <c r="EU422" s="767"/>
      <c r="EV422" s="767"/>
      <c r="EW422" s="767"/>
      <c r="EX422" s="767"/>
      <c r="EY422" s="767"/>
      <c r="EZ422" s="767"/>
      <c r="FA422" s="767"/>
      <c r="FB422" s="767"/>
      <c r="FC422" s="767"/>
      <c r="FD422" s="767"/>
      <c r="FE422" s="767"/>
      <c r="FF422" s="767"/>
      <c r="FG422" s="767"/>
      <c r="FH422" s="767"/>
      <c r="FI422" s="767"/>
      <c r="FJ422" s="767"/>
      <c r="FK422" s="767"/>
      <c r="FL422" s="767"/>
      <c r="FM422" s="767"/>
      <c r="FN422" s="767"/>
      <c r="FO422" s="767"/>
      <c r="FP422" s="767"/>
      <c r="FQ422" s="767"/>
      <c r="FR422" s="767"/>
      <c r="FS422" s="767"/>
      <c r="FT422" s="767"/>
      <c r="FU422" s="767"/>
      <c r="FV422" s="767"/>
      <c r="FW422" s="767"/>
      <c r="FX422" s="767"/>
      <c r="FY422" s="767"/>
      <c r="FZ422" s="767"/>
      <c r="GA422" s="767"/>
      <c r="GB422" s="767"/>
      <c r="GC422" s="767"/>
      <c r="GD422" s="767"/>
      <c r="GE422" s="767"/>
      <c r="GF422" s="767"/>
      <c r="GG422" s="767"/>
      <c r="GH422" s="767"/>
      <c r="GI422" s="767"/>
      <c r="GJ422" s="767"/>
      <c r="GK422" s="767"/>
      <c r="GL422" s="767"/>
      <c r="GM422" s="767"/>
      <c r="GN422" s="767"/>
      <c r="GO422" s="767"/>
      <c r="GP422" s="767"/>
      <c r="GQ422" s="767"/>
      <c r="GR422" s="767"/>
      <c r="GS422" s="767"/>
      <c r="GT422" s="767"/>
      <c r="GU422" s="767"/>
      <c r="GV422" s="767"/>
      <c r="GW422" s="767"/>
      <c r="GX422" s="767"/>
      <c r="GY422" s="767"/>
      <c r="GZ422" s="767"/>
      <c r="HA422" s="767"/>
      <c r="HB422" s="767"/>
      <c r="HC422" s="767"/>
    </row>
    <row r="423" spans="1:211" s="864" customFormat="1" ht="13.9" hidden="1" customHeight="1">
      <c r="A423" s="307"/>
      <c r="B423" s="351"/>
      <c r="C423" s="971" t="str">
        <f>IF('1C TSrécur5'!L$17&lt;&gt;0,'1C TSrécur5'!$B$12,"")</f>
        <v/>
      </c>
      <c r="D423" s="972"/>
      <c r="E423" s="973"/>
      <c r="F423" s="93" t="str">
        <f>IF(AND($C423='1C TSrécur5'!$B$12,'1C TSrécur5'!$B$16="récurrentes",'1C TSrécur5'!$L$17&lt;&gt;""),'1C TSrécur5'!$L$21,"")</f>
        <v/>
      </c>
      <c r="G423" s="863"/>
      <c r="H423" s="745">
        <v>0.21</v>
      </c>
      <c r="I423" s="747">
        <v>1</v>
      </c>
      <c r="J423" s="312"/>
      <c r="K423" s="680">
        <f t="shared" si="135"/>
        <v>0</v>
      </c>
      <c r="L423" s="527">
        <f>IF(OR('1C TSrécur5'!$B$12="",'1C TSrécur5'!L$30=0),0,IF(AND('1C TSrécur5'!$B$12&lt;&gt;"",$K$2="Pôle",'1C TSrécur5'!$C$12="OUI"),(('1C TSrécur5'!L$22+'1C TSrécur5'!L$23+'1C TSrécur5'!L$24+'1C TSrécur5'!L$25+'1C TSrécur5'!L$29)/'1C TSrécur5'!L$17),IF(AND('1C TSrécur5'!$B$12&lt;&gt;"",$K$2="Pôle",'1C TSrécur5'!$C$12="NON"),(('1C TSrécur5'!L$22+'1C TSrécur5'!L$23+'1C TSrécur5'!L$24+'1C TSrécur5'!L$25+'1C TSrécur5'!L$29)/'1C TSrécur5'!L$30),IF(AND('1C TSrécur5'!$B$12&lt;&gt;"",$K$2&lt;&gt;"Pôle",'1C TSrécur5'!$C$12="OUI"),(('1C TSrécur5'!L$22+'1C TSrécur5'!L$23+'1C TSrécur5'!L$24+'1C TSrécur5'!L$25+'1C TSrécur5'!L$26+'1C TSrécur5'!L$27+'1C TSrécur5'!L$28+'1C TSrécur5'!L$29)/'1C TSrécur5'!L$17),IF(AND('1C TSrécur5'!$B$12&lt;&gt;"",$K$2&lt;&gt;"Pôle",'1C TSrécur5'!$C$12="NON"),(('1C TSrécur5'!L$22+'1C TSrécur5'!L$23+'1C TSrécur5'!L$24+'1C TSrécur5'!L$25+'1C TSrécur5'!L$26+'1C TSrécur5'!L$27+'1C TSrécur5'!L$28+'1C TSrécur5'!L$29)/'1C TSrécur5'!L$30))))))</f>
        <v>0</v>
      </c>
      <c r="M423" s="527">
        <f>IF(OR('1C TSrécur5'!$B$12="",'1C TSrécur5'!L$30=0),0,IF(AND('1C TSrécur5'!$B$12&lt;&gt;"",$K$2="Pôle",'1C TSrécur5'!$C$12="OUI"),(('1C TSrécur5'!L$26+'1C TSrécur5'!L$27+'1C TSrécur5'!L$28)/'1C TSrécur5'!L$17),IF(AND('1C TSrécur5'!$B$12&lt;&gt;"",$K$2="Pôle",'1C TSrécur5'!$C$12="NON"),(('1C TSrécur5'!L$26+'1C TSrécur5'!L$27+'1C TSrécur5'!L$28)/'1C TSrécur5'!L$30),IF(AND('1C TSrécur5'!$B$12&lt;&gt;"",$K$2&lt;&gt;"Pôle"),0))))</f>
        <v>0</v>
      </c>
      <c r="N423" s="527">
        <f>IF(AND('1C TSrécur5'!$L$17&lt;&gt;0,'1C TSrécur5'!$L$30&lt;&gt;0),L423+M423,0)</f>
        <v>0</v>
      </c>
      <c r="O423" s="542" t="str">
        <f>IF(AND('1C TSrécur5'!L$17&lt;&gt;0,'1C TSrécur5'!$C$12="OUI"),'1C TSrécur5'!L$36/'1C TSrécur5'!L$17,"")</f>
        <v/>
      </c>
      <c r="P423" s="543" t="str">
        <f>IF(AND('1C TSrécur5'!L$17&lt;&gt;0,'1C TSrécur5'!$C$12="OUI"),'1C TSrécur5'!$L$37/'1C TSrécur5'!L$17,"")</f>
        <v/>
      </c>
      <c r="Q423" s="543" t="str">
        <f>IF(AND('1C TSrécur5'!L$17&lt;&gt;0,'1C TSrécur5'!$C$12="OUI"),'1C TSrécur5'!$L$38/'1C TSrécur5'!L$17,"")</f>
        <v/>
      </c>
      <c r="R423" s="543" t="str">
        <f>IF(AND('1C TSrécur5'!L$17&lt;&gt;0,'1C TSrécur5'!$C$12="OUI"),'1C TSrécur5'!$L$39/'1C TSrécur5'!L$17,"")</f>
        <v/>
      </c>
      <c r="S423" s="543" t="str">
        <f>IF(AND('1C TSrécur5'!L$17&lt;&gt;0,'1C TSrécur5'!$C$12="OUI"),'1C TSrécur5'!$L$40/'1C TSrécur5'!L$17,"")</f>
        <v/>
      </c>
      <c r="T423" s="543" t="str">
        <f>IF(AND('1C TSrécur5'!L$17&lt;&gt;0,'1C TSrécur5'!$C$12="OUI"),'1C TSrécur5'!$L$41/'1C TSrécur5'!L$17,"")</f>
        <v/>
      </c>
      <c r="U423" s="543" t="str">
        <f>IF(AND('1C TSrécur5'!L$17&lt;&gt;0,'1C TSrécur5'!$C$12="OUI"),'1C TSrécur5'!$L$42/'1C TSrécur5'!L$17,"")</f>
        <v/>
      </c>
      <c r="V423" s="543" t="str">
        <f>IF(AND('1C TSrécur5'!L$17&lt;&gt;0,'1C TSrécur5'!$C$12="OUI"),'1C TSrécur5'!$L$43/'1C TSrécur5'!L$17,"")</f>
        <v/>
      </c>
      <c r="W423" s="543" t="str">
        <f>IF(AND('1C TSrécur5'!L$17&lt;&gt;0,'1C TSrécur5'!$C$12="OUI"),'1C TSrécur5'!$L$44/'1C TSrécur5'!L$17,"")</f>
        <v/>
      </c>
      <c r="X423" s="543" t="str">
        <f>IF(AND('1C TSrécur5'!L$17&lt;&gt;0,'1C TSrécur5'!$C$12="OUI"),'1C TSrécur5'!$L$45/'1C TSrécur5'!L$17,"")</f>
        <v/>
      </c>
      <c r="Y423" s="543" t="str">
        <f>IF(AND('1C TSrécur5'!L$17&lt;&gt;0,'1C TSrécur5'!$C$12="OUI"),'1C TSrécur5'!$L$46/'1C TSrécur5'!L$17,"")</f>
        <v/>
      </c>
      <c r="Z423" s="543" t="str">
        <f>IF(AND('1C TSrécur5'!L$17&lt;&gt;0,'1C TSrécur5'!$C$12="OUI"),'1C TSrécur5'!$L$47/'1C TSrécur5'!L$17,"")</f>
        <v/>
      </c>
      <c r="AA423" s="543" t="str">
        <f>IF(AND('1C TSrécur5'!L$17&lt;&gt;0,'1C TSrécur5'!$C$12="OUI"),'1C TSrécur5'!$L$48/'1C TSrécur5'!L$17,"")</f>
        <v/>
      </c>
      <c r="AB423" s="543" t="str">
        <f>IF(AND('1C TSrécur5'!L$17&lt;&gt;0,'1C TSrécur5'!$C$12="OUI"),'1C TSrécur5'!$L$49/'1C TSrécur5'!L$17,"")</f>
        <v/>
      </c>
      <c r="AC423" s="543" t="str">
        <f>IF(AND('1C TSrécur5'!L$17&lt;&gt;0,'1C TSrécur5'!$C$12="OUI"),'1C TSrécur5'!$L$50/'1C TSrécur5'!L$17,"")</f>
        <v/>
      </c>
      <c r="AD423" s="543" t="str">
        <f>IF(AND('1C TSrécur5'!L$17&lt;&gt;0,'1C TSrécur5'!$C$12="OUI"),'1C TSrécur5'!$L$51/'1C TSrécur5'!L$17,"")</f>
        <v/>
      </c>
      <c r="AE423" s="543" t="str">
        <f>IF(AND('1C TSrécur5'!L$17&lt;&gt;0,'1C TSrécur5'!$C$12="OUI"),'1C TSrécur5'!$L$52/'1C TSrécur5'!L$17,"")</f>
        <v/>
      </c>
      <c r="AF423" s="543" t="str">
        <f>IF(AND('1C TSrécur5'!L$17&lt;&gt;0,'1C TSrécur5'!$C$12="OUI"),'1C TSrécur5'!$L$53/'1C TSrécur5'!L$17,"")</f>
        <v/>
      </c>
      <c r="AG423" s="543" t="str">
        <f>IF(AND('1C TSrécur5'!L$17&lt;&gt;0,'1C TSrécur5'!$C$12="OUI"),'1C TSrécur5'!$L$54/'1C TSrécur5'!L$17,"")</f>
        <v/>
      </c>
      <c r="AH423" s="543" t="str">
        <f>IF(AND('1C TSrécur5'!L$17&lt;&gt;0,'1C TSrécur5'!$C$12="OUI"),'1C TSrécur5'!$L$55/'1C TSrécur5'!L$17,"")</f>
        <v/>
      </c>
      <c r="AI423" s="543" t="str">
        <f>IF(AND('1C TSrécur5'!L$17&lt;&gt;0,'1C TSrécur5'!$C$12="OUI"),'1C TSrécur5'!$L$56/'1C TSrécur5'!L$17,"")</f>
        <v/>
      </c>
      <c r="AJ423" s="543" t="str">
        <f>IF(AND('1C TSrécur5'!L$17&lt;&gt;0,'1C TSrécur5'!$C$12="OUI"),'1C TSrécur5'!$L$57/'1C TSrécur5'!L$17,"")</f>
        <v/>
      </c>
      <c r="AK423" s="543">
        <f>IF(AND('1C TSrécur5'!L$17&lt;&gt;0,'1C TSrécur5'!$C$12="OUI"),'1C TSrécur5'!L$58/'1C TSrécur5'!L$17,0)</f>
        <v>0</v>
      </c>
      <c r="AL423" s="72">
        <f>IF(AND('1C TSrécur5'!$B$12&lt;&gt;"",'1C TSrécur5'!$C$12="OUI"),N423+AK423,N423)</f>
        <v>0</v>
      </c>
      <c r="AM423" s="344">
        <f t="shared" si="138"/>
        <v>0</v>
      </c>
      <c r="AN423" s="344">
        <f t="shared" si="139"/>
        <v>0</v>
      </c>
      <c r="AO423" s="345">
        <f t="shared" si="140"/>
        <v>0</v>
      </c>
      <c r="AP423" s="573">
        <f t="shared" si="141"/>
        <v>0</v>
      </c>
      <c r="AQ423" s="583">
        <f t="shared" si="142"/>
        <v>0</v>
      </c>
      <c r="AR423" s="579"/>
      <c r="AS423" s="102"/>
      <c r="AT423" s="27" t="str">
        <f>IF('1C TSrécur5'!L$17*FICHE!$C$13&lt;J423,"Forfait limité à "&amp;FICHE!$C$13&amp;"€/jour","")</f>
        <v/>
      </c>
      <c r="AU423" s="592"/>
      <c r="AV423" s="824"/>
      <c r="AW423" s="824"/>
      <c r="AX423" s="824"/>
      <c r="AY423" s="824"/>
      <c r="AZ423" s="824"/>
      <c r="BA423" s="767"/>
      <c r="BB423" s="767"/>
      <c r="BC423" s="767"/>
      <c r="BD423" s="767"/>
      <c r="BE423" s="767"/>
      <c r="BF423" s="767"/>
      <c r="BG423" s="767"/>
      <c r="BH423" s="767"/>
      <c r="BI423" s="767"/>
      <c r="BJ423" s="767"/>
      <c r="BK423" s="767"/>
      <c r="BL423" s="767"/>
      <c r="BM423" s="767"/>
      <c r="BN423" s="767"/>
      <c r="BO423" s="767"/>
      <c r="BP423" s="767"/>
      <c r="BQ423" s="767"/>
      <c r="BR423" s="767"/>
      <c r="BS423" s="767"/>
      <c r="BT423" s="767"/>
      <c r="BU423" s="767"/>
      <c r="BV423" s="767"/>
      <c r="BW423" s="767"/>
      <c r="BX423" s="767"/>
      <c r="BY423" s="767"/>
      <c r="BZ423" s="767"/>
      <c r="CA423" s="767"/>
      <c r="CB423" s="767"/>
      <c r="CC423" s="767"/>
      <c r="CD423" s="767"/>
      <c r="CE423" s="767"/>
      <c r="CF423" s="767"/>
      <c r="CG423" s="767"/>
      <c r="CH423" s="767"/>
      <c r="CI423" s="767"/>
      <c r="CJ423" s="767"/>
      <c r="CK423" s="767"/>
      <c r="CL423" s="767"/>
      <c r="CM423" s="767"/>
      <c r="CN423" s="767"/>
      <c r="CO423" s="767"/>
      <c r="CP423" s="767"/>
      <c r="CQ423" s="767"/>
      <c r="CR423" s="767"/>
      <c r="CS423" s="767"/>
      <c r="CT423" s="767"/>
      <c r="CU423" s="767"/>
      <c r="CV423" s="767"/>
      <c r="CW423" s="767"/>
      <c r="CX423" s="767"/>
      <c r="CY423" s="767"/>
      <c r="CZ423" s="767"/>
      <c r="DA423" s="767"/>
      <c r="DB423" s="767"/>
      <c r="DC423" s="767"/>
      <c r="DD423" s="767"/>
      <c r="DE423" s="767"/>
      <c r="DF423" s="767"/>
      <c r="DG423" s="767"/>
      <c r="DH423" s="767"/>
      <c r="DI423" s="767"/>
      <c r="DJ423" s="767"/>
      <c r="DK423" s="767"/>
      <c r="DL423" s="767"/>
      <c r="DM423" s="767"/>
      <c r="DN423" s="767"/>
      <c r="DO423" s="767"/>
      <c r="DP423" s="767"/>
      <c r="DQ423" s="767"/>
      <c r="DR423" s="767"/>
      <c r="DS423" s="767"/>
      <c r="DT423" s="767"/>
      <c r="DU423" s="767"/>
      <c r="DV423" s="767"/>
      <c r="DW423" s="767"/>
      <c r="DX423" s="767"/>
      <c r="DY423" s="767"/>
      <c r="DZ423" s="767"/>
      <c r="EA423" s="767"/>
      <c r="EB423" s="767"/>
      <c r="EC423" s="767"/>
      <c r="ED423" s="767"/>
      <c r="EE423" s="767"/>
      <c r="EF423" s="767"/>
      <c r="EG423" s="767"/>
      <c r="EH423" s="767"/>
      <c r="EI423" s="767"/>
      <c r="EJ423" s="767"/>
      <c r="EK423" s="767"/>
      <c r="EL423" s="767"/>
      <c r="EM423" s="767"/>
      <c r="EN423" s="767"/>
      <c r="EO423" s="767"/>
      <c r="EP423" s="767"/>
      <c r="EQ423" s="767"/>
      <c r="ER423" s="767"/>
      <c r="ES423" s="767"/>
      <c r="ET423" s="767"/>
      <c r="EU423" s="767"/>
      <c r="EV423" s="767"/>
      <c r="EW423" s="767"/>
      <c r="EX423" s="767"/>
      <c r="EY423" s="767"/>
      <c r="EZ423" s="767"/>
      <c r="FA423" s="767"/>
      <c r="FB423" s="767"/>
      <c r="FC423" s="767"/>
      <c r="FD423" s="767"/>
      <c r="FE423" s="767"/>
      <c r="FF423" s="767"/>
      <c r="FG423" s="767"/>
      <c r="FH423" s="767"/>
      <c r="FI423" s="767"/>
      <c r="FJ423" s="767"/>
      <c r="FK423" s="767"/>
      <c r="FL423" s="767"/>
      <c r="FM423" s="767"/>
      <c r="FN423" s="767"/>
      <c r="FO423" s="767"/>
      <c r="FP423" s="767"/>
      <c r="FQ423" s="767"/>
      <c r="FR423" s="767"/>
      <c r="FS423" s="767"/>
      <c r="FT423" s="767"/>
      <c r="FU423" s="767"/>
      <c r="FV423" s="767"/>
      <c r="FW423" s="767"/>
      <c r="FX423" s="767"/>
      <c r="FY423" s="767"/>
      <c r="FZ423" s="767"/>
      <c r="GA423" s="767"/>
      <c r="GB423" s="767"/>
      <c r="GC423" s="767"/>
      <c r="GD423" s="767"/>
      <c r="GE423" s="767"/>
      <c r="GF423" s="767"/>
      <c r="GG423" s="767"/>
      <c r="GH423" s="767"/>
      <c r="GI423" s="767"/>
      <c r="GJ423" s="767"/>
      <c r="GK423" s="767"/>
      <c r="GL423" s="767"/>
      <c r="GM423" s="767"/>
      <c r="GN423" s="767"/>
      <c r="GO423" s="767"/>
      <c r="GP423" s="767"/>
      <c r="GQ423" s="767"/>
      <c r="GR423" s="767"/>
      <c r="GS423" s="767"/>
      <c r="GT423" s="767"/>
      <c r="GU423" s="767"/>
      <c r="GV423" s="767"/>
      <c r="GW423" s="767"/>
      <c r="GX423" s="767"/>
      <c r="GY423" s="767"/>
      <c r="GZ423" s="767"/>
      <c r="HA423" s="767"/>
      <c r="HB423" s="767"/>
      <c r="HC423" s="767"/>
    </row>
    <row r="424" spans="1:211" s="864" customFormat="1" ht="13.9" hidden="1" customHeight="1">
      <c r="A424" s="307"/>
      <c r="B424" s="351"/>
      <c r="C424" s="971" t="str">
        <f>IF('1C TSrécur5'!M$17&lt;&gt;0,'1C TSrécur5'!$B$12,"")</f>
        <v/>
      </c>
      <c r="D424" s="972"/>
      <c r="E424" s="973"/>
      <c r="F424" s="93" t="str">
        <f>IF(AND($C424='1C TSrécur5'!$B$12,'1C TSrécur5'!$B$16="récurrentes",'1C TSrécur5'!$M$17&lt;&gt;""),'1C TSrécur5'!$M$21,"")</f>
        <v/>
      </c>
      <c r="G424" s="863"/>
      <c r="H424" s="745">
        <v>0.21</v>
      </c>
      <c r="I424" s="747">
        <v>1</v>
      </c>
      <c r="J424" s="312"/>
      <c r="K424" s="680">
        <f t="shared" si="135"/>
        <v>0</v>
      </c>
      <c r="L424" s="527">
        <f>IF(OR('1C TSrécur5'!$B$12="",'1C TSrécur5'!M$30=0),0,IF(AND('1C TSrécur5'!$B$12&lt;&gt;"",$K$2="Pôle",'1C TSrécur5'!$C$12="OUI"),(('1C TSrécur5'!M$22+'1C TSrécur5'!M$23+'1C TSrécur5'!M$24+'1C TSrécur5'!M$25+'1C TSrécur5'!M$29)/'1C TSrécur5'!M$17),IF(AND('1C TSrécur5'!$B$12&lt;&gt;"",$K$2="Pôle",'1C TSrécur5'!$C$12="NON"),(('1C TSrécur5'!M$22+'1C TSrécur5'!M$23+'1C TSrécur5'!M$24+'1C TSrécur5'!M$25+'1C TSrécur5'!M$29)/'1C TSrécur5'!M$30),IF(AND('1C TSrécur5'!$B$12&lt;&gt;"",$K$2&lt;&gt;"Pôle",'1C TSrécur5'!$C$12="OUI"),(('1C TSrécur5'!M$22+'1C TSrécur5'!M$23+'1C TSrécur5'!M$24+'1C TSrécur5'!M$25+'1C TSrécur5'!M$26+'1C TSrécur5'!M$27+'1C TSrécur5'!M$28+'1C TSrécur5'!M$29)/'1C TSrécur5'!M$17),IF(AND('1C TSrécur5'!$B$12&lt;&gt;"",$K$2&lt;&gt;"Pôle",'1C TSrécur5'!$C$12="NON"),(('1C TSrécur5'!M$22+'1C TSrécur5'!M$23+'1C TSrécur5'!M$24+'1C TSrécur5'!M$25+'1C TSrécur5'!M$26+'1C TSrécur5'!M$27+'1C TSrécur5'!M$28+'1C TSrécur5'!M$29)/'1C TSrécur5'!M$30))))))</f>
        <v>0</v>
      </c>
      <c r="M424" s="527">
        <f>IF(OR('1C TSrécur5'!$B$12="",'1C TSrécur5'!M$30=0),0,IF(AND('1C TSrécur5'!$B$12&lt;&gt;"",$K$2="Pôle",'1C TSrécur5'!$C$12="OUI"),(('1C TSrécur5'!M$26+'1C TSrécur5'!M$27+'1C TSrécur5'!M$28)/'1C TSrécur5'!M$17),IF(AND('1C TSrécur5'!$B$12&lt;&gt;"",$K$2="Pôle",'1C TSrécur5'!$C$12="NON"),(('1C TSrécur5'!M$26+'1C TSrécur5'!M$27+'1C TSrécur5'!M$28)/'1C TSrécur5'!M$30),IF(AND('1C TSrécur5'!$B$12&lt;&gt;"",$K$2&lt;&gt;"Pôle"),0))))</f>
        <v>0</v>
      </c>
      <c r="N424" s="527">
        <f>IF(AND('1C TSrécur5'!$M$17&lt;&gt;0,'1C TSrécur5'!$M$30&lt;&gt;0),L424+M424,0)</f>
        <v>0</v>
      </c>
      <c r="O424" s="542" t="str">
        <f>IF(AND('1C TSrécur5'!M$17&lt;&gt;0,'1C TSrécur5'!$C$12="OUI"),'1C TSrécur5'!M$36/'1C TSrécur5'!M$17,"")</f>
        <v/>
      </c>
      <c r="P424" s="543" t="str">
        <f>IF(AND('1C TSrécur5'!M$17&lt;&gt;0,'1C TSrécur5'!$C$12="OUI"),'1C TSrécur5'!$M$37/'1C TSrécur5'!M$17,"")</f>
        <v/>
      </c>
      <c r="Q424" s="543" t="str">
        <f>IF(AND('1C TSrécur5'!M$17&lt;&gt;0,'1C TSrécur5'!$C$12="OUI"),'1C TSrécur5'!$M$38/'1C TSrécur5'!M$17,"")</f>
        <v/>
      </c>
      <c r="R424" s="543" t="str">
        <f>IF(AND('1C TSrécur5'!M$17&lt;&gt;0,'1C TSrécur5'!$C$12="OUI"),'1C TSrécur5'!$M$39/'1C TSrécur5'!M$17,"")</f>
        <v/>
      </c>
      <c r="S424" s="543" t="str">
        <f>IF(AND('1C TSrécur5'!M$17&lt;&gt;0,'1C TSrécur5'!$C$12="OUI"),'1C TSrécur5'!$M$40/'1C TSrécur5'!M$17,"")</f>
        <v/>
      </c>
      <c r="T424" s="543" t="str">
        <f>IF(AND('1C TSrécur5'!M$17&lt;&gt;0,'1C TSrécur5'!$C$12="OUI"),'1C TSrécur5'!$M$41/'1C TSrécur5'!M$17,"")</f>
        <v/>
      </c>
      <c r="U424" s="543" t="str">
        <f>IF(AND('1C TSrécur5'!M$17&lt;&gt;0,'1C TSrécur5'!$C$12="OUI"),'1C TSrécur5'!$M$42/'1C TSrécur5'!M$17,"")</f>
        <v/>
      </c>
      <c r="V424" s="543" t="str">
        <f>IF(AND('1C TSrécur5'!M$17&lt;&gt;0,'1C TSrécur5'!$C$12="OUI"),'1C TSrécur5'!$M$43/'1C TSrécur5'!M$17,"")</f>
        <v/>
      </c>
      <c r="W424" s="543" t="str">
        <f>IF(AND('1C TSrécur5'!M$17&lt;&gt;0,'1C TSrécur5'!$C$12="OUI"),'1C TSrécur5'!$M$44/'1C TSrécur5'!M$17,"")</f>
        <v/>
      </c>
      <c r="X424" s="543" t="str">
        <f>IF(AND('1C TSrécur5'!M$17&lt;&gt;0,'1C TSrécur5'!$C$12="OUI"),'1C TSrécur5'!$M$45/'1C TSrécur5'!M$17,"")</f>
        <v/>
      </c>
      <c r="Y424" s="543" t="str">
        <f>IF(AND('1C TSrécur5'!M$17&lt;&gt;0,'1C TSrécur5'!$C$12="OUI"),'1C TSrécur5'!$M$46/'1C TSrécur5'!M$17,"")</f>
        <v/>
      </c>
      <c r="Z424" s="543" t="str">
        <f>IF(AND('1C TSrécur5'!M$17&lt;&gt;0,'1C TSrécur5'!$C$12="OUI"),'1C TSrécur5'!$M$47/'1C TSrécur5'!M$17,"")</f>
        <v/>
      </c>
      <c r="AA424" s="543" t="str">
        <f>IF(AND('1C TSrécur5'!M$17&lt;&gt;0,'1C TSrécur5'!$C$12="OUI"),'1C TSrécur5'!$M$48/'1C TSrécur5'!M$17,"")</f>
        <v/>
      </c>
      <c r="AB424" s="543" t="str">
        <f>IF(AND('1C TSrécur5'!M$17&lt;&gt;0,'1C TSrécur5'!$C$12="OUI"),'1C TSrécur5'!$M$49/'1C TSrécur5'!M$17,"")</f>
        <v/>
      </c>
      <c r="AC424" s="543" t="str">
        <f>IF(AND('1C TSrécur5'!M$17&lt;&gt;0,'1C TSrécur5'!$C$12="OUI"),'1C TSrécur5'!$M$50/'1C TSrécur5'!M$17,"")</f>
        <v/>
      </c>
      <c r="AD424" s="543" t="str">
        <f>IF(AND('1C TSrécur5'!M$17&lt;&gt;0,'1C TSrécur5'!$C$12="OUI"),'1C TSrécur5'!$M$51/'1C TSrécur5'!M$17,"")</f>
        <v/>
      </c>
      <c r="AE424" s="543" t="str">
        <f>IF(AND('1C TSrécur5'!M$17&lt;&gt;0,'1C TSrécur5'!$C$12="OUI"),'1C TSrécur5'!$M$52/'1C TSrécur5'!M$17,"")</f>
        <v/>
      </c>
      <c r="AF424" s="543" t="str">
        <f>IF(AND('1C TSrécur5'!M$17&lt;&gt;0,'1C TSrécur5'!$C$12="OUI"),'1C TSrécur5'!$M$53/'1C TSrécur5'!M$17,"")</f>
        <v/>
      </c>
      <c r="AG424" s="543" t="str">
        <f>IF(AND('1C TSrécur5'!M$17&lt;&gt;0,'1C TSrécur5'!$C$12="OUI"),'1C TSrécur5'!$M$54/'1C TSrécur5'!M$17,"")</f>
        <v/>
      </c>
      <c r="AH424" s="543" t="str">
        <f>IF(AND('1C TSrécur5'!M$17&lt;&gt;0,'1C TSrécur5'!$C$12="OUI"),'1C TSrécur5'!$M$55/'1C TSrécur5'!M$17,"")</f>
        <v/>
      </c>
      <c r="AI424" s="543" t="str">
        <f>IF(AND('1C TSrécur5'!M$17&lt;&gt;0,'1C TSrécur5'!$C$12="OUI"),'1C TSrécur5'!$M$56/'1C TSrécur5'!M$17,"")</f>
        <v/>
      </c>
      <c r="AJ424" s="543" t="str">
        <f>IF(AND('1C TSrécur5'!M$17&lt;&gt;0,'1C TSrécur5'!$C$12="OUI"),'1C TSrécur5'!$M$57/'1C TSrécur5'!M$17,"")</f>
        <v/>
      </c>
      <c r="AK424" s="543">
        <f>IF(AND('1C TSrécur5'!M$17&lt;&gt;0,'1C TSrécur5'!$C$12="OUI"),'1C TSrécur5'!M$58/'1C TSrécur5'!M$17,0)</f>
        <v>0</v>
      </c>
      <c r="AL424" s="72">
        <f>IF(AND('1C TSrécur5'!$B$12&lt;&gt;"",'1C TSrécur5'!$C$12="OUI"),N424+AK424,N424)</f>
        <v>0</v>
      </c>
      <c r="AM424" s="344">
        <f t="shared" si="138"/>
        <v>0</v>
      </c>
      <c r="AN424" s="344">
        <f t="shared" si="139"/>
        <v>0</v>
      </c>
      <c r="AO424" s="345">
        <f t="shared" si="140"/>
        <v>0</v>
      </c>
      <c r="AP424" s="573">
        <f t="shared" si="141"/>
        <v>0</v>
      </c>
      <c r="AQ424" s="583">
        <f t="shared" si="142"/>
        <v>0</v>
      </c>
      <c r="AR424" s="579"/>
      <c r="AS424" s="102"/>
      <c r="AT424" s="27" t="str">
        <f>IF('1C TSrécur5'!M$17*FICHE!$C$13&lt;J424,"Forfait limité à "&amp;FICHE!$C$13&amp;"€/jour","")</f>
        <v/>
      </c>
      <c r="AU424" s="592"/>
      <c r="AV424" s="824"/>
      <c r="AW424" s="824"/>
      <c r="AX424" s="824"/>
      <c r="AY424" s="824"/>
      <c r="AZ424" s="824"/>
      <c r="BA424" s="767"/>
      <c r="BB424" s="767"/>
      <c r="BC424" s="767"/>
      <c r="BD424" s="767"/>
      <c r="BE424" s="767"/>
      <c r="BF424" s="767"/>
      <c r="BG424" s="767"/>
      <c r="BH424" s="767"/>
      <c r="BI424" s="767"/>
      <c r="BJ424" s="767"/>
      <c r="BK424" s="767"/>
      <c r="BL424" s="767"/>
      <c r="BM424" s="767"/>
      <c r="BN424" s="767"/>
      <c r="BO424" s="767"/>
      <c r="BP424" s="767"/>
      <c r="BQ424" s="767"/>
      <c r="BR424" s="767"/>
      <c r="BS424" s="767"/>
      <c r="BT424" s="767"/>
      <c r="BU424" s="767"/>
      <c r="BV424" s="767"/>
      <c r="BW424" s="767"/>
      <c r="BX424" s="767"/>
      <c r="BY424" s="767"/>
      <c r="BZ424" s="767"/>
      <c r="CA424" s="767"/>
      <c r="CB424" s="767"/>
      <c r="CC424" s="767"/>
      <c r="CD424" s="767"/>
      <c r="CE424" s="767"/>
      <c r="CF424" s="767"/>
      <c r="CG424" s="767"/>
      <c r="CH424" s="767"/>
      <c r="CI424" s="767"/>
      <c r="CJ424" s="767"/>
      <c r="CK424" s="767"/>
      <c r="CL424" s="767"/>
      <c r="CM424" s="767"/>
      <c r="CN424" s="767"/>
      <c r="CO424" s="767"/>
      <c r="CP424" s="767"/>
      <c r="CQ424" s="767"/>
      <c r="CR424" s="767"/>
      <c r="CS424" s="767"/>
      <c r="CT424" s="767"/>
      <c r="CU424" s="767"/>
      <c r="CV424" s="767"/>
      <c r="CW424" s="767"/>
      <c r="CX424" s="767"/>
      <c r="CY424" s="767"/>
      <c r="CZ424" s="767"/>
      <c r="DA424" s="767"/>
      <c r="DB424" s="767"/>
      <c r="DC424" s="767"/>
      <c r="DD424" s="767"/>
      <c r="DE424" s="767"/>
      <c r="DF424" s="767"/>
      <c r="DG424" s="767"/>
      <c r="DH424" s="767"/>
      <c r="DI424" s="767"/>
      <c r="DJ424" s="767"/>
      <c r="DK424" s="767"/>
      <c r="DL424" s="767"/>
      <c r="DM424" s="767"/>
      <c r="DN424" s="767"/>
      <c r="DO424" s="767"/>
      <c r="DP424" s="767"/>
      <c r="DQ424" s="767"/>
      <c r="DR424" s="767"/>
      <c r="DS424" s="767"/>
      <c r="DT424" s="767"/>
      <c r="DU424" s="767"/>
      <c r="DV424" s="767"/>
      <c r="DW424" s="767"/>
      <c r="DX424" s="767"/>
      <c r="DY424" s="767"/>
      <c r="DZ424" s="767"/>
      <c r="EA424" s="767"/>
      <c r="EB424" s="767"/>
      <c r="EC424" s="767"/>
      <c r="ED424" s="767"/>
      <c r="EE424" s="767"/>
      <c r="EF424" s="767"/>
      <c r="EG424" s="767"/>
      <c r="EH424" s="767"/>
      <c r="EI424" s="767"/>
      <c r="EJ424" s="767"/>
      <c r="EK424" s="767"/>
      <c r="EL424" s="767"/>
      <c r="EM424" s="767"/>
      <c r="EN424" s="767"/>
      <c r="EO424" s="767"/>
      <c r="EP424" s="767"/>
      <c r="EQ424" s="767"/>
      <c r="ER424" s="767"/>
      <c r="ES424" s="767"/>
      <c r="ET424" s="767"/>
      <c r="EU424" s="767"/>
      <c r="EV424" s="767"/>
      <c r="EW424" s="767"/>
      <c r="EX424" s="767"/>
      <c r="EY424" s="767"/>
      <c r="EZ424" s="767"/>
      <c r="FA424" s="767"/>
      <c r="FB424" s="767"/>
      <c r="FC424" s="767"/>
      <c r="FD424" s="767"/>
      <c r="FE424" s="767"/>
      <c r="FF424" s="767"/>
      <c r="FG424" s="767"/>
      <c r="FH424" s="767"/>
      <c r="FI424" s="767"/>
      <c r="FJ424" s="767"/>
      <c r="FK424" s="767"/>
      <c r="FL424" s="767"/>
      <c r="FM424" s="767"/>
      <c r="FN424" s="767"/>
      <c r="FO424" s="767"/>
      <c r="FP424" s="767"/>
      <c r="FQ424" s="767"/>
      <c r="FR424" s="767"/>
      <c r="FS424" s="767"/>
      <c r="FT424" s="767"/>
      <c r="FU424" s="767"/>
      <c r="FV424" s="767"/>
      <c r="FW424" s="767"/>
      <c r="FX424" s="767"/>
      <c r="FY424" s="767"/>
      <c r="FZ424" s="767"/>
      <c r="GA424" s="767"/>
      <c r="GB424" s="767"/>
      <c r="GC424" s="767"/>
      <c r="GD424" s="767"/>
      <c r="GE424" s="767"/>
      <c r="GF424" s="767"/>
      <c r="GG424" s="767"/>
      <c r="GH424" s="767"/>
      <c r="GI424" s="767"/>
      <c r="GJ424" s="767"/>
      <c r="GK424" s="767"/>
      <c r="GL424" s="767"/>
      <c r="GM424" s="767"/>
      <c r="GN424" s="767"/>
      <c r="GO424" s="767"/>
      <c r="GP424" s="767"/>
      <c r="GQ424" s="767"/>
      <c r="GR424" s="767"/>
      <c r="GS424" s="767"/>
      <c r="GT424" s="767"/>
      <c r="GU424" s="767"/>
      <c r="GV424" s="767"/>
      <c r="GW424" s="767"/>
      <c r="GX424" s="767"/>
      <c r="GY424" s="767"/>
      <c r="GZ424" s="767"/>
      <c r="HA424" s="767"/>
      <c r="HB424" s="767"/>
      <c r="HC424" s="767"/>
    </row>
    <row r="425" spans="1:211" s="864" customFormat="1" ht="13.9" hidden="1" customHeight="1">
      <c r="A425" s="307"/>
      <c r="B425" s="351"/>
      <c r="C425" s="971" t="str">
        <f>IF('1C TSrécur5'!N$17&lt;&gt;0,'1C TSrécur5'!$B$12,"")</f>
        <v/>
      </c>
      <c r="D425" s="972"/>
      <c r="E425" s="973"/>
      <c r="F425" s="93" t="str">
        <f>IF(AND($C425='1C TSrécur5'!$B$12,'1C TSrécur5'!$B$16="récurrentes",'1C TSrécur5'!$N$17&lt;&gt;""),'1C TSrécur5'!$N$21,"")</f>
        <v/>
      </c>
      <c r="G425" s="842"/>
      <c r="H425" s="745">
        <v>0.21</v>
      </c>
      <c r="I425" s="747">
        <v>1</v>
      </c>
      <c r="J425" s="312"/>
      <c r="K425" s="680">
        <f t="shared" si="135"/>
        <v>0</v>
      </c>
      <c r="L425" s="527">
        <f>IF(OR('1C TSrécur5'!$B$12="",'1C TSrécur5'!N$30=0),0,IF(AND('1C TSrécur5'!$B$12&lt;&gt;"",$K$2="Pôle",'1C TSrécur5'!$C$12="OUI"),(('1C TSrécur5'!N$22+'1C TSrécur5'!N$23+'1C TSrécur5'!N$24+'1C TSrécur5'!N$25+'1C TSrécur5'!N$29)/'1C TSrécur5'!N$17),IF(AND('1C TSrécur5'!$B$12&lt;&gt;"",$K$2="Pôle",'1C TSrécur5'!$C$12="NON"),(('1C TSrécur5'!N$22+'1C TSrécur5'!N$23+'1C TSrécur5'!N$24+'1C TSrécur5'!N$25+'1C TSrécur5'!N$29)/'1C TSrécur5'!N$30),IF(AND('1C TSrécur5'!$B$12&lt;&gt;"",$K$2&lt;&gt;"Pôle",'1C TSrécur5'!$C$12="OUI"),(('1C TSrécur5'!N$22+'1C TSrécur5'!N$23+'1C TSrécur5'!N$24+'1C TSrécur5'!N$25+'1C TSrécur5'!N$26+'1C TSrécur5'!N$27+'1C TSrécur5'!N$28+'1C TSrécur5'!N$29)/'1C TSrécur5'!N$17),IF(AND('1C TSrécur5'!$B$12&lt;&gt;"",$K$2&lt;&gt;"Pôle",'1C TSrécur5'!$C$12="NON"),(('1C TSrécur5'!N$22+'1C TSrécur5'!N$23+'1C TSrécur5'!N$24+'1C TSrécur5'!N$25+'1C TSrécur5'!N$26+'1C TSrécur5'!N$27+'1C TSrécur5'!N$28+'1C TSrécur5'!N$29)/'1C TSrécur5'!N$30))))))</f>
        <v>0</v>
      </c>
      <c r="M425" s="527">
        <f>IF(OR('1C TSrécur5'!$B$12="",'1C TSrécur5'!N$30=0),0,IF(AND('1C TSrécur5'!$B$12&lt;&gt;"",$K$2="Pôle",'1C TSrécur5'!$C$12="OUI"),(('1C TSrécur5'!N$26+'1C TSrécur5'!N$27+'1C TSrécur5'!N$28)/'1C TSrécur5'!N$17),IF(AND('1C TSrécur5'!$B$12&lt;&gt;"",$K$2="Pôle",'1C TSrécur5'!$C$12="NON"),(('1C TSrécur5'!N$26+'1C TSrécur5'!N$27+'1C TSrécur5'!N$28)/'1C TSrécur5'!N$30),IF(AND('1C TSrécur5'!$B$12&lt;&gt;"",$K$2&lt;&gt;"Pôle"),0))))</f>
        <v>0</v>
      </c>
      <c r="N425" s="527">
        <f>IF(AND('1C TSrécur5'!$N$17&lt;&gt;0,'1C TSrécur5'!$N$30&lt;&gt;0),L425+M425,0)</f>
        <v>0</v>
      </c>
      <c r="O425" s="542" t="str">
        <f>IF(AND('1C TSrécur5'!N$17&lt;&gt;0,'1C TSrécur5'!$C$12="OUI"),'1C TSrécur5'!N$36/'1C TSrécur5'!N$17,"")</f>
        <v/>
      </c>
      <c r="P425" s="543" t="str">
        <f>IF(AND('1C TSrécur5'!N$17&lt;&gt;0,'1C TSrécur5'!$C$12="OUI"),'1C TSrécur5'!$N$37/'1C TSrécur5'!N$17,"")</f>
        <v/>
      </c>
      <c r="Q425" s="543" t="str">
        <f>IF(AND('1C TSrécur5'!N$17&lt;&gt;0,'1C TSrécur5'!$C$12="OUI"),'1C TSrécur5'!$N$38/'1C TSrécur5'!N$17,"")</f>
        <v/>
      </c>
      <c r="R425" s="543" t="str">
        <f>IF(AND('1C TSrécur5'!N$17&lt;&gt;0,'1C TSrécur5'!$C$12="OUI"),'1C TSrécur5'!$N$39/'1C TSrécur5'!N$17,"")</f>
        <v/>
      </c>
      <c r="S425" s="543" t="str">
        <f>IF(AND('1C TSrécur5'!N$17&lt;&gt;0,'1C TSrécur5'!$C$12="OUI"),'1C TSrécur5'!$N$40/'1C TSrécur5'!N$17,"")</f>
        <v/>
      </c>
      <c r="T425" s="543" t="str">
        <f>IF(AND('1C TSrécur5'!N$17&lt;&gt;0,'1C TSrécur5'!$C$12="OUI"),'1C TSrécur5'!$N$41/'1C TSrécur5'!N$17,"")</f>
        <v/>
      </c>
      <c r="U425" s="543" t="str">
        <f>IF(AND('1C TSrécur5'!N$17&lt;&gt;0,'1C TSrécur5'!$C$12="OUI"),'1C TSrécur5'!$N$42/'1C TSrécur5'!N$17,"")</f>
        <v/>
      </c>
      <c r="V425" s="543" t="str">
        <f>IF(AND('1C TSrécur5'!N$17&lt;&gt;0,'1C TSrécur5'!$C$12="OUI"),'1C TSrécur5'!$N$43/'1C TSrécur5'!N$17,"")</f>
        <v/>
      </c>
      <c r="W425" s="543" t="str">
        <f>IF(AND('1C TSrécur5'!N$17&lt;&gt;0,'1C TSrécur5'!$C$12="OUI"),'1C TSrécur5'!$N$44/'1C TSrécur5'!N$17,"")</f>
        <v/>
      </c>
      <c r="X425" s="543" t="str">
        <f>IF(AND('1C TSrécur5'!N$17&lt;&gt;0,'1C TSrécur5'!$C$12="OUI"),'1C TSrécur5'!$N$45/'1C TSrécur5'!N$17,"")</f>
        <v/>
      </c>
      <c r="Y425" s="543" t="str">
        <f>IF(AND('1C TSrécur5'!N$17&lt;&gt;0,'1C TSrécur5'!$C$12="OUI"),'1C TSrécur5'!$N$46/'1C TSrécur5'!N$17,"")</f>
        <v/>
      </c>
      <c r="Z425" s="543" t="str">
        <f>IF(AND('1C TSrécur5'!N$17&lt;&gt;0,'1C TSrécur5'!$C$12="OUI"),'1C TSrécur5'!$N$47/'1C TSrécur5'!N$17,"")</f>
        <v/>
      </c>
      <c r="AA425" s="543" t="str">
        <f>IF(AND('1C TSrécur5'!N$17&lt;&gt;0,'1C TSrécur5'!$C$12="OUI"),'1C TSrécur5'!$N$48/'1C TSrécur5'!N$17,"")</f>
        <v/>
      </c>
      <c r="AB425" s="543" t="str">
        <f>IF(AND('1C TSrécur5'!N$17&lt;&gt;0,'1C TSrécur5'!$C$12="OUI"),'1C TSrécur5'!$N$49/'1C TSrécur5'!N$17,"")</f>
        <v/>
      </c>
      <c r="AC425" s="543" t="str">
        <f>IF(AND('1C TSrécur5'!N$17&lt;&gt;0,'1C TSrécur5'!$C$12="OUI"),'1C TSrécur5'!$N$50/'1C TSrécur5'!N$17,"")</f>
        <v/>
      </c>
      <c r="AD425" s="543" t="str">
        <f>IF(AND('1C TSrécur5'!N$17&lt;&gt;0,'1C TSrécur5'!$C$12="OUI"),'1C TSrécur5'!$N$51/'1C TSrécur5'!N$17,"")</f>
        <v/>
      </c>
      <c r="AE425" s="543" t="str">
        <f>IF(AND('1C TSrécur5'!N$17&lt;&gt;0,'1C TSrécur5'!$C$12="OUI"),'1C TSrécur5'!$N$52/'1C TSrécur5'!N$17,"")</f>
        <v/>
      </c>
      <c r="AF425" s="543" t="str">
        <f>IF(AND('1C TSrécur5'!N$17&lt;&gt;0,'1C TSrécur5'!$C$12="OUI"),'1C TSrécur5'!$N$53/'1C TSrécur5'!N$17,"")</f>
        <v/>
      </c>
      <c r="AG425" s="543" t="str">
        <f>IF(AND('1C TSrécur5'!N$17&lt;&gt;0,'1C TSrécur5'!$C$12="OUI"),'1C TSrécur5'!$N$54/'1C TSrécur5'!N$17,"")</f>
        <v/>
      </c>
      <c r="AH425" s="543" t="str">
        <f>IF(AND('1C TSrécur5'!N$17&lt;&gt;0,'1C TSrécur5'!$C$12="OUI"),'1C TSrécur5'!$N$55/'1C TSrécur5'!N$17,"")</f>
        <v/>
      </c>
      <c r="AI425" s="543" t="str">
        <f>IF(AND('1C TSrécur5'!N$17&lt;&gt;0,'1C TSrécur5'!$C$12="OUI"),'1C TSrécur5'!$N$56/'1C TSrécur5'!N$17,"")</f>
        <v/>
      </c>
      <c r="AJ425" s="543" t="str">
        <f>IF(AND('1C TSrécur5'!N$17&lt;&gt;0,'1C TSrécur5'!$C$12="OUI"),'1C TSrécur5'!$N$57/'1C TSrécur5'!N$17,"")</f>
        <v/>
      </c>
      <c r="AK425" s="543">
        <f>IF(AND('1C TSrécur5'!N$17&lt;&gt;0,'1C TSrécur5'!$C$12="OUI"),'1C TSrécur5'!N$58/'1C TSrécur5'!N$17,0)</f>
        <v>0</v>
      </c>
      <c r="AL425" s="72">
        <f>IF(AND('1C TSrécur5'!$B$12&lt;&gt;"",'1C TSrécur5'!$C$12="OUI"),N425+AK425,N425)</f>
        <v>0</v>
      </c>
      <c r="AM425" s="344">
        <f t="shared" si="138"/>
        <v>0</v>
      </c>
      <c r="AN425" s="344">
        <f t="shared" si="139"/>
        <v>0</v>
      </c>
      <c r="AO425" s="345">
        <f t="shared" si="140"/>
        <v>0</v>
      </c>
      <c r="AP425" s="573">
        <f t="shared" si="141"/>
        <v>0</v>
      </c>
      <c r="AQ425" s="583">
        <f t="shared" si="142"/>
        <v>0</v>
      </c>
      <c r="AR425" s="579"/>
      <c r="AS425" s="102"/>
      <c r="AT425" s="27" t="str">
        <f>IF('1C TSrécur5'!N$17*FICHE!$C$13&lt;J425,"Forfait limité à "&amp;FICHE!$C$13&amp;"€/jour","")</f>
        <v/>
      </c>
      <c r="AU425" s="592"/>
      <c r="AV425" s="824"/>
      <c r="AW425" s="824"/>
      <c r="AX425" s="824"/>
      <c r="AY425" s="824"/>
      <c r="AZ425" s="824"/>
      <c r="BA425" s="767"/>
      <c r="BB425" s="767"/>
      <c r="BC425" s="767"/>
      <c r="BD425" s="767"/>
      <c r="BE425" s="767"/>
      <c r="BF425" s="767"/>
      <c r="BG425" s="767"/>
      <c r="BH425" s="767"/>
      <c r="BI425" s="767"/>
      <c r="BJ425" s="767"/>
      <c r="BK425" s="767"/>
      <c r="BL425" s="767"/>
      <c r="BM425" s="767"/>
      <c r="BN425" s="767"/>
      <c r="BO425" s="767"/>
      <c r="BP425" s="767"/>
      <c r="BQ425" s="767"/>
      <c r="BR425" s="767"/>
      <c r="BS425" s="767"/>
      <c r="BT425" s="767"/>
      <c r="BU425" s="767"/>
      <c r="BV425" s="767"/>
      <c r="BW425" s="767"/>
      <c r="BX425" s="767"/>
      <c r="BY425" s="767"/>
      <c r="BZ425" s="767"/>
      <c r="CA425" s="767"/>
      <c r="CB425" s="767"/>
      <c r="CC425" s="767"/>
      <c r="CD425" s="767"/>
      <c r="CE425" s="767"/>
      <c r="CF425" s="767"/>
      <c r="CG425" s="767"/>
      <c r="CH425" s="767"/>
      <c r="CI425" s="767"/>
      <c r="CJ425" s="767"/>
      <c r="CK425" s="767"/>
      <c r="CL425" s="767"/>
      <c r="CM425" s="767"/>
      <c r="CN425" s="767"/>
      <c r="CO425" s="767"/>
      <c r="CP425" s="767"/>
      <c r="CQ425" s="767"/>
      <c r="CR425" s="767"/>
      <c r="CS425" s="767"/>
      <c r="CT425" s="767"/>
      <c r="CU425" s="767"/>
      <c r="CV425" s="767"/>
      <c r="CW425" s="767"/>
      <c r="CX425" s="767"/>
      <c r="CY425" s="767"/>
      <c r="CZ425" s="767"/>
      <c r="DA425" s="767"/>
      <c r="DB425" s="767"/>
      <c r="DC425" s="767"/>
      <c r="DD425" s="767"/>
      <c r="DE425" s="767"/>
      <c r="DF425" s="767"/>
      <c r="DG425" s="767"/>
      <c r="DH425" s="767"/>
      <c r="DI425" s="767"/>
      <c r="DJ425" s="767"/>
      <c r="DK425" s="767"/>
      <c r="DL425" s="767"/>
      <c r="DM425" s="767"/>
      <c r="DN425" s="767"/>
      <c r="DO425" s="767"/>
      <c r="DP425" s="767"/>
      <c r="DQ425" s="767"/>
      <c r="DR425" s="767"/>
      <c r="DS425" s="767"/>
      <c r="DT425" s="767"/>
      <c r="DU425" s="767"/>
      <c r="DV425" s="767"/>
      <c r="DW425" s="767"/>
      <c r="DX425" s="767"/>
      <c r="DY425" s="767"/>
      <c r="DZ425" s="767"/>
      <c r="EA425" s="767"/>
      <c r="EB425" s="767"/>
      <c r="EC425" s="767"/>
      <c r="ED425" s="767"/>
      <c r="EE425" s="767"/>
      <c r="EF425" s="767"/>
      <c r="EG425" s="767"/>
      <c r="EH425" s="767"/>
      <c r="EI425" s="767"/>
      <c r="EJ425" s="767"/>
      <c r="EK425" s="767"/>
      <c r="EL425" s="767"/>
      <c r="EM425" s="767"/>
      <c r="EN425" s="767"/>
      <c r="EO425" s="767"/>
      <c r="EP425" s="767"/>
      <c r="EQ425" s="767"/>
      <c r="ER425" s="767"/>
      <c r="ES425" s="767"/>
      <c r="ET425" s="767"/>
      <c r="EU425" s="767"/>
      <c r="EV425" s="767"/>
      <c r="EW425" s="767"/>
      <c r="EX425" s="767"/>
      <c r="EY425" s="767"/>
      <c r="EZ425" s="767"/>
      <c r="FA425" s="767"/>
      <c r="FB425" s="767"/>
      <c r="FC425" s="767"/>
      <c r="FD425" s="767"/>
      <c r="FE425" s="767"/>
      <c r="FF425" s="767"/>
      <c r="FG425" s="767"/>
      <c r="FH425" s="767"/>
      <c r="FI425" s="767"/>
      <c r="FJ425" s="767"/>
      <c r="FK425" s="767"/>
      <c r="FL425" s="767"/>
      <c r="FM425" s="767"/>
      <c r="FN425" s="767"/>
      <c r="FO425" s="767"/>
      <c r="FP425" s="767"/>
      <c r="FQ425" s="767"/>
      <c r="FR425" s="767"/>
      <c r="FS425" s="767"/>
      <c r="FT425" s="767"/>
      <c r="FU425" s="767"/>
      <c r="FV425" s="767"/>
      <c r="FW425" s="767"/>
      <c r="FX425" s="767"/>
      <c r="FY425" s="767"/>
      <c r="FZ425" s="767"/>
      <c r="GA425" s="767"/>
      <c r="GB425" s="767"/>
      <c r="GC425" s="767"/>
      <c r="GD425" s="767"/>
      <c r="GE425" s="767"/>
      <c r="GF425" s="767"/>
      <c r="GG425" s="767"/>
      <c r="GH425" s="767"/>
      <c r="GI425" s="767"/>
      <c r="GJ425" s="767"/>
      <c r="GK425" s="767"/>
      <c r="GL425" s="767"/>
      <c r="GM425" s="767"/>
      <c r="GN425" s="767"/>
      <c r="GO425" s="767"/>
      <c r="GP425" s="767"/>
      <c r="GQ425" s="767"/>
      <c r="GR425" s="767"/>
      <c r="GS425" s="767"/>
      <c r="GT425" s="767"/>
      <c r="GU425" s="767"/>
      <c r="GV425" s="767"/>
      <c r="GW425" s="767"/>
      <c r="GX425" s="767"/>
      <c r="GY425" s="767"/>
      <c r="GZ425" s="767"/>
      <c r="HA425" s="767"/>
      <c r="HB425" s="767"/>
      <c r="HC425" s="767"/>
    </row>
    <row r="426" spans="1:211" ht="13.9" hidden="1" customHeight="1">
      <c r="A426" s="309"/>
      <c r="B426" s="338"/>
      <c r="C426" s="974" t="str">
        <f>IF('1C TSrécur5'!O$17&lt;&gt;0,'1C TSrécur5'!$B$12,"")</f>
        <v/>
      </c>
      <c r="D426" s="975"/>
      <c r="E426" s="976"/>
      <c r="F426" s="828" t="str">
        <f>IF(AND($C426='1C TSrécur5'!$B$12,'1C TSrécur5'!$B$16="récurrentes",'1C TSrécur5'!$O$17&lt;&gt;""),'1C TSrécur5'!$O$21,"")</f>
        <v/>
      </c>
      <c r="G426" s="237"/>
      <c r="H426" s="763">
        <v>0.21</v>
      </c>
      <c r="I426" s="764">
        <v>1</v>
      </c>
      <c r="J426" s="316"/>
      <c r="K426" s="829">
        <f t="shared" ref="K426:K449" si="143">J426+(J426*H426)</f>
        <v>0</v>
      </c>
      <c r="L426" s="830">
        <f>IF(OR('1C TSrécur5'!$B$12="",'1C TSrécur5'!O$30=0),0,IF(AND('1C TSrécur5'!$B$12&lt;&gt;"",$K$2="Pôle",'1C TSrécur5'!$C$12="OUI"),(('1C TSrécur5'!O$22+'1C TSrécur5'!O$23+'1C TSrécur5'!O$24+'1C TSrécur5'!O$25+'1C TSrécur5'!O$29)/'1C TSrécur5'!O$17),IF(AND('1C TSrécur5'!$B$12&lt;&gt;"",$K$2="Pôle",'1C TSrécur5'!$C$12="NON"),(('1C TSrécur5'!O$22+'1C TSrécur5'!O$23+'1C TSrécur5'!O$24+'1C TSrécur5'!O$25+'1C TSrécur5'!O$29)/'1C TSrécur5'!O$30),IF(AND('1C TSrécur5'!$B$12&lt;&gt;"",$K$2&lt;&gt;"Pôle",'1C TSrécur5'!$C$12="OUI"),(('1C TSrécur5'!O$22+'1C TSrécur5'!O$23+'1C TSrécur5'!O$24+'1C TSrécur5'!O$25+'1C TSrécur5'!O$26+'1C TSrécur5'!O$27+'1C TSrécur5'!O$28+'1C TSrécur5'!O$29)/'1C TSrécur5'!O$17),IF(AND('1C TSrécur5'!$B$12&lt;&gt;"",$K$2&lt;&gt;"Pôle",'1C TSrécur5'!$C$12="NON"),(('1C TSrécur5'!O$22+'1C TSrécur5'!O$23+'1C TSrécur5'!O$24+'1C TSrécur5'!O$25+'1C TSrécur5'!O$26+'1C TSrécur5'!O$27+'1C TSrécur5'!O$28+'1C TSrécur5'!O$29)/'1C TSrécur5'!O$30))))))</f>
        <v>0</v>
      </c>
      <c r="M426" s="830">
        <f>IF(OR('1C TSrécur5'!$B$12="",'1C TSrécur5'!O$30=0),0,IF(AND('1C TSrécur5'!$B$12&lt;&gt;"",$K$2="Pôle",'1C TSrécur5'!$C$12="OUI"),(('1C TSrécur5'!O$26+'1C TSrécur5'!O$27+'1C TSrécur5'!O$28)/'1C TSrécur5'!O$17),IF(AND('1C TSrécur5'!$B$12&lt;&gt;"",$K$2="Pôle",'1C TSrécur5'!$C$12="NON"),(('1C TSrécur5'!O$26+'1C TSrécur5'!O$27+'1C TSrécur5'!O$28)/'1C TSrécur5'!O$30),IF(AND('1C TSrécur5'!$B$12&lt;&gt;"",$K$2&lt;&gt;"Pôle"),0))))</f>
        <v>0</v>
      </c>
      <c r="N426" s="830">
        <f>IF(AND('1C TSrécur5'!$O$17&lt;&gt;0,'1C TSrécur5'!$O$30&lt;&gt;0),L426+M426,0)</f>
        <v>0</v>
      </c>
      <c r="O426" s="831" t="str">
        <f>IF(AND('1C TSrécur5'!O$17&lt;&gt;0,'1C TSrécur5'!$C$12="OUI"),'1C TSrécur5'!O$36/'1C TSrécur5'!O$17,"")</f>
        <v/>
      </c>
      <c r="P426" s="832" t="str">
        <f>IF(AND('1C TSrécur5'!O$17&lt;&gt;0,'1C TSrécur5'!$C$12="OUI"),'1C TSrécur5'!$O$37/'1C TSrécur5'!O$17,"")</f>
        <v/>
      </c>
      <c r="Q426" s="832" t="str">
        <f>IF(AND('1C TSrécur5'!O$17&lt;&gt;0,'1C TSrécur5'!$C$12="OUI"),'1C TSrécur5'!$O$38/'1C TSrécur5'!O$17,"")</f>
        <v/>
      </c>
      <c r="R426" s="832" t="str">
        <f>IF(AND('1C TSrécur5'!O$17&lt;&gt;0,'1C TSrécur5'!$C$12="OUI"),'1C TSrécur5'!$O$39/'1C TSrécur5'!O$17,"")</f>
        <v/>
      </c>
      <c r="S426" s="832" t="str">
        <f>IF(AND('1C TSrécur5'!O$17&lt;&gt;0,'1C TSrécur5'!$C$12="OUI"),'1C TSrécur5'!$O$40/'1C TSrécur5'!O$17,"")</f>
        <v/>
      </c>
      <c r="T426" s="832" t="str">
        <f>IF(AND('1C TSrécur5'!O$17&lt;&gt;0,'1C TSrécur5'!$C$12="OUI"),'1C TSrécur5'!$O$41/'1C TSrécur5'!O$17,"")</f>
        <v/>
      </c>
      <c r="U426" s="832" t="str">
        <f>IF(AND('1C TSrécur5'!O$17&lt;&gt;0,'1C TSrécur5'!$C$12="OUI"),'1C TSrécur5'!$O$42/'1C TSrécur5'!O$17,"")</f>
        <v/>
      </c>
      <c r="V426" s="832" t="str">
        <f>IF(AND('1C TSrécur5'!O$17&lt;&gt;0,'1C TSrécur5'!$C$12="OUI"),'1C TSrécur5'!$O$43/'1C TSrécur5'!O$17,"")</f>
        <v/>
      </c>
      <c r="W426" s="832" t="str">
        <f>IF(AND('1C TSrécur5'!O$17&lt;&gt;0,'1C TSrécur5'!$C$12="OUI"),'1C TSrécur5'!$O$44/'1C TSrécur5'!O$17,"")</f>
        <v/>
      </c>
      <c r="X426" s="832" t="str">
        <f>IF(AND('1C TSrécur5'!O$17&lt;&gt;0,'1C TSrécur5'!$C$12="OUI"),'1C TSrécur5'!$O$45/'1C TSrécur5'!O$17,"")</f>
        <v/>
      </c>
      <c r="Y426" s="832" t="str">
        <f>IF(AND('1C TSrécur5'!O$17&lt;&gt;0,'1C TSrécur5'!$C$12="OUI"),'1C TSrécur5'!$O$46/'1C TSrécur5'!O$17,"")</f>
        <v/>
      </c>
      <c r="Z426" s="832" t="str">
        <f>IF(AND('1C TSrécur5'!O$17&lt;&gt;0,'1C TSrécur5'!$C$12="OUI"),'1C TSrécur5'!$O$47/'1C TSrécur5'!O$17,"")</f>
        <v/>
      </c>
      <c r="AA426" s="832" t="str">
        <f>IF(AND('1C TSrécur5'!O$17&lt;&gt;0,'1C TSrécur5'!$C$12="OUI"),'1C TSrécur5'!$O$48/'1C TSrécur5'!O$17,"")</f>
        <v/>
      </c>
      <c r="AB426" s="832" t="str">
        <f>IF(AND('1C TSrécur5'!O$17&lt;&gt;0,'1C TSrécur5'!$C$12="OUI"),'1C TSrécur5'!$O$49/'1C TSrécur5'!O$17,"")</f>
        <v/>
      </c>
      <c r="AC426" s="832" t="str">
        <f>IF(AND('1C TSrécur5'!O$17&lt;&gt;0,'1C TSrécur5'!$C$12="OUI"),'1C TSrécur5'!$O$50/'1C TSrécur5'!O$17,"")</f>
        <v/>
      </c>
      <c r="AD426" s="832" t="str">
        <f>IF(AND('1C TSrécur5'!O$17&lt;&gt;0,'1C TSrécur5'!$C$12="OUI"),'1C TSrécur5'!$O$51/'1C TSrécur5'!O$17,"")</f>
        <v/>
      </c>
      <c r="AE426" s="832" t="str">
        <f>IF(AND('1C TSrécur5'!O$17&lt;&gt;0,'1C TSrécur5'!$C$12="OUI"),'1C TSrécur5'!$O$52/'1C TSrécur5'!O$17,"")</f>
        <v/>
      </c>
      <c r="AF426" s="832" t="str">
        <f>IF(AND('1C TSrécur5'!O$17&lt;&gt;0,'1C TSrécur5'!$C$12="OUI"),'1C TSrécur5'!$O$53/'1C TSrécur5'!O$17,"")</f>
        <v/>
      </c>
      <c r="AG426" s="832" t="str">
        <f>IF(AND('1C TSrécur5'!O$17&lt;&gt;0,'1C TSrécur5'!$C$12="OUI"),'1C TSrécur5'!$O$54/'1C TSrécur5'!O$17,"")</f>
        <v/>
      </c>
      <c r="AH426" s="832" t="str">
        <f>IF(AND('1C TSrécur5'!O$17&lt;&gt;0,'1C TSrécur5'!$C$12="OUI"),'1C TSrécur5'!$O$55/'1C TSrécur5'!O$17,"")</f>
        <v/>
      </c>
      <c r="AI426" s="832" t="str">
        <f>IF(AND('1C TSrécur5'!O$17&lt;&gt;0,'1C TSrécur5'!$C$12="OUI"),'1C TSrécur5'!$O$56/'1C TSrécur5'!O$17,"")</f>
        <v/>
      </c>
      <c r="AJ426" s="832" t="str">
        <f>IF(AND('1C TSrécur5'!O$17&lt;&gt;0,'1C TSrécur5'!$C$12="OUI"),'1C TSrécur5'!$O$57/'1C TSrécur5'!O$17,"")</f>
        <v/>
      </c>
      <c r="AK426" s="832">
        <f>IF(AND('1C TSrécur5'!O$17&lt;&gt;0,'1C TSrécur5'!$C$12="OUI"),'1C TSrécur5'!O$58/'1C TSrécur5'!O$17,0)</f>
        <v>0</v>
      </c>
      <c r="AL426" s="73">
        <f>IF(AND('1C TSrécur5'!$B$12&lt;&gt;"",'1C TSrécur5'!$C$12="OUI"),N426+AK426,N426)</f>
        <v>0</v>
      </c>
      <c r="AM426" s="346">
        <f t="shared" si="138"/>
        <v>0</v>
      </c>
      <c r="AN426" s="346">
        <f t="shared" si="139"/>
        <v>0</v>
      </c>
      <c r="AO426" s="347">
        <f>AM426+AN426</f>
        <v>0</v>
      </c>
      <c r="AP426" s="575">
        <f>AM426-AR426</f>
        <v>0</v>
      </c>
      <c r="AQ426" s="584">
        <f t="shared" si="142"/>
        <v>0</v>
      </c>
      <c r="AR426" s="580"/>
      <c r="AS426" s="208"/>
      <c r="AT426" s="209" t="str">
        <f>IF('1C TSrécur5'!O$17*FICHE!$C$13&lt;J426,"Forfait limité à "&amp;FICHE!$C$13&amp;"€/jour","")</f>
        <v/>
      </c>
      <c r="AU426" s="591"/>
    </row>
    <row r="427" spans="1:211" ht="13.9" hidden="1" customHeight="1">
      <c r="A427" s="309"/>
      <c r="B427" s="338"/>
      <c r="C427" s="962" t="str">
        <f>IF('1C TSrécur5'!P$17&lt;&gt;0,'1C TSrécur5'!$B$12,"")</f>
        <v/>
      </c>
      <c r="D427" s="963"/>
      <c r="E427" s="964"/>
      <c r="F427" s="211" t="str">
        <f>IF(AND($C427='1C TSrécur5'!$B$12,'1C TSrécur5'!$B$16="récurrentes",'1C TSrécur5'!$P$17&lt;&gt;""),'1C TSrécur5'!$P$21,"")</f>
        <v/>
      </c>
      <c r="G427" s="235"/>
      <c r="H427" s="745">
        <v>0.21</v>
      </c>
      <c r="I427" s="747">
        <v>1</v>
      </c>
      <c r="J427" s="316"/>
      <c r="K427" s="786">
        <f t="shared" si="143"/>
        <v>0</v>
      </c>
      <c r="L427" s="539">
        <f>IF(OR('1C TSrécur5'!$B$12="",'1C TSrécur5'!P$30=0),0,IF(AND('1C TSrécur5'!$B$12&lt;&gt;"",$K$2="Pôle",'1C TSrécur5'!$C$12="OUI"),(('1C TSrécur5'!P$22+'1C TSrécur5'!P$23+'1C TSrécur5'!P$24+'1C TSrécur5'!P$25+'1C TSrécur5'!P$29)/'1C TSrécur5'!P$17),IF(AND('1C TSrécur5'!$B$12&lt;&gt;"",$K$2="Pôle",'1C TSrécur5'!$C$12="NON"),(('1C TSrécur5'!P$22+'1C TSrécur5'!P$23+'1C TSrécur5'!P$24+'1C TSrécur5'!P$25+'1C TSrécur5'!P$29)/'1C TSrécur5'!P$30),IF(AND('1C TSrécur5'!$B$12&lt;&gt;"",$K$2&lt;&gt;"Pôle",'1C TSrécur5'!$C$12="OUI"),(('1C TSrécur5'!P$22+'1C TSrécur5'!P$23+'1C TSrécur5'!P$24+'1C TSrécur5'!P$25+'1C TSrécur5'!P$26+'1C TSrécur5'!P$27+'1C TSrécur5'!P$28+'1C TSrécur5'!P$29)/'1C TSrécur5'!P$17),IF(AND('1C TSrécur5'!$B$12&lt;&gt;"",$K$2&lt;&gt;"Pôle",'1C TSrécur5'!$C$12="NON"),(('1C TSrécur5'!P$22+'1C TSrécur5'!P$23+'1C TSrécur5'!P$24+'1C TSrécur5'!P$25+'1C TSrécur5'!P$26+'1C TSrécur5'!P$27+'1C TSrécur5'!P$28+'1C TSrécur5'!P$29)/'1C TSrécur5'!P$30))))))</f>
        <v>0</v>
      </c>
      <c r="M427" s="539">
        <f>IF(OR('1C TSrécur5'!$B$12="",'1C TSrécur5'!P$30=0),0,IF(AND('1C TSrécur5'!$B$12&lt;&gt;"",$K$2="Pôle",'1C TSrécur5'!$C$12="OUI"),(('1C TSrécur5'!P$26+'1C TSrécur5'!P$27+'1C TSrécur5'!P$28)/'1C TSrécur5'!P$17),IF(AND('1C TSrécur5'!$B$12&lt;&gt;"",$K$2="Pôle",'1C TSrécur5'!$C$12="NON"),(('1C TSrécur5'!P$26+'1C TSrécur5'!P$27+'1C TSrécur5'!P$28)/'1C TSrécur5'!P$30),IF(AND('1C TSrécur5'!$B$12&lt;&gt;"",$K$2&lt;&gt;"Pôle"),0))))</f>
        <v>0</v>
      </c>
      <c r="N427" s="539">
        <f>IF(AND('1C TSrécur5'!$P$17&lt;&gt;0,'1C TSrécur5'!$P$30&lt;&gt;0),L427+M427,0)</f>
        <v>0</v>
      </c>
      <c r="O427" s="544" t="str">
        <f>IF(AND('1C TSrécur5'!P$17&lt;&gt;0,'1C TSrécur5'!$C$12="OUI"),'1C TSrécur5'!P$36/'1C TSrécur5'!P$17,"")</f>
        <v/>
      </c>
      <c r="P427" s="545" t="str">
        <f>IF(AND('1C TSrécur5'!P$17&lt;&gt;0,'1C TSrécur5'!$C$12="OUI"),'1C TSrécur5'!$P$37/'1C TSrécur5'!P$17,"")</f>
        <v/>
      </c>
      <c r="Q427" s="545" t="str">
        <f>IF(AND('1C TSrécur5'!P$17&lt;&gt;0,'1C TSrécur5'!$C$12="OUI"),'1C TSrécur5'!$P$38/'1C TSrécur5'!P$17,"")</f>
        <v/>
      </c>
      <c r="R427" s="545" t="str">
        <f>IF(AND('1C TSrécur5'!P$17&lt;&gt;0,'1C TSrécur5'!$C$12="OUI"),'1C TSrécur5'!$P$39/'1C TSrécur5'!P$17,"")</f>
        <v/>
      </c>
      <c r="S427" s="545" t="str">
        <f>IF(AND('1C TSrécur5'!P$17&lt;&gt;0,'1C TSrécur5'!$C$12="OUI"),'1C TSrécur5'!$P$40/'1C TSrécur5'!P$17,"")</f>
        <v/>
      </c>
      <c r="T427" s="545" t="str">
        <f>IF(AND('1C TSrécur5'!P$17&lt;&gt;0,'1C TSrécur5'!$C$12="OUI"),'1C TSrécur5'!$P$41/'1C TSrécur5'!P$17,"")</f>
        <v/>
      </c>
      <c r="U427" s="545" t="str">
        <f>IF(AND('1C TSrécur5'!P$17&lt;&gt;0,'1C TSrécur5'!$C$12="OUI"),'1C TSrécur5'!$P$42/'1C TSrécur5'!P$17,"")</f>
        <v/>
      </c>
      <c r="V427" s="545" t="str">
        <f>IF(AND('1C TSrécur5'!P$17&lt;&gt;0,'1C TSrécur5'!$C$12="OUI"),'1C TSrécur5'!$P$43/'1C TSrécur5'!P$17,"")</f>
        <v/>
      </c>
      <c r="W427" s="545" t="str">
        <f>IF(AND('1C TSrécur5'!P$17&lt;&gt;0,'1C TSrécur5'!$C$12="OUI"),'1C TSrécur5'!$P$44/'1C TSrécur5'!P$17,"")</f>
        <v/>
      </c>
      <c r="X427" s="545" t="str">
        <f>IF(AND('1C TSrécur5'!P$17&lt;&gt;0,'1C TSrécur5'!$C$12="OUI"),'1C TSrécur5'!$P$45/'1C TSrécur5'!P$17,"")</f>
        <v/>
      </c>
      <c r="Y427" s="545" t="str">
        <f>IF(AND('1C TSrécur5'!P$17&lt;&gt;0,'1C TSrécur5'!$C$12="OUI"),'1C TSrécur5'!$P$46/'1C TSrécur5'!P$17,"")</f>
        <v/>
      </c>
      <c r="Z427" s="545" t="str">
        <f>IF(AND('1C TSrécur5'!P$17&lt;&gt;0,'1C TSrécur5'!$C$12="OUI"),'1C TSrécur5'!$P$47/'1C TSrécur5'!P$17,"")</f>
        <v/>
      </c>
      <c r="AA427" s="545" t="str">
        <f>IF(AND('1C TSrécur5'!P$17&lt;&gt;0,'1C TSrécur5'!$C$12="OUI"),'1C TSrécur5'!$P$48/'1C TSrécur5'!P$17,"")</f>
        <v/>
      </c>
      <c r="AB427" s="545" t="str">
        <f>IF(AND('1C TSrécur5'!P$17&lt;&gt;0,'1C TSrécur5'!$C$12="OUI"),'1C TSrécur5'!$P$49/'1C TSrécur5'!P$17,"")</f>
        <v/>
      </c>
      <c r="AC427" s="545" t="str">
        <f>IF(AND('1C TSrécur5'!P$17&lt;&gt;0,'1C TSrécur5'!$C$12="OUI"),'1C TSrécur5'!$P$50/'1C TSrécur5'!P$17,"")</f>
        <v/>
      </c>
      <c r="AD427" s="545" t="str">
        <f>IF(AND('1C TSrécur5'!P$17&lt;&gt;0,'1C TSrécur5'!$C$12="OUI"),'1C TSrécur5'!$P$51/'1C TSrécur5'!P$17,"")</f>
        <v/>
      </c>
      <c r="AE427" s="545" t="str">
        <f>IF(AND('1C TSrécur5'!P$17&lt;&gt;0,'1C TSrécur5'!$C$12="OUI"),'1C TSrécur5'!$P$52/'1C TSrécur5'!P$17,"")</f>
        <v/>
      </c>
      <c r="AF427" s="545" t="str">
        <f>IF(AND('1C TSrécur5'!P$17&lt;&gt;0,'1C TSrécur5'!$C$12="OUI"),'1C TSrécur5'!$P$53/'1C TSrécur5'!P$17,"")</f>
        <v/>
      </c>
      <c r="AG427" s="545" t="str">
        <f>IF(AND('1C TSrécur5'!P$17&lt;&gt;0,'1C TSrécur5'!$C$12="OUI"),'1C TSrécur5'!$P$54/'1C TSrécur5'!P$17,"")</f>
        <v/>
      </c>
      <c r="AH427" s="545" t="str">
        <f>IF(AND('1C TSrécur5'!P$17&lt;&gt;0,'1C TSrécur5'!$C$12="OUI"),'1C TSrécur5'!$P$55/'1C TSrécur5'!P$17,"")</f>
        <v/>
      </c>
      <c r="AI427" s="545" t="str">
        <f>IF(AND('1C TSrécur5'!P$17&lt;&gt;0,'1C TSrécur5'!$C$12="OUI"),'1C TSrécur5'!$P$56/'1C TSrécur5'!P$17,"")</f>
        <v/>
      </c>
      <c r="AJ427" s="545" t="str">
        <f>IF(AND('1C TSrécur5'!P$17&lt;&gt;0,'1C TSrécur5'!$C$12="OUI"),'1C TSrécur5'!$P$57/'1C TSrécur5'!P$17,"")</f>
        <v/>
      </c>
      <c r="AK427" s="545">
        <f>IF(AND('1C TSrécur5'!P$17&lt;&gt;0,'1C TSrécur5'!$C$12="OUI"),'1C TSrécur5'!P$58/'1C TSrécur5'!P$17,0)</f>
        <v>0</v>
      </c>
      <c r="AL427" s="73">
        <f>IF(AND('1C TSrécur5'!$B$12&lt;&gt;"",'1C TSrécur5'!$C$12="OUI"),N427+AK427,N427)</f>
        <v>0</v>
      </c>
      <c r="AM427" s="344">
        <f t="shared" si="138"/>
        <v>0</v>
      </c>
      <c r="AN427" s="344">
        <f t="shared" si="139"/>
        <v>0</v>
      </c>
      <c r="AO427" s="345">
        <f t="shared" ref="AO427:AO437" si="144">AM427+AN427</f>
        <v>0</v>
      </c>
      <c r="AP427" s="573">
        <f t="shared" ref="AP427:AP437" si="145">AM427-AR427</f>
        <v>0</v>
      </c>
      <c r="AQ427" s="583">
        <f t="shared" si="142"/>
        <v>0</v>
      </c>
      <c r="AR427" s="579"/>
      <c r="AS427" s="102"/>
      <c r="AT427" s="209" t="str">
        <f>IF('1C TSrécur5'!P$17*FICHE!$C$13&lt;J427,"Forfait limité à "&amp;FICHE!$C$13&amp;"€/jour","")</f>
        <v/>
      </c>
      <c r="AU427" s="592"/>
    </row>
    <row r="428" spans="1:211" ht="13.9" hidden="1" customHeight="1">
      <c r="A428" s="309"/>
      <c r="B428" s="338"/>
      <c r="C428" s="962" t="str">
        <f>IF('1C TSrécur5'!Q$17&lt;&gt;0,'1C TSrécur5'!$B$12,"")</f>
        <v/>
      </c>
      <c r="D428" s="963"/>
      <c r="E428" s="964"/>
      <c r="F428" s="211" t="str">
        <f>IF(AND($C428='1C TSrécur5'!$B$12,'1C TSrécur5'!$B$16="récurrentes",'1C TSrécur5'!$Q$17&lt;&gt;""),'1C TSrécur5'!$Q$21,"")</f>
        <v/>
      </c>
      <c r="G428" s="235"/>
      <c r="H428" s="745">
        <v>0.21</v>
      </c>
      <c r="I428" s="747">
        <v>1</v>
      </c>
      <c r="J428" s="316"/>
      <c r="K428" s="786">
        <f t="shared" si="143"/>
        <v>0</v>
      </c>
      <c r="L428" s="539">
        <f>IF(OR('1C TSrécur5'!$B$12="",'1C TSrécur5'!Q$30=0),0,IF(AND('1C TSrécur5'!$B$12&lt;&gt;"",$K$2="Pôle",'1C TSrécur5'!$C$12="OUI"),(('1C TSrécur5'!Q$22+'1C TSrécur5'!Q$23+'1C TSrécur5'!Q$24+'1C TSrécur5'!Q$25+'1C TSrécur5'!Q$29)/'1C TSrécur5'!Q$17),IF(AND('1C TSrécur5'!$B$12&lt;&gt;"",$K$2="Pôle",'1C TSrécur5'!$C$12="NON"),(('1C TSrécur5'!Q$22+'1C TSrécur5'!Q$23+'1C TSrécur5'!Q$24+'1C TSrécur5'!Q$25+'1C TSrécur5'!Q$29)/'1C TSrécur5'!Q$30),IF(AND('1C TSrécur5'!$B$12&lt;&gt;"",$K$2&lt;&gt;"Pôle",'1C TSrécur5'!$C$12="OUI"),(('1C TSrécur5'!Q$22+'1C TSrécur5'!Q$23+'1C TSrécur5'!Q$24+'1C TSrécur5'!Q$25+'1C TSrécur5'!Q$26+'1C TSrécur5'!Q$27+'1C TSrécur5'!Q$28+'1C TSrécur5'!Q$29)/'1C TSrécur5'!Q$17),IF(AND('1C TSrécur5'!$B$12&lt;&gt;"",$K$2&lt;&gt;"Pôle",'1C TSrécur5'!$C$12="NON"),(('1C TSrécur5'!Q$22+'1C TSrécur5'!Q$23+'1C TSrécur5'!Q$24+'1C TSrécur5'!Q$25+'1C TSrécur5'!Q$26+'1C TSrécur5'!Q$27+'1C TSrécur5'!Q$28+'1C TSrécur5'!Q$29)/'1C TSrécur5'!Q$30))))))</f>
        <v>0</v>
      </c>
      <c r="M428" s="539">
        <f>IF(OR('1C TSrécur5'!$B$12="",'1C TSrécur5'!Q$30=0),0,IF(AND('1C TSrécur5'!$B$12&lt;&gt;"",$K$2="Pôle",'1C TSrécur5'!$C$12="OUI"),(('1C TSrécur5'!Q$26+'1C TSrécur5'!Q$27+'1C TSrécur5'!Q$28)/'1C TSrécur5'!Q$17),IF(AND('1C TSrécur5'!$B$12&lt;&gt;"",$K$2="Pôle",'1C TSrécur5'!$C$12="NON"),(('1C TSrécur5'!Q$26+'1C TSrécur5'!Q$27+'1C TSrécur5'!Q$28)/'1C TSrécur5'!Q$30),IF(AND('1C TSrécur5'!$B$12&lt;&gt;"",$K$2&lt;&gt;"Pôle"),0))))</f>
        <v>0</v>
      </c>
      <c r="N428" s="539">
        <f>IF(AND('1C TSrécur5'!$Q$17&lt;&gt;0,'1C TSrécur5'!$Q$30&lt;&gt;0),L428+M428,0)</f>
        <v>0</v>
      </c>
      <c r="O428" s="544" t="str">
        <f>IF(AND('1C TSrécur5'!Q$17&lt;&gt;0,'1C TSrécur5'!$C$12="OUI"),'1C TSrécur5'!Q$36/'1C TSrécur5'!Q$17,"")</f>
        <v/>
      </c>
      <c r="P428" s="545" t="str">
        <f>IF(AND('1C TSrécur5'!Q$17&lt;&gt;0,'1C TSrécur5'!$C$12="OUI"),'1C TSrécur5'!$Q$37/'1C TSrécur5'!Q$17,"")</f>
        <v/>
      </c>
      <c r="Q428" s="545" t="str">
        <f>IF(AND('1C TSrécur5'!Q$17&lt;&gt;0,'1C TSrécur5'!$C$12="OUI"),'1C TSrécur5'!$Q$38/'1C TSrécur5'!Q$17,"")</f>
        <v/>
      </c>
      <c r="R428" s="545" t="str">
        <f>IF(AND('1C TSrécur5'!Q$17&lt;&gt;0,'1C TSrécur5'!$C$12="OUI"),'1C TSrécur5'!$Q$39/'1C TSrécur5'!Q$17,"")</f>
        <v/>
      </c>
      <c r="S428" s="545" t="str">
        <f>IF(AND('1C TSrécur5'!Q$17&lt;&gt;0,'1C TSrécur5'!$C$12="OUI"),'1C TSrécur5'!$Q$40/'1C TSrécur5'!Q$17,"")</f>
        <v/>
      </c>
      <c r="T428" s="545" t="str">
        <f>IF(AND('1C TSrécur5'!Q$17&lt;&gt;0,'1C TSrécur5'!$C$12="OUI"),'1C TSrécur5'!$Q$41/'1C TSrécur5'!Q$17,"")</f>
        <v/>
      </c>
      <c r="U428" s="545" t="str">
        <f>IF(AND('1C TSrécur5'!Q$17&lt;&gt;0,'1C TSrécur5'!$C$12="OUI"),'1C TSrécur5'!$Q$42/'1C TSrécur5'!Q$17,"")</f>
        <v/>
      </c>
      <c r="V428" s="545" t="str">
        <f>IF(AND('1C TSrécur5'!Q$17&lt;&gt;0,'1C TSrécur5'!$C$12="OUI"),'1C TSrécur5'!$Q$43/'1C TSrécur5'!Q$17,"")</f>
        <v/>
      </c>
      <c r="W428" s="545" t="str">
        <f>IF(AND('1C TSrécur5'!Q$17&lt;&gt;0,'1C TSrécur5'!$C$12="OUI"),'1C TSrécur5'!$Q$44/'1C TSrécur5'!Q$17,"")</f>
        <v/>
      </c>
      <c r="X428" s="545" t="str">
        <f>IF(AND('1C TSrécur5'!Q$17&lt;&gt;0,'1C TSrécur5'!$C$12="OUI"),'1C TSrécur5'!$Q$45/'1C TSrécur5'!Q$17,"")</f>
        <v/>
      </c>
      <c r="Y428" s="545" t="str">
        <f>IF(AND('1C TSrécur5'!Q$17&lt;&gt;0,'1C TSrécur5'!$C$12="OUI"),'1C TSrécur5'!$Q$46/'1C TSrécur5'!Q$17,"")</f>
        <v/>
      </c>
      <c r="Z428" s="545" t="str">
        <f>IF(AND('1C TSrécur5'!Q$17&lt;&gt;0,'1C TSrécur5'!$C$12="OUI"),'1C TSrécur5'!$Q$47/'1C TSrécur5'!Q$17,"")</f>
        <v/>
      </c>
      <c r="AA428" s="545" t="str">
        <f>IF(AND('1C TSrécur5'!Q$17&lt;&gt;0,'1C TSrécur5'!$C$12="OUI"),'1C TSrécur5'!$Q$48/'1C TSrécur5'!Q$17,"")</f>
        <v/>
      </c>
      <c r="AB428" s="545" t="str">
        <f>IF(AND('1C TSrécur5'!Q$17&lt;&gt;0,'1C TSrécur5'!$C$12="OUI"),'1C TSrécur5'!$Q$49/'1C TSrécur5'!Q$17,"")</f>
        <v/>
      </c>
      <c r="AC428" s="545" t="str">
        <f>IF(AND('1C TSrécur5'!Q$17&lt;&gt;0,'1C TSrécur5'!$C$12="OUI"),'1C TSrécur5'!$Q$50/'1C TSrécur5'!Q$17,"")</f>
        <v/>
      </c>
      <c r="AD428" s="545" t="str">
        <f>IF(AND('1C TSrécur5'!Q$17&lt;&gt;0,'1C TSrécur5'!$C$12="OUI"),'1C TSrécur5'!$Q$51/'1C TSrécur5'!Q$17,"")</f>
        <v/>
      </c>
      <c r="AE428" s="545" t="str">
        <f>IF(AND('1C TSrécur5'!Q$17&lt;&gt;0,'1C TSrécur5'!$C$12="OUI"),'1C TSrécur5'!$Q$52/'1C TSrécur5'!Q$17,"")</f>
        <v/>
      </c>
      <c r="AF428" s="545" t="str">
        <f>IF(AND('1C TSrécur5'!Q$17&lt;&gt;0,'1C TSrécur5'!$C$12="OUI"),'1C TSrécur5'!$Q$53/'1C TSrécur5'!Q$17,"")</f>
        <v/>
      </c>
      <c r="AG428" s="545" t="str">
        <f>IF(AND('1C TSrécur5'!Q$17&lt;&gt;0,'1C TSrécur5'!$C$12="OUI"),'1C TSrécur5'!$Q$54/'1C TSrécur5'!Q$17,"")</f>
        <v/>
      </c>
      <c r="AH428" s="545" t="str">
        <f>IF(AND('1C TSrécur5'!Q$17&lt;&gt;0,'1C TSrécur5'!$C$12="OUI"),'1C TSrécur5'!$Q$55/'1C TSrécur5'!Q$17,"")</f>
        <v/>
      </c>
      <c r="AI428" s="545" t="str">
        <f>IF(AND('1C TSrécur5'!Q$17&lt;&gt;0,'1C TSrécur5'!$C$12="OUI"),'1C TSrécur5'!$Q$56/'1C TSrécur5'!Q$17,"")</f>
        <v/>
      </c>
      <c r="AJ428" s="545" t="str">
        <f>IF(AND('1C TSrécur5'!Q$17&lt;&gt;0,'1C TSrécur5'!$C$12="OUI"),'1C TSrécur5'!$Q$57/'1C TSrécur5'!Q$17,"")</f>
        <v/>
      </c>
      <c r="AK428" s="545">
        <f>IF(AND('1C TSrécur5'!Q$17&lt;&gt;0,'1C TSrécur5'!$C$12="OUI"),'1C TSrécur5'!Q$58/'1C TSrécur5'!Q$17,0)</f>
        <v>0</v>
      </c>
      <c r="AL428" s="73">
        <f>IF(AND('1C TSrécur5'!$B$12&lt;&gt;"",'1C TSrécur5'!$C$12="OUI"),N428+AK428,N428)</f>
        <v>0</v>
      </c>
      <c r="AM428" s="344">
        <f t="shared" si="138"/>
        <v>0</v>
      </c>
      <c r="AN428" s="344">
        <f t="shared" si="139"/>
        <v>0</v>
      </c>
      <c r="AO428" s="345">
        <f t="shared" si="144"/>
        <v>0</v>
      </c>
      <c r="AP428" s="573">
        <f t="shared" si="145"/>
        <v>0</v>
      </c>
      <c r="AQ428" s="583">
        <f t="shared" si="142"/>
        <v>0</v>
      </c>
      <c r="AR428" s="579"/>
      <c r="AS428" s="102"/>
      <c r="AT428" s="209" t="str">
        <f>IF('1C TSrécur5'!Q$17*FICHE!$C$13&lt;J428,"Forfait limité à "&amp;FICHE!$C$13&amp;"€/jour","")</f>
        <v/>
      </c>
      <c r="AU428" s="592"/>
    </row>
    <row r="429" spans="1:211" ht="13.9" hidden="1" customHeight="1">
      <c r="A429" s="309"/>
      <c r="B429" s="338"/>
      <c r="C429" s="962" t="str">
        <f>IF('1C TSrécur5'!R$17&lt;&gt;0,'1C TSrécur5'!$B$12,"")</f>
        <v/>
      </c>
      <c r="D429" s="963"/>
      <c r="E429" s="964"/>
      <c r="F429" s="211" t="str">
        <f>IF(AND($C429='1C TSrécur5'!$B$12,'1C TSrécur5'!$B$16="récurrentes",'1C TSrécur5'!$R$17&lt;&gt;""),'1C TSrécur5'!$R$21,"")</f>
        <v/>
      </c>
      <c r="G429" s="235"/>
      <c r="H429" s="745">
        <v>0.21</v>
      </c>
      <c r="I429" s="747">
        <v>1</v>
      </c>
      <c r="J429" s="316"/>
      <c r="K429" s="786">
        <f t="shared" si="143"/>
        <v>0</v>
      </c>
      <c r="L429" s="539">
        <f>IF(OR('1C TSrécur5'!$B$12="",'1C TSrécur5'!R$30=0),0,IF(AND('1C TSrécur5'!$B$12&lt;&gt;"",$K$2="Pôle",'1C TSrécur5'!$C$12="OUI"),(('1C TSrécur5'!R$22+'1C TSrécur5'!R$23+'1C TSrécur5'!R$24+'1C TSrécur5'!R$25+'1C TSrécur5'!R$29)/'1C TSrécur5'!R$17),IF(AND('1C TSrécur5'!$B$12&lt;&gt;"",$K$2="Pôle",'1C TSrécur5'!$C$12="NON"),(('1C TSrécur5'!R$22+'1C TSrécur5'!R$23+'1C TSrécur5'!R$24+'1C TSrécur5'!R$25+'1C TSrécur5'!R$29)/'1C TSrécur5'!R$30),IF(AND('1C TSrécur5'!$B$12&lt;&gt;"",$K$2&lt;&gt;"Pôle",'1C TSrécur5'!$C$12="OUI"),(('1C TSrécur5'!R$22+'1C TSrécur5'!R$23+'1C TSrécur5'!R$24+'1C TSrécur5'!R$25+'1C TSrécur5'!R$26+'1C TSrécur5'!R$27+'1C TSrécur5'!R$28+'1C TSrécur5'!R$29)/'1C TSrécur5'!R$17),IF(AND('1C TSrécur5'!$B$12&lt;&gt;"",$K$2&lt;&gt;"Pôle",'1C TSrécur5'!$C$12="NON"),(('1C TSrécur5'!R$22+'1C TSrécur5'!R$23+'1C TSrécur5'!R$24+'1C TSrécur5'!R$25+'1C TSrécur5'!R$26+'1C TSrécur5'!R$27+'1C TSrécur5'!R$28+'1C TSrécur5'!R$29)/'1C TSrécur5'!R$30))))))</f>
        <v>0</v>
      </c>
      <c r="M429" s="539">
        <f>IF(OR('1C TSrécur5'!$B$12="",'1C TSrécur5'!R$30=0),0,IF(AND('1C TSrécur5'!$B$12&lt;&gt;"",$K$2="Pôle",'1C TSrécur5'!$C$12="OUI"),(('1C TSrécur5'!R$26+'1C TSrécur5'!R$27+'1C TSrécur5'!R$28)/'1C TSrécur5'!R$17),IF(AND('1C TSrécur5'!$B$12&lt;&gt;"",$K$2="Pôle",'1C TSrécur5'!$C$12="NON"),(('1C TSrécur5'!R$26+'1C TSrécur5'!R$27+'1C TSrécur5'!R$28)/'1C TSrécur5'!R$30),IF(AND('1C TSrécur5'!$B$12&lt;&gt;"",$K$2&lt;&gt;"Pôle"),0))))</f>
        <v>0</v>
      </c>
      <c r="N429" s="539">
        <f>IF(AND('1C TSrécur5'!$R$17&lt;&gt;0,'1C TSrécur5'!$R$30&lt;&gt;0),L429+M429,0)</f>
        <v>0</v>
      </c>
      <c r="O429" s="544" t="str">
        <f>IF(AND('1C TSrécur5'!R$17&lt;&gt;0,'1C TSrécur5'!$C$12="OUI"),'1C TSrécur5'!R$36/'1C TSrécur5'!R$17,"")</f>
        <v/>
      </c>
      <c r="P429" s="545" t="str">
        <f>IF(AND('1C TSrécur5'!R$17&lt;&gt;0,'1C TSrécur5'!$C$12="OUI"),'1C TSrécur5'!$R$37/'1C TSrécur5'!R$17,"")</f>
        <v/>
      </c>
      <c r="Q429" s="545" t="str">
        <f>IF(AND('1C TSrécur5'!R$17&lt;&gt;0,'1C TSrécur5'!$C$12="OUI"),'1C TSrécur5'!$R$38/'1C TSrécur5'!R$17,"")</f>
        <v/>
      </c>
      <c r="R429" s="545" t="str">
        <f>IF(AND('1C TSrécur5'!R$17&lt;&gt;0,'1C TSrécur5'!$C$12="OUI"),'1C TSrécur5'!$R$39/'1C TSrécur5'!R$17,"")</f>
        <v/>
      </c>
      <c r="S429" s="545" t="str">
        <f>IF(AND('1C TSrécur5'!R$17&lt;&gt;0,'1C TSrécur5'!$C$12="OUI"),'1C TSrécur5'!$R$40/'1C TSrécur5'!R$17,"")</f>
        <v/>
      </c>
      <c r="T429" s="545" t="str">
        <f>IF(AND('1C TSrécur5'!R$17&lt;&gt;0,'1C TSrécur5'!$C$12="OUI"),'1C TSrécur5'!$R$41/'1C TSrécur5'!R$17,"")</f>
        <v/>
      </c>
      <c r="U429" s="545" t="str">
        <f>IF(AND('1C TSrécur5'!R$17&lt;&gt;0,'1C TSrécur5'!$C$12="OUI"),'1C TSrécur5'!$R$42/'1C TSrécur5'!R$17,"")</f>
        <v/>
      </c>
      <c r="V429" s="545" t="str">
        <f>IF(AND('1C TSrécur5'!R$17&lt;&gt;0,'1C TSrécur5'!$C$12="OUI"),'1C TSrécur5'!$R$43/'1C TSrécur5'!R$17,"")</f>
        <v/>
      </c>
      <c r="W429" s="545" t="str">
        <f>IF(AND('1C TSrécur5'!R$17&lt;&gt;0,'1C TSrécur5'!$C$12="OUI"),'1C TSrécur5'!$R$44/'1C TSrécur5'!R$17,"")</f>
        <v/>
      </c>
      <c r="X429" s="545" t="str">
        <f>IF(AND('1C TSrécur5'!R$17&lt;&gt;0,'1C TSrécur5'!$C$12="OUI"),'1C TSrécur5'!$R$45/'1C TSrécur5'!R$17,"")</f>
        <v/>
      </c>
      <c r="Y429" s="545" t="str">
        <f>IF(AND('1C TSrécur5'!R$17&lt;&gt;0,'1C TSrécur5'!$C$12="OUI"),'1C TSrécur5'!$R$46/'1C TSrécur5'!R$17,"")</f>
        <v/>
      </c>
      <c r="Z429" s="545" t="str">
        <f>IF(AND('1C TSrécur5'!R$17&lt;&gt;0,'1C TSrécur5'!$C$12="OUI"),'1C TSrécur5'!$R$47/'1C TSrécur5'!R$17,"")</f>
        <v/>
      </c>
      <c r="AA429" s="545" t="str">
        <f>IF(AND('1C TSrécur5'!R$17&lt;&gt;0,'1C TSrécur5'!$C$12="OUI"),'1C TSrécur5'!$R$48/'1C TSrécur5'!R$17,"")</f>
        <v/>
      </c>
      <c r="AB429" s="545" t="str">
        <f>IF(AND('1C TSrécur5'!R$17&lt;&gt;0,'1C TSrécur5'!$C$12="OUI"),'1C TSrécur5'!$R$49/'1C TSrécur5'!R$17,"")</f>
        <v/>
      </c>
      <c r="AC429" s="545" t="str">
        <f>IF(AND('1C TSrécur5'!R$17&lt;&gt;0,'1C TSrécur5'!$C$12="OUI"),'1C TSrécur5'!$R$50/'1C TSrécur5'!R$17,"")</f>
        <v/>
      </c>
      <c r="AD429" s="545" t="str">
        <f>IF(AND('1C TSrécur5'!R$17&lt;&gt;0,'1C TSrécur5'!$C$12="OUI"),'1C TSrécur5'!$R$51/'1C TSrécur5'!R$17,"")</f>
        <v/>
      </c>
      <c r="AE429" s="545" t="str">
        <f>IF(AND('1C TSrécur5'!R$17&lt;&gt;0,'1C TSrécur5'!$C$12="OUI"),'1C TSrécur5'!$R$52/'1C TSrécur5'!R$17,"")</f>
        <v/>
      </c>
      <c r="AF429" s="545" t="str">
        <f>IF(AND('1C TSrécur5'!R$17&lt;&gt;0,'1C TSrécur5'!$C$12="OUI"),'1C TSrécur5'!$R$53/'1C TSrécur5'!R$17,"")</f>
        <v/>
      </c>
      <c r="AG429" s="545" t="str">
        <f>IF(AND('1C TSrécur5'!R$17&lt;&gt;0,'1C TSrécur5'!$C$12="OUI"),'1C TSrécur5'!$R$54/'1C TSrécur5'!R$17,"")</f>
        <v/>
      </c>
      <c r="AH429" s="545" t="str">
        <f>IF(AND('1C TSrécur5'!R$17&lt;&gt;0,'1C TSrécur5'!$C$12="OUI"),'1C TSrécur5'!$R$55/'1C TSrécur5'!R$17,"")</f>
        <v/>
      </c>
      <c r="AI429" s="545" t="str">
        <f>IF(AND('1C TSrécur5'!R$17&lt;&gt;0,'1C TSrécur5'!$C$12="OUI"),'1C TSrécur5'!$R$56/'1C TSrécur5'!R$17,"")</f>
        <v/>
      </c>
      <c r="AJ429" s="545" t="str">
        <f>IF(AND('1C TSrécur5'!R$17&lt;&gt;0,'1C TSrécur5'!$C$12="OUI"),'1C TSrécur5'!$R$57/'1C TSrécur5'!R$17,"")</f>
        <v/>
      </c>
      <c r="AK429" s="545">
        <f>IF(AND('1C TSrécur5'!R$17&lt;&gt;0,'1C TSrécur5'!$C$12="OUI"),'1C TSrécur5'!R$58/'1C TSrécur5'!R$17,0)</f>
        <v>0</v>
      </c>
      <c r="AL429" s="73">
        <f>IF(AND('1C TSrécur5'!$B$12&lt;&gt;"",'1C TSrécur5'!$C$12="OUI"),N429+AK429,N429)</f>
        <v>0</v>
      </c>
      <c r="AM429" s="344">
        <f t="shared" si="138"/>
        <v>0</v>
      </c>
      <c r="AN429" s="344">
        <f t="shared" si="139"/>
        <v>0</v>
      </c>
      <c r="AO429" s="345">
        <f t="shared" si="144"/>
        <v>0</v>
      </c>
      <c r="AP429" s="573">
        <f t="shared" si="145"/>
        <v>0</v>
      </c>
      <c r="AQ429" s="583">
        <f t="shared" si="142"/>
        <v>0</v>
      </c>
      <c r="AR429" s="579"/>
      <c r="AS429" s="102"/>
      <c r="AT429" s="209" t="str">
        <f>IF('1C TSrécur5'!R$17*FICHE!$C$13&lt;J429,"Forfait limité à "&amp;FICHE!$C$13&amp;"€/jour","")</f>
        <v/>
      </c>
      <c r="AU429" s="592"/>
    </row>
    <row r="430" spans="1:211" ht="13.9" hidden="1" customHeight="1">
      <c r="A430" s="309"/>
      <c r="B430" s="338"/>
      <c r="C430" s="962" t="str">
        <f>IF('1C TSrécur5'!S$17&lt;&gt;0,'1C TSrécur5'!$B$12,"")</f>
        <v/>
      </c>
      <c r="D430" s="963"/>
      <c r="E430" s="964"/>
      <c r="F430" s="211" t="str">
        <f>IF(AND($C430='1C TSrécur5'!$B$12,'1C TSrécur5'!$B$16="récurrentes",'1C TSrécur5'!$S$17&lt;&gt;""),'1C TSrécur5'!$S$21,"")</f>
        <v/>
      </c>
      <c r="G430" s="235"/>
      <c r="H430" s="745">
        <v>0.21</v>
      </c>
      <c r="I430" s="747">
        <v>1</v>
      </c>
      <c r="J430" s="316"/>
      <c r="K430" s="786">
        <f t="shared" si="143"/>
        <v>0</v>
      </c>
      <c r="L430" s="539">
        <f>IF(OR('1C TSrécur5'!$B$12="",'1C TSrécur5'!S$30=0),0,IF(AND('1C TSrécur5'!$B$12&lt;&gt;"",$K$2="Pôle",'1C TSrécur5'!$C$12="OUI"),(('1C TSrécur5'!S$22+'1C TSrécur5'!S$23+'1C TSrécur5'!S$24+'1C TSrécur5'!S$25+'1C TSrécur5'!S$29)/'1C TSrécur5'!S$17),IF(AND('1C TSrécur5'!$B$12&lt;&gt;"",$K$2="Pôle",'1C TSrécur5'!$C$12="NON"),(('1C TSrécur5'!S$22+'1C TSrécur5'!S$23+'1C TSrécur5'!S$24+'1C TSrécur5'!S$25+'1C TSrécur5'!S$29)/'1C TSrécur5'!S$30),IF(AND('1C TSrécur5'!$B$12&lt;&gt;"",$K$2&lt;&gt;"Pôle",'1C TSrécur5'!$C$12="OUI"),(('1C TSrécur5'!S$22+'1C TSrécur5'!S$23+'1C TSrécur5'!S$24+'1C TSrécur5'!S$25+'1C TSrécur5'!S$26+'1C TSrécur5'!S$27+'1C TSrécur5'!S$28+'1C TSrécur5'!S$29)/'1C TSrécur5'!S$17),IF(AND('1C TSrécur5'!$B$12&lt;&gt;"",$K$2&lt;&gt;"Pôle",'1C TSrécur5'!$C$12="NON"),(('1C TSrécur5'!S$22+'1C TSrécur5'!S$23+'1C TSrécur5'!S$24+'1C TSrécur5'!S$25+'1C TSrécur5'!S$26+'1C TSrécur5'!S$27+'1C TSrécur5'!S$28+'1C TSrécur5'!S$29)/'1C TSrécur5'!S$30))))))</f>
        <v>0</v>
      </c>
      <c r="M430" s="539">
        <f>IF(OR('1C TSrécur5'!$B$12="",'1C TSrécur5'!S$30=0),0,IF(AND('1C TSrécur5'!$B$12&lt;&gt;"",$K$2="Pôle",'1C TSrécur5'!$C$12="OUI"),(('1C TSrécur5'!S$26+'1C TSrécur5'!S$27+'1C TSrécur5'!S$28)/'1C TSrécur5'!S$17),IF(AND('1C TSrécur5'!$B$12&lt;&gt;"",$K$2="Pôle",'1C TSrécur5'!$C$12="NON"),(('1C TSrécur5'!S$26+'1C TSrécur5'!S$27+'1C TSrécur5'!S$28)/'1C TSrécur5'!S$30),IF(AND('1C TSrécur5'!$B$12&lt;&gt;"",$K$2&lt;&gt;"Pôle"),0))))</f>
        <v>0</v>
      </c>
      <c r="N430" s="539">
        <f>IF(AND('1C TSrécur5'!$S$17&lt;&gt;0,'1C TSrécur5'!$S$30&lt;&gt;0),L430+M430,0)</f>
        <v>0</v>
      </c>
      <c r="O430" s="544" t="str">
        <f>IF(AND('1C TSrécur5'!S$17&lt;&gt;0,'1C TSrécur5'!$C$12="OUI"),'1C TSrécur5'!S$36/'1C TSrécur5'!S$17,"")</f>
        <v/>
      </c>
      <c r="P430" s="545" t="str">
        <f>IF(AND('1C TSrécur5'!S$17&lt;&gt;0,'1C TSrécur5'!$C$12="OUI"),'1C TSrécur5'!$S$37/'1C TSrécur5'!S$17,"")</f>
        <v/>
      </c>
      <c r="Q430" s="545" t="str">
        <f>IF(AND('1C TSrécur5'!S$17&lt;&gt;0,'1C TSrécur5'!$C$12="OUI"),'1C TSrécur5'!$S$38/'1C TSrécur5'!S$17,"")</f>
        <v/>
      </c>
      <c r="R430" s="545" t="str">
        <f>IF(AND('1C TSrécur5'!S$17&lt;&gt;0,'1C TSrécur5'!$C$12="OUI"),'1C TSrécur5'!$S$39/'1C TSrécur5'!S$17,"")</f>
        <v/>
      </c>
      <c r="S430" s="545" t="str">
        <f>IF(AND('1C TSrécur5'!S$17&lt;&gt;0,'1C TSrécur5'!$C$12="OUI"),'1C TSrécur5'!$S$40/'1C TSrécur5'!S$17,"")</f>
        <v/>
      </c>
      <c r="T430" s="545" t="str">
        <f>IF(AND('1C TSrécur5'!S$17&lt;&gt;0,'1C TSrécur5'!$C$12="OUI"),'1C TSrécur5'!$S$41/'1C TSrécur5'!S$17,"")</f>
        <v/>
      </c>
      <c r="U430" s="545" t="str">
        <f>IF(AND('1C TSrécur5'!S$17&lt;&gt;0,'1C TSrécur5'!$C$12="OUI"),'1C TSrécur5'!$S$42/'1C TSrécur5'!S$17,"")</f>
        <v/>
      </c>
      <c r="V430" s="545" t="str">
        <f>IF(AND('1C TSrécur5'!S$17&lt;&gt;0,'1C TSrécur5'!$C$12="OUI"),'1C TSrécur5'!$S$43/'1C TSrécur5'!S$17,"")</f>
        <v/>
      </c>
      <c r="W430" s="545" t="str">
        <f>IF(AND('1C TSrécur5'!S$17&lt;&gt;0,'1C TSrécur5'!$C$12="OUI"),'1C TSrécur5'!$S$44/'1C TSrécur5'!S$17,"")</f>
        <v/>
      </c>
      <c r="X430" s="545" t="str">
        <f>IF(AND('1C TSrécur5'!S$17&lt;&gt;0,'1C TSrécur5'!$C$12="OUI"),'1C TSrécur5'!$S$45/'1C TSrécur5'!S$17,"")</f>
        <v/>
      </c>
      <c r="Y430" s="545" t="str">
        <f>IF(AND('1C TSrécur5'!S$17&lt;&gt;0,'1C TSrécur5'!$C$12="OUI"),'1C TSrécur5'!$S$46/'1C TSrécur5'!S$17,"")</f>
        <v/>
      </c>
      <c r="Z430" s="545" t="str">
        <f>IF(AND('1C TSrécur5'!S$17&lt;&gt;0,'1C TSrécur5'!$C$12="OUI"),'1C TSrécur5'!$S$47/'1C TSrécur5'!S$17,"")</f>
        <v/>
      </c>
      <c r="AA430" s="545" t="str">
        <f>IF(AND('1C TSrécur5'!S$17&lt;&gt;0,'1C TSrécur5'!$C$12="OUI"),'1C TSrécur5'!$S$48/'1C TSrécur5'!S$17,"")</f>
        <v/>
      </c>
      <c r="AB430" s="545" t="str">
        <f>IF(AND('1C TSrécur5'!S$17&lt;&gt;0,'1C TSrécur5'!$C$12="OUI"),'1C TSrécur5'!$S$49/'1C TSrécur5'!S$17,"")</f>
        <v/>
      </c>
      <c r="AC430" s="545" t="str">
        <f>IF(AND('1C TSrécur5'!S$17&lt;&gt;0,'1C TSrécur5'!$C$12="OUI"),'1C TSrécur5'!$S$50/'1C TSrécur5'!S$17,"")</f>
        <v/>
      </c>
      <c r="AD430" s="545" t="str">
        <f>IF(AND('1C TSrécur5'!S$17&lt;&gt;0,'1C TSrécur5'!$C$12="OUI"),'1C TSrécur5'!$S$51/'1C TSrécur5'!S$17,"")</f>
        <v/>
      </c>
      <c r="AE430" s="545" t="str">
        <f>IF(AND('1C TSrécur5'!S$17&lt;&gt;0,'1C TSrécur5'!$C$12="OUI"),'1C TSrécur5'!$S$52/'1C TSrécur5'!S$17,"")</f>
        <v/>
      </c>
      <c r="AF430" s="545" t="str">
        <f>IF(AND('1C TSrécur5'!S$17&lt;&gt;0,'1C TSrécur5'!$C$12="OUI"),'1C TSrécur5'!$S$53/'1C TSrécur5'!S$17,"")</f>
        <v/>
      </c>
      <c r="AG430" s="545" t="str">
        <f>IF(AND('1C TSrécur5'!S$17&lt;&gt;0,'1C TSrécur5'!$C$12="OUI"),'1C TSrécur5'!$S$54/'1C TSrécur5'!S$17,"")</f>
        <v/>
      </c>
      <c r="AH430" s="545" t="str">
        <f>IF(AND('1C TSrécur5'!S$17&lt;&gt;0,'1C TSrécur5'!$C$12="OUI"),'1C TSrécur5'!$S$55/'1C TSrécur5'!S$17,"")</f>
        <v/>
      </c>
      <c r="AI430" s="545" t="str">
        <f>IF(AND('1C TSrécur5'!S$17&lt;&gt;0,'1C TSrécur5'!$C$12="OUI"),'1C TSrécur5'!$S$56/'1C TSrécur5'!S$17,"")</f>
        <v/>
      </c>
      <c r="AJ430" s="545" t="str">
        <f>IF(AND('1C TSrécur5'!S$17&lt;&gt;0,'1C TSrécur5'!$C$12="OUI"),'1C TSrécur5'!$S$57/'1C TSrécur5'!S$17,"")</f>
        <v/>
      </c>
      <c r="AK430" s="545">
        <f>IF(AND('1C TSrécur5'!S$17&lt;&gt;0,'1C TSrécur5'!$C$12="OUI"),'1C TSrécur5'!S$58/'1C TSrécur5'!S$17,0)</f>
        <v>0</v>
      </c>
      <c r="AL430" s="73">
        <f>IF(AND('1C TSrécur5'!$B$12&lt;&gt;"",'1C TSrécur5'!$C$12="OUI"),N430+AK430,N430)</f>
        <v>0</v>
      </c>
      <c r="AM430" s="344">
        <f t="shared" si="138"/>
        <v>0</v>
      </c>
      <c r="AN430" s="344">
        <f t="shared" si="139"/>
        <v>0</v>
      </c>
      <c r="AO430" s="345">
        <f t="shared" si="144"/>
        <v>0</v>
      </c>
      <c r="AP430" s="573">
        <f t="shared" si="145"/>
        <v>0</v>
      </c>
      <c r="AQ430" s="583">
        <f t="shared" si="142"/>
        <v>0</v>
      </c>
      <c r="AR430" s="579"/>
      <c r="AS430" s="102"/>
      <c r="AT430" s="209" t="str">
        <f>IF('1C TSrécur5'!S$17*FICHE!$C$13&lt;J430,"Forfait limité à "&amp;FICHE!$C$13&amp;"€/jour","")</f>
        <v/>
      </c>
      <c r="AU430" s="592"/>
    </row>
    <row r="431" spans="1:211" ht="13.9" hidden="1" customHeight="1">
      <c r="A431" s="309"/>
      <c r="B431" s="338"/>
      <c r="C431" s="962" t="str">
        <f>IF('1C TSrécur5'!T$17&lt;&gt;0,'1C TSrécur5'!$B$12,"")</f>
        <v/>
      </c>
      <c r="D431" s="963"/>
      <c r="E431" s="964"/>
      <c r="F431" s="211" t="str">
        <f>IF(AND($C431='1C TSrécur5'!$B$12,'1C TSrécur5'!$B$16="récurrentes",'1C TSrécur5'!$T$17&lt;&gt;""),'1C TSrécur5'!$T$21,"")</f>
        <v/>
      </c>
      <c r="G431" s="235"/>
      <c r="H431" s="745">
        <v>0.21</v>
      </c>
      <c r="I431" s="747">
        <v>1</v>
      </c>
      <c r="J431" s="316"/>
      <c r="K431" s="786">
        <f t="shared" si="143"/>
        <v>0</v>
      </c>
      <c r="L431" s="539">
        <f>IF(OR('1C TSrécur5'!$B$12="",'1C TSrécur5'!T$30=0),0,IF(AND('1C TSrécur5'!$B$12&lt;&gt;"",$K$2="Pôle",'1C TSrécur5'!$C$12="OUI"),(('1C TSrécur5'!T$22+'1C TSrécur5'!T$23+'1C TSrécur5'!T$24+'1C TSrécur5'!T$25+'1C TSrécur5'!T$29)/'1C TSrécur5'!T$17),IF(AND('1C TSrécur5'!$B$12&lt;&gt;"",$K$2="Pôle",'1C TSrécur5'!$C$12="NON"),(('1C TSrécur5'!T$22+'1C TSrécur5'!T$23+'1C TSrécur5'!T$24+'1C TSrécur5'!T$25+'1C TSrécur5'!T$29)/'1C TSrécur5'!T$30),IF(AND('1C TSrécur5'!$B$12&lt;&gt;"",$K$2&lt;&gt;"Pôle",'1C TSrécur5'!$C$12="OUI"),(('1C TSrécur5'!T$22+'1C TSrécur5'!T$23+'1C TSrécur5'!T$24+'1C TSrécur5'!T$25+'1C TSrécur5'!T$26+'1C TSrécur5'!T$27+'1C TSrécur5'!T$28+'1C TSrécur5'!T$29)/'1C TSrécur5'!T$17),IF(AND('1C TSrécur5'!$B$12&lt;&gt;"",$K$2&lt;&gt;"Pôle",'1C TSrécur5'!$C$12="NON"),(('1C TSrécur5'!T$22+'1C TSrécur5'!T$23+'1C TSrécur5'!T$24+'1C TSrécur5'!T$25+'1C TSrécur5'!T$26+'1C TSrécur5'!T$27+'1C TSrécur5'!T$28+'1C TSrécur5'!T$29)/'1C TSrécur5'!T$30))))))</f>
        <v>0</v>
      </c>
      <c r="M431" s="539">
        <f>IF(OR('1C TSrécur5'!$B$12="",'1C TSrécur5'!T$30=0),0,IF(AND('1C TSrécur5'!$B$12&lt;&gt;"",$K$2="Pôle",'1C TSrécur5'!$C$12="OUI"),(('1C TSrécur5'!T$26+'1C TSrécur5'!T$27+'1C TSrécur5'!T$28)/'1C TSrécur5'!T$17),IF(AND('1C TSrécur5'!$B$12&lt;&gt;"",$K$2="Pôle",'1C TSrécur5'!$C$12="NON"),(('1C TSrécur5'!T$26+'1C TSrécur5'!T$27+'1C TSrécur5'!T$28)/'1C TSrécur5'!T$30),IF(AND('1C TSrécur5'!$B$12&lt;&gt;"",$K$2&lt;&gt;"Pôle"),0))))</f>
        <v>0</v>
      </c>
      <c r="N431" s="539">
        <f>IF(AND('1C TSrécur5'!$T$17&lt;&gt;0,'1C TSrécur5'!$T$30&lt;&gt;0),L431+M431,0)</f>
        <v>0</v>
      </c>
      <c r="O431" s="544" t="str">
        <f>IF(AND('1C TSrécur5'!T$17&lt;&gt;0,'1C TSrécur5'!$C$12="OUI"),'1C TSrécur5'!T$36/'1C TSrécur5'!T$17,"")</f>
        <v/>
      </c>
      <c r="P431" s="545" t="str">
        <f>IF(AND('1C TSrécur5'!T$17&lt;&gt;0,'1C TSrécur5'!$C$12="OUI"),'1C TSrécur5'!$T$37/'1C TSrécur5'!T$17,"")</f>
        <v/>
      </c>
      <c r="Q431" s="545" t="str">
        <f>IF(AND('1C TSrécur5'!T$17&lt;&gt;0,'1C TSrécur5'!$C$12="OUI"),'1C TSrécur5'!$T$38/'1C TSrécur5'!T$17,"")</f>
        <v/>
      </c>
      <c r="R431" s="545" t="str">
        <f>IF(AND('1C TSrécur5'!T$17&lt;&gt;0,'1C TSrécur5'!$C$12="OUI"),'1C TSrécur5'!$T$39/'1C TSrécur5'!T$17,"")</f>
        <v/>
      </c>
      <c r="S431" s="545" t="str">
        <f>IF(AND('1C TSrécur5'!T$17&lt;&gt;0,'1C TSrécur5'!$C$12="OUI"),'1C TSrécur5'!$T$40/'1C TSrécur5'!T$17,"")</f>
        <v/>
      </c>
      <c r="T431" s="545" t="str">
        <f>IF(AND('1C TSrécur5'!T$17&lt;&gt;0,'1C TSrécur5'!$C$12="OUI"),'1C TSrécur5'!$T$41/'1C TSrécur5'!T$17,"")</f>
        <v/>
      </c>
      <c r="U431" s="545" t="str">
        <f>IF(AND('1C TSrécur5'!T$17&lt;&gt;0,'1C TSrécur5'!$C$12="OUI"),'1C TSrécur5'!$T$42/'1C TSrécur5'!T$17,"")</f>
        <v/>
      </c>
      <c r="V431" s="545" t="str">
        <f>IF(AND('1C TSrécur5'!T$17&lt;&gt;0,'1C TSrécur5'!$C$12="OUI"),'1C TSrécur5'!$T$43/'1C TSrécur5'!T$17,"")</f>
        <v/>
      </c>
      <c r="W431" s="545" t="str">
        <f>IF(AND('1C TSrécur5'!T$17&lt;&gt;0,'1C TSrécur5'!$C$12="OUI"),'1C TSrécur5'!$T$44/'1C TSrécur5'!T$17,"")</f>
        <v/>
      </c>
      <c r="X431" s="545" t="str">
        <f>IF(AND('1C TSrécur5'!T$17&lt;&gt;0,'1C TSrécur5'!$C$12="OUI"),'1C TSrécur5'!$T$45/'1C TSrécur5'!T$17,"")</f>
        <v/>
      </c>
      <c r="Y431" s="545" t="str">
        <f>IF(AND('1C TSrécur5'!T$17&lt;&gt;0,'1C TSrécur5'!$C$12="OUI"),'1C TSrécur5'!$T$46/'1C TSrécur5'!T$17,"")</f>
        <v/>
      </c>
      <c r="Z431" s="545" t="str">
        <f>IF(AND('1C TSrécur5'!T$17&lt;&gt;0,'1C TSrécur5'!$C$12="OUI"),'1C TSrécur5'!$T$47/'1C TSrécur5'!T$17,"")</f>
        <v/>
      </c>
      <c r="AA431" s="545" t="str">
        <f>IF(AND('1C TSrécur5'!T$17&lt;&gt;0,'1C TSrécur5'!$C$12="OUI"),'1C TSrécur5'!$T$48/'1C TSrécur5'!T$17,"")</f>
        <v/>
      </c>
      <c r="AB431" s="545" t="str">
        <f>IF(AND('1C TSrécur5'!T$17&lt;&gt;0,'1C TSrécur5'!$C$12="OUI"),'1C TSrécur5'!$T$49/'1C TSrécur5'!T$17,"")</f>
        <v/>
      </c>
      <c r="AC431" s="545" t="str">
        <f>IF(AND('1C TSrécur5'!T$17&lt;&gt;0,'1C TSrécur5'!$C$12="OUI"),'1C TSrécur5'!$T$50/'1C TSrécur5'!T$17,"")</f>
        <v/>
      </c>
      <c r="AD431" s="545" t="str">
        <f>IF(AND('1C TSrécur5'!T$17&lt;&gt;0,'1C TSrécur5'!$C$12="OUI"),'1C TSrécur5'!$T$51/'1C TSrécur5'!T$17,"")</f>
        <v/>
      </c>
      <c r="AE431" s="545" t="str">
        <f>IF(AND('1C TSrécur5'!T$17&lt;&gt;0,'1C TSrécur5'!$C$12="OUI"),'1C TSrécur5'!$T$52/'1C TSrécur5'!T$17,"")</f>
        <v/>
      </c>
      <c r="AF431" s="545" t="str">
        <f>IF(AND('1C TSrécur5'!T$17&lt;&gt;0,'1C TSrécur5'!$C$12="OUI"),'1C TSrécur5'!$T$53/'1C TSrécur5'!T$17,"")</f>
        <v/>
      </c>
      <c r="AG431" s="545" t="str">
        <f>IF(AND('1C TSrécur5'!T$17&lt;&gt;0,'1C TSrécur5'!$C$12="OUI"),'1C TSrécur5'!$T$54/'1C TSrécur5'!T$17,"")</f>
        <v/>
      </c>
      <c r="AH431" s="545" t="str">
        <f>IF(AND('1C TSrécur5'!T$17&lt;&gt;0,'1C TSrécur5'!$C$12="OUI"),'1C TSrécur5'!$T$55/'1C TSrécur5'!T$17,"")</f>
        <v/>
      </c>
      <c r="AI431" s="545" t="str">
        <f>IF(AND('1C TSrécur5'!T$17&lt;&gt;0,'1C TSrécur5'!$C$12="OUI"),'1C TSrécur5'!$T$56/'1C TSrécur5'!T$17,"")</f>
        <v/>
      </c>
      <c r="AJ431" s="545" t="str">
        <f>IF(AND('1C TSrécur5'!T$17&lt;&gt;0,'1C TSrécur5'!$C$12="OUI"),'1C TSrécur5'!$T$57/'1C TSrécur5'!T$17,"")</f>
        <v/>
      </c>
      <c r="AK431" s="545">
        <f>IF(AND('1C TSrécur5'!T$17&lt;&gt;0,'1C TSrécur5'!$C$12="OUI"),'1C TSrécur5'!T$58/'1C TSrécur5'!T$17,0)</f>
        <v>0</v>
      </c>
      <c r="AL431" s="73">
        <f>IF(AND('1C TSrécur5'!$B$12&lt;&gt;"",'1C TSrécur5'!$C$12="OUI"),N431+AK431,N431)</f>
        <v>0</v>
      </c>
      <c r="AM431" s="344">
        <f t="shared" si="138"/>
        <v>0</v>
      </c>
      <c r="AN431" s="344">
        <f t="shared" si="139"/>
        <v>0</v>
      </c>
      <c r="AO431" s="345">
        <f t="shared" si="144"/>
        <v>0</v>
      </c>
      <c r="AP431" s="573">
        <f t="shared" si="145"/>
        <v>0</v>
      </c>
      <c r="AQ431" s="583">
        <f t="shared" si="142"/>
        <v>0</v>
      </c>
      <c r="AR431" s="579"/>
      <c r="AS431" s="102"/>
      <c r="AT431" s="209" t="str">
        <f>IF('1C TSrécur5'!T$17*FICHE!$C$13&lt;J431,"Forfait limité à "&amp;FICHE!$C$13&amp;"€/jour","")</f>
        <v/>
      </c>
      <c r="AU431" s="592"/>
    </row>
    <row r="432" spans="1:211" ht="13.9" hidden="1" customHeight="1">
      <c r="A432" s="309"/>
      <c r="B432" s="338"/>
      <c r="C432" s="962" t="str">
        <f>IF('1C TSrécur5'!U$17&lt;&gt;0,'1C TSrécur5'!$B$12,"")</f>
        <v/>
      </c>
      <c r="D432" s="963"/>
      <c r="E432" s="964"/>
      <c r="F432" s="211" t="str">
        <f>IF(AND($C432='1C TSrécur5'!$B$12,'1C TSrécur5'!$B$16="récurrentes",'1C TSrécur5'!$U$17&lt;&gt;""),'1C TSrécur5'!$U$21,"")</f>
        <v/>
      </c>
      <c r="G432" s="235"/>
      <c r="H432" s="745">
        <v>0.21</v>
      </c>
      <c r="I432" s="747">
        <v>1</v>
      </c>
      <c r="J432" s="316"/>
      <c r="K432" s="786">
        <f t="shared" si="143"/>
        <v>0</v>
      </c>
      <c r="L432" s="539">
        <f>IF(OR('1C TSrécur5'!$B$12="",'1C TSrécur5'!U$30=0),0,IF(AND('1C TSrécur5'!$B$12&lt;&gt;"",$K$2="Pôle",'1C TSrécur5'!$C$12="OUI"),(('1C TSrécur5'!U$22+'1C TSrécur5'!U$23+'1C TSrécur5'!U$24+'1C TSrécur5'!U$25+'1C TSrécur5'!U$29)/'1C TSrécur5'!U$17),IF(AND('1C TSrécur5'!$B$12&lt;&gt;"",$K$2="Pôle",'1C TSrécur5'!$C$12="NON"),(('1C TSrécur5'!U$22+'1C TSrécur5'!U$23+'1C TSrécur5'!U$24+'1C TSrécur5'!U$25+'1C TSrécur5'!U$29)/'1C TSrécur5'!U$30),IF(AND('1C TSrécur5'!$B$12&lt;&gt;"",$K$2&lt;&gt;"Pôle",'1C TSrécur5'!$C$12="OUI"),(('1C TSrécur5'!U$22+'1C TSrécur5'!U$23+'1C TSrécur5'!U$24+'1C TSrécur5'!U$25+'1C TSrécur5'!U$26+'1C TSrécur5'!U$27+'1C TSrécur5'!U$28+'1C TSrécur5'!U$29)/'1C TSrécur5'!U$17),IF(AND('1C TSrécur5'!$B$12&lt;&gt;"",$K$2&lt;&gt;"Pôle",'1C TSrécur5'!$C$12="NON"),(('1C TSrécur5'!U$22+'1C TSrécur5'!U$23+'1C TSrécur5'!U$24+'1C TSrécur5'!U$25+'1C TSrécur5'!U$26+'1C TSrécur5'!U$27+'1C TSrécur5'!U$28+'1C TSrécur5'!U$29)/'1C TSrécur5'!U$30))))))</f>
        <v>0</v>
      </c>
      <c r="M432" s="539">
        <f>IF(OR('1C TSrécur5'!$B$12="",'1C TSrécur5'!U$30=0),0,IF(AND('1C TSrécur5'!$B$12&lt;&gt;"",$K$2="Pôle",'1C TSrécur5'!$C$12="OUI"),(('1C TSrécur5'!U$26+'1C TSrécur5'!U$27+'1C TSrécur5'!U$28)/'1C TSrécur5'!U$17),IF(AND('1C TSrécur5'!$B$12&lt;&gt;"",$K$2="Pôle",'1C TSrécur5'!$C$12="NON"),(('1C TSrécur5'!U$26+'1C TSrécur5'!U$27+'1C TSrécur5'!U$28)/'1C TSrécur5'!U$30),IF(AND('1C TSrécur5'!$B$12&lt;&gt;"",$K$2&lt;&gt;"Pôle"),0))))</f>
        <v>0</v>
      </c>
      <c r="N432" s="539">
        <f>IF(AND('1C TSrécur5'!$U$17&lt;&gt;0,'1C TSrécur5'!$U$30&lt;&gt;0),L432+M432,0)</f>
        <v>0</v>
      </c>
      <c r="O432" s="544" t="str">
        <f>IF(AND('1C TSrécur5'!U$17&lt;&gt;0,'1C TSrécur5'!$C$12="OUI"),'1C TSrécur5'!U$36/'1C TSrécur5'!U$17,"")</f>
        <v/>
      </c>
      <c r="P432" s="545" t="str">
        <f>IF(AND('1C TSrécur5'!U$17&lt;&gt;0,'1C TSrécur5'!$C$12="OUI"),'1C TSrécur5'!$U$37/'1C TSrécur5'!U$17,"")</f>
        <v/>
      </c>
      <c r="Q432" s="545" t="str">
        <f>IF(AND('1C TSrécur5'!U$17&lt;&gt;0,'1C TSrécur5'!$C$12="OUI"),'1C TSrécur5'!$U$38/'1C TSrécur5'!U$17,"")</f>
        <v/>
      </c>
      <c r="R432" s="545" t="str">
        <f>IF(AND('1C TSrécur5'!U$17&lt;&gt;0,'1C TSrécur5'!$C$12="OUI"),'1C TSrécur5'!$U$39/'1C TSrécur5'!U$17,"")</f>
        <v/>
      </c>
      <c r="S432" s="545" t="str">
        <f>IF(AND('1C TSrécur5'!U$17&lt;&gt;0,'1C TSrécur5'!$C$12="OUI"),'1C TSrécur5'!$U$40/'1C TSrécur5'!U$17,"")</f>
        <v/>
      </c>
      <c r="T432" s="545" t="str">
        <f>IF(AND('1C TSrécur5'!U$17&lt;&gt;0,'1C TSrécur5'!$C$12="OUI"),'1C TSrécur5'!$U$41/'1C TSrécur5'!U$17,"")</f>
        <v/>
      </c>
      <c r="U432" s="545" t="str">
        <f>IF(AND('1C TSrécur5'!U$17&lt;&gt;0,'1C TSrécur5'!$C$12="OUI"),'1C TSrécur5'!$U$42/'1C TSrécur5'!U$17,"")</f>
        <v/>
      </c>
      <c r="V432" s="545" t="str">
        <f>IF(AND('1C TSrécur5'!U$17&lt;&gt;0,'1C TSrécur5'!$C$12="OUI"),'1C TSrécur5'!$U$43/'1C TSrécur5'!U$17,"")</f>
        <v/>
      </c>
      <c r="W432" s="545" t="str">
        <f>IF(AND('1C TSrécur5'!U$17&lt;&gt;0,'1C TSrécur5'!$C$12="OUI"),'1C TSrécur5'!$U$44/'1C TSrécur5'!U$17,"")</f>
        <v/>
      </c>
      <c r="X432" s="545" t="str">
        <f>IF(AND('1C TSrécur5'!U$17&lt;&gt;0,'1C TSrécur5'!$C$12="OUI"),'1C TSrécur5'!$U$45/'1C TSrécur5'!U$17,"")</f>
        <v/>
      </c>
      <c r="Y432" s="545" t="str">
        <f>IF(AND('1C TSrécur5'!U$17&lt;&gt;0,'1C TSrécur5'!$C$12="OUI"),'1C TSrécur5'!$U$46/'1C TSrécur5'!U$17,"")</f>
        <v/>
      </c>
      <c r="Z432" s="545" t="str">
        <f>IF(AND('1C TSrécur5'!U$17&lt;&gt;0,'1C TSrécur5'!$C$12="OUI"),'1C TSrécur5'!$U$47/'1C TSrécur5'!U$17,"")</f>
        <v/>
      </c>
      <c r="AA432" s="545" t="str">
        <f>IF(AND('1C TSrécur5'!U$17&lt;&gt;0,'1C TSrécur5'!$C$12="OUI"),'1C TSrécur5'!$U$48/'1C TSrécur5'!U$17,"")</f>
        <v/>
      </c>
      <c r="AB432" s="545" t="str">
        <f>IF(AND('1C TSrécur5'!U$17&lt;&gt;0,'1C TSrécur5'!$C$12="OUI"),'1C TSrécur5'!$U$49/'1C TSrécur5'!U$17,"")</f>
        <v/>
      </c>
      <c r="AC432" s="545" t="str">
        <f>IF(AND('1C TSrécur5'!U$17&lt;&gt;0,'1C TSrécur5'!$C$12="OUI"),'1C TSrécur5'!$U$50/'1C TSrécur5'!U$17,"")</f>
        <v/>
      </c>
      <c r="AD432" s="545" t="str">
        <f>IF(AND('1C TSrécur5'!U$17&lt;&gt;0,'1C TSrécur5'!$C$12="OUI"),'1C TSrécur5'!$U$51/'1C TSrécur5'!U$17,"")</f>
        <v/>
      </c>
      <c r="AE432" s="545" t="str">
        <f>IF(AND('1C TSrécur5'!U$17&lt;&gt;0,'1C TSrécur5'!$C$12="OUI"),'1C TSrécur5'!$U$52/'1C TSrécur5'!U$17,"")</f>
        <v/>
      </c>
      <c r="AF432" s="545" t="str">
        <f>IF(AND('1C TSrécur5'!U$17&lt;&gt;0,'1C TSrécur5'!$C$12="OUI"),'1C TSrécur5'!$U$53/'1C TSrécur5'!U$17,"")</f>
        <v/>
      </c>
      <c r="AG432" s="545" t="str">
        <f>IF(AND('1C TSrécur5'!U$17&lt;&gt;0,'1C TSrécur5'!$C$12="OUI"),'1C TSrécur5'!$U$54/'1C TSrécur5'!U$17,"")</f>
        <v/>
      </c>
      <c r="AH432" s="545" t="str">
        <f>IF(AND('1C TSrécur5'!U$17&lt;&gt;0,'1C TSrécur5'!$C$12="OUI"),'1C TSrécur5'!$U$55/'1C TSrécur5'!U$17,"")</f>
        <v/>
      </c>
      <c r="AI432" s="545" t="str">
        <f>IF(AND('1C TSrécur5'!U$17&lt;&gt;0,'1C TSrécur5'!$C$12="OUI"),'1C TSrécur5'!$U$56/'1C TSrécur5'!U$17,"")</f>
        <v/>
      </c>
      <c r="AJ432" s="545" t="str">
        <f>IF(AND('1C TSrécur5'!U$17&lt;&gt;0,'1C TSrécur5'!$C$12="OUI"),'1C TSrécur5'!$U$57/'1C TSrécur5'!U$17,"")</f>
        <v/>
      </c>
      <c r="AK432" s="545">
        <f>IF(AND('1C TSrécur5'!U$17&lt;&gt;0,'1C TSrécur5'!$C$12="OUI"),'1C TSrécur5'!U$58/'1C TSrécur5'!U$17,0)</f>
        <v>0</v>
      </c>
      <c r="AL432" s="73">
        <f>IF(AND('1C TSrécur5'!$B$12&lt;&gt;"",'1C TSrécur5'!$C$12="OUI"),N432+AK432,N432)</f>
        <v>0</v>
      </c>
      <c r="AM432" s="344">
        <f t="shared" si="138"/>
        <v>0</v>
      </c>
      <c r="AN432" s="344">
        <f t="shared" si="139"/>
        <v>0</v>
      </c>
      <c r="AO432" s="345">
        <f t="shared" si="144"/>
        <v>0</v>
      </c>
      <c r="AP432" s="573">
        <f t="shared" si="145"/>
        <v>0</v>
      </c>
      <c r="AQ432" s="583">
        <f t="shared" si="142"/>
        <v>0</v>
      </c>
      <c r="AR432" s="579"/>
      <c r="AS432" s="102"/>
      <c r="AT432" s="209" t="str">
        <f>IF('1C TSrécur5'!U$17*FICHE!$C$13&lt;J432,"Forfait limité à "&amp;FICHE!$C$13&amp;"€/jour","")</f>
        <v/>
      </c>
      <c r="AU432" s="592"/>
    </row>
    <row r="433" spans="1:211" ht="13.9" hidden="1" customHeight="1">
      <c r="A433" s="309"/>
      <c r="B433" s="338"/>
      <c r="C433" s="962" t="str">
        <f>IF('1C TSrécur5'!V$17&lt;&gt;0,'1C TSrécur5'!$B$12,"")</f>
        <v/>
      </c>
      <c r="D433" s="963"/>
      <c r="E433" s="964"/>
      <c r="F433" s="211" t="str">
        <f>IF(AND($C433='1C TSrécur5'!$B$12,'1C TSrécur5'!$B$16="récurrentes",'1C TSrécur5'!$V$17&lt;&gt;""),'1C TSrécur5'!$V$21,"")</f>
        <v/>
      </c>
      <c r="G433" s="235"/>
      <c r="H433" s="745">
        <v>0.21</v>
      </c>
      <c r="I433" s="747">
        <v>1</v>
      </c>
      <c r="J433" s="316"/>
      <c r="K433" s="786">
        <f t="shared" si="143"/>
        <v>0</v>
      </c>
      <c r="L433" s="539">
        <f>IF(OR('1C TSrécur5'!$B$12="",'1C TSrécur5'!V$30=0),0,IF(AND('1C TSrécur5'!$B$12&lt;&gt;"",$K$2="Pôle",'1C TSrécur5'!$C$12="OUI"),(('1C TSrécur5'!V$22+'1C TSrécur5'!V$23+'1C TSrécur5'!V$24+'1C TSrécur5'!V$25+'1C TSrécur5'!V$29)/'1C TSrécur5'!V$17),IF(AND('1C TSrécur5'!$B$12&lt;&gt;"",$K$2="Pôle",'1C TSrécur5'!$C$12="NON"),(('1C TSrécur5'!V$22+'1C TSrécur5'!V$23+'1C TSrécur5'!V$24+'1C TSrécur5'!V$25+'1C TSrécur5'!V$29)/'1C TSrécur5'!V$30),IF(AND('1C TSrécur5'!$B$12&lt;&gt;"",$K$2&lt;&gt;"Pôle",'1C TSrécur5'!$C$12="OUI"),(('1C TSrécur5'!V$22+'1C TSrécur5'!V$23+'1C TSrécur5'!V$24+'1C TSrécur5'!V$25+'1C TSrécur5'!V$26+'1C TSrécur5'!V$27+'1C TSrécur5'!V$28+'1C TSrécur5'!V$29)/'1C TSrécur5'!V$17),IF(AND('1C TSrécur5'!$B$12&lt;&gt;"",$K$2&lt;&gt;"Pôle",'1C TSrécur5'!$C$12="NON"),(('1C TSrécur5'!V$22+'1C TSrécur5'!V$23+'1C TSrécur5'!V$24+'1C TSrécur5'!V$25+'1C TSrécur5'!V$26+'1C TSrécur5'!V$27+'1C TSrécur5'!V$28+'1C TSrécur5'!V$29)/'1C TSrécur5'!V$30))))))</f>
        <v>0</v>
      </c>
      <c r="M433" s="539">
        <f>IF(OR('1C TSrécur5'!$B$12="",'1C TSrécur5'!V$30=0),0,IF(AND('1C TSrécur5'!$B$12&lt;&gt;"",$K$2="Pôle",'1C TSrécur5'!$C$12="OUI"),(('1C TSrécur5'!V$26+'1C TSrécur5'!V$27+'1C TSrécur5'!V$28)/'1C TSrécur5'!V$17),IF(AND('1C TSrécur5'!$B$12&lt;&gt;"",$K$2="Pôle",'1C TSrécur5'!$C$12="NON"),(('1C TSrécur5'!V$26+'1C TSrécur5'!V$27+'1C TSrécur5'!V$28)/'1C TSrécur5'!V$30),IF(AND('1C TSrécur5'!$B$12&lt;&gt;"",$K$2&lt;&gt;"Pôle"),0))))</f>
        <v>0</v>
      </c>
      <c r="N433" s="539">
        <f>IF(AND('1C TSrécur5'!$V$17&lt;&gt;0,'1C TSrécur5'!$V$30&lt;&gt;0),L433+M433,0)</f>
        <v>0</v>
      </c>
      <c r="O433" s="544" t="str">
        <f>IF(AND('1C TSrécur5'!V$17&lt;&gt;0,'1C TSrécur5'!$C$12="OUI"),'1C TSrécur5'!V$36/'1C TSrécur5'!V$17,"")</f>
        <v/>
      </c>
      <c r="P433" s="545" t="str">
        <f>IF(AND('1C TSrécur5'!V$17&lt;&gt;0,'1C TSrécur5'!$C$12="OUI"),'1C TSrécur5'!$V$37/'1C TSrécur5'!V$17,"")</f>
        <v/>
      </c>
      <c r="Q433" s="545" t="str">
        <f>IF(AND('1C TSrécur5'!V$17&lt;&gt;0,'1C TSrécur5'!$C$12="OUI"),'1C TSrécur5'!$V$38/'1C TSrécur5'!V$17,"")</f>
        <v/>
      </c>
      <c r="R433" s="545" t="str">
        <f>IF(AND('1C TSrécur5'!V$17&lt;&gt;0,'1C TSrécur5'!$C$12="OUI"),'1C TSrécur5'!$V$39/'1C TSrécur5'!V$17,"")</f>
        <v/>
      </c>
      <c r="S433" s="545" t="str">
        <f>IF(AND('1C TSrécur5'!V$17&lt;&gt;0,'1C TSrécur5'!$C$12="OUI"),'1C TSrécur5'!$V$40/'1C TSrécur5'!V$17,"")</f>
        <v/>
      </c>
      <c r="T433" s="545" t="str">
        <f>IF(AND('1C TSrécur5'!V$17&lt;&gt;0,'1C TSrécur5'!$C$12="OUI"),'1C TSrécur5'!$V$41/'1C TSrécur5'!V$17,"")</f>
        <v/>
      </c>
      <c r="U433" s="545" t="str">
        <f>IF(AND('1C TSrécur5'!V$17&lt;&gt;0,'1C TSrécur5'!$C$12="OUI"),'1C TSrécur5'!$V$42/'1C TSrécur5'!V$17,"")</f>
        <v/>
      </c>
      <c r="V433" s="545" t="str">
        <f>IF(AND('1C TSrécur5'!V$17&lt;&gt;0,'1C TSrécur5'!$C$12="OUI"),'1C TSrécur5'!$V$43/'1C TSrécur5'!V$17,"")</f>
        <v/>
      </c>
      <c r="W433" s="545" t="str">
        <f>IF(AND('1C TSrécur5'!V$17&lt;&gt;0,'1C TSrécur5'!$C$12="OUI"),'1C TSrécur5'!$V$44/'1C TSrécur5'!V$17,"")</f>
        <v/>
      </c>
      <c r="X433" s="545" t="str">
        <f>IF(AND('1C TSrécur5'!V$17&lt;&gt;0,'1C TSrécur5'!$C$12="OUI"),'1C TSrécur5'!$V$45/'1C TSrécur5'!V$17,"")</f>
        <v/>
      </c>
      <c r="Y433" s="545" t="str">
        <f>IF(AND('1C TSrécur5'!V$17&lt;&gt;0,'1C TSrécur5'!$C$12="OUI"),'1C TSrécur5'!$V$46/'1C TSrécur5'!V$17,"")</f>
        <v/>
      </c>
      <c r="Z433" s="545" t="str">
        <f>IF(AND('1C TSrécur5'!V$17&lt;&gt;0,'1C TSrécur5'!$C$12="OUI"),'1C TSrécur5'!$V$47/'1C TSrécur5'!V$17,"")</f>
        <v/>
      </c>
      <c r="AA433" s="545" t="str">
        <f>IF(AND('1C TSrécur5'!V$17&lt;&gt;0,'1C TSrécur5'!$C$12="OUI"),'1C TSrécur5'!$V$48/'1C TSrécur5'!V$17,"")</f>
        <v/>
      </c>
      <c r="AB433" s="545" t="str">
        <f>IF(AND('1C TSrécur5'!V$17&lt;&gt;0,'1C TSrécur5'!$C$12="OUI"),'1C TSrécur5'!$V$49/'1C TSrécur5'!V$17,"")</f>
        <v/>
      </c>
      <c r="AC433" s="545" t="str">
        <f>IF(AND('1C TSrécur5'!V$17&lt;&gt;0,'1C TSrécur5'!$C$12="OUI"),'1C TSrécur5'!$V$50/'1C TSrécur5'!V$17,"")</f>
        <v/>
      </c>
      <c r="AD433" s="545" t="str">
        <f>IF(AND('1C TSrécur5'!V$17&lt;&gt;0,'1C TSrécur5'!$C$12="OUI"),'1C TSrécur5'!$V$51/'1C TSrécur5'!V$17,"")</f>
        <v/>
      </c>
      <c r="AE433" s="545" t="str">
        <f>IF(AND('1C TSrécur5'!V$17&lt;&gt;0,'1C TSrécur5'!$C$12="OUI"),'1C TSrécur5'!$V$52/'1C TSrécur5'!V$17,"")</f>
        <v/>
      </c>
      <c r="AF433" s="545" t="str">
        <f>IF(AND('1C TSrécur5'!V$17&lt;&gt;0,'1C TSrécur5'!$C$12="OUI"),'1C TSrécur5'!$V$53/'1C TSrécur5'!V$17,"")</f>
        <v/>
      </c>
      <c r="AG433" s="545" t="str">
        <f>IF(AND('1C TSrécur5'!V$17&lt;&gt;0,'1C TSrécur5'!$C$12="OUI"),'1C TSrécur5'!$V$54/'1C TSrécur5'!V$17,"")</f>
        <v/>
      </c>
      <c r="AH433" s="545" t="str">
        <f>IF(AND('1C TSrécur5'!V$17&lt;&gt;0,'1C TSrécur5'!$C$12="OUI"),'1C TSrécur5'!$V$55/'1C TSrécur5'!V$17,"")</f>
        <v/>
      </c>
      <c r="AI433" s="545" t="str">
        <f>IF(AND('1C TSrécur5'!V$17&lt;&gt;0,'1C TSrécur5'!$C$12="OUI"),'1C TSrécur5'!$V$56/'1C TSrécur5'!V$17,"")</f>
        <v/>
      </c>
      <c r="AJ433" s="545" t="str">
        <f>IF(AND('1C TSrécur5'!V$17&lt;&gt;0,'1C TSrécur5'!$C$12="OUI"),'1C TSrécur5'!$V$57/'1C TSrécur5'!V$17,"")</f>
        <v/>
      </c>
      <c r="AK433" s="545">
        <f>IF(AND('1C TSrécur5'!V$17&lt;&gt;0,'1C TSrécur5'!$C$12="OUI"),'1C TSrécur5'!V$58/'1C TSrécur5'!V$17,0)</f>
        <v>0</v>
      </c>
      <c r="AL433" s="73">
        <f>IF(AND('1C TSrécur5'!$B$12&lt;&gt;"",'1C TSrécur5'!$C$12="OUI"),N433+AK433,N433)</f>
        <v>0</v>
      </c>
      <c r="AM433" s="344">
        <f t="shared" si="138"/>
        <v>0</v>
      </c>
      <c r="AN433" s="344">
        <f t="shared" si="139"/>
        <v>0</v>
      </c>
      <c r="AO433" s="345">
        <f t="shared" si="144"/>
        <v>0</v>
      </c>
      <c r="AP433" s="573">
        <f t="shared" si="145"/>
        <v>0</v>
      </c>
      <c r="AQ433" s="583">
        <f t="shared" si="142"/>
        <v>0</v>
      </c>
      <c r="AR433" s="579"/>
      <c r="AS433" s="102"/>
      <c r="AT433" s="209" t="str">
        <f>IF('1C TSrécur5'!V$17*FICHE!$C$13&lt;J433,"Forfait limité à "&amp;FICHE!$C$13&amp;"€/jour","")</f>
        <v/>
      </c>
      <c r="AU433" s="592"/>
    </row>
    <row r="434" spans="1:211" ht="13.9" hidden="1" customHeight="1">
      <c r="A434" s="309"/>
      <c r="B434" s="338"/>
      <c r="C434" s="962" t="str">
        <f>IF('1C TSrécur5'!W$17&lt;&gt;0,'1C TSrécur5'!$B$12,"")</f>
        <v/>
      </c>
      <c r="D434" s="963"/>
      <c r="E434" s="964"/>
      <c r="F434" s="211" t="str">
        <f>IF(AND($C434='1C TSrécur5'!$B$12,'1C TSrécur5'!$B$16="récurrentes",'1C TSrécur5'!$W$17&lt;&gt;""),'1C TSrécur5'!$W$21,"")</f>
        <v/>
      </c>
      <c r="G434" s="235"/>
      <c r="H434" s="745">
        <v>0.21</v>
      </c>
      <c r="I434" s="747">
        <v>1</v>
      </c>
      <c r="J434" s="316"/>
      <c r="K434" s="786">
        <f t="shared" si="143"/>
        <v>0</v>
      </c>
      <c r="L434" s="539">
        <f>IF(OR('1C TSrécur5'!$B$12="",'1C TSrécur5'!W$30=0),0,IF(AND('1C TSrécur5'!$B$12&lt;&gt;"",$K$2="Pôle",'1C TSrécur5'!$C$12="OUI"),(('1C TSrécur5'!W$22+'1C TSrécur5'!W$23+'1C TSrécur5'!W$24+'1C TSrécur5'!W$25+'1C TSrécur5'!W$29)/'1C TSrécur5'!W$17),IF(AND('1C TSrécur5'!$B$12&lt;&gt;"",$K$2="Pôle",'1C TSrécur5'!$C$12="NON"),(('1C TSrécur5'!W$22+'1C TSrécur5'!W$23+'1C TSrécur5'!W$24+'1C TSrécur5'!W$25+'1C TSrécur5'!W$29)/'1C TSrécur5'!W$30),IF(AND('1C TSrécur5'!$B$12&lt;&gt;"",$K$2&lt;&gt;"Pôle",'1C TSrécur5'!$C$12="OUI"),(('1C TSrécur5'!W$22+'1C TSrécur5'!W$23+'1C TSrécur5'!W$24+'1C TSrécur5'!W$25+'1C TSrécur5'!W$26+'1C TSrécur5'!W$27+'1C TSrécur5'!W$28+'1C TSrécur5'!W$29)/'1C TSrécur5'!W$17),IF(AND('1C TSrécur5'!$B$12&lt;&gt;"",$K$2&lt;&gt;"Pôle",'1C TSrécur5'!$C$12="NON"),(('1C TSrécur5'!W$22+'1C TSrécur5'!W$23+'1C TSrécur5'!W$24+'1C TSrécur5'!W$25+'1C TSrécur5'!W$26+'1C TSrécur5'!W$27+'1C TSrécur5'!W$28+'1C TSrécur5'!W$29)/'1C TSrécur5'!W$30))))))</f>
        <v>0</v>
      </c>
      <c r="M434" s="539">
        <f>IF(OR('1C TSrécur5'!$B$12="",'1C TSrécur5'!W$30=0),0,IF(AND('1C TSrécur5'!$B$12&lt;&gt;"",$K$2="Pôle",'1C TSrécur5'!$C$12="OUI"),(('1C TSrécur5'!W$26+'1C TSrécur5'!W$27+'1C TSrécur5'!W$28)/'1C TSrécur5'!W$17),IF(AND('1C TSrécur5'!$B$12&lt;&gt;"",$K$2="Pôle",'1C TSrécur5'!$C$12="NON"),(('1C TSrécur5'!W$26+'1C TSrécur5'!W$27+'1C TSrécur5'!W$28)/'1C TSrécur5'!W$30),IF(AND('1C TSrécur5'!$B$12&lt;&gt;"",$K$2&lt;&gt;"Pôle"),0))))</f>
        <v>0</v>
      </c>
      <c r="N434" s="539">
        <f>IF(AND('1C TSrécur5'!$W$17&lt;&gt;0,'1C TSrécur5'!$W$30&lt;&gt;0),L434+M434,0)</f>
        <v>0</v>
      </c>
      <c r="O434" s="544" t="str">
        <f>IF(AND('1C TSrécur5'!W$17&lt;&gt;0,'1C TSrécur5'!$C$12="OUI"),'1C TSrécur5'!W$36/'1C TSrécur5'!W$17,"")</f>
        <v/>
      </c>
      <c r="P434" s="545" t="str">
        <f>IF(AND('1C TSrécur5'!W$17&lt;&gt;0,'1C TSrécur5'!$C$12="OUI"),'1C TSrécur5'!$W$37/'1C TSrécur5'!W$17,"")</f>
        <v/>
      </c>
      <c r="Q434" s="545" t="str">
        <f>IF(AND('1C TSrécur5'!W$17&lt;&gt;0,'1C TSrécur5'!$C$12="OUI"),'1C TSrécur5'!$W$38/'1C TSrécur5'!W$17,"")</f>
        <v/>
      </c>
      <c r="R434" s="545" t="str">
        <f>IF(AND('1C TSrécur5'!W$17&lt;&gt;0,'1C TSrécur5'!$C$12="OUI"),'1C TSrécur5'!$W$39/'1C TSrécur5'!W$17,"")</f>
        <v/>
      </c>
      <c r="S434" s="545" t="str">
        <f>IF(AND('1C TSrécur5'!W$17&lt;&gt;0,'1C TSrécur5'!$C$12="OUI"),'1C TSrécur5'!$W$40/'1C TSrécur5'!W$17,"")</f>
        <v/>
      </c>
      <c r="T434" s="545" t="str">
        <f>IF(AND('1C TSrécur5'!W$17&lt;&gt;0,'1C TSrécur5'!$C$12="OUI"),'1C TSrécur5'!$W$41/'1C TSrécur5'!W$17,"")</f>
        <v/>
      </c>
      <c r="U434" s="545" t="str">
        <f>IF(AND('1C TSrécur5'!W$17&lt;&gt;0,'1C TSrécur5'!$C$12="OUI"),'1C TSrécur5'!$W$42/'1C TSrécur5'!W$17,"")</f>
        <v/>
      </c>
      <c r="V434" s="545" t="str">
        <f>IF(AND('1C TSrécur5'!W$17&lt;&gt;0,'1C TSrécur5'!$C$12="OUI"),'1C TSrécur5'!$W$43/'1C TSrécur5'!W$17,"")</f>
        <v/>
      </c>
      <c r="W434" s="545" t="str">
        <f>IF(AND('1C TSrécur5'!W$17&lt;&gt;0,'1C TSrécur5'!$C$12="OUI"),'1C TSrécur5'!$W$44/'1C TSrécur5'!W$17,"")</f>
        <v/>
      </c>
      <c r="X434" s="545" t="str">
        <f>IF(AND('1C TSrécur5'!W$17&lt;&gt;0,'1C TSrécur5'!$C$12="OUI"),'1C TSrécur5'!$W$45/'1C TSrécur5'!W$17,"")</f>
        <v/>
      </c>
      <c r="Y434" s="545" t="str">
        <f>IF(AND('1C TSrécur5'!W$17&lt;&gt;0,'1C TSrécur5'!$C$12="OUI"),'1C TSrécur5'!$W$46/'1C TSrécur5'!W$17,"")</f>
        <v/>
      </c>
      <c r="Z434" s="545" t="str">
        <f>IF(AND('1C TSrécur5'!W$17&lt;&gt;0,'1C TSrécur5'!$C$12="OUI"),'1C TSrécur5'!$W$47/'1C TSrécur5'!W$17,"")</f>
        <v/>
      </c>
      <c r="AA434" s="545" t="str">
        <f>IF(AND('1C TSrécur5'!W$17&lt;&gt;0,'1C TSrécur5'!$C$12="OUI"),'1C TSrécur5'!$W$48/'1C TSrécur5'!W$17,"")</f>
        <v/>
      </c>
      <c r="AB434" s="545" t="str">
        <f>IF(AND('1C TSrécur5'!W$17&lt;&gt;0,'1C TSrécur5'!$C$12="OUI"),'1C TSrécur5'!$W$49/'1C TSrécur5'!W$17,"")</f>
        <v/>
      </c>
      <c r="AC434" s="545" t="str">
        <f>IF(AND('1C TSrécur5'!W$17&lt;&gt;0,'1C TSrécur5'!$C$12="OUI"),'1C TSrécur5'!$W$50/'1C TSrécur5'!W$17,"")</f>
        <v/>
      </c>
      <c r="AD434" s="545" t="str">
        <f>IF(AND('1C TSrécur5'!W$17&lt;&gt;0,'1C TSrécur5'!$C$12="OUI"),'1C TSrécur5'!$W$51/'1C TSrécur5'!W$17,"")</f>
        <v/>
      </c>
      <c r="AE434" s="545" t="str">
        <f>IF(AND('1C TSrécur5'!W$17&lt;&gt;0,'1C TSrécur5'!$C$12="OUI"),'1C TSrécur5'!$W$52/'1C TSrécur5'!W$17,"")</f>
        <v/>
      </c>
      <c r="AF434" s="545" t="str">
        <f>IF(AND('1C TSrécur5'!W$17&lt;&gt;0,'1C TSrécur5'!$C$12="OUI"),'1C TSrécur5'!$W$53/'1C TSrécur5'!W$17,"")</f>
        <v/>
      </c>
      <c r="AG434" s="545" t="str">
        <f>IF(AND('1C TSrécur5'!W$17&lt;&gt;0,'1C TSrécur5'!$C$12="OUI"),'1C TSrécur5'!$W$54/'1C TSrécur5'!W$17,"")</f>
        <v/>
      </c>
      <c r="AH434" s="545" t="str">
        <f>IF(AND('1C TSrécur5'!W$17&lt;&gt;0,'1C TSrécur5'!$C$12="OUI"),'1C TSrécur5'!$W$55/'1C TSrécur5'!W$17,"")</f>
        <v/>
      </c>
      <c r="AI434" s="545" t="str">
        <f>IF(AND('1C TSrécur5'!W$17&lt;&gt;0,'1C TSrécur5'!$C$12="OUI"),'1C TSrécur5'!$W$56/'1C TSrécur5'!W$17,"")</f>
        <v/>
      </c>
      <c r="AJ434" s="545" t="str">
        <f>IF(AND('1C TSrécur5'!W$17&lt;&gt;0,'1C TSrécur5'!$C$12="OUI"),'1C TSrécur5'!$W$57/'1C TSrécur5'!W$17,"")</f>
        <v/>
      </c>
      <c r="AK434" s="545">
        <f>IF(AND('1C TSrécur5'!W$17&lt;&gt;0,'1C TSrécur5'!$C$12="OUI"),'1C TSrécur5'!W$58/'1C TSrécur5'!W$17,0)</f>
        <v>0</v>
      </c>
      <c r="AL434" s="73">
        <f>IF(AND('1C TSrécur5'!$B$12&lt;&gt;"",'1C TSrécur5'!$C$12="OUI"),N434+AK434,N434)</f>
        <v>0</v>
      </c>
      <c r="AM434" s="344">
        <f t="shared" si="138"/>
        <v>0</v>
      </c>
      <c r="AN434" s="344">
        <f t="shared" si="139"/>
        <v>0</v>
      </c>
      <c r="AO434" s="345">
        <f t="shared" si="144"/>
        <v>0</v>
      </c>
      <c r="AP434" s="573">
        <f t="shared" si="145"/>
        <v>0</v>
      </c>
      <c r="AQ434" s="583">
        <f t="shared" si="142"/>
        <v>0</v>
      </c>
      <c r="AR434" s="579"/>
      <c r="AS434" s="102"/>
      <c r="AT434" s="209" t="str">
        <f>IF('1C TSrécur5'!W$17*FICHE!$C$13&lt;J434,"Forfait limité à "&amp;FICHE!$C$13&amp;"€/jour","")</f>
        <v/>
      </c>
      <c r="AU434" s="592"/>
    </row>
    <row r="435" spans="1:211" ht="13.9" hidden="1" customHeight="1">
      <c r="A435" s="309"/>
      <c r="B435" s="338"/>
      <c r="C435" s="962" t="str">
        <f>IF('1C TSrécur5'!X$17&lt;&gt;0,'1C TSrécur5'!$B$12,"")</f>
        <v/>
      </c>
      <c r="D435" s="963"/>
      <c r="E435" s="964"/>
      <c r="F435" s="211" t="str">
        <f>IF(AND($C435='1C TSrécur5'!$B$12,'1C TSrécur5'!$B$16="récurrentes",'1C TSrécur5'!$X$17&lt;&gt;""),'1C TSrécur5'!$X$21,"")</f>
        <v/>
      </c>
      <c r="G435" s="235"/>
      <c r="H435" s="745">
        <v>0.21</v>
      </c>
      <c r="I435" s="747">
        <v>1</v>
      </c>
      <c r="J435" s="316"/>
      <c r="K435" s="786">
        <f t="shared" si="143"/>
        <v>0</v>
      </c>
      <c r="L435" s="539">
        <f>IF(OR('1C TSrécur5'!$B$12="",'1C TSrécur5'!X$30=0),0,IF(AND('1C TSrécur5'!$B$12&lt;&gt;"",$K$2="Pôle",'1C TSrécur5'!$C$12="OUI"),(('1C TSrécur5'!X$22+'1C TSrécur5'!X$23+'1C TSrécur5'!X$24+'1C TSrécur5'!X$25+'1C TSrécur5'!X$29)/'1C TSrécur5'!X$17),IF(AND('1C TSrécur5'!$B$12&lt;&gt;"",$K$2="Pôle",'1C TSrécur5'!$C$12="NON"),(('1C TSrécur5'!X$22+'1C TSrécur5'!X$23+'1C TSrécur5'!X$24+'1C TSrécur5'!X$25+'1C TSrécur5'!X$29)/'1C TSrécur5'!X$30),IF(AND('1C TSrécur5'!$B$12&lt;&gt;"",$K$2&lt;&gt;"Pôle",'1C TSrécur5'!$C$12="OUI"),(('1C TSrécur5'!X$22+'1C TSrécur5'!X$23+'1C TSrécur5'!X$24+'1C TSrécur5'!X$25+'1C TSrécur5'!X$26+'1C TSrécur5'!X$27+'1C TSrécur5'!X$28+'1C TSrécur5'!X$29)/'1C TSrécur5'!X$17),IF(AND('1C TSrécur5'!$B$12&lt;&gt;"",$K$2&lt;&gt;"Pôle",'1C TSrécur5'!$C$12="NON"),(('1C TSrécur5'!X$22+'1C TSrécur5'!X$23+'1C TSrécur5'!X$24+'1C TSrécur5'!X$25+'1C TSrécur5'!X$26+'1C TSrécur5'!X$27+'1C TSrécur5'!X$28+'1C TSrécur5'!X$29)/'1C TSrécur5'!X$30))))))</f>
        <v>0</v>
      </c>
      <c r="M435" s="539">
        <f>IF(OR('1C TSrécur5'!$B$12="",'1C TSrécur5'!X$30=0),0,IF(AND('1C TSrécur5'!$B$12&lt;&gt;"",$K$2="Pôle",'1C TSrécur5'!$C$12="OUI"),(('1C TSrécur5'!X$26+'1C TSrécur5'!X$27+'1C TSrécur5'!X$28)/'1C TSrécur5'!X$17),IF(AND('1C TSrécur5'!$B$12&lt;&gt;"",$K$2="Pôle",'1C TSrécur5'!$C$12="NON"),(('1C TSrécur5'!X$26+'1C TSrécur5'!X$27+'1C TSrécur5'!X$28)/'1C TSrécur5'!X$30),IF(AND('1C TSrécur5'!$B$12&lt;&gt;"",$K$2&lt;&gt;"Pôle"),0))))</f>
        <v>0</v>
      </c>
      <c r="N435" s="539">
        <f>IF(AND('1C TSrécur5'!$X$17&lt;&gt;0,'1C TSrécur5'!$X$30&lt;&gt;0),L435+M435,0)</f>
        <v>0</v>
      </c>
      <c r="O435" s="544" t="str">
        <f>IF(AND('1C TSrécur5'!X$17&lt;&gt;0,'1C TSrécur5'!$C$12="OUI"),'1C TSrécur5'!X$36/'1C TSrécur5'!X$17,"")</f>
        <v/>
      </c>
      <c r="P435" s="545" t="str">
        <f>IF(AND('1C TSrécur5'!X$17&lt;&gt;0,'1C TSrécur5'!$C$12="OUI"),'1C TSrécur5'!$X$37/'1C TSrécur5'!X$17,"")</f>
        <v/>
      </c>
      <c r="Q435" s="545" t="str">
        <f>IF(AND('1C TSrécur5'!X$17&lt;&gt;0,'1C TSrécur5'!$C$12="OUI"),'1C TSrécur5'!$X$38/'1C TSrécur5'!X$17,"")</f>
        <v/>
      </c>
      <c r="R435" s="545" t="str">
        <f>IF(AND('1C TSrécur5'!X$17&lt;&gt;0,'1C TSrécur5'!$C$12="OUI"),'1C TSrécur5'!$X$39/'1C TSrécur5'!X$17,"")</f>
        <v/>
      </c>
      <c r="S435" s="545" t="str">
        <f>IF(AND('1C TSrécur5'!X$17&lt;&gt;0,'1C TSrécur5'!$C$12="OUI"),'1C TSrécur5'!$X$40/'1C TSrécur5'!X$17,"")</f>
        <v/>
      </c>
      <c r="T435" s="545" t="str">
        <f>IF(AND('1C TSrécur5'!X$17&lt;&gt;0,'1C TSrécur5'!$C$12="OUI"),'1C TSrécur5'!$X$41/'1C TSrécur5'!X$17,"")</f>
        <v/>
      </c>
      <c r="U435" s="545" t="str">
        <f>IF(AND('1C TSrécur5'!X$17&lt;&gt;0,'1C TSrécur5'!$C$12="OUI"),'1C TSrécur5'!$X$42/'1C TSrécur5'!X$17,"")</f>
        <v/>
      </c>
      <c r="V435" s="545" t="str">
        <f>IF(AND('1C TSrécur5'!X$17&lt;&gt;0,'1C TSrécur5'!$C$12="OUI"),'1C TSrécur5'!$X$43/'1C TSrécur5'!X$17,"")</f>
        <v/>
      </c>
      <c r="W435" s="545" t="str">
        <f>IF(AND('1C TSrécur5'!X$17&lt;&gt;0,'1C TSrécur5'!$C$12="OUI"),'1C TSrécur5'!$X$44/'1C TSrécur5'!X$17,"")</f>
        <v/>
      </c>
      <c r="X435" s="545" t="str">
        <f>IF(AND('1C TSrécur5'!X$17&lt;&gt;0,'1C TSrécur5'!$C$12="OUI"),'1C TSrécur5'!$X$45/'1C TSrécur5'!X$17,"")</f>
        <v/>
      </c>
      <c r="Y435" s="545" t="str">
        <f>IF(AND('1C TSrécur5'!X$17&lt;&gt;0,'1C TSrécur5'!$C$12="OUI"),'1C TSrécur5'!$X$46/'1C TSrécur5'!X$17,"")</f>
        <v/>
      </c>
      <c r="Z435" s="545" t="str">
        <f>IF(AND('1C TSrécur5'!X$17&lt;&gt;0,'1C TSrécur5'!$C$12="OUI"),'1C TSrécur5'!$X$47/'1C TSrécur5'!X$17,"")</f>
        <v/>
      </c>
      <c r="AA435" s="545" t="str">
        <f>IF(AND('1C TSrécur5'!X$17&lt;&gt;0,'1C TSrécur5'!$C$12="OUI"),'1C TSrécur5'!$X$48/'1C TSrécur5'!X$17,"")</f>
        <v/>
      </c>
      <c r="AB435" s="545" t="str">
        <f>IF(AND('1C TSrécur5'!X$17&lt;&gt;0,'1C TSrécur5'!$C$12="OUI"),'1C TSrécur5'!$X$49/'1C TSrécur5'!X$17,"")</f>
        <v/>
      </c>
      <c r="AC435" s="545" t="str">
        <f>IF(AND('1C TSrécur5'!X$17&lt;&gt;0,'1C TSrécur5'!$C$12="OUI"),'1C TSrécur5'!$X$50/'1C TSrécur5'!X$17,"")</f>
        <v/>
      </c>
      <c r="AD435" s="545" t="str">
        <f>IF(AND('1C TSrécur5'!X$17&lt;&gt;0,'1C TSrécur5'!$C$12="OUI"),'1C TSrécur5'!$X$51/'1C TSrécur5'!X$17,"")</f>
        <v/>
      </c>
      <c r="AE435" s="545" t="str">
        <f>IF(AND('1C TSrécur5'!X$17&lt;&gt;0,'1C TSrécur5'!$C$12="OUI"),'1C TSrécur5'!$X$52/'1C TSrécur5'!X$17,"")</f>
        <v/>
      </c>
      <c r="AF435" s="545" t="str">
        <f>IF(AND('1C TSrécur5'!X$17&lt;&gt;0,'1C TSrécur5'!$C$12="OUI"),'1C TSrécur5'!$X$53/'1C TSrécur5'!X$17,"")</f>
        <v/>
      </c>
      <c r="AG435" s="545" t="str">
        <f>IF(AND('1C TSrécur5'!X$17&lt;&gt;0,'1C TSrécur5'!$C$12="OUI"),'1C TSrécur5'!$X$54/'1C TSrécur5'!X$17,"")</f>
        <v/>
      </c>
      <c r="AH435" s="545" t="str">
        <f>IF(AND('1C TSrécur5'!X$17&lt;&gt;0,'1C TSrécur5'!$C$12="OUI"),'1C TSrécur5'!$X$55/'1C TSrécur5'!X$17,"")</f>
        <v/>
      </c>
      <c r="AI435" s="545" t="str">
        <f>IF(AND('1C TSrécur5'!X$17&lt;&gt;0,'1C TSrécur5'!$C$12="OUI"),'1C TSrécur5'!$X$56/'1C TSrécur5'!X$17,"")</f>
        <v/>
      </c>
      <c r="AJ435" s="545" t="str">
        <f>IF(AND('1C TSrécur5'!X$17&lt;&gt;0,'1C TSrécur5'!$C$12="OUI"),'1C TSrécur5'!$X$57/'1C TSrécur5'!X$17,"")</f>
        <v/>
      </c>
      <c r="AK435" s="545">
        <f>IF(AND('1C TSrécur5'!X$17&lt;&gt;0,'1C TSrécur5'!$C$12="OUI"),'1C TSrécur5'!X$58/'1C TSrécur5'!X$17,0)</f>
        <v>0</v>
      </c>
      <c r="AL435" s="73">
        <f>IF(AND('1C TSrécur5'!$B$12&lt;&gt;"",'1C TSrécur5'!$C$12="OUI"),N435+AK435,N435)</f>
        <v>0</v>
      </c>
      <c r="AM435" s="344">
        <f t="shared" si="138"/>
        <v>0</v>
      </c>
      <c r="AN435" s="344">
        <f t="shared" si="139"/>
        <v>0</v>
      </c>
      <c r="AO435" s="345">
        <f t="shared" si="144"/>
        <v>0</v>
      </c>
      <c r="AP435" s="573">
        <f t="shared" si="145"/>
        <v>0</v>
      </c>
      <c r="AQ435" s="583">
        <f t="shared" si="142"/>
        <v>0</v>
      </c>
      <c r="AR435" s="579"/>
      <c r="AS435" s="102"/>
      <c r="AT435" s="209" t="str">
        <f>IF('1C TSrécur5'!X$17*FICHE!$C$13&lt;J435,"Forfait limité à "&amp;FICHE!$C$13&amp;"€/jour","")</f>
        <v/>
      </c>
      <c r="AU435" s="592"/>
    </row>
    <row r="436" spans="1:211" ht="13.9" hidden="1" customHeight="1">
      <c r="A436" s="309"/>
      <c r="B436" s="338"/>
      <c r="C436" s="962" t="str">
        <f>IF('1C TSrécur5'!Y$17&lt;&gt;0,'1C TSrécur5'!$B$12,"")</f>
        <v/>
      </c>
      <c r="D436" s="963"/>
      <c r="E436" s="964"/>
      <c r="F436" s="211" t="str">
        <f>IF(AND($C436='1C TSrécur5'!$B$12,'1C TSrécur5'!$B$16="récurrentes",'1C TSrécur5'!$Y$17&lt;&gt;""),'1C TSrécur5'!$Y$21,"")</f>
        <v/>
      </c>
      <c r="G436" s="235"/>
      <c r="H436" s="745">
        <v>0.21</v>
      </c>
      <c r="I436" s="747">
        <v>1</v>
      </c>
      <c r="J436" s="316"/>
      <c r="K436" s="786">
        <f t="shared" si="143"/>
        <v>0</v>
      </c>
      <c r="L436" s="539">
        <f>IF(OR('1C TSrécur5'!$B$12="",'1C TSrécur5'!Y$30=0),0,IF(AND('1C TSrécur5'!$B$12&lt;&gt;"",$K$2="Pôle",'1C TSrécur5'!$C$12="OUI"),(('1C TSrécur5'!Y$22+'1C TSrécur5'!Y$23+'1C TSrécur5'!Y$24+'1C TSrécur5'!Y$25+'1C TSrécur5'!Y$29)/'1C TSrécur5'!Y$17),IF(AND('1C TSrécur5'!$B$12&lt;&gt;"",$K$2="Pôle",'1C TSrécur5'!$C$12="NON"),(('1C TSrécur5'!Y$22+'1C TSrécur5'!Y$23+'1C TSrécur5'!Y$24+'1C TSrécur5'!Y$25+'1C TSrécur5'!Y$29)/'1C TSrécur5'!Y$30),IF(AND('1C TSrécur5'!$B$12&lt;&gt;"",$K$2&lt;&gt;"Pôle",'1C TSrécur5'!$C$12="OUI"),(('1C TSrécur5'!Y$22+'1C TSrécur5'!Y$23+'1C TSrécur5'!Y$24+'1C TSrécur5'!Y$25+'1C TSrécur5'!Y$26+'1C TSrécur5'!Y$27+'1C TSrécur5'!Y$28+'1C TSrécur5'!Y$29)/'1C TSrécur5'!Y$17),IF(AND('1C TSrécur5'!$B$12&lt;&gt;"",$K$2&lt;&gt;"Pôle",'1C TSrécur5'!$C$12="NON"),(('1C TSrécur5'!Y$22+'1C TSrécur5'!Y$23+'1C TSrécur5'!Y$24+'1C TSrécur5'!Y$25+'1C TSrécur5'!Y$26+'1C TSrécur5'!Y$27+'1C TSrécur5'!Y$28+'1C TSrécur5'!Y$29)/'1C TSrécur5'!Y$30))))))</f>
        <v>0</v>
      </c>
      <c r="M436" s="539">
        <f>IF(OR('1C TSrécur5'!$B$12="",'1C TSrécur5'!Y$30=0),0,IF(AND('1C TSrécur5'!$B$12&lt;&gt;"",$K$2="Pôle",'1C TSrécur5'!$C$12="OUI"),(('1C TSrécur5'!Y$26+'1C TSrécur5'!Y$27+'1C TSrécur5'!Y$28)/'1C TSrécur5'!Y$17),IF(AND('1C TSrécur5'!$B$12&lt;&gt;"",$K$2="Pôle",'1C TSrécur5'!$C$12="NON"),(('1C TSrécur5'!Y$26+'1C TSrécur5'!Y$27+'1C TSrécur5'!Y$28)/'1C TSrécur5'!Y$30),IF(AND('1C TSrécur5'!$B$12&lt;&gt;"",$K$2&lt;&gt;"Pôle"),0))))</f>
        <v>0</v>
      </c>
      <c r="N436" s="539">
        <f>IF(AND('1C TSrécur5'!$Y$17&lt;&gt;0,'1C TSrécur5'!$Y$30&lt;&gt;0),L436+M436,0)</f>
        <v>0</v>
      </c>
      <c r="O436" s="544" t="str">
        <f>IF(AND('1C TSrécur5'!Y$17&lt;&gt;0,'1C TSrécur5'!$C$12="OUI"),'1C TSrécur5'!Y$36/'1C TSrécur5'!Y$17,"")</f>
        <v/>
      </c>
      <c r="P436" s="545" t="str">
        <f>IF(AND('1C TSrécur5'!Y$17&lt;&gt;0,'1C TSrécur5'!$C$12="OUI"),'1C TSrécur5'!$Y$37/'1C TSrécur5'!Y$17,"")</f>
        <v/>
      </c>
      <c r="Q436" s="545" t="str">
        <f>IF(AND('1C TSrécur5'!Y$17&lt;&gt;0,'1C TSrécur5'!$C$12="OUI"),'1C TSrécur5'!$Y$38/'1C TSrécur5'!Y$17,"")</f>
        <v/>
      </c>
      <c r="R436" s="545" t="str">
        <f>IF(AND('1C TSrécur5'!Y$17&lt;&gt;0,'1C TSrécur5'!$C$12="OUI"),'1C TSrécur5'!$Y$39/'1C TSrécur5'!Y$17,"")</f>
        <v/>
      </c>
      <c r="S436" s="545" t="str">
        <f>IF(AND('1C TSrécur5'!Y$17&lt;&gt;0,'1C TSrécur5'!$C$12="OUI"),'1C TSrécur5'!$Y$40/'1C TSrécur5'!Y$17,"")</f>
        <v/>
      </c>
      <c r="T436" s="545" t="str">
        <f>IF(AND('1C TSrécur5'!Y$17&lt;&gt;0,'1C TSrécur5'!$C$12="OUI"),'1C TSrécur5'!$Y$41/'1C TSrécur5'!Y$17,"")</f>
        <v/>
      </c>
      <c r="U436" s="545" t="str">
        <f>IF(AND('1C TSrécur5'!Y$17&lt;&gt;0,'1C TSrécur5'!$C$12="OUI"),'1C TSrécur5'!$Y$42/'1C TSrécur5'!Y$17,"")</f>
        <v/>
      </c>
      <c r="V436" s="545" t="str">
        <f>IF(AND('1C TSrécur5'!Y$17&lt;&gt;0,'1C TSrécur5'!$C$12="OUI"),'1C TSrécur5'!$Y$43/'1C TSrécur5'!Y$17,"")</f>
        <v/>
      </c>
      <c r="W436" s="545" t="str">
        <f>IF(AND('1C TSrécur5'!Y$17&lt;&gt;0,'1C TSrécur5'!$C$12="OUI"),'1C TSrécur5'!$Y$44/'1C TSrécur5'!Y$17,"")</f>
        <v/>
      </c>
      <c r="X436" s="545" t="str">
        <f>IF(AND('1C TSrécur5'!Y$17&lt;&gt;0,'1C TSrécur5'!$C$12="OUI"),'1C TSrécur5'!$Y$45/'1C TSrécur5'!Y$17,"")</f>
        <v/>
      </c>
      <c r="Y436" s="545" t="str">
        <f>IF(AND('1C TSrécur5'!Y$17&lt;&gt;0,'1C TSrécur5'!$C$12="OUI"),'1C TSrécur5'!$Y$46/'1C TSrécur5'!Y$17,"")</f>
        <v/>
      </c>
      <c r="Z436" s="545" t="str">
        <f>IF(AND('1C TSrécur5'!Y$17&lt;&gt;0,'1C TSrécur5'!$C$12="OUI"),'1C TSrécur5'!$Y$47/'1C TSrécur5'!Y$17,"")</f>
        <v/>
      </c>
      <c r="AA436" s="545" t="str">
        <f>IF(AND('1C TSrécur5'!Y$17&lt;&gt;0,'1C TSrécur5'!$C$12="OUI"),'1C TSrécur5'!$Y$48/'1C TSrécur5'!Y$17,"")</f>
        <v/>
      </c>
      <c r="AB436" s="545" t="str">
        <f>IF(AND('1C TSrécur5'!Y$17&lt;&gt;0,'1C TSrécur5'!$C$12="OUI"),'1C TSrécur5'!$Y$49/'1C TSrécur5'!Y$17,"")</f>
        <v/>
      </c>
      <c r="AC436" s="545" t="str">
        <f>IF(AND('1C TSrécur5'!Y$17&lt;&gt;0,'1C TSrécur5'!$C$12="OUI"),'1C TSrécur5'!$Y$50/'1C TSrécur5'!Y$17,"")</f>
        <v/>
      </c>
      <c r="AD436" s="545" t="str">
        <f>IF(AND('1C TSrécur5'!Y$17&lt;&gt;0,'1C TSrécur5'!$C$12="OUI"),'1C TSrécur5'!$Y$51/'1C TSrécur5'!Y$17,"")</f>
        <v/>
      </c>
      <c r="AE436" s="545" t="str">
        <f>IF(AND('1C TSrécur5'!Y$17&lt;&gt;0,'1C TSrécur5'!$C$12="OUI"),'1C TSrécur5'!$Y$52/'1C TSrécur5'!Y$17,"")</f>
        <v/>
      </c>
      <c r="AF436" s="545" t="str">
        <f>IF(AND('1C TSrécur5'!Y$17&lt;&gt;0,'1C TSrécur5'!$C$12="OUI"),'1C TSrécur5'!$Y$53/'1C TSrécur5'!Y$17,"")</f>
        <v/>
      </c>
      <c r="AG436" s="545" t="str">
        <f>IF(AND('1C TSrécur5'!Y$17&lt;&gt;0,'1C TSrécur5'!$C$12="OUI"),'1C TSrécur5'!$Y$54/'1C TSrécur5'!Y$17,"")</f>
        <v/>
      </c>
      <c r="AH436" s="545" t="str">
        <f>IF(AND('1C TSrécur5'!Y$17&lt;&gt;0,'1C TSrécur5'!$C$12="OUI"),'1C TSrécur5'!$Y$55/'1C TSrécur5'!Y$17,"")</f>
        <v/>
      </c>
      <c r="AI436" s="545" t="str">
        <f>IF(AND('1C TSrécur5'!Y$17&lt;&gt;0,'1C TSrécur5'!$C$12="OUI"),'1C TSrécur5'!$Y$56/'1C TSrécur5'!Y$17,"")</f>
        <v/>
      </c>
      <c r="AJ436" s="545" t="str">
        <f>IF(AND('1C TSrécur5'!Y$17&lt;&gt;0,'1C TSrécur5'!$C$12="OUI"),'1C TSrécur5'!$Y$57/'1C TSrécur5'!Y$17,"")</f>
        <v/>
      </c>
      <c r="AK436" s="545">
        <f>IF(AND('1C TSrécur5'!Y$17&lt;&gt;0,'1C TSrécur5'!$C$12="OUI"),'1C TSrécur5'!Y$58/'1C TSrécur5'!Y$17,0)</f>
        <v>0</v>
      </c>
      <c r="AL436" s="73">
        <f>IF(AND('1C TSrécur5'!$B$12&lt;&gt;"",'1C TSrécur5'!$C$12="OUI"),N436+AK436,N436)</f>
        <v>0</v>
      </c>
      <c r="AM436" s="344">
        <f t="shared" si="138"/>
        <v>0</v>
      </c>
      <c r="AN436" s="344">
        <f t="shared" si="139"/>
        <v>0</v>
      </c>
      <c r="AO436" s="345">
        <f t="shared" si="144"/>
        <v>0</v>
      </c>
      <c r="AP436" s="573">
        <f t="shared" si="145"/>
        <v>0</v>
      </c>
      <c r="AQ436" s="583">
        <f t="shared" si="142"/>
        <v>0</v>
      </c>
      <c r="AR436" s="579"/>
      <c r="AS436" s="102"/>
      <c r="AT436" s="209" t="str">
        <f>IF('1C TSrécur5'!Y$17*FICHE!$C$13&lt;J436,"Forfait limité à "&amp;FICHE!$C$13&amp;"€/jour","")</f>
        <v/>
      </c>
      <c r="AU436" s="592"/>
    </row>
    <row r="437" spans="1:211" s="767" customFormat="1" ht="13.9" hidden="1" customHeight="1">
      <c r="A437" s="819"/>
      <c r="B437" s="820"/>
      <c r="C437" s="965" t="str">
        <f>IF('1C TSrécur5'!Z$17&lt;&gt;0,'1C TSrécur5'!$B$12,"")</f>
        <v/>
      </c>
      <c r="D437" s="966"/>
      <c r="E437" s="967"/>
      <c r="F437" s="821" t="str">
        <f>IF(AND($C437='1C TSrécur5'!$B$12,'1C TSrécur5'!$B$16="récurrentes",'1C TSrécur5'!$Z$17&lt;&gt;""),'1C TSrécur5'!$Z$21,"")</f>
        <v/>
      </c>
      <c r="G437" s="833"/>
      <c r="H437" s="834">
        <v>0.21</v>
      </c>
      <c r="I437" s="835">
        <v>1</v>
      </c>
      <c r="J437" s="822"/>
      <c r="K437" s="836">
        <f t="shared" si="143"/>
        <v>0</v>
      </c>
      <c r="L437" s="837">
        <f>IF(OR('1C TSrécur5'!$B$12="",'1C TSrécur5'!Z$30=0),0,IF(AND('1C TSrécur5'!$B$12&lt;&gt;"",$K$2="Pôle",'1C TSrécur5'!$C$12="OUI"),(('1C TSrécur5'!Z$22+'1C TSrécur5'!Z$23+'1C TSrécur5'!Z$24+'1C TSrécur5'!Z$25+'1C TSrécur5'!Z$29)/'1C TSrécur5'!Z$17),IF(AND('1C TSrécur5'!$B$12&lt;&gt;"",$K$2="Pôle",'1C TSrécur5'!$C$12="NON"),(('1C TSrécur5'!Z$22+'1C TSrécur5'!Z$23+'1C TSrécur5'!Z$24+'1C TSrécur5'!Z$25+'1C TSrécur5'!Z$29)/'1C TSrécur5'!Z$30),IF(AND('1C TSrécur5'!$B$12&lt;&gt;"",$K$2&lt;&gt;"Pôle",'1C TSrécur5'!$C$12="OUI"),(('1C TSrécur5'!Z$22+'1C TSrécur5'!Z$23+'1C TSrécur5'!Z$24+'1C TSrécur5'!Z$25+'1C TSrécur5'!Z$26+'1C TSrécur5'!Z$27+'1C TSrécur5'!Z$28+'1C TSrécur5'!Z$29)/'1C TSrécur5'!Z$17),IF(AND('1C TSrécur5'!$B$12&lt;&gt;"",$K$2&lt;&gt;"Pôle",'1C TSrécur5'!$C$12="NON"),(('1C TSrécur5'!Z$22+'1C TSrécur5'!Z$23+'1C TSrécur5'!Z$24+'1C TSrécur5'!Z$25+'1C TSrécur5'!Z$26+'1C TSrécur5'!Z$27+'1C TSrécur5'!Z$28+'1C TSrécur5'!Z$29)/'1C TSrécur5'!Z$30))))))</f>
        <v>0</v>
      </c>
      <c r="M437" s="837">
        <f>IF(OR('1C TSrécur5'!$B$12="",'1C TSrécur5'!Z$30=0),0,IF(AND('1C TSrécur5'!$B$12&lt;&gt;"",$K$2="Pôle",'1C TSrécur5'!$C$12="OUI"),(('1C TSrécur5'!Z$26+'1C TSrécur5'!Z$27+'1C TSrécur5'!Z$28)/'1C TSrécur5'!Z$17),IF(AND('1C TSrécur5'!$B$12&lt;&gt;"",$K$2="Pôle",'1C TSrécur5'!$C$12="NON"),(('1C TSrécur5'!Z$26+'1C TSrécur5'!Z$27+'1C TSrécur5'!Z$28)/'1C TSrécur5'!Z$30),IF(AND('1C TSrécur5'!$B$12&lt;&gt;"",$K$2&lt;&gt;"Pôle"),0))))</f>
        <v>0</v>
      </c>
      <c r="N437" s="837">
        <f>IF(AND('1C TSrécur5'!$Z$17&lt;&gt;0,'1C TSrécur5'!$Z$30&lt;&gt;0),L437+M437,0)</f>
        <v>0</v>
      </c>
      <c r="O437" s="838" t="str">
        <f>IF(AND('1C TSrécur5'!Z$17&lt;&gt;0,'1C TSrécur5'!$C$12="OUI"),'1C TSrécur5'!Z$36/'1C TSrécur5'!Z$17,"")</f>
        <v/>
      </c>
      <c r="P437" s="839" t="str">
        <f>IF(AND('1C TSrécur5'!Z$17&lt;&gt;0,'1C TSrécur5'!$C$12="OUI"),'1C TSrécur5'!$Z$37/'1C TSrécur5'!Z$17,"")</f>
        <v/>
      </c>
      <c r="Q437" s="839" t="str">
        <f>IF(AND('1C TSrécur5'!Z$17&lt;&gt;0,'1C TSrécur5'!$C$12="OUI"),'1C TSrécur5'!$Z$38/'1C TSrécur5'!Z$17,"")</f>
        <v/>
      </c>
      <c r="R437" s="839" t="str">
        <f>IF(AND('1C TSrécur5'!Z$17&lt;&gt;0,'1C TSrécur5'!$C$12="OUI"),'1C TSrécur5'!$Z$39/'1C TSrécur5'!Z$17,"")</f>
        <v/>
      </c>
      <c r="S437" s="839" t="str">
        <f>IF(AND('1C TSrécur5'!Z$17&lt;&gt;0,'1C TSrécur5'!$C$12="OUI"),'1C TSrécur5'!$Z$40/'1C TSrécur5'!Z$17,"")</f>
        <v/>
      </c>
      <c r="T437" s="839" t="str">
        <f>IF(AND('1C TSrécur5'!Z$17&lt;&gt;0,'1C TSrécur5'!$C$12="OUI"),'1C TSrécur5'!$Z$41/'1C TSrécur5'!Z$17,"")</f>
        <v/>
      </c>
      <c r="U437" s="839" t="str">
        <f>IF(AND('1C TSrécur5'!Z$17&lt;&gt;0,'1C TSrécur5'!$C$12="OUI"),'1C TSrécur5'!$Z$42/'1C TSrécur5'!Z$17,"")</f>
        <v/>
      </c>
      <c r="V437" s="839" t="str">
        <f>IF(AND('1C TSrécur5'!Z$17&lt;&gt;0,'1C TSrécur5'!$C$12="OUI"),'1C TSrécur5'!$Z$43/'1C TSrécur5'!Z$17,"")</f>
        <v/>
      </c>
      <c r="W437" s="839" t="str">
        <f>IF(AND('1C TSrécur5'!Z$17&lt;&gt;0,'1C TSrécur5'!$C$12="OUI"),'1C TSrécur5'!$Z$44/'1C TSrécur5'!Z$17,"")</f>
        <v/>
      </c>
      <c r="X437" s="839" t="str">
        <f>IF(AND('1C TSrécur5'!Z$17&lt;&gt;0,'1C TSrécur5'!$C$12="OUI"),'1C TSrécur5'!$Z$45/'1C TSrécur5'!Z$17,"")</f>
        <v/>
      </c>
      <c r="Y437" s="839" t="str">
        <f>IF(AND('1C TSrécur5'!Z$17&lt;&gt;0,'1C TSrécur5'!$C$12="OUI"),'1C TSrécur5'!$Z$46/'1C TSrécur5'!Z$17,"")</f>
        <v/>
      </c>
      <c r="Z437" s="839" t="str">
        <f>IF(AND('1C TSrécur5'!Z$17&lt;&gt;0,'1C TSrécur5'!$C$12="OUI"),'1C TSrécur5'!$Z$47/'1C TSrécur5'!Z$17,"")</f>
        <v/>
      </c>
      <c r="AA437" s="839" t="str">
        <f>IF(AND('1C TSrécur5'!Z$17&lt;&gt;0,'1C TSrécur5'!$C$12="OUI"),'1C TSrécur5'!$Z$48/'1C TSrécur5'!Z$17,"")</f>
        <v/>
      </c>
      <c r="AB437" s="839" t="str">
        <f>IF(AND('1C TSrécur5'!Z$17&lt;&gt;0,'1C TSrécur5'!$C$12="OUI"),'1C TSrécur5'!$Z$49/'1C TSrécur5'!Z$17,"")</f>
        <v/>
      </c>
      <c r="AC437" s="839" t="str">
        <f>IF(AND('1C TSrécur5'!Z$17&lt;&gt;0,'1C TSrécur5'!$C$12="OUI"),'1C TSrécur5'!$Z$50/'1C TSrécur5'!Z$17,"")</f>
        <v/>
      </c>
      <c r="AD437" s="839" t="str">
        <f>IF(AND('1C TSrécur5'!Z$17&lt;&gt;0,'1C TSrécur5'!$C$12="OUI"),'1C TSrécur5'!$Z$51/'1C TSrécur5'!Z$17,"")</f>
        <v/>
      </c>
      <c r="AE437" s="839" t="str">
        <f>IF(AND('1C TSrécur5'!Z$17&lt;&gt;0,'1C TSrécur5'!$C$12="OUI"),'1C TSrécur5'!$Z$52/'1C TSrécur5'!Z$17,"")</f>
        <v/>
      </c>
      <c r="AF437" s="839" t="str">
        <f>IF(AND('1C TSrécur5'!Z$17&lt;&gt;0,'1C TSrécur5'!$C$12="OUI"),'1C TSrécur5'!$Z$53/'1C TSrécur5'!Z$17,"")</f>
        <v/>
      </c>
      <c r="AG437" s="839" t="str">
        <f>IF(AND('1C TSrécur5'!Z$17&lt;&gt;0,'1C TSrécur5'!$C$12="OUI"),'1C TSrécur5'!$Z$54/'1C TSrécur5'!Z$17,"")</f>
        <v/>
      </c>
      <c r="AH437" s="839" t="str">
        <f>IF(AND('1C TSrécur5'!Z$17&lt;&gt;0,'1C TSrécur5'!$C$12="OUI"),'1C TSrécur5'!$Z$55/'1C TSrécur5'!Z$17,"")</f>
        <v/>
      </c>
      <c r="AI437" s="839" t="str">
        <f>IF(AND('1C TSrécur5'!Z$17&lt;&gt;0,'1C TSrécur5'!$C$12="OUI"),'1C TSrécur5'!$Z$56/'1C TSrécur5'!Z$17,"")</f>
        <v/>
      </c>
      <c r="AJ437" s="839" t="str">
        <f>IF(AND('1C TSrécur5'!Z$17&lt;&gt;0,'1C TSrécur5'!$C$12="OUI"),'1C TSrécur5'!$Z$57/'1C TSrécur5'!Z$17,"")</f>
        <v/>
      </c>
      <c r="AK437" s="839">
        <f>IF(AND('1C TSrécur5'!Z$17&lt;&gt;0,'1C TSrécur5'!$C$12="OUI"),'1C TSrécur5'!Z$58/'1C TSrécur5'!Z$17,0)</f>
        <v>0</v>
      </c>
      <c r="AL437" s="823">
        <f>IF(AND('1C TSrécur5'!$B$12&lt;&gt;"",'1C TSrécur5'!$C$12="OUI"),N437+AK437,N437)</f>
        <v>0</v>
      </c>
      <c r="AM437" s="840">
        <f t="shared" si="138"/>
        <v>0</v>
      </c>
      <c r="AN437" s="840">
        <f t="shared" si="139"/>
        <v>0</v>
      </c>
      <c r="AO437" s="841">
        <f t="shared" si="144"/>
        <v>0</v>
      </c>
      <c r="AP437" s="576">
        <f t="shared" si="145"/>
        <v>0</v>
      </c>
      <c r="AQ437" s="585">
        <f t="shared" si="142"/>
        <v>0</v>
      </c>
      <c r="AR437" s="581"/>
      <c r="AS437" s="215"/>
      <c r="AT437" s="214" t="str">
        <f>IF('1C TSrécur5'!Z$17*FICHE!$C$13&lt;J437,"Forfait limité à "&amp;FICHE!$C$13&amp;"€/jour","")</f>
        <v/>
      </c>
      <c r="AU437" s="788"/>
      <c r="AV437" s="824"/>
      <c r="AW437" s="824"/>
      <c r="AX437" s="824"/>
      <c r="AY437" s="824"/>
      <c r="AZ437" s="824"/>
    </row>
    <row r="438" spans="1:211" s="862" customFormat="1" ht="13.9" hidden="1" customHeight="1">
      <c r="A438" s="843"/>
      <c r="B438" s="844"/>
      <c r="C438" s="968" t="str">
        <f>IF('1C TSrécur6'!C$17&lt;&gt;0,'1C TSrécur6'!$B$12,"")</f>
        <v/>
      </c>
      <c r="D438" s="969"/>
      <c r="E438" s="970"/>
      <c r="F438" s="845" t="str">
        <f>IF(AND($C438='1C TSrécur6'!$B$12,'1C TSrécur6'!$B$16="récurrentes",'1C TSrécur6'!$C$17&lt;&gt;""),'1C TSrécur6'!$C$21,"")</f>
        <v/>
      </c>
      <c r="G438" s="846"/>
      <c r="H438" s="847">
        <v>0.21</v>
      </c>
      <c r="I438" s="847">
        <v>1</v>
      </c>
      <c r="J438" s="848"/>
      <c r="K438" s="849">
        <f t="shared" si="143"/>
        <v>0</v>
      </c>
      <c r="L438" s="850">
        <f>IF(OR('1C TSrécur6'!$B$12="",'1C TSrécur6'!C$30=0),0,IF(AND('1C TSrécur6'!$B$12&lt;&gt;"",$K$2="Pôle",'1C TSrécur6'!$C$12="OUI"),(('1C TSrécur6'!C$22+'1C TSrécur6'!C$23+'1C TSrécur6'!C$24+'1C TSrécur6'!C$25+'1C TSrécur6'!C$29)/'1C TSrécur6'!C$17),IF(AND('1C TSrécur6'!$B$12&lt;&gt;"",$K$2="Pôle",'1C TSrécur6'!$C$12="NON"),(('1C TSrécur6'!C$22+'1C TSrécur6'!C$23+'1C TSrécur6'!C$24+'1C TSrécur6'!C$25+'1C TSrécur6'!C$29)/'1C TSrécur6'!C$30),IF(AND('1C TSrécur6'!$B$12&lt;&gt;"",$K$2&lt;&gt;"Pôle",'1C TSrécur6'!$C$12="OUI"),(('1C TSrécur6'!C$22+'1C TSrécur6'!C$23+'1C TSrécur6'!C$24+'1C TSrécur6'!C$25+'1C TSrécur6'!C$26+'1C TSrécur6'!C$27+'1C TSrécur6'!C$28+'1C TSrécur6'!C$29)/'1C TSrécur6'!C$17),IF(AND('1C TSrécur6'!$B$12&lt;&gt;"",$K$2&lt;&gt;"Pôle",'1C TSrécur6'!$C$12="NON"),(('1C TSrécur6'!C$22+'1C TSrécur6'!C$23+'1C TSrécur6'!C$24+'1C TSrécur6'!C$25+'1C TSrécur6'!C$26+'1C TSrécur6'!C$27+'1C TSrécur6'!C$28+'1C TSrécur6'!C$29)/'1C TSrécur6'!C$30))))))</f>
        <v>0</v>
      </c>
      <c r="M438" s="850">
        <f>IF(OR('1C TSrécur6'!$B$12="",'1C TSrécur6'!C$30=0),0,IF(AND('1C TSrécur6'!$B$12&lt;&gt;"",$K$2="Pôle",'1C TSrécur6'!$C$12="OUI"),(('1C TSrécur6'!C$26+'1C TSrécur6'!C$27+'1C TSrécur6'!C$28)/'1C TSrécur6'!C$17),IF(AND('1C TSrécur6'!$B$12&lt;&gt;"",$K$2="Pôle",'1C TSrécur6'!$C$12="NON"),(('1C TSrécur6'!C$26+'1C TSrécur6'!C$27+'1C TSrécur6'!C$28)/'1C TSrécur6'!C$30),IF(AND('1C TSrécur6'!$B$12&lt;&gt;"",$K$2&lt;&gt;"Pôle"),0))))</f>
        <v>0</v>
      </c>
      <c r="N438" s="850">
        <f>IF(AND('1C TSrécur6'!$C$17&lt;&gt;0,'1C TSrécur6'!$C$30&lt;&gt;0),L438+M438,0)</f>
        <v>0</v>
      </c>
      <c r="O438" s="851" t="str">
        <f>IF(AND('1C TSrécur6'!C$17&lt;&gt;0,'1C TSrécur6'!$C$12="OUI"),'1C TSrécur6'!C$36/'1C TSrécur6'!C$17,"")</f>
        <v/>
      </c>
      <c r="P438" s="852" t="str">
        <f>IF(AND('1C TSrécur6'!C$17&lt;&gt;0,'1C TSrécur6'!$C$12="OUI"),'1C TSrécur6'!$C$37/'1C TSrécur6'!C$17,"")</f>
        <v/>
      </c>
      <c r="Q438" s="852" t="str">
        <f>IF(AND('1C TSrécur6'!C$17&lt;&gt;0,'1C TSrécur6'!$C$12="OUI"),'1C TSrécur6'!$C$38/'1C TSrécur6'!C$17,"")</f>
        <v/>
      </c>
      <c r="R438" s="852" t="str">
        <f>IF(AND('1C TSrécur6'!C$17&lt;&gt;0,'1C TSrécur6'!$C$12="OUI"),'1C TSrécur6'!$C$39/'1C TSrécur6'!C$17,"")</f>
        <v/>
      </c>
      <c r="S438" s="852" t="str">
        <f>IF(AND('1C TSrécur6'!C$17&lt;&gt;0,'1C TSrécur6'!$C$12="OUI"),'1C TSrécur6'!$C$40/'1C TSrécur6'!C$17,"")</f>
        <v/>
      </c>
      <c r="T438" s="852" t="str">
        <f>IF(AND('1C TSrécur6'!C$17&lt;&gt;0,'1C TSrécur6'!$C$12="OUI"),'1C TSrécur6'!$C$41/'1C TSrécur6'!C$17,"")</f>
        <v/>
      </c>
      <c r="U438" s="852" t="str">
        <f>IF(AND('1C TSrécur6'!C$17&lt;&gt;0,'1C TSrécur6'!$C$12="OUI"),'1C TSrécur6'!$C$42/'1C TSrécur6'!C$17,"")</f>
        <v/>
      </c>
      <c r="V438" s="852" t="str">
        <f>IF(AND('1C TSrécur6'!C$17&lt;&gt;0,'1C TSrécur6'!$C$12="OUI"),'1C TSrécur6'!$C$43/'1C TSrécur6'!C$17,"")</f>
        <v/>
      </c>
      <c r="W438" s="852" t="str">
        <f>IF(AND('1C TSrécur6'!C$17&lt;&gt;0,'1C TSrécur6'!$C$12="OUI"),'1C TSrécur6'!$C$44/'1C TSrécur6'!C$17,"")</f>
        <v/>
      </c>
      <c r="X438" s="852" t="str">
        <f>IF(AND('1C TSrécur6'!C$17&lt;&gt;0,'1C TSrécur6'!$C$12="OUI"),'1C TSrécur6'!$C$45/'1C TSrécur6'!C$17,"")</f>
        <v/>
      </c>
      <c r="Y438" s="852" t="str">
        <f>IF(AND('1C TSrécur6'!C$17&lt;&gt;0,'1C TSrécur6'!$C$12="OUI"),'1C TSrécur6'!$C$46/'1C TSrécur6'!C$17,"")</f>
        <v/>
      </c>
      <c r="Z438" s="852" t="str">
        <f>IF(AND('1C TSrécur6'!C$17&lt;&gt;0,'1C TSrécur6'!$C$12="OUI"),'1C TSrécur6'!$C$47/'1C TSrécur6'!C$17,"")</f>
        <v/>
      </c>
      <c r="AA438" s="852" t="str">
        <f>IF(AND('1C TSrécur6'!C$17&lt;&gt;0,'1C TSrécur6'!$C$12="OUI"),'1C TSrécur6'!$C$48/'1C TSrécur6'!C$17,"")</f>
        <v/>
      </c>
      <c r="AB438" s="852" t="str">
        <f>IF(AND('1C TSrécur6'!C$17&lt;&gt;0,'1C TSrécur6'!$C$12="OUI"),'1C TSrécur6'!$C$49/'1C TSrécur6'!C$17,"")</f>
        <v/>
      </c>
      <c r="AC438" s="852" t="str">
        <f>IF(AND('1C TSrécur6'!C$17&lt;&gt;0,'1C TSrécur6'!$C$12="OUI"),'1C TSrécur6'!$C$50/'1C TSrécur6'!C$17,"")</f>
        <v/>
      </c>
      <c r="AD438" s="852" t="str">
        <f>IF(AND('1C TSrécur6'!C$17&lt;&gt;0,'1C TSrécur6'!$C$12="OUI"),'1C TSrécur6'!$C$51/'1C TSrécur6'!C$17,"")</f>
        <v/>
      </c>
      <c r="AE438" s="852" t="str">
        <f>IF(AND('1C TSrécur6'!C$17&lt;&gt;0,'1C TSrécur6'!$C$12="OUI"),'1C TSrécur6'!$C$52/'1C TSrécur6'!C$17,"")</f>
        <v/>
      </c>
      <c r="AF438" s="852" t="str">
        <f>IF(AND('1C TSrécur6'!C$17&lt;&gt;0,'1C TSrécur6'!$C$12="OUI"),'1C TSrécur6'!$C$53/'1C TSrécur6'!C$17,"")</f>
        <v/>
      </c>
      <c r="AG438" s="852" t="str">
        <f>IF(AND('1C TSrécur6'!C$17&lt;&gt;0,'1C TSrécur6'!$C$12="OUI"),'1C TSrécur6'!$C$54/'1C TSrécur6'!C$17,"")</f>
        <v/>
      </c>
      <c r="AH438" s="852" t="str">
        <f>IF(AND('1C TSrécur6'!C$17&lt;&gt;0,'1C TSrécur6'!$C$12="OUI"),'1C TSrécur6'!$C$55/'1C TSrécur6'!C$17,"")</f>
        <v/>
      </c>
      <c r="AI438" s="852" t="str">
        <f>IF(AND('1C TSrécur6'!C$17&lt;&gt;0,'1C TSrécur6'!$C$12="OUI"),'1C TSrécur6'!$C$56/'1C TSrécur6'!C$17,"")</f>
        <v/>
      </c>
      <c r="AJ438" s="852" t="str">
        <f>IF(AND('1C TSrécur6'!C$17&lt;&gt;0,'1C TSrécur6'!$C$12="OUI"),'1C TSrécur6'!$C$57/'1C TSrécur6'!C$17,"")</f>
        <v/>
      </c>
      <c r="AK438" s="852">
        <f>IF(AND('1C TSrécur6'!C$17&lt;&gt;0,'1C TSrécur6'!$C$12="OUI"),'1C TSrécur6'!C$58/'1C TSrécur6'!C$17,0)</f>
        <v>0</v>
      </c>
      <c r="AL438" s="853">
        <f>IF(AND('1C TSrécur6'!$B$12&lt;&gt;"",'1C TSrécur6'!$C$12="OUI"),N438+AK438,N438)</f>
        <v>0</v>
      </c>
      <c r="AM438" s="854">
        <f t="shared" ref="AM438:AM461" si="146">(J438+(J438*H438)-(J438*H438*I438))*L438</f>
        <v>0</v>
      </c>
      <c r="AN438" s="854">
        <f t="shared" ref="AN438:AN461" si="147">((J438+(J438*H438)-(J438*H438*I438))*M438)*50%</f>
        <v>0</v>
      </c>
      <c r="AO438" s="855">
        <f>AM438+AN438</f>
        <v>0</v>
      </c>
      <c r="AP438" s="856">
        <f>AM438-AR438</f>
        <v>0</v>
      </c>
      <c r="AQ438" s="857">
        <f t="shared" si="142"/>
        <v>0</v>
      </c>
      <c r="AR438" s="858"/>
      <c r="AS438" s="859"/>
      <c r="AT438" s="860" t="str">
        <f>IF(('1C TSrécur6'!C$17*FICHE!$C$13)&lt;J438,"Forfait limité à "&amp;FICHE!$C$13&amp;"€/jour","")</f>
        <v/>
      </c>
      <c r="AU438" s="861"/>
      <c r="AV438" s="907"/>
      <c r="AW438" s="907"/>
      <c r="AX438" s="907"/>
      <c r="AY438" s="907"/>
      <c r="AZ438" s="907"/>
      <c r="BA438" s="767"/>
      <c r="BB438" s="767"/>
      <c r="BC438" s="767"/>
      <c r="BD438" s="767"/>
      <c r="BE438" s="767"/>
      <c r="BF438" s="767"/>
      <c r="BG438" s="767"/>
      <c r="BH438" s="767"/>
      <c r="BI438" s="767"/>
      <c r="BJ438" s="767"/>
      <c r="BK438" s="767"/>
      <c r="BL438" s="767"/>
      <c r="BM438" s="767"/>
      <c r="BN438" s="767"/>
      <c r="BO438" s="767"/>
      <c r="BP438" s="767"/>
      <c r="BQ438" s="767"/>
      <c r="BR438" s="767"/>
      <c r="BS438" s="767"/>
      <c r="BT438" s="767"/>
      <c r="BU438" s="767"/>
      <c r="BV438" s="767"/>
      <c r="BW438" s="767"/>
      <c r="BX438" s="767"/>
      <c r="BY438" s="767"/>
      <c r="BZ438" s="767"/>
      <c r="CA438" s="767"/>
      <c r="CB438" s="767"/>
      <c r="CC438" s="767"/>
      <c r="CD438" s="767"/>
      <c r="CE438" s="767"/>
      <c r="CF438" s="767"/>
      <c r="CG438" s="767"/>
      <c r="CH438" s="767"/>
      <c r="CI438" s="767"/>
      <c r="CJ438" s="767"/>
      <c r="CK438" s="767"/>
      <c r="CL438" s="767"/>
      <c r="CM438" s="767"/>
      <c r="CN438" s="767"/>
      <c r="CO438" s="767"/>
      <c r="CP438" s="767"/>
      <c r="CQ438" s="767"/>
      <c r="CR438" s="767"/>
      <c r="CS438" s="767"/>
      <c r="CT438" s="767"/>
      <c r="CU438" s="767"/>
      <c r="CV438" s="767"/>
      <c r="CW438" s="767"/>
      <c r="CX438" s="767"/>
      <c r="CY438" s="767"/>
      <c r="CZ438" s="767"/>
      <c r="DA438" s="767"/>
      <c r="DB438" s="767"/>
      <c r="DC438" s="767"/>
      <c r="DD438" s="767"/>
      <c r="DE438" s="767"/>
      <c r="DF438" s="767"/>
      <c r="DG438" s="767"/>
      <c r="DH438" s="767"/>
      <c r="DI438" s="767"/>
      <c r="DJ438" s="767"/>
      <c r="DK438" s="767"/>
      <c r="DL438" s="767"/>
      <c r="DM438" s="767"/>
      <c r="DN438" s="767"/>
      <c r="DO438" s="767"/>
      <c r="DP438" s="767"/>
      <c r="DQ438" s="767"/>
      <c r="DR438" s="767"/>
      <c r="DS438" s="767"/>
      <c r="DT438" s="767"/>
      <c r="DU438" s="767"/>
      <c r="DV438" s="767"/>
      <c r="DW438" s="767"/>
      <c r="DX438" s="767"/>
      <c r="DY438" s="767"/>
      <c r="DZ438" s="767"/>
      <c r="EA438" s="767"/>
      <c r="EB438" s="767"/>
      <c r="EC438" s="767"/>
      <c r="ED438" s="767"/>
      <c r="EE438" s="767"/>
      <c r="EF438" s="767"/>
      <c r="EG438" s="767"/>
      <c r="EH438" s="767"/>
      <c r="EI438" s="767"/>
      <c r="EJ438" s="767"/>
      <c r="EK438" s="767"/>
      <c r="EL438" s="767"/>
      <c r="EM438" s="767"/>
      <c r="EN438" s="767"/>
      <c r="EO438" s="767"/>
      <c r="EP438" s="767"/>
      <c r="EQ438" s="767"/>
      <c r="ER438" s="767"/>
      <c r="ES438" s="767"/>
      <c r="ET438" s="767"/>
      <c r="EU438" s="767"/>
      <c r="EV438" s="767"/>
      <c r="EW438" s="767"/>
      <c r="EX438" s="767"/>
      <c r="EY438" s="767"/>
      <c r="EZ438" s="767"/>
      <c r="FA438" s="767"/>
      <c r="FB438" s="767"/>
      <c r="FC438" s="767"/>
      <c r="FD438" s="767"/>
      <c r="FE438" s="767"/>
      <c r="FF438" s="767"/>
      <c r="FG438" s="767"/>
      <c r="FH438" s="767"/>
      <c r="FI438" s="767"/>
      <c r="FJ438" s="767"/>
      <c r="FK438" s="767"/>
      <c r="FL438" s="767"/>
      <c r="FM438" s="767"/>
      <c r="FN438" s="767"/>
      <c r="FO438" s="767"/>
      <c r="FP438" s="767"/>
      <c r="FQ438" s="767"/>
      <c r="FR438" s="767"/>
      <c r="FS438" s="767"/>
      <c r="FT438" s="767"/>
      <c r="FU438" s="767"/>
      <c r="FV438" s="767"/>
      <c r="FW438" s="767"/>
      <c r="FX438" s="767"/>
      <c r="FY438" s="767"/>
      <c r="FZ438" s="767"/>
      <c r="GA438" s="767"/>
      <c r="GB438" s="767"/>
      <c r="GC438" s="767"/>
      <c r="GD438" s="767"/>
      <c r="GE438" s="767"/>
      <c r="GF438" s="767"/>
      <c r="GG438" s="767"/>
      <c r="GH438" s="767"/>
      <c r="GI438" s="767"/>
      <c r="GJ438" s="767"/>
      <c r="GK438" s="767"/>
      <c r="GL438" s="767"/>
      <c r="GM438" s="767"/>
      <c r="GN438" s="767"/>
      <c r="GO438" s="767"/>
      <c r="GP438" s="767"/>
      <c r="GQ438" s="767"/>
      <c r="GR438" s="767"/>
      <c r="GS438" s="767"/>
      <c r="GT438" s="767"/>
      <c r="GU438" s="767"/>
      <c r="GV438" s="767"/>
      <c r="GW438" s="767"/>
      <c r="GX438" s="767"/>
      <c r="GY438" s="767"/>
      <c r="GZ438" s="767"/>
      <c r="HA438" s="767"/>
      <c r="HB438" s="767"/>
      <c r="HC438" s="767"/>
    </row>
    <row r="439" spans="1:211" s="864" customFormat="1" ht="13.9" hidden="1" customHeight="1">
      <c r="A439" s="307"/>
      <c r="B439" s="351"/>
      <c r="C439" s="971" t="str">
        <f>IF('1C TSrécur6'!D$17&lt;&gt;0,'1C TSrécur6'!$B$12,"")</f>
        <v/>
      </c>
      <c r="D439" s="972"/>
      <c r="E439" s="973"/>
      <c r="F439" s="93" t="str">
        <f>IF(AND($C439='1C TSrécur6'!$B$12,'1C TSrécur6'!$B$16="récurrentes",'1C TSrécur6'!$D$17&lt;&gt;""),'1C TSrécur6'!$D$21,"")</f>
        <v/>
      </c>
      <c r="G439" s="863"/>
      <c r="H439" s="745">
        <v>0.21</v>
      </c>
      <c r="I439" s="747">
        <v>1</v>
      </c>
      <c r="J439" s="312"/>
      <c r="K439" s="680">
        <f t="shared" si="143"/>
        <v>0</v>
      </c>
      <c r="L439" s="527">
        <f>IF(OR('1C TSrécur6'!$B$12="",'1C TSrécur6'!D$30=0),0,IF(AND('1C TSrécur6'!$B$12&lt;&gt;"",$K$2="Pôle",'1C TSrécur6'!$C$12="OUI"),(('1C TSrécur6'!D$22+'1C TSrécur6'!D$23+'1C TSrécur6'!D$24+'1C TSrécur6'!D$25+'1C TSrécur6'!D$29)/'1C TSrécur6'!D$17),IF(AND('1C TSrécur6'!$B$12&lt;&gt;"",$K$2="Pôle",'1C TSrécur6'!$C$12="NON"),(('1C TSrécur6'!D$22+'1C TSrécur6'!D$23+'1C TSrécur6'!D$24+'1C TSrécur6'!D$25+'1C TSrécur6'!D$29)/'1C TSrécur6'!D$30),IF(AND('1C TSrécur6'!$B$12&lt;&gt;"",$K$2&lt;&gt;"Pôle",'1C TSrécur6'!$C$12="OUI"),(('1C TSrécur6'!D$22+'1C TSrécur6'!D$23+'1C TSrécur6'!D$24+'1C TSrécur6'!D$25+'1C TSrécur6'!D$26+'1C TSrécur6'!D$27+'1C TSrécur6'!D$28+'1C TSrécur6'!D$29)/'1C TSrécur6'!D$17),IF(AND('1C TSrécur6'!$B$12&lt;&gt;"",$K$2&lt;&gt;"Pôle",'1C TSrécur6'!$C$12="NON"),(('1C TSrécur6'!D$22+'1C TSrécur6'!D$23+'1C TSrécur6'!D$24+'1C TSrécur6'!D$25+'1C TSrécur6'!D$26+'1C TSrécur6'!D$27+'1C TSrécur6'!D$28+'1C TSrécur6'!D$29)/'1C TSrécur6'!D$30))))))</f>
        <v>0</v>
      </c>
      <c r="M439" s="527">
        <f>IF(OR('1C TSrécur6'!$B$12="",'1C TSrécur6'!D$30=0),0,IF(AND('1C TSrécur6'!$B$12&lt;&gt;"",$K$2="Pôle",'1C TSrécur6'!$C$12="OUI"),(('1C TSrécur6'!D$26+'1C TSrécur6'!D$27+'1C TSrécur6'!D$28)/'1C TSrécur6'!D$17),IF(AND('1C TSrécur6'!$B$12&lt;&gt;"",$K$2="Pôle",'1C TSrécur6'!$C$12="NON"),(('1C TSrécur6'!D$26+'1C TSrécur6'!D$27+'1C TSrécur6'!D$28)/'1C TSrécur6'!D$30),IF(AND('1C TSrécur6'!$B$12&lt;&gt;"",$K$2&lt;&gt;"Pôle"),0))))</f>
        <v>0</v>
      </c>
      <c r="N439" s="527">
        <f>IF(AND('1C TSrécur6'!$D$17&lt;&gt;0,'1C TSrécur6'!$D$30&lt;&gt;0),L439+M439,0)</f>
        <v>0</v>
      </c>
      <c r="O439" s="542" t="str">
        <f>IF(AND('1C TSrécur6'!D$17&lt;&gt;0,'1C TSrécur6'!$C$12="OUI"),'1C TSrécur6'!D$36/'1C TSrécur6'!D$17,"")</f>
        <v/>
      </c>
      <c r="P439" s="543" t="str">
        <f>IF(AND('1C TSrécur6'!D$17&lt;&gt;0,'1C TSrécur6'!$C$12="OUI"),'1C TSrécur6'!$D$37/'1C TSrécur6'!D$17,"")</f>
        <v/>
      </c>
      <c r="Q439" s="543" t="str">
        <f>IF(AND('1C TSrécur6'!D$17&lt;&gt;0,'1C TSrécur6'!$C$12="OUI"),'1C TSrécur6'!$D$38/'1C TSrécur6'!D$17,"")</f>
        <v/>
      </c>
      <c r="R439" s="543" t="str">
        <f>IF(AND('1C TSrécur6'!D$17&lt;&gt;0,'1C TSrécur6'!$C$12="OUI"),'1C TSrécur6'!$D$39/'1C TSrécur6'!D$17,"")</f>
        <v/>
      </c>
      <c r="S439" s="543" t="str">
        <f>IF(AND('1C TSrécur6'!D$17&lt;&gt;0,'1C TSrécur6'!$C$12="OUI"),'1C TSrécur6'!$D$40/'1C TSrécur6'!D$17,"")</f>
        <v/>
      </c>
      <c r="T439" s="543" t="str">
        <f>IF(AND('1C TSrécur6'!D$17&lt;&gt;0,'1C TSrécur6'!$C$12="OUI"),'1C TSrécur6'!$D$41/'1C TSrécur6'!D$17,"")</f>
        <v/>
      </c>
      <c r="U439" s="543" t="str">
        <f>IF(AND('1C TSrécur6'!D$17&lt;&gt;0,'1C TSrécur6'!$C$12="OUI"),'1C TSrécur6'!$D$42/'1C TSrécur6'!D$17,"")</f>
        <v/>
      </c>
      <c r="V439" s="543" t="str">
        <f>IF(AND('1C TSrécur6'!D$17&lt;&gt;0,'1C TSrécur6'!$C$12="OUI"),'1C TSrécur6'!$D$43/'1C TSrécur6'!D$17,"")</f>
        <v/>
      </c>
      <c r="W439" s="543" t="str">
        <f>IF(AND('1C TSrécur6'!D$17&lt;&gt;0,'1C TSrécur6'!$C$12="OUI"),'1C TSrécur6'!$D$44/'1C TSrécur6'!D$17,"")</f>
        <v/>
      </c>
      <c r="X439" s="543" t="str">
        <f>IF(AND('1C TSrécur6'!D$17&lt;&gt;0,'1C TSrécur6'!$C$12="OUI"),'1C TSrécur6'!$D$45/'1C TSrécur6'!D$17,"")</f>
        <v/>
      </c>
      <c r="Y439" s="543" t="str">
        <f>IF(AND('1C TSrécur6'!D$17&lt;&gt;0,'1C TSrécur6'!$C$12="OUI"),'1C TSrécur6'!$D$46/'1C TSrécur6'!D$17,"")</f>
        <v/>
      </c>
      <c r="Z439" s="543" t="str">
        <f>IF(AND('1C TSrécur6'!D$17&lt;&gt;0,'1C TSrécur6'!$C$12="OUI"),'1C TSrécur6'!$D$47/'1C TSrécur6'!D$17,"")</f>
        <v/>
      </c>
      <c r="AA439" s="543" t="str">
        <f>IF(AND('1C TSrécur6'!D$17&lt;&gt;0,'1C TSrécur6'!$C$12="OUI"),'1C TSrécur6'!$D$48/'1C TSrécur6'!D$17,"")</f>
        <v/>
      </c>
      <c r="AB439" s="543" t="str">
        <f>IF(AND('1C TSrécur6'!D$17&lt;&gt;0,'1C TSrécur6'!$C$12="OUI"),'1C TSrécur6'!$D$49/'1C TSrécur6'!D$17,"")</f>
        <v/>
      </c>
      <c r="AC439" s="543" t="str">
        <f>IF(AND('1C TSrécur6'!D$17&lt;&gt;0,'1C TSrécur6'!$C$12="OUI"),'1C TSrécur6'!$D$50/'1C TSrécur6'!D$17,"")</f>
        <v/>
      </c>
      <c r="AD439" s="543" t="str">
        <f>IF(AND('1C TSrécur6'!D$17&lt;&gt;0,'1C TSrécur6'!$C$12="OUI"),'1C TSrécur6'!$D$51/'1C TSrécur6'!D$17,"")</f>
        <v/>
      </c>
      <c r="AE439" s="543" t="str">
        <f>IF(AND('1C TSrécur6'!D$17&lt;&gt;0,'1C TSrécur6'!$C$12="OUI"),'1C TSrécur6'!$D$52/'1C TSrécur6'!D$17,"")</f>
        <v/>
      </c>
      <c r="AF439" s="543" t="str">
        <f>IF(AND('1C TSrécur6'!D$17&lt;&gt;0,'1C TSrécur6'!$C$12="OUI"),'1C TSrécur6'!$D$53/'1C TSrécur6'!D$17,"")</f>
        <v/>
      </c>
      <c r="AG439" s="543" t="str">
        <f>IF(AND('1C TSrécur6'!D$17&lt;&gt;0,'1C TSrécur6'!$C$12="OUI"),'1C TSrécur6'!$D$54/'1C TSrécur6'!D$17,"")</f>
        <v/>
      </c>
      <c r="AH439" s="543" t="str">
        <f>IF(AND('1C TSrécur6'!D$17&lt;&gt;0,'1C TSrécur6'!$C$12="OUI"),'1C TSrécur6'!$D$55/'1C TSrécur6'!D$17,"")</f>
        <v/>
      </c>
      <c r="AI439" s="543" t="str">
        <f>IF(AND('1C TSrécur6'!D$17&lt;&gt;0,'1C TSrécur6'!$C$12="OUI"),'1C TSrécur6'!$D$56/'1C TSrécur6'!D$17,"")</f>
        <v/>
      </c>
      <c r="AJ439" s="543" t="str">
        <f>IF(AND('1C TSrécur6'!D$17&lt;&gt;0,'1C TSrécur6'!$C$12="OUI"),'1C TSrécur6'!$D$57/'1C TSrécur6'!D$17,"")</f>
        <v/>
      </c>
      <c r="AK439" s="543">
        <f>IF(AND('1C TSrécur6'!D$17&lt;&gt;0,'1C TSrécur6'!$C$12="OUI"),'1C TSrécur6'!D$58/'1C TSrécur6'!D$17,0)</f>
        <v>0</v>
      </c>
      <c r="AL439" s="72">
        <f>IF(AND('1C TSrécur6'!$B$12&lt;&gt;"",'1C TSrécur6'!$C$12="OUI"),N439+AK439,N439)</f>
        <v>0</v>
      </c>
      <c r="AM439" s="344">
        <f t="shared" si="146"/>
        <v>0</v>
      </c>
      <c r="AN439" s="344">
        <f t="shared" si="147"/>
        <v>0</v>
      </c>
      <c r="AO439" s="345">
        <f t="shared" ref="AO439:AO449" si="148">AM439+AN439</f>
        <v>0</v>
      </c>
      <c r="AP439" s="573">
        <f t="shared" ref="AP439:AP449" si="149">AM439-AR439</f>
        <v>0</v>
      </c>
      <c r="AQ439" s="583">
        <f t="shared" si="142"/>
        <v>0</v>
      </c>
      <c r="AR439" s="579"/>
      <c r="AS439" s="102"/>
      <c r="AT439" s="27" t="str">
        <f>IF(('1C TSrécur6'!D$17*FICHE!$C$13)&lt;J439,"Forfait limité à "&amp;FICHE!$C$13&amp;"€/jour","")</f>
        <v/>
      </c>
      <c r="AU439" s="592"/>
      <c r="AV439" s="824"/>
      <c r="AW439" s="824"/>
      <c r="AX439" s="824"/>
      <c r="AY439" s="824"/>
      <c r="AZ439" s="824"/>
      <c r="BA439" s="767"/>
      <c r="BB439" s="767"/>
      <c r="BC439" s="767"/>
      <c r="BD439" s="767"/>
      <c r="BE439" s="767"/>
      <c r="BF439" s="767"/>
      <c r="BG439" s="767"/>
      <c r="BH439" s="767"/>
      <c r="BI439" s="767"/>
      <c r="BJ439" s="767"/>
      <c r="BK439" s="767"/>
      <c r="BL439" s="767"/>
      <c r="BM439" s="767"/>
      <c r="BN439" s="767"/>
      <c r="BO439" s="767"/>
      <c r="BP439" s="767"/>
      <c r="BQ439" s="767"/>
      <c r="BR439" s="767"/>
      <c r="BS439" s="767"/>
      <c r="BT439" s="767"/>
      <c r="BU439" s="767"/>
      <c r="BV439" s="767"/>
      <c r="BW439" s="767"/>
      <c r="BX439" s="767"/>
      <c r="BY439" s="767"/>
      <c r="BZ439" s="767"/>
      <c r="CA439" s="767"/>
      <c r="CB439" s="767"/>
      <c r="CC439" s="767"/>
      <c r="CD439" s="767"/>
      <c r="CE439" s="767"/>
      <c r="CF439" s="767"/>
      <c r="CG439" s="767"/>
      <c r="CH439" s="767"/>
      <c r="CI439" s="767"/>
      <c r="CJ439" s="767"/>
      <c r="CK439" s="767"/>
      <c r="CL439" s="767"/>
      <c r="CM439" s="767"/>
      <c r="CN439" s="767"/>
      <c r="CO439" s="767"/>
      <c r="CP439" s="767"/>
      <c r="CQ439" s="767"/>
      <c r="CR439" s="767"/>
      <c r="CS439" s="767"/>
      <c r="CT439" s="767"/>
      <c r="CU439" s="767"/>
      <c r="CV439" s="767"/>
      <c r="CW439" s="767"/>
      <c r="CX439" s="767"/>
      <c r="CY439" s="767"/>
      <c r="CZ439" s="767"/>
      <c r="DA439" s="767"/>
      <c r="DB439" s="767"/>
      <c r="DC439" s="767"/>
      <c r="DD439" s="767"/>
      <c r="DE439" s="767"/>
      <c r="DF439" s="767"/>
      <c r="DG439" s="767"/>
      <c r="DH439" s="767"/>
      <c r="DI439" s="767"/>
      <c r="DJ439" s="767"/>
      <c r="DK439" s="767"/>
      <c r="DL439" s="767"/>
      <c r="DM439" s="767"/>
      <c r="DN439" s="767"/>
      <c r="DO439" s="767"/>
      <c r="DP439" s="767"/>
      <c r="DQ439" s="767"/>
      <c r="DR439" s="767"/>
      <c r="DS439" s="767"/>
      <c r="DT439" s="767"/>
      <c r="DU439" s="767"/>
      <c r="DV439" s="767"/>
      <c r="DW439" s="767"/>
      <c r="DX439" s="767"/>
      <c r="DY439" s="767"/>
      <c r="DZ439" s="767"/>
      <c r="EA439" s="767"/>
      <c r="EB439" s="767"/>
      <c r="EC439" s="767"/>
      <c r="ED439" s="767"/>
      <c r="EE439" s="767"/>
      <c r="EF439" s="767"/>
      <c r="EG439" s="767"/>
      <c r="EH439" s="767"/>
      <c r="EI439" s="767"/>
      <c r="EJ439" s="767"/>
      <c r="EK439" s="767"/>
      <c r="EL439" s="767"/>
      <c r="EM439" s="767"/>
      <c r="EN439" s="767"/>
      <c r="EO439" s="767"/>
      <c r="EP439" s="767"/>
      <c r="EQ439" s="767"/>
      <c r="ER439" s="767"/>
      <c r="ES439" s="767"/>
      <c r="ET439" s="767"/>
      <c r="EU439" s="767"/>
      <c r="EV439" s="767"/>
      <c r="EW439" s="767"/>
      <c r="EX439" s="767"/>
      <c r="EY439" s="767"/>
      <c r="EZ439" s="767"/>
      <c r="FA439" s="767"/>
      <c r="FB439" s="767"/>
      <c r="FC439" s="767"/>
      <c r="FD439" s="767"/>
      <c r="FE439" s="767"/>
      <c r="FF439" s="767"/>
      <c r="FG439" s="767"/>
      <c r="FH439" s="767"/>
      <c r="FI439" s="767"/>
      <c r="FJ439" s="767"/>
      <c r="FK439" s="767"/>
      <c r="FL439" s="767"/>
      <c r="FM439" s="767"/>
      <c r="FN439" s="767"/>
      <c r="FO439" s="767"/>
      <c r="FP439" s="767"/>
      <c r="FQ439" s="767"/>
      <c r="FR439" s="767"/>
      <c r="FS439" s="767"/>
      <c r="FT439" s="767"/>
      <c r="FU439" s="767"/>
      <c r="FV439" s="767"/>
      <c r="FW439" s="767"/>
      <c r="FX439" s="767"/>
      <c r="FY439" s="767"/>
      <c r="FZ439" s="767"/>
      <c r="GA439" s="767"/>
      <c r="GB439" s="767"/>
      <c r="GC439" s="767"/>
      <c r="GD439" s="767"/>
      <c r="GE439" s="767"/>
      <c r="GF439" s="767"/>
      <c r="GG439" s="767"/>
      <c r="GH439" s="767"/>
      <c r="GI439" s="767"/>
      <c r="GJ439" s="767"/>
      <c r="GK439" s="767"/>
      <c r="GL439" s="767"/>
      <c r="GM439" s="767"/>
      <c r="GN439" s="767"/>
      <c r="GO439" s="767"/>
      <c r="GP439" s="767"/>
      <c r="GQ439" s="767"/>
      <c r="GR439" s="767"/>
      <c r="GS439" s="767"/>
      <c r="GT439" s="767"/>
      <c r="GU439" s="767"/>
      <c r="GV439" s="767"/>
      <c r="GW439" s="767"/>
      <c r="GX439" s="767"/>
      <c r="GY439" s="767"/>
      <c r="GZ439" s="767"/>
      <c r="HA439" s="767"/>
      <c r="HB439" s="767"/>
      <c r="HC439" s="767"/>
    </row>
    <row r="440" spans="1:211" s="864" customFormat="1" ht="13.9" hidden="1" customHeight="1">
      <c r="A440" s="307"/>
      <c r="B440" s="351"/>
      <c r="C440" s="971" t="str">
        <f>IF('1C TSrécur6'!E$17&lt;&gt;0,'1C TSrécur6'!$B$12,"")</f>
        <v/>
      </c>
      <c r="D440" s="972"/>
      <c r="E440" s="973"/>
      <c r="F440" s="93" t="str">
        <f>IF(AND($C440='1C TSrécur6'!$B$12,'1C TSrécur6'!$B$16="récurrentes",'1C TSrécur6'!$E$17&lt;&gt;""),'1C TSrécur6'!$E$21,"")</f>
        <v/>
      </c>
      <c r="G440" s="863"/>
      <c r="H440" s="745">
        <v>0.21</v>
      </c>
      <c r="I440" s="747">
        <v>1</v>
      </c>
      <c r="J440" s="312"/>
      <c r="K440" s="680">
        <f t="shared" si="143"/>
        <v>0</v>
      </c>
      <c r="L440" s="527">
        <f>IF(OR('1C TSrécur6'!$B$12="",'1C TSrécur6'!E$30=0),0,IF(AND('1C TSrécur6'!$B$12&lt;&gt;"",$K$2="Pôle",'1C TSrécur6'!$C$12="OUI"),(('1C TSrécur6'!E$22+'1C TSrécur6'!E$23+'1C TSrécur6'!E$24+'1C TSrécur6'!E$25+'1C TSrécur6'!E$29)/'1C TSrécur6'!E$17),IF(AND('1C TSrécur6'!$B$12&lt;&gt;"",$K$2="Pôle",'1C TSrécur6'!$C$12="NON"),(('1C TSrécur6'!E$22+'1C TSrécur6'!E$23+'1C TSrécur6'!E$24+'1C TSrécur6'!E$25+'1C TSrécur6'!E$29)/'1C TSrécur6'!E$30),IF(AND('1C TSrécur6'!$B$12&lt;&gt;"",$K$2&lt;&gt;"Pôle",'1C TSrécur6'!$C$12="OUI"),(('1C TSrécur6'!E$22+'1C TSrécur6'!E$23+'1C TSrécur6'!E$24+'1C TSrécur6'!E$25+'1C TSrécur6'!E$26+'1C TSrécur6'!E$27+'1C TSrécur6'!E$28+'1C TSrécur6'!E$29)/'1C TSrécur6'!E$17),IF(AND('1C TSrécur6'!$B$12&lt;&gt;"",$K$2&lt;&gt;"Pôle",'1C TSrécur6'!$C$12="NON"),(('1C TSrécur6'!E$22+'1C TSrécur6'!E$23+'1C TSrécur6'!E$24+'1C TSrécur6'!E$25+'1C TSrécur6'!E$26+'1C TSrécur6'!E$27+'1C TSrécur6'!E$28+'1C TSrécur6'!E$29)/'1C TSrécur6'!E$30))))))</f>
        <v>0</v>
      </c>
      <c r="M440" s="527">
        <f>IF(OR('1C TSrécur6'!$B$12="",'1C TSrécur6'!E$30=0),0,IF(AND('1C TSrécur6'!$B$12&lt;&gt;"",$K$2="Pôle",'1C TSrécur6'!$C$12="OUI"),(('1C TSrécur6'!E$26+'1C TSrécur6'!E$27+'1C TSrécur6'!E$28)/'1C TSrécur6'!E$17),IF(AND('1C TSrécur6'!$B$12&lt;&gt;"",$K$2="Pôle",'1C TSrécur6'!$C$12="NON"),(('1C TSrécur6'!E$26+'1C TSrécur6'!E$27+'1C TSrécur6'!E$28)/'1C TSrécur6'!E$30),IF(AND('1C TSrécur6'!$B$12&lt;&gt;"",$K$2&lt;&gt;"Pôle"),0))))</f>
        <v>0</v>
      </c>
      <c r="N440" s="527">
        <f>IF(AND('1C TSrécur6'!$E$17&lt;&gt;0,'1C TSrécur6'!$E$30&lt;&gt;0),L440+M440,0)</f>
        <v>0</v>
      </c>
      <c r="O440" s="542" t="str">
        <f>IF(AND('1C TSrécur6'!E$17&lt;&gt;0,'1C TSrécur6'!$C$12="OUI"),'1C TSrécur6'!E$36/'1C TSrécur6'!E$17,"")</f>
        <v/>
      </c>
      <c r="P440" s="543" t="str">
        <f>IF(AND('1C TSrécur6'!E$17&lt;&gt;0,'1C TSrécur6'!$C$12="OUI"),'1C TSrécur6'!$E$37/'1C TSrécur6'!E$17,"")</f>
        <v/>
      </c>
      <c r="Q440" s="543" t="str">
        <f>IF(AND('1C TSrécur6'!E$17&lt;&gt;0,'1C TSrécur6'!$C$12="OUI"),'1C TSrécur6'!$E$38/'1C TSrécur6'!E$17,"")</f>
        <v/>
      </c>
      <c r="R440" s="543" t="str">
        <f>IF(AND('1C TSrécur6'!E$17&lt;&gt;0,'1C TSrécur6'!$C$12="OUI"),'1C TSrécur6'!$E$39/'1C TSrécur6'!E$17,"")</f>
        <v/>
      </c>
      <c r="S440" s="543" t="str">
        <f>IF(AND('1C TSrécur6'!E$17&lt;&gt;0,'1C TSrécur6'!$C$12="OUI"),'1C TSrécur6'!$E$40/'1C TSrécur6'!E$17,"")</f>
        <v/>
      </c>
      <c r="T440" s="543" t="str">
        <f>IF(AND('1C TSrécur6'!E$17&lt;&gt;0,'1C TSrécur6'!$C$12="OUI"),'1C TSrécur6'!$E$41/'1C TSrécur6'!E$17,"")</f>
        <v/>
      </c>
      <c r="U440" s="543" t="str">
        <f>IF(AND('1C TSrécur6'!E$17&lt;&gt;0,'1C TSrécur6'!$C$12="OUI"),'1C TSrécur6'!$E$42/'1C TSrécur6'!E$17,"")</f>
        <v/>
      </c>
      <c r="V440" s="543" t="str">
        <f>IF(AND('1C TSrécur6'!E$17&lt;&gt;0,'1C TSrécur6'!$C$12="OUI"),'1C TSrécur6'!$E$43/'1C TSrécur6'!E$17,"")</f>
        <v/>
      </c>
      <c r="W440" s="543" t="str">
        <f>IF(AND('1C TSrécur6'!E$17&lt;&gt;0,'1C TSrécur6'!$C$12="OUI"),'1C TSrécur6'!$E$44/'1C TSrécur6'!E$17,"")</f>
        <v/>
      </c>
      <c r="X440" s="543" t="str">
        <f>IF(AND('1C TSrécur6'!E$17&lt;&gt;0,'1C TSrécur6'!$C$12="OUI"),'1C TSrécur6'!$E$45/'1C TSrécur6'!E$17,"")</f>
        <v/>
      </c>
      <c r="Y440" s="543" t="str">
        <f>IF(AND('1C TSrécur6'!E$17&lt;&gt;0,'1C TSrécur6'!$C$12="OUI"),'1C TSrécur6'!$E$46/'1C TSrécur6'!E$17,"")</f>
        <v/>
      </c>
      <c r="Z440" s="543" t="str">
        <f>IF(AND('1C TSrécur6'!E$17&lt;&gt;0,'1C TSrécur6'!$C$12="OUI"),'1C TSrécur6'!$E$47/'1C TSrécur6'!E$17,"")</f>
        <v/>
      </c>
      <c r="AA440" s="543" t="str">
        <f>IF(AND('1C TSrécur6'!E$17&lt;&gt;0,'1C TSrécur6'!$C$12="OUI"),'1C TSrécur6'!$E$48/'1C TSrécur6'!E$17,"")</f>
        <v/>
      </c>
      <c r="AB440" s="543" t="str">
        <f>IF(AND('1C TSrécur6'!E$17&lt;&gt;0,'1C TSrécur6'!$C$12="OUI"),'1C TSrécur6'!$E$49/'1C TSrécur6'!E$17,"")</f>
        <v/>
      </c>
      <c r="AC440" s="543" t="str">
        <f>IF(AND('1C TSrécur6'!E$17&lt;&gt;0,'1C TSrécur6'!$C$12="OUI"),'1C TSrécur6'!$E$50/'1C TSrécur6'!E$17,"")</f>
        <v/>
      </c>
      <c r="AD440" s="543" t="str">
        <f>IF(AND('1C TSrécur6'!E$17&lt;&gt;0,'1C TSrécur6'!$C$12="OUI"),'1C TSrécur6'!$E$51/'1C TSrécur6'!E$17,"")</f>
        <v/>
      </c>
      <c r="AE440" s="543" t="str">
        <f>IF(AND('1C TSrécur6'!E$17&lt;&gt;0,'1C TSrécur6'!$C$12="OUI"),'1C TSrécur6'!$E$52/'1C TSrécur6'!E$17,"")</f>
        <v/>
      </c>
      <c r="AF440" s="543" t="str">
        <f>IF(AND('1C TSrécur6'!E$17&lt;&gt;0,'1C TSrécur6'!$C$12="OUI"),'1C TSrécur6'!$E$53/'1C TSrécur6'!E$17,"")</f>
        <v/>
      </c>
      <c r="AG440" s="543" t="str">
        <f>IF(AND('1C TSrécur6'!E$17&lt;&gt;0,'1C TSrécur6'!$C$12="OUI"),'1C TSrécur6'!$E$54/'1C TSrécur6'!E$17,"")</f>
        <v/>
      </c>
      <c r="AH440" s="543" t="str">
        <f>IF(AND('1C TSrécur6'!E$17&lt;&gt;0,'1C TSrécur6'!$C$12="OUI"),'1C TSrécur6'!$E$55/'1C TSrécur6'!E$17,"")</f>
        <v/>
      </c>
      <c r="AI440" s="543" t="str">
        <f>IF(AND('1C TSrécur6'!E$17&lt;&gt;0,'1C TSrécur6'!$C$12="OUI"),'1C TSrécur6'!$E$56/'1C TSrécur6'!E$17,"")</f>
        <v/>
      </c>
      <c r="AJ440" s="543" t="str">
        <f>IF(AND('1C TSrécur6'!E$17&lt;&gt;0,'1C TSrécur6'!$C$12="OUI"),'1C TSrécur6'!$E$57/'1C TSrécur6'!E$17,"")</f>
        <v/>
      </c>
      <c r="AK440" s="543">
        <f>IF(AND('1C TSrécur6'!E$17&lt;&gt;0,'1C TSrécur6'!$C$12="OUI"),'1C TSrécur6'!E$58/'1C TSrécur6'!E$17,0)</f>
        <v>0</v>
      </c>
      <c r="AL440" s="72">
        <f>IF(AND('1C TSrécur6'!$B$12&lt;&gt;"",'1C TSrécur6'!$C$12="OUI"),N440+AK440,N440)</f>
        <v>0</v>
      </c>
      <c r="AM440" s="344">
        <f t="shared" si="146"/>
        <v>0</v>
      </c>
      <c r="AN440" s="344">
        <f t="shared" si="147"/>
        <v>0</v>
      </c>
      <c r="AO440" s="345">
        <f t="shared" si="148"/>
        <v>0</v>
      </c>
      <c r="AP440" s="573">
        <f t="shared" si="149"/>
        <v>0</v>
      </c>
      <c r="AQ440" s="583">
        <f t="shared" si="142"/>
        <v>0</v>
      </c>
      <c r="AR440" s="579"/>
      <c r="AS440" s="102"/>
      <c r="AT440" s="27" t="str">
        <f>IF(('1C TSrécur6'!E$17*FICHE!$C$13)&lt;J440,"Forfait limité à "&amp;FICHE!$C$13&amp;"€/jour","")</f>
        <v/>
      </c>
      <c r="AU440" s="592"/>
      <c r="AV440" s="824"/>
      <c r="AW440" s="824"/>
      <c r="AX440" s="824"/>
      <c r="AY440" s="824"/>
      <c r="AZ440" s="824"/>
      <c r="BA440" s="767"/>
      <c r="BB440" s="767"/>
      <c r="BC440" s="767"/>
      <c r="BD440" s="767"/>
      <c r="BE440" s="767"/>
      <c r="BF440" s="767"/>
      <c r="BG440" s="767"/>
      <c r="BH440" s="767"/>
      <c r="BI440" s="767"/>
      <c r="BJ440" s="767"/>
      <c r="BK440" s="767"/>
      <c r="BL440" s="767"/>
      <c r="BM440" s="767"/>
      <c r="BN440" s="767"/>
      <c r="BO440" s="767"/>
      <c r="BP440" s="767"/>
      <c r="BQ440" s="767"/>
      <c r="BR440" s="767"/>
      <c r="BS440" s="767"/>
      <c r="BT440" s="767"/>
      <c r="BU440" s="767"/>
      <c r="BV440" s="767"/>
      <c r="BW440" s="767"/>
      <c r="BX440" s="767"/>
      <c r="BY440" s="767"/>
      <c r="BZ440" s="767"/>
      <c r="CA440" s="767"/>
      <c r="CB440" s="767"/>
      <c r="CC440" s="767"/>
      <c r="CD440" s="767"/>
      <c r="CE440" s="767"/>
      <c r="CF440" s="767"/>
      <c r="CG440" s="767"/>
      <c r="CH440" s="767"/>
      <c r="CI440" s="767"/>
      <c r="CJ440" s="767"/>
      <c r="CK440" s="767"/>
      <c r="CL440" s="767"/>
      <c r="CM440" s="767"/>
      <c r="CN440" s="767"/>
      <c r="CO440" s="767"/>
      <c r="CP440" s="767"/>
      <c r="CQ440" s="767"/>
      <c r="CR440" s="767"/>
      <c r="CS440" s="767"/>
      <c r="CT440" s="767"/>
      <c r="CU440" s="767"/>
      <c r="CV440" s="767"/>
      <c r="CW440" s="767"/>
      <c r="CX440" s="767"/>
      <c r="CY440" s="767"/>
      <c r="CZ440" s="767"/>
      <c r="DA440" s="767"/>
      <c r="DB440" s="767"/>
      <c r="DC440" s="767"/>
      <c r="DD440" s="767"/>
      <c r="DE440" s="767"/>
      <c r="DF440" s="767"/>
      <c r="DG440" s="767"/>
      <c r="DH440" s="767"/>
      <c r="DI440" s="767"/>
      <c r="DJ440" s="767"/>
      <c r="DK440" s="767"/>
      <c r="DL440" s="767"/>
      <c r="DM440" s="767"/>
      <c r="DN440" s="767"/>
      <c r="DO440" s="767"/>
      <c r="DP440" s="767"/>
      <c r="DQ440" s="767"/>
      <c r="DR440" s="767"/>
      <c r="DS440" s="767"/>
      <c r="DT440" s="767"/>
      <c r="DU440" s="767"/>
      <c r="DV440" s="767"/>
      <c r="DW440" s="767"/>
      <c r="DX440" s="767"/>
      <c r="DY440" s="767"/>
      <c r="DZ440" s="767"/>
      <c r="EA440" s="767"/>
      <c r="EB440" s="767"/>
      <c r="EC440" s="767"/>
      <c r="ED440" s="767"/>
      <c r="EE440" s="767"/>
      <c r="EF440" s="767"/>
      <c r="EG440" s="767"/>
      <c r="EH440" s="767"/>
      <c r="EI440" s="767"/>
      <c r="EJ440" s="767"/>
      <c r="EK440" s="767"/>
      <c r="EL440" s="767"/>
      <c r="EM440" s="767"/>
      <c r="EN440" s="767"/>
      <c r="EO440" s="767"/>
      <c r="EP440" s="767"/>
      <c r="EQ440" s="767"/>
      <c r="ER440" s="767"/>
      <c r="ES440" s="767"/>
      <c r="ET440" s="767"/>
      <c r="EU440" s="767"/>
      <c r="EV440" s="767"/>
      <c r="EW440" s="767"/>
      <c r="EX440" s="767"/>
      <c r="EY440" s="767"/>
      <c r="EZ440" s="767"/>
      <c r="FA440" s="767"/>
      <c r="FB440" s="767"/>
      <c r="FC440" s="767"/>
      <c r="FD440" s="767"/>
      <c r="FE440" s="767"/>
      <c r="FF440" s="767"/>
      <c r="FG440" s="767"/>
      <c r="FH440" s="767"/>
      <c r="FI440" s="767"/>
      <c r="FJ440" s="767"/>
      <c r="FK440" s="767"/>
      <c r="FL440" s="767"/>
      <c r="FM440" s="767"/>
      <c r="FN440" s="767"/>
      <c r="FO440" s="767"/>
      <c r="FP440" s="767"/>
      <c r="FQ440" s="767"/>
      <c r="FR440" s="767"/>
      <c r="FS440" s="767"/>
      <c r="FT440" s="767"/>
      <c r="FU440" s="767"/>
      <c r="FV440" s="767"/>
      <c r="FW440" s="767"/>
      <c r="FX440" s="767"/>
      <c r="FY440" s="767"/>
      <c r="FZ440" s="767"/>
      <c r="GA440" s="767"/>
      <c r="GB440" s="767"/>
      <c r="GC440" s="767"/>
      <c r="GD440" s="767"/>
      <c r="GE440" s="767"/>
      <c r="GF440" s="767"/>
      <c r="GG440" s="767"/>
      <c r="GH440" s="767"/>
      <c r="GI440" s="767"/>
      <c r="GJ440" s="767"/>
      <c r="GK440" s="767"/>
      <c r="GL440" s="767"/>
      <c r="GM440" s="767"/>
      <c r="GN440" s="767"/>
      <c r="GO440" s="767"/>
      <c r="GP440" s="767"/>
      <c r="GQ440" s="767"/>
      <c r="GR440" s="767"/>
      <c r="GS440" s="767"/>
      <c r="GT440" s="767"/>
      <c r="GU440" s="767"/>
      <c r="GV440" s="767"/>
      <c r="GW440" s="767"/>
      <c r="GX440" s="767"/>
      <c r="GY440" s="767"/>
      <c r="GZ440" s="767"/>
      <c r="HA440" s="767"/>
      <c r="HB440" s="767"/>
      <c r="HC440" s="767"/>
    </row>
    <row r="441" spans="1:211" s="864" customFormat="1" ht="13.9" hidden="1" customHeight="1">
      <c r="A441" s="307"/>
      <c r="B441" s="351"/>
      <c r="C441" s="971" t="str">
        <f>IF('1C TSrécur6'!F$17&lt;&gt;0,'1C TSrécur6'!$B$12,"")</f>
        <v/>
      </c>
      <c r="D441" s="972"/>
      <c r="E441" s="973"/>
      <c r="F441" s="93" t="str">
        <f>IF(AND($C441='1C TSrécur6'!$B$12,'1C TSrécur6'!$B$16="récurrentes",'1C TSrécur6'!$F$17&lt;&gt;""),'1C TSrécur6'!$F$21,"")</f>
        <v/>
      </c>
      <c r="G441" s="863"/>
      <c r="H441" s="745">
        <v>0.21</v>
      </c>
      <c r="I441" s="747">
        <v>1</v>
      </c>
      <c r="J441" s="312"/>
      <c r="K441" s="680">
        <f t="shared" si="143"/>
        <v>0</v>
      </c>
      <c r="L441" s="527">
        <f>IF(OR('1C TSrécur6'!$B$12="",'1C TSrécur6'!F$30=0),0,IF(AND('1C TSrécur6'!$B$12&lt;&gt;"",$K$2="Pôle",'1C TSrécur6'!$C$12="OUI"),(('1C TSrécur6'!F$22+'1C TSrécur6'!F$23+'1C TSrécur6'!F$24+'1C TSrécur6'!F$25+'1C TSrécur6'!F$29)/'1C TSrécur6'!F$17),IF(AND('1C TSrécur6'!$B$12&lt;&gt;"",$K$2="Pôle",'1C TSrécur6'!$C$12="NON"),(('1C TSrécur6'!F$22+'1C TSrécur6'!F$23+'1C TSrécur6'!F$24+'1C TSrécur6'!F$25+'1C TSrécur6'!F$29)/'1C TSrécur6'!F$30),IF(AND('1C TSrécur6'!$B$12&lt;&gt;"",$K$2&lt;&gt;"Pôle",'1C TSrécur6'!$C$12="OUI"),(('1C TSrécur6'!F$22+'1C TSrécur6'!F$23+'1C TSrécur6'!F$24+'1C TSrécur6'!F$25+'1C TSrécur6'!F$26+'1C TSrécur6'!F$27+'1C TSrécur6'!F$28+'1C TSrécur6'!F$29)/'1C TSrécur6'!F$17),IF(AND('1C TSrécur6'!$B$12&lt;&gt;"",$K$2&lt;&gt;"Pôle",'1C TSrécur6'!$C$12="NON"),(('1C TSrécur6'!F$22+'1C TSrécur6'!F$23+'1C TSrécur6'!F$24+'1C TSrécur6'!F$25+'1C TSrécur6'!F$26+'1C TSrécur6'!F$27+'1C TSrécur6'!F$28+'1C TSrécur6'!F$29)/'1C TSrécur6'!F$30))))))</f>
        <v>0</v>
      </c>
      <c r="M441" s="527">
        <f>IF(OR('1C TSrécur6'!$B$12="",'1C TSrécur6'!F$30=0),0,IF(AND('1C TSrécur6'!$B$12&lt;&gt;"",$K$2="Pôle",'1C TSrécur6'!$C$12="OUI"),(('1C TSrécur6'!F$26+'1C TSrécur6'!F$27+'1C TSrécur6'!F$28)/'1C TSrécur6'!F$17),IF(AND('1C TSrécur6'!$B$12&lt;&gt;"",$K$2="Pôle",'1C TSrécur6'!$C$12="NON"),(('1C TSrécur6'!F$26+'1C TSrécur6'!F$27+'1C TSrécur6'!F$28)/'1C TSrécur6'!F$30),IF(AND('1C TSrécur6'!$B$12&lt;&gt;"",$K$2&lt;&gt;"Pôle"),0))))</f>
        <v>0</v>
      </c>
      <c r="N441" s="527">
        <f>IF(AND('1C TSrécur6'!$F$17&lt;&gt;0,'1C TSrécur6'!$F$30&lt;&gt;0),L441+M441,0)</f>
        <v>0</v>
      </c>
      <c r="O441" s="542" t="str">
        <f>IF(AND('1C TSrécur6'!F$17&lt;&gt;0,'1C TSrécur6'!$C$12="OUI"),'1C TSrécur6'!F$36/'1C TSrécur6'!F$17,"")</f>
        <v/>
      </c>
      <c r="P441" s="543" t="str">
        <f>IF(AND('1C TSrécur6'!F$17&lt;&gt;0,'1C TSrécur6'!$C$12="OUI"),'1C TSrécur6'!$F$37/'1C TSrécur6'!F$17,"")</f>
        <v/>
      </c>
      <c r="Q441" s="543" t="str">
        <f>IF(AND('1C TSrécur6'!F$17&lt;&gt;0,'1C TSrécur6'!$C$12="OUI"),'1C TSrécur6'!$F$38/'1C TSrécur6'!F$17,"")</f>
        <v/>
      </c>
      <c r="R441" s="543" t="str">
        <f>IF(AND('1C TSrécur6'!F$17&lt;&gt;0,'1C TSrécur6'!$C$12="OUI"),'1C TSrécur6'!$F$39/'1C TSrécur6'!F$17,"")</f>
        <v/>
      </c>
      <c r="S441" s="543" t="str">
        <f>IF(AND('1C TSrécur6'!F$17&lt;&gt;0,'1C TSrécur6'!$C$12="OUI"),'1C TSrécur6'!$F$40/'1C TSrécur6'!F$17,"")</f>
        <v/>
      </c>
      <c r="T441" s="543" t="str">
        <f>IF(AND('1C TSrécur6'!F$17&lt;&gt;0,'1C TSrécur6'!$C$12="OUI"),'1C TSrécur6'!$F$41/'1C TSrécur6'!F$17,"")</f>
        <v/>
      </c>
      <c r="U441" s="543" t="str">
        <f>IF(AND('1C TSrécur6'!F$17&lt;&gt;0,'1C TSrécur6'!$C$12="OUI"),'1C TSrécur6'!$F$42/'1C TSrécur6'!F$17,"")</f>
        <v/>
      </c>
      <c r="V441" s="543" t="str">
        <f>IF(AND('1C TSrécur6'!F$17&lt;&gt;0,'1C TSrécur6'!$C$12="OUI"),'1C TSrécur6'!$F$43/'1C TSrécur6'!F$17,"")</f>
        <v/>
      </c>
      <c r="W441" s="543" t="str">
        <f>IF(AND('1C TSrécur6'!F$17&lt;&gt;0,'1C TSrécur6'!$C$12="OUI"),'1C TSrécur6'!$F$44/'1C TSrécur6'!F$17,"")</f>
        <v/>
      </c>
      <c r="X441" s="543" t="str">
        <f>IF(AND('1C TSrécur6'!F$17&lt;&gt;0,'1C TSrécur6'!$C$12="OUI"),'1C TSrécur6'!$F$45/'1C TSrécur6'!F$17,"")</f>
        <v/>
      </c>
      <c r="Y441" s="543" t="str">
        <f>IF(AND('1C TSrécur6'!F$17&lt;&gt;0,'1C TSrécur6'!$C$12="OUI"),'1C TSrécur6'!$F$46/'1C TSrécur6'!F$17,"")</f>
        <v/>
      </c>
      <c r="Z441" s="543" t="str">
        <f>IF(AND('1C TSrécur6'!F$17&lt;&gt;0,'1C TSrécur6'!$C$12="OUI"),'1C TSrécur6'!$F$47/'1C TSrécur6'!F$17,"")</f>
        <v/>
      </c>
      <c r="AA441" s="543" t="str">
        <f>IF(AND('1C TSrécur6'!F$17&lt;&gt;0,'1C TSrécur6'!$C$12="OUI"),'1C TSrécur6'!$F$48/'1C TSrécur6'!F$17,"")</f>
        <v/>
      </c>
      <c r="AB441" s="543" t="str">
        <f>IF(AND('1C TSrécur6'!F$17&lt;&gt;0,'1C TSrécur6'!$C$12="OUI"),'1C TSrécur6'!$F$49/'1C TSrécur6'!F$17,"")</f>
        <v/>
      </c>
      <c r="AC441" s="543" t="str">
        <f>IF(AND('1C TSrécur6'!F$17&lt;&gt;0,'1C TSrécur6'!$C$12="OUI"),'1C TSrécur6'!$F$50/'1C TSrécur6'!F$17,"")</f>
        <v/>
      </c>
      <c r="AD441" s="543" t="str">
        <f>IF(AND('1C TSrécur6'!F$17&lt;&gt;0,'1C TSrécur6'!$C$12="OUI"),'1C TSrécur6'!$F$51/'1C TSrécur6'!F$17,"")</f>
        <v/>
      </c>
      <c r="AE441" s="543" t="str">
        <f>IF(AND('1C TSrécur6'!F$17&lt;&gt;0,'1C TSrécur6'!$C$12="OUI"),'1C TSrécur6'!$F$52/'1C TSrécur6'!F$17,"")</f>
        <v/>
      </c>
      <c r="AF441" s="543" t="str">
        <f>IF(AND('1C TSrécur6'!F$17&lt;&gt;0,'1C TSrécur6'!$C$12="OUI"),'1C TSrécur6'!$F$53/'1C TSrécur6'!F$17,"")</f>
        <v/>
      </c>
      <c r="AG441" s="543" t="str">
        <f>IF(AND('1C TSrécur6'!F$17&lt;&gt;0,'1C TSrécur6'!$C$12="OUI"),'1C TSrécur6'!$F$54/'1C TSrécur6'!F$17,"")</f>
        <v/>
      </c>
      <c r="AH441" s="543" t="str">
        <f>IF(AND('1C TSrécur6'!F$17&lt;&gt;0,'1C TSrécur6'!$C$12="OUI"),'1C TSrécur6'!$F$55/'1C TSrécur6'!F$17,"")</f>
        <v/>
      </c>
      <c r="AI441" s="543" t="str">
        <f>IF(AND('1C TSrécur6'!F$17&lt;&gt;0,'1C TSrécur6'!$C$12="OUI"),'1C TSrécur6'!$F$56/'1C TSrécur6'!F$17,"")</f>
        <v/>
      </c>
      <c r="AJ441" s="543" t="str">
        <f>IF(AND('1C TSrécur6'!F$17&lt;&gt;0,'1C TSrécur6'!$C$12="OUI"),'1C TSrécur6'!$F$57/'1C TSrécur6'!F$17,"")</f>
        <v/>
      </c>
      <c r="AK441" s="543">
        <f>IF(AND('1C TSrécur6'!F$17&lt;&gt;0,'1C TSrécur6'!$C$12="OUI"),'1C TSrécur6'!F$58/'1C TSrécur6'!F$17,0)</f>
        <v>0</v>
      </c>
      <c r="AL441" s="72">
        <f>IF(AND('1C TSrécur6'!$B$12&lt;&gt;"",'1C TSrécur6'!$C$12="OUI"),N441+AK441,N441)</f>
        <v>0</v>
      </c>
      <c r="AM441" s="344">
        <f t="shared" si="146"/>
        <v>0</v>
      </c>
      <c r="AN441" s="344">
        <f t="shared" si="147"/>
        <v>0</v>
      </c>
      <c r="AO441" s="345">
        <f t="shared" si="148"/>
        <v>0</v>
      </c>
      <c r="AP441" s="573">
        <f t="shared" si="149"/>
        <v>0</v>
      </c>
      <c r="AQ441" s="583">
        <f t="shared" si="142"/>
        <v>0</v>
      </c>
      <c r="AR441" s="579"/>
      <c r="AS441" s="102"/>
      <c r="AT441" s="27" t="str">
        <f>IF(('1C TSrécur6'!F$17*FICHE!$C$13)&lt;J441,"Forfait limité à "&amp;FICHE!$C$13&amp;"€/jour","")</f>
        <v/>
      </c>
      <c r="AU441" s="592"/>
      <c r="AV441" s="824"/>
      <c r="AW441" s="824"/>
      <c r="AX441" s="824"/>
      <c r="AY441" s="824"/>
      <c r="AZ441" s="824"/>
      <c r="BA441" s="767"/>
      <c r="BB441" s="767"/>
      <c r="BC441" s="767"/>
      <c r="BD441" s="767"/>
      <c r="BE441" s="767"/>
      <c r="BF441" s="767"/>
      <c r="BG441" s="767"/>
      <c r="BH441" s="767"/>
      <c r="BI441" s="767"/>
      <c r="BJ441" s="767"/>
      <c r="BK441" s="767"/>
      <c r="BL441" s="767"/>
      <c r="BM441" s="767"/>
      <c r="BN441" s="767"/>
      <c r="BO441" s="767"/>
      <c r="BP441" s="767"/>
      <c r="BQ441" s="767"/>
      <c r="BR441" s="767"/>
      <c r="BS441" s="767"/>
      <c r="BT441" s="767"/>
      <c r="BU441" s="767"/>
      <c r="BV441" s="767"/>
      <c r="BW441" s="767"/>
      <c r="BX441" s="767"/>
      <c r="BY441" s="767"/>
      <c r="BZ441" s="767"/>
      <c r="CA441" s="767"/>
      <c r="CB441" s="767"/>
      <c r="CC441" s="767"/>
      <c r="CD441" s="767"/>
      <c r="CE441" s="767"/>
      <c r="CF441" s="767"/>
      <c r="CG441" s="767"/>
      <c r="CH441" s="767"/>
      <c r="CI441" s="767"/>
      <c r="CJ441" s="767"/>
      <c r="CK441" s="767"/>
      <c r="CL441" s="767"/>
      <c r="CM441" s="767"/>
      <c r="CN441" s="767"/>
      <c r="CO441" s="767"/>
      <c r="CP441" s="767"/>
      <c r="CQ441" s="767"/>
      <c r="CR441" s="767"/>
      <c r="CS441" s="767"/>
      <c r="CT441" s="767"/>
      <c r="CU441" s="767"/>
      <c r="CV441" s="767"/>
      <c r="CW441" s="767"/>
      <c r="CX441" s="767"/>
      <c r="CY441" s="767"/>
      <c r="CZ441" s="767"/>
      <c r="DA441" s="767"/>
      <c r="DB441" s="767"/>
      <c r="DC441" s="767"/>
      <c r="DD441" s="767"/>
      <c r="DE441" s="767"/>
      <c r="DF441" s="767"/>
      <c r="DG441" s="767"/>
      <c r="DH441" s="767"/>
      <c r="DI441" s="767"/>
      <c r="DJ441" s="767"/>
      <c r="DK441" s="767"/>
      <c r="DL441" s="767"/>
      <c r="DM441" s="767"/>
      <c r="DN441" s="767"/>
      <c r="DO441" s="767"/>
      <c r="DP441" s="767"/>
      <c r="DQ441" s="767"/>
      <c r="DR441" s="767"/>
      <c r="DS441" s="767"/>
      <c r="DT441" s="767"/>
      <c r="DU441" s="767"/>
      <c r="DV441" s="767"/>
      <c r="DW441" s="767"/>
      <c r="DX441" s="767"/>
      <c r="DY441" s="767"/>
      <c r="DZ441" s="767"/>
      <c r="EA441" s="767"/>
      <c r="EB441" s="767"/>
      <c r="EC441" s="767"/>
      <c r="ED441" s="767"/>
      <c r="EE441" s="767"/>
      <c r="EF441" s="767"/>
      <c r="EG441" s="767"/>
      <c r="EH441" s="767"/>
      <c r="EI441" s="767"/>
      <c r="EJ441" s="767"/>
      <c r="EK441" s="767"/>
      <c r="EL441" s="767"/>
      <c r="EM441" s="767"/>
      <c r="EN441" s="767"/>
      <c r="EO441" s="767"/>
      <c r="EP441" s="767"/>
      <c r="EQ441" s="767"/>
      <c r="ER441" s="767"/>
      <c r="ES441" s="767"/>
      <c r="ET441" s="767"/>
      <c r="EU441" s="767"/>
      <c r="EV441" s="767"/>
      <c r="EW441" s="767"/>
      <c r="EX441" s="767"/>
      <c r="EY441" s="767"/>
      <c r="EZ441" s="767"/>
      <c r="FA441" s="767"/>
      <c r="FB441" s="767"/>
      <c r="FC441" s="767"/>
      <c r="FD441" s="767"/>
      <c r="FE441" s="767"/>
      <c r="FF441" s="767"/>
      <c r="FG441" s="767"/>
      <c r="FH441" s="767"/>
      <c r="FI441" s="767"/>
      <c r="FJ441" s="767"/>
      <c r="FK441" s="767"/>
      <c r="FL441" s="767"/>
      <c r="FM441" s="767"/>
      <c r="FN441" s="767"/>
      <c r="FO441" s="767"/>
      <c r="FP441" s="767"/>
      <c r="FQ441" s="767"/>
      <c r="FR441" s="767"/>
      <c r="FS441" s="767"/>
      <c r="FT441" s="767"/>
      <c r="FU441" s="767"/>
      <c r="FV441" s="767"/>
      <c r="FW441" s="767"/>
      <c r="FX441" s="767"/>
      <c r="FY441" s="767"/>
      <c r="FZ441" s="767"/>
      <c r="GA441" s="767"/>
      <c r="GB441" s="767"/>
      <c r="GC441" s="767"/>
      <c r="GD441" s="767"/>
      <c r="GE441" s="767"/>
      <c r="GF441" s="767"/>
      <c r="GG441" s="767"/>
      <c r="GH441" s="767"/>
      <c r="GI441" s="767"/>
      <c r="GJ441" s="767"/>
      <c r="GK441" s="767"/>
      <c r="GL441" s="767"/>
      <c r="GM441" s="767"/>
      <c r="GN441" s="767"/>
      <c r="GO441" s="767"/>
      <c r="GP441" s="767"/>
      <c r="GQ441" s="767"/>
      <c r="GR441" s="767"/>
      <c r="GS441" s="767"/>
      <c r="GT441" s="767"/>
      <c r="GU441" s="767"/>
      <c r="GV441" s="767"/>
      <c r="GW441" s="767"/>
      <c r="GX441" s="767"/>
      <c r="GY441" s="767"/>
      <c r="GZ441" s="767"/>
      <c r="HA441" s="767"/>
      <c r="HB441" s="767"/>
      <c r="HC441" s="767"/>
    </row>
    <row r="442" spans="1:211" s="864" customFormat="1" ht="13.9" hidden="1" customHeight="1">
      <c r="A442" s="307"/>
      <c r="B442" s="351"/>
      <c r="C442" s="971" t="str">
        <f>IF('1C TSrécur6'!G$17&lt;&gt;0,'1C TSrécur6'!$B$12,"")</f>
        <v/>
      </c>
      <c r="D442" s="972"/>
      <c r="E442" s="973"/>
      <c r="F442" s="93" t="str">
        <f>IF(AND($C442='1C TSrécur6'!$B$12,'1C TSrécur6'!$B$16="récurrentes",'1C TSrécur6'!$G$17&lt;&gt;""),'1C TSrécur6'!$G$21,"")</f>
        <v/>
      </c>
      <c r="G442" s="863"/>
      <c r="H442" s="745">
        <v>0.21</v>
      </c>
      <c r="I442" s="747">
        <v>1</v>
      </c>
      <c r="J442" s="312"/>
      <c r="K442" s="680">
        <f t="shared" si="143"/>
        <v>0</v>
      </c>
      <c r="L442" s="527">
        <f>IF(OR('1C TSrécur6'!$B$12="",'1C TSrécur6'!G$30=0),0,IF(AND('1C TSrécur6'!$B$12&lt;&gt;"",$K$2="Pôle",'1C TSrécur6'!$C$12="OUI"),(('1C TSrécur6'!G$22+'1C TSrécur6'!G$23+'1C TSrécur6'!G$24+'1C TSrécur6'!G$25+'1C TSrécur6'!G$29)/'1C TSrécur6'!G$17),IF(AND('1C TSrécur6'!$B$12&lt;&gt;"",$K$2="Pôle",'1C TSrécur6'!$C$12="NON"),(('1C TSrécur6'!G$22+'1C TSrécur6'!G$23+'1C TSrécur6'!G$24+'1C TSrécur6'!G$25+'1C TSrécur6'!G$29)/'1C TSrécur6'!G$30),IF(AND('1C TSrécur6'!$B$12&lt;&gt;"",$K$2&lt;&gt;"Pôle",'1C TSrécur6'!$C$12="OUI"),(('1C TSrécur6'!G$22+'1C TSrécur6'!G$23+'1C TSrécur6'!G$24+'1C TSrécur6'!G$25+'1C TSrécur6'!G$26+'1C TSrécur6'!G$27+'1C TSrécur6'!G$28+'1C TSrécur6'!G$29)/'1C TSrécur6'!G$17),IF(AND('1C TSrécur6'!$B$12&lt;&gt;"",$K$2&lt;&gt;"Pôle",'1C TSrécur6'!$C$12="NON"),(('1C TSrécur6'!G$22+'1C TSrécur6'!G$23+'1C TSrécur6'!G$24+'1C TSrécur6'!G$25+'1C TSrécur6'!G$26+'1C TSrécur6'!G$27+'1C TSrécur6'!G$28+'1C TSrécur6'!G$29)/'1C TSrécur6'!G$30))))))</f>
        <v>0</v>
      </c>
      <c r="M442" s="527">
        <f>IF(OR('1C TSrécur6'!$B$12="",'1C TSrécur6'!G$30=0),0,IF(AND('1C TSrécur6'!$B$12&lt;&gt;"",$K$2="Pôle",'1C TSrécur6'!$C$12="OUI"),(('1C TSrécur6'!G$26+'1C TSrécur6'!G$27+'1C TSrécur6'!G$28)/'1C TSrécur6'!G$17),IF(AND('1C TSrécur6'!$B$12&lt;&gt;"",$K$2="Pôle",'1C TSrécur6'!$C$12="NON"),(('1C TSrécur6'!G$26+'1C TSrécur6'!G$27+'1C TSrécur6'!G$28)/'1C TSrécur6'!G$30),IF(AND('1C TSrécur6'!$B$12&lt;&gt;"",$K$2&lt;&gt;"Pôle"),0))))</f>
        <v>0</v>
      </c>
      <c r="N442" s="527">
        <f>IF(AND('1C TSrécur6'!$G$17&lt;&gt;0,'1C TSrécur6'!$G$30&lt;&gt;0),L442+M442,0)</f>
        <v>0</v>
      </c>
      <c r="O442" s="542" t="str">
        <f>IF(AND('1C TSrécur6'!G$17&lt;&gt;0,'1C TSrécur6'!$C$12="OUI"),'1C TSrécur6'!G$36/'1C TSrécur6'!G$17,"")</f>
        <v/>
      </c>
      <c r="P442" s="543" t="str">
        <f>IF(AND('1C TSrécur6'!G$17&lt;&gt;0,'1C TSrécur6'!$C$12="OUI"),'1C TSrécur6'!$G$37/'1C TSrécur6'!G$17,"")</f>
        <v/>
      </c>
      <c r="Q442" s="543" t="str">
        <f>IF(AND('1C TSrécur6'!G$17&lt;&gt;0,'1C TSrécur6'!$C$12="OUI"),'1C TSrécur6'!$G$38/'1C TSrécur6'!G$17,"")</f>
        <v/>
      </c>
      <c r="R442" s="543" t="str">
        <f>IF(AND('1C TSrécur6'!G$17&lt;&gt;0,'1C TSrécur6'!$C$12="OUI"),'1C TSrécur6'!$G$39/'1C TSrécur6'!G$17,"")</f>
        <v/>
      </c>
      <c r="S442" s="543" t="str">
        <f>IF(AND('1C TSrécur6'!G$17&lt;&gt;0,'1C TSrécur6'!$C$12="OUI"),'1C TSrécur6'!$G$40/'1C TSrécur6'!G$17,"")</f>
        <v/>
      </c>
      <c r="T442" s="543" t="str">
        <f>IF(AND('1C TSrécur6'!G$17&lt;&gt;0,'1C TSrécur6'!$C$12="OUI"),'1C TSrécur6'!$G$41/'1C TSrécur6'!G$17,"")</f>
        <v/>
      </c>
      <c r="U442" s="543" t="str">
        <f>IF(AND('1C TSrécur6'!G$17&lt;&gt;0,'1C TSrécur6'!$C$12="OUI"),'1C TSrécur6'!$G$42/'1C TSrécur6'!G$17,"")</f>
        <v/>
      </c>
      <c r="V442" s="543" t="str">
        <f>IF(AND('1C TSrécur6'!G$17&lt;&gt;0,'1C TSrécur6'!$C$12="OUI"),'1C TSrécur6'!$G$43/'1C TSrécur6'!G$17,"")</f>
        <v/>
      </c>
      <c r="W442" s="543" t="str">
        <f>IF(AND('1C TSrécur6'!G$17&lt;&gt;0,'1C TSrécur6'!$C$12="OUI"),'1C TSrécur6'!$G$44/'1C TSrécur6'!G$17,"")</f>
        <v/>
      </c>
      <c r="X442" s="543" t="str">
        <f>IF(AND('1C TSrécur6'!G$17&lt;&gt;0,'1C TSrécur6'!$C$12="OUI"),'1C TSrécur6'!$G$45/'1C TSrécur6'!G$17,"")</f>
        <v/>
      </c>
      <c r="Y442" s="543" t="str">
        <f>IF(AND('1C TSrécur6'!G$17&lt;&gt;0,'1C TSrécur6'!$C$12="OUI"),'1C TSrécur6'!$G$46/'1C TSrécur6'!G$17,"")</f>
        <v/>
      </c>
      <c r="Z442" s="543" t="str">
        <f>IF(AND('1C TSrécur6'!G$17&lt;&gt;0,'1C TSrécur6'!$C$12="OUI"),'1C TSrécur6'!$G$47/'1C TSrécur6'!G$17,"")</f>
        <v/>
      </c>
      <c r="AA442" s="543" t="str">
        <f>IF(AND('1C TSrécur6'!G$17&lt;&gt;0,'1C TSrécur6'!$C$12="OUI"),'1C TSrécur6'!$G$48/'1C TSrécur6'!G$17,"")</f>
        <v/>
      </c>
      <c r="AB442" s="543" t="str">
        <f>IF(AND('1C TSrécur6'!G$17&lt;&gt;0,'1C TSrécur6'!$C$12="OUI"),'1C TSrécur6'!$G$49/'1C TSrécur6'!G$17,"")</f>
        <v/>
      </c>
      <c r="AC442" s="543" t="str">
        <f>IF(AND('1C TSrécur6'!G$17&lt;&gt;0,'1C TSrécur6'!$C$12="OUI"),'1C TSrécur6'!$G$50/'1C TSrécur6'!G$17,"")</f>
        <v/>
      </c>
      <c r="AD442" s="543" t="str">
        <f>IF(AND('1C TSrécur6'!G$17&lt;&gt;0,'1C TSrécur6'!$C$12="OUI"),'1C TSrécur6'!$G$51/'1C TSrécur6'!G$17,"")</f>
        <v/>
      </c>
      <c r="AE442" s="543" t="str">
        <f>IF(AND('1C TSrécur6'!G$17&lt;&gt;0,'1C TSrécur6'!$C$12="OUI"),'1C TSrécur6'!$G$52/'1C TSrécur6'!G$17,"")</f>
        <v/>
      </c>
      <c r="AF442" s="543" t="str">
        <f>IF(AND('1C TSrécur6'!G$17&lt;&gt;0,'1C TSrécur6'!$C$12="OUI"),'1C TSrécur6'!$G$53/'1C TSrécur6'!G$17,"")</f>
        <v/>
      </c>
      <c r="AG442" s="543" t="str">
        <f>IF(AND('1C TSrécur6'!G$17&lt;&gt;0,'1C TSrécur6'!$C$12="OUI"),'1C TSrécur6'!$G$54/'1C TSrécur6'!G$17,"")</f>
        <v/>
      </c>
      <c r="AH442" s="543" t="str">
        <f>IF(AND('1C TSrécur6'!G$17&lt;&gt;0,'1C TSrécur6'!$C$12="OUI"),'1C TSrécur6'!$G$55/'1C TSrécur6'!G$17,"")</f>
        <v/>
      </c>
      <c r="AI442" s="543" t="str">
        <f>IF(AND('1C TSrécur6'!G$17&lt;&gt;0,'1C TSrécur6'!$C$12="OUI"),'1C TSrécur6'!$G$56/'1C TSrécur6'!G$17,"")</f>
        <v/>
      </c>
      <c r="AJ442" s="543" t="str">
        <f>IF(AND('1C TSrécur6'!G$17&lt;&gt;0,'1C TSrécur6'!$C$12="OUI"),'1C TSrécur6'!$G$57/'1C TSrécur6'!G$17,"")</f>
        <v/>
      </c>
      <c r="AK442" s="543">
        <f>IF(AND('1C TSrécur6'!G$17&lt;&gt;0,'1C TSrécur6'!$C$12="OUI"),'1C TSrécur6'!G$58/'1C TSrécur6'!G$17,0)</f>
        <v>0</v>
      </c>
      <c r="AL442" s="72">
        <f>IF(AND('1C TSrécur6'!$B$12&lt;&gt;"",'1C TSrécur6'!$C$12="OUI"),N442+AK442,N442)</f>
        <v>0</v>
      </c>
      <c r="AM442" s="344">
        <f t="shared" si="146"/>
        <v>0</v>
      </c>
      <c r="AN442" s="344">
        <f t="shared" si="147"/>
        <v>0</v>
      </c>
      <c r="AO442" s="345">
        <f t="shared" si="148"/>
        <v>0</v>
      </c>
      <c r="AP442" s="573">
        <f t="shared" si="149"/>
        <v>0</v>
      </c>
      <c r="AQ442" s="583">
        <f t="shared" si="142"/>
        <v>0</v>
      </c>
      <c r="AR442" s="579"/>
      <c r="AS442" s="102"/>
      <c r="AT442" s="27" t="str">
        <f>IF(('1C TSrécur6'!G$17*FICHE!$C$13)&lt;J442,"Forfait limité à "&amp;FICHE!$C$13&amp;"€/jour","")</f>
        <v/>
      </c>
      <c r="AU442" s="592"/>
      <c r="AV442" s="824"/>
      <c r="AW442" s="824"/>
      <c r="AX442" s="824"/>
      <c r="AY442" s="824"/>
      <c r="AZ442" s="824"/>
      <c r="BA442" s="767"/>
      <c r="BB442" s="767"/>
      <c r="BC442" s="767"/>
      <c r="BD442" s="767"/>
      <c r="BE442" s="767"/>
      <c r="BF442" s="767"/>
      <c r="BG442" s="767"/>
      <c r="BH442" s="767"/>
      <c r="BI442" s="767"/>
      <c r="BJ442" s="767"/>
      <c r="BK442" s="767"/>
      <c r="BL442" s="767"/>
      <c r="BM442" s="767"/>
      <c r="BN442" s="767"/>
      <c r="BO442" s="767"/>
      <c r="BP442" s="767"/>
      <c r="BQ442" s="767"/>
      <c r="BR442" s="767"/>
      <c r="BS442" s="767"/>
      <c r="BT442" s="767"/>
      <c r="BU442" s="767"/>
      <c r="BV442" s="767"/>
      <c r="BW442" s="767"/>
      <c r="BX442" s="767"/>
      <c r="BY442" s="767"/>
      <c r="BZ442" s="767"/>
      <c r="CA442" s="767"/>
      <c r="CB442" s="767"/>
      <c r="CC442" s="767"/>
      <c r="CD442" s="767"/>
      <c r="CE442" s="767"/>
      <c r="CF442" s="767"/>
      <c r="CG442" s="767"/>
      <c r="CH442" s="767"/>
      <c r="CI442" s="767"/>
      <c r="CJ442" s="767"/>
      <c r="CK442" s="767"/>
      <c r="CL442" s="767"/>
      <c r="CM442" s="767"/>
      <c r="CN442" s="767"/>
      <c r="CO442" s="767"/>
      <c r="CP442" s="767"/>
      <c r="CQ442" s="767"/>
      <c r="CR442" s="767"/>
      <c r="CS442" s="767"/>
      <c r="CT442" s="767"/>
      <c r="CU442" s="767"/>
      <c r="CV442" s="767"/>
      <c r="CW442" s="767"/>
      <c r="CX442" s="767"/>
      <c r="CY442" s="767"/>
      <c r="CZ442" s="767"/>
      <c r="DA442" s="767"/>
      <c r="DB442" s="767"/>
      <c r="DC442" s="767"/>
      <c r="DD442" s="767"/>
      <c r="DE442" s="767"/>
      <c r="DF442" s="767"/>
      <c r="DG442" s="767"/>
      <c r="DH442" s="767"/>
      <c r="DI442" s="767"/>
      <c r="DJ442" s="767"/>
      <c r="DK442" s="767"/>
      <c r="DL442" s="767"/>
      <c r="DM442" s="767"/>
      <c r="DN442" s="767"/>
      <c r="DO442" s="767"/>
      <c r="DP442" s="767"/>
      <c r="DQ442" s="767"/>
      <c r="DR442" s="767"/>
      <c r="DS442" s="767"/>
      <c r="DT442" s="767"/>
      <c r="DU442" s="767"/>
      <c r="DV442" s="767"/>
      <c r="DW442" s="767"/>
      <c r="DX442" s="767"/>
      <c r="DY442" s="767"/>
      <c r="DZ442" s="767"/>
      <c r="EA442" s="767"/>
      <c r="EB442" s="767"/>
      <c r="EC442" s="767"/>
      <c r="ED442" s="767"/>
      <c r="EE442" s="767"/>
      <c r="EF442" s="767"/>
      <c r="EG442" s="767"/>
      <c r="EH442" s="767"/>
      <c r="EI442" s="767"/>
      <c r="EJ442" s="767"/>
      <c r="EK442" s="767"/>
      <c r="EL442" s="767"/>
      <c r="EM442" s="767"/>
      <c r="EN442" s="767"/>
      <c r="EO442" s="767"/>
      <c r="EP442" s="767"/>
      <c r="EQ442" s="767"/>
      <c r="ER442" s="767"/>
      <c r="ES442" s="767"/>
      <c r="ET442" s="767"/>
      <c r="EU442" s="767"/>
      <c r="EV442" s="767"/>
      <c r="EW442" s="767"/>
      <c r="EX442" s="767"/>
      <c r="EY442" s="767"/>
      <c r="EZ442" s="767"/>
      <c r="FA442" s="767"/>
      <c r="FB442" s="767"/>
      <c r="FC442" s="767"/>
      <c r="FD442" s="767"/>
      <c r="FE442" s="767"/>
      <c r="FF442" s="767"/>
      <c r="FG442" s="767"/>
      <c r="FH442" s="767"/>
      <c r="FI442" s="767"/>
      <c r="FJ442" s="767"/>
      <c r="FK442" s="767"/>
      <c r="FL442" s="767"/>
      <c r="FM442" s="767"/>
      <c r="FN442" s="767"/>
      <c r="FO442" s="767"/>
      <c r="FP442" s="767"/>
      <c r="FQ442" s="767"/>
      <c r="FR442" s="767"/>
      <c r="FS442" s="767"/>
      <c r="FT442" s="767"/>
      <c r="FU442" s="767"/>
      <c r="FV442" s="767"/>
      <c r="FW442" s="767"/>
      <c r="FX442" s="767"/>
      <c r="FY442" s="767"/>
      <c r="FZ442" s="767"/>
      <c r="GA442" s="767"/>
      <c r="GB442" s="767"/>
      <c r="GC442" s="767"/>
      <c r="GD442" s="767"/>
      <c r="GE442" s="767"/>
      <c r="GF442" s="767"/>
      <c r="GG442" s="767"/>
      <c r="GH442" s="767"/>
      <c r="GI442" s="767"/>
      <c r="GJ442" s="767"/>
      <c r="GK442" s="767"/>
      <c r="GL442" s="767"/>
      <c r="GM442" s="767"/>
      <c r="GN442" s="767"/>
      <c r="GO442" s="767"/>
      <c r="GP442" s="767"/>
      <c r="GQ442" s="767"/>
      <c r="GR442" s="767"/>
      <c r="GS442" s="767"/>
      <c r="GT442" s="767"/>
      <c r="GU442" s="767"/>
      <c r="GV442" s="767"/>
      <c r="GW442" s="767"/>
      <c r="GX442" s="767"/>
      <c r="GY442" s="767"/>
      <c r="GZ442" s="767"/>
      <c r="HA442" s="767"/>
      <c r="HB442" s="767"/>
      <c r="HC442" s="767"/>
    </row>
    <row r="443" spans="1:211" s="864" customFormat="1" ht="13.9" hidden="1" customHeight="1">
      <c r="A443" s="307"/>
      <c r="B443" s="351"/>
      <c r="C443" s="971" t="str">
        <f>IF('1C TSrécur6'!H$17&lt;&gt;0,'1C TSrécur6'!$B$12,"")</f>
        <v/>
      </c>
      <c r="D443" s="972"/>
      <c r="E443" s="973"/>
      <c r="F443" s="93" t="str">
        <f>IF(AND($C443='1C TSrécur6'!$B$12,'1C TSrécur6'!$B$16="récurrentes",'1C TSrécur6'!$H$17&lt;&gt;""),'1C TSrécur6'!$H$21,"")</f>
        <v/>
      </c>
      <c r="G443" s="863"/>
      <c r="H443" s="745">
        <v>0.21</v>
      </c>
      <c r="I443" s="747">
        <v>1</v>
      </c>
      <c r="J443" s="312"/>
      <c r="K443" s="680">
        <f t="shared" si="143"/>
        <v>0</v>
      </c>
      <c r="L443" s="527">
        <f>IF(OR('1C TSrécur6'!$B$12="",'1C TSrécur6'!H$30=0),0,IF(AND('1C TSrécur6'!$B$12&lt;&gt;"",$K$2="Pôle",'1C TSrécur6'!$C$12="OUI"),(('1C TSrécur6'!H$22+'1C TSrécur6'!H$23+'1C TSrécur6'!H$24+'1C TSrécur6'!H$25+'1C TSrécur6'!H$29)/'1C TSrécur6'!H$17),IF(AND('1C TSrécur6'!$B$12&lt;&gt;"",$K$2="Pôle",'1C TSrécur6'!$C$12="NON"),(('1C TSrécur6'!H$22+'1C TSrécur6'!H$23+'1C TSrécur6'!H$24+'1C TSrécur6'!H$25+'1C TSrécur6'!H$29)/'1C TSrécur6'!H$30),IF(AND('1C TSrécur6'!$B$12&lt;&gt;"",$K$2&lt;&gt;"Pôle",'1C TSrécur6'!$C$12="OUI"),(('1C TSrécur6'!H$22+'1C TSrécur6'!H$23+'1C TSrécur6'!H$24+'1C TSrécur6'!H$25+'1C TSrécur6'!H$26+'1C TSrécur6'!H$27+'1C TSrécur6'!H$28+'1C TSrécur6'!H$29)/'1C TSrécur6'!H$17),IF(AND('1C TSrécur6'!$B$12&lt;&gt;"",$K$2&lt;&gt;"Pôle",'1C TSrécur6'!$C$12="NON"),(('1C TSrécur6'!H$22+'1C TSrécur6'!H$23+'1C TSrécur6'!H$24+'1C TSrécur6'!H$25+'1C TSrécur6'!H$26+'1C TSrécur6'!H$27+'1C TSrécur6'!H$28+'1C TSrécur6'!H$29)/'1C TSrécur6'!H$30))))))</f>
        <v>0</v>
      </c>
      <c r="M443" s="527">
        <f>IF(OR('1C TSrécur6'!$B$12="",'1C TSrécur6'!H$30=0),0,IF(AND('1C TSrécur6'!$B$12&lt;&gt;"",$K$2="Pôle",'1C TSrécur6'!$C$12="OUI"),(('1C TSrécur6'!H$26+'1C TSrécur6'!H$27+'1C TSrécur6'!H$28)/'1C TSrécur6'!H$17),IF(AND('1C TSrécur6'!$B$12&lt;&gt;"",$K$2="Pôle",'1C TSrécur6'!$C$12="NON"),(('1C TSrécur6'!H$26+'1C TSrécur6'!H$27+'1C TSrécur6'!H$28)/'1C TSrécur6'!H$30),IF(AND('1C TSrécur6'!$B$12&lt;&gt;"",$K$2&lt;&gt;"Pôle"),0))))</f>
        <v>0</v>
      </c>
      <c r="N443" s="527">
        <f>IF(AND('1C TSrécur6'!$H$17&lt;&gt;0,'1C TSrécur6'!$H$30&lt;&gt;0),L443+M443,0)</f>
        <v>0</v>
      </c>
      <c r="O443" s="542" t="str">
        <f>IF(AND('1C TSrécur6'!H$17&lt;&gt;0,'1C TSrécur6'!$C$12="OUI"),'1C TSrécur6'!H$36/'1C TSrécur6'!H$17,"")</f>
        <v/>
      </c>
      <c r="P443" s="543" t="str">
        <f>IF(AND('1C TSrécur6'!H$17&lt;&gt;0,'1C TSrécur6'!$C$12="OUI"),'1C TSrécur6'!$H$37/'1C TSrécur6'!H$17,"")</f>
        <v/>
      </c>
      <c r="Q443" s="543" t="str">
        <f>IF(AND('1C TSrécur6'!H$17&lt;&gt;0,'1C TSrécur6'!$C$12="OUI"),'1C TSrécur6'!$H$38/'1C TSrécur6'!H$17,"")</f>
        <v/>
      </c>
      <c r="R443" s="543" t="str">
        <f>IF(AND('1C TSrécur6'!H$17&lt;&gt;0,'1C TSrécur6'!$C$12="OUI"),'1C TSrécur6'!$H$39/'1C TSrécur6'!H$17,"")</f>
        <v/>
      </c>
      <c r="S443" s="543" t="str">
        <f>IF(AND('1C TSrécur6'!H$17&lt;&gt;0,'1C TSrécur6'!$C$12="OUI"),'1C TSrécur6'!$H$40/'1C TSrécur6'!H$17,"")</f>
        <v/>
      </c>
      <c r="T443" s="543" t="str">
        <f>IF(AND('1C TSrécur6'!H$17&lt;&gt;0,'1C TSrécur6'!$C$12="OUI"),'1C TSrécur6'!$H$41/'1C TSrécur6'!H$17,"")</f>
        <v/>
      </c>
      <c r="U443" s="543" t="str">
        <f>IF(AND('1C TSrécur6'!H$17&lt;&gt;0,'1C TSrécur6'!$C$12="OUI"),'1C TSrécur6'!$H$42/'1C TSrécur6'!H$17,"")</f>
        <v/>
      </c>
      <c r="V443" s="543" t="str">
        <f>IF(AND('1C TSrécur6'!H$17&lt;&gt;0,'1C TSrécur6'!$C$12="OUI"),'1C TSrécur6'!$H$43/'1C TSrécur6'!H$17,"")</f>
        <v/>
      </c>
      <c r="W443" s="543" t="str">
        <f>IF(AND('1C TSrécur6'!H$17&lt;&gt;0,'1C TSrécur6'!$C$12="OUI"),'1C TSrécur6'!$H$44/'1C TSrécur6'!H$17,"")</f>
        <v/>
      </c>
      <c r="X443" s="543" t="str">
        <f>IF(AND('1C TSrécur6'!H$17&lt;&gt;0,'1C TSrécur6'!$C$12="OUI"),'1C TSrécur6'!$H$45/'1C TSrécur6'!H$17,"")</f>
        <v/>
      </c>
      <c r="Y443" s="543" t="str">
        <f>IF(AND('1C TSrécur6'!H$17&lt;&gt;0,'1C TSrécur6'!$C$12="OUI"),'1C TSrécur6'!$H$46/'1C TSrécur6'!H$17,"")</f>
        <v/>
      </c>
      <c r="Z443" s="543" t="str">
        <f>IF(AND('1C TSrécur6'!H$17&lt;&gt;0,'1C TSrécur6'!$C$12="OUI"),'1C TSrécur6'!$H$47/'1C TSrécur6'!H$17,"")</f>
        <v/>
      </c>
      <c r="AA443" s="543" t="str">
        <f>IF(AND('1C TSrécur6'!H$17&lt;&gt;0,'1C TSrécur6'!$C$12="OUI"),'1C TSrécur6'!$H$48/'1C TSrécur6'!H$17,"")</f>
        <v/>
      </c>
      <c r="AB443" s="543" t="str">
        <f>IF(AND('1C TSrécur6'!H$17&lt;&gt;0,'1C TSrécur6'!$C$12="OUI"),'1C TSrécur6'!$H$49/'1C TSrécur6'!H$17,"")</f>
        <v/>
      </c>
      <c r="AC443" s="543" t="str">
        <f>IF(AND('1C TSrécur6'!H$17&lt;&gt;0,'1C TSrécur6'!$C$12="OUI"),'1C TSrécur6'!$H$50/'1C TSrécur6'!H$17,"")</f>
        <v/>
      </c>
      <c r="AD443" s="543" t="str">
        <f>IF(AND('1C TSrécur6'!H$17&lt;&gt;0,'1C TSrécur6'!$C$12="OUI"),'1C TSrécur6'!$H$51/'1C TSrécur6'!H$17,"")</f>
        <v/>
      </c>
      <c r="AE443" s="543" t="str">
        <f>IF(AND('1C TSrécur6'!H$17&lt;&gt;0,'1C TSrécur6'!$C$12="OUI"),'1C TSrécur6'!$H$52/'1C TSrécur6'!H$17,"")</f>
        <v/>
      </c>
      <c r="AF443" s="543" t="str">
        <f>IF(AND('1C TSrécur6'!H$17&lt;&gt;0,'1C TSrécur6'!$C$12="OUI"),'1C TSrécur6'!$H$53/'1C TSrécur6'!H$17,"")</f>
        <v/>
      </c>
      <c r="AG443" s="543" t="str">
        <f>IF(AND('1C TSrécur6'!H$17&lt;&gt;0,'1C TSrécur6'!$C$12="OUI"),'1C TSrécur6'!$H$54/'1C TSrécur6'!H$17,"")</f>
        <v/>
      </c>
      <c r="AH443" s="543" t="str">
        <f>IF(AND('1C TSrécur6'!H$17&lt;&gt;0,'1C TSrécur6'!$C$12="OUI"),'1C TSrécur6'!$H$55/'1C TSrécur6'!H$17,"")</f>
        <v/>
      </c>
      <c r="AI443" s="543" t="str">
        <f>IF(AND('1C TSrécur6'!H$17&lt;&gt;0,'1C TSrécur6'!$C$12="OUI"),'1C TSrécur6'!$H$56/'1C TSrécur6'!H$17,"")</f>
        <v/>
      </c>
      <c r="AJ443" s="543" t="str">
        <f>IF(AND('1C TSrécur6'!H$17&lt;&gt;0,'1C TSrécur6'!$C$12="OUI"),'1C TSrécur6'!$H$57/'1C TSrécur6'!H$17,"")</f>
        <v/>
      </c>
      <c r="AK443" s="543">
        <f>IF(AND('1C TSrécur6'!H$17&lt;&gt;0,'1C TSrécur6'!$C$12="OUI"),'1C TSrécur6'!H$58/'1C TSrécur6'!H$17,0)</f>
        <v>0</v>
      </c>
      <c r="AL443" s="72">
        <f>IF(AND('1C TSrécur6'!$B$12&lt;&gt;"",'1C TSrécur6'!$C$12="OUI"),N443+AK443,N443)</f>
        <v>0</v>
      </c>
      <c r="AM443" s="344">
        <f t="shared" si="146"/>
        <v>0</v>
      </c>
      <c r="AN443" s="344">
        <f t="shared" si="147"/>
        <v>0</v>
      </c>
      <c r="AO443" s="345">
        <f t="shared" si="148"/>
        <v>0</v>
      </c>
      <c r="AP443" s="573">
        <f t="shared" si="149"/>
        <v>0</v>
      </c>
      <c r="AQ443" s="583">
        <f>IF(M443=0,0,AN443-AS443)</f>
        <v>0</v>
      </c>
      <c r="AR443" s="579"/>
      <c r="AS443" s="102"/>
      <c r="AT443" s="27" t="str">
        <f>IF('1C TSrécur6'!H$17*FICHE!$C$13&lt;J443,"Forfait limité à "&amp;FICHE!$C$13&amp;"€/jour","")</f>
        <v/>
      </c>
      <c r="AU443" s="592"/>
      <c r="AV443" s="824"/>
      <c r="AW443" s="824"/>
      <c r="AX443" s="824"/>
      <c r="AY443" s="824"/>
      <c r="AZ443" s="824"/>
      <c r="BA443" s="767"/>
      <c r="BB443" s="767"/>
      <c r="BC443" s="767"/>
      <c r="BD443" s="767"/>
      <c r="BE443" s="767"/>
      <c r="BF443" s="767"/>
      <c r="BG443" s="767"/>
      <c r="BH443" s="767"/>
      <c r="BI443" s="767"/>
      <c r="BJ443" s="767"/>
      <c r="BK443" s="767"/>
      <c r="BL443" s="767"/>
      <c r="BM443" s="767"/>
      <c r="BN443" s="767"/>
      <c r="BO443" s="767"/>
      <c r="BP443" s="767"/>
      <c r="BQ443" s="767"/>
      <c r="BR443" s="767"/>
      <c r="BS443" s="767"/>
      <c r="BT443" s="767"/>
      <c r="BU443" s="767"/>
      <c r="BV443" s="767"/>
      <c r="BW443" s="767"/>
      <c r="BX443" s="767"/>
      <c r="BY443" s="767"/>
      <c r="BZ443" s="767"/>
      <c r="CA443" s="767"/>
      <c r="CB443" s="767"/>
      <c r="CC443" s="767"/>
      <c r="CD443" s="767"/>
      <c r="CE443" s="767"/>
      <c r="CF443" s="767"/>
      <c r="CG443" s="767"/>
      <c r="CH443" s="767"/>
      <c r="CI443" s="767"/>
      <c r="CJ443" s="767"/>
      <c r="CK443" s="767"/>
      <c r="CL443" s="767"/>
      <c r="CM443" s="767"/>
      <c r="CN443" s="767"/>
      <c r="CO443" s="767"/>
      <c r="CP443" s="767"/>
      <c r="CQ443" s="767"/>
      <c r="CR443" s="767"/>
      <c r="CS443" s="767"/>
      <c r="CT443" s="767"/>
      <c r="CU443" s="767"/>
      <c r="CV443" s="767"/>
      <c r="CW443" s="767"/>
      <c r="CX443" s="767"/>
      <c r="CY443" s="767"/>
      <c r="CZ443" s="767"/>
      <c r="DA443" s="767"/>
      <c r="DB443" s="767"/>
      <c r="DC443" s="767"/>
      <c r="DD443" s="767"/>
      <c r="DE443" s="767"/>
      <c r="DF443" s="767"/>
      <c r="DG443" s="767"/>
      <c r="DH443" s="767"/>
      <c r="DI443" s="767"/>
      <c r="DJ443" s="767"/>
      <c r="DK443" s="767"/>
      <c r="DL443" s="767"/>
      <c r="DM443" s="767"/>
      <c r="DN443" s="767"/>
      <c r="DO443" s="767"/>
      <c r="DP443" s="767"/>
      <c r="DQ443" s="767"/>
      <c r="DR443" s="767"/>
      <c r="DS443" s="767"/>
      <c r="DT443" s="767"/>
      <c r="DU443" s="767"/>
      <c r="DV443" s="767"/>
      <c r="DW443" s="767"/>
      <c r="DX443" s="767"/>
      <c r="DY443" s="767"/>
      <c r="DZ443" s="767"/>
      <c r="EA443" s="767"/>
      <c r="EB443" s="767"/>
      <c r="EC443" s="767"/>
      <c r="ED443" s="767"/>
      <c r="EE443" s="767"/>
      <c r="EF443" s="767"/>
      <c r="EG443" s="767"/>
      <c r="EH443" s="767"/>
      <c r="EI443" s="767"/>
      <c r="EJ443" s="767"/>
      <c r="EK443" s="767"/>
      <c r="EL443" s="767"/>
      <c r="EM443" s="767"/>
      <c r="EN443" s="767"/>
      <c r="EO443" s="767"/>
      <c r="EP443" s="767"/>
      <c r="EQ443" s="767"/>
      <c r="ER443" s="767"/>
      <c r="ES443" s="767"/>
      <c r="ET443" s="767"/>
      <c r="EU443" s="767"/>
      <c r="EV443" s="767"/>
      <c r="EW443" s="767"/>
      <c r="EX443" s="767"/>
      <c r="EY443" s="767"/>
      <c r="EZ443" s="767"/>
      <c r="FA443" s="767"/>
      <c r="FB443" s="767"/>
      <c r="FC443" s="767"/>
      <c r="FD443" s="767"/>
      <c r="FE443" s="767"/>
      <c r="FF443" s="767"/>
      <c r="FG443" s="767"/>
      <c r="FH443" s="767"/>
      <c r="FI443" s="767"/>
      <c r="FJ443" s="767"/>
      <c r="FK443" s="767"/>
      <c r="FL443" s="767"/>
      <c r="FM443" s="767"/>
      <c r="FN443" s="767"/>
      <c r="FO443" s="767"/>
      <c r="FP443" s="767"/>
      <c r="FQ443" s="767"/>
      <c r="FR443" s="767"/>
      <c r="FS443" s="767"/>
      <c r="FT443" s="767"/>
      <c r="FU443" s="767"/>
      <c r="FV443" s="767"/>
      <c r="FW443" s="767"/>
      <c r="FX443" s="767"/>
      <c r="FY443" s="767"/>
      <c r="FZ443" s="767"/>
      <c r="GA443" s="767"/>
      <c r="GB443" s="767"/>
      <c r="GC443" s="767"/>
      <c r="GD443" s="767"/>
      <c r="GE443" s="767"/>
      <c r="GF443" s="767"/>
      <c r="GG443" s="767"/>
      <c r="GH443" s="767"/>
      <c r="GI443" s="767"/>
      <c r="GJ443" s="767"/>
      <c r="GK443" s="767"/>
      <c r="GL443" s="767"/>
      <c r="GM443" s="767"/>
      <c r="GN443" s="767"/>
      <c r="GO443" s="767"/>
      <c r="GP443" s="767"/>
      <c r="GQ443" s="767"/>
      <c r="GR443" s="767"/>
      <c r="GS443" s="767"/>
      <c r="GT443" s="767"/>
      <c r="GU443" s="767"/>
      <c r="GV443" s="767"/>
      <c r="GW443" s="767"/>
      <c r="GX443" s="767"/>
      <c r="GY443" s="767"/>
      <c r="GZ443" s="767"/>
      <c r="HA443" s="767"/>
      <c r="HB443" s="767"/>
      <c r="HC443" s="767"/>
    </row>
    <row r="444" spans="1:211" s="864" customFormat="1" ht="13.9" hidden="1" customHeight="1">
      <c r="A444" s="307"/>
      <c r="B444" s="351"/>
      <c r="C444" s="971" t="str">
        <f>IF('1C TSrécur6'!I$17&lt;&gt;0,'1C TSrécur6'!$B$12,"")</f>
        <v/>
      </c>
      <c r="D444" s="972"/>
      <c r="E444" s="973"/>
      <c r="F444" s="93" t="str">
        <f>IF(AND($C444='1C TSrécur6'!$B$12,'1C TSrécur6'!$B$16="récurrentes",'1C TSrécur6'!$I$17&lt;&gt;""),'1C TSrécur6'!$I$21,"")</f>
        <v/>
      </c>
      <c r="G444" s="863"/>
      <c r="H444" s="745">
        <v>0.21</v>
      </c>
      <c r="I444" s="747">
        <v>1</v>
      </c>
      <c r="J444" s="312"/>
      <c r="K444" s="680">
        <f t="shared" si="143"/>
        <v>0</v>
      </c>
      <c r="L444" s="527">
        <f>IF(OR('1C TSrécur6'!$B$12="",'1C TSrécur6'!I$30=0),0,IF(AND('1C TSrécur6'!$B$12&lt;&gt;"",$K$2="Pôle",'1C TSrécur6'!$C$12="OUI"),(('1C TSrécur6'!I$22+'1C TSrécur6'!I$23+'1C TSrécur6'!I$24+'1C TSrécur6'!I$25+'1C TSrécur6'!I$29)/'1C TSrécur6'!I$17),IF(AND('1C TSrécur6'!$B$12&lt;&gt;"",$K$2="Pôle",'1C TSrécur6'!$C$12="NON"),(('1C TSrécur6'!I$22+'1C TSrécur6'!I$23+'1C TSrécur6'!I$24+'1C TSrécur6'!I$25+'1C TSrécur6'!I$29)/'1C TSrécur6'!I$30),IF(AND('1C TSrécur6'!$B$12&lt;&gt;"",$K$2&lt;&gt;"Pôle",'1C TSrécur6'!$C$12="OUI"),(('1C TSrécur6'!I$22+'1C TSrécur6'!I$23+'1C TSrécur6'!I$24+'1C TSrécur6'!I$25+'1C TSrécur6'!I$26+'1C TSrécur6'!I$27+'1C TSrécur6'!I$28+'1C TSrécur6'!I$29)/'1C TSrécur6'!I$17),IF(AND('1C TSrécur6'!$B$12&lt;&gt;"",$K$2&lt;&gt;"Pôle",'1C TSrécur6'!$C$12="NON"),(('1C TSrécur6'!I$22+'1C TSrécur6'!I$23+'1C TSrécur6'!I$24+'1C TSrécur6'!I$25+'1C TSrécur6'!I$26+'1C TSrécur6'!I$27+'1C TSrécur6'!I$28+'1C TSrécur6'!I$29)/'1C TSrécur6'!I$30))))))</f>
        <v>0</v>
      </c>
      <c r="M444" s="527">
        <f>IF(OR('1C TSrécur6'!$B$12="",'1C TSrécur6'!I$30=0),0,IF(AND('1C TSrécur6'!$B$12&lt;&gt;"",$K$2="Pôle",'1C TSrécur6'!$C$12="OUI"),(('1C TSrécur6'!I$26+'1C TSrécur6'!I$27+'1C TSrécur6'!I$28)/'1C TSrécur6'!I$17),IF(AND('1C TSrécur6'!$B$12&lt;&gt;"",$K$2="Pôle",'1C TSrécur6'!$C$12="NON"),(('1C TSrécur6'!I$26+'1C TSrécur6'!I$27+'1C TSrécur6'!I$28)/'1C TSrécur6'!I$30),IF(AND('1C TSrécur6'!$B$12&lt;&gt;"",$K$2&lt;&gt;"Pôle"),0))))</f>
        <v>0</v>
      </c>
      <c r="N444" s="527">
        <f>IF(AND('1C TSrécur6'!$I$17&lt;&gt;0,'1C TSrécur6'!$I$30&lt;&gt;0),L444+M444,0)</f>
        <v>0</v>
      </c>
      <c r="O444" s="542" t="str">
        <f>IF(AND('1C TSrécur6'!I$17&lt;&gt;0,'1C TSrécur6'!$C$12="OUI"),'1C TSrécur6'!I$36/'1C TSrécur6'!I$17,"")</f>
        <v/>
      </c>
      <c r="P444" s="543" t="str">
        <f>IF(AND('1C TSrécur6'!I$17&lt;&gt;0,'1C TSrécur6'!$C$12="OUI"),'1C TSrécur6'!$I$37/'1C TSrécur6'!I$17,"")</f>
        <v/>
      </c>
      <c r="Q444" s="543" t="str">
        <f>IF(AND('1C TSrécur6'!I$17&lt;&gt;0,'1C TSrécur6'!$C$12="OUI"),'1C TSrécur6'!$I$38/'1C TSrécur6'!I$17,"")</f>
        <v/>
      </c>
      <c r="R444" s="543" t="str">
        <f>IF(AND('1C TSrécur6'!I$17&lt;&gt;0,'1C TSrécur6'!$C$12="OUI"),'1C TSrécur6'!$I$39/'1C TSrécur6'!I$17,"")</f>
        <v/>
      </c>
      <c r="S444" s="543" t="str">
        <f>IF(AND('1C TSrécur6'!I$17&lt;&gt;0,'1C TSrécur6'!$C$12="OUI"),'1C TSrécur6'!$I$40/'1C TSrécur6'!I$17,"")</f>
        <v/>
      </c>
      <c r="T444" s="543" t="str">
        <f>IF(AND('1C TSrécur6'!I$17&lt;&gt;0,'1C TSrécur6'!$C$12="OUI"),'1C TSrécur6'!$I$41/'1C TSrécur6'!I$17,"")</f>
        <v/>
      </c>
      <c r="U444" s="543" t="str">
        <f>IF(AND('1C TSrécur6'!I$17&lt;&gt;0,'1C TSrécur6'!$C$12="OUI"),'1C TSrécur6'!$I$42/'1C TSrécur6'!I$17,"")</f>
        <v/>
      </c>
      <c r="V444" s="543" t="str">
        <f>IF(AND('1C TSrécur6'!I$17&lt;&gt;0,'1C TSrécur6'!$C$12="OUI"),'1C TSrécur6'!$I$43/'1C TSrécur6'!I$17,"")</f>
        <v/>
      </c>
      <c r="W444" s="543" t="str">
        <f>IF(AND('1C TSrécur6'!I$17&lt;&gt;0,'1C TSrécur6'!$C$12="OUI"),'1C TSrécur6'!$I$44/'1C TSrécur6'!I$17,"")</f>
        <v/>
      </c>
      <c r="X444" s="543" t="str">
        <f>IF(AND('1C TSrécur6'!I$17&lt;&gt;0,'1C TSrécur6'!$C$12="OUI"),'1C TSrécur6'!$I$45/'1C TSrécur6'!I$17,"")</f>
        <v/>
      </c>
      <c r="Y444" s="543" t="str">
        <f>IF(AND('1C TSrécur6'!I$17&lt;&gt;0,'1C TSrécur6'!$C$12="OUI"),'1C TSrécur6'!$I$46/'1C TSrécur6'!I$17,"")</f>
        <v/>
      </c>
      <c r="Z444" s="543" t="str">
        <f>IF(AND('1C TSrécur6'!I$17&lt;&gt;0,'1C TSrécur6'!$C$12="OUI"),'1C TSrécur6'!$I$47/'1C TSrécur6'!I$17,"")</f>
        <v/>
      </c>
      <c r="AA444" s="543" t="str">
        <f>IF(AND('1C TSrécur6'!I$17&lt;&gt;0,'1C TSrécur6'!$C$12="OUI"),'1C TSrécur6'!$I$48/'1C TSrécur6'!I$17,"")</f>
        <v/>
      </c>
      <c r="AB444" s="543" t="str">
        <f>IF(AND('1C TSrécur6'!I$17&lt;&gt;0,'1C TSrécur6'!$C$12="OUI"),'1C TSrécur6'!$I$49/'1C TSrécur6'!I$17,"")</f>
        <v/>
      </c>
      <c r="AC444" s="543" t="str">
        <f>IF(AND('1C TSrécur6'!I$17&lt;&gt;0,'1C TSrécur6'!$C$12="OUI"),'1C TSrécur6'!$I$50/'1C TSrécur6'!I$17,"")</f>
        <v/>
      </c>
      <c r="AD444" s="543" t="str">
        <f>IF(AND('1C TSrécur6'!I$17&lt;&gt;0,'1C TSrécur6'!$C$12="OUI"),'1C TSrécur6'!$I$51/'1C TSrécur6'!I$17,"")</f>
        <v/>
      </c>
      <c r="AE444" s="543" t="str">
        <f>IF(AND('1C TSrécur6'!I$17&lt;&gt;0,'1C TSrécur6'!$C$12="OUI"),'1C TSrécur6'!$I$52/'1C TSrécur6'!I$17,"")</f>
        <v/>
      </c>
      <c r="AF444" s="543" t="str">
        <f>IF(AND('1C TSrécur6'!I$17&lt;&gt;0,'1C TSrécur6'!$C$12="OUI"),'1C TSrécur6'!$I$53/'1C TSrécur6'!I$17,"")</f>
        <v/>
      </c>
      <c r="AG444" s="543" t="str">
        <f>IF(AND('1C TSrécur6'!I$17&lt;&gt;0,'1C TSrécur6'!$C$12="OUI"),'1C TSrécur6'!$I$54/'1C TSrécur6'!I$17,"")</f>
        <v/>
      </c>
      <c r="AH444" s="543" t="str">
        <f>IF(AND('1C TSrécur6'!I$17&lt;&gt;0,'1C TSrécur6'!$C$12="OUI"),'1C TSrécur6'!$I$55/'1C TSrécur6'!I$17,"")</f>
        <v/>
      </c>
      <c r="AI444" s="543" t="str">
        <f>IF(AND('1C TSrécur6'!I$17&lt;&gt;0,'1C TSrécur6'!$C$12="OUI"),'1C TSrécur6'!$I$56/'1C TSrécur6'!I$17,"")</f>
        <v/>
      </c>
      <c r="AJ444" s="543" t="str">
        <f>IF(AND('1C TSrécur6'!I$17&lt;&gt;0,'1C TSrécur6'!$C$12="OUI"),'1C TSrécur6'!$I$57/'1C TSrécur6'!I$17,"")</f>
        <v/>
      </c>
      <c r="AK444" s="543">
        <f>IF(AND('1C TSrécur6'!I$17&lt;&gt;0,'1C TSrécur6'!$C$12="OUI"),'1C TSrécur6'!I$58/'1C TSrécur6'!I$17,0)</f>
        <v>0</v>
      </c>
      <c r="AL444" s="72">
        <f>IF(AND('1C TSrécur6'!$B$12&lt;&gt;"",'1C TSrécur6'!$C$12="OUI"),N444+AK444,N444)</f>
        <v>0</v>
      </c>
      <c r="AM444" s="344">
        <f t="shared" si="146"/>
        <v>0</v>
      </c>
      <c r="AN444" s="344">
        <f t="shared" si="147"/>
        <v>0</v>
      </c>
      <c r="AO444" s="345">
        <f t="shared" si="148"/>
        <v>0</v>
      </c>
      <c r="AP444" s="573">
        <f t="shared" si="149"/>
        <v>0</v>
      </c>
      <c r="AQ444" s="583">
        <f>IF(M444=0,0,AN444-AS444)</f>
        <v>0</v>
      </c>
      <c r="AR444" s="579"/>
      <c r="AS444" s="102"/>
      <c r="AT444" s="27" t="str">
        <f>IF('1C TSrécur6'!I$17*FICHE!$C$13&lt;J444,"Forfait limité à "&amp;FICHE!$C$13&amp;"€/jour","")</f>
        <v/>
      </c>
      <c r="AU444" s="592"/>
      <c r="AV444" s="824"/>
      <c r="AW444" s="824"/>
      <c r="AX444" s="824"/>
      <c r="AY444" s="824"/>
      <c r="AZ444" s="824"/>
      <c r="BA444" s="767"/>
      <c r="BB444" s="767"/>
      <c r="BC444" s="767"/>
      <c r="BD444" s="767"/>
      <c r="BE444" s="767"/>
      <c r="BF444" s="767"/>
      <c r="BG444" s="767"/>
      <c r="BH444" s="767"/>
      <c r="BI444" s="767"/>
      <c r="BJ444" s="767"/>
      <c r="BK444" s="767"/>
      <c r="BL444" s="767"/>
      <c r="BM444" s="767"/>
      <c r="BN444" s="767"/>
      <c r="BO444" s="767"/>
      <c r="BP444" s="767"/>
      <c r="BQ444" s="767"/>
      <c r="BR444" s="767"/>
      <c r="BS444" s="767"/>
      <c r="BT444" s="767"/>
      <c r="BU444" s="767"/>
      <c r="BV444" s="767"/>
      <c r="BW444" s="767"/>
      <c r="BX444" s="767"/>
      <c r="BY444" s="767"/>
      <c r="BZ444" s="767"/>
      <c r="CA444" s="767"/>
      <c r="CB444" s="767"/>
      <c r="CC444" s="767"/>
      <c r="CD444" s="767"/>
      <c r="CE444" s="767"/>
      <c r="CF444" s="767"/>
      <c r="CG444" s="767"/>
      <c r="CH444" s="767"/>
      <c r="CI444" s="767"/>
      <c r="CJ444" s="767"/>
      <c r="CK444" s="767"/>
      <c r="CL444" s="767"/>
      <c r="CM444" s="767"/>
      <c r="CN444" s="767"/>
      <c r="CO444" s="767"/>
      <c r="CP444" s="767"/>
      <c r="CQ444" s="767"/>
      <c r="CR444" s="767"/>
      <c r="CS444" s="767"/>
      <c r="CT444" s="767"/>
      <c r="CU444" s="767"/>
      <c r="CV444" s="767"/>
      <c r="CW444" s="767"/>
      <c r="CX444" s="767"/>
      <c r="CY444" s="767"/>
      <c r="CZ444" s="767"/>
      <c r="DA444" s="767"/>
      <c r="DB444" s="767"/>
      <c r="DC444" s="767"/>
      <c r="DD444" s="767"/>
      <c r="DE444" s="767"/>
      <c r="DF444" s="767"/>
      <c r="DG444" s="767"/>
      <c r="DH444" s="767"/>
      <c r="DI444" s="767"/>
      <c r="DJ444" s="767"/>
      <c r="DK444" s="767"/>
      <c r="DL444" s="767"/>
      <c r="DM444" s="767"/>
      <c r="DN444" s="767"/>
      <c r="DO444" s="767"/>
      <c r="DP444" s="767"/>
      <c r="DQ444" s="767"/>
      <c r="DR444" s="767"/>
      <c r="DS444" s="767"/>
      <c r="DT444" s="767"/>
      <c r="DU444" s="767"/>
      <c r="DV444" s="767"/>
      <c r="DW444" s="767"/>
      <c r="DX444" s="767"/>
      <c r="DY444" s="767"/>
      <c r="DZ444" s="767"/>
      <c r="EA444" s="767"/>
      <c r="EB444" s="767"/>
      <c r="EC444" s="767"/>
      <c r="ED444" s="767"/>
      <c r="EE444" s="767"/>
      <c r="EF444" s="767"/>
      <c r="EG444" s="767"/>
      <c r="EH444" s="767"/>
      <c r="EI444" s="767"/>
      <c r="EJ444" s="767"/>
      <c r="EK444" s="767"/>
      <c r="EL444" s="767"/>
      <c r="EM444" s="767"/>
      <c r="EN444" s="767"/>
      <c r="EO444" s="767"/>
      <c r="EP444" s="767"/>
      <c r="EQ444" s="767"/>
      <c r="ER444" s="767"/>
      <c r="ES444" s="767"/>
      <c r="ET444" s="767"/>
      <c r="EU444" s="767"/>
      <c r="EV444" s="767"/>
      <c r="EW444" s="767"/>
      <c r="EX444" s="767"/>
      <c r="EY444" s="767"/>
      <c r="EZ444" s="767"/>
      <c r="FA444" s="767"/>
      <c r="FB444" s="767"/>
      <c r="FC444" s="767"/>
      <c r="FD444" s="767"/>
      <c r="FE444" s="767"/>
      <c r="FF444" s="767"/>
      <c r="FG444" s="767"/>
      <c r="FH444" s="767"/>
      <c r="FI444" s="767"/>
      <c r="FJ444" s="767"/>
      <c r="FK444" s="767"/>
      <c r="FL444" s="767"/>
      <c r="FM444" s="767"/>
      <c r="FN444" s="767"/>
      <c r="FO444" s="767"/>
      <c r="FP444" s="767"/>
      <c r="FQ444" s="767"/>
      <c r="FR444" s="767"/>
      <c r="FS444" s="767"/>
      <c r="FT444" s="767"/>
      <c r="FU444" s="767"/>
      <c r="FV444" s="767"/>
      <c r="FW444" s="767"/>
      <c r="FX444" s="767"/>
      <c r="FY444" s="767"/>
      <c r="FZ444" s="767"/>
      <c r="GA444" s="767"/>
      <c r="GB444" s="767"/>
      <c r="GC444" s="767"/>
      <c r="GD444" s="767"/>
      <c r="GE444" s="767"/>
      <c r="GF444" s="767"/>
      <c r="GG444" s="767"/>
      <c r="GH444" s="767"/>
      <c r="GI444" s="767"/>
      <c r="GJ444" s="767"/>
      <c r="GK444" s="767"/>
      <c r="GL444" s="767"/>
      <c r="GM444" s="767"/>
      <c r="GN444" s="767"/>
      <c r="GO444" s="767"/>
      <c r="GP444" s="767"/>
      <c r="GQ444" s="767"/>
      <c r="GR444" s="767"/>
      <c r="GS444" s="767"/>
      <c r="GT444" s="767"/>
      <c r="GU444" s="767"/>
      <c r="GV444" s="767"/>
      <c r="GW444" s="767"/>
      <c r="GX444" s="767"/>
      <c r="GY444" s="767"/>
      <c r="GZ444" s="767"/>
      <c r="HA444" s="767"/>
      <c r="HB444" s="767"/>
      <c r="HC444" s="767"/>
    </row>
    <row r="445" spans="1:211" s="864" customFormat="1" ht="13.9" hidden="1" customHeight="1">
      <c r="A445" s="307"/>
      <c r="B445" s="351"/>
      <c r="C445" s="971" t="str">
        <f>IF('1C TSrécur6'!J$17&lt;&gt;0,'1C TSrécur6'!$B$12,"")</f>
        <v/>
      </c>
      <c r="D445" s="972"/>
      <c r="E445" s="973"/>
      <c r="F445" s="93" t="str">
        <f>IF(AND($C445='1C TSrécur6'!$B$12,'1C TSrécur6'!$B$16="récurrentes",'1C TSrécur6'!K$17&lt;&gt;""),'1C TSrécur6'!K$21,"")</f>
        <v/>
      </c>
      <c r="G445" s="863"/>
      <c r="H445" s="745">
        <v>0.21</v>
      </c>
      <c r="I445" s="747">
        <v>1</v>
      </c>
      <c r="J445" s="312"/>
      <c r="K445" s="680">
        <f t="shared" si="143"/>
        <v>0</v>
      </c>
      <c r="L445" s="527">
        <f>IF(OR('1C TSrécur6'!$B$12="",'1C TSrécur6'!J$30=0),0,IF(AND('1C TSrécur6'!$B$12&lt;&gt;"",$K$2="Pôle",'1C TSrécur6'!$C$12="OUI"),(('1C TSrécur6'!J$22+'1C TSrécur6'!J$23+'1C TSrécur6'!J$24+'1C TSrécur6'!J$25+'1C TSrécur6'!J$29)/'1C TSrécur6'!J$17),IF(AND('1C TSrécur6'!$B$12&lt;&gt;"",$K$2="Pôle",'1C TSrécur6'!$C$12="NON"),(('1C TSrécur6'!J$22+'1C TSrécur6'!J$23+'1C TSrécur6'!J$24+'1C TSrécur6'!J$25+'1C TSrécur6'!J$29)/'1C TSrécur6'!J$30),IF(AND('1C TSrécur6'!$B$12&lt;&gt;"",$K$2&lt;&gt;"Pôle",'1C TSrécur6'!$C$12="OUI"),(('1C TSrécur6'!J$22+'1C TSrécur6'!J$23+'1C TSrécur6'!J$24+'1C TSrécur6'!J$25+'1C TSrécur6'!J$26+'1C TSrécur6'!J$27+'1C TSrécur6'!J$28+'1C TSrécur6'!J$29)/'1C TSrécur6'!J$17),IF(AND('1C TSrécur6'!$B$12&lt;&gt;"",$K$2&lt;&gt;"Pôle",'1C TSrécur6'!$C$12="NON"),(('1C TSrécur6'!J$22+'1C TSrécur6'!J$23+'1C TSrécur6'!J$24+'1C TSrécur6'!J$25+'1C TSrécur6'!J$26+'1C TSrécur6'!J$27+'1C TSrécur6'!J$28+'1C TSrécur6'!J$29)/'1C TSrécur6'!J$30))))))</f>
        <v>0</v>
      </c>
      <c r="M445" s="527">
        <f>IF(OR('1C TSrécur6'!$B$12="",'1C TSrécur6'!J$30=0),0,IF(AND('1C TSrécur6'!$B$12&lt;&gt;"",$K$2="Pôle",'1C TSrécur6'!$C$12="OUI"),(('1C TSrécur6'!J$26+'1C TSrécur6'!J$27+'1C TSrécur6'!J$28)/'1C TSrécur6'!J$17),IF(AND('1C TSrécur6'!$B$12&lt;&gt;"",$K$2="Pôle",'1C TSrécur6'!$C$12="NON"),(('1C TSrécur6'!J$26+'1C TSrécur6'!J$27+'1C TSrécur6'!J$28)/'1C TSrécur6'!J$30),IF(AND('1C TSrécur6'!$B$12&lt;&gt;"",$K$2&lt;&gt;"Pôle"),0))))</f>
        <v>0</v>
      </c>
      <c r="N445" s="527">
        <f>IF(AND('1C TSrécur6'!$J$17&lt;&gt;0,'1C TSrécur6'!$J$30&lt;&gt;0),L445+M445,0)</f>
        <v>0</v>
      </c>
      <c r="O445" s="542" t="str">
        <f>IF(AND('1C TSrécur6'!J$17&lt;&gt;0,'1C TSrécur6'!$C$12="OUI"),'1C TSrécur6'!J$36/'1C TSrécur6'!J$17,"")</f>
        <v/>
      </c>
      <c r="P445" s="543" t="str">
        <f>IF(AND('1C TSrécur6'!J$17&lt;&gt;0,'1C TSrécur6'!$C$12="OUI"),'1C TSrécur6'!$J$37/'1C TSrécur6'!J$17,"")</f>
        <v/>
      </c>
      <c r="Q445" s="543" t="str">
        <f>IF(AND('1C TSrécur6'!J$17&lt;&gt;0,'1C TSrécur6'!$C$12="OUI"),'1C TSrécur6'!$J$38/'1C TSrécur6'!J$17,"")</f>
        <v/>
      </c>
      <c r="R445" s="543" t="str">
        <f>IF(AND('1C TSrécur6'!J$17&lt;&gt;0,'1C TSrécur6'!$C$12="OUI"),'1C TSrécur6'!$J$39/'1C TSrécur6'!J$17,"")</f>
        <v/>
      </c>
      <c r="S445" s="543" t="str">
        <f>IF(AND('1C TSrécur6'!J$17&lt;&gt;0,'1C TSrécur6'!$C$12="OUI"),'1C TSrécur6'!$J$40/'1C TSrécur6'!J$17,"")</f>
        <v/>
      </c>
      <c r="T445" s="543" t="str">
        <f>IF(AND('1C TSrécur6'!J$17&lt;&gt;0,'1C TSrécur6'!$C$12="OUI"),'1C TSrécur6'!$J$41/'1C TSrécur6'!J$17,"")</f>
        <v/>
      </c>
      <c r="U445" s="543" t="str">
        <f>IF(AND('1C TSrécur6'!J$17&lt;&gt;0,'1C TSrécur6'!$C$12="OUI"),'1C TSrécur6'!$J$42/'1C TSrécur6'!J$17,"")</f>
        <v/>
      </c>
      <c r="V445" s="543" t="str">
        <f>IF(AND('1C TSrécur6'!J$17&lt;&gt;0,'1C TSrécur6'!$C$12="OUI"),'1C TSrécur6'!$J$43/'1C TSrécur6'!J$17,"")</f>
        <v/>
      </c>
      <c r="W445" s="543" t="str">
        <f>IF(AND('1C TSrécur6'!J$17&lt;&gt;0,'1C TSrécur6'!$C$12="OUI"),'1C TSrécur6'!$J$44/'1C TSrécur6'!J$17,"")</f>
        <v/>
      </c>
      <c r="X445" s="543" t="str">
        <f>IF(AND('1C TSrécur6'!J$17&lt;&gt;0,'1C TSrécur6'!$C$12="OUI"),'1C TSrécur6'!$J$45/'1C TSrécur6'!J$17,"")</f>
        <v/>
      </c>
      <c r="Y445" s="543" t="str">
        <f>IF(AND('1C TSrécur6'!J$17&lt;&gt;0,'1C TSrécur6'!$C$12="OUI"),'1C TSrécur6'!$J$46/'1C TSrécur6'!J$17,"")</f>
        <v/>
      </c>
      <c r="Z445" s="543" t="str">
        <f>IF(AND('1C TSrécur6'!J$17&lt;&gt;0,'1C TSrécur6'!$C$12="OUI"),'1C TSrécur6'!$J$47/'1C TSrécur6'!J$17,"")</f>
        <v/>
      </c>
      <c r="AA445" s="543" t="str">
        <f>IF(AND('1C TSrécur6'!J$17&lt;&gt;0,'1C TSrécur6'!$C$12="OUI"),'1C TSrécur6'!$J$48/'1C TSrécur6'!J$17,"")</f>
        <v/>
      </c>
      <c r="AB445" s="543" t="str">
        <f>IF(AND('1C TSrécur6'!J$17&lt;&gt;0,'1C TSrécur6'!$C$12="OUI"),'1C TSrécur6'!$J$49/'1C TSrécur6'!J$17,"")</f>
        <v/>
      </c>
      <c r="AC445" s="543" t="str">
        <f>IF(AND('1C TSrécur6'!J$17&lt;&gt;0,'1C TSrécur6'!$C$12="OUI"),'1C TSrécur6'!$J$50/'1C TSrécur6'!J$17,"")</f>
        <v/>
      </c>
      <c r="AD445" s="543" t="str">
        <f>IF(AND('1C TSrécur6'!J$17&lt;&gt;0,'1C TSrécur6'!$C$12="OUI"),'1C TSrécur6'!$J$51/'1C TSrécur6'!J$17,"")</f>
        <v/>
      </c>
      <c r="AE445" s="543" t="str">
        <f>IF(AND('1C TSrécur6'!J$17&lt;&gt;0,'1C TSrécur6'!$C$12="OUI"),'1C TSrécur6'!$J$52/'1C TSrécur6'!J$17,"")</f>
        <v/>
      </c>
      <c r="AF445" s="543" t="str">
        <f>IF(AND('1C TSrécur6'!J$17&lt;&gt;0,'1C TSrécur6'!$C$12="OUI"),'1C TSrécur6'!$J$53/'1C TSrécur6'!J$17,"")</f>
        <v/>
      </c>
      <c r="AG445" s="543" t="str">
        <f>IF(AND('1C TSrécur6'!J$17&lt;&gt;0,'1C TSrécur6'!$C$12="OUI"),'1C TSrécur6'!$J$54/'1C TSrécur6'!J$17,"")</f>
        <v/>
      </c>
      <c r="AH445" s="543" t="str">
        <f>IF(AND('1C TSrécur6'!J$17&lt;&gt;0,'1C TSrécur6'!$C$12="OUI"),'1C TSrécur6'!$J$55/'1C TSrécur6'!J$17,"")</f>
        <v/>
      </c>
      <c r="AI445" s="543" t="str">
        <f>IF(AND('1C TSrécur6'!J$17&lt;&gt;0,'1C TSrécur6'!$C$12="OUI"),'1C TSrécur6'!$J$56/'1C TSrécur6'!J$17,"")</f>
        <v/>
      </c>
      <c r="AJ445" s="543" t="str">
        <f>IF(AND('1C TSrécur6'!J$17&lt;&gt;0,'1C TSrécur6'!$C$12="OUI"),'1C TSrécur6'!$J$57/'1C TSrécur6'!J$17,"")</f>
        <v/>
      </c>
      <c r="AK445" s="543">
        <f>IF(AND('1C TSrécur6'!J$17&lt;&gt;0,'1C TSrécur6'!$C$12="OUI"),'1C TSrécur6'!J$58/'1C TSrécur6'!J$17,0)</f>
        <v>0</v>
      </c>
      <c r="AL445" s="72">
        <f>IF(AND('1C TSrécur6'!$B$12&lt;&gt;"",'1C TSrécur6'!$C$12="OUI"),N445+AK445,N445)</f>
        <v>0</v>
      </c>
      <c r="AM445" s="344">
        <f t="shared" si="146"/>
        <v>0</v>
      </c>
      <c r="AN445" s="344">
        <f t="shared" si="147"/>
        <v>0</v>
      </c>
      <c r="AO445" s="345">
        <f t="shared" si="148"/>
        <v>0</v>
      </c>
      <c r="AP445" s="573">
        <f t="shared" si="149"/>
        <v>0</v>
      </c>
      <c r="AQ445" s="583">
        <f t="shared" ref="AQ445:AQ466" si="150">IF(M445=0,0,AN445-AS445)</f>
        <v>0</v>
      </c>
      <c r="AR445" s="579"/>
      <c r="AS445" s="102"/>
      <c r="AT445" s="27" t="str">
        <f>IF('1C TSrécur6'!J$17*FICHE!$C$13&lt;J445,"Forfait limité à "&amp;FICHE!$C$13&amp;"€/jour","")</f>
        <v/>
      </c>
      <c r="AU445" s="592"/>
      <c r="AV445" s="824"/>
      <c r="AW445" s="824"/>
      <c r="AX445" s="824"/>
      <c r="AY445" s="824"/>
      <c r="AZ445" s="824"/>
      <c r="BA445" s="767"/>
      <c r="BB445" s="767"/>
      <c r="BC445" s="767"/>
      <c r="BD445" s="767"/>
      <c r="BE445" s="767"/>
      <c r="BF445" s="767"/>
      <c r="BG445" s="767"/>
      <c r="BH445" s="767"/>
      <c r="BI445" s="767"/>
      <c r="BJ445" s="767"/>
      <c r="BK445" s="767"/>
      <c r="BL445" s="767"/>
      <c r="BM445" s="767"/>
      <c r="BN445" s="767"/>
      <c r="BO445" s="767"/>
      <c r="BP445" s="767"/>
      <c r="BQ445" s="767"/>
      <c r="BR445" s="767"/>
      <c r="BS445" s="767"/>
      <c r="BT445" s="767"/>
      <c r="BU445" s="767"/>
      <c r="BV445" s="767"/>
      <c r="BW445" s="767"/>
      <c r="BX445" s="767"/>
      <c r="BY445" s="767"/>
      <c r="BZ445" s="767"/>
      <c r="CA445" s="767"/>
      <c r="CB445" s="767"/>
      <c r="CC445" s="767"/>
      <c r="CD445" s="767"/>
      <c r="CE445" s="767"/>
      <c r="CF445" s="767"/>
      <c r="CG445" s="767"/>
      <c r="CH445" s="767"/>
      <c r="CI445" s="767"/>
      <c r="CJ445" s="767"/>
      <c r="CK445" s="767"/>
      <c r="CL445" s="767"/>
      <c r="CM445" s="767"/>
      <c r="CN445" s="767"/>
      <c r="CO445" s="767"/>
      <c r="CP445" s="767"/>
      <c r="CQ445" s="767"/>
      <c r="CR445" s="767"/>
      <c r="CS445" s="767"/>
      <c r="CT445" s="767"/>
      <c r="CU445" s="767"/>
      <c r="CV445" s="767"/>
      <c r="CW445" s="767"/>
      <c r="CX445" s="767"/>
      <c r="CY445" s="767"/>
      <c r="CZ445" s="767"/>
      <c r="DA445" s="767"/>
      <c r="DB445" s="767"/>
      <c r="DC445" s="767"/>
      <c r="DD445" s="767"/>
      <c r="DE445" s="767"/>
      <c r="DF445" s="767"/>
      <c r="DG445" s="767"/>
      <c r="DH445" s="767"/>
      <c r="DI445" s="767"/>
      <c r="DJ445" s="767"/>
      <c r="DK445" s="767"/>
      <c r="DL445" s="767"/>
      <c r="DM445" s="767"/>
      <c r="DN445" s="767"/>
      <c r="DO445" s="767"/>
      <c r="DP445" s="767"/>
      <c r="DQ445" s="767"/>
      <c r="DR445" s="767"/>
      <c r="DS445" s="767"/>
      <c r="DT445" s="767"/>
      <c r="DU445" s="767"/>
      <c r="DV445" s="767"/>
      <c r="DW445" s="767"/>
      <c r="DX445" s="767"/>
      <c r="DY445" s="767"/>
      <c r="DZ445" s="767"/>
      <c r="EA445" s="767"/>
      <c r="EB445" s="767"/>
      <c r="EC445" s="767"/>
      <c r="ED445" s="767"/>
      <c r="EE445" s="767"/>
      <c r="EF445" s="767"/>
      <c r="EG445" s="767"/>
      <c r="EH445" s="767"/>
      <c r="EI445" s="767"/>
      <c r="EJ445" s="767"/>
      <c r="EK445" s="767"/>
      <c r="EL445" s="767"/>
      <c r="EM445" s="767"/>
      <c r="EN445" s="767"/>
      <c r="EO445" s="767"/>
      <c r="EP445" s="767"/>
      <c r="EQ445" s="767"/>
      <c r="ER445" s="767"/>
      <c r="ES445" s="767"/>
      <c r="ET445" s="767"/>
      <c r="EU445" s="767"/>
      <c r="EV445" s="767"/>
      <c r="EW445" s="767"/>
      <c r="EX445" s="767"/>
      <c r="EY445" s="767"/>
      <c r="EZ445" s="767"/>
      <c r="FA445" s="767"/>
      <c r="FB445" s="767"/>
      <c r="FC445" s="767"/>
      <c r="FD445" s="767"/>
      <c r="FE445" s="767"/>
      <c r="FF445" s="767"/>
      <c r="FG445" s="767"/>
      <c r="FH445" s="767"/>
      <c r="FI445" s="767"/>
      <c r="FJ445" s="767"/>
      <c r="FK445" s="767"/>
      <c r="FL445" s="767"/>
      <c r="FM445" s="767"/>
      <c r="FN445" s="767"/>
      <c r="FO445" s="767"/>
      <c r="FP445" s="767"/>
      <c r="FQ445" s="767"/>
      <c r="FR445" s="767"/>
      <c r="FS445" s="767"/>
      <c r="FT445" s="767"/>
      <c r="FU445" s="767"/>
      <c r="FV445" s="767"/>
      <c r="FW445" s="767"/>
      <c r="FX445" s="767"/>
      <c r="FY445" s="767"/>
      <c r="FZ445" s="767"/>
      <c r="GA445" s="767"/>
      <c r="GB445" s="767"/>
      <c r="GC445" s="767"/>
      <c r="GD445" s="767"/>
      <c r="GE445" s="767"/>
      <c r="GF445" s="767"/>
      <c r="GG445" s="767"/>
      <c r="GH445" s="767"/>
      <c r="GI445" s="767"/>
      <c r="GJ445" s="767"/>
      <c r="GK445" s="767"/>
      <c r="GL445" s="767"/>
      <c r="GM445" s="767"/>
      <c r="GN445" s="767"/>
      <c r="GO445" s="767"/>
      <c r="GP445" s="767"/>
      <c r="GQ445" s="767"/>
      <c r="GR445" s="767"/>
      <c r="GS445" s="767"/>
      <c r="GT445" s="767"/>
      <c r="GU445" s="767"/>
      <c r="GV445" s="767"/>
      <c r="GW445" s="767"/>
      <c r="GX445" s="767"/>
      <c r="GY445" s="767"/>
      <c r="GZ445" s="767"/>
      <c r="HA445" s="767"/>
      <c r="HB445" s="767"/>
      <c r="HC445" s="767"/>
    </row>
    <row r="446" spans="1:211" s="864" customFormat="1" ht="13.9" hidden="1" customHeight="1">
      <c r="A446" s="307"/>
      <c r="B446" s="351"/>
      <c r="C446" s="971" t="str">
        <f>IF('1C TSrécur6'!K$17&lt;&gt;0,'1C TSrécur6'!$B$12,"")</f>
        <v/>
      </c>
      <c r="D446" s="972"/>
      <c r="E446" s="973"/>
      <c r="F446" s="93" t="str">
        <f>IF(AND($C446='1C TSrécur6'!$B$12,'1C TSrécur6'!$B$16="récurrentes",'1C TSrécur6'!$K$17&lt;&gt;""),'1C TSrécur6'!$K$21,"")</f>
        <v/>
      </c>
      <c r="G446" s="863"/>
      <c r="H446" s="745">
        <v>0.21</v>
      </c>
      <c r="I446" s="747">
        <v>1</v>
      </c>
      <c r="J446" s="312"/>
      <c r="K446" s="680">
        <f t="shared" si="143"/>
        <v>0</v>
      </c>
      <c r="L446" s="527">
        <f>IF(OR('1C TSrécur6'!$B$12="",'1C TSrécur6'!K$30=0),0,IF(AND('1C TSrécur6'!$B$12&lt;&gt;"",$K$2="Pôle",'1C TSrécur6'!$C$12="OUI"),(('1C TSrécur6'!K$22+'1C TSrécur6'!K$23+'1C TSrécur6'!K$24+'1C TSrécur6'!K$25+'1C TSrécur6'!K$29)/'1C TSrécur6'!K$17),IF(AND('1C TSrécur6'!$B$12&lt;&gt;"",$K$2="Pôle",'1C TSrécur6'!$C$12="NON"),(('1C TSrécur6'!K$22+'1C TSrécur6'!K$23+'1C TSrécur6'!K$24+'1C TSrécur6'!K$25+'1C TSrécur6'!K$29)/'1C TSrécur6'!K$30),IF(AND('1C TSrécur6'!$B$12&lt;&gt;"",$K$2&lt;&gt;"Pôle",'1C TSrécur6'!$C$12="OUI"),(('1C TSrécur6'!K$22+'1C TSrécur6'!K$23+'1C TSrécur6'!K$24+'1C TSrécur6'!K$25+'1C TSrécur6'!K$26+'1C TSrécur6'!K$27+'1C TSrécur6'!K$28+'1C TSrécur6'!K$29)/'1C TSrécur6'!K$17),IF(AND('1C TSrécur6'!$B$12&lt;&gt;"",$K$2&lt;&gt;"Pôle",'1C TSrécur6'!$C$12="NON"),(('1C TSrécur6'!K$22+'1C TSrécur6'!K$23+'1C TSrécur6'!K$24+'1C TSrécur6'!K$25+'1C TSrécur6'!K$26+'1C TSrécur6'!K$27+'1C TSrécur6'!K$28+'1C TSrécur6'!K$29)/'1C TSrécur6'!K$30))))))</f>
        <v>0</v>
      </c>
      <c r="M446" s="527">
        <f>IF(OR('1C TSrécur6'!$B$12="",'1C TSrécur6'!K$30=0),0,IF(AND('1C TSrécur6'!$B$12&lt;&gt;"",$K$2="Pôle",'1C TSrécur6'!$C$12="OUI"),(('1C TSrécur6'!K$26+'1C TSrécur6'!K$27+'1C TSrécur6'!K$28)/'1C TSrécur6'!K$17),IF(AND('1C TSrécur6'!$B$12&lt;&gt;"",$K$2="Pôle",'1C TSrécur6'!$C$12="NON"),(('1C TSrécur6'!K$26+'1C TSrécur6'!K$27+'1C TSrécur6'!K$28)/'1C TSrécur6'!K$30),IF(AND('1C TSrécur6'!$B$12&lt;&gt;"",$K$2&lt;&gt;"Pôle"),0))))</f>
        <v>0</v>
      </c>
      <c r="N446" s="527">
        <f>IF(AND('1C TSrécur6'!$K$17&lt;&gt;0,'1C TSrécur6'!$K$30&lt;&gt;0),L446+M446,0)</f>
        <v>0</v>
      </c>
      <c r="O446" s="542" t="str">
        <f>IF(AND('1C TSrécur6'!K$17&lt;&gt;0,'1C TSrécur6'!$C$12="OUI"),'1C TSrécur6'!K$36/'1C TSrécur6'!K$17,"")</f>
        <v/>
      </c>
      <c r="P446" s="543" t="str">
        <f>IF(AND('1C TSrécur6'!K$17&lt;&gt;0,'1C TSrécur6'!$C$12="OUI"),'1C TSrécur6'!$K$37/'1C TSrécur6'!K$17,"")</f>
        <v/>
      </c>
      <c r="Q446" s="543" t="str">
        <f>IF(AND('1C TSrécur6'!K$17&lt;&gt;0,'1C TSrécur6'!$C$12="OUI"),'1C TSrécur6'!$K$38/'1C TSrécur6'!K$17,"")</f>
        <v/>
      </c>
      <c r="R446" s="543" t="str">
        <f>IF(AND('1C TSrécur6'!K$17&lt;&gt;0,'1C TSrécur6'!$C$12="OUI"),'1C TSrécur6'!$K$39/'1C TSrécur6'!K$17,"")</f>
        <v/>
      </c>
      <c r="S446" s="543" t="str">
        <f>IF(AND('1C TSrécur6'!K$17&lt;&gt;0,'1C TSrécur6'!$C$12="OUI"),'1C TSrécur6'!$K$40/'1C TSrécur6'!K$17,"")</f>
        <v/>
      </c>
      <c r="T446" s="543" t="str">
        <f>IF(AND('1C TSrécur6'!K$17&lt;&gt;0,'1C TSrécur6'!$C$12="OUI"),'1C TSrécur6'!$K$41/'1C TSrécur6'!K$17,"")</f>
        <v/>
      </c>
      <c r="U446" s="543" t="str">
        <f>IF(AND('1C TSrécur6'!K$17&lt;&gt;0,'1C TSrécur6'!$C$12="OUI"),'1C TSrécur6'!$K$42/'1C TSrécur6'!K$17,"")</f>
        <v/>
      </c>
      <c r="V446" s="543" t="str">
        <f>IF(AND('1C TSrécur6'!K$17&lt;&gt;0,'1C TSrécur6'!$C$12="OUI"),'1C TSrécur6'!$K$43/'1C TSrécur6'!K$17,"")</f>
        <v/>
      </c>
      <c r="W446" s="543" t="str">
        <f>IF(AND('1C TSrécur6'!K$17&lt;&gt;0,'1C TSrécur6'!$C$12="OUI"),'1C TSrécur6'!$K$44/'1C TSrécur6'!K$17,"")</f>
        <v/>
      </c>
      <c r="X446" s="543" t="str">
        <f>IF(AND('1C TSrécur6'!K$17&lt;&gt;0,'1C TSrécur6'!$C$12="OUI"),'1C TSrécur6'!$K$45/'1C TSrécur6'!K$17,"")</f>
        <v/>
      </c>
      <c r="Y446" s="543" t="str">
        <f>IF(AND('1C TSrécur6'!K$17&lt;&gt;0,'1C TSrécur6'!$C$12="OUI"),'1C TSrécur6'!$K$46/'1C TSrécur6'!K$17,"")</f>
        <v/>
      </c>
      <c r="Z446" s="543" t="str">
        <f>IF(AND('1C TSrécur6'!K$17&lt;&gt;0,'1C TSrécur6'!$C$12="OUI"),'1C TSrécur6'!$K$47/'1C TSrécur6'!K$17,"")</f>
        <v/>
      </c>
      <c r="AA446" s="543" t="str">
        <f>IF(AND('1C TSrécur6'!K$17&lt;&gt;0,'1C TSrécur6'!$C$12="OUI"),'1C TSrécur6'!$K$48/'1C TSrécur6'!K$17,"")</f>
        <v/>
      </c>
      <c r="AB446" s="543" t="str">
        <f>IF(AND('1C TSrécur6'!K$17&lt;&gt;0,'1C TSrécur6'!$C$12="OUI"),'1C TSrécur6'!$K$49/'1C TSrécur6'!K$17,"")</f>
        <v/>
      </c>
      <c r="AC446" s="543" t="str">
        <f>IF(AND('1C TSrécur6'!K$17&lt;&gt;0,'1C TSrécur6'!$C$12="OUI"),'1C TSrécur6'!$K$50/'1C TSrécur6'!K$17,"")</f>
        <v/>
      </c>
      <c r="AD446" s="543" t="str">
        <f>IF(AND('1C TSrécur6'!K$17&lt;&gt;0,'1C TSrécur6'!$C$12="OUI"),'1C TSrécur6'!$K$51/'1C TSrécur6'!K$17,"")</f>
        <v/>
      </c>
      <c r="AE446" s="543" t="str">
        <f>IF(AND('1C TSrécur6'!K$17&lt;&gt;0,'1C TSrécur6'!$C$12="OUI"),'1C TSrécur6'!$K$52/'1C TSrécur6'!K$17,"")</f>
        <v/>
      </c>
      <c r="AF446" s="543" t="str">
        <f>IF(AND('1C TSrécur6'!K$17&lt;&gt;0,'1C TSrécur6'!$C$12="OUI"),'1C TSrécur6'!$K$53/'1C TSrécur6'!K$17,"")</f>
        <v/>
      </c>
      <c r="AG446" s="543" t="str">
        <f>IF(AND('1C TSrécur6'!K$17&lt;&gt;0,'1C TSrécur6'!$C$12="OUI"),'1C TSrécur6'!$K$54/'1C TSrécur6'!K$17,"")</f>
        <v/>
      </c>
      <c r="AH446" s="543" t="str">
        <f>IF(AND('1C TSrécur6'!K$17&lt;&gt;0,'1C TSrécur6'!$C$12="OUI"),'1C TSrécur6'!$K$55/'1C TSrécur6'!K$17,"")</f>
        <v/>
      </c>
      <c r="AI446" s="543" t="str">
        <f>IF(AND('1C TSrécur6'!K$17&lt;&gt;0,'1C TSrécur6'!$C$12="OUI"),'1C TSrécur6'!$K$56/'1C TSrécur6'!K$17,"")</f>
        <v/>
      </c>
      <c r="AJ446" s="543" t="str">
        <f>IF(AND('1C TSrécur6'!K$17&lt;&gt;0,'1C TSrécur6'!$C$12="OUI"),'1C TSrécur6'!$K$57/'1C TSrécur6'!K$17,"")</f>
        <v/>
      </c>
      <c r="AK446" s="543">
        <f>IF(AND('1C TSrécur6'!K$17&lt;&gt;0,'1C TSrécur6'!$C$12="OUI"),'1C TSrécur6'!K$58/'1C TSrécur6'!K$17,0)</f>
        <v>0</v>
      </c>
      <c r="AL446" s="72">
        <f>IF(AND('1C TSrécur6'!$B$12&lt;&gt;"",'1C TSrécur6'!$C$12="OUI"),N446+AK446,N446)</f>
        <v>0</v>
      </c>
      <c r="AM446" s="344">
        <f t="shared" si="146"/>
        <v>0</v>
      </c>
      <c r="AN446" s="344">
        <f t="shared" si="147"/>
        <v>0</v>
      </c>
      <c r="AO446" s="345">
        <f t="shared" si="148"/>
        <v>0</v>
      </c>
      <c r="AP446" s="573">
        <f t="shared" si="149"/>
        <v>0</v>
      </c>
      <c r="AQ446" s="583">
        <f t="shared" si="150"/>
        <v>0</v>
      </c>
      <c r="AR446" s="579"/>
      <c r="AS446" s="102"/>
      <c r="AT446" s="27" t="str">
        <f>IF('1C TSrécur6'!K$17*FICHE!$C$13&lt;J446,"Forfait limité à "&amp;FICHE!$C$13&amp;"€/jour","")</f>
        <v/>
      </c>
      <c r="AU446" s="592"/>
      <c r="AV446" s="824"/>
      <c r="AW446" s="824"/>
      <c r="AX446" s="824"/>
      <c r="AY446" s="824"/>
      <c r="AZ446" s="824"/>
      <c r="BA446" s="767"/>
      <c r="BB446" s="767"/>
      <c r="BC446" s="767"/>
      <c r="BD446" s="767"/>
      <c r="BE446" s="767"/>
      <c r="BF446" s="767"/>
      <c r="BG446" s="767"/>
      <c r="BH446" s="767"/>
      <c r="BI446" s="767"/>
      <c r="BJ446" s="767"/>
      <c r="BK446" s="767"/>
      <c r="BL446" s="767"/>
      <c r="BM446" s="767"/>
      <c r="BN446" s="767"/>
      <c r="BO446" s="767"/>
      <c r="BP446" s="767"/>
      <c r="BQ446" s="767"/>
      <c r="BR446" s="767"/>
      <c r="BS446" s="767"/>
      <c r="BT446" s="767"/>
      <c r="BU446" s="767"/>
      <c r="BV446" s="767"/>
      <c r="BW446" s="767"/>
      <c r="BX446" s="767"/>
      <c r="BY446" s="767"/>
      <c r="BZ446" s="767"/>
      <c r="CA446" s="767"/>
      <c r="CB446" s="767"/>
      <c r="CC446" s="767"/>
      <c r="CD446" s="767"/>
      <c r="CE446" s="767"/>
      <c r="CF446" s="767"/>
      <c r="CG446" s="767"/>
      <c r="CH446" s="767"/>
      <c r="CI446" s="767"/>
      <c r="CJ446" s="767"/>
      <c r="CK446" s="767"/>
      <c r="CL446" s="767"/>
      <c r="CM446" s="767"/>
      <c r="CN446" s="767"/>
      <c r="CO446" s="767"/>
      <c r="CP446" s="767"/>
      <c r="CQ446" s="767"/>
      <c r="CR446" s="767"/>
      <c r="CS446" s="767"/>
      <c r="CT446" s="767"/>
      <c r="CU446" s="767"/>
      <c r="CV446" s="767"/>
      <c r="CW446" s="767"/>
      <c r="CX446" s="767"/>
      <c r="CY446" s="767"/>
      <c r="CZ446" s="767"/>
      <c r="DA446" s="767"/>
      <c r="DB446" s="767"/>
      <c r="DC446" s="767"/>
      <c r="DD446" s="767"/>
      <c r="DE446" s="767"/>
      <c r="DF446" s="767"/>
      <c r="DG446" s="767"/>
      <c r="DH446" s="767"/>
      <c r="DI446" s="767"/>
      <c r="DJ446" s="767"/>
      <c r="DK446" s="767"/>
      <c r="DL446" s="767"/>
      <c r="DM446" s="767"/>
      <c r="DN446" s="767"/>
      <c r="DO446" s="767"/>
      <c r="DP446" s="767"/>
      <c r="DQ446" s="767"/>
      <c r="DR446" s="767"/>
      <c r="DS446" s="767"/>
      <c r="DT446" s="767"/>
      <c r="DU446" s="767"/>
      <c r="DV446" s="767"/>
      <c r="DW446" s="767"/>
      <c r="DX446" s="767"/>
      <c r="DY446" s="767"/>
      <c r="DZ446" s="767"/>
      <c r="EA446" s="767"/>
      <c r="EB446" s="767"/>
      <c r="EC446" s="767"/>
      <c r="ED446" s="767"/>
      <c r="EE446" s="767"/>
      <c r="EF446" s="767"/>
      <c r="EG446" s="767"/>
      <c r="EH446" s="767"/>
      <c r="EI446" s="767"/>
      <c r="EJ446" s="767"/>
      <c r="EK446" s="767"/>
      <c r="EL446" s="767"/>
      <c r="EM446" s="767"/>
      <c r="EN446" s="767"/>
      <c r="EO446" s="767"/>
      <c r="EP446" s="767"/>
      <c r="EQ446" s="767"/>
      <c r="ER446" s="767"/>
      <c r="ES446" s="767"/>
      <c r="ET446" s="767"/>
      <c r="EU446" s="767"/>
      <c r="EV446" s="767"/>
      <c r="EW446" s="767"/>
      <c r="EX446" s="767"/>
      <c r="EY446" s="767"/>
      <c r="EZ446" s="767"/>
      <c r="FA446" s="767"/>
      <c r="FB446" s="767"/>
      <c r="FC446" s="767"/>
      <c r="FD446" s="767"/>
      <c r="FE446" s="767"/>
      <c r="FF446" s="767"/>
      <c r="FG446" s="767"/>
      <c r="FH446" s="767"/>
      <c r="FI446" s="767"/>
      <c r="FJ446" s="767"/>
      <c r="FK446" s="767"/>
      <c r="FL446" s="767"/>
      <c r="FM446" s="767"/>
      <c r="FN446" s="767"/>
      <c r="FO446" s="767"/>
      <c r="FP446" s="767"/>
      <c r="FQ446" s="767"/>
      <c r="FR446" s="767"/>
      <c r="FS446" s="767"/>
      <c r="FT446" s="767"/>
      <c r="FU446" s="767"/>
      <c r="FV446" s="767"/>
      <c r="FW446" s="767"/>
      <c r="FX446" s="767"/>
      <c r="FY446" s="767"/>
      <c r="FZ446" s="767"/>
      <c r="GA446" s="767"/>
      <c r="GB446" s="767"/>
      <c r="GC446" s="767"/>
      <c r="GD446" s="767"/>
      <c r="GE446" s="767"/>
      <c r="GF446" s="767"/>
      <c r="GG446" s="767"/>
      <c r="GH446" s="767"/>
      <c r="GI446" s="767"/>
      <c r="GJ446" s="767"/>
      <c r="GK446" s="767"/>
      <c r="GL446" s="767"/>
      <c r="GM446" s="767"/>
      <c r="GN446" s="767"/>
      <c r="GO446" s="767"/>
      <c r="GP446" s="767"/>
      <c r="GQ446" s="767"/>
      <c r="GR446" s="767"/>
      <c r="GS446" s="767"/>
      <c r="GT446" s="767"/>
      <c r="GU446" s="767"/>
      <c r="GV446" s="767"/>
      <c r="GW446" s="767"/>
      <c r="GX446" s="767"/>
      <c r="GY446" s="767"/>
      <c r="GZ446" s="767"/>
      <c r="HA446" s="767"/>
      <c r="HB446" s="767"/>
      <c r="HC446" s="767"/>
    </row>
    <row r="447" spans="1:211" s="864" customFormat="1" ht="13.9" hidden="1" customHeight="1">
      <c r="A447" s="307"/>
      <c r="B447" s="351"/>
      <c r="C447" s="971" t="str">
        <f>IF('1C TSrécur6'!L$17&lt;&gt;0,'1C TSrécur6'!$B$12,"")</f>
        <v/>
      </c>
      <c r="D447" s="972"/>
      <c r="E447" s="973"/>
      <c r="F447" s="93" t="str">
        <f>IF(AND($C447='1C TSrécur6'!$B$12,'1C TSrécur6'!$B$16="récurrentes",'1C TSrécur6'!$L$17&lt;&gt;""),'1C TSrécur6'!$L$21,"")</f>
        <v/>
      </c>
      <c r="G447" s="863"/>
      <c r="H447" s="745">
        <v>0.21</v>
      </c>
      <c r="I447" s="747">
        <v>1</v>
      </c>
      <c r="J447" s="312"/>
      <c r="K447" s="680">
        <f t="shared" si="143"/>
        <v>0</v>
      </c>
      <c r="L447" s="527">
        <f>IF(OR('1C TSrécur6'!$B$12="",'1C TSrécur6'!L$30=0),0,IF(AND('1C TSrécur6'!$B$12&lt;&gt;"",$K$2="Pôle",'1C TSrécur6'!$C$12="OUI"),(('1C TSrécur6'!L$22+'1C TSrécur6'!L$23+'1C TSrécur6'!L$24+'1C TSrécur6'!L$25+'1C TSrécur6'!L$29)/'1C TSrécur6'!L$17),IF(AND('1C TSrécur6'!$B$12&lt;&gt;"",$K$2="Pôle",'1C TSrécur6'!$C$12="NON"),(('1C TSrécur6'!L$22+'1C TSrécur6'!L$23+'1C TSrécur6'!L$24+'1C TSrécur6'!L$25+'1C TSrécur6'!L$29)/'1C TSrécur6'!L$30),IF(AND('1C TSrécur6'!$B$12&lt;&gt;"",$K$2&lt;&gt;"Pôle",'1C TSrécur6'!$C$12="OUI"),(('1C TSrécur6'!L$22+'1C TSrécur6'!L$23+'1C TSrécur6'!L$24+'1C TSrécur6'!L$25+'1C TSrécur6'!L$26+'1C TSrécur6'!L$27+'1C TSrécur6'!L$28+'1C TSrécur6'!L$29)/'1C TSrécur6'!L$17),IF(AND('1C TSrécur6'!$B$12&lt;&gt;"",$K$2&lt;&gt;"Pôle",'1C TSrécur6'!$C$12="NON"),(('1C TSrécur6'!L$22+'1C TSrécur6'!L$23+'1C TSrécur6'!L$24+'1C TSrécur6'!L$25+'1C TSrécur6'!L$26+'1C TSrécur6'!L$27+'1C TSrécur6'!L$28+'1C TSrécur6'!L$29)/'1C TSrécur6'!L$30))))))</f>
        <v>0</v>
      </c>
      <c r="M447" s="527">
        <f>IF(OR('1C TSrécur6'!$B$12="",'1C TSrécur6'!L$30=0),0,IF(AND('1C TSrécur6'!$B$12&lt;&gt;"",$K$2="Pôle",'1C TSrécur6'!$C$12="OUI"),(('1C TSrécur6'!L$26+'1C TSrécur6'!L$27+'1C TSrécur6'!L$28)/'1C TSrécur6'!L$17),IF(AND('1C TSrécur6'!$B$12&lt;&gt;"",$K$2="Pôle",'1C TSrécur6'!$C$12="NON"),(('1C TSrécur6'!L$26+'1C TSrécur6'!L$27+'1C TSrécur6'!L$28)/'1C TSrécur6'!L$30),IF(AND('1C TSrécur6'!$B$12&lt;&gt;"",$K$2&lt;&gt;"Pôle"),0))))</f>
        <v>0</v>
      </c>
      <c r="N447" s="527">
        <f>IF(AND('1C TSrécur6'!$L$17&lt;&gt;0,'1C TSrécur6'!$L$30&lt;&gt;0),L447+M447,0)</f>
        <v>0</v>
      </c>
      <c r="O447" s="542" t="str">
        <f>IF(AND('1C TSrécur6'!L$17&lt;&gt;0,'1C TSrécur6'!$C$12="OUI"),'1C TSrécur6'!L$36/'1C TSrécur6'!L$17,"")</f>
        <v/>
      </c>
      <c r="P447" s="543" t="str">
        <f>IF(AND('1C TSrécur6'!L$17&lt;&gt;0,'1C TSrécur6'!$C$12="OUI"),'1C TSrécur6'!$L$37/'1C TSrécur6'!L$17,"")</f>
        <v/>
      </c>
      <c r="Q447" s="543" t="str">
        <f>IF(AND('1C TSrécur6'!L$17&lt;&gt;0,'1C TSrécur6'!$C$12="OUI"),'1C TSrécur6'!$L$38/'1C TSrécur6'!L$17,"")</f>
        <v/>
      </c>
      <c r="R447" s="543" t="str">
        <f>IF(AND('1C TSrécur6'!L$17&lt;&gt;0,'1C TSrécur6'!$C$12="OUI"),'1C TSrécur6'!$L$39/'1C TSrécur6'!L$17,"")</f>
        <v/>
      </c>
      <c r="S447" s="543" t="str">
        <f>IF(AND('1C TSrécur6'!L$17&lt;&gt;0,'1C TSrécur6'!$C$12="OUI"),'1C TSrécur6'!$L$40/'1C TSrécur6'!L$17,"")</f>
        <v/>
      </c>
      <c r="T447" s="543" t="str">
        <f>IF(AND('1C TSrécur6'!L$17&lt;&gt;0,'1C TSrécur6'!$C$12="OUI"),'1C TSrécur6'!$L$41/'1C TSrécur6'!L$17,"")</f>
        <v/>
      </c>
      <c r="U447" s="543" t="str">
        <f>IF(AND('1C TSrécur6'!L$17&lt;&gt;0,'1C TSrécur6'!$C$12="OUI"),'1C TSrécur6'!$L$42/'1C TSrécur6'!L$17,"")</f>
        <v/>
      </c>
      <c r="V447" s="543" t="str">
        <f>IF(AND('1C TSrécur6'!L$17&lt;&gt;0,'1C TSrécur6'!$C$12="OUI"),'1C TSrécur6'!$L$43/'1C TSrécur6'!L$17,"")</f>
        <v/>
      </c>
      <c r="W447" s="543" t="str">
        <f>IF(AND('1C TSrécur6'!L$17&lt;&gt;0,'1C TSrécur6'!$C$12="OUI"),'1C TSrécur6'!$L$44/'1C TSrécur6'!L$17,"")</f>
        <v/>
      </c>
      <c r="X447" s="543" t="str">
        <f>IF(AND('1C TSrécur6'!L$17&lt;&gt;0,'1C TSrécur6'!$C$12="OUI"),'1C TSrécur6'!$L$45/'1C TSrécur6'!L$17,"")</f>
        <v/>
      </c>
      <c r="Y447" s="543" t="str">
        <f>IF(AND('1C TSrécur6'!L$17&lt;&gt;0,'1C TSrécur6'!$C$12="OUI"),'1C TSrécur6'!$L$46/'1C TSrécur6'!L$17,"")</f>
        <v/>
      </c>
      <c r="Z447" s="543" t="str">
        <f>IF(AND('1C TSrécur6'!L$17&lt;&gt;0,'1C TSrécur6'!$C$12="OUI"),'1C TSrécur6'!$L$47/'1C TSrécur6'!L$17,"")</f>
        <v/>
      </c>
      <c r="AA447" s="543" t="str">
        <f>IF(AND('1C TSrécur6'!L$17&lt;&gt;0,'1C TSrécur6'!$C$12="OUI"),'1C TSrécur6'!$L$48/'1C TSrécur6'!L$17,"")</f>
        <v/>
      </c>
      <c r="AB447" s="543" t="str">
        <f>IF(AND('1C TSrécur6'!L$17&lt;&gt;0,'1C TSrécur6'!$C$12="OUI"),'1C TSrécur6'!$L$49/'1C TSrécur6'!L$17,"")</f>
        <v/>
      </c>
      <c r="AC447" s="543" t="str">
        <f>IF(AND('1C TSrécur6'!L$17&lt;&gt;0,'1C TSrécur6'!$C$12="OUI"),'1C TSrécur6'!$L$50/'1C TSrécur6'!L$17,"")</f>
        <v/>
      </c>
      <c r="AD447" s="543" t="str">
        <f>IF(AND('1C TSrécur6'!L$17&lt;&gt;0,'1C TSrécur6'!$C$12="OUI"),'1C TSrécur6'!$L$51/'1C TSrécur6'!L$17,"")</f>
        <v/>
      </c>
      <c r="AE447" s="543" t="str">
        <f>IF(AND('1C TSrécur6'!L$17&lt;&gt;0,'1C TSrécur6'!$C$12="OUI"),'1C TSrécur6'!$L$52/'1C TSrécur6'!L$17,"")</f>
        <v/>
      </c>
      <c r="AF447" s="543" t="str">
        <f>IF(AND('1C TSrécur6'!L$17&lt;&gt;0,'1C TSrécur6'!$C$12="OUI"),'1C TSrécur6'!$L$53/'1C TSrécur6'!L$17,"")</f>
        <v/>
      </c>
      <c r="AG447" s="543" t="str">
        <f>IF(AND('1C TSrécur6'!L$17&lt;&gt;0,'1C TSrécur6'!$C$12="OUI"),'1C TSrécur6'!$L$54/'1C TSrécur6'!L$17,"")</f>
        <v/>
      </c>
      <c r="AH447" s="543" t="str">
        <f>IF(AND('1C TSrécur6'!L$17&lt;&gt;0,'1C TSrécur6'!$C$12="OUI"),'1C TSrécur6'!$L$55/'1C TSrécur6'!L$17,"")</f>
        <v/>
      </c>
      <c r="AI447" s="543" t="str">
        <f>IF(AND('1C TSrécur6'!L$17&lt;&gt;0,'1C TSrécur6'!$C$12="OUI"),'1C TSrécur6'!$L$56/'1C TSrécur6'!L$17,"")</f>
        <v/>
      </c>
      <c r="AJ447" s="543" t="str">
        <f>IF(AND('1C TSrécur6'!L$17&lt;&gt;0,'1C TSrécur6'!$C$12="OUI"),'1C TSrécur6'!$L$57/'1C TSrécur6'!L$17,"")</f>
        <v/>
      </c>
      <c r="AK447" s="543">
        <f>IF(AND('1C TSrécur6'!L$17&lt;&gt;0,'1C TSrécur6'!$C$12="OUI"),'1C TSrécur6'!L$58/'1C TSrécur6'!L$17,0)</f>
        <v>0</v>
      </c>
      <c r="AL447" s="72">
        <f>IF(AND('1C TSrécur6'!$B$12&lt;&gt;"",'1C TSrécur6'!$C$12="OUI"),N447+AK447,N447)</f>
        <v>0</v>
      </c>
      <c r="AM447" s="344">
        <f t="shared" si="146"/>
        <v>0</v>
      </c>
      <c r="AN447" s="344">
        <f t="shared" si="147"/>
        <v>0</v>
      </c>
      <c r="AO447" s="345">
        <f t="shared" si="148"/>
        <v>0</v>
      </c>
      <c r="AP447" s="573">
        <f t="shared" si="149"/>
        <v>0</v>
      </c>
      <c r="AQ447" s="583">
        <f t="shared" si="150"/>
        <v>0</v>
      </c>
      <c r="AR447" s="579"/>
      <c r="AS447" s="102"/>
      <c r="AT447" s="27" t="str">
        <f>IF('1C TSrécur6'!L$17*FICHE!$C$13&lt;J447,"Forfait limité à "&amp;FICHE!$C$13&amp;"€/jour","")</f>
        <v/>
      </c>
      <c r="AU447" s="592"/>
      <c r="AV447" s="824"/>
      <c r="AW447" s="824"/>
      <c r="AX447" s="824"/>
      <c r="AY447" s="824"/>
      <c r="AZ447" s="824"/>
      <c r="BA447" s="767"/>
      <c r="BB447" s="767"/>
      <c r="BC447" s="767"/>
      <c r="BD447" s="767"/>
      <c r="BE447" s="767"/>
      <c r="BF447" s="767"/>
      <c r="BG447" s="767"/>
      <c r="BH447" s="767"/>
      <c r="BI447" s="767"/>
      <c r="BJ447" s="767"/>
      <c r="BK447" s="767"/>
      <c r="BL447" s="767"/>
      <c r="BM447" s="767"/>
      <c r="BN447" s="767"/>
      <c r="BO447" s="767"/>
      <c r="BP447" s="767"/>
      <c r="BQ447" s="767"/>
      <c r="BR447" s="767"/>
      <c r="BS447" s="767"/>
      <c r="BT447" s="767"/>
      <c r="BU447" s="767"/>
      <c r="BV447" s="767"/>
      <c r="BW447" s="767"/>
      <c r="BX447" s="767"/>
      <c r="BY447" s="767"/>
      <c r="BZ447" s="767"/>
      <c r="CA447" s="767"/>
      <c r="CB447" s="767"/>
      <c r="CC447" s="767"/>
      <c r="CD447" s="767"/>
      <c r="CE447" s="767"/>
      <c r="CF447" s="767"/>
      <c r="CG447" s="767"/>
      <c r="CH447" s="767"/>
      <c r="CI447" s="767"/>
      <c r="CJ447" s="767"/>
      <c r="CK447" s="767"/>
      <c r="CL447" s="767"/>
      <c r="CM447" s="767"/>
      <c r="CN447" s="767"/>
      <c r="CO447" s="767"/>
      <c r="CP447" s="767"/>
      <c r="CQ447" s="767"/>
      <c r="CR447" s="767"/>
      <c r="CS447" s="767"/>
      <c r="CT447" s="767"/>
      <c r="CU447" s="767"/>
      <c r="CV447" s="767"/>
      <c r="CW447" s="767"/>
      <c r="CX447" s="767"/>
      <c r="CY447" s="767"/>
      <c r="CZ447" s="767"/>
      <c r="DA447" s="767"/>
      <c r="DB447" s="767"/>
      <c r="DC447" s="767"/>
      <c r="DD447" s="767"/>
      <c r="DE447" s="767"/>
      <c r="DF447" s="767"/>
      <c r="DG447" s="767"/>
      <c r="DH447" s="767"/>
      <c r="DI447" s="767"/>
      <c r="DJ447" s="767"/>
      <c r="DK447" s="767"/>
      <c r="DL447" s="767"/>
      <c r="DM447" s="767"/>
      <c r="DN447" s="767"/>
      <c r="DO447" s="767"/>
      <c r="DP447" s="767"/>
      <c r="DQ447" s="767"/>
      <c r="DR447" s="767"/>
      <c r="DS447" s="767"/>
      <c r="DT447" s="767"/>
      <c r="DU447" s="767"/>
      <c r="DV447" s="767"/>
      <c r="DW447" s="767"/>
      <c r="DX447" s="767"/>
      <c r="DY447" s="767"/>
      <c r="DZ447" s="767"/>
      <c r="EA447" s="767"/>
      <c r="EB447" s="767"/>
      <c r="EC447" s="767"/>
      <c r="ED447" s="767"/>
      <c r="EE447" s="767"/>
      <c r="EF447" s="767"/>
      <c r="EG447" s="767"/>
      <c r="EH447" s="767"/>
      <c r="EI447" s="767"/>
      <c r="EJ447" s="767"/>
      <c r="EK447" s="767"/>
      <c r="EL447" s="767"/>
      <c r="EM447" s="767"/>
      <c r="EN447" s="767"/>
      <c r="EO447" s="767"/>
      <c r="EP447" s="767"/>
      <c r="EQ447" s="767"/>
      <c r="ER447" s="767"/>
      <c r="ES447" s="767"/>
      <c r="ET447" s="767"/>
      <c r="EU447" s="767"/>
      <c r="EV447" s="767"/>
      <c r="EW447" s="767"/>
      <c r="EX447" s="767"/>
      <c r="EY447" s="767"/>
      <c r="EZ447" s="767"/>
      <c r="FA447" s="767"/>
      <c r="FB447" s="767"/>
      <c r="FC447" s="767"/>
      <c r="FD447" s="767"/>
      <c r="FE447" s="767"/>
      <c r="FF447" s="767"/>
      <c r="FG447" s="767"/>
      <c r="FH447" s="767"/>
      <c r="FI447" s="767"/>
      <c r="FJ447" s="767"/>
      <c r="FK447" s="767"/>
      <c r="FL447" s="767"/>
      <c r="FM447" s="767"/>
      <c r="FN447" s="767"/>
      <c r="FO447" s="767"/>
      <c r="FP447" s="767"/>
      <c r="FQ447" s="767"/>
      <c r="FR447" s="767"/>
      <c r="FS447" s="767"/>
      <c r="FT447" s="767"/>
      <c r="FU447" s="767"/>
      <c r="FV447" s="767"/>
      <c r="FW447" s="767"/>
      <c r="FX447" s="767"/>
      <c r="FY447" s="767"/>
      <c r="FZ447" s="767"/>
      <c r="GA447" s="767"/>
      <c r="GB447" s="767"/>
      <c r="GC447" s="767"/>
      <c r="GD447" s="767"/>
      <c r="GE447" s="767"/>
      <c r="GF447" s="767"/>
      <c r="GG447" s="767"/>
      <c r="GH447" s="767"/>
      <c r="GI447" s="767"/>
      <c r="GJ447" s="767"/>
      <c r="GK447" s="767"/>
      <c r="GL447" s="767"/>
      <c r="GM447" s="767"/>
      <c r="GN447" s="767"/>
      <c r="GO447" s="767"/>
      <c r="GP447" s="767"/>
      <c r="GQ447" s="767"/>
      <c r="GR447" s="767"/>
      <c r="GS447" s="767"/>
      <c r="GT447" s="767"/>
      <c r="GU447" s="767"/>
      <c r="GV447" s="767"/>
      <c r="GW447" s="767"/>
      <c r="GX447" s="767"/>
      <c r="GY447" s="767"/>
      <c r="GZ447" s="767"/>
      <c r="HA447" s="767"/>
      <c r="HB447" s="767"/>
      <c r="HC447" s="767"/>
    </row>
    <row r="448" spans="1:211" s="864" customFormat="1" ht="13.9" hidden="1" customHeight="1">
      <c r="A448" s="307"/>
      <c r="B448" s="351"/>
      <c r="C448" s="971" t="str">
        <f>IF('1C TSrécur6'!M$17&lt;&gt;0,'1C TSrécur6'!$B$12,"")</f>
        <v/>
      </c>
      <c r="D448" s="972"/>
      <c r="E448" s="973"/>
      <c r="F448" s="93" t="str">
        <f>IF(AND($C448='1C TSrécur6'!$B$12,'1C TSrécur6'!$B$16="récurrentes",'1C TSrécur6'!$M$17&lt;&gt;""),'1C TSrécur6'!$M$21,"")</f>
        <v/>
      </c>
      <c r="G448" s="863"/>
      <c r="H448" s="745">
        <v>0.21</v>
      </c>
      <c r="I448" s="747">
        <v>1</v>
      </c>
      <c r="J448" s="312"/>
      <c r="K448" s="680">
        <f t="shared" si="143"/>
        <v>0</v>
      </c>
      <c r="L448" s="527">
        <f>IF(OR('1C TSrécur6'!$B$12="",'1C TSrécur6'!M$30=0),0,IF(AND('1C TSrécur6'!$B$12&lt;&gt;"",$K$2="Pôle",'1C TSrécur6'!$C$12="OUI"),(('1C TSrécur6'!M$22+'1C TSrécur6'!M$23+'1C TSrécur6'!M$24+'1C TSrécur6'!M$25+'1C TSrécur6'!M$29)/'1C TSrécur6'!M$17),IF(AND('1C TSrécur6'!$B$12&lt;&gt;"",$K$2="Pôle",'1C TSrécur6'!$C$12="NON"),(('1C TSrécur6'!M$22+'1C TSrécur6'!M$23+'1C TSrécur6'!M$24+'1C TSrécur6'!M$25+'1C TSrécur6'!M$29)/'1C TSrécur6'!M$30),IF(AND('1C TSrécur6'!$B$12&lt;&gt;"",$K$2&lt;&gt;"Pôle",'1C TSrécur6'!$C$12="OUI"),(('1C TSrécur6'!M$22+'1C TSrécur6'!M$23+'1C TSrécur6'!M$24+'1C TSrécur6'!M$25+'1C TSrécur6'!M$26+'1C TSrécur6'!M$27+'1C TSrécur6'!M$28+'1C TSrécur6'!M$29)/'1C TSrécur6'!M$17),IF(AND('1C TSrécur6'!$B$12&lt;&gt;"",$K$2&lt;&gt;"Pôle",'1C TSrécur6'!$C$12="NON"),(('1C TSrécur6'!M$22+'1C TSrécur6'!M$23+'1C TSrécur6'!M$24+'1C TSrécur6'!M$25+'1C TSrécur6'!M$26+'1C TSrécur6'!M$27+'1C TSrécur6'!M$28+'1C TSrécur6'!M$29)/'1C TSrécur6'!M$30))))))</f>
        <v>0</v>
      </c>
      <c r="M448" s="527">
        <f>IF(OR('1C TSrécur6'!$B$12="",'1C TSrécur6'!M$30=0),0,IF(AND('1C TSrécur6'!$B$12&lt;&gt;"",$K$2="Pôle",'1C TSrécur6'!$C$12="OUI"),(('1C TSrécur6'!M$26+'1C TSrécur6'!M$27+'1C TSrécur6'!M$28)/'1C TSrécur6'!M$17),IF(AND('1C TSrécur6'!$B$12&lt;&gt;"",$K$2="Pôle",'1C TSrécur6'!$C$12="NON"),(('1C TSrécur6'!M$26+'1C TSrécur6'!M$27+'1C TSrécur6'!M$28)/'1C TSrécur6'!M$30),IF(AND('1C TSrécur6'!$B$12&lt;&gt;"",$K$2&lt;&gt;"Pôle"),0))))</f>
        <v>0</v>
      </c>
      <c r="N448" s="527">
        <f>IF(AND('1C TSrécur6'!$M$17&lt;&gt;0,'1C TSrécur6'!$M$30&lt;&gt;0),L448+M448,0)</f>
        <v>0</v>
      </c>
      <c r="O448" s="542" t="str">
        <f>IF(AND('1C TSrécur6'!M$17&lt;&gt;0,'1C TSrécur6'!$C$12="OUI"),'1C TSrécur6'!M$36/'1C TSrécur6'!M$17,"")</f>
        <v/>
      </c>
      <c r="P448" s="543" t="str">
        <f>IF(AND('1C TSrécur6'!M$17&lt;&gt;0,'1C TSrécur6'!$C$12="OUI"),'1C TSrécur6'!$M$37/'1C TSrécur6'!M$17,"")</f>
        <v/>
      </c>
      <c r="Q448" s="543" t="str">
        <f>IF(AND('1C TSrécur6'!M$17&lt;&gt;0,'1C TSrécur6'!$C$12="OUI"),'1C TSrécur6'!$M$38/'1C TSrécur6'!M$17,"")</f>
        <v/>
      </c>
      <c r="R448" s="543" t="str">
        <f>IF(AND('1C TSrécur6'!M$17&lt;&gt;0,'1C TSrécur6'!$C$12="OUI"),'1C TSrécur6'!$M$39/'1C TSrécur6'!M$17,"")</f>
        <v/>
      </c>
      <c r="S448" s="543" t="str">
        <f>IF(AND('1C TSrécur6'!M$17&lt;&gt;0,'1C TSrécur6'!$C$12="OUI"),'1C TSrécur6'!$M$40/'1C TSrécur6'!M$17,"")</f>
        <v/>
      </c>
      <c r="T448" s="543" t="str">
        <f>IF(AND('1C TSrécur6'!M$17&lt;&gt;0,'1C TSrécur6'!$C$12="OUI"),'1C TSrécur6'!$M$41/'1C TSrécur6'!M$17,"")</f>
        <v/>
      </c>
      <c r="U448" s="543" t="str">
        <f>IF(AND('1C TSrécur6'!M$17&lt;&gt;0,'1C TSrécur6'!$C$12="OUI"),'1C TSrécur6'!$M$42/'1C TSrécur6'!M$17,"")</f>
        <v/>
      </c>
      <c r="V448" s="543" t="str">
        <f>IF(AND('1C TSrécur6'!M$17&lt;&gt;0,'1C TSrécur6'!$C$12="OUI"),'1C TSrécur6'!$M$43/'1C TSrécur6'!M$17,"")</f>
        <v/>
      </c>
      <c r="W448" s="543" t="str">
        <f>IF(AND('1C TSrécur6'!M$17&lt;&gt;0,'1C TSrécur6'!$C$12="OUI"),'1C TSrécur6'!$M$44/'1C TSrécur6'!M$17,"")</f>
        <v/>
      </c>
      <c r="X448" s="543" t="str">
        <f>IF(AND('1C TSrécur6'!M$17&lt;&gt;0,'1C TSrécur6'!$C$12="OUI"),'1C TSrécur6'!$M$45/'1C TSrécur6'!M$17,"")</f>
        <v/>
      </c>
      <c r="Y448" s="543" t="str">
        <f>IF(AND('1C TSrécur6'!M$17&lt;&gt;0,'1C TSrécur6'!$C$12="OUI"),'1C TSrécur6'!$M$46/'1C TSrécur6'!M$17,"")</f>
        <v/>
      </c>
      <c r="Z448" s="543" t="str">
        <f>IF(AND('1C TSrécur6'!M$17&lt;&gt;0,'1C TSrécur6'!$C$12="OUI"),'1C TSrécur6'!$M$47/'1C TSrécur6'!M$17,"")</f>
        <v/>
      </c>
      <c r="AA448" s="543" t="str">
        <f>IF(AND('1C TSrécur6'!M$17&lt;&gt;0,'1C TSrécur6'!$C$12="OUI"),'1C TSrécur6'!$M$48/'1C TSrécur6'!M$17,"")</f>
        <v/>
      </c>
      <c r="AB448" s="543" t="str">
        <f>IF(AND('1C TSrécur6'!M$17&lt;&gt;0,'1C TSrécur6'!$C$12="OUI"),'1C TSrécur6'!$M$49/'1C TSrécur6'!M$17,"")</f>
        <v/>
      </c>
      <c r="AC448" s="543" t="str">
        <f>IF(AND('1C TSrécur6'!M$17&lt;&gt;0,'1C TSrécur6'!$C$12="OUI"),'1C TSrécur6'!$M$50/'1C TSrécur6'!M$17,"")</f>
        <v/>
      </c>
      <c r="AD448" s="543" t="str">
        <f>IF(AND('1C TSrécur6'!M$17&lt;&gt;0,'1C TSrécur6'!$C$12="OUI"),'1C TSrécur6'!$M$51/'1C TSrécur6'!M$17,"")</f>
        <v/>
      </c>
      <c r="AE448" s="543" t="str">
        <f>IF(AND('1C TSrécur6'!M$17&lt;&gt;0,'1C TSrécur6'!$C$12="OUI"),'1C TSrécur6'!$M$52/'1C TSrécur6'!M$17,"")</f>
        <v/>
      </c>
      <c r="AF448" s="543" t="str">
        <f>IF(AND('1C TSrécur6'!M$17&lt;&gt;0,'1C TSrécur6'!$C$12="OUI"),'1C TSrécur6'!$M$53/'1C TSrécur6'!M$17,"")</f>
        <v/>
      </c>
      <c r="AG448" s="543" t="str">
        <f>IF(AND('1C TSrécur6'!M$17&lt;&gt;0,'1C TSrécur6'!$C$12="OUI"),'1C TSrécur6'!$M$54/'1C TSrécur6'!M$17,"")</f>
        <v/>
      </c>
      <c r="AH448" s="543" t="str">
        <f>IF(AND('1C TSrécur6'!M$17&lt;&gt;0,'1C TSrécur6'!$C$12="OUI"),'1C TSrécur6'!$M$55/'1C TSrécur6'!M$17,"")</f>
        <v/>
      </c>
      <c r="AI448" s="543" t="str">
        <f>IF(AND('1C TSrécur6'!M$17&lt;&gt;0,'1C TSrécur6'!$C$12="OUI"),'1C TSrécur6'!$M$56/'1C TSrécur6'!M$17,"")</f>
        <v/>
      </c>
      <c r="AJ448" s="543" t="str">
        <f>IF(AND('1C TSrécur6'!M$17&lt;&gt;0,'1C TSrécur6'!$C$12="OUI"),'1C TSrécur6'!$M$57/'1C TSrécur6'!M$17,"")</f>
        <v/>
      </c>
      <c r="AK448" s="543">
        <f>IF(AND('1C TSrécur6'!M$17&lt;&gt;0,'1C TSrécur6'!$C$12="OUI"),'1C TSrécur6'!M$58/'1C TSrécur6'!M$17,0)</f>
        <v>0</v>
      </c>
      <c r="AL448" s="72">
        <f>IF(AND('1C TSrécur6'!$B$12&lt;&gt;"",'1C TSrécur6'!$C$12="OUI"),N448+AK448,N448)</f>
        <v>0</v>
      </c>
      <c r="AM448" s="344">
        <f t="shared" si="146"/>
        <v>0</v>
      </c>
      <c r="AN448" s="344">
        <f t="shared" si="147"/>
        <v>0</v>
      </c>
      <c r="AO448" s="345">
        <f t="shared" si="148"/>
        <v>0</v>
      </c>
      <c r="AP448" s="573">
        <f t="shared" si="149"/>
        <v>0</v>
      </c>
      <c r="AQ448" s="583">
        <f t="shared" si="150"/>
        <v>0</v>
      </c>
      <c r="AR448" s="579"/>
      <c r="AS448" s="102"/>
      <c r="AT448" s="27" t="str">
        <f>IF('1C TSrécur6'!M$17*FICHE!$C$13&lt;J448,"Forfait limité à "&amp;FICHE!$C$13&amp;"€/jour","")</f>
        <v/>
      </c>
      <c r="AU448" s="592"/>
      <c r="AV448" s="824"/>
      <c r="AW448" s="824"/>
      <c r="AX448" s="824"/>
      <c r="AY448" s="824"/>
      <c r="AZ448" s="824"/>
      <c r="BA448" s="767"/>
      <c r="BB448" s="767"/>
      <c r="BC448" s="767"/>
      <c r="BD448" s="767"/>
      <c r="BE448" s="767"/>
      <c r="BF448" s="767"/>
      <c r="BG448" s="767"/>
      <c r="BH448" s="767"/>
      <c r="BI448" s="767"/>
      <c r="BJ448" s="767"/>
      <c r="BK448" s="767"/>
      <c r="BL448" s="767"/>
      <c r="BM448" s="767"/>
      <c r="BN448" s="767"/>
      <c r="BO448" s="767"/>
      <c r="BP448" s="767"/>
      <c r="BQ448" s="767"/>
      <c r="BR448" s="767"/>
      <c r="BS448" s="767"/>
      <c r="BT448" s="767"/>
      <c r="BU448" s="767"/>
      <c r="BV448" s="767"/>
      <c r="BW448" s="767"/>
      <c r="BX448" s="767"/>
      <c r="BY448" s="767"/>
      <c r="BZ448" s="767"/>
      <c r="CA448" s="767"/>
      <c r="CB448" s="767"/>
      <c r="CC448" s="767"/>
      <c r="CD448" s="767"/>
      <c r="CE448" s="767"/>
      <c r="CF448" s="767"/>
      <c r="CG448" s="767"/>
      <c r="CH448" s="767"/>
      <c r="CI448" s="767"/>
      <c r="CJ448" s="767"/>
      <c r="CK448" s="767"/>
      <c r="CL448" s="767"/>
      <c r="CM448" s="767"/>
      <c r="CN448" s="767"/>
      <c r="CO448" s="767"/>
      <c r="CP448" s="767"/>
      <c r="CQ448" s="767"/>
      <c r="CR448" s="767"/>
      <c r="CS448" s="767"/>
      <c r="CT448" s="767"/>
      <c r="CU448" s="767"/>
      <c r="CV448" s="767"/>
      <c r="CW448" s="767"/>
      <c r="CX448" s="767"/>
      <c r="CY448" s="767"/>
      <c r="CZ448" s="767"/>
      <c r="DA448" s="767"/>
      <c r="DB448" s="767"/>
      <c r="DC448" s="767"/>
      <c r="DD448" s="767"/>
      <c r="DE448" s="767"/>
      <c r="DF448" s="767"/>
      <c r="DG448" s="767"/>
      <c r="DH448" s="767"/>
      <c r="DI448" s="767"/>
      <c r="DJ448" s="767"/>
      <c r="DK448" s="767"/>
      <c r="DL448" s="767"/>
      <c r="DM448" s="767"/>
      <c r="DN448" s="767"/>
      <c r="DO448" s="767"/>
      <c r="DP448" s="767"/>
      <c r="DQ448" s="767"/>
      <c r="DR448" s="767"/>
      <c r="DS448" s="767"/>
      <c r="DT448" s="767"/>
      <c r="DU448" s="767"/>
      <c r="DV448" s="767"/>
      <c r="DW448" s="767"/>
      <c r="DX448" s="767"/>
      <c r="DY448" s="767"/>
      <c r="DZ448" s="767"/>
      <c r="EA448" s="767"/>
      <c r="EB448" s="767"/>
      <c r="EC448" s="767"/>
      <c r="ED448" s="767"/>
      <c r="EE448" s="767"/>
      <c r="EF448" s="767"/>
      <c r="EG448" s="767"/>
      <c r="EH448" s="767"/>
      <c r="EI448" s="767"/>
      <c r="EJ448" s="767"/>
      <c r="EK448" s="767"/>
      <c r="EL448" s="767"/>
      <c r="EM448" s="767"/>
      <c r="EN448" s="767"/>
      <c r="EO448" s="767"/>
      <c r="EP448" s="767"/>
      <c r="EQ448" s="767"/>
      <c r="ER448" s="767"/>
      <c r="ES448" s="767"/>
      <c r="ET448" s="767"/>
      <c r="EU448" s="767"/>
      <c r="EV448" s="767"/>
      <c r="EW448" s="767"/>
      <c r="EX448" s="767"/>
      <c r="EY448" s="767"/>
      <c r="EZ448" s="767"/>
      <c r="FA448" s="767"/>
      <c r="FB448" s="767"/>
      <c r="FC448" s="767"/>
      <c r="FD448" s="767"/>
      <c r="FE448" s="767"/>
      <c r="FF448" s="767"/>
      <c r="FG448" s="767"/>
      <c r="FH448" s="767"/>
      <c r="FI448" s="767"/>
      <c r="FJ448" s="767"/>
      <c r="FK448" s="767"/>
      <c r="FL448" s="767"/>
      <c r="FM448" s="767"/>
      <c r="FN448" s="767"/>
      <c r="FO448" s="767"/>
      <c r="FP448" s="767"/>
      <c r="FQ448" s="767"/>
      <c r="FR448" s="767"/>
      <c r="FS448" s="767"/>
      <c r="FT448" s="767"/>
      <c r="FU448" s="767"/>
      <c r="FV448" s="767"/>
      <c r="FW448" s="767"/>
      <c r="FX448" s="767"/>
      <c r="FY448" s="767"/>
      <c r="FZ448" s="767"/>
      <c r="GA448" s="767"/>
      <c r="GB448" s="767"/>
      <c r="GC448" s="767"/>
      <c r="GD448" s="767"/>
      <c r="GE448" s="767"/>
      <c r="GF448" s="767"/>
      <c r="GG448" s="767"/>
      <c r="GH448" s="767"/>
      <c r="GI448" s="767"/>
      <c r="GJ448" s="767"/>
      <c r="GK448" s="767"/>
      <c r="GL448" s="767"/>
      <c r="GM448" s="767"/>
      <c r="GN448" s="767"/>
      <c r="GO448" s="767"/>
      <c r="GP448" s="767"/>
      <c r="GQ448" s="767"/>
      <c r="GR448" s="767"/>
      <c r="GS448" s="767"/>
      <c r="GT448" s="767"/>
      <c r="GU448" s="767"/>
      <c r="GV448" s="767"/>
      <c r="GW448" s="767"/>
      <c r="GX448" s="767"/>
      <c r="GY448" s="767"/>
      <c r="GZ448" s="767"/>
      <c r="HA448" s="767"/>
      <c r="HB448" s="767"/>
      <c r="HC448" s="767"/>
    </row>
    <row r="449" spans="1:211" s="864" customFormat="1" ht="13.9" hidden="1" customHeight="1">
      <c r="A449" s="307"/>
      <c r="B449" s="351"/>
      <c r="C449" s="971" t="str">
        <f>IF('1C TSrécur6'!N$17&lt;&gt;0,'1C TSrécur6'!$B$12,"")</f>
        <v/>
      </c>
      <c r="D449" s="972"/>
      <c r="E449" s="973"/>
      <c r="F449" s="93" t="str">
        <f>IF(AND($C449='1C TSrécur6'!$B$12,'1C TSrécur6'!$B$16="récurrentes",'1C TSrécur6'!$N$17&lt;&gt;""),'1C TSrécur6'!$N$21,"")</f>
        <v/>
      </c>
      <c r="G449" s="842"/>
      <c r="H449" s="745">
        <v>0.21</v>
      </c>
      <c r="I449" s="747">
        <v>1</v>
      </c>
      <c r="J449" s="312"/>
      <c r="K449" s="680">
        <f t="shared" si="143"/>
        <v>0</v>
      </c>
      <c r="L449" s="527">
        <f>IF(OR('1C TSrécur6'!$B$12="",'1C TSrécur6'!N$30=0),0,IF(AND('1C TSrécur6'!$B$12&lt;&gt;"",$K$2="Pôle",'1C TSrécur6'!$C$12="OUI"),(('1C TSrécur6'!N$22+'1C TSrécur6'!N$23+'1C TSrécur6'!N$24+'1C TSrécur6'!N$25+'1C TSrécur6'!N$29)/'1C TSrécur6'!N$17),IF(AND('1C TSrécur6'!$B$12&lt;&gt;"",$K$2="Pôle",'1C TSrécur6'!$C$12="NON"),(('1C TSrécur6'!N$22+'1C TSrécur6'!N$23+'1C TSrécur6'!N$24+'1C TSrécur6'!N$25+'1C TSrécur6'!N$29)/'1C TSrécur6'!N$30),IF(AND('1C TSrécur6'!$B$12&lt;&gt;"",$K$2&lt;&gt;"Pôle",'1C TSrécur6'!$C$12="OUI"),(('1C TSrécur6'!N$22+'1C TSrécur6'!N$23+'1C TSrécur6'!N$24+'1C TSrécur6'!N$25+'1C TSrécur6'!N$26+'1C TSrécur6'!N$27+'1C TSrécur6'!N$28+'1C TSrécur6'!N$29)/'1C TSrécur6'!N$17),IF(AND('1C TSrécur6'!$B$12&lt;&gt;"",$K$2&lt;&gt;"Pôle",'1C TSrécur6'!$C$12="NON"),(('1C TSrécur6'!N$22+'1C TSrécur6'!N$23+'1C TSrécur6'!N$24+'1C TSrécur6'!N$25+'1C TSrécur6'!N$26+'1C TSrécur6'!N$27+'1C TSrécur6'!N$28+'1C TSrécur6'!N$29)/'1C TSrécur6'!N$30))))))</f>
        <v>0</v>
      </c>
      <c r="M449" s="527">
        <f>IF(OR('1C TSrécur6'!$B$12="",'1C TSrécur6'!N$30=0),0,IF(AND('1C TSrécur6'!$B$12&lt;&gt;"",$K$2="Pôle",'1C TSrécur6'!$C$12="OUI"),(('1C TSrécur6'!N$26+'1C TSrécur6'!N$27+'1C TSrécur6'!N$28)/'1C TSrécur6'!N$17),IF(AND('1C TSrécur6'!$B$12&lt;&gt;"",$K$2="Pôle",'1C TSrécur6'!$C$12="NON"),(('1C TSrécur6'!N$26+'1C TSrécur6'!N$27+'1C TSrécur6'!N$28)/'1C TSrécur6'!N$30),IF(AND('1C TSrécur6'!$B$12&lt;&gt;"",$K$2&lt;&gt;"Pôle"),0))))</f>
        <v>0</v>
      </c>
      <c r="N449" s="527">
        <f>IF(AND('1C TSrécur6'!$N$17&lt;&gt;0,'1C TSrécur6'!$N$30&lt;&gt;0),L449+M449,0)</f>
        <v>0</v>
      </c>
      <c r="O449" s="542" t="str">
        <f>IF(AND('1C TSrécur6'!N$17&lt;&gt;0,'1C TSrécur6'!$C$12="OUI"),'1C TSrécur6'!N$36/'1C TSrécur6'!N$17,"")</f>
        <v/>
      </c>
      <c r="P449" s="543" t="str">
        <f>IF(AND('1C TSrécur6'!N$17&lt;&gt;0,'1C TSrécur6'!$C$12="OUI"),'1C TSrécur6'!$N$37/'1C TSrécur6'!N$17,"")</f>
        <v/>
      </c>
      <c r="Q449" s="543" t="str">
        <f>IF(AND('1C TSrécur6'!N$17&lt;&gt;0,'1C TSrécur6'!$C$12="OUI"),'1C TSrécur6'!$N$38/'1C TSrécur6'!N$17,"")</f>
        <v/>
      </c>
      <c r="R449" s="543" t="str">
        <f>IF(AND('1C TSrécur6'!N$17&lt;&gt;0,'1C TSrécur6'!$C$12="OUI"),'1C TSrécur6'!$N$39/'1C TSrécur6'!N$17,"")</f>
        <v/>
      </c>
      <c r="S449" s="543" t="str">
        <f>IF(AND('1C TSrécur6'!N$17&lt;&gt;0,'1C TSrécur6'!$C$12="OUI"),'1C TSrécur6'!$N$40/'1C TSrécur6'!N$17,"")</f>
        <v/>
      </c>
      <c r="T449" s="543" t="str">
        <f>IF(AND('1C TSrécur6'!N$17&lt;&gt;0,'1C TSrécur6'!$C$12="OUI"),'1C TSrécur6'!$N$41/'1C TSrécur6'!N$17,"")</f>
        <v/>
      </c>
      <c r="U449" s="543" t="str">
        <f>IF(AND('1C TSrécur6'!N$17&lt;&gt;0,'1C TSrécur6'!$C$12="OUI"),'1C TSrécur6'!$N$42/'1C TSrécur6'!N$17,"")</f>
        <v/>
      </c>
      <c r="V449" s="543" t="str">
        <f>IF(AND('1C TSrécur6'!N$17&lt;&gt;0,'1C TSrécur6'!$C$12="OUI"),'1C TSrécur6'!$N$43/'1C TSrécur6'!N$17,"")</f>
        <v/>
      </c>
      <c r="W449" s="543" t="str">
        <f>IF(AND('1C TSrécur6'!N$17&lt;&gt;0,'1C TSrécur6'!$C$12="OUI"),'1C TSrécur6'!$N$44/'1C TSrécur6'!N$17,"")</f>
        <v/>
      </c>
      <c r="X449" s="543" t="str">
        <f>IF(AND('1C TSrécur6'!N$17&lt;&gt;0,'1C TSrécur6'!$C$12="OUI"),'1C TSrécur6'!$N$45/'1C TSrécur6'!N$17,"")</f>
        <v/>
      </c>
      <c r="Y449" s="543" t="str">
        <f>IF(AND('1C TSrécur6'!N$17&lt;&gt;0,'1C TSrécur6'!$C$12="OUI"),'1C TSrécur6'!$N$46/'1C TSrécur6'!N$17,"")</f>
        <v/>
      </c>
      <c r="Z449" s="543" t="str">
        <f>IF(AND('1C TSrécur6'!N$17&lt;&gt;0,'1C TSrécur6'!$C$12="OUI"),'1C TSrécur6'!$N$47/'1C TSrécur6'!N$17,"")</f>
        <v/>
      </c>
      <c r="AA449" s="543" t="str">
        <f>IF(AND('1C TSrécur6'!N$17&lt;&gt;0,'1C TSrécur6'!$C$12="OUI"),'1C TSrécur6'!$N$48/'1C TSrécur6'!N$17,"")</f>
        <v/>
      </c>
      <c r="AB449" s="543" t="str">
        <f>IF(AND('1C TSrécur6'!N$17&lt;&gt;0,'1C TSrécur6'!$C$12="OUI"),'1C TSrécur6'!$N$49/'1C TSrécur6'!N$17,"")</f>
        <v/>
      </c>
      <c r="AC449" s="543" t="str">
        <f>IF(AND('1C TSrécur6'!N$17&lt;&gt;0,'1C TSrécur6'!$C$12="OUI"),'1C TSrécur6'!$N$50/'1C TSrécur6'!N$17,"")</f>
        <v/>
      </c>
      <c r="AD449" s="543" t="str">
        <f>IF(AND('1C TSrécur6'!N$17&lt;&gt;0,'1C TSrécur6'!$C$12="OUI"),'1C TSrécur6'!$N$51/'1C TSrécur6'!N$17,"")</f>
        <v/>
      </c>
      <c r="AE449" s="543" t="str">
        <f>IF(AND('1C TSrécur6'!N$17&lt;&gt;0,'1C TSrécur6'!$C$12="OUI"),'1C TSrécur6'!$N$52/'1C TSrécur6'!N$17,"")</f>
        <v/>
      </c>
      <c r="AF449" s="543" t="str">
        <f>IF(AND('1C TSrécur6'!N$17&lt;&gt;0,'1C TSrécur6'!$C$12="OUI"),'1C TSrécur6'!$N$53/'1C TSrécur6'!N$17,"")</f>
        <v/>
      </c>
      <c r="AG449" s="543" t="str">
        <f>IF(AND('1C TSrécur6'!N$17&lt;&gt;0,'1C TSrécur6'!$C$12="OUI"),'1C TSrécur6'!$N$54/'1C TSrécur6'!N$17,"")</f>
        <v/>
      </c>
      <c r="AH449" s="543" t="str">
        <f>IF(AND('1C TSrécur6'!N$17&lt;&gt;0,'1C TSrécur6'!$C$12="OUI"),'1C TSrécur6'!$N$55/'1C TSrécur6'!N$17,"")</f>
        <v/>
      </c>
      <c r="AI449" s="543" t="str">
        <f>IF(AND('1C TSrécur6'!N$17&lt;&gt;0,'1C TSrécur6'!$C$12="OUI"),'1C TSrécur6'!$N$56/'1C TSrécur6'!N$17,"")</f>
        <v/>
      </c>
      <c r="AJ449" s="543" t="str">
        <f>IF(AND('1C TSrécur6'!N$17&lt;&gt;0,'1C TSrécur6'!$C$12="OUI"),'1C TSrécur6'!$N$57/'1C TSrécur6'!N$17,"")</f>
        <v/>
      </c>
      <c r="AK449" s="543">
        <f>IF(AND('1C TSrécur6'!N$17&lt;&gt;0,'1C TSrécur6'!$C$12="OUI"),'1C TSrécur6'!N$58/'1C TSrécur6'!N$17,0)</f>
        <v>0</v>
      </c>
      <c r="AL449" s="72">
        <f>IF(AND('1C TSrécur6'!$B$12&lt;&gt;"",'1C TSrécur6'!$C$12="OUI"),N449+AK449,N449)</f>
        <v>0</v>
      </c>
      <c r="AM449" s="344">
        <f t="shared" si="146"/>
        <v>0</v>
      </c>
      <c r="AN449" s="344">
        <f t="shared" si="147"/>
        <v>0</v>
      </c>
      <c r="AO449" s="345">
        <f t="shared" si="148"/>
        <v>0</v>
      </c>
      <c r="AP449" s="573">
        <f t="shared" si="149"/>
        <v>0</v>
      </c>
      <c r="AQ449" s="583">
        <f t="shared" si="150"/>
        <v>0</v>
      </c>
      <c r="AR449" s="579"/>
      <c r="AS449" s="102"/>
      <c r="AT449" s="27" t="str">
        <f>IF('1C TSrécur6'!N$17*FICHE!$C$13&lt;J449,"Forfait limité à "&amp;FICHE!$C$13&amp;"€/jour","")</f>
        <v/>
      </c>
      <c r="AU449" s="592"/>
      <c r="AV449" s="824"/>
      <c r="AW449" s="824"/>
      <c r="AX449" s="824"/>
      <c r="AY449" s="824"/>
      <c r="AZ449" s="824"/>
      <c r="BA449" s="767"/>
      <c r="BB449" s="767"/>
      <c r="BC449" s="767"/>
      <c r="BD449" s="767"/>
      <c r="BE449" s="767"/>
      <c r="BF449" s="767"/>
      <c r="BG449" s="767"/>
      <c r="BH449" s="767"/>
      <c r="BI449" s="767"/>
      <c r="BJ449" s="767"/>
      <c r="BK449" s="767"/>
      <c r="BL449" s="767"/>
      <c r="BM449" s="767"/>
      <c r="BN449" s="767"/>
      <c r="BO449" s="767"/>
      <c r="BP449" s="767"/>
      <c r="BQ449" s="767"/>
      <c r="BR449" s="767"/>
      <c r="BS449" s="767"/>
      <c r="BT449" s="767"/>
      <c r="BU449" s="767"/>
      <c r="BV449" s="767"/>
      <c r="BW449" s="767"/>
      <c r="BX449" s="767"/>
      <c r="BY449" s="767"/>
      <c r="BZ449" s="767"/>
      <c r="CA449" s="767"/>
      <c r="CB449" s="767"/>
      <c r="CC449" s="767"/>
      <c r="CD449" s="767"/>
      <c r="CE449" s="767"/>
      <c r="CF449" s="767"/>
      <c r="CG449" s="767"/>
      <c r="CH449" s="767"/>
      <c r="CI449" s="767"/>
      <c r="CJ449" s="767"/>
      <c r="CK449" s="767"/>
      <c r="CL449" s="767"/>
      <c r="CM449" s="767"/>
      <c r="CN449" s="767"/>
      <c r="CO449" s="767"/>
      <c r="CP449" s="767"/>
      <c r="CQ449" s="767"/>
      <c r="CR449" s="767"/>
      <c r="CS449" s="767"/>
      <c r="CT449" s="767"/>
      <c r="CU449" s="767"/>
      <c r="CV449" s="767"/>
      <c r="CW449" s="767"/>
      <c r="CX449" s="767"/>
      <c r="CY449" s="767"/>
      <c r="CZ449" s="767"/>
      <c r="DA449" s="767"/>
      <c r="DB449" s="767"/>
      <c r="DC449" s="767"/>
      <c r="DD449" s="767"/>
      <c r="DE449" s="767"/>
      <c r="DF449" s="767"/>
      <c r="DG449" s="767"/>
      <c r="DH449" s="767"/>
      <c r="DI449" s="767"/>
      <c r="DJ449" s="767"/>
      <c r="DK449" s="767"/>
      <c r="DL449" s="767"/>
      <c r="DM449" s="767"/>
      <c r="DN449" s="767"/>
      <c r="DO449" s="767"/>
      <c r="DP449" s="767"/>
      <c r="DQ449" s="767"/>
      <c r="DR449" s="767"/>
      <c r="DS449" s="767"/>
      <c r="DT449" s="767"/>
      <c r="DU449" s="767"/>
      <c r="DV449" s="767"/>
      <c r="DW449" s="767"/>
      <c r="DX449" s="767"/>
      <c r="DY449" s="767"/>
      <c r="DZ449" s="767"/>
      <c r="EA449" s="767"/>
      <c r="EB449" s="767"/>
      <c r="EC449" s="767"/>
      <c r="ED449" s="767"/>
      <c r="EE449" s="767"/>
      <c r="EF449" s="767"/>
      <c r="EG449" s="767"/>
      <c r="EH449" s="767"/>
      <c r="EI449" s="767"/>
      <c r="EJ449" s="767"/>
      <c r="EK449" s="767"/>
      <c r="EL449" s="767"/>
      <c r="EM449" s="767"/>
      <c r="EN449" s="767"/>
      <c r="EO449" s="767"/>
      <c r="EP449" s="767"/>
      <c r="EQ449" s="767"/>
      <c r="ER449" s="767"/>
      <c r="ES449" s="767"/>
      <c r="ET449" s="767"/>
      <c r="EU449" s="767"/>
      <c r="EV449" s="767"/>
      <c r="EW449" s="767"/>
      <c r="EX449" s="767"/>
      <c r="EY449" s="767"/>
      <c r="EZ449" s="767"/>
      <c r="FA449" s="767"/>
      <c r="FB449" s="767"/>
      <c r="FC449" s="767"/>
      <c r="FD449" s="767"/>
      <c r="FE449" s="767"/>
      <c r="FF449" s="767"/>
      <c r="FG449" s="767"/>
      <c r="FH449" s="767"/>
      <c r="FI449" s="767"/>
      <c r="FJ449" s="767"/>
      <c r="FK449" s="767"/>
      <c r="FL449" s="767"/>
      <c r="FM449" s="767"/>
      <c r="FN449" s="767"/>
      <c r="FO449" s="767"/>
      <c r="FP449" s="767"/>
      <c r="FQ449" s="767"/>
      <c r="FR449" s="767"/>
      <c r="FS449" s="767"/>
      <c r="FT449" s="767"/>
      <c r="FU449" s="767"/>
      <c r="FV449" s="767"/>
      <c r="FW449" s="767"/>
      <c r="FX449" s="767"/>
      <c r="FY449" s="767"/>
      <c r="FZ449" s="767"/>
      <c r="GA449" s="767"/>
      <c r="GB449" s="767"/>
      <c r="GC449" s="767"/>
      <c r="GD449" s="767"/>
      <c r="GE449" s="767"/>
      <c r="GF449" s="767"/>
      <c r="GG449" s="767"/>
      <c r="GH449" s="767"/>
      <c r="GI449" s="767"/>
      <c r="GJ449" s="767"/>
      <c r="GK449" s="767"/>
      <c r="GL449" s="767"/>
      <c r="GM449" s="767"/>
      <c r="GN449" s="767"/>
      <c r="GO449" s="767"/>
      <c r="GP449" s="767"/>
      <c r="GQ449" s="767"/>
      <c r="GR449" s="767"/>
      <c r="GS449" s="767"/>
      <c r="GT449" s="767"/>
      <c r="GU449" s="767"/>
      <c r="GV449" s="767"/>
      <c r="GW449" s="767"/>
      <c r="GX449" s="767"/>
      <c r="GY449" s="767"/>
      <c r="GZ449" s="767"/>
      <c r="HA449" s="767"/>
      <c r="HB449" s="767"/>
      <c r="HC449" s="767"/>
    </row>
    <row r="450" spans="1:211" ht="13.9" hidden="1" customHeight="1">
      <c r="A450" s="309"/>
      <c r="B450" s="338"/>
      <c r="C450" s="974" t="str">
        <f>IF('1C TSrécur6'!O$17&lt;&gt;0,'1C TSrécur6'!$B$12,"")</f>
        <v/>
      </c>
      <c r="D450" s="975"/>
      <c r="E450" s="976"/>
      <c r="F450" s="828" t="str">
        <f>IF(AND($C450='1C TSrécur6'!$B$12,'1C TSrécur6'!$B$16="récurrentes",'1C TSrécur6'!$O$17&lt;&gt;""),'1C TSrécur6'!$O$21,"")</f>
        <v/>
      </c>
      <c r="G450" s="237"/>
      <c r="H450" s="763">
        <v>0.21</v>
      </c>
      <c r="I450" s="764">
        <v>1</v>
      </c>
      <c r="J450" s="316"/>
      <c r="K450" s="829">
        <f t="shared" ref="K450:K473" si="151">J450+(J450*H450)</f>
        <v>0</v>
      </c>
      <c r="L450" s="830">
        <f>IF(OR('1C TSrécur6'!$B$12="",'1C TSrécur6'!O$30=0),0,IF(AND('1C TSrécur6'!$B$12&lt;&gt;"",$K$2="Pôle",'1C TSrécur6'!$C$12="OUI"),(('1C TSrécur6'!O$22+'1C TSrécur6'!O$23+'1C TSrécur6'!O$24+'1C TSrécur6'!O$25+'1C TSrécur6'!O$29)/'1C TSrécur6'!O$17),IF(AND('1C TSrécur6'!$B$12&lt;&gt;"",$K$2="Pôle",'1C TSrécur6'!$C$12="NON"),(('1C TSrécur6'!O$22+'1C TSrécur6'!O$23+'1C TSrécur6'!O$24+'1C TSrécur6'!O$25+'1C TSrécur6'!O$29)/'1C TSrécur6'!O$30),IF(AND('1C TSrécur6'!$B$12&lt;&gt;"",$K$2&lt;&gt;"Pôle",'1C TSrécur6'!$C$12="OUI"),(('1C TSrécur6'!O$22+'1C TSrécur6'!O$23+'1C TSrécur6'!O$24+'1C TSrécur6'!O$25+'1C TSrécur6'!O$26+'1C TSrécur6'!O$27+'1C TSrécur6'!O$28+'1C TSrécur6'!O$29)/'1C TSrécur6'!O$17),IF(AND('1C TSrécur6'!$B$12&lt;&gt;"",$K$2&lt;&gt;"Pôle",'1C TSrécur6'!$C$12="NON"),(('1C TSrécur6'!O$22+'1C TSrécur6'!O$23+'1C TSrécur6'!O$24+'1C TSrécur6'!O$25+'1C TSrécur6'!O$26+'1C TSrécur6'!O$27+'1C TSrécur6'!O$28+'1C TSrécur6'!O$29)/'1C TSrécur6'!O$30))))))</f>
        <v>0</v>
      </c>
      <c r="M450" s="830">
        <f>IF(OR('1C TSrécur6'!$B$12="",'1C TSrécur6'!O$30=0),0,IF(AND('1C TSrécur6'!$B$12&lt;&gt;"",$K$2="Pôle",'1C TSrécur6'!$C$12="OUI"),(('1C TSrécur6'!O$26+'1C TSrécur6'!O$27+'1C TSrécur6'!O$28)/'1C TSrécur6'!O$17),IF(AND('1C TSrécur6'!$B$12&lt;&gt;"",$K$2="Pôle",'1C TSrécur6'!$C$12="NON"),(('1C TSrécur6'!O$26+'1C TSrécur6'!O$27+'1C TSrécur6'!O$28)/'1C TSrécur6'!O$30),IF(AND('1C TSrécur6'!$B$12&lt;&gt;"",$K$2&lt;&gt;"Pôle"),0))))</f>
        <v>0</v>
      </c>
      <c r="N450" s="830">
        <f>IF(AND('1C TSrécur6'!$O$17&lt;&gt;0,'1C TSrécur6'!$O$30&lt;&gt;0),L450+M450,0)</f>
        <v>0</v>
      </c>
      <c r="O450" s="831" t="str">
        <f>IF(AND('1C TSrécur6'!O$17&lt;&gt;0,'1C TSrécur6'!$C$12="OUI"),'1C TSrécur6'!O$36/'1C TSrécur6'!O$17,"")</f>
        <v/>
      </c>
      <c r="P450" s="832" t="str">
        <f>IF(AND('1C TSrécur6'!O$17&lt;&gt;0,'1C TSrécur6'!$C$12="OUI"),'1C TSrécur6'!$O$37/'1C TSrécur6'!O$17,"")</f>
        <v/>
      </c>
      <c r="Q450" s="832" t="str">
        <f>IF(AND('1C TSrécur6'!O$17&lt;&gt;0,'1C TSrécur6'!$C$12="OUI"),'1C TSrécur6'!$O$38/'1C TSrécur6'!O$17,"")</f>
        <v/>
      </c>
      <c r="R450" s="832" t="str">
        <f>IF(AND('1C TSrécur6'!O$17&lt;&gt;0,'1C TSrécur6'!$C$12="OUI"),'1C TSrécur6'!$O$39/'1C TSrécur6'!O$17,"")</f>
        <v/>
      </c>
      <c r="S450" s="832" t="str">
        <f>IF(AND('1C TSrécur6'!O$17&lt;&gt;0,'1C TSrécur6'!$C$12="OUI"),'1C TSrécur6'!$O$40/'1C TSrécur6'!O$17,"")</f>
        <v/>
      </c>
      <c r="T450" s="832" t="str">
        <f>IF(AND('1C TSrécur6'!O$17&lt;&gt;0,'1C TSrécur6'!$C$12="OUI"),'1C TSrécur6'!$O$41/'1C TSrécur6'!O$17,"")</f>
        <v/>
      </c>
      <c r="U450" s="832" t="str">
        <f>IF(AND('1C TSrécur6'!O$17&lt;&gt;0,'1C TSrécur6'!$C$12="OUI"),'1C TSrécur6'!$O$42/'1C TSrécur6'!O$17,"")</f>
        <v/>
      </c>
      <c r="V450" s="832" t="str">
        <f>IF(AND('1C TSrécur6'!O$17&lt;&gt;0,'1C TSrécur6'!$C$12="OUI"),'1C TSrécur6'!$O$43/'1C TSrécur6'!O$17,"")</f>
        <v/>
      </c>
      <c r="W450" s="832" t="str">
        <f>IF(AND('1C TSrécur6'!O$17&lt;&gt;0,'1C TSrécur6'!$C$12="OUI"),'1C TSrécur6'!$O$44/'1C TSrécur6'!O$17,"")</f>
        <v/>
      </c>
      <c r="X450" s="832" t="str">
        <f>IF(AND('1C TSrécur6'!O$17&lt;&gt;0,'1C TSrécur6'!$C$12="OUI"),'1C TSrécur6'!$O$45/'1C TSrécur6'!O$17,"")</f>
        <v/>
      </c>
      <c r="Y450" s="832" t="str">
        <f>IF(AND('1C TSrécur6'!O$17&lt;&gt;0,'1C TSrécur6'!$C$12="OUI"),'1C TSrécur6'!$O$46/'1C TSrécur6'!O$17,"")</f>
        <v/>
      </c>
      <c r="Z450" s="832" t="str">
        <f>IF(AND('1C TSrécur6'!O$17&lt;&gt;0,'1C TSrécur6'!$C$12="OUI"),'1C TSrécur6'!$O$47/'1C TSrécur6'!O$17,"")</f>
        <v/>
      </c>
      <c r="AA450" s="832" t="str">
        <f>IF(AND('1C TSrécur6'!O$17&lt;&gt;0,'1C TSrécur6'!$C$12="OUI"),'1C TSrécur6'!$O$48/'1C TSrécur6'!O$17,"")</f>
        <v/>
      </c>
      <c r="AB450" s="832" t="str">
        <f>IF(AND('1C TSrécur6'!O$17&lt;&gt;0,'1C TSrécur6'!$C$12="OUI"),'1C TSrécur6'!$O$49/'1C TSrécur6'!O$17,"")</f>
        <v/>
      </c>
      <c r="AC450" s="832" t="str">
        <f>IF(AND('1C TSrécur6'!O$17&lt;&gt;0,'1C TSrécur6'!$C$12="OUI"),'1C TSrécur6'!$O$50/'1C TSrécur6'!O$17,"")</f>
        <v/>
      </c>
      <c r="AD450" s="832" t="str">
        <f>IF(AND('1C TSrécur6'!O$17&lt;&gt;0,'1C TSrécur6'!$C$12="OUI"),'1C TSrécur6'!$O$51/'1C TSrécur6'!O$17,"")</f>
        <v/>
      </c>
      <c r="AE450" s="832" t="str">
        <f>IF(AND('1C TSrécur6'!O$17&lt;&gt;0,'1C TSrécur6'!$C$12="OUI"),'1C TSrécur6'!$O$52/'1C TSrécur6'!O$17,"")</f>
        <v/>
      </c>
      <c r="AF450" s="832" t="str">
        <f>IF(AND('1C TSrécur6'!O$17&lt;&gt;0,'1C TSrécur6'!$C$12="OUI"),'1C TSrécur6'!$O$53/'1C TSrécur6'!O$17,"")</f>
        <v/>
      </c>
      <c r="AG450" s="832" t="str">
        <f>IF(AND('1C TSrécur6'!O$17&lt;&gt;0,'1C TSrécur6'!$C$12="OUI"),'1C TSrécur6'!$O$54/'1C TSrécur6'!O$17,"")</f>
        <v/>
      </c>
      <c r="AH450" s="832" t="str">
        <f>IF(AND('1C TSrécur6'!O$17&lt;&gt;0,'1C TSrécur6'!$C$12="OUI"),'1C TSrécur6'!$O$55/'1C TSrécur6'!O$17,"")</f>
        <v/>
      </c>
      <c r="AI450" s="832" t="str">
        <f>IF(AND('1C TSrécur6'!O$17&lt;&gt;0,'1C TSrécur6'!$C$12="OUI"),'1C TSrécur6'!$O$56/'1C TSrécur6'!O$17,"")</f>
        <v/>
      </c>
      <c r="AJ450" s="832" t="str">
        <f>IF(AND('1C TSrécur6'!O$17&lt;&gt;0,'1C TSrécur6'!$C$12="OUI"),'1C TSrécur6'!$O$57/'1C TSrécur6'!O$17,"")</f>
        <v/>
      </c>
      <c r="AK450" s="832">
        <f>IF(AND('1C TSrécur6'!O$17&lt;&gt;0,'1C TSrécur6'!$C$12="OUI"),'1C TSrécur6'!O$58/'1C TSrécur6'!O$17,0)</f>
        <v>0</v>
      </c>
      <c r="AL450" s="73">
        <f>IF(AND('1C TSrécur6'!$B$12&lt;&gt;"",'1C TSrécur6'!$C$12="OUI"),N450+AK450,N450)</f>
        <v>0</v>
      </c>
      <c r="AM450" s="346">
        <f t="shared" si="146"/>
        <v>0</v>
      </c>
      <c r="AN450" s="346">
        <f t="shared" si="147"/>
        <v>0</v>
      </c>
      <c r="AO450" s="347">
        <f>AM450+AN450</f>
        <v>0</v>
      </c>
      <c r="AP450" s="575">
        <f>AM450-AR450</f>
        <v>0</v>
      </c>
      <c r="AQ450" s="584">
        <f t="shared" si="150"/>
        <v>0</v>
      </c>
      <c r="AR450" s="580"/>
      <c r="AS450" s="208"/>
      <c r="AT450" s="209" t="str">
        <f>IF('1C TSrécur6'!O$17*FICHE!$C$13&lt;J450,"Forfait limité à "&amp;FICHE!$C$13&amp;"€/jour","")</f>
        <v/>
      </c>
      <c r="AU450" s="591"/>
    </row>
    <row r="451" spans="1:211" ht="13.9" hidden="1" customHeight="1">
      <c r="A451" s="309"/>
      <c r="B451" s="338"/>
      <c r="C451" s="962" t="str">
        <f>IF('1C TSrécur6'!P$17&lt;&gt;0,'1C TSrécur6'!$B$12,"")</f>
        <v/>
      </c>
      <c r="D451" s="963"/>
      <c r="E451" s="964"/>
      <c r="F451" s="211" t="str">
        <f>IF(AND($C451='1C TSrécur6'!$B$12,'1C TSrécur6'!$B$16="récurrentes",'1C TSrécur6'!$P$17&lt;&gt;""),'1C TSrécur6'!$P$21,"")</f>
        <v/>
      </c>
      <c r="G451" s="235"/>
      <c r="H451" s="745">
        <v>0.21</v>
      </c>
      <c r="I451" s="747">
        <v>1</v>
      </c>
      <c r="J451" s="316"/>
      <c r="K451" s="786">
        <f t="shared" si="151"/>
        <v>0</v>
      </c>
      <c r="L451" s="539">
        <f>IF(OR('1C TSrécur6'!$B$12="",'1C TSrécur6'!P$30=0),0,IF(AND('1C TSrécur6'!$B$12&lt;&gt;"",$K$2="Pôle",'1C TSrécur6'!$C$12="OUI"),(('1C TSrécur6'!P$22+'1C TSrécur6'!P$23+'1C TSrécur6'!P$24+'1C TSrécur6'!P$25+'1C TSrécur6'!P$29)/'1C TSrécur6'!P$17),IF(AND('1C TSrécur6'!$B$12&lt;&gt;"",$K$2="Pôle",'1C TSrécur6'!$C$12="NON"),(('1C TSrécur6'!P$22+'1C TSrécur6'!P$23+'1C TSrécur6'!P$24+'1C TSrécur6'!P$25+'1C TSrécur6'!P$29)/'1C TSrécur6'!P$30),IF(AND('1C TSrécur6'!$B$12&lt;&gt;"",$K$2&lt;&gt;"Pôle",'1C TSrécur6'!$C$12="OUI"),(('1C TSrécur6'!P$22+'1C TSrécur6'!P$23+'1C TSrécur6'!P$24+'1C TSrécur6'!P$25+'1C TSrécur6'!P$26+'1C TSrécur6'!P$27+'1C TSrécur6'!P$28+'1C TSrécur6'!P$29)/'1C TSrécur6'!P$17),IF(AND('1C TSrécur6'!$B$12&lt;&gt;"",$K$2&lt;&gt;"Pôle",'1C TSrécur6'!$C$12="NON"),(('1C TSrécur6'!P$22+'1C TSrécur6'!P$23+'1C TSrécur6'!P$24+'1C TSrécur6'!P$25+'1C TSrécur6'!P$26+'1C TSrécur6'!P$27+'1C TSrécur6'!P$28+'1C TSrécur6'!P$29)/'1C TSrécur6'!P$30))))))</f>
        <v>0</v>
      </c>
      <c r="M451" s="539">
        <f>IF(OR('1C TSrécur6'!$B$12="",'1C TSrécur6'!P$30=0),0,IF(AND('1C TSrécur6'!$B$12&lt;&gt;"",$K$2="Pôle",'1C TSrécur6'!$C$12="OUI"),(('1C TSrécur6'!P$26+'1C TSrécur6'!P$27+'1C TSrécur6'!P$28)/'1C TSrécur6'!P$17),IF(AND('1C TSrécur6'!$B$12&lt;&gt;"",$K$2="Pôle",'1C TSrécur6'!$C$12="NON"),(('1C TSrécur6'!P$26+'1C TSrécur6'!P$27+'1C TSrécur6'!P$28)/'1C TSrécur6'!P$30),IF(AND('1C TSrécur6'!$B$12&lt;&gt;"",$K$2&lt;&gt;"Pôle"),0))))</f>
        <v>0</v>
      </c>
      <c r="N451" s="539">
        <f>IF(AND('1C TSrécur6'!$P$17&lt;&gt;0,'1C TSrécur6'!$P$30&lt;&gt;0),L451+M451,0)</f>
        <v>0</v>
      </c>
      <c r="O451" s="544" t="str">
        <f>IF(AND('1C TSrécur6'!P$17&lt;&gt;0,'1C TSrécur6'!$C$12="OUI"),'1C TSrécur6'!P$36/'1C TSrécur6'!P$17,"")</f>
        <v/>
      </c>
      <c r="P451" s="545" t="str">
        <f>IF(AND('1C TSrécur6'!P$17&lt;&gt;0,'1C TSrécur6'!$C$12="OUI"),'1C TSrécur6'!$P$37/'1C TSrécur6'!P$17,"")</f>
        <v/>
      </c>
      <c r="Q451" s="545" t="str">
        <f>IF(AND('1C TSrécur6'!P$17&lt;&gt;0,'1C TSrécur6'!$C$12="OUI"),'1C TSrécur6'!$P$38/'1C TSrécur6'!P$17,"")</f>
        <v/>
      </c>
      <c r="R451" s="545" t="str">
        <f>IF(AND('1C TSrécur6'!P$17&lt;&gt;0,'1C TSrécur6'!$C$12="OUI"),'1C TSrécur6'!$P$39/'1C TSrécur6'!P$17,"")</f>
        <v/>
      </c>
      <c r="S451" s="545" t="str">
        <f>IF(AND('1C TSrécur6'!P$17&lt;&gt;0,'1C TSrécur6'!$C$12="OUI"),'1C TSrécur6'!$P$40/'1C TSrécur6'!P$17,"")</f>
        <v/>
      </c>
      <c r="T451" s="545" t="str">
        <f>IF(AND('1C TSrécur6'!P$17&lt;&gt;0,'1C TSrécur6'!$C$12="OUI"),'1C TSrécur6'!$P$41/'1C TSrécur6'!P$17,"")</f>
        <v/>
      </c>
      <c r="U451" s="545" t="str">
        <f>IF(AND('1C TSrécur6'!P$17&lt;&gt;0,'1C TSrécur6'!$C$12="OUI"),'1C TSrécur6'!$P$42/'1C TSrécur6'!P$17,"")</f>
        <v/>
      </c>
      <c r="V451" s="545" t="str">
        <f>IF(AND('1C TSrécur6'!P$17&lt;&gt;0,'1C TSrécur6'!$C$12="OUI"),'1C TSrécur6'!$P$43/'1C TSrécur6'!P$17,"")</f>
        <v/>
      </c>
      <c r="W451" s="545" t="str">
        <f>IF(AND('1C TSrécur6'!P$17&lt;&gt;0,'1C TSrécur6'!$C$12="OUI"),'1C TSrécur6'!$P$44/'1C TSrécur6'!P$17,"")</f>
        <v/>
      </c>
      <c r="X451" s="545" t="str">
        <f>IF(AND('1C TSrécur6'!P$17&lt;&gt;0,'1C TSrécur6'!$C$12="OUI"),'1C TSrécur6'!$P$45/'1C TSrécur6'!P$17,"")</f>
        <v/>
      </c>
      <c r="Y451" s="545" t="str">
        <f>IF(AND('1C TSrécur6'!P$17&lt;&gt;0,'1C TSrécur6'!$C$12="OUI"),'1C TSrécur6'!$P$46/'1C TSrécur6'!P$17,"")</f>
        <v/>
      </c>
      <c r="Z451" s="545" t="str">
        <f>IF(AND('1C TSrécur6'!P$17&lt;&gt;0,'1C TSrécur6'!$C$12="OUI"),'1C TSrécur6'!$P$47/'1C TSrécur6'!P$17,"")</f>
        <v/>
      </c>
      <c r="AA451" s="545" t="str">
        <f>IF(AND('1C TSrécur6'!P$17&lt;&gt;0,'1C TSrécur6'!$C$12="OUI"),'1C TSrécur6'!$P$48/'1C TSrécur6'!P$17,"")</f>
        <v/>
      </c>
      <c r="AB451" s="545" t="str">
        <f>IF(AND('1C TSrécur6'!P$17&lt;&gt;0,'1C TSrécur6'!$C$12="OUI"),'1C TSrécur6'!$P$49/'1C TSrécur6'!P$17,"")</f>
        <v/>
      </c>
      <c r="AC451" s="545" t="str">
        <f>IF(AND('1C TSrécur6'!P$17&lt;&gt;0,'1C TSrécur6'!$C$12="OUI"),'1C TSrécur6'!$P$50/'1C TSrécur6'!P$17,"")</f>
        <v/>
      </c>
      <c r="AD451" s="545" t="str">
        <f>IF(AND('1C TSrécur6'!P$17&lt;&gt;0,'1C TSrécur6'!$C$12="OUI"),'1C TSrécur6'!$P$51/'1C TSrécur6'!P$17,"")</f>
        <v/>
      </c>
      <c r="AE451" s="545" t="str">
        <f>IF(AND('1C TSrécur6'!P$17&lt;&gt;0,'1C TSrécur6'!$C$12="OUI"),'1C TSrécur6'!$P$52/'1C TSrécur6'!P$17,"")</f>
        <v/>
      </c>
      <c r="AF451" s="545" t="str">
        <f>IF(AND('1C TSrécur6'!P$17&lt;&gt;0,'1C TSrécur6'!$C$12="OUI"),'1C TSrécur6'!$P$53/'1C TSrécur6'!P$17,"")</f>
        <v/>
      </c>
      <c r="AG451" s="545" t="str">
        <f>IF(AND('1C TSrécur6'!P$17&lt;&gt;0,'1C TSrécur6'!$C$12="OUI"),'1C TSrécur6'!$P$54/'1C TSrécur6'!P$17,"")</f>
        <v/>
      </c>
      <c r="AH451" s="545" t="str">
        <f>IF(AND('1C TSrécur6'!P$17&lt;&gt;0,'1C TSrécur6'!$C$12="OUI"),'1C TSrécur6'!$P$55/'1C TSrécur6'!P$17,"")</f>
        <v/>
      </c>
      <c r="AI451" s="545" t="str">
        <f>IF(AND('1C TSrécur6'!P$17&lt;&gt;0,'1C TSrécur6'!$C$12="OUI"),'1C TSrécur6'!$P$56/'1C TSrécur6'!P$17,"")</f>
        <v/>
      </c>
      <c r="AJ451" s="545" t="str">
        <f>IF(AND('1C TSrécur6'!P$17&lt;&gt;0,'1C TSrécur6'!$C$12="OUI"),'1C TSrécur6'!$P$57/'1C TSrécur6'!P$17,"")</f>
        <v/>
      </c>
      <c r="AK451" s="545">
        <f>IF(AND('1C TSrécur6'!P$17&lt;&gt;0,'1C TSrécur6'!$C$12="OUI"),'1C TSrécur6'!P$58/'1C TSrécur6'!P$17,0)</f>
        <v>0</v>
      </c>
      <c r="AL451" s="73">
        <f>IF(AND('1C TSrécur6'!$B$12&lt;&gt;"",'1C TSrécur6'!$C$12="OUI"),N451+AK451,N451)</f>
        <v>0</v>
      </c>
      <c r="AM451" s="344">
        <f t="shared" si="146"/>
        <v>0</v>
      </c>
      <c r="AN451" s="344">
        <f t="shared" si="147"/>
        <v>0</v>
      </c>
      <c r="AO451" s="345">
        <f t="shared" ref="AO451:AO461" si="152">AM451+AN451</f>
        <v>0</v>
      </c>
      <c r="AP451" s="573">
        <f t="shared" ref="AP451:AP461" si="153">AM451-AR451</f>
        <v>0</v>
      </c>
      <c r="AQ451" s="583">
        <f t="shared" si="150"/>
        <v>0</v>
      </c>
      <c r="AR451" s="579"/>
      <c r="AS451" s="102"/>
      <c r="AT451" s="209" t="str">
        <f>IF('1C TSrécur6'!P$17*FICHE!$C$13&lt;J451,"Forfait limité à "&amp;FICHE!$C$13&amp;"€/jour","")</f>
        <v/>
      </c>
      <c r="AU451" s="592"/>
    </row>
    <row r="452" spans="1:211" ht="13.9" hidden="1" customHeight="1">
      <c r="A452" s="309"/>
      <c r="B452" s="338"/>
      <c r="C452" s="962" t="str">
        <f>IF('1C TSrécur6'!Q$17&lt;&gt;0,'1C TSrécur6'!$B$12,"")</f>
        <v/>
      </c>
      <c r="D452" s="963"/>
      <c r="E452" s="964"/>
      <c r="F452" s="211" t="str">
        <f>IF(AND($C452='1C TSrécur6'!$B$12,'1C TSrécur6'!$B$16="récurrentes",'1C TSrécur6'!$Q$17&lt;&gt;""),'1C TSrécur6'!$Q$21,"")</f>
        <v/>
      </c>
      <c r="G452" s="235"/>
      <c r="H452" s="745">
        <v>0.21</v>
      </c>
      <c r="I452" s="747">
        <v>1</v>
      </c>
      <c r="J452" s="316"/>
      <c r="K452" s="786">
        <f t="shared" si="151"/>
        <v>0</v>
      </c>
      <c r="L452" s="539">
        <f>IF(OR('1C TSrécur6'!$B$12="",'1C TSrécur6'!Q$30=0),0,IF(AND('1C TSrécur6'!$B$12&lt;&gt;"",$K$2="Pôle",'1C TSrécur6'!$C$12="OUI"),(('1C TSrécur6'!Q$22+'1C TSrécur6'!Q$23+'1C TSrécur6'!Q$24+'1C TSrécur6'!Q$25+'1C TSrécur6'!Q$29)/'1C TSrécur6'!Q$17),IF(AND('1C TSrécur6'!$B$12&lt;&gt;"",$K$2="Pôle",'1C TSrécur6'!$C$12="NON"),(('1C TSrécur6'!Q$22+'1C TSrécur6'!Q$23+'1C TSrécur6'!Q$24+'1C TSrécur6'!Q$25+'1C TSrécur6'!Q$29)/'1C TSrécur6'!Q$30),IF(AND('1C TSrécur6'!$B$12&lt;&gt;"",$K$2&lt;&gt;"Pôle",'1C TSrécur6'!$C$12="OUI"),(('1C TSrécur6'!Q$22+'1C TSrécur6'!Q$23+'1C TSrécur6'!Q$24+'1C TSrécur6'!Q$25+'1C TSrécur6'!Q$26+'1C TSrécur6'!Q$27+'1C TSrécur6'!Q$28+'1C TSrécur6'!Q$29)/'1C TSrécur6'!Q$17),IF(AND('1C TSrécur6'!$B$12&lt;&gt;"",$K$2&lt;&gt;"Pôle",'1C TSrécur6'!$C$12="NON"),(('1C TSrécur6'!Q$22+'1C TSrécur6'!Q$23+'1C TSrécur6'!Q$24+'1C TSrécur6'!Q$25+'1C TSrécur6'!Q$26+'1C TSrécur6'!Q$27+'1C TSrécur6'!Q$28+'1C TSrécur6'!Q$29)/'1C TSrécur6'!Q$30))))))</f>
        <v>0</v>
      </c>
      <c r="M452" s="539">
        <f>IF(OR('1C TSrécur6'!$B$12="",'1C TSrécur6'!Q$30=0),0,IF(AND('1C TSrécur6'!$B$12&lt;&gt;"",$K$2="Pôle",'1C TSrécur6'!$C$12="OUI"),(('1C TSrécur6'!Q$26+'1C TSrécur6'!Q$27+'1C TSrécur6'!Q$28)/'1C TSrécur6'!Q$17),IF(AND('1C TSrécur6'!$B$12&lt;&gt;"",$K$2="Pôle",'1C TSrécur6'!$C$12="NON"),(('1C TSrécur6'!Q$26+'1C TSrécur6'!Q$27+'1C TSrécur6'!Q$28)/'1C TSrécur6'!Q$30),IF(AND('1C TSrécur6'!$B$12&lt;&gt;"",$K$2&lt;&gt;"Pôle"),0))))</f>
        <v>0</v>
      </c>
      <c r="N452" s="539">
        <f>IF(AND('1C TSrécur6'!$Q$17&lt;&gt;0,'1C TSrécur6'!$Q$30&lt;&gt;0),L452+M452,0)</f>
        <v>0</v>
      </c>
      <c r="O452" s="544" t="str">
        <f>IF(AND('1C TSrécur6'!Q$17&lt;&gt;0,'1C TSrécur6'!$C$12="OUI"),'1C TSrécur6'!Q$36/'1C TSrécur6'!Q$17,"")</f>
        <v/>
      </c>
      <c r="P452" s="545" t="str">
        <f>IF(AND('1C TSrécur6'!Q$17&lt;&gt;0,'1C TSrécur6'!$C$12="OUI"),'1C TSrécur6'!$Q$37/'1C TSrécur6'!Q$17,"")</f>
        <v/>
      </c>
      <c r="Q452" s="545" t="str">
        <f>IF(AND('1C TSrécur6'!Q$17&lt;&gt;0,'1C TSrécur6'!$C$12="OUI"),'1C TSrécur6'!$Q$38/'1C TSrécur6'!Q$17,"")</f>
        <v/>
      </c>
      <c r="R452" s="545" t="str">
        <f>IF(AND('1C TSrécur6'!Q$17&lt;&gt;0,'1C TSrécur6'!$C$12="OUI"),'1C TSrécur6'!$Q$39/'1C TSrécur6'!Q$17,"")</f>
        <v/>
      </c>
      <c r="S452" s="545" t="str">
        <f>IF(AND('1C TSrécur6'!Q$17&lt;&gt;0,'1C TSrécur6'!$C$12="OUI"),'1C TSrécur6'!$Q$40/'1C TSrécur6'!Q$17,"")</f>
        <v/>
      </c>
      <c r="T452" s="545" t="str">
        <f>IF(AND('1C TSrécur6'!Q$17&lt;&gt;0,'1C TSrécur6'!$C$12="OUI"),'1C TSrécur6'!$Q$41/'1C TSrécur6'!Q$17,"")</f>
        <v/>
      </c>
      <c r="U452" s="545" t="str">
        <f>IF(AND('1C TSrécur6'!Q$17&lt;&gt;0,'1C TSrécur6'!$C$12="OUI"),'1C TSrécur6'!$Q$42/'1C TSrécur6'!Q$17,"")</f>
        <v/>
      </c>
      <c r="V452" s="545" t="str">
        <f>IF(AND('1C TSrécur6'!Q$17&lt;&gt;0,'1C TSrécur6'!$C$12="OUI"),'1C TSrécur6'!$Q$43/'1C TSrécur6'!Q$17,"")</f>
        <v/>
      </c>
      <c r="W452" s="545" t="str">
        <f>IF(AND('1C TSrécur6'!Q$17&lt;&gt;0,'1C TSrécur6'!$C$12="OUI"),'1C TSrécur6'!$Q$44/'1C TSrécur6'!Q$17,"")</f>
        <v/>
      </c>
      <c r="X452" s="545" t="str">
        <f>IF(AND('1C TSrécur6'!Q$17&lt;&gt;0,'1C TSrécur6'!$C$12="OUI"),'1C TSrécur6'!$Q$45/'1C TSrécur6'!Q$17,"")</f>
        <v/>
      </c>
      <c r="Y452" s="545" t="str">
        <f>IF(AND('1C TSrécur6'!Q$17&lt;&gt;0,'1C TSrécur6'!$C$12="OUI"),'1C TSrécur6'!$Q$46/'1C TSrécur6'!Q$17,"")</f>
        <v/>
      </c>
      <c r="Z452" s="545" t="str">
        <f>IF(AND('1C TSrécur6'!Q$17&lt;&gt;0,'1C TSrécur6'!$C$12="OUI"),'1C TSrécur6'!$Q$47/'1C TSrécur6'!Q$17,"")</f>
        <v/>
      </c>
      <c r="AA452" s="545" t="str">
        <f>IF(AND('1C TSrécur6'!Q$17&lt;&gt;0,'1C TSrécur6'!$C$12="OUI"),'1C TSrécur6'!$Q$48/'1C TSrécur6'!Q$17,"")</f>
        <v/>
      </c>
      <c r="AB452" s="545" t="str">
        <f>IF(AND('1C TSrécur6'!Q$17&lt;&gt;0,'1C TSrécur6'!$C$12="OUI"),'1C TSrécur6'!$Q$49/'1C TSrécur6'!Q$17,"")</f>
        <v/>
      </c>
      <c r="AC452" s="545" t="str">
        <f>IF(AND('1C TSrécur6'!Q$17&lt;&gt;0,'1C TSrécur6'!$C$12="OUI"),'1C TSrécur6'!$Q$50/'1C TSrécur6'!Q$17,"")</f>
        <v/>
      </c>
      <c r="AD452" s="545" t="str">
        <f>IF(AND('1C TSrécur6'!Q$17&lt;&gt;0,'1C TSrécur6'!$C$12="OUI"),'1C TSrécur6'!$Q$51/'1C TSrécur6'!Q$17,"")</f>
        <v/>
      </c>
      <c r="AE452" s="545" t="str">
        <f>IF(AND('1C TSrécur6'!Q$17&lt;&gt;0,'1C TSrécur6'!$C$12="OUI"),'1C TSrécur6'!$Q$52/'1C TSrécur6'!Q$17,"")</f>
        <v/>
      </c>
      <c r="AF452" s="545" t="str">
        <f>IF(AND('1C TSrécur6'!Q$17&lt;&gt;0,'1C TSrécur6'!$C$12="OUI"),'1C TSrécur6'!$Q$53/'1C TSrécur6'!Q$17,"")</f>
        <v/>
      </c>
      <c r="AG452" s="545" t="str">
        <f>IF(AND('1C TSrécur6'!Q$17&lt;&gt;0,'1C TSrécur6'!$C$12="OUI"),'1C TSrécur6'!$Q$54/'1C TSrécur6'!Q$17,"")</f>
        <v/>
      </c>
      <c r="AH452" s="545" t="str">
        <f>IF(AND('1C TSrécur6'!Q$17&lt;&gt;0,'1C TSrécur6'!$C$12="OUI"),'1C TSrécur6'!$Q$55/'1C TSrécur6'!Q$17,"")</f>
        <v/>
      </c>
      <c r="AI452" s="545" t="str">
        <f>IF(AND('1C TSrécur6'!Q$17&lt;&gt;0,'1C TSrécur6'!$C$12="OUI"),'1C TSrécur6'!$Q$56/'1C TSrécur6'!Q$17,"")</f>
        <v/>
      </c>
      <c r="AJ452" s="545" t="str">
        <f>IF(AND('1C TSrécur6'!Q$17&lt;&gt;0,'1C TSrécur6'!$C$12="OUI"),'1C TSrécur6'!$Q$57/'1C TSrécur6'!Q$17,"")</f>
        <v/>
      </c>
      <c r="AK452" s="545">
        <f>IF(AND('1C TSrécur6'!Q$17&lt;&gt;0,'1C TSrécur6'!$C$12="OUI"),'1C TSrécur6'!Q$58/'1C TSrécur6'!Q$17,0)</f>
        <v>0</v>
      </c>
      <c r="AL452" s="73">
        <f>IF(AND('1C TSrécur6'!$B$12&lt;&gt;"",'1C TSrécur6'!$C$12="OUI"),N452+AK452,N452)</f>
        <v>0</v>
      </c>
      <c r="AM452" s="344">
        <f t="shared" si="146"/>
        <v>0</v>
      </c>
      <c r="AN452" s="344">
        <f t="shared" si="147"/>
        <v>0</v>
      </c>
      <c r="AO452" s="345">
        <f t="shared" si="152"/>
        <v>0</v>
      </c>
      <c r="AP452" s="573">
        <f t="shared" si="153"/>
        <v>0</v>
      </c>
      <c r="AQ452" s="583">
        <f t="shared" si="150"/>
        <v>0</v>
      </c>
      <c r="AR452" s="579"/>
      <c r="AS452" s="102"/>
      <c r="AT452" s="209" t="str">
        <f>IF('1C TSrécur6'!Q$17*FICHE!$C$13&lt;J452,"Forfait limité à "&amp;FICHE!$C$13&amp;"€/jour","")</f>
        <v/>
      </c>
      <c r="AU452" s="592"/>
    </row>
    <row r="453" spans="1:211" ht="13.9" hidden="1" customHeight="1">
      <c r="A453" s="309"/>
      <c r="B453" s="338"/>
      <c r="C453" s="962" t="str">
        <f>IF('1C TSrécur6'!R$17&lt;&gt;0,'1C TSrécur6'!$B$12,"")</f>
        <v/>
      </c>
      <c r="D453" s="963"/>
      <c r="E453" s="964"/>
      <c r="F453" s="211" t="str">
        <f>IF(AND($C453='1C TSrécur6'!$B$12,'1C TSrécur6'!$B$16="récurrentes",'1C TSrécur6'!$R$17&lt;&gt;""),'1C TSrécur6'!$R$21,"")</f>
        <v/>
      </c>
      <c r="G453" s="235"/>
      <c r="H453" s="745">
        <v>0.21</v>
      </c>
      <c r="I453" s="747">
        <v>1</v>
      </c>
      <c r="J453" s="316"/>
      <c r="K453" s="786">
        <f t="shared" si="151"/>
        <v>0</v>
      </c>
      <c r="L453" s="539">
        <f>IF(OR('1C TSrécur6'!$B$12="",'1C TSrécur6'!R$30=0),0,IF(AND('1C TSrécur6'!$B$12&lt;&gt;"",$K$2="Pôle",'1C TSrécur6'!$C$12="OUI"),(('1C TSrécur6'!R$22+'1C TSrécur6'!R$23+'1C TSrécur6'!R$24+'1C TSrécur6'!R$25+'1C TSrécur6'!R$29)/'1C TSrécur6'!R$17),IF(AND('1C TSrécur6'!$B$12&lt;&gt;"",$K$2="Pôle",'1C TSrécur6'!$C$12="NON"),(('1C TSrécur6'!R$22+'1C TSrécur6'!R$23+'1C TSrécur6'!R$24+'1C TSrécur6'!R$25+'1C TSrécur6'!R$29)/'1C TSrécur6'!R$30),IF(AND('1C TSrécur6'!$B$12&lt;&gt;"",$K$2&lt;&gt;"Pôle",'1C TSrécur6'!$C$12="OUI"),(('1C TSrécur6'!R$22+'1C TSrécur6'!R$23+'1C TSrécur6'!R$24+'1C TSrécur6'!R$25+'1C TSrécur6'!R$26+'1C TSrécur6'!R$27+'1C TSrécur6'!R$28+'1C TSrécur6'!R$29)/'1C TSrécur6'!R$17),IF(AND('1C TSrécur6'!$B$12&lt;&gt;"",$K$2&lt;&gt;"Pôle",'1C TSrécur6'!$C$12="NON"),(('1C TSrécur6'!R$22+'1C TSrécur6'!R$23+'1C TSrécur6'!R$24+'1C TSrécur6'!R$25+'1C TSrécur6'!R$26+'1C TSrécur6'!R$27+'1C TSrécur6'!R$28+'1C TSrécur6'!R$29)/'1C TSrécur6'!R$30))))))</f>
        <v>0</v>
      </c>
      <c r="M453" s="539">
        <f>IF(OR('1C TSrécur6'!$B$12="",'1C TSrécur6'!R$30=0),0,IF(AND('1C TSrécur6'!$B$12&lt;&gt;"",$K$2="Pôle",'1C TSrécur6'!$C$12="OUI"),(('1C TSrécur6'!R$26+'1C TSrécur6'!R$27+'1C TSrécur6'!R$28)/'1C TSrécur6'!R$17),IF(AND('1C TSrécur6'!$B$12&lt;&gt;"",$K$2="Pôle",'1C TSrécur6'!$C$12="NON"),(('1C TSrécur6'!R$26+'1C TSrécur6'!R$27+'1C TSrécur6'!R$28)/'1C TSrécur6'!R$30),IF(AND('1C TSrécur6'!$B$12&lt;&gt;"",$K$2&lt;&gt;"Pôle"),0))))</f>
        <v>0</v>
      </c>
      <c r="N453" s="539">
        <f>IF(AND('1C TSrécur6'!$R$17&lt;&gt;0,'1C TSrécur6'!$R$30&lt;&gt;0),L453+M453,0)</f>
        <v>0</v>
      </c>
      <c r="O453" s="544" t="str">
        <f>IF(AND('1C TSrécur6'!R$17&lt;&gt;0,'1C TSrécur6'!$C$12="OUI"),'1C TSrécur6'!R$36/'1C TSrécur6'!R$17,"")</f>
        <v/>
      </c>
      <c r="P453" s="545" t="str">
        <f>IF(AND('1C TSrécur6'!R$17&lt;&gt;0,'1C TSrécur6'!$C$12="OUI"),'1C TSrécur6'!$R$37/'1C TSrécur6'!R$17,"")</f>
        <v/>
      </c>
      <c r="Q453" s="545" t="str">
        <f>IF(AND('1C TSrécur6'!R$17&lt;&gt;0,'1C TSrécur6'!$C$12="OUI"),'1C TSrécur6'!$R$38/'1C TSrécur6'!R$17,"")</f>
        <v/>
      </c>
      <c r="R453" s="545" t="str">
        <f>IF(AND('1C TSrécur6'!R$17&lt;&gt;0,'1C TSrécur6'!$C$12="OUI"),'1C TSrécur6'!$R$39/'1C TSrécur6'!R$17,"")</f>
        <v/>
      </c>
      <c r="S453" s="545" t="str">
        <f>IF(AND('1C TSrécur6'!R$17&lt;&gt;0,'1C TSrécur6'!$C$12="OUI"),'1C TSrécur6'!$R$40/'1C TSrécur6'!R$17,"")</f>
        <v/>
      </c>
      <c r="T453" s="545" t="str">
        <f>IF(AND('1C TSrécur6'!R$17&lt;&gt;0,'1C TSrécur6'!$C$12="OUI"),'1C TSrécur6'!$R$41/'1C TSrécur6'!R$17,"")</f>
        <v/>
      </c>
      <c r="U453" s="545" t="str">
        <f>IF(AND('1C TSrécur6'!R$17&lt;&gt;0,'1C TSrécur6'!$C$12="OUI"),'1C TSrécur6'!$R$42/'1C TSrécur6'!R$17,"")</f>
        <v/>
      </c>
      <c r="V453" s="545" t="str">
        <f>IF(AND('1C TSrécur6'!R$17&lt;&gt;0,'1C TSrécur6'!$C$12="OUI"),'1C TSrécur6'!$R$43/'1C TSrécur6'!R$17,"")</f>
        <v/>
      </c>
      <c r="W453" s="545" t="str">
        <f>IF(AND('1C TSrécur6'!R$17&lt;&gt;0,'1C TSrécur6'!$C$12="OUI"),'1C TSrécur6'!$R$44/'1C TSrécur6'!R$17,"")</f>
        <v/>
      </c>
      <c r="X453" s="545" t="str">
        <f>IF(AND('1C TSrécur6'!R$17&lt;&gt;0,'1C TSrécur6'!$C$12="OUI"),'1C TSrécur6'!$R$45/'1C TSrécur6'!R$17,"")</f>
        <v/>
      </c>
      <c r="Y453" s="545" t="str">
        <f>IF(AND('1C TSrécur6'!R$17&lt;&gt;0,'1C TSrécur6'!$C$12="OUI"),'1C TSrécur6'!$R$46/'1C TSrécur6'!R$17,"")</f>
        <v/>
      </c>
      <c r="Z453" s="545" t="str">
        <f>IF(AND('1C TSrécur6'!R$17&lt;&gt;0,'1C TSrécur6'!$C$12="OUI"),'1C TSrécur6'!$R$47/'1C TSrécur6'!R$17,"")</f>
        <v/>
      </c>
      <c r="AA453" s="545" t="str">
        <f>IF(AND('1C TSrécur6'!R$17&lt;&gt;0,'1C TSrécur6'!$C$12="OUI"),'1C TSrécur6'!$R$48/'1C TSrécur6'!R$17,"")</f>
        <v/>
      </c>
      <c r="AB453" s="545" t="str">
        <f>IF(AND('1C TSrécur6'!R$17&lt;&gt;0,'1C TSrécur6'!$C$12="OUI"),'1C TSrécur6'!$R$49/'1C TSrécur6'!R$17,"")</f>
        <v/>
      </c>
      <c r="AC453" s="545" t="str">
        <f>IF(AND('1C TSrécur6'!R$17&lt;&gt;0,'1C TSrécur6'!$C$12="OUI"),'1C TSrécur6'!$R$50/'1C TSrécur6'!R$17,"")</f>
        <v/>
      </c>
      <c r="AD453" s="545" t="str">
        <f>IF(AND('1C TSrécur6'!R$17&lt;&gt;0,'1C TSrécur6'!$C$12="OUI"),'1C TSrécur6'!$R$51/'1C TSrécur6'!R$17,"")</f>
        <v/>
      </c>
      <c r="AE453" s="545" t="str">
        <f>IF(AND('1C TSrécur6'!R$17&lt;&gt;0,'1C TSrécur6'!$C$12="OUI"),'1C TSrécur6'!$R$52/'1C TSrécur6'!R$17,"")</f>
        <v/>
      </c>
      <c r="AF453" s="545" t="str">
        <f>IF(AND('1C TSrécur6'!R$17&lt;&gt;0,'1C TSrécur6'!$C$12="OUI"),'1C TSrécur6'!$R$53/'1C TSrécur6'!R$17,"")</f>
        <v/>
      </c>
      <c r="AG453" s="545" t="str">
        <f>IF(AND('1C TSrécur6'!R$17&lt;&gt;0,'1C TSrécur6'!$C$12="OUI"),'1C TSrécur6'!$R$54/'1C TSrécur6'!R$17,"")</f>
        <v/>
      </c>
      <c r="AH453" s="545" t="str">
        <f>IF(AND('1C TSrécur6'!R$17&lt;&gt;0,'1C TSrécur6'!$C$12="OUI"),'1C TSrécur6'!$R$55/'1C TSrécur6'!R$17,"")</f>
        <v/>
      </c>
      <c r="AI453" s="545" t="str">
        <f>IF(AND('1C TSrécur6'!R$17&lt;&gt;0,'1C TSrécur6'!$C$12="OUI"),'1C TSrécur6'!$R$56/'1C TSrécur6'!R$17,"")</f>
        <v/>
      </c>
      <c r="AJ453" s="545" t="str">
        <f>IF(AND('1C TSrécur6'!R$17&lt;&gt;0,'1C TSrécur6'!$C$12="OUI"),'1C TSrécur6'!$R$57/'1C TSrécur6'!R$17,"")</f>
        <v/>
      </c>
      <c r="AK453" s="545">
        <f>IF(AND('1C TSrécur6'!R$17&lt;&gt;0,'1C TSrécur6'!$C$12="OUI"),'1C TSrécur6'!R$58/'1C TSrécur6'!R$17,0)</f>
        <v>0</v>
      </c>
      <c r="AL453" s="73">
        <f>IF(AND('1C TSrécur6'!$B$12&lt;&gt;"",'1C TSrécur6'!$C$12="OUI"),N453+AK453,N453)</f>
        <v>0</v>
      </c>
      <c r="AM453" s="344">
        <f t="shared" si="146"/>
        <v>0</v>
      </c>
      <c r="AN453" s="344">
        <f t="shared" si="147"/>
        <v>0</v>
      </c>
      <c r="AO453" s="345">
        <f t="shared" si="152"/>
        <v>0</v>
      </c>
      <c r="AP453" s="573">
        <f t="shared" si="153"/>
        <v>0</v>
      </c>
      <c r="AQ453" s="583">
        <f t="shared" si="150"/>
        <v>0</v>
      </c>
      <c r="AR453" s="579"/>
      <c r="AS453" s="102"/>
      <c r="AT453" s="209" t="str">
        <f>IF('1C TSrécur6'!R$17*FICHE!$C$13&lt;J453,"Forfait limité à "&amp;FICHE!$C$13&amp;"€/jour","")</f>
        <v/>
      </c>
      <c r="AU453" s="592"/>
    </row>
    <row r="454" spans="1:211" ht="13.9" hidden="1" customHeight="1">
      <c r="A454" s="309"/>
      <c r="B454" s="338"/>
      <c r="C454" s="962" t="str">
        <f>IF('1C TSrécur6'!S$17&lt;&gt;0,'1C TSrécur6'!$B$12,"")</f>
        <v/>
      </c>
      <c r="D454" s="963"/>
      <c r="E454" s="964"/>
      <c r="F454" s="211" t="str">
        <f>IF(AND($C454='1C TSrécur6'!$B$12,'1C TSrécur6'!$B$16="récurrentes",'1C TSrécur6'!$S$17&lt;&gt;""),'1C TSrécur6'!$S$21,"")</f>
        <v/>
      </c>
      <c r="G454" s="235"/>
      <c r="H454" s="745">
        <v>0.21</v>
      </c>
      <c r="I454" s="747">
        <v>1</v>
      </c>
      <c r="J454" s="316"/>
      <c r="K454" s="786">
        <f t="shared" si="151"/>
        <v>0</v>
      </c>
      <c r="L454" s="539">
        <f>IF(OR('1C TSrécur6'!$B$12="",'1C TSrécur6'!S$30=0),0,IF(AND('1C TSrécur6'!$B$12&lt;&gt;"",$K$2="Pôle",'1C TSrécur6'!$C$12="OUI"),(('1C TSrécur6'!S$22+'1C TSrécur6'!S$23+'1C TSrécur6'!S$24+'1C TSrécur6'!S$25+'1C TSrécur6'!S$29)/'1C TSrécur6'!S$17),IF(AND('1C TSrécur6'!$B$12&lt;&gt;"",$K$2="Pôle",'1C TSrécur6'!$C$12="NON"),(('1C TSrécur6'!S$22+'1C TSrécur6'!S$23+'1C TSrécur6'!S$24+'1C TSrécur6'!S$25+'1C TSrécur6'!S$29)/'1C TSrécur6'!S$30),IF(AND('1C TSrécur6'!$B$12&lt;&gt;"",$K$2&lt;&gt;"Pôle",'1C TSrécur6'!$C$12="OUI"),(('1C TSrécur6'!S$22+'1C TSrécur6'!S$23+'1C TSrécur6'!S$24+'1C TSrécur6'!S$25+'1C TSrécur6'!S$26+'1C TSrécur6'!S$27+'1C TSrécur6'!S$28+'1C TSrécur6'!S$29)/'1C TSrécur6'!S$17),IF(AND('1C TSrécur6'!$B$12&lt;&gt;"",$K$2&lt;&gt;"Pôle",'1C TSrécur6'!$C$12="NON"),(('1C TSrécur6'!S$22+'1C TSrécur6'!S$23+'1C TSrécur6'!S$24+'1C TSrécur6'!S$25+'1C TSrécur6'!S$26+'1C TSrécur6'!S$27+'1C TSrécur6'!S$28+'1C TSrécur6'!S$29)/'1C TSrécur6'!S$30))))))</f>
        <v>0</v>
      </c>
      <c r="M454" s="539">
        <f>IF(OR('1C TSrécur6'!$B$12="",'1C TSrécur6'!S$30=0),0,IF(AND('1C TSrécur6'!$B$12&lt;&gt;"",$K$2="Pôle",'1C TSrécur6'!$C$12="OUI"),(('1C TSrécur6'!S$26+'1C TSrécur6'!S$27+'1C TSrécur6'!S$28)/'1C TSrécur6'!S$17),IF(AND('1C TSrécur6'!$B$12&lt;&gt;"",$K$2="Pôle",'1C TSrécur6'!$C$12="NON"),(('1C TSrécur6'!S$26+'1C TSrécur6'!S$27+'1C TSrécur6'!S$28)/'1C TSrécur6'!S$30),IF(AND('1C TSrécur6'!$B$12&lt;&gt;"",$K$2&lt;&gt;"Pôle"),0))))</f>
        <v>0</v>
      </c>
      <c r="N454" s="539">
        <f>IF(AND('1C TSrécur6'!$S$17&lt;&gt;0,'1C TSrécur6'!$S$30&lt;&gt;0),L454+M454,0)</f>
        <v>0</v>
      </c>
      <c r="O454" s="544" t="str">
        <f>IF(AND('1C TSrécur6'!S$17&lt;&gt;0,'1C TSrécur6'!$C$12="OUI"),'1C TSrécur6'!S$36/'1C TSrécur6'!S$17,"")</f>
        <v/>
      </c>
      <c r="P454" s="545" t="str">
        <f>IF(AND('1C TSrécur6'!S$17&lt;&gt;0,'1C TSrécur6'!$C$12="OUI"),'1C TSrécur6'!$S$37/'1C TSrécur6'!S$17,"")</f>
        <v/>
      </c>
      <c r="Q454" s="545" t="str">
        <f>IF(AND('1C TSrécur6'!S$17&lt;&gt;0,'1C TSrécur6'!$C$12="OUI"),'1C TSrécur6'!$S$38/'1C TSrécur6'!S$17,"")</f>
        <v/>
      </c>
      <c r="R454" s="545" t="str">
        <f>IF(AND('1C TSrécur6'!S$17&lt;&gt;0,'1C TSrécur6'!$C$12="OUI"),'1C TSrécur6'!$S$39/'1C TSrécur6'!S$17,"")</f>
        <v/>
      </c>
      <c r="S454" s="545" t="str">
        <f>IF(AND('1C TSrécur6'!S$17&lt;&gt;0,'1C TSrécur6'!$C$12="OUI"),'1C TSrécur6'!$S$40/'1C TSrécur6'!S$17,"")</f>
        <v/>
      </c>
      <c r="T454" s="545" t="str">
        <f>IF(AND('1C TSrécur6'!S$17&lt;&gt;0,'1C TSrécur6'!$C$12="OUI"),'1C TSrécur6'!$S$41/'1C TSrécur6'!S$17,"")</f>
        <v/>
      </c>
      <c r="U454" s="545" t="str">
        <f>IF(AND('1C TSrécur6'!S$17&lt;&gt;0,'1C TSrécur6'!$C$12="OUI"),'1C TSrécur6'!$S$42/'1C TSrécur6'!S$17,"")</f>
        <v/>
      </c>
      <c r="V454" s="545" t="str">
        <f>IF(AND('1C TSrécur6'!S$17&lt;&gt;0,'1C TSrécur6'!$C$12="OUI"),'1C TSrécur6'!$S$43/'1C TSrécur6'!S$17,"")</f>
        <v/>
      </c>
      <c r="W454" s="545" t="str">
        <f>IF(AND('1C TSrécur6'!S$17&lt;&gt;0,'1C TSrécur6'!$C$12="OUI"),'1C TSrécur6'!$S$44/'1C TSrécur6'!S$17,"")</f>
        <v/>
      </c>
      <c r="X454" s="545" t="str">
        <f>IF(AND('1C TSrécur6'!S$17&lt;&gt;0,'1C TSrécur6'!$C$12="OUI"),'1C TSrécur6'!$S$45/'1C TSrécur6'!S$17,"")</f>
        <v/>
      </c>
      <c r="Y454" s="545" t="str">
        <f>IF(AND('1C TSrécur6'!S$17&lt;&gt;0,'1C TSrécur6'!$C$12="OUI"),'1C TSrécur6'!$S$46/'1C TSrécur6'!S$17,"")</f>
        <v/>
      </c>
      <c r="Z454" s="545" t="str">
        <f>IF(AND('1C TSrécur6'!S$17&lt;&gt;0,'1C TSrécur6'!$C$12="OUI"),'1C TSrécur6'!$S$47/'1C TSrécur6'!S$17,"")</f>
        <v/>
      </c>
      <c r="AA454" s="545" t="str">
        <f>IF(AND('1C TSrécur6'!S$17&lt;&gt;0,'1C TSrécur6'!$C$12="OUI"),'1C TSrécur6'!$S$48/'1C TSrécur6'!S$17,"")</f>
        <v/>
      </c>
      <c r="AB454" s="545" t="str">
        <f>IF(AND('1C TSrécur6'!S$17&lt;&gt;0,'1C TSrécur6'!$C$12="OUI"),'1C TSrécur6'!$S$49/'1C TSrécur6'!S$17,"")</f>
        <v/>
      </c>
      <c r="AC454" s="545" t="str">
        <f>IF(AND('1C TSrécur6'!S$17&lt;&gt;0,'1C TSrécur6'!$C$12="OUI"),'1C TSrécur6'!$S$50/'1C TSrécur6'!S$17,"")</f>
        <v/>
      </c>
      <c r="AD454" s="545" t="str">
        <f>IF(AND('1C TSrécur6'!S$17&lt;&gt;0,'1C TSrécur6'!$C$12="OUI"),'1C TSrécur6'!$S$51/'1C TSrécur6'!S$17,"")</f>
        <v/>
      </c>
      <c r="AE454" s="545" t="str">
        <f>IF(AND('1C TSrécur6'!S$17&lt;&gt;0,'1C TSrécur6'!$C$12="OUI"),'1C TSrécur6'!$S$52/'1C TSrécur6'!S$17,"")</f>
        <v/>
      </c>
      <c r="AF454" s="545" t="str">
        <f>IF(AND('1C TSrécur6'!S$17&lt;&gt;0,'1C TSrécur6'!$C$12="OUI"),'1C TSrécur6'!$S$53/'1C TSrécur6'!S$17,"")</f>
        <v/>
      </c>
      <c r="AG454" s="545" t="str">
        <f>IF(AND('1C TSrécur6'!S$17&lt;&gt;0,'1C TSrécur6'!$C$12="OUI"),'1C TSrécur6'!$S$54/'1C TSrécur6'!S$17,"")</f>
        <v/>
      </c>
      <c r="AH454" s="545" t="str">
        <f>IF(AND('1C TSrécur6'!S$17&lt;&gt;0,'1C TSrécur6'!$C$12="OUI"),'1C TSrécur6'!$S$55/'1C TSrécur6'!S$17,"")</f>
        <v/>
      </c>
      <c r="AI454" s="545" t="str">
        <f>IF(AND('1C TSrécur6'!S$17&lt;&gt;0,'1C TSrécur6'!$C$12="OUI"),'1C TSrécur6'!$S$56/'1C TSrécur6'!S$17,"")</f>
        <v/>
      </c>
      <c r="AJ454" s="545" t="str">
        <f>IF(AND('1C TSrécur6'!S$17&lt;&gt;0,'1C TSrécur6'!$C$12="OUI"),'1C TSrécur6'!$S$57/'1C TSrécur6'!S$17,"")</f>
        <v/>
      </c>
      <c r="AK454" s="545">
        <f>IF(AND('1C TSrécur6'!S$17&lt;&gt;0,'1C TSrécur6'!$C$12="OUI"),'1C TSrécur6'!S$58/'1C TSrécur6'!S$17,0)</f>
        <v>0</v>
      </c>
      <c r="AL454" s="73">
        <f>IF(AND('1C TSrécur6'!$B$12&lt;&gt;"",'1C TSrécur6'!$C$12="OUI"),N454+AK454,N454)</f>
        <v>0</v>
      </c>
      <c r="AM454" s="344">
        <f t="shared" si="146"/>
        <v>0</v>
      </c>
      <c r="AN454" s="344">
        <f t="shared" si="147"/>
        <v>0</v>
      </c>
      <c r="AO454" s="345">
        <f t="shared" si="152"/>
        <v>0</v>
      </c>
      <c r="AP454" s="573">
        <f t="shared" si="153"/>
        <v>0</v>
      </c>
      <c r="AQ454" s="583">
        <f t="shared" si="150"/>
        <v>0</v>
      </c>
      <c r="AR454" s="579"/>
      <c r="AS454" s="102"/>
      <c r="AT454" s="209" t="str">
        <f>IF('1C TSrécur6'!S$17*FICHE!$C$13&lt;J454,"Forfait limité à "&amp;FICHE!$C$13&amp;"€/jour","")</f>
        <v/>
      </c>
      <c r="AU454" s="592"/>
    </row>
    <row r="455" spans="1:211" ht="13.9" hidden="1" customHeight="1">
      <c r="A455" s="309"/>
      <c r="B455" s="338"/>
      <c r="C455" s="962" t="str">
        <f>IF('1C TSrécur6'!T$17&lt;&gt;0,'1C TSrécur6'!$B$12,"")</f>
        <v/>
      </c>
      <c r="D455" s="963"/>
      <c r="E455" s="964"/>
      <c r="F455" s="211" t="str">
        <f>IF(AND($C455='1C TSrécur6'!$B$12,'1C TSrécur6'!$B$16="récurrentes",'1C TSrécur6'!$T$17&lt;&gt;""),'1C TSrécur6'!$T$21,"")</f>
        <v/>
      </c>
      <c r="G455" s="235"/>
      <c r="H455" s="745">
        <v>0.21</v>
      </c>
      <c r="I455" s="747">
        <v>1</v>
      </c>
      <c r="J455" s="316"/>
      <c r="K455" s="786">
        <f t="shared" si="151"/>
        <v>0</v>
      </c>
      <c r="L455" s="539">
        <f>IF(OR('1C TSrécur6'!$B$12="",'1C TSrécur6'!T$30=0),0,IF(AND('1C TSrécur6'!$B$12&lt;&gt;"",$K$2="Pôle",'1C TSrécur6'!$C$12="OUI"),(('1C TSrécur6'!T$22+'1C TSrécur6'!T$23+'1C TSrécur6'!T$24+'1C TSrécur6'!T$25+'1C TSrécur6'!T$29)/'1C TSrécur6'!T$17),IF(AND('1C TSrécur6'!$B$12&lt;&gt;"",$K$2="Pôle",'1C TSrécur6'!$C$12="NON"),(('1C TSrécur6'!T$22+'1C TSrécur6'!T$23+'1C TSrécur6'!T$24+'1C TSrécur6'!T$25+'1C TSrécur6'!T$29)/'1C TSrécur6'!T$30),IF(AND('1C TSrécur6'!$B$12&lt;&gt;"",$K$2&lt;&gt;"Pôle",'1C TSrécur6'!$C$12="OUI"),(('1C TSrécur6'!T$22+'1C TSrécur6'!T$23+'1C TSrécur6'!T$24+'1C TSrécur6'!T$25+'1C TSrécur6'!T$26+'1C TSrécur6'!T$27+'1C TSrécur6'!T$28+'1C TSrécur6'!T$29)/'1C TSrécur6'!T$17),IF(AND('1C TSrécur6'!$B$12&lt;&gt;"",$K$2&lt;&gt;"Pôle",'1C TSrécur6'!$C$12="NON"),(('1C TSrécur6'!T$22+'1C TSrécur6'!T$23+'1C TSrécur6'!T$24+'1C TSrécur6'!T$25+'1C TSrécur6'!T$26+'1C TSrécur6'!T$27+'1C TSrécur6'!T$28+'1C TSrécur6'!T$29)/'1C TSrécur6'!T$30))))))</f>
        <v>0</v>
      </c>
      <c r="M455" s="539">
        <f>IF(OR('1C TSrécur6'!$B$12="",'1C TSrécur6'!T$30=0),0,IF(AND('1C TSrécur6'!$B$12&lt;&gt;"",$K$2="Pôle",'1C TSrécur6'!$C$12="OUI"),(('1C TSrécur6'!T$26+'1C TSrécur6'!T$27+'1C TSrécur6'!T$28)/'1C TSrécur6'!T$17),IF(AND('1C TSrécur6'!$B$12&lt;&gt;"",$K$2="Pôle",'1C TSrécur6'!$C$12="NON"),(('1C TSrécur6'!T$26+'1C TSrécur6'!T$27+'1C TSrécur6'!T$28)/'1C TSrécur6'!T$30),IF(AND('1C TSrécur6'!$B$12&lt;&gt;"",$K$2&lt;&gt;"Pôle"),0))))</f>
        <v>0</v>
      </c>
      <c r="N455" s="539">
        <f>IF(AND('1C TSrécur6'!$T$17&lt;&gt;0,'1C TSrécur6'!$T$30&lt;&gt;0),L455+M455,0)</f>
        <v>0</v>
      </c>
      <c r="O455" s="544" t="str">
        <f>IF(AND('1C TSrécur6'!T$17&lt;&gt;0,'1C TSrécur6'!$C$12="OUI"),'1C TSrécur6'!T$36/'1C TSrécur6'!T$17,"")</f>
        <v/>
      </c>
      <c r="P455" s="545" t="str">
        <f>IF(AND('1C TSrécur6'!T$17&lt;&gt;0,'1C TSrécur6'!$C$12="OUI"),'1C TSrécur6'!$T$37/'1C TSrécur6'!T$17,"")</f>
        <v/>
      </c>
      <c r="Q455" s="545" t="str">
        <f>IF(AND('1C TSrécur6'!T$17&lt;&gt;0,'1C TSrécur6'!$C$12="OUI"),'1C TSrécur6'!$T$38/'1C TSrécur6'!T$17,"")</f>
        <v/>
      </c>
      <c r="R455" s="545" t="str">
        <f>IF(AND('1C TSrécur6'!T$17&lt;&gt;0,'1C TSrécur6'!$C$12="OUI"),'1C TSrécur6'!$T$39/'1C TSrécur6'!T$17,"")</f>
        <v/>
      </c>
      <c r="S455" s="545" t="str">
        <f>IF(AND('1C TSrécur6'!T$17&lt;&gt;0,'1C TSrécur6'!$C$12="OUI"),'1C TSrécur6'!$T$40/'1C TSrécur6'!T$17,"")</f>
        <v/>
      </c>
      <c r="T455" s="545" t="str">
        <f>IF(AND('1C TSrécur6'!T$17&lt;&gt;0,'1C TSrécur6'!$C$12="OUI"),'1C TSrécur6'!$T$41/'1C TSrécur6'!T$17,"")</f>
        <v/>
      </c>
      <c r="U455" s="545" t="str">
        <f>IF(AND('1C TSrécur6'!T$17&lt;&gt;0,'1C TSrécur6'!$C$12="OUI"),'1C TSrécur6'!$T$42/'1C TSrécur6'!T$17,"")</f>
        <v/>
      </c>
      <c r="V455" s="545" t="str">
        <f>IF(AND('1C TSrécur6'!T$17&lt;&gt;0,'1C TSrécur6'!$C$12="OUI"),'1C TSrécur6'!$T$43/'1C TSrécur6'!T$17,"")</f>
        <v/>
      </c>
      <c r="W455" s="545" t="str">
        <f>IF(AND('1C TSrécur6'!T$17&lt;&gt;0,'1C TSrécur6'!$C$12="OUI"),'1C TSrécur6'!$T$44/'1C TSrécur6'!T$17,"")</f>
        <v/>
      </c>
      <c r="X455" s="545" t="str">
        <f>IF(AND('1C TSrécur6'!T$17&lt;&gt;0,'1C TSrécur6'!$C$12="OUI"),'1C TSrécur6'!$T$45/'1C TSrécur6'!T$17,"")</f>
        <v/>
      </c>
      <c r="Y455" s="545" t="str">
        <f>IF(AND('1C TSrécur6'!T$17&lt;&gt;0,'1C TSrécur6'!$C$12="OUI"),'1C TSrécur6'!$T$46/'1C TSrécur6'!T$17,"")</f>
        <v/>
      </c>
      <c r="Z455" s="545" t="str">
        <f>IF(AND('1C TSrécur6'!T$17&lt;&gt;0,'1C TSrécur6'!$C$12="OUI"),'1C TSrécur6'!$T$47/'1C TSrécur6'!T$17,"")</f>
        <v/>
      </c>
      <c r="AA455" s="545" t="str">
        <f>IF(AND('1C TSrécur6'!T$17&lt;&gt;0,'1C TSrécur6'!$C$12="OUI"),'1C TSrécur6'!$T$48/'1C TSrécur6'!T$17,"")</f>
        <v/>
      </c>
      <c r="AB455" s="545" t="str">
        <f>IF(AND('1C TSrécur6'!T$17&lt;&gt;0,'1C TSrécur6'!$C$12="OUI"),'1C TSrécur6'!$T$49/'1C TSrécur6'!T$17,"")</f>
        <v/>
      </c>
      <c r="AC455" s="545" t="str">
        <f>IF(AND('1C TSrécur6'!T$17&lt;&gt;0,'1C TSrécur6'!$C$12="OUI"),'1C TSrécur6'!$T$50/'1C TSrécur6'!T$17,"")</f>
        <v/>
      </c>
      <c r="AD455" s="545" t="str">
        <f>IF(AND('1C TSrécur6'!T$17&lt;&gt;0,'1C TSrécur6'!$C$12="OUI"),'1C TSrécur6'!$T$51/'1C TSrécur6'!T$17,"")</f>
        <v/>
      </c>
      <c r="AE455" s="545" t="str">
        <f>IF(AND('1C TSrécur6'!T$17&lt;&gt;0,'1C TSrécur6'!$C$12="OUI"),'1C TSrécur6'!$T$52/'1C TSrécur6'!T$17,"")</f>
        <v/>
      </c>
      <c r="AF455" s="545" t="str">
        <f>IF(AND('1C TSrécur6'!T$17&lt;&gt;0,'1C TSrécur6'!$C$12="OUI"),'1C TSrécur6'!$T$53/'1C TSrécur6'!T$17,"")</f>
        <v/>
      </c>
      <c r="AG455" s="545" t="str">
        <f>IF(AND('1C TSrécur6'!T$17&lt;&gt;0,'1C TSrécur6'!$C$12="OUI"),'1C TSrécur6'!$T$54/'1C TSrécur6'!T$17,"")</f>
        <v/>
      </c>
      <c r="AH455" s="545" t="str">
        <f>IF(AND('1C TSrécur6'!T$17&lt;&gt;0,'1C TSrécur6'!$C$12="OUI"),'1C TSrécur6'!$T$55/'1C TSrécur6'!T$17,"")</f>
        <v/>
      </c>
      <c r="AI455" s="545" t="str">
        <f>IF(AND('1C TSrécur6'!T$17&lt;&gt;0,'1C TSrécur6'!$C$12="OUI"),'1C TSrécur6'!$T$56/'1C TSrécur6'!T$17,"")</f>
        <v/>
      </c>
      <c r="AJ455" s="545" t="str">
        <f>IF(AND('1C TSrécur6'!T$17&lt;&gt;0,'1C TSrécur6'!$C$12="OUI"),'1C TSrécur6'!$T$57/'1C TSrécur6'!T$17,"")</f>
        <v/>
      </c>
      <c r="AK455" s="545">
        <f>IF(AND('1C TSrécur6'!T$17&lt;&gt;0,'1C TSrécur6'!$C$12="OUI"),'1C TSrécur6'!T$58/'1C TSrécur6'!T$17,0)</f>
        <v>0</v>
      </c>
      <c r="AL455" s="73">
        <f>IF(AND('1C TSrécur6'!$B$12&lt;&gt;"",'1C TSrécur6'!$C$12="OUI"),N455+AK455,N455)</f>
        <v>0</v>
      </c>
      <c r="AM455" s="344">
        <f t="shared" si="146"/>
        <v>0</v>
      </c>
      <c r="AN455" s="344">
        <f t="shared" si="147"/>
        <v>0</v>
      </c>
      <c r="AO455" s="345">
        <f t="shared" si="152"/>
        <v>0</v>
      </c>
      <c r="AP455" s="573">
        <f t="shared" si="153"/>
        <v>0</v>
      </c>
      <c r="AQ455" s="583">
        <f t="shared" si="150"/>
        <v>0</v>
      </c>
      <c r="AR455" s="579"/>
      <c r="AS455" s="102"/>
      <c r="AT455" s="209" t="str">
        <f>IF('1C TSrécur6'!T$17*FICHE!$C$13&lt;J455,"Forfait limité à "&amp;FICHE!$C$13&amp;"€/jour","")</f>
        <v/>
      </c>
      <c r="AU455" s="592"/>
    </row>
    <row r="456" spans="1:211" ht="13.9" hidden="1" customHeight="1">
      <c r="A456" s="309"/>
      <c r="B456" s="338"/>
      <c r="C456" s="962" t="str">
        <f>IF('1C TSrécur6'!U$17&lt;&gt;0,'1C TSrécur6'!$B$12,"")</f>
        <v/>
      </c>
      <c r="D456" s="963"/>
      <c r="E456" s="964"/>
      <c r="F456" s="211" t="str">
        <f>IF(AND($C456='1C TSrécur6'!$B$12,'1C TSrécur6'!$B$16="récurrentes",'1C TSrécur6'!$U$17&lt;&gt;""),'1C TSrécur6'!$U$21,"")</f>
        <v/>
      </c>
      <c r="G456" s="235"/>
      <c r="H456" s="745">
        <v>0.21</v>
      </c>
      <c r="I456" s="747">
        <v>1</v>
      </c>
      <c r="J456" s="316"/>
      <c r="K456" s="786">
        <f t="shared" si="151"/>
        <v>0</v>
      </c>
      <c r="L456" s="539">
        <f>IF(OR('1C TSrécur6'!$B$12="",'1C TSrécur6'!U$30=0),0,IF(AND('1C TSrécur6'!$B$12&lt;&gt;"",$K$2="Pôle",'1C TSrécur6'!$C$12="OUI"),(('1C TSrécur6'!U$22+'1C TSrécur6'!U$23+'1C TSrécur6'!U$24+'1C TSrécur6'!U$25+'1C TSrécur6'!U$29)/'1C TSrécur6'!U$17),IF(AND('1C TSrécur6'!$B$12&lt;&gt;"",$K$2="Pôle",'1C TSrécur6'!$C$12="NON"),(('1C TSrécur6'!U$22+'1C TSrécur6'!U$23+'1C TSrécur6'!U$24+'1C TSrécur6'!U$25+'1C TSrécur6'!U$29)/'1C TSrécur6'!U$30),IF(AND('1C TSrécur6'!$B$12&lt;&gt;"",$K$2&lt;&gt;"Pôle",'1C TSrécur6'!$C$12="OUI"),(('1C TSrécur6'!U$22+'1C TSrécur6'!U$23+'1C TSrécur6'!U$24+'1C TSrécur6'!U$25+'1C TSrécur6'!U$26+'1C TSrécur6'!U$27+'1C TSrécur6'!U$28+'1C TSrécur6'!U$29)/'1C TSrécur6'!U$17),IF(AND('1C TSrécur6'!$B$12&lt;&gt;"",$K$2&lt;&gt;"Pôle",'1C TSrécur6'!$C$12="NON"),(('1C TSrécur6'!U$22+'1C TSrécur6'!U$23+'1C TSrécur6'!U$24+'1C TSrécur6'!U$25+'1C TSrécur6'!U$26+'1C TSrécur6'!U$27+'1C TSrécur6'!U$28+'1C TSrécur6'!U$29)/'1C TSrécur6'!U$30))))))</f>
        <v>0</v>
      </c>
      <c r="M456" s="539">
        <f>IF(OR('1C TSrécur6'!$B$12="",'1C TSrécur6'!U$30=0),0,IF(AND('1C TSrécur6'!$B$12&lt;&gt;"",$K$2="Pôle",'1C TSrécur6'!$C$12="OUI"),(('1C TSrécur6'!U$26+'1C TSrécur6'!U$27+'1C TSrécur6'!U$28)/'1C TSrécur6'!U$17),IF(AND('1C TSrécur6'!$B$12&lt;&gt;"",$K$2="Pôle",'1C TSrécur6'!$C$12="NON"),(('1C TSrécur6'!U$26+'1C TSrécur6'!U$27+'1C TSrécur6'!U$28)/'1C TSrécur6'!U$30),IF(AND('1C TSrécur6'!$B$12&lt;&gt;"",$K$2&lt;&gt;"Pôle"),0))))</f>
        <v>0</v>
      </c>
      <c r="N456" s="539">
        <f>IF(AND('1C TSrécur6'!$U$17&lt;&gt;0,'1C TSrécur6'!$U$30&lt;&gt;0),L456+M456,0)</f>
        <v>0</v>
      </c>
      <c r="O456" s="544" t="str">
        <f>IF(AND('1C TSrécur6'!U$17&lt;&gt;0,'1C TSrécur6'!$C$12="OUI"),'1C TSrécur6'!U$36/'1C TSrécur6'!U$17,"")</f>
        <v/>
      </c>
      <c r="P456" s="545" t="str">
        <f>IF(AND('1C TSrécur6'!U$17&lt;&gt;0,'1C TSrécur6'!$C$12="OUI"),'1C TSrécur6'!$U$37/'1C TSrécur6'!U$17,"")</f>
        <v/>
      </c>
      <c r="Q456" s="545" t="str">
        <f>IF(AND('1C TSrécur6'!U$17&lt;&gt;0,'1C TSrécur6'!$C$12="OUI"),'1C TSrécur6'!$U$38/'1C TSrécur6'!U$17,"")</f>
        <v/>
      </c>
      <c r="R456" s="545" t="str">
        <f>IF(AND('1C TSrécur6'!U$17&lt;&gt;0,'1C TSrécur6'!$C$12="OUI"),'1C TSrécur6'!$U$39/'1C TSrécur6'!U$17,"")</f>
        <v/>
      </c>
      <c r="S456" s="545" t="str">
        <f>IF(AND('1C TSrécur6'!U$17&lt;&gt;0,'1C TSrécur6'!$C$12="OUI"),'1C TSrécur6'!$U$40/'1C TSrécur6'!U$17,"")</f>
        <v/>
      </c>
      <c r="T456" s="545" t="str">
        <f>IF(AND('1C TSrécur6'!U$17&lt;&gt;0,'1C TSrécur6'!$C$12="OUI"),'1C TSrécur6'!$U$41/'1C TSrécur6'!U$17,"")</f>
        <v/>
      </c>
      <c r="U456" s="545" t="str">
        <f>IF(AND('1C TSrécur6'!U$17&lt;&gt;0,'1C TSrécur6'!$C$12="OUI"),'1C TSrécur6'!$U$42/'1C TSrécur6'!U$17,"")</f>
        <v/>
      </c>
      <c r="V456" s="545" t="str">
        <f>IF(AND('1C TSrécur6'!U$17&lt;&gt;0,'1C TSrécur6'!$C$12="OUI"),'1C TSrécur6'!$U$43/'1C TSrécur6'!U$17,"")</f>
        <v/>
      </c>
      <c r="W456" s="545" t="str">
        <f>IF(AND('1C TSrécur6'!U$17&lt;&gt;0,'1C TSrécur6'!$C$12="OUI"),'1C TSrécur6'!$U$44/'1C TSrécur6'!U$17,"")</f>
        <v/>
      </c>
      <c r="X456" s="545" t="str">
        <f>IF(AND('1C TSrécur6'!U$17&lt;&gt;0,'1C TSrécur6'!$C$12="OUI"),'1C TSrécur6'!$U$45/'1C TSrécur6'!U$17,"")</f>
        <v/>
      </c>
      <c r="Y456" s="545" t="str">
        <f>IF(AND('1C TSrécur6'!U$17&lt;&gt;0,'1C TSrécur6'!$C$12="OUI"),'1C TSrécur6'!$U$46/'1C TSrécur6'!U$17,"")</f>
        <v/>
      </c>
      <c r="Z456" s="545" t="str">
        <f>IF(AND('1C TSrécur6'!U$17&lt;&gt;0,'1C TSrécur6'!$C$12="OUI"),'1C TSrécur6'!$U$47/'1C TSrécur6'!U$17,"")</f>
        <v/>
      </c>
      <c r="AA456" s="545" t="str">
        <f>IF(AND('1C TSrécur6'!U$17&lt;&gt;0,'1C TSrécur6'!$C$12="OUI"),'1C TSrécur6'!$U$48/'1C TSrécur6'!U$17,"")</f>
        <v/>
      </c>
      <c r="AB456" s="545" t="str">
        <f>IF(AND('1C TSrécur6'!U$17&lt;&gt;0,'1C TSrécur6'!$C$12="OUI"),'1C TSrécur6'!$U$49/'1C TSrécur6'!U$17,"")</f>
        <v/>
      </c>
      <c r="AC456" s="545" t="str">
        <f>IF(AND('1C TSrécur6'!U$17&lt;&gt;0,'1C TSrécur6'!$C$12="OUI"),'1C TSrécur6'!$U$50/'1C TSrécur6'!U$17,"")</f>
        <v/>
      </c>
      <c r="AD456" s="545" t="str">
        <f>IF(AND('1C TSrécur6'!U$17&lt;&gt;0,'1C TSrécur6'!$C$12="OUI"),'1C TSrécur6'!$U$51/'1C TSrécur6'!U$17,"")</f>
        <v/>
      </c>
      <c r="AE456" s="545" t="str">
        <f>IF(AND('1C TSrécur6'!U$17&lt;&gt;0,'1C TSrécur6'!$C$12="OUI"),'1C TSrécur6'!$U$52/'1C TSrécur6'!U$17,"")</f>
        <v/>
      </c>
      <c r="AF456" s="545" t="str">
        <f>IF(AND('1C TSrécur6'!U$17&lt;&gt;0,'1C TSrécur6'!$C$12="OUI"),'1C TSrécur6'!$U$53/'1C TSrécur6'!U$17,"")</f>
        <v/>
      </c>
      <c r="AG456" s="545" t="str">
        <f>IF(AND('1C TSrécur6'!U$17&lt;&gt;0,'1C TSrécur6'!$C$12="OUI"),'1C TSrécur6'!$U$54/'1C TSrécur6'!U$17,"")</f>
        <v/>
      </c>
      <c r="AH456" s="545" t="str">
        <f>IF(AND('1C TSrécur6'!U$17&lt;&gt;0,'1C TSrécur6'!$C$12="OUI"),'1C TSrécur6'!$U$55/'1C TSrécur6'!U$17,"")</f>
        <v/>
      </c>
      <c r="AI456" s="545" t="str">
        <f>IF(AND('1C TSrécur6'!U$17&lt;&gt;0,'1C TSrécur6'!$C$12="OUI"),'1C TSrécur6'!$U$56/'1C TSrécur6'!U$17,"")</f>
        <v/>
      </c>
      <c r="AJ456" s="545" t="str">
        <f>IF(AND('1C TSrécur6'!U$17&lt;&gt;0,'1C TSrécur6'!$C$12="OUI"),'1C TSrécur6'!$U$57/'1C TSrécur6'!U$17,"")</f>
        <v/>
      </c>
      <c r="AK456" s="545">
        <f>IF(AND('1C TSrécur6'!U$17&lt;&gt;0,'1C TSrécur6'!$C$12="OUI"),'1C TSrécur6'!U$58/'1C TSrécur6'!U$17,0)</f>
        <v>0</v>
      </c>
      <c r="AL456" s="73">
        <f>IF(AND('1C TSrécur6'!$B$12&lt;&gt;"",'1C TSrécur6'!$C$12="OUI"),N456+AK456,N456)</f>
        <v>0</v>
      </c>
      <c r="AM456" s="344">
        <f t="shared" si="146"/>
        <v>0</v>
      </c>
      <c r="AN456" s="344">
        <f t="shared" si="147"/>
        <v>0</v>
      </c>
      <c r="AO456" s="345">
        <f t="shared" si="152"/>
        <v>0</v>
      </c>
      <c r="AP456" s="573">
        <f t="shared" si="153"/>
        <v>0</v>
      </c>
      <c r="AQ456" s="583">
        <f t="shared" si="150"/>
        <v>0</v>
      </c>
      <c r="AR456" s="579"/>
      <c r="AS456" s="102"/>
      <c r="AT456" s="209" t="str">
        <f>IF('1C TSrécur6'!U$17*FICHE!$C$13&lt;J456,"Forfait limité à "&amp;FICHE!$C$13&amp;"€/jour","")</f>
        <v/>
      </c>
      <c r="AU456" s="592"/>
    </row>
    <row r="457" spans="1:211" ht="13.9" hidden="1" customHeight="1">
      <c r="A457" s="309"/>
      <c r="B457" s="338"/>
      <c r="C457" s="962" t="str">
        <f>IF('1C TSrécur6'!V$17&lt;&gt;0,'1C TSrécur6'!$B$12,"")</f>
        <v/>
      </c>
      <c r="D457" s="963"/>
      <c r="E457" s="964"/>
      <c r="F457" s="211" t="str">
        <f>IF(AND($C457='1C TSrécur6'!$B$12,'1C TSrécur6'!$B$16="récurrentes",'1C TSrécur6'!$V$17&lt;&gt;""),'1C TSrécur6'!$V$21,"")</f>
        <v/>
      </c>
      <c r="G457" s="235"/>
      <c r="H457" s="745">
        <v>0.21</v>
      </c>
      <c r="I457" s="747">
        <v>1</v>
      </c>
      <c r="J457" s="316"/>
      <c r="K457" s="786">
        <f t="shared" si="151"/>
        <v>0</v>
      </c>
      <c r="L457" s="539">
        <f>IF(OR('1C TSrécur6'!$B$12="",'1C TSrécur6'!V$30=0),0,IF(AND('1C TSrécur6'!$B$12&lt;&gt;"",$K$2="Pôle",'1C TSrécur6'!$C$12="OUI"),(('1C TSrécur6'!V$22+'1C TSrécur6'!V$23+'1C TSrécur6'!V$24+'1C TSrécur6'!V$25+'1C TSrécur6'!V$29)/'1C TSrécur6'!V$17),IF(AND('1C TSrécur6'!$B$12&lt;&gt;"",$K$2="Pôle",'1C TSrécur6'!$C$12="NON"),(('1C TSrécur6'!V$22+'1C TSrécur6'!V$23+'1C TSrécur6'!V$24+'1C TSrécur6'!V$25+'1C TSrécur6'!V$29)/'1C TSrécur6'!V$30),IF(AND('1C TSrécur6'!$B$12&lt;&gt;"",$K$2&lt;&gt;"Pôle",'1C TSrécur6'!$C$12="OUI"),(('1C TSrécur6'!V$22+'1C TSrécur6'!V$23+'1C TSrécur6'!V$24+'1C TSrécur6'!V$25+'1C TSrécur6'!V$26+'1C TSrécur6'!V$27+'1C TSrécur6'!V$28+'1C TSrécur6'!V$29)/'1C TSrécur6'!V$17),IF(AND('1C TSrécur6'!$B$12&lt;&gt;"",$K$2&lt;&gt;"Pôle",'1C TSrécur6'!$C$12="NON"),(('1C TSrécur6'!V$22+'1C TSrécur6'!V$23+'1C TSrécur6'!V$24+'1C TSrécur6'!V$25+'1C TSrécur6'!V$26+'1C TSrécur6'!V$27+'1C TSrécur6'!V$28+'1C TSrécur6'!V$29)/'1C TSrécur6'!V$30))))))</f>
        <v>0</v>
      </c>
      <c r="M457" s="539">
        <f>IF(OR('1C TSrécur6'!$B$12="",'1C TSrécur6'!V$30=0),0,IF(AND('1C TSrécur6'!$B$12&lt;&gt;"",$K$2="Pôle",'1C TSrécur6'!$C$12="OUI"),(('1C TSrécur6'!V$26+'1C TSrécur6'!V$27+'1C TSrécur6'!V$28)/'1C TSrécur6'!V$17),IF(AND('1C TSrécur6'!$B$12&lt;&gt;"",$K$2="Pôle",'1C TSrécur6'!$C$12="NON"),(('1C TSrécur6'!V$26+'1C TSrécur6'!V$27+'1C TSrécur6'!V$28)/'1C TSrécur6'!V$30),IF(AND('1C TSrécur6'!$B$12&lt;&gt;"",$K$2&lt;&gt;"Pôle"),0))))</f>
        <v>0</v>
      </c>
      <c r="N457" s="539">
        <f>IF(AND('1C TSrécur6'!$V$17&lt;&gt;0,'1C TSrécur6'!$V$30&lt;&gt;0),L457+M457,0)</f>
        <v>0</v>
      </c>
      <c r="O457" s="544" t="str">
        <f>IF(AND('1C TSrécur6'!V$17&lt;&gt;0,'1C TSrécur6'!$C$12="OUI"),'1C TSrécur6'!V$36/'1C TSrécur6'!V$17,"")</f>
        <v/>
      </c>
      <c r="P457" s="545" t="str">
        <f>IF(AND('1C TSrécur6'!V$17&lt;&gt;0,'1C TSrécur6'!$C$12="OUI"),'1C TSrécur6'!$V$37/'1C TSrécur6'!V$17,"")</f>
        <v/>
      </c>
      <c r="Q457" s="545" t="str">
        <f>IF(AND('1C TSrécur6'!V$17&lt;&gt;0,'1C TSrécur6'!$C$12="OUI"),'1C TSrécur6'!$V$38/'1C TSrécur6'!V$17,"")</f>
        <v/>
      </c>
      <c r="R457" s="545" t="str">
        <f>IF(AND('1C TSrécur6'!V$17&lt;&gt;0,'1C TSrécur6'!$C$12="OUI"),'1C TSrécur6'!$V$39/'1C TSrécur6'!V$17,"")</f>
        <v/>
      </c>
      <c r="S457" s="545" t="str">
        <f>IF(AND('1C TSrécur6'!V$17&lt;&gt;0,'1C TSrécur6'!$C$12="OUI"),'1C TSrécur6'!$V$40/'1C TSrécur6'!V$17,"")</f>
        <v/>
      </c>
      <c r="T457" s="545" t="str">
        <f>IF(AND('1C TSrécur6'!V$17&lt;&gt;0,'1C TSrécur6'!$C$12="OUI"),'1C TSrécur6'!$V$41/'1C TSrécur6'!V$17,"")</f>
        <v/>
      </c>
      <c r="U457" s="545" t="str">
        <f>IF(AND('1C TSrécur6'!V$17&lt;&gt;0,'1C TSrécur6'!$C$12="OUI"),'1C TSrécur6'!$V$42/'1C TSrécur6'!V$17,"")</f>
        <v/>
      </c>
      <c r="V457" s="545" t="str">
        <f>IF(AND('1C TSrécur6'!V$17&lt;&gt;0,'1C TSrécur6'!$C$12="OUI"),'1C TSrécur6'!$V$43/'1C TSrécur6'!V$17,"")</f>
        <v/>
      </c>
      <c r="W457" s="545" t="str">
        <f>IF(AND('1C TSrécur6'!V$17&lt;&gt;0,'1C TSrécur6'!$C$12="OUI"),'1C TSrécur6'!$V$44/'1C TSrécur6'!V$17,"")</f>
        <v/>
      </c>
      <c r="X457" s="545" t="str">
        <f>IF(AND('1C TSrécur6'!V$17&lt;&gt;0,'1C TSrécur6'!$C$12="OUI"),'1C TSrécur6'!$V$45/'1C TSrécur6'!V$17,"")</f>
        <v/>
      </c>
      <c r="Y457" s="545" t="str">
        <f>IF(AND('1C TSrécur6'!V$17&lt;&gt;0,'1C TSrécur6'!$C$12="OUI"),'1C TSrécur6'!$V$46/'1C TSrécur6'!V$17,"")</f>
        <v/>
      </c>
      <c r="Z457" s="545" t="str">
        <f>IF(AND('1C TSrécur6'!V$17&lt;&gt;0,'1C TSrécur6'!$C$12="OUI"),'1C TSrécur6'!$V$47/'1C TSrécur6'!V$17,"")</f>
        <v/>
      </c>
      <c r="AA457" s="545" t="str">
        <f>IF(AND('1C TSrécur6'!V$17&lt;&gt;0,'1C TSrécur6'!$C$12="OUI"),'1C TSrécur6'!$V$48/'1C TSrécur6'!V$17,"")</f>
        <v/>
      </c>
      <c r="AB457" s="545" t="str">
        <f>IF(AND('1C TSrécur6'!V$17&lt;&gt;0,'1C TSrécur6'!$C$12="OUI"),'1C TSrécur6'!$V$49/'1C TSrécur6'!V$17,"")</f>
        <v/>
      </c>
      <c r="AC457" s="545" t="str">
        <f>IF(AND('1C TSrécur6'!V$17&lt;&gt;0,'1C TSrécur6'!$C$12="OUI"),'1C TSrécur6'!$V$50/'1C TSrécur6'!V$17,"")</f>
        <v/>
      </c>
      <c r="AD457" s="545" t="str">
        <f>IF(AND('1C TSrécur6'!V$17&lt;&gt;0,'1C TSrécur6'!$C$12="OUI"),'1C TSrécur6'!$V$51/'1C TSrécur6'!V$17,"")</f>
        <v/>
      </c>
      <c r="AE457" s="545" t="str">
        <f>IF(AND('1C TSrécur6'!V$17&lt;&gt;0,'1C TSrécur6'!$C$12="OUI"),'1C TSrécur6'!$V$52/'1C TSrécur6'!V$17,"")</f>
        <v/>
      </c>
      <c r="AF457" s="545" t="str">
        <f>IF(AND('1C TSrécur6'!V$17&lt;&gt;0,'1C TSrécur6'!$C$12="OUI"),'1C TSrécur6'!$V$53/'1C TSrécur6'!V$17,"")</f>
        <v/>
      </c>
      <c r="AG457" s="545" t="str">
        <f>IF(AND('1C TSrécur6'!V$17&lt;&gt;0,'1C TSrécur6'!$C$12="OUI"),'1C TSrécur6'!$V$54/'1C TSrécur6'!V$17,"")</f>
        <v/>
      </c>
      <c r="AH457" s="545" t="str">
        <f>IF(AND('1C TSrécur6'!V$17&lt;&gt;0,'1C TSrécur6'!$C$12="OUI"),'1C TSrécur6'!$V$55/'1C TSrécur6'!V$17,"")</f>
        <v/>
      </c>
      <c r="AI457" s="545" t="str">
        <f>IF(AND('1C TSrécur6'!V$17&lt;&gt;0,'1C TSrécur6'!$C$12="OUI"),'1C TSrécur6'!$V$56/'1C TSrécur6'!V$17,"")</f>
        <v/>
      </c>
      <c r="AJ457" s="545" t="str">
        <f>IF(AND('1C TSrécur6'!V$17&lt;&gt;0,'1C TSrécur6'!$C$12="OUI"),'1C TSrécur6'!$V$57/'1C TSrécur6'!V$17,"")</f>
        <v/>
      </c>
      <c r="AK457" s="545">
        <f>IF(AND('1C TSrécur6'!V$17&lt;&gt;0,'1C TSrécur6'!$C$12="OUI"),'1C TSrécur6'!V$58/'1C TSrécur6'!V$17,0)</f>
        <v>0</v>
      </c>
      <c r="AL457" s="73">
        <f>IF(AND('1C TSrécur6'!$B$12&lt;&gt;"",'1C TSrécur6'!$C$12="OUI"),N457+AK457,N457)</f>
        <v>0</v>
      </c>
      <c r="AM457" s="344">
        <f t="shared" si="146"/>
        <v>0</v>
      </c>
      <c r="AN457" s="344">
        <f t="shared" si="147"/>
        <v>0</v>
      </c>
      <c r="AO457" s="345">
        <f t="shared" si="152"/>
        <v>0</v>
      </c>
      <c r="AP457" s="573">
        <f t="shared" si="153"/>
        <v>0</v>
      </c>
      <c r="AQ457" s="583">
        <f t="shared" si="150"/>
        <v>0</v>
      </c>
      <c r="AR457" s="579"/>
      <c r="AS457" s="102"/>
      <c r="AT457" s="209" t="str">
        <f>IF('1C TSrécur6'!V$17*FICHE!$C$13&lt;J457,"Forfait limité à "&amp;FICHE!$C$13&amp;"€/jour","")</f>
        <v/>
      </c>
      <c r="AU457" s="592"/>
    </row>
    <row r="458" spans="1:211" ht="13.9" hidden="1" customHeight="1">
      <c r="A458" s="309"/>
      <c r="B458" s="338"/>
      <c r="C458" s="962" t="str">
        <f>IF('1C TSrécur6'!W$17&lt;&gt;0,'1C TSrécur6'!$B$12,"")</f>
        <v/>
      </c>
      <c r="D458" s="963"/>
      <c r="E458" s="964"/>
      <c r="F458" s="211" t="str">
        <f>IF(AND($C458='1C TSrécur6'!$B$12,'1C TSrécur6'!$B$16="récurrentes",'1C TSrécur6'!$W$17&lt;&gt;""),'1C TSrécur6'!$W$21,"")</f>
        <v/>
      </c>
      <c r="G458" s="235"/>
      <c r="H458" s="745">
        <v>0.21</v>
      </c>
      <c r="I458" s="747">
        <v>1</v>
      </c>
      <c r="J458" s="316"/>
      <c r="K458" s="786">
        <f t="shared" si="151"/>
        <v>0</v>
      </c>
      <c r="L458" s="539">
        <f>IF(OR('1C TSrécur6'!$B$12="",'1C TSrécur6'!W$30=0),0,IF(AND('1C TSrécur6'!$B$12&lt;&gt;"",$K$2="Pôle",'1C TSrécur6'!$C$12="OUI"),(('1C TSrécur6'!W$22+'1C TSrécur6'!W$23+'1C TSrécur6'!W$24+'1C TSrécur6'!W$25+'1C TSrécur6'!W$29)/'1C TSrécur6'!W$17),IF(AND('1C TSrécur6'!$B$12&lt;&gt;"",$K$2="Pôle",'1C TSrécur6'!$C$12="NON"),(('1C TSrécur6'!W$22+'1C TSrécur6'!W$23+'1C TSrécur6'!W$24+'1C TSrécur6'!W$25+'1C TSrécur6'!W$29)/'1C TSrécur6'!W$30),IF(AND('1C TSrécur6'!$B$12&lt;&gt;"",$K$2&lt;&gt;"Pôle",'1C TSrécur6'!$C$12="OUI"),(('1C TSrécur6'!W$22+'1C TSrécur6'!W$23+'1C TSrécur6'!W$24+'1C TSrécur6'!W$25+'1C TSrécur6'!W$26+'1C TSrécur6'!W$27+'1C TSrécur6'!W$28+'1C TSrécur6'!W$29)/'1C TSrécur6'!W$17),IF(AND('1C TSrécur6'!$B$12&lt;&gt;"",$K$2&lt;&gt;"Pôle",'1C TSrécur6'!$C$12="NON"),(('1C TSrécur6'!W$22+'1C TSrécur6'!W$23+'1C TSrécur6'!W$24+'1C TSrécur6'!W$25+'1C TSrécur6'!W$26+'1C TSrécur6'!W$27+'1C TSrécur6'!W$28+'1C TSrécur6'!W$29)/'1C TSrécur6'!W$30))))))</f>
        <v>0</v>
      </c>
      <c r="M458" s="539">
        <f>IF(OR('1C TSrécur6'!$B$12="",'1C TSrécur6'!W$30=0),0,IF(AND('1C TSrécur6'!$B$12&lt;&gt;"",$K$2="Pôle",'1C TSrécur6'!$C$12="OUI"),(('1C TSrécur6'!W$26+'1C TSrécur6'!W$27+'1C TSrécur6'!W$28)/'1C TSrécur6'!W$17),IF(AND('1C TSrécur6'!$B$12&lt;&gt;"",$K$2="Pôle",'1C TSrécur6'!$C$12="NON"),(('1C TSrécur6'!W$26+'1C TSrécur6'!W$27+'1C TSrécur6'!W$28)/'1C TSrécur6'!W$30),IF(AND('1C TSrécur6'!$B$12&lt;&gt;"",$K$2&lt;&gt;"Pôle"),0))))</f>
        <v>0</v>
      </c>
      <c r="N458" s="539">
        <f>IF(AND('1C TSrécur6'!$W$17&lt;&gt;0,'1C TSrécur6'!$W$30&lt;&gt;0),L458+M458,0)</f>
        <v>0</v>
      </c>
      <c r="O458" s="544" t="str">
        <f>IF(AND('1C TSrécur6'!W$17&lt;&gt;0,'1C TSrécur6'!$C$12="OUI"),'1C TSrécur6'!W$36/'1C TSrécur6'!W$17,"")</f>
        <v/>
      </c>
      <c r="P458" s="545" t="str">
        <f>IF(AND('1C TSrécur6'!W$17&lt;&gt;0,'1C TSrécur6'!$C$12="OUI"),'1C TSrécur6'!$W$37/'1C TSrécur6'!W$17,"")</f>
        <v/>
      </c>
      <c r="Q458" s="545" t="str">
        <f>IF(AND('1C TSrécur6'!W$17&lt;&gt;0,'1C TSrécur6'!$C$12="OUI"),'1C TSrécur6'!$W$38/'1C TSrécur6'!W$17,"")</f>
        <v/>
      </c>
      <c r="R458" s="545" t="str">
        <f>IF(AND('1C TSrécur6'!W$17&lt;&gt;0,'1C TSrécur6'!$C$12="OUI"),'1C TSrécur6'!$W$39/'1C TSrécur6'!W$17,"")</f>
        <v/>
      </c>
      <c r="S458" s="545" t="str">
        <f>IF(AND('1C TSrécur6'!W$17&lt;&gt;0,'1C TSrécur6'!$C$12="OUI"),'1C TSrécur6'!$W$40/'1C TSrécur6'!W$17,"")</f>
        <v/>
      </c>
      <c r="T458" s="545" t="str">
        <f>IF(AND('1C TSrécur6'!W$17&lt;&gt;0,'1C TSrécur6'!$C$12="OUI"),'1C TSrécur6'!$W$41/'1C TSrécur6'!W$17,"")</f>
        <v/>
      </c>
      <c r="U458" s="545" t="str">
        <f>IF(AND('1C TSrécur6'!W$17&lt;&gt;0,'1C TSrécur6'!$C$12="OUI"),'1C TSrécur6'!$W$42/'1C TSrécur6'!W$17,"")</f>
        <v/>
      </c>
      <c r="V458" s="545" t="str">
        <f>IF(AND('1C TSrécur6'!W$17&lt;&gt;0,'1C TSrécur6'!$C$12="OUI"),'1C TSrécur6'!$W$43/'1C TSrécur6'!W$17,"")</f>
        <v/>
      </c>
      <c r="W458" s="545" t="str">
        <f>IF(AND('1C TSrécur6'!W$17&lt;&gt;0,'1C TSrécur6'!$C$12="OUI"),'1C TSrécur6'!$W$44/'1C TSrécur6'!W$17,"")</f>
        <v/>
      </c>
      <c r="X458" s="545" t="str">
        <f>IF(AND('1C TSrécur6'!W$17&lt;&gt;0,'1C TSrécur6'!$C$12="OUI"),'1C TSrécur6'!$W$45/'1C TSrécur6'!W$17,"")</f>
        <v/>
      </c>
      <c r="Y458" s="545" t="str">
        <f>IF(AND('1C TSrécur6'!W$17&lt;&gt;0,'1C TSrécur6'!$C$12="OUI"),'1C TSrécur6'!$W$46/'1C TSrécur6'!W$17,"")</f>
        <v/>
      </c>
      <c r="Z458" s="545" t="str">
        <f>IF(AND('1C TSrécur6'!W$17&lt;&gt;0,'1C TSrécur6'!$C$12="OUI"),'1C TSrécur6'!$W$47/'1C TSrécur6'!W$17,"")</f>
        <v/>
      </c>
      <c r="AA458" s="545" t="str">
        <f>IF(AND('1C TSrécur6'!W$17&lt;&gt;0,'1C TSrécur6'!$C$12="OUI"),'1C TSrécur6'!$W$48/'1C TSrécur6'!W$17,"")</f>
        <v/>
      </c>
      <c r="AB458" s="545" t="str">
        <f>IF(AND('1C TSrécur6'!W$17&lt;&gt;0,'1C TSrécur6'!$C$12="OUI"),'1C TSrécur6'!$W$49/'1C TSrécur6'!W$17,"")</f>
        <v/>
      </c>
      <c r="AC458" s="545" t="str">
        <f>IF(AND('1C TSrécur6'!W$17&lt;&gt;0,'1C TSrécur6'!$C$12="OUI"),'1C TSrécur6'!$W$50/'1C TSrécur6'!W$17,"")</f>
        <v/>
      </c>
      <c r="AD458" s="545" t="str">
        <f>IF(AND('1C TSrécur6'!W$17&lt;&gt;0,'1C TSrécur6'!$C$12="OUI"),'1C TSrécur6'!$W$51/'1C TSrécur6'!W$17,"")</f>
        <v/>
      </c>
      <c r="AE458" s="545" t="str">
        <f>IF(AND('1C TSrécur6'!W$17&lt;&gt;0,'1C TSrécur6'!$C$12="OUI"),'1C TSrécur6'!$W$52/'1C TSrécur6'!W$17,"")</f>
        <v/>
      </c>
      <c r="AF458" s="545" t="str">
        <f>IF(AND('1C TSrécur6'!W$17&lt;&gt;0,'1C TSrécur6'!$C$12="OUI"),'1C TSrécur6'!$W$53/'1C TSrécur6'!W$17,"")</f>
        <v/>
      </c>
      <c r="AG458" s="545" t="str">
        <f>IF(AND('1C TSrécur6'!W$17&lt;&gt;0,'1C TSrécur6'!$C$12="OUI"),'1C TSrécur6'!$W$54/'1C TSrécur6'!W$17,"")</f>
        <v/>
      </c>
      <c r="AH458" s="545" t="str">
        <f>IF(AND('1C TSrécur6'!W$17&lt;&gt;0,'1C TSrécur6'!$C$12="OUI"),'1C TSrécur6'!$W$55/'1C TSrécur6'!W$17,"")</f>
        <v/>
      </c>
      <c r="AI458" s="545" t="str">
        <f>IF(AND('1C TSrécur6'!W$17&lt;&gt;0,'1C TSrécur6'!$C$12="OUI"),'1C TSrécur6'!$W$56/'1C TSrécur6'!W$17,"")</f>
        <v/>
      </c>
      <c r="AJ458" s="545" t="str">
        <f>IF(AND('1C TSrécur6'!W$17&lt;&gt;0,'1C TSrécur6'!$C$12="OUI"),'1C TSrécur6'!$W$57/'1C TSrécur6'!W$17,"")</f>
        <v/>
      </c>
      <c r="AK458" s="545">
        <f>IF(AND('1C TSrécur6'!W$17&lt;&gt;0,'1C TSrécur6'!$C$12="OUI"),'1C TSrécur6'!W$58/'1C TSrécur6'!W$17,0)</f>
        <v>0</v>
      </c>
      <c r="AL458" s="73">
        <f>IF(AND('1C TSrécur6'!$B$12&lt;&gt;"",'1C TSrécur6'!$C$12="OUI"),N458+AK458,N458)</f>
        <v>0</v>
      </c>
      <c r="AM458" s="344">
        <f t="shared" si="146"/>
        <v>0</v>
      </c>
      <c r="AN458" s="344">
        <f t="shared" si="147"/>
        <v>0</v>
      </c>
      <c r="AO458" s="345">
        <f t="shared" si="152"/>
        <v>0</v>
      </c>
      <c r="AP458" s="573">
        <f t="shared" si="153"/>
        <v>0</v>
      </c>
      <c r="AQ458" s="583">
        <f t="shared" si="150"/>
        <v>0</v>
      </c>
      <c r="AR458" s="579"/>
      <c r="AS458" s="102"/>
      <c r="AT458" s="209" t="str">
        <f>IF('1C TSrécur6'!W$17*FICHE!$C$13&lt;J458,"Forfait limité à "&amp;FICHE!$C$13&amp;"€/jour","")</f>
        <v/>
      </c>
      <c r="AU458" s="592"/>
    </row>
    <row r="459" spans="1:211" ht="13.9" hidden="1" customHeight="1">
      <c r="A459" s="309"/>
      <c r="B459" s="338"/>
      <c r="C459" s="962" t="str">
        <f>IF('1C TSrécur6'!X$17&lt;&gt;0,'1C TSrécur6'!$B$12,"")</f>
        <v/>
      </c>
      <c r="D459" s="963"/>
      <c r="E459" s="964"/>
      <c r="F459" s="211" t="str">
        <f>IF(AND($C459='1C TSrécur6'!$B$12,'1C TSrécur6'!$B$16="récurrentes",'1C TSrécur6'!$X$17&lt;&gt;""),'1C TSrécur6'!$X$21,"")</f>
        <v/>
      </c>
      <c r="G459" s="235"/>
      <c r="H459" s="745">
        <v>0.21</v>
      </c>
      <c r="I459" s="747">
        <v>1</v>
      </c>
      <c r="J459" s="316"/>
      <c r="K459" s="786">
        <f t="shared" si="151"/>
        <v>0</v>
      </c>
      <c r="L459" s="539">
        <f>IF(OR('1C TSrécur6'!$B$12="",'1C TSrécur6'!X$30=0),0,IF(AND('1C TSrécur6'!$B$12&lt;&gt;"",$K$2="Pôle",'1C TSrécur6'!$C$12="OUI"),(('1C TSrécur6'!X$22+'1C TSrécur6'!X$23+'1C TSrécur6'!X$24+'1C TSrécur6'!X$25+'1C TSrécur6'!X$29)/'1C TSrécur6'!X$17),IF(AND('1C TSrécur6'!$B$12&lt;&gt;"",$K$2="Pôle",'1C TSrécur6'!$C$12="NON"),(('1C TSrécur6'!X$22+'1C TSrécur6'!X$23+'1C TSrécur6'!X$24+'1C TSrécur6'!X$25+'1C TSrécur6'!X$29)/'1C TSrécur6'!X$30),IF(AND('1C TSrécur6'!$B$12&lt;&gt;"",$K$2&lt;&gt;"Pôle",'1C TSrécur6'!$C$12="OUI"),(('1C TSrécur6'!X$22+'1C TSrécur6'!X$23+'1C TSrécur6'!X$24+'1C TSrécur6'!X$25+'1C TSrécur6'!X$26+'1C TSrécur6'!X$27+'1C TSrécur6'!X$28+'1C TSrécur6'!X$29)/'1C TSrécur6'!X$17),IF(AND('1C TSrécur6'!$B$12&lt;&gt;"",$K$2&lt;&gt;"Pôle",'1C TSrécur6'!$C$12="NON"),(('1C TSrécur6'!X$22+'1C TSrécur6'!X$23+'1C TSrécur6'!X$24+'1C TSrécur6'!X$25+'1C TSrécur6'!X$26+'1C TSrécur6'!X$27+'1C TSrécur6'!X$28+'1C TSrécur6'!X$29)/'1C TSrécur6'!X$30))))))</f>
        <v>0</v>
      </c>
      <c r="M459" s="539">
        <f>IF(OR('1C TSrécur6'!$B$12="",'1C TSrécur6'!X$30=0),0,IF(AND('1C TSrécur6'!$B$12&lt;&gt;"",$K$2="Pôle",'1C TSrécur6'!$C$12="OUI"),(('1C TSrécur6'!X$26+'1C TSrécur6'!X$27+'1C TSrécur6'!X$28)/'1C TSrécur6'!X$17),IF(AND('1C TSrécur6'!$B$12&lt;&gt;"",$K$2="Pôle",'1C TSrécur6'!$C$12="NON"),(('1C TSrécur6'!X$26+'1C TSrécur6'!X$27+'1C TSrécur6'!X$28)/'1C TSrécur6'!X$30),IF(AND('1C TSrécur6'!$B$12&lt;&gt;"",$K$2&lt;&gt;"Pôle"),0))))</f>
        <v>0</v>
      </c>
      <c r="N459" s="539">
        <f>IF(AND('1C TSrécur6'!$X$17&lt;&gt;0,'1C TSrécur6'!$X$30&lt;&gt;0),L459+M459,0)</f>
        <v>0</v>
      </c>
      <c r="O459" s="544" t="str">
        <f>IF(AND('1C TSrécur6'!X$17&lt;&gt;0,'1C TSrécur6'!$C$12="OUI"),'1C TSrécur6'!X$36/'1C TSrécur6'!X$17,"")</f>
        <v/>
      </c>
      <c r="P459" s="545" t="str">
        <f>IF(AND('1C TSrécur6'!X$17&lt;&gt;0,'1C TSrécur6'!$C$12="OUI"),'1C TSrécur6'!$X$37/'1C TSrécur6'!X$17,"")</f>
        <v/>
      </c>
      <c r="Q459" s="545" t="str">
        <f>IF(AND('1C TSrécur6'!X$17&lt;&gt;0,'1C TSrécur6'!$C$12="OUI"),'1C TSrécur6'!$X$38/'1C TSrécur6'!X$17,"")</f>
        <v/>
      </c>
      <c r="R459" s="545" t="str">
        <f>IF(AND('1C TSrécur6'!X$17&lt;&gt;0,'1C TSrécur6'!$C$12="OUI"),'1C TSrécur6'!$X$39/'1C TSrécur6'!X$17,"")</f>
        <v/>
      </c>
      <c r="S459" s="545" t="str">
        <f>IF(AND('1C TSrécur6'!X$17&lt;&gt;0,'1C TSrécur6'!$C$12="OUI"),'1C TSrécur6'!$X$40/'1C TSrécur6'!X$17,"")</f>
        <v/>
      </c>
      <c r="T459" s="545" t="str">
        <f>IF(AND('1C TSrécur6'!X$17&lt;&gt;0,'1C TSrécur6'!$C$12="OUI"),'1C TSrécur6'!$X$41/'1C TSrécur6'!X$17,"")</f>
        <v/>
      </c>
      <c r="U459" s="545" t="str">
        <f>IF(AND('1C TSrécur6'!X$17&lt;&gt;0,'1C TSrécur6'!$C$12="OUI"),'1C TSrécur6'!$X$42/'1C TSrécur6'!X$17,"")</f>
        <v/>
      </c>
      <c r="V459" s="545" t="str">
        <f>IF(AND('1C TSrécur6'!X$17&lt;&gt;0,'1C TSrécur6'!$C$12="OUI"),'1C TSrécur6'!$X$43/'1C TSrécur6'!X$17,"")</f>
        <v/>
      </c>
      <c r="W459" s="545" t="str">
        <f>IF(AND('1C TSrécur6'!X$17&lt;&gt;0,'1C TSrécur6'!$C$12="OUI"),'1C TSrécur6'!$X$44/'1C TSrécur6'!X$17,"")</f>
        <v/>
      </c>
      <c r="X459" s="545" t="str">
        <f>IF(AND('1C TSrécur6'!X$17&lt;&gt;0,'1C TSrécur6'!$C$12="OUI"),'1C TSrécur6'!$X$45/'1C TSrécur6'!X$17,"")</f>
        <v/>
      </c>
      <c r="Y459" s="545" t="str">
        <f>IF(AND('1C TSrécur6'!X$17&lt;&gt;0,'1C TSrécur6'!$C$12="OUI"),'1C TSrécur6'!$X$46/'1C TSrécur6'!X$17,"")</f>
        <v/>
      </c>
      <c r="Z459" s="545" t="str">
        <f>IF(AND('1C TSrécur6'!X$17&lt;&gt;0,'1C TSrécur6'!$C$12="OUI"),'1C TSrécur6'!$X$47/'1C TSrécur6'!X$17,"")</f>
        <v/>
      </c>
      <c r="AA459" s="545" t="str">
        <f>IF(AND('1C TSrécur6'!X$17&lt;&gt;0,'1C TSrécur6'!$C$12="OUI"),'1C TSrécur6'!$X$48/'1C TSrécur6'!X$17,"")</f>
        <v/>
      </c>
      <c r="AB459" s="545" t="str">
        <f>IF(AND('1C TSrécur6'!X$17&lt;&gt;0,'1C TSrécur6'!$C$12="OUI"),'1C TSrécur6'!$X$49/'1C TSrécur6'!X$17,"")</f>
        <v/>
      </c>
      <c r="AC459" s="545" t="str">
        <f>IF(AND('1C TSrécur6'!X$17&lt;&gt;0,'1C TSrécur6'!$C$12="OUI"),'1C TSrécur6'!$X$50/'1C TSrécur6'!X$17,"")</f>
        <v/>
      </c>
      <c r="AD459" s="545" t="str">
        <f>IF(AND('1C TSrécur6'!X$17&lt;&gt;0,'1C TSrécur6'!$C$12="OUI"),'1C TSrécur6'!$X$51/'1C TSrécur6'!X$17,"")</f>
        <v/>
      </c>
      <c r="AE459" s="545" t="str">
        <f>IF(AND('1C TSrécur6'!X$17&lt;&gt;0,'1C TSrécur6'!$C$12="OUI"),'1C TSrécur6'!$X$52/'1C TSrécur6'!X$17,"")</f>
        <v/>
      </c>
      <c r="AF459" s="545" t="str">
        <f>IF(AND('1C TSrécur6'!X$17&lt;&gt;0,'1C TSrécur6'!$C$12="OUI"),'1C TSrécur6'!$X$53/'1C TSrécur6'!X$17,"")</f>
        <v/>
      </c>
      <c r="AG459" s="545" t="str">
        <f>IF(AND('1C TSrécur6'!X$17&lt;&gt;0,'1C TSrécur6'!$C$12="OUI"),'1C TSrécur6'!$X$54/'1C TSrécur6'!X$17,"")</f>
        <v/>
      </c>
      <c r="AH459" s="545" t="str">
        <f>IF(AND('1C TSrécur6'!X$17&lt;&gt;0,'1C TSrécur6'!$C$12="OUI"),'1C TSrécur6'!$X$55/'1C TSrécur6'!X$17,"")</f>
        <v/>
      </c>
      <c r="AI459" s="545" t="str">
        <f>IF(AND('1C TSrécur6'!X$17&lt;&gt;0,'1C TSrécur6'!$C$12="OUI"),'1C TSrécur6'!$X$56/'1C TSrécur6'!X$17,"")</f>
        <v/>
      </c>
      <c r="AJ459" s="545" t="str">
        <f>IF(AND('1C TSrécur6'!X$17&lt;&gt;0,'1C TSrécur6'!$C$12="OUI"),'1C TSrécur6'!$X$57/'1C TSrécur6'!X$17,"")</f>
        <v/>
      </c>
      <c r="AK459" s="545">
        <f>IF(AND('1C TSrécur6'!X$17&lt;&gt;0,'1C TSrécur6'!$C$12="OUI"),'1C TSrécur6'!X$58/'1C TSrécur6'!X$17,0)</f>
        <v>0</v>
      </c>
      <c r="AL459" s="73">
        <f>IF(AND('1C TSrécur6'!$B$12&lt;&gt;"",'1C TSrécur6'!$C$12="OUI"),N459+AK459,N459)</f>
        <v>0</v>
      </c>
      <c r="AM459" s="344">
        <f t="shared" si="146"/>
        <v>0</v>
      </c>
      <c r="AN459" s="344">
        <f t="shared" si="147"/>
        <v>0</v>
      </c>
      <c r="AO459" s="345">
        <f t="shared" si="152"/>
        <v>0</v>
      </c>
      <c r="AP459" s="573">
        <f t="shared" si="153"/>
        <v>0</v>
      </c>
      <c r="AQ459" s="583">
        <f t="shared" si="150"/>
        <v>0</v>
      </c>
      <c r="AR459" s="579"/>
      <c r="AS459" s="102"/>
      <c r="AT459" s="209" t="str">
        <f>IF('1C TSrécur6'!X$17*FICHE!$C$13&lt;J459,"Forfait limité à "&amp;FICHE!$C$13&amp;"€/jour","")</f>
        <v/>
      </c>
      <c r="AU459" s="592"/>
    </row>
    <row r="460" spans="1:211" ht="13.9" hidden="1" customHeight="1">
      <c r="A460" s="309"/>
      <c r="B460" s="338"/>
      <c r="C460" s="962" t="str">
        <f>IF('1C TSrécur6'!Y$17&lt;&gt;0,'1C TSrécur6'!$B$12,"")</f>
        <v/>
      </c>
      <c r="D460" s="963"/>
      <c r="E460" s="964"/>
      <c r="F460" s="211" t="str">
        <f>IF(AND($C460='1C TSrécur6'!$B$12,'1C TSrécur6'!$B$16="récurrentes",'1C TSrécur6'!$Y$17&lt;&gt;""),'1C TSrécur6'!$Y$21,"")</f>
        <v/>
      </c>
      <c r="G460" s="235"/>
      <c r="H460" s="745">
        <v>0.21</v>
      </c>
      <c r="I460" s="747">
        <v>1</v>
      </c>
      <c r="J460" s="316"/>
      <c r="K460" s="786">
        <f t="shared" si="151"/>
        <v>0</v>
      </c>
      <c r="L460" s="539">
        <f>IF(OR('1C TSrécur6'!$B$12="",'1C TSrécur6'!Y$30=0),0,IF(AND('1C TSrécur6'!$B$12&lt;&gt;"",$K$2="Pôle",'1C TSrécur6'!$C$12="OUI"),(('1C TSrécur6'!Y$22+'1C TSrécur6'!Y$23+'1C TSrécur6'!Y$24+'1C TSrécur6'!Y$25+'1C TSrécur6'!Y$29)/'1C TSrécur6'!Y$17),IF(AND('1C TSrécur6'!$B$12&lt;&gt;"",$K$2="Pôle",'1C TSrécur6'!$C$12="NON"),(('1C TSrécur6'!Y$22+'1C TSrécur6'!Y$23+'1C TSrécur6'!Y$24+'1C TSrécur6'!Y$25+'1C TSrécur6'!Y$29)/'1C TSrécur6'!Y$30),IF(AND('1C TSrécur6'!$B$12&lt;&gt;"",$K$2&lt;&gt;"Pôle",'1C TSrécur6'!$C$12="OUI"),(('1C TSrécur6'!Y$22+'1C TSrécur6'!Y$23+'1C TSrécur6'!Y$24+'1C TSrécur6'!Y$25+'1C TSrécur6'!Y$26+'1C TSrécur6'!Y$27+'1C TSrécur6'!Y$28+'1C TSrécur6'!Y$29)/'1C TSrécur6'!Y$17),IF(AND('1C TSrécur6'!$B$12&lt;&gt;"",$K$2&lt;&gt;"Pôle",'1C TSrécur6'!$C$12="NON"),(('1C TSrécur6'!Y$22+'1C TSrécur6'!Y$23+'1C TSrécur6'!Y$24+'1C TSrécur6'!Y$25+'1C TSrécur6'!Y$26+'1C TSrécur6'!Y$27+'1C TSrécur6'!Y$28+'1C TSrécur6'!Y$29)/'1C TSrécur6'!Y$30))))))</f>
        <v>0</v>
      </c>
      <c r="M460" s="539">
        <f>IF(OR('1C TSrécur6'!$B$12="",'1C TSrécur6'!Y$30=0),0,IF(AND('1C TSrécur6'!$B$12&lt;&gt;"",$K$2="Pôle",'1C TSrécur6'!$C$12="OUI"),(('1C TSrécur6'!Y$26+'1C TSrécur6'!Y$27+'1C TSrécur6'!Y$28)/'1C TSrécur6'!Y$17),IF(AND('1C TSrécur6'!$B$12&lt;&gt;"",$K$2="Pôle",'1C TSrécur6'!$C$12="NON"),(('1C TSrécur6'!Y$26+'1C TSrécur6'!Y$27+'1C TSrécur6'!Y$28)/'1C TSrécur6'!Y$30),IF(AND('1C TSrécur6'!$B$12&lt;&gt;"",$K$2&lt;&gt;"Pôle"),0))))</f>
        <v>0</v>
      </c>
      <c r="N460" s="539">
        <f>IF(AND('1C TSrécur6'!$Y$17&lt;&gt;0,'1C TSrécur6'!$Y$30&lt;&gt;0),L460+M460,0)</f>
        <v>0</v>
      </c>
      <c r="O460" s="544" t="str">
        <f>IF(AND('1C TSrécur6'!Y$17&lt;&gt;0,'1C TSrécur6'!$C$12="OUI"),'1C TSrécur6'!Y$36/'1C TSrécur6'!Y$17,"")</f>
        <v/>
      </c>
      <c r="P460" s="545" t="str">
        <f>IF(AND('1C TSrécur6'!Y$17&lt;&gt;0,'1C TSrécur6'!$C$12="OUI"),'1C TSrécur6'!$Y$37/'1C TSrécur6'!Y$17,"")</f>
        <v/>
      </c>
      <c r="Q460" s="545" t="str">
        <f>IF(AND('1C TSrécur6'!Y$17&lt;&gt;0,'1C TSrécur6'!$C$12="OUI"),'1C TSrécur6'!$Y$38/'1C TSrécur6'!Y$17,"")</f>
        <v/>
      </c>
      <c r="R460" s="545" t="str">
        <f>IF(AND('1C TSrécur6'!Y$17&lt;&gt;0,'1C TSrécur6'!$C$12="OUI"),'1C TSrécur6'!$Y$39/'1C TSrécur6'!Y$17,"")</f>
        <v/>
      </c>
      <c r="S460" s="545" t="str">
        <f>IF(AND('1C TSrécur6'!Y$17&lt;&gt;0,'1C TSrécur6'!$C$12="OUI"),'1C TSrécur6'!$Y$40/'1C TSrécur6'!Y$17,"")</f>
        <v/>
      </c>
      <c r="T460" s="545" t="str">
        <f>IF(AND('1C TSrécur6'!Y$17&lt;&gt;0,'1C TSrécur6'!$C$12="OUI"),'1C TSrécur6'!$Y$41/'1C TSrécur6'!Y$17,"")</f>
        <v/>
      </c>
      <c r="U460" s="545" t="str">
        <f>IF(AND('1C TSrécur6'!Y$17&lt;&gt;0,'1C TSrécur6'!$C$12="OUI"),'1C TSrécur6'!$Y$42/'1C TSrécur6'!Y$17,"")</f>
        <v/>
      </c>
      <c r="V460" s="545" t="str">
        <f>IF(AND('1C TSrécur6'!Y$17&lt;&gt;0,'1C TSrécur6'!$C$12="OUI"),'1C TSrécur6'!$Y$43/'1C TSrécur6'!Y$17,"")</f>
        <v/>
      </c>
      <c r="W460" s="545" t="str">
        <f>IF(AND('1C TSrécur6'!Y$17&lt;&gt;0,'1C TSrécur6'!$C$12="OUI"),'1C TSrécur6'!$Y$44/'1C TSrécur6'!Y$17,"")</f>
        <v/>
      </c>
      <c r="X460" s="545" t="str">
        <f>IF(AND('1C TSrécur6'!Y$17&lt;&gt;0,'1C TSrécur6'!$C$12="OUI"),'1C TSrécur6'!$Y$45/'1C TSrécur6'!Y$17,"")</f>
        <v/>
      </c>
      <c r="Y460" s="545" t="str">
        <f>IF(AND('1C TSrécur6'!Y$17&lt;&gt;0,'1C TSrécur6'!$C$12="OUI"),'1C TSrécur6'!$Y$46/'1C TSrécur6'!Y$17,"")</f>
        <v/>
      </c>
      <c r="Z460" s="545" t="str">
        <f>IF(AND('1C TSrécur6'!Y$17&lt;&gt;0,'1C TSrécur6'!$C$12="OUI"),'1C TSrécur6'!$Y$47/'1C TSrécur6'!Y$17,"")</f>
        <v/>
      </c>
      <c r="AA460" s="545" t="str">
        <f>IF(AND('1C TSrécur6'!Y$17&lt;&gt;0,'1C TSrécur6'!$C$12="OUI"),'1C TSrécur6'!$Y$48/'1C TSrécur6'!Y$17,"")</f>
        <v/>
      </c>
      <c r="AB460" s="545" t="str">
        <f>IF(AND('1C TSrécur6'!Y$17&lt;&gt;0,'1C TSrécur6'!$C$12="OUI"),'1C TSrécur6'!$Y$49/'1C TSrécur6'!Y$17,"")</f>
        <v/>
      </c>
      <c r="AC460" s="545" t="str">
        <f>IF(AND('1C TSrécur6'!Y$17&lt;&gt;0,'1C TSrécur6'!$C$12="OUI"),'1C TSrécur6'!$Y$50/'1C TSrécur6'!Y$17,"")</f>
        <v/>
      </c>
      <c r="AD460" s="545" t="str">
        <f>IF(AND('1C TSrécur6'!Y$17&lt;&gt;0,'1C TSrécur6'!$C$12="OUI"),'1C TSrécur6'!$Y$51/'1C TSrécur6'!Y$17,"")</f>
        <v/>
      </c>
      <c r="AE460" s="545" t="str">
        <f>IF(AND('1C TSrécur6'!Y$17&lt;&gt;0,'1C TSrécur6'!$C$12="OUI"),'1C TSrécur6'!$Y$52/'1C TSrécur6'!Y$17,"")</f>
        <v/>
      </c>
      <c r="AF460" s="545" t="str">
        <f>IF(AND('1C TSrécur6'!Y$17&lt;&gt;0,'1C TSrécur6'!$C$12="OUI"),'1C TSrécur6'!$Y$53/'1C TSrécur6'!Y$17,"")</f>
        <v/>
      </c>
      <c r="AG460" s="545" t="str">
        <f>IF(AND('1C TSrécur6'!Y$17&lt;&gt;0,'1C TSrécur6'!$C$12="OUI"),'1C TSrécur6'!$Y$54/'1C TSrécur6'!Y$17,"")</f>
        <v/>
      </c>
      <c r="AH460" s="545" t="str">
        <f>IF(AND('1C TSrécur6'!Y$17&lt;&gt;0,'1C TSrécur6'!$C$12="OUI"),'1C TSrécur6'!$Y$55/'1C TSrécur6'!Y$17,"")</f>
        <v/>
      </c>
      <c r="AI460" s="545" t="str">
        <f>IF(AND('1C TSrécur6'!Y$17&lt;&gt;0,'1C TSrécur6'!$C$12="OUI"),'1C TSrécur6'!$Y$56/'1C TSrécur6'!Y$17,"")</f>
        <v/>
      </c>
      <c r="AJ460" s="545" t="str">
        <f>IF(AND('1C TSrécur6'!Y$17&lt;&gt;0,'1C TSrécur6'!$C$12="OUI"),'1C TSrécur6'!$Y$57/'1C TSrécur6'!Y$17,"")</f>
        <v/>
      </c>
      <c r="AK460" s="545">
        <f>IF(AND('1C TSrécur6'!Y$17&lt;&gt;0,'1C TSrécur6'!$C$12="OUI"),'1C TSrécur6'!Y$58/'1C TSrécur6'!Y$17,0)</f>
        <v>0</v>
      </c>
      <c r="AL460" s="73">
        <f>IF(AND('1C TSrécur6'!$B$12&lt;&gt;"",'1C TSrécur6'!$C$12="OUI"),N460+AK460,N460)</f>
        <v>0</v>
      </c>
      <c r="AM460" s="344">
        <f t="shared" si="146"/>
        <v>0</v>
      </c>
      <c r="AN460" s="344">
        <f t="shared" si="147"/>
        <v>0</v>
      </c>
      <c r="AO460" s="345">
        <f t="shared" si="152"/>
        <v>0</v>
      </c>
      <c r="AP460" s="573">
        <f t="shared" si="153"/>
        <v>0</v>
      </c>
      <c r="AQ460" s="583">
        <f t="shared" si="150"/>
        <v>0</v>
      </c>
      <c r="AR460" s="579"/>
      <c r="AS460" s="102"/>
      <c r="AT460" s="209" t="str">
        <f>IF('1C TSrécur6'!Y$17*FICHE!$C$13&lt;J460,"Forfait limité à "&amp;FICHE!$C$13&amp;"€/jour","")</f>
        <v/>
      </c>
      <c r="AU460" s="592"/>
    </row>
    <row r="461" spans="1:211" s="767" customFormat="1" ht="13.9" hidden="1" customHeight="1">
      <c r="A461" s="819"/>
      <c r="B461" s="820"/>
      <c r="C461" s="965" t="str">
        <f>IF('1C TSrécur6'!Z$17&lt;&gt;0,'1C TSrécur6'!$B$12,"")</f>
        <v/>
      </c>
      <c r="D461" s="966"/>
      <c r="E461" s="967"/>
      <c r="F461" s="821" t="str">
        <f>IF(AND($C461='1C TSrécur6'!$B$12,'1C TSrécur6'!$B$16="récurrentes",'1C TSrécur6'!$Z$17&lt;&gt;""),'1C TSrécur6'!$Z$21,"")</f>
        <v/>
      </c>
      <c r="G461" s="833"/>
      <c r="H461" s="834">
        <v>0.21</v>
      </c>
      <c r="I461" s="835">
        <v>1</v>
      </c>
      <c r="J461" s="822"/>
      <c r="K461" s="836">
        <f t="shared" si="151"/>
        <v>0</v>
      </c>
      <c r="L461" s="837">
        <f>IF(OR('1C TSrécur6'!$B$12="",'1C TSrécur6'!Z$30=0),0,IF(AND('1C TSrécur6'!$B$12&lt;&gt;"",$K$2="Pôle",'1C TSrécur6'!$C$12="OUI"),(('1C TSrécur6'!Z$22+'1C TSrécur6'!Z$23+'1C TSrécur6'!Z$24+'1C TSrécur6'!Z$25+'1C TSrécur6'!Z$29)/'1C TSrécur6'!Z$17),IF(AND('1C TSrécur6'!$B$12&lt;&gt;"",$K$2="Pôle",'1C TSrécur6'!$C$12="NON"),(('1C TSrécur6'!Z$22+'1C TSrécur6'!Z$23+'1C TSrécur6'!Z$24+'1C TSrécur6'!Z$25+'1C TSrécur6'!Z$29)/'1C TSrécur6'!Z$30),IF(AND('1C TSrécur6'!$B$12&lt;&gt;"",$K$2&lt;&gt;"Pôle",'1C TSrécur6'!$C$12="OUI"),(('1C TSrécur6'!Z$22+'1C TSrécur6'!Z$23+'1C TSrécur6'!Z$24+'1C TSrécur6'!Z$25+'1C TSrécur6'!Z$26+'1C TSrécur6'!Z$27+'1C TSrécur6'!Z$28+'1C TSrécur6'!Z$29)/'1C TSrécur6'!Z$17),IF(AND('1C TSrécur6'!$B$12&lt;&gt;"",$K$2&lt;&gt;"Pôle",'1C TSrécur6'!$C$12="NON"),(('1C TSrécur6'!Z$22+'1C TSrécur6'!Z$23+'1C TSrécur6'!Z$24+'1C TSrécur6'!Z$25+'1C TSrécur6'!Z$26+'1C TSrécur6'!Z$27+'1C TSrécur6'!Z$28+'1C TSrécur6'!Z$29)/'1C TSrécur6'!Z$30))))))</f>
        <v>0</v>
      </c>
      <c r="M461" s="837">
        <f>IF(OR('1C TSrécur6'!$B$12="",'1C TSrécur6'!Z$30=0),0,IF(AND('1C TSrécur6'!$B$12&lt;&gt;"",$K$2="Pôle",'1C TSrécur6'!$C$12="OUI"),(('1C TSrécur6'!Z$26+'1C TSrécur6'!Z$27+'1C TSrécur6'!Z$28)/'1C TSrécur6'!Z$17),IF(AND('1C TSrécur6'!$B$12&lt;&gt;"",$K$2="Pôle",'1C TSrécur6'!$C$12="NON"),(('1C TSrécur6'!Z$26+'1C TSrécur6'!Z$27+'1C TSrécur6'!Z$28)/'1C TSrécur6'!Z$30),IF(AND('1C TSrécur6'!$B$12&lt;&gt;"",$K$2&lt;&gt;"Pôle"),0))))</f>
        <v>0</v>
      </c>
      <c r="N461" s="837">
        <f>IF(AND('1C TSrécur6'!$Z$17&lt;&gt;0,'1C TSrécur6'!$Z$30&lt;&gt;0),L461+M461,0)</f>
        <v>0</v>
      </c>
      <c r="O461" s="838" t="str">
        <f>IF(AND('1C TSrécur6'!Z$17&lt;&gt;0,'1C TSrécur6'!$C$12="OUI"),'1C TSrécur6'!Z$36/'1C TSrécur6'!Z$17,"")</f>
        <v/>
      </c>
      <c r="P461" s="839" t="str">
        <f>IF(AND('1C TSrécur6'!Z$17&lt;&gt;0,'1C TSrécur6'!$C$12="OUI"),'1C TSrécur6'!$Z$37/'1C TSrécur6'!Z$17,"")</f>
        <v/>
      </c>
      <c r="Q461" s="839" t="str">
        <f>IF(AND('1C TSrécur6'!Z$17&lt;&gt;0,'1C TSrécur6'!$C$12="OUI"),'1C TSrécur6'!$Z$38/'1C TSrécur6'!Z$17,"")</f>
        <v/>
      </c>
      <c r="R461" s="839" t="str">
        <f>IF(AND('1C TSrécur6'!Z$17&lt;&gt;0,'1C TSrécur6'!$C$12="OUI"),'1C TSrécur6'!$Z$39/'1C TSrécur6'!Z$17,"")</f>
        <v/>
      </c>
      <c r="S461" s="839" t="str">
        <f>IF(AND('1C TSrécur6'!Z$17&lt;&gt;0,'1C TSrécur6'!$C$12="OUI"),'1C TSrécur6'!$Z$40/'1C TSrécur6'!Z$17,"")</f>
        <v/>
      </c>
      <c r="T461" s="839" t="str">
        <f>IF(AND('1C TSrécur6'!Z$17&lt;&gt;0,'1C TSrécur6'!$C$12="OUI"),'1C TSrécur6'!$Z$41/'1C TSrécur6'!Z$17,"")</f>
        <v/>
      </c>
      <c r="U461" s="839" t="str">
        <f>IF(AND('1C TSrécur6'!Z$17&lt;&gt;0,'1C TSrécur6'!$C$12="OUI"),'1C TSrécur6'!$Z$42/'1C TSrécur6'!Z$17,"")</f>
        <v/>
      </c>
      <c r="V461" s="839" t="str">
        <f>IF(AND('1C TSrécur6'!Z$17&lt;&gt;0,'1C TSrécur6'!$C$12="OUI"),'1C TSrécur6'!$Z$43/'1C TSrécur6'!Z$17,"")</f>
        <v/>
      </c>
      <c r="W461" s="839" t="str">
        <f>IF(AND('1C TSrécur6'!Z$17&lt;&gt;0,'1C TSrécur6'!$C$12="OUI"),'1C TSrécur6'!$Z$44/'1C TSrécur6'!Z$17,"")</f>
        <v/>
      </c>
      <c r="X461" s="839" t="str">
        <f>IF(AND('1C TSrécur6'!Z$17&lt;&gt;0,'1C TSrécur6'!$C$12="OUI"),'1C TSrécur6'!$Z$45/'1C TSrécur6'!Z$17,"")</f>
        <v/>
      </c>
      <c r="Y461" s="839" t="str">
        <f>IF(AND('1C TSrécur6'!Z$17&lt;&gt;0,'1C TSrécur6'!$C$12="OUI"),'1C TSrécur6'!$Z$46/'1C TSrécur6'!Z$17,"")</f>
        <v/>
      </c>
      <c r="Z461" s="839" t="str">
        <f>IF(AND('1C TSrécur6'!Z$17&lt;&gt;0,'1C TSrécur6'!$C$12="OUI"),'1C TSrécur6'!$Z$47/'1C TSrécur6'!Z$17,"")</f>
        <v/>
      </c>
      <c r="AA461" s="839" t="str">
        <f>IF(AND('1C TSrécur6'!Z$17&lt;&gt;0,'1C TSrécur6'!$C$12="OUI"),'1C TSrécur6'!$Z$48/'1C TSrécur6'!Z$17,"")</f>
        <v/>
      </c>
      <c r="AB461" s="839" t="str">
        <f>IF(AND('1C TSrécur6'!Z$17&lt;&gt;0,'1C TSrécur6'!$C$12="OUI"),'1C TSrécur6'!$Z$49/'1C TSrécur6'!Z$17,"")</f>
        <v/>
      </c>
      <c r="AC461" s="839" t="str">
        <f>IF(AND('1C TSrécur6'!Z$17&lt;&gt;0,'1C TSrécur6'!$C$12="OUI"),'1C TSrécur6'!$Z$50/'1C TSrécur6'!Z$17,"")</f>
        <v/>
      </c>
      <c r="AD461" s="839" t="str">
        <f>IF(AND('1C TSrécur6'!Z$17&lt;&gt;0,'1C TSrécur6'!$C$12="OUI"),'1C TSrécur6'!$Z$51/'1C TSrécur6'!Z$17,"")</f>
        <v/>
      </c>
      <c r="AE461" s="839" t="str">
        <f>IF(AND('1C TSrécur6'!Z$17&lt;&gt;0,'1C TSrécur6'!$C$12="OUI"),'1C TSrécur6'!$Z$52/'1C TSrécur6'!Z$17,"")</f>
        <v/>
      </c>
      <c r="AF461" s="839" t="str">
        <f>IF(AND('1C TSrécur6'!Z$17&lt;&gt;0,'1C TSrécur6'!$C$12="OUI"),'1C TSrécur6'!$Z$53/'1C TSrécur6'!Z$17,"")</f>
        <v/>
      </c>
      <c r="AG461" s="839" t="str">
        <f>IF(AND('1C TSrécur6'!Z$17&lt;&gt;0,'1C TSrécur6'!$C$12="OUI"),'1C TSrécur6'!$Z$54/'1C TSrécur6'!Z$17,"")</f>
        <v/>
      </c>
      <c r="AH461" s="839" t="str">
        <f>IF(AND('1C TSrécur6'!Z$17&lt;&gt;0,'1C TSrécur6'!$C$12="OUI"),'1C TSrécur6'!$Z$55/'1C TSrécur6'!Z$17,"")</f>
        <v/>
      </c>
      <c r="AI461" s="839" t="str">
        <f>IF(AND('1C TSrécur6'!Z$17&lt;&gt;0,'1C TSrécur6'!$C$12="OUI"),'1C TSrécur6'!$Z$56/'1C TSrécur6'!Z$17,"")</f>
        <v/>
      </c>
      <c r="AJ461" s="839" t="str">
        <f>IF(AND('1C TSrécur6'!Z$17&lt;&gt;0,'1C TSrécur6'!$C$12="OUI"),'1C TSrécur6'!$Z$57/'1C TSrécur6'!Z$17,"")</f>
        <v/>
      </c>
      <c r="AK461" s="839">
        <f>IF(AND('1C TSrécur6'!Z$17&lt;&gt;0,'1C TSrécur6'!$C$12="OUI"),'1C TSrécur6'!Z$58/'1C TSrécur6'!Z$17,0)</f>
        <v>0</v>
      </c>
      <c r="AL461" s="823">
        <f>IF(AND('1C TSrécur6'!$B$12&lt;&gt;"",'1C TSrécur6'!$C$12="OUI"),N461+AK461,N461)</f>
        <v>0</v>
      </c>
      <c r="AM461" s="840">
        <f t="shared" si="146"/>
        <v>0</v>
      </c>
      <c r="AN461" s="840">
        <f t="shared" si="147"/>
        <v>0</v>
      </c>
      <c r="AO461" s="841">
        <f t="shared" si="152"/>
        <v>0</v>
      </c>
      <c r="AP461" s="576">
        <f t="shared" si="153"/>
        <v>0</v>
      </c>
      <c r="AQ461" s="585">
        <f t="shared" si="150"/>
        <v>0</v>
      </c>
      <c r="AR461" s="581"/>
      <c r="AS461" s="215"/>
      <c r="AT461" s="214" t="str">
        <f>IF('1C TSrécur6'!Z$17*FICHE!$C$13&lt;J461,"Forfait limité à "&amp;FICHE!$C$13&amp;"€/jour","")</f>
        <v/>
      </c>
      <c r="AU461" s="788"/>
      <c r="AV461" s="824"/>
      <c r="AW461" s="824"/>
      <c r="AX461" s="824"/>
      <c r="AY461" s="824"/>
      <c r="AZ461" s="824"/>
    </row>
    <row r="462" spans="1:211" s="862" customFormat="1" ht="13.9" hidden="1" customHeight="1">
      <c r="A462" s="843"/>
      <c r="B462" s="844"/>
      <c r="C462" s="968" t="str">
        <f>IF('1C TSrécur7'!C$17&lt;&gt;0,'1C TSrécur7'!$B$12,"")</f>
        <v/>
      </c>
      <c r="D462" s="969"/>
      <c r="E462" s="970"/>
      <c r="F462" s="845" t="str">
        <f>IF(AND($C462='1C TSrécur7'!$B$12,'1C TSrécur7'!$B$16="récurrentes",'1C TSrécur7'!$C$17&lt;&gt;""),'1C TSrécur7'!$C$21,"")</f>
        <v/>
      </c>
      <c r="G462" s="846"/>
      <c r="H462" s="847">
        <v>0.21</v>
      </c>
      <c r="I462" s="847">
        <v>1</v>
      </c>
      <c r="J462" s="848"/>
      <c r="K462" s="849">
        <f t="shared" si="151"/>
        <v>0</v>
      </c>
      <c r="L462" s="850">
        <f>IF(OR('1C TSrécur7'!$B$12="",'1C TSrécur7'!C$30=0),0,IF(AND('1C TSrécur7'!$B$12&lt;&gt;"",$K$2="Pôle",'1C TSrécur7'!$C$12="OUI"),(('1C TSrécur7'!C$22+'1C TSrécur7'!C$23+'1C TSrécur7'!C$24+'1C TSrécur7'!C$25+'1C TSrécur7'!C$29)/'1C TSrécur7'!C$17),IF(AND('1C TSrécur7'!$B$12&lt;&gt;"",$K$2="Pôle",'1C TSrécur7'!$C$12="NON"),(('1C TSrécur7'!C$22+'1C TSrécur7'!C$23+'1C TSrécur7'!C$24+'1C TSrécur7'!C$25+'1C TSrécur7'!C$29)/'1C TSrécur7'!C$30),IF(AND('1C TSrécur7'!$B$12&lt;&gt;"",$K$2&lt;&gt;"Pôle",'1C TSrécur7'!$C$12="OUI"),(('1C TSrécur7'!C$22+'1C TSrécur7'!C$23+'1C TSrécur7'!C$24+'1C TSrécur7'!C$25+'1C TSrécur7'!C$26+'1C TSrécur7'!C$27+'1C TSrécur7'!C$28+'1C TSrécur7'!C$29)/'1C TSrécur7'!C$17),IF(AND('1C TSrécur7'!$B$12&lt;&gt;"",$K$2&lt;&gt;"Pôle",'1C TSrécur7'!$C$12="NON"),(('1C TSrécur7'!C$22+'1C TSrécur7'!C$23+'1C TSrécur7'!C$24+'1C TSrécur7'!C$25+'1C TSrécur7'!C$26+'1C TSrécur7'!C$27+'1C TSrécur7'!C$28+'1C TSrécur7'!C$29)/'1C TSrécur7'!C$30))))))</f>
        <v>0</v>
      </c>
      <c r="M462" s="850">
        <f>IF(OR('1C TSrécur7'!$B$12="",'1C TSrécur7'!C$30=0),0,IF(AND('1C TSrécur7'!$B$12&lt;&gt;"",$K$2="Pôle",'1C TSrécur7'!$C$12="OUI"),(('1C TSrécur7'!C$26+'1C TSrécur7'!C$27+'1C TSrécur7'!C$28)/'1C TSrécur7'!C$17),IF(AND('1C TSrécur7'!$B$12&lt;&gt;"",$K$2="Pôle",'1C TSrécur7'!$C$12="NON"),(('1C TSrécur7'!C$26+'1C TSrécur7'!C$27+'1C TSrécur7'!C$28)/'1C TSrécur7'!C$30),IF(AND('1C TSrécur7'!$B$12&lt;&gt;"",$K$2&lt;&gt;"Pôle"),0))))</f>
        <v>0</v>
      </c>
      <c r="N462" s="850">
        <f>IF(AND('1C TSrécur7'!$C$17&lt;&gt;0,'1C TSrécur7'!$C$30&lt;&gt;0),L462+M462,0)</f>
        <v>0</v>
      </c>
      <c r="O462" s="851" t="str">
        <f>IF(AND('1C TSrécur7'!C$17&lt;&gt;0,'1C TSrécur7'!$C$12="OUI"),'1C TSrécur7'!C$36/'1C TSrécur7'!C$17,"")</f>
        <v/>
      </c>
      <c r="P462" s="852" t="str">
        <f>IF(AND('1C TSrécur7'!C$17&lt;&gt;0,'1C TSrécur7'!$C$12="OUI"),'1C TSrécur7'!$C$37/'1C TSrécur7'!C$17,"")</f>
        <v/>
      </c>
      <c r="Q462" s="852" t="str">
        <f>IF(AND('1C TSrécur7'!C$17&lt;&gt;0,'1C TSrécur7'!$C$12="OUI"),'1C TSrécur7'!$C$38/'1C TSrécur7'!C$17,"")</f>
        <v/>
      </c>
      <c r="R462" s="852" t="str">
        <f>IF(AND('1C TSrécur7'!C$17&lt;&gt;0,'1C TSrécur7'!$C$12="OUI"),'1C TSrécur7'!$C$39/'1C TSrécur7'!C$17,"")</f>
        <v/>
      </c>
      <c r="S462" s="852" t="str">
        <f>IF(AND('1C TSrécur7'!C$17&lt;&gt;0,'1C TSrécur7'!$C$12="OUI"),'1C TSrécur7'!$C$40/'1C TSrécur7'!C$17,"")</f>
        <v/>
      </c>
      <c r="T462" s="852" t="str">
        <f>IF(AND('1C TSrécur7'!C$17&lt;&gt;0,'1C TSrécur7'!$C$12="OUI"),'1C TSrécur7'!$C$41/'1C TSrécur7'!C$17,"")</f>
        <v/>
      </c>
      <c r="U462" s="852" t="str">
        <f>IF(AND('1C TSrécur7'!C$17&lt;&gt;0,'1C TSrécur7'!$C$12="OUI"),'1C TSrécur7'!$C$42/'1C TSrécur7'!C$17,"")</f>
        <v/>
      </c>
      <c r="V462" s="852" t="str">
        <f>IF(AND('1C TSrécur7'!C$17&lt;&gt;0,'1C TSrécur7'!$C$12="OUI"),'1C TSrécur7'!$C$43/'1C TSrécur7'!C$17,"")</f>
        <v/>
      </c>
      <c r="W462" s="852" t="str">
        <f>IF(AND('1C TSrécur7'!C$17&lt;&gt;0,'1C TSrécur7'!$C$12="OUI"),'1C TSrécur7'!$C$44/'1C TSrécur7'!C$17,"")</f>
        <v/>
      </c>
      <c r="X462" s="852" t="str">
        <f>IF(AND('1C TSrécur7'!C$17&lt;&gt;0,'1C TSrécur7'!$C$12="OUI"),'1C TSrécur7'!$C$45/'1C TSrécur7'!C$17,"")</f>
        <v/>
      </c>
      <c r="Y462" s="852" t="str">
        <f>IF(AND('1C TSrécur7'!C$17&lt;&gt;0,'1C TSrécur7'!$C$12="OUI"),'1C TSrécur7'!$C$46/'1C TSrécur7'!C$17,"")</f>
        <v/>
      </c>
      <c r="Z462" s="852" t="str">
        <f>IF(AND('1C TSrécur7'!C$17&lt;&gt;0,'1C TSrécur7'!$C$12="OUI"),'1C TSrécur7'!$C$47/'1C TSrécur7'!C$17,"")</f>
        <v/>
      </c>
      <c r="AA462" s="852" t="str">
        <f>IF(AND('1C TSrécur7'!C$17&lt;&gt;0,'1C TSrécur7'!$C$12="OUI"),'1C TSrécur7'!$C$48/'1C TSrécur7'!C$17,"")</f>
        <v/>
      </c>
      <c r="AB462" s="852" t="str">
        <f>IF(AND('1C TSrécur7'!C$17&lt;&gt;0,'1C TSrécur7'!$C$12="OUI"),'1C TSrécur7'!$C$49/'1C TSrécur7'!C$17,"")</f>
        <v/>
      </c>
      <c r="AC462" s="852" t="str">
        <f>IF(AND('1C TSrécur7'!C$17&lt;&gt;0,'1C TSrécur7'!$C$12="OUI"),'1C TSrécur7'!$C$50/'1C TSrécur7'!C$17,"")</f>
        <v/>
      </c>
      <c r="AD462" s="852" t="str">
        <f>IF(AND('1C TSrécur7'!C$17&lt;&gt;0,'1C TSrécur7'!$C$12="OUI"),'1C TSrécur7'!$C$51/'1C TSrécur7'!C$17,"")</f>
        <v/>
      </c>
      <c r="AE462" s="852" t="str">
        <f>IF(AND('1C TSrécur7'!C$17&lt;&gt;0,'1C TSrécur7'!$C$12="OUI"),'1C TSrécur7'!$C$52/'1C TSrécur7'!C$17,"")</f>
        <v/>
      </c>
      <c r="AF462" s="852" t="str">
        <f>IF(AND('1C TSrécur7'!C$17&lt;&gt;0,'1C TSrécur7'!$C$12="OUI"),'1C TSrécur7'!$C$53/'1C TSrécur7'!C$17,"")</f>
        <v/>
      </c>
      <c r="AG462" s="852" t="str">
        <f>IF(AND('1C TSrécur7'!C$17&lt;&gt;0,'1C TSrécur7'!$C$12="OUI"),'1C TSrécur7'!$C$54/'1C TSrécur7'!C$17,"")</f>
        <v/>
      </c>
      <c r="AH462" s="852" t="str">
        <f>IF(AND('1C TSrécur7'!C$17&lt;&gt;0,'1C TSrécur7'!$C$12="OUI"),'1C TSrécur7'!$C$55/'1C TSrécur7'!C$17,"")</f>
        <v/>
      </c>
      <c r="AI462" s="852" t="str">
        <f>IF(AND('1C TSrécur7'!C$17&lt;&gt;0,'1C TSrécur7'!$C$12="OUI"),'1C TSrécur7'!$C$56/'1C TSrécur7'!C$17,"")</f>
        <v/>
      </c>
      <c r="AJ462" s="852" t="str">
        <f>IF(AND('1C TSrécur7'!C$17&lt;&gt;0,'1C TSrécur7'!$C$12="OUI"),'1C TSrécur7'!$C$57/'1C TSrécur7'!C$17,"")</f>
        <v/>
      </c>
      <c r="AK462" s="852">
        <f>IF(AND('1C TSrécur7'!C$17&lt;&gt;0,'1C TSrécur7'!$C$12="OUI"),'1C TSrécur7'!C$58/'1C TSrécur7'!C$17,0)</f>
        <v>0</v>
      </c>
      <c r="AL462" s="853">
        <f>IF(AND('1C TSrécur7'!$B$12&lt;&gt;"",'1C TSrécur7'!$C$12="OUI"),N462+AK462,N462)</f>
        <v>0</v>
      </c>
      <c r="AM462" s="854">
        <f t="shared" ref="AM462:AM485" si="154">(J462+(J462*H462)-(J462*H462*I462))*L462</f>
        <v>0</v>
      </c>
      <c r="AN462" s="854">
        <f t="shared" ref="AN462:AN485" si="155">((J462+(J462*H462)-(J462*H462*I462))*M462)*50%</f>
        <v>0</v>
      </c>
      <c r="AO462" s="855">
        <f>AM462+AN462</f>
        <v>0</v>
      </c>
      <c r="AP462" s="856">
        <f>AM462-AR462</f>
        <v>0</v>
      </c>
      <c r="AQ462" s="857">
        <f t="shared" si="150"/>
        <v>0</v>
      </c>
      <c r="AR462" s="858"/>
      <c r="AS462" s="859"/>
      <c r="AT462" s="860" t="str">
        <f>IF(('1C TSrécur7'!C$17*FICHE!$C$13)&lt;J462,"Forfait limité à "&amp;FICHE!$C$13&amp;"€/jour","")</f>
        <v/>
      </c>
      <c r="AU462" s="861"/>
      <c r="AV462" s="907"/>
      <c r="AW462" s="907"/>
      <c r="AX462" s="907"/>
      <c r="AY462" s="907"/>
      <c r="AZ462" s="907"/>
      <c r="BA462" s="767"/>
      <c r="BB462" s="767"/>
      <c r="BC462" s="767"/>
      <c r="BD462" s="767"/>
      <c r="BE462" s="767"/>
      <c r="BF462" s="767"/>
      <c r="BG462" s="767"/>
      <c r="BH462" s="767"/>
      <c r="BI462" s="767"/>
      <c r="BJ462" s="767"/>
      <c r="BK462" s="767"/>
      <c r="BL462" s="767"/>
      <c r="BM462" s="767"/>
      <c r="BN462" s="767"/>
      <c r="BO462" s="767"/>
      <c r="BP462" s="767"/>
      <c r="BQ462" s="767"/>
      <c r="BR462" s="767"/>
      <c r="BS462" s="767"/>
      <c r="BT462" s="767"/>
      <c r="BU462" s="767"/>
      <c r="BV462" s="767"/>
      <c r="BW462" s="767"/>
      <c r="BX462" s="767"/>
      <c r="BY462" s="767"/>
      <c r="BZ462" s="767"/>
      <c r="CA462" s="767"/>
      <c r="CB462" s="767"/>
      <c r="CC462" s="767"/>
      <c r="CD462" s="767"/>
      <c r="CE462" s="767"/>
      <c r="CF462" s="767"/>
      <c r="CG462" s="767"/>
      <c r="CH462" s="767"/>
      <c r="CI462" s="767"/>
      <c r="CJ462" s="767"/>
      <c r="CK462" s="767"/>
      <c r="CL462" s="767"/>
      <c r="CM462" s="767"/>
      <c r="CN462" s="767"/>
      <c r="CO462" s="767"/>
      <c r="CP462" s="767"/>
      <c r="CQ462" s="767"/>
      <c r="CR462" s="767"/>
      <c r="CS462" s="767"/>
      <c r="CT462" s="767"/>
      <c r="CU462" s="767"/>
      <c r="CV462" s="767"/>
      <c r="CW462" s="767"/>
      <c r="CX462" s="767"/>
      <c r="CY462" s="767"/>
      <c r="CZ462" s="767"/>
      <c r="DA462" s="767"/>
      <c r="DB462" s="767"/>
      <c r="DC462" s="767"/>
      <c r="DD462" s="767"/>
      <c r="DE462" s="767"/>
      <c r="DF462" s="767"/>
      <c r="DG462" s="767"/>
      <c r="DH462" s="767"/>
      <c r="DI462" s="767"/>
      <c r="DJ462" s="767"/>
      <c r="DK462" s="767"/>
      <c r="DL462" s="767"/>
      <c r="DM462" s="767"/>
      <c r="DN462" s="767"/>
      <c r="DO462" s="767"/>
      <c r="DP462" s="767"/>
      <c r="DQ462" s="767"/>
      <c r="DR462" s="767"/>
      <c r="DS462" s="767"/>
      <c r="DT462" s="767"/>
      <c r="DU462" s="767"/>
      <c r="DV462" s="767"/>
      <c r="DW462" s="767"/>
      <c r="DX462" s="767"/>
      <c r="DY462" s="767"/>
      <c r="DZ462" s="767"/>
      <c r="EA462" s="767"/>
      <c r="EB462" s="767"/>
      <c r="EC462" s="767"/>
      <c r="ED462" s="767"/>
      <c r="EE462" s="767"/>
      <c r="EF462" s="767"/>
      <c r="EG462" s="767"/>
      <c r="EH462" s="767"/>
      <c r="EI462" s="767"/>
      <c r="EJ462" s="767"/>
      <c r="EK462" s="767"/>
      <c r="EL462" s="767"/>
      <c r="EM462" s="767"/>
      <c r="EN462" s="767"/>
      <c r="EO462" s="767"/>
      <c r="EP462" s="767"/>
      <c r="EQ462" s="767"/>
      <c r="ER462" s="767"/>
      <c r="ES462" s="767"/>
      <c r="ET462" s="767"/>
      <c r="EU462" s="767"/>
      <c r="EV462" s="767"/>
      <c r="EW462" s="767"/>
      <c r="EX462" s="767"/>
      <c r="EY462" s="767"/>
      <c r="EZ462" s="767"/>
      <c r="FA462" s="767"/>
      <c r="FB462" s="767"/>
      <c r="FC462" s="767"/>
      <c r="FD462" s="767"/>
      <c r="FE462" s="767"/>
      <c r="FF462" s="767"/>
      <c r="FG462" s="767"/>
      <c r="FH462" s="767"/>
      <c r="FI462" s="767"/>
      <c r="FJ462" s="767"/>
      <c r="FK462" s="767"/>
      <c r="FL462" s="767"/>
      <c r="FM462" s="767"/>
      <c r="FN462" s="767"/>
      <c r="FO462" s="767"/>
      <c r="FP462" s="767"/>
      <c r="FQ462" s="767"/>
      <c r="FR462" s="767"/>
      <c r="FS462" s="767"/>
      <c r="FT462" s="767"/>
      <c r="FU462" s="767"/>
      <c r="FV462" s="767"/>
      <c r="FW462" s="767"/>
      <c r="FX462" s="767"/>
      <c r="FY462" s="767"/>
      <c r="FZ462" s="767"/>
      <c r="GA462" s="767"/>
      <c r="GB462" s="767"/>
      <c r="GC462" s="767"/>
      <c r="GD462" s="767"/>
      <c r="GE462" s="767"/>
      <c r="GF462" s="767"/>
      <c r="GG462" s="767"/>
      <c r="GH462" s="767"/>
      <c r="GI462" s="767"/>
      <c r="GJ462" s="767"/>
      <c r="GK462" s="767"/>
      <c r="GL462" s="767"/>
      <c r="GM462" s="767"/>
      <c r="GN462" s="767"/>
      <c r="GO462" s="767"/>
      <c r="GP462" s="767"/>
      <c r="GQ462" s="767"/>
      <c r="GR462" s="767"/>
      <c r="GS462" s="767"/>
      <c r="GT462" s="767"/>
      <c r="GU462" s="767"/>
      <c r="GV462" s="767"/>
      <c r="GW462" s="767"/>
      <c r="GX462" s="767"/>
      <c r="GY462" s="767"/>
      <c r="GZ462" s="767"/>
      <c r="HA462" s="767"/>
      <c r="HB462" s="767"/>
      <c r="HC462" s="767"/>
    </row>
    <row r="463" spans="1:211" s="864" customFormat="1" ht="13.9" hidden="1" customHeight="1">
      <c r="A463" s="307"/>
      <c r="B463" s="351"/>
      <c r="C463" s="971" t="str">
        <f>IF('1C TSrécur7'!D$17&lt;&gt;0,'1C TSrécur7'!$B$12,"")</f>
        <v/>
      </c>
      <c r="D463" s="972"/>
      <c r="E463" s="973"/>
      <c r="F463" s="93" t="str">
        <f>IF(AND($C463='1C TSrécur7'!$B$12,'1C TSrécur7'!$B$16="récurrentes",'1C TSrécur7'!$D$17&lt;&gt;""),'1C TSrécur7'!$D$21,"")</f>
        <v/>
      </c>
      <c r="G463" s="863"/>
      <c r="H463" s="745">
        <v>0.21</v>
      </c>
      <c r="I463" s="747">
        <v>1</v>
      </c>
      <c r="J463" s="312"/>
      <c r="K463" s="680">
        <f t="shared" si="151"/>
        <v>0</v>
      </c>
      <c r="L463" s="527">
        <f>IF(OR('1C TSrécur7'!$B$12="",'1C TSrécur7'!D$30=0),0,IF(AND('1C TSrécur7'!$B$12&lt;&gt;"",$K$2="Pôle",'1C TSrécur7'!$C$12="OUI"),(('1C TSrécur7'!D$22+'1C TSrécur7'!D$23+'1C TSrécur7'!D$24+'1C TSrécur7'!D$25+'1C TSrécur7'!D$29)/'1C TSrécur7'!D$17),IF(AND('1C TSrécur7'!$B$12&lt;&gt;"",$K$2="Pôle",'1C TSrécur7'!$C$12="NON"),(('1C TSrécur7'!D$22+'1C TSrécur7'!D$23+'1C TSrécur7'!D$24+'1C TSrécur7'!D$25+'1C TSrécur7'!D$29)/'1C TSrécur7'!D$30),IF(AND('1C TSrécur7'!$B$12&lt;&gt;"",$K$2&lt;&gt;"Pôle",'1C TSrécur7'!$C$12="OUI"),(('1C TSrécur7'!D$22+'1C TSrécur7'!D$23+'1C TSrécur7'!D$24+'1C TSrécur7'!D$25+'1C TSrécur7'!D$26+'1C TSrécur7'!D$27+'1C TSrécur7'!D$28+'1C TSrécur7'!D$29)/'1C TSrécur7'!D$17),IF(AND('1C TSrécur7'!$B$12&lt;&gt;"",$K$2&lt;&gt;"Pôle",'1C TSrécur7'!$C$12="NON"),(('1C TSrécur7'!D$22+'1C TSrécur7'!D$23+'1C TSrécur7'!D$24+'1C TSrécur7'!D$25+'1C TSrécur7'!D$26+'1C TSrécur7'!D$27+'1C TSrécur7'!D$28+'1C TSrécur7'!D$29)/'1C TSrécur7'!D$30))))))</f>
        <v>0</v>
      </c>
      <c r="M463" s="527">
        <f>IF(OR('1C TSrécur7'!$B$12="",'1C TSrécur7'!D$30=0),0,IF(AND('1C TSrécur7'!$B$12&lt;&gt;"",$K$2="Pôle",'1C TSrécur7'!$C$12="OUI"),(('1C TSrécur7'!D$26+'1C TSrécur7'!D$27+'1C TSrécur7'!D$28)/'1C TSrécur7'!D$17),IF(AND('1C TSrécur7'!$B$12&lt;&gt;"",$K$2="Pôle",'1C TSrécur7'!$C$12="NON"),(('1C TSrécur7'!D$26+'1C TSrécur7'!D$27+'1C TSrécur7'!D$28)/'1C TSrécur7'!D$30),IF(AND('1C TSrécur7'!$B$12&lt;&gt;"",$K$2&lt;&gt;"Pôle"),0))))</f>
        <v>0</v>
      </c>
      <c r="N463" s="527">
        <f>IF(AND('1C TSrécur7'!$D$17&lt;&gt;0,'1C TSrécur7'!$D$30&lt;&gt;0),L463+M463,0)</f>
        <v>0</v>
      </c>
      <c r="O463" s="542" t="str">
        <f>IF(AND('1C TSrécur7'!D$17&lt;&gt;0,'1C TSrécur7'!$C$12="OUI"),'1C TSrécur7'!D$36/'1C TSrécur7'!D$17,"")</f>
        <v/>
      </c>
      <c r="P463" s="543" t="str">
        <f>IF(AND('1C TSrécur7'!D$17&lt;&gt;0,'1C TSrécur7'!$C$12="OUI"),'1C TSrécur7'!$D$37/'1C TSrécur7'!D$17,"")</f>
        <v/>
      </c>
      <c r="Q463" s="543" t="str">
        <f>IF(AND('1C TSrécur7'!D$17&lt;&gt;0,'1C TSrécur7'!$C$12="OUI"),'1C TSrécur7'!$D$38/'1C TSrécur7'!D$17,"")</f>
        <v/>
      </c>
      <c r="R463" s="543" t="str">
        <f>IF(AND('1C TSrécur7'!D$17&lt;&gt;0,'1C TSrécur7'!$C$12="OUI"),'1C TSrécur7'!$D$39/'1C TSrécur7'!D$17,"")</f>
        <v/>
      </c>
      <c r="S463" s="543" t="str">
        <f>IF(AND('1C TSrécur7'!D$17&lt;&gt;0,'1C TSrécur7'!$C$12="OUI"),'1C TSrécur7'!$D$40/'1C TSrécur7'!D$17,"")</f>
        <v/>
      </c>
      <c r="T463" s="543" t="str">
        <f>IF(AND('1C TSrécur7'!D$17&lt;&gt;0,'1C TSrécur7'!$C$12="OUI"),'1C TSrécur7'!$D$41/'1C TSrécur7'!D$17,"")</f>
        <v/>
      </c>
      <c r="U463" s="543" t="str">
        <f>IF(AND('1C TSrécur7'!D$17&lt;&gt;0,'1C TSrécur7'!$C$12="OUI"),'1C TSrécur7'!$D$42/'1C TSrécur7'!D$17,"")</f>
        <v/>
      </c>
      <c r="V463" s="543" t="str">
        <f>IF(AND('1C TSrécur7'!D$17&lt;&gt;0,'1C TSrécur7'!$C$12="OUI"),'1C TSrécur7'!$D$43/'1C TSrécur7'!D$17,"")</f>
        <v/>
      </c>
      <c r="W463" s="543" t="str">
        <f>IF(AND('1C TSrécur7'!D$17&lt;&gt;0,'1C TSrécur7'!$C$12="OUI"),'1C TSrécur7'!$D$44/'1C TSrécur7'!D$17,"")</f>
        <v/>
      </c>
      <c r="X463" s="543" t="str">
        <f>IF(AND('1C TSrécur7'!D$17&lt;&gt;0,'1C TSrécur7'!$C$12="OUI"),'1C TSrécur7'!$D$45/'1C TSrécur7'!D$17,"")</f>
        <v/>
      </c>
      <c r="Y463" s="543" t="str">
        <f>IF(AND('1C TSrécur7'!D$17&lt;&gt;0,'1C TSrécur7'!$C$12="OUI"),'1C TSrécur7'!$D$46/'1C TSrécur7'!D$17,"")</f>
        <v/>
      </c>
      <c r="Z463" s="543" t="str">
        <f>IF(AND('1C TSrécur7'!D$17&lt;&gt;0,'1C TSrécur7'!$C$12="OUI"),'1C TSrécur7'!$D$47/'1C TSrécur7'!D$17,"")</f>
        <v/>
      </c>
      <c r="AA463" s="543" t="str">
        <f>IF(AND('1C TSrécur7'!D$17&lt;&gt;0,'1C TSrécur7'!$C$12="OUI"),'1C TSrécur7'!$D$48/'1C TSrécur7'!D$17,"")</f>
        <v/>
      </c>
      <c r="AB463" s="543" t="str">
        <f>IF(AND('1C TSrécur7'!D$17&lt;&gt;0,'1C TSrécur7'!$C$12="OUI"),'1C TSrécur7'!$D$49/'1C TSrécur7'!D$17,"")</f>
        <v/>
      </c>
      <c r="AC463" s="543" t="str">
        <f>IF(AND('1C TSrécur7'!D$17&lt;&gt;0,'1C TSrécur7'!$C$12="OUI"),'1C TSrécur7'!$D$50/'1C TSrécur7'!D$17,"")</f>
        <v/>
      </c>
      <c r="AD463" s="543" t="str">
        <f>IF(AND('1C TSrécur7'!D$17&lt;&gt;0,'1C TSrécur7'!$C$12="OUI"),'1C TSrécur7'!$D$51/'1C TSrécur7'!D$17,"")</f>
        <v/>
      </c>
      <c r="AE463" s="543" t="str">
        <f>IF(AND('1C TSrécur7'!D$17&lt;&gt;0,'1C TSrécur7'!$C$12="OUI"),'1C TSrécur7'!$D$52/'1C TSrécur7'!D$17,"")</f>
        <v/>
      </c>
      <c r="AF463" s="543" t="str">
        <f>IF(AND('1C TSrécur7'!D$17&lt;&gt;0,'1C TSrécur7'!$C$12="OUI"),'1C TSrécur7'!$D$53/'1C TSrécur7'!D$17,"")</f>
        <v/>
      </c>
      <c r="AG463" s="543" t="str">
        <f>IF(AND('1C TSrécur7'!D$17&lt;&gt;0,'1C TSrécur7'!$C$12="OUI"),'1C TSrécur7'!$D$54/'1C TSrécur7'!D$17,"")</f>
        <v/>
      </c>
      <c r="AH463" s="543" t="str">
        <f>IF(AND('1C TSrécur7'!D$17&lt;&gt;0,'1C TSrécur7'!$C$12="OUI"),'1C TSrécur7'!$D$55/'1C TSrécur7'!D$17,"")</f>
        <v/>
      </c>
      <c r="AI463" s="543" t="str">
        <f>IF(AND('1C TSrécur7'!D$17&lt;&gt;0,'1C TSrécur7'!$C$12="OUI"),'1C TSrécur7'!$D$56/'1C TSrécur7'!D$17,"")</f>
        <v/>
      </c>
      <c r="AJ463" s="543" t="str">
        <f>IF(AND('1C TSrécur7'!D$17&lt;&gt;0,'1C TSrécur7'!$C$12="OUI"),'1C TSrécur7'!$D$57/'1C TSrécur7'!D$17,"")</f>
        <v/>
      </c>
      <c r="AK463" s="543">
        <f>IF(AND('1C TSrécur7'!D$17&lt;&gt;0,'1C TSrécur7'!$C$12="OUI"),'1C TSrécur7'!D$58/'1C TSrécur7'!D$17,0)</f>
        <v>0</v>
      </c>
      <c r="AL463" s="72">
        <f>IF(AND('1C TSrécur7'!$B$12&lt;&gt;"",'1C TSrécur7'!$C$12="OUI"),N463+AK463,N463)</f>
        <v>0</v>
      </c>
      <c r="AM463" s="344">
        <f t="shared" si="154"/>
        <v>0</v>
      </c>
      <c r="AN463" s="344">
        <f t="shared" si="155"/>
        <v>0</v>
      </c>
      <c r="AO463" s="345">
        <f t="shared" ref="AO463:AO473" si="156">AM463+AN463</f>
        <v>0</v>
      </c>
      <c r="AP463" s="573">
        <f t="shared" ref="AP463:AP473" si="157">AM463-AR463</f>
        <v>0</v>
      </c>
      <c r="AQ463" s="583">
        <f t="shared" si="150"/>
        <v>0</v>
      </c>
      <c r="AR463" s="579"/>
      <c r="AS463" s="102"/>
      <c r="AT463" s="27" t="str">
        <f>IF(('1C TSrécur7'!D$17*FICHE!$C$13)&lt;J463,"Forfait limité à "&amp;FICHE!$C$13&amp;"€/jour","")</f>
        <v/>
      </c>
      <c r="AU463" s="592"/>
      <c r="AV463" s="824"/>
      <c r="AW463" s="824"/>
      <c r="AX463" s="824"/>
      <c r="AY463" s="824"/>
      <c r="AZ463" s="824"/>
      <c r="BA463" s="767"/>
      <c r="BB463" s="767"/>
      <c r="BC463" s="767"/>
      <c r="BD463" s="767"/>
      <c r="BE463" s="767"/>
      <c r="BF463" s="767"/>
      <c r="BG463" s="767"/>
      <c r="BH463" s="767"/>
      <c r="BI463" s="767"/>
      <c r="BJ463" s="767"/>
      <c r="BK463" s="767"/>
      <c r="BL463" s="767"/>
      <c r="BM463" s="767"/>
      <c r="BN463" s="767"/>
      <c r="BO463" s="767"/>
      <c r="BP463" s="767"/>
      <c r="BQ463" s="767"/>
      <c r="BR463" s="767"/>
      <c r="BS463" s="767"/>
      <c r="BT463" s="767"/>
      <c r="BU463" s="767"/>
      <c r="BV463" s="767"/>
      <c r="BW463" s="767"/>
      <c r="BX463" s="767"/>
      <c r="BY463" s="767"/>
      <c r="BZ463" s="767"/>
      <c r="CA463" s="767"/>
      <c r="CB463" s="767"/>
      <c r="CC463" s="767"/>
      <c r="CD463" s="767"/>
      <c r="CE463" s="767"/>
      <c r="CF463" s="767"/>
      <c r="CG463" s="767"/>
      <c r="CH463" s="767"/>
      <c r="CI463" s="767"/>
      <c r="CJ463" s="767"/>
      <c r="CK463" s="767"/>
      <c r="CL463" s="767"/>
      <c r="CM463" s="767"/>
      <c r="CN463" s="767"/>
      <c r="CO463" s="767"/>
      <c r="CP463" s="767"/>
      <c r="CQ463" s="767"/>
      <c r="CR463" s="767"/>
      <c r="CS463" s="767"/>
      <c r="CT463" s="767"/>
      <c r="CU463" s="767"/>
      <c r="CV463" s="767"/>
      <c r="CW463" s="767"/>
      <c r="CX463" s="767"/>
      <c r="CY463" s="767"/>
      <c r="CZ463" s="767"/>
      <c r="DA463" s="767"/>
      <c r="DB463" s="767"/>
      <c r="DC463" s="767"/>
      <c r="DD463" s="767"/>
      <c r="DE463" s="767"/>
      <c r="DF463" s="767"/>
      <c r="DG463" s="767"/>
      <c r="DH463" s="767"/>
      <c r="DI463" s="767"/>
      <c r="DJ463" s="767"/>
      <c r="DK463" s="767"/>
      <c r="DL463" s="767"/>
      <c r="DM463" s="767"/>
      <c r="DN463" s="767"/>
      <c r="DO463" s="767"/>
      <c r="DP463" s="767"/>
      <c r="DQ463" s="767"/>
      <c r="DR463" s="767"/>
      <c r="DS463" s="767"/>
      <c r="DT463" s="767"/>
      <c r="DU463" s="767"/>
      <c r="DV463" s="767"/>
      <c r="DW463" s="767"/>
      <c r="DX463" s="767"/>
      <c r="DY463" s="767"/>
      <c r="DZ463" s="767"/>
      <c r="EA463" s="767"/>
      <c r="EB463" s="767"/>
      <c r="EC463" s="767"/>
      <c r="ED463" s="767"/>
      <c r="EE463" s="767"/>
      <c r="EF463" s="767"/>
      <c r="EG463" s="767"/>
      <c r="EH463" s="767"/>
      <c r="EI463" s="767"/>
      <c r="EJ463" s="767"/>
      <c r="EK463" s="767"/>
      <c r="EL463" s="767"/>
      <c r="EM463" s="767"/>
      <c r="EN463" s="767"/>
      <c r="EO463" s="767"/>
      <c r="EP463" s="767"/>
      <c r="EQ463" s="767"/>
      <c r="ER463" s="767"/>
      <c r="ES463" s="767"/>
      <c r="ET463" s="767"/>
      <c r="EU463" s="767"/>
      <c r="EV463" s="767"/>
      <c r="EW463" s="767"/>
      <c r="EX463" s="767"/>
      <c r="EY463" s="767"/>
      <c r="EZ463" s="767"/>
      <c r="FA463" s="767"/>
      <c r="FB463" s="767"/>
      <c r="FC463" s="767"/>
      <c r="FD463" s="767"/>
      <c r="FE463" s="767"/>
      <c r="FF463" s="767"/>
      <c r="FG463" s="767"/>
      <c r="FH463" s="767"/>
      <c r="FI463" s="767"/>
      <c r="FJ463" s="767"/>
      <c r="FK463" s="767"/>
      <c r="FL463" s="767"/>
      <c r="FM463" s="767"/>
      <c r="FN463" s="767"/>
      <c r="FO463" s="767"/>
      <c r="FP463" s="767"/>
      <c r="FQ463" s="767"/>
      <c r="FR463" s="767"/>
      <c r="FS463" s="767"/>
      <c r="FT463" s="767"/>
      <c r="FU463" s="767"/>
      <c r="FV463" s="767"/>
      <c r="FW463" s="767"/>
      <c r="FX463" s="767"/>
      <c r="FY463" s="767"/>
      <c r="FZ463" s="767"/>
      <c r="GA463" s="767"/>
      <c r="GB463" s="767"/>
      <c r="GC463" s="767"/>
      <c r="GD463" s="767"/>
      <c r="GE463" s="767"/>
      <c r="GF463" s="767"/>
      <c r="GG463" s="767"/>
      <c r="GH463" s="767"/>
      <c r="GI463" s="767"/>
      <c r="GJ463" s="767"/>
      <c r="GK463" s="767"/>
      <c r="GL463" s="767"/>
      <c r="GM463" s="767"/>
      <c r="GN463" s="767"/>
      <c r="GO463" s="767"/>
      <c r="GP463" s="767"/>
      <c r="GQ463" s="767"/>
      <c r="GR463" s="767"/>
      <c r="GS463" s="767"/>
      <c r="GT463" s="767"/>
      <c r="GU463" s="767"/>
      <c r="GV463" s="767"/>
      <c r="GW463" s="767"/>
      <c r="GX463" s="767"/>
      <c r="GY463" s="767"/>
      <c r="GZ463" s="767"/>
      <c r="HA463" s="767"/>
      <c r="HB463" s="767"/>
      <c r="HC463" s="767"/>
    </row>
    <row r="464" spans="1:211" s="864" customFormat="1" ht="13.9" hidden="1" customHeight="1">
      <c r="A464" s="307"/>
      <c r="B464" s="351"/>
      <c r="C464" s="971" t="str">
        <f>IF('1C TSrécur7'!E$17&lt;&gt;0,'1C TSrécur7'!$B$12,"")</f>
        <v/>
      </c>
      <c r="D464" s="972"/>
      <c r="E464" s="973"/>
      <c r="F464" s="93" t="str">
        <f>IF(AND($C464='1C TSrécur7'!$B$12,'1C TSrécur7'!$B$16="récurrentes",'1C TSrécur7'!$E$17&lt;&gt;""),'1C TSrécur7'!$E$21,"")</f>
        <v/>
      </c>
      <c r="G464" s="863"/>
      <c r="H464" s="745">
        <v>0.21</v>
      </c>
      <c r="I464" s="747">
        <v>1</v>
      </c>
      <c r="J464" s="312"/>
      <c r="K464" s="680">
        <f t="shared" si="151"/>
        <v>0</v>
      </c>
      <c r="L464" s="527">
        <f>IF(OR('1C TSrécur7'!$B$12="",'1C TSrécur7'!E$30=0),0,IF(AND('1C TSrécur7'!$B$12&lt;&gt;"",$K$2="Pôle",'1C TSrécur7'!$C$12="OUI"),(('1C TSrécur7'!E$22+'1C TSrécur7'!E$23+'1C TSrécur7'!E$24+'1C TSrécur7'!E$25+'1C TSrécur7'!E$29)/'1C TSrécur7'!E$17),IF(AND('1C TSrécur7'!$B$12&lt;&gt;"",$K$2="Pôle",'1C TSrécur7'!$C$12="NON"),(('1C TSrécur7'!E$22+'1C TSrécur7'!E$23+'1C TSrécur7'!E$24+'1C TSrécur7'!E$25+'1C TSrécur7'!E$29)/'1C TSrécur7'!E$30),IF(AND('1C TSrécur7'!$B$12&lt;&gt;"",$K$2&lt;&gt;"Pôle",'1C TSrécur7'!$C$12="OUI"),(('1C TSrécur7'!E$22+'1C TSrécur7'!E$23+'1C TSrécur7'!E$24+'1C TSrécur7'!E$25+'1C TSrécur7'!E$26+'1C TSrécur7'!E$27+'1C TSrécur7'!E$28+'1C TSrécur7'!E$29)/'1C TSrécur7'!E$17),IF(AND('1C TSrécur7'!$B$12&lt;&gt;"",$K$2&lt;&gt;"Pôle",'1C TSrécur7'!$C$12="NON"),(('1C TSrécur7'!E$22+'1C TSrécur7'!E$23+'1C TSrécur7'!E$24+'1C TSrécur7'!E$25+'1C TSrécur7'!E$26+'1C TSrécur7'!E$27+'1C TSrécur7'!E$28+'1C TSrécur7'!E$29)/'1C TSrécur7'!E$30))))))</f>
        <v>0</v>
      </c>
      <c r="M464" s="527">
        <f>IF(OR('1C TSrécur7'!$B$12="",'1C TSrécur7'!E$30=0),0,IF(AND('1C TSrécur7'!$B$12&lt;&gt;"",$K$2="Pôle",'1C TSrécur7'!$C$12="OUI"),(('1C TSrécur7'!E$26+'1C TSrécur7'!E$27+'1C TSrécur7'!E$28)/'1C TSrécur7'!E$17),IF(AND('1C TSrécur7'!$B$12&lt;&gt;"",$K$2="Pôle",'1C TSrécur7'!$C$12="NON"),(('1C TSrécur7'!E$26+'1C TSrécur7'!E$27+'1C TSrécur7'!E$28)/'1C TSrécur7'!E$30),IF(AND('1C TSrécur7'!$B$12&lt;&gt;"",$K$2&lt;&gt;"Pôle"),0))))</f>
        <v>0</v>
      </c>
      <c r="N464" s="527">
        <f>IF(AND('1C TSrécur7'!$E$17&lt;&gt;0,'1C TSrécur7'!$E$30&lt;&gt;0),L464+M464,0)</f>
        <v>0</v>
      </c>
      <c r="O464" s="542" t="str">
        <f>IF(AND('1C TSrécur7'!E$17&lt;&gt;0,'1C TSrécur7'!$C$12="OUI"),'1C TSrécur7'!E$36/'1C TSrécur7'!E$17,"")</f>
        <v/>
      </c>
      <c r="P464" s="543" t="str">
        <f>IF(AND('1C TSrécur7'!E$17&lt;&gt;0,'1C TSrécur7'!$C$12="OUI"),'1C TSrécur7'!$E$37/'1C TSrécur7'!E$17,"")</f>
        <v/>
      </c>
      <c r="Q464" s="543" t="str">
        <f>IF(AND('1C TSrécur7'!E$17&lt;&gt;0,'1C TSrécur7'!$C$12="OUI"),'1C TSrécur7'!$E$38/'1C TSrécur7'!E$17,"")</f>
        <v/>
      </c>
      <c r="R464" s="543" t="str">
        <f>IF(AND('1C TSrécur7'!E$17&lt;&gt;0,'1C TSrécur7'!$C$12="OUI"),'1C TSrécur7'!$E$39/'1C TSrécur7'!E$17,"")</f>
        <v/>
      </c>
      <c r="S464" s="543" t="str">
        <f>IF(AND('1C TSrécur7'!E$17&lt;&gt;0,'1C TSrécur7'!$C$12="OUI"),'1C TSrécur7'!$E$40/'1C TSrécur7'!E$17,"")</f>
        <v/>
      </c>
      <c r="T464" s="543" t="str">
        <f>IF(AND('1C TSrécur7'!E$17&lt;&gt;0,'1C TSrécur7'!$C$12="OUI"),'1C TSrécur7'!$E$41/'1C TSrécur7'!E$17,"")</f>
        <v/>
      </c>
      <c r="U464" s="543" t="str">
        <f>IF(AND('1C TSrécur7'!E$17&lt;&gt;0,'1C TSrécur7'!$C$12="OUI"),'1C TSrécur7'!$E$42/'1C TSrécur7'!E$17,"")</f>
        <v/>
      </c>
      <c r="V464" s="543" t="str">
        <f>IF(AND('1C TSrécur7'!E$17&lt;&gt;0,'1C TSrécur7'!$C$12="OUI"),'1C TSrécur7'!$E$43/'1C TSrécur7'!E$17,"")</f>
        <v/>
      </c>
      <c r="W464" s="543" t="str">
        <f>IF(AND('1C TSrécur7'!E$17&lt;&gt;0,'1C TSrécur7'!$C$12="OUI"),'1C TSrécur7'!$E$44/'1C TSrécur7'!E$17,"")</f>
        <v/>
      </c>
      <c r="X464" s="543" t="str">
        <f>IF(AND('1C TSrécur7'!E$17&lt;&gt;0,'1C TSrécur7'!$C$12="OUI"),'1C TSrécur7'!$E$45/'1C TSrécur7'!E$17,"")</f>
        <v/>
      </c>
      <c r="Y464" s="543" t="str">
        <f>IF(AND('1C TSrécur7'!E$17&lt;&gt;0,'1C TSrécur7'!$C$12="OUI"),'1C TSrécur7'!$E$46/'1C TSrécur7'!E$17,"")</f>
        <v/>
      </c>
      <c r="Z464" s="543" t="str">
        <f>IF(AND('1C TSrécur7'!E$17&lt;&gt;0,'1C TSrécur7'!$C$12="OUI"),'1C TSrécur7'!$E$47/'1C TSrécur7'!E$17,"")</f>
        <v/>
      </c>
      <c r="AA464" s="543" t="str">
        <f>IF(AND('1C TSrécur7'!E$17&lt;&gt;0,'1C TSrécur7'!$C$12="OUI"),'1C TSrécur7'!$E$48/'1C TSrécur7'!E$17,"")</f>
        <v/>
      </c>
      <c r="AB464" s="543" t="str">
        <f>IF(AND('1C TSrécur7'!E$17&lt;&gt;0,'1C TSrécur7'!$C$12="OUI"),'1C TSrécur7'!$E$49/'1C TSrécur7'!E$17,"")</f>
        <v/>
      </c>
      <c r="AC464" s="543" t="str">
        <f>IF(AND('1C TSrécur7'!E$17&lt;&gt;0,'1C TSrécur7'!$C$12="OUI"),'1C TSrécur7'!$E$50/'1C TSrécur7'!E$17,"")</f>
        <v/>
      </c>
      <c r="AD464" s="543" t="str">
        <f>IF(AND('1C TSrécur7'!E$17&lt;&gt;0,'1C TSrécur7'!$C$12="OUI"),'1C TSrécur7'!$E$51/'1C TSrécur7'!E$17,"")</f>
        <v/>
      </c>
      <c r="AE464" s="543" t="str">
        <f>IF(AND('1C TSrécur7'!E$17&lt;&gt;0,'1C TSrécur7'!$C$12="OUI"),'1C TSrécur7'!$E$52/'1C TSrécur7'!E$17,"")</f>
        <v/>
      </c>
      <c r="AF464" s="543" t="str">
        <f>IF(AND('1C TSrécur7'!E$17&lt;&gt;0,'1C TSrécur7'!$C$12="OUI"),'1C TSrécur7'!$E$53/'1C TSrécur7'!E$17,"")</f>
        <v/>
      </c>
      <c r="AG464" s="543" t="str">
        <f>IF(AND('1C TSrécur7'!E$17&lt;&gt;0,'1C TSrécur7'!$C$12="OUI"),'1C TSrécur7'!$E$54/'1C TSrécur7'!E$17,"")</f>
        <v/>
      </c>
      <c r="AH464" s="543" t="str">
        <f>IF(AND('1C TSrécur7'!E$17&lt;&gt;0,'1C TSrécur7'!$C$12="OUI"),'1C TSrécur7'!$E$55/'1C TSrécur7'!E$17,"")</f>
        <v/>
      </c>
      <c r="AI464" s="543" t="str">
        <f>IF(AND('1C TSrécur7'!E$17&lt;&gt;0,'1C TSrécur7'!$C$12="OUI"),'1C TSrécur7'!$E$56/'1C TSrécur7'!E$17,"")</f>
        <v/>
      </c>
      <c r="AJ464" s="543" t="str">
        <f>IF(AND('1C TSrécur7'!E$17&lt;&gt;0,'1C TSrécur7'!$C$12="OUI"),'1C TSrécur7'!$E$57/'1C TSrécur7'!E$17,"")</f>
        <v/>
      </c>
      <c r="AK464" s="543">
        <f>IF(AND('1C TSrécur7'!E$17&lt;&gt;0,'1C TSrécur7'!$C$12="OUI"),'1C TSrécur7'!E$58/'1C TSrécur7'!E$17,0)</f>
        <v>0</v>
      </c>
      <c r="AL464" s="72">
        <f>IF(AND('1C TSrécur7'!$B$12&lt;&gt;"",'1C TSrécur7'!$C$12="OUI"),N464+AK464,N464)</f>
        <v>0</v>
      </c>
      <c r="AM464" s="344">
        <f t="shared" si="154"/>
        <v>0</v>
      </c>
      <c r="AN464" s="344">
        <f t="shared" si="155"/>
        <v>0</v>
      </c>
      <c r="AO464" s="345">
        <f t="shared" si="156"/>
        <v>0</v>
      </c>
      <c r="AP464" s="573">
        <f t="shared" si="157"/>
        <v>0</v>
      </c>
      <c r="AQ464" s="583">
        <f t="shared" si="150"/>
        <v>0</v>
      </c>
      <c r="AR464" s="579"/>
      <c r="AS464" s="102"/>
      <c r="AT464" s="27" t="str">
        <f>IF(('1C TSrécur7'!E$17*FICHE!$C$13)&lt;J464,"Forfait limité à "&amp;FICHE!$C$13&amp;"€/jour","")</f>
        <v/>
      </c>
      <c r="AU464" s="592"/>
      <c r="AV464" s="824"/>
      <c r="AW464" s="824"/>
      <c r="AX464" s="824"/>
      <c r="AY464" s="824"/>
      <c r="AZ464" s="824"/>
      <c r="BA464" s="767"/>
      <c r="BB464" s="767"/>
      <c r="BC464" s="767"/>
      <c r="BD464" s="767"/>
      <c r="BE464" s="767"/>
      <c r="BF464" s="767"/>
      <c r="BG464" s="767"/>
      <c r="BH464" s="767"/>
      <c r="BI464" s="767"/>
      <c r="BJ464" s="767"/>
      <c r="BK464" s="767"/>
      <c r="BL464" s="767"/>
      <c r="BM464" s="767"/>
      <c r="BN464" s="767"/>
      <c r="BO464" s="767"/>
      <c r="BP464" s="767"/>
      <c r="BQ464" s="767"/>
      <c r="BR464" s="767"/>
      <c r="BS464" s="767"/>
      <c r="BT464" s="767"/>
      <c r="BU464" s="767"/>
      <c r="BV464" s="767"/>
      <c r="BW464" s="767"/>
      <c r="BX464" s="767"/>
      <c r="BY464" s="767"/>
      <c r="BZ464" s="767"/>
      <c r="CA464" s="767"/>
      <c r="CB464" s="767"/>
      <c r="CC464" s="767"/>
      <c r="CD464" s="767"/>
      <c r="CE464" s="767"/>
      <c r="CF464" s="767"/>
      <c r="CG464" s="767"/>
      <c r="CH464" s="767"/>
      <c r="CI464" s="767"/>
      <c r="CJ464" s="767"/>
      <c r="CK464" s="767"/>
      <c r="CL464" s="767"/>
      <c r="CM464" s="767"/>
      <c r="CN464" s="767"/>
      <c r="CO464" s="767"/>
      <c r="CP464" s="767"/>
      <c r="CQ464" s="767"/>
      <c r="CR464" s="767"/>
      <c r="CS464" s="767"/>
      <c r="CT464" s="767"/>
      <c r="CU464" s="767"/>
      <c r="CV464" s="767"/>
      <c r="CW464" s="767"/>
      <c r="CX464" s="767"/>
      <c r="CY464" s="767"/>
      <c r="CZ464" s="767"/>
      <c r="DA464" s="767"/>
      <c r="DB464" s="767"/>
      <c r="DC464" s="767"/>
      <c r="DD464" s="767"/>
      <c r="DE464" s="767"/>
      <c r="DF464" s="767"/>
      <c r="DG464" s="767"/>
      <c r="DH464" s="767"/>
      <c r="DI464" s="767"/>
      <c r="DJ464" s="767"/>
      <c r="DK464" s="767"/>
      <c r="DL464" s="767"/>
      <c r="DM464" s="767"/>
      <c r="DN464" s="767"/>
      <c r="DO464" s="767"/>
      <c r="DP464" s="767"/>
      <c r="DQ464" s="767"/>
      <c r="DR464" s="767"/>
      <c r="DS464" s="767"/>
      <c r="DT464" s="767"/>
      <c r="DU464" s="767"/>
      <c r="DV464" s="767"/>
      <c r="DW464" s="767"/>
      <c r="DX464" s="767"/>
      <c r="DY464" s="767"/>
      <c r="DZ464" s="767"/>
      <c r="EA464" s="767"/>
      <c r="EB464" s="767"/>
      <c r="EC464" s="767"/>
      <c r="ED464" s="767"/>
      <c r="EE464" s="767"/>
      <c r="EF464" s="767"/>
      <c r="EG464" s="767"/>
      <c r="EH464" s="767"/>
      <c r="EI464" s="767"/>
      <c r="EJ464" s="767"/>
      <c r="EK464" s="767"/>
      <c r="EL464" s="767"/>
      <c r="EM464" s="767"/>
      <c r="EN464" s="767"/>
      <c r="EO464" s="767"/>
      <c r="EP464" s="767"/>
      <c r="EQ464" s="767"/>
      <c r="ER464" s="767"/>
      <c r="ES464" s="767"/>
      <c r="ET464" s="767"/>
      <c r="EU464" s="767"/>
      <c r="EV464" s="767"/>
      <c r="EW464" s="767"/>
      <c r="EX464" s="767"/>
      <c r="EY464" s="767"/>
      <c r="EZ464" s="767"/>
      <c r="FA464" s="767"/>
      <c r="FB464" s="767"/>
      <c r="FC464" s="767"/>
      <c r="FD464" s="767"/>
      <c r="FE464" s="767"/>
      <c r="FF464" s="767"/>
      <c r="FG464" s="767"/>
      <c r="FH464" s="767"/>
      <c r="FI464" s="767"/>
      <c r="FJ464" s="767"/>
      <c r="FK464" s="767"/>
      <c r="FL464" s="767"/>
      <c r="FM464" s="767"/>
      <c r="FN464" s="767"/>
      <c r="FO464" s="767"/>
      <c r="FP464" s="767"/>
      <c r="FQ464" s="767"/>
      <c r="FR464" s="767"/>
      <c r="FS464" s="767"/>
      <c r="FT464" s="767"/>
      <c r="FU464" s="767"/>
      <c r="FV464" s="767"/>
      <c r="FW464" s="767"/>
      <c r="FX464" s="767"/>
      <c r="FY464" s="767"/>
      <c r="FZ464" s="767"/>
      <c r="GA464" s="767"/>
      <c r="GB464" s="767"/>
      <c r="GC464" s="767"/>
      <c r="GD464" s="767"/>
      <c r="GE464" s="767"/>
      <c r="GF464" s="767"/>
      <c r="GG464" s="767"/>
      <c r="GH464" s="767"/>
      <c r="GI464" s="767"/>
      <c r="GJ464" s="767"/>
      <c r="GK464" s="767"/>
      <c r="GL464" s="767"/>
      <c r="GM464" s="767"/>
      <c r="GN464" s="767"/>
      <c r="GO464" s="767"/>
      <c r="GP464" s="767"/>
      <c r="GQ464" s="767"/>
      <c r="GR464" s="767"/>
      <c r="GS464" s="767"/>
      <c r="GT464" s="767"/>
      <c r="GU464" s="767"/>
      <c r="GV464" s="767"/>
      <c r="GW464" s="767"/>
      <c r="GX464" s="767"/>
      <c r="GY464" s="767"/>
      <c r="GZ464" s="767"/>
      <c r="HA464" s="767"/>
      <c r="HB464" s="767"/>
      <c r="HC464" s="767"/>
    </row>
    <row r="465" spans="1:211" s="864" customFormat="1" ht="13.9" hidden="1" customHeight="1">
      <c r="A465" s="307"/>
      <c r="B465" s="351"/>
      <c r="C465" s="971" t="str">
        <f>IF('1C TSrécur7'!F$17&lt;&gt;0,'1C TSrécur7'!$B$12,"")</f>
        <v/>
      </c>
      <c r="D465" s="972"/>
      <c r="E465" s="973"/>
      <c r="F465" s="93" t="str">
        <f>IF(AND($C465='1C TSrécur7'!$B$12,'1C TSrécur7'!$B$16="récurrentes",'1C TSrécur7'!$F$17&lt;&gt;""),'1C TSrécur7'!$F$21,"")</f>
        <v/>
      </c>
      <c r="G465" s="863"/>
      <c r="H465" s="745">
        <v>0.21</v>
      </c>
      <c r="I465" s="747">
        <v>1</v>
      </c>
      <c r="J465" s="312"/>
      <c r="K465" s="680">
        <f t="shared" si="151"/>
        <v>0</v>
      </c>
      <c r="L465" s="527">
        <f>IF(OR('1C TSrécur7'!$B$12="",'1C TSrécur7'!F$30=0),0,IF(AND('1C TSrécur7'!$B$12&lt;&gt;"",$K$2="Pôle",'1C TSrécur7'!$C$12="OUI"),(('1C TSrécur7'!F$22+'1C TSrécur7'!F$23+'1C TSrécur7'!F$24+'1C TSrécur7'!F$25+'1C TSrécur7'!F$29)/'1C TSrécur7'!F$17),IF(AND('1C TSrécur7'!$B$12&lt;&gt;"",$K$2="Pôle",'1C TSrécur7'!$C$12="NON"),(('1C TSrécur7'!F$22+'1C TSrécur7'!F$23+'1C TSrécur7'!F$24+'1C TSrécur7'!F$25+'1C TSrécur7'!F$29)/'1C TSrécur7'!F$30),IF(AND('1C TSrécur7'!$B$12&lt;&gt;"",$K$2&lt;&gt;"Pôle",'1C TSrécur7'!$C$12="OUI"),(('1C TSrécur7'!F$22+'1C TSrécur7'!F$23+'1C TSrécur7'!F$24+'1C TSrécur7'!F$25+'1C TSrécur7'!F$26+'1C TSrécur7'!F$27+'1C TSrécur7'!F$28+'1C TSrécur7'!F$29)/'1C TSrécur7'!F$17),IF(AND('1C TSrécur7'!$B$12&lt;&gt;"",$K$2&lt;&gt;"Pôle",'1C TSrécur7'!$C$12="NON"),(('1C TSrécur7'!F$22+'1C TSrécur7'!F$23+'1C TSrécur7'!F$24+'1C TSrécur7'!F$25+'1C TSrécur7'!F$26+'1C TSrécur7'!F$27+'1C TSrécur7'!F$28+'1C TSrécur7'!F$29)/'1C TSrécur7'!F$30))))))</f>
        <v>0</v>
      </c>
      <c r="M465" s="527">
        <f>IF(OR('1C TSrécur7'!$B$12="",'1C TSrécur7'!F$30=0),0,IF(AND('1C TSrécur7'!$B$12&lt;&gt;"",$K$2="Pôle",'1C TSrécur7'!$C$12="OUI"),(('1C TSrécur7'!F$26+'1C TSrécur7'!F$27+'1C TSrécur7'!F$28)/'1C TSrécur7'!F$17),IF(AND('1C TSrécur7'!$B$12&lt;&gt;"",$K$2="Pôle",'1C TSrécur7'!$C$12="NON"),(('1C TSrécur7'!F$26+'1C TSrécur7'!F$27+'1C TSrécur7'!F$28)/'1C TSrécur7'!F$30),IF(AND('1C TSrécur7'!$B$12&lt;&gt;"",$K$2&lt;&gt;"Pôle"),0))))</f>
        <v>0</v>
      </c>
      <c r="N465" s="527">
        <f>IF(AND('1C TSrécur7'!$F$17&lt;&gt;0,'1C TSrécur7'!$F$30&lt;&gt;0),L465+M465,0)</f>
        <v>0</v>
      </c>
      <c r="O465" s="542" t="str">
        <f>IF(AND('1C TSrécur7'!F$17&lt;&gt;0,'1C TSrécur7'!$C$12="OUI"),'1C TSrécur7'!F$36/'1C TSrécur7'!F$17,"")</f>
        <v/>
      </c>
      <c r="P465" s="543" t="str">
        <f>IF(AND('1C TSrécur7'!F$17&lt;&gt;0,'1C TSrécur7'!$C$12="OUI"),'1C TSrécur7'!$F$37/'1C TSrécur7'!F$17,"")</f>
        <v/>
      </c>
      <c r="Q465" s="543" t="str">
        <f>IF(AND('1C TSrécur7'!F$17&lt;&gt;0,'1C TSrécur7'!$C$12="OUI"),'1C TSrécur7'!$F$38/'1C TSrécur7'!F$17,"")</f>
        <v/>
      </c>
      <c r="R465" s="543" t="str">
        <f>IF(AND('1C TSrécur7'!F$17&lt;&gt;0,'1C TSrécur7'!$C$12="OUI"),'1C TSrécur7'!$F$39/'1C TSrécur7'!F$17,"")</f>
        <v/>
      </c>
      <c r="S465" s="543" t="str">
        <f>IF(AND('1C TSrécur7'!F$17&lt;&gt;0,'1C TSrécur7'!$C$12="OUI"),'1C TSrécur7'!$F$40/'1C TSrécur7'!F$17,"")</f>
        <v/>
      </c>
      <c r="T465" s="543" t="str">
        <f>IF(AND('1C TSrécur7'!F$17&lt;&gt;0,'1C TSrécur7'!$C$12="OUI"),'1C TSrécur7'!$F$41/'1C TSrécur7'!F$17,"")</f>
        <v/>
      </c>
      <c r="U465" s="543" t="str">
        <f>IF(AND('1C TSrécur7'!F$17&lt;&gt;0,'1C TSrécur7'!$C$12="OUI"),'1C TSrécur7'!$F$42/'1C TSrécur7'!F$17,"")</f>
        <v/>
      </c>
      <c r="V465" s="543" t="str">
        <f>IF(AND('1C TSrécur7'!F$17&lt;&gt;0,'1C TSrécur7'!$C$12="OUI"),'1C TSrécur7'!$F$43/'1C TSrécur7'!F$17,"")</f>
        <v/>
      </c>
      <c r="W465" s="543" t="str">
        <f>IF(AND('1C TSrécur7'!F$17&lt;&gt;0,'1C TSrécur7'!$C$12="OUI"),'1C TSrécur7'!$F$44/'1C TSrécur7'!F$17,"")</f>
        <v/>
      </c>
      <c r="X465" s="543" t="str">
        <f>IF(AND('1C TSrécur7'!F$17&lt;&gt;0,'1C TSrécur7'!$C$12="OUI"),'1C TSrécur7'!$F$45/'1C TSrécur7'!F$17,"")</f>
        <v/>
      </c>
      <c r="Y465" s="543" t="str">
        <f>IF(AND('1C TSrécur7'!F$17&lt;&gt;0,'1C TSrécur7'!$C$12="OUI"),'1C TSrécur7'!$F$46/'1C TSrécur7'!F$17,"")</f>
        <v/>
      </c>
      <c r="Z465" s="543" t="str">
        <f>IF(AND('1C TSrécur7'!F$17&lt;&gt;0,'1C TSrécur7'!$C$12="OUI"),'1C TSrécur7'!$F$47/'1C TSrécur7'!F$17,"")</f>
        <v/>
      </c>
      <c r="AA465" s="543" t="str">
        <f>IF(AND('1C TSrécur7'!F$17&lt;&gt;0,'1C TSrécur7'!$C$12="OUI"),'1C TSrécur7'!$F$48/'1C TSrécur7'!F$17,"")</f>
        <v/>
      </c>
      <c r="AB465" s="543" t="str">
        <f>IF(AND('1C TSrécur7'!F$17&lt;&gt;0,'1C TSrécur7'!$C$12="OUI"),'1C TSrécur7'!$F$49/'1C TSrécur7'!F$17,"")</f>
        <v/>
      </c>
      <c r="AC465" s="543" t="str">
        <f>IF(AND('1C TSrécur7'!F$17&lt;&gt;0,'1C TSrécur7'!$C$12="OUI"),'1C TSrécur7'!$F$50/'1C TSrécur7'!F$17,"")</f>
        <v/>
      </c>
      <c r="AD465" s="543" t="str">
        <f>IF(AND('1C TSrécur7'!F$17&lt;&gt;0,'1C TSrécur7'!$C$12="OUI"),'1C TSrécur7'!$F$51/'1C TSrécur7'!F$17,"")</f>
        <v/>
      </c>
      <c r="AE465" s="543" t="str">
        <f>IF(AND('1C TSrécur7'!F$17&lt;&gt;0,'1C TSrécur7'!$C$12="OUI"),'1C TSrécur7'!$F$52/'1C TSrécur7'!F$17,"")</f>
        <v/>
      </c>
      <c r="AF465" s="543" t="str">
        <f>IF(AND('1C TSrécur7'!F$17&lt;&gt;0,'1C TSrécur7'!$C$12="OUI"),'1C TSrécur7'!$F$53/'1C TSrécur7'!F$17,"")</f>
        <v/>
      </c>
      <c r="AG465" s="543" t="str">
        <f>IF(AND('1C TSrécur7'!F$17&lt;&gt;0,'1C TSrécur7'!$C$12="OUI"),'1C TSrécur7'!$F$54/'1C TSrécur7'!F$17,"")</f>
        <v/>
      </c>
      <c r="AH465" s="543" t="str">
        <f>IF(AND('1C TSrécur7'!F$17&lt;&gt;0,'1C TSrécur7'!$C$12="OUI"),'1C TSrécur7'!$F$55/'1C TSrécur7'!F$17,"")</f>
        <v/>
      </c>
      <c r="AI465" s="543" t="str">
        <f>IF(AND('1C TSrécur7'!F$17&lt;&gt;0,'1C TSrécur7'!$C$12="OUI"),'1C TSrécur7'!$F$56/'1C TSrécur7'!F$17,"")</f>
        <v/>
      </c>
      <c r="AJ465" s="543" t="str">
        <f>IF(AND('1C TSrécur7'!F$17&lt;&gt;0,'1C TSrécur7'!$C$12="OUI"),'1C TSrécur7'!$F$57/'1C TSrécur7'!F$17,"")</f>
        <v/>
      </c>
      <c r="AK465" s="543">
        <f>IF(AND('1C TSrécur7'!F$17&lt;&gt;0,'1C TSrécur7'!$C$12="OUI"),'1C TSrécur7'!F$58/'1C TSrécur7'!F$17,0)</f>
        <v>0</v>
      </c>
      <c r="AL465" s="72">
        <f>IF(AND('1C TSrécur7'!$B$12&lt;&gt;"",'1C TSrécur7'!$C$12="OUI"),N465+AK465,N465)</f>
        <v>0</v>
      </c>
      <c r="AM465" s="344">
        <f t="shared" si="154"/>
        <v>0</v>
      </c>
      <c r="AN465" s="344">
        <f t="shared" si="155"/>
        <v>0</v>
      </c>
      <c r="AO465" s="345">
        <f t="shared" si="156"/>
        <v>0</v>
      </c>
      <c r="AP465" s="573">
        <f t="shared" si="157"/>
        <v>0</v>
      </c>
      <c r="AQ465" s="583">
        <f t="shared" si="150"/>
        <v>0</v>
      </c>
      <c r="AR465" s="579"/>
      <c r="AS465" s="102"/>
      <c r="AT465" s="27" t="str">
        <f>IF(('1C TSrécur7'!F$17*FICHE!$C$13)&lt;J465,"Forfait limité à "&amp;FICHE!$C$13&amp;"€/jour","")</f>
        <v/>
      </c>
      <c r="AU465" s="592"/>
      <c r="AV465" s="824"/>
      <c r="AW465" s="824"/>
      <c r="AX465" s="824"/>
      <c r="AY465" s="824"/>
      <c r="AZ465" s="824"/>
      <c r="BA465" s="767"/>
      <c r="BB465" s="767"/>
      <c r="BC465" s="767"/>
      <c r="BD465" s="767"/>
      <c r="BE465" s="767"/>
      <c r="BF465" s="767"/>
      <c r="BG465" s="767"/>
      <c r="BH465" s="767"/>
      <c r="BI465" s="767"/>
      <c r="BJ465" s="767"/>
      <c r="BK465" s="767"/>
      <c r="BL465" s="767"/>
      <c r="BM465" s="767"/>
      <c r="BN465" s="767"/>
      <c r="BO465" s="767"/>
      <c r="BP465" s="767"/>
      <c r="BQ465" s="767"/>
      <c r="BR465" s="767"/>
      <c r="BS465" s="767"/>
      <c r="BT465" s="767"/>
      <c r="BU465" s="767"/>
      <c r="BV465" s="767"/>
      <c r="BW465" s="767"/>
      <c r="BX465" s="767"/>
      <c r="BY465" s="767"/>
      <c r="BZ465" s="767"/>
      <c r="CA465" s="767"/>
      <c r="CB465" s="767"/>
      <c r="CC465" s="767"/>
      <c r="CD465" s="767"/>
      <c r="CE465" s="767"/>
      <c r="CF465" s="767"/>
      <c r="CG465" s="767"/>
      <c r="CH465" s="767"/>
      <c r="CI465" s="767"/>
      <c r="CJ465" s="767"/>
      <c r="CK465" s="767"/>
      <c r="CL465" s="767"/>
      <c r="CM465" s="767"/>
      <c r="CN465" s="767"/>
      <c r="CO465" s="767"/>
      <c r="CP465" s="767"/>
      <c r="CQ465" s="767"/>
      <c r="CR465" s="767"/>
      <c r="CS465" s="767"/>
      <c r="CT465" s="767"/>
      <c r="CU465" s="767"/>
      <c r="CV465" s="767"/>
      <c r="CW465" s="767"/>
      <c r="CX465" s="767"/>
      <c r="CY465" s="767"/>
      <c r="CZ465" s="767"/>
      <c r="DA465" s="767"/>
      <c r="DB465" s="767"/>
      <c r="DC465" s="767"/>
      <c r="DD465" s="767"/>
      <c r="DE465" s="767"/>
      <c r="DF465" s="767"/>
      <c r="DG465" s="767"/>
      <c r="DH465" s="767"/>
      <c r="DI465" s="767"/>
      <c r="DJ465" s="767"/>
      <c r="DK465" s="767"/>
      <c r="DL465" s="767"/>
      <c r="DM465" s="767"/>
      <c r="DN465" s="767"/>
      <c r="DO465" s="767"/>
      <c r="DP465" s="767"/>
      <c r="DQ465" s="767"/>
      <c r="DR465" s="767"/>
      <c r="DS465" s="767"/>
      <c r="DT465" s="767"/>
      <c r="DU465" s="767"/>
      <c r="DV465" s="767"/>
      <c r="DW465" s="767"/>
      <c r="DX465" s="767"/>
      <c r="DY465" s="767"/>
      <c r="DZ465" s="767"/>
      <c r="EA465" s="767"/>
      <c r="EB465" s="767"/>
      <c r="EC465" s="767"/>
      <c r="ED465" s="767"/>
      <c r="EE465" s="767"/>
      <c r="EF465" s="767"/>
      <c r="EG465" s="767"/>
      <c r="EH465" s="767"/>
      <c r="EI465" s="767"/>
      <c r="EJ465" s="767"/>
      <c r="EK465" s="767"/>
      <c r="EL465" s="767"/>
      <c r="EM465" s="767"/>
      <c r="EN465" s="767"/>
      <c r="EO465" s="767"/>
      <c r="EP465" s="767"/>
      <c r="EQ465" s="767"/>
      <c r="ER465" s="767"/>
      <c r="ES465" s="767"/>
      <c r="ET465" s="767"/>
      <c r="EU465" s="767"/>
      <c r="EV465" s="767"/>
      <c r="EW465" s="767"/>
      <c r="EX465" s="767"/>
      <c r="EY465" s="767"/>
      <c r="EZ465" s="767"/>
      <c r="FA465" s="767"/>
      <c r="FB465" s="767"/>
      <c r="FC465" s="767"/>
      <c r="FD465" s="767"/>
      <c r="FE465" s="767"/>
      <c r="FF465" s="767"/>
      <c r="FG465" s="767"/>
      <c r="FH465" s="767"/>
      <c r="FI465" s="767"/>
      <c r="FJ465" s="767"/>
      <c r="FK465" s="767"/>
      <c r="FL465" s="767"/>
      <c r="FM465" s="767"/>
      <c r="FN465" s="767"/>
      <c r="FO465" s="767"/>
      <c r="FP465" s="767"/>
      <c r="FQ465" s="767"/>
      <c r="FR465" s="767"/>
      <c r="FS465" s="767"/>
      <c r="FT465" s="767"/>
      <c r="FU465" s="767"/>
      <c r="FV465" s="767"/>
      <c r="FW465" s="767"/>
      <c r="FX465" s="767"/>
      <c r="FY465" s="767"/>
      <c r="FZ465" s="767"/>
      <c r="GA465" s="767"/>
      <c r="GB465" s="767"/>
      <c r="GC465" s="767"/>
      <c r="GD465" s="767"/>
      <c r="GE465" s="767"/>
      <c r="GF465" s="767"/>
      <c r="GG465" s="767"/>
      <c r="GH465" s="767"/>
      <c r="GI465" s="767"/>
      <c r="GJ465" s="767"/>
      <c r="GK465" s="767"/>
      <c r="GL465" s="767"/>
      <c r="GM465" s="767"/>
      <c r="GN465" s="767"/>
      <c r="GO465" s="767"/>
      <c r="GP465" s="767"/>
      <c r="GQ465" s="767"/>
      <c r="GR465" s="767"/>
      <c r="GS465" s="767"/>
      <c r="GT465" s="767"/>
      <c r="GU465" s="767"/>
      <c r="GV465" s="767"/>
      <c r="GW465" s="767"/>
      <c r="GX465" s="767"/>
      <c r="GY465" s="767"/>
      <c r="GZ465" s="767"/>
      <c r="HA465" s="767"/>
      <c r="HB465" s="767"/>
      <c r="HC465" s="767"/>
    </row>
    <row r="466" spans="1:211" s="864" customFormat="1" ht="13.9" hidden="1" customHeight="1">
      <c r="A466" s="307"/>
      <c r="B466" s="351"/>
      <c r="C466" s="971" t="str">
        <f>IF('1C TSrécur7'!G$17&lt;&gt;0,'1C TSrécur7'!$B$12,"")</f>
        <v/>
      </c>
      <c r="D466" s="972"/>
      <c r="E466" s="973"/>
      <c r="F466" s="93" t="str">
        <f>IF(AND($C466='1C TSrécur7'!$B$12,'1C TSrécur7'!$B$16="récurrentes",'1C TSrécur7'!$G$17&lt;&gt;""),'1C TSrécur7'!$G$21,"")</f>
        <v/>
      </c>
      <c r="G466" s="863"/>
      <c r="H466" s="745">
        <v>0.21</v>
      </c>
      <c r="I466" s="747">
        <v>1</v>
      </c>
      <c r="J466" s="312"/>
      <c r="K466" s="680">
        <f t="shared" si="151"/>
        <v>0</v>
      </c>
      <c r="L466" s="527">
        <f>IF(OR('1C TSrécur7'!$B$12="",'1C TSrécur7'!G$30=0),0,IF(AND('1C TSrécur7'!$B$12&lt;&gt;"",$K$2="Pôle",'1C TSrécur7'!$C$12="OUI"),(('1C TSrécur7'!G$22+'1C TSrécur7'!G$23+'1C TSrécur7'!G$24+'1C TSrécur7'!G$25+'1C TSrécur7'!G$29)/'1C TSrécur7'!G$17),IF(AND('1C TSrécur7'!$B$12&lt;&gt;"",$K$2="Pôle",'1C TSrécur7'!$C$12="NON"),(('1C TSrécur7'!G$22+'1C TSrécur7'!G$23+'1C TSrécur7'!G$24+'1C TSrécur7'!G$25+'1C TSrécur7'!G$29)/'1C TSrécur7'!G$30),IF(AND('1C TSrécur7'!$B$12&lt;&gt;"",$K$2&lt;&gt;"Pôle",'1C TSrécur7'!$C$12="OUI"),(('1C TSrécur7'!G$22+'1C TSrécur7'!G$23+'1C TSrécur7'!G$24+'1C TSrécur7'!G$25+'1C TSrécur7'!G$26+'1C TSrécur7'!G$27+'1C TSrécur7'!G$28+'1C TSrécur7'!G$29)/'1C TSrécur7'!G$17),IF(AND('1C TSrécur7'!$B$12&lt;&gt;"",$K$2&lt;&gt;"Pôle",'1C TSrécur7'!$C$12="NON"),(('1C TSrécur7'!G$22+'1C TSrécur7'!G$23+'1C TSrécur7'!G$24+'1C TSrécur7'!G$25+'1C TSrécur7'!G$26+'1C TSrécur7'!G$27+'1C TSrécur7'!G$28+'1C TSrécur7'!G$29)/'1C TSrécur7'!G$30))))))</f>
        <v>0</v>
      </c>
      <c r="M466" s="527">
        <f>IF(OR('1C TSrécur7'!$B$12="",'1C TSrécur7'!G$30=0),0,IF(AND('1C TSrécur7'!$B$12&lt;&gt;"",$K$2="Pôle",'1C TSrécur7'!$C$12="OUI"),(('1C TSrécur7'!G$26+'1C TSrécur7'!G$27+'1C TSrécur7'!G$28)/'1C TSrécur7'!G$17),IF(AND('1C TSrécur7'!$B$12&lt;&gt;"",$K$2="Pôle",'1C TSrécur7'!$C$12="NON"),(('1C TSrécur7'!G$26+'1C TSrécur7'!G$27+'1C TSrécur7'!G$28)/'1C TSrécur7'!G$30),IF(AND('1C TSrécur7'!$B$12&lt;&gt;"",$K$2&lt;&gt;"Pôle"),0))))</f>
        <v>0</v>
      </c>
      <c r="N466" s="527">
        <f>IF(AND('1C TSrécur7'!$G$17&lt;&gt;0,'1C TSrécur7'!$G$30&lt;&gt;0),L466+M466,0)</f>
        <v>0</v>
      </c>
      <c r="O466" s="542" t="str">
        <f>IF(AND('1C TSrécur7'!G$17&lt;&gt;0,'1C TSrécur7'!$C$12="OUI"),'1C TSrécur7'!G$36/'1C TSrécur7'!G$17,"")</f>
        <v/>
      </c>
      <c r="P466" s="543" t="str">
        <f>IF(AND('1C TSrécur7'!G$17&lt;&gt;0,'1C TSrécur7'!$C$12="OUI"),'1C TSrécur7'!$G$37/'1C TSrécur7'!G$17,"")</f>
        <v/>
      </c>
      <c r="Q466" s="543" t="str">
        <f>IF(AND('1C TSrécur7'!G$17&lt;&gt;0,'1C TSrécur7'!$C$12="OUI"),'1C TSrécur7'!$G$38/'1C TSrécur7'!G$17,"")</f>
        <v/>
      </c>
      <c r="R466" s="543" t="str">
        <f>IF(AND('1C TSrécur7'!G$17&lt;&gt;0,'1C TSrécur7'!$C$12="OUI"),'1C TSrécur7'!$G$39/'1C TSrécur7'!G$17,"")</f>
        <v/>
      </c>
      <c r="S466" s="543" t="str">
        <f>IF(AND('1C TSrécur7'!G$17&lt;&gt;0,'1C TSrécur7'!$C$12="OUI"),'1C TSrécur7'!$G$40/'1C TSrécur7'!G$17,"")</f>
        <v/>
      </c>
      <c r="T466" s="543" t="str">
        <f>IF(AND('1C TSrécur7'!G$17&lt;&gt;0,'1C TSrécur7'!$C$12="OUI"),'1C TSrécur7'!$G$41/'1C TSrécur7'!G$17,"")</f>
        <v/>
      </c>
      <c r="U466" s="543" t="str">
        <f>IF(AND('1C TSrécur7'!G$17&lt;&gt;0,'1C TSrécur7'!$C$12="OUI"),'1C TSrécur7'!$G$42/'1C TSrécur7'!G$17,"")</f>
        <v/>
      </c>
      <c r="V466" s="543" t="str">
        <f>IF(AND('1C TSrécur7'!G$17&lt;&gt;0,'1C TSrécur7'!$C$12="OUI"),'1C TSrécur7'!$G$43/'1C TSrécur7'!G$17,"")</f>
        <v/>
      </c>
      <c r="W466" s="543" t="str">
        <f>IF(AND('1C TSrécur7'!G$17&lt;&gt;0,'1C TSrécur7'!$C$12="OUI"),'1C TSrécur7'!$G$44/'1C TSrécur7'!G$17,"")</f>
        <v/>
      </c>
      <c r="X466" s="543" t="str">
        <f>IF(AND('1C TSrécur7'!G$17&lt;&gt;0,'1C TSrécur7'!$C$12="OUI"),'1C TSrécur7'!$G$45/'1C TSrécur7'!G$17,"")</f>
        <v/>
      </c>
      <c r="Y466" s="543" t="str">
        <f>IF(AND('1C TSrécur7'!G$17&lt;&gt;0,'1C TSrécur7'!$C$12="OUI"),'1C TSrécur7'!$G$46/'1C TSrécur7'!G$17,"")</f>
        <v/>
      </c>
      <c r="Z466" s="543" t="str">
        <f>IF(AND('1C TSrécur7'!G$17&lt;&gt;0,'1C TSrécur7'!$C$12="OUI"),'1C TSrécur7'!$G$47/'1C TSrécur7'!G$17,"")</f>
        <v/>
      </c>
      <c r="AA466" s="543" t="str">
        <f>IF(AND('1C TSrécur7'!G$17&lt;&gt;0,'1C TSrécur7'!$C$12="OUI"),'1C TSrécur7'!$G$48/'1C TSrécur7'!G$17,"")</f>
        <v/>
      </c>
      <c r="AB466" s="543" t="str">
        <f>IF(AND('1C TSrécur7'!G$17&lt;&gt;0,'1C TSrécur7'!$C$12="OUI"),'1C TSrécur7'!$G$49/'1C TSrécur7'!G$17,"")</f>
        <v/>
      </c>
      <c r="AC466" s="543" t="str">
        <f>IF(AND('1C TSrécur7'!G$17&lt;&gt;0,'1C TSrécur7'!$C$12="OUI"),'1C TSrécur7'!$G$50/'1C TSrécur7'!G$17,"")</f>
        <v/>
      </c>
      <c r="AD466" s="543" t="str">
        <f>IF(AND('1C TSrécur7'!G$17&lt;&gt;0,'1C TSrécur7'!$C$12="OUI"),'1C TSrécur7'!$G$51/'1C TSrécur7'!G$17,"")</f>
        <v/>
      </c>
      <c r="AE466" s="543" t="str">
        <f>IF(AND('1C TSrécur7'!G$17&lt;&gt;0,'1C TSrécur7'!$C$12="OUI"),'1C TSrécur7'!$G$52/'1C TSrécur7'!G$17,"")</f>
        <v/>
      </c>
      <c r="AF466" s="543" t="str">
        <f>IF(AND('1C TSrécur7'!G$17&lt;&gt;0,'1C TSrécur7'!$C$12="OUI"),'1C TSrécur7'!$G$53/'1C TSrécur7'!G$17,"")</f>
        <v/>
      </c>
      <c r="AG466" s="543" t="str">
        <f>IF(AND('1C TSrécur7'!G$17&lt;&gt;0,'1C TSrécur7'!$C$12="OUI"),'1C TSrécur7'!$G$54/'1C TSrécur7'!G$17,"")</f>
        <v/>
      </c>
      <c r="AH466" s="543" t="str">
        <f>IF(AND('1C TSrécur7'!G$17&lt;&gt;0,'1C TSrécur7'!$C$12="OUI"),'1C TSrécur7'!$G$55/'1C TSrécur7'!G$17,"")</f>
        <v/>
      </c>
      <c r="AI466" s="543" t="str">
        <f>IF(AND('1C TSrécur7'!G$17&lt;&gt;0,'1C TSrécur7'!$C$12="OUI"),'1C TSrécur7'!$G$56/'1C TSrécur7'!G$17,"")</f>
        <v/>
      </c>
      <c r="AJ466" s="543" t="str">
        <f>IF(AND('1C TSrécur7'!G$17&lt;&gt;0,'1C TSrécur7'!$C$12="OUI"),'1C TSrécur7'!$G$57/'1C TSrécur7'!G$17,"")</f>
        <v/>
      </c>
      <c r="AK466" s="543">
        <f>IF(AND('1C TSrécur7'!G$17&lt;&gt;0,'1C TSrécur7'!$C$12="OUI"),'1C TSrécur7'!G$58/'1C TSrécur7'!G$17,0)</f>
        <v>0</v>
      </c>
      <c r="AL466" s="72">
        <f>IF(AND('1C TSrécur7'!$B$12&lt;&gt;"",'1C TSrécur7'!$C$12="OUI"),N466+AK466,N466)</f>
        <v>0</v>
      </c>
      <c r="AM466" s="344">
        <f t="shared" si="154"/>
        <v>0</v>
      </c>
      <c r="AN466" s="344">
        <f t="shared" si="155"/>
        <v>0</v>
      </c>
      <c r="AO466" s="345">
        <f t="shared" si="156"/>
        <v>0</v>
      </c>
      <c r="AP466" s="573">
        <f t="shared" si="157"/>
        <v>0</v>
      </c>
      <c r="AQ466" s="583">
        <f t="shared" si="150"/>
        <v>0</v>
      </c>
      <c r="AR466" s="579"/>
      <c r="AS466" s="102"/>
      <c r="AT466" s="27" t="str">
        <f>IF(('1C TSrécur7'!G$17*FICHE!$C$13)&lt;J466,"Forfait limité à "&amp;FICHE!$C$13&amp;"€/jour","")</f>
        <v/>
      </c>
      <c r="AU466" s="592"/>
      <c r="AV466" s="824"/>
      <c r="AW466" s="824"/>
      <c r="AX466" s="824"/>
      <c r="AY466" s="824"/>
      <c r="AZ466" s="824"/>
      <c r="BA466" s="767"/>
      <c r="BB466" s="767"/>
      <c r="BC466" s="767"/>
      <c r="BD466" s="767"/>
      <c r="BE466" s="767"/>
      <c r="BF466" s="767"/>
      <c r="BG466" s="767"/>
      <c r="BH466" s="767"/>
      <c r="BI466" s="767"/>
      <c r="BJ466" s="767"/>
      <c r="BK466" s="767"/>
      <c r="BL466" s="767"/>
      <c r="BM466" s="767"/>
      <c r="BN466" s="767"/>
      <c r="BO466" s="767"/>
      <c r="BP466" s="767"/>
      <c r="BQ466" s="767"/>
      <c r="BR466" s="767"/>
      <c r="BS466" s="767"/>
      <c r="BT466" s="767"/>
      <c r="BU466" s="767"/>
      <c r="BV466" s="767"/>
      <c r="BW466" s="767"/>
      <c r="BX466" s="767"/>
      <c r="BY466" s="767"/>
      <c r="BZ466" s="767"/>
      <c r="CA466" s="767"/>
      <c r="CB466" s="767"/>
      <c r="CC466" s="767"/>
      <c r="CD466" s="767"/>
      <c r="CE466" s="767"/>
      <c r="CF466" s="767"/>
      <c r="CG466" s="767"/>
      <c r="CH466" s="767"/>
      <c r="CI466" s="767"/>
      <c r="CJ466" s="767"/>
      <c r="CK466" s="767"/>
      <c r="CL466" s="767"/>
      <c r="CM466" s="767"/>
      <c r="CN466" s="767"/>
      <c r="CO466" s="767"/>
      <c r="CP466" s="767"/>
      <c r="CQ466" s="767"/>
      <c r="CR466" s="767"/>
      <c r="CS466" s="767"/>
      <c r="CT466" s="767"/>
      <c r="CU466" s="767"/>
      <c r="CV466" s="767"/>
      <c r="CW466" s="767"/>
      <c r="CX466" s="767"/>
      <c r="CY466" s="767"/>
      <c r="CZ466" s="767"/>
      <c r="DA466" s="767"/>
      <c r="DB466" s="767"/>
      <c r="DC466" s="767"/>
      <c r="DD466" s="767"/>
      <c r="DE466" s="767"/>
      <c r="DF466" s="767"/>
      <c r="DG466" s="767"/>
      <c r="DH466" s="767"/>
      <c r="DI466" s="767"/>
      <c r="DJ466" s="767"/>
      <c r="DK466" s="767"/>
      <c r="DL466" s="767"/>
      <c r="DM466" s="767"/>
      <c r="DN466" s="767"/>
      <c r="DO466" s="767"/>
      <c r="DP466" s="767"/>
      <c r="DQ466" s="767"/>
      <c r="DR466" s="767"/>
      <c r="DS466" s="767"/>
      <c r="DT466" s="767"/>
      <c r="DU466" s="767"/>
      <c r="DV466" s="767"/>
      <c r="DW466" s="767"/>
      <c r="DX466" s="767"/>
      <c r="DY466" s="767"/>
      <c r="DZ466" s="767"/>
      <c r="EA466" s="767"/>
      <c r="EB466" s="767"/>
      <c r="EC466" s="767"/>
      <c r="ED466" s="767"/>
      <c r="EE466" s="767"/>
      <c r="EF466" s="767"/>
      <c r="EG466" s="767"/>
      <c r="EH466" s="767"/>
      <c r="EI466" s="767"/>
      <c r="EJ466" s="767"/>
      <c r="EK466" s="767"/>
      <c r="EL466" s="767"/>
      <c r="EM466" s="767"/>
      <c r="EN466" s="767"/>
      <c r="EO466" s="767"/>
      <c r="EP466" s="767"/>
      <c r="EQ466" s="767"/>
      <c r="ER466" s="767"/>
      <c r="ES466" s="767"/>
      <c r="ET466" s="767"/>
      <c r="EU466" s="767"/>
      <c r="EV466" s="767"/>
      <c r="EW466" s="767"/>
      <c r="EX466" s="767"/>
      <c r="EY466" s="767"/>
      <c r="EZ466" s="767"/>
      <c r="FA466" s="767"/>
      <c r="FB466" s="767"/>
      <c r="FC466" s="767"/>
      <c r="FD466" s="767"/>
      <c r="FE466" s="767"/>
      <c r="FF466" s="767"/>
      <c r="FG466" s="767"/>
      <c r="FH466" s="767"/>
      <c r="FI466" s="767"/>
      <c r="FJ466" s="767"/>
      <c r="FK466" s="767"/>
      <c r="FL466" s="767"/>
      <c r="FM466" s="767"/>
      <c r="FN466" s="767"/>
      <c r="FO466" s="767"/>
      <c r="FP466" s="767"/>
      <c r="FQ466" s="767"/>
      <c r="FR466" s="767"/>
      <c r="FS466" s="767"/>
      <c r="FT466" s="767"/>
      <c r="FU466" s="767"/>
      <c r="FV466" s="767"/>
      <c r="FW466" s="767"/>
      <c r="FX466" s="767"/>
      <c r="FY466" s="767"/>
      <c r="FZ466" s="767"/>
      <c r="GA466" s="767"/>
      <c r="GB466" s="767"/>
      <c r="GC466" s="767"/>
      <c r="GD466" s="767"/>
      <c r="GE466" s="767"/>
      <c r="GF466" s="767"/>
      <c r="GG466" s="767"/>
      <c r="GH466" s="767"/>
      <c r="GI466" s="767"/>
      <c r="GJ466" s="767"/>
      <c r="GK466" s="767"/>
      <c r="GL466" s="767"/>
      <c r="GM466" s="767"/>
      <c r="GN466" s="767"/>
      <c r="GO466" s="767"/>
      <c r="GP466" s="767"/>
      <c r="GQ466" s="767"/>
      <c r="GR466" s="767"/>
      <c r="GS466" s="767"/>
      <c r="GT466" s="767"/>
      <c r="GU466" s="767"/>
      <c r="GV466" s="767"/>
      <c r="GW466" s="767"/>
      <c r="GX466" s="767"/>
      <c r="GY466" s="767"/>
      <c r="GZ466" s="767"/>
      <c r="HA466" s="767"/>
      <c r="HB466" s="767"/>
      <c r="HC466" s="767"/>
    </row>
    <row r="467" spans="1:211" s="864" customFormat="1" ht="13.9" hidden="1" customHeight="1">
      <c r="A467" s="307"/>
      <c r="B467" s="351"/>
      <c r="C467" s="971" t="str">
        <f>IF('1C TSrécur7'!H$17&lt;&gt;0,'1C TSrécur7'!$B$12,"")</f>
        <v/>
      </c>
      <c r="D467" s="972"/>
      <c r="E467" s="973"/>
      <c r="F467" s="93" t="str">
        <f>IF(AND($C467='1C TSrécur7'!$B$12,'1C TSrécur7'!$B$16="récurrentes",'1C TSrécur7'!$H$17&lt;&gt;""),'1C TSrécur7'!$H$21,"")</f>
        <v/>
      </c>
      <c r="G467" s="863"/>
      <c r="H467" s="745">
        <v>0.21</v>
      </c>
      <c r="I467" s="747">
        <v>1</v>
      </c>
      <c r="J467" s="312"/>
      <c r="K467" s="680">
        <f t="shared" si="151"/>
        <v>0</v>
      </c>
      <c r="L467" s="527">
        <f>IF(OR('1C TSrécur7'!$B$12="",'1C TSrécur7'!H$30=0),0,IF(AND('1C TSrécur7'!$B$12&lt;&gt;"",$K$2="Pôle",'1C TSrécur7'!$C$12="OUI"),(('1C TSrécur7'!H$22+'1C TSrécur7'!H$23+'1C TSrécur7'!H$24+'1C TSrécur7'!H$25+'1C TSrécur7'!H$29)/'1C TSrécur7'!H$17),IF(AND('1C TSrécur7'!$B$12&lt;&gt;"",$K$2="Pôle",'1C TSrécur7'!$C$12="NON"),(('1C TSrécur7'!H$22+'1C TSrécur7'!H$23+'1C TSrécur7'!H$24+'1C TSrécur7'!H$25+'1C TSrécur7'!H$29)/'1C TSrécur7'!H$30),IF(AND('1C TSrécur7'!$B$12&lt;&gt;"",$K$2&lt;&gt;"Pôle",'1C TSrécur7'!$C$12="OUI"),(('1C TSrécur7'!H$22+'1C TSrécur7'!H$23+'1C TSrécur7'!H$24+'1C TSrécur7'!H$25+'1C TSrécur7'!H$26+'1C TSrécur7'!H$27+'1C TSrécur7'!H$28+'1C TSrécur7'!H$29)/'1C TSrécur7'!H$17),IF(AND('1C TSrécur7'!$B$12&lt;&gt;"",$K$2&lt;&gt;"Pôle",'1C TSrécur7'!$C$12="NON"),(('1C TSrécur7'!H$22+'1C TSrécur7'!H$23+'1C TSrécur7'!H$24+'1C TSrécur7'!H$25+'1C TSrécur7'!H$26+'1C TSrécur7'!H$27+'1C TSrécur7'!H$28+'1C TSrécur7'!H$29)/'1C TSrécur7'!H$30))))))</f>
        <v>0</v>
      </c>
      <c r="M467" s="527">
        <f>IF(OR('1C TSrécur7'!$B$12="",'1C TSrécur7'!H$30=0),0,IF(AND('1C TSrécur7'!$B$12&lt;&gt;"",$K$2="Pôle",'1C TSrécur7'!$C$12="OUI"),(('1C TSrécur7'!H$26+'1C TSrécur7'!H$27+'1C TSrécur7'!H$28)/'1C TSrécur7'!H$17),IF(AND('1C TSrécur7'!$B$12&lt;&gt;"",$K$2="Pôle",'1C TSrécur7'!$C$12="NON"),(('1C TSrécur7'!H$26+'1C TSrécur7'!H$27+'1C TSrécur7'!H$28)/'1C TSrécur7'!H$30),IF(AND('1C TSrécur7'!$B$12&lt;&gt;"",$K$2&lt;&gt;"Pôle"),0))))</f>
        <v>0</v>
      </c>
      <c r="N467" s="527">
        <f>IF(AND('1C TSrécur7'!$H$17&lt;&gt;0,'1C TSrécur7'!$H$30&lt;&gt;0),L467+M467,0)</f>
        <v>0</v>
      </c>
      <c r="O467" s="542" t="str">
        <f>IF(AND('1C TSrécur7'!H$17&lt;&gt;0,'1C TSrécur7'!$C$12="OUI"),'1C TSrécur7'!H$36/'1C TSrécur7'!H$17,"")</f>
        <v/>
      </c>
      <c r="P467" s="543" t="str">
        <f>IF(AND('1C TSrécur7'!H$17&lt;&gt;0,'1C TSrécur7'!$C$12="OUI"),'1C TSrécur7'!$H$37/'1C TSrécur7'!H$17,"")</f>
        <v/>
      </c>
      <c r="Q467" s="543" t="str">
        <f>IF(AND('1C TSrécur7'!H$17&lt;&gt;0,'1C TSrécur7'!$C$12="OUI"),'1C TSrécur7'!$H$38/'1C TSrécur7'!H$17,"")</f>
        <v/>
      </c>
      <c r="R467" s="543" t="str">
        <f>IF(AND('1C TSrécur7'!H$17&lt;&gt;0,'1C TSrécur7'!$C$12="OUI"),'1C TSrécur7'!$H$39/'1C TSrécur7'!H$17,"")</f>
        <v/>
      </c>
      <c r="S467" s="543" t="str">
        <f>IF(AND('1C TSrécur7'!H$17&lt;&gt;0,'1C TSrécur7'!$C$12="OUI"),'1C TSrécur7'!$H$40/'1C TSrécur7'!H$17,"")</f>
        <v/>
      </c>
      <c r="T467" s="543" t="str">
        <f>IF(AND('1C TSrécur7'!H$17&lt;&gt;0,'1C TSrécur7'!$C$12="OUI"),'1C TSrécur7'!$H$41/'1C TSrécur7'!H$17,"")</f>
        <v/>
      </c>
      <c r="U467" s="543" t="str">
        <f>IF(AND('1C TSrécur7'!H$17&lt;&gt;0,'1C TSrécur7'!$C$12="OUI"),'1C TSrécur7'!$H$42/'1C TSrécur7'!H$17,"")</f>
        <v/>
      </c>
      <c r="V467" s="543" t="str">
        <f>IF(AND('1C TSrécur7'!H$17&lt;&gt;0,'1C TSrécur7'!$C$12="OUI"),'1C TSrécur7'!$H$43/'1C TSrécur7'!H$17,"")</f>
        <v/>
      </c>
      <c r="W467" s="543" t="str">
        <f>IF(AND('1C TSrécur7'!H$17&lt;&gt;0,'1C TSrécur7'!$C$12="OUI"),'1C TSrécur7'!$H$44/'1C TSrécur7'!H$17,"")</f>
        <v/>
      </c>
      <c r="X467" s="543" t="str">
        <f>IF(AND('1C TSrécur7'!H$17&lt;&gt;0,'1C TSrécur7'!$C$12="OUI"),'1C TSrécur7'!$H$45/'1C TSrécur7'!H$17,"")</f>
        <v/>
      </c>
      <c r="Y467" s="543" t="str">
        <f>IF(AND('1C TSrécur7'!H$17&lt;&gt;0,'1C TSrécur7'!$C$12="OUI"),'1C TSrécur7'!$H$46/'1C TSrécur7'!H$17,"")</f>
        <v/>
      </c>
      <c r="Z467" s="543" t="str">
        <f>IF(AND('1C TSrécur7'!H$17&lt;&gt;0,'1C TSrécur7'!$C$12="OUI"),'1C TSrécur7'!$H$47/'1C TSrécur7'!H$17,"")</f>
        <v/>
      </c>
      <c r="AA467" s="543" t="str">
        <f>IF(AND('1C TSrécur7'!H$17&lt;&gt;0,'1C TSrécur7'!$C$12="OUI"),'1C TSrécur7'!$H$48/'1C TSrécur7'!H$17,"")</f>
        <v/>
      </c>
      <c r="AB467" s="543" t="str">
        <f>IF(AND('1C TSrécur7'!H$17&lt;&gt;0,'1C TSrécur7'!$C$12="OUI"),'1C TSrécur7'!$H$49/'1C TSrécur7'!H$17,"")</f>
        <v/>
      </c>
      <c r="AC467" s="543" t="str">
        <f>IF(AND('1C TSrécur7'!H$17&lt;&gt;0,'1C TSrécur7'!$C$12="OUI"),'1C TSrécur7'!$H$50/'1C TSrécur7'!H$17,"")</f>
        <v/>
      </c>
      <c r="AD467" s="543" t="str">
        <f>IF(AND('1C TSrécur7'!H$17&lt;&gt;0,'1C TSrécur7'!$C$12="OUI"),'1C TSrécur7'!$H$51/'1C TSrécur7'!H$17,"")</f>
        <v/>
      </c>
      <c r="AE467" s="543" t="str">
        <f>IF(AND('1C TSrécur7'!H$17&lt;&gt;0,'1C TSrécur7'!$C$12="OUI"),'1C TSrécur7'!$H$52/'1C TSrécur7'!H$17,"")</f>
        <v/>
      </c>
      <c r="AF467" s="543" t="str">
        <f>IF(AND('1C TSrécur7'!H$17&lt;&gt;0,'1C TSrécur7'!$C$12="OUI"),'1C TSrécur7'!$H$53/'1C TSrécur7'!H$17,"")</f>
        <v/>
      </c>
      <c r="AG467" s="543" t="str">
        <f>IF(AND('1C TSrécur7'!H$17&lt;&gt;0,'1C TSrécur7'!$C$12="OUI"),'1C TSrécur7'!$H$54/'1C TSrécur7'!H$17,"")</f>
        <v/>
      </c>
      <c r="AH467" s="543" t="str">
        <f>IF(AND('1C TSrécur7'!H$17&lt;&gt;0,'1C TSrécur7'!$C$12="OUI"),'1C TSrécur7'!$H$55/'1C TSrécur7'!H$17,"")</f>
        <v/>
      </c>
      <c r="AI467" s="543" t="str">
        <f>IF(AND('1C TSrécur7'!H$17&lt;&gt;0,'1C TSrécur7'!$C$12="OUI"),'1C TSrécur7'!$H$56/'1C TSrécur7'!H$17,"")</f>
        <v/>
      </c>
      <c r="AJ467" s="543" t="str">
        <f>IF(AND('1C TSrécur7'!H$17&lt;&gt;0,'1C TSrécur7'!$C$12="OUI"),'1C TSrécur7'!$H$57/'1C TSrécur7'!H$17,"")</f>
        <v/>
      </c>
      <c r="AK467" s="543">
        <f>IF(AND('1C TSrécur7'!H$17&lt;&gt;0,'1C TSrécur7'!$C$12="OUI"),'1C TSrécur7'!H$58/'1C TSrécur7'!H$17,0)</f>
        <v>0</v>
      </c>
      <c r="AL467" s="72">
        <f>IF(AND('1C TSrécur7'!$B$12&lt;&gt;"",'1C TSrécur7'!$C$12="OUI"),N467+AK467,N467)</f>
        <v>0</v>
      </c>
      <c r="AM467" s="344">
        <f t="shared" si="154"/>
        <v>0</v>
      </c>
      <c r="AN467" s="344">
        <f t="shared" si="155"/>
        <v>0</v>
      </c>
      <c r="AO467" s="345">
        <f t="shared" si="156"/>
        <v>0</v>
      </c>
      <c r="AP467" s="573">
        <f t="shared" si="157"/>
        <v>0</v>
      </c>
      <c r="AQ467" s="583">
        <f>IF(M467=0,0,AN467-AS467)</f>
        <v>0</v>
      </c>
      <c r="AR467" s="579"/>
      <c r="AS467" s="102"/>
      <c r="AT467" s="27" t="str">
        <f>IF('1C TSrécur7'!H$17*FICHE!$C$13&lt;J467,"Forfait limité à "&amp;FICHE!$C$13&amp;"€/jour","")</f>
        <v/>
      </c>
      <c r="AU467" s="592"/>
      <c r="AV467" s="824"/>
      <c r="AW467" s="824"/>
      <c r="AX467" s="824"/>
      <c r="AY467" s="824"/>
      <c r="AZ467" s="824"/>
      <c r="BA467" s="767"/>
      <c r="BB467" s="767"/>
      <c r="BC467" s="767"/>
      <c r="BD467" s="767"/>
      <c r="BE467" s="767"/>
      <c r="BF467" s="767"/>
      <c r="BG467" s="767"/>
      <c r="BH467" s="767"/>
      <c r="BI467" s="767"/>
      <c r="BJ467" s="767"/>
      <c r="BK467" s="767"/>
      <c r="BL467" s="767"/>
      <c r="BM467" s="767"/>
      <c r="BN467" s="767"/>
      <c r="BO467" s="767"/>
      <c r="BP467" s="767"/>
      <c r="BQ467" s="767"/>
      <c r="BR467" s="767"/>
      <c r="BS467" s="767"/>
      <c r="BT467" s="767"/>
      <c r="BU467" s="767"/>
      <c r="BV467" s="767"/>
      <c r="BW467" s="767"/>
      <c r="BX467" s="767"/>
      <c r="BY467" s="767"/>
      <c r="BZ467" s="767"/>
      <c r="CA467" s="767"/>
      <c r="CB467" s="767"/>
      <c r="CC467" s="767"/>
      <c r="CD467" s="767"/>
      <c r="CE467" s="767"/>
      <c r="CF467" s="767"/>
      <c r="CG467" s="767"/>
      <c r="CH467" s="767"/>
      <c r="CI467" s="767"/>
      <c r="CJ467" s="767"/>
      <c r="CK467" s="767"/>
      <c r="CL467" s="767"/>
      <c r="CM467" s="767"/>
      <c r="CN467" s="767"/>
      <c r="CO467" s="767"/>
      <c r="CP467" s="767"/>
      <c r="CQ467" s="767"/>
      <c r="CR467" s="767"/>
      <c r="CS467" s="767"/>
      <c r="CT467" s="767"/>
      <c r="CU467" s="767"/>
      <c r="CV467" s="767"/>
      <c r="CW467" s="767"/>
      <c r="CX467" s="767"/>
      <c r="CY467" s="767"/>
      <c r="CZ467" s="767"/>
      <c r="DA467" s="767"/>
      <c r="DB467" s="767"/>
      <c r="DC467" s="767"/>
      <c r="DD467" s="767"/>
      <c r="DE467" s="767"/>
      <c r="DF467" s="767"/>
      <c r="DG467" s="767"/>
      <c r="DH467" s="767"/>
      <c r="DI467" s="767"/>
      <c r="DJ467" s="767"/>
      <c r="DK467" s="767"/>
      <c r="DL467" s="767"/>
      <c r="DM467" s="767"/>
      <c r="DN467" s="767"/>
      <c r="DO467" s="767"/>
      <c r="DP467" s="767"/>
      <c r="DQ467" s="767"/>
      <c r="DR467" s="767"/>
      <c r="DS467" s="767"/>
      <c r="DT467" s="767"/>
      <c r="DU467" s="767"/>
      <c r="DV467" s="767"/>
      <c r="DW467" s="767"/>
      <c r="DX467" s="767"/>
      <c r="DY467" s="767"/>
      <c r="DZ467" s="767"/>
      <c r="EA467" s="767"/>
      <c r="EB467" s="767"/>
      <c r="EC467" s="767"/>
      <c r="ED467" s="767"/>
      <c r="EE467" s="767"/>
      <c r="EF467" s="767"/>
      <c r="EG467" s="767"/>
      <c r="EH467" s="767"/>
      <c r="EI467" s="767"/>
      <c r="EJ467" s="767"/>
      <c r="EK467" s="767"/>
      <c r="EL467" s="767"/>
      <c r="EM467" s="767"/>
      <c r="EN467" s="767"/>
      <c r="EO467" s="767"/>
      <c r="EP467" s="767"/>
      <c r="EQ467" s="767"/>
      <c r="ER467" s="767"/>
      <c r="ES467" s="767"/>
      <c r="ET467" s="767"/>
      <c r="EU467" s="767"/>
      <c r="EV467" s="767"/>
      <c r="EW467" s="767"/>
      <c r="EX467" s="767"/>
      <c r="EY467" s="767"/>
      <c r="EZ467" s="767"/>
      <c r="FA467" s="767"/>
      <c r="FB467" s="767"/>
      <c r="FC467" s="767"/>
      <c r="FD467" s="767"/>
      <c r="FE467" s="767"/>
      <c r="FF467" s="767"/>
      <c r="FG467" s="767"/>
      <c r="FH467" s="767"/>
      <c r="FI467" s="767"/>
      <c r="FJ467" s="767"/>
      <c r="FK467" s="767"/>
      <c r="FL467" s="767"/>
      <c r="FM467" s="767"/>
      <c r="FN467" s="767"/>
      <c r="FO467" s="767"/>
      <c r="FP467" s="767"/>
      <c r="FQ467" s="767"/>
      <c r="FR467" s="767"/>
      <c r="FS467" s="767"/>
      <c r="FT467" s="767"/>
      <c r="FU467" s="767"/>
      <c r="FV467" s="767"/>
      <c r="FW467" s="767"/>
      <c r="FX467" s="767"/>
      <c r="FY467" s="767"/>
      <c r="FZ467" s="767"/>
      <c r="GA467" s="767"/>
      <c r="GB467" s="767"/>
      <c r="GC467" s="767"/>
      <c r="GD467" s="767"/>
      <c r="GE467" s="767"/>
      <c r="GF467" s="767"/>
      <c r="GG467" s="767"/>
      <c r="GH467" s="767"/>
      <c r="GI467" s="767"/>
      <c r="GJ467" s="767"/>
      <c r="GK467" s="767"/>
      <c r="GL467" s="767"/>
      <c r="GM467" s="767"/>
      <c r="GN467" s="767"/>
      <c r="GO467" s="767"/>
      <c r="GP467" s="767"/>
      <c r="GQ467" s="767"/>
      <c r="GR467" s="767"/>
      <c r="GS467" s="767"/>
      <c r="GT467" s="767"/>
      <c r="GU467" s="767"/>
      <c r="GV467" s="767"/>
      <c r="GW467" s="767"/>
      <c r="GX467" s="767"/>
      <c r="GY467" s="767"/>
      <c r="GZ467" s="767"/>
      <c r="HA467" s="767"/>
      <c r="HB467" s="767"/>
      <c r="HC467" s="767"/>
    </row>
    <row r="468" spans="1:211" s="864" customFormat="1" ht="13.9" hidden="1" customHeight="1">
      <c r="A468" s="307"/>
      <c r="B468" s="351"/>
      <c r="C468" s="971" t="str">
        <f>IF('1C TSrécur7'!I$17&lt;&gt;0,'1C TSrécur7'!$B$12,"")</f>
        <v/>
      </c>
      <c r="D468" s="972"/>
      <c r="E468" s="973"/>
      <c r="F468" s="93" t="str">
        <f>IF(AND($C468='1C TSrécur7'!$B$12,'1C TSrécur7'!$B$16="récurrentes",'1C TSrécur7'!$I$17&lt;&gt;""),'1C TSrécur7'!$I$21,"")</f>
        <v/>
      </c>
      <c r="G468" s="863"/>
      <c r="H468" s="745">
        <v>0.21</v>
      </c>
      <c r="I468" s="747">
        <v>1</v>
      </c>
      <c r="J468" s="312"/>
      <c r="K468" s="680">
        <f t="shared" si="151"/>
        <v>0</v>
      </c>
      <c r="L468" s="527">
        <f>IF(OR('1C TSrécur7'!$B$12="",'1C TSrécur7'!I$30=0),0,IF(AND('1C TSrécur7'!$B$12&lt;&gt;"",$K$2="Pôle",'1C TSrécur7'!$C$12="OUI"),(('1C TSrécur7'!I$22+'1C TSrécur7'!I$23+'1C TSrécur7'!I$24+'1C TSrécur7'!I$25+'1C TSrécur7'!I$29)/'1C TSrécur7'!I$17),IF(AND('1C TSrécur7'!$B$12&lt;&gt;"",$K$2="Pôle",'1C TSrécur7'!$C$12="NON"),(('1C TSrécur7'!I$22+'1C TSrécur7'!I$23+'1C TSrécur7'!I$24+'1C TSrécur7'!I$25+'1C TSrécur7'!I$29)/'1C TSrécur7'!I$30),IF(AND('1C TSrécur7'!$B$12&lt;&gt;"",$K$2&lt;&gt;"Pôle",'1C TSrécur7'!$C$12="OUI"),(('1C TSrécur7'!I$22+'1C TSrécur7'!I$23+'1C TSrécur7'!I$24+'1C TSrécur7'!I$25+'1C TSrécur7'!I$26+'1C TSrécur7'!I$27+'1C TSrécur7'!I$28+'1C TSrécur7'!I$29)/'1C TSrécur7'!I$17),IF(AND('1C TSrécur7'!$B$12&lt;&gt;"",$K$2&lt;&gt;"Pôle",'1C TSrécur7'!$C$12="NON"),(('1C TSrécur7'!I$22+'1C TSrécur7'!I$23+'1C TSrécur7'!I$24+'1C TSrécur7'!I$25+'1C TSrécur7'!I$26+'1C TSrécur7'!I$27+'1C TSrécur7'!I$28+'1C TSrécur7'!I$29)/'1C TSrécur7'!I$30))))))</f>
        <v>0</v>
      </c>
      <c r="M468" s="527">
        <f>IF(OR('1C TSrécur7'!$B$12="",'1C TSrécur7'!I$30=0),0,IF(AND('1C TSrécur7'!$B$12&lt;&gt;"",$K$2="Pôle",'1C TSrécur7'!$C$12="OUI"),(('1C TSrécur7'!I$26+'1C TSrécur7'!I$27+'1C TSrécur7'!I$28)/'1C TSrécur7'!I$17),IF(AND('1C TSrécur7'!$B$12&lt;&gt;"",$K$2="Pôle",'1C TSrécur7'!$C$12="NON"),(('1C TSrécur7'!I$26+'1C TSrécur7'!I$27+'1C TSrécur7'!I$28)/'1C TSrécur7'!I$30),IF(AND('1C TSrécur7'!$B$12&lt;&gt;"",$K$2&lt;&gt;"Pôle"),0))))</f>
        <v>0</v>
      </c>
      <c r="N468" s="527">
        <f>IF(AND('1C TSrécur7'!$I$17&lt;&gt;0,'1C TSrécur7'!$I$30&lt;&gt;0),L468+M468,0)</f>
        <v>0</v>
      </c>
      <c r="O468" s="542" t="str">
        <f>IF(AND('1C TSrécur7'!I$17&lt;&gt;0,'1C TSrécur7'!$C$12="OUI"),'1C TSrécur7'!I$36/'1C TSrécur7'!I$17,"")</f>
        <v/>
      </c>
      <c r="P468" s="543" t="str">
        <f>IF(AND('1C TSrécur7'!I$17&lt;&gt;0,'1C TSrécur7'!$C$12="OUI"),'1C TSrécur7'!$I$37/'1C TSrécur7'!I$17,"")</f>
        <v/>
      </c>
      <c r="Q468" s="543" t="str">
        <f>IF(AND('1C TSrécur7'!I$17&lt;&gt;0,'1C TSrécur7'!$C$12="OUI"),'1C TSrécur7'!$I$38/'1C TSrécur7'!I$17,"")</f>
        <v/>
      </c>
      <c r="R468" s="543" t="str">
        <f>IF(AND('1C TSrécur7'!I$17&lt;&gt;0,'1C TSrécur7'!$C$12="OUI"),'1C TSrécur7'!$I$39/'1C TSrécur7'!I$17,"")</f>
        <v/>
      </c>
      <c r="S468" s="543" t="str">
        <f>IF(AND('1C TSrécur7'!I$17&lt;&gt;0,'1C TSrécur7'!$C$12="OUI"),'1C TSrécur7'!$I$40/'1C TSrécur7'!I$17,"")</f>
        <v/>
      </c>
      <c r="T468" s="543" t="str">
        <f>IF(AND('1C TSrécur7'!I$17&lt;&gt;0,'1C TSrécur7'!$C$12="OUI"),'1C TSrécur7'!$I$41/'1C TSrécur7'!I$17,"")</f>
        <v/>
      </c>
      <c r="U468" s="543" t="str">
        <f>IF(AND('1C TSrécur7'!I$17&lt;&gt;0,'1C TSrécur7'!$C$12="OUI"),'1C TSrécur7'!$I$42/'1C TSrécur7'!I$17,"")</f>
        <v/>
      </c>
      <c r="V468" s="543" t="str">
        <f>IF(AND('1C TSrécur7'!I$17&lt;&gt;0,'1C TSrécur7'!$C$12="OUI"),'1C TSrécur7'!$I$43/'1C TSrécur7'!I$17,"")</f>
        <v/>
      </c>
      <c r="W468" s="543" t="str">
        <f>IF(AND('1C TSrécur7'!I$17&lt;&gt;0,'1C TSrécur7'!$C$12="OUI"),'1C TSrécur7'!$I$44/'1C TSrécur7'!I$17,"")</f>
        <v/>
      </c>
      <c r="X468" s="543" t="str">
        <f>IF(AND('1C TSrécur7'!I$17&lt;&gt;0,'1C TSrécur7'!$C$12="OUI"),'1C TSrécur7'!$I$45/'1C TSrécur7'!I$17,"")</f>
        <v/>
      </c>
      <c r="Y468" s="543" t="str">
        <f>IF(AND('1C TSrécur7'!I$17&lt;&gt;0,'1C TSrécur7'!$C$12="OUI"),'1C TSrécur7'!$I$46/'1C TSrécur7'!I$17,"")</f>
        <v/>
      </c>
      <c r="Z468" s="543" t="str">
        <f>IF(AND('1C TSrécur7'!I$17&lt;&gt;0,'1C TSrécur7'!$C$12="OUI"),'1C TSrécur7'!$I$47/'1C TSrécur7'!I$17,"")</f>
        <v/>
      </c>
      <c r="AA468" s="543" t="str">
        <f>IF(AND('1C TSrécur7'!I$17&lt;&gt;0,'1C TSrécur7'!$C$12="OUI"),'1C TSrécur7'!$I$48/'1C TSrécur7'!I$17,"")</f>
        <v/>
      </c>
      <c r="AB468" s="543" t="str">
        <f>IF(AND('1C TSrécur7'!I$17&lt;&gt;0,'1C TSrécur7'!$C$12="OUI"),'1C TSrécur7'!$I$49/'1C TSrécur7'!I$17,"")</f>
        <v/>
      </c>
      <c r="AC468" s="543" t="str">
        <f>IF(AND('1C TSrécur7'!I$17&lt;&gt;0,'1C TSrécur7'!$C$12="OUI"),'1C TSrécur7'!$I$50/'1C TSrécur7'!I$17,"")</f>
        <v/>
      </c>
      <c r="AD468" s="543" t="str">
        <f>IF(AND('1C TSrécur7'!I$17&lt;&gt;0,'1C TSrécur7'!$C$12="OUI"),'1C TSrécur7'!$I$51/'1C TSrécur7'!I$17,"")</f>
        <v/>
      </c>
      <c r="AE468" s="543" t="str">
        <f>IF(AND('1C TSrécur7'!I$17&lt;&gt;0,'1C TSrécur7'!$C$12="OUI"),'1C TSrécur7'!$I$52/'1C TSrécur7'!I$17,"")</f>
        <v/>
      </c>
      <c r="AF468" s="543" t="str">
        <f>IF(AND('1C TSrécur7'!I$17&lt;&gt;0,'1C TSrécur7'!$C$12="OUI"),'1C TSrécur7'!$I$53/'1C TSrécur7'!I$17,"")</f>
        <v/>
      </c>
      <c r="AG468" s="543" t="str">
        <f>IF(AND('1C TSrécur7'!I$17&lt;&gt;0,'1C TSrécur7'!$C$12="OUI"),'1C TSrécur7'!$I$54/'1C TSrécur7'!I$17,"")</f>
        <v/>
      </c>
      <c r="AH468" s="543" t="str">
        <f>IF(AND('1C TSrécur7'!I$17&lt;&gt;0,'1C TSrécur7'!$C$12="OUI"),'1C TSrécur7'!$I$55/'1C TSrécur7'!I$17,"")</f>
        <v/>
      </c>
      <c r="AI468" s="543" t="str">
        <f>IF(AND('1C TSrécur7'!I$17&lt;&gt;0,'1C TSrécur7'!$C$12="OUI"),'1C TSrécur7'!$I$56/'1C TSrécur7'!I$17,"")</f>
        <v/>
      </c>
      <c r="AJ468" s="543" t="str">
        <f>IF(AND('1C TSrécur7'!I$17&lt;&gt;0,'1C TSrécur7'!$C$12="OUI"),'1C TSrécur7'!$I$57/'1C TSrécur7'!I$17,"")</f>
        <v/>
      </c>
      <c r="AK468" s="543">
        <f>IF(AND('1C TSrécur7'!I$17&lt;&gt;0,'1C TSrécur7'!$C$12="OUI"),'1C TSrécur7'!I$58/'1C TSrécur7'!I$17,0)</f>
        <v>0</v>
      </c>
      <c r="AL468" s="72">
        <f>IF(AND('1C TSrécur7'!$B$12&lt;&gt;"",'1C TSrécur7'!$C$12="OUI"),N468+AK468,N468)</f>
        <v>0</v>
      </c>
      <c r="AM468" s="344">
        <f t="shared" si="154"/>
        <v>0</v>
      </c>
      <c r="AN468" s="344">
        <f t="shared" si="155"/>
        <v>0</v>
      </c>
      <c r="AO468" s="345">
        <f t="shared" si="156"/>
        <v>0</v>
      </c>
      <c r="AP468" s="573">
        <f t="shared" si="157"/>
        <v>0</v>
      </c>
      <c r="AQ468" s="583">
        <f>IF(M468=0,0,AN468-AS468)</f>
        <v>0</v>
      </c>
      <c r="AR468" s="579"/>
      <c r="AS468" s="102"/>
      <c r="AT468" s="27" t="str">
        <f>IF('1C TSrécur7'!I$17*FICHE!$C$13&lt;J468,"Forfait limité à "&amp;FICHE!$C$13&amp;"€/jour","")</f>
        <v/>
      </c>
      <c r="AU468" s="592"/>
      <c r="AV468" s="824"/>
      <c r="AW468" s="824"/>
      <c r="AX468" s="824"/>
      <c r="AY468" s="824"/>
      <c r="AZ468" s="824"/>
      <c r="BA468" s="767"/>
      <c r="BB468" s="767"/>
      <c r="BC468" s="767"/>
      <c r="BD468" s="767"/>
      <c r="BE468" s="767"/>
      <c r="BF468" s="767"/>
      <c r="BG468" s="767"/>
      <c r="BH468" s="767"/>
      <c r="BI468" s="767"/>
      <c r="BJ468" s="767"/>
      <c r="BK468" s="767"/>
      <c r="BL468" s="767"/>
      <c r="BM468" s="767"/>
      <c r="BN468" s="767"/>
      <c r="BO468" s="767"/>
      <c r="BP468" s="767"/>
      <c r="BQ468" s="767"/>
      <c r="BR468" s="767"/>
      <c r="BS468" s="767"/>
      <c r="BT468" s="767"/>
      <c r="BU468" s="767"/>
      <c r="BV468" s="767"/>
      <c r="BW468" s="767"/>
      <c r="BX468" s="767"/>
      <c r="BY468" s="767"/>
      <c r="BZ468" s="767"/>
      <c r="CA468" s="767"/>
      <c r="CB468" s="767"/>
      <c r="CC468" s="767"/>
      <c r="CD468" s="767"/>
      <c r="CE468" s="767"/>
      <c r="CF468" s="767"/>
      <c r="CG468" s="767"/>
      <c r="CH468" s="767"/>
      <c r="CI468" s="767"/>
      <c r="CJ468" s="767"/>
      <c r="CK468" s="767"/>
      <c r="CL468" s="767"/>
      <c r="CM468" s="767"/>
      <c r="CN468" s="767"/>
      <c r="CO468" s="767"/>
      <c r="CP468" s="767"/>
      <c r="CQ468" s="767"/>
      <c r="CR468" s="767"/>
      <c r="CS468" s="767"/>
      <c r="CT468" s="767"/>
      <c r="CU468" s="767"/>
      <c r="CV468" s="767"/>
      <c r="CW468" s="767"/>
      <c r="CX468" s="767"/>
      <c r="CY468" s="767"/>
      <c r="CZ468" s="767"/>
      <c r="DA468" s="767"/>
      <c r="DB468" s="767"/>
      <c r="DC468" s="767"/>
      <c r="DD468" s="767"/>
      <c r="DE468" s="767"/>
      <c r="DF468" s="767"/>
      <c r="DG468" s="767"/>
      <c r="DH468" s="767"/>
      <c r="DI468" s="767"/>
      <c r="DJ468" s="767"/>
      <c r="DK468" s="767"/>
      <c r="DL468" s="767"/>
      <c r="DM468" s="767"/>
      <c r="DN468" s="767"/>
      <c r="DO468" s="767"/>
      <c r="DP468" s="767"/>
      <c r="DQ468" s="767"/>
      <c r="DR468" s="767"/>
      <c r="DS468" s="767"/>
      <c r="DT468" s="767"/>
      <c r="DU468" s="767"/>
      <c r="DV468" s="767"/>
      <c r="DW468" s="767"/>
      <c r="DX468" s="767"/>
      <c r="DY468" s="767"/>
      <c r="DZ468" s="767"/>
      <c r="EA468" s="767"/>
      <c r="EB468" s="767"/>
      <c r="EC468" s="767"/>
      <c r="ED468" s="767"/>
      <c r="EE468" s="767"/>
      <c r="EF468" s="767"/>
      <c r="EG468" s="767"/>
      <c r="EH468" s="767"/>
      <c r="EI468" s="767"/>
      <c r="EJ468" s="767"/>
      <c r="EK468" s="767"/>
      <c r="EL468" s="767"/>
      <c r="EM468" s="767"/>
      <c r="EN468" s="767"/>
      <c r="EO468" s="767"/>
      <c r="EP468" s="767"/>
      <c r="EQ468" s="767"/>
      <c r="ER468" s="767"/>
      <c r="ES468" s="767"/>
      <c r="ET468" s="767"/>
      <c r="EU468" s="767"/>
      <c r="EV468" s="767"/>
      <c r="EW468" s="767"/>
      <c r="EX468" s="767"/>
      <c r="EY468" s="767"/>
      <c r="EZ468" s="767"/>
      <c r="FA468" s="767"/>
      <c r="FB468" s="767"/>
      <c r="FC468" s="767"/>
      <c r="FD468" s="767"/>
      <c r="FE468" s="767"/>
      <c r="FF468" s="767"/>
      <c r="FG468" s="767"/>
      <c r="FH468" s="767"/>
      <c r="FI468" s="767"/>
      <c r="FJ468" s="767"/>
      <c r="FK468" s="767"/>
      <c r="FL468" s="767"/>
      <c r="FM468" s="767"/>
      <c r="FN468" s="767"/>
      <c r="FO468" s="767"/>
      <c r="FP468" s="767"/>
      <c r="FQ468" s="767"/>
      <c r="FR468" s="767"/>
      <c r="FS468" s="767"/>
      <c r="FT468" s="767"/>
      <c r="FU468" s="767"/>
      <c r="FV468" s="767"/>
      <c r="FW468" s="767"/>
      <c r="FX468" s="767"/>
      <c r="FY468" s="767"/>
      <c r="FZ468" s="767"/>
      <c r="GA468" s="767"/>
      <c r="GB468" s="767"/>
      <c r="GC468" s="767"/>
      <c r="GD468" s="767"/>
      <c r="GE468" s="767"/>
      <c r="GF468" s="767"/>
      <c r="GG468" s="767"/>
      <c r="GH468" s="767"/>
      <c r="GI468" s="767"/>
      <c r="GJ468" s="767"/>
      <c r="GK468" s="767"/>
      <c r="GL468" s="767"/>
      <c r="GM468" s="767"/>
      <c r="GN468" s="767"/>
      <c r="GO468" s="767"/>
      <c r="GP468" s="767"/>
      <c r="GQ468" s="767"/>
      <c r="GR468" s="767"/>
      <c r="GS468" s="767"/>
      <c r="GT468" s="767"/>
      <c r="GU468" s="767"/>
      <c r="GV468" s="767"/>
      <c r="GW468" s="767"/>
      <c r="GX468" s="767"/>
      <c r="GY468" s="767"/>
      <c r="GZ468" s="767"/>
      <c r="HA468" s="767"/>
      <c r="HB468" s="767"/>
      <c r="HC468" s="767"/>
    </row>
    <row r="469" spans="1:211" s="864" customFormat="1" ht="13.9" hidden="1" customHeight="1">
      <c r="A469" s="307"/>
      <c r="B469" s="351"/>
      <c r="C469" s="971" t="str">
        <f>IF('1C TSrécur7'!J$17&lt;&gt;0,'1C TSrécur7'!$B$12,"")</f>
        <v/>
      </c>
      <c r="D469" s="972"/>
      <c r="E469" s="973"/>
      <c r="F469" s="93" t="str">
        <f>IF(AND($C469='1C TSrécur7'!$B$12,'1C TSrécur7'!$B$16="récurrentes",'1C TSrécur7'!K$17&lt;&gt;""),'1C TSrécur7'!K$21,"")</f>
        <v/>
      </c>
      <c r="G469" s="863"/>
      <c r="H469" s="745">
        <v>0.21</v>
      </c>
      <c r="I469" s="747">
        <v>1</v>
      </c>
      <c r="J469" s="312"/>
      <c r="K469" s="680">
        <f t="shared" si="151"/>
        <v>0</v>
      </c>
      <c r="L469" s="527">
        <f>IF(OR('1C TSrécur7'!$B$12="",'1C TSrécur7'!J$30=0),0,IF(AND('1C TSrécur7'!$B$12&lt;&gt;"",$K$2="Pôle",'1C TSrécur7'!$C$12="OUI"),(('1C TSrécur7'!J$22+'1C TSrécur7'!J$23+'1C TSrécur7'!J$24+'1C TSrécur7'!J$25+'1C TSrécur7'!J$29)/'1C TSrécur7'!J$17),IF(AND('1C TSrécur7'!$B$12&lt;&gt;"",$K$2="Pôle",'1C TSrécur7'!$C$12="NON"),(('1C TSrécur7'!J$22+'1C TSrécur7'!J$23+'1C TSrécur7'!J$24+'1C TSrécur7'!J$25+'1C TSrécur7'!J$29)/'1C TSrécur7'!J$30),IF(AND('1C TSrécur7'!$B$12&lt;&gt;"",$K$2&lt;&gt;"Pôle",'1C TSrécur7'!$C$12="OUI"),(('1C TSrécur7'!J$22+'1C TSrécur7'!J$23+'1C TSrécur7'!J$24+'1C TSrécur7'!J$25+'1C TSrécur7'!J$26+'1C TSrécur7'!J$27+'1C TSrécur7'!J$28+'1C TSrécur7'!J$29)/'1C TSrécur7'!J$17),IF(AND('1C TSrécur7'!$B$12&lt;&gt;"",$K$2&lt;&gt;"Pôle",'1C TSrécur7'!$C$12="NON"),(('1C TSrécur7'!J$22+'1C TSrécur7'!J$23+'1C TSrécur7'!J$24+'1C TSrécur7'!J$25+'1C TSrécur7'!J$26+'1C TSrécur7'!J$27+'1C TSrécur7'!J$28+'1C TSrécur7'!J$29)/'1C TSrécur7'!J$30))))))</f>
        <v>0</v>
      </c>
      <c r="M469" s="527">
        <f>IF(OR('1C TSrécur7'!$B$12="",'1C TSrécur7'!J$30=0),0,IF(AND('1C TSrécur7'!$B$12&lt;&gt;"",$K$2="Pôle",'1C TSrécur7'!$C$12="OUI"),(('1C TSrécur7'!J$26+'1C TSrécur7'!J$27+'1C TSrécur7'!J$28)/'1C TSrécur7'!J$17),IF(AND('1C TSrécur7'!$B$12&lt;&gt;"",$K$2="Pôle",'1C TSrécur7'!$C$12="NON"),(('1C TSrécur7'!J$26+'1C TSrécur7'!J$27+'1C TSrécur7'!J$28)/'1C TSrécur7'!J$30),IF(AND('1C TSrécur7'!$B$12&lt;&gt;"",$K$2&lt;&gt;"Pôle"),0))))</f>
        <v>0</v>
      </c>
      <c r="N469" s="527">
        <f>IF(AND('1C TSrécur7'!$J$17&lt;&gt;0,'1C TSrécur7'!$J$30&lt;&gt;0),L469+M469,0)</f>
        <v>0</v>
      </c>
      <c r="O469" s="542" t="str">
        <f>IF(AND('1C TSrécur7'!J$17&lt;&gt;0,'1C TSrécur7'!$C$12="OUI"),'1C TSrécur7'!J$36/'1C TSrécur7'!J$17,"")</f>
        <v/>
      </c>
      <c r="P469" s="543" t="str">
        <f>IF(AND('1C TSrécur7'!J$17&lt;&gt;0,'1C TSrécur7'!$C$12="OUI"),'1C TSrécur7'!$J$37/'1C TSrécur7'!J$17,"")</f>
        <v/>
      </c>
      <c r="Q469" s="543" t="str">
        <f>IF(AND('1C TSrécur7'!J$17&lt;&gt;0,'1C TSrécur7'!$C$12="OUI"),'1C TSrécur7'!$J$38/'1C TSrécur7'!J$17,"")</f>
        <v/>
      </c>
      <c r="R469" s="543" t="str">
        <f>IF(AND('1C TSrécur7'!J$17&lt;&gt;0,'1C TSrécur7'!$C$12="OUI"),'1C TSrécur7'!$J$39/'1C TSrécur7'!J$17,"")</f>
        <v/>
      </c>
      <c r="S469" s="543" t="str">
        <f>IF(AND('1C TSrécur7'!J$17&lt;&gt;0,'1C TSrécur7'!$C$12="OUI"),'1C TSrécur7'!$J$40/'1C TSrécur7'!J$17,"")</f>
        <v/>
      </c>
      <c r="T469" s="543" t="str">
        <f>IF(AND('1C TSrécur7'!J$17&lt;&gt;0,'1C TSrécur7'!$C$12="OUI"),'1C TSrécur7'!$J$41/'1C TSrécur7'!J$17,"")</f>
        <v/>
      </c>
      <c r="U469" s="543" t="str">
        <f>IF(AND('1C TSrécur7'!J$17&lt;&gt;0,'1C TSrécur7'!$C$12="OUI"),'1C TSrécur7'!$J$42/'1C TSrécur7'!J$17,"")</f>
        <v/>
      </c>
      <c r="V469" s="543" t="str">
        <f>IF(AND('1C TSrécur7'!J$17&lt;&gt;0,'1C TSrécur7'!$C$12="OUI"),'1C TSrécur7'!$J$43/'1C TSrécur7'!J$17,"")</f>
        <v/>
      </c>
      <c r="W469" s="543" t="str">
        <f>IF(AND('1C TSrécur7'!J$17&lt;&gt;0,'1C TSrécur7'!$C$12="OUI"),'1C TSrécur7'!$J$44/'1C TSrécur7'!J$17,"")</f>
        <v/>
      </c>
      <c r="X469" s="543" t="str">
        <f>IF(AND('1C TSrécur7'!J$17&lt;&gt;0,'1C TSrécur7'!$C$12="OUI"),'1C TSrécur7'!$J$45/'1C TSrécur7'!J$17,"")</f>
        <v/>
      </c>
      <c r="Y469" s="543" t="str">
        <f>IF(AND('1C TSrécur7'!J$17&lt;&gt;0,'1C TSrécur7'!$C$12="OUI"),'1C TSrécur7'!$J$46/'1C TSrécur7'!J$17,"")</f>
        <v/>
      </c>
      <c r="Z469" s="543" t="str">
        <f>IF(AND('1C TSrécur7'!J$17&lt;&gt;0,'1C TSrécur7'!$C$12="OUI"),'1C TSrécur7'!$J$47/'1C TSrécur7'!J$17,"")</f>
        <v/>
      </c>
      <c r="AA469" s="543" t="str">
        <f>IF(AND('1C TSrécur7'!J$17&lt;&gt;0,'1C TSrécur7'!$C$12="OUI"),'1C TSrécur7'!$J$48/'1C TSrécur7'!J$17,"")</f>
        <v/>
      </c>
      <c r="AB469" s="543" t="str">
        <f>IF(AND('1C TSrécur7'!J$17&lt;&gt;0,'1C TSrécur7'!$C$12="OUI"),'1C TSrécur7'!$J$49/'1C TSrécur7'!J$17,"")</f>
        <v/>
      </c>
      <c r="AC469" s="543" t="str">
        <f>IF(AND('1C TSrécur7'!J$17&lt;&gt;0,'1C TSrécur7'!$C$12="OUI"),'1C TSrécur7'!$J$50/'1C TSrécur7'!J$17,"")</f>
        <v/>
      </c>
      <c r="AD469" s="543" t="str">
        <f>IF(AND('1C TSrécur7'!J$17&lt;&gt;0,'1C TSrécur7'!$C$12="OUI"),'1C TSrécur7'!$J$51/'1C TSrécur7'!J$17,"")</f>
        <v/>
      </c>
      <c r="AE469" s="543" t="str">
        <f>IF(AND('1C TSrécur7'!J$17&lt;&gt;0,'1C TSrécur7'!$C$12="OUI"),'1C TSrécur7'!$J$52/'1C TSrécur7'!J$17,"")</f>
        <v/>
      </c>
      <c r="AF469" s="543" t="str">
        <f>IF(AND('1C TSrécur7'!J$17&lt;&gt;0,'1C TSrécur7'!$C$12="OUI"),'1C TSrécur7'!$J$53/'1C TSrécur7'!J$17,"")</f>
        <v/>
      </c>
      <c r="AG469" s="543" t="str">
        <f>IF(AND('1C TSrécur7'!J$17&lt;&gt;0,'1C TSrécur7'!$C$12="OUI"),'1C TSrécur7'!$J$54/'1C TSrécur7'!J$17,"")</f>
        <v/>
      </c>
      <c r="AH469" s="543" t="str">
        <f>IF(AND('1C TSrécur7'!J$17&lt;&gt;0,'1C TSrécur7'!$C$12="OUI"),'1C TSrécur7'!$J$55/'1C TSrécur7'!J$17,"")</f>
        <v/>
      </c>
      <c r="AI469" s="543" t="str">
        <f>IF(AND('1C TSrécur7'!J$17&lt;&gt;0,'1C TSrécur7'!$C$12="OUI"),'1C TSrécur7'!$J$56/'1C TSrécur7'!J$17,"")</f>
        <v/>
      </c>
      <c r="AJ469" s="543" t="str">
        <f>IF(AND('1C TSrécur7'!J$17&lt;&gt;0,'1C TSrécur7'!$C$12="OUI"),'1C TSrécur7'!$J$57/'1C TSrécur7'!J$17,"")</f>
        <v/>
      </c>
      <c r="AK469" s="543">
        <f>IF(AND('1C TSrécur7'!J$17&lt;&gt;0,'1C TSrécur7'!$C$12="OUI"),'1C TSrécur7'!J$58/'1C TSrécur7'!J$17,0)</f>
        <v>0</v>
      </c>
      <c r="AL469" s="72">
        <f>IF(AND('1C TSrécur7'!$B$12&lt;&gt;"",'1C TSrécur7'!$C$12="OUI"),N469+AK469,N469)</f>
        <v>0</v>
      </c>
      <c r="AM469" s="344">
        <f t="shared" si="154"/>
        <v>0</v>
      </c>
      <c r="AN469" s="344">
        <f t="shared" si="155"/>
        <v>0</v>
      </c>
      <c r="AO469" s="345">
        <f t="shared" si="156"/>
        <v>0</v>
      </c>
      <c r="AP469" s="573">
        <f t="shared" si="157"/>
        <v>0</v>
      </c>
      <c r="AQ469" s="583">
        <f t="shared" ref="AQ469:AQ490" si="158">IF(M469=0,0,AN469-AS469)</f>
        <v>0</v>
      </c>
      <c r="AR469" s="579"/>
      <c r="AS469" s="102"/>
      <c r="AT469" s="27" t="str">
        <f>IF('1C TSrécur7'!J$17*FICHE!$C$13&lt;J469,"Forfait limité à "&amp;FICHE!$C$13&amp;"€/jour","")</f>
        <v/>
      </c>
      <c r="AU469" s="592"/>
      <c r="AV469" s="824"/>
      <c r="AW469" s="824"/>
      <c r="AX469" s="824"/>
      <c r="AY469" s="824"/>
      <c r="AZ469" s="824"/>
      <c r="BA469" s="767"/>
      <c r="BB469" s="767"/>
      <c r="BC469" s="767"/>
      <c r="BD469" s="767"/>
      <c r="BE469" s="767"/>
      <c r="BF469" s="767"/>
      <c r="BG469" s="767"/>
      <c r="BH469" s="767"/>
      <c r="BI469" s="767"/>
      <c r="BJ469" s="767"/>
      <c r="BK469" s="767"/>
      <c r="BL469" s="767"/>
      <c r="BM469" s="767"/>
      <c r="BN469" s="767"/>
      <c r="BO469" s="767"/>
      <c r="BP469" s="767"/>
      <c r="BQ469" s="767"/>
      <c r="BR469" s="767"/>
      <c r="BS469" s="767"/>
      <c r="BT469" s="767"/>
      <c r="BU469" s="767"/>
      <c r="BV469" s="767"/>
      <c r="BW469" s="767"/>
      <c r="BX469" s="767"/>
      <c r="BY469" s="767"/>
      <c r="BZ469" s="767"/>
      <c r="CA469" s="767"/>
      <c r="CB469" s="767"/>
      <c r="CC469" s="767"/>
      <c r="CD469" s="767"/>
      <c r="CE469" s="767"/>
      <c r="CF469" s="767"/>
      <c r="CG469" s="767"/>
      <c r="CH469" s="767"/>
      <c r="CI469" s="767"/>
      <c r="CJ469" s="767"/>
      <c r="CK469" s="767"/>
      <c r="CL469" s="767"/>
      <c r="CM469" s="767"/>
      <c r="CN469" s="767"/>
      <c r="CO469" s="767"/>
      <c r="CP469" s="767"/>
      <c r="CQ469" s="767"/>
      <c r="CR469" s="767"/>
      <c r="CS469" s="767"/>
      <c r="CT469" s="767"/>
      <c r="CU469" s="767"/>
      <c r="CV469" s="767"/>
      <c r="CW469" s="767"/>
      <c r="CX469" s="767"/>
      <c r="CY469" s="767"/>
      <c r="CZ469" s="767"/>
      <c r="DA469" s="767"/>
      <c r="DB469" s="767"/>
      <c r="DC469" s="767"/>
      <c r="DD469" s="767"/>
      <c r="DE469" s="767"/>
      <c r="DF469" s="767"/>
      <c r="DG469" s="767"/>
      <c r="DH469" s="767"/>
      <c r="DI469" s="767"/>
      <c r="DJ469" s="767"/>
      <c r="DK469" s="767"/>
      <c r="DL469" s="767"/>
      <c r="DM469" s="767"/>
      <c r="DN469" s="767"/>
      <c r="DO469" s="767"/>
      <c r="DP469" s="767"/>
      <c r="DQ469" s="767"/>
      <c r="DR469" s="767"/>
      <c r="DS469" s="767"/>
      <c r="DT469" s="767"/>
      <c r="DU469" s="767"/>
      <c r="DV469" s="767"/>
      <c r="DW469" s="767"/>
      <c r="DX469" s="767"/>
      <c r="DY469" s="767"/>
      <c r="DZ469" s="767"/>
      <c r="EA469" s="767"/>
      <c r="EB469" s="767"/>
      <c r="EC469" s="767"/>
      <c r="ED469" s="767"/>
      <c r="EE469" s="767"/>
      <c r="EF469" s="767"/>
      <c r="EG469" s="767"/>
      <c r="EH469" s="767"/>
      <c r="EI469" s="767"/>
      <c r="EJ469" s="767"/>
      <c r="EK469" s="767"/>
      <c r="EL469" s="767"/>
      <c r="EM469" s="767"/>
      <c r="EN469" s="767"/>
      <c r="EO469" s="767"/>
      <c r="EP469" s="767"/>
      <c r="EQ469" s="767"/>
      <c r="ER469" s="767"/>
      <c r="ES469" s="767"/>
      <c r="ET469" s="767"/>
      <c r="EU469" s="767"/>
      <c r="EV469" s="767"/>
      <c r="EW469" s="767"/>
      <c r="EX469" s="767"/>
      <c r="EY469" s="767"/>
      <c r="EZ469" s="767"/>
      <c r="FA469" s="767"/>
      <c r="FB469" s="767"/>
      <c r="FC469" s="767"/>
      <c r="FD469" s="767"/>
      <c r="FE469" s="767"/>
      <c r="FF469" s="767"/>
      <c r="FG469" s="767"/>
      <c r="FH469" s="767"/>
      <c r="FI469" s="767"/>
      <c r="FJ469" s="767"/>
      <c r="FK469" s="767"/>
      <c r="FL469" s="767"/>
      <c r="FM469" s="767"/>
      <c r="FN469" s="767"/>
      <c r="FO469" s="767"/>
      <c r="FP469" s="767"/>
      <c r="FQ469" s="767"/>
      <c r="FR469" s="767"/>
      <c r="FS469" s="767"/>
      <c r="FT469" s="767"/>
      <c r="FU469" s="767"/>
      <c r="FV469" s="767"/>
      <c r="FW469" s="767"/>
      <c r="FX469" s="767"/>
      <c r="FY469" s="767"/>
      <c r="FZ469" s="767"/>
      <c r="GA469" s="767"/>
      <c r="GB469" s="767"/>
      <c r="GC469" s="767"/>
      <c r="GD469" s="767"/>
      <c r="GE469" s="767"/>
      <c r="GF469" s="767"/>
      <c r="GG469" s="767"/>
      <c r="GH469" s="767"/>
      <c r="GI469" s="767"/>
      <c r="GJ469" s="767"/>
      <c r="GK469" s="767"/>
      <c r="GL469" s="767"/>
      <c r="GM469" s="767"/>
      <c r="GN469" s="767"/>
      <c r="GO469" s="767"/>
      <c r="GP469" s="767"/>
      <c r="GQ469" s="767"/>
      <c r="GR469" s="767"/>
      <c r="GS469" s="767"/>
      <c r="GT469" s="767"/>
      <c r="GU469" s="767"/>
      <c r="GV469" s="767"/>
      <c r="GW469" s="767"/>
      <c r="GX469" s="767"/>
      <c r="GY469" s="767"/>
      <c r="GZ469" s="767"/>
      <c r="HA469" s="767"/>
      <c r="HB469" s="767"/>
      <c r="HC469" s="767"/>
    </row>
    <row r="470" spans="1:211" s="864" customFormat="1" ht="13.9" hidden="1" customHeight="1">
      <c r="A470" s="307"/>
      <c r="B470" s="351"/>
      <c r="C470" s="971" t="str">
        <f>IF('1C TSrécur7'!K$17&lt;&gt;0,'1C TSrécur7'!$B$12,"")</f>
        <v/>
      </c>
      <c r="D470" s="972"/>
      <c r="E470" s="973"/>
      <c r="F470" s="93" t="str">
        <f>IF(AND($C470='1C TSrécur7'!$B$12,'1C TSrécur7'!$B$16="récurrentes",'1C TSrécur7'!$K$17&lt;&gt;""),'1C TSrécur7'!$K$21,"")</f>
        <v/>
      </c>
      <c r="G470" s="863"/>
      <c r="H470" s="745">
        <v>0.21</v>
      </c>
      <c r="I470" s="747">
        <v>1</v>
      </c>
      <c r="J470" s="312"/>
      <c r="K470" s="680">
        <f t="shared" si="151"/>
        <v>0</v>
      </c>
      <c r="L470" s="527">
        <f>IF(OR('1C TSrécur7'!$B$12="",'1C TSrécur7'!K$30=0),0,IF(AND('1C TSrécur7'!$B$12&lt;&gt;"",$K$2="Pôle",'1C TSrécur7'!$C$12="OUI"),(('1C TSrécur7'!K$22+'1C TSrécur7'!K$23+'1C TSrécur7'!K$24+'1C TSrécur7'!K$25+'1C TSrécur7'!K$29)/'1C TSrécur7'!K$17),IF(AND('1C TSrécur7'!$B$12&lt;&gt;"",$K$2="Pôle",'1C TSrécur7'!$C$12="NON"),(('1C TSrécur7'!K$22+'1C TSrécur7'!K$23+'1C TSrécur7'!K$24+'1C TSrécur7'!K$25+'1C TSrécur7'!K$29)/'1C TSrécur7'!K$30),IF(AND('1C TSrécur7'!$B$12&lt;&gt;"",$K$2&lt;&gt;"Pôle",'1C TSrécur7'!$C$12="OUI"),(('1C TSrécur7'!K$22+'1C TSrécur7'!K$23+'1C TSrécur7'!K$24+'1C TSrécur7'!K$25+'1C TSrécur7'!K$26+'1C TSrécur7'!K$27+'1C TSrécur7'!K$28+'1C TSrécur7'!K$29)/'1C TSrécur7'!K$17),IF(AND('1C TSrécur7'!$B$12&lt;&gt;"",$K$2&lt;&gt;"Pôle",'1C TSrécur7'!$C$12="NON"),(('1C TSrécur7'!K$22+'1C TSrécur7'!K$23+'1C TSrécur7'!K$24+'1C TSrécur7'!K$25+'1C TSrécur7'!K$26+'1C TSrécur7'!K$27+'1C TSrécur7'!K$28+'1C TSrécur7'!K$29)/'1C TSrécur7'!K$30))))))</f>
        <v>0</v>
      </c>
      <c r="M470" s="527">
        <f>IF(OR('1C TSrécur7'!$B$12="",'1C TSrécur7'!K$30=0),0,IF(AND('1C TSrécur7'!$B$12&lt;&gt;"",$K$2="Pôle",'1C TSrécur7'!$C$12="OUI"),(('1C TSrécur7'!K$26+'1C TSrécur7'!K$27+'1C TSrécur7'!K$28)/'1C TSrécur7'!K$17),IF(AND('1C TSrécur7'!$B$12&lt;&gt;"",$K$2="Pôle",'1C TSrécur7'!$C$12="NON"),(('1C TSrécur7'!K$26+'1C TSrécur7'!K$27+'1C TSrécur7'!K$28)/'1C TSrécur7'!K$30),IF(AND('1C TSrécur7'!$B$12&lt;&gt;"",$K$2&lt;&gt;"Pôle"),0))))</f>
        <v>0</v>
      </c>
      <c r="N470" s="527">
        <f>IF(AND('1C TSrécur7'!$K$17&lt;&gt;0,'1C TSrécur7'!$K$30&lt;&gt;0),L470+M470,0)</f>
        <v>0</v>
      </c>
      <c r="O470" s="542" t="str">
        <f>IF(AND('1C TSrécur7'!K$17&lt;&gt;0,'1C TSrécur7'!$C$12="OUI"),'1C TSrécur7'!K$36/'1C TSrécur7'!K$17,"")</f>
        <v/>
      </c>
      <c r="P470" s="543" t="str">
        <f>IF(AND('1C TSrécur7'!K$17&lt;&gt;0,'1C TSrécur7'!$C$12="OUI"),'1C TSrécur7'!$K$37/'1C TSrécur7'!K$17,"")</f>
        <v/>
      </c>
      <c r="Q470" s="543" t="str">
        <f>IF(AND('1C TSrécur7'!K$17&lt;&gt;0,'1C TSrécur7'!$C$12="OUI"),'1C TSrécur7'!$K$38/'1C TSrécur7'!K$17,"")</f>
        <v/>
      </c>
      <c r="R470" s="543" t="str">
        <f>IF(AND('1C TSrécur7'!K$17&lt;&gt;0,'1C TSrécur7'!$C$12="OUI"),'1C TSrécur7'!$K$39/'1C TSrécur7'!K$17,"")</f>
        <v/>
      </c>
      <c r="S470" s="543" t="str">
        <f>IF(AND('1C TSrécur7'!K$17&lt;&gt;0,'1C TSrécur7'!$C$12="OUI"),'1C TSrécur7'!$K$40/'1C TSrécur7'!K$17,"")</f>
        <v/>
      </c>
      <c r="T470" s="543" t="str">
        <f>IF(AND('1C TSrécur7'!K$17&lt;&gt;0,'1C TSrécur7'!$C$12="OUI"),'1C TSrécur7'!$K$41/'1C TSrécur7'!K$17,"")</f>
        <v/>
      </c>
      <c r="U470" s="543" t="str">
        <f>IF(AND('1C TSrécur7'!K$17&lt;&gt;0,'1C TSrécur7'!$C$12="OUI"),'1C TSrécur7'!$K$42/'1C TSrécur7'!K$17,"")</f>
        <v/>
      </c>
      <c r="V470" s="543" t="str">
        <f>IF(AND('1C TSrécur7'!K$17&lt;&gt;0,'1C TSrécur7'!$C$12="OUI"),'1C TSrécur7'!$K$43/'1C TSrécur7'!K$17,"")</f>
        <v/>
      </c>
      <c r="W470" s="543" t="str">
        <f>IF(AND('1C TSrécur7'!K$17&lt;&gt;0,'1C TSrécur7'!$C$12="OUI"),'1C TSrécur7'!$K$44/'1C TSrécur7'!K$17,"")</f>
        <v/>
      </c>
      <c r="X470" s="543" t="str">
        <f>IF(AND('1C TSrécur7'!K$17&lt;&gt;0,'1C TSrécur7'!$C$12="OUI"),'1C TSrécur7'!$K$45/'1C TSrécur7'!K$17,"")</f>
        <v/>
      </c>
      <c r="Y470" s="543" t="str">
        <f>IF(AND('1C TSrécur7'!K$17&lt;&gt;0,'1C TSrécur7'!$C$12="OUI"),'1C TSrécur7'!$K$46/'1C TSrécur7'!K$17,"")</f>
        <v/>
      </c>
      <c r="Z470" s="543" t="str">
        <f>IF(AND('1C TSrécur7'!K$17&lt;&gt;0,'1C TSrécur7'!$C$12="OUI"),'1C TSrécur7'!$K$47/'1C TSrécur7'!K$17,"")</f>
        <v/>
      </c>
      <c r="AA470" s="543" t="str">
        <f>IF(AND('1C TSrécur7'!K$17&lt;&gt;0,'1C TSrécur7'!$C$12="OUI"),'1C TSrécur7'!$K$48/'1C TSrécur7'!K$17,"")</f>
        <v/>
      </c>
      <c r="AB470" s="543" t="str">
        <f>IF(AND('1C TSrécur7'!K$17&lt;&gt;0,'1C TSrécur7'!$C$12="OUI"),'1C TSrécur7'!$K$49/'1C TSrécur7'!K$17,"")</f>
        <v/>
      </c>
      <c r="AC470" s="543" t="str">
        <f>IF(AND('1C TSrécur7'!K$17&lt;&gt;0,'1C TSrécur7'!$C$12="OUI"),'1C TSrécur7'!$K$50/'1C TSrécur7'!K$17,"")</f>
        <v/>
      </c>
      <c r="AD470" s="543" t="str">
        <f>IF(AND('1C TSrécur7'!K$17&lt;&gt;0,'1C TSrécur7'!$C$12="OUI"),'1C TSrécur7'!$K$51/'1C TSrécur7'!K$17,"")</f>
        <v/>
      </c>
      <c r="AE470" s="543" t="str">
        <f>IF(AND('1C TSrécur7'!K$17&lt;&gt;0,'1C TSrécur7'!$C$12="OUI"),'1C TSrécur7'!$K$52/'1C TSrécur7'!K$17,"")</f>
        <v/>
      </c>
      <c r="AF470" s="543" t="str">
        <f>IF(AND('1C TSrécur7'!K$17&lt;&gt;0,'1C TSrécur7'!$C$12="OUI"),'1C TSrécur7'!$K$53/'1C TSrécur7'!K$17,"")</f>
        <v/>
      </c>
      <c r="AG470" s="543" t="str">
        <f>IF(AND('1C TSrécur7'!K$17&lt;&gt;0,'1C TSrécur7'!$C$12="OUI"),'1C TSrécur7'!$K$54/'1C TSrécur7'!K$17,"")</f>
        <v/>
      </c>
      <c r="AH470" s="543" t="str">
        <f>IF(AND('1C TSrécur7'!K$17&lt;&gt;0,'1C TSrécur7'!$C$12="OUI"),'1C TSrécur7'!$K$55/'1C TSrécur7'!K$17,"")</f>
        <v/>
      </c>
      <c r="AI470" s="543" t="str">
        <f>IF(AND('1C TSrécur7'!K$17&lt;&gt;0,'1C TSrécur7'!$C$12="OUI"),'1C TSrécur7'!$K$56/'1C TSrécur7'!K$17,"")</f>
        <v/>
      </c>
      <c r="AJ470" s="543" t="str">
        <f>IF(AND('1C TSrécur7'!K$17&lt;&gt;0,'1C TSrécur7'!$C$12="OUI"),'1C TSrécur7'!$K$57/'1C TSrécur7'!K$17,"")</f>
        <v/>
      </c>
      <c r="AK470" s="543">
        <f>IF(AND('1C TSrécur7'!K$17&lt;&gt;0,'1C TSrécur7'!$C$12="OUI"),'1C TSrécur7'!K$58/'1C TSrécur7'!K$17,0)</f>
        <v>0</v>
      </c>
      <c r="AL470" s="72">
        <f>IF(AND('1C TSrécur7'!$B$12&lt;&gt;"",'1C TSrécur7'!$C$12="OUI"),N470+AK470,N470)</f>
        <v>0</v>
      </c>
      <c r="AM470" s="344">
        <f t="shared" si="154"/>
        <v>0</v>
      </c>
      <c r="AN470" s="344">
        <f t="shared" si="155"/>
        <v>0</v>
      </c>
      <c r="AO470" s="345">
        <f t="shared" si="156"/>
        <v>0</v>
      </c>
      <c r="AP470" s="573">
        <f t="shared" si="157"/>
        <v>0</v>
      </c>
      <c r="AQ470" s="583">
        <f t="shared" si="158"/>
        <v>0</v>
      </c>
      <c r="AR470" s="579"/>
      <c r="AS470" s="102"/>
      <c r="AT470" s="27" t="str">
        <f>IF('1C TSrécur7'!K$17*FICHE!$C$13&lt;J470,"Forfait limité à "&amp;FICHE!$C$13&amp;"€/jour","")</f>
        <v/>
      </c>
      <c r="AU470" s="592"/>
      <c r="AV470" s="824"/>
      <c r="AW470" s="824"/>
      <c r="AX470" s="824"/>
      <c r="AY470" s="824"/>
      <c r="AZ470" s="824"/>
      <c r="BA470" s="767"/>
      <c r="BB470" s="767"/>
      <c r="BC470" s="767"/>
      <c r="BD470" s="767"/>
      <c r="BE470" s="767"/>
      <c r="BF470" s="767"/>
      <c r="BG470" s="767"/>
      <c r="BH470" s="767"/>
      <c r="BI470" s="767"/>
      <c r="BJ470" s="767"/>
      <c r="BK470" s="767"/>
      <c r="BL470" s="767"/>
      <c r="BM470" s="767"/>
      <c r="BN470" s="767"/>
      <c r="BO470" s="767"/>
      <c r="BP470" s="767"/>
      <c r="BQ470" s="767"/>
      <c r="BR470" s="767"/>
      <c r="BS470" s="767"/>
      <c r="BT470" s="767"/>
      <c r="BU470" s="767"/>
      <c r="BV470" s="767"/>
      <c r="BW470" s="767"/>
      <c r="BX470" s="767"/>
      <c r="BY470" s="767"/>
      <c r="BZ470" s="767"/>
      <c r="CA470" s="767"/>
      <c r="CB470" s="767"/>
      <c r="CC470" s="767"/>
      <c r="CD470" s="767"/>
      <c r="CE470" s="767"/>
      <c r="CF470" s="767"/>
      <c r="CG470" s="767"/>
      <c r="CH470" s="767"/>
      <c r="CI470" s="767"/>
      <c r="CJ470" s="767"/>
      <c r="CK470" s="767"/>
      <c r="CL470" s="767"/>
      <c r="CM470" s="767"/>
      <c r="CN470" s="767"/>
      <c r="CO470" s="767"/>
      <c r="CP470" s="767"/>
      <c r="CQ470" s="767"/>
      <c r="CR470" s="767"/>
      <c r="CS470" s="767"/>
      <c r="CT470" s="767"/>
      <c r="CU470" s="767"/>
      <c r="CV470" s="767"/>
      <c r="CW470" s="767"/>
      <c r="CX470" s="767"/>
      <c r="CY470" s="767"/>
      <c r="CZ470" s="767"/>
      <c r="DA470" s="767"/>
      <c r="DB470" s="767"/>
      <c r="DC470" s="767"/>
      <c r="DD470" s="767"/>
      <c r="DE470" s="767"/>
      <c r="DF470" s="767"/>
      <c r="DG470" s="767"/>
      <c r="DH470" s="767"/>
      <c r="DI470" s="767"/>
      <c r="DJ470" s="767"/>
      <c r="DK470" s="767"/>
      <c r="DL470" s="767"/>
      <c r="DM470" s="767"/>
      <c r="DN470" s="767"/>
      <c r="DO470" s="767"/>
      <c r="DP470" s="767"/>
      <c r="DQ470" s="767"/>
      <c r="DR470" s="767"/>
      <c r="DS470" s="767"/>
      <c r="DT470" s="767"/>
      <c r="DU470" s="767"/>
      <c r="DV470" s="767"/>
      <c r="DW470" s="767"/>
      <c r="DX470" s="767"/>
      <c r="DY470" s="767"/>
      <c r="DZ470" s="767"/>
      <c r="EA470" s="767"/>
      <c r="EB470" s="767"/>
      <c r="EC470" s="767"/>
      <c r="ED470" s="767"/>
      <c r="EE470" s="767"/>
      <c r="EF470" s="767"/>
      <c r="EG470" s="767"/>
      <c r="EH470" s="767"/>
      <c r="EI470" s="767"/>
      <c r="EJ470" s="767"/>
      <c r="EK470" s="767"/>
      <c r="EL470" s="767"/>
      <c r="EM470" s="767"/>
      <c r="EN470" s="767"/>
      <c r="EO470" s="767"/>
      <c r="EP470" s="767"/>
      <c r="EQ470" s="767"/>
      <c r="ER470" s="767"/>
      <c r="ES470" s="767"/>
      <c r="ET470" s="767"/>
      <c r="EU470" s="767"/>
      <c r="EV470" s="767"/>
      <c r="EW470" s="767"/>
      <c r="EX470" s="767"/>
      <c r="EY470" s="767"/>
      <c r="EZ470" s="767"/>
      <c r="FA470" s="767"/>
      <c r="FB470" s="767"/>
      <c r="FC470" s="767"/>
      <c r="FD470" s="767"/>
      <c r="FE470" s="767"/>
      <c r="FF470" s="767"/>
      <c r="FG470" s="767"/>
      <c r="FH470" s="767"/>
      <c r="FI470" s="767"/>
      <c r="FJ470" s="767"/>
      <c r="FK470" s="767"/>
      <c r="FL470" s="767"/>
      <c r="FM470" s="767"/>
      <c r="FN470" s="767"/>
      <c r="FO470" s="767"/>
      <c r="FP470" s="767"/>
      <c r="FQ470" s="767"/>
      <c r="FR470" s="767"/>
      <c r="FS470" s="767"/>
      <c r="FT470" s="767"/>
      <c r="FU470" s="767"/>
      <c r="FV470" s="767"/>
      <c r="FW470" s="767"/>
      <c r="FX470" s="767"/>
      <c r="FY470" s="767"/>
      <c r="FZ470" s="767"/>
      <c r="GA470" s="767"/>
      <c r="GB470" s="767"/>
      <c r="GC470" s="767"/>
      <c r="GD470" s="767"/>
      <c r="GE470" s="767"/>
      <c r="GF470" s="767"/>
      <c r="GG470" s="767"/>
      <c r="GH470" s="767"/>
      <c r="GI470" s="767"/>
      <c r="GJ470" s="767"/>
      <c r="GK470" s="767"/>
      <c r="GL470" s="767"/>
      <c r="GM470" s="767"/>
      <c r="GN470" s="767"/>
      <c r="GO470" s="767"/>
      <c r="GP470" s="767"/>
      <c r="GQ470" s="767"/>
      <c r="GR470" s="767"/>
      <c r="GS470" s="767"/>
      <c r="GT470" s="767"/>
      <c r="GU470" s="767"/>
      <c r="GV470" s="767"/>
      <c r="GW470" s="767"/>
      <c r="GX470" s="767"/>
      <c r="GY470" s="767"/>
      <c r="GZ470" s="767"/>
      <c r="HA470" s="767"/>
      <c r="HB470" s="767"/>
      <c r="HC470" s="767"/>
    </row>
    <row r="471" spans="1:211" s="864" customFormat="1" ht="13.9" hidden="1" customHeight="1">
      <c r="A471" s="307"/>
      <c r="B471" s="351"/>
      <c r="C471" s="971" t="str">
        <f>IF('1C TSrécur7'!L$17&lt;&gt;0,'1C TSrécur7'!$B$12,"")</f>
        <v/>
      </c>
      <c r="D471" s="972"/>
      <c r="E471" s="973"/>
      <c r="F471" s="93" t="str">
        <f>IF(AND($C471='1C TSrécur7'!$B$12,'1C TSrécur7'!$B$16="récurrentes",'1C TSrécur7'!$L$17&lt;&gt;""),'1C TSrécur7'!$L$21,"")</f>
        <v/>
      </c>
      <c r="G471" s="863"/>
      <c r="H471" s="745">
        <v>0.21</v>
      </c>
      <c r="I471" s="747">
        <v>1</v>
      </c>
      <c r="J471" s="312"/>
      <c r="K471" s="680">
        <f t="shared" si="151"/>
        <v>0</v>
      </c>
      <c r="L471" s="527">
        <f>IF(OR('1C TSrécur7'!$B$12="",'1C TSrécur7'!L$30=0),0,IF(AND('1C TSrécur7'!$B$12&lt;&gt;"",$K$2="Pôle",'1C TSrécur7'!$C$12="OUI"),(('1C TSrécur7'!L$22+'1C TSrécur7'!L$23+'1C TSrécur7'!L$24+'1C TSrécur7'!L$25+'1C TSrécur7'!L$29)/'1C TSrécur7'!L$17),IF(AND('1C TSrécur7'!$B$12&lt;&gt;"",$K$2="Pôle",'1C TSrécur7'!$C$12="NON"),(('1C TSrécur7'!L$22+'1C TSrécur7'!L$23+'1C TSrécur7'!L$24+'1C TSrécur7'!L$25+'1C TSrécur7'!L$29)/'1C TSrécur7'!L$30),IF(AND('1C TSrécur7'!$B$12&lt;&gt;"",$K$2&lt;&gt;"Pôle",'1C TSrécur7'!$C$12="OUI"),(('1C TSrécur7'!L$22+'1C TSrécur7'!L$23+'1C TSrécur7'!L$24+'1C TSrécur7'!L$25+'1C TSrécur7'!L$26+'1C TSrécur7'!L$27+'1C TSrécur7'!L$28+'1C TSrécur7'!L$29)/'1C TSrécur7'!L$17),IF(AND('1C TSrécur7'!$B$12&lt;&gt;"",$K$2&lt;&gt;"Pôle",'1C TSrécur7'!$C$12="NON"),(('1C TSrécur7'!L$22+'1C TSrécur7'!L$23+'1C TSrécur7'!L$24+'1C TSrécur7'!L$25+'1C TSrécur7'!L$26+'1C TSrécur7'!L$27+'1C TSrécur7'!L$28+'1C TSrécur7'!L$29)/'1C TSrécur7'!L$30))))))</f>
        <v>0</v>
      </c>
      <c r="M471" s="527">
        <f>IF(OR('1C TSrécur7'!$B$12="",'1C TSrécur7'!L$30=0),0,IF(AND('1C TSrécur7'!$B$12&lt;&gt;"",$K$2="Pôle",'1C TSrécur7'!$C$12="OUI"),(('1C TSrécur7'!L$26+'1C TSrécur7'!L$27+'1C TSrécur7'!L$28)/'1C TSrécur7'!L$17),IF(AND('1C TSrécur7'!$B$12&lt;&gt;"",$K$2="Pôle",'1C TSrécur7'!$C$12="NON"),(('1C TSrécur7'!L$26+'1C TSrécur7'!L$27+'1C TSrécur7'!L$28)/'1C TSrécur7'!L$30),IF(AND('1C TSrécur7'!$B$12&lt;&gt;"",$K$2&lt;&gt;"Pôle"),0))))</f>
        <v>0</v>
      </c>
      <c r="N471" s="527">
        <f>IF(AND('1C TSrécur7'!$L$17&lt;&gt;0,'1C TSrécur7'!$L$30&lt;&gt;0),L471+M471,0)</f>
        <v>0</v>
      </c>
      <c r="O471" s="542" t="str">
        <f>IF(AND('1C TSrécur7'!L$17&lt;&gt;0,'1C TSrécur7'!$C$12="OUI"),'1C TSrécur7'!L$36/'1C TSrécur7'!L$17,"")</f>
        <v/>
      </c>
      <c r="P471" s="543" t="str">
        <f>IF(AND('1C TSrécur7'!L$17&lt;&gt;0,'1C TSrécur7'!$C$12="OUI"),'1C TSrécur7'!$L$37/'1C TSrécur7'!L$17,"")</f>
        <v/>
      </c>
      <c r="Q471" s="543" t="str">
        <f>IF(AND('1C TSrécur7'!L$17&lt;&gt;0,'1C TSrécur7'!$C$12="OUI"),'1C TSrécur7'!$L$38/'1C TSrécur7'!L$17,"")</f>
        <v/>
      </c>
      <c r="R471" s="543" t="str">
        <f>IF(AND('1C TSrécur7'!L$17&lt;&gt;0,'1C TSrécur7'!$C$12="OUI"),'1C TSrécur7'!$L$39/'1C TSrécur7'!L$17,"")</f>
        <v/>
      </c>
      <c r="S471" s="543" t="str">
        <f>IF(AND('1C TSrécur7'!L$17&lt;&gt;0,'1C TSrécur7'!$C$12="OUI"),'1C TSrécur7'!$L$40/'1C TSrécur7'!L$17,"")</f>
        <v/>
      </c>
      <c r="T471" s="543" t="str">
        <f>IF(AND('1C TSrécur7'!L$17&lt;&gt;0,'1C TSrécur7'!$C$12="OUI"),'1C TSrécur7'!$L$41/'1C TSrécur7'!L$17,"")</f>
        <v/>
      </c>
      <c r="U471" s="543" t="str">
        <f>IF(AND('1C TSrécur7'!L$17&lt;&gt;0,'1C TSrécur7'!$C$12="OUI"),'1C TSrécur7'!$L$42/'1C TSrécur7'!L$17,"")</f>
        <v/>
      </c>
      <c r="V471" s="543" t="str">
        <f>IF(AND('1C TSrécur7'!L$17&lt;&gt;0,'1C TSrécur7'!$C$12="OUI"),'1C TSrécur7'!$L$43/'1C TSrécur7'!L$17,"")</f>
        <v/>
      </c>
      <c r="W471" s="543" t="str">
        <f>IF(AND('1C TSrécur7'!L$17&lt;&gt;0,'1C TSrécur7'!$C$12="OUI"),'1C TSrécur7'!$L$44/'1C TSrécur7'!L$17,"")</f>
        <v/>
      </c>
      <c r="X471" s="543" t="str">
        <f>IF(AND('1C TSrécur7'!L$17&lt;&gt;0,'1C TSrécur7'!$C$12="OUI"),'1C TSrécur7'!$L$45/'1C TSrécur7'!L$17,"")</f>
        <v/>
      </c>
      <c r="Y471" s="543" t="str">
        <f>IF(AND('1C TSrécur7'!L$17&lt;&gt;0,'1C TSrécur7'!$C$12="OUI"),'1C TSrécur7'!$L$46/'1C TSrécur7'!L$17,"")</f>
        <v/>
      </c>
      <c r="Z471" s="543" t="str">
        <f>IF(AND('1C TSrécur7'!L$17&lt;&gt;0,'1C TSrécur7'!$C$12="OUI"),'1C TSrécur7'!$L$47/'1C TSrécur7'!L$17,"")</f>
        <v/>
      </c>
      <c r="AA471" s="543" t="str">
        <f>IF(AND('1C TSrécur7'!L$17&lt;&gt;0,'1C TSrécur7'!$C$12="OUI"),'1C TSrécur7'!$L$48/'1C TSrécur7'!L$17,"")</f>
        <v/>
      </c>
      <c r="AB471" s="543" t="str">
        <f>IF(AND('1C TSrécur7'!L$17&lt;&gt;0,'1C TSrécur7'!$C$12="OUI"),'1C TSrécur7'!$L$49/'1C TSrécur7'!L$17,"")</f>
        <v/>
      </c>
      <c r="AC471" s="543" t="str">
        <f>IF(AND('1C TSrécur7'!L$17&lt;&gt;0,'1C TSrécur7'!$C$12="OUI"),'1C TSrécur7'!$L$50/'1C TSrécur7'!L$17,"")</f>
        <v/>
      </c>
      <c r="AD471" s="543" t="str">
        <f>IF(AND('1C TSrécur7'!L$17&lt;&gt;0,'1C TSrécur7'!$C$12="OUI"),'1C TSrécur7'!$L$51/'1C TSrécur7'!L$17,"")</f>
        <v/>
      </c>
      <c r="AE471" s="543" t="str">
        <f>IF(AND('1C TSrécur7'!L$17&lt;&gt;0,'1C TSrécur7'!$C$12="OUI"),'1C TSrécur7'!$L$52/'1C TSrécur7'!L$17,"")</f>
        <v/>
      </c>
      <c r="AF471" s="543" t="str">
        <f>IF(AND('1C TSrécur7'!L$17&lt;&gt;0,'1C TSrécur7'!$C$12="OUI"),'1C TSrécur7'!$L$53/'1C TSrécur7'!L$17,"")</f>
        <v/>
      </c>
      <c r="AG471" s="543" t="str">
        <f>IF(AND('1C TSrécur7'!L$17&lt;&gt;0,'1C TSrécur7'!$C$12="OUI"),'1C TSrécur7'!$L$54/'1C TSrécur7'!L$17,"")</f>
        <v/>
      </c>
      <c r="AH471" s="543" t="str">
        <f>IF(AND('1C TSrécur7'!L$17&lt;&gt;0,'1C TSrécur7'!$C$12="OUI"),'1C TSrécur7'!$L$55/'1C TSrécur7'!L$17,"")</f>
        <v/>
      </c>
      <c r="AI471" s="543" t="str">
        <f>IF(AND('1C TSrécur7'!L$17&lt;&gt;0,'1C TSrécur7'!$C$12="OUI"),'1C TSrécur7'!$L$56/'1C TSrécur7'!L$17,"")</f>
        <v/>
      </c>
      <c r="AJ471" s="543" t="str">
        <f>IF(AND('1C TSrécur7'!L$17&lt;&gt;0,'1C TSrécur7'!$C$12="OUI"),'1C TSrécur7'!$L$57/'1C TSrécur7'!L$17,"")</f>
        <v/>
      </c>
      <c r="AK471" s="543">
        <f>IF(AND('1C TSrécur7'!L$17&lt;&gt;0,'1C TSrécur7'!$C$12="OUI"),'1C TSrécur7'!L$58/'1C TSrécur7'!L$17,0)</f>
        <v>0</v>
      </c>
      <c r="AL471" s="72">
        <f>IF(AND('1C TSrécur7'!$B$12&lt;&gt;"",'1C TSrécur7'!$C$12="OUI"),N471+AK471,N471)</f>
        <v>0</v>
      </c>
      <c r="AM471" s="344">
        <f t="shared" si="154"/>
        <v>0</v>
      </c>
      <c r="AN471" s="344">
        <f t="shared" si="155"/>
        <v>0</v>
      </c>
      <c r="AO471" s="345">
        <f t="shared" si="156"/>
        <v>0</v>
      </c>
      <c r="AP471" s="573">
        <f t="shared" si="157"/>
        <v>0</v>
      </c>
      <c r="AQ471" s="583">
        <f t="shared" si="158"/>
        <v>0</v>
      </c>
      <c r="AR471" s="579"/>
      <c r="AS471" s="102"/>
      <c r="AT471" s="27" t="str">
        <f>IF('1C TSrécur7'!L$17*FICHE!$C$13&lt;J471,"Forfait limité à "&amp;FICHE!$C$13&amp;"€/jour","")</f>
        <v/>
      </c>
      <c r="AU471" s="592"/>
      <c r="AV471" s="824"/>
      <c r="AW471" s="824"/>
      <c r="AX471" s="824"/>
      <c r="AY471" s="824"/>
      <c r="AZ471" s="824"/>
      <c r="BA471" s="767"/>
      <c r="BB471" s="767"/>
      <c r="BC471" s="767"/>
      <c r="BD471" s="767"/>
      <c r="BE471" s="767"/>
      <c r="BF471" s="767"/>
      <c r="BG471" s="767"/>
      <c r="BH471" s="767"/>
      <c r="BI471" s="767"/>
      <c r="BJ471" s="767"/>
      <c r="BK471" s="767"/>
      <c r="BL471" s="767"/>
      <c r="BM471" s="767"/>
      <c r="BN471" s="767"/>
      <c r="BO471" s="767"/>
      <c r="BP471" s="767"/>
      <c r="BQ471" s="767"/>
      <c r="BR471" s="767"/>
      <c r="BS471" s="767"/>
      <c r="BT471" s="767"/>
      <c r="BU471" s="767"/>
      <c r="BV471" s="767"/>
      <c r="BW471" s="767"/>
      <c r="BX471" s="767"/>
      <c r="BY471" s="767"/>
      <c r="BZ471" s="767"/>
      <c r="CA471" s="767"/>
      <c r="CB471" s="767"/>
      <c r="CC471" s="767"/>
      <c r="CD471" s="767"/>
      <c r="CE471" s="767"/>
      <c r="CF471" s="767"/>
      <c r="CG471" s="767"/>
      <c r="CH471" s="767"/>
      <c r="CI471" s="767"/>
      <c r="CJ471" s="767"/>
      <c r="CK471" s="767"/>
      <c r="CL471" s="767"/>
      <c r="CM471" s="767"/>
      <c r="CN471" s="767"/>
      <c r="CO471" s="767"/>
      <c r="CP471" s="767"/>
      <c r="CQ471" s="767"/>
      <c r="CR471" s="767"/>
      <c r="CS471" s="767"/>
      <c r="CT471" s="767"/>
      <c r="CU471" s="767"/>
      <c r="CV471" s="767"/>
      <c r="CW471" s="767"/>
      <c r="CX471" s="767"/>
      <c r="CY471" s="767"/>
      <c r="CZ471" s="767"/>
      <c r="DA471" s="767"/>
      <c r="DB471" s="767"/>
      <c r="DC471" s="767"/>
      <c r="DD471" s="767"/>
      <c r="DE471" s="767"/>
      <c r="DF471" s="767"/>
      <c r="DG471" s="767"/>
      <c r="DH471" s="767"/>
      <c r="DI471" s="767"/>
      <c r="DJ471" s="767"/>
      <c r="DK471" s="767"/>
      <c r="DL471" s="767"/>
      <c r="DM471" s="767"/>
      <c r="DN471" s="767"/>
      <c r="DO471" s="767"/>
      <c r="DP471" s="767"/>
      <c r="DQ471" s="767"/>
      <c r="DR471" s="767"/>
      <c r="DS471" s="767"/>
      <c r="DT471" s="767"/>
      <c r="DU471" s="767"/>
      <c r="DV471" s="767"/>
      <c r="DW471" s="767"/>
      <c r="DX471" s="767"/>
      <c r="DY471" s="767"/>
      <c r="DZ471" s="767"/>
      <c r="EA471" s="767"/>
      <c r="EB471" s="767"/>
      <c r="EC471" s="767"/>
      <c r="ED471" s="767"/>
      <c r="EE471" s="767"/>
      <c r="EF471" s="767"/>
      <c r="EG471" s="767"/>
      <c r="EH471" s="767"/>
      <c r="EI471" s="767"/>
      <c r="EJ471" s="767"/>
      <c r="EK471" s="767"/>
      <c r="EL471" s="767"/>
      <c r="EM471" s="767"/>
      <c r="EN471" s="767"/>
      <c r="EO471" s="767"/>
      <c r="EP471" s="767"/>
      <c r="EQ471" s="767"/>
      <c r="ER471" s="767"/>
      <c r="ES471" s="767"/>
      <c r="ET471" s="767"/>
      <c r="EU471" s="767"/>
      <c r="EV471" s="767"/>
      <c r="EW471" s="767"/>
      <c r="EX471" s="767"/>
      <c r="EY471" s="767"/>
      <c r="EZ471" s="767"/>
      <c r="FA471" s="767"/>
      <c r="FB471" s="767"/>
      <c r="FC471" s="767"/>
      <c r="FD471" s="767"/>
      <c r="FE471" s="767"/>
      <c r="FF471" s="767"/>
      <c r="FG471" s="767"/>
      <c r="FH471" s="767"/>
      <c r="FI471" s="767"/>
      <c r="FJ471" s="767"/>
      <c r="FK471" s="767"/>
      <c r="FL471" s="767"/>
      <c r="FM471" s="767"/>
      <c r="FN471" s="767"/>
      <c r="FO471" s="767"/>
      <c r="FP471" s="767"/>
      <c r="FQ471" s="767"/>
      <c r="FR471" s="767"/>
      <c r="FS471" s="767"/>
      <c r="FT471" s="767"/>
      <c r="FU471" s="767"/>
      <c r="FV471" s="767"/>
      <c r="FW471" s="767"/>
      <c r="FX471" s="767"/>
      <c r="FY471" s="767"/>
      <c r="FZ471" s="767"/>
      <c r="GA471" s="767"/>
      <c r="GB471" s="767"/>
      <c r="GC471" s="767"/>
      <c r="GD471" s="767"/>
      <c r="GE471" s="767"/>
      <c r="GF471" s="767"/>
      <c r="GG471" s="767"/>
      <c r="GH471" s="767"/>
      <c r="GI471" s="767"/>
      <c r="GJ471" s="767"/>
      <c r="GK471" s="767"/>
      <c r="GL471" s="767"/>
      <c r="GM471" s="767"/>
      <c r="GN471" s="767"/>
      <c r="GO471" s="767"/>
      <c r="GP471" s="767"/>
      <c r="GQ471" s="767"/>
      <c r="GR471" s="767"/>
      <c r="GS471" s="767"/>
      <c r="GT471" s="767"/>
      <c r="GU471" s="767"/>
      <c r="GV471" s="767"/>
      <c r="GW471" s="767"/>
      <c r="GX471" s="767"/>
      <c r="GY471" s="767"/>
      <c r="GZ471" s="767"/>
      <c r="HA471" s="767"/>
      <c r="HB471" s="767"/>
      <c r="HC471" s="767"/>
    </row>
    <row r="472" spans="1:211" s="864" customFormat="1" ht="13.9" hidden="1" customHeight="1">
      <c r="A472" s="307"/>
      <c r="B472" s="351"/>
      <c r="C472" s="971" t="str">
        <f>IF('1C TSrécur7'!M$17&lt;&gt;0,'1C TSrécur7'!$B$12,"")</f>
        <v/>
      </c>
      <c r="D472" s="972"/>
      <c r="E472" s="973"/>
      <c r="F472" s="93" t="str">
        <f>IF(AND($C472='1C TSrécur7'!$B$12,'1C TSrécur7'!$B$16="récurrentes",'1C TSrécur7'!$M$17&lt;&gt;""),'1C TSrécur7'!$M$21,"")</f>
        <v/>
      </c>
      <c r="G472" s="863"/>
      <c r="H472" s="745">
        <v>0.21</v>
      </c>
      <c r="I472" s="747">
        <v>1</v>
      </c>
      <c r="J472" s="312"/>
      <c r="K472" s="680">
        <f t="shared" si="151"/>
        <v>0</v>
      </c>
      <c r="L472" s="527">
        <f>IF(OR('1C TSrécur7'!$B$12="",'1C TSrécur7'!M$30=0),0,IF(AND('1C TSrécur7'!$B$12&lt;&gt;"",$K$2="Pôle",'1C TSrécur7'!$C$12="OUI"),(('1C TSrécur7'!M$22+'1C TSrécur7'!M$23+'1C TSrécur7'!M$24+'1C TSrécur7'!M$25+'1C TSrécur7'!M$29)/'1C TSrécur7'!M$17),IF(AND('1C TSrécur7'!$B$12&lt;&gt;"",$K$2="Pôle",'1C TSrécur7'!$C$12="NON"),(('1C TSrécur7'!M$22+'1C TSrécur7'!M$23+'1C TSrécur7'!M$24+'1C TSrécur7'!M$25+'1C TSrécur7'!M$29)/'1C TSrécur7'!M$30),IF(AND('1C TSrécur7'!$B$12&lt;&gt;"",$K$2&lt;&gt;"Pôle",'1C TSrécur7'!$C$12="OUI"),(('1C TSrécur7'!M$22+'1C TSrécur7'!M$23+'1C TSrécur7'!M$24+'1C TSrécur7'!M$25+'1C TSrécur7'!M$26+'1C TSrécur7'!M$27+'1C TSrécur7'!M$28+'1C TSrécur7'!M$29)/'1C TSrécur7'!M$17),IF(AND('1C TSrécur7'!$B$12&lt;&gt;"",$K$2&lt;&gt;"Pôle",'1C TSrécur7'!$C$12="NON"),(('1C TSrécur7'!M$22+'1C TSrécur7'!M$23+'1C TSrécur7'!M$24+'1C TSrécur7'!M$25+'1C TSrécur7'!M$26+'1C TSrécur7'!M$27+'1C TSrécur7'!M$28+'1C TSrécur7'!M$29)/'1C TSrécur7'!M$30))))))</f>
        <v>0</v>
      </c>
      <c r="M472" s="527">
        <f>IF(OR('1C TSrécur7'!$B$12="",'1C TSrécur7'!M$30=0),0,IF(AND('1C TSrécur7'!$B$12&lt;&gt;"",$K$2="Pôle",'1C TSrécur7'!$C$12="OUI"),(('1C TSrécur7'!M$26+'1C TSrécur7'!M$27+'1C TSrécur7'!M$28)/'1C TSrécur7'!M$17),IF(AND('1C TSrécur7'!$B$12&lt;&gt;"",$K$2="Pôle",'1C TSrécur7'!$C$12="NON"),(('1C TSrécur7'!M$26+'1C TSrécur7'!M$27+'1C TSrécur7'!M$28)/'1C TSrécur7'!M$30),IF(AND('1C TSrécur7'!$B$12&lt;&gt;"",$K$2&lt;&gt;"Pôle"),0))))</f>
        <v>0</v>
      </c>
      <c r="N472" s="527">
        <f>IF(AND('1C TSrécur7'!$M$17&lt;&gt;0,'1C TSrécur7'!$M$30&lt;&gt;0),L472+M472,0)</f>
        <v>0</v>
      </c>
      <c r="O472" s="542" t="str">
        <f>IF(AND('1C TSrécur7'!M$17&lt;&gt;0,'1C TSrécur7'!$C$12="OUI"),'1C TSrécur7'!M$36/'1C TSrécur7'!M$17,"")</f>
        <v/>
      </c>
      <c r="P472" s="543" t="str">
        <f>IF(AND('1C TSrécur7'!M$17&lt;&gt;0,'1C TSrécur7'!$C$12="OUI"),'1C TSrécur7'!$M$37/'1C TSrécur7'!M$17,"")</f>
        <v/>
      </c>
      <c r="Q472" s="543" t="str">
        <f>IF(AND('1C TSrécur7'!M$17&lt;&gt;0,'1C TSrécur7'!$C$12="OUI"),'1C TSrécur7'!$M$38/'1C TSrécur7'!M$17,"")</f>
        <v/>
      </c>
      <c r="R472" s="543" t="str">
        <f>IF(AND('1C TSrécur7'!M$17&lt;&gt;0,'1C TSrécur7'!$C$12="OUI"),'1C TSrécur7'!$M$39/'1C TSrécur7'!M$17,"")</f>
        <v/>
      </c>
      <c r="S472" s="543" t="str">
        <f>IF(AND('1C TSrécur7'!M$17&lt;&gt;0,'1C TSrécur7'!$C$12="OUI"),'1C TSrécur7'!$M$40/'1C TSrécur7'!M$17,"")</f>
        <v/>
      </c>
      <c r="T472" s="543" t="str">
        <f>IF(AND('1C TSrécur7'!M$17&lt;&gt;0,'1C TSrécur7'!$C$12="OUI"),'1C TSrécur7'!$M$41/'1C TSrécur7'!M$17,"")</f>
        <v/>
      </c>
      <c r="U472" s="543" t="str">
        <f>IF(AND('1C TSrécur7'!M$17&lt;&gt;0,'1C TSrécur7'!$C$12="OUI"),'1C TSrécur7'!$M$42/'1C TSrécur7'!M$17,"")</f>
        <v/>
      </c>
      <c r="V472" s="543" t="str">
        <f>IF(AND('1C TSrécur7'!M$17&lt;&gt;0,'1C TSrécur7'!$C$12="OUI"),'1C TSrécur7'!$M$43/'1C TSrécur7'!M$17,"")</f>
        <v/>
      </c>
      <c r="W472" s="543" t="str">
        <f>IF(AND('1C TSrécur7'!M$17&lt;&gt;0,'1C TSrécur7'!$C$12="OUI"),'1C TSrécur7'!$M$44/'1C TSrécur7'!M$17,"")</f>
        <v/>
      </c>
      <c r="X472" s="543" t="str">
        <f>IF(AND('1C TSrécur7'!M$17&lt;&gt;0,'1C TSrécur7'!$C$12="OUI"),'1C TSrécur7'!$M$45/'1C TSrécur7'!M$17,"")</f>
        <v/>
      </c>
      <c r="Y472" s="543" t="str">
        <f>IF(AND('1C TSrécur7'!M$17&lt;&gt;0,'1C TSrécur7'!$C$12="OUI"),'1C TSrécur7'!$M$46/'1C TSrécur7'!M$17,"")</f>
        <v/>
      </c>
      <c r="Z472" s="543" t="str">
        <f>IF(AND('1C TSrécur7'!M$17&lt;&gt;0,'1C TSrécur7'!$C$12="OUI"),'1C TSrécur7'!$M$47/'1C TSrécur7'!M$17,"")</f>
        <v/>
      </c>
      <c r="AA472" s="543" t="str">
        <f>IF(AND('1C TSrécur7'!M$17&lt;&gt;0,'1C TSrécur7'!$C$12="OUI"),'1C TSrécur7'!$M$48/'1C TSrécur7'!M$17,"")</f>
        <v/>
      </c>
      <c r="AB472" s="543" t="str">
        <f>IF(AND('1C TSrécur7'!M$17&lt;&gt;0,'1C TSrécur7'!$C$12="OUI"),'1C TSrécur7'!$M$49/'1C TSrécur7'!M$17,"")</f>
        <v/>
      </c>
      <c r="AC472" s="543" t="str">
        <f>IF(AND('1C TSrécur7'!M$17&lt;&gt;0,'1C TSrécur7'!$C$12="OUI"),'1C TSrécur7'!$M$50/'1C TSrécur7'!M$17,"")</f>
        <v/>
      </c>
      <c r="AD472" s="543" t="str">
        <f>IF(AND('1C TSrécur7'!M$17&lt;&gt;0,'1C TSrécur7'!$C$12="OUI"),'1C TSrécur7'!$M$51/'1C TSrécur7'!M$17,"")</f>
        <v/>
      </c>
      <c r="AE472" s="543" t="str">
        <f>IF(AND('1C TSrécur7'!M$17&lt;&gt;0,'1C TSrécur7'!$C$12="OUI"),'1C TSrécur7'!$M$52/'1C TSrécur7'!M$17,"")</f>
        <v/>
      </c>
      <c r="AF472" s="543" t="str">
        <f>IF(AND('1C TSrécur7'!M$17&lt;&gt;0,'1C TSrécur7'!$C$12="OUI"),'1C TSrécur7'!$M$53/'1C TSrécur7'!M$17,"")</f>
        <v/>
      </c>
      <c r="AG472" s="543" t="str">
        <f>IF(AND('1C TSrécur7'!M$17&lt;&gt;0,'1C TSrécur7'!$C$12="OUI"),'1C TSrécur7'!$M$54/'1C TSrécur7'!M$17,"")</f>
        <v/>
      </c>
      <c r="AH472" s="543" t="str">
        <f>IF(AND('1C TSrécur7'!M$17&lt;&gt;0,'1C TSrécur7'!$C$12="OUI"),'1C TSrécur7'!$M$55/'1C TSrécur7'!M$17,"")</f>
        <v/>
      </c>
      <c r="AI472" s="543" t="str">
        <f>IF(AND('1C TSrécur7'!M$17&lt;&gt;0,'1C TSrécur7'!$C$12="OUI"),'1C TSrécur7'!$M$56/'1C TSrécur7'!M$17,"")</f>
        <v/>
      </c>
      <c r="AJ472" s="543" t="str">
        <f>IF(AND('1C TSrécur7'!M$17&lt;&gt;0,'1C TSrécur7'!$C$12="OUI"),'1C TSrécur7'!$M$57/'1C TSrécur7'!M$17,"")</f>
        <v/>
      </c>
      <c r="AK472" s="543">
        <f>IF(AND('1C TSrécur7'!M$17&lt;&gt;0,'1C TSrécur7'!$C$12="OUI"),'1C TSrécur7'!M$58/'1C TSrécur7'!M$17,0)</f>
        <v>0</v>
      </c>
      <c r="AL472" s="72">
        <f>IF(AND('1C TSrécur7'!$B$12&lt;&gt;"",'1C TSrécur7'!$C$12="OUI"),N472+AK472,N472)</f>
        <v>0</v>
      </c>
      <c r="AM472" s="344">
        <f t="shared" si="154"/>
        <v>0</v>
      </c>
      <c r="AN472" s="344">
        <f t="shared" si="155"/>
        <v>0</v>
      </c>
      <c r="AO472" s="345">
        <f t="shared" si="156"/>
        <v>0</v>
      </c>
      <c r="AP472" s="573">
        <f t="shared" si="157"/>
        <v>0</v>
      </c>
      <c r="AQ472" s="583">
        <f t="shared" si="158"/>
        <v>0</v>
      </c>
      <c r="AR472" s="579"/>
      <c r="AS472" s="102"/>
      <c r="AT472" s="27" t="str">
        <f>IF('1C TSrécur7'!M$17*FICHE!$C$13&lt;J472,"Forfait limité à "&amp;FICHE!$C$13&amp;"€/jour","")</f>
        <v/>
      </c>
      <c r="AU472" s="592"/>
      <c r="AV472" s="824"/>
      <c r="AW472" s="824"/>
      <c r="AX472" s="824"/>
      <c r="AY472" s="824"/>
      <c r="AZ472" s="824"/>
      <c r="BA472" s="767"/>
      <c r="BB472" s="767"/>
      <c r="BC472" s="767"/>
      <c r="BD472" s="767"/>
      <c r="BE472" s="767"/>
      <c r="BF472" s="767"/>
      <c r="BG472" s="767"/>
      <c r="BH472" s="767"/>
      <c r="BI472" s="767"/>
      <c r="BJ472" s="767"/>
      <c r="BK472" s="767"/>
      <c r="BL472" s="767"/>
      <c r="BM472" s="767"/>
      <c r="BN472" s="767"/>
      <c r="BO472" s="767"/>
      <c r="BP472" s="767"/>
      <c r="BQ472" s="767"/>
      <c r="BR472" s="767"/>
      <c r="BS472" s="767"/>
      <c r="BT472" s="767"/>
      <c r="BU472" s="767"/>
      <c r="BV472" s="767"/>
      <c r="BW472" s="767"/>
      <c r="BX472" s="767"/>
      <c r="BY472" s="767"/>
      <c r="BZ472" s="767"/>
      <c r="CA472" s="767"/>
      <c r="CB472" s="767"/>
      <c r="CC472" s="767"/>
      <c r="CD472" s="767"/>
      <c r="CE472" s="767"/>
      <c r="CF472" s="767"/>
      <c r="CG472" s="767"/>
      <c r="CH472" s="767"/>
      <c r="CI472" s="767"/>
      <c r="CJ472" s="767"/>
      <c r="CK472" s="767"/>
      <c r="CL472" s="767"/>
      <c r="CM472" s="767"/>
      <c r="CN472" s="767"/>
      <c r="CO472" s="767"/>
      <c r="CP472" s="767"/>
      <c r="CQ472" s="767"/>
      <c r="CR472" s="767"/>
      <c r="CS472" s="767"/>
      <c r="CT472" s="767"/>
      <c r="CU472" s="767"/>
      <c r="CV472" s="767"/>
      <c r="CW472" s="767"/>
      <c r="CX472" s="767"/>
      <c r="CY472" s="767"/>
      <c r="CZ472" s="767"/>
      <c r="DA472" s="767"/>
      <c r="DB472" s="767"/>
      <c r="DC472" s="767"/>
      <c r="DD472" s="767"/>
      <c r="DE472" s="767"/>
      <c r="DF472" s="767"/>
      <c r="DG472" s="767"/>
      <c r="DH472" s="767"/>
      <c r="DI472" s="767"/>
      <c r="DJ472" s="767"/>
      <c r="DK472" s="767"/>
      <c r="DL472" s="767"/>
      <c r="DM472" s="767"/>
      <c r="DN472" s="767"/>
      <c r="DO472" s="767"/>
      <c r="DP472" s="767"/>
      <c r="DQ472" s="767"/>
      <c r="DR472" s="767"/>
      <c r="DS472" s="767"/>
      <c r="DT472" s="767"/>
      <c r="DU472" s="767"/>
      <c r="DV472" s="767"/>
      <c r="DW472" s="767"/>
      <c r="DX472" s="767"/>
      <c r="DY472" s="767"/>
      <c r="DZ472" s="767"/>
      <c r="EA472" s="767"/>
      <c r="EB472" s="767"/>
      <c r="EC472" s="767"/>
      <c r="ED472" s="767"/>
      <c r="EE472" s="767"/>
      <c r="EF472" s="767"/>
      <c r="EG472" s="767"/>
      <c r="EH472" s="767"/>
      <c r="EI472" s="767"/>
      <c r="EJ472" s="767"/>
      <c r="EK472" s="767"/>
      <c r="EL472" s="767"/>
      <c r="EM472" s="767"/>
      <c r="EN472" s="767"/>
      <c r="EO472" s="767"/>
      <c r="EP472" s="767"/>
      <c r="EQ472" s="767"/>
      <c r="ER472" s="767"/>
      <c r="ES472" s="767"/>
      <c r="ET472" s="767"/>
      <c r="EU472" s="767"/>
      <c r="EV472" s="767"/>
      <c r="EW472" s="767"/>
      <c r="EX472" s="767"/>
      <c r="EY472" s="767"/>
      <c r="EZ472" s="767"/>
      <c r="FA472" s="767"/>
      <c r="FB472" s="767"/>
      <c r="FC472" s="767"/>
      <c r="FD472" s="767"/>
      <c r="FE472" s="767"/>
      <c r="FF472" s="767"/>
      <c r="FG472" s="767"/>
      <c r="FH472" s="767"/>
      <c r="FI472" s="767"/>
      <c r="FJ472" s="767"/>
      <c r="FK472" s="767"/>
      <c r="FL472" s="767"/>
      <c r="FM472" s="767"/>
      <c r="FN472" s="767"/>
      <c r="FO472" s="767"/>
      <c r="FP472" s="767"/>
      <c r="FQ472" s="767"/>
      <c r="FR472" s="767"/>
      <c r="FS472" s="767"/>
      <c r="FT472" s="767"/>
      <c r="FU472" s="767"/>
      <c r="FV472" s="767"/>
      <c r="FW472" s="767"/>
      <c r="FX472" s="767"/>
      <c r="FY472" s="767"/>
      <c r="FZ472" s="767"/>
      <c r="GA472" s="767"/>
      <c r="GB472" s="767"/>
      <c r="GC472" s="767"/>
      <c r="GD472" s="767"/>
      <c r="GE472" s="767"/>
      <c r="GF472" s="767"/>
      <c r="GG472" s="767"/>
      <c r="GH472" s="767"/>
      <c r="GI472" s="767"/>
      <c r="GJ472" s="767"/>
      <c r="GK472" s="767"/>
      <c r="GL472" s="767"/>
      <c r="GM472" s="767"/>
      <c r="GN472" s="767"/>
      <c r="GO472" s="767"/>
      <c r="GP472" s="767"/>
      <c r="GQ472" s="767"/>
      <c r="GR472" s="767"/>
      <c r="GS472" s="767"/>
      <c r="GT472" s="767"/>
      <c r="GU472" s="767"/>
      <c r="GV472" s="767"/>
      <c r="GW472" s="767"/>
      <c r="GX472" s="767"/>
      <c r="GY472" s="767"/>
      <c r="GZ472" s="767"/>
      <c r="HA472" s="767"/>
      <c r="HB472" s="767"/>
      <c r="HC472" s="767"/>
    </row>
    <row r="473" spans="1:211" s="864" customFormat="1" ht="13.9" hidden="1" customHeight="1">
      <c r="A473" s="307"/>
      <c r="B473" s="351"/>
      <c r="C473" s="971" t="str">
        <f>IF('1C TSrécur7'!N$17&lt;&gt;0,'1C TSrécur7'!$B$12,"")</f>
        <v/>
      </c>
      <c r="D473" s="972"/>
      <c r="E473" s="973"/>
      <c r="F473" s="93" t="str">
        <f>IF(AND($C473='1C TSrécur7'!$B$12,'1C TSrécur7'!$B$16="récurrentes",'1C TSrécur7'!$N$17&lt;&gt;""),'1C TSrécur7'!$N$21,"")</f>
        <v/>
      </c>
      <c r="G473" s="842"/>
      <c r="H473" s="745">
        <v>0.21</v>
      </c>
      <c r="I473" s="747">
        <v>1</v>
      </c>
      <c r="J473" s="312"/>
      <c r="K473" s="680">
        <f t="shared" si="151"/>
        <v>0</v>
      </c>
      <c r="L473" s="527">
        <f>IF(OR('1C TSrécur7'!$B$12="",'1C TSrécur7'!N$30=0),0,IF(AND('1C TSrécur7'!$B$12&lt;&gt;"",$K$2="Pôle",'1C TSrécur7'!$C$12="OUI"),(('1C TSrécur7'!N$22+'1C TSrécur7'!N$23+'1C TSrécur7'!N$24+'1C TSrécur7'!N$25+'1C TSrécur7'!N$29)/'1C TSrécur7'!N$17),IF(AND('1C TSrécur7'!$B$12&lt;&gt;"",$K$2="Pôle",'1C TSrécur7'!$C$12="NON"),(('1C TSrécur7'!N$22+'1C TSrécur7'!N$23+'1C TSrécur7'!N$24+'1C TSrécur7'!N$25+'1C TSrécur7'!N$29)/'1C TSrécur7'!N$30),IF(AND('1C TSrécur7'!$B$12&lt;&gt;"",$K$2&lt;&gt;"Pôle",'1C TSrécur7'!$C$12="OUI"),(('1C TSrécur7'!N$22+'1C TSrécur7'!N$23+'1C TSrécur7'!N$24+'1C TSrécur7'!N$25+'1C TSrécur7'!N$26+'1C TSrécur7'!N$27+'1C TSrécur7'!N$28+'1C TSrécur7'!N$29)/'1C TSrécur7'!N$17),IF(AND('1C TSrécur7'!$B$12&lt;&gt;"",$K$2&lt;&gt;"Pôle",'1C TSrécur7'!$C$12="NON"),(('1C TSrécur7'!N$22+'1C TSrécur7'!N$23+'1C TSrécur7'!N$24+'1C TSrécur7'!N$25+'1C TSrécur7'!N$26+'1C TSrécur7'!N$27+'1C TSrécur7'!N$28+'1C TSrécur7'!N$29)/'1C TSrécur7'!N$30))))))</f>
        <v>0</v>
      </c>
      <c r="M473" s="527">
        <f>IF(OR('1C TSrécur7'!$B$12="",'1C TSrécur7'!N$30=0),0,IF(AND('1C TSrécur7'!$B$12&lt;&gt;"",$K$2="Pôle",'1C TSrécur7'!$C$12="OUI"),(('1C TSrécur7'!N$26+'1C TSrécur7'!N$27+'1C TSrécur7'!N$28)/'1C TSrécur7'!N$17),IF(AND('1C TSrécur7'!$B$12&lt;&gt;"",$K$2="Pôle",'1C TSrécur7'!$C$12="NON"),(('1C TSrécur7'!N$26+'1C TSrécur7'!N$27+'1C TSrécur7'!N$28)/'1C TSrécur7'!N$30),IF(AND('1C TSrécur7'!$B$12&lt;&gt;"",$K$2&lt;&gt;"Pôle"),0))))</f>
        <v>0</v>
      </c>
      <c r="N473" s="527">
        <f>IF(AND('1C TSrécur7'!$N$17&lt;&gt;0,'1C TSrécur7'!$N$30&lt;&gt;0),L473+M473,0)</f>
        <v>0</v>
      </c>
      <c r="O473" s="542" t="str">
        <f>IF(AND('1C TSrécur7'!N$17&lt;&gt;0,'1C TSrécur7'!$C$12="OUI"),'1C TSrécur7'!N$36/'1C TSrécur7'!N$17,"")</f>
        <v/>
      </c>
      <c r="P473" s="543" t="str">
        <f>IF(AND('1C TSrécur7'!N$17&lt;&gt;0,'1C TSrécur7'!$C$12="OUI"),'1C TSrécur7'!$N$37/'1C TSrécur7'!N$17,"")</f>
        <v/>
      </c>
      <c r="Q473" s="543" t="str">
        <f>IF(AND('1C TSrécur7'!N$17&lt;&gt;0,'1C TSrécur7'!$C$12="OUI"),'1C TSrécur7'!$N$38/'1C TSrécur7'!N$17,"")</f>
        <v/>
      </c>
      <c r="R473" s="543" t="str">
        <f>IF(AND('1C TSrécur7'!N$17&lt;&gt;0,'1C TSrécur7'!$C$12="OUI"),'1C TSrécur7'!$N$39/'1C TSrécur7'!N$17,"")</f>
        <v/>
      </c>
      <c r="S473" s="543" t="str">
        <f>IF(AND('1C TSrécur7'!N$17&lt;&gt;0,'1C TSrécur7'!$C$12="OUI"),'1C TSrécur7'!$N$40/'1C TSrécur7'!N$17,"")</f>
        <v/>
      </c>
      <c r="T473" s="543" t="str">
        <f>IF(AND('1C TSrécur7'!N$17&lt;&gt;0,'1C TSrécur7'!$C$12="OUI"),'1C TSrécur7'!$N$41/'1C TSrécur7'!N$17,"")</f>
        <v/>
      </c>
      <c r="U473" s="543" t="str">
        <f>IF(AND('1C TSrécur7'!N$17&lt;&gt;0,'1C TSrécur7'!$C$12="OUI"),'1C TSrécur7'!$N$42/'1C TSrécur7'!N$17,"")</f>
        <v/>
      </c>
      <c r="V473" s="543" t="str">
        <f>IF(AND('1C TSrécur7'!N$17&lt;&gt;0,'1C TSrécur7'!$C$12="OUI"),'1C TSrécur7'!$N$43/'1C TSrécur7'!N$17,"")</f>
        <v/>
      </c>
      <c r="W473" s="543" t="str">
        <f>IF(AND('1C TSrécur7'!N$17&lt;&gt;0,'1C TSrécur7'!$C$12="OUI"),'1C TSrécur7'!$N$44/'1C TSrécur7'!N$17,"")</f>
        <v/>
      </c>
      <c r="X473" s="543" t="str">
        <f>IF(AND('1C TSrécur7'!N$17&lt;&gt;0,'1C TSrécur7'!$C$12="OUI"),'1C TSrécur7'!$N$45/'1C TSrécur7'!N$17,"")</f>
        <v/>
      </c>
      <c r="Y473" s="543" t="str">
        <f>IF(AND('1C TSrécur7'!N$17&lt;&gt;0,'1C TSrécur7'!$C$12="OUI"),'1C TSrécur7'!$N$46/'1C TSrécur7'!N$17,"")</f>
        <v/>
      </c>
      <c r="Z473" s="543" t="str">
        <f>IF(AND('1C TSrécur7'!N$17&lt;&gt;0,'1C TSrécur7'!$C$12="OUI"),'1C TSrécur7'!$N$47/'1C TSrécur7'!N$17,"")</f>
        <v/>
      </c>
      <c r="AA473" s="543" t="str">
        <f>IF(AND('1C TSrécur7'!N$17&lt;&gt;0,'1C TSrécur7'!$C$12="OUI"),'1C TSrécur7'!$N$48/'1C TSrécur7'!N$17,"")</f>
        <v/>
      </c>
      <c r="AB473" s="543" t="str">
        <f>IF(AND('1C TSrécur7'!N$17&lt;&gt;0,'1C TSrécur7'!$C$12="OUI"),'1C TSrécur7'!$N$49/'1C TSrécur7'!N$17,"")</f>
        <v/>
      </c>
      <c r="AC473" s="543" t="str">
        <f>IF(AND('1C TSrécur7'!N$17&lt;&gt;0,'1C TSrécur7'!$C$12="OUI"),'1C TSrécur7'!$N$50/'1C TSrécur7'!N$17,"")</f>
        <v/>
      </c>
      <c r="AD473" s="543" t="str">
        <f>IF(AND('1C TSrécur7'!N$17&lt;&gt;0,'1C TSrécur7'!$C$12="OUI"),'1C TSrécur7'!$N$51/'1C TSrécur7'!N$17,"")</f>
        <v/>
      </c>
      <c r="AE473" s="543" t="str">
        <f>IF(AND('1C TSrécur7'!N$17&lt;&gt;0,'1C TSrécur7'!$C$12="OUI"),'1C TSrécur7'!$N$52/'1C TSrécur7'!N$17,"")</f>
        <v/>
      </c>
      <c r="AF473" s="543" t="str">
        <f>IF(AND('1C TSrécur7'!N$17&lt;&gt;0,'1C TSrécur7'!$C$12="OUI"),'1C TSrécur7'!$N$53/'1C TSrécur7'!N$17,"")</f>
        <v/>
      </c>
      <c r="AG473" s="543" t="str">
        <f>IF(AND('1C TSrécur7'!N$17&lt;&gt;0,'1C TSrécur7'!$C$12="OUI"),'1C TSrécur7'!$N$54/'1C TSrécur7'!N$17,"")</f>
        <v/>
      </c>
      <c r="AH473" s="543" t="str">
        <f>IF(AND('1C TSrécur7'!N$17&lt;&gt;0,'1C TSrécur7'!$C$12="OUI"),'1C TSrécur7'!$N$55/'1C TSrécur7'!N$17,"")</f>
        <v/>
      </c>
      <c r="AI473" s="543" t="str">
        <f>IF(AND('1C TSrécur7'!N$17&lt;&gt;0,'1C TSrécur7'!$C$12="OUI"),'1C TSrécur7'!$N$56/'1C TSrécur7'!N$17,"")</f>
        <v/>
      </c>
      <c r="AJ473" s="543" t="str">
        <f>IF(AND('1C TSrécur7'!N$17&lt;&gt;0,'1C TSrécur7'!$C$12="OUI"),'1C TSrécur7'!$N$57/'1C TSrécur7'!N$17,"")</f>
        <v/>
      </c>
      <c r="AK473" s="543">
        <f>IF(AND('1C TSrécur7'!N$17&lt;&gt;0,'1C TSrécur7'!$C$12="OUI"),'1C TSrécur7'!N$58/'1C TSrécur7'!N$17,0)</f>
        <v>0</v>
      </c>
      <c r="AL473" s="72">
        <f>IF(AND('1C TSrécur7'!$B$12&lt;&gt;"",'1C TSrécur7'!$C$12="OUI"),N473+AK473,N473)</f>
        <v>0</v>
      </c>
      <c r="AM473" s="344">
        <f t="shared" si="154"/>
        <v>0</v>
      </c>
      <c r="AN473" s="344">
        <f t="shared" si="155"/>
        <v>0</v>
      </c>
      <c r="AO473" s="345">
        <f t="shared" si="156"/>
        <v>0</v>
      </c>
      <c r="AP473" s="573">
        <f t="shared" si="157"/>
        <v>0</v>
      </c>
      <c r="AQ473" s="583">
        <f t="shared" si="158"/>
        <v>0</v>
      </c>
      <c r="AR473" s="579"/>
      <c r="AS473" s="102"/>
      <c r="AT473" s="27" t="str">
        <f>IF('1C TSrécur7'!N$17*FICHE!$C$13&lt;J473,"Forfait limité à "&amp;FICHE!$C$13&amp;"€/jour","")</f>
        <v/>
      </c>
      <c r="AU473" s="592"/>
      <c r="AV473" s="824"/>
      <c r="AW473" s="824"/>
      <c r="AX473" s="824"/>
      <c r="AY473" s="824"/>
      <c r="AZ473" s="824"/>
      <c r="BA473" s="767"/>
      <c r="BB473" s="767"/>
      <c r="BC473" s="767"/>
      <c r="BD473" s="767"/>
      <c r="BE473" s="767"/>
      <c r="BF473" s="767"/>
      <c r="BG473" s="767"/>
      <c r="BH473" s="767"/>
      <c r="BI473" s="767"/>
      <c r="BJ473" s="767"/>
      <c r="BK473" s="767"/>
      <c r="BL473" s="767"/>
      <c r="BM473" s="767"/>
      <c r="BN473" s="767"/>
      <c r="BO473" s="767"/>
      <c r="BP473" s="767"/>
      <c r="BQ473" s="767"/>
      <c r="BR473" s="767"/>
      <c r="BS473" s="767"/>
      <c r="BT473" s="767"/>
      <c r="BU473" s="767"/>
      <c r="BV473" s="767"/>
      <c r="BW473" s="767"/>
      <c r="BX473" s="767"/>
      <c r="BY473" s="767"/>
      <c r="BZ473" s="767"/>
      <c r="CA473" s="767"/>
      <c r="CB473" s="767"/>
      <c r="CC473" s="767"/>
      <c r="CD473" s="767"/>
      <c r="CE473" s="767"/>
      <c r="CF473" s="767"/>
      <c r="CG473" s="767"/>
      <c r="CH473" s="767"/>
      <c r="CI473" s="767"/>
      <c r="CJ473" s="767"/>
      <c r="CK473" s="767"/>
      <c r="CL473" s="767"/>
      <c r="CM473" s="767"/>
      <c r="CN473" s="767"/>
      <c r="CO473" s="767"/>
      <c r="CP473" s="767"/>
      <c r="CQ473" s="767"/>
      <c r="CR473" s="767"/>
      <c r="CS473" s="767"/>
      <c r="CT473" s="767"/>
      <c r="CU473" s="767"/>
      <c r="CV473" s="767"/>
      <c r="CW473" s="767"/>
      <c r="CX473" s="767"/>
      <c r="CY473" s="767"/>
      <c r="CZ473" s="767"/>
      <c r="DA473" s="767"/>
      <c r="DB473" s="767"/>
      <c r="DC473" s="767"/>
      <c r="DD473" s="767"/>
      <c r="DE473" s="767"/>
      <c r="DF473" s="767"/>
      <c r="DG473" s="767"/>
      <c r="DH473" s="767"/>
      <c r="DI473" s="767"/>
      <c r="DJ473" s="767"/>
      <c r="DK473" s="767"/>
      <c r="DL473" s="767"/>
      <c r="DM473" s="767"/>
      <c r="DN473" s="767"/>
      <c r="DO473" s="767"/>
      <c r="DP473" s="767"/>
      <c r="DQ473" s="767"/>
      <c r="DR473" s="767"/>
      <c r="DS473" s="767"/>
      <c r="DT473" s="767"/>
      <c r="DU473" s="767"/>
      <c r="DV473" s="767"/>
      <c r="DW473" s="767"/>
      <c r="DX473" s="767"/>
      <c r="DY473" s="767"/>
      <c r="DZ473" s="767"/>
      <c r="EA473" s="767"/>
      <c r="EB473" s="767"/>
      <c r="EC473" s="767"/>
      <c r="ED473" s="767"/>
      <c r="EE473" s="767"/>
      <c r="EF473" s="767"/>
      <c r="EG473" s="767"/>
      <c r="EH473" s="767"/>
      <c r="EI473" s="767"/>
      <c r="EJ473" s="767"/>
      <c r="EK473" s="767"/>
      <c r="EL473" s="767"/>
      <c r="EM473" s="767"/>
      <c r="EN473" s="767"/>
      <c r="EO473" s="767"/>
      <c r="EP473" s="767"/>
      <c r="EQ473" s="767"/>
      <c r="ER473" s="767"/>
      <c r="ES473" s="767"/>
      <c r="ET473" s="767"/>
      <c r="EU473" s="767"/>
      <c r="EV473" s="767"/>
      <c r="EW473" s="767"/>
      <c r="EX473" s="767"/>
      <c r="EY473" s="767"/>
      <c r="EZ473" s="767"/>
      <c r="FA473" s="767"/>
      <c r="FB473" s="767"/>
      <c r="FC473" s="767"/>
      <c r="FD473" s="767"/>
      <c r="FE473" s="767"/>
      <c r="FF473" s="767"/>
      <c r="FG473" s="767"/>
      <c r="FH473" s="767"/>
      <c r="FI473" s="767"/>
      <c r="FJ473" s="767"/>
      <c r="FK473" s="767"/>
      <c r="FL473" s="767"/>
      <c r="FM473" s="767"/>
      <c r="FN473" s="767"/>
      <c r="FO473" s="767"/>
      <c r="FP473" s="767"/>
      <c r="FQ473" s="767"/>
      <c r="FR473" s="767"/>
      <c r="FS473" s="767"/>
      <c r="FT473" s="767"/>
      <c r="FU473" s="767"/>
      <c r="FV473" s="767"/>
      <c r="FW473" s="767"/>
      <c r="FX473" s="767"/>
      <c r="FY473" s="767"/>
      <c r="FZ473" s="767"/>
      <c r="GA473" s="767"/>
      <c r="GB473" s="767"/>
      <c r="GC473" s="767"/>
      <c r="GD473" s="767"/>
      <c r="GE473" s="767"/>
      <c r="GF473" s="767"/>
      <c r="GG473" s="767"/>
      <c r="GH473" s="767"/>
      <c r="GI473" s="767"/>
      <c r="GJ473" s="767"/>
      <c r="GK473" s="767"/>
      <c r="GL473" s="767"/>
      <c r="GM473" s="767"/>
      <c r="GN473" s="767"/>
      <c r="GO473" s="767"/>
      <c r="GP473" s="767"/>
      <c r="GQ473" s="767"/>
      <c r="GR473" s="767"/>
      <c r="GS473" s="767"/>
      <c r="GT473" s="767"/>
      <c r="GU473" s="767"/>
      <c r="GV473" s="767"/>
      <c r="GW473" s="767"/>
      <c r="GX473" s="767"/>
      <c r="GY473" s="767"/>
      <c r="GZ473" s="767"/>
      <c r="HA473" s="767"/>
      <c r="HB473" s="767"/>
      <c r="HC473" s="767"/>
    </row>
    <row r="474" spans="1:211" ht="13.9" hidden="1" customHeight="1">
      <c r="A474" s="309"/>
      <c r="B474" s="338"/>
      <c r="C474" s="974" t="str">
        <f>IF('1C TSrécur7'!O$17&lt;&gt;0,'1C TSrécur7'!$B$12,"")</f>
        <v/>
      </c>
      <c r="D474" s="975"/>
      <c r="E474" s="976"/>
      <c r="F474" s="828" t="str">
        <f>IF(AND($C474='1C TSrécur7'!$B$12,'1C TSrécur7'!$B$16="récurrentes",'1C TSrécur7'!$O$17&lt;&gt;""),'1C TSrécur7'!$O$21,"")</f>
        <v/>
      </c>
      <c r="G474" s="237"/>
      <c r="H474" s="763">
        <v>0.21</v>
      </c>
      <c r="I474" s="764">
        <v>1</v>
      </c>
      <c r="J474" s="316"/>
      <c r="K474" s="829">
        <f t="shared" ref="K474:K497" si="159">J474+(J474*H474)</f>
        <v>0</v>
      </c>
      <c r="L474" s="830">
        <f>IF(OR('1C TSrécur7'!$B$12="",'1C TSrécur7'!O$30=0),0,IF(AND('1C TSrécur7'!$B$12&lt;&gt;"",$K$2="Pôle",'1C TSrécur7'!$C$12="OUI"),(('1C TSrécur7'!O$22+'1C TSrécur7'!O$23+'1C TSrécur7'!O$24+'1C TSrécur7'!O$25+'1C TSrécur7'!O$29)/'1C TSrécur7'!O$17),IF(AND('1C TSrécur7'!$B$12&lt;&gt;"",$K$2="Pôle",'1C TSrécur7'!$C$12="NON"),(('1C TSrécur7'!O$22+'1C TSrécur7'!O$23+'1C TSrécur7'!O$24+'1C TSrécur7'!O$25+'1C TSrécur7'!O$29)/'1C TSrécur7'!O$30),IF(AND('1C TSrécur7'!$B$12&lt;&gt;"",$K$2&lt;&gt;"Pôle",'1C TSrécur7'!$C$12="OUI"),(('1C TSrécur7'!O$22+'1C TSrécur7'!O$23+'1C TSrécur7'!O$24+'1C TSrécur7'!O$25+'1C TSrécur7'!O$26+'1C TSrécur7'!O$27+'1C TSrécur7'!O$28+'1C TSrécur7'!O$29)/'1C TSrécur7'!O$17),IF(AND('1C TSrécur7'!$B$12&lt;&gt;"",$K$2&lt;&gt;"Pôle",'1C TSrécur7'!$C$12="NON"),(('1C TSrécur7'!O$22+'1C TSrécur7'!O$23+'1C TSrécur7'!O$24+'1C TSrécur7'!O$25+'1C TSrécur7'!O$26+'1C TSrécur7'!O$27+'1C TSrécur7'!O$28+'1C TSrécur7'!O$29)/'1C TSrécur7'!O$30))))))</f>
        <v>0</v>
      </c>
      <c r="M474" s="830">
        <f>IF(OR('1C TSrécur7'!$B$12="",'1C TSrécur7'!O$30=0),0,IF(AND('1C TSrécur7'!$B$12&lt;&gt;"",$K$2="Pôle",'1C TSrécur7'!$C$12="OUI"),(('1C TSrécur7'!O$26+'1C TSrécur7'!O$27+'1C TSrécur7'!O$28)/'1C TSrécur7'!O$17),IF(AND('1C TSrécur7'!$B$12&lt;&gt;"",$K$2="Pôle",'1C TSrécur7'!$C$12="NON"),(('1C TSrécur7'!O$26+'1C TSrécur7'!O$27+'1C TSrécur7'!O$28)/'1C TSrécur7'!O$30),IF(AND('1C TSrécur7'!$B$12&lt;&gt;"",$K$2&lt;&gt;"Pôle"),0))))</f>
        <v>0</v>
      </c>
      <c r="N474" s="830">
        <f>IF(AND('1C TSrécur7'!$O$17&lt;&gt;0,'1C TSrécur7'!$O$30&lt;&gt;0),L474+M474,0)</f>
        <v>0</v>
      </c>
      <c r="O474" s="831" t="str">
        <f>IF(AND('1C TSrécur7'!O$17&lt;&gt;0,'1C TSrécur7'!$C$12="OUI"),'1C TSrécur7'!O$36/'1C TSrécur7'!O$17,"")</f>
        <v/>
      </c>
      <c r="P474" s="832" t="str">
        <f>IF(AND('1C TSrécur7'!O$17&lt;&gt;0,'1C TSrécur7'!$C$12="OUI"),'1C TSrécur7'!$O$37/'1C TSrécur7'!O$17,"")</f>
        <v/>
      </c>
      <c r="Q474" s="832" t="str">
        <f>IF(AND('1C TSrécur7'!O$17&lt;&gt;0,'1C TSrécur7'!$C$12="OUI"),'1C TSrécur7'!$O$38/'1C TSrécur7'!O$17,"")</f>
        <v/>
      </c>
      <c r="R474" s="832" t="str">
        <f>IF(AND('1C TSrécur7'!O$17&lt;&gt;0,'1C TSrécur7'!$C$12="OUI"),'1C TSrécur7'!$O$39/'1C TSrécur7'!O$17,"")</f>
        <v/>
      </c>
      <c r="S474" s="832" t="str">
        <f>IF(AND('1C TSrécur7'!O$17&lt;&gt;0,'1C TSrécur7'!$C$12="OUI"),'1C TSrécur7'!$O$40/'1C TSrécur7'!O$17,"")</f>
        <v/>
      </c>
      <c r="T474" s="832" t="str">
        <f>IF(AND('1C TSrécur7'!O$17&lt;&gt;0,'1C TSrécur7'!$C$12="OUI"),'1C TSrécur7'!$O$41/'1C TSrécur7'!O$17,"")</f>
        <v/>
      </c>
      <c r="U474" s="832" t="str">
        <f>IF(AND('1C TSrécur7'!O$17&lt;&gt;0,'1C TSrécur7'!$C$12="OUI"),'1C TSrécur7'!$O$42/'1C TSrécur7'!O$17,"")</f>
        <v/>
      </c>
      <c r="V474" s="832" t="str">
        <f>IF(AND('1C TSrécur7'!O$17&lt;&gt;0,'1C TSrécur7'!$C$12="OUI"),'1C TSrécur7'!$O$43/'1C TSrécur7'!O$17,"")</f>
        <v/>
      </c>
      <c r="W474" s="832" t="str">
        <f>IF(AND('1C TSrécur7'!O$17&lt;&gt;0,'1C TSrécur7'!$C$12="OUI"),'1C TSrécur7'!$O$44/'1C TSrécur7'!O$17,"")</f>
        <v/>
      </c>
      <c r="X474" s="832" t="str">
        <f>IF(AND('1C TSrécur7'!O$17&lt;&gt;0,'1C TSrécur7'!$C$12="OUI"),'1C TSrécur7'!$O$45/'1C TSrécur7'!O$17,"")</f>
        <v/>
      </c>
      <c r="Y474" s="832" t="str">
        <f>IF(AND('1C TSrécur7'!O$17&lt;&gt;0,'1C TSrécur7'!$C$12="OUI"),'1C TSrécur7'!$O$46/'1C TSrécur7'!O$17,"")</f>
        <v/>
      </c>
      <c r="Z474" s="832" t="str">
        <f>IF(AND('1C TSrécur7'!O$17&lt;&gt;0,'1C TSrécur7'!$C$12="OUI"),'1C TSrécur7'!$O$47/'1C TSrécur7'!O$17,"")</f>
        <v/>
      </c>
      <c r="AA474" s="832" t="str">
        <f>IF(AND('1C TSrécur7'!O$17&lt;&gt;0,'1C TSrécur7'!$C$12="OUI"),'1C TSrécur7'!$O$48/'1C TSrécur7'!O$17,"")</f>
        <v/>
      </c>
      <c r="AB474" s="832" t="str">
        <f>IF(AND('1C TSrécur7'!O$17&lt;&gt;0,'1C TSrécur7'!$C$12="OUI"),'1C TSrécur7'!$O$49/'1C TSrécur7'!O$17,"")</f>
        <v/>
      </c>
      <c r="AC474" s="832" t="str">
        <f>IF(AND('1C TSrécur7'!O$17&lt;&gt;0,'1C TSrécur7'!$C$12="OUI"),'1C TSrécur7'!$O$50/'1C TSrécur7'!O$17,"")</f>
        <v/>
      </c>
      <c r="AD474" s="832" t="str">
        <f>IF(AND('1C TSrécur7'!O$17&lt;&gt;0,'1C TSrécur7'!$C$12="OUI"),'1C TSrécur7'!$O$51/'1C TSrécur7'!O$17,"")</f>
        <v/>
      </c>
      <c r="AE474" s="832" t="str">
        <f>IF(AND('1C TSrécur7'!O$17&lt;&gt;0,'1C TSrécur7'!$C$12="OUI"),'1C TSrécur7'!$O$52/'1C TSrécur7'!O$17,"")</f>
        <v/>
      </c>
      <c r="AF474" s="832" t="str">
        <f>IF(AND('1C TSrécur7'!O$17&lt;&gt;0,'1C TSrécur7'!$C$12="OUI"),'1C TSrécur7'!$O$53/'1C TSrécur7'!O$17,"")</f>
        <v/>
      </c>
      <c r="AG474" s="832" t="str">
        <f>IF(AND('1C TSrécur7'!O$17&lt;&gt;0,'1C TSrécur7'!$C$12="OUI"),'1C TSrécur7'!$O$54/'1C TSrécur7'!O$17,"")</f>
        <v/>
      </c>
      <c r="AH474" s="832" t="str">
        <f>IF(AND('1C TSrécur7'!O$17&lt;&gt;0,'1C TSrécur7'!$C$12="OUI"),'1C TSrécur7'!$O$55/'1C TSrécur7'!O$17,"")</f>
        <v/>
      </c>
      <c r="AI474" s="832" t="str">
        <f>IF(AND('1C TSrécur7'!O$17&lt;&gt;0,'1C TSrécur7'!$C$12="OUI"),'1C TSrécur7'!$O$56/'1C TSrécur7'!O$17,"")</f>
        <v/>
      </c>
      <c r="AJ474" s="832" t="str">
        <f>IF(AND('1C TSrécur7'!O$17&lt;&gt;0,'1C TSrécur7'!$C$12="OUI"),'1C TSrécur7'!$O$57/'1C TSrécur7'!O$17,"")</f>
        <v/>
      </c>
      <c r="AK474" s="832">
        <f>IF(AND('1C TSrécur7'!O$17&lt;&gt;0,'1C TSrécur7'!$C$12="OUI"),'1C TSrécur7'!O$58/'1C TSrécur7'!O$17,0)</f>
        <v>0</v>
      </c>
      <c r="AL474" s="73">
        <f>IF(AND('1C TSrécur7'!$B$12&lt;&gt;"",'1C TSrécur7'!$C$12="OUI"),N474+AK474,N474)</f>
        <v>0</v>
      </c>
      <c r="AM474" s="346">
        <f t="shared" si="154"/>
        <v>0</v>
      </c>
      <c r="AN474" s="346">
        <f t="shared" si="155"/>
        <v>0</v>
      </c>
      <c r="AO474" s="347">
        <f>AM474+AN474</f>
        <v>0</v>
      </c>
      <c r="AP474" s="575">
        <f>AM474-AR474</f>
        <v>0</v>
      </c>
      <c r="AQ474" s="584">
        <f t="shared" si="158"/>
        <v>0</v>
      </c>
      <c r="AR474" s="580"/>
      <c r="AS474" s="208"/>
      <c r="AT474" s="209" t="str">
        <f>IF('1C TSrécur7'!O$17*FICHE!$C$13&lt;J474,"Forfait limité à "&amp;FICHE!$C$13&amp;"€/jour","")</f>
        <v/>
      </c>
      <c r="AU474" s="591"/>
    </row>
    <row r="475" spans="1:211" ht="13.9" hidden="1" customHeight="1">
      <c r="A475" s="309"/>
      <c r="B475" s="338"/>
      <c r="C475" s="962" t="str">
        <f>IF('1C TSrécur7'!P$17&lt;&gt;0,'1C TSrécur7'!$B$12,"")</f>
        <v/>
      </c>
      <c r="D475" s="963"/>
      <c r="E475" s="964"/>
      <c r="F475" s="211" t="str">
        <f>IF(AND($C475='1C TSrécur7'!$B$12,'1C TSrécur7'!$B$16="récurrentes",'1C TSrécur7'!$P$17&lt;&gt;""),'1C TSrécur7'!$P$21,"")</f>
        <v/>
      </c>
      <c r="G475" s="235"/>
      <c r="H475" s="745">
        <v>0.21</v>
      </c>
      <c r="I475" s="747">
        <v>1</v>
      </c>
      <c r="J475" s="316"/>
      <c r="K475" s="786">
        <f t="shared" si="159"/>
        <v>0</v>
      </c>
      <c r="L475" s="539">
        <f>IF(OR('1C TSrécur7'!$B$12="",'1C TSrécur7'!P$30=0),0,IF(AND('1C TSrécur7'!$B$12&lt;&gt;"",$K$2="Pôle",'1C TSrécur7'!$C$12="OUI"),(('1C TSrécur7'!P$22+'1C TSrécur7'!P$23+'1C TSrécur7'!P$24+'1C TSrécur7'!P$25+'1C TSrécur7'!P$29)/'1C TSrécur7'!P$17),IF(AND('1C TSrécur7'!$B$12&lt;&gt;"",$K$2="Pôle",'1C TSrécur7'!$C$12="NON"),(('1C TSrécur7'!P$22+'1C TSrécur7'!P$23+'1C TSrécur7'!P$24+'1C TSrécur7'!P$25+'1C TSrécur7'!P$29)/'1C TSrécur7'!P$30),IF(AND('1C TSrécur7'!$B$12&lt;&gt;"",$K$2&lt;&gt;"Pôle",'1C TSrécur7'!$C$12="OUI"),(('1C TSrécur7'!P$22+'1C TSrécur7'!P$23+'1C TSrécur7'!P$24+'1C TSrécur7'!P$25+'1C TSrécur7'!P$26+'1C TSrécur7'!P$27+'1C TSrécur7'!P$28+'1C TSrécur7'!P$29)/'1C TSrécur7'!P$17),IF(AND('1C TSrécur7'!$B$12&lt;&gt;"",$K$2&lt;&gt;"Pôle",'1C TSrécur7'!$C$12="NON"),(('1C TSrécur7'!P$22+'1C TSrécur7'!P$23+'1C TSrécur7'!P$24+'1C TSrécur7'!P$25+'1C TSrécur7'!P$26+'1C TSrécur7'!P$27+'1C TSrécur7'!P$28+'1C TSrécur7'!P$29)/'1C TSrécur7'!P$30))))))</f>
        <v>0</v>
      </c>
      <c r="M475" s="539">
        <f>IF(OR('1C TSrécur7'!$B$12="",'1C TSrécur7'!P$30=0),0,IF(AND('1C TSrécur7'!$B$12&lt;&gt;"",$K$2="Pôle",'1C TSrécur7'!$C$12="OUI"),(('1C TSrécur7'!P$26+'1C TSrécur7'!P$27+'1C TSrécur7'!P$28)/'1C TSrécur7'!P$17),IF(AND('1C TSrécur7'!$B$12&lt;&gt;"",$K$2="Pôle",'1C TSrécur7'!$C$12="NON"),(('1C TSrécur7'!P$26+'1C TSrécur7'!P$27+'1C TSrécur7'!P$28)/'1C TSrécur7'!P$30),IF(AND('1C TSrécur7'!$B$12&lt;&gt;"",$K$2&lt;&gt;"Pôle"),0))))</f>
        <v>0</v>
      </c>
      <c r="N475" s="539">
        <f>IF(AND('1C TSrécur7'!$P$17&lt;&gt;0,'1C TSrécur7'!$P$30&lt;&gt;0),L475+M475,0)</f>
        <v>0</v>
      </c>
      <c r="O475" s="544" t="str">
        <f>IF(AND('1C TSrécur7'!P$17&lt;&gt;0,'1C TSrécur7'!$C$12="OUI"),'1C TSrécur7'!P$36/'1C TSrécur7'!P$17,"")</f>
        <v/>
      </c>
      <c r="P475" s="545" t="str">
        <f>IF(AND('1C TSrécur7'!P$17&lt;&gt;0,'1C TSrécur7'!$C$12="OUI"),'1C TSrécur7'!$P$37/'1C TSrécur7'!P$17,"")</f>
        <v/>
      </c>
      <c r="Q475" s="545" t="str">
        <f>IF(AND('1C TSrécur7'!P$17&lt;&gt;0,'1C TSrécur7'!$C$12="OUI"),'1C TSrécur7'!$P$38/'1C TSrécur7'!P$17,"")</f>
        <v/>
      </c>
      <c r="R475" s="545" t="str">
        <f>IF(AND('1C TSrécur7'!P$17&lt;&gt;0,'1C TSrécur7'!$C$12="OUI"),'1C TSrécur7'!$P$39/'1C TSrécur7'!P$17,"")</f>
        <v/>
      </c>
      <c r="S475" s="545" t="str">
        <f>IF(AND('1C TSrécur7'!P$17&lt;&gt;0,'1C TSrécur7'!$C$12="OUI"),'1C TSrécur7'!$P$40/'1C TSrécur7'!P$17,"")</f>
        <v/>
      </c>
      <c r="T475" s="545" t="str">
        <f>IF(AND('1C TSrécur7'!P$17&lt;&gt;0,'1C TSrécur7'!$C$12="OUI"),'1C TSrécur7'!$P$41/'1C TSrécur7'!P$17,"")</f>
        <v/>
      </c>
      <c r="U475" s="545" t="str">
        <f>IF(AND('1C TSrécur7'!P$17&lt;&gt;0,'1C TSrécur7'!$C$12="OUI"),'1C TSrécur7'!$P$42/'1C TSrécur7'!P$17,"")</f>
        <v/>
      </c>
      <c r="V475" s="545" t="str">
        <f>IF(AND('1C TSrécur7'!P$17&lt;&gt;0,'1C TSrécur7'!$C$12="OUI"),'1C TSrécur7'!$P$43/'1C TSrécur7'!P$17,"")</f>
        <v/>
      </c>
      <c r="W475" s="545" t="str">
        <f>IF(AND('1C TSrécur7'!P$17&lt;&gt;0,'1C TSrécur7'!$C$12="OUI"),'1C TSrécur7'!$P$44/'1C TSrécur7'!P$17,"")</f>
        <v/>
      </c>
      <c r="X475" s="545" t="str">
        <f>IF(AND('1C TSrécur7'!P$17&lt;&gt;0,'1C TSrécur7'!$C$12="OUI"),'1C TSrécur7'!$P$45/'1C TSrécur7'!P$17,"")</f>
        <v/>
      </c>
      <c r="Y475" s="545" t="str">
        <f>IF(AND('1C TSrécur7'!P$17&lt;&gt;0,'1C TSrécur7'!$C$12="OUI"),'1C TSrécur7'!$P$46/'1C TSrécur7'!P$17,"")</f>
        <v/>
      </c>
      <c r="Z475" s="545" t="str">
        <f>IF(AND('1C TSrécur7'!P$17&lt;&gt;0,'1C TSrécur7'!$C$12="OUI"),'1C TSrécur7'!$P$47/'1C TSrécur7'!P$17,"")</f>
        <v/>
      </c>
      <c r="AA475" s="545" t="str">
        <f>IF(AND('1C TSrécur7'!P$17&lt;&gt;0,'1C TSrécur7'!$C$12="OUI"),'1C TSrécur7'!$P$48/'1C TSrécur7'!P$17,"")</f>
        <v/>
      </c>
      <c r="AB475" s="545" t="str">
        <f>IF(AND('1C TSrécur7'!P$17&lt;&gt;0,'1C TSrécur7'!$C$12="OUI"),'1C TSrécur7'!$P$49/'1C TSrécur7'!P$17,"")</f>
        <v/>
      </c>
      <c r="AC475" s="545" t="str">
        <f>IF(AND('1C TSrécur7'!P$17&lt;&gt;0,'1C TSrécur7'!$C$12="OUI"),'1C TSrécur7'!$P$50/'1C TSrécur7'!P$17,"")</f>
        <v/>
      </c>
      <c r="AD475" s="545" t="str">
        <f>IF(AND('1C TSrécur7'!P$17&lt;&gt;0,'1C TSrécur7'!$C$12="OUI"),'1C TSrécur7'!$P$51/'1C TSrécur7'!P$17,"")</f>
        <v/>
      </c>
      <c r="AE475" s="545" t="str">
        <f>IF(AND('1C TSrécur7'!P$17&lt;&gt;0,'1C TSrécur7'!$C$12="OUI"),'1C TSrécur7'!$P$52/'1C TSrécur7'!P$17,"")</f>
        <v/>
      </c>
      <c r="AF475" s="545" t="str">
        <f>IF(AND('1C TSrécur7'!P$17&lt;&gt;0,'1C TSrécur7'!$C$12="OUI"),'1C TSrécur7'!$P$53/'1C TSrécur7'!P$17,"")</f>
        <v/>
      </c>
      <c r="AG475" s="545" t="str">
        <f>IF(AND('1C TSrécur7'!P$17&lt;&gt;0,'1C TSrécur7'!$C$12="OUI"),'1C TSrécur7'!$P$54/'1C TSrécur7'!P$17,"")</f>
        <v/>
      </c>
      <c r="AH475" s="545" t="str">
        <f>IF(AND('1C TSrécur7'!P$17&lt;&gt;0,'1C TSrécur7'!$C$12="OUI"),'1C TSrécur7'!$P$55/'1C TSrécur7'!P$17,"")</f>
        <v/>
      </c>
      <c r="AI475" s="545" t="str">
        <f>IF(AND('1C TSrécur7'!P$17&lt;&gt;0,'1C TSrécur7'!$C$12="OUI"),'1C TSrécur7'!$P$56/'1C TSrécur7'!P$17,"")</f>
        <v/>
      </c>
      <c r="AJ475" s="545" t="str">
        <f>IF(AND('1C TSrécur7'!P$17&lt;&gt;0,'1C TSrécur7'!$C$12="OUI"),'1C TSrécur7'!$P$57/'1C TSrécur7'!P$17,"")</f>
        <v/>
      </c>
      <c r="AK475" s="545">
        <f>IF(AND('1C TSrécur7'!P$17&lt;&gt;0,'1C TSrécur7'!$C$12="OUI"),'1C TSrécur7'!P$58/'1C TSrécur7'!P$17,0)</f>
        <v>0</v>
      </c>
      <c r="AL475" s="73">
        <f>IF(AND('1C TSrécur7'!$B$12&lt;&gt;"",'1C TSrécur7'!$C$12="OUI"),N475+AK475,N475)</f>
        <v>0</v>
      </c>
      <c r="AM475" s="344">
        <f t="shared" si="154"/>
        <v>0</v>
      </c>
      <c r="AN475" s="344">
        <f t="shared" si="155"/>
        <v>0</v>
      </c>
      <c r="AO475" s="345">
        <f t="shared" ref="AO475:AO485" si="160">AM475+AN475</f>
        <v>0</v>
      </c>
      <c r="AP475" s="573">
        <f t="shared" ref="AP475:AP485" si="161">AM475-AR475</f>
        <v>0</v>
      </c>
      <c r="AQ475" s="583">
        <f t="shared" si="158"/>
        <v>0</v>
      </c>
      <c r="AR475" s="579"/>
      <c r="AS475" s="102"/>
      <c r="AT475" s="209" t="str">
        <f>IF('1C TSrécur7'!P$17*FICHE!$C$13&lt;J475,"Forfait limité à "&amp;FICHE!$C$13&amp;"€/jour","")</f>
        <v/>
      </c>
      <c r="AU475" s="592"/>
    </row>
    <row r="476" spans="1:211" ht="13.9" hidden="1" customHeight="1">
      <c r="A476" s="309"/>
      <c r="B476" s="338"/>
      <c r="C476" s="962" t="str">
        <f>IF('1C TSrécur7'!Q$17&lt;&gt;0,'1C TSrécur7'!$B$12,"")</f>
        <v/>
      </c>
      <c r="D476" s="963"/>
      <c r="E476" s="964"/>
      <c r="F476" s="211" t="str">
        <f>IF(AND($C476='1C TSrécur7'!$B$12,'1C TSrécur7'!$B$16="récurrentes",'1C TSrécur7'!$Q$17&lt;&gt;""),'1C TSrécur7'!$Q$21,"")</f>
        <v/>
      </c>
      <c r="G476" s="235"/>
      <c r="H476" s="745">
        <v>0.21</v>
      </c>
      <c r="I476" s="747">
        <v>1</v>
      </c>
      <c r="J476" s="316"/>
      <c r="K476" s="786">
        <f t="shared" si="159"/>
        <v>0</v>
      </c>
      <c r="L476" s="539">
        <f>IF(OR('1C TSrécur7'!$B$12="",'1C TSrécur7'!Q$30=0),0,IF(AND('1C TSrécur7'!$B$12&lt;&gt;"",$K$2="Pôle",'1C TSrécur7'!$C$12="OUI"),(('1C TSrécur7'!Q$22+'1C TSrécur7'!Q$23+'1C TSrécur7'!Q$24+'1C TSrécur7'!Q$25+'1C TSrécur7'!Q$29)/'1C TSrécur7'!Q$17),IF(AND('1C TSrécur7'!$B$12&lt;&gt;"",$K$2="Pôle",'1C TSrécur7'!$C$12="NON"),(('1C TSrécur7'!Q$22+'1C TSrécur7'!Q$23+'1C TSrécur7'!Q$24+'1C TSrécur7'!Q$25+'1C TSrécur7'!Q$29)/'1C TSrécur7'!Q$30),IF(AND('1C TSrécur7'!$B$12&lt;&gt;"",$K$2&lt;&gt;"Pôle",'1C TSrécur7'!$C$12="OUI"),(('1C TSrécur7'!Q$22+'1C TSrécur7'!Q$23+'1C TSrécur7'!Q$24+'1C TSrécur7'!Q$25+'1C TSrécur7'!Q$26+'1C TSrécur7'!Q$27+'1C TSrécur7'!Q$28+'1C TSrécur7'!Q$29)/'1C TSrécur7'!Q$17),IF(AND('1C TSrécur7'!$B$12&lt;&gt;"",$K$2&lt;&gt;"Pôle",'1C TSrécur7'!$C$12="NON"),(('1C TSrécur7'!Q$22+'1C TSrécur7'!Q$23+'1C TSrécur7'!Q$24+'1C TSrécur7'!Q$25+'1C TSrécur7'!Q$26+'1C TSrécur7'!Q$27+'1C TSrécur7'!Q$28+'1C TSrécur7'!Q$29)/'1C TSrécur7'!Q$30))))))</f>
        <v>0</v>
      </c>
      <c r="M476" s="539">
        <f>IF(OR('1C TSrécur7'!$B$12="",'1C TSrécur7'!Q$30=0),0,IF(AND('1C TSrécur7'!$B$12&lt;&gt;"",$K$2="Pôle",'1C TSrécur7'!$C$12="OUI"),(('1C TSrécur7'!Q$26+'1C TSrécur7'!Q$27+'1C TSrécur7'!Q$28)/'1C TSrécur7'!Q$17),IF(AND('1C TSrécur7'!$B$12&lt;&gt;"",$K$2="Pôle",'1C TSrécur7'!$C$12="NON"),(('1C TSrécur7'!Q$26+'1C TSrécur7'!Q$27+'1C TSrécur7'!Q$28)/'1C TSrécur7'!Q$30),IF(AND('1C TSrécur7'!$B$12&lt;&gt;"",$K$2&lt;&gt;"Pôle"),0))))</f>
        <v>0</v>
      </c>
      <c r="N476" s="539">
        <f>IF(AND('1C TSrécur7'!$Q$17&lt;&gt;0,'1C TSrécur7'!$Q$30&lt;&gt;0),L476+M476,0)</f>
        <v>0</v>
      </c>
      <c r="O476" s="544" t="str">
        <f>IF(AND('1C TSrécur7'!Q$17&lt;&gt;0,'1C TSrécur7'!$C$12="OUI"),'1C TSrécur7'!Q$36/'1C TSrécur7'!Q$17,"")</f>
        <v/>
      </c>
      <c r="P476" s="545" t="str">
        <f>IF(AND('1C TSrécur7'!Q$17&lt;&gt;0,'1C TSrécur7'!$C$12="OUI"),'1C TSrécur7'!$Q$37/'1C TSrécur7'!Q$17,"")</f>
        <v/>
      </c>
      <c r="Q476" s="545" t="str">
        <f>IF(AND('1C TSrécur7'!Q$17&lt;&gt;0,'1C TSrécur7'!$C$12="OUI"),'1C TSrécur7'!$Q$38/'1C TSrécur7'!Q$17,"")</f>
        <v/>
      </c>
      <c r="R476" s="545" t="str">
        <f>IF(AND('1C TSrécur7'!Q$17&lt;&gt;0,'1C TSrécur7'!$C$12="OUI"),'1C TSrécur7'!$Q$39/'1C TSrécur7'!Q$17,"")</f>
        <v/>
      </c>
      <c r="S476" s="545" t="str">
        <f>IF(AND('1C TSrécur7'!Q$17&lt;&gt;0,'1C TSrécur7'!$C$12="OUI"),'1C TSrécur7'!$Q$40/'1C TSrécur7'!Q$17,"")</f>
        <v/>
      </c>
      <c r="T476" s="545" t="str">
        <f>IF(AND('1C TSrécur7'!Q$17&lt;&gt;0,'1C TSrécur7'!$C$12="OUI"),'1C TSrécur7'!$Q$41/'1C TSrécur7'!Q$17,"")</f>
        <v/>
      </c>
      <c r="U476" s="545" t="str">
        <f>IF(AND('1C TSrécur7'!Q$17&lt;&gt;0,'1C TSrécur7'!$C$12="OUI"),'1C TSrécur7'!$Q$42/'1C TSrécur7'!Q$17,"")</f>
        <v/>
      </c>
      <c r="V476" s="545" t="str">
        <f>IF(AND('1C TSrécur7'!Q$17&lt;&gt;0,'1C TSrécur7'!$C$12="OUI"),'1C TSrécur7'!$Q$43/'1C TSrécur7'!Q$17,"")</f>
        <v/>
      </c>
      <c r="W476" s="545" t="str">
        <f>IF(AND('1C TSrécur7'!Q$17&lt;&gt;0,'1C TSrécur7'!$C$12="OUI"),'1C TSrécur7'!$Q$44/'1C TSrécur7'!Q$17,"")</f>
        <v/>
      </c>
      <c r="X476" s="545" t="str">
        <f>IF(AND('1C TSrécur7'!Q$17&lt;&gt;0,'1C TSrécur7'!$C$12="OUI"),'1C TSrécur7'!$Q$45/'1C TSrécur7'!Q$17,"")</f>
        <v/>
      </c>
      <c r="Y476" s="545" t="str">
        <f>IF(AND('1C TSrécur7'!Q$17&lt;&gt;0,'1C TSrécur7'!$C$12="OUI"),'1C TSrécur7'!$Q$46/'1C TSrécur7'!Q$17,"")</f>
        <v/>
      </c>
      <c r="Z476" s="545" t="str">
        <f>IF(AND('1C TSrécur7'!Q$17&lt;&gt;0,'1C TSrécur7'!$C$12="OUI"),'1C TSrécur7'!$Q$47/'1C TSrécur7'!Q$17,"")</f>
        <v/>
      </c>
      <c r="AA476" s="545" t="str">
        <f>IF(AND('1C TSrécur7'!Q$17&lt;&gt;0,'1C TSrécur7'!$C$12="OUI"),'1C TSrécur7'!$Q$48/'1C TSrécur7'!Q$17,"")</f>
        <v/>
      </c>
      <c r="AB476" s="545" t="str">
        <f>IF(AND('1C TSrécur7'!Q$17&lt;&gt;0,'1C TSrécur7'!$C$12="OUI"),'1C TSrécur7'!$Q$49/'1C TSrécur7'!Q$17,"")</f>
        <v/>
      </c>
      <c r="AC476" s="545" t="str">
        <f>IF(AND('1C TSrécur7'!Q$17&lt;&gt;0,'1C TSrécur7'!$C$12="OUI"),'1C TSrécur7'!$Q$50/'1C TSrécur7'!Q$17,"")</f>
        <v/>
      </c>
      <c r="AD476" s="545" t="str">
        <f>IF(AND('1C TSrécur7'!Q$17&lt;&gt;0,'1C TSrécur7'!$C$12="OUI"),'1C TSrécur7'!$Q$51/'1C TSrécur7'!Q$17,"")</f>
        <v/>
      </c>
      <c r="AE476" s="545" t="str">
        <f>IF(AND('1C TSrécur7'!Q$17&lt;&gt;0,'1C TSrécur7'!$C$12="OUI"),'1C TSrécur7'!$Q$52/'1C TSrécur7'!Q$17,"")</f>
        <v/>
      </c>
      <c r="AF476" s="545" t="str">
        <f>IF(AND('1C TSrécur7'!Q$17&lt;&gt;0,'1C TSrécur7'!$C$12="OUI"),'1C TSrécur7'!$Q$53/'1C TSrécur7'!Q$17,"")</f>
        <v/>
      </c>
      <c r="AG476" s="545" t="str">
        <f>IF(AND('1C TSrécur7'!Q$17&lt;&gt;0,'1C TSrécur7'!$C$12="OUI"),'1C TSrécur7'!$Q$54/'1C TSrécur7'!Q$17,"")</f>
        <v/>
      </c>
      <c r="AH476" s="545" t="str">
        <f>IF(AND('1C TSrécur7'!Q$17&lt;&gt;0,'1C TSrécur7'!$C$12="OUI"),'1C TSrécur7'!$Q$55/'1C TSrécur7'!Q$17,"")</f>
        <v/>
      </c>
      <c r="AI476" s="545" t="str">
        <f>IF(AND('1C TSrécur7'!Q$17&lt;&gt;0,'1C TSrécur7'!$C$12="OUI"),'1C TSrécur7'!$Q$56/'1C TSrécur7'!Q$17,"")</f>
        <v/>
      </c>
      <c r="AJ476" s="545" t="str">
        <f>IF(AND('1C TSrécur7'!Q$17&lt;&gt;0,'1C TSrécur7'!$C$12="OUI"),'1C TSrécur7'!$Q$57/'1C TSrécur7'!Q$17,"")</f>
        <v/>
      </c>
      <c r="AK476" s="545">
        <f>IF(AND('1C TSrécur7'!Q$17&lt;&gt;0,'1C TSrécur7'!$C$12="OUI"),'1C TSrécur7'!Q$58/'1C TSrécur7'!Q$17,0)</f>
        <v>0</v>
      </c>
      <c r="AL476" s="73">
        <f>IF(AND('1C TSrécur7'!$B$12&lt;&gt;"",'1C TSrécur7'!$C$12="OUI"),N476+AK476,N476)</f>
        <v>0</v>
      </c>
      <c r="AM476" s="344">
        <f t="shared" si="154"/>
        <v>0</v>
      </c>
      <c r="AN476" s="344">
        <f t="shared" si="155"/>
        <v>0</v>
      </c>
      <c r="AO476" s="345">
        <f t="shared" si="160"/>
        <v>0</v>
      </c>
      <c r="AP476" s="573">
        <f t="shared" si="161"/>
        <v>0</v>
      </c>
      <c r="AQ476" s="583">
        <f t="shared" si="158"/>
        <v>0</v>
      </c>
      <c r="AR476" s="579"/>
      <c r="AS476" s="102"/>
      <c r="AT476" s="209" t="str">
        <f>IF('1C TSrécur7'!Q$17*FICHE!$C$13&lt;J476,"Forfait limité à "&amp;FICHE!$C$13&amp;"€/jour","")</f>
        <v/>
      </c>
      <c r="AU476" s="592"/>
    </row>
    <row r="477" spans="1:211" ht="13.9" hidden="1" customHeight="1">
      <c r="A477" s="309"/>
      <c r="B477" s="338"/>
      <c r="C477" s="962" t="str">
        <f>IF('1C TSrécur7'!R$17&lt;&gt;0,'1C TSrécur7'!$B$12,"")</f>
        <v/>
      </c>
      <c r="D477" s="963"/>
      <c r="E477" s="964"/>
      <c r="F477" s="211" t="str">
        <f>IF(AND($C477='1C TSrécur7'!$B$12,'1C TSrécur7'!$B$16="récurrentes",'1C TSrécur7'!$R$17&lt;&gt;""),'1C TSrécur7'!$R$21,"")</f>
        <v/>
      </c>
      <c r="G477" s="235"/>
      <c r="H477" s="745">
        <v>0.21</v>
      </c>
      <c r="I477" s="747">
        <v>1</v>
      </c>
      <c r="J477" s="316"/>
      <c r="K477" s="786">
        <f t="shared" si="159"/>
        <v>0</v>
      </c>
      <c r="L477" s="539">
        <f>IF(OR('1C TSrécur7'!$B$12="",'1C TSrécur7'!R$30=0),0,IF(AND('1C TSrécur7'!$B$12&lt;&gt;"",$K$2="Pôle",'1C TSrécur7'!$C$12="OUI"),(('1C TSrécur7'!R$22+'1C TSrécur7'!R$23+'1C TSrécur7'!R$24+'1C TSrécur7'!R$25+'1C TSrécur7'!R$29)/'1C TSrécur7'!R$17),IF(AND('1C TSrécur7'!$B$12&lt;&gt;"",$K$2="Pôle",'1C TSrécur7'!$C$12="NON"),(('1C TSrécur7'!R$22+'1C TSrécur7'!R$23+'1C TSrécur7'!R$24+'1C TSrécur7'!R$25+'1C TSrécur7'!R$29)/'1C TSrécur7'!R$30),IF(AND('1C TSrécur7'!$B$12&lt;&gt;"",$K$2&lt;&gt;"Pôle",'1C TSrécur7'!$C$12="OUI"),(('1C TSrécur7'!R$22+'1C TSrécur7'!R$23+'1C TSrécur7'!R$24+'1C TSrécur7'!R$25+'1C TSrécur7'!R$26+'1C TSrécur7'!R$27+'1C TSrécur7'!R$28+'1C TSrécur7'!R$29)/'1C TSrécur7'!R$17),IF(AND('1C TSrécur7'!$B$12&lt;&gt;"",$K$2&lt;&gt;"Pôle",'1C TSrécur7'!$C$12="NON"),(('1C TSrécur7'!R$22+'1C TSrécur7'!R$23+'1C TSrécur7'!R$24+'1C TSrécur7'!R$25+'1C TSrécur7'!R$26+'1C TSrécur7'!R$27+'1C TSrécur7'!R$28+'1C TSrécur7'!R$29)/'1C TSrécur7'!R$30))))))</f>
        <v>0</v>
      </c>
      <c r="M477" s="539">
        <f>IF(OR('1C TSrécur7'!$B$12="",'1C TSrécur7'!R$30=0),0,IF(AND('1C TSrécur7'!$B$12&lt;&gt;"",$K$2="Pôle",'1C TSrécur7'!$C$12="OUI"),(('1C TSrécur7'!R$26+'1C TSrécur7'!R$27+'1C TSrécur7'!R$28)/'1C TSrécur7'!R$17),IF(AND('1C TSrécur7'!$B$12&lt;&gt;"",$K$2="Pôle",'1C TSrécur7'!$C$12="NON"),(('1C TSrécur7'!R$26+'1C TSrécur7'!R$27+'1C TSrécur7'!R$28)/'1C TSrécur7'!R$30),IF(AND('1C TSrécur7'!$B$12&lt;&gt;"",$K$2&lt;&gt;"Pôle"),0))))</f>
        <v>0</v>
      </c>
      <c r="N477" s="539">
        <f>IF(AND('1C TSrécur7'!$R$17&lt;&gt;0,'1C TSrécur7'!$R$30&lt;&gt;0),L477+M477,0)</f>
        <v>0</v>
      </c>
      <c r="O477" s="544" t="str">
        <f>IF(AND('1C TSrécur7'!R$17&lt;&gt;0,'1C TSrécur7'!$C$12="OUI"),'1C TSrécur7'!R$36/'1C TSrécur7'!R$17,"")</f>
        <v/>
      </c>
      <c r="P477" s="545" t="str">
        <f>IF(AND('1C TSrécur7'!R$17&lt;&gt;0,'1C TSrécur7'!$C$12="OUI"),'1C TSrécur7'!$R$37/'1C TSrécur7'!R$17,"")</f>
        <v/>
      </c>
      <c r="Q477" s="545" t="str">
        <f>IF(AND('1C TSrécur7'!R$17&lt;&gt;0,'1C TSrécur7'!$C$12="OUI"),'1C TSrécur7'!$R$38/'1C TSrécur7'!R$17,"")</f>
        <v/>
      </c>
      <c r="R477" s="545" t="str">
        <f>IF(AND('1C TSrécur7'!R$17&lt;&gt;0,'1C TSrécur7'!$C$12="OUI"),'1C TSrécur7'!$R$39/'1C TSrécur7'!R$17,"")</f>
        <v/>
      </c>
      <c r="S477" s="545" t="str">
        <f>IF(AND('1C TSrécur7'!R$17&lt;&gt;0,'1C TSrécur7'!$C$12="OUI"),'1C TSrécur7'!$R$40/'1C TSrécur7'!R$17,"")</f>
        <v/>
      </c>
      <c r="T477" s="545" t="str">
        <f>IF(AND('1C TSrécur7'!R$17&lt;&gt;0,'1C TSrécur7'!$C$12="OUI"),'1C TSrécur7'!$R$41/'1C TSrécur7'!R$17,"")</f>
        <v/>
      </c>
      <c r="U477" s="545" t="str">
        <f>IF(AND('1C TSrécur7'!R$17&lt;&gt;0,'1C TSrécur7'!$C$12="OUI"),'1C TSrécur7'!$R$42/'1C TSrécur7'!R$17,"")</f>
        <v/>
      </c>
      <c r="V477" s="545" t="str">
        <f>IF(AND('1C TSrécur7'!R$17&lt;&gt;0,'1C TSrécur7'!$C$12="OUI"),'1C TSrécur7'!$R$43/'1C TSrécur7'!R$17,"")</f>
        <v/>
      </c>
      <c r="W477" s="545" t="str">
        <f>IF(AND('1C TSrécur7'!R$17&lt;&gt;0,'1C TSrécur7'!$C$12="OUI"),'1C TSrécur7'!$R$44/'1C TSrécur7'!R$17,"")</f>
        <v/>
      </c>
      <c r="X477" s="545" t="str">
        <f>IF(AND('1C TSrécur7'!R$17&lt;&gt;0,'1C TSrécur7'!$C$12="OUI"),'1C TSrécur7'!$R$45/'1C TSrécur7'!R$17,"")</f>
        <v/>
      </c>
      <c r="Y477" s="545" t="str">
        <f>IF(AND('1C TSrécur7'!R$17&lt;&gt;0,'1C TSrécur7'!$C$12="OUI"),'1C TSrécur7'!$R$46/'1C TSrécur7'!R$17,"")</f>
        <v/>
      </c>
      <c r="Z477" s="545" t="str">
        <f>IF(AND('1C TSrécur7'!R$17&lt;&gt;0,'1C TSrécur7'!$C$12="OUI"),'1C TSrécur7'!$R$47/'1C TSrécur7'!R$17,"")</f>
        <v/>
      </c>
      <c r="AA477" s="545" t="str">
        <f>IF(AND('1C TSrécur7'!R$17&lt;&gt;0,'1C TSrécur7'!$C$12="OUI"),'1C TSrécur7'!$R$48/'1C TSrécur7'!R$17,"")</f>
        <v/>
      </c>
      <c r="AB477" s="545" t="str">
        <f>IF(AND('1C TSrécur7'!R$17&lt;&gt;0,'1C TSrécur7'!$C$12="OUI"),'1C TSrécur7'!$R$49/'1C TSrécur7'!R$17,"")</f>
        <v/>
      </c>
      <c r="AC477" s="545" t="str">
        <f>IF(AND('1C TSrécur7'!R$17&lt;&gt;0,'1C TSrécur7'!$C$12="OUI"),'1C TSrécur7'!$R$50/'1C TSrécur7'!R$17,"")</f>
        <v/>
      </c>
      <c r="AD477" s="545" t="str">
        <f>IF(AND('1C TSrécur7'!R$17&lt;&gt;0,'1C TSrécur7'!$C$12="OUI"),'1C TSrécur7'!$R$51/'1C TSrécur7'!R$17,"")</f>
        <v/>
      </c>
      <c r="AE477" s="545" t="str">
        <f>IF(AND('1C TSrécur7'!R$17&lt;&gt;0,'1C TSrécur7'!$C$12="OUI"),'1C TSrécur7'!$R$52/'1C TSrécur7'!R$17,"")</f>
        <v/>
      </c>
      <c r="AF477" s="545" t="str">
        <f>IF(AND('1C TSrécur7'!R$17&lt;&gt;0,'1C TSrécur7'!$C$12="OUI"),'1C TSrécur7'!$R$53/'1C TSrécur7'!R$17,"")</f>
        <v/>
      </c>
      <c r="AG477" s="545" t="str">
        <f>IF(AND('1C TSrécur7'!R$17&lt;&gt;0,'1C TSrécur7'!$C$12="OUI"),'1C TSrécur7'!$R$54/'1C TSrécur7'!R$17,"")</f>
        <v/>
      </c>
      <c r="AH477" s="545" t="str">
        <f>IF(AND('1C TSrécur7'!R$17&lt;&gt;0,'1C TSrécur7'!$C$12="OUI"),'1C TSrécur7'!$R$55/'1C TSrécur7'!R$17,"")</f>
        <v/>
      </c>
      <c r="AI477" s="545" t="str">
        <f>IF(AND('1C TSrécur7'!R$17&lt;&gt;0,'1C TSrécur7'!$C$12="OUI"),'1C TSrécur7'!$R$56/'1C TSrécur7'!R$17,"")</f>
        <v/>
      </c>
      <c r="AJ477" s="545" t="str">
        <f>IF(AND('1C TSrécur7'!R$17&lt;&gt;0,'1C TSrécur7'!$C$12="OUI"),'1C TSrécur7'!$R$57/'1C TSrécur7'!R$17,"")</f>
        <v/>
      </c>
      <c r="AK477" s="545">
        <f>IF(AND('1C TSrécur7'!R$17&lt;&gt;0,'1C TSrécur7'!$C$12="OUI"),'1C TSrécur7'!R$58/'1C TSrécur7'!R$17,0)</f>
        <v>0</v>
      </c>
      <c r="AL477" s="73">
        <f>IF(AND('1C TSrécur7'!$B$12&lt;&gt;"",'1C TSrécur7'!$C$12="OUI"),N477+AK477,N477)</f>
        <v>0</v>
      </c>
      <c r="AM477" s="344">
        <f t="shared" si="154"/>
        <v>0</v>
      </c>
      <c r="AN477" s="344">
        <f t="shared" si="155"/>
        <v>0</v>
      </c>
      <c r="AO477" s="345">
        <f t="shared" si="160"/>
        <v>0</v>
      </c>
      <c r="AP477" s="573">
        <f t="shared" si="161"/>
        <v>0</v>
      </c>
      <c r="AQ477" s="583">
        <f t="shared" si="158"/>
        <v>0</v>
      </c>
      <c r="AR477" s="579"/>
      <c r="AS477" s="102"/>
      <c r="AT477" s="209" t="str">
        <f>IF('1C TSrécur7'!R$17*FICHE!$C$13&lt;J477,"Forfait limité à "&amp;FICHE!$C$13&amp;"€/jour","")</f>
        <v/>
      </c>
      <c r="AU477" s="592"/>
    </row>
    <row r="478" spans="1:211" ht="13.9" hidden="1" customHeight="1">
      <c r="A478" s="309"/>
      <c r="B478" s="338"/>
      <c r="C478" s="962" t="str">
        <f>IF('1C TSrécur7'!S$17&lt;&gt;0,'1C TSrécur7'!$B$12,"")</f>
        <v/>
      </c>
      <c r="D478" s="963"/>
      <c r="E478" s="964"/>
      <c r="F478" s="211" t="str">
        <f>IF(AND($C478='1C TSrécur7'!$B$12,'1C TSrécur7'!$B$16="récurrentes",'1C TSrécur7'!$S$17&lt;&gt;""),'1C TSrécur7'!$S$21,"")</f>
        <v/>
      </c>
      <c r="G478" s="235"/>
      <c r="H478" s="745">
        <v>0.21</v>
      </c>
      <c r="I478" s="747">
        <v>1</v>
      </c>
      <c r="J478" s="316"/>
      <c r="K478" s="786">
        <f t="shared" si="159"/>
        <v>0</v>
      </c>
      <c r="L478" s="539">
        <f>IF(OR('1C TSrécur7'!$B$12="",'1C TSrécur7'!S$30=0),0,IF(AND('1C TSrécur7'!$B$12&lt;&gt;"",$K$2="Pôle",'1C TSrécur7'!$C$12="OUI"),(('1C TSrécur7'!S$22+'1C TSrécur7'!S$23+'1C TSrécur7'!S$24+'1C TSrécur7'!S$25+'1C TSrécur7'!S$29)/'1C TSrécur7'!S$17),IF(AND('1C TSrécur7'!$B$12&lt;&gt;"",$K$2="Pôle",'1C TSrécur7'!$C$12="NON"),(('1C TSrécur7'!S$22+'1C TSrécur7'!S$23+'1C TSrécur7'!S$24+'1C TSrécur7'!S$25+'1C TSrécur7'!S$29)/'1C TSrécur7'!S$30),IF(AND('1C TSrécur7'!$B$12&lt;&gt;"",$K$2&lt;&gt;"Pôle",'1C TSrécur7'!$C$12="OUI"),(('1C TSrécur7'!S$22+'1C TSrécur7'!S$23+'1C TSrécur7'!S$24+'1C TSrécur7'!S$25+'1C TSrécur7'!S$26+'1C TSrécur7'!S$27+'1C TSrécur7'!S$28+'1C TSrécur7'!S$29)/'1C TSrécur7'!S$17),IF(AND('1C TSrécur7'!$B$12&lt;&gt;"",$K$2&lt;&gt;"Pôle",'1C TSrécur7'!$C$12="NON"),(('1C TSrécur7'!S$22+'1C TSrécur7'!S$23+'1C TSrécur7'!S$24+'1C TSrécur7'!S$25+'1C TSrécur7'!S$26+'1C TSrécur7'!S$27+'1C TSrécur7'!S$28+'1C TSrécur7'!S$29)/'1C TSrécur7'!S$30))))))</f>
        <v>0</v>
      </c>
      <c r="M478" s="539">
        <f>IF(OR('1C TSrécur7'!$B$12="",'1C TSrécur7'!S$30=0),0,IF(AND('1C TSrécur7'!$B$12&lt;&gt;"",$K$2="Pôle",'1C TSrécur7'!$C$12="OUI"),(('1C TSrécur7'!S$26+'1C TSrécur7'!S$27+'1C TSrécur7'!S$28)/'1C TSrécur7'!S$17),IF(AND('1C TSrécur7'!$B$12&lt;&gt;"",$K$2="Pôle",'1C TSrécur7'!$C$12="NON"),(('1C TSrécur7'!S$26+'1C TSrécur7'!S$27+'1C TSrécur7'!S$28)/'1C TSrécur7'!S$30),IF(AND('1C TSrécur7'!$B$12&lt;&gt;"",$K$2&lt;&gt;"Pôle"),0))))</f>
        <v>0</v>
      </c>
      <c r="N478" s="539">
        <f>IF(AND('1C TSrécur7'!$S$17&lt;&gt;0,'1C TSrécur7'!$S$30&lt;&gt;0),L478+M478,0)</f>
        <v>0</v>
      </c>
      <c r="O478" s="544" t="str">
        <f>IF(AND('1C TSrécur7'!S$17&lt;&gt;0,'1C TSrécur7'!$C$12="OUI"),'1C TSrécur7'!S$36/'1C TSrécur7'!S$17,"")</f>
        <v/>
      </c>
      <c r="P478" s="545" t="str">
        <f>IF(AND('1C TSrécur7'!S$17&lt;&gt;0,'1C TSrécur7'!$C$12="OUI"),'1C TSrécur7'!$S$37/'1C TSrécur7'!S$17,"")</f>
        <v/>
      </c>
      <c r="Q478" s="545" t="str">
        <f>IF(AND('1C TSrécur7'!S$17&lt;&gt;0,'1C TSrécur7'!$C$12="OUI"),'1C TSrécur7'!$S$38/'1C TSrécur7'!S$17,"")</f>
        <v/>
      </c>
      <c r="R478" s="545" t="str">
        <f>IF(AND('1C TSrécur7'!S$17&lt;&gt;0,'1C TSrécur7'!$C$12="OUI"),'1C TSrécur7'!$S$39/'1C TSrécur7'!S$17,"")</f>
        <v/>
      </c>
      <c r="S478" s="545" t="str">
        <f>IF(AND('1C TSrécur7'!S$17&lt;&gt;0,'1C TSrécur7'!$C$12="OUI"),'1C TSrécur7'!$S$40/'1C TSrécur7'!S$17,"")</f>
        <v/>
      </c>
      <c r="T478" s="545" t="str">
        <f>IF(AND('1C TSrécur7'!S$17&lt;&gt;0,'1C TSrécur7'!$C$12="OUI"),'1C TSrécur7'!$S$41/'1C TSrécur7'!S$17,"")</f>
        <v/>
      </c>
      <c r="U478" s="545" t="str">
        <f>IF(AND('1C TSrécur7'!S$17&lt;&gt;0,'1C TSrécur7'!$C$12="OUI"),'1C TSrécur7'!$S$42/'1C TSrécur7'!S$17,"")</f>
        <v/>
      </c>
      <c r="V478" s="545" t="str">
        <f>IF(AND('1C TSrécur7'!S$17&lt;&gt;0,'1C TSrécur7'!$C$12="OUI"),'1C TSrécur7'!$S$43/'1C TSrécur7'!S$17,"")</f>
        <v/>
      </c>
      <c r="W478" s="545" t="str">
        <f>IF(AND('1C TSrécur7'!S$17&lt;&gt;0,'1C TSrécur7'!$C$12="OUI"),'1C TSrécur7'!$S$44/'1C TSrécur7'!S$17,"")</f>
        <v/>
      </c>
      <c r="X478" s="545" t="str">
        <f>IF(AND('1C TSrécur7'!S$17&lt;&gt;0,'1C TSrécur7'!$C$12="OUI"),'1C TSrécur7'!$S$45/'1C TSrécur7'!S$17,"")</f>
        <v/>
      </c>
      <c r="Y478" s="545" t="str">
        <f>IF(AND('1C TSrécur7'!S$17&lt;&gt;0,'1C TSrécur7'!$C$12="OUI"),'1C TSrécur7'!$S$46/'1C TSrécur7'!S$17,"")</f>
        <v/>
      </c>
      <c r="Z478" s="545" t="str">
        <f>IF(AND('1C TSrécur7'!S$17&lt;&gt;0,'1C TSrécur7'!$C$12="OUI"),'1C TSrécur7'!$S$47/'1C TSrécur7'!S$17,"")</f>
        <v/>
      </c>
      <c r="AA478" s="545" t="str">
        <f>IF(AND('1C TSrécur7'!S$17&lt;&gt;0,'1C TSrécur7'!$C$12="OUI"),'1C TSrécur7'!$S$48/'1C TSrécur7'!S$17,"")</f>
        <v/>
      </c>
      <c r="AB478" s="545" t="str">
        <f>IF(AND('1C TSrécur7'!S$17&lt;&gt;0,'1C TSrécur7'!$C$12="OUI"),'1C TSrécur7'!$S$49/'1C TSrécur7'!S$17,"")</f>
        <v/>
      </c>
      <c r="AC478" s="545" t="str">
        <f>IF(AND('1C TSrécur7'!S$17&lt;&gt;0,'1C TSrécur7'!$C$12="OUI"),'1C TSrécur7'!$S$50/'1C TSrécur7'!S$17,"")</f>
        <v/>
      </c>
      <c r="AD478" s="545" t="str">
        <f>IF(AND('1C TSrécur7'!S$17&lt;&gt;0,'1C TSrécur7'!$C$12="OUI"),'1C TSrécur7'!$S$51/'1C TSrécur7'!S$17,"")</f>
        <v/>
      </c>
      <c r="AE478" s="545" t="str">
        <f>IF(AND('1C TSrécur7'!S$17&lt;&gt;0,'1C TSrécur7'!$C$12="OUI"),'1C TSrécur7'!$S$52/'1C TSrécur7'!S$17,"")</f>
        <v/>
      </c>
      <c r="AF478" s="545" t="str">
        <f>IF(AND('1C TSrécur7'!S$17&lt;&gt;0,'1C TSrécur7'!$C$12="OUI"),'1C TSrécur7'!$S$53/'1C TSrécur7'!S$17,"")</f>
        <v/>
      </c>
      <c r="AG478" s="545" t="str">
        <f>IF(AND('1C TSrécur7'!S$17&lt;&gt;0,'1C TSrécur7'!$C$12="OUI"),'1C TSrécur7'!$S$54/'1C TSrécur7'!S$17,"")</f>
        <v/>
      </c>
      <c r="AH478" s="545" t="str">
        <f>IF(AND('1C TSrécur7'!S$17&lt;&gt;0,'1C TSrécur7'!$C$12="OUI"),'1C TSrécur7'!$S$55/'1C TSrécur7'!S$17,"")</f>
        <v/>
      </c>
      <c r="AI478" s="545" t="str">
        <f>IF(AND('1C TSrécur7'!S$17&lt;&gt;0,'1C TSrécur7'!$C$12="OUI"),'1C TSrécur7'!$S$56/'1C TSrécur7'!S$17,"")</f>
        <v/>
      </c>
      <c r="AJ478" s="545" t="str">
        <f>IF(AND('1C TSrécur7'!S$17&lt;&gt;0,'1C TSrécur7'!$C$12="OUI"),'1C TSrécur7'!$S$57/'1C TSrécur7'!S$17,"")</f>
        <v/>
      </c>
      <c r="AK478" s="545">
        <f>IF(AND('1C TSrécur7'!S$17&lt;&gt;0,'1C TSrécur7'!$C$12="OUI"),'1C TSrécur7'!S$58/'1C TSrécur7'!S$17,0)</f>
        <v>0</v>
      </c>
      <c r="AL478" s="73">
        <f>IF(AND('1C TSrécur7'!$B$12&lt;&gt;"",'1C TSrécur7'!$C$12="OUI"),N478+AK478,N478)</f>
        <v>0</v>
      </c>
      <c r="AM478" s="344">
        <f t="shared" si="154"/>
        <v>0</v>
      </c>
      <c r="AN478" s="344">
        <f t="shared" si="155"/>
        <v>0</v>
      </c>
      <c r="AO478" s="345">
        <f t="shared" si="160"/>
        <v>0</v>
      </c>
      <c r="AP478" s="573">
        <f t="shared" si="161"/>
        <v>0</v>
      </c>
      <c r="AQ478" s="583">
        <f t="shared" si="158"/>
        <v>0</v>
      </c>
      <c r="AR478" s="579"/>
      <c r="AS478" s="102"/>
      <c r="AT478" s="209" t="str">
        <f>IF('1C TSrécur7'!S$17*FICHE!$C$13&lt;J478,"Forfait limité à "&amp;FICHE!$C$13&amp;"€/jour","")</f>
        <v/>
      </c>
      <c r="AU478" s="592"/>
    </row>
    <row r="479" spans="1:211" ht="13.9" hidden="1" customHeight="1">
      <c r="A479" s="309"/>
      <c r="B479" s="338"/>
      <c r="C479" s="962" t="str">
        <f>IF('1C TSrécur7'!T$17&lt;&gt;0,'1C TSrécur7'!$B$12,"")</f>
        <v/>
      </c>
      <c r="D479" s="963"/>
      <c r="E479" s="964"/>
      <c r="F479" s="211" t="str">
        <f>IF(AND($C479='1C TSrécur7'!$B$12,'1C TSrécur7'!$B$16="récurrentes",'1C TSrécur7'!$T$17&lt;&gt;""),'1C TSrécur7'!$T$21,"")</f>
        <v/>
      </c>
      <c r="G479" s="235"/>
      <c r="H479" s="745">
        <v>0.21</v>
      </c>
      <c r="I479" s="747">
        <v>1</v>
      </c>
      <c r="J479" s="316"/>
      <c r="K479" s="786">
        <f t="shared" si="159"/>
        <v>0</v>
      </c>
      <c r="L479" s="539">
        <f>IF(OR('1C TSrécur7'!$B$12="",'1C TSrécur7'!T$30=0),0,IF(AND('1C TSrécur7'!$B$12&lt;&gt;"",$K$2="Pôle",'1C TSrécur7'!$C$12="OUI"),(('1C TSrécur7'!T$22+'1C TSrécur7'!T$23+'1C TSrécur7'!T$24+'1C TSrécur7'!T$25+'1C TSrécur7'!T$29)/'1C TSrécur7'!T$17),IF(AND('1C TSrécur7'!$B$12&lt;&gt;"",$K$2="Pôle",'1C TSrécur7'!$C$12="NON"),(('1C TSrécur7'!T$22+'1C TSrécur7'!T$23+'1C TSrécur7'!T$24+'1C TSrécur7'!T$25+'1C TSrécur7'!T$29)/'1C TSrécur7'!T$30),IF(AND('1C TSrécur7'!$B$12&lt;&gt;"",$K$2&lt;&gt;"Pôle",'1C TSrécur7'!$C$12="OUI"),(('1C TSrécur7'!T$22+'1C TSrécur7'!T$23+'1C TSrécur7'!T$24+'1C TSrécur7'!T$25+'1C TSrécur7'!T$26+'1C TSrécur7'!T$27+'1C TSrécur7'!T$28+'1C TSrécur7'!T$29)/'1C TSrécur7'!T$17),IF(AND('1C TSrécur7'!$B$12&lt;&gt;"",$K$2&lt;&gt;"Pôle",'1C TSrécur7'!$C$12="NON"),(('1C TSrécur7'!T$22+'1C TSrécur7'!T$23+'1C TSrécur7'!T$24+'1C TSrécur7'!T$25+'1C TSrécur7'!T$26+'1C TSrécur7'!T$27+'1C TSrécur7'!T$28+'1C TSrécur7'!T$29)/'1C TSrécur7'!T$30))))))</f>
        <v>0</v>
      </c>
      <c r="M479" s="539">
        <f>IF(OR('1C TSrécur7'!$B$12="",'1C TSrécur7'!T$30=0),0,IF(AND('1C TSrécur7'!$B$12&lt;&gt;"",$K$2="Pôle",'1C TSrécur7'!$C$12="OUI"),(('1C TSrécur7'!T$26+'1C TSrécur7'!T$27+'1C TSrécur7'!T$28)/'1C TSrécur7'!T$17),IF(AND('1C TSrécur7'!$B$12&lt;&gt;"",$K$2="Pôle",'1C TSrécur7'!$C$12="NON"),(('1C TSrécur7'!T$26+'1C TSrécur7'!T$27+'1C TSrécur7'!T$28)/'1C TSrécur7'!T$30),IF(AND('1C TSrécur7'!$B$12&lt;&gt;"",$K$2&lt;&gt;"Pôle"),0))))</f>
        <v>0</v>
      </c>
      <c r="N479" s="539">
        <f>IF(AND('1C TSrécur7'!$T$17&lt;&gt;0,'1C TSrécur7'!$T$30&lt;&gt;0),L479+M479,0)</f>
        <v>0</v>
      </c>
      <c r="O479" s="544" t="str">
        <f>IF(AND('1C TSrécur7'!T$17&lt;&gt;0,'1C TSrécur7'!$C$12="OUI"),'1C TSrécur7'!T$36/'1C TSrécur7'!T$17,"")</f>
        <v/>
      </c>
      <c r="P479" s="545" t="str">
        <f>IF(AND('1C TSrécur7'!T$17&lt;&gt;0,'1C TSrécur7'!$C$12="OUI"),'1C TSrécur7'!$T$37/'1C TSrécur7'!T$17,"")</f>
        <v/>
      </c>
      <c r="Q479" s="545" t="str">
        <f>IF(AND('1C TSrécur7'!T$17&lt;&gt;0,'1C TSrécur7'!$C$12="OUI"),'1C TSrécur7'!$T$38/'1C TSrécur7'!T$17,"")</f>
        <v/>
      </c>
      <c r="R479" s="545" t="str">
        <f>IF(AND('1C TSrécur7'!T$17&lt;&gt;0,'1C TSrécur7'!$C$12="OUI"),'1C TSrécur7'!$T$39/'1C TSrécur7'!T$17,"")</f>
        <v/>
      </c>
      <c r="S479" s="545" t="str">
        <f>IF(AND('1C TSrécur7'!T$17&lt;&gt;0,'1C TSrécur7'!$C$12="OUI"),'1C TSrécur7'!$T$40/'1C TSrécur7'!T$17,"")</f>
        <v/>
      </c>
      <c r="T479" s="545" t="str">
        <f>IF(AND('1C TSrécur7'!T$17&lt;&gt;0,'1C TSrécur7'!$C$12="OUI"),'1C TSrécur7'!$T$41/'1C TSrécur7'!T$17,"")</f>
        <v/>
      </c>
      <c r="U479" s="545" t="str">
        <f>IF(AND('1C TSrécur7'!T$17&lt;&gt;0,'1C TSrécur7'!$C$12="OUI"),'1C TSrécur7'!$T$42/'1C TSrécur7'!T$17,"")</f>
        <v/>
      </c>
      <c r="V479" s="545" t="str">
        <f>IF(AND('1C TSrécur7'!T$17&lt;&gt;0,'1C TSrécur7'!$C$12="OUI"),'1C TSrécur7'!$T$43/'1C TSrécur7'!T$17,"")</f>
        <v/>
      </c>
      <c r="W479" s="545" t="str">
        <f>IF(AND('1C TSrécur7'!T$17&lt;&gt;0,'1C TSrécur7'!$C$12="OUI"),'1C TSrécur7'!$T$44/'1C TSrécur7'!T$17,"")</f>
        <v/>
      </c>
      <c r="X479" s="545" t="str">
        <f>IF(AND('1C TSrécur7'!T$17&lt;&gt;0,'1C TSrécur7'!$C$12="OUI"),'1C TSrécur7'!$T$45/'1C TSrécur7'!T$17,"")</f>
        <v/>
      </c>
      <c r="Y479" s="545" t="str">
        <f>IF(AND('1C TSrécur7'!T$17&lt;&gt;0,'1C TSrécur7'!$C$12="OUI"),'1C TSrécur7'!$T$46/'1C TSrécur7'!T$17,"")</f>
        <v/>
      </c>
      <c r="Z479" s="545" t="str">
        <f>IF(AND('1C TSrécur7'!T$17&lt;&gt;0,'1C TSrécur7'!$C$12="OUI"),'1C TSrécur7'!$T$47/'1C TSrécur7'!T$17,"")</f>
        <v/>
      </c>
      <c r="AA479" s="545" t="str">
        <f>IF(AND('1C TSrécur7'!T$17&lt;&gt;0,'1C TSrécur7'!$C$12="OUI"),'1C TSrécur7'!$T$48/'1C TSrécur7'!T$17,"")</f>
        <v/>
      </c>
      <c r="AB479" s="545" t="str">
        <f>IF(AND('1C TSrécur7'!T$17&lt;&gt;0,'1C TSrécur7'!$C$12="OUI"),'1C TSrécur7'!$T$49/'1C TSrécur7'!T$17,"")</f>
        <v/>
      </c>
      <c r="AC479" s="545" t="str">
        <f>IF(AND('1C TSrécur7'!T$17&lt;&gt;0,'1C TSrécur7'!$C$12="OUI"),'1C TSrécur7'!$T$50/'1C TSrécur7'!T$17,"")</f>
        <v/>
      </c>
      <c r="AD479" s="545" t="str">
        <f>IF(AND('1C TSrécur7'!T$17&lt;&gt;0,'1C TSrécur7'!$C$12="OUI"),'1C TSrécur7'!$T$51/'1C TSrécur7'!T$17,"")</f>
        <v/>
      </c>
      <c r="AE479" s="545" t="str">
        <f>IF(AND('1C TSrécur7'!T$17&lt;&gt;0,'1C TSrécur7'!$C$12="OUI"),'1C TSrécur7'!$T$52/'1C TSrécur7'!T$17,"")</f>
        <v/>
      </c>
      <c r="AF479" s="545" t="str">
        <f>IF(AND('1C TSrécur7'!T$17&lt;&gt;0,'1C TSrécur7'!$C$12="OUI"),'1C TSrécur7'!$T$53/'1C TSrécur7'!T$17,"")</f>
        <v/>
      </c>
      <c r="AG479" s="545" t="str">
        <f>IF(AND('1C TSrécur7'!T$17&lt;&gt;0,'1C TSrécur7'!$C$12="OUI"),'1C TSrécur7'!$T$54/'1C TSrécur7'!T$17,"")</f>
        <v/>
      </c>
      <c r="AH479" s="545" t="str">
        <f>IF(AND('1C TSrécur7'!T$17&lt;&gt;0,'1C TSrécur7'!$C$12="OUI"),'1C TSrécur7'!$T$55/'1C TSrécur7'!T$17,"")</f>
        <v/>
      </c>
      <c r="AI479" s="545" t="str">
        <f>IF(AND('1C TSrécur7'!T$17&lt;&gt;0,'1C TSrécur7'!$C$12="OUI"),'1C TSrécur7'!$T$56/'1C TSrécur7'!T$17,"")</f>
        <v/>
      </c>
      <c r="AJ479" s="545" t="str">
        <f>IF(AND('1C TSrécur7'!T$17&lt;&gt;0,'1C TSrécur7'!$C$12="OUI"),'1C TSrécur7'!$T$57/'1C TSrécur7'!T$17,"")</f>
        <v/>
      </c>
      <c r="AK479" s="545">
        <f>IF(AND('1C TSrécur7'!T$17&lt;&gt;0,'1C TSrécur7'!$C$12="OUI"),'1C TSrécur7'!T$58/'1C TSrécur7'!T$17,0)</f>
        <v>0</v>
      </c>
      <c r="AL479" s="73">
        <f>IF(AND('1C TSrécur7'!$B$12&lt;&gt;"",'1C TSrécur7'!$C$12="OUI"),N479+AK479,N479)</f>
        <v>0</v>
      </c>
      <c r="AM479" s="344">
        <f t="shared" si="154"/>
        <v>0</v>
      </c>
      <c r="AN479" s="344">
        <f t="shared" si="155"/>
        <v>0</v>
      </c>
      <c r="AO479" s="345">
        <f t="shared" si="160"/>
        <v>0</v>
      </c>
      <c r="AP479" s="573">
        <f t="shared" si="161"/>
        <v>0</v>
      </c>
      <c r="AQ479" s="583">
        <f t="shared" si="158"/>
        <v>0</v>
      </c>
      <c r="AR479" s="579"/>
      <c r="AS479" s="102"/>
      <c r="AT479" s="209" t="str">
        <f>IF('1C TSrécur7'!T$17*FICHE!$C$13&lt;J479,"Forfait limité à "&amp;FICHE!$C$13&amp;"€/jour","")</f>
        <v/>
      </c>
      <c r="AU479" s="592"/>
    </row>
    <row r="480" spans="1:211" ht="13.9" hidden="1" customHeight="1">
      <c r="A480" s="309"/>
      <c r="B480" s="338"/>
      <c r="C480" s="962" t="str">
        <f>IF('1C TSrécur7'!U$17&lt;&gt;0,'1C TSrécur7'!$B$12,"")</f>
        <v/>
      </c>
      <c r="D480" s="963"/>
      <c r="E480" s="964"/>
      <c r="F480" s="211" t="str">
        <f>IF(AND($C480='1C TSrécur7'!$B$12,'1C TSrécur7'!$B$16="récurrentes",'1C TSrécur7'!$U$17&lt;&gt;""),'1C TSrécur7'!$U$21,"")</f>
        <v/>
      </c>
      <c r="G480" s="235"/>
      <c r="H480" s="745">
        <v>0.21</v>
      </c>
      <c r="I480" s="747">
        <v>1</v>
      </c>
      <c r="J480" s="316"/>
      <c r="K480" s="786">
        <f t="shared" si="159"/>
        <v>0</v>
      </c>
      <c r="L480" s="539">
        <f>IF(OR('1C TSrécur7'!$B$12="",'1C TSrécur7'!U$30=0),0,IF(AND('1C TSrécur7'!$B$12&lt;&gt;"",$K$2="Pôle",'1C TSrécur7'!$C$12="OUI"),(('1C TSrécur7'!U$22+'1C TSrécur7'!U$23+'1C TSrécur7'!U$24+'1C TSrécur7'!U$25+'1C TSrécur7'!U$29)/'1C TSrécur7'!U$17),IF(AND('1C TSrécur7'!$B$12&lt;&gt;"",$K$2="Pôle",'1C TSrécur7'!$C$12="NON"),(('1C TSrécur7'!U$22+'1C TSrécur7'!U$23+'1C TSrécur7'!U$24+'1C TSrécur7'!U$25+'1C TSrécur7'!U$29)/'1C TSrécur7'!U$30),IF(AND('1C TSrécur7'!$B$12&lt;&gt;"",$K$2&lt;&gt;"Pôle",'1C TSrécur7'!$C$12="OUI"),(('1C TSrécur7'!U$22+'1C TSrécur7'!U$23+'1C TSrécur7'!U$24+'1C TSrécur7'!U$25+'1C TSrécur7'!U$26+'1C TSrécur7'!U$27+'1C TSrécur7'!U$28+'1C TSrécur7'!U$29)/'1C TSrécur7'!U$17),IF(AND('1C TSrécur7'!$B$12&lt;&gt;"",$K$2&lt;&gt;"Pôle",'1C TSrécur7'!$C$12="NON"),(('1C TSrécur7'!U$22+'1C TSrécur7'!U$23+'1C TSrécur7'!U$24+'1C TSrécur7'!U$25+'1C TSrécur7'!U$26+'1C TSrécur7'!U$27+'1C TSrécur7'!U$28+'1C TSrécur7'!U$29)/'1C TSrécur7'!U$30))))))</f>
        <v>0</v>
      </c>
      <c r="M480" s="539">
        <f>IF(OR('1C TSrécur7'!$B$12="",'1C TSrécur7'!U$30=0),0,IF(AND('1C TSrécur7'!$B$12&lt;&gt;"",$K$2="Pôle",'1C TSrécur7'!$C$12="OUI"),(('1C TSrécur7'!U$26+'1C TSrécur7'!U$27+'1C TSrécur7'!U$28)/'1C TSrécur7'!U$17),IF(AND('1C TSrécur7'!$B$12&lt;&gt;"",$K$2="Pôle",'1C TSrécur7'!$C$12="NON"),(('1C TSrécur7'!U$26+'1C TSrécur7'!U$27+'1C TSrécur7'!U$28)/'1C TSrécur7'!U$30),IF(AND('1C TSrécur7'!$B$12&lt;&gt;"",$K$2&lt;&gt;"Pôle"),0))))</f>
        <v>0</v>
      </c>
      <c r="N480" s="539">
        <f>IF(AND('1C TSrécur7'!$U$17&lt;&gt;0,'1C TSrécur7'!$U$30&lt;&gt;0),L480+M480,0)</f>
        <v>0</v>
      </c>
      <c r="O480" s="544" t="str">
        <f>IF(AND('1C TSrécur7'!U$17&lt;&gt;0,'1C TSrécur7'!$C$12="OUI"),'1C TSrécur7'!U$36/'1C TSrécur7'!U$17,"")</f>
        <v/>
      </c>
      <c r="P480" s="545" t="str">
        <f>IF(AND('1C TSrécur7'!U$17&lt;&gt;0,'1C TSrécur7'!$C$12="OUI"),'1C TSrécur7'!$U$37/'1C TSrécur7'!U$17,"")</f>
        <v/>
      </c>
      <c r="Q480" s="545" t="str">
        <f>IF(AND('1C TSrécur7'!U$17&lt;&gt;0,'1C TSrécur7'!$C$12="OUI"),'1C TSrécur7'!$U$38/'1C TSrécur7'!U$17,"")</f>
        <v/>
      </c>
      <c r="R480" s="545" t="str">
        <f>IF(AND('1C TSrécur7'!U$17&lt;&gt;0,'1C TSrécur7'!$C$12="OUI"),'1C TSrécur7'!$U$39/'1C TSrécur7'!U$17,"")</f>
        <v/>
      </c>
      <c r="S480" s="545" t="str">
        <f>IF(AND('1C TSrécur7'!U$17&lt;&gt;0,'1C TSrécur7'!$C$12="OUI"),'1C TSrécur7'!$U$40/'1C TSrécur7'!U$17,"")</f>
        <v/>
      </c>
      <c r="T480" s="545" t="str">
        <f>IF(AND('1C TSrécur7'!U$17&lt;&gt;0,'1C TSrécur7'!$C$12="OUI"),'1C TSrécur7'!$U$41/'1C TSrécur7'!U$17,"")</f>
        <v/>
      </c>
      <c r="U480" s="545" t="str">
        <f>IF(AND('1C TSrécur7'!U$17&lt;&gt;0,'1C TSrécur7'!$C$12="OUI"),'1C TSrécur7'!$U$42/'1C TSrécur7'!U$17,"")</f>
        <v/>
      </c>
      <c r="V480" s="545" t="str">
        <f>IF(AND('1C TSrécur7'!U$17&lt;&gt;0,'1C TSrécur7'!$C$12="OUI"),'1C TSrécur7'!$U$43/'1C TSrécur7'!U$17,"")</f>
        <v/>
      </c>
      <c r="W480" s="545" t="str">
        <f>IF(AND('1C TSrécur7'!U$17&lt;&gt;0,'1C TSrécur7'!$C$12="OUI"),'1C TSrécur7'!$U$44/'1C TSrécur7'!U$17,"")</f>
        <v/>
      </c>
      <c r="X480" s="545" t="str">
        <f>IF(AND('1C TSrécur7'!U$17&lt;&gt;0,'1C TSrécur7'!$C$12="OUI"),'1C TSrécur7'!$U$45/'1C TSrécur7'!U$17,"")</f>
        <v/>
      </c>
      <c r="Y480" s="545" t="str">
        <f>IF(AND('1C TSrécur7'!U$17&lt;&gt;0,'1C TSrécur7'!$C$12="OUI"),'1C TSrécur7'!$U$46/'1C TSrécur7'!U$17,"")</f>
        <v/>
      </c>
      <c r="Z480" s="545" t="str">
        <f>IF(AND('1C TSrécur7'!U$17&lt;&gt;0,'1C TSrécur7'!$C$12="OUI"),'1C TSrécur7'!$U$47/'1C TSrécur7'!U$17,"")</f>
        <v/>
      </c>
      <c r="AA480" s="545" t="str">
        <f>IF(AND('1C TSrécur7'!U$17&lt;&gt;0,'1C TSrécur7'!$C$12="OUI"),'1C TSrécur7'!$U$48/'1C TSrécur7'!U$17,"")</f>
        <v/>
      </c>
      <c r="AB480" s="545" t="str">
        <f>IF(AND('1C TSrécur7'!U$17&lt;&gt;0,'1C TSrécur7'!$C$12="OUI"),'1C TSrécur7'!$U$49/'1C TSrécur7'!U$17,"")</f>
        <v/>
      </c>
      <c r="AC480" s="545" t="str">
        <f>IF(AND('1C TSrécur7'!U$17&lt;&gt;0,'1C TSrécur7'!$C$12="OUI"),'1C TSrécur7'!$U$50/'1C TSrécur7'!U$17,"")</f>
        <v/>
      </c>
      <c r="AD480" s="545" t="str">
        <f>IF(AND('1C TSrécur7'!U$17&lt;&gt;0,'1C TSrécur7'!$C$12="OUI"),'1C TSrécur7'!$U$51/'1C TSrécur7'!U$17,"")</f>
        <v/>
      </c>
      <c r="AE480" s="545" t="str">
        <f>IF(AND('1C TSrécur7'!U$17&lt;&gt;0,'1C TSrécur7'!$C$12="OUI"),'1C TSrécur7'!$U$52/'1C TSrécur7'!U$17,"")</f>
        <v/>
      </c>
      <c r="AF480" s="545" t="str">
        <f>IF(AND('1C TSrécur7'!U$17&lt;&gt;0,'1C TSrécur7'!$C$12="OUI"),'1C TSrécur7'!$U$53/'1C TSrécur7'!U$17,"")</f>
        <v/>
      </c>
      <c r="AG480" s="545" t="str">
        <f>IF(AND('1C TSrécur7'!U$17&lt;&gt;0,'1C TSrécur7'!$C$12="OUI"),'1C TSrécur7'!$U$54/'1C TSrécur7'!U$17,"")</f>
        <v/>
      </c>
      <c r="AH480" s="545" t="str">
        <f>IF(AND('1C TSrécur7'!U$17&lt;&gt;0,'1C TSrécur7'!$C$12="OUI"),'1C TSrécur7'!$U$55/'1C TSrécur7'!U$17,"")</f>
        <v/>
      </c>
      <c r="AI480" s="545" t="str">
        <f>IF(AND('1C TSrécur7'!U$17&lt;&gt;0,'1C TSrécur7'!$C$12="OUI"),'1C TSrécur7'!$U$56/'1C TSrécur7'!U$17,"")</f>
        <v/>
      </c>
      <c r="AJ480" s="545" t="str">
        <f>IF(AND('1C TSrécur7'!U$17&lt;&gt;0,'1C TSrécur7'!$C$12="OUI"),'1C TSrécur7'!$U$57/'1C TSrécur7'!U$17,"")</f>
        <v/>
      </c>
      <c r="AK480" s="545">
        <f>IF(AND('1C TSrécur7'!U$17&lt;&gt;0,'1C TSrécur7'!$C$12="OUI"),'1C TSrécur7'!U$58/'1C TSrécur7'!U$17,0)</f>
        <v>0</v>
      </c>
      <c r="AL480" s="73">
        <f>IF(AND('1C TSrécur7'!$B$12&lt;&gt;"",'1C TSrécur7'!$C$12="OUI"),N480+AK480,N480)</f>
        <v>0</v>
      </c>
      <c r="AM480" s="344">
        <f t="shared" si="154"/>
        <v>0</v>
      </c>
      <c r="AN480" s="344">
        <f t="shared" si="155"/>
        <v>0</v>
      </c>
      <c r="AO480" s="345">
        <f t="shared" si="160"/>
        <v>0</v>
      </c>
      <c r="AP480" s="573">
        <f t="shared" si="161"/>
        <v>0</v>
      </c>
      <c r="AQ480" s="583">
        <f t="shared" si="158"/>
        <v>0</v>
      </c>
      <c r="AR480" s="579"/>
      <c r="AS480" s="102"/>
      <c r="AT480" s="209" t="str">
        <f>IF('1C TSrécur7'!U$17*FICHE!$C$13&lt;J480,"Forfait limité à "&amp;FICHE!$C$13&amp;"€/jour","")</f>
        <v/>
      </c>
      <c r="AU480" s="592"/>
    </row>
    <row r="481" spans="1:211" ht="13.9" hidden="1" customHeight="1">
      <c r="A481" s="309"/>
      <c r="B481" s="338"/>
      <c r="C481" s="962" t="str">
        <f>IF('1C TSrécur7'!V$17&lt;&gt;0,'1C TSrécur7'!$B$12,"")</f>
        <v/>
      </c>
      <c r="D481" s="963"/>
      <c r="E481" s="964"/>
      <c r="F481" s="211" t="str">
        <f>IF(AND($C481='1C TSrécur7'!$B$12,'1C TSrécur7'!$B$16="récurrentes",'1C TSrécur7'!$V$17&lt;&gt;""),'1C TSrécur7'!$V$21,"")</f>
        <v/>
      </c>
      <c r="G481" s="235"/>
      <c r="H481" s="745">
        <v>0.21</v>
      </c>
      <c r="I481" s="747">
        <v>1</v>
      </c>
      <c r="J481" s="316"/>
      <c r="K481" s="786">
        <f t="shared" si="159"/>
        <v>0</v>
      </c>
      <c r="L481" s="539">
        <f>IF(OR('1C TSrécur7'!$B$12="",'1C TSrécur7'!V$30=0),0,IF(AND('1C TSrécur7'!$B$12&lt;&gt;"",$K$2="Pôle",'1C TSrécur7'!$C$12="OUI"),(('1C TSrécur7'!V$22+'1C TSrécur7'!V$23+'1C TSrécur7'!V$24+'1C TSrécur7'!V$25+'1C TSrécur7'!V$29)/'1C TSrécur7'!V$17),IF(AND('1C TSrécur7'!$B$12&lt;&gt;"",$K$2="Pôle",'1C TSrécur7'!$C$12="NON"),(('1C TSrécur7'!V$22+'1C TSrécur7'!V$23+'1C TSrécur7'!V$24+'1C TSrécur7'!V$25+'1C TSrécur7'!V$29)/'1C TSrécur7'!V$30),IF(AND('1C TSrécur7'!$B$12&lt;&gt;"",$K$2&lt;&gt;"Pôle",'1C TSrécur7'!$C$12="OUI"),(('1C TSrécur7'!V$22+'1C TSrécur7'!V$23+'1C TSrécur7'!V$24+'1C TSrécur7'!V$25+'1C TSrécur7'!V$26+'1C TSrécur7'!V$27+'1C TSrécur7'!V$28+'1C TSrécur7'!V$29)/'1C TSrécur7'!V$17),IF(AND('1C TSrécur7'!$B$12&lt;&gt;"",$K$2&lt;&gt;"Pôle",'1C TSrécur7'!$C$12="NON"),(('1C TSrécur7'!V$22+'1C TSrécur7'!V$23+'1C TSrécur7'!V$24+'1C TSrécur7'!V$25+'1C TSrécur7'!V$26+'1C TSrécur7'!V$27+'1C TSrécur7'!V$28+'1C TSrécur7'!V$29)/'1C TSrécur7'!V$30))))))</f>
        <v>0</v>
      </c>
      <c r="M481" s="539">
        <f>IF(OR('1C TSrécur7'!$B$12="",'1C TSrécur7'!V$30=0),0,IF(AND('1C TSrécur7'!$B$12&lt;&gt;"",$K$2="Pôle",'1C TSrécur7'!$C$12="OUI"),(('1C TSrécur7'!V$26+'1C TSrécur7'!V$27+'1C TSrécur7'!V$28)/'1C TSrécur7'!V$17),IF(AND('1C TSrécur7'!$B$12&lt;&gt;"",$K$2="Pôle",'1C TSrécur7'!$C$12="NON"),(('1C TSrécur7'!V$26+'1C TSrécur7'!V$27+'1C TSrécur7'!V$28)/'1C TSrécur7'!V$30),IF(AND('1C TSrécur7'!$B$12&lt;&gt;"",$K$2&lt;&gt;"Pôle"),0))))</f>
        <v>0</v>
      </c>
      <c r="N481" s="539">
        <f>IF(AND('1C TSrécur7'!$V$17&lt;&gt;0,'1C TSrécur7'!$V$30&lt;&gt;0),L481+M481,0)</f>
        <v>0</v>
      </c>
      <c r="O481" s="544" t="str">
        <f>IF(AND('1C TSrécur7'!V$17&lt;&gt;0,'1C TSrécur7'!$C$12="OUI"),'1C TSrécur7'!V$36/'1C TSrécur7'!V$17,"")</f>
        <v/>
      </c>
      <c r="P481" s="545" t="str">
        <f>IF(AND('1C TSrécur7'!V$17&lt;&gt;0,'1C TSrécur7'!$C$12="OUI"),'1C TSrécur7'!$V$37/'1C TSrécur7'!V$17,"")</f>
        <v/>
      </c>
      <c r="Q481" s="545" t="str">
        <f>IF(AND('1C TSrécur7'!V$17&lt;&gt;0,'1C TSrécur7'!$C$12="OUI"),'1C TSrécur7'!$V$38/'1C TSrécur7'!V$17,"")</f>
        <v/>
      </c>
      <c r="R481" s="545" t="str">
        <f>IF(AND('1C TSrécur7'!V$17&lt;&gt;0,'1C TSrécur7'!$C$12="OUI"),'1C TSrécur7'!$V$39/'1C TSrécur7'!V$17,"")</f>
        <v/>
      </c>
      <c r="S481" s="545" t="str">
        <f>IF(AND('1C TSrécur7'!V$17&lt;&gt;0,'1C TSrécur7'!$C$12="OUI"),'1C TSrécur7'!$V$40/'1C TSrécur7'!V$17,"")</f>
        <v/>
      </c>
      <c r="T481" s="545" t="str">
        <f>IF(AND('1C TSrécur7'!V$17&lt;&gt;0,'1C TSrécur7'!$C$12="OUI"),'1C TSrécur7'!$V$41/'1C TSrécur7'!V$17,"")</f>
        <v/>
      </c>
      <c r="U481" s="545" t="str">
        <f>IF(AND('1C TSrécur7'!V$17&lt;&gt;0,'1C TSrécur7'!$C$12="OUI"),'1C TSrécur7'!$V$42/'1C TSrécur7'!V$17,"")</f>
        <v/>
      </c>
      <c r="V481" s="545" t="str">
        <f>IF(AND('1C TSrécur7'!V$17&lt;&gt;0,'1C TSrécur7'!$C$12="OUI"),'1C TSrécur7'!$V$43/'1C TSrécur7'!V$17,"")</f>
        <v/>
      </c>
      <c r="W481" s="545" t="str">
        <f>IF(AND('1C TSrécur7'!V$17&lt;&gt;0,'1C TSrécur7'!$C$12="OUI"),'1C TSrécur7'!$V$44/'1C TSrécur7'!V$17,"")</f>
        <v/>
      </c>
      <c r="X481" s="545" t="str">
        <f>IF(AND('1C TSrécur7'!V$17&lt;&gt;0,'1C TSrécur7'!$C$12="OUI"),'1C TSrécur7'!$V$45/'1C TSrécur7'!V$17,"")</f>
        <v/>
      </c>
      <c r="Y481" s="545" t="str">
        <f>IF(AND('1C TSrécur7'!V$17&lt;&gt;0,'1C TSrécur7'!$C$12="OUI"),'1C TSrécur7'!$V$46/'1C TSrécur7'!V$17,"")</f>
        <v/>
      </c>
      <c r="Z481" s="545" t="str">
        <f>IF(AND('1C TSrécur7'!V$17&lt;&gt;0,'1C TSrécur7'!$C$12="OUI"),'1C TSrécur7'!$V$47/'1C TSrécur7'!V$17,"")</f>
        <v/>
      </c>
      <c r="AA481" s="545" t="str">
        <f>IF(AND('1C TSrécur7'!V$17&lt;&gt;0,'1C TSrécur7'!$C$12="OUI"),'1C TSrécur7'!$V$48/'1C TSrécur7'!V$17,"")</f>
        <v/>
      </c>
      <c r="AB481" s="545" t="str">
        <f>IF(AND('1C TSrécur7'!V$17&lt;&gt;0,'1C TSrécur7'!$C$12="OUI"),'1C TSrécur7'!$V$49/'1C TSrécur7'!V$17,"")</f>
        <v/>
      </c>
      <c r="AC481" s="545" t="str">
        <f>IF(AND('1C TSrécur7'!V$17&lt;&gt;0,'1C TSrécur7'!$C$12="OUI"),'1C TSrécur7'!$V$50/'1C TSrécur7'!V$17,"")</f>
        <v/>
      </c>
      <c r="AD481" s="545" t="str">
        <f>IF(AND('1C TSrécur7'!V$17&lt;&gt;0,'1C TSrécur7'!$C$12="OUI"),'1C TSrécur7'!$V$51/'1C TSrécur7'!V$17,"")</f>
        <v/>
      </c>
      <c r="AE481" s="545" t="str">
        <f>IF(AND('1C TSrécur7'!V$17&lt;&gt;0,'1C TSrécur7'!$C$12="OUI"),'1C TSrécur7'!$V$52/'1C TSrécur7'!V$17,"")</f>
        <v/>
      </c>
      <c r="AF481" s="545" t="str">
        <f>IF(AND('1C TSrécur7'!V$17&lt;&gt;0,'1C TSrécur7'!$C$12="OUI"),'1C TSrécur7'!$V$53/'1C TSrécur7'!V$17,"")</f>
        <v/>
      </c>
      <c r="AG481" s="545" t="str">
        <f>IF(AND('1C TSrécur7'!V$17&lt;&gt;0,'1C TSrécur7'!$C$12="OUI"),'1C TSrécur7'!$V$54/'1C TSrécur7'!V$17,"")</f>
        <v/>
      </c>
      <c r="AH481" s="545" t="str">
        <f>IF(AND('1C TSrécur7'!V$17&lt;&gt;0,'1C TSrécur7'!$C$12="OUI"),'1C TSrécur7'!$V$55/'1C TSrécur7'!V$17,"")</f>
        <v/>
      </c>
      <c r="AI481" s="545" t="str">
        <f>IF(AND('1C TSrécur7'!V$17&lt;&gt;0,'1C TSrécur7'!$C$12="OUI"),'1C TSrécur7'!$V$56/'1C TSrécur7'!V$17,"")</f>
        <v/>
      </c>
      <c r="AJ481" s="545" t="str">
        <f>IF(AND('1C TSrécur7'!V$17&lt;&gt;0,'1C TSrécur7'!$C$12="OUI"),'1C TSrécur7'!$V$57/'1C TSrécur7'!V$17,"")</f>
        <v/>
      </c>
      <c r="AK481" s="545">
        <f>IF(AND('1C TSrécur7'!V$17&lt;&gt;0,'1C TSrécur7'!$C$12="OUI"),'1C TSrécur7'!V$58/'1C TSrécur7'!V$17,0)</f>
        <v>0</v>
      </c>
      <c r="AL481" s="73">
        <f>IF(AND('1C TSrécur7'!$B$12&lt;&gt;"",'1C TSrécur7'!$C$12="OUI"),N481+AK481,N481)</f>
        <v>0</v>
      </c>
      <c r="AM481" s="344">
        <f t="shared" si="154"/>
        <v>0</v>
      </c>
      <c r="AN481" s="344">
        <f t="shared" si="155"/>
        <v>0</v>
      </c>
      <c r="AO481" s="345">
        <f t="shared" si="160"/>
        <v>0</v>
      </c>
      <c r="AP481" s="573">
        <f t="shared" si="161"/>
        <v>0</v>
      </c>
      <c r="AQ481" s="583">
        <f t="shared" si="158"/>
        <v>0</v>
      </c>
      <c r="AR481" s="579"/>
      <c r="AS481" s="102"/>
      <c r="AT481" s="209" t="str">
        <f>IF('1C TSrécur7'!V$17*FICHE!$C$13&lt;J481,"Forfait limité à "&amp;FICHE!$C$13&amp;"€/jour","")</f>
        <v/>
      </c>
      <c r="AU481" s="592"/>
    </row>
    <row r="482" spans="1:211" ht="13.9" hidden="1" customHeight="1">
      <c r="A482" s="309"/>
      <c r="B482" s="338"/>
      <c r="C482" s="962" t="str">
        <f>IF('1C TSrécur7'!W$17&lt;&gt;0,'1C TSrécur7'!$B$12,"")</f>
        <v/>
      </c>
      <c r="D482" s="963"/>
      <c r="E482" s="964"/>
      <c r="F482" s="211" t="str">
        <f>IF(AND($C482='1C TSrécur7'!$B$12,'1C TSrécur7'!$B$16="récurrentes",'1C TSrécur7'!$W$17&lt;&gt;""),'1C TSrécur7'!$W$21,"")</f>
        <v/>
      </c>
      <c r="G482" s="235"/>
      <c r="H482" s="745">
        <v>0.21</v>
      </c>
      <c r="I482" s="747">
        <v>1</v>
      </c>
      <c r="J482" s="316"/>
      <c r="K482" s="786">
        <f t="shared" si="159"/>
        <v>0</v>
      </c>
      <c r="L482" s="539">
        <f>IF(OR('1C TSrécur7'!$B$12="",'1C TSrécur7'!W$30=0),0,IF(AND('1C TSrécur7'!$B$12&lt;&gt;"",$K$2="Pôle",'1C TSrécur7'!$C$12="OUI"),(('1C TSrécur7'!W$22+'1C TSrécur7'!W$23+'1C TSrécur7'!W$24+'1C TSrécur7'!W$25+'1C TSrécur7'!W$29)/'1C TSrécur7'!W$17),IF(AND('1C TSrécur7'!$B$12&lt;&gt;"",$K$2="Pôle",'1C TSrécur7'!$C$12="NON"),(('1C TSrécur7'!W$22+'1C TSrécur7'!W$23+'1C TSrécur7'!W$24+'1C TSrécur7'!W$25+'1C TSrécur7'!W$29)/'1C TSrécur7'!W$30),IF(AND('1C TSrécur7'!$B$12&lt;&gt;"",$K$2&lt;&gt;"Pôle",'1C TSrécur7'!$C$12="OUI"),(('1C TSrécur7'!W$22+'1C TSrécur7'!W$23+'1C TSrécur7'!W$24+'1C TSrécur7'!W$25+'1C TSrécur7'!W$26+'1C TSrécur7'!W$27+'1C TSrécur7'!W$28+'1C TSrécur7'!W$29)/'1C TSrécur7'!W$17),IF(AND('1C TSrécur7'!$B$12&lt;&gt;"",$K$2&lt;&gt;"Pôle",'1C TSrécur7'!$C$12="NON"),(('1C TSrécur7'!W$22+'1C TSrécur7'!W$23+'1C TSrécur7'!W$24+'1C TSrécur7'!W$25+'1C TSrécur7'!W$26+'1C TSrécur7'!W$27+'1C TSrécur7'!W$28+'1C TSrécur7'!W$29)/'1C TSrécur7'!W$30))))))</f>
        <v>0</v>
      </c>
      <c r="M482" s="539">
        <f>IF(OR('1C TSrécur7'!$B$12="",'1C TSrécur7'!W$30=0),0,IF(AND('1C TSrécur7'!$B$12&lt;&gt;"",$K$2="Pôle",'1C TSrécur7'!$C$12="OUI"),(('1C TSrécur7'!W$26+'1C TSrécur7'!W$27+'1C TSrécur7'!W$28)/'1C TSrécur7'!W$17),IF(AND('1C TSrécur7'!$B$12&lt;&gt;"",$K$2="Pôle",'1C TSrécur7'!$C$12="NON"),(('1C TSrécur7'!W$26+'1C TSrécur7'!W$27+'1C TSrécur7'!W$28)/'1C TSrécur7'!W$30),IF(AND('1C TSrécur7'!$B$12&lt;&gt;"",$K$2&lt;&gt;"Pôle"),0))))</f>
        <v>0</v>
      </c>
      <c r="N482" s="539">
        <f>IF(AND('1C TSrécur7'!$W$17&lt;&gt;0,'1C TSrécur7'!$W$30&lt;&gt;0),L482+M482,0)</f>
        <v>0</v>
      </c>
      <c r="O482" s="544" t="str">
        <f>IF(AND('1C TSrécur7'!W$17&lt;&gt;0,'1C TSrécur7'!$C$12="OUI"),'1C TSrécur7'!W$36/'1C TSrécur7'!W$17,"")</f>
        <v/>
      </c>
      <c r="P482" s="545" t="str">
        <f>IF(AND('1C TSrécur7'!W$17&lt;&gt;0,'1C TSrécur7'!$C$12="OUI"),'1C TSrécur7'!$W$37/'1C TSrécur7'!W$17,"")</f>
        <v/>
      </c>
      <c r="Q482" s="545" t="str">
        <f>IF(AND('1C TSrécur7'!W$17&lt;&gt;0,'1C TSrécur7'!$C$12="OUI"),'1C TSrécur7'!$W$38/'1C TSrécur7'!W$17,"")</f>
        <v/>
      </c>
      <c r="R482" s="545" t="str">
        <f>IF(AND('1C TSrécur7'!W$17&lt;&gt;0,'1C TSrécur7'!$C$12="OUI"),'1C TSrécur7'!$W$39/'1C TSrécur7'!W$17,"")</f>
        <v/>
      </c>
      <c r="S482" s="545" t="str">
        <f>IF(AND('1C TSrécur7'!W$17&lt;&gt;0,'1C TSrécur7'!$C$12="OUI"),'1C TSrécur7'!$W$40/'1C TSrécur7'!W$17,"")</f>
        <v/>
      </c>
      <c r="T482" s="545" t="str">
        <f>IF(AND('1C TSrécur7'!W$17&lt;&gt;0,'1C TSrécur7'!$C$12="OUI"),'1C TSrécur7'!$W$41/'1C TSrécur7'!W$17,"")</f>
        <v/>
      </c>
      <c r="U482" s="545" t="str">
        <f>IF(AND('1C TSrécur7'!W$17&lt;&gt;0,'1C TSrécur7'!$C$12="OUI"),'1C TSrécur7'!$W$42/'1C TSrécur7'!W$17,"")</f>
        <v/>
      </c>
      <c r="V482" s="545" t="str">
        <f>IF(AND('1C TSrécur7'!W$17&lt;&gt;0,'1C TSrécur7'!$C$12="OUI"),'1C TSrécur7'!$W$43/'1C TSrécur7'!W$17,"")</f>
        <v/>
      </c>
      <c r="W482" s="545" t="str">
        <f>IF(AND('1C TSrécur7'!W$17&lt;&gt;0,'1C TSrécur7'!$C$12="OUI"),'1C TSrécur7'!$W$44/'1C TSrécur7'!W$17,"")</f>
        <v/>
      </c>
      <c r="X482" s="545" t="str">
        <f>IF(AND('1C TSrécur7'!W$17&lt;&gt;0,'1C TSrécur7'!$C$12="OUI"),'1C TSrécur7'!$W$45/'1C TSrécur7'!W$17,"")</f>
        <v/>
      </c>
      <c r="Y482" s="545" t="str">
        <f>IF(AND('1C TSrécur7'!W$17&lt;&gt;0,'1C TSrécur7'!$C$12="OUI"),'1C TSrécur7'!$W$46/'1C TSrécur7'!W$17,"")</f>
        <v/>
      </c>
      <c r="Z482" s="545" t="str">
        <f>IF(AND('1C TSrécur7'!W$17&lt;&gt;0,'1C TSrécur7'!$C$12="OUI"),'1C TSrécur7'!$W$47/'1C TSrécur7'!W$17,"")</f>
        <v/>
      </c>
      <c r="AA482" s="545" t="str">
        <f>IF(AND('1C TSrécur7'!W$17&lt;&gt;0,'1C TSrécur7'!$C$12="OUI"),'1C TSrécur7'!$W$48/'1C TSrécur7'!W$17,"")</f>
        <v/>
      </c>
      <c r="AB482" s="545" t="str">
        <f>IF(AND('1C TSrécur7'!W$17&lt;&gt;0,'1C TSrécur7'!$C$12="OUI"),'1C TSrécur7'!$W$49/'1C TSrécur7'!W$17,"")</f>
        <v/>
      </c>
      <c r="AC482" s="545" t="str">
        <f>IF(AND('1C TSrécur7'!W$17&lt;&gt;0,'1C TSrécur7'!$C$12="OUI"),'1C TSrécur7'!$W$50/'1C TSrécur7'!W$17,"")</f>
        <v/>
      </c>
      <c r="AD482" s="545" t="str">
        <f>IF(AND('1C TSrécur7'!W$17&lt;&gt;0,'1C TSrécur7'!$C$12="OUI"),'1C TSrécur7'!$W$51/'1C TSrécur7'!W$17,"")</f>
        <v/>
      </c>
      <c r="AE482" s="545" t="str">
        <f>IF(AND('1C TSrécur7'!W$17&lt;&gt;0,'1C TSrécur7'!$C$12="OUI"),'1C TSrécur7'!$W$52/'1C TSrécur7'!W$17,"")</f>
        <v/>
      </c>
      <c r="AF482" s="545" t="str">
        <f>IF(AND('1C TSrécur7'!W$17&lt;&gt;0,'1C TSrécur7'!$C$12="OUI"),'1C TSrécur7'!$W$53/'1C TSrécur7'!W$17,"")</f>
        <v/>
      </c>
      <c r="AG482" s="545" t="str">
        <f>IF(AND('1C TSrécur7'!W$17&lt;&gt;0,'1C TSrécur7'!$C$12="OUI"),'1C TSrécur7'!$W$54/'1C TSrécur7'!W$17,"")</f>
        <v/>
      </c>
      <c r="AH482" s="545" t="str">
        <f>IF(AND('1C TSrécur7'!W$17&lt;&gt;0,'1C TSrécur7'!$C$12="OUI"),'1C TSrécur7'!$W$55/'1C TSrécur7'!W$17,"")</f>
        <v/>
      </c>
      <c r="AI482" s="545" t="str">
        <f>IF(AND('1C TSrécur7'!W$17&lt;&gt;0,'1C TSrécur7'!$C$12="OUI"),'1C TSrécur7'!$W$56/'1C TSrécur7'!W$17,"")</f>
        <v/>
      </c>
      <c r="AJ482" s="545" t="str">
        <f>IF(AND('1C TSrécur7'!W$17&lt;&gt;0,'1C TSrécur7'!$C$12="OUI"),'1C TSrécur7'!$W$57/'1C TSrécur7'!W$17,"")</f>
        <v/>
      </c>
      <c r="AK482" s="545">
        <f>IF(AND('1C TSrécur7'!W$17&lt;&gt;0,'1C TSrécur7'!$C$12="OUI"),'1C TSrécur7'!W$58/'1C TSrécur7'!W$17,0)</f>
        <v>0</v>
      </c>
      <c r="AL482" s="73">
        <f>IF(AND('1C TSrécur7'!$B$12&lt;&gt;"",'1C TSrécur7'!$C$12="OUI"),N482+AK482,N482)</f>
        <v>0</v>
      </c>
      <c r="AM482" s="344">
        <f t="shared" si="154"/>
        <v>0</v>
      </c>
      <c r="AN482" s="344">
        <f t="shared" si="155"/>
        <v>0</v>
      </c>
      <c r="AO482" s="345">
        <f t="shared" si="160"/>
        <v>0</v>
      </c>
      <c r="AP482" s="573">
        <f t="shared" si="161"/>
        <v>0</v>
      </c>
      <c r="AQ482" s="583">
        <f t="shared" si="158"/>
        <v>0</v>
      </c>
      <c r="AR482" s="579"/>
      <c r="AS482" s="102"/>
      <c r="AT482" s="209" t="str">
        <f>IF('1C TSrécur7'!W$17*FICHE!$C$13&lt;J482,"Forfait limité à "&amp;FICHE!$C$13&amp;"€/jour","")</f>
        <v/>
      </c>
      <c r="AU482" s="592"/>
    </row>
    <row r="483" spans="1:211" ht="13.9" hidden="1" customHeight="1">
      <c r="A483" s="309"/>
      <c r="B483" s="338"/>
      <c r="C483" s="962" t="str">
        <f>IF('1C TSrécur7'!X$17&lt;&gt;0,'1C TSrécur7'!$B$12,"")</f>
        <v/>
      </c>
      <c r="D483" s="963"/>
      <c r="E483" s="964"/>
      <c r="F483" s="211" t="str">
        <f>IF(AND($C483='1C TSrécur7'!$B$12,'1C TSrécur7'!$B$16="récurrentes",'1C TSrécur7'!$X$17&lt;&gt;""),'1C TSrécur7'!$X$21,"")</f>
        <v/>
      </c>
      <c r="G483" s="235"/>
      <c r="H483" s="745">
        <v>0.21</v>
      </c>
      <c r="I483" s="747">
        <v>1</v>
      </c>
      <c r="J483" s="316"/>
      <c r="K483" s="786">
        <f t="shared" si="159"/>
        <v>0</v>
      </c>
      <c r="L483" s="539">
        <f>IF(OR('1C TSrécur7'!$B$12="",'1C TSrécur7'!X$30=0),0,IF(AND('1C TSrécur7'!$B$12&lt;&gt;"",$K$2="Pôle",'1C TSrécur7'!$C$12="OUI"),(('1C TSrécur7'!X$22+'1C TSrécur7'!X$23+'1C TSrécur7'!X$24+'1C TSrécur7'!X$25+'1C TSrécur7'!X$29)/'1C TSrécur7'!X$17),IF(AND('1C TSrécur7'!$B$12&lt;&gt;"",$K$2="Pôle",'1C TSrécur7'!$C$12="NON"),(('1C TSrécur7'!X$22+'1C TSrécur7'!X$23+'1C TSrécur7'!X$24+'1C TSrécur7'!X$25+'1C TSrécur7'!X$29)/'1C TSrécur7'!X$30),IF(AND('1C TSrécur7'!$B$12&lt;&gt;"",$K$2&lt;&gt;"Pôle",'1C TSrécur7'!$C$12="OUI"),(('1C TSrécur7'!X$22+'1C TSrécur7'!X$23+'1C TSrécur7'!X$24+'1C TSrécur7'!X$25+'1C TSrécur7'!X$26+'1C TSrécur7'!X$27+'1C TSrécur7'!X$28+'1C TSrécur7'!X$29)/'1C TSrécur7'!X$17),IF(AND('1C TSrécur7'!$B$12&lt;&gt;"",$K$2&lt;&gt;"Pôle",'1C TSrécur7'!$C$12="NON"),(('1C TSrécur7'!X$22+'1C TSrécur7'!X$23+'1C TSrécur7'!X$24+'1C TSrécur7'!X$25+'1C TSrécur7'!X$26+'1C TSrécur7'!X$27+'1C TSrécur7'!X$28+'1C TSrécur7'!X$29)/'1C TSrécur7'!X$30))))))</f>
        <v>0</v>
      </c>
      <c r="M483" s="539">
        <f>IF(OR('1C TSrécur7'!$B$12="",'1C TSrécur7'!X$30=0),0,IF(AND('1C TSrécur7'!$B$12&lt;&gt;"",$K$2="Pôle",'1C TSrécur7'!$C$12="OUI"),(('1C TSrécur7'!X$26+'1C TSrécur7'!X$27+'1C TSrécur7'!X$28)/'1C TSrécur7'!X$17),IF(AND('1C TSrécur7'!$B$12&lt;&gt;"",$K$2="Pôle",'1C TSrécur7'!$C$12="NON"),(('1C TSrécur7'!X$26+'1C TSrécur7'!X$27+'1C TSrécur7'!X$28)/'1C TSrécur7'!X$30),IF(AND('1C TSrécur7'!$B$12&lt;&gt;"",$K$2&lt;&gt;"Pôle"),0))))</f>
        <v>0</v>
      </c>
      <c r="N483" s="539">
        <f>IF(AND('1C TSrécur7'!$X$17&lt;&gt;0,'1C TSrécur7'!$X$30&lt;&gt;0),L483+M483,0)</f>
        <v>0</v>
      </c>
      <c r="O483" s="544" t="str">
        <f>IF(AND('1C TSrécur7'!X$17&lt;&gt;0,'1C TSrécur7'!$C$12="OUI"),'1C TSrécur7'!X$36/'1C TSrécur7'!X$17,"")</f>
        <v/>
      </c>
      <c r="P483" s="545" t="str">
        <f>IF(AND('1C TSrécur7'!X$17&lt;&gt;0,'1C TSrécur7'!$C$12="OUI"),'1C TSrécur7'!$X$37/'1C TSrécur7'!X$17,"")</f>
        <v/>
      </c>
      <c r="Q483" s="545" t="str">
        <f>IF(AND('1C TSrécur7'!X$17&lt;&gt;0,'1C TSrécur7'!$C$12="OUI"),'1C TSrécur7'!$X$38/'1C TSrécur7'!X$17,"")</f>
        <v/>
      </c>
      <c r="R483" s="545" t="str">
        <f>IF(AND('1C TSrécur7'!X$17&lt;&gt;0,'1C TSrécur7'!$C$12="OUI"),'1C TSrécur7'!$X$39/'1C TSrécur7'!X$17,"")</f>
        <v/>
      </c>
      <c r="S483" s="545" t="str">
        <f>IF(AND('1C TSrécur7'!X$17&lt;&gt;0,'1C TSrécur7'!$C$12="OUI"),'1C TSrécur7'!$X$40/'1C TSrécur7'!X$17,"")</f>
        <v/>
      </c>
      <c r="T483" s="545" t="str">
        <f>IF(AND('1C TSrécur7'!X$17&lt;&gt;0,'1C TSrécur7'!$C$12="OUI"),'1C TSrécur7'!$X$41/'1C TSrécur7'!X$17,"")</f>
        <v/>
      </c>
      <c r="U483" s="545" t="str">
        <f>IF(AND('1C TSrécur7'!X$17&lt;&gt;0,'1C TSrécur7'!$C$12="OUI"),'1C TSrécur7'!$X$42/'1C TSrécur7'!X$17,"")</f>
        <v/>
      </c>
      <c r="V483" s="545" t="str">
        <f>IF(AND('1C TSrécur7'!X$17&lt;&gt;0,'1C TSrécur7'!$C$12="OUI"),'1C TSrécur7'!$X$43/'1C TSrécur7'!X$17,"")</f>
        <v/>
      </c>
      <c r="W483" s="545" t="str">
        <f>IF(AND('1C TSrécur7'!X$17&lt;&gt;0,'1C TSrécur7'!$C$12="OUI"),'1C TSrécur7'!$X$44/'1C TSrécur7'!X$17,"")</f>
        <v/>
      </c>
      <c r="X483" s="545" t="str">
        <f>IF(AND('1C TSrécur7'!X$17&lt;&gt;0,'1C TSrécur7'!$C$12="OUI"),'1C TSrécur7'!$X$45/'1C TSrécur7'!X$17,"")</f>
        <v/>
      </c>
      <c r="Y483" s="545" t="str">
        <f>IF(AND('1C TSrécur7'!X$17&lt;&gt;0,'1C TSrécur7'!$C$12="OUI"),'1C TSrécur7'!$X$46/'1C TSrécur7'!X$17,"")</f>
        <v/>
      </c>
      <c r="Z483" s="545" t="str">
        <f>IF(AND('1C TSrécur7'!X$17&lt;&gt;0,'1C TSrécur7'!$C$12="OUI"),'1C TSrécur7'!$X$47/'1C TSrécur7'!X$17,"")</f>
        <v/>
      </c>
      <c r="AA483" s="545" t="str">
        <f>IF(AND('1C TSrécur7'!X$17&lt;&gt;0,'1C TSrécur7'!$C$12="OUI"),'1C TSrécur7'!$X$48/'1C TSrécur7'!X$17,"")</f>
        <v/>
      </c>
      <c r="AB483" s="545" t="str">
        <f>IF(AND('1C TSrécur7'!X$17&lt;&gt;0,'1C TSrécur7'!$C$12="OUI"),'1C TSrécur7'!$X$49/'1C TSrécur7'!X$17,"")</f>
        <v/>
      </c>
      <c r="AC483" s="545" t="str">
        <f>IF(AND('1C TSrécur7'!X$17&lt;&gt;0,'1C TSrécur7'!$C$12="OUI"),'1C TSrécur7'!$X$50/'1C TSrécur7'!X$17,"")</f>
        <v/>
      </c>
      <c r="AD483" s="545" t="str">
        <f>IF(AND('1C TSrécur7'!X$17&lt;&gt;0,'1C TSrécur7'!$C$12="OUI"),'1C TSrécur7'!$X$51/'1C TSrécur7'!X$17,"")</f>
        <v/>
      </c>
      <c r="AE483" s="545" t="str">
        <f>IF(AND('1C TSrécur7'!X$17&lt;&gt;0,'1C TSrécur7'!$C$12="OUI"),'1C TSrécur7'!$X$52/'1C TSrécur7'!X$17,"")</f>
        <v/>
      </c>
      <c r="AF483" s="545" t="str">
        <f>IF(AND('1C TSrécur7'!X$17&lt;&gt;0,'1C TSrécur7'!$C$12="OUI"),'1C TSrécur7'!$X$53/'1C TSrécur7'!X$17,"")</f>
        <v/>
      </c>
      <c r="AG483" s="545" t="str">
        <f>IF(AND('1C TSrécur7'!X$17&lt;&gt;0,'1C TSrécur7'!$C$12="OUI"),'1C TSrécur7'!$X$54/'1C TSrécur7'!X$17,"")</f>
        <v/>
      </c>
      <c r="AH483" s="545" t="str">
        <f>IF(AND('1C TSrécur7'!X$17&lt;&gt;0,'1C TSrécur7'!$C$12="OUI"),'1C TSrécur7'!$X$55/'1C TSrécur7'!X$17,"")</f>
        <v/>
      </c>
      <c r="AI483" s="545" t="str">
        <f>IF(AND('1C TSrécur7'!X$17&lt;&gt;0,'1C TSrécur7'!$C$12="OUI"),'1C TSrécur7'!$X$56/'1C TSrécur7'!X$17,"")</f>
        <v/>
      </c>
      <c r="AJ483" s="545" t="str">
        <f>IF(AND('1C TSrécur7'!X$17&lt;&gt;0,'1C TSrécur7'!$C$12="OUI"),'1C TSrécur7'!$X$57/'1C TSrécur7'!X$17,"")</f>
        <v/>
      </c>
      <c r="AK483" s="545">
        <f>IF(AND('1C TSrécur7'!X$17&lt;&gt;0,'1C TSrécur7'!$C$12="OUI"),'1C TSrécur7'!X$58/'1C TSrécur7'!X$17,0)</f>
        <v>0</v>
      </c>
      <c r="AL483" s="73">
        <f>IF(AND('1C TSrécur7'!$B$12&lt;&gt;"",'1C TSrécur7'!$C$12="OUI"),N483+AK483,N483)</f>
        <v>0</v>
      </c>
      <c r="AM483" s="344">
        <f t="shared" si="154"/>
        <v>0</v>
      </c>
      <c r="AN483" s="344">
        <f t="shared" si="155"/>
        <v>0</v>
      </c>
      <c r="AO483" s="345">
        <f t="shared" si="160"/>
        <v>0</v>
      </c>
      <c r="AP483" s="573">
        <f t="shared" si="161"/>
        <v>0</v>
      </c>
      <c r="AQ483" s="583">
        <f t="shared" si="158"/>
        <v>0</v>
      </c>
      <c r="AR483" s="579"/>
      <c r="AS483" s="102"/>
      <c r="AT483" s="209" t="str">
        <f>IF('1C TSrécur7'!X$17*FICHE!$C$13&lt;J483,"Forfait limité à "&amp;FICHE!$C$13&amp;"€/jour","")</f>
        <v/>
      </c>
      <c r="AU483" s="592"/>
    </row>
    <row r="484" spans="1:211" ht="13.9" hidden="1" customHeight="1">
      <c r="A484" s="309"/>
      <c r="B484" s="338"/>
      <c r="C484" s="962" t="str">
        <f>IF('1C TSrécur7'!Y$17&lt;&gt;0,'1C TSrécur7'!$B$12,"")</f>
        <v/>
      </c>
      <c r="D484" s="963"/>
      <c r="E484" s="964"/>
      <c r="F484" s="211" t="str">
        <f>IF(AND($C484='1C TSrécur7'!$B$12,'1C TSrécur7'!$B$16="récurrentes",'1C TSrécur7'!$Y$17&lt;&gt;""),'1C TSrécur7'!$Y$21,"")</f>
        <v/>
      </c>
      <c r="G484" s="235"/>
      <c r="H484" s="745">
        <v>0.21</v>
      </c>
      <c r="I484" s="747">
        <v>1</v>
      </c>
      <c r="J484" s="316"/>
      <c r="K484" s="786">
        <f t="shared" si="159"/>
        <v>0</v>
      </c>
      <c r="L484" s="539">
        <f>IF(OR('1C TSrécur7'!$B$12="",'1C TSrécur7'!Y$30=0),0,IF(AND('1C TSrécur7'!$B$12&lt;&gt;"",$K$2="Pôle",'1C TSrécur7'!$C$12="OUI"),(('1C TSrécur7'!Y$22+'1C TSrécur7'!Y$23+'1C TSrécur7'!Y$24+'1C TSrécur7'!Y$25+'1C TSrécur7'!Y$29)/'1C TSrécur7'!Y$17),IF(AND('1C TSrécur7'!$B$12&lt;&gt;"",$K$2="Pôle",'1C TSrécur7'!$C$12="NON"),(('1C TSrécur7'!Y$22+'1C TSrécur7'!Y$23+'1C TSrécur7'!Y$24+'1C TSrécur7'!Y$25+'1C TSrécur7'!Y$29)/'1C TSrécur7'!Y$30),IF(AND('1C TSrécur7'!$B$12&lt;&gt;"",$K$2&lt;&gt;"Pôle",'1C TSrécur7'!$C$12="OUI"),(('1C TSrécur7'!Y$22+'1C TSrécur7'!Y$23+'1C TSrécur7'!Y$24+'1C TSrécur7'!Y$25+'1C TSrécur7'!Y$26+'1C TSrécur7'!Y$27+'1C TSrécur7'!Y$28+'1C TSrécur7'!Y$29)/'1C TSrécur7'!Y$17),IF(AND('1C TSrécur7'!$B$12&lt;&gt;"",$K$2&lt;&gt;"Pôle",'1C TSrécur7'!$C$12="NON"),(('1C TSrécur7'!Y$22+'1C TSrécur7'!Y$23+'1C TSrécur7'!Y$24+'1C TSrécur7'!Y$25+'1C TSrécur7'!Y$26+'1C TSrécur7'!Y$27+'1C TSrécur7'!Y$28+'1C TSrécur7'!Y$29)/'1C TSrécur7'!Y$30))))))</f>
        <v>0</v>
      </c>
      <c r="M484" s="539">
        <f>IF(OR('1C TSrécur7'!$B$12="",'1C TSrécur7'!Y$30=0),0,IF(AND('1C TSrécur7'!$B$12&lt;&gt;"",$K$2="Pôle",'1C TSrécur7'!$C$12="OUI"),(('1C TSrécur7'!Y$26+'1C TSrécur7'!Y$27+'1C TSrécur7'!Y$28)/'1C TSrécur7'!Y$17),IF(AND('1C TSrécur7'!$B$12&lt;&gt;"",$K$2="Pôle",'1C TSrécur7'!$C$12="NON"),(('1C TSrécur7'!Y$26+'1C TSrécur7'!Y$27+'1C TSrécur7'!Y$28)/'1C TSrécur7'!Y$30),IF(AND('1C TSrécur7'!$B$12&lt;&gt;"",$K$2&lt;&gt;"Pôle"),0))))</f>
        <v>0</v>
      </c>
      <c r="N484" s="539">
        <f>IF(AND('1C TSrécur7'!$Y$17&lt;&gt;0,'1C TSrécur7'!$Y$30&lt;&gt;0),L484+M484,0)</f>
        <v>0</v>
      </c>
      <c r="O484" s="544" t="str">
        <f>IF(AND('1C TSrécur7'!Y$17&lt;&gt;0,'1C TSrécur7'!$C$12="OUI"),'1C TSrécur7'!Y$36/'1C TSrécur7'!Y$17,"")</f>
        <v/>
      </c>
      <c r="P484" s="545" t="str">
        <f>IF(AND('1C TSrécur7'!Y$17&lt;&gt;0,'1C TSrécur7'!$C$12="OUI"),'1C TSrécur7'!$Y$37/'1C TSrécur7'!Y$17,"")</f>
        <v/>
      </c>
      <c r="Q484" s="545" t="str">
        <f>IF(AND('1C TSrécur7'!Y$17&lt;&gt;0,'1C TSrécur7'!$C$12="OUI"),'1C TSrécur7'!$Y$38/'1C TSrécur7'!Y$17,"")</f>
        <v/>
      </c>
      <c r="R484" s="545" t="str">
        <f>IF(AND('1C TSrécur7'!Y$17&lt;&gt;0,'1C TSrécur7'!$C$12="OUI"),'1C TSrécur7'!$Y$39/'1C TSrécur7'!Y$17,"")</f>
        <v/>
      </c>
      <c r="S484" s="545" t="str">
        <f>IF(AND('1C TSrécur7'!Y$17&lt;&gt;0,'1C TSrécur7'!$C$12="OUI"),'1C TSrécur7'!$Y$40/'1C TSrécur7'!Y$17,"")</f>
        <v/>
      </c>
      <c r="T484" s="545" t="str">
        <f>IF(AND('1C TSrécur7'!Y$17&lt;&gt;0,'1C TSrécur7'!$C$12="OUI"),'1C TSrécur7'!$Y$41/'1C TSrécur7'!Y$17,"")</f>
        <v/>
      </c>
      <c r="U484" s="545" t="str">
        <f>IF(AND('1C TSrécur7'!Y$17&lt;&gt;0,'1C TSrécur7'!$C$12="OUI"),'1C TSrécur7'!$Y$42/'1C TSrécur7'!Y$17,"")</f>
        <v/>
      </c>
      <c r="V484" s="545" t="str">
        <f>IF(AND('1C TSrécur7'!Y$17&lt;&gt;0,'1C TSrécur7'!$C$12="OUI"),'1C TSrécur7'!$Y$43/'1C TSrécur7'!Y$17,"")</f>
        <v/>
      </c>
      <c r="W484" s="545" t="str">
        <f>IF(AND('1C TSrécur7'!Y$17&lt;&gt;0,'1C TSrécur7'!$C$12="OUI"),'1C TSrécur7'!$Y$44/'1C TSrécur7'!Y$17,"")</f>
        <v/>
      </c>
      <c r="X484" s="545" t="str">
        <f>IF(AND('1C TSrécur7'!Y$17&lt;&gt;0,'1C TSrécur7'!$C$12="OUI"),'1C TSrécur7'!$Y$45/'1C TSrécur7'!Y$17,"")</f>
        <v/>
      </c>
      <c r="Y484" s="545" t="str">
        <f>IF(AND('1C TSrécur7'!Y$17&lt;&gt;0,'1C TSrécur7'!$C$12="OUI"),'1C TSrécur7'!$Y$46/'1C TSrécur7'!Y$17,"")</f>
        <v/>
      </c>
      <c r="Z484" s="545" t="str">
        <f>IF(AND('1C TSrécur7'!Y$17&lt;&gt;0,'1C TSrécur7'!$C$12="OUI"),'1C TSrécur7'!$Y$47/'1C TSrécur7'!Y$17,"")</f>
        <v/>
      </c>
      <c r="AA484" s="545" t="str">
        <f>IF(AND('1C TSrécur7'!Y$17&lt;&gt;0,'1C TSrécur7'!$C$12="OUI"),'1C TSrécur7'!$Y$48/'1C TSrécur7'!Y$17,"")</f>
        <v/>
      </c>
      <c r="AB484" s="545" t="str">
        <f>IF(AND('1C TSrécur7'!Y$17&lt;&gt;0,'1C TSrécur7'!$C$12="OUI"),'1C TSrécur7'!$Y$49/'1C TSrécur7'!Y$17,"")</f>
        <v/>
      </c>
      <c r="AC484" s="545" t="str">
        <f>IF(AND('1C TSrécur7'!Y$17&lt;&gt;0,'1C TSrécur7'!$C$12="OUI"),'1C TSrécur7'!$Y$50/'1C TSrécur7'!Y$17,"")</f>
        <v/>
      </c>
      <c r="AD484" s="545" t="str">
        <f>IF(AND('1C TSrécur7'!Y$17&lt;&gt;0,'1C TSrécur7'!$C$12="OUI"),'1C TSrécur7'!$Y$51/'1C TSrécur7'!Y$17,"")</f>
        <v/>
      </c>
      <c r="AE484" s="545" t="str">
        <f>IF(AND('1C TSrécur7'!Y$17&lt;&gt;0,'1C TSrécur7'!$C$12="OUI"),'1C TSrécur7'!$Y$52/'1C TSrécur7'!Y$17,"")</f>
        <v/>
      </c>
      <c r="AF484" s="545" t="str">
        <f>IF(AND('1C TSrécur7'!Y$17&lt;&gt;0,'1C TSrécur7'!$C$12="OUI"),'1C TSrécur7'!$Y$53/'1C TSrécur7'!Y$17,"")</f>
        <v/>
      </c>
      <c r="AG484" s="545" t="str">
        <f>IF(AND('1C TSrécur7'!Y$17&lt;&gt;0,'1C TSrécur7'!$C$12="OUI"),'1C TSrécur7'!$Y$54/'1C TSrécur7'!Y$17,"")</f>
        <v/>
      </c>
      <c r="AH484" s="545" t="str">
        <f>IF(AND('1C TSrécur7'!Y$17&lt;&gt;0,'1C TSrécur7'!$C$12="OUI"),'1C TSrécur7'!$Y$55/'1C TSrécur7'!Y$17,"")</f>
        <v/>
      </c>
      <c r="AI484" s="545" t="str">
        <f>IF(AND('1C TSrécur7'!Y$17&lt;&gt;0,'1C TSrécur7'!$C$12="OUI"),'1C TSrécur7'!$Y$56/'1C TSrécur7'!Y$17,"")</f>
        <v/>
      </c>
      <c r="AJ484" s="545" t="str">
        <f>IF(AND('1C TSrécur7'!Y$17&lt;&gt;0,'1C TSrécur7'!$C$12="OUI"),'1C TSrécur7'!$Y$57/'1C TSrécur7'!Y$17,"")</f>
        <v/>
      </c>
      <c r="AK484" s="545">
        <f>IF(AND('1C TSrécur7'!Y$17&lt;&gt;0,'1C TSrécur7'!$C$12="OUI"),'1C TSrécur7'!Y$58/'1C TSrécur7'!Y$17,0)</f>
        <v>0</v>
      </c>
      <c r="AL484" s="73">
        <f>IF(AND('1C TSrécur7'!$B$12&lt;&gt;"",'1C TSrécur7'!$C$12="OUI"),N484+AK484,N484)</f>
        <v>0</v>
      </c>
      <c r="AM484" s="344">
        <f t="shared" si="154"/>
        <v>0</v>
      </c>
      <c r="AN484" s="344">
        <f t="shared" si="155"/>
        <v>0</v>
      </c>
      <c r="AO484" s="345">
        <f t="shared" si="160"/>
        <v>0</v>
      </c>
      <c r="AP484" s="573">
        <f t="shared" si="161"/>
        <v>0</v>
      </c>
      <c r="AQ484" s="583">
        <f t="shared" si="158"/>
        <v>0</v>
      </c>
      <c r="AR484" s="579"/>
      <c r="AS484" s="102"/>
      <c r="AT484" s="209" t="str">
        <f>IF('1C TSrécur7'!Y$17*FICHE!$C$13&lt;J484,"Forfait limité à "&amp;FICHE!$C$13&amp;"€/jour","")</f>
        <v/>
      </c>
      <c r="AU484" s="592"/>
    </row>
    <row r="485" spans="1:211" s="767" customFormat="1" ht="13.9" hidden="1" customHeight="1">
      <c r="A485" s="819"/>
      <c r="B485" s="820"/>
      <c r="C485" s="965" t="str">
        <f>IF('1C TSrécur7'!Z$17&lt;&gt;0,'1C TSrécur7'!$B$12,"")</f>
        <v/>
      </c>
      <c r="D485" s="966"/>
      <c r="E485" s="967"/>
      <c r="F485" s="821" t="str">
        <f>IF(AND($C485='1C TSrécur7'!$B$12,'1C TSrécur7'!$B$16="récurrentes",'1C TSrécur7'!$Z$17&lt;&gt;""),'1C TSrécur7'!$Z$21,"")</f>
        <v/>
      </c>
      <c r="G485" s="833"/>
      <c r="H485" s="834">
        <v>0.21</v>
      </c>
      <c r="I485" s="835">
        <v>1</v>
      </c>
      <c r="J485" s="822"/>
      <c r="K485" s="836">
        <f t="shared" si="159"/>
        <v>0</v>
      </c>
      <c r="L485" s="837">
        <f>IF(OR('1C TSrécur7'!$B$12="",'1C TSrécur7'!Z$30=0),0,IF(AND('1C TSrécur7'!$B$12&lt;&gt;"",$K$2="Pôle",'1C TSrécur7'!$C$12="OUI"),(('1C TSrécur7'!Z$22+'1C TSrécur7'!Z$23+'1C TSrécur7'!Z$24+'1C TSrécur7'!Z$25+'1C TSrécur7'!Z$29)/'1C TSrécur7'!Z$17),IF(AND('1C TSrécur7'!$B$12&lt;&gt;"",$K$2="Pôle",'1C TSrécur7'!$C$12="NON"),(('1C TSrécur7'!Z$22+'1C TSrécur7'!Z$23+'1C TSrécur7'!Z$24+'1C TSrécur7'!Z$25+'1C TSrécur7'!Z$29)/'1C TSrécur7'!Z$30),IF(AND('1C TSrécur7'!$B$12&lt;&gt;"",$K$2&lt;&gt;"Pôle",'1C TSrécur7'!$C$12="OUI"),(('1C TSrécur7'!Z$22+'1C TSrécur7'!Z$23+'1C TSrécur7'!Z$24+'1C TSrécur7'!Z$25+'1C TSrécur7'!Z$26+'1C TSrécur7'!Z$27+'1C TSrécur7'!Z$28+'1C TSrécur7'!Z$29)/'1C TSrécur7'!Z$17),IF(AND('1C TSrécur7'!$B$12&lt;&gt;"",$K$2&lt;&gt;"Pôle",'1C TSrécur7'!$C$12="NON"),(('1C TSrécur7'!Z$22+'1C TSrécur7'!Z$23+'1C TSrécur7'!Z$24+'1C TSrécur7'!Z$25+'1C TSrécur7'!Z$26+'1C TSrécur7'!Z$27+'1C TSrécur7'!Z$28+'1C TSrécur7'!Z$29)/'1C TSrécur7'!Z$30))))))</f>
        <v>0</v>
      </c>
      <c r="M485" s="837">
        <f>IF(OR('1C TSrécur7'!$B$12="",'1C TSrécur7'!Z$30=0),0,IF(AND('1C TSrécur7'!$B$12&lt;&gt;"",$K$2="Pôle",'1C TSrécur7'!$C$12="OUI"),(('1C TSrécur7'!Z$26+'1C TSrécur7'!Z$27+'1C TSrécur7'!Z$28)/'1C TSrécur7'!Z$17),IF(AND('1C TSrécur7'!$B$12&lt;&gt;"",$K$2="Pôle",'1C TSrécur7'!$C$12="NON"),(('1C TSrécur7'!Z$26+'1C TSrécur7'!Z$27+'1C TSrécur7'!Z$28)/'1C TSrécur7'!Z$30),IF(AND('1C TSrécur7'!$B$12&lt;&gt;"",$K$2&lt;&gt;"Pôle"),0))))</f>
        <v>0</v>
      </c>
      <c r="N485" s="837">
        <f>IF(AND('1C TSrécur7'!$Z$17&lt;&gt;0,'1C TSrécur7'!$Z$30&lt;&gt;0),L485+M485,0)</f>
        <v>0</v>
      </c>
      <c r="O485" s="838" t="str">
        <f>IF(AND('1C TSrécur7'!Z$17&lt;&gt;0,'1C TSrécur7'!$C$12="OUI"),'1C TSrécur7'!Z$36/'1C TSrécur7'!Z$17,"")</f>
        <v/>
      </c>
      <c r="P485" s="839" t="str">
        <f>IF(AND('1C TSrécur7'!Z$17&lt;&gt;0,'1C TSrécur7'!$C$12="OUI"),'1C TSrécur7'!$Z$37/'1C TSrécur7'!Z$17,"")</f>
        <v/>
      </c>
      <c r="Q485" s="839" t="str">
        <f>IF(AND('1C TSrécur7'!Z$17&lt;&gt;0,'1C TSrécur7'!$C$12="OUI"),'1C TSrécur7'!$Z$38/'1C TSrécur7'!Z$17,"")</f>
        <v/>
      </c>
      <c r="R485" s="839" t="str">
        <f>IF(AND('1C TSrécur7'!Z$17&lt;&gt;0,'1C TSrécur7'!$C$12="OUI"),'1C TSrécur7'!$Z$39/'1C TSrécur7'!Z$17,"")</f>
        <v/>
      </c>
      <c r="S485" s="839" t="str">
        <f>IF(AND('1C TSrécur7'!Z$17&lt;&gt;0,'1C TSrécur7'!$C$12="OUI"),'1C TSrécur7'!$Z$40/'1C TSrécur7'!Z$17,"")</f>
        <v/>
      </c>
      <c r="T485" s="839" t="str">
        <f>IF(AND('1C TSrécur7'!Z$17&lt;&gt;0,'1C TSrécur7'!$C$12="OUI"),'1C TSrécur7'!$Z$41/'1C TSrécur7'!Z$17,"")</f>
        <v/>
      </c>
      <c r="U485" s="839" t="str">
        <f>IF(AND('1C TSrécur7'!Z$17&lt;&gt;0,'1C TSrécur7'!$C$12="OUI"),'1C TSrécur7'!$Z$42/'1C TSrécur7'!Z$17,"")</f>
        <v/>
      </c>
      <c r="V485" s="839" t="str">
        <f>IF(AND('1C TSrécur7'!Z$17&lt;&gt;0,'1C TSrécur7'!$C$12="OUI"),'1C TSrécur7'!$Z$43/'1C TSrécur7'!Z$17,"")</f>
        <v/>
      </c>
      <c r="W485" s="839" t="str">
        <f>IF(AND('1C TSrécur7'!Z$17&lt;&gt;0,'1C TSrécur7'!$C$12="OUI"),'1C TSrécur7'!$Z$44/'1C TSrécur7'!Z$17,"")</f>
        <v/>
      </c>
      <c r="X485" s="839" t="str">
        <f>IF(AND('1C TSrécur7'!Z$17&lt;&gt;0,'1C TSrécur7'!$C$12="OUI"),'1C TSrécur7'!$Z$45/'1C TSrécur7'!Z$17,"")</f>
        <v/>
      </c>
      <c r="Y485" s="839" t="str">
        <f>IF(AND('1C TSrécur7'!Z$17&lt;&gt;0,'1C TSrécur7'!$C$12="OUI"),'1C TSrécur7'!$Z$46/'1C TSrécur7'!Z$17,"")</f>
        <v/>
      </c>
      <c r="Z485" s="839" t="str">
        <f>IF(AND('1C TSrécur7'!Z$17&lt;&gt;0,'1C TSrécur7'!$C$12="OUI"),'1C TSrécur7'!$Z$47/'1C TSrécur7'!Z$17,"")</f>
        <v/>
      </c>
      <c r="AA485" s="839" t="str">
        <f>IF(AND('1C TSrécur7'!Z$17&lt;&gt;0,'1C TSrécur7'!$C$12="OUI"),'1C TSrécur7'!$Z$48/'1C TSrécur7'!Z$17,"")</f>
        <v/>
      </c>
      <c r="AB485" s="839" t="str">
        <f>IF(AND('1C TSrécur7'!Z$17&lt;&gt;0,'1C TSrécur7'!$C$12="OUI"),'1C TSrécur7'!$Z$49/'1C TSrécur7'!Z$17,"")</f>
        <v/>
      </c>
      <c r="AC485" s="839" t="str">
        <f>IF(AND('1C TSrécur7'!Z$17&lt;&gt;0,'1C TSrécur7'!$C$12="OUI"),'1C TSrécur7'!$Z$50/'1C TSrécur7'!Z$17,"")</f>
        <v/>
      </c>
      <c r="AD485" s="839" t="str">
        <f>IF(AND('1C TSrécur7'!Z$17&lt;&gt;0,'1C TSrécur7'!$C$12="OUI"),'1C TSrécur7'!$Z$51/'1C TSrécur7'!Z$17,"")</f>
        <v/>
      </c>
      <c r="AE485" s="839" t="str">
        <f>IF(AND('1C TSrécur7'!Z$17&lt;&gt;0,'1C TSrécur7'!$C$12="OUI"),'1C TSrécur7'!$Z$52/'1C TSrécur7'!Z$17,"")</f>
        <v/>
      </c>
      <c r="AF485" s="839" t="str">
        <f>IF(AND('1C TSrécur7'!Z$17&lt;&gt;0,'1C TSrécur7'!$C$12="OUI"),'1C TSrécur7'!$Z$53/'1C TSrécur7'!Z$17,"")</f>
        <v/>
      </c>
      <c r="AG485" s="839" t="str">
        <f>IF(AND('1C TSrécur7'!Z$17&lt;&gt;0,'1C TSrécur7'!$C$12="OUI"),'1C TSrécur7'!$Z$54/'1C TSrécur7'!Z$17,"")</f>
        <v/>
      </c>
      <c r="AH485" s="839" t="str">
        <f>IF(AND('1C TSrécur7'!Z$17&lt;&gt;0,'1C TSrécur7'!$C$12="OUI"),'1C TSrécur7'!$Z$55/'1C TSrécur7'!Z$17,"")</f>
        <v/>
      </c>
      <c r="AI485" s="839" t="str">
        <f>IF(AND('1C TSrécur7'!Z$17&lt;&gt;0,'1C TSrécur7'!$C$12="OUI"),'1C TSrécur7'!$Z$56/'1C TSrécur7'!Z$17,"")</f>
        <v/>
      </c>
      <c r="AJ485" s="839" t="str">
        <f>IF(AND('1C TSrécur7'!Z$17&lt;&gt;0,'1C TSrécur7'!$C$12="OUI"),'1C TSrécur7'!$Z$57/'1C TSrécur7'!Z$17,"")</f>
        <v/>
      </c>
      <c r="AK485" s="839">
        <f>IF(AND('1C TSrécur7'!Z$17&lt;&gt;0,'1C TSrécur7'!$C$12="OUI"),'1C TSrécur7'!Z$58/'1C TSrécur7'!Z$17,0)</f>
        <v>0</v>
      </c>
      <c r="AL485" s="823">
        <f>IF(AND('1C TSrécur7'!$B$12&lt;&gt;"",'1C TSrécur7'!$C$12="OUI"),N485+AK485,N485)</f>
        <v>0</v>
      </c>
      <c r="AM485" s="840">
        <f t="shared" si="154"/>
        <v>0</v>
      </c>
      <c r="AN485" s="840">
        <f t="shared" si="155"/>
        <v>0</v>
      </c>
      <c r="AO485" s="841">
        <f t="shared" si="160"/>
        <v>0</v>
      </c>
      <c r="AP485" s="576">
        <f t="shared" si="161"/>
        <v>0</v>
      </c>
      <c r="AQ485" s="585">
        <f t="shared" si="158"/>
        <v>0</v>
      </c>
      <c r="AR485" s="581"/>
      <c r="AS485" s="215"/>
      <c r="AT485" s="214" t="str">
        <f>IF('1C TSrécur7'!Z$17*FICHE!$C$13&lt;J485,"Forfait limité à "&amp;FICHE!$C$13&amp;"€/jour","")</f>
        <v/>
      </c>
      <c r="AU485" s="788"/>
      <c r="AV485" s="824"/>
      <c r="AW485" s="824"/>
      <c r="AX485" s="824"/>
      <c r="AY485" s="824"/>
      <c r="AZ485" s="824"/>
    </row>
    <row r="486" spans="1:211" s="862" customFormat="1" ht="13.9" hidden="1" customHeight="1">
      <c r="A486" s="843"/>
      <c r="B486" s="844"/>
      <c r="C486" s="968" t="str">
        <f>IF('1C TSrécur8'!C$17&lt;&gt;0,'1C TSrécur8'!$B$12,"")</f>
        <v/>
      </c>
      <c r="D486" s="969"/>
      <c r="E486" s="970"/>
      <c r="F486" s="845" t="str">
        <f>IF(AND($C486='1C TSrécur8'!$B$12,'1C TSrécur8'!$B$16="récurrentes",'1C TSrécur8'!$C$17&lt;&gt;""),'1C TSrécur8'!$C$21,"")</f>
        <v/>
      </c>
      <c r="G486" s="846"/>
      <c r="H486" s="847">
        <v>0.21</v>
      </c>
      <c r="I486" s="847">
        <v>1</v>
      </c>
      <c r="J486" s="848"/>
      <c r="K486" s="849">
        <f t="shared" si="159"/>
        <v>0</v>
      </c>
      <c r="L486" s="850">
        <f>IF(OR('1C TSrécur8'!$B$12="",'1C TSrécur8'!C$30=0),0,IF(AND('1C TSrécur8'!$B$12&lt;&gt;"",$K$2="Pôle",'1C TSrécur8'!$C$12="OUI"),(('1C TSrécur8'!C$22+'1C TSrécur8'!C$23+'1C TSrécur8'!C$24+'1C TSrécur8'!C$25+'1C TSrécur8'!C$29)/'1C TSrécur8'!C$17),IF(AND('1C TSrécur8'!$B$12&lt;&gt;"",$K$2="Pôle",'1C TSrécur8'!$C$12="NON"),(('1C TSrécur8'!C$22+'1C TSrécur8'!C$23+'1C TSrécur8'!C$24+'1C TSrécur8'!C$25+'1C TSrécur8'!C$29)/'1C TSrécur8'!C$30),IF(AND('1C TSrécur8'!$B$12&lt;&gt;"",$K$2&lt;&gt;"Pôle",'1C TSrécur8'!$C$12="OUI"),(('1C TSrécur8'!C$22+'1C TSrécur8'!C$23+'1C TSrécur8'!C$24+'1C TSrécur8'!C$25+'1C TSrécur8'!C$26+'1C TSrécur8'!C$27+'1C TSrécur8'!C$28+'1C TSrécur8'!C$29)/'1C TSrécur8'!C$17),IF(AND('1C TSrécur8'!$B$12&lt;&gt;"",$K$2&lt;&gt;"Pôle",'1C TSrécur8'!$C$12="NON"),(('1C TSrécur8'!C$22+'1C TSrécur8'!C$23+'1C TSrécur8'!C$24+'1C TSrécur8'!C$25+'1C TSrécur8'!C$26+'1C TSrécur8'!C$27+'1C TSrécur8'!C$28+'1C TSrécur8'!C$29)/'1C TSrécur8'!C$30))))))</f>
        <v>0</v>
      </c>
      <c r="M486" s="850">
        <f>IF(OR('1C TSrécur8'!$B$12="",'1C TSrécur8'!C$30=0),0,IF(AND('1C TSrécur8'!$B$12&lt;&gt;"",$K$2="Pôle",'1C TSrécur8'!$C$12="OUI"),(('1C TSrécur8'!C$26+'1C TSrécur8'!C$27+'1C TSrécur8'!C$28)/'1C TSrécur8'!C$17),IF(AND('1C TSrécur8'!$B$12&lt;&gt;"",$K$2="Pôle",'1C TSrécur8'!$C$12="NON"),(('1C TSrécur8'!C$26+'1C TSrécur8'!C$27+'1C TSrécur8'!C$28)/'1C TSrécur8'!C$30),IF(AND('1C TSrécur8'!$B$12&lt;&gt;"",$K$2&lt;&gt;"Pôle"),0))))</f>
        <v>0</v>
      </c>
      <c r="N486" s="850">
        <f>IF(AND('1C TSrécur8'!$C$17&lt;&gt;0,'1C TSrécur8'!$C$30&lt;&gt;0),L486+M486,0)</f>
        <v>0</v>
      </c>
      <c r="O486" s="851" t="str">
        <f>IF(AND('1C TSrécur8'!C$17&lt;&gt;0,'1C TSrécur8'!$C$12="OUI"),'1C TSrécur8'!C$36/'1C TSrécur8'!C$17,"")</f>
        <v/>
      </c>
      <c r="P486" s="852" t="str">
        <f>IF(AND('1C TSrécur8'!C$17&lt;&gt;0,'1C TSrécur8'!$C$12="OUI"),'1C TSrécur8'!$C$37/'1C TSrécur8'!C$17,"")</f>
        <v/>
      </c>
      <c r="Q486" s="852" t="str">
        <f>IF(AND('1C TSrécur8'!C$17&lt;&gt;0,'1C TSrécur8'!$C$12="OUI"),'1C TSrécur8'!$C$38/'1C TSrécur8'!C$17,"")</f>
        <v/>
      </c>
      <c r="R486" s="852" t="str">
        <f>IF(AND('1C TSrécur8'!C$17&lt;&gt;0,'1C TSrécur8'!$C$12="OUI"),'1C TSrécur8'!$C$39/'1C TSrécur8'!C$17,"")</f>
        <v/>
      </c>
      <c r="S486" s="852" t="str">
        <f>IF(AND('1C TSrécur8'!C$17&lt;&gt;0,'1C TSrécur8'!$C$12="OUI"),'1C TSrécur8'!$C$40/'1C TSrécur8'!C$17,"")</f>
        <v/>
      </c>
      <c r="T486" s="852" t="str">
        <f>IF(AND('1C TSrécur8'!C$17&lt;&gt;0,'1C TSrécur8'!$C$12="OUI"),'1C TSrécur8'!$C$41/'1C TSrécur8'!C$17,"")</f>
        <v/>
      </c>
      <c r="U486" s="852" t="str">
        <f>IF(AND('1C TSrécur8'!C$17&lt;&gt;0,'1C TSrécur8'!$C$12="OUI"),'1C TSrécur8'!$C$42/'1C TSrécur8'!C$17,"")</f>
        <v/>
      </c>
      <c r="V486" s="852" t="str">
        <f>IF(AND('1C TSrécur8'!C$17&lt;&gt;0,'1C TSrécur8'!$C$12="OUI"),'1C TSrécur8'!$C$43/'1C TSrécur8'!C$17,"")</f>
        <v/>
      </c>
      <c r="W486" s="852" t="str">
        <f>IF(AND('1C TSrécur8'!C$17&lt;&gt;0,'1C TSrécur8'!$C$12="OUI"),'1C TSrécur8'!$C$44/'1C TSrécur8'!C$17,"")</f>
        <v/>
      </c>
      <c r="X486" s="852" t="str">
        <f>IF(AND('1C TSrécur8'!C$17&lt;&gt;0,'1C TSrécur8'!$C$12="OUI"),'1C TSrécur8'!$C$45/'1C TSrécur8'!C$17,"")</f>
        <v/>
      </c>
      <c r="Y486" s="852" t="str">
        <f>IF(AND('1C TSrécur8'!C$17&lt;&gt;0,'1C TSrécur8'!$C$12="OUI"),'1C TSrécur8'!$C$46/'1C TSrécur8'!C$17,"")</f>
        <v/>
      </c>
      <c r="Z486" s="852" t="str">
        <f>IF(AND('1C TSrécur8'!C$17&lt;&gt;0,'1C TSrécur8'!$C$12="OUI"),'1C TSrécur8'!$C$47/'1C TSrécur8'!C$17,"")</f>
        <v/>
      </c>
      <c r="AA486" s="852" t="str">
        <f>IF(AND('1C TSrécur8'!C$17&lt;&gt;0,'1C TSrécur8'!$C$12="OUI"),'1C TSrécur8'!$C$48/'1C TSrécur8'!C$17,"")</f>
        <v/>
      </c>
      <c r="AB486" s="852" t="str">
        <f>IF(AND('1C TSrécur8'!C$17&lt;&gt;0,'1C TSrécur8'!$C$12="OUI"),'1C TSrécur8'!$C$49/'1C TSrécur8'!C$17,"")</f>
        <v/>
      </c>
      <c r="AC486" s="852" t="str">
        <f>IF(AND('1C TSrécur8'!C$17&lt;&gt;0,'1C TSrécur8'!$C$12="OUI"),'1C TSrécur8'!$C$50/'1C TSrécur8'!C$17,"")</f>
        <v/>
      </c>
      <c r="AD486" s="852" t="str">
        <f>IF(AND('1C TSrécur8'!C$17&lt;&gt;0,'1C TSrécur8'!$C$12="OUI"),'1C TSrécur8'!$C$51/'1C TSrécur8'!C$17,"")</f>
        <v/>
      </c>
      <c r="AE486" s="852" t="str">
        <f>IF(AND('1C TSrécur8'!C$17&lt;&gt;0,'1C TSrécur8'!$C$12="OUI"),'1C TSrécur8'!$C$52/'1C TSrécur8'!C$17,"")</f>
        <v/>
      </c>
      <c r="AF486" s="852" t="str">
        <f>IF(AND('1C TSrécur8'!C$17&lt;&gt;0,'1C TSrécur8'!$C$12="OUI"),'1C TSrécur8'!$C$53/'1C TSrécur8'!C$17,"")</f>
        <v/>
      </c>
      <c r="AG486" s="852" t="str">
        <f>IF(AND('1C TSrécur8'!C$17&lt;&gt;0,'1C TSrécur8'!$C$12="OUI"),'1C TSrécur8'!$C$54/'1C TSrécur8'!C$17,"")</f>
        <v/>
      </c>
      <c r="AH486" s="852" t="str">
        <f>IF(AND('1C TSrécur8'!C$17&lt;&gt;0,'1C TSrécur8'!$C$12="OUI"),'1C TSrécur8'!$C$55/'1C TSrécur8'!C$17,"")</f>
        <v/>
      </c>
      <c r="AI486" s="852" t="str">
        <f>IF(AND('1C TSrécur8'!C$17&lt;&gt;0,'1C TSrécur8'!$C$12="OUI"),'1C TSrécur8'!$C$56/'1C TSrécur8'!C$17,"")</f>
        <v/>
      </c>
      <c r="AJ486" s="852" t="str">
        <f>IF(AND('1C TSrécur8'!C$17&lt;&gt;0,'1C TSrécur8'!$C$12="OUI"),'1C TSrécur8'!$C$57/'1C TSrécur8'!C$17,"")</f>
        <v/>
      </c>
      <c r="AK486" s="852">
        <f>IF(AND('1C TSrécur8'!C$17&lt;&gt;0,'1C TSrécur8'!$C$12="OUI"),'1C TSrécur8'!C$58/'1C TSrécur8'!C$17,0)</f>
        <v>0</v>
      </c>
      <c r="AL486" s="853">
        <f>IF(AND('1C TSrécur8'!$B$12&lt;&gt;"",'1C TSrécur8'!$C$12="OUI"),N486+AK486,N486)</f>
        <v>0</v>
      </c>
      <c r="AM486" s="854">
        <f t="shared" ref="AM486:AM509" si="162">(J486+(J486*H486)-(J486*H486*I486))*L486</f>
        <v>0</v>
      </c>
      <c r="AN486" s="854">
        <f t="shared" ref="AN486:AN509" si="163">((J486+(J486*H486)-(J486*H486*I486))*M486)*50%</f>
        <v>0</v>
      </c>
      <c r="AO486" s="855">
        <f>AM486+AN486</f>
        <v>0</v>
      </c>
      <c r="AP486" s="856">
        <f>AM486-AR486</f>
        <v>0</v>
      </c>
      <c r="AQ486" s="857">
        <f t="shared" si="158"/>
        <v>0</v>
      </c>
      <c r="AR486" s="858"/>
      <c r="AS486" s="859"/>
      <c r="AT486" s="860" t="str">
        <f>IF(('1C TSrécur8'!C$17*FICHE!$C$13)&lt;J486,"Forfait limité à "&amp;FICHE!$C$13&amp;"€/jour","")</f>
        <v/>
      </c>
      <c r="AU486" s="861"/>
      <c r="AV486" s="907"/>
      <c r="AW486" s="907"/>
      <c r="AX486" s="907"/>
      <c r="AY486" s="907"/>
      <c r="AZ486" s="907"/>
      <c r="BA486" s="767"/>
      <c r="BB486" s="767"/>
      <c r="BC486" s="767"/>
      <c r="BD486" s="767"/>
      <c r="BE486" s="767"/>
      <c r="BF486" s="767"/>
      <c r="BG486" s="767"/>
      <c r="BH486" s="767"/>
      <c r="BI486" s="767"/>
      <c r="BJ486" s="767"/>
      <c r="BK486" s="767"/>
      <c r="BL486" s="767"/>
      <c r="BM486" s="767"/>
      <c r="BN486" s="767"/>
      <c r="BO486" s="767"/>
      <c r="BP486" s="767"/>
      <c r="BQ486" s="767"/>
      <c r="BR486" s="767"/>
      <c r="BS486" s="767"/>
      <c r="BT486" s="767"/>
      <c r="BU486" s="767"/>
      <c r="BV486" s="767"/>
      <c r="BW486" s="767"/>
      <c r="BX486" s="767"/>
      <c r="BY486" s="767"/>
      <c r="BZ486" s="767"/>
      <c r="CA486" s="767"/>
      <c r="CB486" s="767"/>
      <c r="CC486" s="767"/>
      <c r="CD486" s="767"/>
      <c r="CE486" s="767"/>
      <c r="CF486" s="767"/>
      <c r="CG486" s="767"/>
      <c r="CH486" s="767"/>
      <c r="CI486" s="767"/>
      <c r="CJ486" s="767"/>
      <c r="CK486" s="767"/>
      <c r="CL486" s="767"/>
      <c r="CM486" s="767"/>
      <c r="CN486" s="767"/>
      <c r="CO486" s="767"/>
      <c r="CP486" s="767"/>
      <c r="CQ486" s="767"/>
      <c r="CR486" s="767"/>
      <c r="CS486" s="767"/>
      <c r="CT486" s="767"/>
      <c r="CU486" s="767"/>
      <c r="CV486" s="767"/>
      <c r="CW486" s="767"/>
      <c r="CX486" s="767"/>
      <c r="CY486" s="767"/>
      <c r="CZ486" s="767"/>
      <c r="DA486" s="767"/>
      <c r="DB486" s="767"/>
      <c r="DC486" s="767"/>
      <c r="DD486" s="767"/>
      <c r="DE486" s="767"/>
      <c r="DF486" s="767"/>
      <c r="DG486" s="767"/>
      <c r="DH486" s="767"/>
      <c r="DI486" s="767"/>
      <c r="DJ486" s="767"/>
      <c r="DK486" s="767"/>
      <c r="DL486" s="767"/>
      <c r="DM486" s="767"/>
      <c r="DN486" s="767"/>
      <c r="DO486" s="767"/>
      <c r="DP486" s="767"/>
      <c r="DQ486" s="767"/>
      <c r="DR486" s="767"/>
      <c r="DS486" s="767"/>
      <c r="DT486" s="767"/>
      <c r="DU486" s="767"/>
      <c r="DV486" s="767"/>
      <c r="DW486" s="767"/>
      <c r="DX486" s="767"/>
      <c r="DY486" s="767"/>
      <c r="DZ486" s="767"/>
      <c r="EA486" s="767"/>
      <c r="EB486" s="767"/>
      <c r="EC486" s="767"/>
      <c r="ED486" s="767"/>
      <c r="EE486" s="767"/>
      <c r="EF486" s="767"/>
      <c r="EG486" s="767"/>
      <c r="EH486" s="767"/>
      <c r="EI486" s="767"/>
      <c r="EJ486" s="767"/>
      <c r="EK486" s="767"/>
      <c r="EL486" s="767"/>
      <c r="EM486" s="767"/>
      <c r="EN486" s="767"/>
      <c r="EO486" s="767"/>
      <c r="EP486" s="767"/>
      <c r="EQ486" s="767"/>
      <c r="ER486" s="767"/>
      <c r="ES486" s="767"/>
      <c r="ET486" s="767"/>
      <c r="EU486" s="767"/>
      <c r="EV486" s="767"/>
      <c r="EW486" s="767"/>
      <c r="EX486" s="767"/>
      <c r="EY486" s="767"/>
      <c r="EZ486" s="767"/>
      <c r="FA486" s="767"/>
      <c r="FB486" s="767"/>
      <c r="FC486" s="767"/>
      <c r="FD486" s="767"/>
      <c r="FE486" s="767"/>
      <c r="FF486" s="767"/>
      <c r="FG486" s="767"/>
      <c r="FH486" s="767"/>
      <c r="FI486" s="767"/>
      <c r="FJ486" s="767"/>
      <c r="FK486" s="767"/>
      <c r="FL486" s="767"/>
      <c r="FM486" s="767"/>
      <c r="FN486" s="767"/>
      <c r="FO486" s="767"/>
      <c r="FP486" s="767"/>
      <c r="FQ486" s="767"/>
      <c r="FR486" s="767"/>
      <c r="FS486" s="767"/>
      <c r="FT486" s="767"/>
      <c r="FU486" s="767"/>
      <c r="FV486" s="767"/>
      <c r="FW486" s="767"/>
      <c r="FX486" s="767"/>
      <c r="FY486" s="767"/>
      <c r="FZ486" s="767"/>
      <c r="GA486" s="767"/>
      <c r="GB486" s="767"/>
      <c r="GC486" s="767"/>
      <c r="GD486" s="767"/>
      <c r="GE486" s="767"/>
      <c r="GF486" s="767"/>
      <c r="GG486" s="767"/>
      <c r="GH486" s="767"/>
      <c r="GI486" s="767"/>
      <c r="GJ486" s="767"/>
      <c r="GK486" s="767"/>
      <c r="GL486" s="767"/>
      <c r="GM486" s="767"/>
      <c r="GN486" s="767"/>
      <c r="GO486" s="767"/>
      <c r="GP486" s="767"/>
      <c r="GQ486" s="767"/>
      <c r="GR486" s="767"/>
      <c r="GS486" s="767"/>
      <c r="GT486" s="767"/>
      <c r="GU486" s="767"/>
      <c r="GV486" s="767"/>
      <c r="GW486" s="767"/>
      <c r="GX486" s="767"/>
      <c r="GY486" s="767"/>
      <c r="GZ486" s="767"/>
      <c r="HA486" s="767"/>
      <c r="HB486" s="767"/>
      <c r="HC486" s="767"/>
    </row>
    <row r="487" spans="1:211" s="864" customFormat="1" ht="13.9" hidden="1" customHeight="1">
      <c r="A487" s="307"/>
      <c r="B487" s="351"/>
      <c r="C487" s="971" t="str">
        <f>IF('1C TSrécur8'!D$17&lt;&gt;0,'1C TSrécur8'!$B$12,"")</f>
        <v/>
      </c>
      <c r="D487" s="972"/>
      <c r="E487" s="973"/>
      <c r="F487" s="93" t="str">
        <f>IF(AND($C487='1C TSrécur8'!$B$12,'1C TSrécur8'!$B$16="récurrentes",'1C TSrécur8'!$D$17&lt;&gt;""),'1C TSrécur8'!$D$21,"")</f>
        <v/>
      </c>
      <c r="G487" s="863"/>
      <c r="H487" s="745">
        <v>0.21</v>
      </c>
      <c r="I487" s="747">
        <v>1</v>
      </c>
      <c r="J487" s="312"/>
      <c r="K487" s="680">
        <f t="shared" si="159"/>
        <v>0</v>
      </c>
      <c r="L487" s="527">
        <f>IF(OR('1C TSrécur8'!$B$12="",'1C TSrécur8'!D$30=0),0,IF(AND('1C TSrécur8'!$B$12&lt;&gt;"",$K$2="Pôle",'1C TSrécur8'!$C$12="OUI"),(('1C TSrécur8'!D$22+'1C TSrécur8'!D$23+'1C TSrécur8'!D$24+'1C TSrécur8'!D$25+'1C TSrécur8'!D$29)/'1C TSrécur8'!D$17),IF(AND('1C TSrécur8'!$B$12&lt;&gt;"",$K$2="Pôle",'1C TSrécur8'!$C$12="NON"),(('1C TSrécur8'!D$22+'1C TSrécur8'!D$23+'1C TSrécur8'!D$24+'1C TSrécur8'!D$25+'1C TSrécur8'!D$29)/'1C TSrécur8'!D$30),IF(AND('1C TSrécur8'!$B$12&lt;&gt;"",$K$2&lt;&gt;"Pôle",'1C TSrécur8'!$C$12="OUI"),(('1C TSrécur8'!D$22+'1C TSrécur8'!D$23+'1C TSrécur8'!D$24+'1C TSrécur8'!D$25+'1C TSrécur8'!D$26+'1C TSrécur8'!D$27+'1C TSrécur8'!D$28+'1C TSrécur8'!D$29)/'1C TSrécur8'!D$17),IF(AND('1C TSrécur8'!$B$12&lt;&gt;"",$K$2&lt;&gt;"Pôle",'1C TSrécur8'!$C$12="NON"),(('1C TSrécur8'!D$22+'1C TSrécur8'!D$23+'1C TSrécur8'!D$24+'1C TSrécur8'!D$25+'1C TSrécur8'!D$26+'1C TSrécur8'!D$27+'1C TSrécur8'!D$28+'1C TSrécur8'!D$29)/'1C TSrécur8'!D$30))))))</f>
        <v>0</v>
      </c>
      <c r="M487" s="527">
        <f>IF(OR('1C TSrécur8'!$B$12="",'1C TSrécur8'!D$30=0),0,IF(AND('1C TSrécur8'!$B$12&lt;&gt;"",$K$2="Pôle",'1C TSrécur8'!$C$12="OUI"),(('1C TSrécur8'!D$26+'1C TSrécur8'!D$27+'1C TSrécur8'!D$28)/'1C TSrécur8'!D$17),IF(AND('1C TSrécur8'!$B$12&lt;&gt;"",$K$2="Pôle",'1C TSrécur8'!$C$12="NON"),(('1C TSrécur8'!D$26+'1C TSrécur8'!D$27+'1C TSrécur8'!D$28)/'1C TSrécur8'!D$30),IF(AND('1C TSrécur8'!$B$12&lt;&gt;"",$K$2&lt;&gt;"Pôle"),0))))</f>
        <v>0</v>
      </c>
      <c r="N487" s="527">
        <f>IF(AND('1C TSrécur8'!$D$17&lt;&gt;0,'1C TSrécur8'!$D$30&lt;&gt;0),L487+M487,0)</f>
        <v>0</v>
      </c>
      <c r="O487" s="542" t="str">
        <f>IF(AND('1C TSrécur8'!D$17&lt;&gt;0,'1C TSrécur8'!$C$12="OUI"),'1C TSrécur8'!D$36/'1C TSrécur8'!D$17,"")</f>
        <v/>
      </c>
      <c r="P487" s="543" t="str">
        <f>IF(AND('1C TSrécur8'!D$17&lt;&gt;0,'1C TSrécur8'!$C$12="OUI"),'1C TSrécur8'!$D$37/'1C TSrécur8'!D$17,"")</f>
        <v/>
      </c>
      <c r="Q487" s="543" t="str">
        <f>IF(AND('1C TSrécur8'!D$17&lt;&gt;0,'1C TSrécur8'!$C$12="OUI"),'1C TSrécur8'!$D$38/'1C TSrécur8'!D$17,"")</f>
        <v/>
      </c>
      <c r="R487" s="543" t="str">
        <f>IF(AND('1C TSrécur8'!D$17&lt;&gt;0,'1C TSrécur8'!$C$12="OUI"),'1C TSrécur8'!$D$39/'1C TSrécur8'!D$17,"")</f>
        <v/>
      </c>
      <c r="S487" s="543" t="str">
        <f>IF(AND('1C TSrécur8'!D$17&lt;&gt;0,'1C TSrécur8'!$C$12="OUI"),'1C TSrécur8'!$D$40/'1C TSrécur8'!D$17,"")</f>
        <v/>
      </c>
      <c r="T487" s="543" t="str">
        <f>IF(AND('1C TSrécur8'!D$17&lt;&gt;0,'1C TSrécur8'!$C$12="OUI"),'1C TSrécur8'!$D$41/'1C TSrécur8'!D$17,"")</f>
        <v/>
      </c>
      <c r="U487" s="543" t="str">
        <f>IF(AND('1C TSrécur8'!D$17&lt;&gt;0,'1C TSrécur8'!$C$12="OUI"),'1C TSrécur8'!$D$42/'1C TSrécur8'!D$17,"")</f>
        <v/>
      </c>
      <c r="V487" s="543" t="str">
        <f>IF(AND('1C TSrécur8'!D$17&lt;&gt;0,'1C TSrécur8'!$C$12="OUI"),'1C TSrécur8'!$D$43/'1C TSrécur8'!D$17,"")</f>
        <v/>
      </c>
      <c r="W487" s="543" t="str">
        <f>IF(AND('1C TSrécur8'!D$17&lt;&gt;0,'1C TSrécur8'!$C$12="OUI"),'1C TSrécur8'!$D$44/'1C TSrécur8'!D$17,"")</f>
        <v/>
      </c>
      <c r="X487" s="543" t="str">
        <f>IF(AND('1C TSrécur8'!D$17&lt;&gt;0,'1C TSrécur8'!$C$12="OUI"),'1C TSrécur8'!$D$45/'1C TSrécur8'!D$17,"")</f>
        <v/>
      </c>
      <c r="Y487" s="543" t="str">
        <f>IF(AND('1C TSrécur8'!D$17&lt;&gt;0,'1C TSrécur8'!$C$12="OUI"),'1C TSrécur8'!$D$46/'1C TSrécur8'!D$17,"")</f>
        <v/>
      </c>
      <c r="Z487" s="543" t="str">
        <f>IF(AND('1C TSrécur8'!D$17&lt;&gt;0,'1C TSrécur8'!$C$12="OUI"),'1C TSrécur8'!$D$47/'1C TSrécur8'!D$17,"")</f>
        <v/>
      </c>
      <c r="AA487" s="543" t="str">
        <f>IF(AND('1C TSrécur8'!D$17&lt;&gt;0,'1C TSrécur8'!$C$12="OUI"),'1C TSrécur8'!$D$48/'1C TSrécur8'!D$17,"")</f>
        <v/>
      </c>
      <c r="AB487" s="543" t="str">
        <f>IF(AND('1C TSrécur8'!D$17&lt;&gt;0,'1C TSrécur8'!$C$12="OUI"),'1C TSrécur8'!$D$49/'1C TSrécur8'!D$17,"")</f>
        <v/>
      </c>
      <c r="AC487" s="543" t="str">
        <f>IF(AND('1C TSrécur8'!D$17&lt;&gt;0,'1C TSrécur8'!$C$12="OUI"),'1C TSrécur8'!$D$50/'1C TSrécur8'!D$17,"")</f>
        <v/>
      </c>
      <c r="AD487" s="543" t="str">
        <f>IF(AND('1C TSrécur8'!D$17&lt;&gt;0,'1C TSrécur8'!$C$12="OUI"),'1C TSrécur8'!$D$51/'1C TSrécur8'!D$17,"")</f>
        <v/>
      </c>
      <c r="AE487" s="543" t="str">
        <f>IF(AND('1C TSrécur8'!D$17&lt;&gt;0,'1C TSrécur8'!$C$12="OUI"),'1C TSrécur8'!$D$52/'1C TSrécur8'!D$17,"")</f>
        <v/>
      </c>
      <c r="AF487" s="543" t="str">
        <f>IF(AND('1C TSrécur8'!D$17&lt;&gt;0,'1C TSrécur8'!$C$12="OUI"),'1C TSrécur8'!$D$53/'1C TSrécur8'!D$17,"")</f>
        <v/>
      </c>
      <c r="AG487" s="543" t="str">
        <f>IF(AND('1C TSrécur8'!D$17&lt;&gt;0,'1C TSrécur8'!$C$12="OUI"),'1C TSrécur8'!$D$54/'1C TSrécur8'!D$17,"")</f>
        <v/>
      </c>
      <c r="AH487" s="543" t="str">
        <f>IF(AND('1C TSrécur8'!D$17&lt;&gt;0,'1C TSrécur8'!$C$12="OUI"),'1C TSrécur8'!$D$55/'1C TSrécur8'!D$17,"")</f>
        <v/>
      </c>
      <c r="AI487" s="543" t="str">
        <f>IF(AND('1C TSrécur8'!D$17&lt;&gt;0,'1C TSrécur8'!$C$12="OUI"),'1C TSrécur8'!$D$56/'1C TSrécur8'!D$17,"")</f>
        <v/>
      </c>
      <c r="AJ487" s="543" t="str">
        <f>IF(AND('1C TSrécur8'!D$17&lt;&gt;0,'1C TSrécur8'!$C$12="OUI"),'1C TSrécur8'!$D$57/'1C TSrécur8'!D$17,"")</f>
        <v/>
      </c>
      <c r="AK487" s="543">
        <f>IF(AND('1C TSrécur8'!D$17&lt;&gt;0,'1C TSrécur8'!$C$12="OUI"),'1C TSrécur8'!D$58/'1C TSrécur8'!D$17,0)</f>
        <v>0</v>
      </c>
      <c r="AL487" s="72">
        <f>IF(AND('1C TSrécur8'!$B$12&lt;&gt;"",'1C TSrécur8'!$C$12="OUI"),N487+AK487,N487)</f>
        <v>0</v>
      </c>
      <c r="AM487" s="344">
        <f t="shared" si="162"/>
        <v>0</v>
      </c>
      <c r="AN487" s="344">
        <f t="shared" si="163"/>
        <v>0</v>
      </c>
      <c r="AO487" s="345">
        <f t="shared" ref="AO487:AO497" si="164">AM487+AN487</f>
        <v>0</v>
      </c>
      <c r="AP487" s="573">
        <f t="shared" ref="AP487:AP497" si="165">AM487-AR487</f>
        <v>0</v>
      </c>
      <c r="AQ487" s="583">
        <f t="shared" si="158"/>
        <v>0</v>
      </c>
      <c r="AR487" s="579"/>
      <c r="AS487" s="102"/>
      <c r="AT487" s="27" t="str">
        <f>IF(('1C TSrécur8'!D$17*FICHE!$C$13)&lt;J487,"Forfait limité à "&amp;FICHE!$C$13&amp;"€/jour","")</f>
        <v/>
      </c>
      <c r="AU487" s="592"/>
      <c r="AV487" s="824"/>
      <c r="AW487" s="824"/>
      <c r="AX487" s="824"/>
      <c r="AY487" s="824"/>
      <c r="AZ487" s="824"/>
      <c r="BA487" s="767"/>
      <c r="BB487" s="767"/>
      <c r="BC487" s="767"/>
      <c r="BD487" s="767"/>
      <c r="BE487" s="767"/>
      <c r="BF487" s="767"/>
      <c r="BG487" s="767"/>
      <c r="BH487" s="767"/>
      <c r="BI487" s="767"/>
      <c r="BJ487" s="767"/>
      <c r="BK487" s="767"/>
      <c r="BL487" s="767"/>
      <c r="BM487" s="767"/>
      <c r="BN487" s="767"/>
      <c r="BO487" s="767"/>
      <c r="BP487" s="767"/>
      <c r="BQ487" s="767"/>
      <c r="BR487" s="767"/>
      <c r="BS487" s="767"/>
      <c r="BT487" s="767"/>
      <c r="BU487" s="767"/>
      <c r="BV487" s="767"/>
      <c r="BW487" s="767"/>
      <c r="BX487" s="767"/>
      <c r="BY487" s="767"/>
      <c r="BZ487" s="767"/>
      <c r="CA487" s="767"/>
      <c r="CB487" s="767"/>
      <c r="CC487" s="767"/>
      <c r="CD487" s="767"/>
      <c r="CE487" s="767"/>
      <c r="CF487" s="767"/>
      <c r="CG487" s="767"/>
      <c r="CH487" s="767"/>
      <c r="CI487" s="767"/>
      <c r="CJ487" s="767"/>
      <c r="CK487" s="767"/>
      <c r="CL487" s="767"/>
      <c r="CM487" s="767"/>
      <c r="CN487" s="767"/>
      <c r="CO487" s="767"/>
      <c r="CP487" s="767"/>
      <c r="CQ487" s="767"/>
      <c r="CR487" s="767"/>
      <c r="CS487" s="767"/>
      <c r="CT487" s="767"/>
      <c r="CU487" s="767"/>
      <c r="CV487" s="767"/>
      <c r="CW487" s="767"/>
      <c r="CX487" s="767"/>
      <c r="CY487" s="767"/>
      <c r="CZ487" s="767"/>
      <c r="DA487" s="767"/>
      <c r="DB487" s="767"/>
      <c r="DC487" s="767"/>
      <c r="DD487" s="767"/>
      <c r="DE487" s="767"/>
      <c r="DF487" s="767"/>
      <c r="DG487" s="767"/>
      <c r="DH487" s="767"/>
      <c r="DI487" s="767"/>
      <c r="DJ487" s="767"/>
      <c r="DK487" s="767"/>
      <c r="DL487" s="767"/>
      <c r="DM487" s="767"/>
      <c r="DN487" s="767"/>
      <c r="DO487" s="767"/>
      <c r="DP487" s="767"/>
      <c r="DQ487" s="767"/>
      <c r="DR487" s="767"/>
      <c r="DS487" s="767"/>
      <c r="DT487" s="767"/>
      <c r="DU487" s="767"/>
      <c r="DV487" s="767"/>
      <c r="DW487" s="767"/>
      <c r="DX487" s="767"/>
      <c r="DY487" s="767"/>
      <c r="DZ487" s="767"/>
      <c r="EA487" s="767"/>
      <c r="EB487" s="767"/>
      <c r="EC487" s="767"/>
      <c r="ED487" s="767"/>
      <c r="EE487" s="767"/>
      <c r="EF487" s="767"/>
      <c r="EG487" s="767"/>
      <c r="EH487" s="767"/>
      <c r="EI487" s="767"/>
      <c r="EJ487" s="767"/>
      <c r="EK487" s="767"/>
      <c r="EL487" s="767"/>
      <c r="EM487" s="767"/>
      <c r="EN487" s="767"/>
      <c r="EO487" s="767"/>
      <c r="EP487" s="767"/>
      <c r="EQ487" s="767"/>
      <c r="ER487" s="767"/>
      <c r="ES487" s="767"/>
      <c r="ET487" s="767"/>
      <c r="EU487" s="767"/>
      <c r="EV487" s="767"/>
      <c r="EW487" s="767"/>
      <c r="EX487" s="767"/>
      <c r="EY487" s="767"/>
      <c r="EZ487" s="767"/>
      <c r="FA487" s="767"/>
      <c r="FB487" s="767"/>
      <c r="FC487" s="767"/>
      <c r="FD487" s="767"/>
      <c r="FE487" s="767"/>
      <c r="FF487" s="767"/>
      <c r="FG487" s="767"/>
      <c r="FH487" s="767"/>
      <c r="FI487" s="767"/>
      <c r="FJ487" s="767"/>
      <c r="FK487" s="767"/>
      <c r="FL487" s="767"/>
      <c r="FM487" s="767"/>
      <c r="FN487" s="767"/>
      <c r="FO487" s="767"/>
      <c r="FP487" s="767"/>
      <c r="FQ487" s="767"/>
      <c r="FR487" s="767"/>
      <c r="FS487" s="767"/>
      <c r="FT487" s="767"/>
      <c r="FU487" s="767"/>
      <c r="FV487" s="767"/>
      <c r="FW487" s="767"/>
      <c r="FX487" s="767"/>
      <c r="FY487" s="767"/>
      <c r="FZ487" s="767"/>
      <c r="GA487" s="767"/>
      <c r="GB487" s="767"/>
      <c r="GC487" s="767"/>
      <c r="GD487" s="767"/>
      <c r="GE487" s="767"/>
      <c r="GF487" s="767"/>
      <c r="GG487" s="767"/>
      <c r="GH487" s="767"/>
      <c r="GI487" s="767"/>
      <c r="GJ487" s="767"/>
      <c r="GK487" s="767"/>
      <c r="GL487" s="767"/>
      <c r="GM487" s="767"/>
      <c r="GN487" s="767"/>
      <c r="GO487" s="767"/>
      <c r="GP487" s="767"/>
      <c r="GQ487" s="767"/>
      <c r="GR487" s="767"/>
      <c r="GS487" s="767"/>
      <c r="GT487" s="767"/>
      <c r="GU487" s="767"/>
      <c r="GV487" s="767"/>
      <c r="GW487" s="767"/>
      <c r="GX487" s="767"/>
      <c r="GY487" s="767"/>
      <c r="GZ487" s="767"/>
      <c r="HA487" s="767"/>
      <c r="HB487" s="767"/>
      <c r="HC487" s="767"/>
    </row>
    <row r="488" spans="1:211" s="864" customFormat="1" ht="13.9" hidden="1" customHeight="1">
      <c r="A488" s="307"/>
      <c r="B488" s="351"/>
      <c r="C488" s="971" t="str">
        <f>IF('1C TSrécur8'!E$17&lt;&gt;0,'1C TSrécur8'!$B$12,"")</f>
        <v/>
      </c>
      <c r="D488" s="972"/>
      <c r="E488" s="973"/>
      <c r="F488" s="93" t="str">
        <f>IF(AND($C488='1C TSrécur8'!$B$12,'1C TSrécur8'!$B$16="récurrentes",'1C TSrécur8'!$E$17&lt;&gt;""),'1C TSrécur8'!$E$21,"")</f>
        <v/>
      </c>
      <c r="G488" s="863"/>
      <c r="H488" s="745">
        <v>0.21</v>
      </c>
      <c r="I488" s="747">
        <v>1</v>
      </c>
      <c r="J488" s="312"/>
      <c r="K488" s="680">
        <f t="shared" si="159"/>
        <v>0</v>
      </c>
      <c r="L488" s="527">
        <f>IF(OR('1C TSrécur8'!$B$12="",'1C TSrécur8'!E$30=0),0,IF(AND('1C TSrécur8'!$B$12&lt;&gt;"",$K$2="Pôle",'1C TSrécur8'!$C$12="OUI"),(('1C TSrécur8'!E$22+'1C TSrécur8'!E$23+'1C TSrécur8'!E$24+'1C TSrécur8'!E$25+'1C TSrécur8'!E$29)/'1C TSrécur8'!E$17),IF(AND('1C TSrécur8'!$B$12&lt;&gt;"",$K$2="Pôle",'1C TSrécur8'!$C$12="NON"),(('1C TSrécur8'!E$22+'1C TSrécur8'!E$23+'1C TSrécur8'!E$24+'1C TSrécur8'!E$25+'1C TSrécur8'!E$29)/'1C TSrécur8'!E$30),IF(AND('1C TSrécur8'!$B$12&lt;&gt;"",$K$2&lt;&gt;"Pôle",'1C TSrécur8'!$C$12="OUI"),(('1C TSrécur8'!E$22+'1C TSrécur8'!E$23+'1C TSrécur8'!E$24+'1C TSrécur8'!E$25+'1C TSrécur8'!E$26+'1C TSrécur8'!E$27+'1C TSrécur8'!E$28+'1C TSrécur8'!E$29)/'1C TSrécur8'!E$17),IF(AND('1C TSrécur8'!$B$12&lt;&gt;"",$K$2&lt;&gt;"Pôle",'1C TSrécur8'!$C$12="NON"),(('1C TSrécur8'!E$22+'1C TSrécur8'!E$23+'1C TSrécur8'!E$24+'1C TSrécur8'!E$25+'1C TSrécur8'!E$26+'1C TSrécur8'!E$27+'1C TSrécur8'!E$28+'1C TSrécur8'!E$29)/'1C TSrécur8'!E$30))))))</f>
        <v>0</v>
      </c>
      <c r="M488" s="527">
        <f>IF(OR('1C TSrécur8'!$B$12="",'1C TSrécur8'!E$30=0),0,IF(AND('1C TSrécur8'!$B$12&lt;&gt;"",$K$2="Pôle",'1C TSrécur8'!$C$12="OUI"),(('1C TSrécur8'!E$26+'1C TSrécur8'!E$27+'1C TSrécur8'!E$28)/'1C TSrécur8'!E$17),IF(AND('1C TSrécur8'!$B$12&lt;&gt;"",$K$2="Pôle",'1C TSrécur8'!$C$12="NON"),(('1C TSrécur8'!E$26+'1C TSrécur8'!E$27+'1C TSrécur8'!E$28)/'1C TSrécur8'!E$30),IF(AND('1C TSrécur8'!$B$12&lt;&gt;"",$K$2&lt;&gt;"Pôle"),0))))</f>
        <v>0</v>
      </c>
      <c r="N488" s="527">
        <f>IF(AND('1C TSrécur8'!$E$17&lt;&gt;0,'1C TSrécur8'!$E$30&lt;&gt;0),L488+M488,0)</f>
        <v>0</v>
      </c>
      <c r="O488" s="542" t="str">
        <f>IF(AND('1C TSrécur8'!E$17&lt;&gt;0,'1C TSrécur8'!$C$12="OUI"),'1C TSrécur8'!E$36/'1C TSrécur8'!E$17,"")</f>
        <v/>
      </c>
      <c r="P488" s="543" t="str">
        <f>IF(AND('1C TSrécur8'!E$17&lt;&gt;0,'1C TSrécur8'!$C$12="OUI"),'1C TSrécur8'!$E$37/'1C TSrécur8'!E$17,"")</f>
        <v/>
      </c>
      <c r="Q488" s="543" t="str">
        <f>IF(AND('1C TSrécur8'!E$17&lt;&gt;0,'1C TSrécur8'!$C$12="OUI"),'1C TSrécur8'!$E$38/'1C TSrécur8'!E$17,"")</f>
        <v/>
      </c>
      <c r="R488" s="543" t="str">
        <f>IF(AND('1C TSrécur8'!E$17&lt;&gt;0,'1C TSrécur8'!$C$12="OUI"),'1C TSrécur8'!$E$39/'1C TSrécur8'!E$17,"")</f>
        <v/>
      </c>
      <c r="S488" s="543" t="str">
        <f>IF(AND('1C TSrécur8'!E$17&lt;&gt;0,'1C TSrécur8'!$C$12="OUI"),'1C TSrécur8'!$E$40/'1C TSrécur8'!E$17,"")</f>
        <v/>
      </c>
      <c r="T488" s="543" t="str">
        <f>IF(AND('1C TSrécur8'!E$17&lt;&gt;0,'1C TSrécur8'!$C$12="OUI"),'1C TSrécur8'!$E$41/'1C TSrécur8'!E$17,"")</f>
        <v/>
      </c>
      <c r="U488" s="543" t="str">
        <f>IF(AND('1C TSrécur8'!E$17&lt;&gt;0,'1C TSrécur8'!$C$12="OUI"),'1C TSrécur8'!$E$42/'1C TSrécur8'!E$17,"")</f>
        <v/>
      </c>
      <c r="V488" s="543" t="str">
        <f>IF(AND('1C TSrécur8'!E$17&lt;&gt;0,'1C TSrécur8'!$C$12="OUI"),'1C TSrécur8'!$E$43/'1C TSrécur8'!E$17,"")</f>
        <v/>
      </c>
      <c r="W488" s="543" t="str">
        <f>IF(AND('1C TSrécur8'!E$17&lt;&gt;0,'1C TSrécur8'!$C$12="OUI"),'1C TSrécur8'!$E$44/'1C TSrécur8'!E$17,"")</f>
        <v/>
      </c>
      <c r="X488" s="543" t="str">
        <f>IF(AND('1C TSrécur8'!E$17&lt;&gt;0,'1C TSrécur8'!$C$12="OUI"),'1C TSrécur8'!$E$45/'1C TSrécur8'!E$17,"")</f>
        <v/>
      </c>
      <c r="Y488" s="543" t="str">
        <f>IF(AND('1C TSrécur8'!E$17&lt;&gt;0,'1C TSrécur8'!$C$12="OUI"),'1C TSrécur8'!$E$46/'1C TSrécur8'!E$17,"")</f>
        <v/>
      </c>
      <c r="Z488" s="543" t="str">
        <f>IF(AND('1C TSrécur8'!E$17&lt;&gt;0,'1C TSrécur8'!$C$12="OUI"),'1C TSrécur8'!$E$47/'1C TSrécur8'!E$17,"")</f>
        <v/>
      </c>
      <c r="AA488" s="543" t="str">
        <f>IF(AND('1C TSrécur8'!E$17&lt;&gt;0,'1C TSrécur8'!$C$12="OUI"),'1C TSrécur8'!$E$48/'1C TSrécur8'!E$17,"")</f>
        <v/>
      </c>
      <c r="AB488" s="543" t="str">
        <f>IF(AND('1C TSrécur8'!E$17&lt;&gt;0,'1C TSrécur8'!$C$12="OUI"),'1C TSrécur8'!$E$49/'1C TSrécur8'!E$17,"")</f>
        <v/>
      </c>
      <c r="AC488" s="543" t="str">
        <f>IF(AND('1C TSrécur8'!E$17&lt;&gt;0,'1C TSrécur8'!$C$12="OUI"),'1C TSrécur8'!$E$50/'1C TSrécur8'!E$17,"")</f>
        <v/>
      </c>
      <c r="AD488" s="543" t="str">
        <f>IF(AND('1C TSrécur8'!E$17&lt;&gt;0,'1C TSrécur8'!$C$12="OUI"),'1C TSrécur8'!$E$51/'1C TSrécur8'!E$17,"")</f>
        <v/>
      </c>
      <c r="AE488" s="543" t="str">
        <f>IF(AND('1C TSrécur8'!E$17&lt;&gt;0,'1C TSrécur8'!$C$12="OUI"),'1C TSrécur8'!$E$52/'1C TSrécur8'!E$17,"")</f>
        <v/>
      </c>
      <c r="AF488" s="543" t="str">
        <f>IF(AND('1C TSrécur8'!E$17&lt;&gt;0,'1C TSrécur8'!$C$12="OUI"),'1C TSrécur8'!$E$53/'1C TSrécur8'!E$17,"")</f>
        <v/>
      </c>
      <c r="AG488" s="543" t="str">
        <f>IF(AND('1C TSrécur8'!E$17&lt;&gt;0,'1C TSrécur8'!$C$12="OUI"),'1C TSrécur8'!$E$54/'1C TSrécur8'!E$17,"")</f>
        <v/>
      </c>
      <c r="AH488" s="543" t="str">
        <f>IF(AND('1C TSrécur8'!E$17&lt;&gt;0,'1C TSrécur8'!$C$12="OUI"),'1C TSrécur8'!$E$55/'1C TSrécur8'!E$17,"")</f>
        <v/>
      </c>
      <c r="AI488" s="543" t="str">
        <f>IF(AND('1C TSrécur8'!E$17&lt;&gt;0,'1C TSrécur8'!$C$12="OUI"),'1C TSrécur8'!$E$56/'1C TSrécur8'!E$17,"")</f>
        <v/>
      </c>
      <c r="AJ488" s="543" t="str">
        <f>IF(AND('1C TSrécur8'!E$17&lt;&gt;0,'1C TSrécur8'!$C$12="OUI"),'1C TSrécur8'!$E$57/'1C TSrécur8'!E$17,"")</f>
        <v/>
      </c>
      <c r="AK488" s="543">
        <f>IF(AND('1C TSrécur8'!E$17&lt;&gt;0,'1C TSrécur8'!$C$12="OUI"),'1C TSrécur8'!E$58/'1C TSrécur8'!E$17,0)</f>
        <v>0</v>
      </c>
      <c r="AL488" s="72">
        <f>IF(AND('1C TSrécur8'!$B$12&lt;&gt;"",'1C TSrécur8'!$C$12="OUI"),N488+AK488,N488)</f>
        <v>0</v>
      </c>
      <c r="AM488" s="344">
        <f t="shared" si="162"/>
        <v>0</v>
      </c>
      <c r="AN488" s="344">
        <f t="shared" si="163"/>
        <v>0</v>
      </c>
      <c r="AO488" s="345">
        <f t="shared" si="164"/>
        <v>0</v>
      </c>
      <c r="AP488" s="573">
        <f t="shared" si="165"/>
        <v>0</v>
      </c>
      <c r="AQ488" s="583">
        <f t="shared" si="158"/>
        <v>0</v>
      </c>
      <c r="AR488" s="579"/>
      <c r="AS488" s="102"/>
      <c r="AT488" s="27" t="str">
        <f>IF(('1C TSrécur8'!E$17*FICHE!$C$13)&lt;J488,"Forfait limité à "&amp;FICHE!$C$13&amp;"€/jour","")</f>
        <v/>
      </c>
      <c r="AU488" s="592"/>
      <c r="AV488" s="824"/>
      <c r="AW488" s="824"/>
      <c r="AX488" s="824"/>
      <c r="AY488" s="824"/>
      <c r="AZ488" s="824"/>
      <c r="BA488" s="767"/>
      <c r="BB488" s="767"/>
      <c r="BC488" s="767"/>
      <c r="BD488" s="767"/>
      <c r="BE488" s="767"/>
      <c r="BF488" s="767"/>
      <c r="BG488" s="767"/>
      <c r="BH488" s="767"/>
      <c r="BI488" s="767"/>
      <c r="BJ488" s="767"/>
      <c r="BK488" s="767"/>
      <c r="BL488" s="767"/>
      <c r="BM488" s="767"/>
      <c r="BN488" s="767"/>
      <c r="BO488" s="767"/>
      <c r="BP488" s="767"/>
      <c r="BQ488" s="767"/>
      <c r="BR488" s="767"/>
      <c r="BS488" s="767"/>
      <c r="BT488" s="767"/>
      <c r="BU488" s="767"/>
      <c r="BV488" s="767"/>
      <c r="BW488" s="767"/>
      <c r="BX488" s="767"/>
      <c r="BY488" s="767"/>
      <c r="BZ488" s="767"/>
      <c r="CA488" s="767"/>
      <c r="CB488" s="767"/>
      <c r="CC488" s="767"/>
      <c r="CD488" s="767"/>
      <c r="CE488" s="767"/>
      <c r="CF488" s="767"/>
      <c r="CG488" s="767"/>
      <c r="CH488" s="767"/>
      <c r="CI488" s="767"/>
      <c r="CJ488" s="767"/>
      <c r="CK488" s="767"/>
      <c r="CL488" s="767"/>
      <c r="CM488" s="767"/>
      <c r="CN488" s="767"/>
      <c r="CO488" s="767"/>
      <c r="CP488" s="767"/>
      <c r="CQ488" s="767"/>
      <c r="CR488" s="767"/>
      <c r="CS488" s="767"/>
      <c r="CT488" s="767"/>
      <c r="CU488" s="767"/>
      <c r="CV488" s="767"/>
      <c r="CW488" s="767"/>
      <c r="CX488" s="767"/>
      <c r="CY488" s="767"/>
      <c r="CZ488" s="767"/>
      <c r="DA488" s="767"/>
      <c r="DB488" s="767"/>
      <c r="DC488" s="767"/>
      <c r="DD488" s="767"/>
      <c r="DE488" s="767"/>
      <c r="DF488" s="767"/>
      <c r="DG488" s="767"/>
      <c r="DH488" s="767"/>
      <c r="DI488" s="767"/>
      <c r="DJ488" s="767"/>
      <c r="DK488" s="767"/>
      <c r="DL488" s="767"/>
      <c r="DM488" s="767"/>
      <c r="DN488" s="767"/>
      <c r="DO488" s="767"/>
      <c r="DP488" s="767"/>
      <c r="DQ488" s="767"/>
      <c r="DR488" s="767"/>
      <c r="DS488" s="767"/>
      <c r="DT488" s="767"/>
      <c r="DU488" s="767"/>
      <c r="DV488" s="767"/>
      <c r="DW488" s="767"/>
      <c r="DX488" s="767"/>
      <c r="DY488" s="767"/>
      <c r="DZ488" s="767"/>
      <c r="EA488" s="767"/>
      <c r="EB488" s="767"/>
      <c r="EC488" s="767"/>
      <c r="ED488" s="767"/>
      <c r="EE488" s="767"/>
      <c r="EF488" s="767"/>
      <c r="EG488" s="767"/>
      <c r="EH488" s="767"/>
      <c r="EI488" s="767"/>
      <c r="EJ488" s="767"/>
      <c r="EK488" s="767"/>
      <c r="EL488" s="767"/>
      <c r="EM488" s="767"/>
      <c r="EN488" s="767"/>
      <c r="EO488" s="767"/>
      <c r="EP488" s="767"/>
      <c r="EQ488" s="767"/>
      <c r="ER488" s="767"/>
      <c r="ES488" s="767"/>
      <c r="ET488" s="767"/>
      <c r="EU488" s="767"/>
      <c r="EV488" s="767"/>
      <c r="EW488" s="767"/>
      <c r="EX488" s="767"/>
      <c r="EY488" s="767"/>
      <c r="EZ488" s="767"/>
      <c r="FA488" s="767"/>
      <c r="FB488" s="767"/>
      <c r="FC488" s="767"/>
      <c r="FD488" s="767"/>
      <c r="FE488" s="767"/>
      <c r="FF488" s="767"/>
      <c r="FG488" s="767"/>
      <c r="FH488" s="767"/>
      <c r="FI488" s="767"/>
      <c r="FJ488" s="767"/>
      <c r="FK488" s="767"/>
      <c r="FL488" s="767"/>
      <c r="FM488" s="767"/>
      <c r="FN488" s="767"/>
      <c r="FO488" s="767"/>
      <c r="FP488" s="767"/>
      <c r="FQ488" s="767"/>
      <c r="FR488" s="767"/>
      <c r="FS488" s="767"/>
      <c r="FT488" s="767"/>
      <c r="FU488" s="767"/>
      <c r="FV488" s="767"/>
      <c r="FW488" s="767"/>
      <c r="FX488" s="767"/>
      <c r="FY488" s="767"/>
      <c r="FZ488" s="767"/>
      <c r="GA488" s="767"/>
      <c r="GB488" s="767"/>
      <c r="GC488" s="767"/>
      <c r="GD488" s="767"/>
      <c r="GE488" s="767"/>
      <c r="GF488" s="767"/>
      <c r="GG488" s="767"/>
      <c r="GH488" s="767"/>
      <c r="GI488" s="767"/>
      <c r="GJ488" s="767"/>
      <c r="GK488" s="767"/>
      <c r="GL488" s="767"/>
      <c r="GM488" s="767"/>
      <c r="GN488" s="767"/>
      <c r="GO488" s="767"/>
      <c r="GP488" s="767"/>
      <c r="GQ488" s="767"/>
      <c r="GR488" s="767"/>
      <c r="GS488" s="767"/>
      <c r="GT488" s="767"/>
      <c r="GU488" s="767"/>
      <c r="GV488" s="767"/>
      <c r="GW488" s="767"/>
      <c r="GX488" s="767"/>
      <c r="GY488" s="767"/>
      <c r="GZ488" s="767"/>
      <c r="HA488" s="767"/>
      <c r="HB488" s="767"/>
      <c r="HC488" s="767"/>
    </row>
    <row r="489" spans="1:211" s="864" customFormat="1" ht="13.9" hidden="1" customHeight="1">
      <c r="A489" s="307"/>
      <c r="B489" s="351"/>
      <c r="C489" s="971" t="str">
        <f>IF('1C TSrécur8'!F$17&lt;&gt;0,'1C TSrécur8'!$B$12,"")</f>
        <v/>
      </c>
      <c r="D489" s="972"/>
      <c r="E489" s="973"/>
      <c r="F489" s="93" t="str">
        <f>IF(AND($C489='1C TSrécur8'!$B$12,'1C TSrécur8'!$B$16="récurrentes",'1C TSrécur8'!$F$17&lt;&gt;""),'1C TSrécur8'!$F$21,"")</f>
        <v/>
      </c>
      <c r="G489" s="863"/>
      <c r="H489" s="745">
        <v>0.21</v>
      </c>
      <c r="I489" s="747">
        <v>1</v>
      </c>
      <c r="J489" s="312"/>
      <c r="K489" s="680">
        <f t="shared" si="159"/>
        <v>0</v>
      </c>
      <c r="L489" s="527">
        <f>IF(OR('1C TSrécur8'!$B$12="",'1C TSrécur8'!F$30=0),0,IF(AND('1C TSrécur8'!$B$12&lt;&gt;"",$K$2="Pôle",'1C TSrécur8'!$C$12="OUI"),(('1C TSrécur8'!F$22+'1C TSrécur8'!F$23+'1C TSrécur8'!F$24+'1C TSrécur8'!F$25+'1C TSrécur8'!F$29)/'1C TSrécur8'!F$17),IF(AND('1C TSrécur8'!$B$12&lt;&gt;"",$K$2="Pôle",'1C TSrécur8'!$C$12="NON"),(('1C TSrécur8'!F$22+'1C TSrécur8'!F$23+'1C TSrécur8'!F$24+'1C TSrécur8'!F$25+'1C TSrécur8'!F$29)/'1C TSrécur8'!F$30),IF(AND('1C TSrécur8'!$B$12&lt;&gt;"",$K$2&lt;&gt;"Pôle",'1C TSrécur8'!$C$12="OUI"),(('1C TSrécur8'!F$22+'1C TSrécur8'!F$23+'1C TSrécur8'!F$24+'1C TSrécur8'!F$25+'1C TSrécur8'!F$26+'1C TSrécur8'!F$27+'1C TSrécur8'!F$28+'1C TSrécur8'!F$29)/'1C TSrécur8'!F$17),IF(AND('1C TSrécur8'!$B$12&lt;&gt;"",$K$2&lt;&gt;"Pôle",'1C TSrécur8'!$C$12="NON"),(('1C TSrécur8'!F$22+'1C TSrécur8'!F$23+'1C TSrécur8'!F$24+'1C TSrécur8'!F$25+'1C TSrécur8'!F$26+'1C TSrécur8'!F$27+'1C TSrécur8'!F$28+'1C TSrécur8'!F$29)/'1C TSrécur8'!F$30))))))</f>
        <v>0</v>
      </c>
      <c r="M489" s="527">
        <f>IF(OR('1C TSrécur8'!$B$12="",'1C TSrécur8'!F$30=0),0,IF(AND('1C TSrécur8'!$B$12&lt;&gt;"",$K$2="Pôle",'1C TSrécur8'!$C$12="OUI"),(('1C TSrécur8'!F$26+'1C TSrécur8'!F$27+'1C TSrécur8'!F$28)/'1C TSrécur8'!F$17),IF(AND('1C TSrécur8'!$B$12&lt;&gt;"",$K$2="Pôle",'1C TSrécur8'!$C$12="NON"),(('1C TSrécur8'!F$26+'1C TSrécur8'!F$27+'1C TSrécur8'!F$28)/'1C TSrécur8'!F$30),IF(AND('1C TSrécur8'!$B$12&lt;&gt;"",$K$2&lt;&gt;"Pôle"),0))))</f>
        <v>0</v>
      </c>
      <c r="N489" s="527">
        <f>IF(AND('1C TSrécur8'!$F$17&lt;&gt;0,'1C TSrécur8'!$F$30&lt;&gt;0),L489+M489,0)</f>
        <v>0</v>
      </c>
      <c r="O489" s="542" t="str">
        <f>IF(AND('1C TSrécur8'!F$17&lt;&gt;0,'1C TSrécur8'!$C$12="OUI"),'1C TSrécur8'!F$36/'1C TSrécur8'!F$17,"")</f>
        <v/>
      </c>
      <c r="P489" s="543" t="str">
        <f>IF(AND('1C TSrécur8'!F$17&lt;&gt;0,'1C TSrécur8'!$C$12="OUI"),'1C TSrécur8'!$F$37/'1C TSrécur8'!F$17,"")</f>
        <v/>
      </c>
      <c r="Q489" s="543" t="str">
        <f>IF(AND('1C TSrécur8'!F$17&lt;&gt;0,'1C TSrécur8'!$C$12="OUI"),'1C TSrécur8'!$F$38/'1C TSrécur8'!F$17,"")</f>
        <v/>
      </c>
      <c r="R489" s="543" t="str">
        <f>IF(AND('1C TSrécur8'!F$17&lt;&gt;0,'1C TSrécur8'!$C$12="OUI"),'1C TSrécur8'!$F$39/'1C TSrécur8'!F$17,"")</f>
        <v/>
      </c>
      <c r="S489" s="543" t="str">
        <f>IF(AND('1C TSrécur8'!F$17&lt;&gt;0,'1C TSrécur8'!$C$12="OUI"),'1C TSrécur8'!$F$40/'1C TSrécur8'!F$17,"")</f>
        <v/>
      </c>
      <c r="T489" s="543" t="str">
        <f>IF(AND('1C TSrécur8'!F$17&lt;&gt;0,'1C TSrécur8'!$C$12="OUI"),'1C TSrécur8'!$F$41/'1C TSrécur8'!F$17,"")</f>
        <v/>
      </c>
      <c r="U489" s="543" t="str">
        <f>IF(AND('1C TSrécur8'!F$17&lt;&gt;0,'1C TSrécur8'!$C$12="OUI"),'1C TSrécur8'!$F$42/'1C TSrécur8'!F$17,"")</f>
        <v/>
      </c>
      <c r="V489" s="543" t="str">
        <f>IF(AND('1C TSrécur8'!F$17&lt;&gt;0,'1C TSrécur8'!$C$12="OUI"),'1C TSrécur8'!$F$43/'1C TSrécur8'!F$17,"")</f>
        <v/>
      </c>
      <c r="W489" s="543" t="str">
        <f>IF(AND('1C TSrécur8'!F$17&lt;&gt;0,'1C TSrécur8'!$C$12="OUI"),'1C TSrécur8'!$F$44/'1C TSrécur8'!F$17,"")</f>
        <v/>
      </c>
      <c r="X489" s="543" t="str">
        <f>IF(AND('1C TSrécur8'!F$17&lt;&gt;0,'1C TSrécur8'!$C$12="OUI"),'1C TSrécur8'!$F$45/'1C TSrécur8'!F$17,"")</f>
        <v/>
      </c>
      <c r="Y489" s="543" t="str">
        <f>IF(AND('1C TSrécur8'!F$17&lt;&gt;0,'1C TSrécur8'!$C$12="OUI"),'1C TSrécur8'!$F$46/'1C TSrécur8'!F$17,"")</f>
        <v/>
      </c>
      <c r="Z489" s="543" t="str">
        <f>IF(AND('1C TSrécur8'!F$17&lt;&gt;0,'1C TSrécur8'!$C$12="OUI"),'1C TSrécur8'!$F$47/'1C TSrécur8'!F$17,"")</f>
        <v/>
      </c>
      <c r="AA489" s="543" t="str">
        <f>IF(AND('1C TSrécur8'!F$17&lt;&gt;0,'1C TSrécur8'!$C$12="OUI"),'1C TSrécur8'!$F$48/'1C TSrécur8'!F$17,"")</f>
        <v/>
      </c>
      <c r="AB489" s="543" t="str">
        <f>IF(AND('1C TSrécur8'!F$17&lt;&gt;0,'1C TSrécur8'!$C$12="OUI"),'1C TSrécur8'!$F$49/'1C TSrécur8'!F$17,"")</f>
        <v/>
      </c>
      <c r="AC489" s="543" t="str">
        <f>IF(AND('1C TSrécur8'!F$17&lt;&gt;0,'1C TSrécur8'!$C$12="OUI"),'1C TSrécur8'!$F$50/'1C TSrécur8'!F$17,"")</f>
        <v/>
      </c>
      <c r="AD489" s="543" t="str">
        <f>IF(AND('1C TSrécur8'!F$17&lt;&gt;0,'1C TSrécur8'!$C$12="OUI"),'1C TSrécur8'!$F$51/'1C TSrécur8'!F$17,"")</f>
        <v/>
      </c>
      <c r="AE489" s="543" t="str">
        <f>IF(AND('1C TSrécur8'!F$17&lt;&gt;0,'1C TSrécur8'!$C$12="OUI"),'1C TSrécur8'!$F$52/'1C TSrécur8'!F$17,"")</f>
        <v/>
      </c>
      <c r="AF489" s="543" t="str">
        <f>IF(AND('1C TSrécur8'!F$17&lt;&gt;0,'1C TSrécur8'!$C$12="OUI"),'1C TSrécur8'!$F$53/'1C TSrécur8'!F$17,"")</f>
        <v/>
      </c>
      <c r="AG489" s="543" t="str">
        <f>IF(AND('1C TSrécur8'!F$17&lt;&gt;0,'1C TSrécur8'!$C$12="OUI"),'1C TSrécur8'!$F$54/'1C TSrécur8'!F$17,"")</f>
        <v/>
      </c>
      <c r="AH489" s="543" t="str">
        <f>IF(AND('1C TSrécur8'!F$17&lt;&gt;0,'1C TSrécur8'!$C$12="OUI"),'1C TSrécur8'!$F$55/'1C TSrécur8'!F$17,"")</f>
        <v/>
      </c>
      <c r="AI489" s="543" t="str">
        <f>IF(AND('1C TSrécur8'!F$17&lt;&gt;0,'1C TSrécur8'!$C$12="OUI"),'1C TSrécur8'!$F$56/'1C TSrécur8'!F$17,"")</f>
        <v/>
      </c>
      <c r="AJ489" s="543" t="str">
        <f>IF(AND('1C TSrécur8'!F$17&lt;&gt;0,'1C TSrécur8'!$C$12="OUI"),'1C TSrécur8'!$F$57/'1C TSrécur8'!F$17,"")</f>
        <v/>
      </c>
      <c r="AK489" s="543">
        <f>IF(AND('1C TSrécur8'!F$17&lt;&gt;0,'1C TSrécur8'!$C$12="OUI"),'1C TSrécur8'!F$58/'1C TSrécur8'!F$17,0)</f>
        <v>0</v>
      </c>
      <c r="AL489" s="72">
        <f>IF(AND('1C TSrécur8'!$B$12&lt;&gt;"",'1C TSrécur8'!$C$12="OUI"),N489+AK489,N489)</f>
        <v>0</v>
      </c>
      <c r="AM489" s="344">
        <f t="shared" si="162"/>
        <v>0</v>
      </c>
      <c r="AN489" s="344">
        <f t="shared" si="163"/>
        <v>0</v>
      </c>
      <c r="AO489" s="345">
        <f t="shared" si="164"/>
        <v>0</v>
      </c>
      <c r="AP489" s="573">
        <f t="shared" si="165"/>
        <v>0</v>
      </c>
      <c r="AQ489" s="583">
        <f t="shared" si="158"/>
        <v>0</v>
      </c>
      <c r="AR489" s="579"/>
      <c r="AS489" s="102"/>
      <c r="AT489" s="27" t="str">
        <f>IF(('1C TSrécur8'!F$17*FICHE!$C$13)&lt;J489,"Forfait limité à "&amp;FICHE!$C$13&amp;"€/jour","")</f>
        <v/>
      </c>
      <c r="AU489" s="592"/>
      <c r="AV489" s="824"/>
      <c r="AW489" s="824"/>
      <c r="AX489" s="824"/>
      <c r="AY489" s="824"/>
      <c r="AZ489" s="824"/>
      <c r="BA489" s="767"/>
      <c r="BB489" s="767"/>
      <c r="BC489" s="767"/>
      <c r="BD489" s="767"/>
      <c r="BE489" s="767"/>
      <c r="BF489" s="767"/>
      <c r="BG489" s="767"/>
      <c r="BH489" s="767"/>
      <c r="BI489" s="767"/>
      <c r="BJ489" s="767"/>
      <c r="BK489" s="767"/>
      <c r="BL489" s="767"/>
      <c r="BM489" s="767"/>
      <c r="BN489" s="767"/>
      <c r="BO489" s="767"/>
      <c r="BP489" s="767"/>
      <c r="BQ489" s="767"/>
      <c r="BR489" s="767"/>
      <c r="BS489" s="767"/>
      <c r="BT489" s="767"/>
      <c r="BU489" s="767"/>
      <c r="BV489" s="767"/>
      <c r="BW489" s="767"/>
      <c r="BX489" s="767"/>
      <c r="BY489" s="767"/>
      <c r="BZ489" s="767"/>
      <c r="CA489" s="767"/>
      <c r="CB489" s="767"/>
      <c r="CC489" s="767"/>
      <c r="CD489" s="767"/>
      <c r="CE489" s="767"/>
      <c r="CF489" s="767"/>
      <c r="CG489" s="767"/>
      <c r="CH489" s="767"/>
      <c r="CI489" s="767"/>
      <c r="CJ489" s="767"/>
      <c r="CK489" s="767"/>
      <c r="CL489" s="767"/>
      <c r="CM489" s="767"/>
      <c r="CN489" s="767"/>
      <c r="CO489" s="767"/>
      <c r="CP489" s="767"/>
      <c r="CQ489" s="767"/>
      <c r="CR489" s="767"/>
      <c r="CS489" s="767"/>
      <c r="CT489" s="767"/>
      <c r="CU489" s="767"/>
      <c r="CV489" s="767"/>
      <c r="CW489" s="767"/>
      <c r="CX489" s="767"/>
      <c r="CY489" s="767"/>
      <c r="CZ489" s="767"/>
      <c r="DA489" s="767"/>
      <c r="DB489" s="767"/>
      <c r="DC489" s="767"/>
      <c r="DD489" s="767"/>
      <c r="DE489" s="767"/>
      <c r="DF489" s="767"/>
      <c r="DG489" s="767"/>
      <c r="DH489" s="767"/>
      <c r="DI489" s="767"/>
      <c r="DJ489" s="767"/>
      <c r="DK489" s="767"/>
      <c r="DL489" s="767"/>
      <c r="DM489" s="767"/>
      <c r="DN489" s="767"/>
      <c r="DO489" s="767"/>
      <c r="DP489" s="767"/>
      <c r="DQ489" s="767"/>
      <c r="DR489" s="767"/>
      <c r="DS489" s="767"/>
      <c r="DT489" s="767"/>
      <c r="DU489" s="767"/>
      <c r="DV489" s="767"/>
      <c r="DW489" s="767"/>
      <c r="DX489" s="767"/>
      <c r="DY489" s="767"/>
      <c r="DZ489" s="767"/>
      <c r="EA489" s="767"/>
      <c r="EB489" s="767"/>
      <c r="EC489" s="767"/>
      <c r="ED489" s="767"/>
      <c r="EE489" s="767"/>
      <c r="EF489" s="767"/>
      <c r="EG489" s="767"/>
      <c r="EH489" s="767"/>
      <c r="EI489" s="767"/>
      <c r="EJ489" s="767"/>
      <c r="EK489" s="767"/>
      <c r="EL489" s="767"/>
      <c r="EM489" s="767"/>
      <c r="EN489" s="767"/>
      <c r="EO489" s="767"/>
      <c r="EP489" s="767"/>
      <c r="EQ489" s="767"/>
      <c r="ER489" s="767"/>
      <c r="ES489" s="767"/>
      <c r="ET489" s="767"/>
      <c r="EU489" s="767"/>
      <c r="EV489" s="767"/>
      <c r="EW489" s="767"/>
      <c r="EX489" s="767"/>
      <c r="EY489" s="767"/>
      <c r="EZ489" s="767"/>
      <c r="FA489" s="767"/>
      <c r="FB489" s="767"/>
      <c r="FC489" s="767"/>
      <c r="FD489" s="767"/>
      <c r="FE489" s="767"/>
      <c r="FF489" s="767"/>
      <c r="FG489" s="767"/>
      <c r="FH489" s="767"/>
      <c r="FI489" s="767"/>
      <c r="FJ489" s="767"/>
      <c r="FK489" s="767"/>
      <c r="FL489" s="767"/>
      <c r="FM489" s="767"/>
      <c r="FN489" s="767"/>
      <c r="FO489" s="767"/>
      <c r="FP489" s="767"/>
      <c r="FQ489" s="767"/>
      <c r="FR489" s="767"/>
      <c r="FS489" s="767"/>
      <c r="FT489" s="767"/>
      <c r="FU489" s="767"/>
      <c r="FV489" s="767"/>
      <c r="FW489" s="767"/>
      <c r="FX489" s="767"/>
      <c r="FY489" s="767"/>
      <c r="FZ489" s="767"/>
      <c r="GA489" s="767"/>
      <c r="GB489" s="767"/>
      <c r="GC489" s="767"/>
      <c r="GD489" s="767"/>
      <c r="GE489" s="767"/>
      <c r="GF489" s="767"/>
      <c r="GG489" s="767"/>
      <c r="GH489" s="767"/>
      <c r="GI489" s="767"/>
      <c r="GJ489" s="767"/>
      <c r="GK489" s="767"/>
      <c r="GL489" s="767"/>
      <c r="GM489" s="767"/>
      <c r="GN489" s="767"/>
      <c r="GO489" s="767"/>
      <c r="GP489" s="767"/>
      <c r="GQ489" s="767"/>
      <c r="GR489" s="767"/>
      <c r="GS489" s="767"/>
      <c r="GT489" s="767"/>
      <c r="GU489" s="767"/>
      <c r="GV489" s="767"/>
      <c r="GW489" s="767"/>
      <c r="GX489" s="767"/>
      <c r="GY489" s="767"/>
      <c r="GZ489" s="767"/>
      <c r="HA489" s="767"/>
      <c r="HB489" s="767"/>
      <c r="HC489" s="767"/>
    </row>
    <row r="490" spans="1:211" s="864" customFormat="1" ht="13.9" hidden="1" customHeight="1">
      <c r="A490" s="307"/>
      <c r="B490" s="351"/>
      <c r="C490" s="971" t="str">
        <f>IF('1C TSrécur8'!G$17&lt;&gt;0,'1C TSrécur8'!$B$12,"")</f>
        <v/>
      </c>
      <c r="D490" s="972"/>
      <c r="E490" s="973"/>
      <c r="F490" s="93" t="str">
        <f>IF(AND($C490='1C TSrécur8'!$B$12,'1C TSrécur8'!$B$16="récurrentes",'1C TSrécur8'!$G$17&lt;&gt;""),'1C TSrécur8'!$G$21,"")</f>
        <v/>
      </c>
      <c r="G490" s="863"/>
      <c r="H490" s="745">
        <v>0.21</v>
      </c>
      <c r="I490" s="747">
        <v>1</v>
      </c>
      <c r="J490" s="312"/>
      <c r="K490" s="680">
        <f t="shared" si="159"/>
        <v>0</v>
      </c>
      <c r="L490" s="527">
        <f>IF(OR('1C TSrécur8'!$B$12="",'1C TSrécur8'!G$30=0),0,IF(AND('1C TSrécur8'!$B$12&lt;&gt;"",$K$2="Pôle",'1C TSrécur8'!$C$12="OUI"),(('1C TSrécur8'!G$22+'1C TSrécur8'!G$23+'1C TSrécur8'!G$24+'1C TSrécur8'!G$25+'1C TSrécur8'!G$29)/'1C TSrécur8'!G$17),IF(AND('1C TSrécur8'!$B$12&lt;&gt;"",$K$2="Pôle",'1C TSrécur8'!$C$12="NON"),(('1C TSrécur8'!G$22+'1C TSrécur8'!G$23+'1C TSrécur8'!G$24+'1C TSrécur8'!G$25+'1C TSrécur8'!G$29)/'1C TSrécur8'!G$30),IF(AND('1C TSrécur8'!$B$12&lt;&gt;"",$K$2&lt;&gt;"Pôle",'1C TSrécur8'!$C$12="OUI"),(('1C TSrécur8'!G$22+'1C TSrécur8'!G$23+'1C TSrécur8'!G$24+'1C TSrécur8'!G$25+'1C TSrécur8'!G$26+'1C TSrécur8'!G$27+'1C TSrécur8'!G$28+'1C TSrécur8'!G$29)/'1C TSrécur8'!G$17),IF(AND('1C TSrécur8'!$B$12&lt;&gt;"",$K$2&lt;&gt;"Pôle",'1C TSrécur8'!$C$12="NON"),(('1C TSrécur8'!G$22+'1C TSrécur8'!G$23+'1C TSrécur8'!G$24+'1C TSrécur8'!G$25+'1C TSrécur8'!G$26+'1C TSrécur8'!G$27+'1C TSrécur8'!G$28+'1C TSrécur8'!G$29)/'1C TSrécur8'!G$30))))))</f>
        <v>0</v>
      </c>
      <c r="M490" s="527">
        <f>IF(OR('1C TSrécur8'!$B$12="",'1C TSrécur8'!G$30=0),0,IF(AND('1C TSrécur8'!$B$12&lt;&gt;"",$K$2="Pôle",'1C TSrécur8'!$C$12="OUI"),(('1C TSrécur8'!G$26+'1C TSrécur8'!G$27+'1C TSrécur8'!G$28)/'1C TSrécur8'!G$17),IF(AND('1C TSrécur8'!$B$12&lt;&gt;"",$K$2="Pôle",'1C TSrécur8'!$C$12="NON"),(('1C TSrécur8'!G$26+'1C TSrécur8'!G$27+'1C TSrécur8'!G$28)/'1C TSrécur8'!G$30),IF(AND('1C TSrécur8'!$B$12&lt;&gt;"",$K$2&lt;&gt;"Pôle"),0))))</f>
        <v>0</v>
      </c>
      <c r="N490" s="527">
        <f>IF(AND('1C TSrécur8'!$G$17&lt;&gt;0,'1C TSrécur8'!$G$30&lt;&gt;0),L490+M490,0)</f>
        <v>0</v>
      </c>
      <c r="O490" s="542" t="str">
        <f>IF(AND('1C TSrécur8'!G$17&lt;&gt;0,'1C TSrécur8'!$C$12="OUI"),'1C TSrécur8'!G$36/'1C TSrécur8'!G$17,"")</f>
        <v/>
      </c>
      <c r="P490" s="543" t="str">
        <f>IF(AND('1C TSrécur8'!G$17&lt;&gt;0,'1C TSrécur8'!$C$12="OUI"),'1C TSrécur8'!$G$37/'1C TSrécur8'!G$17,"")</f>
        <v/>
      </c>
      <c r="Q490" s="543" t="str">
        <f>IF(AND('1C TSrécur8'!G$17&lt;&gt;0,'1C TSrécur8'!$C$12="OUI"),'1C TSrécur8'!$G$38/'1C TSrécur8'!G$17,"")</f>
        <v/>
      </c>
      <c r="R490" s="543" t="str">
        <f>IF(AND('1C TSrécur8'!G$17&lt;&gt;0,'1C TSrécur8'!$C$12="OUI"),'1C TSrécur8'!$G$39/'1C TSrécur8'!G$17,"")</f>
        <v/>
      </c>
      <c r="S490" s="543" t="str">
        <f>IF(AND('1C TSrécur8'!G$17&lt;&gt;0,'1C TSrécur8'!$C$12="OUI"),'1C TSrécur8'!$G$40/'1C TSrécur8'!G$17,"")</f>
        <v/>
      </c>
      <c r="T490" s="543" t="str">
        <f>IF(AND('1C TSrécur8'!G$17&lt;&gt;0,'1C TSrécur8'!$C$12="OUI"),'1C TSrécur8'!$G$41/'1C TSrécur8'!G$17,"")</f>
        <v/>
      </c>
      <c r="U490" s="543" t="str">
        <f>IF(AND('1C TSrécur8'!G$17&lt;&gt;0,'1C TSrécur8'!$C$12="OUI"),'1C TSrécur8'!$G$42/'1C TSrécur8'!G$17,"")</f>
        <v/>
      </c>
      <c r="V490" s="543" t="str">
        <f>IF(AND('1C TSrécur8'!G$17&lt;&gt;0,'1C TSrécur8'!$C$12="OUI"),'1C TSrécur8'!$G$43/'1C TSrécur8'!G$17,"")</f>
        <v/>
      </c>
      <c r="W490" s="543" t="str">
        <f>IF(AND('1C TSrécur8'!G$17&lt;&gt;0,'1C TSrécur8'!$C$12="OUI"),'1C TSrécur8'!$G$44/'1C TSrécur8'!G$17,"")</f>
        <v/>
      </c>
      <c r="X490" s="543" t="str">
        <f>IF(AND('1C TSrécur8'!G$17&lt;&gt;0,'1C TSrécur8'!$C$12="OUI"),'1C TSrécur8'!$G$45/'1C TSrécur8'!G$17,"")</f>
        <v/>
      </c>
      <c r="Y490" s="543" t="str">
        <f>IF(AND('1C TSrécur8'!G$17&lt;&gt;0,'1C TSrécur8'!$C$12="OUI"),'1C TSrécur8'!$G$46/'1C TSrécur8'!G$17,"")</f>
        <v/>
      </c>
      <c r="Z490" s="543" t="str">
        <f>IF(AND('1C TSrécur8'!G$17&lt;&gt;0,'1C TSrécur8'!$C$12="OUI"),'1C TSrécur8'!$G$47/'1C TSrécur8'!G$17,"")</f>
        <v/>
      </c>
      <c r="AA490" s="543" t="str">
        <f>IF(AND('1C TSrécur8'!G$17&lt;&gt;0,'1C TSrécur8'!$C$12="OUI"),'1C TSrécur8'!$G$48/'1C TSrécur8'!G$17,"")</f>
        <v/>
      </c>
      <c r="AB490" s="543" t="str">
        <f>IF(AND('1C TSrécur8'!G$17&lt;&gt;0,'1C TSrécur8'!$C$12="OUI"),'1C TSrécur8'!$G$49/'1C TSrécur8'!G$17,"")</f>
        <v/>
      </c>
      <c r="AC490" s="543" t="str">
        <f>IF(AND('1C TSrécur8'!G$17&lt;&gt;0,'1C TSrécur8'!$C$12="OUI"),'1C TSrécur8'!$G$50/'1C TSrécur8'!G$17,"")</f>
        <v/>
      </c>
      <c r="AD490" s="543" t="str">
        <f>IF(AND('1C TSrécur8'!G$17&lt;&gt;0,'1C TSrécur8'!$C$12="OUI"),'1C TSrécur8'!$G$51/'1C TSrécur8'!G$17,"")</f>
        <v/>
      </c>
      <c r="AE490" s="543" t="str">
        <f>IF(AND('1C TSrécur8'!G$17&lt;&gt;0,'1C TSrécur8'!$C$12="OUI"),'1C TSrécur8'!$G$52/'1C TSrécur8'!G$17,"")</f>
        <v/>
      </c>
      <c r="AF490" s="543" t="str">
        <f>IF(AND('1C TSrécur8'!G$17&lt;&gt;0,'1C TSrécur8'!$C$12="OUI"),'1C TSrécur8'!$G$53/'1C TSrécur8'!G$17,"")</f>
        <v/>
      </c>
      <c r="AG490" s="543" t="str">
        <f>IF(AND('1C TSrécur8'!G$17&lt;&gt;0,'1C TSrécur8'!$C$12="OUI"),'1C TSrécur8'!$G$54/'1C TSrécur8'!G$17,"")</f>
        <v/>
      </c>
      <c r="AH490" s="543" t="str">
        <f>IF(AND('1C TSrécur8'!G$17&lt;&gt;0,'1C TSrécur8'!$C$12="OUI"),'1C TSrécur8'!$G$55/'1C TSrécur8'!G$17,"")</f>
        <v/>
      </c>
      <c r="AI490" s="543" t="str">
        <f>IF(AND('1C TSrécur8'!G$17&lt;&gt;0,'1C TSrécur8'!$C$12="OUI"),'1C TSrécur8'!$G$56/'1C TSrécur8'!G$17,"")</f>
        <v/>
      </c>
      <c r="AJ490" s="543" t="str">
        <f>IF(AND('1C TSrécur8'!G$17&lt;&gt;0,'1C TSrécur8'!$C$12="OUI"),'1C TSrécur8'!$G$57/'1C TSrécur8'!G$17,"")</f>
        <v/>
      </c>
      <c r="AK490" s="543">
        <f>IF(AND('1C TSrécur8'!G$17&lt;&gt;0,'1C TSrécur8'!$C$12="OUI"),'1C TSrécur8'!G$58/'1C TSrécur8'!G$17,0)</f>
        <v>0</v>
      </c>
      <c r="AL490" s="72">
        <f>IF(AND('1C TSrécur8'!$B$12&lt;&gt;"",'1C TSrécur8'!$C$12="OUI"),N490+AK490,N490)</f>
        <v>0</v>
      </c>
      <c r="AM490" s="344">
        <f t="shared" si="162"/>
        <v>0</v>
      </c>
      <c r="AN490" s="344">
        <f t="shared" si="163"/>
        <v>0</v>
      </c>
      <c r="AO490" s="345">
        <f t="shared" si="164"/>
        <v>0</v>
      </c>
      <c r="AP490" s="573">
        <f t="shared" si="165"/>
        <v>0</v>
      </c>
      <c r="AQ490" s="583">
        <f t="shared" si="158"/>
        <v>0</v>
      </c>
      <c r="AR490" s="579"/>
      <c r="AS490" s="102"/>
      <c r="AT490" s="27" t="str">
        <f>IF(('1C TSrécur8'!G$17*FICHE!$C$13)&lt;J490,"Forfait limité à "&amp;FICHE!$C$13&amp;"€/jour","")</f>
        <v/>
      </c>
      <c r="AU490" s="592"/>
      <c r="AV490" s="824"/>
      <c r="AW490" s="824"/>
      <c r="AX490" s="824"/>
      <c r="AY490" s="824"/>
      <c r="AZ490" s="824"/>
      <c r="BA490" s="767"/>
      <c r="BB490" s="767"/>
      <c r="BC490" s="767"/>
      <c r="BD490" s="767"/>
      <c r="BE490" s="767"/>
      <c r="BF490" s="767"/>
      <c r="BG490" s="767"/>
      <c r="BH490" s="767"/>
      <c r="BI490" s="767"/>
      <c r="BJ490" s="767"/>
      <c r="BK490" s="767"/>
      <c r="BL490" s="767"/>
      <c r="BM490" s="767"/>
      <c r="BN490" s="767"/>
      <c r="BO490" s="767"/>
      <c r="BP490" s="767"/>
      <c r="BQ490" s="767"/>
      <c r="BR490" s="767"/>
      <c r="BS490" s="767"/>
      <c r="BT490" s="767"/>
      <c r="BU490" s="767"/>
      <c r="BV490" s="767"/>
      <c r="BW490" s="767"/>
      <c r="BX490" s="767"/>
      <c r="BY490" s="767"/>
      <c r="BZ490" s="767"/>
      <c r="CA490" s="767"/>
      <c r="CB490" s="767"/>
      <c r="CC490" s="767"/>
      <c r="CD490" s="767"/>
      <c r="CE490" s="767"/>
      <c r="CF490" s="767"/>
      <c r="CG490" s="767"/>
      <c r="CH490" s="767"/>
      <c r="CI490" s="767"/>
      <c r="CJ490" s="767"/>
      <c r="CK490" s="767"/>
      <c r="CL490" s="767"/>
      <c r="CM490" s="767"/>
      <c r="CN490" s="767"/>
      <c r="CO490" s="767"/>
      <c r="CP490" s="767"/>
      <c r="CQ490" s="767"/>
      <c r="CR490" s="767"/>
      <c r="CS490" s="767"/>
      <c r="CT490" s="767"/>
      <c r="CU490" s="767"/>
      <c r="CV490" s="767"/>
      <c r="CW490" s="767"/>
      <c r="CX490" s="767"/>
      <c r="CY490" s="767"/>
      <c r="CZ490" s="767"/>
      <c r="DA490" s="767"/>
      <c r="DB490" s="767"/>
      <c r="DC490" s="767"/>
      <c r="DD490" s="767"/>
      <c r="DE490" s="767"/>
      <c r="DF490" s="767"/>
      <c r="DG490" s="767"/>
      <c r="DH490" s="767"/>
      <c r="DI490" s="767"/>
      <c r="DJ490" s="767"/>
      <c r="DK490" s="767"/>
      <c r="DL490" s="767"/>
      <c r="DM490" s="767"/>
      <c r="DN490" s="767"/>
      <c r="DO490" s="767"/>
      <c r="DP490" s="767"/>
      <c r="DQ490" s="767"/>
      <c r="DR490" s="767"/>
      <c r="DS490" s="767"/>
      <c r="DT490" s="767"/>
      <c r="DU490" s="767"/>
      <c r="DV490" s="767"/>
      <c r="DW490" s="767"/>
      <c r="DX490" s="767"/>
      <c r="DY490" s="767"/>
      <c r="DZ490" s="767"/>
      <c r="EA490" s="767"/>
      <c r="EB490" s="767"/>
      <c r="EC490" s="767"/>
      <c r="ED490" s="767"/>
      <c r="EE490" s="767"/>
      <c r="EF490" s="767"/>
      <c r="EG490" s="767"/>
      <c r="EH490" s="767"/>
      <c r="EI490" s="767"/>
      <c r="EJ490" s="767"/>
      <c r="EK490" s="767"/>
      <c r="EL490" s="767"/>
      <c r="EM490" s="767"/>
      <c r="EN490" s="767"/>
      <c r="EO490" s="767"/>
      <c r="EP490" s="767"/>
      <c r="EQ490" s="767"/>
      <c r="ER490" s="767"/>
      <c r="ES490" s="767"/>
      <c r="ET490" s="767"/>
      <c r="EU490" s="767"/>
      <c r="EV490" s="767"/>
      <c r="EW490" s="767"/>
      <c r="EX490" s="767"/>
      <c r="EY490" s="767"/>
      <c r="EZ490" s="767"/>
      <c r="FA490" s="767"/>
      <c r="FB490" s="767"/>
      <c r="FC490" s="767"/>
      <c r="FD490" s="767"/>
      <c r="FE490" s="767"/>
      <c r="FF490" s="767"/>
      <c r="FG490" s="767"/>
      <c r="FH490" s="767"/>
      <c r="FI490" s="767"/>
      <c r="FJ490" s="767"/>
      <c r="FK490" s="767"/>
      <c r="FL490" s="767"/>
      <c r="FM490" s="767"/>
      <c r="FN490" s="767"/>
      <c r="FO490" s="767"/>
      <c r="FP490" s="767"/>
      <c r="FQ490" s="767"/>
      <c r="FR490" s="767"/>
      <c r="FS490" s="767"/>
      <c r="FT490" s="767"/>
      <c r="FU490" s="767"/>
      <c r="FV490" s="767"/>
      <c r="FW490" s="767"/>
      <c r="FX490" s="767"/>
      <c r="FY490" s="767"/>
      <c r="FZ490" s="767"/>
      <c r="GA490" s="767"/>
      <c r="GB490" s="767"/>
      <c r="GC490" s="767"/>
      <c r="GD490" s="767"/>
      <c r="GE490" s="767"/>
      <c r="GF490" s="767"/>
      <c r="GG490" s="767"/>
      <c r="GH490" s="767"/>
      <c r="GI490" s="767"/>
      <c r="GJ490" s="767"/>
      <c r="GK490" s="767"/>
      <c r="GL490" s="767"/>
      <c r="GM490" s="767"/>
      <c r="GN490" s="767"/>
      <c r="GO490" s="767"/>
      <c r="GP490" s="767"/>
      <c r="GQ490" s="767"/>
      <c r="GR490" s="767"/>
      <c r="GS490" s="767"/>
      <c r="GT490" s="767"/>
      <c r="GU490" s="767"/>
      <c r="GV490" s="767"/>
      <c r="GW490" s="767"/>
      <c r="GX490" s="767"/>
      <c r="GY490" s="767"/>
      <c r="GZ490" s="767"/>
      <c r="HA490" s="767"/>
      <c r="HB490" s="767"/>
      <c r="HC490" s="767"/>
    </row>
    <row r="491" spans="1:211" s="864" customFormat="1" ht="13.9" hidden="1" customHeight="1">
      <c r="A491" s="307"/>
      <c r="B491" s="351"/>
      <c r="C491" s="971" t="str">
        <f>IF('1C TSrécur8'!H$17&lt;&gt;0,'1C TSrécur8'!$B$12,"")</f>
        <v/>
      </c>
      <c r="D491" s="972"/>
      <c r="E491" s="973"/>
      <c r="F491" s="93" t="str">
        <f>IF(AND($C491='1C TSrécur8'!$B$12,'1C TSrécur8'!$B$16="récurrentes",'1C TSrécur8'!$H$17&lt;&gt;""),'1C TSrécur8'!$H$21,"")</f>
        <v/>
      </c>
      <c r="G491" s="863"/>
      <c r="H491" s="745">
        <v>0.21</v>
      </c>
      <c r="I491" s="747">
        <v>1</v>
      </c>
      <c r="J491" s="312"/>
      <c r="K491" s="680">
        <f t="shared" si="159"/>
        <v>0</v>
      </c>
      <c r="L491" s="527">
        <f>IF(OR('1C TSrécur8'!$B$12="",'1C TSrécur8'!H$30=0),0,IF(AND('1C TSrécur8'!$B$12&lt;&gt;"",$K$2="Pôle",'1C TSrécur8'!$C$12="OUI"),(('1C TSrécur8'!H$22+'1C TSrécur8'!H$23+'1C TSrécur8'!H$24+'1C TSrécur8'!H$25+'1C TSrécur8'!H$29)/'1C TSrécur8'!H$17),IF(AND('1C TSrécur8'!$B$12&lt;&gt;"",$K$2="Pôle",'1C TSrécur8'!$C$12="NON"),(('1C TSrécur8'!H$22+'1C TSrécur8'!H$23+'1C TSrécur8'!H$24+'1C TSrécur8'!H$25+'1C TSrécur8'!H$29)/'1C TSrécur8'!H$30),IF(AND('1C TSrécur8'!$B$12&lt;&gt;"",$K$2&lt;&gt;"Pôle",'1C TSrécur8'!$C$12="OUI"),(('1C TSrécur8'!H$22+'1C TSrécur8'!H$23+'1C TSrécur8'!H$24+'1C TSrécur8'!H$25+'1C TSrécur8'!H$26+'1C TSrécur8'!H$27+'1C TSrécur8'!H$28+'1C TSrécur8'!H$29)/'1C TSrécur8'!H$17),IF(AND('1C TSrécur8'!$B$12&lt;&gt;"",$K$2&lt;&gt;"Pôle",'1C TSrécur8'!$C$12="NON"),(('1C TSrécur8'!H$22+'1C TSrécur8'!H$23+'1C TSrécur8'!H$24+'1C TSrécur8'!H$25+'1C TSrécur8'!H$26+'1C TSrécur8'!H$27+'1C TSrécur8'!H$28+'1C TSrécur8'!H$29)/'1C TSrécur8'!H$30))))))</f>
        <v>0</v>
      </c>
      <c r="M491" s="527">
        <f>IF(OR('1C TSrécur8'!$B$12="",'1C TSrécur8'!H$30=0),0,IF(AND('1C TSrécur8'!$B$12&lt;&gt;"",$K$2="Pôle",'1C TSrécur8'!$C$12="OUI"),(('1C TSrécur8'!H$26+'1C TSrécur8'!H$27+'1C TSrécur8'!H$28)/'1C TSrécur8'!H$17),IF(AND('1C TSrécur8'!$B$12&lt;&gt;"",$K$2="Pôle",'1C TSrécur8'!$C$12="NON"),(('1C TSrécur8'!H$26+'1C TSrécur8'!H$27+'1C TSrécur8'!H$28)/'1C TSrécur8'!H$30),IF(AND('1C TSrécur8'!$B$12&lt;&gt;"",$K$2&lt;&gt;"Pôle"),0))))</f>
        <v>0</v>
      </c>
      <c r="N491" s="527">
        <f>IF(AND('1C TSrécur8'!$H$17&lt;&gt;0,'1C TSrécur8'!$H$30&lt;&gt;0),L491+M491,0)</f>
        <v>0</v>
      </c>
      <c r="O491" s="542" t="str">
        <f>IF(AND('1C TSrécur8'!H$17&lt;&gt;0,'1C TSrécur8'!$C$12="OUI"),'1C TSrécur8'!H$36/'1C TSrécur8'!H$17,"")</f>
        <v/>
      </c>
      <c r="P491" s="543" t="str">
        <f>IF(AND('1C TSrécur8'!H$17&lt;&gt;0,'1C TSrécur8'!$C$12="OUI"),'1C TSrécur8'!$H$37/'1C TSrécur8'!H$17,"")</f>
        <v/>
      </c>
      <c r="Q491" s="543" t="str">
        <f>IF(AND('1C TSrécur8'!H$17&lt;&gt;0,'1C TSrécur8'!$C$12="OUI"),'1C TSrécur8'!$H$38/'1C TSrécur8'!H$17,"")</f>
        <v/>
      </c>
      <c r="R491" s="543" t="str">
        <f>IF(AND('1C TSrécur8'!H$17&lt;&gt;0,'1C TSrécur8'!$C$12="OUI"),'1C TSrécur8'!$H$39/'1C TSrécur8'!H$17,"")</f>
        <v/>
      </c>
      <c r="S491" s="543" t="str">
        <f>IF(AND('1C TSrécur8'!H$17&lt;&gt;0,'1C TSrécur8'!$C$12="OUI"),'1C TSrécur8'!$H$40/'1C TSrécur8'!H$17,"")</f>
        <v/>
      </c>
      <c r="T491" s="543" t="str">
        <f>IF(AND('1C TSrécur8'!H$17&lt;&gt;0,'1C TSrécur8'!$C$12="OUI"),'1C TSrécur8'!$H$41/'1C TSrécur8'!H$17,"")</f>
        <v/>
      </c>
      <c r="U491" s="543" t="str">
        <f>IF(AND('1C TSrécur8'!H$17&lt;&gt;0,'1C TSrécur8'!$C$12="OUI"),'1C TSrécur8'!$H$42/'1C TSrécur8'!H$17,"")</f>
        <v/>
      </c>
      <c r="V491" s="543" t="str">
        <f>IF(AND('1C TSrécur8'!H$17&lt;&gt;0,'1C TSrécur8'!$C$12="OUI"),'1C TSrécur8'!$H$43/'1C TSrécur8'!H$17,"")</f>
        <v/>
      </c>
      <c r="W491" s="543" t="str">
        <f>IF(AND('1C TSrécur8'!H$17&lt;&gt;0,'1C TSrécur8'!$C$12="OUI"),'1C TSrécur8'!$H$44/'1C TSrécur8'!H$17,"")</f>
        <v/>
      </c>
      <c r="X491" s="543" t="str">
        <f>IF(AND('1C TSrécur8'!H$17&lt;&gt;0,'1C TSrécur8'!$C$12="OUI"),'1C TSrécur8'!$H$45/'1C TSrécur8'!H$17,"")</f>
        <v/>
      </c>
      <c r="Y491" s="543" t="str">
        <f>IF(AND('1C TSrécur8'!H$17&lt;&gt;0,'1C TSrécur8'!$C$12="OUI"),'1C TSrécur8'!$H$46/'1C TSrécur8'!H$17,"")</f>
        <v/>
      </c>
      <c r="Z491" s="543" t="str">
        <f>IF(AND('1C TSrécur8'!H$17&lt;&gt;0,'1C TSrécur8'!$C$12="OUI"),'1C TSrécur8'!$H$47/'1C TSrécur8'!H$17,"")</f>
        <v/>
      </c>
      <c r="AA491" s="543" t="str">
        <f>IF(AND('1C TSrécur8'!H$17&lt;&gt;0,'1C TSrécur8'!$C$12="OUI"),'1C TSrécur8'!$H$48/'1C TSrécur8'!H$17,"")</f>
        <v/>
      </c>
      <c r="AB491" s="543" t="str">
        <f>IF(AND('1C TSrécur8'!H$17&lt;&gt;0,'1C TSrécur8'!$C$12="OUI"),'1C TSrécur8'!$H$49/'1C TSrécur8'!H$17,"")</f>
        <v/>
      </c>
      <c r="AC491" s="543" t="str">
        <f>IF(AND('1C TSrécur8'!H$17&lt;&gt;0,'1C TSrécur8'!$C$12="OUI"),'1C TSrécur8'!$H$50/'1C TSrécur8'!H$17,"")</f>
        <v/>
      </c>
      <c r="AD491" s="543" t="str">
        <f>IF(AND('1C TSrécur8'!H$17&lt;&gt;0,'1C TSrécur8'!$C$12="OUI"),'1C TSrécur8'!$H$51/'1C TSrécur8'!H$17,"")</f>
        <v/>
      </c>
      <c r="AE491" s="543" t="str">
        <f>IF(AND('1C TSrécur8'!H$17&lt;&gt;0,'1C TSrécur8'!$C$12="OUI"),'1C TSrécur8'!$H$52/'1C TSrécur8'!H$17,"")</f>
        <v/>
      </c>
      <c r="AF491" s="543" t="str">
        <f>IF(AND('1C TSrécur8'!H$17&lt;&gt;0,'1C TSrécur8'!$C$12="OUI"),'1C TSrécur8'!$H$53/'1C TSrécur8'!H$17,"")</f>
        <v/>
      </c>
      <c r="AG491" s="543" t="str">
        <f>IF(AND('1C TSrécur8'!H$17&lt;&gt;0,'1C TSrécur8'!$C$12="OUI"),'1C TSrécur8'!$H$54/'1C TSrécur8'!H$17,"")</f>
        <v/>
      </c>
      <c r="AH491" s="543" t="str">
        <f>IF(AND('1C TSrécur8'!H$17&lt;&gt;0,'1C TSrécur8'!$C$12="OUI"),'1C TSrécur8'!$H$55/'1C TSrécur8'!H$17,"")</f>
        <v/>
      </c>
      <c r="AI491" s="543" t="str">
        <f>IF(AND('1C TSrécur8'!H$17&lt;&gt;0,'1C TSrécur8'!$C$12="OUI"),'1C TSrécur8'!$H$56/'1C TSrécur8'!H$17,"")</f>
        <v/>
      </c>
      <c r="AJ491" s="543" t="str">
        <f>IF(AND('1C TSrécur8'!H$17&lt;&gt;0,'1C TSrécur8'!$C$12="OUI"),'1C TSrécur8'!$H$57/'1C TSrécur8'!H$17,"")</f>
        <v/>
      </c>
      <c r="AK491" s="543">
        <f>IF(AND('1C TSrécur8'!H$17&lt;&gt;0,'1C TSrécur8'!$C$12="OUI"),'1C TSrécur8'!H$58/'1C TSrécur8'!H$17,0)</f>
        <v>0</v>
      </c>
      <c r="AL491" s="72">
        <f>IF(AND('1C TSrécur8'!$B$12&lt;&gt;"",'1C TSrécur8'!$C$12="OUI"),N491+AK491,N491)</f>
        <v>0</v>
      </c>
      <c r="AM491" s="344">
        <f t="shared" si="162"/>
        <v>0</v>
      </c>
      <c r="AN491" s="344">
        <f t="shared" si="163"/>
        <v>0</v>
      </c>
      <c r="AO491" s="345">
        <f t="shared" si="164"/>
        <v>0</v>
      </c>
      <c r="AP491" s="573">
        <f t="shared" si="165"/>
        <v>0</v>
      </c>
      <c r="AQ491" s="583">
        <f>IF(M491=0,0,AN491-AS491)</f>
        <v>0</v>
      </c>
      <c r="AR491" s="579"/>
      <c r="AS491" s="102"/>
      <c r="AT491" s="27" t="str">
        <f>IF('1C TSrécur8'!H$17*FICHE!$C$13&lt;J491,"Forfait limité à "&amp;FICHE!$C$13&amp;"€/jour","")</f>
        <v/>
      </c>
      <c r="AU491" s="592"/>
      <c r="AV491" s="824"/>
      <c r="AW491" s="824"/>
      <c r="AX491" s="824"/>
      <c r="AY491" s="824"/>
      <c r="AZ491" s="824"/>
      <c r="BA491" s="767"/>
      <c r="BB491" s="767"/>
      <c r="BC491" s="767"/>
      <c r="BD491" s="767"/>
      <c r="BE491" s="767"/>
      <c r="BF491" s="767"/>
      <c r="BG491" s="767"/>
      <c r="BH491" s="767"/>
      <c r="BI491" s="767"/>
      <c r="BJ491" s="767"/>
      <c r="BK491" s="767"/>
      <c r="BL491" s="767"/>
      <c r="BM491" s="767"/>
      <c r="BN491" s="767"/>
      <c r="BO491" s="767"/>
      <c r="BP491" s="767"/>
      <c r="BQ491" s="767"/>
      <c r="BR491" s="767"/>
      <c r="BS491" s="767"/>
      <c r="BT491" s="767"/>
      <c r="BU491" s="767"/>
      <c r="BV491" s="767"/>
      <c r="BW491" s="767"/>
      <c r="BX491" s="767"/>
      <c r="BY491" s="767"/>
      <c r="BZ491" s="767"/>
      <c r="CA491" s="767"/>
      <c r="CB491" s="767"/>
      <c r="CC491" s="767"/>
      <c r="CD491" s="767"/>
      <c r="CE491" s="767"/>
      <c r="CF491" s="767"/>
      <c r="CG491" s="767"/>
      <c r="CH491" s="767"/>
      <c r="CI491" s="767"/>
      <c r="CJ491" s="767"/>
      <c r="CK491" s="767"/>
      <c r="CL491" s="767"/>
      <c r="CM491" s="767"/>
      <c r="CN491" s="767"/>
      <c r="CO491" s="767"/>
      <c r="CP491" s="767"/>
      <c r="CQ491" s="767"/>
      <c r="CR491" s="767"/>
      <c r="CS491" s="767"/>
      <c r="CT491" s="767"/>
      <c r="CU491" s="767"/>
      <c r="CV491" s="767"/>
      <c r="CW491" s="767"/>
      <c r="CX491" s="767"/>
      <c r="CY491" s="767"/>
      <c r="CZ491" s="767"/>
      <c r="DA491" s="767"/>
      <c r="DB491" s="767"/>
      <c r="DC491" s="767"/>
      <c r="DD491" s="767"/>
      <c r="DE491" s="767"/>
      <c r="DF491" s="767"/>
      <c r="DG491" s="767"/>
      <c r="DH491" s="767"/>
      <c r="DI491" s="767"/>
      <c r="DJ491" s="767"/>
      <c r="DK491" s="767"/>
      <c r="DL491" s="767"/>
      <c r="DM491" s="767"/>
      <c r="DN491" s="767"/>
      <c r="DO491" s="767"/>
      <c r="DP491" s="767"/>
      <c r="DQ491" s="767"/>
      <c r="DR491" s="767"/>
      <c r="DS491" s="767"/>
      <c r="DT491" s="767"/>
      <c r="DU491" s="767"/>
      <c r="DV491" s="767"/>
      <c r="DW491" s="767"/>
      <c r="DX491" s="767"/>
      <c r="DY491" s="767"/>
      <c r="DZ491" s="767"/>
      <c r="EA491" s="767"/>
      <c r="EB491" s="767"/>
      <c r="EC491" s="767"/>
      <c r="ED491" s="767"/>
      <c r="EE491" s="767"/>
      <c r="EF491" s="767"/>
      <c r="EG491" s="767"/>
      <c r="EH491" s="767"/>
      <c r="EI491" s="767"/>
      <c r="EJ491" s="767"/>
      <c r="EK491" s="767"/>
      <c r="EL491" s="767"/>
      <c r="EM491" s="767"/>
      <c r="EN491" s="767"/>
      <c r="EO491" s="767"/>
      <c r="EP491" s="767"/>
      <c r="EQ491" s="767"/>
      <c r="ER491" s="767"/>
      <c r="ES491" s="767"/>
      <c r="ET491" s="767"/>
      <c r="EU491" s="767"/>
      <c r="EV491" s="767"/>
      <c r="EW491" s="767"/>
      <c r="EX491" s="767"/>
      <c r="EY491" s="767"/>
      <c r="EZ491" s="767"/>
      <c r="FA491" s="767"/>
      <c r="FB491" s="767"/>
      <c r="FC491" s="767"/>
      <c r="FD491" s="767"/>
      <c r="FE491" s="767"/>
      <c r="FF491" s="767"/>
      <c r="FG491" s="767"/>
      <c r="FH491" s="767"/>
      <c r="FI491" s="767"/>
      <c r="FJ491" s="767"/>
      <c r="FK491" s="767"/>
      <c r="FL491" s="767"/>
      <c r="FM491" s="767"/>
      <c r="FN491" s="767"/>
      <c r="FO491" s="767"/>
      <c r="FP491" s="767"/>
      <c r="FQ491" s="767"/>
      <c r="FR491" s="767"/>
      <c r="FS491" s="767"/>
      <c r="FT491" s="767"/>
      <c r="FU491" s="767"/>
      <c r="FV491" s="767"/>
      <c r="FW491" s="767"/>
      <c r="FX491" s="767"/>
      <c r="FY491" s="767"/>
      <c r="FZ491" s="767"/>
      <c r="GA491" s="767"/>
      <c r="GB491" s="767"/>
      <c r="GC491" s="767"/>
      <c r="GD491" s="767"/>
      <c r="GE491" s="767"/>
      <c r="GF491" s="767"/>
      <c r="GG491" s="767"/>
      <c r="GH491" s="767"/>
      <c r="GI491" s="767"/>
      <c r="GJ491" s="767"/>
      <c r="GK491" s="767"/>
      <c r="GL491" s="767"/>
      <c r="GM491" s="767"/>
      <c r="GN491" s="767"/>
      <c r="GO491" s="767"/>
      <c r="GP491" s="767"/>
      <c r="GQ491" s="767"/>
      <c r="GR491" s="767"/>
      <c r="GS491" s="767"/>
      <c r="GT491" s="767"/>
      <c r="GU491" s="767"/>
      <c r="GV491" s="767"/>
      <c r="GW491" s="767"/>
      <c r="GX491" s="767"/>
      <c r="GY491" s="767"/>
      <c r="GZ491" s="767"/>
      <c r="HA491" s="767"/>
      <c r="HB491" s="767"/>
      <c r="HC491" s="767"/>
    </row>
    <row r="492" spans="1:211" s="864" customFormat="1" ht="13.9" hidden="1" customHeight="1">
      <c r="A492" s="307"/>
      <c r="B492" s="351"/>
      <c r="C492" s="971" t="str">
        <f>IF('1C TSrécur8'!I$17&lt;&gt;0,'1C TSrécur8'!$B$12,"")</f>
        <v/>
      </c>
      <c r="D492" s="972"/>
      <c r="E492" s="973"/>
      <c r="F492" s="93" t="str">
        <f>IF(AND($C492='1C TSrécur8'!$B$12,'1C TSrécur8'!$B$16="récurrentes",'1C TSrécur8'!$I$17&lt;&gt;""),'1C TSrécur8'!$I$21,"")</f>
        <v/>
      </c>
      <c r="G492" s="863"/>
      <c r="H492" s="745">
        <v>0.21</v>
      </c>
      <c r="I492" s="747">
        <v>1</v>
      </c>
      <c r="J492" s="312"/>
      <c r="K492" s="680">
        <f t="shared" si="159"/>
        <v>0</v>
      </c>
      <c r="L492" s="527">
        <f>IF(OR('1C TSrécur8'!$B$12="",'1C TSrécur8'!I$30=0),0,IF(AND('1C TSrécur8'!$B$12&lt;&gt;"",$K$2="Pôle",'1C TSrécur8'!$C$12="OUI"),(('1C TSrécur8'!I$22+'1C TSrécur8'!I$23+'1C TSrécur8'!I$24+'1C TSrécur8'!I$25+'1C TSrécur8'!I$29)/'1C TSrécur8'!I$17),IF(AND('1C TSrécur8'!$B$12&lt;&gt;"",$K$2="Pôle",'1C TSrécur8'!$C$12="NON"),(('1C TSrécur8'!I$22+'1C TSrécur8'!I$23+'1C TSrécur8'!I$24+'1C TSrécur8'!I$25+'1C TSrécur8'!I$29)/'1C TSrécur8'!I$30),IF(AND('1C TSrécur8'!$B$12&lt;&gt;"",$K$2&lt;&gt;"Pôle",'1C TSrécur8'!$C$12="OUI"),(('1C TSrécur8'!I$22+'1C TSrécur8'!I$23+'1C TSrécur8'!I$24+'1C TSrécur8'!I$25+'1C TSrécur8'!I$26+'1C TSrécur8'!I$27+'1C TSrécur8'!I$28+'1C TSrécur8'!I$29)/'1C TSrécur8'!I$17),IF(AND('1C TSrécur8'!$B$12&lt;&gt;"",$K$2&lt;&gt;"Pôle",'1C TSrécur8'!$C$12="NON"),(('1C TSrécur8'!I$22+'1C TSrécur8'!I$23+'1C TSrécur8'!I$24+'1C TSrécur8'!I$25+'1C TSrécur8'!I$26+'1C TSrécur8'!I$27+'1C TSrécur8'!I$28+'1C TSrécur8'!I$29)/'1C TSrécur8'!I$30))))))</f>
        <v>0</v>
      </c>
      <c r="M492" s="527">
        <f>IF(OR('1C TSrécur8'!$B$12="",'1C TSrécur8'!I$30=0),0,IF(AND('1C TSrécur8'!$B$12&lt;&gt;"",$K$2="Pôle",'1C TSrécur8'!$C$12="OUI"),(('1C TSrécur8'!I$26+'1C TSrécur8'!I$27+'1C TSrécur8'!I$28)/'1C TSrécur8'!I$17),IF(AND('1C TSrécur8'!$B$12&lt;&gt;"",$K$2="Pôle",'1C TSrécur8'!$C$12="NON"),(('1C TSrécur8'!I$26+'1C TSrécur8'!I$27+'1C TSrécur8'!I$28)/'1C TSrécur8'!I$30),IF(AND('1C TSrécur8'!$B$12&lt;&gt;"",$K$2&lt;&gt;"Pôle"),0))))</f>
        <v>0</v>
      </c>
      <c r="N492" s="527">
        <f>IF(AND('1C TSrécur8'!$I$17&lt;&gt;0,'1C TSrécur8'!$I$30&lt;&gt;0),L492+M492,0)</f>
        <v>0</v>
      </c>
      <c r="O492" s="542" t="str">
        <f>IF(AND('1C TSrécur8'!I$17&lt;&gt;0,'1C TSrécur8'!$C$12="OUI"),'1C TSrécur8'!I$36/'1C TSrécur8'!I$17,"")</f>
        <v/>
      </c>
      <c r="P492" s="543" t="str">
        <f>IF(AND('1C TSrécur8'!I$17&lt;&gt;0,'1C TSrécur8'!$C$12="OUI"),'1C TSrécur8'!$I$37/'1C TSrécur8'!I$17,"")</f>
        <v/>
      </c>
      <c r="Q492" s="543" t="str">
        <f>IF(AND('1C TSrécur8'!I$17&lt;&gt;0,'1C TSrécur8'!$C$12="OUI"),'1C TSrécur8'!$I$38/'1C TSrécur8'!I$17,"")</f>
        <v/>
      </c>
      <c r="R492" s="543" t="str">
        <f>IF(AND('1C TSrécur8'!I$17&lt;&gt;0,'1C TSrécur8'!$C$12="OUI"),'1C TSrécur8'!$I$39/'1C TSrécur8'!I$17,"")</f>
        <v/>
      </c>
      <c r="S492" s="543" t="str">
        <f>IF(AND('1C TSrécur8'!I$17&lt;&gt;0,'1C TSrécur8'!$C$12="OUI"),'1C TSrécur8'!$I$40/'1C TSrécur8'!I$17,"")</f>
        <v/>
      </c>
      <c r="T492" s="543" t="str">
        <f>IF(AND('1C TSrécur8'!I$17&lt;&gt;0,'1C TSrécur8'!$C$12="OUI"),'1C TSrécur8'!$I$41/'1C TSrécur8'!I$17,"")</f>
        <v/>
      </c>
      <c r="U492" s="543" t="str">
        <f>IF(AND('1C TSrécur8'!I$17&lt;&gt;0,'1C TSrécur8'!$C$12="OUI"),'1C TSrécur8'!$I$42/'1C TSrécur8'!I$17,"")</f>
        <v/>
      </c>
      <c r="V492" s="543" t="str">
        <f>IF(AND('1C TSrécur8'!I$17&lt;&gt;0,'1C TSrécur8'!$C$12="OUI"),'1C TSrécur8'!$I$43/'1C TSrécur8'!I$17,"")</f>
        <v/>
      </c>
      <c r="W492" s="543" t="str">
        <f>IF(AND('1C TSrécur8'!I$17&lt;&gt;0,'1C TSrécur8'!$C$12="OUI"),'1C TSrécur8'!$I$44/'1C TSrécur8'!I$17,"")</f>
        <v/>
      </c>
      <c r="X492" s="543" t="str">
        <f>IF(AND('1C TSrécur8'!I$17&lt;&gt;0,'1C TSrécur8'!$C$12="OUI"),'1C TSrécur8'!$I$45/'1C TSrécur8'!I$17,"")</f>
        <v/>
      </c>
      <c r="Y492" s="543" t="str">
        <f>IF(AND('1C TSrécur8'!I$17&lt;&gt;0,'1C TSrécur8'!$C$12="OUI"),'1C TSrécur8'!$I$46/'1C TSrécur8'!I$17,"")</f>
        <v/>
      </c>
      <c r="Z492" s="543" t="str">
        <f>IF(AND('1C TSrécur8'!I$17&lt;&gt;0,'1C TSrécur8'!$C$12="OUI"),'1C TSrécur8'!$I$47/'1C TSrécur8'!I$17,"")</f>
        <v/>
      </c>
      <c r="AA492" s="543" t="str">
        <f>IF(AND('1C TSrécur8'!I$17&lt;&gt;0,'1C TSrécur8'!$C$12="OUI"),'1C TSrécur8'!$I$48/'1C TSrécur8'!I$17,"")</f>
        <v/>
      </c>
      <c r="AB492" s="543" t="str">
        <f>IF(AND('1C TSrécur8'!I$17&lt;&gt;0,'1C TSrécur8'!$C$12="OUI"),'1C TSrécur8'!$I$49/'1C TSrécur8'!I$17,"")</f>
        <v/>
      </c>
      <c r="AC492" s="543" t="str">
        <f>IF(AND('1C TSrécur8'!I$17&lt;&gt;0,'1C TSrécur8'!$C$12="OUI"),'1C TSrécur8'!$I$50/'1C TSrécur8'!I$17,"")</f>
        <v/>
      </c>
      <c r="AD492" s="543" t="str">
        <f>IF(AND('1C TSrécur8'!I$17&lt;&gt;0,'1C TSrécur8'!$C$12="OUI"),'1C TSrécur8'!$I$51/'1C TSrécur8'!I$17,"")</f>
        <v/>
      </c>
      <c r="AE492" s="543" t="str">
        <f>IF(AND('1C TSrécur8'!I$17&lt;&gt;0,'1C TSrécur8'!$C$12="OUI"),'1C TSrécur8'!$I$52/'1C TSrécur8'!I$17,"")</f>
        <v/>
      </c>
      <c r="AF492" s="543" t="str">
        <f>IF(AND('1C TSrécur8'!I$17&lt;&gt;0,'1C TSrécur8'!$C$12="OUI"),'1C TSrécur8'!$I$53/'1C TSrécur8'!I$17,"")</f>
        <v/>
      </c>
      <c r="AG492" s="543" t="str">
        <f>IF(AND('1C TSrécur8'!I$17&lt;&gt;0,'1C TSrécur8'!$C$12="OUI"),'1C TSrécur8'!$I$54/'1C TSrécur8'!I$17,"")</f>
        <v/>
      </c>
      <c r="AH492" s="543" t="str">
        <f>IF(AND('1C TSrécur8'!I$17&lt;&gt;0,'1C TSrécur8'!$C$12="OUI"),'1C TSrécur8'!$I$55/'1C TSrécur8'!I$17,"")</f>
        <v/>
      </c>
      <c r="AI492" s="543" t="str">
        <f>IF(AND('1C TSrécur8'!I$17&lt;&gt;0,'1C TSrécur8'!$C$12="OUI"),'1C TSrécur8'!$I$56/'1C TSrécur8'!I$17,"")</f>
        <v/>
      </c>
      <c r="AJ492" s="543" t="str">
        <f>IF(AND('1C TSrécur8'!I$17&lt;&gt;0,'1C TSrécur8'!$C$12="OUI"),'1C TSrécur8'!$I$57/'1C TSrécur8'!I$17,"")</f>
        <v/>
      </c>
      <c r="AK492" s="543">
        <f>IF(AND('1C TSrécur8'!I$17&lt;&gt;0,'1C TSrécur8'!$C$12="OUI"),'1C TSrécur8'!I$58/'1C TSrécur8'!I$17,0)</f>
        <v>0</v>
      </c>
      <c r="AL492" s="72">
        <f>IF(AND('1C TSrécur8'!$B$12&lt;&gt;"",'1C TSrécur8'!$C$12="OUI"),N492+AK492,N492)</f>
        <v>0</v>
      </c>
      <c r="AM492" s="344">
        <f t="shared" si="162"/>
        <v>0</v>
      </c>
      <c r="AN492" s="344">
        <f t="shared" si="163"/>
        <v>0</v>
      </c>
      <c r="AO492" s="345">
        <f t="shared" si="164"/>
        <v>0</v>
      </c>
      <c r="AP492" s="573">
        <f t="shared" si="165"/>
        <v>0</v>
      </c>
      <c r="AQ492" s="583">
        <f>IF(M492=0,0,AN492-AS492)</f>
        <v>0</v>
      </c>
      <c r="AR492" s="579"/>
      <c r="AS492" s="102"/>
      <c r="AT492" s="27" t="str">
        <f>IF('1C TSrécur8'!I$17*FICHE!$C$13&lt;J492,"Forfait limité à "&amp;FICHE!$C$13&amp;"€/jour","")</f>
        <v/>
      </c>
      <c r="AU492" s="592"/>
      <c r="AV492" s="824"/>
      <c r="AW492" s="824"/>
      <c r="AX492" s="824"/>
      <c r="AY492" s="824"/>
      <c r="AZ492" s="824"/>
      <c r="BA492" s="767"/>
      <c r="BB492" s="767"/>
      <c r="BC492" s="767"/>
      <c r="BD492" s="767"/>
      <c r="BE492" s="767"/>
      <c r="BF492" s="767"/>
      <c r="BG492" s="767"/>
      <c r="BH492" s="767"/>
      <c r="BI492" s="767"/>
      <c r="BJ492" s="767"/>
      <c r="BK492" s="767"/>
      <c r="BL492" s="767"/>
      <c r="BM492" s="767"/>
      <c r="BN492" s="767"/>
      <c r="BO492" s="767"/>
      <c r="BP492" s="767"/>
      <c r="BQ492" s="767"/>
      <c r="BR492" s="767"/>
      <c r="BS492" s="767"/>
      <c r="BT492" s="767"/>
      <c r="BU492" s="767"/>
      <c r="BV492" s="767"/>
      <c r="BW492" s="767"/>
      <c r="BX492" s="767"/>
      <c r="BY492" s="767"/>
      <c r="BZ492" s="767"/>
      <c r="CA492" s="767"/>
      <c r="CB492" s="767"/>
      <c r="CC492" s="767"/>
      <c r="CD492" s="767"/>
      <c r="CE492" s="767"/>
      <c r="CF492" s="767"/>
      <c r="CG492" s="767"/>
      <c r="CH492" s="767"/>
      <c r="CI492" s="767"/>
      <c r="CJ492" s="767"/>
      <c r="CK492" s="767"/>
      <c r="CL492" s="767"/>
      <c r="CM492" s="767"/>
      <c r="CN492" s="767"/>
      <c r="CO492" s="767"/>
      <c r="CP492" s="767"/>
      <c r="CQ492" s="767"/>
      <c r="CR492" s="767"/>
      <c r="CS492" s="767"/>
      <c r="CT492" s="767"/>
      <c r="CU492" s="767"/>
      <c r="CV492" s="767"/>
      <c r="CW492" s="767"/>
      <c r="CX492" s="767"/>
      <c r="CY492" s="767"/>
      <c r="CZ492" s="767"/>
      <c r="DA492" s="767"/>
      <c r="DB492" s="767"/>
      <c r="DC492" s="767"/>
      <c r="DD492" s="767"/>
      <c r="DE492" s="767"/>
      <c r="DF492" s="767"/>
      <c r="DG492" s="767"/>
      <c r="DH492" s="767"/>
      <c r="DI492" s="767"/>
      <c r="DJ492" s="767"/>
      <c r="DK492" s="767"/>
      <c r="DL492" s="767"/>
      <c r="DM492" s="767"/>
      <c r="DN492" s="767"/>
      <c r="DO492" s="767"/>
      <c r="DP492" s="767"/>
      <c r="DQ492" s="767"/>
      <c r="DR492" s="767"/>
      <c r="DS492" s="767"/>
      <c r="DT492" s="767"/>
      <c r="DU492" s="767"/>
      <c r="DV492" s="767"/>
      <c r="DW492" s="767"/>
      <c r="DX492" s="767"/>
      <c r="DY492" s="767"/>
      <c r="DZ492" s="767"/>
      <c r="EA492" s="767"/>
      <c r="EB492" s="767"/>
      <c r="EC492" s="767"/>
      <c r="ED492" s="767"/>
      <c r="EE492" s="767"/>
      <c r="EF492" s="767"/>
      <c r="EG492" s="767"/>
      <c r="EH492" s="767"/>
      <c r="EI492" s="767"/>
      <c r="EJ492" s="767"/>
      <c r="EK492" s="767"/>
      <c r="EL492" s="767"/>
      <c r="EM492" s="767"/>
      <c r="EN492" s="767"/>
      <c r="EO492" s="767"/>
      <c r="EP492" s="767"/>
      <c r="EQ492" s="767"/>
      <c r="ER492" s="767"/>
      <c r="ES492" s="767"/>
      <c r="ET492" s="767"/>
      <c r="EU492" s="767"/>
      <c r="EV492" s="767"/>
      <c r="EW492" s="767"/>
      <c r="EX492" s="767"/>
      <c r="EY492" s="767"/>
      <c r="EZ492" s="767"/>
      <c r="FA492" s="767"/>
      <c r="FB492" s="767"/>
      <c r="FC492" s="767"/>
      <c r="FD492" s="767"/>
      <c r="FE492" s="767"/>
      <c r="FF492" s="767"/>
      <c r="FG492" s="767"/>
      <c r="FH492" s="767"/>
      <c r="FI492" s="767"/>
      <c r="FJ492" s="767"/>
      <c r="FK492" s="767"/>
      <c r="FL492" s="767"/>
      <c r="FM492" s="767"/>
      <c r="FN492" s="767"/>
      <c r="FO492" s="767"/>
      <c r="FP492" s="767"/>
      <c r="FQ492" s="767"/>
      <c r="FR492" s="767"/>
      <c r="FS492" s="767"/>
      <c r="FT492" s="767"/>
      <c r="FU492" s="767"/>
      <c r="FV492" s="767"/>
      <c r="FW492" s="767"/>
      <c r="FX492" s="767"/>
      <c r="FY492" s="767"/>
      <c r="FZ492" s="767"/>
      <c r="GA492" s="767"/>
      <c r="GB492" s="767"/>
      <c r="GC492" s="767"/>
      <c r="GD492" s="767"/>
      <c r="GE492" s="767"/>
      <c r="GF492" s="767"/>
      <c r="GG492" s="767"/>
      <c r="GH492" s="767"/>
      <c r="GI492" s="767"/>
      <c r="GJ492" s="767"/>
      <c r="GK492" s="767"/>
      <c r="GL492" s="767"/>
      <c r="GM492" s="767"/>
      <c r="GN492" s="767"/>
      <c r="GO492" s="767"/>
      <c r="GP492" s="767"/>
      <c r="GQ492" s="767"/>
      <c r="GR492" s="767"/>
      <c r="GS492" s="767"/>
      <c r="GT492" s="767"/>
      <c r="GU492" s="767"/>
      <c r="GV492" s="767"/>
      <c r="GW492" s="767"/>
      <c r="GX492" s="767"/>
      <c r="GY492" s="767"/>
      <c r="GZ492" s="767"/>
      <c r="HA492" s="767"/>
      <c r="HB492" s="767"/>
      <c r="HC492" s="767"/>
    </row>
    <row r="493" spans="1:211" s="864" customFormat="1" ht="13.9" hidden="1" customHeight="1">
      <c r="A493" s="307"/>
      <c r="B493" s="351"/>
      <c r="C493" s="971" t="str">
        <f>IF('1C TSrécur8'!J$17&lt;&gt;0,'1C TSrécur8'!$B$12,"")</f>
        <v/>
      </c>
      <c r="D493" s="972"/>
      <c r="E493" s="973"/>
      <c r="F493" s="93" t="str">
        <f>IF(AND($C493='1C TSrécur8'!$B$12,'1C TSrécur8'!$B$16="récurrentes",'1C TSrécur8'!K$17&lt;&gt;""),'1C TSrécur8'!K$21,"")</f>
        <v/>
      </c>
      <c r="G493" s="863"/>
      <c r="H493" s="745">
        <v>0.21</v>
      </c>
      <c r="I493" s="747">
        <v>1</v>
      </c>
      <c r="J493" s="312"/>
      <c r="K493" s="680">
        <f t="shared" si="159"/>
        <v>0</v>
      </c>
      <c r="L493" s="527">
        <f>IF(OR('1C TSrécur8'!$B$12="",'1C TSrécur8'!J$30=0),0,IF(AND('1C TSrécur8'!$B$12&lt;&gt;"",$K$2="Pôle",'1C TSrécur8'!$C$12="OUI"),(('1C TSrécur8'!J$22+'1C TSrécur8'!J$23+'1C TSrécur8'!J$24+'1C TSrécur8'!J$25+'1C TSrécur8'!J$29)/'1C TSrécur8'!J$17),IF(AND('1C TSrécur8'!$B$12&lt;&gt;"",$K$2="Pôle",'1C TSrécur8'!$C$12="NON"),(('1C TSrécur8'!J$22+'1C TSrécur8'!J$23+'1C TSrécur8'!J$24+'1C TSrécur8'!J$25+'1C TSrécur8'!J$29)/'1C TSrécur8'!J$30),IF(AND('1C TSrécur8'!$B$12&lt;&gt;"",$K$2&lt;&gt;"Pôle",'1C TSrécur8'!$C$12="OUI"),(('1C TSrécur8'!J$22+'1C TSrécur8'!J$23+'1C TSrécur8'!J$24+'1C TSrécur8'!J$25+'1C TSrécur8'!J$26+'1C TSrécur8'!J$27+'1C TSrécur8'!J$28+'1C TSrécur8'!J$29)/'1C TSrécur8'!J$17),IF(AND('1C TSrécur8'!$B$12&lt;&gt;"",$K$2&lt;&gt;"Pôle",'1C TSrécur8'!$C$12="NON"),(('1C TSrécur8'!J$22+'1C TSrécur8'!J$23+'1C TSrécur8'!J$24+'1C TSrécur8'!J$25+'1C TSrécur8'!J$26+'1C TSrécur8'!J$27+'1C TSrécur8'!J$28+'1C TSrécur8'!J$29)/'1C TSrécur8'!J$30))))))</f>
        <v>0</v>
      </c>
      <c r="M493" s="527">
        <f>IF(OR('1C TSrécur8'!$B$12="",'1C TSrécur8'!J$30=0),0,IF(AND('1C TSrécur8'!$B$12&lt;&gt;"",$K$2="Pôle",'1C TSrécur8'!$C$12="OUI"),(('1C TSrécur8'!J$26+'1C TSrécur8'!J$27+'1C TSrécur8'!J$28)/'1C TSrécur8'!J$17),IF(AND('1C TSrécur8'!$B$12&lt;&gt;"",$K$2="Pôle",'1C TSrécur8'!$C$12="NON"),(('1C TSrécur8'!J$26+'1C TSrécur8'!J$27+'1C TSrécur8'!J$28)/'1C TSrécur8'!J$30),IF(AND('1C TSrécur8'!$B$12&lt;&gt;"",$K$2&lt;&gt;"Pôle"),0))))</f>
        <v>0</v>
      </c>
      <c r="N493" s="527">
        <f>IF(AND('1C TSrécur8'!$J$17&lt;&gt;0,'1C TSrécur8'!$J$30&lt;&gt;0),L493+M493,0)</f>
        <v>0</v>
      </c>
      <c r="O493" s="542" t="str">
        <f>IF(AND('1C TSrécur8'!J$17&lt;&gt;0,'1C TSrécur8'!$C$12="OUI"),'1C TSrécur8'!J$36/'1C TSrécur8'!J$17,"")</f>
        <v/>
      </c>
      <c r="P493" s="543" t="str">
        <f>IF(AND('1C TSrécur8'!J$17&lt;&gt;0,'1C TSrécur8'!$C$12="OUI"),'1C TSrécur8'!$J$37/'1C TSrécur8'!J$17,"")</f>
        <v/>
      </c>
      <c r="Q493" s="543" t="str">
        <f>IF(AND('1C TSrécur8'!J$17&lt;&gt;0,'1C TSrécur8'!$C$12="OUI"),'1C TSrécur8'!$J$38/'1C TSrécur8'!J$17,"")</f>
        <v/>
      </c>
      <c r="R493" s="543" t="str">
        <f>IF(AND('1C TSrécur8'!J$17&lt;&gt;0,'1C TSrécur8'!$C$12="OUI"),'1C TSrécur8'!$J$39/'1C TSrécur8'!J$17,"")</f>
        <v/>
      </c>
      <c r="S493" s="543" t="str">
        <f>IF(AND('1C TSrécur8'!J$17&lt;&gt;0,'1C TSrécur8'!$C$12="OUI"),'1C TSrécur8'!$J$40/'1C TSrécur8'!J$17,"")</f>
        <v/>
      </c>
      <c r="T493" s="543" t="str">
        <f>IF(AND('1C TSrécur8'!J$17&lt;&gt;0,'1C TSrécur8'!$C$12="OUI"),'1C TSrécur8'!$J$41/'1C TSrécur8'!J$17,"")</f>
        <v/>
      </c>
      <c r="U493" s="543" t="str">
        <f>IF(AND('1C TSrécur8'!J$17&lt;&gt;0,'1C TSrécur8'!$C$12="OUI"),'1C TSrécur8'!$J$42/'1C TSrécur8'!J$17,"")</f>
        <v/>
      </c>
      <c r="V493" s="543" t="str">
        <f>IF(AND('1C TSrécur8'!J$17&lt;&gt;0,'1C TSrécur8'!$C$12="OUI"),'1C TSrécur8'!$J$43/'1C TSrécur8'!J$17,"")</f>
        <v/>
      </c>
      <c r="W493" s="543" t="str">
        <f>IF(AND('1C TSrécur8'!J$17&lt;&gt;0,'1C TSrécur8'!$C$12="OUI"),'1C TSrécur8'!$J$44/'1C TSrécur8'!J$17,"")</f>
        <v/>
      </c>
      <c r="X493" s="543" t="str">
        <f>IF(AND('1C TSrécur8'!J$17&lt;&gt;0,'1C TSrécur8'!$C$12="OUI"),'1C TSrécur8'!$J$45/'1C TSrécur8'!J$17,"")</f>
        <v/>
      </c>
      <c r="Y493" s="543" t="str">
        <f>IF(AND('1C TSrécur8'!J$17&lt;&gt;0,'1C TSrécur8'!$C$12="OUI"),'1C TSrécur8'!$J$46/'1C TSrécur8'!J$17,"")</f>
        <v/>
      </c>
      <c r="Z493" s="543" t="str">
        <f>IF(AND('1C TSrécur8'!J$17&lt;&gt;0,'1C TSrécur8'!$C$12="OUI"),'1C TSrécur8'!$J$47/'1C TSrécur8'!J$17,"")</f>
        <v/>
      </c>
      <c r="AA493" s="543" t="str">
        <f>IF(AND('1C TSrécur8'!J$17&lt;&gt;0,'1C TSrécur8'!$C$12="OUI"),'1C TSrécur8'!$J$48/'1C TSrécur8'!J$17,"")</f>
        <v/>
      </c>
      <c r="AB493" s="543" t="str">
        <f>IF(AND('1C TSrécur8'!J$17&lt;&gt;0,'1C TSrécur8'!$C$12="OUI"),'1C TSrécur8'!$J$49/'1C TSrécur8'!J$17,"")</f>
        <v/>
      </c>
      <c r="AC493" s="543" t="str">
        <f>IF(AND('1C TSrécur8'!J$17&lt;&gt;0,'1C TSrécur8'!$C$12="OUI"),'1C TSrécur8'!$J$50/'1C TSrécur8'!J$17,"")</f>
        <v/>
      </c>
      <c r="AD493" s="543" t="str">
        <f>IF(AND('1C TSrécur8'!J$17&lt;&gt;0,'1C TSrécur8'!$C$12="OUI"),'1C TSrécur8'!$J$51/'1C TSrécur8'!J$17,"")</f>
        <v/>
      </c>
      <c r="AE493" s="543" t="str">
        <f>IF(AND('1C TSrécur8'!J$17&lt;&gt;0,'1C TSrécur8'!$C$12="OUI"),'1C TSrécur8'!$J$52/'1C TSrécur8'!J$17,"")</f>
        <v/>
      </c>
      <c r="AF493" s="543" t="str">
        <f>IF(AND('1C TSrécur8'!J$17&lt;&gt;0,'1C TSrécur8'!$C$12="OUI"),'1C TSrécur8'!$J$53/'1C TSrécur8'!J$17,"")</f>
        <v/>
      </c>
      <c r="AG493" s="543" t="str">
        <f>IF(AND('1C TSrécur8'!J$17&lt;&gt;0,'1C TSrécur8'!$C$12="OUI"),'1C TSrécur8'!$J$54/'1C TSrécur8'!J$17,"")</f>
        <v/>
      </c>
      <c r="AH493" s="543" t="str">
        <f>IF(AND('1C TSrécur8'!J$17&lt;&gt;0,'1C TSrécur8'!$C$12="OUI"),'1C TSrécur8'!$J$55/'1C TSrécur8'!J$17,"")</f>
        <v/>
      </c>
      <c r="AI493" s="543" t="str">
        <f>IF(AND('1C TSrécur8'!J$17&lt;&gt;0,'1C TSrécur8'!$C$12="OUI"),'1C TSrécur8'!$J$56/'1C TSrécur8'!J$17,"")</f>
        <v/>
      </c>
      <c r="AJ493" s="543" t="str">
        <f>IF(AND('1C TSrécur8'!J$17&lt;&gt;0,'1C TSrécur8'!$C$12="OUI"),'1C TSrécur8'!$J$57/'1C TSrécur8'!J$17,"")</f>
        <v/>
      </c>
      <c r="AK493" s="543">
        <f>IF(AND('1C TSrécur8'!J$17&lt;&gt;0,'1C TSrécur8'!$C$12="OUI"),'1C TSrécur8'!J$58/'1C TSrécur8'!J$17,0)</f>
        <v>0</v>
      </c>
      <c r="AL493" s="72">
        <f>IF(AND('1C TSrécur8'!$B$12&lt;&gt;"",'1C TSrécur8'!$C$12="OUI"),N493+AK493,N493)</f>
        <v>0</v>
      </c>
      <c r="AM493" s="344">
        <f t="shared" si="162"/>
        <v>0</v>
      </c>
      <c r="AN493" s="344">
        <f t="shared" si="163"/>
        <v>0</v>
      </c>
      <c r="AO493" s="345">
        <f t="shared" si="164"/>
        <v>0</v>
      </c>
      <c r="AP493" s="573">
        <f t="shared" si="165"/>
        <v>0</v>
      </c>
      <c r="AQ493" s="583">
        <f t="shared" ref="AQ493:AQ514" si="166">IF(M493=0,0,AN493-AS493)</f>
        <v>0</v>
      </c>
      <c r="AR493" s="579"/>
      <c r="AS493" s="102"/>
      <c r="AT493" s="27" t="str">
        <f>IF('1C TSrécur8'!J$17*FICHE!$C$13&lt;J493,"Forfait limité à "&amp;FICHE!$C$13&amp;"€/jour","")</f>
        <v/>
      </c>
      <c r="AU493" s="592"/>
      <c r="AV493" s="824"/>
      <c r="AW493" s="824"/>
      <c r="AX493" s="824"/>
      <c r="AY493" s="824"/>
      <c r="AZ493" s="824"/>
      <c r="BA493" s="767"/>
      <c r="BB493" s="767"/>
      <c r="BC493" s="767"/>
      <c r="BD493" s="767"/>
      <c r="BE493" s="767"/>
      <c r="BF493" s="767"/>
      <c r="BG493" s="767"/>
      <c r="BH493" s="767"/>
      <c r="BI493" s="767"/>
      <c r="BJ493" s="767"/>
      <c r="BK493" s="767"/>
      <c r="BL493" s="767"/>
      <c r="BM493" s="767"/>
      <c r="BN493" s="767"/>
      <c r="BO493" s="767"/>
      <c r="BP493" s="767"/>
      <c r="BQ493" s="767"/>
      <c r="BR493" s="767"/>
      <c r="BS493" s="767"/>
      <c r="BT493" s="767"/>
      <c r="BU493" s="767"/>
      <c r="BV493" s="767"/>
      <c r="BW493" s="767"/>
      <c r="BX493" s="767"/>
      <c r="BY493" s="767"/>
      <c r="BZ493" s="767"/>
      <c r="CA493" s="767"/>
      <c r="CB493" s="767"/>
      <c r="CC493" s="767"/>
      <c r="CD493" s="767"/>
      <c r="CE493" s="767"/>
      <c r="CF493" s="767"/>
      <c r="CG493" s="767"/>
      <c r="CH493" s="767"/>
      <c r="CI493" s="767"/>
      <c r="CJ493" s="767"/>
      <c r="CK493" s="767"/>
      <c r="CL493" s="767"/>
      <c r="CM493" s="767"/>
      <c r="CN493" s="767"/>
      <c r="CO493" s="767"/>
      <c r="CP493" s="767"/>
      <c r="CQ493" s="767"/>
      <c r="CR493" s="767"/>
      <c r="CS493" s="767"/>
      <c r="CT493" s="767"/>
      <c r="CU493" s="767"/>
      <c r="CV493" s="767"/>
      <c r="CW493" s="767"/>
      <c r="CX493" s="767"/>
      <c r="CY493" s="767"/>
      <c r="CZ493" s="767"/>
      <c r="DA493" s="767"/>
      <c r="DB493" s="767"/>
      <c r="DC493" s="767"/>
      <c r="DD493" s="767"/>
      <c r="DE493" s="767"/>
      <c r="DF493" s="767"/>
      <c r="DG493" s="767"/>
      <c r="DH493" s="767"/>
      <c r="DI493" s="767"/>
      <c r="DJ493" s="767"/>
      <c r="DK493" s="767"/>
      <c r="DL493" s="767"/>
      <c r="DM493" s="767"/>
      <c r="DN493" s="767"/>
      <c r="DO493" s="767"/>
      <c r="DP493" s="767"/>
      <c r="DQ493" s="767"/>
      <c r="DR493" s="767"/>
      <c r="DS493" s="767"/>
      <c r="DT493" s="767"/>
      <c r="DU493" s="767"/>
      <c r="DV493" s="767"/>
      <c r="DW493" s="767"/>
      <c r="DX493" s="767"/>
      <c r="DY493" s="767"/>
      <c r="DZ493" s="767"/>
      <c r="EA493" s="767"/>
      <c r="EB493" s="767"/>
      <c r="EC493" s="767"/>
      <c r="ED493" s="767"/>
      <c r="EE493" s="767"/>
      <c r="EF493" s="767"/>
      <c r="EG493" s="767"/>
      <c r="EH493" s="767"/>
      <c r="EI493" s="767"/>
      <c r="EJ493" s="767"/>
      <c r="EK493" s="767"/>
      <c r="EL493" s="767"/>
      <c r="EM493" s="767"/>
      <c r="EN493" s="767"/>
      <c r="EO493" s="767"/>
      <c r="EP493" s="767"/>
      <c r="EQ493" s="767"/>
      <c r="ER493" s="767"/>
      <c r="ES493" s="767"/>
      <c r="ET493" s="767"/>
      <c r="EU493" s="767"/>
      <c r="EV493" s="767"/>
      <c r="EW493" s="767"/>
      <c r="EX493" s="767"/>
      <c r="EY493" s="767"/>
      <c r="EZ493" s="767"/>
      <c r="FA493" s="767"/>
      <c r="FB493" s="767"/>
      <c r="FC493" s="767"/>
      <c r="FD493" s="767"/>
      <c r="FE493" s="767"/>
      <c r="FF493" s="767"/>
      <c r="FG493" s="767"/>
      <c r="FH493" s="767"/>
      <c r="FI493" s="767"/>
      <c r="FJ493" s="767"/>
      <c r="FK493" s="767"/>
      <c r="FL493" s="767"/>
      <c r="FM493" s="767"/>
      <c r="FN493" s="767"/>
      <c r="FO493" s="767"/>
      <c r="FP493" s="767"/>
      <c r="FQ493" s="767"/>
      <c r="FR493" s="767"/>
      <c r="FS493" s="767"/>
      <c r="FT493" s="767"/>
      <c r="FU493" s="767"/>
      <c r="FV493" s="767"/>
      <c r="FW493" s="767"/>
      <c r="FX493" s="767"/>
      <c r="FY493" s="767"/>
      <c r="FZ493" s="767"/>
      <c r="GA493" s="767"/>
      <c r="GB493" s="767"/>
      <c r="GC493" s="767"/>
      <c r="GD493" s="767"/>
      <c r="GE493" s="767"/>
      <c r="GF493" s="767"/>
      <c r="GG493" s="767"/>
      <c r="GH493" s="767"/>
      <c r="GI493" s="767"/>
      <c r="GJ493" s="767"/>
      <c r="GK493" s="767"/>
      <c r="GL493" s="767"/>
      <c r="GM493" s="767"/>
      <c r="GN493" s="767"/>
      <c r="GO493" s="767"/>
      <c r="GP493" s="767"/>
      <c r="GQ493" s="767"/>
      <c r="GR493" s="767"/>
      <c r="GS493" s="767"/>
      <c r="GT493" s="767"/>
      <c r="GU493" s="767"/>
      <c r="GV493" s="767"/>
      <c r="GW493" s="767"/>
      <c r="GX493" s="767"/>
      <c r="GY493" s="767"/>
      <c r="GZ493" s="767"/>
      <c r="HA493" s="767"/>
      <c r="HB493" s="767"/>
      <c r="HC493" s="767"/>
    </row>
    <row r="494" spans="1:211" s="864" customFormat="1" ht="13.9" hidden="1" customHeight="1">
      <c r="A494" s="307"/>
      <c r="B494" s="351"/>
      <c r="C494" s="971" t="str">
        <f>IF('1C TSrécur8'!K$17&lt;&gt;0,'1C TSrécur8'!$B$12,"")</f>
        <v/>
      </c>
      <c r="D494" s="972"/>
      <c r="E494" s="973"/>
      <c r="F494" s="93" t="str">
        <f>IF(AND($C494='1C TSrécur8'!$B$12,'1C TSrécur8'!$B$16="récurrentes",'1C TSrécur8'!$K$17&lt;&gt;""),'1C TSrécur8'!$K$21,"")</f>
        <v/>
      </c>
      <c r="G494" s="863"/>
      <c r="H494" s="745">
        <v>0.21</v>
      </c>
      <c r="I494" s="747">
        <v>1</v>
      </c>
      <c r="J494" s="312"/>
      <c r="K494" s="680">
        <f t="shared" si="159"/>
        <v>0</v>
      </c>
      <c r="L494" s="527">
        <f>IF(OR('1C TSrécur8'!$B$12="",'1C TSrécur8'!K$30=0),0,IF(AND('1C TSrécur8'!$B$12&lt;&gt;"",$K$2="Pôle",'1C TSrécur8'!$C$12="OUI"),(('1C TSrécur8'!K$22+'1C TSrécur8'!K$23+'1C TSrécur8'!K$24+'1C TSrécur8'!K$25+'1C TSrécur8'!K$29)/'1C TSrécur8'!K$17),IF(AND('1C TSrécur8'!$B$12&lt;&gt;"",$K$2="Pôle",'1C TSrécur8'!$C$12="NON"),(('1C TSrécur8'!K$22+'1C TSrécur8'!K$23+'1C TSrécur8'!K$24+'1C TSrécur8'!K$25+'1C TSrécur8'!K$29)/'1C TSrécur8'!K$30),IF(AND('1C TSrécur8'!$B$12&lt;&gt;"",$K$2&lt;&gt;"Pôle",'1C TSrécur8'!$C$12="OUI"),(('1C TSrécur8'!K$22+'1C TSrécur8'!K$23+'1C TSrécur8'!K$24+'1C TSrécur8'!K$25+'1C TSrécur8'!K$26+'1C TSrécur8'!K$27+'1C TSrécur8'!K$28+'1C TSrécur8'!K$29)/'1C TSrécur8'!K$17),IF(AND('1C TSrécur8'!$B$12&lt;&gt;"",$K$2&lt;&gt;"Pôle",'1C TSrécur8'!$C$12="NON"),(('1C TSrécur8'!K$22+'1C TSrécur8'!K$23+'1C TSrécur8'!K$24+'1C TSrécur8'!K$25+'1C TSrécur8'!K$26+'1C TSrécur8'!K$27+'1C TSrécur8'!K$28+'1C TSrécur8'!K$29)/'1C TSrécur8'!K$30))))))</f>
        <v>0</v>
      </c>
      <c r="M494" s="527">
        <f>IF(OR('1C TSrécur8'!$B$12="",'1C TSrécur8'!K$30=0),0,IF(AND('1C TSrécur8'!$B$12&lt;&gt;"",$K$2="Pôle",'1C TSrécur8'!$C$12="OUI"),(('1C TSrécur8'!K$26+'1C TSrécur8'!K$27+'1C TSrécur8'!K$28)/'1C TSrécur8'!K$17),IF(AND('1C TSrécur8'!$B$12&lt;&gt;"",$K$2="Pôle",'1C TSrécur8'!$C$12="NON"),(('1C TSrécur8'!K$26+'1C TSrécur8'!K$27+'1C TSrécur8'!K$28)/'1C TSrécur8'!K$30),IF(AND('1C TSrécur8'!$B$12&lt;&gt;"",$K$2&lt;&gt;"Pôle"),0))))</f>
        <v>0</v>
      </c>
      <c r="N494" s="527">
        <f>IF(AND('1C TSrécur8'!$K$17&lt;&gt;0,'1C TSrécur8'!$K$30&lt;&gt;0),L494+M494,0)</f>
        <v>0</v>
      </c>
      <c r="O494" s="542" t="str">
        <f>IF(AND('1C TSrécur8'!K$17&lt;&gt;0,'1C TSrécur8'!$C$12="OUI"),'1C TSrécur8'!K$36/'1C TSrécur8'!K$17,"")</f>
        <v/>
      </c>
      <c r="P494" s="543" t="str">
        <f>IF(AND('1C TSrécur8'!K$17&lt;&gt;0,'1C TSrécur8'!$C$12="OUI"),'1C TSrécur8'!$K$37/'1C TSrécur8'!K$17,"")</f>
        <v/>
      </c>
      <c r="Q494" s="543" t="str">
        <f>IF(AND('1C TSrécur8'!K$17&lt;&gt;0,'1C TSrécur8'!$C$12="OUI"),'1C TSrécur8'!$K$38/'1C TSrécur8'!K$17,"")</f>
        <v/>
      </c>
      <c r="R494" s="543" t="str">
        <f>IF(AND('1C TSrécur8'!K$17&lt;&gt;0,'1C TSrécur8'!$C$12="OUI"),'1C TSrécur8'!$K$39/'1C TSrécur8'!K$17,"")</f>
        <v/>
      </c>
      <c r="S494" s="543" t="str">
        <f>IF(AND('1C TSrécur8'!K$17&lt;&gt;0,'1C TSrécur8'!$C$12="OUI"),'1C TSrécur8'!$K$40/'1C TSrécur8'!K$17,"")</f>
        <v/>
      </c>
      <c r="T494" s="543" t="str">
        <f>IF(AND('1C TSrécur8'!K$17&lt;&gt;0,'1C TSrécur8'!$C$12="OUI"),'1C TSrécur8'!$K$41/'1C TSrécur8'!K$17,"")</f>
        <v/>
      </c>
      <c r="U494" s="543" t="str">
        <f>IF(AND('1C TSrécur8'!K$17&lt;&gt;0,'1C TSrécur8'!$C$12="OUI"),'1C TSrécur8'!$K$42/'1C TSrécur8'!K$17,"")</f>
        <v/>
      </c>
      <c r="V494" s="543" t="str">
        <f>IF(AND('1C TSrécur8'!K$17&lt;&gt;0,'1C TSrécur8'!$C$12="OUI"),'1C TSrécur8'!$K$43/'1C TSrécur8'!K$17,"")</f>
        <v/>
      </c>
      <c r="W494" s="543" t="str">
        <f>IF(AND('1C TSrécur8'!K$17&lt;&gt;0,'1C TSrécur8'!$C$12="OUI"),'1C TSrécur8'!$K$44/'1C TSrécur8'!K$17,"")</f>
        <v/>
      </c>
      <c r="X494" s="543" t="str">
        <f>IF(AND('1C TSrécur8'!K$17&lt;&gt;0,'1C TSrécur8'!$C$12="OUI"),'1C TSrécur8'!$K$45/'1C TSrécur8'!K$17,"")</f>
        <v/>
      </c>
      <c r="Y494" s="543" t="str">
        <f>IF(AND('1C TSrécur8'!K$17&lt;&gt;0,'1C TSrécur8'!$C$12="OUI"),'1C TSrécur8'!$K$46/'1C TSrécur8'!K$17,"")</f>
        <v/>
      </c>
      <c r="Z494" s="543" t="str">
        <f>IF(AND('1C TSrécur8'!K$17&lt;&gt;0,'1C TSrécur8'!$C$12="OUI"),'1C TSrécur8'!$K$47/'1C TSrécur8'!K$17,"")</f>
        <v/>
      </c>
      <c r="AA494" s="543" t="str">
        <f>IF(AND('1C TSrécur8'!K$17&lt;&gt;0,'1C TSrécur8'!$C$12="OUI"),'1C TSrécur8'!$K$48/'1C TSrécur8'!K$17,"")</f>
        <v/>
      </c>
      <c r="AB494" s="543" t="str">
        <f>IF(AND('1C TSrécur8'!K$17&lt;&gt;0,'1C TSrécur8'!$C$12="OUI"),'1C TSrécur8'!$K$49/'1C TSrécur8'!K$17,"")</f>
        <v/>
      </c>
      <c r="AC494" s="543" t="str">
        <f>IF(AND('1C TSrécur8'!K$17&lt;&gt;0,'1C TSrécur8'!$C$12="OUI"),'1C TSrécur8'!$K$50/'1C TSrécur8'!K$17,"")</f>
        <v/>
      </c>
      <c r="AD494" s="543" t="str">
        <f>IF(AND('1C TSrécur8'!K$17&lt;&gt;0,'1C TSrécur8'!$C$12="OUI"),'1C TSrécur8'!$K$51/'1C TSrécur8'!K$17,"")</f>
        <v/>
      </c>
      <c r="AE494" s="543" t="str">
        <f>IF(AND('1C TSrécur8'!K$17&lt;&gt;0,'1C TSrécur8'!$C$12="OUI"),'1C TSrécur8'!$K$52/'1C TSrécur8'!K$17,"")</f>
        <v/>
      </c>
      <c r="AF494" s="543" t="str">
        <f>IF(AND('1C TSrécur8'!K$17&lt;&gt;0,'1C TSrécur8'!$C$12="OUI"),'1C TSrécur8'!$K$53/'1C TSrécur8'!K$17,"")</f>
        <v/>
      </c>
      <c r="AG494" s="543" t="str">
        <f>IF(AND('1C TSrécur8'!K$17&lt;&gt;0,'1C TSrécur8'!$C$12="OUI"),'1C TSrécur8'!$K$54/'1C TSrécur8'!K$17,"")</f>
        <v/>
      </c>
      <c r="AH494" s="543" t="str">
        <f>IF(AND('1C TSrécur8'!K$17&lt;&gt;0,'1C TSrécur8'!$C$12="OUI"),'1C TSrécur8'!$K$55/'1C TSrécur8'!K$17,"")</f>
        <v/>
      </c>
      <c r="AI494" s="543" t="str">
        <f>IF(AND('1C TSrécur8'!K$17&lt;&gt;0,'1C TSrécur8'!$C$12="OUI"),'1C TSrécur8'!$K$56/'1C TSrécur8'!K$17,"")</f>
        <v/>
      </c>
      <c r="AJ494" s="543" t="str">
        <f>IF(AND('1C TSrécur8'!K$17&lt;&gt;0,'1C TSrécur8'!$C$12="OUI"),'1C TSrécur8'!$K$57/'1C TSrécur8'!K$17,"")</f>
        <v/>
      </c>
      <c r="AK494" s="543">
        <f>IF(AND('1C TSrécur8'!K$17&lt;&gt;0,'1C TSrécur8'!$C$12="OUI"),'1C TSrécur8'!K$58/'1C TSrécur8'!K$17,0)</f>
        <v>0</v>
      </c>
      <c r="AL494" s="72">
        <f>IF(AND('1C TSrécur8'!$B$12&lt;&gt;"",'1C TSrécur8'!$C$12="OUI"),N494+AK494,N494)</f>
        <v>0</v>
      </c>
      <c r="AM494" s="344">
        <f t="shared" si="162"/>
        <v>0</v>
      </c>
      <c r="AN494" s="344">
        <f t="shared" si="163"/>
        <v>0</v>
      </c>
      <c r="AO494" s="345">
        <f t="shared" si="164"/>
        <v>0</v>
      </c>
      <c r="AP494" s="573">
        <f t="shared" si="165"/>
        <v>0</v>
      </c>
      <c r="AQ494" s="583">
        <f t="shared" si="166"/>
        <v>0</v>
      </c>
      <c r="AR494" s="579"/>
      <c r="AS494" s="102"/>
      <c r="AT494" s="27" t="str">
        <f>IF('1C TSrécur8'!K$17*FICHE!$C$13&lt;J494,"Forfait limité à "&amp;FICHE!$C$13&amp;"€/jour","")</f>
        <v/>
      </c>
      <c r="AU494" s="592"/>
      <c r="AV494" s="824"/>
      <c r="AW494" s="824"/>
      <c r="AX494" s="824"/>
      <c r="AY494" s="824"/>
      <c r="AZ494" s="824"/>
      <c r="BA494" s="767"/>
      <c r="BB494" s="767"/>
      <c r="BC494" s="767"/>
      <c r="BD494" s="767"/>
      <c r="BE494" s="767"/>
      <c r="BF494" s="767"/>
      <c r="BG494" s="767"/>
      <c r="BH494" s="767"/>
      <c r="BI494" s="767"/>
      <c r="BJ494" s="767"/>
      <c r="BK494" s="767"/>
      <c r="BL494" s="767"/>
      <c r="BM494" s="767"/>
      <c r="BN494" s="767"/>
      <c r="BO494" s="767"/>
      <c r="BP494" s="767"/>
      <c r="BQ494" s="767"/>
      <c r="BR494" s="767"/>
      <c r="BS494" s="767"/>
      <c r="BT494" s="767"/>
      <c r="BU494" s="767"/>
      <c r="BV494" s="767"/>
      <c r="BW494" s="767"/>
      <c r="BX494" s="767"/>
      <c r="BY494" s="767"/>
      <c r="BZ494" s="767"/>
      <c r="CA494" s="767"/>
      <c r="CB494" s="767"/>
      <c r="CC494" s="767"/>
      <c r="CD494" s="767"/>
      <c r="CE494" s="767"/>
      <c r="CF494" s="767"/>
      <c r="CG494" s="767"/>
      <c r="CH494" s="767"/>
      <c r="CI494" s="767"/>
      <c r="CJ494" s="767"/>
      <c r="CK494" s="767"/>
      <c r="CL494" s="767"/>
      <c r="CM494" s="767"/>
      <c r="CN494" s="767"/>
      <c r="CO494" s="767"/>
      <c r="CP494" s="767"/>
      <c r="CQ494" s="767"/>
      <c r="CR494" s="767"/>
      <c r="CS494" s="767"/>
      <c r="CT494" s="767"/>
      <c r="CU494" s="767"/>
      <c r="CV494" s="767"/>
      <c r="CW494" s="767"/>
      <c r="CX494" s="767"/>
      <c r="CY494" s="767"/>
      <c r="CZ494" s="767"/>
      <c r="DA494" s="767"/>
      <c r="DB494" s="767"/>
      <c r="DC494" s="767"/>
      <c r="DD494" s="767"/>
      <c r="DE494" s="767"/>
      <c r="DF494" s="767"/>
      <c r="DG494" s="767"/>
      <c r="DH494" s="767"/>
      <c r="DI494" s="767"/>
      <c r="DJ494" s="767"/>
      <c r="DK494" s="767"/>
      <c r="DL494" s="767"/>
      <c r="DM494" s="767"/>
      <c r="DN494" s="767"/>
      <c r="DO494" s="767"/>
      <c r="DP494" s="767"/>
      <c r="DQ494" s="767"/>
      <c r="DR494" s="767"/>
      <c r="DS494" s="767"/>
      <c r="DT494" s="767"/>
      <c r="DU494" s="767"/>
      <c r="DV494" s="767"/>
      <c r="DW494" s="767"/>
      <c r="DX494" s="767"/>
      <c r="DY494" s="767"/>
      <c r="DZ494" s="767"/>
      <c r="EA494" s="767"/>
      <c r="EB494" s="767"/>
      <c r="EC494" s="767"/>
      <c r="ED494" s="767"/>
      <c r="EE494" s="767"/>
      <c r="EF494" s="767"/>
      <c r="EG494" s="767"/>
      <c r="EH494" s="767"/>
      <c r="EI494" s="767"/>
      <c r="EJ494" s="767"/>
      <c r="EK494" s="767"/>
      <c r="EL494" s="767"/>
      <c r="EM494" s="767"/>
      <c r="EN494" s="767"/>
      <c r="EO494" s="767"/>
      <c r="EP494" s="767"/>
      <c r="EQ494" s="767"/>
      <c r="ER494" s="767"/>
      <c r="ES494" s="767"/>
      <c r="ET494" s="767"/>
      <c r="EU494" s="767"/>
      <c r="EV494" s="767"/>
      <c r="EW494" s="767"/>
      <c r="EX494" s="767"/>
      <c r="EY494" s="767"/>
      <c r="EZ494" s="767"/>
      <c r="FA494" s="767"/>
      <c r="FB494" s="767"/>
      <c r="FC494" s="767"/>
      <c r="FD494" s="767"/>
      <c r="FE494" s="767"/>
      <c r="FF494" s="767"/>
      <c r="FG494" s="767"/>
      <c r="FH494" s="767"/>
      <c r="FI494" s="767"/>
      <c r="FJ494" s="767"/>
      <c r="FK494" s="767"/>
      <c r="FL494" s="767"/>
      <c r="FM494" s="767"/>
      <c r="FN494" s="767"/>
      <c r="FO494" s="767"/>
      <c r="FP494" s="767"/>
      <c r="FQ494" s="767"/>
      <c r="FR494" s="767"/>
      <c r="FS494" s="767"/>
      <c r="FT494" s="767"/>
      <c r="FU494" s="767"/>
      <c r="FV494" s="767"/>
      <c r="FW494" s="767"/>
      <c r="FX494" s="767"/>
      <c r="FY494" s="767"/>
      <c r="FZ494" s="767"/>
      <c r="GA494" s="767"/>
      <c r="GB494" s="767"/>
      <c r="GC494" s="767"/>
      <c r="GD494" s="767"/>
      <c r="GE494" s="767"/>
      <c r="GF494" s="767"/>
      <c r="GG494" s="767"/>
      <c r="GH494" s="767"/>
      <c r="GI494" s="767"/>
      <c r="GJ494" s="767"/>
      <c r="GK494" s="767"/>
      <c r="GL494" s="767"/>
      <c r="GM494" s="767"/>
      <c r="GN494" s="767"/>
      <c r="GO494" s="767"/>
      <c r="GP494" s="767"/>
      <c r="GQ494" s="767"/>
      <c r="GR494" s="767"/>
      <c r="GS494" s="767"/>
      <c r="GT494" s="767"/>
      <c r="GU494" s="767"/>
      <c r="GV494" s="767"/>
      <c r="GW494" s="767"/>
      <c r="GX494" s="767"/>
      <c r="GY494" s="767"/>
      <c r="GZ494" s="767"/>
      <c r="HA494" s="767"/>
      <c r="HB494" s="767"/>
      <c r="HC494" s="767"/>
    </row>
    <row r="495" spans="1:211" s="864" customFormat="1" ht="13.9" hidden="1" customHeight="1">
      <c r="A495" s="307"/>
      <c r="B495" s="351"/>
      <c r="C495" s="971" t="str">
        <f>IF('1C TSrécur8'!L$17&lt;&gt;0,'1C TSrécur8'!$B$12,"")</f>
        <v/>
      </c>
      <c r="D495" s="972"/>
      <c r="E495" s="973"/>
      <c r="F495" s="93" t="str">
        <f>IF(AND($C495='1C TSrécur8'!$B$12,'1C TSrécur8'!$B$16="récurrentes",'1C TSrécur8'!$L$17&lt;&gt;""),'1C TSrécur8'!$L$21,"")</f>
        <v/>
      </c>
      <c r="G495" s="863"/>
      <c r="H495" s="745">
        <v>0.21</v>
      </c>
      <c r="I495" s="747">
        <v>1</v>
      </c>
      <c r="J495" s="312"/>
      <c r="K495" s="680">
        <f t="shared" si="159"/>
        <v>0</v>
      </c>
      <c r="L495" s="527">
        <f>IF(OR('1C TSrécur8'!$B$12="",'1C TSrécur8'!L$30=0),0,IF(AND('1C TSrécur8'!$B$12&lt;&gt;"",$K$2="Pôle",'1C TSrécur8'!$C$12="OUI"),(('1C TSrécur8'!L$22+'1C TSrécur8'!L$23+'1C TSrécur8'!L$24+'1C TSrécur8'!L$25+'1C TSrécur8'!L$29)/'1C TSrécur8'!L$17),IF(AND('1C TSrécur8'!$B$12&lt;&gt;"",$K$2="Pôle",'1C TSrécur8'!$C$12="NON"),(('1C TSrécur8'!L$22+'1C TSrécur8'!L$23+'1C TSrécur8'!L$24+'1C TSrécur8'!L$25+'1C TSrécur8'!L$29)/'1C TSrécur8'!L$30),IF(AND('1C TSrécur8'!$B$12&lt;&gt;"",$K$2&lt;&gt;"Pôle",'1C TSrécur8'!$C$12="OUI"),(('1C TSrécur8'!L$22+'1C TSrécur8'!L$23+'1C TSrécur8'!L$24+'1C TSrécur8'!L$25+'1C TSrécur8'!L$26+'1C TSrécur8'!L$27+'1C TSrécur8'!L$28+'1C TSrécur8'!L$29)/'1C TSrécur8'!L$17),IF(AND('1C TSrécur8'!$B$12&lt;&gt;"",$K$2&lt;&gt;"Pôle",'1C TSrécur8'!$C$12="NON"),(('1C TSrécur8'!L$22+'1C TSrécur8'!L$23+'1C TSrécur8'!L$24+'1C TSrécur8'!L$25+'1C TSrécur8'!L$26+'1C TSrécur8'!L$27+'1C TSrécur8'!L$28+'1C TSrécur8'!L$29)/'1C TSrécur8'!L$30))))))</f>
        <v>0</v>
      </c>
      <c r="M495" s="527">
        <f>IF(OR('1C TSrécur8'!$B$12="",'1C TSrécur8'!L$30=0),0,IF(AND('1C TSrécur8'!$B$12&lt;&gt;"",$K$2="Pôle",'1C TSrécur8'!$C$12="OUI"),(('1C TSrécur8'!L$26+'1C TSrécur8'!L$27+'1C TSrécur8'!L$28)/'1C TSrécur8'!L$17),IF(AND('1C TSrécur8'!$B$12&lt;&gt;"",$K$2="Pôle",'1C TSrécur8'!$C$12="NON"),(('1C TSrécur8'!L$26+'1C TSrécur8'!L$27+'1C TSrécur8'!L$28)/'1C TSrécur8'!L$30),IF(AND('1C TSrécur8'!$B$12&lt;&gt;"",$K$2&lt;&gt;"Pôle"),0))))</f>
        <v>0</v>
      </c>
      <c r="N495" s="527">
        <f>IF(AND('1C TSrécur8'!$L$17&lt;&gt;0,'1C TSrécur8'!$L$30&lt;&gt;0),L495+M495,0)</f>
        <v>0</v>
      </c>
      <c r="O495" s="542" t="str">
        <f>IF(AND('1C TSrécur8'!L$17&lt;&gt;0,'1C TSrécur8'!$C$12="OUI"),'1C TSrécur8'!L$36/'1C TSrécur8'!L$17,"")</f>
        <v/>
      </c>
      <c r="P495" s="543" t="str">
        <f>IF(AND('1C TSrécur8'!L$17&lt;&gt;0,'1C TSrécur8'!$C$12="OUI"),'1C TSrécur8'!$L$37/'1C TSrécur8'!L$17,"")</f>
        <v/>
      </c>
      <c r="Q495" s="543" t="str">
        <f>IF(AND('1C TSrécur8'!L$17&lt;&gt;0,'1C TSrécur8'!$C$12="OUI"),'1C TSrécur8'!$L$38/'1C TSrécur8'!L$17,"")</f>
        <v/>
      </c>
      <c r="R495" s="543" t="str">
        <f>IF(AND('1C TSrécur8'!L$17&lt;&gt;0,'1C TSrécur8'!$C$12="OUI"),'1C TSrécur8'!$L$39/'1C TSrécur8'!L$17,"")</f>
        <v/>
      </c>
      <c r="S495" s="543" t="str">
        <f>IF(AND('1C TSrécur8'!L$17&lt;&gt;0,'1C TSrécur8'!$C$12="OUI"),'1C TSrécur8'!$L$40/'1C TSrécur8'!L$17,"")</f>
        <v/>
      </c>
      <c r="T495" s="543" t="str">
        <f>IF(AND('1C TSrécur8'!L$17&lt;&gt;0,'1C TSrécur8'!$C$12="OUI"),'1C TSrécur8'!$L$41/'1C TSrécur8'!L$17,"")</f>
        <v/>
      </c>
      <c r="U495" s="543" t="str">
        <f>IF(AND('1C TSrécur8'!L$17&lt;&gt;0,'1C TSrécur8'!$C$12="OUI"),'1C TSrécur8'!$L$42/'1C TSrécur8'!L$17,"")</f>
        <v/>
      </c>
      <c r="V495" s="543" t="str">
        <f>IF(AND('1C TSrécur8'!L$17&lt;&gt;0,'1C TSrécur8'!$C$12="OUI"),'1C TSrécur8'!$L$43/'1C TSrécur8'!L$17,"")</f>
        <v/>
      </c>
      <c r="W495" s="543" t="str">
        <f>IF(AND('1C TSrécur8'!L$17&lt;&gt;0,'1C TSrécur8'!$C$12="OUI"),'1C TSrécur8'!$L$44/'1C TSrécur8'!L$17,"")</f>
        <v/>
      </c>
      <c r="X495" s="543" t="str">
        <f>IF(AND('1C TSrécur8'!L$17&lt;&gt;0,'1C TSrécur8'!$C$12="OUI"),'1C TSrécur8'!$L$45/'1C TSrécur8'!L$17,"")</f>
        <v/>
      </c>
      <c r="Y495" s="543" t="str">
        <f>IF(AND('1C TSrécur8'!L$17&lt;&gt;0,'1C TSrécur8'!$C$12="OUI"),'1C TSrécur8'!$L$46/'1C TSrécur8'!L$17,"")</f>
        <v/>
      </c>
      <c r="Z495" s="543" t="str">
        <f>IF(AND('1C TSrécur8'!L$17&lt;&gt;0,'1C TSrécur8'!$C$12="OUI"),'1C TSrécur8'!$L$47/'1C TSrécur8'!L$17,"")</f>
        <v/>
      </c>
      <c r="AA495" s="543" t="str">
        <f>IF(AND('1C TSrécur8'!L$17&lt;&gt;0,'1C TSrécur8'!$C$12="OUI"),'1C TSrécur8'!$L$48/'1C TSrécur8'!L$17,"")</f>
        <v/>
      </c>
      <c r="AB495" s="543" t="str">
        <f>IF(AND('1C TSrécur8'!L$17&lt;&gt;0,'1C TSrécur8'!$C$12="OUI"),'1C TSrécur8'!$L$49/'1C TSrécur8'!L$17,"")</f>
        <v/>
      </c>
      <c r="AC495" s="543" t="str">
        <f>IF(AND('1C TSrécur8'!L$17&lt;&gt;0,'1C TSrécur8'!$C$12="OUI"),'1C TSrécur8'!$L$50/'1C TSrécur8'!L$17,"")</f>
        <v/>
      </c>
      <c r="AD495" s="543" t="str">
        <f>IF(AND('1C TSrécur8'!L$17&lt;&gt;0,'1C TSrécur8'!$C$12="OUI"),'1C TSrécur8'!$L$51/'1C TSrécur8'!L$17,"")</f>
        <v/>
      </c>
      <c r="AE495" s="543" t="str">
        <f>IF(AND('1C TSrécur8'!L$17&lt;&gt;0,'1C TSrécur8'!$C$12="OUI"),'1C TSrécur8'!$L$52/'1C TSrécur8'!L$17,"")</f>
        <v/>
      </c>
      <c r="AF495" s="543" t="str">
        <f>IF(AND('1C TSrécur8'!L$17&lt;&gt;0,'1C TSrécur8'!$C$12="OUI"),'1C TSrécur8'!$L$53/'1C TSrécur8'!L$17,"")</f>
        <v/>
      </c>
      <c r="AG495" s="543" t="str">
        <f>IF(AND('1C TSrécur8'!L$17&lt;&gt;0,'1C TSrécur8'!$C$12="OUI"),'1C TSrécur8'!$L$54/'1C TSrécur8'!L$17,"")</f>
        <v/>
      </c>
      <c r="AH495" s="543" t="str">
        <f>IF(AND('1C TSrécur8'!L$17&lt;&gt;0,'1C TSrécur8'!$C$12="OUI"),'1C TSrécur8'!$L$55/'1C TSrécur8'!L$17,"")</f>
        <v/>
      </c>
      <c r="AI495" s="543" t="str">
        <f>IF(AND('1C TSrécur8'!L$17&lt;&gt;0,'1C TSrécur8'!$C$12="OUI"),'1C TSrécur8'!$L$56/'1C TSrécur8'!L$17,"")</f>
        <v/>
      </c>
      <c r="AJ495" s="543" t="str">
        <f>IF(AND('1C TSrécur8'!L$17&lt;&gt;0,'1C TSrécur8'!$C$12="OUI"),'1C TSrécur8'!$L$57/'1C TSrécur8'!L$17,"")</f>
        <v/>
      </c>
      <c r="AK495" s="543">
        <f>IF(AND('1C TSrécur8'!L$17&lt;&gt;0,'1C TSrécur8'!$C$12="OUI"),'1C TSrécur8'!L$58/'1C TSrécur8'!L$17,0)</f>
        <v>0</v>
      </c>
      <c r="AL495" s="72">
        <f>IF(AND('1C TSrécur8'!$B$12&lt;&gt;"",'1C TSrécur8'!$C$12="OUI"),N495+AK495,N495)</f>
        <v>0</v>
      </c>
      <c r="AM495" s="344">
        <f t="shared" si="162"/>
        <v>0</v>
      </c>
      <c r="AN495" s="344">
        <f t="shared" si="163"/>
        <v>0</v>
      </c>
      <c r="AO495" s="345">
        <f t="shared" si="164"/>
        <v>0</v>
      </c>
      <c r="AP495" s="573">
        <f t="shared" si="165"/>
        <v>0</v>
      </c>
      <c r="AQ495" s="583">
        <f t="shared" si="166"/>
        <v>0</v>
      </c>
      <c r="AR495" s="579"/>
      <c r="AS495" s="102"/>
      <c r="AT495" s="27" t="str">
        <f>IF('1C TSrécur8'!L$17*FICHE!$C$13&lt;J495,"Forfait limité à "&amp;FICHE!$C$13&amp;"€/jour","")</f>
        <v/>
      </c>
      <c r="AU495" s="592"/>
      <c r="AV495" s="824"/>
      <c r="AW495" s="824"/>
      <c r="AX495" s="824"/>
      <c r="AY495" s="824"/>
      <c r="AZ495" s="824"/>
      <c r="BA495" s="767"/>
      <c r="BB495" s="767"/>
      <c r="BC495" s="767"/>
      <c r="BD495" s="767"/>
      <c r="BE495" s="767"/>
      <c r="BF495" s="767"/>
      <c r="BG495" s="767"/>
      <c r="BH495" s="767"/>
      <c r="BI495" s="767"/>
      <c r="BJ495" s="767"/>
      <c r="BK495" s="767"/>
      <c r="BL495" s="767"/>
      <c r="BM495" s="767"/>
      <c r="BN495" s="767"/>
      <c r="BO495" s="767"/>
      <c r="BP495" s="767"/>
      <c r="BQ495" s="767"/>
      <c r="BR495" s="767"/>
      <c r="BS495" s="767"/>
      <c r="BT495" s="767"/>
      <c r="BU495" s="767"/>
      <c r="BV495" s="767"/>
      <c r="BW495" s="767"/>
      <c r="BX495" s="767"/>
      <c r="BY495" s="767"/>
      <c r="BZ495" s="767"/>
      <c r="CA495" s="767"/>
      <c r="CB495" s="767"/>
      <c r="CC495" s="767"/>
      <c r="CD495" s="767"/>
      <c r="CE495" s="767"/>
      <c r="CF495" s="767"/>
      <c r="CG495" s="767"/>
      <c r="CH495" s="767"/>
      <c r="CI495" s="767"/>
      <c r="CJ495" s="767"/>
      <c r="CK495" s="767"/>
      <c r="CL495" s="767"/>
      <c r="CM495" s="767"/>
      <c r="CN495" s="767"/>
      <c r="CO495" s="767"/>
      <c r="CP495" s="767"/>
      <c r="CQ495" s="767"/>
      <c r="CR495" s="767"/>
      <c r="CS495" s="767"/>
      <c r="CT495" s="767"/>
      <c r="CU495" s="767"/>
      <c r="CV495" s="767"/>
      <c r="CW495" s="767"/>
      <c r="CX495" s="767"/>
      <c r="CY495" s="767"/>
      <c r="CZ495" s="767"/>
      <c r="DA495" s="767"/>
      <c r="DB495" s="767"/>
      <c r="DC495" s="767"/>
      <c r="DD495" s="767"/>
      <c r="DE495" s="767"/>
      <c r="DF495" s="767"/>
      <c r="DG495" s="767"/>
      <c r="DH495" s="767"/>
      <c r="DI495" s="767"/>
      <c r="DJ495" s="767"/>
      <c r="DK495" s="767"/>
      <c r="DL495" s="767"/>
      <c r="DM495" s="767"/>
      <c r="DN495" s="767"/>
      <c r="DO495" s="767"/>
      <c r="DP495" s="767"/>
      <c r="DQ495" s="767"/>
      <c r="DR495" s="767"/>
      <c r="DS495" s="767"/>
      <c r="DT495" s="767"/>
      <c r="DU495" s="767"/>
      <c r="DV495" s="767"/>
      <c r="DW495" s="767"/>
      <c r="DX495" s="767"/>
      <c r="DY495" s="767"/>
      <c r="DZ495" s="767"/>
      <c r="EA495" s="767"/>
      <c r="EB495" s="767"/>
      <c r="EC495" s="767"/>
      <c r="ED495" s="767"/>
      <c r="EE495" s="767"/>
      <c r="EF495" s="767"/>
      <c r="EG495" s="767"/>
      <c r="EH495" s="767"/>
      <c r="EI495" s="767"/>
      <c r="EJ495" s="767"/>
      <c r="EK495" s="767"/>
      <c r="EL495" s="767"/>
      <c r="EM495" s="767"/>
      <c r="EN495" s="767"/>
      <c r="EO495" s="767"/>
      <c r="EP495" s="767"/>
      <c r="EQ495" s="767"/>
      <c r="ER495" s="767"/>
      <c r="ES495" s="767"/>
      <c r="ET495" s="767"/>
      <c r="EU495" s="767"/>
      <c r="EV495" s="767"/>
      <c r="EW495" s="767"/>
      <c r="EX495" s="767"/>
      <c r="EY495" s="767"/>
      <c r="EZ495" s="767"/>
      <c r="FA495" s="767"/>
      <c r="FB495" s="767"/>
      <c r="FC495" s="767"/>
      <c r="FD495" s="767"/>
      <c r="FE495" s="767"/>
      <c r="FF495" s="767"/>
      <c r="FG495" s="767"/>
      <c r="FH495" s="767"/>
      <c r="FI495" s="767"/>
      <c r="FJ495" s="767"/>
      <c r="FK495" s="767"/>
      <c r="FL495" s="767"/>
      <c r="FM495" s="767"/>
      <c r="FN495" s="767"/>
      <c r="FO495" s="767"/>
      <c r="FP495" s="767"/>
      <c r="FQ495" s="767"/>
      <c r="FR495" s="767"/>
      <c r="FS495" s="767"/>
      <c r="FT495" s="767"/>
      <c r="FU495" s="767"/>
      <c r="FV495" s="767"/>
      <c r="FW495" s="767"/>
      <c r="FX495" s="767"/>
      <c r="FY495" s="767"/>
      <c r="FZ495" s="767"/>
      <c r="GA495" s="767"/>
      <c r="GB495" s="767"/>
      <c r="GC495" s="767"/>
      <c r="GD495" s="767"/>
      <c r="GE495" s="767"/>
      <c r="GF495" s="767"/>
      <c r="GG495" s="767"/>
      <c r="GH495" s="767"/>
      <c r="GI495" s="767"/>
      <c r="GJ495" s="767"/>
      <c r="GK495" s="767"/>
      <c r="GL495" s="767"/>
      <c r="GM495" s="767"/>
      <c r="GN495" s="767"/>
      <c r="GO495" s="767"/>
      <c r="GP495" s="767"/>
      <c r="GQ495" s="767"/>
      <c r="GR495" s="767"/>
      <c r="GS495" s="767"/>
      <c r="GT495" s="767"/>
      <c r="GU495" s="767"/>
      <c r="GV495" s="767"/>
      <c r="GW495" s="767"/>
      <c r="GX495" s="767"/>
      <c r="GY495" s="767"/>
      <c r="GZ495" s="767"/>
      <c r="HA495" s="767"/>
      <c r="HB495" s="767"/>
      <c r="HC495" s="767"/>
    </row>
    <row r="496" spans="1:211" s="864" customFormat="1" ht="13.9" hidden="1" customHeight="1">
      <c r="A496" s="307"/>
      <c r="B496" s="351"/>
      <c r="C496" s="971" t="str">
        <f>IF('1C TSrécur8'!M$17&lt;&gt;0,'1C TSrécur8'!$B$12,"")</f>
        <v/>
      </c>
      <c r="D496" s="972"/>
      <c r="E496" s="973"/>
      <c r="F496" s="93" t="str">
        <f>IF(AND($C496='1C TSrécur8'!$B$12,'1C TSrécur8'!$B$16="récurrentes",'1C TSrécur8'!$M$17&lt;&gt;""),'1C TSrécur8'!$M$21,"")</f>
        <v/>
      </c>
      <c r="G496" s="863"/>
      <c r="H496" s="745">
        <v>0.21</v>
      </c>
      <c r="I496" s="747">
        <v>1</v>
      </c>
      <c r="J496" s="312"/>
      <c r="K496" s="680">
        <f t="shared" si="159"/>
        <v>0</v>
      </c>
      <c r="L496" s="527">
        <f>IF(OR('1C TSrécur8'!$B$12="",'1C TSrécur8'!M$30=0),0,IF(AND('1C TSrécur8'!$B$12&lt;&gt;"",$K$2="Pôle",'1C TSrécur8'!$C$12="OUI"),(('1C TSrécur8'!M$22+'1C TSrécur8'!M$23+'1C TSrécur8'!M$24+'1C TSrécur8'!M$25+'1C TSrécur8'!M$29)/'1C TSrécur8'!M$17),IF(AND('1C TSrécur8'!$B$12&lt;&gt;"",$K$2="Pôle",'1C TSrécur8'!$C$12="NON"),(('1C TSrécur8'!M$22+'1C TSrécur8'!M$23+'1C TSrécur8'!M$24+'1C TSrécur8'!M$25+'1C TSrécur8'!M$29)/'1C TSrécur8'!M$30),IF(AND('1C TSrécur8'!$B$12&lt;&gt;"",$K$2&lt;&gt;"Pôle",'1C TSrécur8'!$C$12="OUI"),(('1C TSrécur8'!M$22+'1C TSrécur8'!M$23+'1C TSrécur8'!M$24+'1C TSrécur8'!M$25+'1C TSrécur8'!M$26+'1C TSrécur8'!M$27+'1C TSrécur8'!M$28+'1C TSrécur8'!M$29)/'1C TSrécur8'!M$17),IF(AND('1C TSrécur8'!$B$12&lt;&gt;"",$K$2&lt;&gt;"Pôle",'1C TSrécur8'!$C$12="NON"),(('1C TSrécur8'!M$22+'1C TSrécur8'!M$23+'1C TSrécur8'!M$24+'1C TSrécur8'!M$25+'1C TSrécur8'!M$26+'1C TSrécur8'!M$27+'1C TSrécur8'!M$28+'1C TSrécur8'!M$29)/'1C TSrécur8'!M$30))))))</f>
        <v>0</v>
      </c>
      <c r="M496" s="527">
        <f>IF(OR('1C TSrécur8'!$B$12="",'1C TSrécur8'!M$30=0),0,IF(AND('1C TSrécur8'!$B$12&lt;&gt;"",$K$2="Pôle",'1C TSrécur8'!$C$12="OUI"),(('1C TSrécur8'!M$26+'1C TSrécur8'!M$27+'1C TSrécur8'!M$28)/'1C TSrécur8'!M$17),IF(AND('1C TSrécur8'!$B$12&lt;&gt;"",$K$2="Pôle",'1C TSrécur8'!$C$12="NON"),(('1C TSrécur8'!M$26+'1C TSrécur8'!M$27+'1C TSrécur8'!M$28)/'1C TSrécur8'!M$30),IF(AND('1C TSrécur8'!$B$12&lt;&gt;"",$K$2&lt;&gt;"Pôle"),0))))</f>
        <v>0</v>
      </c>
      <c r="N496" s="527">
        <f>IF(AND('1C TSrécur8'!$M$17&lt;&gt;0,'1C TSrécur8'!$M$30&lt;&gt;0),L496+M496,0)</f>
        <v>0</v>
      </c>
      <c r="O496" s="542" t="str">
        <f>IF(AND('1C TSrécur8'!M$17&lt;&gt;0,'1C TSrécur8'!$C$12="OUI"),'1C TSrécur8'!M$36/'1C TSrécur8'!M$17,"")</f>
        <v/>
      </c>
      <c r="P496" s="543" t="str">
        <f>IF(AND('1C TSrécur8'!M$17&lt;&gt;0,'1C TSrécur8'!$C$12="OUI"),'1C TSrécur8'!$M$37/'1C TSrécur8'!M$17,"")</f>
        <v/>
      </c>
      <c r="Q496" s="543" t="str">
        <f>IF(AND('1C TSrécur8'!M$17&lt;&gt;0,'1C TSrécur8'!$C$12="OUI"),'1C TSrécur8'!$M$38/'1C TSrécur8'!M$17,"")</f>
        <v/>
      </c>
      <c r="R496" s="543" t="str">
        <f>IF(AND('1C TSrécur8'!M$17&lt;&gt;0,'1C TSrécur8'!$C$12="OUI"),'1C TSrécur8'!$M$39/'1C TSrécur8'!M$17,"")</f>
        <v/>
      </c>
      <c r="S496" s="543" t="str">
        <f>IF(AND('1C TSrécur8'!M$17&lt;&gt;0,'1C TSrécur8'!$C$12="OUI"),'1C TSrécur8'!$M$40/'1C TSrécur8'!M$17,"")</f>
        <v/>
      </c>
      <c r="T496" s="543" t="str">
        <f>IF(AND('1C TSrécur8'!M$17&lt;&gt;0,'1C TSrécur8'!$C$12="OUI"),'1C TSrécur8'!$M$41/'1C TSrécur8'!M$17,"")</f>
        <v/>
      </c>
      <c r="U496" s="543" t="str">
        <f>IF(AND('1C TSrécur8'!M$17&lt;&gt;0,'1C TSrécur8'!$C$12="OUI"),'1C TSrécur8'!$M$42/'1C TSrécur8'!M$17,"")</f>
        <v/>
      </c>
      <c r="V496" s="543" t="str">
        <f>IF(AND('1C TSrécur8'!M$17&lt;&gt;0,'1C TSrécur8'!$C$12="OUI"),'1C TSrécur8'!$M$43/'1C TSrécur8'!M$17,"")</f>
        <v/>
      </c>
      <c r="W496" s="543" t="str">
        <f>IF(AND('1C TSrécur8'!M$17&lt;&gt;0,'1C TSrécur8'!$C$12="OUI"),'1C TSrécur8'!$M$44/'1C TSrécur8'!M$17,"")</f>
        <v/>
      </c>
      <c r="X496" s="543" t="str">
        <f>IF(AND('1C TSrécur8'!M$17&lt;&gt;0,'1C TSrécur8'!$C$12="OUI"),'1C TSrécur8'!$M$45/'1C TSrécur8'!M$17,"")</f>
        <v/>
      </c>
      <c r="Y496" s="543" t="str">
        <f>IF(AND('1C TSrécur8'!M$17&lt;&gt;0,'1C TSrécur8'!$C$12="OUI"),'1C TSrécur8'!$M$46/'1C TSrécur8'!M$17,"")</f>
        <v/>
      </c>
      <c r="Z496" s="543" t="str">
        <f>IF(AND('1C TSrécur8'!M$17&lt;&gt;0,'1C TSrécur8'!$C$12="OUI"),'1C TSrécur8'!$M$47/'1C TSrécur8'!M$17,"")</f>
        <v/>
      </c>
      <c r="AA496" s="543" t="str">
        <f>IF(AND('1C TSrécur8'!M$17&lt;&gt;0,'1C TSrécur8'!$C$12="OUI"),'1C TSrécur8'!$M$48/'1C TSrécur8'!M$17,"")</f>
        <v/>
      </c>
      <c r="AB496" s="543" t="str">
        <f>IF(AND('1C TSrécur8'!M$17&lt;&gt;0,'1C TSrécur8'!$C$12="OUI"),'1C TSrécur8'!$M$49/'1C TSrécur8'!M$17,"")</f>
        <v/>
      </c>
      <c r="AC496" s="543" t="str">
        <f>IF(AND('1C TSrécur8'!M$17&lt;&gt;0,'1C TSrécur8'!$C$12="OUI"),'1C TSrécur8'!$M$50/'1C TSrécur8'!M$17,"")</f>
        <v/>
      </c>
      <c r="AD496" s="543" t="str">
        <f>IF(AND('1C TSrécur8'!M$17&lt;&gt;0,'1C TSrécur8'!$C$12="OUI"),'1C TSrécur8'!$M$51/'1C TSrécur8'!M$17,"")</f>
        <v/>
      </c>
      <c r="AE496" s="543" t="str">
        <f>IF(AND('1C TSrécur8'!M$17&lt;&gt;0,'1C TSrécur8'!$C$12="OUI"),'1C TSrécur8'!$M$52/'1C TSrécur8'!M$17,"")</f>
        <v/>
      </c>
      <c r="AF496" s="543" t="str">
        <f>IF(AND('1C TSrécur8'!M$17&lt;&gt;0,'1C TSrécur8'!$C$12="OUI"),'1C TSrécur8'!$M$53/'1C TSrécur8'!M$17,"")</f>
        <v/>
      </c>
      <c r="AG496" s="543" t="str">
        <f>IF(AND('1C TSrécur8'!M$17&lt;&gt;0,'1C TSrécur8'!$C$12="OUI"),'1C TSrécur8'!$M$54/'1C TSrécur8'!M$17,"")</f>
        <v/>
      </c>
      <c r="AH496" s="543" t="str">
        <f>IF(AND('1C TSrécur8'!M$17&lt;&gt;0,'1C TSrécur8'!$C$12="OUI"),'1C TSrécur8'!$M$55/'1C TSrécur8'!M$17,"")</f>
        <v/>
      </c>
      <c r="AI496" s="543" t="str">
        <f>IF(AND('1C TSrécur8'!M$17&lt;&gt;0,'1C TSrécur8'!$C$12="OUI"),'1C TSrécur8'!$M$56/'1C TSrécur8'!M$17,"")</f>
        <v/>
      </c>
      <c r="AJ496" s="543" t="str">
        <f>IF(AND('1C TSrécur8'!M$17&lt;&gt;0,'1C TSrécur8'!$C$12="OUI"),'1C TSrécur8'!$M$57/'1C TSrécur8'!M$17,"")</f>
        <v/>
      </c>
      <c r="AK496" s="543">
        <f>IF(AND('1C TSrécur8'!M$17&lt;&gt;0,'1C TSrécur8'!$C$12="OUI"),'1C TSrécur8'!M$58/'1C TSrécur8'!M$17,0)</f>
        <v>0</v>
      </c>
      <c r="AL496" s="72">
        <f>IF(AND('1C TSrécur8'!$B$12&lt;&gt;"",'1C TSrécur8'!$C$12="OUI"),N496+AK496,N496)</f>
        <v>0</v>
      </c>
      <c r="AM496" s="344">
        <f t="shared" si="162"/>
        <v>0</v>
      </c>
      <c r="AN496" s="344">
        <f t="shared" si="163"/>
        <v>0</v>
      </c>
      <c r="AO496" s="345">
        <f t="shared" si="164"/>
        <v>0</v>
      </c>
      <c r="AP496" s="573">
        <f t="shared" si="165"/>
        <v>0</v>
      </c>
      <c r="AQ496" s="583">
        <f t="shared" si="166"/>
        <v>0</v>
      </c>
      <c r="AR496" s="579"/>
      <c r="AS496" s="102"/>
      <c r="AT496" s="27" t="str">
        <f>IF('1C TSrécur8'!M$17*FICHE!$C$13&lt;J496,"Forfait limité à "&amp;FICHE!$C$13&amp;"€/jour","")</f>
        <v/>
      </c>
      <c r="AU496" s="592"/>
      <c r="AV496" s="824"/>
      <c r="AW496" s="824"/>
      <c r="AX496" s="824"/>
      <c r="AY496" s="824"/>
      <c r="AZ496" s="824"/>
      <c r="BA496" s="767"/>
      <c r="BB496" s="767"/>
      <c r="BC496" s="767"/>
      <c r="BD496" s="767"/>
      <c r="BE496" s="767"/>
      <c r="BF496" s="767"/>
      <c r="BG496" s="767"/>
      <c r="BH496" s="767"/>
      <c r="BI496" s="767"/>
      <c r="BJ496" s="767"/>
      <c r="BK496" s="767"/>
      <c r="BL496" s="767"/>
      <c r="BM496" s="767"/>
      <c r="BN496" s="767"/>
      <c r="BO496" s="767"/>
      <c r="BP496" s="767"/>
      <c r="BQ496" s="767"/>
      <c r="BR496" s="767"/>
      <c r="BS496" s="767"/>
      <c r="BT496" s="767"/>
      <c r="BU496" s="767"/>
      <c r="BV496" s="767"/>
      <c r="BW496" s="767"/>
      <c r="BX496" s="767"/>
      <c r="BY496" s="767"/>
      <c r="BZ496" s="767"/>
      <c r="CA496" s="767"/>
      <c r="CB496" s="767"/>
      <c r="CC496" s="767"/>
      <c r="CD496" s="767"/>
      <c r="CE496" s="767"/>
      <c r="CF496" s="767"/>
      <c r="CG496" s="767"/>
      <c r="CH496" s="767"/>
      <c r="CI496" s="767"/>
      <c r="CJ496" s="767"/>
      <c r="CK496" s="767"/>
      <c r="CL496" s="767"/>
      <c r="CM496" s="767"/>
      <c r="CN496" s="767"/>
      <c r="CO496" s="767"/>
      <c r="CP496" s="767"/>
      <c r="CQ496" s="767"/>
      <c r="CR496" s="767"/>
      <c r="CS496" s="767"/>
      <c r="CT496" s="767"/>
      <c r="CU496" s="767"/>
      <c r="CV496" s="767"/>
      <c r="CW496" s="767"/>
      <c r="CX496" s="767"/>
      <c r="CY496" s="767"/>
      <c r="CZ496" s="767"/>
      <c r="DA496" s="767"/>
      <c r="DB496" s="767"/>
      <c r="DC496" s="767"/>
      <c r="DD496" s="767"/>
      <c r="DE496" s="767"/>
      <c r="DF496" s="767"/>
      <c r="DG496" s="767"/>
      <c r="DH496" s="767"/>
      <c r="DI496" s="767"/>
      <c r="DJ496" s="767"/>
      <c r="DK496" s="767"/>
      <c r="DL496" s="767"/>
      <c r="DM496" s="767"/>
      <c r="DN496" s="767"/>
      <c r="DO496" s="767"/>
      <c r="DP496" s="767"/>
      <c r="DQ496" s="767"/>
      <c r="DR496" s="767"/>
      <c r="DS496" s="767"/>
      <c r="DT496" s="767"/>
      <c r="DU496" s="767"/>
      <c r="DV496" s="767"/>
      <c r="DW496" s="767"/>
      <c r="DX496" s="767"/>
      <c r="DY496" s="767"/>
      <c r="DZ496" s="767"/>
      <c r="EA496" s="767"/>
      <c r="EB496" s="767"/>
      <c r="EC496" s="767"/>
      <c r="ED496" s="767"/>
      <c r="EE496" s="767"/>
      <c r="EF496" s="767"/>
      <c r="EG496" s="767"/>
      <c r="EH496" s="767"/>
      <c r="EI496" s="767"/>
      <c r="EJ496" s="767"/>
      <c r="EK496" s="767"/>
      <c r="EL496" s="767"/>
      <c r="EM496" s="767"/>
      <c r="EN496" s="767"/>
      <c r="EO496" s="767"/>
      <c r="EP496" s="767"/>
      <c r="EQ496" s="767"/>
      <c r="ER496" s="767"/>
      <c r="ES496" s="767"/>
      <c r="ET496" s="767"/>
      <c r="EU496" s="767"/>
      <c r="EV496" s="767"/>
      <c r="EW496" s="767"/>
      <c r="EX496" s="767"/>
      <c r="EY496" s="767"/>
      <c r="EZ496" s="767"/>
      <c r="FA496" s="767"/>
      <c r="FB496" s="767"/>
      <c r="FC496" s="767"/>
      <c r="FD496" s="767"/>
      <c r="FE496" s="767"/>
      <c r="FF496" s="767"/>
      <c r="FG496" s="767"/>
      <c r="FH496" s="767"/>
      <c r="FI496" s="767"/>
      <c r="FJ496" s="767"/>
      <c r="FK496" s="767"/>
      <c r="FL496" s="767"/>
      <c r="FM496" s="767"/>
      <c r="FN496" s="767"/>
      <c r="FO496" s="767"/>
      <c r="FP496" s="767"/>
      <c r="FQ496" s="767"/>
      <c r="FR496" s="767"/>
      <c r="FS496" s="767"/>
      <c r="FT496" s="767"/>
      <c r="FU496" s="767"/>
      <c r="FV496" s="767"/>
      <c r="FW496" s="767"/>
      <c r="FX496" s="767"/>
      <c r="FY496" s="767"/>
      <c r="FZ496" s="767"/>
      <c r="GA496" s="767"/>
      <c r="GB496" s="767"/>
      <c r="GC496" s="767"/>
      <c r="GD496" s="767"/>
      <c r="GE496" s="767"/>
      <c r="GF496" s="767"/>
      <c r="GG496" s="767"/>
      <c r="GH496" s="767"/>
      <c r="GI496" s="767"/>
      <c r="GJ496" s="767"/>
      <c r="GK496" s="767"/>
      <c r="GL496" s="767"/>
      <c r="GM496" s="767"/>
      <c r="GN496" s="767"/>
      <c r="GO496" s="767"/>
      <c r="GP496" s="767"/>
      <c r="GQ496" s="767"/>
      <c r="GR496" s="767"/>
      <c r="GS496" s="767"/>
      <c r="GT496" s="767"/>
      <c r="GU496" s="767"/>
      <c r="GV496" s="767"/>
      <c r="GW496" s="767"/>
      <c r="GX496" s="767"/>
      <c r="GY496" s="767"/>
      <c r="GZ496" s="767"/>
      <c r="HA496" s="767"/>
      <c r="HB496" s="767"/>
      <c r="HC496" s="767"/>
    </row>
    <row r="497" spans="1:211" s="864" customFormat="1" ht="13.9" hidden="1" customHeight="1">
      <c r="A497" s="307"/>
      <c r="B497" s="351"/>
      <c r="C497" s="971" t="str">
        <f>IF('1C TSrécur8'!N$17&lt;&gt;0,'1C TSrécur8'!$B$12,"")</f>
        <v/>
      </c>
      <c r="D497" s="972"/>
      <c r="E497" s="973"/>
      <c r="F497" s="93" t="str">
        <f>IF(AND($C497='1C TSrécur8'!$B$12,'1C TSrécur8'!$B$16="récurrentes",'1C TSrécur8'!$N$17&lt;&gt;""),'1C TSrécur8'!$N$21,"")</f>
        <v/>
      </c>
      <c r="G497" s="842"/>
      <c r="H497" s="745">
        <v>0.21</v>
      </c>
      <c r="I497" s="747">
        <v>1</v>
      </c>
      <c r="J497" s="312"/>
      <c r="K497" s="680">
        <f t="shared" si="159"/>
        <v>0</v>
      </c>
      <c r="L497" s="527">
        <f>IF(OR('1C TSrécur8'!$B$12="",'1C TSrécur8'!N$30=0),0,IF(AND('1C TSrécur8'!$B$12&lt;&gt;"",$K$2="Pôle",'1C TSrécur8'!$C$12="OUI"),(('1C TSrécur8'!N$22+'1C TSrécur8'!N$23+'1C TSrécur8'!N$24+'1C TSrécur8'!N$25+'1C TSrécur8'!N$29)/'1C TSrécur8'!N$17),IF(AND('1C TSrécur8'!$B$12&lt;&gt;"",$K$2="Pôle",'1C TSrécur8'!$C$12="NON"),(('1C TSrécur8'!N$22+'1C TSrécur8'!N$23+'1C TSrécur8'!N$24+'1C TSrécur8'!N$25+'1C TSrécur8'!N$29)/'1C TSrécur8'!N$30),IF(AND('1C TSrécur8'!$B$12&lt;&gt;"",$K$2&lt;&gt;"Pôle",'1C TSrécur8'!$C$12="OUI"),(('1C TSrécur8'!N$22+'1C TSrécur8'!N$23+'1C TSrécur8'!N$24+'1C TSrécur8'!N$25+'1C TSrécur8'!N$26+'1C TSrécur8'!N$27+'1C TSrécur8'!N$28+'1C TSrécur8'!N$29)/'1C TSrécur8'!N$17),IF(AND('1C TSrécur8'!$B$12&lt;&gt;"",$K$2&lt;&gt;"Pôle",'1C TSrécur8'!$C$12="NON"),(('1C TSrécur8'!N$22+'1C TSrécur8'!N$23+'1C TSrécur8'!N$24+'1C TSrécur8'!N$25+'1C TSrécur8'!N$26+'1C TSrécur8'!N$27+'1C TSrécur8'!N$28+'1C TSrécur8'!N$29)/'1C TSrécur8'!N$30))))))</f>
        <v>0</v>
      </c>
      <c r="M497" s="527">
        <f>IF(OR('1C TSrécur8'!$B$12="",'1C TSrécur8'!N$30=0),0,IF(AND('1C TSrécur8'!$B$12&lt;&gt;"",$K$2="Pôle",'1C TSrécur8'!$C$12="OUI"),(('1C TSrécur8'!N$26+'1C TSrécur8'!N$27+'1C TSrécur8'!N$28)/'1C TSrécur8'!N$17),IF(AND('1C TSrécur8'!$B$12&lt;&gt;"",$K$2="Pôle",'1C TSrécur8'!$C$12="NON"),(('1C TSrécur8'!N$26+'1C TSrécur8'!N$27+'1C TSrécur8'!N$28)/'1C TSrécur8'!N$30),IF(AND('1C TSrécur8'!$B$12&lt;&gt;"",$K$2&lt;&gt;"Pôle"),0))))</f>
        <v>0</v>
      </c>
      <c r="N497" s="527">
        <f>IF(AND('1C TSrécur8'!$N$17&lt;&gt;0,'1C TSrécur8'!$N$30&lt;&gt;0),L497+M497,0)</f>
        <v>0</v>
      </c>
      <c r="O497" s="542" t="str">
        <f>IF(AND('1C TSrécur8'!N$17&lt;&gt;0,'1C TSrécur8'!$C$12="OUI"),'1C TSrécur8'!N$36/'1C TSrécur8'!N$17,"")</f>
        <v/>
      </c>
      <c r="P497" s="543" t="str">
        <f>IF(AND('1C TSrécur8'!N$17&lt;&gt;0,'1C TSrécur8'!$C$12="OUI"),'1C TSrécur8'!$N$37/'1C TSrécur8'!N$17,"")</f>
        <v/>
      </c>
      <c r="Q497" s="543" t="str">
        <f>IF(AND('1C TSrécur8'!N$17&lt;&gt;0,'1C TSrécur8'!$C$12="OUI"),'1C TSrécur8'!$N$38/'1C TSrécur8'!N$17,"")</f>
        <v/>
      </c>
      <c r="R497" s="543" t="str">
        <f>IF(AND('1C TSrécur8'!N$17&lt;&gt;0,'1C TSrécur8'!$C$12="OUI"),'1C TSrécur8'!$N$39/'1C TSrécur8'!N$17,"")</f>
        <v/>
      </c>
      <c r="S497" s="543" t="str">
        <f>IF(AND('1C TSrécur8'!N$17&lt;&gt;0,'1C TSrécur8'!$C$12="OUI"),'1C TSrécur8'!$N$40/'1C TSrécur8'!N$17,"")</f>
        <v/>
      </c>
      <c r="T497" s="543" t="str">
        <f>IF(AND('1C TSrécur8'!N$17&lt;&gt;0,'1C TSrécur8'!$C$12="OUI"),'1C TSrécur8'!$N$41/'1C TSrécur8'!N$17,"")</f>
        <v/>
      </c>
      <c r="U497" s="543" t="str">
        <f>IF(AND('1C TSrécur8'!N$17&lt;&gt;0,'1C TSrécur8'!$C$12="OUI"),'1C TSrécur8'!$N$42/'1C TSrécur8'!N$17,"")</f>
        <v/>
      </c>
      <c r="V497" s="543" t="str">
        <f>IF(AND('1C TSrécur8'!N$17&lt;&gt;0,'1C TSrécur8'!$C$12="OUI"),'1C TSrécur8'!$N$43/'1C TSrécur8'!N$17,"")</f>
        <v/>
      </c>
      <c r="W497" s="543" t="str">
        <f>IF(AND('1C TSrécur8'!N$17&lt;&gt;0,'1C TSrécur8'!$C$12="OUI"),'1C TSrécur8'!$N$44/'1C TSrécur8'!N$17,"")</f>
        <v/>
      </c>
      <c r="X497" s="543" t="str">
        <f>IF(AND('1C TSrécur8'!N$17&lt;&gt;0,'1C TSrécur8'!$C$12="OUI"),'1C TSrécur8'!$N$45/'1C TSrécur8'!N$17,"")</f>
        <v/>
      </c>
      <c r="Y497" s="543" t="str">
        <f>IF(AND('1C TSrécur8'!N$17&lt;&gt;0,'1C TSrécur8'!$C$12="OUI"),'1C TSrécur8'!$N$46/'1C TSrécur8'!N$17,"")</f>
        <v/>
      </c>
      <c r="Z497" s="543" t="str">
        <f>IF(AND('1C TSrécur8'!N$17&lt;&gt;0,'1C TSrécur8'!$C$12="OUI"),'1C TSrécur8'!$N$47/'1C TSrécur8'!N$17,"")</f>
        <v/>
      </c>
      <c r="AA497" s="543" t="str">
        <f>IF(AND('1C TSrécur8'!N$17&lt;&gt;0,'1C TSrécur8'!$C$12="OUI"),'1C TSrécur8'!$N$48/'1C TSrécur8'!N$17,"")</f>
        <v/>
      </c>
      <c r="AB497" s="543" t="str">
        <f>IF(AND('1C TSrécur8'!N$17&lt;&gt;0,'1C TSrécur8'!$C$12="OUI"),'1C TSrécur8'!$N$49/'1C TSrécur8'!N$17,"")</f>
        <v/>
      </c>
      <c r="AC497" s="543" t="str">
        <f>IF(AND('1C TSrécur8'!N$17&lt;&gt;0,'1C TSrécur8'!$C$12="OUI"),'1C TSrécur8'!$N$50/'1C TSrécur8'!N$17,"")</f>
        <v/>
      </c>
      <c r="AD497" s="543" t="str">
        <f>IF(AND('1C TSrécur8'!N$17&lt;&gt;0,'1C TSrécur8'!$C$12="OUI"),'1C TSrécur8'!$N$51/'1C TSrécur8'!N$17,"")</f>
        <v/>
      </c>
      <c r="AE497" s="543" t="str">
        <f>IF(AND('1C TSrécur8'!N$17&lt;&gt;0,'1C TSrécur8'!$C$12="OUI"),'1C TSrécur8'!$N$52/'1C TSrécur8'!N$17,"")</f>
        <v/>
      </c>
      <c r="AF497" s="543" t="str">
        <f>IF(AND('1C TSrécur8'!N$17&lt;&gt;0,'1C TSrécur8'!$C$12="OUI"),'1C TSrécur8'!$N$53/'1C TSrécur8'!N$17,"")</f>
        <v/>
      </c>
      <c r="AG497" s="543" t="str">
        <f>IF(AND('1C TSrécur8'!N$17&lt;&gt;0,'1C TSrécur8'!$C$12="OUI"),'1C TSrécur8'!$N$54/'1C TSrécur8'!N$17,"")</f>
        <v/>
      </c>
      <c r="AH497" s="543" t="str">
        <f>IF(AND('1C TSrécur8'!N$17&lt;&gt;0,'1C TSrécur8'!$C$12="OUI"),'1C TSrécur8'!$N$55/'1C TSrécur8'!N$17,"")</f>
        <v/>
      </c>
      <c r="AI497" s="543" t="str">
        <f>IF(AND('1C TSrécur8'!N$17&lt;&gt;0,'1C TSrécur8'!$C$12="OUI"),'1C TSrécur8'!$N$56/'1C TSrécur8'!N$17,"")</f>
        <v/>
      </c>
      <c r="AJ497" s="543" t="str">
        <f>IF(AND('1C TSrécur8'!N$17&lt;&gt;0,'1C TSrécur8'!$C$12="OUI"),'1C TSrécur8'!$N$57/'1C TSrécur8'!N$17,"")</f>
        <v/>
      </c>
      <c r="AK497" s="543">
        <f>IF(AND('1C TSrécur8'!N$17&lt;&gt;0,'1C TSrécur8'!$C$12="OUI"),'1C TSrécur8'!N$58/'1C TSrécur8'!N$17,0)</f>
        <v>0</v>
      </c>
      <c r="AL497" s="72">
        <f>IF(AND('1C TSrécur8'!$B$12&lt;&gt;"",'1C TSrécur8'!$C$12="OUI"),N497+AK497,N497)</f>
        <v>0</v>
      </c>
      <c r="AM497" s="344">
        <f t="shared" si="162"/>
        <v>0</v>
      </c>
      <c r="AN497" s="344">
        <f t="shared" si="163"/>
        <v>0</v>
      </c>
      <c r="AO497" s="345">
        <f t="shared" si="164"/>
        <v>0</v>
      </c>
      <c r="AP497" s="573">
        <f t="shared" si="165"/>
        <v>0</v>
      </c>
      <c r="AQ497" s="583">
        <f t="shared" si="166"/>
        <v>0</v>
      </c>
      <c r="AR497" s="579"/>
      <c r="AS497" s="102"/>
      <c r="AT497" s="27" t="str">
        <f>IF('1C TSrécur8'!N$17*FICHE!$C$13&lt;J497,"Forfait limité à "&amp;FICHE!$C$13&amp;"€/jour","")</f>
        <v/>
      </c>
      <c r="AU497" s="592"/>
      <c r="AV497" s="824"/>
      <c r="AW497" s="824"/>
      <c r="AX497" s="824"/>
      <c r="AY497" s="824"/>
      <c r="AZ497" s="824"/>
      <c r="BA497" s="767"/>
      <c r="BB497" s="767"/>
      <c r="BC497" s="767"/>
      <c r="BD497" s="767"/>
      <c r="BE497" s="767"/>
      <c r="BF497" s="767"/>
      <c r="BG497" s="767"/>
      <c r="BH497" s="767"/>
      <c r="BI497" s="767"/>
      <c r="BJ497" s="767"/>
      <c r="BK497" s="767"/>
      <c r="BL497" s="767"/>
      <c r="BM497" s="767"/>
      <c r="BN497" s="767"/>
      <c r="BO497" s="767"/>
      <c r="BP497" s="767"/>
      <c r="BQ497" s="767"/>
      <c r="BR497" s="767"/>
      <c r="BS497" s="767"/>
      <c r="BT497" s="767"/>
      <c r="BU497" s="767"/>
      <c r="BV497" s="767"/>
      <c r="BW497" s="767"/>
      <c r="BX497" s="767"/>
      <c r="BY497" s="767"/>
      <c r="BZ497" s="767"/>
      <c r="CA497" s="767"/>
      <c r="CB497" s="767"/>
      <c r="CC497" s="767"/>
      <c r="CD497" s="767"/>
      <c r="CE497" s="767"/>
      <c r="CF497" s="767"/>
      <c r="CG497" s="767"/>
      <c r="CH497" s="767"/>
      <c r="CI497" s="767"/>
      <c r="CJ497" s="767"/>
      <c r="CK497" s="767"/>
      <c r="CL497" s="767"/>
      <c r="CM497" s="767"/>
      <c r="CN497" s="767"/>
      <c r="CO497" s="767"/>
      <c r="CP497" s="767"/>
      <c r="CQ497" s="767"/>
      <c r="CR497" s="767"/>
      <c r="CS497" s="767"/>
      <c r="CT497" s="767"/>
      <c r="CU497" s="767"/>
      <c r="CV497" s="767"/>
      <c r="CW497" s="767"/>
      <c r="CX497" s="767"/>
      <c r="CY497" s="767"/>
      <c r="CZ497" s="767"/>
      <c r="DA497" s="767"/>
      <c r="DB497" s="767"/>
      <c r="DC497" s="767"/>
      <c r="DD497" s="767"/>
      <c r="DE497" s="767"/>
      <c r="DF497" s="767"/>
      <c r="DG497" s="767"/>
      <c r="DH497" s="767"/>
      <c r="DI497" s="767"/>
      <c r="DJ497" s="767"/>
      <c r="DK497" s="767"/>
      <c r="DL497" s="767"/>
      <c r="DM497" s="767"/>
      <c r="DN497" s="767"/>
      <c r="DO497" s="767"/>
      <c r="DP497" s="767"/>
      <c r="DQ497" s="767"/>
      <c r="DR497" s="767"/>
      <c r="DS497" s="767"/>
      <c r="DT497" s="767"/>
      <c r="DU497" s="767"/>
      <c r="DV497" s="767"/>
      <c r="DW497" s="767"/>
      <c r="DX497" s="767"/>
      <c r="DY497" s="767"/>
      <c r="DZ497" s="767"/>
      <c r="EA497" s="767"/>
      <c r="EB497" s="767"/>
      <c r="EC497" s="767"/>
      <c r="ED497" s="767"/>
      <c r="EE497" s="767"/>
      <c r="EF497" s="767"/>
      <c r="EG497" s="767"/>
      <c r="EH497" s="767"/>
      <c r="EI497" s="767"/>
      <c r="EJ497" s="767"/>
      <c r="EK497" s="767"/>
      <c r="EL497" s="767"/>
      <c r="EM497" s="767"/>
      <c r="EN497" s="767"/>
      <c r="EO497" s="767"/>
      <c r="EP497" s="767"/>
      <c r="EQ497" s="767"/>
      <c r="ER497" s="767"/>
      <c r="ES497" s="767"/>
      <c r="ET497" s="767"/>
      <c r="EU497" s="767"/>
      <c r="EV497" s="767"/>
      <c r="EW497" s="767"/>
      <c r="EX497" s="767"/>
      <c r="EY497" s="767"/>
      <c r="EZ497" s="767"/>
      <c r="FA497" s="767"/>
      <c r="FB497" s="767"/>
      <c r="FC497" s="767"/>
      <c r="FD497" s="767"/>
      <c r="FE497" s="767"/>
      <c r="FF497" s="767"/>
      <c r="FG497" s="767"/>
      <c r="FH497" s="767"/>
      <c r="FI497" s="767"/>
      <c r="FJ497" s="767"/>
      <c r="FK497" s="767"/>
      <c r="FL497" s="767"/>
      <c r="FM497" s="767"/>
      <c r="FN497" s="767"/>
      <c r="FO497" s="767"/>
      <c r="FP497" s="767"/>
      <c r="FQ497" s="767"/>
      <c r="FR497" s="767"/>
      <c r="FS497" s="767"/>
      <c r="FT497" s="767"/>
      <c r="FU497" s="767"/>
      <c r="FV497" s="767"/>
      <c r="FW497" s="767"/>
      <c r="FX497" s="767"/>
      <c r="FY497" s="767"/>
      <c r="FZ497" s="767"/>
      <c r="GA497" s="767"/>
      <c r="GB497" s="767"/>
      <c r="GC497" s="767"/>
      <c r="GD497" s="767"/>
      <c r="GE497" s="767"/>
      <c r="GF497" s="767"/>
      <c r="GG497" s="767"/>
      <c r="GH497" s="767"/>
      <c r="GI497" s="767"/>
      <c r="GJ497" s="767"/>
      <c r="GK497" s="767"/>
      <c r="GL497" s="767"/>
      <c r="GM497" s="767"/>
      <c r="GN497" s="767"/>
      <c r="GO497" s="767"/>
      <c r="GP497" s="767"/>
      <c r="GQ497" s="767"/>
      <c r="GR497" s="767"/>
      <c r="GS497" s="767"/>
      <c r="GT497" s="767"/>
      <c r="GU497" s="767"/>
      <c r="GV497" s="767"/>
      <c r="GW497" s="767"/>
      <c r="GX497" s="767"/>
      <c r="GY497" s="767"/>
      <c r="GZ497" s="767"/>
      <c r="HA497" s="767"/>
      <c r="HB497" s="767"/>
      <c r="HC497" s="767"/>
    </row>
    <row r="498" spans="1:211" ht="13.9" hidden="1" customHeight="1">
      <c r="A498" s="309"/>
      <c r="B498" s="338"/>
      <c r="C498" s="974" t="str">
        <f>IF('1C TSrécur8'!O$17&lt;&gt;0,'1C TSrécur8'!$B$12,"")</f>
        <v/>
      </c>
      <c r="D498" s="975"/>
      <c r="E498" s="976"/>
      <c r="F498" s="828" t="str">
        <f>IF(AND($C498='1C TSrécur8'!$B$12,'1C TSrécur8'!$B$16="récurrentes",'1C TSrécur8'!$O$17&lt;&gt;""),'1C TSrécur8'!$O$21,"")</f>
        <v/>
      </c>
      <c r="G498" s="237"/>
      <c r="H498" s="763">
        <v>0.21</v>
      </c>
      <c r="I498" s="764">
        <v>1</v>
      </c>
      <c r="J498" s="316"/>
      <c r="K498" s="829">
        <f t="shared" ref="K498:K521" si="167">J498+(J498*H498)</f>
        <v>0</v>
      </c>
      <c r="L498" s="830">
        <f>IF(OR('1C TSrécur8'!$B$12="",'1C TSrécur8'!O$30=0),0,IF(AND('1C TSrécur8'!$B$12&lt;&gt;"",$K$2="Pôle",'1C TSrécur8'!$C$12="OUI"),(('1C TSrécur8'!O$22+'1C TSrécur8'!O$23+'1C TSrécur8'!O$24+'1C TSrécur8'!O$25+'1C TSrécur8'!O$29)/'1C TSrécur8'!O$17),IF(AND('1C TSrécur8'!$B$12&lt;&gt;"",$K$2="Pôle",'1C TSrécur8'!$C$12="NON"),(('1C TSrécur8'!O$22+'1C TSrécur8'!O$23+'1C TSrécur8'!O$24+'1C TSrécur8'!O$25+'1C TSrécur8'!O$29)/'1C TSrécur8'!O$30),IF(AND('1C TSrécur8'!$B$12&lt;&gt;"",$K$2&lt;&gt;"Pôle",'1C TSrécur8'!$C$12="OUI"),(('1C TSrécur8'!O$22+'1C TSrécur8'!O$23+'1C TSrécur8'!O$24+'1C TSrécur8'!O$25+'1C TSrécur8'!O$26+'1C TSrécur8'!O$27+'1C TSrécur8'!O$28+'1C TSrécur8'!O$29)/'1C TSrécur8'!O$17),IF(AND('1C TSrécur8'!$B$12&lt;&gt;"",$K$2&lt;&gt;"Pôle",'1C TSrécur8'!$C$12="NON"),(('1C TSrécur8'!O$22+'1C TSrécur8'!O$23+'1C TSrécur8'!O$24+'1C TSrécur8'!O$25+'1C TSrécur8'!O$26+'1C TSrécur8'!O$27+'1C TSrécur8'!O$28+'1C TSrécur8'!O$29)/'1C TSrécur8'!O$30))))))</f>
        <v>0</v>
      </c>
      <c r="M498" s="830">
        <f>IF(OR('1C TSrécur8'!$B$12="",'1C TSrécur8'!O$30=0),0,IF(AND('1C TSrécur8'!$B$12&lt;&gt;"",$K$2="Pôle",'1C TSrécur8'!$C$12="OUI"),(('1C TSrécur8'!O$26+'1C TSrécur8'!O$27+'1C TSrécur8'!O$28)/'1C TSrécur8'!O$17),IF(AND('1C TSrécur8'!$B$12&lt;&gt;"",$K$2="Pôle",'1C TSrécur8'!$C$12="NON"),(('1C TSrécur8'!O$26+'1C TSrécur8'!O$27+'1C TSrécur8'!O$28)/'1C TSrécur8'!O$30),IF(AND('1C TSrécur8'!$B$12&lt;&gt;"",$K$2&lt;&gt;"Pôle"),0))))</f>
        <v>0</v>
      </c>
      <c r="N498" s="830">
        <f>IF(AND('1C TSrécur8'!$O$17&lt;&gt;0,'1C TSrécur8'!$O$30&lt;&gt;0),L498+M498,0)</f>
        <v>0</v>
      </c>
      <c r="O498" s="831" t="str">
        <f>IF(AND('1C TSrécur8'!O$17&lt;&gt;0,'1C TSrécur8'!$C$12="OUI"),'1C TSrécur8'!O$36/'1C TSrécur8'!O$17,"")</f>
        <v/>
      </c>
      <c r="P498" s="832" t="str">
        <f>IF(AND('1C TSrécur8'!O$17&lt;&gt;0,'1C TSrécur8'!$C$12="OUI"),'1C TSrécur8'!$O$37/'1C TSrécur8'!O$17,"")</f>
        <v/>
      </c>
      <c r="Q498" s="832" t="str">
        <f>IF(AND('1C TSrécur8'!O$17&lt;&gt;0,'1C TSrécur8'!$C$12="OUI"),'1C TSrécur8'!$O$38/'1C TSrécur8'!O$17,"")</f>
        <v/>
      </c>
      <c r="R498" s="832" t="str">
        <f>IF(AND('1C TSrécur8'!O$17&lt;&gt;0,'1C TSrécur8'!$C$12="OUI"),'1C TSrécur8'!$O$39/'1C TSrécur8'!O$17,"")</f>
        <v/>
      </c>
      <c r="S498" s="832" t="str">
        <f>IF(AND('1C TSrécur8'!O$17&lt;&gt;0,'1C TSrécur8'!$C$12="OUI"),'1C TSrécur8'!$O$40/'1C TSrécur8'!O$17,"")</f>
        <v/>
      </c>
      <c r="T498" s="832" t="str">
        <f>IF(AND('1C TSrécur8'!O$17&lt;&gt;0,'1C TSrécur8'!$C$12="OUI"),'1C TSrécur8'!$O$41/'1C TSrécur8'!O$17,"")</f>
        <v/>
      </c>
      <c r="U498" s="832" t="str">
        <f>IF(AND('1C TSrécur8'!O$17&lt;&gt;0,'1C TSrécur8'!$C$12="OUI"),'1C TSrécur8'!$O$42/'1C TSrécur8'!O$17,"")</f>
        <v/>
      </c>
      <c r="V498" s="832" t="str">
        <f>IF(AND('1C TSrécur8'!O$17&lt;&gt;0,'1C TSrécur8'!$C$12="OUI"),'1C TSrécur8'!$O$43/'1C TSrécur8'!O$17,"")</f>
        <v/>
      </c>
      <c r="W498" s="832" t="str">
        <f>IF(AND('1C TSrécur8'!O$17&lt;&gt;0,'1C TSrécur8'!$C$12="OUI"),'1C TSrécur8'!$O$44/'1C TSrécur8'!O$17,"")</f>
        <v/>
      </c>
      <c r="X498" s="832" t="str">
        <f>IF(AND('1C TSrécur8'!O$17&lt;&gt;0,'1C TSrécur8'!$C$12="OUI"),'1C TSrécur8'!$O$45/'1C TSrécur8'!O$17,"")</f>
        <v/>
      </c>
      <c r="Y498" s="832" t="str">
        <f>IF(AND('1C TSrécur8'!O$17&lt;&gt;0,'1C TSrécur8'!$C$12="OUI"),'1C TSrécur8'!$O$46/'1C TSrécur8'!O$17,"")</f>
        <v/>
      </c>
      <c r="Z498" s="832" t="str">
        <f>IF(AND('1C TSrécur8'!O$17&lt;&gt;0,'1C TSrécur8'!$C$12="OUI"),'1C TSrécur8'!$O$47/'1C TSrécur8'!O$17,"")</f>
        <v/>
      </c>
      <c r="AA498" s="832" t="str">
        <f>IF(AND('1C TSrécur8'!O$17&lt;&gt;0,'1C TSrécur8'!$C$12="OUI"),'1C TSrécur8'!$O$48/'1C TSrécur8'!O$17,"")</f>
        <v/>
      </c>
      <c r="AB498" s="832" t="str">
        <f>IF(AND('1C TSrécur8'!O$17&lt;&gt;0,'1C TSrécur8'!$C$12="OUI"),'1C TSrécur8'!$O$49/'1C TSrécur8'!O$17,"")</f>
        <v/>
      </c>
      <c r="AC498" s="832" t="str">
        <f>IF(AND('1C TSrécur8'!O$17&lt;&gt;0,'1C TSrécur8'!$C$12="OUI"),'1C TSrécur8'!$O$50/'1C TSrécur8'!O$17,"")</f>
        <v/>
      </c>
      <c r="AD498" s="832" t="str">
        <f>IF(AND('1C TSrécur8'!O$17&lt;&gt;0,'1C TSrécur8'!$C$12="OUI"),'1C TSrécur8'!$O$51/'1C TSrécur8'!O$17,"")</f>
        <v/>
      </c>
      <c r="AE498" s="832" t="str">
        <f>IF(AND('1C TSrécur8'!O$17&lt;&gt;0,'1C TSrécur8'!$C$12="OUI"),'1C TSrécur8'!$O$52/'1C TSrécur8'!O$17,"")</f>
        <v/>
      </c>
      <c r="AF498" s="832" t="str">
        <f>IF(AND('1C TSrécur8'!O$17&lt;&gt;0,'1C TSrécur8'!$C$12="OUI"),'1C TSrécur8'!$O$53/'1C TSrécur8'!O$17,"")</f>
        <v/>
      </c>
      <c r="AG498" s="832" t="str">
        <f>IF(AND('1C TSrécur8'!O$17&lt;&gt;0,'1C TSrécur8'!$C$12="OUI"),'1C TSrécur8'!$O$54/'1C TSrécur8'!O$17,"")</f>
        <v/>
      </c>
      <c r="AH498" s="832" t="str">
        <f>IF(AND('1C TSrécur8'!O$17&lt;&gt;0,'1C TSrécur8'!$C$12="OUI"),'1C TSrécur8'!$O$55/'1C TSrécur8'!O$17,"")</f>
        <v/>
      </c>
      <c r="AI498" s="832" t="str">
        <f>IF(AND('1C TSrécur8'!O$17&lt;&gt;0,'1C TSrécur8'!$C$12="OUI"),'1C TSrécur8'!$O$56/'1C TSrécur8'!O$17,"")</f>
        <v/>
      </c>
      <c r="AJ498" s="832" t="str">
        <f>IF(AND('1C TSrécur8'!O$17&lt;&gt;0,'1C TSrécur8'!$C$12="OUI"),'1C TSrécur8'!$O$57/'1C TSrécur8'!O$17,"")</f>
        <v/>
      </c>
      <c r="AK498" s="832">
        <f>IF(AND('1C TSrécur8'!O$17&lt;&gt;0,'1C TSrécur8'!$C$12="OUI"),'1C TSrécur8'!O$58/'1C TSrécur8'!O$17,0)</f>
        <v>0</v>
      </c>
      <c r="AL498" s="73">
        <f>IF(AND('1C TSrécur8'!$B$12&lt;&gt;"",'1C TSrécur8'!$C$12="OUI"),N498+AK498,N498)</f>
        <v>0</v>
      </c>
      <c r="AM498" s="346">
        <f t="shared" si="162"/>
        <v>0</v>
      </c>
      <c r="AN498" s="346">
        <f t="shared" si="163"/>
        <v>0</v>
      </c>
      <c r="AO498" s="347">
        <f>AM498+AN498</f>
        <v>0</v>
      </c>
      <c r="AP498" s="575">
        <f>AM498-AR498</f>
        <v>0</v>
      </c>
      <c r="AQ498" s="584">
        <f t="shared" si="166"/>
        <v>0</v>
      </c>
      <c r="AR498" s="580"/>
      <c r="AS498" s="208"/>
      <c r="AT498" s="209" t="str">
        <f>IF('1C TSrécur8'!O$17*FICHE!$C$13&lt;J498,"Forfait limité à "&amp;FICHE!$C$13&amp;"€/jour","")</f>
        <v/>
      </c>
      <c r="AU498" s="591"/>
    </row>
    <row r="499" spans="1:211" ht="13.9" hidden="1" customHeight="1">
      <c r="A499" s="309"/>
      <c r="B499" s="338"/>
      <c r="C499" s="962" t="str">
        <f>IF('1C TSrécur8'!P$17&lt;&gt;0,'1C TSrécur8'!$B$12,"")</f>
        <v/>
      </c>
      <c r="D499" s="963"/>
      <c r="E499" s="964"/>
      <c r="F499" s="211" t="str">
        <f>IF(AND($C499='1C TSrécur8'!$B$12,'1C TSrécur8'!$B$16="récurrentes",'1C TSrécur8'!$P$17&lt;&gt;""),'1C TSrécur8'!$P$21,"")</f>
        <v/>
      </c>
      <c r="G499" s="235"/>
      <c r="H499" s="745">
        <v>0.21</v>
      </c>
      <c r="I499" s="747">
        <v>1</v>
      </c>
      <c r="J499" s="316"/>
      <c r="K499" s="786">
        <f t="shared" si="167"/>
        <v>0</v>
      </c>
      <c r="L499" s="539">
        <f>IF(OR('1C TSrécur8'!$B$12="",'1C TSrécur8'!P$30=0),0,IF(AND('1C TSrécur8'!$B$12&lt;&gt;"",$K$2="Pôle",'1C TSrécur8'!$C$12="OUI"),(('1C TSrécur8'!P$22+'1C TSrécur8'!P$23+'1C TSrécur8'!P$24+'1C TSrécur8'!P$25+'1C TSrécur8'!P$29)/'1C TSrécur8'!P$17),IF(AND('1C TSrécur8'!$B$12&lt;&gt;"",$K$2="Pôle",'1C TSrécur8'!$C$12="NON"),(('1C TSrécur8'!P$22+'1C TSrécur8'!P$23+'1C TSrécur8'!P$24+'1C TSrécur8'!P$25+'1C TSrécur8'!P$29)/'1C TSrécur8'!P$30),IF(AND('1C TSrécur8'!$B$12&lt;&gt;"",$K$2&lt;&gt;"Pôle",'1C TSrécur8'!$C$12="OUI"),(('1C TSrécur8'!P$22+'1C TSrécur8'!P$23+'1C TSrécur8'!P$24+'1C TSrécur8'!P$25+'1C TSrécur8'!P$26+'1C TSrécur8'!P$27+'1C TSrécur8'!P$28+'1C TSrécur8'!P$29)/'1C TSrécur8'!P$17),IF(AND('1C TSrécur8'!$B$12&lt;&gt;"",$K$2&lt;&gt;"Pôle",'1C TSrécur8'!$C$12="NON"),(('1C TSrécur8'!P$22+'1C TSrécur8'!P$23+'1C TSrécur8'!P$24+'1C TSrécur8'!P$25+'1C TSrécur8'!P$26+'1C TSrécur8'!P$27+'1C TSrécur8'!P$28+'1C TSrécur8'!P$29)/'1C TSrécur8'!P$30))))))</f>
        <v>0</v>
      </c>
      <c r="M499" s="539">
        <f>IF(OR('1C TSrécur8'!$B$12="",'1C TSrécur8'!P$30=0),0,IF(AND('1C TSrécur8'!$B$12&lt;&gt;"",$K$2="Pôle",'1C TSrécur8'!$C$12="OUI"),(('1C TSrécur8'!P$26+'1C TSrécur8'!P$27+'1C TSrécur8'!P$28)/'1C TSrécur8'!P$17),IF(AND('1C TSrécur8'!$B$12&lt;&gt;"",$K$2="Pôle",'1C TSrécur8'!$C$12="NON"),(('1C TSrécur8'!P$26+'1C TSrécur8'!P$27+'1C TSrécur8'!P$28)/'1C TSrécur8'!P$30),IF(AND('1C TSrécur8'!$B$12&lt;&gt;"",$K$2&lt;&gt;"Pôle"),0))))</f>
        <v>0</v>
      </c>
      <c r="N499" s="539">
        <f>IF(AND('1C TSrécur8'!$P$17&lt;&gt;0,'1C TSrécur8'!$P$30&lt;&gt;0),L499+M499,0)</f>
        <v>0</v>
      </c>
      <c r="O499" s="544" t="str">
        <f>IF(AND('1C TSrécur8'!P$17&lt;&gt;0,'1C TSrécur8'!$C$12="OUI"),'1C TSrécur8'!P$36/'1C TSrécur8'!P$17,"")</f>
        <v/>
      </c>
      <c r="P499" s="545" t="str">
        <f>IF(AND('1C TSrécur8'!P$17&lt;&gt;0,'1C TSrécur8'!$C$12="OUI"),'1C TSrécur8'!$P$37/'1C TSrécur8'!P$17,"")</f>
        <v/>
      </c>
      <c r="Q499" s="545" t="str">
        <f>IF(AND('1C TSrécur8'!P$17&lt;&gt;0,'1C TSrécur8'!$C$12="OUI"),'1C TSrécur8'!$P$38/'1C TSrécur8'!P$17,"")</f>
        <v/>
      </c>
      <c r="R499" s="545" t="str">
        <f>IF(AND('1C TSrécur8'!P$17&lt;&gt;0,'1C TSrécur8'!$C$12="OUI"),'1C TSrécur8'!$P$39/'1C TSrécur8'!P$17,"")</f>
        <v/>
      </c>
      <c r="S499" s="545" t="str">
        <f>IF(AND('1C TSrécur8'!P$17&lt;&gt;0,'1C TSrécur8'!$C$12="OUI"),'1C TSrécur8'!$P$40/'1C TSrécur8'!P$17,"")</f>
        <v/>
      </c>
      <c r="T499" s="545" t="str">
        <f>IF(AND('1C TSrécur8'!P$17&lt;&gt;0,'1C TSrécur8'!$C$12="OUI"),'1C TSrécur8'!$P$41/'1C TSrécur8'!P$17,"")</f>
        <v/>
      </c>
      <c r="U499" s="545" t="str">
        <f>IF(AND('1C TSrécur8'!P$17&lt;&gt;0,'1C TSrécur8'!$C$12="OUI"),'1C TSrécur8'!$P$42/'1C TSrécur8'!P$17,"")</f>
        <v/>
      </c>
      <c r="V499" s="545" t="str">
        <f>IF(AND('1C TSrécur8'!P$17&lt;&gt;0,'1C TSrécur8'!$C$12="OUI"),'1C TSrécur8'!$P$43/'1C TSrécur8'!P$17,"")</f>
        <v/>
      </c>
      <c r="W499" s="545" t="str">
        <f>IF(AND('1C TSrécur8'!P$17&lt;&gt;0,'1C TSrécur8'!$C$12="OUI"),'1C TSrécur8'!$P$44/'1C TSrécur8'!P$17,"")</f>
        <v/>
      </c>
      <c r="X499" s="545" t="str">
        <f>IF(AND('1C TSrécur8'!P$17&lt;&gt;0,'1C TSrécur8'!$C$12="OUI"),'1C TSrécur8'!$P$45/'1C TSrécur8'!P$17,"")</f>
        <v/>
      </c>
      <c r="Y499" s="545" t="str">
        <f>IF(AND('1C TSrécur8'!P$17&lt;&gt;0,'1C TSrécur8'!$C$12="OUI"),'1C TSrécur8'!$P$46/'1C TSrécur8'!P$17,"")</f>
        <v/>
      </c>
      <c r="Z499" s="545" t="str">
        <f>IF(AND('1C TSrécur8'!P$17&lt;&gt;0,'1C TSrécur8'!$C$12="OUI"),'1C TSrécur8'!$P$47/'1C TSrécur8'!P$17,"")</f>
        <v/>
      </c>
      <c r="AA499" s="545" t="str">
        <f>IF(AND('1C TSrécur8'!P$17&lt;&gt;0,'1C TSrécur8'!$C$12="OUI"),'1C TSrécur8'!$P$48/'1C TSrécur8'!P$17,"")</f>
        <v/>
      </c>
      <c r="AB499" s="545" t="str">
        <f>IF(AND('1C TSrécur8'!P$17&lt;&gt;0,'1C TSrécur8'!$C$12="OUI"),'1C TSrécur8'!$P$49/'1C TSrécur8'!P$17,"")</f>
        <v/>
      </c>
      <c r="AC499" s="545" t="str">
        <f>IF(AND('1C TSrécur8'!P$17&lt;&gt;0,'1C TSrécur8'!$C$12="OUI"),'1C TSrécur8'!$P$50/'1C TSrécur8'!P$17,"")</f>
        <v/>
      </c>
      <c r="AD499" s="545" t="str">
        <f>IF(AND('1C TSrécur8'!P$17&lt;&gt;0,'1C TSrécur8'!$C$12="OUI"),'1C TSrécur8'!$P$51/'1C TSrécur8'!P$17,"")</f>
        <v/>
      </c>
      <c r="AE499" s="545" t="str">
        <f>IF(AND('1C TSrécur8'!P$17&lt;&gt;0,'1C TSrécur8'!$C$12="OUI"),'1C TSrécur8'!$P$52/'1C TSrécur8'!P$17,"")</f>
        <v/>
      </c>
      <c r="AF499" s="545" t="str">
        <f>IF(AND('1C TSrécur8'!P$17&lt;&gt;0,'1C TSrécur8'!$C$12="OUI"),'1C TSrécur8'!$P$53/'1C TSrécur8'!P$17,"")</f>
        <v/>
      </c>
      <c r="AG499" s="545" t="str">
        <f>IF(AND('1C TSrécur8'!P$17&lt;&gt;0,'1C TSrécur8'!$C$12="OUI"),'1C TSrécur8'!$P$54/'1C TSrécur8'!P$17,"")</f>
        <v/>
      </c>
      <c r="AH499" s="545" t="str">
        <f>IF(AND('1C TSrécur8'!P$17&lt;&gt;0,'1C TSrécur8'!$C$12="OUI"),'1C TSrécur8'!$P$55/'1C TSrécur8'!P$17,"")</f>
        <v/>
      </c>
      <c r="AI499" s="545" t="str">
        <f>IF(AND('1C TSrécur8'!P$17&lt;&gt;0,'1C TSrécur8'!$C$12="OUI"),'1C TSrécur8'!$P$56/'1C TSrécur8'!P$17,"")</f>
        <v/>
      </c>
      <c r="AJ499" s="545" t="str">
        <f>IF(AND('1C TSrécur8'!P$17&lt;&gt;0,'1C TSrécur8'!$C$12="OUI"),'1C TSrécur8'!$P$57/'1C TSrécur8'!P$17,"")</f>
        <v/>
      </c>
      <c r="AK499" s="545">
        <f>IF(AND('1C TSrécur8'!P$17&lt;&gt;0,'1C TSrécur8'!$C$12="OUI"),'1C TSrécur8'!P$58/'1C TSrécur8'!P$17,0)</f>
        <v>0</v>
      </c>
      <c r="AL499" s="73">
        <f>IF(AND('1C TSrécur8'!$B$12&lt;&gt;"",'1C TSrécur8'!$C$12="OUI"),N499+AK499,N499)</f>
        <v>0</v>
      </c>
      <c r="AM499" s="344">
        <f t="shared" si="162"/>
        <v>0</v>
      </c>
      <c r="AN499" s="344">
        <f t="shared" si="163"/>
        <v>0</v>
      </c>
      <c r="AO499" s="345">
        <f t="shared" ref="AO499:AO509" si="168">AM499+AN499</f>
        <v>0</v>
      </c>
      <c r="AP499" s="573">
        <f t="shared" ref="AP499:AP509" si="169">AM499-AR499</f>
        <v>0</v>
      </c>
      <c r="AQ499" s="583">
        <f t="shared" si="166"/>
        <v>0</v>
      </c>
      <c r="AR499" s="579"/>
      <c r="AS499" s="102"/>
      <c r="AT499" s="209" t="str">
        <f>IF('1C TSrécur8'!P$17*FICHE!$C$13&lt;J499,"Forfait limité à "&amp;FICHE!$C$13&amp;"€/jour","")</f>
        <v/>
      </c>
      <c r="AU499" s="592"/>
    </row>
    <row r="500" spans="1:211" ht="13.9" hidden="1" customHeight="1">
      <c r="A500" s="309"/>
      <c r="B500" s="338"/>
      <c r="C500" s="962" t="str">
        <f>IF('1C TSrécur8'!Q$17&lt;&gt;0,'1C TSrécur8'!$B$12,"")</f>
        <v/>
      </c>
      <c r="D500" s="963"/>
      <c r="E500" s="964"/>
      <c r="F500" s="211" t="str">
        <f>IF(AND($C500='1C TSrécur8'!$B$12,'1C TSrécur8'!$B$16="récurrentes",'1C TSrécur8'!$Q$17&lt;&gt;""),'1C TSrécur8'!$Q$21,"")</f>
        <v/>
      </c>
      <c r="G500" s="235"/>
      <c r="H500" s="745">
        <v>0.21</v>
      </c>
      <c r="I500" s="747">
        <v>1</v>
      </c>
      <c r="J500" s="316"/>
      <c r="K500" s="786">
        <f t="shared" si="167"/>
        <v>0</v>
      </c>
      <c r="L500" s="539">
        <f>IF(OR('1C TSrécur8'!$B$12="",'1C TSrécur8'!Q$30=0),0,IF(AND('1C TSrécur8'!$B$12&lt;&gt;"",$K$2="Pôle",'1C TSrécur8'!$C$12="OUI"),(('1C TSrécur8'!Q$22+'1C TSrécur8'!Q$23+'1C TSrécur8'!Q$24+'1C TSrécur8'!Q$25+'1C TSrécur8'!Q$29)/'1C TSrécur8'!Q$17),IF(AND('1C TSrécur8'!$B$12&lt;&gt;"",$K$2="Pôle",'1C TSrécur8'!$C$12="NON"),(('1C TSrécur8'!Q$22+'1C TSrécur8'!Q$23+'1C TSrécur8'!Q$24+'1C TSrécur8'!Q$25+'1C TSrécur8'!Q$29)/'1C TSrécur8'!Q$30),IF(AND('1C TSrécur8'!$B$12&lt;&gt;"",$K$2&lt;&gt;"Pôle",'1C TSrécur8'!$C$12="OUI"),(('1C TSrécur8'!Q$22+'1C TSrécur8'!Q$23+'1C TSrécur8'!Q$24+'1C TSrécur8'!Q$25+'1C TSrécur8'!Q$26+'1C TSrécur8'!Q$27+'1C TSrécur8'!Q$28+'1C TSrécur8'!Q$29)/'1C TSrécur8'!Q$17),IF(AND('1C TSrécur8'!$B$12&lt;&gt;"",$K$2&lt;&gt;"Pôle",'1C TSrécur8'!$C$12="NON"),(('1C TSrécur8'!Q$22+'1C TSrécur8'!Q$23+'1C TSrécur8'!Q$24+'1C TSrécur8'!Q$25+'1C TSrécur8'!Q$26+'1C TSrécur8'!Q$27+'1C TSrécur8'!Q$28+'1C TSrécur8'!Q$29)/'1C TSrécur8'!Q$30))))))</f>
        <v>0</v>
      </c>
      <c r="M500" s="539">
        <f>IF(OR('1C TSrécur8'!$B$12="",'1C TSrécur8'!Q$30=0),0,IF(AND('1C TSrécur8'!$B$12&lt;&gt;"",$K$2="Pôle",'1C TSrécur8'!$C$12="OUI"),(('1C TSrécur8'!Q$26+'1C TSrécur8'!Q$27+'1C TSrécur8'!Q$28)/'1C TSrécur8'!Q$17),IF(AND('1C TSrécur8'!$B$12&lt;&gt;"",$K$2="Pôle",'1C TSrécur8'!$C$12="NON"),(('1C TSrécur8'!Q$26+'1C TSrécur8'!Q$27+'1C TSrécur8'!Q$28)/'1C TSrécur8'!Q$30),IF(AND('1C TSrécur8'!$B$12&lt;&gt;"",$K$2&lt;&gt;"Pôle"),0))))</f>
        <v>0</v>
      </c>
      <c r="N500" s="539">
        <f>IF(AND('1C TSrécur8'!$Q$17&lt;&gt;0,'1C TSrécur8'!$Q$30&lt;&gt;0),L500+M500,0)</f>
        <v>0</v>
      </c>
      <c r="O500" s="544" t="str">
        <f>IF(AND('1C TSrécur8'!Q$17&lt;&gt;0,'1C TSrécur8'!$C$12="OUI"),'1C TSrécur8'!Q$36/'1C TSrécur8'!Q$17,"")</f>
        <v/>
      </c>
      <c r="P500" s="545" t="str">
        <f>IF(AND('1C TSrécur8'!Q$17&lt;&gt;0,'1C TSrécur8'!$C$12="OUI"),'1C TSrécur8'!$Q$37/'1C TSrécur8'!Q$17,"")</f>
        <v/>
      </c>
      <c r="Q500" s="545" t="str">
        <f>IF(AND('1C TSrécur8'!Q$17&lt;&gt;0,'1C TSrécur8'!$C$12="OUI"),'1C TSrécur8'!$Q$38/'1C TSrécur8'!Q$17,"")</f>
        <v/>
      </c>
      <c r="R500" s="545" t="str">
        <f>IF(AND('1C TSrécur8'!Q$17&lt;&gt;0,'1C TSrécur8'!$C$12="OUI"),'1C TSrécur8'!$Q$39/'1C TSrécur8'!Q$17,"")</f>
        <v/>
      </c>
      <c r="S500" s="545" t="str">
        <f>IF(AND('1C TSrécur8'!Q$17&lt;&gt;0,'1C TSrécur8'!$C$12="OUI"),'1C TSrécur8'!$Q$40/'1C TSrécur8'!Q$17,"")</f>
        <v/>
      </c>
      <c r="T500" s="545" t="str">
        <f>IF(AND('1C TSrécur8'!Q$17&lt;&gt;0,'1C TSrécur8'!$C$12="OUI"),'1C TSrécur8'!$Q$41/'1C TSrécur8'!Q$17,"")</f>
        <v/>
      </c>
      <c r="U500" s="545" t="str">
        <f>IF(AND('1C TSrécur8'!Q$17&lt;&gt;0,'1C TSrécur8'!$C$12="OUI"),'1C TSrécur8'!$Q$42/'1C TSrécur8'!Q$17,"")</f>
        <v/>
      </c>
      <c r="V500" s="545" t="str">
        <f>IF(AND('1C TSrécur8'!Q$17&lt;&gt;0,'1C TSrécur8'!$C$12="OUI"),'1C TSrécur8'!$Q$43/'1C TSrécur8'!Q$17,"")</f>
        <v/>
      </c>
      <c r="W500" s="545" t="str">
        <f>IF(AND('1C TSrécur8'!Q$17&lt;&gt;0,'1C TSrécur8'!$C$12="OUI"),'1C TSrécur8'!$Q$44/'1C TSrécur8'!Q$17,"")</f>
        <v/>
      </c>
      <c r="X500" s="545" t="str">
        <f>IF(AND('1C TSrécur8'!Q$17&lt;&gt;0,'1C TSrécur8'!$C$12="OUI"),'1C TSrécur8'!$Q$45/'1C TSrécur8'!Q$17,"")</f>
        <v/>
      </c>
      <c r="Y500" s="545" t="str">
        <f>IF(AND('1C TSrécur8'!Q$17&lt;&gt;0,'1C TSrécur8'!$C$12="OUI"),'1C TSrécur8'!$Q$46/'1C TSrécur8'!Q$17,"")</f>
        <v/>
      </c>
      <c r="Z500" s="545" t="str">
        <f>IF(AND('1C TSrécur8'!Q$17&lt;&gt;0,'1C TSrécur8'!$C$12="OUI"),'1C TSrécur8'!$Q$47/'1C TSrécur8'!Q$17,"")</f>
        <v/>
      </c>
      <c r="AA500" s="545" t="str">
        <f>IF(AND('1C TSrécur8'!Q$17&lt;&gt;0,'1C TSrécur8'!$C$12="OUI"),'1C TSrécur8'!$Q$48/'1C TSrécur8'!Q$17,"")</f>
        <v/>
      </c>
      <c r="AB500" s="545" t="str">
        <f>IF(AND('1C TSrécur8'!Q$17&lt;&gt;0,'1C TSrécur8'!$C$12="OUI"),'1C TSrécur8'!$Q$49/'1C TSrécur8'!Q$17,"")</f>
        <v/>
      </c>
      <c r="AC500" s="545" t="str">
        <f>IF(AND('1C TSrécur8'!Q$17&lt;&gt;0,'1C TSrécur8'!$C$12="OUI"),'1C TSrécur8'!$Q$50/'1C TSrécur8'!Q$17,"")</f>
        <v/>
      </c>
      <c r="AD500" s="545" t="str">
        <f>IF(AND('1C TSrécur8'!Q$17&lt;&gt;0,'1C TSrécur8'!$C$12="OUI"),'1C TSrécur8'!$Q$51/'1C TSrécur8'!Q$17,"")</f>
        <v/>
      </c>
      <c r="AE500" s="545" t="str">
        <f>IF(AND('1C TSrécur8'!Q$17&lt;&gt;0,'1C TSrécur8'!$C$12="OUI"),'1C TSrécur8'!$Q$52/'1C TSrécur8'!Q$17,"")</f>
        <v/>
      </c>
      <c r="AF500" s="545" t="str">
        <f>IF(AND('1C TSrécur8'!Q$17&lt;&gt;0,'1C TSrécur8'!$C$12="OUI"),'1C TSrécur8'!$Q$53/'1C TSrécur8'!Q$17,"")</f>
        <v/>
      </c>
      <c r="AG500" s="545" t="str">
        <f>IF(AND('1C TSrécur8'!Q$17&lt;&gt;0,'1C TSrécur8'!$C$12="OUI"),'1C TSrécur8'!$Q$54/'1C TSrécur8'!Q$17,"")</f>
        <v/>
      </c>
      <c r="AH500" s="545" t="str">
        <f>IF(AND('1C TSrécur8'!Q$17&lt;&gt;0,'1C TSrécur8'!$C$12="OUI"),'1C TSrécur8'!$Q$55/'1C TSrécur8'!Q$17,"")</f>
        <v/>
      </c>
      <c r="AI500" s="545" t="str">
        <f>IF(AND('1C TSrécur8'!Q$17&lt;&gt;0,'1C TSrécur8'!$C$12="OUI"),'1C TSrécur8'!$Q$56/'1C TSrécur8'!Q$17,"")</f>
        <v/>
      </c>
      <c r="AJ500" s="545" t="str">
        <f>IF(AND('1C TSrécur8'!Q$17&lt;&gt;0,'1C TSrécur8'!$C$12="OUI"),'1C TSrécur8'!$Q$57/'1C TSrécur8'!Q$17,"")</f>
        <v/>
      </c>
      <c r="AK500" s="545">
        <f>IF(AND('1C TSrécur8'!Q$17&lt;&gt;0,'1C TSrécur8'!$C$12="OUI"),'1C TSrécur8'!Q$58/'1C TSrécur8'!Q$17,0)</f>
        <v>0</v>
      </c>
      <c r="AL500" s="73">
        <f>IF(AND('1C TSrécur8'!$B$12&lt;&gt;"",'1C TSrécur8'!$C$12="OUI"),N500+AK500,N500)</f>
        <v>0</v>
      </c>
      <c r="AM500" s="344">
        <f t="shared" si="162"/>
        <v>0</v>
      </c>
      <c r="AN500" s="344">
        <f t="shared" si="163"/>
        <v>0</v>
      </c>
      <c r="AO500" s="345">
        <f t="shared" si="168"/>
        <v>0</v>
      </c>
      <c r="AP500" s="573">
        <f t="shared" si="169"/>
        <v>0</v>
      </c>
      <c r="AQ500" s="583">
        <f t="shared" si="166"/>
        <v>0</v>
      </c>
      <c r="AR500" s="579"/>
      <c r="AS500" s="102"/>
      <c r="AT500" s="209" t="str">
        <f>IF('1C TSrécur8'!Q$17*FICHE!$C$13&lt;J500,"Forfait limité à "&amp;FICHE!$C$13&amp;"€/jour","")</f>
        <v/>
      </c>
      <c r="AU500" s="592"/>
    </row>
    <row r="501" spans="1:211" ht="13.9" hidden="1" customHeight="1">
      <c r="A501" s="309"/>
      <c r="B501" s="338"/>
      <c r="C501" s="962" t="str">
        <f>IF('1C TSrécur8'!R$17&lt;&gt;0,'1C TSrécur8'!$B$12,"")</f>
        <v/>
      </c>
      <c r="D501" s="963"/>
      <c r="E501" s="964"/>
      <c r="F501" s="211" t="str">
        <f>IF(AND($C501='1C TSrécur8'!$B$12,'1C TSrécur8'!$B$16="récurrentes",'1C TSrécur8'!$R$17&lt;&gt;""),'1C TSrécur8'!$R$21,"")</f>
        <v/>
      </c>
      <c r="G501" s="235"/>
      <c r="H501" s="745">
        <v>0.21</v>
      </c>
      <c r="I501" s="747">
        <v>1</v>
      </c>
      <c r="J501" s="316"/>
      <c r="K501" s="786">
        <f t="shared" si="167"/>
        <v>0</v>
      </c>
      <c r="L501" s="539">
        <f>IF(OR('1C TSrécur8'!$B$12="",'1C TSrécur8'!R$30=0),0,IF(AND('1C TSrécur8'!$B$12&lt;&gt;"",$K$2="Pôle",'1C TSrécur8'!$C$12="OUI"),(('1C TSrécur8'!R$22+'1C TSrécur8'!R$23+'1C TSrécur8'!R$24+'1C TSrécur8'!R$25+'1C TSrécur8'!R$29)/'1C TSrécur8'!R$17),IF(AND('1C TSrécur8'!$B$12&lt;&gt;"",$K$2="Pôle",'1C TSrécur8'!$C$12="NON"),(('1C TSrécur8'!R$22+'1C TSrécur8'!R$23+'1C TSrécur8'!R$24+'1C TSrécur8'!R$25+'1C TSrécur8'!R$29)/'1C TSrécur8'!R$30),IF(AND('1C TSrécur8'!$B$12&lt;&gt;"",$K$2&lt;&gt;"Pôle",'1C TSrécur8'!$C$12="OUI"),(('1C TSrécur8'!R$22+'1C TSrécur8'!R$23+'1C TSrécur8'!R$24+'1C TSrécur8'!R$25+'1C TSrécur8'!R$26+'1C TSrécur8'!R$27+'1C TSrécur8'!R$28+'1C TSrécur8'!R$29)/'1C TSrécur8'!R$17),IF(AND('1C TSrécur8'!$B$12&lt;&gt;"",$K$2&lt;&gt;"Pôle",'1C TSrécur8'!$C$12="NON"),(('1C TSrécur8'!R$22+'1C TSrécur8'!R$23+'1C TSrécur8'!R$24+'1C TSrécur8'!R$25+'1C TSrécur8'!R$26+'1C TSrécur8'!R$27+'1C TSrécur8'!R$28+'1C TSrécur8'!R$29)/'1C TSrécur8'!R$30))))))</f>
        <v>0</v>
      </c>
      <c r="M501" s="539">
        <f>IF(OR('1C TSrécur8'!$B$12="",'1C TSrécur8'!R$30=0),0,IF(AND('1C TSrécur8'!$B$12&lt;&gt;"",$K$2="Pôle",'1C TSrécur8'!$C$12="OUI"),(('1C TSrécur8'!R$26+'1C TSrécur8'!R$27+'1C TSrécur8'!R$28)/'1C TSrécur8'!R$17),IF(AND('1C TSrécur8'!$B$12&lt;&gt;"",$K$2="Pôle",'1C TSrécur8'!$C$12="NON"),(('1C TSrécur8'!R$26+'1C TSrécur8'!R$27+'1C TSrécur8'!R$28)/'1C TSrécur8'!R$30),IF(AND('1C TSrécur8'!$B$12&lt;&gt;"",$K$2&lt;&gt;"Pôle"),0))))</f>
        <v>0</v>
      </c>
      <c r="N501" s="539">
        <f>IF(AND('1C TSrécur8'!$R$17&lt;&gt;0,'1C TSrécur8'!$R$30&lt;&gt;0),L501+M501,0)</f>
        <v>0</v>
      </c>
      <c r="O501" s="544" t="str">
        <f>IF(AND('1C TSrécur8'!R$17&lt;&gt;0,'1C TSrécur8'!$C$12="OUI"),'1C TSrécur8'!R$36/'1C TSrécur8'!R$17,"")</f>
        <v/>
      </c>
      <c r="P501" s="545" t="str">
        <f>IF(AND('1C TSrécur8'!R$17&lt;&gt;0,'1C TSrécur8'!$C$12="OUI"),'1C TSrécur8'!$R$37/'1C TSrécur8'!R$17,"")</f>
        <v/>
      </c>
      <c r="Q501" s="545" t="str">
        <f>IF(AND('1C TSrécur8'!R$17&lt;&gt;0,'1C TSrécur8'!$C$12="OUI"),'1C TSrécur8'!$R$38/'1C TSrécur8'!R$17,"")</f>
        <v/>
      </c>
      <c r="R501" s="545" t="str">
        <f>IF(AND('1C TSrécur8'!R$17&lt;&gt;0,'1C TSrécur8'!$C$12="OUI"),'1C TSrécur8'!$R$39/'1C TSrécur8'!R$17,"")</f>
        <v/>
      </c>
      <c r="S501" s="545" t="str">
        <f>IF(AND('1C TSrécur8'!R$17&lt;&gt;0,'1C TSrécur8'!$C$12="OUI"),'1C TSrécur8'!$R$40/'1C TSrécur8'!R$17,"")</f>
        <v/>
      </c>
      <c r="T501" s="545" t="str">
        <f>IF(AND('1C TSrécur8'!R$17&lt;&gt;0,'1C TSrécur8'!$C$12="OUI"),'1C TSrécur8'!$R$41/'1C TSrécur8'!R$17,"")</f>
        <v/>
      </c>
      <c r="U501" s="545" t="str">
        <f>IF(AND('1C TSrécur8'!R$17&lt;&gt;0,'1C TSrécur8'!$C$12="OUI"),'1C TSrécur8'!$R$42/'1C TSrécur8'!R$17,"")</f>
        <v/>
      </c>
      <c r="V501" s="545" t="str">
        <f>IF(AND('1C TSrécur8'!R$17&lt;&gt;0,'1C TSrécur8'!$C$12="OUI"),'1C TSrécur8'!$R$43/'1C TSrécur8'!R$17,"")</f>
        <v/>
      </c>
      <c r="W501" s="545" t="str">
        <f>IF(AND('1C TSrécur8'!R$17&lt;&gt;0,'1C TSrécur8'!$C$12="OUI"),'1C TSrécur8'!$R$44/'1C TSrécur8'!R$17,"")</f>
        <v/>
      </c>
      <c r="X501" s="545" t="str">
        <f>IF(AND('1C TSrécur8'!R$17&lt;&gt;0,'1C TSrécur8'!$C$12="OUI"),'1C TSrécur8'!$R$45/'1C TSrécur8'!R$17,"")</f>
        <v/>
      </c>
      <c r="Y501" s="545" t="str">
        <f>IF(AND('1C TSrécur8'!R$17&lt;&gt;0,'1C TSrécur8'!$C$12="OUI"),'1C TSrécur8'!$R$46/'1C TSrécur8'!R$17,"")</f>
        <v/>
      </c>
      <c r="Z501" s="545" t="str">
        <f>IF(AND('1C TSrécur8'!R$17&lt;&gt;0,'1C TSrécur8'!$C$12="OUI"),'1C TSrécur8'!$R$47/'1C TSrécur8'!R$17,"")</f>
        <v/>
      </c>
      <c r="AA501" s="545" t="str">
        <f>IF(AND('1C TSrécur8'!R$17&lt;&gt;0,'1C TSrécur8'!$C$12="OUI"),'1C TSrécur8'!$R$48/'1C TSrécur8'!R$17,"")</f>
        <v/>
      </c>
      <c r="AB501" s="545" t="str">
        <f>IF(AND('1C TSrécur8'!R$17&lt;&gt;0,'1C TSrécur8'!$C$12="OUI"),'1C TSrécur8'!$R$49/'1C TSrécur8'!R$17,"")</f>
        <v/>
      </c>
      <c r="AC501" s="545" t="str">
        <f>IF(AND('1C TSrécur8'!R$17&lt;&gt;0,'1C TSrécur8'!$C$12="OUI"),'1C TSrécur8'!$R$50/'1C TSrécur8'!R$17,"")</f>
        <v/>
      </c>
      <c r="AD501" s="545" t="str">
        <f>IF(AND('1C TSrécur8'!R$17&lt;&gt;0,'1C TSrécur8'!$C$12="OUI"),'1C TSrécur8'!$R$51/'1C TSrécur8'!R$17,"")</f>
        <v/>
      </c>
      <c r="AE501" s="545" t="str">
        <f>IF(AND('1C TSrécur8'!R$17&lt;&gt;0,'1C TSrécur8'!$C$12="OUI"),'1C TSrécur8'!$R$52/'1C TSrécur8'!R$17,"")</f>
        <v/>
      </c>
      <c r="AF501" s="545" t="str">
        <f>IF(AND('1C TSrécur8'!R$17&lt;&gt;0,'1C TSrécur8'!$C$12="OUI"),'1C TSrécur8'!$R$53/'1C TSrécur8'!R$17,"")</f>
        <v/>
      </c>
      <c r="AG501" s="545" t="str">
        <f>IF(AND('1C TSrécur8'!R$17&lt;&gt;0,'1C TSrécur8'!$C$12="OUI"),'1C TSrécur8'!$R$54/'1C TSrécur8'!R$17,"")</f>
        <v/>
      </c>
      <c r="AH501" s="545" t="str">
        <f>IF(AND('1C TSrécur8'!R$17&lt;&gt;0,'1C TSrécur8'!$C$12="OUI"),'1C TSrécur8'!$R$55/'1C TSrécur8'!R$17,"")</f>
        <v/>
      </c>
      <c r="AI501" s="545" t="str">
        <f>IF(AND('1C TSrécur8'!R$17&lt;&gt;0,'1C TSrécur8'!$C$12="OUI"),'1C TSrécur8'!$R$56/'1C TSrécur8'!R$17,"")</f>
        <v/>
      </c>
      <c r="AJ501" s="545" t="str">
        <f>IF(AND('1C TSrécur8'!R$17&lt;&gt;0,'1C TSrécur8'!$C$12="OUI"),'1C TSrécur8'!$R$57/'1C TSrécur8'!R$17,"")</f>
        <v/>
      </c>
      <c r="AK501" s="545">
        <f>IF(AND('1C TSrécur8'!R$17&lt;&gt;0,'1C TSrécur8'!$C$12="OUI"),'1C TSrécur8'!R$58/'1C TSrécur8'!R$17,0)</f>
        <v>0</v>
      </c>
      <c r="AL501" s="73">
        <f>IF(AND('1C TSrécur8'!$B$12&lt;&gt;"",'1C TSrécur8'!$C$12="OUI"),N501+AK501,N501)</f>
        <v>0</v>
      </c>
      <c r="AM501" s="344">
        <f t="shared" si="162"/>
        <v>0</v>
      </c>
      <c r="AN501" s="344">
        <f t="shared" si="163"/>
        <v>0</v>
      </c>
      <c r="AO501" s="345">
        <f t="shared" si="168"/>
        <v>0</v>
      </c>
      <c r="AP501" s="573">
        <f t="shared" si="169"/>
        <v>0</v>
      </c>
      <c r="AQ501" s="583">
        <f t="shared" si="166"/>
        <v>0</v>
      </c>
      <c r="AR501" s="579"/>
      <c r="AS501" s="102"/>
      <c r="AT501" s="209" t="str">
        <f>IF('1C TSrécur8'!R$17*FICHE!$C$13&lt;J501,"Forfait limité à "&amp;FICHE!$C$13&amp;"€/jour","")</f>
        <v/>
      </c>
      <c r="AU501" s="592"/>
    </row>
    <row r="502" spans="1:211" ht="13.9" hidden="1" customHeight="1">
      <c r="A502" s="309"/>
      <c r="B502" s="338"/>
      <c r="C502" s="962" t="str">
        <f>IF('1C TSrécur8'!S$17&lt;&gt;0,'1C TSrécur8'!$B$12,"")</f>
        <v/>
      </c>
      <c r="D502" s="963"/>
      <c r="E502" s="964"/>
      <c r="F502" s="211" t="str">
        <f>IF(AND($C502='1C TSrécur8'!$B$12,'1C TSrécur8'!$B$16="récurrentes",'1C TSrécur8'!$S$17&lt;&gt;""),'1C TSrécur8'!$S$21,"")</f>
        <v/>
      </c>
      <c r="G502" s="235"/>
      <c r="H502" s="745">
        <v>0.21</v>
      </c>
      <c r="I502" s="747">
        <v>1</v>
      </c>
      <c r="J502" s="316"/>
      <c r="K502" s="786">
        <f t="shared" si="167"/>
        <v>0</v>
      </c>
      <c r="L502" s="539">
        <f>IF(OR('1C TSrécur8'!$B$12="",'1C TSrécur8'!S$30=0),0,IF(AND('1C TSrécur8'!$B$12&lt;&gt;"",$K$2="Pôle",'1C TSrécur8'!$C$12="OUI"),(('1C TSrécur8'!S$22+'1C TSrécur8'!S$23+'1C TSrécur8'!S$24+'1C TSrécur8'!S$25+'1C TSrécur8'!S$29)/'1C TSrécur8'!S$17),IF(AND('1C TSrécur8'!$B$12&lt;&gt;"",$K$2="Pôle",'1C TSrécur8'!$C$12="NON"),(('1C TSrécur8'!S$22+'1C TSrécur8'!S$23+'1C TSrécur8'!S$24+'1C TSrécur8'!S$25+'1C TSrécur8'!S$29)/'1C TSrécur8'!S$30),IF(AND('1C TSrécur8'!$B$12&lt;&gt;"",$K$2&lt;&gt;"Pôle",'1C TSrécur8'!$C$12="OUI"),(('1C TSrécur8'!S$22+'1C TSrécur8'!S$23+'1C TSrécur8'!S$24+'1C TSrécur8'!S$25+'1C TSrécur8'!S$26+'1C TSrécur8'!S$27+'1C TSrécur8'!S$28+'1C TSrécur8'!S$29)/'1C TSrécur8'!S$17),IF(AND('1C TSrécur8'!$B$12&lt;&gt;"",$K$2&lt;&gt;"Pôle",'1C TSrécur8'!$C$12="NON"),(('1C TSrécur8'!S$22+'1C TSrécur8'!S$23+'1C TSrécur8'!S$24+'1C TSrécur8'!S$25+'1C TSrécur8'!S$26+'1C TSrécur8'!S$27+'1C TSrécur8'!S$28+'1C TSrécur8'!S$29)/'1C TSrécur8'!S$30))))))</f>
        <v>0</v>
      </c>
      <c r="M502" s="539">
        <f>IF(OR('1C TSrécur8'!$B$12="",'1C TSrécur8'!S$30=0),0,IF(AND('1C TSrécur8'!$B$12&lt;&gt;"",$K$2="Pôle",'1C TSrécur8'!$C$12="OUI"),(('1C TSrécur8'!S$26+'1C TSrécur8'!S$27+'1C TSrécur8'!S$28)/'1C TSrécur8'!S$17),IF(AND('1C TSrécur8'!$B$12&lt;&gt;"",$K$2="Pôle",'1C TSrécur8'!$C$12="NON"),(('1C TSrécur8'!S$26+'1C TSrécur8'!S$27+'1C TSrécur8'!S$28)/'1C TSrécur8'!S$30),IF(AND('1C TSrécur8'!$B$12&lt;&gt;"",$K$2&lt;&gt;"Pôle"),0))))</f>
        <v>0</v>
      </c>
      <c r="N502" s="539">
        <f>IF(AND('1C TSrécur8'!$S$17&lt;&gt;0,'1C TSrécur8'!$S$30&lt;&gt;0),L502+M502,0)</f>
        <v>0</v>
      </c>
      <c r="O502" s="544" t="str">
        <f>IF(AND('1C TSrécur8'!S$17&lt;&gt;0,'1C TSrécur8'!$C$12="OUI"),'1C TSrécur8'!S$36/'1C TSrécur8'!S$17,"")</f>
        <v/>
      </c>
      <c r="P502" s="545" t="str">
        <f>IF(AND('1C TSrécur8'!S$17&lt;&gt;0,'1C TSrécur8'!$C$12="OUI"),'1C TSrécur8'!$S$37/'1C TSrécur8'!S$17,"")</f>
        <v/>
      </c>
      <c r="Q502" s="545" t="str">
        <f>IF(AND('1C TSrécur8'!S$17&lt;&gt;0,'1C TSrécur8'!$C$12="OUI"),'1C TSrécur8'!$S$38/'1C TSrécur8'!S$17,"")</f>
        <v/>
      </c>
      <c r="R502" s="545" t="str">
        <f>IF(AND('1C TSrécur8'!S$17&lt;&gt;0,'1C TSrécur8'!$C$12="OUI"),'1C TSrécur8'!$S$39/'1C TSrécur8'!S$17,"")</f>
        <v/>
      </c>
      <c r="S502" s="545" t="str">
        <f>IF(AND('1C TSrécur8'!S$17&lt;&gt;0,'1C TSrécur8'!$C$12="OUI"),'1C TSrécur8'!$S$40/'1C TSrécur8'!S$17,"")</f>
        <v/>
      </c>
      <c r="T502" s="545" t="str">
        <f>IF(AND('1C TSrécur8'!S$17&lt;&gt;0,'1C TSrécur8'!$C$12="OUI"),'1C TSrécur8'!$S$41/'1C TSrécur8'!S$17,"")</f>
        <v/>
      </c>
      <c r="U502" s="545" t="str">
        <f>IF(AND('1C TSrécur8'!S$17&lt;&gt;0,'1C TSrécur8'!$C$12="OUI"),'1C TSrécur8'!$S$42/'1C TSrécur8'!S$17,"")</f>
        <v/>
      </c>
      <c r="V502" s="545" t="str">
        <f>IF(AND('1C TSrécur8'!S$17&lt;&gt;0,'1C TSrécur8'!$C$12="OUI"),'1C TSrécur8'!$S$43/'1C TSrécur8'!S$17,"")</f>
        <v/>
      </c>
      <c r="W502" s="545" t="str">
        <f>IF(AND('1C TSrécur8'!S$17&lt;&gt;0,'1C TSrécur8'!$C$12="OUI"),'1C TSrécur8'!$S$44/'1C TSrécur8'!S$17,"")</f>
        <v/>
      </c>
      <c r="X502" s="545" t="str">
        <f>IF(AND('1C TSrécur8'!S$17&lt;&gt;0,'1C TSrécur8'!$C$12="OUI"),'1C TSrécur8'!$S$45/'1C TSrécur8'!S$17,"")</f>
        <v/>
      </c>
      <c r="Y502" s="545" t="str">
        <f>IF(AND('1C TSrécur8'!S$17&lt;&gt;0,'1C TSrécur8'!$C$12="OUI"),'1C TSrécur8'!$S$46/'1C TSrécur8'!S$17,"")</f>
        <v/>
      </c>
      <c r="Z502" s="545" t="str">
        <f>IF(AND('1C TSrécur8'!S$17&lt;&gt;0,'1C TSrécur8'!$C$12="OUI"),'1C TSrécur8'!$S$47/'1C TSrécur8'!S$17,"")</f>
        <v/>
      </c>
      <c r="AA502" s="545" t="str">
        <f>IF(AND('1C TSrécur8'!S$17&lt;&gt;0,'1C TSrécur8'!$C$12="OUI"),'1C TSrécur8'!$S$48/'1C TSrécur8'!S$17,"")</f>
        <v/>
      </c>
      <c r="AB502" s="545" t="str">
        <f>IF(AND('1C TSrécur8'!S$17&lt;&gt;0,'1C TSrécur8'!$C$12="OUI"),'1C TSrécur8'!$S$49/'1C TSrécur8'!S$17,"")</f>
        <v/>
      </c>
      <c r="AC502" s="545" t="str">
        <f>IF(AND('1C TSrécur8'!S$17&lt;&gt;0,'1C TSrécur8'!$C$12="OUI"),'1C TSrécur8'!$S$50/'1C TSrécur8'!S$17,"")</f>
        <v/>
      </c>
      <c r="AD502" s="545" t="str">
        <f>IF(AND('1C TSrécur8'!S$17&lt;&gt;0,'1C TSrécur8'!$C$12="OUI"),'1C TSrécur8'!$S$51/'1C TSrécur8'!S$17,"")</f>
        <v/>
      </c>
      <c r="AE502" s="545" t="str">
        <f>IF(AND('1C TSrécur8'!S$17&lt;&gt;0,'1C TSrécur8'!$C$12="OUI"),'1C TSrécur8'!$S$52/'1C TSrécur8'!S$17,"")</f>
        <v/>
      </c>
      <c r="AF502" s="545" t="str">
        <f>IF(AND('1C TSrécur8'!S$17&lt;&gt;0,'1C TSrécur8'!$C$12="OUI"),'1C TSrécur8'!$S$53/'1C TSrécur8'!S$17,"")</f>
        <v/>
      </c>
      <c r="AG502" s="545" t="str">
        <f>IF(AND('1C TSrécur8'!S$17&lt;&gt;0,'1C TSrécur8'!$C$12="OUI"),'1C TSrécur8'!$S$54/'1C TSrécur8'!S$17,"")</f>
        <v/>
      </c>
      <c r="AH502" s="545" t="str">
        <f>IF(AND('1C TSrécur8'!S$17&lt;&gt;0,'1C TSrécur8'!$C$12="OUI"),'1C TSrécur8'!$S$55/'1C TSrécur8'!S$17,"")</f>
        <v/>
      </c>
      <c r="AI502" s="545" t="str">
        <f>IF(AND('1C TSrécur8'!S$17&lt;&gt;0,'1C TSrécur8'!$C$12="OUI"),'1C TSrécur8'!$S$56/'1C TSrécur8'!S$17,"")</f>
        <v/>
      </c>
      <c r="AJ502" s="545" t="str">
        <f>IF(AND('1C TSrécur8'!S$17&lt;&gt;0,'1C TSrécur8'!$C$12="OUI"),'1C TSrécur8'!$S$57/'1C TSrécur8'!S$17,"")</f>
        <v/>
      </c>
      <c r="AK502" s="545">
        <f>IF(AND('1C TSrécur8'!S$17&lt;&gt;0,'1C TSrécur8'!$C$12="OUI"),'1C TSrécur8'!S$58/'1C TSrécur8'!S$17,0)</f>
        <v>0</v>
      </c>
      <c r="AL502" s="73">
        <f>IF(AND('1C TSrécur8'!$B$12&lt;&gt;"",'1C TSrécur8'!$C$12="OUI"),N502+AK502,N502)</f>
        <v>0</v>
      </c>
      <c r="AM502" s="344">
        <f t="shared" si="162"/>
        <v>0</v>
      </c>
      <c r="AN502" s="344">
        <f t="shared" si="163"/>
        <v>0</v>
      </c>
      <c r="AO502" s="345">
        <f t="shared" si="168"/>
        <v>0</v>
      </c>
      <c r="AP502" s="573">
        <f t="shared" si="169"/>
        <v>0</v>
      </c>
      <c r="AQ502" s="583">
        <f t="shared" si="166"/>
        <v>0</v>
      </c>
      <c r="AR502" s="579"/>
      <c r="AS502" s="102"/>
      <c r="AT502" s="209" t="str">
        <f>IF('1C TSrécur8'!S$17*FICHE!$C$13&lt;J502,"Forfait limité à "&amp;FICHE!$C$13&amp;"€/jour","")</f>
        <v/>
      </c>
      <c r="AU502" s="592"/>
    </row>
    <row r="503" spans="1:211" ht="13.9" hidden="1" customHeight="1">
      <c r="A503" s="309"/>
      <c r="B503" s="338"/>
      <c r="C503" s="962" t="str">
        <f>IF('1C TSrécur8'!T$17&lt;&gt;0,'1C TSrécur8'!$B$12,"")</f>
        <v/>
      </c>
      <c r="D503" s="963"/>
      <c r="E503" s="964"/>
      <c r="F503" s="211" t="str">
        <f>IF(AND($C503='1C TSrécur8'!$B$12,'1C TSrécur8'!$B$16="récurrentes",'1C TSrécur8'!$T$17&lt;&gt;""),'1C TSrécur8'!$T$21,"")</f>
        <v/>
      </c>
      <c r="G503" s="235"/>
      <c r="H503" s="745">
        <v>0.21</v>
      </c>
      <c r="I503" s="747">
        <v>1</v>
      </c>
      <c r="J503" s="316"/>
      <c r="K503" s="786">
        <f t="shared" si="167"/>
        <v>0</v>
      </c>
      <c r="L503" s="539">
        <f>IF(OR('1C TSrécur8'!$B$12="",'1C TSrécur8'!T$30=0),0,IF(AND('1C TSrécur8'!$B$12&lt;&gt;"",$K$2="Pôle",'1C TSrécur8'!$C$12="OUI"),(('1C TSrécur8'!T$22+'1C TSrécur8'!T$23+'1C TSrécur8'!T$24+'1C TSrécur8'!T$25+'1C TSrécur8'!T$29)/'1C TSrécur8'!T$17),IF(AND('1C TSrécur8'!$B$12&lt;&gt;"",$K$2="Pôle",'1C TSrécur8'!$C$12="NON"),(('1C TSrécur8'!T$22+'1C TSrécur8'!T$23+'1C TSrécur8'!T$24+'1C TSrécur8'!T$25+'1C TSrécur8'!T$29)/'1C TSrécur8'!T$30),IF(AND('1C TSrécur8'!$B$12&lt;&gt;"",$K$2&lt;&gt;"Pôle",'1C TSrécur8'!$C$12="OUI"),(('1C TSrécur8'!T$22+'1C TSrécur8'!T$23+'1C TSrécur8'!T$24+'1C TSrécur8'!T$25+'1C TSrécur8'!T$26+'1C TSrécur8'!T$27+'1C TSrécur8'!T$28+'1C TSrécur8'!T$29)/'1C TSrécur8'!T$17),IF(AND('1C TSrécur8'!$B$12&lt;&gt;"",$K$2&lt;&gt;"Pôle",'1C TSrécur8'!$C$12="NON"),(('1C TSrécur8'!T$22+'1C TSrécur8'!T$23+'1C TSrécur8'!T$24+'1C TSrécur8'!T$25+'1C TSrécur8'!T$26+'1C TSrécur8'!T$27+'1C TSrécur8'!T$28+'1C TSrécur8'!T$29)/'1C TSrécur8'!T$30))))))</f>
        <v>0</v>
      </c>
      <c r="M503" s="539">
        <f>IF(OR('1C TSrécur8'!$B$12="",'1C TSrécur8'!T$30=0),0,IF(AND('1C TSrécur8'!$B$12&lt;&gt;"",$K$2="Pôle",'1C TSrécur8'!$C$12="OUI"),(('1C TSrécur8'!T$26+'1C TSrécur8'!T$27+'1C TSrécur8'!T$28)/'1C TSrécur8'!T$17),IF(AND('1C TSrécur8'!$B$12&lt;&gt;"",$K$2="Pôle",'1C TSrécur8'!$C$12="NON"),(('1C TSrécur8'!T$26+'1C TSrécur8'!T$27+'1C TSrécur8'!T$28)/'1C TSrécur8'!T$30),IF(AND('1C TSrécur8'!$B$12&lt;&gt;"",$K$2&lt;&gt;"Pôle"),0))))</f>
        <v>0</v>
      </c>
      <c r="N503" s="539">
        <f>IF(AND('1C TSrécur8'!$T$17&lt;&gt;0,'1C TSrécur8'!$T$30&lt;&gt;0),L503+M503,0)</f>
        <v>0</v>
      </c>
      <c r="O503" s="544" t="str">
        <f>IF(AND('1C TSrécur8'!T$17&lt;&gt;0,'1C TSrécur8'!$C$12="OUI"),'1C TSrécur8'!T$36/'1C TSrécur8'!T$17,"")</f>
        <v/>
      </c>
      <c r="P503" s="545" t="str">
        <f>IF(AND('1C TSrécur8'!T$17&lt;&gt;0,'1C TSrécur8'!$C$12="OUI"),'1C TSrécur8'!$T$37/'1C TSrécur8'!T$17,"")</f>
        <v/>
      </c>
      <c r="Q503" s="545" t="str">
        <f>IF(AND('1C TSrécur8'!T$17&lt;&gt;0,'1C TSrécur8'!$C$12="OUI"),'1C TSrécur8'!$T$38/'1C TSrécur8'!T$17,"")</f>
        <v/>
      </c>
      <c r="R503" s="545" t="str">
        <f>IF(AND('1C TSrécur8'!T$17&lt;&gt;0,'1C TSrécur8'!$C$12="OUI"),'1C TSrécur8'!$T$39/'1C TSrécur8'!T$17,"")</f>
        <v/>
      </c>
      <c r="S503" s="545" t="str">
        <f>IF(AND('1C TSrécur8'!T$17&lt;&gt;0,'1C TSrécur8'!$C$12="OUI"),'1C TSrécur8'!$T$40/'1C TSrécur8'!T$17,"")</f>
        <v/>
      </c>
      <c r="T503" s="545" t="str">
        <f>IF(AND('1C TSrécur8'!T$17&lt;&gt;0,'1C TSrécur8'!$C$12="OUI"),'1C TSrécur8'!$T$41/'1C TSrécur8'!T$17,"")</f>
        <v/>
      </c>
      <c r="U503" s="545" t="str">
        <f>IF(AND('1C TSrécur8'!T$17&lt;&gt;0,'1C TSrécur8'!$C$12="OUI"),'1C TSrécur8'!$T$42/'1C TSrécur8'!T$17,"")</f>
        <v/>
      </c>
      <c r="V503" s="545" t="str">
        <f>IF(AND('1C TSrécur8'!T$17&lt;&gt;0,'1C TSrécur8'!$C$12="OUI"),'1C TSrécur8'!$T$43/'1C TSrécur8'!T$17,"")</f>
        <v/>
      </c>
      <c r="W503" s="545" t="str">
        <f>IF(AND('1C TSrécur8'!T$17&lt;&gt;0,'1C TSrécur8'!$C$12="OUI"),'1C TSrécur8'!$T$44/'1C TSrécur8'!T$17,"")</f>
        <v/>
      </c>
      <c r="X503" s="545" t="str">
        <f>IF(AND('1C TSrécur8'!T$17&lt;&gt;0,'1C TSrécur8'!$C$12="OUI"),'1C TSrécur8'!$T$45/'1C TSrécur8'!T$17,"")</f>
        <v/>
      </c>
      <c r="Y503" s="545" t="str">
        <f>IF(AND('1C TSrécur8'!T$17&lt;&gt;0,'1C TSrécur8'!$C$12="OUI"),'1C TSrécur8'!$T$46/'1C TSrécur8'!T$17,"")</f>
        <v/>
      </c>
      <c r="Z503" s="545" t="str">
        <f>IF(AND('1C TSrécur8'!T$17&lt;&gt;0,'1C TSrécur8'!$C$12="OUI"),'1C TSrécur8'!$T$47/'1C TSrécur8'!T$17,"")</f>
        <v/>
      </c>
      <c r="AA503" s="545" t="str">
        <f>IF(AND('1C TSrécur8'!T$17&lt;&gt;0,'1C TSrécur8'!$C$12="OUI"),'1C TSrécur8'!$T$48/'1C TSrécur8'!T$17,"")</f>
        <v/>
      </c>
      <c r="AB503" s="545" t="str">
        <f>IF(AND('1C TSrécur8'!T$17&lt;&gt;0,'1C TSrécur8'!$C$12="OUI"),'1C TSrécur8'!$T$49/'1C TSrécur8'!T$17,"")</f>
        <v/>
      </c>
      <c r="AC503" s="545" t="str">
        <f>IF(AND('1C TSrécur8'!T$17&lt;&gt;0,'1C TSrécur8'!$C$12="OUI"),'1C TSrécur8'!$T$50/'1C TSrécur8'!T$17,"")</f>
        <v/>
      </c>
      <c r="AD503" s="545" t="str">
        <f>IF(AND('1C TSrécur8'!T$17&lt;&gt;0,'1C TSrécur8'!$C$12="OUI"),'1C TSrécur8'!$T$51/'1C TSrécur8'!T$17,"")</f>
        <v/>
      </c>
      <c r="AE503" s="545" t="str">
        <f>IF(AND('1C TSrécur8'!T$17&lt;&gt;0,'1C TSrécur8'!$C$12="OUI"),'1C TSrécur8'!$T$52/'1C TSrécur8'!T$17,"")</f>
        <v/>
      </c>
      <c r="AF503" s="545" t="str">
        <f>IF(AND('1C TSrécur8'!T$17&lt;&gt;0,'1C TSrécur8'!$C$12="OUI"),'1C TSrécur8'!$T$53/'1C TSrécur8'!T$17,"")</f>
        <v/>
      </c>
      <c r="AG503" s="545" t="str">
        <f>IF(AND('1C TSrécur8'!T$17&lt;&gt;0,'1C TSrécur8'!$C$12="OUI"),'1C TSrécur8'!$T$54/'1C TSrécur8'!T$17,"")</f>
        <v/>
      </c>
      <c r="AH503" s="545" t="str">
        <f>IF(AND('1C TSrécur8'!T$17&lt;&gt;0,'1C TSrécur8'!$C$12="OUI"),'1C TSrécur8'!$T$55/'1C TSrécur8'!T$17,"")</f>
        <v/>
      </c>
      <c r="AI503" s="545" t="str">
        <f>IF(AND('1C TSrécur8'!T$17&lt;&gt;0,'1C TSrécur8'!$C$12="OUI"),'1C TSrécur8'!$T$56/'1C TSrécur8'!T$17,"")</f>
        <v/>
      </c>
      <c r="AJ503" s="545" t="str">
        <f>IF(AND('1C TSrécur8'!T$17&lt;&gt;0,'1C TSrécur8'!$C$12="OUI"),'1C TSrécur8'!$T$57/'1C TSrécur8'!T$17,"")</f>
        <v/>
      </c>
      <c r="AK503" s="545">
        <f>IF(AND('1C TSrécur8'!T$17&lt;&gt;0,'1C TSrécur8'!$C$12="OUI"),'1C TSrécur8'!T$58/'1C TSrécur8'!T$17,0)</f>
        <v>0</v>
      </c>
      <c r="AL503" s="73">
        <f>IF(AND('1C TSrécur8'!$B$12&lt;&gt;"",'1C TSrécur8'!$C$12="OUI"),N503+AK503,N503)</f>
        <v>0</v>
      </c>
      <c r="AM503" s="344">
        <f t="shared" si="162"/>
        <v>0</v>
      </c>
      <c r="AN503" s="344">
        <f t="shared" si="163"/>
        <v>0</v>
      </c>
      <c r="AO503" s="345">
        <f t="shared" si="168"/>
        <v>0</v>
      </c>
      <c r="AP503" s="573">
        <f t="shared" si="169"/>
        <v>0</v>
      </c>
      <c r="AQ503" s="583">
        <f t="shared" si="166"/>
        <v>0</v>
      </c>
      <c r="AR503" s="579"/>
      <c r="AS503" s="102"/>
      <c r="AT503" s="209" t="str">
        <f>IF('1C TSrécur8'!T$17*FICHE!$C$13&lt;J503,"Forfait limité à "&amp;FICHE!$C$13&amp;"€/jour","")</f>
        <v/>
      </c>
      <c r="AU503" s="592"/>
    </row>
    <row r="504" spans="1:211" ht="13.9" hidden="1" customHeight="1">
      <c r="A504" s="309"/>
      <c r="B504" s="338"/>
      <c r="C504" s="962" t="str">
        <f>IF('1C TSrécur8'!U$17&lt;&gt;0,'1C TSrécur8'!$B$12,"")</f>
        <v/>
      </c>
      <c r="D504" s="963"/>
      <c r="E504" s="964"/>
      <c r="F504" s="211" t="str">
        <f>IF(AND($C504='1C TSrécur8'!$B$12,'1C TSrécur8'!$B$16="récurrentes",'1C TSrécur8'!$U$17&lt;&gt;""),'1C TSrécur8'!$U$21,"")</f>
        <v/>
      </c>
      <c r="G504" s="235"/>
      <c r="H504" s="745">
        <v>0.21</v>
      </c>
      <c r="I504" s="747">
        <v>1</v>
      </c>
      <c r="J504" s="316"/>
      <c r="K504" s="786">
        <f t="shared" si="167"/>
        <v>0</v>
      </c>
      <c r="L504" s="539">
        <f>IF(OR('1C TSrécur8'!$B$12="",'1C TSrécur8'!U$30=0),0,IF(AND('1C TSrécur8'!$B$12&lt;&gt;"",$K$2="Pôle",'1C TSrécur8'!$C$12="OUI"),(('1C TSrécur8'!U$22+'1C TSrécur8'!U$23+'1C TSrécur8'!U$24+'1C TSrécur8'!U$25+'1C TSrécur8'!U$29)/'1C TSrécur8'!U$17),IF(AND('1C TSrécur8'!$B$12&lt;&gt;"",$K$2="Pôle",'1C TSrécur8'!$C$12="NON"),(('1C TSrécur8'!U$22+'1C TSrécur8'!U$23+'1C TSrécur8'!U$24+'1C TSrécur8'!U$25+'1C TSrécur8'!U$29)/'1C TSrécur8'!U$30),IF(AND('1C TSrécur8'!$B$12&lt;&gt;"",$K$2&lt;&gt;"Pôle",'1C TSrécur8'!$C$12="OUI"),(('1C TSrécur8'!U$22+'1C TSrécur8'!U$23+'1C TSrécur8'!U$24+'1C TSrécur8'!U$25+'1C TSrécur8'!U$26+'1C TSrécur8'!U$27+'1C TSrécur8'!U$28+'1C TSrécur8'!U$29)/'1C TSrécur8'!U$17),IF(AND('1C TSrécur8'!$B$12&lt;&gt;"",$K$2&lt;&gt;"Pôle",'1C TSrécur8'!$C$12="NON"),(('1C TSrécur8'!U$22+'1C TSrécur8'!U$23+'1C TSrécur8'!U$24+'1C TSrécur8'!U$25+'1C TSrécur8'!U$26+'1C TSrécur8'!U$27+'1C TSrécur8'!U$28+'1C TSrécur8'!U$29)/'1C TSrécur8'!U$30))))))</f>
        <v>0</v>
      </c>
      <c r="M504" s="539">
        <f>IF(OR('1C TSrécur8'!$B$12="",'1C TSrécur8'!U$30=0),0,IF(AND('1C TSrécur8'!$B$12&lt;&gt;"",$K$2="Pôle",'1C TSrécur8'!$C$12="OUI"),(('1C TSrécur8'!U$26+'1C TSrécur8'!U$27+'1C TSrécur8'!U$28)/'1C TSrécur8'!U$17),IF(AND('1C TSrécur8'!$B$12&lt;&gt;"",$K$2="Pôle",'1C TSrécur8'!$C$12="NON"),(('1C TSrécur8'!U$26+'1C TSrécur8'!U$27+'1C TSrécur8'!U$28)/'1C TSrécur8'!U$30),IF(AND('1C TSrécur8'!$B$12&lt;&gt;"",$K$2&lt;&gt;"Pôle"),0))))</f>
        <v>0</v>
      </c>
      <c r="N504" s="539">
        <f>IF(AND('1C TSrécur8'!$U$17&lt;&gt;0,'1C TSrécur8'!$U$30&lt;&gt;0),L504+M504,0)</f>
        <v>0</v>
      </c>
      <c r="O504" s="544" t="str">
        <f>IF(AND('1C TSrécur8'!U$17&lt;&gt;0,'1C TSrécur8'!$C$12="OUI"),'1C TSrécur8'!U$36/'1C TSrécur8'!U$17,"")</f>
        <v/>
      </c>
      <c r="P504" s="545" t="str">
        <f>IF(AND('1C TSrécur8'!U$17&lt;&gt;0,'1C TSrécur8'!$C$12="OUI"),'1C TSrécur8'!$U$37/'1C TSrécur8'!U$17,"")</f>
        <v/>
      </c>
      <c r="Q504" s="545" t="str">
        <f>IF(AND('1C TSrécur8'!U$17&lt;&gt;0,'1C TSrécur8'!$C$12="OUI"),'1C TSrécur8'!$U$38/'1C TSrécur8'!U$17,"")</f>
        <v/>
      </c>
      <c r="R504" s="545" t="str">
        <f>IF(AND('1C TSrécur8'!U$17&lt;&gt;0,'1C TSrécur8'!$C$12="OUI"),'1C TSrécur8'!$U$39/'1C TSrécur8'!U$17,"")</f>
        <v/>
      </c>
      <c r="S504" s="545" t="str">
        <f>IF(AND('1C TSrécur8'!U$17&lt;&gt;0,'1C TSrécur8'!$C$12="OUI"),'1C TSrécur8'!$U$40/'1C TSrécur8'!U$17,"")</f>
        <v/>
      </c>
      <c r="T504" s="545" t="str">
        <f>IF(AND('1C TSrécur8'!U$17&lt;&gt;0,'1C TSrécur8'!$C$12="OUI"),'1C TSrécur8'!$U$41/'1C TSrécur8'!U$17,"")</f>
        <v/>
      </c>
      <c r="U504" s="545" t="str">
        <f>IF(AND('1C TSrécur8'!U$17&lt;&gt;0,'1C TSrécur8'!$C$12="OUI"),'1C TSrécur8'!$U$42/'1C TSrécur8'!U$17,"")</f>
        <v/>
      </c>
      <c r="V504" s="545" t="str">
        <f>IF(AND('1C TSrécur8'!U$17&lt;&gt;0,'1C TSrécur8'!$C$12="OUI"),'1C TSrécur8'!$U$43/'1C TSrécur8'!U$17,"")</f>
        <v/>
      </c>
      <c r="W504" s="545" t="str">
        <f>IF(AND('1C TSrécur8'!U$17&lt;&gt;0,'1C TSrécur8'!$C$12="OUI"),'1C TSrécur8'!$U$44/'1C TSrécur8'!U$17,"")</f>
        <v/>
      </c>
      <c r="X504" s="545" t="str">
        <f>IF(AND('1C TSrécur8'!U$17&lt;&gt;0,'1C TSrécur8'!$C$12="OUI"),'1C TSrécur8'!$U$45/'1C TSrécur8'!U$17,"")</f>
        <v/>
      </c>
      <c r="Y504" s="545" t="str">
        <f>IF(AND('1C TSrécur8'!U$17&lt;&gt;0,'1C TSrécur8'!$C$12="OUI"),'1C TSrécur8'!$U$46/'1C TSrécur8'!U$17,"")</f>
        <v/>
      </c>
      <c r="Z504" s="545" t="str">
        <f>IF(AND('1C TSrécur8'!U$17&lt;&gt;0,'1C TSrécur8'!$C$12="OUI"),'1C TSrécur8'!$U$47/'1C TSrécur8'!U$17,"")</f>
        <v/>
      </c>
      <c r="AA504" s="545" t="str">
        <f>IF(AND('1C TSrécur8'!U$17&lt;&gt;0,'1C TSrécur8'!$C$12="OUI"),'1C TSrécur8'!$U$48/'1C TSrécur8'!U$17,"")</f>
        <v/>
      </c>
      <c r="AB504" s="545" t="str">
        <f>IF(AND('1C TSrécur8'!U$17&lt;&gt;0,'1C TSrécur8'!$C$12="OUI"),'1C TSrécur8'!$U$49/'1C TSrécur8'!U$17,"")</f>
        <v/>
      </c>
      <c r="AC504" s="545" t="str">
        <f>IF(AND('1C TSrécur8'!U$17&lt;&gt;0,'1C TSrécur8'!$C$12="OUI"),'1C TSrécur8'!$U$50/'1C TSrécur8'!U$17,"")</f>
        <v/>
      </c>
      <c r="AD504" s="545" t="str">
        <f>IF(AND('1C TSrécur8'!U$17&lt;&gt;0,'1C TSrécur8'!$C$12="OUI"),'1C TSrécur8'!$U$51/'1C TSrécur8'!U$17,"")</f>
        <v/>
      </c>
      <c r="AE504" s="545" t="str">
        <f>IF(AND('1C TSrécur8'!U$17&lt;&gt;0,'1C TSrécur8'!$C$12="OUI"),'1C TSrécur8'!$U$52/'1C TSrécur8'!U$17,"")</f>
        <v/>
      </c>
      <c r="AF504" s="545" t="str">
        <f>IF(AND('1C TSrécur8'!U$17&lt;&gt;0,'1C TSrécur8'!$C$12="OUI"),'1C TSrécur8'!$U$53/'1C TSrécur8'!U$17,"")</f>
        <v/>
      </c>
      <c r="AG504" s="545" t="str">
        <f>IF(AND('1C TSrécur8'!U$17&lt;&gt;0,'1C TSrécur8'!$C$12="OUI"),'1C TSrécur8'!$U$54/'1C TSrécur8'!U$17,"")</f>
        <v/>
      </c>
      <c r="AH504" s="545" t="str">
        <f>IF(AND('1C TSrécur8'!U$17&lt;&gt;0,'1C TSrécur8'!$C$12="OUI"),'1C TSrécur8'!$U$55/'1C TSrécur8'!U$17,"")</f>
        <v/>
      </c>
      <c r="AI504" s="545" t="str">
        <f>IF(AND('1C TSrécur8'!U$17&lt;&gt;0,'1C TSrécur8'!$C$12="OUI"),'1C TSrécur8'!$U$56/'1C TSrécur8'!U$17,"")</f>
        <v/>
      </c>
      <c r="AJ504" s="545" t="str">
        <f>IF(AND('1C TSrécur8'!U$17&lt;&gt;0,'1C TSrécur8'!$C$12="OUI"),'1C TSrécur8'!$U$57/'1C TSrécur8'!U$17,"")</f>
        <v/>
      </c>
      <c r="AK504" s="545">
        <f>IF(AND('1C TSrécur8'!U$17&lt;&gt;0,'1C TSrécur8'!$C$12="OUI"),'1C TSrécur8'!U$58/'1C TSrécur8'!U$17,0)</f>
        <v>0</v>
      </c>
      <c r="AL504" s="73">
        <f>IF(AND('1C TSrécur8'!$B$12&lt;&gt;"",'1C TSrécur8'!$C$12="OUI"),N504+AK504,N504)</f>
        <v>0</v>
      </c>
      <c r="AM504" s="344">
        <f t="shared" si="162"/>
        <v>0</v>
      </c>
      <c r="AN504" s="344">
        <f t="shared" si="163"/>
        <v>0</v>
      </c>
      <c r="AO504" s="345">
        <f t="shared" si="168"/>
        <v>0</v>
      </c>
      <c r="AP504" s="573">
        <f t="shared" si="169"/>
        <v>0</v>
      </c>
      <c r="AQ504" s="583">
        <f t="shared" si="166"/>
        <v>0</v>
      </c>
      <c r="AR504" s="579"/>
      <c r="AS504" s="102"/>
      <c r="AT504" s="209" t="str">
        <f>IF('1C TSrécur8'!U$17*FICHE!$C$13&lt;J504,"Forfait limité à "&amp;FICHE!$C$13&amp;"€/jour","")</f>
        <v/>
      </c>
      <c r="AU504" s="592"/>
    </row>
    <row r="505" spans="1:211" ht="13.9" hidden="1" customHeight="1">
      <c r="A505" s="309"/>
      <c r="B505" s="338"/>
      <c r="C505" s="962" t="str">
        <f>IF('1C TSrécur8'!V$17&lt;&gt;0,'1C TSrécur8'!$B$12,"")</f>
        <v/>
      </c>
      <c r="D505" s="963"/>
      <c r="E505" s="964"/>
      <c r="F505" s="211" t="str">
        <f>IF(AND($C505='1C TSrécur8'!$B$12,'1C TSrécur8'!$B$16="récurrentes",'1C TSrécur8'!$V$17&lt;&gt;""),'1C TSrécur8'!$V$21,"")</f>
        <v/>
      </c>
      <c r="G505" s="235"/>
      <c r="H505" s="745">
        <v>0.21</v>
      </c>
      <c r="I505" s="747">
        <v>1</v>
      </c>
      <c r="J505" s="316"/>
      <c r="K505" s="786">
        <f t="shared" si="167"/>
        <v>0</v>
      </c>
      <c r="L505" s="539">
        <f>IF(OR('1C TSrécur8'!$B$12="",'1C TSrécur8'!V$30=0),0,IF(AND('1C TSrécur8'!$B$12&lt;&gt;"",$K$2="Pôle",'1C TSrécur8'!$C$12="OUI"),(('1C TSrécur8'!V$22+'1C TSrécur8'!V$23+'1C TSrécur8'!V$24+'1C TSrécur8'!V$25+'1C TSrécur8'!V$29)/'1C TSrécur8'!V$17),IF(AND('1C TSrécur8'!$B$12&lt;&gt;"",$K$2="Pôle",'1C TSrécur8'!$C$12="NON"),(('1C TSrécur8'!V$22+'1C TSrécur8'!V$23+'1C TSrécur8'!V$24+'1C TSrécur8'!V$25+'1C TSrécur8'!V$29)/'1C TSrécur8'!V$30),IF(AND('1C TSrécur8'!$B$12&lt;&gt;"",$K$2&lt;&gt;"Pôle",'1C TSrécur8'!$C$12="OUI"),(('1C TSrécur8'!V$22+'1C TSrécur8'!V$23+'1C TSrécur8'!V$24+'1C TSrécur8'!V$25+'1C TSrécur8'!V$26+'1C TSrécur8'!V$27+'1C TSrécur8'!V$28+'1C TSrécur8'!V$29)/'1C TSrécur8'!V$17),IF(AND('1C TSrécur8'!$B$12&lt;&gt;"",$K$2&lt;&gt;"Pôle",'1C TSrécur8'!$C$12="NON"),(('1C TSrécur8'!V$22+'1C TSrécur8'!V$23+'1C TSrécur8'!V$24+'1C TSrécur8'!V$25+'1C TSrécur8'!V$26+'1C TSrécur8'!V$27+'1C TSrécur8'!V$28+'1C TSrécur8'!V$29)/'1C TSrécur8'!V$30))))))</f>
        <v>0</v>
      </c>
      <c r="M505" s="539">
        <f>IF(OR('1C TSrécur8'!$B$12="",'1C TSrécur8'!V$30=0),0,IF(AND('1C TSrécur8'!$B$12&lt;&gt;"",$K$2="Pôle",'1C TSrécur8'!$C$12="OUI"),(('1C TSrécur8'!V$26+'1C TSrécur8'!V$27+'1C TSrécur8'!V$28)/'1C TSrécur8'!V$17),IF(AND('1C TSrécur8'!$B$12&lt;&gt;"",$K$2="Pôle",'1C TSrécur8'!$C$12="NON"),(('1C TSrécur8'!V$26+'1C TSrécur8'!V$27+'1C TSrécur8'!V$28)/'1C TSrécur8'!V$30),IF(AND('1C TSrécur8'!$B$12&lt;&gt;"",$K$2&lt;&gt;"Pôle"),0))))</f>
        <v>0</v>
      </c>
      <c r="N505" s="539">
        <f>IF(AND('1C TSrécur8'!$V$17&lt;&gt;0,'1C TSrécur8'!$V$30&lt;&gt;0),L505+M505,0)</f>
        <v>0</v>
      </c>
      <c r="O505" s="544" t="str">
        <f>IF(AND('1C TSrécur8'!V$17&lt;&gt;0,'1C TSrécur8'!$C$12="OUI"),'1C TSrécur8'!V$36/'1C TSrécur8'!V$17,"")</f>
        <v/>
      </c>
      <c r="P505" s="545" t="str">
        <f>IF(AND('1C TSrécur8'!V$17&lt;&gt;0,'1C TSrécur8'!$C$12="OUI"),'1C TSrécur8'!$V$37/'1C TSrécur8'!V$17,"")</f>
        <v/>
      </c>
      <c r="Q505" s="545" t="str">
        <f>IF(AND('1C TSrécur8'!V$17&lt;&gt;0,'1C TSrécur8'!$C$12="OUI"),'1C TSrécur8'!$V$38/'1C TSrécur8'!V$17,"")</f>
        <v/>
      </c>
      <c r="R505" s="545" t="str">
        <f>IF(AND('1C TSrécur8'!V$17&lt;&gt;0,'1C TSrécur8'!$C$12="OUI"),'1C TSrécur8'!$V$39/'1C TSrécur8'!V$17,"")</f>
        <v/>
      </c>
      <c r="S505" s="545" t="str">
        <f>IF(AND('1C TSrécur8'!V$17&lt;&gt;0,'1C TSrécur8'!$C$12="OUI"),'1C TSrécur8'!$V$40/'1C TSrécur8'!V$17,"")</f>
        <v/>
      </c>
      <c r="T505" s="545" t="str">
        <f>IF(AND('1C TSrécur8'!V$17&lt;&gt;0,'1C TSrécur8'!$C$12="OUI"),'1C TSrécur8'!$V$41/'1C TSrécur8'!V$17,"")</f>
        <v/>
      </c>
      <c r="U505" s="545" t="str">
        <f>IF(AND('1C TSrécur8'!V$17&lt;&gt;0,'1C TSrécur8'!$C$12="OUI"),'1C TSrécur8'!$V$42/'1C TSrécur8'!V$17,"")</f>
        <v/>
      </c>
      <c r="V505" s="545" t="str">
        <f>IF(AND('1C TSrécur8'!V$17&lt;&gt;0,'1C TSrécur8'!$C$12="OUI"),'1C TSrécur8'!$V$43/'1C TSrécur8'!V$17,"")</f>
        <v/>
      </c>
      <c r="W505" s="545" t="str">
        <f>IF(AND('1C TSrécur8'!V$17&lt;&gt;0,'1C TSrécur8'!$C$12="OUI"),'1C TSrécur8'!$V$44/'1C TSrécur8'!V$17,"")</f>
        <v/>
      </c>
      <c r="X505" s="545" t="str">
        <f>IF(AND('1C TSrécur8'!V$17&lt;&gt;0,'1C TSrécur8'!$C$12="OUI"),'1C TSrécur8'!$V$45/'1C TSrécur8'!V$17,"")</f>
        <v/>
      </c>
      <c r="Y505" s="545" t="str">
        <f>IF(AND('1C TSrécur8'!V$17&lt;&gt;0,'1C TSrécur8'!$C$12="OUI"),'1C TSrécur8'!$V$46/'1C TSrécur8'!V$17,"")</f>
        <v/>
      </c>
      <c r="Z505" s="545" t="str">
        <f>IF(AND('1C TSrécur8'!V$17&lt;&gt;0,'1C TSrécur8'!$C$12="OUI"),'1C TSrécur8'!$V$47/'1C TSrécur8'!V$17,"")</f>
        <v/>
      </c>
      <c r="AA505" s="545" t="str">
        <f>IF(AND('1C TSrécur8'!V$17&lt;&gt;0,'1C TSrécur8'!$C$12="OUI"),'1C TSrécur8'!$V$48/'1C TSrécur8'!V$17,"")</f>
        <v/>
      </c>
      <c r="AB505" s="545" t="str">
        <f>IF(AND('1C TSrécur8'!V$17&lt;&gt;0,'1C TSrécur8'!$C$12="OUI"),'1C TSrécur8'!$V$49/'1C TSrécur8'!V$17,"")</f>
        <v/>
      </c>
      <c r="AC505" s="545" t="str">
        <f>IF(AND('1C TSrécur8'!V$17&lt;&gt;0,'1C TSrécur8'!$C$12="OUI"),'1C TSrécur8'!$V$50/'1C TSrécur8'!V$17,"")</f>
        <v/>
      </c>
      <c r="AD505" s="545" t="str">
        <f>IF(AND('1C TSrécur8'!V$17&lt;&gt;0,'1C TSrécur8'!$C$12="OUI"),'1C TSrécur8'!$V$51/'1C TSrécur8'!V$17,"")</f>
        <v/>
      </c>
      <c r="AE505" s="545" t="str">
        <f>IF(AND('1C TSrécur8'!V$17&lt;&gt;0,'1C TSrécur8'!$C$12="OUI"),'1C TSrécur8'!$V$52/'1C TSrécur8'!V$17,"")</f>
        <v/>
      </c>
      <c r="AF505" s="545" t="str">
        <f>IF(AND('1C TSrécur8'!V$17&lt;&gt;0,'1C TSrécur8'!$C$12="OUI"),'1C TSrécur8'!$V$53/'1C TSrécur8'!V$17,"")</f>
        <v/>
      </c>
      <c r="AG505" s="545" t="str">
        <f>IF(AND('1C TSrécur8'!V$17&lt;&gt;0,'1C TSrécur8'!$C$12="OUI"),'1C TSrécur8'!$V$54/'1C TSrécur8'!V$17,"")</f>
        <v/>
      </c>
      <c r="AH505" s="545" t="str">
        <f>IF(AND('1C TSrécur8'!V$17&lt;&gt;0,'1C TSrécur8'!$C$12="OUI"),'1C TSrécur8'!$V$55/'1C TSrécur8'!V$17,"")</f>
        <v/>
      </c>
      <c r="AI505" s="545" t="str">
        <f>IF(AND('1C TSrécur8'!V$17&lt;&gt;0,'1C TSrécur8'!$C$12="OUI"),'1C TSrécur8'!$V$56/'1C TSrécur8'!V$17,"")</f>
        <v/>
      </c>
      <c r="AJ505" s="545" t="str">
        <f>IF(AND('1C TSrécur8'!V$17&lt;&gt;0,'1C TSrécur8'!$C$12="OUI"),'1C TSrécur8'!$V$57/'1C TSrécur8'!V$17,"")</f>
        <v/>
      </c>
      <c r="AK505" s="545">
        <f>IF(AND('1C TSrécur8'!V$17&lt;&gt;0,'1C TSrécur8'!$C$12="OUI"),'1C TSrécur8'!V$58/'1C TSrécur8'!V$17,0)</f>
        <v>0</v>
      </c>
      <c r="AL505" s="73">
        <f>IF(AND('1C TSrécur8'!$B$12&lt;&gt;"",'1C TSrécur8'!$C$12="OUI"),N505+AK505,N505)</f>
        <v>0</v>
      </c>
      <c r="AM505" s="344">
        <f t="shared" si="162"/>
        <v>0</v>
      </c>
      <c r="AN505" s="344">
        <f t="shared" si="163"/>
        <v>0</v>
      </c>
      <c r="AO505" s="345">
        <f t="shared" si="168"/>
        <v>0</v>
      </c>
      <c r="AP505" s="573">
        <f t="shared" si="169"/>
        <v>0</v>
      </c>
      <c r="AQ505" s="583">
        <f t="shared" si="166"/>
        <v>0</v>
      </c>
      <c r="AR505" s="579"/>
      <c r="AS505" s="102"/>
      <c r="AT505" s="209" t="str">
        <f>IF('1C TSrécur8'!V$17*FICHE!$C$13&lt;J505,"Forfait limité à "&amp;FICHE!$C$13&amp;"€/jour","")</f>
        <v/>
      </c>
      <c r="AU505" s="592"/>
    </row>
    <row r="506" spans="1:211" ht="13.9" hidden="1" customHeight="1">
      <c r="A506" s="309"/>
      <c r="B506" s="338"/>
      <c r="C506" s="962" t="str">
        <f>IF('1C TSrécur8'!W$17&lt;&gt;0,'1C TSrécur8'!$B$12,"")</f>
        <v/>
      </c>
      <c r="D506" s="963"/>
      <c r="E506" s="964"/>
      <c r="F506" s="211" t="str">
        <f>IF(AND($C506='1C TSrécur8'!$B$12,'1C TSrécur8'!$B$16="récurrentes",'1C TSrécur8'!$W$17&lt;&gt;""),'1C TSrécur8'!$W$21,"")</f>
        <v/>
      </c>
      <c r="G506" s="235"/>
      <c r="H506" s="745">
        <v>0.21</v>
      </c>
      <c r="I506" s="747">
        <v>1</v>
      </c>
      <c r="J506" s="316"/>
      <c r="K506" s="786">
        <f t="shared" si="167"/>
        <v>0</v>
      </c>
      <c r="L506" s="539">
        <f>IF(OR('1C TSrécur8'!$B$12="",'1C TSrécur8'!W$30=0),0,IF(AND('1C TSrécur8'!$B$12&lt;&gt;"",$K$2="Pôle",'1C TSrécur8'!$C$12="OUI"),(('1C TSrécur8'!W$22+'1C TSrécur8'!W$23+'1C TSrécur8'!W$24+'1C TSrécur8'!W$25+'1C TSrécur8'!W$29)/'1C TSrécur8'!W$17),IF(AND('1C TSrécur8'!$B$12&lt;&gt;"",$K$2="Pôle",'1C TSrécur8'!$C$12="NON"),(('1C TSrécur8'!W$22+'1C TSrécur8'!W$23+'1C TSrécur8'!W$24+'1C TSrécur8'!W$25+'1C TSrécur8'!W$29)/'1C TSrécur8'!W$30),IF(AND('1C TSrécur8'!$B$12&lt;&gt;"",$K$2&lt;&gt;"Pôle",'1C TSrécur8'!$C$12="OUI"),(('1C TSrécur8'!W$22+'1C TSrécur8'!W$23+'1C TSrécur8'!W$24+'1C TSrécur8'!W$25+'1C TSrécur8'!W$26+'1C TSrécur8'!W$27+'1C TSrécur8'!W$28+'1C TSrécur8'!W$29)/'1C TSrécur8'!W$17),IF(AND('1C TSrécur8'!$B$12&lt;&gt;"",$K$2&lt;&gt;"Pôle",'1C TSrécur8'!$C$12="NON"),(('1C TSrécur8'!W$22+'1C TSrécur8'!W$23+'1C TSrécur8'!W$24+'1C TSrécur8'!W$25+'1C TSrécur8'!W$26+'1C TSrécur8'!W$27+'1C TSrécur8'!W$28+'1C TSrécur8'!W$29)/'1C TSrécur8'!W$30))))))</f>
        <v>0</v>
      </c>
      <c r="M506" s="539">
        <f>IF(OR('1C TSrécur8'!$B$12="",'1C TSrécur8'!W$30=0),0,IF(AND('1C TSrécur8'!$B$12&lt;&gt;"",$K$2="Pôle",'1C TSrécur8'!$C$12="OUI"),(('1C TSrécur8'!W$26+'1C TSrécur8'!W$27+'1C TSrécur8'!W$28)/'1C TSrécur8'!W$17),IF(AND('1C TSrécur8'!$B$12&lt;&gt;"",$K$2="Pôle",'1C TSrécur8'!$C$12="NON"),(('1C TSrécur8'!W$26+'1C TSrécur8'!W$27+'1C TSrécur8'!W$28)/'1C TSrécur8'!W$30),IF(AND('1C TSrécur8'!$B$12&lt;&gt;"",$K$2&lt;&gt;"Pôle"),0))))</f>
        <v>0</v>
      </c>
      <c r="N506" s="539">
        <f>IF(AND('1C TSrécur8'!$W$17&lt;&gt;0,'1C TSrécur8'!$W$30&lt;&gt;0),L506+M506,0)</f>
        <v>0</v>
      </c>
      <c r="O506" s="544" t="str">
        <f>IF(AND('1C TSrécur8'!W$17&lt;&gt;0,'1C TSrécur8'!$C$12="OUI"),'1C TSrécur8'!W$36/'1C TSrécur8'!W$17,"")</f>
        <v/>
      </c>
      <c r="P506" s="545" t="str">
        <f>IF(AND('1C TSrécur8'!W$17&lt;&gt;0,'1C TSrécur8'!$C$12="OUI"),'1C TSrécur8'!$W$37/'1C TSrécur8'!W$17,"")</f>
        <v/>
      </c>
      <c r="Q506" s="545" t="str">
        <f>IF(AND('1C TSrécur8'!W$17&lt;&gt;0,'1C TSrécur8'!$C$12="OUI"),'1C TSrécur8'!$W$38/'1C TSrécur8'!W$17,"")</f>
        <v/>
      </c>
      <c r="R506" s="545" t="str">
        <f>IF(AND('1C TSrécur8'!W$17&lt;&gt;0,'1C TSrécur8'!$C$12="OUI"),'1C TSrécur8'!$W$39/'1C TSrécur8'!W$17,"")</f>
        <v/>
      </c>
      <c r="S506" s="545" t="str">
        <f>IF(AND('1C TSrécur8'!W$17&lt;&gt;0,'1C TSrécur8'!$C$12="OUI"),'1C TSrécur8'!$W$40/'1C TSrécur8'!W$17,"")</f>
        <v/>
      </c>
      <c r="T506" s="545" t="str">
        <f>IF(AND('1C TSrécur8'!W$17&lt;&gt;0,'1C TSrécur8'!$C$12="OUI"),'1C TSrécur8'!$W$41/'1C TSrécur8'!W$17,"")</f>
        <v/>
      </c>
      <c r="U506" s="545" t="str">
        <f>IF(AND('1C TSrécur8'!W$17&lt;&gt;0,'1C TSrécur8'!$C$12="OUI"),'1C TSrécur8'!$W$42/'1C TSrécur8'!W$17,"")</f>
        <v/>
      </c>
      <c r="V506" s="545" t="str">
        <f>IF(AND('1C TSrécur8'!W$17&lt;&gt;0,'1C TSrécur8'!$C$12="OUI"),'1C TSrécur8'!$W$43/'1C TSrécur8'!W$17,"")</f>
        <v/>
      </c>
      <c r="W506" s="545" t="str">
        <f>IF(AND('1C TSrécur8'!W$17&lt;&gt;0,'1C TSrécur8'!$C$12="OUI"),'1C TSrécur8'!$W$44/'1C TSrécur8'!W$17,"")</f>
        <v/>
      </c>
      <c r="X506" s="545" t="str">
        <f>IF(AND('1C TSrécur8'!W$17&lt;&gt;0,'1C TSrécur8'!$C$12="OUI"),'1C TSrécur8'!$W$45/'1C TSrécur8'!W$17,"")</f>
        <v/>
      </c>
      <c r="Y506" s="545" t="str">
        <f>IF(AND('1C TSrécur8'!W$17&lt;&gt;0,'1C TSrécur8'!$C$12="OUI"),'1C TSrécur8'!$W$46/'1C TSrécur8'!W$17,"")</f>
        <v/>
      </c>
      <c r="Z506" s="545" t="str">
        <f>IF(AND('1C TSrécur8'!W$17&lt;&gt;0,'1C TSrécur8'!$C$12="OUI"),'1C TSrécur8'!$W$47/'1C TSrécur8'!W$17,"")</f>
        <v/>
      </c>
      <c r="AA506" s="545" t="str">
        <f>IF(AND('1C TSrécur8'!W$17&lt;&gt;0,'1C TSrécur8'!$C$12="OUI"),'1C TSrécur8'!$W$48/'1C TSrécur8'!W$17,"")</f>
        <v/>
      </c>
      <c r="AB506" s="545" t="str">
        <f>IF(AND('1C TSrécur8'!W$17&lt;&gt;0,'1C TSrécur8'!$C$12="OUI"),'1C TSrécur8'!$W$49/'1C TSrécur8'!W$17,"")</f>
        <v/>
      </c>
      <c r="AC506" s="545" t="str">
        <f>IF(AND('1C TSrécur8'!W$17&lt;&gt;0,'1C TSrécur8'!$C$12="OUI"),'1C TSrécur8'!$W$50/'1C TSrécur8'!W$17,"")</f>
        <v/>
      </c>
      <c r="AD506" s="545" t="str">
        <f>IF(AND('1C TSrécur8'!W$17&lt;&gt;0,'1C TSrécur8'!$C$12="OUI"),'1C TSrécur8'!$W$51/'1C TSrécur8'!W$17,"")</f>
        <v/>
      </c>
      <c r="AE506" s="545" t="str">
        <f>IF(AND('1C TSrécur8'!W$17&lt;&gt;0,'1C TSrécur8'!$C$12="OUI"),'1C TSrécur8'!$W$52/'1C TSrécur8'!W$17,"")</f>
        <v/>
      </c>
      <c r="AF506" s="545" t="str">
        <f>IF(AND('1C TSrécur8'!W$17&lt;&gt;0,'1C TSrécur8'!$C$12="OUI"),'1C TSrécur8'!$W$53/'1C TSrécur8'!W$17,"")</f>
        <v/>
      </c>
      <c r="AG506" s="545" t="str">
        <f>IF(AND('1C TSrécur8'!W$17&lt;&gt;0,'1C TSrécur8'!$C$12="OUI"),'1C TSrécur8'!$W$54/'1C TSrécur8'!W$17,"")</f>
        <v/>
      </c>
      <c r="AH506" s="545" t="str">
        <f>IF(AND('1C TSrécur8'!W$17&lt;&gt;0,'1C TSrécur8'!$C$12="OUI"),'1C TSrécur8'!$W$55/'1C TSrécur8'!W$17,"")</f>
        <v/>
      </c>
      <c r="AI506" s="545" t="str">
        <f>IF(AND('1C TSrécur8'!W$17&lt;&gt;0,'1C TSrécur8'!$C$12="OUI"),'1C TSrécur8'!$W$56/'1C TSrécur8'!W$17,"")</f>
        <v/>
      </c>
      <c r="AJ506" s="545" t="str">
        <f>IF(AND('1C TSrécur8'!W$17&lt;&gt;0,'1C TSrécur8'!$C$12="OUI"),'1C TSrécur8'!$W$57/'1C TSrécur8'!W$17,"")</f>
        <v/>
      </c>
      <c r="AK506" s="545">
        <f>IF(AND('1C TSrécur8'!W$17&lt;&gt;0,'1C TSrécur8'!$C$12="OUI"),'1C TSrécur8'!W$58/'1C TSrécur8'!W$17,0)</f>
        <v>0</v>
      </c>
      <c r="AL506" s="73">
        <f>IF(AND('1C TSrécur8'!$B$12&lt;&gt;"",'1C TSrécur8'!$C$12="OUI"),N506+AK506,N506)</f>
        <v>0</v>
      </c>
      <c r="AM506" s="344">
        <f t="shared" si="162"/>
        <v>0</v>
      </c>
      <c r="AN506" s="344">
        <f t="shared" si="163"/>
        <v>0</v>
      </c>
      <c r="AO506" s="345">
        <f t="shared" si="168"/>
        <v>0</v>
      </c>
      <c r="AP506" s="573">
        <f t="shared" si="169"/>
        <v>0</v>
      </c>
      <c r="AQ506" s="583">
        <f t="shared" si="166"/>
        <v>0</v>
      </c>
      <c r="AR506" s="579"/>
      <c r="AS506" s="102"/>
      <c r="AT506" s="209" t="str">
        <f>IF('1C TSrécur8'!W$17*FICHE!$C$13&lt;J506,"Forfait limité à "&amp;FICHE!$C$13&amp;"€/jour","")</f>
        <v/>
      </c>
      <c r="AU506" s="592"/>
    </row>
    <row r="507" spans="1:211" ht="13.9" hidden="1" customHeight="1">
      <c r="A507" s="309"/>
      <c r="B507" s="338"/>
      <c r="C507" s="962" t="str">
        <f>IF('1C TSrécur8'!X$17&lt;&gt;0,'1C TSrécur8'!$B$12,"")</f>
        <v/>
      </c>
      <c r="D507" s="963"/>
      <c r="E507" s="964"/>
      <c r="F507" s="211" t="str">
        <f>IF(AND($C507='1C TSrécur8'!$B$12,'1C TSrécur8'!$B$16="récurrentes",'1C TSrécur8'!$X$17&lt;&gt;""),'1C TSrécur8'!$X$21,"")</f>
        <v/>
      </c>
      <c r="G507" s="235"/>
      <c r="H507" s="745">
        <v>0.21</v>
      </c>
      <c r="I507" s="747">
        <v>1</v>
      </c>
      <c r="J507" s="316"/>
      <c r="K507" s="786">
        <f t="shared" si="167"/>
        <v>0</v>
      </c>
      <c r="L507" s="539">
        <f>IF(OR('1C TSrécur8'!$B$12="",'1C TSrécur8'!X$30=0),0,IF(AND('1C TSrécur8'!$B$12&lt;&gt;"",$K$2="Pôle",'1C TSrécur8'!$C$12="OUI"),(('1C TSrécur8'!X$22+'1C TSrécur8'!X$23+'1C TSrécur8'!X$24+'1C TSrécur8'!X$25+'1C TSrécur8'!X$29)/'1C TSrécur8'!X$17),IF(AND('1C TSrécur8'!$B$12&lt;&gt;"",$K$2="Pôle",'1C TSrécur8'!$C$12="NON"),(('1C TSrécur8'!X$22+'1C TSrécur8'!X$23+'1C TSrécur8'!X$24+'1C TSrécur8'!X$25+'1C TSrécur8'!X$29)/'1C TSrécur8'!X$30),IF(AND('1C TSrécur8'!$B$12&lt;&gt;"",$K$2&lt;&gt;"Pôle",'1C TSrécur8'!$C$12="OUI"),(('1C TSrécur8'!X$22+'1C TSrécur8'!X$23+'1C TSrécur8'!X$24+'1C TSrécur8'!X$25+'1C TSrécur8'!X$26+'1C TSrécur8'!X$27+'1C TSrécur8'!X$28+'1C TSrécur8'!X$29)/'1C TSrécur8'!X$17),IF(AND('1C TSrécur8'!$B$12&lt;&gt;"",$K$2&lt;&gt;"Pôle",'1C TSrécur8'!$C$12="NON"),(('1C TSrécur8'!X$22+'1C TSrécur8'!X$23+'1C TSrécur8'!X$24+'1C TSrécur8'!X$25+'1C TSrécur8'!X$26+'1C TSrécur8'!X$27+'1C TSrécur8'!X$28+'1C TSrécur8'!X$29)/'1C TSrécur8'!X$30))))))</f>
        <v>0</v>
      </c>
      <c r="M507" s="539">
        <f>IF(OR('1C TSrécur8'!$B$12="",'1C TSrécur8'!X$30=0),0,IF(AND('1C TSrécur8'!$B$12&lt;&gt;"",$K$2="Pôle",'1C TSrécur8'!$C$12="OUI"),(('1C TSrécur8'!X$26+'1C TSrécur8'!X$27+'1C TSrécur8'!X$28)/'1C TSrécur8'!X$17),IF(AND('1C TSrécur8'!$B$12&lt;&gt;"",$K$2="Pôle",'1C TSrécur8'!$C$12="NON"),(('1C TSrécur8'!X$26+'1C TSrécur8'!X$27+'1C TSrécur8'!X$28)/'1C TSrécur8'!X$30),IF(AND('1C TSrécur8'!$B$12&lt;&gt;"",$K$2&lt;&gt;"Pôle"),0))))</f>
        <v>0</v>
      </c>
      <c r="N507" s="539">
        <f>IF(AND('1C TSrécur8'!$X$17&lt;&gt;0,'1C TSrécur8'!$X$30&lt;&gt;0),L507+M507,0)</f>
        <v>0</v>
      </c>
      <c r="O507" s="544" t="str">
        <f>IF(AND('1C TSrécur8'!X$17&lt;&gt;0,'1C TSrécur8'!$C$12="OUI"),'1C TSrécur8'!X$36/'1C TSrécur8'!X$17,"")</f>
        <v/>
      </c>
      <c r="P507" s="545" t="str">
        <f>IF(AND('1C TSrécur8'!X$17&lt;&gt;0,'1C TSrécur8'!$C$12="OUI"),'1C TSrécur8'!$X$37/'1C TSrécur8'!X$17,"")</f>
        <v/>
      </c>
      <c r="Q507" s="545" t="str">
        <f>IF(AND('1C TSrécur8'!X$17&lt;&gt;0,'1C TSrécur8'!$C$12="OUI"),'1C TSrécur8'!$X$38/'1C TSrécur8'!X$17,"")</f>
        <v/>
      </c>
      <c r="R507" s="545" t="str">
        <f>IF(AND('1C TSrécur8'!X$17&lt;&gt;0,'1C TSrécur8'!$C$12="OUI"),'1C TSrécur8'!$X$39/'1C TSrécur8'!X$17,"")</f>
        <v/>
      </c>
      <c r="S507" s="545" t="str">
        <f>IF(AND('1C TSrécur8'!X$17&lt;&gt;0,'1C TSrécur8'!$C$12="OUI"),'1C TSrécur8'!$X$40/'1C TSrécur8'!X$17,"")</f>
        <v/>
      </c>
      <c r="T507" s="545" t="str">
        <f>IF(AND('1C TSrécur8'!X$17&lt;&gt;0,'1C TSrécur8'!$C$12="OUI"),'1C TSrécur8'!$X$41/'1C TSrécur8'!X$17,"")</f>
        <v/>
      </c>
      <c r="U507" s="545" t="str">
        <f>IF(AND('1C TSrécur8'!X$17&lt;&gt;0,'1C TSrécur8'!$C$12="OUI"),'1C TSrécur8'!$X$42/'1C TSrécur8'!X$17,"")</f>
        <v/>
      </c>
      <c r="V507" s="545" t="str">
        <f>IF(AND('1C TSrécur8'!X$17&lt;&gt;0,'1C TSrécur8'!$C$12="OUI"),'1C TSrécur8'!$X$43/'1C TSrécur8'!X$17,"")</f>
        <v/>
      </c>
      <c r="W507" s="545" t="str">
        <f>IF(AND('1C TSrécur8'!X$17&lt;&gt;0,'1C TSrécur8'!$C$12="OUI"),'1C TSrécur8'!$X$44/'1C TSrécur8'!X$17,"")</f>
        <v/>
      </c>
      <c r="X507" s="545" t="str">
        <f>IF(AND('1C TSrécur8'!X$17&lt;&gt;0,'1C TSrécur8'!$C$12="OUI"),'1C TSrécur8'!$X$45/'1C TSrécur8'!X$17,"")</f>
        <v/>
      </c>
      <c r="Y507" s="545" t="str">
        <f>IF(AND('1C TSrécur8'!X$17&lt;&gt;0,'1C TSrécur8'!$C$12="OUI"),'1C TSrécur8'!$X$46/'1C TSrécur8'!X$17,"")</f>
        <v/>
      </c>
      <c r="Z507" s="545" t="str">
        <f>IF(AND('1C TSrécur8'!X$17&lt;&gt;0,'1C TSrécur8'!$C$12="OUI"),'1C TSrécur8'!$X$47/'1C TSrécur8'!X$17,"")</f>
        <v/>
      </c>
      <c r="AA507" s="545" t="str">
        <f>IF(AND('1C TSrécur8'!X$17&lt;&gt;0,'1C TSrécur8'!$C$12="OUI"),'1C TSrécur8'!$X$48/'1C TSrécur8'!X$17,"")</f>
        <v/>
      </c>
      <c r="AB507" s="545" t="str">
        <f>IF(AND('1C TSrécur8'!X$17&lt;&gt;0,'1C TSrécur8'!$C$12="OUI"),'1C TSrécur8'!$X$49/'1C TSrécur8'!X$17,"")</f>
        <v/>
      </c>
      <c r="AC507" s="545" t="str">
        <f>IF(AND('1C TSrécur8'!X$17&lt;&gt;0,'1C TSrécur8'!$C$12="OUI"),'1C TSrécur8'!$X$50/'1C TSrécur8'!X$17,"")</f>
        <v/>
      </c>
      <c r="AD507" s="545" t="str">
        <f>IF(AND('1C TSrécur8'!X$17&lt;&gt;0,'1C TSrécur8'!$C$12="OUI"),'1C TSrécur8'!$X$51/'1C TSrécur8'!X$17,"")</f>
        <v/>
      </c>
      <c r="AE507" s="545" t="str">
        <f>IF(AND('1C TSrécur8'!X$17&lt;&gt;0,'1C TSrécur8'!$C$12="OUI"),'1C TSrécur8'!$X$52/'1C TSrécur8'!X$17,"")</f>
        <v/>
      </c>
      <c r="AF507" s="545" t="str">
        <f>IF(AND('1C TSrécur8'!X$17&lt;&gt;0,'1C TSrécur8'!$C$12="OUI"),'1C TSrécur8'!$X$53/'1C TSrécur8'!X$17,"")</f>
        <v/>
      </c>
      <c r="AG507" s="545" t="str">
        <f>IF(AND('1C TSrécur8'!X$17&lt;&gt;0,'1C TSrécur8'!$C$12="OUI"),'1C TSrécur8'!$X$54/'1C TSrécur8'!X$17,"")</f>
        <v/>
      </c>
      <c r="AH507" s="545" t="str">
        <f>IF(AND('1C TSrécur8'!X$17&lt;&gt;0,'1C TSrécur8'!$C$12="OUI"),'1C TSrécur8'!$X$55/'1C TSrécur8'!X$17,"")</f>
        <v/>
      </c>
      <c r="AI507" s="545" t="str">
        <f>IF(AND('1C TSrécur8'!X$17&lt;&gt;0,'1C TSrécur8'!$C$12="OUI"),'1C TSrécur8'!$X$56/'1C TSrécur8'!X$17,"")</f>
        <v/>
      </c>
      <c r="AJ507" s="545" t="str">
        <f>IF(AND('1C TSrécur8'!X$17&lt;&gt;0,'1C TSrécur8'!$C$12="OUI"),'1C TSrécur8'!$X$57/'1C TSrécur8'!X$17,"")</f>
        <v/>
      </c>
      <c r="AK507" s="545">
        <f>IF(AND('1C TSrécur8'!X$17&lt;&gt;0,'1C TSrécur8'!$C$12="OUI"),'1C TSrécur8'!X$58/'1C TSrécur8'!X$17,0)</f>
        <v>0</v>
      </c>
      <c r="AL507" s="73">
        <f>IF(AND('1C TSrécur8'!$B$12&lt;&gt;"",'1C TSrécur8'!$C$12="OUI"),N507+AK507,N507)</f>
        <v>0</v>
      </c>
      <c r="AM507" s="344">
        <f t="shared" si="162"/>
        <v>0</v>
      </c>
      <c r="AN507" s="344">
        <f t="shared" si="163"/>
        <v>0</v>
      </c>
      <c r="AO507" s="345">
        <f t="shared" si="168"/>
        <v>0</v>
      </c>
      <c r="AP507" s="573">
        <f t="shared" si="169"/>
        <v>0</v>
      </c>
      <c r="AQ507" s="583">
        <f t="shared" si="166"/>
        <v>0</v>
      </c>
      <c r="AR507" s="579"/>
      <c r="AS507" s="102"/>
      <c r="AT507" s="209" t="str">
        <f>IF('1C TSrécur8'!X$17*FICHE!$C$13&lt;J507,"Forfait limité à "&amp;FICHE!$C$13&amp;"€/jour","")</f>
        <v/>
      </c>
      <c r="AU507" s="592"/>
    </row>
    <row r="508" spans="1:211" ht="13.9" hidden="1" customHeight="1">
      <c r="A508" s="309"/>
      <c r="B508" s="338"/>
      <c r="C508" s="962" t="str">
        <f>IF('1C TSrécur8'!Y$17&lt;&gt;0,'1C TSrécur8'!$B$12,"")</f>
        <v/>
      </c>
      <c r="D508" s="963"/>
      <c r="E508" s="964"/>
      <c r="F508" s="211" t="str">
        <f>IF(AND($C508='1C TSrécur8'!$B$12,'1C TSrécur8'!$B$16="récurrentes",'1C TSrécur8'!$Y$17&lt;&gt;""),'1C TSrécur8'!$Y$21,"")</f>
        <v/>
      </c>
      <c r="G508" s="235"/>
      <c r="H508" s="745">
        <v>0.21</v>
      </c>
      <c r="I508" s="747">
        <v>1</v>
      </c>
      <c r="J508" s="316"/>
      <c r="K508" s="786">
        <f t="shared" si="167"/>
        <v>0</v>
      </c>
      <c r="L508" s="539">
        <f>IF(OR('1C TSrécur8'!$B$12="",'1C TSrécur8'!Y$30=0),0,IF(AND('1C TSrécur8'!$B$12&lt;&gt;"",$K$2="Pôle",'1C TSrécur8'!$C$12="OUI"),(('1C TSrécur8'!Y$22+'1C TSrécur8'!Y$23+'1C TSrécur8'!Y$24+'1C TSrécur8'!Y$25+'1C TSrécur8'!Y$29)/'1C TSrécur8'!Y$17),IF(AND('1C TSrécur8'!$B$12&lt;&gt;"",$K$2="Pôle",'1C TSrécur8'!$C$12="NON"),(('1C TSrécur8'!Y$22+'1C TSrécur8'!Y$23+'1C TSrécur8'!Y$24+'1C TSrécur8'!Y$25+'1C TSrécur8'!Y$29)/'1C TSrécur8'!Y$30),IF(AND('1C TSrécur8'!$B$12&lt;&gt;"",$K$2&lt;&gt;"Pôle",'1C TSrécur8'!$C$12="OUI"),(('1C TSrécur8'!Y$22+'1C TSrécur8'!Y$23+'1C TSrécur8'!Y$24+'1C TSrécur8'!Y$25+'1C TSrécur8'!Y$26+'1C TSrécur8'!Y$27+'1C TSrécur8'!Y$28+'1C TSrécur8'!Y$29)/'1C TSrécur8'!Y$17),IF(AND('1C TSrécur8'!$B$12&lt;&gt;"",$K$2&lt;&gt;"Pôle",'1C TSrécur8'!$C$12="NON"),(('1C TSrécur8'!Y$22+'1C TSrécur8'!Y$23+'1C TSrécur8'!Y$24+'1C TSrécur8'!Y$25+'1C TSrécur8'!Y$26+'1C TSrécur8'!Y$27+'1C TSrécur8'!Y$28+'1C TSrécur8'!Y$29)/'1C TSrécur8'!Y$30))))))</f>
        <v>0</v>
      </c>
      <c r="M508" s="539">
        <f>IF(OR('1C TSrécur8'!$B$12="",'1C TSrécur8'!Y$30=0),0,IF(AND('1C TSrécur8'!$B$12&lt;&gt;"",$K$2="Pôle",'1C TSrécur8'!$C$12="OUI"),(('1C TSrécur8'!Y$26+'1C TSrécur8'!Y$27+'1C TSrécur8'!Y$28)/'1C TSrécur8'!Y$17),IF(AND('1C TSrécur8'!$B$12&lt;&gt;"",$K$2="Pôle",'1C TSrécur8'!$C$12="NON"),(('1C TSrécur8'!Y$26+'1C TSrécur8'!Y$27+'1C TSrécur8'!Y$28)/'1C TSrécur8'!Y$30),IF(AND('1C TSrécur8'!$B$12&lt;&gt;"",$K$2&lt;&gt;"Pôle"),0))))</f>
        <v>0</v>
      </c>
      <c r="N508" s="539">
        <f>IF(AND('1C TSrécur8'!$Y$17&lt;&gt;0,'1C TSrécur8'!$Y$30&lt;&gt;0),L508+M508,0)</f>
        <v>0</v>
      </c>
      <c r="O508" s="544" t="str">
        <f>IF(AND('1C TSrécur8'!Y$17&lt;&gt;0,'1C TSrécur8'!$C$12="OUI"),'1C TSrécur8'!Y$36/'1C TSrécur8'!Y$17,"")</f>
        <v/>
      </c>
      <c r="P508" s="545" t="str">
        <f>IF(AND('1C TSrécur8'!Y$17&lt;&gt;0,'1C TSrécur8'!$C$12="OUI"),'1C TSrécur8'!$Y$37/'1C TSrécur8'!Y$17,"")</f>
        <v/>
      </c>
      <c r="Q508" s="545" t="str">
        <f>IF(AND('1C TSrécur8'!Y$17&lt;&gt;0,'1C TSrécur8'!$C$12="OUI"),'1C TSrécur8'!$Y$38/'1C TSrécur8'!Y$17,"")</f>
        <v/>
      </c>
      <c r="R508" s="545" t="str">
        <f>IF(AND('1C TSrécur8'!Y$17&lt;&gt;0,'1C TSrécur8'!$C$12="OUI"),'1C TSrécur8'!$Y$39/'1C TSrécur8'!Y$17,"")</f>
        <v/>
      </c>
      <c r="S508" s="545" t="str">
        <f>IF(AND('1C TSrécur8'!Y$17&lt;&gt;0,'1C TSrécur8'!$C$12="OUI"),'1C TSrécur8'!$Y$40/'1C TSrécur8'!Y$17,"")</f>
        <v/>
      </c>
      <c r="T508" s="545" t="str">
        <f>IF(AND('1C TSrécur8'!Y$17&lt;&gt;0,'1C TSrécur8'!$C$12="OUI"),'1C TSrécur8'!$Y$41/'1C TSrécur8'!Y$17,"")</f>
        <v/>
      </c>
      <c r="U508" s="545" t="str">
        <f>IF(AND('1C TSrécur8'!Y$17&lt;&gt;0,'1C TSrécur8'!$C$12="OUI"),'1C TSrécur8'!$Y$42/'1C TSrécur8'!Y$17,"")</f>
        <v/>
      </c>
      <c r="V508" s="545" t="str">
        <f>IF(AND('1C TSrécur8'!Y$17&lt;&gt;0,'1C TSrécur8'!$C$12="OUI"),'1C TSrécur8'!$Y$43/'1C TSrécur8'!Y$17,"")</f>
        <v/>
      </c>
      <c r="W508" s="545" t="str">
        <f>IF(AND('1C TSrécur8'!Y$17&lt;&gt;0,'1C TSrécur8'!$C$12="OUI"),'1C TSrécur8'!$Y$44/'1C TSrécur8'!Y$17,"")</f>
        <v/>
      </c>
      <c r="X508" s="545" t="str">
        <f>IF(AND('1C TSrécur8'!Y$17&lt;&gt;0,'1C TSrécur8'!$C$12="OUI"),'1C TSrécur8'!$Y$45/'1C TSrécur8'!Y$17,"")</f>
        <v/>
      </c>
      <c r="Y508" s="545" t="str">
        <f>IF(AND('1C TSrécur8'!Y$17&lt;&gt;0,'1C TSrécur8'!$C$12="OUI"),'1C TSrécur8'!$Y$46/'1C TSrécur8'!Y$17,"")</f>
        <v/>
      </c>
      <c r="Z508" s="545" t="str">
        <f>IF(AND('1C TSrécur8'!Y$17&lt;&gt;0,'1C TSrécur8'!$C$12="OUI"),'1C TSrécur8'!$Y$47/'1C TSrécur8'!Y$17,"")</f>
        <v/>
      </c>
      <c r="AA508" s="545" t="str">
        <f>IF(AND('1C TSrécur8'!Y$17&lt;&gt;0,'1C TSrécur8'!$C$12="OUI"),'1C TSrécur8'!$Y$48/'1C TSrécur8'!Y$17,"")</f>
        <v/>
      </c>
      <c r="AB508" s="545" t="str">
        <f>IF(AND('1C TSrécur8'!Y$17&lt;&gt;0,'1C TSrécur8'!$C$12="OUI"),'1C TSrécur8'!$Y$49/'1C TSrécur8'!Y$17,"")</f>
        <v/>
      </c>
      <c r="AC508" s="545" t="str">
        <f>IF(AND('1C TSrécur8'!Y$17&lt;&gt;0,'1C TSrécur8'!$C$12="OUI"),'1C TSrécur8'!$Y$50/'1C TSrécur8'!Y$17,"")</f>
        <v/>
      </c>
      <c r="AD508" s="545" t="str">
        <f>IF(AND('1C TSrécur8'!Y$17&lt;&gt;0,'1C TSrécur8'!$C$12="OUI"),'1C TSrécur8'!$Y$51/'1C TSrécur8'!Y$17,"")</f>
        <v/>
      </c>
      <c r="AE508" s="545" t="str">
        <f>IF(AND('1C TSrécur8'!Y$17&lt;&gt;0,'1C TSrécur8'!$C$12="OUI"),'1C TSrécur8'!$Y$52/'1C TSrécur8'!Y$17,"")</f>
        <v/>
      </c>
      <c r="AF508" s="545" t="str">
        <f>IF(AND('1C TSrécur8'!Y$17&lt;&gt;0,'1C TSrécur8'!$C$12="OUI"),'1C TSrécur8'!$Y$53/'1C TSrécur8'!Y$17,"")</f>
        <v/>
      </c>
      <c r="AG508" s="545" t="str">
        <f>IF(AND('1C TSrécur8'!Y$17&lt;&gt;0,'1C TSrécur8'!$C$12="OUI"),'1C TSrécur8'!$Y$54/'1C TSrécur8'!Y$17,"")</f>
        <v/>
      </c>
      <c r="AH508" s="545" t="str">
        <f>IF(AND('1C TSrécur8'!Y$17&lt;&gt;0,'1C TSrécur8'!$C$12="OUI"),'1C TSrécur8'!$Y$55/'1C TSrécur8'!Y$17,"")</f>
        <v/>
      </c>
      <c r="AI508" s="545" t="str">
        <f>IF(AND('1C TSrécur8'!Y$17&lt;&gt;0,'1C TSrécur8'!$C$12="OUI"),'1C TSrécur8'!$Y$56/'1C TSrécur8'!Y$17,"")</f>
        <v/>
      </c>
      <c r="AJ508" s="545" t="str">
        <f>IF(AND('1C TSrécur8'!Y$17&lt;&gt;0,'1C TSrécur8'!$C$12="OUI"),'1C TSrécur8'!$Y$57/'1C TSrécur8'!Y$17,"")</f>
        <v/>
      </c>
      <c r="AK508" s="545">
        <f>IF(AND('1C TSrécur8'!Y$17&lt;&gt;0,'1C TSrécur8'!$C$12="OUI"),'1C TSrécur8'!Y$58/'1C TSrécur8'!Y$17,0)</f>
        <v>0</v>
      </c>
      <c r="AL508" s="73">
        <f>IF(AND('1C TSrécur8'!$B$12&lt;&gt;"",'1C TSrécur8'!$C$12="OUI"),N508+AK508,N508)</f>
        <v>0</v>
      </c>
      <c r="AM508" s="344">
        <f t="shared" si="162"/>
        <v>0</v>
      </c>
      <c r="AN508" s="344">
        <f t="shared" si="163"/>
        <v>0</v>
      </c>
      <c r="AO508" s="345">
        <f t="shared" si="168"/>
        <v>0</v>
      </c>
      <c r="AP508" s="573">
        <f t="shared" si="169"/>
        <v>0</v>
      </c>
      <c r="AQ508" s="583">
        <f t="shared" si="166"/>
        <v>0</v>
      </c>
      <c r="AR508" s="579"/>
      <c r="AS508" s="102"/>
      <c r="AT508" s="209" t="str">
        <f>IF('1C TSrécur8'!Y$17*FICHE!$C$13&lt;J508,"Forfait limité à "&amp;FICHE!$C$13&amp;"€/jour","")</f>
        <v/>
      </c>
      <c r="AU508" s="592"/>
    </row>
    <row r="509" spans="1:211" s="767" customFormat="1" ht="13.9" hidden="1" customHeight="1">
      <c r="A509" s="819"/>
      <c r="B509" s="820"/>
      <c r="C509" s="965" t="str">
        <f>IF('1C TSrécur8'!Z$17&lt;&gt;0,'1C TSrécur8'!$B$12,"")</f>
        <v/>
      </c>
      <c r="D509" s="966"/>
      <c r="E509" s="967"/>
      <c r="F509" s="821" t="str">
        <f>IF(AND($C509='1C TSrécur8'!$B$12,'1C TSrécur8'!$B$16="récurrentes",'1C TSrécur8'!$Z$17&lt;&gt;""),'1C TSrécur8'!$Z$21,"")</f>
        <v/>
      </c>
      <c r="G509" s="833"/>
      <c r="H509" s="834">
        <v>0.21</v>
      </c>
      <c r="I509" s="835">
        <v>1</v>
      </c>
      <c r="J509" s="822"/>
      <c r="K509" s="836">
        <f t="shared" si="167"/>
        <v>0</v>
      </c>
      <c r="L509" s="837">
        <f>IF(OR('1C TSrécur8'!$B$12="",'1C TSrécur8'!Z$30=0),0,IF(AND('1C TSrécur8'!$B$12&lt;&gt;"",$K$2="Pôle",'1C TSrécur8'!$C$12="OUI"),(('1C TSrécur8'!Z$22+'1C TSrécur8'!Z$23+'1C TSrécur8'!Z$24+'1C TSrécur8'!Z$25+'1C TSrécur8'!Z$29)/'1C TSrécur8'!Z$17),IF(AND('1C TSrécur8'!$B$12&lt;&gt;"",$K$2="Pôle",'1C TSrécur8'!$C$12="NON"),(('1C TSrécur8'!Z$22+'1C TSrécur8'!Z$23+'1C TSrécur8'!Z$24+'1C TSrécur8'!Z$25+'1C TSrécur8'!Z$29)/'1C TSrécur8'!Z$30),IF(AND('1C TSrécur8'!$B$12&lt;&gt;"",$K$2&lt;&gt;"Pôle",'1C TSrécur8'!$C$12="OUI"),(('1C TSrécur8'!Z$22+'1C TSrécur8'!Z$23+'1C TSrécur8'!Z$24+'1C TSrécur8'!Z$25+'1C TSrécur8'!Z$26+'1C TSrécur8'!Z$27+'1C TSrécur8'!Z$28+'1C TSrécur8'!Z$29)/'1C TSrécur8'!Z$17),IF(AND('1C TSrécur8'!$B$12&lt;&gt;"",$K$2&lt;&gt;"Pôle",'1C TSrécur8'!$C$12="NON"),(('1C TSrécur8'!Z$22+'1C TSrécur8'!Z$23+'1C TSrécur8'!Z$24+'1C TSrécur8'!Z$25+'1C TSrécur8'!Z$26+'1C TSrécur8'!Z$27+'1C TSrécur8'!Z$28+'1C TSrécur8'!Z$29)/'1C TSrécur8'!Z$30))))))</f>
        <v>0</v>
      </c>
      <c r="M509" s="837">
        <f>IF(OR('1C TSrécur8'!$B$12="",'1C TSrécur8'!Z$30=0),0,IF(AND('1C TSrécur8'!$B$12&lt;&gt;"",$K$2="Pôle",'1C TSrécur8'!$C$12="OUI"),(('1C TSrécur8'!Z$26+'1C TSrécur8'!Z$27+'1C TSrécur8'!Z$28)/'1C TSrécur8'!Z$17),IF(AND('1C TSrécur8'!$B$12&lt;&gt;"",$K$2="Pôle",'1C TSrécur8'!$C$12="NON"),(('1C TSrécur8'!Z$26+'1C TSrécur8'!Z$27+'1C TSrécur8'!Z$28)/'1C TSrécur8'!Z$30),IF(AND('1C TSrécur8'!$B$12&lt;&gt;"",$K$2&lt;&gt;"Pôle"),0))))</f>
        <v>0</v>
      </c>
      <c r="N509" s="837">
        <f>IF(AND('1C TSrécur8'!$Z$17&lt;&gt;0,'1C TSrécur8'!$Z$30&lt;&gt;0),L509+M509,0)</f>
        <v>0</v>
      </c>
      <c r="O509" s="838" t="str">
        <f>IF(AND('1C TSrécur8'!Z$17&lt;&gt;0,'1C TSrécur8'!$C$12="OUI"),'1C TSrécur8'!Z$36/'1C TSrécur8'!Z$17,"")</f>
        <v/>
      </c>
      <c r="P509" s="839" t="str">
        <f>IF(AND('1C TSrécur8'!Z$17&lt;&gt;0,'1C TSrécur8'!$C$12="OUI"),'1C TSrécur8'!$Z$37/'1C TSrécur8'!Z$17,"")</f>
        <v/>
      </c>
      <c r="Q509" s="839" t="str">
        <f>IF(AND('1C TSrécur8'!Z$17&lt;&gt;0,'1C TSrécur8'!$C$12="OUI"),'1C TSrécur8'!$Z$38/'1C TSrécur8'!Z$17,"")</f>
        <v/>
      </c>
      <c r="R509" s="839" t="str">
        <f>IF(AND('1C TSrécur8'!Z$17&lt;&gt;0,'1C TSrécur8'!$C$12="OUI"),'1C TSrécur8'!$Z$39/'1C TSrécur8'!Z$17,"")</f>
        <v/>
      </c>
      <c r="S509" s="839" t="str">
        <f>IF(AND('1C TSrécur8'!Z$17&lt;&gt;0,'1C TSrécur8'!$C$12="OUI"),'1C TSrécur8'!$Z$40/'1C TSrécur8'!Z$17,"")</f>
        <v/>
      </c>
      <c r="T509" s="839" t="str">
        <f>IF(AND('1C TSrécur8'!Z$17&lt;&gt;0,'1C TSrécur8'!$C$12="OUI"),'1C TSrécur8'!$Z$41/'1C TSrécur8'!Z$17,"")</f>
        <v/>
      </c>
      <c r="U509" s="839" t="str">
        <f>IF(AND('1C TSrécur8'!Z$17&lt;&gt;0,'1C TSrécur8'!$C$12="OUI"),'1C TSrécur8'!$Z$42/'1C TSrécur8'!Z$17,"")</f>
        <v/>
      </c>
      <c r="V509" s="839" t="str">
        <f>IF(AND('1C TSrécur8'!Z$17&lt;&gt;0,'1C TSrécur8'!$C$12="OUI"),'1C TSrécur8'!$Z$43/'1C TSrécur8'!Z$17,"")</f>
        <v/>
      </c>
      <c r="W509" s="839" t="str">
        <f>IF(AND('1C TSrécur8'!Z$17&lt;&gt;0,'1C TSrécur8'!$C$12="OUI"),'1C TSrécur8'!$Z$44/'1C TSrécur8'!Z$17,"")</f>
        <v/>
      </c>
      <c r="X509" s="839" t="str">
        <f>IF(AND('1C TSrécur8'!Z$17&lt;&gt;0,'1C TSrécur8'!$C$12="OUI"),'1C TSrécur8'!$Z$45/'1C TSrécur8'!Z$17,"")</f>
        <v/>
      </c>
      <c r="Y509" s="839" t="str">
        <f>IF(AND('1C TSrécur8'!Z$17&lt;&gt;0,'1C TSrécur8'!$C$12="OUI"),'1C TSrécur8'!$Z$46/'1C TSrécur8'!Z$17,"")</f>
        <v/>
      </c>
      <c r="Z509" s="839" t="str">
        <f>IF(AND('1C TSrécur8'!Z$17&lt;&gt;0,'1C TSrécur8'!$C$12="OUI"),'1C TSrécur8'!$Z$47/'1C TSrécur8'!Z$17,"")</f>
        <v/>
      </c>
      <c r="AA509" s="839" t="str">
        <f>IF(AND('1C TSrécur8'!Z$17&lt;&gt;0,'1C TSrécur8'!$C$12="OUI"),'1C TSrécur8'!$Z$48/'1C TSrécur8'!Z$17,"")</f>
        <v/>
      </c>
      <c r="AB509" s="839" t="str">
        <f>IF(AND('1C TSrécur8'!Z$17&lt;&gt;0,'1C TSrécur8'!$C$12="OUI"),'1C TSrécur8'!$Z$49/'1C TSrécur8'!Z$17,"")</f>
        <v/>
      </c>
      <c r="AC509" s="839" t="str">
        <f>IF(AND('1C TSrécur8'!Z$17&lt;&gt;0,'1C TSrécur8'!$C$12="OUI"),'1C TSrécur8'!$Z$50/'1C TSrécur8'!Z$17,"")</f>
        <v/>
      </c>
      <c r="AD509" s="839" t="str">
        <f>IF(AND('1C TSrécur8'!Z$17&lt;&gt;0,'1C TSrécur8'!$C$12="OUI"),'1C TSrécur8'!$Z$51/'1C TSrécur8'!Z$17,"")</f>
        <v/>
      </c>
      <c r="AE509" s="839" t="str">
        <f>IF(AND('1C TSrécur8'!Z$17&lt;&gt;0,'1C TSrécur8'!$C$12="OUI"),'1C TSrécur8'!$Z$52/'1C TSrécur8'!Z$17,"")</f>
        <v/>
      </c>
      <c r="AF509" s="839" t="str">
        <f>IF(AND('1C TSrécur8'!Z$17&lt;&gt;0,'1C TSrécur8'!$C$12="OUI"),'1C TSrécur8'!$Z$53/'1C TSrécur8'!Z$17,"")</f>
        <v/>
      </c>
      <c r="AG509" s="839" t="str">
        <f>IF(AND('1C TSrécur8'!Z$17&lt;&gt;0,'1C TSrécur8'!$C$12="OUI"),'1C TSrécur8'!$Z$54/'1C TSrécur8'!Z$17,"")</f>
        <v/>
      </c>
      <c r="AH509" s="839" t="str">
        <f>IF(AND('1C TSrécur8'!Z$17&lt;&gt;0,'1C TSrécur8'!$C$12="OUI"),'1C TSrécur8'!$Z$55/'1C TSrécur8'!Z$17,"")</f>
        <v/>
      </c>
      <c r="AI509" s="839" t="str">
        <f>IF(AND('1C TSrécur8'!Z$17&lt;&gt;0,'1C TSrécur8'!$C$12="OUI"),'1C TSrécur8'!$Z$56/'1C TSrécur8'!Z$17,"")</f>
        <v/>
      </c>
      <c r="AJ509" s="839" t="str">
        <f>IF(AND('1C TSrécur8'!Z$17&lt;&gt;0,'1C TSrécur8'!$C$12="OUI"),'1C TSrécur8'!$Z$57/'1C TSrécur8'!Z$17,"")</f>
        <v/>
      </c>
      <c r="AK509" s="839">
        <f>IF(AND('1C TSrécur8'!Z$17&lt;&gt;0,'1C TSrécur8'!$C$12="OUI"),'1C TSrécur8'!Z$58/'1C TSrécur8'!Z$17,0)</f>
        <v>0</v>
      </c>
      <c r="AL509" s="823">
        <f>IF(AND('1C TSrécur8'!$B$12&lt;&gt;"",'1C TSrécur8'!$C$12="OUI"),N509+AK509,N509)</f>
        <v>0</v>
      </c>
      <c r="AM509" s="840">
        <f t="shared" si="162"/>
        <v>0</v>
      </c>
      <c r="AN509" s="840">
        <f t="shared" si="163"/>
        <v>0</v>
      </c>
      <c r="AO509" s="841">
        <f t="shared" si="168"/>
        <v>0</v>
      </c>
      <c r="AP509" s="576">
        <f t="shared" si="169"/>
        <v>0</v>
      </c>
      <c r="AQ509" s="585">
        <f t="shared" si="166"/>
        <v>0</v>
      </c>
      <c r="AR509" s="581"/>
      <c r="AS509" s="215"/>
      <c r="AT509" s="214" t="str">
        <f>IF('1C TSrécur8'!Z$17*FICHE!$C$13&lt;J509,"Forfait limité à "&amp;FICHE!$C$13&amp;"€/jour","")</f>
        <v/>
      </c>
      <c r="AU509" s="788"/>
      <c r="AV509" s="824"/>
      <c r="AW509" s="824"/>
      <c r="AX509" s="824"/>
      <c r="AY509" s="824"/>
      <c r="AZ509" s="824"/>
    </row>
    <row r="510" spans="1:211" s="862" customFormat="1" ht="13.9" hidden="1" customHeight="1">
      <c r="A510" s="843"/>
      <c r="B510" s="844"/>
      <c r="C510" s="968" t="str">
        <f>IF('1C TSrécur9'!C$17&lt;&gt;0,'1C TSrécur9'!$B$12,"")</f>
        <v/>
      </c>
      <c r="D510" s="969"/>
      <c r="E510" s="970"/>
      <c r="F510" s="845" t="str">
        <f>IF(AND($C510='1C TSrécur9'!$B$12,'1C TSrécur9'!$B$16="récurrentes",'1C TSrécur9'!$C$17&lt;&gt;""),'1C TSrécur9'!$C$21,"")</f>
        <v/>
      </c>
      <c r="G510" s="846"/>
      <c r="H510" s="847">
        <v>0.21</v>
      </c>
      <c r="I510" s="847">
        <v>1</v>
      </c>
      <c r="J510" s="848"/>
      <c r="K510" s="849">
        <f t="shared" si="167"/>
        <v>0</v>
      </c>
      <c r="L510" s="850">
        <f>IF(OR('1C TSrécur9'!$B$12="",'1C TSrécur9'!C$30=0),0,IF(AND('1C TSrécur9'!$B$12&lt;&gt;"",$K$2="Pôle",'1C TSrécur9'!$C$12="OUI"),(('1C TSrécur9'!C$22+'1C TSrécur9'!C$23+'1C TSrécur9'!C$24+'1C TSrécur9'!C$25+'1C TSrécur9'!C$29)/'1C TSrécur9'!C$17),IF(AND('1C TSrécur9'!$B$12&lt;&gt;"",$K$2="Pôle",'1C TSrécur9'!$C$12="NON"),(('1C TSrécur9'!C$22+'1C TSrécur9'!C$23+'1C TSrécur9'!C$24+'1C TSrécur9'!C$25+'1C TSrécur9'!C$29)/'1C TSrécur9'!C$30),IF(AND('1C TSrécur9'!$B$12&lt;&gt;"",$K$2&lt;&gt;"Pôle",'1C TSrécur9'!$C$12="OUI"),(('1C TSrécur9'!C$22+'1C TSrécur9'!C$23+'1C TSrécur9'!C$24+'1C TSrécur9'!C$25+'1C TSrécur9'!C$26+'1C TSrécur9'!C$27+'1C TSrécur9'!C$28+'1C TSrécur9'!C$29)/'1C TSrécur9'!C$17),IF(AND('1C TSrécur9'!$B$12&lt;&gt;"",$K$2&lt;&gt;"Pôle",'1C TSrécur9'!$C$12="NON"),(('1C TSrécur9'!C$22+'1C TSrécur9'!C$23+'1C TSrécur9'!C$24+'1C TSrécur9'!C$25+'1C TSrécur9'!C$26+'1C TSrécur9'!C$27+'1C TSrécur9'!C$28+'1C TSrécur9'!C$29)/'1C TSrécur9'!C$30))))))</f>
        <v>0</v>
      </c>
      <c r="M510" s="850">
        <f>IF(OR('1C TSrécur9'!$B$12="",'1C TSrécur9'!C$30=0),0,IF(AND('1C TSrécur9'!$B$12&lt;&gt;"",$K$2="Pôle",'1C TSrécur9'!$C$12="OUI"),(('1C TSrécur9'!C$26+'1C TSrécur9'!C$27+'1C TSrécur9'!C$28)/'1C TSrécur9'!C$17),IF(AND('1C TSrécur9'!$B$12&lt;&gt;"",$K$2="Pôle",'1C TSrécur9'!$C$12="NON"),(('1C TSrécur9'!C$26+'1C TSrécur9'!C$27+'1C TSrécur9'!C$28)/'1C TSrécur9'!C$30),IF(AND('1C TSrécur9'!$B$12&lt;&gt;"",$K$2&lt;&gt;"Pôle"),0))))</f>
        <v>0</v>
      </c>
      <c r="N510" s="850">
        <f>IF(AND('1C TSrécur9'!$C$17&lt;&gt;0,'1C TSrécur9'!$C$30&lt;&gt;0),L510+M510,0)</f>
        <v>0</v>
      </c>
      <c r="O510" s="851" t="str">
        <f>IF(AND('1C TSrécur9'!C$17&lt;&gt;0,'1C TSrécur9'!$C$12="OUI"),'1C TSrécur9'!C$36/'1C TSrécur9'!C$17,"")</f>
        <v/>
      </c>
      <c r="P510" s="852" t="str">
        <f>IF(AND('1C TSrécur9'!C$17&lt;&gt;0,'1C TSrécur9'!$C$12="OUI"),'1C TSrécur9'!$C$37/'1C TSrécur9'!C$17,"")</f>
        <v/>
      </c>
      <c r="Q510" s="852" t="str">
        <f>IF(AND('1C TSrécur9'!C$17&lt;&gt;0,'1C TSrécur9'!$C$12="OUI"),'1C TSrécur9'!$C$38/'1C TSrécur9'!C$17,"")</f>
        <v/>
      </c>
      <c r="R510" s="852" t="str">
        <f>IF(AND('1C TSrécur9'!C$17&lt;&gt;0,'1C TSrécur9'!$C$12="OUI"),'1C TSrécur9'!$C$39/'1C TSrécur9'!C$17,"")</f>
        <v/>
      </c>
      <c r="S510" s="852" t="str">
        <f>IF(AND('1C TSrécur9'!C$17&lt;&gt;0,'1C TSrécur9'!$C$12="OUI"),'1C TSrécur9'!$C$40/'1C TSrécur9'!C$17,"")</f>
        <v/>
      </c>
      <c r="T510" s="852" t="str">
        <f>IF(AND('1C TSrécur9'!C$17&lt;&gt;0,'1C TSrécur9'!$C$12="OUI"),'1C TSrécur9'!$C$41/'1C TSrécur9'!C$17,"")</f>
        <v/>
      </c>
      <c r="U510" s="852" t="str">
        <f>IF(AND('1C TSrécur9'!C$17&lt;&gt;0,'1C TSrécur9'!$C$12="OUI"),'1C TSrécur9'!$C$42/'1C TSrécur9'!C$17,"")</f>
        <v/>
      </c>
      <c r="V510" s="852" t="str">
        <f>IF(AND('1C TSrécur9'!C$17&lt;&gt;0,'1C TSrécur9'!$C$12="OUI"),'1C TSrécur9'!$C$43/'1C TSrécur9'!C$17,"")</f>
        <v/>
      </c>
      <c r="W510" s="852" t="str">
        <f>IF(AND('1C TSrécur9'!C$17&lt;&gt;0,'1C TSrécur9'!$C$12="OUI"),'1C TSrécur9'!$C$44/'1C TSrécur9'!C$17,"")</f>
        <v/>
      </c>
      <c r="X510" s="852" t="str">
        <f>IF(AND('1C TSrécur9'!C$17&lt;&gt;0,'1C TSrécur9'!$C$12="OUI"),'1C TSrécur9'!$C$45/'1C TSrécur9'!C$17,"")</f>
        <v/>
      </c>
      <c r="Y510" s="852" t="str">
        <f>IF(AND('1C TSrécur9'!C$17&lt;&gt;0,'1C TSrécur9'!$C$12="OUI"),'1C TSrécur9'!$C$46/'1C TSrécur9'!C$17,"")</f>
        <v/>
      </c>
      <c r="Z510" s="852" t="str">
        <f>IF(AND('1C TSrécur9'!C$17&lt;&gt;0,'1C TSrécur9'!$C$12="OUI"),'1C TSrécur9'!$C$47/'1C TSrécur9'!C$17,"")</f>
        <v/>
      </c>
      <c r="AA510" s="852" t="str">
        <f>IF(AND('1C TSrécur9'!C$17&lt;&gt;0,'1C TSrécur9'!$C$12="OUI"),'1C TSrécur9'!$C$48/'1C TSrécur9'!C$17,"")</f>
        <v/>
      </c>
      <c r="AB510" s="852" t="str">
        <f>IF(AND('1C TSrécur9'!C$17&lt;&gt;0,'1C TSrécur9'!$C$12="OUI"),'1C TSrécur9'!$C$49/'1C TSrécur9'!C$17,"")</f>
        <v/>
      </c>
      <c r="AC510" s="852" t="str">
        <f>IF(AND('1C TSrécur9'!C$17&lt;&gt;0,'1C TSrécur9'!$C$12="OUI"),'1C TSrécur9'!$C$50/'1C TSrécur9'!C$17,"")</f>
        <v/>
      </c>
      <c r="AD510" s="852" t="str">
        <f>IF(AND('1C TSrécur9'!C$17&lt;&gt;0,'1C TSrécur9'!$C$12="OUI"),'1C TSrécur9'!$C$51/'1C TSrécur9'!C$17,"")</f>
        <v/>
      </c>
      <c r="AE510" s="852" t="str">
        <f>IF(AND('1C TSrécur9'!C$17&lt;&gt;0,'1C TSrécur9'!$C$12="OUI"),'1C TSrécur9'!$C$52/'1C TSrécur9'!C$17,"")</f>
        <v/>
      </c>
      <c r="AF510" s="852" t="str">
        <f>IF(AND('1C TSrécur9'!C$17&lt;&gt;0,'1C TSrécur9'!$C$12="OUI"),'1C TSrécur9'!$C$53/'1C TSrécur9'!C$17,"")</f>
        <v/>
      </c>
      <c r="AG510" s="852" t="str">
        <f>IF(AND('1C TSrécur9'!C$17&lt;&gt;0,'1C TSrécur9'!$C$12="OUI"),'1C TSrécur9'!$C$54/'1C TSrécur9'!C$17,"")</f>
        <v/>
      </c>
      <c r="AH510" s="852" t="str">
        <f>IF(AND('1C TSrécur9'!C$17&lt;&gt;0,'1C TSrécur9'!$C$12="OUI"),'1C TSrécur9'!$C$55/'1C TSrécur9'!C$17,"")</f>
        <v/>
      </c>
      <c r="AI510" s="852" t="str">
        <f>IF(AND('1C TSrécur9'!C$17&lt;&gt;0,'1C TSrécur9'!$C$12="OUI"),'1C TSrécur9'!$C$56/'1C TSrécur9'!C$17,"")</f>
        <v/>
      </c>
      <c r="AJ510" s="852" t="str">
        <f>IF(AND('1C TSrécur9'!C$17&lt;&gt;0,'1C TSrécur9'!$C$12="OUI"),'1C TSrécur9'!$C$57/'1C TSrécur9'!C$17,"")</f>
        <v/>
      </c>
      <c r="AK510" s="852">
        <f>IF(AND('1C TSrécur9'!C$17&lt;&gt;0,'1C TSrécur9'!$C$12="OUI"),'1C TSrécur9'!C$58/'1C TSrécur9'!C$17,0)</f>
        <v>0</v>
      </c>
      <c r="AL510" s="853">
        <f>IF(AND('1C TSrécur9'!$B$12&lt;&gt;"",'1C TSrécur9'!$C$12="OUI"),N510+AK510,N510)</f>
        <v>0</v>
      </c>
      <c r="AM510" s="854">
        <f t="shared" ref="AM510:AM533" si="170">(J510+(J510*H510)-(J510*H510*I510))*L510</f>
        <v>0</v>
      </c>
      <c r="AN510" s="854">
        <f t="shared" ref="AN510:AN533" si="171">((J510+(J510*H510)-(J510*H510*I510))*M510)*50%</f>
        <v>0</v>
      </c>
      <c r="AO510" s="855">
        <f>AM510+AN510</f>
        <v>0</v>
      </c>
      <c r="AP510" s="856">
        <f>AM510-AR510</f>
        <v>0</v>
      </c>
      <c r="AQ510" s="857">
        <f t="shared" si="166"/>
        <v>0</v>
      </c>
      <c r="AR510" s="858"/>
      <c r="AS510" s="859"/>
      <c r="AT510" s="860" t="str">
        <f>IF(('1C TSrécur9'!C$17*FICHE!$C$13)&lt;J510,"Forfait limité à "&amp;FICHE!$C$13&amp;"€/jour","")</f>
        <v/>
      </c>
      <c r="AU510" s="861"/>
      <c r="AV510" s="907"/>
      <c r="AW510" s="907"/>
      <c r="AX510" s="907"/>
      <c r="AY510" s="907"/>
      <c r="AZ510" s="907"/>
      <c r="BA510" s="767"/>
      <c r="BB510" s="767"/>
      <c r="BC510" s="767"/>
      <c r="BD510" s="767"/>
      <c r="BE510" s="767"/>
      <c r="BF510" s="767"/>
      <c r="BG510" s="767"/>
      <c r="BH510" s="767"/>
      <c r="BI510" s="767"/>
      <c r="BJ510" s="767"/>
      <c r="BK510" s="767"/>
      <c r="BL510" s="767"/>
      <c r="BM510" s="767"/>
      <c r="BN510" s="767"/>
      <c r="BO510" s="767"/>
      <c r="BP510" s="767"/>
      <c r="BQ510" s="767"/>
      <c r="BR510" s="767"/>
      <c r="BS510" s="767"/>
      <c r="BT510" s="767"/>
      <c r="BU510" s="767"/>
      <c r="BV510" s="767"/>
      <c r="BW510" s="767"/>
      <c r="BX510" s="767"/>
      <c r="BY510" s="767"/>
      <c r="BZ510" s="767"/>
      <c r="CA510" s="767"/>
      <c r="CB510" s="767"/>
      <c r="CC510" s="767"/>
      <c r="CD510" s="767"/>
      <c r="CE510" s="767"/>
      <c r="CF510" s="767"/>
      <c r="CG510" s="767"/>
      <c r="CH510" s="767"/>
      <c r="CI510" s="767"/>
      <c r="CJ510" s="767"/>
      <c r="CK510" s="767"/>
      <c r="CL510" s="767"/>
      <c r="CM510" s="767"/>
      <c r="CN510" s="767"/>
      <c r="CO510" s="767"/>
      <c r="CP510" s="767"/>
      <c r="CQ510" s="767"/>
      <c r="CR510" s="767"/>
      <c r="CS510" s="767"/>
      <c r="CT510" s="767"/>
      <c r="CU510" s="767"/>
      <c r="CV510" s="767"/>
      <c r="CW510" s="767"/>
      <c r="CX510" s="767"/>
      <c r="CY510" s="767"/>
      <c r="CZ510" s="767"/>
      <c r="DA510" s="767"/>
      <c r="DB510" s="767"/>
      <c r="DC510" s="767"/>
      <c r="DD510" s="767"/>
      <c r="DE510" s="767"/>
      <c r="DF510" s="767"/>
      <c r="DG510" s="767"/>
      <c r="DH510" s="767"/>
      <c r="DI510" s="767"/>
      <c r="DJ510" s="767"/>
      <c r="DK510" s="767"/>
      <c r="DL510" s="767"/>
      <c r="DM510" s="767"/>
      <c r="DN510" s="767"/>
      <c r="DO510" s="767"/>
      <c r="DP510" s="767"/>
      <c r="DQ510" s="767"/>
      <c r="DR510" s="767"/>
      <c r="DS510" s="767"/>
      <c r="DT510" s="767"/>
      <c r="DU510" s="767"/>
      <c r="DV510" s="767"/>
      <c r="DW510" s="767"/>
      <c r="DX510" s="767"/>
      <c r="DY510" s="767"/>
      <c r="DZ510" s="767"/>
      <c r="EA510" s="767"/>
      <c r="EB510" s="767"/>
      <c r="EC510" s="767"/>
      <c r="ED510" s="767"/>
      <c r="EE510" s="767"/>
      <c r="EF510" s="767"/>
      <c r="EG510" s="767"/>
      <c r="EH510" s="767"/>
      <c r="EI510" s="767"/>
      <c r="EJ510" s="767"/>
      <c r="EK510" s="767"/>
      <c r="EL510" s="767"/>
      <c r="EM510" s="767"/>
      <c r="EN510" s="767"/>
      <c r="EO510" s="767"/>
      <c r="EP510" s="767"/>
      <c r="EQ510" s="767"/>
      <c r="ER510" s="767"/>
      <c r="ES510" s="767"/>
      <c r="ET510" s="767"/>
      <c r="EU510" s="767"/>
      <c r="EV510" s="767"/>
      <c r="EW510" s="767"/>
      <c r="EX510" s="767"/>
      <c r="EY510" s="767"/>
      <c r="EZ510" s="767"/>
      <c r="FA510" s="767"/>
      <c r="FB510" s="767"/>
      <c r="FC510" s="767"/>
      <c r="FD510" s="767"/>
      <c r="FE510" s="767"/>
      <c r="FF510" s="767"/>
      <c r="FG510" s="767"/>
      <c r="FH510" s="767"/>
      <c r="FI510" s="767"/>
      <c r="FJ510" s="767"/>
      <c r="FK510" s="767"/>
      <c r="FL510" s="767"/>
      <c r="FM510" s="767"/>
      <c r="FN510" s="767"/>
      <c r="FO510" s="767"/>
      <c r="FP510" s="767"/>
      <c r="FQ510" s="767"/>
      <c r="FR510" s="767"/>
      <c r="FS510" s="767"/>
      <c r="FT510" s="767"/>
      <c r="FU510" s="767"/>
      <c r="FV510" s="767"/>
      <c r="FW510" s="767"/>
      <c r="FX510" s="767"/>
      <c r="FY510" s="767"/>
      <c r="FZ510" s="767"/>
      <c r="GA510" s="767"/>
      <c r="GB510" s="767"/>
      <c r="GC510" s="767"/>
      <c r="GD510" s="767"/>
      <c r="GE510" s="767"/>
      <c r="GF510" s="767"/>
      <c r="GG510" s="767"/>
      <c r="GH510" s="767"/>
      <c r="GI510" s="767"/>
      <c r="GJ510" s="767"/>
      <c r="GK510" s="767"/>
      <c r="GL510" s="767"/>
      <c r="GM510" s="767"/>
      <c r="GN510" s="767"/>
      <c r="GO510" s="767"/>
      <c r="GP510" s="767"/>
      <c r="GQ510" s="767"/>
      <c r="GR510" s="767"/>
      <c r="GS510" s="767"/>
      <c r="GT510" s="767"/>
      <c r="GU510" s="767"/>
      <c r="GV510" s="767"/>
      <c r="GW510" s="767"/>
      <c r="GX510" s="767"/>
      <c r="GY510" s="767"/>
      <c r="GZ510" s="767"/>
      <c r="HA510" s="767"/>
      <c r="HB510" s="767"/>
      <c r="HC510" s="767"/>
    </row>
    <row r="511" spans="1:211" s="864" customFormat="1" ht="13.9" hidden="1" customHeight="1">
      <c r="A511" s="307"/>
      <c r="B511" s="351"/>
      <c r="C511" s="971" t="str">
        <f>IF('1C TSrécur9'!D$17&lt;&gt;0,'1C TSrécur9'!$B$12,"")</f>
        <v/>
      </c>
      <c r="D511" s="972"/>
      <c r="E511" s="973"/>
      <c r="F511" s="93" t="str">
        <f>IF(AND($C511='1C TSrécur9'!$B$12,'1C TSrécur9'!$B$16="récurrentes",'1C TSrécur9'!$D$17&lt;&gt;""),'1C TSrécur9'!$D$21,"")</f>
        <v/>
      </c>
      <c r="G511" s="863"/>
      <c r="H511" s="745">
        <v>0.21</v>
      </c>
      <c r="I511" s="747">
        <v>1</v>
      </c>
      <c r="J511" s="312"/>
      <c r="K511" s="680">
        <f t="shared" si="167"/>
        <v>0</v>
      </c>
      <c r="L511" s="527">
        <f>IF(OR('1C TSrécur9'!$B$12="",'1C TSrécur9'!D$30=0),0,IF(AND('1C TSrécur9'!$B$12&lt;&gt;"",$K$2="Pôle",'1C TSrécur9'!$C$12="OUI"),(('1C TSrécur9'!D$22+'1C TSrécur9'!D$23+'1C TSrécur9'!D$24+'1C TSrécur9'!D$25+'1C TSrécur9'!D$29)/'1C TSrécur9'!D$17),IF(AND('1C TSrécur9'!$B$12&lt;&gt;"",$K$2="Pôle",'1C TSrécur9'!$C$12="NON"),(('1C TSrécur9'!D$22+'1C TSrécur9'!D$23+'1C TSrécur9'!D$24+'1C TSrécur9'!D$25+'1C TSrécur9'!D$29)/'1C TSrécur9'!D$30),IF(AND('1C TSrécur9'!$B$12&lt;&gt;"",$K$2&lt;&gt;"Pôle",'1C TSrécur9'!$C$12="OUI"),(('1C TSrécur9'!D$22+'1C TSrécur9'!D$23+'1C TSrécur9'!D$24+'1C TSrécur9'!D$25+'1C TSrécur9'!D$26+'1C TSrécur9'!D$27+'1C TSrécur9'!D$28+'1C TSrécur9'!D$29)/'1C TSrécur9'!D$17),IF(AND('1C TSrécur9'!$B$12&lt;&gt;"",$K$2&lt;&gt;"Pôle",'1C TSrécur9'!$C$12="NON"),(('1C TSrécur9'!D$22+'1C TSrécur9'!D$23+'1C TSrécur9'!D$24+'1C TSrécur9'!D$25+'1C TSrécur9'!D$26+'1C TSrécur9'!D$27+'1C TSrécur9'!D$28+'1C TSrécur9'!D$29)/'1C TSrécur9'!D$30))))))</f>
        <v>0</v>
      </c>
      <c r="M511" s="527">
        <f>IF(OR('1C TSrécur9'!$B$12="",'1C TSrécur9'!D$30=0),0,IF(AND('1C TSrécur9'!$B$12&lt;&gt;"",$K$2="Pôle",'1C TSrécur9'!$C$12="OUI"),(('1C TSrécur9'!D$26+'1C TSrécur9'!D$27+'1C TSrécur9'!D$28)/'1C TSrécur9'!D$17),IF(AND('1C TSrécur9'!$B$12&lt;&gt;"",$K$2="Pôle",'1C TSrécur9'!$C$12="NON"),(('1C TSrécur9'!D$26+'1C TSrécur9'!D$27+'1C TSrécur9'!D$28)/'1C TSrécur9'!D$30),IF(AND('1C TSrécur9'!$B$12&lt;&gt;"",$K$2&lt;&gt;"Pôle"),0))))</f>
        <v>0</v>
      </c>
      <c r="N511" s="527">
        <f>IF(AND('1C TSrécur9'!$D$17&lt;&gt;0,'1C TSrécur9'!$D$30&lt;&gt;0),L511+M511,0)</f>
        <v>0</v>
      </c>
      <c r="O511" s="542" t="str">
        <f>IF(AND('1C TSrécur9'!D$17&lt;&gt;0,'1C TSrécur9'!$C$12="OUI"),'1C TSrécur9'!D$36/'1C TSrécur9'!D$17,"")</f>
        <v/>
      </c>
      <c r="P511" s="543" t="str">
        <f>IF(AND('1C TSrécur9'!D$17&lt;&gt;0,'1C TSrécur9'!$C$12="OUI"),'1C TSrécur9'!$D$37/'1C TSrécur9'!D$17,"")</f>
        <v/>
      </c>
      <c r="Q511" s="543" t="str">
        <f>IF(AND('1C TSrécur9'!D$17&lt;&gt;0,'1C TSrécur9'!$C$12="OUI"),'1C TSrécur9'!$D$38/'1C TSrécur9'!D$17,"")</f>
        <v/>
      </c>
      <c r="R511" s="543" t="str">
        <f>IF(AND('1C TSrécur9'!D$17&lt;&gt;0,'1C TSrécur9'!$C$12="OUI"),'1C TSrécur9'!$D$39/'1C TSrécur9'!D$17,"")</f>
        <v/>
      </c>
      <c r="S511" s="543" t="str">
        <f>IF(AND('1C TSrécur9'!D$17&lt;&gt;0,'1C TSrécur9'!$C$12="OUI"),'1C TSrécur9'!$D$40/'1C TSrécur9'!D$17,"")</f>
        <v/>
      </c>
      <c r="T511" s="543" t="str">
        <f>IF(AND('1C TSrécur9'!D$17&lt;&gt;0,'1C TSrécur9'!$C$12="OUI"),'1C TSrécur9'!$D$41/'1C TSrécur9'!D$17,"")</f>
        <v/>
      </c>
      <c r="U511" s="543" t="str">
        <f>IF(AND('1C TSrécur9'!D$17&lt;&gt;0,'1C TSrécur9'!$C$12="OUI"),'1C TSrécur9'!$D$42/'1C TSrécur9'!D$17,"")</f>
        <v/>
      </c>
      <c r="V511" s="543" t="str">
        <f>IF(AND('1C TSrécur9'!D$17&lt;&gt;0,'1C TSrécur9'!$C$12="OUI"),'1C TSrécur9'!$D$43/'1C TSrécur9'!D$17,"")</f>
        <v/>
      </c>
      <c r="W511" s="543" t="str">
        <f>IF(AND('1C TSrécur9'!D$17&lt;&gt;0,'1C TSrécur9'!$C$12="OUI"),'1C TSrécur9'!$D$44/'1C TSrécur9'!D$17,"")</f>
        <v/>
      </c>
      <c r="X511" s="543" t="str">
        <f>IF(AND('1C TSrécur9'!D$17&lt;&gt;0,'1C TSrécur9'!$C$12="OUI"),'1C TSrécur9'!$D$45/'1C TSrécur9'!D$17,"")</f>
        <v/>
      </c>
      <c r="Y511" s="543" t="str">
        <f>IF(AND('1C TSrécur9'!D$17&lt;&gt;0,'1C TSrécur9'!$C$12="OUI"),'1C TSrécur9'!$D$46/'1C TSrécur9'!D$17,"")</f>
        <v/>
      </c>
      <c r="Z511" s="543" t="str">
        <f>IF(AND('1C TSrécur9'!D$17&lt;&gt;0,'1C TSrécur9'!$C$12="OUI"),'1C TSrécur9'!$D$47/'1C TSrécur9'!D$17,"")</f>
        <v/>
      </c>
      <c r="AA511" s="543" t="str">
        <f>IF(AND('1C TSrécur9'!D$17&lt;&gt;0,'1C TSrécur9'!$C$12="OUI"),'1C TSrécur9'!$D$48/'1C TSrécur9'!D$17,"")</f>
        <v/>
      </c>
      <c r="AB511" s="543" t="str">
        <f>IF(AND('1C TSrécur9'!D$17&lt;&gt;0,'1C TSrécur9'!$C$12="OUI"),'1C TSrécur9'!$D$49/'1C TSrécur9'!D$17,"")</f>
        <v/>
      </c>
      <c r="AC511" s="543" t="str">
        <f>IF(AND('1C TSrécur9'!D$17&lt;&gt;0,'1C TSrécur9'!$C$12="OUI"),'1C TSrécur9'!$D$50/'1C TSrécur9'!D$17,"")</f>
        <v/>
      </c>
      <c r="AD511" s="543" t="str">
        <f>IF(AND('1C TSrécur9'!D$17&lt;&gt;0,'1C TSrécur9'!$C$12="OUI"),'1C TSrécur9'!$D$51/'1C TSrécur9'!D$17,"")</f>
        <v/>
      </c>
      <c r="AE511" s="543" t="str">
        <f>IF(AND('1C TSrécur9'!D$17&lt;&gt;0,'1C TSrécur9'!$C$12="OUI"),'1C TSrécur9'!$D$52/'1C TSrécur9'!D$17,"")</f>
        <v/>
      </c>
      <c r="AF511" s="543" t="str">
        <f>IF(AND('1C TSrécur9'!D$17&lt;&gt;0,'1C TSrécur9'!$C$12="OUI"),'1C TSrécur9'!$D$53/'1C TSrécur9'!D$17,"")</f>
        <v/>
      </c>
      <c r="AG511" s="543" t="str">
        <f>IF(AND('1C TSrécur9'!D$17&lt;&gt;0,'1C TSrécur9'!$C$12="OUI"),'1C TSrécur9'!$D$54/'1C TSrécur9'!D$17,"")</f>
        <v/>
      </c>
      <c r="AH511" s="543" t="str">
        <f>IF(AND('1C TSrécur9'!D$17&lt;&gt;0,'1C TSrécur9'!$C$12="OUI"),'1C TSrécur9'!$D$55/'1C TSrécur9'!D$17,"")</f>
        <v/>
      </c>
      <c r="AI511" s="543" t="str">
        <f>IF(AND('1C TSrécur9'!D$17&lt;&gt;0,'1C TSrécur9'!$C$12="OUI"),'1C TSrécur9'!$D$56/'1C TSrécur9'!D$17,"")</f>
        <v/>
      </c>
      <c r="AJ511" s="543" t="str">
        <f>IF(AND('1C TSrécur9'!D$17&lt;&gt;0,'1C TSrécur9'!$C$12="OUI"),'1C TSrécur9'!$D$57/'1C TSrécur9'!D$17,"")</f>
        <v/>
      </c>
      <c r="AK511" s="543">
        <f>IF(AND('1C TSrécur9'!D$17&lt;&gt;0,'1C TSrécur9'!$C$12="OUI"),'1C TSrécur9'!D$58/'1C TSrécur9'!D$17,0)</f>
        <v>0</v>
      </c>
      <c r="AL511" s="72">
        <f>IF(AND('1C TSrécur9'!$B$12&lt;&gt;"",'1C TSrécur9'!$C$12="OUI"),N511+AK511,N511)</f>
        <v>0</v>
      </c>
      <c r="AM511" s="344">
        <f t="shared" si="170"/>
        <v>0</v>
      </c>
      <c r="AN511" s="344">
        <f t="shared" si="171"/>
        <v>0</v>
      </c>
      <c r="AO511" s="345">
        <f t="shared" ref="AO511:AO521" si="172">AM511+AN511</f>
        <v>0</v>
      </c>
      <c r="AP511" s="573">
        <f t="shared" ref="AP511:AP521" si="173">AM511-AR511</f>
        <v>0</v>
      </c>
      <c r="AQ511" s="583">
        <f t="shared" si="166"/>
        <v>0</v>
      </c>
      <c r="AR511" s="579"/>
      <c r="AS511" s="102"/>
      <c r="AT511" s="27" t="str">
        <f>IF(('1C TSrécur9'!D$17*FICHE!$C$13)&lt;J511,"Forfait limité à "&amp;FICHE!$C$13&amp;"€/jour","")</f>
        <v/>
      </c>
      <c r="AU511" s="592"/>
      <c r="AV511" s="824"/>
      <c r="AW511" s="824"/>
      <c r="AX511" s="824"/>
      <c r="AY511" s="824"/>
      <c r="AZ511" s="824"/>
      <c r="BA511" s="767"/>
      <c r="BB511" s="767"/>
      <c r="BC511" s="767"/>
      <c r="BD511" s="767"/>
      <c r="BE511" s="767"/>
      <c r="BF511" s="767"/>
      <c r="BG511" s="767"/>
      <c r="BH511" s="767"/>
      <c r="BI511" s="767"/>
      <c r="BJ511" s="767"/>
      <c r="BK511" s="767"/>
      <c r="BL511" s="767"/>
      <c r="BM511" s="767"/>
      <c r="BN511" s="767"/>
      <c r="BO511" s="767"/>
      <c r="BP511" s="767"/>
      <c r="BQ511" s="767"/>
      <c r="BR511" s="767"/>
      <c r="BS511" s="767"/>
      <c r="BT511" s="767"/>
      <c r="BU511" s="767"/>
      <c r="BV511" s="767"/>
      <c r="BW511" s="767"/>
      <c r="BX511" s="767"/>
      <c r="BY511" s="767"/>
      <c r="BZ511" s="767"/>
      <c r="CA511" s="767"/>
      <c r="CB511" s="767"/>
      <c r="CC511" s="767"/>
      <c r="CD511" s="767"/>
      <c r="CE511" s="767"/>
      <c r="CF511" s="767"/>
      <c r="CG511" s="767"/>
      <c r="CH511" s="767"/>
      <c r="CI511" s="767"/>
      <c r="CJ511" s="767"/>
      <c r="CK511" s="767"/>
      <c r="CL511" s="767"/>
      <c r="CM511" s="767"/>
      <c r="CN511" s="767"/>
      <c r="CO511" s="767"/>
      <c r="CP511" s="767"/>
      <c r="CQ511" s="767"/>
      <c r="CR511" s="767"/>
      <c r="CS511" s="767"/>
      <c r="CT511" s="767"/>
      <c r="CU511" s="767"/>
      <c r="CV511" s="767"/>
      <c r="CW511" s="767"/>
      <c r="CX511" s="767"/>
      <c r="CY511" s="767"/>
      <c r="CZ511" s="767"/>
      <c r="DA511" s="767"/>
      <c r="DB511" s="767"/>
      <c r="DC511" s="767"/>
      <c r="DD511" s="767"/>
      <c r="DE511" s="767"/>
      <c r="DF511" s="767"/>
      <c r="DG511" s="767"/>
      <c r="DH511" s="767"/>
      <c r="DI511" s="767"/>
      <c r="DJ511" s="767"/>
      <c r="DK511" s="767"/>
      <c r="DL511" s="767"/>
      <c r="DM511" s="767"/>
      <c r="DN511" s="767"/>
      <c r="DO511" s="767"/>
      <c r="DP511" s="767"/>
      <c r="DQ511" s="767"/>
      <c r="DR511" s="767"/>
      <c r="DS511" s="767"/>
      <c r="DT511" s="767"/>
      <c r="DU511" s="767"/>
      <c r="DV511" s="767"/>
      <c r="DW511" s="767"/>
      <c r="DX511" s="767"/>
      <c r="DY511" s="767"/>
      <c r="DZ511" s="767"/>
      <c r="EA511" s="767"/>
      <c r="EB511" s="767"/>
      <c r="EC511" s="767"/>
      <c r="ED511" s="767"/>
      <c r="EE511" s="767"/>
      <c r="EF511" s="767"/>
      <c r="EG511" s="767"/>
      <c r="EH511" s="767"/>
      <c r="EI511" s="767"/>
      <c r="EJ511" s="767"/>
      <c r="EK511" s="767"/>
      <c r="EL511" s="767"/>
      <c r="EM511" s="767"/>
      <c r="EN511" s="767"/>
      <c r="EO511" s="767"/>
      <c r="EP511" s="767"/>
      <c r="EQ511" s="767"/>
      <c r="ER511" s="767"/>
      <c r="ES511" s="767"/>
      <c r="ET511" s="767"/>
      <c r="EU511" s="767"/>
      <c r="EV511" s="767"/>
      <c r="EW511" s="767"/>
      <c r="EX511" s="767"/>
      <c r="EY511" s="767"/>
      <c r="EZ511" s="767"/>
      <c r="FA511" s="767"/>
      <c r="FB511" s="767"/>
      <c r="FC511" s="767"/>
      <c r="FD511" s="767"/>
      <c r="FE511" s="767"/>
      <c r="FF511" s="767"/>
      <c r="FG511" s="767"/>
      <c r="FH511" s="767"/>
      <c r="FI511" s="767"/>
      <c r="FJ511" s="767"/>
      <c r="FK511" s="767"/>
      <c r="FL511" s="767"/>
      <c r="FM511" s="767"/>
      <c r="FN511" s="767"/>
      <c r="FO511" s="767"/>
      <c r="FP511" s="767"/>
      <c r="FQ511" s="767"/>
      <c r="FR511" s="767"/>
      <c r="FS511" s="767"/>
      <c r="FT511" s="767"/>
      <c r="FU511" s="767"/>
      <c r="FV511" s="767"/>
      <c r="FW511" s="767"/>
      <c r="FX511" s="767"/>
      <c r="FY511" s="767"/>
      <c r="FZ511" s="767"/>
      <c r="GA511" s="767"/>
      <c r="GB511" s="767"/>
      <c r="GC511" s="767"/>
      <c r="GD511" s="767"/>
      <c r="GE511" s="767"/>
      <c r="GF511" s="767"/>
      <c r="GG511" s="767"/>
      <c r="GH511" s="767"/>
      <c r="GI511" s="767"/>
      <c r="GJ511" s="767"/>
      <c r="GK511" s="767"/>
      <c r="GL511" s="767"/>
      <c r="GM511" s="767"/>
      <c r="GN511" s="767"/>
      <c r="GO511" s="767"/>
      <c r="GP511" s="767"/>
      <c r="GQ511" s="767"/>
      <c r="GR511" s="767"/>
      <c r="GS511" s="767"/>
      <c r="GT511" s="767"/>
      <c r="GU511" s="767"/>
      <c r="GV511" s="767"/>
      <c r="GW511" s="767"/>
      <c r="GX511" s="767"/>
      <c r="GY511" s="767"/>
      <c r="GZ511" s="767"/>
      <c r="HA511" s="767"/>
      <c r="HB511" s="767"/>
      <c r="HC511" s="767"/>
    </row>
    <row r="512" spans="1:211" s="864" customFormat="1" ht="13.9" hidden="1" customHeight="1">
      <c r="A512" s="307"/>
      <c r="B512" s="351"/>
      <c r="C512" s="971" t="str">
        <f>IF('1C TSrécur9'!E$17&lt;&gt;0,'1C TSrécur9'!$B$12,"")</f>
        <v/>
      </c>
      <c r="D512" s="972"/>
      <c r="E512" s="973"/>
      <c r="F512" s="93" t="str">
        <f>IF(AND($C512='1C TSrécur9'!$B$12,'1C TSrécur9'!$B$16="récurrentes",'1C TSrécur9'!$E$17&lt;&gt;""),'1C TSrécur9'!$E$21,"")</f>
        <v/>
      </c>
      <c r="G512" s="863"/>
      <c r="H512" s="745">
        <v>0.21</v>
      </c>
      <c r="I512" s="747">
        <v>1</v>
      </c>
      <c r="J512" s="312"/>
      <c r="K512" s="680">
        <f t="shared" si="167"/>
        <v>0</v>
      </c>
      <c r="L512" s="527">
        <f>IF(OR('1C TSrécur9'!$B$12="",'1C TSrécur9'!E$30=0),0,IF(AND('1C TSrécur9'!$B$12&lt;&gt;"",$K$2="Pôle",'1C TSrécur9'!$C$12="OUI"),(('1C TSrécur9'!E$22+'1C TSrécur9'!E$23+'1C TSrécur9'!E$24+'1C TSrécur9'!E$25+'1C TSrécur9'!E$29)/'1C TSrécur9'!E$17),IF(AND('1C TSrécur9'!$B$12&lt;&gt;"",$K$2="Pôle",'1C TSrécur9'!$C$12="NON"),(('1C TSrécur9'!E$22+'1C TSrécur9'!E$23+'1C TSrécur9'!E$24+'1C TSrécur9'!E$25+'1C TSrécur9'!E$29)/'1C TSrécur9'!E$30),IF(AND('1C TSrécur9'!$B$12&lt;&gt;"",$K$2&lt;&gt;"Pôle",'1C TSrécur9'!$C$12="OUI"),(('1C TSrécur9'!E$22+'1C TSrécur9'!E$23+'1C TSrécur9'!E$24+'1C TSrécur9'!E$25+'1C TSrécur9'!E$26+'1C TSrécur9'!E$27+'1C TSrécur9'!E$28+'1C TSrécur9'!E$29)/'1C TSrécur9'!E$17),IF(AND('1C TSrécur9'!$B$12&lt;&gt;"",$K$2&lt;&gt;"Pôle",'1C TSrécur9'!$C$12="NON"),(('1C TSrécur9'!E$22+'1C TSrécur9'!E$23+'1C TSrécur9'!E$24+'1C TSrécur9'!E$25+'1C TSrécur9'!E$26+'1C TSrécur9'!E$27+'1C TSrécur9'!E$28+'1C TSrécur9'!E$29)/'1C TSrécur9'!E$30))))))</f>
        <v>0</v>
      </c>
      <c r="M512" s="527">
        <f>IF(OR('1C TSrécur9'!$B$12="",'1C TSrécur9'!E$30=0),0,IF(AND('1C TSrécur9'!$B$12&lt;&gt;"",$K$2="Pôle",'1C TSrécur9'!$C$12="OUI"),(('1C TSrécur9'!E$26+'1C TSrécur9'!E$27+'1C TSrécur9'!E$28)/'1C TSrécur9'!E$17),IF(AND('1C TSrécur9'!$B$12&lt;&gt;"",$K$2="Pôle",'1C TSrécur9'!$C$12="NON"),(('1C TSrécur9'!E$26+'1C TSrécur9'!E$27+'1C TSrécur9'!E$28)/'1C TSrécur9'!E$30),IF(AND('1C TSrécur9'!$B$12&lt;&gt;"",$K$2&lt;&gt;"Pôle"),0))))</f>
        <v>0</v>
      </c>
      <c r="N512" s="527">
        <f>IF(AND('1C TSrécur9'!$E$17&lt;&gt;0,'1C TSrécur9'!$E$30&lt;&gt;0),L512+M512,0)</f>
        <v>0</v>
      </c>
      <c r="O512" s="542" t="str">
        <f>IF(AND('1C TSrécur9'!E$17&lt;&gt;0,'1C TSrécur9'!$C$12="OUI"),'1C TSrécur9'!E$36/'1C TSrécur9'!E$17,"")</f>
        <v/>
      </c>
      <c r="P512" s="543" t="str">
        <f>IF(AND('1C TSrécur9'!E$17&lt;&gt;0,'1C TSrécur9'!$C$12="OUI"),'1C TSrécur9'!$E$37/'1C TSrécur9'!E$17,"")</f>
        <v/>
      </c>
      <c r="Q512" s="543" t="str">
        <f>IF(AND('1C TSrécur9'!E$17&lt;&gt;0,'1C TSrécur9'!$C$12="OUI"),'1C TSrécur9'!$E$38/'1C TSrécur9'!E$17,"")</f>
        <v/>
      </c>
      <c r="R512" s="543" t="str">
        <f>IF(AND('1C TSrécur9'!E$17&lt;&gt;0,'1C TSrécur9'!$C$12="OUI"),'1C TSrécur9'!$E$39/'1C TSrécur9'!E$17,"")</f>
        <v/>
      </c>
      <c r="S512" s="543" t="str">
        <f>IF(AND('1C TSrécur9'!E$17&lt;&gt;0,'1C TSrécur9'!$C$12="OUI"),'1C TSrécur9'!$E$40/'1C TSrécur9'!E$17,"")</f>
        <v/>
      </c>
      <c r="T512" s="543" t="str">
        <f>IF(AND('1C TSrécur9'!E$17&lt;&gt;0,'1C TSrécur9'!$C$12="OUI"),'1C TSrécur9'!$E$41/'1C TSrécur9'!E$17,"")</f>
        <v/>
      </c>
      <c r="U512" s="543" t="str">
        <f>IF(AND('1C TSrécur9'!E$17&lt;&gt;0,'1C TSrécur9'!$C$12="OUI"),'1C TSrécur9'!$E$42/'1C TSrécur9'!E$17,"")</f>
        <v/>
      </c>
      <c r="V512" s="543" t="str">
        <f>IF(AND('1C TSrécur9'!E$17&lt;&gt;0,'1C TSrécur9'!$C$12="OUI"),'1C TSrécur9'!$E$43/'1C TSrécur9'!E$17,"")</f>
        <v/>
      </c>
      <c r="W512" s="543" t="str">
        <f>IF(AND('1C TSrécur9'!E$17&lt;&gt;0,'1C TSrécur9'!$C$12="OUI"),'1C TSrécur9'!$E$44/'1C TSrécur9'!E$17,"")</f>
        <v/>
      </c>
      <c r="X512" s="543" t="str">
        <f>IF(AND('1C TSrécur9'!E$17&lt;&gt;0,'1C TSrécur9'!$C$12="OUI"),'1C TSrécur9'!$E$45/'1C TSrécur9'!E$17,"")</f>
        <v/>
      </c>
      <c r="Y512" s="543" t="str">
        <f>IF(AND('1C TSrécur9'!E$17&lt;&gt;0,'1C TSrécur9'!$C$12="OUI"),'1C TSrécur9'!$E$46/'1C TSrécur9'!E$17,"")</f>
        <v/>
      </c>
      <c r="Z512" s="543" t="str">
        <f>IF(AND('1C TSrécur9'!E$17&lt;&gt;0,'1C TSrécur9'!$C$12="OUI"),'1C TSrécur9'!$E$47/'1C TSrécur9'!E$17,"")</f>
        <v/>
      </c>
      <c r="AA512" s="543" t="str">
        <f>IF(AND('1C TSrécur9'!E$17&lt;&gt;0,'1C TSrécur9'!$C$12="OUI"),'1C TSrécur9'!$E$48/'1C TSrécur9'!E$17,"")</f>
        <v/>
      </c>
      <c r="AB512" s="543" t="str">
        <f>IF(AND('1C TSrécur9'!E$17&lt;&gt;0,'1C TSrécur9'!$C$12="OUI"),'1C TSrécur9'!$E$49/'1C TSrécur9'!E$17,"")</f>
        <v/>
      </c>
      <c r="AC512" s="543" t="str">
        <f>IF(AND('1C TSrécur9'!E$17&lt;&gt;0,'1C TSrécur9'!$C$12="OUI"),'1C TSrécur9'!$E$50/'1C TSrécur9'!E$17,"")</f>
        <v/>
      </c>
      <c r="AD512" s="543" t="str">
        <f>IF(AND('1C TSrécur9'!E$17&lt;&gt;0,'1C TSrécur9'!$C$12="OUI"),'1C TSrécur9'!$E$51/'1C TSrécur9'!E$17,"")</f>
        <v/>
      </c>
      <c r="AE512" s="543" t="str">
        <f>IF(AND('1C TSrécur9'!E$17&lt;&gt;0,'1C TSrécur9'!$C$12="OUI"),'1C TSrécur9'!$E$52/'1C TSrécur9'!E$17,"")</f>
        <v/>
      </c>
      <c r="AF512" s="543" t="str">
        <f>IF(AND('1C TSrécur9'!E$17&lt;&gt;0,'1C TSrécur9'!$C$12="OUI"),'1C TSrécur9'!$E$53/'1C TSrécur9'!E$17,"")</f>
        <v/>
      </c>
      <c r="AG512" s="543" t="str">
        <f>IF(AND('1C TSrécur9'!E$17&lt;&gt;0,'1C TSrécur9'!$C$12="OUI"),'1C TSrécur9'!$E$54/'1C TSrécur9'!E$17,"")</f>
        <v/>
      </c>
      <c r="AH512" s="543" t="str">
        <f>IF(AND('1C TSrécur9'!E$17&lt;&gt;0,'1C TSrécur9'!$C$12="OUI"),'1C TSrécur9'!$E$55/'1C TSrécur9'!E$17,"")</f>
        <v/>
      </c>
      <c r="AI512" s="543" t="str">
        <f>IF(AND('1C TSrécur9'!E$17&lt;&gt;0,'1C TSrécur9'!$C$12="OUI"),'1C TSrécur9'!$E$56/'1C TSrécur9'!E$17,"")</f>
        <v/>
      </c>
      <c r="AJ512" s="543" t="str">
        <f>IF(AND('1C TSrécur9'!E$17&lt;&gt;0,'1C TSrécur9'!$C$12="OUI"),'1C TSrécur9'!$E$57/'1C TSrécur9'!E$17,"")</f>
        <v/>
      </c>
      <c r="AK512" s="543">
        <f>IF(AND('1C TSrécur9'!E$17&lt;&gt;0,'1C TSrécur9'!$C$12="OUI"),'1C TSrécur9'!E$58/'1C TSrécur9'!E$17,0)</f>
        <v>0</v>
      </c>
      <c r="AL512" s="72">
        <f>IF(AND('1C TSrécur9'!$B$12&lt;&gt;"",'1C TSrécur9'!$C$12="OUI"),N512+AK512,N512)</f>
        <v>0</v>
      </c>
      <c r="AM512" s="344">
        <f t="shared" si="170"/>
        <v>0</v>
      </c>
      <c r="AN512" s="344">
        <f t="shared" si="171"/>
        <v>0</v>
      </c>
      <c r="AO512" s="345">
        <f t="shared" si="172"/>
        <v>0</v>
      </c>
      <c r="AP512" s="573">
        <f t="shared" si="173"/>
        <v>0</v>
      </c>
      <c r="AQ512" s="583">
        <f t="shared" si="166"/>
        <v>0</v>
      </c>
      <c r="AR512" s="579"/>
      <c r="AS512" s="102"/>
      <c r="AT512" s="27" t="str">
        <f>IF(('1C TSrécur9'!E$17*FICHE!$C$13)&lt;J512,"Forfait limité à "&amp;FICHE!$C$13&amp;"€/jour","")</f>
        <v/>
      </c>
      <c r="AU512" s="592"/>
      <c r="AV512" s="824"/>
      <c r="AW512" s="824"/>
      <c r="AX512" s="824"/>
      <c r="AY512" s="824"/>
      <c r="AZ512" s="824"/>
      <c r="BA512" s="767"/>
      <c r="BB512" s="767"/>
      <c r="BC512" s="767"/>
      <c r="BD512" s="767"/>
      <c r="BE512" s="767"/>
      <c r="BF512" s="767"/>
      <c r="BG512" s="767"/>
      <c r="BH512" s="767"/>
      <c r="BI512" s="767"/>
      <c r="BJ512" s="767"/>
      <c r="BK512" s="767"/>
      <c r="BL512" s="767"/>
      <c r="BM512" s="767"/>
      <c r="BN512" s="767"/>
      <c r="BO512" s="767"/>
      <c r="BP512" s="767"/>
      <c r="BQ512" s="767"/>
      <c r="BR512" s="767"/>
      <c r="BS512" s="767"/>
      <c r="BT512" s="767"/>
      <c r="BU512" s="767"/>
      <c r="BV512" s="767"/>
      <c r="BW512" s="767"/>
      <c r="BX512" s="767"/>
      <c r="BY512" s="767"/>
      <c r="BZ512" s="767"/>
      <c r="CA512" s="767"/>
      <c r="CB512" s="767"/>
      <c r="CC512" s="767"/>
      <c r="CD512" s="767"/>
      <c r="CE512" s="767"/>
      <c r="CF512" s="767"/>
      <c r="CG512" s="767"/>
      <c r="CH512" s="767"/>
      <c r="CI512" s="767"/>
      <c r="CJ512" s="767"/>
      <c r="CK512" s="767"/>
      <c r="CL512" s="767"/>
      <c r="CM512" s="767"/>
      <c r="CN512" s="767"/>
      <c r="CO512" s="767"/>
      <c r="CP512" s="767"/>
      <c r="CQ512" s="767"/>
      <c r="CR512" s="767"/>
      <c r="CS512" s="767"/>
      <c r="CT512" s="767"/>
      <c r="CU512" s="767"/>
      <c r="CV512" s="767"/>
      <c r="CW512" s="767"/>
      <c r="CX512" s="767"/>
      <c r="CY512" s="767"/>
      <c r="CZ512" s="767"/>
      <c r="DA512" s="767"/>
      <c r="DB512" s="767"/>
      <c r="DC512" s="767"/>
      <c r="DD512" s="767"/>
      <c r="DE512" s="767"/>
      <c r="DF512" s="767"/>
      <c r="DG512" s="767"/>
      <c r="DH512" s="767"/>
      <c r="DI512" s="767"/>
      <c r="DJ512" s="767"/>
      <c r="DK512" s="767"/>
      <c r="DL512" s="767"/>
      <c r="DM512" s="767"/>
      <c r="DN512" s="767"/>
      <c r="DO512" s="767"/>
      <c r="DP512" s="767"/>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7"/>
      <c r="ET512" s="767"/>
      <c r="EU512" s="767"/>
      <c r="EV512" s="767"/>
      <c r="EW512" s="767"/>
      <c r="EX512" s="767"/>
      <c r="EY512" s="767"/>
      <c r="EZ512" s="767"/>
      <c r="FA512" s="767"/>
      <c r="FB512" s="767"/>
      <c r="FC512" s="767"/>
      <c r="FD512" s="767"/>
      <c r="FE512" s="767"/>
      <c r="FF512" s="767"/>
      <c r="FG512" s="767"/>
      <c r="FH512" s="767"/>
      <c r="FI512" s="767"/>
      <c r="FJ512" s="767"/>
      <c r="FK512" s="767"/>
      <c r="FL512" s="767"/>
      <c r="FM512" s="767"/>
      <c r="FN512" s="767"/>
      <c r="FO512" s="767"/>
      <c r="FP512" s="767"/>
      <c r="FQ512" s="767"/>
      <c r="FR512" s="767"/>
      <c r="FS512" s="767"/>
      <c r="FT512" s="767"/>
      <c r="FU512" s="767"/>
      <c r="FV512" s="767"/>
      <c r="FW512" s="767"/>
      <c r="FX512" s="767"/>
      <c r="FY512" s="767"/>
      <c r="FZ512" s="767"/>
      <c r="GA512" s="767"/>
      <c r="GB512" s="767"/>
      <c r="GC512" s="767"/>
      <c r="GD512" s="767"/>
      <c r="GE512" s="767"/>
      <c r="GF512" s="767"/>
      <c r="GG512" s="767"/>
      <c r="GH512" s="767"/>
      <c r="GI512" s="767"/>
      <c r="GJ512" s="767"/>
      <c r="GK512" s="767"/>
      <c r="GL512" s="767"/>
      <c r="GM512" s="767"/>
      <c r="GN512" s="767"/>
      <c r="GO512" s="767"/>
      <c r="GP512" s="767"/>
      <c r="GQ512" s="767"/>
      <c r="GR512" s="767"/>
      <c r="GS512" s="767"/>
      <c r="GT512" s="767"/>
      <c r="GU512" s="767"/>
      <c r="GV512" s="767"/>
      <c r="GW512" s="767"/>
      <c r="GX512" s="767"/>
      <c r="GY512" s="767"/>
      <c r="GZ512" s="767"/>
      <c r="HA512" s="767"/>
      <c r="HB512" s="767"/>
      <c r="HC512" s="767"/>
    </row>
    <row r="513" spans="1:211" s="864" customFormat="1" ht="13.9" hidden="1" customHeight="1">
      <c r="A513" s="307"/>
      <c r="B513" s="351"/>
      <c r="C513" s="971" t="str">
        <f>IF('1C TSrécur9'!F$17&lt;&gt;0,'1C TSrécur9'!$B$12,"")</f>
        <v/>
      </c>
      <c r="D513" s="972"/>
      <c r="E513" s="973"/>
      <c r="F513" s="93" t="str">
        <f>IF(AND($C513='1C TSrécur9'!$B$12,'1C TSrécur9'!$B$16="récurrentes",'1C TSrécur9'!$F$17&lt;&gt;""),'1C TSrécur9'!$F$21,"")</f>
        <v/>
      </c>
      <c r="G513" s="863"/>
      <c r="H513" s="745">
        <v>0.21</v>
      </c>
      <c r="I513" s="747">
        <v>1</v>
      </c>
      <c r="J513" s="312"/>
      <c r="K513" s="680">
        <f t="shared" si="167"/>
        <v>0</v>
      </c>
      <c r="L513" s="527">
        <f>IF(OR('1C TSrécur9'!$B$12="",'1C TSrécur9'!F$30=0),0,IF(AND('1C TSrécur9'!$B$12&lt;&gt;"",$K$2="Pôle",'1C TSrécur9'!$C$12="OUI"),(('1C TSrécur9'!F$22+'1C TSrécur9'!F$23+'1C TSrécur9'!F$24+'1C TSrécur9'!F$25+'1C TSrécur9'!F$29)/'1C TSrécur9'!F$17),IF(AND('1C TSrécur9'!$B$12&lt;&gt;"",$K$2="Pôle",'1C TSrécur9'!$C$12="NON"),(('1C TSrécur9'!F$22+'1C TSrécur9'!F$23+'1C TSrécur9'!F$24+'1C TSrécur9'!F$25+'1C TSrécur9'!F$29)/'1C TSrécur9'!F$30),IF(AND('1C TSrécur9'!$B$12&lt;&gt;"",$K$2&lt;&gt;"Pôle",'1C TSrécur9'!$C$12="OUI"),(('1C TSrécur9'!F$22+'1C TSrécur9'!F$23+'1C TSrécur9'!F$24+'1C TSrécur9'!F$25+'1C TSrécur9'!F$26+'1C TSrécur9'!F$27+'1C TSrécur9'!F$28+'1C TSrécur9'!F$29)/'1C TSrécur9'!F$17),IF(AND('1C TSrécur9'!$B$12&lt;&gt;"",$K$2&lt;&gt;"Pôle",'1C TSrécur9'!$C$12="NON"),(('1C TSrécur9'!F$22+'1C TSrécur9'!F$23+'1C TSrécur9'!F$24+'1C TSrécur9'!F$25+'1C TSrécur9'!F$26+'1C TSrécur9'!F$27+'1C TSrécur9'!F$28+'1C TSrécur9'!F$29)/'1C TSrécur9'!F$30))))))</f>
        <v>0</v>
      </c>
      <c r="M513" s="527">
        <f>IF(OR('1C TSrécur9'!$B$12="",'1C TSrécur9'!F$30=0),0,IF(AND('1C TSrécur9'!$B$12&lt;&gt;"",$K$2="Pôle",'1C TSrécur9'!$C$12="OUI"),(('1C TSrécur9'!F$26+'1C TSrécur9'!F$27+'1C TSrécur9'!F$28)/'1C TSrécur9'!F$17),IF(AND('1C TSrécur9'!$B$12&lt;&gt;"",$K$2="Pôle",'1C TSrécur9'!$C$12="NON"),(('1C TSrécur9'!F$26+'1C TSrécur9'!F$27+'1C TSrécur9'!F$28)/'1C TSrécur9'!F$30),IF(AND('1C TSrécur9'!$B$12&lt;&gt;"",$K$2&lt;&gt;"Pôle"),0))))</f>
        <v>0</v>
      </c>
      <c r="N513" s="527">
        <f>IF(AND('1C TSrécur9'!$F$17&lt;&gt;0,'1C TSrécur9'!$F$30&lt;&gt;0),L513+M513,0)</f>
        <v>0</v>
      </c>
      <c r="O513" s="542" t="str">
        <f>IF(AND('1C TSrécur9'!F$17&lt;&gt;0,'1C TSrécur9'!$C$12="OUI"),'1C TSrécur9'!F$36/'1C TSrécur9'!F$17,"")</f>
        <v/>
      </c>
      <c r="P513" s="543" t="str">
        <f>IF(AND('1C TSrécur9'!F$17&lt;&gt;0,'1C TSrécur9'!$C$12="OUI"),'1C TSrécur9'!$F$37/'1C TSrécur9'!F$17,"")</f>
        <v/>
      </c>
      <c r="Q513" s="543" t="str">
        <f>IF(AND('1C TSrécur9'!F$17&lt;&gt;0,'1C TSrécur9'!$C$12="OUI"),'1C TSrécur9'!$F$38/'1C TSrécur9'!F$17,"")</f>
        <v/>
      </c>
      <c r="R513" s="543" t="str">
        <f>IF(AND('1C TSrécur9'!F$17&lt;&gt;0,'1C TSrécur9'!$C$12="OUI"),'1C TSrécur9'!$F$39/'1C TSrécur9'!F$17,"")</f>
        <v/>
      </c>
      <c r="S513" s="543" t="str">
        <f>IF(AND('1C TSrécur9'!F$17&lt;&gt;0,'1C TSrécur9'!$C$12="OUI"),'1C TSrécur9'!$F$40/'1C TSrécur9'!F$17,"")</f>
        <v/>
      </c>
      <c r="T513" s="543" t="str">
        <f>IF(AND('1C TSrécur9'!F$17&lt;&gt;0,'1C TSrécur9'!$C$12="OUI"),'1C TSrécur9'!$F$41/'1C TSrécur9'!F$17,"")</f>
        <v/>
      </c>
      <c r="U513" s="543" t="str">
        <f>IF(AND('1C TSrécur9'!F$17&lt;&gt;0,'1C TSrécur9'!$C$12="OUI"),'1C TSrécur9'!$F$42/'1C TSrécur9'!F$17,"")</f>
        <v/>
      </c>
      <c r="V513" s="543" t="str">
        <f>IF(AND('1C TSrécur9'!F$17&lt;&gt;0,'1C TSrécur9'!$C$12="OUI"),'1C TSrécur9'!$F$43/'1C TSrécur9'!F$17,"")</f>
        <v/>
      </c>
      <c r="W513" s="543" t="str">
        <f>IF(AND('1C TSrécur9'!F$17&lt;&gt;0,'1C TSrécur9'!$C$12="OUI"),'1C TSrécur9'!$F$44/'1C TSrécur9'!F$17,"")</f>
        <v/>
      </c>
      <c r="X513" s="543" t="str">
        <f>IF(AND('1C TSrécur9'!F$17&lt;&gt;0,'1C TSrécur9'!$C$12="OUI"),'1C TSrécur9'!$F$45/'1C TSrécur9'!F$17,"")</f>
        <v/>
      </c>
      <c r="Y513" s="543" t="str">
        <f>IF(AND('1C TSrécur9'!F$17&lt;&gt;0,'1C TSrécur9'!$C$12="OUI"),'1C TSrécur9'!$F$46/'1C TSrécur9'!F$17,"")</f>
        <v/>
      </c>
      <c r="Z513" s="543" t="str">
        <f>IF(AND('1C TSrécur9'!F$17&lt;&gt;0,'1C TSrécur9'!$C$12="OUI"),'1C TSrécur9'!$F$47/'1C TSrécur9'!F$17,"")</f>
        <v/>
      </c>
      <c r="AA513" s="543" t="str">
        <f>IF(AND('1C TSrécur9'!F$17&lt;&gt;0,'1C TSrécur9'!$C$12="OUI"),'1C TSrécur9'!$F$48/'1C TSrécur9'!F$17,"")</f>
        <v/>
      </c>
      <c r="AB513" s="543" t="str">
        <f>IF(AND('1C TSrécur9'!F$17&lt;&gt;0,'1C TSrécur9'!$C$12="OUI"),'1C TSrécur9'!$F$49/'1C TSrécur9'!F$17,"")</f>
        <v/>
      </c>
      <c r="AC513" s="543" t="str">
        <f>IF(AND('1C TSrécur9'!F$17&lt;&gt;0,'1C TSrécur9'!$C$12="OUI"),'1C TSrécur9'!$F$50/'1C TSrécur9'!F$17,"")</f>
        <v/>
      </c>
      <c r="AD513" s="543" t="str">
        <f>IF(AND('1C TSrécur9'!F$17&lt;&gt;0,'1C TSrécur9'!$C$12="OUI"),'1C TSrécur9'!$F$51/'1C TSrécur9'!F$17,"")</f>
        <v/>
      </c>
      <c r="AE513" s="543" t="str">
        <f>IF(AND('1C TSrécur9'!F$17&lt;&gt;0,'1C TSrécur9'!$C$12="OUI"),'1C TSrécur9'!$F$52/'1C TSrécur9'!F$17,"")</f>
        <v/>
      </c>
      <c r="AF513" s="543" t="str">
        <f>IF(AND('1C TSrécur9'!F$17&lt;&gt;0,'1C TSrécur9'!$C$12="OUI"),'1C TSrécur9'!$F$53/'1C TSrécur9'!F$17,"")</f>
        <v/>
      </c>
      <c r="AG513" s="543" t="str">
        <f>IF(AND('1C TSrécur9'!F$17&lt;&gt;0,'1C TSrécur9'!$C$12="OUI"),'1C TSrécur9'!$F$54/'1C TSrécur9'!F$17,"")</f>
        <v/>
      </c>
      <c r="AH513" s="543" t="str">
        <f>IF(AND('1C TSrécur9'!F$17&lt;&gt;0,'1C TSrécur9'!$C$12="OUI"),'1C TSrécur9'!$F$55/'1C TSrécur9'!F$17,"")</f>
        <v/>
      </c>
      <c r="AI513" s="543" t="str">
        <f>IF(AND('1C TSrécur9'!F$17&lt;&gt;0,'1C TSrécur9'!$C$12="OUI"),'1C TSrécur9'!$F$56/'1C TSrécur9'!F$17,"")</f>
        <v/>
      </c>
      <c r="AJ513" s="543" t="str">
        <f>IF(AND('1C TSrécur9'!F$17&lt;&gt;0,'1C TSrécur9'!$C$12="OUI"),'1C TSrécur9'!$F$57/'1C TSrécur9'!F$17,"")</f>
        <v/>
      </c>
      <c r="AK513" s="543">
        <f>IF(AND('1C TSrécur9'!F$17&lt;&gt;0,'1C TSrécur9'!$C$12="OUI"),'1C TSrécur9'!F$58/'1C TSrécur9'!F$17,0)</f>
        <v>0</v>
      </c>
      <c r="AL513" s="72">
        <f>IF(AND('1C TSrécur9'!$B$12&lt;&gt;"",'1C TSrécur9'!$C$12="OUI"),N513+AK513,N513)</f>
        <v>0</v>
      </c>
      <c r="AM513" s="344">
        <f t="shared" si="170"/>
        <v>0</v>
      </c>
      <c r="AN513" s="344">
        <f t="shared" si="171"/>
        <v>0</v>
      </c>
      <c r="AO513" s="345">
        <f t="shared" si="172"/>
        <v>0</v>
      </c>
      <c r="AP513" s="573">
        <f t="shared" si="173"/>
        <v>0</v>
      </c>
      <c r="AQ513" s="583">
        <f t="shared" si="166"/>
        <v>0</v>
      </c>
      <c r="AR513" s="579"/>
      <c r="AS513" s="102"/>
      <c r="AT513" s="27" t="str">
        <f>IF(('1C TSrécur9'!F$17*FICHE!$C$13)&lt;J513,"Forfait limité à "&amp;FICHE!$C$13&amp;"€/jour","")</f>
        <v/>
      </c>
      <c r="AU513" s="592"/>
      <c r="AV513" s="824"/>
      <c r="AW513" s="824"/>
      <c r="AX513" s="824"/>
      <c r="AY513" s="824"/>
      <c r="AZ513" s="824"/>
      <c r="BA513" s="767"/>
      <c r="BB513" s="767"/>
      <c r="BC513" s="767"/>
      <c r="BD513" s="767"/>
      <c r="BE513" s="767"/>
      <c r="BF513" s="767"/>
      <c r="BG513" s="767"/>
      <c r="BH513" s="767"/>
      <c r="BI513" s="767"/>
      <c r="BJ513" s="767"/>
      <c r="BK513" s="767"/>
      <c r="BL513" s="767"/>
      <c r="BM513" s="767"/>
      <c r="BN513" s="767"/>
      <c r="BO513" s="767"/>
      <c r="BP513" s="767"/>
      <c r="BQ513" s="767"/>
      <c r="BR513" s="767"/>
      <c r="BS513" s="767"/>
      <c r="BT513" s="767"/>
      <c r="BU513" s="767"/>
      <c r="BV513" s="767"/>
      <c r="BW513" s="767"/>
      <c r="BX513" s="767"/>
      <c r="BY513" s="767"/>
      <c r="BZ513" s="767"/>
      <c r="CA513" s="767"/>
      <c r="CB513" s="767"/>
      <c r="CC513" s="767"/>
      <c r="CD513" s="767"/>
      <c r="CE513" s="767"/>
      <c r="CF513" s="767"/>
      <c r="CG513" s="767"/>
      <c r="CH513" s="767"/>
      <c r="CI513" s="767"/>
      <c r="CJ513" s="767"/>
      <c r="CK513" s="767"/>
      <c r="CL513" s="767"/>
      <c r="CM513" s="767"/>
      <c r="CN513" s="767"/>
      <c r="CO513" s="767"/>
      <c r="CP513" s="767"/>
      <c r="CQ513" s="767"/>
      <c r="CR513" s="767"/>
      <c r="CS513" s="767"/>
      <c r="CT513" s="767"/>
      <c r="CU513" s="767"/>
      <c r="CV513" s="767"/>
      <c r="CW513" s="767"/>
      <c r="CX513" s="767"/>
      <c r="CY513" s="767"/>
      <c r="CZ513" s="767"/>
      <c r="DA513" s="767"/>
      <c r="DB513" s="767"/>
      <c r="DC513" s="767"/>
      <c r="DD513" s="767"/>
      <c r="DE513" s="767"/>
      <c r="DF513" s="767"/>
      <c r="DG513" s="767"/>
      <c r="DH513" s="767"/>
      <c r="DI513" s="767"/>
      <c r="DJ513" s="767"/>
      <c r="DK513" s="767"/>
      <c r="DL513" s="767"/>
      <c r="DM513" s="767"/>
      <c r="DN513" s="767"/>
      <c r="DO513" s="767"/>
      <c r="DP513" s="767"/>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7"/>
      <c r="ET513" s="767"/>
      <c r="EU513" s="767"/>
      <c r="EV513" s="767"/>
      <c r="EW513" s="767"/>
      <c r="EX513" s="767"/>
      <c r="EY513" s="767"/>
      <c r="EZ513" s="767"/>
      <c r="FA513" s="767"/>
      <c r="FB513" s="767"/>
      <c r="FC513" s="767"/>
      <c r="FD513" s="767"/>
      <c r="FE513" s="767"/>
      <c r="FF513" s="767"/>
      <c r="FG513" s="767"/>
      <c r="FH513" s="767"/>
      <c r="FI513" s="767"/>
      <c r="FJ513" s="767"/>
      <c r="FK513" s="767"/>
      <c r="FL513" s="767"/>
      <c r="FM513" s="767"/>
      <c r="FN513" s="767"/>
      <c r="FO513" s="767"/>
      <c r="FP513" s="767"/>
      <c r="FQ513" s="767"/>
      <c r="FR513" s="767"/>
      <c r="FS513" s="767"/>
      <c r="FT513" s="767"/>
      <c r="FU513" s="767"/>
      <c r="FV513" s="767"/>
      <c r="FW513" s="767"/>
      <c r="FX513" s="767"/>
      <c r="FY513" s="767"/>
      <c r="FZ513" s="767"/>
      <c r="GA513" s="767"/>
      <c r="GB513" s="767"/>
      <c r="GC513" s="767"/>
      <c r="GD513" s="767"/>
      <c r="GE513" s="767"/>
      <c r="GF513" s="767"/>
      <c r="GG513" s="767"/>
      <c r="GH513" s="767"/>
      <c r="GI513" s="767"/>
      <c r="GJ513" s="767"/>
      <c r="GK513" s="767"/>
      <c r="GL513" s="767"/>
      <c r="GM513" s="767"/>
      <c r="GN513" s="767"/>
      <c r="GO513" s="767"/>
      <c r="GP513" s="767"/>
      <c r="GQ513" s="767"/>
      <c r="GR513" s="767"/>
      <c r="GS513" s="767"/>
      <c r="GT513" s="767"/>
      <c r="GU513" s="767"/>
      <c r="GV513" s="767"/>
      <c r="GW513" s="767"/>
      <c r="GX513" s="767"/>
      <c r="GY513" s="767"/>
      <c r="GZ513" s="767"/>
      <c r="HA513" s="767"/>
      <c r="HB513" s="767"/>
      <c r="HC513" s="767"/>
    </row>
    <row r="514" spans="1:211" s="864" customFormat="1" ht="13.9" hidden="1" customHeight="1">
      <c r="A514" s="307"/>
      <c r="B514" s="351"/>
      <c r="C514" s="971" t="str">
        <f>IF('1C TSrécur9'!G$17&lt;&gt;0,'1C TSrécur9'!$B$12,"")</f>
        <v/>
      </c>
      <c r="D514" s="972"/>
      <c r="E514" s="973"/>
      <c r="F514" s="93" t="str">
        <f>IF(AND($C514='1C TSrécur9'!$B$12,'1C TSrécur9'!$B$16="récurrentes",'1C TSrécur9'!$G$17&lt;&gt;""),'1C TSrécur9'!$G$21,"")</f>
        <v/>
      </c>
      <c r="G514" s="863"/>
      <c r="H514" s="745">
        <v>0.21</v>
      </c>
      <c r="I514" s="747">
        <v>1</v>
      </c>
      <c r="J514" s="312"/>
      <c r="K514" s="680">
        <f t="shared" si="167"/>
        <v>0</v>
      </c>
      <c r="L514" s="527">
        <f>IF(OR('1C TSrécur9'!$B$12="",'1C TSrécur9'!G$30=0),0,IF(AND('1C TSrécur9'!$B$12&lt;&gt;"",$K$2="Pôle",'1C TSrécur9'!$C$12="OUI"),(('1C TSrécur9'!G$22+'1C TSrécur9'!G$23+'1C TSrécur9'!G$24+'1C TSrécur9'!G$25+'1C TSrécur9'!G$29)/'1C TSrécur9'!G$17),IF(AND('1C TSrécur9'!$B$12&lt;&gt;"",$K$2="Pôle",'1C TSrécur9'!$C$12="NON"),(('1C TSrécur9'!G$22+'1C TSrécur9'!G$23+'1C TSrécur9'!G$24+'1C TSrécur9'!G$25+'1C TSrécur9'!G$29)/'1C TSrécur9'!G$30),IF(AND('1C TSrécur9'!$B$12&lt;&gt;"",$K$2&lt;&gt;"Pôle",'1C TSrécur9'!$C$12="OUI"),(('1C TSrécur9'!G$22+'1C TSrécur9'!G$23+'1C TSrécur9'!G$24+'1C TSrécur9'!G$25+'1C TSrécur9'!G$26+'1C TSrécur9'!G$27+'1C TSrécur9'!G$28+'1C TSrécur9'!G$29)/'1C TSrécur9'!G$17),IF(AND('1C TSrécur9'!$B$12&lt;&gt;"",$K$2&lt;&gt;"Pôle",'1C TSrécur9'!$C$12="NON"),(('1C TSrécur9'!G$22+'1C TSrécur9'!G$23+'1C TSrécur9'!G$24+'1C TSrécur9'!G$25+'1C TSrécur9'!G$26+'1C TSrécur9'!G$27+'1C TSrécur9'!G$28+'1C TSrécur9'!G$29)/'1C TSrécur9'!G$30))))))</f>
        <v>0</v>
      </c>
      <c r="M514" s="527">
        <f>IF(OR('1C TSrécur9'!$B$12="",'1C TSrécur9'!G$30=0),0,IF(AND('1C TSrécur9'!$B$12&lt;&gt;"",$K$2="Pôle",'1C TSrécur9'!$C$12="OUI"),(('1C TSrécur9'!G$26+'1C TSrécur9'!G$27+'1C TSrécur9'!G$28)/'1C TSrécur9'!G$17),IF(AND('1C TSrécur9'!$B$12&lt;&gt;"",$K$2="Pôle",'1C TSrécur9'!$C$12="NON"),(('1C TSrécur9'!G$26+'1C TSrécur9'!G$27+'1C TSrécur9'!G$28)/'1C TSrécur9'!G$30),IF(AND('1C TSrécur9'!$B$12&lt;&gt;"",$K$2&lt;&gt;"Pôle"),0))))</f>
        <v>0</v>
      </c>
      <c r="N514" s="527">
        <f>IF(AND('1C TSrécur9'!$G$17&lt;&gt;0,'1C TSrécur9'!$G$30&lt;&gt;0),L514+M514,0)</f>
        <v>0</v>
      </c>
      <c r="O514" s="542" t="str">
        <f>IF(AND('1C TSrécur9'!G$17&lt;&gt;0,'1C TSrécur9'!$C$12="OUI"),'1C TSrécur9'!G$36/'1C TSrécur9'!G$17,"")</f>
        <v/>
      </c>
      <c r="P514" s="543" t="str">
        <f>IF(AND('1C TSrécur9'!G$17&lt;&gt;0,'1C TSrécur9'!$C$12="OUI"),'1C TSrécur9'!$G$37/'1C TSrécur9'!G$17,"")</f>
        <v/>
      </c>
      <c r="Q514" s="543" t="str">
        <f>IF(AND('1C TSrécur9'!G$17&lt;&gt;0,'1C TSrécur9'!$C$12="OUI"),'1C TSrécur9'!$G$38/'1C TSrécur9'!G$17,"")</f>
        <v/>
      </c>
      <c r="R514" s="543" t="str">
        <f>IF(AND('1C TSrécur9'!G$17&lt;&gt;0,'1C TSrécur9'!$C$12="OUI"),'1C TSrécur9'!$G$39/'1C TSrécur9'!G$17,"")</f>
        <v/>
      </c>
      <c r="S514" s="543" t="str">
        <f>IF(AND('1C TSrécur9'!G$17&lt;&gt;0,'1C TSrécur9'!$C$12="OUI"),'1C TSrécur9'!$G$40/'1C TSrécur9'!G$17,"")</f>
        <v/>
      </c>
      <c r="T514" s="543" t="str">
        <f>IF(AND('1C TSrécur9'!G$17&lt;&gt;0,'1C TSrécur9'!$C$12="OUI"),'1C TSrécur9'!$G$41/'1C TSrécur9'!G$17,"")</f>
        <v/>
      </c>
      <c r="U514" s="543" t="str">
        <f>IF(AND('1C TSrécur9'!G$17&lt;&gt;0,'1C TSrécur9'!$C$12="OUI"),'1C TSrécur9'!$G$42/'1C TSrécur9'!G$17,"")</f>
        <v/>
      </c>
      <c r="V514" s="543" t="str">
        <f>IF(AND('1C TSrécur9'!G$17&lt;&gt;0,'1C TSrécur9'!$C$12="OUI"),'1C TSrécur9'!$G$43/'1C TSrécur9'!G$17,"")</f>
        <v/>
      </c>
      <c r="W514" s="543" t="str">
        <f>IF(AND('1C TSrécur9'!G$17&lt;&gt;0,'1C TSrécur9'!$C$12="OUI"),'1C TSrécur9'!$G$44/'1C TSrécur9'!G$17,"")</f>
        <v/>
      </c>
      <c r="X514" s="543" t="str">
        <f>IF(AND('1C TSrécur9'!G$17&lt;&gt;0,'1C TSrécur9'!$C$12="OUI"),'1C TSrécur9'!$G$45/'1C TSrécur9'!G$17,"")</f>
        <v/>
      </c>
      <c r="Y514" s="543" t="str">
        <f>IF(AND('1C TSrécur9'!G$17&lt;&gt;0,'1C TSrécur9'!$C$12="OUI"),'1C TSrécur9'!$G$46/'1C TSrécur9'!G$17,"")</f>
        <v/>
      </c>
      <c r="Z514" s="543" t="str">
        <f>IF(AND('1C TSrécur9'!G$17&lt;&gt;0,'1C TSrécur9'!$C$12="OUI"),'1C TSrécur9'!$G$47/'1C TSrécur9'!G$17,"")</f>
        <v/>
      </c>
      <c r="AA514" s="543" t="str">
        <f>IF(AND('1C TSrécur9'!G$17&lt;&gt;0,'1C TSrécur9'!$C$12="OUI"),'1C TSrécur9'!$G$48/'1C TSrécur9'!G$17,"")</f>
        <v/>
      </c>
      <c r="AB514" s="543" t="str">
        <f>IF(AND('1C TSrécur9'!G$17&lt;&gt;0,'1C TSrécur9'!$C$12="OUI"),'1C TSrécur9'!$G$49/'1C TSrécur9'!G$17,"")</f>
        <v/>
      </c>
      <c r="AC514" s="543" t="str">
        <f>IF(AND('1C TSrécur9'!G$17&lt;&gt;0,'1C TSrécur9'!$C$12="OUI"),'1C TSrécur9'!$G$50/'1C TSrécur9'!G$17,"")</f>
        <v/>
      </c>
      <c r="AD514" s="543" t="str">
        <f>IF(AND('1C TSrécur9'!G$17&lt;&gt;0,'1C TSrécur9'!$C$12="OUI"),'1C TSrécur9'!$G$51/'1C TSrécur9'!G$17,"")</f>
        <v/>
      </c>
      <c r="AE514" s="543" t="str">
        <f>IF(AND('1C TSrécur9'!G$17&lt;&gt;0,'1C TSrécur9'!$C$12="OUI"),'1C TSrécur9'!$G$52/'1C TSrécur9'!G$17,"")</f>
        <v/>
      </c>
      <c r="AF514" s="543" t="str">
        <f>IF(AND('1C TSrécur9'!G$17&lt;&gt;0,'1C TSrécur9'!$C$12="OUI"),'1C TSrécur9'!$G$53/'1C TSrécur9'!G$17,"")</f>
        <v/>
      </c>
      <c r="AG514" s="543" t="str">
        <f>IF(AND('1C TSrécur9'!G$17&lt;&gt;0,'1C TSrécur9'!$C$12="OUI"),'1C TSrécur9'!$G$54/'1C TSrécur9'!G$17,"")</f>
        <v/>
      </c>
      <c r="AH514" s="543" t="str">
        <f>IF(AND('1C TSrécur9'!G$17&lt;&gt;0,'1C TSrécur9'!$C$12="OUI"),'1C TSrécur9'!$G$55/'1C TSrécur9'!G$17,"")</f>
        <v/>
      </c>
      <c r="AI514" s="543" t="str">
        <f>IF(AND('1C TSrécur9'!G$17&lt;&gt;0,'1C TSrécur9'!$C$12="OUI"),'1C TSrécur9'!$G$56/'1C TSrécur9'!G$17,"")</f>
        <v/>
      </c>
      <c r="AJ514" s="543" t="str">
        <f>IF(AND('1C TSrécur9'!G$17&lt;&gt;0,'1C TSrécur9'!$C$12="OUI"),'1C TSrécur9'!$G$57/'1C TSrécur9'!G$17,"")</f>
        <v/>
      </c>
      <c r="AK514" s="543">
        <f>IF(AND('1C TSrécur9'!G$17&lt;&gt;0,'1C TSrécur9'!$C$12="OUI"),'1C TSrécur9'!G$58/'1C TSrécur9'!G$17,0)</f>
        <v>0</v>
      </c>
      <c r="AL514" s="72">
        <f>IF(AND('1C TSrécur9'!$B$12&lt;&gt;"",'1C TSrécur9'!$C$12="OUI"),N514+AK514,N514)</f>
        <v>0</v>
      </c>
      <c r="AM514" s="344">
        <f t="shared" si="170"/>
        <v>0</v>
      </c>
      <c r="AN514" s="344">
        <f t="shared" si="171"/>
        <v>0</v>
      </c>
      <c r="AO514" s="345">
        <f t="shared" si="172"/>
        <v>0</v>
      </c>
      <c r="AP514" s="573">
        <f t="shared" si="173"/>
        <v>0</v>
      </c>
      <c r="AQ514" s="583">
        <f t="shared" si="166"/>
        <v>0</v>
      </c>
      <c r="AR514" s="579"/>
      <c r="AS514" s="102"/>
      <c r="AT514" s="27" t="str">
        <f>IF(('1C TSrécur9'!G$17*FICHE!$C$13)&lt;J514,"Forfait limité à "&amp;FICHE!$C$13&amp;"€/jour","")</f>
        <v/>
      </c>
      <c r="AU514" s="592"/>
      <c r="AV514" s="824"/>
      <c r="AW514" s="824"/>
      <c r="AX514" s="824"/>
      <c r="AY514" s="824"/>
      <c r="AZ514" s="824"/>
      <c r="BA514" s="767"/>
      <c r="BB514" s="767"/>
      <c r="BC514" s="767"/>
      <c r="BD514" s="767"/>
      <c r="BE514" s="767"/>
      <c r="BF514" s="767"/>
      <c r="BG514" s="767"/>
      <c r="BH514" s="767"/>
      <c r="BI514" s="767"/>
      <c r="BJ514" s="767"/>
      <c r="BK514" s="767"/>
      <c r="BL514" s="767"/>
      <c r="BM514" s="767"/>
      <c r="BN514" s="767"/>
      <c r="BO514" s="767"/>
      <c r="BP514" s="767"/>
      <c r="BQ514" s="767"/>
      <c r="BR514" s="767"/>
      <c r="BS514" s="767"/>
      <c r="BT514" s="767"/>
      <c r="BU514" s="767"/>
      <c r="BV514" s="767"/>
      <c r="BW514" s="767"/>
      <c r="BX514" s="767"/>
      <c r="BY514" s="767"/>
      <c r="BZ514" s="767"/>
      <c r="CA514" s="767"/>
      <c r="CB514" s="767"/>
      <c r="CC514" s="767"/>
      <c r="CD514" s="767"/>
      <c r="CE514" s="767"/>
      <c r="CF514" s="767"/>
      <c r="CG514" s="767"/>
      <c r="CH514" s="767"/>
      <c r="CI514" s="767"/>
      <c r="CJ514" s="767"/>
      <c r="CK514" s="767"/>
      <c r="CL514" s="767"/>
      <c r="CM514" s="767"/>
      <c r="CN514" s="767"/>
      <c r="CO514" s="767"/>
      <c r="CP514" s="767"/>
      <c r="CQ514" s="767"/>
      <c r="CR514" s="767"/>
      <c r="CS514" s="767"/>
      <c r="CT514" s="767"/>
      <c r="CU514" s="767"/>
      <c r="CV514" s="767"/>
      <c r="CW514" s="767"/>
      <c r="CX514" s="767"/>
      <c r="CY514" s="767"/>
      <c r="CZ514" s="767"/>
      <c r="DA514" s="767"/>
      <c r="DB514" s="767"/>
      <c r="DC514" s="767"/>
      <c r="DD514" s="767"/>
      <c r="DE514" s="767"/>
      <c r="DF514" s="767"/>
      <c r="DG514" s="767"/>
      <c r="DH514" s="767"/>
      <c r="DI514" s="767"/>
      <c r="DJ514" s="767"/>
      <c r="DK514" s="767"/>
      <c r="DL514" s="767"/>
      <c r="DM514" s="767"/>
      <c r="DN514" s="767"/>
      <c r="DO514" s="767"/>
      <c r="DP514" s="767"/>
      <c r="DQ514" s="767"/>
      <c r="DR514" s="767"/>
      <c r="DS514" s="767"/>
      <c r="DT514" s="767"/>
      <c r="DU514" s="767"/>
      <c r="DV514" s="767"/>
      <c r="DW514" s="767"/>
      <c r="DX514" s="767"/>
      <c r="DY514" s="767"/>
      <c r="DZ514" s="767"/>
      <c r="EA514" s="767"/>
      <c r="EB514" s="767"/>
      <c r="EC514" s="767"/>
      <c r="ED514" s="767"/>
      <c r="EE514" s="767"/>
      <c r="EF514" s="767"/>
      <c r="EG514" s="767"/>
      <c r="EH514" s="767"/>
      <c r="EI514" s="767"/>
      <c r="EJ514" s="767"/>
      <c r="EK514" s="767"/>
      <c r="EL514" s="767"/>
      <c r="EM514" s="767"/>
      <c r="EN514" s="767"/>
      <c r="EO514" s="767"/>
      <c r="EP514" s="767"/>
      <c r="EQ514" s="767"/>
      <c r="ER514" s="767"/>
      <c r="ES514" s="767"/>
      <c r="ET514" s="767"/>
      <c r="EU514" s="767"/>
      <c r="EV514" s="767"/>
      <c r="EW514" s="767"/>
      <c r="EX514" s="767"/>
      <c r="EY514" s="767"/>
      <c r="EZ514" s="767"/>
      <c r="FA514" s="767"/>
      <c r="FB514" s="767"/>
      <c r="FC514" s="767"/>
      <c r="FD514" s="767"/>
      <c r="FE514" s="767"/>
      <c r="FF514" s="767"/>
      <c r="FG514" s="767"/>
      <c r="FH514" s="767"/>
      <c r="FI514" s="767"/>
      <c r="FJ514" s="767"/>
      <c r="FK514" s="767"/>
      <c r="FL514" s="767"/>
      <c r="FM514" s="767"/>
      <c r="FN514" s="767"/>
      <c r="FO514" s="767"/>
      <c r="FP514" s="767"/>
      <c r="FQ514" s="767"/>
      <c r="FR514" s="767"/>
      <c r="FS514" s="767"/>
      <c r="FT514" s="767"/>
      <c r="FU514" s="767"/>
      <c r="FV514" s="767"/>
      <c r="FW514" s="767"/>
      <c r="FX514" s="767"/>
      <c r="FY514" s="767"/>
      <c r="FZ514" s="767"/>
      <c r="GA514" s="767"/>
      <c r="GB514" s="767"/>
      <c r="GC514" s="767"/>
      <c r="GD514" s="767"/>
      <c r="GE514" s="767"/>
      <c r="GF514" s="767"/>
      <c r="GG514" s="767"/>
      <c r="GH514" s="767"/>
      <c r="GI514" s="767"/>
      <c r="GJ514" s="767"/>
      <c r="GK514" s="767"/>
      <c r="GL514" s="767"/>
      <c r="GM514" s="767"/>
      <c r="GN514" s="767"/>
      <c r="GO514" s="767"/>
      <c r="GP514" s="767"/>
      <c r="GQ514" s="767"/>
      <c r="GR514" s="767"/>
      <c r="GS514" s="767"/>
      <c r="GT514" s="767"/>
      <c r="GU514" s="767"/>
      <c r="GV514" s="767"/>
      <c r="GW514" s="767"/>
      <c r="GX514" s="767"/>
      <c r="GY514" s="767"/>
      <c r="GZ514" s="767"/>
      <c r="HA514" s="767"/>
      <c r="HB514" s="767"/>
      <c r="HC514" s="767"/>
    </row>
    <row r="515" spans="1:211" s="864" customFormat="1" ht="13.9" hidden="1" customHeight="1">
      <c r="A515" s="307"/>
      <c r="B515" s="351"/>
      <c r="C515" s="971" t="str">
        <f>IF('1C TSrécur9'!H$17&lt;&gt;0,'1C TSrécur9'!$B$12,"")</f>
        <v/>
      </c>
      <c r="D515" s="972"/>
      <c r="E515" s="973"/>
      <c r="F515" s="93" t="str">
        <f>IF(AND($C515='1C TSrécur9'!$B$12,'1C TSrécur9'!$B$16="récurrentes",'1C TSrécur9'!$H$17&lt;&gt;""),'1C TSrécur9'!$H$21,"")</f>
        <v/>
      </c>
      <c r="G515" s="863"/>
      <c r="H515" s="745">
        <v>0.21</v>
      </c>
      <c r="I515" s="747">
        <v>1</v>
      </c>
      <c r="J515" s="312"/>
      <c r="K515" s="680">
        <f t="shared" si="167"/>
        <v>0</v>
      </c>
      <c r="L515" s="527">
        <f>IF(OR('1C TSrécur9'!$B$12="",'1C TSrécur9'!H$30=0),0,IF(AND('1C TSrécur9'!$B$12&lt;&gt;"",$K$2="Pôle",'1C TSrécur9'!$C$12="OUI"),(('1C TSrécur9'!H$22+'1C TSrécur9'!H$23+'1C TSrécur9'!H$24+'1C TSrécur9'!H$25+'1C TSrécur9'!H$29)/'1C TSrécur9'!H$17),IF(AND('1C TSrécur9'!$B$12&lt;&gt;"",$K$2="Pôle",'1C TSrécur9'!$C$12="NON"),(('1C TSrécur9'!H$22+'1C TSrécur9'!H$23+'1C TSrécur9'!H$24+'1C TSrécur9'!H$25+'1C TSrécur9'!H$29)/'1C TSrécur9'!H$30),IF(AND('1C TSrécur9'!$B$12&lt;&gt;"",$K$2&lt;&gt;"Pôle",'1C TSrécur9'!$C$12="OUI"),(('1C TSrécur9'!H$22+'1C TSrécur9'!H$23+'1C TSrécur9'!H$24+'1C TSrécur9'!H$25+'1C TSrécur9'!H$26+'1C TSrécur9'!H$27+'1C TSrécur9'!H$28+'1C TSrécur9'!H$29)/'1C TSrécur9'!H$17),IF(AND('1C TSrécur9'!$B$12&lt;&gt;"",$K$2&lt;&gt;"Pôle",'1C TSrécur9'!$C$12="NON"),(('1C TSrécur9'!H$22+'1C TSrécur9'!H$23+'1C TSrécur9'!H$24+'1C TSrécur9'!H$25+'1C TSrécur9'!H$26+'1C TSrécur9'!H$27+'1C TSrécur9'!H$28+'1C TSrécur9'!H$29)/'1C TSrécur9'!H$30))))))</f>
        <v>0</v>
      </c>
      <c r="M515" s="527">
        <f>IF(OR('1C TSrécur9'!$B$12="",'1C TSrécur9'!H$30=0),0,IF(AND('1C TSrécur9'!$B$12&lt;&gt;"",$K$2="Pôle",'1C TSrécur9'!$C$12="OUI"),(('1C TSrécur9'!H$26+'1C TSrécur9'!H$27+'1C TSrécur9'!H$28)/'1C TSrécur9'!H$17),IF(AND('1C TSrécur9'!$B$12&lt;&gt;"",$K$2="Pôle",'1C TSrécur9'!$C$12="NON"),(('1C TSrécur9'!H$26+'1C TSrécur9'!H$27+'1C TSrécur9'!H$28)/'1C TSrécur9'!H$30),IF(AND('1C TSrécur9'!$B$12&lt;&gt;"",$K$2&lt;&gt;"Pôle"),0))))</f>
        <v>0</v>
      </c>
      <c r="N515" s="527">
        <f>IF(AND('1C TSrécur9'!$H$17&lt;&gt;0,'1C TSrécur9'!$H$30&lt;&gt;0),L515+M515,0)</f>
        <v>0</v>
      </c>
      <c r="O515" s="542" t="str">
        <f>IF(AND('1C TSrécur9'!H$17&lt;&gt;0,'1C TSrécur9'!$C$12="OUI"),'1C TSrécur9'!H$36/'1C TSrécur9'!H$17,"")</f>
        <v/>
      </c>
      <c r="P515" s="543" t="str">
        <f>IF(AND('1C TSrécur9'!H$17&lt;&gt;0,'1C TSrécur9'!$C$12="OUI"),'1C TSrécur9'!$H$37/'1C TSrécur9'!H$17,"")</f>
        <v/>
      </c>
      <c r="Q515" s="543" t="str">
        <f>IF(AND('1C TSrécur9'!H$17&lt;&gt;0,'1C TSrécur9'!$C$12="OUI"),'1C TSrécur9'!$H$38/'1C TSrécur9'!H$17,"")</f>
        <v/>
      </c>
      <c r="R515" s="543" t="str">
        <f>IF(AND('1C TSrécur9'!H$17&lt;&gt;0,'1C TSrécur9'!$C$12="OUI"),'1C TSrécur9'!$H$39/'1C TSrécur9'!H$17,"")</f>
        <v/>
      </c>
      <c r="S515" s="543" t="str">
        <f>IF(AND('1C TSrécur9'!H$17&lt;&gt;0,'1C TSrécur9'!$C$12="OUI"),'1C TSrécur9'!$H$40/'1C TSrécur9'!H$17,"")</f>
        <v/>
      </c>
      <c r="T515" s="543" t="str">
        <f>IF(AND('1C TSrécur9'!H$17&lt;&gt;0,'1C TSrécur9'!$C$12="OUI"),'1C TSrécur9'!$H$41/'1C TSrécur9'!H$17,"")</f>
        <v/>
      </c>
      <c r="U515" s="543" t="str">
        <f>IF(AND('1C TSrécur9'!H$17&lt;&gt;0,'1C TSrécur9'!$C$12="OUI"),'1C TSrécur9'!$H$42/'1C TSrécur9'!H$17,"")</f>
        <v/>
      </c>
      <c r="V515" s="543" t="str">
        <f>IF(AND('1C TSrécur9'!H$17&lt;&gt;0,'1C TSrécur9'!$C$12="OUI"),'1C TSrécur9'!$H$43/'1C TSrécur9'!H$17,"")</f>
        <v/>
      </c>
      <c r="W515" s="543" t="str">
        <f>IF(AND('1C TSrécur9'!H$17&lt;&gt;0,'1C TSrécur9'!$C$12="OUI"),'1C TSrécur9'!$H$44/'1C TSrécur9'!H$17,"")</f>
        <v/>
      </c>
      <c r="X515" s="543" t="str">
        <f>IF(AND('1C TSrécur9'!H$17&lt;&gt;0,'1C TSrécur9'!$C$12="OUI"),'1C TSrécur9'!$H$45/'1C TSrécur9'!H$17,"")</f>
        <v/>
      </c>
      <c r="Y515" s="543" t="str">
        <f>IF(AND('1C TSrécur9'!H$17&lt;&gt;0,'1C TSrécur9'!$C$12="OUI"),'1C TSrécur9'!$H$46/'1C TSrécur9'!H$17,"")</f>
        <v/>
      </c>
      <c r="Z515" s="543" t="str">
        <f>IF(AND('1C TSrécur9'!H$17&lt;&gt;0,'1C TSrécur9'!$C$12="OUI"),'1C TSrécur9'!$H$47/'1C TSrécur9'!H$17,"")</f>
        <v/>
      </c>
      <c r="AA515" s="543" t="str">
        <f>IF(AND('1C TSrécur9'!H$17&lt;&gt;0,'1C TSrécur9'!$C$12="OUI"),'1C TSrécur9'!$H$48/'1C TSrécur9'!H$17,"")</f>
        <v/>
      </c>
      <c r="AB515" s="543" t="str">
        <f>IF(AND('1C TSrécur9'!H$17&lt;&gt;0,'1C TSrécur9'!$C$12="OUI"),'1C TSrécur9'!$H$49/'1C TSrécur9'!H$17,"")</f>
        <v/>
      </c>
      <c r="AC515" s="543" t="str">
        <f>IF(AND('1C TSrécur9'!H$17&lt;&gt;0,'1C TSrécur9'!$C$12="OUI"),'1C TSrécur9'!$H$50/'1C TSrécur9'!H$17,"")</f>
        <v/>
      </c>
      <c r="AD515" s="543" t="str">
        <f>IF(AND('1C TSrécur9'!H$17&lt;&gt;0,'1C TSrécur9'!$C$12="OUI"),'1C TSrécur9'!$H$51/'1C TSrécur9'!H$17,"")</f>
        <v/>
      </c>
      <c r="AE515" s="543" t="str">
        <f>IF(AND('1C TSrécur9'!H$17&lt;&gt;0,'1C TSrécur9'!$C$12="OUI"),'1C TSrécur9'!$H$52/'1C TSrécur9'!H$17,"")</f>
        <v/>
      </c>
      <c r="AF515" s="543" t="str">
        <f>IF(AND('1C TSrécur9'!H$17&lt;&gt;0,'1C TSrécur9'!$C$12="OUI"),'1C TSrécur9'!$H$53/'1C TSrécur9'!H$17,"")</f>
        <v/>
      </c>
      <c r="AG515" s="543" t="str">
        <f>IF(AND('1C TSrécur9'!H$17&lt;&gt;0,'1C TSrécur9'!$C$12="OUI"),'1C TSrécur9'!$H$54/'1C TSrécur9'!H$17,"")</f>
        <v/>
      </c>
      <c r="AH515" s="543" t="str">
        <f>IF(AND('1C TSrécur9'!H$17&lt;&gt;0,'1C TSrécur9'!$C$12="OUI"),'1C TSrécur9'!$H$55/'1C TSrécur9'!H$17,"")</f>
        <v/>
      </c>
      <c r="AI515" s="543" t="str">
        <f>IF(AND('1C TSrécur9'!H$17&lt;&gt;0,'1C TSrécur9'!$C$12="OUI"),'1C TSrécur9'!$H$56/'1C TSrécur9'!H$17,"")</f>
        <v/>
      </c>
      <c r="AJ515" s="543" t="str">
        <f>IF(AND('1C TSrécur9'!H$17&lt;&gt;0,'1C TSrécur9'!$C$12="OUI"),'1C TSrécur9'!$H$57/'1C TSrécur9'!H$17,"")</f>
        <v/>
      </c>
      <c r="AK515" s="543">
        <f>IF(AND('1C TSrécur9'!H$17&lt;&gt;0,'1C TSrécur9'!$C$12="OUI"),'1C TSrécur9'!H$58/'1C TSrécur9'!H$17,0)</f>
        <v>0</v>
      </c>
      <c r="AL515" s="72">
        <f>IF(AND('1C TSrécur9'!$B$12&lt;&gt;"",'1C TSrécur9'!$C$12="OUI"),N515+AK515,N515)</f>
        <v>0</v>
      </c>
      <c r="AM515" s="344">
        <f t="shared" si="170"/>
        <v>0</v>
      </c>
      <c r="AN515" s="344">
        <f t="shared" si="171"/>
        <v>0</v>
      </c>
      <c r="AO515" s="345">
        <f t="shared" si="172"/>
        <v>0</v>
      </c>
      <c r="AP515" s="573">
        <f t="shared" si="173"/>
        <v>0</v>
      </c>
      <c r="AQ515" s="583">
        <f>IF(M515=0,0,AN515-AS515)</f>
        <v>0</v>
      </c>
      <c r="AR515" s="579"/>
      <c r="AS515" s="102"/>
      <c r="AT515" s="27" t="str">
        <f>IF('1C TSrécur9'!H$17*FICHE!$C$13&lt;J515,"Forfait limité à "&amp;FICHE!$C$13&amp;"€/jour","")</f>
        <v/>
      </c>
      <c r="AU515" s="592"/>
      <c r="AV515" s="824"/>
      <c r="AW515" s="824"/>
      <c r="AX515" s="824"/>
      <c r="AY515" s="824"/>
      <c r="AZ515" s="824"/>
      <c r="BA515" s="767"/>
      <c r="BB515" s="767"/>
      <c r="BC515" s="767"/>
      <c r="BD515" s="767"/>
      <c r="BE515" s="767"/>
      <c r="BF515" s="767"/>
      <c r="BG515" s="767"/>
      <c r="BH515" s="767"/>
      <c r="BI515" s="767"/>
      <c r="BJ515" s="767"/>
      <c r="BK515" s="767"/>
      <c r="BL515" s="767"/>
      <c r="BM515" s="767"/>
      <c r="BN515" s="767"/>
      <c r="BO515" s="767"/>
      <c r="BP515" s="767"/>
      <c r="BQ515" s="767"/>
      <c r="BR515" s="767"/>
      <c r="BS515" s="767"/>
      <c r="BT515" s="767"/>
      <c r="BU515" s="767"/>
      <c r="BV515" s="767"/>
      <c r="BW515" s="767"/>
      <c r="BX515" s="767"/>
      <c r="BY515" s="767"/>
      <c r="BZ515" s="767"/>
      <c r="CA515" s="767"/>
      <c r="CB515" s="767"/>
      <c r="CC515" s="767"/>
      <c r="CD515" s="767"/>
      <c r="CE515" s="767"/>
      <c r="CF515" s="767"/>
      <c r="CG515" s="767"/>
      <c r="CH515" s="767"/>
      <c r="CI515" s="767"/>
      <c r="CJ515" s="767"/>
      <c r="CK515" s="767"/>
      <c r="CL515" s="767"/>
      <c r="CM515" s="767"/>
      <c r="CN515" s="767"/>
      <c r="CO515" s="767"/>
      <c r="CP515" s="767"/>
      <c r="CQ515" s="767"/>
      <c r="CR515" s="767"/>
      <c r="CS515" s="767"/>
      <c r="CT515" s="767"/>
      <c r="CU515" s="767"/>
      <c r="CV515" s="767"/>
      <c r="CW515" s="767"/>
      <c r="CX515" s="767"/>
      <c r="CY515" s="767"/>
      <c r="CZ515" s="767"/>
      <c r="DA515" s="767"/>
      <c r="DB515" s="767"/>
      <c r="DC515" s="767"/>
      <c r="DD515" s="767"/>
      <c r="DE515" s="767"/>
      <c r="DF515" s="767"/>
      <c r="DG515" s="767"/>
      <c r="DH515" s="767"/>
      <c r="DI515" s="767"/>
      <c r="DJ515" s="767"/>
      <c r="DK515" s="767"/>
      <c r="DL515" s="767"/>
      <c r="DM515" s="767"/>
      <c r="DN515" s="767"/>
      <c r="DO515" s="767"/>
      <c r="DP515" s="767"/>
      <c r="DQ515" s="767"/>
      <c r="DR515" s="767"/>
      <c r="DS515" s="767"/>
      <c r="DT515" s="767"/>
      <c r="DU515" s="767"/>
      <c r="DV515" s="767"/>
      <c r="DW515" s="767"/>
      <c r="DX515" s="767"/>
      <c r="DY515" s="767"/>
      <c r="DZ515" s="767"/>
      <c r="EA515" s="767"/>
      <c r="EB515" s="767"/>
      <c r="EC515" s="767"/>
      <c r="ED515" s="767"/>
      <c r="EE515" s="767"/>
      <c r="EF515" s="767"/>
      <c r="EG515" s="767"/>
      <c r="EH515" s="767"/>
      <c r="EI515" s="767"/>
      <c r="EJ515" s="767"/>
      <c r="EK515" s="767"/>
      <c r="EL515" s="767"/>
      <c r="EM515" s="767"/>
      <c r="EN515" s="767"/>
      <c r="EO515" s="767"/>
      <c r="EP515" s="767"/>
      <c r="EQ515" s="767"/>
      <c r="ER515" s="767"/>
      <c r="ES515" s="767"/>
      <c r="ET515" s="767"/>
      <c r="EU515" s="767"/>
      <c r="EV515" s="767"/>
      <c r="EW515" s="767"/>
      <c r="EX515" s="767"/>
      <c r="EY515" s="767"/>
      <c r="EZ515" s="767"/>
      <c r="FA515" s="767"/>
      <c r="FB515" s="767"/>
      <c r="FC515" s="767"/>
      <c r="FD515" s="767"/>
      <c r="FE515" s="767"/>
      <c r="FF515" s="767"/>
      <c r="FG515" s="767"/>
      <c r="FH515" s="767"/>
      <c r="FI515" s="767"/>
      <c r="FJ515" s="767"/>
      <c r="FK515" s="767"/>
      <c r="FL515" s="767"/>
      <c r="FM515" s="767"/>
      <c r="FN515" s="767"/>
      <c r="FO515" s="767"/>
      <c r="FP515" s="767"/>
      <c r="FQ515" s="767"/>
      <c r="FR515" s="767"/>
      <c r="FS515" s="767"/>
      <c r="FT515" s="767"/>
      <c r="FU515" s="767"/>
      <c r="FV515" s="767"/>
      <c r="FW515" s="767"/>
      <c r="FX515" s="767"/>
      <c r="FY515" s="767"/>
      <c r="FZ515" s="767"/>
      <c r="GA515" s="767"/>
      <c r="GB515" s="767"/>
      <c r="GC515" s="767"/>
      <c r="GD515" s="767"/>
      <c r="GE515" s="767"/>
      <c r="GF515" s="767"/>
      <c r="GG515" s="767"/>
      <c r="GH515" s="767"/>
      <c r="GI515" s="767"/>
      <c r="GJ515" s="767"/>
      <c r="GK515" s="767"/>
      <c r="GL515" s="767"/>
      <c r="GM515" s="767"/>
      <c r="GN515" s="767"/>
      <c r="GO515" s="767"/>
      <c r="GP515" s="767"/>
      <c r="GQ515" s="767"/>
      <c r="GR515" s="767"/>
      <c r="GS515" s="767"/>
      <c r="GT515" s="767"/>
      <c r="GU515" s="767"/>
      <c r="GV515" s="767"/>
      <c r="GW515" s="767"/>
      <c r="GX515" s="767"/>
      <c r="GY515" s="767"/>
      <c r="GZ515" s="767"/>
      <c r="HA515" s="767"/>
      <c r="HB515" s="767"/>
      <c r="HC515" s="767"/>
    </row>
    <row r="516" spans="1:211" s="864" customFormat="1" ht="13.9" hidden="1" customHeight="1">
      <c r="A516" s="307"/>
      <c r="B516" s="351"/>
      <c r="C516" s="971" t="str">
        <f>IF('1C TSrécur9'!I$17&lt;&gt;0,'1C TSrécur9'!$B$12,"")</f>
        <v/>
      </c>
      <c r="D516" s="972"/>
      <c r="E516" s="973"/>
      <c r="F516" s="93" t="str">
        <f>IF(AND($C516='1C TSrécur9'!$B$12,'1C TSrécur9'!$B$16="récurrentes",'1C TSrécur9'!$I$17&lt;&gt;""),'1C TSrécur9'!$I$21,"")</f>
        <v/>
      </c>
      <c r="G516" s="863"/>
      <c r="H516" s="745">
        <v>0.21</v>
      </c>
      <c r="I516" s="747">
        <v>1</v>
      </c>
      <c r="J516" s="312"/>
      <c r="K516" s="680">
        <f t="shared" si="167"/>
        <v>0</v>
      </c>
      <c r="L516" s="527">
        <f>IF(OR('1C TSrécur9'!$B$12="",'1C TSrécur9'!I$30=0),0,IF(AND('1C TSrécur9'!$B$12&lt;&gt;"",$K$2="Pôle",'1C TSrécur9'!$C$12="OUI"),(('1C TSrécur9'!I$22+'1C TSrécur9'!I$23+'1C TSrécur9'!I$24+'1C TSrécur9'!I$25+'1C TSrécur9'!I$29)/'1C TSrécur9'!I$17),IF(AND('1C TSrécur9'!$B$12&lt;&gt;"",$K$2="Pôle",'1C TSrécur9'!$C$12="NON"),(('1C TSrécur9'!I$22+'1C TSrécur9'!I$23+'1C TSrécur9'!I$24+'1C TSrécur9'!I$25+'1C TSrécur9'!I$29)/'1C TSrécur9'!I$30),IF(AND('1C TSrécur9'!$B$12&lt;&gt;"",$K$2&lt;&gt;"Pôle",'1C TSrécur9'!$C$12="OUI"),(('1C TSrécur9'!I$22+'1C TSrécur9'!I$23+'1C TSrécur9'!I$24+'1C TSrécur9'!I$25+'1C TSrécur9'!I$26+'1C TSrécur9'!I$27+'1C TSrécur9'!I$28+'1C TSrécur9'!I$29)/'1C TSrécur9'!I$17),IF(AND('1C TSrécur9'!$B$12&lt;&gt;"",$K$2&lt;&gt;"Pôle",'1C TSrécur9'!$C$12="NON"),(('1C TSrécur9'!I$22+'1C TSrécur9'!I$23+'1C TSrécur9'!I$24+'1C TSrécur9'!I$25+'1C TSrécur9'!I$26+'1C TSrécur9'!I$27+'1C TSrécur9'!I$28+'1C TSrécur9'!I$29)/'1C TSrécur9'!I$30))))))</f>
        <v>0</v>
      </c>
      <c r="M516" s="527">
        <f>IF(OR('1C TSrécur9'!$B$12="",'1C TSrécur9'!I$30=0),0,IF(AND('1C TSrécur9'!$B$12&lt;&gt;"",$K$2="Pôle",'1C TSrécur9'!$C$12="OUI"),(('1C TSrécur9'!I$26+'1C TSrécur9'!I$27+'1C TSrécur9'!I$28)/'1C TSrécur9'!I$17),IF(AND('1C TSrécur9'!$B$12&lt;&gt;"",$K$2="Pôle",'1C TSrécur9'!$C$12="NON"),(('1C TSrécur9'!I$26+'1C TSrécur9'!I$27+'1C TSrécur9'!I$28)/'1C TSrécur9'!I$30),IF(AND('1C TSrécur9'!$B$12&lt;&gt;"",$K$2&lt;&gt;"Pôle"),0))))</f>
        <v>0</v>
      </c>
      <c r="N516" s="527">
        <f>IF(AND('1C TSrécur9'!$I$17&lt;&gt;0,'1C TSrécur9'!$I$30&lt;&gt;0),L516+M516,0)</f>
        <v>0</v>
      </c>
      <c r="O516" s="542" t="str">
        <f>IF(AND('1C TSrécur9'!I$17&lt;&gt;0,'1C TSrécur9'!$C$12="OUI"),'1C TSrécur9'!I$36/'1C TSrécur9'!I$17,"")</f>
        <v/>
      </c>
      <c r="P516" s="543" t="str">
        <f>IF(AND('1C TSrécur9'!I$17&lt;&gt;0,'1C TSrécur9'!$C$12="OUI"),'1C TSrécur9'!$I$37/'1C TSrécur9'!I$17,"")</f>
        <v/>
      </c>
      <c r="Q516" s="543" t="str">
        <f>IF(AND('1C TSrécur9'!I$17&lt;&gt;0,'1C TSrécur9'!$C$12="OUI"),'1C TSrécur9'!$I$38/'1C TSrécur9'!I$17,"")</f>
        <v/>
      </c>
      <c r="R516" s="543" t="str">
        <f>IF(AND('1C TSrécur9'!I$17&lt;&gt;0,'1C TSrécur9'!$C$12="OUI"),'1C TSrécur9'!$I$39/'1C TSrécur9'!I$17,"")</f>
        <v/>
      </c>
      <c r="S516" s="543" t="str">
        <f>IF(AND('1C TSrécur9'!I$17&lt;&gt;0,'1C TSrécur9'!$C$12="OUI"),'1C TSrécur9'!$I$40/'1C TSrécur9'!I$17,"")</f>
        <v/>
      </c>
      <c r="T516" s="543" t="str">
        <f>IF(AND('1C TSrécur9'!I$17&lt;&gt;0,'1C TSrécur9'!$C$12="OUI"),'1C TSrécur9'!$I$41/'1C TSrécur9'!I$17,"")</f>
        <v/>
      </c>
      <c r="U516" s="543" t="str">
        <f>IF(AND('1C TSrécur9'!I$17&lt;&gt;0,'1C TSrécur9'!$C$12="OUI"),'1C TSrécur9'!$I$42/'1C TSrécur9'!I$17,"")</f>
        <v/>
      </c>
      <c r="V516" s="543" t="str">
        <f>IF(AND('1C TSrécur9'!I$17&lt;&gt;0,'1C TSrécur9'!$C$12="OUI"),'1C TSrécur9'!$I$43/'1C TSrécur9'!I$17,"")</f>
        <v/>
      </c>
      <c r="W516" s="543" t="str">
        <f>IF(AND('1C TSrécur9'!I$17&lt;&gt;0,'1C TSrécur9'!$C$12="OUI"),'1C TSrécur9'!$I$44/'1C TSrécur9'!I$17,"")</f>
        <v/>
      </c>
      <c r="X516" s="543" t="str">
        <f>IF(AND('1C TSrécur9'!I$17&lt;&gt;0,'1C TSrécur9'!$C$12="OUI"),'1C TSrécur9'!$I$45/'1C TSrécur9'!I$17,"")</f>
        <v/>
      </c>
      <c r="Y516" s="543" t="str">
        <f>IF(AND('1C TSrécur9'!I$17&lt;&gt;0,'1C TSrécur9'!$C$12="OUI"),'1C TSrécur9'!$I$46/'1C TSrécur9'!I$17,"")</f>
        <v/>
      </c>
      <c r="Z516" s="543" t="str">
        <f>IF(AND('1C TSrécur9'!I$17&lt;&gt;0,'1C TSrécur9'!$C$12="OUI"),'1C TSrécur9'!$I$47/'1C TSrécur9'!I$17,"")</f>
        <v/>
      </c>
      <c r="AA516" s="543" t="str">
        <f>IF(AND('1C TSrécur9'!I$17&lt;&gt;0,'1C TSrécur9'!$C$12="OUI"),'1C TSrécur9'!$I$48/'1C TSrécur9'!I$17,"")</f>
        <v/>
      </c>
      <c r="AB516" s="543" t="str">
        <f>IF(AND('1C TSrécur9'!I$17&lt;&gt;0,'1C TSrécur9'!$C$12="OUI"),'1C TSrécur9'!$I$49/'1C TSrécur9'!I$17,"")</f>
        <v/>
      </c>
      <c r="AC516" s="543" t="str">
        <f>IF(AND('1C TSrécur9'!I$17&lt;&gt;0,'1C TSrécur9'!$C$12="OUI"),'1C TSrécur9'!$I$50/'1C TSrécur9'!I$17,"")</f>
        <v/>
      </c>
      <c r="AD516" s="543" t="str">
        <f>IF(AND('1C TSrécur9'!I$17&lt;&gt;0,'1C TSrécur9'!$C$12="OUI"),'1C TSrécur9'!$I$51/'1C TSrécur9'!I$17,"")</f>
        <v/>
      </c>
      <c r="AE516" s="543" t="str">
        <f>IF(AND('1C TSrécur9'!I$17&lt;&gt;0,'1C TSrécur9'!$C$12="OUI"),'1C TSrécur9'!$I$52/'1C TSrécur9'!I$17,"")</f>
        <v/>
      </c>
      <c r="AF516" s="543" t="str">
        <f>IF(AND('1C TSrécur9'!I$17&lt;&gt;0,'1C TSrécur9'!$C$12="OUI"),'1C TSrécur9'!$I$53/'1C TSrécur9'!I$17,"")</f>
        <v/>
      </c>
      <c r="AG516" s="543" t="str">
        <f>IF(AND('1C TSrécur9'!I$17&lt;&gt;0,'1C TSrécur9'!$C$12="OUI"),'1C TSrécur9'!$I$54/'1C TSrécur9'!I$17,"")</f>
        <v/>
      </c>
      <c r="AH516" s="543" t="str">
        <f>IF(AND('1C TSrécur9'!I$17&lt;&gt;0,'1C TSrécur9'!$C$12="OUI"),'1C TSrécur9'!$I$55/'1C TSrécur9'!I$17,"")</f>
        <v/>
      </c>
      <c r="AI516" s="543" t="str">
        <f>IF(AND('1C TSrécur9'!I$17&lt;&gt;0,'1C TSrécur9'!$C$12="OUI"),'1C TSrécur9'!$I$56/'1C TSrécur9'!I$17,"")</f>
        <v/>
      </c>
      <c r="AJ516" s="543" t="str">
        <f>IF(AND('1C TSrécur9'!I$17&lt;&gt;0,'1C TSrécur9'!$C$12="OUI"),'1C TSrécur9'!$I$57/'1C TSrécur9'!I$17,"")</f>
        <v/>
      </c>
      <c r="AK516" s="543">
        <f>IF(AND('1C TSrécur9'!I$17&lt;&gt;0,'1C TSrécur9'!$C$12="OUI"),'1C TSrécur9'!I$58/'1C TSrécur9'!I$17,0)</f>
        <v>0</v>
      </c>
      <c r="AL516" s="72">
        <f>IF(AND('1C TSrécur9'!$B$12&lt;&gt;"",'1C TSrécur9'!$C$12="OUI"),N516+AK516,N516)</f>
        <v>0</v>
      </c>
      <c r="AM516" s="344">
        <f t="shared" si="170"/>
        <v>0</v>
      </c>
      <c r="AN516" s="344">
        <f t="shared" si="171"/>
        <v>0</v>
      </c>
      <c r="AO516" s="345">
        <f t="shared" si="172"/>
        <v>0</v>
      </c>
      <c r="AP516" s="573">
        <f t="shared" si="173"/>
        <v>0</v>
      </c>
      <c r="AQ516" s="583">
        <f>IF(M516=0,0,AN516-AS516)</f>
        <v>0</v>
      </c>
      <c r="AR516" s="579"/>
      <c r="AS516" s="102"/>
      <c r="AT516" s="27" t="str">
        <f>IF('1C TSrécur9'!I$17*FICHE!$C$13&lt;J516,"Forfait limité à "&amp;FICHE!$C$13&amp;"€/jour","")</f>
        <v/>
      </c>
      <c r="AU516" s="592"/>
      <c r="AV516" s="824"/>
      <c r="AW516" s="824"/>
      <c r="AX516" s="824"/>
      <c r="AY516" s="824"/>
      <c r="AZ516" s="824"/>
      <c r="BA516" s="767"/>
      <c r="BB516" s="767"/>
      <c r="BC516" s="767"/>
      <c r="BD516" s="767"/>
      <c r="BE516" s="767"/>
      <c r="BF516" s="767"/>
      <c r="BG516" s="767"/>
      <c r="BH516" s="767"/>
      <c r="BI516" s="767"/>
      <c r="BJ516" s="767"/>
      <c r="BK516" s="767"/>
      <c r="BL516" s="767"/>
      <c r="BM516" s="767"/>
      <c r="BN516" s="767"/>
      <c r="BO516" s="767"/>
      <c r="BP516" s="767"/>
      <c r="BQ516" s="767"/>
      <c r="BR516" s="767"/>
      <c r="BS516" s="767"/>
      <c r="BT516" s="767"/>
      <c r="BU516" s="767"/>
      <c r="BV516" s="767"/>
      <c r="BW516" s="767"/>
      <c r="BX516" s="767"/>
      <c r="BY516" s="767"/>
      <c r="BZ516" s="767"/>
      <c r="CA516" s="767"/>
      <c r="CB516" s="767"/>
      <c r="CC516" s="767"/>
      <c r="CD516" s="767"/>
      <c r="CE516" s="767"/>
      <c r="CF516" s="767"/>
      <c r="CG516" s="767"/>
      <c r="CH516" s="767"/>
      <c r="CI516" s="767"/>
      <c r="CJ516" s="767"/>
      <c r="CK516" s="767"/>
      <c r="CL516" s="767"/>
      <c r="CM516" s="767"/>
      <c r="CN516" s="767"/>
      <c r="CO516" s="767"/>
      <c r="CP516" s="767"/>
      <c r="CQ516" s="767"/>
      <c r="CR516" s="767"/>
      <c r="CS516" s="767"/>
      <c r="CT516" s="767"/>
      <c r="CU516" s="767"/>
      <c r="CV516" s="767"/>
      <c r="CW516" s="767"/>
      <c r="CX516" s="767"/>
      <c r="CY516" s="767"/>
      <c r="CZ516" s="767"/>
      <c r="DA516" s="767"/>
      <c r="DB516" s="767"/>
      <c r="DC516" s="767"/>
      <c r="DD516" s="767"/>
      <c r="DE516" s="767"/>
      <c r="DF516" s="767"/>
      <c r="DG516" s="767"/>
      <c r="DH516" s="767"/>
      <c r="DI516" s="767"/>
      <c r="DJ516" s="767"/>
      <c r="DK516" s="767"/>
      <c r="DL516" s="767"/>
      <c r="DM516" s="767"/>
      <c r="DN516" s="767"/>
      <c r="DO516" s="767"/>
      <c r="DP516" s="767"/>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7"/>
      <c r="ET516" s="767"/>
      <c r="EU516" s="767"/>
      <c r="EV516" s="767"/>
      <c r="EW516" s="767"/>
      <c r="EX516" s="767"/>
      <c r="EY516" s="767"/>
      <c r="EZ516" s="767"/>
      <c r="FA516" s="767"/>
      <c r="FB516" s="767"/>
      <c r="FC516" s="767"/>
      <c r="FD516" s="767"/>
      <c r="FE516" s="767"/>
      <c r="FF516" s="767"/>
      <c r="FG516" s="767"/>
      <c r="FH516" s="767"/>
      <c r="FI516" s="767"/>
      <c r="FJ516" s="767"/>
      <c r="FK516" s="767"/>
      <c r="FL516" s="767"/>
      <c r="FM516" s="767"/>
      <c r="FN516" s="767"/>
      <c r="FO516" s="767"/>
      <c r="FP516" s="767"/>
      <c r="FQ516" s="767"/>
      <c r="FR516" s="767"/>
      <c r="FS516" s="767"/>
      <c r="FT516" s="767"/>
      <c r="FU516" s="767"/>
      <c r="FV516" s="767"/>
      <c r="FW516" s="767"/>
      <c r="FX516" s="767"/>
      <c r="FY516" s="767"/>
      <c r="FZ516" s="767"/>
      <c r="GA516" s="767"/>
      <c r="GB516" s="767"/>
      <c r="GC516" s="767"/>
      <c r="GD516" s="767"/>
      <c r="GE516" s="767"/>
      <c r="GF516" s="767"/>
      <c r="GG516" s="767"/>
      <c r="GH516" s="767"/>
      <c r="GI516" s="767"/>
      <c r="GJ516" s="767"/>
      <c r="GK516" s="767"/>
      <c r="GL516" s="767"/>
      <c r="GM516" s="767"/>
      <c r="GN516" s="767"/>
      <c r="GO516" s="767"/>
      <c r="GP516" s="767"/>
      <c r="GQ516" s="767"/>
      <c r="GR516" s="767"/>
      <c r="GS516" s="767"/>
      <c r="GT516" s="767"/>
      <c r="GU516" s="767"/>
      <c r="GV516" s="767"/>
      <c r="GW516" s="767"/>
      <c r="GX516" s="767"/>
      <c r="GY516" s="767"/>
      <c r="GZ516" s="767"/>
      <c r="HA516" s="767"/>
      <c r="HB516" s="767"/>
      <c r="HC516" s="767"/>
    </row>
    <row r="517" spans="1:211" s="864" customFormat="1" ht="13.9" hidden="1" customHeight="1">
      <c r="A517" s="307"/>
      <c r="B517" s="351"/>
      <c r="C517" s="971" t="str">
        <f>IF('1C TSrécur9'!J$17&lt;&gt;0,'1C TSrécur9'!$B$12,"")</f>
        <v/>
      </c>
      <c r="D517" s="972"/>
      <c r="E517" s="973"/>
      <c r="F517" s="93" t="str">
        <f>IF(AND($C517='1C TSrécur9'!$B$12,'1C TSrécur9'!$B$16="récurrentes",'1C TSrécur9'!K$17&lt;&gt;""),'1C TSrécur9'!K$21,"")</f>
        <v/>
      </c>
      <c r="G517" s="863"/>
      <c r="H517" s="745">
        <v>0.21</v>
      </c>
      <c r="I517" s="747">
        <v>1</v>
      </c>
      <c r="J517" s="312"/>
      <c r="K517" s="680">
        <f t="shared" si="167"/>
        <v>0</v>
      </c>
      <c r="L517" s="527">
        <f>IF(OR('1C TSrécur9'!$B$12="",'1C TSrécur9'!J$30=0),0,IF(AND('1C TSrécur9'!$B$12&lt;&gt;"",$K$2="Pôle",'1C TSrécur9'!$C$12="OUI"),(('1C TSrécur9'!J$22+'1C TSrécur9'!J$23+'1C TSrécur9'!J$24+'1C TSrécur9'!J$25+'1C TSrécur9'!J$29)/'1C TSrécur9'!J$17),IF(AND('1C TSrécur9'!$B$12&lt;&gt;"",$K$2="Pôle",'1C TSrécur9'!$C$12="NON"),(('1C TSrécur9'!J$22+'1C TSrécur9'!J$23+'1C TSrécur9'!J$24+'1C TSrécur9'!J$25+'1C TSrécur9'!J$29)/'1C TSrécur9'!J$30),IF(AND('1C TSrécur9'!$B$12&lt;&gt;"",$K$2&lt;&gt;"Pôle",'1C TSrécur9'!$C$12="OUI"),(('1C TSrécur9'!J$22+'1C TSrécur9'!J$23+'1C TSrécur9'!J$24+'1C TSrécur9'!J$25+'1C TSrécur9'!J$26+'1C TSrécur9'!J$27+'1C TSrécur9'!J$28+'1C TSrécur9'!J$29)/'1C TSrécur9'!J$17),IF(AND('1C TSrécur9'!$B$12&lt;&gt;"",$K$2&lt;&gt;"Pôle",'1C TSrécur9'!$C$12="NON"),(('1C TSrécur9'!J$22+'1C TSrécur9'!J$23+'1C TSrécur9'!J$24+'1C TSrécur9'!J$25+'1C TSrécur9'!J$26+'1C TSrécur9'!J$27+'1C TSrécur9'!J$28+'1C TSrécur9'!J$29)/'1C TSrécur9'!J$30))))))</f>
        <v>0</v>
      </c>
      <c r="M517" s="527">
        <f>IF(OR('1C TSrécur9'!$B$12="",'1C TSrécur9'!J$30=0),0,IF(AND('1C TSrécur9'!$B$12&lt;&gt;"",$K$2="Pôle",'1C TSrécur9'!$C$12="OUI"),(('1C TSrécur9'!J$26+'1C TSrécur9'!J$27+'1C TSrécur9'!J$28)/'1C TSrécur9'!J$17),IF(AND('1C TSrécur9'!$B$12&lt;&gt;"",$K$2="Pôle",'1C TSrécur9'!$C$12="NON"),(('1C TSrécur9'!J$26+'1C TSrécur9'!J$27+'1C TSrécur9'!J$28)/'1C TSrécur9'!J$30),IF(AND('1C TSrécur9'!$B$12&lt;&gt;"",$K$2&lt;&gt;"Pôle"),0))))</f>
        <v>0</v>
      </c>
      <c r="N517" s="527">
        <f>IF(AND('1C TSrécur9'!$J$17&lt;&gt;0,'1C TSrécur9'!$J$30&lt;&gt;0),L517+M517,0)</f>
        <v>0</v>
      </c>
      <c r="O517" s="542" t="str">
        <f>IF(AND('1C TSrécur9'!J$17&lt;&gt;0,'1C TSrécur9'!$C$12="OUI"),'1C TSrécur9'!J$36/'1C TSrécur9'!J$17,"")</f>
        <v/>
      </c>
      <c r="P517" s="543" t="str">
        <f>IF(AND('1C TSrécur9'!J$17&lt;&gt;0,'1C TSrécur9'!$C$12="OUI"),'1C TSrécur9'!$J$37/'1C TSrécur9'!J$17,"")</f>
        <v/>
      </c>
      <c r="Q517" s="543" t="str">
        <f>IF(AND('1C TSrécur9'!J$17&lt;&gt;0,'1C TSrécur9'!$C$12="OUI"),'1C TSrécur9'!$J$38/'1C TSrécur9'!J$17,"")</f>
        <v/>
      </c>
      <c r="R517" s="543" t="str">
        <f>IF(AND('1C TSrécur9'!J$17&lt;&gt;0,'1C TSrécur9'!$C$12="OUI"),'1C TSrécur9'!$J$39/'1C TSrécur9'!J$17,"")</f>
        <v/>
      </c>
      <c r="S517" s="543" t="str">
        <f>IF(AND('1C TSrécur9'!J$17&lt;&gt;0,'1C TSrécur9'!$C$12="OUI"),'1C TSrécur9'!$J$40/'1C TSrécur9'!J$17,"")</f>
        <v/>
      </c>
      <c r="T517" s="543" t="str">
        <f>IF(AND('1C TSrécur9'!J$17&lt;&gt;0,'1C TSrécur9'!$C$12="OUI"),'1C TSrécur9'!$J$41/'1C TSrécur9'!J$17,"")</f>
        <v/>
      </c>
      <c r="U517" s="543" t="str">
        <f>IF(AND('1C TSrécur9'!J$17&lt;&gt;0,'1C TSrécur9'!$C$12="OUI"),'1C TSrécur9'!$J$42/'1C TSrécur9'!J$17,"")</f>
        <v/>
      </c>
      <c r="V517" s="543" t="str">
        <f>IF(AND('1C TSrécur9'!J$17&lt;&gt;0,'1C TSrécur9'!$C$12="OUI"),'1C TSrécur9'!$J$43/'1C TSrécur9'!J$17,"")</f>
        <v/>
      </c>
      <c r="W517" s="543" t="str">
        <f>IF(AND('1C TSrécur9'!J$17&lt;&gt;0,'1C TSrécur9'!$C$12="OUI"),'1C TSrécur9'!$J$44/'1C TSrécur9'!J$17,"")</f>
        <v/>
      </c>
      <c r="X517" s="543" t="str">
        <f>IF(AND('1C TSrécur9'!J$17&lt;&gt;0,'1C TSrécur9'!$C$12="OUI"),'1C TSrécur9'!$J$45/'1C TSrécur9'!J$17,"")</f>
        <v/>
      </c>
      <c r="Y517" s="543" t="str">
        <f>IF(AND('1C TSrécur9'!J$17&lt;&gt;0,'1C TSrécur9'!$C$12="OUI"),'1C TSrécur9'!$J$46/'1C TSrécur9'!J$17,"")</f>
        <v/>
      </c>
      <c r="Z517" s="543" t="str">
        <f>IF(AND('1C TSrécur9'!J$17&lt;&gt;0,'1C TSrécur9'!$C$12="OUI"),'1C TSrécur9'!$J$47/'1C TSrécur9'!J$17,"")</f>
        <v/>
      </c>
      <c r="AA517" s="543" t="str">
        <f>IF(AND('1C TSrécur9'!J$17&lt;&gt;0,'1C TSrécur9'!$C$12="OUI"),'1C TSrécur9'!$J$48/'1C TSrécur9'!J$17,"")</f>
        <v/>
      </c>
      <c r="AB517" s="543" t="str">
        <f>IF(AND('1C TSrécur9'!J$17&lt;&gt;0,'1C TSrécur9'!$C$12="OUI"),'1C TSrécur9'!$J$49/'1C TSrécur9'!J$17,"")</f>
        <v/>
      </c>
      <c r="AC517" s="543" t="str">
        <f>IF(AND('1C TSrécur9'!J$17&lt;&gt;0,'1C TSrécur9'!$C$12="OUI"),'1C TSrécur9'!$J$50/'1C TSrécur9'!J$17,"")</f>
        <v/>
      </c>
      <c r="AD517" s="543" t="str">
        <f>IF(AND('1C TSrécur9'!J$17&lt;&gt;0,'1C TSrécur9'!$C$12="OUI"),'1C TSrécur9'!$J$51/'1C TSrécur9'!J$17,"")</f>
        <v/>
      </c>
      <c r="AE517" s="543" t="str">
        <f>IF(AND('1C TSrécur9'!J$17&lt;&gt;0,'1C TSrécur9'!$C$12="OUI"),'1C TSrécur9'!$J$52/'1C TSrécur9'!J$17,"")</f>
        <v/>
      </c>
      <c r="AF517" s="543" t="str">
        <f>IF(AND('1C TSrécur9'!J$17&lt;&gt;0,'1C TSrécur9'!$C$12="OUI"),'1C TSrécur9'!$J$53/'1C TSrécur9'!J$17,"")</f>
        <v/>
      </c>
      <c r="AG517" s="543" t="str">
        <f>IF(AND('1C TSrécur9'!J$17&lt;&gt;0,'1C TSrécur9'!$C$12="OUI"),'1C TSrécur9'!$J$54/'1C TSrécur9'!J$17,"")</f>
        <v/>
      </c>
      <c r="AH517" s="543" t="str">
        <f>IF(AND('1C TSrécur9'!J$17&lt;&gt;0,'1C TSrécur9'!$C$12="OUI"),'1C TSrécur9'!$J$55/'1C TSrécur9'!J$17,"")</f>
        <v/>
      </c>
      <c r="AI517" s="543" t="str">
        <f>IF(AND('1C TSrécur9'!J$17&lt;&gt;0,'1C TSrécur9'!$C$12="OUI"),'1C TSrécur9'!$J$56/'1C TSrécur9'!J$17,"")</f>
        <v/>
      </c>
      <c r="AJ517" s="543" t="str">
        <f>IF(AND('1C TSrécur9'!J$17&lt;&gt;0,'1C TSrécur9'!$C$12="OUI"),'1C TSrécur9'!$J$57/'1C TSrécur9'!J$17,"")</f>
        <v/>
      </c>
      <c r="AK517" s="543">
        <f>IF(AND('1C TSrécur9'!J$17&lt;&gt;0,'1C TSrécur9'!$C$12="OUI"),'1C TSrécur9'!J$58/'1C TSrécur9'!J$17,0)</f>
        <v>0</v>
      </c>
      <c r="AL517" s="72">
        <f>IF(AND('1C TSrécur9'!$B$12&lt;&gt;"",'1C TSrécur9'!$C$12="OUI"),N517+AK517,N517)</f>
        <v>0</v>
      </c>
      <c r="AM517" s="344">
        <f t="shared" si="170"/>
        <v>0</v>
      </c>
      <c r="AN517" s="344">
        <f t="shared" si="171"/>
        <v>0</v>
      </c>
      <c r="AO517" s="345">
        <f t="shared" si="172"/>
        <v>0</v>
      </c>
      <c r="AP517" s="573">
        <f t="shared" si="173"/>
        <v>0</v>
      </c>
      <c r="AQ517" s="583">
        <f t="shared" ref="AQ517:AQ538" si="174">IF(M517=0,0,AN517-AS517)</f>
        <v>0</v>
      </c>
      <c r="AR517" s="579"/>
      <c r="AS517" s="102"/>
      <c r="AT517" s="27" t="str">
        <f>IF('1C TSrécur9'!J$17*FICHE!$C$13&lt;J517,"Forfait limité à "&amp;FICHE!$C$13&amp;"€/jour","")</f>
        <v/>
      </c>
      <c r="AU517" s="592"/>
      <c r="AV517" s="824"/>
      <c r="AW517" s="824"/>
      <c r="AX517" s="824"/>
      <c r="AY517" s="824"/>
      <c r="AZ517" s="824"/>
      <c r="BA517" s="767"/>
      <c r="BB517" s="767"/>
      <c r="BC517" s="767"/>
      <c r="BD517" s="767"/>
      <c r="BE517" s="767"/>
      <c r="BF517" s="767"/>
      <c r="BG517" s="767"/>
      <c r="BH517" s="767"/>
      <c r="BI517" s="767"/>
      <c r="BJ517" s="767"/>
      <c r="BK517" s="767"/>
      <c r="BL517" s="767"/>
      <c r="BM517" s="767"/>
      <c r="BN517" s="767"/>
      <c r="BO517" s="767"/>
      <c r="BP517" s="767"/>
      <c r="BQ517" s="767"/>
      <c r="BR517" s="767"/>
      <c r="BS517" s="767"/>
      <c r="BT517" s="767"/>
      <c r="BU517" s="767"/>
      <c r="BV517" s="767"/>
      <c r="BW517" s="767"/>
      <c r="BX517" s="767"/>
      <c r="BY517" s="767"/>
      <c r="BZ517" s="767"/>
      <c r="CA517" s="767"/>
      <c r="CB517" s="767"/>
      <c r="CC517" s="767"/>
      <c r="CD517" s="767"/>
      <c r="CE517" s="767"/>
      <c r="CF517" s="767"/>
      <c r="CG517" s="767"/>
      <c r="CH517" s="767"/>
      <c r="CI517" s="767"/>
      <c r="CJ517" s="767"/>
      <c r="CK517" s="767"/>
      <c r="CL517" s="767"/>
      <c r="CM517" s="767"/>
      <c r="CN517" s="767"/>
      <c r="CO517" s="767"/>
      <c r="CP517" s="767"/>
      <c r="CQ517" s="767"/>
      <c r="CR517" s="767"/>
      <c r="CS517" s="767"/>
      <c r="CT517" s="767"/>
      <c r="CU517" s="767"/>
      <c r="CV517" s="767"/>
      <c r="CW517" s="767"/>
      <c r="CX517" s="767"/>
      <c r="CY517" s="767"/>
      <c r="CZ517" s="767"/>
      <c r="DA517" s="767"/>
      <c r="DB517" s="767"/>
      <c r="DC517" s="767"/>
      <c r="DD517" s="767"/>
      <c r="DE517" s="767"/>
      <c r="DF517" s="767"/>
      <c r="DG517" s="767"/>
      <c r="DH517" s="767"/>
      <c r="DI517" s="767"/>
      <c r="DJ517" s="767"/>
      <c r="DK517" s="767"/>
      <c r="DL517" s="767"/>
      <c r="DM517" s="767"/>
      <c r="DN517" s="767"/>
      <c r="DO517" s="767"/>
      <c r="DP517" s="767"/>
      <c r="DQ517" s="767"/>
      <c r="DR517" s="767"/>
      <c r="DS517" s="767"/>
      <c r="DT517" s="767"/>
      <c r="DU517" s="767"/>
      <c r="DV517" s="767"/>
      <c r="DW517" s="767"/>
      <c r="DX517" s="767"/>
      <c r="DY517" s="767"/>
      <c r="DZ517" s="767"/>
      <c r="EA517" s="767"/>
      <c r="EB517" s="767"/>
      <c r="EC517" s="767"/>
      <c r="ED517" s="767"/>
      <c r="EE517" s="767"/>
      <c r="EF517" s="767"/>
      <c r="EG517" s="767"/>
      <c r="EH517" s="767"/>
      <c r="EI517" s="767"/>
      <c r="EJ517" s="767"/>
      <c r="EK517" s="767"/>
      <c r="EL517" s="767"/>
      <c r="EM517" s="767"/>
      <c r="EN517" s="767"/>
      <c r="EO517" s="767"/>
      <c r="EP517" s="767"/>
      <c r="EQ517" s="767"/>
      <c r="ER517" s="767"/>
      <c r="ES517" s="767"/>
      <c r="ET517" s="767"/>
      <c r="EU517" s="767"/>
      <c r="EV517" s="767"/>
      <c r="EW517" s="767"/>
      <c r="EX517" s="767"/>
      <c r="EY517" s="767"/>
      <c r="EZ517" s="767"/>
      <c r="FA517" s="767"/>
      <c r="FB517" s="767"/>
      <c r="FC517" s="767"/>
      <c r="FD517" s="767"/>
      <c r="FE517" s="767"/>
      <c r="FF517" s="767"/>
      <c r="FG517" s="767"/>
      <c r="FH517" s="767"/>
      <c r="FI517" s="767"/>
      <c r="FJ517" s="767"/>
      <c r="FK517" s="767"/>
      <c r="FL517" s="767"/>
      <c r="FM517" s="767"/>
      <c r="FN517" s="767"/>
      <c r="FO517" s="767"/>
      <c r="FP517" s="767"/>
      <c r="FQ517" s="767"/>
      <c r="FR517" s="767"/>
      <c r="FS517" s="767"/>
      <c r="FT517" s="767"/>
      <c r="FU517" s="767"/>
      <c r="FV517" s="767"/>
      <c r="FW517" s="767"/>
      <c r="FX517" s="767"/>
      <c r="FY517" s="767"/>
      <c r="FZ517" s="767"/>
      <c r="GA517" s="767"/>
      <c r="GB517" s="767"/>
      <c r="GC517" s="767"/>
      <c r="GD517" s="767"/>
      <c r="GE517" s="767"/>
      <c r="GF517" s="767"/>
      <c r="GG517" s="767"/>
      <c r="GH517" s="767"/>
      <c r="GI517" s="767"/>
      <c r="GJ517" s="767"/>
      <c r="GK517" s="767"/>
      <c r="GL517" s="767"/>
      <c r="GM517" s="767"/>
      <c r="GN517" s="767"/>
      <c r="GO517" s="767"/>
      <c r="GP517" s="767"/>
      <c r="GQ517" s="767"/>
      <c r="GR517" s="767"/>
      <c r="GS517" s="767"/>
      <c r="GT517" s="767"/>
      <c r="GU517" s="767"/>
      <c r="GV517" s="767"/>
      <c r="GW517" s="767"/>
      <c r="GX517" s="767"/>
      <c r="GY517" s="767"/>
      <c r="GZ517" s="767"/>
      <c r="HA517" s="767"/>
      <c r="HB517" s="767"/>
      <c r="HC517" s="767"/>
    </row>
    <row r="518" spans="1:211" s="864" customFormat="1" ht="13.9" hidden="1" customHeight="1">
      <c r="A518" s="307"/>
      <c r="B518" s="351"/>
      <c r="C518" s="971" t="str">
        <f>IF('1C TSrécur9'!K$17&lt;&gt;0,'1C TSrécur9'!$B$12,"")</f>
        <v/>
      </c>
      <c r="D518" s="972"/>
      <c r="E518" s="973"/>
      <c r="F518" s="93" t="str">
        <f>IF(AND($C518='1C TSrécur9'!$B$12,'1C TSrécur9'!$B$16="récurrentes",'1C TSrécur9'!$K$17&lt;&gt;""),'1C TSrécur9'!$K$21,"")</f>
        <v/>
      </c>
      <c r="G518" s="863"/>
      <c r="H518" s="745">
        <v>0.21</v>
      </c>
      <c r="I518" s="747">
        <v>1</v>
      </c>
      <c r="J518" s="312"/>
      <c r="K518" s="680">
        <f t="shared" si="167"/>
        <v>0</v>
      </c>
      <c r="L518" s="527">
        <f>IF(OR('1C TSrécur9'!$B$12="",'1C TSrécur9'!K$30=0),0,IF(AND('1C TSrécur9'!$B$12&lt;&gt;"",$K$2="Pôle",'1C TSrécur9'!$C$12="OUI"),(('1C TSrécur9'!K$22+'1C TSrécur9'!K$23+'1C TSrécur9'!K$24+'1C TSrécur9'!K$25+'1C TSrécur9'!K$29)/'1C TSrécur9'!K$17),IF(AND('1C TSrécur9'!$B$12&lt;&gt;"",$K$2="Pôle",'1C TSrécur9'!$C$12="NON"),(('1C TSrécur9'!K$22+'1C TSrécur9'!K$23+'1C TSrécur9'!K$24+'1C TSrécur9'!K$25+'1C TSrécur9'!K$29)/'1C TSrécur9'!K$30),IF(AND('1C TSrécur9'!$B$12&lt;&gt;"",$K$2&lt;&gt;"Pôle",'1C TSrécur9'!$C$12="OUI"),(('1C TSrécur9'!K$22+'1C TSrécur9'!K$23+'1C TSrécur9'!K$24+'1C TSrécur9'!K$25+'1C TSrécur9'!K$26+'1C TSrécur9'!K$27+'1C TSrécur9'!K$28+'1C TSrécur9'!K$29)/'1C TSrécur9'!K$17),IF(AND('1C TSrécur9'!$B$12&lt;&gt;"",$K$2&lt;&gt;"Pôle",'1C TSrécur9'!$C$12="NON"),(('1C TSrécur9'!K$22+'1C TSrécur9'!K$23+'1C TSrécur9'!K$24+'1C TSrécur9'!K$25+'1C TSrécur9'!K$26+'1C TSrécur9'!K$27+'1C TSrécur9'!K$28+'1C TSrécur9'!K$29)/'1C TSrécur9'!K$30))))))</f>
        <v>0</v>
      </c>
      <c r="M518" s="527">
        <f>IF(OR('1C TSrécur9'!$B$12="",'1C TSrécur9'!K$30=0),0,IF(AND('1C TSrécur9'!$B$12&lt;&gt;"",$K$2="Pôle",'1C TSrécur9'!$C$12="OUI"),(('1C TSrécur9'!K$26+'1C TSrécur9'!K$27+'1C TSrécur9'!K$28)/'1C TSrécur9'!K$17),IF(AND('1C TSrécur9'!$B$12&lt;&gt;"",$K$2="Pôle",'1C TSrécur9'!$C$12="NON"),(('1C TSrécur9'!K$26+'1C TSrécur9'!K$27+'1C TSrécur9'!K$28)/'1C TSrécur9'!K$30),IF(AND('1C TSrécur9'!$B$12&lt;&gt;"",$K$2&lt;&gt;"Pôle"),0))))</f>
        <v>0</v>
      </c>
      <c r="N518" s="527">
        <f>IF(AND('1C TSrécur9'!$K$17&lt;&gt;0,'1C TSrécur9'!$K$30&lt;&gt;0),L518+M518,0)</f>
        <v>0</v>
      </c>
      <c r="O518" s="542" t="str">
        <f>IF(AND('1C TSrécur9'!K$17&lt;&gt;0,'1C TSrécur9'!$C$12="OUI"),'1C TSrécur9'!K$36/'1C TSrécur9'!K$17,"")</f>
        <v/>
      </c>
      <c r="P518" s="543" t="str">
        <f>IF(AND('1C TSrécur9'!K$17&lt;&gt;0,'1C TSrécur9'!$C$12="OUI"),'1C TSrécur9'!$K$37/'1C TSrécur9'!K$17,"")</f>
        <v/>
      </c>
      <c r="Q518" s="543" t="str">
        <f>IF(AND('1C TSrécur9'!K$17&lt;&gt;0,'1C TSrécur9'!$C$12="OUI"),'1C TSrécur9'!$K$38/'1C TSrécur9'!K$17,"")</f>
        <v/>
      </c>
      <c r="R518" s="543" t="str">
        <f>IF(AND('1C TSrécur9'!K$17&lt;&gt;0,'1C TSrécur9'!$C$12="OUI"),'1C TSrécur9'!$K$39/'1C TSrécur9'!K$17,"")</f>
        <v/>
      </c>
      <c r="S518" s="543" t="str">
        <f>IF(AND('1C TSrécur9'!K$17&lt;&gt;0,'1C TSrécur9'!$C$12="OUI"),'1C TSrécur9'!$K$40/'1C TSrécur9'!K$17,"")</f>
        <v/>
      </c>
      <c r="T518" s="543" t="str">
        <f>IF(AND('1C TSrécur9'!K$17&lt;&gt;0,'1C TSrécur9'!$C$12="OUI"),'1C TSrécur9'!$K$41/'1C TSrécur9'!K$17,"")</f>
        <v/>
      </c>
      <c r="U518" s="543" t="str">
        <f>IF(AND('1C TSrécur9'!K$17&lt;&gt;0,'1C TSrécur9'!$C$12="OUI"),'1C TSrécur9'!$K$42/'1C TSrécur9'!K$17,"")</f>
        <v/>
      </c>
      <c r="V518" s="543" t="str">
        <f>IF(AND('1C TSrécur9'!K$17&lt;&gt;0,'1C TSrécur9'!$C$12="OUI"),'1C TSrécur9'!$K$43/'1C TSrécur9'!K$17,"")</f>
        <v/>
      </c>
      <c r="W518" s="543" t="str">
        <f>IF(AND('1C TSrécur9'!K$17&lt;&gt;0,'1C TSrécur9'!$C$12="OUI"),'1C TSrécur9'!$K$44/'1C TSrécur9'!K$17,"")</f>
        <v/>
      </c>
      <c r="X518" s="543" t="str">
        <f>IF(AND('1C TSrécur9'!K$17&lt;&gt;0,'1C TSrécur9'!$C$12="OUI"),'1C TSrécur9'!$K$45/'1C TSrécur9'!K$17,"")</f>
        <v/>
      </c>
      <c r="Y518" s="543" t="str">
        <f>IF(AND('1C TSrécur9'!K$17&lt;&gt;0,'1C TSrécur9'!$C$12="OUI"),'1C TSrécur9'!$K$46/'1C TSrécur9'!K$17,"")</f>
        <v/>
      </c>
      <c r="Z518" s="543" t="str">
        <f>IF(AND('1C TSrécur9'!K$17&lt;&gt;0,'1C TSrécur9'!$C$12="OUI"),'1C TSrécur9'!$K$47/'1C TSrécur9'!K$17,"")</f>
        <v/>
      </c>
      <c r="AA518" s="543" t="str">
        <f>IF(AND('1C TSrécur9'!K$17&lt;&gt;0,'1C TSrécur9'!$C$12="OUI"),'1C TSrécur9'!$K$48/'1C TSrécur9'!K$17,"")</f>
        <v/>
      </c>
      <c r="AB518" s="543" t="str">
        <f>IF(AND('1C TSrécur9'!K$17&lt;&gt;0,'1C TSrécur9'!$C$12="OUI"),'1C TSrécur9'!$K$49/'1C TSrécur9'!K$17,"")</f>
        <v/>
      </c>
      <c r="AC518" s="543" t="str">
        <f>IF(AND('1C TSrécur9'!K$17&lt;&gt;0,'1C TSrécur9'!$C$12="OUI"),'1C TSrécur9'!$K$50/'1C TSrécur9'!K$17,"")</f>
        <v/>
      </c>
      <c r="AD518" s="543" t="str">
        <f>IF(AND('1C TSrécur9'!K$17&lt;&gt;0,'1C TSrécur9'!$C$12="OUI"),'1C TSrécur9'!$K$51/'1C TSrécur9'!K$17,"")</f>
        <v/>
      </c>
      <c r="AE518" s="543" t="str">
        <f>IF(AND('1C TSrécur9'!K$17&lt;&gt;0,'1C TSrécur9'!$C$12="OUI"),'1C TSrécur9'!$K$52/'1C TSrécur9'!K$17,"")</f>
        <v/>
      </c>
      <c r="AF518" s="543" t="str">
        <f>IF(AND('1C TSrécur9'!K$17&lt;&gt;0,'1C TSrécur9'!$C$12="OUI"),'1C TSrécur9'!$K$53/'1C TSrécur9'!K$17,"")</f>
        <v/>
      </c>
      <c r="AG518" s="543" t="str">
        <f>IF(AND('1C TSrécur9'!K$17&lt;&gt;0,'1C TSrécur9'!$C$12="OUI"),'1C TSrécur9'!$K$54/'1C TSrécur9'!K$17,"")</f>
        <v/>
      </c>
      <c r="AH518" s="543" t="str">
        <f>IF(AND('1C TSrécur9'!K$17&lt;&gt;0,'1C TSrécur9'!$C$12="OUI"),'1C TSrécur9'!$K$55/'1C TSrécur9'!K$17,"")</f>
        <v/>
      </c>
      <c r="AI518" s="543" t="str">
        <f>IF(AND('1C TSrécur9'!K$17&lt;&gt;0,'1C TSrécur9'!$C$12="OUI"),'1C TSrécur9'!$K$56/'1C TSrécur9'!K$17,"")</f>
        <v/>
      </c>
      <c r="AJ518" s="543" t="str">
        <f>IF(AND('1C TSrécur9'!K$17&lt;&gt;0,'1C TSrécur9'!$C$12="OUI"),'1C TSrécur9'!$K$57/'1C TSrécur9'!K$17,"")</f>
        <v/>
      </c>
      <c r="AK518" s="543">
        <f>IF(AND('1C TSrécur9'!K$17&lt;&gt;0,'1C TSrécur9'!$C$12="OUI"),'1C TSrécur9'!K$58/'1C TSrécur9'!K$17,0)</f>
        <v>0</v>
      </c>
      <c r="AL518" s="72">
        <f>IF(AND('1C TSrécur9'!$B$12&lt;&gt;"",'1C TSrécur9'!$C$12="OUI"),N518+AK518,N518)</f>
        <v>0</v>
      </c>
      <c r="AM518" s="344">
        <f t="shared" si="170"/>
        <v>0</v>
      </c>
      <c r="AN518" s="344">
        <f t="shared" si="171"/>
        <v>0</v>
      </c>
      <c r="AO518" s="345">
        <f t="shared" si="172"/>
        <v>0</v>
      </c>
      <c r="AP518" s="573">
        <f t="shared" si="173"/>
        <v>0</v>
      </c>
      <c r="AQ518" s="583">
        <f t="shared" si="174"/>
        <v>0</v>
      </c>
      <c r="AR518" s="579"/>
      <c r="AS518" s="102"/>
      <c r="AT518" s="27" t="str">
        <f>IF('1C TSrécur9'!K$17*FICHE!$C$13&lt;J518,"Forfait limité à "&amp;FICHE!$C$13&amp;"€/jour","")</f>
        <v/>
      </c>
      <c r="AU518" s="592"/>
      <c r="AV518" s="824"/>
      <c r="AW518" s="824"/>
      <c r="AX518" s="824"/>
      <c r="AY518" s="824"/>
      <c r="AZ518" s="824"/>
      <c r="BA518" s="767"/>
      <c r="BB518" s="767"/>
      <c r="BC518" s="767"/>
      <c r="BD518" s="767"/>
      <c r="BE518" s="767"/>
      <c r="BF518" s="767"/>
      <c r="BG518" s="767"/>
      <c r="BH518" s="767"/>
      <c r="BI518" s="767"/>
      <c r="BJ518" s="767"/>
      <c r="BK518" s="767"/>
      <c r="BL518" s="767"/>
      <c r="BM518" s="767"/>
      <c r="BN518" s="767"/>
      <c r="BO518" s="767"/>
      <c r="BP518" s="767"/>
      <c r="BQ518" s="767"/>
      <c r="BR518" s="767"/>
      <c r="BS518" s="767"/>
      <c r="BT518" s="767"/>
      <c r="BU518" s="767"/>
      <c r="BV518" s="767"/>
      <c r="BW518" s="767"/>
      <c r="BX518" s="767"/>
      <c r="BY518" s="767"/>
      <c r="BZ518" s="767"/>
      <c r="CA518" s="767"/>
      <c r="CB518" s="767"/>
      <c r="CC518" s="767"/>
      <c r="CD518" s="767"/>
      <c r="CE518" s="767"/>
      <c r="CF518" s="767"/>
      <c r="CG518" s="767"/>
      <c r="CH518" s="767"/>
      <c r="CI518" s="767"/>
      <c r="CJ518" s="767"/>
      <c r="CK518" s="767"/>
      <c r="CL518" s="767"/>
      <c r="CM518" s="767"/>
      <c r="CN518" s="767"/>
      <c r="CO518" s="767"/>
      <c r="CP518" s="767"/>
      <c r="CQ518" s="767"/>
      <c r="CR518" s="767"/>
      <c r="CS518" s="767"/>
      <c r="CT518" s="767"/>
      <c r="CU518" s="767"/>
      <c r="CV518" s="767"/>
      <c r="CW518" s="767"/>
      <c r="CX518" s="767"/>
      <c r="CY518" s="767"/>
      <c r="CZ518" s="767"/>
      <c r="DA518" s="767"/>
      <c r="DB518" s="767"/>
      <c r="DC518" s="767"/>
      <c r="DD518" s="767"/>
      <c r="DE518" s="767"/>
      <c r="DF518" s="767"/>
      <c r="DG518" s="767"/>
      <c r="DH518" s="767"/>
      <c r="DI518" s="767"/>
      <c r="DJ518" s="767"/>
      <c r="DK518" s="767"/>
      <c r="DL518" s="767"/>
      <c r="DM518" s="767"/>
      <c r="DN518" s="767"/>
      <c r="DO518" s="767"/>
      <c r="DP518" s="767"/>
      <c r="DQ518" s="767"/>
      <c r="DR518" s="767"/>
      <c r="DS518" s="767"/>
      <c r="DT518" s="767"/>
      <c r="DU518" s="767"/>
      <c r="DV518" s="767"/>
      <c r="DW518" s="767"/>
      <c r="DX518" s="767"/>
      <c r="DY518" s="767"/>
      <c r="DZ518" s="767"/>
      <c r="EA518" s="767"/>
      <c r="EB518" s="767"/>
      <c r="EC518" s="767"/>
      <c r="ED518" s="767"/>
      <c r="EE518" s="767"/>
      <c r="EF518" s="767"/>
      <c r="EG518" s="767"/>
      <c r="EH518" s="767"/>
      <c r="EI518" s="767"/>
      <c r="EJ518" s="767"/>
      <c r="EK518" s="767"/>
      <c r="EL518" s="767"/>
      <c r="EM518" s="767"/>
      <c r="EN518" s="767"/>
      <c r="EO518" s="767"/>
      <c r="EP518" s="767"/>
      <c r="EQ518" s="767"/>
      <c r="ER518" s="767"/>
      <c r="ES518" s="767"/>
      <c r="ET518" s="767"/>
      <c r="EU518" s="767"/>
      <c r="EV518" s="767"/>
      <c r="EW518" s="767"/>
      <c r="EX518" s="767"/>
      <c r="EY518" s="767"/>
      <c r="EZ518" s="767"/>
      <c r="FA518" s="767"/>
      <c r="FB518" s="767"/>
      <c r="FC518" s="767"/>
      <c r="FD518" s="767"/>
      <c r="FE518" s="767"/>
      <c r="FF518" s="767"/>
      <c r="FG518" s="767"/>
      <c r="FH518" s="767"/>
      <c r="FI518" s="767"/>
      <c r="FJ518" s="767"/>
      <c r="FK518" s="767"/>
      <c r="FL518" s="767"/>
      <c r="FM518" s="767"/>
      <c r="FN518" s="767"/>
      <c r="FO518" s="767"/>
      <c r="FP518" s="767"/>
      <c r="FQ518" s="767"/>
      <c r="FR518" s="767"/>
      <c r="FS518" s="767"/>
      <c r="FT518" s="767"/>
      <c r="FU518" s="767"/>
      <c r="FV518" s="767"/>
      <c r="FW518" s="767"/>
      <c r="FX518" s="767"/>
      <c r="FY518" s="767"/>
      <c r="FZ518" s="767"/>
      <c r="GA518" s="767"/>
      <c r="GB518" s="767"/>
      <c r="GC518" s="767"/>
      <c r="GD518" s="767"/>
      <c r="GE518" s="767"/>
      <c r="GF518" s="767"/>
      <c r="GG518" s="767"/>
      <c r="GH518" s="767"/>
      <c r="GI518" s="767"/>
      <c r="GJ518" s="767"/>
      <c r="GK518" s="767"/>
      <c r="GL518" s="767"/>
      <c r="GM518" s="767"/>
      <c r="GN518" s="767"/>
      <c r="GO518" s="767"/>
      <c r="GP518" s="767"/>
      <c r="GQ518" s="767"/>
      <c r="GR518" s="767"/>
      <c r="GS518" s="767"/>
      <c r="GT518" s="767"/>
      <c r="GU518" s="767"/>
      <c r="GV518" s="767"/>
      <c r="GW518" s="767"/>
      <c r="GX518" s="767"/>
      <c r="GY518" s="767"/>
      <c r="GZ518" s="767"/>
      <c r="HA518" s="767"/>
      <c r="HB518" s="767"/>
      <c r="HC518" s="767"/>
    </row>
    <row r="519" spans="1:211" s="864" customFormat="1" ht="13.9" hidden="1" customHeight="1">
      <c r="A519" s="307"/>
      <c r="B519" s="351"/>
      <c r="C519" s="971" t="str">
        <f>IF('1C TSrécur9'!L$17&lt;&gt;0,'1C TSrécur9'!$B$12,"")</f>
        <v/>
      </c>
      <c r="D519" s="972"/>
      <c r="E519" s="973"/>
      <c r="F519" s="93" t="str">
        <f>IF(AND($C519='1C TSrécur9'!$B$12,'1C TSrécur9'!$B$16="récurrentes",'1C TSrécur9'!$L$17&lt;&gt;""),'1C TSrécur9'!$L$21,"")</f>
        <v/>
      </c>
      <c r="G519" s="863"/>
      <c r="H519" s="745">
        <v>0.21</v>
      </c>
      <c r="I519" s="747">
        <v>1</v>
      </c>
      <c r="J519" s="312"/>
      <c r="K519" s="680">
        <f t="shared" si="167"/>
        <v>0</v>
      </c>
      <c r="L519" s="527">
        <f>IF(OR('1C TSrécur9'!$B$12="",'1C TSrécur9'!L$30=0),0,IF(AND('1C TSrécur9'!$B$12&lt;&gt;"",$K$2="Pôle",'1C TSrécur9'!$C$12="OUI"),(('1C TSrécur9'!L$22+'1C TSrécur9'!L$23+'1C TSrécur9'!L$24+'1C TSrécur9'!L$25+'1C TSrécur9'!L$29)/'1C TSrécur9'!L$17),IF(AND('1C TSrécur9'!$B$12&lt;&gt;"",$K$2="Pôle",'1C TSrécur9'!$C$12="NON"),(('1C TSrécur9'!L$22+'1C TSrécur9'!L$23+'1C TSrécur9'!L$24+'1C TSrécur9'!L$25+'1C TSrécur9'!L$29)/'1C TSrécur9'!L$30),IF(AND('1C TSrécur9'!$B$12&lt;&gt;"",$K$2&lt;&gt;"Pôle",'1C TSrécur9'!$C$12="OUI"),(('1C TSrécur9'!L$22+'1C TSrécur9'!L$23+'1C TSrécur9'!L$24+'1C TSrécur9'!L$25+'1C TSrécur9'!L$26+'1C TSrécur9'!L$27+'1C TSrécur9'!L$28+'1C TSrécur9'!L$29)/'1C TSrécur9'!L$17),IF(AND('1C TSrécur9'!$B$12&lt;&gt;"",$K$2&lt;&gt;"Pôle",'1C TSrécur9'!$C$12="NON"),(('1C TSrécur9'!L$22+'1C TSrécur9'!L$23+'1C TSrécur9'!L$24+'1C TSrécur9'!L$25+'1C TSrécur9'!L$26+'1C TSrécur9'!L$27+'1C TSrécur9'!L$28+'1C TSrécur9'!L$29)/'1C TSrécur9'!L$30))))))</f>
        <v>0</v>
      </c>
      <c r="M519" s="527">
        <f>IF(OR('1C TSrécur9'!$B$12="",'1C TSrécur9'!L$30=0),0,IF(AND('1C TSrécur9'!$B$12&lt;&gt;"",$K$2="Pôle",'1C TSrécur9'!$C$12="OUI"),(('1C TSrécur9'!L$26+'1C TSrécur9'!L$27+'1C TSrécur9'!L$28)/'1C TSrécur9'!L$17),IF(AND('1C TSrécur9'!$B$12&lt;&gt;"",$K$2="Pôle",'1C TSrécur9'!$C$12="NON"),(('1C TSrécur9'!L$26+'1C TSrécur9'!L$27+'1C TSrécur9'!L$28)/'1C TSrécur9'!L$30),IF(AND('1C TSrécur9'!$B$12&lt;&gt;"",$K$2&lt;&gt;"Pôle"),0))))</f>
        <v>0</v>
      </c>
      <c r="N519" s="527">
        <f>IF(AND('1C TSrécur9'!$L$17&lt;&gt;0,'1C TSrécur9'!$L$30&lt;&gt;0),L519+M519,0)</f>
        <v>0</v>
      </c>
      <c r="O519" s="542" t="str">
        <f>IF(AND('1C TSrécur9'!L$17&lt;&gt;0,'1C TSrécur9'!$C$12="OUI"),'1C TSrécur9'!L$36/'1C TSrécur9'!L$17,"")</f>
        <v/>
      </c>
      <c r="P519" s="543" t="str">
        <f>IF(AND('1C TSrécur9'!L$17&lt;&gt;0,'1C TSrécur9'!$C$12="OUI"),'1C TSrécur9'!$L$37/'1C TSrécur9'!L$17,"")</f>
        <v/>
      </c>
      <c r="Q519" s="543" t="str">
        <f>IF(AND('1C TSrécur9'!L$17&lt;&gt;0,'1C TSrécur9'!$C$12="OUI"),'1C TSrécur9'!$L$38/'1C TSrécur9'!L$17,"")</f>
        <v/>
      </c>
      <c r="R519" s="543" t="str">
        <f>IF(AND('1C TSrécur9'!L$17&lt;&gt;0,'1C TSrécur9'!$C$12="OUI"),'1C TSrécur9'!$L$39/'1C TSrécur9'!L$17,"")</f>
        <v/>
      </c>
      <c r="S519" s="543" t="str">
        <f>IF(AND('1C TSrécur9'!L$17&lt;&gt;0,'1C TSrécur9'!$C$12="OUI"),'1C TSrécur9'!$L$40/'1C TSrécur9'!L$17,"")</f>
        <v/>
      </c>
      <c r="T519" s="543" t="str">
        <f>IF(AND('1C TSrécur9'!L$17&lt;&gt;0,'1C TSrécur9'!$C$12="OUI"),'1C TSrécur9'!$L$41/'1C TSrécur9'!L$17,"")</f>
        <v/>
      </c>
      <c r="U519" s="543" t="str">
        <f>IF(AND('1C TSrécur9'!L$17&lt;&gt;0,'1C TSrécur9'!$C$12="OUI"),'1C TSrécur9'!$L$42/'1C TSrécur9'!L$17,"")</f>
        <v/>
      </c>
      <c r="V519" s="543" t="str">
        <f>IF(AND('1C TSrécur9'!L$17&lt;&gt;0,'1C TSrécur9'!$C$12="OUI"),'1C TSrécur9'!$L$43/'1C TSrécur9'!L$17,"")</f>
        <v/>
      </c>
      <c r="W519" s="543" t="str">
        <f>IF(AND('1C TSrécur9'!L$17&lt;&gt;0,'1C TSrécur9'!$C$12="OUI"),'1C TSrécur9'!$L$44/'1C TSrécur9'!L$17,"")</f>
        <v/>
      </c>
      <c r="X519" s="543" t="str">
        <f>IF(AND('1C TSrécur9'!L$17&lt;&gt;0,'1C TSrécur9'!$C$12="OUI"),'1C TSrécur9'!$L$45/'1C TSrécur9'!L$17,"")</f>
        <v/>
      </c>
      <c r="Y519" s="543" t="str">
        <f>IF(AND('1C TSrécur9'!L$17&lt;&gt;0,'1C TSrécur9'!$C$12="OUI"),'1C TSrécur9'!$L$46/'1C TSrécur9'!L$17,"")</f>
        <v/>
      </c>
      <c r="Z519" s="543" t="str">
        <f>IF(AND('1C TSrécur9'!L$17&lt;&gt;0,'1C TSrécur9'!$C$12="OUI"),'1C TSrécur9'!$L$47/'1C TSrécur9'!L$17,"")</f>
        <v/>
      </c>
      <c r="AA519" s="543" t="str">
        <f>IF(AND('1C TSrécur9'!L$17&lt;&gt;0,'1C TSrécur9'!$C$12="OUI"),'1C TSrécur9'!$L$48/'1C TSrécur9'!L$17,"")</f>
        <v/>
      </c>
      <c r="AB519" s="543" t="str">
        <f>IF(AND('1C TSrécur9'!L$17&lt;&gt;0,'1C TSrécur9'!$C$12="OUI"),'1C TSrécur9'!$L$49/'1C TSrécur9'!L$17,"")</f>
        <v/>
      </c>
      <c r="AC519" s="543" t="str">
        <f>IF(AND('1C TSrécur9'!L$17&lt;&gt;0,'1C TSrécur9'!$C$12="OUI"),'1C TSrécur9'!$L$50/'1C TSrécur9'!L$17,"")</f>
        <v/>
      </c>
      <c r="AD519" s="543" t="str">
        <f>IF(AND('1C TSrécur9'!L$17&lt;&gt;0,'1C TSrécur9'!$C$12="OUI"),'1C TSrécur9'!$L$51/'1C TSrécur9'!L$17,"")</f>
        <v/>
      </c>
      <c r="AE519" s="543" t="str">
        <f>IF(AND('1C TSrécur9'!L$17&lt;&gt;0,'1C TSrécur9'!$C$12="OUI"),'1C TSrécur9'!$L$52/'1C TSrécur9'!L$17,"")</f>
        <v/>
      </c>
      <c r="AF519" s="543" t="str">
        <f>IF(AND('1C TSrécur9'!L$17&lt;&gt;0,'1C TSrécur9'!$C$12="OUI"),'1C TSrécur9'!$L$53/'1C TSrécur9'!L$17,"")</f>
        <v/>
      </c>
      <c r="AG519" s="543" t="str">
        <f>IF(AND('1C TSrécur9'!L$17&lt;&gt;0,'1C TSrécur9'!$C$12="OUI"),'1C TSrécur9'!$L$54/'1C TSrécur9'!L$17,"")</f>
        <v/>
      </c>
      <c r="AH519" s="543" t="str">
        <f>IF(AND('1C TSrécur9'!L$17&lt;&gt;0,'1C TSrécur9'!$C$12="OUI"),'1C TSrécur9'!$L$55/'1C TSrécur9'!L$17,"")</f>
        <v/>
      </c>
      <c r="AI519" s="543" t="str">
        <f>IF(AND('1C TSrécur9'!L$17&lt;&gt;0,'1C TSrécur9'!$C$12="OUI"),'1C TSrécur9'!$L$56/'1C TSrécur9'!L$17,"")</f>
        <v/>
      </c>
      <c r="AJ519" s="543" t="str">
        <f>IF(AND('1C TSrécur9'!L$17&lt;&gt;0,'1C TSrécur9'!$C$12="OUI"),'1C TSrécur9'!$L$57/'1C TSrécur9'!L$17,"")</f>
        <v/>
      </c>
      <c r="AK519" s="543">
        <f>IF(AND('1C TSrécur9'!L$17&lt;&gt;0,'1C TSrécur9'!$C$12="OUI"),'1C TSrécur9'!L$58/'1C TSrécur9'!L$17,0)</f>
        <v>0</v>
      </c>
      <c r="AL519" s="72">
        <f>IF(AND('1C TSrécur9'!$B$12&lt;&gt;"",'1C TSrécur9'!$C$12="OUI"),N519+AK519,N519)</f>
        <v>0</v>
      </c>
      <c r="AM519" s="344">
        <f t="shared" si="170"/>
        <v>0</v>
      </c>
      <c r="AN519" s="344">
        <f t="shared" si="171"/>
        <v>0</v>
      </c>
      <c r="AO519" s="345">
        <f t="shared" si="172"/>
        <v>0</v>
      </c>
      <c r="AP519" s="573">
        <f t="shared" si="173"/>
        <v>0</v>
      </c>
      <c r="AQ519" s="583">
        <f t="shared" si="174"/>
        <v>0</v>
      </c>
      <c r="AR519" s="579"/>
      <c r="AS519" s="102"/>
      <c r="AT519" s="27" t="str">
        <f>IF('1C TSrécur9'!L$17*FICHE!$C$13&lt;J519,"Forfait limité à "&amp;FICHE!$C$13&amp;"€/jour","")</f>
        <v/>
      </c>
      <c r="AU519" s="592"/>
      <c r="AV519" s="824"/>
      <c r="AW519" s="824"/>
      <c r="AX519" s="824"/>
      <c r="AY519" s="824"/>
      <c r="AZ519" s="824"/>
      <c r="BA519" s="767"/>
      <c r="BB519" s="767"/>
      <c r="BC519" s="767"/>
      <c r="BD519" s="767"/>
      <c r="BE519" s="767"/>
      <c r="BF519" s="767"/>
      <c r="BG519" s="767"/>
      <c r="BH519" s="767"/>
      <c r="BI519" s="767"/>
      <c r="BJ519" s="767"/>
      <c r="BK519" s="767"/>
      <c r="BL519" s="767"/>
      <c r="BM519" s="767"/>
      <c r="BN519" s="767"/>
      <c r="BO519" s="767"/>
      <c r="BP519" s="767"/>
      <c r="BQ519" s="767"/>
      <c r="BR519" s="767"/>
      <c r="BS519" s="767"/>
      <c r="BT519" s="767"/>
      <c r="BU519" s="767"/>
      <c r="BV519" s="767"/>
      <c r="BW519" s="767"/>
      <c r="BX519" s="767"/>
      <c r="BY519" s="767"/>
      <c r="BZ519" s="767"/>
      <c r="CA519" s="767"/>
      <c r="CB519" s="767"/>
      <c r="CC519" s="767"/>
      <c r="CD519" s="767"/>
      <c r="CE519" s="767"/>
      <c r="CF519" s="767"/>
      <c r="CG519" s="767"/>
      <c r="CH519" s="767"/>
      <c r="CI519" s="767"/>
      <c r="CJ519" s="767"/>
      <c r="CK519" s="767"/>
      <c r="CL519" s="767"/>
      <c r="CM519" s="767"/>
      <c r="CN519" s="767"/>
      <c r="CO519" s="767"/>
      <c r="CP519" s="767"/>
      <c r="CQ519" s="767"/>
      <c r="CR519" s="767"/>
      <c r="CS519" s="767"/>
      <c r="CT519" s="767"/>
      <c r="CU519" s="767"/>
      <c r="CV519" s="767"/>
      <c r="CW519" s="767"/>
      <c r="CX519" s="767"/>
      <c r="CY519" s="767"/>
      <c r="CZ519" s="767"/>
      <c r="DA519" s="767"/>
      <c r="DB519" s="767"/>
      <c r="DC519" s="767"/>
      <c r="DD519" s="767"/>
      <c r="DE519" s="767"/>
      <c r="DF519" s="767"/>
      <c r="DG519" s="767"/>
      <c r="DH519" s="767"/>
      <c r="DI519" s="767"/>
      <c r="DJ519" s="767"/>
      <c r="DK519" s="767"/>
      <c r="DL519" s="767"/>
      <c r="DM519" s="767"/>
      <c r="DN519" s="767"/>
      <c r="DO519" s="767"/>
      <c r="DP519" s="767"/>
      <c r="DQ519" s="767"/>
      <c r="DR519" s="767"/>
      <c r="DS519" s="767"/>
      <c r="DT519" s="767"/>
      <c r="DU519" s="767"/>
      <c r="DV519" s="767"/>
      <c r="DW519" s="767"/>
      <c r="DX519" s="767"/>
      <c r="DY519" s="767"/>
      <c r="DZ519" s="767"/>
      <c r="EA519" s="767"/>
      <c r="EB519" s="767"/>
      <c r="EC519" s="767"/>
      <c r="ED519" s="767"/>
      <c r="EE519" s="767"/>
      <c r="EF519" s="767"/>
      <c r="EG519" s="767"/>
      <c r="EH519" s="767"/>
      <c r="EI519" s="767"/>
      <c r="EJ519" s="767"/>
      <c r="EK519" s="767"/>
      <c r="EL519" s="767"/>
      <c r="EM519" s="767"/>
      <c r="EN519" s="767"/>
      <c r="EO519" s="767"/>
      <c r="EP519" s="767"/>
      <c r="EQ519" s="767"/>
      <c r="ER519" s="767"/>
      <c r="ES519" s="767"/>
      <c r="ET519" s="767"/>
      <c r="EU519" s="767"/>
      <c r="EV519" s="767"/>
      <c r="EW519" s="767"/>
      <c r="EX519" s="767"/>
      <c r="EY519" s="767"/>
      <c r="EZ519" s="767"/>
      <c r="FA519" s="767"/>
      <c r="FB519" s="767"/>
      <c r="FC519" s="767"/>
      <c r="FD519" s="767"/>
      <c r="FE519" s="767"/>
      <c r="FF519" s="767"/>
      <c r="FG519" s="767"/>
      <c r="FH519" s="767"/>
      <c r="FI519" s="767"/>
      <c r="FJ519" s="767"/>
      <c r="FK519" s="767"/>
      <c r="FL519" s="767"/>
      <c r="FM519" s="767"/>
      <c r="FN519" s="767"/>
      <c r="FO519" s="767"/>
      <c r="FP519" s="767"/>
      <c r="FQ519" s="767"/>
      <c r="FR519" s="767"/>
      <c r="FS519" s="767"/>
      <c r="FT519" s="767"/>
      <c r="FU519" s="767"/>
      <c r="FV519" s="767"/>
      <c r="FW519" s="767"/>
      <c r="FX519" s="767"/>
      <c r="FY519" s="767"/>
      <c r="FZ519" s="767"/>
      <c r="GA519" s="767"/>
      <c r="GB519" s="767"/>
      <c r="GC519" s="767"/>
      <c r="GD519" s="767"/>
      <c r="GE519" s="767"/>
      <c r="GF519" s="767"/>
      <c r="GG519" s="767"/>
      <c r="GH519" s="767"/>
      <c r="GI519" s="767"/>
      <c r="GJ519" s="767"/>
      <c r="GK519" s="767"/>
      <c r="GL519" s="767"/>
      <c r="GM519" s="767"/>
      <c r="GN519" s="767"/>
      <c r="GO519" s="767"/>
      <c r="GP519" s="767"/>
      <c r="GQ519" s="767"/>
      <c r="GR519" s="767"/>
      <c r="GS519" s="767"/>
      <c r="GT519" s="767"/>
      <c r="GU519" s="767"/>
      <c r="GV519" s="767"/>
      <c r="GW519" s="767"/>
      <c r="GX519" s="767"/>
      <c r="GY519" s="767"/>
      <c r="GZ519" s="767"/>
      <c r="HA519" s="767"/>
      <c r="HB519" s="767"/>
      <c r="HC519" s="767"/>
    </row>
    <row r="520" spans="1:211" s="864" customFormat="1" ht="13.9" hidden="1" customHeight="1">
      <c r="A520" s="307"/>
      <c r="B520" s="351"/>
      <c r="C520" s="971" t="str">
        <f>IF('1C TSrécur9'!M$17&lt;&gt;0,'1C TSrécur9'!$B$12,"")</f>
        <v/>
      </c>
      <c r="D520" s="972"/>
      <c r="E520" s="973"/>
      <c r="F520" s="93" t="str">
        <f>IF(AND($C520='1C TSrécur9'!$B$12,'1C TSrécur9'!$B$16="récurrentes",'1C TSrécur9'!$M$17&lt;&gt;""),'1C TSrécur9'!$M$21,"")</f>
        <v/>
      </c>
      <c r="G520" s="863"/>
      <c r="H520" s="745">
        <v>0.21</v>
      </c>
      <c r="I520" s="747">
        <v>1</v>
      </c>
      <c r="J520" s="312"/>
      <c r="K520" s="680">
        <f t="shared" si="167"/>
        <v>0</v>
      </c>
      <c r="L520" s="527">
        <f>IF(OR('1C TSrécur9'!$B$12="",'1C TSrécur9'!M$30=0),0,IF(AND('1C TSrécur9'!$B$12&lt;&gt;"",$K$2="Pôle",'1C TSrécur9'!$C$12="OUI"),(('1C TSrécur9'!M$22+'1C TSrécur9'!M$23+'1C TSrécur9'!M$24+'1C TSrécur9'!M$25+'1C TSrécur9'!M$29)/'1C TSrécur9'!M$17),IF(AND('1C TSrécur9'!$B$12&lt;&gt;"",$K$2="Pôle",'1C TSrécur9'!$C$12="NON"),(('1C TSrécur9'!M$22+'1C TSrécur9'!M$23+'1C TSrécur9'!M$24+'1C TSrécur9'!M$25+'1C TSrécur9'!M$29)/'1C TSrécur9'!M$30),IF(AND('1C TSrécur9'!$B$12&lt;&gt;"",$K$2&lt;&gt;"Pôle",'1C TSrécur9'!$C$12="OUI"),(('1C TSrécur9'!M$22+'1C TSrécur9'!M$23+'1C TSrécur9'!M$24+'1C TSrécur9'!M$25+'1C TSrécur9'!M$26+'1C TSrécur9'!M$27+'1C TSrécur9'!M$28+'1C TSrécur9'!M$29)/'1C TSrécur9'!M$17),IF(AND('1C TSrécur9'!$B$12&lt;&gt;"",$K$2&lt;&gt;"Pôle",'1C TSrécur9'!$C$12="NON"),(('1C TSrécur9'!M$22+'1C TSrécur9'!M$23+'1C TSrécur9'!M$24+'1C TSrécur9'!M$25+'1C TSrécur9'!M$26+'1C TSrécur9'!M$27+'1C TSrécur9'!M$28+'1C TSrécur9'!M$29)/'1C TSrécur9'!M$30))))))</f>
        <v>0</v>
      </c>
      <c r="M520" s="527">
        <f>IF(OR('1C TSrécur9'!$B$12="",'1C TSrécur9'!M$30=0),0,IF(AND('1C TSrécur9'!$B$12&lt;&gt;"",$K$2="Pôle",'1C TSrécur9'!$C$12="OUI"),(('1C TSrécur9'!M$26+'1C TSrécur9'!M$27+'1C TSrécur9'!M$28)/'1C TSrécur9'!M$17),IF(AND('1C TSrécur9'!$B$12&lt;&gt;"",$K$2="Pôle",'1C TSrécur9'!$C$12="NON"),(('1C TSrécur9'!M$26+'1C TSrécur9'!M$27+'1C TSrécur9'!M$28)/'1C TSrécur9'!M$30),IF(AND('1C TSrécur9'!$B$12&lt;&gt;"",$K$2&lt;&gt;"Pôle"),0))))</f>
        <v>0</v>
      </c>
      <c r="N520" s="527">
        <f>IF(AND('1C TSrécur9'!$M$17&lt;&gt;0,'1C TSrécur9'!$M$30&lt;&gt;0),L520+M520,0)</f>
        <v>0</v>
      </c>
      <c r="O520" s="542" t="str">
        <f>IF(AND('1C TSrécur9'!M$17&lt;&gt;0,'1C TSrécur9'!$C$12="OUI"),'1C TSrécur9'!M$36/'1C TSrécur9'!M$17,"")</f>
        <v/>
      </c>
      <c r="P520" s="543" t="str">
        <f>IF(AND('1C TSrécur9'!M$17&lt;&gt;0,'1C TSrécur9'!$C$12="OUI"),'1C TSrécur9'!$M$37/'1C TSrécur9'!M$17,"")</f>
        <v/>
      </c>
      <c r="Q520" s="543" t="str">
        <f>IF(AND('1C TSrécur9'!M$17&lt;&gt;0,'1C TSrécur9'!$C$12="OUI"),'1C TSrécur9'!$M$38/'1C TSrécur9'!M$17,"")</f>
        <v/>
      </c>
      <c r="R520" s="543" t="str">
        <f>IF(AND('1C TSrécur9'!M$17&lt;&gt;0,'1C TSrécur9'!$C$12="OUI"),'1C TSrécur9'!$M$39/'1C TSrécur9'!M$17,"")</f>
        <v/>
      </c>
      <c r="S520" s="543" t="str">
        <f>IF(AND('1C TSrécur9'!M$17&lt;&gt;0,'1C TSrécur9'!$C$12="OUI"),'1C TSrécur9'!$M$40/'1C TSrécur9'!M$17,"")</f>
        <v/>
      </c>
      <c r="T520" s="543" t="str">
        <f>IF(AND('1C TSrécur9'!M$17&lt;&gt;0,'1C TSrécur9'!$C$12="OUI"),'1C TSrécur9'!$M$41/'1C TSrécur9'!M$17,"")</f>
        <v/>
      </c>
      <c r="U520" s="543" t="str">
        <f>IF(AND('1C TSrécur9'!M$17&lt;&gt;0,'1C TSrécur9'!$C$12="OUI"),'1C TSrécur9'!$M$42/'1C TSrécur9'!M$17,"")</f>
        <v/>
      </c>
      <c r="V520" s="543" t="str">
        <f>IF(AND('1C TSrécur9'!M$17&lt;&gt;0,'1C TSrécur9'!$C$12="OUI"),'1C TSrécur9'!$M$43/'1C TSrécur9'!M$17,"")</f>
        <v/>
      </c>
      <c r="W520" s="543" t="str">
        <f>IF(AND('1C TSrécur9'!M$17&lt;&gt;0,'1C TSrécur9'!$C$12="OUI"),'1C TSrécur9'!$M$44/'1C TSrécur9'!M$17,"")</f>
        <v/>
      </c>
      <c r="X520" s="543" t="str">
        <f>IF(AND('1C TSrécur9'!M$17&lt;&gt;0,'1C TSrécur9'!$C$12="OUI"),'1C TSrécur9'!$M$45/'1C TSrécur9'!M$17,"")</f>
        <v/>
      </c>
      <c r="Y520" s="543" t="str">
        <f>IF(AND('1C TSrécur9'!M$17&lt;&gt;0,'1C TSrécur9'!$C$12="OUI"),'1C TSrécur9'!$M$46/'1C TSrécur9'!M$17,"")</f>
        <v/>
      </c>
      <c r="Z520" s="543" t="str">
        <f>IF(AND('1C TSrécur9'!M$17&lt;&gt;0,'1C TSrécur9'!$C$12="OUI"),'1C TSrécur9'!$M$47/'1C TSrécur9'!M$17,"")</f>
        <v/>
      </c>
      <c r="AA520" s="543" t="str">
        <f>IF(AND('1C TSrécur9'!M$17&lt;&gt;0,'1C TSrécur9'!$C$12="OUI"),'1C TSrécur9'!$M$48/'1C TSrécur9'!M$17,"")</f>
        <v/>
      </c>
      <c r="AB520" s="543" t="str">
        <f>IF(AND('1C TSrécur9'!M$17&lt;&gt;0,'1C TSrécur9'!$C$12="OUI"),'1C TSrécur9'!$M$49/'1C TSrécur9'!M$17,"")</f>
        <v/>
      </c>
      <c r="AC520" s="543" t="str">
        <f>IF(AND('1C TSrécur9'!M$17&lt;&gt;0,'1C TSrécur9'!$C$12="OUI"),'1C TSrécur9'!$M$50/'1C TSrécur9'!M$17,"")</f>
        <v/>
      </c>
      <c r="AD520" s="543" t="str">
        <f>IF(AND('1C TSrécur9'!M$17&lt;&gt;0,'1C TSrécur9'!$C$12="OUI"),'1C TSrécur9'!$M$51/'1C TSrécur9'!M$17,"")</f>
        <v/>
      </c>
      <c r="AE520" s="543" t="str">
        <f>IF(AND('1C TSrécur9'!M$17&lt;&gt;0,'1C TSrécur9'!$C$12="OUI"),'1C TSrécur9'!$M$52/'1C TSrécur9'!M$17,"")</f>
        <v/>
      </c>
      <c r="AF520" s="543" t="str">
        <f>IF(AND('1C TSrécur9'!M$17&lt;&gt;0,'1C TSrécur9'!$C$12="OUI"),'1C TSrécur9'!$M$53/'1C TSrécur9'!M$17,"")</f>
        <v/>
      </c>
      <c r="AG520" s="543" t="str">
        <f>IF(AND('1C TSrécur9'!M$17&lt;&gt;0,'1C TSrécur9'!$C$12="OUI"),'1C TSrécur9'!$M$54/'1C TSrécur9'!M$17,"")</f>
        <v/>
      </c>
      <c r="AH520" s="543" t="str">
        <f>IF(AND('1C TSrécur9'!M$17&lt;&gt;0,'1C TSrécur9'!$C$12="OUI"),'1C TSrécur9'!$M$55/'1C TSrécur9'!M$17,"")</f>
        <v/>
      </c>
      <c r="AI520" s="543" t="str">
        <f>IF(AND('1C TSrécur9'!M$17&lt;&gt;0,'1C TSrécur9'!$C$12="OUI"),'1C TSrécur9'!$M$56/'1C TSrécur9'!M$17,"")</f>
        <v/>
      </c>
      <c r="AJ520" s="543" t="str">
        <f>IF(AND('1C TSrécur9'!M$17&lt;&gt;0,'1C TSrécur9'!$C$12="OUI"),'1C TSrécur9'!$M$57/'1C TSrécur9'!M$17,"")</f>
        <v/>
      </c>
      <c r="AK520" s="543">
        <f>IF(AND('1C TSrécur9'!M$17&lt;&gt;0,'1C TSrécur9'!$C$12="OUI"),'1C TSrécur9'!M$58/'1C TSrécur9'!M$17,0)</f>
        <v>0</v>
      </c>
      <c r="AL520" s="72">
        <f>IF(AND('1C TSrécur9'!$B$12&lt;&gt;"",'1C TSrécur9'!$C$12="OUI"),N520+AK520,N520)</f>
        <v>0</v>
      </c>
      <c r="AM520" s="344">
        <f t="shared" si="170"/>
        <v>0</v>
      </c>
      <c r="AN520" s="344">
        <f t="shared" si="171"/>
        <v>0</v>
      </c>
      <c r="AO520" s="345">
        <f t="shared" si="172"/>
        <v>0</v>
      </c>
      <c r="AP520" s="573">
        <f t="shared" si="173"/>
        <v>0</v>
      </c>
      <c r="AQ520" s="583">
        <f t="shared" si="174"/>
        <v>0</v>
      </c>
      <c r="AR520" s="579"/>
      <c r="AS520" s="102"/>
      <c r="AT520" s="27" t="str">
        <f>IF('1C TSrécur9'!M$17*FICHE!$C$13&lt;J520,"Forfait limité à "&amp;FICHE!$C$13&amp;"€/jour","")</f>
        <v/>
      </c>
      <c r="AU520" s="592"/>
      <c r="AV520" s="824"/>
      <c r="AW520" s="824"/>
      <c r="AX520" s="824"/>
      <c r="AY520" s="824"/>
      <c r="AZ520" s="824"/>
      <c r="BA520" s="767"/>
      <c r="BB520" s="767"/>
      <c r="BC520" s="767"/>
      <c r="BD520" s="767"/>
      <c r="BE520" s="767"/>
      <c r="BF520" s="767"/>
      <c r="BG520" s="767"/>
      <c r="BH520" s="767"/>
      <c r="BI520" s="767"/>
      <c r="BJ520" s="767"/>
      <c r="BK520" s="767"/>
      <c r="BL520" s="767"/>
      <c r="BM520" s="767"/>
      <c r="BN520" s="767"/>
      <c r="BO520" s="767"/>
      <c r="BP520" s="767"/>
      <c r="BQ520" s="767"/>
      <c r="BR520" s="767"/>
      <c r="BS520" s="767"/>
      <c r="BT520" s="767"/>
      <c r="BU520" s="767"/>
      <c r="BV520" s="767"/>
      <c r="BW520" s="767"/>
      <c r="BX520" s="767"/>
      <c r="BY520" s="767"/>
      <c r="BZ520" s="767"/>
      <c r="CA520" s="767"/>
      <c r="CB520" s="767"/>
      <c r="CC520" s="767"/>
      <c r="CD520" s="767"/>
      <c r="CE520" s="767"/>
      <c r="CF520" s="767"/>
      <c r="CG520" s="767"/>
      <c r="CH520" s="767"/>
      <c r="CI520" s="767"/>
      <c r="CJ520" s="767"/>
      <c r="CK520" s="767"/>
      <c r="CL520" s="767"/>
      <c r="CM520" s="767"/>
      <c r="CN520" s="767"/>
      <c r="CO520" s="767"/>
      <c r="CP520" s="767"/>
      <c r="CQ520" s="767"/>
      <c r="CR520" s="767"/>
      <c r="CS520" s="767"/>
      <c r="CT520" s="767"/>
      <c r="CU520" s="767"/>
      <c r="CV520" s="767"/>
      <c r="CW520" s="767"/>
      <c r="CX520" s="767"/>
      <c r="CY520" s="767"/>
      <c r="CZ520" s="767"/>
      <c r="DA520" s="767"/>
      <c r="DB520" s="767"/>
      <c r="DC520" s="767"/>
      <c r="DD520" s="767"/>
      <c r="DE520" s="767"/>
      <c r="DF520" s="767"/>
      <c r="DG520" s="767"/>
      <c r="DH520" s="767"/>
      <c r="DI520" s="767"/>
      <c r="DJ520" s="767"/>
      <c r="DK520" s="767"/>
      <c r="DL520" s="767"/>
      <c r="DM520" s="767"/>
      <c r="DN520" s="767"/>
      <c r="DO520" s="767"/>
      <c r="DP520" s="767"/>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7"/>
      <c r="ET520" s="767"/>
      <c r="EU520" s="767"/>
      <c r="EV520" s="767"/>
      <c r="EW520" s="767"/>
      <c r="EX520" s="767"/>
      <c r="EY520" s="767"/>
      <c r="EZ520" s="767"/>
      <c r="FA520" s="767"/>
      <c r="FB520" s="767"/>
      <c r="FC520" s="767"/>
      <c r="FD520" s="767"/>
      <c r="FE520" s="767"/>
      <c r="FF520" s="767"/>
      <c r="FG520" s="767"/>
      <c r="FH520" s="767"/>
      <c r="FI520" s="767"/>
      <c r="FJ520" s="767"/>
      <c r="FK520" s="767"/>
      <c r="FL520" s="767"/>
      <c r="FM520" s="767"/>
      <c r="FN520" s="767"/>
      <c r="FO520" s="767"/>
      <c r="FP520" s="767"/>
      <c r="FQ520" s="767"/>
      <c r="FR520" s="767"/>
      <c r="FS520" s="767"/>
      <c r="FT520" s="767"/>
      <c r="FU520" s="767"/>
      <c r="FV520" s="767"/>
      <c r="FW520" s="767"/>
      <c r="FX520" s="767"/>
      <c r="FY520" s="767"/>
      <c r="FZ520" s="767"/>
      <c r="GA520" s="767"/>
      <c r="GB520" s="767"/>
      <c r="GC520" s="767"/>
      <c r="GD520" s="767"/>
      <c r="GE520" s="767"/>
      <c r="GF520" s="767"/>
      <c r="GG520" s="767"/>
      <c r="GH520" s="767"/>
      <c r="GI520" s="767"/>
      <c r="GJ520" s="767"/>
      <c r="GK520" s="767"/>
      <c r="GL520" s="767"/>
      <c r="GM520" s="767"/>
      <c r="GN520" s="767"/>
      <c r="GO520" s="767"/>
      <c r="GP520" s="767"/>
      <c r="GQ520" s="767"/>
      <c r="GR520" s="767"/>
      <c r="GS520" s="767"/>
      <c r="GT520" s="767"/>
      <c r="GU520" s="767"/>
      <c r="GV520" s="767"/>
      <c r="GW520" s="767"/>
      <c r="GX520" s="767"/>
      <c r="GY520" s="767"/>
      <c r="GZ520" s="767"/>
      <c r="HA520" s="767"/>
      <c r="HB520" s="767"/>
      <c r="HC520" s="767"/>
    </row>
    <row r="521" spans="1:211" s="864" customFormat="1" ht="13.9" hidden="1" customHeight="1">
      <c r="A521" s="307"/>
      <c r="B521" s="351"/>
      <c r="C521" s="971" t="str">
        <f>IF('1C TSrécur9'!N$17&lt;&gt;0,'1C TSrécur9'!$B$12,"")</f>
        <v/>
      </c>
      <c r="D521" s="972"/>
      <c r="E521" s="973"/>
      <c r="F521" s="93" t="str">
        <f>IF(AND($C521='1C TSrécur9'!$B$12,'1C TSrécur9'!$B$16="récurrentes",'1C TSrécur9'!$N$17&lt;&gt;""),'1C TSrécur9'!$N$21,"")</f>
        <v/>
      </c>
      <c r="G521" s="842"/>
      <c r="H521" s="745">
        <v>0.21</v>
      </c>
      <c r="I521" s="747">
        <v>1</v>
      </c>
      <c r="J521" s="312"/>
      <c r="K521" s="680">
        <f t="shared" si="167"/>
        <v>0</v>
      </c>
      <c r="L521" s="527">
        <f>IF(OR('1C TSrécur9'!$B$12="",'1C TSrécur9'!N$30=0),0,IF(AND('1C TSrécur9'!$B$12&lt;&gt;"",$K$2="Pôle",'1C TSrécur9'!$C$12="OUI"),(('1C TSrécur9'!N$22+'1C TSrécur9'!N$23+'1C TSrécur9'!N$24+'1C TSrécur9'!N$25+'1C TSrécur9'!N$29)/'1C TSrécur9'!N$17),IF(AND('1C TSrécur9'!$B$12&lt;&gt;"",$K$2="Pôle",'1C TSrécur9'!$C$12="NON"),(('1C TSrécur9'!N$22+'1C TSrécur9'!N$23+'1C TSrécur9'!N$24+'1C TSrécur9'!N$25+'1C TSrécur9'!N$29)/'1C TSrécur9'!N$30),IF(AND('1C TSrécur9'!$B$12&lt;&gt;"",$K$2&lt;&gt;"Pôle",'1C TSrécur9'!$C$12="OUI"),(('1C TSrécur9'!N$22+'1C TSrécur9'!N$23+'1C TSrécur9'!N$24+'1C TSrécur9'!N$25+'1C TSrécur9'!N$26+'1C TSrécur9'!N$27+'1C TSrécur9'!N$28+'1C TSrécur9'!N$29)/'1C TSrécur9'!N$17),IF(AND('1C TSrécur9'!$B$12&lt;&gt;"",$K$2&lt;&gt;"Pôle",'1C TSrécur9'!$C$12="NON"),(('1C TSrécur9'!N$22+'1C TSrécur9'!N$23+'1C TSrécur9'!N$24+'1C TSrécur9'!N$25+'1C TSrécur9'!N$26+'1C TSrécur9'!N$27+'1C TSrécur9'!N$28+'1C TSrécur9'!N$29)/'1C TSrécur9'!N$30))))))</f>
        <v>0</v>
      </c>
      <c r="M521" s="527">
        <f>IF(OR('1C TSrécur9'!$B$12="",'1C TSrécur9'!N$30=0),0,IF(AND('1C TSrécur9'!$B$12&lt;&gt;"",$K$2="Pôle",'1C TSrécur9'!$C$12="OUI"),(('1C TSrécur9'!N$26+'1C TSrécur9'!N$27+'1C TSrécur9'!N$28)/'1C TSrécur9'!N$17),IF(AND('1C TSrécur9'!$B$12&lt;&gt;"",$K$2="Pôle",'1C TSrécur9'!$C$12="NON"),(('1C TSrécur9'!N$26+'1C TSrécur9'!N$27+'1C TSrécur9'!N$28)/'1C TSrécur9'!N$30),IF(AND('1C TSrécur9'!$B$12&lt;&gt;"",$K$2&lt;&gt;"Pôle"),0))))</f>
        <v>0</v>
      </c>
      <c r="N521" s="527">
        <f>IF(AND('1C TSrécur9'!$N$17&lt;&gt;0,'1C TSrécur9'!$N$30&lt;&gt;0),L521+M521,0)</f>
        <v>0</v>
      </c>
      <c r="O521" s="542" t="str">
        <f>IF(AND('1C TSrécur9'!N$17&lt;&gt;0,'1C TSrécur9'!$C$12="OUI"),'1C TSrécur9'!N$36/'1C TSrécur9'!N$17,"")</f>
        <v/>
      </c>
      <c r="P521" s="543" t="str">
        <f>IF(AND('1C TSrécur9'!N$17&lt;&gt;0,'1C TSrécur9'!$C$12="OUI"),'1C TSrécur9'!$N$37/'1C TSrécur9'!N$17,"")</f>
        <v/>
      </c>
      <c r="Q521" s="543" t="str">
        <f>IF(AND('1C TSrécur9'!N$17&lt;&gt;0,'1C TSrécur9'!$C$12="OUI"),'1C TSrécur9'!$N$38/'1C TSrécur9'!N$17,"")</f>
        <v/>
      </c>
      <c r="R521" s="543" t="str">
        <f>IF(AND('1C TSrécur9'!N$17&lt;&gt;0,'1C TSrécur9'!$C$12="OUI"),'1C TSrécur9'!$N$39/'1C TSrécur9'!N$17,"")</f>
        <v/>
      </c>
      <c r="S521" s="543" t="str">
        <f>IF(AND('1C TSrécur9'!N$17&lt;&gt;0,'1C TSrécur9'!$C$12="OUI"),'1C TSrécur9'!$N$40/'1C TSrécur9'!N$17,"")</f>
        <v/>
      </c>
      <c r="T521" s="543" t="str">
        <f>IF(AND('1C TSrécur9'!N$17&lt;&gt;0,'1C TSrécur9'!$C$12="OUI"),'1C TSrécur9'!$N$41/'1C TSrécur9'!N$17,"")</f>
        <v/>
      </c>
      <c r="U521" s="543" t="str">
        <f>IF(AND('1C TSrécur9'!N$17&lt;&gt;0,'1C TSrécur9'!$C$12="OUI"),'1C TSrécur9'!$N$42/'1C TSrécur9'!N$17,"")</f>
        <v/>
      </c>
      <c r="V521" s="543" t="str">
        <f>IF(AND('1C TSrécur9'!N$17&lt;&gt;0,'1C TSrécur9'!$C$12="OUI"),'1C TSrécur9'!$N$43/'1C TSrécur9'!N$17,"")</f>
        <v/>
      </c>
      <c r="W521" s="543" t="str">
        <f>IF(AND('1C TSrécur9'!N$17&lt;&gt;0,'1C TSrécur9'!$C$12="OUI"),'1C TSrécur9'!$N$44/'1C TSrécur9'!N$17,"")</f>
        <v/>
      </c>
      <c r="X521" s="543" t="str">
        <f>IF(AND('1C TSrécur9'!N$17&lt;&gt;0,'1C TSrécur9'!$C$12="OUI"),'1C TSrécur9'!$N$45/'1C TSrécur9'!N$17,"")</f>
        <v/>
      </c>
      <c r="Y521" s="543" t="str">
        <f>IF(AND('1C TSrécur9'!N$17&lt;&gt;0,'1C TSrécur9'!$C$12="OUI"),'1C TSrécur9'!$N$46/'1C TSrécur9'!N$17,"")</f>
        <v/>
      </c>
      <c r="Z521" s="543" t="str">
        <f>IF(AND('1C TSrécur9'!N$17&lt;&gt;0,'1C TSrécur9'!$C$12="OUI"),'1C TSrécur9'!$N$47/'1C TSrécur9'!N$17,"")</f>
        <v/>
      </c>
      <c r="AA521" s="543" t="str">
        <f>IF(AND('1C TSrécur9'!N$17&lt;&gt;0,'1C TSrécur9'!$C$12="OUI"),'1C TSrécur9'!$N$48/'1C TSrécur9'!N$17,"")</f>
        <v/>
      </c>
      <c r="AB521" s="543" t="str">
        <f>IF(AND('1C TSrécur9'!N$17&lt;&gt;0,'1C TSrécur9'!$C$12="OUI"),'1C TSrécur9'!$N$49/'1C TSrécur9'!N$17,"")</f>
        <v/>
      </c>
      <c r="AC521" s="543" t="str">
        <f>IF(AND('1C TSrécur9'!N$17&lt;&gt;0,'1C TSrécur9'!$C$12="OUI"),'1C TSrécur9'!$N$50/'1C TSrécur9'!N$17,"")</f>
        <v/>
      </c>
      <c r="AD521" s="543" t="str">
        <f>IF(AND('1C TSrécur9'!N$17&lt;&gt;0,'1C TSrécur9'!$C$12="OUI"),'1C TSrécur9'!$N$51/'1C TSrécur9'!N$17,"")</f>
        <v/>
      </c>
      <c r="AE521" s="543" t="str">
        <f>IF(AND('1C TSrécur9'!N$17&lt;&gt;0,'1C TSrécur9'!$C$12="OUI"),'1C TSrécur9'!$N$52/'1C TSrécur9'!N$17,"")</f>
        <v/>
      </c>
      <c r="AF521" s="543" t="str">
        <f>IF(AND('1C TSrécur9'!N$17&lt;&gt;0,'1C TSrécur9'!$C$12="OUI"),'1C TSrécur9'!$N$53/'1C TSrécur9'!N$17,"")</f>
        <v/>
      </c>
      <c r="AG521" s="543" t="str">
        <f>IF(AND('1C TSrécur9'!N$17&lt;&gt;0,'1C TSrécur9'!$C$12="OUI"),'1C TSrécur9'!$N$54/'1C TSrécur9'!N$17,"")</f>
        <v/>
      </c>
      <c r="AH521" s="543" t="str">
        <f>IF(AND('1C TSrécur9'!N$17&lt;&gt;0,'1C TSrécur9'!$C$12="OUI"),'1C TSrécur9'!$N$55/'1C TSrécur9'!N$17,"")</f>
        <v/>
      </c>
      <c r="AI521" s="543" t="str">
        <f>IF(AND('1C TSrécur9'!N$17&lt;&gt;0,'1C TSrécur9'!$C$12="OUI"),'1C TSrécur9'!$N$56/'1C TSrécur9'!N$17,"")</f>
        <v/>
      </c>
      <c r="AJ521" s="543" t="str">
        <f>IF(AND('1C TSrécur9'!N$17&lt;&gt;0,'1C TSrécur9'!$C$12="OUI"),'1C TSrécur9'!$N$57/'1C TSrécur9'!N$17,"")</f>
        <v/>
      </c>
      <c r="AK521" s="543">
        <f>IF(AND('1C TSrécur9'!N$17&lt;&gt;0,'1C TSrécur9'!$C$12="OUI"),'1C TSrécur9'!N$58/'1C TSrécur9'!N$17,0)</f>
        <v>0</v>
      </c>
      <c r="AL521" s="72">
        <f>IF(AND('1C TSrécur9'!$B$12&lt;&gt;"",'1C TSrécur9'!$C$12="OUI"),N521+AK521,N521)</f>
        <v>0</v>
      </c>
      <c r="AM521" s="344">
        <f t="shared" si="170"/>
        <v>0</v>
      </c>
      <c r="AN521" s="344">
        <f t="shared" si="171"/>
        <v>0</v>
      </c>
      <c r="AO521" s="345">
        <f t="shared" si="172"/>
        <v>0</v>
      </c>
      <c r="AP521" s="573">
        <f t="shared" si="173"/>
        <v>0</v>
      </c>
      <c r="AQ521" s="583">
        <f t="shared" si="174"/>
        <v>0</v>
      </c>
      <c r="AR521" s="579"/>
      <c r="AS521" s="102"/>
      <c r="AT521" s="27" t="str">
        <f>IF('1C TSrécur9'!N$17*FICHE!$C$13&lt;J521,"Forfait limité à "&amp;FICHE!$C$13&amp;"€/jour","")</f>
        <v/>
      </c>
      <c r="AU521" s="592"/>
      <c r="AV521" s="824"/>
      <c r="AW521" s="824"/>
      <c r="AX521" s="824"/>
      <c r="AY521" s="824"/>
      <c r="AZ521" s="824"/>
      <c r="BA521" s="767"/>
      <c r="BB521" s="767"/>
      <c r="BC521" s="767"/>
      <c r="BD521" s="767"/>
      <c r="BE521" s="767"/>
      <c r="BF521" s="767"/>
      <c r="BG521" s="767"/>
      <c r="BH521" s="767"/>
      <c r="BI521" s="767"/>
      <c r="BJ521" s="767"/>
      <c r="BK521" s="767"/>
      <c r="BL521" s="767"/>
      <c r="BM521" s="767"/>
      <c r="BN521" s="767"/>
      <c r="BO521" s="767"/>
      <c r="BP521" s="767"/>
      <c r="BQ521" s="767"/>
      <c r="BR521" s="767"/>
      <c r="BS521" s="767"/>
      <c r="BT521" s="767"/>
      <c r="BU521" s="767"/>
      <c r="BV521" s="767"/>
      <c r="BW521" s="767"/>
      <c r="BX521" s="767"/>
      <c r="BY521" s="767"/>
      <c r="BZ521" s="767"/>
      <c r="CA521" s="767"/>
      <c r="CB521" s="767"/>
      <c r="CC521" s="767"/>
      <c r="CD521" s="767"/>
      <c r="CE521" s="767"/>
      <c r="CF521" s="767"/>
      <c r="CG521" s="767"/>
      <c r="CH521" s="767"/>
      <c r="CI521" s="767"/>
      <c r="CJ521" s="767"/>
      <c r="CK521" s="767"/>
      <c r="CL521" s="767"/>
      <c r="CM521" s="767"/>
      <c r="CN521" s="767"/>
      <c r="CO521" s="767"/>
      <c r="CP521" s="767"/>
      <c r="CQ521" s="767"/>
      <c r="CR521" s="767"/>
      <c r="CS521" s="767"/>
      <c r="CT521" s="767"/>
      <c r="CU521" s="767"/>
      <c r="CV521" s="767"/>
      <c r="CW521" s="767"/>
      <c r="CX521" s="767"/>
      <c r="CY521" s="767"/>
      <c r="CZ521" s="767"/>
      <c r="DA521" s="767"/>
      <c r="DB521" s="767"/>
      <c r="DC521" s="767"/>
      <c r="DD521" s="767"/>
      <c r="DE521" s="767"/>
      <c r="DF521" s="767"/>
      <c r="DG521" s="767"/>
      <c r="DH521" s="767"/>
      <c r="DI521" s="767"/>
      <c r="DJ521" s="767"/>
      <c r="DK521" s="767"/>
      <c r="DL521" s="767"/>
      <c r="DM521" s="767"/>
      <c r="DN521" s="767"/>
      <c r="DO521" s="767"/>
      <c r="DP521" s="767"/>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7"/>
      <c r="ET521" s="767"/>
      <c r="EU521" s="767"/>
      <c r="EV521" s="767"/>
      <c r="EW521" s="767"/>
      <c r="EX521" s="767"/>
      <c r="EY521" s="767"/>
      <c r="EZ521" s="767"/>
      <c r="FA521" s="767"/>
      <c r="FB521" s="767"/>
      <c r="FC521" s="767"/>
      <c r="FD521" s="767"/>
      <c r="FE521" s="767"/>
      <c r="FF521" s="767"/>
      <c r="FG521" s="767"/>
      <c r="FH521" s="767"/>
      <c r="FI521" s="767"/>
      <c r="FJ521" s="767"/>
      <c r="FK521" s="767"/>
      <c r="FL521" s="767"/>
      <c r="FM521" s="767"/>
      <c r="FN521" s="767"/>
      <c r="FO521" s="767"/>
      <c r="FP521" s="767"/>
      <c r="FQ521" s="767"/>
      <c r="FR521" s="767"/>
      <c r="FS521" s="767"/>
      <c r="FT521" s="767"/>
      <c r="FU521" s="767"/>
      <c r="FV521" s="767"/>
      <c r="FW521" s="767"/>
      <c r="FX521" s="767"/>
      <c r="FY521" s="767"/>
      <c r="FZ521" s="767"/>
      <c r="GA521" s="767"/>
      <c r="GB521" s="767"/>
      <c r="GC521" s="767"/>
      <c r="GD521" s="767"/>
      <c r="GE521" s="767"/>
      <c r="GF521" s="767"/>
      <c r="GG521" s="767"/>
      <c r="GH521" s="767"/>
      <c r="GI521" s="767"/>
      <c r="GJ521" s="767"/>
      <c r="GK521" s="767"/>
      <c r="GL521" s="767"/>
      <c r="GM521" s="767"/>
      <c r="GN521" s="767"/>
      <c r="GO521" s="767"/>
      <c r="GP521" s="767"/>
      <c r="GQ521" s="767"/>
      <c r="GR521" s="767"/>
      <c r="GS521" s="767"/>
      <c r="GT521" s="767"/>
      <c r="GU521" s="767"/>
      <c r="GV521" s="767"/>
      <c r="GW521" s="767"/>
      <c r="GX521" s="767"/>
      <c r="GY521" s="767"/>
      <c r="GZ521" s="767"/>
      <c r="HA521" s="767"/>
      <c r="HB521" s="767"/>
      <c r="HC521" s="767"/>
    </row>
    <row r="522" spans="1:211" ht="13.9" hidden="1" customHeight="1">
      <c r="A522" s="309"/>
      <c r="B522" s="338"/>
      <c r="C522" s="974" t="str">
        <f>IF('1C TSrécur9'!O$17&lt;&gt;0,'1C TSrécur9'!$B$12,"")</f>
        <v/>
      </c>
      <c r="D522" s="975"/>
      <c r="E522" s="976"/>
      <c r="F522" s="828" t="str">
        <f>IF(AND($C522='1C TSrécur9'!$B$12,'1C TSrécur9'!$B$16="récurrentes",'1C TSrécur9'!$O$17&lt;&gt;""),'1C TSrécur9'!$O$21,"")</f>
        <v/>
      </c>
      <c r="G522" s="237"/>
      <c r="H522" s="763">
        <v>0.21</v>
      </c>
      <c r="I522" s="764">
        <v>1</v>
      </c>
      <c r="J522" s="316"/>
      <c r="K522" s="829">
        <f t="shared" ref="K522:K545" si="175">J522+(J522*H522)</f>
        <v>0</v>
      </c>
      <c r="L522" s="830">
        <f>IF(OR('1C TSrécur9'!$B$12="",'1C TSrécur9'!O$30=0),0,IF(AND('1C TSrécur9'!$B$12&lt;&gt;"",$K$2="Pôle",'1C TSrécur9'!$C$12="OUI"),(('1C TSrécur9'!O$22+'1C TSrécur9'!O$23+'1C TSrécur9'!O$24+'1C TSrécur9'!O$25+'1C TSrécur9'!O$29)/'1C TSrécur9'!O$17),IF(AND('1C TSrécur9'!$B$12&lt;&gt;"",$K$2="Pôle",'1C TSrécur9'!$C$12="NON"),(('1C TSrécur9'!O$22+'1C TSrécur9'!O$23+'1C TSrécur9'!O$24+'1C TSrécur9'!O$25+'1C TSrécur9'!O$29)/'1C TSrécur9'!O$30),IF(AND('1C TSrécur9'!$B$12&lt;&gt;"",$K$2&lt;&gt;"Pôle",'1C TSrécur9'!$C$12="OUI"),(('1C TSrécur9'!O$22+'1C TSrécur9'!O$23+'1C TSrécur9'!O$24+'1C TSrécur9'!O$25+'1C TSrécur9'!O$26+'1C TSrécur9'!O$27+'1C TSrécur9'!O$28+'1C TSrécur9'!O$29)/'1C TSrécur9'!O$17),IF(AND('1C TSrécur9'!$B$12&lt;&gt;"",$K$2&lt;&gt;"Pôle",'1C TSrécur9'!$C$12="NON"),(('1C TSrécur9'!O$22+'1C TSrécur9'!O$23+'1C TSrécur9'!O$24+'1C TSrécur9'!O$25+'1C TSrécur9'!O$26+'1C TSrécur9'!O$27+'1C TSrécur9'!O$28+'1C TSrécur9'!O$29)/'1C TSrécur9'!O$30))))))</f>
        <v>0</v>
      </c>
      <c r="M522" s="830">
        <f>IF(OR('1C TSrécur9'!$B$12="",'1C TSrécur9'!O$30=0),0,IF(AND('1C TSrécur9'!$B$12&lt;&gt;"",$K$2="Pôle",'1C TSrécur9'!$C$12="OUI"),(('1C TSrécur9'!O$26+'1C TSrécur9'!O$27+'1C TSrécur9'!O$28)/'1C TSrécur9'!O$17),IF(AND('1C TSrécur9'!$B$12&lt;&gt;"",$K$2="Pôle",'1C TSrécur9'!$C$12="NON"),(('1C TSrécur9'!O$26+'1C TSrécur9'!O$27+'1C TSrécur9'!O$28)/'1C TSrécur9'!O$30),IF(AND('1C TSrécur9'!$B$12&lt;&gt;"",$K$2&lt;&gt;"Pôle"),0))))</f>
        <v>0</v>
      </c>
      <c r="N522" s="830">
        <f>IF(AND('1C TSrécur9'!$O$17&lt;&gt;0,'1C TSrécur9'!$O$30&lt;&gt;0),L522+M522,0)</f>
        <v>0</v>
      </c>
      <c r="O522" s="831" t="str">
        <f>IF(AND('1C TSrécur9'!O$17&lt;&gt;0,'1C TSrécur9'!$C$12="OUI"),'1C TSrécur9'!O$36/'1C TSrécur9'!O$17,"")</f>
        <v/>
      </c>
      <c r="P522" s="832" t="str">
        <f>IF(AND('1C TSrécur9'!O$17&lt;&gt;0,'1C TSrécur9'!$C$12="OUI"),'1C TSrécur9'!$O$37/'1C TSrécur9'!O$17,"")</f>
        <v/>
      </c>
      <c r="Q522" s="832" t="str">
        <f>IF(AND('1C TSrécur9'!O$17&lt;&gt;0,'1C TSrécur9'!$C$12="OUI"),'1C TSrécur9'!$O$38/'1C TSrécur9'!O$17,"")</f>
        <v/>
      </c>
      <c r="R522" s="832" t="str">
        <f>IF(AND('1C TSrécur9'!O$17&lt;&gt;0,'1C TSrécur9'!$C$12="OUI"),'1C TSrécur9'!$O$39/'1C TSrécur9'!O$17,"")</f>
        <v/>
      </c>
      <c r="S522" s="832" t="str">
        <f>IF(AND('1C TSrécur9'!O$17&lt;&gt;0,'1C TSrécur9'!$C$12="OUI"),'1C TSrécur9'!$O$40/'1C TSrécur9'!O$17,"")</f>
        <v/>
      </c>
      <c r="T522" s="832" t="str">
        <f>IF(AND('1C TSrécur9'!O$17&lt;&gt;0,'1C TSrécur9'!$C$12="OUI"),'1C TSrécur9'!$O$41/'1C TSrécur9'!O$17,"")</f>
        <v/>
      </c>
      <c r="U522" s="832" t="str">
        <f>IF(AND('1C TSrécur9'!O$17&lt;&gt;0,'1C TSrécur9'!$C$12="OUI"),'1C TSrécur9'!$O$42/'1C TSrécur9'!O$17,"")</f>
        <v/>
      </c>
      <c r="V522" s="832" t="str">
        <f>IF(AND('1C TSrécur9'!O$17&lt;&gt;0,'1C TSrécur9'!$C$12="OUI"),'1C TSrécur9'!$O$43/'1C TSrécur9'!O$17,"")</f>
        <v/>
      </c>
      <c r="W522" s="832" t="str">
        <f>IF(AND('1C TSrécur9'!O$17&lt;&gt;0,'1C TSrécur9'!$C$12="OUI"),'1C TSrécur9'!$O$44/'1C TSrécur9'!O$17,"")</f>
        <v/>
      </c>
      <c r="X522" s="832" t="str">
        <f>IF(AND('1C TSrécur9'!O$17&lt;&gt;0,'1C TSrécur9'!$C$12="OUI"),'1C TSrécur9'!$O$45/'1C TSrécur9'!O$17,"")</f>
        <v/>
      </c>
      <c r="Y522" s="832" t="str">
        <f>IF(AND('1C TSrécur9'!O$17&lt;&gt;0,'1C TSrécur9'!$C$12="OUI"),'1C TSrécur9'!$O$46/'1C TSrécur9'!O$17,"")</f>
        <v/>
      </c>
      <c r="Z522" s="832" t="str">
        <f>IF(AND('1C TSrécur9'!O$17&lt;&gt;0,'1C TSrécur9'!$C$12="OUI"),'1C TSrécur9'!$O$47/'1C TSrécur9'!O$17,"")</f>
        <v/>
      </c>
      <c r="AA522" s="832" t="str">
        <f>IF(AND('1C TSrécur9'!O$17&lt;&gt;0,'1C TSrécur9'!$C$12="OUI"),'1C TSrécur9'!$O$48/'1C TSrécur9'!O$17,"")</f>
        <v/>
      </c>
      <c r="AB522" s="832" t="str">
        <f>IF(AND('1C TSrécur9'!O$17&lt;&gt;0,'1C TSrécur9'!$C$12="OUI"),'1C TSrécur9'!$O$49/'1C TSrécur9'!O$17,"")</f>
        <v/>
      </c>
      <c r="AC522" s="832" t="str">
        <f>IF(AND('1C TSrécur9'!O$17&lt;&gt;0,'1C TSrécur9'!$C$12="OUI"),'1C TSrécur9'!$O$50/'1C TSrécur9'!O$17,"")</f>
        <v/>
      </c>
      <c r="AD522" s="832" t="str">
        <f>IF(AND('1C TSrécur9'!O$17&lt;&gt;0,'1C TSrécur9'!$C$12="OUI"),'1C TSrécur9'!$O$51/'1C TSrécur9'!O$17,"")</f>
        <v/>
      </c>
      <c r="AE522" s="832" t="str">
        <f>IF(AND('1C TSrécur9'!O$17&lt;&gt;0,'1C TSrécur9'!$C$12="OUI"),'1C TSrécur9'!$O$52/'1C TSrécur9'!O$17,"")</f>
        <v/>
      </c>
      <c r="AF522" s="832" t="str">
        <f>IF(AND('1C TSrécur9'!O$17&lt;&gt;0,'1C TSrécur9'!$C$12="OUI"),'1C TSrécur9'!$O$53/'1C TSrécur9'!O$17,"")</f>
        <v/>
      </c>
      <c r="AG522" s="832" t="str">
        <f>IF(AND('1C TSrécur9'!O$17&lt;&gt;0,'1C TSrécur9'!$C$12="OUI"),'1C TSrécur9'!$O$54/'1C TSrécur9'!O$17,"")</f>
        <v/>
      </c>
      <c r="AH522" s="832" t="str">
        <f>IF(AND('1C TSrécur9'!O$17&lt;&gt;0,'1C TSrécur9'!$C$12="OUI"),'1C TSrécur9'!$O$55/'1C TSrécur9'!O$17,"")</f>
        <v/>
      </c>
      <c r="AI522" s="832" t="str">
        <f>IF(AND('1C TSrécur9'!O$17&lt;&gt;0,'1C TSrécur9'!$C$12="OUI"),'1C TSrécur9'!$O$56/'1C TSrécur9'!O$17,"")</f>
        <v/>
      </c>
      <c r="AJ522" s="832" t="str">
        <f>IF(AND('1C TSrécur9'!O$17&lt;&gt;0,'1C TSrécur9'!$C$12="OUI"),'1C TSrécur9'!$O$57/'1C TSrécur9'!O$17,"")</f>
        <v/>
      </c>
      <c r="AK522" s="832">
        <f>IF(AND('1C TSrécur9'!O$17&lt;&gt;0,'1C TSrécur9'!$C$12="OUI"),'1C TSrécur9'!O$58/'1C TSrécur9'!O$17,0)</f>
        <v>0</v>
      </c>
      <c r="AL522" s="73">
        <f>IF(AND('1C TSrécur9'!$B$12&lt;&gt;"",'1C TSrécur9'!$C$12="OUI"),N522+AK522,N522)</f>
        <v>0</v>
      </c>
      <c r="AM522" s="346">
        <f t="shared" si="170"/>
        <v>0</v>
      </c>
      <c r="AN522" s="346">
        <f t="shared" si="171"/>
        <v>0</v>
      </c>
      <c r="AO522" s="347">
        <f>AM522+AN522</f>
        <v>0</v>
      </c>
      <c r="AP522" s="575">
        <f>AM522-AR522</f>
        <v>0</v>
      </c>
      <c r="AQ522" s="584">
        <f t="shared" si="174"/>
        <v>0</v>
      </c>
      <c r="AR522" s="580"/>
      <c r="AS522" s="208"/>
      <c r="AT522" s="209" t="str">
        <f>IF('1C TSrécur9'!O$17*FICHE!$C$13&lt;J522,"Forfait limité à "&amp;FICHE!$C$13&amp;"€/jour","")</f>
        <v/>
      </c>
      <c r="AU522" s="591"/>
    </row>
    <row r="523" spans="1:211" ht="13.9" hidden="1" customHeight="1">
      <c r="A523" s="309"/>
      <c r="B523" s="338"/>
      <c r="C523" s="962" t="str">
        <f>IF('1C TSrécur9'!P$17&lt;&gt;0,'1C TSrécur9'!$B$12,"")</f>
        <v/>
      </c>
      <c r="D523" s="963"/>
      <c r="E523" s="964"/>
      <c r="F523" s="211" t="str">
        <f>IF(AND($C523='1C TSrécur9'!$B$12,'1C TSrécur9'!$B$16="récurrentes",'1C TSrécur9'!$P$17&lt;&gt;""),'1C TSrécur9'!$P$21,"")</f>
        <v/>
      </c>
      <c r="G523" s="235"/>
      <c r="H523" s="745">
        <v>0.21</v>
      </c>
      <c r="I523" s="747">
        <v>1</v>
      </c>
      <c r="J523" s="316"/>
      <c r="K523" s="786">
        <f t="shared" si="175"/>
        <v>0</v>
      </c>
      <c r="L523" s="539">
        <f>IF(OR('1C TSrécur9'!$B$12="",'1C TSrécur9'!P$30=0),0,IF(AND('1C TSrécur9'!$B$12&lt;&gt;"",$K$2="Pôle",'1C TSrécur9'!$C$12="OUI"),(('1C TSrécur9'!P$22+'1C TSrécur9'!P$23+'1C TSrécur9'!P$24+'1C TSrécur9'!P$25+'1C TSrécur9'!P$29)/'1C TSrécur9'!P$17),IF(AND('1C TSrécur9'!$B$12&lt;&gt;"",$K$2="Pôle",'1C TSrécur9'!$C$12="NON"),(('1C TSrécur9'!P$22+'1C TSrécur9'!P$23+'1C TSrécur9'!P$24+'1C TSrécur9'!P$25+'1C TSrécur9'!P$29)/'1C TSrécur9'!P$30),IF(AND('1C TSrécur9'!$B$12&lt;&gt;"",$K$2&lt;&gt;"Pôle",'1C TSrécur9'!$C$12="OUI"),(('1C TSrécur9'!P$22+'1C TSrécur9'!P$23+'1C TSrécur9'!P$24+'1C TSrécur9'!P$25+'1C TSrécur9'!P$26+'1C TSrécur9'!P$27+'1C TSrécur9'!P$28+'1C TSrécur9'!P$29)/'1C TSrécur9'!P$17),IF(AND('1C TSrécur9'!$B$12&lt;&gt;"",$K$2&lt;&gt;"Pôle",'1C TSrécur9'!$C$12="NON"),(('1C TSrécur9'!P$22+'1C TSrécur9'!P$23+'1C TSrécur9'!P$24+'1C TSrécur9'!P$25+'1C TSrécur9'!P$26+'1C TSrécur9'!P$27+'1C TSrécur9'!P$28+'1C TSrécur9'!P$29)/'1C TSrécur9'!P$30))))))</f>
        <v>0</v>
      </c>
      <c r="M523" s="539">
        <f>IF(OR('1C TSrécur9'!$B$12="",'1C TSrécur9'!P$30=0),0,IF(AND('1C TSrécur9'!$B$12&lt;&gt;"",$K$2="Pôle",'1C TSrécur9'!$C$12="OUI"),(('1C TSrécur9'!P$26+'1C TSrécur9'!P$27+'1C TSrécur9'!P$28)/'1C TSrécur9'!P$17),IF(AND('1C TSrécur9'!$B$12&lt;&gt;"",$K$2="Pôle",'1C TSrécur9'!$C$12="NON"),(('1C TSrécur9'!P$26+'1C TSrécur9'!P$27+'1C TSrécur9'!P$28)/'1C TSrécur9'!P$30),IF(AND('1C TSrécur9'!$B$12&lt;&gt;"",$K$2&lt;&gt;"Pôle"),0))))</f>
        <v>0</v>
      </c>
      <c r="N523" s="539">
        <f>IF(AND('1C TSrécur9'!$P$17&lt;&gt;0,'1C TSrécur9'!$P$30&lt;&gt;0),L523+M523,0)</f>
        <v>0</v>
      </c>
      <c r="O523" s="544" t="str">
        <f>IF(AND('1C TSrécur9'!P$17&lt;&gt;0,'1C TSrécur9'!$C$12="OUI"),'1C TSrécur9'!P$36/'1C TSrécur9'!P$17,"")</f>
        <v/>
      </c>
      <c r="P523" s="545" t="str">
        <f>IF(AND('1C TSrécur9'!P$17&lt;&gt;0,'1C TSrécur9'!$C$12="OUI"),'1C TSrécur9'!$P$37/'1C TSrécur9'!P$17,"")</f>
        <v/>
      </c>
      <c r="Q523" s="545" t="str">
        <f>IF(AND('1C TSrécur9'!P$17&lt;&gt;0,'1C TSrécur9'!$C$12="OUI"),'1C TSrécur9'!$P$38/'1C TSrécur9'!P$17,"")</f>
        <v/>
      </c>
      <c r="R523" s="545" t="str">
        <f>IF(AND('1C TSrécur9'!P$17&lt;&gt;0,'1C TSrécur9'!$C$12="OUI"),'1C TSrécur9'!$P$39/'1C TSrécur9'!P$17,"")</f>
        <v/>
      </c>
      <c r="S523" s="545" t="str">
        <f>IF(AND('1C TSrécur9'!P$17&lt;&gt;0,'1C TSrécur9'!$C$12="OUI"),'1C TSrécur9'!$P$40/'1C TSrécur9'!P$17,"")</f>
        <v/>
      </c>
      <c r="T523" s="545" t="str">
        <f>IF(AND('1C TSrécur9'!P$17&lt;&gt;0,'1C TSrécur9'!$C$12="OUI"),'1C TSrécur9'!$P$41/'1C TSrécur9'!P$17,"")</f>
        <v/>
      </c>
      <c r="U523" s="545" t="str">
        <f>IF(AND('1C TSrécur9'!P$17&lt;&gt;0,'1C TSrécur9'!$C$12="OUI"),'1C TSrécur9'!$P$42/'1C TSrécur9'!P$17,"")</f>
        <v/>
      </c>
      <c r="V523" s="545" t="str">
        <f>IF(AND('1C TSrécur9'!P$17&lt;&gt;0,'1C TSrécur9'!$C$12="OUI"),'1C TSrécur9'!$P$43/'1C TSrécur9'!P$17,"")</f>
        <v/>
      </c>
      <c r="W523" s="545" t="str">
        <f>IF(AND('1C TSrécur9'!P$17&lt;&gt;0,'1C TSrécur9'!$C$12="OUI"),'1C TSrécur9'!$P$44/'1C TSrécur9'!P$17,"")</f>
        <v/>
      </c>
      <c r="X523" s="545" t="str">
        <f>IF(AND('1C TSrécur9'!P$17&lt;&gt;0,'1C TSrécur9'!$C$12="OUI"),'1C TSrécur9'!$P$45/'1C TSrécur9'!P$17,"")</f>
        <v/>
      </c>
      <c r="Y523" s="545" t="str">
        <f>IF(AND('1C TSrécur9'!P$17&lt;&gt;0,'1C TSrécur9'!$C$12="OUI"),'1C TSrécur9'!$P$46/'1C TSrécur9'!P$17,"")</f>
        <v/>
      </c>
      <c r="Z523" s="545" t="str">
        <f>IF(AND('1C TSrécur9'!P$17&lt;&gt;0,'1C TSrécur9'!$C$12="OUI"),'1C TSrécur9'!$P$47/'1C TSrécur9'!P$17,"")</f>
        <v/>
      </c>
      <c r="AA523" s="545" t="str">
        <f>IF(AND('1C TSrécur9'!P$17&lt;&gt;0,'1C TSrécur9'!$C$12="OUI"),'1C TSrécur9'!$P$48/'1C TSrécur9'!P$17,"")</f>
        <v/>
      </c>
      <c r="AB523" s="545" t="str">
        <f>IF(AND('1C TSrécur9'!P$17&lt;&gt;0,'1C TSrécur9'!$C$12="OUI"),'1C TSrécur9'!$P$49/'1C TSrécur9'!P$17,"")</f>
        <v/>
      </c>
      <c r="AC523" s="545" t="str">
        <f>IF(AND('1C TSrécur9'!P$17&lt;&gt;0,'1C TSrécur9'!$C$12="OUI"),'1C TSrécur9'!$P$50/'1C TSrécur9'!P$17,"")</f>
        <v/>
      </c>
      <c r="AD523" s="545" t="str">
        <f>IF(AND('1C TSrécur9'!P$17&lt;&gt;0,'1C TSrécur9'!$C$12="OUI"),'1C TSrécur9'!$P$51/'1C TSrécur9'!P$17,"")</f>
        <v/>
      </c>
      <c r="AE523" s="545" t="str">
        <f>IF(AND('1C TSrécur9'!P$17&lt;&gt;0,'1C TSrécur9'!$C$12="OUI"),'1C TSrécur9'!$P$52/'1C TSrécur9'!P$17,"")</f>
        <v/>
      </c>
      <c r="AF523" s="545" t="str">
        <f>IF(AND('1C TSrécur9'!P$17&lt;&gt;0,'1C TSrécur9'!$C$12="OUI"),'1C TSrécur9'!$P$53/'1C TSrécur9'!P$17,"")</f>
        <v/>
      </c>
      <c r="AG523" s="545" t="str">
        <f>IF(AND('1C TSrécur9'!P$17&lt;&gt;0,'1C TSrécur9'!$C$12="OUI"),'1C TSrécur9'!$P$54/'1C TSrécur9'!P$17,"")</f>
        <v/>
      </c>
      <c r="AH523" s="545" t="str">
        <f>IF(AND('1C TSrécur9'!P$17&lt;&gt;0,'1C TSrécur9'!$C$12="OUI"),'1C TSrécur9'!$P$55/'1C TSrécur9'!P$17,"")</f>
        <v/>
      </c>
      <c r="AI523" s="545" t="str">
        <f>IF(AND('1C TSrécur9'!P$17&lt;&gt;0,'1C TSrécur9'!$C$12="OUI"),'1C TSrécur9'!$P$56/'1C TSrécur9'!P$17,"")</f>
        <v/>
      </c>
      <c r="AJ523" s="545" t="str">
        <f>IF(AND('1C TSrécur9'!P$17&lt;&gt;0,'1C TSrécur9'!$C$12="OUI"),'1C TSrécur9'!$P$57/'1C TSrécur9'!P$17,"")</f>
        <v/>
      </c>
      <c r="AK523" s="545">
        <f>IF(AND('1C TSrécur9'!P$17&lt;&gt;0,'1C TSrécur9'!$C$12="OUI"),'1C TSrécur9'!P$58/'1C TSrécur9'!P$17,0)</f>
        <v>0</v>
      </c>
      <c r="AL523" s="73">
        <f>IF(AND('1C TSrécur9'!$B$12&lt;&gt;"",'1C TSrécur9'!$C$12="OUI"),N523+AK523,N523)</f>
        <v>0</v>
      </c>
      <c r="AM523" s="344">
        <f t="shared" si="170"/>
        <v>0</v>
      </c>
      <c r="AN523" s="344">
        <f t="shared" si="171"/>
        <v>0</v>
      </c>
      <c r="AO523" s="345">
        <f t="shared" ref="AO523:AO533" si="176">AM523+AN523</f>
        <v>0</v>
      </c>
      <c r="AP523" s="573">
        <f t="shared" ref="AP523:AP533" si="177">AM523-AR523</f>
        <v>0</v>
      </c>
      <c r="AQ523" s="583">
        <f t="shared" si="174"/>
        <v>0</v>
      </c>
      <c r="AR523" s="579"/>
      <c r="AS523" s="102"/>
      <c r="AT523" s="209" t="str">
        <f>IF('1C TSrécur9'!P$17*FICHE!$C$13&lt;J523,"Forfait limité à "&amp;FICHE!$C$13&amp;"€/jour","")</f>
        <v/>
      </c>
      <c r="AU523" s="592"/>
    </row>
    <row r="524" spans="1:211" ht="13.9" hidden="1" customHeight="1">
      <c r="A524" s="309"/>
      <c r="B524" s="338"/>
      <c r="C524" s="962" t="str">
        <f>IF('1C TSrécur9'!Q$17&lt;&gt;0,'1C TSrécur9'!$B$12,"")</f>
        <v/>
      </c>
      <c r="D524" s="963"/>
      <c r="E524" s="964"/>
      <c r="F524" s="211" t="str">
        <f>IF(AND($C524='1C TSrécur9'!$B$12,'1C TSrécur9'!$B$16="récurrentes",'1C TSrécur9'!$Q$17&lt;&gt;""),'1C TSrécur9'!$Q$21,"")</f>
        <v/>
      </c>
      <c r="G524" s="235"/>
      <c r="H524" s="745">
        <v>0.21</v>
      </c>
      <c r="I524" s="747">
        <v>1</v>
      </c>
      <c r="J524" s="316"/>
      <c r="K524" s="786">
        <f t="shared" si="175"/>
        <v>0</v>
      </c>
      <c r="L524" s="539">
        <f>IF(OR('1C TSrécur9'!$B$12="",'1C TSrécur9'!Q$30=0),0,IF(AND('1C TSrécur9'!$B$12&lt;&gt;"",$K$2="Pôle",'1C TSrécur9'!$C$12="OUI"),(('1C TSrécur9'!Q$22+'1C TSrécur9'!Q$23+'1C TSrécur9'!Q$24+'1C TSrécur9'!Q$25+'1C TSrécur9'!Q$29)/'1C TSrécur9'!Q$17),IF(AND('1C TSrécur9'!$B$12&lt;&gt;"",$K$2="Pôle",'1C TSrécur9'!$C$12="NON"),(('1C TSrécur9'!Q$22+'1C TSrécur9'!Q$23+'1C TSrécur9'!Q$24+'1C TSrécur9'!Q$25+'1C TSrécur9'!Q$29)/'1C TSrécur9'!Q$30),IF(AND('1C TSrécur9'!$B$12&lt;&gt;"",$K$2&lt;&gt;"Pôle",'1C TSrécur9'!$C$12="OUI"),(('1C TSrécur9'!Q$22+'1C TSrécur9'!Q$23+'1C TSrécur9'!Q$24+'1C TSrécur9'!Q$25+'1C TSrécur9'!Q$26+'1C TSrécur9'!Q$27+'1C TSrécur9'!Q$28+'1C TSrécur9'!Q$29)/'1C TSrécur9'!Q$17),IF(AND('1C TSrécur9'!$B$12&lt;&gt;"",$K$2&lt;&gt;"Pôle",'1C TSrécur9'!$C$12="NON"),(('1C TSrécur9'!Q$22+'1C TSrécur9'!Q$23+'1C TSrécur9'!Q$24+'1C TSrécur9'!Q$25+'1C TSrécur9'!Q$26+'1C TSrécur9'!Q$27+'1C TSrécur9'!Q$28+'1C TSrécur9'!Q$29)/'1C TSrécur9'!Q$30))))))</f>
        <v>0</v>
      </c>
      <c r="M524" s="539">
        <f>IF(OR('1C TSrécur9'!$B$12="",'1C TSrécur9'!Q$30=0),0,IF(AND('1C TSrécur9'!$B$12&lt;&gt;"",$K$2="Pôle",'1C TSrécur9'!$C$12="OUI"),(('1C TSrécur9'!Q$26+'1C TSrécur9'!Q$27+'1C TSrécur9'!Q$28)/'1C TSrécur9'!Q$17),IF(AND('1C TSrécur9'!$B$12&lt;&gt;"",$K$2="Pôle",'1C TSrécur9'!$C$12="NON"),(('1C TSrécur9'!Q$26+'1C TSrécur9'!Q$27+'1C TSrécur9'!Q$28)/'1C TSrécur9'!Q$30),IF(AND('1C TSrécur9'!$B$12&lt;&gt;"",$K$2&lt;&gt;"Pôle"),0))))</f>
        <v>0</v>
      </c>
      <c r="N524" s="539">
        <f>IF(AND('1C TSrécur9'!$Q$17&lt;&gt;0,'1C TSrécur9'!$Q$30&lt;&gt;0),L524+M524,0)</f>
        <v>0</v>
      </c>
      <c r="O524" s="544" t="str">
        <f>IF(AND('1C TSrécur9'!Q$17&lt;&gt;0,'1C TSrécur9'!$C$12="OUI"),'1C TSrécur9'!Q$36/'1C TSrécur9'!Q$17,"")</f>
        <v/>
      </c>
      <c r="P524" s="545" t="str">
        <f>IF(AND('1C TSrécur9'!Q$17&lt;&gt;0,'1C TSrécur9'!$C$12="OUI"),'1C TSrécur9'!$Q$37/'1C TSrécur9'!Q$17,"")</f>
        <v/>
      </c>
      <c r="Q524" s="545" t="str">
        <f>IF(AND('1C TSrécur9'!Q$17&lt;&gt;0,'1C TSrécur9'!$C$12="OUI"),'1C TSrécur9'!$Q$38/'1C TSrécur9'!Q$17,"")</f>
        <v/>
      </c>
      <c r="R524" s="545" t="str">
        <f>IF(AND('1C TSrécur9'!Q$17&lt;&gt;0,'1C TSrécur9'!$C$12="OUI"),'1C TSrécur9'!$Q$39/'1C TSrécur9'!Q$17,"")</f>
        <v/>
      </c>
      <c r="S524" s="545" t="str">
        <f>IF(AND('1C TSrécur9'!Q$17&lt;&gt;0,'1C TSrécur9'!$C$12="OUI"),'1C TSrécur9'!$Q$40/'1C TSrécur9'!Q$17,"")</f>
        <v/>
      </c>
      <c r="T524" s="545" t="str">
        <f>IF(AND('1C TSrécur9'!Q$17&lt;&gt;0,'1C TSrécur9'!$C$12="OUI"),'1C TSrécur9'!$Q$41/'1C TSrécur9'!Q$17,"")</f>
        <v/>
      </c>
      <c r="U524" s="545" t="str">
        <f>IF(AND('1C TSrécur9'!Q$17&lt;&gt;0,'1C TSrécur9'!$C$12="OUI"),'1C TSrécur9'!$Q$42/'1C TSrécur9'!Q$17,"")</f>
        <v/>
      </c>
      <c r="V524" s="545" t="str">
        <f>IF(AND('1C TSrécur9'!Q$17&lt;&gt;0,'1C TSrécur9'!$C$12="OUI"),'1C TSrécur9'!$Q$43/'1C TSrécur9'!Q$17,"")</f>
        <v/>
      </c>
      <c r="W524" s="545" t="str">
        <f>IF(AND('1C TSrécur9'!Q$17&lt;&gt;0,'1C TSrécur9'!$C$12="OUI"),'1C TSrécur9'!$Q$44/'1C TSrécur9'!Q$17,"")</f>
        <v/>
      </c>
      <c r="X524" s="545" t="str">
        <f>IF(AND('1C TSrécur9'!Q$17&lt;&gt;0,'1C TSrécur9'!$C$12="OUI"),'1C TSrécur9'!$Q$45/'1C TSrécur9'!Q$17,"")</f>
        <v/>
      </c>
      <c r="Y524" s="545" t="str">
        <f>IF(AND('1C TSrécur9'!Q$17&lt;&gt;0,'1C TSrécur9'!$C$12="OUI"),'1C TSrécur9'!$Q$46/'1C TSrécur9'!Q$17,"")</f>
        <v/>
      </c>
      <c r="Z524" s="545" t="str">
        <f>IF(AND('1C TSrécur9'!Q$17&lt;&gt;0,'1C TSrécur9'!$C$12="OUI"),'1C TSrécur9'!$Q$47/'1C TSrécur9'!Q$17,"")</f>
        <v/>
      </c>
      <c r="AA524" s="545" t="str">
        <f>IF(AND('1C TSrécur9'!Q$17&lt;&gt;0,'1C TSrécur9'!$C$12="OUI"),'1C TSrécur9'!$Q$48/'1C TSrécur9'!Q$17,"")</f>
        <v/>
      </c>
      <c r="AB524" s="545" t="str">
        <f>IF(AND('1C TSrécur9'!Q$17&lt;&gt;0,'1C TSrécur9'!$C$12="OUI"),'1C TSrécur9'!$Q$49/'1C TSrécur9'!Q$17,"")</f>
        <v/>
      </c>
      <c r="AC524" s="545" t="str">
        <f>IF(AND('1C TSrécur9'!Q$17&lt;&gt;0,'1C TSrécur9'!$C$12="OUI"),'1C TSrécur9'!$Q$50/'1C TSrécur9'!Q$17,"")</f>
        <v/>
      </c>
      <c r="AD524" s="545" t="str">
        <f>IF(AND('1C TSrécur9'!Q$17&lt;&gt;0,'1C TSrécur9'!$C$12="OUI"),'1C TSrécur9'!$Q$51/'1C TSrécur9'!Q$17,"")</f>
        <v/>
      </c>
      <c r="AE524" s="545" t="str">
        <f>IF(AND('1C TSrécur9'!Q$17&lt;&gt;0,'1C TSrécur9'!$C$12="OUI"),'1C TSrécur9'!$Q$52/'1C TSrécur9'!Q$17,"")</f>
        <v/>
      </c>
      <c r="AF524" s="545" t="str">
        <f>IF(AND('1C TSrécur9'!Q$17&lt;&gt;0,'1C TSrécur9'!$C$12="OUI"),'1C TSrécur9'!$Q$53/'1C TSrécur9'!Q$17,"")</f>
        <v/>
      </c>
      <c r="AG524" s="545" t="str">
        <f>IF(AND('1C TSrécur9'!Q$17&lt;&gt;0,'1C TSrécur9'!$C$12="OUI"),'1C TSrécur9'!$Q$54/'1C TSrécur9'!Q$17,"")</f>
        <v/>
      </c>
      <c r="AH524" s="545" t="str">
        <f>IF(AND('1C TSrécur9'!Q$17&lt;&gt;0,'1C TSrécur9'!$C$12="OUI"),'1C TSrécur9'!$Q$55/'1C TSrécur9'!Q$17,"")</f>
        <v/>
      </c>
      <c r="AI524" s="545" t="str">
        <f>IF(AND('1C TSrécur9'!Q$17&lt;&gt;0,'1C TSrécur9'!$C$12="OUI"),'1C TSrécur9'!$Q$56/'1C TSrécur9'!Q$17,"")</f>
        <v/>
      </c>
      <c r="AJ524" s="545" t="str">
        <f>IF(AND('1C TSrécur9'!Q$17&lt;&gt;0,'1C TSrécur9'!$C$12="OUI"),'1C TSrécur9'!$Q$57/'1C TSrécur9'!Q$17,"")</f>
        <v/>
      </c>
      <c r="AK524" s="545">
        <f>IF(AND('1C TSrécur9'!Q$17&lt;&gt;0,'1C TSrécur9'!$C$12="OUI"),'1C TSrécur9'!Q$58/'1C TSrécur9'!Q$17,0)</f>
        <v>0</v>
      </c>
      <c r="AL524" s="73">
        <f>IF(AND('1C TSrécur9'!$B$12&lt;&gt;"",'1C TSrécur9'!$C$12="OUI"),N524+AK524,N524)</f>
        <v>0</v>
      </c>
      <c r="AM524" s="344">
        <f t="shared" si="170"/>
        <v>0</v>
      </c>
      <c r="AN524" s="344">
        <f t="shared" si="171"/>
        <v>0</v>
      </c>
      <c r="AO524" s="345">
        <f t="shared" si="176"/>
        <v>0</v>
      </c>
      <c r="AP524" s="573">
        <f t="shared" si="177"/>
        <v>0</v>
      </c>
      <c r="AQ524" s="583">
        <f t="shared" si="174"/>
        <v>0</v>
      </c>
      <c r="AR524" s="579"/>
      <c r="AS524" s="102"/>
      <c r="AT524" s="209" t="str">
        <f>IF('1C TSrécur9'!Q$17*FICHE!$C$13&lt;J524,"Forfait limité à "&amp;FICHE!$C$13&amp;"€/jour","")</f>
        <v/>
      </c>
      <c r="AU524" s="592"/>
    </row>
    <row r="525" spans="1:211" ht="13.9" hidden="1" customHeight="1">
      <c r="A525" s="309"/>
      <c r="B525" s="338"/>
      <c r="C525" s="962" t="str">
        <f>IF('1C TSrécur9'!R$17&lt;&gt;0,'1C TSrécur9'!$B$12,"")</f>
        <v/>
      </c>
      <c r="D525" s="963"/>
      <c r="E525" s="964"/>
      <c r="F525" s="211" t="str">
        <f>IF(AND($C525='1C TSrécur9'!$B$12,'1C TSrécur9'!$B$16="récurrentes",'1C TSrécur9'!$R$17&lt;&gt;""),'1C TSrécur9'!$R$21,"")</f>
        <v/>
      </c>
      <c r="G525" s="235"/>
      <c r="H525" s="745">
        <v>0.21</v>
      </c>
      <c r="I525" s="747">
        <v>1</v>
      </c>
      <c r="J525" s="316"/>
      <c r="K525" s="786">
        <f t="shared" si="175"/>
        <v>0</v>
      </c>
      <c r="L525" s="539">
        <f>IF(OR('1C TSrécur9'!$B$12="",'1C TSrécur9'!R$30=0),0,IF(AND('1C TSrécur9'!$B$12&lt;&gt;"",$K$2="Pôle",'1C TSrécur9'!$C$12="OUI"),(('1C TSrécur9'!R$22+'1C TSrécur9'!R$23+'1C TSrécur9'!R$24+'1C TSrécur9'!R$25+'1C TSrécur9'!R$29)/'1C TSrécur9'!R$17),IF(AND('1C TSrécur9'!$B$12&lt;&gt;"",$K$2="Pôle",'1C TSrécur9'!$C$12="NON"),(('1C TSrécur9'!R$22+'1C TSrécur9'!R$23+'1C TSrécur9'!R$24+'1C TSrécur9'!R$25+'1C TSrécur9'!R$29)/'1C TSrécur9'!R$30),IF(AND('1C TSrécur9'!$B$12&lt;&gt;"",$K$2&lt;&gt;"Pôle",'1C TSrécur9'!$C$12="OUI"),(('1C TSrécur9'!R$22+'1C TSrécur9'!R$23+'1C TSrécur9'!R$24+'1C TSrécur9'!R$25+'1C TSrécur9'!R$26+'1C TSrécur9'!R$27+'1C TSrécur9'!R$28+'1C TSrécur9'!R$29)/'1C TSrécur9'!R$17),IF(AND('1C TSrécur9'!$B$12&lt;&gt;"",$K$2&lt;&gt;"Pôle",'1C TSrécur9'!$C$12="NON"),(('1C TSrécur9'!R$22+'1C TSrécur9'!R$23+'1C TSrécur9'!R$24+'1C TSrécur9'!R$25+'1C TSrécur9'!R$26+'1C TSrécur9'!R$27+'1C TSrécur9'!R$28+'1C TSrécur9'!R$29)/'1C TSrécur9'!R$30))))))</f>
        <v>0</v>
      </c>
      <c r="M525" s="539">
        <f>IF(OR('1C TSrécur9'!$B$12="",'1C TSrécur9'!R$30=0),0,IF(AND('1C TSrécur9'!$B$12&lt;&gt;"",$K$2="Pôle",'1C TSrécur9'!$C$12="OUI"),(('1C TSrécur9'!R$26+'1C TSrécur9'!R$27+'1C TSrécur9'!R$28)/'1C TSrécur9'!R$17),IF(AND('1C TSrécur9'!$B$12&lt;&gt;"",$K$2="Pôle",'1C TSrécur9'!$C$12="NON"),(('1C TSrécur9'!R$26+'1C TSrécur9'!R$27+'1C TSrécur9'!R$28)/'1C TSrécur9'!R$30),IF(AND('1C TSrécur9'!$B$12&lt;&gt;"",$K$2&lt;&gt;"Pôle"),0))))</f>
        <v>0</v>
      </c>
      <c r="N525" s="539">
        <f>IF(AND('1C TSrécur9'!$R$17&lt;&gt;0,'1C TSrécur9'!$R$30&lt;&gt;0),L525+M525,0)</f>
        <v>0</v>
      </c>
      <c r="O525" s="544" t="str">
        <f>IF(AND('1C TSrécur9'!R$17&lt;&gt;0,'1C TSrécur9'!$C$12="OUI"),'1C TSrécur9'!R$36/'1C TSrécur9'!R$17,"")</f>
        <v/>
      </c>
      <c r="P525" s="545" t="str">
        <f>IF(AND('1C TSrécur9'!R$17&lt;&gt;0,'1C TSrécur9'!$C$12="OUI"),'1C TSrécur9'!$R$37/'1C TSrécur9'!R$17,"")</f>
        <v/>
      </c>
      <c r="Q525" s="545" t="str">
        <f>IF(AND('1C TSrécur9'!R$17&lt;&gt;0,'1C TSrécur9'!$C$12="OUI"),'1C TSrécur9'!$R$38/'1C TSrécur9'!R$17,"")</f>
        <v/>
      </c>
      <c r="R525" s="545" t="str">
        <f>IF(AND('1C TSrécur9'!R$17&lt;&gt;0,'1C TSrécur9'!$C$12="OUI"),'1C TSrécur9'!$R$39/'1C TSrécur9'!R$17,"")</f>
        <v/>
      </c>
      <c r="S525" s="545" t="str">
        <f>IF(AND('1C TSrécur9'!R$17&lt;&gt;0,'1C TSrécur9'!$C$12="OUI"),'1C TSrécur9'!$R$40/'1C TSrécur9'!R$17,"")</f>
        <v/>
      </c>
      <c r="T525" s="545" t="str">
        <f>IF(AND('1C TSrécur9'!R$17&lt;&gt;0,'1C TSrécur9'!$C$12="OUI"),'1C TSrécur9'!$R$41/'1C TSrécur9'!R$17,"")</f>
        <v/>
      </c>
      <c r="U525" s="545" t="str">
        <f>IF(AND('1C TSrécur9'!R$17&lt;&gt;0,'1C TSrécur9'!$C$12="OUI"),'1C TSrécur9'!$R$42/'1C TSrécur9'!R$17,"")</f>
        <v/>
      </c>
      <c r="V525" s="545" t="str">
        <f>IF(AND('1C TSrécur9'!R$17&lt;&gt;0,'1C TSrécur9'!$C$12="OUI"),'1C TSrécur9'!$R$43/'1C TSrécur9'!R$17,"")</f>
        <v/>
      </c>
      <c r="W525" s="545" t="str">
        <f>IF(AND('1C TSrécur9'!R$17&lt;&gt;0,'1C TSrécur9'!$C$12="OUI"),'1C TSrécur9'!$R$44/'1C TSrécur9'!R$17,"")</f>
        <v/>
      </c>
      <c r="X525" s="545" t="str">
        <f>IF(AND('1C TSrécur9'!R$17&lt;&gt;0,'1C TSrécur9'!$C$12="OUI"),'1C TSrécur9'!$R$45/'1C TSrécur9'!R$17,"")</f>
        <v/>
      </c>
      <c r="Y525" s="545" t="str">
        <f>IF(AND('1C TSrécur9'!R$17&lt;&gt;0,'1C TSrécur9'!$C$12="OUI"),'1C TSrécur9'!$R$46/'1C TSrécur9'!R$17,"")</f>
        <v/>
      </c>
      <c r="Z525" s="545" t="str">
        <f>IF(AND('1C TSrécur9'!R$17&lt;&gt;0,'1C TSrécur9'!$C$12="OUI"),'1C TSrécur9'!$R$47/'1C TSrécur9'!R$17,"")</f>
        <v/>
      </c>
      <c r="AA525" s="545" t="str">
        <f>IF(AND('1C TSrécur9'!R$17&lt;&gt;0,'1C TSrécur9'!$C$12="OUI"),'1C TSrécur9'!$R$48/'1C TSrécur9'!R$17,"")</f>
        <v/>
      </c>
      <c r="AB525" s="545" t="str">
        <f>IF(AND('1C TSrécur9'!R$17&lt;&gt;0,'1C TSrécur9'!$C$12="OUI"),'1C TSrécur9'!$R$49/'1C TSrécur9'!R$17,"")</f>
        <v/>
      </c>
      <c r="AC525" s="545" t="str">
        <f>IF(AND('1C TSrécur9'!R$17&lt;&gt;0,'1C TSrécur9'!$C$12="OUI"),'1C TSrécur9'!$R$50/'1C TSrécur9'!R$17,"")</f>
        <v/>
      </c>
      <c r="AD525" s="545" t="str">
        <f>IF(AND('1C TSrécur9'!R$17&lt;&gt;0,'1C TSrécur9'!$C$12="OUI"),'1C TSrécur9'!$R$51/'1C TSrécur9'!R$17,"")</f>
        <v/>
      </c>
      <c r="AE525" s="545" t="str">
        <f>IF(AND('1C TSrécur9'!R$17&lt;&gt;0,'1C TSrécur9'!$C$12="OUI"),'1C TSrécur9'!$R$52/'1C TSrécur9'!R$17,"")</f>
        <v/>
      </c>
      <c r="AF525" s="545" t="str">
        <f>IF(AND('1C TSrécur9'!R$17&lt;&gt;0,'1C TSrécur9'!$C$12="OUI"),'1C TSrécur9'!$R$53/'1C TSrécur9'!R$17,"")</f>
        <v/>
      </c>
      <c r="AG525" s="545" t="str">
        <f>IF(AND('1C TSrécur9'!R$17&lt;&gt;0,'1C TSrécur9'!$C$12="OUI"),'1C TSrécur9'!$R$54/'1C TSrécur9'!R$17,"")</f>
        <v/>
      </c>
      <c r="AH525" s="545" t="str">
        <f>IF(AND('1C TSrécur9'!R$17&lt;&gt;0,'1C TSrécur9'!$C$12="OUI"),'1C TSrécur9'!$R$55/'1C TSrécur9'!R$17,"")</f>
        <v/>
      </c>
      <c r="AI525" s="545" t="str">
        <f>IF(AND('1C TSrécur9'!R$17&lt;&gt;0,'1C TSrécur9'!$C$12="OUI"),'1C TSrécur9'!$R$56/'1C TSrécur9'!R$17,"")</f>
        <v/>
      </c>
      <c r="AJ525" s="545" t="str">
        <f>IF(AND('1C TSrécur9'!R$17&lt;&gt;0,'1C TSrécur9'!$C$12="OUI"),'1C TSrécur9'!$R$57/'1C TSrécur9'!R$17,"")</f>
        <v/>
      </c>
      <c r="AK525" s="545">
        <f>IF(AND('1C TSrécur9'!R$17&lt;&gt;0,'1C TSrécur9'!$C$12="OUI"),'1C TSrécur9'!R$58/'1C TSrécur9'!R$17,0)</f>
        <v>0</v>
      </c>
      <c r="AL525" s="73">
        <f>IF(AND('1C TSrécur9'!$B$12&lt;&gt;"",'1C TSrécur9'!$C$12="OUI"),N525+AK525,N525)</f>
        <v>0</v>
      </c>
      <c r="AM525" s="344">
        <f t="shared" si="170"/>
        <v>0</v>
      </c>
      <c r="AN525" s="344">
        <f t="shared" si="171"/>
        <v>0</v>
      </c>
      <c r="AO525" s="345">
        <f t="shared" si="176"/>
        <v>0</v>
      </c>
      <c r="AP525" s="573">
        <f t="shared" si="177"/>
        <v>0</v>
      </c>
      <c r="AQ525" s="583">
        <f t="shared" si="174"/>
        <v>0</v>
      </c>
      <c r="AR525" s="579"/>
      <c r="AS525" s="102"/>
      <c r="AT525" s="209" t="str">
        <f>IF('1C TSrécur9'!R$17*FICHE!$C$13&lt;J525,"Forfait limité à "&amp;FICHE!$C$13&amp;"€/jour","")</f>
        <v/>
      </c>
      <c r="AU525" s="592"/>
    </row>
    <row r="526" spans="1:211" ht="13.9" hidden="1" customHeight="1">
      <c r="A526" s="309"/>
      <c r="B526" s="338"/>
      <c r="C526" s="962" t="str">
        <f>IF('1C TSrécur9'!S$17&lt;&gt;0,'1C TSrécur9'!$B$12,"")</f>
        <v/>
      </c>
      <c r="D526" s="963"/>
      <c r="E526" s="964"/>
      <c r="F526" s="211" t="str">
        <f>IF(AND($C526='1C TSrécur9'!$B$12,'1C TSrécur9'!$B$16="récurrentes",'1C TSrécur9'!$S$17&lt;&gt;""),'1C TSrécur9'!$S$21,"")</f>
        <v/>
      </c>
      <c r="G526" s="235"/>
      <c r="H526" s="745">
        <v>0.21</v>
      </c>
      <c r="I526" s="747">
        <v>1</v>
      </c>
      <c r="J526" s="316"/>
      <c r="K526" s="786">
        <f t="shared" si="175"/>
        <v>0</v>
      </c>
      <c r="L526" s="539">
        <f>IF(OR('1C TSrécur9'!$B$12="",'1C TSrécur9'!S$30=0),0,IF(AND('1C TSrécur9'!$B$12&lt;&gt;"",$K$2="Pôle",'1C TSrécur9'!$C$12="OUI"),(('1C TSrécur9'!S$22+'1C TSrécur9'!S$23+'1C TSrécur9'!S$24+'1C TSrécur9'!S$25+'1C TSrécur9'!S$29)/'1C TSrécur9'!S$17),IF(AND('1C TSrécur9'!$B$12&lt;&gt;"",$K$2="Pôle",'1C TSrécur9'!$C$12="NON"),(('1C TSrécur9'!S$22+'1C TSrécur9'!S$23+'1C TSrécur9'!S$24+'1C TSrécur9'!S$25+'1C TSrécur9'!S$29)/'1C TSrécur9'!S$30),IF(AND('1C TSrécur9'!$B$12&lt;&gt;"",$K$2&lt;&gt;"Pôle",'1C TSrécur9'!$C$12="OUI"),(('1C TSrécur9'!S$22+'1C TSrécur9'!S$23+'1C TSrécur9'!S$24+'1C TSrécur9'!S$25+'1C TSrécur9'!S$26+'1C TSrécur9'!S$27+'1C TSrécur9'!S$28+'1C TSrécur9'!S$29)/'1C TSrécur9'!S$17),IF(AND('1C TSrécur9'!$B$12&lt;&gt;"",$K$2&lt;&gt;"Pôle",'1C TSrécur9'!$C$12="NON"),(('1C TSrécur9'!S$22+'1C TSrécur9'!S$23+'1C TSrécur9'!S$24+'1C TSrécur9'!S$25+'1C TSrécur9'!S$26+'1C TSrécur9'!S$27+'1C TSrécur9'!S$28+'1C TSrécur9'!S$29)/'1C TSrécur9'!S$30))))))</f>
        <v>0</v>
      </c>
      <c r="M526" s="539">
        <f>IF(OR('1C TSrécur9'!$B$12="",'1C TSrécur9'!S$30=0),0,IF(AND('1C TSrécur9'!$B$12&lt;&gt;"",$K$2="Pôle",'1C TSrécur9'!$C$12="OUI"),(('1C TSrécur9'!S$26+'1C TSrécur9'!S$27+'1C TSrécur9'!S$28)/'1C TSrécur9'!S$17),IF(AND('1C TSrécur9'!$B$12&lt;&gt;"",$K$2="Pôle",'1C TSrécur9'!$C$12="NON"),(('1C TSrécur9'!S$26+'1C TSrécur9'!S$27+'1C TSrécur9'!S$28)/'1C TSrécur9'!S$30),IF(AND('1C TSrécur9'!$B$12&lt;&gt;"",$K$2&lt;&gt;"Pôle"),0))))</f>
        <v>0</v>
      </c>
      <c r="N526" s="539">
        <f>IF(AND('1C TSrécur9'!$S$17&lt;&gt;0,'1C TSrécur9'!$S$30&lt;&gt;0),L526+M526,0)</f>
        <v>0</v>
      </c>
      <c r="O526" s="544" t="str">
        <f>IF(AND('1C TSrécur9'!S$17&lt;&gt;0,'1C TSrécur9'!$C$12="OUI"),'1C TSrécur9'!S$36/'1C TSrécur9'!S$17,"")</f>
        <v/>
      </c>
      <c r="P526" s="545" t="str">
        <f>IF(AND('1C TSrécur9'!S$17&lt;&gt;0,'1C TSrécur9'!$C$12="OUI"),'1C TSrécur9'!$S$37/'1C TSrécur9'!S$17,"")</f>
        <v/>
      </c>
      <c r="Q526" s="545" t="str">
        <f>IF(AND('1C TSrécur9'!S$17&lt;&gt;0,'1C TSrécur9'!$C$12="OUI"),'1C TSrécur9'!$S$38/'1C TSrécur9'!S$17,"")</f>
        <v/>
      </c>
      <c r="R526" s="545" t="str">
        <f>IF(AND('1C TSrécur9'!S$17&lt;&gt;0,'1C TSrécur9'!$C$12="OUI"),'1C TSrécur9'!$S$39/'1C TSrécur9'!S$17,"")</f>
        <v/>
      </c>
      <c r="S526" s="545" t="str">
        <f>IF(AND('1C TSrécur9'!S$17&lt;&gt;0,'1C TSrécur9'!$C$12="OUI"),'1C TSrécur9'!$S$40/'1C TSrécur9'!S$17,"")</f>
        <v/>
      </c>
      <c r="T526" s="545" t="str">
        <f>IF(AND('1C TSrécur9'!S$17&lt;&gt;0,'1C TSrécur9'!$C$12="OUI"),'1C TSrécur9'!$S$41/'1C TSrécur9'!S$17,"")</f>
        <v/>
      </c>
      <c r="U526" s="545" t="str">
        <f>IF(AND('1C TSrécur9'!S$17&lt;&gt;0,'1C TSrécur9'!$C$12="OUI"),'1C TSrécur9'!$S$42/'1C TSrécur9'!S$17,"")</f>
        <v/>
      </c>
      <c r="V526" s="545" t="str">
        <f>IF(AND('1C TSrécur9'!S$17&lt;&gt;0,'1C TSrécur9'!$C$12="OUI"),'1C TSrécur9'!$S$43/'1C TSrécur9'!S$17,"")</f>
        <v/>
      </c>
      <c r="W526" s="545" t="str">
        <f>IF(AND('1C TSrécur9'!S$17&lt;&gt;0,'1C TSrécur9'!$C$12="OUI"),'1C TSrécur9'!$S$44/'1C TSrécur9'!S$17,"")</f>
        <v/>
      </c>
      <c r="X526" s="545" t="str">
        <f>IF(AND('1C TSrécur9'!S$17&lt;&gt;0,'1C TSrécur9'!$C$12="OUI"),'1C TSrécur9'!$S$45/'1C TSrécur9'!S$17,"")</f>
        <v/>
      </c>
      <c r="Y526" s="545" t="str">
        <f>IF(AND('1C TSrécur9'!S$17&lt;&gt;0,'1C TSrécur9'!$C$12="OUI"),'1C TSrécur9'!$S$46/'1C TSrécur9'!S$17,"")</f>
        <v/>
      </c>
      <c r="Z526" s="545" t="str">
        <f>IF(AND('1C TSrécur9'!S$17&lt;&gt;0,'1C TSrécur9'!$C$12="OUI"),'1C TSrécur9'!$S$47/'1C TSrécur9'!S$17,"")</f>
        <v/>
      </c>
      <c r="AA526" s="545" t="str">
        <f>IF(AND('1C TSrécur9'!S$17&lt;&gt;0,'1C TSrécur9'!$C$12="OUI"),'1C TSrécur9'!$S$48/'1C TSrécur9'!S$17,"")</f>
        <v/>
      </c>
      <c r="AB526" s="545" t="str">
        <f>IF(AND('1C TSrécur9'!S$17&lt;&gt;0,'1C TSrécur9'!$C$12="OUI"),'1C TSrécur9'!$S$49/'1C TSrécur9'!S$17,"")</f>
        <v/>
      </c>
      <c r="AC526" s="545" t="str">
        <f>IF(AND('1C TSrécur9'!S$17&lt;&gt;0,'1C TSrécur9'!$C$12="OUI"),'1C TSrécur9'!$S$50/'1C TSrécur9'!S$17,"")</f>
        <v/>
      </c>
      <c r="AD526" s="545" t="str">
        <f>IF(AND('1C TSrécur9'!S$17&lt;&gt;0,'1C TSrécur9'!$C$12="OUI"),'1C TSrécur9'!$S$51/'1C TSrécur9'!S$17,"")</f>
        <v/>
      </c>
      <c r="AE526" s="545" t="str">
        <f>IF(AND('1C TSrécur9'!S$17&lt;&gt;0,'1C TSrécur9'!$C$12="OUI"),'1C TSrécur9'!$S$52/'1C TSrécur9'!S$17,"")</f>
        <v/>
      </c>
      <c r="AF526" s="545" t="str">
        <f>IF(AND('1C TSrécur9'!S$17&lt;&gt;0,'1C TSrécur9'!$C$12="OUI"),'1C TSrécur9'!$S$53/'1C TSrécur9'!S$17,"")</f>
        <v/>
      </c>
      <c r="AG526" s="545" t="str">
        <f>IF(AND('1C TSrécur9'!S$17&lt;&gt;0,'1C TSrécur9'!$C$12="OUI"),'1C TSrécur9'!$S$54/'1C TSrécur9'!S$17,"")</f>
        <v/>
      </c>
      <c r="AH526" s="545" t="str">
        <f>IF(AND('1C TSrécur9'!S$17&lt;&gt;0,'1C TSrécur9'!$C$12="OUI"),'1C TSrécur9'!$S$55/'1C TSrécur9'!S$17,"")</f>
        <v/>
      </c>
      <c r="AI526" s="545" t="str">
        <f>IF(AND('1C TSrécur9'!S$17&lt;&gt;0,'1C TSrécur9'!$C$12="OUI"),'1C TSrécur9'!$S$56/'1C TSrécur9'!S$17,"")</f>
        <v/>
      </c>
      <c r="AJ526" s="545" t="str">
        <f>IF(AND('1C TSrécur9'!S$17&lt;&gt;0,'1C TSrécur9'!$C$12="OUI"),'1C TSrécur9'!$S$57/'1C TSrécur9'!S$17,"")</f>
        <v/>
      </c>
      <c r="AK526" s="545">
        <f>IF(AND('1C TSrécur9'!S$17&lt;&gt;0,'1C TSrécur9'!$C$12="OUI"),'1C TSrécur9'!S$58/'1C TSrécur9'!S$17,0)</f>
        <v>0</v>
      </c>
      <c r="AL526" s="73">
        <f>IF(AND('1C TSrécur9'!$B$12&lt;&gt;"",'1C TSrécur9'!$C$12="OUI"),N526+AK526,N526)</f>
        <v>0</v>
      </c>
      <c r="AM526" s="344">
        <f t="shared" si="170"/>
        <v>0</v>
      </c>
      <c r="AN526" s="344">
        <f t="shared" si="171"/>
        <v>0</v>
      </c>
      <c r="AO526" s="345">
        <f t="shared" si="176"/>
        <v>0</v>
      </c>
      <c r="AP526" s="573">
        <f t="shared" si="177"/>
        <v>0</v>
      </c>
      <c r="AQ526" s="583">
        <f t="shared" si="174"/>
        <v>0</v>
      </c>
      <c r="AR526" s="579"/>
      <c r="AS526" s="102"/>
      <c r="AT526" s="209" t="str">
        <f>IF('1C TSrécur9'!S$17*FICHE!$C$13&lt;J526,"Forfait limité à "&amp;FICHE!$C$13&amp;"€/jour","")</f>
        <v/>
      </c>
      <c r="AU526" s="592"/>
    </row>
    <row r="527" spans="1:211" ht="13.9" hidden="1" customHeight="1">
      <c r="A527" s="309"/>
      <c r="B527" s="338"/>
      <c r="C527" s="962" t="str">
        <f>IF('1C TSrécur9'!T$17&lt;&gt;0,'1C TSrécur9'!$B$12,"")</f>
        <v/>
      </c>
      <c r="D527" s="963"/>
      <c r="E527" s="964"/>
      <c r="F527" s="211" t="str">
        <f>IF(AND($C527='1C TSrécur9'!$B$12,'1C TSrécur9'!$B$16="récurrentes",'1C TSrécur9'!$T$17&lt;&gt;""),'1C TSrécur9'!$T$21,"")</f>
        <v/>
      </c>
      <c r="G527" s="235"/>
      <c r="H527" s="745">
        <v>0.21</v>
      </c>
      <c r="I527" s="747">
        <v>1</v>
      </c>
      <c r="J527" s="316"/>
      <c r="K527" s="786">
        <f t="shared" si="175"/>
        <v>0</v>
      </c>
      <c r="L527" s="539">
        <f>IF(OR('1C TSrécur9'!$B$12="",'1C TSrécur9'!T$30=0),0,IF(AND('1C TSrécur9'!$B$12&lt;&gt;"",$K$2="Pôle",'1C TSrécur9'!$C$12="OUI"),(('1C TSrécur9'!T$22+'1C TSrécur9'!T$23+'1C TSrécur9'!T$24+'1C TSrécur9'!T$25+'1C TSrécur9'!T$29)/'1C TSrécur9'!T$17),IF(AND('1C TSrécur9'!$B$12&lt;&gt;"",$K$2="Pôle",'1C TSrécur9'!$C$12="NON"),(('1C TSrécur9'!T$22+'1C TSrécur9'!T$23+'1C TSrécur9'!T$24+'1C TSrécur9'!T$25+'1C TSrécur9'!T$29)/'1C TSrécur9'!T$30),IF(AND('1C TSrécur9'!$B$12&lt;&gt;"",$K$2&lt;&gt;"Pôle",'1C TSrécur9'!$C$12="OUI"),(('1C TSrécur9'!T$22+'1C TSrécur9'!T$23+'1C TSrécur9'!T$24+'1C TSrécur9'!T$25+'1C TSrécur9'!T$26+'1C TSrécur9'!T$27+'1C TSrécur9'!T$28+'1C TSrécur9'!T$29)/'1C TSrécur9'!T$17),IF(AND('1C TSrécur9'!$B$12&lt;&gt;"",$K$2&lt;&gt;"Pôle",'1C TSrécur9'!$C$12="NON"),(('1C TSrécur9'!T$22+'1C TSrécur9'!T$23+'1C TSrécur9'!T$24+'1C TSrécur9'!T$25+'1C TSrécur9'!T$26+'1C TSrécur9'!T$27+'1C TSrécur9'!T$28+'1C TSrécur9'!T$29)/'1C TSrécur9'!T$30))))))</f>
        <v>0</v>
      </c>
      <c r="M527" s="539">
        <f>IF(OR('1C TSrécur9'!$B$12="",'1C TSrécur9'!T$30=0),0,IF(AND('1C TSrécur9'!$B$12&lt;&gt;"",$K$2="Pôle",'1C TSrécur9'!$C$12="OUI"),(('1C TSrécur9'!T$26+'1C TSrécur9'!T$27+'1C TSrécur9'!T$28)/'1C TSrécur9'!T$17),IF(AND('1C TSrécur9'!$B$12&lt;&gt;"",$K$2="Pôle",'1C TSrécur9'!$C$12="NON"),(('1C TSrécur9'!T$26+'1C TSrécur9'!T$27+'1C TSrécur9'!T$28)/'1C TSrécur9'!T$30),IF(AND('1C TSrécur9'!$B$12&lt;&gt;"",$K$2&lt;&gt;"Pôle"),0))))</f>
        <v>0</v>
      </c>
      <c r="N527" s="539">
        <f>IF(AND('1C TSrécur9'!$T$17&lt;&gt;0,'1C TSrécur9'!$T$30&lt;&gt;0),L527+M527,0)</f>
        <v>0</v>
      </c>
      <c r="O527" s="544" t="str">
        <f>IF(AND('1C TSrécur9'!T$17&lt;&gt;0,'1C TSrécur9'!$C$12="OUI"),'1C TSrécur9'!T$36/'1C TSrécur9'!T$17,"")</f>
        <v/>
      </c>
      <c r="P527" s="545" t="str">
        <f>IF(AND('1C TSrécur9'!T$17&lt;&gt;0,'1C TSrécur9'!$C$12="OUI"),'1C TSrécur9'!$T$37/'1C TSrécur9'!T$17,"")</f>
        <v/>
      </c>
      <c r="Q527" s="545" t="str">
        <f>IF(AND('1C TSrécur9'!T$17&lt;&gt;0,'1C TSrécur9'!$C$12="OUI"),'1C TSrécur9'!$T$38/'1C TSrécur9'!T$17,"")</f>
        <v/>
      </c>
      <c r="R527" s="545" t="str">
        <f>IF(AND('1C TSrécur9'!T$17&lt;&gt;0,'1C TSrécur9'!$C$12="OUI"),'1C TSrécur9'!$T$39/'1C TSrécur9'!T$17,"")</f>
        <v/>
      </c>
      <c r="S527" s="545" t="str">
        <f>IF(AND('1C TSrécur9'!T$17&lt;&gt;0,'1C TSrécur9'!$C$12="OUI"),'1C TSrécur9'!$T$40/'1C TSrécur9'!T$17,"")</f>
        <v/>
      </c>
      <c r="T527" s="545" t="str">
        <f>IF(AND('1C TSrécur9'!T$17&lt;&gt;0,'1C TSrécur9'!$C$12="OUI"),'1C TSrécur9'!$T$41/'1C TSrécur9'!T$17,"")</f>
        <v/>
      </c>
      <c r="U527" s="545" t="str">
        <f>IF(AND('1C TSrécur9'!T$17&lt;&gt;0,'1C TSrécur9'!$C$12="OUI"),'1C TSrécur9'!$T$42/'1C TSrécur9'!T$17,"")</f>
        <v/>
      </c>
      <c r="V527" s="545" t="str">
        <f>IF(AND('1C TSrécur9'!T$17&lt;&gt;0,'1C TSrécur9'!$C$12="OUI"),'1C TSrécur9'!$T$43/'1C TSrécur9'!T$17,"")</f>
        <v/>
      </c>
      <c r="W527" s="545" t="str">
        <f>IF(AND('1C TSrécur9'!T$17&lt;&gt;0,'1C TSrécur9'!$C$12="OUI"),'1C TSrécur9'!$T$44/'1C TSrécur9'!T$17,"")</f>
        <v/>
      </c>
      <c r="X527" s="545" t="str">
        <f>IF(AND('1C TSrécur9'!T$17&lt;&gt;0,'1C TSrécur9'!$C$12="OUI"),'1C TSrécur9'!$T$45/'1C TSrécur9'!T$17,"")</f>
        <v/>
      </c>
      <c r="Y527" s="545" t="str">
        <f>IF(AND('1C TSrécur9'!T$17&lt;&gt;0,'1C TSrécur9'!$C$12="OUI"),'1C TSrécur9'!$T$46/'1C TSrécur9'!T$17,"")</f>
        <v/>
      </c>
      <c r="Z527" s="545" t="str">
        <f>IF(AND('1C TSrécur9'!T$17&lt;&gt;0,'1C TSrécur9'!$C$12="OUI"),'1C TSrécur9'!$T$47/'1C TSrécur9'!T$17,"")</f>
        <v/>
      </c>
      <c r="AA527" s="545" t="str">
        <f>IF(AND('1C TSrécur9'!T$17&lt;&gt;0,'1C TSrécur9'!$C$12="OUI"),'1C TSrécur9'!$T$48/'1C TSrécur9'!T$17,"")</f>
        <v/>
      </c>
      <c r="AB527" s="545" t="str">
        <f>IF(AND('1C TSrécur9'!T$17&lt;&gt;0,'1C TSrécur9'!$C$12="OUI"),'1C TSrécur9'!$T$49/'1C TSrécur9'!T$17,"")</f>
        <v/>
      </c>
      <c r="AC527" s="545" t="str">
        <f>IF(AND('1C TSrécur9'!T$17&lt;&gt;0,'1C TSrécur9'!$C$12="OUI"),'1C TSrécur9'!$T$50/'1C TSrécur9'!T$17,"")</f>
        <v/>
      </c>
      <c r="AD527" s="545" t="str">
        <f>IF(AND('1C TSrécur9'!T$17&lt;&gt;0,'1C TSrécur9'!$C$12="OUI"),'1C TSrécur9'!$T$51/'1C TSrécur9'!T$17,"")</f>
        <v/>
      </c>
      <c r="AE527" s="545" t="str">
        <f>IF(AND('1C TSrécur9'!T$17&lt;&gt;0,'1C TSrécur9'!$C$12="OUI"),'1C TSrécur9'!$T$52/'1C TSrécur9'!T$17,"")</f>
        <v/>
      </c>
      <c r="AF527" s="545" t="str">
        <f>IF(AND('1C TSrécur9'!T$17&lt;&gt;0,'1C TSrécur9'!$C$12="OUI"),'1C TSrécur9'!$T$53/'1C TSrécur9'!T$17,"")</f>
        <v/>
      </c>
      <c r="AG527" s="545" t="str">
        <f>IF(AND('1C TSrécur9'!T$17&lt;&gt;0,'1C TSrécur9'!$C$12="OUI"),'1C TSrécur9'!$T$54/'1C TSrécur9'!T$17,"")</f>
        <v/>
      </c>
      <c r="AH527" s="545" t="str">
        <f>IF(AND('1C TSrécur9'!T$17&lt;&gt;0,'1C TSrécur9'!$C$12="OUI"),'1C TSrécur9'!$T$55/'1C TSrécur9'!T$17,"")</f>
        <v/>
      </c>
      <c r="AI527" s="545" t="str">
        <f>IF(AND('1C TSrécur9'!T$17&lt;&gt;0,'1C TSrécur9'!$C$12="OUI"),'1C TSrécur9'!$T$56/'1C TSrécur9'!T$17,"")</f>
        <v/>
      </c>
      <c r="AJ527" s="545" t="str">
        <f>IF(AND('1C TSrécur9'!T$17&lt;&gt;0,'1C TSrécur9'!$C$12="OUI"),'1C TSrécur9'!$T$57/'1C TSrécur9'!T$17,"")</f>
        <v/>
      </c>
      <c r="AK527" s="545">
        <f>IF(AND('1C TSrécur9'!T$17&lt;&gt;0,'1C TSrécur9'!$C$12="OUI"),'1C TSrécur9'!T$58/'1C TSrécur9'!T$17,0)</f>
        <v>0</v>
      </c>
      <c r="AL527" s="73">
        <f>IF(AND('1C TSrécur9'!$B$12&lt;&gt;"",'1C TSrécur9'!$C$12="OUI"),N527+AK527,N527)</f>
        <v>0</v>
      </c>
      <c r="AM527" s="344">
        <f t="shared" si="170"/>
        <v>0</v>
      </c>
      <c r="AN527" s="344">
        <f t="shared" si="171"/>
        <v>0</v>
      </c>
      <c r="AO527" s="345">
        <f t="shared" si="176"/>
        <v>0</v>
      </c>
      <c r="AP527" s="573">
        <f t="shared" si="177"/>
        <v>0</v>
      </c>
      <c r="AQ527" s="583">
        <f t="shared" si="174"/>
        <v>0</v>
      </c>
      <c r="AR527" s="579"/>
      <c r="AS527" s="102"/>
      <c r="AT527" s="209" t="str">
        <f>IF('1C TSrécur9'!T$17*FICHE!$C$13&lt;J527,"Forfait limité à "&amp;FICHE!$C$13&amp;"€/jour","")</f>
        <v/>
      </c>
      <c r="AU527" s="592"/>
    </row>
    <row r="528" spans="1:211" ht="13.9" hidden="1" customHeight="1">
      <c r="A528" s="309"/>
      <c r="B528" s="338"/>
      <c r="C528" s="962" t="str">
        <f>IF('1C TSrécur9'!U$17&lt;&gt;0,'1C TSrécur9'!$B$12,"")</f>
        <v/>
      </c>
      <c r="D528" s="963"/>
      <c r="E528" s="964"/>
      <c r="F528" s="211" t="str">
        <f>IF(AND($C528='1C TSrécur9'!$B$12,'1C TSrécur9'!$B$16="récurrentes",'1C TSrécur9'!$U$17&lt;&gt;""),'1C TSrécur9'!$U$21,"")</f>
        <v/>
      </c>
      <c r="G528" s="235"/>
      <c r="H528" s="745">
        <v>0.21</v>
      </c>
      <c r="I528" s="747">
        <v>1</v>
      </c>
      <c r="J528" s="316"/>
      <c r="K528" s="786">
        <f t="shared" si="175"/>
        <v>0</v>
      </c>
      <c r="L528" s="539">
        <f>IF(OR('1C TSrécur9'!$B$12="",'1C TSrécur9'!U$30=0),0,IF(AND('1C TSrécur9'!$B$12&lt;&gt;"",$K$2="Pôle",'1C TSrécur9'!$C$12="OUI"),(('1C TSrécur9'!U$22+'1C TSrécur9'!U$23+'1C TSrécur9'!U$24+'1C TSrécur9'!U$25+'1C TSrécur9'!U$29)/'1C TSrécur9'!U$17),IF(AND('1C TSrécur9'!$B$12&lt;&gt;"",$K$2="Pôle",'1C TSrécur9'!$C$12="NON"),(('1C TSrécur9'!U$22+'1C TSrécur9'!U$23+'1C TSrécur9'!U$24+'1C TSrécur9'!U$25+'1C TSrécur9'!U$29)/'1C TSrécur9'!U$30),IF(AND('1C TSrécur9'!$B$12&lt;&gt;"",$K$2&lt;&gt;"Pôle",'1C TSrécur9'!$C$12="OUI"),(('1C TSrécur9'!U$22+'1C TSrécur9'!U$23+'1C TSrécur9'!U$24+'1C TSrécur9'!U$25+'1C TSrécur9'!U$26+'1C TSrécur9'!U$27+'1C TSrécur9'!U$28+'1C TSrécur9'!U$29)/'1C TSrécur9'!U$17),IF(AND('1C TSrécur9'!$B$12&lt;&gt;"",$K$2&lt;&gt;"Pôle",'1C TSrécur9'!$C$12="NON"),(('1C TSrécur9'!U$22+'1C TSrécur9'!U$23+'1C TSrécur9'!U$24+'1C TSrécur9'!U$25+'1C TSrécur9'!U$26+'1C TSrécur9'!U$27+'1C TSrécur9'!U$28+'1C TSrécur9'!U$29)/'1C TSrécur9'!U$30))))))</f>
        <v>0</v>
      </c>
      <c r="M528" s="539">
        <f>IF(OR('1C TSrécur9'!$B$12="",'1C TSrécur9'!U$30=0),0,IF(AND('1C TSrécur9'!$B$12&lt;&gt;"",$K$2="Pôle",'1C TSrécur9'!$C$12="OUI"),(('1C TSrécur9'!U$26+'1C TSrécur9'!U$27+'1C TSrécur9'!U$28)/'1C TSrécur9'!U$17),IF(AND('1C TSrécur9'!$B$12&lt;&gt;"",$K$2="Pôle",'1C TSrécur9'!$C$12="NON"),(('1C TSrécur9'!U$26+'1C TSrécur9'!U$27+'1C TSrécur9'!U$28)/'1C TSrécur9'!U$30),IF(AND('1C TSrécur9'!$B$12&lt;&gt;"",$K$2&lt;&gt;"Pôle"),0))))</f>
        <v>0</v>
      </c>
      <c r="N528" s="539">
        <f>IF(AND('1C TSrécur9'!$U$17&lt;&gt;0,'1C TSrécur9'!$U$30&lt;&gt;0),L528+M528,0)</f>
        <v>0</v>
      </c>
      <c r="O528" s="544" t="str">
        <f>IF(AND('1C TSrécur9'!U$17&lt;&gt;0,'1C TSrécur9'!$C$12="OUI"),'1C TSrécur9'!U$36/'1C TSrécur9'!U$17,"")</f>
        <v/>
      </c>
      <c r="P528" s="545" t="str">
        <f>IF(AND('1C TSrécur9'!U$17&lt;&gt;0,'1C TSrécur9'!$C$12="OUI"),'1C TSrécur9'!$U$37/'1C TSrécur9'!U$17,"")</f>
        <v/>
      </c>
      <c r="Q528" s="545" t="str">
        <f>IF(AND('1C TSrécur9'!U$17&lt;&gt;0,'1C TSrécur9'!$C$12="OUI"),'1C TSrécur9'!$U$38/'1C TSrécur9'!U$17,"")</f>
        <v/>
      </c>
      <c r="R528" s="545" t="str">
        <f>IF(AND('1C TSrécur9'!U$17&lt;&gt;0,'1C TSrécur9'!$C$12="OUI"),'1C TSrécur9'!$U$39/'1C TSrécur9'!U$17,"")</f>
        <v/>
      </c>
      <c r="S528" s="545" t="str">
        <f>IF(AND('1C TSrécur9'!U$17&lt;&gt;0,'1C TSrécur9'!$C$12="OUI"),'1C TSrécur9'!$U$40/'1C TSrécur9'!U$17,"")</f>
        <v/>
      </c>
      <c r="T528" s="545" t="str">
        <f>IF(AND('1C TSrécur9'!U$17&lt;&gt;0,'1C TSrécur9'!$C$12="OUI"),'1C TSrécur9'!$U$41/'1C TSrécur9'!U$17,"")</f>
        <v/>
      </c>
      <c r="U528" s="545" t="str">
        <f>IF(AND('1C TSrécur9'!U$17&lt;&gt;0,'1C TSrécur9'!$C$12="OUI"),'1C TSrécur9'!$U$42/'1C TSrécur9'!U$17,"")</f>
        <v/>
      </c>
      <c r="V528" s="545" t="str">
        <f>IF(AND('1C TSrécur9'!U$17&lt;&gt;0,'1C TSrécur9'!$C$12="OUI"),'1C TSrécur9'!$U$43/'1C TSrécur9'!U$17,"")</f>
        <v/>
      </c>
      <c r="W528" s="545" t="str">
        <f>IF(AND('1C TSrécur9'!U$17&lt;&gt;0,'1C TSrécur9'!$C$12="OUI"),'1C TSrécur9'!$U$44/'1C TSrécur9'!U$17,"")</f>
        <v/>
      </c>
      <c r="X528" s="545" t="str">
        <f>IF(AND('1C TSrécur9'!U$17&lt;&gt;0,'1C TSrécur9'!$C$12="OUI"),'1C TSrécur9'!$U$45/'1C TSrécur9'!U$17,"")</f>
        <v/>
      </c>
      <c r="Y528" s="545" t="str">
        <f>IF(AND('1C TSrécur9'!U$17&lt;&gt;0,'1C TSrécur9'!$C$12="OUI"),'1C TSrécur9'!$U$46/'1C TSrécur9'!U$17,"")</f>
        <v/>
      </c>
      <c r="Z528" s="545" t="str">
        <f>IF(AND('1C TSrécur9'!U$17&lt;&gt;0,'1C TSrécur9'!$C$12="OUI"),'1C TSrécur9'!$U$47/'1C TSrécur9'!U$17,"")</f>
        <v/>
      </c>
      <c r="AA528" s="545" t="str">
        <f>IF(AND('1C TSrécur9'!U$17&lt;&gt;0,'1C TSrécur9'!$C$12="OUI"),'1C TSrécur9'!$U$48/'1C TSrécur9'!U$17,"")</f>
        <v/>
      </c>
      <c r="AB528" s="545" t="str">
        <f>IF(AND('1C TSrécur9'!U$17&lt;&gt;0,'1C TSrécur9'!$C$12="OUI"),'1C TSrécur9'!$U$49/'1C TSrécur9'!U$17,"")</f>
        <v/>
      </c>
      <c r="AC528" s="545" t="str">
        <f>IF(AND('1C TSrécur9'!U$17&lt;&gt;0,'1C TSrécur9'!$C$12="OUI"),'1C TSrécur9'!$U$50/'1C TSrécur9'!U$17,"")</f>
        <v/>
      </c>
      <c r="AD528" s="545" t="str">
        <f>IF(AND('1C TSrécur9'!U$17&lt;&gt;0,'1C TSrécur9'!$C$12="OUI"),'1C TSrécur9'!$U$51/'1C TSrécur9'!U$17,"")</f>
        <v/>
      </c>
      <c r="AE528" s="545" t="str">
        <f>IF(AND('1C TSrécur9'!U$17&lt;&gt;0,'1C TSrécur9'!$C$12="OUI"),'1C TSrécur9'!$U$52/'1C TSrécur9'!U$17,"")</f>
        <v/>
      </c>
      <c r="AF528" s="545" t="str">
        <f>IF(AND('1C TSrécur9'!U$17&lt;&gt;0,'1C TSrécur9'!$C$12="OUI"),'1C TSrécur9'!$U$53/'1C TSrécur9'!U$17,"")</f>
        <v/>
      </c>
      <c r="AG528" s="545" t="str">
        <f>IF(AND('1C TSrécur9'!U$17&lt;&gt;0,'1C TSrécur9'!$C$12="OUI"),'1C TSrécur9'!$U$54/'1C TSrécur9'!U$17,"")</f>
        <v/>
      </c>
      <c r="AH528" s="545" t="str">
        <f>IF(AND('1C TSrécur9'!U$17&lt;&gt;0,'1C TSrécur9'!$C$12="OUI"),'1C TSrécur9'!$U$55/'1C TSrécur9'!U$17,"")</f>
        <v/>
      </c>
      <c r="AI528" s="545" t="str">
        <f>IF(AND('1C TSrécur9'!U$17&lt;&gt;0,'1C TSrécur9'!$C$12="OUI"),'1C TSrécur9'!$U$56/'1C TSrécur9'!U$17,"")</f>
        <v/>
      </c>
      <c r="AJ528" s="545" t="str">
        <f>IF(AND('1C TSrécur9'!U$17&lt;&gt;0,'1C TSrécur9'!$C$12="OUI"),'1C TSrécur9'!$U$57/'1C TSrécur9'!U$17,"")</f>
        <v/>
      </c>
      <c r="AK528" s="545">
        <f>IF(AND('1C TSrécur9'!U$17&lt;&gt;0,'1C TSrécur9'!$C$12="OUI"),'1C TSrécur9'!U$58/'1C TSrécur9'!U$17,0)</f>
        <v>0</v>
      </c>
      <c r="AL528" s="73">
        <f>IF(AND('1C TSrécur9'!$B$12&lt;&gt;"",'1C TSrécur9'!$C$12="OUI"),N528+AK528,N528)</f>
        <v>0</v>
      </c>
      <c r="AM528" s="344">
        <f t="shared" si="170"/>
        <v>0</v>
      </c>
      <c r="AN528" s="344">
        <f t="shared" si="171"/>
        <v>0</v>
      </c>
      <c r="AO528" s="345">
        <f t="shared" si="176"/>
        <v>0</v>
      </c>
      <c r="AP528" s="573">
        <f t="shared" si="177"/>
        <v>0</v>
      </c>
      <c r="AQ528" s="583">
        <f t="shared" si="174"/>
        <v>0</v>
      </c>
      <c r="AR528" s="579"/>
      <c r="AS528" s="102"/>
      <c r="AT528" s="209" t="str">
        <f>IF('1C TSrécur9'!U$17*FICHE!$C$13&lt;J528,"Forfait limité à "&amp;FICHE!$C$13&amp;"€/jour","")</f>
        <v/>
      </c>
      <c r="AU528" s="592"/>
    </row>
    <row r="529" spans="1:211" ht="13.9" hidden="1" customHeight="1">
      <c r="A529" s="309"/>
      <c r="B529" s="338"/>
      <c r="C529" s="962" t="str">
        <f>IF('1C TSrécur9'!V$17&lt;&gt;0,'1C TSrécur9'!$B$12,"")</f>
        <v/>
      </c>
      <c r="D529" s="963"/>
      <c r="E529" s="964"/>
      <c r="F529" s="211" t="str">
        <f>IF(AND($C529='1C TSrécur9'!$B$12,'1C TSrécur9'!$B$16="récurrentes",'1C TSrécur9'!$V$17&lt;&gt;""),'1C TSrécur9'!$V$21,"")</f>
        <v/>
      </c>
      <c r="G529" s="235"/>
      <c r="H529" s="745">
        <v>0.21</v>
      </c>
      <c r="I529" s="747">
        <v>1</v>
      </c>
      <c r="J529" s="316"/>
      <c r="K529" s="786">
        <f t="shared" si="175"/>
        <v>0</v>
      </c>
      <c r="L529" s="539">
        <f>IF(OR('1C TSrécur9'!$B$12="",'1C TSrécur9'!V$30=0),0,IF(AND('1C TSrécur9'!$B$12&lt;&gt;"",$K$2="Pôle",'1C TSrécur9'!$C$12="OUI"),(('1C TSrécur9'!V$22+'1C TSrécur9'!V$23+'1C TSrécur9'!V$24+'1C TSrécur9'!V$25+'1C TSrécur9'!V$29)/'1C TSrécur9'!V$17),IF(AND('1C TSrécur9'!$B$12&lt;&gt;"",$K$2="Pôle",'1C TSrécur9'!$C$12="NON"),(('1C TSrécur9'!V$22+'1C TSrécur9'!V$23+'1C TSrécur9'!V$24+'1C TSrécur9'!V$25+'1C TSrécur9'!V$29)/'1C TSrécur9'!V$30),IF(AND('1C TSrécur9'!$B$12&lt;&gt;"",$K$2&lt;&gt;"Pôle",'1C TSrécur9'!$C$12="OUI"),(('1C TSrécur9'!V$22+'1C TSrécur9'!V$23+'1C TSrécur9'!V$24+'1C TSrécur9'!V$25+'1C TSrécur9'!V$26+'1C TSrécur9'!V$27+'1C TSrécur9'!V$28+'1C TSrécur9'!V$29)/'1C TSrécur9'!V$17),IF(AND('1C TSrécur9'!$B$12&lt;&gt;"",$K$2&lt;&gt;"Pôle",'1C TSrécur9'!$C$12="NON"),(('1C TSrécur9'!V$22+'1C TSrécur9'!V$23+'1C TSrécur9'!V$24+'1C TSrécur9'!V$25+'1C TSrécur9'!V$26+'1C TSrécur9'!V$27+'1C TSrécur9'!V$28+'1C TSrécur9'!V$29)/'1C TSrécur9'!V$30))))))</f>
        <v>0</v>
      </c>
      <c r="M529" s="539">
        <f>IF(OR('1C TSrécur9'!$B$12="",'1C TSrécur9'!V$30=0),0,IF(AND('1C TSrécur9'!$B$12&lt;&gt;"",$K$2="Pôle",'1C TSrécur9'!$C$12="OUI"),(('1C TSrécur9'!V$26+'1C TSrécur9'!V$27+'1C TSrécur9'!V$28)/'1C TSrécur9'!V$17),IF(AND('1C TSrécur9'!$B$12&lt;&gt;"",$K$2="Pôle",'1C TSrécur9'!$C$12="NON"),(('1C TSrécur9'!V$26+'1C TSrécur9'!V$27+'1C TSrécur9'!V$28)/'1C TSrécur9'!V$30),IF(AND('1C TSrécur9'!$B$12&lt;&gt;"",$K$2&lt;&gt;"Pôle"),0))))</f>
        <v>0</v>
      </c>
      <c r="N529" s="539">
        <f>IF(AND('1C TSrécur9'!$V$17&lt;&gt;0,'1C TSrécur9'!$V$30&lt;&gt;0),L529+M529,0)</f>
        <v>0</v>
      </c>
      <c r="O529" s="544" t="str">
        <f>IF(AND('1C TSrécur9'!V$17&lt;&gt;0,'1C TSrécur9'!$C$12="OUI"),'1C TSrécur9'!V$36/'1C TSrécur9'!V$17,"")</f>
        <v/>
      </c>
      <c r="P529" s="545" t="str">
        <f>IF(AND('1C TSrécur9'!V$17&lt;&gt;0,'1C TSrécur9'!$C$12="OUI"),'1C TSrécur9'!$V$37/'1C TSrécur9'!V$17,"")</f>
        <v/>
      </c>
      <c r="Q529" s="545" t="str">
        <f>IF(AND('1C TSrécur9'!V$17&lt;&gt;0,'1C TSrécur9'!$C$12="OUI"),'1C TSrécur9'!$V$38/'1C TSrécur9'!V$17,"")</f>
        <v/>
      </c>
      <c r="R529" s="545" t="str">
        <f>IF(AND('1C TSrécur9'!V$17&lt;&gt;0,'1C TSrécur9'!$C$12="OUI"),'1C TSrécur9'!$V$39/'1C TSrécur9'!V$17,"")</f>
        <v/>
      </c>
      <c r="S529" s="545" t="str">
        <f>IF(AND('1C TSrécur9'!V$17&lt;&gt;0,'1C TSrécur9'!$C$12="OUI"),'1C TSrécur9'!$V$40/'1C TSrécur9'!V$17,"")</f>
        <v/>
      </c>
      <c r="T529" s="545" t="str">
        <f>IF(AND('1C TSrécur9'!V$17&lt;&gt;0,'1C TSrécur9'!$C$12="OUI"),'1C TSrécur9'!$V$41/'1C TSrécur9'!V$17,"")</f>
        <v/>
      </c>
      <c r="U529" s="545" t="str">
        <f>IF(AND('1C TSrécur9'!V$17&lt;&gt;0,'1C TSrécur9'!$C$12="OUI"),'1C TSrécur9'!$V$42/'1C TSrécur9'!V$17,"")</f>
        <v/>
      </c>
      <c r="V529" s="545" t="str">
        <f>IF(AND('1C TSrécur9'!V$17&lt;&gt;0,'1C TSrécur9'!$C$12="OUI"),'1C TSrécur9'!$V$43/'1C TSrécur9'!V$17,"")</f>
        <v/>
      </c>
      <c r="W529" s="545" t="str">
        <f>IF(AND('1C TSrécur9'!V$17&lt;&gt;0,'1C TSrécur9'!$C$12="OUI"),'1C TSrécur9'!$V$44/'1C TSrécur9'!V$17,"")</f>
        <v/>
      </c>
      <c r="X529" s="545" t="str">
        <f>IF(AND('1C TSrécur9'!V$17&lt;&gt;0,'1C TSrécur9'!$C$12="OUI"),'1C TSrécur9'!$V$45/'1C TSrécur9'!V$17,"")</f>
        <v/>
      </c>
      <c r="Y529" s="545" t="str">
        <f>IF(AND('1C TSrécur9'!V$17&lt;&gt;0,'1C TSrécur9'!$C$12="OUI"),'1C TSrécur9'!$V$46/'1C TSrécur9'!V$17,"")</f>
        <v/>
      </c>
      <c r="Z529" s="545" t="str">
        <f>IF(AND('1C TSrécur9'!V$17&lt;&gt;0,'1C TSrécur9'!$C$12="OUI"),'1C TSrécur9'!$V$47/'1C TSrécur9'!V$17,"")</f>
        <v/>
      </c>
      <c r="AA529" s="545" t="str">
        <f>IF(AND('1C TSrécur9'!V$17&lt;&gt;0,'1C TSrécur9'!$C$12="OUI"),'1C TSrécur9'!$V$48/'1C TSrécur9'!V$17,"")</f>
        <v/>
      </c>
      <c r="AB529" s="545" t="str">
        <f>IF(AND('1C TSrécur9'!V$17&lt;&gt;0,'1C TSrécur9'!$C$12="OUI"),'1C TSrécur9'!$V$49/'1C TSrécur9'!V$17,"")</f>
        <v/>
      </c>
      <c r="AC529" s="545" t="str">
        <f>IF(AND('1C TSrécur9'!V$17&lt;&gt;0,'1C TSrécur9'!$C$12="OUI"),'1C TSrécur9'!$V$50/'1C TSrécur9'!V$17,"")</f>
        <v/>
      </c>
      <c r="AD529" s="545" t="str">
        <f>IF(AND('1C TSrécur9'!V$17&lt;&gt;0,'1C TSrécur9'!$C$12="OUI"),'1C TSrécur9'!$V$51/'1C TSrécur9'!V$17,"")</f>
        <v/>
      </c>
      <c r="AE529" s="545" t="str">
        <f>IF(AND('1C TSrécur9'!V$17&lt;&gt;0,'1C TSrécur9'!$C$12="OUI"),'1C TSrécur9'!$V$52/'1C TSrécur9'!V$17,"")</f>
        <v/>
      </c>
      <c r="AF529" s="545" t="str">
        <f>IF(AND('1C TSrécur9'!V$17&lt;&gt;0,'1C TSrécur9'!$C$12="OUI"),'1C TSrécur9'!$V$53/'1C TSrécur9'!V$17,"")</f>
        <v/>
      </c>
      <c r="AG529" s="545" t="str">
        <f>IF(AND('1C TSrécur9'!V$17&lt;&gt;0,'1C TSrécur9'!$C$12="OUI"),'1C TSrécur9'!$V$54/'1C TSrécur9'!V$17,"")</f>
        <v/>
      </c>
      <c r="AH529" s="545" t="str">
        <f>IF(AND('1C TSrécur9'!V$17&lt;&gt;0,'1C TSrécur9'!$C$12="OUI"),'1C TSrécur9'!$V$55/'1C TSrécur9'!V$17,"")</f>
        <v/>
      </c>
      <c r="AI529" s="545" t="str">
        <f>IF(AND('1C TSrécur9'!V$17&lt;&gt;0,'1C TSrécur9'!$C$12="OUI"),'1C TSrécur9'!$V$56/'1C TSrécur9'!V$17,"")</f>
        <v/>
      </c>
      <c r="AJ529" s="545" t="str">
        <f>IF(AND('1C TSrécur9'!V$17&lt;&gt;0,'1C TSrécur9'!$C$12="OUI"),'1C TSrécur9'!$V$57/'1C TSrécur9'!V$17,"")</f>
        <v/>
      </c>
      <c r="AK529" s="545">
        <f>IF(AND('1C TSrécur9'!V$17&lt;&gt;0,'1C TSrécur9'!$C$12="OUI"),'1C TSrécur9'!V$58/'1C TSrécur9'!V$17,0)</f>
        <v>0</v>
      </c>
      <c r="AL529" s="73">
        <f>IF(AND('1C TSrécur9'!$B$12&lt;&gt;"",'1C TSrécur9'!$C$12="OUI"),N529+AK529,N529)</f>
        <v>0</v>
      </c>
      <c r="AM529" s="344">
        <f t="shared" si="170"/>
        <v>0</v>
      </c>
      <c r="AN529" s="344">
        <f t="shared" si="171"/>
        <v>0</v>
      </c>
      <c r="AO529" s="345">
        <f t="shared" si="176"/>
        <v>0</v>
      </c>
      <c r="AP529" s="573">
        <f t="shared" si="177"/>
        <v>0</v>
      </c>
      <c r="AQ529" s="583">
        <f t="shared" si="174"/>
        <v>0</v>
      </c>
      <c r="AR529" s="579"/>
      <c r="AS529" s="102"/>
      <c r="AT529" s="209" t="str">
        <f>IF('1C TSrécur9'!V$17*FICHE!$C$13&lt;J529,"Forfait limité à "&amp;FICHE!$C$13&amp;"€/jour","")</f>
        <v/>
      </c>
      <c r="AU529" s="592"/>
    </row>
    <row r="530" spans="1:211" ht="13.9" hidden="1" customHeight="1">
      <c r="A530" s="309"/>
      <c r="B530" s="338"/>
      <c r="C530" s="962" t="str">
        <f>IF('1C TSrécur9'!W$17&lt;&gt;0,'1C TSrécur9'!$B$12,"")</f>
        <v/>
      </c>
      <c r="D530" s="963"/>
      <c r="E530" s="964"/>
      <c r="F530" s="211" t="str">
        <f>IF(AND($C530='1C TSrécur9'!$B$12,'1C TSrécur9'!$B$16="récurrentes",'1C TSrécur9'!$W$17&lt;&gt;""),'1C TSrécur9'!$W$21,"")</f>
        <v/>
      </c>
      <c r="G530" s="235"/>
      <c r="H530" s="745">
        <v>0.21</v>
      </c>
      <c r="I530" s="747">
        <v>1</v>
      </c>
      <c r="J530" s="316"/>
      <c r="K530" s="786">
        <f t="shared" si="175"/>
        <v>0</v>
      </c>
      <c r="L530" s="539">
        <f>IF(OR('1C TSrécur9'!$B$12="",'1C TSrécur9'!W$30=0),0,IF(AND('1C TSrécur9'!$B$12&lt;&gt;"",$K$2="Pôle",'1C TSrécur9'!$C$12="OUI"),(('1C TSrécur9'!W$22+'1C TSrécur9'!W$23+'1C TSrécur9'!W$24+'1C TSrécur9'!W$25+'1C TSrécur9'!W$29)/'1C TSrécur9'!W$17),IF(AND('1C TSrécur9'!$B$12&lt;&gt;"",$K$2="Pôle",'1C TSrécur9'!$C$12="NON"),(('1C TSrécur9'!W$22+'1C TSrécur9'!W$23+'1C TSrécur9'!W$24+'1C TSrécur9'!W$25+'1C TSrécur9'!W$29)/'1C TSrécur9'!W$30),IF(AND('1C TSrécur9'!$B$12&lt;&gt;"",$K$2&lt;&gt;"Pôle",'1C TSrécur9'!$C$12="OUI"),(('1C TSrécur9'!W$22+'1C TSrécur9'!W$23+'1C TSrécur9'!W$24+'1C TSrécur9'!W$25+'1C TSrécur9'!W$26+'1C TSrécur9'!W$27+'1C TSrécur9'!W$28+'1C TSrécur9'!W$29)/'1C TSrécur9'!W$17),IF(AND('1C TSrécur9'!$B$12&lt;&gt;"",$K$2&lt;&gt;"Pôle",'1C TSrécur9'!$C$12="NON"),(('1C TSrécur9'!W$22+'1C TSrécur9'!W$23+'1C TSrécur9'!W$24+'1C TSrécur9'!W$25+'1C TSrécur9'!W$26+'1C TSrécur9'!W$27+'1C TSrécur9'!W$28+'1C TSrécur9'!W$29)/'1C TSrécur9'!W$30))))))</f>
        <v>0</v>
      </c>
      <c r="M530" s="539">
        <f>IF(OR('1C TSrécur9'!$B$12="",'1C TSrécur9'!W$30=0),0,IF(AND('1C TSrécur9'!$B$12&lt;&gt;"",$K$2="Pôle",'1C TSrécur9'!$C$12="OUI"),(('1C TSrécur9'!W$26+'1C TSrécur9'!W$27+'1C TSrécur9'!W$28)/'1C TSrécur9'!W$17),IF(AND('1C TSrécur9'!$B$12&lt;&gt;"",$K$2="Pôle",'1C TSrécur9'!$C$12="NON"),(('1C TSrécur9'!W$26+'1C TSrécur9'!W$27+'1C TSrécur9'!W$28)/'1C TSrécur9'!W$30),IF(AND('1C TSrécur9'!$B$12&lt;&gt;"",$K$2&lt;&gt;"Pôle"),0))))</f>
        <v>0</v>
      </c>
      <c r="N530" s="539">
        <f>IF(AND('1C TSrécur9'!$W$17&lt;&gt;0,'1C TSrécur9'!$W$30&lt;&gt;0),L530+M530,0)</f>
        <v>0</v>
      </c>
      <c r="O530" s="544" t="str">
        <f>IF(AND('1C TSrécur9'!W$17&lt;&gt;0,'1C TSrécur9'!$C$12="OUI"),'1C TSrécur9'!W$36/'1C TSrécur9'!W$17,"")</f>
        <v/>
      </c>
      <c r="P530" s="545" t="str">
        <f>IF(AND('1C TSrécur9'!W$17&lt;&gt;0,'1C TSrécur9'!$C$12="OUI"),'1C TSrécur9'!$W$37/'1C TSrécur9'!W$17,"")</f>
        <v/>
      </c>
      <c r="Q530" s="545" t="str">
        <f>IF(AND('1C TSrécur9'!W$17&lt;&gt;0,'1C TSrécur9'!$C$12="OUI"),'1C TSrécur9'!$W$38/'1C TSrécur9'!W$17,"")</f>
        <v/>
      </c>
      <c r="R530" s="545" t="str">
        <f>IF(AND('1C TSrécur9'!W$17&lt;&gt;0,'1C TSrécur9'!$C$12="OUI"),'1C TSrécur9'!$W$39/'1C TSrécur9'!W$17,"")</f>
        <v/>
      </c>
      <c r="S530" s="545" t="str">
        <f>IF(AND('1C TSrécur9'!W$17&lt;&gt;0,'1C TSrécur9'!$C$12="OUI"),'1C TSrécur9'!$W$40/'1C TSrécur9'!W$17,"")</f>
        <v/>
      </c>
      <c r="T530" s="545" t="str">
        <f>IF(AND('1C TSrécur9'!W$17&lt;&gt;0,'1C TSrécur9'!$C$12="OUI"),'1C TSrécur9'!$W$41/'1C TSrécur9'!W$17,"")</f>
        <v/>
      </c>
      <c r="U530" s="545" t="str">
        <f>IF(AND('1C TSrécur9'!W$17&lt;&gt;0,'1C TSrécur9'!$C$12="OUI"),'1C TSrécur9'!$W$42/'1C TSrécur9'!W$17,"")</f>
        <v/>
      </c>
      <c r="V530" s="545" t="str">
        <f>IF(AND('1C TSrécur9'!W$17&lt;&gt;0,'1C TSrécur9'!$C$12="OUI"),'1C TSrécur9'!$W$43/'1C TSrécur9'!W$17,"")</f>
        <v/>
      </c>
      <c r="W530" s="545" t="str">
        <f>IF(AND('1C TSrécur9'!W$17&lt;&gt;0,'1C TSrécur9'!$C$12="OUI"),'1C TSrécur9'!$W$44/'1C TSrécur9'!W$17,"")</f>
        <v/>
      </c>
      <c r="X530" s="545" t="str">
        <f>IF(AND('1C TSrécur9'!W$17&lt;&gt;0,'1C TSrécur9'!$C$12="OUI"),'1C TSrécur9'!$W$45/'1C TSrécur9'!W$17,"")</f>
        <v/>
      </c>
      <c r="Y530" s="545" t="str">
        <f>IF(AND('1C TSrécur9'!W$17&lt;&gt;0,'1C TSrécur9'!$C$12="OUI"),'1C TSrécur9'!$W$46/'1C TSrécur9'!W$17,"")</f>
        <v/>
      </c>
      <c r="Z530" s="545" t="str">
        <f>IF(AND('1C TSrécur9'!W$17&lt;&gt;0,'1C TSrécur9'!$C$12="OUI"),'1C TSrécur9'!$W$47/'1C TSrécur9'!W$17,"")</f>
        <v/>
      </c>
      <c r="AA530" s="545" t="str">
        <f>IF(AND('1C TSrécur9'!W$17&lt;&gt;0,'1C TSrécur9'!$C$12="OUI"),'1C TSrécur9'!$W$48/'1C TSrécur9'!W$17,"")</f>
        <v/>
      </c>
      <c r="AB530" s="545" t="str">
        <f>IF(AND('1C TSrécur9'!W$17&lt;&gt;0,'1C TSrécur9'!$C$12="OUI"),'1C TSrécur9'!$W$49/'1C TSrécur9'!W$17,"")</f>
        <v/>
      </c>
      <c r="AC530" s="545" t="str">
        <f>IF(AND('1C TSrécur9'!W$17&lt;&gt;0,'1C TSrécur9'!$C$12="OUI"),'1C TSrécur9'!$W$50/'1C TSrécur9'!W$17,"")</f>
        <v/>
      </c>
      <c r="AD530" s="545" t="str">
        <f>IF(AND('1C TSrécur9'!W$17&lt;&gt;0,'1C TSrécur9'!$C$12="OUI"),'1C TSrécur9'!$W$51/'1C TSrécur9'!W$17,"")</f>
        <v/>
      </c>
      <c r="AE530" s="545" t="str">
        <f>IF(AND('1C TSrécur9'!W$17&lt;&gt;0,'1C TSrécur9'!$C$12="OUI"),'1C TSrécur9'!$W$52/'1C TSrécur9'!W$17,"")</f>
        <v/>
      </c>
      <c r="AF530" s="545" t="str">
        <f>IF(AND('1C TSrécur9'!W$17&lt;&gt;0,'1C TSrécur9'!$C$12="OUI"),'1C TSrécur9'!$W$53/'1C TSrécur9'!W$17,"")</f>
        <v/>
      </c>
      <c r="AG530" s="545" t="str">
        <f>IF(AND('1C TSrécur9'!W$17&lt;&gt;0,'1C TSrécur9'!$C$12="OUI"),'1C TSrécur9'!$W$54/'1C TSrécur9'!W$17,"")</f>
        <v/>
      </c>
      <c r="AH530" s="545" t="str">
        <f>IF(AND('1C TSrécur9'!W$17&lt;&gt;0,'1C TSrécur9'!$C$12="OUI"),'1C TSrécur9'!$W$55/'1C TSrécur9'!W$17,"")</f>
        <v/>
      </c>
      <c r="AI530" s="545" t="str">
        <f>IF(AND('1C TSrécur9'!W$17&lt;&gt;0,'1C TSrécur9'!$C$12="OUI"),'1C TSrécur9'!$W$56/'1C TSrécur9'!W$17,"")</f>
        <v/>
      </c>
      <c r="AJ530" s="545" t="str">
        <f>IF(AND('1C TSrécur9'!W$17&lt;&gt;0,'1C TSrécur9'!$C$12="OUI"),'1C TSrécur9'!$W$57/'1C TSrécur9'!W$17,"")</f>
        <v/>
      </c>
      <c r="AK530" s="545">
        <f>IF(AND('1C TSrécur9'!W$17&lt;&gt;0,'1C TSrécur9'!$C$12="OUI"),'1C TSrécur9'!W$58/'1C TSrécur9'!W$17,0)</f>
        <v>0</v>
      </c>
      <c r="AL530" s="73">
        <f>IF(AND('1C TSrécur9'!$B$12&lt;&gt;"",'1C TSrécur9'!$C$12="OUI"),N530+AK530,N530)</f>
        <v>0</v>
      </c>
      <c r="AM530" s="344">
        <f t="shared" si="170"/>
        <v>0</v>
      </c>
      <c r="AN530" s="344">
        <f t="shared" si="171"/>
        <v>0</v>
      </c>
      <c r="AO530" s="345">
        <f t="shared" si="176"/>
        <v>0</v>
      </c>
      <c r="AP530" s="573">
        <f t="shared" si="177"/>
        <v>0</v>
      </c>
      <c r="AQ530" s="583">
        <f t="shared" si="174"/>
        <v>0</v>
      </c>
      <c r="AR530" s="579"/>
      <c r="AS530" s="102"/>
      <c r="AT530" s="209" t="str">
        <f>IF('1C TSrécur9'!W$17*FICHE!$C$13&lt;J530,"Forfait limité à "&amp;FICHE!$C$13&amp;"€/jour","")</f>
        <v/>
      </c>
      <c r="AU530" s="592"/>
    </row>
    <row r="531" spans="1:211" ht="13.9" hidden="1" customHeight="1">
      <c r="A531" s="309"/>
      <c r="B531" s="338"/>
      <c r="C531" s="962" t="str">
        <f>IF('1C TSrécur9'!X$17&lt;&gt;0,'1C TSrécur9'!$B$12,"")</f>
        <v/>
      </c>
      <c r="D531" s="963"/>
      <c r="E531" s="964"/>
      <c r="F531" s="211" t="str">
        <f>IF(AND($C531='1C TSrécur9'!$B$12,'1C TSrécur9'!$B$16="récurrentes",'1C TSrécur9'!$X$17&lt;&gt;""),'1C TSrécur9'!$X$21,"")</f>
        <v/>
      </c>
      <c r="G531" s="235"/>
      <c r="H531" s="745">
        <v>0.21</v>
      </c>
      <c r="I531" s="747">
        <v>1</v>
      </c>
      <c r="J531" s="316"/>
      <c r="K531" s="786">
        <f t="shared" si="175"/>
        <v>0</v>
      </c>
      <c r="L531" s="539">
        <f>IF(OR('1C TSrécur9'!$B$12="",'1C TSrécur9'!X$30=0),0,IF(AND('1C TSrécur9'!$B$12&lt;&gt;"",$K$2="Pôle",'1C TSrécur9'!$C$12="OUI"),(('1C TSrécur9'!X$22+'1C TSrécur9'!X$23+'1C TSrécur9'!X$24+'1C TSrécur9'!X$25+'1C TSrécur9'!X$29)/'1C TSrécur9'!X$17),IF(AND('1C TSrécur9'!$B$12&lt;&gt;"",$K$2="Pôle",'1C TSrécur9'!$C$12="NON"),(('1C TSrécur9'!X$22+'1C TSrécur9'!X$23+'1C TSrécur9'!X$24+'1C TSrécur9'!X$25+'1C TSrécur9'!X$29)/'1C TSrécur9'!X$30),IF(AND('1C TSrécur9'!$B$12&lt;&gt;"",$K$2&lt;&gt;"Pôle",'1C TSrécur9'!$C$12="OUI"),(('1C TSrécur9'!X$22+'1C TSrécur9'!X$23+'1C TSrécur9'!X$24+'1C TSrécur9'!X$25+'1C TSrécur9'!X$26+'1C TSrécur9'!X$27+'1C TSrécur9'!X$28+'1C TSrécur9'!X$29)/'1C TSrécur9'!X$17),IF(AND('1C TSrécur9'!$B$12&lt;&gt;"",$K$2&lt;&gt;"Pôle",'1C TSrécur9'!$C$12="NON"),(('1C TSrécur9'!X$22+'1C TSrécur9'!X$23+'1C TSrécur9'!X$24+'1C TSrécur9'!X$25+'1C TSrécur9'!X$26+'1C TSrécur9'!X$27+'1C TSrécur9'!X$28+'1C TSrécur9'!X$29)/'1C TSrécur9'!X$30))))))</f>
        <v>0</v>
      </c>
      <c r="M531" s="539">
        <f>IF(OR('1C TSrécur9'!$B$12="",'1C TSrécur9'!X$30=0),0,IF(AND('1C TSrécur9'!$B$12&lt;&gt;"",$K$2="Pôle",'1C TSrécur9'!$C$12="OUI"),(('1C TSrécur9'!X$26+'1C TSrécur9'!X$27+'1C TSrécur9'!X$28)/'1C TSrécur9'!X$17),IF(AND('1C TSrécur9'!$B$12&lt;&gt;"",$K$2="Pôle",'1C TSrécur9'!$C$12="NON"),(('1C TSrécur9'!X$26+'1C TSrécur9'!X$27+'1C TSrécur9'!X$28)/'1C TSrécur9'!X$30),IF(AND('1C TSrécur9'!$B$12&lt;&gt;"",$K$2&lt;&gt;"Pôle"),0))))</f>
        <v>0</v>
      </c>
      <c r="N531" s="539">
        <f>IF(AND('1C TSrécur9'!$X$17&lt;&gt;0,'1C TSrécur9'!$X$30&lt;&gt;0),L531+M531,0)</f>
        <v>0</v>
      </c>
      <c r="O531" s="544" t="str">
        <f>IF(AND('1C TSrécur9'!X$17&lt;&gt;0,'1C TSrécur9'!$C$12="OUI"),'1C TSrécur9'!X$36/'1C TSrécur9'!X$17,"")</f>
        <v/>
      </c>
      <c r="P531" s="545" t="str">
        <f>IF(AND('1C TSrécur9'!X$17&lt;&gt;0,'1C TSrécur9'!$C$12="OUI"),'1C TSrécur9'!$X$37/'1C TSrécur9'!X$17,"")</f>
        <v/>
      </c>
      <c r="Q531" s="545" t="str">
        <f>IF(AND('1C TSrécur9'!X$17&lt;&gt;0,'1C TSrécur9'!$C$12="OUI"),'1C TSrécur9'!$X$38/'1C TSrécur9'!X$17,"")</f>
        <v/>
      </c>
      <c r="R531" s="545" t="str">
        <f>IF(AND('1C TSrécur9'!X$17&lt;&gt;0,'1C TSrécur9'!$C$12="OUI"),'1C TSrécur9'!$X$39/'1C TSrécur9'!X$17,"")</f>
        <v/>
      </c>
      <c r="S531" s="545" t="str">
        <f>IF(AND('1C TSrécur9'!X$17&lt;&gt;0,'1C TSrécur9'!$C$12="OUI"),'1C TSrécur9'!$X$40/'1C TSrécur9'!X$17,"")</f>
        <v/>
      </c>
      <c r="T531" s="545" t="str">
        <f>IF(AND('1C TSrécur9'!X$17&lt;&gt;0,'1C TSrécur9'!$C$12="OUI"),'1C TSrécur9'!$X$41/'1C TSrécur9'!X$17,"")</f>
        <v/>
      </c>
      <c r="U531" s="545" t="str">
        <f>IF(AND('1C TSrécur9'!X$17&lt;&gt;0,'1C TSrécur9'!$C$12="OUI"),'1C TSrécur9'!$X$42/'1C TSrécur9'!X$17,"")</f>
        <v/>
      </c>
      <c r="V531" s="545" t="str">
        <f>IF(AND('1C TSrécur9'!X$17&lt;&gt;0,'1C TSrécur9'!$C$12="OUI"),'1C TSrécur9'!$X$43/'1C TSrécur9'!X$17,"")</f>
        <v/>
      </c>
      <c r="W531" s="545" t="str">
        <f>IF(AND('1C TSrécur9'!X$17&lt;&gt;0,'1C TSrécur9'!$C$12="OUI"),'1C TSrécur9'!$X$44/'1C TSrécur9'!X$17,"")</f>
        <v/>
      </c>
      <c r="X531" s="545" t="str">
        <f>IF(AND('1C TSrécur9'!X$17&lt;&gt;0,'1C TSrécur9'!$C$12="OUI"),'1C TSrécur9'!$X$45/'1C TSrécur9'!X$17,"")</f>
        <v/>
      </c>
      <c r="Y531" s="545" t="str">
        <f>IF(AND('1C TSrécur9'!X$17&lt;&gt;0,'1C TSrécur9'!$C$12="OUI"),'1C TSrécur9'!$X$46/'1C TSrécur9'!X$17,"")</f>
        <v/>
      </c>
      <c r="Z531" s="545" t="str">
        <f>IF(AND('1C TSrécur9'!X$17&lt;&gt;0,'1C TSrécur9'!$C$12="OUI"),'1C TSrécur9'!$X$47/'1C TSrécur9'!X$17,"")</f>
        <v/>
      </c>
      <c r="AA531" s="545" t="str">
        <f>IF(AND('1C TSrécur9'!X$17&lt;&gt;0,'1C TSrécur9'!$C$12="OUI"),'1C TSrécur9'!$X$48/'1C TSrécur9'!X$17,"")</f>
        <v/>
      </c>
      <c r="AB531" s="545" t="str">
        <f>IF(AND('1C TSrécur9'!X$17&lt;&gt;0,'1C TSrécur9'!$C$12="OUI"),'1C TSrécur9'!$X$49/'1C TSrécur9'!X$17,"")</f>
        <v/>
      </c>
      <c r="AC531" s="545" t="str">
        <f>IF(AND('1C TSrécur9'!X$17&lt;&gt;0,'1C TSrécur9'!$C$12="OUI"),'1C TSrécur9'!$X$50/'1C TSrécur9'!X$17,"")</f>
        <v/>
      </c>
      <c r="AD531" s="545" t="str">
        <f>IF(AND('1C TSrécur9'!X$17&lt;&gt;0,'1C TSrécur9'!$C$12="OUI"),'1C TSrécur9'!$X$51/'1C TSrécur9'!X$17,"")</f>
        <v/>
      </c>
      <c r="AE531" s="545" t="str">
        <f>IF(AND('1C TSrécur9'!X$17&lt;&gt;0,'1C TSrécur9'!$C$12="OUI"),'1C TSrécur9'!$X$52/'1C TSrécur9'!X$17,"")</f>
        <v/>
      </c>
      <c r="AF531" s="545" t="str">
        <f>IF(AND('1C TSrécur9'!X$17&lt;&gt;0,'1C TSrécur9'!$C$12="OUI"),'1C TSrécur9'!$X$53/'1C TSrécur9'!X$17,"")</f>
        <v/>
      </c>
      <c r="AG531" s="545" t="str">
        <f>IF(AND('1C TSrécur9'!X$17&lt;&gt;0,'1C TSrécur9'!$C$12="OUI"),'1C TSrécur9'!$X$54/'1C TSrécur9'!X$17,"")</f>
        <v/>
      </c>
      <c r="AH531" s="545" t="str">
        <f>IF(AND('1C TSrécur9'!X$17&lt;&gt;0,'1C TSrécur9'!$C$12="OUI"),'1C TSrécur9'!$X$55/'1C TSrécur9'!X$17,"")</f>
        <v/>
      </c>
      <c r="AI531" s="545" t="str">
        <f>IF(AND('1C TSrécur9'!X$17&lt;&gt;0,'1C TSrécur9'!$C$12="OUI"),'1C TSrécur9'!$X$56/'1C TSrécur9'!X$17,"")</f>
        <v/>
      </c>
      <c r="AJ531" s="545" t="str">
        <f>IF(AND('1C TSrécur9'!X$17&lt;&gt;0,'1C TSrécur9'!$C$12="OUI"),'1C TSrécur9'!$X$57/'1C TSrécur9'!X$17,"")</f>
        <v/>
      </c>
      <c r="AK531" s="545">
        <f>IF(AND('1C TSrécur9'!X$17&lt;&gt;0,'1C TSrécur9'!$C$12="OUI"),'1C TSrécur9'!X$58/'1C TSrécur9'!X$17,0)</f>
        <v>0</v>
      </c>
      <c r="AL531" s="73">
        <f>IF(AND('1C TSrécur9'!$B$12&lt;&gt;"",'1C TSrécur9'!$C$12="OUI"),N531+AK531,N531)</f>
        <v>0</v>
      </c>
      <c r="AM531" s="344">
        <f t="shared" si="170"/>
        <v>0</v>
      </c>
      <c r="AN531" s="344">
        <f t="shared" si="171"/>
        <v>0</v>
      </c>
      <c r="AO531" s="345">
        <f t="shared" si="176"/>
        <v>0</v>
      </c>
      <c r="AP531" s="573">
        <f t="shared" si="177"/>
        <v>0</v>
      </c>
      <c r="AQ531" s="583">
        <f t="shared" si="174"/>
        <v>0</v>
      </c>
      <c r="AR531" s="579"/>
      <c r="AS531" s="102"/>
      <c r="AT531" s="209" t="str">
        <f>IF('1C TSrécur9'!X$17*FICHE!$C$13&lt;J531,"Forfait limité à "&amp;FICHE!$C$13&amp;"€/jour","")</f>
        <v/>
      </c>
      <c r="AU531" s="592"/>
    </row>
    <row r="532" spans="1:211" ht="13.9" hidden="1" customHeight="1">
      <c r="A532" s="309"/>
      <c r="B532" s="338"/>
      <c r="C532" s="962" t="str">
        <f>IF('1C TSrécur9'!Y$17&lt;&gt;0,'1C TSrécur9'!$B$12,"")</f>
        <v/>
      </c>
      <c r="D532" s="963"/>
      <c r="E532" s="964"/>
      <c r="F532" s="211" t="str">
        <f>IF(AND($C532='1C TSrécur9'!$B$12,'1C TSrécur9'!$B$16="récurrentes",'1C TSrécur9'!$Y$17&lt;&gt;""),'1C TSrécur9'!$Y$21,"")</f>
        <v/>
      </c>
      <c r="G532" s="235"/>
      <c r="H532" s="745">
        <v>0.21</v>
      </c>
      <c r="I532" s="747">
        <v>1</v>
      </c>
      <c r="J532" s="316"/>
      <c r="K532" s="786">
        <f t="shared" si="175"/>
        <v>0</v>
      </c>
      <c r="L532" s="539">
        <f>IF(OR('1C TSrécur9'!$B$12="",'1C TSrécur9'!Y$30=0),0,IF(AND('1C TSrécur9'!$B$12&lt;&gt;"",$K$2="Pôle",'1C TSrécur9'!$C$12="OUI"),(('1C TSrécur9'!Y$22+'1C TSrécur9'!Y$23+'1C TSrécur9'!Y$24+'1C TSrécur9'!Y$25+'1C TSrécur9'!Y$29)/'1C TSrécur9'!Y$17),IF(AND('1C TSrécur9'!$B$12&lt;&gt;"",$K$2="Pôle",'1C TSrécur9'!$C$12="NON"),(('1C TSrécur9'!Y$22+'1C TSrécur9'!Y$23+'1C TSrécur9'!Y$24+'1C TSrécur9'!Y$25+'1C TSrécur9'!Y$29)/'1C TSrécur9'!Y$30),IF(AND('1C TSrécur9'!$B$12&lt;&gt;"",$K$2&lt;&gt;"Pôle",'1C TSrécur9'!$C$12="OUI"),(('1C TSrécur9'!Y$22+'1C TSrécur9'!Y$23+'1C TSrécur9'!Y$24+'1C TSrécur9'!Y$25+'1C TSrécur9'!Y$26+'1C TSrécur9'!Y$27+'1C TSrécur9'!Y$28+'1C TSrécur9'!Y$29)/'1C TSrécur9'!Y$17),IF(AND('1C TSrécur9'!$B$12&lt;&gt;"",$K$2&lt;&gt;"Pôle",'1C TSrécur9'!$C$12="NON"),(('1C TSrécur9'!Y$22+'1C TSrécur9'!Y$23+'1C TSrécur9'!Y$24+'1C TSrécur9'!Y$25+'1C TSrécur9'!Y$26+'1C TSrécur9'!Y$27+'1C TSrécur9'!Y$28+'1C TSrécur9'!Y$29)/'1C TSrécur9'!Y$30))))))</f>
        <v>0</v>
      </c>
      <c r="M532" s="539">
        <f>IF(OR('1C TSrécur9'!$B$12="",'1C TSrécur9'!Y$30=0),0,IF(AND('1C TSrécur9'!$B$12&lt;&gt;"",$K$2="Pôle",'1C TSrécur9'!$C$12="OUI"),(('1C TSrécur9'!Y$26+'1C TSrécur9'!Y$27+'1C TSrécur9'!Y$28)/'1C TSrécur9'!Y$17),IF(AND('1C TSrécur9'!$B$12&lt;&gt;"",$K$2="Pôle",'1C TSrécur9'!$C$12="NON"),(('1C TSrécur9'!Y$26+'1C TSrécur9'!Y$27+'1C TSrécur9'!Y$28)/'1C TSrécur9'!Y$30),IF(AND('1C TSrécur9'!$B$12&lt;&gt;"",$K$2&lt;&gt;"Pôle"),0))))</f>
        <v>0</v>
      </c>
      <c r="N532" s="539">
        <f>IF(AND('1C TSrécur9'!$Y$17&lt;&gt;0,'1C TSrécur9'!$Y$30&lt;&gt;0),L532+M532,0)</f>
        <v>0</v>
      </c>
      <c r="O532" s="544" t="str">
        <f>IF(AND('1C TSrécur9'!Y$17&lt;&gt;0,'1C TSrécur9'!$C$12="OUI"),'1C TSrécur9'!Y$36/'1C TSrécur9'!Y$17,"")</f>
        <v/>
      </c>
      <c r="P532" s="545" t="str">
        <f>IF(AND('1C TSrécur9'!Y$17&lt;&gt;0,'1C TSrécur9'!$C$12="OUI"),'1C TSrécur9'!$Y$37/'1C TSrécur9'!Y$17,"")</f>
        <v/>
      </c>
      <c r="Q532" s="545" t="str">
        <f>IF(AND('1C TSrécur9'!Y$17&lt;&gt;0,'1C TSrécur9'!$C$12="OUI"),'1C TSrécur9'!$Y$38/'1C TSrécur9'!Y$17,"")</f>
        <v/>
      </c>
      <c r="R532" s="545" t="str">
        <f>IF(AND('1C TSrécur9'!Y$17&lt;&gt;0,'1C TSrécur9'!$C$12="OUI"),'1C TSrécur9'!$Y$39/'1C TSrécur9'!Y$17,"")</f>
        <v/>
      </c>
      <c r="S532" s="545" t="str">
        <f>IF(AND('1C TSrécur9'!Y$17&lt;&gt;0,'1C TSrécur9'!$C$12="OUI"),'1C TSrécur9'!$Y$40/'1C TSrécur9'!Y$17,"")</f>
        <v/>
      </c>
      <c r="T532" s="545" t="str">
        <f>IF(AND('1C TSrécur9'!Y$17&lt;&gt;0,'1C TSrécur9'!$C$12="OUI"),'1C TSrécur9'!$Y$41/'1C TSrécur9'!Y$17,"")</f>
        <v/>
      </c>
      <c r="U532" s="545" t="str">
        <f>IF(AND('1C TSrécur9'!Y$17&lt;&gt;0,'1C TSrécur9'!$C$12="OUI"),'1C TSrécur9'!$Y$42/'1C TSrécur9'!Y$17,"")</f>
        <v/>
      </c>
      <c r="V532" s="545" t="str">
        <f>IF(AND('1C TSrécur9'!Y$17&lt;&gt;0,'1C TSrécur9'!$C$12="OUI"),'1C TSrécur9'!$Y$43/'1C TSrécur9'!Y$17,"")</f>
        <v/>
      </c>
      <c r="W532" s="545" t="str">
        <f>IF(AND('1C TSrécur9'!Y$17&lt;&gt;0,'1C TSrécur9'!$C$12="OUI"),'1C TSrécur9'!$Y$44/'1C TSrécur9'!Y$17,"")</f>
        <v/>
      </c>
      <c r="X532" s="545" t="str">
        <f>IF(AND('1C TSrécur9'!Y$17&lt;&gt;0,'1C TSrécur9'!$C$12="OUI"),'1C TSrécur9'!$Y$45/'1C TSrécur9'!Y$17,"")</f>
        <v/>
      </c>
      <c r="Y532" s="545" t="str">
        <f>IF(AND('1C TSrécur9'!Y$17&lt;&gt;0,'1C TSrécur9'!$C$12="OUI"),'1C TSrécur9'!$Y$46/'1C TSrécur9'!Y$17,"")</f>
        <v/>
      </c>
      <c r="Z532" s="545" t="str">
        <f>IF(AND('1C TSrécur9'!Y$17&lt;&gt;0,'1C TSrécur9'!$C$12="OUI"),'1C TSrécur9'!$Y$47/'1C TSrécur9'!Y$17,"")</f>
        <v/>
      </c>
      <c r="AA532" s="545" t="str">
        <f>IF(AND('1C TSrécur9'!Y$17&lt;&gt;0,'1C TSrécur9'!$C$12="OUI"),'1C TSrécur9'!$Y$48/'1C TSrécur9'!Y$17,"")</f>
        <v/>
      </c>
      <c r="AB532" s="545" t="str">
        <f>IF(AND('1C TSrécur9'!Y$17&lt;&gt;0,'1C TSrécur9'!$C$12="OUI"),'1C TSrécur9'!$Y$49/'1C TSrécur9'!Y$17,"")</f>
        <v/>
      </c>
      <c r="AC532" s="545" t="str">
        <f>IF(AND('1C TSrécur9'!Y$17&lt;&gt;0,'1C TSrécur9'!$C$12="OUI"),'1C TSrécur9'!$Y$50/'1C TSrécur9'!Y$17,"")</f>
        <v/>
      </c>
      <c r="AD532" s="545" t="str">
        <f>IF(AND('1C TSrécur9'!Y$17&lt;&gt;0,'1C TSrécur9'!$C$12="OUI"),'1C TSrécur9'!$Y$51/'1C TSrécur9'!Y$17,"")</f>
        <v/>
      </c>
      <c r="AE532" s="545" t="str">
        <f>IF(AND('1C TSrécur9'!Y$17&lt;&gt;0,'1C TSrécur9'!$C$12="OUI"),'1C TSrécur9'!$Y$52/'1C TSrécur9'!Y$17,"")</f>
        <v/>
      </c>
      <c r="AF532" s="545" t="str">
        <f>IF(AND('1C TSrécur9'!Y$17&lt;&gt;0,'1C TSrécur9'!$C$12="OUI"),'1C TSrécur9'!$Y$53/'1C TSrécur9'!Y$17,"")</f>
        <v/>
      </c>
      <c r="AG532" s="545" t="str">
        <f>IF(AND('1C TSrécur9'!Y$17&lt;&gt;0,'1C TSrécur9'!$C$12="OUI"),'1C TSrécur9'!$Y$54/'1C TSrécur9'!Y$17,"")</f>
        <v/>
      </c>
      <c r="AH532" s="545" t="str">
        <f>IF(AND('1C TSrécur9'!Y$17&lt;&gt;0,'1C TSrécur9'!$C$12="OUI"),'1C TSrécur9'!$Y$55/'1C TSrécur9'!Y$17,"")</f>
        <v/>
      </c>
      <c r="AI532" s="545" t="str">
        <f>IF(AND('1C TSrécur9'!Y$17&lt;&gt;0,'1C TSrécur9'!$C$12="OUI"),'1C TSrécur9'!$Y$56/'1C TSrécur9'!Y$17,"")</f>
        <v/>
      </c>
      <c r="AJ532" s="545" t="str">
        <f>IF(AND('1C TSrécur9'!Y$17&lt;&gt;0,'1C TSrécur9'!$C$12="OUI"),'1C TSrécur9'!$Y$57/'1C TSrécur9'!Y$17,"")</f>
        <v/>
      </c>
      <c r="AK532" s="545">
        <f>IF(AND('1C TSrécur9'!Y$17&lt;&gt;0,'1C TSrécur9'!$C$12="OUI"),'1C TSrécur9'!Y$58/'1C TSrécur9'!Y$17,0)</f>
        <v>0</v>
      </c>
      <c r="AL532" s="73">
        <f>IF(AND('1C TSrécur9'!$B$12&lt;&gt;"",'1C TSrécur9'!$C$12="OUI"),N532+AK532,N532)</f>
        <v>0</v>
      </c>
      <c r="AM532" s="344">
        <f t="shared" si="170"/>
        <v>0</v>
      </c>
      <c r="AN532" s="344">
        <f t="shared" si="171"/>
        <v>0</v>
      </c>
      <c r="AO532" s="345">
        <f t="shared" si="176"/>
        <v>0</v>
      </c>
      <c r="AP532" s="573">
        <f t="shared" si="177"/>
        <v>0</v>
      </c>
      <c r="AQ532" s="583">
        <f t="shared" si="174"/>
        <v>0</v>
      </c>
      <c r="AR532" s="579"/>
      <c r="AS532" s="102"/>
      <c r="AT532" s="209" t="str">
        <f>IF('1C TSrécur9'!Y$17*FICHE!$C$13&lt;J532,"Forfait limité à "&amp;FICHE!$C$13&amp;"€/jour","")</f>
        <v/>
      </c>
      <c r="AU532" s="592"/>
    </row>
    <row r="533" spans="1:211" s="767" customFormat="1" ht="13.9" hidden="1" customHeight="1">
      <c r="A533" s="819"/>
      <c r="B533" s="820"/>
      <c r="C533" s="965" t="str">
        <f>IF('1C TSrécur9'!Z$17&lt;&gt;0,'1C TSrécur9'!$B$12,"")</f>
        <v/>
      </c>
      <c r="D533" s="966"/>
      <c r="E533" s="967"/>
      <c r="F533" s="821" t="str">
        <f>IF(AND($C533='1C TSrécur9'!$B$12,'1C TSrécur9'!$B$16="récurrentes",'1C TSrécur9'!$Z$17&lt;&gt;""),'1C TSrécur9'!$Z$21,"")</f>
        <v/>
      </c>
      <c r="G533" s="833"/>
      <c r="H533" s="834">
        <v>0.21</v>
      </c>
      <c r="I533" s="835">
        <v>1</v>
      </c>
      <c r="J533" s="822"/>
      <c r="K533" s="836">
        <f t="shared" si="175"/>
        <v>0</v>
      </c>
      <c r="L533" s="837">
        <f>IF(OR('1C TSrécur9'!$B$12="",'1C TSrécur9'!Z$30=0),0,IF(AND('1C TSrécur9'!$B$12&lt;&gt;"",$K$2="Pôle",'1C TSrécur9'!$C$12="OUI"),(('1C TSrécur9'!Z$22+'1C TSrécur9'!Z$23+'1C TSrécur9'!Z$24+'1C TSrécur9'!Z$25+'1C TSrécur9'!Z$29)/'1C TSrécur9'!Z$17),IF(AND('1C TSrécur9'!$B$12&lt;&gt;"",$K$2="Pôle",'1C TSrécur9'!$C$12="NON"),(('1C TSrécur9'!Z$22+'1C TSrécur9'!Z$23+'1C TSrécur9'!Z$24+'1C TSrécur9'!Z$25+'1C TSrécur9'!Z$29)/'1C TSrécur9'!Z$30),IF(AND('1C TSrécur9'!$B$12&lt;&gt;"",$K$2&lt;&gt;"Pôle",'1C TSrécur9'!$C$12="OUI"),(('1C TSrécur9'!Z$22+'1C TSrécur9'!Z$23+'1C TSrécur9'!Z$24+'1C TSrécur9'!Z$25+'1C TSrécur9'!Z$26+'1C TSrécur9'!Z$27+'1C TSrécur9'!Z$28+'1C TSrécur9'!Z$29)/'1C TSrécur9'!Z$17),IF(AND('1C TSrécur9'!$B$12&lt;&gt;"",$K$2&lt;&gt;"Pôle",'1C TSrécur9'!$C$12="NON"),(('1C TSrécur9'!Z$22+'1C TSrécur9'!Z$23+'1C TSrécur9'!Z$24+'1C TSrécur9'!Z$25+'1C TSrécur9'!Z$26+'1C TSrécur9'!Z$27+'1C TSrécur9'!Z$28+'1C TSrécur9'!Z$29)/'1C TSrécur9'!Z$30))))))</f>
        <v>0</v>
      </c>
      <c r="M533" s="837">
        <f>IF(OR('1C TSrécur9'!$B$12="",'1C TSrécur9'!Z$30=0),0,IF(AND('1C TSrécur9'!$B$12&lt;&gt;"",$K$2="Pôle",'1C TSrécur9'!$C$12="OUI"),(('1C TSrécur9'!Z$26+'1C TSrécur9'!Z$27+'1C TSrécur9'!Z$28)/'1C TSrécur9'!Z$17),IF(AND('1C TSrécur9'!$B$12&lt;&gt;"",$K$2="Pôle",'1C TSrécur9'!$C$12="NON"),(('1C TSrécur9'!Z$26+'1C TSrécur9'!Z$27+'1C TSrécur9'!Z$28)/'1C TSrécur9'!Z$30),IF(AND('1C TSrécur9'!$B$12&lt;&gt;"",$K$2&lt;&gt;"Pôle"),0))))</f>
        <v>0</v>
      </c>
      <c r="N533" s="837">
        <f>IF(AND('1C TSrécur9'!$Z$17&lt;&gt;0,'1C TSrécur9'!$Z$30&lt;&gt;0),L533+M533,0)</f>
        <v>0</v>
      </c>
      <c r="O533" s="838" t="str">
        <f>IF(AND('1C TSrécur9'!Z$17&lt;&gt;0,'1C TSrécur9'!$C$12="OUI"),'1C TSrécur9'!Z$36/'1C TSrécur9'!Z$17,"")</f>
        <v/>
      </c>
      <c r="P533" s="839" t="str">
        <f>IF(AND('1C TSrécur9'!Z$17&lt;&gt;0,'1C TSrécur9'!$C$12="OUI"),'1C TSrécur9'!$Z$37/'1C TSrécur9'!Z$17,"")</f>
        <v/>
      </c>
      <c r="Q533" s="839" t="str">
        <f>IF(AND('1C TSrécur9'!Z$17&lt;&gt;0,'1C TSrécur9'!$C$12="OUI"),'1C TSrécur9'!$Z$38/'1C TSrécur9'!Z$17,"")</f>
        <v/>
      </c>
      <c r="R533" s="839" t="str">
        <f>IF(AND('1C TSrécur9'!Z$17&lt;&gt;0,'1C TSrécur9'!$C$12="OUI"),'1C TSrécur9'!$Z$39/'1C TSrécur9'!Z$17,"")</f>
        <v/>
      </c>
      <c r="S533" s="839" t="str">
        <f>IF(AND('1C TSrécur9'!Z$17&lt;&gt;0,'1C TSrécur9'!$C$12="OUI"),'1C TSrécur9'!$Z$40/'1C TSrécur9'!Z$17,"")</f>
        <v/>
      </c>
      <c r="T533" s="839" t="str">
        <f>IF(AND('1C TSrécur9'!Z$17&lt;&gt;0,'1C TSrécur9'!$C$12="OUI"),'1C TSrécur9'!$Z$41/'1C TSrécur9'!Z$17,"")</f>
        <v/>
      </c>
      <c r="U533" s="839" t="str">
        <f>IF(AND('1C TSrécur9'!Z$17&lt;&gt;0,'1C TSrécur9'!$C$12="OUI"),'1C TSrécur9'!$Z$42/'1C TSrécur9'!Z$17,"")</f>
        <v/>
      </c>
      <c r="V533" s="839" t="str">
        <f>IF(AND('1C TSrécur9'!Z$17&lt;&gt;0,'1C TSrécur9'!$C$12="OUI"),'1C TSrécur9'!$Z$43/'1C TSrécur9'!Z$17,"")</f>
        <v/>
      </c>
      <c r="W533" s="839" t="str">
        <f>IF(AND('1C TSrécur9'!Z$17&lt;&gt;0,'1C TSrécur9'!$C$12="OUI"),'1C TSrécur9'!$Z$44/'1C TSrécur9'!Z$17,"")</f>
        <v/>
      </c>
      <c r="X533" s="839" t="str">
        <f>IF(AND('1C TSrécur9'!Z$17&lt;&gt;0,'1C TSrécur9'!$C$12="OUI"),'1C TSrécur9'!$Z$45/'1C TSrécur9'!Z$17,"")</f>
        <v/>
      </c>
      <c r="Y533" s="839" t="str">
        <f>IF(AND('1C TSrécur9'!Z$17&lt;&gt;0,'1C TSrécur9'!$C$12="OUI"),'1C TSrécur9'!$Z$46/'1C TSrécur9'!Z$17,"")</f>
        <v/>
      </c>
      <c r="Z533" s="839" t="str">
        <f>IF(AND('1C TSrécur9'!Z$17&lt;&gt;0,'1C TSrécur9'!$C$12="OUI"),'1C TSrécur9'!$Z$47/'1C TSrécur9'!Z$17,"")</f>
        <v/>
      </c>
      <c r="AA533" s="839" t="str">
        <f>IF(AND('1C TSrécur9'!Z$17&lt;&gt;0,'1C TSrécur9'!$C$12="OUI"),'1C TSrécur9'!$Z$48/'1C TSrécur9'!Z$17,"")</f>
        <v/>
      </c>
      <c r="AB533" s="839" t="str">
        <f>IF(AND('1C TSrécur9'!Z$17&lt;&gt;0,'1C TSrécur9'!$C$12="OUI"),'1C TSrécur9'!$Z$49/'1C TSrécur9'!Z$17,"")</f>
        <v/>
      </c>
      <c r="AC533" s="839" t="str">
        <f>IF(AND('1C TSrécur9'!Z$17&lt;&gt;0,'1C TSrécur9'!$C$12="OUI"),'1C TSrécur9'!$Z$50/'1C TSrécur9'!Z$17,"")</f>
        <v/>
      </c>
      <c r="AD533" s="839" t="str">
        <f>IF(AND('1C TSrécur9'!Z$17&lt;&gt;0,'1C TSrécur9'!$C$12="OUI"),'1C TSrécur9'!$Z$51/'1C TSrécur9'!Z$17,"")</f>
        <v/>
      </c>
      <c r="AE533" s="839" t="str">
        <f>IF(AND('1C TSrécur9'!Z$17&lt;&gt;0,'1C TSrécur9'!$C$12="OUI"),'1C TSrécur9'!$Z$52/'1C TSrécur9'!Z$17,"")</f>
        <v/>
      </c>
      <c r="AF533" s="839" t="str">
        <f>IF(AND('1C TSrécur9'!Z$17&lt;&gt;0,'1C TSrécur9'!$C$12="OUI"),'1C TSrécur9'!$Z$53/'1C TSrécur9'!Z$17,"")</f>
        <v/>
      </c>
      <c r="AG533" s="839" t="str">
        <f>IF(AND('1C TSrécur9'!Z$17&lt;&gt;0,'1C TSrécur9'!$C$12="OUI"),'1C TSrécur9'!$Z$54/'1C TSrécur9'!Z$17,"")</f>
        <v/>
      </c>
      <c r="AH533" s="839" t="str">
        <f>IF(AND('1C TSrécur9'!Z$17&lt;&gt;0,'1C TSrécur9'!$C$12="OUI"),'1C TSrécur9'!$Z$55/'1C TSrécur9'!Z$17,"")</f>
        <v/>
      </c>
      <c r="AI533" s="839" t="str">
        <f>IF(AND('1C TSrécur9'!Z$17&lt;&gt;0,'1C TSrécur9'!$C$12="OUI"),'1C TSrécur9'!$Z$56/'1C TSrécur9'!Z$17,"")</f>
        <v/>
      </c>
      <c r="AJ533" s="839" t="str">
        <f>IF(AND('1C TSrécur9'!Z$17&lt;&gt;0,'1C TSrécur9'!$C$12="OUI"),'1C TSrécur9'!$Z$57/'1C TSrécur9'!Z$17,"")</f>
        <v/>
      </c>
      <c r="AK533" s="839">
        <f>IF(AND('1C TSrécur9'!Z$17&lt;&gt;0,'1C TSrécur9'!$C$12="OUI"),'1C TSrécur9'!Z$58/'1C TSrécur9'!Z$17,0)</f>
        <v>0</v>
      </c>
      <c r="AL533" s="823">
        <f>IF(AND('1C TSrécur9'!$B$12&lt;&gt;"",'1C TSrécur9'!$C$12="OUI"),N533+AK533,N533)</f>
        <v>0</v>
      </c>
      <c r="AM533" s="840">
        <f t="shared" si="170"/>
        <v>0</v>
      </c>
      <c r="AN533" s="840">
        <f t="shared" si="171"/>
        <v>0</v>
      </c>
      <c r="AO533" s="841">
        <f t="shared" si="176"/>
        <v>0</v>
      </c>
      <c r="AP533" s="576">
        <f t="shared" si="177"/>
        <v>0</v>
      </c>
      <c r="AQ533" s="585">
        <f t="shared" si="174"/>
        <v>0</v>
      </c>
      <c r="AR533" s="581"/>
      <c r="AS533" s="215"/>
      <c r="AT533" s="214" t="str">
        <f>IF('1C TSrécur9'!Z$17*FICHE!$C$13&lt;J533,"Forfait limité à "&amp;FICHE!$C$13&amp;"€/jour","")</f>
        <v/>
      </c>
      <c r="AU533" s="788"/>
      <c r="AV533" s="824"/>
      <c r="AW533" s="824"/>
      <c r="AX533" s="824"/>
      <c r="AY533" s="824"/>
      <c r="AZ533" s="824"/>
    </row>
    <row r="534" spans="1:211" s="862" customFormat="1" ht="13.9" hidden="1" customHeight="1">
      <c r="A534" s="843"/>
      <c r="B534" s="844"/>
      <c r="C534" s="968" t="str">
        <f>IF('1C TSrécur10'!C$17&lt;&gt;0,'1C TSrécur10'!$B$12,"")</f>
        <v/>
      </c>
      <c r="D534" s="969"/>
      <c r="E534" s="970"/>
      <c r="F534" s="845" t="str">
        <f>IF(AND($C534='1C TSrécur10'!$B$12,'1C TSrécur10'!$B$16="récurrentes",'1C TSrécur10'!$C$17&lt;&gt;""),'1C TSrécur10'!$C$21,"")</f>
        <v/>
      </c>
      <c r="G534" s="846"/>
      <c r="H534" s="847">
        <v>0.21</v>
      </c>
      <c r="I534" s="847">
        <v>1</v>
      </c>
      <c r="J534" s="848"/>
      <c r="K534" s="849">
        <f t="shared" si="175"/>
        <v>0</v>
      </c>
      <c r="L534" s="850">
        <f>IF(OR('1C TSrécur10'!$B$12="",'1C TSrécur10'!C$30=0),0,IF(AND('1C TSrécur10'!$B$12&lt;&gt;"",$K$2="Pôle",'1C TSrécur10'!$C$12="OUI"),(('1C TSrécur10'!C$22+'1C TSrécur10'!C$23+'1C TSrécur10'!C$24+'1C TSrécur10'!C$25+'1C TSrécur10'!C$29)/'1C TSrécur10'!C$17),IF(AND('1C TSrécur10'!$B$12&lt;&gt;"",$K$2="Pôle",'1C TSrécur10'!$C$12="NON"),(('1C TSrécur10'!C$22+'1C TSrécur10'!C$23+'1C TSrécur10'!C$24+'1C TSrécur10'!C$25+'1C TSrécur10'!C$29)/'1C TSrécur10'!C$30),IF(AND('1C TSrécur10'!$B$12&lt;&gt;"",$K$2&lt;&gt;"Pôle",'1C TSrécur10'!$C$12="OUI"),(('1C TSrécur10'!C$22+'1C TSrécur10'!C$23+'1C TSrécur10'!C$24+'1C TSrécur10'!C$25+'1C TSrécur10'!C$26+'1C TSrécur10'!C$27+'1C TSrécur10'!C$28+'1C TSrécur10'!C$29)/'1C TSrécur10'!C$17),IF(AND('1C TSrécur10'!$B$12&lt;&gt;"",$K$2&lt;&gt;"Pôle",'1C TSrécur10'!$C$12="NON"),(('1C TSrécur10'!C$22+'1C TSrécur10'!C$23+'1C TSrécur10'!C$24+'1C TSrécur10'!C$25+'1C TSrécur10'!C$26+'1C TSrécur10'!C$27+'1C TSrécur10'!C$28+'1C TSrécur10'!C$29)/'1C TSrécur10'!C$30))))))</f>
        <v>0</v>
      </c>
      <c r="M534" s="850">
        <f>IF(OR('1C TSrécur10'!$B$12="",'1C TSrécur10'!C$30=0),0,IF(AND('1C TSrécur10'!$B$12&lt;&gt;"",$K$2="Pôle",'1C TSrécur10'!$C$12="OUI"),(('1C TSrécur10'!C$26+'1C TSrécur10'!C$27+'1C TSrécur10'!C$28)/'1C TSrécur10'!C$17),IF(AND('1C TSrécur10'!$B$12&lt;&gt;"",$K$2="Pôle",'1C TSrécur10'!$C$12="NON"),(('1C TSrécur10'!C$26+'1C TSrécur10'!C$27+'1C TSrécur10'!C$28)/'1C TSrécur10'!C$30),IF(AND('1C TSrécur10'!$B$12&lt;&gt;"",$K$2&lt;&gt;"Pôle"),0))))</f>
        <v>0</v>
      </c>
      <c r="N534" s="850">
        <f>IF(AND('1C TSrécur10'!$C$17&lt;&gt;0,'1C TSrécur10'!$C$30&lt;&gt;0),L534+M534,0)</f>
        <v>0</v>
      </c>
      <c r="O534" s="851" t="str">
        <f>IF(AND('1C TSrécur10'!C$17&lt;&gt;0,'1C TSrécur10'!$C$12="OUI"),'1C TSrécur10'!C$36/'1C TSrécur10'!C$17,"")</f>
        <v/>
      </c>
      <c r="P534" s="852" t="str">
        <f>IF(AND('1C TSrécur10'!C$17&lt;&gt;0,'1C TSrécur10'!$C$12="OUI"),'1C TSrécur10'!$C$37/'1C TSrécur10'!C$17,"")</f>
        <v/>
      </c>
      <c r="Q534" s="852" t="str">
        <f>IF(AND('1C TSrécur10'!C$17&lt;&gt;0,'1C TSrécur10'!$C$12="OUI"),'1C TSrécur10'!$C$38/'1C TSrécur10'!C$17,"")</f>
        <v/>
      </c>
      <c r="R534" s="852" t="str">
        <f>IF(AND('1C TSrécur10'!C$17&lt;&gt;0,'1C TSrécur10'!$C$12="OUI"),'1C TSrécur10'!$C$39/'1C TSrécur10'!C$17,"")</f>
        <v/>
      </c>
      <c r="S534" s="852" t="str">
        <f>IF(AND('1C TSrécur10'!C$17&lt;&gt;0,'1C TSrécur10'!$C$12="OUI"),'1C TSrécur10'!$C$40/'1C TSrécur10'!C$17,"")</f>
        <v/>
      </c>
      <c r="T534" s="852" t="str">
        <f>IF(AND('1C TSrécur10'!C$17&lt;&gt;0,'1C TSrécur10'!$C$12="OUI"),'1C TSrécur10'!$C$41/'1C TSrécur10'!C$17,"")</f>
        <v/>
      </c>
      <c r="U534" s="852" t="str">
        <f>IF(AND('1C TSrécur10'!C$17&lt;&gt;0,'1C TSrécur10'!$C$12="OUI"),'1C TSrécur10'!$C$42/'1C TSrécur10'!C$17,"")</f>
        <v/>
      </c>
      <c r="V534" s="852" t="str">
        <f>IF(AND('1C TSrécur10'!C$17&lt;&gt;0,'1C TSrécur10'!$C$12="OUI"),'1C TSrécur10'!$C$43/'1C TSrécur10'!C$17,"")</f>
        <v/>
      </c>
      <c r="W534" s="852" t="str">
        <f>IF(AND('1C TSrécur10'!C$17&lt;&gt;0,'1C TSrécur10'!$C$12="OUI"),'1C TSrécur10'!$C$44/'1C TSrécur10'!C$17,"")</f>
        <v/>
      </c>
      <c r="X534" s="852" t="str">
        <f>IF(AND('1C TSrécur10'!C$17&lt;&gt;0,'1C TSrécur10'!$C$12="OUI"),'1C TSrécur10'!$C$45/'1C TSrécur10'!C$17,"")</f>
        <v/>
      </c>
      <c r="Y534" s="852" t="str">
        <f>IF(AND('1C TSrécur10'!C$17&lt;&gt;0,'1C TSrécur10'!$C$12="OUI"),'1C TSrécur10'!$C$46/'1C TSrécur10'!C$17,"")</f>
        <v/>
      </c>
      <c r="Z534" s="852" t="str">
        <f>IF(AND('1C TSrécur10'!C$17&lt;&gt;0,'1C TSrécur10'!$C$12="OUI"),'1C TSrécur10'!$C$47/'1C TSrécur10'!C$17,"")</f>
        <v/>
      </c>
      <c r="AA534" s="852" t="str">
        <f>IF(AND('1C TSrécur10'!C$17&lt;&gt;0,'1C TSrécur10'!$C$12="OUI"),'1C TSrécur10'!$C$48/'1C TSrécur10'!C$17,"")</f>
        <v/>
      </c>
      <c r="AB534" s="852" t="str">
        <f>IF(AND('1C TSrécur10'!C$17&lt;&gt;0,'1C TSrécur10'!$C$12="OUI"),'1C TSrécur10'!$C$49/'1C TSrécur10'!C$17,"")</f>
        <v/>
      </c>
      <c r="AC534" s="852" t="str">
        <f>IF(AND('1C TSrécur10'!C$17&lt;&gt;0,'1C TSrécur10'!$C$12="OUI"),'1C TSrécur10'!$C$50/'1C TSrécur10'!C$17,"")</f>
        <v/>
      </c>
      <c r="AD534" s="852" t="str">
        <f>IF(AND('1C TSrécur10'!C$17&lt;&gt;0,'1C TSrécur10'!$C$12="OUI"),'1C TSrécur10'!$C$51/'1C TSrécur10'!C$17,"")</f>
        <v/>
      </c>
      <c r="AE534" s="852" t="str">
        <f>IF(AND('1C TSrécur10'!C$17&lt;&gt;0,'1C TSrécur10'!$C$12="OUI"),'1C TSrécur10'!$C$52/'1C TSrécur10'!C$17,"")</f>
        <v/>
      </c>
      <c r="AF534" s="852" t="str">
        <f>IF(AND('1C TSrécur10'!C$17&lt;&gt;0,'1C TSrécur10'!$C$12="OUI"),'1C TSrécur10'!$C$53/'1C TSrécur10'!C$17,"")</f>
        <v/>
      </c>
      <c r="AG534" s="852" t="str">
        <f>IF(AND('1C TSrécur10'!C$17&lt;&gt;0,'1C TSrécur10'!$C$12="OUI"),'1C TSrécur10'!$C$54/'1C TSrécur10'!C$17,"")</f>
        <v/>
      </c>
      <c r="AH534" s="852" t="str">
        <f>IF(AND('1C TSrécur10'!C$17&lt;&gt;0,'1C TSrécur10'!$C$12="OUI"),'1C TSrécur10'!$C$55/'1C TSrécur10'!C$17,"")</f>
        <v/>
      </c>
      <c r="AI534" s="852" t="str">
        <f>IF(AND('1C TSrécur10'!C$17&lt;&gt;0,'1C TSrécur10'!$C$12="OUI"),'1C TSrécur10'!$C$56/'1C TSrécur10'!C$17,"")</f>
        <v/>
      </c>
      <c r="AJ534" s="852" t="str">
        <f>IF(AND('1C TSrécur10'!C$17&lt;&gt;0,'1C TSrécur10'!$C$12="OUI"),'1C TSrécur10'!$C$57/'1C TSrécur10'!C$17,"")</f>
        <v/>
      </c>
      <c r="AK534" s="852">
        <f>IF(AND('1C TSrécur10'!C$17&lt;&gt;0,'1C TSrécur10'!$C$12="OUI"),'1C TSrécur10'!C$58/'1C TSrécur10'!C$17,0)</f>
        <v>0</v>
      </c>
      <c r="AL534" s="853">
        <f>IF(AND('1C TSrécur10'!$B$12&lt;&gt;"",'1C TSrécur10'!$C$12="OUI"),N534+AK534,N534)</f>
        <v>0</v>
      </c>
      <c r="AM534" s="854">
        <f t="shared" ref="AM534:AM557" si="178">(J534+(J534*H534)-(J534*H534*I534))*L534</f>
        <v>0</v>
      </c>
      <c r="AN534" s="854">
        <f t="shared" ref="AN534:AN557" si="179">((J534+(J534*H534)-(J534*H534*I534))*M534)*50%</f>
        <v>0</v>
      </c>
      <c r="AO534" s="855">
        <f>AM534+AN534</f>
        <v>0</v>
      </c>
      <c r="AP534" s="856">
        <f>AM534-AR534</f>
        <v>0</v>
      </c>
      <c r="AQ534" s="857">
        <f t="shared" si="174"/>
        <v>0</v>
      </c>
      <c r="AR534" s="858"/>
      <c r="AS534" s="859"/>
      <c r="AT534" s="860" t="str">
        <f>IF(('1C TSrécur10'!C$17*FICHE!$C$13)&lt;J534,"Forfait limité à "&amp;FICHE!$C$13&amp;"€/jour","")</f>
        <v/>
      </c>
      <c r="AU534" s="861"/>
      <c r="AV534" s="907"/>
      <c r="AW534" s="907"/>
      <c r="AX534" s="907"/>
      <c r="AY534" s="907"/>
      <c r="AZ534" s="907"/>
      <c r="BA534" s="767"/>
      <c r="BB534" s="767"/>
      <c r="BC534" s="767"/>
      <c r="BD534" s="767"/>
      <c r="BE534" s="767"/>
      <c r="BF534" s="767"/>
      <c r="BG534" s="767"/>
      <c r="BH534" s="767"/>
      <c r="BI534" s="767"/>
      <c r="BJ534" s="767"/>
      <c r="BK534" s="767"/>
      <c r="BL534" s="767"/>
      <c r="BM534" s="767"/>
      <c r="BN534" s="767"/>
      <c r="BO534" s="767"/>
      <c r="BP534" s="767"/>
      <c r="BQ534" s="767"/>
      <c r="BR534" s="767"/>
      <c r="BS534" s="767"/>
      <c r="BT534" s="767"/>
      <c r="BU534" s="767"/>
      <c r="BV534" s="767"/>
      <c r="BW534" s="767"/>
      <c r="BX534" s="767"/>
      <c r="BY534" s="767"/>
      <c r="BZ534" s="767"/>
      <c r="CA534" s="767"/>
      <c r="CB534" s="767"/>
      <c r="CC534" s="767"/>
      <c r="CD534" s="767"/>
      <c r="CE534" s="767"/>
      <c r="CF534" s="767"/>
      <c r="CG534" s="767"/>
      <c r="CH534" s="767"/>
      <c r="CI534" s="767"/>
      <c r="CJ534" s="767"/>
      <c r="CK534" s="767"/>
      <c r="CL534" s="767"/>
      <c r="CM534" s="767"/>
      <c r="CN534" s="767"/>
      <c r="CO534" s="767"/>
      <c r="CP534" s="767"/>
      <c r="CQ534" s="767"/>
      <c r="CR534" s="767"/>
      <c r="CS534" s="767"/>
      <c r="CT534" s="767"/>
      <c r="CU534" s="767"/>
      <c r="CV534" s="767"/>
      <c r="CW534" s="767"/>
      <c r="CX534" s="767"/>
      <c r="CY534" s="767"/>
      <c r="CZ534" s="767"/>
      <c r="DA534" s="767"/>
      <c r="DB534" s="767"/>
      <c r="DC534" s="767"/>
      <c r="DD534" s="767"/>
      <c r="DE534" s="767"/>
      <c r="DF534" s="767"/>
      <c r="DG534" s="767"/>
      <c r="DH534" s="767"/>
      <c r="DI534" s="767"/>
      <c r="DJ534" s="767"/>
      <c r="DK534" s="767"/>
      <c r="DL534" s="767"/>
      <c r="DM534" s="767"/>
      <c r="DN534" s="767"/>
      <c r="DO534" s="767"/>
      <c r="DP534" s="767"/>
      <c r="DQ534" s="767"/>
      <c r="DR534" s="767"/>
      <c r="DS534" s="767"/>
      <c r="DT534" s="767"/>
      <c r="DU534" s="767"/>
      <c r="DV534" s="767"/>
      <c r="DW534" s="767"/>
      <c r="DX534" s="767"/>
      <c r="DY534" s="767"/>
      <c r="DZ534" s="767"/>
      <c r="EA534" s="767"/>
      <c r="EB534" s="767"/>
      <c r="EC534" s="767"/>
      <c r="ED534" s="767"/>
      <c r="EE534" s="767"/>
      <c r="EF534" s="767"/>
      <c r="EG534" s="767"/>
      <c r="EH534" s="767"/>
      <c r="EI534" s="767"/>
      <c r="EJ534" s="767"/>
      <c r="EK534" s="767"/>
      <c r="EL534" s="767"/>
      <c r="EM534" s="767"/>
      <c r="EN534" s="767"/>
      <c r="EO534" s="767"/>
      <c r="EP534" s="767"/>
      <c r="EQ534" s="767"/>
      <c r="ER534" s="767"/>
      <c r="ES534" s="767"/>
      <c r="ET534" s="767"/>
      <c r="EU534" s="767"/>
      <c r="EV534" s="767"/>
      <c r="EW534" s="767"/>
      <c r="EX534" s="767"/>
      <c r="EY534" s="767"/>
      <c r="EZ534" s="767"/>
      <c r="FA534" s="767"/>
      <c r="FB534" s="767"/>
      <c r="FC534" s="767"/>
      <c r="FD534" s="767"/>
      <c r="FE534" s="767"/>
      <c r="FF534" s="767"/>
      <c r="FG534" s="767"/>
      <c r="FH534" s="767"/>
      <c r="FI534" s="767"/>
      <c r="FJ534" s="767"/>
      <c r="FK534" s="767"/>
      <c r="FL534" s="767"/>
      <c r="FM534" s="767"/>
      <c r="FN534" s="767"/>
      <c r="FO534" s="767"/>
      <c r="FP534" s="767"/>
      <c r="FQ534" s="767"/>
      <c r="FR534" s="767"/>
      <c r="FS534" s="767"/>
      <c r="FT534" s="767"/>
      <c r="FU534" s="767"/>
      <c r="FV534" s="767"/>
      <c r="FW534" s="767"/>
      <c r="FX534" s="767"/>
      <c r="FY534" s="767"/>
      <c r="FZ534" s="767"/>
      <c r="GA534" s="767"/>
      <c r="GB534" s="767"/>
      <c r="GC534" s="767"/>
      <c r="GD534" s="767"/>
      <c r="GE534" s="767"/>
      <c r="GF534" s="767"/>
      <c r="GG534" s="767"/>
      <c r="GH534" s="767"/>
      <c r="GI534" s="767"/>
      <c r="GJ534" s="767"/>
      <c r="GK534" s="767"/>
      <c r="GL534" s="767"/>
      <c r="GM534" s="767"/>
      <c r="GN534" s="767"/>
      <c r="GO534" s="767"/>
      <c r="GP534" s="767"/>
      <c r="GQ534" s="767"/>
      <c r="GR534" s="767"/>
      <c r="GS534" s="767"/>
      <c r="GT534" s="767"/>
      <c r="GU534" s="767"/>
      <c r="GV534" s="767"/>
      <c r="GW534" s="767"/>
      <c r="GX534" s="767"/>
      <c r="GY534" s="767"/>
      <c r="GZ534" s="767"/>
      <c r="HA534" s="767"/>
      <c r="HB534" s="767"/>
      <c r="HC534" s="767"/>
    </row>
    <row r="535" spans="1:211" s="864" customFormat="1" ht="13.9" hidden="1" customHeight="1">
      <c r="A535" s="307"/>
      <c r="B535" s="351"/>
      <c r="C535" s="971" t="str">
        <f>IF('1C TSrécur10'!D$17&lt;&gt;0,'1C TSrécur10'!$B$12,"")</f>
        <v/>
      </c>
      <c r="D535" s="972"/>
      <c r="E535" s="973"/>
      <c r="F535" s="93" t="str">
        <f>IF(AND($C535='1C TSrécur10'!$B$12,'1C TSrécur10'!$B$16="récurrentes",'1C TSrécur10'!$D$17&lt;&gt;""),'1C TSrécur10'!$D$21,"")</f>
        <v/>
      </c>
      <c r="G535" s="863"/>
      <c r="H535" s="745">
        <v>0.21</v>
      </c>
      <c r="I535" s="747">
        <v>1</v>
      </c>
      <c r="J535" s="312"/>
      <c r="K535" s="680">
        <f t="shared" si="175"/>
        <v>0</v>
      </c>
      <c r="L535" s="527">
        <f>IF(OR('1C TSrécur10'!$B$12="",'1C TSrécur10'!D$30=0),0,IF(AND('1C TSrécur10'!$B$12&lt;&gt;"",$K$2="Pôle",'1C TSrécur10'!$C$12="OUI"),(('1C TSrécur10'!D$22+'1C TSrécur10'!D$23+'1C TSrécur10'!D$24+'1C TSrécur10'!D$25+'1C TSrécur10'!D$29)/'1C TSrécur10'!D$17),IF(AND('1C TSrécur10'!$B$12&lt;&gt;"",$K$2="Pôle",'1C TSrécur10'!$C$12="NON"),(('1C TSrécur10'!D$22+'1C TSrécur10'!D$23+'1C TSrécur10'!D$24+'1C TSrécur10'!D$25+'1C TSrécur10'!D$29)/'1C TSrécur10'!D$30),IF(AND('1C TSrécur10'!$B$12&lt;&gt;"",$K$2&lt;&gt;"Pôle",'1C TSrécur10'!$C$12="OUI"),(('1C TSrécur10'!D$22+'1C TSrécur10'!D$23+'1C TSrécur10'!D$24+'1C TSrécur10'!D$25+'1C TSrécur10'!D$26+'1C TSrécur10'!D$27+'1C TSrécur10'!D$28+'1C TSrécur10'!D$29)/'1C TSrécur10'!D$17),IF(AND('1C TSrécur10'!$B$12&lt;&gt;"",$K$2&lt;&gt;"Pôle",'1C TSrécur10'!$C$12="NON"),(('1C TSrécur10'!D$22+'1C TSrécur10'!D$23+'1C TSrécur10'!D$24+'1C TSrécur10'!D$25+'1C TSrécur10'!D$26+'1C TSrécur10'!D$27+'1C TSrécur10'!D$28+'1C TSrécur10'!D$29)/'1C TSrécur10'!D$30))))))</f>
        <v>0</v>
      </c>
      <c r="M535" s="527">
        <f>IF(OR('1C TSrécur10'!$B$12="",'1C TSrécur10'!D$30=0),0,IF(AND('1C TSrécur10'!$B$12&lt;&gt;"",$K$2="Pôle",'1C TSrécur10'!$C$12="OUI"),(('1C TSrécur10'!D$26+'1C TSrécur10'!D$27+'1C TSrécur10'!D$28)/'1C TSrécur10'!D$17),IF(AND('1C TSrécur10'!$B$12&lt;&gt;"",$K$2="Pôle",'1C TSrécur10'!$C$12="NON"),(('1C TSrécur10'!D$26+'1C TSrécur10'!D$27+'1C TSrécur10'!D$28)/'1C TSrécur10'!D$30),IF(AND('1C TSrécur10'!$B$12&lt;&gt;"",$K$2&lt;&gt;"Pôle"),0))))</f>
        <v>0</v>
      </c>
      <c r="N535" s="527">
        <f>IF(AND('1C TSrécur10'!$D$17&lt;&gt;0,'1C TSrécur10'!$D$30&lt;&gt;0),L535+M535,0)</f>
        <v>0</v>
      </c>
      <c r="O535" s="542" t="str">
        <f>IF(AND('1C TSrécur10'!D$17&lt;&gt;0,'1C TSrécur10'!$C$12="OUI"),'1C TSrécur10'!D$36/'1C TSrécur10'!D$17,"")</f>
        <v/>
      </c>
      <c r="P535" s="543" t="str">
        <f>IF(AND('1C TSrécur10'!D$17&lt;&gt;0,'1C TSrécur10'!$C$12="OUI"),'1C TSrécur10'!$D$37/'1C TSrécur10'!D$17,"")</f>
        <v/>
      </c>
      <c r="Q535" s="543" t="str">
        <f>IF(AND('1C TSrécur10'!D$17&lt;&gt;0,'1C TSrécur10'!$C$12="OUI"),'1C TSrécur10'!$D$38/'1C TSrécur10'!D$17,"")</f>
        <v/>
      </c>
      <c r="R535" s="543" t="str">
        <f>IF(AND('1C TSrécur10'!D$17&lt;&gt;0,'1C TSrécur10'!$C$12="OUI"),'1C TSrécur10'!$D$39/'1C TSrécur10'!D$17,"")</f>
        <v/>
      </c>
      <c r="S535" s="543" t="str">
        <f>IF(AND('1C TSrécur10'!D$17&lt;&gt;0,'1C TSrécur10'!$C$12="OUI"),'1C TSrécur10'!$D$40/'1C TSrécur10'!D$17,"")</f>
        <v/>
      </c>
      <c r="T535" s="543" t="str">
        <f>IF(AND('1C TSrécur10'!D$17&lt;&gt;0,'1C TSrécur10'!$C$12="OUI"),'1C TSrécur10'!$D$41/'1C TSrécur10'!D$17,"")</f>
        <v/>
      </c>
      <c r="U535" s="543" t="str">
        <f>IF(AND('1C TSrécur10'!D$17&lt;&gt;0,'1C TSrécur10'!$C$12="OUI"),'1C TSrécur10'!$D$42/'1C TSrécur10'!D$17,"")</f>
        <v/>
      </c>
      <c r="V535" s="543" t="str">
        <f>IF(AND('1C TSrécur10'!D$17&lt;&gt;0,'1C TSrécur10'!$C$12="OUI"),'1C TSrécur10'!$D$43/'1C TSrécur10'!D$17,"")</f>
        <v/>
      </c>
      <c r="W535" s="543" t="str">
        <f>IF(AND('1C TSrécur10'!D$17&lt;&gt;0,'1C TSrécur10'!$C$12="OUI"),'1C TSrécur10'!$D$44/'1C TSrécur10'!D$17,"")</f>
        <v/>
      </c>
      <c r="X535" s="543" t="str">
        <f>IF(AND('1C TSrécur10'!D$17&lt;&gt;0,'1C TSrécur10'!$C$12="OUI"),'1C TSrécur10'!$D$45/'1C TSrécur10'!D$17,"")</f>
        <v/>
      </c>
      <c r="Y535" s="543" t="str">
        <f>IF(AND('1C TSrécur10'!D$17&lt;&gt;0,'1C TSrécur10'!$C$12="OUI"),'1C TSrécur10'!$D$46/'1C TSrécur10'!D$17,"")</f>
        <v/>
      </c>
      <c r="Z535" s="543" t="str">
        <f>IF(AND('1C TSrécur10'!D$17&lt;&gt;0,'1C TSrécur10'!$C$12="OUI"),'1C TSrécur10'!$D$47/'1C TSrécur10'!D$17,"")</f>
        <v/>
      </c>
      <c r="AA535" s="543" t="str">
        <f>IF(AND('1C TSrécur10'!D$17&lt;&gt;0,'1C TSrécur10'!$C$12="OUI"),'1C TSrécur10'!$D$48/'1C TSrécur10'!D$17,"")</f>
        <v/>
      </c>
      <c r="AB535" s="543" t="str">
        <f>IF(AND('1C TSrécur10'!D$17&lt;&gt;0,'1C TSrécur10'!$C$12="OUI"),'1C TSrécur10'!$D$49/'1C TSrécur10'!D$17,"")</f>
        <v/>
      </c>
      <c r="AC535" s="543" t="str">
        <f>IF(AND('1C TSrécur10'!D$17&lt;&gt;0,'1C TSrécur10'!$C$12="OUI"),'1C TSrécur10'!$D$50/'1C TSrécur10'!D$17,"")</f>
        <v/>
      </c>
      <c r="AD535" s="543" t="str">
        <f>IF(AND('1C TSrécur10'!D$17&lt;&gt;0,'1C TSrécur10'!$C$12="OUI"),'1C TSrécur10'!$D$51/'1C TSrécur10'!D$17,"")</f>
        <v/>
      </c>
      <c r="AE535" s="543" t="str">
        <f>IF(AND('1C TSrécur10'!D$17&lt;&gt;0,'1C TSrécur10'!$C$12="OUI"),'1C TSrécur10'!$D$52/'1C TSrécur10'!D$17,"")</f>
        <v/>
      </c>
      <c r="AF535" s="543" t="str">
        <f>IF(AND('1C TSrécur10'!D$17&lt;&gt;0,'1C TSrécur10'!$C$12="OUI"),'1C TSrécur10'!$D$53/'1C TSrécur10'!D$17,"")</f>
        <v/>
      </c>
      <c r="AG535" s="543" t="str">
        <f>IF(AND('1C TSrécur10'!D$17&lt;&gt;0,'1C TSrécur10'!$C$12="OUI"),'1C TSrécur10'!$D$54/'1C TSrécur10'!D$17,"")</f>
        <v/>
      </c>
      <c r="AH535" s="543" t="str">
        <f>IF(AND('1C TSrécur10'!D$17&lt;&gt;0,'1C TSrécur10'!$C$12="OUI"),'1C TSrécur10'!$D$55/'1C TSrécur10'!D$17,"")</f>
        <v/>
      </c>
      <c r="AI535" s="543" t="str">
        <f>IF(AND('1C TSrécur10'!D$17&lt;&gt;0,'1C TSrécur10'!$C$12="OUI"),'1C TSrécur10'!$D$56/'1C TSrécur10'!D$17,"")</f>
        <v/>
      </c>
      <c r="AJ535" s="543" t="str">
        <f>IF(AND('1C TSrécur10'!D$17&lt;&gt;0,'1C TSrécur10'!$C$12="OUI"),'1C TSrécur10'!$D$57/'1C TSrécur10'!D$17,"")</f>
        <v/>
      </c>
      <c r="AK535" s="543">
        <f>IF(AND('1C TSrécur10'!D$17&lt;&gt;0,'1C TSrécur10'!$C$12="OUI"),'1C TSrécur10'!D$58/'1C TSrécur10'!D$17,0)</f>
        <v>0</v>
      </c>
      <c r="AL535" s="72">
        <f>IF(AND('1C TSrécur10'!$B$12&lt;&gt;"",'1C TSrécur10'!$C$12="OUI"),N535+AK535,N535)</f>
        <v>0</v>
      </c>
      <c r="AM535" s="344">
        <f t="shared" si="178"/>
        <v>0</v>
      </c>
      <c r="AN535" s="344">
        <f t="shared" si="179"/>
        <v>0</v>
      </c>
      <c r="AO535" s="345">
        <f t="shared" ref="AO535:AO545" si="180">AM535+AN535</f>
        <v>0</v>
      </c>
      <c r="AP535" s="573">
        <f t="shared" ref="AP535:AP545" si="181">AM535-AR535</f>
        <v>0</v>
      </c>
      <c r="AQ535" s="583">
        <f t="shared" si="174"/>
        <v>0</v>
      </c>
      <c r="AR535" s="579"/>
      <c r="AS535" s="102"/>
      <c r="AT535" s="27" t="str">
        <f>IF(('1C TSrécur10'!D$17*FICHE!$C$13)&lt;J535,"Forfait limité à "&amp;FICHE!$C$13&amp;"€/jour","")</f>
        <v/>
      </c>
      <c r="AU535" s="592"/>
      <c r="AV535" s="824"/>
      <c r="AW535" s="824"/>
      <c r="AX535" s="824"/>
      <c r="AY535" s="824"/>
      <c r="AZ535" s="824"/>
      <c r="BA535" s="767"/>
      <c r="BB535" s="767"/>
      <c r="BC535" s="767"/>
      <c r="BD535" s="767"/>
      <c r="BE535" s="767"/>
      <c r="BF535" s="767"/>
      <c r="BG535" s="767"/>
      <c r="BH535" s="767"/>
      <c r="BI535" s="767"/>
      <c r="BJ535" s="767"/>
      <c r="BK535" s="767"/>
      <c r="BL535" s="767"/>
      <c r="BM535" s="767"/>
      <c r="BN535" s="767"/>
      <c r="BO535" s="767"/>
      <c r="BP535" s="767"/>
      <c r="BQ535" s="767"/>
      <c r="BR535" s="767"/>
      <c r="BS535" s="767"/>
      <c r="BT535" s="767"/>
      <c r="BU535" s="767"/>
      <c r="BV535" s="767"/>
      <c r="BW535" s="767"/>
      <c r="BX535" s="767"/>
      <c r="BY535" s="767"/>
      <c r="BZ535" s="767"/>
      <c r="CA535" s="767"/>
      <c r="CB535" s="767"/>
      <c r="CC535" s="767"/>
      <c r="CD535" s="767"/>
      <c r="CE535" s="767"/>
      <c r="CF535" s="767"/>
      <c r="CG535" s="767"/>
      <c r="CH535" s="767"/>
      <c r="CI535" s="767"/>
      <c r="CJ535" s="767"/>
      <c r="CK535" s="767"/>
      <c r="CL535" s="767"/>
      <c r="CM535" s="767"/>
      <c r="CN535" s="767"/>
      <c r="CO535" s="767"/>
      <c r="CP535" s="767"/>
      <c r="CQ535" s="767"/>
      <c r="CR535" s="767"/>
      <c r="CS535" s="767"/>
      <c r="CT535" s="767"/>
      <c r="CU535" s="767"/>
      <c r="CV535" s="767"/>
      <c r="CW535" s="767"/>
      <c r="CX535" s="767"/>
      <c r="CY535" s="767"/>
      <c r="CZ535" s="767"/>
      <c r="DA535" s="767"/>
      <c r="DB535" s="767"/>
      <c r="DC535" s="767"/>
      <c r="DD535" s="767"/>
      <c r="DE535" s="767"/>
      <c r="DF535" s="767"/>
      <c r="DG535" s="767"/>
      <c r="DH535" s="767"/>
      <c r="DI535" s="767"/>
      <c r="DJ535" s="767"/>
      <c r="DK535" s="767"/>
      <c r="DL535" s="767"/>
      <c r="DM535" s="767"/>
      <c r="DN535" s="767"/>
      <c r="DO535" s="767"/>
      <c r="DP535" s="767"/>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7"/>
      <c r="ET535" s="767"/>
      <c r="EU535" s="767"/>
      <c r="EV535" s="767"/>
      <c r="EW535" s="767"/>
      <c r="EX535" s="767"/>
      <c r="EY535" s="767"/>
      <c r="EZ535" s="767"/>
      <c r="FA535" s="767"/>
      <c r="FB535" s="767"/>
      <c r="FC535" s="767"/>
      <c r="FD535" s="767"/>
      <c r="FE535" s="767"/>
      <c r="FF535" s="767"/>
      <c r="FG535" s="767"/>
      <c r="FH535" s="767"/>
      <c r="FI535" s="767"/>
      <c r="FJ535" s="767"/>
      <c r="FK535" s="767"/>
      <c r="FL535" s="767"/>
      <c r="FM535" s="767"/>
      <c r="FN535" s="767"/>
      <c r="FO535" s="767"/>
      <c r="FP535" s="767"/>
      <c r="FQ535" s="767"/>
      <c r="FR535" s="767"/>
      <c r="FS535" s="767"/>
      <c r="FT535" s="767"/>
      <c r="FU535" s="767"/>
      <c r="FV535" s="767"/>
      <c r="FW535" s="767"/>
      <c r="FX535" s="767"/>
      <c r="FY535" s="767"/>
      <c r="FZ535" s="767"/>
      <c r="GA535" s="767"/>
      <c r="GB535" s="767"/>
      <c r="GC535" s="767"/>
      <c r="GD535" s="767"/>
      <c r="GE535" s="767"/>
      <c r="GF535" s="767"/>
      <c r="GG535" s="767"/>
      <c r="GH535" s="767"/>
      <c r="GI535" s="767"/>
      <c r="GJ535" s="767"/>
      <c r="GK535" s="767"/>
      <c r="GL535" s="767"/>
      <c r="GM535" s="767"/>
      <c r="GN535" s="767"/>
      <c r="GO535" s="767"/>
      <c r="GP535" s="767"/>
      <c r="GQ535" s="767"/>
      <c r="GR535" s="767"/>
      <c r="GS535" s="767"/>
      <c r="GT535" s="767"/>
      <c r="GU535" s="767"/>
      <c r="GV535" s="767"/>
      <c r="GW535" s="767"/>
      <c r="GX535" s="767"/>
      <c r="GY535" s="767"/>
      <c r="GZ535" s="767"/>
      <c r="HA535" s="767"/>
      <c r="HB535" s="767"/>
      <c r="HC535" s="767"/>
    </row>
    <row r="536" spans="1:211" s="864" customFormat="1" ht="13.9" hidden="1" customHeight="1">
      <c r="A536" s="307"/>
      <c r="B536" s="351"/>
      <c r="C536" s="971" t="str">
        <f>IF('1C TSrécur10'!E$17&lt;&gt;0,'1C TSrécur10'!$B$12,"")</f>
        <v/>
      </c>
      <c r="D536" s="972"/>
      <c r="E536" s="973"/>
      <c r="F536" s="93" t="str">
        <f>IF(AND($C536='1C TSrécur10'!$B$12,'1C TSrécur10'!$B$16="récurrentes",'1C TSrécur10'!$E$17&lt;&gt;""),'1C TSrécur10'!$E$21,"")</f>
        <v/>
      </c>
      <c r="G536" s="863"/>
      <c r="H536" s="745">
        <v>0.21</v>
      </c>
      <c r="I536" s="747">
        <v>1</v>
      </c>
      <c r="J536" s="312"/>
      <c r="K536" s="680">
        <f t="shared" si="175"/>
        <v>0</v>
      </c>
      <c r="L536" s="527">
        <f>IF(OR('1C TSrécur10'!$B$12="",'1C TSrécur10'!E$30=0),0,IF(AND('1C TSrécur10'!$B$12&lt;&gt;"",$K$2="Pôle",'1C TSrécur10'!$C$12="OUI"),(('1C TSrécur10'!E$22+'1C TSrécur10'!E$23+'1C TSrécur10'!E$24+'1C TSrécur10'!E$25+'1C TSrécur10'!E$29)/'1C TSrécur10'!E$17),IF(AND('1C TSrécur10'!$B$12&lt;&gt;"",$K$2="Pôle",'1C TSrécur10'!$C$12="NON"),(('1C TSrécur10'!E$22+'1C TSrécur10'!E$23+'1C TSrécur10'!E$24+'1C TSrécur10'!E$25+'1C TSrécur10'!E$29)/'1C TSrécur10'!E$30),IF(AND('1C TSrécur10'!$B$12&lt;&gt;"",$K$2&lt;&gt;"Pôle",'1C TSrécur10'!$C$12="OUI"),(('1C TSrécur10'!E$22+'1C TSrécur10'!E$23+'1C TSrécur10'!E$24+'1C TSrécur10'!E$25+'1C TSrécur10'!E$26+'1C TSrécur10'!E$27+'1C TSrécur10'!E$28+'1C TSrécur10'!E$29)/'1C TSrécur10'!E$17),IF(AND('1C TSrécur10'!$B$12&lt;&gt;"",$K$2&lt;&gt;"Pôle",'1C TSrécur10'!$C$12="NON"),(('1C TSrécur10'!E$22+'1C TSrécur10'!E$23+'1C TSrécur10'!E$24+'1C TSrécur10'!E$25+'1C TSrécur10'!E$26+'1C TSrécur10'!E$27+'1C TSrécur10'!E$28+'1C TSrécur10'!E$29)/'1C TSrécur10'!E$30))))))</f>
        <v>0</v>
      </c>
      <c r="M536" s="527">
        <f>IF(OR('1C TSrécur10'!$B$12="",'1C TSrécur10'!E$30=0),0,IF(AND('1C TSrécur10'!$B$12&lt;&gt;"",$K$2="Pôle",'1C TSrécur10'!$C$12="OUI"),(('1C TSrécur10'!E$26+'1C TSrécur10'!E$27+'1C TSrécur10'!E$28)/'1C TSrécur10'!E$17),IF(AND('1C TSrécur10'!$B$12&lt;&gt;"",$K$2="Pôle",'1C TSrécur10'!$C$12="NON"),(('1C TSrécur10'!E$26+'1C TSrécur10'!E$27+'1C TSrécur10'!E$28)/'1C TSrécur10'!E$30),IF(AND('1C TSrécur10'!$B$12&lt;&gt;"",$K$2&lt;&gt;"Pôle"),0))))</f>
        <v>0</v>
      </c>
      <c r="N536" s="527">
        <f>IF(AND('1C TSrécur10'!$E$17&lt;&gt;0,'1C TSrécur10'!$E$30&lt;&gt;0),L536+M536,0)</f>
        <v>0</v>
      </c>
      <c r="O536" s="542" t="str">
        <f>IF(AND('1C TSrécur10'!E$17&lt;&gt;0,'1C TSrécur10'!$C$12="OUI"),'1C TSrécur10'!E$36/'1C TSrécur10'!E$17,"")</f>
        <v/>
      </c>
      <c r="P536" s="543" t="str">
        <f>IF(AND('1C TSrécur10'!E$17&lt;&gt;0,'1C TSrécur10'!$C$12="OUI"),'1C TSrécur10'!$E$37/'1C TSrécur10'!E$17,"")</f>
        <v/>
      </c>
      <c r="Q536" s="543" t="str">
        <f>IF(AND('1C TSrécur10'!E$17&lt;&gt;0,'1C TSrécur10'!$C$12="OUI"),'1C TSrécur10'!$E$38/'1C TSrécur10'!E$17,"")</f>
        <v/>
      </c>
      <c r="R536" s="543" t="str">
        <f>IF(AND('1C TSrécur10'!E$17&lt;&gt;0,'1C TSrécur10'!$C$12="OUI"),'1C TSrécur10'!$E$39/'1C TSrécur10'!E$17,"")</f>
        <v/>
      </c>
      <c r="S536" s="543" t="str">
        <f>IF(AND('1C TSrécur10'!E$17&lt;&gt;0,'1C TSrécur10'!$C$12="OUI"),'1C TSrécur10'!$E$40/'1C TSrécur10'!E$17,"")</f>
        <v/>
      </c>
      <c r="T536" s="543" t="str">
        <f>IF(AND('1C TSrécur10'!E$17&lt;&gt;0,'1C TSrécur10'!$C$12="OUI"),'1C TSrécur10'!$E$41/'1C TSrécur10'!E$17,"")</f>
        <v/>
      </c>
      <c r="U536" s="543" t="str">
        <f>IF(AND('1C TSrécur10'!E$17&lt;&gt;0,'1C TSrécur10'!$C$12="OUI"),'1C TSrécur10'!$E$42/'1C TSrécur10'!E$17,"")</f>
        <v/>
      </c>
      <c r="V536" s="543" t="str">
        <f>IF(AND('1C TSrécur10'!E$17&lt;&gt;0,'1C TSrécur10'!$C$12="OUI"),'1C TSrécur10'!$E$43/'1C TSrécur10'!E$17,"")</f>
        <v/>
      </c>
      <c r="W536" s="543" t="str">
        <f>IF(AND('1C TSrécur10'!E$17&lt;&gt;0,'1C TSrécur10'!$C$12="OUI"),'1C TSrécur10'!$E$44/'1C TSrécur10'!E$17,"")</f>
        <v/>
      </c>
      <c r="X536" s="543" t="str">
        <f>IF(AND('1C TSrécur10'!E$17&lt;&gt;0,'1C TSrécur10'!$C$12="OUI"),'1C TSrécur10'!$E$45/'1C TSrécur10'!E$17,"")</f>
        <v/>
      </c>
      <c r="Y536" s="543" t="str">
        <f>IF(AND('1C TSrécur10'!E$17&lt;&gt;0,'1C TSrécur10'!$C$12="OUI"),'1C TSrécur10'!$E$46/'1C TSrécur10'!E$17,"")</f>
        <v/>
      </c>
      <c r="Z536" s="543" t="str">
        <f>IF(AND('1C TSrécur10'!E$17&lt;&gt;0,'1C TSrécur10'!$C$12="OUI"),'1C TSrécur10'!$E$47/'1C TSrécur10'!E$17,"")</f>
        <v/>
      </c>
      <c r="AA536" s="543" t="str">
        <f>IF(AND('1C TSrécur10'!E$17&lt;&gt;0,'1C TSrécur10'!$C$12="OUI"),'1C TSrécur10'!$E$48/'1C TSrécur10'!E$17,"")</f>
        <v/>
      </c>
      <c r="AB536" s="543" t="str">
        <f>IF(AND('1C TSrécur10'!E$17&lt;&gt;0,'1C TSrécur10'!$C$12="OUI"),'1C TSrécur10'!$E$49/'1C TSrécur10'!E$17,"")</f>
        <v/>
      </c>
      <c r="AC536" s="543" t="str">
        <f>IF(AND('1C TSrécur10'!E$17&lt;&gt;0,'1C TSrécur10'!$C$12="OUI"),'1C TSrécur10'!$E$50/'1C TSrécur10'!E$17,"")</f>
        <v/>
      </c>
      <c r="AD536" s="543" t="str">
        <f>IF(AND('1C TSrécur10'!E$17&lt;&gt;0,'1C TSrécur10'!$C$12="OUI"),'1C TSrécur10'!$E$51/'1C TSrécur10'!E$17,"")</f>
        <v/>
      </c>
      <c r="AE536" s="543" t="str">
        <f>IF(AND('1C TSrécur10'!E$17&lt;&gt;0,'1C TSrécur10'!$C$12="OUI"),'1C TSrécur10'!$E$52/'1C TSrécur10'!E$17,"")</f>
        <v/>
      </c>
      <c r="AF536" s="543" t="str">
        <f>IF(AND('1C TSrécur10'!E$17&lt;&gt;0,'1C TSrécur10'!$C$12="OUI"),'1C TSrécur10'!$E$53/'1C TSrécur10'!E$17,"")</f>
        <v/>
      </c>
      <c r="AG536" s="543" t="str">
        <f>IF(AND('1C TSrécur10'!E$17&lt;&gt;0,'1C TSrécur10'!$C$12="OUI"),'1C TSrécur10'!$E$54/'1C TSrécur10'!E$17,"")</f>
        <v/>
      </c>
      <c r="AH536" s="543" t="str">
        <f>IF(AND('1C TSrécur10'!E$17&lt;&gt;0,'1C TSrécur10'!$C$12="OUI"),'1C TSrécur10'!$E$55/'1C TSrécur10'!E$17,"")</f>
        <v/>
      </c>
      <c r="AI536" s="543" t="str">
        <f>IF(AND('1C TSrécur10'!E$17&lt;&gt;0,'1C TSrécur10'!$C$12="OUI"),'1C TSrécur10'!$E$56/'1C TSrécur10'!E$17,"")</f>
        <v/>
      </c>
      <c r="AJ536" s="543" t="str">
        <f>IF(AND('1C TSrécur10'!E$17&lt;&gt;0,'1C TSrécur10'!$C$12="OUI"),'1C TSrécur10'!$E$57/'1C TSrécur10'!E$17,"")</f>
        <v/>
      </c>
      <c r="AK536" s="543">
        <f>IF(AND('1C TSrécur10'!E$17&lt;&gt;0,'1C TSrécur10'!$C$12="OUI"),'1C TSrécur10'!E$58/'1C TSrécur10'!E$17,0)</f>
        <v>0</v>
      </c>
      <c r="AL536" s="72">
        <f>IF(AND('1C TSrécur10'!$B$12&lt;&gt;"",'1C TSrécur10'!$C$12="OUI"),N536+AK536,N536)</f>
        <v>0</v>
      </c>
      <c r="AM536" s="344">
        <f t="shared" si="178"/>
        <v>0</v>
      </c>
      <c r="AN536" s="344">
        <f t="shared" si="179"/>
        <v>0</v>
      </c>
      <c r="AO536" s="345">
        <f t="shared" si="180"/>
        <v>0</v>
      </c>
      <c r="AP536" s="573">
        <f t="shared" si="181"/>
        <v>0</v>
      </c>
      <c r="AQ536" s="583">
        <f t="shared" si="174"/>
        <v>0</v>
      </c>
      <c r="AR536" s="579"/>
      <c r="AS536" s="102"/>
      <c r="AT536" s="27" t="str">
        <f>IF(('1C TSrécur10'!E$17*FICHE!$C$13)&lt;J536,"Forfait limité à "&amp;FICHE!$C$13&amp;"€/jour","")</f>
        <v/>
      </c>
      <c r="AU536" s="592"/>
      <c r="AV536" s="824"/>
      <c r="AW536" s="824"/>
      <c r="AX536" s="824"/>
      <c r="AY536" s="824"/>
      <c r="AZ536" s="824"/>
      <c r="BA536" s="767"/>
      <c r="BB536" s="767"/>
      <c r="BC536" s="767"/>
      <c r="BD536" s="767"/>
      <c r="BE536" s="767"/>
      <c r="BF536" s="767"/>
      <c r="BG536" s="767"/>
      <c r="BH536" s="767"/>
      <c r="BI536" s="767"/>
      <c r="BJ536" s="767"/>
      <c r="BK536" s="767"/>
      <c r="BL536" s="767"/>
      <c r="BM536" s="767"/>
      <c r="BN536" s="767"/>
      <c r="BO536" s="767"/>
      <c r="BP536" s="767"/>
      <c r="BQ536" s="767"/>
      <c r="BR536" s="767"/>
      <c r="BS536" s="767"/>
      <c r="BT536" s="767"/>
      <c r="BU536" s="767"/>
      <c r="BV536" s="767"/>
      <c r="BW536" s="767"/>
      <c r="BX536" s="767"/>
      <c r="BY536" s="767"/>
      <c r="BZ536" s="767"/>
      <c r="CA536" s="767"/>
      <c r="CB536" s="767"/>
      <c r="CC536" s="767"/>
      <c r="CD536" s="767"/>
      <c r="CE536" s="767"/>
      <c r="CF536" s="767"/>
      <c r="CG536" s="767"/>
      <c r="CH536" s="767"/>
      <c r="CI536" s="767"/>
      <c r="CJ536" s="767"/>
      <c r="CK536" s="767"/>
      <c r="CL536" s="767"/>
      <c r="CM536" s="767"/>
      <c r="CN536" s="767"/>
      <c r="CO536" s="767"/>
      <c r="CP536" s="767"/>
      <c r="CQ536" s="767"/>
      <c r="CR536" s="767"/>
      <c r="CS536" s="767"/>
      <c r="CT536" s="767"/>
      <c r="CU536" s="767"/>
      <c r="CV536" s="767"/>
      <c r="CW536" s="767"/>
      <c r="CX536" s="767"/>
      <c r="CY536" s="767"/>
      <c r="CZ536" s="767"/>
      <c r="DA536" s="767"/>
      <c r="DB536" s="767"/>
      <c r="DC536" s="767"/>
      <c r="DD536" s="767"/>
      <c r="DE536" s="767"/>
      <c r="DF536" s="767"/>
      <c r="DG536" s="767"/>
      <c r="DH536" s="767"/>
      <c r="DI536" s="767"/>
      <c r="DJ536" s="767"/>
      <c r="DK536" s="767"/>
      <c r="DL536" s="767"/>
      <c r="DM536" s="767"/>
      <c r="DN536" s="767"/>
      <c r="DO536" s="767"/>
      <c r="DP536" s="767"/>
      <c r="DQ536" s="767"/>
      <c r="DR536" s="767"/>
      <c r="DS536" s="767"/>
      <c r="DT536" s="767"/>
      <c r="DU536" s="767"/>
      <c r="DV536" s="767"/>
      <c r="DW536" s="767"/>
      <c r="DX536" s="767"/>
      <c r="DY536" s="767"/>
      <c r="DZ536" s="767"/>
      <c r="EA536" s="767"/>
      <c r="EB536" s="767"/>
      <c r="EC536" s="767"/>
      <c r="ED536" s="767"/>
      <c r="EE536" s="767"/>
      <c r="EF536" s="767"/>
      <c r="EG536" s="767"/>
      <c r="EH536" s="767"/>
      <c r="EI536" s="767"/>
      <c r="EJ536" s="767"/>
      <c r="EK536" s="767"/>
      <c r="EL536" s="767"/>
      <c r="EM536" s="767"/>
      <c r="EN536" s="767"/>
      <c r="EO536" s="767"/>
      <c r="EP536" s="767"/>
      <c r="EQ536" s="767"/>
      <c r="ER536" s="767"/>
      <c r="ES536" s="767"/>
      <c r="ET536" s="767"/>
      <c r="EU536" s="767"/>
      <c r="EV536" s="767"/>
      <c r="EW536" s="767"/>
      <c r="EX536" s="767"/>
      <c r="EY536" s="767"/>
      <c r="EZ536" s="767"/>
      <c r="FA536" s="767"/>
      <c r="FB536" s="767"/>
      <c r="FC536" s="767"/>
      <c r="FD536" s="767"/>
      <c r="FE536" s="767"/>
      <c r="FF536" s="767"/>
      <c r="FG536" s="767"/>
      <c r="FH536" s="767"/>
      <c r="FI536" s="767"/>
      <c r="FJ536" s="767"/>
      <c r="FK536" s="767"/>
      <c r="FL536" s="767"/>
      <c r="FM536" s="767"/>
      <c r="FN536" s="767"/>
      <c r="FO536" s="767"/>
      <c r="FP536" s="767"/>
      <c r="FQ536" s="767"/>
      <c r="FR536" s="767"/>
      <c r="FS536" s="767"/>
      <c r="FT536" s="767"/>
      <c r="FU536" s="767"/>
      <c r="FV536" s="767"/>
      <c r="FW536" s="767"/>
      <c r="FX536" s="767"/>
      <c r="FY536" s="767"/>
      <c r="FZ536" s="767"/>
      <c r="GA536" s="767"/>
      <c r="GB536" s="767"/>
      <c r="GC536" s="767"/>
      <c r="GD536" s="767"/>
      <c r="GE536" s="767"/>
      <c r="GF536" s="767"/>
      <c r="GG536" s="767"/>
      <c r="GH536" s="767"/>
      <c r="GI536" s="767"/>
      <c r="GJ536" s="767"/>
      <c r="GK536" s="767"/>
      <c r="GL536" s="767"/>
      <c r="GM536" s="767"/>
      <c r="GN536" s="767"/>
      <c r="GO536" s="767"/>
      <c r="GP536" s="767"/>
      <c r="GQ536" s="767"/>
      <c r="GR536" s="767"/>
      <c r="GS536" s="767"/>
      <c r="GT536" s="767"/>
      <c r="GU536" s="767"/>
      <c r="GV536" s="767"/>
      <c r="GW536" s="767"/>
      <c r="GX536" s="767"/>
      <c r="GY536" s="767"/>
      <c r="GZ536" s="767"/>
      <c r="HA536" s="767"/>
      <c r="HB536" s="767"/>
      <c r="HC536" s="767"/>
    </row>
    <row r="537" spans="1:211" s="864" customFormat="1" ht="13.9" hidden="1" customHeight="1">
      <c r="A537" s="307"/>
      <c r="B537" s="351"/>
      <c r="C537" s="971" t="str">
        <f>IF('1C TSrécur10'!F$17&lt;&gt;0,'1C TSrécur10'!$B$12,"")</f>
        <v/>
      </c>
      <c r="D537" s="972"/>
      <c r="E537" s="973"/>
      <c r="F537" s="93" t="str">
        <f>IF(AND($C537='1C TSrécur10'!$B$12,'1C TSrécur10'!$B$16="récurrentes",'1C TSrécur10'!$F$17&lt;&gt;""),'1C TSrécur10'!$F$21,"")</f>
        <v/>
      </c>
      <c r="G537" s="863"/>
      <c r="H537" s="745">
        <v>0.21</v>
      </c>
      <c r="I537" s="747">
        <v>1</v>
      </c>
      <c r="J537" s="312"/>
      <c r="K537" s="680">
        <f t="shared" si="175"/>
        <v>0</v>
      </c>
      <c r="L537" s="527">
        <f>IF(OR('1C TSrécur10'!$B$12="",'1C TSrécur10'!F$30=0),0,IF(AND('1C TSrécur10'!$B$12&lt;&gt;"",$K$2="Pôle",'1C TSrécur10'!$C$12="OUI"),(('1C TSrécur10'!F$22+'1C TSrécur10'!F$23+'1C TSrécur10'!F$24+'1C TSrécur10'!F$25+'1C TSrécur10'!F$29)/'1C TSrécur10'!F$17),IF(AND('1C TSrécur10'!$B$12&lt;&gt;"",$K$2="Pôle",'1C TSrécur10'!$C$12="NON"),(('1C TSrécur10'!F$22+'1C TSrécur10'!F$23+'1C TSrécur10'!F$24+'1C TSrécur10'!F$25+'1C TSrécur10'!F$29)/'1C TSrécur10'!F$30),IF(AND('1C TSrécur10'!$B$12&lt;&gt;"",$K$2&lt;&gt;"Pôle",'1C TSrécur10'!$C$12="OUI"),(('1C TSrécur10'!F$22+'1C TSrécur10'!F$23+'1C TSrécur10'!F$24+'1C TSrécur10'!F$25+'1C TSrécur10'!F$26+'1C TSrécur10'!F$27+'1C TSrécur10'!F$28+'1C TSrécur10'!F$29)/'1C TSrécur10'!F$17),IF(AND('1C TSrécur10'!$B$12&lt;&gt;"",$K$2&lt;&gt;"Pôle",'1C TSrécur10'!$C$12="NON"),(('1C TSrécur10'!F$22+'1C TSrécur10'!F$23+'1C TSrécur10'!F$24+'1C TSrécur10'!F$25+'1C TSrécur10'!F$26+'1C TSrécur10'!F$27+'1C TSrécur10'!F$28+'1C TSrécur10'!F$29)/'1C TSrécur10'!F$30))))))</f>
        <v>0</v>
      </c>
      <c r="M537" s="527">
        <f>IF(OR('1C TSrécur10'!$B$12="",'1C TSrécur10'!F$30=0),0,IF(AND('1C TSrécur10'!$B$12&lt;&gt;"",$K$2="Pôle",'1C TSrécur10'!$C$12="OUI"),(('1C TSrécur10'!F$26+'1C TSrécur10'!F$27+'1C TSrécur10'!F$28)/'1C TSrécur10'!F$17),IF(AND('1C TSrécur10'!$B$12&lt;&gt;"",$K$2="Pôle",'1C TSrécur10'!$C$12="NON"),(('1C TSrécur10'!F$26+'1C TSrécur10'!F$27+'1C TSrécur10'!F$28)/'1C TSrécur10'!F$30),IF(AND('1C TSrécur10'!$B$12&lt;&gt;"",$K$2&lt;&gt;"Pôle"),0))))</f>
        <v>0</v>
      </c>
      <c r="N537" s="527">
        <f>IF(AND('1C TSrécur10'!$F$17&lt;&gt;0,'1C TSrécur10'!$F$30&lt;&gt;0),L537+M537,0)</f>
        <v>0</v>
      </c>
      <c r="O537" s="542" t="str">
        <f>IF(AND('1C TSrécur10'!F$17&lt;&gt;0,'1C TSrécur10'!$C$12="OUI"),'1C TSrécur10'!F$36/'1C TSrécur10'!F$17,"")</f>
        <v/>
      </c>
      <c r="P537" s="543" t="str">
        <f>IF(AND('1C TSrécur10'!F$17&lt;&gt;0,'1C TSrécur10'!$C$12="OUI"),'1C TSrécur10'!$F$37/'1C TSrécur10'!F$17,"")</f>
        <v/>
      </c>
      <c r="Q537" s="543" t="str">
        <f>IF(AND('1C TSrécur10'!F$17&lt;&gt;0,'1C TSrécur10'!$C$12="OUI"),'1C TSrécur10'!$F$38/'1C TSrécur10'!F$17,"")</f>
        <v/>
      </c>
      <c r="R537" s="543" t="str">
        <f>IF(AND('1C TSrécur10'!F$17&lt;&gt;0,'1C TSrécur10'!$C$12="OUI"),'1C TSrécur10'!$F$39/'1C TSrécur10'!F$17,"")</f>
        <v/>
      </c>
      <c r="S537" s="543" t="str">
        <f>IF(AND('1C TSrécur10'!F$17&lt;&gt;0,'1C TSrécur10'!$C$12="OUI"),'1C TSrécur10'!$F$40/'1C TSrécur10'!F$17,"")</f>
        <v/>
      </c>
      <c r="T537" s="543" t="str">
        <f>IF(AND('1C TSrécur10'!F$17&lt;&gt;0,'1C TSrécur10'!$C$12="OUI"),'1C TSrécur10'!$F$41/'1C TSrécur10'!F$17,"")</f>
        <v/>
      </c>
      <c r="U537" s="543" t="str">
        <f>IF(AND('1C TSrécur10'!F$17&lt;&gt;0,'1C TSrécur10'!$C$12="OUI"),'1C TSrécur10'!$F$42/'1C TSrécur10'!F$17,"")</f>
        <v/>
      </c>
      <c r="V537" s="543" t="str">
        <f>IF(AND('1C TSrécur10'!F$17&lt;&gt;0,'1C TSrécur10'!$C$12="OUI"),'1C TSrécur10'!$F$43/'1C TSrécur10'!F$17,"")</f>
        <v/>
      </c>
      <c r="W537" s="543" t="str">
        <f>IF(AND('1C TSrécur10'!F$17&lt;&gt;0,'1C TSrécur10'!$C$12="OUI"),'1C TSrécur10'!$F$44/'1C TSrécur10'!F$17,"")</f>
        <v/>
      </c>
      <c r="X537" s="543" t="str">
        <f>IF(AND('1C TSrécur10'!F$17&lt;&gt;0,'1C TSrécur10'!$C$12="OUI"),'1C TSrécur10'!$F$45/'1C TSrécur10'!F$17,"")</f>
        <v/>
      </c>
      <c r="Y537" s="543" t="str">
        <f>IF(AND('1C TSrécur10'!F$17&lt;&gt;0,'1C TSrécur10'!$C$12="OUI"),'1C TSrécur10'!$F$46/'1C TSrécur10'!F$17,"")</f>
        <v/>
      </c>
      <c r="Z537" s="543" t="str">
        <f>IF(AND('1C TSrécur10'!F$17&lt;&gt;0,'1C TSrécur10'!$C$12="OUI"),'1C TSrécur10'!$F$47/'1C TSrécur10'!F$17,"")</f>
        <v/>
      </c>
      <c r="AA537" s="543" t="str">
        <f>IF(AND('1C TSrécur10'!F$17&lt;&gt;0,'1C TSrécur10'!$C$12="OUI"),'1C TSrécur10'!$F$48/'1C TSrécur10'!F$17,"")</f>
        <v/>
      </c>
      <c r="AB537" s="543" t="str">
        <f>IF(AND('1C TSrécur10'!F$17&lt;&gt;0,'1C TSrécur10'!$C$12="OUI"),'1C TSrécur10'!$F$49/'1C TSrécur10'!F$17,"")</f>
        <v/>
      </c>
      <c r="AC537" s="543" t="str">
        <f>IF(AND('1C TSrécur10'!F$17&lt;&gt;0,'1C TSrécur10'!$C$12="OUI"),'1C TSrécur10'!$F$50/'1C TSrécur10'!F$17,"")</f>
        <v/>
      </c>
      <c r="AD537" s="543" t="str">
        <f>IF(AND('1C TSrécur10'!F$17&lt;&gt;0,'1C TSrécur10'!$C$12="OUI"),'1C TSrécur10'!$F$51/'1C TSrécur10'!F$17,"")</f>
        <v/>
      </c>
      <c r="AE537" s="543" t="str">
        <f>IF(AND('1C TSrécur10'!F$17&lt;&gt;0,'1C TSrécur10'!$C$12="OUI"),'1C TSrécur10'!$F$52/'1C TSrécur10'!F$17,"")</f>
        <v/>
      </c>
      <c r="AF537" s="543" t="str">
        <f>IF(AND('1C TSrécur10'!F$17&lt;&gt;0,'1C TSrécur10'!$C$12="OUI"),'1C TSrécur10'!$F$53/'1C TSrécur10'!F$17,"")</f>
        <v/>
      </c>
      <c r="AG537" s="543" t="str">
        <f>IF(AND('1C TSrécur10'!F$17&lt;&gt;0,'1C TSrécur10'!$C$12="OUI"),'1C TSrécur10'!$F$54/'1C TSrécur10'!F$17,"")</f>
        <v/>
      </c>
      <c r="AH537" s="543" t="str">
        <f>IF(AND('1C TSrécur10'!F$17&lt;&gt;0,'1C TSrécur10'!$C$12="OUI"),'1C TSrécur10'!$F$55/'1C TSrécur10'!F$17,"")</f>
        <v/>
      </c>
      <c r="AI537" s="543" t="str">
        <f>IF(AND('1C TSrécur10'!F$17&lt;&gt;0,'1C TSrécur10'!$C$12="OUI"),'1C TSrécur10'!$F$56/'1C TSrécur10'!F$17,"")</f>
        <v/>
      </c>
      <c r="AJ537" s="543" t="str">
        <f>IF(AND('1C TSrécur10'!F$17&lt;&gt;0,'1C TSrécur10'!$C$12="OUI"),'1C TSrécur10'!$F$57/'1C TSrécur10'!F$17,"")</f>
        <v/>
      </c>
      <c r="AK537" s="543">
        <f>IF(AND('1C TSrécur10'!F$17&lt;&gt;0,'1C TSrécur10'!$C$12="OUI"),'1C TSrécur10'!F$58/'1C TSrécur10'!F$17,0)</f>
        <v>0</v>
      </c>
      <c r="AL537" s="72">
        <f>IF(AND('1C TSrécur10'!$B$12&lt;&gt;"",'1C TSrécur10'!$C$12="OUI"),N537+AK537,N537)</f>
        <v>0</v>
      </c>
      <c r="AM537" s="344">
        <f t="shared" si="178"/>
        <v>0</v>
      </c>
      <c r="AN537" s="344">
        <f t="shared" si="179"/>
        <v>0</v>
      </c>
      <c r="AO537" s="345">
        <f t="shared" si="180"/>
        <v>0</v>
      </c>
      <c r="AP537" s="573">
        <f t="shared" si="181"/>
        <v>0</v>
      </c>
      <c r="AQ537" s="583">
        <f t="shared" si="174"/>
        <v>0</v>
      </c>
      <c r="AR537" s="579"/>
      <c r="AS537" s="102"/>
      <c r="AT537" s="27" t="str">
        <f>IF(('1C TSrécur10'!F$17*FICHE!$C$13)&lt;J537,"Forfait limité à "&amp;FICHE!$C$13&amp;"€/jour","")</f>
        <v/>
      </c>
      <c r="AU537" s="592"/>
      <c r="AV537" s="824"/>
      <c r="AW537" s="824"/>
      <c r="AX537" s="824"/>
      <c r="AY537" s="824"/>
      <c r="AZ537" s="824"/>
      <c r="BA537" s="767"/>
      <c r="BB537" s="767"/>
      <c r="BC537" s="767"/>
      <c r="BD537" s="767"/>
      <c r="BE537" s="767"/>
      <c r="BF537" s="767"/>
      <c r="BG537" s="767"/>
      <c r="BH537" s="767"/>
      <c r="BI537" s="767"/>
      <c r="BJ537" s="767"/>
      <c r="BK537" s="767"/>
      <c r="BL537" s="767"/>
      <c r="BM537" s="767"/>
      <c r="BN537" s="767"/>
      <c r="BO537" s="767"/>
      <c r="BP537" s="767"/>
      <c r="BQ537" s="767"/>
      <c r="BR537" s="767"/>
      <c r="BS537" s="767"/>
      <c r="BT537" s="767"/>
      <c r="BU537" s="767"/>
      <c r="BV537" s="767"/>
      <c r="BW537" s="767"/>
      <c r="BX537" s="767"/>
      <c r="BY537" s="767"/>
      <c r="BZ537" s="767"/>
      <c r="CA537" s="767"/>
      <c r="CB537" s="767"/>
      <c r="CC537" s="767"/>
      <c r="CD537" s="767"/>
      <c r="CE537" s="767"/>
      <c r="CF537" s="767"/>
      <c r="CG537" s="767"/>
      <c r="CH537" s="767"/>
      <c r="CI537" s="767"/>
      <c r="CJ537" s="767"/>
      <c r="CK537" s="767"/>
      <c r="CL537" s="767"/>
      <c r="CM537" s="767"/>
      <c r="CN537" s="767"/>
      <c r="CO537" s="767"/>
      <c r="CP537" s="767"/>
      <c r="CQ537" s="767"/>
      <c r="CR537" s="767"/>
      <c r="CS537" s="767"/>
      <c r="CT537" s="767"/>
      <c r="CU537" s="767"/>
      <c r="CV537" s="767"/>
      <c r="CW537" s="767"/>
      <c r="CX537" s="767"/>
      <c r="CY537" s="767"/>
      <c r="CZ537" s="767"/>
      <c r="DA537" s="767"/>
      <c r="DB537" s="767"/>
      <c r="DC537" s="767"/>
      <c r="DD537" s="767"/>
      <c r="DE537" s="767"/>
      <c r="DF537" s="767"/>
      <c r="DG537" s="767"/>
      <c r="DH537" s="767"/>
      <c r="DI537" s="767"/>
      <c r="DJ537" s="767"/>
      <c r="DK537" s="767"/>
      <c r="DL537" s="767"/>
      <c r="DM537" s="767"/>
      <c r="DN537" s="767"/>
      <c r="DO537" s="767"/>
      <c r="DP537" s="767"/>
      <c r="DQ537" s="767"/>
      <c r="DR537" s="767"/>
      <c r="DS537" s="767"/>
      <c r="DT537" s="767"/>
      <c r="DU537" s="767"/>
      <c r="DV537" s="767"/>
      <c r="DW537" s="767"/>
      <c r="DX537" s="767"/>
      <c r="DY537" s="767"/>
      <c r="DZ537" s="767"/>
      <c r="EA537" s="767"/>
      <c r="EB537" s="767"/>
      <c r="EC537" s="767"/>
      <c r="ED537" s="767"/>
      <c r="EE537" s="767"/>
      <c r="EF537" s="767"/>
      <c r="EG537" s="767"/>
      <c r="EH537" s="767"/>
      <c r="EI537" s="767"/>
      <c r="EJ537" s="767"/>
      <c r="EK537" s="767"/>
      <c r="EL537" s="767"/>
      <c r="EM537" s="767"/>
      <c r="EN537" s="767"/>
      <c r="EO537" s="767"/>
      <c r="EP537" s="767"/>
      <c r="EQ537" s="767"/>
      <c r="ER537" s="767"/>
      <c r="ES537" s="767"/>
      <c r="ET537" s="767"/>
      <c r="EU537" s="767"/>
      <c r="EV537" s="767"/>
      <c r="EW537" s="767"/>
      <c r="EX537" s="767"/>
      <c r="EY537" s="767"/>
      <c r="EZ537" s="767"/>
      <c r="FA537" s="767"/>
      <c r="FB537" s="767"/>
      <c r="FC537" s="767"/>
      <c r="FD537" s="767"/>
      <c r="FE537" s="767"/>
      <c r="FF537" s="767"/>
      <c r="FG537" s="767"/>
      <c r="FH537" s="767"/>
      <c r="FI537" s="767"/>
      <c r="FJ537" s="767"/>
      <c r="FK537" s="767"/>
      <c r="FL537" s="767"/>
      <c r="FM537" s="767"/>
      <c r="FN537" s="767"/>
      <c r="FO537" s="767"/>
      <c r="FP537" s="767"/>
      <c r="FQ537" s="767"/>
      <c r="FR537" s="767"/>
      <c r="FS537" s="767"/>
      <c r="FT537" s="767"/>
      <c r="FU537" s="767"/>
      <c r="FV537" s="767"/>
      <c r="FW537" s="767"/>
      <c r="FX537" s="767"/>
      <c r="FY537" s="767"/>
      <c r="FZ537" s="767"/>
      <c r="GA537" s="767"/>
      <c r="GB537" s="767"/>
      <c r="GC537" s="767"/>
      <c r="GD537" s="767"/>
      <c r="GE537" s="767"/>
      <c r="GF537" s="767"/>
      <c r="GG537" s="767"/>
      <c r="GH537" s="767"/>
      <c r="GI537" s="767"/>
      <c r="GJ537" s="767"/>
      <c r="GK537" s="767"/>
      <c r="GL537" s="767"/>
      <c r="GM537" s="767"/>
      <c r="GN537" s="767"/>
      <c r="GO537" s="767"/>
      <c r="GP537" s="767"/>
      <c r="GQ537" s="767"/>
      <c r="GR537" s="767"/>
      <c r="GS537" s="767"/>
      <c r="GT537" s="767"/>
      <c r="GU537" s="767"/>
      <c r="GV537" s="767"/>
      <c r="GW537" s="767"/>
      <c r="GX537" s="767"/>
      <c r="GY537" s="767"/>
      <c r="GZ537" s="767"/>
      <c r="HA537" s="767"/>
      <c r="HB537" s="767"/>
      <c r="HC537" s="767"/>
    </row>
    <row r="538" spans="1:211" s="864" customFormat="1" ht="13.9" hidden="1" customHeight="1">
      <c r="A538" s="307"/>
      <c r="B538" s="351"/>
      <c r="C538" s="971" t="str">
        <f>IF('1C TSrécur10'!G$17&lt;&gt;0,'1C TSrécur10'!$B$12,"")</f>
        <v/>
      </c>
      <c r="D538" s="972"/>
      <c r="E538" s="973"/>
      <c r="F538" s="93" t="str">
        <f>IF(AND($C538='1C TSrécur10'!$B$12,'1C TSrécur10'!$B$16="récurrentes",'1C TSrécur10'!$G$17&lt;&gt;""),'1C TSrécur10'!$G$21,"")</f>
        <v/>
      </c>
      <c r="G538" s="863"/>
      <c r="H538" s="745">
        <v>0.21</v>
      </c>
      <c r="I538" s="747">
        <v>1</v>
      </c>
      <c r="J538" s="312"/>
      <c r="K538" s="680">
        <f t="shared" si="175"/>
        <v>0</v>
      </c>
      <c r="L538" s="527">
        <f>IF(OR('1C TSrécur10'!$B$12="",'1C TSrécur10'!G$30=0),0,IF(AND('1C TSrécur10'!$B$12&lt;&gt;"",$K$2="Pôle",'1C TSrécur10'!$C$12="OUI"),(('1C TSrécur10'!G$22+'1C TSrécur10'!G$23+'1C TSrécur10'!G$24+'1C TSrécur10'!G$25+'1C TSrécur10'!G$29)/'1C TSrécur10'!G$17),IF(AND('1C TSrécur10'!$B$12&lt;&gt;"",$K$2="Pôle",'1C TSrécur10'!$C$12="NON"),(('1C TSrécur10'!G$22+'1C TSrécur10'!G$23+'1C TSrécur10'!G$24+'1C TSrécur10'!G$25+'1C TSrécur10'!G$29)/'1C TSrécur10'!G$30),IF(AND('1C TSrécur10'!$B$12&lt;&gt;"",$K$2&lt;&gt;"Pôle",'1C TSrécur10'!$C$12="OUI"),(('1C TSrécur10'!G$22+'1C TSrécur10'!G$23+'1C TSrécur10'!G$24+'1C TSrécur10'!G$25+'1C TSrécur10'!G$26+'1C TSrécur10'!G$27+'1C TSrécur10'!G$28+'1C TSrécur10'!G$29)/'1C TSrécur10'!G$17),IF(AND('1C TSrécur10'!$B$12&lt;&gt;"",$K$2&lt;&gt;"Pôle",'1C TSrécur10'!$C$12="NON"),(('1C TSrécur10'!G$22+'1C TSrécur10'!G$23+'1C TSrécur10'!G$24+'1C TSrécur10'!G$25+'1C TSrécur10'!G$26+'1C TSrécur10'!G$27+'1C TSrécur10'!G$28+'1C TSrécur10'!G$29)/'1C TSrécur10'!G$30))))))</f>
        <v>0</v>
      </c>
      <c r="M538" s="527">
        <f>IF(OR('1C TSrécur10'!$B$12="",'1C TSrécur10'!G$30=0),0,IF(AND('1C TSrécur10'!$B$12&lt;&gt;"",$K$2="Pôle",'1C TSrécur10'!$C$12="OUI"),(('1C TSrécur10'!G$26+'1C TSrécur10'!G$27+'1C TSrécur10'!G$28)/'1C TSrécur10'!G$17),IF(AND('1C TSrécur10'!$B$12&lt;&gt;"",$K$2="Pôle",'1C TSrécur10'!$C$12="NON"),(('1C TSrécur10'!G$26+'1C TSrécur10'!G$27+'1C TSrécur10'!G$28)/'1C TSrécur10'!G$30),IF(AND('1C TSrécur10'!$B$12&lt;&gt;"",$K$2&lt;&gt;"Pôle"),0))))</f>
        <v>0</v>
      </c>
      <c r="N538" s="527">
        <f>IF(AND('1C TSrécur10'!$G$17&lt;&gt;0,'1C TSrécur10'!$G$30&lt;&gt;0),L538+M538,0)</f>
        <v>0</v>
      </c>
      <c r="O538" s="542" t="str">
        <f>IF(AND('1C TSrécur10'!G$17&lt;&gt;0,'1C TSrécur10'!$C$12="OUI"),'1C TSrécur10'!G$36/'1C TSrécur10'!G$17,"")</f>
        <v/>
      </c>
      <c r="P538" s="543" t="str">
        <f>IF(AND('1C TSrécur10'!G$17&lt;&gt;0,'1C TSrécur10'!$C$12="OUI"),'1C TSrécur10'!$G$37/'1C TSrécur10'!G$17,"")</f>
        <v/>
      </c>
      <c r="Q538" s="543" t="str">
        <f>IF(AND('1C TSrécur10'!G$17&lt;&gt;0,'1C TSrécur10'!$C$12="OUI"),'1C TSrécur10'!$G$38/'1C TSrécur10'!G$17,"")</f>
        <v/>
      </c>
      <c r="R538" s="543" t="str">
        <f>IF(AND('1C TSrécur10'!G$17&lt;&gt;0,'1C TSrécur10'!$C$12="OUI"),'1C TSrécur10'!$G$39/'1C TSrécur10'!G$17,"")</f>
        <v/>
      </c>
      <c r="S538" s="543" t="str">
        <f>IF(AND('1C TSrécur10'!G$17&lt;&gt;0,'1C TSrécur10'!$C$12="OUI"),'1C TSrécur10'!$G$40/'1C TSrécur10'!G$17,"")</f>
        <v/>
      </c>
      <c r="T538" s="543" t="str">
        <f>IF(AND('1C TSrécur10'!G$17&lt;&gt;0,'1C TSrécur10'!$C$12="OUI"),'1C TSrécur10'!$G$41/'1C TSrécur10'!G$17,"")</f>
        <v/>
      </c>
      <c r="U538" s="543" t="str">
        <f>IF(AND('1C TSrécur10'!G$17&lt;&gt;0,'1C TSrécur10'!$C$12="OUI"),'1C TSrécur10'!$G$42/'1C TSrécur10'!G$17,"")</f>
        <v/>
      </c>
      <c r="V538" s="543" t="str">
        <f>IF(AND('1C TSrécur10'!G$17&lt;&gt;0,'1C TSrécur10'!$C$12="OUI"),'1C TSrécur10'!$G$43/'1C TSrécur10'!G$17,"")</f>
        <v/>
      </c>
      <c r="W538" s="543" t="str">
        <f>IF(AND('1C TSrécur10'!G$17&lt;&gt;0,'1C TSrécur10'!$C$12="OUI"),'1C TSrécur10'!$G$44/'1C TSrécur10'!G$17,"")</f>
        <v/>
      </c>
      <c r="X538" s="543" t="str">
        <f>IF(AND('1C TSrécur10'!G$17&lt;&gt;0,'1C TSrécur10'!$C$12="OUI"),'1C TSrécur10'!$G$45/'1C TSrécur10'!G$17,"")</f>
        <v/>
      </c>
      <c r="Y538" s="543" t="str">
        <f>IF(AND('1C TSrécur10'!G$17&lt;&gt;0,'1C TSrécur10'!$C$12="OUI"),'1C TSrécur10'!$G$46/'1C TSrécur10'!G$17,"")</f>
        <v/>
      </c>
      <c r="Z538" s="543" t="str">
        <f>IF(AND('1C TSrécur10'!G$17&lt;&gt;0,'1C TSrécur10'!$C$12="OUI"),'1C TSrécur10'!$G$47/'1C TSrécur10'!G$17,"")</f>
        <v/>
      </c>
      <c r="AA538" s="543" t="str">
        <f>IF(AND('1C TSrécur10'!G$17&lt;&gt;0,'1C TSrécur10'!$C$12="OUI"),'1C TSrécur10'!$G$48/'1C TSrécur10'!G$17,"")</f>
        <v/>
      </c>
      <c r="AB538" s="543" t="str">
        <f>IF(AND('1C TSrécur10'!G$17&lt;&gt;0,'1C TSrécur10'!$C$12="OUI"),'1C TSrécur10'!$G$49/'1C TSrécur10'!G$17,"")</f>
        <v/>
      </c>
      <c r="AC538" s="543" t="str">
        <f>IF(AND('1C TSrécur10'!G$17&lt;&gt;0,'1C TSrécur10'!$C$12="OUI"),'1C TSrécur10'!$G$50/'1C TSrécur10'!G$17,"")</f>
        <v/>
      </c>
      <c r="AD538" s="543" t="str">
        <f>IF(AND('1C TSrécur10'!G$17&lt;&gt;0,'1C TSrécur10'!$C$12="OUI"),'1C TSrécur10'!$G$51/'1C TSrécur10'!G$17,"")</f>
        <v/>
      </c>
      <c r="AE538" s="543" t="str">
        <f>IF(AND('1C TSrécur10'!G$17&lt;&gt;0,'1C TSrécur10'!$C$12="OUI"),'1C TSrécur10'!$G$52/'1C TSrécur10'!G$17,"")</f>
        <v/>
      </c>
      <c r="AF538" s="543" t="str">
        <f>IF(AND('1C TSrécur10'!G$17&lt;&gt;0,'1C TSrécur10'!$C$12="OUI"),'1C TSrécur10'!$G$53/'1C TSrécur10'!G$17,"")</f>
        <v/>
      </c>
      <c r="AG538" s="543" t="str">
        <f>IF(AND('1C TSrécur10'!G$17&lt;&gt;0,'1C TSrécur10'!$C$12="OUI"),'1C TSrécur10'!$G$54/'1C TSrécur10'!G$17,"")</f>
        <v/>
      </c>
      <c r="AH538" s="543" t="str">
        <f>IF(AND('1C TSrécur10'!G$17&lt;&gt;0,'1C TSrécur10'!$C$12="OUI"),'1C TSrécur10'!$G$55/'1C TSrécur10'!G$17,"")</f>
        <v/>
      </c>
      <c r="AI538" s="543" t="str">
        <f>IF(AND('1C TSrécur10'!G$17&lt;&gt;0,'1C TSrécur10'!$C$12="OUI"),'1C TSrécur10'!$G$56/'1C TSrécur10'!G$17,"")</f>
        <v/>
      </c>
      <c r="AJ538" s="543" t="str">
        <f>IF(AND('1C TSrécur10'!G$17&lt;&gt;0,'1C TSrécur10'!$C$12="OUI"),'1C TSrécur10'!$G$57/'1C TSrécur10'!G$17,"")</f>
        <v/>
      </c>
      <c r="AK538" s="543">
        <f>IF(AND('1C TSrécur10'!G$17&lt;&gt;0,'1C TSrécur10'!$C$12="OUI"),'1C TSrécur10'!G$58/'1C TSrécur10'!G$17,0)</f>
        <v>0</v>
      </c>
      <c r="AL538" s="72">
        <f>IF(AND('1C TSrécur10'!$B$12&lt;&gt;"",'1C TSrécur10'!$C$12="OUI"),N538+AK538,N538)</f>
        <v>0</v>
      </c>
      <c r="AM538" s="344">
        <f t="shared" si="178"/>
        <v>0</v>
      </c>
      <c r="AN538" s="344">
        <f t="shared" si="179"/>
        <v>0</v>
      </c>
      <c r="AO538" s="345">
        <f t="shared" si="180"/>
        <v>0</v>
      </c>
      <c r="AP538" s="573">
        <f t="shared" si="181"/>
        <v>0</v>
      </c>
      <c r="AQ538" s="583">
        <f t="shared" si="174"/>
        <v>0</v>
      </c>
      <c r="AR538" s="579"/>
      <c r="AS538" s="102"/>
      <c r="AT538" s="27" t="str">
        <f>IF(('1C TSrécur10'!G$17*FICHE!$C$13)&lt;J538,"Forfait limité à "&amp;FICHE!$C$13&amp;"€/jour","")</f>
        <v/>
      </c>
      <c r="AU538" s="592"/>
      <c r="AV538" s="824"/>
      <c r="AW538" s="824"/>
      <c r="AX538" s="824"/>
      <c r="AY538" s="824"/>
      <c r="AZ538" s="824"/>
      <c r="BA538" s="767"/>
      <c r="BB538" s="767"/>
      <c r="BC538" s="767"/>
      <c r="BD538" s="767"/>
      <c r="BE538" s="767"/>
      <c r="BF538" s="767"/>
      <c r="BG538" s="767"/>
      <c r="BH538" s="767"/>
      <c r="BI538" s="767"/>
      <c r="BJ538" s="767"/>
      <c r="BK538" s="767"/>
      <c r="BL538" s="767"/>
      <c r="BM538" s="767"/>
      <c r="BN538" s="767"/>
      <c r="BO538" s="767"/>
      <c r="BP538" s="767"/>
      <c r="BQ538" s="767"/>
      <c r="BR538" s="767"/>
      <c r="BS538" s="767"/>
      <c r="BT538" s="767"/>
      <c r="BU538" s="767"/>
      <c r="BV538" s="767"/>
      <c r="BW538" s="767"/>
      <c r="BX538" s="767"/>
      <c r="BY538" s="767"/>
      <c r="BZ538" s="767"/>
      <c r="CA538" s="767"/>
      <c r="CB538" s="767"/>
      <c r="CC538" s="767"/>
      <c r="CD538" s="767"/>
      <c r="CE538" s="767"/>
      <c r="CF538" s="767"/>
      <c r="CG538" s="767"/>
      <c r="CH538" s="767"/>
      <c r="CI538" s="767"/>
      <c r="CJ538" s="767"/>
      <c r="CK538" s="767"/>
      <c r="CL538" s="767"/>
      <c r="CM538" s="767"/>
      <c r="CN538" s="767"/>
      <c r="CO538" s="767"/>
      <c r="CP538" s="767"/>
      <c r="CQ538" s="767"/>
      <c r="CR538" s="767"/>
      <c r="CS538" s="767"/>
      <c r="CT538" s="767"/>
      <c r="CU538" s="767"/>
      <c r="CV538" s="767"/>
      <c r="CW538" s="767"/>
      <c r="CX538" s="767"/>
      <c r="CY538" s="767"/>
      <c r="CZ538" s="767"/>
      <c r="DA538" s="767"/>
      <c r="DB538" s="767"/>
      <c r="DC538" s="767"/>
      <c r="DD538" s="767"/>
      <c r="DE538" s="767"/>
      <c r="DF538" s="767"/>
      <c r="DG538" s="767"/>
      <c r="DH538" s="767"/>
      <c r="DI538" s="767"/>
      <c r="DJ538" s="767"/>
      <c r="DK538" s="767"/>
      <c r="DL538" s="767"/>
      <c r="DM538" s="767"/>
      <c r="DN538" s="767"/>
      <c r="DO538" s="767"/>
      <c r="DP538" s="767"/>
      <c r="DQ538" s="767"/>
      <c r="DR538" s="767"/>
      <c r="DS538" s="767"/>
      <c r="DT538" s="767"/>
      <c r="DU538" s="767"/>
      <c r="DV538" s="767"/>
      <c r="DW538" s="767"/>
      <c r="DX538" s="767"/>
      <c r="DY538" s="767"/>
      <c r="DZ538" s="767"/>
      <c r="EA538" s="767"/>
      <c r="EB538" s="767"/>
      <c r="EC538" s="767"/>
      <c r="ED538" s="767"/>
      <c r="EE538" s="767"/>
      <c r="EF538" s="767"/>
      <c r="EG538" s="767"/>
      <c r="EH538" s="767"/>
      <c r="EI538" s="767"/>
      <c r="EJ538" s="767"/>
      <c r="EK538" s="767"/>
      <c r="EL538" s="767"/>
      <c r="EM538" s="767"/>
      <c r="EN538" s="767"/>
      <c r="EO538" s="767"/>
      <c r="EP538" s="767"/>
      <c r="EQ538" s="767"/>
      <c r="ER538" s="767"/>
      <c r="ES538" s="767"/>
      <c r="ET538" s="767"/>
      <c r="EU538" s="767"/>
      <c r="EV538" s="767"/>
      <c r="EW538" s="767"/>
      <c r="EX538" s="767"/>
      <c r="EY538" s="767"/>
      <c r="EZ538" s="767"/>
      <c r="FA538" s="767"/>
      <c r="FB538" s="767"/>
      <c r="FC538" s="767"/>
      <c r="FD538" s="767"/>
      <c r="FE538" s="767"/>
      <c r="FF538" s="767"/>
      <c r="FG538" s="767"/>
      <c r="FH538" s="767"/>
      <c r="FI538" s="767"/>
      <c r="FJ538" s="767"/>
      <c r="FK538" s="767"/>
      <c r="FL538" s="767"/>
      <c r="FM538" s="767"/>
      <c r="FN538" s="767"/>
      <c r="FO538" s="767"/>
      <c r="FP538" s="767"/>
      <c r="FQ538" s="767"/>
      <c r="FR538" s="767"/>
      <c r="FS538" s="767"/>
      <c r="FT538" s="767"/>
      <c r="FU538" s="767"/>
      <c r="FV538" s="767"/>
      <c r="FW538" s="767"/>
      <c r="FX538" s="767"/>
      <c r="FY538" s="767"/>
      <c r="FZ538" s="767"/>
      <c r="GA538" s="767"/>
      <c r="GB538" s="767"/>
      <c r="GC538" s="767"/>
      <c r="GD538" s="767"/>
      <c r="GE538" s="767"/>
      <c r="GF538" s="767"/>
      <c r="GG538" s="767"/>
      <c r="GH538" s="767"/>
      <c r="GI538" s="767"/>
      <c r="GJ538" s="767"/>
      <c r="GK538" s="767"/>
      <c r="GL538" s="767"/>
      <c r="GM538" s="767"/>
      <c r="GN538" s="767"/>
      <c r="GO538" s="767"/>
      <c r="GP538" s="767"/>
      <c r="GQ538" s="767"/>
      <c r="GR538" s="767"/>
      <c r="GS538" s="767"/>
      <c r="GT538" s="767"/>
      <c r="GU538" s="767"/>
      <c r="GV538" s="767"/>
      <c r="GW538" s="767"/>
      <c r="GX538" s="767"/>
      <c r="GY538" s="767"/>
      <c r="GZ538" s="767"/>
      <c r="HA538" s="767"/>
      <c r="HB538" s="767"/>
      <c r="HC538" s="767"/>
    </row>
    <row r="539" spans="1:211" s="864" customFormat="1" ht="13.9" hidden="1" customHeight="1">
      <c r="A539" s="307"/>
      <c r="B539" s="351"/>
      <c r="C539" s="971" t="str">
        <f>IF('1C TSrécur10'!H$17&lt;&gt;0,'1C TSrécur10'!$B$12,"")</f>
        <v/>
      </c>
      <c r="D539" s="972"/>
      <c r="E539" s="973"/>
      <c r="F539" s="93" t="str">
        <f>IF(AND($C539='1C TSrécur10'!$B$12,'1C TSrécur10'!$B$16="récurrentes",'1C TSrécur10'!$H$17&lt;&gt;""),'1C TSrécur10'!$H$21,"")</f>
        <v/>
      </c>
      <c r="G539" s="863"/>
      <c r="H539" s="745">
        <v>0.21</v>
      </c>
      <c r="I539" s="747">
        <v>1</v>
      </c>
      <c r="J539" s="312"/>
      <c r="K539" s="680">
        <f t="shared" si="175"/>
        <v>0</v>
      </c>
      <c r="L539" s="527">
        <f>IF(OR('1C TSrécur10'!$B$12="",'1C TSrécur10'!H$30=0),0,IF(AND('1C TSrécur10'!$B$12&lt;&gt;"",$K$2="Pôle",'1C TSrécur10'!$C$12="OUI"),(('1C TSrécur10'!H$22+'1C TSrécur10'!H$23+'1C TSrécur10'!H$24+'1C TSrécur10'!H$25+'1C TSrécur10'!H$29)/'1C TSrécur10'!H$17),IF(AND('1C TSrécur10'!$B$12&lt;&gt;"",$K$2="Pôle",'1C TSrécur10'!$C$12="NON"),(('1C TSrécur10'!H$22+'1C TSrécur10'!H$23+'1C TSrécur10'!H$24+'1C TSrécur10'!H$25+'1C TSrécur10'!H$29)/'1C TSrécur10'!H$30),IF(AND('1C TSrécur10'!$B$12&lt;&gt;"",$K$2&lt;&gt;"Pôle",'1C TSrécur10'!$C$12="OUI"),(('1C TSrécur10'!H$22+'1C TSrécur10'!H$23+'1C TSrécur10'!H$24+'1C TSrécur10'!H$25+'1C TSrécur10'!H$26+'1C TSrécur10'!H$27+'1C TSrécur10'!H$28+'1C TSrécur10'!H$29)/'1C TSrécur10'!H$17),IF(AND('1C TSrécur10'!$B$12&lt;&gt;"",$K$2&lt;&gt;"Pôle",'1C TSrécur10'!$C$12="NON"),(('1C TSrécur10'!H$22+'1C TSrécur10'!H$23+'1C TSrécur10'!H$24+'1C TSrécur10'!H$25+'1C TSrécur10'!H$26+'1C TSrécur10'!H$27+'1C TSrécur10'!H$28+'1C TSrécur10'!H$29)/'1C TSrécur10'!H$30))))))</f>
        <v>0</v>
      </c>
      <c r="M539" s="527">
        <f>IF(OR('1C TSrécur10'!$B$12="",'1C TSrécur10'!H$30=0),0,IF(AND('1C TSrécur10'!$B$12&lt;&gt;"",$K$2="Pôle",'1C TSrécur10'!$C$12="OUI"),(('1C TSrécur10'!H$26+'1C TSrécur10'!H$27+'1C TSrécur10'!H$28)/'1C TSrécur10'!H$17),IF(AND('1C TSrécur10'!$B$12&lt;&gt;"",$K$2="Pôle",'1C TSrécur10'!$C$12="NON"),(('1C TSrécur10'!H$26+'1C TSrécur10'!H$27+'1C TSrécur10'!H$28)/'1C TSrécur10'!H$30),IF(AND('1C TSrécur10'!$B$12&lt;&gt;"",$K$2&lt;&gt;"Pôle"),0))))</f>
        <v>0</v>
      </c>
      <c r="N539" s="527">
        <f>IF(AND('1C TSrécur10'!$H$17&lt;&gt;0,'1C TSrécur10'!$H$30&lt;&gt;0),L539+M539,0)</f>
        <v>0</v>
      </c>
      <c r="O539" s="542" t="str">
        <f>IF(AND('1C TSrécur10'!H$17&lt;&gt;0,'1C TSrécur10'!$C$12="OUI"),'1C TSrécur10'!H$36/'1C TSrécur10'!H$17,"")</f>
        <v/>
      </c>
      <c r="P539" s="543" t="str">
        <f>IF(AND('1C TSrécur10'!H$17&lt;&gt;0,'1C TSrécur10'!$C$12="OUI"),'1C TSrécur10'!$H$37/'1C TSrécur10'!H$17,"")</f>
        <v/>
      </c>
      <c r="Q539" s="543" t="str">
        <f>IF(AND('1C TSrécur10'!H$17&lt;&gt;0,'1C TSrécur10'!$C$12="OUI"),'1C TSrécur10'!$H$38/'1C TSrécur10'!H$17,"")</f>
        <v/>
      </c>
      <c r="R539" s="543" t="str">
        <f>IF(AND('1C TSrécur10'!H$17&lt;&gt;0,'1C TSrécur10'!$C$12="OUI"),'1C TSrécur10'!$H$39/'1C TSrécur10'!H$17,"")</f>
        <v/>
      </c>
      <c r="S539" s="543" t="str">
        <f>IF(AND('1C TSrécur10'!H$17&lt;&gt;0,'1C TSrécur10'!$C$12="OUI"),'1C TSrécur10'!$H$40/'1C TSrécur10'!H$17,"")</f>
        <v/>
      </c>
      <c r="T539" s="543" t="str">
        <f>IF(AND('1C TSrécur10'!H$17&lt;&gt;0,'1C TSrécur10'!$C$12="OUI"),'1C TSrécur10'!$H$41/'1C TSrécur10'!H$17,"")</f>
        <v/>
      </c>
      <c r="U539" s="543" t="str">
        <f>IF(AND('1C TSrécur10'!H$17&lt;&gt;0,'1C TSrécur10'!$C$12="OUI"),'1C TSrécur10'!$H$42/'1C TSrécur10'!H$17,"")</f>
        <v/>
      </c>
      <c r="V539" s="543" t="str">
        <f>IF(AND('1C TSrécur10'!H$17&lt;&gt;0,'1C TSrécur10'!$C$12="OUI"),'1C TSrécur10'!$H$43/'1C TSrécur10'!H$17,"")</f>
        <v/>
      </c>
      <c r="W539" s="543" t="str">
        <f>IF(AND('1C TSrécur10'!H$17&lt;&gt;0,'1C TSrécur10'!$C$12="OUI"),'1C TSrécur10'!$H$44/'1C TSrécur10'!H$17,"")</f>
        <v/>
      </c>
      <c r="X539" s="543" t="str">
        <f>IF(AND('1C TSrécur10'!H$17&lt;&gt;0,'1C TSrécur10'!$C$12="OUI"),'1C TSrécur10'!$H$45/'1C TSrécur10'!H$17,"")</f>
        <v/>
      </c>
      <c r="Y539" s="543" t="str">
        <f>IF(AND('1C TSrécur10'!H$17&lt;&gt;0,'1C TSrécur10'!$C$12="OUI"),'1C TSrécur10'!$H$46/'1C TSrécur10'!H$17,"")</f>
        <v/>
      </c>
      <c r="Z539" s="543" t="str">
        <f>IF(AND('1C TSrécur10'!H$17&lt;&gt;0,'1C TSrécur10'!$C$12="OUI"),'1C TSrécur10'!$H$47/'1C TSrécur10'!H$17,"")</f>
        <v/>
      </c>
      <c r="AA539" s="543" t="str">
        <f>IF(AND('1C TSrécur10'!H$17&lt;&gt;0,'1C TSrécur10'!$C$12="OUI"),'1C TSrécur10'!$H$48/'1C TSrécur10'!H$17,"")</f>
        <v/>
      </c>
      <c r="AB539" s="543" t="str">
        <f>IF(AND('1C TSrécur10'!H$17&lt;&gt;0,'1C TSrécur10'!$C$12="OUI"),'1C TSrécur10'!$H$49/'1C TSrécur10'!H$17,"")</f>
        <v/>
      </c>
      <c r="AC539" s="543" t="str">
        <f>IF(AND('1C TSrécur10'!H$17&lt;&gt;0,'1C TSrécur10'!$C$12="OUI"),'1C TSrécur10'!$H$50/'1C TSrécur10'!H$17,"")</f>
        <v/>
      </c>
      <c r="AD539" s="543" t="str">
        <f>IF(AND('1C TSrécur10'!H$17&lt;&gt;0,'1C TSrécur10'!$C$12="OUI"),'1C TSrécur10'!$H$51/'1C TSrécur10'!H$17,"")</f>
        <v/>
      </c>
      <c r="AE539" s="543" t="str">
        <f>IF(AND('1C TSrécur10'!H$17&lt;&gt;0,'1C TSrécur10'!$C$12="OUI"),'1C TSrécur10'!$H$52/'1C TSrécur10'!H$17,"")</f>
        <v/>
      </c>
      <c r="AF539" s="543" t="str">
        <f>IF(AND('1C TSrécur10'!H$17&lt;&gt;0,'1C TSrécur10'!$C$12="OUI"),'1C TSrécur10'!$H$53/'1C TSrécur10'!H$17,"")</f>
        <v/>
      </c>
      <c r="AG539" s="543" t="str">
        <f>IF(AND('1C TSrécur10'!H$17&lt;&gt;0,'1C TSrécur10'!$C$12="OUI"),'1C TSrécur10'!$H$54/'1C TSrécur10'!H$17,"")</f>
        <v/>
      </c>
      <c r="AH539" s="543" t="str">
        <f>IF(AND('1C TSrécur10'!H$17&lt;&gt;0,'1C TSrécur10'!$C$12="OUI"),'1C TSrécur10'!$H$55/'1C TSrécur10'!H$17,"")</f>
        <v/>
      </c>
      <c r="AI539" s="543" t="str">
        <f>IF(AND('1C TSrécur10'!H$17&lt;&gt;0,'1C TSrécur10'!$C$12="OUI"),'1C TSrécur10'!$H$56/'1C TSrécur10'!H$17,"")</f>
        <v/>
      </c>
      <c r="AJ539" s="543" t="str">
        <f>IF(AND('1C TSrécur10'!H$17&lt;&gt;0,'1C TSrécur10'!$C$12="OUI"),'1C TSrécur10'!$H$57/'1C TSrécur10'!H$17,"")</f>
        <v/>
      </c>
      <c r="AK539" s="543">
        <f>IF(AND('1C TSrécur10'!H$17&lt;&gt;0,'1C TSrécur10'!$C$12="OUI"),'1C TSrécur10'!H$58/'1C TSrécur10'!H$17,0)</f>
        <v>0</v>
      </c>
      <c r="AL539" s="72">
        <f>IF(AND('1C TSrécur10'!$B$12&lt;&gt;"",'1C TSrécur10'!$C$12="OUI"),N539+AK539,N539)</f>
        <v>0</v>
      </c>
      <c r="AM539" s="344">
        <f t="shared" si="178"/>
        <v>0</v>
      </c>
      <c r="AN539" s="344">
        <f t="shared" si="179"/>
        <v>0</v>
      </c>
      <c r="AO539" s="345">
        <f t="shared" si="180"/>
        <v>0</v>
      </c>
      <c r="AP539" s="573">
        <f t="shared" si="181"/>
        <v>0</v>
      </c>
      <c r="AQ539" s="583">
        <f>IF(M539=0,0,AN539-AS539)</f>
        <v>0</v>
      </c>
      <c r="AR539" s="579"/>
      <c r="AS539" s="102"/>
      <c r="AT539" s="27" t="str">
        <f>IF('1C TSrécur10'!H$17*FICHE!$C$13&lt;J539,"Forfait limité à "&amp;FICHE!$C$13&amp;"€/jour","")</f>
        <v/>
      </c>
      <c r="AU539" s="592"/>
      <c r="AV539" s="824"/>
      <c r="AW539" s="824"/>
      <c r="AX539" s="824"/>
      <c r="AY539" s="824"/>
      <c r="AZ539" s="824"/>
      <c r="BA539" s="767"/>
      <c r="BB539" s="767"/>
      <c r="BC539" s="767"/>
      <c r="BD539" s="767"/>
      <c r="BE539" s="767"/>
      <c r="BF539" s="767"/>
      <c r="BG539" s="767"/>
      <c r="BH539" s="767"/>
      <c r="BI539" s="767"/>
      <c r="BJ539" s="767"/>
      <c r="BK539" s="767"/>
      <c r="BL539" s="767"/>
      <c r="BM539" s="767"/>
      <c r="BN539" s="767"/>
      <c r="BO539" s="767"/>
      <c r="BP539" s="767"/>
      <c r="BQ539" s="767"/>
      <c r="BR539" s="767"/>
      <c r="BS539" s="767"/>
      <c r="BT539" s="767"/>
      <c r="BU539" s="767"/>
      <c r="BV539" s="767"/>
      <c r="BW539" s="767"/>
      <c r="BX539" s="767"/>
      <c r="BY539" s="767"/>
      <c r="BZ539" s="767"/>
      <c r="CA539" s="767"/>
      <c r="CB539" s="767"/>
      <c r="CC539" s="767"/>
      <c r="CD539" s="767"/>
      <c r="CE539" s="767"/>
      <c r="CF539" s="767"/>
      <c r="CG539" s="767"/>
      <c r="CH539" s="767"/>
      <c r="CI539" s="767"/>
      <c r="CJ539" s="767"/>
      <c r="CK539" s="767"/>
      <c r="CL539" s="767"/>
      <c r="CM539" s="767"/>
      <c r="CN539" s="767"/>
      <c r="CO539" s="767"/>
      <c r="CP539" s="767"/>
      <c r="CQ539" s="767"/>
      <c r="CR539" s="767"/>
      <c r="CS539" s="767"/>
      <c r="CT539" s="767"/>
      <c r="CU539" s="767"/>
      <c r="CV539" s="767"/>
      <c r="CW539" s="767"/>
      <c r="CX539" s="767"/>
      <c r="CY539" s="767"/>
      <c r="CZ539" s="767"/>
      <c r="DA539" s="767"/>
      <c r="DB539" s="767"/>
      <c r="DC539" s="767"/>
      <c r="DD539" s="767"/>
      <c r="DE539" s="767"/>
      <c r="DF539" s="767"/>
      <c r="DG539" s="767"/>
      <c r="DH539" s="767"/>
      <c r="DI539" s="767"/>
      <c r="DJ539" s="767"/>
      <c r="DK539" s="767"/>
      <c r="DL539" s="767"/>
      <c r="DM539" s="767"/>
      <c r="DN539" s="767"/>
      <c r="DO539" s="767"/>
      <c r="DP539" s="767"/>
      <c r="DQ539" s="767"/>
      <c r="DR539" s="767"/>
      <c r="DS539" s="767"/>
      <c r="DT539" s="767"/>
      <c r="DU539" s="767"/>
      <c r="DV539" s="767"/>
      <c r="DW539" s="767"/>
      <c r="DX539" s="767"/>
      <c r="DY539" s="767"/>
      <c r="DZ539" s="767"/>
      <c r="EA539" s="767"/>
      <c r="EB539" s="767"/>
      <c r="EC539" s="767"/>
      <c r="ED539" s="767"/>
      <c r="EE539" s="767"/>
      <c r="EF539" s="767"/>
      <c r="EG539" s="767"/>
      <c r="EH539" s="767"/>
      <c r="EI539" s="767"/>
      <c r="EJ539" s="767"/>
      <c r="EK539" s="767"/>
      <c r="EL539" s="767"/>
      <c r="EM539" s="767"/>
      <c r="EN539" s="767"/>
      <c r="EO539" s="767"/>
      <c r="EP539" s="767"/>
      <c r="EQ539" s="767"/>
      <c r="ER539" s="767"/>
      <c r="ES539" s="767"/>
      <c r="ET539" s="767"/>
      <c r="EU539" s="767"/>
      <c r="EV539" s="767"/>
      <c r="EW539" s="767"/>
      <c r="EX539" s="767"/>
      <c r="EY539" s="767"/>
      <c r="EZ539" s="767"/>
      <c r="FA539" s="767"/>
      <c r="FB539" s="767"/>
      <c r="FC539" s="767"/>
      <c r="FD539" s="767"/>
      <c r="FE539" s="767"/>
      <c r="FF539" s="767"/>
      <c r="FG539" s="767"/>
      <c r="FH539" s="767"/>
      <c r="FI539" s="767"/>
      <c r="FJ539" s="767"/>
      <c r="FK539" s="767"/>
      <c r="FL539" s="767"/>
      <c r="FM539" s="767"/>
      <c r="FN539" s="767"/>
      <c r="FO539" s="767"/>
      <c r="FP539" s="767"/>
      <c r="FQ539" s="767"/>
      <c r="FR539" s="767"/>
      <c r="FS539" s="767"/>
      <c r="FT539" s="767"/>
      <c r="FU539" s="767"/>
      <c r="FV539" s="767"/>
      <c r="FW539" s="767"/>
      <c r="FX539" s="767"/>
      <c r="FY539" s="767"/>
      <c r="FZ539" s="767"/>
      <c r="GA539" s="767"/>
      <c r="GB539" s="767"/>
      <c r="GC539" s="767"/>
      <c r="GD539" s="767"/>
      <c r="GE539" s="767"/>
      <c r="GF539" s="767"/>
      <c r="GG539" s="767"/>
      <c r="GH539" s="767"/>
      <c r="GI539" s="767"/>
      <c r="GJ539" s="767"/>
      <c r="GK539" s="767"/>
      <c r="GL539" s="767"/>
      <c r="GM539" s="767"/>
      <c r="GN539" s="767"/>
      <c r="GO539" s="767"/>
      <c r="GP539" s="767"/>
      <c r="GQ539" s="767"/>
      <c r="GR539" s="767"/>
      <c r="GS539" s="767"/>
      <c r="GT539" s="767"/>
      <c r="GU539" s="767"/>
      <c r="GV539" s="767"/>
      <c r="GW539" s="767"/>
      <c r="GX539" s="767"/>
      <c r="GY539" s="767"/>
      <c r="GZ539" s="767"/>
      <c r="HA539" s="767"/>
      <c r="HB539" s="767"/>
      <c r="HC539" s="767"/>
    </row>
    <row r="540" spans="1:211" s="864" customFormat="1" ht="13.9" hidden="1" customHeight="1">
      <c r="A540" s="307"/>
      <c r="B540" s="351"/>
      <c r="C540" s="971" t="str">
        <f>IF('1C TSrécur10'!I$17&lt;&gt;0,'1C TSrécur10'!$B$12,"")</f>
        <v/>
      </c>
      <c r="D540" s="972"/>
      <c r="E540" s="973"/>
      <c r="F540" s="93" t="str">
        <f>IF(AND($C540='1C TSrécur10'!$B$12,'1C TSrécur10'!$B$16="récurrentes",'1C TSrécur10'!$I$17&lt;&gt;""),'1C TSrécur10'!$I$21,"")</f>
        <v/>
      </c>
      <c r="G540" s="863"/>
      <c r="H540" s="745">
        <v>0.21</v>
      </c>
      <c r="I540" s="747">
        <v>1</v>
      </c>
      <c r="J540" s="312"/>
      <c r="K540" s="680">
        <f t="shared" si="175"/>
        <v>0</v>
      </c>
      <c r="L540" s="527">
        <f>IF(OR('1C TSrécur10'!$B$12="",'1C TSrécur10'!I$30=0),0,IF(AND('1C TSrécur10'!$B$12&lt;&gt;"",$K$2="Pôle",'1C TSrécur10'!$C$12="OUI"),(('1C TSrécur10'!I$22+'1C TSrécur10'!I$23+'1C TSrécur10'!I$24+'1C TSrécur10'!I$25+'1C TSrécur10'!I$29)/'1C TSrécur10'!I$17),IF(AND('1C TSrécur10'!$B$12&lt;&gt;"",$K$2="Pôle",'1C TSrécur10'!$C$12="NON"),(('1C TSrécur10'!I$22+'1C TSrécur10'!I$23+'1C TSrécur10'!I$24+'1C TSrécur10'!I$25+'1C TSrécur10'!I$29)/'1C TSrécur10'!I$30),IF(AND('1C TSrécur10'!$B$12&lt;&gt;"",$K$2&lt;&gt;"Pôle",'1C TSrécur10'!$C$12="OUI"),(('1C TSrécur10'!I$22+'1C TSrécur10'!I$23+'1C TSrécur10'!I$24+'1C TSrécur10'!I$25+'1C TSrécur10'!I$26+'1C TSrécur10'!I$27+'1C TSrécur10'!I$28+'1C TSrécur10'!I$29)/'1C TSrécur10'!I$17),IF(AND('1C TSrécur10'!$B$12&lt;&gt;"",$K$2&lt;&gt;"Pôle",'1C TSrécur10'!$C$12="NON"),(('1C TSrécur10'!I$22+'1C TSrécur10'!I$23+'1C TSrécur10'!I$24+'1C TSrécur10'!I$25+'1C TSrécur10'!I$26+'1C TSrécur10'!I$27+'1C TSrécur10'!I$28+'1C TSrécur10'!I$29)/'1C TSrécur10'!I$30))))))</f>
        <v>0</v>
      </c>
      <c r="M540" s="527">
        <f>IF(OR('1C TSrécur10'!$B$12="",'1C TSrécur10'!I$30=0),0,IF(AND('1C TSrécur10'!$B$12&lt;&gt;"",$K$2="Pôle",'1C TSrécur10'!$C$12="OUI"),(('1C TSrécur10'!I$26+'1C TSrécur10'!I$27+'1C TSrécur10'!I$28)/'1C TSrécur10'!I$17),IF(AND('1C TSrécur10'!$B$12&lt;&gt;"",$K$2="Pôle",'1C TSrécur10'!$C$12="NON"),(('1C TSrécur10'!I$26+'1C TSrécur10'!I$27+'1C TSrécur10'!I$28)/'1C TSrécur10'!I$30),IF(AND('1C TSrécur10'!$B$12&lt;&gt;"",$K$2&lt;&gt;"Pôle"),0))))</f>
        <v>0</v>
      </c>
      <c r="N540" s="527">
        <f>IF(AND('1C TSrécur10'!$I$17&lt;&gt;0,'1C TSrécur10'!$I$30&lt;&gt;0),L540+M540,0)</f>
        <v>0</v>
      </c>
      <c r="O540" s="542" t="str">
        <f>IF(AND('1C TSrécur10'!I$17&lt;&gt;0,'1C TSrécur10'!$C$12="OUI"),'1C TSrécur10'!I$36/'1C TSrécur10'!I$17,"")</f>
        <v/>
      </c>
      <c r="P540" s="543" t="str">
        <f>IF(AND('1C TSrécur10'!I$17&lt;&gt;0,'1C TSrécur10'!$C$12="OUI"),'1C TSrécur10'!$I$37/'1C TSrécur10'!I$17,"")</f>
        <v/>
      </c>
      <c r="Q540" s="543" t="str">
        <f>IF(AND('1C TSrécur10'!I$17&lt;&gt;0,'1C TSrécur10'!$C$12="OUI"),'1C TSrécur10'!$I$38/'1C TSrécur10'!I$17,"")</f>
        <v/>
      </c>
      <c r="R540" s="543" t="str">
        <f>IF(AND('1C TSrécur10'!I$17&lt;&gt;0,'1C TSrécur10'!$C$12="OUI"),'1C TSrécur10'!$I$39/'1C TSrécur10'!I$17,"")</f>
        <v/>
      </c>
      <c r="S540" s="543" t="str">
        <f>IF(AND('1C TSrécur10'!I$17&lt;&gt;0,'1C TSrécur10'!$C$12="OUI"),'1C TSrécur10'!$I$40/'1C TSrécur10'!I$17,"")</f>
        <v/>
      </c>
      <c r="T540" s="543" t="str">
        <f>IF(AND('1C TSrécur10'!I$17&lt;&gt;0,'1C TSrécur10'!$C$12="OUI"),'1C TSrécur10'!$I$41/'1C TSrécur10'!I$17,"")</f>
        <v/>
      </c>
      <c r="U540" s="543" t="str">
        <f>IF(AND('1C TSrécur10'!I$17&lt;&gt;0,'1C TSrécur10'!$C$12="OUI"),'1C TSrécur10'!$I$42/'1C TSrécur10'!I$17,"")</f>
        <v/>
      </c>
      <c r="V540" s="543" t="str">
        <f>IF(AND('1C TSrécur10'!I$17&lt;&gt;0,'1C TSrécur10'!$C$12="OUI"),'1C TSrécur10'!$I$43/'1C TSrécur10'!I$17,"")</f>
        <v/>
      </c>
      <c r="W540" s="543" t="str">
        <f>IF(AND('1C TSrécur10'!I$17&lt;&gt;0,'1C TSrécur10'!$C$12="OUI"),'1C TSrécur10'!$I$44/'1C TSrécur10'!I$17,"")</f>
        <v/>
      </c>
      <c r="X540" s="543" t="str">
        <f>IF(AND('1C TSrécur10'!I$17&lt;&gt;0,'1C TSrécur10'!$C$12="OUI"),'1C TSrécur10'!$I$45/'1C TSrécur10'!I$17,"")</f>
        <v/>
      </c>
      <c r="Y540" s="543" t="str">
        <f>IF(AND('1C TSrécur10'!I$17&lt;&gt;0,'1C TSrécur10'!$C$12="OUI"),'1C TSrécur10'!$I$46/'1C TSrécur10'!I$17,"")</f>
        <v/>
      </c>
      <c r="Z540" s="543" t="str">
        <f>IF(AND('1C TSrécur10'!I$17&lt;&gt;0,'1C TSrécur10'!$C$12="OUI"),'1C TSrécur10'!$I$47/'1C TSrécur10'!I$17,"")</f>
        <v/>
      </c>
      <c r="AA540" s="543" t="str">
        <f>IF(AND('1C TSrécur10'!I$17&lt;&gt;0,'1C TSrécur10'!$C$12="OUI"),'1C TSrécur10'!$I$48/'1C TSrécur10'!I$17,"")</f>
        <v/>
      </c>
      <c r="AB540" s="543" t="str">
        <f>IF(AND('1C TSrécur10'!I$17&lt;&gt;0,'1C TSrécur10'!$C$12="OUI"),'1C TSrécur10'!$I$49/'1C TSrécur10'!I$17,"")</f>
        <v/>
      </c>
      <c r="AC540" s="543" t="str">
        <f>IF(AND('1C TSrécur10'!I$17&lt;&gt;0,'1C TSrécur10'!$C$12="OUI"),'1C TSrécur10'!$I$50/'1C TSrécur10'!I$17,"")</f>
        <v/>
      </c>
      <c r="AD540" s="543" t="str">
        <f>IF(AND('1C TSrécur10'!I$17&lt;&gt;0,'1C TSrécur10'!$C$12="OUI"),'1C TSrécur10'!$I$51/'1C TSrécur10'!I$17,"")</f>
        <v/>
      </c>
      <c r="AE540" s="543" t="str">
        <f>IF(AND('1C TSrécur10'!I$17&lt;&gt;0,'1C TSrécur10'!$C$12="OUI"),'1C TSrécur10'!$I$52/'1C TSrécur10'!I$17,"")</f>
        <v/>
      </c>
      <c r="AF540" s="543" t="str">
        <f>IF(AND('1C TSrécur10'!I$17&lt;&gt;0,'1C TSrécur10'!$C$12="OUI"),'1C TSrécur10'!$I$53/'1C TSrécur10'!I$17,"")</f>
        <v/>
      </c>
      <c r="AG540" s="543" t="str">
        <f>IF(AND('1C TSrécur10'!I$17&lt;&gt;0,'1C TSrécur10'!$C$12="OUI"),'1C TSrécur10'!$I$54/'1C TSrécur10'!I$17,"")</f>
        <v/>
      </c>
      <c r="AH540" s="543" t="str">
        <f>IF(AND('1C TSrécur10'!I$17&lt;&gt;0,'1C TSrécur10'!$C$12="OUI"),'1C TSrécur10'!$I$55/'1C TSrécur10'!I$17,"")</f>
        <v/>
      </c>
      <c r="AI540" s="543" t="str">
        <f>IF(AND('1C TSrécur10'!I$17&lt;&gt;0,'1C TSrécur10'!$C$12="OUI"),'1C TSrécur10'!$I$56/'1C TSrécur10'!I$17,"")</f>
        <v/>
      </c>
      <c r="AJ540" s="543" t="str">
        <f>IF(AND('1C TSrécur10'!I$17&lt;&gt;0,'1C TSrécur10'!$C$12="OUI"),'1C TSrécur10'!$I$57/'1C TSrécur10'!I$17,"")</f>
        <v/>
      </c>
      <c r="AK540" s="543">
        <f>IF(AND('1C TSrécur10'!I$17&lt;&gt;0,'1C TSrécur10'!$C$12="OUI"),'1C TSrécur10'!I$58/'1C TSrécur10'!I$17,0)</f>
        <v>0</v>
      </c>
      <c r="AL540" s="72">
        <f>IF(AND('1C TSrécur10'!$B$12&lt;&gt;"",'1C TSrécur10'!$C$12="OUI"),N540+AK540,N540)</f>
        <v>0</v>
      </c>
      <c r="AM540" s="344">
        <f t="shared" si="178"/>
        <v>0</v>
      </c>
      <c r="AN540" s="344">
        <f t="shared" si="179"/>
        <v>0</v>
      </c>
      <c r="AO540" s="345">
        <f t="shared" si="180"/>
        <v>0</v>
      </c>
      <c r="AP540" s="573">
        <f t="shared" si="181"/>
        <v>0</v>
      </c>
      <c r="AQ540" s="583">
        <f>IF(M540=0,0,AN540-AS540)</f>
        <v>0</v>
      </c>
      <c r="AR540" s="579"/>
      <c r="AS540" s="102"/>
      <c r="AT540" s="27" t="str">
        <f>IF('1C TSrécur10'!I$17*FICHE!$C$13&lt;J540,"Forfait limité à "&amp;FICHE!$C$13&amp;"€/jour","")</f>
        <v/>
      </c>
      <c r="AU540" s="592"/>
      <c r="AV540" s="824"/>
      <c r="AW540" s="824"/>
      <c r="AX540" s="824"/>
      <c r="AY540" s="824"/>
      <c r="AZ540" s="824"/>
      <c r="BA540" s="767"/>
      <c r="BB540" s="767"/>
      <c r="BC540" s="767"/>
      <c r="BD540" s="767"/>
      <c r="BE540" s="767"/>
      <c r="BF540" s="767"/>
      <c r="BG540" s="767"/>
      <c r="BH540" s="767"/>
      <c r="BI540" s="767"/>
      <c r="BJ540" s="767"/>
      <c r="BK540" s="767"/>
      <c r="BL540" s="767"/>
      <c r="BM540" s="767"/>
      <c r="BN540" s="767"/>
      <c r="BO540" s="767"/>
      <c r="BP540" s="767"/>
      <c r="BQ540" s="767"/>
      <c r="BR540" s="767"/>
      <c r="BS540" s="767"/>
      <c r="BT540" s="767"/>
      <c r="BU540" s="767"/>
      <c r="BV540" s="767"/>
      <c r="BW540" s="767"/>
      <c r="BX540" s="767"/>
      <c r="BY540" s="767"/>
      <c r="BZ540" s="767"/>
      <c r="CA540" s="767"/>
      <c r="CB540" s="767"/>
      <c r="CC540" s="767"/>
      <c r="CD540" s="767"/>
      <c r="CE540" s="767"/>
      <c r="CF540" s="767"/>
      <c r="CG540" s="767"/>
      <c r="CH540" s="767"/>
      <c r="CI540" s="767"/>
      <c r="CJ540" s="767"/>
      <c r="CK540" s="767"/>
      <c r="CL540" s="767"/>
      <c r="CM540" s="767"/>
      <c r="CN540" s="767"/>
      <c r="CO540" s="767"/>
      <c r="CP540" s="767"/>
      <c r="CQ540" s="767"/>
      <c r="CR540" s="767"/>
      <c r="CS540" s="767"/>
      <c r="CT540" s="767"/>
      <c r="CU540" s="767"/>
      <c r="CV540" s="767"/>
      <c r="CW540" s="767"/>
      <c r="CX540" s="767"/>
      <c r="CY540" s="767"/>
      <c r="CZ540" s="767"/>
      <c r="DA540" s="767"/>
      <c r="DB540" s="767"/>
      <c r="DC540" s="767"/>
      <c r="DD540" s="767"/>
      <c r="DE540" s="767"/>
      <c r="DF540" s="767"/>
      <c r="DG540" s="767"/>
      <c r="DH540" s="767"/>
      <c r="DI540" s="767"/>
      <c r="DJ540" s="767"/>
      <c r="DK540" s="767"/>
      <c r="DL540" s="767"/>
      <c r="DM540" s="767"/>
      <c r="DN540" s="767"/>
      <c r="DO540" s="767"/>
      <c r="DP540" s="767"/>
      <c r="DQ540" s="767"/>
      <c r="DR540" s="767"/>
      <c r="DS540" s="767"/>
      <c r="DT540" s="767"/>
      <c r="DU540" s="767"/>
      <c r="DV540" s="767"/>
      <c r="DW540" s="767"/>
      <c r="DX540" s="767"/>
      <c r="DY540" s="767"/>
      <c r="DZ540" s="767"/>
      <c r="EA540" s="767"/>
      <c r="EB540" s="767"/>
      <c r="EC540" s="767"/>
      <c r="ED540" s="767"/>
      <c r="EE540" s="767"/>
      <c r="EF540" s="767"/>
      <c r="EG540" s="767"/>
      <c r="EH540" s="767"/>
      <c r="EI540" s="767"/>
      <c r="EJ540" s="767"/>
      <c r="EK540" s="767"/>
      <c r="EL540" s="767"/>
      <c r="EM540" s="767"/>
      <c r="EN540" s="767"/>
      <c r="EO540" s="767"/>
      <c r="EP540" s="767"/>
      <c r="EQ540" s="767"/>
      <c r="ER540" s="767"/>
      <c r="ES540" s="767"/>
      <c r="ET540" s="767"/>
      <c r="EU540" s="767"/>
      <c r="EV540" s="767"/>
      <c r="EW540" s="767"/>
      <c r="EX540" s="767"/>
      <c r="EY540" s="767"/>
      <c r="EZ540" s="767"/>
      <c r="FA540" s="767"/>
      <c r="FB540" s="767"/>
      <c r="FC540" s="767"/>
      <c r="FD540" s="767"/>
      <c r="FE540" s="767"/>
      <c r="FF540" s="767"/>
      <c r="FG540" s="767"/>
      <c r="FH540" s="767"/>
      <c r="FI540" s="767"/>
      <c r="FJ540" s="767"/>
      <c r="FK540" s="767"/>
      <c r="FL540" s="767"/>
      <c r="FM540" s="767"/>
      <c r="FN540" s="767"/>
      <c r="FO540" s="767"/>
      <c r="FP540" s="767"/>
      <c r="FQ540" s="767"/>
      <c r="FR540" s="767"/>
      <c r="FS540" s="767"/>
      <c r="FT540" s="767"/>
      <c r="FU540" s="767"/>
      <c r="FV540" s="767"/>
      <c r="FW540" s="767"/>
      <c r="FX540" s="767"/>
      <c r="FY540" s="767"/>
      <c r="FZ540" s="767"/>
      <c r="GA540" s="767"/>
      <c r="GB540" s="767"/>
      <c r="GC540" s="767"/>
      <c r="GD540" s="767"/>
      <c r="GE540" s="767"/>
      <c r="GF540" s="767"/>
      <c r="GG540" s="767"/>
      <c r="GH540" s="767"/>
      <c r="GI540" s="767"/>
      <c r="GJ540" s="767"/>
      <c r="GK540" s="767"/>
      <c r="GL540" s="767"/>
      <c r="GM540" s="767"/>
      <c r="GN540" s="767"/>
      <c r="GO540" s="767"/>
      <c r="GP540" s="767"/>
      <c r="GQ540" s="767"/>
      <c r="GR540" s="767"/>
      <c r="GS540" s="767"/>
      <c r="GT540" s="767"/>
      <c r="GU540" s="767"/>
      <c r="GV540" s="767"/>
      <c r="GW540" s="767"/>
      <c r="GX540" s="767"/>
      <c r="GY540" s="767"/>
      <c r="GZ540" s="767"/>
      <c r="HA540" s="767"/>
      <c r="HB540" s="767"/>
      <c r="HC540" s="767"/>
    </row>
    <row r="541" spans="1:211" s="864" customFormat="1" ht="13.9" hidden="1" customHeight="1">
      <c r="A541" s="307"/>
      <c r="B541" s="351"/>
      <c r="C541" s="971" t="str">
        <f>IF('1C TSrécur10'!J$17&lt;&gt;0,'1C TSrécur10'!$B$12,"")</f>
        <v/>
      </c>
      <c r="D541" s="972"/>
      <c r="E541" s="973"/>
      <c r="F541" s="93" t="str">
        <f>IF(AND($C541='1C TSrécur10'!$B$12,'1C TSrécur10'!$B$16="récurrentes",'1C TSrécur10'!K$17&lt;&gt;""),'1C TSrécur10'!K$21,"")</f>
        <v/>
      </c>
      <c r="G541" s="863"/>
      <c r="H541" s="745">
        <v>0.21</v>
      </c>
      <c r="I541" s="747">
        <v>1</v>
      </c>
      <c r="J541" s="312"/>
      <c r="K541" s="680">
        <f t="shared" si="175"/>
        <v>0</v>
      </c>
      <c r="L541" s="527">
        <f>IF(OR('1C TSrécur10'!$B$12="",'1C TSrécur10'!J$30=0),0,IF(AND('1C TSrécur10'!$B$12&lt;&gt;"",$K$2="Pôle",'1C TSrécur10'!$C$12="OUI"),(('1C TSrécur10'!J$22+'1C TSrécur10'!J$23+'1C TSrécur10'!J$24+'1C TSrécur10'!J$25+'1C TSrécur10'!J$29)/'1C TSrécur10'!J$17),IF(AND('1C TSrécur10'!$B$12&lt;&gt;"",$K$2="Pôle",'1C TSrécur10'!$C$12="NON"),(('1C TSrécur10'!J$22+'1C TSrécur10'!J$23+'1C TSrécur10'!J$24+'1C TSrécur10'!J$25+'1C TSrécur10'!J$29)/'1C TSrécur10'!J$30),IF(AND('1C TSrécur10'!$B$12&lt;&gt;"",$K$2&lt;&gt;"Pôle",'1C TSrécur10'!$C$12="OUI"),(('1C TSrécur10'!J$22+'1C TSrécur10'!J$23+'1C TSrécur10'!J$24+'1C TSrécur10'!J$25+'1C TSrécur10'!J$26+'1C TSrécur10'!J$27+'1C TSrécur10'!J$28+'1C TSrécur10'!J$29)/'1C TSrécur10'!J$17),IF(AND('1C TSrécur10'!$B$12&lt;&gt;"",$K$2&lt;&gt;"Pôle",'1C TSrécur10'!$C$12="NON"),(('1C TSrécur10'!J$22+'1C TSrécur10'!J$23+'1C TSrécur10'!J$24+'1C TSrécur10'!J$25+'1C TSrécur10'!J$26+'1C TSrécur10'!J$27+'1C TSrécur10'!J$28+'1C TSrécur10'!J$29)/'1C TSrécur10'!J$30))))))</f>
        <v>0</v>
      </c>
      <c r="M541" s="527">
        <f>IF(OR('1C TSrécur10'!$B$12="",'1C TSrécur10'!J$30=0),0,IF(AND('1C TSrécur10'!$B$12&lt;&gt;"",$K$2="Pôle",'1C TSrécur10'!$C$12="OUI"),(('1C TSrécur10'!J$26+'1C TSrécur10'!J$27+'1C TSrécur10'!J$28)/'1C TSrécur10'!J$17),IF(AND('1C TSrécur10'!$B$12&lt;&gt;"",$K$2="Pôle",'1C TSrécur10'!$C$12="NON"),(('1C TSrécur10'!J$26+'1C TSrécur10'!J$27+'1C TSrécur10'!J$28)/'1C TSrécur10'!J$30),IF(AND('1C TSrécur10'!$B$12&lt;&gt;"",$K$2&lt;&gt;"Pôle"),0))))</f>
        <v>0</v>
      </c>
      <c r="N541" s="527">
        <f>IF(AND('1C TSrécur10'!$J$17&lt;&gt;0,'1C TSrécur10'!$J$30&lt;&gt;0),L541+M541,0)</f>
        <v>0</v>
      </c>
      <c r="O541" s="542" t="str">
        <f>IF(AND('1C TSrécur10'!J$17&lt;&gt;0,'1C TSrécur10'!$C$12="OUI"),'1C TSrécur10'!J$36/'1C TSrécur10'!J$17,"")</f>
        <v/>
      </c>
      <c r="P541" s="543" t="str">
        <f>IF(AND('1C TSrécur10'!J$17&lt;&gt;0,'1C TSrécur10'!$C$12="OUI"),'1C TSrécur10'!$J$37/'1C TSrécur10'!J$17,"")</f>
        <v/>
      </c>
      <c r="Q541" s="543" t="str">
        <f>IF(AND('1C TSrécur10'!J$17&lt;&gt;0,'1C TSrécur10'!$C$12="OUI"),'1C TSrécur10'!$J$38/'1C TSrécur10'!J$17,"")</f>
        <v/>
      </c>
      <c r="R541" s="543" t="str">
        <f>IF(AND('1C TSrécur10'!J$17&lt;&gt;0,'1C TSrécur10'!$C$12="OUI"),'1C TSrécur10'!$J$39/'1C TSrécur10'!J$17,"")</f>
        <v/>
      </c>
      <c r="S541" s="543" t="str">
        <f>IF(AND('1C TSrécur10'!J$17&lt;&gt;0,'1C TSrécur10'!$C$12="OUI"),'1C TSrécur10'!$J$40/'1C TSrécur10'!J$17,"")</f>
        <v/>
      </c>
      <c r="T541" s="543" t="str">
        <f>IF(AND('1C TSrécur10'!J$17&lt;&gt;0,'1C TSrécur10'!$C$12="OUI"),'1C TSrécur10'!$J$41/'1C TSrécur10'!J$17,"")</f>
        <v/>
      </c>
      <c r="U541" s="543" t="str">
        <f>IF(AND('1C TSrécur10'!J$17&lt;&gt;0,'1C TSrécur10'!$C$12="OUI"),'1C TSrécur10'!$J$42/'1C TSrécur10'!J$17,"")</f>
        <v/>
      </c>
      <c r="V541" s="543" t="str">
        <f>IF(AND('1C TSrécur10'!J$17&lt;&gt;0,'1C TSrécur10'!$C$12="OUI"),'1C TSrécur10'!$J$43/'1C TSrécur10'!J$17,"")</f>
        <v/>
      </c>
      <c r="W541" s="543" t="str">
        <f>IF(AND('1C TSrécur10'!J$17&lt;&gt;0,'1C TSrécur10'!$C$12="OUI"),'1C TSrécur10'!$J$44/'1C TSrécur10'!J$17,"")</f>
        <v/>
      </c>
      <c r="X541" s="543" t="str">
        <f>IF(AND('1C TSrécur10'!J$17&lt;&gt;0,'1C TSrécur10'!$C$12="OUI"),'1C TSrécur10'!$J$45/'1C TSrécur10'!J$17,"")</f>
        <v/>
      </c>
      <c r="Y541" s="543" t="str">
        <f>IF(AND('1C TSrécur10'!J$17&lt;&gt;0,'1C TSrécur10'!$C$12="OUI"),'1C TSrécur10'!$J$46/'1C TSrécur10'!J$17,"")</f>
        <v/>
      </c>
      <c r="Z541" s="543" t="str">
        <f>IF(AND('1C TSrécur10'!J$17&lt;&gt;0,'1C TSrécur10'!$C$12="OUI"),'1C TSrécur10'!$J$47/'1C TSrécur10'!J$17,"")</f>
        <v/>
      </c>
      <c r="AA541" s="543" t="str">
        <f>IF(AND('1C TSrécur10'!J$17&lt;&gt;0,'1C TSrécur10'!$C$12="OUI"),'1C TSrécur10'!$J$48/'1C TSrécur10'!J$17,"")</f>
        <v/>
      </c>
      <c r="AB541" s="543" t="str">
        <f>IF(AND('1C TSrécur10'!J$17&lt;&gt;0,'1C TSrécur10'!$C$12="OUI"),'1C TSrécur10'!$J$49/'1C TSrécur10'!J$17,"")</f>
        <v/>
      </c>
      <c r="AC541" s="543" t="str">
        <f>IF(AND('1C TSrécur10'!J$17&lt;&gt;0,'1C TSrécur10'!$C$12="OUI"),'1C TSrécur10'!$J$50/'1C TSrécur10'!J$17,"")</f>
        <v/>
      </c>
      <c r="AD541" s="543" t="str">
        <f>IF(AND('1C TSrécur10'!J$17&lt;&gt;0,'1C TSrécur10'!$C$12="OUI"),'1C TSrécur10'!$J$51/'1C TSrécur10'!J$17,"")</f>
        <v/>
      </c>
      <c r="AE541" s="543" t="str">
        <f>IF(AND('1C TSrécur10'!J$17&lt;&gt;0,'1C TSrécur10'!$C$12="OUI"),'1C TSrécur10'!$J$52/'1C TSrécur10'!J$17,"")</f>
        <v/>
      </c>
      <c r="AF541" s="543" t="str">
        <f>IF(AND('1C TSrécur10'!J$17&lt;&gt;0,'1C TSrécur10'!$C$12="OUI"),'1C TSrécur10'!$J$53/'1C TSrécur10'!J$17,"")</f>
        <v/>
      </c>
      <c r="AG541" s="543" t="str">
        <f>IF(AND('1C TSrécur10'!J$17&lt;&gt;0,'1C TSrécur10'!$C$12="OUI"),'1C TSrécur10'!$J$54/'1C TSrécur10'!J$17,"")</f>
        <v/>
      </c>
      <c r="AH541" s="543" t="str">
        <f>IF(AND('1C TSrécur10'!J$17&lt;&gt;0,'1C TSrécur10'!$C$12="OUI"),'1C TSrécur10'!$J$55/'1C TSrécur10'!J$17,"")</f>
        <v/>
      </c>
      <c r="AI541" s="543" t="str">
        <f>IF(AND('1C TSrécur10'!J$17&lt;&gt;0,'1C TSrécur10'!$C$12="OUI"),'1C TSrécur10'!$J$56/'1C TSrécur10'!J$17,"")</f>
        <v/>
      </c>
      <c r="AJ541" s="543" t="str">
        <f>IF(AND('1C TSrécur10'!J$17&lt;&gt;0,'1C TSrécur10'!$C$12="OUI"),'1C TSrécur10'!$J$57/'1C TSrécur10'!J$17,"")</f>
        <v/>
      </c>
      <c r="AK541" s="543">
        <f>IF(AND('1C TSrécur10'!J$17&lt;&gt;0,'1C TSrécur10'!$C$12="OUI"),'1C TSrécur10'!J$58/'1C TSrécur10'!J$17,0)</f>
        <v>0</v>
      </c>
      <c r="AL541" s="72">
        <f>IF(AND('1C TSrécur10'!$B$12&lt;&gt;"",'1C TSrécur10'!$C$12="OUI"),N541+AK541,N541)</f>
        <v>0</v>
      </c>
      <c r="AM541" s="344">
        <f t="shared" si="178"/>
        <v>0</v>
      </c>
      <c r="AN541" s="344">
        <f t="shared" si="179"/>
        <v>0</v>
      </c>
      <c r="AO541" s="345">
        <f t="shared" si="180"/>
        <v>0</v>
      </c>
      <c r="AP541" s="573">
        <f t="shared" si="181"/>
        <v>0</v>
      </c>
      <c r="AQ541" s="583">
        <f t="shared" ref="AQ541:AQ562" si="182">IF(M541=0,0,AN541-AS541)</f>
        <v>0</v>
      </c>
      <c r="AR541" s="579"/>
      <c r="AS541" s="102"/>
      <c r="AT541" s="27" t="str">
        <f>IF('1C TSrécur10'!J$17*FICHE!$C$13&lt;J541,"Forfait limité à "&amp;FICHE!$C$13&amp;"€/jour","")</f>
        <v/>
      </c>
      <c r="AU541" s="592"/>
      <c r="AV541" s="824"/>
      <c r="AW541" s="824"/>
      <c r="AX541" s="824"/>
      <c r="AY541" s="824"/>
      <c r="AZ541" s="824"/>
      <c r="BA541" s="767"/>
      <c r="BB541" s="767"/>
      <c r="BC541" s="767"/>
      <c r="BD541" s="767"/>
      <c r="BE541" s="767"/>
      <c r="BF541" s="767"/>
      <c r="BG541" s="767"/>
      <c r="BH541" s="767"/>
      <c r="BI541" s="767"/>
      <c r="BJ541" s="767"/>
      <c r="BK541" s="767"/>
      <c r="BL541" s="767"/>
      <c r="BM541" s="767"/>
      <c r="BN541" s="767"/>
      <c r="BO541" s="767"/>
      <c r="BP541" s="767"/>
      <c r="BQ541" s="767"/>
      <c r="BR541" s="767"/>
      <c r="BS541" s="767"/>
      <c r="BT541" s="767"/>
      <c r="BU541" s="767"/>
      <c r="BV541" s="767"/>
      <c r="BW541" s="767"/>
      <c r="BX541" s="767"/>
      <c r="BY541" s="767"/>
      <c r="BZ541" s="767"/>
      <c r="CA541" s="767"/>
      <c r="CB541" s="767"/>
      <c r="CC541" s="767"/>
      <c r="CD541" s="767"/>
      <c r="CE541" s="767"/>
      <c r="CF541" s="767"/>
      <c r="CG541" s="767"/>
      <c r="CH541" s="767"/>
      <c r="CI541" s="767"/>
      <c r="CJ541" s="767"/>
      <c r="CK541" s="767"/>
      <c r="CL541" s="767"/>
      <c r="CM541" s="767"/>
      <c r="CN541" s="767"/>
      <c r="CO541" s="767"/>
      <c r="CP541" s="767"/>
      <c r="CQ541" s="767"/>
      <c r="CR541" s="767"/>
      <c r="CS541" s="767"/>
      <c r="CT541" s="767"/>
      <c r="CU541" s="767"/>
      <c r="CV541" s="767"/>
      <c r="CW541" s="767"/>
      <c r="CX541" s="767"/>
      <c r="CY541" s="767"/>
      <c r="CZ541" s="767"/>
      <c r="DA541" s="767"/>
      <c r="DB541" s="767"/>
      <c r="DC541" s="767"/>
      <c r="DD541" s="767"/>
      <c r="DE541" s="767"/>
      <c r="DF541" s="767"/>
      <c r="DG541" s="767"/>
      <c r="DH541" s="767"/>
      <c r="DI541" s="767"/>
      <c r="DJ541" s="767"/>
      <c r="DK541" s="767"/>
      <c r="DL541" s="767"/>
      <c r="DM541" s="767"/>
      <c r="DN541" s="767"/>
      <c r="DO541" s="767"/>
      <c r="DP541" s="767"/>
      <c r="DQ541" s="767"/>
      <c r="DR541" s="767"/>
      <c r="DS541" s="767"/>
      <c r="DT541" s="767"/>
      <c r="DU541" s="767"/>
      <c r="DV541" s="767"/>
      <c r="DW541" s="767"/>
      <c r="DX541" s="767"/>
      <c r="DY541" s="767"/>
      <c r="DZ541" s="767"/>
      <c r="EA541" s="767"/>
      <c r="EB541" s="767"/>
      <c r="EC541" s="767"/>
      <c r="ED541" s="767"/>
      <c r="EE541" s="767"/>
      <c r="EF541" s="767"/>
      <c r="EG541" s="767"/>
      <c r="EH541" s="767"/>
      <c r="EI541" s="767"/>
      <c r="EJ541" s="767"/>
      <c r="EK541" s="767"/>
      <c r="EL541" s="767"/>
      <c r="EM541" s="767"/>
      <c r="EN541" s="767"/>
      <c r="EO541" s="767"/>
      <c r="EP541" s="767"/>
      <c r="EQ541" s="767"/>
      <c r="ER541" s="767"/>
      <c r="ES541" s="767"/>
      <c r="ET541" s="767"/>
      <c r="EU541" s="767"/>
      <c r="EV541" s="767"/>
      <c r="EW541" s="767"/>
      <c r="EX541" s="767"/>
      <c r="EY541" s="767"/>
      <c r="EZ541" s="767"/>
      <c r="FA541" s="767"/>
      <c r="FB541" s="767"/>
      <c r="FC541" s="767"/>
      <c r="FD541" s="767"/>
      <c r="FE541" s="767"/>
      <c r="FF541" s="767"/>
      <c r="FG541" s="767"/>
      <c r="FH541" s="767"/>
      <c r="FI541" s="767"/>
      <c r="FJ541" s="767"/>
      <c r="FK541" s="767"/>
      <c r="FL541" s="767"/>
      <c r="FM541" s="767"/>
      <c r="FN541" s="767"/>
      <c r="FO541" s="767"/>
      <c r="FP541" s="767"/>
      <c r="FQ541" s="767"/>
      <c r="FR541" s="767"/>
      <c r="FS541" s="767"/>
      <c r="FT541" s="767"/>
      <c r="FU541" s="767"/>
      <c r="FV541" s="767"/>
      <c r="FW541" s="767"/>
      <c r="FX541" s="767"/>
      <c r="FY541" s="767"/>
      <c r="FZ541" s="767"/>
      <c r="GA541" s="767"/>
      <c r="GB541" s="767"/>
      <c r="GC541" s="767"/>
      <c r="GD541" s="767"/>
      <c r="GE541" s="767"/>
      <c r="GF541" s="767"/>
      <c r="GG541" s="767"/>
      <c r="GH541" s="767"/>
      <c r="GI541" s="767"/>
      <c r="GJ541" s="767"/>
      <c r="GK541" s="767"/>
      <c r="GL541" s="767"/>
      <c r="GM541" s="767"/>
      <c r="GN541" s="767"/>
      <c r="GO541" s="767"/>
      <c r="GP541" s="767"/>
      <c r="GQ541" s="767"/>
      <c r="GR541" s="767"/>
      <c r="GS541" s="767"/>
      <c r="GT541" s="767"/>
      <c r="GU541" s="767"/>
      <c r="GV541" s="767"/>
      <c r="GW541" s="767"/>
      <c r="GX541" s="767"/>
      <c r="GY541" s="767"/>
      <c r="GZ541" s="767"/>
      <c r="HA541" s="767"/>
      <c r="HB541" s="767"/>
      <c r="HC541" s="767"/>
    </row>
    <row r="542" spans="1:211" s="864" customFormat="1" ht="13.9" hidden="1" customHeight="1">
      <c r="A542" s="307"/>
      <c r="B542" s="351"/>
      <c r="C542" s="971" t="str">
        <f>IF('1C TSrécur10'!K$17&lt;&gt;0,'1C TSrécur10'!$B$12,"")</f>
        <v/>
      </c>
      <c r="D542" s="972"/>
      <c r="E542" s="973"/>
      <c r="F542" s="93" t="str">
        <f>IF(AND($C542='1C TSrécur10'!$B$12,'1C TSrécur10'!$B$16="récurrentes",'1C TSrécur10'!$K$17&lt;&gt;""),'1C TSrécur10'!$K$21,"")</f>
        <v/>
      </c>
      <c r="G542" s="863"/>
      <c r="H542" s="745">
        <v>0.21</v>
      </c>
      <c r="I542" s="747">
        <v>1</v>
      </c>
      <c r="J542" s="312"/>
      <c r="K542" s="680">
        <f t="shared" si="175"/>
        <v>0</v>
      </c>
      <c r="L542" s="527">
        <f>IF(OR('1C TSrécur10'!$B$12="",'1C TSrécur10'!K$30=0),0,IF(AND('1C TSrécur10'!$B$12&lt;&gt;"",$K$2="Pôle",'1C TSrécur10'!$C$12="OUI"),(('1C TSrécur10'!K$22+'1C TSrécur10'!K$23+'1C TSrécur10'!K$24+'1C TSrécur10'!K$25+'1C TSrécur10'!K$29)/'1C TSrécur10'!K$17),IF(AND('1C TSrécur10'!$B$12&lt;&gt;"",$K$2="Pôle",'1C TSrécur10'!$C$12="NON"),(('1C TSrécur10'!K$22+'1C TSrécur10'!K$23+'1C TSrécur10'!K$24+'1C TSrécur10'!K$25+'1C TSrécur10'!K$29)/'1C TSrécur10'!K$30),IF(AND('1C TSrécur10'!$B$12&lt;&gt;"",$K$2&lt;&gt;"Pôle",'1C TSrécur10'!$C$12="OUI"),(('1C TSrécur10'!K$22+'1C TSrécur10'!K$23+'1C TSrécur10'!K$24+'1C TSrécur10'!K$25+'1C TSrécur10'!K$26+'1C TSrécur10'!K$27+'1C TSrécur10'!K$28+'1C TSrécur10'!K$29)/'1C TSrécur10'!K$17),IF(AND('1C TSrécur10'!$B$12&lt;&gt;"",$K$2&lt;&gt;"Pôle",'1C TSrécur10'!$C$12="NON"),(('1C TSrécur10'!K$22+'1C TSrécur10'!K$23+'1C TSrécur10'!K$24+'1C TSrécur10'!K$25+'1C TSrécur10'!K$26+'1C TSrécur10'!K$27+'1C TSrécur10'!K$28+'1C TSrécur10'!K$29)/'1C TSrécur10'!K$30))))))</f>
        <v>0</v>
      </c>
      <c r="M542" s="527">
        <f>IF(OR('1C TSrécur10'!$B$12="",'1C TSrécur10'!K$30=0),0,IF(AND('1C TSrécur10'!$B$12&lt;&gt;"",$K$2="Pôle",'1C TSrécur10'!$C$12="OUI"),(('1C TSrécur10'!K$26+'1C TSrécur10'!K$27+'1C TSrécur10'!K$28)/'1C TSrécur10'!K$17),IF(AND('1C TSrécur10'!$B$12&lt;&gt;"",$K$2="Pôle",'1C TSrécur10'!$C$12="NON"),(('1C TSrécur10'!K$26+'1C TSrécur10'!K$27+'1C TSrécur10'!K$28)/'1C TSrécur10'!K$30),IF(AND('1C TSrécur10'!$B$12&lt;&gt;"",$K$2&lt;&gt;"Pôle"),0))))</f>
        <v>0</v>
      </c>
      <c r="N542" s="527">
        <f>IF(AND('1C TSrécur10'!$K$17&lt;&gt;0,'1C TSrécur10'!$K$30&lt;&gt;0),L542+M542,0)</f>
        <v>0</v>
      </c>
      <c r="O542" s="542" t="str">
        <f>IF(AND('1C TSrécur10'!K$17&lt;&gt;0,'1C TSrécur10'!$C$12="OUI"),'1C TSrécur10'!K$36/'1C TSrécur10'!K$17,"")</f>
        <v/>
      </c>
      <c r="P542" s="543" t="str">
        <f>IF(AND('1C TSrécur10'!K$17&lt;&gt;0,'1C TSrécur10'!$C$12="OUI"),'1C TSrécur10'!$K$37/'1C TSrécur10'!K$17,"")</f>
        <v/>
      </c>
      <c r="Q542" s="543" t="str">
        <f>IF(AND('1C TSrécur10'!K$17&lt;&gt;0,'1C TSrécur10'!$C$12="OUI"),'1C TSrécur10'!$K$38/'1C TSrécur10'!K$17,"")</f>
        <v/>
      </c>
      <c r="R542" s="543" t="str">
        <f>IF(AND('1C TSrécur10'!K$17&lt;&gt;0,'1C TSrécur10'!$C$12="OUI"),'1C TSrécur10'!$K$39/'1C TSrécur10'!K$17,"")</f>
        <v/>
      </c>
      <c r="S542" s="543" t="str">
        <f>IF(AND('1C TSrécur10'!K$17&lt;&gt;0,'1C TSrécur10'!$C$12="OUI"),'1C TSrécur10'!$K$40/'1C TSrécur10'!K$17,"")</f>
        <v/>
      </c>
      <c r="T542" s="543" t="str">
        <f>IF(AND('1C TSrécur10'!K$17&lt;&gt;0,'1C TSrécur10'!$C$12="OUI"),'1C TSrécur10'!$K$41/'1C TSrécur10'!K$17,"")</f>
        <v/>
      </c>
      <c r="U542" s="543" t="str">
        <f>IF(AND('1C TSrécur10'!K$17&lt;&gt;0,'1C TSrécur10'!$C$12="OUI"),'1C TSrécur10'!$K$42/'1C TSrécur10'!K$17,"")</f>
        <v/>
      </c>
      <c r="V542" s="543" t="str">
        <f>IF(AND('1C TSrécur10'!K$17&lt;&gt;0,'1C TSrécur10'!$C$12="OUI"),'1C TSrécur10'!$K$43/'1C TSrécur10'!K$17,"")</f>
        <v/>
      </c>
      <c r="W542" s="543" t="str">
        <f>IF(AND('1C TSrécur10'!K$17&lt;&gt;0,'1C TSrécur10'!$C$12="OUI"),'1C TSrécur10'!$K$44/'1C TSrécur10'!K$17,"")</f>
        <v/>
      </c>
      <c r="X542" s="543" t="str">
        <f>IF(AND('1C TSrécur10'!K$17&lt;&gt;0,'1C TSrécur10'!$C$12="OUI"),'1C TSrécur10'!$K$45/'1C TSrécur10'!K$17,"")</f>
        <v/>
      </c>
      <c r="Y542" s="543" t="str">
        <f>IF(AND('1C TSrécur10'!K$17&lt;&gt;0,'1C TSrécur10'!$C$12="OUI"),'1C TSrécur10'!$K$46/'1C TSrécur10'!K$17,"")</f>
        <v/>
      </c>
      <c r="Z542" s="543" t="str">
        <f>IF(AND('1C TSrécur10'!K$17&lt;&gt;0,'1C TSrécur10'!$C$12="OUI"),'1C TSrécur10'!$K$47/'1C TSrécur10'!K$17,"")</f>
        <v/>
      </c>
      <c r="AA542" s="543" t="str">
        <f>IF(AND('1C TSrécur10'!K$17&lt;&gt;0,'1C TSrécur10'!$C$12="OUI"),'1C TSrécur10'!$K$48/'1C TSrécur10'!K$17,"")</f>
        <v/>
      </c>
      <c r="AB542" s="543" t="str">
        <f>IF(AND('1C TSrécur10'!K$17&lt;&gt;0,'1C TSrécur10'!$C$12="OUI"),'1C TSrécur10'!$K$49/'1C TSrécur10'!K$17,"")</f>
        <v/>
      </c>
      <c r="AC542" s="543" t="str">
        <f>IF(AND('1C TSrécur10'!K$17&lt;&gt;0,'1C TSrécur10'!$C$12="OUI"),'1C TSrécur10'!$K$50/'1C TSrécur10'!K$17,"")</f>
        <v/>
      </c>
      <c r="AD542" s="543" t="str">
        <f>IF(AND('1C TSrécur10'!K$17&lt;&gt;0,'1C TSrécur10'!$C$12="OUI"),'1C TSrécur10'!$K$51/'1C TSrécur10'!K$17,"")</f>
        <v/>
      </c>
      <c r="AE542" s="543" t="str">
        <f>IF(AND('1C TSrécur10'!K$17&lt;&gt;0,'1C TSrécur10'!$C$12="OUI"),'1C TSrécur10'!$K$52/'1C TSrécur10'!K$17,"")</f>
        <v/>
      </c>
      <c r="AF542" s="543" t="str">
        <f>IF(AND('1C TSrécur10'!K$17&lt;&gt;0,'1C TSrécur10'!$C$12="OUI"),'1C TSrécur10'!$K$53/'1C TSrécur10'!K$17,"")</f>
        <v/>
      </c>
      <c r="AG542" s="543" t="str">
        <f>IF(AND('1C TSrécur10'!K$17&lt;&gt;0,'1C TSrécur10'!$C$12="OUI"),'1C TSrécur10'!$K$54/'1C TSrécur10'!K$17,"")</f>
        <v/>
      </c>
      <c r="AH542" s="543" t="str">
        <f>IF(AND('1C TSrécur10'!K$17&lt;&gt;0,'1C TSrécur10'!$C$12="OUI"),'1C TSrécur10'!$K$55/'1C TSrécur10'!K$17,"")</f>
        <v/>
      </c>
      <c r="AI542" s="543" t="str">
        <f>IF(AND('1C TSrécur10'!K$17&lt;&gt;0,'1C TSrécur10'!$C$12="OUI"),'1C TSrécur10'!$K$56/'1C TSrécur10'!K$17,"")</f>
        <v/>
      </c>
      <c r="AJ542" s="543" t="str">
        <f>IF(AND('1C TSrécur10'!K$17&lt;&gt;0,'1C TSrécur10'!$C$12="OUI"),'1C TSrécur10'!$K$57/'1C TSrécur10'!K$17,"")</f>
        <v/>
      </c>
      <c r="AK542" s="543">
        <f>IF(AND('1C TSrécur10'!K$17&lt;&gt;0,'1C TSrécur10'!$C$12="OUI"),'1C TSrécur10'!K$58/'1C TSrécur10'!K$17,0)</f>
        <v>0</v>
      </c>
      <c r="AL542" s="72">
        <f>IF(AND('1C TSrécur10'!$B$12&lt;&gt;"",'1C TSrécur10'!$C$12="OUI"),N542+AK542,N542)</f>
        <v>0</v>
      </c>
      <c r="AM542" s="344">
        <f t="shared" si="178"/>
        <v>0</v>
      </c>
      <c r="AN542" s="344">
        <f t="shared" si="179"/>
        <v>0</v>
      </c>
      <c r="AO542" s="345">
        <f t="shared" si="180"/>
        <v>0</v>
      </c>
      <c r="AP542" s="573">
        <f t="shared" si="181"/>
        <v>0</v>
      </c>
      <c r="AQ542" s="583">
        <f t="shared" si="182"/>
        <v>0</v>
      </c>
      <c r="AR542" s="579"/>
      <c r="AS542" s="102"/>
      <c r="AT542" s="27" t="str">
        <f>IF('1C TSrécur10'!K$17*FICHE!$C$13&lt;J542,"Forfait limité à "&amp;FICHE!$C$13&amp;"€/jour","")</f>
        <v/>
      </c>
      <c r="AU542" s="592"/>
      <c r="AV542" s="824"/>
      <c r="AW542" s="824"/>
      <c r="AX542" s="824"/>
      <c r="AY542" s="824"/>
      <c r="AZ542" s="824"/>
      <c r="BA542" s="767"/>
      <c r="BB542" s="767"/>
      <c r="BC542" s="767"/>
      <c r="BD542" s="767"/>
      <c r="BE542" s="767"/>
      <c r="BF542" s="767"/>
      <c r="BG542" s="767"/>
      <c r="BH542" s="767"/>
      <c r="BI542" s="767"/>
      <c r="BJ542" s="767"/>
      <c r="BK542" s="767"/>
      <c r="BL542" s="767"/>
      <c r="BM542" s="767"/>
      <c r="BN542" s="767"/>
      <c r="BO542" s="767"/>
      <c r="BP542" s="767"/>
      <c r="BQ542" s="767"/>
      <c r="BR542" s="767"/>
      <c r="BS542" s="767"/>
      <c r="BT542" s="767"/>
      <c r="BU542" s="767"/>
      <c r="BV542" s="767"/>
      <c r="BW542" s="767"/>
      <c r="BX542" s="767"/>
      <c r="BY542" s="767"/>
      <c r="BZ542" s="767"/>
      <c r="CA542" s="767"/>
      <c r="CB542" s="767"/>
      <c r="CC542" s="767"/>
      <c r="CD542" s="767"/>
      <c r="CE542" s="767"/>
      <c r="CF542" s="767"/>
      <c r="CG542" s="767"/>
      <c r="CH542" s="767"/>
      <c r="CI542" s="767"/>
      <c r="CJ542" s="767"/>
      <c r="CK542" s="767"/>
      <c r="CL542" s="767"/>
      <c r="CM542" s="767"/>
      <c r="CN542" s="767"/>
      <c r="CO542" s="767"/>
      <c r="CP542" s="767"/>
      <c r="CQ542" s="767"/>
      <c r="CR542" s="767"/>
      <c r="CS542" s="767"/>
      <c r="CT542" s="767"/>
      <c r="CU542" s="767"/>
      <c r="CV542" s="767"/>
      <c r="CW542" s="767"/>
      <c r="CX542" s="767"/>
      <c r="CY542" s="767"/>
      <c r="CZ542" s="767"/>
      <c r="DA542" s="767"/>
      <c r="DB542" s="767"/>
      <c r="DC542" s="767"/>
      <c r="DD542" s="767"/>
      <c r="DE542" s="767"/>
      <c r="DF542" s="767"/>
      <c r="DG542" s="767"/>
      <c r="DH542" s="767"/>
      <c r="DI542" s="767"/>
      <c r="DJ542" s="767"/>
      <c r="DK542" s="767"/>
      <c r="DL542" s="767"/>
      <c r="DM542" s="767"/>
      <c r="DN542" s="767"/>
      <c r="DO542" s="767"/>
      <c r="DP542" s="767"/>
      <c r="DQ542" s="767"/>
      <c r="DR542" s="767"/>
      <c r="DS542" s="767"/>
      <c r="DT542" s="767"/>
      <c r="DU542" s="767"/>
      <c r="DV542" s="767"/>
      <c r="DW542" s="767"/>
      <c r="DX542" s="767"/>
      <c r="DY542" s="767"/>
      <c r="DZ542" s="767"/>
      <c r="EA542" s="767"/>
      <c r="EB542" s="767"/>
      <c r="EC542" s="767"/>
      <c r="ED542" s="767"/>
      <c r="EE542" s="767"/>
      <c r="EF542" s="767"/>
      <c r="EG542" s="767"/>
      <c r="EH542" s="767"/>
      <c r="EI542" s="767"/>
      <c r="EJ542" s="767"/>
      <c r="EK542" s="767"/>
      <c r="EL542" s="767"/>
      <c r="EM542" s="767"/>
      <c r="EN542" s="767"/>
      <c r="EO542" s="767"/>
      <c r="EP542" s="767"/>
      <c r="EQ542" s="767"/>
      <c r="ER542" s="767"/>
      <c r="ES542" s="767"/>
      <c r="ET542" s="767"/>
      <c r="EU542" s="767"/>
      <c r="EV542" s="767"/>
      <c r="EW542" s="767"/>
      <c r="EX542" s="767"/>
      <c r="EY542" s="767"/>
      <c r="EZ542" s="767"/>
      <c r="FA542" s="767"/>
      <c r="FB542" s="767"/>
      <c r="FC542" s="767"/>
      <c r="FD542" s="767"/>
      <c r="FE542" s="767"/>
      <c r="FF542" s="767"/>
      <c r="FG542" s="767"/>
      <c r="FH542" s="767"/>
      <c r="FI542" s="767"/>
      <c r="FJ542" s="767"/>
      <c r="FK542" s="767"/>
      <c r="FL542" s="767"/>
      <c r="FM542" s="767"/>
      <c r="FN542" s="767"/>
      <c r="FO542" s="767"/>
      <c r="FP542" s="767"/>
      <c r="FQ542" s="767"/>
      <c r="FR542" s="767"/>
      <c r="FS542" s="767"/>
      <c r="FT542" s="767"/>
      <c r="FU542" s="767"/>
      <c r="FV542" s="767"/>
      <c r="FW542" s="767"/>
      <c r="FX542" s="767"/>
      <c r="FY542" s="767"/>
      <c r="FZ542" s="767"/>
      <c r="GA542" s="767"/>
      <c r="GB542" s="767"/>
      <c r="GC542" s="767"/>
      <c r="GD542" s="767"/>
      <c r="GE542" s="767"/>
      <c r="GF542" s="767"/>
      <c r="GG542" s="767"/>
      <c r="GH542" s="767"/>
      <c r="GI542" s="767"/>
      <c r="GJ542" s="767"/>
      <c r="GK542" s="767"/>
      <c r="GL542" s="767"/>
      <c r="GM542" s="767"/>
      <c r="GN542" s="767"/>
      <c r="GO542" s="767"/>
      <c r="GP542" s="767"/>
      <c r="GQ542" s="767"/>
      <c r="GR542" s="767"/>
      <c r="GS542" s="767"/>
      <c r="GT542" s="767"/>
      <c r="GU542" s="767"/>
      <c r="GV542" s="767"/>
      <c r="GW542" s="767"/>
      <c r="GX542" s="767"/>
      <c r="GY542" s="767"/>
      <c r="GZ542" s="767"/>
      <c r="HA542" s="767"/>
      <c r="HB542" s="767"/>
      <c r="HC542" s="767"/>
    </row>
    <row r="543" spans="1:211" s="864" customFormat="1" ht="13.9" hidden="1" customHeight="1">
      <c r="A543" s="307"/>
      <c r="B543" s="351"/>
      <c r="C543" s="971" t="str">
        <f>IF('1C TSrécur10'!L$17&lt;&gt;0,'1C TSrécur10'!$B$12,"")</f>
        <v/>
      </c>
      <c r="D543" s="972"/>
      <c r="E543" s="973"/>
      <c r="F543" s="93" t="str">
        <f>IF(AND($C543='1C TSrécur10'!$B$12,'1C TSrécur10'!$B$16="récurrentes",'1C TSrécur10'!$L$17&lt;&gt;""),'1C TSrécur10'!$L$21,"")</f>
        <v/>
      </c>
      <c r="G543" s="863"/>
      <c r="H543" s="745">
        <v>0.21</v>
      </c>
      <c r="I543" s="747">
        <v>1</v>
      </c>
      <c r="J543" s="312"/>
      <c r="K543" s="680">
        <f t="shared" si="175"/>
        <v>0</v>
      </c>
      <c r="L543" s="527">
        <f>IF(OR('1C TSrécur10'!$B$12="",'1C TSrécur10'!L$30=0),0,IF(AND('1C TSrécur10'!$B$12&lt;&gt;"",$K$2="Pôle",'1C TSrécur10'!$C$12="OUI"),(('1C TSrécur10'!L$22+'1C TSrécur10'!L$23+'1C TSrécur10'!L$24+'1C TSrécur10'!L$25+'1C TSrécur10'!L$29)/'1C TSrécur10'!L$17),IF(AND('1C TSrécur10'!$B$12&lt;&gt;"",$K$2="Pôle",'1C TSrécur10'!$C$12="NON"),(('1C TSrécur10'!L$22+'1C TSrécur10'!L$23+'1C TSrécur10'!L$24+'1C TSrécur10'!L$25+'1C TSrécur10'!L$29)/'1C TSrécur10'!L$30),IF(AND('1C TSrécur10'!$B$12&lt;&gt;"",$K$2&lt;&gt;"Pôle",'1C TSrécur10'!$C$12="OUI"),(('1C TSrécur10'!L$22+'1C TSrécur10'!L$23+'1C TSrécur10'!L$24+'1C TSrécur10'!L$25+'1C TSrécur10'!L$26+'1C TSrécur10'!L$27+'1C TSrécur10'!L$28+'1C TSrécur10'!L$29)/'1C TSrécur10'!L$17),IF(AND('1C TSrécur10'!$B$12&lt;&gt;"",$K$2&lt;&gt;"Pôle",'1C TSrécur10'!$C$12="NON"),(('1C TSrécur10'!L$22+'1C TSrécur10'!L$23+'1C TSrécur10'!L$24+'1C TSrécur10'!L$25+'1C TSrécur10'!L$26+'1C TSrécur10'!L$27+'1C TSrécur10'!L$28+'1C TSrécur10'!L$29)/'1C TSrécur10'!L$30))))))</f>
        <v>0</v>
      </c>
      <c r="M543" s="527">
        <f>IF(OR('1C TSrécur10'!$B$12="",'1C TSrécur10'!L$30=0),0,IF(AND('1C TSrécur10'!$B$12&lt;&gt;"",$K$2="Pôle",'1C TSrécur10'!$C$12="OUI"),(('1C TSrécur10'!L$26+'1C TSrécur10'!L$27+'1C TSrécur10'!L$28)/'1C TSrécur10'!L$17),IF(AND('1C TSrécur10'!$B$12&lt;&gt;"",$K$2="Pôle",'1C TSrécur10'!$C$12="NON"),(('1C TSrécur10'!L$26+'1C TSrécur10'!L$27+'1C TSrécur10'!L$28)/'1C TSrécur10'!L$30),IF(AND('1C TSrécur10'!$B$12&lt;&gt;"",$K$2&lt;&gt;"Pôle"),0))))</f>
        <v>0</v>
      </c>
      <c r="N543" s="527">
        <f>IF(AND('1C TSrécur10'!$L$17&lt;&gt;0,'1C TSrécur10'!$L$30&lt;&gt;0),L543+M543,0)</f>
        <v>0</v>
      </c>
      <c r="O543" s="542" t="str">
        <f>IF(AND('1C TSrécur10'!L$17&lt;&gt;0,'1C TSrécur10'!$C$12="OUI"),'1C TSrécur10'!L$36/'1C TSrécur10'!L$17,"")</f>
        <v/>
      </c>
      <c r="P543" s="543" t="str">
        <f>IF(AND('1C TSrécur10'!L$17&lt;&gt;0,'1C TSrécur10'!$C$12="OUI"),'1C TSrécur10'!$L$37/'1C TSrécur10'!L$17,"")</f>
        <v/>
      </c>
      <c r="Q543" s="543" t="str">
        <f>IF(AND('1C TSrécur10'!L$17&lt;&gt;0,'1C TSrécur10'!$C$12="OUI"),'1C TSrécur10'!$L$38/'1C TSrécur10'!L$17,"")</f>
        <v/>
      </c>
      <c r="R543" s="543" t="str">
        <f>IF(AND('1C TSrécur10'!L$17&lt;&gt;0,'1C TSrécur10'!$C$12="OUI"),'1C TSrécur10'!$L$39/'1C TSrécur10'!L$17,"")</f>
        <v/>
      </c>
      <c r="S543" s="543" t="str">
        <f>IF(AND('1C TSrécur10'!L$17&lt;&gt;0,'1C TSrécur10'!$C$12="OUI"),'1C TSrécur10'!$L$40/'1C TSrécur10'!L$17,"")</f>
        <v/>
      </c>
      <c r="T543" s="543" t="str">
        <f>IF(AND('1C TSrécur10'!L$17&lt;&gt;0,'1C TSrécur10'!$C$12="OUI"),'1C TSrécur10'!$L$41/'1C TSrécur10'!L$17,"")</f>
        <v/>
      </c>
      <c r="U543" s="543" t="str">
        <f>IF(AND('1C TSrécur10'!L$17&lt;&gt;0,'1C TSrécur10'!$C$12="OUI"),'1C TSrécur10'!$L$42/'1C TSrécur10'!L$17,"")</f>
        <v/>
      </c>
      <c r="V543" s="543" t="str">
        <f>IF(AND('1C TSrécur10'!L$17&lt;&gt;0,'1C TSrécur10'!$C$12="OUI"),'1C TSrécur10'!$L$43/'1C TSrécur10'!L$17,"")</f>
        <v/>
      </c>
      <c r="W543" s="543" t="str">
        <f>IF(AND('1C TSrécur10'!L$17&lt;&gt;0,'1C TSrécur10'!$C$12="OUI"),'1C TSrécur10'!$L$44/'1C TSrécur10'!L$17,"")</f>
        <v/>
      </c>
      <c r="X543" s="543" t="str">
        <f>IF(AND('1C TSrécur10'!L$17&lt;&gt;0,'1C TSrécur10'!$C$12="OUI"),'1C TSrécur10'!$L$45/'1C TSrécur10'!L$17,"")</f>
        <v/>
      </c>
      <c r="Y543" s="543" t="str">
        <f>IF(AND('1C TSrécur10'!L$17&lt;&gt;0,'1C TSrécur10'!$C$12="OUI"),'1C TSrécur10'!$L$46/'1C TSrécur10'!L$17,"")</f>
        <v/>
      </c>
      <c r="Z543" s="543" t="str">
        <f>IF(AND('1C TSrécur10'!L$17&lt;&gt;0,'1C TSrécur10'!$C$12="OUI"),'1C TSrécur10'!$L$47/'1C TSrécur10'!L$17,"")</f>
        <v/>
      </c>
      <c r="AA543" s="543" t="str">
        <f>IF(AND('1C TSrécur10'!L$17&lt;&gt;0,'1C TSrécur10'!$C$12="OUI"),'1C TSrécur10'!$L$48/'1C TSrécur10'!L$17,"")</f>
        <v/>
      </c>
      <c r="AB543" s="543" t="str">
        <f>IF(AND('1C TSrécur10'!L$17&lt;&gt;0,'1C TSrécur10'!$C$12="OUI"),'1C TSrécur10'!$L$49/'1C TSrécur10'!L$17,"")</f>
        <v/>
      </c>
      <c r="AC543" s="543" t="str">
        <f>IF(AND('1C TSrécur10'!L$17&lt;&gt;0,'1C TSrécur10'!$C$12="OUI"),'1C TSrécur10'!$L$50/'1C TSrécur10'!L$17,"")</f>
        <v/>
      </c>
      <c r="AD543" s="543" t="str">
        <f>IF(AND('1C TSrécur10'!L$17&lt;&gt;0,'1C TSrécur10'!$C$12="OUI"),'1C TSrécur10'!$L$51/'1C TSrécur10'!L$17,"")</f>
        <v/>
      </c>
      <c r="AE543" s="543" t="str">
        <f>IF(AND('1C TSrécur10'!L$17&lt;&gt;0,'1C TSrécur10'!$C$12="OUI"),'1C TSrécur10'!$L$52/'1C TSrécur10'!L$17,"")</f>
        <v/>
      </c>
      <c r="AF543" s="543" t="str">
        <f>IF(AND('1C TSrécur10'!L$17&lt;&gt;0,'1C TSrécur10'!$C$12="OUI"),'1C TSrécur10'!$L$53/'1C TSrécur10'!L$17,"")</f>
        <v/>
      </c>
      <c r="AG543" s="543" t="str">
        <f>IF(AND('1C TSrécur10'!L$17&lt;&gt;0,'1C TSrécur10'!$C$12="OUI"),'1C TSrécur10'!$L$54/'1C TSrécur10'!L$17,"")</f>
        <v/>
      </c>
      <c r="AH543" s="543" t="str">
        <f>IF(AND('1C TSrécur10'!L$17&lt;&gt;0,'1C TSrécur10'!$C$12="OUI"),'1C TSrécur10'!$L$55/'1C TSrécur10'!L$17,"")</f>
        <v/>
      </c>
      <c r="AI543" s="543" t="str">
        <f>IF(AND('1C TSrécur10'!L$17&lt;&gt;0,'1C TSrécur10'!$C$12="OUI"),'1C TSrécur10'!$L$56/'1C TSrécur10'!L$17,"")</f>
        <v/>
      </c>
      <c r="AJ543" s="543" t="str">
        <f>IF(AND('1C TSrécur10'!L$17&lt;&gt;0,'1C TSrécur10'!$C$12="OUI"),'1C TSrécur10'!$L$57/'1C TSrécur10'!L$17,"")</f>
        <v/>
      </c>
      <c r="AK543" s="543">
        <f>IF(AND('1C TSrécur10'!L$17&lt;&gt;0,'1C TSrécur10'!$C$12="OUI"),'1C TSrécur10'!L$58/'1C TSrécur10'!L$17,0)</f>
        <v>0</v>
      </c>
      <c r="AL543" s="72">
        <f>IF(AND('1C TSrécur10'!$B$12&lt;&gt;"",'1C TSrécur10'!$C$12="OUI"),N543+AK543,N543)</f>
        <v>0</v>
      </c>
      <c r="AM543" s="344">
        <f t="shared" si="178"/>
        <v>0</v>
      </c>
      <c r="AN543" s="344">
        <f t="shared" si="179"/>
        <v>0</v>
      </c>
      <c r="AO543" s="345">
        <f t="shared" si="180"/>
        <v>0</v>
      </c>
      <c r="AP543" s="573">
        <f t="shared" si="181"/>
        <v>0</v>
      </c>
      <c r="AQ543" s="583">
        <f t="shared" si="182"/>
        <v>0</v>
      </c>
      <c r="AR543" s="579"/>
      <c r="AS543" s="102"/>
      <c r="AT543" s="27" t="str">
        <f>IF('1C TSrécur10'!L$17*FICHE!$C$13&lt;J543,"Forfait limité à "&amp;FICHE!$C$13&amp;"€/jour","")</f>
        <v/>
      </c>
      <c r="AU543" s="592"/>
      <c r="AV543" s="824"/>
      <c r="AW543" s="824"/>
      <c r="AX543" s="824"/>
      <c r="AY543" s="824"/>
      <c r="AZ543" s="824"/>
      <c r="BA543" s="767"/>
      <c r="BB543" s="767"/>
      <c r="BC543" s="767"/>
      <c r="BD543" s="767"/>
      <c r="BE543" s="767"/>
      <c r="BF543" s="767"/>
      <c r="BG543" s="767"/>
      <c r="BH543" s="767"/>
      <c r="BI543" s="767"/>
      <c r="BJ543" s="767"/>
      <c r="BK543" s="767"/>
      <c r="BL543" s="767"/>
      <c r="BM543" s="767"/>
      <c r="BN543" s="767"/>
      <c r="BO543" s="767"/>
      <c r="BP543" s="767"/>
      <c r="BQ543" s="767"/>
      <c r="BR543" s="767"/>
      <c r="BS543" s="767"/>
      <c r="BT543" s="767"/>
      <c r="BU543" s="767"/>
      <c r="BV543" s="767"/>
      <c r="BW543" s="767"/>
      <c r="BX543" s="767"/>
      <c r="BY543" s="767"/>
      <c r="BZ543" s="767"/>
      <c r="CA543" s="767"/>
      <c r="CB543" s="767"/>
      <c r="CC543" s="767"/>
      <c r="CD543" s="767"/>
      <c r="CE543" s="767"/>
      <c r="CF543" s="767"/>
      <c r="CG543" s="767"/>
      <c r="CH543" s="767"/>
      <c r="CI543" s="767"/>
      <c r="CJ543" s="767"/>
      <c r="CK543" s="767"/>
      <c r="CL543" s="767"/>
      <c r="CM543" s="767"/>
      <c r="CN543" s="767"/>
      <c r="CO543" s="767"/>
      <c r="CP543" s="767"/>
      <c r="CQ543" s="767"/>
      <c r="CR543" s="767"/>
      <c r="CS543" s="767"/>
      <c r="CT543" s="767"/>
      <c r="CU543" s="767"/>
      <c r="CV543" s="767"/>
      <c r="CW543" s="767"/>
      <c r="CX543" s="767"/>
      <c r="CY543" s="767"/>
      <c r="CZ543" s="767"/>
      <c r="DA543" s="767"/>
      <c r="DB543" s="767"/>
      <c r="DC543" s="767"/>
      <c r="DD543" s="767"/>
      <c r="DE543" s="767"/>
      <c r="DF543" s="767"/>
      <c r="DG543" s="767"/>
      <c r="DH543" s="767"/>
      <c r="DI543" s="767"/>
      <c r="DJ543" s="767"/>
      <c r="DK543" s="767"/>
      <c r="DL543" s="767"/>
      <c r="DM543" s="767"/>
      <c r="DN543" s="767"/>
      <c r="DO543" s="767"/>
      <c r="DP543" s="767"/>
      <c r="DQ543" s="767"/>
      <c r="DR543" s="767"/>
      <c r="DS543" s="767"/>
      <c r="DT543" s="767"/>
      <c r="DU543" s="767"/>
      <c r="DV543" s="767"/>
      <c r="DW543" s="767"/>
      <c r="DX543" s="767"/>
      <c r="DY543" s="767"/>
      <c r="DZ543" s="767"/>
      <c r="EA543" s="767"/>
      <c r="EB543" s="767"/>
      <c r="EC543" s="767"/>
      <c r="ED543" s="767"/>
      <c r="EE543" s="767"/>
      <c r="EF543" s="767"/>
      <c r="EG543" s="767"/>
      <c r="EH543" s="767"/>
      <c r="EI543" s="767"/>
      <c r="EJ543" s="767"/>
      <c r="EK543" s="767"/>
      <c r="EL543" s="767"/>
      <c r="EM543" s="767"/>
      <c r="EN543" s="767"/>
      <c r="EO543" s="767"/>
      <c r="EP543" s="767"/>
      <c r="EQ543" s="767"/>
      <c r="ER543" s="767"/>
      <c r="ES543" s="767"/>
      <c r="ET543" s="767"/>
      <c r="EU543" s="767"/>
      <c r="EV543" s="767"/>
      <c r="EW543" s="767"/>
      <c r="EX543" s="767"/>
      <c r="EY543" s="767"/>
      <c r="EZ543" s="767"/>
      <c r="FA543" s="767"/>
      <c r="FB543" s="767"/>
      <c r="FC543" s="767"/>
      <c r="FD543" s="767"/>
      <c r="FE543" s="767"/>
      <c r="FF543" s="767"/>
      <c r="FG543" s="767"/>
      <c r="FH543" s="767"/>
      <c r="FI543" s="767"/>
      <c r="FJ543" s="767"/>
      <c r="FK543" s="767"/>
      <c r="FL543" s="767"/>
      <c r="FM543" s="767"/>
      <c r="FN543" s="767"/>
      <c r="FO543" s="767"/>
      <c r="FP543" s="767"/>
      <c r="FQ543" s="767"/>
      <c r="FR543" s="767"/>
      <c r="FS543" s="767"/>
      <c r="FT543" s="767"/>
      <c r="FU543" s="767"/>
      <c r="FV543" s="767"/>
      <c r="FW543" s="767"/>
      <c r="FX543" s="767"/>
      <c r="FY543" s="767"/>
      <c r="FZ543" s="767"/>
      <c r="GA543" s="767"/>
      <c r="GB543" s="767"/>
      <c r="GC543" s="767"/>
      <c r="GD543" s="767"/>
      <c r="GE543" s="767"/>
      <c r="GF543" s="767"/>
      <c r="GG543" s="767"/>
      <c r="GH543" s="767"/>
      <c r="GI543" s="767"/>
      <c r="GJ543" s="767"/>
      <c r="GK543" s="767"/>
      <c r="GL543" s="767"/>
      <c r="GM543" s="767"/>
      <c r="GN543" s="767"/>
      <c r="GO543" s="767"/>
      <c r="GP543" s="767"/>
      <c r="GQ543" s="767"/>
      <c r="GR543" s="767"/>
      <c r="GS543" s="767"/>
      <c r="GT543" s="767"/>
      <c r="GU543" s="767"/>
      <c r="GV543" s="767"/>
      <c r="GW543" s="767"/>
      <c r="GX543" s="767"/>
      <c r="GY543" s="767"/>
      <c r="GZ543" s="767"/>
      <c r="HA543" s="767"/>
      <c r="HB543" s="767"/>
      <c r="HC543" s="767"/>
    </row>
    <row r="544" spans="1:211" s="864" customFormat="1" ht="13.9" hidden="1" customHeight="1">
      <c r="A544" s="307"/>
      <c r="B544" s="351"/>
      <c r="C544" s="971" t="str">
        <f>IF('1C TSrécur10'!M$17&lt;&gt;0,'1C TSrécur10'!$B$12,"")</f>
        <v/>
      </c>
      <c r="D544" s="972"/>
      <c r="E544" s="973"/>
      <c r="F544" s="93" t="str">
        <f>IF(AND($C544='1C TSrécur10'!$B$12,'1C TSrécur10'!$B$16="récurrentes",'1C TSrécur10'!$M$17&lt;&gt;""),'1C TSrécur10'!$M$21,"")</f>
        <v/>
      </c>
      <c r="G544" s="863"/>
      <c r="H544" s="745">
        <v>0.21</v>
      </c>
      <c r="I544" s="747">
        <v>1</v>
      </c>
      <c r="J544" s="312"/>
      <c r="K544" s="680">
        <f t="shared" si="175"/>
        <v>0</v>
      </c>
      <c r="L544" s="527">
        <f>IF(OR('1C TSrécur10'!$B$12="",'1C TSrécur10'!M$30=0),0,IF(AND('1C TSrécur10'!$B$12&lt;&gt;"",$K$2="Pôle",'1C TSrécur10'!$C$12="OUI"),(('1C TSrécur10'!M$22+'1C TSrécur10'!M$23+'1C TSrécur10'!M$24+'1C TSrécur10'!M$25+'1C TSrécur10'!M$29)/'1C TSrécur10'!M$17),IF(AND('1C TSrécur10'!$B$12&lt;&gt;"",$K$2="Pôle",'1C TSrécur10'!$C$12="NON"),(('1C TSrécur10'!M$22+'1C TSrécur10'!M$23+'1C TSrécur10'!M$24+'1C TSrécur10'!M$25+'1C TSrécur10'!M$29)/'1C TSrécur10'!M$30),IF(AND('1C TSrécur10'!$B$12&lt;&gt;"",$K$2&lt;&gt;"Pôle",'1C TSrécur10'!$C$12="OUI"),(('1C TSrécur10'!M$22+'1C TSrécur10'!M$23+'1C TSrécur10'!M$24+'1C TSrécur10'!M$25+'1C TSrécur10'!M$26+'1C TSrécur10'!M$27+'1C TSrécur10'!M$28+'1C TSrécur10'!M$29)/'1C TSrécur10'!M$17),IF(AND('1C TSrécur10'!$B$12&lt;&gt;"",$K$2&lt;&gt;"Pôle",'1C TSrécur10'!$C$12="NON"),(('1C TSrécur10'!M$22+'1C TSrécur10'!M$23+'1C TSrécur10'!M$24+'1C TSrécur10'!M$25+'1C TSrécur10'!M$26+'1C TSrécur10'!M$27+'1C TSrécur10'!M$28+'1C TSrécur10'!M$29)/'1C TSrécur10'!M$30))))))</f>
        <v>0</v>
      </c>
      <c r="M544" s="527">
        <f>IF(OR('1C TSrécur10'!$B$12="",'1C TSrécur10'!M$30=0),0,IF(AND('1C TSrécur10'!$B$12&lt;&gt;"",$K$2="Pôle",'1C TSrécur10'!$C$12="OUI"),(('1C TSrécur10'!M$26+'1C TSrécur10'!M$27+'1C TSrécur10'!M$28)/'1C TSrécur10'!M$17),IF(AND('1C TSrécur10'!$B$12&lt;&gt;"",$K$2="Pôle",'1C TSrécur10'!$C$12="NON"),(('1C TSrécur10'!M$26+'1C TSrécur10'!M$27+'1C TSrécur10'!M$28)/'1C TSrécur10'!M$30),IF(AND('1C TSrécur10'!$B$12&lt;&gt;"",$K$2&lt;&gt;"Pôle"),0))))</f>
        <v>0</v>
      </c>
      <c r="N544" s="527">
        <f>IF(AND('1C TSrécur10'!$M$17&lt;&gt;0,'1C TSrécur10'!$M$30&lt;&gt;0),L544+M544,0)</f>
        <v>0</v>
      </c>
      <c r="O544" s="542" t="str">
        <f>IF(AND('1C TSrécur10'!M$17&lt;&gt;0,'1C TSrécur10'!$C$12="OUI"),'1C TSrécur10'!M$36/'1C TSrécur10'!M$17,"")</f>
        <v/>
      </c>
      <c r="P544" s="543" t="str">
        <f>IF(AND('1C TSrécur10'!M$17&lt;&gt;0,'1C TSrécur10'!$C$12="OUI"),'1C TSrécur10'!$M$37/'1C TSrécur10'!M$17,"")</f>
        <v/>
      </c>
      <c r="Q544" s="543" t="str">
        <f>IF(AND('1C TSrécur10'!M$17&lt;&gt;0,'1C TSrécur10'!$C$12="OUI"),'1C TSrécur10'!$M$38/'1C TSrécur10'!M$17,"")</f>
        <v/>
      </c>
      <c r="R544" s="543" t="str">
        <f>IF(AND('1C TSrécur10'!M$17&lt;&gt;0,'1C TSrécur10'!$C$12="OUI"),'1C TSrécur10'!$M$39/'1C TSrécur10'!M$17,"")</f>
        <v/>
      </c>
      <c r="S544" s="543" t="str">
        <f>IF(AND('1C TSrécur10'!M$17&lt;&gt;0,'1C TSrécur10'!$C$12="OUI"),'1C TSrécur10'!$M$40/'1C TSrécur10'!M$17,"")</f>
        <v/>
      </c>
      <c r="T544" s="543" t="str">
        <f>IF(AND('1C TSrécur10'!M$17&lt;&gt;0,'1C TSrécur10'!$C$12="OUI"),'1C TSrécur10'!$M$41/'1C TSrécur10'!M$17,"")</f>
        <v/>
      </c>
      <c r="U544" s="543" t="str">
        <f>IF(AND('1C TSrécur10'!M$17&lt;&gt;0,'1C TSrécur10'!$C$12="OUI"),'1C TSrécur10'!$M$42/'1C TSrécur10'!M$17,"")</f>
        <v/>
      </c>
      <c r="V544" s="543" t="str">
        <f>IF(AND('1C TSrécur10'!M$17&lt;&gt;0,'1C TSrécur10'!$C$12="OUI"),'1C TSrécur10'!$M$43/'1C TSrécur10'!M$17,"")</f>
        <v/>
      </c>
      <c r="W544" s="543" t="str">
        <f>IF(AND('1C TSrécur10'!M$17&lt;&gt;0,'1C TSrécur10'!$C$12="OUI"),'1C TSrécur10'!$M$44/'1C TSrécur10'!M$17,"")</f>
        <v/>
      </c>
      <c r="X544" s="543" t="str">
        <f>IF(AND('1C TSrécur10'!M$17&lt;&gt;0,'1C TSrécur10'!$C$12="OUI"),'1C TSrécur10'!$M$45/'1C TSrécur10'!M$17,"")</f>
        <v/>
      </c>
      <c r="Y544" s="543" t="str">
        <f>IF(AND('1C TSrécur10'!M$17&lt;&gt;0,'1C TSrécur10'!$C$12="OUI"),'1C TSrécur10'!$M$46/'1C TSrécur10'!M$17,"")</f>
        <v/>
      </c>
      <c r="Z544" s="543" t="str">
        <f>IF(AND('1C TSrécur10'!M$17&lt;&gt;0,'1C TSrécur10'!$C$12="OUI"),'1C TSrécur10'!$M$47/'1C TSrécur10'!M$17,"")</f>
        <v/>
      </c>
      <c r="AA544" s="543" t="str">
        <f>IF(AND('1C TSrécur10'!M$17&lt;&gt;0,'1C TSrécur10'!$C$12="OUI"),'1C TSrécur10'!$M$48/'1C TSrécur10'!M$17,"")</f>
        <v/>
      </c>
      <c r="AB544" s="543" t="str">
        <f>IF(AND('1C TSrécur10'!M$17&lt;&gt;0,'1C TSrécur10'!$C$12="OUI"),'1C TSrécur10'!$M$49/'1C TSrécur10'!M$17,"")</f>
        <v/>
      </c>
      <c r="AC544" s="543" t="str">
        <f>IF(AND('1C TSrécur10'!M$17&lt;&gt;0,'1C TSrécur10'!$C$12="OUI"),'1C TSrécur10'!$M$50/'1C TSrécur10'!M$17,"")</f>
        <v/>
      </c>
      <c r="AD544" s="543" t="str">
        <f>IF(AND('1C TSrécur10'!M$17&lt;&gt;0,'1C TSrécur10'!$C$12="OUI"),'1C TSrécur10'!$M$51/'1C TSrécur10'!M$17,"")</f>
        <v/>
      </c>
      <c r="AE544" s="543" t="str">
        <f>IF(AND('1C TSrécur10'!M$17&lt;&gt;0,'1C TSrécur10'!$C$12="OUI"),'1C TSrécur10'!$M$52/'1C TSrécur10'!M$17,"")</f>
        <v/>
      </c>
      <c r="AF544" s="543" t="str">
        <f>IF(AND('1C TSrécur10'!M$17&lt;&gt;0,'1C TSrécur10'!$C$12="OUI"),'1C TSrécur10'!$M$53/'1C TSrécur10'!M$17,"")</f>
        <v/>
      </c>
      <c r="AG544" s="543" t="str">
        <f>IF(AND('1C TSrécur10'!M$17&lt;&gt;0,'1C TSrécur10'!$C$12="OUI"),'1C TSrécur10'!$M$54/'1C TSrécur10'!M$17,"")</f>
        <v/>
      </c>
      <c r="AH544" s="543" t="str">
        <f>IF(AND('1C TSrécur10'!M$17&lt;&gt;0,'1C TSrécur10'!$C$12="OUI"),'1C TSrécur10'!$M$55/'1C TSrécur10'!M$17,"")</f>
        <v/>
      </c>
      <c r="AI544" s="543" t="str">
        <f>IF(AND('1C TSrécur10'!M$17&lt;&gt;0,'1C TSrécur10'!$C$12="OUI"),'1C TSrécur10'!$M$56/'1C TSrécur10'!M$17,"")</f>
        <v/>
      </c>
      <c r="AJ544" s="543" t="str">
        <f>IF(AND('1C TSrécur10'!M$17&lt;&gt;0,'1C TSrécur10'!$C$12="OUI"),'1C TSrécur10'!$M$57/'1C TSrécur10'!M$17,"")</f>
        <v/>
      </c>
      <c r="AK544" s="543">
        <f>IF(AND('1C TSrécur10'!M$17&lt;&gt;0,'1C TSrécur10'!$C$12="OUI"),'1C TSrécur10'!M$58/'1C TSrécur10'!M$17,0)</f>
        <v>0</v>
      </c>
      <c r="AL544" s="72">
        <f>IF(AND('1C TSrécur10'!$B$12&lt;&gt;"",'1C TSrécur10'!$C$12="OUI"),N544+AK544,N544)</f>
        <v>0</v>
      </c>
      <c r="AM544" s="344">
        <f t="shared" si="178"/>
        <v>0</v>
      </c>
      <c r="AN544" s="344">
        <f t="shared" si="179"/>
        <v>0</v>
      </c>
      <c r="AO544" s="345">
        <f t="shared" si="180"/>
        <v>0</v>
      </c>
      <c r="AP544" s="573">
        <f t="shared" si="181"/>
        <v>0</v>
      </c>
      <c r="AQ544" s="583">
        <f t="shared" si="182"/>
        <v>0</v>
      </c>
      <c r="AR544" s="579"/>
      <c r="AS544" s="102"/>
      <c r="AT544" s="27" t="str">
        <f>IF('1C TSrécur10'!M$17*FICHE!$C$13&lt;J544,"Forfait limité à "&amp;FICHE!$C$13&amp;"€/jour","")</f>
        <v/>
      </c>
      <c r="AU544" s="592"/>
      <c r="AV544" s="824"/>
      <c r="AW544" s="824"/>
      <c r="AX544" s="824"/>
      <c r="AY544" s="824"/>
      <c r="AZ544" s="824"/>
      <c r="BA544" s="767"/>
      <c r="BB544" s="767"/>
      <c r="BC544" s="767"/>
      <c r="BD544" s="767"/>
      <c r="BE544" s="767"/>
      <c r="BF544" s="767"/>
      <c r="BG544" s="767"/>
      <c r="BH544" s="767"/>
      <c r="BI544" s="767"/>
      <c r="BJ544" s="767"/>
      <c r="BK544" s="767"/>
      <c r="BL544" s="767"/>
      <c r="BM544" s="767"/>
      <c r="BN544" s="767"/>
      <c r="BO544" s="767"/>
      <c r="BP544" s="767"/>
      <c r="BQ544" s="767"/>
      <c r="BR544" s="767"/>
      <c r="BS544" s="767"/>
      <c r="BT544" s="767"/>
      <c r="BU544" s="767"/>
      <c r="BV544" s="767"/>
      <c r="BW544" s="767"/>
      <c r="BX544" s="767"/>
      <c r="BY544" s="767"/>
      <c r="BZ544" s="767"/>
      <c r="CA544" s="767"/>
      <c r="CB544" s="767"/>
      <c r="CC544" s="767"/>
      <c r="CD544" s="767"/>
      <c r="CE544" s="767"/>
      <c r="CF544" s="767"/>
      <c r="CG544" s="767"/>
      <c r="CH544" s="767"/>
      <c r="CI544" s="767"/>
      <c r="CJ544" s="767"/>
      <c r="CK544" s="767"/>
      <c r="CL544" s="767"/>
      <c r="CM544" s="767"/>
      <c r="CN544" s="767"/>
      <c r="CO544" s="767"/>
      <c r="CP544" s="767"/>
      <c r="CQ544" s="767"/>
      <c r="CR544" s="767"/>
      <c r="CS544" s="767"/>
      <c r="CT544" s="767"/>
      <c r="CU544" s="767"/>
      <c r="CV544" s="767"/>
      <c r="CW544" s="767"/>
      <c r="CX544" s="767"/>
      <c r="CY544" s="767"/>
      <c r="CZ544" s="767"/>
      <c r="DA544" s="767"/>
      <c r="DB544" s="767"/>
      <c r="DC544" s="767"/>
      <c r="DD544" s="767"/>
      <c r="DE544" s="767"/>
      <c r="DF544" s="767"/>
      <c r="DG544" s="767"/>
      <c r="DH544" s="767"/>
      <c r="DI544" s="767"/>
      <c r="DJ544" s="767"/>
      <c r="DK544" s="767"/>
      <c r="DL544" s="767"/>
      <c r="DM544" s="767"/>
      <c r="DN544" s="767"/>
      <c r="DO544" s="767"/>
      <c r="DP544" s="767"/>
      <c r="DQ544" s="767"/>
      <c r="DR544" s="767"/>
      <c r="DS544" s="767"/>
      <c r="DT544" s="767"/>
      <c r="DU544" s="767"/>
      <c r="DV544" s="767"/>
      <c r="DW544" s="767"/>
      <c r="DX544" s="767"/>
      <c r="DY544" s="767"/>
      <c r="DZ544" s="767"/>
      <c r="EA544" s="767"/>
      <c r="EB544" s="767"/>
      <c r="EC544" s="767"/>
      <c r="ED544" s="767"/>
      <c r="EE544" s="767"/>
      <c r="EF544" s="767"/>
      <c r="EG544" s="767"/>
      <c r="EH544" s="767"/>
      <c r="EI544" s="767"/>
      <c r="EJ544" s="767"/>
      <c r="EK544" s="767"/>
      <c r="EL544" s="767"/>
      <c r="EM544" s="767"/>
      <c r="EN544" s="767"/>
      <c r="EO544" s="767"/>
      <c r="EP544" s="767"/>
      <c r="EQ544" s="767"/>
      <c r="ER544" s="767"/>
      <c r="ES544" s="767"/>
      <c r="ET544" s="767"/>
      <c r="EU544" s="767"/>
      <c r="EV544" s="767"/>
      <c r="EW544" s="767"/>
      <c r="EX544" s="767"/>
      <c r="EY544" s="767"/>
      <c r="EZ544" s="767"/>
      <c r="FA544" s="767"/>
      <c r="FB544" s="767"/>
      <c r="FC544" s="767"/>
      <c r="FD544" s="767"/>
      <c r="FE544" s="767"/>
      <c r="FF544" s="767"/>
      <c r="FG544" s="767"/>
      <c r="FH544" s="767"/>
      <c r="FI544" s="767"/>
      <c r="FJ544" s="767"/>
      <c r="FK544" s="767"/>
      <c r="FL544" s="767"/>
      <c r="FM544" s="767"/>
      <c r="FN544" s="767"/>
      <c r="FO544" s="767"/>
      <c r="FP544" s="767"/>
      <c r="FQ544" s="767"/>
      <c r="FR544" s="767"/>
      <c r="FS544" s="767"/>
      <c r="FT544" s="767"/>
      <c r="FU544" s="767"/>
      <c r="FV544" s="767"/>
      <c r="FW544" s="767"/>
      <c r="FX544" s="767"/>
      <c r="FY544" s="767"/>
      <c r="FZ544" s="767"/>
      <c r="GA544" s="767"/>
      <c r="GB544" s="767"/>
      <c r="GC544" s="767"/>
      <c r="GD544" s="767"/>
      <c r="GE544" s="767"/>
      <c r="GF544" s="767"/>
      <c r="GG544" s="767"/>
      <c r="GH544" s="767"/>
      <c r="GI544" s="767"/>
      <c r="GJ544" s="767"/>
      <c r="GK544" s="767"/>
      <c r="GL544" s="767"/>
      <c r="GM544" s="767"/>
      <c r="GN544" s="767"/>
      <c r="GO544" s="767"/>
      <c r="GP544" s="767"/>
      <c r="GQ544" s="767"/>
      <c r="GR544" s="767"/>
      <c r="GS544" s="767"/>
      <c r="GT544" s="767"/>
      <c r="GU544" s="767"/>
      <c r="GV544" s="767"/>
      <c r="GW544" s="767"/>
      <c r="GX544" s="767"/>
      <c r="GY544" s="767"/>
      <c r="GZ544" s="767"/>
      <c r="HA544" s="767"/>
      <c r="HB544" s="767"/>
      <c r="HC544" s="767"/>
    </row>
    <row r="545" spans="1:211" s="864" customFormat="1" ht="13.9" hidden="1" customHeight="1">
      <c r="A545" s="307"/>
      <c r="B545" s="351"/>
      <c r="C545" s="971" t="str">
        <f>IF('1C TSrécur10'!N$17&lt;&gt;0,'1C TSrécur10'!$B$12,"")</f>
        <v/>
      </c>
      <c r="D545" s="972"/>
      <c r="E545" s="973"/>
      <c r="F545" s="93" t="str">
        <f>IF(AND($C545='1C TSrécur10'!$B$12,'1C TSrécur10'!$B$16="récurrentes",'1C TSrécur10'!$N$17&lt;&gt;""),'1C TSrécur10'!$N$21,"")</f>
        <v/>
      </c>
      <c r="G545" s="842"/>
      <c r="H545" s="745">
        <v>0.21</v>
      </c>
      <c r="I545" s="747">
        <v>1</v>
      </c>
      <c r="J545" s="312"/>
      <c r="K545" s="680">
        <f t="shared" si="175"/>
        <v>0</v>
      </c>
      <c r="L545" s="527">
        <f>IF(OR('1C TSrécur10'!$B$12="",'1C TSrécur10'!N$30=0),0,IF(AND('1C TSrécur10'!$B$12&lt;&gt;"",$K$2="Pôle",'1C TSrécur10'!$C$12="OUI"),(('1C TSrécur10'!N$22+'1C TSrécur10'!N$23+'1C TSrécur10'!N$24+'1C TSrécur10'!N$25+'1C TSrécur10'!N$29)/'1C TSrécur10'!N$17),IF(AND('1C TSrécur10'!$B$12&lt;&gt;"",$K$2="Pôle",'1C TSrécur10'!$C$12="NON"),(('1C TSrécur10'!N$22+'1C TSrécur10'!N$23+'1C TSrécur10'!N$24+'1C TSrécur10'!N$25+'1C TSrécur10'!N$29)/'1C TSrécur10'!N$30),IF(AND('1C TSrécur10'!$B$12&lt;&gt;"",$K$2&lt;&gt;"Pôle",'1C TSrécur10'!$C$12="OUI"),(('1C TSrécur10'!N$22+'1C TSrécur10'!N$23+'1C TSrécur10'!N$24+'1C TSrécur10'!N$25+'1C TSrécur10'!N$26+'1C TSrécur10'!N$27+'1C TSrécur10'!N$28+'1C TSrécur10'!N$29)/'1C TSrécur10'!N$17),IF(AND('1C TSrécur10'!$B$12&lt;&gt;"",$K$2&lt;&gt;"Pôle",'1C TSrécur10'!$C$12="NON"),(('1C TSrécur10'!N$22+'1C TSrécur10'!N$23+'1C TSrécur10'!N$24+'1C TSrécur10'!N$25+'1C TSrécur10'!N$26+'1C TSrécur10'!N$27+'1C TSrécur10'!N$28+'1C TSrécur10'!N$29)/'1C TSrécur10'!N$30))))))</f>
        <v>0</v>
      </c>
      <c r="M545" s="527">
        <f>IF(OR('1C TSrécur10'!$B$12="",'1C TSrécur10'!N$30=0),0,IF(AND('1C TSrécur10'!$B$12&lt;&gt;"",$K$2="Pôle",'1C TSrécur10'!$C$12="OUI"),(('1C TSrécur10'!N$26+'1C TSrécur10'!N$27+'1C TSrécur10'!N$28)/'1C TSrécur10'!N$17),IF(AND('1C TSrécur10'!$B$12&lt;&gt;"",$K$2="Pôle",'1C TSrécur10'!$C$12="NON"),(('1C TSrécur10'!N$26+'1C TSrécur10'!N$27+'1C TSrécur10'!N$28)/'1C TSrécur10'!N$30),IF(AND('1C TSrécur10'!$B$12&lt;&gt;"",$K$2&lt;&gt;"Pôle"),0))))</f>
        <v>0</v>
      </c>
      <c r="N545" s="527">
        <f>IF(AND('1C TSrécur10'!$N$17&lt;&gt;0,'1C TSrécur10'!$N$30&lt;&gt;0),L545+M545,0)</f>
        <v>0</v>
      </c>
      <c r="O545" s="542" t="str">
        <f>IF(AND('1C TSrécur10'!N$17&lt;&gt;0,'1C TSrécur10'!$C$12="OUI"),'1C TSrécur10'!N$36/'1C TSrécur10'!N$17,"")</f>
        <v/>
      </c>
      <c r="P545" s="543" t="str">
        <f>IF(AND('1C TSrécur10'!N$17&lt;&gt;0,'1C TSrécur10'!$C$12="OUI"),'1C TSrécur10'!$N$37/'1C TSrécur10'!N$17,"")</f>
        <v/>
      </c>
      <c r="Q545" s="543" t="str">
        <f>IF(AND('1C TSrécur10'!N$17&lt;&gt;0,'1C TSrécur10'!$C$12="OUI"),'1C TSrécur10'!$N$38/'1C TSrécur10'!N$17,"")</f>
        <v/>
      </c>
      <c r="R545" s="543" t="str">
        <f>IF(AND('1C TSrécur10'!N$17&lt;&gt;0,'1C TSrécur10'!$C$12="OUI"),'1C TSrécur10'!$N$39/'1C TSrécur10'!N$17,"")</f>
        <v/>
      </c>
      <c r="S545" s="543" t="str">
        <f>IF(AND('1C TSrécur10'!N$17&lt;&gt;0,'1C TSrécur10'!$C$12="OUI"),'1C TSrécur10'!$N$40/'1C TSrécur10'!N$17,"")</f>
        <v/>
      </c>
      <c r="T545" s="543" t="str">
        <f>IF(AND('1C TSrécur10'!N$17&lt;&gt;0,'1C TSrécur10'!$C$12="OUI"),'1C TSrécur10'!$N$41/'1C TSrécur10'!N$17,"")</f>
        <v/>
      </c>
      <c r="U545" s="543" t="str">
        <f>IF(AND('1C TSrécur10'!N$17&lt;&gt;0,'1C TSrécur10'!$C$12="OUI"),'1C TSrécur10'!$N$42/'1C TSrécur10'!N$17,"")</f>
        <v/>
      </c>
      <c r="V545" s="543" t="str">
        <f>IF(AND('1C TSrécur10'!N$17&lt;&gt;0,'1C TSrécur10'!$C$12="OUI"),'1C TSrécur10'!$N$43/'1C TSrécur10'!N$17,"")</f>
        <v/>
      </c>
      <c r="W545" s="543" t="str">
        <f>IF(AND('1C TSrécur10'!N$17&lt;&gt;0,'1C TSrécur10'!$C$12="OUI"),'1C TSrécur10'!$N$44/'1C TSrécur10'!N$17,"")</f>
        <v/>
      </c>
      <c r="X545" s="543" t="str">
        <f>IF(AND('1C TSrécur10'!N$17&lt;&gt;0,'1C TSrécur10'!$C$12="OUI"),'1C TSrécur10'!$N$45/'1C TSrécur10'!N$17,"")</f>
        <v/>
      </c>
      <c r="Y545" s="543" t="str">
        <f>IF(AND('1C TSrécur10'!N$17&lt;&gt;0,'1C TSrécur10'!$C$12="OUI"),'1C TSrécur10'!$N$46/'1C TSrécur10'!N$17,"")</f>
        <v/>
      </c>
      <c r="Z545" s="543" t="str">
        <f>IF(AND('1C TSrécur10'!N$17&lt;&gt;0,'1C TSrécur10'!$C$12="OUI"),'1C TSrécur10'!$N$47/'1C TSrécur10'!N$17,"")</f>
        <v/>
      </c>
      <c r="AA545" s="543" t="str">
        <f>IF(AND('1C TSrécur10'!N$17&lt;&gt;0,'1C TSrécur10'!$C$12="OUI"),'1C TSrécur10'!$N$48/'1C TSrécur10'!N$17,"")</f>
        <v/>
      </c>
      <c r="AB545" s="543" t="str">
        <f>IF(AND('1C TSrécur10'!N$17&lt;&gt;0,'1C TSrécur10'!$C$12="OUI"),'1C TSrécur10'!$N$49/'1C TSrécur10'!N$17,"")</f>
        <v/>
      </c>
      <c r="AC545" s="543" t="str">
        <f>IF(AND('1C TSrécur10'!N$17&lt;&gt;0,'1C TSrécur10'!$C$12="OUI"),'1C TSrécur10'!$N$50/'1C TSrécur10'!N$17,"")</f>
        <v/>
      </c>
      <c r="AD545" s="543" t="str">
        <f>IF(AND('1C TSrécur10'!N$17&lt;&gt;0,'1C TSrécur10'!$C$12="OUI"),'1C TSrécur10'!$N$51/'1C TSrécur10'!N$17,"")</f>
        <v/>
      </c>
      <c r="AE545" s="543" t="str">
        <f>IF(AND('1C TSrécur10'!N$17&lt;&gt;0,'1C TSrécur10'!$C$12="OUI"),'1C TSrécur10'!$N$52/'1C TSrécur10'!N$17,"")</f>
        <v/>
      </c>
      <c r="AF545" s="543" t="str">
        <f>IF(AND('1C TSrécur10'!N$17&lt;&gt;0,'1C TSrécur10'!$C$12="OUI"),'1C TSrécur10'!$N$53/'1C TSrécur10'!N$17,"")</f>
        <v/>
      </c>
      <c r="AG545" s="543" t="str">
        <f>IF(AND('1C TSrécur10'!N$17&lt;&gt;0,'1C TSrécur10'!$C$12="OUI"),'1C TSrécur10'!$N$54/'1C TSrécur10'!N$17,"")</f>
        <v/>
      </c>
      <c r="AH545" s="543" t="str">
        <f>IF(AND('1C TSrécur10'!N$17&lt;&gt;0,'1C TSrécur10'!$C$12="OUI"),'1C TSrécur10'!$N$55/'1C TSrécur10'!N$17,"")</f>
        <v/>
      </c>
      <c r="AI545" s="543" t="str">
        <f>IF(AND('1C TSrécur10'!N$17&lt;&gt;0,'1C TSrécur10'!$C$12="OUI"),'1C TSrécur10'!$N$56/'1C TSrécur10'!N$17,"")</f>
        <v/>
      </c>
      <c r="AJ545" s="543" t="str">
        <f>IF(AND('1C TSrécur10'!N$17&lt;&gt;0,'1C TSrécur10'!$C$12="OUI"),'1C TSrécur10'!$N$57/'1C TSrécur10'!N$17,"")</f>
        <v/>
      </c>
      <c r="AK545" s="543">
        <f>IF(AND('1C TSrécur10'!N$17&lt;&gt;0,'1C TSrécur10'!$C$12="OUI"),'1C TSrécur10'!N$58/'1C TSrécur10'!N$17,0)</f>
        <v>0</v>
      </c>
      <c r="AL545" s="72">
        <f>IF(AND('1C TSrécur10'!$B$12&lt;&gt;"",'1C TSrécur10'!$C$12="OUI"),N545+AK545,N545)</f>
        <v>0</v>
      </c>
      <c r="AM545" s="344">
        <f t="shared" si="178"/>
        <v>0</v>
      </c>
      <c r="AN545" s="344">
        <f t="shared" si="179"/>
        <v>0</v>
      </c>
      <c r="AO545" s="345">
        <f t="shared" si="180"/>
        <v>0</v>
      </c>
      <c r="AP545" s="573">
        <f t="shared" si="181"/>
        <v>0</v>
      </c>
      <c r="AQ545" s="583">
        <f t="shared" si="182"/>
        <v>0</v>
      </c>
      <c r="AR545" s="579"/>
      <c r="AS545" s="102"/>
      <c r="AT545" s="27" t="str">
        <f>IF('1C TSrécur10'!N$17*FICHE!$C$13&lt;J545,"Forfait limité à "&amp;FICHE!$C$13&amp;"€/jour","")</f>
        <v/>
      </c>
      <c r="AU545" s="592"/>
      <c r="AV545" s="824"/>
      <c r="AW545" s="824"/>
      <c r="AX545" s="824"/>
      <c r="AY545" s="824"/>
      <c r="AZ545" s="824"/>
      <c r="BA545" s="767"/>
      <c r="BB545" s="767"/>
      <c r="BC545" s="767"/>
      <c r="BD545" s="767"/>
      <c r="BE545" s="767"/>
      <c r="BF545" s="767"/>
      <c r="BG545" s="767"/>
      <c r="BH545" s="767"/>
      <c r="BI545" s="767"/>
      <c r="BJ545" s="767"/>
      <c r="BK545" s="767"/>
      <c r="BL545" s="767"/>
      <c r="BM545" s="767"/>
      <c r="BN545" s="767"/>
      <c r="BO545" s="767"/>
      <c r="BP545" s="767"/>
      <c r="BQ545" s="767"/>
      <c r="BR545" s="767"/>
      <c r="BS545" s="767"/>
      <c r="BT545" s="767"/>
      <c r="BU545" s="767"/>
      <c r="BV545" s="767"/>
      <c r="BW545" s="767"/>
      <c r="BX545" s="767"/>
      <c r="BY545" s="767"/>
      <c r="BZ545" s="767"/>
      <c r="CA545" s="767"/>
      <c r="CB545" s="767"/>
      <c r="CC545" s="767"/>
      <c r="CD545" s="767"/>
      <c r="CE545" s="767"/>
      <c r="CF545" s="767"/>
      <c r="CG545" s="767"/>
      <c r="CH545" s="767"/>
      <c r="CI545" s="767"/>
      <c r="CJ545" s="767"/>
      <c r="CK545" s="767"/>
      <c r="CL545" s="767"/>
      <c r="CM545" s="767"/>
      <c r="CN545" s="767"/>
      <c r="CO545" s="767"/>
      <c r="CP545" s="767"/>
      <c r="CQ545" s="767"/>
      <c r="CR545" s="767"/>
      <c r="CS545" s="767"/>
      <c r="CT545" s="767"/>
      <c r="CU545" s="767"/>
      <c r="CV545" s="767"/>
      <c r="CW545" s="767"/>
      <c r="CX545" s="767"/>
      <c r="CY545" s="767"/>
      <c r="CZ545" s="767"/>
      <c r="DA545" s="767"/>
      <c r="DB545" s="767"/>
      <c r="DC545" s="767"/>
      <c r="DD545" s="767"/>
      <c r="DE545" s="767"/>
      <c r="DF545" s="767"/>
      <c r="DG545" s="767"/>
      <c r="DH545" s="767"/>
      <c r="DI545" s="767"/>
      <c r="DJ545" s="767"/>
      <c r="DK545" s="767"/>
      <c r="DL545" s="767"/>
      <c r="DM545" s="767"/>
      <c r="DN545" s="767"/>
      <c r="DO545" s="767"/>
      <c r="DP545" s="767"/>
      <c r="DQ545" s="767"/>
      <c r="DR545" s="767"/>
      <c r="DS545" s="767"/>
      <c r="DT545" s="767"/>
      <c r="DU545" s="767"/>
      <c r="DV545" s="767"/>
      <c r="DW545" s="767"/>
      <c r="DX545" s="767"/>
      <c r="DY545" s="767"/>
      <c r="DZ545" s="767"/>
      <c r="EA545" s="767"/>
      <c r="EB545" s="767"/>
      <c r="EC545" s="767"/>
      <c r="ED545" s="767"/>
      <c r="EE545" s="767"/>
      <c r="EF545" s="767"/>
      <c r="EG545" s="767"/>
      <c r="EH545" s="767"/>
      <c r="EI545" s="767"/>
      <c r="EJ545" s="767"/>
      <c r="EK545" s="767"/>
      <c r="EL545" s="767"/>
      <c r="EM545" s="767"/>
      <c r="EN545" s="767"/>
      <c r="EO545" s="767"/>
      <c r="EP545" s="767"/>
      <c r="EQ545" s="767"/>
      <c r="ER545" s="767"/>
      <c r="ES545" s="767"/>
      <c r="ET545" s="767"/>
      <c r="EU545" s="767"/>
      <c r="EV545" s="767"/>
      <c r="EW545" s="767"/>
      <c r="EX545" s="767"/>
      <c r="EY545" s="767"/>
      <c r="EZ545" s="767"/>
      <c r="FA545" s="767"/>
      <c r="FB545" s="767"/>
      <c r="FC545" s="767"/>
      <c r="FD545" s="767"/>
      <c r="FE545" s="767"/>
      <c r="FF545" s="767"/>
      <c r="FG545" s="767"/>
      <c r="FH545" s="767"/>
      <c r="FI545" s="767"/>
      <c r="FJ545" s="767"/>
      <c r="FK545" s="767"/>
      <c r="FL545" s="767"/>
      <c r="FM545" s="767"/>
      <c r="FN545" s="767"/>
      <c r="FO545" s="767"/>
      <c r="FP545" s="767"/>
      <c r="FQ545" s="767"/>
      <c r="FR545" s="767"/>
      <c r="FS545" s="767"/>
      <c r="FT545" s="767"/>
      <c r="FU545" s="767"/>
      <c r="FV545" s="767"/>
      <c r="FW545" s="767"/>
      <c r="FX545" s="767"/>
      <c r="FY545" s="767"/>
      <c r="FZ545" s="767"/>
      <c r="GA545" s="767"/>
      <c r="GB545" s="767"/>
      <c r="GC545" s="767"/>
      <c r="GD545" s="767"/>
      <c r="GE545" s="767"/>
      <c r="GF545" s="767"/>
      <c r="GG545" s="767"/>
      <c r="GH545" s="767"/>
      <c r="GI545" s="767"/>
      <c r="GJ545" s="767"/>
      <c r="GK545" s="767"/>
      <c r="GL545" s="767"/>
      <c r="GM545" s="767"/>
      <c r="GN545" s="767"/>
      <c r="GO545" s="767"/>
      <c r="GP545" s="767"/>
      <c r="GQ545" s="767"/>
      <c r="GR545" s="767"/>
      <c r="GS545" s="767"/>
      <c r="GT545" s="767"/>
      <c r="GU545" s="767"/>
      <c r="GV545" s="767"/>
      <c r="GW545" s="767"/>
      <c r="GX545" s="767"/>
      <c r="GY545" s="767"/>
      <c r="GZ545" s="767"/>
      <c r="HA545" s="767"/>
      <c r="HB545" s="767"/>
      <c r="HC545" s="767"/>
    </row>
    <row r="546" spans="1:211" ht="13.9" hidden="1" customHeight="1">
      <c r="A546" s="309"/>
      <c r="B546" s="338"/>
      <c r="C546" s="974" t="str">
        <f>IF('1C TSrécur10'!O$17&lt;&gt;0,'1C TSrécur10'!$B$12,"")</f>
        <v/>
      </c>
      <c r="D546" s="975"/>
      <c r="E546" s="976"/>
      <c r="F546" s="828" t="str">
        <f>IF(AND($C546='1C TSrécur10'!$B$12,'1C TSrécur10'!$B$16="récurrentes",'1C TSrécur10'!$O$17&lt;&gt;""),'1C TSrécur10'!$O$21,"")</f>
        <v/>
      </c>
      <c r="G546" s="237"/>
      <c r="H546" s="763">
        <v>0.21</v>
      </c>
      <c r="I546" s="764">
        <v>1</v>
      </c>
      <c r="J546" s="316"/>
      <c r="K546" s="829">
        <f t="shared" ref="K546:K569" si="183">J546+(J546*H546)</f>
        <v>0</v>
      </c>
      <c r="L546" s="830">
        <f>IF(OR('1C TSrécur10'!$B$12="",'1C TSrécur10'!O$30=0),0,IF(AND('1C TSrécur10'!$B$12&lt;&gt;"",$K$2="Pôle",'1C TSrécur10'!$C$12="OUI"),(('1C TSrécur10'!O$22+'1C TSrécur10'!O$23+'1C TSrécur10'!O$24+'1C TSrécur10'!O$25+'1C TSrécur10'!O$29)/'1C TSrécur10'!O$17),IF(AND('1C TSrécur10'!$B$12&lt;&gt;"",$K$2="Pôle",'1C TSrécur10'!$C$12="NON"),(('1C TSrécur10'!O$22+'1C TSrécur10'!O$23+'1C TSrécur10'!O$24+'1C TSrécur10'!O$25+'1C TSrécur10'!O$29)/'1C TSrécur10'!O$30),IF(AND('1C TSrécur10'!$B$12&lt;&gt;"",$K$2&lt;&gt;"Pôle",'1C TSrécur10'!$C$12="OUI"),(('1C TSrécur10'!O$22+'1C TSrécur10'!O$23+'1C TSrécur10'!O$24+'1C TSrécur10'!O$25+'1C TSrécur10'!O$26+'1C TSrécur10'!O$27+'1C TSrécur10'!O$28+'1C TSrécur10'!O$29)/'1C TSrécur10'!O$17),IF(AND('1C TSrécur10'!$B$12&lt;&gt;"",$K$2&lt;&gt;"Pôle",'1C TSrécur10'!$C$12="NON"),(('1C TSrécur10'!O$22+'1C TSrécur10'!O$23+'1C TSrécur10'!O$24+'1C TSrécur10'!O$25+'1C TSrécur10'!O$26+'1C TSrécur10'!O$27+'1C TSrécur10'!O$28+'1C TSrécur10'!O$29)/'1C TSrécur10'!O$30))))))</f>
        <v>0</v>
      </c>
      <c r="M546" s="830">
        <f>IF(OR('1C TSrécur10'!$B$12="",'1C TSrécur10'!O$30=0),0,IF(AND('1C TSrécur10'!$B$12&lt;&gt;"",$K$2="Pôle",'1C TSrécur10'!$C$12="OUI"),(('1C TSrécur10'!O$26+'1C TSrécur10'!O$27+'1C TSrécur10'!O$28)/'1C TSrécur10'!O$17),IF(AND('1C TSrécur10'!$B$12&lt;&gt;"",$K$2="Pôle",'1C TSrécur10'!$C$12="NON"),(('1C TSrécur10'!O$26+'1C TSrécur10'!O$27+'1C TSrécur10'!O$28)/'1C TSrécur10'!O$30),IF(AND('1C TSrécur10'!$B$12&lt;&gt;"",$K$2&lt;&gt;"Pôle"),0))))</f>
        <v>0</v>
      </c>
      <c r="N546" s="830">
        <f>IF(AND('1C TSrécur10'!$O$17&lt;&gt;0,'1C TSrécur10'!$O$30&lt;&gt;0),L546+M546,0)</f>
        <v>0</v>
      </c>
      <c r="O546" s="831" t="str">
        <f>IF(AND('1C TSrécur10'!O$17&lt;&gt;0,'1C TSrécur10'!$C$12="OUI"),'1C TSrécur10'!O$36/'1C TSrécur10'!O$17,"")</f>
        <v/>
      </c>
      <c r="P546" s="832" t="str">
        <f>IF(AND('1C TSrécur10'!O$17&lt;&gt;0,'1C TSrécur10'!$C$12="OUI"),'1C TSrécur10'!$O$37/'1C TSrécur10'!O$17,"")</f>
        <v/>
      </c>
      <c r="Q546" s="832" t="str">
        <f>IF(AND('1C TSrécur10'!O$17&lt;&gt;0,'1C TSrécur10'!$C$12="OUI"),'1C TSrécur10'!$O$38/'1C TSrécur10'!O$17,"")</f>
        <v/>
      </c>
      <c r="R546" s="832" t="str">
        <f>IF(AND('1C TSrécur10'!O$17&lt;&gt;0,'1C TSrécur10'!$C$12="OUI"),'1C TSrécur10'!$O$39/'1C TSrécur10'!O$17,"")</f>
        <v/>
      </c>
      <c r="S546" s="832" t="str">
        <f>IF(AND('1C TSrécur10'!O$17&lt;&gt;0,'1C TSrécur10'!$C$12="OUI"),'1C TSrécur10'!$O$40/'1C TSrécur10'!O$17,"")</f>
        <v/>
      </c>
      <c r="T546" s="832" t="str">
        <f>IF(AND('1C TSrécur10'!O$17&lt;&gt;0,'1C TSrécur10'!$C$12="OUI"),'1C TSrécur10'!$O$41/'1C TSrécur10'!O$17,"")</f>
        <v/>
      </c>
      <c r="U546" s="832" t="str">
        <f>IF(AND('1C TSrécur10'!O$17&lt;&gt;0,'1C TSrécur10'!$C$12="OUI"),'1C TSrécur10'!$O$42/'1C TSrécur10'!O$17,"")</f>
        <v/>
      </c>
      <c r="V546" s="832" t="str">
        <f>IF(AND('1C TSrécur10'!O$17&lt;&gt;0,'1C TSrécur10'!$C$12="OUI"),'1C TSrécur10'!$O$43/'1C TSrécur10'!O$17,"")</f>
        <v/>
      </c>
      <c r="W546" s="832" t="str">
        <f>IF(AND('1C TSrécur10'!O$17&lt;&gt;0,'1C TSrécur10'!$C$12="OUI"),'1C TSrécur10'!$O$44/'1C TSrécur10'!O$17,"")</f>
        <v/>
      </c>
      <c r="X546" s="832" t="str">
        <f>IF(AND('1C TSrécur10'!O$17&lt;&gt;0,'1C TSrécur10'!$C$12="OUI"),'1C TSrécur10'!$O$45/'1C TSrécur10'!O$17,"")</f>
        <v/>
      </c>
      <c r="Y546" s="832" t="str">
        <f>IF(AND('1C TSrécur10'!O$17&lt;&gt;0,'1C TSrécur10'!$C$12="OUI"),'1C TSrécur10'!$O$46/'1C TSrécur10'!O$17,"")</f>
        <v/>
      </c>
      <c r="Z546" s="832" t="str">
        <f>IF(AND('1C TSrécur10'!O$17&lt;&gt;0,'1C TSrécur10'!$C$12="OUI"),'1C TSrécur10'!$O$47/'1C TSrécur10'!O$17,"")</f>
        <v/>
      </c>
      <c r="AA546" s="832" t="str">
        <f>IF(AND('1C TSrécur10'!O$17&lt;&gt;0,'1C TSrécur10'!$C$12="OUI"),'1C TSrécur10'!$O$48/'1C TSrécur10'!O$17,"")</f>
        <v/>
      </c>
      <c r="AB546" s="832" t="str">
        <f>IF(AND('1C TSrécur10'!O$17&lt;&gt;0,'1C TSrécur10'!$C$12="OUI"),'1C TSrécur10'!$O$49/'1C TSrécur10'!O$17,"")</f>
        <v/>
      </c>
      <c r="AC546" s="832" t="str">
        <f>IF(AND('1C TSrécur10'!O$17&lt;&gt;0,'1C TSrécur10'!$C$12="OUI"),'1C TSrécur10'!$O$50/'1C TSrécur10'!O$17,"")</f>
        <v/>
      </c>
      <c r="AD546" s="832" t="str">
        <f>IF(AND('1C TSrécur10'!O$17&lt;&gt;0,'1C TSrécur10'!$C$12="OUI"),'1C TSrécur10'!$O$51/'1C TSrécur10'!O$17,"")</f>
        <v/>
      </c>
      <c r="AE546" s="832" t="str">
        <f>IF(AND('1C TSrécur10'!O$17&lt;&gt;0,'1C TSrécur10'!$C$12="OUI"),'1C TSrécur10'!$O$52/'1C TSrécur10'!O$17,"")</f>
        <v/>
      </c>
      <c r="AF546" s="832" t="str">
        <f>IF(AND('1C TSrécur10'!O$17&lt;&gt;0,'1C TSrécur10'!$C$12="OUI"),'1C TSrécur10'!$O$53/'1C TSrécur10'!O$17,"")</f>
        <v/>
      </c>
      <c r="AG546" s="832" t="str">
        <f>IF(AND('1C TSrécur10'!O$17&lt;&gt;0,'1C TSrécur10'!$C$12="OUI"),'1C TSrécur10'!$O$54/'1C TSrécur10'!O$17,"")</f>
        <v/>
      </c>
      <c r="AH546" s="832" t="str">
        <f>IF(AND('1C TSrécur10'!O$17&lt;&gt;0,'1C TSrécur10'!$C$12="OUI"),'1C TSrécur10'!$O$55/'1C TSrécur10'!O$17,"")</f>
        <v/>
      </c>
      <c r="AI546" s="832" t="str">
        <f>IF(AND('1C TSrécur10'!O$17&lt;&gt;0,'1C TSrécur10'!$C$12="OUI"),'1C TSrécur10'!$O$56/'1C TSrécur10'!O$17,"")</f>
        <v/>
      </c>
      <c r="AJ546" s="832" t="str">
        <f>IF(AND('1C TSrécur10'!O$17&lt;&gt;0,'1C TSrécur10'!$C$12="OUI"),'1C TSrécur10'!$O$57/'1C TSrécur10'!O$17,"")</f>
        <v/>
      </c>
      <c r="AK546" s="832">
        <f>IF(AND('1C TSrécur10'!O$17&lt;&gt;0,'1C TSrécur10'!$C$12="OUI"),'1C TSrécur10'!O$58/'1C TSrécur10'!O$17,0)</f>
        <v>0</v>
      </c>
      <c r="AL546" s="73">
        <f>IF(AND('1C TSrécur10'!$B$12&lt;&gt;"",'1C TSrécur10'!$C$12="OUI"),N546+AK546,N546)</f>
        <v>0</v>
      </c>
      <c r="AM546" s="346">
        <f t="shared" si="178"/>
        <v>0</v>
      </c>
      <c r="AN546" s="346">
        <f t="shared" si="179"/>
        <v>0</v>
      </c>
      <c r="AO546" s="347">
        <f>AM546+AN546</f>
        <v>0</v>
      </c>
      <c r="AP546" s="575">
        <f>AM546-AR546</f>
        <v>0</v>
      </c>
      <c r="AQ546" s="584">
        <f t="shared" si="182"/>
        <v>0</v>
      </c>
      <c r="AR546" s="580"/>
      <c r="AS546" s="208"/>
      <c r="AT546" s="209" t="str">
        <f>IF('1C TSrécur10'!O$17*FICHE!$C$13&lt;J546,"Forfait limité à "&amp;FICHE!$C$13&amp;"€/jour","")</f>
        <v/>
      </c>
      <c r="AU546" s="591"/>
    </row>
    <row r="547" spans="1:211" ht="13.9" hidden="1" customHeight="1">
      <c r="A547" s="309"/>
      <c r="B547" s="338"/>
      <c r="C547" s="962" t="str">
        <f>IF('1C TSrécur10'!P$17&lt;&gt;0,'1C TSrécur10'!$B$12,"")</f>
        <v/>
      </c>
      <c r="D547" s="963"/>
      <c r="E547" s="964"/>
      <c r="F547" s="211" t="str">
        <f>IF(AND($C547='1C TSrécur10'!$B$12,'1C TSrécur10'!$B$16="récurrentes",'1C TSrécur10'!$P$17&lt;&gt;""),'1C TSrécur10'!$P$21,"")</f>
        <v/>
      </c>
      <c r="G547" s="235"/>
      <c r="H547" s="745">
        <v>0.21</v>
      </c>
      <c r="I547" s="747">
        <v>1</v>
      </c>
      <c r="J547" s="316"/>
      <c r="K547" s="786">
        <f t="shared" si="183"/>
        <v>0</v>
      </c>
      <c r="L547" s="539">
        <f>IF(OR('1C TSrécur10'!$B$12="",'1C TSrécur10'!P$30=0),0,IF(AND('1C TSrécur10'!$B$12&lt;&gt;"",$K$2="Pôle",'1C TSrécur10'!$C$12="OUI"),(('1C TSrécur10'!P$22+'1C TSrécur10'!P$23+'1C TSrécur10'!P$24+'1C TSrécur10'!P$25+'1C TSrécur10'!P$29)/'1C TSrécur10'!P$17),IF(AND('1C TSrécur10'!$B$12&lt;&gt;"",$K$2="Pôle",'1C TSrécur10'!$C$12="NON"),(('1C TSrécur10'!P$22+'1C TSrécur10'!P$23+'1C TSrécur10'!P$24+'1C TSrécur10'!P$25+'1C TSrécur10'!P$29)/'1C TSrécur10'!P$30),IF(AND('1C TSrécur10'!$B$12&lt;&gt;"",$K$2&lt;&gt;"Pôle",'1C TSrécur10'!$C$12="OUI"),(('1C TSrécur10'!P$22+'1C TSrécur10'!P$23+'1C TSrécur10'!P$24+'1C TSrécur10'!P$25+'1C TSrécur10'!P$26+'1C TSrécur10'!P$27+'1C TSrécur10'!P$28+'1C TSrécur10'!P$29)/'1C TSrécur10'!P$17),IF(AND('1C TSrécur10'!$B$12&lt;&gt;"",$K$2&lt;&gt;"Pôle",'1C TSrécur10'!$C$12="NON"),(('1C TSrécur10'!P$22+'1C TSrécur10'!P$23+'1C TSrécur10'!P$24+'1C TSrécur10'!P$25+'1C TSrécur10'!P$26+'1C TSrécur10'!P$27+'1C TSrécur10'!P$28+'1C TSrécur10'!P$29)/'1C TSrécur10'!P$30))))))</f>
        <v>0</v>
      </c>
      <c r="M547" s="539">
        <f>IF(OR('1C TSrécur10'!$B$12="",'1C TSrécur10'!P$30=0),0,IF(AND('1C TSrécur10'!$B$12&lt;&gt;"",$K$2="Pôle",'1C TSrécur10'!$C$12="OUI"),(('1C TSrécur10'!P$26+'1C TSrécur10'!P$27+'1C TSrécur10'!P$28)/'1C TSrécur10'!P$17),IF(AND('1C TSrécur10'!$B$12&lt;&gt;"",$K$2="Pôle",'1C TSrécur10'!$C$12="NON"),(('1C TSrécur10'!P$26+'1C TSrécur10'!P$27+'1C TSrécur10'!P$28)/'1C TSrécur10'!P$30),IF(AND('1C TSrécur10'!$B$12&lt;&gt;"",$K$2&lt;&gt;"Pôle"),0))))</f>
        <v>0</v>
      </c>
      <c r="N547" s="539">
        <f>IF(AND('1C TSrécur10'!$P$17&lt;&gt;0,'1C TSrécur10'!$P$30&lt;&gt;0),L547+M547,0)</f>
        <v>0</v>
      </c>
      <c r="O547" s="544" t="str">
        <f>IF(AND('1C TSrécur10'!P$17&lt;&gt;0,'1C TSrécur10'!$C$12="OUI"),'1C TSrécur10'!P$36/'1C TSrécur10'!P$17,"")</f>
        <v/>
      </c>
      <c r="P547" s="545" t="str">
        <f>IF(AND('1C TSrécur10'!P$17&lt;&gt;0,'1C TSrécur10'!$C$12="OUI"),'1C TSrécur10'!$P$37/'1C TSrécur10'!P$17,"")</f>
        <v/>
      </c>
      <c r="Q547" s="545" t="str">
        <f>IF(AND('1C TSrécur10'!P$17&lt;&gt;0,'1C TSrécur10'!$C$12="OUI"),'1C TSrécur10'!$P$38/'1C TSrécur10'!P$17,"")</f>
        <v/>
      </c>
      <c r="R547" s="545" t="str">
        <f>IF(AND('1C TSrécur10'!P$17&lt;&gt;0,'1C TSrécur10'!$C$12="OUI"),'1C TSrécur10'!$P$39/'1C TSrécur10'!P$17,"")</f>
        <v/>
      </c>
      <c r="S547" s="545" t="str">
        <f>IF(AND('1C TSrécur10'!P$17&lt;&gt;0,'1C TSrécur10'!$C$12="OUI"),'1C TSrécur10'!$P$40/'1C TSrécur10'!P$17,"")</f>
        <v/>
      </c>
      <c r="T547" s="545" t="str">
        <f>IF(AND('1C TSrécur10'!P$17&lt;&gt;0,'1C TSrécur10'!$C$12="OUI"),'1C TSrécur10'!$P$41/'1C TSrécur10'!P$17,"")</f>
        <v/>
      </c>
      <c r="U547" s="545" t="str">
        <f>IF(AND('1C TSrécur10'!P$17&lt;&gt;0,'1C TSrécur10'!$C$12="OUI"),'1C TSrécur10'!$P$42/'1C TSrécur10'!P$17,"")</f>
        <v/>
      </c>
      <c r="V547" s="545" t="str">
        <f>IF(AND('1C TSrécur10'!P$17&lt;&gt;0,'1C TSrécur10'!$C$12="OUI"),'1C TSrécur10'!$P$43/'1C TSrécur10'!P$17,"")</f>
        <v/>
      </c>
      <c r="W547" s="545" t="str">
        <f>IF(AND('1C TSrécur10'!P$17&lt;&gt;0,'1C TSrécur10'!$C$12="OUI"),'1C TSrécur10'!$P$44/'1C TSrécur10'!P$17,"")</f>
        <v/>
      </c>
      <c r="X547" s="545" t="str">
        <f>IF(AND('1C TSrécur10'!P$17&lt;&gt;0,'1C TSrécur10'!$C$12="OUI"),'1C TSrécur10'!$P$45/'1C TSrécur10'!P$17,"")</f>
        <v/>
      </c>
      <c r="Y547" s="545" t="str">
        <f>IF(AND('1C TSrécur10'!P$17&lt;&gt;0,'1C TSrécur10'!$C$12="OUI"),'1C TSrécur10'!$P$46/'1C TSrécur10'!P$17,"")</f>
        <v/>
      </c>
      <c r="Z547" s="545" t="str">
        <f>IF(AND('1C TSrécur10'!P$17&lt;&gt;0,'1C TSrécur10'!$C$12="OUI"),'1C TSrécur10'!$P$47/'1C TSrécur10'!P$17,"")</f>
        <v/>
      </c>
      <c r="AA547" s="545" t="str">
        <f>IF(AND('1C TSrécur10'!P$17&lt;&gt;0,'1C TSrécur10'!$C$12="OUI"),'1C TSrécur10'!$P$48/'1C TSrécur10'!P$17,"")</f>
        <v/>
      </c>
      <c r="AB547" s="545" t="str">
        <f>IF(AND('1C TSrécur10'!P$17&lt;&gt;0,'1C TSrécur10'!$C$12="OUI"),'1C TSrécur10'!$P$49/'1C TSrécur10'!P$17,"")</f>
        <v/>
      </c>
      <c r="AC547" s="545" t="str">
        <f>IF(AND('1C TSrécur10'!P$17&lt;&gt;0,'1C TSrécur10'!$C$12="OUI"),'1C TSrécur10'!$P$50/'1C TSrécur10'!P$17,"")</f>
        <v/>
      </c>
      <c r="AD547" s="545" t="str">
        <f>IF(AND('1C TSrécur10'!P$17&lt;&gt;0,'1C TSrécur10'!$C$12="OUI"),'1C TSrécur10'!$P$51/'1C TSrécur10'!P$17,"")</f>
        <v/>
      </c>
      <c r="AE547" s="545" t="str">
        <f>IF(AND('1C TSrécur10'!P$17&lt;&gt;0,'1C TSrécur10'!$C$12="OUI"),'1C TSrécur10'!$P$52/'1C TSrécur10'!P$17,"")</f>
        <v/>
      </c>
      <c r="AF547" s="545" t="str">
        <f>IF(AND('1C TSrécur10'!P$17&lt;&gt;0,'1C TSrécur10'!$C$12="OUI"),'1C TSrécur10'!$P$53/'1C TSrécur10'!P$17,"")</f>
        <v/>
      </c>
      <c r="AG547" s="545" t="str">
        <f>IF(AND('1C TSrécur10'!P$17&lt;&gt;0,'1C TSrécur10'!$C$12="OUI"),'1C TSrécur10'!$P$54/'1C TSrécur10'!P$17,"")</f>
        <v/>
      </c>
      <c r="AH547" s="545" t="str">
        <f>IF(AND('1C TSrécur10'!P$17&lt;&gt;0,'1C TSrécur10'!$C$12="OUI"),'1C TSrécur10'!$P$55/'1C TSrécur10'!P$17,"")</f>
        <v/>
      </c>
      <c r="AI547" s="545" t="str">
        <f>IF(AND('1C TSrécur10'!P$17&lt;&gt;0,'1C TSrécur10'!$C$12="OUI"),'1C TSrécur10'!$P$56/'1C TSrécur10'!P$17,"")</f>
        <v/>
      </c>
      <c r="AJ547" s="545" t="str">
        <f>IF(AND('1C TSrécur10'!P$17&lt;&gt;0,'1C TSrécur10'!$C$12="OUI"),'1C TSrécur10'!$P$57/'1C TSrécur10'!P$17,"")</f>
        <v/>
      </c>
      <c r="AK547" s="545">
        <f>IF(AND('1C TSrécur10'!P$17&lt;&gt;0,'1C TSrécur10'!$C$12="OUI"),'1C TSrécur10'!P$58/'1C TSrécur10'!P$17,0)</f>
        <v>0</v>
      </c>
      <c r="AL547" s="73">
        <f>IF(AND('1C TSrécur10'!$B$12&lt;&gt;"",'1C TSrécur10'!$C$12="OUI"),N547+AK547,N547)</f>
        <v>0</v>
      </c>
      <c r="AM547" s="344">
        <f t="shared" si="178"/>
        <v>0</v>
      </c>
      <c r="AN547" s="344">
        <f t="shared" si="179"/>
        <v>0</v>
      </c>
      <c r="AO547" s="345">
        <f t="shared" ref="AO547:AO557" si="184">AM547+AN547</f>
        <v>0</v>
      </c>
      <c r="AP547" s="573">
        <f t="shared" ref="AP547:AP557" si="185">AM547-AR547</f>
        <v>0</v>
      </c>
      <c r="AQ547" s="583">
        <f t="shared" si="182"/>
        <v>0</v>
      </c>
      <c r="AR547" s="579"/>
      <c r="AS547" s="102"/>
      <c r="AT547" s="209" t="str">
        <f>IF('1C TSrécur10'!P$17*FICHE!$C$13&lt;J547,"Forfait limité à "&amp;FICHE!$C$13&amp;"€/jour","")</f>
        <v/>
      </c>
      <c r="AU547" s="592"/>
    </row>
    <row r="548" spans="1:211" ht="13.9" hidden="1" customHeight="1">
      <c r="A548" s="309"/>
      <c r="B548" s="338"/>
      <c r="C548" s="962" t="str">
        <f>IF('1C TSrécur10'!Q$17&lt;&gt;0,'1C TSrécur10'!$B$12,"")</f>
        <v/>
      </c>
      <c r="D548" s="963"/>
      <c r="E548" s="964"/>
      <c r="F548" s="211" t="str">
        <f>IF(AND($C548='1C TSrécur10'!$B$12,'1C TSrécur10'!$B$16="récurrentes",'1C TSrécur10'!$Q$17&lt;&gt;""),'1C TSrécur10'!$Q$21,"")</f>
        <v/>
      </c>
      <c r="G548" s="235"/>
      <c r="H548" s="745">
        <v>0.21</v>
      </c>
      <c r="I548" s="747">
        <v>1</v>
      </c>
      <c r="J548" s="316"/>
      <c r="K548" s="786">
        <f t="shared" si="183"/>
        <v>0</v>
      </c>
      <c r="L548" s="539">
        <f>IF(OR('1C TSrécur10'!$B$12="",'1C TSrécur10'!Q$30=0),0,IF(AND('1C TSrécur10'!$B$12&lt;&gt;"",$K$2="Pôle",'1C TSrécur10'!$C$12="OUI"),(('1C TSrécur10'!Q$22+'1C TSrécur10'!Q$23+'1C TSrécur10'!Q$24+'1C TSrécur10'!Q$25+'1C TSrécur10'!Q$29)/'1C TSrécur10'!Q$17),IF(AND('1C TSrécur10'!$B$12&lt;&gt;"",$K$2="Pôle",'1C TSrécur10'!$C$12="NON"),(('1C TSrécur10'!Q$22+'1C TSrécur10'!Q$23+'1C TSrécur10'!Q$24+'1C TSrécur10'!Q$25+'1C TSrécur10'!Q$29)/'1C TSrécur10'!Q$30),IF(AND('1C TSrécur10'!$B$12&lt;&gt;"",$K$2&lt;&gt;"Pôle",'1C TSrécur10'!$C$12="OUI"),(('1C TSrécur10'!Q$22+'1C TSrécur10'!Q$23+'1C TSrécur10'!Q$24+'1C TSrécur10'!Q$25+'1C TSrécur10'!Q$26+'1C TSrécur10'!Q$27+'1C TSrécur10'!Q$28+'1C TSrécur10'!Q$29)/'1C TSrécur10'!Q$17),IF(AND('1C TSrécur10'!$B$12&lt;&gt;"",$K$2&lt;&gt;"Pôle",'1C TSrécur10'!$C$12="NON"),(('1C TSrécur10'!Q$22+'1C TSrécur10'!Q$23+'1C TSrécur10'!Q$24+'1C TSrécur10'!Q$25+'1C TSrécur10'!Q$26+'1C TSrécur10'!Q$27+'1C TSrécur10'!Q$28+'1C TSrécur10'!Q$29)/'1C TSrécur10'!Q$30))))))</f>
        <v>0</v>
      </c>
      <c r="M548" s="539">
        <f>IF(OR('1C TSrécur10'!$B$12="",'1C TSrécur10'!Q$30=0),0,IF(AND('1C TSrécur10'!$B$12&lt;&gt;"",$K$2="Pôle",'1C TSrécur10'!$C$12="OUI"),(('1C TSrécur10'!Q$26+'1C TSrécur10'!Q$27+'1C TSrécur10'!Q$28)/'1C TSrécur10'!Q$17),IF(AND('1C TSrécur10'!$B$12&lt;&gt;"",$K$2="Pôle",'1C TSrécur10'!$C$12="NON"),(('1C TSrécur10'!Q$26+'1C TSrécur10'!Q$27+'1C TSrécur10'!Q$28)/'1C TSrécur10'!Q$30),IF(AND('1C TSrécur10'!$B$12&lt;&gt;"",$K$2&lt;&gt;"Pôle"),0))))</f>
        <v>0</v>
      </c>
      <c r="N548" s="539">
        <f>IF(AND('1C TSrécur10'!$Q$17&lt;&gt;0,'1C TSrécur10'!$Q$30&lt;&gt;0),L548+M548,0)</f>
        <v>0</v>
      </c>
      <c r="O548" s="544" t="str">
        <f>IF(AND('1C TSrécur10'!Q$17&lt;&gt;0,'1C TSrécur10'!$C$12="OUI"),'1C TSrécur10'!Q$36/'1C TSrécur10'!Q$17,"")</f>
        <v/>
      </c>
      <c r="P548" s="545" t="str">
        <f>IF(AND('1C TSrécur10'!Q$17&lt;&gt;0,'1C TSrécur10'!$C$12="OUI"),'1C TSrécur10'!$Q$37/'1C TSrécur10'!Q$17,"")</f>
        <v/>
      </c>
      <c r="Q548" s="545" t="str">
        <f>IF(AND('1C TSrécur10'!Q$17&lt;&gt;0,'1C TSrécur10'!$C$12="OUI"),'1C TSrécur10'!$Q$38/'1C TSrécur10'!Q$17,"")</f>
        <v/>
      </c>
      <c r="R548" s="545" t="str">
        <f>IF(AND('1C TSrécur10'!Q$17&lt;&gt;0,'1C TSrécur10'!$C$12="OUI"),'1C TSrécur10'!$Q$39/'1C TSrécur10'!Q$17,"")</f>
        <v/>
      </c>
      <c r="S548" s="545" t="str">
        <f>IF(AND('1C TSrécur10'!Q$17&lt;&gt;0,'1C TSrécur10'!$C$12="OUI"),'1C TSrécur10'!$Q$40/'1C TSrécur10'!Q$17,"")</f>
        <v/>
      </c>
      <c r="T548" s="545" t="str">
        <f>IF(AND('1C TSrécur10'!Q$17&lt;&gt;0,'1C TSrécur10'!$C$12="OUI"),'1C TSrécur10'!$Q$41/'1C TSrécur10'!Q$17,"")</f>
        <v/>
      </c>
      <c r="U548" s="545" t="str">
        <f>IF(AND('1C TSrécur10'!Q$17&lt;&gt;0,'1C TSrécur10'!$C$12="OUI"),'1C TSrécur10'!$Q$42/'1C TSrécur10'!Q$17,"")</f>
        <v/>
      </c>
      <c r="V548" s="545" t="str">
        <f>IF(AND('1C TSrécur10'!Q$17&lt;&gt;0,'1C TSrécur10'!$C$12="OUI"),'1C TSrécur10'!$Q$43/'1C TSrécur10'!Q$17,"")</f>
        <v/>
      </c>
      <c r="W548" s="545" t="str">
        <f>IF(AND('1C TSrécur10'!Q$17&lt;&gt;0,'1C TSrécur10'!$C$12="OUI"),'1C TSrécur10'!$Q$44/'1C TSrécur10'!Q$17,"")</f>
        <v/>
      </c>
      <c r="X548" s="545" t="str">
        <f>IF(AND('1C TSrécur10'!Q$17&lt;&gt;0,'1C TSrécur10'!$C$12="OUI"),'1C TSrécur10'!$Q$45/'1C TSrécur10'!Q$17,"")</f>
        <v/>
      </c>
      <c r="Y548" s="545" t="str">
        <f>IF(AND('1C TSrécur10'!Q$17&lt;&gt;0,'1C TSrécur10'!$C$12="OUI"),'1C TSrécur10'!$Q$46/'1C TSrécur10'!Q$17,"")</f>
        <v/>
      </c>
      <c r="Z548" s="545" t="str">
        <f>IF(AND('1C TSrécur10'!Q$17&lt;&gt;0,'1C TSrécur10'!$C$12="OUI"),'1C TSrécur10'!$Q$47/'1C TSrécur10'!Q$17,"")</f>
        <v/>
      </c>
      <c r="AA548" s="545" t="str">
        <f>IF(AND('1C TSrécur10'!Q$17&lt;&gt;0,'1C TSrécur10'!$C$12="OUI"),'1C TSrécur10'!$Q$48/'1C TSrécur10'!Q$17,"")</f>
        <v/>
      </c>
      <c r="AB548" s="545" t="str">
        <f>IF(AND('1C TSrécur10'!Q$17&lt;&gt;0,'1C TSrécur10'!$C$12="OUI"),'1C TSrécur10'!$Q$49/'1C TSrécur10'!Q$17,"")</f>
        <v/>
      </c>
      <c r="AC548" s="545" t="str">
        <f>IF(AND('1C TSrécur10'!Q$17&lt;&gt;0,'1C TSrécur10'!$C$12="OUI"),'1C TSrécur10'!$Q$50/'1C TSrécur10'!Q$17,"")</f>
        <v/>
      </c>
      <c r="AD548" s="545" t="str">
        <f>IF(AND('1C TSrécur10'!Q$17&lt;&gt;0,'1C TSrécur10'!$C$12="OUI"),'1C TSrécur10'!$Q$51/'1C TSrécur10'!Q$17,"")</f>
        <v/>
      </c>
      <c r="AE548" s="545" t="str">
        <f>IF(AND('1C TSrécur10'!Q$17&lt;&gt;0,'1C TSrécur10'!$C$12="OUI"),'1C TSrécur10'!$Q$52/'1C TSrécur10'!Q$17,"")</f>
        <v/>
      </c>
      <c r="AF548" s="545" t="str">
        <f>IF(AND('1C TSrécur10'!Q$17&lt;&gt;0,'1C TSrécur10'!$C$12="OUI"),'1C TSrécur10'!$Q$53/'1C TSrécur10'!Q$17,"")</f>
        <v/>
      </c>
      <c r="AG548" s="545" t="str">
        <f>IF(AND('1C TSrécur10'!Q$17&lt;&gt;0,'1C TSrécur10'!$C$12="OUI"),'1C TSrécur10'!$Q$54/'1C TSrécur10'!Q$17,"")</f>
        <v/>
      </c>
      <c r="AH548" s="545" t="str">
        <f>IF(AND('1C TSrécur10'!Q$17&lt;&gt;0,'1C TSrécur10'!$C$12="OUI"),'1C TSrécur10'!$Q$55/'1C TSrécur10'!Q$17,"")</f>
        <v/>
      </c>
      <c r="AI548" s="545" t="str">
        <f>IF(AND('1C TSrécur10'!Q$17&lt;&gt;0,'1C TSrécur10'!$C$12="OUI"),'1C TSrécur10'!$Q$56/'1C TSrécur10'!Q$17,"")</f>
        <v/>
      </c>
      <c r="AJ548" s="545" t="str">
        <f>IF(AND('1C TSrécur10'!Q$17&lt;&gt;0,'1C TSrécur10'!$C$12="OUI"),'1C TSrécur10'!$Q$57/'1C TSrécur10'!Q$17,"")</f>
        <v/>
      </c>
      <c r="AK548" s="545">
        <f>IF(AND('1C TSrécur10'!Q$17&lt;&gt;0,'1C TSrécur10'!$C$12="OUI"),'1C TSrécur10'!Q$58/'1C TSrécur10'!Q$17,0)</f>
        <v>0</v>
      </c>
      <c r="AL548" s="73">
        <f>IF(AND('1C TSrécur10'!$B$12&lt;&gt;"",'1C TSrécur10'!$C$12="OUI"),N548+AK548,N548)</f>
        <v>0</v>
      </c>
      <c r="AM548" s="344">
        <f t="shared" si="178"/>
        <v>0</v>
      </c>
      <c r="AN548" s="344">
        <f t="shared" si="179"/>
        <v>0</v>
      </c>
      <c r="AO548" s="345">
        <f t="shared" si="184"/>
        <v>0</v>
      </c>
      <c r="AP548" s="573">
        <f t="shared" si="185"/>
        <v>0</v>
      </c>
      <c r="AQ548" s="583">
        <f t="shared" si="182"/>
        <v>0</v>
      </c>
      <c r="AR548" s="579"/>
      <c r="AS548" s="102"/>
      <c r="AT548" s="209" t="str">
        <f>IF('1C TSrécur10'!Q$17*FICHE!$C$13&lt;J548,"Forfait limité à "&amp;FICHE!$C$13&amp;"€/jour","")</f>
        <v/>
      </c>
      <c r="AU548" s="592"/>
    </row>
    <row r="549" spans="1:211" ht="13.9" hidden="1" customHeight="1">
      <c r="A549" s="309"/>
      <c r="B549" s="338"/>
      <c r="C549" s="962" t="str">
        <f>IF('1C TSrécur10'!R$17&lt;&gt;0,'1C TSrécur10'!$B$12,"")</f>
        <v/>
      </c>
      <c r="D549" s="963"/>
      <c r="E549" s="964"/>
      <c r="F549" s="211" t="str">
        <f>IF(AND($C549='1C TSrécur10'!$B$12,'1C TSrécur10'!$B$16="récurrentes",'1C TSrécur10'!$R$17&lt;&gt;""),'1C TSrécur10'!$R$21,"")</f>
        <v/>
      </c>
      <c r="G549" s="235"/>
      <c r="H549" s="745">
        <v>0.21</v>
      </c>
      <c r="I549" s="747">
        <v>1</v>
      </c>
      <c r="J549" s="316"/>
      <c r="K549" s="786">
        <f t="shared" si="183"/>
        <v>0</v>
      </c>
      <c r="L549" s="539">
        <f>IF(OR('1C TSrécur10'!$B$12="",'1C TSrécur10'!R$30=0),0,IF(AND('1C TSrécur10'!$B$12&lt;&gt;"",$K$2="Pôle",'1C TSrécur10'!$C$12="OUI"),(('1C TSrécur10'!R$22+'1C TSrécur10'!R$23+'1C TSrécur10'!R$24+'1C TSrécur10'!R$25+'1C TSrécur10'!R$29)/'1C TSrécur10'!R$17),IF(AND('1C TSrécur10'!$B$12&lt;&gt;"",$K$2="Pôle",'1C TSrécur10'!$C$12="NON"),(('1C TSrécur10'!R$22+'1C TSrécur10'!R$23+'1C TSrécur10'!R$24+'1C TSrécur10'!R$25+'1C TSrécur10'!R$29)/'1C TSrécur10'!R$30),IF(AND('1C TSrécur10'!$B$12&lt;&gt;"",$K$2&lt;&gt;"Pôle",'1C TSrécur10'!$C$12="OUI"),(('1C TSrécur10'!R$22+'1C TSrécur10'!R$23+'1C TSrécur10'!R$24+'1C TSrécur10'!R$25+'1C TSrécur10'!R$26+'1C TSrécur10'!R$27+'1C TSrécur10'!R$28+'1C TSrécur10'!R$29)/'1C TSrécur10'!R$17),IF(AND('1C TSrécur10'!$B$12&lt;&gt;"",$K$2&lt;&gt;"Pôle",'1C TSrécur10'!$C$12="NON"),(('1C TSrécur10'!R$22+'1C TSrécur10'!R$23+'1C TSrécur10'!R$24+'1C TSrécur10'!R$25+'1C TSrécur10'!R$26+'1C TSrécur10'!R$27+'1C TSrécur10'!R$28+'1C TSrécur10'!R$29)/'1C TSrécur10'!R$30))))))</f>
        <v>0</v>
      </c>
      <c r="M549" s="539">
        <f>IF(OR('1C TSrécur10'!$B$12="",'1C TSrécur10'!R$30=0),0,IF(AND('1C TSrécur10'!$B$12&lt;&gt;"",$K$2="Pôle",'1C TSrécur10'!$C$12="OUI"),(('1C TSrécur10'!R$26+'1C TSrécur10'!R$27+'1C TSrécur10'!R$28)/'1C TSrécur10'!R$17),IF(AND('1C TSrécur10'!$B$12&lt;&gt;"",$K$2="Pôle",'1C TSrécur10'!$C$12="NON"),(('1C TSrécur10'!R$26+'1C TSrécur10'!R$27+'1C TSrécur10'!R$28)/'1C TSrécur10'!R$30),IF(AND('1C TSrécur10'!$B$12&lt;&gt;"",$K$2&lt;&gt;"Pôle"),0))))</f>
        <v>0</v>
      </c>
      <c r="N549" s="539">
        <f>IF(AND('1C TSrécur10'!$R$17&lt;&gt;0,'1C TSrécur10'!$R$30&lt;&gt;0),L549+M549,0)</f>
        <v>0</v>
      </c>
      <c r="O549" s="544" t="str">
        <f>IF(AND('1C TSrécur10'!R$17&lt;&gt;0,'1C TSrécur10'!$C$12="OUI"),'1C TSrécur10'!R$36/'1C TSrécur10'!R$17,"")</f>
        <v/>
      </c>
      <c r="P549" s="545" t="str">
        <f>IF(AND('1C TSrécur10'!R$17&lt;&gt;0,'1C TSrécur10'!$C$12="OUI"),'1C TSrécur10'!$R$37/'1C TSrécur10'!R$17,"")</f>
        <v/>
      </c>
      <c r="Q549" s="545" t="str">
        <f>IF(AND('1C TSrécur10'!R$17&lt;&gt;0,'1C TSrécur10'!$C$12="OUI"),'1C TSrécur10'!$R$38/'1C TSrécur10'!R$17,"")</f>
        <v/>
      </c>
      <c r="R549" s="545" t="str">
        <f>IF(AND('1C TSrécur10'!R$17&lt;&gt;0,'1C TSrécur10'!$C$12="OUI"),'1C TSrécur10'!$R$39/'1C TSrécur10'!R$17,"")</f>
        <v/>
      </c>
      <c r="S549" s="545" t="str">
        <f>IF(AND('1C TSrécur10'!R$17&lt;&gt;0,'1C TSrécur10'!$C$12="OUI"),'1C TSrécur10'!$R$40/'1C TSrécur10'!R$17,"")</f>
        <v/>
      </c>
      <c r="T549" s="545" t="str">
        <f>IF(AND('1C TSrécur10'!R$17&lt;&gt;0,'1C TSrécur10'!$C$12="OUI"),'1C TSrécur10'!$R$41/'1C TSrécur10'!R$17,"")</f>
        <v/>
      </c>
      <c r="U549" s="545" t="str">
        <f>IF(AND('1C TSrécur10'!R$17&lt;&gt;0,'1C TSrécur10'!$C$12="OUI"),'1C TSrécur10'!$R$42/'1C TSrécur10'!R$17,"")</f>
        <v/>
      </c>
      <c r="V549" s="545" t="str">
        <f>IF(AND('1C TSrécur10'!R$17&lt;&gt;0,'1C TSrécur10'!$C$12="OUI"),'1C TSrécur10'!$R$43/'1C TSrécur10'!R$17,"")</f>
        <v/>
      </c>
      <c r="W549" s="545" t="str">
        <f>IF(AND('1C TSrécur10'!R$17&lt;&gt;0,'1C TSrécur10'!$C$12="OUI"),'1C TSrécur10'!$R$44/'1C TSrécur10'!R$17,"")</f>
        <v/>
      </c>
      <c r="X549" s="545" t="str">
        <f>IF(AND('1C TSrécur10'!R$17&lt;&gt;0,'1C TSrécur10'!$C$12="OUI"),'1C TSrécur10'!$R$45/'1C TSrécur10'!R$17,"")</f>
        <v/>
      </c>
      <c r="Y549" s="545" t="str">
        <f>IF(AND('1C TSrécur10'!R$17&lt;&gt;0,'1C TSrécur10'!$C$12="OUI"),'1C TSrécur10'!$R$46/'1C TSrécur10'!R$17,"")</f>
        <v/>
      </c>
      <c r="Z549" s="545" t="str">
        <f>IF(AND('1C TSrécur10'!R$17&lt;&gt;0,'1C TSrécur10'!$C$12="OUI"),'1C TSrécur10'!$R$47/'1C TSrécur10'!R$17,"")</f>
        <v/>
      </c>
      <c r="AA549" s="545" t="str">
        <f>IF(AND('1C TSrécur10'!R$17&lt;&gt;0,'1C TSrécur10'!$C$12="OUI"),'1C TSrécur10'!$R$48/'1C TSrécur10'!R$17,"")</f>
        <v/>
      </c>
      <c r="AB549" s="545" t="str">
        <f>IF(AND('1C TSrécur10'!R$17&lt;&gt;0,'1C TSrécur10'!$C$12="OUI"),'1C TSrécur10'!$R$49/'1C TSrécur10'!R$17,"")</f>
        <v/>
      </c>
      <c r="AC549" s="545" t="str">
        <f>IF(AND('1C TSrécur10'!R$17&lt;&gt;0,'1C TSrécur10'!$C$12="OUI"),'1C TSrécur10'!$R$50/'1C TSrécur10'!R$17,"")</f>
        <v/>
      </c>
      <c r="AD549" s="545" t="str">
        <f>IF(AND('1C TSrécur10'!R$17&lt;&gt;0,'1C TSrécur10'!$C$12="OUI"),'1C TSrécur10'!$R$51/'1C TSrécur10'!R$17,"")</f>
        <v/>
      </c>
      <c r="AE549" s="545" t="str">
        <f>IF(AND('1C TSrécur10'!R$17&lt;&gt;0,'1C TSrécur10'!$C$12="OUI"),'1C TSrécur10'!$R$52/'1C TSrécur10'!R$17,"")</f>
        <v/>
      </c>
      <c r="AF549" s="545" t="str">
        <f>IF(AND('1C TSrécur10'!R$17&lt;&gt;0,'1C TSrécur10'!$C$12="OUI"),'1C TSrécur10'!$R$53/'1C TSrécur10'!R$17,"")</f>
        <v/>
      </c>
      <c r="AG549" s="545" t="str">
        <f>IF(AND('1C TSrécur10'!R$17&lt;&gt;0,'1C TSrécur10'!$C$12="OUI"),'1C TSrécur10'!$R$54/'1C TSrécur10'!R$17,"")</f>
        <v/>
      </c>
      <c r="AH549" s="545" t="str">
        <f>IF(AND('1C TSrécur10'!R$17&lt;&gt;0,'1C TSrécur10'!$C$12="OUI"),'1C TSrécur10'!$R$55/'1C TSrécur10'!R$17,"")</f>
        <v/>
      </c>
      <c r="AI549" s="545" t="str">
        <f>IF(AND('1C TSrécur10'!R$17&lt;&gt;0,'1C TSrécur10'!$C$12="OUI"),'1C TSrécur10'!$R$56/'1C TSrécur10'!R$17,"")</f>
        <v/>
      </c>
      <c r="AJ549" s="545" t="str">
        <f>IF(AND('1C TSrécur10'!R$17&lt;&gt;0,'1C TSrécur10'!$C$12="OUI"),'1C TSrécur10'!$R$57/'1C TSrécur10'!R$17,"")</f>
        <v/>
      </c>
      <c r="AK549" s="545">
        <f>IF(AND('1C TSrécur10'!R$17&lt;&gt;0,'1C TSrécur10'!$C$12="OUI"),'1C TSrécur10'!R$58/'1C TSrécur10'!R$17,0)</f>
        <v>0</v>
      </c>
      <c r="AL549" s="73">
        <f>IF(AND('1C TSrécur10'!$B$12&lt;&gt;"",'1C TSrécur10'!$C$12="OUI"),N549+AK549,N549)</f>
        <v>0</v>
      </c>
      <c r="AM549" s="344">
        <f t="shared" si="178"/>
        <v>0</v>
      </c>
      <c r="AN549" s="344">
        <f t="shared" si="179"/>
        <v>0</v>
      </c>
      <c r="AO549" s="345">
        <f t="shared" si="184"/>
        <v>0</v>
      </c>
      <c r="AP549" s="573">
        <f t="shared" si="185"/>
        <v>0</v>
      </c>
      <c r="AQ549" s="583">
        <f t="shared" si="182"/>
        <v>0</v>
      </c>
      <c r="AR549" s="579"/>
      <c r="AS549" s="102"/>
      <c r="AT549" s="209" t="str">
        <f>IF('1C TSrécur10'!R$17*FICHE!$C$13&lt;J549,"Forfait limité à "&amp;FICHE!$C$13&amp;"€/jour","")</f>
        <v/>
      </c>
      <c r="AU549" s="592"/>
    </row>
    <row r="550" spans="1:211" ht="13.9" hidden="1" customHeight="1">
      <c r="A550" s="309"/>
      <c r="B550" s="338"/>
      <c r="C550" s="962" t="str">
        <f>IF('1C TSrécur10'!S$17&lt;&gt;0,'1C TSrécur10'!$B$12,"")</f>
        <v/>
      </c>
      <c r="D550" s="963"/>
      <c r="E550" s="964"/>
      <c r="F550" s="211" t="str">
        <f>IF(AND($C550='1C TSrécur10'!$B$12,'1C TSrécur10'!$B$16="récurrentes",'1C TSrécur10'!$S$17&lt;&gt;""),'1C TSrécur10'!$S$21,"")</f>
        <v/>
      </c>
      <c r="G550" s="235"/>
      <c r="H550" s="745">
        <v>0.21</v>
      </c>
      <c r="I550" s="747">
        <v>1</v>
      </c>
      <c r="J550" s="316"/>
      <c r="K550" s="786">
        <f t="shared" si="183"/>
        <v>0</v>
      </c>
      <c r="L550" s="539">
        <f>IF(OR('1C TSrécur10'!$B$12="",'1C TSrécur10'!S$30=0),0,IF(AND('1C TSrécur10'!$B$12&lt;&gt;"",$K$2="Pôle",'1C TSrécur10'!$C$12="OUI"),(('1C TSrécur10'!S$22+'1C TSrécur10'!S$23+'1C TSrécur10'!S$24+'1C TSrécur10'!S$25+'1C TSrécur10'!S$29)/'1C TSrécur10'!S$17),IF(AND('1C TSrécur10'!$B$12&lt;&gt;"",$K$2="Pôle",'1C TSrécur10'!$C$12="NON"),(('1C TSrécur10'!S$22+'1C TSrécur10'!S$23+'1C TSrécur10'!S$24+'1C TSrécur10'!S$25+'1C TSrécur10'!S$29)/'1C TSrécur10'!S$30),IF(AND('1C TSrécur10'!$B$12&lt;&gt;"",$K$2&lt;&gt;"Pôle",'1C TSrécur10'!$C$12="OUI"),(('1C TSrécur10'!S$22+'1C TSrécur10'!S$23+'1C TSrécur10'!S$24+'1C TSrécur10'!S$25+'1C TSrécur10'!S$26+'1C TSrécur10'!S$27+'1C TSrécur10'!S$28+'1C TSrécur10'!S$29)/'1C TSrécur10'!S$17),IF(AND('1C TSrécur10'!$B$12&lt;&gt;"",$K$2&lt;&gt;"Pôle",'1C TSrécur10'!$C$12="NON"),(('1C TSrécur10'!S$22+'1C TSrécur10'!S$23+'1C TSrécur10'!S$24+'1C TSrécur10'!S$25+'1C TSrécur10'!S$26+'1C TSrécur10'!S$27+'1C TSrécur10'!S$28+'1C TSrécur10'!S$29)/'1C TSrécur10'!S$30))))))</f>
        <v>0</v>
      </c>
      <c r="M550" s="539">
        <f>IF(OR('1C TSrécur10'!$B$12="",'1C TSrécur10'!S$30=0),0,IF(AND('1C TSrécur10'!$B$12&lt;&gt;"",$K$2="Pôle",'1C TSrécur10'!$C$12="OUI"),(('1C TSrécur10'!S$26+'1C TSrécur10'!S$27+'1C TSrécur10'!S$28)/'1C TSrécur10'!S$17),IF(AND('1C TSrécur10'!$B$12&lt;&gt;"",$K$2="Pôle",'1C TSrécur10'!$C$12="NON"),(('1C TSrécur10'!S$26+'1C TSrécur10'!S$27+'1C TSrécur10'!S$28)/'1C TSrécur10'!S$30),IF(AND('1C TSrécur10'!$B$12&lt;&gt;"",$K$2&lt;&gt;"Pôle"),0))))</f>
        <v>0</v>
      </c>
      <c r="N550" s="539">
        <f>IF(AND('1C TSrécur10'!$S$17&lt;&gt;0,'1C TSrécur10'!$S$30&lt;&gt;0),L550+M550,0)</f>
        <v>0</v>
      </c>
      <c r="O550" s="544" t="str">
        <f>IF(AND('1C TSrécur10'!S$17&lt;&gt;0,'1C TSrécur10'!$C$12="OUI"),'1C TSrécur10'!S$36/'1C TSrécur10'!S$17,"")</f>
        <v/>
      </c>
      <c r="P550" s="545" t="str">
        <f>IF(AND('1C TSrécur10'!S$17&lt;&gt;0,'1C TSrécur10'!$C$12="OUI"),'1C TSrécur10'!$S$37/'1C TSrécur10'!S$17,"")</f>
        <v/>
      </c>
      <c r="Q550" s="545" t="str">
        <f>IF(AND('1C TSrécur10'!S$17&lt;&gt;0,'1C TSrécur10'!$C$12="OUI"),'1C TSrécur10'!$S$38/'1C TSrécur10'!S$17,"")</f>
        <v/>
      </c>
      <c r="R550" s="545" t="str">
        <f>IF(AND('1C TSrécur10'!S$17&lt;&gt;0,'1C TSrécur10'!$C$12="OUI"),'1C TSrécur10'!$S$39/'1C TSrécur10'!S$17,"")</f>
        <v/>
      </c>
      <c r="S550" s="545" t="str">
        <f>IF(AND('1C TSrécur10'!S$17&lt;&gt;0,'1C TSrécur10'!$C$12="OUI"),'1C TSrécur10'!$S$40/'1C TSrécur10'!S$17,"")</f>
        <v/>
      </c>
      <c r="T550" s="545" t="str">
        <f>IF(AND('1C TSrécur10'!S$17&lt;&gt;0,'1C TSrécur10'!$C$12="OUI"),'1C TSrécur10'!$S$41/'1C TSrécur10'!S$17,"")</f>
        <v/>
      </c>
      <c r="U550" s="545" t="str">
        <f>IF(AND('1C TSrécur10'!S$17&lt;&gt;0,'1C TSrécur10'!$C$12="OUI"),'1C TSrécur10'!$S$42/'1C TSrécur10'!S$17,"")</f>
        <v/>
      </c>
      <c r="V550" s="545" t="str">
        <f>IF(AND('1C TSrécur10'!S$17&lt;&gt;0,'1C TSrécur10'!$C$12="OUI"),'1C TSrécur10'!$S$43/'1C TSrécur10'!S$17,"")</f>
        <v/>
      </c>
      <c r="W550" s="545" t="str">
        <f>IF(AND('1C TSrécur10'!S$17&lt;&gt;0,'1C TSrécur10'!$C$12="OUI"),'1C TSrécur10'!$S$44/'1C TSrécur10'!S$17,"")</f>
        <v/>
      </c>
      <c r="X550" s="545" t="str">
        <f>IF(AND('1C TSrécur10'!S$17&lt;&gt;0,'1C TSrécur10'!$C$12="OUI"),'1C TSrécur10'!$S$45/'1C TSrécur10'!S$17,"")</f>
        <v/>
      </c>
      <c r="Y550" s="545" t="str">
        <f>IF(AND('1C TSrécur10'!S$17&lt;&gt;0,'1C TSrécur10'!$C$12="OUI"),'1C TSrécur10'!$S$46/'1C TSrécur10'!S$17,"")</f>
        <v/>
      </c>
      <c r="Z550" s="545" t="str">
        <f>IF(AND('1C TSrécur10'!S$17&lt;&gt;0,'1C TSrécur10'!$C$12="OUI"),'1C TSrécur10'!$S$47/'1C TSrécur10'!S$17,"")</f>
        <v/>
      </c>
      <c r="AA550" s="545" t="str">
        <f>IF(AND('1C TSrécur10'!S$17&lt;&gt;0,'1C TSrécur10'!$C$12="OUI"),'1C TSrécur10'!$S$48/'1C TSrécur10'!S$17,"")</f>
        <v/>
      </c>
      <c r="AB550" s="545" t="str">
        <f>IF(AND('1C TSrécur10'!S$17&lt;&gt;0,'1C TSrécur10'!$C$12="OUI"),'1C TSrécur10'!$S$49/'1C TSrécur10'!S$17,"")</f>
        <v/>
      </c>
      <c r="AC550" s="545" t="str">
        <f>IF(AND('1C TSrécur10'!S$17&lt;&gt;0,'1C TSrécur10'!$C$12="OUI"),'1C TSrécur10'!$S$50/'1C TSrécur10'!S$17,"")</f>
        <v/>
      </c>
      <c r="AD550" s="545" t="str">
        <f>IF(AND('1C TSrécur10'!S$17&lt;&gt;0,'1C TSrécur10'!$C$12="OUI"),'1C TSrécur10'!$S$51/'1C TSrécur10'!S$17,"")</f>
        <v/>
      </c>
      <c r="AE550" s="545" t="str">
        <f>IF(AND('1C TSrécur10'!S$17&lt;&gt;0,'1C TSrécur10'!$C$12="OUI"),'1C TSrécur10'!$S$52/'1C TSrécur10'!S$17,"")</f>
        <v/>
      </c>
      <c r="AF550" s="545" t="str">
        <f>IF(AND('1C TSrécur10'!S$17&lt;&gt;0,'1C TSrécur10'!$C$12="OUI"),'1C TSrécur10'!$S$53/'1C TSrécur10'!S$17,"")</f>
        <v/>
      </c>
      <c r="AG550" s="545" t="str">
        <f>IF(AND('1C TSrécur10'!S$17&lt;&gt;0,'1C TSrécur10'!$C$12="OUI"),'1C TSrécur10'!$S$54/'1C TSrécur10'!S$17,"")</f>
        <v/>
      </c>
      <c r="AH550" s="545" t="str">
        <f>IF(AND('1C TSrécur10'!S$17&lt;&gt;0,'1C TSrécur10'!$C$12="OUI"),'1C TSrécur10'!$S$55/'1C TSrécur10'!S$17,"")</f>
        <v/>
      </c>
      <c r="AI550" s="545" t="str">
        <f>IF(AND('1C TSrécur10'!S$17&lt;&gt;0,'1C TSrécur10'!$C$12="OUI"),'1C TSrécur10'!$S$56/'1C TSrécur10'!S$17,"")</f>
        <v/>
      </c>
      <c r="AJ550" s="545" t="str">
        <f>IF(AND('1C TSrécur10'!S$17&lt;&gt;0,'1C TSrécur10'!$C$12="OUI"),'1C TSrécur10'!$S$57/'1C TSrécur10'!S$17,"")</f>
        <v/>
      </c>
      <c r="AK550" s="545">
        <f>IF(AND('1C TSrécur10'!S$17&lt;&gt;0,'1C TSrécur10'!$C$12="OUI"),'1C TSrécur10'!S$58/'1C TSrécur10'!S$17,0)</f>
        <v>0</v>
      </c>
      <c r="AL550" s="73">
        <f>IF(AND('1C TSrécur10'!$B$12&lt;&gt;"",'1C TSrécur10'!$C$12="OUI"),N550+AK550,N550)</f>
        <v>0</v>
      </c>
      <c r="AM550" s="344">
        <f t="shared" si="178"/>
        <v>0</v>
      </c>
      <c r="AN550" s="344">
        <f t="shared" si="179"/>
        <v>0</v>
      </c>
      <c r="AO550" s="345">
        <f t="shared" si="184"/>
        <v>0</v>
      </c>
      <c r="AP550" s="573">
        <f t="shared" si="185"/>
        <v>0</v>
      </c>
      <c r="AQ550" s="583">
        <f t="shared" si="182"/>
        <v>0</v>
      </c>
      <c r="AR550" s="579"/>
      <c r="AS550" s="102"/>
      <c r="AT550" s="209" t="str">
        <f>IF('1C TSrécur10'!S$17*FICHE!$C$13&lt;J550,"Forfait limité à "&amp;FICHE!$C$13&amp;"€/jour","")</f>
        <v/>
      </c>
      <c r="AU550" s="592"/>
    </row>
    <row r="551" spans="1:211" ht="13.9" hidden="1" customHeight="1">
      <c r="A551" s="309"/>
      <c r="B551" s="338"/>
      <c r="C551" s="962" t="str">
        <f>IF('1C TSrécur10'!T$17&lt;&gt;0,'1C TSrécur10'!$B$12,"")</f>
        <v/>
      </c>
      <c r="D551" s="963"/>
      <c r="E551" s="964"/>
      <c r="F551" s="211" t="str">
        <f>IF(AND($C551='1C TSrécur10'!$B$12,'1C TSrécur10'!$B$16="récurrentes",'1C TSrécur10'!$T$17&lt;&gt;""),'1C TSrécur10'!$T$21,"")</f>
        <v/>
      </c>
      <c r="G551" s="235"/>
      <c r="H551" s="745">
        <v>0.21</v>
      </c>
      <c r="I551" s="747">
        <v>1</v>
      </c>
      <c r="J551" s="316"/>
      <c r="K551" s="786">
        <f t="shared" si="183"/>
        <v>0</v>
      </c>
      <c r="L551" s="539">
        <f>IF(OR('1C TSrécur10'!$B$12="",'1C TSrécur10'!T$30=0),0,IF(AND('1C TSrécur10'!$B$12&lt;&gt;"",$K$2="Pôle",'1C TSrécur10'!$C$12="OUI"),(('1C TSrécur10'!T$22+'1C TSrécur10'!T$23+'1C TSrécur10'!T$24+'1C TSrécur10'!T$25+'1C TSrécur10'!T$29)/'1C TSrécur10'!T$17),IF(AND('1C TSrécur10'!$B$12&lt;&gt;"",$K$2="Pôle",'1C TSrécur10'!$C$12="NON"),(('1C TSrécur10'!T$22+'1C TSrécur10'!T$23+'1C TSrécur10'!T$24+'1C TSrécur10'!T$25+'1C TSrécur10'!T$29)/'1C TSrécur10'!T$30),IF(AND('1C TSrécur10'!$B$12&lt;&gt;"",$K$2&lt;&gt;"Pôle",'1C TSrécur10'!$C$12="OUI"),(('1C TSrécur10'!T$22+'1C TSrécur10'!T$23+'1C TSrécur10'!T$24+'1C TSrécur10'!T$25+'1C TSrécur10'!T$26+'1C TSrécur10'!T$27+'1C TSrécur10'!T$28+'1C TSrécur10'!T$29)/'1C TSrécur10'!T$17),IF(AND('1C TSrécur10'!$B$12&lt;&gt;"",$K$2&lt;&gt;"Pôle",'1C TSrécur10'!$C$12="NON"),(('1C TSrécur10'!T$22+'1C TSrécur10'!T$23+'1C TSrécur10'!T$24+'1C TSrécur10'!T$25+'1C TSrécur10'!T$26+'1C TSrécur10'!T$27+'1C TSrécur10'!T$28+'1C TSrécur10'!T$29)/'1C TSrécur10'!T$30))))))</f>
        <v>0</v>
      </c>
      <c r="M551" s="539">
        <f>IF(OR('1C TSrécur10'!$B$12="",'1C TSrécur10'!T$30=0),0,IF(AND('1C TSrécur10'!$B$12&lt;&gt;"",$K$2="Pôle",'1C TSrécur10'!$C$12="OUI"),(('1C TSrécur10'!T$26+'1C TSrécur10'!T$27+'1C TSrécur10'!T$28)/'1C TSrécur10'!T$17),IF(AND('1C TSrécur10'!$B$12&lt;&gt;"",$K$2="Pôle",'1C TSrécur10'!$C$12="NON"),(('1C TSrécur10'!T$26+'1C TSrécur10'!T$27+'1C TSrécur10'!T$28)/'1C TSrécur10'!T$30),IF(AND('1C TSrécur10'!$B$12&lt;&gt;"",$K$2&lt;&gt;"Pôle"),0))))</f>
        <v>0</v>
      </c>
      <c r="N551" s="539">
        <f>IF(AND('1C TSrécur10'!$T$17&lt;&gt;0,'1C TSrécur10'!$T$30&lt;&gt;0),L551+M551,0)</f>
        <v>0</v>
      </c>
      <c r="O551" s="544" t="str">
        <f>IF(AND('1C TSrécur10'!T$17&lt;&gt;0,'1C TSrécur10'!$C$12="OUI"),'1C TSrécur10'!T$36/'1C TSrécur10'!T$17,"")</f>
        <v/>
      </c>
      <c r="P551" s="545" t="str">
        <f>IF(AND('1C TSrécur10'!T$17&lt;&gt;0,'1C TSrécur10'!$C$12="OUI"),'1C TSrécur10'!$T$37/'1C TSrécur10'!T$17,"")</f>
        <v/>
      </c>
      <c r="Q551" s="545" t="str">
        <f>IF(AND('1C TSrécur10'!T$17&lt;&gt;0,'1C TSrécur10'!$C$12="OUI"),'1C TSrécur10'!$T$38/'1C TSrécur10'!T$17,"")</f>
        <v/>
      </c>
      <c r="R551" s="545" t="str">
        <f>IF(AND('1C TSrécur10'!T$17&lt;&gt;0,'1C TSrécur10'!$C$12="OUI"),'1C TSrécur10'!$T$39/'1C TSrécur10'!T$17,"")</f>
        <v/>
      </c>
      <c r="S551" s="545" t="str">
        <f>IF(AND('1C TSrécur10'!T$17&lt;&gt;0,'1C TSrécur10'!$C$12="OUI"),'1C TSrécur10'!$T$40/'1C TSrécur10'!T$17,"")</f>
        <v/>
      </c>
      <c r="T551" s="545" t="str">
        <f>IF(AND('1C TSrécur10'!T$17&lt;&gt;0,'1C TSrécur10'!$C$12="OUI"),'1C TSrécur10'!$T$41/'1C TSrécur10'!T$17,"")</f>
        <v/>
      </c>
      <c r="U551" s="545" t="str">
        <f>IF(AND('1C TSrécur10'!T$17&lt;&gt;0,'1C TSrécur10'!$C$12="OUI"),'1C TSrécur10'!$T$42/'1C TSrécur10'!T$17,"")</f>
        <v/>
      </c>
      <c r="V551" s="545" t="str">
        <f>IF(AND('1C TSrécur10'!T$17&lt;&gt;0,'1C TSrécur10'!$C$12="OUI"),'1C TSrécur10'!$T$43/'1C TSrécur10'!T$17,"")</f>
        <v/>
      </c>
      <c r="W551" s="545" t="str">
        <f>IF(AND('1C TSrécur10'!T$17&lt;&gt;0,'1C TSrécur10'!$C$12="OUI"),'1C TSrécur10'!$T$44/'1C TSrécur10'!T$17,"")</f>
        <v/>
      </c>
      <c r="X551" s="545" t="str">
        <f>IF(AND('1C TSrécur10'!T$17&lt;&gt;0,'1C TSrécur10'!$C$12="OUI"),'1C TSrécur10'!$T$45/'1C TSrécur10'!T$17,"")</f>
        <v/>
      </c>
      <c r="Y551" s="545" t="str">
        <f>IF(AND('1C TSrécur10'!T$17&lt;&gt;0,'1C TSrécur10'!$C$12="OUI"),'1C TSrécur10'!$T$46/'1C TSrécur10'!T$17,"")</f>
        <v/>
      </c>
      <c r="Z551" s="545" t="str">
        <f>IF(AND('1C TSrécur10'!T$17&lt;&gt;0,'1C TSrécur10'!$C$12="OUI"),'1C TSrécur10'!$T$47/'1C TSrécur10'!T$17,"")</f>
        <v/>
      </c>
      <c r="AA551" s="545" t="str">
        <f>IF(AND('1C TSrécur10'!T$17&lt;&gt;0,'1C TSrécur10'!$C$12="OUI"),'1C TSrécur10'!$T$48/'1C TSrécur10'!T$17,"")</f>
        <v/>
      </c>
      <c r="AB551" s="545" t="str">
        <f>IF(AND('1C TSrécur10'!T$17&lt;&gt;0,'1C TSrécur10'!$C$12="OUI"),'1C TSrécur10'!$T$49/'1C TSrécur10'!T$17,"")</f>
        <v/>
      </c>
      <c r="AC551" s="545" t="str">
        <f>IF(AND('1C TSrécur10'!T$17&lt;&gt;0,'1C TSrécur10'!$C$12="OUI"),'1C TSrécur10'!$T$50/'1C TSrécur10'!T$17,"")</f>
        <v/>
      </c>
      <c r="AD551" s="545" t="str">
        <f>IF(AND('1C TSrécur10'!T$17&lt;&gt;0,'1C TSrécur10'!$C$12="OUI"),'1C TSrécur10'!$T$51/'1C TSrécur10'!T$17,"")</f>
        <v/>
      </c>
      <c r="AE551" s="545" t="str">
        <f>IF(AND('1C TSrécur10'!T$17&lt;&gt;0,'1C TSrécur10'!$C$12="OUI"),'1C TSrécur10'!$T$52/'1C TSrécur10'!T$17,"")</f>
        <v/>
      </c>
      <c r="AF551" s="545" t="str">
        <f>IF(AND('1C TSrécur10'!T$17&lt;&gt;0,'1C TSrécur10'!$C$12="OUI"),'1C TSrécur10'!$T$53/'1C TSrécur10'!T$17,"")</f>
        <v/>
      </c>
      <c r="AG551" s="545" t="str">
        <f>IF(AND('1C TSrécur10'!T$17&lt;&gt;0,'1C TSrécur10'!$C$12="OUI"),'1C TSrécur10'!$T$54/'1C TSrécur10'!T$17,"")</f>
        <v/>
      </c>
      <c r="AH551" s="545" t="str">
        <f>IF(AND('1C TSrécur10'!T$17&lt;&gt;0,'1C TSrécur10'!$C$12="OUI"),'1C TSrécur10'!$T$55/'1C TSrécur10'!T$17,"")</f>
        <v/>
      </c>
      <c r="AI551" s="545" t="str">
        <f>IF(AND('1C TSrécur10'!T$17&lt;&gt;0,'1C TSrécur10'!$C$12="OUI"),'1C TSrécur10'!$T$56/'1C TSrécur10'!T$17,"")</f>
        <v/>
      </c>
      <c r="AJ551" s="545" t="str">
        <f>IF(AND('1C TSrécur10'!T$17&lt;&gt;0,'1C TSrécur10'!$C$12="OUI"),'1C TSrécur10'!$T$57/'1C TSrécur10'!T$17,"")</f>
        <v/>
      </c>
      <c r="AK551" s="545">
        <f>IF(AND('1C TSrécur10'!T$17&lt;&gt;0,'1C TSrécur10'!$C$12="OUI"),'1C TSrécur10'!T$58/'1C TSrécur10'!T$17,0)</f>
        <v>0</v>
      </c>
      <c r="AL551" s="73">
        <f>IF(AND('1C TSrécur10'!$B$12&lt;&gt;"",'1C TSrécur10'!$C$12="OUI"),N551+AK551,N551)</f>
        <v>0</v>
      </c>
      <c r="AM551" s="344">
        <f t="shared" si="178"/>
        <v>0</v>
      </c>
      <c r="AN551" s="344">
        <f t="shared" si="179"/>
        <v>0</v>
      </c>
      <c r="AO551" s="345">
        <f t="shared" si="184"/>
        <v>0</v>
      </c>
      <c r="AP551" s="573">
        <f t="shared" si="185"/>
        <v>0</v>
      </c>
      <c r="AQ551" s="583">
        <f t="shared" si="182"/>
        <v>0</v>
      </c>
      <c r="AR551" s="579"/>
      <c r="AS551" s="102"/>
      <c r="AT551" s="209" t="str">
        <f>IF('1C TSrécur10'!T$17*FICHE!$C$13&lt;J551,"Forfait limité à "&amp;FICHE!$C$13&amp;"€/jour","")</f>
        <v/>
      </c>
      <c r="AU551" s="592"/>
    </row>
    <row r="552" spans="1:211" ht="13.9" hidden="1" customHeight="1">
      <c r="A552" s="309"/>
      <c r="B552" s="338"/>
      <c r="C552" s="962" t="str">
        <f>IF('1C TSrécur10'!U$17&lt;&gt;0,'1C TSrécur10'!$B$12,"")</f>
        <v/>
      </c>
      <c r="D552" s="963"/>
      <c r="E552" s="964"/>
      <c r="F552" s="211" t="str">
        <f>IF(AND($C552='1C TSrécur10'!$B$12,'1C TSrécur10'!$B$16="récurrentes",'1C TSrécur10'!$U$17&lt;&gt;""),'1C TSrécur10'!$U$21,"")</f>
        <v/>
      </c>
      <c r="G552" s="235"/>
      <c r="H552" s="745">
        <v>0.21</v>
      </c>
      <c r="I552" s="747">
        <v>1</v>
      </c>
      <c r="J552" s="316"/>
      <c r="K552" s="786">
        <f t="shared" si="183"/>
        <v>0</v>
      </c>
      <c r="L552" s="539">
        <f>IF(OR('1C TSrécur10'!$B$12="",'1C TSrécur10'!U$30=0),0,IF(AND('1C TSrécur10'!$B$12&lt;&gt;"",$K$2="Pôle",'1C TSrécur10'!$C$12="OUI"),(('1C TSrécur10'!U$22+'1C TSrécur10'!U$23+'1C TSrécur10'!U$24+'1C TSrécur10'!U$25+'1C TSrécur10'!U$29)/'1C TSrécur10'!U$17),IF(AND('1C TSrécur10'!$B$12&lt;&gt;"",$K$2="Pôle",'1C TSrécur10'!$C$12="NON"),(('1C TSrécur10'!U$22+'1C TSrécur10'!U$23+'1C TSrécur10'!U$24+'1C TSrécur10'!U$25+'1C TSrécur10'!U$29)/'1C TSrécur10'!U$30),IF(AND('1C TSrécur10'!$B$12&lt;&gt;"",$K$2&lt;&gt;"Pôle",'1C TSrécur10'!$C$12="OUI"),(('1C TSrécur10'!U$22+'1C TSrécur10'!U$23+'1C TSrécur10'!U$24+'1C TSrécur10'!U$25+'1C TSrécur10'!U$26+'1C TSrécur10'!U$27+'1C TSrécur10'!U$28+'1C TSrécur10'!U$29)/'1C TSrécur10'!U$17),IF(AND('1C TSrécur10'!$B$12&lt;&gt;"",$K$2&lt;&gt;"Pôle",'1C TSrécur10'!$C$12="NON"),(('1C TSrécur10'!U$22+'1C TSrécur10'!U$23+'1C TSrécur10'!U$24+'1C TSrécur10'!U$25+'1C TSrécur10'!U$26+'1C TSrécur10'!U$27+'1C TSrécur10'!U$28+'1C TSrécur10'!U$29)/'1C TSrécur10'!U$30))))))</f>
        <v>0</v>
      </c>
      <c r="M552" s="539">
        <f>IF(OR('1C TSrécur10'!$B$12="",'1C TSrécur10'!U$30=0),0,IF(AND('1C TSrécur10'!$B$12&lt;&gt;"",$K$2="Pôle",'1C TSrécur10'!$C$12="OUI"),(('1C TSrécur10'!U$26+'1C TSrécur10'!U$27+'1C TSrécur10'!U$28)/'1C TSrécur10'!U$17),IF(AND('1C TSrécur10'!$B$12&lt;&gt;"",$K$2="Pôle",'1C TSrécur10'!$C$12="NON"),(('1C TSrécur10'!U$26+'1C TSrécur10'!U$27+'1C TSrécur10'!U$28)/'1C TSrécur10'!U$30),IF(AND('1C TSrécur10'!$B$12&lt;&gt;"",$K$2&lt;&gt;"Pôle"),0))))</f>
        <v>0</v>
      </c>
      <c r="N552" s="539">
        <f>IF(AND('1C TSrécur10'!$U$17&lt;&gt;0,'1C TSrécur10'!$U$30&lt;&gt;0),L552+M552,0)</f>
        <v>0</v>
      </c>
      <c r="O552" s="544" t="str">
        <f>IF(AND('1C TSrécur10'!U$17&lt;&gt;0,'1C TSrécur10'!$C$12="OUI"),'1C TSrécur10'!U$36/'1C TSrécur10'!U$17,"")</f>
        <v/>
      </c>
      <c r="P552" s="545" t="str">
        <f>IF(AND('1C TSrécur10'!U$17&lt;&gt;0,'1C TSrécur10'!$C$12="OUI"),'1C TSrécur10'!$U$37/'1C TSrécur10'!U$17,"")</f>
        <v/>
      </c>
      <c r="Q552" s="545" t="str">
        <f>IF(AND('1C TSrécur10'!U$17&lt;&gt;0,'1C TSrécur10'!$C$12="OUI"),'1C TSrécur10'!$U$38/'1C TSrécur10'!U$17,"")</f>
        <v/>
      </c>
      <c r="R552" s="545" t="str">
        <f>IF(AND('1C TSrécur10'!U$17&lt;&gt;0,'1C TSrécur10'!$C$12="OUI"),'1C TSrécur10'!$U$39/'1C TSrécur10'!U$17,"")</f>
        <v/>
      </c>
      <c r="S552" s="545" t="str">
        <f>IF(AND('1C TSrécur10'!U$17&lt;&gt;0,'1C TSrécur10'!$C$12="OUI"),'1C TSrécur10'!$U$40/'1C TSrécur10'!U$17,"")</f>
        <v/>
      </c>
      <c r="T552" s="545" t="str">
        <f>IF(AND('1C TSrécur10'!U$17&lt;&gt;0,'1C TSrécur10'!$C$12="OUI"),'1C TSrécur10'!$U$41/'1C TSrécur10'!U$17,"")</f>
        <v/>
      </c>
      <c r="U552" s="545" t="str">
        <f>IF(AND('1C TSrécur10'!U$17&lt;&gt;0,'1C TSrécur10'!$C$12="OUI"),'1C TSrécur10'!$U$42/'1C TSrécur10'!U$17,"")</f>
        <v/>
      </c>
      <c r="V552" s="545" t="str">
        <f>IF(AND('1C TSrécur10'!U$17&lt;&gt;0,'1C TSrécur10'!$C$12="OUI"),'1C TSrécur10'!$U$43/'1C TSrécur10'!U$17,"")</f>
        <v/>
      </c>
      <c r="W552" s="545" t="str">
        <f>IF(AND('1C TSrécur10'!U$17&lt;&gt;0,'1C TSrécur10'!$C$12="OUI"),'1C TSrécur10'!$U$44/'1C TSrécur10'!U$17,"")</f>
        <v/>
      </c>
      <c r="X552" s="545" t="str">
        <f>IF(AND('1C TSrécur10'!U$17&lt;&gt;0,'1C TSrécur10'!$C$12="OUI"),'1C TSrécur10'!$U$45/'1C TSrécur10'!U$17,"")</f>
        <v/>
      </c>
      <c r="Y552" s="545" t="str">
        <f>IF(AND('1C TSrécur10'!U$17&lt;&gt;0,'1C TSrécur10'!$C$12="OUI"),'1C TSrécur10'!$U$46/'1C TSrécur10'!U$17,"")</f>
        <v/>
      </c>
      <c r="Z552" s="545" t="str">
        <f>IF(AND('1C TSrécur10'!U$17&lt;&gt;0,'1C TSrécur10'!$C$12="OUI"),'1C TSrécur10'!$U$47/'1C TSrécur10'!U$17,"")</f>
        <v/>
      </c>
      <c r="AA552" s="545" t="str">
        <f>IF(AND('1C TSrécur10'!U$17&lt;&gt;0,'1C TSrécur10'!$C$12="OUI"),'1C TSrécur10'!$U$48/'1C TSrécur10'!U$17,"")</f>
        <v/>
      </c>
      <c r="AB552" s="545" t="str">
        <f>IF(AND('1C TSrécur10'!U$17&lt;&gt;0,'1C TSrécur10'!$C$12="OUI"),'1C TSrécur10'!$U$49/'1C TSrécur10'!U$17,"")</f>
        <v/>
      </c>
      <c r="AC552" s="545" t="str">
        <f>IF(AND('1C TSrécur10'!U$17&lt;&gt;0,'1C TSrécur10'!$C$12="OUI"),'1C TSrécur10'!$U$50/'1C TSrécur10'!U$17,"")</f>
        <v/>
      </c>
      <c r="AD552" s="545" t="str">
        <f>IF(AND('1C TSrécur10'!U$17&lt;&gt;0,'1C TSrécur10'!$C$12="OUI"),'1C TSrécur10'!$U$51/'1C TSrécur10'!U$17,"")</f>
        <v/>
      </c>
      <c r="AE552" s="545" t="str">
        <f>IF(AND('1C TSrécur10'!U$17&lt;&gt;0,'1C TSrécur10'!$C$12="OUI"),'1C TSrécur10'!$U$52/'1C TSrécur10'!U$17,"")</f>
        <v/>
      </c>
      <c r="AF552" s="545" t="str">
        <f>IF(AND('1C TSrécur10'!U$17&lt;&gt;0,'1C TSrécur10'!$C$12="OUI"),'1C TSrécur10'!$U$53/'1C TSrécur10'!U$17,"")</f>
        <v/>
      </c>
      <c r="AG552" s="545" t="str">
        <f>IF(AND('1C TSrécur10'!U$17&lt;&gt;0,'1C TSrécur10'!$C$12="OUI"),'1C TSrécur10'!$U$54/'1C TSrécur10'!U$17,"")</f>
        <v/>
      </c>
      <c r="AH552" s="545" t="str">
        <f>IF(AND('1C TSrécur10'!U$17&lt;&gt;0,'1C TSrécur10'!$C$12="OUI"),'1C TSrécur10'!$U$55/'1C TSrécur10'!U$17,"")</f>
        <v/>
      </c>
      <c r="AI552" s="545" t="str">
        <f>IF(AND('1C TSrécur10'!U$17&lt;&gt;0,'1C TSrécur10'!$C$12="OUI"),'1C TSrécur10'!$U$56/'1C TSrécur10'!U$17,"")</f>
        <v/>
      </c>
      <c r="AJ552" s="545" t="str">
        <f>IF(AND('1C TSrécur10'!U$17&lt;&gt;0,'1C TSrécur10'!$C$12="OUI"),'1C TSrécur10'!$U$57/'1C TSrécur10'!U$17,"")</f>
        <v/>
      </c>
      <c r="AK552" s="545">
        <f>IF(AND('1C TSrécur10'!U$17&lt;&gt;0,'1C TSrécur10'!$C$12="OUI"),'1C TSrécur10'!U$58/'1C TSrécur10'!U$17,0)</f>
        <v>0</v>
      </c>
      <c r="AL552" s="73">
        <f>IF(AND('1C TSrécur10'!$B$12&lt;&gt;"",'1C TSrécur10'!$C$12="OUI"),N552+AK552,N552)</f>
        <v>0</v>
      </c>
      <c r="AM552" s="344">
        <f t="shared" si="178"/>
        <v>0</v>
      </c>
      <c r="AN552" s="344">
        <f t="shared" si="179"/>
        <v>0</v>
      </c>
      <c r="AO552" s="345">
        <f t="shared" si="184"/>
        <v>0</v>
      </c>
      <c r="AP552" s="573">
        <f t="shared" si="185"/>
        <v>0</v>
      </c>
      <c r="AQ552" s="583">
        <f t="shared" si="182"/>
        <v>0</v>
      </c>
      <c r="AR552" s="579"/>
      <c r="AS552" s="102"/>
      <c r="AT552" s="209" t="str">
        <f>IF('1C TSrécur10'!U$17*FICHE!$C$13&lt;J552,"Forfait limité à "&amp;FICHE!$C$13&amp;"€/jour","")</f>
        <v/>
      </c>
      <c r="AU552" s="592"/>
    </row>
    <row r="553" spans="1:211" ht="13.9" hidden="1" customHeight="1">
      <c r="A553" s="309"/>
      <c r="B553" s="338"/>
      <c r="C553" s="962" t="str">
        <f>IF('1C TSrécur10'!V$17&lt;&gt;0,'1C TSrécur10'!$B$12,"")</f>
        <v/>
      </c>
      <c r="D553" s="963"/>
      <c r="E553" s="964"/>
      <c r="F553" s="211" t="str">
        <f>IF(AND($C553='1C TSrécur10'!$B$12,'1C TSrécur10'!$B$16="récurrentes",'1C TSrécur10'!$V$17&lt;&gt;""),'1C TSrécur10'!$V$21,"")</f>
        <v/>
      </c>
      <c r="G553" s="235"/>
      <c r="H553" s="745">
        <v>0.21</v>
      </c>
      <c r="I553" s="747">
        <v>1</v>
      </c>
      <c r="J553" s="316"/>
      <c r="K553" s="786">
        <f t="shared" si="183"/>
        <v>0</v>
      </c>
      <c r="L553" s="539">
        <f>IF(OR('1C TSrécur10'!$B$12="",'1C TSrécur10'!V$30=0),0,IF(AND('1C TSrécur10'!$B$12&lt;&gt;"",$K$2="Pôle",'1C TSrécur10'!$C$12="OUI"),(('1C TSrécur10'!V$22+'1C TSrécur10'!V$23+'1C TSrécur10'!V$24+'1C TSrécur10'!V$25+'1C TSrécur10'!V$29)/'1C TSrécur10'!V$17),IF(AND('1C TSrécur10'!$B$12&lt;&gt;"",$K$2="Pôle",'1C TSrécur10'!$C$12="NON"),(('1C TSrécur10'!V$22+'1C TSrécur10'!V$23+'1C TSrécur10'!V$24+'1C TSrécur10'!V$25+'1C TSrécur10'!V$29)/'1C TSrécur10'!V$30),IF(AND('1C TSrécur10'!$B$12&lt;&gt;"",$K$2&lt;&gt;"Pôle",'1C TSrécur10'!$C$12="OUI"),(('1C TSrécur10'!V$22+'1C TSrécur10'!V$23+'1C TSrécur10'!V$24+'1C TSrécur10'!V$25+'1C TSrécur10'!V$26+'1C TSrécur10'!V$27+'1C TSrécur10'!V$28+'1C TSrécur10'!V$29)/'1C TSrécur10'!V$17),IF(AND('1C TSrécur10'!$B$12&lt;&gt;"",$K$2&lt;&gt;"Pôle",'1C TSrécur10'!$C$12="NON"),(('1C TSrécur10'!V$22+'1C TSrécur10'!V$23+'1C TSrécur10'!V$24+'1C TSrécur10'!V$25+'1C TSrécur10'!V$26+'1C TSrécur10'!V$27+'1C TSrécur10'!V$28+'1C TSrécur10'!V$29)/'1C TSrécur10'!V$30))))))</f>
        <v>0</v>
      </c>
      <c r="M553" s="539">
        <f>IF(OR('1C TSrécur10'!$B$12="",'1C TSrécur10'!V$30=0),0,IF(AND('1C TSrécur10'!$B$12&lt;&gt;"",$K$2="Pôle",'1C TSrécur10'!$C$12="OUI"),(('1C TSrécur10'!V$26+'1C TSrécur10'!V$27+'1C TSrécur10'!V$28)/'1C TSrécur10'!V$17),IF(AND('1C TSrécur10'!$B$12&lt;&gt;"",$K$2="Pôle",'1C TSrécur10'!$C$12="NON"),(('1C TSrécur10'!V$26+'1C TSrécur10'!V$27+'1C TSrécur10'!V$28)/'1C TSrécur10'!V$30),IF(AND('1C TSrécur10'!$B$12&lt;&gt;"",$K$2&lt;&gt;"Pôle"),0))))</f>
        <v>0</v>
      </c>
      <c r="N553" s="539">
        <f>IF(AND('1C TSrécur10'!$V$17&lt;&gt;0,'1C TSrécur10'!$V$30&lt;&gt;0),L553+M553,0)</f>
        <v>0</v>
      </c>
      <c r="O553" s="544" t="str">
        <f>IF(AND('1C TSrécur10'!V$17&lt;&gt;0,'1C TSrécur10'!$C$12="OUI"),'1C TSrécur10'!V$36/'1C TSrécur10'!V$17,"")</f>
        <v/>
      </c>
      <c r="P553" s="545" t="str">
        <f>IF(AND('1C TSrécur10'!V$17&lt;&gt;0,'1C TSrécur10'!$C$12="OUI"),'1C TSrécur10'!$V$37/'1C TSrécur10'!V$17,"")</f>
        <v/>
      </c>
      <c r="Q553" s="545" t="str">
        <f>IF(AND('1C TSrécur10'!V$17&lt;&gt;0,'1C TSrécur10'!$C$12="OUI"),'1C TSrécur10'!$V$38/'1C TSrécur10'!V$17,"")</f>
        <v/>
      </c>
      <c r="R553" s="545" t="str">
        <f>IF(AND('1C TSrécur10'!V$17&lt;&gt;0,'1C TSrécur10'!$C$12="OUI"),'1C TSrécur10'!$V$39/'1C TSrécur10'!V$17,"")</f>
        <v/>
      </c>
      <c r="S553" s="545" t="str">
        <f>IF(AND('1C TSrécur10'!V$17&lt;&gt;0,'1C TSrécur10'!$C$12="OUI"),'1C TSrécur10'!$V$40/'1C TSrécur10'!V$17,"")</f>
        <v/>
      </c>
      <c r="T553" s="545" t="str">
        <f>IF(AND('1C TSrécur10'!V$17&lt;&gt;0,'1C TSrécur10'!$C$12="OUI"),'1C TSrécur10'!$V$41/'1C TSrécur10'!V$17,"")</f>
        <v/>
      </c>
      <c r="U553" s="545" t="str">
        <f>IF(AND('1C TSrécur10'!V$17&lt;&gt;0,'1C TSrécur10'!$C$12="OUI"),'1C TSrécur10'!$V$42/'1C TSrécur10'!V$17,"")</f>
        <v/>
      </c>
      <c r="V553" s="545" t="str">
        <f>IF(AND('1C TSrécur10'!V$17&lt;&gt;0,'1C TSrécur10'!$C$12="OUI"),'1C TSrécur10'!$V$43/'1C TSrécur10'!V$17,"")</f>
        <v/>
      </c>
      <c r="W553" s="545" t="str">
        <f>IF(AND('1C TSrécur10'!V$17&lt;&gt;0,'1C TSrécur10'!$C$12="OUI"),'1C TSrécur10'!$V$44/'1C TSrécur10'!V$17,"")</f>
        <v/>
      </c>
      <c r="X553" s="545" t="str">
        <f>IF(AND('1C TSrécur10'!V$17&lt;&gt;0,'1C TSrécur10'!$C$12="OUI"),'1C TSrécur10'!$V$45/'1C TSrécur10'!V$17,"")</f>
        <v/>
      </c>
      <c r="Y553" s="545" t="str">
        <f>IF(AND('1C TSrécur10'!V$17&lt;&gt;0,'1C TSrécur10'!$C$12="OUI"),'1C TSrécur10'!$V$46/'1C TSrécur10'!V$17,"")</f>
        <v/>
      </c>
      <c r="Z553" s="545" t="str">
        <f>IF(AND('1C TSrécur10'!V$17&lt;&gt;0,'1C TSrécur10'!$C$12="OUI"),'1C TSrécur10'!$V$47/'1C TSrécur10'!V$17,"")</f>
        <v/>
      </c>
      <c r="AA553" s="545" t="str">
        <f>IF(AND('1C TSrécur10'!V$17&lt;&gt;0,'1C TSrécur10'!$C$12="OUI"),'1C TSrécur10'!$V$48/'1C TSrécur10'!V$17,"")</f>
        <v/>
      </c>
      <c r="AB553" s="545" t="str">
        <f>IF(AND('1C TSrécur10'!V$17&lt;&gt;0,'1C TSrécur10'!$C$12="OUI"),'1C TSrécur10'!$V$49/'1C TSrécur10'!V$17,"")</f>
        <v/>
      </c>
      <c r="AC553" s="545" t="str">
        <f>IF(AND('1C TSrécur10'!V$17&lt;&gt;0,'1C TSrécur10'!$C$12="OUI"),'1C TSrécur10'!$V$50/'1C TSrécur10'!V$17,"")</f>
        <v/>
      </c>
      <c r="AD553" s="545" t="str">
        <f>IF(AND('1C TSrécur10'!V$17&lt;&gt;0,'1C TSrécur10'!$C$12="OUI"),'1C TSrécur10'!$V$51/'1C TSrécur10'!V$17,"")</f>
        <v/>
      </c>
      <c r="AE553" s="545" t="str">
        <f>IF(AND('1C TSrécur10'!V$17&lt;&gt;0,'1C TSrécur10'!$C$12="OUI"),'1C TSrécur10'!$V$52/'1C TSrécur10'!V$17,"")</f>
        <v/>
      </c>
      <c r="AF553" s="545" t="str">
        <f>IF(AND('1C TSrécur10'!V$17&lt;&gt;0,'1C TSrécur10'!$C$12="OUI"),'1C TSrécur10'!$V$53/'1C TSrécur10'!V$17,"")</f>
        <v/>
      </c>
      <c r="AG553" s="545" t="str">
        <f>IF(AND('1C TSrécur10'!V$17&lt;&gt;0,'1C TSrécur10'!$C$12="OUI"),'1C TSrécur10'!$V$54/'1C TSrécur10'!V$17,"")</f>
        <v/>
      </c>
      <c r="AH553" s="545" t="str">
        <f>IF(AND('1C TSrécur10'!V$17&lt;&gt;0,'1C TSrécur10'!$C$12="OUI"),'1C TSrécur10'!$V$55/'1C TSrécur10'!V$17,"")</f>
        <v/>
      </c>
      <c r="AI553" s="545" t="str">
        <f>IF(AND('1C TSrécur10'!V$17&lt;&gt;0,'1C TSrécur10'!$C$12="OUI"),'1C TSrécur10'!$V$56/'1C TSrécur10'!V$17,"")</f>
        <v/>
      </c>
      <c r="AJ553" s="545" t="str">
        <f>IF(AND('1C TSrécur10'!V$17&lt;&gt;0,'1C TSrécur10'!$C$12="OUI"),'1C TSrécur10'!$V$57/'1C TSrécur10'!V$17,"")</f>
        <v/>
      </c>
      <c r="AK553" s="545">
        <f>IF(AND('1C TSrécur10'!V$17&lt;&gt;0,'1C TSrécur10'!$C$12="OUI"),'1C TSrécur10'!V$58/'1C TSrécur10'!V$17,0)</f>
        <v>0</v>
      </c>
      <c r="AL553" s="73">
        <f>IF(AND('1C TSrécur10'!$B$12&lt;&gt;"",'1C TSrécur10'!$C$12="OUI"),N553+AK553,N553)</f>
        <v>0</v>
      </c>
      <c r="AM553" s="344">
        <f t="shared" si="178"/>
        <v>0</v>
      </c>
      <c r="AN553" s="344">
        <f t="shared" si="179"/>
        <v>0</v>
      </c>
      <c r="AO553" s="345">
        <f t="shared" si="184"/>
        <v>0</v>
      </c>
      <c r="AP553" s="573">
        <f t="shared" si="185"/>
        <v>0</v>
      </c>
      <c r="AQ553" s="583">
        <f t="shared" si="182"/>
        <v>0</v>
      </c>
      <c r="AR553" s="579"/>
      <c r="AS553" s="102"/>
      <c r="AT553" s="209" t="str">
        <f>IF('1C TSrécur10'!V$17*FICHE!$C$13&lt;J553,"Forfait limité à "&amp;FICHE!$C$13&amp;"€/jour","")</f>
        <v/>
      </c>
      <c r="AU553" s="592"/>
    </row>
    <row r="554" spans="1:211" ht="13.9" hidden="1" customHeight="1">
      <c r="A554" s="309"/>
      <c r="B554" s="338"/>
      <c r="C554" s="962" t="str">
        <f>IF('1C TSrécur10'!W$17&lt;&gt;0,'1C TSrécur10'!$B$12,"")</f>
        <v/>
      </c>
      <c r="D554" s="963"/>
      <c r="E554" s="964"/>
      <c r="F554" s="211" t="str">
        <f>IF(AND($C554='1C TSrécur10'!$B$12,'1C TSrécur10'!$B$16="récurrentes",'1C TSrécur10'!$W$17&lt;&gt;""),'1C TSrécur10'!$W$21,"")</f>
        <v/>
      </c>
      <c r="G554" s="235"/>
      <c r="H554" s="745">
        <v>0.21</v>
      </c>
      <c r="I554" s="747">
        <v>1</v>
      </c>
      <c r="J554" s="316"/>
      <c r="K554" s="786">
        <f t="shared" si="183"/>
        <v>0</v>
      </c>
      <c r="L554" s="539">
        <f>IF(OR('1C TSrécur10'!$B$12="",'1C TSrécur10'!W$30=0),0,IF(AND('1C TSrécur10'!$B$12&lt;&gt;"",$K$2="Pôle",'1C TSrécur10'!$C$12="OUI"),(('1C TSrécur10'!W$22+'1C TSrécur10'!W$23+'1C TSrécur10'!W$24+'1C TSrécur10'!W$25+'1C TSrécur10'!W$29)/'1C TSrécur10'!W$17),IF(AND('1C TSrécur10'!$B$12&lt;&gt;"",$K$2="Pôle",'1C TSrécur10'!$C$12="NON"),(('1C TSrécur10'!W$22+'1C TSrécur10'!W$23+'1C TSrécur10'!W$24+'1C TSrécur10'!W$25+'1C TSrécur10'!W$29)/'1C TSrécur10'!W$30),IF(AND('1C TSrécur10'!$B$12&lt;&gt;"",$K$2&lt;&gt;"Pôle",'1C TSrécur10'!$C$12="OUI"),(('1C TSrécur10'!W$22+'1C TSrécur10'!W$23+'1C TSrécur10'!W$24+'1C TSrécur10'!W$25+'1C TSrécur10'!W$26+'1C TSrécur10'!W$27+'1C TSrécur10'!W$28+'1C TSrécur10'!W$29)/'1C TSrécur10'!W$17),IF(AND('1C TSrécur10'!$B$12&lt;&gt;"",$K$2&lt;&gt;"Pôle",'1C TSrécur10'!$C$12="NON"),(('1C TSrécur10'!W$22+'1C TSrécur10'!W$23+'1C TSrécur10'!W$24+'1C TSrécur10'!W$25+'1C TSrécur10'!W$26+'1C TSrécur10'!W$27+'1C TSrécur10'!W$28+'1C TSrécur10'!W$29)/'1C TSrécur10'!W$30))))))</f>
        <v>0</v>
      </c>
      <c r="M554" s="539">
        <f>IF(OR('1C TSrécur10'!$B$12="",'1C TSrécur10'!W$30=0),0,IF(AND('1C TSrécur10'!$B$12&lt;&gt;"",$K$2="Pôle",'1C TSrécur10'!$C$12="OUI"),(('1C TSrécur10'!W$26+'1C TSrécur10'!W$27+'1C TSrécur10'!W$28)/'1C TSrécur10'!W$17),IF(AND('1C TSrécur10'!$B$12&lt;&gt;"",$K$2="Pôle",'1C TSrécur10'!$C$12="NON"),(('1C TSrécur10'!W$26+'1C TSrécur10'!W$27+'1C TSrécur10'!W$28)/'1C TSrécur10'!W$30),IF(AND('1C TSrécur10'!$B$12&lt;&gt;"",$K$2&lt;&gt;"Pôle"),0))))</f>
        <v>0</v>
      </c>
      <c r="N554" s="539">
        <f>IF(AND('1C TSrécur10'!$W$17&lt;&gt;0,'1C TSrécur10'!$W$30&lt;&gt;0),L554+M554,0)</f>
        <v>0</v>
      </c>
      <c r="O554" s="544" t="str">
        <f>IF(AND('1C TSrécur10'!W$17&lt;&gt;0,'1C TSrécur10'!$C$12="OUI"),'1C TSrécur10'!W$36/'1C TSrécur10'!W$17,"")</f>
        <v/>
      </c>
      <c r="P554" s="545" t="str">
        <f>IF(AND('1C TSrécur10'!W$17&lt;&gt;0,'1C TSrécur10'!$C$12="OUI"),'1C TSrécur10'!$W$37/'1C TSrécur10'!W$17,"")</f>
        <v/>
      </c>
      <c r="Q554" s="545" t="str">
        <f>IF(AND('1C TSrécur10'!W$17&lt;&gt;0,'1C TSrécur10'!$C$12="OUI"),'1C TSrécur10'!$W$38/'1C TSrécur10'!W$17,"")</f>
        <v/>
      </c>
      <c r="R554" s="545" t="str">
        <f>IF(AND('1C TSrécur10'!W$17&lt;&gt;0,'1C TSrécur10'!$C$12="OUI"),'1C TSrécur10'!$W$39/'1C TSrécur10'!W$17,"")</f>
        <v/>
      </c>
      <c r="S554" s="545" t="str">
        <f>IF(AND('1C TSrécur10'!W$17&lt;&gt;0,'1C TSrécur10'!$C$12="OUI"),'1C TSrécur10'!$W$40/'1C TSrécur10'!W$17,"")</f>
        <v/>
      </c>
      <c r="T554" s="545" t="str">
        <f>IF(AND('1C TSrécur10'!W$17&lt;&gt;0,'1C TSrécur10'!$C$12="OUI"),'1C TSrécur10'!$W$41/'1C TSrécur10'!W$17,"")</f>
        <v/>
      </c>
      <c r="U554" s="545" t="str">
        <f>IF(AND('1C TSrécur10'!W$17&lt;&gt;0,'1C TSrécur10'!$C$12="OUI"),'1C TSrécur10'!$W$42/'1C TSrécur10'!W$17,"")</f>
        <v/>
      </c>
      <c r="V554" s="545" t="str">
        <f>IF(AND('1C TSrécur10'!W$17&lt;&gt;0,'1C TSrécur10'!$C$12="OUI"),'1C TSrécur10'!$W$43/'1C TSrécur10'!W$17,"")</f>
        <v/>
      </c>
      <c r="W554" s="545" t="str">
        <f>IF(AND('1C TSrécur10'!W$17&lt;&gt;0,'1C TSrécur10'!$C$12="OUI"),'1C TSrécur10'!$W$44/'1C TSrécur10'!W$17,"")</f>
        <v/>
      </c>
      <c r="X554" s="545" t="str">
        <f>IF(AND('1C TSrécur10'!W$17&lt;&gt;0,'1C TSrécur10'!$C$12="OUI"),'1C TSrécur10'!$W$45/'1C TSrécur10'!W$17,"")</f>
        <v/>
      </c>
      <c r="Y554" s="545" t="str">
        <f>IF(AND('1C TSrécur10'!W$17&lt;&gt;0,'1C TSrécur10'!$C$12="OUI"),'1C TSrécur10'!$W$46/'1C TSrécur10'!W$17,"")</f>
        <v/>
      </c>
      <c r="Z554" s="545" t="str">
        <f>IF(AND('1C TSrécur10'!W$17&lt;&gt;0,'1C TSrécur10'!$C$12="OUI"),'1C TSrécur10'!$W$47/'1C TSrécur10'!W$17,"")</f>
        <v/>
      </c>
      <c r="AA554" s="545" t="str">
        <f>IF(AND('1C TSrécur10'!W$17&lt;&gt;0,'1C TSrécur10'!$C$12="OUI"),'1C TSrécur10'!$W$48/'1C TSrécur10'!W$17,"")</f>
        <v/>
      </c>
      <c r="AB554" s="545" t="str">
        <f>IF(AND('1C TSrécur10'!W$17&lt;&gt;0,'1C TSrécur10'!$C$12="OUI"),'1C TSrécur10'!$W$49/'1C TSrécur10'!W$17,"")</f>
        <v/>
      </c>
      <c r="AC554" s="545" t="str">
        <f>IF(AND('1C TSrécur10'!W$17&lt;&gt;0,'1C TSrécur10'!$C$12="OUI"),'1C TSrécur10'!$W$50/'1C TSrécur10'!W$17,"")</f>
        <v/>
      </c>
      <c r="AD554" s="545" t="str">
        <f>IF(AND('1C TSrécur10'!W$17&lt;&gt;0,'1C TSrécur10'!$C$12="OUI"),'1C TSrécur10'!$W$51/'1C TSrécur10'!W$17,"")</f>
        <v/>
      </c>
      <c r="AE554" s="545" t="str">
        <f>IF(AND('1C TSrécur10'!W$17&lt;&gt;0,'1C TSrécur10'!$C$12="OUI"),'1C TSrécur10'!$W$52/'1C TSrécur10'!W$17,"")</f>
        <v/>
      </c>
      <c r="AF554" s="545" t="str">
        <f>IF(AND('1C TSrécur10'!W$17&lt;&gt;0,'1C TSrécur10'!$C$12="OUI"),'1C TSrécur10'!$W$53/'1C TSrécur10'!W$17,"")</f>
        <v/>
      </c>
      <c r="AG554" s="545" t="str">
        <f>IF(AND('1C TSrécur10'!W$17&lt;&gt;0,'1C TSrécur10'!$C$12="OUI"),'1C TSrécur10'!$W$54/'1C TSrécur10'!W$17,"")</f>
        <v/>
      </c>
      <c r="AH554" s="545" t="str">
        <f>IF(AND('1C TSrécur10'!W$17&lt;&gt;0,'1C TSrécur10'!$C$12="OUI"),'1C TSrécur10'!$W$55/'1C TSrécur10'!W$17,"")</f>
        <v/>
      </c>
      <c r="AI554" s="545" t="str">
        <f>IF(AND('1C TSrécur10'!W$17&lt;&gt;0,'1C TSrécur10'!$C$12="OUI"),'1C TSrécur10'!$W$56/'1C TSrécur10'!W$17,"")</f>
        <v/>
      </c>
      <c r="AJ554" s="545" t="str">
        <f>IF(AND('1C TSrécur10'!W$17&lt;&gt;0,'1C TSrécur10'!$C$12="OUI"),'1C TSrécur10'!$W$57/'1C TSrécur10'!W$17,"")</f>
        <v/>
      </c>
      <c r="AK554" s="545">
        <f>IF(AND('1C TSrécur10'!W$17&lt;&gt;0,'1C TSrécur10'!$C$12="OUI"),'1C TSrécur10'!W$58/'1C TSrécur10'!W$17,0)</f>
        <v>0</v>
      </c>
      <c r="AL554" s="73">
        <f>IF(AND('1C TSrécur10'!$B$12&lt;&gt;"",'1C TSrécur10'!$C$12="OUI"),N554+AK554,N554)</f>
        <v>0</v>
      </c>
      <c r="AM554" s="344">
        <f t="shared" si="178"/>
        <v>0</v>
      </c>
      <c r="AN554" s="344">
        <f t="shared" si="179"/>
        <v>0</v>
      </c>
      <c r="AO554" s="345">
        <f t="shared" si="184"/>
        <v>0</v>
      </c>
      <c r="AP554" s="573">
        <f t="shared" si="185"/>
        <v>0</v>
      </c>
      <c r="AQ554" s="583">
        <f t="shared" si="182"/>
        <v>0</v>
      </c>
      <c r="AR554" s="579"/>
      <c r="AS554" s="102"/>
      <c r="AT554" s="209" t="str">
        <f>IF('1C TSrécur10'!W$17*FICHE!$C$13&lt;J554,"Forfait limité à "&amp;FICHE!$C$13&amp;"€/jour","")</f>
        <v/>
      </c>
      <c r="AU554" s="592"/>
    </row>
    <row r="555" spans="1:211" ht="13.9" hidden="1" customHeight="1">
      <c r="A555" s="309"/>
      <c r="B555" s="338"/>
      <c r="C555" s="962" t="str">
        <f>IF('1C TSrécur10'!X$17&lt;&gt;0,'1C TSrécur10'!$B$12,"")</f>
        <v/>
      </c>
      <c r="D555" s="963"/>
      <c r="E555" s="964"/>
      <c r="F555" s="211" t="str">
        <f>IF(AND($C555='1C TSrécur10'!$B$12,'1C TSrécur10'!$B$16="récurrentes",'1C TSrécur10'!$X$17&lt;&gt;""),'1C TSrécur10'!$X$21,"")</f>
        <v/>
      </c>
      <c r="G555" s="235"/>
      <c r="H555" s="745">
        <v>0.21</v>
      </c>
      <c r="I555" s="747">
        <v>1</v>
      </c>
      <c r="J555" s="316"/>
      <c r="K555" s="786">
        <f t="shared" si="183"/>
        <v>0</v>
      </c>
      <c r="L555" s="539">
        <f>IF(OR('1C TSrécur10'!$B$12="",'1C TSrécur10'!X$30=0),0,IF(AND('1C TSrécur10'!$B$12&lt;&gt;"",$K$2="Pôle",'1C TSrécur10'!$C$12="OUI"),(('1C TSrécur10'!X$22+'1C TSrécur10'!X$23+'1C TSrécur10'!X$24+'1C TSrécur10'!X$25+'1C TSrécur10'!X$29)/'1C TSrécur10'!X$17),IF(AND('1C TSrécur10'!$B$12&lt;&gt;"",$K$2="Pôle",'1C TSrécur10'!$C$12="NON"),(('1C TSrécur10'!X$22+'1C TSrécur10'!X$23+'1C TSrécur10'!X$24+'1C TSrécur10'!X$25+'1C TSrécur10'!X$29)/'1C TSrécur10'!X$30),IF(AND('1C TSrécur10'!$B$12&lt;&gt;"",$K$2&lt;&gt;"Pôle",'1C TSrécur10'!$C$12="OUI"),(('1C TSrécur10'!X$22+'1C TSrécur10'!X$23+'1C TSrécur10'!X$24+'1C TSrécur10'!X$25+'1C TSrécur10'!X$26+'1C TSrécur10'!X$27+'1C TSrécur10'!X$28+'1C TSrécur10'!X$29)/'1C TSrécur10'!X$17),IF(AND('1C TSrécur10'!$B$12&lt;&gt;"",$K$2&lt;&gt;"Pôle",'1C TSrécur10'!$C$12="NON"),(('1C TSrécur10'!X$22+'1C TSrécur10'!X$23+'1C TSrécur10'!X$24+'1C TSrécur10'!X$25+'1C TSrécur10'!X$26+'1C TSrécur10'!X$27+'1C TSrécur10'!X$28+'1C TSrécur10'!X$29)/'1C TSrécur10'!X$30))))))</f>
        <v>0</v>
      </c>
      <c r="M555" s="539">
        <f>IF(OR('1C TSrécur10'!$B$12="",'1C TSrécur10'!X$30=0),0,IF(AND('1C TSrécur10'!$B$12&lt;&gt;"",$K$2="Pôle",'1C TSrécur10'!$C$12="OUI"),(('1C TSrécur10'!X$26+'1C TSrécur10'!X$27+'1C TSrécur10'!X$28)/'1C TSrécur10'!X$17),IF(AND('1C TSrécur10'!$B$12&lt;&gt;"",$K$2="Pôle",'1C TSrécur10'!$C$12="NON"),(('1C TSrécur10'!X$26+'1C TSrécur10'!X$27+'1C TSrécur10'!X$28)/'1C TSrécur10'!X$30),IF(AND('1C TSrécur10'!$B$12&lt;&gt;"",$K$2&lt;&gt;"Pôle"),0))))</f>
        <v>0</v>
      </c>
      <c r="N555" s="539">
        <f>IF(AND('1C TSrécur10'!$X$17&lt;&gt;0,'1C TSrécur10'!$X$30&lt;&gt;0),L555+M555,0)</f>
        <v>0</v>
      </c>
      <c r="O555" s="544" t="str">
        <f>IF(AND('1C TSrécur10'!X$17&lt;&gt;0,'1C TSrécur10'!$C$12="OUI"),'1C TSrécur10'!X$36/'1C TSrécur10'!X$17,"")</f>
        <v/>
      </c>
      <c r="P555" s="545" t="str">
        <f>IF(AND('1C TSrécur10'!X$17&lt;&gt;0,'1C TSrécur10'!$C$12="OUI"),'1C TSrécur10'!$X$37/'1C TSrécur10'!X$17,"")</f>
        <v/>
      </c>
      <c r="Q555" s="545" t="str">
        <f>IF(AND('1C TSrécur10'!X$17&lt;&gt;0,'1C TSrécur10'!$C$12="OUI"),'1C TSrécur10'!$X$38/'1C TSrécur10'!X$17,"")</f>
        <v/>
      </c>
      <c r="R555" s="545" t="str">
        <f>IF(AND('1C TSrécur10'!X$17&lt;&gt;0,'1C TSrécur10'!$C$12="OUI"),'1C TSrécur10'!$X$39/'1C TSrécur10'!X$17,"")</f>
        <v/>
      </c>
      <c r="S555" s="545" t="str">
        <f>IF(AND('1C TSrécur10'!X$17&lt;&gt;0,'1C TSrécur10'!$C$12="OUI"),'1C TSrécur10'!$X$40/'1C TSrécur10'!X$17,"")</f>
        <v/>
      </c>
      <c r="T555" s="545" t="str">
        <f>IF(AND('1C TSrécur10'!X$17&lt;&gt;0,'1C TSrécur10'!$C$12="OUI"),'1C TSrécur10'!$X$41/'1C TSrécur10'!X$17,"")</f>
        <v/>
      </c>
      <c r="U555" s="545" t="str">
        <f>IF(AND('1C TSrécur10'!X$17&lt;&gt;0,'1C TSrécur10'!$C$12="OUI"),'1C TSrécur10'!$X$42/'1C TSrécur10'!X$17,"")</f>
        <v/>
      </c>
      <c r="V555" s="545" t="str">
        <f>IF(AND('1C TSrécur10'!X$17&lt;&gt;0,'1C TSrécur10'!$C$12="OUI"),'1C TSrécur10'!$X$43/'1C TSrécur10'!X$17,"")</f>
        <v/>
      </c>
      <c r="W555" s="545" t="str">
        <f>IF(AND('1C TSrécur10'!X$17&lt;&gt;0,'1C TSrécur10'!$C$12="OUI"),'1C TSrécur10'!$X$44/'1C TSrécur10'!X$17,"")</f>
        <v/>
      </c>
      <c r="X555" s="545" t="str">
        <f>IF(AND('1C TSrécur10'!X$17&lt;&gt;0,'1C TSrécur10'!$C$12="OUI"),'1C TSrécur10'!$X$45/'1C TSrécur10'!X$17,"")</f>
        <v/>
      </c>
      <c r="Y555" s="545" t="str">
        <f>IF(AND('1C TSrécur10'!X$17&lt;&gt;0,'1C TSrécur10'!$C$12="OUI"),'1C TSrécur10'!$X$46/'1C TSrécur10'!X$17,"")</f>
        <v/>
      </c>
      <c r="Z555" s="545" t="str">
        <f>IF(AND('1C TSrécur10'!X$17&lt;&gt;0,'1C TSrécur10'!$C$12="OUI"),'1C TSrécur10'!$X$47/'1C TSrécur10'!X$17,"")</f>
        <v/>
      </c>
      <c r="AA555" s="545" t="str">
        <f>IF(AND('1C TSrécur10'!X$17&lt;&gt;0,'1C TSrécur10'!$C$12="OUI"),'1C TSrécur10'!$X$48/'1C TSrécur10'!X$17,"")</f>
        <v/>
      </c>
      <c r="AB555" s="545" t="str">
        <f>IF(AND('1C TSrécur10'!X$17&lt;&gt;0,'1C TSrécur10'!$C$12="OUI"),'1C TSrécur10'!$X$49/'1C TSrécur10'!X$17,"")</f>
        <v/>
      </c>
      <c r="AC555" s="545" t="str">
        <f>IF(AND('1C TSrécur10'!X$17&lt;&gt;0,'1C TSrécur10'!$C$12="OUI"),'1C TSrécur10'!$X$50/'1C TSrécur10'!X$17,"")</f>
        <v/>
      </c>
      <c r="AD555" s="545" t="str">
        <f>IF(AND('1C TSrécur10'!X$17&lt;&gt;0,'1C TSrécur10'!$C$12="OUI"),'1C TSrécur10'!$X$51/'1C TSrécur10'!X$17,"")</f>
        <v/>
      </c>
      <c r="AE555" s="545" t="str">
        <f>IF(AND('1C TSrécur10'!X$17&lt;&gt;0,'1C TSrécur10'!$C$12="OUI"),'1C TSrécur10'!$X$52/'1C TSrécur10'!X$17,"")</f>
        <v/>
      </c>
      <c r="AF555" s="545" t="str">
        <f>IF(AND('1C TSrécur10'!X$17&lt;&gt;0,'1C TSrécur10'!$C$12="OUI"),'1C TSrécur10'!$X$53/'1C TSrécur10'!X$17,"")</f>
        <v/>
      </c>
      <c r="AG555" s="545" t="str">
        <f>IF(AND('1C TSrécur10'!X$17&lt;&gt;0,'1C TSrécur10'!$C$12="OUI"),'1C TSrécur10'!$X$54/'1C TSrécur10'!X$17,"")</f>
        <v/>
      </c>
      <c r="AH555" s="545" t="str">
        <f>IF(AND('1C TSrécur10'!X$17&lt;&gt;0,'1C TSrécur10'!$C$12="OUI"),'1C TSrécur10'!$X$55/'1C TSrécur10'!X$17,"")</f>
        <v/>
      </c>
      <c r="AI555" s="545" t="str">
        <f>IF(AND('1C TSrécur10'!X$17&lt;&gt;0,'1C TSrécur10'!$C$12="OUI"),'1C TSrécur10'!$X$56/'1C TSrécur10'!X$17,"")</f>
        <v/>
      </c>
      <c r="AJ555" s="545" t="str">
        <f>IF(AND('1C TSrécur10'!X$17&lt;&gt;0,'1C TSrécur10'!$C$12="OUI"),'1C TSrécur10'!$X$57/'1C TSrécur10'!X$17,"")</f>
        <v/>
      </c>
      <c r="AK555" s="545">
        <f>IF(AND('1C TSrécur10'!X$17&lt;&gt;0,'1C TSrécur10'!$C$12="OUI"),'1C TSrécur10'!X$58/'1C TSrécur10'!X$17,0)</f>
        <v>0</v>
      </c>
      <c r="AL555" s="73">
        <f>IF(AND('1C TSrécur10'!$B$12&lt;&gt;"",'1C TSrécur10'!$C$12="OUI"),N555+AK555,N555)</f>
        <v>0</v>
      </c>
      <c r="AM555" s="344">
        <f t="shared" si="178"/>
        <v>0</v>
      </c>
      <c r="AN555" s="344">
        <f t="shared" si="179"/>
        <v>0</v>
      </c>
      <c r="AO555" s="345">
        <f t="shared" si="184"/>
        <v>0</v>
      </c>
      <c r="AP555" s="573">
        <f t="shared" si="185"/>
        <v>0</v>
      </c>
      <c r="AQ555" s="583">
        <f t="shared" si="182"/>
        <v>0</v>
      </c>
      <c r="AR555" s="579"/>
      <c r="AS555" s="102"/>
      <c r="AT555" s="209" t="str">
        <f>IF('1C TSrécur10'!X$17*FICHE!$C$13&lt;J555,"Forfait limité à "&amp;FICHE!$C$13&amp;"€/jour","")</f>
        <v/>
      </c>
      <c r="AU555" s="592"/>
    </row>
    <row r="556" spans="1:211" ht="13.9" hidden="1" customHeight="1">
      <c r="A556" s="309"/>
      <c r="B556" s="338"/>
      <c r="C556" s="962" t="str">
        <f>IF('1C TSrécur10'!Y$17&lt;&gt;0,'1C TSrécur10'!$B$12,"")</f>
        <v/>
      </c>
      <c r="D556" s="963"/>
      <c r="E556" s="964"/>
      <c r="F556" s="211" t="str">
        <f>IF(AND($C556='1C TSrécur10'!$B$12,'1C TSrécur10'!$B$16="récurrentes",'1C TSrécur10'!$Y$17&lt;&gt;""),'1C TSrécur10'!$Y$21,"")</f>
        <v/>
      </c>
      <c r="G556" s="235"/>
      <c r="H556" s="745">
        <v>0.21</v>
      </c>
      <c r="I556" s="747">
        <v>1</v>
      </c>
      <c r="J556" s="316"/>
      <c r="K556" s="786">
        <f t="shared" si="183"/>
        <v>0</v>
      </c>
      <c r="L556" s="539">
        <f>IF(OR('1C TSrécur10'!$B$12="",'1C TSrécur10'!Y$30=0),0,IF(AND('1C TSrécur10'!$B$12&lt;&gt;"",$K$2="Pôle",'1C TSrécur10'!$C$12="OUI"),(('1C TSrécur10'!Y$22+'1C TSrécur10'!Y$23+'1C TSrécur10'!Y$24+'1C TSrécur10'!Y$25+'1C TSrécur10'!Y$29)/'1C TSrécur10'!Y$17),IF(AND('1C TSrécur10'!$B$12&lt;&gt;"",$K$2="Pôle",'1C TSrécur10'!$C$12="NON"),(('1C TSrécur10'!Y$22+'1C TSrécur10'!Y$23+'1C TSrécur10'!Y$24+'1C TSrécur10'!Y$25+'1C TSrécur10'!Y$29)/'1C TSrécur10'!Y$30),IF(AND('1C TSrécur10'!$B$12&lt;&gt;"",$K$2&lt;&gt;"Pôle",'1C TSrécur10'!$C$12="OUI"),(('1C TSrécur10'!Y$22+'1C TSrécur10'!Y$23+'1C TSrécur10'!Y$24+'1C TSrécur10'!Y$25+'1C TSrécur10'!Y$26+'1C TSrécur10'!Y$27+'1C TSrécur10'!Y$28+'1C TSrécur10'!Y$29)/'1C TSrécur10'!Y$17),IF(AND('1C TSrécur10'!$B$12&lt;&gt;"",$K$2&lt;&gt;"Pôle",'1C TSrécur10'!$C$12="NON"),(('1C TSrécur10'!Y$22+'1C TSrécur10'!Y$23+'1C TSrécur10'!Y$24+'1C TSrécur10'!Y$25+'1C TSrécur10'!Y$26+'1C TSrécur10'!Y$27+'1C TSrécur10'!Y$28+'1C TSrécur10'!Y$29)/'1C TSrécur10'!Y$30))))))</f>
        <v>0</v>
      </c>
      <c r="M556" s="539">
        <f>IF(OR('1C TSrécur10'!$B$12="",'1C TSrécur10'!Y$30=0),0,IF(AND('1C TSrécur10'!$B$12&lt;&gt;"",$K$2="Pôle",'1C TSrécur10'!$C$12="OUI"),(('1C TSrécur10'!Y$26+'1C TSrécur10'!Y$27+'1C TSrécur10'!Y$28)/'1C TSrécur10'!Y$17),IF(AND('1C TSrécur10'!$B$12&lt;&gt;"",$K$2="Pôle",'1C TSrécur10'!$C$12="NON"),(('1C TSrécur10'!Y$26+'1C TSrécur10'!Y$27+'1C TSrécur10'!Y$28)/'1C TSrécur10'!Y$30),IF(AND('1C TSrécur10'!$B$12&lt;&gt;"",$K$2&lt;&gt;"Pôle"),0))))</f>
        <v>0</v>
      </c>
      <c r="N556" s="539">
        <f>IF(AND('1C TSrécur10'!$Y$17&lt;&gt;0,'1C TSrécur10'!$Y$30&lt;&gt;0),L556+M556,0)</f>
        <v>0</v>
      </c>
      <c r="O556" s="544" t="str">
        <f>IF(AND('1C TSrécur10'!Y$17&lt;&gt;0,'1C TSrécur10'!$C$12="OUI"),'1C TSrécur10'!Y$36/'1C TSrécur10'!Y$17,"")</f>
        <v/>
      </c>
      <c r="P556" s="545" t="str">
        <f>IF(AND('1C TSrécur10'!Y$17&lt;&gt;0,'1C TSrécur10'!$C$12="OUI"),'1C TSrécur10'!$Y$37/'1C TSrécur10'!Y$17,"")</f>
        <v/>
      </c>
      <c r="Q556" s="545" t="str">
        <f>IF(AND('1C TSrécur10'!Y$17&lt;&gt;0,'1C TSrécur10'!$C$12="OUI"),'1C TSrécur10'!$Y$38/'1C TSrécur10'!Y$17,"")</f>
        <v/>
      </c>
      <c r="R556" s="545" t="str">
        <f>IF(AND('1C TSrécur10'!Y$17&lt;&gt;0,'1C TSrécur10'!$C$12="OUI"),'1C TSrécur10'!$Y$39/'1C TSrécur10'!Y$17,"")</f>
        <v/>
      </c>
      <c r="S556" s="545" t="str">
        <f>IF(AND('1C TSrécur10'!Y$17&lt;&gt;0,'1C TSrécur10'!$C$12="OUI"),'1C TSrécur10'!$Y$40/'1C TSrécur10'!Y$17,"")</f>
        <v/>
      </c>
      <c r="T556" s="545" t="str">
        <f>IF(AND('1C TSrécur10'!Y$17&lt;&gt;0,'1C TSrécur10'!$C$12="OUI"),'1C TSrécur10'!$Y$41/'1C TSrécur10'!Y$17,"")</f>
        <v/>
      </c>
      <c r="U556" s="545" t="str">
        <f>IF(AND('1C TSrécur10'!Y$17&lt;&gt;0,'1C TSrécur10'!$C$12="OUI"),'1C TSrécur10'!$Y$42/'1C TSrécur10'!Y$17,"")</f>
        <v/>
      </c>
      <c r="V556" s="545" t="str">
        <f>IF(AND('1C TSrécur10'!Y$17&lt;&gt;0,'1C TSrécur10'!$C$12="OUI"),'1C TSrécur10'!$Y$43/'1C TSrécur10'!Y$17,"")</f>
        <v/>
      </c>
      <c r="W556" s="545" t="str">
        <f>IF(AND('1C TSrécur10'!Y$17&lt;&gt;0,'1C TSrécur10'!$C$12="OUI"),'1C TSrécur10'!$Y$44/'1C TSrécur10'!Y$17,"")</f>
        <v/>
      </c>
      <c r="X556" s="545" t="str">
        <f>IF(AND('1C TSrécur10'!Y$17&lt;&gt;0,'1C TSrécur10'!$C$12="OUI"),'1C TSrécur10'!$Y$45/'1C TSrécur10'!Y$17,"")</f>
        <v/>
      </c>
      <c r="Y556" s="545" t="str">
        <f>IF(AND('1C TSrécur10'!Y$17&lt;&gt;0,'1C TSrécur10'!$C$12="OUI"),'1C TSrécur10'!$Y$46/'1C TSrécur10'!Y$17,"")</f>
        <v/>
      </c>
      <c r="Z556" s="545" t="str">
        <f>IF(AND('1C TSrécur10'!Y$17&lt;&gt;0,'1C TSrécur10'!$C$12="OUI"),'1C TSrécur10'!$Y$47/'1C TSrécur10'!Y$17,"")</f>
        <v/>
      </c>
      <c r="AA556" s="545" t="str">
        <f>IF(AND('1C TSrécur10'!Y$17&lt;&gt;0,'1C TSrécur10'!$C$12="OUI"),'1C TSrécur10'!$Y$48/'1C TSrécur10'!Y$17,"")</f>
        <v/>
      </c>
      <c r="AB556" s="545" t="str">
        <f>IF(AND('1C TSrécur10'!Y$17&lt;&gt;0,'1C TSrécur10'!$C$12="OUI"),'1C TSrécur10'!$Y$49/'1C TSrécur10'!Y$17,"")</f>
        <v/>
      </c>
      <c r="AC556" s="545" t="str">
        <f>IF(AND('1C TSrécur10'!Y$17&lt;&gt;0,'1C TSrécur10'!$C$12="OUI"),'1C TSrécur10'!$Y$50/'1C TSrécur10'!Y$17,"")</f>
        <v/>
      </c>
      <c r="AD556" s="545" t="str">
        <f>IF(AND('1C TSrécur10'!Y$17&lt;&gt;0,'1C TSrécur10'!$C$12="OUI"),'1C TSrécur10'!$Y$51/'1C TSrécur10'!Y$17,"")</f>
        <v/>
      </c>
      <c r="AE556" s="545" t="str">
        <f>IF(AND('1C TSrécur10'!Y$17&lt;&gt;0,'1C TSrécur10'!$C$12="OUI"),'1C TSrécur10'!$Y$52/'1C TSrécur10'!Y$17,"")</f>
        <v/>
      </c>
      <c r="AF556" s="545" t="str">
        <f>IF(AND('1C TSrécur10'!Y$17&lt;&gt;0,'1C TSrécur10'!$C$12="OUI"),'1C TSrécur10'!$Y$53/'1C TSrécur10'!Y$17,"")</f>
        <v/>
      </c>
      <c r="AG556" s="545" t="str">
        <f>IF(AND('1C TSrécur10'!Y$17&lt;&gt;0,'1C TSrécur10'!$C$12="OUI"),'1C TSrécur10'!$Y$54/'1C TSrécur10'!Y$17,"")</f>
        <v/>
      </c>
      <c r="AH556" s="545" t="str">
        <f>IF(AND('1C TSrécur10'!Y$17&lt;&gt;0,'1C TSrécur10'!$C$12="OUI"),'1C TSrécur10'!$Y$55/'1C TSrécur10'!Y$17,"")</f>
        <v/>
      </c>
      <c r="AI556" s="545" t="str">
        <f>IF(AND('1C TSrécur10'!Y$17&lt;&gt;0,'1C TSrécur10'!$C$12="OUI"),'1C TSrécur10'!$Y$56/'1C TSrécur10'!Y$17,"")</f>
        <v/>
      </c>
      <c r="AJ556" s="545" t="str">
        <f>IF(AND('1C TSrécur10'!Y$17&lt;&gt;0,'1C TSrécur10'!$C$12="OUI"),'1C TSrécur10'!$Y$57/'1C TSrécur10'!Y$17,"")</f>
        <v/>
      </c>
      <c r="AK556" s="545">
        <f>IF(AND('1C TSrécur10'!Y$17&lt;&gt;0,'1C TSrécur10'!$C$12="OUI"),'1C TSrécur10'!Y$58/'1C TSrécur10'!Y$17,0)</f>
        <v>0</v>
      </c>
      <c r="AL556" s="73">
        <f>IF(AND('1C TSrécur10'!$B$12&lt;&gt;"",'1C TSrécur10'!$C$12="OUI"),N556+AK556,N556)</f>
        <v>0</v>
      </c>
      <c r="AM556" s="344">
        <f t="shared" si="178"/>
        <v>0</v>
      </c>
      <c r="AN556" s="344">
        <f t="shared" si="179"/>
        <v>0</v>
      </c>
      <c r="AO556" s="345">
        <f t="shared" si="184"/>
        <v>0</v>
      </c>
      <c r="AP556" s="573">
        <f t="shared" si="185"/>
        <v>0</v>
      </c>
      <c r="AQ556" s="583">
        <f t="shared" si="182"/>
        <v>0</v>
      </c>
      <c r="AR556" s="579"/>
      <c r="AS556" s="102"/>
      <c r="AT556" s="209" t="str">
        <f>IF('1C TSrécur10'!Y$17*FICHE!$C$13&lt;J556,"Forfait limité à "&amp;FICHE!$C$13&amp;"€/jour","")</f>
        <v/>
      </c>
      <c r="AU556" s="592"/>
    </row>
    <row r="557" spans="1:211" s="767" customFormat="1" ht="13.9" hidden="1" customHeight="1">
      <c r="A557" s="819"/>
      <c r="B557" s="820"/>
      <c r="C557" s="965" t="str">
        <f>IF('1C TSrécur10'!Z$17&lt;&gt;0,'1C TSrécur10'!$B$12,"")</f>
        <v/>
      </c>
      <c r="D557" s="966"/>
      <c r="E557" s="967"/>
      <c r="F557" s="821" t="str">
        <f>IF(AND($C557='1C TSrécur10'!$B$12,'1C TSrécur10'!$B$16="récurrentes",'1C TSrécur10'!$Z$17&lt;&gt;""),'1C TSrécur10'!$Z$21,"")</f>
        <v/>
      </c>
      <c r="G557" s="833"/>
      <c r="H557" s="834">
        <v>0.21</v>
      </c>
      <c r="I557" s="835">
        <v>1</v>
      </c>
      <c r="J557" s="822"/>
      <c r="K557" s="836">
        <f t="shared" si="183"/>
        <v>0</v>
      </c>
      <c r="L557" s="837">
        <f>IF(OR('1C TSrécur10'!$B$12="",'1C TSrécur10'!Z$30=0),0,IF(AND('1C TSrécur10'!$B$12&lt;&gt;"",$K$2="Pôle",'1C TSrécur10'!$C$12="OUI"),(('1C TSrécur10'!Z$22+'1C TSrécur10'!Z$23+'1C TSrécur10'!Z$24+'1C TSrécur10'!Z$25+'1C TSrécur10'!Z$29)/'1C TSrécur10'!Z$17),IF(AND('1C TSrécur10'!$B$12&lt;&gt;"",$K$2="Pôle",'1C TSrécur10'!$C$12="NON"),(('1C TSrécur10'!Z$22+'1C TSrécur10'!Z$23+'1C TSrécur10'!Z$24+'1C TSrécur10'!Z$25+'1C TSrécur10'!Z$29)/'1C TSrécur10'!Z$30),IF(AND('1C TSrécur10'!$B$12&lt;&gt;"",$K$2&lt;&gt;"Pôle",'1C TSrécur10'!$C$12="OUI"),(('1C TSrécur10'!Z$22+'1C TSrécur10'!Z$23+'1C TSrécur10'!Z$24+'1C TSrécur10'!Z$25+'1C TSrécur10'!Z$26+'1C TSrécur10'!Z$27+'1C TSrécur10'!Z$28+'1C TSrécur10'!Z$29)/'1C TSrécur10'!Z$17),IF(AND('1C TSrécur10'!$B$12&lt;&gt;"",$K$2&lt;&gt;"Pôle",'1C TSrécur10'!$C$12="NON"),(('1C TSrécur10'!Z$22+'1C TSrécur10'!Z$23+'1C TSrécur10'!Z$24+'1C TSrécur10'!Z$25+'1C TSrécur10'!Z$26+'1C TSrécur10'!Z$27+'1C TSrécur10'!Z$28+'1C TSrécur10'!Z$29)/'1C TSrécur10'!Z$30))))))</f>
        <v>0</v>
      </c>
      <c r="M557" s="837">
        <f>IF(OR('1C TSrécur10'!$B$12="",'1C TSrécur10'!Z$30=0),0,IF(AND('1C TSrécur10'!$B$12&lt;&gt;"",$K$2="Pôle",'1C TSrécur10'!$C$12="OUI"),(('1C TSrécur10'!Z$26+'1C TSrécur10'!Z$27+'1C TSrécur10'!Z$28)/'1C TSrécur10'!Z$17),IF(AND('1C TSrécur10'!$B$12&lt;&gt;"",$K$2="Pôle",'1C TSrécur10'!$C$12="NON"),(('1C TSrécur10'!Z$26+'1C TSrécur10'!Z$27+'1C TSrécur10'!Z$28)/'1C TSrécur10'!Z$30),IF(AND('1C TSrécur10'!$B$12&lt;&gt;"",$K$2&lt;&gt;"Pôle"),0))))</f>
        <v>0</v>
      </c>
      <c r="N557" s="837">
        <f>IF(AND('1C TSrécur10'!$Z$17&lt;&gt;0,'1C TSrécur10'!$Z$30&lt;&gt;0),L557+M557,0)</f>
        <v>0</v>
      </c>
      <c r="O557" s="838" t="str">
        <f>IF(AND('1C TSrécur10'!Z$17&lt;&gt;0,'1C TSrécur10'!$C$12="OUI"),'1C TSrécur10'!Z$36/'1C TSrécur10'!Z$17,"")</f>
        <v/>
      </c>
      <c r="P557" s="839" t="str">
        <f>IF(AND('1C TSrécur10'!Z$17&lt;&gt;0,'1C TSrécur10'!$C$12="OUI"),'1C TSrécur10'!$Z$37/'1C TSrécur10'!Z$17,"")</f>
        <v/>
      </c>
      <c r="Q557" s="839" t="str">
        <f>IF(AND('1C TSrécur10'!Z$17&lt;&gt;0,'1C TSrécur10'!$C$12="OUI"),'1C TSrécur10'!$Z$38/'1C TSrécur10'!Z$17,"")</f>
        <v/>
      </c>
      <c r="R557" s="839" t="str">
        <f>IF(AND('1C TSrécur10'!Z$17&lt;&gt;0,'1C TSrécur10'!$C$12="OUI"),'1C TSrécur10'!$Z$39/'1C TSrécur10'!Z$17,"")</f>
        <v/>
      </c>
      <c r="S557" s="839" t="str">
        <f>IF(AND('1C TSrécur10'!Z$17&lt;&gt;0,'1C TSrécur10'!$C$12="OUI"),'1C TSrécur10'!$Z$40/'1C TSrécur10'!Z$17,"")</f>
        <v/>
      </c>
      <c r="T557" s="839" t="str">
        <f>IF(AND('1C TSrécur10'!Z$17&lt;&gt;0,'1C TSrécur10'!$C$12="OUI"),'1C TSrécur10'!$Z$41/'1C TSrécur10'!Z$17,"")</f>
        <v/>
      </c>
      <c r="U557" s="839" t="str">
        <f>IF(AND('1C TSrécur10'!Z$17&lt;&gt;0,'1C TSrécur10'!$C$12="OUI"),'1C TSrécur10'!$Z$42/'1C TSrécur10'!Z$17,"")</f>
        <v/>
      </c>
      <c r="V557" s="839" t="str">
        <f>IF(AND('1C TSrécur10'!Z$17&lt;&gt;0,'1C TSrécur10'!$C$12="OUI"),'1C TSrécur10'!$Z$43/'1C TSrécur10'!Z$17,"")</f>
        <v/>
      </c>
      <c r="W557" s="839" t="str">
        <f>IF(AND('1C TSrécur10'!Z$17&lt;&gt;0,'1C TSrécur10'!$C$12="OUI"),'1C TSrécur10'!$Z$44/'1C TSrécur10'!Z$17,"")</f>
        <v/>
      </c>
      <c r="X557" s="839" t="str">
        <f>IF(AND('1C TSrécur10'!Z$17&lt;&gt;0,'1C TSrécur10'!$C$12="OUI"),'1C TSrécur10'!$Z$45/'1C TSrécur10'!Z$17,"")</f>
        <v/>
      </c>
      <c r="Y557" s="839" t="str">
        <f>IF(AND('1C TSrécur10'!Z$17&lt;&gt;0,'1C TSrécur10'!$C$12="OUI"),'1C TSrécur10'!$Z$46/'1C TSrécur10'!Z$17,"")</f>
        <v/>
      </c>
      <c r="Z557" s="839" t="str">
        <f>IF(AND('1C TSrécur10'!Z$17&lt;&gt;0,'1C TSrécur10'!$C$12="OUI"),'1C TSrécur10'!$Z$47/'1C TSrécur10'!Z$17,"")</f>
        <v/>
      </c>
      <c r="AA557" s="839" t="str">
        <f>IF(AND('1C TSrécur10'!Z$17&lt;&gt;0,'1C TSrécur10'!$C$12="OUI"),'1C TSrécur10'!$Z$48/'1C TSrécur10'!Z$17,"")</f>
        <v/>
      </c>
      <c r="AB557" s="839" t="str">
        <f>IF(AND('1C TSrécur10'!Z$17&lt;&gt;0,'1C TSrécur10'!$C$12="OUI"),'1C TSrécur10'!$Z$49/'1C TSrécur10'!Z$17,"")</f>
        <v/>
      </c>
      <c r="AC557" s="839" t="str">
        <f>IF(AND('1C TSrécur10'!Z$17&lt;&gt;0,'1C TSrécur10'!$C$12="OUI"),'1C TSrécur10'!$Z$50/'1C TSrécur10'!Z$17,"")</f>
        <v/>
      </c>
      <c r="AD557" s="839" t="str">
        <f>IF(AND('1C TSrécur10'!Z$17&lt;&gt;0,'1C TSrécur10'!$C$12="OUI"),'1C TSrécur10'!$Z$51/'1C TSrécur10'!Z$17,"")</f>
        <v/>
      </c>
      <c r="AE557" s="839" t="str">
        <f>IF(AND('1C TSrécur10'!Z$17&lt;&gt;0,'1C TSrécur10'!$C$12="OUI"),'1C TSrécur10'!$Z$52/'1C TSrécur10'!Z$17,"")</f>
        <v/>
      </c>
      <c r="AF557" s="839" t="str">
        <f>IF(AND('1C TSrécur10'!Z$17&lt;&gt;0,'1C TSrécur10'!$C$12="OUI"),'1C TSrécur10'!$Z$53/'1C TSrécur10'!Z$17,"")</f>
        <v/>
      </c>
      <c r="AG557" s="839" t="str">
        <f>IF(AND('1C TSrécur10'!Z$17&lt;&gt;0,'1C TSrécur10'!$C$12="OUI"),'1C TSrécur10'!$Z$54/'1C TSrécur10'!Z$17,"")</f>
        <v/>
      </c>
      <c r="AH557" s="839" t="str">
        <f>IF(AND('1C TSrécur10'!Z$17&lt;&gt;0,'1C TSrécur10'!$C$12="OUI"),'1C TSrécur10'!$Z$55/'1C TSrécur10'!Z$17,"")</f>
        <v/>
      </c>
      <c r="AI557" s="839" t="str">
        <f>IF(AND('1C TSrécur10'!Z$17&lt;&gt;0,'1C TSrécur10'!$C$12="OUI"),'1C TSrécur10'!$Z$56/'1C TSrécur10'!Z$17,"")</f>
        <v/>
      </c>
      <c r="AJ557" s="839" t="str">
        <f>IF(AND('1C TSrécur10'!Z$17&lt;&gt;0,'1C TSrécur10'!$C$12="OUI"),'1C TSrécur10'!$Z$57/'1C TSrécur10'!Z$17,"")</f>
        <v/>
      </c>
      <c r="AK557" s="839">
        <f>IF(AND('1C TSrécur10'!Z$17&lt;&gt;0,'1C TSrécur10'!$C$12="OUI"),'1C TSrécur10'!Z$58/'1C TSrécur10'!Z$17,0)</f>
        <v>0</v>
      </c>
      <c r="AL557" s="823">
        <f>IF(AND('1C TSrécur10'!$B$12&lt;&gt;"",'1C TSrécur10'!$C$12="OUI"),N557+AK557,N557)</f>
        <v>0</v>
      </c>
      <c r="AM557" s="840">
        <f t="shared" si="178"/>
        <v>0</v>
      </c>
      <c r="AN557" s="840">
        <f t="shared" si="179"/>
        <v>0</v>
      </c>
      <c r="AO557" s="841">
        <f t="shared" si="184"/>
        <v>0</v>
      </c>
      <c r="AP557" s="576">
        <f t="shared" si="185"/>
        <v>0</v>
      </c>
      <c r="AQ557" s="585">
        <f t="shared" si="182"/>
        <v>0</v>
      </c>
      <c r="AR557" s="581"/>
      <c r="AS557" s="215"/>
      <c r="AT557" s="214" t="str">
        <f>IF('1C TSrécur10'!Z$17*FICHE!$C$13&lt;J557,"Forfait limité à "&amp;FICHE!$C$13&amp;"€/jour","")</f>
        <v/>
      </c>
      <c r="AU557" s="788"/>
      <c r="AV557" s="824"/>
      <c r="AW557" s="824"/>
      <c r="AX557" s="824"/>
      <c r="AY557" s="824"/>
      <c r="AZ557" s="824"/>
    </row>
    <row r="558" spans="1:211" s="862" customFormat="1" ht="13.9" hidden="1" customHeight="1">
      <c r="A558" s="843"/>
      <c r="B558" s="844"/>
      <c r="C558" s="968" t="str">
        <f>IF('1C TSrécur11'!C$17&lt;&gt;0,'1C TSrécur11'!$B$12,"")</f>
        <v/>
      </c>
      <c r="D558" s="969"/>
      <c r="E558" s="970"/>
      <c r="F558" s="845" t="str">
        <f>IF(AND($C558='1C TSrécur11'!$B$12,'1C TSrécur11'!$B$16="récurrentes",'1C TSrécur11'!$C$17&lt;&gt;""),'1C TSrécur11'!$C$21,"")</f>
        <v/>
      </c>
      <c r="G558" s="846"/>
      <c r="H558" s="847">
        <v>0.21</v>
      </c>
      <c r="I558" s="847">
        <v>1</v>
      </c>
      <c r="J558" s="848"/>
      <c r="K558" s="849">
        <f t="shared" si="183"/>
        <v>0</v>
      </c>
      <c r="L558" s="850">
        <f>IF(OR('1C TSrécur11'!$B$12="",'1C TSrécur11'!C$30=0),0,IF(AND('1C TSrécur11'!$B$12&lt;&gt;"",$K$2="Pôle",'1C TSrécur11'!$C$12="OUI"),(('1C TSrécur11'!C$22+'1C TSrécur11'!C$23+'1C TSrécur11'!C$24+'1C TSrécur11'!C$25+'1C TSrécur11'!C$29)/'1C TSrécur11'!C$17),IF(AND('1C TSrécur11'!$B$12&lt;&gt;"",$K$2="Pôle",'1C TSrécur11'!$C$12="NON"),(('1C TSrécur11'!C$22+'1C TSrécur11'!C$23+'1C TSrécur11'!C$24+'1C TSrécur11'!C$25+'1C TSrécur11'!C$29)/'1C TSrécur11'!C$30),IF(AND('1C TSrécur11'!$B$12&lt;&gt;"",$K$2&lt;&gt;"Pôle",'1C TSrécur11'!$C$12="OUI"),(('1C TSrécur11'!C$22+'1C TSrécur11'!C$23+'1C TSrécur11'!C$24+'1C TSrécur11'!C$25+'1C TSrécur11'!C$26+'1C TSrécur11'!C$27+'1C TSrécur11'!C$28+'1C TSrécur11'!C$29)/'1C TSrécur11'!C$17),IF(AND('1C TSrécur11'!$B$12&lt;&gt;"",$K$2&lt;&gt;"Pôle",'1C TSrécur11'!$C$12="NON"),(('1C TSrécur11'!C$22+'1C TSrécur11'!C$23+'1C TSrécur11'!C$24+'1C TSrécur11'!C$25+'1C TSrécur11'!C$26+'1C TSrécur11'!C$27+'1C TSrécur11'!C$28+'1C TSrécur11'!C$29)/'1C TSrécur11'!C$30))))))</f>
        <v>0</v>
      </c>
      <c r="M558" s="850">
        <f>IF(OR('1C TSrécur11'!$B$12="",'1C TSrécur11'!C$30=0),0,IF(AND('1C TSrécur11'!$B$12&lt;&gt;"",$K$2="Pôle",'1C TSrécur11'!$C$12="OUI"),(('1C TSrécur11'!C$26+'1C TSrécur11'!C$27+'1C TSrécur11'!C$28)/'1C TSrécur11'!C$17),IF(AND('1C TSrécur11'!$B$12&lt;&gt;"",$K$2="Pôle",'1C TSrécur11'!$C$12="NON"),(('1C TSrécur11'!C$26+'1C TSrécur11'!C$27+'1C TSrécur11'!C$28)/'1C TSrécur11'!C$30),IF(AND('1C TSrécur11'!$B$12&lt;&gt;"",$K$2&lt;&gt;"Pôle"),0))))</f>
        <v>0</v>
      </c>
      <c r="N558" s="850">
        <f>IF(AND('1C TSrécur11'!$C$17&lt;&gt;0,'1C TSrécur11'!$C$30&lt;&gt;0),L558+M558,0)</f>
        <v>0</v>
      </c>
      <c r="O558" s="851" t="str">
        <f>IF(AND('1C TSrécur11'!C$17&lt;&gt;0,'1C TSrécur11'!$C$12="OUI"),'1C TSrécur11'!C$36/'1C TSrécur11'!C$17,"")</f>
        <v/>
      </c>
      <c r="P558" s="852" t="str">
        <f>IF(AND('1C TSrécur11'!C$17&lt;&gt;0,'1C TSrécur11'!$C$12="OUI"),'1C TSrécur11'!$C$37/'1C TSrécur11'!C$17,"")</f>
        <v/>
      </c>
      <c r="Q558" s="852" t="str">
        <f>IF(AND('1C TSrécur11'!C$17&lt;&gt;0,'1C TSrécur11'!$C$12="OUI"),'1C TSrécur11'!$C$38/'1C TSrécur11'!C$17,"")</f>
        <v/>
      </c>
      <c r="R558" s="852" t="str">
        <f>IF(AND('1C TSrécur11'!C$17&lt;&gt;0,'1C TSrécur11'!$C$12="OUI"),'1C TSrécur11'!$C$39/'1C TSrécur11'!C$17,"")</f>
        <v/>
      </c>
      <c r="S558" s="852" t="str">
        <f>IF(AND('1C TSrécur11'!C$17&lt;&gt;0,'1C TSrécur11'!$C$12="OUI"),'1C TSrécur11'!$C$40/'1C TSrécur11'!C$17,"")</f>
        <v/>
      </c>
      <c r="T558" s="852" t="str">
        <f>IF(AND('1C TSrécur11'!C$17&lt;&gt;0,'1C TSrécur11'!$C$12="OUI"),'1C TSrécur11'!$C$41/'1C TSrécur11'!C$17,"")</f>
        <v/>
      </c>
      <c r="U558" s="852" t="str">
        <f>IF(AND('1C TSrécur11'!C$17&lt;&gt;0,'1C TSrécur11'!$C$12="OUI"),'1C TSrécur11'!$C$42/'1C TSrécur11'!C$17,"")</f>
        <v/>
      </c>
      <c r="V558" s="852" t="str">
        <f>IF(AND('1C TSrécur11'!C$17&lt;&gt;0,'1C TSrécur11'!$C$12="OUI"),'1C TSrécur11'!$C$43/'1C TSrécur11'!C$17,"")</f>
        <v/>
      </c>
      <c r="W558" s="852" t="str">
        <f>IF(AND('1C TSrécur11'!C$17&lt;&gt;0,'1C TSrécur11'!$C$12="OUI"),'1C TSrécur11'!$C$44/'1C TSrécur11'!C$17,"")</f>
        <v/>
      </c>
      <c r="X558" s="852" t="str">
        <f>IF(AND('1C TSrécur11'!C$17&lt;&gt;0,'1C TSrécur11'!$C$12="OUI"),'1C TSrécur11'!$C$45/'1C TSrécur11'!C$17,"")</f>
        <v/>
      </c>
      <c r="Y558" s="852" t="str">
        <f>IF(AND('1C TSrécur11'!C$17&lt;&gt;0,'1C TSrécur11'!$C$12="OUI"),'1C TSrécur11'!$C$46/'1C TSrécur11'!C$17,"")</f>
        <v/>
      </c>
      <c r="Z558" s="852" t="str">
        <f>IF(AND('1C TSrécur11'!C$17&lt;&gt;0,'1C TSrécur11'!$C$12="OUI"),'1C TSrécur11'!$C$47/'1C TSrécur11'!C$17,"")</f>
        <v/>
      </c>
      <c r="AA558" s="852" t="str">
        <f>IF(AND('1C TSrécur11'!C$17&lt;&gt;0,'1C TSrécur11'!$C$12="OUI"),'1C TSrécur11'!$C$48/'1C TSrécur11'!C$17,"")</f>
        <v/>
      </c>
      <c r="AB558" s="852" t="str">
        <f>IF(AND('1C TSrécur11'!C$17&lt;&gt;0,'1C TSrécur11'!$C$12="OUI"),'1C TSrécur11'!$C$49/'1C TSrécur11'!C$17,"")</f>
        <v/>
      </c>
      <c r="AC558" s="852" t="str">
        <f>IF(AND('1C TSrécur11'!C$17&lt;&gt;0,'1C TSrécur11'!$C$12="OUI"),'1C TSrécur11'!$C$50/'1C TSrécur11'!C$17,"")</f>
        <v/>
      </c>
      <c r="AD558" s="852" t="str">
        <f>IF(AND('1C TSrécur11'!C$17&lt;&gt;0,'1C TSrécur11'!$C$12="OUI"),'1C TSrécur11'!$C$51/'1C TSrécur11'!C$17,"")</f>
        <v/>
      </c>
      <c r="AE558" s="852" t="str">
        <f>IF(AND('1C TSrécur11'!C$17&lt;&gt;0,'1C TSrécur11'!$C$12="OUI"),'1C TSrécur11'!$C$52/'1C TSrécur11'!C$17,"")</f>
        <v/>
      </c>
      <c r="AF558" s="852" t="str">
        <f>IF(AND('1C TSrécur11'!C$17&lt;&gt;0,'1C TSrécur11'!$C$12="OUI"),'1C TSrécur11'!$C$53/'1C TSrécur11'!C$17,"")</f>
        <v/>
      </c>
      <c r="AG558" s="852" t="str">
        <f>IF(AND('1C TSrécur11'!C$17&lt;&gt;0,'1C TSrécur11'!$C$12="OUI"),'1C TSrécur11'!$C$54/'1C TSrécur11'!C$17,"")</f>
        <v/>
      </c>
      <c r="AH558" s="852" t="str">
        <f>IF(AND('1C TSrécur11'!C$17&lt;&gt;0,'1C TSrécur11'!$C$12="OUI"),'1C TSrécur11'!$C$55/'1C TSrécur11'!C$17,"")</f>
        <v/>
      </c>
      <c r="AI558" s="852" t="str">
        <f>IF(AND('1C TSrécur11'!C$17&lt;&gt;0,'1C TSrécur11'!$C$12="OUI"),'1C TSrécur11'!$C$56/'1C TSrécur11'!C$17,"")</f>
        <v/>
      </c>
      <c r="AJ558" s="852" t="str">
        <f>IF(AND('1C TSrécur11'!C$17&lt;&gt;0,'1C TSrécur11'!$C$12="OUI"),'1C TSrécur11'!$C$57/'1C TSrécur11'!C$17,"")</f>
        <v/>
      </c>
      <c r="AK558" s="852">
        <f>IF(AND('1C TSrécur11'!C$17&lt;&gt;0,'1C TSrécur11'!$C$12="OUI"),'1C TSrécur11'!C$58/'1C TSrécur11'!C$17,0)</f>
        <v>0</v>
      </c>
      <c r="AL558" s="853">
        <f>IF(AND('1C TSrécur11'!$B$12&lt;&gt;"",'1C TSrécur11'!$C$12="OUI"),N558+AK558,N558)</f>
        <v>0</v>
      </c>
      <c r="AM558" s="854">
        <f t="shared" ref="AM558:AM773" si="186">(J558+(J558*H558)-(J558*H558*I558))*L558</f>
        <v>0</v>
      </c>
      <c r="AN558" s="854">
        <f t="shared" ref="AN558:AN773" si="187">((J558+(J558*H558)-(J558*H558*I558))*M558)*50%</f>
        <v>0</v>
      </c>
      <c r="AO558" s="855">
        <f>AM558+AN558</f>
        <v>0</v>
      </c>
      <c r="AP558" s="856">
        <f>AM558-AR558</f>
        <v>0</v>
      </c>
      <c r="AQ558" s="857">
        <f t="shared" si="182"/>
        <v>0</v>
      </c>
      <c r="AR558" s="858"/>
      <c r="AS558" s="859"/>
      <c r="AT558" s="860" t="str">
        <f>IF(('1C TSrécur11'!C$17*FICHE!$C$13)&lt;J558,"Forfait limité à "&amp;FICHE!$C$13&amp;"€/jour","")</f>
        <v/>
      </c>
      <c r="AU558" s="861"/>
      <c r="AV558" s="907"/>
      <c r="AW558" s="907"/>
      <c r="AX558" s="907"/>
      <c r="AY558" s="907"/>
      <c r="AZ558" s="907"/>
      <c r="BA558" s="767"/>
      <c r="BB558" s="767"/>
      <c r="BC558" s="767"/>
      <c r="BD558" s="767"/>
      <c r="BE558" s="767"/>
      <c r="BF558" s="767"/>
      <c r="BG558" s="767"/>
      <c r="BH558" s="767"/>
      <c r="BI558" s="767"/>
      <c r="BJ558" s="767"/>
      <c r="BK558" s="767"/>
      <c r="BL558" s="767"/>
      <c r="BM558" s="767"/>
      <c r="BN558" s="767"/>
      <c r="BO558" s="767"/>
      <c r="BP558" s="767"/>
      <c r="BQ558" s="767"/>
      <c r="BR558" s="767"/>
      <c r="BS558" s="767"/>
      <c r="BT558" s="767"/>
      <c r="BU558" s="767"/>
      <c r="BV558" s="767"/>
      <c r="BW558" s="767"/>
      <c r="BX558" s="767"/>
      <c r="BY558" s="767"/>
      <c r="BZ558" s="767"/>
      <c r="CA558" s="767"/>
      <c r="CB558" s="767"/>
      <c r="CC558" s="767"/>
      <c r="CD558" s="767"/>
      <c r="CE558" s="767"/>
      <c r="CF558" s="767"/>
      <c r="CG558" s="767"/>
      <c r="CH558" s="767"/>
      <c r="CI558" s="767"/>
      <c r="CJ558" s="767"/>
      <c r="CK558" s="767"/>
      <c r="CL558" s="767"/>
      <c r="CM558" s="767"/>
      <c r="CN558" s="767"/>
      <c r="CO558" s="767"/>
      <c r="CP558" s="767"/>
      <c r="CQ558" s="767"/>
      <c r="CR558" s="767"/>
      <c r="CS558" s="767"/>
      <c r="CT558" s="767"/>
      <c r="CU558" s="767"/>
      <c r="CV558" s="767"/>
      <c r="CW558" s="767"/>
      <c r="CX558" s="767"/>
      <c r="CY558" s="767"/>
      <c r="CZ558" s="767"/>
      <c r="DA558" s="767"/>
      <c r="DB558" s="767"/>
      <c r="DC558" s="767"/>
      <c r="DD558" s="767"/>
      <c r="DE558" s="767"/>
      <c r="DF558" s="767"/>
      <c r="DG558" s="767"/>
      <c r="DH558" s="767"/>
      <c r="DI558" s="767"/>
      <c r="DJ558" s="767"/>
      <c r="DK558" s="767"/>
      <c r="DL558" s="767"/>
      <c r="DM558" s="767"/>
      <c r="DN558" s="767"/>
      <c r="DO558" s="767"/>
      <c r="DP558" s="767"/>
      <c r="DQ558" s="767"/>
      <c r="DR558" s="767"/>
      <c r="DS558" s="767"/>
      <c r="DT558" s="767"/>
      <c r="DU558" s="767"/>
      <c r="DV558" s="767"/>
      <c r="DW558" s="767"/>
      <c r="DX558" s="767"/>
      <c r="DY558" s="767"/>
      <c r="DZ558" s="767"/>
      <c r="EA558" s="767"/>
      <c r="EB558" s="767"/>
      <c r="EC558" s="767"/>
      <c r="ED558" s="767"/>
      <c r="EE558" s="767"/>
      <c r="EF558" s="767"/>
      <c r="EG558" s="767"/>
      <c r="EH558" s="767"/>
      <c r="EI558" s="767"/>
      <c r="EJ558" s="767"/>
      <c r="EK558" s="767"/>
      <c r="EL558" s="767"/>
      <c r="EM558" s="767"/>
      <c r="EN558" s="767"/>
      <c r="EO558" s="767"/>
      <c r="EP558" s="767"/>
      <c r="EQ558" s="767"/>
      <c r="ER558" s="767"/>
      <c r="ES558" s="767"/>
      <c r="ET558" s="767"/>
      <c r="EU558" s="767"/>
      <c r="EV558" s="767"/>
      <c r="EW558" s="767"/>
      <c r="EX558" s="767"/>
      <c r="EY558" s="767"/>
      <c r="EZ558" s="767"/>
      <c r="FA558" s="767"/>
      <c r="FB558" s="767"/>
      <c r="FC558" s="767"/>
      <c r="FD558" s="767"/>
      <c r="FE558" s="767"/>
      <c r="FF558" s="767"/>
      <c r="FG558" s="767"/>
      <c r="FH558" s="767"/>
      <c r="FI558" s="767"/>
      <c r="FJ558" s="767"/>
      <c r="FK558" s="767"/>
      <c r="FL558" s="767"/>
      <c r="FM558" s="767"/>
      <c r="FN558" s="767"/>
      <c r="FO558" s="767"/>
      <c r="FP558" s="767"/>
      <c r="FQ558" s="767"/>
      <c r="FR558" s="767"/>
      <c r="FS558" s="767"/>
      <c r="FT558" s="767"/>
      <c r="FU558" s="767"/>
      <c r="FV558" s="767"/>
      <c r="FW558" s="767"/>
      <c r="FX558" s="767"/>
      <c r="FY558" s="767"/>
      <c r="FZ558" s="767"/>
      <c r="GA558" s="767"/>
      <c r="GB558" s="767"/>
      <c r="GC558" s="767"/>
      <c r="GD558" s="767"/>
      <c r="GE558" s="767"/>
      <c r="GF558" s="767"/>
      <c r="GG558" s="767"/>
      <c r="GH558" s="767"/>
      <c r="GI558" s="767"/>
      <c r="GJ558" s="767"/>
      <c r="GK558" s="767"/>
      <c r="GL558" s="767"/>
      <c r="GM558" s="767"/>
      <c r="GN558" s="767"/>
      <c r="GO558" s="767"/>
      <c r="GP558" s="767"/>
      <c r="GQ558" s="767"/>
      <c r="GR558" s="767"/>
      <c r="GS558" s="767"/>
      <c r="GT558" s="767"/>
      <c r="GU558" s="767"/>
      <c r="GV558" s="767"/>
      <c r="GW558" s="767"/>
      <c r="GX558" s="767"/>
      <c r="GY558" s="767"/>
      <c r="GZ558" s="767"/>
      <c r="HA558" s="767"/>
      <c r="HB558" s="767"/>
      <c r="HC558" s="767"/>
    </row>
    <row r="559" spans="1:211" s="864" customFormat="1" ht="13.9" hidden="1" customHeight="1">
      <c r="A559" s="307"/>
      <c r="B559" s="351"/>
      <c r="C559" s="971" t="str">
        <f>IF('1C TSrécur11'!D$17&lt;&gt;0,'1C TSrécur11'!$B$12,"")</f>
        <v/>
      </c>
      <c r="D559" s="972"/>
      <c r="E559" s="973"/>
      <c r="F559" s="93" t="str">
        <f>IF(AND($C559='1C TSrécur11'!$B$12,'1C TSrécur11'!$B$16="récurrentes",'1C TSrécur11'!$D$17&lt;&gt;""),'1C TSrécur11'!$D$21,"")</f>
        <v/>
      </c>
      <c r="G559" s="863"/>
      <c r="H559" s="745">
        <v>0.21</v>
      </c>
      <c r="I559" s="747">
        <v>1</v>
      </c>
      <c r="J559" s="312"/>
      <c r="K559" s="680">
        <f t="shared" si="183"/>
        <v>0</v>
      </c>
      <c r="L559" s="527">
        <f>IF(OR('1C TSrécur11'!$B$12="",'1C TSrécur11'!D$30=0),0,IF(AND('1C TSrécur11'!$B$12&lt;&gt;"",$K$2="Pôle",'1C TSrécur11'!$C$12="OUI"),(('1C TSrécur11'!D$22+'1C TSrécur11'!D$23+'1C TSrécur11'!D$24+'1C TSrécur11'!D$25+'1C TSrécur11'!D$29)/'1C TSrécur11'!D$17),IF(AND('1C TSrécur11'!$B$12&lt;&gt;"",$K$2="Pôle",'1C TSrécur11'!$C$12="NON"),(('1C TSrécur11'!D$22+'1C TSrécur11'!D$23+'1C TSrécur11'!D$24+'1C TSrécur11'!D$25+'1C TSrécur11'!D$29)/'1C TSrécur11'!D$30),IF(AND('1C TSrécur11'!$B$12&lt;&gt;"",$K$2&lt;&gt;"Pôle",'1C TSrécur11'!$C$12="OUI"),(('1C TSrécur11'!D$22+'1C TSrécur11'!D$23+'1C TSrécur11'!D$24+'1C TSrécur11'!D$25+'1C TSrécur11'!D$26+'1C TSrécur11'!D$27+'1C TSrécur11'!D$28+'1C TSrécur11'!D$29)/'1C TSrécur11'!D$17),IF(AND('1C TSrécur11'!$B$12&lt;&gt;"",$K$2&lt;&gt;"Pôle",'1C TSrécur11'!$C$12="NON"),(('1C TSrécur11'!D$22+'1C TSrécur11'!D$23+'1C TSrécur11'!D$24+'1C TSrécur11'!D$25+'1C TSrécur11'!D$26+'1C TSrécur11'!D$27+'1C TSrécur11'!D$28+'1C TSrécur11'!D$29)/'1C TSrécur11'!D$30))))))</f>
        <v>0</v>
      </c>
      <c r="M559" s="527">
        <f>IF(OR('1C TSrécur11'!$B$12="",'1C TSrécur11'!D$30=0),0,IF(AND('1C TSrécur11'!$B$12&lt;&gt;"",$K$2="Pôle",'1C TSrécur11'!$C$12="OUI"),(('1C TSrécur11'!D$26+'1C TSrécur11'!D$27+'1C TSrécur11'!D$28)/'1C TSrécur11'!D$17),IF(AND('1C TSrécur11'!$B$12&lt;&gt;"",$K$2="Pôle",'1C TSrécur11'!$C$12="NON"),(('1C TSrécur11'!D$26+'1C TSrécur11'!D$27+'1C TSrécur11'!D$28)/'1C TSrécur11'!D$30),IF(AND('1C TSrécur11'!$B$12&lt;&gt;"",$K$2&lt;&gt;"Pôle"),0))))</f>
        <v>0</v>
      </c>
      <c r="N559" s="527">
        <f>IF(AND('1C TSrécur11'!$D$17&lt;&gt;0,'1C TSrécur11'!$D$30&lt;&gt;0),L559+M559,0)</f>
        <v>0</v>
      </c>
      <c r="O559" s="542" t="str">
        <f>IF(AND('1C TSrécur11'!D$17&lt;&gt;0,'1C TSrécur11'!$C$12="OUI"),'1C TSrécur11'!D$36/'1C TSrécur11'!D$17,"")</f>
        <v/>
      </c>
      <c r="P559" s="543" t="str">
        <f>IF(AND('1C TSrécur11'!D$17&lt;&gt;0,'1C TSrécur11'!$C$12="OUI"),'1C TSrécur11'!$D$37/'1C TSrécur11'!D$17,"")</f>
        <v/>
      </c>
      <c r="Q559" s="543" t="str">
        <f>IF(AND('1C TSrécur11'!D$17&lt;&gt;0,'1C TSrécur11'!$C$12="OUI"),'1C TSrécur11'!$D$38/'1C TSrécur11'!D$17,"")</f>
        <v/>
      </c>
      <c r="R559" s="543" t="str">
        <f>IF(AND('1C TSrécur11'!D$17&lt;&gt;0,'1C TSrécur11'!$C$12="OUI"),'1C TSrécur11'!$D$39/'1C TSrécur11'!D$17,"")</f>
        <v/>
      </c>
      <c r="S559" s="543" t="str">
        <f>IF(AND('1C TSrécur11'!D$17&lt;&gt;0,'1C TSrécur11'!$C$12="OUI"),'1C TSrécur11'!$D$40/'1C TSrécur11'!D$17,"")</f>
        <v/>
      </c>
      <c r="T559" s="543" t="str">
        <f>IF(AND('1C TSrécur11'!D$17&lt;&gt;0,'1C TSrécur11'!$C$12="OUI"),'1C TSrécur11'!$D$41/'1C TSrécur11'!D$17,"")</f>
        <v/>
      </c>
      <c r="U559" s="543" t="str">
        <f>IF(AND('1C TSrécur11'!D$17&lt;&gt;0,'1C TSrécur11'!$C$12="OUI"),'1C TSrécur11'!$D$42/'1C TSrécur11'!D$17,"")</f>
        <v/>
      </c>
      <c r="V559" s="543" t="str">
        <f>IF(AND('1C TSrécur11'!D$17&lt;&gt;0,'1C TSrécur11'!$C$12="OUI"),'1C TSrécur11'!$D$43/'1C TSrécur11'!D$17,"")</f>
        <v/>
      </c>
      <c r="W559" s="543" t="str">
        <f>IF(AND('1C TSrécur11'!D$17&lt;&gt;0,'1C TSrécur11'!$C$12="OUI"),'1C TSrécur11'!$D$44/'1C TSrécur11'!D$17,"")</f>
        <v/>
      </c>
      <c r="X559" s="543" t="str">
        <f>IF(AND('1C TSrécur11'!D$17&lt;&gt;0,'1C TSrécur11'!$C$12="OUI"),'1C TSrécur11'!$D$45/'1C TSrécur11'!D$17,"")</f>
        <v/>
      </c>
      <c r="Y559" s="543" t="str">
        <f>IF(AND('1C TSrécur11'!D$17&lt;&gt;0,'1C TSrécur11'!$C$12="OUI"),'1C TSrécur11'!$D$46/'1C TSrécur11'!D$17,"")</f>
        <v/>
      </c>
      <c r="Z559" s="543" t="str">
        <f>IF(AND('1C TSrécur11'!D$17&lt;&gt;0,'1C TSrécur11'!$C$12="OUI"),'1C TSrécur11'!$D$47/'1C TSrécur11'!D$17,"")</f>
        <v/>
      </c>
      <c r="AA559" s="543" t="str">
        <f>IF(AND('1C TSrécur11'!D$17&lt;&gt;0,'1C TSrécur11'!$C$12="OUI"),'1C TSrécur11'!$D$48/'1C TSrécur11'!D$17,"")</f>
        <v/>
      </c>
      <c r="AB559" s="543" t="str">
        <f>IF(AND('1C TSrécur11'!D$17&lt;&gt;0,'1C TSrécur11'!$C$12="OUI"),'1C TSrécur11'!$D$49/'1C TSrécur11'!D$17,"")</f>
        <v/>
      </c>
      <c r="AC559" s="543" t="str">
        <f>IF(AND('1C TSrécur11'!D$17&lt;&gt;0,'1C TSrécur11'!$C$12="OUI"),'1C TSrécur11'!$D$50/'1C TSrécur11'!D$17,"")</f>
        <v/>
      </c>
      <c r="AD559" s="543" t="str">
        <f>IF(AND('1C TSrécur11'!D$17&lt;&gt;0,'1C TSrécur11'!$C$12="OUI"),'1C TSrécur11'!$D$51/'1C TSrécur11'!D$17,"")</f>
        <v/>
      </c>
      <c r="AE559" s="543" t="str">
        <f>IF(AND('1C TSrécur11'!D$17&lt;&gt;0,'1C TSrécur11'!$C$12="OUI"),'1C TSrécur11'!$D$52/'1C TSrécur11'!D$17,"")</f>
        <v/>
      </c>
      <c r="AF559" s="543" t="str">
        <f>IF(AND('1C TSrécur11'!D$17&lt;&gt;0,'1C TSrécur11'!$C$12="OUI"),'1C TSrécur11'!$D$53/'1C TSrécur11'!D$17,"")</f>
        <v/>
      </c>
      <c r="AG559" s="543" t="str">
        <f>IF(AND('1C TSrécur11'!D$17&lt;&gt;0,'1C TSrécur11'!$C$12="OUI"),'1C TSrécur11'!$D$54/'1C TSrécur11'!D$17,"")</f>
        <v/>
      </c>
      <c r="AH559" s="543" t="str">
        <f>IF(AND('1C TSrécur11'!D$17&lt;&gt;0,'1C TSrécur11'!$C$12="OUI"),'1C TSrécur11'!$D$55/'1C TSrécur11'!D$17,"")</f>
        <v/>
      </c>
      <c r="AI559" s="543" t="str">
        <f>IF(AND('1C TSrécur11'!D$17&lt;&gt;0,'1C TSrécur11'!$C$12="OUI"),'1C TSrécur11'!$D$56/'1C TSrécur11'!D$17,"")</f>
        <v/>
      </c>
      <c r="AJ559" s="543" t="str">
        <f>IF(AND('1C TSrécur11'!D$17&lt;&gt;0,'1C TSrécur11'!$C$12="OUI"),'1C TSrécur11'!$D$57/'1C TSrécur11'!D$17,"")</f>
        <v/>
      </c>
      <c r="AK559" s="543">
        <f>IF(AND('1C TSrécur11'!D$17&lt;&gt;0,'1C TSrécur11'!$C$12="OUI"),'1C TSrécur11'!D$58/'1C TSrécur11'!D$17,0)</f>
        <v>0</v>
      </c>
      <c r="AL559" s="72">
        <f>IF(AND('1C TSrécur11'!$B$12&lt;&gt;"",'1C TSrécur11'!$C$12="OUI"),N559+AK559,N559)</f>
        <v>0</v>
      </c>
      <c r="AM559" s="344">
        <f t="shared" si="186"/>
        <v>0</v>
      </c>
      <c r="AN559" s="344">
        <f t="shared" si="187"/>
        <v>0</v>
      </c>
      <c r="AO559" s="345">
        <f t="shared" ref="AO559:AO569" si="188">AM559+AN559</f>
        <v>0</v>
      </c>
      <c r="AP559" s="573">
        <f t="shared" ref="AP559:AP569" si="189">AM559-AR559</f>
        <v>0</v>
      </c>
      <c r="AQ559" s="583">
        <f t="shared" si="182"/>
        <v>0</v>
      </c>
      <c r="AR559" s="579"/>
      <c r="AS559" s="102"/>
      <c r="AT559" s="27" t="str">
        <f>IF(('1C TSrécur11'!D$17*FICHE!$C$13)&lt;J559,"Forfait limité à "&amp;FICHE!$C$13&amp;"€/jour","")</f>
        <v/>
      </c>
      <c r="AU559" s="592"/>
      <c r="AV559" s="824"/>
      <c r="AW559" s="824"/>
      <c r="AX559" s="824"/>
      <c r="AY559" s="824"/>
      <c r="AZ559" s="824"/>
      <c r="BA559" s="767"/>
      <c r="BB559" s="767"/>
      <c r="BC559" s="767"/>
      <c r="BD559" s="767"/>
      <c r="BE559" s="767"/>
      <c r="BF559" s="767"/>
      <c r="BG559" s="767"/>
      <c r="BH559" s="767"/>
      <c r="BI559" s="767"/>
      <c r="BJ559" s="767"/>
      <c r="BK559" s="767"/>
      <c r="BL559" s="767"/>
      <c r="BM559" s="767"/>
      <c r="BN559" s="767"/>
      <c r="BO559" s="767"/>
      <c r="BP559" s="767"/>
      <c r="BQ559" s="767"/>
      <c r="BR559" s="767"/>
      <c r="BS559" s="767"/>
      <c r="BT559" s="767"/>
      <c r="BU559" s="767"/>
      <c r="BV559" s="767"/>
      <c r="BW559" s="767"/>
      <c r="BX559" s="767"/>
      <c r="BY559" s="767"/>
      <c r="BZ559" s="767"/>
      <c r="CA559" s="767"/>
      <c r="CB559" s="767"/>
      <c r="CC559" s="767"/>
      <c r="CD559" s="767"/>
      <c r="CE559" s="767"/>
      <c r="CF559" s="767"/>
      <c r="CG559" s="767"/>
      <c r="CH559" s="767"/>
      <c r="CI559" s="767"/>
      <c r="CJ559" s="767"/>
      <c r="CK559" s="767"/>
      <c r="CL559" s="767"/>
      <c r="CM559" s="767"/>
      <c r="CN559" s="767"/>
      <c r="CO559" s="767"/>
      <c r="CP559" s="767"/>
      <c r="CQ559" s="767"/>
      <c r="CR559" s="767"/>
      <c r="CS559" s="767"/>
      <c r="CT559" s="767"/>
      <c r="CU559" s="767"/>
      <c r="CV559" s="767"/>
      <c r="CW559" s="767"/>
      <c r="CX559" s="767"/>
      <c r="CY559" s="767"/>
      <c r="CZ559" s="767"/>
      <c r="DA559" s="767"/>
      <c r="DB559" s="767"/>
      <c r="DC559" s="767"/>
      <c r="DD559" s="767"/>
      <c r="DE559" s="767"/>
      <c r="DF559" s="767"/>
      <c r="DG559" s="767"/>
      <c r="DH559" s="767"/>
      <c r="DI559" s="767"/>
      <c r="DJ559" s="767"/>
      <c r="DK559" s="767"/>
      <c r="DL559" s="767"/>
      <c r="DM559" s="767"/>
      <c r="DN559" s="767"/>
      <c r="DO559" s="767"/>
      <c r="DP559" s="767"/>
      <c r="DQ559" s="767"/>
      <c r="DR559" s="767"/>
      <c r="DS559" s="767"/>
      <c r="DT559" s="767"/>
      <c r="DU559" s="767"/>
      <c r="DV559" s="767"/>
      <c r="DW559" s="767"/>
      <c r="DX559" s="767"/>
      <c r="DY559" s="767"/>
      <c r="DZ559" s="767"/>
      <c r="EA559" s="767"/>
      <c r="EB559" s="767"/>
      <c r="EC559" s="767"/>
      <c r="ED559" s="767"/>
      <c r="EE559" s="767"/>
      <c r="EF559" s="767"/>
      <c r="EG559" s="767"/>
      <c r="EH559" s="767"/>
      <c r="EI559" s="767"/>
      <c r="EJ559" s="767"/>
      <c r="EK559" s="767"/>
      <c r="EL559" s="767"/>
      <c r="EM559" s="767"/>
      <c r="EN559" s="767"/>
      <c r="EO559" s="767"/>
      <c r="EP559" s="767"/>
      <c r="EQ559" s="767"/>
      <c r="ER559" s="767"/>
      <c r="ES559" s="767"/>
      <c r="ET559" s="767"/>
      <c r="EU559" s="767"/>
      <c r="EV559" s="767"/>
      <c r="EW559" s="767"/>
      <c r="EX559" s="767"/>
      <c r="EY559" s="767"/>
      <c r="EZ559" s="767"/>
      <c r="FA559" s="767"/>
      <c r="FB559" s="767"/>
      <c r="FC559" s="767"/>
      <c r="FD559" s="767"/>
      <c r="FE559" s="767"/>
      <c r="FF559" s="767"/>
      <c r="FG559" s="767"/>
      <c r="FH559" s="767"/>
      <c r="FI559" s="767"/>
      <c r="FJ559" s="767"/>
      <c r="FK559" s="767"/>
      <c r="FL559" s="767"/>
      <c r="FM559" s="767"/>
      <c r="FN559" s="767"/>
      <c r="FO559" s="767"/>
      <c r="FP559" s="767"/>
      <c r="FQ559" s="767"/>
      <c r="FR559" s="767"/>
      <c r="FS559" s="767"/>
      <c r="FT559" s="767"/>
      <c r="FU559" s="767"/>
      <c r="FV559" s="767"/>
      <c r="FW559" s="767"/>
      <c r="FX559" s="767"/>
      <c r="FY559" s="767"/>
      <c r="FZ559" s="767"/>
      <c r="GA559" s="767"/>
      <c r="GB559" s="767"/>
      <c r="GC559" s="767"/>
      <c r="GD559" s="767"/>
      <c r="GE559" s="767"/>
      <c r="GF559" s="767"/>
      <c r="GG559" s="767"/>
      <c r="GH559" s="767"/>
      <c r="GI559" s="767"/>
      <c r="GJ559" s="767"/>
      <c r="GK559" s="767"/>
      <c r="GL559" s="767"/>
      <c r="GM559" s="767"/>
      <c r="GN559" s="767"/>
      <c r="GO559" s="767"/>
      <c r="GP559" s="767"/>
      <c r="GQ559" s="767"/>
      <c r="GR559" s="767"/>
      <c r="GS559" s="767"/>
      <c r="GT559" s="767"/>
      <c r="GU559" s="767"/>
      <c r="GV559" s="767"/>
      <c r="GW559" s="767"/>
      <c r="GX559" s="767"/>
      <c r="GY559" s="767"/>
      <c r="GZ559" s="767"/>
      <c r="HA559" s="767"/>
      <c r="HB559" s="767"/>
      <c r="HC559" s="767"/>
    </row>
    <row r="560" spans="1:211" s="864" customFormat="1" ht="13.9" hidden="1" customHeight="1">
      <c r="A560" s="307"/>
      <c r="B560" s="351"/>
      <c r="C560" s="971" t="str">
        <f>IF('1C TSrécur11'!E$17&lt;&gt;0,'1C TSrécur11'!$B$12,"")</f>
        <v/>
      </c>
      <c r="D560" s="972"/>
      <c r="E560" s="973"/>
      <c r="F560" s="93" t="str">
        <f>IF(AND($C560='1C TSrécur11'!$B$12,'1C TSrécur11'!$B$16="récurrentes",'1C TSrécur11'!$E$17&lt;&gt;""),'1C TSrécur11'!$E$21,"")</f>
        <v/>
      </c>
      <c r="G560" s="863"/>
      <c r="H560" s="745">
        <v>0.21</v>
      </c>
      <c r="I560" s="747">
        <v>1</v>
      </c>
      <c r="J560" s="312"/>
      <c r="K560" s="680">
        <f t="shared" si="183"/>
        <v>0</v>
      </c>
      <c r="L560" s="527">
        <f>IF(OR('1C TSrécur11'!$B$12="",'1C TSrécur11'!E$30=0),0,IF(AND('1C TSrécur11'!$B$12&lt;&gt;"",$K$2="Pôle",'1C TSrécur11'!$C$12="OUI"),(('1C TSrécur11'!E$22+'1C TSrécur11'!E$23+'1C TSrécur11'!E$24+'1C TSrécur11'!E$25+'1C TSrécur11'!E$29)/'1C TSrécur11'!E$17),IF(AND('1C TSrécur11'!$B$12&lt;&gt;"",$K$2="Pôle",'1C TSrécur11'!$C$12="NON"),(('1C TSrécur11'!E$22+'1C TSrécur11'!E$23+'1C TSrécur11'!E$24+'1C TSrécur11'!E$25+'1C TSrécur11'!E$29)/'1C TSrécur11'!E$30),IF(AND('1C TSrécur11'!$B$12&lt;&gt;"",$K$2&lt;&gt;"Pôle",'1C TSrécur11'!$C$12="OUI"),(('1C TSrécur11'!E$22+'1C TSrécur11'!E$23+'1C TSrécur11'!E$24+'1C TSrécur11'!E$25+'1C TSrécur11'!E$26+'1C TSrécur11'!E$27+'1C TSrécur11'!E$28+'1C TSrécur11'!E$29)/'1C TSrécur11'!E$17),IF(AND('1C TSrécur11'!$B$12&lt;&gt;"",$K$2&lt;&gt;"Pôle",'1C TSrécur11'!$C$12="NON"),(('1C TSrécur11'!E$22+'1C TSrécur11'!E$23+'1C TSrécur11'!E$24+'1C TSrécur11'!E$25+'1C TSrécur11'!E$26+'1C TSrécur11'!E$27+'1C TSrécur11'!E$28+'1C TSrécur11'!E$29)/'1C TSrécur11'!E$30))))))</f>
        <v>0</v>
      </c>
      <c r="M560" s="527">
        <f>IF(OR('1C TSrécur11'!$B$12="",'1C TSrécur11'!E$30=0),0,IF(AND('1C TSrécur11'!$B$12&lt;&gt;"",$K$2="Pôle",'1C TSrécur11'!$C$12="OUI"),(('1C TSrécur11'!E$26+'1C TSrécur11'!E$27+'1C TSrécur11'!E$28)/'1C TSrécur11'!E$17),IF(AND('1C TSrécur11'!$B$12&lt;&gt;"",$K$2="Pôle",'1C TSrécur11'!$C$12="NON"),(('1C TSrécur11'!E$26+'1C TSrécur11'!E$27+'1C TSrécur11'!E$28)/'1C TSrécur11'!E$30),IF(AND('1C TSrécur11'!$B$12&lt;&gt;"",$K$2&lt;&gt;"Pôle"),0))))</f>
        <v>0</v>
      </c>
      <c r="N560" s="527">
        <f>IF(AND('1C TSrécur11'!$E$17&lt;&gt;0,'1C TSrécur11'!$E$30&lt;&gt;0),L560+M560,0)</f>
        <v>0</v>
      </c>
      <c r="O560" s="542" t="str">
        <f>IF(AND('1C TSrécur11'!E$17&lt;&gt;0,'1C TSrécur11'!$C$12="OUI"),'1C TSrécur11'!E$36/'1C TSrécur11'!E$17,"")</f>
        <v/>
      </c>
      <c r="P560" s="543" t="str">
        <f>IF(AND('1C TSrécur11'!E$17&lt;&gt;0,'1C TSrécur11'!$C$12="OUI"),'1C TSrécur11'!$E$37/'1C TSrécur11'!E$17,"")</f>
        <v/>
      </c>
      <c r="Q560" s="543" t="str">
        <f>IF(AND('1C TSrécur11'!E$17&lt;&gt;0,'1C TSrécur11'!$C$12="OUI"),'1C TSrécur11'!$E$38/'1C TSrécur11'!E$17,"")</f>
        <v/>
      </c>
      <c r="R560" s="543" t="str">
        <f>IF(AND('1C TSrécur11'!E$17&lt;&gt;0,'1C TSrécur11'!$C$12="OUI"),'1C TSrécur11'!$E$39/'1C TSrécur11'!E$17,"")</f>
        <v/>
      </c>
      <c r="S560" s="543" t="str">
        <f>IF(AND('1C TSrécur11'!E$17&lt;&gt;0,'1C TSrécur11'!$C$12="OUI"),'1C TSrécur11'!$E$40/'1C TSrécur11'!E$17,"")</f>
        <v/>
      </c>
      <c r="T560" s="543" t="str">
        <f>IF(AND('1C TSrécur11'!E$17&lt;&gt;0,'1C TSrécur11'!$C$12="OUI"),'1C TSrécur11'!$E$41/'1C TSrécur11'!E$17,"")</f>
        <v/>
      </c>
      <c r="U560" s="543" t="str">
        <f>IF(AND('1C TSrécur11'!E$17&lt;&gt;0,'1C TSrécur11'!$C$12="OUI"),'1C TSrécur11'!$E$42/'1C TSrécur11'!E$17,"")</f>
        <v/>
      </c>
      <c r="V560" s="543" t="str">
        <f>IF(AND('1C TSrécur11'!E$17&lt;&gt;0,'1C TSrécur11'!$C$12="OUI"),'1C TSrécur11'!$E$43/'1C TSrécur11'!E$17,"")</f>
        <v/>
      </c>
      <c r="W560" s="543" t="str">
        <f>IF(AND('1C TSrécur11'!E$17&lt;&gt;0,'1C TSrécur11'!$C$12="OUI"),'1C TSrécur11'!$E$44/'1C TSrécur11'!E$17,"")</f>
        <v/>
      </c>
      <c r="X560" s="543" t="str">
        <f>IF(AND('1C TSrécur11'!E$17&lt;&gt;0,'1C TSrécur11'!$C$12="OUI"),'1C TSrécur11'!$E$45/'1C TSrécur11'!E$17,"")</f>
        <v/>
      </c>
      <c r="Y560" s="543" t="str">
        <f>IF(AND('1C TSrécur11'!E$17&lt;&gt;0,'1C TSrécur11'!$C$12="OUI"),'1C TSrécur11'!$E$46/'1C TSrécur11'!E$17,"")</f>
        <v/>
      </c>
      <c r="Z560" s="543" t="str">
        <f>IF(AND('1C TSrécur11'!E$17&lt;&gt;0,'1C TSrécur11'!$C$12="OUI"),'1C TSrécur11'!$E$47/'1C TSrécur11'!E$17,"")</f>
        <v/>
      </c>
      <c r="AA560" s="543" t="str">
        <f>IF(AND('1C TSrécur11'!E$17&lt;&gt;0,'1C TSrécur11'!$C$12="OUI"),'1C TSrécur11'!$E$48/'1C TSrécur11'!E$17,"")</f>
        <v/>
      </c>
      <c r="AB560" s="543" t="str">
        <f>IF(AND('1C TSrécur11'!E$17&lt;&gt;0,'1C TSrécur11'!$C$12="OUI"),'1C TSrécur11'!$E$49/'1C TSrécur11'!E$17,"")</f>
        <v/>
      </c>
      <c r="AC560" s="543" t="str">
        <f>IF(AND('1C TSrécur11'!E$17&lt;&gt;0,'1C TSrécur11'!$C$12="OUI"),'1C TSrécur11'!$E$50/'1C TSrécur11'!E$17,"")</f>
        <v/>
      </c>
      <c r="AD560" s="543" t="str">
        <f>IF(AND('1C TSrécur11'!E$17&lt;&gt;0,'1C TSrécur11'!$C$12="OUI"),'1C TSrécur11'!$E$51/'1C TSrécur11'!E$17,"")</f>
        <v/>
      </c>
      <c r="AE560" s="543" t="str">
        <f>IF(AND('1C TSrécur11'!E$17&lt;&gt;0,'1C TSrécur11'!$C$12="OUI"),'1C TSrécur11'!$E$52/'1C TSrécur11'!E$17,"")</f>
        <v/>
      </c>
      <c r="AF560" s="543" t="str">
        <f>IF(AND('1C TSrécur11'!E$17&lt;&gt;0,'1C TSrécur11'!$C$12="OUI"),'1C TSrécur11'!$E$53/'1C TSrécur11'!E$17,"")</f>
        <v/>
      </c>
      <c r="AG560" s="543" t="str">
        <f>IF(AND('1C TSrécur11'!E$17&lt;&gt;0,'1C TSrécur11'!$C$12="OUI"),'1C TSrécur11'!$E$54/'1C TSrécur11'!E$17,"")</f>
        <v/>
      </c>
      <c r="AH560" s="543" t="str">
        <f>IF(AND('1C TSrécur11'!E$17&lt;&gt;0,'1C TSrécur11'!$C$12="OUI"),'1C TSrécur11'!$E$55/'1C TSrécur11'!E$17,"")</f>
        <v/>
      </c>
      <c r="AI560" s="543" t="str">
        <f>IF(AND('1C TSrécur11'!E$17&lt;&gt;0,'1C TSrécur11'!$C$12="OUI"),'1C TSrécur11'!$E$56/'1C TSrécur11'!E$17,"")</f>
        <v/>
      </c>
      <c r="AJ560" s="543" t="str">
        <f>IF(AND('1C TSrécur11'!E$17&lt;&gt;0,'1C TSrécur11'!$C$12="OUI"),'1C TSrécur11'!$E$57/'1C TSrécur11'!E$17,"")</f>
        <v/>
      </c>
      <c r="AK560" s="543">
        <f>IF(AND('1C TSrécur11'!E$17&lt;&gt;0,'1C TSrécur11'!$C$12="OUI"),'1C TSrécur11'!E$58/'1C TSrécur11'!E$17,0)</f>
        <v>0</v>
      </c>
      <c r="AL560" s="72">
        <f>IF(AND('1C TSrécur11'!$B$12&lt;&gt;"",'1C TSrécur11'!$C$12="OUI"),N560+AK560,N560)</f>
        <v>0</v>
      </c>
      <c r="AM560" s="344">
        <f t="shared" si="186"/>
        <v>0</v>
      </c>
      <c r="AN560" s="344">
        <f t="shared" si="187"/>
        <v>0</v>
      </c>
      <c r="AO560" s="345">
        <f t="shared" si="188"/>
        <v>0</v>
      </c>
      <c r="AP560" s="573">
        <f t="shared" si="189"/>
        <v>0</v>
      </c>
      <c r="AQ560" s="583">
        <f t="shared" si="182"/>
        <v>0</v>
      </c>
      <c r="AR560" s="579"/>
      <c r="AS560" s="102"/>
      <c r="AT560" s="27" t="str">
        <f>IF(('1C TSrécur11'!E$17*FICHE!$C$13)&lt;J560,"Forfait limité à "&amp;FICHE!$C$13&amp;"€/jour","")</f>
        <v/>
      </c>
      <c r="AU560" s="592"/>
      <c r="AV560" s="824"/>
      <c r="AW560" s="824"/>
      <c r="AX560" s="824"/>
      <c r="AY560" s="824"/>
      <c r="AZ560" s="824"/>
      <c r="BA560" s="767"/>
      <c r="BB560" s="767"/>
      <c r="BC560" s="767"/>
      <c r="BD560" s="767"/>
      <c r="BE560" s="767"/>
      <c r="BF560" s="767"/>
      <c r="BG560" s="767"/>
      <c r="BH560" s="767"/>
      <c r="BI560" s="767"/>
      <c r="BJ560" s="767"/>
      <c r="BK560" s="767"/>
      <c r="BL560" s="767"/>
      <c r="BM560" s="767"/>
      <c r="BN560" s="767"/>
      <c r="BO560" s="767"/>
      <c r="BP560" s="767"/>
      <c r="BQ560" s="767"/>
      <c r="BR560" s="767"/>
      <c r="BS560" s="767"/>
      <c r="BT560" s="767"/>
      <c r="BU560" s="767"/>
      <c r="BV560" s="767"/>
      <c r="BW560" s="767"/>
      <c r="BX560" s="767"/>
      <c r="BY560" s="767"/>
      <c r="BZ560" s="767"/>
      <c r="CA560" s="767"/>
      <c r="CB560" s="767"/>
      <c r="CC560" s="767"/>
      <c r="CD560" s="767"/>
      <c r="CE560" s="767"/>
      <c r="CF560" s="767"/>
      <c r="CG560" s="767"/>
      <c r="CH560" s="767"/>
      <c r="CI560" s="767"/>
      <c r="CJ560" s="767"/>
      <c r="CK560" s="767"/>
      <c r="CL560" s="767"/>
      <c r="CM560" s="767"/>
      <c r="CN560" s="767"/>
      <c r="CO560" s="767"/>
      <c r="CP560" s="767"/>
      <c r="CQ560" s="767"/>
      <c r="CR560" s="767"/>
      <c r="CS560" s="767"/>
      <c r="CT560" s="767"/>
      <c r="CU560" s="767"/>
      <c r="CV560" s="767"/>
      <c r="CW560" s="767"/>
      <c r="CX560" s="767"/>
      <c r="CY560" s="767"/>
      <c r="CZ560" s="767"/>
      <c r="DA560" s="767"/>
      <c r="DB560" s="767"/>
      <c r="DC560" s="767"/>
      <c r="DD560" s="767"/>
      <c r="DE560" s="767"/>
      <c r="DF560" s="767"/>
      <c r="DG560" s="767"/>
      <c r="DH560" s="767"/>
      <c r="DI560" s="767"/>
      <c r="DJ560" s="767"/>
      <c r="DK560" s="767"/>
      <c r="DL560" s="767"/>
      <c r="DM560" s="767"/>
      <c r="DN560" s="767"/>
      <c r="DO560" s="767"/>
      <c r="DP560" s="767"/>
      <c r="DQ560" s="767"/>
      <c r="DR560" s="767"/>
      <c r="DS560" s="767"/>
      <c r="DT560" s="767"/>
      <c r="DU560" s="767"/>
      <c r="DV560" s="767"/>
      <c r="DW560" s="767"/>
      <c r="DX560" s="767"/>
      <c r="DY560" s="767"/>
      <c r="DZ560" s="767"/>
      <c r="EA560" s="767"/>
      <c r="EB560" s="767"/>
      <c r="EC560" s="767"/>
      <c r="ED560" s="767"/>
      <c r="EE560" s="767"/>
      <c r="EF560" s="767"/>
      <c r="EG560" s="767"/>
      <c r="EH560" s="767"/>
      <c r="EI560" s="767"/>
      <c r="EJ560" s="767"/>
      <c r="EK560" s="767"/>
      <c r="EL560" s="767"/>
      <c r="EM560" s="767"/>
      <c r="EN560" s="767"/>
      <c r="EO560" s="767"/>
      <c r="EP560" s="767"/>
      <c r="EQ560" s="767"/>
      <c r="ER560" s="767"/>
      <c r="ES560" s="767"/>
      <c r="ET560" s="767"/>
      <c r="EU560" s="767"/>
      <c r="EV560" s="767"/>
      <c r="EW560" s="767"/>
      <c r="EX560" s="767"/>
      <c r="EY560" s="767"/>
      <c r="EZ560" s="767"/>
      <c r="FA560" s="767"/>
      <c r="FB560" s="767"/>
      <c r="FC560" s="767"/>
      <c r="FD560" s="767"/>
      <c r="FE560" s="767"/>
      <c r="FF560" s="767"/>
      <c r="FG560" s="767"/>
      <c r="FH560" s="767"/>
      <c r="FI560" s="767"/>
      <c r="FJ560" s="767"/>
      <c r="FK560" s="767"/>
      <c r="FL560" s="767"/>
      <c r="FM560" s="767"/>
      <c r="FN560" s="767"/>
      <c r="FO560" s="767"/>
      <c r="FP560" s="767"/>
      <c r="FQ560" s="767"/>
      <c r="FR560" s="767"/>
      <c r="FS560" s="767"/>
      <c r="FT560" s="767"/>
      <c r="FU560" s="767"/>
      <c r="FV560" s="767"/>
      <c r="FW560" s="767"/>
      <c r="FX560" s="767"/>
      <c r="FY560" s="767"/>
      <c r="FZ560" s="767"/>
      <c r="GA560" s="767"/>
      <c r="GB560" s="767"/>
      <c r="GC560" s="767"/>
      <c r="GD560" s="767"/>
      <c r="GE560" s="767"/>
      <c r="GF560" s="767"/>
      <c r="GG560" s="767"/>
      <c r="GH560" s="767"/>
      <c r="GI560" s="767"/>
      <c r="GJ560" s="767"/>
      <c r="GK560" s="767"/>
      <c r="GL560" s="767"/>
      <c r="GM560" s="767"/>
      <c r="GN560" s="767"/>
      <c r="GO560" s="767"/>
      <c r="GP560" s="767"/>
      <c r="GQ560" s="767"/>
      <c r="GR560" s="767"/>
      <c r="GS560" s="767"/>
      <c r="GT560" s="767"/>
      <c r="GU560" s="767"/>
      <c r="GV560" s="767"/>
      <c r="GW560" s="767"/>
      <c r="GX560" s="767"/>
      <c r="GY560" s="767"/>
      <c r="GZ560" s="767"/>
      <c r="HA560" s="767"/>
      <c r="HB560" s="767"/>
      <c r="HC560" s="767"/>
    </row>
    <row r="561" spans="1:211" s="864" customFormat="1" ht="13.9" hidden="1" customHeight="1">
      <c r="A561" s="307"/>
      <c r="B561" s="351"/>
      <c r="C561" s="971" t="str">
        <f>IF('1C TSrécur11'!F$17&lt;&gt;0,'1C TSrécur11'!$B$12,"")</f>
        <v/>
      </c>
      <c r="D561" s="972"/>
      <c r="E561" s="973"/>
      <c r="F561" s="93" t="str">
        <f>IF(AND($C561='1C TSrécur11'!$B$12,'1C TSrécur11'!$B$16="récurrentes",'1C TSrécur11'!$F$17&lt;&gt;""),'1C TSrécur11'!$F$21,"")</f>
        <v/>
      </c>
      <c r="G561" s="863"/>
      <c r="H561" s="745">
        <v>0.21</v>
      </c>
      <c r="I561" s="747">
        <v>1</v>
      </c>
      <c r="J561" s="312"/>
      <c r="K561" s="680">
        <f t="shared" si="183"/>
        <v>0</v>
      </c>
      <c r="L561" s="527">
        <f>IF(OR('1C TSrécur11'!$B$12="",'1C TSrécur11'!F$30=0),0,IF(AND('1C TSrécur11'!$B$12&lt;&gt;"",$K$2="Pôle",'1C TSrécur11'!$C$12="OUI"),(('1C TSrécur11'!F$22+'1C TSrécur11'!F$23+'1C TSrécur11'!F$24+'1C TSrécur11'!F$25+'1C TSrécur11'!F$29)/'1C TSrécur11'!F$17),IF(AND('1C TSrécur11'!$B$12&lt;&gt;"",$K$2="Pôle",'1C TSrécur11'!$C$12="NON"),(('1C TSrécur11'!F$22+'1C TSrécur11'!F$23+'1C TSrécur11'!F$24+'1C TSrécur11'!F$25+'1C TSrécur11'!F$29)/'1C TSrécur11'!F$30),IF(AND('1C TSrécur11'!$B$12&lt;&gt;"",$K$2&lt;&gt;"Pôle",'1C TSrécur11'!$C$12="OUI"),(('1C TSrécur11'!F$22+'1C TSrécur11'!F$23+'1C TSrécur11'!F$24+'1C TSrécur11'!F$25+'1C TSrécur11'!F$26+'1C TSrécur11'!F$27+'1C TSrécur11'!F$28+'1C TSrécur11'!F$29)/'1C TSrécur11'!F$17),IF(AND('1C TSrécur11'!$B$12&lt;&gt;"",$K$2&lt;&gt;"Pôle",'1C TSrécur11'!$C$12="NON"),(('1C TSrécur11'!F$22+'1C TSrécur11'!F$23+'1C TSrécur11'!F$24+'1C TSrécur11'!F$25+'1C TSrécur11'!F$26+'1C TSrécur11'!F$27+'1C TSrécur11'!F$28+'1C TSrécur11'!F$29)/'1C TSrécur11'!F$30))))))</f>
        <v>0</v>
      </c>
      <c r="M561" s="527">
        <f>IF(OR('1C TSrécur11'!$B$12="",'1C TSrécur11'!F$30=0),0,IF(AND('1C TSrécur11'!$B$12&lt;&gt;"",$K$2="Pôle",'1C TSrécur11'!$C$12="OUI"),(('1C TSrécur11'!F$26+'1C TSrécur11'!F$27+'1C TSrécur11'!F$28)/'1C TSrécur11'!F$17),IF(AND('1C TSrécur11'!$B$12&lt;&gt;"",$K$2="Pôle",'1C TSrécur11'!$C$12="NON"),(('1C TSrécur11'!F$26+'1C TSrécur11'!F$27+'1C TSrécur11'!F$28)/'1C TSrécur11'!F$30),IF(AND('1C TSrécur11'!$B$12&lt;&gt;"",$K$2&lt;&gt;"Pôle"),0))))</f>
        <v>0</v>
      </c>
      <c r="N561" s="527">
        <f>IF(AND('1C TSrécur11'!$F$17&lt;&gt;0,'1C TSrécur11'!$F$30&lt;&gt;0),L561+M561,0)</f>
        <v>0</v>
      </c>
      <c r="O561" s="542" t="str">
        <f>IF(AND('1C TSrécur11'!F$17&lt;&gt;0,'1C TSrécur11'!$C$12="OUI"),'1C TSrécur11'!F$36/'1C TSrécur11'!F$17,"")</f>
        <v/>
      </c>
      <c r="P561" s="543" t="str">
        <f>IF(AND('1C TSrécur11'!F$17&lt;&gt;0,'1C TSrécur11'!$C$12="OUI"),'1C TSrécur11'!$F$37/'1C TSrécur11'!F$17,"")</f>
        <v/>
      </c>
      <c r="Q561" s="543" t="str">
        <f>IF(AND('1C TSrécur11'!F$17&lt;&gt;0,'1C TSrécur11'!$C$12="OUI"),'1C TSrécur11'!$F$38/'1C TSrécur11'!F$17,"")</f>
        <v/>
      </c>
      <c r="R561" s="543" t="str">
        <f>IF(AND('1C TSrécur11'!F$17&lt;&gt;0,'1C TSrécur11'!$C$12="OUI"),'1C TSrécur11'!$F$39/'1C TSrécur11'!F$17,"")</f>
        <v/>
      </c>
      <c r="S561" s="543" t="str">
        <f>IF(AND('1C TSrécur11'!F$17&lt;&gt;0,'1C TSrécur11'!$C$12="OUI"),'1C TSrécur11'!$F$40/'1C TSrécur11'!F$17,"")</f>
        <v/>
      </c>
      <c r="T561" s="543" t="str">
        <f>IF(AND('1C TSrécur11'!F$17&lt;&gt;0,'1C TSrécur11'!$C$12="OUI"),'1C TSrécur11'!$F$41/'1C TSrécur11'!F$17,"")</f>
        <v/>
      </c>
      <c r="U561" s="543" t="str">
        <f>IF(AND('1C TSrécur11'!F$17&lt;&gt;0,'1C TSrécur11'!$C$12="OUI"),'1C TSrécur11'!$F$42/'1C TSrécur11'!F$17,"")</f>
        <v/>
      </c>
      <c r="V561" s="543" t="str">
        <f>IF(AND('1C TSrécur11'!F$17&lt;&gt;0,'1C TSrécur11'!$C$12="OUI"),'1C TSrécur11'!$F$43/'1C TSrécur11'!F$17,"")</f>
        <v/>
      </c>
      <c r="W561" s="543" t="str">
        <f>IF(AND('1C TSrécur11'!F$17&lt;&gt;0,'1C TSrécur11'!$C$12="OUI"),'1C TSrécur11'!$F$44/'1C TSrécur11'!F$17,"")</f>
        <v/>
      </c>
      <c r="X561" s="543" t="str">
        <f>IF(AND('1C TSrécur11'!F$17&lt;&gt;0,'1C TSrécur11'!$C$12="OUI"),'1C TSrécur11'!$F$45/'1C TSrécur11'!F$17,"")</f>
        <v/>
      </c>
      <c r="Y561" s="543" t="str">
        <f>IF(AND('1C TSrécur11'!F$17&lt;&gt;0,'1C TSrécur11'!$C$12="OUI"),'1C TSrécur11'!$F$46/'1C TSrécur11'!F$17,"")</f>
        <v/>
      </c>
      <c r="Z561" s="543" t="str">
        <f>IF(AND('1C TSrécur11'!F$17&lt;&gt;0,'1C TSrécur11'!$C$12="OUI"),'1C TSrécur11'!$F$47/'1C TSrécur11'!F$17,"")</f>
        <v/>
      </c>
      <c r="AA561" s="543" t="str">
        <f>IF(AND('1C TSrécur11'!F$17&lt;&gt;0,'1C TSrécur11'!$C$12="OUI"),'1C TSrécur11'!$F$48/'1C TSrécur11'!F$17,"")</f>
        <v/>
      </c>
      <c r="AB561" s="543" t="str">
        <f>IF(AND('1C TSrécur11'!F$17&lt;&gt;0,'1C TSrécur11'!$C$12="OUI"),'1C TSrécur11'!$F$49/'1C TSrécur11'!F$17,"")</f>
        <v/>
      </c>
      <c r="AC561" s="543" t="str">
        <f>IF(AND('1C TSrécur11'!F$17&lt;&gt;0,'1C TSrécur11'!$C$12="OUI"),'1C TSrécur11'!$F$50/'1C TSrécur11'!F$17,"")</f>
        <v/>
      </c>
      <c r="AD561" s="543" t="str">
        <f>IF(AND('1C TSrécur11'!F$17&lt;&gt;0,'1C TSrécur11'!$C$12="OUI"),'1C TSrécur11'!$F$51/'1C TSrécur11'!F$17,"")</f>
        <v/>
      </c>
      <c r="AE561" s="543" t="str">
        <f>IF(AND('1C TSrécur11'!F$17&lt;&gt;0,'1C TSrécur11'!$C$12="OUI"),'1C TSrécur11'!$F$52/'1C TSrécur11'!F$17,"")</f>
        <v/>
      </c>
      <c r="AF561" s="543" t="str">
        <f>IF(AND('1C TSrécur11'!F$17&lt;&gt;0,'1C TSrécur11'!$C$12="OUI"),'1C TSrécur11'!$F$53/'1C TSrécur11'!F$17,"")</f>
        <v/>
      </c>
      <c r="AG561" s="543" t="str">
        <f>IF(AND('1C TSrécur11'!F$17&lt;&gt;0,'1C TSrécur11'!$C$12="OUI"),'1C TSrécur11'!$F$54/'1C TSrécur11'!F$17,"")</f>
        <v/>
      </c>
      <c r="AH561" s="543" t="str">
        <f>IF(AND('1C TSrécur11'!F$17&lt;&gt;0,'1C TSrécur11'!$C$12="OUI"),'1C TSrécur11'!$F$55/'1C TSrécur11'!F$17,"")</f>
        <v/>
      </c>
      <c r="AI561" s="543" t="str">
        <f>IF(AND('1C TSrécur11'!F$17&lt;&gt;0,'1C TSrécur11'!$C$12="OUI"),'1C TSrécur11'!$F$56/'1C TSrécur11'!F$17,"")</f>
        <v/>
      </c>
      <c r="AJ561" s="543" t="str">
        <f>IF(AND('1C TSrécur11'!F$17&lt;&gt;0,'1C TSrécur11'!$C$12="OUI"),'1C TSrécur11'!$F$57/'1C TSrécur11'!F$17,"")</f>
        <v/>
      </c>
      <c r="AK561" s="543">
        <f>IF(AND('1C TSrécur11'!F$17&lt;&gt;0,'1C TSrécur11'!$C$12="OUI"),'1C TSrécur11'!F$58/'1C TSrécur11'!F$17,0)</f>
        <v>0</v>
      </c>
      <c r="AL561" s="72">
        <f>IF(AND('1C TSrécur11'!$B$12&lt;&gt;"",'1C TSrécur11'!$C$12="OUI"),N561+AK561,N561)</f>
        <v>0</v>
      </c>
      <c r="AM561" s="344">
        <f t="shared" si="186"/>
        <v>0</v>
      </c>
      <c r="AN561" s="344">
        <f t="shared" si="187"/>
        <v>0</v>
      </c>
      <c r="AO561" s="345">
        <f t="shared" si="188"/>
        <v>0</v>
      </c>
      <c r="AP561" s="573">
        <f t="shared" si="189"/>
        <v>0</v>
      </c>
      <c r="AQ561" s="583">
        <f t="shared" si="182"/>
        <v>0</v>
      </c>
      <c r="AR561" s="579"/>
      <c r="AS561" s="102"/>
      <c r="AT561" s="27" t="str">
        <f>IF(('1C TSrécur11'!F$17*FICHE!$C$13)&lt;J561,"Forfait limité à "&amp;FICHE!$C$13&amp;"€/jour","")</f>
        <v/>
      </c>
      <c r="AU561" s="592"/>
      <c r="AV561" s="824"/>
      <c r="AW561" s="824"/>
      <c r="AX561" s="824"/>
      <c r="AY561" s="824"/>
      <c r="AZ561" s="824"/>
      <c r="BA561" s="767"/>
      <c r="BB561" s="767"/>
      <c r="BC561" s="767"/>
      <c r="BD561" s="767"/>
      <c r="BE561" s="767"/>
      <c r="BF561" s="767"/>
      <c r="BG561" s="767"/>
      <c r="BH561" s="767"/>
      <c r="BI561" s="767"/>
      <c r="BJ561" s="767"/>
      <c r="BK561" s="767"/>
      <c r="BL561" s="767"/>
      <c r="BM561" s="767"/>
      <c r="BN561" s="767"/>
      <c r="BO561" s="767"/>
      <c r="BP561" s="767"/>
      <c r="BQ561" s="767"/>
      <c r="BR561" s="767"/>
      <c r="BS561" s="767"/>
      <c r="BT561" s="767"/>
      <c r="BU561" s="767"/>
      <c r="BV561" s="767"/>
      <c r="BW561" s="767"/>
      <c r="BX561" s="767"/>
      <c r="BY561" s="767"/>
      <c r="BZ561" s="767"/>
      <c r="CA561" s="767"/>
      <c r="CB561" s="767"/>
      <c r="CC561" s="767"/>
      <c r="CD561" s="767"/>
      <c r="CE561" s="767"/>
      <c r="CF561" s="767"/>
      <c r="CG561" s="767"/>
      <c r="CH561" s="767"/>
      <c r="CI561" s="767"/>
      <c r="CJ561" s="767"/>
      <c r="CK561" s="767"/>
      <c r="CL561" s="767"/>
      <c r="CM561" s="767"/>
      <c r="CN561" s="767"/>
      <c r="CO561" s="767"/>
      <c r="CP561" s="767"/>
      <c r="CQ561" s="767"/>
      <c r="CR561" s="767"/>
      <c r="CS561" s="767"/>
      <c r="CT561" s="767"/>
      <c r="CU561" s="767"/>
      <c r="CV561" s="767"/>
      <c r="CW561" s="767"/>
      <c r="CX561" s="767"/>
      <c r="CY561" s="767"/>
      <c r="CZ561" s="767"/>
      <c r="DA561" s="767"/>
      <c r="DB561" s="767"/>
      <c r="DC561" s="767"/>
      <c r="DD561" s="767"/>
      <c r="DE561" s="767"/>
      <c r="DF561" s="767"/>
      <c r="DG561" s="767"/>
      <c r="DH561" s="767"/>
      <c r="DI561" s="767"/>
      <c r="DJ561" s="767"/>
      <c r="DK561" s="767"/>
      <c r="DL561" s="767"/>
      <c r="DM561" s="767"/>
      <c r="DN561" s="767"/>
      <c r="DO561" s="767"/>
      <c r="DP561" s="767"/>
      <c r="DQ561" s="767"/>
      <c r="DR561" s="767"/>
      <c r="DS561" s="767"/>
      <c r="DT561" s="767"/>
      <c r="DU561" s="767"/>
      <c r="DV561" s="767"/>
      <c r="DW561" s="767"/>
      <c r="DX561" s="767"/>
      <c r="DY561" s="767"/>
      <c r="DZ561" s="767"/>
      <c r="EA561" s="767"/>
      <c r="EB561" s="767"/>
      <c r="EC561" s="767"/>
      <c r="ED561" s="767"/>
      <c r="EE561" s="767"/>
      <c r="EF561" s="767"/>
      <c r="EG561" s="767"/>
      <c r="EH561" s="767"/>
      <c r="EI561" s="767"/>
      <c r="EJ561" s="767"/>
      <c r="EK561" s="767"/>
      <c r="EL561" s="767"/>
      <c r="EM561" s="767"/>
      <c r="EN561" s="767"/>
      <c r="EO561" s="767"/>
      <c r="EP561" s="767"/>
      <c r="EQ561" s="767"/>
      <c r="ER561" s="767"/>
      <c r="ES561" s="767"/>
      <c r="ET561" s="767"/>
      <c r="EU561" s="767"/>
      <c r="EV561" s="767"/>
      <c r="EW561" s="767"/>
      <c r="EX561" s="767"/>
      <c r="EY561" s="767"/>
      <c r="EZ561" s="767"/>
      <c r="FA561" s="767"/>
      <c r="FB561" s="767"/>
      <c r="FC561" s="767"/>
      <c r="FD561" s="767"/>
      <c r="FE561" s="767"/>
      <c r="FF561" s="767"/>
      <c r="FG561" s="767"/>
      <c r="FH561" s="767"/>
      <c r="FI561" s="767"/>
      <c r="FJ561" s="767"/>
      <c r="FK561" s="767"/>
      <c r="FL561" s="767"/>
      <c r="FM561" s="767"/>
      <c r="FN561" s="767"/>
      <c r="FO561" s="767"/>
      <c r="FP561" s="767"/>
      <c r="FQ561" s="767"/>
      <c r="FR561" s="767"/>
      <c r="FS561" s="767"/>
      <c r="FT561" s="767"/>
      <c r="FU561" s="767"/>
      <c r="FV561" s="767"/>
      <c r="FW561" s="767"/>
      <c r="FX561" s="767"/>
      <c r="FY561" s="767"/>
      <c r="FZ561" s="767"/>
      <c r="GA561" s="767"/>
      <c r="GB561" s="767"/>
      <c r="GC561" s="767"/>
      <c r="GD561" s="767"/>
      <c r="GE561" s="767"/>
      <c r="GF561" s="767"/>
      <c r="GG561" s="767"/>
      <c r="GH561" s="767"/>
      <c r="GI561" s="767"/>
      <c r="GJ561" s="767"/>
      <c r="GK561" s="767"/>
      <c r="GL561" s="767"/>
      <c r="GM561" s="767"/>
      <c r="GN561" s="767"/>
      <c r="GO561" s="767"/>
      <c r="GP561" s="767"/>
      <c r="GQ561" s="767"/>
      <c r="GR561" s="767"/>
      <c r="GS561" s="767"/>
      <c r="GT561" s="767"/>
      <c r="GU561" s="767"/>
      <c r="GV561" s="767"/>
      <c r="GW561" s="767"/>
      <c r="GX561" s="767"/>
      <c r="GY561" s="767"/>
      <c r="GZ561" s="767"/>
      <c r="HA561" s="767"/>
      <c r="HB561" s="767"/>
      <c r="HC561" s="767"/>
    </row>
    <row r="562" spans="1:211" s="864" customFormat="1" ht="13.9" hidden="1" customHeight="1">
      <c r="A562" s="307"/>
      <c r="B562" s="351"/>
      <c r="C562" s="971" t="str">
        <f>IF('1C TSrécur11'!G$17&lt;&gt;0,'1C TSrécur11'!$B$12,"")</f>
        <v/>
      </c>
      <c r="D562" s="972"/>
      <c r="E562" s="973"/>
      <c r="F562" s="93" t="str">
        <f>IF(AND($C562='1C TSrécur11'!$B$12,'1C TSrécur11'!$B$16="récurrentes",'1C TSrécur11'!$G$17&lt;&gt;""),'1C TSrécur11'!$G$21,"")</f>
        <v/>
      </c>
      <c r="G562" s="863"/>
      <c r="H562" s="745">
        <v>0.21</v>
      </c>
      <c r="I562" s="747">
        <v>1</v>
      </c>
      <c r="J562" s="312"/>
      <c r="K562" s="680">
        <f t="shared" si="183"/>
        <v>0</v>
      </c>
      <c r="L562" s="527">
        <f>IF(OR('1C TSrécur11'!$B$12="",'1C TSrécur11'!G$30=0),0,IF(AND('1C TSrécur11'!$B$12&lt;&gt;"",$K$2="Pôle",'1C TSrécur11'!$C$12="OUI"),(('1C TSrécur11'!G$22+'1C TSrécur11'!G$23+'1C TSrécur11'!G$24+'1C TSrécur11'!G$25+'1C TSrécur11'!G$29)/'1C TSrécur11'!G$17),IF(AND('1C TSrécur11'!$B$12&lt;&gt;"",$K$2="Pôle",'1C TSrécur11'!$C$12="NON"),(('1C TSrécur11'!G$22+'1C TSrécur11'!G$23+'1C TSrécur11'!G$24+'1C TSrécur11'!G$25+'1C TSrécur11'!G$29)/'1C TSrécur11'!G$30),IF(AND('1C TSrécur11'!$B$12&lt;&gt;"",$K$2&lt;&gt;"Pôle",'1C TSrécur11'!$C$12="OUI"),(('1C TSrécur11'!G$22+'1C TSrécur11'!G$23+'1C TSrécur11'!G$24+'1C TSrécur11'!G$25+'1C TSrécur11'!G$26+'1C TSrécur11'!G$27+'1C TSrécur11'!G$28+'1C TSrécur11'!G$29)/'1C TSrécur11'!G$17),IF(AND('1C TSrécur11'!$B$12&lt;&gt;"",$K$2&lt;&gt;"Pôle",'1C TSrécur11'!$C$12="NON"),(('1C TSrécur11'!G$22+'1C TSrécur11'!G$23+'1C TSrécur11'!G$24+'1C TSrécur11'!G$25+'1C TSrécur11'!G$26+'1C TSrécur11'!G$27+'1C TSrécur11'!G$28+'1C TSrécur11'!G$29)/'1C TSrécur11'!G$30))))))</f>
        <v>0</v>
      </c>
      <c r="M562" s="527">
        <f>IF(OR('1C TSrécur11'!$B$12="",'1C TSrécur11'!G$30=0),0,IF(AND('1C TSrécur11'!$B$12&lt;&gt;"",$K$2="Pôle",'1C TSrécur11'!$C$12="OUI"),(('1C TSrécur11'!G$26+'1C TSrécur11'!G$27+'1C TSrécur11'!G$28)/'1C TSrécur11'!G$17),IF(AND('1C TSrécur11'!$B$12&lt;&gt;"",$K$2="Pôle",'1C TSrécur11'!$C$12="NON"),(('1C TSrécur11'!G$26+'1C TSrécur11'!G$27+'1C TSrécur11'!G$28)/'1C TSrécur11'!G$30),IF(AND('1C TSrécur11'!$B$12&lt;&gt;"",$K$2&lt;&gt;"Pôle"),0))))</f>
        <v>0</v>
      </c>
      <c r="N562" s="527">
        <f>IF(AND('1C TSrécur11'!$G$17&lt;&gt;0,'1C TSrécur11'!$G$30&lt;&gt;0),L562+M562,0)</f>
        <v>0</v>
      </c>
      <c r="O562" s="542" t="str">
        <f>IF(AND('1C TSrécur11'!G$17&lt;&gt;0,'1C TSrécur11'!$C$12="OUI"),'1C TSrécur11'!G$36/'1C TSrécur11'!G$17,"")</f>
        <v/>
      </c>
      <c r="P562" s="543" t="str">
        <f>IF(AND('1C TSrécur11'!G$17&lt;&gt;0,'1C TSrécur11'!$C$12="OUI"),'1C TSrécur11'!$G$37/'1C TSrécur11'!G$17,"")</f>
        <v/>
      </c>
      <c r="Q562" s="543" t="str">
        <f>IF(AND('1C TSrécur11'!G$17&lt;&gt;0,'1C TSrécur11'!$C$12="OUI"),'1C TSrécur11'!$G$38/'1C TSrécur11'!G$17,"")</f>
        <v/>
      </c>
      <c r="R562" s="543" t="str">
        <f>IF(AND('1C TSrécur11'!G$17&lt;&gt;0,'1C TSrécur11'!$C$12="OUI"),'1C TSrécur11'!$G$39/'1C TSrécur11'!G$17,"")</f>
        <v/>
      </c>
      <c r="S562" s="543" t="str">
        <f>IF(AND('1C TSrécur11'!G$17&lt;&gt;0,'1C TSrécur11'!$C$12="OUI"),'1C TSrécur11'!$G$40/'1C TSrécur11'!G$17,"")</f>
        <v/>
      </c>
      <c r="T562" s="543" t="str">
        <f>IF(AND('1C TSrécur11'!G$17&lt;&gt;0,'1C TSrécur11'!$C$12="OUI"),'1C TSrécur11'!$G$41/'1C TSrécur11'!G$17,"")</f>
        <v/>
      </c>
      <c r="U562" s="543" t="str">
        <f>IF(AND('1C TSrécur11'!G$17&lt;&gt;0,'1C TSrécur11'!$C$12="OUI"),'1C TSrécur11'!$G$42/'1C TSrécur11'!G$17,"")</f>
        <v/>
      </c>
      <c r="V562" s="543" t="str">
        <f>IF(AND('1C TSrécur11'!G$17&lt;&gt;0,'1C TSrécur11'!$C$12="OUI"),'1C TSrécur11'!$G$43/'1C TSrécur11'!G$17,"")</f>
        <v/>
      </c>
      <c r="W562" s="543" t="str">
        <f>IF(AND('1C TSrécur11'!G$17&lt;&gt;0,'1C TSrécur11'!$C$12="OUI"),'1C TSrécur11'!$G$44/'1C TSrécur11'!G$17,"")</f>
        <v/>
      </c>
      <c r="X562" s="543" t="str">
        <f>IF(AND('1C TSrécur11'!G$17&lt;&gt;0,'1C TSrécur11'!$C$12="OUI"),'1C TSrécur11'!$G$45/'1C TSrécur11'!G$17,"")</f>
        <v/>
      </c>
      <c r="Y562" s="543" t="str">
        <f>IF(AND('1C TSrécur11'!G$17&lt;&gt;0,'1C TSrécur11'!$C$12="OUI"),'1C TSrécur11'!$G$46/'1C TSrécur11'!G$17,"")</f>
        <v/>
      </c>
      <c r="Z562" s="543" t="str">
        <f>IF(AND('1C TSrécur11'!G$17&lt;&gt;0,'1C TSrécur11'!$C$12="OUI"),'1C TSrécur11'!$G$47/'1C TSrécur11'!G$17,"")</f>
        <v/>
      </c>
      <c r="AA562" s="543" t="str">
        <f>IF(AND('1C TSrécur11'!G$17&lt;&gt;0,'1C TSrécur11'!$C$12="OUI"),'1C TSrécur11'!$G$48/'1C TSrécur11'!G$17,"")</f>
        <v/>
      </c>
      <c r="AB562" s="543" t="str">
        <f>IF(AND('1C TSrécur11'!G$17&lt;&gt;0,'1C TSrécur11'!$C$12="OUI"),'1C TSrécur11'!$G$49/'1C TSrécur11'!G$17,"")</f>
        <v/>
      </c>
      <c r="AC562" s="543" t="str">
        <f>IF(AND('1C TSrécur11'!G$17&lt;&gt;0,'1C TSrécur11'!$C$12="OUI"),'1C TSrécur11'!$G$50/'1C TSrécur11'!G$17,"")</f>
        <v/>
      </c>
      <c r="AD562" s="543" t="str">
        <f>IF(AND('1C TSrécur11'!G$17&lt;&gt;0,'1C TSrécur11'!$C$12="OUI"),'1C TSrécur11'!$G$51/'1C TSrécur11'!G$17,"")</f>
        <v/>
      </c>
      <c r="AE562" s="543" t="str">
        <f>IF(AND('1C TSrécur11'!G$17&lt;&gt;0,'1C TSrécur11'!$C$12="OUI"),'1C TSrécur11'!$G$52/'1C TSrécur11'!G$17,"")</f>
        <v/>
      </c>
      <c r="AF562" s="543" t="str">
        <f>IF(AND('1C TSrécur11'!G$17&lt;&gt;0,'1C TSrécur11'!$C$12="OUI"),'1C TSrécur11'!$G$53/'1C TSrécur11'!G$17,"")</f>
        <v/>
      </c>
      <c r="AG562" s="543" t="str">
        <f>IF(AND('1C TSrécur11'!G$17&lt;&gt;0,'1C TSrécur11'!$C$12="OUI"),'1C TSrécur11'!$G$54/'1C TSrécur11'!G$17,"")</f>
        <v/>
      </c>
      <c r="AH562" s="543" t="str">
        <f>IF(AND('1C TSrécur11'!G$17&lt;&gt;0,'1C TSrécur11'!$C$12="OUI"),'1C TSrécur11'!$G$55/'1C TSrécur11'!G$17,"")</f>
        <v/>
      </c>
      <c r="AI562" s="543" t="str">
        <f>IF(AND('1C TSrécur11'!G$17&lt;&gt;0,'1C TSrécur11'!$C$12="OUI"),'1C TSrécur11'!$G$56/'1C TSrécur11'!G$17,"")</f>
        <v/>
      </c>
      <c r="AJ562" s="543" t="str">
        <f>IF(AND('1C TSrécur11'!G$17&lt;&gt;0,'1C TSrécur11'!$C$12="OUI"),'1C TSrécur11'!$G$57/'1C TSrécur11'!G$17,"")</f>
        <v/>
      </c>
      <c r="AK562" s="543">
        <f>IF(AND('1C TSrécur11'!G$17&lt;&gt;0,'1C TSrécur11'!$C$12="OUI"),'1C TSrécur11'!G$58/'1C TSrécur11'!G$17,0)</f>
        <v>0</v>
      </c>
      <c r="AL562" s="72">
        <f>IF(AND('1C TSrécur11'!$B$12&lt;&gt;"",'1C TSrécur11'!$C$12="OUI"),N562+AK562,N562)</f>
        <v>0</v>
      </c>
      <c r="AM562" s="344">
        <f t="shared" si="186"/>
        <v>0</v>
      </c>
      <c r="AN562" s="344">
        <f t="shared" si="187"/>
        <v>0</v>
      </c>
      <c r="AO562" s="345">
        <f t="shared" si="188"/>
        <v>0</v>
      </c>
      <c r="AP562" s="573">
        <f t="shared" si="189"/>
        <v>0</v>
      </c>
      <c r="AQ562" s="583">
        <f t="shared" si="182"/>
        <v>0</v>
      </c>
      <c r="AR562" s="579"/>
      <c r="AS562" s="102"/>
      <c r="AT562" s="27" t="str">
        <f>IF(('1C TSrécur11'!G$17*FICHE!$C$13)&lt;J562,"Forfait limité à "&amp;FICHE!$C$13&amp;"€/jour","")</f>
        <v/>
      </c>
      <c r="AU562" s="592"/>
      <c r="AV562" s="824"/>
      <c r="AW562" s="824"/>
      <c r="AX562" s="824"/>
      <c r="AY562" s="824"/>
      <c r="AZ562" s="824"/>
      <c r="BA562" s="767"/>
      <c r="BB562" s="767"/>
      <c r="BC562" s="767"/>
      <c r="BD562" s="767"/>
      <c r="BE562" s="767"/>
      <c r="BF562" s="767"/>
      <c r="BG562" s="767"/>
      <c r="BH562" s="767"/>
      <c r="BI562" s="767"/>
      <c r="BJ562" s="767"/>
      <c r="BK562" s="767"/>
      <c r="BL562" s="767"/>
      <c r="BM562" s="767"/>
      <c r="BN562" s="767"/>
      <c r="BO562" s="767"/>
      <c r="BP562" s="767"/>
      <c r="BQ562" s="767"/>
      <c r="BR562" s="767"/>
      <c r="BS562" s="767"/>
      <c r="BT562" s="767"/>
      <c r="BU562" s="767"/>
      <c r="BV562" s="767"/>
      <c r="BW562" s="767"/>
      <c r="BX562" s="767"/>
      <c r="BY562" s="767"/>
      <c r="BZ562" s="767"/>
      <c r="CA562" s="767"/>
      <c r="CB562" s="767"/>
      <c r="CC562" s="767"/>
      <c r="CD562" s="767"/>
      <c r="CE562" s="767"/>
      <c r="CF562" s="767"/>
      <c r="CG562" s="767"/>
      <c r="CH562" s="767"/>
      <c r="CI562" s="767"/>
      <c r="CJ562" s="767"/>
      <c r="CK562" s="767"/>
      <c r="CL562" s="767"/>
      <c r="CM562" s="767"/>
      <c r="CN562" s="767"/>
      <c r="CO562" s="767"/>
      <c r="CP562" s="767"/>
      <c r="CQ562" s="767"/>
      <c r="CR562" s="767"/>
      <c r="CS562" s="767"/>
      <c r="CT562" s="767"/>
      <c r="CU562" s="767"/>
      <c r="CV562" s="767"/>
      <c r="CW562" s="767"/>
      <c r="CX562" s="767"/>
      <c r="CY562" s="767"/>
      <c r="CZ562" s="767"/>
      <c r="DA562" s="767"/>
      <c r="DB562" s="767"/>
      <c r="DC562" s="767"/>
      <c r="DD562" s="767"/>
      <c r="DE562" s="767"/>
      <c r="DF562" s="767"/>
      <c r="DG562" s="767"/>
      <c r="DH562" s="767"/>
      <c r="DI562" s="767"/>
      <c r="DJ562" s="767"/>
      <c r="DK562" s="767"/>
      <c r="DL562" s="767"/>
      <c r="DM562" s="767"/>
      <c r="DN562" s="767"/>
      <c r="DO562" s="767"/>
      <c r="DP562" s="767"/>
      <c r="DQ562" s="767"/>
      <c r="DR562" s="767"/>
      <c r="DS562" s="767"/>
      <c r="DT562" s="767"/>
      <c r="DU562" s="767"/>
      <c r="DV562" s="767"/>
      <c r="DW562" s="767"/>
      <c r="DX562" s="767"/>
      <c r="DY562" s="767"/>
      <c r="DZ562" s="767"/>
      <c r="EA562" s="767"/>
      <c r="EB562" s="767"/>
      <c r="EC562" s="767"/>
      <c r="ED562" s="767"/>
      <c r="EE562" s="767"/>
      <c r="EF562" s="767"/>
      <c r="EG562" s="767"/>
      <c r="EH562" s="767"/>
      <c r="EI562" s="767"/>
      <c r="EJ562" s="767"/>
      <c r="EK562" s="767"/>
      <c r="EL562" s="767"/>
      <c r="EM562" s="767"/>
      <c r="EN562" s="767"/>
      <c r="EO562" s="767"/>
      <c r="EP562" s="767"/>
      <c r="EQ562" s="767"/>
      <c r="ER562" s="767"/>
      <c r="ES562" s="767"/>
      <c r="ET562" s="767"/>
      <c r="EU562" s="767"/>
      <c r="EV562" s="767"/>
      <c r="EW562" s="767"/>
      <c r="EX562" s="767"/>
      <c r="EY562" s="767"/>
      <c r="EZ562" s="767"/>
      <c r="FA562" s="767"/>
      <c r="FB562" s="767"/>
      <c r="FC562" s="767"/>
      <c r="FD562" s="767"/>
      <c r="FE562" s="767"/>
      <c r="FF562" s="767"/>
      <c r="FG562" s="767"/>
      <c r="FH562" s="767"/>
      <c r="FI562" s="767"/>
      <c r="FJ562" s="767"/>
      <c r="FK562" s="767"/>
      <c r="FL562" s="767"/>
      <c r="FM562" s="767"/>
      <c r="FN562" s="767"/>
      <c r="FO562" s="767"/>
      <c r="FP562" s="767"/>
      <c r="FQ562" s="767"/>
      <c r="FR562" s="767"/>
      <c r="FS562" s="767"/>
      <c r="FT562" s="767"/>
      <c r="FU562" s="767"/>
      <c r="FV562" s="767"/>
      <c r="FW562" s="767"/>
      <c r="FX562" s="767"/>
      <c r="FY562" s="767"/>
      <c r="FZ562" s="767"/>
      <c r="GA562" s="767"/>
      <c r="GB562" s="767"/>
      <c r="GC562" s="767"/>
      <c r="GD562" s="767"/>
      <c r="GE562" s="767"/>
      <c r="GF562" s="767"/>
      <c r="GG562" s="767"/>
      <c r="GH562" s="767"/>
      <c r="GI562" s="767"/>
      <c r="GJ562" s="767"/>
      <c r="GK562" s="767"/>
      <c r="GL562" s="767"/>
      <c r="GM562" s="767"/>
      <c r="GN562" s="767"/>
      <c r="GO562" s="767"/>
      <c r="GP562" s="767"/>
      <c r="GQ562" s="767"/>
      <c r="GR562" s="767"/>
      <c r="GS562" s="767"/>
      <c r="GT562" s="767"/>
      <c r="GU562" s="767"/>
      <c r="GV562" s="767"/>
      <c r="GW562" s="767"/>
      <c r="GX562" s="767"/>
      <c r="GY562" s="767"/>
      <c r="GZ562" s="767"/>
      <c r="HA562" s="767"/>
      <c r="HB562" s="767"/>
      <c r="HC562" s="767"/>
    </row>
    <row r="563" spans="1:211" s="864" customFormat="1" ht="13.9" hidden="1" customHeight="1">
      <c r="A563" s="307"/>
      <c r="B563" s="351"/>
      <c r="C563" s="971" t="str">
        <f>IF('1C TSrécur11'!H$17&lt;&gt;0,'1C TSrécur11'!$B$12,"")</f>
        <v/>
      </c>
      <c r="D563" s="972"/>
      <c r="E563" s="973"/>
      <c r="F563" s="93" t="str">
        <f>IF(AND($C563='1C TSrécur11'!$B$12,'1C TSrécur11'!$B$16="récurrentes",'1C TSrécur11'!$H$17&lt;&gt;""),'1C TSrécur11'!$H$21,"")</f>
        <v/>
      </c>
      <c r="G563" s="863"/>
      <c r="H563" s="745">
        <v>0.21</v>
      </c>
      <c r="I563" s="747">
        <v>1</v>
      </c>
      <c r="J563" s="312"/>
      <c r="K563" s="680">
        <f t="shared" si="183"/>
        <v>0</v>
      </c>
      <c r="L563" s="527">
        <f>IF(OR('1C TSrécur11'!$B$12="",'1C TSrécur11'!H$30=0),0,IF(AND('1C TSrécur11'!$B$12&lt;&gt;"",$K$2="Pôle",'1C TSrécur11'!$C$12="OUI"),(('1C TSrécur11'!H$22+'1C TSrécur11'!H$23+'1C TSrécur11'!H$24+'1C TSrécur11'!H$25+'1C TSrécur11'!H$29)/'1C TSrécur11'!H$17),IF(AND('1C TSrécur11'!$B$12&lt;&gt;"",$K$2="Pôle",'1C TSrécur11'!$C$12="NON"),(('1C TSrécur11'!H$22+'1C TSrécur11'!H$23+'1C TSrécur11'!H$24+'1C TSrécur11'!H$25+'1C TSrécur11'!H$29)/'1C TSrécur11'!H$30),IF(AND('1C TSrécur11'!$B$12&lt;&gt;"",$K$2&lt;&gt;"Pôle",'1C TSrécur11'!$C$12="OUI"),(('1C TSrécur11'!H$22+'1C TSrécur11'!H$23+'1C TSrécur11'!H$24+'1C TSrécur11'!H$25+'1C TSrécur11'!H$26+'1C TSrécur11'!H$27+'1C TSrécur11'!H$28+'1C TSrécur11'!H$29)/'1C TSrécur11'!H$17),IF(AND('1C TSrécur11'!$B$12&lt;&gt;"",$K$2&lt;&gt;"Pôle",'1C TSrécur11'!$C$12="NON"),(('1C TSrécur11'!H$22+'1C TSrécur11'!H$23+'1C TSrécur11'!H$24+'1C TSrécur11'!H$25+'1C TSrécur11'!H$26+'1C TSrécur11'!H$27+'1C TSrécur11'!H$28+'1C TSrécur11'!H$29)/'1C TSrécur11'!H$30))))))</f>
        <v>0</v>
      </c>
      <c r="M563" s="527">
        <f>IF(OR('1C TSrécur11'!$B$12="",'1C TSrécur11'!H$30=0),0,IF(AND('1C TSrécur11'!$B$12&lt;&gt;"",$K$2="Pôle",'1C TSrécur11'!$C$12="OUI"),(('1C TSrécur11'!H$26+'1C TSrécur11'!H$27+'1C TSrécur11'!H$28)/'1C TSrécur11'!H$17),IF(AND('1C TSrécur11'!$B$12&lt;&gt;"",$K$2="Pôle",'1C TSrécur11'!$C$12="NON"),(('1C TSrécur11'!H$26+'1C TSrécur11'!H$27+'1C TSrécur11'!H$28)/'1C TSrécur11'!H$30),IF(AND('1C TSrécur11'!$B$12&lt;&gt;"",$K$2&lt;&gt;"Pôle"),0))))</f>
        <v>0</v>
      </c>
      <c r="N563" s="527">
        <f>IF(AND('1C TSrécur11'!$H$17&lt;&gt;0,'1C TSrécur11'!$H$30&lt;&gt;0),L563+M563,0)</f>
        <v>0</v>
      </c>
      <c r="O563" s="542" t="str">
        <f>IF(AND('1C TSrécur11'!H$17&lt;&gt;0,'1C TSrécur11'!$C$12="OUI"),'1C TSrécur11'!H$36/'1C TSrécur11'!H$17,"")</f>
        <v/>
      </c>
      <c r="P563" s="543" t="str">
        <f>IF(AND('1C TSrécur11'!H$17&lt;&gt;0,'1C TSrécur11'!$C$12="OUI"),'1C TSrécur11'!$H$37/'1C TSrécur11'!H$17,"")</f>
        <v/>
      </c>
      <c r="Q563" s="543" t="str">
        <f>IF(AND('1C TSrécur11'!H$17&lt;&gt;0,'1C TSrécur11'!$C$12="OUI"),'1C TSrécur11'!$H$38/'1C TSrécur11'!H$17,"")</f>
        <v/>
      </c>
      <c r="R563" s="543" t="str">
        <f>IF(AND('1C TSrécur11'!H$17&lt;&gt;0,'1C TSrécur11'!$C$12="OUI"),'1C TSrécur11'!$H$39/'1C TSrécur11'!H$17,"")</f>
        <v/>
      </c>
      <c r="S563" s="543" t="str">
        <f>IF(AND('1C TSrécur11'!H$17&lt;&gt;0,'1C TSrécur11'!$C$12="OUI"),'1C TSrécur11'!$H$40/'1C TSrécur11'!H$17,"")</f>
        <v/>
      </c>
      <c r="T563" s="543" t="str">
        <f>IF(AND('1C TSrécur11'!H$17&lt;&gt;0,'1C TSrécur11'!$C$12="OUI"),'1C TSrécur11'!$H$41/'1C TSrécur11'!H$17,"")</f>
        <v/>
      </c>
      <c r="U563" s="543" t="str">
        <f>IF(AND('1C TSrécur11'!H$17&lt;&gt;0,'1C TSrécur11'!$C$12="OUI"),'1C TSrécur11'!$H$42/'1C TSrécur11'!H$17,"")</f>
        <v/>
      </c>
      <c r="V563" s="543" t="str">
        <f>IF(AND('1C TSrécur11'!H$17&lt;&gt;0,'1C TSrécur11'!$C$12="OUI"),'1C TSrécur11'!$H$43/'1C TSrécur11'!H$17,"")</f>
        <v/>
      </c>
      <c r="W563" s="543" t="str">
        <f>IF(AND('1C TSrécur11'!H$17&lt;&gt;0,'1C TSrécur11'!$C$12="OUI"),'1C TSrécur11'!$H$44/'1C TSrécur11'!H$17,"")</f>
        <v/>
      </c>
      <c r="X563" s="543" t="str">
        <f>IF(AND('1C TSrécur11'!H$17&lt;&gt;0,'1C TSrécur11'!$C$12="OUI"),'1C TSrécur11'!$H$45/'1C TSrécur11'!H$17,"")</f>
        <v/>
      </c>
      <c r="Y563" s="543" t="str">
        <f>IF(AND('1C TSrécur11'!H$17&lt;&gt;0,'1C TSrécur11'!$C$12="OUI"),'1C TSrécur11'!$H$46/'1C TSrécur11'!H$17,"")</f>
        <v/>
      </c>
      <c r="Z563" s="543" t="str">
        <f>IF(AND('1C TSrécur11'!H$17&lt;&gt;0,'1C TSrécur11'!$C$12="OUI"),'1C TSrécur11'!$H$47/'1C TSrécur11'!H$17,"")</f>
        <v/>
      </c>
      <c r="AA563" s="543" t="str">
        <f>IF(AND('1C TSrécur11'!H$17&lt;&gt;0,'1C TSrécur11'!$C$12="OUI"),'1C TSrécur11'!$H$48/'1C TSrécur11'!H$17,"")</f>
        <v/>
      </c>
      <c r="AB563" s="543" t="str">
        <f>IF(AND('1C TSrécur11'!H$17&lt;&gt;0,'1C TSrécur11'!$C$12="OUI"),'1C TSrécur11'!$H$49/'1C TSrécur11'!H$17,"")</f>
        <v/>
      </c>
      <c r="AC563" s="543" t="str">
        <f>IF(AND('1C TSrécur11'!H$17&lt;&gt;0,'1C TSrécur11'!$C$12="OUI"),'1C TSrécur11'!$H$50/'1C TSrécur11'!H$17,"")</f>
        <v/>
      </c>
      <c r="AD563" s="543" t="str">
        <f>IF(AND('1C TSrécur11'!H$17&lt;&gt;0,'1C TSrécur11'!$C$12="OUI"),'1C TSrécur11'!$H$51/'1C TSrécur11'!H$17,"")</f>
        <v/>
      </c>
      <c r="AE563" s="543" t="str">
        <f>IF(AND('1C TSrécur11'!H$17&lt;&gt;0,'1C TSrécur11'!$C$12="OUI"),'1C TSrécur11'!$H$52/'1C TSrécur11'!H$17,"")</f>
        <v/>
      </c>
      <c r="AF563" s="543" t="str">
        <f>IF(AND('1C TSrécur11'!H$17&lt;&gt;0,'1C TSrécur11'!$C$12="OUI"),'1C TSrécur11'!$H$53/'1C TSrécur11'!H$17,"")</f>
        <v/>
      </c>
      <c r="AG563" s="543" t="str">
        <f>IF(AND('1C TSrécur11'!H$17&lt;&gt;0,'1C TSrécur11'!$C$12="OUI"),'1C TSrécur11'!$H$54/'1C TSrécur11'!H$17,"")</f>
        <v/>
      </c>
      <c r="AH563" s="543" t="str">
        <f>IF(AND('1C TSrécur11'!H$17&lt;&gt;0,'1C TSrécur11'!$C$12="OUI"),'1C TSrécur11'!$H$55/'1C TSrécur11'!H$17,"")</f>
        <v/>
      </c>
      <c r="AI563" s="543" t="str">
        <f>IF(AND('1C TSrécur11'!H$17&lt;&gt;0,'1C TSrécur11'!$C$12="OUI"),'1C TSrécur11'!$H$56/'1C TSrécur11'!H$17,"")</f>
        <v/>
      </c>
      <c r="AJ563" s="543" t="str">
        <f>IF(AND('1C TSrécur11'!H$17&lt;&gt;0,'1C TSrécur11'!$C$12="OUI"),'1C TSrécur11'!$H$57/'1C TSrécur11'!H$17,"")</f>
        <v/>
      </c>
      <c r="AK563" s="543">
        <f>IF(AND('1C TSrécur11'!H$17&lt;&gt;0,'1C TSrécur11'!$C$12="OUI"),'1C TSrécur11'!H$58/'1C TSrécur11'!H$17,0)</f>
        <v>0</v>
      </c>
      <c r="AL563" s="72">
        <f>IF(AND('1C TSrécur11'!$B$12&lt;&gt;"",'1C TSrécur11'!$C$12="OUI"),N563+AK563,N563)</f>
        <v>0</v>
      </c>
      <c r="AM563" s="344">
        <f t="shared" si="186"/>
        <v>0</v>
      </c>
      <c r="AN563" s="344">
        <f t="shared" si="187"/>
        <v>0</v>
      </c>
      <c r="AO563" s="345">
        <f t="shared" si="188"/>
        <v>0</v>
      </c>
      <c r="AP563" s="573">
        <f t="shared" si="189"/>
        <v>0</v>
      </c>
      <c r="AQ563" s="583">
        <f>IF(M563=0,0,AN563-AS563)</f>
        <v>0</v>
      </c>
      <c r="AR563" s="579"/>
      <c r="AS563" s="102"/>
      <c r="AT563" s="27" t="str">
        <f>IF('1C TSrécur11'!H$17*FICHE!$C$13&lt;J563,"Forfait limité à "&amp;FICHE!$C$13&amp;"€/jour","")</f>
        <v/>
      </c>
      <c r="AU563" s="592"/>
      <c r="AV563" s="824"/>
      <c r="AW563" s="824"/>
      <c r="AX563" s="824"/>
      <c r="AY563" s="824"/>
      <c r="AZ563" s="824"/>
      <c r="BA563" s="767"/>
      <c r="BB563" s="767"/>
      <c r="BC563" s="767"/>
      <c r="BD563" s="767"/>
      <c r="BE563" s="767"/>
      <c r="BF563" s="767"/>
      <c r="BG563" s="767"/>
      <c r="BH563" s="767"/>
      <c r="BI563" s="767"/>
      <c r="BJ563" s="767"/>
      <c r="BK563" s="767"/>
      <c r="BL563" s="767"/>
      <c r="BM563" s="767"/>
      <c r="BN563" s="767"/>
      <c r="BO563" s="767"/>
      <c r="BP563" s="767"/>
      <c r="BQ563" s="767"/>
      <c r="BR563" s="767"/>
      <c r="BS563" s="767"/>
      <c r="BT563" s="767"/>
      <c r="BU563" s="767"/>
      <c r="BV563" s="767"/>
      <c r="BW563" s="767"/>
      <c r="BX563" s="767"/>
      <c r="BY563" s="767"/>
      <c r="BZ563" s="767"/>
      <c r="CA563" s="767"/>
      <c r="CB563" s="767"/>
      <c r="CC563" s="767"/>
      <c r="CD563" s="767"/>
      <c r="CE563" s="767"/>
      <c r="CF563" s="767"/>
      <c r="CG563" s="767"/>
      <c r="CH563" s="767"/>
      <c r="CI563" s="767"/>
      <c r="CJ563" s="767"/>
      <c r="CK563" s="767"/>
      <c r="CL563" s="767"/>
      <c r="CM563" s="767"/>
      <c r="CN563" s="767"/>
      <c r="CO563" s="767"/>
      <c r="CP563" s="767"/>
      <c r="CQ563" s="767"/>
      <c r="CR563" s="767"/>
      <c r="CS563" s="767"/>
      <c r="CT563" s="767"/>
      <c r="CU563" s="767"/>
      <c r="CV563" s="767"/>
      <c r="CW563" s="767"/>
      <c r="CX563" s="767"/>
      <c r="CY563" s="767"/>
      <c r="CZ563" s="767"/>
      <c r="DA563" s="767"/>
      <c r="DB563" s="767"/>
      <c r="DC563" s="767"/>
      <c r="DD563" s="767"/>
      <c r="DE563" s="767"/>
      <c r="DF563" s="767"/>
      <c r="DG563" s="767"/>
      <c r="DH563" s="767"/>
      <c r="DI563" s="767"/>
      <c r="DJ563" s="767"/>
      <c r="DK563" s="767"/>
      <c r="DL563" s="767"/>
      <c r="DM563" s="767"/>
      <c r="DN563" s="767"/>
      <c r="DO563" s="767"/>
      <c r="DP563" s="767"/>
      <c r="DQ563" s="767"/>
      <c r="DR563" s="767"/>
      <c r="DS563" s="767"/>
      <c r="DT563" s="767"/>
      <c r="DU563" s="767"/>
      <c r="DV563" s="767"/>
      <c r="DW563" s="767"/>
      <c r="DX563" s="767"/>
      <c r="DY563" s="767"/>
      <c r="DZ563" s="767"/>
      <c r="EA563" s="767"/>
      <c r="EB563" s="767"/>
      <c r="EC563" s="767"/>
      <c r="ED563" s="767"/>
      <c r="EE563" s="767"/>
      <c r="EF563" s="767"/>
      <c r="EG563" s="767"/>
      <c r="EH563" s="767"/>
      <c r="EI563" s="767"/>
      <c r="EJ563" s="767"/>
      <c r="EK563" s="767"/>
      <c r="EL563" s="767"/>
      <c r="EM563" s="767"/>
      <c r="EN563" s="767"/>
      <c r="EO563" s="767"/>
      <c r="EP563" s="767"/>
      <c r="EQ563" s="767"/>
      <c r="ER563" s="767"/>
      <c r="ES563" s="767"/>
      <c r="ET563" s="767"/>
      <c r="EU563" s="767"/>
      <c r="EV563" s="767"/>
      <c r="EW563" s="767"/>
      <c r="EX563" s="767"/>
      <c r="EY563" s="767"/>
      <c r="EZ563" s="767"/>
      <c r="FA563" s="767"/>
      <c r="FB563" s="767"/>
      <c r="FC563" s="767"/>
      <c r="FD563" s="767"/>
      <c r="FE563" s="767"/>
      <c r="FF563" s="767"/>
      <c r="FG563" s="767"/>
      <c r="FH563" s="767"/>
      <c r="FI563" s="767"/>
      <c r="FJ563" s="767"/>
      <c r="FK563" s="767"/>
      <c r="FL563" s="767"/>
      <c r="FM563" s="767"/>
      <c r="FN563" s="767"/>
      <c r="FO563" s="767"/>
      <c r="FP563" s="767"/>
      <c r="FQ563" s="767"/>
      <c r="FR563" s="767"/>
      <c r="FS563" s="767"/>
      <c r="FT563" s="767"/>
      <c r="FU563" s="767"/>
      <c r="FV563" s="767"/>
      <c r="FW563" s="767"/>
      <c r="FX563" s="767"/>
      <c r="FY563" s="767"/>
      <c r="FZ563" s="767"/>
      <c r="GA563" s="767"/>
      <c r="GB563" s="767"/>
      <c r="GC563" s="767"/>
      <c r="GD563" s="767"/>
      <c r="GE563" s="767"/>
      <c r="GF563" s="767"/>
      <c r="GG563" s="767"/>
      <c r="GH563" s="767"/>
      <c r="GI563" s="767"/>
      <c r="GJ563" s="767"/>
      <c r="GK563" s="767"/>
      <c r="GL563" s="767"/>
      <c r="GM563" s="767"/>
      <c r="GN563" s="767"/>
      <c r="GO563" s="767"/>
      <c r="GP563" s="767"/>
      <c r="GQ563" s="767"/>
      <c r="GR563" s="767"/>
      <c r="GS563" s="767"/>
      <c r="GT563" s="767"/>
      <c r="GU563" s="767"/>
      <c r="GV563" s="767"/>
      <c r="GW563" s="767"/>
      <c r="GX563" s="767"/>
      <c r="GY563" s="767"/>
      <c r="GZ563" s="767"/>
      <c r="HA563" s="767"/>
      <c r="HB563" s="767"/>
      <c r="HC563" s="767"/>
    </row>
    <row r="564" spans="1:211" s="864" customFormat="1" ht="13.9" hidden="1" customHeight="1">
      <c r="A564" s="307"/>
      <c r="B564" s="351"/>
      <c r="C564" s="971" t="str">
        <f>IF('1C TSrécur11'!I$17&lt;&gt;0,'1C TSrécur11'!$B$12,"")</f>
        <v/>
      </c>
      <c r="D564" s="972"/>
      <c r="E564" s="973"/>
      <c r="F564" s="93" t="str">
        <f>IF(AND($C564='1C TSrécur11'!$B$12,'1C TSrécur11'!$B$16="récurrentes",'1C TSrécur11'!$I$17&lt;&gt;""),'1C TSrécur11'!$I$21,"")</f>
        <v/>
      </c>
      <c r="G564" s="863"/>
      <c r="H564" s="745">
        <v>0.21</v>
      </c>
      <c r="I564" s="747">
        <v>1</v>
      </c>
      <c r="J564" s="312"/>
      <c r="K564" s="680">
        <f t="shared" si="183"/>
        <v>0</v>
      </c>
      <c r="L564" s="527">
        <f>IF(OR('1C TSrécur11'!$B$12="",'1C TSrécur11'!I$30=0),0,IF(AND('1C TSrécur11'!$B$12&lt;&gt;"",$K$2="Pôle",'1C TSrécur11'!$C$12="OUI"),(('1C TSrécur11'!I$22+'1C TSrécur11'!I$23+'1C TSrécur11'!I$24+'1C TSrécur11'!I$25+'1C TSrécur11'!I$29)/'1C TSrécur11'!I$17),IF(AND('1C TSrécur11'!$B$12&lt;&gt;"",$K$2="Pôle",'1C TSrécur11'!$C$12="NON"),(('1C TSrécur11'!I$22+'1C TSrécur11'!I$23+'1C TSrécur11'!I$24+'1C TSrécur11'!I$25+'1C TSrécur11'!I$29)/'1C TSrécur11'!I$30),IF(AND('1C TSrécur11'!$B$12&lt;&gt;"",$K$2&lt;&gt;"Pôle",'1C TSrécur11'!$C$12="OUI"),(('1C TSrécur11'!I$22+'1C TSrécur11'!I$23+'1C TSrécur11'!I$24+'1C TSrécur11'!I$25+'1C TSrécur11'!I$26+'1C TSrécur11'!I$27+'1C TSrécur11'!I$28+'1C TSrécur11'!I$29)/'1C TSrécur11'!I$17),IF(AND('1C TSrécur11'!$B$12&lt;&gt;"",$K$2&lt;&gt;"Pôle",'1C TSrécur11'!$C$12="NON"),(('1C TSrécur11'!I$22+'1C TSrécur11'!I$23+'1C TSrécur11'!I$24+'1C TSrécur11'!I$25+'1C TSrécur11'!I$26+'1C TSrécur11'!I$27+'1C TSrécur11'!I$28+'1C TSrécur11'!I$29)/'1C TSrécur11'!I$30))))))</f>
        <v>0</v>
      </c>
      <c r="M564" s="527">
        <f>IF(OR('1C TSrécur11'!$B$12="",'1C TSrécur11'!I$30=0),0,IF(AND('1C TSrécur11'!$B$12&lt;&gt;"",$K$2="Pôle",'1C TSrécur11'!$C$12="OUI"),(('1C TSrécur11'!I$26+'1C TSrécur11'!I$27+'1C TSrécur11'!I$28)/'1C TSrécur11'!I$17),IF(AND('1C TSrécur11'!$B$12&lt;&gt;"",$K$2="Pôle",'1C TSrécur11'!$C$12="NON"),(('1C TSrécur11'!I$26+'1C TSrécur11'!I$27+'1C TSrécur11'!I$28)/'1C TSrécur11'!I$30),IF(AND('1C TSrécur11'!$B$12&lt;&gt;"",$K$2&lt;&gt;"Pôle"),0))))</f>
        <v>0</v>
      </c>
      <c r="N564" s="527">
        <f>IF(AND('1C TSrécur11'!$I$17&lt;&gt;0,'1C TSrécur11'!$I$30&lt;&gt;0),L564+M564,0)</f>
        <v>0</v>
      </c>
      <c r="O564" s="542" t="str">
        <f>IF(AND('1C TSrécur11'!I$17&lt;&gt;0,'1C TSrécur11'!$C$12="OUI"),'1C TSrécur11'!I$36/'1C TSrécur11'!I$17,"")</f>
        <v/>
      </c>
      <c r="P564" s="543" t="str">
        <f>IF(AND('1C TSrécur11'!I$17&lt;&gt;0,'1C TSrécur11'!$C$12="OUI"),'1C TSrécur11'!$I$37/'1C TSrécur11'!I$17,"")</f>
        <v/>
      </c>
      <c r="Q564" s="543" t="str">
        <f>IF(AND('1C TSrécur11'!I$17&lt;&gt;0,'1C TSrécur11'!$C$12="OUI"),'1C TSrécur11'!$I$38/'1C TSrécur11'!I$17,"")</f>
        <v/>
      </c>
      <c r="R564" s="543" t="str">
        <f>IF(AND('1C TSrécur11'!I$17&lt;&gt;0,'1C TSrécur11'!$C$12="OUI"),'1C TSrécur11'!$I$39/'1C TSrécur11'!I$17,"")</f>
        <v/>
      </c>
      <c r="S564" s="543" t="str">
        <f>IF(AND('1C TSrécur11'!I$17&lt;&gt;0,'1C TSrécur11'!$C$12="OUI"),'1C TSrécur11'!$I$40/'1C TSrécur11'!I$17,"")</f>
        <v/>
      </c>
      <c r="T564" s="543" t="str">
        <f>IF(AND('1C TSrécur11'!I$17&lt;&gt;0,'1C TSrécur11'!$C$12="OUI"),'1C TSrécur11'!$I$41/'1C TSrécur11'!I$17,"")</f>
        <v/>
      </c>
      <c r="U564" s="543" t="str">
        <f>IF(AND('1C TSrécur11'!I$17&lt;&gt;0,'1C TSrécur11'!$C$12="OUI"),'1C TSrécur11'!$I$42/'1C TSrécur11'!I$17,"")</f>
        <v/>
      </c>
      <c r="V564" s="543" t="str">
        <f>IF(AND('1C TSrécur11'!I$17&lt;&gt;0,'1C TSrécur11'!$C$12="OUI"),'1C TSrécur11'!$I$43/'1C TSrécur11'!I$17,"")</f>
        <v/>
      </c>
      <c r="W564" s="543" t="str">
        <f>IF(AND('1C TSrécur11'!I$17&lt;&gt;0,'1C TSrécur11'!$C$12="OUI"),'1C TSrécur11'!$I$44/'1C TSrécur11'!I$17,"")</f>
        <v/>
      </c>
      <c r="X564" s="543" t="str">
        <f>IF(AND('1C TSrécur11'!I$17&lt;&gt;0,'1C TSrécur11'!$C$12="OUI"),'1C TSrécur11'!$I$45/'1C TSrécur11'!I$17,"")</f>
        <v/>
      </c>
      <c r="Y564" s="543" t="str">
        <f>IF(AND('1C TSrécur11'!I$17&lt;&gt;0,'1C TSrécur11'!$C$12="OUI"),'1C TSrécur11'!$I$46/'1C TSrécur11'!I$17,"")</f>
        <v/>
      </c>
      <c r="Z564" s="543" t="str">
        <f>IF(AND('1C TSrécur11'!I$17&lt;&gt;0,'1C TSrécur11'!$C$12="OUI"),'1C TSrécur11'!$I$47/'1C TSrécur11'!I$17,"")</f>
        <v/>
      </c>
      <c r="AA564" s="543" t="str">
        <f>IF(AND('1C TSrécur11'!I$17&lt;&gt;0,'1C TSrécur11'!$C$12="OUI"),'1C TSrécur11'!$I$48/'1C TSrécur11'!I$17,"")</f>
        <v/>
      </c>
      <c r="AB564" s="543" t="str">
        <f>IF(AND('1C TSrécur11'!I$17&lt;&gt;0,'1C TSrécur11'!$C$12="OUI"),'1C TSrécur11'!$I$49/'1C TSrécur11'!I$17,"")</f>
        <v/>
      </c>
      <c r="AC564" s="543" t="str">
        <f>IF(AND('1C TSrécur11'!I$17&lt;&gt;0,'1C TSrécur11'!$C$12="OUI"),'1C TSrécur11'!$I$50/'1C TSrécur11'!I$17,"")</f>
        <v/>
      </c>
      <c r="AD564" s="543" t="str">
        <f>IF(AND('1C TSrécur11'!I$17&lt;&gt;0,'1C TSrécur11'!$C$12="OUI"),'1C TSrécur11'!$I$51/'1C TSrécur11'!I$17,"")</f>
        <v/>
      </c>
      <c r="AE564" s="543" t="str">
        <f>IF(AND('1C TSrécur11'!I$17&lt;&gt;0,'1C TSrécur11'!$C$12="OUI"),'1C TSrécur11'!$I$52/'1C TSrécur11'!I$17,"")</f>
        <v/>
      </c>
      <c r="AF564" s="543" t="str">
        <f>IF(AND('1C TSrécur11'!I$17&lt;&gt;0,'1C TSrécur11'!$C$12="OUI"),'1C TSrécur11'!$I$53/'1C TSrécur11'!I$17,"")</f>
        <v/>
      </c>
      <c r="AG564" s="543" t="str">
        <f>IF(AND('1C TSrécur11'!I$17&lt;&gt;0,'1C TSrécur11'!$C$12="OUI"),'1C TSrécur11'!$I$54/'1C TSrécur11'!I$17,"")</f>
        <v/>
      </c>
      <c r="AH564" s="543" t="str">
        <f>IF(AND('1C TSrécur11'!I$17&lt;&gt;0,'1C TSrécur11'!$C$12="OUI"),'1C TSrécur11'!$I$55/'1C TSrécur11'!I$17,"")</f>
        <v/>
      </c>
      <c r="AI564" s="543" t="str">
        <f>IF(AND('1C TSrécur11'!I$17&lt;&gt;0,'1C TSrécur11'!$C$12="OUI"),'1C TSrécur11'!$I$56/'1C TSrécur11'!I$17,"")</f>
        <v/>
      </c>
      <c r="AJ564" s="543" t="str">
        <f>IF(AND('1C TSrécur11'!I$17&lt;&gt;0,'1C TSrécur11'!$C$12="OUI"),'1C TSrécur11'!$I$57/'1C TSrécur11'!I$17,"")</f>
        <v/>
      </c>
      <c r="AK564" s="543">
        <f>IF(AND('1C TSrécur11'!I$17&lt;&gt;0,'1C TSrécur11'!$C$12="OUI"),'1C TSrécur11'!I$58/'1C TSrécur11'!I$17,0)</f>
        <v>0</v>
      </c>
      <c r="AL564" s="72">
        <f>IF(AND('1C TSrécur11'!$B$12&lt;&gt;"",'1C TSrécur11'!$C$12="OUI"),N564+AK564,N564)</f>
        <v>0</v>
      </c>
      <c r="AM564" s="344">
        <f t="shared" si="186"/>
        <v>0</v>
      </c>
      <c r="AN564" s="344">
        <f t="shared" si="187"/>
        <v>0</v>
      </c>
      <c r="AO564" s="345">
        <f t="shared" si="188"/>
        <v>0</v>
      </c>
      <c r="AP564" s="573">
        <f t="shared" si="189"/>
        <v>0</v>
      </c>
      <c r="AQ564" s="583">
        <f>IF(M564=0,0,AN564-AS564)</f>
        <v>0</v>
      </c>
      <c r="AR564" s="579"/>
      <c r="AS564" s="102"/>
      <c r="AT564" s="27" t="str">
        <f>IF('1C TSrécur11'!I$17*FICHE!$C$13&lt;J564,"Forfait limité à "&amp;FICHE!$C$13&amp;"€/jour","")</f>
        <v/>
      </c>
      <c r="AU564" s="592"/>
      <c r="AV564" s="824"/>
      <c r="AW564" s="824"/>
      <c r="AX564" s="824"/>
      <c r="AY564" s="824"/>
      <c r="AZ564" s="824"/>
      <c r="BA564" s="767"/>
      <c r="BB564" s="767"/>
      <c r="BC564" s="767"/>
      <c r="BD564" s="767"/>
      <c r="BE564" s="767"/>
      <c r="BF564" s="767"/>
      <c r="BG564" s="767"/>
      <c r="BH564" s="767"/>
      <c r="BI564" s="767"/>
      <c r="BJ564" s="767"/>
      <c r="BK564" s="767"/>
      <c r="BL564" s="767"/>
      <c r="BM564" s="767"/>
      <c r="BN564" s="767"/>
      <c r="BO564" s="767"/>
      <c r="BP564" s="767"/>
      <c r="BQ564" s="767"/>
      <c r="BR564" s="767"/>
      <c r="BS564" s="767"/>
      <c r="BT564" s="767"/>
      <c r="BU564" s="767"/>
      <c r="BV564" s="767"/>
      <c r="BW564" s="767"/>
      <c r="BX564" s="767"/>
      <c r="BY564" s="767"/>
      <c r="BZ564" s="767"/>
      <c r="CA564" s="767"/>
      <c r="CB564" s="767"/>
      <c r="CC564" s="767"/>
      <c r="CD564" s="767"/>
      <c r="CE564" s="767"/>
      <c r="CF564" s="767"/>
      <c r="CG564" s="767"/>
      <c r="CH564" s="767"/>
      <c r="CI564" s="767"/>
      <c r="CJ564" s="767"/>
      <c r="CK564" s="767"/>
      <c r="CL564" s="767"/>
      <c r="CM564" s="767"/>
      <c r="CN564" s="767"/>
      <c r="CO564" s="767"/>
      <c r="CP564" s="767"/>
      <c r="CQ564" s="767"/>
      <c r="CR564" s="767"/>
      <c r="CS564" s="767"/>
      <c r="CT564" s="767"/>
      <c r="CU564" s="767"/>
      <c r="CV564" s="767"/>
      <c r="CW564" s="767"/>
      <c r="CX564" s="767"/>
      <c r="CY564" s="767"/>
      <c r="CZ564" s="767"/>
      <c r="DA564" s="767"/>
      <c r="DB564" s="767"/>
      <c r="DC564" s="767"/>
      <c r="DD564" s="767"/>
      <c r="DE564" s="767"/>
      <c r="DF564" s="767"/>
      <c r="DG564" s="767"/>
      <c r="DH564" s="767"/>
      <c r="DI564" s="767"/>
      <c r="DJ564" s="767"/>
      <c r="DK564" s="767"/>
      <c r="DL564" s="767"/>
      <c r="DM564" s="767"/>
      <c r="DN564" s="767"/>
      <c r="DO564" s="767"/>
      <c r="DP564" s="767"/>
      <c r="DQ564" s="767"/>
      <c r="DR564" s="767"/>
      <c r="DS564" s="767"/>
      <c r="DT564" s="767"/>
      <c r="DU564" s="767"/>
      <c r="DV564" s="767"/>
      <c r="DW564" s="767"/>
      <c r="DX564" s="767"/>
      <c r="DY564" s="767"/>
      <c r="DZ564" s="767"/>
      <c r="EA564" s="767"/>
      <c r="EB564" s="767"/>
      <c r="EC564" s="767"/>
      <c r="ED564" s="767"/>
      <c r="EE564" s="767"/>
      <c r="EF564" s="767"/>
      <c r="EG564" s="767"/>
      <c r="EH564" s="767"/>
      <c r="EI564" s="767"/>
      <c r="EJ564" s="767"/>
      <c r="EK564" s="767"/>
      <c r="EL564" s="767"/>
      <c r="EM564" s="767"/>
      <c r="EN564" s="767"/>
      <c r="EO564" s="767"/>
      <c r="EP564" s="767"/>
      <c r="EQ564" s="767"/>
      <c r="ER564" s="767"/>
      <c r="ES564" s="767"/>
      <c r="ET564" s="767"/>
      <c r="EU564" s="767"/>
      <c r="EV564" s="767"/>
      <c r="EW564" s="767"/>
      <c r="EX564" s="767"/>
      <c r="EY564" s="767"/>
      <c r="EZ564" s="767"/>
      <c r="FA564" s="767"/>
      <c r="FB564" s="767"/>
      <c r="FC564" s="767"/>
      <c r="FD564" s="767"/>
      <c r="FE564" s="767"/>
      <c r="FF564" s="767"/>
      <c r="FG564" s="767"/>
      <c r="FH564" s="767"/>
      <c r="FI564" s="767"/>
      <c r="FJ564" s="767"/>
      <c r="FK564" s="767"/>
      <c r="FL564" s="767"/>
      <c r="FM564" s="767"/>
      <c r="FN564" s="767"/>
      <c r="FO564" s="767"/>
      <c r="FP564" s="767"/>
      <c r="FQ564" s="767"/>
      <c r="FR564" s="767"/>
      <c r="FS564" s="767"/>
      <c r="FT564" s="767"/>
      <c r="FU564" s="767"/>
      <c r="FV564" s="767"/>
      <c r="FW564" s="767"/>
      <c r="FX564" s="767"/>
      <c r="FY564" s="767"/>
      <c r="FZ564" s="767"/>
      <c r="GA564" s="767"/>
      <c r="GB564" s="767"/>
      <c r="GC564" s="767"/>
      <c r="GD564" s="767"/>
      <c r="GE564" s="767"/>
      <c r="GF564" s="767"/>
      <c r="GG564" s="767"/>
      <c r="GH564" s="767"/>
      <c r="GI564" s="767"/>
      <c r="GJ564" s="767"/>
      <c r="GK564" s="767"/>
      <c r="GL564" s="767"/>
      <c r="GM564" s="767"/>
      <c r="GN564" s="767"/>
      <c r="GO564" s="767"/>
      <c r="GP564" s="767"/>
      <c r="GQ564" s="767"/>
      <c r="GR564" s="767"/>
      <c r="GS564" s="767"/>
      <c r="GT564" s="767"/>
      <c r="GU564" s="767"/>
      <c r="GV564" s="767"/>
      <c r="GW564" s="767"/>
      <c r="GX564" s="767"/>
      <c r="GY564" s="767"/>
      <c r="GZ564" s="767"/>
      <c r="HA564" s="767"/>
      <c r="HB564" s="767"/>
      <c r="HC564" s="767"/>
    </row>
    <row r="565" spans="1:211" s="864" customFormat="1" ht="13.9" hidden="1" customHeight="1">
      <c r="A565" s="307"/>
      <c r="B565" s="351"/>
      <c r="C565" s="971" t="str">
        <f>IF('1C TSrécur11'!J$17&lt;&gt;0,'1C TSrécur11'!$B$12,"")</f>
        <v/>
      </c>
      <c r="D565" s="972"/>
      <c r="E565" s="973"/>
      <c r="F565" s="93" t="str">
        <f>IF(AND($C565='1C TSrécur11'!$B$12,'1C TSrécur11'!$B$16="récurrentes",'1C TSrécur11'!K$17&lt;&gt;""),'1C TSrécur11'!K$21,"")</f>
        <v/>
      </c>
      <c r="G565" s="863"/>
      <c r="H565" s="745">
        <v>0.21</v>
      </c>
      <c r="I565" s="747">
        <v>1</v>
      </c>
      <c r="J565" s="312"/>
      <c r="K565" s="680">
        <f t="shared" si="183"/>
        <v>0</v>
      </c>
      <c r="L565" s="527">
        <f>IF(OR('1C TSrécur11'!$B$12="",'1C TSrécur11'!J$30=0),0,IF(AND('1C TSrécur11'!$B$12&lt;&gt;"",$K$2="Pôle",'1C TSrécur11'!$C$12="OUI"),(('1C TSrécur11'!J$22+'1C TSrécur11'!J$23+'1C TSrécur11'!J$24+'1C TSrécur11'!J$25+'1C TSrécur11'!J$29)/'1C TSrécur11'!J$17),IF(AND('1C TSrécur11'!$B$12&lt;&gt;"",$K$2="Pôle",'1C TSrécur11'!$C$12="NON"),(('1C TSrécur11'!J$22+'1C TSrécur11'!J$23+'1C TSrécur11'!J$24+'1C TSrécur11'!J$25+'1C TSrécur11'!J$29)/'1C TSrécur11'!J$30),IF(AND('1C TSrécur11'!$B$12&lt;&gt;"",$K$2&lt;&gt;"Pôle",'1C TSrécur11'!$C$12="OUI"),(('1C TSrécur11'!J$22+'1C TSrécur11'!J$23+'1C TSrécur11'!J$24+'1C TSrécur11'!J$25+'1C TSrécur11'!J$26+'1C TSrécur11'!J$27+'1C TSrécur11'!J$28+'1C TSrécur11'!J$29)/'1C TSrécur11'!J$17),IF(AND('1C TSrécur11'!$B$12&lt;&gt;"",$K$2&lt;&gt;"Pôle",'1C TSrécur11'!$C$12="NON"),(('1C TSrécur11'!J$22+'1C TSrécur11'!J$23+'1C TSrécur11'!J$24+'1C TSrécur11'!J$25+'1C TSrécur11'!J$26+'1C TSrécur11'!J$27+'1C TSrécur11'!J$28+'1C TSrécur11'!J$29)/'1C TSrécur11'!J$30))))))</f>
        <v>0</v>
      </c>
      <c r="M565" s="527">
        <f>IF(OR('1C TSrécur11'!$B$12="",'1C TSrécur11'!J$30=0),0,IF(AND('1C TSrécur11'!$B$12&lt;&gt;"",$K$2="Pôle",'1C TSrécur11'!$C$12="OUI"),(('1C TSrécur11'!J$26+'1C TSrécur11'!J$27+'1C TSrécur11'!J$28)/'1C TSrécur11'!J$17),IF(AND('1C TSrécur11'!$B$12&lt;&gt;"",$K$2="Pôle",'1C TSrécur11'!$C$12="NON"),(('1C TSrécur11'!J$26+'1C TSrécur11'!J$27+'1C TSrécur11'!J$28)/'1C TSrécur11'!J$30),IF(AND('1C TSrécur11'!$B$12&lt;&gt;"",$K$2&lt;&gt;"Pôle"),0))))</f>
        <v>0</v>
      </c>
      <c r="N565" s="527">
        <f>IF(AND('1C TSrécur11'!$J$17&lt;&gt;0,'1C TSrécur11'!$J$30&lt;&gt;0),L565+M565,0)</f>
        <v>0</v>
      </c>
      <c r="O565" s="542" t="str">
        <f>IF(AND('1C TSrécur11'!J$17&lt;&gt;0,'1C TSrécur11'!$C$12="OUI"),'1C TSrécur11'!J$36/'1C TSrécur11'!J$17,"")</f>
        <v/>
      </c>
      <c r="P565" s="543" t="str">
        <f>IF(AND('1C TSrécur11'!J$17&lt;&gt;0,'1C TSrécur11'!$C$12="OUI"),'1C TSrécur11'!$J$37/'1C TSrécur11'!J$17,"")</f>
        <v/>
      </c>
      <c r="Q565" s="543" t="str">
        <f>IF(AND('1C TSrécur11'!J$17&lt;&gt;0,'1C TSrécur11'!$C$12="OUI"),'1C TSrécur11'!$J$38/'1C TSrécur11'!J$17,"")</f>
        <v/>
      </c>
      <c r="R565" s="543" t="str">
        <f>IF(AND('1C TSrécur11'!J$17&lt;&gt;0,'1C TSrécur11'!$C$12="OUI"),'1C TSrécur11'!$J$39/'1C TSrécur11'!J$17,"")</f>
        <v/>
      </c>
      <c r="S565" s="543" t="str">
        <f>IF(AND('1C TSrécur11'!J$17&lt;&gt;0,'1C TSrécur11'!$C$12="OUI"),'1C TSrécur11'!$J$40/'1C TSrécur11'!J$17,"")</f>
        <v/>
      </c>
      <c r="T565" s="543" t="str">
        <f>IF(AND('1C TSrécur11'!J$17&lt;&gt;0,'1C TSrécur11'!$C$12="OUI"),'1C TSrécur11'!$J$41/'1C TSrécur11'!J$17,"")</f>
        <v/>
      </c>
      <c r="U565" s="543" t="str">
        <f>IF(AND('1C TSrécur11'!J$17&lt;&gt;0,'1C TSrécur11'!$C$12="OUI"),'1C TSrécur11'!$J$42/'1C TSrécur11'!J$17,"")</f>
        <v/>
      </c>
      <c r="V565" s="543" t="str">
        <f>IF(AND('1C TSrécur11'!J$17&lt;&gt;0,'1C TSrécur11'!$C$12="OUI"),'1C TSrécur11'!$J$43/'1C TSrécur11'!J$17,"")</f>
        <v/>
      </c>
      <c r="W565" s="543" t="str">
        <f>IF(AND('1C TSrécur11'!J$17&lt;&gt;0,'1C TSrécur11'!$C$12="OUI"),'1C TSrécur11'!$J$44/'1C TSrécur11'!J$17,"")</f>
        <v/>
      </c>
      <c r="X565" s="543" t="str">
        <f>IF(AND('1C TSrécur11'!J$17&lt;&gt;0,'1C TSrécur11'!$C$12="OUI"),'1C TSrécur11'!$J$45/'1C TSrécur11'!J$17,"")</f>
        <v/>
      </c>
      <c r="Y565" s="543" t="str">
        <f>IF(AND('1C TSrécur11'!J$17&lt;&gt;0,'1C TSrécur11'!$C$12="OUI"),'1C TSrécur11'!$J$46/'1C TSrécur11'!J$17,"")</f>
        <v/>
      </c>
      <c r="Z565" s="543" t="str">
        <f>IF(AND('1C TSrécur11'!J$17&lt;&gt;0,'1C TSrécur11'!$C$12="OUI"),'1C TSrécur11'!$J$47/'1C TSrécur11'!J$17,"")</f>
        <v/>
      </c>
      <c r="AA565" s="543" t="str">
        <f>IF(AND('1C TSrécur11'!J$17&lt;&gt;0,'1C TSrécur11'!$C$12="OUI"),'1C TSrécur11'!$J$48/'1C TSrécur11'!J$17,"")</f>
        <v/>
      </c>
      <c r="AB565" s="543" t="str">
        <f>IF(AND('1C TSrécur11'!J$17&lt;&gt;0,'1C TSrécur11'!$C$12="OUI"),'1C TSrécur11'!$J$49/'1C TSrécur11'!J$17,"")</f>
        <v/>
      </c>
      <c r="AC565" s="543" t="str">
        <f>IF(AND('1C TSrécur11'!J$17&lt;&gt;0,'1C TSrécur11'!$C$12="OUI"),'1C TSrécur11'!$J$50/'1C TSrécur11'!J$17,"")</f>
        <v/>
      </c>
      <c r="AD565" s="543" t="str">
        <f>IF(AND('1C TSrécur11'!J$17&lt;&gt;0,'1C TSrécur11'!$C$12="OUI"),'1C TSrécur11'!$J$51/'1C TSrécur11'!J$17,"")</f>
        <v/>
      </c>
      <c r="AE565" s="543" t="str">
        <f>IF(AND('1C TSrécur11'!J$17&lt;&gt;0,'1C TSrécur11'!$C$12="OUI"),'1C TSrécur11'!$J$52/'1C TSrécur11'!J$17,"")</f>
        <v/>
      </c>
      <c r="AF565" s="543" t="str">
        <f>IF(AND('1C TSrécur11'!J$17&lt;&gt;0,'1C TSrécur11'!$C$12="OUI"),'1C TSrécur11'!$J$53/'1C TSrécur11'!J$17,"")</f>
        <v/>
      </c>
      <c r="AG565" s="543" t="str">
        <f>IF(AND('1C TSrécur11'!J$17&lt;&gt;0,'1C TSrécur11'!$C$12="OUI"),'1C TSrécur11'!$J$54/'1C TSrécur11'!J$17,"")</f>
        <v/>
      </c>
      <c r="AH565" s="543" t="str">
        <f>IF(AND('1C TSrécur11'!J$17&lt;&gt;0,'1C TSrécur11'!$C$12="OUI"),'1C TSrécur11'!$J$55/'1C TSrécur11'!J$17,"")</f>
        <v/>
      </c>
      <c r="AI565" s="543" t="str">
        <f>IF(AND('1C TSrécur11'!J$17&lt;&gt;0,'1C TSrécur11'!$C$12="OUI"),'1C TSrécur11'!$J$56/'1C TSrécur11'!J$17,"")</f>
        <v/>
      </c>
      <c r="AJ565" s="543" t="str">
        <f>IF(AND('1C TSrécur11'!J$17&lt;&gt;0,'1C TSrécur11'!$C$12="OUI"),'1C TSrécur11'!$J$57/'1C TSrécur11'!J$17,"")</f>
        <v/>
      </c>
      <c r="AK565" s="543">
        <f>IF(AND('1C TSrécur11'!J$17&lt;&gt;0,'1C TSrécur11'!$C$12="OUI"),'1C TSrécur11'!J$58/'1C TSrécur11'!J$17,0)</f>
        <v>0</v>
      </c>
      <c r="AL565" s="72">
        <f>IF(AND('1C TSrécur11'!$B$12&lt;&gt;"",'1C TSrécur11'!$C$12="OUI"),N565+AK565,N565)</f>
        <v>0</v>
      </c>
      <c r="AM565" s="344">
        <f t="shared" si="186"/>
        <v>0</v>
      </c>
      <c r="AN565" s="344">
        <f t="shared" si="187"/>
        <v>0</v>
      </c>
      <c r="AO565" s="345">
        <f t="shared" si="188"/>
        <v>0</v>
      </c>
      <c r="AP565" s="573">
        <f t="shared" si="189"/>
        <v>0</v>
      </c>
      <c r="AQ565" s="583">
        <f t="shared" ref="AQ565:AQ778" si="190">IF(M565=0,0,AN565-AS565)</f>
        <v>0</v>
      </c>
      <c r="AR565" s="579"/>
      <c r="AS565" s="102"/>
      <c r="AT565" s="27" t="str">
        <f>IF('1C TSrécur11'!J$17*FICHE!$C$13&lt;J565,"Forfait limité à "&amp;FICHE!$C$13&amp;"€/jour","")</f>
        <v/>
      </c>
      <c r="AU565" s="592"/>
      <c r="AV565" s="824"/>
      <c r="AW565" s="824"/>
      <c r="AX565" s="824"/>
      <c r="AY565" s="824"/>
      <c r="AZ565" s="824"/>
      <c r="BA565" s="767"/>
      <c r="BB565" s="767"/>
      <c r="BC565" s="767"/>
      <c r="BD565" s="767"/>
      <c r="BE565" s="767"/>
      <c r="BF565" s="767"/>
      <c r="BG565" s="767"/>
      <c r="BH565" s="767"/>
      <c r="BI565" s="767"/>
      <c r="BJ565" s="767"/>
      <c r="BK565" s="767"/>
      <c r="BL565" s="767"/>
      <c r="BM565" s="767"/>
      <c r="BN565" s="767"/>
      <c r="BO565" s="767"/>
      <c r="BP565" s="767"/>
      <c r="BQ565" s="767"/>
      <c r="BR565" s="767"/>
      <c r="BS565" s="767"/>
      <c r="BT565" s="767"/>
      <c r="BU565" s="767"/>
      <c r="BV565" s="767"/>
      <c r="BW565" s="767"/>
      <c r="BX565" s="767"/>
      <c r="BY565" s="767"/>
      <c r="BZ565" s="767"/>
      <c r="CA565" s="767"/>
      <c r="CB565" s="767"/>
      <c r="CC565" s="767"/>
      <c r="CD565" s="767"/>
      <c r="CE565" s="767"/>
      <c r="CF565" s="767"/>
      <c r="CG565" s="767"/>
      <c r="CH565" s="767"/>
      <c r="CI565" s="767"/>
      <c r="CJ565" s="767"/>
      <c r="CK565" s="767"/>
      <c r="CL565" s="767"/>
      <c r="CM565" s="767"/>
      <c r="CN565" s="767"/>
      <c r="CO565" s="767"/>
      <c r="CP565" s="767"/>
      <c r="CQ565" s="767"/>
      <c r="CR565" s="767"/>
      <c r="CS565" s="767"/>
      <c r="CT565" s="767"/>
      <c r="CU565" s="767"/>
      <c r="CV565" s="767"/>
      <c r="CW565" s="767"/>
      <c r="CX565" s="767"/>
      <c r="CY565" s="767"/>
      <c r="CZ565" s="767"/>
      <c r="DA565" s="767"/>
      <c r="DB565" s="767"/>
      <c r="DC565" s="767"/>
      <c r="DD565" s="767"/>
      <c r="DE565" s="767"/>
      <c r="DF565" s="767"/>
      <c r="DG565" s="767"/>
      <c r="DH565" s="767"/>
      <c r="DI565" s="767"/>
      <c r="DJ565" s="767"/>
      <c r="DK565" s="767"/>
      <c r="DL565" s="767"/>
      <c r="DM565" s="767"/>
      <c r="DN565" s="767"/>
      <c r="DO565" s="767"/>
      <c r="DP565" s="767"/>
      <c r="DQ565" s="767"/>
      <c r="DR565" s="767"/>
      <c r="DS565" s="767"/>
      <c r="DT565" s="767"/>
      <c r="DU565" s="767"/>
      <c r="DV565" s="767"/>
      <c r="DW565" s="767"/>
      <c r="DX565" s="767"/>
      <c r="DY565" s="767"/>
      <c r="DZ565" s="767"/>
      <c r="EA565" s="767"/>
      <c r="EB565" s="767"/>
      <c r="EC565" s="767"/>
      <c r="ED565" s="767"/>
      <c r="EE565" s="767"/>
      <c r="EF565" s="767"/>
      <c r="EG565" s="767"/>
      <c r="EH565" s="767"/>
      <c r="EI565" s="767"/>
      <c r="EJ565" s="767"/>
      <c r="EK565" s="767"/>
      <c r="EL565" s="767"/>
      <c r="EM565" s="767"/>
      <c r="EN565" s="767"/>
      <c r="EO565" s="767"/>
      <c r="EP565" s="767"/>
      <c r="EQ565" s="767"/>
      <c r="ER565" s="767"/>
      <c r="ES565" s="767"/>
      <c r="ET565" s="767"/>
      <c r="EU565" s="767"/>
      <c r="EV565" s="767"/>
      <c r="EW565" s="767"/>
      <c r="EX565" s="767"/>
      <c r="EY565" s="767"/>
      <c r="EZ565" s="767"/>
      <c r="FA565" s="767"/>
      <c r="FB565" s="767"/>
      <c r="FC565" s="767"/>
      <c r="FD565" s="767"/>
      <c r="FE565" s="767"/>
      <c r="FF565" s="767"/>
      <c r="FG565" s="767"/>
      <c r="FH565" s="767"/>
      <c r="FI565" s="767"/>
      <c r="FJ565" s="767"/>
      <c r="FK565" s="767"/>
      <c r="FL565" s="767"/>
      <c r="FM565" s="767"/>
      <c r="FN565" s="767"/>
      <c r="FO565" s="767"/>
      <c r="FP565" s="767"/>
      <c r="FQ565" s="767"/>
      <c r="FR565" s="767"/>
      <c r="FS565" s="767"/>
      <c r="FT565" s="767"/>
      <c r="FU565" s="767"/>
      <c r="FV565" s="767"/>
      <c r="FW565" s="767"/>
      <c r="FX565" s="767"/>
      <c r="FY565" s="767"/>
      <c r="FZ565" s="767"/>
      <c r="GA565" s="767"/>
      <c r="GB565" s="767"/>
      <c r="GC565" s="767"/>
      <c r="GD565" s="767"/>
      <c r="GE565" s="767"/>
      <c r="GF565" s="767"/>
      <c r="GG565" s="767"/>
      <c r="GH565" s="767"/>
      <c r="GI565" s="767"/>
      <c r="GJ565" s="767"/>
      <c r="GK565" s="767"/>
      <c r="GL565" s="767"/>
      <c r="GM565" s="767"/>
      <c r="GN565" s="767"/>
      <c r="GO565" s="767"/>
      <c r="GP565" s="767"/>
      <c r="GQ565" s="767"/>
      <c r="GR565" s="767"/>
      <c r="GS565" s="767"/>
      <c r="GT565" s="767"/>
      <c r="GU565" s="767"/>
      <c r="GV565" s="767"/>
      <c r="GW565" s="767"/>
      <c r="GX565" s="767"/>
      <c r="GY565" s="767"/>
      <c r="GZ565" s="767"/>
      <c r="HA565" s="767"/>
      <c r="HB565" s="767"/>
      <c r="HC565" s="767"/>
    </row>
    <row r="566" spans="1:211" s="864" customFormat="1" ht="13.9" hidden="1" customHeight="1">
      <c r="A566" s="307"/>
      <c r="B566" s="351"/>
      <c r="C566" s="971" t="str">
        <f>IF('1C TSrécur11'!K$17&lt;&gt;0,'1C TSrécur11'!$B$12,"")</f>
        <v/>
      </c>
      <c r="D566" s="972"/>
      <c r="E566" s="973"/>
      <c r="F566" s="93" t="str">
        <f>IF(AND($C566='1C TSrécur11'!$B$12,'1C TSrécur11'!$B$16="récurrentes",'1C TSrécur11'!$K$17&lt;&gt;""),'1C TSrécur11'!$K$21,"")</f>
        <v/>
      </c>
      <c r="G566" s="863"/>
      <c r="H566" s="745">
        <v>0.21</v>
      </c>
      <c r="I566" s="747">
        <v>1</v>
      </c>
      <c r="J566" s="312"/>
      <c r="K566" s="680">
        <f t="shared" si="183"/>
        <v>0</v>
      </c>
      <c r="L566" s="527">
        <f>IF(OR('1C TSrécur11'!$B$12="",'1C TSrécur11'!K$30=0),0,IF(AND('1C TSrécur11'!$B$12&lt;&gt;"",$K$2="Pôle",'1C TSrécur11'!$C$12="OUI"),(('1C TSrécur11'!K$22+'1C TSrécur11'!K$23+'1C TSrécur11'!K$24+'1C TSrécur11'!K$25+'1C TSrécur11'!K$29)/'1C TSrécur11'!K$17),IF(AND('1C TSrécur11'!$B$12&lt;&gt;"",$K$2="Pôle",'1C TSrécur11'!$C$12="NON"),(('1C TSrécur11'!K$22+'1C TSrécur11'!K$23+'1C TSrécur11'!K$24+'1C TSrécur11'!K$25+'1C TSrécur11'!K$29)/'1C TSrécur11'!K$30),IF(AND('1C TSrécur11'!$B$12&lt;&gt;"",$K$2&lt;&gt;"Pôle",'1C TSrécur11'!$C$12="OUI"),(('1C TSrécur11'!K$22+'1C TSrécur11'!K$23+'1C TSrécur11'!K$24+'1C TSrécur11'!K$25+'1C TSrécur11'!K$26+'1C TSrécur11'!K$27+'1C TSrécur11'!K$28+'1C TSrécur11'!K$29)/'1C TSrécur11'!K$17),IF(AND('1C TSrécur11'!$B$12&lt;&gt;"",$K$2&lt;&gt;"Pôle",'1C TSrécur11'!$C$12="NON"),(('1C TSrécur11'!K$22+'1C TSrécur11'!K$23+'1C TSrécur11'!K$24+'1C TSrécur11'!K$25+'1C TSrécur11'!K$26+'1C TSrécur11'!K$27+'1C TSrécur11'!K$28+'1C TSrécur11'!K$29)/'1C TSrécur11'!K$30))))))</f>
        <v>0</v>
      </c>
      <c r="M566" s="527">
        <f>IF(OR('1C TSrécur11'!$B$12="",'1C TSrécur11'!K$30=0),0,IF(AND('1C TSrécur11'!$B$12&lt;&gt;"",$K$2="Pôle",'1C TSrécur11'!$C$12="OUI"),(('1C TSrécur11'!K$26+'1C TSrécur11'!K$27+'1C TSrécur11'!K$28)/'1C TSrécur11'!K$17),IF(AND('1C TSrécur11'!$B$12&lt;&gt;"",$K$2="Pôle",'1C TSrécur11'!$C$12="NON"),(('1C TSrécur11'!K$26+'1C TSrécur11'!K$27+'1C TSrécur11'!K$28)/'1C TSrécur11'!K$30),IF(AND('1C TSrécur11'!$B$12&lt;&gt;"",$K$2&lt;&gt;"Pôle"),0))))</f>
        <v>0</v>
      </c>
      <c r="N566" s="527">
        <f>IF(AND('1C TSrécur11'!$K$17&lt;&gt;0,'1C TSrécur11'!$K$30&lt;&gt;0),L566+M566,0)</f>
        <v>0</v>
      </c>
      <c r="O566" s="542" t="str">
        <f>IF(AND('1C TSrécur11'!K$17&lt;&gt;0,'1C TSrécur11'!$C$12="OUI"),'1C TSrécur11'!K$36/'1C TSrécur11'!K$17,"")</f>
        <v/>
      </c>
      <c r="P566" s="543" t="str">
        <f>IF(AND('1C TSrécur11'!K$17&lt;&gt;0,'1C TSrécur11'!$C$12="OUI"),'1C TSrécur11'!$K$37/'1C TSrécur11'!K$17,"")</f>
        <v/>
      </c>
      <c r="Q566" s="543" t="str">
        <f>IF(AND('1C TSrécur11'!K$17&lt;&gt;0,'1C TSrécur11'!$C$12="OUI"),'1C TSrécur11'!$K$38/'1C TSrécur11'!K$17,"")</f>
        <v/>
      </c>
      <c r="R566" s="543" t="str">
        <f>IF(AND('1C TSrécur11'!K$17&lt;&gt;0,'1C TSrécur11'!$C$12="OUI"),'1C TSrécur11'!$K$39/'1C TSrécur11'!K$17,"")</f>
        <v/>
      </c>
      <c r="S566" s="543" t="str">
        <f>IF(AND('1C TSrécur11'!K$17&lt;&gt;0,'1C TSrécur11'!$C$12="OUI"),'1C TSrécur11'!$K$40/'1C TSrécur11'!K$17,"")</f>
        <v/>
      </c>
      <c r="T566" s="543" t="str">
        <f>IF(AND('1C TSrécur11'!K$17&lt;&gt;0,'1C TSrécur11'!$C$12="OUI"),'1C TSrécur11'!$K$41/'1C TSrécur11'!K$17,"")</f>
        <v/>
      </c>
      <c r="U566" s="543" t="str">
        <f>IF(AND('1C TSrécur11'!K$17&lt;&gt;0,'1C TSrécur11'!$C$12="OUI"),'1C TSrécur11'!$K$42/'1C TSrécur11'!K$17,"")</f>
        <v/>
      </c>
      <c r="V566" s="543" t="str">
        <f>IF(AND('1C TSrécur11'!K$17&lt;&gt;0,'1C TSrécur11'!$C$12="OUI"),'1C TSrécur11'!$K$43/'1C TSrécur11'!K$17,"")</f>
        <v/>
      </c>
      <c r="W566" s="543" t="str">
        <f>IF(AND('1C TSrécur11'!K$17&lt;&gt;0,'1C TSrécur11'!$C$12="OUI"),'1C TSrécur11'!$K$44/'1C TSrécur11'!K$17,"")</f>
        <v/>
      </c>
      <c r="X566" s="543" t="str">
        <f>IF(AND('1C TSrécur11'!K$17&lt;&gt;0,'1C TSrécur11'!$C$12="OUI"),'1C TSrécur11'!$K$45/'1C TSrécur11'!K$17,"")</f>
        <v/>
      </c>
      <c r="Y566" s="543" t="str">
        <f>IF(AND('1C TSrécur11'!K$17&lt;&gt;0,'1C TSrécur11'!$C$12="OUI"),'1C TSrécur11'!$K$46/'1C TSrécur11'!K$17,"")</f>
        <v/>
      </c>
      <c r="Z566" s="543" t="str">
        <f>IF(AND('1C TSrécur11'!K$17&lt;&gt;0,'1C TSrécur11'!$C$12="OUI"),'1C TSrécur11'!$K$47/'1C TSrécur11'!K$17,"")</f>
        <v/>
      </c>
      <c r="AA566" s="543" t="str">
        <f>IF(AND('1C TSrécur11'!K$17&lt;&gt;0,'1C TSrécur11'!$C$12="OUI"),'1C TSrécur11'!$K$48/'1C TSrécur11'!K$17,"")</f>
        <v/>
      </c>
      <c r="AB566" s="543" t="str">
        <f>IF(AND('1C TSrécur11'!K$17&lt;&gt;0,'1C TSrécur11'!$C$12="OUI"),'1C TSrécur11'!$K$49/'1C TSrécur11'!K$17,"")</f>
        <v/>
      </c>
      <c r="AC566" s="543" t="str">
        <f>IF(AND('1C TSrécur11'!K$17&lt;&gt;0,'1C TSrécur11'!$C$12="OUI"),'1C TSrécur11'!$K$50/'1C TSrécur11'!K$17,"")</f>
        <v/>
      </c>
      <c r="AD566" s="543" t="str">
        <f>IF(AND('1C TSrécur11'!K$17&lt;&gt;0,'1C TSrécur11'!$C$12="OUI"),'1C TSrécur11'!$K$51/'1C TSrécur11'!K$17,"")</f>
        <v/>
      </c>
      <c r="AE566" s="543" t="str">
        <f>IF(AND('1C TSrécur11'!K$17&lt;&gt;0,'1C TSrécur11'!$C$12="OUI"),'1C TSrécur11'!$K$52/'1C TSrécur11'!K$17,"")</f>
        <v/>
      </c>
      <c r="AF566" s="543" t="str">
        <f>IF(AND('1C TSrécur11'!K$17&lt;&gt;0,'1C TSrécur11'!$C$12="OUI"),'1C TSrécur11'!$K$53/'1C TSrécur11'!K$17,"")</f>
        <v/>
      </c>
      <c r="AG566" s="543" t="str">
        <f>IF(AND('1C TSrécur11'!K$17&lt;&gt;0,'1C TSrécur11'!$C$12="OUI"),'1C TSrécur11'!$K$54/'1C TSrécur11'!K$17,"")</f>
        <v/>
      </c>
      <c r="AH566" s="543" t="str">
        <f>IF(AND('1C TSrécur11'!K$17&lt;&gt;0,'1C TSrécur11'!$C$12="OUI"),'1C TSrécur11'!$K$55/'1C TSrécur11'!K$17,"")</f>
        <v/>
      </c>
      <c r="AI566" s="543" t="str">
        <f>IF(AND('1C TSrécur11'!K$17&lt;&gt;0,'1C TSrécur11'!$C$12="OUI"),'1C TSrécur11'!$K$56/'1C TSrécur11'!K$17,"")</f>
        <v/>
      </c>
      <c r="AJ566" s="543" t="str">
        <f>IF(AND('1C TSrécur11'!K$17&lt;&gt;0,'1C TSrécur11'!$C$12="OUI"),'1C TSrécur11'!$K$57/'1C TSrécur11'!K$17,"")</f>
        <v/>
      </c>
      <c r="AK566" s="543">
        <f>IF(AND('1C TSrécur11'!K$17&lt;&gt;0,'1C TSrécur11'!$C$12="OUI"),'1C TSrécur11'!K$58/'1C TSrécur11'!K$17,0)</f>
        <v>0</v>
      </c>
      <c r="AL566" s="72">
        <f>IF(AND('1C TSrécur11'!$B$12&lt;&gt;"",'1C TSrécur11'!$C$12="OUI"),N566+AK566,N566)</f>
        <v>0</v>
      </c>
      <c r="AM566" s="344">
        <f t="shared" si="186"/>
        <v>0</v>
      </c>
      <c r="AN566" s="344">
        <f t="shared" si="187"/>
        <v>0</v>
      </c>
      <c r="AO566" s="345">
        <f t="shared" si="188"/>
        <v>0</v>
      </c>
      <c r="AP566" s="573">
        <f t="shared" si="189"/>
        <v>0</v>
      </c>
      <c r="AQ566" s="583">
        <f t="shared" si="190"/>
        <v>0</v>
      </c>
      <c r="AR566" s="579"/>
      <c r="AS566" s="102"/>
      <c r="AT566" s="27" t="str">
        <f>IF('1C TSrécur11'!K$17*FICHE!$C$13&lt;J566,"Forfait limité à "&amp;FICHE!$C$13&amp;"€/jour","")</f>
        <v/>
      </c>
      <c r="AU566" s="592"/>
      <c r="AV566" s="824"/>
      <c r="AW566" s="824"/>
      <c r="AX566" s="824"/>
      <c r="AY566" s="824"/>
      <c r="AZ566" s="824"/>
      <c r="BA566" s="767"/>
      <c r="BB566" s="767"/>
      <c r="BC566" s="767"/>
      <c r="BD566" s="767"/>
      <c r="BE566" s="767"/>
      <c r="BF566" s="767"/>
      <c r="BG566" s="767"/>
      <c r="BH566" s="767"/>
      <c r="BI566" s="767"/>
      <c r="BJ566" s="767"/>
      <c r="BK566" s="767"/>
      <c r="BL566" s="767"/>
      <c r="BM566" s="767"/>
      <c r="BN566" s="767"/>
      <c r="BO566" s="767"/>
      <c r="BP566" s="767"/>
      <c r="BQ566" s="767"/>
      <c r="BR566" s="767"/>
      <c r="BS566" s="767"/>
      <c r="BT566" s="767"/>
      <c r="BU566" s="767"/>
      <c r="BV566" s="767"/>
      <c r="BW566" s="767"/>
      <c r="BX566" s="767"/>
      <c r="BY566" s="767"/>
      <c r="BZ566" s="767"/>
      <c r="CA566" s="767"/>
      <c r="CB566" s="767"/>
      <c r="CC566" s="767"/>
      <c r="CD566" s="767"/>
      <c r="CE566" s="767"/>
      <c r="CF566" s="767"/>
      <c r="CG566" s="767"/>
      <c r="CH566" s="767"/>
      <c r="CI566" s="767"/>
      <c r="CJ566" s="767"/>
      <c r="CK566" s="767"/>
      <c r="CL566" s="767"/>
      <c r="CM566" s="767"/>
      <c r="CN566" s="767"/>
      <c r="CO566" s="767"/>
      <c r="CP566" s="767"/>
      <c r="CQ566" s="767"/>
      <c r="CR566" s="767"/>
      <c r="CS566" s="767"/>
      <c r="CT566" s="767"/>
      <c r="CU566" s="767"/>
      <c r="CV566" s="767"/>
      <c r="CW566" s="767"/>
      <c r="CX566" s="767"/>
      <c r="CY566" s="767"/>
      <c r="CZ566" s="767"/>
      <c r="DA566" s="767"/>
      <c r="DB566" s="767"/>
      <c r="DC566" s="767"/>
      <c r="DD566" s="767"/>
      <c r="DE566" s="767"/>
      <c r="DF566" s="767"/>
      <c r="DG566" s="767"/>
      <c r="DH566" s="767"/>
      <c r="DI566" s="767"/>
      <c r="DJ566" s="767"/>
      <c r="DK566" s="767"/>
      <c r="DL566" s="767"/>
      <c r="DM566" s="767"/>
      <c r="DN566" s="767"/>
      <c r="DO566" s="767"/>
      <c r="DP566" s="767"/>
      <c r="DQ566" s="767"/>
      <c r="DR566" s="767"/>
      <c r="DS566" s="767"/>
      <c r="DT566" s="767"/>
      <c r="DU566" s="767"/>
      <c r="DV566" s="767"/>
      <c r="DW566" s="767"/>
      <c r="DX566" s="767"/>
      <c r="DY566" s="767"/>
      <c r="DZ566" s="767"/>
      <c r="EA566" s="767"/>
      <c r="EB566" s="767"/>
      <c r="EC566" s="767"/>
      <c r="ED566" s="767"/>
      <c r="EE566" s="767"/>
      <c r="EF566" s="767"/>
      <c r="EG566" s="767"/>
      <c r="EH566" s="767"/>
      <c r="EI566" s="767"/>
      <c r="EJ566" s="767"/>
      <c r="EK566" s="767"/>
      <c r="EL566" s="767"/>
      <c r="EM566" s="767"/>
      <c r="EN566" s="767"/>
      <c r="EO566" s="767"/>
      <c r="EP566" s="767"/>
      <c r="EQ566" s="767"/>
      <c r="ER566" s="767"/>
      <c r="ES566" s="767"/>
      <c r="ET566" s="767"/>
      <c r="EU566" s="767"/>
      <c r="EV566" s="767"/>
      <c r="EW566" s="767"/>
      <c r="EX566" s="767"/>
      <c r="EY566" s="767"/>
      <c r="EZ566" s="767"/>
      <c r="FA566" s="767"/>
      <c r="FB566" s="767"/>
      <c r="FC566" s="767"/>
      <c r="FD566" s="767"/>
      <c r="FE566" s="767"/>
      <c r="FF566" s="767"/>
      <c r="FG566" s="767"/>
      <c r="FH566" s="767"/>
      <c r="FI566" s="767"/>
      <c r="FJ566" s="767"/>
      <c r="FK566" s="767"/>
      <c r="FL566" s="767"/>
      <c r="FM566" s="767"/>
      <c r="FN566" s="767"/>
      <c r="FO566" s="767"/>
      <c r="FP566" s="767"/>
      <c r="FQ566" s="767"/>
      <c r="FR566" s="767"/>
      <c r="FS566" s="767"/>
      <c r="FT566" s="767"/>
      <c r="FU566" s="767"/>
      <c r="FV566" s="767"/>
      <c r="FW566" s="767"/>
      <c r="FX566" s="767"/>
      <c r="FY566" s="767"/>
      <c r="FZ566" s="767"/>
      <c r="GA566" s="767"/>
      <c r="GB566" s="767"/>
      <c r="GC566" s="767"/>
      <c r="GD566" s="767"/>
      <c r="GE566" s="767"/>
      <c r="GF566" s="767"/>
      <c r="GG566" s="767"/>
      <c r="GH566" s="767"/>
      <c r="GI566" s="767"/>
      <c r="GJ566" s="767"/>
      <c r="GK566" s="767"/>
      <c r="GL566" s="767"/>
      <c r="GM566" s="767"/>
      <c r="GN566" s="767"/>
      <c r="GO566" s="767"/>
      <c r="GP566" s="767"/>
      <c r="GQ566" s="767"/>
      <c r="GR566" s="767"/>
      <c r="GS566" s="767"/>
      <c r="GT566" s="767"/>
      <c r="GU566" s="767"/>
      <c r="GV566" s="767"/>
      <c r="GW566" s="767"/>
      <c r="GX566" s="767"/>
      <c r="GY566" s="767"/>
      <c r="GZ566" s="767"/>
      <c r="HA566" s="767"/>
      <c r="HB566" s="767"/>
      <c r="HC566" s="767"/>
    </row>
    <row r="567" spans="1:211" s="864" customFormat="1" ht="13.9" hidden="1" customHeight="1">
      <c r="A567" s="307"/>
      <c r="B567" s="351"/>
      <c r="C567" s="971" t="str">
        <f>IF('1C TSrécur11'!L$17&lt;&gt;0,'1C TSrécur11'!$B$12,"")</f>
        <v/>
      </c>
      <c r="D567" s="972"/>
      <c r="E567" s="973"/>
      <c r="F567" s="93" t="str">
        <f>IF(AND($C567='1C TSrécur11'!$B$12,'1C TSrécur11'!$B$16="récurrentes",'1C TSrécur11'!$L$17&lt;&gt;""),'1C TSrécur11'!$L$21,"")</f>
        <v/>
      </c>
      <c r="G567" s="863"/>
      <c r="H567" s="745">
        <v>0.21</v>
      </c>
      <c r="I567" s="747">
        <v>1</v>
      </c>
      <c r="J567" s="312"/>
      <c r="K567" s="680">
        <f t="shared" si="183"/>
        <v>0</v>
      </c>
      <c r="L567" s="527">
        <f>IF(OR('1C TSrécur11'!$B$12="",'1C TSrécur11'!L$30=0),0,IF(AND('1C TSrécur11'!$B$12&lt;&gt;"",$K$2="Pôle",'1C TSrécur11'!$C$12="OUI"),(('1C TSrécur11'!L$22+'1C TSrécur11'!L$23+'1C TSrécur11'!L$24+'1C TSrécur11'!L$25+'1C TSrécur11'!L$29)/'1C TSrécur11'!L$17),IF(AND('1C TSrécur11'!$B$12&lt;&gt;"",$K$2="Pôle",'1C TSrécur11'!$C$12="NON"),(('1C TSrécur11'!L$22+'1C TSrécur11'!L$23+'1C TSrécur11'!L$24+'1C TSrécur11'!L$25+'1C TSrécur11'!L$29)/'1C TSrécur11'!L$30),IF(AND('1C TSrécur11'!$B$12&lt;&gt;"",$K$2&lt;&gt;"Pôle",'1C TSrécur11'!$C$12="OUI"),(('1C TSrécur11'!L$22+'1C TSrécur11'!L$23+'1C TSrécur11'!L$24+'1C TSrécur11'!L$25+'1C TSrécur11'!L$26+'1C TSrécur11'!L$27+'1C TSrécur11'!L$28+'1C TSrécur11'!L$29)/'1C TSrécur11'!L$17),IF(AND('1C TSrécur11'!$B$12&lt;&gt;"",$K$2&lt;&gt;"Pôle",'1C TSrécur11'!$C$12="NON"),(('1C TSrécur11'!L$22+'1C TSrécur11'!L$23+'1C TSrécur11'!L$24+'1C TSrécur11'!L$25+'1C TSrécur11'!L$26+'1C TSrécur11'!L$27+'1C TSrécur11'!L$28+'1C TSrécur11'!L$29)/'1C TSrécur11'!L$30))))))</f>
        <v>0</v>
      </c>
      <c r="M567" s="527">
        <f>IF(OR('1C TSrécur11'!$B$12="",'1C TSrécur11'!L$30=0),0,IF(AND('1C TSrécur11'!$B$12&lt;&gt;"",$K$2="Pôle",'1C TSrécur11'!$C$12="OUI"),(('1C TSrécur11'!L$26+'1C TSrécur11'!L$27+'1C TSrécur11'!L$28)/'1C TSrécur11'!L$17),IF(AND('1C TSrécur11'!$B$12&lt;&gt;"",$K$2="Pôle",'1C TSrécur11'!$C$12="NON"),(('1C TSrécur11'!L$26+'1C TSrécur11'!L$27+'1C TSrécur11'!L$28)/'1C TSrécur11'!L$30),IF(AND('1C TSrécur11'!$B$12&lt;&gt;"",$K$2&lt;&gt;"Pôle"),0))))</f>
        <v>0</v>
      </c>
      <c r="N567" s="527">
        <f>IF(AND('1C TSrécur11'!$L$17&lt;&gt;0,'1C TSrécur11'!$L$30&lt;&gt;0),L567+M567,0)</f>
        <v>0</v>
      </c>
      <c r="O567" s="542" t="str">
        <f>IF(AND('1C TSrécur11'!L$17&lt;&gt;0,'1C TSrécur11'!$C$12="OUI"),'1C TSrécur11'!L$36/'1C TSrécur11'!L$17,"")</f>
        <v/>
      </c>
      <c r="P567" s="543" t="str">
        <f>IF(AND('1C TSrécur11'!L$17&lt;&gt;0,'1C TSrécur11'!$C$12="OUI"),'1C TSrécur11'!$L$37/'1C TSrécur11'!L$17,"")</f>
        <v/>
      </c>
      <c r="Q567" s="543" t="str">
        <f>IF(AND('1C TSrécur11'!L$17&lt;&gt;0,'1C TSrécur11'!$C$12="OUI"),'1C TSrécur11'!$L$38/'1C TSrécur11'!L$17,"")</f>
        <v/>
      </c>
      <c r="R567" s="543" t="str">
        <f>IF(AND('1C TSrécur11'!L$17&lt;&gt;0,'1C TSrécur11'!$C$12="OUI"),'1C TSrécur11'!$L$39/'1C TSrécur11'!L$17,"")</f>
        <v/>
      </c>
      <c r="S567" s="543" t="str">
        <f>IF(AND('1C TSrécur11'!L$17&lt;&gt;0,'1C TSrécur11'!$C$12="OUI"),'1C TSrécur11'!$L$40/'1C TSrécur11'!L$17,"")</f>
        <v/>
      </c>
      <c r="T567" s="543" t="str">
        <f>IF(AND('1C TSrécur11'!L$17&lt;&gt;0,'1C TSrécur11'!$C$12="OUI"),'1C TSrécur11'!$L$41/'1C TSrécur11'!L$17,"")</f>
        <v/>
      </c>
      <c r="U567" s="543" t="str">
        <f>IF(AND('1C TSrécur11'!L$17&lt;&gt;0,'1C TSrécur11'!$C$12="OUI"),'1C TSrécur11'!$L$42/'1C TSrécur11'!L$17,"")</f>
        <v/>
      </c>
      <c r="V567" s="543" t="str">
        <f>IF(AND('1C TSrécur11'!L$17&lt;&gt;0,'1C TSrécur11'!$C$12="OUI"),'1C TSrécur11'!$L$43/'1C TSrécur11'!L$17,"")</f>
        <v/>
      </c>
      <c r="W567" s="543" t="str">
        <f>IF(AND('1C TSrécur11'!L$17&lt;&gt;0,'1C TSrécur11'!$C$12="OUI"),'1C TSrécur11'!$L$44/'1C TSrécur11'!L$17,"")</f>
        <v/>
      </c>
      <c r="X567" s="543" t="str">
        <f>IF(AND('1C TSrécur11'!L$17&lt;&gt;0,'1C TSrécur11'!$C$12="OUI"),'1C TSrécur11'!$L$45/'1C TSrécur11'!L$17,"")</f>
        <v/>
      </c>
      <c r="Y567" s="543" t="str">
        <f>IF(AND('1C TSrécur11'!L$17&lt;&gt;0,'1C TSrécur11'!$C$12="OUI"),'1C TSrécur11'!$L$46/'1C TSrécur11'!L$17,"")</f>
        <v/>
      </c>
      <c r="Z567" s="543" t="str">
        <f>IF(AND('1C TSrécur11'!L$17&lt;&gt;0,'1C TSrécur11'!$C$12="OUI"),'1C TSrécur11'!$L$47/'1C TSrécur11'!L$17,"")</f>
        <v/>
      </c>
      <c r="AA567" s="543" t="str">
        <f>IF(AND('1C TSrécur11'!L$17&lt;&gt;0,'1C TSrécur11'!$C$12="OUI"),'1C TSrécur11'!$L$48/'1C TSrécur11'!L$17,"")</f>
        <v/>
      </c>
      <c r="AB567" s="543" t="str">
        <f>IF(AND('1C TSrécur11'!L$17&lt;&gt;0,'1C TSrécur11'!$C$12="OUI"),'1C TSrécur11'!$L$49/'1C TSrécur11'!L$17,"")</f>
        <v/>
      </c>
      <c r="AC567" s="543" t="str">
        <f>IF(AND('1C TSrécur11'!L$17&lt;&gt;0,'1C TSrécur11'!$C$12="OUI"),'1C TSrécur11'!$L$50/'1C TSrécur11'!L$17,"")</f>
        <v/>
      </c>
      <c r="AD567" s="543" t="str">
        <f>IF(AND('1C TSrécur11'!L$17&lt;&gt;0,'1C TSrécur11'!$C$12="OUI"),'1C TSrécur11'!$L$51/'1C TSrécur11'!L$17,"")</f>
        <v/>
      </c>
      <c r="AE567" s="543" t="str">
        <f>IF(AND('1C TSrécur11'!L$17&lt;&gt;0,'1C TSrécur11'!$C$12="OUI"),'1C TSrécur11'!$L$52/'1C TSrécur11'!L$17,"")</f>
        <v/>
      </c>
      <c r="AF567" s="543" t="str">
        <f>IF(AND('1C TSrécur11'!L$17&lt;&gt;0,'1C TSrécur11'!$C$12="OUI"),'1C TSrécur11'!$L$53/'1C TSrécur11'!L$17,"")</f>
        <v/>
      </c>
      <c r="AG567" s="543" t="str">
        <f>IF(AND('1C TSrécur11'!L$17&lt;&gt;0,'1C TSrécur11'!$C$12="OUI"),'1C TSrécur11'!$L$54/'1C TSrécur11'!L$17,"")</f>
        <v/>
      </c>
      <c r="AH567" s="543" t="str">
        <f>IF(AND('1C TSrécur11'!L$17&lt;&gt;0,'1C TSrécur11'!$C$12="OUI"),'1C TSrécur11'!$L$55/'1C TSrécur11'!L$17,"")</f>
        <v/>
      </c>
      <c r="AI567" s="543" t="str">
        <f>IF(AND('1C TSrécur11'!L$17&lt;&gt;0,'1C TSrécur11'!$C$12="OUI"),'1C TSrécur11'!$L$56/'1C TSrécur11'!L$17,"")</f>
        <v/>
      </c>
      <c r="AJ567" s="543" t="str">
        <f>IF(AND('1C TSrécur11'!L$17&lt;&gt;0,'1C TSrécur11'!$C$12="OUI"),'1C TSrécur11'!$L$57/'1C TSrécur11'!L$17,"")</f>
        <v/>
      </c>
      <c r="AK567" s="543">
        <f>IF(AND('1C TSrécur11'!L$17&lt;&gt;0,'1C TSrécur11'!$C$12="OUI"),'1C TSrécur11'!L$58/'1C TSrécur11'!L$17,0)</f>
        <v>0</v>
      </c>
      <c r="AL567" s="72">
        <f>IF(AND('1C TSrécur11'!$B$12&lt;&gt;"",'1C TSrécur11'!$C$12="OUI"),N567+AK567,N567)</f>
        <v>0</v>
      </c>
      <c r="AM567" s="344">
        <f t="shared" si="186"/>
        <v>0</v>
      </c>
      <c r="AN567" s="344">
        <f t="shared" si="187"/>
        <v>0</v>
      </c>
      <c r="AO567" s="345">
        <f t="shared" si="188"/>
        <v>0</v>
      </c>
      <c r="AP567" s="573">
        <f t="shared" si="189"/>
        <v>0</v>
      </c>
      <c r="AQ567" s="583">
        <f t="shared" si="190"/>
        <v>0</v>
      </c>
      <c r="AR567" s="579"/>
      <c r="AS567" s="102"/>
      <c r="AT567" s="27" t="str">
        <f>IF('1C TSrécur11'!L$17*FICHE!$C$13&lt;J567,"Forfait limité à "&amp;FICHE!$C$13&amp;"€/jour","")</f>
        <v/>
      </c>
      <c r="AU567" s="592"/>
      <c r="AV567" s="824"/>
      <c r="AW567" s="824"/>
      <c r="AX567" s="824"/>
      <c r="AY567" s="824"/>
      <c r="AZ567" s="824"/>
      <c r="BA567" s="767"/>
      <c r="BB567" s="767"/>
      <c r="BC567" s="767"/>
      <c r="BD567" s="767"/>
      <c r="BE567" s="767"/>
      <c r="BF567" s="767"/>
      <c r="BG567" s="767"/>
      <c r="BH567" s="767"/>
      <c r="BI567" s="767"/>
      <c r="BJ567" s="767"/>
      <c r="BK567" s="767"/>
      <c r="BL567" s="767"/>
      <c r="BM567" s="767"/>
      <c r="BN567" s="767"/>
      <c r="BO567" s="767"/>
      <c r="BP567" s="767"/>
      <c r="BQ567" s="767"/>
      <c r="BR567" s="767"/>
      <c r="BS567" s="767"/>
      <c r="BT567" s="767"/>
      <c r="BU567" s="767"/>
      <c r="BV567" s="767"/>
      <c r="BW567" s="767"/>
      <c r="BX567" s="767"/>
      <c r="BY567" s="767"/>
      <c r="BZ567" s="767"/>
      <c r="CA567" s="767"/>
      <c r="CB567" s="767"/>
      <c r="CC567" s="767"/>
      <c r="CD567" s="767"/>
      <c r="CE567" s="767"/>
      <c r="CF567" s="767"/>
      <c r="CG567" s="767"/>
      <c r="CH567" s="767"/>
      <c r="CI567" s="767"/>
      <c r="CJ567" s="767"/>
      <c r="CK567" s="767"/>
      <c r="CL567" s="767"/>
      <c r="CM567" s="767"/>
      <c r="CN567" s="767"/>
      <c r="CO567" s="767"/>
      <c r="CP567" s="767"/>
      <c r="CQ567" s="767"/>
      <c r="CR567" s="767"/>
      <c r="CS567" s="767"/>
      <c r="CT567" s="767"/>
      <c r="CU567" s="767"/>
      <c r="CV567" s="767"/>
      <c r="CW567" s="767"/>
      <c r="CX567" s="767"/>
      <c r="CY567" s="767"/>
      <c r="CZ567" s="767"/>
      <c r="DA567" s="767"/>
      <c r="DB567" s="767"/>
      <c r="DC567" s="767"/>
      <c r="DD567" s="767"/>
      <c r="DE567" s="767"/>
      <c r="DF567" s="767"/>
      <c r="DG567" s="767"/>
      <c r="DH567" s="767"/>
      <c r="DI567" s="767"/>
      <c r="DJ567" s="767"/>
      <c r="DK567" s="767"/>
      <c r="DL567" s="767"/>
      <c r="DM567" s="767"/>
      <c r="DN567" s="767"/>
      <c r="DO567" s="767"/>
      <c r="DP567" s="767"/>
      <c r="DQ567" s="767"/>
      <c r="DR567" s="767"/>
      <c r="DS567" s="767"/>
      <c r="DT567" s="767"/>
      <c r="DU567" s="767"/>
      <c r="DV567" s="767"/>
      <c r="DW567" s="767"/>
      <c r="DX567" s="767"/>
      <c r="DY567" s="767"/>
      <c r="DZ567" s="767"/>
      <c r="EA567" s="767"/>
      <c r="EB567" s="767"/>
      <c r="EC567" s="767"/>
      <c r="ED567" s="767"/>
      <c r="EE567" s="767"/>
      <c r="EF567" s="767"/>
      <c r="EG567" s="767"/>
      <c r="EH567" s="767"/>
      <c r="EI567" s="767"/>
      <c r="EJ567" s="767"/>
      <c r="EK567" s="767"/>
      <c r="EL567" s="767"/>
      <c r="EM567" s="767"/>
      <c r="EN567" s="767"/>
      <c r="EO567" s="767"/>
      <c r="EP567" s="767"/>
      <c r="EQ567" s="767"/>
      <c r="ER567" s="767"/>
      <c r="ES567" s="767"/>
      <c r="ET567" s="767"/>
      <c r="EU567" s="767"/>
      <c r="EV567" s="767"/>
      <c r="EW567" s="767"/>
      <c r="EX567" s="767"/>
      <c r="EY567" s="767"/>
      <c r="EZ567" s="767"/>
      <c r="FA567" s="767"/>
      <c r="FB567" s="767"/>
      <c r="FC567" s="767"/>
      <c r="FD567" s="767"/>
      <c r="FE567" s="767"/>
      <c r="FF567" s="767"/>
      <c r="FG567" s="767"/>
      <c r="FH567" s="767"/>
      <c r="FI567" s="767"/>
      <c r="FJ567" s="767"/>
      <c r="FK567" s="767"/>
      <c r="FL567" s="767"/>
      <c r="FM567" s="767"/>
      <c r="FN567" s="767"/>
      <c r="FO567" s="767"/>
      <c r="FP567" s="767"/>
      <c r="FQ567" s="767"/>
      <c r="FR567" s="767"/>
      <c r="FS567" s="767"/>
      <c r="FT567" s="767"/>
      <c r="FU567" s="767"/>
      <c r="FV567" s="767"/>
      <c r="FW567" s="767"/>
      <c r="FX567" s="767"/>
      <c r="FY567" s="767"/>
      <c r="FZ567" s="767"/>
      <c r="GA567" s="767"/>
      <c r="GB567" s="767"/>
      <c r="GC567" s="767"/>
      <c r="GD567" s="767"/>
      <c r="GE567" s="767"/>
      <c r="GF567" s="767"/>
      <c r="GG567" s="767"/>
      <c r="GH567" s="767"/>
      <c r="GI567" s="767"/>
      <c r="GJ567" s="767"/>
      <c r="GK567" s="767"/>
      <c r="GL567" s="767"/>
      <c r="GM567" s="767"/>
      <c r="GN567" s="767"/>
      <c r="GO567" s="767"/>
      <c r="GP567" s="767"/>
      <c r="GQ567" s="767"/>
      <c r="GR567" s="767"/>
      <c r="GS567" s="767"/>
      <c r="GT567" s="767"/>
      <c r="GU567" s="767"/>
      <c r="GV567" s="767"/>
      <c r="GW567" s="767"/>
      <c r="GX567" s="767"/>
      <c r="GY567" s="767"/>
      <c r="GZ567" s="767"/>
      <c r="HA567" s="767"/>
      <c r="HB567" s="767"/>
      <c r="HC567" s="767"/>
    </row>
    <row r="568" spans="1:211" s="864" customFormat="1" ht="13.9" hidden="1" customHeight="1">
      <c r="A568" s="307"/>
      <c r="B568" s="351"/>
      <c r="C568" s="971" t="str">
        <f>IF('1C TSrécur11'!M$17&lt;&gt;0,'1C TSrécur11'!$B$12,"")</f>
        <v/>
      </c>
      <c r="D568" s="972"/>
      <c r="E568" s="973"/>
      <c r="F568" s="93" t="str">
        <f>IF(AND($C568='1C TSrécur11'!$B$12,'1C TSrécur11'!$B$16="récurrentes",'1C TSrécur11'!$M$17&lt;&gt;""),'1C TSrécur11'!$M$21,"")</f>
        <v/>
      </c>
      <c r="G568" s="863"/>
      <c r="H568" s="745">
        <v>0.21</v>
      </c>
      <c r="I568" s="747">
        <v>1</v>
      </c>
      <c r="J568" s="312"/>
      <c r="K568" s="680">
        <f t="shared" si="183"/>
        <v>0</v>
      </c>
      <c r="L568" s="527">
        <f>IF(OR('1C TSrécur11'!$B$12="",'1C TSrécur11'!M$30=0),0,IF(AND('1C TSrécur11'!$B$12&lt;&gt;"",$K$2="Pôle",'1C TSrécur11'!$C$12="OUI"),(('1C TSrécur11'!M$22+'1C TSrécur11'!M$23+'1C TSrécur11'!M$24+'1C TSrécur11'!M$25+'1C TSrécur11'!M$29)/'1C TSrécur11'!M$17),IF(AND('1C TSrécur11'!$B$12&lt;&gt;"",$K$2="Pôle",'1C TSrécur11'!$C$12="NON"),(('1C TSrécur11'!M$22+'1C TSrécur11'!M$23+'1C TSrécur11'!M$24+'1C TSrécur11'!M$25+'1C TSrécur11'!M$29)/'1C TSrécur11'!M$30),IF(AND('1C TSrécur11'!$B$12&lt;&gt;"",$K$2&lt;&gt;"Pôle",'1C TSrécur11'!$C$12="OUI"),(('1C TSrécur11'!M$22+'1C TSrécur11'!M$23+'1C TSrécur11'!M$24+'1C TSrécur11'!M$25+'1C TSrécur11'!M$26+'1C TSrécur11'!M$27+'1C TSrécur11'!M$28+'1C TSrécur11'!M$29)/'1C TSrécur11'!M$17),IF(AND('1C TSrécur11'!$B$12&lt;&gt;"",$K$2&lt;&gt;"Pôle",'1C TSrécur11'!$C$12="NON"),(('1C TSrécur11'!M$22+'1C TSrécur11'!M$23+'1C TSrécur11'!M$24+'1C TSrécur11'!M$25+'1C TSrécur11'!M$26+'1C TSrécur11'!M$27+'1C TSrécur11'!M$28+'1C TSrécur11'!M$29)/'1C TSrécur11'!M$30))))))</f>
        <v>0</v>
      </c>
      <c r="M568" s="527">
        <f>IF(OR('1C TSrécur11'!$B$12="",'1C TSrécur11'!M$30=0),0,IF(AND('1C TSrécur11'!$B$12&lt;&gt;"",$K$2="Pôle",'1C TSrécur11'!$C$12="OUI"),(('1C TSrécur11'!M$26+'1C TSrécur11'!M$27+'1C TSrécur11'!M$28)/'1C TSrécur11'!M$17),IF(AND('1C TSrécur11'!$B$12&lt;&gt;"",$K$2="Pôle",'1C TSrécur11'!$C$12="NON"),(('1C TSrécur11'!M$26+'1C TSrécur11'!M$27+'1C TSrécur11'!M$28)/'1C TSrécur11'!M$30),IF(AND('1C TSrécur11'!$B$12&lt;&gt;"",$K$2&lt;&gt;"Pôle"),0))))</f>
        <v>0</v>
      </c>
      <c r="N568" s="527">
        <f>IF(AND('1C TSrécur11'!$M$17&lt;&gt;0,'1C TSrécur11'!$M$30&lt;&gt;0),L568+M568,0)</f>
        <v>0</v>
      </c>
      <c r="O568" s="542" t="str">
        <f>IF(AND('1C TSrécur11'!M$17&lt;&gt;0,'1C TSrécur11'!$C$12="OUI"),'1C TSrécur11'!M$36/'1C TSrécur11'!M$17,"")</f>
        <v/>
      </c>
      <c r="P568" s="543" t="str">
        <f>IF(AND('1C TSrécur11'!M$17&lt;&gt;0,'1C TSrécur11'!$C$12="OUI"),'1C TSrécur11'!$M$37/'1C TSrécur11'!M$17,"")</f>
        <v/>
      </c>
      <c r="Q568" s="543" t="str">
        <f>IF(AND('1C TSrécur11'!M$17&lt;&gt;0,'1C TSrécur11'!$C$12="OUI"),'1C TSrécur11'!$M$38/'1C TSrécur11'!M$17,"")</f>
        <v/>
      </c>
      <c r="R568" s="543" t="str">
        <f>IF(AND('1C TSrécur11'!M$17&lt;&gt;0,'1C TSrécur11'!$C$12="OUI"),'1C TSrécur11'!$M$39/'1C TSrécur11'!M$17,"")</f>
        <v/>
      </c>
      <c r="S568" s="543" t="str">
        <f>IF(AND('1C TSrécur11'!M$17&lt;&gt;0,'1C TSrécur11'!$C$12="OUI"),'1C TSrécur11'!$M$40/'1C TSrécur11'!M$17,"")</f>
        <v/>
      </c>
      <c r="T568" s="543" t="str">
        <f>IF(AND('1C TSrécur11'!M$17&lt;&gt;0,'1C TSrécur11'!$C$12="OUI"),'1C TSrécur11'!$M$41/'1C TSrécur11'!M$17,"")</f>
        <v/>
      </c>
      <c r="U568" s="543" t="str">
        <f>IF(AND('1C TSrécur11'!M$17&lt;&gt;0,'1C TSrécur11'!$C$12="OUI"),'1C TSrécur11'!$M$42/'1C TSrécur11'!M$17,"")</f>
        <v/>
      </c>
      <c r="V568" s="543" t="str">
        <f>IF(AND('1C TSrécur11'!M$17&lt;&gt;0,'1C TSrécur11'!$C$12="OUI"),'1C TSrécur11'!$M$43/'1C TSrécur11'!M$17,"")</f>
        <v/>
      </c>
      <c r="W568" s="543" t="str">
        <f>IF(AND('1C TSrécur11'!M$17&lt;&gt;0,'1C TSrécur11'!$C$12="OUI"),'1C TSrécur11'!$M$44/'1C TSrécur11'!M$17,"")</f>
        <v/>
      </c>
      <c r="X568" s="543" t="str">
        <f>IF(AND('1C TSrécur11'!M$17&lt;&gt;0,'1C TSrécur11'!$C$12="OUI"),'1C TSrécur11'!$M$45/'1C TSrécur11'!M$17,"")</f>
        <v/>
      </c>
      <c r="Y568" s="543" t="str">
        <f>IF(AND('1C TSrécur11'!M$17&lt;&gt;0,'1C TSrécur11'!$C$12="OUI"),'1C TSrécur11'!$M$46/'1C TSrécur11'!M$17,"")</f>
        <v/>
      </c>
      <c r="Z568" s="543" t="str">
        <f>IF(AND('1C TSrécur11'!M$17&lt;&gt;0,'1C TSrécur11'!$C$12="OUI"),'1C TSrécur11'!$M$47/'1C TSrécur11'!M$17,"")</f>
        <v/>
      </c>
      <c r="AA568" s="543" t="str">
        <f>IF(AND('1C TSrécur11'!M$17&lt;&gt;0,'1C TSrécur11'!$C$12="OUI"),'1C TSrécur11'!$M$48/'1C TSrécur11'!M$17,"")</f>
        <v/>
      </c>
      <c r="AB568" s="543" t="str">
        <f>IF(AND('1C TSrécur11'!M$17&lt;&gt;0,'1C TSrécur11'!$C$12="OUI"),'1C TSrécur11'!$M$49/'1C TSrécur11'!M$17,"")</f>
        <v/>
      </c>
      <c r="AC568" s="543" t="str">
        <f>IF(AND('1C TSrécur11'!M$17&lt;&gt;0,'1C TSrécur11'!$C$12="OUI"),'1C TSrécur11'!$M$50/'1C TSrécur11'!M$17,"")</f>
        <v/>
      </c>
      <c r="AD568" s="543" t="str">
        <f>IF(AND('1C TSrécur11'!M$17&lt;&gt;0,'1C TSrécur11'!$C$12="OUI"),'1C TSrécur11'!$M$51/'1C TSrécur11'!M$17,"")</f>
        <v/>
      </c>
      <c r="AE568" s="543" t="str">
        <f>IF(AND('1C TSrécur11'!M$17&lt;&gt;0,'1C TSrécur11'!$C$12="OUI"),'1C TSrécur11'!$M$52/'1C TSrécur11'!M$17,"")</f>
        <v/>
      </c>
      <c r="AF568" s="543" t="str">
        <f>IF(AND('1C TSrécur11'!M$17&lt;&gt;0,'1C TSrécur11'!$C$12="OUI"),'1C TSrécur11'!$M$53/'1C TSrécur11'!M$17,"")</f>
        <v/>
      </c>
      <c r="AG568" s="543" t="str">
        <f>IF(AND('1C TSrécur11'!M$17&lt;&gt;0,'1C TSrécur11'!$C$12="OUI"),'1C TSrécur11'!$M$54/'1C TSrécur11'!M$17,"")</f>
        <v/>
      </c>
      <c r="AH568" s="543" t="str">
        <f>IF(AND('1C TSrécur11'!M$17&lt;&gt;0,'1C TSrécur11'!$C$12="OUI"),'1C TSrécur11'!$M$55/'1C TSrécur11'!M$17,"")</f>
        <v/>
      </c>
      <c r="AI568" s="543" t="str">
        <f>IF(AND('1C TSrécur11'!M$17&lt;&gt;0,'1C TSrécur11'!$C$12="OUI"),'1C TSrécur11'!$M$56/'1C TSrécur11'!M$17,"")</f>
        <v/>
      </c>
      <c r="AJ568" s="543" t="str">
        <f>IF(AND('1C TSrécur11'!M$17&lt;&gt;0,'1C TSrécur11'!$C$12="OUI"),'1C TSrécur11'!$M$57/'1C TSrécur11'!M$17,"")</f>
        <v/>
      </c>
      <c r="AK568" s="543">
        <f>IF(AND('1C TSrécur11'!M$17&lt;&gt;0,'1C TSrécur11'!$C$12="OUI"),'1C TSrécur11'!M$58/'1C TSrécur11'!M$17,0)</f>
        <v>0</v>
      </c>
      <c r="AL568" s="72">
        <f>IF(AND('1C TSrécur11'!$B$12&lt;&gt;"",'1C TSrécur11'!$C$12="OUI"),N568+AK568,N568)</f>
        <v>0</v>
      </c>
      <c r="AM568" s="344">
        <f t="shared" si="186"/>
        <v>0</v>
      </c>
      <c r="AN568" s="344">
        <f t="shared" si="187"/>
        <v>0</v>
      </c>
      <c r="AO568" s="345">
        <f t="shared" si="188"/>
        <v>0</v>
      </c>
      <c r="AP568" s="573">
        <f t="shared" si="189"/>
        <v>0</v>
      </c>
      <c r="AQ568" s="583">
        <f t="shared" si="190"/>
        <v>0</v>
      </c>
      <c r="AR568" s="579"/>
      <c r="AS568" s="102"/>
      <c r="AT568" s="27" t="str">
        <f>IF('1C TSrécur11'!M$17*FICHE!$C$13&lt;J568,"Forfait limité à "&amp;FICHE!$C$13&amp;"€/jour","")</f>
        <v/>
      </c>
      <c r="AU568" s="592"/>
      <c r="AV568" s="824"/>
      <c r="AW568" s="824"/>
      <c r="AX568" s="824"/>
      <c r="AY568" s="824"/>
      <c r="AZ568" s="824"/>
      <c r="BA568" s="767"/>
      <c r="BB568" s="767"/>
      <c r="BC568" s="767"/>
      <c r="BD568" s="767"/>
      <c r="BE568" s="767"/>
      <c r="BF568" s="767"/>
      <c r="BG568" s="767"/>
      <c r="BH568" s="767"/>
      <c r="BI568" s="767"/>
      <c r="BJ568" s="767"/>
      <c r="BK568" s="767"/>
      <c r="BL568" s="767"/>
      <c r="BM568" s="767"/>
      <c r="BN568" s="767"/>
      <c r="BO568" s="767"/>
      <c r="BP568" s="767"/>
      <c r="BQ568" s="767"/>
      <c r="BR568" s="767"/>
      <c r="BS568" s="767"/>
      <c r="BT568" s="767"/>
      <c r="BU568" s="767"/>
      <c r="BV568" s="767"/>
      <c r="BW568" s="767"/>
      <c r="BX568" s="767"/>
      <c r="BY568" s="767"/>
      <c r="BZ568" s="767"/>
      <c r="CA568" s="767"/>
      <c r="CB568" s="767"/>
      <c r="CC568" s="767"/>
      <c r="CD568" s="767"/>
      <c r="CE568" s="767"/>
      <c r="CF568" s="767"/>
      <c r="CG568" s="767"/>
      <c r="CH568" s="767"/>
      <c r="CI568" s="767"/>
      <c r="CJ568" s="767"/>
      <c r="CK568" s="767"/>
      <c r="CL568" s="767"/>
      <c r="CM568" s="767"/>
      <c r="CN568" s="767"/>
      <c r="CO568" s="767"/>
      <c r="CP568" s="767"/>
      <c r="CQ568" s="767"/>
      <c r="CR568" s="767"/>
      <c r="CS568" s="767"/>
      <c r="CT568" s="767"/>
      <c r="CU568" s="767"/>
      <c r="CV568" s="767"/>
      <c r="CW568" s="767"/>
      <c r="CX568" s="767"/>
      <c r="CY568" s="767"/>
      <c r="CZ568" s="767"/>
      <c r="DA568" s="767"/>
      <c r="DB568" s="767"/>
      <c r="DC568" s="767"/>
      <c r="DD568" s="767"/>
      <c r="DE568" s="767"/>
      <c r="DF568" s="767"/>
      <c r="DG568" s="767"/>
      <c r="DH568" s="767"/>
      <c r="DI568" s="767"/>
      <c r="DJ568" s="767"/>
      <c r="DK568" s="767"/>
      <c r="DL568" s="767"/>
      <c r="DM568" s="767"/>
      <c r="DN568" s="767"/>
      <c r="DO568" s="767"/>
      <c r="DP568" s="767"/>
      <c r="DQ568" s="767"/>
      <c r="DR568" s="767"/>
      <c r="DS568" s="767"/>
      <c r="DT568" s="767"/>
      <c r="DU568" s="767"/>
      <c r="DV568" s="767"/>
      <c r="DW568" s="767"/>
      <c r="DX568" s="767"/>
      <c r="DY568" s="767"/>
      <c r="DZ568" s="767"/>
      <c r="EA568" s="767"/>
      <c r="EB568" s="767"/>
      <c r="EC568" s="767"/>
      <c r="ED568" s="767"/>
      <c r="EE568" s="767"/>
      <c r="EF568" s="767"/>
      <c r="EG568" s="767"/>
      <c r="EH568" s="767"/>
      <c r="EI568" s="767"/>
      <c r="EJ568" s="767"/>
      <c r="EK568" s="767"/>
      <c r="EL568" s="767"/>
      <c r="EM568" s="767"/>
      <c r="EN568" s="767"/>
      <c r="EO568" s="767"/>
      <c r="EP568" s="767"/>
      <c r="EQ568" s="767"/>
      <c r="ER568" s="767"/>
      <c r="ES568" s="767"/>
      <c r="ET568" s="767"/>
      <c r="EU568" s="767"/>
      <c r="EV568" s="767"/>
      <c r="EW568" s="767"/>
      <c r="EX568" s="767"/>
      <c r="EY568" s="767"/>
      <c r="EZ568" s="767"/>
      <c r="FA568" s="767"/>
      <c r="FB568" s="767"/>
      <c r="FC568" s="767"/>
      <c r="FD568" s="767"/>
      <c r="FE568" s="767"/>
      <c r="FF568" s="767"/>
      <c r="FG568" s="767"/>
      <c r="FH568" s="767"/>
      <c r="FI568" s="767"/>
      <c r="FJ568" s="767"/>
      <c r="FK568" s="767"/>
      <c r="FL568" s="767"/>
      <c r="FM568" s="767"/>
      <c r="FN568" s="767"/>
      <c r="FO568" s="767"/>
      <c r="FP568" s="767"/>
      <c r="FQ568" s="767"/>
      <c r="FR568" s="767"/>
      <c r="FS568" s="767"/>
      <c r="FT568" s="767"/>
      <c r="FU568" s="767"/>
      <c r="FV568" s="767"/>
      <c r="FW568" s="767"/>
      <c r="FX568" s="767"/>
      <c r="FY568" s="767"/>
      <c r="FZ568" s="767"/>
      <c r="GA568" s="767"/>
      <c r="GB568" s="767"/>
      <c r="GC568" s="767"/>
      <c r="GD568" s="767"/>
      <c r="GE568" s="767"/>
      <c r="GF568" s="767"/>
      <c r="GG568" s="767"/>
      <c r="GH568" s="767"/>
      <c r="GI568" s="767"/>
      <c r="GJ568" s="767"/>
      <c r="GK568" s="767"/>
      <c r="GL568" s="767"/>
      <c r="GM568" s="767"/>
      <c r="GN568" s="767"/>
      <c r="GO568" s="767"/>
      <c r="GP568" s="767"/>
      <c r="GQ568" s="767"/>
      <c r="GR568" s="767"/>
      <c r="GS568" s="767"/>
      <c r="GT568" s="767"/>
      <c r="GU568" s="767"/>
      <c r="GV568" s="767"/>
      <c r="GW568" s="767"/>
      <c r="GX568" s="767"/>
      <c r="GY568" s="767"/>
      <c r="GZ568" s="767"/>
      <c r="HA568" s="767"/>
      <c r="HB568" s="767"/>
      <c r="HC568" s="767"/>
    </row>
    <row r="569" spans="1:211" s="864" customFormat="1" ht="13.9" hidden="1" customHeight="1">
      <c r="A569" s="307"/>
      <c r="B569" s="351"/>
      <c r="C569" s="971" t="str">
        <f>IF('1C TSrécur11'!N$17&lt;&gt;0,'1C TSrécur11'!$B$12,"")</f>
        <v/>
      </c>
      <c r="D569" s="972"/>
      <c r="E569" s="973"/>
      <c r="F569" s="93" t="str">
        <f>IF(AND($C569='1C TSrécur11'!$B$12,'1C TSrécur11'!$B$16="récurrentes",'1C TSrécur11'!$N$17&lt;&gt;""),'1C TSrécur11'!$N$21,"")</f>
        <v/>
      </c>
      <c r="G569" s="842"/>
      <c r="H569" s="745">
        <v>0.21</v>
      </c>
      <c r="I569" s="747">
        <v>1</v>
      </c>
      <c r="J569" s="312"/>
      <c r="K569" s="680">
        <f t="shared" si="183"/>
        <v>0</v>
      </c>
      <c r="L569" s="527">
        <f>IF(OR('1C TSrécur11'!$B$12="",'1C TSrécur11'!N$30=0),0,IF(AND('1C TSrécur11'!$B$12&lt;&gt;"",$K$2="Pôle",'1C TSrécur11'!$C$12="OUI"),(('1C TSrécur11'!N$22+'1C TSrécur11'!N$23+'1C TSrécur11'!N$24+'1C TSrécur11'!N$25+'1C TSrécur11'!N$29)/'1C TSrécur11'!N$17),IF(AND('1C TSrécur11'!$B$12&lt;&gt;"",$K$2="Pôle",'1C TSrécur11'!$C$12="NON"),(('1C TSrécur11'!N$22+'1C TSrécur11'!N$23+'1C TSrécur11'!N$24+'1C TSrécur11'!N$25+'1C TSrécur11'!N$29)/'1C TSrécur11'!N$30),IF(AND('1C TSrécur11'!$B$12&lt;&gt;"",$K$2&lt;&gt;"Pôle",'1C TSrécur11'!$C$12="OUI"),(('1C TSrécur11'!N$22+'1C TSrécur11'!N$23+'1C TSrécur11'!N$24+'1C TSrécur11'!N$25+'1C TSrécur11'!N$26+'1C TSrécur11'!N$27+'1C TSrécur11'!N$28+'1C TSrécur11'!N$29)/'1C TSrécur11'!N$17),IF(AND('1C TSrécur11'!$B$12&lt;&gt;"",$K$2&lt;&gt;"Pôle",'1C TSrécur11'!$C$12="NON"),(('1C TSrécur11'!N$22+'1C TSrécur11'!N$23+'1C TSrécur11'!N$24+'1C TSrécur11'!N$25+'1C TSrécur11'!N$26+'1C TSrécur11'!N$27+'1C TSrécur11'!N$28+'1C TSrécur11'!N$29)/'1C TSrécur11'!N$30))))))</f>
        <v>0</v>
      </c>
      <c r="M569" s="527">
        <f>IF(OR('1C TSrécur11'!$B$12="",'1C TSrécur11'!N$30=0),0,IF(AND('1C TSrécur11'!$B$12&lt;&gt;"",$K$2="Pôle",'1C TSrécur11'!$C$12="OUI"),(('1C TSrécur11'!N$26+'1C TSrécur11'!N$27+'1C TSrécur11'!N$28)/'1C TSrécur11'!N$17),IF(AND('1C TSrécur11'!$B$12&lt;&gt;"",$K$2="Pôle",'1C TSrécur11'!$C$12="NON"),(('1C TSrécur11'!N$26+'1C TSrécur11'!N$27+'1C TSrécur11'!N$28)/'1C TSrécur11'!N$30),IF(AND('1C TSrécur11'!$B$12&lt;&gt;"",$K$2&lt;&gt;"Pôle"),0))))</f>
        <v>0</v>
      </c>
      <c r="N569" s="527">
        <f>IF(AND('1C TSrécur11'!$N$17&lt;&gt;0,'1C TSrécur11'!$N$30&lt;&gt;0),L569+M569,0)</f>
        <v>0</v>
      </c>
      <c r="O569" s="542" t="str">
        <f>IF(AND('1C TSrécur11'!N$17&lt;&gt;0,'1C TSrécur11'!$C$12="OUI"),'1C TSrécur11'!N$36/'1C TSrécur11'!N$17,"")</f>
        <v/>
      </c>
      <c r="P569" s="543" t="str">
        <f>IF(AND('1C TSrécur11'!N$17&lt;&gt;0,'1C TSrécur11'!$C$12="OUI"),'1C TSrécur11'!$N$37/'1C TSrécur11'!N$17,"")</f>
        <v/>
      </c>
      <c r="Q569" s="543" t="str">
        <f>IF(AND('1C TSrécur11'!N$17&lt;&gt;0,'1C TSrécur11'!$C$12="OUI"),'1C TSrécur11'!$N$38/'1C TSrécur11'!N$17,"")</f>
        <v/>
      </c>
      <c r="R569" s="543" t="str">
        <f>IF(AND('1C TSrécur11'!N$17&lt;&gt;0,'1C TSrécur11'!$C$12="OUI"),'1C TSrécur11'!$N$39/'1C TSrécur11'!N$17,"")</f>
        <v/>
      </c>
      <c r="S569" s="543" t="str">
        <f>IF(AND('1C TSrécur11'!N$17&lt;&gt;0,'1C TSrécur11'!$C$12="OUI"),'1C TSrécur11'!$N$40/'1C TSrécur11'!N$17,"")</f>
        <v/>
      </c>
      <c r="T569" s="543" t="str">
        <f>IF(AND('1C TSrécur11'!N$17&lt;&gt;0,'1C TSrécur11'!$C$12="OUI"),'1C TSrécur11'!$N$41/'1C TSrécur11'!N$17,"")</f>
        <v/>
      </c>
      <c r="U569" s="543" t="str">
        <f>IF(AND('1C TSrécur11'!N$17&lt;&gt;0,'1C TSrécur11'!$C$12="OUI"),'1C TSrécur11'!$N$42/'1C TSrécur11'!N$17,"")</f>
        <v/>
      </c>
      <c r="V569" s="543" t="str">
        <f>IF(AND('1C TSrécur11'!N$17&lt;&gt;0,'1C TSrécur11'!$C$12="OUI"),'1C TSrécur11'!$N$43/'1C TSrécur11'!N$17,"")</f>
        <v/>
      </c>
      <c r="W569" s="543" t="str">
        <f>IF(AND('1C TSrécur11'!N$17&lt;&gt;0,'1C TSrécur11'!$C$12="OUI"),'1C TSrécur11'!$N$44/'1C TSrécur11'!N$17,"")</f>
        <v/>
      </c>
      <c r="X569" s="543" t="str">
        <f>IF(AND('1C TSrécur11'!N$17&lt;&gt;0,'1C TSrécur11'!$C$12="OUI"),'1C TSrécur11'!$N$45/'1C TSrécur11'!N$17,"")</f>
        <v/>
      </c>
      <c r="Y569" s="543" t="str">
        <f>IF(AND('1C TSrécur11'!N$17&lt;&gt;0,'1C TSrécur11'!$C$12="OUI"),'1C TSrécur11'!$N$46/'1C TSrécur11'!N$17,"")</f>
        <v/>
      </c>
      <c r="Z569" s="543" t="str">
        <f>IF(AND('1C TSrécur11'!N$17&lt;&gt;0,'1C TSrécur11'!$C$12="OUI"),'1C TSrécur11'!$N$47/'1C TSrécur11'!N$17,"")</f>
        <v/>
      </c>
      <c r="AA569" s="543" t="str">
        <f>IF(AND('1C TSrécur11'!N$17&lt;&gt;0,'1C TSrécur11'!$C$12="OUI"),'1C TSrécur11'!$N$48/'1C TSrécur11'!N$17,"")</f>
        <v/>
      </c>
      <c r="AB569" s="543" t="str">
        <f>IF(AND('1C TSrécur11'!N$17&lt;&gt;0,'1C TSrécur11'!$C$12="OUI"),'1C TSrécur11'!$N$49/'1C TSrécur11'!N$17,"")</f>
        <v/>
      </c>
      <c r="AC569" s="543" t="str">
        <f>IF(AND('1C TSrécur11'!N$17&lt;&gt;0,'1C TSrécur11'!$C$12="OUI"),'1C TSrécur11'!$N$50/'1C TSrécur11'!N$17,"")</f>
        <v/>
      </c>
      <c r="AD569" s="543" t="str">
        <f>IF(AND('1C TSrécur11'!N$17&lt;&gt;0,'1C TSrécur11'!$C$12="OUI"),'1C TSrécur11'!$N$51/'1C TSrécur11'!N$17,"")</f>
        <v/>
      </c>
      <c r="AE569" s="543" t="str">
        <f>IF(AND('1C TSrécur11'!N$17&lt;&gt;0,'1C TSrécur11'!$C$12="OUI"),'1C TSrécur11'!$N$52/'1C TSrécur11'!N$17,"")</f>
        <v/>
      </c>
      <c r="AF569" s="543" t="str">
        <f>IF(AND('1C TSrécur11'!N$17&lt;&gt;0,'1C TSrécur11'!$C$12="OUI"),'1C TSrécur11'!$N$53/'1C TSrécur11'!N$17,"")</f>
        <v/>
      </c>
      <c r="AG569" s="543" t="str">
        <f>IF(AND('1C TSrécur11'!N$17&lt;&gt;0,'1C TSrécur11'!$C$12="OUI"),'1C TSrécur11'!$N$54/'1C TSrécur11'!N$17,"")</f>
        <v/>
      </c>
      <c r="AH569" s="543" t="str">
        <f>IF(AND('1C TSrécur11'!N$17&lt;&gt;0,'1C TSrécur11'!$C$12="OUI"),'1C TSrécur11'!$N$55/'1C TSrécur11'!N$17,"")</f>
        <v/>
      </c>
      <c r="AI569" s="543" t="str">
        <f>IF(AND('1C TSrécur11'!N$17&lt;&gt;0,'1C TSrécur11'!$C$12="OUI"),'1C TSrécur11'!$N$56/'1C TSrécur11'!N$17,"")</f>
        <v/>
      </c>
      <c r="AJ569" s="543" t="str">
        <f>IF(AND('1C TSrécur11'!N$17&lt;&gt;0,'1C TSrécur11'!$C$12="OUI"),'1C TSrécur11'!$N$57/'1C TSrécur11'!N$17,"")</f>
        <v/>
      </c>
      <c r="AK569" s="543">
        <f>IF(AND('1C TSrécur11'!N$17&lt;&gt;0,'1C TSrécur11'!$C$12="OUI"),'1C TSrécur11'!N$58/'1C TSrécur11'!N$17,0)</f>
        <v>0</v>
      </c>
      <c r="AL569" s="72">
        <f>IF(AND('1C TSrécur11'!$B$12&lt;&gt;"",'1C TSrécur11'!$C$12="OUI"),N569+AK569,N569)</f>
        <v>0</v>
      </c>
      <c r="AM569" s="344">
        <f t="shared" si="186"/>
        <v>0</v>
      </c>
      <c r="AN569" s="344">
        <f t="shared" si="187"/>
        <v>0</v>
      </c>
      <c r="AO569" s="345">
        <f t="shared" si="188"/>
        <v>0</v>
      </c>
      <c r="AP569" s="573">
        <f t="shared" si="189"/>
        <v>0</v>
      </c>
      <c r="AQ569" s="583">
        <f t="shared" si="190"/>
        <v>0</v>
      </c>
      <c r="AR569" s="579"/>
      <c r="AS569" s="102"/>
      <c r="AT569" s="27" t="str">
        <f>IF('1C TSrécur11'!N$17*FICHE!$C$13&lt;J569,"Forfait limité à "&amp;FICHE!$C$13&amp;"€/jour","")</f>
        <v/>
      </c>
      <c r="AU569" s="592"/>
      <c r="AV569" s="824"/>
      <c r="AW569" s="824"/>
      <c r="AX569" s="824"/>
      <c r="AY569" s="824"/>
      <c r="AZ569" s="824"/>
      <c r="BA569" s="767"/>
      <c r="BB569" s="767"/>
      <c r="BC569" s="767"/>
      <c r="BD569" s="767"/>
      <c r="BE569" s="767"/>
      <c r="BF569" s="767"/>
      <c r="BG569" s="767"/>
      <c r="BH569" s="767"/>
      <c r="BI569" s="767"/>
      <c r="BJ569" s="767"/>
      <c r="BK569" s="767"/>
      <c r="BL569" s="767"/>
      <c r="BM569" s="767"/>
      <c r="BN569" s="767"/>
      <c r="BO569" s="767"/>
      <c r="BP569" s="767"/>
      <c r="BQ569" s="767"/>
      <c r="BR569" s="767"/>
      <c r="BS569" s="767"/>
      <c r="BT569" s="767"/>
      <c r="BU569" s="767"/>
      <c r="BV569" s="767"/>
      <c r="BW569" s="767"/>
      <c r="BX569" s="767"/>
      <c r="BY569" s="767"/>
      <c r="BZ569" s="767"/>
      <c r="CA569" s="767"/>
      <c r="CB569" s="767"/>
      <c r="CC569" s="767"/>
      <c r="CD569" s="767"/>
      <c r="CE569" s="767"/>
      <c r="CF569" s="767"/>
      <c r="CG569" s="767"/>
      <c r="CH569" s="767"/>
      <c r="CI569" s="767"/>
      <c r="CJ569" s="767"/>
      <c r="CK569" s="767"/>
      <c r="CL569" s="767"/>
      <c r="CM569" s="767"/>
      <c r="CN569" s="767"/>
      <c r="CO569" s="767"/>
      <c r="CP569" s="767"/>
      <c r="CQ569" s="767"/>
      <c r="CR569" s="767"/>
      <c r="CS569" s="767"/>
      <c r="CT569" s="767"/>
      <c r="CU569" s="767"/>
      <c r="CV569" s="767"/>
      <c r="CW569" s="767"/>
      <c r="CX569" s="767"/>
      <c r="CY569" s="767"/>
      <c r="CZ569" s="767"/>
      <c r="DA569" s="767"/>
      <c r="DB569" s="767"/>
      <c r="DC569" s="767"/>
      <c r="DD569" s="767"/>
      <c r="DE569" s="767"/>
      <c r="DF569" s="767"/>
      <c r="DG569" s="767"/>
      <c r="DH569" s="767"/>
      <c r="DI569" s="767"/>
      <c r="DJ569" s="767"/>
      <c r="DK569" s="767"/>
      <c r="DL569" s="767"/>
      <c r="DM569" s="767"/>
      <c r="DN569" s="767"/>
      <c r="DO569" s="767"/>
      <c r="DP569" s="767"/>
      <c r="DQ569" s="767"/>
      <c r="DR569" s="767"/>
      <c r="DS569" s="767"/>
      <c r="DT569" s="767"/>
      <c r="DU569" s="767"/>
      <c r="DV569" s="767"/>
      <c r="DW569" s="767"/>
      <c r="DX569" s="767"/>
      <c r="DY569" s="767"/>
      <c r="DZ569" s="767"/>
      <c r="EA569" s="767"/>
      <c r="EB569" s="767"/>
      <c r="EC569" s="767"/>
      <c r="ED569" s="767"/>
      <c r="EE569" s="767"/>
      <c r="EF569" s="767"/>
      <c r="EG569" s="767"/>
      <c r="EH569" s="767"/>
      <c r="EI569" s="767"/>
      <c r="EJ569" s="767"/>
      <c r="EK569" s="767"/>
      <c r="EL569" s="767"/>
      <c r="EM569" s="767"/>
      <c r="EN569" s="767"/>
      <c r="EO569" s="767"/>
      <c r="EP569" s="767"/>
      <c r="EQ569" s="767"/>
      <c r="ER569" s="767"/>
      <c r="ES569" s="767"/>
      <c r="ET569" s="767"/>
      <c r="EU569" s="767"/>
      <c r="EV569" s="767"/>
      <c r="EW569" s="767"/>
      <c r="EX569" s="767"/>
      <c r="EY569" s="767"/>
      <c r="EZ569" s="767"/>
      <c r="FA569" s="767"/>
      <c r="FB569" s="767"/>
      <c r="FC569" s="767"/>
      <c r="FD569" s="767"/>
      <c r="FE569" s="767"/>
      <c r="FF569" s="767"/>
      <c r="FG569" s="767"/>
      <c r="FH569" s="767"/>
      <c r="FI569" s="767"/>
      <c r="FJ569" s="767"/>
      <c r="FK569" s="767"/>
      <c r="FL569" s="767"/>
      <c r="FM569" s="767"/>
      <c r="FN569" s="767"/>
      <c r="FO569" s="767"/>
      <c r="FP569" s="767"/>
      <c r="FQ569" s="767"/>
      <c r="FR569" s="767"/>
      <c r="FS569" s="767"/>
      <c r="FT569" s="767"/>
      <c r="FU569" s="767"/>
      <c r="FV569" s="767"/>
      <c r="FW569" s="767"/>
      <c r="FX569" s="767"/>
      <c r="FY569" s="767"/>
      <c r="FZ569" s="767"/>
      <c r="GA569" s="767"/>
      <c r="GB569" s="767"/>
      <c r="GC569" s="767"/>
      <c r="GD569" s="767"/>
      <c r="GE569" s="767"/>
      <c r="GF569" s="767"/>
      <c r="GG569" s="767"/>
      <c r="GH569" s="767"/>
      <c r="GI569" s="767"/>
      <c r="GJ569" s="767"/>
      <c r="GK569" s="767"/>
      <c r="GL569" s="767"/>
      <c r="GM569" s="767"/>
      <c r="GN569" s="767"/>
      <c r="GO569" s="767"/>
      <c r="GP569" s="767"/>
      <c r="GQ569" s="767"/>
      <c r="GR569" s="767"/>
      <c r="GS569" s="767"/>
      <c r="GT569" s="767"/>
      <c r="GU569" s="767"/>
      <c r="GV569" s="767"/>
      <c r="GW569" s="767"/>
      <c r="GX569" s="767"/>
      <c r="GY569" s="767"/>
      <c r="GZ569" s="767"/>
      <c r="HA569" s="767"/>
      <c r="HB569" s="767"/>
      <c r="HC569" s="767"/>
    </row>
    <row r="570" spans="1:211" ht="13.9" hidden="1" customHeight="1">
      <c r="A570" s="309"/>
      <c r="B570" s="338"/>
      <c r="C570" s="974" t="str">
        <f>IF('1C TSrécur11'!O$17&lt;&gt;0,'1C TSrécur11'!$B$12,"")</f>
        <v/>
      </c>
      <c r="D570" s="975"/>
      <c r="E570" s="976"/>
      <c r="F570" s="828" t="str">
        <f>IF(AND($C570='1C TSrécur11'!$B$12,'1C TSrécur11'!$B$16="récurrentes",'1C TSrécur11'!$O$17&lt;&gt;""),'1C TSrécur11'!$O$21,"")</f>
        <v/>
      </c>
      <c r="G570" s="237"/>
      <c r="H570" s="763">
        <v>0.21</v>
      </c>
      <c r="I570" s="764">
        <v>1</v>
      </c>
      <c r="J570" s="316"/>
      <c r="K570" s="829">
        <f t="shared" ref="K570:K785" si="191">J570+(J570*H570)</f>
        <v>0</v>
      </c>
      <c r="L570" s="830">
        <f>IF(OR('1C TSrécur11'!$B$12="",'1C TSrécur11'!O$30=0),0,IF(AND('1C TSrécur11'!$B$12&lt;&gt;"",$K$2="Pôle",'1C TSrécur11'!$C$12="OUI"),(('1C TSrécur11'!O$22+'1C TSrécur11'!O$23+'1C TSrécur11'!O$24+'1C TSrécur11'!O$25+'1C TSrécur11'!O$29)/'1C TSrécur11'!O$17),IF(AND('1C TSrécur11'!$B$12&lt;&gt;"",$K$2="Pôle",'1C TSrécur11'!$C$12="NON"),(('1C TSrécur11'!O$22+'1C TSrécur11'!O$23+'1C TSrécur11'!O$24+'1C TSrécur11'!O$25+'1C TSrécur11'!O$29)/'1C TSrécur11'!O$30),IF(AND('1C TSrécur11'!$B$12&lt;&gt;"",$K$2&lt;&gt;"Pôle",'1C TSrécur11'!$C$12="OUI"),(('1C TSrécur11'!O$22+'1C TSrécur11'!O$23+'1C TSrécur11'!O$24+'1C TSrécur11'!O$25+'1C TSrécur11'!O$26+'1C TSrécur11'!O$27+'1C TSrécur11'!O$28+'1C TSrécur11'!O$29)/'1C TSrécur11'!O$17),IF(AND('1C TSrécur11'!$B$12&lt;&gt;"",$K$2&lt;&gt;"Pôle",'1C TSrécur11'!$C$12="NON"),(('1C TSrécur11'!O$22+'1C TSrécur11'!O$23+'1C TSrécur11'!O$24+'1C TSrécur11'!O$25+'1C TSrécur11'!O$26+'1C TSrécur11'!O$27+'1C TSrécur11'!O$28+'1C TSrécur11'!O$29)/'1C TSrécur11'!O$30))))))</f>
        <v>0</v>
      </c>
      <c r="M570" s="830">
        <f>IF(OR('1C TSrécur11'!$B$12="",'1C TSrécur11'!O$30=0),0,IF(AND('1C TSrécur11'!$B$12&lt;&gt;"",$K$2="Pôle",'1C TSrécur11'!$C$12="OUI"),(('1C TSrécur11'!O$26+'1C TSrécur11'!O$27+'1C TSrécur11'!O$28)/'1C TSrécur11'!O$17),IF(AND('1C TSrécur11'!$B$12&lt;&gt;"",$K$2="Pôle",'1C TSrécur11'!$C$12="NON"),(('1C TSrécur11'!O$26+'1C TSrécur11'!O$27+'1C TSrécur11'!O$28)/'1C TSrécur11'!O$30),IF(AND('1C TSrécur11'!$B$12&lt;&gt;"",$K$2&lt;&gt;"Pôle"),0))))</f>
        <v>0</v>
      </c>
      <c r="N570" s="830">
        <f>IF(AND('1C TSrécur11'!$O$17&lt;&gt;0,'1C TSrécur11'!$O$30&lt;&gt;0),L570+M570,0)</f>
        <v>0</v>
      </c>
      <c r="O570" s="831" t="str">
        <f>IF(AND('1C TSrécur11'!O$17&lt;&gt;0,'1C TSrécur11'!$C$12="OUI"),'1C TSrécur11'!O$36/'1C TSrécur11'!O$17,"")</f>
        <v/>
      </c>
      <c r="P570" s="832" t="str">
        <f>IF(AND('1C TSrécur11'!O$17&lt;&gt;0,'1C TSrécur11'!$C$12="OUI"),'1C TSrécur11'!$O$37/'1C TSrécur11'!O$17,"")</f>
        <v/>
      </c>
      <c r="Q570" s="832" t="str">
        <f>IF(AND('1C TSrécur11'!O$17&lt;&gt;0,'1C TSrécur11'!$C$12="OUI"),'1C TSrécur11'!$O$38/'1C TSrécur11'!O$17,"")</f>
        <v/>
      </c>
      <c r="R570" s="832" t="str">
        <f>IF(AND('1C TSrécur11'!O$17&lt;&gt;0,'1C TSrécur11'!$C$12="OUI"),'1C TSrécur11'!$O$39/'1C TSrécur11'!O$17,"")</f>
        <v/>
      </c>
      <c r="S570" s="832" t="str">
        <f>IF(AND('1C TSrécur11'!O$17&lt;&gt;0,'1C TSrécur11'!$C$12="OUI"),'1C TSrécur11'!$O$40/'1C TSrécur11'!O$17,"")</f>
        <v/>
      </c>
      <c r="T570" s="832" t="str">
        <f>IF(AND('1C TSrécur11'!O$17&lt;&gt;0,'1C TSrécur11'!$C$12="OUI"),'1C TSrécur11'!$O$41/'1C TSrécur11'!O$17,"")</f>
        <v/>
      </c>
      <c r="U570" s="832" t="str">
        <f>IF(AND('1C TSrécur11'!O$17&lt;&gt;0,'1C TSrécur11'!$C$12="OUI"),'1C TSrécur11'!$O$42/'1C TSrécur11'!O$17,"")</f>
        <v/>
      </c>
      <c r="V570" s="832" t="str">
        <f>IF(AND('1C TSrécur11'!O$17&lt;&gt;0,'1C TSrécur11'!$C$12="OUI"),'1C TSrécur11'!$O$43/'1C TSrécur11'!O$17,"")</f>
        <v/>
      </c>
      <c r="W570" s="832" t="str">
        <f>IF(AND('1C TSrécur11'!O$17&lt;&gt;0,'1C TSrécur11'!$C$12="OUI"),'1C TSrécur11'!$O$44/'1C TSrécur11'!O$17,"")</f>
        <v/>
      </c>
      <c r="X570" s="832" t="str">
        <f>IF(AND('1C TSrécur11'!O$17&lt;&gt;0,'1C TSrécur11'!$C$12="OUI"),'1C TSrécur11'!$O$45/'1C TSrécur11'!O$17,"")</f>
        <v/>
      </c>
      <c r="Y570" s="832" t="str">
        <f>IF(AND('1C TSrécur11'!O$17&lt;&gt;0,'1C TSrécur11'!$C$12="OUI"),'1C TSrécur11'!$O$46/'1C TSrécur11'!O$17,"")</f>
        <v/>
      </c>
      <c r="Z570" s="832" t="str">
        <f>IF(AND('1C TSrécur11'!O$17&lt;&gt;0,'1C TSrécur11'!$C$12="OUI"),'1C TSrécur11'!$O$47/'1C TSrécur11'!O$17,"")</f>
        <v/>
      </c>
      <c r="AA570" s="832" t="str">
        <f>IF(AND('1C TSrécur11'!O$17&lt;&gt;0,'1C TSrécur11'!$C$12="OUI"),'1C TSrécur11'!$O$48/'1C TSrécur11'!O$17,"")</f>
        <v/>
      </c>
      <c r="AB570" s="832" t="str">
        <f>IF(AND('1C TSrécur11'!O$17&lt;&gt;0,'1C TSrécur11'!$C$12="OUI"),'1C TSrécur11'!$O$49/'1C TSrécur11'!O$17,"")</f>
        <v/>
      </c>
      <c r="AC570" s="832" t="str">
        <f>IF(AND('1C TSrécur11'!O$17&lt;&gt;0,'1C TSrécur11'!$C$12="OUI"),'1C TSrécur11'!$O$50/'1C TSrécur11'!O$17,"")</f>
        <v/>
      </c>
      <c r="AD570" s="832" t="str">
        <f>IF(AND('1C TSrécur11'!O$17&lt;&gt;0,'1C TSrécur11'!$C$12="OUI"),'1C TSrécur11'!$O$51/'1C TSrécur11'!O$17,"")</f>
        <v/>
      </c>
      <c r="AE570" s="832" t="str">
        <f>IF(AND('1C TSrécur11'!O$17&lt;&gt;0,'1C TSrécur11'!$C$12="OUI"),'1C TSrécur11'!$O$52/'1C TSrécur11'!O$17,"")</f>
        <v/>
      </c>
      <c r="AF570" s="832" t="str">
        <f>IF(AND('1C TSrécur11'!O$17&lt;&gt;0,'1C TSrécur11'!$C$12="OUI"),'1C TSrécur11'!$O$53/'1C TSrécur11'!O$17,"")</f>
        <v/>
      </c>
      <c r="AG570" s="832" t="str">
        <f>IF(AND('1C TSrécur11'!O$17&lt;&gt;0,'1C TSrécur11'!$C$12="OUI"),'1C TSrécur11'!$O$54/'1C TSrécur11'!O$17,"")</f>
        <v/>
      </c>
      <c r="AH570" s="832" t="str">
        <f>IF(AND('1C TSrécur11'!O$17&lt;&gt;0,'1C TSrécur11'!$C$12="OUI"),'1C TSrécur11'!$O$55/'1C TSrécur11'!O$17,"")</f>
        <v/>
      </c>
      <c r="AI570" s="832" t="str">
        <f>IF(AND('1C TSrécur11'!O$17&lt;&gt;0,'1C TSrécur11'!$C$12="OUI"),'1C TSrécur11'!$O$56/'1C TSrécur11'!O$17,"")</f>
        <v/>
      </c>
      <c r="AJ570" s="832" t="str">
        <f>IF(AND('1C TSrécur11'!O$17&lt;&gt;0,'1C TSrécur11'!$C$12="OUI"),'1C TSrécur11'!$O$57/'1C TSrécur11'!O$17,"")</f>
        <v/>
      </c>
      <c r="AK570" s="832">
        <f>IF(AND('1C TSrécur11'!O$17&lt;&gt;0,'1C TSrécur11'!$C$12="OUI"),'1C TSrécur11'!O$58/'1C TSrécur11'!O$17,0)</f>
        <v>0</v>
      </c>
      <c r="AL570" s="73">
        <f>IF(AND('1C TSrécur11'!$B$12&lt;&gt;"",'1C TSrécur11'!$C$12="OUI"),N570+AK570,N570)</f>
        <v>0</v>
      </c>
      <c r="AM570" s="346">
        <f t="shared" si="186"/>
        <v>0</v>
      </c>
      <c r="AN570" s="346">
        <f t="shared" si="187"/>
        <v>0</v>
      </c>
      <c r="AO570" s="347">
        <f>AM570+AN570</f>
        <v>0</v>
      </c>
      <c r="AP570" s="575">
        <f>AM570-AR570</f>
        <v>0</v>
      </c>
      <c r="AQ570" s="584">
        <f t="shared" si="190"/>
        <v>0</v>
      </c>
      <c r="AR570" s="580"/>
      <c r="AS570" s="208"/>
      <c r="AT570" s="209" t="str">
        <f>IF('1C TSrécur11'!O$17*FICHE!$C$13&lt;J570,"Forfait limité à "&amp;FICHE!$C$13&amp;"€/jour","")</f>
        <v/>
      </c>
      <c r="AU570" s="591"/>
    </row>
    <row r="571" spans="1:211" ht="13.9" hidden="1" customHeight="1">
      <c r="A571" s="309"/>
      <c r="B571" s="338"/>
      <c r="C571" s="962" t="str">
        <f>IF('1C TSrécur11'!P$17&lt;&gt;0,'1C TSrécur11'!$B$12,"")</f>
        <v/>
      </c>
      <c r="D571" s="963"/>
      <c r="E571" s="964"/>
      <c r="F571" s="211" t="str">
        <f>IF(AND($C571='1C TSrécur11'!$B$12,'1C TSrécur11'!$B$16="récurrentes",'1C TSrécur11'!$P$17&lt;&gt;""),'1C TSrécur11'!$P$21,"")</f>
        <v/>
      </c>
      <c r="G571" s="235"/>
      <c r="H571" s="745">
        <v>0.21</v>
      </c>
      <c r="I571" s="747">
        <v>1</v>
      </c>
      <c r="J571" s="316"/>
      <c r="K571" s="786">
        <f t="shared" si="191"/>
        <v>0</v>
      </c>
      <c r="L571" s="539">
        <f>IF(OR('1C TSrécur11'!$B$12="",'1C TSrécur11'!P$30=0),0,IF(AND('1C TSrécur11'!$B$12&lt;&gt;"",$K$2="Pôle",'1C TSrécur11'!$C$12="OUI"),(('1C TSrécur11'!P$22+'1C TSrécur11'!P$23+'1C TSrécur11'!P$24+'1C TSrécur11'!P$25+'1C TSrécur11'!P$29)/'1C TSrécur11'!P$17),IF(AND('1C TSrécur11'!$B$12&lt;&gt;"",$K$2="Pôle",'1C TSrécur11'!$C$12="NON"),(('1C TSrécur11'!P$22+'1C TSrécur11'!P$23+'1C TSrécur11'!P$24+'1C TSrécur11'!P$25+'1C TSrécur11'!P$29)/'1C TSrécur11'!P$30),IF(AND('1C TSrécur11'!$B$12&lt;&gt;"",$K$2&lt;&gt;"Pôle",'1C TSrécur11'!$C$12="OUI"),(('1C TSrécur11'!P$22+'1C TSrécur11'!P$23+'1C TSrécur11'!P$24+'1C TSrécur11'!P$25+'1C TSrécur11'!P$26+'1C TSrécur11'!P$27+'1C TSrécur11'!P$28+'1C TSrécur11'!P$29)/'1C TSrécur11'!P$17),IF(AND('1C TSrécur11'!$B$12&lt;&gt;"",$K$2&lt;&gt;"Pôle",'1C TSrécur11'!$C$12="NON"),(('1C TSrécur11'!P$22+'1C TSrécur11'!P$23+'1C TSrécur11'!P$24+'1C TSrécur11'!P$25+'1C TSrécur11'!P$26+'1C TSrécur11'!P$27+'1C TSrécur11'!P$28+'1C TSrécur11'!P$29)/'1C TSrécur11'!P$30))))))</f>
        <v>0</v>
      </c>
      <c r="M571" s="539">
        <f>IF(OR('1C TSrécur11'!$B$12="",'1C TSrécur11'!P$30=0),0,IF(AND('1C TSrécur11'!$B$12&lt;&gt;"",$K$2="Pôle",'1C TSrécur11'!$C$12="OUI"),(('1C TSrécur11'!P$26+'1C TSrécur11'!P$27+'1C TSrécur11'!P$28)/'1C TSrécur11'!P$17),IF(AND('1C TSrécur11'!$B$12&lt;&gt;"",$K$2="Pôle",'1C TSrécur11'!$C$12="NON"),(('1C TSrécur11'!P$26+'1C TSrécur11'!P$27+'1C TSrécur11'!P$28)/'1C TSrécur11'!P$30),IF(AND('1C TSrécur11'!$B$12&lt;&gt;"",$K$2&lt;&gt;"Pôle"),0))))</f>
        <v>0</v>
      </c>
      <c r="N571" s="539">
        <f>IF(AND('1C TSrécur11'!$P$17&lt;&gt;0,'1C TSrécur11'!$P$30&lt;&gt;0),L571+M571,0)</f>
        <v>0</v>
      </c>
      <c r="O571" s="544" t="str">
        <f>IF(AND('1C TSrécur11'!P$17&lt;&gt;0,'1C TSrécur11'!$C$12="OUI"),'1C TSrécur11'!P$36/'1C TSrécur11'!P$17,"")</f>
        <v/>
      </c>
      <c r="P571" s="545" t="str">
        <f>IF(AND('1C TSrécur11'!P$17&lt;&gt;0,'1C TSrécur11'!$C$12="OUI"),'1C TSrécur11'!$P$37/'1C TSrécur11'!P$17,"")</f>
        <v/>
      </c>
      <c r="Q571" s="545" t="str">
        <f>IF(AND('1C TSrécur11'!P$17&lt;&gt;0,'1C TSrécur11'!$C$12="OUI"),'1C TSrécur11'!$P$38/'1C TSrécur11'!P$17,"")</f>
        <v/>
      </c>
      <c r="R571" s="545" t="str">
        <f>IF(AND('1C TSrécur11'!P$17&lt;&gt;0,'1C TSrécur11'!$C$12="OUI"),'1C TSrécur11'!$P$39/'1C TSrécur11'!P$17,"")</f>
        <v/>
      </c>
      <c r="S571" s="545" t="str">
        <f>IF(AND('1C TSrécur11'!P$17&lt;&gt;0,'1C TSrécur11'!$C$12="OUI"),'1C TSrécur11'!$P$40/'1C TSrécur11'!P$17,"")</f>
        <v/>
      </c>
      <c r="T571" s="545" t="str">
        <f>IF(AND('1C TSrécur11'!P$17&lt;&gt;0,'1C TSrécur11'!$C$12="OUI"),'1C TSrécur11'!$P$41/'1C TSrécur11'!P$17,"")</f>
        <v/>
      </c>
      <c r="U571" s="545" t="str">
        <f>IF(AND('1C TSrécur11'!P$17&lt;&gt;0,'1C TSrécur11'!$C$12="OUI"),'1C TSrécur11'!$P$42/'1C TSrécur11'!P$17,"")</f>
        <v/>
      </c>
      <c r="V571" s="545" t="str">
        <f>IF(AND('1C TSrécur11'!P$17&lt;&gt;0,'1C TSrécur11'!$C$12="OUI"),'1C TSrécur11'!$P$43/'1C TSrécur11'!P$17,"")</f>
        <v/>
      </c>
      <c r="W571" s="545" t="str">
        <f>IF(AND('1C TSrécur11'!P$17&lt;&gt;0,'1C TSrécur11'!$C$12="OUI"),'1C TSrécur11'!$P$44/'1C TSrécur11'!P$17,"")</f>
        <v/>
      </c>
      <c r="X571" s="545" t="str">
        <f>IF(AND('1C TSrécur11'!P$17&lt;&gt;0,'1C TSrécur11'!$C$12="OUI"),'1C TSrécur11'!$P$45/'1C TSrécur11'!P$17,"")</f>
        <v/>
      </c>
      <c r="Y571" s="545" t="str">
        <f>IF(AND('1C TSrécur11'!P$17&lt;&gt;0,'1C TSrécur11'!$C$12="OUI"),'1C TSrécur11'!$P$46/'1C TSrécur11'!P$17,"")</f>
        <v/>
      </c>
      <c r="Z571" s="545" t="str">
        <f>IF(AND('1C TSrécur11'!P$17&lt;&gt;0,'1C TSrécur11'!$C$12="OUI"),'1C TSrécur11'!$P$47/'1C TSrécur11'!P$17,"")</f>
        <v/>
      </c>
      <c r="AA571" s="545" t="str">
        <f>IF(AND('1C TSrécur11'!P$17&lt;&gt;0,'1C TSrécur11'!$C$12="OUI"),'1C TSrécur11'!$P$48/'1C TSrécur11'!P$17,"")</f>
        <v/>
      </c>
      <c r="AB571" s="545" t="str">
        <f>IF(AND('1C TSrécur11'!P$17&lt;&gt;0,'1C TSrécur11'!$C$12="OUI"),'1C TSrécur11'!$P$49/'1C TSrécur11'!P$17,"")</f>
        <v/>
      </c>
      <c r="AC571" s="545" t="str">
        <f>IF(AND('1C TSrécur11'!P$17&lt;&gt;0,'1C TSrécur11'!$C$12="OUI"),'1C TSrécur11'!$P$50/'1C TSrécur11'!P$17,"")</f>
        <v/>
      </c>
      <c r="AD571" s="545" t="str">
        <f>IF(AND('1C TSrécur11'!P$17&lt;&gt;0,'1C TSrécur11'!$C$12="OUI"),'1C TSrécur11'!$P$51/'1C TSrécur11'!P$17,"")</f>
        <v/>
      </c>
      <c r="AE571" s="545" t="str">
        <f>IF(AND('1C TSrécur11'!P$17&lt;&gt;0,'1C TSrécur11'!$C$12="OUI"),'1C TSrécur11'!$P$52/'1C TSrécur11'!P$17,"")</f>
        <v/>
      </c>
      <c r="AF571" s="545" t="str">
        <f>IF(AND('1C TSrécur11'!P$17&lt;&gt;0,'1C TSrécur11'!$C$12="OUI"),'1C TSrécur11'!$P$53/'1C TSrécur11'!P$17,"")</f>
        <v/>
      </c>
      <c r="AG571" s="545" t="str">
        <f>IF(AND('1C TSrécur11'!P$17&lt;&gt;0,'1C TSrécur11'!$C$12="OUI"),'1C TSrécur11'!$P$54/'1C TSrécur11'!P$17,"")</f>
        <v/>
      </c>
      <c r="AH571" s="545" t="str">
        <f>IF(AND('1C TSrécur11'!P$17&lt;&gt;0,'1C TSrécur11'!$C$12="OUI"),'1C TSrécur11'!$P$55/'1C TSrécur11'!P$17,"")</f>
        <v/>
      </c>
      <c r="AI571" s="545" t="str">
        <f>IF(AND('1C TSrécur11'!P$17&lt;&gt;0,'1C TSrécur11'!$C$12="OUI"),'1C TSrécur11'!$P$56/'1C TSrécur11'!P$17,"")</f>
        <v/>
      </c>
      <c r="AJ571" s="545" t="str">
        <f>IF(AND('1C TSrécur11'!P$17&lt;&gt;0,'1C TSrécur11'!$C$12="OUI"),'1C TSrécur11'!$P$57/'1C TSrécur11'!P$17,"")</f>
        <v/>
      </c>
      <c r="AK571" s="545">
        <f>IF(AND('1C TSrécur11'!P$17&lt;&gt;0,'1C TSrécur11'!$C$12="OUI"),'1C TSrécur11'!P$58/'1C TSrécur11'!P$17,0)</f>
        <v>0</v>
      </c>
      <c r="AL571" s="73">
        <f>IF(AND('1C TSrécur11'!$B$12&lt;&gt;"",'1C TSrécur11'!$C$12="OUI"),N571+AK571,N571)</f>
        <v>0</v>
      </c>
      <c r="AM571" s="344">
        <f t="shared" si="186"/>
        <v>0</v>
      </c>
      <c r="AN571" s="344">
        <f t="shared" si="187"/>
        <v>0</v>
      </c>
      <c r="AO571" s="345">
        <f t="shared" ref="AO571:AO581" si="192">AM571+AN571</f>
        <v>0</v>
      </c>
      <c r="AP571" s="573">
        <f t="shared" ref="AP571:AP581" si="193">AM571-AR571</f>
        <v>0</v>
      </c>
      <c r="AQ571" s="583">
        <f t="shared" si="190"/>
        <v>0</v>
      </c>
      <c r="AR571" s="579"/>
      <c r="AS571" s="102"/>
      <c r="AT571" s="209" t="str">
        <f>IF('1C TSrécur11'!P$17*FICHE!$C$13&lt;J571,"Forfait limité à "&amp;FICHE!$C$13&amp;"€/jour","")</f>
        <v/>
      </c>
      <c r="AU571" s="592"/>
    </row>
    <row r="572" spans="1:211" ht="13.9" hidden="1" customHeight="1">
      <c r="A572" s="309"/>
      <c r="B572" s="338"/>
      <c r="C572" s="962" t="str">
        <f>IF('1C TSrécur11'!Q$17&lt;&gt;0,'1C TSrécur11'!$B$12,"")</f>
        <v/>
      </c>
      <c r="D572" s="963"/>
      <c r="E572" s="964"/>
      <c r="F572" s="211" t="str">
        <f>IF(AND($C572='1C TSrécur11'!$B$12,'1C TSrécur11'!$B$16="récurrentes",'1C TSrécur11'!$Q$17&lt;&gt;""),'1C TSrécur11'!$Q$21,"")</f>
        <v/>
      </c>
      <c r="G572" s="235"/>
      <c r="H572" s="745">
        <v>0.21</v>
      </c>
      <c r="I572" s="747">
        <v>1</v>
      </c>
      <c r="J572" s="316"/>
      <c r="K572" s="786">
        <f t="shared" si="191"/>
        <v>0</v>
      </c>
      <c r="L572" s="539">
        <f>IF(OR('1C TSrécur11'!$B$12="",'1C TSrécur11'!Q$30=0),0,IF(AND('1C TSrécur11'!$B$12&lt;&gt;"",$K$2="Pôle",'1C TSrécur11'!$C$12="OUI"),(('1C TSrécur11'!Q$22+'1C TSrécur11'!Q$23+'1C TSrécur11'!Q$24+'1C TSrécur11'!Q$25+'1C TSrécur11'!Q$29)/'1C TSrécur11'!Q$17),IF(AND('1C TSrécur11'!$B$12&lt;&gt;"",$K$2="Pôle",'1C TSrécur11'!$C$12="NON"),(('1C TSrécur11'!Q$22+'1C TSrécur11'!Q$23+'1C TSrécur11'!Q$24+'1C TSrécur11'!Q$25+'1C TSrécur11'!Q$29)/'1C TSrécur11'!Q$30),IF(AND('1C TSrécur11'!$B$12&lt;&gt;"",$K$2&lt;&gt;"Pôle",'1C TSrécur11'!$C$12="OUI"),(('1C TSrécur11'!Q$22+'1C TSrécur11'!Q$23+'1C TSrécur11'!Q$24+'1C TSrécur11'!Q$25+'1C TSrécur11'!Q$26+'1C TSrécur11'!Q$27+'1C TSrécur11'!Q$28+'1C TSrécur11'!Q$29)/'1C TSrécur11'!Q$17),IF(AND('1C TSrécur11'!$B$12&lt;&gt;"",$K$2&lt;&gt;"Pôle",'1C TSrécur11'!$C$12="NON"),(('1C TSrécur11'!Q$22+'1C TSrécur11'!Q$23+'1C TSrécur11'!Q$24+'1C TSrécur11'!Q$25+'1C TSrécur11'!Q$26+'1C TSrécur11'!Q$27+'1C TSrécur11'!Q$28+'1C TSrécur11'!Q$29)/'1C TSrécur11'!Q$30))))))</f>
        <v>0</v>
      </c>
      <c r="M572" s="539">
        <f>IF(OR('1C TSrécur11'!$B$12="",'1C TSrécur11'!Q$30=0),0,IF(AND('1C TSrécur11'!$B$12&lt;&gt;"",$K$2="Pôle",'1C TSrécur11'!$C$12="OUI"),(('1C TSrécur11'!Q$26+'1C TSrécur11'!Q$27+'1C TSrécur11'!Q$28)/'1C TSrécur11'!Q$17),IF(AND('1C TSrécur11'!$B$12&lt;&gt;"",$K$2="Pôle",'1C TSrécur11'!$C$12="NON"),(('1C TSrécur11'!Q$26+'1C TSrécur11'!Q$27+'1C TSrécur11'!Q$28)/'1C TSrécur11'!Q$30),IF(AND('1C TSrécur11'!$B$12&lt;&gt;"",$K$2&lt;&gt;"Pôle"),0))))</f>
        <v>0</v>
      </c>
      <c r="N572" s="539">
        <f>IF(AND('1C TSrécur11'!$Q$17&lt;&gt;0,'1C TSrécur11'!$Q$30&lt;&gt;0),L572+M572,0)</f>
        <v>0</v>
      </c>
      <c r="O572" s="544" t="str">
        <f>IF(AND('1C TSrécur11'!Q$17&lt;&gt;0,'1C TSrécur11'!$C$12="OUI"),'1C TSrécur11'!Q$36/'1C TSrécur11'!Q$17,"")</f>
        <v/>
      </c>
      <c r="P572" s="545" t="str">
        <f>IF(AND('1C TSrécur11'!Q$17&lt;&gt;0,'1C TSrécur11'!$C$12="OUI"),'1C TSrécur11'!$Q$37/'1C TSrécur11'!Q$17,"")</f>
        <v/>
      </c>
      <c r="Q572" s="545" t="str">
        <f>IF(AND('1C TSrécur11'!Q$17&lt;&gt;0,'1C TSrécur11'!$C$12="OUI"),'1C TSrécur11'!$Q$38/'1C TSrécur11'!Q$17,"")</f>
        <v/>
      </c>
      <c r="R572" s="545" t="str">
        <f>IF(AND('1C TSrécur11'!Q$17&lt;&gt;0,'1C TSrécur11'!$C$12="OUI"),'1C TSrécur11'!$Q$39/'1C TSrécur11'!Q$17,"")</f>
        <v/>
      </c>
      <c r="S572" s="545" t="str">
        <f>IF(AND('1C TSrécur11'!Q$17&lt;&gt;0,'1C TSrécur11'!$C$12="OUI"),'1C TSrécur11'!$Q$40/'1C TSrécur11'!Q$17,"")</f>
        <v/>
      </c>
      <c r="T572" s="545" t="str">
        <f>IF(AND('1C TSrécur11'!Q$17&lt;&gt;0,'1C TSrécur11'!$C$12="OUI"),'1C TSrécur11'!$Q$41/'1C TSrécur11'!Q$17,"")</f>
        <v/>
      </c>
      <c r="U572" s="545" t="str">
        <f>IF(AND('1C TSrécur11'!Q$17&lt;&gt;0,'1C TSrécur11'!$C$12="OUI"),'1C TSrécur11'!$Q$42/'1C TSrécur11'!Q$17,"")</f>
        <v/>
      </c>
      <c r="V572" s="545" t="str">
        <f>IF(AND('1C TSrécur11'!Q$17&lt;&gt;0,'1C TSrécur11'!$C$12="OUI"),'1C TSrécur11'!$Q$43/'1C TSrécur11'!Q$17,"")</f>
        <v/>
      </c>
      <c r="W572" s="545" t="str">
        <f>IF(AND('1C TSrécur11'!Q$17&lt;&gt;0,'1C TSrécur11'!$C$12="OUI"),'1C TSrécur11'!$Q$44/'1C TSrécur11'!Q$17,"")</f>
        <v/>
      </c>
      <c r="X572" s="545" t="str">
        <f>IF(AND('1C TSrécur11'!Q$17&lt;&gt;0,'1C TSrécur11'!$C$12="OUI"),'1C TSrécur11'!$Q$45/'1C TSrécur11'!Q$17,"")</f>
        <v/>
      </c>
      <c r="Y572" s="545" t="str">
        <f>IF(AND('1C TSrécur11'!Q$17&lt;&gt;0,'1C TSrécur11'!$C$12="OUI"),'1C TSrécur11'!$Q$46/'1C TSrécur11'!Q$17,"")</f>
        <v/>
      </c>
      <c r="Z572" s="545" t="str">
        <f>IF(AND('1C TSrécur11'!Q$17&lt;&gt;0,'1C TSrécur11'!$C$12="OUI"),'1C TSrécur11'!$Q$47/'1C TSrécur11'!Q$17,"")</f>
        <v/>
      </c>
      <c r="AA572" s="545" t="str">
        <f>IF(AND('1C TSrécur11'!Q$17&lt;&gt;0,'1C TSrécur11'!$C$12="OUI"),'1C TSrécur11'!$Q$48/'1C TSrécur11'!Q$17,"")</f>
        <v/>
      </c>
      <c r="AB572" s="545" t="str">
        <f>IF(AND('1C TSrécur11'!Q$17&lt;&gt;0,'1C TSrécur11'!$C$12="OUI"),'1C TSrécur11'!$Q$49/'1C TSrécur11'!Q$17,"")</f>
        <v/>
      </c>
      <c r="AC572" s="545" t="str">
        <f>IF(AND('1C TSrécur11'!Q$17&lt;&gt;0,'1C TSrécur11'!$C$12="OUI"),'1C TSrécur11'!$Q$50/'1C TSrécur11'!Q$17,"")</f>
        <v/>
      </c>
      <c r="AD572" s="545" t="str">
        <f>IF(AND('1C TSrécur11'!Q$17&lt;&gt;0,'1C TSrécur11'!$C$12="OUI"),'1C TSrécur11'!$Q$51/'1C TSrécur11'!Q$17,"")</f>
        <v/>
      </c>
      <c r="AE572" s="545" t="str">
        <f>IF(AND('1C TSrécur11'!Q$17&lt;&gt;0,'1C TSrécur11'!$C$12="OUI"),'1C TSrécur11'!$Q$52/'1C TSrécur11'!Q$17,"")</f>
        <v/>
      </c>
      <c r="AF572" s="545" t="str">
        <f>IF(AND('1C TSrécur11'!Q$17&lt;&gt;0,'1C TSrécur11'!$C$12="OUI"),'1C TSrécur11'!$Q$53/'1C TSrécur11'!Q$17,"")</f>
        <v/>
      </c>
      <c r="AG572" s="545" t="str">
        <f>IF(AND('1C TSrécur11'!Q$17&lt;&gt;0,'1C TSrécur11'!$C$12="OUI"),'1C TSrécur11'!$Q$54/'1C TSrécur11'!Q$17,"")</f>
        <v/>
      </c>
      <c r="AH572" s="545" t="str">
        <f>IF(AND('1C TSrécur11'!Q$17&lt;&gt;0,'1C TSrécur11'!$C$12="OUI"),'1C TSrécur11'!$Q$55/'1C TSrécur11'!Q$17,"")</f>
        <v/>
      </c>
      <c r="AI572" s="545" t="str">
        <f>IF(AND('1C TSrécur11'!Q$17&lt;&gt;0,'1C TSrécur11'!$C$12="OUI"),'1C TSrécur11'!$Q$56/'1C TSrécur11'!Q$17,"")</f>
        <v/>
      </c>
      <c r="AJ572" s="545" t="str">
        <f>IF(AND('1C TSrécur11'!Q$17&lt;&gt;0,'1C TSrécur11'!$C$12="OUI"),'1C TSrécur11'!$Q$57/'1C TSrécur11'!Q$17,"")</f>
        <v/>
      </c>
      <c r="AK572" s="545">
        <f>IF(AND('1C TSrécur11'!Q$17&lt;&gt;0,'1C TSrécur11'!$C$12="OUI"),'1C TSrécur11'!Q$58/'1C TSrécur11'!Q$17,0)</f>
        <v>0</v>
      </c>
      <c r="AL572" s="73">
        <f>IF(AND('1C TSrécur11'!$B$12&lt;&gt;"",'1C TSrécur11'!$C$12="OUI"),N572+AK572,N572)</f>
        <v>0</v>
      </c>
      <c r="AM572" s="344">
        <f t="shared" si="186"/>
        <v>0</v>
      </c>
      <c r="AN572" s="344">
        <f t="shared" si="187"/>
        <v>0</v>
      </c>
      <c r="AO572" s="345">
        <f t="shared" si="192"/>
        <v>0</v>
      </c>
      <c r="AP572" s="573">
        <f t="shared" si="193"/>
        <v>0</v>
      </c>
      <c r="AQ572" s="583">
        <f t="shared" si="190"/>
        <v>0</v>
      </c>
      <c r="AR572" s="579"/>
      <c r="AS572" s="102"/>
      <c r="AT572" s="209" t="str">
        <f>IF('1C TSrécur11'!Q$17*FICHE!$C$13&lt;J572,"Forfait limité à "&amp;FICHE!$C$13&amp;"€/jour","")</f>
        <v/>
      </c>
      <c r="AU572" s="592"/>
    </row>
    <row r="573" spans="1:211" ht="13.9" hidden="1" customHeight="1">
      <c r="A573" s="309"/>
      <c r="B573" s="338"/>
      <c r="C573" s="962" t="str">
        <f>IF('1C TSrécur11'!R$17&lt;&gt;0,'1C TSrécur11'!$B$12,"")</f>
        <v/>
      </c>
      <c r="D573" s="963"/>
      <c r="E573" s="964"/>
      <c r="F573" s="211" t="str">
        <f>IF(AND($C573='1C TSrécur11'!$B$12,'1C TSrécur11'!$B$16="récurrentes",'1C TSrécur11'!$R$17&lt;&gt;""),'1C TSrécur11'!$R$21,"")</f>
        <v/>
      </c>
      <c r="G573" s="235"/>
      <c r="H573" s="745">
        <v>0.21</v>
      </c>
      <c r="I573" s="747">
        <v>1</v>
      </c>
      <c r="J573" s="316"/>
      <c r="K573" s="786">
        <f t="shared" si="191"/>
        <v>0</v>
      </c>
      <c r="L573" s="539">
        <f>IF(OR('1C TSrécur11'!$B$12="",'1C TSrécur11'!R$30=0),0,IF(AND('1C TSrécur11'!$B$12&lt;&gt;"",$K$2="Pôle",'1C TSrécur11'!$C$12="OUI"),(('1C TSrécur11'!R$22+'1C TSrécur11'!R$23+'1C TSrécur11'!R$24+'1C TSrécur11'!R$25+'1C TSrécur11'!R$29)/'1C TSrécur11'!R$17),IF(AND('1C TSrécur11'!$B$12&lt;&gt;"",$K$2="Pôle",'1C TSrécur11'!$C$12="NON"),(('1C TSrécur11'!R$22+'1C TSrécur11'!R$23+'1C TSrécur11'!R$24+'1C TSrécur11'!R$25+'1C TSrécur11'!R$29)/'1C TSrécur11'!R$30),IF(AND('1C TSrécur11'!$B$12&lt;&gt;"",$K$2&lt;&gt;"Pôle",'1C TSrécur11'!$C$12="OUI"),(('1C TSrécur11'!R$22+'1C TSrécur11'!R$23+'1C TSrécur11'!R$24+'1C TSrécur11'!R$25+'1C TSrécur11'!R$26+'1C TSrécur11'!R$27+'1C TSrécur11'!R$28+'1C TSrécur11'!R$29)/'1C TSrécur11'!R$17),IF(AND('1C TSrécur11'!$B$12&lt;&gt;"",$K$2&lt;&gt;"Pôle",'1C TSrécur11'!$C$12="NON"),(('1C TSrécur11'!R$22+'1C TSrécur11'!R$23+'1C TSrécur11'!R$24+'1C TSrécur11'!R$25+'1C TSrécur11'!R$26+'1C TSrécur11'!R$27+'1C TSrécur11'!R$28+'1C TSrécur11'!R$29)/'1C TSrécur11'!R$30))))))</f>
        <v>0</v>
      </c>
      <c r="M573" s="539">
        <f>IF(OR('1C TSrécur11'!$B$12="",'1C TSrécur11'!R$30=0),0,IF(AND('1C TSrécur11'!$B$12&lt;&gt;"",$K$2="Pôle",'1C TSrécur11'!$C$12="OUI"),(('1C TSrécur11'!R$26+'1C TSrécur11'!R$27+'1C TSrécur11'!R$28)/'1C TSrécur11'!R$17),IF(AND('1C TSrécur11'!$B$12&lt;&gt;"",$K$2="Pôle",'1C TSrécur11'!$C$12="NON"),(('1C TSrécur11'!R$26+'1C TSrécur11'!R$27+'1C TSrécur11'!R$28)/'1C TSrécur11'!R$30),IF(AND('1C TSrécur11'!$B$12&lt;&gt;"",$K$2&lt;&gt;"Pôle"),0))))</f>
        <v>0</v>
      </c>
      <c r="N573" s="539">
        <f>IF(AND('1C TSrécur11'!$R$17&lt;&gt;0,'1C TSrécur11'!$R$30&lt;&gt;0),L573+M573,0)</f>
        <v>0</v>
      </c>
      <c r="O573" s="544" t="str">
        <f>IF(AND('1C TSrécur11'!R$17&lt;&gt;0,'1C TSrécur11'!$C$12="OUI"),'1C TSrécur11'!R$36/'1C TSrécur11'!R$17,"")</f>
        <v/>
      </c>
      <c r="P573" s="545" t="str">
        <f>IF(AND('1C TSrécur11'!R$17&lt;&gt;0,'1C TSrécur11'!$C$12="OUI"),'1C TSrécur11'!$R$37/'1C TSrécur11'!R$17,"")</f>
        <v/>
      </c>
      <c r="Q573" s="545" t="str">
        <f>IF(AND('1C TSrécur11'!R$17&lt;&gt;0,'1C TSrécur11'!$C$12="OUI"),'1C TSrécur11'!$R$38/'1C TSrécur11'!R$17,"")</f>
        <v/>
      </c>
      <c r="R573" s="545" t="str">
        <f>IF(AND('1C TSrécur11'!R$17&lt;&gt;0,'1C TSrécur11'!$C$12="OUI"),'1C TSrécur11'!$R$39/'1C TSrécur11'!R$17,"")</f>
        <v/>
      </c>
      <c r="S573" s="545" t="str">
        <f>IF(AND('1C TSrécur11'!R$17&lt;&gt;0,'1C TSrécur11'!$C$12="OUI"),'1C TSrécur11'!$R$40/'1C TSrécur11'!R$17,"")</f>
        <v/>
      </c>
      <c r="T573" s="545" t="str">
        <f>IF(AND('1C TSrécur11'!R$17&lt;&gt;0,'1C TSrécur11'!$C$12="OUI"),'1C TSrécur11'!$R$41/'1C TSrécur11'!R$17,"")</f>
        <v/>
      </c>
      <c r="U573" s="545" t="str">
        <f>IF(AND('1C TSrécur11'!R$17&lt;&gt;0,'1C TSrécur11'!$C$12="OUI"),'1C TSrécur11'!$R$42/'1C TSrécur11'!R$17,"")</f>
        <v/>
      </c>
      <c r="V573" s="545" t="str">
        <f>IF(AND('1C TSrécur11'!R$17&lt;&gt;0,'1C TSrécur11'!$C$12="OUI"),'1C TSrécur11'!$R$43/'1C TSrécur11'!R$17,"")</f>
        <v/>
      </c>
      <c r="W573" s="545" t="str">
        <f>IF(AND('1C TSrécur11'!R$17&lt;&gt;0,'1C TSrécur11'!$C$12="OUI"),'1C TSrécur11'!$R$44/'1C TSrécur11'!R$17,"")</f>
        <v/>
      </c>
      <c r="X573" s="545" t="str">
        <f>IF(AND('1C TSrécur11'!R$17&lt;&gt;0,'1C TSrécur11'!$C$12="OUI"),'1C TSrécur11'!$R$45/'1C TSrécur11'!R$17,"")</f>
        <v/>
      </c>
      <c r="Y573" s="545" t="str">
        <f>IF(AND('1C TSrécur11'!R$17&lt;&gt;0,'1C TSrécur11'!$C$12="OUI"),'1C TSrécur11'!$R$46/'1C TSrécur11'!R$17,"")</f>
        <v/>
      </c>
      <c r="Z573" s="545" t="str">
        <f>IF(AND('1C TSrécur11'!R$17&lt;&gt;0,'1C TSrécur11'!$C$12="OUI"),'1C TSrécur11'!$R$47/'1C TSrécur11'!R$17,"")</f>
        <v/>
      </c>
      <c r="AA573" s="545" t="str">
        <f>IF(AND('1C TSrécur11'!R$17&lt;&gt;0,'1C TSrécur11'!$C$12="OUI"),'1C TSrécur11'!$R$48/'1C TSrécur11'!R$17,"")</f>
        <v/>
      </c>
      <c r="AB573" s="545" t="str">
        <f>IF(AND('1C TSrécur11'!R$17&lt;&gt;0,'1C TSrécur11'!$C$12="OUI"),'1C TSrécur11'!$R$49/'1C TSrécur11'!R$17,"")</f>
        <v/>
      </c>
      <c r="AC573" s="545" t="str">
        <f>IF(AND('1C TSrécur11'!R$17&lt;&gt;0,'1C TSrécur11'!$C$12="OUI"),'1C TSrécur11'!$R$50/'1C TSrécur11'!R$17,"")</f>
        <v/>
      </c>
      <c r="AD573" s="545" t="str">
        <f>IF(AND('1C TSrécur11'!R$17&lt;&gt;0,'1C TSrécur11'!$C$12="OUI"),'1C TSrécur11'!$R$51/'1C TSrécur11'!R$17,"")</f>
        <v/>
      </c>
      <c r="AE573" s="545" t="str">
        <f>IF(AND('1C TSrécur11'!R$17&lt;&gt;0,'1C TSrécur11'!$C$12="OUI"),'1C TSrécur11'!$R$52/'1C TSrécur11'!R$17,"")</f>
        <v/>
      </c>
      <c r="AF573" s="545" t="str">
        <f>IF(AND('1C TSrécur11'!R$17&lt;&gt;0,'1C TSrécur11'!$C$12="OUI"),'1C TSrécur11'!$R$53/'1C TSrécur11'!R$17,"")</f>
        <v/>
      </c>
      <c r="AG573" s="545" t="str">
        <f>IF(AND('1C TSrécur11'!R$17&lt;&gt;0,'1C TSrécur11'!$C$12="OUI"),'1C TSrécur11'!$R$54/'1C TSrécur11'!R$17,"")</f>
        <v/>
      </c>
      <c r="AH573" s="545" t="str">
        <f>IF(AND('1C TSrécur11'!R$17&lt;&gt;0,'1C TSrécur11'!$C$12="OUI"),'1C TSrécur11'!$R$55/'1C TSrécur11'!R$17,"")</f>
        <v/>
      </c>
      <c r="AI573" s="545" t="str">
        <f>IF(AND('1C TSrécur11'!R$17&lt;&gt;0,'1C TSrécur11'!$C$12="OUI"),'1C TSrécur11'!$R$56/'1C TSrécur11'!R$17,"")</f>
        <v/>
      </c>
      <c r="AJ573" s="545" t="str">
        <f>IF(AND('1C TSrécur11'!R$17&lt;&gt;0,'1C TSrécur11'!$C$12="OUI"),'1C TSrécur11'!$R$57/'1C TSrécur11'!R$17,"")</f>
        <v/>
      </c>
      <c r="AK573" s="545">
        <f>IF(AND('1C TSrécur11'!R$17&lt;&gt;0,'1C TSrécur11'!$C$12="OUI"),'1C TSrécur11'!R$58/'1C TSrécur11'!R$17,0)</f>
        <v>0</v>
      </c>
      <c r="AL573" s="73">
        <f>IF(AND('1C TSrécur11'!$B$12&lt;&gt;"",'1C TSrécur11'!$C$12="OUI"),N573+AK573,N573)</f>
        <v>0</v>
      </c>
      <c r="AM573" s="344">
        <f t="shared" si="186"/>
        <v>0</v>
      </c>
      <c r="AN573" s="344">
        <f t="shared" si="187"/>
        <v>0</v>
      </c>
      <c r="AO573" s="345">
        <f t="shared" si="192"/>
        <v>0</v>
      </c>
      <c r="AP573" s="573">
        <f t="shared" si="193"/>
        <v>0</v>
      </c>
      <c r="AQ573" s="583">
        <f t="shared" si="190"/>
        <v>0</v>
      </c>
      <c r="AR573" s="579"/>
      <c r="AS573" s="102"/>
      <c r="AT573" s="209" t="str">
        <f>IF('1C TSrécur11'!R$17*FICHE!$C$13&lt;J573,"Forfait limité à "&amp;FICHE!$C$13&amp;"€/jour","")</f>
        <v/>
      </c>
      <c r="AU573" s="592"/>
    </row>
    <row r="574" spans="1:211" ht="13.9" hidden="1" customHeight="1">
      <c r="A574" s="309"/>
      <c r="B574" s="338"/>
      <c r="C574" s="962" t="str">
        <f>IF('1C TSrécur11'!S$17&lt;&gt;0,'1C TSrécur11'!$B$12,"")</f>
        <v/>
      </c>
      <c r="D574" s="963"/>
      <c r="E574" s="964"/>
      <c r="F574" s="211" t="str">
        <f>IF(AND($C574='1C TSrécur11'!$B$12,'1C TSrécur11'!$B$16="récurrentes",'1C TSrécur11'!$S$17&lt;&gt;""),'1C TSrécur11'!$S$21,"")</f>
        <v/>
      </c>
      <c r="G574" s="235"/>
      <c r="H574" s="745">
        <v>0.21</v>
      </c>
      <c r="I574" s="747">
        <v>1</v>
      </c>
      <c r="J574" s="316"/>
      <c r="K574" s="786">
        <f t="shared" si="191"/>
        <v>0</v>
      </c>
      <c r="L574" s="539">
        <f>IF(OR('1C TSrécur11'!$B$12="",'1C TSrécur11'!S$30=0),0,IF(AND('1C TSrécur11'!$B$12&lt;&gt;"",$K$2="Pôle",'1C TSrécur11'!$C$12="OUI"),(('1C TSrécur11'!S$22+'1C TSrécur11'!S$23+'1C TSrécur11'!S$24+'1C TSrécur11'!S$25+'1C TSrécur11'!S$29)/'1C TSrécur11'!S$17),IF(AND('1C TSrécur11'!$B$12&lt;&gt;"",$K$2="Pôle",'1C TSrécur11'!$C$12="NON"),(('1C TSrécur11'!S$22+'1C TSrécur11'!S$23+'1C TSrécur11'!S$24+'1C TSrécur11'!S$25+'1C TSrécur11'!S$29)/'1C TSrécur11'!S$30),IF(AND('1C TSrécur11'!$B$12&lt;&gt;"",$K$2&lt;&gt;"Pôle",'1C TSrécur11'!$C$12="OUI"),(('1C TSrécur11'!S$22+'1C TSrécur11'!S$23+'1C TSrécur11'!S$24+'1C TSrécur11'!S$25+'1C TSrécur11'!S$26+'1C TSrécur11'!S$27+'1C TSrécur11'!S$28+'1C TSrécur11'!S$29)/'1C TSrécur11'!S$17),IF(AND('1C TSrécur11'!$B$12&lt;&gt;"",$K$2&lt;&gt;"Pôle",'1C TSrécur11'!$C$12="NON"),(('1C TSrécur11'!S$22+'1C TSrécur11'!S$23+'1C TSrécur11'!S$24+'1C TSrécur11'!S$25+'1C TSrécur11'!S$26+'1C TSrécur11'!S$27+'1C TSrécur11'!S$28+'1C TSrécur11'!S$29)/'1C TSrécur11'!S$30))))))</f>
        <v>0</v>
      </c>
      <c r="M574" s="539">
        <f>IF(OR('1C TSrécur11'!$B$12="",'1C TSrécur11'!S$30=0),0,IF(AND('1C TSrécur11'!$B$12&lt;&gt;"",$K$2="Pôle",'1C TSrécur11'!$C$12="OUI"),(('1C TSrécur11'!S$26+'1C TSrécur11'!S$27+'1C TSrécur11'!S$28)/'1C TSrécur11'!S$17),IF(AND('1C TSrécur11'!$B$12&lt;&gt;"",$K$2="Pôle",'1C TSrécur11'!$C$12="NON"),(('1C TSrécur11'!S$26+'1C TSrécur11'!S$27+'1C TSrécur11'!S$28)/'1C TSrécur11'!S$30),IF(AND('1C TSrécur11'!$B$12&lt;&gt;"",$K$2&lt;&gt;"Pôle"),0))))</f>
        <v>0</v>
      </c>
      <c r="N574" s="539">
        <f>IF(AND('1C TSrécur11'!$S$17&lt;&gt;0,'1C TSrécur11'!$S$30&lt;&gt;0),L574+M574,0)</f>
        <v>0</v>
      </c>
      <c r="O574" s="544" t="str">
        <f>IF(AND('1C TSrécur11'!S$17&lt;&gt;0,'1C TSrécur11'!$C$12="OUI"),'1C TSrécur11'!S$36/'1C TSrécur11'!S$17,"")</f>
        <v/>
      </c>
      <c r="P574" s="545" t="str">
        <f>IF(AND('1C TSrécur11'!S$17&lt;&gt;0,'1C TSrécur11'!$C$12="OUI"),'1C TSrécur11'!$S$37/'1C TSrécur11'!S$17,"")</f>
        <v/>
      </c>
      <c r="Q574" s="545" t="str">
        <f>IF(AND('1C TSrécur11'!S$17&lt;&gt;0,'1C TSrécur11'!$C$12="OUI"),'1C TSrécur11'!$S$38/'1C TSrécur11'!S$17,"")</f>
        <v/>
      </c>
      <c r="R574" s="545" t="str">
        <f>IF(AND('1C TSrécur11'!S$17&lt;&gt;0,'1C TSrécur11'!$C$12="OUI"),'1C TSrécur11'!$S$39/'1C TSrécur11'!S$17,"")</f>
        <v/>
      </c>
      <c r="S574" s="545" t="str">
        <f>IF(AND('1C TSrécur11'!S$17&lt;&gt;0,'1C TSrécur11'!$C$12="OUI"),'1C TSrécur11'!$S$40/'1C TSrécur11'!S$17,"")</f>
        <v/>
      </c>
      <c r="T574" s="545" t="str">
        <f>IF(AND('1C TSrécur11'!S$17&lt;&gt;0,'1C TSrécur11'!$C$12="OUI"),'1C TSrécur11'!$S$41/'1C TSrécur11'!S$17,"")</f>
        <v/>
      </c>
      <c r="U574" s="545" t="str">
        <f>IF(AND('1C TSrécur11'!S$17&lt;&gt;0,'1C TSrécur11'!$C$12="OUI"),'1C TSrécur11'!$S$42/'1C TSrécur11'!S$17,"")</f>
        <v/>
      </c>
      <c r="V574" s="545" t="str">
        <f>IF(AND('1C TSrécur11'!S$17&lt;&gt;0,'1C TSrécur11'!$C$12="OUI"),'1C TSrécur11'!$S$43/'1C TSrécur11'!S$17,"")</f>
        <v/>
      </c>
      <c r="W574" s="545" t="str">
        <f>IF(AND('1C TSrécur11'!S$17&lt;&gt;0,'1C TSrécur11'!$C$12="OUI"),'1C TSrécur11'!$S$44/'1C TSrécur11'!S$17,"")</f>
        <v/>
      </c>
      <c r="X574" s="545" t="str">
        <f>IF(AND('1C TSrécur11'!S$17&lt;&gt;0,'1C TSrécur11'!$C$12="OUI"),'1C TSrécur11'!$S$45/'1C TSrécur11'!S$17,"")</f>
        <v/>
      </c>
      <c r="Y574" s="545" t="str">
        <f>IF(AND('1C TSrécur11'!S$17&lt;&gt;0,'1C TSrécur11'!$C$12="OUI"),'1C TSrécur11'!$S$46/'1C TSrécur11'!S$17,"")</f>
        <v/>
      </c>
      <c r="Z574" s="545" t="str">
        <f>IF(AND('1C TSrécur11'!S$17&lt;&gt;0,'1C TSrécur11'!$C$12="OUI"),'1C TSrécur11'!$S$47/'1C TSrécur11'!S$17,"")</f>
        <v/>
      </c>
      <c r="AA574" s="545" t="str">
        <f>IF(AND('1C TSrécur11'!S$17&lt;&gt;0,'1C TSrécur11'!$C$12="OUI"),'1C TSrécur11'!$S$48/'1C TSrécur11'!S$17,"")</f>
        <v/>
      </c>
      <c r="AB574" s="545" t="str">
        <f>IF(AND('1C TSrécur11'!S$17&lt;&gt;0,'1C TSrécur11'!$C$12="OUI"),'1C TSrécur11'!$S$49/'1C TSrécur11'!S$17,"")</f>
        <v/>
      </c>
      <c r="AC574" s="545" t="str">
        <f>IF(AND('1C TSrécur11'!S$17&lt;&gt;0,'1C TSrécur11'!$C$12="OUI"),'1C TSrécur11'!$S$50/'1C TSrécur11'!S$17,"")</f>
        <v/>
      </c>
      <c r="AD574" s="545" t="str">
        <f>IF(AND('1C TSrécur11'!S$17&lt;&gt;0,'1C TSrécur11'!$C$12="OUI"),'1C TSrécur11'!$S$51/'1C TSrécur11'!S$17,"")</f>
        <v/>
      </c>
      <c r="AE574" s="545" t="str">
        <f>IF(AND('1C TSrécur11'!S$17&lt;&gt;0,'1C TSrécur11'!$C$12="OUI"),'1C TSrécur11'!$S$52/'1C TSrécur11'!S$17,"")</f>
        <v/>
      </c>
      <c r="AF574" s="545" t="str">
        <f>IF(AND('1C TSrécur11'!S$17&lt;&gt;0,'1C TSrécur11'!$C$12="OUI"),'1C TSrécur11'!$S$53/'1C TSrécur11'!S$17,"")</f>
        <v/>
      </c>
      <c r="AG574" s="545" t="str">
        <f>IF(AND('1C TSrécur11'!S$17&lt;&gt;0,'1C TSrécur11'!$C$12="OUI"),'1C TSrécur11'!$S$54/'1C TSrécur11'!S$17,"")</f>
        <v/>
      </c>
      <c r="AH574" s="545" t="str">
        <f>IF(AND('1C TSrécur11'!S$17&lt;&gt;0,'1C TSrécur11'!$C$12="OUI"),'1C TSrécur11'!$S$55/'1C TSrécur11'!S$17,"")</f>
        <v/>
      </c>
      <c r="AI574" s="545" t="str">
        <f>IF(AND('1C TSrécur11'!S$17&lt;&gt;0,'1C TSrécur11'!$C$12="OUI"),'1C TSrécur11'!$S$56/'1C TSrécur11'!S$17,"")</f>
        <v/>
      </c>
      <c r="AJ574" s="545" t="str">
        <f>IF(AND('1C TSrécur11'!S$17&lt;&gt;0,'1C TSrécur11'!$C$12="OUI"),'1C TSrécur11'!$S$57/'1C TSrécur11'!S$17,"")</f>
        <v/>
      </c>
      <c r="AK574" s="545">
        <f>IF(AND('1C TSrécur11'!S$17&lt;&gt;0,'1C TSrécur11'!$C$12="OUI"),'1C TSrécur11'!S$58/'1C TSrécur11'!S$17,0)</f>
        <v>0</v>
      </c>
      <c r="AL574" s="73">
        <f>IF(AND('1C TSrécur11'!$B$12&lt;&gt;"",'1C TSrécur11'!$C$12="OUI"),N574+AK574,N574)</f>
        <v>0</v>
      </c>
      <c r="AM574" s="344">
        <f t="shared" si="186"/>
        <v>0</v>
      </c>
      <c r="AN574" s="344">
        <f t="shared" si="187"/>
        <v>0</v>
      </c>
      <c r="AO574" s="345">
        <f t="shared" si="192"/>
        <v>0</v>
      </c>
      <c r="AP574" s="573">
        <f t="shared" si="193"/>
        <v>0</v>
      </c>
      <c r="AQ574" s="583">
        <f t="shared" si="190"/>
        <v>0</v>
      </c>
      <c r="AR574" s="579"/>
      <c r="AS574" s="102"/>
      <c r="AT574" s="209" t="str">
        <f>IF('1C TSrécur11'!S$17*FICHE!$C$13&lt;J574,"Forfait limité à "&amp;FICHE!$C$13&amp;"€/jour","")</f>
        <v/>
      </c>
      <c r="AU574" s="592"/>
    </row>
    <row r="575" spans="1:211" ht="13.9" hidden="1" customHeight="1">
      <c r="A575" s="309"/>
      <c r="B575" s="338"/>
      <c r="C575" s="962" t="str">
        <f>IF('1C TSrécur11'!T$17&lt;&gt;0,'1C TSrécur11'!$B$12,"")</f>
        <v/>
      </c>
      <c r="D575" s="963"/>
      <c r="E575" s="964"/>
      <c r="F575" s="211" t="str">
        <f>IF(AND($C575='1C TSrécur11'!$B$12,'1C TSrécur11'!$B$16="récurrentes",'1C TSrécur11'!$T$17&lt;&gt;""),'1C TSrécur11'!$T$21,"")</f>
        <v/>
      </c>
      <c r="G575" s="235"/>
      <c r="H575" s="745">
        <v>0.21</v>
      </c>
      <c r="I575" s="747">
        <v>1</v>
      </c>
      <c r="J575" s="316"/>
      <c r="K575" s="786">
        <f t="shared" si="191"/>
        <v>0</v>
      </c>
      <c r="L575" s="539">
        <f>IF(OR('1C TSrécur11'!$B$12="",'1C TSrécur11'!T$30=0),0,IF(AND('1C TSrécur11'!$B$12&lt;&gt;"",$K$2="Pôle",'1C TSrécur11'!$C$12="OUI"),(('1C TSrécur11'!T$22+'1C TSrécur11'!T$23+'1C TSrécur11'!T$24+'1C TSrécur11'!T$25+'1C TSrécur11'!T$29)/'1C TSrécur11'!T$17),IF(AND('1C TSrécur11'!$B$12&lt;&gt;"",$K$2="Pôle",'1C TSrécur11'!$C$12="NON"),(('1C TSrécur11'!T$22+'1C TSrécur11'!T$23+'1C TSrécur11'!T$24+'1C TSrécur11'!T$25+'1C TSrécur11'!T$29)/'1C TSrécur11'!T$30),IF(AND('1C TSrécur11'!$B$12&lt;&gt;"",$K$2&lt;&gt;"Pôle",'1C TSrécur11'!$C$12="OUI"),(('1C TSrécur11'!T$22+'1C TSrécur11'!T$23+'1C TSrécur11'!T$24+'1C TSrécur11'!T$25+'1C TSrécur11'!T$26+'1C TSrécur11'!T$27+'1C TSrécur11'!T$28+'1C TSrécur11'!T$29)/'1C TSrécur11'!T$17),IF(AND('1C TSrécur11'!$B$12&lt;&gt;"",$K$2&lt;&gt;"Pôle",'1C TSrécur11'!$C$12="NON"),(('1C TSrécur11'!T$22+'1C TSrécur11'!T$23+'1C TSrécur11'!T$24+'1C TSrécur11'!T$25+'1C TSrécur11'!T$26+'1C TSrécur11'!T$27+'1C TSrécur11'!T$28+'1C TSrécur11'!T$29)/'1C TSrécur11'!T$30))))))</f>
        <v>0</v>
      </c>
      <c r="M575" s="539">
        <f>IF(OR('1C TSrécur11'!$B$12="",'1C TSrécur11'!T$30=0),0,IF(AND('1C TSrécur11'!$B$12&lt;&gt;"",$K$2="Pôle",'1C TSrécur11'!$C$12="OUI"),(('1C TSrécur11'!T$26+'1C TSrécur11'!T$27+'1C TSrécur11'!T$28)/'1C TSrécur11'!T$17),IF(AND('1C TSrécur11'!$B$12&lt;&gt;"",$K$2="Pôle",'1C TSrécur11'!$C$12="NON"),(('1C TSrécur11'!T$26+'1C TSrécur11'!T$27+'1C TSrécur11'!T$28)/'1C TSrécur11'!T$30),IF(AND('1C TSrécur11'!$B$12&lt;&gt;"",$K$2&lt;&gt;"Pôle"),0))))</f>
        <v>0</v>
      </c>
      <c r="N575" s="539">
        <f>IF(AND('1C TSrécur11'!$T$17&lt;&gt;0,'1C TSrécur11'!$T$30&lt;&gt;0),L575+M575,0)</f>
        <v>0</v>
      </c>
      <c r="O575" s="544" t="str">
        <f>IF(AND('1C TSrécur11'!T$17&lt;&gt;0,'1C TSrécur11'!$C$12="OUI"),'1C TSrécur11'!T$36/'1C TSrécur11'!T$17,"")</f>
        <v/>
      </c>
      <c r="P575" s="545" t="str">
        <f>IF(AND('1C TSrécur11'!T$17&lt;&gt;0,'1C TSrécur11'!$C$12="OUI"),'1C TSrécur11'!$T$37/'1C TSrécur11'!T$17,"")</f>
        <v/>
      </c>
      <c r="Q575" s="545" t="str">
        <f>IF(AND('1C TSrécur11'!T$17&lt;&gt;0,'1C TSrécur11'!$C$12="OUI"),'1C TSrécur11'!$T$38/'1C TSrécur11'!T$17,"")</f>
        <v/>
      </c>
      <c r="R575" s="545" t="str">
        <f>IF(AND('1C TSrécur11'!T$17&lt;&gt;0,'1C TSrécur11'!$C$12="OUI"),'1C TSrécur11'!$T$39/'1C TSrécur11'!T$17,"")</f>
        <v/>
      </c>
      <c r="S575" s="545" t="str">
        <f>IF(AND('1C TSrécur11'!T$17&lt;&gt;0,'1C TSrécur11'!$C$12="OUI"),'1C TSrécur11'!$T$40/'1C TSrécur11'!T$17,"")</f>
        <v/>
      </c>
      <c r="T575" s="545" t="str">
        <f>IF(AND('1C TSrécur11'!T$17&lt;&gt;0,'1C TSrécur11'!$C$12="OUI"),'1C TSrécur11'!$T$41/'1C TSrécur11'!T$17,"")</f>
        <v/>
      </c>
      <c r="U575" s="545" t="str">
        <f>IF(AND('1C TSrécur11'!T$17&lt;&gt;0,'1C TSrécur11'!$C$12="OUI"),'1C TSrécur11'!$T$42/'1C TSrécur11'!T$17,"")</f>
        <v/>
      </c>
      <c r="V575" s="545" t="str">
        <f>IF(AND('1C TSrécur11'!T$17&lt;&gt;0,'1C TSrécur11'!$C$12="OUI"),'1C TSrécur11'!$T$43/'1C TSrécur11'!T$17,"")</f>
        <v/>
      </c>
      <c r="W575" s="545" t="str">
        <f>IF(AND('1C TSrécur11'!T$17&lt;&gt;0,'1C TSrécur11'!$C$12="OUI"),'1C TSrécur11'!$T$44/'1C TSrécur11'!T$17,"")</f>
        <v/>
      </c>
      <c r="X575" s="545" t="str">
        <f>IF(AND('1C TSrécur11'!T$17&lt;&gt;0,'1C TSrécur11'!$C$12="OUI"),'1C TSrécur11'!$T$45/'1C TSrécur11'!T$17,"")</f>
        <v/>
      </c>
      <c r="Y575" s="545" t="str">
        <f>IF(AND('1C TSrécur11'!T$17&lt;&gt;0,'1C TSrécur11'!$C$12="OUI"),'1C TSrécur11'!$T$46/'1C TSrécur11'!T$17,"")</f>
        <v/>
      </c>
      <c r="Z575" s="545" t="str">
        <f>IF(AND('1C TSrécur11'!T$17&lt;&gt;0,'1C TSrécur11'!$C$12="OUI"),'1C TSrécur11'!$T$47/'1C TSrécur11'!T$17,"")</f>
        <v/>
      </c>
      <c r="AA575" s="545" t="str">
        <f>IF(AND('1C TSrécur11'!T$17&lt;&gt;0,'1C TSrécur11'!$C$12="OUI"),'1C TSrécur11'!$T$48/'1C TSrécur11'!T$17,"")</f>
        <v/>
      </c>
      <c r="AB575" s="545" t="str">
        <f>IF(AND('1C TSrécur11'!T$17&lt;&gt;0,'1C TSrécur11'!$C$12="OUI"),'1C TSrécur11'!$T$49/'1C TSrécur11'!T$17,"")</f>
        <v/>
      </c>
      <c r="AC575" s="545" t="str">
        <f>IF(AND('1C TSrécur11'!T$17&lt;&gt;0,'1C TSrécur11'!$C$12="OUI"),'1C TSrécur11'!$T$50/'1C TSrécur11'!T$17,"")</f>
        <v/>
      </c>
      <c r="AD575" s="545" t="str">
        <f>IF(AND('1C TSrécur11'!T$17&lt;&gt;0,'1C TSrécur11'!$C$12="OUI"),'1C TSrécur11'!$T$51/'1C TSrécur11'!T$17,"")</f>
        <v/>
      </c>
      <c r="AE575" s="545" t="str">
        <f>IF(AND('1C TSrécur11'!T$17&lt;&gt;0,'1C TSrécur11'!$C$12="OUI"),'1C TSrécur11'!$T$52/'1C TSrécur11'!T$17,"")</f>
        <v/>
      </c>
      <c r="AF575" s="545" t="str">
        <f>IF(AND('1C TSrécur11'!T$17&lt;&gt;0,'1C TSrécur11'!$C$12="OUI"),'1C TSrécur11'!$T$53/'1C TSrécur11'!T$17,"")</f>
        <v/>
      </c>
      <c r="AG575" s="545" t="str">
        <f>IF(AND('1C TSrécur11'!T$17&lt;&gt;0,'1C TSrécur11'!$C$12="OUI"),'1C TSrécur11'!$T$54/'1C TSrécur11'!T$17,"")</f>
        <v/>
      </c>
      <c r="AH575" s="545" t="str">
        <f>IF(AND('1C TSrécur11'!T$17&lt;&gt;0,'1C TSrécur11'!$C$12="OUI"),'1C TSrécur11'!$T$55/'1C TSrécur11'!T$17,"")</f>
        <v/>
      </c>
      <c r="AI575" s="545" t="str">
        <f>IF(AND('1C TSrécur11'!T$17&lt;&gt;0,'1C TSrécur11'!$C$12="OUI"),'1C TSrécur11'!$T$56/'1C TSrécur11'!T$17,"")</f>
        <v/>
      </c>
      <c r="AJ575" s="545" t="str">
        <f>IF(AND('1C TSrécur11'!T$17&lt;&gt;0,'1C TSrécur11'!$C$12="OUI"),'1C TSrécur11'!$T$57/'1C TSrécur11'!T$17,"")</f>
        <v/>
      </c>
      <c r="AK575" s="545">
        <f>IF(AND('1C TSrécur11'!T$17&lt;&gt;0,'1C TSrécur11'!$C$12="OUI"),'1C TSrécur11'!T$58/'1C TSrécur11'!T$17,0)</f>
        <v>0</v>
      </c>
      <c r="AL575" s="73">
        <f>IF(AND('1C TSrécur11'!$B$12&lt;&gt;"",'1C TSrécur11'!$C$12="OUI"),N575+AK575,N575)</f>
        <v>0</v>
      </c>
      <c r="AM575" s="344">
        <f t="shared" si="186"/>
        <v>0</v>
      </c>
      <c r="AN575" s="344">
        <f t="shared" si="187"/>
        <v>0</v>
      </c>
      <c r="AO575" s="345">
        <f t="shared" si="192"/>
        <v>0</v>
      </c>
      <c r="AP575" s="573">
        <f t="shared" si="193"/>
        <v>0</v>
      </c>
      <c r="AQ575" s="583">
        <f t="shared" si="190"/>
        <v>0</v>
      </c>
      <c r="AR575" s="579"/>
      <c r="AS575" s="102"/>
      <c r="AT575" s="209" t="str">
        <f>IF('1C TSrécur11'!T$17*FICHE!$C$13&lt;J575,"Forfait limité à "&amp;FICHE!$C$13&amp;"€/jour","")</f>
        <v/>
      </c>
      <c r="AU575" s="592"/>
    </row>
    <row r="576" spans="1:211" ht="13.9" hidden="1" customHeight="1">
      <c r="A576" s="309"/>
      <c r="B576" s="338"/>
      <c r="C576" s="962" t="str">
        <f>IF('1C TSrécur11'!U$17&lt;&gt;0,'1C TSrécur11'!$B$12,"")</f>
        <v/>
      </c>
      <c r="D576" s="963"/>
      <c r="E576" s="964"/>
      <c r="F576" s="211" t="str">
        <f>IF(AND($C576='1C TSrécur11'!$B$12,'1C TSrécur11'!$B$16="récurrentes",'1C TSrécur11'!$U$17&lt;&gt;""),'1C TSrécur11'!$U$21,"")</f>
        <v/>
      </c>
      <c r="G576" s="235"/>
      <c r="H576" s="745">
        <v>0.21</v>
      </c>
      <c r="I576" s="747">
        <v>1</v>
      </c>
      <c r="J576" s="316"/>
      <c r="K576" s="786">
        <f t="shared" si="191"/>
        <v>0</v>
      </c>
      <c r="L576" s="539">
        <f>IF(OR('1C TSrécur11'!$B$12="",'1C TSrécur11'!U$30=0),0,IF(AND('1C TSrécur11'!$B$12&lt;&gt;"",$K$2="Pôle",'1C TSrécur11'!$C$12="OUI"),(('1C TSrécur11'!U$22+'1C TSrécur11'!U$23+'1C TSrécur11'!U$24+'1C TSrécur11'!U$25+'1C TSrécur11'!U$29)/'1C TSrécur11'!U$17),IF(AND('1C TSrécur11'!$B$12&lt;&gt;"",$K$2="Pôle",'1C TSrécur11'!$C$12="NON"),(('1C TSrécur11'!U$22+'1C TSrécur11'!U$23+'1C TSrécur11'!U$24+'1C TSrécur11'!U$25+'1C TSrécur11'!U$29)/'1C TSrécur11'!U$30),IF(AND('1C TSrécur11'!$B$12&lt;&gt;"",$K$2&lt;&gt;"Pôle",'1C TSrécur11'!$C$12="OUI"),(('1C TSrécur11'!U$22+'1C TSrécur11'!U$23+'1C TSrécur11'!U$24+'1C TSrécur11'!U$25+'1C TSrécur11'!U$26+'1C TSrécur11'!U$27+'1C TSrécur11'!U$28+'1C TSrécur11'!U$29)/'1C TSrécur11'!U$17),IF(AND('1C TSrécur11'!$B$12&lt;&gt;"",$K$2&lt;&gt;"Pôle",'1C TSrécur11'!$C$12="NON"),(('1C TSrécur11'!U$22+'1C TSrécur11'!U$23+'1C TSrécur11'!U$24+'1C TSrécur11'!U$25+'1C TSrécur11'!U$26+'1C TSrécur11'!U$27+'1C TSrécur11'!U$28+'1C TSrécur11'!U$29)/'1C TSrécur11'!U$30))))))</f>
        <v>0</v>
      </c>
      <c r="M576" s="539">
        <f>IF(OR('1C TSrécur11'!$B$12="",'1C TSrécur11'!U$30=0),0,IF(AND('1C TSrécur11'!$B$12&lt;&gt;"",$K$2="Pôle",'1C TSrécur11'!$C$12="OUI"),(('1C TSrécur11'!U$26+'1C TSrécur11'!U$27+'1C TSrécur11'!U$28)/'1C TSrécur11'!U$17),IF(AND('1C TSrécur11'!$B$12&lt;&gt;"",$K$2="Pôle",'1C TSrécur11'!$C$12="NON"),(('1C TSrécur11'!U$26+'1C TSrécur11'!U$27+'1C TSrécur11'!U$28)/'1C TSrécur11'!U$30),IF(AND('1C TSrécur11'!$B$12&lt;&gt;"",$K$2&lt;&gt;"Pôle"),0))))</f>
        <v>0</v>
      </c>
      <c r="N576" s="539">
        <f>IF(AND('1C TSrécur11'!$U$17&lt;&gt;0,'1C TSrécur11'!$U$30&lt;&gt;0),L576+M576,0)</f>
        <v>0</v>
      </c>
      <c r="O576" s="544" t="str">
        <f>IF(AND('1C TSrécur11'!U$17&lt;&gt;0,'1C TSrécur11'!$C$12="OUI"),'1C TSrécur11'!U$36/'1C TSrécur11'!U$17,"")</f>
        <v/>
      </c>
      <c r="P576" s="545" t="str">
        <f>IF(AND('1C TSrécur11'!U$17&lt;&gt;0,'1C TSrécur11'!$C$12="OUI"),'1C TSrécur11'!$U$37/'1C TSrécur11'!U$17,"")</f>
        <v/>
      </c>
      <c r="Q576" s="545" t="str">
        <f>IF(AND('1C TSrécur11'!U$17&lt;&gt;0,'1C TSrécur11'!$C$12="OUI"),'1C TSrécur11'!$U$38/'1C TSrécur11'!U$17,"")</f>
        <v/>
      </c>
      <c r="R576" s="545" t="str">
        <f>IF(AND('1C TSrécur11'!U$17&lt;&gt;0,'1C TSrécur11'!$C$12="OUI"),'1C TSrécur11'!$U$39/'1C TSrécur11'!U$17,"")</f>
        <v/>
      </c>
      <c r="S576" s="545" t="str">
        <f>IF(AND('1C TSrécur11'!U$17&lt;&gt;0,'1C TSrécur11'!$C$12="OUI"),'1C TSrécur11'!$U$40/'1C TSrécur11'!U$17,"")</f>
        <v/>
      </c>
      <c r="T576" s="545" t="str">
        <f>IF(AND('1C TSrécur11'!U$17&lt;&gt;0,'1C TSrécur11'!$C$12="OUI"),'1C TSrécur11'!$U$41/'1C TSrécur11'!U$17,"")</f>
        <v/>
      </c>
      <c r="U576" s="545" t="str">
        <f>IF(AND('1C TSrécur11'!U$17&lt;&gt;0,'1C TSrécur11'!$C$12="OUI"),'1C TSrécur11'!$U$42/'1C TSrécur11'!U$17,"")</f>
        <v/>
      </c>
      <c r="V576" s="545" t="str">
        <f>IF(AND('1C TSrécur11'!U$17&lt;&gt;0,'1C TSrécur11'!$C$12="OUI"),'1C TSrécur11'!$U$43/'1C TSrécur11'!U$17,"")</f>
        <v/>
      </c>
      <c r="W576" s="545" t="str">
        <f>IF(AND('1C TSrécur11'!U$17&lt;&gt;0,'1C TSrécur11'!$C$12="OUI"),'1C TSrécur11'!$U$44/'1C TSrécur11'!U$17,"")</f>
        <v/>
      </c>
      <c r="X576" s="545" t="str">
        <f>IF(AND('1C TSrécur11'!U$17&lt;&gt;0,'1C TSrécur11'!$C$12="OUI"),'1C TSrécur11'!$U$45/'1C TSrécur11'!U$17,"")</f>
        <v/>
      </c>
      <c r="Y576" s="545" t="str">
        <f>IF(AND('1C TSrécur11'!U$17&lt;&gt;0,'1C TSrécur11'!$C$12="OUI"),'1C TSrécur11'!$U$46/'1C TSrécur11'!U$17,"")</f>
        <v/>
      </c>
      <c r="Z576" s="545" t="str">
        <f>IF(AND('1C TSrécur11'!U$17&lt;&gt;0,'1C TSrécur11'!$C$12="OUI"),'1C TSrécur11'!$U$47/'1C TSrécur11'!U$17,"")</f>
        <v/>
      </c>
      <c r="AA576" s="545" t="str">
        <f>IF(AND('1C TSrécur11'!U$17&lt;&gt;0,'1C TSrécur11'!$C$12="OUI"),'1C TSrécur11'!$U$48/'1C TSrécur11'!U$17,"")</f>
        <v/>
      </c>
      <c r="AB576" s="545" t="str">
        <f>IF(AND('1C TSrécur11'!U$17&lt;&gt;0,'1C TSrécur11'!$C$12="OUI"),'1C TSrécur11'!$U$49/'1C TSrécur11'!U$17,"")</f>
        <v/>
      </c>
      <c r="AC576" s="545" t="str">
        <f>IF(AND('1C TSrécur11'!U$17&lt;&gt;0,'1C TSrécur11'!$C$12="OUI"),'1C TSrécur11'!$U$50/'1C TSrécur11'!U$17,"")</f>
        <v/>
      </c>
      <c r="AD576" s="545" t="str">
        <f>IF(AND('1C TSrécur11'!U$17&lt;&gt;0,'1C TSrécur11'!$C$12="OUI"),'1C TSrécur11'!$U$51/'1C TSrécur11'!U$17,"")</f>
        <v/>
      </c>
      <c r="AE576" s="545" t="str">
        <f>IF(AND('1C TSrécur11'!U$17&lt;&gt;0,'1C TSrécur11'!$C$12="OUI"),'1C TSrécur11'!$U$52/'1C TSrécur11'!U$17,"")</f>
        <v/>
      </c>
      <c r="AF576" s="545" t="str">
        <f>IF(AND('1C TSrécur11'!U$17&lt;&gt;0,'1C TSrécur11'!$C$12="OUI"),'1C TSrécur11'!$U$53/'1C TSrécur11'!U$17,"")</f>
        <v/>
      </c>
      <c r="AG576" s="545" t="str">
        <f>IF(AND('1C TSrécur11'!U$17&lt;&gt;0,'1C TSrécur11'!$C$12="OUI"),'1C TSrécur11'!$U$54/'1C TSrécur11'!U$17,"")</f>
        <v/>
      </c>
      <c r="AH576" s="545" t="str">
        <f>IF(AND('1C TSrécur11'!U$17&lt;&gt;0,'1C TSrécur11'!$C$12="OUI"),'1C TSrécur11'!$U$55/'1C TSrécur11'!U$17,"")</f>
        <v/>
      </c>
      <c r="AI576" s="545" t="str">
        <f>IF(AND('1C TSrécur11'!U$17&lt;&gt;0,'1C TSrécur11'!$C$12="OUI"),'1C TSrécur11'!$U$56/'1C TSrécur11'!U$17,"")</f>
        <v/>
      </c>
      <c r="AJ576" s="545" t="str">
        <f>IF(AND('1C TSrécur11'!U$17&lt;&gt;0,'1C TSrécur11'!$C$12="OUI"),'1C TSrécur11'!$U$57/'1C TSrécur11'!U$17,"")</f>
        <v/>
      </c>
      <c r="AK576" s="545">
        <f>IF(AND('1C TSrécur11'!U$17&lt;&gt;0,'1C TSrécur11'!$C$12="OUI"),'1C TSrécur11'!U$58/'1C TSrécur11'!U$17,0)</f>
        <v>0</v>
      </c>
      <c r="AL576" s="73">
        <f>IF(AND('1C TSrécur11'!$B$12&lt;&gt;"",'1C TSrécur11'!$C$12="OUI"),N576+AK576,N576)</f>
        <v>0</v>
      </c>
      <c r="AM576" s="344">
        <f t="shared" si="186"/>
        <v>0</v>
      </c>
      <c r="AN576" s="344">
        <f t="shared" si="187"/>
        <v>0</v>
      </c>
      <c r="AO576" s="345">
        <f t="shared" si="192"/>
        <v>0</v>
      </c>
      <c r="AP576" s="573">
        <f t="shared" si="193"/>
        <v>0</v>
      </c>
      <c r="AQ576" s="583">
        <f t="shared" si="190"/>
        <v>0</v>
      </c>
      <c r="AR576" s="579"/>
      <c r="AS576" s="102"/>
      <c r="AT576" s="209" t="str">
        <f>IF('1C TSrécur11'!U$17*FICHE!$C$13&lt;J576,"Forfait limité à "&amp;FICHE!$C$13&amp;"€/jour","")</f>
        <v/>
      </c>
      <c r="AU576" s="592"/>
    </row>
    <row r="577" spans="1:211" ht="13.9" hidden="1" customHeight="1">
      <c r="A577" s="309"/>
      <c r="B577" s="338"/>
      <c r="C577" s="962" t="str">
        <f>IF('1C TSrécur11'!V$17&lt;&gt;0,'1C TSrécur11'!$B$12,"")</f>
        <v/>
      </c>
      <c r="D577" s="963"/>
      <c r="E577" s="964"/>
      <c r="F577" s="211" t="str">
        <f>IF(AND($C577='1C TSrécur11'!$B$12,'1C TSrécur11'!$B$16="récurrentes",'1C TSrécur11'!$V$17&lt;&gt;""),'1C TSrécur11'!$V$21,"")</f>
        <v/>
      </c>
      <c r="G577" s="235"/>
      <c r="H577" s="745">
        <v>0.21</v>
      </c>
      <c r="I577" s="747">
        <v>1</v>
      </c>
      <c r="J577" s="316"/>
      <c r="K577" s="786">
        <f t="shared" si="191"/>
        <v>0</v>
      </c>
      <c r="L577" s="539">
        <f>IF(OR('1C TSrécur11'!$B$12="",'1C TSrécur11'!V$30=0),0,IF(AND('1C TSrécur11'!$B$12&lt;&gt;"",$K$2="Pôle",'1C TSrécur11'!$C$12="OUI"),(('1C TSrécur11'!V$22+'1C TSrécur11'!V$23+'1C TSrécur11'!V$24+'1C TSrécur11'!V$25+'1C TSrécur11'!V$29)/'1C TSrécur11'!V$17),IF(AND('1C TSrécur11'!$B$12&lt;&gt;"",$K$2="Pôle",'1C TSrécur11'!$C$12="NON"),(('1C TSrécur11'!V$22+'1C TSrécur11'!V$23+'1C TSrécur11'!V$24+'1C TSrécur11'!V$25+'1C TSrécur11'!V$29)/'1C TSrécur11'!V$30),IF(AND('1C TSrécur11'!$B$12&lt;&gt;"",$K$2&lt;&gt;"Pôle",'1C TSrécur11'!$C$12="OUI"),(('1C TSrécur11'!V$22+'1C TSrécur11'!V$23+'1C TSrécur11'!V$24+'1C TSrécur11'!V$25+'1C TSrécur11'!V$26+'1C TSrécur11'!V$27+'1C TSrécur11'!V$28+'1C TSrécur11'!V$29)/'1C TSrécur11'!V$17),IF(AND('1C TSrécur11'!$B$12&lt;&gt;"",$K$2&lt;&gt;"Pôle",'1C TSrécur11'!$C$12="NON"),(('1C TSrécur11'!V$22+'1C TSrécur11'!V$23+'1C TSrécur11'!V$24+'1C TSrécur11'!V$25+'1C TSrécur11'!V$26+'1C TSrécur11'!V$27+'1C TSrécur11'!V$28+'1C TSrécur11'!V$29)/'1C TSrécur11'!V$30))))))</f>
        <v>0</v>
      </c>
      <c r="M577" s="539">
        <f>IF(OR('1C TSrécur11'!$B$12="",'1C TSrécur11'!V$30=0),0,IF(AND('1C TSrécur11'!$B$12&lt;&gt;"",$K$2="Pôle",'1C TSrécur11'!$C$12="OUI"),(('1C TSrécur11'!V$26+'1C TSrécur11'!V$27+'1C TSrécur11'!V$28)/'1C TSrécur11'!V$17),IF(AND('1C TSrécur11'!$B$12&lt;&gt;"",$K$2="Pôle",'1C TSrécur11'!$C$12="NON"),(('1C TSrécur11'!V$26+'1C TSrécur11'!V$27+'1C TSrécur11'!V$28)/'1C TSrécur11'!V$30),IF(AND('1C TSrécur11'!$B$12&lt;&gt;"",$K$2&lt;&gt;"Pôle"),0))))</f>
        <v>0</v>
      </c>
      <c r="N577" s="539">
        <f>IF(AND('1C TSrécur11'!$V$17&lt;&gt;0,'1C TSrécur11'!$V$30&lt;&gt;0),L577+M577,0)</f>
        <v>0</v>
      </c>
      <c r="O577" s="544" t="str">
        <f>IF(AND('1C TSrécur11'!V$17&lt;&gt;0,'1C TSrécur11'!$C$12="OUI"),'1C TSrécur11'!V$36/'1C TSrécur11'!V$17,"")</f>
        <v/>
      </c>
      <c r="P577" s="545" t="str">
        <f>IF(AND('1C TSrécur11'!V$17&lt;&gt;0,'1C TSrécur11'!$C$12="OUI"),'1C TSrécur11'!$V$37/'1C TSrécur11'!V$17,"")</f>
        <v/>
      </c>
      <c r="Q577" s="545" t="str">
        <f>IF(AND('1C TSrécur11'!V$17&lt;&gt;0,'1C TSrécur11'!$C$12="OUI"),'1C TSrécur11'!$V$38/'1C TSrécur11'!V$17,"")</f>
        <v/>
      </c>
      <c r="R577" s="545" t="str">
        <f>IF(AND('1C TSrécur11'!V$17&lt;&gt;0,'1C TSrécur11'!$C$12="OUI"),'1C TSrécur11'!$V$39/'1C TSrécur11'!V$17,"")</f>
        <v/>
      </c>
      <c r="S577" s="545" t="str">
        <f>IF(AND('1C TSrécur11'!V$17&lt;&gt;0,'1C TSrécur11'!$C$12="OUI"),'1C TSrécur11'!$V$40/'1C TSrécur11'!V$17,"")</f>
        <v/>
      </c>
      <c r="T577" s="545" t="str">
        <f>IF(AND('1C TSrécur11'!V$17&lt;&gt;0,'1C TSrécur11'!$C$12="OUI"),'1C TSrécur11'!$V$41/'1C TSrécur11'!V$17,"")</f>
        <v/>
      </c>
      <c r="U577" s="545" t="str">
        <f>IF(AND('1C TSrécur11'!V$17&lt;&gt;0,'1C TSrécur11'!$C$12="OUI"),'1C TSrécur11'!$V$42/'1C TSrécur11'!V$17,"")</f>
        <v/>
      </c>
      <c r="V577" s="545" t="str">
        <f>IF(AND('1C TSrécur11'!V$17&lt;&gt;0,'1C TSrécur11'!$C$12="OUI"),'1C TSrécur11'!$V$43/'1C TSrécur11'!V$17,"")</f>
        <v/>
      </c>
      <c r="W577" s="545" t="str">
        <f>IF(AND('1C TSrécur11'!V$17&lt;&gt;0,'1C TSrécur11'!$C$12="OUI"),'1C TSrécur11'!$V$44/'1C TSrécur11'!V$17,"")</f>
        <v/>
      </c>
      <c r="X577" s="545" t="str">
        <f>IF(AND('1C TSrécur11'!V$17&lt;&gt;0,'1C TSrécur11'!$C$12="OUI"),'1C TSrécur11'!$V$45/'1C TSrécur11'!V$17,"")</f>
        <v/>
      </c>
      <c r="Y577" s="545" t="str">
        <f>IF(AND('1C TSrécur11'!V$17&lt;&gt;0,'1C TSrécur11'!$C$12="OUI"),'1C TSrécur11'!$V$46/'1C TSrécur11'!V$17,"")</f>
        <v/>
      </c>
      <c r="Z577" s="545" t="str">
        <f>IF(AND('1C TSrécur11'!V$17&lt;&gt;0,'1C TSrécur11'!$C$12="OUI"),'1C TSrécur11'!$V$47/'1C TSrécur11'!V$17,"")</f>
        <v/>
      </c>
      <c r="AA577" s="545" t="str">
        <f>IF(AND('1C TSrécur11'!V$17&lt;&gt;0,'1C TSrécur11'!$C$12="OUI"),'1C TSrécur11'!$V$48/'1C TSrécur11'!V$17,"")</f>
        <v/>
      </c>
      <c r="AB577" s="545" t="str">
        <f>IF(AND('1C TSrécur11'!V$17&lt;&gt;0,'1C TSrécur11'!$C$12="OUI"),'1C TSrécur11'!$V$49/'1C TSrécur11'!V$17,"")</f>
        <v/>
      </c>
      <c r="AC577" s="545" t="str">
        <f>IF(AND('1C TSrécur11'!V$17&lt;&gt;0,'1C TSrécur11'!$C$12="OUI"),'1C TSrécur11'!$V$50/'1C TSrécur11'!V$17,"")</f>
        <v/>
      </c>
      <c r="AD577" s="545" t="str">
        <f>IF(AND('1C TSrécur11'!V$17&lt;&gt;0,'1C TSrécur11'!$C$12="OUI"),'1C TSrécur11'!$V$51/'1C TSrécur11'!V$17,"")</f>
        <v/>
      </c>
      <c r="AE577" s="545" t="str">
        <f>IF(AND('1C TSrécur11'!V$17&lt;&gt;0,'1C TSrécur11'!$C$12="OUI"),'1C TSrécur11'!$V$52/'1C TSrécur11'!V$17,"")</f>
        <v/>
      </c>
      <c r="AF577" s="545" t="str">
        <f>IF(AND('1C TSrécur11'!V$17&lt;&gt;0,'1C TSrécur11'!$C$12="OUI"),'1C TSrécur11'!$V$53/'1C TSrécur11'!V$17,"")</f>
        <v/>
      </c>
      <c r="AG577" s="545" t="str">
        <f>IF(AND('1C TSrécur11'!V$17&lt;&gt;0,'1C TSrécur11'!$C$12="OUI"),'1C TSrécur11'!$V$54/'1C TSrécur11'!V$17,"")</f>
        <v/>
      </c>
      <c r="AH577" s="545" t="str">
        <f>IF(AND('1C TSrécur11'!V$17&lt;&gt;0,'1C TSrécur11'!$C$12="OUI"),'1C TSrécur11'!$V$55/'1C TSrécur11'!V$17,"")</f>
        <v/>
      </c>
      <c r="AI577" s="545" t="str">
        <f>IF(AND('1C TSrécur11'!V$17&lt;&gt;0,'1C TSrécur11'!$C$12="OUI"),'1C TSrécur11'!$V$56/'1C TSrécur11'!V$17,"")</f>
        <v/>
      </c>
      <c r="AJ577" s="545" t="str">
        <f>IF(AND('1C TSrécur11'!V$17&lt;&gt;0,'1C TSrécur11'!$C$12="OUI"),'1C TSrécur11'!$V$57/'1C TSrécur11'!V$17,"")</f>
        <v/>
      </c>
      <c r="AK577" s="545">
        <f>IF(AND('1C TSrécur11'!V$17&lt;&gt;0,'1C TSrécur11'!$C$12="OUI"),'1C TSrécur11'!V$58/'1C TSrécur11'!V$17,0)</f>
        <v>0</v>
      </c>
      <c r="AL577" s="73">
        <f>IF(AND('1C TSrécur11'!$B$12&lt;&gt;"",'1C TSrécur11'!$C$12="OUI"),N577+AK577,N577)</f>
        <v>0</v>
      </c>
      <c r="AM577" s="344">
        <f t="shared" si="186"/>
        <v>0</v>
      </c>
      <c r="AN577" s="344">
        <f t="shared" si="187"/>
        <v>0</v>
      </c>
      <c r="AO577" s="345">
        <f t="shared" si="192"/>
        <v>0</v>
      </c>
      <c r="AP577" s="573">
        <f t="shared" si="193"/>
        <v>0</v>
      </c>
      <c r="AQ577" s="583">
        <f t="shared" si="190"/>
        <v>0</v>
      </c>
      <c r="AR577" s="579"/>
      <c r="AS577" s="102"/>
      <c r="AT577" s="209" t="str">
        <f>IF('1C TSrécur11'!V$17*FICHE!$C$13&lt;J577,"Forfait limité à "&amp;FICHE!$C$13&amp;"€/jour","")</f>
        <v/>
      </c>
      <c r="AU577" s="592"/>
    </row>
    <row r="578" spans="1:211" ht="13.9" hidden="1" customHeight="1">
      <c r="A578" s="309"/>
      <c r="B578" s="338"/>
      <c r="C578" s="962" t="str">
        <f>IF('1C TSrécur11'!W$17&lt;&gt;0,'1C TSrécur11'!$B$12,"")</f>
        <v/>
      </c>
      <c r="D578" s="963"/>
      <c r="E578" s="964"/>
      <c r="F578" s="211" t="str">
        <f>IF(AND($C578='1C TSrécur11'!$B$12,'1C TSrécur11'!$B$16="récurrentes",'1C TSrécur11'!$W$17&lt;&gt;""),'1C TSrécur11'!$W$21,"")</f>
        <v/>
      </c>
      <c r="G578" s="235"/>
      <c r="H578" s="745">
        <v>0.21</v>
      </c>
      <c r="I578" s="747">
        <v>1</v>
      </c>
      <c r="J578" s="316"/>
      <c r="K578" s="786">
        <f t="shared" si="191"/>
        <v>0</v>
      </c>
      <c r="L578" s="539">
        <f>IF(OR('1C TSrécur11'!$B$12="",'1C TSrécur11'!W$30=0),0,IF(AND('1C TSrécur11'!$B$12&lt;&gt;"",$K$2="Pôle",'1C TSrécur11'!$C$12="OUI"),(('1C TSrécur11'!W$22+'1C TSrécur11'!W$23+'1C TSrécur11'!W$24+'1C TSrécur11'!W$25+'1C TSrécur11'!W$29)/'1C TSrécur11'!W$17),IF(AND('1C TSrécur11'!$B$12&lt;&gt;"",$K$2="Pôle",'1C TSrécur11'!$C$12="NON"),(('1C TSrécur11'!W$22+'1C TSrécur11'!W$23+'1C TSrécur11'!W$24+'1C TSrécur11'!W$25+'1C TSrécur11'!W$29)/'1C TSrécur11'!W$30),IF(AND('1C TSrécur11'!$B$12&lt;&gt;"",$K$2&lt;&gt;"Pôle",'1C TSrécur11'!$C$12="OUI"),(('1C TSrécur11'!W$22+'1C TSrécur11'!W$23+'1C TSrécur11'!W$24+'1C TSrécur11'!W$25+'1C TSrécur11'!W$26+'1C TSrécur11'!W$27+'1C TSrécur11'!W$28+'1C TSrécur11'!W$29)/'1C TSrécur11'!W$17),IF(AND('1C TSrécur11'!$B$12&lt;&gt;"",$K$2&lt;&gt;"Pôle",'1C TSrécur11'!$C$12="NON"),(('1C TSrécur11'!W$22+'1C TSrécur11'!W$23+'1C TSrécur11'!W$24+'1C TSrécur11'!W$25+'1C TSrécur11'!W$26+'1C TSrécur11'!W$27+'1C TSrécur11'!W$28+'1C TSrécur11'!W$29)/'1C TSrécur11'!W$30))))))</f>
        <v>0</v>
      </c>
      <c r="M578" s="539">
        <f>IF(OR('1C TSrécur11'!$B$12="",'1C TSrécur11'!W$30=0),0,IF(AND('1C TSrécur11'!$B$12&lt;&gt;"",$K$2="Pôle",'1C TSrécur11'!$C$12="OUI"),(('1C TSrécur11'!W$26+'1C TSrécur11'!W$27+'1C TSrécur11'!W$28)/'1C TSrécur11'!W$17),IF(AND('1C TSrécur11'!$B$12&lt;&gt;"",$K$2="Pôle",'1C TSrécur11'!$C$12="NON"),(('1C TSrécur11'!W$26+'1C TSrécur11'!W$27+'1C TSrécur11'!W$28)/'1C TSrécur11'!W$30),IF(AND('1C TSrécur11'!$B$12&lt;&gt;"",$K$2&lt;&gt;"Pôle"),0))))</f>
        <v>0</v>
      </c>
      <c r="N578" s="539">
        <f>IF(AND('1C TSrécur11'!$W$17&lt;&gt;0,'1C TSrécur11'!$W$30&lt;&gt;0),L578+M578,0)</f>
        <v>0</v>
      </c>
      <c r="O578" s="544" t="str">
        <f>IF(AND('1C TSrécur11'!W$17&lt;&gt;0,'1C TSrécur11'!$C$12="OUI"),'1C TSrécur11'!W$36/'1C TSrécur11'!W$17,"")</f>
        <v/>
      </c>
      <c r="P578" s="545" t="str">
        <f>IF(AND('1C TSrécur11'!W$17&lt;&gt;0,'1C TSrécur11'!$C$12="OUI"),'1C TSrécur11'!$W$37/'1C TSrécur11'!W$17,"")</f>
        <v/>
      </c>
      <c r="Q578" s="545" t="str">
        <f>IF(AND('1C TSrécur11'!W$17&lt;&gt;0,'1C TSrécur11'!$C$12="OUI"),'1C TSrécur11'!$W$38/'1C TSrécur11'!W$17,"")</f>
        <v/>
      </c>
      <c r="R578" s="545" t="str">
        <f>IF(AND('1C TSrécur11'!W$17&lt;&gt;0,'1C TSrécur11'!$C$12="OUI"),'1C TSrécur11'!$W$39/'1C TSrécur11'!W$17,"")</f>
        <v/>
      </c>
      <c r="S578" s="545" t="str">
        <f>IF(AND('1C TSrécur11'!W$17&lt;&gt;0,'1C TSrécur11'!$C$12="OUI"),'1C TSrécur11'!$W$40/'1C TSrécur11'!W$17,"")</f>
        <v/>
      </c>
      <c r="T578" s="545" t="str">
        <f>IF(AND('1C TSrécur11'!W$17&lt;&gt;0,'1C TSrécur11'!$C$12="OUI"),'1C TSrécur11'!$W$41/'1C TSrécur11'!W$17,"")</f>
        <v/>
      </c>
      <c r="U578" s="545" t="str">
        <f>IF(AND('1C TSrécur11'!W$17&lt;&gt;0,'1C TSrécur11'!$C$12="OUI"),'1C TSrécur11'!$W$42/'1C TSrécur11'!W$17,"")</f>
        <v/>
      </c>
      <c r="V578" s="545" t="str">
        <f>IF(AND('1C TSrécur11'!W$17&lt;&gt;0,'1C TSrécur11'!$C$12="OUI"),'1C TSrécur11'!$W$43/'1C TSrécur11'!W$17,"")</f>
        <v/>
      </c>
      <c r="W578" s="545" t="str">
        <f>IF(AND('1C TSrécur11'!W$17&lt;&gt;0,'1C TSrécur11'!$C$12="OUI"),'1C TSrécur11'!$W$44/'1C TSrécur11'!W$17,"")</f>
        <v/>
      </c>
      <c r="X578" s="545" t="str">
        <f>IF(AND('1C TSrécur11'!W$17&lt;&gt;0,'1C TSrécur11'!$C$12="OUI"),'1C TSrécur11'!$W$45/'1C TSrécur11'!W$17,"")</f>
        <v/>
      </c>
      <c r="Y578" s="545" t="str">
        <f>IF(AND('1C TSrécur11'!W$17&lt;&gt;0,'1C TSrécur11'!$C$12="OUI"),'1C TSrécur11'!$W$46/'1C TSrécur11'!W$17,"")</f>
        <v/>
      </c>
      <c r="Z578" s="545" t="str">
        <f>IF(AND('1C TSrécur11'!W$17&lt;&gt;0,'1C TSrécur11'!$C$12="OUI"),'1C TSrécur11'!$W$47/'1C TSrécur11'!W$17,"")</f>
        <v/>
      </c>
      <c r="AA578" s="545" t="str">
        <f>IF(AND('1C TSrécur11'!W$17&lt;&gt;0,'1C TSrécur11'!$C$12="OUI"),'1C TSrécur11'!$W$48/'1C TSrécur11'!W$17,"")</f>
        <v/>
      </c>
      <c r="AB578" s="545" t="str">
        <f>IF(AND('1C TSrécur11'!W$17&lt;&gt;0,'1C TSrécur11'!$C$12="OUI"),'1C TSrécur11'!$W$49/'1C TSrécur11'!W$17,"")</f>
        <v/>
      </c>
      <c r="AC578" s="545" t="str">
        <f>IF(AND('1C TSrécur11'!W$17&lt;&gt;0,'1C TSrécur11'!$C$12="OUI"),'1C TSrécur11'!$W$50/'1C TSrécur11'!W$17,"")</f>
        <v/>
      </c>
      <c r="AD578" s="545" t="str">
        <f>IF(AND('1C TSrécur11'!W$17&lt;&gt;0,'1C TSrécur11'!$C$12="OUI"),'1C TSrécur11'!$W$51/'1C TSrécur11'!W$17,"")</f>
        <v/>
      </c>
      <c r="AE578" s="545" t="str">
        <f>IF(AND('1C TSrécur11'!W$17&lt;&gt;0,'1C TSrécur11'!$C$12="OUI"),'1C TSrécur11'!$W$52/'1C TSrécur11'!W$17,"")</f>
        <v/>
      </c>
      <c r="AF578" s="545" t="str">
        <f>IF(AND('1C TSrécur11'!W$17&lt;&gt;0,'1C TSrécur11'!$C$12="OUI"),'1C TSrécur11'!$W$53/'1C TSrécur11'!W$17,"")</f>
        <v/>
      </c>
      <c r="AG578" s="545" t="str">
        <f>IF(AND('1C TSrécur11'!W$17&lt;&gt;0,'1C TSrécur11'!$C$12="OUI"),'1C TSrécur11'!$W$54/'1C TSrécur11'!W$17,"")</f>
        <v/>
      </c>
      <c r="AH578" s="545" t="str">
        <f>IF(AND('1C TSrécur11'!W$17&lt;&gt;0,'1C TSrécur11'!$C$12="OUI"),'1C TSrécur11'!$W$55/'1C TSrécur11'!W$17,"")</f>
        <v/>
      </c>
      <c r="AI578" s="545" t="str">
        <f>IF(AND('1C TSrécur11'!W$17&lt;&gt;0,'1C TSrécur11'!$C$12="OUI"),'1C TSrécur11'!$W$56/'1C TSrécur11'!W$17,"")</f>
        <v/>
      </c>
      <c r="AJ578" s="545" t="str">
        <f>IF(AND('1C TSrécur11'!W$17&lt;&gt;0,'1C TSrécur11'!$C$12="OUI"),'1C TSrécur11'!$W$57/'1C TSrécur11'!W$17,"")</f>
        <v/>
      </c>
      <c r="AK578" s="545">
        <f>IF(AND('1C TSrécur11'!W$17&lt;&gt;0,'1C TSrécur11'!$C$12="OUI"),'1C TSrécur11'!W$58/'1C TSrécur11'!W$17,0)</f>
        <v>0</v>
      </c>
      <c r="AL578" s="73">
        <f>IF(AND('1C TSrécur11'!$B$12&lt;&gt;"",'1C TSrécur11'!$C$12="OUI"),N578+AK578,N578)</f>
        <v>0</v>
      </c>
      <c r="AM578" s="344">
        <f t="shared" si="186"/>
        <v>0</v>
      </c>
      <c r="AN578" s="344">
        <f t="shared" si="187"/>
        <v>0</v>
      </c>
      <c r="AO578" s="345">
        <f t="shared" si="192"/>
        <v>0</v>
      </c>
      <c r="AP578" s="573">
        <f t="shared" si="193"/>
        <v>0</v>
      </c>
      <c r="AQ578" s="583">
        <f t="shared" si="190"/>
        <v>0</v>
      </c>
      <c r="AR578" s="579"/>
      <c r="AS578" s="102"/>
      <c r="AT578" s="209" t="str">
        <f>IF('1C TSrécur11'!W$17*FICHE!$C$13&lt;J578,"Forfait limité à "&amp;FICHE!$C$13&amp;"€/jour","")</f>
        <v/>
      </c>
      <c r="AU578" s="592"/>
    </row>
    <row r="579" spans="1:211" ht="13.9" hidden="1" customHeight="1">
      <c r="A579" s="309"/>
      <c r="B579" s="338"/>
      <c r="C579" s="962" t="str">
        <f>IF('1C TSrécur11'!X$17&lt;&gt;0,'1C TSrécur11'!$B$12,"")</f>
        <v/>
      </c>
      <c r="D579" s="963"/>
      <c r="E579" s="964"/>
      <c r="F579" s="211" t="str">
        <f>IF(AND($C579='1C TSrécur11'!$B$12,'1C TSrécur11'!$B$16="récurrentes",'1C TSrécur11'!$X$17&lt;&gt;""),'1C TSrécur11'!$X$21,"")</f>
        <v/>
      </c>
      <c r="G579" s="235"/>
      <c r="H579" s="745">
        <v>0.21</v>
      </c>
      <c r="I579" s="747">
        <v>1</v>
      </c>
      <c r="J579" s="316"/>
      <c r="K579" s="786">
        <f t="shared" si="191"/>
        <v>0</v>
      </c>
      <c r="L579" s="539">
        <f>IF(OR('1C TSrécur11'!$B$12="",'1C TSrécur11'!X$30=0),0,IF(AND('1C TSrécur11'!$B$12&lt;&gt;"",$K$2="Pôle",'1C TSrécur11'!$C$12="OUI"),(('1C TSrécur11'!X$22+'1C TSrécur11'!X$23+'1C TSrécur11'!X$24+'1C TSrécur11'!X$25+'1C TSrécur11'!X$29)/'1C TSrécur11'!X$17),IF(AND('1C TSrécur11'!$B$12&lt;&gt;"",$K$2="Pôle",'1C TSrécur11'!$C$12="NON"),(('1C TSrécur11'!X$22+'1C TSrécur11'!X$23+'1C TSrécur11'!X$24+'1C TSrécur11'!X$25+'1C TSrécur11'!X$29)/'1C TSrécur11'!X$30),IF(AND('1C TSrécur11'!$B$12&lt;&gt;"",$K$2&lt;&gt;"Pôle",'1C TSrécur11'!$C$12="OUI"),(('1C TSrécur11'!X$22+'1C TSrécur11'!X$23+'1C TSrécur11'!X$24+'1C TSrécur11'!X$25+'1C TSrécur11'!X$26+'1C TSrécur11'!X$27+'1C TSrécur11'!X$28+'1C TSrécur11'!X$29)/'1C TSrécur11'!X$17),IF(AND('1C TSrécur11'!$B$12&lt;&gt;"",$K$2&lt;&gt;"Pôle",'1C TSrécur11'!$C$12="NON"),(('1C TSrécur11'!X$22+'1C TSrécur11'!X$23+'1C TSrécur11'!X$24+'1C TSrécur11'!X$25+'1C TSrécur11'!X$26+'1C TSrécur11'!X$27+'1C TSrécur11'!X$28+'1C TSrécur11'!X$29)/'1C TSrécur11'!X$30))))))</f>
        <v>0</v>
      </c>
      <c r="M579" s="539">
        <f>IF(OR('1C TSrécur11'!$B$12="",'1C TSrécur11'!X$30=0),0,IF(AND('1C TSrécur11'!$B$12&lt;&gt;"",$K$2="Pôle",'1C TSrécur11'!$C$12="OUI"),(('1C TSrécur11'!X$26+'1C TSrécur11'!X$27+'1C TSrécur11'!X$28)/'1C TSrécur11'!X$17),IF(AND('1C TSrécur11'!$B$12&lt;&gt;"",$K$2="Pôle",'1C TSrécur11'!$C$12="NON"),(('1C TSrécur11'!X$26+'1C TSrécur11'!X$27+'1C TSrécur11'!X$28)/'1C TSrécur11'!X$30),IF(AND('1C TSrécur11'!$B$12&lt;&gt;"",$K$2&lt;&gt;"Pôle"),0))))</f>
        <v>0</v>
      </c>
      <c r="N579" s="539">
        <f>IF(AND('1C TSrécur11'!$X$17&lt;&gt;0,'1C TSrécur11'!$X$30&lt;&gt;0),L579+M579,0)</f>
        <v>0</v>
      </c>
      <c r="O579" s="544" t="str">
        <f>IF(AND('1C TSrécur11'!X$17&lt;&gt;0,'1C TSrécur11'!$C$12="OUI"),'1C TSrécur11'!X$36/'1C TSrécur11'!X$17,"")</f>
        <v/>
      </c>
      <c r="P579" s="545" t="str">
        <f>IF(AND('1C TSrécur11'!X$17&lt;&gt;0,'1C TSrécur11'!$C$12="OUI"),'1C TSrécur11'!$X$37/'1C TSrécur11'!X$17,"")</f>
        <v/>
      </c>
      <c r="Q579" s="545" t="str">
        <f>IF(AND('1C TSrécur11'!X$17&lt;&gt;0,'1C TSrécur11'!$C$12="OUI"),'1C TSrécur11'!$X$38/'1C TSrécur11'!X$17,"")</f>
        <v/>
      </c>
      <c r="R579" s="545" t="str">
        <f>IF(AND('1C TSrécur11'!X$17&lt;&gt;0,'1C TSrécur11'!$C$12="OUI"),'1C TSrécur11'!$X$39/'1C TSrécur11'!X$17,"")</f>
        <v/>
      </c>
      <c r="S579" s="545" t="str">
        <f>IF(AND('1C TSrécur11'!X$17&lt;&gt;0,'1C TSrécur11'!$C$12="OUI"),'1C TSrécur11'!$X$40/'1C TSrécur11'!X$17,"")</f>
        <v/>
      </c>
      <c r="T579" s="545" t="str">
        <f>IF(AND('1C TSrécur11'!X$17&lt;&gt;0,'1C TSrécur11'!$C$12="OUI"),'1C TSrécur11'!$X$41/'1C TSrécur11'!X$17,"")</f>
        <v/>
      </c>
      <c r="U579" s="545" t="str">
        <f>IF(AND('1C TSrécur11'!X$17&lt;&gt;0,'1C TSrécur11'!$C$12="OUI"),'1C TSrécur11'!$X$42/'1C TSrécur11'!X$17,"")</f>
        <v/>
      </c>
      <c r="V579" s="545" t="str">
        <f>IF(AND('1C TSrécur11'!X$17&lt;&gt;0,'1C TSrécur11'!$C$12="OUI"),'1C TSrécur11'!$X$43/'1C TSrécur11'!X$17,"")</f>
        <v/>
      </c>
      <c r="W579" s="545" t="str">
        <f>IF(AND('1C TSrécur11'!X$17&lt;&gt;0,'1C TSrécur11'!$C$12="OUI"),'1C TSrécur11'!$X$44/'1C TSrécur11'!X$17,"")</f>
        <v/>
      </c>
      <c r="X579" s="545" t="str">
        <f>IF(AND('1C TSrécur11'!X$17&lt;&gt;0,'1C TSrécur11'!$C$12="OUI"),'1C TSrécur11'!$X$45/'1C TSrécur11'!X$17,"")</f>
        <v/>
      </c>
      <c r="Y579" s="545" t="str">
        <f>IF(AND('1C TSrécur11'!X$17&lt;&gt;0,'1C TSrécur11'!$C$12="OUI"),'1C TSrécur11'!$X$46/'1C TSrécur11'!X$17,"")</f>
        <v/>
      </c>
      <c r="Z579" s="545" t="str">
        <f>IF(AND('1C TSrécur11'!X$17&lt;&gt;0,'1C TSrécur11'!$C$12="OUI"),'1C TSrécur11'!$X$47/'1C TSrécur11'!X$17,"")</f>
        <v/>
      </c>
      <c r="AA579" s="545" t="str">
        <f>IF(AND('1C TSrécur11'!X$17&lt;&gt;0,'1C TSrécur11'!$C$12="OUI"),'1C TSrécur11'!$X$48/'1C TSrécur11'!X$17,"")</f>
        <v/>
      </c>
      <c r="AB579" s="545" t="str">
        <f>IF(AND('1C TSrécur11'!X$17&lt;&gt;0,'1C TSrécur11'!$C$12="OUI"),'1C TSrécur11'!$X$49/'1C TSrécur11'!X$17,"")</f>
        <v/>
      </c>
      <c r="AC579" s="545" t="str">
        <f>IF(AND('1C TSrécur11'!X$17&lt;&gt;0,'1C TSrécur11'!$C$12="OUI"),'1C TSrécur11'!$X$50/'1C TSrécur11'!X$17,"")</f>
        <v/>
      </c>
      <c r="AD579" s="545" t="str">
        <f>IF(AND('1C TSrécur11'!X$17&lt;&gt;0,'1C TSrécur11'!$C$12="OUI"),'1C TSrécur11'!$X$51/'1C TSrécur11'!X$17,"")</f>
        <v/>
      </c>
      <c r="AE579" s="545" t="str">
        <f>IF(AND('1C TSrécur11'!X$17&lt;&gt;0,'1C TSrécur11'!$C$12="OUI"),'1C TSrécur11'!$X$52/'1C TSrécur11'!X$17,"")</f>
        <v/>
      </c>
      <c r="AF579" s="545" t="str">
        <f>IF(AND('1C TSrécur11'!X$17&lt;&gt;0,'1C TSrécur11'!$C$12="OUI"),'1C TSrécur11'!$X$53/'1C TSrécur11'!X$17,"")</f>
        <v/>
      </c>
      <c r="AG579" s="545" t="str">
        <f>IF(AND('1C TSrécur11'!X$17&lt;&gt;0,'1C TSrécur11'!$C$12="OUI"),'1C TSrécur11'!$X$54/'1C TSrécur11'!X$17,"")</f>
        <v/>
      </c>
      <c r="AH579" s="545" t="str">
        <f>IF(AND('1C TSrécur11'!X$17&lt;&gt;0,'1C TSrécur11'!$C$12="OUI"),'1C TSrécur11'!$X$55/'1C TSrécur11'!X$17,"")</f>
        <v/>
      </c>
      <c r="AI579" s="545" t="str">
        <f>IF(AND('1C TSrécur11'!X$17&lt;&gt;0,'1C TSrécur11'!$C$12="OUI"),'1C TSrécur11'!$X$56/'1C TSrécur11'!X$17,"")</f>
        <v/>
      </c>
      <c r="AJ579" s="545" t="str">
        <f>IF(AND('1C TSrécur11'!X$17&lt;&gt;0,'1C TSrécur11'!$C$12="OUI"),'1C TSrécur11'!$X$57/'1C TSrécur11'!X$17,"")</f>
        <v/>
      </c>
      <c r="AK579" s="545">
        <f>IF(AND('1C TSrécur11'!X$17&lt;&gt;0,'1C TSrécur11'!$C$12="OUI"),'1C TSrécur11'!X$58/'1C TSrécur11'!X$17,0)</f>
        <v>0</v>
      </c>
      <c r="AL579" s="73">
        <f>IF(AND('1C TSrécur11'!$B$12&lt;&gt;"",'1C TSrécur11'!$C$12="OUI"),N579+AK579,N579)</f>
        <v>0</v>
      </c>
      <c r="AM579" s="344">
        <f t="shared" si="186"/>
        <v>0</v>
      </c>
      <c r="AN579" s="344">
        <f t="shared" si="187"/>
        <v>0</v>
      </c>
      <c r="AO579" s="345">
        <f t="shared" si="192"/>
        <v>0</v>
      </c>
      <c r="AP579" s="573">
        <f t="shared" si="193"/>
        <v>0</v>
      </c>
      <c r="AQ579" s="583">
        <f t="shared" si="190"/>
        <v>0</v>
      </c>
      <c r="AR579" s="579"/>
      <c r="AS579" s="102"/>
      <c r="AT579" s="209" t="str">
        <f>IF('1C TSrécur11'!X$17*FICHE!$C$13&lt;J579,"Forfait limité à "&amp;FICHE!$C$13&amp;"€/jour","")</f>
        <v/>
      </c>
      <c r="AU579" s="592"/>
    </row>
    <row r="580" spans="1:211" ht="13.9" hidden="1" customHeight="1">
      <c r="A580" s="309"/>
      <c r="B580" s="338"/>
      <c r="C580" s="962" t="str">
        <f>IF('1C TSrécur11'!Y$17&lt;&gt;0,'1C TSrécur11'!$B$12,"")</f>
        <v/>
      </c>
      <c r="D580" s="963"/>
      <c r="E580" s="964"/>
      <c r="F580" s="211" t="str">
        <f>IF(AND($C580='1C TSrécur11'!$B$12,'1C TSrécur11'!$B$16="récurrentes",'1C TSrécur11'!$Y$17&lt;&gt;""),'1C TSrécur11'!$Y$21,"")</f>
        <v/>
      </c>
      <c r="G580" s="235"/>
      <c r="H580" s="745">
        <v>0.21</v>
      </c>
      <c r="I580" s="747">
        <v>1</v>
      </c>
      <c r="J580" s="316"/>
      <c r="K580" s="786">
        <f t="shared" si="191"/>
        <v>0</v>
      </c>
      <c r="L580" s="539">
        <f>IF(OR('1C TSrécur11'!$B$12="",'1C TSrécur11'!Y$30=0),0,IF(AND('1C TSrécur11'!$B$12&lt;&gt;"",$K$2="Pôle",'1C TSrécur11'!$C$12="OUI"),(('1C TSrécur11'!Y$22+'1C TSrécur11'!Y$23+'1C TSrécur11'!Y$24+'1C TSrécur11'!Y$25+'1C TSrécur11'!Y$29)/'1C TSrécur11'!Y$17),IF(AND('1C TSrécur11'!$B$12&lt;&gt;"",$K$2="Pôle",'1C TSrécur11'!$C$12="NON"),(('1C TSrécur11'!Y$22+'1C TSrécur11'!Y$23+'1C TSrécur11'!Y$24+'1C TSrécur11'!Y$25+'1C TSrécur11'!Y$29)/'1C TSrécur11'!Y$30),IF(AND('1C TSrécur11'!$B$12&lt;&gt;"",$K$2&lt;&gt;"Pôle",'1C TSrécur11'!$C$12="OUI"),(('1C TSrécur11'!Y$22+'1C TSrécur11'!Y$23+'1C TSrécur11'!Y$24+'1C TSrécur11'!Y$25+'1C TSrécur11'!Y$26+'1C TSrécur11'!Y$27+'1C TSrécur11'!Y$28+'1C TSrécur11'!Y$29)/'1C TSrécur11'!Y$17),IF(AND('1C TSrécur11'!$B$12&lt;&gt;"",$K$2&lt;&gt;"Pôle",'1C TSrécur11'!$C$12="NON"),(('1C TSrécur11'!Y$22+'1C TSrécur11'!Y$23+'1C TSrécur11'!Y$24+'1C TSrécur11'!Y$25+'1C TSrécur11'!Y$26+'1C TSrécur11'!Y$27+'1C TSrécur11'!Y$28+'1C TSrécur11'!Y$29)/'1C TSrécur11'!Y$30))))))</f>
        <v>0</v>
      </c>
      <c r="M580" s="539">
        <f>IF(OR('1C TSrécur11'!$B$12="",'1C TSrécur11'!Y$30=0),0,IF(AND('1C TSrécur11'!$B$12&lt;&gt;"",$K$2="Pôle",'1C TSrécur11'!$C$12="OUI"),(('1C TSrécur11'!Y$26+'1C TSrécur11'!Y$27+'1C TSrécur11'!Y$28)/'1C TSrécur11'!Y$17),IF(AND('1C TSrécur11'!$B$12&lt;&gt;"",$K$2="Pôle",'1C TSrécur11'!$C$12="NON"),(('1C TSrécur11'!Y$26+'1C TSrécur11'!Y$27+'1C TSrécur11'!Y$28)/'1C TSrécur11'!Y$30),IF(AND('1C TSrécur11'!$B$12&lt;&gt;"",$K$2&lt;&gt;"Pôle"),0))))</f>
        <v>0</v>
      </c>
      <c r="N580" s="539">
        <f>IF(AND('1C TSrécur11'!$Y$17&lt;&gt;0,'1C TSrécur11'!$Y$30&lt;&gt;0),L580+M580,0)</f>
        <v>0</v>
      </c>
      <c r="O580" s="544" t="str">
        <f>IF(AND('1C TSrécur11'!Y$17&lt;&gt;0,'1C TSrécur11'!$C$12="OUI"),'1C TSrécur11'!Y$36/'1C TSrécur11'!Y$17,"")</f>
        <v/>
      </c>
      <c r="P580" s="545" t="str">
        <f>IF(AND('1C TSrécur11'!Y$17&lt;&gt;0,'1C TSrécur11'!$C$12="OUI"),'1C TSrécur11'!$Y$37/'1C TSrécur11'!Y$17,"")</f>
        <v/>
      </c>
      <c r="Q580" s="545" t="str">
        <f>IF(AND('1C TSrécur11'!Y$17&lt;&gt;0,'1C TSrécur11'!$C$12="OUI"),'1C TSrécur11'!$Y$38/'1C TSrécur11'!Y$17,"")</f>
        <v/>
      </c>
      <c r="R580" s="545" t="str">
        <f>IF(AND('1C TSrécur11'!Y$17&lt;&gt;0,'1C TSrécur11'!$C$12="OUI"),'1C TSrécur11'!$Y$39/'1C TSrécur11'!Y$17,"")</f>
        <v/>
      </c>
      <c r="S580" s="545" t="str">
        <f>IF(AND('1C TSrécur11'!Y$17&lt;&gt;0,'1C TSrécur11'!$C$12="OUI"),'1C TSrécur11'!$Y$40/'1C TSrécur11'!Y$17,"")</f>
        <v/>
      </c>
      <c r="T580" s="545" t="str">
        <f>IF(AND('1C TSrécur11'!Y$17&lt;&gt;0,'1C TSrécur11'!$C$12="OUI"),'1C TSrécur11'!$Y$41/'1C TSrécur11'!Y$17,"")</f>
        <v/>
      </c>
      <c r="U580" s="545" t="str">
        <f>IF(AND('1C TSrécur11'!Y$17&lt;&gt;0,'1C TSrécur11'!$C$12="OUI"),'1C TSrécur11'!$Y$42/'1C TSrécur11'!Y$17,"")</f>
        <v/>
      </c>
      <c r="V580" s="545" t="str">
        <f>IF(AND('1C TSrécur11'!Y$17&lt;&gt;0,'1C TSrécur11'!$C$12="OUI"),'1C TSrécur11'!$Y$43/'1C TSrécur11'!Y$17,"")</f>
        <v/>
      </c>
      <c r="W580" s="545" t="str">
        <f>IF(AND('1C TSrécur11'!Y$17&lt;&gt;0,'1C TSrécur11'!$C$12="OUI"),'1C TSrécur11'!$Y$44/'1C TSrécur11'!Y$17,"")</f>
        <v/>
      </c>
      <c r="X580" s="545" t="str">
        <f>IF(AND('1C TSrécur11'!Y$17&lt;&gt;0,'1C TSrécur11'!$C$12="OUI"),'1C TSrécur11'!$Y$45/'1C TSrécur11'!Y$17,"")</f>
        <v/>
      </c>
      <c r="Y580" s="545" t="str">
        <f>IF(AND('1C TSrécur11'!Y$17&lt;&gt;0,'1C TSrécur11'!$C$12="OUI"),'1C TSrécur11'!$Y$46/'1C TSrécur11'!Y$17,"")</f>
        <v/>
      </c>
      <c r="Z580" s="545" t="str">
        <f>IF(AND('1C TSrécur11'!Y$17&lt;&gt;0,'1C TSrécur11'!$C$12="OUI"),'1C TSrécur11'!$Y$47/'1C TSrécur11'!Y$17,"")</f>
        <v/>
      </c>
      <c r="AA580" s="545" t="str">
        <f>IF(AND('1C TSrécur11'!Y$17&lt;&gt;0,'1C TSrécur11'!$C$12="OUI"),'1C TSrécur11'!$Y$48/'1C TSrécur11'!Y$17,"")</f>
        <v/>
      </c>
      <c r="AB580" s="545" t="str">
        <f>IF(AND('1C TSrécur11'!Y$17&lt;&gt;0,'1C TSrécur11'!$C$12="OUI"),'1C TSrécur11'!$Y$49/'1C TSrécur11'!Y$17,"")</f>
        <v/>
      </c>
      <c r="AC580" s="545" t="str">
        <f>IF(AND('1C TSrécur11'!Y$17&lt;&gt;0,'1C TSrécur11'!$C$12="OUI"),'1C TSrécur11'!$Y$50/'1C TSrécur11'!Y$17,"")</f>
        <v/>
      </c>
      <c r="AD580" s="545" t="str">
        <f>IF(AND('1C TSrécur11'!Y$17&lt;&gt;0,'1C TSrécur11'!$C$12="OUI"),'1C TSrécur11'!$Y$51/'1C TSrécur11'!Y$17,"")</f>
        <v/>
      </c>
      <c r="AE580" s="545" t="str">
        <f>IF(AND('1C TSrécur11'!Y$17&lt;&gt;0,'1C TSrécur11'!$C$12="OUI"),'1C TSrécur11'!$Y$52/'1C TSrécur11'!Y$17,"")</f>
        <v/>
      </c>
      <c r="AF580" s="545" t="str">
        <f>IF(AND('1C TSrécur11'!Y$17&lt;&gt;0,'1C TSrécur11'!$C$12="OUI"),'1C TSrécur11'!$Y$53/'1C TSrécur11'!Y$17,"")</f>
        <v/>
      </c>
      <c r="AG580" s="545" t="str">
        <f>IF(AND('1C TSrécur11'!Y$17&lt;&gt;0,'1C TSrécur11'!$C$12="OUI"),'1C TSrécur11'!$Y$54/'1C TSrécur11'!Y$17,"")</f>
        <v/>
      </c>
      <c r="AH580" s="545" t="str">
        <f>IF(AND('1C TSrécur11'!Y$17&lt;&gt;0,'1C TSrécur11'!$C$12="OUI"),'1C TSrécur11'!$Y$55/'1C TSrécur11'!Y$17,"")</f>
        <v/>
      </c>
      <c r="AI580" s="545" t="str">
        <f>IF(AND('1C TSrécur11'!Y$17&lt;&gt;0,'1C TSrécur11'!$C$12="OUI"),'1C TSrécur11'!$Y$56/'1C TSrécur11'!Y$17,"")</f>
        <v/>
      </c>
      <c r="AJ580" s="545" t="str">
        <f>IF(AND('1C TSrécur11'!Y$17&lt;&gt;0,'1C TSrécur11'!$C$12="OUI"),'1C TSrécur11'!$Y$57/'1C TSrécur11'!Y$17,"")</f>
        <v/>
      </c>
      <c r="AK580" s="545">
        <f>IF(AND('1C TSrécur11'!Y$17&lt;&gt;0,'1C TSrécur11'!$C$12="OUI"),'1C TSrécur11'!Y$58/'1C TSrécur11'!Y$17,0)</f>
        <v>0</v>
      </c>
      <c r="AL580" s="73">
        <f>IF(AND('1C TSrécur11'!$B$12&lt;&gt;"",'1C TSrécur11'!$C$12="OUI"),N580+AK580,N580)</f>
        <v>0</v>
      </c>
      <c r="AM580" s="344">
        <f t="shared" si="186"/>
        <v>0</v>
      </c>
      <c r="AN580" s="344">
        <f t="shared" si="187"/>
        <v>0</v>
      </c>
      <c r="AO580" s="345">
        <f t="shared" si="192"/>
        <v>0</v>
      </c>
      <c r="AP580" s="573">
        <f t="shared" si="193"/>
        <v>0</v>
      </c>
      <c r="AQ580" s="583">
        <f t="shared" si="190"/>
        <v>0</v>
      </c>
      <c r="AR580" s="579"/>
      <c r="AS580" s="102"/>
      <c r="AT580" s="209" t="str">
        <f>IF('1C TSrécur11'!Y$17*FICHE!$C$13&lt;J580,"Forfait limité à "&amp;FICHE!$C$13&amp;"€/jour","")</f>
        <v/>
      </c>
      <c r="AU580" s="592"/>
    </row>
    <row r="581" spans="1:211" s="767" customFormat="1" ht="13.9" hidden="1" customHeight="1">
      <c r="A581" s="819"/>
      <c r="B581" s="820"/>
      <c r="C581" s="965" t="str">
        <f>IF('1C TSrécur11'!Z$17&lt;&gt;0,'1C TSrécur11'!$B$12,"")</f>
        <v/>
      </c>
      <c r="D581" s="966"/>
      <c r="E581" s="967"/>
      <c r="F581" s="821" t="str">
        <f>IF(AND($C581='1C TSrécur11'!$B$12,'1C TSrécur11'!$B$16="récurrentes",'1C TSrécur11'!$Z$17&lt;&gt;""),'1C TSrécur11'!$Z$21,"")</f>
        <v/>
      </c>
      <c r="G581" s="833"/>
      <c r="H581" s="834">
        <v>0.21</v>
      </c>
      <c r="I581" s="835">
        <v>1</v>
      </c>
      <c r="J581" s="822"/>
      <c r="K581" s="836">
        <f t="shared" si="191"/>
        <v>0</v>
      </c>
      <c r="L581" s="837">
        <f>IF(OR('1C TSrécur11'!$B$12="",'1C TSrécur11'!Z$30=0),0,IF(AND('1C TSrécur11'!$B$12&lt;&gt;"",$K$2="Pôle",'1C TSrécur11'!$C$12="OUI"),(('1C TSrécur11'!Z$22+'1C TSrécur11'!Z$23+'1C TSrécur11'!Z$24+'1C TSrécur11'!Z$25+'1C TSrécur11'!Z$29)/'1C TSrécur11'!Z$17),IF(AND('1C TSrécur11'!$B$12&lt;&gt;"",$K$2="Pôle",'1C TSrécur11'!$C$12="NON"),(('1C TSrécur11'!Z$22+'1C TSrécur11'!Z$23+'1C TSrécur11'!Z$24+'1C TSrécur11'!Z$25+'1C TSrécur11'!Z$29)/'1C TSrécur11'!Z$30),IF(AND('1C TSrécur11'!$B$12&lt;&gt;"",$K$2&lt;&gt;"Pôle",'1C TSrécur11'!$C$12="OUI"),(('1C TSrécur11'!Z$22+'1C TSrécur11'!Z$23+'1C TSrécur11'!Z$24+'1C TSrécur11'!Z$25+'1C TSrécur11'!Z$26+'1C TSrécur11'!Z$27+'1C TSrécur11'!Z$28+'1C TSrécur11'!Z$29)/'1C TSrécur11'!Z$17),IF(AND('1C TSrécur11'!$B$12&lt;&gt;"",$K$2&lt;&gt;"Pôle",'1C TSrécur11'!$C$12="NON"),(('1C TSrécur11'!Z$22+'1C TSrécur11'!Z$23+'1C TSrécur11'!Z$24+'1C TSrécur11'!Z$25+'1C TSrécur11'!Z$26+'1C TSrécur11'!Z$27+'1C TSrécur11'!Z$28+'1C TSrécur11'!Z$29)/'1C TSrécur11'!Z$30))))))</f>
        <v>0</v>
      </c>
      <c r="M581" s="837">
        <f>IF(OR('1C TSrécur11'!$B$12="",'1C TSrécur11'!Z$30=0),0,IF(AND('1C TSrécur11'!$B$12&lt;&gt;"",$K$2="Pôle",'1C TSrécur11'!$C$12="OUI"),(('1C TSrécur11'!Z$26+'1C TSrécur11'!Z$27+'1C TSrécur11'!Z$28)/'1C TSrécur11'!Z$17),IF(AND('1C TSrécur11'!$B$12&lt;&gt;"",$K$2="Pôle",'1C TSrécur11'!$C$12="NON"),(('1C TSrécur11'!Z$26+'1C TSrécur11'!Z$27+'1C TSrécur11'!Z$28)/'1C TSrécur11'!Z$30),IF(AND('1C TSrécur11'!$B$12&lt;&gt;"",$K$2&lt;&gt;"Pôle"),0))))</f>
        <v>0</v>
      </c>
      <c r="N581" s="837">
        <f>IF(AND('1C TSrécur11'!$Z$17&lt;&gt;0,'1C TSrécur11'!$Z$30&lt;&gt;0),L581+M581,0)</f>
        <v>0</v>
      </c>
      <c r="O581" s="838" t="str">
        <f>IF(AND('1C TSrécur11'!Z$17&lt;&gt;0,'1C TSrécur11'!$C$12="OUI"),'1C TSrécur11'!Z$36/'1C TSrécur11'!Z$17,"")</f>
        <v/>
      </c>
      <c r="P581" s="839" t="str">
        <f>IF(AND('1C TSrécur11'!Z$17&lt;&gt;0,'1C TSrécur11'!$C$12="OUI"),'1C TSrécur11'!$Z$37/'1C TSrécur11'!Z$17,"")</f>
        <v/>
      </c>
      <c r="Q581" s="839" t="str">
        <f>IF(AND('1C TSrécur11'!Z$17&lt;&gt;0,'1C TSrécur11'!$C$12="OUI"),'1C TSrécur11'!$Z$38/'1C TSrécur11'!Z$17,"")</f>
        <v/>
      </c>
      <c r="R581" s="839" t="str">
        <f>IF(AND('1C TSrécur11'!Z$17&lt;&gt;0,'1C TSrécur11'!$C$12="OUI"),'1C TSrécur11'!$Z$39/'1C TSrécur11'!Z$17,"")</f>
        <v/>
      </c>
      <c r="S581" s="839" t="str">
        <f>IF(AND('1C TSrécur11'!Z$17&lt;&gt;0,'1C TSrécur11'!$C$12="OUI"),'1C TSrécur11'!$Z$40/'1C TSrécur11'!Z$17,"")</f>
        <v/>
      </c>
      <c r="T581" s="839" t="str">
        <f>IF(AND('1C TSrécur11'!Z$17&lt;&gt;0,'1C TSrécur11'!$C$12="OUI"),'1C TSrécur11'!$Z$41/'1C TSrécur11'!Z$17,"")</f>
        <v/>
      </c>
      <c r="U581" s="839" t="str">
        <f>IF(AND('1C TSrécur11'!Z$17&lt;&gt;0,'1C TSrécur11'!$C$12="OUI"),'1C TSrécur11'!$Z$42/'1C TSrécur11'!Z$17,"")</f>
        <v/>
      </c>
      <c r="V581" s="839" t="str">
        <f>IF(AND('1C TSrécur11'!Z$17&lt;&gt;0,'1C TSrécur11'!$C$12="OUI"),'1C TSrécur11'!$Z$43/'1C TSrécur11'!Z$17,"")</f>
        <v/>
      </c>
      <c r="W581" s="839" t="str">
        <f>IF(AND('1C TSrécur11'!Z$17&lt;&gt;0,'1C TSrécur11'!$C$12="OUI"),'1C TSrécur11'!$Z$44/'1C TSrécur11'!Z$17,"")</f>
        <v/>
      </c>
      <c r="X581" s="839" t="str">
        <f>IF(AND('1C TSrécur11'!Z$17&lt;&gt;0,'1C TSrécur11'!$C$12="OUI"),'1C TSrécur11'!$Z$45/'1C TSrécur11'!Z$17,"")</f>
        <v/>
      </c>
      <c r="Y581" s="839" t="str">
        <f>IF(AND('1C TSrécur11'!Z$17&lt;&gt;0,'1C TSrécur11'!$C$12="OUI"),'1C TSrécur11'!$Z$46/'1C TSrécur11'!Z$17,"")</f>
        <v/>
      </c>
      <c r="Z581" s="839" t="str">
        <f>IF(AND('1C TSrécur11'!Z$17&lt;&gt;0,'1C TSrécur11'!$C$12="OUI"),'1C TSrécur11'!$Z$47/'1C TSrécur11'!Z$17,"")</f>
        <v/>
      </c>
      <c r="AA581" s="839" t="str">
        <f>IF(AND('1C TSrécur11'!Z$17&lt;&gt;0,'1C TSrécur11'!$C$12="OUI"),'1C TSrécur11'!$Z$48/'1C TSrécur11'!Z$17,"")</f>
        <v/>
      </c>
      <c r="AB581" s="839" t="str">
        <f>IF(AND('1C TSrécur11'!Z$17&lt;&gt;0,'1C TSrécur11'!$C$12="OUI"),'1C TSrécur11'!$Z$49/'1C TSrécur11'!Z$17,"")</f>
        <v/>
      </c>
      <c r="AC581" s="839" t="str">
        <f>IF(AND('1C TSrécur11'!Z$17&lt;&gt;0,'1C TSrécur11'!$C$12="OUI"),'1C TSrécur11'!$Z$50/'1C TSrécur11'!Z$17,"")</f>
        <v/>
      </c>
      <c r="AD581" s="839" t="str">
        <f>IF(AND('1C TSrécur11'!Z$17&lt;&gt;0,'1C TSrécur11'!$C$12="OUI"),'1C TSrécur11'!$Z$51/'1C TSrécur11'!Z$17,"")</f>
        <v/>
      </c>
      <c r="AE581" s="839" t="str">
        <f>IF(AND('1C TSrécur11'!Z$17&lt;&gt;0,'1C TSrécur11'!$C$12="OUI"),'1C TSrécur11'!$Z$52/'1C TSrécur11'!Z$17,"")</f>
        <v/>
      </c>
      <c r="AF581" s="839" t="str">
        <f>IF(AND('1C TSrécur11'!Z$17&lt;&gt;0,'1C TSrécur11'!$C$12="OUI"),'1C TSrécur11'!$Z$53/'1C TSrécur11'!Z$17,"")</f>
        <v/>
      </c>
      <c r="AG581" s="839" t="str">
        <f>IF(AND('1C TSrécur11'!Z$17&lt;&gt;0,'1C TSrécur11'!$C$12="OUI"),'1C TSrécur11'!$Z$54/'1C TSrécur11'!Z$17,"")</f>
        <v/>
      </c>
      <c r="AH581" s="839" t="str">
        <f>IF(AND('1C TSrécur11'!Z$17&lt;&gt;0,'1C TSrécur11'!$C$12="OUI"),'1C TSrécur11'!$Z$55/'1C TSrécur11'!Z$17,"")</f>
        <v/>
      </c>
      <c r="AI581" s="839" t="str">
        <f>IF(AND('1C TSrécur11'!Z$17&lt;&gt;0,'1C TSrécur11'!$C$12="OUI"),'1C TSrécur11'!$Z$56/'1C TSrécur11'!Z$17,"")</f>
        <v/>
      </c>
      <c r="AJ581" s="839" t="str">
        <f>IF(AND('1C TSrécur11'!Z$17&lt;&gt;0,'1C TSrécur11'!$C$12="OUI"),'1C TSrécur11'!$Z$57/'1C TSrécur11'!Z$17,"")</f>
        <v/>
      </c>
      <c r="AK581" s="839">
        <f>IF(AND('1C TSrécur11'!Z$17&lt;&gt;0,'1C TSrécur11'!$C$12="OUI"),'1C TSrécur11'!Z$58/'1C TSrécur11'!Z$17,0)</f>
        <v>0</v>
      </c>
      <c r="AL581" s="823">
        <f>IF(AND('1C TSrécur11'!$B$12&lt;&gt;"",'1C TSrécur11'!$C$12="OUI"),N581+AK581,N581)</f>
        <v>0</v>
      </c>
      <c r="AM581" s="840">
        <f t="shared" si="186"/>
        <v>0</v>
      </c>
      <c r="AN581" s="840">
        <f t="shared" si="187"/>
        <v>0</v>
      </c>
      <c r="AO581" s="841">
        <f t="shared" si="192"/>
        <v>0</v>
      </c>
      <c r="AP581" s="576">
        <f t="shared" si="193"/>
        <v>0</v>
      </c>
      <c r="AQ581" s="585">
        <f t="shared" si="190"/>
        <v>0</v>
      </c>
      <c r="AR581" s="581"/>
      <c r="AS581" s="215"/>
      <c r="AT581" s="214" t="str">
        <f>IF('1C TSrécur11'!Z$17*FICHE!$C$13&lt;J581,"Forfait limité à "&amp;FICHE!$C$13&amp;"€/jour","")</f>
        <v/>
      </c>
      <c r="AU581" s="788"/>
      <c r="AV581" s="824"/>
      <c r="AW581" s="824"/>
      <c r="AX581" s="824"/>
      <c r="AY581" s="824"/>
      <c r="AZ581" s="824"/>
    </row>
    <row r="582" spans="1:211" s="862" customFormat="1" ht="13.9" hidden="1" customHeight="1">
      <c r="A582" s="843"/>
      <c r="B582" s="844"/>
      <c r="C582" s="968" t="str">
        <f>IF('1C TSrécur12'!C$17&lt;&gt;0,'1C TSrécur12'!$B$12,"")</f>
        <v/>
      </c>
      <c r="D582" s="969"/>
      <c r="E582" s="970"/>
      <c r="F582" s="845" t="str">
        <f>IF(AND($C582='1C TSrécur12'!$B$12,'1C TSrécur12'!$B$16="récurrentes",'1C TSrécur12'!$C$17&lt;&gt;""),'1C TSrécur12'!$C$21,"")</f>
        <v/>
      </c>
      <c r="G582" s="846"/>
      <c r="H582" s="847">
        <v>0.21</v>
      </c>
      <c r="I582" s="847">
        <v>1</v>
      </c>
      <c r="J582" s="848"/>
      <c r="K582" s="849">
        <f t="shared" si="191"/>
        <v>0</v>
      </c>
      <c r="L582" s="850">
        <f>IF(OR('1C TSrécur12'!$B$12="",'1C TSrécur12'!C$30=0),0,IF(AND('1C TSrécur12'!$B$12&lt;&gt;"",$K$2="Pôle",'1C TSrécur12'!$C$12="OUI"),(('1C TSrécur12'!C$22+'1C TSrécur12'!C$23+'1C TSrécur12'!C$24+'1C TSrécur12'!C$25+'1C TSrécur12'!C$29)/'1C TSrécur12'!C$17),IF(AND('1C TSrécur12'!$B$12&lt;&gt;"",$K$2="Pôle",'1C TSrécur12'!$C$12="NON"),(('1C TSrécur12'!C$22+'1C TSrécur12'!C$23+'1C TSrécur12'!C$24+'1C TSrécur12'!C$25+'1C TSrécur12'!C$29)/'1C TSrécur12'!C$30),IF(AND('1C TSrécur12'!$B$12&lt;&gt;"",$K$2&lt;&gt;"Pôle",'1C TSrécur12'!$C$12="OUI"),(('1C TSrécur12'!C$22+'1C TSrécur12'!C$23+'1C TSrécur12'!C$24+'1C TSrécur12'!C$25+'1C TSrécur12'!C$26+'1C TSrécur12'!C$27+'1C TSrécur12'!C$28+'1C TSrécur12'!C$29)/'1C TSrécur12'!C$17),IF(AND('1C TSrécur12'!$B$12&lt;&gt;"",$K$2&lt;&gt;"Pôle",'1C TSrécur12'!$C$12="NON"),(('1C TSrécur12'!C$22+'1C TSrécur12'!C$23+'1C TSrécur12'!C$24+'1C TSrécur12'!C$25+'1C TSrécur12'!C$26+'1C TSrécur12'!C$27+'1C TSrécur12'!C$28+'1C TSrécur12'!C$29)/'1C TSrécur12'!C$30))))))</f>
        <v>0</v>
      </c>
      <c r="M582" s="850">
        <f>IF(OR('1C TSrécur12'!$B$12="",'1C TSrécur12'!C$30=0),0,IF(AND('1C TSrécur12'!$B$12&lt;&gt;"",$K$2="Pôle",'1C TSrécur12'!$C$12="OUI"),(('1C TSrécur12'!C$26+'1C TSrécur12'!C$27+'1C TSrécur12'!C$28)/'1C TSrécur12'!C$17),IF(AND('1C TSrécur12'!$B$12&lt;&gt;"",$K$2="Pôle",'1C TSrécur12'!$C$12="NON"),(('1C TSrécur12'!C$26+'1C TSrécur12'!C$27+'1C TSrécur12'!C$28)/'1C TSrécur12'!C$30),IF(AND('1C TSrécur12'!$B$12&lt;&gt;"",$K$2&lt;&gt;"Pôle"),0))))</f>
        <v>0</v>
      </c>
      <c r="N582" s="850">
        <f>IF(AND('1C TSrécur12'!$C$17&lt;&gt;0,'1C TSrécur12'!$C$30&lt;&gt;0),L582+M582,0)</f>
        <v>0</v>
      </c>
      <c r="O582" s="851" t="str">
        <f>IF(AND('1C TSrécur12'!C$17&lt;&gt;0,'1C TSrécur12'!$C$12="OUI"),'1C TSrécur12'!C$36/'1C TSrécur12'!C$17,"")</f>
        <v/>
      </c>
      <c r="P582" s="852" t="str">
        <f>IF(AND('1C TSrécur12'!C$17&lt;&gt;0,'1C TSrécur12'!$C$12="OUI"),'1C TSrécur12'!$C$37/'1C TSrécur12'!C$17,"")</f>
        <v/>
      </c>
      <c r="Q582" s="852" t="str">
        <f>IF(AND('1C TSrécur12'!C$17&lt;&gt;0,'1C TSrécur12'!$C$12="OUI"),'1C TSrécur12'!$C$38/'1C TSrécur12'!C$17,"")</f>
        <v/>
      </c>
      <c r="R582" s="852" t="str">
        <f>IF(AND('1C TSrécur12'!C$17&lt;&gt;0,'1C TSrécur12'!$C$12="OUI"),'1C TSrécur12'!$C$39/'1C TSrécur12'!C$17,"")</f>
        <v/>
      </c>
      <c r="S582" s="852" t="str">
        <f>IF(AND('1C TSrécur12'!C$17&lt;&gt;0,'1C TSrécur12'!$C$12="OUI"),'1C TSrécur12'!$C$40/'1C TSrécur12'!C$17,"")</f>
        <v/>
      </c>
      <c r="T582" s="852" t="str">
        <f>IF(AND('1C TSrécur12'!C$17&lt;&gt;0,'1C TSrécur12'!$C$12="OUI"),'1C TSrécur12'!$C$41/'1C TSrécur12'!C$17,"")</f>
        <v/>
      </c>
      <c r="U582" s="852" t="str">
        <f>IF(AND('1C TSrécur12'!C$17&lt;&gt;0,'1C TSrécur12'!$C$12="OUI"),'1C TSrécur12'!$C$42/'1C TSrécur12'!C$17,"")</f>
        <v/>
      </c>
      <c r="V582" s="852" t="str">
        <f>IF(AND('1C TSrécur12'!C$17&lt;&gt;0,'1C TSrécur12'!$C$12="OUI"),'1C TSrécur12'!$C$43/'1C TSrécur12'!C$17,"")</f>
        <v/>
      </c>
      <c r="W582" s="852" t="str">
        <f>IF(AND('1C TSrécur12'!C$17&lt;&gt;0,'1C TSrécur12'!$C$12="OUI"),'1C TSrécur12'!$C$44/'1C TSrécur12'!C$17,"")</f>
        <v/>
      </c>
      <c r="X582" s="852" t="str">
        <f>IF(AND('1C TSrécur12'!C$17&lt;&gt;0,'1C TSrécur12'!$C$12="OUI"),'1C TSrécur12'!$C$45/'1C TSrécur12'!C$17,"")</f>
        <v/>
      </c>
      <c r="Y582" s="852" t="str">
        <f>IF(AND('1C TSrécur12'!C$17&lt;&gt;0,'1C TSrécur12'!$C$12="OUI"),'1C TSrécur12'!$C$46/'1C TSrécur12'!C$17,"")</f>
        <v/>
      </c>
      <c r="Z582" s="852" t="str">
        <f>IF(AND('1C TSrécur12'!C$17&lt;&gt;0,'1C TSrécur12'!$C$12="OUI"),'1C TSrécur12'!$C$47/'1C TSrécur12'!C$17,"")</f>
        <v/>
      </c>
      <c r="AA582" s="852" t="str">
        <f>IF(AND('1C TSrécur12'!C$17&lt;&gt;0,'1C TSrécur12'!$C$12="OUI"),'1C TSrécur12'!$C$48/'1C TSrécur12'!C$17,"")</f>
        <v/>
      </c>
      <c r="AB582" s="852" t="str">
        <f>IF(AND('1C TSrécur12'!C$17&lt;&gt;0,'1C TSrécur12'!$C$12="OUI"),'1C TSrécur12'!$C$49/'1C TSrécur12'!C$17,"")</f>
        <v/>
      </c>
      <c r="AC582" s="852" t="str">
        <f>IF(AND('1C TSrécur12'!C$17&lt;&gt;0,'1C TSrécur12'!$C$12="OUI"),'1C TSrécur12'!$C$50/'1C TSrécur12'!C$17,"")</f>
        <v/>
      </c>
      <c r="AD582" s="852" t="str">
        <f>IF(AND('1C TSrécur12'!C$17&lt;&gt;0,'1C TSrécur12'!$C$12="OUI"),'1C TSrécur12'!$C$51/'1C TSrécur12'!C$17,"")</f>
        <v/>
      </c>
      <c r="AE582" s="852" t="str">
        <f>IF(AND('1C TSrécur12'!C$17&lt;&gt;0,'1C TSrécur12'!$C$12="OUI"),'1C TSrécur12'!$C$52/'1C TSrécur12'!C$17,"")</f>
        <v/>
      </c>
      <c r="AF582" s="852" t="str">
        <f>IF(AND('1C TSrécur12'!C$17&lt;&gt;0,'1C TSrécur12'!$C$12="OUI"),'1C TSrécur12'!$C$53/'1C TSrécur12'!C$17,"")</f>
        <v/>
      </c>
      <c r="AG582" s="852" t="str">
        <f>IF(AND('1C TSrécur12'!C$17&lt;&gt;0,'1C TSrécur12'!$C$12="OUI"),'1C TSrécur12'!$C$54/'1C TSrécur12'!C$17,"")</f>
        <v/>
      </c>
      <c r="AH582" s="852" t="str">
        <f>IF(AND('1C TSrécur12'!C$17&lt;&gt;0,'1C TSrécur12'!$C$12="OUI"),'1C TSrécur12'!$C$55/'1C TSrécur12'!C$17,"")</f>
        <v/>
      </c>
      <c r="AI582" s="852" t="str">
        <f>IF(AND('1C TSrécur12'!C$17&lt;&gt;0,'1C TSrécur12'!$C$12="OUI"),'1C TSrécur12'!$C$56/'1C TSrécur12'!C$17,"")</f>
        <v/>
      </c>
      <c r="AJ582" s="852" t="str">
        <f>IF(AND('1C TSrécur12'!C$17&lt;&gt;0,'1C TSrécur12'!$C$12="OUI"),'1C TSrécur12'!$C$57/'1C TSrécur12'!C$17,"")</f>
        <v/>
      </c>
      <c r="AK582" s="852">
        <f>IF(AND('1C TSrécur12'!C$17&lt;&gt;0,'1C TSrécur12'!$C$12="OUI"),'1C TSrécur12'!C$58/'1C TSrécur12'!C$17,0)</f>
        <v>0</v>
      </c>
      <c r="AL582" s="853">
        <f>IF(AND('1C TSrécur12'!$B$12&lt;&gt;"",'1C TSrécur12'!$C$12="OUI"),N582+AK582,N582)</f>
        <v>0</v>
      </c>
      <c r="AM582" s="854">
        <f t="shared" ref="AM582:AM605" si="194">(J582+(J582*H582)-(J582*H582*I582))*L582</f>
        <v>0</v>
      </c>
      <c r="AN582" s="854">
        <f t="shared" ref="AN582:AN605" si="195">((J582+(J582*H582)-(J582*H582*I582))*M582)*50%</f>
        <v>0</v>
      </c>
      <c r="AO582" s="855">
        <f>AM582+AN582</f>
        <v>0</v>
      </c>
      <c r="AP582" s="856">
        <f>AM582-AR582</f>
        <v>0</v>
      </c>
      <c r="AQ582" s="857">
        <f t="shared" si="190"/>
        <v>0</v>
      </c>
      <c r="AR582" s="858"/>
      <c r="AS582" s="859"/>
      <c r="AT582" s="860" t="str">
        <f>IF(('1C TSrécur12'!C$17*FICHE!$C$13)&lt;J582,"Forfait limité à "&amp;FICHE!$C$13&amp;"€/jour","")</f>
        <v/>
      </c>
      <c r="AU582" s="861"/>
      <c r="AV582" s="907"/>
      <c r="AW582" s="907"/>
      <c r="AX582" s="907"/>
      <c r="AY582" s="907"/>
      <c r="AZ582" s="907"/>
      <c r="BA582" s="767"/>
      <c r="BB582" s="767"/>
      <c r="BC582" s="767"/>
      <c r="BD582" s="767"/>
      <c r="BE582" s="767"/>
      <c r="BF582" s="767"/>
      <c r="BG582" s="767"/>
      <c r="BH582" s="767"/>
      <c r="BI582" s="767"/>
      <c r="BJ582" s="767"/>
      <c r="BK582" s="767"/>
      <c r="BL582" s="767"/>
      <c r="BM582" s="767"/>
      <c r="BN582" s="767"/>
      <c r="BO582" s="767"/>
      <c r="BP582" s="767"/>
      <c r="BQ582" s="767"/>
      <c r="BR582" s="767"/>
      <c r="BS582" s="767"/>
      <c r="BT582" s="767"/>
      <c r="BU582" s="767"/>
      <c r="BV582" s="767"/>
      <c r="BW582" s="767"/>
      <c r="BX582" s="767"/>
      <c r="BY582" s="767"/>
      <c r="BZ582" s="767"/>
      <c r="CA582" s="767"/>
      <c r="CB582" s="767"/>
      <c r="CC582" s="767"/>
      <c r="CD582" s="767"/>
      <c r="CE582" s="767"/>
      <c r="CF582" s="767"/>
      <c r="CG582" s="767"/>
      <c r="CH582" s="767"/>
      <c r="CI582" s="767"/>
      <c r="CJ582" s="767"/>
      <c r="CK582" s="767"/>
      <c r="CL582" s="767"/>
      <c r="CM582" s="767"/>
      <c r="CN582" s="767"/>
      <c r="CO582" s="767"/>
      <c r="CP582" s="767"/>
      <c r="CQ582" s="767"/>
      <c r="CR582" s="767"/>
      <c r="CS582" s="767"/>
      <c r="CT582" s="767"/>
      <c r="CU582" s="767"/>
      <c r="CV582" s="767"/>
      <c r="CW582" s="767"/>
      <c r="CX582" s="767"/>
      <c r="CY582" s="767"/>
      <c r="CZ582" s="767"/>
      <c r="DA582" s="767"/>
      <c r="DB582" s="767"/>
      <c r="DC582" s="767"/>
      <c r="DD582" s="767"/>
      <c r="DE582" s="767"/>
      <c r="DF582" s="767"/>
      <c r="DG582" s="767"/>
      <c r="DH582" s="767"/>
      <c r="DI582" s="767"/>
      <c r="DJ582" s="767"/>
      <c r="DK582" s="767"/>
      <c r="DL582" s="767"/>
      <c r="DM582" s="767"/>
      <c r="DN582" s="767"/>
      <c r="DO582" s="767"/>
      <c r="DP582" s="767"/>
      <c r="DQ582" s="767"/>
      <c r="DR582" s="767"/>
      <c r="DS582" s="767"/>
      <c r="DT582" s="767"/>
      <c r="DU582" s="767"/>
      <c r="DV582" s="767"/>
      <c r="DW582" s="767"/>
      <c r="DX582" s="767"/>
      <c r="DY582" s="767"/>
      <c r="DZ582" s="767"/>
      <c r="EA582" s="767"/>
      <c r="EB582" s="767"/>
      <c r="EC582" s="767"/>
      <c r="ED582" s="767"/>
      <c r="EE582" s="767"/>
      <c r="EF582" s="767"/>
      <c r="EG582" s="767"/>
      <c r="EH582" s="767"/>
      <c r="EI582" s="767"/>
      <c r="EJ582" s="767"/>
      <c r="EK582" s="767"/>
      <c r="EL582" s="767"/>
      <c r="EM582" s="767"/>
      <c r="EN582" s="767"/>
      <c r="EO582" s="767"/>
      <c r="EP582" s="767"/>
      <c r="EQ582" s="767"/>
      <c r="ER582" s="767"/>
      <c r="ES582" s="767"/>
      <c r="ET582" s="767"/>
      <c r="EU582" s="767"/>
      <c r="EV582" s="767"/>
      <c r="EW582" s="767"/>
      <c r="EX582" s="767"/>
      <c r="EY582" s="767"/>
      <c r="EZ582" s="767"/>
      <c r="FA582" s="767"/>
      <c r="FB582" s="767"/>
      <c r="FC582" s="767"/>
      <c r="FD582" s="767"/>
      <c r="FE582" s="767"/>
      <c r="FF582" s="767"/>
      <c r="FG582" s="767"/>
      <c r="FH582" s="767"/>
      <c r="FI582" s="767"/>
      <c r="FJ582" s="767"/>
      <c r="FK582" s="767"/>
      <c r="FL582" s="767"/>
      <c r="FM582" s="767"/>
      <c r="FN582" s="767"/>
      <c r="FO582" s="767"/>
      <c r="FP582" s="767"/>
      <c r="FQ582" s="767"/>
      <c r="FR582" s="767"/>
      <c r="FS582" s="767"/>
      <c r="FT582" s="767"/>
      <c r="FU582" s="767"/>
      <c r="FV582" s="767"/>
      <c r="FW582" s="767"/>
      <c r="FX582" s="767"/>
      <c r="FY582" s="767"/>
      <c r="FZ582" s="767"/>
      <c r="GA582" s="767"/>
      <c r="GB582" s="767"/>
      <c r="GC582" s="767"/>
      <c r="GD582" s="767"/>
      <c r="GE582" s="767"/>
      <c r="GF582" s="767"/>
      <c r="GG582" s="767"/>
      <c r="GH582" s="767"/>
      <c r="GI582" s="767"/>
      <c r="GJ582" s="767"/>
      <c r="GK582" s="767"/>
      <c r="GL582" s="767"/>
      <c r="GM582" s="767"/>
      <c r="GN582" s="767"/>
      <c r="GO582" s="767"/>
      <c r="GP582" s="767"/>
      <c r="GQ582" s="767"/>
      <c r="GR582" s="767"/>
      <c r="GS582" s="767"/>
      <c r="GT582" s="767"/>
      <c r="GU582" s="767"/>
      <c r="GV582" s="767"/>
      <c r="GW582" s="767"/>
      <c r="GX582" s="767"/>
      <c r="GY582" s="767"/>
      <c r="GZ582" s="767"/>
      <c r="HA582" s="767"/>
      <c r="HB582" s="767"/>
      <c r="HC582" s="767"/>
    </row>
    <row r="583" spans="1:211" s="864" customFormat="1" ht="13.9" hidden="1" customHeight="1">
      <c r="A583" s="307"/>
      <c r="B583" s="351"/>
      <c r="C583" s="971" t="str">
        <f>IF('1C TSrécur12'!D$17&lt;&gt;0,'1C TSrécur12'!$B$12,"")</f>
        <v/>
      </c>
      <c r="D583" s="972"/>
      <c r="E583" s="973"/>
      <c r="F583" s="93" t="str">
        <f>IF(AND($C583='1C TSrécur12'!$B$12,'1C TSrécur12'!$B$16="récurrentes",'1C TSrécur12'!$D$17&lt;&gt;""),'1C TSrécur12'!$D$21,"")</f>
        <v/>
      </c>
      <c r="G583" s="863"/>
      <c r="H583" s="745">
        <v>0.21</v>
      </c>
      <c r="I583" s="747">
        <v>1</v>
      </c>
      <c r="J583" s="312"/>
      <c r="K583" s="680">
        <f t="shared" si="191"/>
        <v>0</v>
      </c>
      <c r="L583" s="527">
        <f>IF(OR('1C TSrécur12'!$B$12="",'1C TSrécur12'!D$30=0),0,IF(AND('1C TSrécur12'!$B$12&lt;&gt;"",$K$2="Pôle",'1C TSrécur12'!$C$12="OUI"),(('1C TSrécur12'!D$22+'1C TSrécur12'!D$23+'1C TSrécur12'!D$24+'1C TSrécur12'!D$25+'1C TSrécur12'!D$29)/'1C TSrécur12'!D$17),IF(AND('1C TSrécur12'!$B$12&lt;&gt;"",$K$2="Pôle",'1C TSrécur12'!$C$12="NON"),(('1C TSrécur12'!D$22+'1C TSrécur12'!D$23+'1C TSrécur12'!D$24+'1C TSrécur12'!D$25+'1C TSrécur12'!D$29)/'1C TSrécur12'!D$30),IF(AND('1C TSrécur12'!$B$12&lt;&gt;"",$K$2&lt;&gt;"Pôle",'1C TSrécur12'!$C$12="OUI"),(('1C TSrécur12'!D$22+'1C TSrécur12'!D$23+'1C TSrécur12'!D$24+'1C TSrécur12'!D$25+'1C TSrécur12'!D$26+'1C TSrécur12'!D$27+'1C TSrécur12'!D$28+'1C TSrécur12'!D$29)/'1C TSrécur12'!D$17),IF(AND('1C TSrécur12'!$B$12&lt;&gt;"",$K$2&lt;&gt;"Pôle",'1C TSrécur12'!$C$12="NON"),(('1C TSrécur12'!D$22+'1C TSrécur12'!D$23+'1C TSrécur12'!D$24+'1C TSrécur12'!D$25+'1C TSrécur12'!D$26+'1C TSrécur12'!D$27+'1C TSrécur12'!D$28+'1C TSrécur12'!D$29)/'1C TSrécur12'!D$30))))))</f>
        <v>0</v>
      </c>
      <c r="M583" s="527">
        <f>IF(OR('1C TSrécur12'!$B$12="",'1C TSrécur12'!D$30=0),0,IF(AND('1C TSrécur12'!$B$12&lt;&gt;"",$K$2="Pôle",'1C TSrécur12'!$C$12="OUI"),(('1C TSrécur12'!D$26+'1C TSrécur12'!D$27+'1C TSrécur12'!D$28)/'1C TSrécur12'!D$17),IF(AND('1C TSrécur12'!$B$12&lt;&gt;"",$K$2="Pôle",'1C TSrécur12'!$C$12="NON"),(('1C TSrécur12'!D$26+'1C TSrécur12'!D$27+'1C TSrécur12'!D$28)/'1C TSrécur12'!D$30),IF(AND('1C TSrécur12'!$B$12&lt;&gt;"",$K$2&lt;&gt;"Pôle"),0))))</f>
        <v>0</v>
      </c>
      <c r="N583" s="527">
        <f>IF(AND('1C TSrécur12'!$D$17&lt;&gt;0,'1C TSrécur12'!$D$30&lt;&gt;0),L583+M583,0)</f>
        <v>0</v>
      </c>
      <c r="O583" s="542" t="str">
        <f>IF(AND('1C TSrécur12'!D$17&lt;&gt;0,'1C TSrécur12'!$C$12="OUI"),'1C TSrécur12'!D$36/'1C TSrécur12'!D$17,"")</f>
        <v/>
      </c>
      <c r="P583" s="543" t="str">
        <f>IF(AND('1C TSrécur12'!D$17&lt;&gt;0,'1C TSrécur12'!$C$12="OUI"),'1C TSrécur12'!$D$37/'1C TSrécur12'!D$17,"")</f>
        <v/>
      </c>
      <c r="Q583" s="543" t="str">
        <f>IF(AND('1C TSrécur12'!D$17&lt;&gt;0,'1C TSrécur12'!$C$12="OUI"),'1C TSrécur12'!$D$38/'1C TSrécur12'!D$17,"")</f>
        <v/>
      </c>
      <c r="R583" s="543" t="str">
        <f>IF(AND('1C TSrécur12'!D$17&lt;&gt;0,'1C TSrécur12'!$C$12="OUI"),'1C TSrécur12'!$D$39/'1C TSrécur12'!D$17,"")</f>
        <v/>
      </c>
      <c r="S583" s="543" t="str">
        <f>IF(AND('1C TSrécur12'!D$17&lt;&gt;0,'1C TSrécur12'!$C$12="OUI"),'1C TSrécur12'!$D$40/'1C TSrécur12'!D$17,"")</f>
        <v/>
      </c>
      <c r="T583" s="543" t="str">
        <f>IF(AND('1C TSrécur12'!D$17&lt;&gt;0,'1C TSrécur12'!$C$12="OUI"),'1C TSrécur12'!$D$41/'1C TSrécur12'!D$17,"")</f>
        <v/>
      </c>
      <c r="U583" s="543" t="str">
        <f>IF(AND('1C TSrécur12'!D$17&lt;&gt;0,'1C TSrécur12'!$C$12="OUI"),'1C TSrécur12'!$D$42/'1C TSrécur12'!D$17,"")</f>
        <v/>
      </c>
      <c r="V583" s="543" t="str">
        <f>IF(AND('1C TSrécur12'!D$17&lt;&gt;0,'1C TSrécur12'!$C$12="OUI"),'1C TSrécur12'!$D$43/'1C TSrécur12'!D$17,"")</f>
        <v/>
      </c>
      <c r="W583" s="543" t="str">
        <f>IF(AND('1C TSrécur12'!D$17&lt;&gt;0,'1C TSrécur12'!$C$12="OUI"),'1C TSrécur12'!$D$44/'1C TSrécur12'!D$17,"")</f>
        <v/>
      </c>
      <c r="X583" s="543" t="str">
        <f>IF(AND('1C TSrécur12'!D$17&lt;&gt;0,'1C TSrécur12'!$C$12="OUI"),'1C TSrécur12'!$D$45/'1C TSrécur12'!D$17,"")</f>
        <v/>
      </c>
      <c r="Y583" s="543" t="str">
        <f>IF(AND('1C TSrécur12'!D$17&lt;&gt;0,'1C TSrécur12'!$C$12="OUI"),'1C TSrécur12'!$D$46/'1C TSrécur12'!D$17,"")</f>
        <v/>
      </c>
      <c r="Z583" s="543" t="str">
        <f>IF(AND('1C TSrécur12'!D$17&lt;&gt;0,'1C TSrécur12'!$C$12="OUI"),'1C TSrécur12'!$D$47/'1C TSrécur12'!D$17,"")</f>
        <v/>
      </c>
      <c r="AA583" s="543" t="str">
        <f>IF(AND('1C TSrécur12'!D$17&lt;&gt;0,'1C TSrécur12'!$C$12="OUI"),'1C TSrécur12'!$D$48/'1C TSrécur12'!D$17,"")</f>
        <v/>
      </c>
      <c r="AB583" s="543" t="str">
        <f>IF(AND('1C TSrécur12'!D$17&lt;&gt;0,'1C TSrécur12'!$C$12="OUI"),'1C TSrécur12'!$D$49/'1C TSrécur12'!D$17,"")</f>
        <v/>
      </c>
      <c r="AC583" s="543" t="str">
        <f>IF(AND('1C TSrécur12'!D$17&lt;&gt;0,'1C TSrécur12'!$C$12="OUI"),'1C TSrécur12'!$D$50/'1C TSrécur12'!D$17,"")</f>
        <v/>
      </c>
      <c r="AD583" s="543" t="str">
        <f>IF(AND('1C TSrécur12'!D$17&lt;&gt;0,'1C TSrécur12'!$C$12="OUI"),'1C TSrécur12'!$D$51/'1C TSrécur12'!D$17,"")</f>
        <v/>
      </c>
      <c r="AE583" s="543" t="str">
        <f>IF(AND('1C TSrécur12'!D$17&lt;&gt;0,'1C TSrécur12'!$C$12="OUI"),'1C TSrécur12'!$D$52/'1C TSrécur12'!D$17,"")</f>
        <v/>
      </c>
      <c r="AF583" s="543" t="str">
        <f>IF(AND('1C TSrécur12'!D$17&lt;&gt;0,'1C TSrécur12'!$C$12="OUI"),'1C TSrécur12'!$D$53/'1C TSrécur12'!D$17,"")</f>
        <v/>
      </c>
      <c r="AG583" s="543" t="str">
        <f>IF(AND('1C TSrécur12'!D$17&lt;&gt;0,'1C TSrécur12'!$C$12="OUI"),'1C TSrécur12'!$D$54/'1C TSrécur12'!D$17,"")</f>
        <v/>
      </c>
      <c r="AH583" s="543" t="str">
        <f>IF(AND('1C TSrécur12'!D$17&lt;&gt;0,'1C TSrécur12'!$C$12="OUI"),'1C TSrécur12'!$D$55/'1C TSrécur12'!D$17,"")</f>
        <v/>
      </c>
      <c r="AI583" s="543" t="str">
        <f>IF(AND('1C TSrécur12'!D$17&lt;&gt;0,'1C TSrécur12'!$C$12="OUI"),'1C TSrécur12'!$D$56/'1C TSrécur12'!D$17,"")</f>
        <v/>
      </c>
      <c r="AJ583" s="543" t="str">
        <f>IF(AND('1C TSrécur12'!D$17&lt;&gt;0,'1C TSrécur12'!$C$12="OUI"),'1C TSrécur12'!$D$57/'1C TSrécur12'!D$17,"")</f>
        <v/>
      </c>
      <c r="AK583" s="543">
        <f>IF(AND('1C TSrécur12'!D$17&lt;&gt;0,'1C TSrécur12'!$C$12="OUI"),'1C TSrécur12'!D$58/'1C TSrécur12'!D$17,0)</f>
        <v>0</v>
      </c>
      <c r="AL583" s="72">
        <f>IF(AND('1C TSrécur12'!$B$12&lt;&gt;"",'1C TSrécur12'!$C$12="OUI"),N583+AK583,N583)</f>
        <v>0</v>
      </c>
      <c r="AM583" s="344">
        <f t="shared" si="194"/>
        <v>0</v>
      </c>
      <c r="AN583" s="344">
        <f t="shared" si="195"/>
        <v>0</v>
      </c>
      <c r="AO583" s="345">
        <f t="shared" ref="AO583:AO593" si="196">AM583+AN583</f>
        <v>0</v>
      </c>
      <c r="AP583" s="573">
        <f t="shared" ref="AP583:AP593" si="197">AM583-AR583</f>
        <v>0</v>
      </c>
      <c r="AQ583" s="583">
        <f t="shared" si="190"/>
        <v>0</v>
      </c>
      <c r="AR583" s="579"/>
      <c r="AS583" s="102"/>
      <c r="AT583" s="27" t="str">
        <f>IF(('1C TSrécur12'!D$17*FICHE!$C$13)&lt;J583,"Forfait limité à "&amp;FICHE!$C$13&amp;"€/jour","")</f>
        <v/>
      </c>
      <c r="AU583" s="592"/>
      <c r="AV583" s="824"/>
      <c r="AW583" s="824"/>
      <c r="AX583" s="824"/>
      <c r="AY583" s="824"/>
      <c r="AZ583" s="824"/>
      <c r="BA583" s="767"/>
      <c r="BB583" s="767"/>
      <c r="BC583" s="767"/>
      <c r="BD583" s="767"/>
      <c r="BE583" s="767"/>
      <c r="BF583" s="767"/>
      <c r="BG583" s="767"/>
      <c r="BH583" s="767"/>
      <c r="BI583" s="767"/>
      <c r="BJ583" s="767"/>
      <c r="BK583" s="767"/>
      <c r="BL583" s="767"/>
      <c r="BM583" s="767"/>
      <c r="BN583" s="767"/>
      <c r="BO583" s="767"/>
      <c r="BP583" s="767"/>
      <c r="BQ583" s="767"/>
      <c r="BR583" s="767"/>
      <c r="BS583" s="767"/>
      <c r="BT583" s="767"/>
      <c r="BU583" s="767"/>
      <c r="BV583" s="767"/>
      <c r="BW583" s="767"/>
      <c r="BX583" s="767"/>
      <c r="BY583" s="767"/>
      <c r="BZ583" s="767"/>
      <c r="CA583" s="767"/>
      <c r="CB583" s="767"/>
      <c r="CC583" s="767"/>
      <c r="CD583" s="767"/>
      <c r="CE583" s="767"/>
      <c r="CF583" s="767"/>
      <c r="CG583" s="767"/>
      <c r="CH583" s="767"/>
      <c r="CI583" s="767"/>
      <c r="CJ583" s="767"/>
      <c r="CK583" s="767"/>
      <c r="CL583" s="767"/>
      <c r="CM583" s="767"/>
      <c r="CN583" s="767"/>
      <c r="CO583" s="767"/>
      <c r="CP583" s="767"/>
      <c r="CQ583" s="767"/>
      <c r="CR583" s="767"/>
      <c r="CS583" s="767"/>
      <c r="CT583" s="767"/>
      <c r="CU583" s="767"/>
      <c r="CV583" s="767"/>
      <c r="CW583" s="767"/>
      <c r="CX583" s="767"/>
      <c r="CY583" s="767"/>
      <c r="CZ583" s="767"/>
      <c r="DA583" s="767"/>
      <c r="DB583" s="767"/>
      <c r="DC583" s="767"/>
      <c r="DD583" s="767"/>
      <c r="DE583" s="767"/>
      <c r="DF583" s="767"/>
      <c r="DG583" s="767"/>
      <c r="DH583" s="767"/>
      <c r="DI583" s="767"/>
      <c r="DJ583" s="767"/>
      <c r="DK583" s="767"/>
      <c r="DL583" s="767"/>
      <c r="DM583" s="767"/>
      <c r="DN583" s="767"/>
      <c r="DO583" s="767"/>
      <c r="DP583" s="767"/>
      <c r="DQ583" s="767"/>
      <c r="DR583" s="767"/>
      <c r="DS583" s="767"/>
      <c r="DT583" s="767"/>
      <c r="DU583" s="767"/>
      <c r="DV583" s="767"/>
      <c r="DW583" s="767"/>
      <c r="DX583" s="767"/>
      <c r="DY583" s="767"/>
      <c r="DZ583" s="767"/>
      <c r="EA583" s="767"/>
      <c r="EB583" s="767"/>
      <c r="EC583" s="767"/>
      <c r="ED583" s="767"/>
      <c r="EE583" s="767"/>
      <c r="EF583" s="767"/>
      <c r="EG583" s="767"/>
      <c r="EH583" s="767"/>
      <c r="EI583" s="767"/>
      <c r="EJ583" s="767"/>
      <c r="EK583" s="767"/>
      <c r="EL583" s="767"/>
      <c r="EM583" s="767"/>
      <c r="EN583" s="767"/>
      <c r="EO583" s="767"/>
      <c r="EP583" s="767"/>
      <c r="EQ583" s="767"/>
      <c r="ER583" s="767"/>
      <c r="ES583" s="767"/>
      <c r="ET583" s="767"/>
      <c r="EU583" s="767"/>
      <c r="EV583" s="767"/>
      <c r="EW583" s="767"/>
      <c r="EX583" s="767"/>
      <c r="EY583" s="767"/>
      <c r="EZ583" s="767"/>
      <c r="FA583" s="767"/>
      <c r="FB583" s="767"/>
      <c r="FC583" s="767"/>
      <c r="FD583" s="767"/>
      <c r="FE583" s="767"/>
      <c r="FF583" s="767"/>
      <c r="FG583" s="767"/>
      <c r="FH583" s="767"/>
      <c r="FI583" s="767"/>
      <c r="FJ583" s="767"/>
      <c r="FK583" s="767"/>
      <c r="FL583" s="767"/>
      <c r="FM583" s="767"/>
      <c r="FN583" s="767"/>
      <c r="FO583" s="767"/>
      <c r="FP583" s="767"/>
      <c r="FQ583" s="767"/>
      <c r="FR583" s="767"/>
      <c r="FS583" s="767"/>
      <c r="FT583" s="767"/>
      <c r="FU583" s="767"/>
      <c r="FV583" s="767"/>
      <c r="FW583" s="767"/>
      <c r="FX583" s="767"/>
      <c r="FY583" s="767"/>
      <c r="FZ583" s="767"/>
      <c r="GA583" s="767"/>
      <c r="GB583" s="767"/>
      <c r="GC583" s="767"/>
      <c r="GD583" s="767"/>
      <c r="GE583" s="767"/>
      <c r="GF583" s="767"/>
      <c r="GG583" s="767"/>
      <c r="GH583" s="767"/>
      <c r="GI583" s="767"/>
      <c r="GJ583" s="767"/>
      <c r="GK583" s="767"/>
      <c r="GL583" s="767"/>
      <c r="GM583" s="767"/>
      <c r="GN583" s="767"/>
      <c r="GO583" s="767"/>
      <c r="GP583" s="767"/>
      <c r="GQ583" s="767"/>
      <c r="GR583" s="767"/>
      <c r="GS583" s="767"/>
      <c r="GT583" s="767"/>
      <c r="GU583" s="767"/>
      <c r="GV583" s="767"/>
      <c r="GW583" s="767"/>
      <c r="GX583" s="767"/>
      <c r="GY583" s="767"/>
      <c r="GZ583" s="767"/>
      <c r="HA583" s="767"/>
      <c r="HB583" s="767"/>
      <c r="HC583" s="767"/>
    </row>
    <row r="584" spans="1:211" s="864" customFormat="1" ht="13.9" hidden="1" customHeight="1">
      <c r="A584" s="307"/>
      <c r="B584" s="351"/>
      <c r="C584" s="971" t="str">
        <f>IF('1C TSrécur12'!E$17&lt;&gt;0,'1C TSrécur12'!$B$12,"")</f>
        <v/>
      </c>
      <c r="D584" s="972"/>
      <c r="E584" s="973"/>
      <c r="F584" s="93" t="str">
        <f>IF(AND($C584='1C TSrécur12'!$B$12,'1C TSrécur12'!$B$16="récurrentes",'1C TSrécur12'!$E$17&lt;&gt;""),'1C TSrécur12'!$E$21,"")</f>
        <v/>
      </c>
      <c r="G584" s="863"/>
      <c r="H584" s="745">
        <v>0.21</v>
      </c>
      <c r="I584" s="747">
        <v>1</v>
      </c>
      <c r="J584" s="312"/>
      <c r="K584" s="680">
        <f t="shared" si="191"/>
        <v>0</v>
      </c>
      <c r="L584" s="527">
        <f>IF(OR('1C TSrécur12'!$B$12="",'1C TSrécur12'!E$30=0),0,IF(AND('1C TSrécur12'!$B$12&lt;&gt;"",$K$2="Pôle",'1C TSrécur12'!$C$12="OUI"),(('1C TSrécur12'!E$22+'1C TSrécur12'!E$23+'1C TSrécur12'!E$24+'1C TSrécur12'!E$25+'1C TSrécur12'!E$29)/'1C TSrécur12'!E$17),IF(AND('1C TSrécur12'!$B$12&lt;&gt;"",$K$2="Pôle",'1C TSrécur12'!$C$12="NON"),(('1C TSrécur12'!E$22+'1C TSrécur12'!E$23+'1C TSrécur12'!E$24+'1C TSrécur12'!E$25+'1C TSrécur12'!E$29)/'1C TSrécur12'!E$30),IF(AND('1C TSrécur12'!$B$12&lt;&gt;"",$K$2&lt;&gt;"Pôle",'1C TSrécur12'!$C$12="OUI"),(('1C TSrécur12'!E$22+'1C TSrécur12'!E$23+'1C TSrécur12'!E$24+'1C TSrécur12'!E$25+'1C TSrécur12'!E$26+'1C TSrécur12'!E$27+'1C TSrécur12'!E$28+'1C TSrécur12'!E$29)/'1C TSrécur12'!E$17),IF(AND('1C TSrécur12'!$B$12&lt;&gt;"",$K$2&lt;&gt;"Pôle",'1C TSrécur12'!$C$12="NON"),(('1C TSrécur12'!E$22+'1C TSrécur12'!E$23+'1C TSrécur12'!E$24+'1C TSrécur12'!E$25+'1C TSrécur12'!E$26+'1C TSrécur12'!E$27+'1C TSrécur12'!E$28+'1C TSrécur12'!E$29)/'1C TSrécur12'!E$30))))))</f>
        <v>0</v>
      </c>
      <c r="M584" s="527">
        <f>IF(OR('1C TSrécur12'!$B$12="",'1C TSrécur12'!E$30=0),0,IF(AND('1C TSrécur12'!$B$12&lt;&gt;"",$K$2="Pôle",'1C TSrécur12'!$C$12="OUI"),(('1C TSrécur12'!E$26+'1C TSrécur12'!E$27+'1C TSrécur12'!E$28)/'1C TSrécur12'!E$17),IF(AND('1C TSrécur12'!$B$12&lt;&gt;"",$K$2="Pôle",'1C TSrécur12'!$C$12="NON"),(('1C TSrécur12'!E$26+'1C TSrécur12'!E$27+'1C TSrécur12'!E$28)/'1C TSrécur12'!E$30),IF(AND('1C TSrécur12'!$B$12&lt;&gt;"",$K$2&lt;&gt;"Pôle"),0))))</f>
        <v>0</v>
      </c>
      <c r="N584" s="527">
        <f>IF(AND('1C TSrécur12'!$E$17&lt;&gt;0,'1C TSrécur12'!$E$30&lt;&gt;0),L584+M584,0)</f>
        <v>0</v>
      </c>
      <c r="O584" s="542" t="str">
        <f>IF(AND('1C TSrécur12'!E$17&lt;&gt;0,'1C TSrécur12'!$C$12="OUI"),'1C TSrécur12'!E$36/'1C TSrécur12'!E$17,"")</f>
        <v/>
      </c>
      <c r="P584" s="543" t="str">
        <f>IF(AND('1C TSrécur12'!E$17&lt;&gt;0,'1C TSrécur12'!$C$12="OUI"),'1C TSrécur12'!$E$37/'1C TSrécur12'!E$17,"")</f>
        <v/>
      </c>
      <c r="Q584" s="543" t="str">
        <f>IF(AND('1C TSrécur12'!E$17&lt;&gt;0,'1C TSrécur12'!$C$12="OUI"),'1C TSrécur12'!$E$38/'1C TSrécur12'!E$17,"")</f>
        <v/>
      </c>
      <c r="R584" s="543" t="str">
        <f>IF(AND('1C TSrécur12'!E$17&lt;&gt;0,'1C TSrécur12'!$C$12="OUI"),'1C TSrécur12'!$E$39/'1C TSrécur12'!E$17,"")</f>
        <v/>
      </c>
      <c r="S584" s="543" t="str">
        <f>IF(AND('1C TSrécur12'!E$17&lt;&gt;0,'1C TSrécur12'!$C$12="OUI"),'1C TSrécur12'!$E$40/'1C TSrécur12'!E$17,"")</f>
        <v/>
      </c>
      <c r="T584" s="543" t="str">
        <f>IF(AND('1C TSrécur12'!E$17&lt;&gt;0,'1C TSrécur12'!$C$12="OUI"),'1C TSrécur12'!$E$41/'1C TSrécur12'!E$17,"")</f>
        <v/>
      </c>
      <c r="U584" s="543" t="str">
        <f>IF(AND('1C TSrécur12'!E$17&lt;&gt;0,'1C TSrécur12'!$C$12="OUI"),'1C TSrécur12'!$E$42/'1C TSrécur12'!E$17,"")</f>
        <v/>
      </c>
      <c r="V584" s="543" t="str">
        <f>IF(AND('1C TSrécur12'!E$17&lt;&gt;0,'1C TSrécur12'!$C$12="OUI"),'1C TSrécur12'!$E$43/'1C TSrécur12'!E$17,"")</f>
        <v/>
      </c>
      <c r="W584" s="543" t="str">
        <f>IF(AND('1C TSrécur12'!E$17&lt;&gt;0,'1C TSrécur12'!$C$12="OUI"),'1C TSrécur12'!$E$44/'1C TSrécur12'!E$17,"")</f>
        <v/>
      </c>
      <c r="X584" s="543" t="str">
        <f>IF(AND('1C TSrécur12'!E$17&lt;&gt;0,'1C TSrécur12'!$C$12="OUI"),'1C TSrécur12'!$E$45/'1C TSrécur12'!E$17,"")</f>
        <v/>
      </c>
      <c r="Y584" s="543" t="str">
        <f>IF(AND('1C TSrécur12'!E$17&lt;&gt;0,'1C TSrécur12'!$C$12="OUI"),'1C TSrécur12'!$E$46/'1C TSrécur12'!E$17,"")</f>
        <v/>
      </c>
      <c r="Z584" s="543" t="str">
        <f>IF(AND('1C TSrécur12'!E$17&lt;&gt;0,'1C TSrécur12'!$C$12="OUI"),'1C TSrécur12'!$E$47/'1C TSrécur12'!E$17,"")</f>
        <v/>
      </c>
      <c r="AA584" s="543" t="str">
        <f>IF(AND('1C TSrécur12'!E$17&lt;&gt;0,'1C TSrécur12'!$C$12="OUI"),'1C TSrécur12'!$E$48/'1C TSrécur12'!E$17,"")</f>
        <v/>
      </c>
      <c r="AB584" s="543" t="str">
        <f>IF(AND('1C TSrécur12'!E$17&lt;&gt;0,'1C TSrécur12'!$C$12="OUI"),'1C TSrécur12'!$E$49/'1C TSrécur12'!E$17,"")</f>
        <v/>
      </c>
      <c r="AC584" s="543" t="str">
        <f>IF(AND('1C TSrécur12'!E$17&lt;&gt;0,'1C TSrécur12'!$C$12="OUI"),'1C TSrécur12'!$E$50/'1C TSrécur12'!E$17,"")</f>
        <v/>
      </c>
      <c r="AD584" s="543" t="str">
        <f>IF(AND('1C TSrécur12'!E$17&lt;&gt;0,'1C TSrécur12'!$C$12="OUI"),'1C TSrécur12'!$E$51/'1C TSrécur12'!E$17,"")</f>
        <v/>
      </c>
      <c r="AE584" s="543" t="str">
        <f>IF(AND('1C TSrécur12'!E$17&lt;&gt;0,'1C TSrécur12'!$C$12="OUI"),'1C TSrécur12'!$E$52/'1C TSrécur12'!E$17,"")</f>
        <v/>
      </c>
      <c r="AF584" s="543" t="str">
        <f>IF(AND('1C TSrécur12'!E$17&lt;&gt;0,'1C TSrécur12'!$C$12="OUI"),'1C TSrécur12'!$E$53/'1C TSrécur12'!E$17,"")</f>
        <v/>
      </c>
      <c r="AG584" s="543" t="str">
        <f>IF(AND('1C TSrécur12'!E$17&lt;&gt;0,'1C TSrécur12'!$C$12="OUI"),'1C TSrécur12'!$E$54/'1C TSrécur12'!E$17,"")</f>
        <v/>
      </c>
      <c r="AH584" s="543" t="str">
        <f>IF(AND('1C TSrécur12'!E$17&lt;&gt;0,'1C TSrécur12'!$C$12="OUI"),'1C TSrécur12'!$E$55/'1C TSrécur12'!E$17,"")</f>
        <v/>
      </c>
      <c r="AI584" s="543" t="str">
        <f>IF(AND('1C TSrécur12'!E$17&lt;&gt;0,'1C TSrécur12'!$C$12="OUI"),'1C TSrécur12'!$E$56/'1C TSrécur12'!E$17,"")</f>
        <v/>
      </c>
      <c r="AJ584" s="543" t="str">
        <f>IF(AND('1C TSrécur12'!E$17&lt;&gt;0,'1C TSrécur12'!$C$12="OUI"),'1C TSrécur12'!$E$57/'1C TSrécur12'!E$17,"")</f>
        <v/>
      </c>
      <c r="AK584" s="543">
        <f>IF(AND('1C TSrécur12'!E$17&lt;&gt;0,'1C TSrécur12'!$C$12="OUI"),'1C TSrécur12'!E$58/'1C TSrécur12'!E$17,0)</f>
        <v>0</v>
      </c>
      <c r="AL584" s="72">
        <f>IF(AND('1C TSrécur12'!$B$12&lt;&gt;"",'1C TSrécur12'!$C$12="OUI"),N584+AK584,N584)</f>
        <v>0</v>
      </c>
      <c r="AM584" s="344">
        <f t="shared" si="194"/>
        <v>0</v>
      </c>
      <c r="AN584" s="344">
        <f t="shared" si="195"/>
        <v>0</v>
      </c>
      <c r="AO584" s="345">
        <f t="shared" si="196"/>
        <v>0</v>
      </c>
      <c r="AP584" s="573">
        <f t="shared" si="197"/>
        <v>0</v>
      </c>
      <c r="AQ584" s="583">
        <f t="shared" si="190"/>
        <v>0</v>
      </c>
      <c r="AR584" s="579"/>
      <c r="AS584" s="102"/>
      <c r="AT584" s="27" t="str">
        <f>IF(('1C TSrécur12'!E$17*FICHE!$C$13)&lt;J584,"Forfait limité à "&amp;FICHE!$C$13&amp;"€/jour","")</f>
        <v/>
      </c>
      <c r="AU584" s="592"/>
      <c r="AV584" s="824"/>
      <c r="AW584" s="824"/>
      <c r="AX584" s="824"/>
      <c r="AY584" s="824"/>
      <c r="AZ584" s="824"/>
      <c r="BA584" s="767"/>
      <c r="BB584" s="767"/>
      <c r="BC584" s="767"/>
      <c r="BD584" s="767"/>
      <c r="BE584" s="767"/>
      <c r="BF584" s="767"/>
      <c r="BG584" s="767"/>
      <c r="BH584" s="767"/>
      <c r="BI584" s="767"/>
      <c r="BJ584" s="767"/>
      <c r="BK584" s="767"/>
      <c r="BL584" s="767"/>
      <c r="BM584" s="767"/>
      <c r="BN584" s="767"/>
      <c r="BO584" s="767"/>
      <c r="BP584" s="767"/>
      <c r="BQ584" s="767"/>
      <c r="BR584" s="767"/>
      <c r="BS584" s="767"/>
      <c r="BT584" s="767"/>
      <c r="BU584" s="767"/>
      <c r="BV584" s="767"/>
      <c r="BW584" s="767"/>
      <c r="BX584" s="767"/>
      <c r="BY584" s="767"/>
      <c r="BZ584" s="767"/>
      <c r="CA584" s="767"/>
      <c r="CB584" s="767"/>
      <c r="CC584" s="767"/>
      <c r="CD584" s="767"/>
      <c r="CE584" s="767"/>
      <c r="CF584" s="767"/>
      <c r="CG584" s="767"/>
      <c r="CH584" s="767"/>
      <c r="CI584" s="767"/>
      <c r="CJ584" s="767"/>
      <c r="CK584" s="767"/>
      <c r="CL584" s="767"/>
      <c r="CM584" s="767"/>
      <c r="CN584" s="767"/>
      <c r="CO584" s="767"/>
      <c r="CP584" s="767"/>
      <c r="CQ584" s="767"/>
      <c r="CR584" s="767"/>
      <c r="CS584" s="767"/>
      <c r="CT584" s="767"/>
      <c r="CU584" s="767"/>
      <c r="CV584" s="767"/>
      <c r="CW584" s="767"/>
      <c r="CX584" s="767"/>
      <c r="CY584" s="767"/>
      <c r="CZ584" s="767"/>
      <c r="DA584" s="767"/>
      <c r="DB584" s="767"/>
      <c r="DC584" s="767"/>
      <c r="DD584" s="767"/>
      <c r="DE584" s="767"/>
      <c r="DF584" s="767"/>
      <c r="DG584" s="767"/>
      <c r="DH584" s="767"/>
      <c r="DI584" s="767"/>
      <c r="DJ584" s="767"/>
      <c r="DK584" s="767"/>
      <c r="DL584" s="767"/>
      <c r="DM584" s="767"/>
      <c r="DN584" s="767"/>
      <c r="DO584" s="767"/>
      <c r="DP584" s="767"/>
      <c r="DQ584" s="767"/>
      <c r="DR584" s="767"/>
      <c r="DS584" s="767"/>
      <c r="DT584" s="767"/>
      <c r="DU584" s="767"/>
      <c r="DV584" s="767"/>
      <c r="DW584" s="767"/>
      <c r="DX584" s="767"/>
      <c r="DY584" s="767"/>
      <c r="DZ584" s="767"/>
      <c r="EA584" s="767"/>
      <c r="EB584" s="767"/>
      <c r="EC584" s="767"/>
      <c r="ED584" s="767"/>
      <c r="EE584" s="767"/>
      <c r="EF584" s="767"/>
      <c r="EG584" s="767"/>
      <c r="EH584" s="767"/>
      <c r="EI584" s="767"/>
      <c r="EJ584" s="767"/>
      <c r="EK584" s="767"/>
      <c r="EL584" s="767"/>
      <c r="EM584" s="767"/>
      <c r="EN584" s="767"/>
      <c r="EO584" s="767"/>
      <c r="EP584" s="767"/>
      <c r="EQ584" s="767"/>
      <c r="ER584" s="767"/>
      <c r="ES584" s="767"/>
      <c r="ET584" s="767"/>
      <c r="EU584" s="767"/>
      <c r="EV584" s="767"/>
      <c r="EW584" s="767"/>
      <c r="EX584" s="767"/>
      <c r="EY584" s="767"/>
      <c r="EZ584" s="767"/>
      <c r="FA584" s="767"/>
      <c r="FB584" s="767"/>
      <c r="FC584" s="767"/>
      <c r="FD584" s="767"/>
      <c r="FE584" s="767"/>
      <c r="FF584" s="767"/>
      <c r="FG584" s="767"/>
      <c r="FH584" s="767"/>
      <c r="FI584" s="767"/>
      <c r="FJ584" s="767"/>
      <c r="FK584" s="767"/>
      <c r="FL584" s="767"/>
      <c r="FM584" s="767"/>
      <c r="FN584" s="767"/>
      <c r="FO584" s="767"/>
      <c r="FP584" s="767"/>
      <c r="FQ584" s="767"/>
      <c r="FR584" s="767"/>
      <c r="FS584" s="767"/>
      <c r="FT584" s="767"/>
      <c r="FU584" s="767"/>
      <c r="FV584" s="767"/>
      <c r="FW584" s="767"/>
      <c r="FX584" s="767"/>
      <c r="FY584" s="767"/>
      <c r="FZ584" s="767"/>
      <c r="GA584" s="767"/>
      <c r="GB584" s="767"/>
      <c r="GC584" s="767"/>
      <c r="GD584" s="767"/>
      <c r="GE584" s="767"/>
      <c r="GF584" s="767"/>
      <c r="GG584" s="767"/>
      <c r="GH584" s="767"/>
      <c r="GI584" s="767"/>
      <c r="GJ584" s="767"/>
      <c r="GK584" s="767"/>
      <c r="GL584" s="767"/>
      <c r="GM584" s="767"/>
      <c r="GN584" s="767"/>
      <c r="GO584" s="767"/>
      <c r="GP584" s="767"/>
      <c r="GQ584" s="767"/>
      <c r="GR584" s="767"/>
      <c r="GS584" s="767"/>
      <c r="GT584" s="767"/>
      <c r="GU584" s="767"/>
      <c r="GV584" s="767"/>
      <c r="GW584" s="767"/>
      <c r="GX584" s="767"/>
      <c r="GY584" s="767"/>
      <c r="GZ584" s="767"/>
      <c r="HA584" s="767"/>
      <c r="HB584" s="767"/>
      <c r="HC584" s="767"/>
    </row>
    <row r="585" spans="1:211" s="864" customFormat="1" ht="13.9" hidden="1" customHeight="1">
      <c r="A585" s="307"/>
      <c r="B585" s="351"/>
      <c r="C585" s="971" t="str">
        <f>IF('1C TSrécur12'!F$17&lt;&gt;0,'1C TSrécur12'!$B$12,"")</f>
        <v/>
      </c>
      <c r="D585" s="972"/>
      <c r="E585" s="973"/>
      <c r="F585" s="93" t="str">
        <f>IF(AND($C585='1C TSrécur12'!$B$12,'1C TSrécur12'!$B$16="récurrentes",'1C TSrécur12'!$F$17&lt;&gt;""),'1C TSrécur12'!$F$21,"")</f>
        <v/>
      </c>
      <c r="G585" s="863"/>
      <c r="H585" s="745">
        <v>0.21</v>
      </c>
      <c r="I585" s="747">
        <v>1</v>
      </c>
      <c r="J585" s="312"/>
      <c r="K585" s="680">
        <f t="shared" si="191"/>
        <v>0</v>
      </c>
      <c r="L585" s="527">
        <f>IF(OR('1C TSrécur12'!$B$12="",'1C TSrécur12'!F$30=0),0,IF(AND('1C TSrécur12'!$B$12&lt;&gt;"",$K$2="Pôle",'1C TSrécur12'!$C$12="OUI"),(('1C TSrécur12'!F$22+'1C TSrécur12'!F$23+'1C TSrécur12'!F$24+'1C TSrécur12'!F$25+'1C TSrécur12'!F$29)/'1C TSrécur12'!F$17),IF(AND('1C TSrécur12'!$B$12&lt;&gt;"",$K$2="Pôle",'1C TSrécur12'!$C$12="NON"),(('1C TSrécur12'!F$22+'1C TSrécur12'!F$23+'1C TSrécur12'!F$24+'1C TSrécur12'!F$25+'1C TSrécur12'!F$29)/'1C TSrécur12'!F$30),IF(AND('1C TSrécur12'!$B$12&lt;&gt;"",$K$2&lt;&gt;"Pôle",'1C TSrécur12'!$C$12="OUI"),(('1C TSrécur12'!F$22+'1C TSrécur12'!F$23+'1C TSrécur12'!F$24+'1C TSrécur12'!F$25+'1C TSrécur12'!F$26+'1C TSrécur12'!F$27+'1C TSrécur12'!F$28+'1C TSrécur12'!F$29)/'1C TSrécur12'!F$17),IF(AND('1C TSrécur12'!$B$12&lt;&gt;"",$K$2&lt;&gt;"Pôle",'1C TSrécur12'!$C$12="NON"),(('1C TSrécur12'!F$22+'1C TSrécur12'!F$23+'1C TSrécur12'!F$24+'1C TSrécur12'!F$25+'1C TSrécur12'!F$26+'1C TSrécur12'!F$27+'1C TSrécur12'!F$28+'1C TSrécur12'!F$29)/'1C TSrécur12'!F$30))))))</f>
        <v>0</v>
      </c>
      <c r="M585" s="527">
        <f>IF(OR('1C TSrécur12'!$B$12="",'1C TSrécur12'!F$30=0),0,IF(AND('1C TSrécur12'!$B$12&lt;&gt;"",$K$2="Pôle",'1C TSrécur12'!$C$12="OUI"),(('1C TSrécur12'!F$26+'1C TSrécur12'!F$27+'1C TSrécur12'!F$28)/'1C TSrécur12'!F$17),IF(AND('1C TSrécur12'!$B$12&lt;&gt;"",$K$2="Pôle",'1C TSrécur12'!$C$12="NON"),(('1C TSrécur12'!F$26+'1C TSrécur12'!F$27+'1C TSrécur12'!F$28)/'1C TSrécur12'!F$30),IF(AND('1C TSrécur12'!$B$12&lt;&gt;"",$K$2&lt;&gt;"Pôle"),0))))</f>
        <v>0</v>
      </c>
      <c r="N585" s="527">
        <f>IF(AND('1C TSrécur12'!$F$17&lt;&gt;0,'1C TSrécur12'!$F$30&lt;&gt;0),L585+M585,0)</f>
        <v>0</v>
      </c>
      <c r="O585" s="542" t="str">
        <f>IF(AND('1C TSrécur12'!F$17&lt;&gt;0,'1C TSrécur12'!$C$12="OUI"),'1C TSrécur12'!F$36/'1C TSrécur12'!F$17,"")</f>
        <v/>
      </c>
      <c r="P585" s="543" t="str">
        <f>IF(AND('1C TSrécur12'!F$17&lt;&gt;0,'1C TSrécur12'!$C$12="OUI"),'1C TSrécur12'!$F$37/'1C TSrécur12'!F$17,"")</f>
        <v/>
      </c>
      <c r="Q585" s="543" t="str">
        <f>IF(AND('1C TSrécur12'!F$17&lt;&gt;0,'1C TSrécur12'!$C$12="OUI"),'1C TSrécur12'!$F$38/'1C TSrécur12'!F$17,"")</f>
        <v/>
      </c>
      <c r="R585" s="543" t="str">
        <f>IF(AND('1C TSrécur12'!F$17&lt;&gt;0,'1C TSrécur12'!$C$12="OUI"),'1C TSrécur12'!$F$39/'1C TSrécur12'!F$17,"")</f>
        <v/>
      </c>
      <c r="S585" s="543" t="str">
        <f>IF(AND('1C TSrécur12'!F$17&lt;&gt;0,'1C TSrécur12'!$C$12="OUI"),'1C TSrécur12'!$F$40/'1C TSrécur12'!F$17,"")</f>
        <v/>
      </c>
      <c r="T585" s="543" t="str">
        <f>IF(AND('1C TSrécur12'!F$17&lt;&gt;0,'1C TSrécur12'!$C$12="OUI"),'1C TSrécur12'!$F$41/'1C TSrécur12'!F$17,"")</f>
        <v/>
      </c>
      <c r="U585" s="543" t="str">
        <f>IF(AND('1C TSrécur12'!F$17&lt;&gt;0,'1C TSrécur12'!$C$12="OUI"),'1C TSrécur12'!$F$42/'1C TSrécur12'!F$17,"")</f>
        <v/>
      </c>
      <c r="V585" s="543" t="str">
        <f>IF(AND('1C TSrécur12'!F$17&lt;&gt;0,'1C TSrécur12'!$C$12="OUI"),'1C TSrécur12'!$F$43/'1C TSrécur12'!F$17,"")</f>
        <v/>
      </c>
      <c r="W585" s="543" t="str">
        <f>IF(AND('1C TSrécur12'!F$17&lt;&gt;0,'1C TSrécur12'!$C$12="OUI"),'1C TSrécur12'!$F$44/'1C TSrécur12'!F$17,"")</f>
        <v/>
      </c>
      <c r="X585" s="543" t="str">
        <f>IF(AND('1C TSrécur12'!F$17&lt;&gt;0,'1C TSrécur12'!$C$12="OUI"),'1C TSrécur12'!$F$45/'1C TSrécur12'!F$17,"")</f>
        <v/>
      </c>
      <c r="Y585" s="543" t="str">
        <f>IF(AND('1C TSrécur12'!F$17&lt;&gt;0,'1C TSrécur12'!$C$12="OUI"),'1C TSrécur12'!$F$46/'1C TSrécur12'!F$17,"")</f>
        <v/>
      </c>
      <c r="Z585" s="543" t="str">
        <f>IF(AND('1C TSrécur12'!F$17&lt;&gt;0,'1C TSrécur12'!$C$12="OUI"),'1C TSrécur12'!$F$47/'1C TSrécur12'!F$17,"")</f>
        <v/>
      </c>
      <c r="AA585" s="543" t="str">
        <f>IF(AND('1C TSrécur12'!F$17&lt;&gt;0,'1C TSrécur12'!$C$12="OUI"),'1C TSrécur12'!$F$48/'1C TSrécur12'!F$17,"")</f>
        <v/>
      </c>
      <c r="AB585" s="543" t="str">
        <f>IF(AND('1C TSrécur12'!F$17&lt;&gt;0,'1C TSrécur12'!$C$12="OUI"),'1C TSrécur12'!$F$49/'1C TSrécur12'!F$17,"")</f>
        <v/>
      </c>
      <c r="AC585" s="543" t="str">
        <f>IF(AND('1C TSrécur12'!F$17&lt;&gt;0,'1C TSrécur12'!$C$12="OUI"),'1C TSrécur12'!$F$50/'1C TSrécur12'!F$17,"")</f>
        <v/>
      </c>
      <c r="AD585" s="543" t="str">
        <f>IF(AND('1C TSrécur12'!F$17&lt;&gt;0,'1C TSrécur12'!$C$12="OUI"),'1C TSrécur12'!$F$51/'1C TSrécur12'!F$17,"")</f>
        <v/>
      </c>
      <c r="AE585" s="543" t="str">
        <f>IF(AND('1C TSrécur12'!F$17&lt;&gt;0,'1C TSrécur12'!$C$12="OUI"),'1C TSrécur12'!$F$52/'1C TSrécur12'!F$17,"")</f>
        <v/>
      </c>
      <c r="AF585" s="543" t="str">
        <f>IF(AND('1C TSrécur12'!F$17&lt;&gt;0,'1C TSrécur12'!$C$12="OUI"),'1C TSrécur12'!$F$53/'1C TSrécur12'!F$17,"")</f>
        <v/>
      </c>
      <c r="AG585" s="543" t="str">
        <f>IF(AND('1C TSrécur12'!F$17&lt;&gt;0,'1C TSrécur12'!$C$12="OUI"),'1C TSrécur12'!$F$54/'1C TSrécur12'!F$17,"")</f>
        <v/>
      </c>
      <c r="AH585" s="543" t="str">
        <f>IF(AND('1C TSrécur12'!F$17&lt;&gt;0,'1C TSrécur12'!$C$12="OUI"),'1C TSrécur12'!$F$55/'1C TSrécur12'!F$17,"")</f>
        <v/>
      </c>
      <c r="AI585" s="543" t="str">
        <f>IF(AND('1C TSrécur12'!F$17&lt;&gt;0,'1C TSrécur12'!$C$12="OUI"),'1C TSrécur12'!$F$56/'1C TSrécur12'!F$17,"")</f>
        <v/>
      </c>
      <c r="AJ585" s="543" t="str">
        <f>IF(AND('1C TSrécur12'!F$17&lt;&gt;0,'1C TSrécur12'!$C$12="OUI"),'1C TSrécur12'!$F$57/'1C TSrécur12'!F$17,"")</f>
        <v/>
      </c>
      <c r="AK585" s="543">
        <f>IF(AND('1C TSrécur12'!F$17&lt;&gt;0,'1C TSrécur12'!$C$12="OUI"),'1C TSrécur12'!F$58/'1C TSrécur12'!F$17,0)</f>
        <v>0</v>
      </c>
      <c r="AL585" s="72">
        <f>IF(AND('1C TSrécur12'!$B$12&lt;&gt;"",'1C TSrécur12'!$C$12="OUI"),N585+AK585,N585)</f>
        <v>0</v>
      </c>
      <c r="AM585" s="344">
        <f t="shared" si="194"/>
        <v>0</v>
      </c>
      <c r="AN585" s="344">
        <f t="shared" si="195"/>
        <v>0</v>
      </c>
      <c r="AO585" s="345">
        <f t="shared" si="196"/>
        <v>0</v>
      </c>
      <c r="AP585" s="573">
        <f t="shared" si="197"/>
        <v>0</v>
      </c>
      <c r="AQ585" s="583">
        <f t="shared" si="190"/>
        <v>0</v>
      </c>
      <c r="AR585" s="579"/>
      <c r="AS585" s="102"/>
      <c r="AT585" s="27" t="str">
        <f>IF(('1C TSrécur12'!F$17*FICHE!$C$13)&lt;J585,"Forfait limité à "&amp;FICHE!$C$13&amp;"€/jour","")</f>
        <v/>
      </c>
      <c r="AU585" s="592"/>
      <c r="AV585" s="824"/>
      <c r="AW585" s="824"/>
      <c r="AX585" s="824"/>
      <c r="AY585" s="824"/>
      <c r="AZ585" s="824"/>
      <c r="BA585" s="767"/>
      <c r="BB585" s="767"/>
      <c r="BC585" s="767"/>
      <c r="BD585" s="767"/>
      <c r="BE585" s="767"/>
      <c r="BF585" s="767"/>
      <c r="BG585" s="767"/>
      <c r="BH585" s="767"/>
      <c r="BI585" s="767"/>
      <c r="BJ585" s="767"/>
      <c r="BK585" s="767"/>
      <c r="BL585" s="767"/>
      <c r="BM585" s="767"/>
      <c r="BN585" s="767"/>
      <c r="BO585" s="767"/>
      <c r="BP585" s="767"/>
      <c r="BQ585" s="767"/>
      <c r="BR585" s="767"/>
      <c r="BS585" s="767"/>
      <c r="BT585" s="767"/>
      <c r="BU585" s="767"/>
      <c r="BV585" s="767"/>
      <c r="BW585" s="767"/>
      <c r="BX585" s="767"/>
      <c r="BY585" s="767"/>
      <c r="BZ585" s="767"/>
      <c r="CA585" s="767"/>
      <c r="CB585" s="767"/>
      <c r="CC585" s="767"/>
      <c r="CD585" s="767"/>
      <c r="CE585" s="767"/>
      <c r="CF585" s="767"/>
      <c r="CG585" s="767"/>
      <c r="CH585" s="767"/>
      <c r="CI585" s="767"/>
      <c r="CJ585" s="767"/>
      <c r="CK585" s="767"/>
      <c r="CL585" s="767"/>
      <c r="CM585" s="767"/>
      <c r="CN585" s="767"/>
      <c r="CO585" s="767"/>
      <c r="CP585" s="767"/>
      <c r="CQ585" s="767"/>
      <c r="CR585" s="767"/>
      <c r="CS585" s="767"/>
      <c r="CT585" s="767"/>
      <c r="CU585" s="767"/>
      <c r="CV585" s="767"/>
      <c r="CW585" s="767"/>
      <c r="CX585" s="767"/>
      <c r="CY585" s="767"/>
      <c r="CZ585" s="767"/>
      <c r="DA585" s="767"/>
      <c r="DB585" s="767"/>
      <c r="DC585" s="767"/>
      <c r="DD585" s="767"/>
      <c r="DE585" s="767"/>
      <c r="DF585" s="767"/>
      <c r="DG585" s="767"/>
      <c r="DH585" s="767"/>
      <c r="DI585" s="767"/>
      <c r="DJ585" s="767"/>
      <c r="DK585" s="767"/>
      <c r="DL585" s="767"/>
      <c r="DM585" s="767"/>
      <c r="DN585" s="767"/>
      <c r="DO585" s="767"/>
      <c r="DP585" s="767"/>
      <c r="DQ585" s="767"/>
      <c r="DR585" s="767"/>
      <c r="DS585" s="767"/>
      <c r="DT585" s="767"/>
      <c r="DU585" s="767"/>
      <c r="DV585" s="767"/>
      <c r="DW585" s="767"/>
      <c r="DX585" s="767"/>
      <c r="DY585" s="767"/>
      <c r="DZ585" s="767"/>
      <c r="EA585" s="767"/>
      <c r="EB585" s="767"/>
      <c r="EC585" s="767"/>
      <c r="ED585" s="767"/>
      <c r="EE585" s="767"/>
      <c r="EF585" s="767"/>
      <c r="EG585" s="767"/>
      <c r="EH585" s="767"/>
      <c r="EI585" s="767"/>
      <c r="EJ585" s="767"/>
      <c r="EK585" s="767"/>
      <c r="EL585" s="767"/>
      <c r="EM585" s="767"/>
      <c r="EN585" s="767"/>
      <c r="EO585" s="767"/>
      <c r="EP585" s="767"/>
      <c r="EQ585" s="767"/>
      <c r="ER585" s="767"/>
      <c r="ES585" s="767"/>
      <c r="ET585" s="767"/>
      <c r="EU585" s="767"/>
      <c r="EV585" s="767"/>
      <c r="EW585" s="767"/>
      <c r="EX585" s="767"/>
      <c r="EY585" s="767"/>
      <c r="EZ585" s="767"/>
      <c r="FA585" s="767"/>
      <c r="FB585" s="767"/>
      <c r="FC585" s="767"/>
      <c r="FD585" s="767"/>
      <c r="FE585" s="767"/>
      <c r="FF585" s="767"/>
      <c r="FG585" s="767"/>
      <c r="FH585" s="767"/>
      <c r="FI585" s="767"/>
      <c r="FJ585" s="767"/>
      <c r="FK585" s="767"/>
      <c r="FL585" s="767"/>
      <c r="FM585" s="767"/>
      <c r="FN585" s="767"/>
      <c r="FO585" s="767"/>
      <c r="FP585" s="767"/>
      <c r="FQ585" s="767"/>
      <c r="FR585" s="767"/>
      <c r="FS585" s="767"/>
      <c r="FT585" s="767"/>
      <c r="FU585" s="767"/>
      <c r="FV585" s="767"/>
      <c r="FW585" s="767"/>
      <c r="FX585" s="767"/>
      <c r="FY585" s="767"/>
      <c r="FZ585" s="767"/>
      <c r="GA585" s="767"/>
      <c r="GB585" s="767"/>
      <c r="GC585" s="767"/>
      <c r="GD585" s="767"/>
      <c r="GE585" s="767"/>
      <c r="GF585" s="767"/>
      <c r="GG585" s="767"/>
      <c r="GH585" s="767"/>
      <c r="GI585" s="767"/>
      <c r="GJ585" s="767"/>
      <c r="GK585" s="767"/>
      <c r="GL585" s="767"/>
      <c r="GM585" s="767"/>
      <c r="GN585" s="767"/>
      <c r="GO585" s="767"/>
      <c r="GP585" s="767"/>
      <c r="GQ585" s="767"/>
      <c r="GR585" s="767"/>
      <c r="GS585" s="767"/>
      <c r="GT585" s="767"/>
      <c r="GU585" s="767"/>
      <c r="GV585" s="767"/>
      <c r="GW585" s="767"/>
      <c r="GX585" s="767"/>
      <c r="GY585" s="767"/>
      <c r="GZ585" s="767"/>
      <c r="HA585" s="767"/>
      <c r="HB585" s="767"/>
      <c r="HC585" s="767"/>
    </row>
    <row r="586" spans="1:211" s="864" customFormat="1" ht="13.9" hidden="1" customHeight="1">
      <c r="A586" s="307"/>
      <c r="B586" s="351"/>
      <c r="C586" s="971" t="str">
        <f>IF('1C TSrécur12'!G$17&lt;&gt;0,'1C TSrécur12'!$B$12,"")</f>
        <v/>
      </c>
      <c r="D586" s="972"/>
      <c r="E586" s="973"/>
      <c r="F586" s="93" t="str">
        <f>IF(AND($C586='1C TSrécur12'!$B$12,'1C TSrécur12'!$B$16="récurrentes",'1C TSrécur12'!$G$17&lt;&gt;""),'1C TSrécur12'!$G$21,"")</f>
        <v/>
      </c>
      <c r="G586" s="863"/>
      <c r="H586" s="745">
        <v>0.21</v>
      </c>
      <c r="I586" s="747">
        <v>1</v>
      </c>
      <c r="J586" s="312"/>
      <c r="K586" s="680">
        <f t="shared" si="191"/>
        <v>0</v>
      </c>
      <c r="L586" s="527">
        <f>IF(OR('1C TSrécur12'!$B$12="",'1C TSrécur12'!G$30=0),0,IF(AND('1C TSrécur12'!$B$12&lt;&gt;"",$K$2="Pôle",'1C TSrécur12'!$C$12="OUI"),(('1C TSrécur12'!G$22+'1C TSrécur12'!G$23+'1C TSrécur12'!G$24+'1C TSrécur12'!G$25+'1C TSrécur12'!G$29)/'1C TSrécur12'!G$17),IF(AND('1C TSrécur12'!$B$12&lt;&gt;"",$K$2="Pôle",'1C TSrécur12'!$C$12="NON"),(('1C TSrécur12'!G$22+'1C TSrécur12'!G$23+'1C TSrécur12'!G$24+'1C TSrécur12'!G$25+'1C TSrécur12'!G$29)/'1C TSrécur12'!G$30),IF(AND('1C TSrécur12'!$B$12&lt;&gt;"",$K$2&lt;&gt;"Pôle",'1C TSrécur12'!$C$12="OUI"),(('1C TSrécur12'!G$22+'1C TSrécur12'!G$23+'1C TSrécur12'!G$24+'1C TSrécur12'!G$25+'1C TSrécur12'!G$26+'1C TSrécur12'!G$27+'1C TSrécur12'!G$28+'1C TSrécur12'!G$29)/'1C TSrécur12'!G$17),IF(AND('1C TSrécur12'!$B$12&lt;&gt;"",$K$2&lt;&gt;"Pôle",'1C TSrécur12'!$C$12="NON"),(('1C TSrécur12'!G$22+'1C TSrécur12'!G$23+'1C TSrécur12'!G$24+'1C TSrécur12'!G$25+'1C TSrécur12'!G$26+'1C TSrécur12'!G$27+'1C TSrécur12'!G$28+'1C TSrécur12'!G$29)/'1C TSrécur12'!G$30))))))</f>
        <v>0</v>
      </c>
      <c r="M586" s="527">
        <f>IF(OR('1C TSrécur12'!$B$12="",'1C TSrécur12'!G$30=0),0,IF(AND('1C TSrécur12'!$B$12&lt;&gt;"",$K$2="Pôle",'1C TSrécur12'!$C$12="OUI"),(('1C TSrécur12'!G$26+'1C TSrécur12'!G$27+'1C TSrécur12'!G$28)/'1C TSrécur12'!G$17),IF(AND('1C TSrécur12'!$B$12&lt;&gt;"",$K$2="Pôle",'1C TSrécur12'!$C$12="NON"),(('1C TSrécur12'!G$26+'1C TSrécur12'!G$27+'1C TSrécur12'!G$28)/'1C TSrécur12'!G$30),IF(AND('1C TSrécur12'!$B$12&lt;&gt;"",$K$2&lt;&gt;"Pôle"),0))))</f>
        <v>0</v>
      </c>
      <c r="N586" s="527">
        <f>IF(AND('1C TSrécur12'!$G$17&lt;&gt;0,'1C TSrécur12'!$G$30&lt;&gt;0),L586+M586,0)</f>
        <v>0</v>
      </c>
      <c r="O586" s="542" t="str">
        <f>IF(AND('1C TSrécur12'!G$17&lt;&gt;0,'1C TSrécur12'!$C$12="OUI"),'1C TSrécur12'!G$36/'1C TSrécur12'!G$17,"")</f>
        <v/>
      </c>
      <c r="P586" s="543" t="str">
        <f>IF(AND('1C TSrécur12'!G$17&lt;&gt;0,'1C TSrécur12'!$C$12="OUI"),'1C TSrécur12'!$G$37/'1C TSrécur12'!G$17,"")</f>
        <v/>
      </c>
      <c r="Q586" s="543" t="str">
        <f>IF(AND('1C TSrécur12'!G$17&lt;&gt;0,'1C TSrécur12'!$C$12="OUI"),'1C TSrécur12'!$G$38/'1C TSrécur12'!G$17,"")</f>
        <v/>
      </c>
      <c r="R586" s="543" t="str">
        <f>IF(AND('1C TSrécur12'!G$17&lt;&gt;0,'1C TSrécur12'!$C$12="OUI"),'1C TSrécur12'!$G$39/'1C TSrécur12'!G$17,"")</f>
        <v/>
      </c>
      <c r="S586" s="543" t="str">
        <f>IF(AND('1C TSrécur12'!G$17&lt;&gt;0,'1C TSrécur12'!$C$12="OUI"),'1C TSrécur12'!$G$40/'1C TSrécur12'!G$17,"")</f>
        <v/>
      </c>
      <c r="T586" s="543" t="str">
        <f>IF(AND('1C TSrécur12'!G$17&lt;&gt;0,'1C TSrécur12'!$C$12="OUI"),'1C TSrécur12'!$G$41/'1C TSrécur12'!G$17,"")</f>
        <v/>
      </c>
      <c r="U586" s="543" t="str">
        <f>IF(AND('1C TSrécur12'!G$17&lt;&gt;0,'1C TSrécur12'!$C$12="OUI"),'1C TSrécur12'!$G$42/'1C TSrécur12'!G$17,"")</f>
        <v/>
      </c>
      <c r="V586" s="543" t="str">
        <f>IF(AND('1C TSrécur12'!G$17&lt;&gt;0,'1C TSrécur12'!$C$12="OUI"),'1C TSrécur12'!$G$43/'1C TSrécur12'!G$17,"")</f>
        <v/>
      </c>
      <c r="W586" s="543" t="str">
        <f>IF(AND('1C TSrécur12'!G$17&lt;&gt;0,'1C TSrécur12'!$C$12="OUI"),'1C TSrécur12'!$G$44/'1C TSrécur12'!G$17,"")</f>
        <v/>
      </c>
      <c r="X586" s="543" t="str">
        <f>IF(AND('1C TSrécur12'!G$17&lt;&gt;0,'1C TSrécur12'!$C$12="OUI"),'1C TSrécur12'!$G$45/'1C TSrécur12'!G$17,"")</f>
        <v/>
      </c>
      <c r="Y586" s="543" t="str">
        <f>IF(AND('1C TSrécur12'!G$17&lt;&gt;0,'1C TSrécur12'!$C$12="OUI"),'1C TSrécur12'!$G$46/'1C TSrécur12'!G$17,"")</f>
        <v/>
      </c>
      <c r="Z586" s="543" t="str">
        <f>IF(AND('1C TSrécur12'!G$17&lt;&gt;0,'1C TSrécur12'!$C$12="OUI"),'1C TSrécur12'!$G$47/'1C TSrécur12'!G$17,"")</f>
        <v/>
      </c>
      <c r="AA586" s="543" t="str">
        <f>IF(AND('1C TSrécur12'!G$17&lt;&gt;0,'1C TSrécur12'!$C$12="OUI"),'1C TSrécur12'!$G$48/'1C TSrécur12'!G$17,"")</f>
        <v/>
      </c>
      <c r="AB586" s="543" t="str">
        <f>IF(AND('1C TSrécur12'!G$17&lt;&gt;0,'1C TSrécur12'!$C$12="OUI"),'1C TSrécur12'!$G$49/'1C TSrécur12'!G$17,"")</f>
        <v/>
      </c>
      <c r="AC586" s="543" t="str">
        <f>IF(AND('1C TSrécur12'!G$17&lt;&gt;0,'1C TSrécur12'!$C$12="OUI"),'1C TSrécur12'!$G$50/'1C TSrécur12'!G$17,"")</f>
        <v/>
      </c>
      <c r="AD586" s="543" t="str">
        <f>IF(AND('1C TSrécur12'!G$17&lt;&gt;0,'1C TSrécur12'!$C$12="OUI"),'1C TSrécur12'!$G$51/'1C TSrécur12'!G$17,"")</f>
        <v/>
      </c>
      <c r="AE586" s="543" t="str">
        <f>IF(AND('1C TSrécur12'!G$17&lt;&gt;0,'1C TSrécur12'!$C$12="OUI"),'1C TSrécur12'!$G$52/'1C TSrécur12'!G$17,"")</f>
        <v/>
      </c>
      <c r="AF586" s="543" t="str">
        <f>IF(AND('1C TSrécur12'!G$17&lt;&gt;0,'1C TSrécur12'!$C$12="OUI"),'1C TSrécur12'!$G$53/'1C TSrécur12'!G$17,"")</f>
        <v/>
      </c>
      <c r="AG586" s="543" t="str">
        <f>IF(AND('1C TSrécur12'!G$17&lt;&gt;0,'1C TSrécur12'!$C$12="OUI"),'1C TSrécur12'!$G$54/'1C TSrécur12'!G$17,"")</f>
        <v/>
      </c>
      <c r="AH586" s="543" t="str">
        <f>IF(AND('1C TSrécur12'!G$17&lt;&gt;0,'1C TSrécur12'!$C$12="OUI"),'1C TSrécur12'!$G$55/'1C TSrécur12'!G$17,"")</f>
        <v/>
      </c>
      <c r="AI586" s="543" t="str">
        <f>IF(AND('1C TSrécur12'!G$17&lt;&gt;0,'1C TSrécur12'!$C$12="OUI"),'1C TSrécur12'!$G$56/'1C TSrécur12'!G$17,"")</f>
        <v/>
      </c>
      <c r="AJ586" s="543" t="str">
        <f>IF(AND('1C TSrécur12'!G$17&lt;&gt;0,'1C TSrécur12'!$C$12="OUI"),'1C TSrécur12'!$G$57/'1C TSrécur12'!G$17,"")</f>
        <v/>
      </c>
      <c r="AK586" s="543">
        <f>IF(AND('1C TSrécur12'!G$17&lt;&gt;0,'1C TSrécur12'!$C$12="OUI"),'1C TSrécur12'!G$58/'1C TSrécur12'!G$17,0)</f>
        <v>0</v>
      </c>
      <c r="AL586" s="72">
        <f>IF(AND('1C TSrécur12'!$B$12&lt;&gt;"",'1C TSrécur12'!$C$12="OUI"),N586+AK586,N586)</f>
        <v>0</v>
      </c>
      <c r="AM586" s="344">
        <f t="shared" si="194"/>
        <v>0</v>
      </c>
      <c r="AN586" s="344">
        <f t="shared" si="195"/>
        <v>0</v>
      </c>
      <c r="AO586" s="345">
        <f t="shared" si="196"/>
        <v>0</v>
      </c>
      <c r="AP586" s="573">
        <f t="shared" si="197"/>
        <v>0</v>
      </c>
      <c r="AQ586" s="583">
        <f t="shared" si="190"/>
        <v>0</v>
      </c>
      <c r="AR586" s="579"/>
      <c r="AS586" s="102"/>
      <c r="AT586" s="27" t="str">
        <f>IF(('1C TSrécur12'!G$17*FICHE!$C$13)&lt;J586,"Forfait limité à "&amp;FICHE!$C$13&amp;"€/jour","")</f>
        <v/>
      </c>
      <c r="AU586" s="592"/>
      <c r="AV586" s="824"/>
      <c r="AW586" s="824"/>
      <c r="AX586" s="824"/>
      <c r="AY586" s="824"/>
      <c r="AZ586" s="824"/>
      <c r="BA586" s="767"/>
      <c r="BB586" s="767"/>
      <c r="BC586" s="767"/>
      <c r="BD586" s="767"/>
      <c r="BE586" s="767"/>
      <c r="BF586" s="767"/>
      <c r="BG586" s="767"/>
      <c r="BH586" s="767"/>
      <c r="BI586" s="767"/>
      <c r="BJ586" s="767"/>
      <c r="BK586" s="767"/>
      <c r="BL586" s="767"/>
      <c r="BM586" s="767"/>
      <c r="BN586" s="767"/>
      <c r="BO586" s="767"/>
      <c r="BP586" s="767"/>
      <c r="BQ586" s="767"/>
      <c r="BR586" s="767"/>
      <c r="BS586" s="767"/>
      <c r="BT586" s="767"/>
      <c r="BU586" s="767"/>
      <c r="BV586" s="767"/>
      <c r="BW586" s="767"/>
      <c r="BX586" s="767"/>
      <c r="BY586" s="767"/>
      <c r="BZ586" s="767"/>
      <c r="CA586" s="767"/>
      <c r="CB586" s="767"/>
      <c r="CC586" s="767"/>
      <c r="CD586" s="767"/>
      <c r="CE586" s="767"/>
      <c r="CF586" s="767"/>
      <c r="CG586" s="767"/>
      <c r="CH586" s="767"/>
      <c r="CI586" s="767"/>
      <c r="CJ586" s="767"/>
      <c r="CK586" s="767"/>
      <c r="CL586" s="767"/>
      <c r="CM586" s="767"/>
      <c r="CN586" s="767"/>
      <c r="CO586" s="767"/>
      <c r="CP586" s="767"/>
      <c r="CQ586" s="767"/>
      <c r="CR586" s="767"/>
      <c r="CS586" s="767"/>
      <c r="CT586" s="767"/>
      <c r="CU586" s="767"/>
      <c r="CV586" s="767"/>
      <c r="CW586" s="767"/>
      <c r="CX586" s="767"/>
      <c r="CY586" s="767"/>
      <c r="CZ586" s="767"/>
      <c r="DA586" s="767"/>
      <c r="DB586" s="767"/>
      <c r="DC586" s="767"/>
      <c r="DD586" s="767"/>
      <c r="DE586" s="767"/>
      <c r="DF586" s="767"/>
      <c r="DG586" s="767"/>
      <c r="DH586" s="767"/>
      <c r="DI586" s="767"/>
      <c r="DJ586" s="767"/>
      <c r="DK586" s="767"/>
      <c r="DL586" s="767"/>
      <c r="DM586" s="767"/>
      <c r="DN586" s="767"/>
      <c r="DO586" s="767"/>
      <c r="DP586" s="767"/>
      <c r="DQ586" s="767"/>
      <c r="DR586" s="767"/>
      <c r="DS586" s="767"/>
      <c r="DT586" s="767"/>
      <c r="DU586" s="767"/>
      <c r="DV586" s="767"/>
      <c r="DW586" s="767"/>
      <c r="DX586" s="767"/>
      <c r="DY586" s="767"/>
      <c r="DZ586" s="767"/>
      <c r="EA586" s="767"/>
      <c r="EB586" s="767"/>
      <c r="EC586" s="767"/>
      <c r="ED586" s="767"/>
      <c r="EE586" s="767"/>
      <c r="EF586" s="767"/>
      <c r="EG586" s="767"/>
      <c r="EH586" s="767"/>
      <c r="EI586" s="767"/>
      <c r="EJ586" s="767"/>
      <c r="EK586" s="767"/>
      <c r="EL586" s="767"/>
      <c r="EM586" s="767"/>
      <c r="EN586" s="767"/>
      <c r="EO586" s="767"/>
      <c r="EP586" s="767"/>
      <c r="EQ586" s="767"/>
      <c r="ER586" s="767"/>
      <c r="ES586" s="767"/>
      <c r="ET586" s="767"/>
      <c r="EU586" s="767"/>
      <c r="EV586" s="767"/>
      <c r="EW586" s="767"/>
      <c r="EX586" s="767"/>
      <c r="EY586" s="767"/>
      <c r="EZ586" s="767"/>
      <c r="FA586" s="767"/>
      <c r="FB586" s="767"/>
      <c r="FC586" s="767"/>
      <c r="FD586" s="767"/>
      <c r="FE586" s="767"/>
      <c r="FF586" s="767"/>
      <c r="FG586" s="767"/>
      <c r="FH586" s="767"/>
      <c r="FI586" s="767"/>
      <c r="FJ586" s="767"/>
      <c r="FK586" s="767"/>
      <c r="FL586" s="767"/>
      <c r="FM586" s="767"/>
      <c r="FN586" s="767"/>
      <c r="FO586" s="767"/>
      <c r="FP586" s="767"/>
      <c r="FQ586" s="767"/>
      <c r="FR586" s="767"/>
      <c r="FS586" s="767"/>
      <c r="FT586" s="767"/>
      <c r="FU586" s="767"/>
      <c r="FV586" s="767"/>
      <c r="FW586" s="767"/>
      <c r="FX586" s="767"/>
      <c r="FY586" s="767"/>
      <c r="FZ586" s="767"/>
      <c r="GA586" s="767"/>
      <c r="GB586" s="767"/>
      <c r="GC586" s="767"/>
      <c r="GD586" s="767"/>
      <c r="GE586" s="767"/>
      <c r="GF586" s="767"/>
      <c r="GG586" s="767"/>
      <c r="GH586" s="767"/>
      <c r="GI586" s="767"/>
      <c r="GJ586" s="767"/>
      <c r="GK586" s="767"/>
      <c r="GL586" s="767"/>
      <c r="GM586" s="767"/>
      <c r="GN586" s="767"/>
      <c r="GO586" s="767"/>
      <c r="GP586" s="767"/>
      <c r="GQ586" s="767"/>
      <c r="GR586" s="767"/>
      <c r="GS586" s="767"/>
      <c r="GT586" s="767"/>
      <c r="GU586" s="767"/>
      <c r="GV586" s="767"/>
      <c r="GW586" s="767"/>
      <c r="GX586" s="767"/>
      <c r="GY586" s="767"/>
      <c r="GZ586" s="767"/>
      <c r="HA586" s="767"/>
      <c r="HB586" s="767"/>
      <c r="HC586" s="767"/>
    </row>
    <row r="587" spans="1:211" s="864" customFormat="1" ht="13.9" hidden="1" customHeight="1">
      <c r="A587" s="307"/>
      <c r="B587" s="351"/>
      <c r="C587" s="971" t="str">
        <f>IF('1C TSrécur12'!H$17&lt;&gt;0,'1C TSrécur12'!$B$12,"")</f>
        <v/>
      </c>
      <c r="D587" s="972"/>
      <c r="E587" s="973"/>
      <c r="F587" s="93" t="str">
        <f>IF(AND($C587='1C TSrécur12'!$B$12,'1C TSrécur12'!$B$16="récurrentes",'1C TSrécur12'!$H$17&lt;&gt;""),'1C TSrécur12'!$H$21,"")</f>
        <v/>
      </c>
      <c r="G587" s="863"/>
      <c r="H587" s="745">
        <v>0.21</v>
      </c>
      <c r="I587" s="747">
        <v>1</v>
      </c>
      <c r="J587" s="312"/>
      <c r="K587" s="680">
        <f t="shared" si="191"/>
        <v>0</v>
      </c>
      <c r="L587" s="527">
        <f>IF(OR('1C TSrécur12'!$B$12="",'1C TSrécur12'!H$30=0),0,IF(AND('1C TSrécur12'!$B$12&lt;&gt;"",$K$2="Pôle",'1C TSrécur12'!$C$12="OUI"),(('1C TSrécur12'!H$22+'1C TSrécur12'!H$23+'1C TSrécur12'!H$24+'1C TSrécur12'!H$25+'1C TSrécur12'!H$29)/'1C TSrécur12'!H$17),IF(AND('1C TSrécur12'!$B$12&lt;&gt;"",$K$2="Pôle",'1C TSrécur12'!$C$12="NON"),(('1C TSrécur12'!H$22+'1C TSrécur12'!H$23+'1C TSrécur12'!H$24+'1C TSrécur12'!H$25+'1C TSrécur12'!H$29)/'1C TSrécur12'!H$30),IF(AND('1C TSrécur12'!$B$12&lt;&gt;"",$K$2&lt;&gt;"Pôle",'1C TSrécur12'!$C$12="OUI"),(('1C TSrécur12'!H$22+'1C TSrécur12'!H$23+'1C TSrécur12'!H$24+'1C TSrécur12'!H$25+'1C TSrécur12'!H$26+'1C TSrécur12'!H$27+'1C TSrécur12'!H$28+'1C TSrécur12'!H$29)/'1C TSrécur12'!H$17),IF(AND('1C TSrécur12'!$B$12&lt;&gt;"",$K$2&lt;&gt;"Pôle",'1C TSrécur12'!$C$12="NON"),(('1C TSrécur12'!H$22+'1C TSrécur12'!H$23+'1C TSrécur12'!H$24+'1C TSrécur12'!H$25+'1C TSrécur12'!H$26+'1C TSrécur12'!H$27+'1C TSrécur12'!H$28+'1C TSrécur12'!H$29)/'1C TSrécur12'!H$30))))))</f>
        <v>0</v>
      </c>
      <c r="M587" s="527">
        <f>IF(OR('1C TSrécur12'!$B$12="",'1C TSrécur12'!H$30=0),0,IF(AND('1C TSrécur12'!$B$12&lt;&gt;"",$K$2="Pôle",'1C TSrécur12'!$C$12="OUI"),(('1C TSrécur12'!H$26+'1C TSrécur12'!H$27+'1C TSrécur12'!H$28)/'1C TSrécur12'!H$17),IF(AND('1C TSrécur12'!$B$12&lt;&gt;"",$K$2="Pôle",'1C TSrécur12'!$C$12="NON"),(('1C TSrécur12'!H$26+'1C TSrécur12'!H$27+'1C TSrécur12'!H$28)/'1C TSrécur12'!H$30),IF(AND('1C TSrécur12'!$B$12&lt;&gt;"",$K$2&lt;&gt;"Pôle"),0))))</f>
        <v>0</v>
      </c>
      <c r="N587" s="527">
        <f>IF(AND('1C TSrécur12'!$H$17&lt;&gt;0,'1C TSrécur12'!$H$30&lt;&gt;0),L587+M587,0)</f>
        <v>0</v>
      </c>
      <c r="O587" s="542" t="str">
        <f>IF(AND('1C TSrécur12'!H$17&lt;&gt;0,'1C TSrécur12'!$C$12="OUI"),'1C TSrécur12'!H$36/'1C TSrécur12'!H$17,"")</f>
        <v/>
      </c>
      <c r="P587" s="543" t="str">
        <f>IF(AND('1C TSrécur12'!H$17&lt;&gt;0,'1C TSrécur12'!$C$12="OUI"),'1C TSrécur12'!$H$37/'1C TSrécur12'!H$17,"")</f>
        <v/>
      </c>
      <c r="Q587" s="543" t="str">
        <f>IF(AND('1C TSrécur12'!H$17&lt;&gt;0,'1C TSrécur12'!$C$12="OUI"),'1C TSrécur12'!$H$38/'1C TSrécur12'!H$17,"")</f>
        <v/>
      </c>
      <c r="R587" s="543" t="str">
        <f>IF(AND('1C TSrécur12'!H$17&lt;&gt;0,'1C TSrécur12'!$C$12="OUI"),'1C TSrécur12'!$H$39/'1C TSrécur12'!H$17,"")</f>
        <v/>
      </c>
      <c r="S587" s="543" t="str">
        <f>IF(AND('1C TSrécur12'!H$17&lt;&gt;0,'1C TSrécur12'!$C$12="OUI"),'1C TSrécur12'!$H$40/'1C TSrécur12'!H$17,"")</f>
        <v/>
      </c>
      <c r="T587" s="543" t="str">
        <f>IF(AND('1C TSrécur12'!H$17&lt;&gt;0,'1C TSrécur12'!$C$12="OUI"),'1C TSrécur12'!$H$41/'1C TSrécur12'!H$17,"")</f>
        <v/>
      </c>
      <c r="U587" s="543" t="str">
        <f>IF(AND('1C TSrécur12'!H$17&lt;&gt;0,'1C TSrécur12'!$C$12="OUI"),'1C TSrécur12'!$H$42/'1C TSrécur12'!H$17,"")</f>
        <v/>
      </c>
      <c r="V587" s="543" t="str">
        <f>IF(AND('1C TSrécur12'!H$17&lt;&gt;0,'1C TSrécur12'!$C$12="OUI"),'1C TSrécur12'!$H$43/'1C TSrécur12'!H$17,"")</f>
        <v/>
      </c>
      <c r="W587" s="543" t="str">
        <f>IF(AND('1C TSrécur12'!H$17&lt;&gt;0,'1C TSrécur12'!$C$12="OUI"),'1C TSrécur12'!$H$44/'1C TSrécur12'!H$17,"")</f>
        <v/>
      </c>
      <c r="X587" s="543" t="str">
        <f>IF(AND('1C TSrécur12'!H$17&lt;&gt;0,'1C TSrécur12'!$C$12="OUI"),'1C TSrécur12'!$H$45/'1C TSrécur12'!H$17,"")</f>
        <v/>
      </c>
      <c r="Y587" s="543" t="str">
        <f>IF(AND('1C TSrécur12'!H$17&lt;&gt;0,'1C TSrécur12'!$C$12="OUI"),'1C TSrécur12'!$H$46/'1C TSrécur12'!H$17,"")</f>
        <v/>
      </c>
      <c r="Z587" s="543" t="str">
        <f>IF(AND('1C TSrécur12'!H$17&lt;&gt;0,'1C TSrécur12'!$C$12="OUI"),'1C TSrécur12'!$H$47/'1C TSrécur12'!H$17,"")</f>
        <v/>
      </c>
      <c r="AA587" s="543" t="str">
        <f>IF(AND('1C TSrécur12'!H$17&lt;&gt;0,'1C TSrécur12'!$C$12="OUI"),'1C TSrécur12'!$H$48/'1C TSrécur12'!H$17,"")</f>
        <v/>
      </c>
      <c r="AB587" s="543" t="str">
        <f>IF(AND('1C TSrécur12'!H$17&lt;&gt;0,'1C TSrécur12'!$C$12="OUI"),'1C TSrécur12'!$H$49/'1C TSrécur12'!H$17,"")</f>
        <v/>
      </c>
      <c r="AC587" s="543" t="str">
        <f>IF(AND('1C TSrécur12'!H$17&lt;&gt;0,'1C TSrécur12'!$C$12="OUI"),'1C TSrécur12'!$H$50/'1C TSrécur12'!H$17,"")</f>
        <v/>
      </c>
      <c r="AD587" s="543" t="str">
        <f>IF(AND('1C TSrécur12'!H$17&lt;&gt;0,'1C TSrécur12'!$C$12="OUI"),'1C TSrécur12'!$H$51/'1C TSrécur12'!H$17,"")</f>
        <v/>
      </c>
      <c r="AE587" s="543" t="str">
        <f>IF(AND('1C TSrécur12'!H$17&lt;&gt;0,'1C TSrécur12'!$C$12="OUI"),'1C TSrécur12'!$H$52/'1C TSrécur12'!H$17,"")</f>
        <v/>
      </c>
      <c r="AF587" s="543" t="str">
        <f>IF(AND('1C TSrécur12'!H$17&lt;&gt;0,'1C TSrécur12'!$C$12="OUI"),'1C TSrécur12'!$H$53/'1C TSrécur12'!H$17,"")</f>
        <v/>
      </c>
      <c r="AG587" s="543" t="str">
        <f>IF(AND('1C TSrécur12'!H$17&lt;&gt;0,'1C TSrécur12'!$C$12="OUI"),'1C TSrécur12'!$H$54/'1C TSrécur12'!H$17,"")</f>
        <v/>
      </c>
      <c r="AH587" s="543" t="str">
        <f>IF(AND('1C TSrécur12'!H$17&lt;&gt;0,'1C TSrécur12'!$C$12="OUI"),'1C TSrécur12'!$H$55/'1C TSrécur12'!H$17,"")</f>
        <v/>
      </c>
      <c r="AI587" s="543" t="str">
        <f>IF(AND('1C TSrécur12'!H$17&lt;&gt;0,'1C TSrécur12'!$C$12="OUI"),'1C TSrécur12'!$H$56/'1C TSrécur12'!H$17,"")</f>
        <v/>
      </c>
      <c r="AJ587" s="543" t="str">
        <f>IF(AND('1C TSrécur12'!H$17&lt;&gt;0,'1C TSrécur12'!$C$12="OUI"),'1C TSrécur12'!$H$57/'1C TSrécur12'!H$17,"")</f>
        <v/>
      </c>
      <c r="AK587" s="543">
        <f>IF(AND('1C TSrécur12'!H$17&lt;&gt;0,'1C TSrécur12'!$C$12="OUI"),'1C TSrécur12'!H$58/'1C TSrécur12'!H$17,0)</f>
        <v>0</v>
      </c>
      <c r="AL587" s="72">
        <f>IF(AND('1C TSrécur12'!$B$12&lt;&gt;"",'1C TSrécur12'!$C$12="OUI"),N587+AK587,N587)</f>
        <v>0</v>
      </c>
      <c r="AM587" s="344">
        <f t="shared" si="194"/>
        <v>0</v>
      </c>
      <c r="AN587" s="344">
        <f t="shared" si="195"/>
        <v>0</v>
      </c>
      <c r="AO587" s="345">
        <f t="shared" si="196"/>
        <v>0</v>
      </c>
      <c r="AP587" s="573">
        <f t="shared" si="197"/>
        <v>0</v>
      </c>
      <c r="AQ587" s="583">
        <f>IF(M587=0,0,AN587-AS587)</f>
        <v>0</v>
      </c>
      <c r="AR587" s="579"/>
      <c r="AS587" s="102"/>
      <c r="AT587" s="27" t="str">
        <f>IF('1C TSrécur12'!H$17*FICHE!$C$13&lt;J587,"Forfait limité à "&amp;FICHE!$C$13&amp;"€/jour","")</f>
        <v/>
      </c>
      <c r="AU587" s="592"/>
      <c r="AV587" s="824"/>
      <c r="AW587" s="824"/>
      <c r="AX587" s="824"/>
      <c r="AY587" s="824"/>
      <c r="AZ587" s="824"/>
      <c r="BA587" s="767"/>
      <c r="BB587" s="767"/>
      <c r="BC587" s="767"/>
      <c r="BD587" s="767"/>
      <c r="BE587" s="767"/>
      <c r="BF587" s="767"/>
      <c r="BG587" s="767"/>
      <c r="BH587" s="767"/>
      <c r="BI587" s="767"/>
      <c r="BJ587" s="767"/>
      <c r="BK587" s="767"/>
      <c r="BL587" s="767"/>
      <c r="BM587" s="767"/>
      <c r="BN587" s="767"/>
      <c r="BO587" s="767"/>
      <c r="BP587" s="767"/>
      <c r="BQ587" s="767"/>
      <c r="BR587" s="767"/>
      <c r="BS587" s="767"/>
      <c r="BT587" s="767"/>
      <c r="BU587" s="767"/>
      <c r="BV587" s="767"/>
      <c r="BW587" s="767"/>
      <c r="BX587" s="767"/>
      <c r="BY587" s="767"/>
      <c r="BZ587" s="767"/>
      <c r="CA587" s="767"/>
      <c r="CB587" s="767"/>
      <c r="CC587" s="767"/>
      <c r="CD587" s="767"/>
      <c r="CE587" s="767"/>
      <c r="CF587" s="767"/>
      <c r="CG587" s="767"/>
      <c r="CH587" s="767"/>
      <c r="CI587" s="767"/>
      <c r="CJ587" s="767"/>
      <c r="CK587" s="767"/>
      <c r="CL587" s="767"/>
      <c r="CM587" s="767"/>
      <c r="CN587" s="767"/>
      <c r="CO587" s="767"/>
      <c r="CP587" s="767"/>
      <c r="CQ587" s="767"/>
      <c r="CR587" s="767"/>
      <c r="CS587" s="767"/>
      <c r="CT587" s="767"/>
      <c r="CU587" s="767"/>
      <c r="CV587" s="767"/>
      <c r="CW587" s="767"/>
      <c r="CX587" s="767"/>
      <c r="CY587" s="767"/>
      <c r="CZ587" s="767"/>
      <c r="DA587" s="767"/>
      <c r="DB587" s="767"/>
      <c r="DC587" s="767"/>
      <c r="DD587" s="767"/>
      <c r="DE587" s="767"/>
      <c r="DF587" s="767"/>
      <c r="DG587" s="767"/>
      <c r="DH587" s="767"/>
      <c r="DI587" s="767"/>
      <c r="DJ587" s="767"/>
      <c r="DK587" s="767"/>
      <c r="DL587" s="767"/>
      <c r="DM587" s="767"/>
      <c r="DN587" s="767"/>
      <c r="DO587" s="767"/>
      <c r="DP587" s="767"/>
      <c r="DQ587" s="767"/>
      <c r="DR587" s="767"/>
      <c r="DS587" s="767"/>
      <c r="DT587" s="767"/>
      <c r="DU587" s="767"/>
      <c r="DV587" s="767"/>
      <c r="DW587" s="767"/>
      <c r="DX587" s="767"/>
      <c r="DY587" s="767"/>
      <c r="DZ587" s="767"/>
      <c r="EA587" s="767"/>
      <c r="EB587" s="767"/>
      <c r="EC587" s="767"/>
      <c r="ED587" s="767"/>
      <c r="EE587" s="767"/>
      <c r="EF587" s="767"/>
      <c r="EG587" s="767"/>
      <c r="EH587" s="767"/>
      <c r="EI587" s="767"/>
      <c r="EJ587" s="767"/>
      <c r="EK587" s="767"/>
      <c r="EL587" s="767"/>
      <c r="EM587" s="767"/>
      <c r="EN587" s="767"/>
      <c r="EO587" s="767"/>
      <c r="EP587" s="767"/>
      <c r="EQ587" s="767"/>
      <c r="ER587" s="767"/>
      <c r="ES587" s="767"/>
      <c r="ET587" s="767"/>
      <c r="EU587" s="767"/>
      <c r="EV587" s="767"/>
      <c r="EW587" s="767"/>
      <c r="EX587" s="767"/>
      <c r="EY587" s="767"/>
      <c r="EZ587" s="767"/>
      <c r="FA587" s="767"/>
      <c r="FB587" s="767"/>
      <c r="FC587" s="767"/>
      <c r="FD587" s="767"/>
      <c r="FE587" s="767"/>
      <c r="FF587" s="767"/>
      <c r="FG587" s="767"/>
      <c r="FH587" s="767"/>
      <c r="FI587" s="767"/>
      <c r="FJ587" s="767"/>
      <c r="FK587" s="767"/>
      <c r="FL587" s="767"/>
      <c r="FM587" s="767"/>
      <c r="FN587" s="767"/>
      <c r="FO587" s="767"/>
      <c r="FP587" s="767"/>
      <c r="FQ587" s="767"/>
      <c r="FR587" s="767"/>
      <c r="FS587" s="767"/>
      <c r="FT587" s="767"/>
      <c r="FU587" s="767"/>
      <c r="FV587" s="767"/>
      <c r="FW587" s="767"/>
      <c r="FX587" s="767"/>
      <c r="FY587" s="767"/>
      <c r="FZ587" s="767"/>
      <c r="GA587" s="767"/>
      <c r="GB587" s="767"/>
      <c r="GC587" s="767"/>
      <c r="GD587" s="767"/>
      <c r="GE587" s="767"/>
      <c r="GF587" s="767"/>
      <c r="GG587" s="767"/>
      <c r="GH587" s="767"/>
      <c r="GI587" s="767"/>
      <c r="GJ587" s="767"/>
      <c r="GK587" s="767"/>
      <c r="GL587" s="767"/>
      <c r="GM587" s="767"/>
      <c r="GN587" s="767"/>
      <c r="GO587" s="767"/>
      <c r="GP587" s="767"/>
      <c r="GQ587" s="767"/>
      <c r="GR587" s="767"/>
      <c r="GS587" s="767"/>
      <c r="GT587" s="767"/>
      <c r="GU587" s="767"/>
      <c r="GV587" s="767"/>
      <c r="GW587" s="767"/>
      <c r="GX587" s="767"/>
      <c r="GY587" s="767"/>
      <c r="GZ587" s="767"/>
      <c r="HA587" s="767"/>
      <c r="HB587" s="767"/>
      <c r="HC587" s="767"/>
    </row>
    <row r="588" spans="1:211" s="864" customFormat="1" ht="13.9" hidden="1" customHeight="1">
      <c r="A588" s="307"/>
      <c r="B588" s="351"/>
      <c r="C588" s="971" t="str">
        <f>IF('1C TSrécur12'!I$17&lt;&gt;0,'1C TSrécur12'!$B$12,"")</f>
        <v/>
      </c>
      <c r="D588" s="972"/>
      <c r="E588" s="973"/>
      <c r="F588" s="93" t="str">
        <f>IF(AND($C588='1C TSrécur12'!$B$12,'1C TSrécur12'!$B$16="récurrentes",'1C TSrécur12'!$I$17&lt;&gt;""),'1C TSrécur12'!$I$21,"")</f>
        <v/>
      </c>
      <c r="G588" s="863"/>
      <c r="H588" s="745">
        <v>0.21</v>
      </c>
      <c r="I588" s="747">
        <v>1</v>
      </c>
      <c r="J588" s="312"/>
      <c r="K588" s="680">
        <f t="shared" si="191"/>
        <v>0</v>
      </c>
      <c r="L588" s="527">
        <f>IF(OR('1C TSrécur12'!$B$12="",'1C TSrécur12'!I$30=0),0,IF(AND('1C TSrécur12'!$B$12&lt;&gt;"",$K$2="Pôle",'1C TSrécur12'!$C$12="OUI"),(('1C TSrécur12'!I$22+'1C TSrécur12'!I$23+'1C TSrécur12'!I$24+'1C TSrécur12'!I$25+'1C TSrécur12'!I$29)/'1C TSrécur12'!I$17),IF(AND('1C TSrécur12'!$B$12&lt;&gt;"",$K$2="Pôle",'1C TSrécur12'!$C$12="NON"),(('1C TSrécur12'!I$22+'1C TSrécur12'!I$23+'1C TSrécur12'!I$24+'1C TSrécur12'!I$25+'1C TSrécur12'!I$29)/'1C TSrécur12'!I$30),IF(AND('1C TSrécur12'!$B$12&lt;&gt;"",$K$2&lt;&gt;"Pôle",'1C TSrécur12'!$C$12="OUI"),(('1C TSrécur12'!I$22+'1C TSrécur12'!I$23+'1C TSrécur12'!I$24+'1C TSrécur12'!I$25+'1C TSrécur12'!I$26+'1C TSrécur12'!I$27+'1C TSrécur12'!I$28+'1C TSrécur12'!I$29)/'1C TSrécur12'!I$17),IF(AND('1C TSrécur12'!$B$12&lt;&gt;"",$K$2&lt;&gt;"Pôle",'1C TSrécur12'!$C$12="NON"),(('1C TSrécur12'!I$22+'1C TSrécur12'!I$23+'1C TSrécur12'!I$24+'1C TSrécur12'!I$25+'1C TSrécur12'!I$26+'1C TSrécur12'!I$27+'1C TSrécur12'!I$28+'1C TSrécur12'!I$29)/'1C TSrécur12'!I$30))))))</f>
        <v>0</v>
      </c>
      <c r="M588" s="527">
        <f>IF(OR('1C TSrécur12'!$B$12="",'1C TSrécur12'!I$30=0),0,IF(AND('1C TSrécur12'!$B$12&lt;&gt;"",$K$2="Pôle",'1C TSrécur12'!$C$12="OUI"),(('1C TSrécur12'!I$26+'1C TSrécur12'!I$27+'1C TSrécur12'!I$28)/'1C TSrécur12'!I$17),IF(AND('1C TSrécur12'!$B$12&lt;&gt;"",$K$2="Pôle",'1C TSrécur12'!$C$12="NON"),(('1C TSrécur12'!I$26+'1C TSrécur12'!I$27+'1C TSrécur12'!I$28)/'1C TSrécur12'!I$30),IF(AND('1C TSrécur12'!$B$12&lt;&gt;"",$K$2&lt;&gt;"Pôle"),0))))</f>
        <v>0</v>
      </c>
      <c r="N588" s="527">
        <f>IF(AND('1C TSrécur12'!$I$17&lt;&gt;0,'1C TSrécur12'!$I$30&lt;&gt;0),L588+M588,0)</f>
        <v>0</v>
      </c>
      <c r="O588" s="542" t="str">
        <f>IF(AND('1C TSrécur12'!I$17&lt;&gt;0,'1C TSrécur12'!$C$12="OUI"),'1C TSrécur12'!I$36/'1C TSrécur12'!I$17,"")</f>
        <v/>
      </c>
      <c r="P588" s="543" t="str">
        <f>IF(AND('1C TSrécur12'!I$17&lt;&gt;0,'1C TSrécur12'!$C$12="OUI"),'1C TSrécur12'!$I$37/'1C TSrécur12'!I$17,"")</f>
        <v/>
      </c>
      <c r="Q588" s="543" t="str">
        <f>IF(AND('1C TSrécur12'!I$17&lt;&gt;0,'1C TSrécur12'!$C$12="OUI"),'1C TSrécur12'!$I$38/'1C TSrécur12'!I$17,"")</f>
        <v/>
      </c>
      <c r="R588" s="543" t="str">
        <f>IF(AND('1C TSrécur12'!I$17&lt;&gt;0,'1C TSrécur12'!$C$12="OUI"),'1C TSrécur12'!$I$39/'1C TSrécur12'!I$17,"")</f>
        <v/>
      </c>
      <c r="S588" s="543" t="str">
        <f>IF(AND('1C TSrécur12'!I$17&lt;&gt;0,'1C TSrécur12'!$C$12="OUI"),'1C TSrécur12'!$I$40/'1C TSrécur12'!I$17,"")</f>
        <v/>
      </c>
      <c r="T588" s="543" t="str">
        <f>IF(AND('1C TSrécur12'!I$17&lt;&gt;0,'1C TSrécur12'!$C$12="OUI"),'1C TSrécur12'!$I$41/'1C TSrécur12'!I$17,"")</f>
        <v/>
      </c>
      <c r="U588" s="543" t="str">
        <f>IF(AND('1C TSrécur12'!I$17&lt;&gt;0,'1C TSrécur12'!$C$12="OUI"),'1C TSrécur12'!$I$42/'1C TSrécur12'!I$17,"")</f>
        <v/>
      </c>
      <c r="V588" s="543" t="str">
        <f>IF(AND('1C TSrécur12'!I$17&lt;&gt;0,'1C TSrécur12'!$C$12="OUI"),'1C TSrécur12'!$I$43/'1C TSrécur12'!I$17,"")</f>
        <v/>
      </c>
      <c r="W588" s="543" t="str">
        <f>IF(AND('1C TSrécur12'!I$17&lt;&gt;0,'1C TSrécur12'!$C$12="OUI"),'1C TSrécur12'!$I$44/'1C TSrécur12'!I$17,"")</f>
        <v/>
      </c>
      <c r="X588" s="543" t="str">
        <f>IF(AND('1C TSrécur12'!I$17&lt;&gt;0,'1C TSrécur12'!$C$12="OUI"),'1C TSrécur12'!$I$45/'1C TSrécur12'!I$17,"")</f>
        <v/>
      </c>
      <c r="Y588" s="543" t="str">
        <f>IF(AND('1C TSrécur12'!I$17&lt;&gt;0,'1C TSrécur12'!$C$12="OUI"),'1C TSrécur12'!$I$46/'1C TSrécur12'!I$17,"")</f>
        <v/>
      </c>
      <c r="Z588" s="543" t="str">
        <f>IF(AND('1C TSrécur12'!I$17&lt;&gt;0,'1C TSrécur12'!$C$12="OUI"),'1C TSrécur12'!$I$47/'1C TSrécur12'!I$17,"")</f>
        <v/>
      </c>
      <c r="AA588" s="543" t="str">
        <f>IF(AND('1C TSrécur12'!I$17&lt;&gt;0,'1C TSrécur12'!$C$12="OUI"),'1C TSrécur12'!$I$48/'1C TSrécur12'!I$17,"")</f>
        <v/>
      </c>
      <c r="AB588" s="543" t="str">
        <f>IF(AND('1C TSrécur12'!I$17&lt;&gt;0,'1C TSrécur12'!$C$12="OUI"),'1C TSrécur12'!$I$49/'1C TSrécur12'!I$17,"")</f>
        <v/>
      </c>
      <c r="AC588" s="543" t="str">
        <f>IF(AND('1C TSrécur12'!I$17&lt;&gt;0,'1C TSrécur12'!$C$12="OUI"),'1C TSrécur12'!$I$50/'1C TSrécur12'!I$17,"")</f>
        <v/>
      </c>
      <c r="AD588" s="543" t="str">
        <f>IF(AND('1C TSrécur12'!I$17&lt;&gt;0,'1C TSrécur12'!$C$12="OUI"),'1C TSrécur12'!$I$51/'1C TSrécur12'!I$17,"")</f>
        <v/>
      </c>
      <c r="AE588" s="543" t="str">
        <f>IF(AND('1C TSrécur12'!I$17&lt;&gt;0,'1C TSrécur12'!$C$12="OUI"),'1C TSrécur12'!$I$52/'1C TSrécur12'!I$17,"")</f>
        <v/>
      </c>
      <c r="AF588" s="543" t="str">
        <f>IF(AND('1C TSrécur12'!I$17&lt;&gt;0,'1C TSrécur12'!$C$12="OUI"),'1C TSrécur12'!$I$53/'1C TSrécur12'!I$17,"")</f>
        <v/>
      </c>
      <c r="AG588" s="543" t="str">
        <f>IF(AND('1C TSrécur12'!I$17&lt;&gt;0,'1C TSrécur12'!$C$12="OUI"),'1C TSrécur12'!$I$54/'1C TSrécur12'!I$17,"")</f>
        <v/>
      </c>
      <c r="AH588" s="543" t="str">
        <f>IF(AND('1C TSrécur12'!I$17&lt;&gt;0,'1C TSrécur12'!$C$12="OUI"),'1C TSrécur12'!$I$55/'1C TSrécur12'!I$17,"")</f>
        <v/>
      </c>
      <c r="AI588" s="543" t="str">
        <f>IF(AND('1C TSrécur12'!I$17&lt;&gt;0,'1C TSrécur12'!$C$12="OUI"),'1C TSrécur12'!$I$56/'1C TSrécur12'!I$17,"")</f>
        <v/>
      </c>
      <c r="AJ588" s="543" t="str">
        <f>IF(AND('1C TSrécur12'!I$17&lt;&gt;0,'1C TSrécur12'!$C$12="OUI"),'1C TSrécur12'!$I$57/'1C TSrécur12'!I$17,"")</f>
        <v/>
      </c>
      <c r="AK588" s="543">
        <f>IF(AND('1C TSrécur12'!I$17&lt;&gt;0,'1C TSrécur12'!$C$12="OUI"),'1C TSrécur12'!I$58/'1C TSrécur12'!I$17,0)</f>
        <v>0</v>
      </c>
      <c r="AL588" s="72">
        <f>IF(AND('1C TSrécur12'!$B$12&lt;&gt;"",'1C TSrécur12'!$C$12="OUI"),N588+AK588,N588)</f>
        <v>0</v>
      </c>
      <c r="AM588" s="344">
        <f t="shared" si="194"/>
        <v>0</v>
      </c>
      <c r="AN588" s="344">
        <f t="shared" si="195"/>
        <v>0</v>
      </c>
      <c r="AO588" s="345">
        <f t="shared" si="196"/>
        <v>0</v>
      </c>
      <c r="AP588" s="573">
        <f t="shared" si="197"/>
        <v>0</v>
      </c>
      <c r="AQ588" s="583">
        <f>IF(M588=0,0,AN588-AS588)</f>
        <v>0</v>
      </c>
      <c r="AR588" s="579"/>
      <c r="AS588" s="102"/>
      <c r="AT588" s="27" t="str">
        <f>IF('1C TSrécur12'!I$17*FICHE!$C$13&lt;J588,"Forfait limité à "&amp;FICHE!$C$13&amp;"€/jour","")</f>
        <v/>
      </c>
      <c r="AU588" s="592"/>
      <c r="AV588" s="824"/>
      <c r="AW588" s="824"/>
      <c r="AX588" s="824"/>
      <c r="AY588" s="824"/>
      <c r="AZ588" s="824"/>
      <c r="BA588" s="767"/>
      <c r="BB588" s="767"/>
      <c r="BC588" s="767"/>
      <c r="BD588" s="767"/>
      <c r="BE588" s="767"/>
      <c r="BF588" s="767"/>
      <c r="BG588" s="767"/>
      <c r="BH588" s="767"/>
      <c r="BI588" s="767"/>
      <c r="BJ588" s="767"/>
      <c r="BK588" s="767"/>
      <c r="BL588" s="767"/>
      <c r="BM588" s="767"/>
      <c r="BN588" s="767"/>
      <c r="BO588" s="767"/>
      <c r="BP588" s="767"/>
      <c r="BQ588" s="767"/>
      <c r="BR588" s="767"/>
      <c r="BS588" s="767"/>
      <c r="BT588" s="767"/>
      <c r="BU588" s="767"/>
      <c r="BV588" s="767"/>
      <c r="BW588" s="767"/>
      <c r="BX588" s="767"/>
      <c r="BY588" s="767"/>
      <c r="BZ588" s="767"/>
      <c r="CA588" s="767"/>
      <c r="CB588" s="767"/>
      <c r="CC588" s="767"/>
      <c r="CD588" s="767"/>
      <c r="CE588" s="767"/>
      <c r="CF588" s="767"/>
      <c r="CG588" s="767"/>
      <c r="CH588" s="767"/>
      <c r="CI588" s="767"/>
      <c r="CJ588" s="767"/>
      <c r="CK588" s="767"/>
      <c r="CL588" s="767"/>
      <c r="CM588" s="767"/>
      <c r="CN588" s="767"/>
      <c r="CO588" s="767"/>
      <c r="CP588" s="767"/>
      <c r="CQ588" s="767"/>
      <c r="CR588" s="767"/>
      <c r="CS588" s="767"/>
      <c r="CT588" s="767"/>
      <c r="CU588" s="767"/>
      <c r="CV588" s="767"/>
      <c r="CW588" s="767"/>
      <c r="CX588" s="767"/>
      <c r="CY588" s="767"/>
      <c r="CZ588" s="767"/>
      <c r="DA588" s="767"/>
      <c r="DB588" s="767"/>
      <c r="DC588" s="767"/>
      <c r="DD588" s="767"/>
      <c r="DE588" s="767"/>
      <c r="DF588" s="767"/>
      <c r="DG588" s="767"/>
      <c r="DH588" s="767"/>
      <c r="DI588" s="767"/>
      <c r="DJ588" s="767"/>
      <c r="DK588" s="767"/>
      <c r="DL588" s="767"/>
      <c r="DM588" s="767"/>
      <c r="DN588" s="767"/>
      <c r="DO588" s="767"/>
      <c r="DP588" s="767"/>
      <c r="DQ588" s="767"/>
      <c r="DR588" s="767"/>
      <c r="DS588" s="767"/>
      <c r="DT588" s="767"/>
      <c r="DU588" s="767"/>
      <c r="DV588" s="767"/>
      <c r="DW588" s="767"/>
      <c r="DX588" s="767"/>
      <c r="DY588" s="767"/>
      <c r="DZ588" s="767"/>
      <c r="EA588" s="767"/>
      <c r="EB588" s="767"/>
      <c r="EC588" s="767"/>
      <c r="ED588" s="767"/>
      <c r="EE588" s="767"/>
      <c r="EF588" s="767"/>
      <c r="EG588" s="767"/>
      <c r="EH588" s="767"/>
      <c r="EI588" s="767"/>
      <c r="EJ588" s="767"/>
      <c r="EK588" s="767"/>
      <c r="EL588" s="767"/>
      <c r="EM588" s="767"/>
      <c r="EN588" s="767"/>
      <c r="EO588" s="767"/>
      <c r="EP588" s="767"/>
      <c r="EQ588" s="767"/>
      <c r="ER588" s="767"/>
      <c r="ES588" s="767"/>
      <c r="ET588" s="767"/>
      <c r="EU588" s="767"/>
      <c r="EV588" s="767"/>
      <c r="EW588" s="767"/>
      <c r="EX588" s="767"/>
      <c r="EY588" s="767"/>
      <c r="EZ588" s="767"/>
      <c r="FA588" s="767"/>
      <c r="FB588" s="767"/>
      <c r="FC588" s="767"/>
      <c r="FD588" s="767"/>
      <c r="FE588" s="767"/>
      <c r="FF588" s="767"/>
      <c r="FG588" s="767"/>
      <c r="FH588" s="767"/>
      <c r="FI588" s="767"/>
      <c r="FJ588" s="767"/>
      <c r="FK588" s="767"/>
      <c r="FL588" s="767"/>
      <c r="FM588" s="767"/>
      <c r="FN588" s="767"/>
      <c r="FO588" s="767"/>
      <c r="FP588" s="767"/>
      <c r="FQ588" s="767"/>
      <c r="FR588" s="767"/>
      <c r="FS588" s="767"/>
      <c r="FT588" s="767"/>
      <c r="FU588" s="767"/>
      <c r="FV588" s="767"/>
      <c r="FW588" s="767"/>
      <c r="FX588" s="767"/>
      <c r="FY588" s="767"/>
      <c r="FZ588" s="767"/>
      <c r="GA588" s="767"/>
      <c r="GB588" s="767"/>
      <c r="GC588" s="767"/>
      <c r="GD588" s="767"/>
      <c r="GE588" s="767"/>
      <c r="GF588" s="767"/>
      <c r="GG588" s="767"/>
      <c r="GH588" s="767"/>
      <c r="GI588" s="767"/>
      <c r="GJ588" s="767"/>
      <c r="GK588" s="767"/>
      <c r="GL588" s="767"/>
      <c r="GM588" s="767"/>
      <c r="GN588" s="767"/>
      <c r="GO588" s="767"/>
      <c r="GP588" s="767"/>
      <c r="GQ588" s="767"/>
      <c r="GR588" s="767"/>
      <c r="GS588" s="767"/>
      <c r="GT588" s="767"/>
      <c r="GU588" s="767"/>
      <c r="GV588" s="767"/>
      <c r="GW588" s="767"/>
      <c r="GX588" s="767"/>
      <c r="GY588" s="767"/>
      <c r="GZ588" s="767"/>
      <c r="HA588" s="767"/>
      <c r="HB588" s="767"/>
      <c r="HC588" s="767"/>
    </row>
    <row r="589" spans="1:211" s="864" customFormat="1" ht="13.9" hidden="1" customHeight="1">
      <c r="A589" s="307"/>
      <c r="B589" s="351"/>
      <c r="C589" s="971" t="str">
        <f>IF('1C TSrécur12'!J$17&lt;&gt;0,'1C TSrécur12'!$B$12,"")</f>
        <v/>
      </c>
      <c r="D589" s="972"/>
      <c r="E589" s="973"/>
      <c r="F589" s="93" t="str">
        <f>IF(AND($C589='1C TSrécur12'!$B$12,'1C TSrécur12'!$B$16="récurrentes",'1C TSrécur12'!K$17&lt;&gt;""),'1C TSrécur12'!K$21,"")</f>
        <v/>
      </c>
      <c r="G589" s="863"/>
      <c r="H589" s="745">
        <v>0.21</v>
      </c>
      <c r="I589" s="747">
        <v>1</v>
      </c>
      <c r="J589" s="312"/>
      <c r="K589" s="680">
        <f t="shared" si="191"/>
        <v>0</v>
      </c>
      <c r="L589" s="527">
        <f>IF(OR('1C TSrécur12'!$B$12="",'1C TSrécur12'!J$30=0),0,IF(AND('1C TSrécur12'!$B$12&lt;&gt;"",$K$2="Pôle",'1C TSrécur12'!$C$12="OUI"),(('1C TSrécur12'!J$22+'1C TSrécur12'!J$23+'1C TSrécur12'!J$24+'1C TSrécur12'!J$25+'1C TSrécur12'!J$29)/'1C TSrécur12'!J$17),IF(AND('1C TSrécur12'!$B$12&lt;&gt;"",$K$2="Pôle",'1C TSrécur12'!$C$12="NON"),(('1C TSrécur12'!J$22+'1C TSrécur12'!J$23+'1C TSrécur12'!J$24+'1C TSrécur12'!J$25+'1C TSrécur12'!J$29)/'1C TSrécur12'!J$30),IF(AND('1C TSrécur12'!$B$12&lt;&gt;"",$K$2&lt;&gt;"Pôle",'1C TSrécur12'!$C$12="OUI"),(('1C TSrécur12'!J$22+'1C TSrécur12'!J$23+'1C TSrécur12'!J$24+'1C TSrécur12'!J$25+'1C TSrécur12'!J$26+'1C TSrécur12'!J$27+'1C TSrécur12'!J$28+'1C TSrécur12'!J$29)/'1C TSrécur12'!J$17),IF(AND('1C TSrécur12'!$B$12&lt;&gt;"",$K$2&lt;&gt;"Pôle",'1C TSrécur12'!$C$12="NON"),(('1C TSrécur12'!J$22+'1C TSrécur12'!J$23+'1C TSrécur12'!J$24+'1C TSrécur12'!J$25+'1C TSrécur12'!J$26+'1C TSrécur12'!J$27+'1C TSrécur12'!J$28+'1C TSrécur12'!J$29)/'1C TSrécur12'!J$30))))))</f>
        <v>0</v>
      </c>
      <c r="M589" s="527">
        <f>IF(OR('1C TSrécur12'!$B$12="",'1C TSrécur12'!J$30=0),0,IF(AND('1C TSrécur12'!$B$12&lt;&gt;"",$K$2="Pôle",'1C TSrécur12'!$C$12="OUI"),(('1C TSrécur12'!J$26+'1C TSrécur12'!J$27+'1C TSrécur12'!J$28)/'1C TSrécur12'!J$17),IF(AND('1C TSrécur12'!$B$12&lt;&gt;"",$K$2="Pôle",'1C TSrécur12'!$C$12="NON"),(('1C TSrécur12'!J$26+'1C TSrécur12'!J$27+'1C TSrécur12'!J$28)/'1C TSrécur12'!J$30),IF(AND('1C TSrécur12'!$B$12&lt;&gt;"",$K$2&lt;&gt;"Pôle"),0))))</f>
        <v>0</v>
      </c>
      <c r="N589" s="527">
        <f>IF(AND('1C TSrécur12'!$J$17&lt;&gt;0,'1C TSrécur12'!$J$30&lt;&gt;0),L589+M589,0)</f>
        <v>0</v>
      </c>
      <c r="O589" s="542" t="str">
        <f>IF(AND('1C TSrécur12'!J$17&lt;&gt;0,'1C TSrécur12'!$C$12="OUI"),'1C TSrécur12'!J$36/'1C TSrécur12'!J$17,"")</f>
        <v/>
      </c>
      <c r="P589" s="543" t="str">
        <f>IF(AND('1C TSrécur12'!J$17&lt;&gt;0,'1C TSrécur12'!$C$12="OUI"),'1C TSrécur12'!$J$37/'1C TSrécur12'!J$17,"")</f>
        <v/>
      </c>
      <c r="Q589" s="543" t="str">
        <f>IF(AND('1C TSrécur12'!J$17&lt;&gt;0,'1C TSrécur12'!$C$12="OUI"),'1C TSrécur12'!$J$38/'1C TSrécur12'!J$17,"")</f>
        <v/>
      </c>
      <c r="R589" s="543" t="str">
        <f>IF(AND('1C TSrécur12'!J$17&lt;&gt;0,'1C TSrécur12'!$C$12="OUI"),'1C TSrécur12'!$J$39/'1C TSrécur12'!J$17,"")</f>
        <v/>
      </c>
      <c r="S589" s="543" t="str">
        <f>IF(AND('1C TSrécur12'!J$17&lt;&gt;0,'1C TSrécur12'!$C$12="OUI"),'1C TSrécur12'!$J$40/'1C TSrécur12'!J$17,"")</f>
        <v/>
      </c>
      <c r="T589" s="543" t="str">
        <f>IF(AND('1C TSrécur12'!J$17&lt;&gt;0,'1C TSrécur12'!$C$12="OUI"),'1C TSrécur12'!$J$41/'1C TSrécur12'!J$17,"")</f>
        <v/>
      </c>
      <c r="U589" s="543" t="str">
        <f>IF(AND('1C TSrécur12'!J$17&lt;&gt;0,'1C TSrécur12'!$C$12="OUI"),'1C TSrécur12'!$J$42/'1C TSrécur12'!J$17,"")</f>
        <v/>
      </c>
      <c r="V589" s="543" t="str">
        <f>IF(AND('1C TSrécur12'!J$17&lt;&gt;0,'1C TSrécur12'!$C$12="OUI"),'1C TSrécur12'!$J$43/'1C TSrécur12'!J$17,"")</f>
        <v/>
      </c>
      <c r="W589" s="543" t="str">
        <f>IF(AND('1C TSrécur12'!J$17&lt;&gt;0,'1C TSrécur12'!$C$12="OUI"),'1C TSrécur12'!$J$44/'1C TSrécur12'!J$17,"")</f>
        <v/>
      </c>
      <c r="X589" s="543" t="str">
        <f>IF(AND('1C TSrécur12'!J$17&lt;&gt;0,'1C TSrécur12'!$C$12="OUI"),'1C TSrécur12'!$J$45/'1C TSrécur12'!J$17,"")</f>
        <v/>
      </c>
      <c r="Y589" s="543" t="str">
        <f>IF(AND('1C TSrécur12'!J$17&lt;&gt;0,'1C TSrécur12'!$C$12="OUI"),'1C TSrécur12'!$J$46/'1C TSrécur12'!J$17,"")</f>
        <v/>
      </c>
      <c r="Z589" s="543" t="str">
        <f>IF(AND('1C TSrécur12'!J$17&lt;&gt;0,'1C TSrécur12'!$C$12="OUI"),'1C TSrécur12'!$J$47/'1C TSrécur12'!J$17,"")</f>
        <v/>
      </c>
      <c r="AA589" s="543" t="str">
        <f>IF(AND('1C TSrécur12'!J$17&lt;&gt;0,'1C TSrécur12'!$C$12="OUI"),'1C TSrécur12'!$J$48/'1C TSrécur12'!J$17,"")</f>
        <v/>
      </c>
      <c r="AB589" s="543" t="str">
        <f>IF(AND('1C TSrécur12'!J$17&lt;&gt;0,'1C TSrécur12'!$C$12="OUI"),'1C TSrécur12'!$J$49/'1C TSrécur12'!J$17,"")</f>
        <v/>
      </c>
      <c r="AC589" s="543" t="str">
        <f>IF(AND('1C TSrécur12'!J$17&lt;&gt;0,'1C TSrécur12'!$C$12="OUI"),'1C TSrécur12'!$J$50/'1C TSrécur12'!J$17,"")</f>
        <v/>
      </c>
      <c r="AD589" s="543" t="str">
        <f>IF(AND('1C TSrécur12'!J$17&lt;&gt;0,'1C TSrécur12'!$C$12="OUI"),'1C TSrécur12'!$J$51/'1C TSrécur12'!J$17,"")</f>
        <v/>
      </c>
      <c r="AE589" s="543" t="str">
        <f>IF(AND('1C TSrécur12'!J$17&lt;&gt;0,'1C TSrécur12'!$C$12="OUI"),'1C TSrécur12'!$J$52/'1C TSrécur12'!J$17,"")</f>
        <v/>
      </c>
      <c r="AF589" s="543" t="str">
        <f>IF(AND('1C TSrécur12'!J$17&lt;&gt;0,'1C TSrécur12'!$C$12="OUI"),'1C TSrécur12'!$J$53/'1C TSrécur12'!J$17,"")</f>
        <v/>
      </c>
      <c r="AG589" s="543" t="str">
        <f>IF(AND('1C TSrécur12'!J$17&lt;&gt;0,'1C TSrécur12'!$C$12="OUI"),'1C TSrécur12'!$J$54/'1C TSrécur12'!J$17,"")</f>
        <v/>
      </c>
      <c r="AH589" s="543" t="str">
        <f>IF(AND('1C TSrécur12'!J$17&lt;&gt;0,'1C TSrécur12'!$C$12="OUI"),'1C TSrécur12'!$J$55/'1C TSrécur12'!J$17,"")</f>
        <v/>
      </c>
      <c r="AI589" s="543" t="str">
        <f>IF(AND('1C TSrécur12'!J$17&lt;&gt;0,'1C TSrécur12'!$C$12="OUI"),'1C TSrécur12'!$J$56/'1C TSrécur12'!J$17,"")</f>
        <v/>
      </c>
      <c r="AJ589" s="543" t="str">
        <f>IF(AND('1C TSrécur12'!J$17&lt;&gt;0,'1C TSrécur12'!$C$12="OUI"),'1C TSrécur12'!$J$57/'1C TSrécur12'!J$17,"")</f>
        <v/>
      </c>
      <c r="AK589" s="543">
        <f>IF(AND('1C TSrécur12'!J$17&lt;&gt;0,'1C TSrécur12'!$C$12="OUI"),'1C TSrécur12'!J$58/'1C TSrécur12'!J$17,0)</f>
        <v>0</v>
      </c>
      <c r="AL589" s="72">
        <f>IF(AND('1C TSrécur12'!$B$12&lt;&gt;"",'1C TSrécur12'!$C$12="OUI"),N589+AK589,N589)</f>
        <v>0</v>
      </c>
      <c r="AM589" s="344">
        <f t="shared" si="194"/>
        <v>0</v>
      </c>
      <c r="AN589" s="344">
        <f t="shared" si="195"/>
        <v>0</v>
      </c>
      <c r="AO589" s="345">
        <f t="shared" si="196"/>
        <v>0</v>
      </c>
      <c r="AP589" s="573">
        <f t="shared" si="197"/>
        <v>0</v>
      </c>
      <c r="AQ589" s="583">
        <f t="shared" ref="AQ589:AQ605" si="198">IF(M589=0,0,AN589-AS589)</f>
        <v>0</v>
      </c>
      <c r="AR589" s="579"/>
      <c r="AS589" s="102"/>
      <c r="AT589" s="27" t="str">
        <f>IF('1C TSrécur12'!J$17*FICHE!$C$13&lt;J589,"Forfait limité à "&amp;FICHE!$C$13&amp;"€/jour","")</f>
        <v/>
      </c>
      <c r="AU589" s="592"/>
      <c r="AV589" s="824"/>
      <c r="AW589" s="824"/>
      <c r="AX589" s="824"/>
      <c r="AY589" s="824"/>
      <c r="AZ589" s="824"/>
      <c r="BA589" s="767"/>
      <c r="BB589" s="767"/>
      <c r="BC589" s="767"/>
      <c r="BD589" s="767"/>
      <c r="BE589" s="767"/>
      <c r="BF589" s="767"/>
      <c r="BG589" s="767"/>
      <c r="BH589" s="767"/>
      <c r="BI589" s="767"/>
      <c r="BJ589" s="767"/>
      <c r="BK589" s="767"/>
      <c r="BL589" s="767"/>
      <c r="BM589" s="767"/>
      <c r="BN589" s="767"/>
      <c r="BO589" s="767"/>
      <c r="BP589" s="767"/>
      <c r="BQ589" s="767"/>
      <c r="BR589" s="767"/>
      <c r="BS589" s="767"/>
      <c r="BT589" s="767"/>
      <c r="BU589" s="767"/>
      <c r="BV589" s="767"/>
      <c r="BW589" s="767"/>
      <c r="BX589" s="767"/>
      <c r="BY589" s="767"/>
      <c r="BZ589" s="767"/>
      <c r="CA589" s="767"/>
      <c r="CB589" s="767"/>
      <c r="CC589" s="767"/>
      <c r="CD589" s="767"/>
      <c r="CE589" s="767"/>
      <c r="CF589" s="767"/>
      <c r="CG589" s="767"/>
      <c r="CH589" s="767"/>
      <c r="CI589" s="767"/>
      <c r="CJ589" s="767"/>
      <c r="CK589" s="767"/>
      <c r="CL589" s="767"/>
      <c r="CM589" s="767"/>
      <c r="CN589" s="767"/>
      <c r="CO589" s="767"/>
      <c r="CP589" s="767"/>
      <c r="CQ589" s="767"/>
      <c r="CR589" s="767"/>
      <c r="CS589" s="767"/>
      <c r="CT589" s="767"/>
      <c r="CU589" s="767"/>
      <c r="CV589" s="767"/>
      <c r="CW589" s="767"/>
      <c r="CX589" s="767"/>
      <c r="CY589" s="767"/>
      <c r="CZ589" s="767"/>
      <c r="DA589" s="767"/>
      <c r="DB589" s="767"/>
      <c r="DC589" s="767"/>
      <c r="DD589" s="767"/>
      <c r="DE589" s="767"/>
      <c r="DF589" s="767"/>
      <c r="DG589" s="767"/>
      <c r="DH589" s="767"/>
      <c r="DI589" s="767"/>
      <c r="DJ589" s="767"/>
      <c r="DK589" s="767"/>
      <c r="DL589" s="767"/>
      <c r="DM589" s="767"/>
      <c r="DN589" s="767"/>
      <c r="DO589" s="767"/>
      <c r="DP589" s="767"/>
      <c r="DQ589" s="767"/>
      <c r="DR589" s="767"/>
      <c r="DS589" s="767"/>
      <c r="DT589" s="767"/>
      <c r="DU589" s="767"/>
      <c r="DV589" s="767"/>
      <c r="DW589" s="767"/>
      <c r="DX589" s="767"/>
      <c r="DY589" s="767"/>
      <c r="DZ589" s="767"/>
      <c r="EA589" s="767"/>
      <c r="EB589" s="767"/>
      <c r="EC589" s="767"/>
      <c r="ED589" s="767"/>
      <c r="EE589" s="767"/>
      <c r="EF589" s="767"/>
      <c r="EG589" s="767"/>
      <c r="EH589" s="767"/>
      <c r="EI589" s="767"/>
      <c r="EJ589" s="767"/>
      <c r="EK589" s="767"/>
      <c r="EL589" s="767"/>
      <c r="EM589" s="767"/>
      <c r="EN589" s="767"/>
      <c r="EO589" s="767"/>
      <c r="EP589" s="767"/>
      <c r="EQ589" s="767"/>
      <c r="ER589" s="767"/>
      <c r="ES589" s="767"/>
      <c r="ET589" s="767"/>
      <c r="EU589" s="767"/>
      <c r="EV589" s="767"/>
      <c r="EW589" s="767"/>
      <c r="EX589" s="767"/>
      <c r="EY589" s="767"/>
      <c r="EZ589" s="767"/>
      <c r="FA589" s="767"/>
      <c r="FB589" s="767"/>
      <c r="FC589" s="767"/>
      <c r="FD589" s="767"/>
      <c r="FE589" s="767"/>
      <c r="FF589" s="767"/>
      <c r="FG589" s="767"/>
      <c r="FH589" s="767"/>
      <c r="FI589" s="767"/>
      <c r="FJ589" s="767"/>
      <c r="FK589" s="767"/>
      <c r="FL589" s="767"/>
      <c r="FM589" s="767"/>
      <c r="FN589" s="767"/>
      <c r="FO589" s="767"/>
      <c r="FP589" s="767"/>
      <c r="FQ589" s="767"/>
      <c r="FR589" s="767"/>
      <c r="FS589" s="767"/>
      <c r="FT589" s="767"/>
      <c r="FU589" s="767"/>
      <c r="FV589" s="767"/>
      <c r="FW589" s="767"/>
      <c r="FX589" s="767"/>
      <c r="FY589" s="767"/>
      <c r="FZ589" s="767"/>
      <c r="GA589" s="767"/>
      <c r="GB589" s="767"/>
      <c r="GC589" s="767"/>
      <c r="GD589" s="767"/>
      <c r="GE589" s="767"/>
      <c r="GF589" s="767"/>
      <c r="GG589" s="767"/>
      <c r="GH589" s="767"/>
      <c r="GI589" s="767"/>
      <c r="GJ589" s="767"/>
      <c r="GK589" s="767"/>
      <c r="GL589" s="767"/>
      <c r="GM589" s="767"/>
      <c r="GN589" s="767"/>
      <c r="GO589" s="767"/>
      <c r="GP589" s="767"/>
      <c r="GQ589" s="767"/>
      <c r="GR589" s="767"/>
      <c r="GS589" s="767"/>
      <c r="GT589" s="767"/>
      <c r="GU589" s="767"/>
      <c r="GV589" s="767"/>
      <c r="GW589" s="767"/>
      <c r="GX589" s="767"/>
      <c r="GY589" s="767"/>
      <c r="GZ589" s="767"/>
      <c r="HA589" s="767"/>
      <c r="HB589" s="767"/>
      <c r="HC589" s="767"/>
    </row>
    <row r="590" spans="1:211" s="864" customFormat="1" ht="13.9" hidden="1" customHeight="1">
      <c r="A590" s="307"/>
      <c r="B590" s="351"/>
      <c r="C590" s="971" t="str">
        <f>IF('1C TSrécur12'!K$17&lt;&gt;0,'1C TSrécur12'!$B$12,"")</f>
        <v/>
      </c>
      <c r="D590" s="972"/>
      <c r="E590" s="973"/>
      <c r="F590" s="93" t="str">
        <f>IF(AND($C590='1C TSrécur12'!$B$12,'1C TSrécur12'!$B$16="récurrentes",'1C TSrécur12'!$K$17&lt;&gt;""),'1C TSrécur12'!$K$21,"")</f>
        <v/>
      </c>
      <c r="G590" s="863"/>
      <c r="H590" s="745">
        <v>0.21</v>
      </c>
      <c r="I590" s="747">
        <v>1</v>
      </c>
      <c r="J590" s="312"/>
      <c r="K590" s="680">
        <f t="shared" si="191"/>
        <v>0</v>
      </c>
      <c r="L590" s="527">
        <f>IF(OR('1C TSrécur12'!$B$12="",'1C TSrécur12'!K$30=0),0,IF(AND('1C TSrécur12'!$B$12&lt;&gt;"",$K$2="Pôle",'1C TSrécur12'!$C$12="OUI"),(('1C TSrécur12'!K$22+'1C TSrécur12'!K$23+'1C TSrécur12'!K$24+'1C TSrécur12'!K$25+'1C TSrécur12'!K$29)/'1C TSrécur12'!K$17),IF(AND('1C TSrécur12'!$B$12&lt;&gt;"",$K$2="Pôle",'1C TSrécur12'!$C$12="NON"),(('1C TSrécur12'!K$22+'1C TSrécur12'!K$23+'1C TSrécur12'!K$24+'1C TSrécur12'!K$25+'1C TSrécur12'!K$29)/'1C TSrécur12'!K$30),IF(AND('1C TSrécur12'!$B$12&lt;&gt;"",$K$2&lt;&gt;"Pôle",'1C TSrécur12'!$C$12="OUI"),(('1C TSrécur12'!K$22+'1C TSrécur12'!K$23+'1C TSrécur12'!K$24+'1C TSrécur12'!K$25+'1C TSrécur12'!K$26+'1C TSrécur12'!K$27+'1C TSrécur12'!K$28+'1C TSrécur12'!K$29)/'1C TSrécur12'!K$17),IF(AND('1C TSrécur12'!$B$12&lt;&gt;"",$K$2&lt;&gt;"Pôle",'1C TSrécur12'!$C$12="NON"),(('1C TSrécur12'!K$22+'1C TSrécur12'!K$23+'1C TSrécur12'!K$24+'1C TSrécur12'!K$25+'1C TSrécur12'!K$26+'1C TSrécur12'!K$27+'1C TSrécur12'!K$28+'1C TSrécur12'!K$29)/'1C TSrécur12'!K$30))))))</f>
        <v>0</v>
      </c>
      <c r="M590" s="527">
        <f>IF(OR('1C TSrécur12'!$B$12="",'1C TSrécur12'!K$30=0),0,IF(AND('1C TSrécur12'!$B$12&lt;&gt;"",$K$2="Pôle",'1C TSrécur12'!$C$12="OUI"),(('1C TSrécur12'!K$26+'1C TSrécur12'!K$27+'1C TSrécur12'!K$28)/'1C TSrécur12'!K$17),IF(AND('1C TSrécur12'!$B$12&lt;&gt;"",$K$2="Pôle",'1C TSrécur12'!$C$12="NON"),(('1C TSrécur12'!K$26+'1C TSrécur12'!K$27+'1C TSrécur12'!K$28)/'1C TSrécur12'!K$30),IF(AND('1C TSrécur12'!$B$12&lt;&gt;"",$K$2&lt;&gt;"Pôle"),0))))</f>
        <v>0</v>
      </c>
      <c r="N590" s="527">
        <f>IF(AND('1C TSrécur12'!$K$17&lt;&gt;0,'1C TSrécur12'!$K$30&lt;&gt;0),L590+M590,0)</f>
        <v>0</v>
      </c>
      <c r="O590" s="542" t="str">
        <f>IF(AND('1C TSrécur12'!K$17&lt;&gt;0,'1C TSrécur12'!$C$12="OUI"),'1C TSrécur12'!K$36/'1C TSrécur12'!K$17,"")</f>
        <v/>
      </c>
      <c r="P590" s="543" t="str">
        <f>IF(AND('1C TSrécur12'!K$17&lt;&gt;0,'1C TSrécur12'!$C$12="OUI"),'1C TSrécur12'!$K$37/'1C TSrécur12'!K$17,"")</f>
        <v/>
      </c>
      <c r="Q590" s="543" t="str">
        <f>IF(AND('1C TSrécur12'!K$17&lt;&gt;0,'1C TSrécur12'!$C$12="OUI"),'1C TSrécur12'!$K$38/'1C TSrécur12'!K$17,"")</f>
        <v/>
      </c>
      <c r="R590" s="543" t="str">
        <f>IF(AND('1C TSrécur12'!K$17&lt;&gt;0,'1C TSrécur12'!$C$12="OUI"),'1C TSrécur12'!$K$39/'1C TSrécur12'!K$17,"")</f>
        <v/>
      </c>
      <c r="S590" s="543" t="str">
        <f>IF(AND('1C TSrécur12'!K$17&lt;&gt;0,'1C TSrécur12'!$C$12="OUI"),'1C TSrécur12'!$K$40/'1C TSrécur12'!K$17,"")</f>
        <v/>
      </c>
      <c r="T590" s="543" t="str">
        <f>IF(AND('1C TSrécur12'!K$17&lt;&gt;0,'1C TSrécur12'!$C$12="OUI"),'1C TSrécur12'!$K$41/'1C TSrécur12'!K$17,"")</f>
        <v/>
      </c>
      <c r="U590" s="543" t="str">
        <f>IF(AND('1C TSrécur12'!K$17&lt;&gt;0,'1C TSrécur12'!$C$12="OUI"),'1C TSrécur12'!$K$42/'1C TSrécur12'!K$17,"")</f>
        <v/>
      </c>
      <c r="V590" s="543" t="str">
        <f>IF(AND('1C TSrécur12'!K$17&lt;&gt;0,'1C TSrécur12'!$C$12="OUI"),'1C TSrécur12'!$K$43/'1C TSrécur12'!K$17,"")</f>
        <v/>
      </c>
      <c r="W590" s="543" t="str">
        <f>IF(AND('1C TSrécur12'!K$17&lt;&gt;0,'1C TSrécur12'!$C$12="OUI"),'1C TSrécur12'!$K$44/'1C TSrécur12'!K$17,"")</f>
        <v/>
      </c>
      <c r="X590" s="543" t="str">
        <f>IF(AND('1C TSrécur12'!K$17&lt;&gt;0,'1C TSrécur12'!$C$12="OUI"),'1C TSrécur12'!$K$45/'1C TSrécur12'!K$17,"")</f>
        <v/>
      </c>
      <c r="Y590" s="543" t="str">
        <f>IF(AND('1C TSrécur12'!K$17&lt;&gt;0,'1C TSrécur12'!$C$12="OUI"),'1C TSrécur12'!$K$46/'1C TSrécur12'!K$17,"")</f>
        <v/>
      </c>
      <c r="Z590" s="543" t="str">
        <f>IF(AND('1C TSrécur12'!K$17&lt;&gt;0,'1C TSrécur12'!$C$12="OUI"),'1C TSrécur12'!$K$47/'1C TSrécur12'!K$17,"")</f>
        <v/>
      </c>
      <c r="AA590" s="543" t="str">
        <f>IF(AND('1C TSrécur12'!K$17&lt;&gt;0,'1C TSrécur12'!$C$12="OUI"),'1C TSrécur12'!$K$48/'1C TSrécur12'!K$17,"")</f>
        <v/>
      </c>
      <c r="AB590" s="543" t="str">
        <f>IF(AND('1C TSrécur12'!K$17&lt;&gt;0,'1C TSrécur12'!$C$12="OUI"),'1C TSrécur12'!$K$49/'1C TSrécur12'!K$17,"")</f>
        <v/>
      </c>
      <c r="AC590" s="543" t="str">
        <f>IF(AND('1C TSrécur12'!K$17&lt;&gt;0,'1C TSrécur12'!$C$12="OUI"),'1C TSrécur12'!$K$50/'1C TSrécur12'!K$17,"")</f>
        <v/>
      </c>
      <c r="AD590" s="543" t="str">
        <f>IF(AND('1C TSrécur12'!K$17&lt;&gt;0,'1C TSrécur12'!$C$12="OUI"),'1C TSrécur12'!$K$51/'1C TSrécur12'!K$17,"")</f>
        <v/>
      </c>
      <c r="AE590" s="543" t="str">
        <f>IF(AND('1C TSrécur12'!K$17&lt;&gt;0,'1C TSrécur12'!$C$12="OUI"),'1C TSrécur12'!$K$52/'1C TSrécur12'!K$17,"")</f>
        <v/>
      </c>
      <c r="AF590" s="543" t="str">
        <f>IF(AND('1C TSrécur12'!K$17&lt;&gt;0,'1C TSrécur12'!$C$12="OUI"),'1C TSrécur12'!$K$53/'1C TSrécur12'!K$17,"")</f>
        <v/>
      </c>
      <c r="AG590" s="543" t="str">
        <f>IF(AND('1C TSrécur12'!K$17&lt;&gt;0,'1C TSrécur12'!$C$12="OUI"),'1C TSrécur12'!$K$54/'1C TSrécur12'!K$17,"")</f>
        <v/>
      </c>
      <c r="AH590" s="543" t="str">
        <f>IF(AND('1C TSrécur12'!K$17&lt;&gt;0,'1C TSrécur12'!$C$12="OUI"),'1C TSrécur12'!$K$55/'1C TSrécur12'!K$17,"")</f>
        <v/>
      </c>
      <c r="AI590" s="543" t="str">
        <f>IF(AND('1C TSrécur12'!K$17&lt;&gt;0,'1C TSrécur12'!$C$12="OUI"),'1C TSrécur12'!$K$56/'1C TSrécur12'!K$17,"")</f>
        <v/>
      </c>
      <c r="AJ590" s="543" t="str">
        <f>IF(AND('1C TSrécur12'!K$17&lt;&gt;0,'1C TSrécur12'!$C$12="OUI"),'1C TSrécur12'!$K$57/'1C TSrécur12'!K$17,"")</f>
        <v/>
      </c>
      <c r="AK590" s="543">
        <f>IF(AND('1C TSrécur12'!K$17&lt;&gt;0,'1C TSrécur12'!$C$12="OUI"),'1C TSrécur12'!K$58/'1C TSrécur12'!K$17,0)</f>
        <v>0</v>
      </c>
      <c r="AL590" s="72">
        <f>IF(AND('1C TSrécur12'!$B$12&lt;&gt;"",'1C TSrécur12'!$C$12="OUI"),N590+AK590,N590)</f>
        <v>0</v>
      </c>
      <c r="AM590" s="344">
        <f t="shared" si="194"/>
        <v>0</v>
      </c>
      <c r="AN590" s="344">
        <f t="shared" si="195"/>
        <v>0</v>
      </c>
      <c r="AO590" s="345">
        <f t="shared" si="196"/>
        <v>0</v>
      </c>
      <c r="AP590" s="573">
        <f t="shared" si="197"/>
        <v>0</v>
      </c>
      <c r="AQ590" s="583">
        <f t="shared" si="198"/>
        <v>0</v>
      </c>
      <c r="AR590" s="579"/>
      <c r="AS590" s="102"/>
      <c r="AT590" s="27" t="str">
        <f>IF('1C TSrécur12'!K$17*FICHE!$C$13&lt;J590,"Forfait limité à "&amp;FICHE!$C$13&amp;"€/jour","")</f>
        <v/>
      </c>
      <c r="AU590" s="592"/>
      <c r="AV590" s="824"/>
      <c r="AW590" s="824"/>
      <c r="AX590" s="824"/>
      <c r="AY590" s="824"/>
      <c r="AZ590" s="824"/>
      <c r="BA590" s="767"/>
      <c r="BB590" s="767"/>
      <c r="BC590" s="767"/>
      <c r="BD590" s="767"/>
      <c r="BE590" s="767"/>
      <c r="BF590" s="767"/>
      <c r="BG590" s="767"/>
      <c r="BH590" s="767"/>
      <c r="BI590" s="767"/>
      <c r="BJ590" s="767"/>
      <c r="BK590" s="767"/>
      <c r="BL590" s="767"/>
      <c r="BM590" s="767"/>
      <c r="BN590" s="767"/>
      <c r="BO590" s="767"/>
      <c r="BP590" s="767"/>
      <c r="BQ590" s="767"/>
      <c r="BR590" s="767"/>
      <c r="BS590" s="767"/>
      <c r="BT590" s="767"/>
      <c r="BU590" s="767"/>
      <c r="BV590" s="767"/>
      <c r="BW590" s="767"/>
      <c r="BX590" s="767"/>
      <c r="BY590" s="767"/>
      <c r="BZ590" s="767"/>
      <c r="CA590" s="767"/>
      <c r="CB590" s="767"/>
      <c r="CC590" s="767"/>
      <c r="CD590" s="767"/>
      <c r="CE590" s="767"/>
      <c r="CF590" s="767"/>
      <c r="CG590" s="767"/>
      <c r="CH590" s="767"/>
      <c r="CI590" s="767"/>
      <c r="CJ590" s="767"/>
      <c r="CK590" s="767"/>
      <c r="CL590" s="767"/>
      <c r="CM590" s="767"/>
      <c r="CN590" s="767"/>
      <c r="CO590" s="767"/>
      <c r="CP590" s="767"/>
      <c r="CQ590" s="767"/>
      <c r="CR590" s="767"/>
      <c r="CS590" s="767"/>
      <c r="CT590" s="767"/>
      <c r="CU590" s="767"/>
      <c r="CV590" s="767"/>
      <c r="CW590" s="767"/>
      <c r="CX590" s="767"/>
      <c r="CY590" s="767"/>
      <c r="CZ590" s="767"/>
      <c r="DA590" s="767"/>
      <c r="DB590" s="767"/>
      <c r="DC590" s="767"/>
      <c r="DD590" s="767"/>
      <c r="DE590" s="767"/>
      <c r="DF590" s="767"/>
      <c r="DG590" s="767"/>
      <c r="DH590" s="767"/>
      <c r="DI590" s="767"/>
      <c r="DJ590" s="767"/>
      <c r="DK590" s="767"/>
      <c r="DL590" s="767"/>
      <c r="DM590" s="767"/>
      <c r="DN590" s="767"/>
      <c r="DO590" s="767"/>
      <c r="DP590" s="767"/>
      <c r="DQ590" s="767"/>
      <c r="DR590" s="767"/>
      <c r="DS590" s="767"/>
      <c r="DT590" s="767"/>
      <c r="DU590" s="767"/>
      <c r="DV590" s="767"/>
      <c r="DW590" s="767"/>
      <c r="DX590" s="767"/>
      <c r="DY590" s="767"/>
      <c r="DZ590" s="767"/>
      <c r="EA590" s="767"/>
      <c r="EB590" s="767"/>
      <c r="EC590" s="767"/>
      <c r="ED590" s="767"/>
      <c r="EE590" s="767"/>
      <c r="EF590" s="767"/>
      <c r="EG590" s="767"/>
      <c r="EH590" s="767"/>
      <c r="EI590" s="767"/>
      <c r="EJ590" s="767"/>
      <c r="EK590" s="767"/>
      <c r="EL590" s="767"/>
      <c r="EM590" s="767"/>
      <c r="EN590" s="767"/>
      <c r="EO590" s="767"/>
      <c r="EP590" s="767"/>
      <c r="EQ590" s="767"/>
      <c r="ER590" s="767"/>
      <c r="ES590" s="767"/>
      <c r="ET590" s="767"/>
      <c r="EU590" s="767"/>
      <c r="EV590" s="767"/>
      <c r="EW590" s="767"/>
      <c r="EX590" s="767"/>
      <c r="EY590" s="767"/>
      <c r="EZ590" s="767"/>
      <c r="FA590" s="767"/>
      <c r="FB590" s="767"/>
      <c r="FC590" s="767"/>
      <c r="FD590" s="767"/>
      <c r="FE590" s="767"/>
      <c r="FF590" s="767"/>
      <c r="FG590" s="767"/>
      <c r="FH590" s="767"/>
      <c r="FI590" s="767"/>
      <c r="FJ590" s="767"/>
      <c r="FK590" s="767"/>
      <c r="FL590" s="767"/>
      <c r="FM590" s="767"/>
      <c r="FN590" s="767"/>
      <c r="FO590" s="767"/>
      <c r="FP590" s="767"/>
      <c r="FQ590" s="767"/>
      <c r="FR590" s="767"/>
      <c r="FS590" s="767"/>
      <c r="FT590" s="767"/>
      <c r="FU590" s="767"/>
      <c r="FV590" s="767"/>
      <c r="FW590" s="767"/>
      <c r="FX590" s="767"/>
      <c r="FY590" s="767"/>
      <c r="FZ590" s="767"/>
      <c r="GA590" s="767"/>
      <c r="GB590" s="767"/>
      <c r="GC590" s="767"/>
      <c r="GD590" s="767"/>
      <c r="GE590" s="767"/>
      <c r="GF590" s="767"/>
      <c r="GG590" s="767"/>
      <c r="GH590" s="767"/>
      <c r="GI590" s="767"/>
      <c r="GJ590" s="767"/>
      <c r="GK590" s="767"/>
      <c r="GL590" s="767"/>
      <c r="GM590" s="767"/>
      <c r="GN590" s="767"/>
      <c r="GO590" s="767"/>
      <c r="GP590" s="767"/>
      <c r="GQ590" s="767"/>
      <c r="GR590" s="767"/>
      <c r="GS590" s="767"/>
      <c r="GT590" s="767"/>
      <c r="GU590" s="767"/>
      <c r="GV590" s="767"/>
      <c r="GW590" s="767"/>
      <c r="GX590" s="767"/>
      <c r="GY590" s="767"/>
      <c r="GZ590" s="767"/>
      <c r="HA590" s="767"/>
      <c r="HB590" s="767"/>
      <c r="HC590" s="767"/>
    </row>
    <row r="591" spans="1:211" s="864" customFormat="1" ht="13.9" hidden="1" customHeight="1">
      <c r="A591" s="307"/>
      <c r="B591" s="351"/>
      <c r="C591" s="971" t="str">
        <f>IF('1C TSrécur12'!L$17&lt;&gt;0,'1C TSrécur12'!$B$12,"")</f>
        <v/>
      </c>
      <c r="D591" s="972"/>
      <c r="E591" s="973"/>
      <c r="F591" s="93" t="str">
        <f>IF(AND($C591='1C TSrécur12'!$B$12,'1C TSrécur12'!$B$16="récurrentes",'1C TSrécur12'!$L$17&lt;&gt;""),'1C TSrécur12'!$L$21,"")</f>
        <v/>
      </c>
      <c r="G591" s="863"/>
      <c r="H591" s="745">
        <v>0.21</v>
      </c>
      <c r="I591" s="747">
        <v>1</v>
      </c>
      <c r="J591" s="312"/>
      <c r="K591" s="680">
        <f t="shared" si="191"/>
        <v>0</v>
      </c>
      <c r="L591" s="527">
        <f>IF(OR('1C TSrécur12'!$B$12="",'1C TSrécur12'!L$30=0),0,IF(AND('1C TSrécur12'!$B$12&lt;&gt;"",$K$2="Pôle",'1C TSrécur12'!$C$12="OUI"),(('1C TSrécur12'!L$22+'1C TSrécur12'!L$23+'1C TSrécur12'!L$24+'1C TSrécur12'!L$25+'1C TSrécur12'!L$29)/'1C TSrécur12'!L$17),IF(AND('1C TSrécur12'!$B$12&lt;&gt;"",$K$2="Pôle",'1C TSrécur12'!$C$12="NON"),(('1C TSrécur12'!L$22+'1C TSrécur12'!L$23+'1C TSrécur12'!L$24+'1C TSrécur12'!L$25+'1C TSrécur12'!L$29)/'1C TSrécur12'!L$30),IF(AND('1C TSrécur12'!$B$12&lt;&gt;"",$K$2&lt;&gt;"Pôle",'1C TSrécur12'!$C$12="OUI"),(('1C TSrécur12'!L$22+'1C TSrécur12'!L$23+'1C TSrécur12'!L$24+'1C TSrécur12'!L$25+'1C TSrécur12'!L$26+'1C TSrécur12'!L$27+'1C TSrécur12'!L$28+'1C TSrécur12'!L$29)/'1C TSrécur12'!L$17),IF(AND('1C TSrécur12'!$B$12&lt;&gt;"",$K$2&lt;&gt;"Pôle",'1C TSrécur12'!$C$12="NON"),(('1C TSrécur12'!L$22+'1C TSrécur12'!L$23+'1C TSrécur12'!L$24+'1C TSrécur12'!L$25+'1C TSrécur12'!L$26+'1C TSrécur12'!L$27+'1C TSrécur12'!L$28+'1C TSrécur12'!L$29)/'1C TSrécur12'!L$30))))))</f>
        <v>0</v>
      </c>
      <c r="M591" s="527">
        <f>IF(OR('1C TSrécur12'!$B$12="",'1C TSrécur12'!L$30=0),0,IF(AND('1C TSrécur12'!$B$12&lt;&gt;"",$K$2="Pôle",'1C TSrécur12'!$C$12="OUI"),(('1C TSrécur12'!L$26+'1C TSrécur12'!L$27+'1C TSrécur12'!L$28)/'1C TSrécur12'!L$17),IF(AND('1C TSrécur12'!$B$12&lt;&gt;"",$K$2="Pôle",'1C TSrécur12'!$C$12="NON"),(('1C TSrécur12'!L$26+'1C TSrécur12'!L$27+'1C TSrécur12'!L$28)/'1C TSrécur12'!L$30),IF(AND('1C TSrécur12'!$B$12&lt;&gt;"",$K$2&lt;&gt;"Pôle"),0))))</f>
        <v>0</v>
      </c>
      <c r="N591" s="527">
        <f>IF(AND('1C TSrécur12'!$L$17&lt;&gt;0,'1C TSrécur12'!$L$30&lt;&gt;0),L591+M591,0)</f>
        <v>0</v>
      </c>
      <c r="O591" s="542" t="str">
        <f>IF(AND('1C TSrécur12'!L$17&lt;&gt;0,'1C TSrécur12'!$C$12="OUI"),'1C TSrécur12'!L$36/'1C TSrécur12'!L$17,"")</f>
        <v/>
      </c>
      <c r="P591" s="543" t="str">
        <f>IF(AND('1C TSrécur12'!L$17&lt;&gt;0,'1C TSrécur12'!$C$12="OUI"),'1C TSrécur12'!$L$37/'1C TSrécur12'!L$17,"")</f>
        <v/>
      </c>
      <c r="Q591" s="543" t="str">
        <f>IF(AND('1C TSrécur12'!L$17&lt;&gt;0,'1C TSrécur12'!$C$12="OUI"),'1C TSrécur12'!$L$38/'1C TSrécur12'!L$17,"")</f>
        <v/>
      </c>
      <c r="R591" s="543" t="str">
        <f>IF(AND('1C TSrécur12'!L$17&lt;&gt;0,'1C TSrécur12'!$C$12="OUI"),'1C TSrécur12'!$L$39/'1C TSrécur12'!L$17,"")</f>
        <v/>
      </c>
      <c r="S591" s="543" t="str">
        <f>IF(AND('1C TSrécur12'!L$17&lt;&gt;0,'1C TSrécur12'!$C$12="OUI"),'1C TSrécur12'!$L$40/'1C TSrécur12'!L$17,"")</f>
        <v/>
      </c>
      <c r="T591" s="543" t="str">
        <f>IF(AND('1C TSrécur12'!L$17&lt;&gt;0,'1C TSrécur12'!$C$12="OUI"),'1C TSrécur12'!$L$41/'1C TSrécur12'!L$17,"")</f>
        <v/>
      </c>
      <c r="U591" s="543" t="str">
        <f>IF(AND('1C TSrécur12'!L$17&lt;&gt;0,'1C TSrécur12'!$C$12="OUI"),'1C TSrécur12'!$L$42/'1C TSrécur12'!L$17,"")</f>
        <v/>
      </c>
      <c r="V591" s="543" t="str">
        <f>IF(AND('1C TSrécur12'!L$17&lt;&gt;0,'1C TSrécur12'!$C$12="OUI"),'1C TSrécur12'!$L$43/'1C TSrécur12'!L$17,"")</f>
        <v/>
      </c>
      <c r="W591" s="543" t="str">
        <f>IF(AND('1C TSrécur12'!L$17&lt;&gt;0,'1C TSrécur12'!$C$12="OUI"),'1C TSrécur12'!$L$44/'1C TSrécur12'!L$17,"")</f>
        <v/>
      </c>
      <c r="X591" s="543" t="str">
        <f>IF(AND('1C TSrécur12'!L$17&lt;&gt;0,'1C TSrécur12'!$C$12="OUI"),'1C TSrécur12'!$L$45/'1C TSrécur12'!L$17,"")</f>
        <v/>
      </c>
      <c r="Y591" s="543" t="str">
        <f>IF(AND('1C TSrécur12'!L$17&lt;&gt;0,'1C TSrécur12'!$C$12="OUI"),'1C TSrécur12'!$L$46/'1C TSrécur12'!L$17,"")</f>
        <v/>
      </c>
      <c r="Z591" s="543" t="str">
        <f>IF(AND('1C TSrécur12'!L$17&lt;&gt;0,'1C TSrécur12'!$C$12="OUI"),'1C TSrécur12'!$L$47/'1C TSrécur12'!L$17,"")</f>
        <v/>
      </c>
      <c r="AA591" s="543" t="str">
        <f>IF(AND('1C TSrécur12'!L$17&lt;&gt;0,'1C TSrécur12'!$C$12="OUI"),'1C TSrécur12'!$L$48/'1C TSrécur12'!L$17,"")</f>
        <v/>
      </c>
      <c r="AB591" s="543" t="str">
        <f>IF(AND('1C TSrécur12'!L$17&lt;&gt;0,'1C TSrécur12'!$C$12="OUI"),'1C TSrécur12'!$L$49/'1C TSrécur12'!L$17,"")</f>
        <v/>
      </c>
      <c r="AC591" s="543" t="str">
        <f>IF(AND('1C TSrécur12'!L$17&lt;&gt;0,'1C TSrécur12'!$C$12="OUI"),'1C TSrécur12'!$L$50/'1C TSrécur12'!L$17,"")</f>
        <v/>
      </c>
      <c r="AD591" s="543" t="str">
        <f>IF(AND('1C TSrécur12'!L$17&lt;&gt;0,'1C TSrécur12'!$C$12="OUI"),'1C TSrécur12'!$L$51/'1C TSrécur12'!L$17,"")</f>
        <v/>
      </c>
      <c r="AE591" s="543" t="str">
        <f>IF(AND('1C TSrécur12'!L$17&lt;&gt;0,'1C TSrécur12'!$C$12="OUI"),'1C TSrécur12'!$L$52/'1C TSrécur12'!L$17,"")</f>
        <v/>
      </c>
      <c r="AF591" s="543" t="str">
        <f>IF(AND('1C TSrécur12'!L$17&lt;&gt;0,'1C TSrécur12'!$C$12="OUI"),'1C TSrécur12'!$L$53/'1C TSrécur12'!L$17,"")</f>
        <v/>
      </c>
      <c r="AG591" s="543" t="str">
        <f>IF(AND('1C TSrécur12'!L$17&lt;&gt;0,'1C TSrécur12'!$C$12="OUI"),'1C TSrécur12'!$L$54/'1C TSrécur12'!L$17,"")</f>
        <v/>
      </c>
      <c r="AH591" s="543" t="str">
        <f>IF(AND('1C TSrécur12'!L$17&lt;&gt;0,'1C TSrécur12'!$C$12="OUI"),'1C TSrécur12'!$L$55/'1C TSrécur12'!L$17,"")</f>
        <v/>
      </c>
      <c r="AI591" s="543" t="str">
        <f>IF(AND('1C TSrécur12'!L$17&lt;&gt;0,'1C TSrécur12'!$C$12="OUI"),'1C TSrécur12'!$L$56/'1C TSrécur12'!L$17,"")</f>
        <v/>
      </c>
      <c r="AJ591" s="543" t="str">
        <f>IF(AND('1C TSrécur12'!L$17&lt;&gt;0,'1C TSrécur12'!$C$12="OUI"),'1C TSrécur12'!$L$57/'1C TSrécur12'!L$17,"")</f>
        <v/>
      </c>
      <c r="AK591" s="543">
        <f>IF(AND('1C TSrécur12'!L$17&lt;&gt;0,'1C TSrécur12'!$C$12="OUI"),'1C TSrécur12'!L$58/'1C TSrécur12'!L$17,0)</f>
        <v>0</v>
      </c>
      <c r="AL591" s="72">
        <f>IF(AND('1C TSrécur12'!$B$12&lt;&gt;"",'1C TSrécur12'!$C$12="OUI"),N591+AK591,N591)</f>
        <v>0</v>
      </c>
      <c r="AM591" s="344">
        <f t="shared" si="194"/>
        <v>0</v>
      </c>
      <c r="AN591" s="344">
        <f t="shared" si="195"/>
        <v>0</v>
      </c>
      <c r="AO591" s="345">
        <f t="shared" si="196"/>
        <v>0</v>
      </c>
      <c r="AP591" s="573">
        <f t="shared" si="197"/>
        <v>0</v>
      </c>
      <c r="AQ591" s="583">
        <f t="shared" si="198"/>
        <v>0</v>
      </c>
      <c r="AR591" s="579"/>
      <c r="AS591" s="102"/>
      <c r="AT591" s="27" t="str">
        <f>IF('1C TSrécur12'!L$17*FICHE!$C$13&lt;J591,"Forfait limité à "&amp;FICHE!$C$13&amp;"€/jour","")</f>
        <v/>
      </c>
      <c r="AU591" s="592"/>
      <c r="AV591" s="824"/>
      <c r="AW591" s="824"/>
      <c r="AX591" s="824"/>
      <c r="AY591" s="824"/>
      <c r="AZ591" s="824"/>
      <c r="BA591" s="767"/>
      <c r="BB591" s="767"/>
      <c r="BC591" s="767"/>
      <c r="BD591" s="767"/>
      <c r="BE591" s="767"/>
      <c r="BF591" s="767"/>
      <c r="BG591" s="767"/>
      <c r="BH591" s="767"/>
      <c r="BI591" s="767"/>
      <c r="BJ591" s="767"/>
      <c r="BK591" s="767"/>
      <c r="BL591" s="767"/>
      <c r="BM591" s="767"/>
      <c r="BN591" s="767"/>
      <c r="BO591" s="767"/>
      <c r="BP591" s="767"/>
      <c r="BQ591" s="767"/>
      <c r="BR591" s="767"/>
      <c r="BS591" s="767"/>
      <c r="BT591" s="767"/>
      <c r="BU591" s="767"/>
      <c r="BV591" s="767"/>
      <c r="BW591" s="767"/>
      <c r="BX591" s="767"/>
      <c r="BY591" s="767"/>
      <c r="BZ591" s="767"/>
      <c r="CA591" s="767"/>
      <c r="CB591" s="767"/>
      <c r="CC591" s="767"/>
      <c r="CD591" s="767"/>
      <c r="CE591" s="767"/>
      <c r="CF591" s="767"/>
      <c r="CG591" s="767"/>
      <c r="CH591" s="767"/>
      <c r="CI591" s="767"/>
      <c r="CJ591" s="767"/>
      <c r="CK591" s="767"/>
      <c r="CL591" s="767"/>
      <c r="CM591" s="767"/>
      <c r="CN591" s="767"/>
      <c r="CO591" s="767"/>
      <c r="CP591" s="767"/>
      <c r="CQ591" s="767"/>
      <c r="CR591" s="767"/>
      <c r="CS591" s="767"/>
      <c r="CT591" s="767"/>
      <c r="CU591" s="767"/>
      <c r="CV591" s="767"/>
      <c r="CW591" s="767"/>
      <c r="CX591" s="767"/>
      <c r="CY591" s="767"/>
      <c r="CZ591" s="767"/>
      <c r="DA591" s="767"/>
      <c r="DB591" s="767"/>
      <c r="DC591" s="767"/>
      <c r="DD591" s="767"/>
      <c r="DE591" s="767"/>
      <c r="DF591" s="767"/>
      <c r="DG591" s="767"/>
      <c r="DH591" s="767"/>
      <c r="DI591" s="767"/>
      <c r="DJ591" s="767"/>
      <c r="DK591" s="767"/>
      <c r="DL591" s="767"/>
      <c r="DM591" s="767"/>
      <c r="DN591" s="767"/>
      <c r="DO591" s="767"/>
      <c r="DP591" s="767"/>
      <c r="DQ591" s="767"/>
      <c r="DR591" s="767"/>
      <c r="DS591" s="767"/>
      <c r="DT591" s="767"/>
      <c r="DU591" s="767"/>
      <c r="DV591" s="767"/>
      <c r="DW591" s="767"/>
      <c r="DX591" s="767"/>
      <c r="DY591" s="767"/>
      <c r="DZ591" s="767"/>
      <c r="EA591" s="767"/>
      <c r="EB591" s="767"/>
      <c r="EC591" s="767"/>
      <c r="ED591" s="767"/>
      <c r="EE591" s="767"/>
      <c r="EF591" s="767"/>
      <c r="EG591" s="767"/>
      <c r="EH591" s="767"/>
      <c r="EI591" s="767"/>
      <c r="EJ591" s="767"/>
      <c r="EK591" s="767"/>
      <c r="EL591" s="767"/>
      <c r="EM591" s="767"/>
      <c r="EN591" s="767"/>
      <c r="EO591" s="767"/>
      <c r="EP591" s="767"/>
      <c r="EQ591" s="767"/>
      <c r="ER591" s="767"/>
      <c r="ES591" s="767"/>
      <c r="ET591" s="767"/>
      <c r="EU591" s="767"/>
      <c r="EV591" s="767"/>
      <c r="EW591" s="767"/>
      <c r="EX591" s="767"/>
      <c r="EY591" s="767"/>
      <c r="EZ591" s="767"/>
      <c r="FA591" s="767"/>
      <c r="FB591" s="767"/>
      <c r="FC591" s="767"/>
      <c r="FD591" s="767"/>
      <c r="FE591" s="767"/>
      <c r="FF591" s="767"/>
      <c r="FG591" s="767"/>
      <c r="FH591" s="767"/>
      <c r="FI591" s="767"/>
      <c r="FJ591" s="767"/>
      <c r="FK591" s="767"/>
      <c r="FL591" s="767"/>
      <c r="FM591" s="767"/>
      <c r="FN591" s="767"/>
      <c r="FO591" s="767"/>
      <c r="FP591" s="767"/>
      <c r="FQ591" s="767"/>
      <c r="FR591" s="767"/>
      <c r="FS591" s="767"/>
      <c r="FT591" s="767"/>
      <c r="FU591" s="767"/>
      <c r="FV591" s="767"/>
      <c r="FW591" s="767"/>
      <c r="FX591" s="767"/>
      <c r="FY591" s="767"/>
      <c r="FZ591" s="767"/>
      <c r="GA591" s="767"/>
      <c r="GB591" s="767"/>
      <c r="GC591" s="767"/>
      <c r="GD591" s="767"/>
      <c r="GE591" s="767"/>
      <c r="GF591" s="767"/>
      <c r="GG591" s="767"/>
      <c r="GH591" s="767"/>
      <c r="GI591" s="767"/>
      <c r="GJ591" s="767"/>
      <c r="GK591" s="767"/>
      <c r="GL591" s="767"/>
      <c r="GM591" s="767"/>
      <c r="GN591" s="767"/>
      <c r="GO591" s="767"/>
      <c r="GP591" s="767"/>
      <c r="GQ591" s="767"/>
      <c r="GR591" s="767"/>
      <c r="GS591" s="767"/>
      <c r="GT591" s="767"/>
      <c r="GU591" s="767"/>
      <c r="GV591" s="767"/>
      <c r="GW591" s="767"/>
      <c r="GX591" s="767"/>
      <c r="GY591" s="767"/>
      <c r="GZ591" s="767"/>
      <c r="HA591" s="767"/>
      <c r="HB591" s="767"/>
      <c r="HC591" s="767"/>
    </row>
    <row r="592" spans="1:211" s="864" customFormat="1" ht="13.9" hidden="1" customHeight="1">
      <c r="A592" s="307"/>
      <c r="B592" s="351"/>
      <c r="C592" s="971" t="str">
        <f>IF('1C TSrécur12'!M$17&lt;&gt;0,'1C TSrécur12'!$B$12,"")</f>
        <v/>
      </c>
      <c r="D592" s="972"/>
      <c r="E592" s="973"/>
      <c r="F592" s="93" t="str">
        <f>IF(AND($C592='1C TSrécur12'!$B$12,'1C TSrécur12'!$B$16="récurrentes",'1C TSrécur12'!$M$17&lt;&gt;""),'1C TSrécur12'!$M$21,"")</f>
        <v/>
      </c>
      <c r="G592" s="863"/>
      <c r="H592" s="745">
        <v>0.21</v>
      </c>
      <c r="I592" s="747">
        <v>1</v>
      </c>
      <c r="J592" s="312"/>
      <c r="K592" s="680">
        <f t="shared" si="191"/>
        <v>0</v>
      </c>
      <c r="L592" s="527">
        <f>IF(OR('1C TSrécur12'!$B$12="",'1C TSrécur12'!M$30=0),0,IF(AND('1C TSrécur12'!$B$12&lt;&gt;"",$K$2="Pôle",'1C TSrécur12'!$C$12="OUI"),(('1C TSrécur12'!M$22+'1C TSrécur12'!M$23+'1C TSrécur12'!M$24+'1C TSrécur12'!M$25+'1C TSrécur12'!M$29)/'1C TSrécur12'!M$17),IF(AND('1C TSrécur12'!$B$12&lt;&gt;"",$K$2="Pôle",'1C TSrécur12'!$C$12="NON"),(('1C TSrécur12'!M$22+'1C TSrécur12'!M$23+'1C TSrécur12'!M$24+'1C TSrécur12'!M$25+'1C TSrécur12'!M$29)/'1C TSrécur12'!M$30),IF(AND('1C TSrécur12'!$B$12&lt;&gt;"",$K$2&lt;&gt;"Pôle",'1C TSrécur12'!$C$12="OUI"),(('1C TSrécur12'!M$22+'1C TSrécur12'!M$23+'1C TSrécur12'!M$24+'1C TSrécur12'!M$25+'1C TSrécur12'!M$26+'1C TSrécur12'!M$27+'1C TSrécur12'!M$28+'1C TSrécur12'!M$29)/'1C TSrécur12'!M$17),IF(AND('1C TSrécur12'!$B$12&lt;&gt;"",$K$2&lt;&gt;"Pôle",'1C TSrécur12'!$C$12="NON"),(('1C TSrécur12'!M$22+'1C TSrécur12'!M$23+'1C TSrécur12'!M$24+'1C TSrécur12'!M$25+'1C TSrécur12'!M$26+'1C TSrécur12'!M$27+'1C TSrécur12'!M$28+'1C TSrécur12'!M$29)/'1C TSrécur12'!M$30))))))</f>
        <v>0</v>
      </c>
      <c r="M592" s="527">
        <f>IF(OR('1C TSrécur12'!$B$12="",'1C TSrécur12'!M$30=0),0,IF(AND('1C TSrécur12'!$B$12&lt;&gt;"",$K$2="Pôle",'1C TSrécur12'!$C$12="OUI"),(('1C TSrécur12'!M$26+'1C TSrécur12'!M$27+'1C TSrécur12'!M$28)/'1C TSrécur12'!M$17),IF(AND('1C TSrécur12'!$B$12&lt;&gt;"",$K$2="Pôle",'1C TSrécur12'!$C$12="NON"),(('1C TSrécur12'!M$26+'1C TSrécur12'!M$27+'1C TSrécur12'!M$28)/'1C TSrécur12'!M$30),IF(AND('1C TSrécur12'!$B$12&lt;&gt;"",$K$2&lt;&gt;"Pôle"),0))))</f>
        <v>0</v>
      </c>
      <c r="N592" s="527">
        <f>IF(AND('1C TSrécur12'!$M$17&lt;&gt;0,'1C TSrécur12'!$M$30&lt;&gt;0),L592+M592,0)</f>
        <v>0</v>
      </c>
      <c r="O592" s="542" t="str">
        <f>IF(AND('1C TSrécur12'!M$17&lt;&gt;0,'1C TSrécur12'!$C$12="OUI"),'1C TSrécur12'!M$36/'1C TSrécur12'!M$17,"")</f>
        <v/>
      </c>
      <c r="P592" s="543" t="str">
        <f>IF(AND('1C TSrécur12'!M$17&lt;&gt;0,'1C TSrécur12'!$C$12="OUI"),'1C TSrécur12'!$M$37/'1C TSrécur12'!M$17,"")</f>
        <v/>
      </c>
      <c r="Q592" s="543" t="str">
        <f>IF(AND('1C TSrécur12'!M$17&lt;&gt;0,'1C TSrécur12'!$C$12="OUI"),'1C TSrécur12'!$M$38/'1C TSrécur12'!M$17,"")</f>
        <v/>
      </c>
      <c r="R592" s="543" t="str">
        <f>IF(AND('1C TSrécur12'!M$17&lt;&gt;0,'1C TSrécur12'!$C$12="OUI"),'1C TSrécur12'!$M$39/'1C TSrécur12'!M$17,"")</f>
        <v/>
      </c>
      <c r="S592" s="543" t="str">
        <f>IF(AND('1C TSrécur12'!M$17&lt;&gt;0,'1C TSrécur12'!$C$12="OUI"),'1C TSrécur12'!$M$40/'1C TSrécur12'!M$17,"")</f>
        <v/>
      </c>
      <c r="T592" s="543" t="str">
        <f>IF(AND('1C TSrécur12'!M$17&lt;&gt;0,'1C TSrécur12'!$C$12="OUI"),'1C TSrécur12'!$M$41/'1C TSrécur12'!M$17,"")</f>
        <v/>
      </c>
      <c r="U592" s="543" t="str">
        <f>IF(AND('1C TSrécur12'!M$17&lt;&gt;0,'1C TSrécur12'!$C$12="OUI"),'1C TSrécur12'!$M$42/'1C TSrécur12'!M$17,"")</f>
        <v/>
      </c>
      <c r="V592" s="543" t="str">
        <f>IF(AND('1C TSrécur12'!M$17&lt;&gt;0,'1C TSrécur12'!$C$12="OUI"),'1C TSrécur12'!$M$43/'1C TSrécur12'!M$17,"")</f>
        <v/>
      </c>
      <c r="W592" s="543" t="str">
        <f>IF(AND('1C TSrécur12'!M$17&lt;&gt;0,'1C TSrécur12'!$C$12="OUI"),'1C TSrécur12'!$M$44/'1C TSrécur12'!M$17,"")</f>
        <v/>
      </c>
      <c r="X592" s="543" t="str">
        <f>IF(AND('1C TSrécur12'!M$17&lt;&gt;0,'1C TSrécur12'!$C$12="OUI"),'1C TSrécur12'!$M$45/'1C TSrécur12'!M$17,"")</f>
        <v/>
      </c>
      <c r="Y592" s="543" t="str">
        <f>IF(AND('1C TSrécur12'!M$17&lt;&gt;0,'1C TSrécur12'!$C$12="OUI"),'1C TSrécur12'!$M$46/'1C TSrécur12'!M$17,"")</f>
        <v/>
      </c>
      <c r="Z592" s="543" t="str">
        <f>IF(AND('1C TSrécur12'!M$17&lt;&gt;0,'1C TSrécur12'!$C$12="OUI"),'1C TSrécur12'!$M$47/'1C TSrécur12'!M$17,"")</f>
        <v/>
      </c>
      <c r="AA592" s="543" t="str">
        <f>IF(AND('1C TSrécur12'!M$17&lt;&gt;0,'1C TSrécur12'!$C$12="OUI"),'1C TSrécur12'!$M$48/'1C TSrécur12'!M$17,"")</f>
        <v/>
      </c>
      <c r="AB592" s="543" t="str">
        <f>IF(AND('1C TSrécur12'!M$17&lt;&gt;0,'1C TSrécur12'!$C$12="OUI"),'1C TSrécur12'!$M$49/'1C TSrécur12'!M$17,"")</f>
        <v/>
      </c>
      <c r="AC592" s="543" t="str">
        <f>IF(AND('1C TSrécur12'!M$17&lt;&gt;0,'1C TSrécur12'!$C$12="OUI"),'1C TSrécur12'!$M$50/'1C TSrécur12'!M$17,"")</f>
        <v/>
      </c>
      <c r="AD592" s="543" t="str">
        <f>IF(AND('1C TSrécur12'!M$17&lt;&gt;0,'1C TSrécur12'!$C$12="OUI"),'1C TSrécur12'!$M$51/'1C TSrécur12'!M$17,"")</f>
        <v/>
      </c>
      <c r="AE592" s="543" t="str">
        <f>IF(AND('1C TSrécur12'!M$17&lt;&gt;0,'1C TSrécur12'!$C$12="OUI"),'1C TSrécur12'!$M$52/'1C TSrécur12'!M$17,"")</f>
        <v/>
      </c>
      <c r="AF592" s="543" t="str">
        <f>IF(AND('1C TSrécur12'!M$17&lt;&gt;0,'1C TSrécur12'!$C$12="OUI"),'1C TSrécur12'!$M$53/'1C TSrécur12'!M$17,"")</f>
        <v/>
      </c>
      <c r="AG592" s="543" t="str">
        <f>IF(AND('1C TSrécur12'!M$17&lt;&gt;0,'1C TSrécur12'!$C$12="OUI"),'1C TSrécur12'!$M$54/'1C TSrécur12'!M$17,"")</f>
        <v/>
      </c>
      <c r="AH592" s="543" t="str">
        <f>IF(AND('1C TSrécur12'!M$17&lt;&gt;0,'1C TSrécur12'!$C$12="OUI"),'1C TSrécur12'!$M$55/'1C TSrécur12'!M$17,"")</f>
        <v/>
      </c>
      <c r="AI592" s="543" t="str">
        <f>IF(AND('1C TSrécur12'!M$17&lt;&gt;0,'1C TSrécur12'!$C$12="OUI"),'1C TSrécur12'!$M$56/'1C TSrécur12'!M$17,"")</f>
        <v/>
      </c>
      <c r="AJ592" s="543" t="str">
        <f>IF(AND('1C TSrécur12'!M$17&lt;&gt;0,'1C TSrécur12'!$C$12="OUI"),'1C TSrécur12'!$M$57/'1C TSrécur12'!M$17,"")</f>
        <v/>
      </c>
      <c r="AK592" s="543">
        <f>IF(AND('1C TSrécur12'!M$17&lt;&gt;0,'1C TSrécur12'!$C$12="OUI"),'1C TSrécur12'!M$58/'1C TSrécur12'!M$17,0)</f>
        <v>0</v>
      </c>
      <c r="AL592" s="72">
        <f>IF(AND('1C TSrécur12'!$B$12&lt;&gt;"",'1C TSrécur12'!$C$12="OUI"),N592+AK592,N592)</f>
        <v>0</v>
      </c>
      <c r="AM592" s="344">
        <f t="shared" si="194"/>
        <v>0</v>
      </c>
      <c r="AN592" s="344">
        <f t="shared" si="195"/>
        <v>0</v>
      </c>
      <c r="AO592" s="345">
        <f t="shared" si="196"/>
        <v>0</v>
      </c>
      <c r="AP592" s="573">
        <f t="shared" si="197"/>
        <v>0</v>
      </c>
      <c r="AQ592" s="583">
        <f t="shared" si="198"/>
        <v>0</v>
      </c>
      <c r="AR592" s="579"/>
      <c r="AS592" s="102"/>
      <c r="AT592" s="27" t="str">
        <f>IF('1C TSrécur12'!M$17*FICHE!$C$13&lt;J592,"Forfait limité à "&amp;FICHE!$C$13&amp;"€/jour","")</f>
        <v/>
      </c>
      <c r="AU592" s="592"/>
      <c r="AV592" s="824"/>
      <c r="AW592" s="824"/>
      <c r="AX592" s="824"/>
      <c r="AY592" s="824"/>
      <c r="AZ592" s="824"/>
      <c r="BA592" s="767"/>
      <c r="BB592" s="767"/>
      <c r="BC592" s="767"/>
      <c r="BD592" s="767"/>
      <c r="BE592" s="767"/>
      <c r="BF592" s="767"/>
      <c r="BG592" s="767"/>
      <c r="BH592" s="767"/>
      <c r="BI592" s="767"/>
      <c r="BJ592" s="767"/>
      <c r="BK592" s="767"/>
      <c r="BL592" s="767"/>
      <c r="BM592" s="767"/>
      <c r="BN592" s="767"/>
      <c r="BO592" s="767"/>
      <c r="BP592" s="767"/>
      <c r="BQ592" s="767"/>
      <c r="BR592" s="767"/>
      <c r="BS592" s="767"/>
      <c r="BT592" s="767"/>
      <c r="BU592" s="767"/>
      <c r="BV592" s="767"/>
      <c r="BW592" s="767"/>
      <c r="BX592" s="767"/>
      <c r="BY592" s="767"/>
      <c r="BZ592" s="767"/>
      <c r="CA592" s="767"/>
      <c r="CB592" s="767"/>
      <c r="CC592" s="767"/>
      <c r="CD592" s="767"/>
      <c r="CE592" s="767"/>
      <c r="CF592" s="767"/>
      <c r="CG592" s="767"/>
      <c r="CH592" s="767"/>
      <c r="CI592" s="767"/>
      <c r="CJ592" s="767"/>
      <c r="CK592" s="767"/>
      <c r="CL592" s="767"/>
      <c r="CM592" s="767"/>
      <c r="CN592" s="767"/>
      <c r="CO592" s="767"/>
      <c r="CP592" s="767"/>
      <c r="CQ592" s="767"/>
      <c r="CR592" s="767"/>
      <c r="CS592" s="767"/>
      <c r="CT592" s="767"/>
      <c r="CU592" s="767"/>
      <c r="CV592" s="767"/>
      <c r="CW592" s="767"/>
      <c r="CX592" s="767"/>
      <c r="CY592" s="767"/>
      <c r="CZ592" s="767"/>
      <c r="DA592" s="767"/>
      <c r="DB592" s="767"/>
      <c r="DC592" s="767"/>
      <c r="DD592" s="767"/>
      <c r="DE592" s="767"/>
      <c r="DF592" s="767"/>
      <c r="DG592" s="767"/>
      <c r="DH592" s="767"/>
      <c r="DI592" s="767"/>
      <c r="DJ592" s="767"/>
      <c r="DK592" s="767"/>
      <c r="DL592" s="767"/>
      <c r="DM592" s="767"/>
      <c r="DN592" s="767"/>
      <c r="DO592" s="767"/>
      <c r="DP592" s="767"/>
      <c r="DQ592" s="767"/>
      <c r="DR592" s="767"/>
      <c r="DS592" s="767"/>
      <c r="DT592" s="767"/>
      <c r="DU592" s="767"/>
      <c r="DV592" s="767"/>
      <c r="DW592" s="767"/>
      <c r="DX592" s="767"/>
      <c r="DY592" s="767"/>
      <c r="DZ592" s="767"/>
      <c r="EA592" s="767"/>
      <c r="EB592" s="767"/>
      <c r="EC592" s="767"/>
      <c r="ED592" s="767"/>
      <c r="EE592" s="767"/>
      <c r="EF592" s="767"/>
      <c r="EG592" s="767"/>
      <c r="EH592" s="767"/>
      <c r="EI592" s="767"/>
      <c r="EJ592" s="767"/>
      <c r="EK592" s="767"/>
      <c r="EL592" s="767"/>
      <c r="EM592" s="767"/>
      <c r="EN592" s="767"/>
      <c r="EO592" s="767"/>
      <c r="EP592" s="767"/>
      <c r="EQ592" s="767"/>
      <c r="ER592" s="767"/>
      <c r="ES592" s="767"/>
      <c r="ET592" s="767"/>
      <c r="EU592" s="767"/>
      <c r="EV592" s="767"/>
      <c r="EW592" s="767"/>
      <c r="EX592" s="767"/>
      <c r="EY592" s="767"/>
      <c r="EZ592" s="767"/>
      <c r="FA592" s="767"/>
      <c r="FB592" s="767"/>
      <c r="FC592" s="767"/>
      <c r="FD592" s="767"/>
      <c r="FE592" s="767"/>
      <c r="FF592" s="767"/>
      <c r="FG592" s="767"/>
      <c r="FH592" s="767"/>
      <c r="FI592" s="767"/>
      <c r="FJ592" s="767"/>
      <c r="FK592" s="767"/>
      <c r="FL592" s="767"/>
      <c r="FM592" s="767"/>
      <c r="FN592" s="767"/>
      <c r="FO592" s="767"/>
      <c r="FP592" s="767"/>
      <c r="FQ592" s="767"/>
      <c r="FR592" s="767"/>
      <c r="FS592" s="767"/>
      <c r="FT592" s="767"/>
      <c r="FU592" s="767"/>
      <c r="FV592" s="767"/>
      <c r="FW592" s="767"/>
      <c r="FX592" s="767"/>
      <c r="FY592" s="767"/>
      <c r="FZ592" s="767"/>
      <c r="GA592" s="767"/>
      <c r="GB592" s="767"/>
      <c r="GC592" s="767"/>
      <c r="GD592" s="767"/>
      <c r="GE592" s="767"/>
      <c r="GF592" s="767"/>
      <c r="GG592" s="767"/>
      <c r="GH592" s="767"/>
      <c r="GI592" s="767"/>
      <c r="GJ592" s="767"/>
      <c r="GK592" s="767"/>
      <c r="GL592" s="767"/>
      <c r="GM592" s="767"/>
      <c r="GN592" s="767"/>
      <c r="GO592" s="767"/>
      <c r="GP592" s="767"/>
      <c r="GQ592" s="767"/>
      <c r="GR592" s="767"/>
      <c r="GS592" s="767"/>
      <c r="GT592" s="767"/>
      <c r="GU592" s="767"/>
      <c r="GV592" s="767"/>
      <c r="GW592" s="767"/>
      <c r="GX592" s="767"/>
      <c r="GY592" s="767"/>
      <c r="GZ592" s="767"/>
      <c r="HA592" s="767"/>
      <c r="HB592" s="767"/>
      <c r="HC592" s="767"/>
    </row>
    <row r="593" spans="1:211" s="864" customFormat="1" ht="13.9" hidden="1" customHeight="1">
      <c r="A593" s="307"/>
      <c r="B593" s="351"/>
      <c r="C593" s="971" t="str">
        <f>IF('1C TSrécur12'!N$17&lt;&gt;0,'1C TSrécur12'!$B$12,"")</f>
        <v/>
      </c>
      <c r="D593" s="972"/>
      <c r="E593" s="973"/>
      <c r="F593" s="93" t="str">
        <f>IF(AND($C593='1C TSrécur12'!$B$12,'1C TSrécur12'!$B$16="récurrentes",'1C TSrécur12'!$N$17&lt;&gt;""),'1C TSrécur12'!$N$21,"")</f>
        <v/>
      </c>
      <c r="G593" s="842"/>
      <c r="H593" s="745">
        <v>0.21</v>
      </c>
      <c r="I593" s="747">
        <v>1</v>
      </c>
      <c r="J593" s="312"/>
      <c r="K593" s="680">
        <f t="shared" si="191"/>
        <v>0</v>
      </c>
      <c r="L593" s="527">
        <f>IF(OR('1C TSrécur12'!$B$12="",'1C TSrécur12'!N$30=0),0,IF(AND('1C TSrécur12'!$B$12&lt;&gt;"",$K$2="Pôle",'1C TSrécur12'!$C$12="OUI"),(('1C TSrécur12'!N$22+'1C TSrécur12'!N$23+'1C TSrécur12'!N$24+'1C TSrécur12'!N$25+'1C TSrécur12'!N$29)/'1C TSrécur12'!N$17),IF(AND('1C TSrécur12'!$B$12&lt;&gt;"",$K$2="Pôle",'1C TSrécur12'!$C$12="NON"),(('1C TSrécur12'!N$22+'1C TSrécur12'!N$23+'1C TSrécur12'!N$24+'1C TSrécur12'!N$25+'1C TSrécur12'!N$29)/'1C TSrécur12'!N$30),IF(AND('1C TSrécur12'!$B$12&lt;&gt;"",$K$2&lt;&gt;"Pôle",'1C TSrécur12'!$C$12="OUI"),(('1C TSrécur12'!N$22+'1C TSrécur12'!N$23+'1C TSrécur12'!N$24+'1C TSrécur12'!N$25+'1C TSrécur12'!N$26+'1C TSrécur12'!N$27+'1C TSrécur12'!N$28+'1C TSrécur12'!N$29)/'1C TSrécur12'!N$17),IF(AND('1C TSrécur12'!$B$12&lt;&gt;"",$K$2&lt;&gt;"Pôle",'1C TSrécur12'!$C$12="NON"),(('1C TSrécur12'!N$22+'1C TSrécur12'!N$23+'1C TSrécur12'!N$24+'1C TSrécur12'!N$25+'1C TSrécur12'!N$26+'1C TSrécur12'!N$27+'1C TSrécur12'!N$28+'1C TSrécur12'!N$29)/'1C TSrécur12'!N$30))))))</f>
        <v>0</v>
      </c>
      <c r="M593" s="527">
        <f>IF(OR('1C TSrécur12'!$B$12="",'1C TSrécur12'!N$30=0),0,IF(AND('1C TSrécur12'!$B$12&lt;&gt;"",$K$2="Pôle",'1C TSrécur12'!$C$12="OUI"),(('1C TSrécur12'!N$26+'1C TSrécur12'!N$27+'1C TSrécur12'!N$28)/'1C TSrécur12'!N$17),IF(AND('1C TSrécur12'!$B$12&lt;&gt;"",$K$2="Pôle",'1C TSrécur12'!$C$12="NON"),(('1C TSrécur12'!N$26+'1C TSrécur12'!N$27+'1C TSrécur12'!N$28)/'1C TSrécur12'!N$30),IF(AND('1C TSrécur12'!$B$12&lt;&gt;"",$K$2&lt;&gt;"Pôle"),0))))</f>
        <v>0</v>
      </c>
      <c r="N593" s="527">
        <f>IF(AND('1C TSrécur12'!$N$17&lt;&gt;0,'1C TSrécur12'!$N$30&lt;&gt;0),L593+M593,0)</f>
        <v>0</v>
      </c>
      <c r="O593" s="542" t="str">
        <f>IF(AND('1C TSrécur12'!N$17&lt;&gt;0,'1C TSrécur12'!$C$12="OUI"),'1C TSrécur12'!N$36/'1C TSrécur12'!N$17,"")</f>
        <v/>
      </c>
      <c r="P593" s="543" t="str">
        <f>IF(AND('1C TSrécur12'!N$17&lt;&gt;0,'1C TSrécur12'!$C$12="OUI"),'1C TSrécur12'!$N$37/'1C TSrécur12'!N$17,"")</f>
        <v/>
      </c>
      <c r="Q593" s="543" t="str">
        <f>IF(AND('1C TSrécur12'!N$17&lt;&gt;0,'1C TSrécur12'!$C$12="OUI"),'1C TSrécur12'!$N$38/'1C TSrécur12'!N$17,"")</f>
        <v/>
      </c>
      <c r="R593" s="543" t="str">
        <f>IF(AND('1C TSrécur12'!N$17&lt;&gt;0,'1C TSrécur12'!$C$12="OUI"),'1C TSrécur12'!$N$39/'1C TSrécur12'!N$17,"")</f>
        <v/>
      </c>
      <c r="S593" s="543" t="str">
        <f>IF(AND('1C TSrécur12'!N$17&lt;&gt;0,'1C TSrécur12'!$C$12="OUI"),'1C TSrécur12'!$N$40/'1C TSrécur12'!N$17,"")</f>
        <v/>
      </c>
      <c r="T593" s="543" t="str">
        <f>IF(AND('1C TSrécur12'!N$17&lt;&gt;0,'1C TSrécur12'!$C$12="OUI"),'1C TSrécur12'!$N$41/'1C TSrécur12'!N$17,"")</f>
        <v/>
      </c>
      <c r="U593" s="543" t="str">
        <f>IF(AND('1C TSrécur12'!N$17&lt;&gt;0,'1C TSrécur12'!$C$12="OUI"),'1C TSrécur12'!$N$42/'1C TSrécur12'!N$17,"")</f>
        <v/>
      </c>
      <c r="V593" s="543" t="str">
        <f>IF(AND('1C TSrécur12'!N$17&lt;&gt;0,'1C TSrécur12'!$C$12="OUI"),'1C TSrécur12'!$N$43/'1C TSrécur12'!N$17,"")</f>
        <v/>
      </c>
      <c r="W593" s="543" t="str">
        <f>IF(AND('1C TSrécur12'!N$17&lt;&gt;0,'1C TSrécur12'!$C$12="OUI"),'1C TSrécur12'!$N$44/'1C TSrécur12'!N$17,"")</f>
        <v/>
      </c>
      <c r="X593" s="543" t="str">
        <f>IF(AND('1C TSrécur12'!N$17&lt;&gt;0,'1C TSrécur12'!$C$12="OUI"),'1C TSrécur12'!$N$45/'1C TSrécur12'!N$17,"")</f>
        <v/>
      </c>
      <c r="Y593" s="543" t="str">
        <f>IF(AND('1C TSrécur12'!N$17&lt;&gt;0,'1C TSrécur12'!$C$12="OUI"),'1C TSrécur12'!$N$46/'1C TSrécur12'!N$17,"")</f>
        <v/>
      </c>
      <c r="Z593" s="543" t="str">
        <f>IF(AND('1C TSrécur12'!N$17&lt;&gt;0,'1C TSrécur12'!$C$12="OUI"),'1C TSrécur12'!$N$47/'1C TSrécur12'!N$17,"")</f>
        <v/>
      </c>
      <c r="AA593" s="543" t="str">
        <f>IF(AND('1C TSrécur12'!N$17&lt;&gt;0,'1C TSrécur12'!$C$12="OUI"),'1C TSrécur12'!$N$48/'1C TSrécur12'!N$17,"")</f>
        <v/>
      </c>
      <c r="AB593" s="543" t="str">
        <f>IF(AND('1C TSrécur12'!N$17&lt;&gt;0,'1C TSrécur12'!$C$12="OUI"),'1C TSrécur12'!$N$49/'1C TSrécur12'!N$17,"")</f>
        <v/>
      </c>
      <c r="AC593" s="543" t="str">
        <f>IF(AND('1C TSrécur12'!N$17&lt;&gt;0,'1C TSrécur12'!$C$12="OUI"),'1C TSrécur12'!$N$50/'1C TSrécur12'!N$17,"")</f>
        <v/>
      </c>
      <c r="AD593" s="543" t="str">
        <f>IF(AND('1C TSrécur12'!N$17&lt;&gt;0,'1C TSrécur12'!$C$12="OUI"),'1C TSrécur12'!$N$51/'1C TSrécur12'!N$17,"")</f>
        <v/>
      </c>
      <c r="AE593" s="543" t="str">
        <f>IF(AND('1C TSrécur12'!N$17&lt;&gt;0,'1C TSrécur12'!$C$12="OUI"),'1C TSrécur12'!$N$52/'1C TSrécur12'!N$17,"")</f>
        <v/>
      </c>
      <c r="AF593" s="543" t="str">
        <f>IF(AND('1C TSrécur12'!N$17&lt;&gt;0,'1C TSrécur12'!$C$12="OUI"),'1C TSrécur12'!$N$53/'1C TSrécur12'!N$17,"")</f>
        <v/>
      </c>
      <c r="AG593" s="543" t="str">
        <f>IF(AND('1C TSrécur12'!N$17&lt;&gt;0,'1C TSrécur12'!$C$12="OUI"),'1C TSrécur12'!$N$54/'1C TSrécur12'!N$17,"")</f>
        <v/>
      </c>
      <c r="AH593" s="543" t="str">
        <f>IF(AND('1C TSrécur12'!N$17&lt;&gt;0,'1C TSrécur12'!$C$12="OUI"),'1C TSrécur12'!$N$55/'1C TSrécur12'!N$17,"")</f>
        <v/>
      </c>
      <c r="AI593" s="543" t="str">
        <f>IF(AND('1C TSrécur12'!N$17&lt;&gt;0,'1C TSrécur12'!$C$12="OUI"),'1C TSrécur12'!$N$56/'1C TSrécur12'!N$17,"")</f>
        <v/>
      </c>
      <c r="AJ593" s="543" t="str">
        <f>IF(AND('1C TSrécur12'!N$17&lt;&gt;0,'1C TSrécur12'!$C$12="OUI"),'1C TSrécur12'!$N$57/'1C TSrécur12'!N$17,"")</f>
        <v/>
      </c>
      <c r="AK593" s="543">
        <f>IF(AND('1C TSrécur12'!N$17&lt;&gt;0,'1C TSrécur12'!$C$12="OUI"),'1C TSrécur12'!N$58/'1C TSrécur12'!N$17,0)</f>
        <v>0</v>
      </c>
      <c r="AL593" s="72">
        <f>IF(AND('1C TSrécur12'!$B$12&lt;&gt;"",'1C TSrécur12'!$C$12="OUI"),N593+AK593,N593)</f>
        <v>0</v>
      </c>
      <c r="AM593" s="344">
        <f t="shared" si="194"/>
        <v>0</v>
      </c>
      <c r="AN593" s="344">
        <f t="shared" si="195"/>
        <v>0</v>
      </c>
      <c r="AO593" s="345">
        <f t="shared" si="196"/>
        <v>0</v>
      </c>
      <c r="AP593" s="573">
        <f t="shared" si="197"/>
        <v>0</v>
      </c>
      <c r="AQ593" s="583">
        <f t="shared" si="198"/>
        <v>0</v>
      </c>
      <c r="AR593" s="579"/>
      <c r="AS593" s="102"/>
      <c r="AT593" s="27" t="str">
        <f>IF('1C TSrécur12'!N$17*FICHE!$C$13&lt;J593,"Forfait limité à "&amp;FICHE!$C$13&amp;"€/jour","")</f>
        <v/>
      </c>
      <c r="AU593" s="592"/>
      <c r="AV593" s="824"/>
      <c r="AW593" s="824"/>
      <c r="AX593" s="824"/>
      <c r="AY593" s="824"/>
      <c r="AZ593" s="824"/>
      <c r="BA593" s="767"/>
      <c r="BB593" s="767"/>
      <c r="BC593" s="767"/>
      <c r="BD593" s="767"/>
      <c r="BE593" s="767"/>
      <c r="BF593" s="767"/>
      <c r="BG593" s="767"/>
      <c r="BH593" s="767"/>
      <c r="BI593" s="767"/>
      <c r="BJ593" s="767"/>
      <c r="BK593" s="767"/>
      <c r="BL593" s="767"/>
      <c r="BM593" s="767"/>
      <c r="BN593" s="767"/>
      <c r="BO593" s="767"/>
      <c r="BP593" s="767"/>
      <c r="BQ593" s="767"/>
      <c r="BR593" s="767"/>
      <c r="BS593" s="767"/>
      <c r="BT593" s="767"/>
      <c r="BU593" s="767"/>
      <c r="BV593" s="767"/>
      <c r="BW593" s="767"/>
      <c r="BX593" s="767"/>
      <c r="BY593" s="767"/>
      <c r="BZ593" s="767"/>
      <c r="CA593" s="767"/>
      <c r="CB593" s="767"/>
      <c r="CC593" s="767"/>
      <c r="CD593" s="767"/>
      <c r="CE593" s="767"/>
      <c r="CF593" s="767"/>
      <c r="CG593" s="767"/>
      <c r="CH593" s="767"/>
      <c r="CI593" s="767"/>
      <c r="CJ593" s="767"/>
      <c r="CK593" s="767"/>
      <c r="CL593" s="767"/>
      <c r="CM593" s="767"/>
      <c r="CN593" s="767"/>
      <c r="CO593" s="767"/>
      <c r="CP593" s="767"/>
      <c r="CQ593" s="767"/>
      <c r="CR593" s="767"/>
      <c r="CS593" s="767"/>
      <c r="CT593" s="767"/>
      <c r="CU593" s="767"/>
      <c r="CV593" s="767"/>
      <c r="CW593" s="767"/>
      <c r="CX593" s="767"/>
      <c r="CY593" s="767"/>
      <c r="CZ593" s="767"/>
      <c r="DA593" s="767"/>
      <c r="DB593" s="767"/>
      <c r="DC593" s="767"/>
      <c r="DD593" s="767"/>
      <c r="DE593" s="767"/>
      <c r="DF593" s="767"/>
      <c r="DG593" s="767"/>
      <c r="DH593" s="767"/>
      <c r="DI593" s="767"/>
      <c r="DJ593" s="767"/>
      <c r="DK593" s="767"/>
      <c r="DL593" s="767"/>
      <c r="DM593" s="767"/>
      <c r="DN593" s="767"/>
      <c r="DO593" s="767"/>
      <c r="DP593" s="767"/>
      <c r="DQ593" s="767"/>
      <c r="DR593" s="767"/>
      <c r="DS593" s="767"/>
      <c r="DT593" s="767"/>
      <c r="DU593" s="767"/>
      <c r="DV593" s="767"/>
      <c r="DW593" s="767"/>
      <c r="DX593" s="767"/>
      <c r="DY593" s="767"/>
      <c r="DZ593" s="767"/>
      <c r="EA593" s="767"/>
      <c r="EB593" s="767"/>
      <c r="EC593" s="767"/>
      <c r="ED593" s="767"/>
      <c r="EE593" s="767"/>
      <c r="EF593" s="767"/>
      <c r="EG593" s="767"/>
      <c r="EH593" s="767"/>
      <c r="EI593" s="767"/>
      <c r="EJ593" s="767"/>
      <c r="EK593" s="767"/>
      <c r="EL593" s="767"/>
      <c r="EM593" s="767"/>
      <c r="EN593" s="767"/>
      <c r="EO593" s="767"/>
      <c r="EP593" s="767"/>
      <c r="EQ593" s="767"/>
      <c r="ER593" s="767"/>
      <c r="ES593" s="767"/>
      <c r="ET593" s="767"/>
      <c r="EU593" s="767"/>
      <c r="EV593" s="767"/>
      <c r="EW593" s="767"/>
      <c r="EX593" s="767"/>
      <c r="EY593" s="767"/>
      <c r="EZ593" s="767"/>
      <c r="FA593" s="767"/>
      <c r="FB593" s="767"/>
      <c r="FC593" s="767"/>
      <c r="FD593" s="767"/>
      <c r="FE593" s="767"/>
      <c r="FF593" s="767"/>
      <c r="FG593" s="767"/>
      <c r="FH593" s="767"/>
      <c r="FI593" s="767"/>
      <c r="FJ593" s="767"/>
      <c r="FK593" s="767"/>
      <c r="FL593" s="767"/>
      <c r="FM593" s="767"/>
      <c r="FN593" s="767"/>
      <c r="FO593" s="767"/>
      <c r="FP593" s="767"/>
      <c r="FQ593" s="767"/>
      <c r="FR593" s="767"/>
      <c r="FS593" s="767"/>
      <c r="FT593" s="767"/>
      <c r="FU593" s="767"/>
      <c r="FV593" s="767"/>
      <c r="FW593" s="767"/>
      <c r="FX593" s="767"/>
      <c r="FY593" s="767"/>
      <c r="FZ593" s="767"/>
      <c r="GA593" s="767"/>
      <c r="GB593" s="767"/>
      <c r="GC593" s="767"/>
      <c r="GD593" s="767"/>
      <c r="GE593" s="767"/>
      <c r="GF593" s="767"/>
      <c r="GG593" s="767"/>
      <c r="GH593" s="767"/>
      <c r="GI593" s="767"/>
      <c r="GJ593" s="767"/>
      <c r="GK593" s="767"/>
      <c r="GL593" s="767"/>
      <c r="GM593" s="767"/>
      <c r="GN593" s="767"/>
      <c r="GO593" s="767"/>
      <c r="GP593" s="767"/>
      <c r="GQ593" s="767"/>
      <c r="GR593" s="767"/>
      <c r="GS593" s="767"/>
      <c r="GT593" s="767"/>
      <c r="GU593" s="767"/>
      <c r="GV593" s="767"/>
      <c r="GW593" s="767"/>
      <c r="GX593" s="767"/>
      <c r="GY593" s="767"/>
      <c r="GZ593" s="767"/>
      <c r="HA593" s="767"/>
      <c r="HB593" s="767"/>
      <c r="HC593" s="767"/>
    </row>
    <row r="594" spans="1:211" ht="13.9" hidden="1" customHeight="1">
      <c r="A594" s="309"/>
      <c r="B594" s="338"/>
      <c r="C594" s="974" t="str">
        <f>IF('1C TSrécur12'!O$17&lt;&gt;0,'1C TSrécur12'!$B$12,"")</f>
        <v/>
      </c>
      <c r="D594" s="975"/>
      <c r="E594" s="976"/>
      <c r="F594" s="828" t="str">
        <f>IF(AND($C594='1C TSrécur12'!$B$12,'1C TSrécur12'!$B$16="récurrentes",'1C TSrécur12'!$O$17&lt;&gt;""),'1C TSrécur12'!$O$21,"")</f>
        <v/>
      </c>
      <c r="G594" s="237"/>
      <c r="H594" s="763">
        <v>0.21</v>
      </c>
      <c r="I594" s="764">
        <v>1</v>
      </c>
      <c r="J594" s="316"/>
      <c r="K594" s="829">
        <f t="shared" si="191"/>
        <v>0</v>
      </c>
      <c r="L594" s="830">
        <f>IF(OR('1C TSrécur12'!$B$12="",'1C TSrécur12'!O$30=0),0,IF(AND('1C TSrécur12'!$B$12&lt;&gt;"",$K$2="Pôle",'1C TSrécur12'!$C$12="OUI"),(('1C TSrécur12'!O$22+'1C TSrécur12'!O$23+'1C TSrécur12'!O$24+'1C TSrécur12'!O$25+'1C TSrécur12'!O$29)/'1C TSrécur12'!O$17),IF(AND('1C TSrécur12'!$B$12&lt;&gt;"",$K$2="Pôle",'1C TSrécur12'!$C$12="NON"),(('1C TSrécur12'!O$22+'1C TSrécur12'!O$23+'1C TSrécur12'!O$24+'1C TSrécur12'!O$25+'1C TSrécur12'!O$29)/'1C TSrécur12'!O$30),IF(AND('1C TSrécur12'!$B$12&lt;&gt;"",$K$2&lt;&gt;"Pôle",'1C TSrécur12'!$C$12="OUI"),(('1C TSrécur12'!O$22+'1C TSrécur12'!O$23+'1C TSrécur12'!O$24+'1C TSrécur12'!O$25+'1C TSrécur12'!O$26+'1C TSrécur12'!O$27+'1C TSrécur12'!O$28+'1C TSrécur12'!O$29)/'1C TSrécur12'!O$17),IF(AND('1C TSrécur12'!$B$12&lt;&gt;"",$K$2&lt;&gt;"Pôle",'1C TSrécur12'!$C$12="NON"),(('1C TSrécur12'!O$22+'1C TSrécur12'!O$23+'1C TSrécur12'!O$24+'1C TSrécur12'!O$25+'1C TSrécur12'!O$26+'1C TSrécur12'!O$27+'1C TSrécur12'!O$28+'1C TSrécur12'!O$29)/'1C TSrécur12'!O$30))))))</f>
        <v>0</v>
      </c>
      <c r="M594" s="830">
        <f>IF(OR('1C TSrécur12'!$B$12="",'1C TSrécur12'!O$30=0),0,IF(AND('1C TSrécur12'!$B$12&lt;&gt;"",$K$2="Pôle",'1C TSrécur12'!$C$12="OUI"),(('1C TSrécur12'!O$26+'1C TSrécur12'!O$27+'1C TSrécur12'!O$28)/'1C TSrécur12'!O$17),IF(AND('1C TSrécur12'!$B$12&lt;&gt;"",$K$2="Pôle",'1C TSrécur12'!$C$12="NON"),(('1C TSrécur12'!O$26+'1C TSrécur12'!O$27+'1C TSrécur12'!O$28)/'1C TSrécur12'!O$30),IF(AND('1C TSrécur12'!$B$12&lt;&gt;"",$K$2&lt;&gt;"Pôle"),0))))</f>
        <v>0</v>
      </c>
      <c r="N594" s="830">
        <f>IF(AND('1C TSrécur12'!$O$17&lt;&gt;0,'1C TSrécur12'!$O$30&lt;&gt;0),L594+M594,0)</f>
        <v>0</v>
      </c>
      <c r="O594" s="831" t="str">
        <f>IF(AND('1C TSrécur12'!O$17&lt;&gt;0,'1C TSrécur12'!$C$12="OUI"),'1C TSrécur12'!O$36/'1C TSrécur12'!O$17,"")</f>
        <v/>
      </c>
      <c r="P594" s="832" t="str">
        <f>IF(AND('1C TSrécur12'!O$17&lt;&gt;0,'1C TSrécur12'!$C$12="OUI"),'1C TSrécur12'!$O$37/'1C TSrécur12'!O$17,"")</f>
        <v/>
      </c>
      <c r="Q594" s="832" t="str">
        <f>IF(AND('1C TSrécur12'!O$17&lt;&gt;0,'1C TSrécur12'!$C$12="OUI"),'1C TSrécur12'!$O$38/'1C TSrécur12'!O$17,"")</f>
        <v/>
      </c>
      <c r="R594" s="832" t="str">
        <f>IF(AND('1C TSrécur12'!O$17&lt;&gt;0,'1C TSrécur12'!$C$12="OUI"),'1C TSrécur12'!$O$39/'1C TSrécur12'!O$17,"")</f>
        <v/>
      </c>
      <c r="S594" s="832" t="str">
        <f>IF(AND('1C TSrécur12'!O$17&lt;&gt;0,'1C TSrécur12'!$C$12="OUI"),'1C TSrécur12'!$O$40/'1C TSrécur12'!O$17,"")</f>
        <v/>
      </c>
      <c r="T594" s="832" t="str">
        <f>IF(AND('1C TSrécur12'!O$17&lt;&gt;0,'1C TSrécur12'!$C$12="OUI"),'1C TSrécur12'!$O$41/'1C TSrécur12'!O$17,"")</f>
        <v/>
      </c>
      <c r="U594" s="832" t="str">
        <f>IF(AND('1C TSrécur12'!O$17&lt;&gt;0,'1C TSrécur12'!$C$12="OUI"),'1C TSrécur12'!$O$42/'1C TSrécur12'!O$17,"")</f>
        <v/>
      </c>
      <c r="V594" s="832" t="str">
        <f>IF(AND('1C TSrécur12'!O$17&lt;&gt;0,'1C TSrécur12'!$C$12="OUI"),'1C TSrécur12'!$O$43/'1C TSrécur12'!O$17,"")</f>
        <v/>
      </c>
      <c r="W594" s="832" t="str">
        <f>IF(AND('1C TSrécur12'!O$17&lt;&gt;0,'1C TSrécur12'!$C$12="OUI"),'1C TSrécur12'!$O$44/'1C TSrécur12'!O$17,"")</f>
        <v/>
      </c>
      <c r="X594" s="832" t="str">
        <f>IF(AND('1C TSrécur12'!O$17&lt;&gt;0,'1C TSrécur12'!$C$12="OUI"),'1C TSrécur12'!$O$45/'1C TSrécur12'!O$17,"")</f>
        <v/>
      </c>
      <c r="Y594" s="832" t="str">
        <f>IF(AND('1C TSrécur12'!O$17&lt;&gt;0,'1C TSrécur12'!$C$12="OUI"),'1C TSrécur12'!$O$46/'1C TSrécur12'!O$17,"")</f>
        <v/>
      </c>
      <c r="Z594" s="832" t="str">
        <f>IF(AND('1C TSrécur12'!O$17&lt;&gt;0,'1C TSrécur12'!$C$12="OUI"),'1C TSrécur12'!$O$47/'1C TSrécur12'!O$17,"")</f>
        <v/>
      </c>
      <c r="AA594" s="832" t="str">
        <f>IF(AND('1C TSrécur12'!O$17&lt;&gt;0,'1C TSrécur12'!$C$12="OUI"),'1C TSrécur12'!$O$48/'1C TSrécur12'!O$17,"")</f>
        <v/>
      </c>
      <c r="AB594" s="832" t="str">
        <f>IF(AND('1C TSrécur12'!O$17&lt;&gt;0,'1C TSrécur12'!$C$12="OUI"),'1C TSrécur12'!$O$49/'1C TSrécur12'!O$17,"")</f>
        <v/>
      </c>
      <c r="AC594" s="832" t="str">
        <f>IF(AND('1C TSrécur12'!O$17&lt;&gt;0,'1C TSrécur12'!$C$12="OUI"),'1C TSrécur12'!$O$50/'1C TSrécur12'!O$17,"")</f>
        <v/>
      </c>
      <c r="AD594" s="832" t="str">
        <f>IF(AND('1C TSrécur12'!O$17&lt;&gt;0,'1C TSrécur12'!$C$12="OUI"),'1C TSrécur12'!$O$51/'1C TSrécur12'!O$17,"")</f>
        <v/>
      </c>
      <c r="AE594" s="832" t="str">
        <f>IF(AND('1C TSrécur12'!O$17&lt;&gt;0,'1C TSrécur12'!$C$12="OUI"),'1C TSrécur12'!$O$52/'1C TSrécur12'!O$17,"")</f>
        <v/>
      </c>
      <c r="AF594" s="832" t="str">
        <f>IF(AND('1C TSrécur12'!O$17&lt;&gt;0,'1C TSrécur12'!$C$12="OUI"),'1C TSrécur12'!$O$53/'1C TSrécur12'!O$17,"")</f>
        <v/>
      </c>
      <c r="AG594" s="832" t="str">
        <f>IF(AND('1C TSrécur12'!O$17&lt;&gt;0,'1C TSrécur12'!$C$12="OUI"),'1C TSrécur12'!$O$54/'1C TSrécur12'!O$17,"")</f>
        <v/>
      </c>
      <c r="AH594" s="832" t="str">
        <f>IF(AND('1C TSrécur12'!O$17&lt;&gt;0,'1C TSrécur12'!$C$12="OUI"),'1C TSrécur12'!$O$55/'1C TSrécur12'!O$17,"")</f>
        <v/>
      </c>
      <c r="AI594" s="832" t="str">
        <f>IF(AND('1C TSrécur12'!O$17&lt;&gt;0,'1C TSrécur12'!$C$12="OUI"),'1C TSrécur12'!$O$56/'1C TSrécur12'!O$17,"")</f>
        <v/>
      </c>
      <c r="AJ594" s="832" t="str">
        <f>IF(AND('1C TSrécur12'!O$17&lt;&gt;0,'1C TSrécur12'!$C$12="OUI"),'1C TSrécur12'!$O$57/'1C TSrécur12'!O$17,"")</f>
        <v/>
      </c>
      <c r="AK594" s="832">
        <f>IF(AND('1C TSrécur12'!O$17&lt;&gt;0,'1C TSrécur12'!$C$12="OUI"),'1C TSrécur12'!O$58/'1C TSrécur12'!O$17,0)</f>
        <v>0</v>
      </c>
      <c r="AL594" s="73">
        <f>IF(AND('1C TSrécur12'!$B$12&lt;&gt;"",'1C TSrécur12'!$C$12="OUI"),N594+AK594,N594)</f>
        <v>0</v>
      </c>
      <c r="AM594" s="346">
        <f t="shared" si="194"/>
        <v>0</v>
      </c>
      <c r="AN594" s="346">
        <f t="shared" si="195"/>
        <v>0</v>
      </c>
      <c r="AO594" s="347">
        <f>AM594+AN594</f>
        <v>0</v>
      </c>
      <c r="AP594" s="575">
        <f>AM594-AR594</f>
        <v>0</v>
      </c>
      <c r="AQ594" s="584">
        <f t="shared" si="198"/>
        <v>0</v>
      </c>
      <c r="AR594" s="580"/>
      <c r="AS594" s="208"/>
      <c r="AT594" s="209" t="str">
        <f>IF('1C TSrécur12'!O$17*FICHE!$C$13&lt;J594,"Forfait limité à "&amp;FICHE!$C$13&amp;"€/jour","")</f>
        <v/>
      </c>
      <c r="AU594" s="591"/>
    </row>
    <row r="595" spans="1:211" ht="13.9" hidden="1" customHeight="1">
      <c r="A595" s="309"/>
      <c r="B595" s="338"/>
      <c r="C595" s="962" t="str">
        <f>IF('1C TSrécur12'!P$17&lt;&gt;0,'1C TSrécur12'!$B$12,"")</f>
        <v/>
      </c>
      <c r="D595" s="963"/>
      <c r="E595" s="964"/>
      <c r="F595" s="211" t="str">
        <f>IF(AND($C595='1C TSrécur12'!$B$12,'1C TSrécur12'!$B$16="récurrentes",'1C TSrécur12'!$P$17&lt;&gt;""),'1C TSrécur12'!$P$21,"")</f>
        <v/>
      </c>
      <c r="G595" s="235"/>
      <c r="H595" s="745">
        <v>0.21</v>
      </c>
      <c r="I595" s="747">
        <v>1</v>
      </c>
      <c r="J595" s="316"/>
      <c r="K595" s="786">
        <f t="shared" si="191"/>
        <v>0</v>
      </c>
      <c r="L595" s="539">
        <f>IF(OR('1C TSrécur12'!$B$12="",'1C TSrécur12'!P$30=0),0,IF(AND('1C TSrécur12'!$B$12&lt;&gt;"",$K$2="Pôle",'1C TSrécur12'!$C$12="OUI"),(('1C TSrécur12'!P$22+'1C TSrécur12'!P$23+'1C TSrécur12'!P$24+'1C TSrécur12'!P$25+'1C TSrécur12'!P$29)/'1C TSrécur12'!P$17),IF(AND('1C TSrécur12'!$B$12&lt;&gt;"",$K$2="Pôle",'1C TSrécur12'!$C$12="NON"),(('1C TSrécur12'!P$22+'1C TSrécur12'!P$23+'1C TSrécur12'!P$24+'1C TSrécur12'!P$25+'1C TSrécur12'!P$29)/'1C TSrécur12'!P$30),IF(AND('1C TSrécur12'!$B$12&lt;&gt;"",$K$2&lt;&gt;"Pôle",'1C TSrécur12'!$C$12="OUI"),(('1C TSrécur12'!P$22+'1C TSrécur12'!P$23+'1C TSrécur12'!P$24+'1C TSrécur12'!P$25+'1C TSrécur12'!P$26+'1C TSrécur12'!P$27+'1C TSrécur12'!P$28+'1C TSrécur12'!P$29)/'1C TSrécur12'!P$17),IF(AND('1C TSrécur12'!$B$12&lt;&gt;"",$K$2&lt;&gt;"Pôle",'1C TSrécur12'!$C$12="NON"),(('1C TSrécur12'!P$22+'1C TSrécur12'!P$23+'1C TSrécur12'!P$24+'1C TSrécur12'!P$25+'1C TSrécur12'!P$26+'1C TSrécur12'!P$27+'1C TSrécur12'!P$28+'1C TSrécur12'!P$29)/'1C TSrécur12'!P$30))))))</f>
        <v>0</v>
      </c>
      <c r="M595" s="539">
        <f>IF(OR('1C TSrécur12'!$B$12="",'1C TSrécur12'!P$30=0),0,IF(AND('1C TSrécur12'!$B$12&lt;&gt;"",$K$2="Pôle",'1C TSrécur12'!$C$12="OUI"),(('1C TSrécur12'!P$26+'1C TSrécur12'!P$27+'1C TSrécur12'!P$28)/'1C TSrécur12'!P$17),IF(AND('1C TSrécur12'!$B$12&lt;&gt;"",$K$2="Pôle",'1C TSrécur12'!$C$12="NON"),(('1C TSrécur12'!P$26+'1C TSrécur12'!P$27+'1C TSrécur12'!P$28)/'1C TSrécur12'!P$30),IF(AND('1C TSrécur12'!$B$12&lt;&gt;"",$K$2&lt;&gt;"Pôle"),0))))</f>
        <v>0</v>
      </c>
      <c r="N595" s="539">
        <f>IF(AND('1C TSrécur12'!$P$17&lt;&gt;0,'1C TSrécur12'!$P$30&lt;&gt;0),L595+M595,0)</f>
        <v>0</v>
      </c>
      <c r="O595" s="544" t="str">
        <f>IF(AND('1C TSrécur12'!P$17&lt;&gt;0,'1C TSrécur12'!$C$12="OUI"),'1C TSrécur12'!P$36/'1C TSrécur12'!P$17,"")</f>
        <v/>
      </c>
      <c r="P595" s="545" t="str">
        <f>IF(AND('1C TSrécur12'!P$17&lt;&gt;0,'1C TSrécur12'!$C$12="OUI"),'1C TSrécur12'!$P$37/'1C TSrécur12'!P$17,"")</f>
        <v/>
      </c>
      <c r="Q595" s="545" t="str">
        <f>IF(AND('1C TSrécur12'!P$17&lt;&gt;0,'1C TSrécur12'!$C$12="OUI"),'1C TSrécur12'!$P$38/'1C TSrécur12'!P$17,"")</f>
        <v/>
      </c>
      <c r="R595" s="545" t="str">
        <f>IF(AND('1C TSrécur12'!P$17&lt;&gt;0,'1C TSrécur12'!$C$12="OUI"),'1C TSrécur12'!$P$39/'1C TSrécur12'!P$17,"")</f>
        <v/>
      </c>
      <c r="S595" s="545" t="str">
        <f>IF(AND('1C TSrécur12'!P$17&lt;&gt;0,'1C TSrécur12'!$C$12="OUI"),'1C TSrécur12'!$P$40/'1C TSrécur12'!P$17,"")</f>
        <v/>
      </c>
      <c r="T595" s="545" t="str">
        <f>IF(AND('1C TSrécur12'!P$17&lt;&gt;0,'1C TSrécur12'!$C$12="OUI"),'1C TSrécur12'!$P$41/'1C TSrécur12'!P$17,"")</f>
        <v/>
      </c>
      <c r="U595" s="545" t="str">
        <f>IF(AND('1C TSrécur12'!P$17&lt;&gt;0,'1C TSrécur12'!$C$12="OUI"),'1C TSrécur12'!$P$42/'1C TSrécur12'!P$17,"")</f>
        <v/>
      </c>
      <c r="V595" s="545" t="str">
        <f>IF(AND('1C TSrécur12'!P$17&lt;&gt;0,'1C TSrécur12'!$C$12="OUI"),'1C TSrécur12'!$P$43/'1C TSrécur12'!P$17,"")</f>
        <v/>
      </c>
      <c r="W595" s="545" t="str">
        <f>IF(AND('1C TSrécur12'!P$17&lt;&gt;0,'1C TSrécur12'!$C$12="OUI"),'1C TSrécur12'!$P$44/'1C TSrécur12'!P$17,"")</f>
        <v/>
      </c>
      <c r="X595" s="545" t="str">
        <f>IF(AND('1C TSrécur12'!P$17&lt;&gt;0,'1C TSrécur12'!$C$12="OUI"),'1C TSrécur12'!$P$45/'1C TSrécur12'!P$17,"")</f>
        <v/>
      </c>
      <c r="Y595" s="545" t="str">
        <f>IF(AND('1C TSrécur12'!P$17&lt;&gt;0,'1C TSrécur12'!$C$12="OUI"),'1C TSrécur12'!$P$46/'1C TSrécur12'!P$17,"")</f>
        <v/>
      </c>
      <c r="Z595" s="545" t="str">
        <f>IF(AND('1C TSrécur12'!P$17&lt;&gt;0,'1C TSrécur12'!$C$12="OUI"),'1C TSrécur12'!$P$47/'1C TSrécur12'!P$17,"")</f>
        <v/>
      </c>
      <c r="AA595" s="545" t="str">
        <f>IF(AND('1C TSrécur12'!P$17&lt;&gt;0,'1C TSrécur12'!$C$12="OUI"),'1C TSrécur12'!$P$48/'1C TSrécur12'!P$17,"")</f>
        <v/>
      </c>
      <c r="AB595" s="545" t="str">
        <f>IF(AND('1C TSrécur12'!P$17&lt;&gt;0,'1C TSrécur12'!$C$12="OUI"),'1C TSrécur12'!$P$49/'1C TSrécur12'!P$17,"")</f>
        <v/>
      </c>
      <c r="AC595" s="545" t="str">
        <f>IF(AND('1C TSrécur12'!P$17&lt;&gt;0,'1C TSrécur12'!$C$12="OUI"),'1C TSrécur12'!$P$50/'1C TSrécur12'!P$17,"")</f>
        <v/>
      </c>
      <c r="AD595" s="545" t="str">
        <f>IF(AND('1C TSrécur12'!P$17&lt;&gt;0,'1C TSrécur12'!$C$12="OUI"),'1C TSrécur12'!$P$51/'1C TSrécur12'!P$17,"")</f>
        <v/>
      </c>
      <c r="AE595" s="545" t="str">
        <f>IF(AND('1C TSrécur12'!P$17&lt;&gt;0,'1C TSrécur12'!$C$12="OUI"),'1C TSrécur12'!$P$52/'1C TSrécur12'!P$17,"")</f>
        <v/>
      </c>
      <c r="AF595" s="545" t="str">
        <f>IF(AND('1C TSrécur12'!P$17&lt;&gt;0,'1C TSrécur12'!$C$12="OUI"),'1C TSrécur12'!$P$53/'1C TSrécur12'!P$17,"")</f>
        <v/>
      </c>
      <c r="AG595" s="545" t="str">
        <f>IF(AND('1C TSrécur12'!P$17&lt;&gt;0,'1C TSrécur12'!$C$12="OUI"),'1C TSrécur12'!$P$54/'1C TSrécur12'!P$17,"")</f>
        <v/>
      </c>
      <c r="AH595" s="545" t="str">
        <f>IF(AND('1C TSrécur12'!P$17&lt;&gt;0,'1C TSrécur12'!$C$12="OUI"),'1C TSrécur12'!$P$55/'1C TSrécur12'!P$17,"")</f>
        <v/>
      </c>
      <c r="AI595" s="545" t="str">
        <f>IF(AND('1C TSrécur12'!P$17&lt;&gt;0,'1C TSrécur12'!$C$12="OUI"),'1C TSrécur12'!$P$56/'1C TSrécur12'!P$17,"")</f>
        <v/>
      </c>
      <c r="AJ595" s="545" t="str">
        <f>IF(AND('1C TSrécur12'!P$17&lt;&gt;0,'1C TSrécur12'!$C$12="OUI"),'1C TSrécur12'!$P$57/'1C TSrécur12'!P$17,"")</f>
        <v/>
      </c>
      <c r="AK595" s="545">
        <f>IF(AND('1C TSrécur12'!P$17&lt;&gt;0,'1C TSrécur12'!$C$12="OUI"),'1C TSrécur12'!P$58/'1C TSrécur12'!P$17,0)</f>
        <v>0</v>
      </c>
      <c r="AL595" s="73">
        <f>IF(AND('1C TSrécur12'!$B$12&lt;&gt;"",'1C TSrécur12'!$C$12="OUI"),N595+AK595,N595)</f>
        <v>0</v>
      </c>
      <c r="AM595" s="344">
        <f t="shared" si="194"/>
        <v>0</v>
      </c>
      <c r="AN595" s="344">
        <f t="shared" si="195"/>
        <v>0</v>
      </c>
      <c r="AO595" s="345">
        <f t="shared" ref="AO595:AO605" si="199">AM595+AN595</f>
        <v>0</v>
      </c>
      <c r="AP595" s="573">
        <f t="shared" ref="AP595:AP605" si="200">AM595-AR595</f>
        <v>0</v>
      </c>
      <c r="AQ595" s="583">
        <f t="shared" si="198"/>
        <v>0</v>
      </c>
      <c r="AR595" s="579"/>
      <c r="AS595" s="102"/>
      <c r="AT595" s="209" t="str">
        <f>IF('1C TSrécur12'!P$17*FICHE!$C$13&lt;J595,"Forfait limité à "&amp;FICHE!$C$13&amp;"€/jour","")</f>
        <v/>
      </c>
      <c r="AU595" s="592"/>
    </row>
    <row r="596" spans="1:211" ht="13.9" hidden="1" customHeight="1">
      <c r="A596" s="309"/>
      <c r="B596" s="338"/>
      <c r="C596" s="962" t="str">
        <f>IF('1C TSrécur12'!Q$17&lt;&gt;0,'1C TSrécur12'!$B$12,"")</f>
        <v/>
      </c>
      <c r="D596" s="963"/>
      <c r="E596" s="964"/>
      <c r="F596" s="211" t="str">
        <f>IF(AND($C596='1C TSrécur12'!$B$12,'1C TSrécur12'!$B$16="récurrentes",'1C TSrécur12'!$Q$17&lt;&gt;""),'1C TSrécur12'!$Q$21,"")</f>
        <v/>
      </c>
      <c r="G596" s="235"/>
      <c r="H596" s="745">
        <v>0.21</v>
      </c>
      <c r="I596" s="747">
        <v>1</v>
      </c>
      <c r="J596" s="316"/>
      <c r="K596" s="786">
        <f t="shared" si="191"/>
        <v>0</v>
      </c>
      <c r="L596" s="539">
        <f>IF(OR('1C TSrécur12'!$B$12="",'1C TSrécur12'!Q$30=0),0,IF(AND('1C TSrécur12'!$B$12&lt;&gt;"",$K$2="Pôle",'1C TSrécur12'!$C$12="OUI"),(('1C TSrécur12'!Q$22+'1C TSrécur12'!Q$23+'1C TSrécur12'!Q$24+'1C TSrécur12'!Q$25+'1C TSrécur12'!Q$29)/'1C TSrécur12'!Q$17),IF(AND('1C TSrécur12'!$B$12&lt;&gt;"",$K$2="Pôle",'1C TSrécur12'!$C$12="NON"),(('1C TSrécur12'!Q$22+'1C TSrécur12'!Q$23+'1C TSrécur12'!Q$24+'1C TSrécur12'!Q$25+'1C TSrécur12'!Q$29)/'1C TSrécur12'!Q$30),IF(AND('1C TSrécur12'!$B$12&lt;&gt;"",$K$2&lt;&gt;"Pôle",'1C TSrécur12'!$C$12="OUI"),(('1C TSrécur12'!Q$22+'1C TSrécur12'!Q$23+'1C TSrécur12'!Q$24+'1C TSrécur12'!Q$25+'1C TSrécur12'!Q$26+'1C TSrécur12'!Q$27+'1C TSrécur12'!Q$28+'1C TSrécur12'!Q$29)/'1C TSrécur12'!Q$17),IF(AND('1C TSrécur12'!$B$12&lt;&gt;"",$K$2&lt;&gt;"Pôle",'1C TSrécur12'!$C$12="NON"),(('1C TSrécur12'!Q$22+'1C TSrécur12'!Q$23+'1C TSrécur12'!Q$24+'1C TSrécur12'!Q$25+'1C TSrécur12'!Q$26+'1C TSrécur12'!Q$27+'1C TSrécur12'!Q$28+'1C TSrécur12'!Q$29)/'1C TSrécur12'!Q$30))))))</f>
        <v>0</v>
      </c>
      <c r="M596" s="539">
        <f>IF(OR('1C TSrécur12'!$B$12="",'1C TSrécur12'!Q$30=0),0,IF(AND('1C TSrécur12'!$B$12&lt;&gt;"",$K$2="Pôle",'1C TSrécur12'!$C$12="OUI"),(('1C TSrécur12'!Q$26+'1C TSrécur12'!Q$27+'1C TSrécur12'!Q$28)/'1C TSrécur12'!Q$17),IF(AND('1C TSrécur12'!$B$12&lt;&gt;"",$K$2="Pôle",'1C TSrécur12'!$C$12="NON"),(('1C TSrécur12'!Q$26+'1C TSrécur12'!Q$27+'1C TSrécur12'!Q$28)/'1C TSrécur12'!Q$30),IF(AND('1C TSrécur12'!$B$12&lt;&gt;"",$K$2&lt;&gt;"Pôle"),0))))</f>
        <v>0</v>
      </c>
      <c r="N596" s="539">
        <f>IF(AND('1C TSrécur12'!$Q$17&lt;&gt;0,'1C TSrécur12'!$Q$30&lt;&gt;0),L596+M596,0)</f>
        <v>0</v>
      </c>
      <c r="O596" s="544" t="str">
        <f>IF(AND('1C TSrécur12'!Q$17&lt;&gt;0,'1C TSrécur12'!$C$12="OUI"),'1C TSrécur12'!Q$36/'1C TSrécur12'!Q$17,"")</f>
        <v/>
      </c>
      <c r="P596" s="545" t="str">
        <f>IF(AND('1C TSrécur12'!Q$17&lt;&gt;0,'1C TSrécur12'!$C$12="OUI"),'1C TSrécur12'!$Q$37/'1C TSrécur12'!Q$17,"")</f>
        <v/>
      </c>
      <c r="Q596" s="545" t="str">
        <f>IF(AND('1C TSrécur12'!Q$17&lt;&gt;0,'1C TSrécur12'!$C$12="OUI"),'1C TSrécur12'!$Q$38/'1C TSrécur12'!Q$17,"")</f>
        <v/>
      </c>
      <c r="R596" s="545" t="str">
        <f>IF(AND('1C TSrécur12'!Q$17&lt;&gt;0,'1C TSrécur12'!$C$12="OUI"),'1C TSrécur12'!$Q$39/'1C TSrécur12'!Q$17,"")</f>
        <v/>
      </c>
      <c r="S596" s="545" t="str">
        <f>IF(AND('1C TSrécur12'!Q$17&lt;&gt;0,'1C TSrécur12'!$C$12="OUI"),'1C TSrécur12'!$Q$40/'1C TSrécur12'!Q$17,"")</f>
        <v/>
      </c>
      <c r="T596" s="545" t="str">
        <f>IF(AND('1C TSrécur12'!Q$17&lt;&gt;0,'1C TSrécur12'!$C$12="OUI"),'1C TSrécur12'!$Q$41/'1C TSrécur12'!Q$17,"")</f>
        <v/>
      </c>
      <c r="U596" s="545" t="str">
        <f>IF(AND('1C TSrécur12'!Q$17&lt;&gt;0,'1C TSrécur12'!$C$12="OUI"),'1C TSrécur12'!$Q$42/'1C TSrécur12'!Q$17,"")</f>
        <v/>
      </c>
      <c r="V596" s="545" t="str">
        <f>IF(AND('1C TSrécur12'!Q$17&lt;&gt;0,'1C TSrécur12'!$C$12="OUI"),'1C TSrécur12'!$Q$43/'1C TSrécur12'!Q$17,"")</f>
        <v/>
      </c>
      <c r="W596" s="545" t="str">
        <f>IF(AND('1C TSrécur12'!Q$17&lt;&gt;0,'1C TSrécur12'!$C$12="OUI"),'1C TSrécur12'!$Q$44/'1C TSrécur12'!Q$17,"")</f>
        <v/>
      </c>
      <c r="X596" s="545" t="str">
        <f>IF(AND('1C TSrécur12'!Q$17&lt;&gt;0,'1C TSrécur12'!$C$12="OUI"),'1C TSrécur12'!$Q$45/'1C TSrécur12'!Q$17,"")</f>
        <v/>
      </c>
      <c r="Y596" s="545" t="str">
        <f>IF(AND('1C TSrécur12'!Q$17&lt;&gt;0,'1C TSrécur12'!$C$12="OUI"),'1C TSrécur12'!$Q$46/'1C TSrécur12'!Q$17,"")</f>
        <v/>
      </c>
      <c r="Z596" s="545" t="str">
        <f>IF(AND('1C TSrécur12'!Q$17&lt;&gt;0,'1C TSrécur12'!$C$12="OUI"),'1C TSrécur12'!$Q$47/'1C TSrécur12'!Q$17,"")</f>
        <v/>
      </c>
      <c r="AA596" s="545" t="str">
        <f>IF(AND('1C TSrécur12'!Q$17&lt;&gt;0,'1C TSrécur12'!$C$12="OUI"),'1C TSrécur12'!$Q$48/'1C TSrécur12'!Q$17,"")</f>
        <v/>
      </c>
      <c r="AB596" s="545" t="str">
        <f>IF(AND('1C TSrécur12'!Q$17&lt;&gt;0,'1C TSrécur12'!$C$12="OUI"),'1C TSrécur12'!$Q$49/'1C TSrécur12'!Q$17,"")</f>
        <v/>
      </c>
      <c r="AC596" s="545" t="str">
        <f>IF(AND('1C TSrécur12'!Q$17&lt;&gt;0,'1C TSrécur12'!$C$12="OUI"),'1C TSrécur12'!$Q$50/'1C TSrécur12'!Q$17,"")</f>
        <v/>
      </c>
      <c r="AD596" s="545" t="str">
        <f>IF(AND('1C TSrécur12'!Q$17&lt;&gt;0,'1C TSrécur12'!$C$12="OUI"),'1C TSrécur12'!$Q$51/'1C TSrécur12'!Q$17,"")</f>
        <v/>
      </c>
      <c r="AE596" s="545" t="str">
        <f>IF(AND('1C TSrécur12'!Q$17&lt;&gt;0,'1C TSrécur12'!$C$12="OUI"),'1C TSrécur12'!$Q$52/'1C TSrécur12'!Q$17,"")</f>
        <v/>
      </c>
      <c r="AF596" s="545" t="str">
        <f>IF(AND('1C TSrécur12'!Q$17&lt;&gt;0,'1C TSrécur12'!$C$12="OUI"),'1C TSrécur12'!$Q$53/'1C TSrécur12'!Q$17,"")</f>
        <v/>
      </c>
      <c r="AG596" s="545" t="str">
        <f>IF(AND('1C TSrécur12'!Q$17&lt;&gt;0,'1C TSrécur12'!$C$12="OUI"),'1C TSrécur12'!$Q$54/'1C TSrécur12'!Q$17,"")</f>
        <v/>
      </c>
      <c r="AH596" s="545" t="str">
        <f>IF(AND('1C TSrécur12'!Q$17&lt;&gt;0,'1C TSrécur12'!$C$12="OUI"),'1C TSrécur12'!$Q$55/'1C TSrécur12'!Q$17,"")</f>
        <v/>
      </c>
      <c r="AI596" s="545" t="str">
        <f>IF(AND('1C TSrécur12'!Q$17&lt;&gt;0,'1C TSrécur12'!$C$12="OUI"),'1C TSrécur12'!$Q$56/'1C TSrécur12'!Q$17,"")</f>
        <v/>
      </c>
      <c r="AJ596" s="545" t="str">
        <f>IF(AND('1C TSrécur12'!Q$17&lt;&gt;0,'1C TSrécur12'!$C$12="OUI"),'1C TSrécur12'!$Q$57/'1C TSrécur12'!Q$17,"")</f>
        <v/>
      </c>
      <c r="AK596" s="545">
        <f>IF(AND('1C TSrécur12'!Q$17&lt;&gt;0,'1C TSrécur12'!$C$12="OUI"),'1C TSrécur12'!Q$58/'1C TSrécur12'!Q$17,0)</f>
        <v>0</v>
      </c>
      <c r="AL596" s="73">
        <f>IF(AND('1C TSrécur12'!$B$12&lt;&gt;"",'1C TSrécur12'!$C$12="OUI"),N596+AK596,N596)</f>
        <v>0</v>
      </c>
      <c r="AM596" s="344">
        <f t="shared" si="194"/>
        <v>0</v>
      </c>
      <c r="AN596" s="344">
        <f t="shared" si="195"/>
        <v>0</v>
      </c>
      <c r="AO596" s="345">
        <f t="shared" si="199"/>
        <v>0</v>
      </c>
      <c r="AP596" s="573">
        <f t="shared" si="200"/>
        <v>0</v>
      </c>
      <c r="AQ596" s="583">
        <f t="shared" si="198"/>
        <v>0</v>
      </c>
      <c r="AR596" s="579"/>
      <c r="AS596" s="102"/>
      <c r="AT596" s="209" t="str">
        <f>IF('1C TSrécur12'!Q$17*FICHE!$C$13&lt;J596,"Forfait limité à "&amp;FICHE!$C$13&amp;"€/jour","")</f>
        <v/>
      </c>
      <c r="AU596" s="592"/>
    </row>
    <row r="597" spans="1:211" ht="13.9" hidden="1" customHeight="1">
      <c r="A597" s="309"/>
      <c r="B597" s="338"/>
      <c r="C597" s="962" t="str">
        <f>IF('1C TSrécur12'!R$17&lt;&gt;0,'1C TSrécur12'!$B$12,"")</f>
        <v/>
      </c>
      <c r="D597" s="963"/>
      <c r="E597" s="964"/>
      <c r="F597" s="211" t="str">
        <f>IF(AND($C597='1C TSrécur12'!$B$12,'1C TSrécur12'!$B$16="récurrentes",'1C TSrécur12'!$R$17&lt;&gt;""),'1C TSrécur12'!$R$21,"")</f>
        <v/>
      </c>
      <c r="G597" s="235"/>
      <c r="H597" s="745">
        <v>0.21</v>
      </c>
      <c r="I597" s="747">
        <v>1</v>
      </c>
      <c r="J597" s="316"/>
      <c r="K597" s="786">
        <f t="shared" si="191"/>
        <v>0</v>
      </c>
      <c r="L597" s="539">
        <f>IF(OR('1C TSrécur12'!$B$12="",'1C TSrécur12'!R$30=0),0,IF(AND('1C TSrécur12'!$B$12&lt;&gt;"",$K$2="Pôle",'1C TSrécur12'!$C$12="OUI"),(('1C TSrécur12'!R$22+'1C TSrécur12'!R$23+'1C TSrécur12'!R$24+'1C TSrécur12'!R$25+'1C TSrécur12'!R$29)/'1C TSrécur12'!R$17),IF(AND('1C TSrécur12'!$B$12&lt;&gt;"",$K$2="Pôle",'1C TSrécur12'!$C$12="NON"),(('1C TSrécur12'!R$22+'1C TSrécur12'!R$23+'1C TSrécur12'!R$24+'1C TSrécur12'!R$25+'1C TSrécur12'!R$29)/'1C TSrécur12'!R$30),IF(AND('1C TSrécur12'!$B$12&lt;&gt;"",$K$2&lt;&gt;"Pôle",'1C TSrécur12'!$C$12="OUI"),(('1C TSrécur12'!R$22+'1C TSrécur12'!R$23+'1C TSrécur12'!R$24+'1C TSrécur12'!R$25+'1C TSrécur12'!R$26+'1C TSrécur12'!R$27+'1C TSrécur12'!R$28+'1C TSrécur12'!R$29)/'1C TSrécur12'!R$17),IF(AND('1C TSrécur12'!$B$12&lt;&gt;"",$K$2&lt;&gt;"Pôle",'1C TSrécur12'!$C$12="NON"),(('1C TSrécur12'!R$22+'1C TSrécur12'!R$23+'1C TSrécur12'!R$24+'1C TSrécur12'!R$25+'1C TSrécur12'!R$26+'1C TSrécur12'!R$27+'1C TSrécur12'!R$28+'1C TSrécur12'!R$29)/'1C TSrécur12'!R$30))))))</f>
        <v>0</v>
      </c>
      <c r="M597" s="539">
        <f>IF(OR('1C TSrécur12'!$B$12="",'1C TSrécur12'!R$30=0),0,IF(AND('1C TSrécur12'!$B$12&lt;&gt;"",$K$2="Pôle",'1C TSrécur12'!$C$12="OUI"),(('1C TSrécur12'!R$26+'1C TSrécur12'!R$27+'1C TSrécur12'!R$28)/'1C TSrécur12'!R$17),IF(AND('1C TSrécur12'!$B$12&lt;&gt;"",$K$2="Pôle",'1C TSrécur12'!$C$12="NON"),(('1C TSrécur12'!R$26+'1C TSrécur12'!R$27+'1C TSrécur12'!R$28)/'1C TSrécur12'!R$30),IF(AND('1C TSrécur12'!$B$12&lt;&gt;"",$K$2&lt;&gt;"Pôle"),0))))</f>
        <v>0</v>
      </c>
      <c r="N597" s="539">
        <f>IF(AND('1C TSrécur12'!$R$17&lt;&gt;0,'1C TSrécur12'!$R$30&lt;&gt;0),L597+M597,0)</f>
        <v>0</v>
      </c>
      <c r="O597" s="544" t="str">
        <f>IF(AND('1C TSrécur12'!R$17&lt;&gt;0,'1C TSrécur12'!$C$12="OUI"),'1C TSrécur12'!R$36/'1C TSrécur12'!R$17,"")</f>
        <v/>
      </c>
      <c r="P597" s="545" t="str">
        <f>IF(AND('1C TSrécur12'!R$17&lt;&gt;0,'1C TSrécur12'!$C$12="OUI"),'1C TSrécur12'!$R$37/'1C TSrécur12'!R$17,"")</f>
        <v/>
      </c>
      <c r="Q597" s="545" t="str">
        <f>IF(AND('1C TSrécur12'!R$17&lt;&gt;0,'1C TSrécur12'!$C$12="OUI"),'1C TSrécur12'!$R$38/'1C TSrécur12'!R$17,"")</f>
        <v/>
      </c>
      <c r="R597" s="545" t="str">
        <f>IF(AND('1C TSrécur12'!R$17&lt;&gt;0,'1C TSrécur12'!$C$12="OUI"),'1C TSrécur12'!$R$39/'1C TSrécur12'!R$17,"")</f>
        <v/>
      </c>
      <c r="S597" s="545" t="str">
        <f>IF(AND('1C TSrécur12'!R$17&lt;&gt;0,'1C TSrécur12'!$C$12="OUI"),'1C TSrécur12'!$R$40/'1C TSrécur12'!R$17,"")</f>
        <v/>
      </c>
      <c r="T597" s="545" t="str">
        <f>IF(AND('1C TSrécur12'!R$17&lt;&gt;0,'1C TSrécur12'!$C$12="OUI"),'1C TSrécur12'!$R$41/'1C TSrécur12'!R$17,"")</f>
        <v/>
      </c>
      <c r="U597" s="545" t="str">
        <f>IF(AND('1C TSrécur12'!R$17&lt;&gt;0,'1C TSrécur12'!$C$12="OUI"),'1C TSrécur12'!$R$42/'1C TSrécur12'!R$17,"")</f>
        <v/>
      </c>
      <c r="V597" s="545" t="str">
        <f>IF(AND('1C TSrécur12'!R$17&lt;&gt;0,'1C TSrécur12'!$C$12="OUI"),'1C TSrécur12'!$R$43/'1C TSrécur12'!R$17,"")</f>
        <v/>
      </c>
      <c r="W597" s="545" t="str">
        <f>IF(AND('1C TSrécur12'!R$17&lt;&gt;0,'1C TSrécur12'!$C$12="OUI"),'1C TSrécur12'!$R$44/'1C TSrécur12'!R$17,"")</f>
        <v/>
      </c>
      <c r="X597" s="545" t="str">
        <f>IF(AND('1C TSrécur12'!R$17&lt;&gt;0,'1C TSrécur12'!$C$12="OUI"),'1C TSrécur12'!$R$45/'1C TSrécur12'!R$17,"")</f>
        <v/>
      </c>
      <c r="Y597" s="545" t="str">
        <f>IF(AND('1C TSrécur12'!R$17&lt;&gt;0,'1C TSrécur12'!$C$12="OUI"),'1C TSrécur12'!$R$46/'1C TSrécur12'!R$17,"")</f>
        <v/>
      </c>
      <c r="Z597" s="545" t="str">
        <f>IF(AND('1C TSrécur12'!R$17&lt;&gt;0,'1C TSrécur12'!$C$12="OUI"),'1C TSrécur12'!$R$47/'1C TSrécur12'!R$17,"")</f>
        <v/>
      </c>
      <c r="AA597" s="545" t="str">
        <f>IF(AND('1C TSrécur12'!R$17&lt;&gt;0,'1C TSrécur12'!$C$12="OUI"),'1C TSrécur12'!$R$48/'1C TSrécur12'!R$17,"")</f>
        <v/>
      </c>
      <c r="AB597" s="545" t="str">
        <f>IF(AND('1C TSrécur12'!R$17&lt;&gt;0,'1C TSrécur12'!$C$12="OUI"),'1C TSrécur12'!$R$49/'1C TSrécur12'!R$17,"")</f>
        <v/>
      </c>
      <c r="AC597" s="545" t="str">
        <f>IF(AND('1C TSrécur12'!R$17&lt;&gt;0,'1C TSrécur12'!$C$12="OUI"),'1C TSrécur12'!$R$50/'1C TSrécur12'!R$17,"")</f>
        <v/>
      </c>
      <c r="AD597" s="545" t="str">
        <f>IF(AND('1C TSrécur12'!R$17&lt;&gt;0,'1C TSrécur12'!$C$12="OUI"),'1C TSrécur12'!$R$51/'1C TSrécur12'!R$17,"")</f>
        <v/>
      </c>
      <c r="AE597" s="545" t="str">
        <f>IF(AND('1C TSrécur12'!R$17&lt;&gt;0,'1C TSrécur12'!$C$12="OUI"),'1C TSrécur12'!$R$52/'1C TSrécur12'!R$17,"")</f>
        <v/>
      </c>
      <c r="AF597" s="545" t="str">
        <f>IF(AND('1C TSrécur12'!R$17&lt;&gt;0,'1C TSrécur12'!$C$12="OUI"),'1C TSrécur12'!$R$53/'1C TSrécur12'!R$17,"")</f>
        <v/>
      </c>
      <c r="AG597" s="545" t="str">
        <f>IF(AND('1C TSrécur12'!R$17&lt;&gt;0,'1C TSrécur12'!$C$12="OUI"),'1C TSrécur12'!$R$54/'1C TSrécur12'!R$17,"")</f>
        <v/>
      </c>
      <c r="AH597" s="545" t="str">
        <f>IF(AND('1C TSrécur12'!R$17&lt;&gt;0,'1C TSrécur12'!$C$12="OUI"),'1C TSrécur12'!$R$55/'1C TSrécur12'!R$17,"")</f>
        <v/>
      </c>
      <c r="AI597" s="545" t="str">
        <f>IF(AND('1C TSrécur12'!R$17&lt;&gt;0,'1C TSrécur12'!$C$12="OUI"),'1C TSrécur12'!$R$56/'1C TSrécur12'!R$17,"")</f>
        <v/>
      </c>
      <c r="AJ597" s="545" t="str">
        <f>IF(AND('1C TSrécur12'!R$17&lt;&gt;0,'1C TSrécur12'!$C$12="OUI"),'1C TSrécur12'!$R$57/'1C TSrécur12'!R$17,"")</f>
        <v/>
      </c>
      <c r="AK597" s="545">
        <f>IF(AND('1C TSrécur12'!R$17&lt;&gt;0,'1C TSrécur12'!$C$12="OUI"),'1C TSrécur12'!R$58/'1C TSrécur12'!R$17,0)</f>
        <v>0</v>
      </c>
      <c r="AL597" s="73">
        <f>IF(AND('1C TSrécur12'!$B$12&lt;&gt;"",'1C TSrécur12'!$C$12="OUI"),N597+AK597,N597)</f>
        <v>0</v>
      </c>
      <c r="AM597" s="344">
        <f t="shared" si="194"/>
        <v>0</v>
      </c>
      <c r="AN597" s="344">
        <f t="shared" si="195"/>
        <v>0</v>
      </c>
      <c r="AO597" s="345">
        <f t="shared" si="199"/>
        <v>0</v>
      </c>
      <c r="AP597" s="573">
        <f t="shared" si="200"/>
        <v>0</v>
      </c>
      <c r="AQ597" s="583">
        <f t="shared" si="198"/>
        <v>0</v>
      </c>
      <c r="AR597" s="579"/>
      <c r="AS597" s="102"/>
      <c r="AT597" s="209" t="str">
        <f>IF('1C TSrécur12'!R$17*FICHE!$C$13&lt;J597,"Forfait limité à "&amp;FICHE!$C$13&amp;"€/jour","")</f>
        <v/>
      </c>
      <c r="AU597" s="592"/>
    </row>
    <row r="598" spans="1:211" ht="13.9" hidden="1" customHeight="1">
      <c r="A598" s="309"/>
      <c r="B598" s="338"/>
      <c r="C598" s="962" t="str">
        <f>IF('1C TSrécur12'!S$17&lt;&gt;0,'1C TSrécur12'!$B$12,"")</f>
        <v/>
      </c>
      <c r="D598" s="963"/>
      <c r="E598" s="964"/>
      <c r="F598" s="211" t="str">
        <f>IF(AND($C598='1C TSrécur12'!$B$12,'1C TSrécur12'!$B$16="récurrentes",'1C TSrécur12'!$S$17&lt;&gt;""),'1C TSrécur12'!$S$21,"")</f>
        <v/>
      </c>
      <c r="G598" s="235"/>
      <c r="H598" s="745">
        <v>0.21</v>
      </c>
      <c r="I598" s="747">
        <v>1</v>
      </c>
      <c r="J598" s="316"/>
      <c r="K598" s="786">
        <f t="shared" si="191"/>
        <v>0</v>
      </c>
      <c r="L598" s="539">
        <f>IF(OR('1C TSrécur12'!$B$12="",'1C TSrécur12'!S$30=0),0,IF(AND('1C TSrécur12'!$B$12&lt;&gt;"",$K$2="Pôle",'1C TSrécur12'!$C$12="OUI"),(('1C TSrécur12'!S$22+'1C TSrécur12'!S$23+'1C TSrécur12'!S$24+'1C TSrécur12'!S$25+'1C TSrécur12'!S$29)/'1C TSrécur12'!S$17),IF(AND('1C TSrécur12'!$B$12&lt;&gt;"",$K$2="Pôle",'1C TSrécur12'!$C$12="NON"),(('1C TSrécur12'!S$22+'1C TSrécur12'!S$23+'1C TSrécur12'!S$24+'1C TSrécur12'!S$25+'1C TSrécur12'!S$29)/'1C TSrécur12'!S$30),IF(AND('1C TSrécur12'!$B$12&lt;&gt;"",$K$2&lt;&gt;"Pôle",'1C TSrécur12'!$C$12="OUI"),(('1C TSrécur12'!S$22+'1C TSrécur12'!S$23+'1C TSrécur12'!S$24+'1C TSrécur12'!S$25+'1C TSrécur12'!S$26+'1C TSrécur12'!S$27+'1C TSrécur12'!S$28+'1C TSrécur12'!S$29)/'1C TSrécur12'!S$17),IF(AND('1C TSrécur12'!$B$12&lt;&gt;"",$K$2&lt;&gt;"Pôle",'1C TSrécur12'!$C$12="NON"),(('1C TSrécur12'!S$22+'1C TSrécur12'!S$23+'1C TSrécur12'!S$24+'1C TSrécur12'!S$25+'1C TSrécur12'!S$26+'1C TSrécur12'!S$27+'1C TSrécur12'!S$28+'1C TSrécur12'!S$29)/'1C TSrécur12'!S$30))))))</f>
        <v>0</v>
      </c>
      <c r="M598" s="539">
        <f>IF(OR('1C TSrécur12'!$B$12="",'1C TSrécur12'!S$30=0),0,IF(AND('1C TSrécur12'!$B$12&lt;&gt;"",$K$2="Pôle",'1C TSrécur12'!$C$12="OUI"),(('1C TSrécur12'!S$26+'1C TSrécur12'!S$27+'1C TSrécur12'!S$28)/'1C TSrécur12'!S$17),IF(AND('1C TSrécur12'!$B$12&lt;&gt;"",$K$2="Pôle",'1C TSrécur12'!$C$12="NON"),(('1C TSrécur12'!S$26+'1C TSrécur12'!S$27+'1C TSrécur12'!S$28)/'1C TSrécur12'!S$30),IF(AND('1C TSrécur12'!$B$12&lt;&gt;"",$K$2&lt;&gt;"Pôle"),0))))</f>
        <v>0</v>
      </c>
      <c r="N598" s="539">
        <f>IF(AND('1C TSrécur12'!$S$17&lt;&gt;0,'1C TSrécur12'!$S$30&lt;&gt;0),L598+M598,0)</f>
        <v>0</v>
      </c>
      <c r="O598" s="544" t="str">
        <f>IF(AND('1C TSrécur12'!S$17&lt;&gt;0,'1C TSrécur12'!$C$12="OUI"),'1C TSrécur12'!S$36/'1C TSrécur12'!S$17,"")</f>
        <v/>
      </c>
      <c r="P598" s="545" t="str">
        <f>IF(AND('1C TSrécur12'!S$17&lt;&gt;0,'1C TSrécur12'!$C$12="OUI"),'1C TSrécur12'!$S$37/'1C TSrécur12'!S$17,"")</f>
        <v/>
      </c>
      <c r="Q598" s="545" t="str">
        <f>IF(AND('1C TSrécur12'!S$17&lt;&gt;0,'1C TSrécur12'!$C$12="OUI"),'1C TSrécur12'!$S$38/'1C TSrécur12'!S$17,"")</f>
        <v/>
      </c>
      <c r="R598" s="545" t="str">
        <f>IF(AND('1C TSrécur12'!S$17&lt;&gt;0,'1C TSrécur12'!$C$12="OUI"),'1C TSrécur12'!$S$39/'1C TSrécur12'!S$17,"")</f>
        <v/>
      </c>
      <c r="S598" s="545" t="str">
        <f>IF(AND('1C TSrécur12'!S$17&lt;&gt;0,'1C TSrécur12'!$C$12="OUI"),'1C TSrécur12'!$S$40/'1C TSrécur12'!S$17,"")</f>
        <v/>
      </c>
      <c r="T598" s="545" t="str">
        <f>IF(AND('1C TSrécur12'!S$17&lt;&gt;0,'1C TSrécur12'!$C$12="OUI"),'1C TSrécur12'!$S$41/'1C TSrécur12'!S$17,"")</f>
        <v/>
      </c>
      <c r="U598" s="545" t="str">
        <f>IF(AND('1C TSrécur12'!S$17&lt;&gt;0,'1C TSrécur12'!$C$12="OUI"),'1C TSrécur12'!$S$42/'1C TSrécur12'!S$17,"")</f>
        <v/>
      </c>
      <c r="V598" s="545" t="str">
        <f>IF(AND('1C TSrécur12'!S$17&lt;&gt;0,'1C TSrécur12'!$C$12="OUI"),'1C TSrécur12'!$S$43/'1C TSrécur12'!S$17,"")</f>
        <v/>
      </c>
      <c r="W598" s="545" t="str">
        <f>IF(AND('1C TSrécur12'!S$17&lt;&gt;0,'1C TSrécur12'!$C$12="OUI"),'1C TSrécur12'!$S$44/'1C TSrécur12'!S$17,"")</f>
        <v/>
      </c>
      <c r="X598" s="545" t="str">
        <f>IF(AND('1C TSrécur12'!S$17&lt;&gt;0,'1C TSrécur12'!$C$12="OUI"),'1C TSrécur12'!$S$45/'1C TSrécur12'!S$17,"")</f>
        <v/>
      </c>
      <c r="Y598" s="545" t="str">
        <f>IF(AND('1C TSrécur12'!S$17&lt;&gt;0,'1C TSrécur12'!$C$12="OUI"),'1C TSrécur12'!$S$46/'1C TSrécur12'!S$17,"")</f>
        <v/>
      </c>
      <c r="Z598" s="545" t="str">
        <f>IF(AND('1C TSrécur12'!S$17&lt;&gt;0,'1C TSrécur12'!$C$12="OUI"),'1C TSrécur12'!$S$47/'1C TSrécur12'!S$17,"")</f>
        <v/>
      </c>
      <c r="AA598" s="545" t="str">
        <f>IF(AND('1C TSrécur12'!S$17&lt;&gt;0,'1C TSrécur12'!$C$12="OUI"),'1C TSrécur12'!$S$48/'1C TSrécur12'!S$17,"")</f>
        <v/>
      </c>
      <c r="AB598" s="545" t="str">
        <f>IF(AND('1C TSrécur12'!S$17&lt;&gt;0,'1C TSrécur12'!$C$12="OUI"),'1C TSrécur12'!$S$49/'1C TSrécur12'!S$17,"")</f>
        <v/>
      </c>
      <c r="AC598" s="545" t="str">
        <f>IF(AND('1C TSrécur12'!S$17&lt;&gt;0,'1C TSrécur12'!$C$12="OUI"),'1C TSrécur12'!$S$50/'1C TSrécur12'!S$17,"")</f>
        <v/>
      </c>
      <c r="AD598" s="545" t="str">
        <f>IF(AND('1C TSrécur12'!S$17&lt;&gt;0,'1C TSrécur12'!$C$12="OUI"),'1C TSrécur12'!$S$51/'1C TSrécur12'!S$17,"")</f>
        <v/>
      </c>
      <c r="AE598" s="545" t="str">
        <f>IF(AND('1C TSrécur12'!S$17&lt;&gt;0,'1C TSrécur12'!$C$12="OUI"),'1C TSrécur12'!$S$52/'1C TSrécur12'!S$17,"")</f>
        <v/>
      </c>
      <c r="AF598" s="545" t="str">
        <f>IF(AND('1C TSrécur12'!S$17&lt;&gt;0,'1C TSrécur12'!$C$12="OUI"),'1C TSrécur12'!$S$53/'1C TSrécur12'!S$17,"")</f>
        <v/>
      </c>
      <c r="AG598" s="545" t="str">
        <f>IF(AND('1C TSrécur12'!S$17&lt;&gt;0,'1C TSrécur12'!$C$12="OUI"),'1C TSrécur12'!$S$54/'1C TSrécur12'!S$17,"")</f>
        <v/>
      </c>
      <c r="AH598" s="545" t="str">
        <f>IF(AND('1C TSrécur12'!S$17&lt;&gt;0,'1C TSrécur12'!$C$12="OUI"),'1C TSrécur12'!$S$55/'1C TSrécur12'!S$17,"")</f>
        <v/>
      </c>
      <c r="AI598" s="545" t="str">
        <f>IF(AND('1C TSrécur12'!S$17&lt;&gt;0,'1C TSrécur12'!$C$12="OUI"),'1C TSrécur12'!$S$56/'1C TSrécur12'!S$17,"")</f>
        <v/>
      </c>
      <c r="AJ598" s="545" t="str">
        <f>IF(AND('1C TSrécur12'!S$17&lt;&gt;0,'1C TSrécur12'!$C$12="OUI"),'1C TSrécur12'!$S$57/'1C TSrécur12'!S$17,"")</f>
        <v/>
      </c>
      <c r="AK598" s="545">
        <f>IF(AND('1C TSrécur12'!S$17&lt;&gt;0,'1C TSrécur12'!$C$12="OUI"),'1C TSrécur12'!S$58/'1C TSrécur12'!S$17,0)</f>
        <v>0</v>
      </c>
      <c r="AL598" s="73">
        <f>IF(AND('1C TSrécur12'!$B$12&lt;&gt;"",'1C TSrécur12'!$C$12="OUI"),N598+AK598,N598)</f>
        <v>0</v>
      </c>
      <c r="AM598" s="344">
        <f t="shared" si="194"/>
        <v>0</v>
      </c>
      <c r="AN598" s="344">
        <f t="shared" si="195"/>
        <v>0</v>
      </c>
      <c r="AO598" s="345">
        <f t="shared" si="199"/>
        <v>0</v>
      </c>
      <c r="AP598" s="573">
        <f t="shared" si="200"/>
        <v>0</v>
      </c>
      <c r="AQ598" s="583">
        <f t="shared" si="198"/>
        <v>0</v>
      </c>
      <c r="AR598" s="579"/>
      <c r="AS598" s="102"/>
      <c r="AT598" s="209" t="str">
        <f>IF('1C TSrécur12'!S$17*FICHE!$C$13&lt;J598,"Forfait limité à "&amp;FICHE!$C$13&amp;"€/jour","")</f>
        <v/>
      </c>
      <c r="AU598" s="592"/>
    </row>
    <row r="599" spans="1:211" ht="13.9" hidden="1" customHeight="1">
      <c r="A599" s="309"/>
      <c r="B599" s="338"/>
      <c r="C599" s="962" t="str">
        <f>IF('1C TSrécur12'!T$17&lt;&gt;0,'1C TSrécur12'!$B$12,"")</f>
        <v/>
      </c>
      <c r="D599" s="963"/>
      <c r="E599" s="964"/>
      <c r="F599" s="211" t="str">
        <f>IF(AND($C599='1C TSrécur12'!$B$12,'1C TSrécur12'!$B$16="récurrentes",'1C TSrécur12'!$T$17&lt;&gt;""),'1C TSrécur12'!$T$21,"")</f>
        <v/>
      </c>
      <c r="G599" s="235"/>
      <c r="H599" s="745">
        <v>0.21</v>
      </c>
      <c r="I599" s="747">
        <v>1</v>
      </c>
      <c r="J599" s="316"/>
      <c r="K599" s="786">
        <f t="shared" si="191"/>
        <v>0</v>
      </c>
      <c r="L599" s="539">
        <f>IF(OR('1C TSrécur12'!$B$12="",'1C TSrécur12'!T$30=0),0,IF(AND('1C TSrécur12'!$B$12&lt;&gt;"",$K$2="Pôle",'1C TSrécur12'!$C$12="OUI"),(('1C TSrécur12'!T$22+'1C TSrécur12'!T$23+'1C TSrécur12'!T$24+'1C TSrécur12'!T$25+'1C TSrécur12'!T$29)/'1C TSrécur12'!T$17),IF(AND('1C TSrécur12'!$B$12&lt;&gt;"",$K$2="Pôle",'1C TSrécur12'!$C$12="NON"),(('1C TSrécur12'!T$22+'1C TSrécur12'!T$23+'1C TSrécur12'!T$24+'1C TSrécur12'!T$25+'1C TSrécur12'!T$29)/'1C TSrécur12'!T$30),IF(AND('1C TSrécur12'!$B$12&lt;&gt;"",$K$2&lt;&gt;"Pôle",'1C TSrécur12'!$C$12="OUI"),(('1C TSrécur12'!T$22+'1C TSrécur12'!T$23+'1C TSrécur12'!T$24+'1C TSrécur12'!T$25+'1C TSrécur12'!T$26+'1C TSrécur12'!T$27+'1C TSrécur12'!T$28+'1C TSrécur12'!T$29)/'1C TSrécur12'!T$17),IF(AND('1C TSrécur12'!$B$12&lt;&gt;"",$K$2&lt;&gt;"Pôle",'1C TSrécur12'!$C$12="NON"),(('1C TSrécur12'!T$22+'1C TSrécur12'!T$23+'1C TSrécur12'!T$24+'1C TSrécur12'!T$25+'1C TSrécur12'!T$26+'1C TSrécur12'!T$27+'1C TSrécur12'!T$28+'1C TSrécur12'!T$29)/'1C TSrécur12'!T$30))))))</f>
        <v>0</v>
      </c>
      <c r="M599" s="539">
        <f>IF(OR('1C TSrécur12'!$B$12="",'1C TSrécur12'!T$30=0),0,IF(AND('1C TSrécur12'!$B$12&lt;&gt;"",$K$2="Pôle",'1C TSrécur12'!$C$12="OUI"),(('1C TSrécur12'!T$26+'1C TSrécur12'!T$27+'1C TSrécur12'!T$28)/'1C TSrécur12'!T$17),IF(AND('1C TSrécur12'!$B$12&lt;&gt;"",$K$2="Pôle",'1C TSrécur12'!$C$12="NON"),(('1C TSrécur12'!T$26+'1C TSrécur12'!T$27+'1C TSrécur12'!T$28)/'1C TSrécur12'!T$30),IF(AND('1C TSrécur12'!$B$12&lt;&gt;"",$K$2&lt;&gt;"Pôle"),0))))</f>
        <v>0</v>
      </c>
      <c r="N599" s="539">
        <f>IF(AND('1C TSrécur12'!$T$17&lt;&gt;0,'1C TSrécur12'!$T$30&lt;&gt;0),L599+M599,0)</f>
        <v>0</v>
      </c>
      <c r="O599" s="544" t="str">
        <f>IF(AND('1C TSrécur12'!T$17&lt;&gt;0,'1C TSrécur12'!$C$12="OUI"),'1C TSrécur12'!T$36/'1C TSrécur12'!T$17,"")</f>
        <v/>
      </c>
      <c r="P599" s="545" t="str">
        <f>IF(AND('1C TSrécur12'!T$17&lt;&gt;0,'1C TSrécur12'!$C$12="OUI"),'1C TSrécur12'!$T$37/'1C TSrécur12'!T$17,"")</f>
        <v/>
      </c>
      <c r="Q599" s="545" t="str">
        <f>IF(AND('1C TSrécur12'!T$17&lt;&gt;0,'1C TSrécur12'!$C$12="OUI"),'1C TSrécur12'!$T$38/'1C TSrécur12'!T$17,"")</f>
        <v/>
      </c>
      <c r="R599" s="545" t="str">
        <f>IF(AND('1C TSrécur12'!T$17&lt;&gt;0,'1C TSrécur12'!$C$12="OUI"),'1C TSrécur12'!$T$39/'1C TSrécur12'!T$17,"")</f>
        <v/>
      </c>
      <c r="S599" s="545" t="str">
        <f>IF(AND('1C TSrécur12'!T$17&lt;&gt;0,'1C TSrécur12'!$C$12="OUI"),'1C TSrécur12'!$T$40/'1C TSrécur12'!T$17,"")</f>
        <v/>
      </c>
      <c r="T599" s="545" t="str">
        <f>IF(AND('1C TSrécur12'!T$17&lt;&gt;0,'1C TSrécur12'!$C$12="OUI"),'1C TSrécur12'!$T$41/'1C TSrécur12'!T$17,"")</f>
        <v/>
      </c>
      <c r="U599" s="545" t="str">
        <f>IF(AND('1C TSrécur12'!T$17&lt;&gt;0,'1C TSrécur12'!$C$12="OUI"),'1C TSrécur12'!$T$42/'1C TSrécur12'!T$17,"")</f>
        <v/>
      </c>
      <c r="V599" s="545" t="str">
        <f>IF(AND('1C TSrécur12'!T$17&lt;&gt;0,'1C TSrécur12'!$C$12="OUI"),'1C TSrécur12'!$T$43/'1C TSrécur12'!T$17,"")</f>
        <v/>
      </c>
      <c r="W599" s="545" t="str">
        <f>IF(AND('1C TSrécur12'!T$17&lt;&gt;0,'1C TSrécur12'!$C$12="OUI"),'1C TSrécur12'!$T$44/'1C TSrécur12'!T$17,"")</f>
        <v/>
      </c>
      <c r="X599" s="545" t="str">
        <f>IF(AND('1C TSrécur12'!T$17&lt;&gt;0,'1C TSrécur12'!$C$12="OUI"),'1C TSrécur12'!$T$45/'1C TSrécur12'!T$17,"")</f>
        <v/>
      </c>
      <c r="Y599" s="545" t="str">
        <f>IF(AND('1C TSrécur12'!T$17&lt;&gt;0,'1C TSrécur12'!$C$12="OUI"),'1C TSrécur12'!$T$46/'1C TSrécur12'!T$17,"")</f>
        <v/>
      </c>
      <c r="Z599" s="545" t="str">
        <f>IF(AND('1C TSrécur12'!T$17&lt;&gt;0,'1C TSrécur12'!$C$12="OUI"),'1C TSrécur12'!$T$47/'1C TSrécur12'!T$17,"")</f>
        <v/>
      </c>
      <c r="AA599" s="545" t="str">
        <f>IF(AND('1C TSrécur12'!T$17&lt;&gt;0,'1C TSrécur12'!$C$12="OUI"),'1C TSrécur12'!$T$48/'1C TSrécur12'!T$17,"")</f>
        <v/>
      </c>
      <c r="AB599" s="545" t="str">
        <f>IF(AND('1C TSrécur12'!T$17&lt;&gt;0,'1C TSrécur12'!$C$12="OUI"),'1C TSrécur12'!$T$49/'1C TSrécur12'!T$17,"")</f>
        <v/>
      </c>
      <c r="AC599" s="545" t="str">
        <f>IF(AND('1C TSrécur12'!T$17&lt;&gt;0,'1C TSrécur12'!$C$12="OUI"),'1C TSrécur12'!$T$50/'1C TSrécur12'!T$17,"")</f>
        <v/>
      </c>
      <c r="AD599" s="545" t="str">
        <f>IF(AND('1C TSrécur12'!T$17&lt;&gt;0,'1C TSrécur12'!$C$12="OUI"),'1C TSrécur12'!$T$51/'1C TSrécur12'!T$17,"")</f>
        <v/>
      </c>
      <c r="AE599" s="545" t="str">
        <f>IF(AND('1C TSrécur12'!T$17&lt;&gt;0,'1C TSrécur12'!$C$12="OUI"),'1C TSrécur12'!$T$52/'1C TSrécur12'!T$17,"")</f>
        <v/>
      </c>
      <c r="AF599" s="545" t="str">
        <f>IF(AND('1C TSrécur12'!T$17&lt;&gt;0,'1C TSrécur12'!$C$12="OUI"),'1C TSrécur12'!$T$53/'1C TSrécur12'!T$17,"")</f>
        <v/>
      </c>
      <c r="AG599" s="545" t="str">
        <f>IF(AND('1C TSrécur12'!T$17&lt;&gt;0,'1C TSrécur12'!$C$12="OUI"),'1C TSrécur12'!$T$54/'1C TSrécur12'!T$17,"")</f>
        <v/>
      </c>
      <c r="AH599" s="545" t="str">
        <f>IF(AND('1C TSrécur12'!T$17&lt;&gt;0,'1C TSrécur12'!$C$12="OUI"),'1C TSrécur12'!$T$55/'1C TSrécur12'!T$17,"")</f>
        <v/>
      </c>
      <c r="AI599" s="545" t="str">
        <f>IF(AND('1C TSrécur12'!T$17&lt;&gt;0,'1C TSrécur12'!$C$12="OUI"),'1C TSrécur12'!$T$56/'1C TSrécur12'!T$17,"")</f>
        <v/>
      </c>
      <c r="AJ599" s="545" t="str">
        <f>IF(AND('1C TSrécur12'!T$17&lt;&gt;0,'1C TSrécur12'!$C$12="OUI"),'1C TSrécur12'!$T$57/'1C TSrécur12'!T$17,"")</f>
        <v/>
      </c>
      <c r="AK599" s="545">
        <f>IF(AND('1C TSrécur12'!T$17&lt;&gt;0,'1C TSrécur12'!$C$12="OUI"),'1C TSrécur12'!T$58/'1C TSrécur12'!T$17,0)</f>
        <v>0</v>
      </c>
      <c r="AL599" s="73">
        <f>IF(AND('1C TSrécur12'!$B$12&lt;&gt;"",'1C TSrécur12'!$C$12="OUI"),N599+AK599,N599)</f>
        <v>0</v>
      </c>
      <c r="AM599" s="344">
        <f t="shared" si="194"/>
        <v>0</v>
      </c>
      <c r="AN599" s="344">
        <f t="shared" si="195"/>
        <v>0</v>
      </c>
      <c r="AO599" s="345">
        <f t="shared" si="199"/>
        <v>0</v>
      </c>
      <c r="AP599" s="573">
        <f t="shared" si="200"/>
        <v>0</v>
      </c>
      <c r="AQ599" s="583">
        <f t="shared" si="198"/>
        <v>0</v>
      </c>
      <c r="AR599" s="579"/>
      <c r="AS599" s="102"/>
      <c r="AT599" s="209" t="str">
        <f>IF('1C TSrécur12'!T$17*FICHE!$C$13&lt;J599,"Forfait limité à "&amp;FICHE!$C$13&amp;"€/jour","")</f>
        <v/>
      </c>
      <c r="AU599" s="592"/>
    </row>
    <row r="600" spans="1:211" ht="13.9" hidden="1" customHeight="1">
      <c r="A600" s="309"/>
      <c r="B600" s="338"/>
      <c r="C600" s="962" t="str">
        <f>IF('1C TSrécur12'!U$17&lt;&gt;0,'1C TSrécur12'!$B$12,"")</f>
        <v/>
      </c>
      <c r="D600" s="963"/>
      <c r="E600" s="964"/>
      <c r="F600" s="211" t="str">
        <f>IF(AND($C600='1C TSrécur12'!$B$12,'1C TSrécur12'!$B$16="récurrentes",'1C TSrécur12'!$U$17&lt;&gt;""),'1C TSrécur12'!$U$21,"")</f>
        <v/>
      </c>
      <c r="G600" s="235"/>
      <c r="H600" s="745">
        <v>0.21</v>
      </c>
      <c r="I600" s="747">
        <v>1</v>
      </c>
      <c r="J600" s="316"/>
      <c r="K600" s="786">
        <f t="shared" si="191"/>
        <v>0</v>
      </c>
      <c r="L600" s="539">
        <f>IF(OR('1C TSrécur12'!$B$12="",'1C TSrécur12'!U$30=0),0,IF(AND('1C TSrécur12'!$B$12&lt;&gt;"",$K$2="Pôle",'1C TSrécur12'!$C$12="OUI"),(('1C TSrécur12'!U$22+'1C TSrécur12'!U$23+'1C TSrécur12'!U$24+'1C TSrécur12'!U$25+'1C TSrécur12'!U$29)/'1C TSrécur12'!U$17),IF(AND('1C TSrécur12'!$B$12&lt;&gt;"",$K$2="Pôle",'1C TSrécur12'!$C$12="NON"),(('1C TSrécur12'!U$22+'1C TSrécur12'!U$23+'1C TSrécur12'!U$24+'1C TSrécur12'!U$25+'1C TSrécur12'!U$29)/'1C TSrécur12'!U$30),IF(AND('1C TSrécur12'!$B$12&lt;&gt;"",$K$2&lt;&gt;"Pôle",'1C TSrécur12'!$C$12="OUI"),(('1C TSrécur12'!U$22+'1C TSrécur12'!U$23+'1C TSrécur12'!U$24+'1C TSrécur12'!U$25+'1C TSrécur12'!U$26+'1C TSrécur12'!U$27+'1C TSrécur12'!U$28+'1C TSrécur12'!U$29)/'1C TSrécur12'!U$17),IF(AND('1C TSrécur12'!$B$12&lt;&gt;"",$K$2&lt;&gt;"Pôle",'1C TSrécur12'!$C$12="NON"),(('1C TSrécur12'!U$22+'1C TSrécur12'!U$23+'1C TSrécur12'!U$24+'1C TSrécur12'!U$25+'1C TSrécur12'!U$26+'1C TSrécur12'!U$27+'1C TSrécur12'!U$28+'1C TSrécur12'!U$29)/'1C TSrécur12'!U$30))))))</f>
        <v>0</v>
      </c>
      <c r="M600" s="539">
        <f>IF(OR('1C TSrécur12'!$B$12="",'1C TSrécur12'!U$30=0),0,IF(AND('1C TSrécur12'!$B$12&lt;&gt;"",$K$2="Pôle",'1C TSrécur12'!$C$12="OUI"),(('1C TSrécur12'!U$26+'1C TSrécur12'!U$27+'1C TSrécur12'!U$28)/'1C TSrécur12'!U$17),IF(AND('1C TSrécur12'!$B$12&lt;&gt;"",$K$2="Pôle",'1C TSrécur12'!$C$12="NON"),(('1C TSrécur12'!U$26+'1C TSrécur12'!U$27+'1C TSrécur12'!U$28)/'1C TSrécur12'!U$30),IF(AND('1C TSrécur12'!$B$12&lt;&gt;"",$K$2&lt;&gt;"Pôle"),0))))</f>
        <v>0</v>
      </c>
      <c r="N600" s="539">
        <f>IF(AND('1C TSrécur12'!$U$17&lt;&gt;0,'1C TSrécur12'!$U$30&lt;&gt;0),L600+M600,0)</f>
        <v>0</v>
      </c>
      <c r="O600" s="544" t="str">
        <f>IF(AND('1C TSrécur12'!U$17&lt;&gt;0,'1C TSrécur12'!$C$12="OUI"),'1C TSrécur12'!U$36/'1C TSrécur12'!U$17,"")</f>
        <v/>
      </c>
      <c r="P600" s="545" t="str">
        <f>IF(AND('1C TSrécur12'!U$17&lt;&gt;0,'1C TSrécur12'!$C$12="OUI"),'1C TSrécur12'!$U$37/'1C TSrécur12'!U$17,"")</f>
        <v/>
      </c>
      <c r="Q600" s="545" t="str">
        <f>IF(AND('1C TSrécur12'!U$17&lt;&gt;0,'1C TSrécur12'!$C$12="OUI"),'1C TSrécur12'!$U$38/'1C TSrécur12'!U$17,"")</f>
        <v/>
      </c>
      <c r="R600" s="545" t="str">
        <f>IF(AND('1C TSrécur12'!U$17&lt;&gt;0,'1C TSrécur12'!$C$12="OUI"),'1C TSrécur12'!$U$39/'1C TSrécur12'!U$17,"")</f>
        <v/>
      </c>
      <c r="S600" s="545" t="str">
        <f>IF(AND('1C TSrécur12'!U$17&lt;&gt;0,'1C TSrécur12'!$C$12="OUI"),'1C TSrécur12'!$U$40/'1C TSrécur12'!U$17,"")</f>
        <v/>
      </c>
      <c r="T600" s="545" t="str">
        <f>IF(AND('1C TSrécur12'!U$17&lt;&gt;0,'1C TSrécur12'!$C$12="OUI"),'1C TSrécur12'!$U$41/'1C TSrécur12'!U$17,"")</f>
        <v/>
      </c>
      <c r="U600" s="545" t="str">
        <f>IF(AND('1C TSrécur12'!U$17&lt;&gt;0,'1C TSrécur12'!$C$12="OUI"),'1C TSrécur12'!$U$42/'1C TSrécur12'!U$17,"")</f>
        <v/>
      </c>
      <c r="V600" s="545" t="str">
        <f>IF(AND('1C TSrécur12'!U$17&lt;&gt;0,'1C TSrécur12'!$C$12="OUI"),'1C TSrécur12'!$U$43/'1C TSrécur12'!U$17,"")</f>
        <v/>
      </c>
      <c r="W600" s="545" t="str">
        <f>IF(AND('1C TSrécur12'!U$17&lt;&gt;0,'1C TSrécur12'!$C$12="OUI"),'1C TSrécur12'!$U$44/'1C TSrécur12'!U$17,"")</f>
        <v/>
      </c>
      <c r="X600" s="545" t="str">
        <f>IF(AND('1C TSrécur12'!U$17&lt;&gt;0,'1C TSrécur12'!$C$12="OUI"),'1C TSrécur12'!$U$45/'1C TSrécur12'!U$17,"")</f>
        <v/>
      </c>
      <c r="Y600" s="545" t="str">
        <f>IF(AND('1C TSrécur12'!U$17&lt;&gt;0,'1C TSrécur12'!$C$12="OUI"),'1C TSrécur12'!$U$46/'1C TSrécur12'!U$17,"")</f>
        <v/>
      </c>
      <c r="Z600" s="545" t="str">
        <f>IF(AND('1C TSrécur12'!U$17&lt;&gt;0,'1C TSrécur12'!$C$12="OUI"),'1C TSrécur12'!$U$47/'1C TSrécur12'!U$17,"")</f>
        <v/>
      </c>
      <c r="AA600" s="545" t="str">
        <f>IF(AND('1C TSrécur12'!U$17&lt;&gt;0,'1C TSrécur12'!$C$12="OUI"),'1C TSrécur12'!$U$48/'1C TSrécur12'!U$17,"")</f>
        <v/>
      </c>
      <c r="AB600" s="545" t="str">
        <f>IF(AND('1C TSrécur12'!U$17&lt;&gt;0,'1C TSrécur12'!$C$12="OUI"),'1C TSrécur12'!$U$49/'1C TSrécur12'!U$17,"")</f>
        <v/>
      </c>
      <c r="AC600" s="545" t="str">
        <f>IF(AND('1C TSrécur12'!U$17&lt;&gt;0,'1C TSrécur12'!$C$12="OUI"),'1C TSrécur12'!$U$50/'1C TSrécur12'!U$17,"")</f>
        <v/>
      </c>
      <c r="AD600" s="545" t="str">
        <f>IF(AND('1C TSrécur12'!U$17&lt;&gt;0,'1C TSrécur12'!$C$12="OUI"),'1C TSrécur12'!$U$51/'1C TSrécur12'!U$17,"")</f>
        <v/>
      </c>
      <c r="AE600" s="545" t="str">
        <f>IF(AND('1C TSrécur12'!U$17&lt;&gt;0,'1C TSrécur12'!$C$12="OUI"),'1C TSrécur12'!$U$52/'1C TSrécur12'!U$17,"")</f>
        <v/>
      </c>
      <c r="AF600" s="545" t="str">
        <f>IF(AND('1C TSrécur12'!U$17&lt;&gt;0,'1C TSrécur12'!$C$12="OUI"),'1C TSrécur12'!$U$53/'1C TSrécur12'!U$17,"")</f>
        <v/>
      </c>
      <c r="AG600" s="545" t="str">
        <f>IF(AND('1C TSrécur12'!U$17&lt;&gt;0,'1C TSrécur12'!$C$12="OUI"),'1C TSrécur12'!$U$54/'1C TSrécur12'!U$17,"")</f>
        <v/>
      </c>
      <c r="AH600" s="545" t="str">
        <f>IF(AND('1C TSrécur12'!U$17&lt;&gt;0,'1C TSrécur12'!$C$12="OUI"),'1C TSrécur12'!$U$55/'1C TSrécur12'!U$17,"")</f>
        <v/>
      </c>
      <c r="AI600" s="545" t="str">
        <f>IF(AND('1C TSrécur12'!U$17&lt;&gt;0,'1C TSrécur12'!$C$12="OUI"),'1C TSrécur12'!$U$56/'1C TSrécur12'!U$17,"")</f>
        <v/>
      </c>
      <c r="AJ600" s="545" t="str">
        <f>IF(AND('1C TSrécur12'!U$17&lt;&gt;0,'1C TSrécur12'!$C$12="OUI"),'1C TSrécur12'!$U$57/'1C TSrécur12'!U$17,"")</f>
        <v/>
      </c>
      <c r="AK600" s="545">
        <f>IF(AND('1C TSrécur12'!U$17&lt;&gt;0,'1C TSrécur12'!$C$12="OUI"),'1C TSrécur12'!U$58/'1C TSrécur12'!U$17,0)</f>
        <v>0</v>
      </c>
      <c r="AL600" s="73">
        <f>IF(AND('1C TSrécur12'!$B$12&lt;&gt;"",'1C TSrécur12'!$C$12="OUI"),N600+AK600,N600)</f>
        <v>0</v>
      </c>
      <c r="AM600" s="344">
        <f t="shared" si="194"/>
        <v>0</v>
      </c>
      <c r="AN600" s="344">
        <f t="shared" si="195"/>
        <v>0</v>
      </c>
      <c r="AO600" s="345">
        <f t="shared" si="199"/>
        <v>0</v>
      </c>
      <c r="AP600" s="573">
        <f t="shared" si="200"/>
        <v>0</v>
      </c>
      <c r="AQ600" s="583">
        <f t="shared" si="198"/>
        <v>0</v>
      </c>
      <c r="AR600" s="579"/>
      <c r="AS600" s="102"/>
      <c r="AT600" s="209" t="str">
        <f>IF('1C TSrécur12'!U$17*FICHE!$C$13&lt;J600,"Forfait limité à "&amp;FICHE!$C$13&amp;"€/jour","")</f>
        <v/>
      </c>
      <c r="AU600" s="592"/>
    </row>
    <row r="601" spans="1:211" ht="13.9" hidden="1" customHeight="1">
      <c r="A601" s="309"/>
      <c r="B601" s="338"/>
      <c r="C601" s="962" t="str">
        <f>IF('1C TSrécur12'!V$17&lt;&gt;0,'1C TSrécur12'!$B$12,"")</f>
        <v/>
      </c>
      <c r="D601" s="963"/>
      <c r="E601" s="964"/>
      <c r="F601" s="211" t="str">
        <f>IF(AND($C601='1C TSrécur12'!$B$12,'1C TSrécur12'!$B$16="récurrentes",'1C TSrécur12'!$V$17&lt;&gt;""),'1C TSrécur12'!$V$21,"")</f>
        <v/>
      </c>
      <c r="G601" s="235"/>
      <c r="H601" s="745">
        <v>0.21</v>
      </c>
      <c r="I601" s="747">
        <v>1</v>
      </c>
      <c r="J601" s="316"/>
      <c r="K601" s="786">
        <f t="shared" si="191"/>
        <v>0</v>
      </c>
      <c r="L601" s="539">
        <f>IF(OR('1C TSrécur12'!$B$12="",'1C TSrécur12'!V$30=0),0,IF(AND('1C TSrécur12'!$B$12&lt;&gt;"",$K$2="Pôle",'1C TSrécur12'!$C$12="OUI"),(('1C TSrécur12'!V$22+'1C TSrécur12'!V$23+'1C TSrécur12'!V$24+'1C TSrécur12'!V$25+'1C TSrécur12'!V$29)/'1C TSrécur12'!V$17),IF(AND('1C TSrécur12'!$B$12&lt;&gt;"",$K$2="Pôle",'1C TSrécur12'!$C$12="NON"),(('1C TSrécur12'!V$22+'1C TSrécur12'!V$23+'1C TSrécur12'!V$24+'1C TSrécur12'!V$25+'1C TSrécur12'!V$29)/'1C TSrécur12'!V$30),IF(AND('1C TSrécur12'!$B$12&lt;&gt;"",$K$2&lt;&gt;"Pôle",'1C TSrécur12'!$C$12="OUI"),(('1C TSrécur12'!V$22+'1C TSrécur12'!V$23+'1C TSrécur12'!V$24+'1C TSrécur12'!V$25+'1C TSrécur12'!V$26+'1C TSrécur12'!V$27+'1C TSrécur12'!V$28+'1C TSrécur12'!V$29)/'1C TSrécur12'!V$17),IF(AND('1C TSrécur12'!$B$12&lt;&gt;"",$K$2&lt;&gt;"Pôle",'1C TSrécur12'!$C$12="NON"),(('1C TSrécur12'!V$22+'1C TSrécur12'!V$23+'1C TSrécur12'!V$24+'1C TSrécur12'!V$25+'1C TSrécur12'!V$26+'1C TSrécur12'!V$27+'1C TSrécur12'!V$28+'1C TSrécur12'!V$29)/'1C TSrécur12'!V$30))))))</f>
        <v>0</v>
      </c>
      <c r="M601" s="539">
        <f>IF(OR('1C TSrécur12'!$B$12="",'1C TSrécur12'!V$30=0),0,IF(AND('1C TSrécur12'!$B$12&lt;&gt;"",$K$2="Pôle",'1C TSrécur12'!$C$12="OUI"),(('1C TSrécur12'!V$26+'1C TSrécur12'!V$27+'1C TSrécur12'!V$28)/'1C TSrécur12'!V$17),IF(AND('1C TSrécur12'!$B$12&lt;&gt;"",$K$2="Pôle",'1C TSrécur12'!$C$12="NON"),(('1C TSrécur12'!V$26+'1C TSrécur12'!V$27+'1C TSrécur12'!V$28)/'1C TSrécur12'!V$30),IF(AND('1C TSrécur12'!$B$12&lt;&gt;"",$K$2&lt;&gt;"Pôle"),0))))</f>
        <v>0</v>
      </c>
      <c r="N601" s="539">
        <f>IF(AND('1C TSrécur12'!$V$17&lt;&gt;0,'1C TSrécur12'!$V$30&lt;&gt;0),L601+M601,0)</f>
        <v>0</v>
      </c>
      <c r="O601" s="544" t="str">
        <f>IF(AND('1C TSrécur12'!V$17&lt;&gt;0,'1C TSrécur12'!$C$12="OUI"),'1C TSrécur12'!V$36/'1C TSrécur12'!V$17,"")</f>
        <v/>
      </c>
      <c r="P601" s="545" t="str">
        <f>IF(AND('1C TSrécur12'!V$17&lt;&gt;0,'1C TSrécur12'!$C$12="OUI"),'1C TSrécur12'!$V$37/'1C TSrécur12'!V$17,"")</f>
        <v/>
      </c>
      <c r="Q601" s="545" t="str">
        <f>IF(AND('1C TSrécur12'!V$17&lt;&gt;0,'1C TSrécur12'!$C$12="OUI"),'1C TSrécur12'!$V$38/'1C TSrécur12'!V$17,"")</f>
        <v/>
      </c>
      <c r="R601" s="545" t="str">
        <f>IF(AND('1C TSrécur12'!V$17&lt;&gt;0,'1C TSrécur12'!$C$12="OUI"),'1C TSrécur12'!$V$39/'1C TSrécur12'!V$17,"")</f>
        <v/>
      </c>
      <c r="S601" s="545" t="str">
        <f>IF(AND('1C TSrécur12'!V$17&lt;&gt;0,'1C TSrécur12'!$C$12="OUI"),'1C TSrécur12'!$V$40/'1C TSrécur12'!V$17,"")</f>
        <v/>
      </c>
      <c r="T601" s="545" t="str">
        <f>IF(AND('1C TSrécur12'!V$17&lt;&gt;0,'1C TSrécur12'!$C$12="OUI"),'1C TSrécur12'!$V$41/'1C TSrécur12'!V$17,"")</f>
        <v/>
      </c>
      <c r="U601" s="545" t="str">
        <f>IF(AND('1C TSrécur12'!V$17&lt;&gt;0,'1C TSrécur12'!$C$12="OUI"),'1C TSrécur12'!$V$42/'1C TSrécur12'!V$17,"")</f>
        <v/>
      </c>
      <c r="V601" s="545" t="str">
        <f>IF(AND('1C TSrécur12'!V$17&lt;&gt;0,'1C TSrécur12'!$C$12="OUI"),'1C TSrécur12'!$V$43/'1C TSrécur12'!V$17,"")</f>
        <v/>
      </c>
      <c r="W601" s="545" t="str">
        <f>IF(AND('1C TSrécur12'!V$17&lt;&gt;0,'1C TSrécur12'!$C$12="OUI"),'1C TSrécur12'!$V$44/'1C TSrécur12'!V$17,"")</f>
        <v/>
      </c>
      <c r="X601" s="545" t="str">
        <f>IF(AND('1C TSrécur12'!V$17&lt;&gt;0,'1C TSrécur12'!$C$12="OUI"),'1C TSrécur12'!$V$45/'1C TSrécur12'!V$17,"")</f>
        <v/>
      </c>
      <c r="Y601" s="545" t="str">
        <f>IF(AND('1C TSrécur12'!V$17&lt;&gt;0,'1C TSrécur12'!$C$12="OUI"),'1C TSrécur12'!$V$46/'1C TSrécur12'!V$17,"")</f>
        <v/>
      </c>
      <c r="Z601" s="545" t="str">
        <f>IF(AND('1C TSrécur12'!V$17&lt;&gt;0,'1C TSrécur12'!$C$12="OUI"),'1C TSrécur12'!$V$47/'1C TSrécur12'!V$17,"")</f>
        <v/>
      </c>
      <c r="AA601" s="545" t="str">
        <f>IF(AND('1C TSrécur12'!V$17&lt;&gt;0,'1C TSrécur12'!$C$12="OUI"),'1C TSrécur12'!$V$48/'1C TSrécur12'!V$17,"")</f>
        <v/>
      </c>
      <c r="AB601" s="545" t="str">
        <f>IF(AND('1C TSrécur12'!V$17&lt;&gt;0,'1C TSrécur12'!$C$12="OUI"),'1C TSrécur12'!$V$49/'1C TSrécur12'!V$17,"")</f>
        <v/>
      </c>
      <c r="AC601" s="545" t="str">
        <f>IF(AND('1C TSrécur12'!V$17&lt;&gt;0,'1C TSrécur12'!$C$12="OUI"),'1C TSrécur12'!$V$50/'1C TSrécur12'!V$17,"")</f>
        <v/>
      </c>
      <c r="AD601" s="545" t="str">
        <f>IF(AND('1C TSrécur12'!V$17&lt;&gt;0,'1C TSrécur12'!$C$12="OUI"),'1C TSrécur12'!$V$51/'1C TSrécur12'!V$17,"")</f>
        <v/>
      </c>
      <c r="AE601" s="545" t="str">
        <f>IF(AND('1C TSrécur12'!V$17&lt;&gt;0,'1C TSrécur12'!$C$12="OUI"),'1C TSrécur12'!$V$52/'1C TSrécur12'!V$17,"")</f>
        <v/>
      </c>
      <c r="AF601" s="545" t="str">
        <f>IF(AND('1C TSrécur12'!V$17&lt;&gt;0,'1C TSrécur12'!$C$12="OUI"),'1C TSrécur12'!$V$53/'1C TSrécur12'!V$17,"")</f>
        <v/>
      </c>
      <c r="AG601" s="545" t="str">
        <f>IF(AND('1C TSrécur12'!V$17&lt;&gt;0,'1C TSrécur12'!$C$12="OUI"),'1C TSrécur12'!$V$54/'1C TSrécur12'!V$17,"")</f>
        <v/>
      </c>
      <c r="AH601" s="545" t="str">
        <f>IF(AND('1C TSrécur12'!V$17&lt;&gt;0,'1C TSrécur12'!$C$12="OUI"),'1C TSrécur12'!$V$55/'1C TSrécur12'!V$17,"")</f>
        <v/>
      </c>
      <c r="AI601" s="545" t="str">
        <f>IF(AND('1C TSrécur12'!V$17&lt;&gt;0,'1C TSrécur12'!$C$12="OUI"),'1C TSrécur12'!$V$56/'1C TSrécur12'!V$17,"")</f>
        <v/>
      </c>
      <c r="AJ601" s="545" t="str">
        <f>IF(AND('1C TSrécur12'!V$17&lt;&gt;0,'1C TSrécur12'!$C$12="OUI"),'1C TSrécur12'!$V$57/'1C TSrécur12'!V$17,"")</f>
        <v/>
      </c>
      <c r="AK601" s="545">
        <f>IF(AND('1C TSrécur12'!V$17&lt;&gt;0,'1C TSrécur12'!$C$12="OUI"),'1C TSrécur12'!V$58/'1C TSrécur12'!V$17,0)</f>
        <v>0</v>
      </c>
      <c r="AL601" s="73">
        <f>IF(AND('1C TSrécur12'!$B$12&lt;&gt;"",'1C TSrécur12'!$C$12="OUI"),N601+AK601,N601)</f>
        <v>0</v>
      </c>
      <c r="AM601" s="344">
        <f t="shared" si="194"/>
        <v>0</v>
      </c>
      <c r="AN601" s="344">
        <f t="shared" si="195"/>
        <v>0</v>
      </c>
      <c r="AO601" s="345">
        <f t="shared" si="199"/>
        <v>0</v>
      </c>
      <c r="AP601" s="573">
        <f t="shared" si="200"/>
        <v>0</v>
      </c>
      <c r="AQ601" s="583">
        <f t="shared" si="198"/>
        <v>0</v>
      </c>
      <c r="AR601" s="579"/>
      <c r="AS601" s="102"/>
      <c r="AT601" s="209" t="str">
        <f>IF('1C TSrécur12'!V$17*FICHE!$C$13&lt;J601,"Forfait limité à "&amp;FICHE!$C$13&amp;"€/jour","")</f>
        <v/>
      </c>
      <c r="AU601" s="592"/>
    </row>
    <row r="602" spans="1:211" ht="13.9" hidden="1" customHeight="1">
      <c r="A602" s="309"/>
      <c r="B602" s="338"/>
      <c r="C602" s="962" t="str">
        <f>IF('1C TSrécur12'!W$17&lt;&gt;0,'1C TSrécur12'!$B$12,"")</f>
        <v/>
      </c>
      <c r="D602" s="963"/>
      <c r="E602" s="964"/>
      <c r="F602" s="211" t="str">
        <f>IF(AND($C602='1C TSrécur12'!$B$12,'1C TSrécur12'!$B$16="récurrentes",'1C TSrécur12'!$W$17&lt;&gt;""),'1C TSrécur12'!$W$21,"")</f>
        <v/>
      </c>
      <c r="G602" s="235"/>
      <c r="H602" s="745">
        <v>0.21</v>
      </c>
      <c r="I602" s="747">
        <v>1</v>
      </c>
      <c r="J602" s="316"/>
      <c r="K602" s="786">
        <f t="shared" si="191"/>
        <v>0</v>
      </c>
      <c r="L602" s="539">
        <f>IF(OR('1C TSrécur12'!$B$12="",'1C TSrécur12'!W$30=0),0,IF(AND('1C TSrécur12'!$B$12&lt;&gt;"",$K$2="Pôle",'1C TSrécur12'!$C$12="OUI"),(('1C TSrécur12'!W$22+'1C TSrécur12'!W$23+'1C TSrécur12'!W$24+'1C TSrécur12'!W$25+'1C TSrécur12'!W$29)/'1C TSrécur12'!W$17),IF(AND('1C TSrécur12'!$B$12&lt;&gt;"",$K$2="Pôle",'1C TSrécur12'!$C$12="NON"),(('1C TSrécur12'!W$22+'1C TSrécur12'!W$23+'1C TSrécur12'!W$24+'1C TSrécur12'!W$25+'1C TSrécur12'!W$29)/'1C TSrécur12'!W$30),IF(AND('1C TSrécur12'!$B$12&lt;&gt;"",$K$2&lt;&gt;"Pôle",'1C TSrécur12'!$C$12="OUI"),(('1C TSrécur12'!W$22+'1C TSrécur12'!W$23+'1C TSrécur12'!W$24+'1C TSrécur12'!W$25+'1C TSrécur12'!W$26+'1C TSrécur12'!W$27+'1C TSrécur12'!W$28+'1C TSrécur12'!W$29)/'1C TSrécur12'!W$17),IF(AND('1C TSrécur12'!$B$12&lt;&gt;"",$K$2&lt;&gt;"Pôle",'1C TSrécur12'!$C$12="NON"),(('1C TSrécur12'!W$22+'1C TSrécur12'!W$23+'1C TSrécur12'!W$24+'1C TSrécur12'!W$25+'1C TSrécur12'!W$26+'1C TSrécur12'!W$27+'1C TSrécur12'!W$28+'1C TSrécur12'!W$29)/'1C TSrécur12'!W$30))))))</f>
        <v>0</v>
      </c>
      <c r="M602" s="539">
        <f>IF(OR('1C TSrécur12'!$B$12="",'1C TSrécur12'!W$30=0),0,IF(AND('1C TSrécur12'!$B$12&lt;&gt;"",$K$2="Pôle",'1C TSrécur12'!$C$12="OUI"),(('1C TSrécur12'!W$26+'1C TSrécur12'!W$27+'1C TSrécur12'!W$28)/'1C TSrécur12'!W$17),IF(AND('1C TSrécur12'!$B$12&lt;&gt;"",$K$2="Pôle",'1C TSrécur12'!$C$12="NON"),(('1C TSrécur12'!W$26+'1C TSrécur12'!W$27+'1C TSrécur12'!W$28)/'1C TSrécur12'!W$30),IF(AND('1C TSrécur12'!$B$12&lt;&gt;"",$K$2&lt;&gt;"Pôle"),0))))</f>
        <v>0</v>
      </c>
      <c r="N602" s="539">
        <f>IF(AND('1C TSrécur12'!$W$17&lt;&gt;0,'1C TSrécur12'!$W$30&lt;&gt;0),L602+M602,0)</f>
        <v>0</v>
      </c>
      <c r="O602" s="544" t="str">
        <f>IF(AND('1C TSrécur12'!W$17&lt;&gt;0,'1C TSrécur12'!$C$12="OUI"),'1C TSrécur12'!W$36/'1C TSrécur12'!W$17,"")</f>
        <v/>
      </c>
      <c r="P602" s="545" t="str">
        <f>IF(AND('1C TSrécur12'!W$17&lt;&gt;0,'1C TSrécur12'!$C$12="OUI"),'1C TSrécur12'!$W$37/'1C TSrécur12'!W$17,"")</f>
        <v/>
      </c>
      <c r="Q602" s="545" t="str">
        <f>IF(AND('1C TSrécur12'!W$17&lt;&gt;0,'1C TSrécur12'!$C$12="OUI"),'1C TSrécur12'!$W$38/'1C TSrécur12'!W$17,"")</f>
        <v/>
      </c>
      <c r="R602" s="545" t="str">
        <f>IF(AND('1C TSrécur12'!W$17&lt;&gt;0,'1C TSrécur12'!$C$12="OUI"),'1C TSrécur12'!$W$39/'1C TSrécur12'!W$17,"")</f>
        <v/>
      </c>
      <c r="S602" s="545" t="str">
        <f>IF(AND('1C TSrécur12'!W$17&lt;&gt;0,'1C TSrécur12'!$C$12="OUI"),'1C TSrécur12'!$W$40/'1C TSrécur12'!W$17,"")</f>
        <v/>
      </c>
      <c r="T602" s="545" t="str">
        <f>IF(AND('1C TSrécur12'!W$17&lt;&gt;0,'1C TSrécur12'!$C$12="OUI"),'1C TSrécur12'!$W$41/'1C TSrécur12'!W$17,"")</f>
        <v/>
      </c>
      <c r="U602" s="545" t="str">
        <f>IF(AND('1C TSrécur12'!W$17&lt;&gt;0,'1C TSrécur12'!$C$12="OUI"),'1C TSrécur12'!$W$42/'1C TSrécur12'!W$17,"")</f>
        <v/>
      </c>
      <c r="V602" s="545" t="str">
        <f>IF(AND('1C TSrécur12'!W$17&lt;&gt;0,'1C TSrécur12'!$C$12="OUI"),'1C TSrécur12'!$W$43/'1C TSrécur12'!W$17,"")</f>
        <v/>
      </c>
      <c r="W602" s="545" t="str">
        <f>IF(AND('1C TSrécur12'!W$17&lt;&gt;0,'1C TSrécur12'!$C$12="OUI"),'1C TSrécur12'!$W$44/'1C TSrécur12'!W$17,"")</f>
        <v/>
      </c>
      <c r="X602" s="545" t="str">
        <f>IF(AND('1C TSrécur12'!W$17&lt;&gt;0,'1C TSrécur12'!$C$12="OUI"),'1C TSrécur12'!$W$45/'1C TSrécur12'!W$17,"")</f>
        <v/>
      </c>
      <c r="Y602" s="545" t="str">
        <f>IF(AND('1C TSrécur12'!W$17&lt;&gt;0,'1C TSrécur12'!$C$12="OUI"),'1C TSrécur12'!$W$46/'1C TSrécur12'!W$17,"")</f>
        <v/>
      </c>
      <c r="Z602" s="545" t="str">
        <f>IF(AND('1C TSrécur12'!W$17&lt;&gt;0,'1C TSrécur12'!$C$12="OUI"),'1C TSrécur12'!$W$47/'1C TSrécur12'!W$17,"")</f>
        <v/>
      </c>
      <c r="AA602" s="545" t="str">
        <f>IF(AND('1C TSrécur12'!W$17&lt;&gt;0,'1C TSrécur12'!$C$12="OUI"),'1C TSrécur12'!$W$48/'1C TSrécur12'!W$17,"")</f>
        <v/>
      </c>
      <c r="AB602" s="545" t="str">
        <f>IF(AND('1C TSrécur12'!W$17&lt;&gt;0,'1C TSrécur12'!$C$12="OUI"),'1C TSrécur12'!$W$49/'1C TSrécur12'!W$17,"")</f>
        <v/>
      </c>
      <c r="AC602" s="545" t="str">
        <f>IF(AND('1C TSrécur12'!W$17&lt;&gt;0,'1C TSrécur12'!$C$12="OUI"),'1C TSrécur12'!$W$50/'1C TSrécur12'!W$17,"")</f>
        <v/>
      </c>
      <c r="AD602" s="545" t="str">
        <f>IF(AND('1C TSrécur12'!W$17&lt;&gt;0,'1C TSrécur12'!$C$12="OUI"),'1C TSrécur12'!$W$51/'1C TSrécur12'!W$17,"")</f>
        <v/>
      </c>
      <c r="AE602" s="545" t="str">
        <f>IF(AND('1C TSrécur12'!W$17&lt;&gt;0,'1C TSrécur12'!$C$12="OUI"),'1C TSrécur12'!$W$52/'1C TSrécur12'!W$17,"")</f>
        <v/>
      </c>
      <c r="AF602" s="545" t="str">
        <f>IF(AND('1C TSrécur12'!W$17&lt;&gt;0,'1C TSrécur12'!$C$12="OUI"),'1C TSrécur12'!$W$53/'1C TSrécur12'!W$17,"")</f>
        <v/>
      </c>
      <c r="AG602" s="545" t="str">
        <f>IF(AND('1C TSrécur12'!W$17&lt;&gt;0,'1C TSrécur12'!$C$12="OUI"),'1C TSrécur12'!$W$54/'1C TSrécur12'!W$17,"")</f>
        <v/>
      </c>
      <c r="AH602" s="545" t="str">
        <f>IF(AND('1C TSrécur12'!W$17&lt;&gt;0,'1C TSrécur12'!$C$12="OUI"),'1C TSrécur12'!$W$55/'1C TSrécur12'!W$17,"")</f>
        <v/>
      </c>
      <c r="AI602" s="545" t="str">
        <f>IF(AND('1C TSrécur12'!W$17&lt;&gt;0,'1C TSrécur12'!$C$12="OUI"),'1C TSrécur12'!$W$56/'1C TSrécur12'!W$17,"")</f>
        <v/>
      </c>
      <c r="AJ602" s="545" t="str">
        <f>IF(AND('1C TSrécur12'!W$17&lt;&gt;0,'1C TSrécur12'!$C$12="OUI"),'1C TSrécur12'!$W$57/'1C TSrécur12'!W$17,"")</f>
        <v/>
      </c>
      <c r="AK602" s="545">
        <f>IF(AND('1C TSrécur12'!W$17&lt;&gt;0,'1C TSrécur12'!$C$12="OUI"),'1C TSrécur12'!W$58/'1C TSrécur12'!W$17,0)</f>
        <v>0</v>
      </c>
      <c r="AL602" s="73">
        <f>IF(AND('1C TSrécur12'!$B$12&lt;&gt;"",'1C TSrécur12'!$C$12="OUI"),N602+AK602,N602)</f>
        <v>0</v>
      </c>
      <c r="AM602" s="344">
        <f t="shared" si="194"/>
        <v>0</v>
      </c>
      <c r="AN602" s="344">
        <f t="shared" si="195"/>
        <v>0</v>
      </c>
      <c r="AO602" s="345">
        <f t="shared" si="199"/>
        <v>0</v>
      </c>
      <c r="AP602" s="573">
        <f t="shared" si="200"/>
        <v>0</v>
      </c>
      <c r="AQ602" s="583">
        <f t="shared" si="198"/>
        <v>0</v>
      </c>
      <c r="AR602" s="579"/>
      <c r="AS602" s="102"/>
      <c r="AT602" s="209" t="str">
        <f>IF('1C TSrécur12'!W$17*FICHE!$C$13&lt;J602,"Forfait limité à "&amp;FICHE!$C$13&amp;"€/jour","")</f>
        <v/>
      </c>
      <c r="AU602" s="592"/>
    </row>
    <row r="603" spans="1:211" ht="13.9" hidden="1" customHeight="1">
      <c r="A603" s="309"/>
      <c r="B603" s="338"/>
      <c r="C603" s="962" t="str">
        <f>IF('1C TSrécur12'!X$17&lt;&gt;0,'1C TSrécur12'!$B$12,"")</f>
        <v/>
      </c>
      <c r="D603" s="963"/>
      <c r="E603" s="964"/>
      <c r="F603" s="211" t="str">
        <f>IF(AND($C603='1C TSrécur12'!$B$12,'1C TSrécur12'!$B$16="récurrentes",'1C TSrécur12'!$X$17&lt;&gt;""),'1C TSrécur12'!$X$21,"")</f>
        <v/>
      </c>
      <c r="G603" s="235"/>
      <c r="H603" s="745">
        <v>0.21</v>
      </c>
      <c r="I603" s="747">
        <v>1</v>
      </c>
      <c r="J603" s="316"/>
      <c r="K603" s="786">
        <f t="shared" si="191"/>
        <v>0</v>
      </c>
      <c r="L603" s="539">
        <f>IF(OR('1C TSrécur12'!$B$12="",'1C TSrécur12'!X$30=0),0,IF(AND('1C TSrécur12'!$B$12&lt;&gt;"",$K$2="Pôle",'1C TSrécur12'!$C$12="OUI"),(('1C TSrécur12'!X$22+'1C TSrécur12'!X$23+'1C TSrécur12'!X$24+'1C TSrécur12'!X$25+'1C TSrécur12'!X$29)/'1C TSrécur12'!X$17),IF(AND('1C TSrécur12'!$B$12&lt;&gt;"",$K$2="Pôle",'1C TSrécur12'!$C$12="NON"),(('1C TSrécur12'!X$22+'1C TSrécur12'!X$23+'1C TSrécur12'!X$24+'1C TSrécur12'!X$25+'1C TSrécur12'!X$29)/'1C TSrécur12'!X$30),IF(AND('1C TSrécur12'!$B$12&lt;&gt;"",$K$2&lt;&gt;"Pôle",'1C TSrécur12'!$C$12="OUI"),(('1C TSrécur12'!X$22+'1C TSrécur12'!X$23+'1C TSrécur12'!X$24+'1C TSrécur12'!X$25+'1C TSrécur12'!X$26+'1C TSrécur12'!X$27+'1C TSrécur12'!X$28+'1C TSrécur12'!X$29)/'1C TSrécur12'!X$17),IF(AND('1C TSrécur12'!$B$12&lt;&gt;"",$K$2&lt;&gt;"Pôle",'1C TSrécur12'!$C$12="NON"),(('1C TSrécur12'!X$22+'1C TSrécur12'!X$23+'1C TSrécur12'!X$24+'1C TSrécur12'!X$25+'1C TSrécur12'!X$26+'1C TSrécur12'!X$27+'1C TSrécur12'!X$28+'1C TSrécur12'!X$29)/'1C TSrécur12'!X$30))))))</f>
        <v>0</v>
      </c>
      <c r="M603" s="539">
        <f>IF(OR('1C TSrécur12'!$B$12="",'1C TSrécur12'!X$30=0),0,IF(AND('1C TSrécur12'!$B$12&lt;&gt;"",$K$2="Pôle",'1C TSrécur12'!$C$12="OUI"),(('1C TSrécur12'!X$26+'1C TSrécur12'!X$27+'1C TSrécur12'!X$28)/'1C TSrécur12'!X$17),IF(AND('1C TSrécur12'!$B$12&lt;&gt;"",$K$2="Pôle",'1C TSrécur12'!$C$12="NON"),(('1C TSrécur12'!X$26+'1C TSrécur12'!X$27+'1C TSrécur12'!X$28)/'1C TSrécur12'!X$30),IF(AND('1C TSrécur12'!$B$12&lt;&gt;"",$K$2&lt;&gt;"Pôle"),0))))</f>
        <v>0</v>
      </c>
      <c r="N603" s="539">
        <f>IF(AND('1C TSrécur12'!$X$17&lt;&gt;0,'1C TSrécur12'!$X$30&lt;&gt;0),L603+M603,0)</f>
        <v>0</v>
      </c>
      <c r="O603" s="544" t="str">
        <f>IF(AND('1C TSrécur12'!X$17&lt;&gt;0,'1C TSrécur12'!$C$12="OUI"),'1C TSrécur12'!X$36/'1C TSrécur12'!X$17,"")</f>
        <v/>
      </c>
      <c r="P603" s="545" t="str">
        <f>IF(AND('1C TSrécur12'!X$17&lt;&gt;0,'1C TSrécur12'!$C$12="OUI"),'1C TSrécur12'!$X$37/'1C TSrécur12'!X$17,"")</f>
        <v/>
      </c>
      <c r="Q603" s="545" t="str">
        <f>IF(AND('1C TSrécur12'!X$17&lt;&gt;0,'1C TSrécur12'!$C$12="OUI"),'1C TSrécur12'!$X$38/'1C TSrécur12'!X$17,"")</f>
        <v/>
      </c>
      <c r="R603" s="545" t="str">
        <f>IF(AND('1C TSrécur12'!X$17&lt;&gt;0,'1C TSrécur12'!$C$12="OUI"),'1C TSrécur12'!$X$39/'1C TSrécur12'!X$17,"")</f>
        <v/>
      </c>
      <c r="S603" s="545" t="str">
        <f>IF(AND('1C TSrécur12'!X$17&lt;&gt;0,'1C TSrécur12'!$C$12="OUI"),'1C TSrécur12'!$X$40/'1C TSrécur12'!X$17,"")</f>
        <v/>
      </c>
      <c r="T603" s="545" t="str">
        <f>IF(AND('1C TSrécur12'!X$17&lt;&gt;0,'1C TSrécur12'!$C$12="OUI"),'1C TSrécur12'!$X$41/'1C TSrécur12'!X$17,"")</f>
        <v/>
      </c>
      <c r="U603" s="545" t="str">
        <f>IF(AND('1C TSrécur12'!X$17&lt;&gt;0,'1C TSrécur12'!$C$12="OUI"),'1C TSrécur12'!$X$42/'1C TSrécur12'!X$17,"")</f>
        <v/>
      </c>
      <c r="V603" s="545" t="str">
        <f>IF(AND('1C TSrécur12'!X$17&lt;&gt;0,'1C TSrécur12'!$C$12="OUI"),'1C TSrécur12'!$X$43/'1C TSrécur12'!X$17,"")</f>
        <v/>
      </c>
      <c r="W603" s="545" t="str">
        <f>IF(AND('1C TSrécur12'!X$17&lt;&gt;0,'1C TSrécur12'!$C$12="OUI"),'1C TSrécur12'!$X$44/'1C TSrécur12'!X$17,"")</f>
        <v/>
      </c>
      <c r="X603" s="545" t="str">
        <f>IF(AND('1C TSrécur12'!X$17&lt;&gt;0,'1C TSrécur12'!$C$12="OUI"),'1C TSrécur12'!$X$45/'1C TSrécur12'!X$17,"")</f>
        <v/>
      </c>
      <c r="Y603" s="545" t="str">
        <f>IF(AND('1C TSrécur12'!X$17&lt;&gt;0,'1C TSrécur12'!$C$12="OUI"),'1C TSrécur12'!$X$46/'1C TSrécur12'!X$17,"")</f>
        <v/>
      </c>
      <c r="Z603" s="545" t="str">
        <f>IF(AND('1C TSrécur12'!X$17&lt;&gt;0,'1C TSrécur12'!$C$12="OUI"),'1C TSrécur12'!$X$47/'1C TSrécur12'!X$17,"")</f>
        <v/>
      </c>
      <c r="AA603" s="545" t="str">
        <f>IF(AND('1C TSrécur12'!X$17&lt;&gt;0,'1C TSrécur12'!$C$12="OUI"),'1C TSrécur12'!$X$48/'1C TSrécur12'!X$17,"")</f>
        <v/>
      </c>
      <c r="AB603" s="545" t="str">
        <f>IF(AND('1C TSrécur12'!X$17&lt;&gt;0,'1C TSrécur12'!$C$12="OUI"),'1C TSrécur12'!$X$49/'1C TSrécur12'!X$17,"")</f>
        <v/>
      </c>
      <c r="AC603" s="545" t="str">
        <f>IF(AND('1C TSrécur12'!X$17&lt;&gt;0,'1C TSrécur12'!$C$12="OUI"),'1C TSrécur12'!$X$50/'1C TSrécur12'!X$17,"")</f>
        <v/>
      </c>
      <c r="AD603" s="545" t="str">
        <f>IF(AND('1C TSrécur12'!X$17&lt;&gt;0,'1C TSrécur12'!$C$12="OUI"),'1C TSrécur12'!$X$51/'1C TSrécur12'!X$17,"")</f>
        <v/>
      </c>
      <c r="AE603" s="545" t="str">
        <f>IF(AND('1C TSrécur12'!X$17&lt;&gt;0,'1C TSrécur12'!$C$12="OUI"),'1C TSrécur12'!$X$52/'1C TSrécur12'!X$17,"")</f>
        <v/>
      </c>
      <c r="AF603" s="545" t="str">
        <f>IF(AND('1C TSrécur12'!X$17&lt;&gt;0,'1C TSrécur12'!$C$12="OUI"),'1C TSrécur12'!$X$53/'1C TSrécur12'!X$17,"")</f>
        <v/>
      </c>
      <c r="AG603" s="545" t="str">
        <f>IF(AND('1C TSrécur12'!X$17&lt;&gt;0,'1C TSrécur12'!$C$12="OUI"),'1C TSrécur12'!$X$54/'1C TSrécur12'!X$17,"")</f>
        <v/>
      </c>
      <c r="AH603" s="545" t="str">
        <f>IF(AND('1C TSrécur12'!X$17&lt;&gt;0,'1C TSrécur12'!$C$12="OUI"),'1C TSrécur12'!$X$55/'1C TSrécur12'!X$17,"")</f>
        <v/>
      </c>
      <c r="AI603" s="545" t="str">
        <f>IF(AND('1C TSrécur12'!X$17&lt;&gt;0,'1C TSrécur12'!$C$12="OUI"),'1C TSrécur12'!$X$56/'1C TSrécur12'!X$17,"")</f>
        <v/>
      </c>
      <c r="AJ603" s="545" t="str">
        <f>IF(AND('1C TSrécur12'!X$17&lt;&gt;0,'1C TSrécur12'!$C$12="OUI"),'1C TSrécur12'!$X$57/'1C TSrécur12'!X$17,"")</f>
        <v/>
      </c>
      <c r="AK603" s="545">
        <f>IF(AND('1C TSrécur12'!X$17&lt;&gt;0,'1C TSrécur12'!$C$12="OUI"),'1C TSrécur12'!X$58/'1C TSrécur12'!X$17,0)</f>
        <v>0</v>
      </c>
      <c r="AL603" s="73">
        <f>IF(AND('1C TSrécur12'!$B$12&lt;&gt;"",'1C TSrécur12'!$C$12="OUI"),N603+AK603,N603)</f>
        <v>0</v>
      </c>
      <c r="AM603" s="344">
        <f t="shared" si="194"/>
        <v>0</v>
      </c>
      <c r="AN603" s="344">
        <f t="shared" si="195"/>
        <v>0</v>
      </c>
      <c r="AO603" s="345">
        <f t="shared" si="199"/>
        <v>0</v>
      </c>
      <c r="AP603" s="573">
        <f t="shared" si="200"/>
        <v>0</v>
      </c>
      <c r="AQ603" s="583">
        <f t="shared" si="198"/>
        <v>0</v>
      </c>
      <c r="AR603" s="579"/>
      <c r="AS603" s="102"/>
      <c r="AT603" s="209" t="str">
        <f>IF('1C TSrécur12'!X$17*FICHE!$C$13&lt;J603,"Forfait limité à "&amp;FICHE!$C$13&amp;"€/jour","")</f>
        <v/>
      </c>
      <c r="AU603" s="592"/>
    </row>
    <row r="604" spans="1:211" ht="13.9" hidden="1" customHeight="1">
      <c r="A604" s="309"/>
      <c r="B604" s="338"/>
      <c r="C604" s="962" t="str">
        <f>IF('1C TSrécur12'!Y$17&lt;&gt;0,'1C TSrécur12'!$B$12,"")</f>
        <v/>
      </c>
      <c r="D604" s="963"/>
      <c r="E604" s="964"/>
      <c r="F604" s="211" t="str">
        <f>IF(AND($C604='1C TSrécur12'!$B$12,'1C TSrécur12'!$B$16="récurrentes",'1C TSrécur12'!$Y$17&lt;&gt;""),'1C TSrécur12'!$Y$21,"")</f>
        <v/>
      </c>
      <c r="G604" s="235"/>
      <c r="H604" s="745">
        <v>0.21</v>
      </c>
      <c r="I604" s="747">
        <v>1</v>
      </c>
      <c r="J604" s="316"/>
      <c r="K604" s="786">
        <f t="shared" si="191"/>
        <v>0</v>
      </c>
      <c r="L604" s="539">
        <f>IF(OR('1C TSrécur12'!$B$12="",'1C TSrécur12'!Y$30=0),0,IF(AND('1C TSrécur12'!$B$12&lt;&gt;"",$K$2="Pôle",'1C TSrécur12'!$C$12="OUI"),(('1C TSrécur12'!Y$22+'1C TSrécur12'!Y$23+'1C TSrécur12'!Y$24+'1C TSrécur12'!Y$25+'1C TSrécur12'!Y$29)/'1C TSrécur12'!Y$17),IF(AND('1C TSrécur12'!$B$12&lt;&gt;"",$K$2="Pôle",'1C TSrécur12'!$C$12="NON"),(('1C TSrécur12'!Y$22+'1C TSrécur12'!Y$23+'1C TSrécur12'!Y$24+'1C TSrécur12'!Y$25+'1C TSrécur12'!Y$29)/'1C TSrécur12'!Y$30),IF(AND('1C TSrécur12'!$B$12&lt;&gt;"",$K$2&lt;&gt;"Pôle",'1C TSrécur12'!$C$12="OUI"),(('1C TSrécur12'!Y$22+'1C TSrécur12'!Y$23+'1C TSrécur12'!Y$24+'1C TSrécur12'!Y$25+'1C TSrécur12'!Y$26+'1C TSrécur12'!Y$27+'1C TSrécur12'!Y$28+'1C TSrécur12'!Y$29)/'1C TSrécur12'!Y$17),IF(AND('1C TSrécur12'!$B$12&lt;&gt;"",$K$2&lt;&gt;"Pôle",'1C TSrécur12'!$C$12="NON"),(('1C TSrécur12'!Y$22+'1C TSrécur12'!Y$23+'1C TSrécur12'!Y$24+'1C TSrécur12'!Y$25+'1C TSrécur12'!Y$26+'1C TSrécur12'!Y$27+'1C TSrécur12'!Y$28+'1C TSrécur12'!Y$29)/'1C TSrécur12'!Y$30))))))</f>
        <v>0</v>
      </c>
      <c r="M604" s="539">
        <f>IF(OR('1C TSrécur12'!$B$12="",'1C TSrécur12'!Y$30=0),0,IF(AND('1C TSrécur12'!$B$12&lt;&gt;"",$K$2="Pôle",'1C TSrécur12'!$C$12="OUI"),(('1C TSrécur12'!Y$26+'1C TSrécur12'!Y$27+'1C TSrécur12'!Y$28)/'1C TSrécur12'!Y$17),IF(AND('1C TSrécur12'!$B$12&lt;&gt;"",$K$2="Pôle",'1C TSrécur12'!$C$12="NON"),(('1C TSrécur12'!Y$26+'1C TSrécur12'!Y$27+'1C TSrécur12'!Y$28)/'1C TSrécur12'!Y$30),IF(AND('1C TSrécur12'!$B$12&lt;&gt;"",$K$2&lt;&gt;"Pôle"),0))))</f>
        <v>0</v>
      </c>
      <c r="N604" s="539">
        <f>IF(AND('1C TSrécur12'!$Y$17&lt;&gt;0,'1C TSrécur12'!$Y$30&lt;&gt;0),L604+M604,0)</f>
        <v>0</v>
      </c>
      <c r="O604" s="544" t="str">
        <f>IF(AND('1C TSrécur12'!Y$17&lt;&gt;0,'1C TSrécur12'!$C$12="OUI"),'1C TSrécur12'!Y$36/'1C TSrécur12'!Y$17,"")</f>
        <v/>
      </c>
      <c r="P604" s="545" t="str">
        <f>IF(AND('1C TSrécur12'!Y$17&lt;&gt;0,'1C TSrécur12'!$C$12="OUI"),'1C TSrécur12'!$Y$37/'1C TSrécur12'!Y$17,"")</f>
        <v/>
      </c>
      <c r="Q604" s="545" t="str">
        <f>IF(AND('1C TSrécur12'!Y$17&lt;&gt;0,'1C TSrécur12'!$C$12="OUI"),'1C TSrécur12'!$Y$38/'1C TSrécur12'!Y$17,"")</f>
        <v/>
      </c>
      <c r="R604" s="545" t="str">
        <f>IF(AND('1C TSrécur12'!Y$17&lt;&gt;0,'1C TSrécur12'!$C$12="OUI"),'1C TSrécur12'!$Y$39/'1C TSrécur12'!Y$17,"")</f>
        <v/>
      </c>
      <c r="S604" s="545" t="str">
        <f>IF(AND('1C TSrécur12'!Y$17&lt;&gt;0,'1C TSrécur12'!$C$12="OUI"),'1C TSrécur12'!$Y$40/'1C TSrécur12'!Y$17,"")</f>
        <v/>
      </c>
      <c r="T604" s="545" t="str">
        <f>IF(AND('1C TSrécur12'!Y$17&lt;&gt;0,'1C TSrécur12'!$C$12="OUI"),'1C TSrécur12'!$Y$41/'1C TSrécur12'!Y$17,"")</f>
        <v/>
      </c>
      <c r="U604" s="545" t="str">
        <f>IF(AND('1C TSrécur12'!Y$17&lt;&gt;0,'1C TSrécur12'!$C$12="OUI"),'1C TSrécur12'!$Y$42/'1C TSrécur12'!Y$17,"")</f>
        <v/>
      </c>
      <c r="V604" s="545" t="str">
        <f>IF(AND('1C TSrécur12'!Y$17&lt;&gt;0,'1C TSrécur12'!$C$12="OUI"),'1C TSrécur12'!$Y$43/'1C TSrécur12'!Y$17,"")</f>
        <v/>
      </c>
      <c r="W604" s="545" t="str">
        <f>IF(AND('1C TSrécur12'!Y$17&lt;&gt;0,'1C TSrécur12'!$C$12="OUI"),'1C TSrécur12'!$Y$44/'1C TSrécur12'!Y$17,"")</f>
        <v/>
      </c>
      <c r="X604" s="545" t="str">
        <f>IF(AND('1C TSrécur12'!Y$17&lt;&gt;0,'1C TSrécur12'!$C$12="OUI"),'1C TSrécur12'!$Y$45/'1C TSrécur12'!Y$17,"")</f>
        <v/>
      </c>
      <c r="Y604" s="545" t="str">
        <f>IF(AND('1C TSrécur12'!Y$17&lt;&gt;0,'1C TSrécur12'!$C$12="OUI"),'1C TSrécur12'!$Y$46/'1C TSrécur12'!Y$17,"")</f>
        <v/>
      </c>
      <c r="Z604" s="545" t="str">
        <f>IF(AND('1C TSrécur12'!Y$17&lt;&gt;0,'1C TSrécur12'!$C$12="OUI"),'1C TSrécur12'!$Y$47/'1C TSrécur12'!Y$17,"")</f>
        <v/>
      </c>
      <c r="AA604" s="545" t="str">
        <f>IF(AND('1C TSrécur12'!Y$17&lt;&gt;0,'1C TSrécur12'!$C$12="OUI"),'1C TSrécur12'!$Y$48/'1C TSrécur12'!Y$17,"")</f>
        <v/>
      </c>
      <c r="AB604" s="545" t="str">
        <f>IF(AND('1C TSrécur12'!Y$17&lt;&gt;0,'1C TSrécur12'!$C$12="OUI"),'1C TSrécur12'!$Y$49/'1C TSrécur12'!Y$17,"")</f>
        <v/>
      </c>
      <c r="AC604" s="545" t="str">
        <f>IF(AND('1C TSrécur12'!Y$17&lt;&gt;0,'1C TSrécur12'!$C$12="OUI"),'1C TSrécur12'!$Y$50/'1C TSrécur12'!Y$17,"")</f>
        <v/>
      </c>
      <c r="AD604" s="545" t="str">
        <f>IF(AND('1C TSrécur12'!Y$17&lt;&gt;0,'1C TSrécur12'!$C$12="OUI"),'1C TSrécur12'!$Y$51/'1C TSrécur12'!Y$17,"")</f>
        <v/>
      </c>
      <c r="AE604" s="545" t="str">
        <f>IF(AND('1C TSrécur12'!Y$17&lt;&gt;0,'1C TSrécur12'!$C$12="OUI"),'1C TSrécur12'!$Y$52/'1C TSrécur12'!Y$17,"")</f>
        <v/>
      </c>
      <c r="AF604" s="545" t="str">
        <f>IF(AND('1C TSrécur12'!Y$17&lt;&gt;0,'1C TSrécur12'!$C$12="OUI"),'1C TSrécur12'!$Y$53/'1C TSrécur12'!Y$17,"")</f>
        <v/>
      </c>
      <c r="AG604" s="545" t="str">
        <f>IF(AND('1C TSrécur12'!Y$17&lt;&gt;0,'1C TSrécur12'!$C$12="OUI"),'1C TSrécur12'!$Y$54/'1C TSrécur12'!Y$17,"")</f>
        <v/>
      </c>
      <c r="AH604" s="545" t="str">
        <f>IF(AND('1C TSrécur12'!Y$17&lt;&gt;0,'1C TSrécur12'!$C$12="OUI"),'1C TSrécur12'!$Y$55/'1C TSrécur12'!Y$17,"")</f>
        <v/>
      </c>
      <c r="AI604" s="545" t="str">
        <f>IF(AND('1C TSrécur12'!Y$17&lt;&gt;0,'1C TSrécur12'!$C$12="OUI"),'1C TSrécur12'!$Y$56/'1C TSrécur12'!Y$17,"")</f>
        <v/>
      </c>
      <c r="AJ604" s="545" t="str">
        <f>IF(AND('1C TSrécur12'!Y$17&lt;&gt;0,'1C TSrécur12'!$C$12="OUI"),'1C TSrécur12'!$Y$57/'1C TSrécur12'!Y$17,"")</f>
        <v/>
      </c>
      <c r="AK604" s="545">
        <f>IF(AND('1C TSrécur12'!Y$17&lt;&gt;0,'1C TSrécur12'!$C$12="OUI"),'1C TSrécur12'!Y$58/'1C TSrécur12'!Y$17,0)</f>
        <v>0</v>
      </c>
      <c r="AL604" s="73">
        <f>IF(AND('1C TSrécur12'!$B$12&lt;&gt;"",'1C TSrécur12'!$C$12="OUI"),N604+AK604,N604)</f>
        <v>0</v>
      </c>
      <c r="AM604" s="344">
        <f t="shared" si="194"/>
        <v>0</v>
      </c>
      <c r="AN604" s="344">
        <f t="shared" si="195"/>
        <v>0</v>
      </c>
      <c r="AO604" s="345">
        <f t="shared" si="199"/>
        <v>0</v>
      </c>
      <c r="AP604" s="573">
        <f t="shared" si="200"/>
        <v>0</v>
      </c>
      <c r="AQ604" s="583">
        <f t="shared" si="198"/>
        <v>0</v>
      </c>
      <c r="AR604" s="579"/>
      <c r="AS604" s="102"/>
      <c r="AT604" s="209" t="str">
        <f>IF('1C TSrécur12'!Y$17*FICHE!$C$13&lt;J604,"Forfait limité à "&amp;FICHE!$C$13&amp;"€/jour","")</f>
        <v/>
      </c>
      <c r="AU604" s="592"/>
    </row>
    <row r="605" spans="1:211" s="767" customFormat="1" ht="13.9" hidden="1" customHeight="1">
      <c r="A605" s="819"/>
      <c r="B605" s="820"/>
      <c r="C605" s="965" t="str">
        <f>IF('1C TSrécur12'!Z$17&lt;&gt;0,'1C TSrécur12'!$B$12,"")</f>
        <v/>
      </c>
      <c r="D605" s="966"/>
      <c r="E605" s="967"/>
      <c r="F605" s="821" t="str">
        <f>IF(AND($C605='1C TSrécur12'!$B$12,'1C TSrécur12'!$B$16="récurrentes",'1C TSrécur12'!$Z$17&lt;&gt;""),'1C TSrécur12'!$Z$21,"")</f>
        <v/>
      </c>
      <c r="G605" s="833"/>
      <c r="H605" s="834">
        <v>0.21</v>
      </c>
      <c r="I605" s="835">
        <v>1</v>
      </c>
      <c r="J605" s="822"/>
      <c r="K605" s="836">
        <f t="shared" si="191"/>
        <v>0</v>
      </c>
      <c r="L605" s="837">
        <f>IF(OR('1C TSrécur12'!$B$12="",'1C TSrécur12'!Z$30=0),0,IF(AND('1C TSrécur12'!$B$12&lt;&gt;"",$K$2="Pôle",'1C TSrécur12'!$C$12="OUI"),(('1C TSrécur12'!Z$22+'1C TSrécur12'!Z$23+'1C TSrécur12'!Z$24+'1C TSrécur12'!Z$25+'1C TSrécur12'!Z$29)/'1C TSrécur12'!Z$17),IF(AND('1C TSrécur12'!$B$12&lt;&gt;"",$K$2="Pôle",'1C TSrécur12'!$C$12="NON"),(('1C TSrécur12'!Z$22+'1C TSrécur12'!Z$23+'1C TSrécur12'!Z$24+'1C TSrécur12'!Z$25+'1C TSrécur12'!Z$29)/'1C TSrécur12'!Z$30),IF(AND('1C TSrécur12'!$B$12&lt;&gt;"",$K$2&lt;&gt;"Pôle",'1C TSrécur12'!$C$12="OUI"),(('1C TSrécur12'!Z$22+'1C TSrécur12'!Z$23+'1C TSrécur12'!Z$24+'1C TSrécur12'!Z$25+'1C TSrécur12'!Z$26+'1C TSrécur12'!Z$27+'1C TSrécur12'!Z$28+'1C TSrécur12'!Z$29)/'1C TSrécur12'!Z$17),IF(AND('1C TSrécur12'!$B$12&lt;&gt;"",$K$2&lt;&gt;"Pôle",'1C TSrécur12'!$C$12="NON"),(('1C TSrécur12'!Z$22+'1C TSrécur12'!Z$23+'1C TSrécur12'!Z$24+'1C TSrécur12'!Z$25+'1C TSrécur12'!Z$26+'1C TSrécur12'!Z$27+'1C TSrécur12'!Z$28+'1C TSrécur12'!Z$29)/'1C TSrécur12'!Z$30))))))</f>
        <v>0</v>
      </c>
      <c r="M605" s="837">
        <f>IF(OR('1C TSrécur12'!$B$12="",'1C TSrécur12'!Z$30=0),0,IF(AND('1C TSrécur12'!$B$12&lt;&gt;"",$K$2="Pôle",'1C TSrécur12'!$C$12="OUI"),(('1C TSrécur12'!Z$26+'1C TSrécur12'!Z$27+'1C TSrécur12'!Z$28)/'1C TSrécur12'!Z$17),IF(AND('1C TSrécur12'!$B$12&lt;&gt;"",$K$2="Pôle",'1C TSrécur12'!$C$12="NON"),(('1C TSrécur12'!Z$26+'1C TSrécur12'!Z$27+'1C TSrécur12'!Z$28)/'1C TSrécur12'!Z$30),IF(AND('1C TSrécur12'!$B$12&lt;&gt;"",$K$2&lt;&gt;"Pôle"),0))))</f>
        <v>0</v>
      </c>
      <c r="N605" s="837">
        <f>IF(AND('1C TSrécur12'!$Z$17&lt;&gt;0,'1C TSrécur12'!$Z$30&lt;&gt;0),L605+M605,0)</f>
        <v>0</v>
      </c>
      <c r="O605" s="838" t="str">
        <f>IF(AND('1C TSrécur12'!Z$17&lt;&gt;0,'1C TSrécur12'!$C$12="OUI"),'1C TSrécur12'!Z$36/'1C TSrécur12'!Z$17,"")</f>
        <v/>
      </c>
      <c r="P605" s="839" t="str">
        <f>IF(AND('1C TSrécur12'!Z$17&lt;&gt;0,'1C TSrécur12'!$C$12="OUI"),'1C TSrécur12'!$Z$37/'1C TSrécur12'!Z$17,"")</f>
        <v/>
      </c>
      <c r="Q605" s="839" t="str">
        <f>IF(AND('1C TSrécur12'!Z$17&lt;&gt;0,'1C TSrécur12'!$C$12="OUI"),'1C TSrécur12'!$Z$38/'1C TSrécur12'!Z$17,"")</f>
        <v/>
      </c>
      <c r="R605" s="839" t="str">
        <f>IF(AND('1C TSrécur12'!Z$17&lt;&gt;0,'1C TSrécur12'!$C$12="OUI"),'1C TSrécur12'!$Z$39/'1C TSrécur12'!Z$17,"")</f>
        <v/>
      </c>
      <c r="S605" s="839" t="str">
        <f>IF(AND('1C TSrécur12'!Z$17&lt;&gt;0,'1C TSrécur12'!$C$12="OUI"),'1C TSrécur12'!$Z$40/'1C TSrécur12'!Z$17,"")</f>
        <v/>
      </c>
      <c r="T605" s="839" t="str">
        <f>IF(AND('1C TSrécur12'!Z$17&lt;&gt;0,'1C TSrécur12'!$C$12="OUI"),'1C TSrécur12'!$Z$41/'1C TSrécur12'!Z$17,"")</f>
        <v/>
      </c>
      <c r="U605" s="839" t="str">
        <f>IF(AND('1C TSrécur12'!Z$17&lt;&gt;0,'1C TSrécur12'!$C$12="OUI"),'1C TSrécur12'!$Z$42/'1C TSrécur12'!Z$17,"")</f>
        <v/>
      </c>
      <c r="V605" s="839" t="str">
        <f>IF(AND('1C TSrécur12'!Z$17&lt;&gt;0,'1C TSrécur12'!$C$12="OUI"),'1C TSrécur12'!$Z$43/'1C TSrécur12'!Z$17,"")</f>
        <v/>
      </c>
      <c r="W605" s="839" t="str">
        <f>IF(AND('1C TSrécur12'!Z$17&lt;&gt;0,'1C TSrécur12'!$C$12="OUI"),'1C TSrécur12'!$Z$44/'1C TSrécur12'!Z$17,"")</f>
        <v/>
      </c>
      <c r="X605" s="839" t="str">
        <f>IF(AND('1C TSrécur12'!Z$17&lt;&gt;0,'1C TSrécur12'!$C$12="OUI"),'1C TSrécur12'!$Z$45/'1C TSrécur12'!Z$17,"")</f>
        <v/>
      </c>
      <c r="Y605" s="839" t="str">
        <f>IF(AND('1C TSrécur12'!Z$17&lt;&gt;0,'1C TSrécur12'!$C$12="OUI"),'1C TSrécur12'!$Z$46/'1C TSrécur12'!Z$17,"")</f>
        <v/>
      </c>
      <c r="Z605" s="839" t="str">
        <f>IF(AND('1C TSrécur12'!Z$17&lt;&gt;0,'1C TSrécur12'!$C$12="OUI"),'1C TSrécur12'!$Z$47/'1C TSrécur12'!Z$17,"")</f>
        <v/>
      </c>
      <c r="AA605" s="839" t="str">
        <f>IF(AND('1C TSrécur12'!Z$17&lt;&gt;0,'1C TSrécur12'!$C$12="OUI"),'1C TSrécur12'!$Z$48/'1C TSrécur12'!Z$17,"")</f>
        <v/>
      </c>
      <c r="AB605" s="839" t="str">
        <f>IF(AND('1C TSrécur12'!Z$17&lt;&gt;0,'1C TSrécur12'!$C$12="OUI"),'1C TSrécur12'!$Z$49/'1C TSrécur12'!Z$17,"")</f>
        <v/>
      </c>
      <c r="AC605" s="839" t="str">
        <f>IF(AND('1C TSrécur12'!Z$17&lt;&gt;0,'1C TSrécur12'!$C$12="OUI"),'1C TSrécur12'!$Z$50/'1C TSrécur12'!Z$17,"")</f>
        <v/>
      </c>
      <c r="AD605" s="839" t="str">
        <f>IF(AND('1C TSrécur12'!Z$17&lt;&gt;0,'1C TSrécur12'!$C$12="OUI"),'1C TSrécur12'!$Z$51/'1C TSrécur12'!Z$17,"")</f>
        <v/>
      </c>
      <c r="AE605" s="839" t="str">
        <f>IF(AND('1C TSrécur12'!Z$17&lt;&gt;0,'1C TSrécur12'!$C$12="OUI"),'1C TSrécur12'!$Z$52/'1C TSrécur12'!Z$17,"")</f>
        <v/>
      </c>
      <c r="AF605" s="839" t="str">
        <f>IF(AND('1C TSrécur12'!Z$17&lt;&gt;0,'1C TSrécur12'!$C$12="OUI"),'1C TSrécur12'!$Z$53/'1C TSrécur12'!Z$17,"")</f>
        <v/>
      </c>
      <c r="AG605" s="839" t="str">
        <f>IF(AND('1C TSrécur12'!Z$17&lt;&gt;0,'1C TSrécur12'!$C$12="OUI"),'1C TSrécur12'!$Z$54/'1C TSrécur12'!Z$17,"")</f>
        <v/>
      </c>
      <c r="AH605" s="839" t="str">
        <f>IF(AND('1C TSrécur12'!Z$17&lt;&gt;0,'1C TSrécur12'!$C$12="OUI"),'1C TSrécur12'!$Z$55/'1C TSrécur12'!Z$17,"")</f>
        <v/>
      </c>
      <c r="AI605" s="839" t="str">
        <f>IF(AND('1C TSrécur12'!Z$17&lt;&gt;0,'1C TSrécur12'!$C$12="OUI"),'1C TSrécur12'!$Z$56/'1C TSrécur12'!Z$17,"")</f>
        <v/>
      </c>
      <c r="AJ605" s="839" t="str">
        <f>IF(AND('1C TSrécur12'!Z$17&lt;&gt;0,'1C TSrécur12'!$C$12="OUI"),'1C TSrécur12'!$Z$57/'1C TSrécur12'!Z$17,"")</f>
        <v/>
      </c>
      <c r="AK605" s="839">
        <f>IF(AND('1C TSrécur12'!Z$17&lt;&gt;0,'1C TSrécur12'!$C$12="OUI"),'1C TSrécur12'!Z$58/'1C TSrécur12'!Z$17,0)</f>
        <v>0</v>
      </c>
      <c r="AL605" s="823">
        <f>IF(AND('1C TSrécur12'!$B$12&lt;&gt;"",'1C TSrécur12'!$C$12="OUI"),N605+AK605,N605)</f>
        <v>0</v>
      </c>
      <c r="AM605" s="840">
        <f t="shared" si="194"/>
        <v>0</v>
      </c>
      <c r="AN605" s="840">
        <f t="shared" si="195"/>
        <v>0</v>
      </c>
      <c r="AO605" s="841">
        <f t="shared" si="199"/>
        <v>0</v>
      </c>
      <c r="AP605" s="576">
        <f t="shared" si="200"/>
        <v>0</v>
      </c>
      <c r="AQ605" s="585">
        <f t="shared" si="198"/>
        <v>0</v>
      </c>
      <c r="AR605" s="581"/>
      <c r="AS605" s="215"/>
      <c r="AT605" s="214" t="str">
        <f>IF('1C TSrécur12'!Z$17*FICHE!$C$13&lt;J605,"Forfait limité à "&amp;FICHE!$C$13&amp;"€/jour","")</f>
        <v/>
      </c>
      <c r="AU605" s="788"/>
      <c r="AV605" s="824"/>
      <c r="AW605" s="824"/>
      <c r="AX605" s="824"/>
      <c r="AY605" s="824"/>
      <c r="AZ605" s="824"/>
    </row>
    <row r="606" spans="1:211" s="862" customFormat="1" ht="13.9" hidden="1" customHeight="1">
      <c r="A606" s="843"/>
      <c r="B606" s="844"/>
      <c r="C606" s="968" t="str">
        <f>IF('1C TSrécur13'!C$17&lt;&gt;0,'1C TSrécur13'!$B$12,"")</f>
        <v/>
      </c>
      <c r="D606" s="969"/>
      <c r="E606" s="970"/>
      <c r="F606" s="845" t="str">
        <f>IF(AND($C606='1C TSrécur13'!$B$12,'1C TSrécur13'!$B$16="récurrentes",'1C TSrécur13'!$C$17&lt;&gt;""),'1C TSrécur13'!$C$21,"")</f>
        <v/>
      </c>
      <c r="G606" s="846"/>
      <c r="H606" s="847">
        <v>0.21</v>
      </c>
      <c r="I606" s="847">
        <v>1</v>
      </c>
      <c r="J606" s="848"/>
      <c r="K606" s="849">
        <f t="shared" ref="K606:K629" si="201">J606+(J606*H606)</f>
        <v>0</v>
      </c>
      <c r="L606" s="850">
        <f>IF(OR('1C TSrécur13'!$B$12="",'1C TSrécur13'!C$30=0),0,IF(AND('1C TSrécur13'!$B$12&lt;&gt;"",$K$2="Pôle",'1C TSrécur13'!$C$12="OUI"),(('1C TSrécur13'!C$22+'1C TSrécur13'!C$23+'1C TSrécur13'!C$24+'1C TSrécur13'!C$25+'1C TSrécur13'!C$29)/'1C TSrécur13'!C$17),IF(AND('1C TSrécur13'!$B$12&lt;&gt;"",$K$2="Pôle",'1C TSrécur13'!$C$12="NON"),(('1C TSrécur13'!C$22+'1C TSrécur13'!C$23+'1C TSrécur13'!C$24+'1C TSrécur13'!C$25+'1C TSrécur13'!C$29)/'1C TSrécur13'!C$30),IF(AND('1C TSrécur13'!$B$12&lt;&gt;"",$K$2&lt;&gt;"Pôle",'1C TSrécur13'!$C$12="OUI"),(('1C TSrécur13'!C$22+'1C TSrécur13'!C$23+'1C TSrécur13'!C$24+'1C TSrécur13'!C$25+'1C TSrécur13'!C$26+'1C TSrécur13'!C$27+'1C TSrécur13'!C$28+'1C TSrécur13'!C$29)/'1C TSrécur13'!C$17),IF(AND('1C TSrécur13'!$B$12&lt;&gt;"",$K$2&lt;&gt;"Pôle",'1C TSrécur13'!$C$12="NON"),(('1C TSrécur13'!C$22+'1C TSrécur13'!C$23+'1C TSrécur13'!C$24+'1C TSrécur13'!C$25+'1C TSrécur13'!C$26+'1C TSrécur13'!C$27+'1C TSrécur13'!C$28+'1C TSrécur13'!C$29)/'1C TSrécur13'!C$30))))))</f>
        <v>0</v>
      </c>
      <c r="M606" s="850">
        <f>IF(OR('1C TSrécur13'!$B$12="",'1C TSrécur13'!C$30=0),0,IF(AND('1C TSrécur13'!$B$12&lt;&gt;"",$K$2="Pôle",'1C TSrécur13'!$C$12="OUI"),(('1C TSrécur13'!C$26+'1C TSrécur13'!C$27+'1C TSrécur13'!C$28)/'1C TSrécur13'!C$17),IF(AND('1C TSrécur13'!$B$12&lt;&gt;"",$K$2="Pôle",'1C TSrécur13'!$C$12="NON"),(('1C TSrécur13'!C$26+'1C TSrécur13'!C$27+'1C TSrécur13'!C$28)/'1C TSrécur13'!C$30),IF(AND('1C TSrécur13'!$B$12&lt;&gt;"",$K$2&lt;&gt;"Pôle"),0))))</f>
        <v>0</v>
      </c>
      <c r="N606" s="850">
        <f>IF(AND('1C TSrécur13'!$C$17&lt;&gt;0,'1C TSrécur13'!$C$30&lt;&gt;0),L606+M606,0)</f>
        <v>0</v>
      </c>
      <c r="O606" s="851" t="str">
        <f>IF(AND('1C TSrécur13'!C$17&lt;&gt;0,'1C TSrécur13'!$C$12="OUI"),'1C TSrécur13'!C$36/'1C TSrécur13'!C$17,"")</f>
        <v/>
      </c>
      <c r="P606" s="852" t="str">
        <f>IF(AND('1C TSrécur13'!C$17&lt;&gt;0,'1C TSrécur13'!$C$12="OUI"),'1C TSrécur13'!$C$37/'1C TSrécur13'!C$17,"")</f>
        <v/>
      </c>
      <c r="Q606" s="852" t="str">
        <f>IF(AND('1C TSrécur13'!C$17&lt;&gt;0,'1C TSrécur13'!$C$12="OUI"),'1C TSrécur13'!$C$38/'1C TSrécur13'!C$17,"")</f>
        <v/>
      </c>
      <c r="R606" s="852" t="str">
        <f>IF(AND('1C TSrécur13'!C$17&lt;&gt;0,'1C TSrécur13'!$C$12="OUI"),'1C TSrécur13'!$C$39/'1C TSrécur13'!C$17,"")</f>
        <v/>
      </c>
      <c r="S606" s="852" t="str">
        <f>IF(AND('1C TSrécur13'!C$17&lt;&gt;0,'1C TSrécur13'!$C$12="OUI"),'1C TSrécur13'!$C$40/'1C TSrécur13'!C$17,"")</f>
        <v/>
      </c>
      <c r="T606" s="852" t="str">
        <f>IF(AND('1C TSrécur13'!C$17&lt;&gt;0,'1C TSrécur13'!$C$12="OUI"),'1C TSrécur13'!$C$41/'1C TSrécur13'!C$17,"")</f>
        <v/>
      </c>
      <c r="U606" s="852" t="str">
        <f>IF(AND('1C TSrécur13'!C$17&lt;&gt;0,'1C TSrécur13'!$C$12="OUI"),'1C TSrécur13'!$C$42/'1C TSrécur13'!C$17,"")</f>
        <v/>
      </c>
      <c r="V606" s="852" t="str">
        <f>IF(AND('1C TSrécur13'!C$17&lt;&gt;0,'1C TSrécur13'!$C$12="OUI"),'1C TSrécur13'!$C$43/'1C TSrécur13'!C$17,"")</f>
        <v/>
      </c>
      <c r="W606" s="852" t="str">
        <f>IF(AND('1C TSrécur13'!C$17&lt;&gt;0,'1C TSrécur13'!$C$12="OUI"),'1C TSrécur13'!$C$44/'1C TSrécur13'!C$17,"")</f>
        <v/>
      </c>
      <c r="X606" s="852" t="str">
        <f>IF(AND('1C TSrécur13'!C$17&lt;&gt;0,'1C TSrécur13'!$C$12="OUI"),'1C TSrécur13'!$C$45/'1C TSrécur13'!C$17,"")</f>
        <v/>
      </c>
      <c r="Y606" s="852" t="str">
        <f>IF(AND('1C TSrécur13'!C$17&lt;&gt;0,'1C TSrécur13'!$C$12="OUI"),'1C TSrécur13'!$C$46/'1C TSrécur13'!C$17,"")</f>
        <v/>
      </c>
      <c r="Z606" s="852" t="str">
        <f>IF(AND('1C TSrécur13'!C$17&lt;&gt;0,'1C TSrécur13'!$C$12="OUI"),'1C TSrécur13'!$C$47/'1C TSrécur13'!C$17,"")</f>
        <v/>
      </c>
      <c r="AA606" s="852" t="str">
        <f>IF(AND('1C TSrécur13'!C$17&lt;&gt;0,'1C TSrécur13'!$C$12="OUI"),'1C TSrécur13'!$C$48/'1C TSrécur13'!C$17,"")</f>
        <v/>
      </c>
      <c r="AB606" s="852" t="str">
        <f>IF(AND('1C TSrécur13'!C$17&lt;&gt;0,'1C TSrécur13'!$C$12="OUI"),'1C TSrécur13'!$C$49/'1C TSrécur13'!C$17,"")</f>
        <v/>
      </c>
      <c r="AC606" s="852" t="str">
        <f>IF(AND('1C TSrécur13'!C$17&lt;&gt;0,'1C TSrécur13'!$C$12="OUI"),'1C TSrécur13'!$C$50/'1C TSrécur13'!C$17,"")</f>
        <v/>
      </c>
      <c r="AD606" s="852" t="str">
        <f>IF(AND('1C TSrécur13'!C$17&lt;&gt;0,'1C TSrécur13'!$C$12="OUI"),'1C TSrécur13'!$C$51/'1C TSrécur13'!C$17,"")</f>
        <v/>
      </c>
      <c r="AE606" s="852" t="str">
        <f>IF(AND('1C TSrécur13'!C$17&lt;&gt;0,'1C TSrécur13'!$C$12="OUI"),'1C TSrécur13'!$C$52/'1C TSrécur13'!C$17,"")</f>
        <v/>
      </c>
      <c r="AF606" s="852" t="str">
        <f>IF(AND('1C TSrécur13'!C$17&lt;&gt;0,'1C TSrécur13'!$C$12="OUI"),'1C TSrécur13'!$C$53/'1C TSrécur13'!C$17,"")</f>
        <v/>
      </c>
      <c r="AG606" s="852" t="str">
        <f>IF(AND('1C TSrécur13'!C$17&lt;&gt;0,'1C TSrécur13'!$C$12="OUI"),'1C TSrécur13'!$C$54/'1C TSrécur13'!C$17,"")</f>
        <v/>
      </c>
      <c r="AH606" s="852" t="str">
        <f>IF(AND('1C TSrécur13'!C$17&lt;&gt;0,'1C TSrécur13'!$C$12="OUI"),'1C TSrécur13'!$C$55/'1C TSrécur13'!C$17,"")</f>
        <v/>
      </c>
      <c r="AI606" s="852" t="str">
        <f>IF(AND('1C TSrécur13'!C$17&lt;&gt;0,'1C TSrécur13'!$C$12="OUI"),'1C TSrécur13'!$C$56/'1C TSrécur13'!C$17,"")</f>
        <v/>
      </c>
      <c r="AJ606" s="852" t="str">
        <f>IF(AND('1C TSrécur13'!C$17&lt;&gt;0,'1C TSrécur13'!$C$12="OUI"),'1C TSrécur13'!$C$57/'1C TSrécur13'!C$17,"")</f>
        <v/>
      </c>
      <c r="AK606" s="852">
        <f>IF(AND('1C TSrécur13'!C$17&lt;&gt;0,'1C TSrécur13'!$C$12="OUI"),'1C TSrécur13'!C$58/'1C TSrécur13'!C$17,0)</f>
        <v>0</v>
      </c>
      <c r="AL606" s="853">
        <f>IF(AND('1C TSrécur13'!$B$12&lt;&gt;"",'1C TSrécur13'!$C$12="OUI"),N606+AK606,N606)</f>
        <v>0</v>
      </c>
      <c r="AM606" s="854">
        <f t="shared" si="186"/>
        <v>0</v>
      </c>
      <c r="AN606" s="854">
        <f t="shared" si="187"/>
        <v>0</v>
      </c>
      <c r="AO606" s="855">
        <f>AM606+AN606</f>
        <v>0</v>
      </c>
      <c r="AP606" s="856">
        <f>AM606-AR606</f>
        <v>0</v>
      </c>
      <c r="AQ606" s="857">
        <f t="shared" ref="AQ606:AQ610" si="202">IF(M606=0,0,AN606-AS606)</f>
        <v>0</v>
      </c>
      <c r="AR606" s="858"/>
      <c r="AS606" s="859"/>
      <c r="AT606" s="860" t="str">
        <f>IF(('1C TSrécur13'!C$17*FICHE!$C$13)&lt;J606,"Forfait limité à "&amp;FICHE!$C$13&amp;"€/jour","")</f>
        <v/>
      </c>
      <c r="AU606" s="861"/>
      <c r="AV606" s="907"/>
      <c r="AW606" s="907"/>
      <c r="AX606" s="907"/>
      <c r="AY606" s="907"/>
      <c r="AZ606" s="907"/>
      <c r="BA606" s="767"/>
      <c r="BB606" s="767"/>
      <c r="BC606" s="767"/>
      <c r="BD606" s="767"/>
      <c r="BE606" s="767"/>
      <c r="BF606" s="767"/>
      <c r="BG606" s="767"/>
      <c r="BH606" s="767"/>
      <c r="BI606" s="767"/>
      <c r="BJ606" s="767"/>
      <c r="BK606" s="767"/>
      <c r="BL606" s="767"/>
      <c r="BM606" s="767"/>
      <c r="BN606" s="767"/>
      <c r="BO606" s="767"/>
      <c r="BP606" s="767"/>
      <c r="BQ606" s="767"/>
      <c r="BR606" s="767"/>
      <c r="BS606" s="767"/>
      <c r="BT606" s="767"/>
      <c r="BU606" s="767"/>
      <c r="BV606" s="767"/>
      <c r="BW606" s="767"/>
      <c r="BX606" s="767"/>
      <c r="BY606" s="767"/>
      <c r="BZ606" s="767"/>
      <c r="CA606" s="767"/>
      <c r="CB606" s="767"/>
      <c r="CC606" s="767"/>
      <c r="CD606" s="767"/>
      <c r="CE606" s="767"/>
      <c r="CF606" s="767"/>
      <c r="CG606" s="767"/>
      <c r="CH606" s="767"/>
      <c r="CI606" s="767"/>
      <c r="CJ606" s="767"/>
      <c r="CK606" s="767"/>
      <c r="CL606" s="767"/>
      <c r="CM606" s="767"/>
      <c r="CN606" s="767"/>
      <c r="CO606" s="767"/>
      <c r="CP606" s="767"/>
      <c r="CQ606" s="767"/>
      <c r="CR606" s="767"/>
      <c r="CS606" s="767"/>
      <c r="CT606" s="767"/>
      <c r="CU606" s="767"/>
      <c r="CV606" s="767"/>
      <c r="CW606" s="767"/>
      <c r="CX606" s="767"/>
      <c r="CY606" s="767"/>
      <c r="CZ606" s="767"/>
      <c r="DA606" s="767"/>
      <c r="DB606" s="767"/>
      <c r="DC606" s="767"/>
      <c r="DD606" s="767"/>
      <c r="DE606" s="767"/>
      <c r="DF606" s="767"/>
      <c r="DG606" s="767"/>
      <c r="DH606" s="767"/>
      <c r="DI606" s="767"/>
      <c r="DJ606" s="767"/>
      <c r="DK606" s="767"/>
      <c r="DL606" s="767"/>
      <c r="DM606" s="767"/>
      <c r="DN606" s="767"/>
      <c r="DO606" s="767"/>
      <c r="DP606" s="767"/>
      <c r="DQ606" s="767"/>
      <c r="DR606" s="767"/>
      <c r="DS606" s="767"/>
      <c r="DT606" s="767"/>
      <c r="DU606" s="767"/>
      <c r="DV606" s="767"/>
      <c r="DW606" s="767"/>
      <c r="DX606" s="767"/>
      <c r="DY606" s="767"/>
      <c r="DZ606" s="767"/>
      <c r="EA606" s="767"/>
      <c r="EB606" s="767"/>
      <c r="EC606" s="767"/>
      <c r="ED606" s="767"/>
      <c r="EE606" s="767"/>
      <c r="EF606" s="767"/>
      <c r="EG606" s="767"/>
      <c r="EH606" s="767"/>
      <c r="EI606" s="767"/>
      <c r="EJ606" s="767"/>
      <c r="EK606" s="767"/>
      <c r="EL606" s="767"/>
      <c r="EM606" s="767"/>
      <c r="EN606" s="767"/>
      <c r="EO606" s="767"/>
      <c r="EP606" s="767"/>
      <c r="EQ606" s="767"/>
      <c r="ER606" s="767"/>
      <c r="ES606" s="767"/>
      <c r="ET606" s="767"/>
      <c r="EU606" s="767"/>
      <c r="EV606" s="767"/>
      <c r="EW606" s="767"/>
      <c r="EX606" s="767"/>
      <c r="EY606" s="767"/>
      <c r="EZ606" s="767"/>
      <c r="FA606" s="767"/>
      <c r="FB606" s="767"/>
      <c r="FC606" s="767"/>
      <c r="FD606" s="767"/>
      <c r="FE606" s="767"/>
      <c r="FF606" s="767"/>
      <c r="FG606" s="767"/>
      <c r="FH606" s="767"/>
      <c r="FI606" s="767"/>
      <c r="FJ606" s="767"/>
      <c r="FK606" s="767"/>
      <c r="FL606" s="767"/>
      <c r="FM606" s="767"/>
      <c r="FN606" s="767"/>
      <c r="FO606" s="767"/>
      <c r="FP606" s="767"/>
      <c r="FQ606" s="767"/>
      <c r="FR606" s="767"/>
      <c r="FS606" s="767"/>
      <c r="FT606" s="767"/>
      <c r="FU606" s="767"/>
      <c r="FV606" s="767"/>
      <c r="FW606" s="767"/>
      <c r="FX606" s="767"/>
      <c r="FY606" s="767"/>
      <c r="FZ606" s="767"/>
      <c r="GA606" s="767"/>
      <c r="GB606" s="767"/>
      <c r="GC606" s="767"/>
      <c r="GD606" s="767"/>
      <c r="GE606" s="767"/>
      <c r="GF606" s="767"/>
      <c r="GG606" s="767"/>
      <c r="GH606" s="767"/>
      <c r="GI606" s="767"/>
      <c r="GJ606" s="767"/>
      <c r="GK606" s="767"/>
      <c r="GL606" s="767"/>
      <c r="GM606" s="767"/>
      <c r="GN606" s="767"/>
      <c r="GO606" s="767"/>
      <c r="GP606" s="767"/>
      <c r="GQ606" s="767"/>
      <c r="GR606" s="767"/>
      <c r="GS606" s="767"/>
      <c r="GT606" s="767"/>
      <c r="GU606" s="767"/>
      <c r="GV606" s="767"/>
      <c r="GW606" s="767"/>
      <c r="GX606" s="767"/>
      <c r="GY606" s="767"/>
      <c r="GZ606" s="767"/>
      <c r="HA606" s="767"/>
      <c r="HB606" s="767"/>
      <c r="HC606" s="767"/>
    </row>
    <row r="607" spans="1:211" s="864" customFormat="1" ht="13.9" hidden="1" customHeight="1">
      <c r="A607" s="307"/>
      <c r="B607" s="351"/>
      <c r="C607" s="971" t="str">
        <f>IF('1C TSrécur13'!D$17&lt;&gt;0,'1C TSrécur13'!$B$12,"")</f>
        <v/>
      </c>
      <c r="D607" s="972"/>
      <c r="E607" s="973"/>
      <c r="F607" s="93" t="str">
        <f>IF(AND($C607='1C TSrécur13'!$B$12,'1C TSrécur13'!$B$16="récurrentes",'1C TSrécur13'!$D$17&lt;&gt;""),'1C TSrécur13'!$D$21,"")</f>
        <v/>
      </c>
      <c r="G607" s="863"/>
      <c r="H607" s="745">
        <v>0.21</v>
      </c>
      <c r="I607" s="747">
        <v>1</v>
      </c>
      <c r="J607" s="312"/>
      <c r="K607" s="680">
        <f t="shared" si="201"/>
        <v>0</v>
      </c>
      <c r="L607" s="527">
        <f>IF(OR('1C TSrécur13'!$B$12="",'1C TSrécur13'!D$30=0),0,IF(AND('1C TSrécur13'!$B$12&lt;&gt;"",$K$2="Pôle",'1C TSrécur13'!$C$12="OUI"),(('1C TSrécur13'!D$22+'1C TSrécur13'!D$23+'1C TSrécur13'!D$24+'1C TSrécur13'!D$25+'1C TSrécur13'!D$29)/'1C TSrécur13'!D$17),IF(AND('1C TSrécur13'!$B$12&lt;&gt;"",$K$2="Pôle",'1C TSrécur13'!$C$12="NON"),(('1C TSrécur13'!D$22+'1C TSrécur13'!D$23+'1C TSrécur13'!D$24+'1C TSrécur13'!D$25+'1C TSrécur13'!D$29)/'1C TSrécur13'!D$30),IF(AND('1C TSrécur13'!$B$12&lt;&gt;"",$K$2&lt;&gt;"Pôle",'1C TSrécur13'!$C$12="OUI"),(('1C TSrécur13'!D$22+'1C TSrécur13'!D$23+'1C TSrécur13'!D$24+'1C TSrécur13'!D$25+'1C TSrécur13'!D$26+'1C TSrécur13'!D$27+'1C TSrécur13'!D$28+'1C TSrécur13'!D$29)/'1C TSrécur13'!D$17),IF(AND('1C TSrécur13'!$B$12&lt;&gt;"",$K$2&lt;&gt;"Pôle",'1C TSrécur13'!$C$12="NON"),(('1C TSrécur13'!D$22+'1C TSrécur13'!D$23+'1C TSrécur13'!D$24+'1C TSrécur13'!D$25+'1C TSrécur13'!D$26+'1C TSrécur13'!D$27+'1C TSrécur13'!D$28+'1C TSrécur13'!D$29)/'1C TSrécur13'!D$30))))))</f>
        <v>0</v>
      </c>
      <c r="M607" s="527">
        <f>IF(OR('1C TSrécur13'!$B$12="",'1C TSrécur13'!D$30=0),0,IF(AND('1C TSrécur13'!$B$12&lt;&gt;"",$K$2="Pôle",'1C TSrécur13'!$C$12="OUI"),(('1C TSrécur13'!D$26+'1C TSrécur13'!D$27+'1C TSrécur13'!D$28)/'1C TSrécur13'!D$17),IF(AND('1C TSrécur13'!$B$12&lt;&gt;"",$K$2="Pôle",'1C TSrécur13'!$C$12="NON"),(('1C TSrécur13'!D$26+'1C TSrécur13'!D$27+'1C TSrécur13'!D$28)/'1C TSrécur13'!D$30),IF(AND('1C TSrécur13'!$B$12&lt;&gt;"",$K$2&lt;&gt;"Pôle"),0))))</f>
        <v>0</v>
      </c>
      <c r="N607" s="527">
        <f>IF(AND('1C TSrécur13'!$D$17&lt;&gt;0,'1C TSrécur13'!$D$30&lt;&gt;0),L607+M607,0)</f>
        <v>0</v>
      </c>
      <c r="O607" s="542" t="str">
        <f>IF(AND('1C TSrécur13'!D$17&lt;&gt;0,'1C TSrécur13'!$C$12="OUI"),'1C TSrécur13'!D$36/'1C TSrécur13'!D$17,"")</f>
        <v/>
      </c>
      <c r="P607" s="543" t="str">
        <f>IF(AND('1C TSrécur13'!D$17&lt;&gt;0,'1C TSrécur13'!$C$12="OUI"),'1C TSrécur13'!$D$37/'1C TSrécur13'!D$17,"")</f>
        <v/>
      </c>
      <c r="Q607" s="543" t="str">
        <f>IF(AND('1C TSrécur13'!D$17&lt;&gt;0,'1C TSrécur13'!$C$12="OUI"),'1C TSrécur13'!$D$38/'1C TSrécur13'!D$17,"")</f>
        <v/>
      </c>
      <c r="R607" s="543" t="str">
        <f>IF(AND('1C TSrécur13'!D$17&lt;&gt;0,'1C TSrécur13'!$C$12="OUI"),'1C TSrécur13'!$D$39/'1C TSrécur13'!D$17,"")</f>
        <v/>
      </c>
      <c r="S607" s="543" t="str">
        <f>IF(AND('1C TSrécur13'!D$17&lt;&gt;0,'1C TSrécur13'!$C$12="OUI"),'1C TSrécur13'!$D$40/'1C TSrécur13'!D$17,"")</f>
        <v/>
      </c>
      <c r="T607" s="543" t="str">
        <f>IF(AND('1C TSrécur13'!D$17&lt;&gt;0,'1C TSrécur13'!$C$12="OUI"),'1C TSrécur13'!$D$41/'1C TSrécur13'!D$17,"")</f>
        <v/>
      </c>
      <c r="U607" s="543" t="str">
        <f>IF(AND('1C TSrécur13'!D$17&lt;&gt;0,'1C TSrécur13'!$C$12="OUI"),'1C TSrécur13'!$D$42/'1C TSrécur13'!D$17,"")</f>
        <v/>
      </c>
      <c r="V607" s="543" t="str">
        <f>IF(AND('1C TSrécur13'!D$17&lt;&gt;0,'1C TSrécur13'!$C$12="OUI"),'1C TSrécur13'!$D$43/'1C TSrécur13'!D$17,"")</f>
        <v/>
      </c>
      <c r="W607" s="543" t="str">
        <f>IF(AND('1C TSrécur13'!D$17&lt;&gt;0,'1C TSrécur13'!$C$12="OUI"),'1C TSrécur13'!$D$44/'1C TSrécur13'!D$17,"")</f>
        <v/>
      </c>
      <c r="X607" s="543" t="str">
        <f>IF(AND('1C TSrécur13'!D$17&lt;&gt;0,'1C TSrécur13'!$C$12="OUI"),'1C TSrécur13'!$D$45/'1C TSrécur13'!D$17,"")</f>
        <v/>
      </c>
      <c r="Y607" s="543" t="str">
        <f>IF(AND('1C TSrécur13'!D$17&lt;&gt;0,'1C TSrécur13'!$C$12="OUI"),'1C TSrécur13'!$D$46/'1C TSrécur13'!D$17,"")</f>
        <v/>
      </c>
      <c r="Z607" s="543" t="str">
        <f>IF(AND('1C TSrécur13'!D$17&lt;&gt;0,'1C TSrécur13'!$C$12="OUI"),'1C TSrécur13'!$D$47/'1C TSrécur13'!D$17,"")</f>
        <v/>
      </c>
      <c r="AA607" s="543" t="str">
        <f>IF(AND('1C TSrécur13'!D$17&lt;&gt;0,'1C TSrécur13'!$C$12="OUI"),'1C TSrécur13'!$D$48/'1C TSrécur13'!D$17,"")</f>
        <v/>
      </c>
      <c r="AB607" s="543" t="str">
        <f>IF(AND('1C TSrécur13'!D$17&lt;&gt;0,'1C TSrécur13'!$C$12="OUI"),'1C TSrécur13'!$D$49/'1C TSrécur13'!D$17,"")</f>
        <v/>
      </c>
      <c r="AC607" s="543" t="str">
        <f>IF(AND('1C TSrécur13'!D$17&lt;&gt;0,'1C TSrécur13'!$C$12="OUI"),'1C TSrécur13'!$D$50/'1C TSrécur13'!D$17,"")</f>
        <v/>
      </c>
      <c r="AD607" s="543" t="str">
        <f>IF(AND('1C TSrécur13'!D$17&lt;&gt;0,'1C TSrécur13'!$C$12="OUI"),'1C TSrécur13'!$D$51/'1C TSrécur13'!D$17,"")</f>
        <v/>
      </c>
      <c r="AE607" s="543" t="str">
        <f>IF(AND('1C TSrécur13'!D$17&lt;&gt;0,'1C TSrécur13'!$C$12="OUI"),'1C TSrécur13'!$D$52/'1C TSrécur13'!D$17,"")</f>
        <v/>
      </c>
      <c r="AF607" s="543" t="str">
        <f>IF(AND('1C TSrécur13'!D$17&lt;&gt;0,'1C TSrécur13'!$C$12="OUI"),'1C TSrécur13'!$D$53/'1C TSrécur13'!D$17,"")</f>
        <v/>
      </c>
      <c r="AG607" s="543" t="str">
        <f>IF(AND('1C TSrécur13'!D$17&lt;&gt;0,'1C TSrécur13'!$C$12="OUI"),'1C TSrécur13'!$D$54/'1C TSrécur13'!D$17,"")</f>
        <v/>
      </c>
      <c r="AH607" s="543" t="str">
        <f>IF(AND('1C TSrécur13'!D$17&lt;&gt;0,'1C TSrécur13'!$C$12="OUI"),'1C TSrécur13'!$D$55/'1C TSrécur13'!D$17,"")</f>
        <v/>
      </c>
      <c r="AI607" s="543" t="str">
        <f>IF(AND('1C TSrécur13'!D$17&lt;&gt;0,'1C TSrécur13'!$C$12="OUI"),'1C TSrécur13'!$D$56/'1C TSrécur13'!D$17,"")</f>
        <v/>
      </c>
      <c r="AJ607" s="543" t="str">
        <f>IF(AND('1C TSrécur13'!D$17&lt;&gt;0,'1C TSrécur13'!$C$12="OUI"),'1C TSrécur13'!$D$57/'1C TSrécur13'!D$17,"")</f>
        <v/>
      </c>
      <c r="AK607" s="543">
        <f>IF(AND('1C TSrécur13'!D$17&lt;&gt;0,'1C TSrécur13'!$C$12="OUI"),'1C TSrécur13'!D$58/'1C TSrécur13'!D$17,0)</f>
        <v>0</v>
      </c>
      <c r="AL607" s="72">
        <f>IF(AND('1C TSrécur13'!$B$12&lt;&gt;"",'1C TSrécur13'!$C$12="OUI"),N607+AK607,N607)</f>
        <v>0</v>
      </c>
      <c r="AM607" s="344">
        <f t="shared" si="186"/>
        <v>0</v>
      </c>
      <c r="AN607" s="344">
        <f t="shared" si="187"/>
        <v>0</v>
      </c>
      <c r="AO607" s="345">
        <f t="shared" ref="AO607:AO617" si="203">AM607+AN607</f>
        <v>0</v>
      </c>
      <c r="AP607" s="573">
        <f t="shared" ref="AP607:AP617" si="204">AM607-AR607</f>
        <v>0</v>
      </c>
      <c r="AQ607" s="583">
        <f t="shared" si="202"/>
        <v>0</v>
      </c>
      <c r="AR607" s="579"/>
      <c r="AS607" s="102"/>
      <c r="AT607" s="27" t="str">
        <f>IF(('1C TSrécur13'!D$17*FICHE!$C$13)&lt;J607,"Forfait limité à "&amp;FICHE!$C$13&amp;"€/jour","")</f>
        <v/>
      </c>
      <c r="AU607" s="592"/>
      <c r="AV607" s="824"/>
      <c r="AW607" s="824"/>
      <c r="AX607" s="824"/>
      <c r="AY607" s="824"/>
      <c r="AZ607" s="824"/>
      <c r="BA607" s="767"/>
      <c r="BB607" s="767"/>
      <c r="BC607" s="767"/>
      <c r="BD607" s="767"/>
      <c r="BE607" s="767"/>
      <c r="BF607" s="767"/>
      <c r="BG607" s="767"/>
      <c r="BH607" s="767"/>
      <c r="BI607" s="767"/>
      <c r="BJ607" s="767"/>
      <c r="BK607" s="767"/>
      <c r="BL607" s="767"/>
      <c r="BM607" s="767"/>
      <c r="BN607" s="767"/>
      <c r="BO607" s="767"/>
      <c r="BP607" s="767"/>
      <c r="BQ607" s="767"/>
      <c r="BR607" s="767"/>
      <c r="BS607" s="767"/>
      <c r="BT607" s="767"/>
      <c r="BU607" s="767"/>
      <c r="BV607" s="767"/>
      <c r="BW607" s="767"/>
      <c r="BX607" s="767"/>
      <c r="BY607" s="767"/>
      <c r="BZ607" s="767"/>
      <c r="CA607" s="767"/>
      <c r="CB607" s="767"/>
      <c r="CC607" s="767"/>
      <c r="CD607" s="767"/>
      <c r="CE607" s="767"/>
      <c r="CF607" s="767"/>
      <c r="CG607" s="767"/>
      <c r="CH607" s="767"/>
      <c r="CI607" s="767"/>
      <c r="CJ607" s="767"/>
      <c r="CK607" s="767"/>
      <c r="CL607" s="767"/>
      <c r="CM607" s="767"/>
      <c r="CN607" s="767"/>
      <c r="CO607" s="767"/>
      <c r="CP607" s="767"/>
      <c r="CQ607" s="767"/>
      <c r="CR607" s="767"/>
      <c r="CS607" s="767"/>
      <c r="CT607" s="767"/>
      <c r="CU607" s="767"/>
      <c r="CV607" s="767"/>
      <c r="CW607" s="767"/>
      <c r="CX607" s="767"/>
      <c r="CY607" s="767"/>
      <c r="CZ607" s="767"/>
      <c r="DA607" s="767"/>
      <c r="DB607" s="767"/>
      <c r="DC607" s="767"/>
      <c r="DD607" s="767"/>
      <c r="DE607" s="767"/>
      <c r="DF607" s="767"/>
      <c r="DG607" s="767"/>
      <c r="DH607" s="767"/>
      <c r="DI607" s="767"/>
      <c r="DJ607" s="767"/>
      <c r="DK607" s="767"/>
      <c r="DL607" s="767"/>
      <c r="DM607" s="767"/>
      <c r="DN607" s="767"/>
      <c r="DO607" s="767"/>
      <c r="DP607" s="767"/>
      <c r="DQ607" s="767"/>
      <c r="DR607" s="767"/>
      <c r="DS607" s="767"/>
      <c r="DT607" s="767"/>
      <c r="DU607" s="767"/>
      <c r="DV607" s="767"/>
      <c r="DW607" s="767"/>
      <c r="DX607" s="767"/>
      <c r="DY607" s="767"/>
      <c r="DZ607" s="767"/>
      <c r="EA607" s="767"/>
      <c r="EB607" s="767"/>
      <c r="EC607" s="767"/>
      <c r="ED607" s="767"/>
      <c r="EE607" s="767"/>
      <c r="EF607" s="767"/>
      <c r="EG607" s="767"/>
      <c r="EH607" s="767"/>
      <c r="EI607" s="767"/>
      <c r="EJ607" s="767"/>
      <c r="EK607" s="767"/>
      <c r="EL607" s="767"/>
      <c r="EM607" s="767"/>
      <c r="EN607" s="767"/>
      <c r="EO607" s="767"/>
      <c r="EP607" s="767"/>
      <c r="EQ607" s="767"/>
      <c r="ER607" s="767"/>
      <c r="ES607" s="767"/>
      <c r="ET607" s="767"/>
      <c r="EU607" s="767"/>
      <c r="EV607" s="767"/>
      <c r="EW607" s="767"/>
      <c r="EX607" s="767"/>
      <c r="EY607" s="767"/>
      <c r="EZ607" s="767"/>
      <c r="FA607" s="767"/>
      <c r="FB607" s="767"/>
      <c r="FC607" s="767"/>
      <c r="FD607" s="767"/>
      <c r="FE607" s="767"/>
      <c r="FF607" s="767"/>
      <c r="FG607" s="767"/>
      <c r="FH607" s="767"/>
      <c r="FI607" s="767"/>
      <c r="FJ607" s="767"/>
      <c r="FK607" s="767"/>
      <c r="FL607" s="767"/>
      <c r="FM607" s="767"/>
      <c r="FN607" s="767"/>
      <c r="FO607" s="767"/>
      <c r="FP607" s="767"/>
      <c r="FQ607" s="767"/>
      <c r="FR607" s="767"/>
      <c r="FS607" s="767"/>
      <c r="FT607" s="767"/>
      <c r="FU607" s="767"/>
      <c r="FV607" s="767"/>
      <c r="FW607" s="767"/>
      <c r="FX607" s="767"/>
      <c r="FY607" s="767"/>
      <c r="FZ607" s="767"/>
      <c r="GA607" s="767"/>
      <c r="GB607" s="767"/>
      <c r="GC607" s="767"/>
      <c r="GD607" s="767"/>
      <c r="GE607" s="767"/>
      <c r="GF607" s="767"/>
      <c r="GG607" s="767"/>
      <c r="GH607" s="767"/>
      <c r="GI607" s="767"/>
      <c r="GJ607" s="767"/>
      <c r="GK607" s="767"/>
      <c r="GL607" s="767"/>
      <c r="GM607" s="767"/>
      <c r="GN607" s="767"/>
      <c r="GO607" s="767"/>
      <c r="GP607" s="767"/>
      <c r="GQ607" s="767"/>
      <c r="GR607" s="767"/>
      <c r="GS607" s="767"/>
      <c r="GT607" s="767"/>
      <c r="GU607" s="767"/>
      <c r="GV607" s="767"/>
      <c r="GW607" s="767"/>
      <c r="GX607" s="767"/>
      <c r="GY607" s="767"/>
      <c r="GZ607" s="767"/>
      <c r="HA607" s="767"/>
      <c r="HB607" s="767"/>
      <c r="HC607" s="767"/>
    </row>
    <row r="608" spans="1:211" s="864" customFormat="1" ht="13.9" hidden="1" customHeight="1">
      <c r="A608" s="307"/>
      <c r="B608" s="351"/>
      <c r="C608" s="971" t="str">
        <f>IF('1C TSrécur13'!E$17&lt;&gt;0,'1C TSrécur13'!$B$12,"")</f>
        <v/>
      </c>
      <c r="D608" s="972"/>
      <c r="E608" s="973"/>
      <c r="F608" s="93" t="str">
        <f>IF(AND($C608='1C TSrécur13'!$B$12,'1C TSrécur13'!$B$16="récurrentes",'1C TSrécur13'!$E$17&lt;&gt;""),'1C TSrécur13'!$E$21,"")</f>
        <v/>
      </c>
      <c r="G608" s="863"/>
      <c r="H608" s="745">
        <v>0.21</v>
      </c>
      <c r="I608" s="747">
        <v>1</v>
      </c>
      <c r="J608" s="312"/>
      <c r="K608" s="680">
        <f t="shared" si="201"/>
        <v>0</v>
      </c>
      <c r="L608" s="527">
        <f>IF(OR('1C TSrécur13'!$B$12="",'1C TSrécur13'!E$30=0),0,IF(AND('1C TSrécur13'!$B$12&lt;&gt;"",$K$2="Pôle",'1C TSrécur13'!$C$12="OUI"),(('1C TSrécur13'!E$22+'1C TSrécur13'!E$23+'1C TSrécur13'!E$24+'1C TSrécur13'!E$25+'1C TSrécur13'!E$29)/'1C TSrécur13'!E$17),IF(AND('1C TSrécur13'!$B$12&lt;&gt;"",$K$2="Pôle",'1C TSrécur13'!$C$12="NON"),(('1C TSrécur13'!E$22+'1C TSrécur13'!E$23+'1C TSrécur13'!E$24+'1C TSrécur13'!E$25+'1C TSrécur13'!E$29)/'1C TSrécur13'!E$30),IF(AND('1C TSrécur13'!$B$12&lt;&gt;"",$K$2&lt;&gt;"Pôle",'1C TSrécur13'!$C$12="OUI"),(('1C TSrécur13'!E$22+'1C TSrécur13'!E$23+'1C TSrécur13'!E$24+'1C TSrécur13'!E$25+'1C TSrécur13'!E$26+'1C TSrécur13'!E$27+'1C TSrécur13'!E$28+'1C TSrécur13'!E$29)/'1C TSrécur13'!E$17),IF(AND('1C TSrécur13'!$B$12&lt;&gt;"",$K$2&lt;&gt;"Pôle",'1C TSrécur13'!$C$12="NON"),(('1C TSrécur13'!E$22+'1C TSrécur13'!E$23+'1C TSrécur13'!E$24+'1C TSrécur13'!E$25+'1C TSrécur13'!E$26+'1C TSrécur13'!E$27+'1C TSrécur13'!E$28+'1C TSrécur13'!E$29)/'1C TSrécur13'!E$30))))))</f>
        <v>0</v>
      </c>
      <c r="M608" s="527">
        <f>IF(OR('1C TSrécur13'!$B$12="",'1C TSrécur13'!E$30=0),0,IF(AND('1C TSrécur13'!$B$12&lt;&gt;"",$K$2="Pôle",'1C TSrécur13'!$C$12="OUI"),(('1C TSrécur13'!E$26+'1C TSrécur13'!E$27+'1C TSrécur13'!E$28)/'1C TSrécur13'!E$17),IF(AND('1C TSrécur13'!$B$12&lt;&gt;"",$K$2="Pôle",'1C TSrécur13'!$C$12="NON"),(('1C TSrécur13'!E$26+'1C TSrécur13'!E$27+'1C TSrécur13'!E$28)/'1C TSrécur13'!E$30),IF(AND('1C TSrécur13'!$B$12&lt;&gt;"",$K$2&lt;&gt;"Pôle"),0))))</f>
        <v>0</v>
      </c>
      <c r="N608" s="527">
        <f>IF(AND('1C TSrécur13'!$E$17&lt;&gt;0,'1C TSrécur13'!$E$30&lt;&gt;0),L608+M608,0)</f>
        <v>0</v>
      </c>
      <c r="O608" s="542" t="str">
        <f>IF(AND('1C TSrécur13'!E$17&lt;&gt;0,'1C TSrécur13'!$C$12="OUI"),'1C TSrécur13'!E$36/'1C TSrécur13'!E$17,"")</f>
        <v/>
      </c>
      <c r="P608" s="543" t="str">
        <f>IF(AND('1C TSrécur13'!E$17&lt;&gt;0,'1C TSrécur13'!$C$12="OUI"),'1C TSrécur13'!$E$37/'1C TSrécur13'!E$17,"")</f>
        <v/>
      </c>
      <c r="Q608" s="543" t="str">
        <f>IF(AND('1C TSrécur13'!E$17&lt;&gt;0,'1C TSrécur13'!$C$12="OUI"),'1C TSrécur13'!$E$38/'1C TSrécur13'!E$17,"")</f>
        <v/>
      </c>
      <c r="R608" s="543" t="str">
        <f>IF(AND('1C TSrécur13'!E$17&lt;&gt;0,'1C TSrécur13'!$C$12="OUI"),'1C TSrécur13'!$E$39/'1C TSrécur13'!E$17,"")</f>
        <v/>
      </c>
      <c r="S608" s="543" t="str">
        <f>IF(AND('1C TSrécur13'!E$17&lt;&gt;0,'1C TSrécur13'!$C$12="OUI"),'1C TSrécur13'!$E$40/'1C TSrécur13'!E$17,"")</f>
        <v/>
      </c>
      <c r="T608" s="543" t="str">
        <f>IF(AND('1C TSrécur13'!E$17&lt;&gt;0,'1C TSrécur13'!$C$12="OUI"),'1C TSrécur13'!$E$41/'1C TSrécur13'!E$17,"")</f>
        <v/>
      </c>
      <c r="U608" s="543" t="str">
        <f>IF(AND('1C TSrécur13'!E$17&lt;&gt;0,'1C TSrécur13'!$C$12="OUI"),'1C TSrécur13'!$E$42/'1C TSrécur13'!E$17,"")</f>
        <v/>
      </c>
      <c r="V608" s="543" t="str">
        <f>IF(AND('1C TSrécur13'!E$17&lt;&gt;0,'1C TSrécur13'!$C$12="OUI"),'1C TSrécur13'!$E$43/'1C TSrécur13'!E$17,"")</f>
        <v/>
      </c>
      <c r="W608" s="543" t="str">
        <f>IF(AND('1C TSrécur13'!E$17&lt;&gt;0,'1C TSrécur13'!$C$12="OUI"),'1C TSrécur13'!$E$44/'1C TSrécur13'!E$17,"")</f>
        <v/>
      </c>
      <c r="X608" s="543" t="str">
        <f>IF(AND('1C TSrécur13'!E$17&lt;&gt;0,'1C TSrécur13'!$C$12="OUI"),'1C TSrécur13'!$E$45/'1C TSrécur13'!E$17,"")</f>
        <v/>
      </c>
      <c r="Y608" s="543" t="str">
        <f>IF(AND('1C TSrécur13'!E$17&lt;&gt;0,'1C TSrécur13'!$C$12="OUI"),'1C TSrécur13'!$E$46/'1C TSrécur13'!E$17,"")</f>
        <v/>
      </c>
      <c r="Z608" s="543" t="str">
        <f>IF(AND('1C TSrécur13'!E$17&lt;&gt;0,'1C TSrécur13'!$C$12="OUI"),'1C TSrécur13'!$E$47/'1C TSrécur13'!E$17,"")</f>
        <v/>
      </c>
      <c r="AA608" s="543" t="str">
        <f>IF(AND('1C TSrécur13'!E$17&lt;&gt;0,'1C TSrécur13'!$C$12="OUI"),'1C TSrécur13'!$E$48/'1C TSrécur13'!E$17,"")</f>
        <v/>
      </c>
      <c r="AB608" s="543" t="str">
        <f>IF(AND('1C TSrécur13'!E$17&lt;&gt;0,'1C TSrécur13'!$C$12="OUI"),'1C TSrécur13'!$E$49/'1C TSrécur13'!E$17,"")</f>
        <v/>
      </c>
      <c r="AC608" s="543" t="str">
        <f>IF(AND('1C TSrécur13'!E$17&lt;&gt;0,'1C TSrécur13'!$C$12="OUI"),'1C TSrécur13'!$E$50/'1C TSrécur13'!E$17,"")</f>
        <v/>
      </c>
      <c r="AD608" s="543" t="str">
        <f>IF(AND('1C TSrécur13'!E$17&lt;&gt;0,'1C TSrécur13'!$C$12="OUI"),'1C TSrécur13'!$E$51/'1C TSrécur13'!E$17,"")</f>
        <v/>
      </c>
      <c r="AE608" s="543" t="str">
        <f>IF(AND('1C TSrécur13'!E$17&lt;&gt;0,'1C TSrécur13'!$C$12="OUI"),'1C TSrécur13'!$E$52/'1C TSrécur13'!E$17,"")</f>
        <v/>
      </c>
      <c r="AF608" s="543" t="str">
        <f>IF(AND('1C TSrécur13'!E$17&lt;&gt;0,'1C TSrécur13'!$C$12="OUI"),'1C TSrécur13'!$E$53/'1C TSrécur13'!E$17,"")</f>
        <v/>
      </c>
      <c r="AG608" s="543" t="str">
        <f>IF(AND('1C TSrécur13'!E$17&lt;&gt;0,'1C TSrécur13'!$C$12="OUI"),'1C TSrécur13'!$E$54/'1C TSrécur13'!E$17,"")</f>
        <v/>
      </c>
      <c r="AH608" s="543" t="str">
        <f>IF(AND('1C TSrécur13'!E$17&lt;&gt;0,'1C TSrécur13'!$C$12="OUI"),'1C TSrécur13'!$E$55/'1C TSrécur13'!E$17,"")</f>
        <v/>
      </c>
      <c r="AI608" s="543" t="str">
        <f>IF(AND('1C TSrécur13'!E$17&lt;&gt;0,'1C TSrécur13'!$C$12="OUI"),'1C TSrécur13'!$E$56/'1C TSrécur13'!E$17,"")</f>
        <v/>
      </c>
      <c r="AJ608" s="543" t="str">
        <f>IF(AND('1C TSrécur13'!E$17&lt;&gt;0,'1C TSrécur13'!$C$12="OUI"),'1C TSrécur13'!$E$57/'1C TSrécur13'!E$17,"")</f>
        <v/>
      </c>
      <c r="AK608" s="543">
        <f>IF(AND('1C TSrécur13'!E$17&lt;&gt;0,'1C TSrécur13'!$C$12="OUI"),'1C TSrécur13'!E$58/'1C TSrécur13'!E$17,0)</f>
        <v>0</v>
      </c>
      <c r="AL608" s="72">
        <f>IF(AND('1C TSrécur13'!$B$12&lt;&gt;"",'1C TSrécur13'!$C$12="OUI"),N608+AK608,N608)</f>
        <v>0</v>
      </c>
      <c r="AM608" s="344">
        <f t="shared" si="186"/>
        <v>0</v>
      </c>
      <c r="AN608" s="344">
        <f t="shared" si="187"/>
        <v>0</v>
      </c>
      <c r="AO608" s="345">
        <f t="shared" si="203"/>
        <v>0</v>
      </c>
      <c r="AP608" s="573">
        <f t="shared" si="204"/>
        <v>0</v>
      </c>
      <c r="AQ608" s="583">
        <f t="shared" si="202"/>
        <v>0</v>
      </c>
      <c r="AR608" s="579"/>
      <c r="AS608" s="102"/>
      <c r="AT608" s="27" t="str">
        <f>IF(('1C TSrécur13'!E$17*FICHE!$C$13)&lt;J608,"Forfait limité à "&amp;FICHE!$C$13&amp;"€/jour","")</f>
        <v/>
      </c>
      <c r="AU608" s="592"/>
      <c r="AV608" s="824"/>
      <c r="AW608" s="824"/>
      <c r="AX608" s="824"/>
      <c r="AY608" s="824"/>
      <c r="AZ608" s="824"/>
      <c r="BA608" s="767"/>
      <c r="BB608" s="767"/>
      <c r="BC608" s="767"/>
      <c r="BD608" s="767"/>
      <c r="BE608" s="767"/>
      <c r="BF608" s="767"/>
      <c r="BG608" s="767"/>
      <c r="BH608" s="767"/>
      <c r="BI608" s="767"/>
      <c r="BJ608" s="767"/>
      <c r="BK608" s="767"/>
      <c r="BL608" s="767"/>
      <c r="BM608" s="767"/>
      <c r="BN608" s="767"/>
      <c r="BO608" s="767"/>
      <c r="BP608" s="767"/>
      <c r="BQ608" s="767"/>
      <c r="BR608" s="767"/>
      <c r="BS608" s="767"/>
      <c r="BT608" s="767"/>
      <c r="BU608" s="767"/>
      <c r="BV608" s="767"/>
      <c r="BW608" s="767"/>
      <c r="BX608" s="767"/>
      <c r="BY608" s="767"/>
      <c r="BZ608" s="767"/>
      <c r="CA608" s="767"/>
      <c r="CB608" s="767"/>
      <c r="CC608" s="767"/>
      <c r="CD608" s="767"/>
      <c r="CE608" s="767"/>
      <c r="CF608" s="767"/>
      <c r="CG608" s="767"/>
      <c r="CH608" s="767"/>
      <c r="CI608" s="767"/>
      <c r="CJ608" s="767"/>
      <c r="CK608" s="767"/>
      <c r="CL608" s="767"/>
      <c r="CM608" s="767"/>
      <c r="CN608" s="767"/>
      <c r="CO608" s="767"/>
      <c r="CP608" s="767"/>
      <c r="CQ608" s="767"/>
      <c r="CR608" s="767"/>
      <c r="CS608" s="767"/>
      <c r="CT608" s="767"/>
      <c r="CU608" s="767"/>
      <c r="CV608" s="767"/>
      <c r="CW608" s="767"/>
      <c r="CX608" s="767"/>
      <c r="CY608" s="767"/>
      <c r="CZ608" s="767"/>
      <c r="DA608" s="767"/>
      <c r="DB608" s="767"/>
      <c r="DC608" s="767"/>
      <c r="DD608" s="767"/>
      <c r="DE608" s="767"/>
      <c r="DF608" s="767"/>
      <c r="DG608" s="767"/>
      <c r="DH608" s="767"/>
      <c r="DI608" s="767"/>
      <c r="DJ608" s="767"/>
      <c r="DK608" s="767"/>
      <c r="DL608" s="767"/>
      <c r="DM608" s="767"/>
      <c r="DN608" s="767"/>
      <c r="DO608" s="767"/>
      <c r="DP608" s="767"/>
      <c r="DQ608" s="767"/>
      <c r="DR608" s="767"/>
      <c r="DS608" s="767"/>
      <c r="DT608" s="767"/>
      <c r="DU608" s="767"/>
      <c r="DV608" s="767"/>
      <c r="DW608" s="767"/>
      <c r="DX608" s="767"/>
      <c r="DY608" s="767"/>
      <c r="DZ608" s="767"/>
      <c r="EA608" s="767"/>
      <c r="EB608" s="767"/>
      <c r="EC608" s="767"/>
      <c r="ED608" s="767"/>
      <c r="EE608" s="767"/>
      <c r="EF608" s="767"/>
      <c r="EG608" s="767"/>
      <c r="EH608" s="767"/>
      <c r="EI608" s="767"/>
      <c r="EJ608" s="767"/>
      <c r="EK608" s="767"/>
      <c r="EL608" s="767"/>
      <c r="EM608" s="767"/>
      <c r="EN608" s="767"/>
      <c r="EO608" s="767"/>
      <c r="EP608" s="767"/>
      <c r="EQ608" s="767"/>
      <c r="ER608" s="767"/>
      <c r="ES608" s="767"/>
      <c r="ET608" s="767"/>
      <c r="EU608" s="767"/>
      <c r="EV608" s="767"/>
      <c r="EW608" s="767"/>
      <c r="EX608" s="767"/>
      <c r="EY608" s="767"/>
      <c r="EZ608" s="767"/>
      <c r="FA608" s="767"/>
      <c r="FB608" s="767"/>
      <c r="FC608" s="767"/>
      <c r="FD608" s="767"/>
      <c r="FE608" s="767"/>
      <c r="FF608" s="767"/>
      <c r="FG608" s="767"/>
      <c r="FH608" s="767"/>
      <c r="FI608" s="767"/>
      <c r="FJ608" s="767"/>
      <c r="FK608" s="767"/>
      <c r="FL608" s="767"/>
      <c r="FM608" s="767"/>
      <c r="FN608" s="767"/>
      <c r="FO608" s="767"/>
      <c r="FP608" s="767"/>
      <c r="FQ608" s="767"/>
      <c r="FR608" s="767"/>
      <c r="FS608" s="767"/>
      <c r="FT608" s="767"/>
      <c r="FU608" s="767"/>
      <c r="FV608" s="767"/>
      <c r="FW608" s="767"/>
      <c r="FX608" s="767"/>
      <c r="FY608" s="767"/>
      <c r="FZ608" s="767"/>
      <c r="GA608" s="767"/>
      <c r="GB608" s="767"/>
      <c r="GC608" s="767"/>
      <c r="GD608" s="767"/>
      <c r="GE608" s="767"/>
      <c r="GF608" s="767"/>
      <c r="GG608" s="767"/>
      <c r="GH608" s="767"/>
      <c r="GI608" s="767"/>
      <c r="GJ608" s="767"/>
      <c r="GK608" s="767"/>
      <c r="GL608" s="767"/>
      <c r="GM608" s="767"/>
      <c r="GN608" s="767"/>
      <c r="GO608" s="767"/>
      <c r="GP608" s="767"/>
      <c r="GQ608" s="767"/>
      <c r="GR608" s="767"/>
      <c r="GS608" s="767"/>
      <c r="GT608" s="767"/>
      <c r="GU608" s="767"/>
      <c r="GV608" s="767"/>
      <c r="GW608" s="767"/>
      <c r="GX608" s="767"/>
      <c r="GY608" s="767"/>
      <c r="GZ608" s="767"/>
      <c r="HA608" s="767"/>
      <c r="HB608" s="767"/>
      <c r="HC608" s="767"/>
    </row>
    <row r="609" spans="1:211" s="864" customFormat="1" ht="13.9" hidden="1" customHeight="1">
      <c r="A609" s="307"/>
      <c r="B609" s="351"/>
      <c r="C609" s="971" t="str">
        <f>IF('1C TSrécur13'!F$17&lt;&gt;0,'1C TSrécur13'!$B$12,"")</f>
        <v/>
      </c>
      <c r="D609" s="972"/>
      <c r="E609" s="973"/>
      <c r="F609" s="93" t="str">
        <f>IF(AND($C609='1C TSrécur13'!$B$12,'1C TSrécur13'!$B$16="récurrentes",'1C TSrécur13'!$F$17&lt;&gt;""),'1C TSrécur13'!$F$21,"")</f>
        <v/>
      </c>
      <c r="G609" s="863"/>
      <c r="H609" s="745">
        <v>0.21</v>
      </c>
      <c r="I609" s="747">
        <v>1</v>
      </c>
      <c r="J609" s="312"/>
      <c r="K609" s="680">
        <f t="shared" si="201"/>
        <v>0</v>
      </c>
      <c r="L609" s="527">
        <f>IF(OR('1C TSrécur13'!$B$12="",'1C TSrécur13'!F$30=0),0,IF(AND('1C TSrécur13'!$B$12&lt;&gt;"",$K$2="Pôle",'1C TSrécur13'!$C$12="OUI"),(('1C TSrécur13'!F$22+'1C TSrécur13'!F$23+'1C TSrécur13'!F$24+'1C TSrécur13'!F$25+'1C TSrécur13'!F$29)/'1C TSrécur13'!F$17),IF(AND('1C TSrécur13'!$B$12&lt;&gt;"",$K$2="Pôle",'1C TSrécur13'!$C$12="NON"),(('1C TSrécur13'!F$22+'1C TSrécur13'!F$23+'1C TSrécur13'!F$24+'1C TSrécur13'!F$25+'1C TSrécur13'!F$29)/'1C TSrécur13'!F$30),IF(AND('1C TSrécur13'!$B$12&lt;&gt;"",$K$2&lt;&gt;"Pôle",'1C TSrécur13'!$C$12="OUI"),(('1C TSrécur13'!F$22+'1C TSrécur13'!F$23+'1C TSrécur13'!F$24+'1C TSrécur13'!F$25+'1C TSrécur13'!F$26+'1C TSrécur13'!F$27+'1C TSrécur13'!F$28+'1C TSrécur13'!F$29)/'1C TSrécur13'!F$17),IF(AND('1C TSrécur13'!$B$12&lt;&gt;"",$K$2&lt;&gt;"Pôle",'1C TSrécur13'!$C$12="NON"),(('1C TSrécur13'!F$22+'1C TSrécur13'!F$23+'1C TSrécur13'!F$24+'1C TSrécur13'!F$25+'1C TSrécur13'!F$26+'1C TSrécur13'!F$27+'1C TSrécur13'!F$28+'1C TSrécur13'!F$29)/'1C TSrécur13'!F$30))))))</f>
        <v>0</v>
      </c>
      <c r="M609" s="527">
        <f>IF(OR('1C TSrécur13'!$B$12="",'1C TSrécur13'!F$30=0),0,IF(AND('1C TSrécur13'!$B$12&lt;&gt;"",$K$2="Pôle",'1C TSrécur13'!$C$12="OUI"),(('1C TSrécur13'!F$26+'1C TSrécur13'!F$27+'1C TSrécur13'!F$28)/'1C TSrécur13'!F$17),IF(AND('1C TSrécur13'!$B$12&lt;&gt;"",$K$2="Pôle",'1C TSrécur13'!$C$12="NON"),(('1C TSrécur13'!F$26+'1C TSrécur13'!F$27+'1C TSrécur13'!F$28)/'1C TSrécur13'!F$30),IF(AND('1C TSrécur13'!$B$12&lt;&gt;"",$K$2&lt;&gt;"Pôle"),0))))</f>
        <v>0</v>
      </c>
      <c r="N609" s="527">
        <f>IF(AND('1C TSrécur13'!$F$17&lt;&gt;0,'1C TSrécur13'!$F$30&lt;&gt;0),L609+M609,0)</f>
        <v>0</v>
      </c>
      <c r="O609" s="542" t="str">
        <f>IF(AND('1C TSrécur13'!F$17&lt;&gt;0,'1C TSrécur13'!$C$12="OUI"),'1C TSrécur13'!F$36/'1C TSrécur13'!F$17,"")</f>
        <v/>
      </c>
      <c r="P609" s="543" t="str">
        <f>IF(AND('1C TSrécur13'!F$17&lt;&gt;0,'1C TSrécur13'!$C$12="OUI"),'1C TSrécur13'!$F$37/'1C TSrécur13'!F$17,"")</f>
        <v/>
      </c>
      <c r="Q609" s="543" t="str">
        <f>IF(AND('1C TSrécur13'!F$17&lt;&gt;0,'1C TSrécur13'!$C$12="OUI"),'1C TSrécur13'!$F$38/'1C TSrécur13'!F$17,"")</f>
        <v/>
      </c>
      <c r="R609" s="543" t="str">
        <f>IF(AND('1C TSrécur13'!F$17&lt;&gt;0,'1C TSrécur13'!$C$12="OUI"),'1C TSrécur13'!$F$39/'1C TSrécur13'!F$17,"")</f>
        <v/>
      </c>
      <c r="S609" s="543" t="str">
        <f>IF(AND('1C TSrécur13'!F$17&lt;&gt;0,'1C TSrécur13'!$C$12="OUI"),'1C TSrécur13'!$F$40/'1C TSrécur13'!F$17,"")</f>
        <v/>
      </c>
      <c r="T609" s="543" t="str">
        <f>IF(AND('1C TSrécur13'!F$17&lt;&gt;0,'1C TSrécur13'!$C$12="OUI"),'1C TSrécur13'!$F$41/'1C TSrécur13'!F$17,"")</f>
        <v/>
      </c>
      <c r="U609" s="543" t="str">
        <f>IF(AND('1C TSrécur13'!F$17&lt;&gt;0,'1C TSrécur13'!$C$12="OUI"),'1C TSrécur13'!$F$42/'1C TSrécur13'!F$17,"")</f>
        <v/>
      </c>
      <c r="V609" s="543" t="str">
        <f>IF(AND('1C TSrécur13'!F$17&lt;&gt;0,'1C TSrécur13'!$C$12="OUI"),'1C TSrécur13'!$F$43/'1C TSrécur13'!F$17,"")</f>
        <v/>
      </c>
      <c r="W609" s="543" t="str">
        <f>IF(AND('1C TSrécur13'!F$17&lt;&gt;0,'1C TSrécur13'!$C$12="OUI"),'1C TSrécur13'!$F$44/'1C TSrécur13'!F$17,"")</f>
        <v/>
      </c>
      <c r="X609" s="543" t="str">
        <f>IF(AND('1C TSrécur13'!F$17&lt;&gt;0,'1C TSrécur13'!$C$12="OUI"),'1C TSrécur13'!$F$45/'1C TSrécur13'!F$17,"")</f>
        <v/>
      </c>
      <c r="Y609" s="543" t="str">
        <f>IF(AND('1C TSrécur13'!F$17&lt;&gt;0,'1C TSrécur13'!$C$12="OUI"),'1C TSrécur13'!$F$46/'1C TSrécur13'!F$17,"")</f>
        <v/>
      </c>
      <c r="Z609" s="543" t="str">
        <f>IF(AND('1C TSrécur13'!F$17&lt;&gt;0,'1C TSrécur13'!$C$12="OUI"),'1C TSrécur13'!$F$47/'1C TSrécur13'!F$17,"")</f>
        <v/>
      </c>
      <c r="AA609" s="543" t="str">
        <f>IF(AND('1C TSrécur13'!F$17&lt;&gt;0,'1C TSrécur13'!$C$12="OUI"),'1C TSrécur13'!$F$48/'1C TSrécur13'!F$17,"")</f>
        <v/>
      </c>
      <c r="AB609" s="543" t="str">
        <f>IF(AND('1C TSrécur13'!F$17&lt;&gt;0,'1C TSrécur13'!$C$12="OUI"),'1C TSrécur13'!$F$49/'1C TSrécur13'!F$17,"")</f>
        <v/>
      </c>
      <c r="AC609" s="543" t="str">
        <f>IF(AND('1C TSrécur13'!F$17&lt;&gt;0,'1C TSrécur13'!$C$12="OUI"),'1C TSrécur13'!$F$50/'1C TSrécur13'!F$17,"")</f>
        <v/>
      </c>
      <c r="AD609" s="543" t="str">
        <f>IF(AND('1C TSrécur13'!F$17&lt;&gt;0,'1C TSrécur13'!$C$12="OUI"),'1C TSrécur13'!$F$51/'1C TSrécur13'!F$17,"")</f>
        <v/>
      </c>
      <c r="AE609" s="543" t="str">
        <f>IF(AND('1C TSrécur13'!F$17&lt;&gt;0,'1C TSrécur13'!$C$12="OUI"),'1C TSrécur13'!$F$52/'1C TSrécur13'!F$17,"")</f>
        <v/>
      </c>
      <c r="AF609" s="543" t="str">
        <f>IF(AND('1C TSrécur13'!F$17&lt;&gt;0,'1C TSrécur13'!$C$12="OUI"),'1C TSrécur13'!$F$53/'1C TSrécur13'!F$17,"")</f>
        <v/>
      </c>
      <c r="AG609" s="543" t="str">
        <f>IF(AND('1C TSrécur13'!F$17&lt;&gt;0,'1C TSrécur13'!$C$12="OUI"),'1C TSrécur13'!$F$54/'1C TSrécur13'!F$17,"")</f>
        <v/>
      </c>
      <c r="AH609" s="543" t="str">
        <f>IF(AND('1C TSrécur13'!F$17&lt;&gt;0,'1C TSrécur13'!$C$12="OUI"),'1C TSrécur13'!$F$55/'1C TSrécur13'!F$17,"")</f>
        <v/>
      </c>
      <c r="AI609" s="543" t="str">
        <f>IF(AND('1C TSrécur13'!F$17&lt;&gt;0,'1C TSrécur13'!$C$12="OUI"),'1C TSrécur13'!$F$56/'1C TSrécur13'!F$17,"")</f>
        <v/>
      </c>
      <c r="AJ609" s="543" t="str">
        <f>IF(AND('1C TSrécur13'!F$17&lt;&gt;0,'1C TSrécur13'!$C$12="OUI"),'1C TSrécur13'!$F$57/'1C TSrécur13'!F$17,"")</f>
        <v/>
      </c>
      <c r="AK609" s="543">
        <f>IF(AND('1C TSrécur13'!F$17&lt;&gt;0,'1C TSrécur13'!$C$12="OUI"),'1C TSrécur13'!F$58/'1C TSrécur13'!F$17,0)</f>
        <v>0</v>
      </c>
      <c r="AL609" s="72">
        <f>IF(AND('1C TSrécur13'!$B$12&lt;&gt;"",'1C TSrécur13'!$C$12="OUI"),N609+AK609,N609)</f>
        <v>0</v>
      </c>
      <c r="AM609" s="344">
        <f t="shared" si="186"/>
        <v>0</v>
      </c>
      <c r="AN609" s="344">
        <f t="shared" si="187"/>
        <v>0</v>
      </c>
      <c r="AO609" s="345">
        <f t="shared" si="203"/>
        <v>0</v>
      </c>
      <c r="AP609" s="573">
        <f t="shared" si="204"/>
        <v>0</v>
      </c>
      <c r="AQ609" s="583">
        <f t="shared" si="202"/>
        <v>0</v>
      </c>
      <c r="AR609" s="579"/>
      <c r="AS609" s="102"/>
      <c r="AT609" s="27" t="str">
        <f>IF(('1C TSrécur13'!F$17*FICHE!$C$13)&lt;J609,"Forfait limité à "&amp;FICHE!$C$13&amp;"€/jour","")</f>
        <v/>
      </c>
      <c r="AU609" s="592"/>
      <c r="AV609" s="824"/>
      <c r="AW609" s="824"/>
      <c r="AX609" s="824"/>
      <c r="AY609" s="824"/>
      <c r="AZ609" s="824"/>
      <c r="BA609" s="767"/>
      <c r="BB609" s="767"/>
      <c r="BC609" s="767"/>
      <c r="BD609" s="767"/>
      <c r="BE609" s="767"/>
      <c r="BF609" s="767"/>
      <c r="BG609" s="767"/>
      <c r="BH609" s="767"/>
      <c r="BI609" s="767"/>
      <c r="BJ609" s="767"/>
      <c r="BK609" s="767"/>
      <c r="BL609" s="767"/>
      <c r="BM609" s="767"/>
      <c r="BN609" s="767"/>
      <c r="BO609" s="767"/>
      <c r="BP609" s="767"/>
      <c r="BQ609" s="767"/>
      <c r="BR609" s="767"/>
      <c r="BS609" s="767"/>
      <c r="BT609" s="767"/>
      <c r="BU609" s="767"/>
      <c r="BV609" s="767"/>
      <c r="BW609" s="767"/>
      <c r="BX609" s="767"/>
      <c r="BY609" s="767"/>
      <c r="BZ609" s="767"/>
      <c r="CA609" s="767"/>
      <c r="CB609" s="767"/>
      <c r="CC609" s="767"/>
      <c r="CD609" s="767"/>
      <c r="CE609" s="767"/>
      <c r="CF609" s="767"/>
      <c r="CG609" s="767"/>
      <c r="CH609" s="767"/>
      <c r="CI609" s="767"/>
      <c r="CJ609" s="767"/>
      <c r="CK609" s="767"/>
      <c r="CL609" s="767"/>
      <c r="CM609" s="767"/>
      <c r="CN609" s="767"/>
      <c r="CO609" s="767"/>
      <c r="CP609" s="767"/>
      <c r="CQ609" s="767"/>
      <c r="CR609" s="767"/>
      <c r="CS609" s="767"/>
      <c r="CT609" s="767"/>
      <c r="CU609" s="767"/>
      <c r="CV609" s="767"/>
      <c r="CW609" s="767"/>
      <c r="CX609" s="767"/>
      <c r="CY609" s="767"/>
      <c r="CZ609" s="767"/>
      <c r="DA609" s="767"/>
      <c r="DB609" s="767"/>
      <c r="DC609" s="767"/>
      <c r="DD609" s="767"/>
      <c r="DE609" s="767"/>
      <c r="DF609" s="767"/>
      <c r="DG609" s="767"/>
      <c r="DH609" s="767"/>
      <c r="DI609" s="767"/>
      <c r="DJ609" s="767"/>
      <c r="DK609" s="767"/>
      <c r="DL609" s="767"/>
      <c r="DM609" s="767"/>
      <c r="DN609" s="767"/>
      <c r="DO609" s="767"/>
      <c r="DP609" s="767"/>
      <c r="DQ609" s="767"/>
      <c r="DR609" s="767"/>
      <c r="DS609" s="767"/>
      <c r="DT609" s="767"/>
      <c r="DU609" s="767"/>
      <c r="DV609" s="767"/>
      <c r="DW609" s="767"/>
      <c r="DX609" s="767"/>
      <c r="DY609" s="767"/>
      <c r="DZ609" s="767"/>
      <c r="EA609" s="767"/>
      <c r="EB609" s="767"/>
      <c r="EC609" s="767"/>
      <c r="ED609" s="767"/>
      <c r="EE609" s="767"/>
      <c r="EF609" s="767"/>
      <c r="EG609" s="767"/>
      <c r="EH609" s="767"/>
      <c r="EI609" s="767"/>
      <c r="EJ609" s="767"/>
      <c r="EK609" s="767"/>
      <c r="EL609" s="767"/>
      <c r="EM609" s="767"/>
      <c r="EN609" s="767"/>
      <c r="EO609" s="767"/>
      <c r="EP609" s="767"/>
      <c r="EQ609" s="767"/>
      <c r="ER609" s="767"/>
      <c r="ES609" s="767"/>
      <c r="ET609" s="767"/>
      <c r="EU609" s="767"/>
      <c r="EV609" s="767"/>
      <c r="EW609" s="767"/>
      <c r="EX609" s="767"/>
      <c r="EY609" s="767"/>
      <c r="EZ609" s="767"/>
      <c r="FA609" s="767"/>
      <c r="FB609" s="767"/>
      <c r="FC609" s="767"/>
      <c r="FD609" s="767"/>
      <c r="FE609" s="767"/>
      <c r="FF609" s="767"/>
      <c r="FG609" s="767"/>
      <c r="FH609" s="767"/>
      <c r="FI609" s="767"/>
      <c r="FJ609" s="767"/>
      <c r="FK609" s="767"/>
      <c r="FL609" s="767"/>
      <c r="FM609" s="767"/>
      <c r="FN609" s="767"/>
      <c r="FO609" s="767"/>
      <c r="FP609" s="767"/>
      <c r="FQ609" s="767"/>
      <c r="FR609" s="767"/>
      <c r="FS609" s="767"/>
      <c r="FT609" s="767"/>
      <c r="FU609" s="767"/>
      <c r="FV609" s="767"/>
      <c r="FW609" s="767"/>
      <c r="FX609" s="767"/>
      <c r="FY609" s="767"/>
      <c r="FZ609" s="767"/>
      <c r="GA609" s="767"/>
      <c r="GB609" s="767"/>
      <c r="GC609" s="767"/>
      <c r="GD609" s="767"/>
      <c r="GE609" s="767"/>
      <c r="GF609" s="767"/>
      <c r="GG609" s="767"/>
      <c r="GH609" s="767"/>
      <c r="GI609" s="767"/>
      <c r="GJ609" s="767"/>
      <c r="GK609" s="767"/>
      <c r="GL609" s="767"/>
      <c r="GM609" s="767"/>
      <c r="GN609" s="767"/>
      <c r="GO609" s="767"/>
      <c r="GP609" s="767"/>
      <c r="GQ609" s="767"/>
      <c r="GR609" s="767"/>
      <c r="GS609" s="767"/>
      <c r="GT609" s="767"/>
      <c r="GU609" s="767"/>
      <c r="GV609" s="767"/>
      <c r="GW609" s="767"/>
      <c r="GX609" s="767"/>
      <c r="GY609" s="767"/>
      <c r="GZ609" s="767"/>
      <c r="HA609" s="767"/>
      <c r="HB609" s="767"/>
      <c r="HC609" s="767"/>
    </row>
    <row r="610" spans="1:211" s="864" customFormat="1" ht="13.9" hidden="1" customHeight="1">
      <c r="A610" s="307"/>
      <c r="B610" s="351"/>
      <c r="C610" s="971" t="str">
        <f>IF('1C TSrécur13'!G$17&lt;&gt;0,'1C TSrécur13'!$B$12,"")</f>
        <v/>
      </c>
      <c r="D610" s="972"/>
      <c r="E610" s="973"/>
      <c r="F610" s="93" t="str">
        <f>IF(AND($C610='1C TSrécur13'!$B$12,'1C TSrécur13'!$B$16="récurrentes",'1C TSrécur13'!$G$17&lt;&gt;""),'1C TSrécur13'!$G$21,"")</f>
        <v/>
      </c>
      <c r="G610" s="863"/>
      <c r="H610" s="745">
        <v>0.21</v>
      </c>
      <c r="I610" s="747">
        <v>1</v>
      </c>
      <c r="J610" s="312"/>
      <c r="K610" s="680">
        <f t="shared" si="201"/>
        <v>0</v>
      </c>
      <c r="L610" s="527">
        <f>IF(OR('1C TSrécur13'!$B$12="",'1C TSrécur13'!G$30=0),0,IF(AND('1C TSrécur13'!$B$12&lt;&gt;"",$K$2="Pôle",'1C TSrécur13'!$C$12="OUI"),(('1C TSrécur13'!G$22+'1C TSrécur13'!G$23+'1C TSrécur13'!G$24+'1C TSrécur13'!G$25+'1C TSrécur13'!G$29)/'1C TSrécur13'!G$17),IF(AND('1C TSrécur13'!$B$12&lt;&gt;"",$K$2="Pôle",'1C TSrécur13'!$C$12="NON"),(('1C TSrécur13'!G$22+'1C TSrécur13'!G$23+'1C TSrécur13'!G$24+'1C TSrécur13'!G$25+'1C TSrécur13'!G$29)/'1C TSrécur13'!G$30),IF(AND('1C TSrécur13'!$B$12&lt;&gt;"",$K$2&lt;&gt;"Pôle",'1C TSrécur13'!$C$12="OUI"),(('1C TSrécur13'!G$22+'1C TSrécur13'!G$23+'1C TSrécur13'!G$24+'1C TSrécur13'!G$25+'1C TSrécur13'!G$26+'1C TSrécur13'!G$27+'1C TSrécur13'!G$28+'1C TSrécur13'!G$29)/'1C TSrécur13'!G$17),IF(AND('1C TSrécur13'!$B$12&lt;&gt;"",$K$2&lt;&gt;"Pôle",'1C TSrécur13'!$C$12="NON"),(('1C TSrécur13'!G$22+'1C TSrécur13'!G$23+'1C TSrécur13'!G$24+'1C TSrécur13'!G$25+'1C TSrécur13'!G$26+'1C TSrécur13'!G$27+'1C TSrécur13'!G$28+'1C TSrécur13'!G$29)/'1C TSrécur13'!G$30))))))</f>
        <v>0</v>
      </c>
      <c r="M610" s="527">
        <f>IF(OR('1C TSrécur13'!$B$12="",'1C TSrécur13'!G$30=0),0,IF(AND('1C TSrécur13'!$B$12&lt;&gt;"",$K$2="Pôle",'1C TSrécur13'!$C$12="OUI"),(('1C TSrécur13'!G$26+'1C TSrécur13'!G$27+'1C TSrécur13'!G$28)/'1C TSrécur13'!G$17),IF(AND('1C TSrécur13'!$B$12&lt;&gt;"",$K$2="Pôle",'1C TSrécur13'!$C$12="NON"),(('1C TSrécur13'!G$26+'1C TSrécur13'!G$27+'1C TSrécur13'!G$28)/'1C TSrécur13'!G$30),IF(AND('1C TSrécur13'!$B$12&lt;&gt;"",$K$2&lt;&gt;"Pôle"),0))))</f>
        <v>0</v>
      </c>
      <c r="N610" s="527">
        <f>IF(AND('1C TSrécur13'!$G$17&lt;&gt;0,'1C TSrécur13'!$G$30&lt;&gt;0),L610+M610,0)</f>
        <v>0</v>
      </c>
      <c r="O610" s="542" t="str">
        <f>IF(AND('1C TSrécur13'!G$17&lt;&gt;0,'1C TSrécur13'!$C$12="OUI"),'1C TSrécur13'!G$36/'1C TSrécur13'!G$17,"")</f>
        <v/>
      </c>
      <c r="P610" s="543" t="str">
        <f>IF(AND('1C TSrécur13'!G$17&lt;&gt;0,'1C TSrécur13'!$C$12="OUI"),'1C TSrécur13'!$G$37/'1C TSrécur13'!G$17,"")</f>
        <v/>
      </c>
      <c r="Q610" s="543" t="str">
        <f>IF(AND('1C TSrécur13'!G$17&lt;&gt;0,'1C TSrécur13'!$C$12="OUI"),'1C TSrécur13'!$G$38/'1C TSrécur13'!G$17,"")</f>
        <v/>
      </c>
      <c r="R610" s="543" t="str">
        <f>IF(AND('1C TSrécur13'!G$17&lt;&gt;0,'1C TSrécur13'!$C$12="OUI"),'1C TSrécur13'!$G$39/'1C TSrécur13'!G$17,"")</f>
        <v/>
      </c>
      <c r="S610" s="543" t="str">
        <f>IF(AND('1C TSrécur13'!G$17&lt;&gt;0,'1C TSrécur13'!$C$12="OUI"),'1C TSrécur13'!$G$40/'1C TSrécur13'!G$17,"")</f>
        <v/>
      </c>
      <c r="T610" s="543" t="str">
        <f>IF(AND('1C TSrécur13'!G$17&lt;&gt;0,'1C TSrécur13'!$C$12="OUI"),'1C TSrécur13'!$G$41/'1C TSrécur13'!G$17,"")</f>
        <v/>
      </c>
      <c r="U610" s="543" t="str">
        <f>IF(AND('1C TSrécur13'!G$17&lt;&gt;0,'1C TSrécur13'!$C$12="OUI"),'1C TSrécur13'!$G$42/'1C TSrécur13'!G$17,"")</f>
        <v/>
      </c>
      <c r="V610" s="543" t="str">
        <f>IF(AND('1C TSrécur13'!G$17&lt;&gt;0,'1C TSrécur13'!$C$12="OUI"),'1C TSrécur13'!$G$43/'1C TSrécur13'!G$17,"")</f>
        <v/>
      </c>
      <c r="W610" s="543" t="str">
        <f>IF(AND('1C TSrécur13'!G$17&lt;&gt;0,'1C TSrécur13'!$C$12="OUI"),'1C TSrécur13'!$G$44/'1C TSrécur13'!G$17,"")</f>
        <v/>
      </c>
      <c r="X610" s="543" t="str">
        <f>IF(AND('1C TSrécur13'!G$17&lt;&gt;0,'1C TSrécur13'!$C$12="OUI"),'1C TSrécur13'!$G$45/'1C TSrécur13'!G$17,"")</f>
        <v/>
      </c>
      <c r="Y610" s="543" t="str">
        <f>IF(AND('1C TSrécur13'!G$17&lt;&gt;0,'1C TSrécur13'!$C$12="OUI"),'1C TSrécur13'!$G$46/'1C TSrécur13'!G$17,"")</f>
        <v/>
      </c>
      <c r="Z610" s="543" t="str">
        <f>IF(AND('1C TSrécur13'!G$17&lt;&gt;0,'1C TSrécur13'!$C$12="OUI"),'1C TSrécur13'!$G$47/'1C TSrécur13'!G$17,"")</f>
        <v/>
      </c>
      <c r="AA610" s="543" t="str">
        <f>IF(AND('1C TSrécur13'!G$17&lt;&gt;0,'1C TSrécur13'!$C$12="OUI"),'1C TSrécur13'!$G$48/'1C TSrécur13'!G$17,"")</f>
        <v/>
      </c>
      <c r="AB610" s="543" t="str">
        <f>IF(AND('1C TSrécur13'!G$17&lt;&gt;0,'1C TSrécur13'!$C$12="OUI"),'1C TSrécur13'!$G$49/'1C TSrécur13'!G$17,"")</f>
        <v/>
      </c>
      <c r="AC610" s="543" t="str">
        <f>IF(AND('1C TSrécur13'!G$17&lt;&gt;0,'1C TSrécur13'!$C$12="OUI"),'1C TSrécur13'!$G$50/'1C TSrécur13'!G$17,"")</f>
        <v/>
      </c>
      <c r="AD610" s="543" t="str">
        <f>IF(AND('1C TSrécur13'!G$17&lt;&gt;0,'1C TSrécur13'!$C$12="OUI"),'1C TSrécur13'!$G$51/'1C TSrécur13'!G$17,"")</f>
        <v/>
      </c>
      <c r="AE610" s="543" t="str">
        <f>IF(AND('1C TSrécur13'!G$17&lt;&gt;0,'1C TSrécur13'!$C$12="OUI"),'1C TSrécur13'!$G$52/'1C TSrécur13'!G$17,"")</f>
        <v/>
      </c>
      <c r="AF610" s="543" t="str">
        <f>IF(AND('1C TSrécur13'!G$17&lt;&gt;0,'1C TSrécur13'!$C$12="OUI"),'1C TSrécur13'!$G$53/'1C TSrécur13'!G$17,"")</f>
        <v/>
      </c>
      <c r="AG610" s="543" t="str">
        <f>IF(AND('1C TSrécur13'!G$17&lt;&gt;0,'1C TSrécur13'!$C$12="OUI"),'1C TSrécur13'!$G$54/'1C TSrécur13'!G$17,"")</f>
        <v/>
      </c>
      <c r="AH610" s="543" t="str">
        <f>IF(AND('1C TSrécur13'!G$17&lt;&gt;0,'1C TSrécur13'!$C$12="OUI"),'1C TSrécur13'!$G$55/'1C TSrécur13'!G$17,"")</f>
        <v/>
      </c>
      <c r="AI610" s="543" t="str">
        <f>IF(AND('1C TSrécur13'!G$17&lt;&gt;0,'1C TSrécur13'!$C$12="OUI"),'1C TSrécur13'!$G$56/'1C TSrécur13'!G$17,"")</f>
        <v/>
      </c>
      <c r="AJ610" s="543" t="str">
        <f>IF(AND('1C TSrécur13'!G$17&lt;&gt;0,'1C TSrécur13'!$C$12="OUI"),'1C TSrécur13'!$G$57/'1C TSrécur13'!G$17,"")</f>
        <v/>
      </c>
      <c r="AK610" s="543">
        <f>IF(AND('1C TSrécur13'!G$17&lt;&gt;0,'1C TSrécur13'!$C$12="OUI"),'1C TSrécur13'!G$58/'1C TSrécur13'!G$17,0)</f>
        <v>0</v>
      </c>
      <c r="AL610" s="72">
        <f>IF(AND('1C TSrécur13'!$B$12&lt;&gt;"",'1C TSrécur13'!$C$12="OUI"),N610+AK610,N610)</f>
        <v>0</v>
      </c>
      <c r="AM610" s="344">
        <f t="shared" si="186"/>
        <v>0</v>
      </c>
      <c r="AN610" s="344">
        <f t="shared" si="187"/>
        <v>0</v>
      </c>
      <c r="AO610" s="345">
        <f t="shared" si="203"/>
        <v>0</v>
      </c>
      <c r="AP610" s="573">
        <f t="shared" si="204"/>
        <v>0</v>
      </c>
      <c r="AQ610" s="583">
        <f t="shared" si="202"/>
        <v>0</v>
      </c>
      <c r="AR610" s="579"/>
      <c r="AS610" s="102"/>
      <c r="AT610" s="27" t="str">
        <f>IF(('1C TSrécur13'!G$17*FICHE!$C$13)&lt;J610,"Forfait limité à "&amp;FICHE!$C$13&amp;"€/jour","")</f>
        <v/>
      </c>
      <c r="AU610" s="592"/>
      <c r="AV610" s="824"/>
      <c r="AW610" s="824"/>
      <c r="AX610" s="824"/>
      <c r="AY610" s="824"/>
      <c r="AZ610" s="824"/>
      <c r="BA610" s="767"/>
      <c r="BB610" s="767"/>
      <c r="BC610" s="767"/>
      <c r="BD610" s="767"/>
      <c r="BE610" s="767"/>
      <c r="BF610" s="767"/>
      <c r="BG610" s="767"/>
      <c r="BH610" s="767"/>
      <c r="BI610" s="767"/>
      <c r="BJ610" s="767"/>
      <c r="BK610" s="767"/>
      <c r="BL610" s="767"/>
      <c r="BM610" s="767"/>
      <c r="BN610" s="767"/>
      <c r="BO610" s="767"/>
      <c r="BP610" s="767"/>
      <c r="BQ610" s="767"/>
      <c r="BR610" s="767"/>
      <c r="BS610" s="767"/>
      <c r="BT610" s="767"/>
      <c r="BU610" s="767"/>
      <c r="BV610" s="767"/>
      <c r="BW610" s="767"/>
      <c r="BX610" s="767"/>
      <c r="BY610" s="767"/>
      <c r="BZ610" s="767"/>
      <c r="CA610" s="767"/>
      <c r="CB610" s="767"/>
      <c r="CC610" s="767"/>
      <c r="CD610" s="767"/>
      <c r="CE610" s="767"/>
      <c r="CF610" s="767"/>
      <c r="CG610" s="767"/>
      <c r="CH610" s="767"/>
      <c r="CI610" s="767"/>
      <c r="CJ610" s="767"/>
      <c r="CK610" s="767"/>
      <c r="CL610" s="767"/>
      <c r="CM610" s="767"/>
      <c r="CN610" s="767"/>
      <c r="CO610" s="767"/>
      <c r="CP610" s="767"/>
      <c r="CQ610" s="767"/>
      <c r="CR610" s="767"/>
      <c r="CS610" s="767"/>
      <c r="CT610" s="767"/>
      <c r="CU610" s="767"/>
      <c r="CV610" s="767"/>
      <c r="CW610" s="767"/>
      <c r="CX610" s="767"/>
      <c r="CY610" s="767"/>
      <c r="CZ610" s="767"/>
      <c r="DA610" s="767"/>
      <c r="DB610" s="767"/>
      <c r="DC610" s="767"/>
      <c r="DD610" s="767"/>
      <c r="DE610" s="767"/>
      <c r="DF610" s="767"/>
      <c r="DG610" s="767"/>
      <c r="DH610" s="767"/>
      <c r="DI610" s="767"/>
      <c r="DJ610" s="767"/>
      <c r="DK610" s="767"/>
      <c r="DL610" s="767"/>
      <c r="DM610" s="767"/>
      <c r="DN610" s="767"/>
      <c r="DO610" s="767"/>
      <c r="DP610" s="767"/>
      <c r="DQ610" s="767"/>
      <c r="DR610" s="767"/>
      <c r="DS610" s="767"/>
      <c r="DT610" s="767"/>
      <c r="DU610" s="767"/>
      <c r="DV610" s="767"/>
      <c r="DW610" s="767"/>
      <c r="DX610" s="767"/>
      <c r="DY610" s="767"/>
      <c r="DZ610" s="767"/>
      <c r="EA610" s="767"/>
      <c r="EB610" s="767"/>
      <c r="EC610" s="767"/>
      <c r="ED610" s="767"/>
      <c r="EE610" s="767"/>
      <c r="EF610" s="767"/>
      <c r="EG610" s="767"/>
      <c r="EH610" s="767"/>
      <c r="EI610" s="767"/>
      <c r="EJ610" s="767"/>
      <c r="EK610" s="767"/>
      <c r="EL610" s="767"/>
      <c r="EM610" s="767"/>
      <c r="EN610" s="767"/>
      <c r="EO610" s="767"/>
      <c r="EP610" s="767"/>
      <c r="EQ610" s="767"/>
      <c r="ER610" s="767"/>
      <c r="ES610" s="767"/>
      <c r="ET610" s="767"/>
      <c r="EU610" s="767"/>
      <c r="EV610" s="767"/>
      <c r="EW610" s="767"/>
      <c r="EX610" s="767"/>
      <c r="EY610" s="767"/>
      <c r="EZ610" s="767"/>
      <c r="FA610" s="767"/>
      <c r="FB610" s="767"/>
      <c r="FC610" s="767"/>
      <c r="FD610" s="767"/>
      <c r="FE610" s="767"/>
      <c r="FF610" s="767"/>
      <c r="FG610" s="767"/>
      <c r="FH610" s="767"/>
      <c r="FI610" s="767"/>
      <c r="FJ610" s="767"/>
      <c r="FK610" s="767"/>
      <c r="FL610" s="767"/>
      <c r="FM610" s="767"/>
      <c r="FN610" s="767"/>
      <c r="FO610" s="767"/>
      <c r="FP610" s="767"/>
      <c r="FQ610" s="767"/>
      <c r="FR610" s="767"/>
      <c r="FS610" s="767"/>
      <c r="FT610" s="767"/>
      <c r="FU610" s="767"/>
      <c r="FV610" s="767"/>
      <c r="FW610" s="767"/>
      <c r="FX610" s="767"/>
      <c r="FY610" s="767"/>
      <c r="FZ610" s="767"/>
      <c r="GA610" s="767"/>
      <c r="GB610" s="767"/>
      <c r="GC610" s="767"/>
      <c r="GD610" s="767"/>
      <c r="GE610" s="767"/>
      <c r="GF610" s="767"/>
      <c r="GG610" s="767"/>
      <c r="GH610" s="767"/>
      <c r="GI610" s="767"/>
      <c r="GJ610" s="767"/>
      <c r="GK610" s="767"/>
      <c r="GL610" s="767"/>
      <c r="GM610" s="767"/>
      <c r="GN610" s="767"/>
      <c r="GO610" s="767"/>
      <c r="GP610" s="767"/>
      <c r="GQ610" s="767"/>
      <c r="GR610" s="767"/>
      <c r="GS610" s="767"/>
      <c r="GT610" s="767"/>
      <c r="GU610" s="767"/>
      <c r="GV610" s="767"/>
      <c r="GW610" s="767"/>
      <c r="GX610" s="767"/>
      <c r="GY610" s="767"/>
      <c r="GZ610" s="767"/>
      <c r="HA610" s="767"/>
      <c r="HB610" s="767"/>
      <c r="HC610" s="767"/>
    </row>
    <row r="611" spans="1:211" s="864" customFormat="1" ht="13.9" hidden="1" customHeight="1">
      <c r="A611" s="307"/>
      <c r="B611" s="351"/>
      <c r="C611" s="971" t="str">
        <f>IF('1C TSrécur13'!H$17&lt;&gt;0,'1C TSrécur13'!$B$12,"")</f>
        <v/>
      </c>
      <c r="D611" s="972"/>
      <c r="E611" s="973"/>
      <c r="F611" s="93" t="str">
        <f>IF(AND($C611='1C TSrécur13'!$B$12,'1C TSrécur13'!$B$16="récurrentes",'1C TSrécur13'!$H$17&lt;&gt;""),'1C TSrécur13'!$H$21,"")</f>
        <v/>
      </c>
      <c r="G611" s="863"/>
      <c r="H611" s="745">
        <v>0.21</v>
      </c>
      <c r="I611" s="747">
        <v>1</v>
      </c>
      <c r="J611" s="312"/>
      <c r="K611" s="680">
        <f t="shared" si="201"/>
        <v>0</v>
      </c>
      <c r="L611" s="527">
        <f>IF(OR('1C TSrécur13'!$B$12="",'1C TSrécur13'!H$30=0),0,IF(AND('1C TSrécur13'!$B$12&lt;&gt;"",$K$2="Pôle",'1C TSrécur13'!$C$12="OUI"),(('1C TSrécur13'!H$22+'1C TSrécur13'!H$23+'1C TSrécur13'!H$24+'1C TSrécur13'!H$25+'1C TSrécur13'!H$29)/'1C TSrécur13'!H$17),IF(AND('1C TSrécur13'!$B$12&lt;&gt;"",$K$2="Pôle",'1C TSrécur13'!$C$12="NON"),(('1C TSrécur13'!H$22+'1C TSrécur13'!H$23+'1C TSrécur13'!H$24+'1C TSrécur13'!H$25+'1C TSrécur13'!H$29)/'1C TSrécur13'!H$30),IF(AND('1C TSrécur13'!$B$12&lt;&gt;"",$K$2&lt;&gt;"Pôle",'1C TSrécur13'!$C$12="OUI"),(('1C TSrécur13'!H$22+'1C TSrécur13'!H$23+'1C TSrécur13'!H$24+'1C TSrécur13'!H$25+'1C TSrécur13'!H$26+'1C TSrécur13'!H$27+'1C TSrécur13'!H$28+'1C TSrécur13'!H$29)/'1C TSrécur13'!H$17),IF(AND('1C TSrécur13'!$B$12&lt;&gt;"",$K$2&lt;&gt;"Pôle",'1C TSrécur13'!$C$12="NON"),(('1C TSrécur13'!H$22+'1C TSrécur13'!H$23+'1C TSrécur13'!H$24+'1C TSrécur13'!H$25+'1C TSrécur13'!H$26+'1C TSrécur13'!H$27+'1C TSrécur13'!H$28+'1C TSrécur13'!H$29)/'1C TSrécur13'!H$30))))))</f>
        <v>0</v>
      </c>
      <c r="M611" s="527">
        <f>IF(OR('1C TSrécur13'!$B$12="",'1C TSrécur13'!H$30=0),0,IF(AND('1C TSrécur13'!$B$12&lt;&gt;"",$K$2="Pôle",'1C TSrécur13'!$C$12="OUI"),(('1C TSrécur13'!H$26+'1C TSrécur13'!H$27+'1C TSrécur13'!H$28)/'1C TSrécur13'!H$17),IF(AND('1C TSrécur13'!$B$12&lt;&gt;"",$K$2="Pôle",'1C TSrécur13'!$C$12="NON"),(('1C TSrécur13'!H$26+'1C TSrécur13'!H$27+'1C TSrécur13'!H$28)/'1C TSrécur13'!H$30),IF(AND('1C TSrécur13'!$B$12&lt;&gt;"",$K$2&lt;&gt;"Pôle"),0))))</f>
        <v>0</v>
      </c>
      <c r="N611" s="527">
        <f>IF(AND('1C TSrécur13'!$H$17&lt;&gt;0,'1C TSrécur13'!$H$30&lt;&gt;0),L611+M611,0)</f>
        <v>0</v>
      </c>
      <c r="O611" s="542" t="str">
        <f>IF(AND('1C TSrécur13'!H$17&lt;&gt;0,'1C TSrécur13'!$C$12="OUI"),'1C TSrécur13'!H$36/'1C TSrécur13'!H$17,"")</f>
        <v/>
      </c>
      <c r="P611" s="543" t="str">
        <f>IF(AND('1C TSrécur13'!H$17&lt;&gt;0,'1C TSrécur13'!$C$12="OUI"),'1C TSrécur13'!$H$37/'1C TSrécur13'!H$17,"")</f>
        <v/>
      </c>
      <c r="Q611" s="543" t="str">
        <f>IF(AND('1C TSrécur13'!H$17&lt;&gt;0,'1C TSrécur13'!$C$12="OUI"),'1C TSrécur13'!$H$38/'1C TSrécur13'!H$17,"")</f>
        <v/>
      </c>
      <c r="R611" s="543" t="str">
        <f>IF(AND('1C TSrécur13'!H$17&lt;&gt;0,'1C TSrécur13'!$C$12="OUI"),'1C TSrécur13'!$H$39/'1C TSrécur13'!H$17,"")</f>
        <v/>
      </c>
      <c r="S611" s="543" t="str">
        <f>IF(AND('1C TSrécur13'!H$17&lt;&gt;0,'1C TSrécur13'!$C$12="OUI"),'1C TSrécur13'!$H$40/'1C TSrécur13'!H$17,"")</f>
        <v/>
      </c>
      <c r="T611" s="543" t="str">
        <f>IF(AND('1C TSrécur13'!H$17&lt;&gt;0,'1C TSrécur13'!$C$12="OUI"),'1C TSrécur13'!$H$41/'1C TSrécur13'!H$17,"")</f>
        <v/>
      </c>
      <c r="U611" s="543" t="str">
        <f>IF(AND('1C TSrécur13'!H$17&lt;&gt;0,'1C TSrécur13'!$C$12="OUI"),'1C TSrécur13'!$H$42/'1C TSrécur13'!H$17,"")</f>
        <v/>
      </c>
      <c r="V611" s="543" t="str">
        <f>IF(AND('1C TSrécur13'!H$17&lt;&gt;0,'1C TSrécur13'!$C$12="OUI"),'1C TSrécur13'!$H$43/'1C TSrécur13'!H$17,"")</f>
        <v/>
      </c>
      <c r="W611" s="543" t="str">
        <f>IF(AND('1C TSrécur13'!H$17&lt;&gt;0,'1C TSrécur13'!$C$12="OUI"),'1C TSrécur13'!$H$44/'1C TSrécur13'!H$17,"")</f>
        <v/>
      </c>
      <c r="X611" s="543" t="str">
        <f>IF(AND('1C TSrécur13'!H$17&lt;&gt;0,'1C TSrécur13'!$C$12="OUI"),'1C TSrécur13'!$H$45/'1C TSrécur13'!H$17,"")</f>
        <v/>
      </c>
      <c r="Y611" s="543" t="str">
        <f>IF(AND('1C TSrécur13'!H$17&lt;&gt;0,'1C TSrécur13'!$C$12="OUI"),'1C TSrécur13'!$H$46/'1C TSrécur13'!H$17,"")</f>
        <v/>
      </c>
      <c r="Z611" s="543" t="str">
        <f>IF(AND('1C TSrécur13'!H$17&lt;&gt;0,'1C TSrécur13'!$C$12="OUI"),'1C TSrécur13'!$H$47/'1C TSrécur13'!H$17,"")</f>
        <v/>
      </c>
      <c r="AA611" s="543" t="str">
        <f>IF(AND('1C TSrécur13'!H$17&lt;&gt;0,'1C TSrécur13'!$C$12="OUI"),'1C TSrécur13'!$H$48/'1C TSrécur13'!H$17,"")</f>
        <v/>
      </c>
      <c r="AB611" s="543" t="str">
        <f>IF(AND('1C TSrécur13'!H$17&lt;&gt;0,'1C TSrécur13'!$C$12="OUI"),'1C TSrécur13'!$H$49/'1C TSrécur13'!H$17,"")</f>
        <v/>
      </c>
      <c r="AC611" s="543" t="str">
        <f>IF(AND('1C TSrécur13'!H$17&lt;&gt;0,'1C TSrécur13'!$C$12="OUI"),'1C TSrécur13'!$H$50/'1C TSrécur13'!H$17,"")</f>
        <v/>
      </c>
      <c r="AD611" s="543" t="str">
        <f>IF(AND('1C TSrécur13'!H$17&lt;&gt;0,'1C TSrécur13'!$C$12="OUI"),'1C TSrécur13'!$H$51/'1C TSrécur13'!H$17,"")</f>
        <v/>
      </c>
      <c r="AE611" s="543" t="str">
        <f>IF(AND('1C TSrécur13'!H$17&lt;&gt;0,'1C TSrécur13'!$C$12="OUI"),'1C TSrécur13'!$H$52/'1C TSrécur13'!H$17,"")</f>
        <v/>
      </c>
      <c r="AF611" s="543" t="str">
        <f>IF(AND('1C TSrécur13'!H$17&lt;&gt;0,'1C TSrécur13'!$C$12="OUI"),'1C TSrécur13'!$H$53/'1C TSrécur13'!H$17,"")</f>
        <v/>
      </c>
      <c r="AG611" s="543" t="str">
        <f>IF(AND('1C TSrécur13'!H$17&lt;&gt;0,'1C TSrécur13'!$C$12="OUI"),'1C TSrécur13'!$H$54/'1C TSrécur13'!H$17,"")</f>
        <v/>
      </c>
      <c r="AH611" s="543" t="str">
        <f>IF(AND('1C TSrécur13'!H$17&lt;&gt;0,'1C TSrécur13'!$C$12="OUI"),'1C TSrécur13'!$H$55/'1C TSrécur13'!H$17,"")</f>
        <v/>
      </c>
      <c r="AI611" s="543" t="str">
        <f>IF(AND('1C TSrécur13'!H$17&lt;&gt;0,'1C TSrécur13'!$C$12="OUI"),'1C TSrécur13'!$H$56/'1C TSrécur13'!H$17,"")</f>
        <v/>
      </c>
      <c r="AJ611" s="543" t="str">
        <f>IF(AND('1C TSrécur13'!H$17&lt;&gt;0,'1C TSrécur13'!$C$12="OUI"),'1C TSrécur13'!$H$57/'1C TSrécur13'!H$17,"")</f>
        <v/>
      </c>
      <c r="AK611" s="543">
        <f>IF(AND('1C TSrécur13'!H$17&lt;&gt;0,'1C TSrécur13'!$C$12="OUI"),'1C TSrécur13'!H$58/'1C TSrécur13'!H$17,0)</f>
        <v>0</v>
      </c>
      <c r="AL611" s="72">
        <f>IF(AND('1C TSrécur13'!$B$12&lt;&gt;"",'1C TSrécur13'!$C$12="OUI"),N611+AK611,N611)</f>
        <v>0</v>
      </c>
      <c r="AM611" s="344">
        <f t="shared" si="186"/>
        <v>0</v>
      </c>
      <c r="AN611" s="344">
        <f t="shared" si="187"/>
        <v>0</v>
      </c>
      <c r="AO611" s="345">
        <f t="shared" si="203"/>
        <v>0</v>
      </c>
      <c r="AP611" s="573">
        <f t="shared" si="204"/>
        <v>0</v>
      </c>
      <c r="AQ611" s="583">
        <f>IF(M611=0,0,AN611-AS611)</f>
        <v>0</v>
      </c>
      <c r="AR611" s="579"/>
      <c r="AS611" s="102"/>
      <c r="AT611" s="27" t="str">
        <f>IF('1C TSrécur13'!H$17*FICHE!$C$13&lt;J611,"Forfait limité à "&amp;FICHE!$C$13&amp;"€/jour","")</f>
        <v/>
      </c>
      <c r="AU611" s="592"/>
      <c r="AV611" s="824"/>
      <c r="AW611" s="824"/>
      <c r="AX611" s="824"/>
      <c r="AY611" s="824"/>
      <c r="AZ611" s="824"/>
      <c r="BA611" s="767"/>
      <c r="BB611" s="767"/>
      <c r="BC611" s="767"/>
      <c r="BD611" s="767"/>
      <c r="BE611" s="767"/>
      <c r="BF611" s="767"/>
      <c r="BG611" s="767"/>
      <c r="BH611" s="767"/>
      <c r="BI611" s="767"/>
      <c r="BJ611" s="767"/>
      <c r="BK611" s="767"/>
      <c r="BL611" s="767"/>
      <c r="BM611" s="767"/>
      <c r="BN611" s="767"/>
      <c r="BO611" s="767"/>
      <c r="BP611" s="767"/>
      <c r="BQ611" s="767"/>
      <c r="BR611" s="767"/>
      <c r="BS611" s="767"/>
      <c r="BT611" s="767"/>
      <c r="BU611" s="767"/>
      <c r="BV611" s="767"/>
      <c r="BW611" s="767"/>
      <c r="BX611" s="767"/>
      <c r="BY611" s="767"/>
      <c r="BZ611" s="767"/>
      <c r="CA611" s="767"/>
      <c r="CB611" s="767"/>
      <c r="CC611" s="767"/>
      <c r="CD611" s="767"/>
      <c r="CE611" s="767"/>
      <c r="CF611" s="767"/>
      <c r="CG611" s="767"/>
      <c r="CH611" s="767"/>
      <c r="CI611" s="767"/>
      <c r="CJ611" s="767"/>
      <c r="CK611" s="767"/>
      <c r="CL611" s="767"/>
      <c r="CM611" s="767"/>
      <c r="CN611" s="767"/>
      <c r="CO611" s="767"/>
      <c r="CP611" s="767"/>
      <c r="CQ611" s="767"/>
      <c r="CR611" s="767"/>
      <c r="CS611" s="767"/>
      <c r="CT611" s="767"/>
      <c r="CU611" s="767"/>
      <c r="CV611" s="767"/>
      <c r="CW611" s="767"/>
      <c r="CX611" s="767"/>
      <c r="CY611" s="767"/>
      <c r="CZ611" s="767"/>
      <c r="DA611" s="767"/>
      <c r="DB611" s="767"/>
      <c r="DC611" s="767"/>
      <c r="DD611" s="767"/>
      <c r="DE611" s="767"/>
      <c r="DF611" s="767"/>
      <c r="DG611" s="767"/>
      <c r="DH611" s="767"/>
      <c r="DI611" s="767"/>
      <c r="DJ611" s="767"/>
      <c r="DK611" s="767"/>
      <c r="DL611" s="767"/>
      <c r="DM611" s="767"/>
      <c r="DN611" s="767"/>
      <c r="DO611" s="767"/>
      <c r="DP611" s="767"/>
      <c r="DQ611" s="767"/>
      <c r="DR611" s="767"/>
      <c r="DS611" s="767"/>
      <c r="DT611" s="767"/>
      <c r="DU611" s="767"/>
      <c r="DV611" s="767"/>
      <c r="DW611" s="767"/>
      <c r="DX611" s="767"/>
      <c r="DY611" s="767"/>
      <c r="DZ611" s="767"/>
      <c r="EA611" s="767"/>
      <c r="EB611" s="767"/>
      <c r="EC611" s="767"/>
      <c r="ED611" s="767"/>
      <c r="EE611" s="767"/>
      <c r="EF611" s="767"/>
      <c r="EG611" s="767"/>
      <c r="EH611" s="767"/>
      <c r="EI611" s="767"/>
      <c r="EJ611" s="767"/>
      <c r="EK611" s="767"/>
      <c r="EL611" s="767"/>
      <c r="EM611" s="767"/>
      <c r="EN611" s="767"/>
      <c r="EO611" s="767"/>
      <c r="EP611" s="767"/>
      <c r="EQ611" s="767"/>
      <c r="ER611" s="767"/>
      <c r="ES611" s="767"/>
      <c r="ET611" s="767"/>
      <c r="EU611" s="767"/>
      <c r="EV611" s="767"/>
      <c r="EW611" s="767"/>
      <c r="EX611" s="767"/>
      <c r="EY611" s="767"/>
      <c r="EZ611" s="767"/>
      <c r="FA611" s="767"/>
      <c r="FB611" s="767"/>
      <c r="FC611" s="767"/>
      <c r="FD611" s="767"/>
      <c r="FE611" s="767"/>
      <c r="FF611" s="767"/>
      <c r="FG611" s="767"/>
      <c r="FH611" s="767"/>
      <c r="FI611" s="767"/>
      <c r="FJ611" s="767"/>
      <c r="FK611" s="767"/>
      <c r="FL611" s="767"/>
      <c r="FM611" s="767"/>
      <c r="FN611" s="767"/>
      <c r="FO611" s="767"/>
      <c r="FP611" s="767"/>
      <c r="FQ611" s="767"/>
      <c r="FR611" s="767"/>
      <c r="FS611" s="767"/>
      <c r="FT611" s="767"/>
      <c r="FU611" s="767"/>
      <c r="FV611" s="767"/>
      <c r="FW611" s="767"/>
      <c r="FX611" s="767"/>
      <c r="FY611" s="767"/>
      <c r="FZ611" s="767"/>
      <c r="GA611" s="767"/>
      <c r="GB611" s="767"/>
      <c r="GC611" s="767"/>
      <c r="GD611" s="767"/>
      <c r="GE611" s="767"/>
      <c r="GF611" s="767"/>
      <c r="GG611" s="767"/>
      <c r="GH611" s="767"/>
      <c r="GI611" s="767"/>
      <c r="GJ611" s="767"/>
      <c r="GK611" s="767"/>
      <c r="GL611" s="767"/>
      <c r="GM611" s="767"/>
      <c r="GN611" s="767"/>
      <c r="GO611" s="767"/>
      <c r="GP611" s="767"/>
      <c r="GQ611" s="767"/>
      <c r="GR611" s="767"/>
      <c r="GS611" s="767"/>
      <c r="GT611" s="767"/>
      <c r="GU611" s="767"/>
      <c r="GV611" s="767"/>
      <c r="GW611" s="767"/>
      <c r="GX611" s="767"/>
      <c r="GY611" s="767"/>
      <c r="GZ611" s="767"/>
      <c r="HA611" s="767"/>
      <c r="HB611" s="767"/>
      <c r="HC611" s="767"/>
    </row>
    <row r="612" spans="1:211" s="864" customFormat="1" ht="13.9" hidden="1" customHeight="1">
      <c r="A612" s="307"/>
      <c r="B612" s="351"/>
      <c r="C612" s="971" t="str">
        <f>IF('1C TSrécur13'!I$17&lt;&gt;0,'1C TSrécur13'!$B$12,"")</f>
        <v/>
      </c>
      <c r="D612" s="972"/>
      <c r="E612" s="973"/>
      <c r="F612" s="93" t="str">
        <f>IF(AND($C612='1C TSrécur13'!$B$12,'1C TSrécur13'!$B$16="récurrentes",'1C TSrécur13'!$I$17&lt;&gt;""),'1C TSrécur13'!$I$21,"")</f>
        <v/>
      </c>
      <c r="G612" s="863"/>
      <c r="H612" s="745">
        <v>0.21</v>
      </c>
      <c r="I612" s="747">
        <v>1</v>
      </c>
      <c r="J612" s="312"/>
      <c r="K612" s="680">
        <f t="shared" si="201"/>
        <v>0</v>
      </c>
      <c r="L612" s="527">
        <f>IF(OR('1C TSrécur13'!$B$12="",'1C TSrécur13'!I$30=0),0,IF(AND('1C TSrécur13'!$B$12&lt;&gt;"",$K$2="Pôle",'1C TSrécur13'!$C$12="OUI"),(('1C TSrécur13'!I$22+'1C TSrécur13'!I$23+'1C TSrécur13'!I$24+'1C TSrécur13'!I$25+'1C TSrécur13'!I$29)/'1C TSrécur13'!I$17),IF(AND('1C TSrécur13'!$B$12&lt;&gt;"",$K$2="Pôle",'1C TSrécur13'!$C$12="NON"),(('1C TSrécur13'!I$22+'1C TSrécur13'!I$23+'1C TSrécur13'!I$24+'1C TSrécur13'!I$25+'1C TSrécur13'!I$29)/'1C TSrécur13'!I$30),IF(AND('1C TSrécur13'!$B$12&lt;&gt;"",$K$2&lt;&gt;"Pôle",'1C TSrécur13'!$C$12="OUI"),(('1C TSrécur13'!I$22+'1C TSrécur13'!I$23+'1C TSrécur13'!I$24+'1C TSrécur13'!I$25+'1C TSrécur13'!I$26+'1C TSrécur13'!I$27+'1C TSrécur13'!I$28+'1C TSrécur13'!I$29)/'1C TSrécur13'!I$17),IF(AND('1C TSrécur13'!$B$12&lt;&gt;"",$K$2&lt;&gt;"Pôle",'1C TSrécur13'!$C$12="NON"),(('1C TSrécur13'!I$22+'1C TSrécur13'!I$23+'1C TSrécur13'!I$24+'1C TSrécur13'!I$25+'1C TSrécur13'!I$26+'1C TSrécur13'!I$27+'1C TSrécur13'!I$28+'1C TSrécur13'!I$29)/'1C TSrécur13'!I$30))))))</f>
        <v>0</v>
      </c>
      <c r="M612" s="527">
        <f>IF(OR('1C TSrécur13'!$B$12="",'1C TSrécur13'!I$30=0),0,IF(AND('1C TSrécur13'!$B$12&lt;&gt;"",$K$2="Pôle",'1C TSrécur13'!$C$12="OUI"),(('1C TSrécur13'!I$26+'1C TSrécur13'!I$27+'1C TSrécur13'!I$28)/'1C TSrécur13'!I$17),IF(AND('1C TSrécur13'!$B$12&lt;&gt;"",$K$2="Pôle",'1C TSrécur13'!$C$12="NON"),(('1C TSrécur13'!I$26+'1C TSrécur13'!I$27+'1C TSrécur13'!I$28)/'1C TSrécur13'!I$30),IF(AND('1C TSrécur13'!$B$12&lt;&gt;"",$K$2&lt;&gt;"Pôle"),0))))</f>
        <v>0</v>
      </c>
      <c r="N612" s="527">
        <f>IF(AND('1C TSrécur13'!$I$17&lt;&gt;0,'1C TSrécur13'!$I$30&lt;&gt;0),L612+M612,0)</f>
        <v>0</v>
      </c>
      <c r="O612" s="542" t="str">
        <f>IF(AND('1C TSrécur13'!I$17&lt;&gt;0,'1C TSrécur13'!$C$12="OUI"),'1C TSrécur13'!I$36/'1C TSrécur13'!I$17,"")</f>
        <v/>
      </c>
      <c r="P612" s="543" t="str">
        <f>IF(AND('1C TSrécur13'!I$17&lt;&gt;0,'1C TSrécur13'!$C$12="OUI"),'1C TSrécur13'!$I$37/'1C TSrécur13'!I$17,"")</f>
        <v/>
      </c>
      <c r="Q612" s="543" t="str">
        <f>IF(AND('1C TSrécur13'!I$17&lt;&gt;0,'1C TSrécur13'!$C$12="OUI"),'1C TSrécur13'!$I$38/'1C TSrécur13'!I$17,"")</f>
        <v/>
      </c>
      <c r="R612" s="543" t="str">
        <f>IF(AND('1C TSrécur13'!I$17&lt;&gt;0,'1C TSrécur13'!$C$12="OUI"),'1C TSrécur13'!$I$39/'1C TSrécur13'!I$17,"")</f>
        <v/>
      </c>
      <c r="S612" s="543" t="str">
        <f>IF(AND('1C TSrécur13'!I$17&lt;&gt;0,'1C TSrécur13'!$C$12="OUI"),'1C TSrécur13'!$I$40/'1C TSrécur13'!I$17,"")</f>
        <v/>
      </c>
      <c r="T612" s="543" t="str">
        <f>IF(AND('1C TSrécur13'!I$17&lt;&gt;0,'1C TSrécur13'!$C$12="OUI"),'1C TSrécur13'!$I$41/'1C TSrécur13'!I$17,"")</f>
        <v/>
      </c>
      <c r="U612" s="543" t="str">
        <f>IF(AND('1C TSrécur13'!I$17&lt;&gt;0,'1C TSrécur13'!$C$12="OUI"),'1C TSrécur13'!$I$42/'1C TSrécur13'!I$17,"")</f>
        <v/>
      </c>
      <c r="V612" s="543" t="str">
        <f>IF(AND('1C TSrécur13'!I$17&lt;&gt;0,'1C TSrécur13'!$C$12="OUI"),'1C TSrécur13'!$I$43/'1C TSrécur13'!I$17,"")</f>
        <v/>
      </c>
      <c r="W612" s="543" t="str">
        <f>IF(AND('1C TSrécur13'!I$17&lt;&gt;0,'1C TSrécur13'!$C$12="OUI"),'1C TSrécur13'!$I$44/'1C TSrécur13'!I$17,"")</f>
        <v/>
      </c>
      <c r="X612" s="543" t="str">
        <f>IF(AND('1C TSrécur13'!I$17&lt;&gt;0,'1C TSrécur13'!$C$12="OUI"),'1C TSrécur13'!$I$45/'1C TSrécur13'!I$17,"")</f>
        <v/>
      </c>
      <c r="Y612" s="543" t="str">
        <f>IF(AND('1C TSrécur13'!I$17&lt;&gt;0,'1C TSrécur13'!$C$12="OUI"),'1C TSrécur13'!$I$46/'1C TSrécur13'!I$17,"")</f>
        <v/>
      </c>
      <c r="Z612" s="543" t="str">
        <f>IF(AND('1C TSrécur13'!I$17&lt;&gt;0,'1C TSrécur13'!$C$12="OUI"),'1C TSrécur13'!$I$47/'1C TSrécur13'!I$17,"")</f>
        <v/>
      </c>
      <c r="AA612" s="543" t="str">
        <f>IF(AND('1C TSrécur13'!I$17&lt;&gt;0,'1C TSrécur13'!$C$12="OUI"),'1C TSrécur13'!$I$48/'1C TSrécur13'!I$17,"")</f>
        <v/>
      </c>
      <c r="AB612" s="543" t="str">
        <f>IF(AND('1C TSrécur13'!I$17&lt;&gt;0,'1C TSrécur13'!$C$12="OUI"),'1C TSrécur13'!$I$49/'1C TSrécur13'!I$17,"")</f>
        <v/>
      </c>
      <c r="AC612" s="543" t="str">
        <f>IF(AND('1C TSrécur13'!I$17&lt;&gt;0,'1C TSrécur13'!$C$12="OUI"),'1C TSrécur13'!$I$50/'1C TSrécur13'!I$17,"")</f>
        <v/>
      </c>
      <c r="AD612" s="543" t="str">
        <f>IF(AND('1C TSrécur13'!I$17&lt;&gt;0,'1C TSrécur13'!$C$12="OUI"),'1C TSrécur13'!$I$51/'1C TSrécur13'!I$17,"")</f>
        <v/>
      </c>
      <c r="AE612" s="543" t="str">
        <f>IF(AND('1C TSrécur13'!I$17&lt;&gt;0,'1C TSrécur13'!$C$12="OUI"),'1C TSrécur13'!$I$52/'1C TSrécur13'!I$17,"")</f>
        <v/>
      </c>
      <c r="AF612" s="543" t="str">
        <f>IF(AND('1C TSrécur13'!I$17&lt;&gt;0,'1C TSrécur13'!$C$12="OUI"),'1C TSrécur13'!$I$53/'1C TSrécur13'!I$17,"")</f>
        <v/>
      </c>
      <c r="AG612" s="543" t="str">
        <f>IF(AND('1C TSrécur13'!I$17&lt;&gt;0,'1C TSrécur13'!$C$12="OUI"),'1C TSrécur13'!$I$54/'1C TSrécur13'!I$17,"")</f>
        <v/>
      </c>
      <c r="AH612" s="543" t="str">
        <f>IF(AND('1C TSrécur13'!I$17&lt;&gt;0,'1C TSrécur13'!$C$12="OUI"),'1C TSrécur13'!$I$55/'1C TSrécur13'!I$17,"")</f>
        <v/>
      </c>
      <c r="AI612" s="543" t="str">
        <f>IF(AND('1C TSrécur13'!I$17&lt;&gt;0,'1C TSrécur13'!$C$12="OUI"),'1C TSrécur13'!$I$56/'1C TSrécur13'!I$17,"")</f>
        <v/>
      </c>
      <c r="AJ612" s="543" t="str">
        <f>IF(AND('1C TSrécur13'!I$17&lt;&gt;0,'1C TSrécur13'!$C$12="OUI"),'1C TSrécur13'!$I$57/'1C TSrécur13'!I$17,"")</f>
        <v/>
      </c>
      <c r="AK612" s="543">
        <f>IF(AND('1C TSrécur13'!I$17&lt;&gt;0,'1C TSrécur13'!$C$12="OUI"),'1C TSrécur13'!I$58/'1C TSrécur13'!I$17,0)</f>
        <v>0</v>
      </c>
      <c r="AL612" s="72">
        <f>IF(AND('1C TSrécur13'!$B$12&lt;&gt;"",'1C TSrécur13'!$C$12="OUI"),N612+AK612,N612)</f>
        <v>0</v>
      </c>
      <c r="AM612" s="344">
        <f t="shared" si="186"/>
        <v>0</v>
      </c>
      <c r="AN612" s="344">
        <f t="shared" si="187"/>
        <v>0</v>
      </c>
      <c r="AO612" s="345">
        <f t="shared" si="203"/>
        <v>0</v>
      </c>
      <c r="AP612" s="573">
        <f t="shared" si="204"/>
        <v>0</v>
      </c>
      <c r="AQ612" s="583">
        <f>IF(M612=0,0,AN612-AS612)</f>
        <v>0</v>
      </c>
      <c r="AR612" s="579"/>
      <c r="AS612" s="102"/>
      <c r="AT612" s="27" t="str">
        <f>IF('1C TSrécur13'!I$17*FICHE!$C$13&lt;J612,"Forfait limité à "&amp;FICHE!$C$13&amp;"€/jour","")</f>
        <v/>
      </c>
      <c r="AU612" s="592"/>
      <c r="AV612" s="824"/>
      <c r="AW612" s="824"/>
      <c r="AX612" s="824"/>
      <c r="AY612" s="824"/>
      <c r="AZ612" s="824"/>
      <c r="BA612" s="767"/>
      <c r="BB612" s="767"/>
      <c r="BC612" s="767"/>
      <c r="BD612" s="767"/>
      <c r="BE612" s="767"/>
      <c r="BF612" s="767"/>
      <c r="BG612" s="767"/>
      <c r="BH612" s="767"/>
      <c r="BI612" s="767"/>
      <c r="BJ612" s="767"/>
      <c r="BK612" s="767"/>
      <c r="BL612" s="767"/>
      <c r="BM612" s="767"/>
      <c r="BN612" s="767"/>
      <c r="BO612" s="767"/>
      <c r="BP612" s="767"/>
      <c r="BQ612" s="767"/>
      <c r="BR612" s="767"/>
      <c r="BS612" s="767"/>
      <c r="BT612" s="767"/>
      <c r="BU612" s="767"/>
      <c r="BV612" s="767"/>
      <c r="BW612" s="767"/>
      <c r="BX612" s="767"/>
      <c r="BY612" s="767"/>
      <c r="BZ612" s="767"/>
      <c r="CA612" s="767"/>
      <c r="CB612" s="767"/>
      <c r="CC612" s="767"/>
      <c r="CD612" s="767"/>
      <c r="CE612" s="767"/>
      <c r="CF612" s="767"/>
      <c r="CG612" s="767"/>
      <c r="CH612" s="767"/>
      <c r="CI612" s="767"/>
      <c r="CJ612" s="767"/>
      <c r="CK612" s="767"/>
      <c r="CL612" s="767"/>
      <c r="CM612" s="767"/>
      <c r="CN612" s="767"/>
      <c r="CO612" s="767"/>
      <c r="CP612" s="767"/>
      <c r="CQ612" s="767"/>
      <c r="CR612" s="767"/>
      <c r="CS612" s="767"/>
      <c r="CT612" s="767"/>
      <c r="CU612" s="767"/>
      <c r="CV612" s="767"/>
      <c r="CW612" s="767"/>
      <c r="CX612" s="767"/>
      <c r="CY612" s="767"/>
      <c r="CZ612" s="767"/>
      <c r="DA612" s="767"/>
      <c r="DB612" s="767"/>
      <c r="DC612" s="767"/>
      <c r="DD612" s="767"/>
      <c r="DE612" s="767"/>
      <c r="DF612" s="767"/>
      <c r="DG612" s="767"/>
      <c r="DH612" s="767"/>
      <c r="DI612" s="767"/>
      <c r="DJ612" s="767"/>
      <c r="DK612" s="767"/>
      <c r="DL612" s="767"/>
      <c r="DM612" s="767"/>
      <c r="DN612" s="767"/>
      <c r="DO612" s="767"/>
      <c r="DP612" s="767"/>
      <c r="DQ612" s="767"/>
      <c r="DR612" s="767"/>
      <c r="DS612" s="767"/>
      <c r="DT612" s="767"/>
      <c r="DU612" s="767"/>
      <c r="DV612" s="767"/>
      <c r="DW612" s="767"/>
      <c r="DX612" s="767"/>
      <c r="DY612" s="767"/>
      <c r="DZ612" s="767"/>
      <c r="EA612" s="767"/>
      <c r="EB612" s="767"/>
      <c r="EC612" s="767"/>
      <c r="ED612" s="767"/>
      <c r="EE612" s="767"/>
      <c r="EF612" s="767"/>
      <c r="EG612" s="767"/>
      <c r="EH612" s="767"/>
      <c r="EI612" s="767"/>
      <c r="EJ612" s="767"/>
      <c r="EK612" s="767"/>
      <c r="EL612" s="767"/>
      <c r="EM612" s="767"/>
      <c r="EN612" s="767"/>
      <c r="EO612" s="767"/>
      <c r="EP612" s="767"/>
      <c r="EQ612" s="767"/>
      <c r="ER612" s="767"/>
      <c r="ES612" s="767"/>
      <c r="ET612" s="767"/>
      <c r="EU612" s="767"/>
      <c r="EV612" s="767"/>
      <c r="EW612" s="767"/>
      <c r="EX612" s="767"/>
      <c r="EY612" s="767"/>
      <c r="EZ612" s="767"/>
      <c r="FA612" s="767"/>
      <c r="FB612" s="767"/>
      <c r="FC612" s="767"/>
      <c r="FD612" s="767"/>
      <c r="FE612" s="767"/>
      <c r="FF612" s="767"/>
      <c r="FG612" s="767"/>
      <c r="FH612" s="767"/>
      <c r="FI612" s="767"/>
      <c r="FJ612" s="767"/>
      <c r="FK612" s="767"/>
      <c r="FL612" s="767"/>
      <c r="FM612" s="767"/>
      <c r="FN612" s="767"/>
      <c r="FO612" s="767"/>
      <c r="FP612" s="767"/>
      <c r="FQ612" s="767"/>
      <c r="FR612" s="767"/>
      <c r="FS612" s="767"/>
      <c r="FT612" s="767"/>
      <c r="FU612" s="767"/>
      <c r="FV612" s="767"/>
      <c r="FW612" s="767"/>
      <c r="FX612" s="767"/>
      <c r="FY612" s="767"/>
      <c r="FZ612" s="767"/>
      <c r="GA612" s="767"/>
      <c r="GB612" s="767"/>
      <c r="GC612" s="767"/>
      <c r="GD612" s="767"/>
      <c r="GE612" s="767"/>
      <c r="GF612" s="767"/>
      <c r="GG612" s="767"/>
      <c r="GH612" s="767"/>
      <c r="GI612" s="767"/>
      <c r="GJ612" s="767"/>
      <c r="GK612" s="767"/>
      <c r="GL612" s="767"/>
      <c r="GM612" s="767"/>
      <c r="GN612" s="767"/>
      <c r="GO612" s="767"/>
      <c r="GP612" s="767"/>
      <c r="GQ612" s="767"/>
      <c r="GR612" s="767"/>
      <c r="GS612" s="767"/>
      <c r="GT612" s="767"/>
      <c r="GU612" s="767"/>
      <c r="GV612" s="767"/>
      <c r="GW612" s="767"/>
      <c r="GX612" s="767"/>
      <c r="GY612" s="767"/>
      <c r="GZ612" s="767"/>
      <c r="HA612" s="767"/>
      <c r="HB612" s="767"/>
      <c r="HC612" s="767"/>
    </row>
    <row r="613" spans="1:211" s="864" customFormat="1" ht="13.9" hidden="1" customHeight="1">
      <c r="A613" s="307"/>
      <c r="B613" s="351"/>
      <c r="C613" s="971" t="str">
        <f>IF('1C TSrécur13'!J$17&lt;&gt;0,'1C TSrécur13'!$B$12,"")</f>
        <v/>
      </c>
      <c r="D613" s="972"/>
      <c r="E613" s="973"/>
      <c r="F613" s="93" t="str">
        <f>IF(AND($C613='1C TSrécur13'!$B$12,'1C TSrécur13'!$B$16="récurrentes",'1C TSrécur13'!K$17&lt;&gt;""),'1C TSrécur13'!K$21,"")</f>
        <v/>
      </c>
      <c r="G613" s="863"/>
      <c r="H613" s="745">
        <v>0.21</v>
      </c>
      <c r="I613" s="747">
        <v>1</v>
      </c>
      <c r="J613" s="312"/>
      <c r="K613" s="680">
        <f t="shared" si="201"/>
        <v>0</v>
      </c>
      <c r="L613" s="527">
        <f>IF(OR('1C TSrécur13'!$B$12="",'1C TSrécur13'!J$30=0),0,IF(AND('1C TSrécur13'!$B$12&lt;&gt;"",$K$2="Pôle",'1C TSrécur13'!$C$12="OUI"),(('1C TSrécur13'!J$22+'1C TSrécur13'!J$23+'1C TSrécur13'!J$24+'1C TSrécur13'!J$25+'1C TSrécur13'!J$29)/'1C TSrécur13'!J$17),IF(AND('1C TSrécur13'!$B$12&lt;&gt;"",$K$2="Pôle",'1C TSrécur13'!$C$12="NON"),(('1C TSrécur13'!J$22+'1C TSrécur13'!J$23+'1C TSrécur13'!J$24+'1C TSrécur13'!J$25+'1C TSrécur13'!J$29)/'1C TSrécur13'!J$30),IF(AND('1C TSrécur13'!$B$12&lt;&gt;"",$K$2&lt;&gt;"Pôle",'1C TSrécur13'!$C$12="OUI"),(('1C TSrécur13'!J$22+'1C TSrécur13'!J$23+'1C TSrécur13'!J$24+'1C TSrécur13'!J$25+'1C TSrécur13'!J$26+'1C TSrécur13'!J$27+'1C TSrécur13'!J$28+'1C TSrécur13'!J$29)/'1C TSrécur13'!J$17),IF(AND('1C TSrécur13'!$B$12&lt;&gt;"",$K$2&lt;&gt;"Pôle",'1C TSrécur13'!$C$12="NON"),(('1C TSrécur13'!J$22+'1C TSrécur13'!J$23+'1C TSrécur13'!J$24+'1C TSrécur13'!J$25+'1C TSrécur13'!J$26+'1C TSrécur13'!J$27+'1C TSrécur13'!J$28+'1C TSrécur13'!J$29)/'1C TSrécur13'!J$30))))))</f>
        <v>0</v>
      </c>
      <c r="M613" s="527">
        <f>IF(OR('1C TSrécur13'!$B$12="",'1C TSrécur13'!J$30=0),0,IF(AND('1C TSrécur13'!$B$12&lt;&gt;"",$K$2="Pôle",'1C TSrécur13'!$C$12="OUI"),(('1C TSrécur13'!J$26+'1C TSrécur13'!J$27+'1C TSrécur13'!J$28)/'1C TSrécur13'!J$17),IF(AND('1C TSrécur13'!$B$12&lt;&gt;"",$K$2="Pôle",'1C TSrécur13'!$C$12="NON"),(('1C TSrécur13'!J$26+'1C TSrécur13'!J$27+'1C TSrécur13'!J$28)/'1C TSrécur13'!J$30),IF(AND('1C TSrécur13'!$B$12&lt;&gt;"",$K$2&lt;&gt;"Pôle"),0))))</f>
        <v>0</v>
      </c>
      <c r="N613" s="527">
        <f>IF(AND('1C TSrécur13'!$J$17&lt;&gt;0,'1C TSrécur13'!$J$30&lt;&gt;0),L613+M613,0)</f>
        <v>0</v>
      </c>
      <c r="O613" s="542" t="str">
        <f>IF(AND('1C TSrécur13'!J$17&lt;&gt;0,'1C TSrécur13'!$C$12="OUI"),'1C TSrécur13'!J$36/'1C TSrécur13'!J$17,"")</f>
        <v/>
      </c>
      <c r="P613" s="543" t="str">
        <f>IF(AND('1C TSrécur13'!J$17&lt;&gt;0,'1C TSrécur13'!$C$12="OUI"),'1C TSrécur13'!$J$37/'1C TSrécur13'!J$17,"")</f>
        <v/>
      </c>
      <c r="Q613" s="543" t="str">
        <f>IF(AND('1C TSrécur13'!J$17&lt;&gt;0,'1C TSrécur13'!$C$12="OUI"),'1C TSrécur13'!$J$38/'1C TSrécur13'!J$17,"")</f>
        <v/>
      </c>
      <c r="R613" s="543" t="str">
        <f>IF(AND('1C TSrécur13'!J$17&lt;&gt;0,'1C TSrécur13'!$C$12="OUI"),'1C TSrécur13'!$J$39/'1C TSrécur13'!J$17,"")</f>
        <v/>
      </c>
      <c r="S613" s="543" t="str">
        <f>IF(AND('1C TSrécur13'!J$17&lt;&gt;0,'1C TSrécur13'!$C$12="OUI"),'1C TSrécur13'!$J$40/'1C TSrécur13'!J$17,"")</f>
        <v/>
      </c>
      <c r="T613" s="543" t="str">
        <f>IF(AND('1C TSrécur13'!J$17&lt;&gt;0,'1C TSrécur13'!$C$12="OUI"),'1C TSrécur13'!$J$41/'1C TSrécur13'!J$17,"")</f>
        <v/>
      </c>
      <c r="U613" s="543" t="str">
        <f>IF(AND('1C TSrécur13'!J$17&lt;&gt;0,'1C TSrécur13'!$C$12="OUI"),'1C TSrécur13'!$J$42/'1C TSrécur13'!J$17,"")</f>
        <v/>
      </c>
      <c r="V613" s="543" t="str">
        <f>IF(AND('1C TSrécur13'!J$17&lt;&gt;0,'1C TSrécur13'!$C$12="OUI"),'1C TSrécur13'!$J$43/'1C TSrécur13'!J$17,"")</f>
        <v/>
      </c>
      <c r="W613" s="543" t="str">
        <f>IF(AND('1C TSrécur13'!J$17&lt;&gt;0,'1C TSrécur13'!$C$12="OUI"),'1C TSrécur13'!$J$44/'1C TSrécur13'!J$17,"")</f>
        <v/>
      </c>
      <c r="X613" s="543" t="str">
        <f>IF(AND('1C TSrécur13'!J$17&lt;&gt;0,'1C TSrécur13'!$C$12="OUI"),'1C TSrécur13'!$J$45/'1C TSrécur13'!J$17,"")</f>
        <v/>
      </c>
      <c r="Y613" s="543" t="str">
        <f>IF(AND('1C TSrécur13'!J$17&lt;&gt;0,'1C TSrécur13'!$C$12="OUI"),'1C TSrécur13'!$J$46/'1C TSrécur13'!J$17,"")</f>
        <v/>
      </c>
      <c r="Z613" s="543" t="str">
        <f>IF(AND('1C TSrécur13'!J$17&lt;&gt;0,'1C TSrécur13'!$C$12="OUI"),'1C TSrécur13'!$J$47/'1C TSrécur13'!J$17,"")</f>
        <v/>
      </c>
      <c r="AA613" s="543" t="str">
        <f>IF(AND('1C TSrécur13'!J$17&lt;&gt;0,'1C TSrécur13'!$C$12="OUI"),'1C TSrécur13'!$J$48/'1C TSrécur13'!J$17,"")</f>
        <v/>
      </c>
      <c r="AB613" s="543" t="str">
        <f>IF(AND('1C TSrécur13'!J$17&lt;&gt;0,'1C TSrécur13'!$C$12="OUI"),'1C TSrécur13'!$J$49/'1C TSrécur13'!J$17,"")</f>
        <v/>
      </c>
      <c r="AC613" s="543" t="str">
        <f>IF(AND('1C TSrécur13'!J$17&lt;&gt;0,'1C TSrécur13'!$C$12="OUI"),'1C TSrécur13'!$J$50/'1C TSrécur13'!J$17,"")</f>
        <v/>
      </c>
      <c r="AD613" s="543" t="str">
        <f>IF(AND('1C TSrécur13'!J$17&lt;&gt;0,'1C TSrécur13'!$C$12="OUI"),'1C TSrécur13'!$J$51/'1C TSrécur13'!J$17,"")</f>
        <v/>
      </c>
      <c r="AE613" s="543" t="str">
        <f>IF(AND('1C TSrécur13'!J$17&lt;&gt;0,'1C TSrécur13'!$C$12="OUI"),'1C TSrécur13'!$J$52/'1C TSrécur13'!J$17,"")</f>
        <v/>
      </c>
      <c r="AF613" s="543" t="str">
        <f>IF(AND('1C TSrécur13'!J$17&lt;&gt;0,'1C TSrécur13'!$C$12="OUI"),'1C TSrécur13'!$J$53/'1C TSrécur13'!J$17,"")</f>
        <v/>
      </c>
      <c r="AG613" s="543" t="str">
        <f>IF(AND('1C TSrécur13'!J$17&lt;&gt;0,'1C TSrécur13'!$C$12="OUI"),'1C TSrécur13'!$J$54/'1C TSrécur13'!J$17,"")</f>
        <v/>
      </c>
      <c r="AH613" s="543" t="str">
        <f>IF(AND('1C TSrécur13'!J$17&lt;&gt;0,'1C TSrécur13'!$C$12="OUI"),'1C TSrécur13'!$J$55/'1C TSrécur13'!J$17,"")</f>
        <v/>
      </c>
      <c r="AI613" s="543" t="str">
        <f>IF(AND('1C TSrécur13'!J$17&lt;&gt;0,'1C TSrécur13'!$C$12="OUI"),'1C TSrécur13'!$J$56/'1C TSrécur13'!J$17,"")</f>
        <v/>
      </c>
      <c r="AJ613" s="543" t="str">
        <f>IF(AND('1C TSrécur13'!J$17&lt;&gt;0,'1C TSrécur13'!$C$12="OUI"),'1C TSrécur13'!$J$57/'1C TSrécur13'!J$17,"")</f>
        <v/>
      </c>
      <c r="AK613" s="543">
        <f>IF(AND('1C TSrécur13'!J$17&lt;&gt;0,'1C TSrécur13'!$C$12="OUI"),'1C TSrécur13'!J$58/'1C TSrécur13'!J$17,0)</f>
        <v>0</v>
      </c>
      <c r="AL613" s="72">
        <f>IF(AND('1C TSrécur13'!$B$12&lt;&gt;"",'1C TSrécur13'!$C$12="OUI"),N613+AK613,N613)</f>
        <v>0</v>
      </c>
      <c r="AM613" s="344">
        <f t="shared" si="186"/>
        <v>0</v>
      </c>
      <c r="AN613" s="344">
        <f t="shared" si="187"/>
        <v>0</v>
      </c>
      <c r="AO613" s="345">
        <f t="shared" si="203"/>
        <v>0</v>
      </c>
      <c r="AP613" s="573">
        <f t="shared" si="204"/>
        <v>0</v>
      </c>
      <c r="AQ613" s="583">
        <f t="shared" ref="AQ613:AQ629" si="205">IF(M613=0,0,AN613-AS613)</f>
        <v>0</v>
      </c>
      <c r="AR613" s="579"/>
      <c r="AS613" s="102"/>
      <c r="AT613" s="27" t="str">
        <f>IF('1C TSrécur13'!J$17*FICHE!$C$13&lt;J613,"Forfait limité à "&amp;FICHE!$C$13&amp;"€/jour","")</f>
        <v/>
      </c>
      <c r="AU613" s="592"/>
      <c r="AV613" s="824"/>
      <c r="AW613" s="824"/>
      <c r="AX613" s="824"/>
      <c r="AY613" s="824"/>
      <c r="AZ613" s="824"/>
      <c r="BA613" s="767"/>
      <c r="BB613" s="767"/>
      <c r="BC613" s="767"/>
      <c r="BD613" s="767"/>
      <c r="BE613" s="767"/>
      <c r="BF613" s="767"/>
      <c r="BG613" s="767"/>
      <c r="BH613" s="767"/>
      <c r="BI613" s="767"/>
      <c r="BJ613" s="767"/>
      <c r="BK613" s="767"/>
      <c r="BL613" s="767"/>
      <c r="BM613" s="767"/>
      <c r="BN613" s="767"/>
      <c r="BO613" s="767"/>
      <c r="BP613" s="767"/>
      <c r="BQ613" s="767"/>
      <c r="BR613" s="767"/>
      <c r="BS613" s="767"/>
      <c r="BT613" s="767"/>
      <c r="BU613" s="767"/>
      <c r="BV613" s="767"/>
      <c r="BW613" s="767"/>
      <c r="BX613" s="767"/>
      <c r="BY613" s="767"/>
      <c r="BZ613" s="767"/>
      <c r="CA613" s="767"/>
      <c r="CB613" s="767"/>
      <c r="CC613" s="767"/>
      <c r="CD613" s="767"/>
      <c r="CE613" s="767"/>
      <c r="CF613" s="767"/>
      <c r="CG613" s="767"/>
      <c r="CH613" s="767"/>
      <c r="CI613" s="767"/>
      <c r="CJ613" s="767"/>
      <c r="CK613" s="767"/>
      <c r="CL613" s="767"/>
      <c r="CM613" s="767"/>
      <c r="CN613" s="767"/>
      <c r="CO613" s="767"/>
      <c r="CP613" s="767"/>
      <c r="CQ613" s="767"/>
      <c r="CR613" s="767"/>
      <c r="CS613" s="767"/>
      <c r="CT613" s="767"/>
      <c r="CU613" s="767"/>
      <c r="CV613" s="767"/>
      <c r="CW613" s="767"/>
      <c r="CX613" s="767"/>
      <c r="CY613" s="767"/>
      <c r="CZ613" s="767"/>
      <c r="DA613" s="767"/>
      <c r="DB613" s="767"/>
      <c r="DC613" s="767"/>
      <c r="DD613" s="767"/>
      <c r="DE613" s="767"/>
      <c r="DF613" s="767"/>
      <c r="DG613" s="767"/>
      <c r="DH613" s="767"/>
      <c r="DI613" s="767"/>
      <c r="DJ613" s="767"/>
      <c r="DK613" s="767"/>
      <c r="DL613" s="767"/>
      <c r="DM613" s="767"/>
      <c r="DN613" s="767"/>
      <c r="DO613" s="767"/>
      <c r="DP613" s="767"/>
      <c r="DQ613" s="767"/>
      <c r="DR613" s="767"/>
      <c r="DS613" s="767"/>
      <c r="DT613" s="767"/>
      <c r="DU613" s="767"/>
      <c r="DV613" s="767"/>
      <c r="DW613" s="767"/>
      <c r="DX613" s="767"/>
      <c r="DY613" s="767"/>
      <c r="DZ613" s="767"/>
      <c r="EA613" s="767"/>
      <c r="EB613" s="767"/>
      <c r="EC613" s="767"/>
      <c r="ED613" s="767"/>
      <c r="EE613" s="767"/>
      <c r="EF613" s="767"/>
      <c r="EG613" s="767"/>
      <c r="EH613" s="767"/>
      <c r="EI613" s="767"/>
      <c r="EJ613" s="767"/>
      <c r="EK613" s="767"/>
      <c r="EL613" s="767"/>
      <c r="EM613" s="767"/>
      <c r="EN613" s="767"/>
      <c r="EO613" s="767"/>
      <c r="EP613" s="767"/>
      <c r="EQ613" s="767"/>
      <c r="ER613" s="767"/>
      <c r="ES613" s="767"/>
      <c r="ET613" s="767"/>
      <c r="EU613" s="767"/>
      <c r="EV613" s="767"/>
      <c r="EW613" s="767"/>
      <c r="EX613" s="767"/>
      <c r="EY613" s="767"/>
      <c r="EZ613" s="767"/>
      <c r="FA613" s="767"/>
      <c r="FB613" s="767"/>
      <c r="FC613" s="767"/>
      <c r="FD613" s="767"/>
      <c r="FE613" s="767"/>
      <c r="FF613" s="767"/>
      <c r="FG613" s="767"/>
      <c r="FH613" s="767"/>
      <c r="FI613" s="767"/>
      <c r="FJ613" s="767"/>
      <c r="FK613" s="767"/>
      <c r="FL613" s="767"/>
      <c r="FM613" s="767"/>
      <c r="FN613" s="767"/>
      <c r="FO613" s="767"/>
      <c r="FP613" s="767"/>
      <c r="FQ613" s="767"/>
      <c r="FR613" s="767"/>
      <c r="FS613" s="767"/>
      <c r="FT613" s="767"/>
      <c r="FU613" s="767"/>
      <c r="FV613" s="767"/>
      <c r="FW613" s="767"/>
      <c r="FX613" s="767"/>
      <c r="FY613" s="767"/>
      <c r="FZ613" s="767"/>
      <c r="GA613" s="767"/>
      <c r="GB613" s="767"/>
      <c r="GC613" s="767"/>
      <c r="GD613" s="767"/>
      <c r="GE613" s="767"/>
      <c r="GF613" s="767"/>
      <c r="GG613" s="767"/>
      <c r="GH613" s="767"/>
      <c r="GI613" s="767"/>
      <c r="GJ613" s="767"/>
      <c r="GK613" s="767"/>
      <c r="GL613" s="767"/>
      <c r="GM613" s="767"/>
      <c r="GN613" s="767"/>
      <c r="GO613" s="767"/>
      <c r="GP613" s="767"/>
      <c r="GQ613" s="767"/>
      <c r="GR613" s="767"/>
      <c r="GS613" s="767"/>
      <c r="GT613" s="767"/>
      <c r="GU613" s="767"/>
      <c r="GV613" s="767"/>
      <c r="GW613" s="767"/>
      <c r="GX613" s="767"/>
      <c r="GY613" s="767"/>
      <c r="GZ613" s="767"/>
      <c r="HA613" s="767"/>
      <c r="HB613" s="767"/>
      <c r="HC613" s="767"/>
    </row>
    <row r="614" spans="1:211" s="864" customFormat="1" ht="13.9" hidden="1" customHeight="1">
      <c r="A614" s="307"/>
      <c r="B614" s="351"/>
      <c r="C614" s="971" t="str">
        <f>IF('1C TSrécur13'!K$17&lt;&gt;0,'1C TSrécur13'!$B$12,"")</f>
        <v/>
      </c>
      <c r="D614" s="972"/>
      <c r="E614" s="973"/>
      <c r="F614" s="93" t="str">
        <f>IF(AND($C614='1C TSrécur13'!$B$12,'1C TSrécur13'!$B$16="récurrentes",'1C TSrécur13'!$K$17&lt;&gt;""),'1C TSrécur13'!$K$21,"")</f>
        <v/>
      </c>
      <c r="G614" s="863"/>
      <c r="H614" s="745">
        <v>0.21</v>
      </c>
      <c r="I614" s="747">
        <v>1</v>
      </c>
      <c r="J614" s="312"/>
      <c r="K614" s="680">
        <f t="shared" si="201"/>
        <v>0</v>
      </c>
      <c r="L614" s="527">
        <f>IF(OR('1C TSrécur13'!$B$12="",'1C TSrécur13'!K$30=0),0,IF(AND('1C TSrécur13'!$B$12&lt;&gt;"",$K$2="Pôle",'1C TSrécur13'!$C$12="OUI"),(('1C TSrécur13'!K$22+'1C TSrécur13'!K$23+'1C TSrécur13'!K$24+'1C TSrécur13'!K$25+'1C TSrécur13'!K$29)/'1C TSrécur13'!K$17),IF(AND('1C TSrécur13'!$B$12&lt;&gt;"",$K$2="Pôle",'1C TSrécur13'!$C$12="NON"),(('1C TSrécur13'!K$22+'1C TSrécur13'!K$23+'1C TSrécur13'!K$24+'1C TSrécur13'!K$25+'1C TSrécur13'!K$29)/'1C TSrécur13'!K$30),IF(AND('1C TSrécur13'!$B$12&lt;&gt;"",$K$2&lt;&gt;"Pôle",'1C TSrécur13'!$C$12="OUI"),(('1C TSrécur13'!K$22+'1C TSrécur13'!K$23+'1C TSrécur13'!K$24+'1C TSrécur13'!K$25+'1C TSrécur13'!K$26+'1C TSrécur13'!K$27+'1C TSrécur13'!K$28+'1C TSrécur13'!K$29)/'1C TSrécur13'!K$17),IF(AND('1C TSrécur13'!$B$12&lt;&gt;"",$K$2&lt;&gt;"Pôle",'1C TSrécur13'!$C$12="NON"),(('1C TSrécur13'!K$22+'1C TSrécur13'!K$23+'1C TSrécur13'!K$24+'1C TSrécur13'!K$25+'1C TSrécur13'!K$26+'1C TSrécur13'!K$27+'1C TSrécur13'!K$28+'1C TSrécur13'!K$29)/'1C TSrécur13'!K$30))))))</f>
        <v>0</v>
      </c>
      <c r="M614" s="527">
        <f>IF(OR('1C TSrécur13'!$B$12="",'1C TSrécur13'!K$30=0),0,IF(AND('1C TSrécur13'!$B$12&lt;&gt;"",$K$2="Pôle",'1C TSrécur13'!$C$12="OUI"),(('1C TSrécur13'!K$26+'1C TSrécur13'!K$27+'1C TSrécur13'!K$28)/'1C TSrécur13'!K$17),IF(AND('1C TSrécur13'!$B$12&lt;&gt;"",$K$2="Pôle",'1C TSrécur13'!$C$12="NON"),(('1C TSrécur13'!K$26+'1C TSrécur13'!K$27+'1C TSrécur13'!K$28)/'1C TSrécur13'!K$30),IF(AND('1C TSrécur13'!$B$12&lt;&gt;"",$K$2&lt;&gt;"Pôle"),0))))</f>
        <v>0</v>
      </c>
      <c r="N614" s="527">
        <f>IF(AND('1C TSrécur13'!$K$17&lt;&gt;0,'1C TSrécur13'!$K$30&lt;&gt;0),L614+M614,0)</f>
        <v>0</v>
      </c>
      <c r="O614" s="542" t="str">
        <f>IF(AND('1C TSrécur13'!K$17&lt;&gt;0,'1C TSrécur13'!$C$12="OUI"),'1C TSrécur13'!K$36/'1C TSrécur13'!K$17,"")</f>
        <v/>
      </c>
      <c r="P614" s="543" t="str">
        <f>IF(AND('1C TSrécur13'!K$17&lt;&gt;0,'1C TSrécur13'!$C$12="OUI"),'1C TSrécur13'!$K$37/'1C TSrécur13'!K$17,"")</f>
        <v/>
      </c>
      <c r="Q614" s="543" t="str">
        <f>IF(AND('1C TSrécur13'!K$17&lt;&gt;0,'1C TSrécur13'!$C$12="OUI"),'1C TSrécur13'!$K$38/'1C TSrécur13'!K$17,"")</f>
        <v/>
      </c>
      <c r="R614" s="543" t="str">
        <f>IF(AND('1C TSrécur13'!K$17&lt;&gt;0,'1C TSrécur13'!$C$12="OUI"),'1C TSrécur13'!$K$39/'1C TSrécur13'!K$17,"")</f>
        <v/>
      </c>
      <c r="S614" s="543" t="str">
        <f>IF(AND('1C TSrécur13'!K$17&lt;&gt;0,'1C TSrécur13'!$C$12="OUI"),'1C TSrécur13'!$K$40/'1C TSrécur13'!K$17,"")</f>
        <v/>
      </c>
      <c r="T614" s="543" t="str">
        <f>IF(AND('1C TSrécur13'!K$17&lt;&gt;0,'1C TSrécur13'!$C$12="OUI"),'1C TSrécur13'!$K$41/'1C TSrécur13'!K$17,"")</f>
        <v/>
      </c>
      <c r="U614" s="543" t="str">
        <f>IF(AND('1C TSrécur13'!K$17&lt;&gt;0,'1C TSrécur13'!$C$12="OUI"),'1C TSrécur13'!$K$42/'1C TSrécur13'!K$17,"")</f>
        <v/>
      </c>
      <c r="V614" s="543" t="str">
        <f>IF(AND('1C TSrécur13'!K$17&lt;&gt;0,'1C TSrécur13'!$C$12="OUI"),'1C TSrécur13'!$K$43/'1C TSrécur13'!K$17,"")</f>
        <v/>
      </c>
      <c r="W614" s="543" t="str">
        <f>IF(AND('1C TSrécur13'!K$17&lt;&gt;0,'1C TSrécur13'!$C$12="OUI"),'1C TSrécur13'!$K$44/'1C TSrécur13'!K$17,"")</f>
        <v/>
      </c>
      <c r="X614" s="543" t="str">
        <f>IF(AND('1C TSrécur13'!K$17&lt;&gt;0,'1C TSrécur13'!$C$12="OUI"),'1C TSrécur13'!$K$45/'1C TSrécur13'!K$17,"")</f>
        <v/>
      </c>
      <c r="Y614" s="543" t="str">
        <f>IF(AND('1C TSrécur13'!K$17&lt;&gt;0,'1C TSrécur13'!$C$12="OUI"),'1C TSrécur13'!$K$46/'1C TSrécur13'!K$17,"")</f>
        <v/>
      </c>
      <c r="Z614" s="543" t="str">
        <f>IF(AND('1C TSrécur13'!K$17&lt;&gt;0,'1C TSrécur13'!$C$12="OUI"),'1C TSrécur13'!$K$47/'1C TSrécur13'!K$17,"")</f>
        <v/>
      </c>
      <c r="AA614" s="543" t="str">
        <f>IF(AND('1C TSrécur13'!K$17&lt;&gt;0,'1C TSrécur13'!$C$12="OUI"),'1C TSrécur13'!$K$48/'1C TSrécur13'!K$17,"")</f>
        <v/>
      </c>
      <c r="AB614" s="543" t="str">
        <f>IF(AND('1C TSrécur13'!K$17&lt;&gt;0,'1C TSrécur13'!$C$12="OUI"),'1C TSrécur13'!$K$49/'1C TSrécur13'!K$17,"")</f>
        <v/>
      </c>
      <c r="AC614" s="543" t="str">
        <f>IF(AND('1C TSrécur13'!K$17&lt;&gt;0,'1C TSrécur13'!$C$12="OUI"),'1C TSrécur13'!$K$50/'1C TSrécur13'!K$17,"")</f>
        <v/>
      </c>
      <c r="AD614" s="543" t="str">
        <f>IF(AND('1C TSrécur13'!K$17&lt;&gt;0,'1C TSrécur13'!$C$12="OUI"),'1C TSrécur13'!$K$51/'1C TSrécur13'!K$17,"")</f>
        <v/>
      </c>
      <c r="AE614" s="543" t="str">
        <f>IF(AND('1C TSrécur13'!K$17&lt;&gt;0,'1C TSrécur13'!$C$12="OUI"),'1C TSrécur13'!$K$52/'1C TSrécur13'!K$17,"")</f>
        <v/>
      </c>
      <c r="AF614" s="543" t="str">
        <f>IF(AND('1C TSrécur13'!K$17&lt;&gt;0,'1C TSrécur13'!$C$12="OUI"),'1C TSrécur13'!$K$53/'1C TSrécur13'!K$17,"")</f>
        <v/>
      </c>
      <c r="AG614" s="543" t="str">
        <f>IF(AND('1C TSrécur13'!K$17&lt;&gt;0,'1C TSrécur13'!$C$12="OUI"),'1C TSrécur13'!$K$54/'1C TSrécur13'!K$17,"")</f>
        <v/>
      </c>
      <c r="AH614" s="543" t="str">
        <f>IF(AND('1C TSrécur13'!K$17&lt;&gt;0,'1C TSrécur13'!$C$12="OUI"),'1C TSrécur13'!$K$55/'1C TSrécur13'!K$17,"")</f>
        <v/>
      </c>
      <c r="AI614" s="543" t="str">
        <f>IF(AND('1C TSrécur13'!K$17&lt;&gt;0,'1C TSrécur13'!$C$12="OUI"),'1C TSrécur13'!$K$56/'1C TSrécur13'!K$17,"")</f>
        <v/>
      </c>
      <c r="AJ614" s="543" t="str">
        <f>IF(AND('1C TSrécur13'!K$17&lt;&gt;0,'1C TSrécur13'!$C$12="OUI"),'1C TSrécur13'!$K$57/'1C TSrécur13'!K$17,"")</f>
        <v/>
      </c>
      <c r="AK614" s="543">
        <f>IF(AND('1C TSrécur13'!K$17&lt;&gt;0,'1C TSrécur13'!$C$12="OUI"),'1C TSrécur13'!K$58/'1C TSrécur13'!K$17,0)</f>
        <v>0</v>
      </c>
      <c r="AL614" s="72">
        <f>IF(AND('1C TSrécur13'!$B$12&lt;&gt;"",'1C TSrécur13'!$C$12="OUI"),N614+AK614,N614)</f>
        <v>0</v>
      </c>
      <c r="AM614" s="344">
        <f t="shared" si="186"/>
        <v>0</v>
      </c>
      <c r="AN614" s="344">
        <f t="shared" si="187"/>
        <v>0</v>
      </c>
      <c r="AO614" s="345">
        <f t="shared" si="203"/>
        <v>0</v>
      </c>
      <c r="AP614" s="573">
        <f t="shared" si="204"/>
        <v>0</v>
      </c>
      <c r="AQ614" s="583">
        <f t="shared" si="205"/>
        <v>0</v>
      </c>
      <c r="AR614" s="579"/>
      <c r="AS614" s="102"/>
      <c r="AT614" s="27" t="str">
        <f>IF('1C TSrécur13'!K$17*FICHE!$C$13&lt;J614,"Forfait limité à "&amp;FICHE!$C$13&amp;"€/jour","")</f>
        <v/>
      </c>
      <c r="AU614" s="592"/>
      <c r="AV614" s="824"/>
      <c r="AW614" s="824"/>
      <c r="AX614" s="824"/>
      <c r="AY614" s="824"/>
      <c r="AZ614" s="824"/>
      <c r="BA614" s="767"/>
      <c r="BB614" s="767"/>
      <c r="BC614" s="767"/>
      <c r="BD614" s="767"/>
      <c r="BE614" s="767"/>
      <c r="BF614" s="767"/>
      <c r="BG614" s="767"/>
      <c r="BH614" s="767"/>
      <c r="BI614" s="767"/>
      <c r="BJ614" s="767"/>
      <c r="BK614" s="767"/>
      <c r="BL614" s="767"/>
      <c r="BM614" s="767"/>
      <c r="BN614" s="767"/>
      <c r="BO614" s="767"/>
      <c r="BP614" s="767"/>
      <c r="BQ614" s="767"/>
      <c r="BR614" s="767"/>
      <c r="BS614" s="767"/>
      <c r="BT614" s="767"/>
      <c r="BU614" s="767"/>
      <c r="BV614" s="767"/>
      <c r="BW614" s="767"/>
      <c r="BX614" s="767"/>
      <c r="BY614" s="767"/>
      <c r="BZ614" s="767"/>
      <c r="CA614" s="767"/>
      <c r="CB614" s="767"/>
      <c r="CC614" s="767"/>
      <c r="CD614" s="767"/>
      <c r="CE614" s="767"/>
      <c r="CF614" s="767"/>
      <c r="CG614" s="767"/>
      <c r="CH614" s="767"/>
      <c r="CI614" s="767"/>
      <c r="CJ614" s="767"/>
      <c r="CK614" s="767"/>
      <c r="CL614" s="767"/>
      <c r="CM614" s="767"/>
      <c r="CN614" s="767"/>
      <c r="CO614" s="767"/>
      <c r="CP614" s="767"/>
      <c r="CQ614" s="767"/>
      <c r="CR614" s="767"/>
      <c r="CS614" s="767"/>
      <c r="CT614" s="767"/>
      <c r="CU614" s="767"/>
      <c r="CV614" s="767"/>
      <c r="CW614" s="767"/>
      <c r="CX614" s="767"/>
      <c r="CY614" s="767"/>
      <c r="CZ614" s="767"/>
      <c r="DA614" s="767"/>
      <c r="DB614" s="767"/>
      <c r="DC614" s="767"/>
      <c r="DD614" s="767"/>
      <c r="DE614" s="767"/>
      <c r="DF614" s="767"/>
      <c r="DG614" s="767"/>
      <c r="DH614" s="767"/>
      <c r="DI614" s="767"/>
      <c r="DJ614" s="767"/>
      <c r="DK614" s="767"/>
      <c r="DL614" s="767"/>
      <c r="DM614" s="767"/>
      <c r="DN614" s="767"/>
      <c r="DO614" s="767"/>
      <c r="DP614" s="767"/>
      <c r="DQ614" s="767"/>
      <c r="DR614" s="767"/>
      <c r="DS614" s="767"/>
      <c r="DT614" s="767"/>
      <c r="DU614" s="767"/>
      <c r="DV614" s="767"/>
      <c r="DW614" s="767"/>
      <c r="DX614" s="767"/>
      <c r="DY614" s="767"/>
      <c r="DZ614" s="767"/>
      <c r="EA614" s="767"/>
      <c r="EB614" s="767"/>
      <c r="EC614" s="767"/>
      <c r="ED614" s="767"/>
      <c r="EE614" s="767"/>
      <c r="EF614" s="767"/>
      <c r="EG614" s="767"/>
      <c r="EH614" s="767"/>
      <c r="EI614" s="767"/>
      <c r="EJ614" s="767"/>
      <c r="EK614" s="767"/>
      <c r="EL614" s="767"/>
      <c r="EM614" s="767"/>
      <c r="EN614" s="767"/>
      <c r="EO614" s="767"/>
      <c r="EP614" s="767"/>
      <c r="EQ614" s="767"/>
      <c r="ER614" s="767"/>
      <c r="ES614" s="767"/>
      <c r="ET614" s="767"/>
      <c r="EU614" s="767"/>
      <c r="EV614" s="767"/>
      <c r="EW614" s="767"/>
      <c r="EX614" s="767"/>
      <c r="EY614" s="767"/>
      <c r="EZ614" s="767"/>
      <c r="FA614" s="767"/>
      <c r="FB614" s="767"/>
      <c r="FC614" s="767"/>
      <c r="FD614" s="767"/>
      <c r="FE614" s="767"/>
      <c r="FF614" s="767"/>
      <c r="FG614" s="767"/>
      <c r="FH614" s="767"/>
      <c r="FI614" s="767"/>
      <c r="FJ614" s="767"/>
      <c r="FK614" s="767"/>
      <c r="FL614" s="767"/>
      <c r="FM614" s="767"/>
      <c r="FN614" s="767"/>
      <c r="FO614" s="767"/>
      <c r="FP614" s="767"/>
      <c r="FQ614" s="767"/>
      <c r="FR614" s="767"/>
      <c r="FS614" s="767"/>
      <c r="FT614" s="767"/>
      <c r="FU614" s="767"/>
      <c r="FV614" s="767"/>
      <c r="FW614" s="767"/>
      <c r="FX614" s="767"/>
      <c r="FY614" s="767"/>
      <c r="FZ614" s="767"/>
      <c r="GA614" s="767"/>
      <c r="GB614" s="767"/>
      <c r="GC614" s="767"/>
      <c r="GD614" s="767"/>
      <c r="GE614" s="767"/>
      <c r="GF614" s="767"/>
      <c r="GG614" s="767"/>
      <c r="GH614" s="767"/>
      <c r="GI614" s="767"/>
      <c r="GJ614" s="767"/>
      <c r="GK614" s="767"/>
      <c r="GL614" s="767"/>
      <c r="GM614" s="767"/>
      <c r="GN614" s="767"/>
      <c r="GO614" s="767"/>
      <c r="GP614" s="767"/>
      <c r="GQ614" s="767"/>
      <c r="GR614" s="767"/>
      <c r="GS614" s="767"/>
      <c r="GT614" s="767"/>
      <c r="GU614" s="767"/>
      <c r="GV614" s="767"/>
      <c r="GW614" s="767"/>
      <c r="GX614" s="767"/>
      <c r="GY614" s="767"/>
      <c r="GZ614" s="767"/>
      <c r="HA614" s="767"/>
      <c r="HB614" s="767"/>
      <c r="HC614" s="767"/>
    </row>
    <row r="615" spans="1:211" s="864" customFormat="1" ht="13.9" hidden="1" customHeight="1">
      <c r="A615" s="307"/>
      <c r="B615" s="351"/>
      <c r="C615" s="971" t="str">
        <f>IF('1C TSrécur13'!L$17&lt;&gt;0,'1C TSrécur13'!$B$12,"")</f>
        <v/>
      </c>
      <c r="D615" s="972"/>
      <c r="E615" s="973"/>
      <c r="F615" s="93" t="str">
        <f>IF(AND($C615='1C TSrécur13'!$B$12,'1C TSrécur13'!$B$16="récurrentes",'1C TSrécur13'!$L$17&lt;&gt;""),'1C TSrécur13'!$L$21,"")</f>
        <v/>
      </c>
      <c r="G615" s="863"/>
      <c r="H615" s="745">
        <v>0.21</v>
      </c>
      <c r="I615" s="747">
        <v>1</v>
      </c>
      <c r="J615" s="312"/>
      <c r="K615" s="680">
        <f t="shared" si="201"/>
        <v>0</v>
      </c>
      <c r="L615" s="527">
        <f>IF(OR('1C TSrécur13'!$B$12="",'1C TSrécur13'!L$30=0),0,IF(AND('1C TSrécur13'!$B$12&lt;&gt;"",$K$2="Pôle",'1C TSrécur13'!$C$12="OUI"),(('1C TSrécur13'!L$22+'1C TSrécur13'!L$23+'1C TSrécur13'!L$24+'1C TSrécur13'!L$25+'1C TSrécur13'!L$29)/'1C TSrécur13'!L$17),IF(AND('1C TSrécur13'!$B$12&lt;&gt;"",$K$2="Pôle",'1C TSrécur13'!$C$12="NON"),(('1C TSrécur13'!L$22+'1C TSrécur13'!L$23+'1C TSrécur13'!L$24+'1C TSrécur13'!L$25+'1C TSrécur13'!L$29)/'1C TSrécur13'!L$30),IF(AND('1C TSrécur13'!$B$12&lt;&gt;"",$K$2&lt;&gt;"Pôle",'1C TSrécur13'!$C$12="OUI"),(('1C TSrécur13'!L$22+'1C TSrécur13'!L$23+'1C TSrécur13'!L$24+'1C TSrécur13'!L$25+'1C TSrécur13'!L$26+'1C TSrécur13'!L$27+'1C TSrécur13'!L$28+'1C TSrécur13'!L$29)/'1C TSrécur13'!L$17),IF(AND('1C TSrécur13'!$B$12&lt;&gt;"",$K$2&lt;&gt;"Pôle",'1C TSrécur13'!$C$12="NON"),(('1C TSrécur13'!L$22+'1C TSrécur13'!L$23+'1C TSrécur13'!L$24+'1C TSrécur13'!L$25+'1C TSrécur13'!L$26+'1C TSrécur13'!L$27+'1C TSrécur13'!L$28+'1C TSrécur13'!L$29)/'1C TSrécur13'!L$30))))))</f>
        <v>0</v>
      </c>
      <c r="M615" s="527">
        <f>IF(OR('1C TSrécur13'!$B$12="",'1C TSrécur13'!L$30=0),0,IF(AND('1C TSrécur13'!$B$12&lt;&gt;"",$K$2="Pôle",'1C TSrécur13'!$C$12="OUI"),(('1C TSrécur13'!L$26+'1C TSrécur13'!L$27+'1C TSrécur13'!L$28)/'1C TSrécur13'!L$17),IF(AND('1C TSrécur13'!$B$12&lt;&gt;"",$K$2="Pôle",'1C TSrécur13'!$C$12="NON"),(('1C TSrécur13'!L$26+'1C TSrécur13'!L$27+'1C TSrécur13'!L$28)/'1C TSrécur13'!L$30),IF(AND('1C TSrécur13'!$B$12&lt;&gt;"",$K$2&lt;&gt;"Pôle"),0))))</f>
        <v>0</v>
      </c>
      <c r="N615" s="527">
        <f>IF(AND('1C TSrécur13'!$L$17&lt;&gt;0,'1C TSrécur13'!$L$30&lt;&gt;0),L615+M615,0)</f>
        <v>0</v>
      </c>
      <c r="O615" s="542" t="str">
        <f>IF(AND('1C TSrécur13'!L$17&lt;&gt;0,'1C TSrécur13'!$C$12="OUI"),'1C TSrécur13'!L$36/'1C TSrécur13'!L$17,"")</f>
        <v/>
      </c>
      <c r="P615" s="543" t="str">
        <f>IF(AND('1C TSrécur13'!L$17&lt;&gt;0,'1C TSrécur13'!$C$12="OUI"),'1C TSrécur13'!$L$37/'1C TSrécur13'!L$17,"")</f>
        <v/>
      </c>
      <c r="Q615" s="543" t="str">
        <f>IF(AND('1C TSrécur13'!L$17&lt;&gt;0,'1C TSrécur13'!$C$12="OUI"),'1C TSrécur13'!$L$38/'1C TSrécur13'!L$17,"")</f>
        <v/>
      </c>
      <c r="R615" s="543" t="str">
        <f>IF(AND('1C TSrécur13'!L$17&lt;&gt;0,'1C TSrécur13'!$C$12="OUI"),'1C TSrécur13'!$L$39/'1C TSrécur13'!L$17,"")</f>
        <v/>
      </c>
      <c r="S615" s="543" t="str">
        <f>IF(AND('1C TSrécur13'!L$17&lt;&gt;0,'1C TSrécur13'!$C$12="OUI"),'1C TSrécur13'!$L$40/'1C TSrécur13'!L$17,"")</f>
        <v/>
      </c>
      <c r="T615" s="543" t="str">
        <f>IF(AND('1C TSrécur13'!L$17&lt;&gt;0,'1C TSrécur13'!$C$12="OUI"),'1C TSrécur13'!$L$41/'1C TSrécur13'!L$17,"")</f>
        <v/>
      </c>
      <c r="U615" s="543" t="str">
        <f>IF(AND('1C TSrécur13'!L$17&lt;&gt;0,'1C TSrécur13'!$C$12="OUI"),'1C TSrécur13'!$L$42/'1C TSrécur13'!L$17,"")</f>
        <v/>
      </c>
      <c r="V615" s="543" t="str">
        <f>IF(AND('1C TSrécur13'!L$17&lt;&gt;0,'1C TSrécur13'!$C$12="OUI"),'1C TSrécur13'!$L$43/'1C TSrécur13'!L$17,"")</f>
        <v/>
      </c>
      <c r="W615" s="543" t="str">
        <f>IF(AND('1C TSrécur13'!L$17&lt;&gt;0,'1C TSrécur13'!$C$12="OUI"),'1C TSrécur13'!$L$44/'1C TSrécur13'!L$17,"")</f>
        <v/>
      </c>
      <c r="X615" s="543" t="str">
        <f>IF(AND('1C TSrécur13'!L$17&lt;&gt;0,'1C TSrécur13'!$C$12="OUI"),'1C TSrécur13'!$L$45/'1C TSrécur13'!L$17,"")</f>
        <v/>
      </c>
      <c r="Y615" s="543" t="str">
        <f>IF(AND('1C TSrécur13'!L$17&lt;&gt;0,'1C TSrécur13'!$C$12="OUI"),'1C TSrécur13'!$L$46/'1C TSrécur13'!L$17,"")</f>
        <v/>
      </c>
      <c r="Z615" s="543" t="str">
        <f>IF(AND('1C TSrécur13'!L$17&lt;&gt;0,'1C TSrécur13'!$C$12="OUI"),'1C TSrécur13'!$L$47/'1C TSrécur13'!L$17,"")</f>
        <v/>
      </c>
      <c r="AA615" s="543" t="str">
        <f>IF(AND('1C TSrécur13'!L$17&lt;&gt;0,'1C TSrécur13'!$C$12="OUI"),'1C TSrécur13'!$L$48/'1C TSrécur13'!L$17,"")</f>
        <v/>
      </c>
      <c r="AB615" s="543" t="str">
        <f>IF(AND('1C TSrécur13'!L$17&lt;&gt;0,'1C TSrécur13'!$C$12="OUI"),'1C TSrécur13'!$L$49/'1C TSrécur13'!L$17,"")</f>
        <v/>
      </c>
      <c r="AC615" s="543" t="str">
        <f>IF(AND('1C TSrécur13'!L$17&lt;&gt;0,'1C TSrécur13'!$C$12="OUI"),'1C TSrécur13'!$L$50/'1C TSrécur13'!L$17,"")</f>
        <v/>
      </c>
      <c r="AD615" s="543" t="str">
        <f>IF(AND('1C TSrécur13'!L$17&lt;&gt;0,'1C TSrécur13'!$C$12="OUI"),'1C TSrécur13'!$L$51/'1C TSrécur13'!L$17,"")</f>
        <v/>
      </c>
      <c r="AE615" s="543" t="str">
        <f>IF(AND('1C TSrécur13'!L$17&lt;&gt;0,'1C TSrécur13'!$C$12="OUI"),'1C TSrécur13'!$L$52/'1C TSrécur13'!L$17,"")</f>
        <v/>
      </c>
      <c r="AF615" s="543" t="str">
        <f>IF(AND('1C TSrécur13'!L$17&lt;&gt;0,'1C TSrécur13'!$C$12="OUI"),'1C TSrécur13'!$L$53/'1C TSrécur13'!L$17,"")</f>
        <v/>
      </c>
      <c r="AG615" s="543" t="str">
        <f>IF(AND('1C TSrécur13'!L$17&lt;&gt;0,'1C TSrécur13'!$C$12="OUI"),'1C TSrécur13'!$L$54/'1C TSrécur13'!L$17,"")</f>
        <v/>
      </c>
      <c r="AH615" s="543" t="str">
        <f>IF(AND('1C TSrécur13'!L$17&lt;&gt;0,'1C TSrécur13'!$C$12="OUI"),'1C TSrécur13'!$L$55/'1C TSrécur13'!L$17,"")</f>
        <v/>
      </c>
      <c r="AI615" s="543" t="str">
        <f>IF(AND('1C TSrécur13'!L$17&lt;&gt;0,'1C TSrécur13'!$C$12="OUI"),'1C TSrécur13'!$L$56/'1C TSrécur13'!L$17,"")</f>
        <v/>
      </c>
      <c r="AJ615" s="543" t="str">
        <f>IF(AND('1C TSrécur13'!L$17&lt;&gt;0,'1C TSrécur13'!$C$12="OUI"),'1C TSrécur13'!$L$57/'1C TSrécur13'!L$17,"")</f>
        <v/>
      </c>
      <c r="AK615" s="543">
        <f>IF(AND('1C TSrécur13'!L$17&lt;&gt;0,'1C TSrécur13'!$C$12="OUI"),'1C TSrécur13'!L$58/'1C TSrécur13'!L$17,0)</f>
        <v>0</v>
      </c>
      <c r="AL615" s="72">
        <f>IF(AND('1C TSrécur13'!$B$12&lt;&gt;"",'1C TSrécur13'!$C$12="OUI"),N615+AK615,N615)</f>
        <v>0</v>
      </c>
      <c r="AM615" s="344">
        <f t="shared" si="186"/>
        <v>0</v>
      </c>
      <c r="AN615" s="344">
        <f t="shared" si="187"/>
        <v>0</v>
      </c>
      <c r="AO615" s="345">
        <f t="shared" si="203"/>
        <v>0</v>
      </c>
      <c r="AP615" s="573">
        <f t="shared" si="204"/>
        <v>0</v>
      </c>
      <c r="AQ615" s="583">
        <f t="shared" si="205"/>
        <v>0</v>
      </c>
      <c r="AR615" s="579"/>
      <c r="AS615" s="102"/>
      <c r="AT615" s="27" t="str">
        <f>IF('1C TSrécur13'!L$17*FICHE!$C$13&lt;J615,"Forfait limité à "&amp;FICHE!$C$13&amp;"€/jour","")</f>
        <v/>
      </c>
      <c r="AU615" s="592"/>
      <c r="AV615" s="824"/>
      <c r="AW615" s="824"/>
      <c r="AX615" s="824"/>
      <c r="AY615" s="824"/>
      <c r="AZ615" s="824"/>
      <c r="BA615" s="767"/>
      <c r="BB615" s="767"/>
      <c r="BC615" s="767"/>
      <c r="BD615" s="767"/>
      <c r="BE615" s="767"/>
      <c r="BF615" s="767"/>
      <c r="BG615" s="767"/>
      <c r="BH615" s="767"/>
      <c r="BI615" s="767"/>
      <c r="BJ615" s="767"/>
      <c r="BK615" s="767"/>
      <c r="BL615" s="767"/>
      <c r="BM615" s="767"/>
      <c r="BN615" s="767"/>
      <c r="BO615" s="767"/>
      <c r="BP615" s="767"/>
      <c r="BQ615" s="767"/>
      <c r="BR615" s="767"/>
      <c r="BS615" s="767"/>
      <c r="BT615" s="767"/>
      <c r="BU615" s="767"/>
      <c r="BV615" s="767"/>
      <c r="BW615" s="767"/>
      <c r="BX615" s="767"/>
      <c r="BY615" s="767"/>
      <c r="BZ615" s="767"/>
      <c r="CA615" s="767"/>
      <c r="CB615" s="767"/>
      <c r="CC615" s="767"/>
      <c r="CD615" s="767"/>
      <c r="CE615" s="767"/>
      <c r="CF615" s="767"/>
      <c r="CG615" s="767"/>
      <c r="CH615" s="767"/>
      <c r="CI615" s="767"/>
      <c r="CJ615" s="767"/>
      <c r="CK615" s="767"/>
      <c r="CL615" s="767"/>
      <c r="CM615" s="767"/>
      <c r="CN615" s="767"/>
      <c r="CO615" s="767"/>
      <c r="CP615" s="767"/>
      <c r="CQ615" s="767"/>
      <c r="CR615" s="767"/>
      <c r="CS615" s="767"/>
      <c r="CT615" s="767"/>
      <c r="CU615" s="767"/>
      <c r="CV615" s="767"/>
      <c r="CW615" s="767"/>
      <c r="CX615" s="767"/>
      <c r="CY615" s="767"/>
      <c r="CZ615" s="767"/>
      <c r="DA615" s="767"/>
      <c r="DB615" s="767"/>
      <c r="DC615" s="767"/>
      <c r="DD615" s="767"/>
      <c r="DE615" s="767"/>
      <c r="DF615" s="767"/>
      <c r="DG615" s="767"/>
      <c r="DH615" s="767"/>
      <c r="DI615" s="767"/>
      <c r="DJ615" s="767"/>
      <c r="DK615" s="767"/>
      <c r="DL615" s="767"/>
      <c r="DM615" s="767"/>
      <c r="DN615" s="767"/>
      <c r="DO615" s="767"/>
      <c r="DP615" s="767"/>
      <c r="DQ615" s="767"/>
      <c r="DR615" s="767"/>
      <c r="DS615" s="767"/>
      <c r="DT615" s="767"/>
      <c r="DU615" s="767"/>
      <c r="DV615" s="767"/>
      <c r="DW615" s="767"/>
      <c r="DX615" s="767"/>
      <c r="DY615" s="767"/>
      <c r="DZ615" s="767"/>
      <c r="EA615" s="767"/>
      <c r="EB615" s="767"/>
      <c r="EC615" s="767"/>
      <c r="ED615" s="767"/>
      <c r="EE615" s="767"/>
      <c r="EF615" s="767"/>
      <c r="EG615" s="767"/>
      <c r="EH615" s="767"/>
      <c r="EI615" s="767"/>
      <c r="EJ615" s="767"/>
      <c r="EK615" s="767"/>
      <c r="EL615" s="767"/>
      <c r="EM615" s="767"/>
      <c r="EN615" s="767"/>
      <c r="EO615" s="767"/>
      <c r="EP615" s="767"/>
      <c r="EQ615" s="767"/>
      <c r="ER615" s="767"/>
      <c r="ES615" s="767"/>
      <c r="ET615" s="767"/>
      <c r="EU615" s="767"/>
      <c r="EV615" s="767"/>
      <c r="EW615" s="767"/>
      <c r="EX615" s="767"/>
      <c r="EY615" s="767"/>
      <c r="EZ615" s="767"/>
      <c r="FA615" s="767"/>
      <c r="FB615" s="767"/>
      <c r="FC615" s="767"/>
      <c r="FD615" s="767"/>
      <c r="FE615" s="767"/>
      <c r="FF615" s="767"/>
      <c r="FG615" s="767"/>
      <c r="FH615" s="767"/>
      <c r="FI615" s="767"/>
      <c r="FJ615" s="767"/>
      <c r="FK615" s="767"/>
      <c r="FL615" s="767"/>
      <c r="FM615" s="767"/>
      <c r="FN615" s="767"/>
      <c r="FO615" s="767"/>
      <c r="FP615" s="767"/>
      <c r="FQ615" s="767"/>
      <c r="FR615" s="767"/>
      <c r="FS615" s="767"/>
      <c r="FT615" s="767"/>
      <c r="FU615" s="767"/>
      <c r="FV615" s="767"/>
      <c r="FW615" s="767"/>
      <c r="FX615" s="767"/>
      <c r="FY615" s="767"/>
      <c r="FZ615" s="767"/>
      <c r="GA615" s="767"/>
      <c r="GB615" s="767"/>
      <c r="GC615" s="767"/>
      <c r="GD615" s="767"/>
      <c r="GE615" s="767"/>
      <c r="GF615" s="767"/>
      <c r="GG615" s="767"/>
      <c r="GH615" s="767"/>
      <c r="GI615" s="767"/>
      <c r="GJ615" s="767"/>
      <c r="GK615" s="767"/>
      <c r="GL615" s="767"/>
      <c r="GM615" s="767"/>
      <c r="GN615" s="767"/>
      <c r="GO615" s="767"/>
      <c r="GP615" s="767"/>
      <c r="GQ615" s="767"/>
      <c r="GR615" s="767"/>
      <c r="GS615" s="767"/>
      <c r="GT615" s="767"/>
      <c r="GU615" s="767"/>
      <c r="GV615" s="767"/>
      <c r="GW615" s="767"/>
      <c r="GX615" s="767"/>
      <c r="GY615" s="767"/>
      <c r="GZ615" s="767"/>
      <c r="HA615" s="767"/>
      <c r="HB615" s="767"/>
      <c r="HC615" s="767"/>
    </row>
    <row r="616" spans="1:211" s="864" customFormat="1" ht="13.9" hidden="1" customHeight="1">
      <c r="A616" s="307"/>
      <c r="B616" s="351"/>
      <c r="C616" s="971" t="str">
        <f>IF('1C TSrécur13'!M$17&lt;&gt;0,'1C TSrécur13'!$B$12,"")</f>
        <v/>
      </c>
      <c r="D616" s="972"/>
      <c r="E616" s="973"/>
      <c r="F616" s="93" t="str">
        <f>IF(AND($C616='1C TSrécur13'!$B$12,'1C TSrécur13'!$B$16="récurrentes",'1C TSrécur13'!$M$17&lt;&gt;""),'1C TSrécur13'!$M$21,"")</f>
        <v/>
      </c>
      <c r="G616" s="863"/>
      <c r="H616" s="745">
        <v>0.21</v>
      </c>
      <c r="I616" s="747">
        <v>1</v>
      </c>
      <c r="J616" s="312"/>
      <c r="K616" s="680">
        <f t="shared" si="201"/>
        <v>0</v>
      </c>
      <c r="L616" s="527">
        <f>IF(OR('1C TSrécur13'!$B$12="",'1C TSrécur13'!M$30=0),0,IF(AND('1C TSrécur13'!$B$12&lt;&gt;"",$K$2="Pôle",'1C TSrécur13'!$C$12="OUI"),(('1C TSrécur13'!M$22+'1C TSrécur13'!M$23+'1C TSrécur13'!M$24+'1C TSrécur13'!M$25+'1C TSrécur13'!M$29)/'1C TSrécur13'!M$17),IF(AND('1C TSrécur13'!$B$12&lt;&gt;"",$K$2="Pôle",'1C TSrécur13'!$C$12="NON"),(('1C TSrécur13'!M$22+'1C TSrécur13'!M$23+'1C TSrécur13'!M$24+'1C TSrécur13'!M$25+'1C TSrécur13'!M$29)/'1C TSrécur13'!M$30),IF(AND('1C TSrécur13'!$B$12&lt;&gt;"",$K$2&lt;&gt;"Pôle",'1C TSrécur13'!$C$12="OUI"),(('1C TSrécur13'!M$22+'1C TSrécur13'!M$23+'1C TSrécur13'!M$24+'1C TSrécur13'!M$25+'1C TSrécur13'!M$26+'1C TSrécur13'!M$27+'1C TSrécur13'!M$28+'1C TSrécur13'!M$29)/'1C TSrécur13'!M$17),IF(AND('1C TSrécur13'!$B$12&lt;&gt;"",$K$2&lt;&gt;"Pôle",'1C TSrécur13'!$C$12="NON"),(('1C TSrécur13'!M$22+'1C TSrécur13'!M$23+'1C TSrécur13'!M$24+'1C TSrécur13'!M$25+'1C TSrécur13'!M$26+'1C TSrécur13'!M$27+'1C TSrécur13'!M$28+'1C TSrécur13'!M$29)/'1C TSrécur13'!M$30))))))</f>
        <v>0</v>
      </c>
      <c r="M616" s="527">
        <f>IF(OR('1C TSrécur13'!$B$12="",'1C TSrécur13'!M$30=0),0,IF(AND('1C TSrécur13'!$B$12&lt;&gt;"",$K$2="Pôle",'1C TSrécur13'!$C$12="OUI"),(('1C TSrécur13'!M$26+'1C TSrécur13'!M$27+'1C TSrécur13'!M$28)/'1C TSrécur13'!M$17),IF(AND('1C TSrécur13'!$B$12&lt;&gt;"",$K$2="Pôle",'1C TSrécur13'!$C$12="NON"),(('1C TSrécur13'!M$26+'1C TSrécur13'!M$27+'1C TSrécur13'!M$28)/'1C TSrécur13'!M$30),IF(AND('1C TSrécur13'!$B$12&lt;&gt;"",$K$2&lt;&gt;"Pôle"),0))))</f>
        <v>0</v>
      </c>
      <c r="N616" s="527">
        <f>IF(AND('1C TSrécur13'!$M$17&lt;&gt;0,'1C TSrécur13'!$M$30&lt;&gt;0),L616+M616,0)</f>
        <v>0</v>
      </c>
      <c r="O616" s="542" t="str">
        <f>IF(AND('1C TSrécur13'!M$17&lt;&gt;0,'1C TSrécur13'!$C$12="OUI"),'1C TSrécur13'!M$36/'1C TSrécur13'!M$17,"")</f>
        <v/>
      </c>
      <c r="P616" s="543" t="str">
        <f>IF(AND('1C TSrécur13'!M$17&lt;&gt;0,'1C TSrécur13'!$C$12="OUI"),'1C TSrécur13'!$M$37/'1C TSrécur13'!M$17,"")</f>
        <v/>
      </c>
      <c r="Q616" s="543" t="str">
        <f>IF(AND('1C TSrécur13'!M$17&lt;&gt;0,'1C TSrécur13'!$C$12="OUI"),'1C TSrécur13'!$M$38/'1C TSrécur13'!M$17,"")</f>
        <v/>
      </c>
      <c r="R616" s="543" t="str">
        <f>IF(AND('1C TSrécur13'!M$17&lt;&gt;0,'1C TSrécur13'!$C$12="OUI"),'1C TSrécur13'!$M$39/'1C TSrécur13'!M$17,"")</f>
        <v/>
      </c>
      <c r="S616" s="543" t="str">
        <f>IF(AND('1C TSrécur13'!M$17&lt;&gt;0,'1C TSrécur13'!$C$12="OUI"),'1C TSrécur13'!$M$40/'1C TSrécur13'!M$17,"")</f>
        <v/>
      </c>
      <c r="T616" s="543" t="str">
        <f>IF(AND('1C TSrécur13'!M$17&lt;&gt;0,'1C TSrécur13'!$C$12="OUI"),'1C TSrécur13'!$M$41/'1C TSrécur13'!M$17,"")</f>
        <v/>
      </c>
      <c r="U616" s="543" t="str">
        <f>IF(AND('1C TSrécur13'!M$17&lt;&gt;0,'1C TSrécur13'!$C$12="OUI"),'1C TSrécur13'!$M$42/'1C TSrécur13'!M$17,"")</f>
        <v/>
      </c>
      <c r="V616" s="543" t="str">
        <f>IF(AND('1C TSrécur13'!M$17&lt;&gt;0,'1C TSrécur13'!$C$12="OUI"),'1C TSrécur13'!$M$43/'1C TSrécur13'!M$17,"")</f>
        <v/>
      </c>
      <c r="W616" s="543" t="str">
        <f>IF(AND('1C TSrécur13'!M$17&lt;&gt;0,'1C TSrécur13'!$C$12="OUI"),'1C TSrécur13'!$M$44/'1C TSrécur13'!M$17,"")</f>
        <v/>
      </c>
      <c r="X616" s="543" t="str">
        <f>IF(AND('1C TSrécur13'!M$17&lt;&gt;0,'1C TSrécur13'!$C$12="OUI"),'1C TSrécur13'!$M$45/'1C TSrécur13'!M$17,"")</f>
        <v/>
      </c>
      <c r="Y616" s="543" t="str">
        <f>IF(AND('1C TSrécur13'!M$17&lt;&gt;0,'1C TSrécur13'!$C$12="OUI"),'1C TSrécur13'!$M$46/'1C TSrécur13'!M$17,"")</f>
        <v/>
      </c>
      <c r="Z616" s="543" t="str">
        <f>IF(AND('1C TSrécur13'!M$17&lt;&gt;0,'1C TSrécur13'!$C$12="OUI"),'1C TSrécur13'!$M$47/'1C TSrécur13'!M$17,"")</f>
        <v/>
      </c>
      <c r="AA616" s="543" t="str">
        <f>IF(AND('1C TSrécur13'!M$17&lt;&gt;0,'1C TSrécur13'!$C$12="OUI"),'1C TSrécur13'!$M$48/'1C TSrécur13'!M$17,"")</f>
        <v/>
      </c>
      <c r="AB616" s="543" t="str">
        <f>IF(AND('1C TSrécur13'!M$17&lt;&gt;0,'1C TSrécur13'!$C$12="OUI"),'1C TSrécur13'!$M$49/'1C TSrécur13'!M$17,"")</f>
        <v/>
      </c>
      <c r="AC616" s="543" t="str">
        <f>IF(AND('1C TSrécur13'!M$17&lt;&gt;0,'1C TSrécur13'!$C$12="OUI"),'1C TSrécur13'!$M$50/'1C TSrécur13'!M$17,"")</f>
        <v/>
      </c>
      <c r="AD616" s="543" t="str">
        <f>IF(AND('1C TSrécur13'!M$17&lt;&gt;0,'1C TSrécur13'!$C$12="OUI"),'1C TSrécur13'!$M$51/'1C TSrécur13'!M$17,"")</f>
        <v/>
      </c>
      <c r="AE616" s="543" t="str">
        <f>IF(AND('1C TSrécur13'!M$17&lt;&gt;0,'1C TSrécur13'!$C$12="OUI"),'1C TSrécur13'!$M$52/'1C TSrécur13'!M$17,"")</f>
        <v/>
      </c>
      <c r="AF616" s="543" t="str">
        <f>IF(AND('1C TSrécur13'!M$17&lt;&gt;0,'1C TSrécur13'!$C$12="OUI"),'1C TSrécur13'!$M$53/'1C TSrécur13'!M$17,"")</f>
        <v/>
      </c>
      <c r="AG616" s="543" t="str">
        <f>IF(AND('1C TSrécur13'!M$17&lt;&gt;0,'1C TSrécur13'!$C$12="OUI"),'1C TSrécur13'!$M$54/'1C TSrécur13'!M$17,"")</f>
        <v/>
      </c>
      <c r="AH616" s="543" t="str">
        <f>IF(AND('1C TSrécur13'!M$17&lt;&gt;0,'1C TSrécur13'!$C$12="OUI"),'1C TSrécur13'!$M$55/'1C TSrécur13'!M$17,"")</f>
        <v/>
      </c>
      <c r="AI616" s="543" t="str">
        <f>IF(AND('1C TSrécur13'!M$17&lt;&gt;0,'1C TSrécur13'!$C$12="OUI"),'1C TSrécur13'!$M$56/'1C TSrécur13'!M$17,"")</f>
        <v/>
      </c>
      <c r="AJ616" s="543" t="str">
        <f>IF(AND('1C TSrécur13'!M$17&lt;&gt;0,'1C TSrécur13'!$C$12="OUI"),'1C TSrécur13'!$M$57/'1C TSrécur13'!M$17,"")</f>
        <v/>
      </c>
      <c r="AK616" s="543">
        <f>IF(AND('1C TSrécur13'!M$17&lt;&gt;0,'1C TSrécur13'!$C$12="OUI"),'1C TSrécur13'!M$58/'1C TSrécur13'!M$17,0)</f>
        <v>0</v>
      </c>
      <c r="AL616" s="72">
        <f>IF(AND('1C TSrécur13'!$B$12&lt;&gt;"",'1C TSrécur13'!$C$12="OUI"),N616+AK616,N616)</f>
        <v>0</v>
      </c>
      <c r="AM616" s="344">
        <f t="shared" si="186"/>
        <v>0</v>
      </c>
      <c r="AN616" s="344">
        <f t="shared" si="187"/>
        <v>0</v>
      </c>
      <c r="AO616" s="345">
        <f t="shared" si="203"/>
        <v>0</v>
      </c>
      <c r="AP616" s="573">
        <f t="shared" si="204"/>
        <v>0</v>
      </c>
      <c r="AQ616" s="583">
        <f t="shared" si="205"/>
        <v>0</v>
      </c>
      <c r="AR616" s="579"/>
      <c r="AS616" s="102"/>
      <c r="AT616" s="27" t="str">
        <f>IF('1C TSrécur13'!M$17*FICHE!$C$13&lt;J616,"Forfait limité à "&amp;FICHE!$C$13&amp;"€/jour","")</f>
        <v/>
      </c>
      <c r="AU616" s="592"/>
      <c r="AV616" s="824"/>
      <c r="AW616" s="824"/>
      <c r="AX616" s="824"/>
      <c r="AY616" s="824"/>
      <c r="AZ616" s="824"/>
      <c r="BA616" s="767"/>
      <c r="BB616" s="767"/>
      <c r="BC616" s="767"/>
      <c r="BD616" s="767"/>
      <c r="BE616" s="767"/>
      <c r="BF616" s="767"/>
      <c r="BG616" s="767"/>
      <c r="BH616" s="767"/>
      <c r="BI616" s="767"/>
      <c r="BJ616" s="767"/>
      <c r="BK616" s="767"/>
      <c r="BL616" s="767"/>
      <c r="BM616" s="767"/>
      <c r="BN616" s="767"/>
      <c r="BO616" s="767"/>
      <c r="BP616" s="767"/>
      <c r="BQ616" s="767"/>
      <c r="BR616" s="767"/>
      <c r="BS616" s="767"/>
      <c r="BT616" s="767"/>
      <c r="BU616" s="767"/>
      <c r="BV616" s="767"/>
      <c r="BW616" s="767"/>
      <c r="BX616" s="767"/>
      <c r="BY616" s="767"/>
      <c r="BZ616" s="767"/>
      <c r="CA616" s="767"/>
      <c r="CB616" s="767"/>
      <c r="CC616" s="767"/>
      <c r="CD616" s="767"/>
      <c r="CE616" s="767"/>
      <c r="CF616" s="767"/>
      <c r="CG616" s="767"/>
      <c r="CH616" s="767"/>
      <c r="CI616" s="767"/>
      <c r="CJ616" s="767"/>
      <c r="CK616" s="767"/>
      <c r="CL616" s="767"/>
      <c r="CM616" s="767"/>
      <c r="CN616" s="767"/>
      <c r="CO616" s="767"/>
      <c r="CP616" s="767"/>
      <c r="CQ616" s="767"/>
      <c r="CR616" s="767"/>
      <c r="CS616" s="767"/>
      <c r="CT616" s="767"/>
      <c r="CU616" s="767"/>
      <c r="CV616" s="767"/>
      <c r="CW616" s="767"/>
      <c r="CX616" s="767"/>
      <c r="CY616" s="767"/>
      <c r="CZ616" s="767"/>
      <c r="DA616" s="767"/>
      <c r="DB616" s="767"/>
      <c r="DC616" s="767"/>
      <c r="DD616" s="767"/>
      <c r="DE616" s="767"/>
      <c r="DF616" s="767"/>
      <c r="DG616" s="767"/>
      <c r="DH616" s="767"/>
      <c r="DI616" s="767"/>
      <c r="DJ616" s="767"/>
      <c r="DK616" s="767"/>
      <c r="DL616" s="767"/>
      <c r="DM616" s="767"/>
      <c r="DN616" s="767"/>
      <c r="DO616" s="767"/>
      <c r="DP616" s="767"/>
      <c r="DQ616" s="767"/>
      <c r="DR616" s="767"/>
      <c r="DS616" s="767"/>
      <c r="DT616" s="767"/>
      <c r="DU616" s="767"/>
      <c r="DV616" s="767"/>
      <c r="DW616" s="767"/>
      <c r="DX616" s="767"/>
      <c r="DY616" s="767"/>
      <c r="DZ616" s="767"/>
      <c r="EA616" s="767"/>
      <c r="EB616" s="767"/>
      <c r="EC616" s="767"/>
      <c r="ED616" s="767"/>
      <c r="EE616" s="767"/>
      <c r="EF616" s="767"/>
      <c r="EG616" s="767"/>
      <c r="EH616" s="767"/>
      <c r="EI616" s="767"/>
      <c r="EJ616" s="767"/>
      <c r="EK616" s="767"/>
      <c r="EL616" s="767"/>
      <c r="EM616" s="767"/>
      <c r="EN616" s="767"/>
      <c r="EO616" s="767"/>
      <c r="EP616" s="767"/>
      <c r="EQ616" s="767"/>
      <c r="ER616" s="767"/>
      <c r="ES616" s="767"/>
      <c r="ET616" s="767"/>
      <c r="EU616" s="767"/>
      <c r="EV616" s="767"/>
      <c r="EW616" s="767"/>
      <c r="EX616" s="767"/>
      <c r="EY616" s="767"/>
      <c r="EZ616" s="767"/>
      <c r="FA616" s="767"/>
      <c r="FB616" s="767"/>
      <c r="FC616" s="767"/>
      <c r="FD616" s="767"/>
      <c r="FE616" s="767"/>
      <c r="FF616" s="767"/>
      <c r="FG616" s="767"/>
      <c r="FH616" s="767"/>
      <c r="FI616" s="767"/>
      <c r="FJ616" s="767"/>
      <c r="FK616" s="767"/>
      <c r="FL616" s="767"/>
      <c r="FM616" s="767"/>
      <c r="FN616" s="767"/>
      <c r="FO616" s="767"/>
      <c r="FP616" s="767"/>
      <c r="FQ616" s="767"/>
      <c r="FR616" s="767"/>
      <c r="FS616" s="767"/>
      <c r="FT616" s="767"/>
      <c r="FU616" s="767"/>
      <c r="FV616" s="767"/>
      <c r="FW616" s="767"/>
      <c r="FX616" s="767"/>
      <c r="FY616" s="767"/>
      <c r="FZ616" s="767"/>
      <c r="GA616" s="767"/>
      <c r="GB616" s="767"/>
      <c r="GC616" s="767"/>
      <c r="GD616" s="767"/>
      <c r="GE616" s="767"/>
      <c r="GF616" s="767"/>
      <c r="GG616" s="767"/>
      <c r="GH616" s="767"/>
      <c r="GI616" s="767"/>
      <c r="GJ616" s="767"/>
      <c r="GK616" s="767"/>
      <c r="GL616" s="767"/>
      <c r="GM616" s="767"/>
      <c r="GN616" s="767"/>
      <c r="GO616" s="767"/>
      <c r="GP616" s="767"/>
      <c r="GQ616" s="767"/>
      <c r="GR616" s="767"/>
      <c r="GS616" s="767"/>
      <c r="GT616" s="767"/>
      <c r="GU616" s="767"/>
      <c r="GV616" s="767"/>
      <c r="GW616" s="767"/>
      <c r="GX616" s="767"/>
      <c r="GY616" s="767"/>
      <c r="GZ616" s="767"/>
      <c r="HA616" s="767"/>
      <c r="HB616" s="767"/>
      <c r="HC616" s="767"/>
    </row>
    <row r="617" spans="1:211" s="864" customFormat="1" ht="13.9" hidden="1" customHeight="1">
      <c r="A617" s="307"/>
      <c r="B617" s="351"/>
      <c r="C617" s="971" t="str">
        <f>IF('1C TSrécur13'!N$17&lt;&gt;0,'1C TSrécur13'!$B$12,"")</f>
        <v/>
      </c>
      <c r="D617" s="972"/>
      <c r="E617" s="973"/>
      <c r="F617" s="93" t="str">
        <f>IF(AND($C617='1C TSrécur13'!$B$12,'1C TSrécur13'!$B$16="récurrentes",'1C TSrécur13'!$N$17&lt;&gt;""),'1C TSrécur13'!$N$21,"")</f>
        <v/>
      </c>
      <c r="G617" s="842"/>
      <c r="H617" s="745">
        <v>0.21</v>
      </c>
      <c r="I617" s="747">
        <v>1</v>
      </c>
      <c r="J617" s="312"/>
      <c r="K617" s="680">
        <f t="shared" si="201"/>
        <v>0</v>
      </c>
      <c r="L617" s="527">
        <f>IF(OR('1C TSrécur13'!$B$12="",'1C TSrécur13'!N$30=0),0,IF(AND('1C TSrécur13'!$B$12&lt;&gt;"",$K$2="Pôle",'1C TSrécur13'!$C$12="OUI"),(('1C TSrécur13'!N$22+'1C TSrécur13'!N$23+'1C TSrécur13'!N$24+'1C TSrécur13'!N$25+'1C TSrécur13'!N$29)/'1C TSrécur13'!N$17),IF(AND('1C TSrécur13'!$B$12&lt;&gt;"",$K$2="Pôle",'1C TSrécur13'!$C$12="NON"),(('1C TSrécur13'!N$22+'1C TSrécur13'!N$23+'1C TSrécur13'!N$24+'1C TSrécur13'!N$25+'1C TSrécur13'!N$29)/'1C TSrécur13'!N$30),IF(AND('1C TSrécur13'!$B$12&lt;&gt;"",$K$2&lt;&gt;"Pôle",'1C TSrécur13'!$C$12="OUI"),(('1C TSrécur13'!N$22+'1C TSrécur13'!N$23+'1C TSrécur13'!N$24+'1C TSrécur13'!N$25+'1C TSrécur13'!N$26+'1C TSrécur13'!N$27+'1C TSrécur13'!N$28+'1C TSrécur13'!N$29)/'1C TSrécur13'!N$17),IF(AND('1C TSrécur13'!$B$12&lt;&gt;"",$K$2&lt;&gt;"Pôle",'1C TSrécur13'!$C$12="NON"),(('1C TSrécur13'!N$22+'1C TSrécur13'!N$23+'1C TSrécur13'!N$24+'1C TSrécur13'!N$25+'1C TSrécur13'!N$26+'1C TSrécur13'!N$27+'1C TSrécur13'!N$28+'1C TSrécur13'!N$29)/'1C TSrécur13'!N$30))))))</f>
        <v>0</v>
      </c>
      <c r="M617" s="527">
        <f>IF(OR('1C TSrécur13'!$B$12="",'1C TSrécur13'!N$30=0),0,IF(AND('1C TSrécur13'!$B$12&lt;&gt;"",$K$2="Pôle",'1C TSrécur13'!$C$12="OUI"),(('1C TSrécur13'!N$26+'1C TSrécur13'!N$27+'1C TSrécur13'!N$28)/'1C TSrécur13'!N$17),IF(AND('1C TSrécur13'!$B$12&lt;&gt;"",$K$2="Pôle",'1C TSrécur13'!$C$12="NON"),(('1C TSrécur13'!N$26+'1C TSrécur13'!N$27+'1C TSrécur13'!N$28)/'1C TSrécur13'!N$30),IF(AND('1C TSrécur13'!$B$12&lt;&gt;"",$K$2&lt;&gt;"Pôle"),0))))</f>
        <v>0</v>
      </c>
      <c r="N617" s="527">
        <f>IF(AND('1C TSrécur13'!$N$17&lt;&gt;0,'1C TSrécur13'!$N$30&lt;&gt;0),L617+M617,0)</f>
        <v>0</v>
      </c>
      <c r="O617" s="542" t="str">
        <f>IF(AND('1C TSrécur13'!N$17&lt;&gt;0,'1C TSrécur13'!$C$12="OUI"),'1C TSrécur13'!N$36/'1C TSrécur13'!N$17,"")</f>
        <v/>
      </c>
      <c r="P617" s="543" t="str">
        <f>IF(AND('1C TSrécur13'!N$17&lt;&gt;0,'1C TSrécur13'!$C$12="OUI"),'1C TSrécur13'!$N$37/'1C TSrécur13'!N$17,"")</f>
        <v/>
      </c>
      <c r="Q617" s="543" t="str">
        <f>IF(AND('1C TSrécur13'!N$17&lt;&gt;0,'1C TSrécur13'!$C$12="OUI"),'1C TSrécur13'!$N$38/'1C TSrécur13'!N$17,"")</f>
        <v/>
      </c>
      <c r="R617" s="543" t="str">
        <f>IF(AND('1C TSrécur13'!N$17&lt;&gt;0,'1C TSrécur13'!$C$12="OUI"),'1C TSrécur13'!$N$39/'1C TSrécur13'!N$17,"")</f>
        <v/>
      </c>
      <c r="S617" s="543" t="str">
        <f>IF(AND('1C TSrécur13'!N$17&lt;&gt;0,'1C TSrécur13'!$C$12="OUI"),'1C TSrécur13'!$N$40/'1C TSrécur13'!N$17,"")</f>
        <v/>
      </c>
      <c r="T617" s="543" t="str">
        <f>IF(AND('1C TSrécur13'!N$17&lt;&gt;0,'1C TSrécur13'!$C$12="OUI"),'1C TSrécur13'!$N$41/'1C TSrécur13'!N$17,"")</f>
        <v/>
      </c>
      <c r="U617" s="543" t="str">
        <f>IF(AND('1C TSrécur13'!N$17&lt;&gt;0,'1C TSrécur13'!$C$12="OUI"),'1C TSrécur13'!$N$42/'1C TSrécur13'!N$17,"")</f>
        <v/>
      </c>
      <c r="V617" s="543" t="str">
        <f>IF(AND('1C TSrécur13'!N$17&lt;&gt;0,'1C TSrécur13'!$C$12="OUI"),'1C TSrécur13'!$N$43/'1C TSrécur13'!N$17,"")</f>
        <v/>
      </c>
      <c r="W617" s="543" t="str">
        <f>IF(AND('1C TSrécur13'!N$17&lt;&gt;0,'1C TSrécur13'!$C$12="OUI"),'1C TSrécur13'!$N$44/'1C TSrécur13'!N$17,"")</f>
        <v/>
      </c>
      <c r="X617" s="543" t="str">
        <f>IF(AND('1C TSrécur13'!N$17&lt;&gt;0,'1C TSrécur13'!$C$12="OUI"),'1C TSrécur13'!$N$45/'1C TSrécur13'!N$17,"")</f>
        <v/>
      </c>
      <c r="Y617" s="543" t="str">
        <f>IF(AND('1C TSrécur13'!N$17&lt;&gt;0,'1C TSrécur13'!$C$12="OUI"),'1C TSrécur13'!$N$46/'1C TSrécur13'!N$17,"")</f>
        <v/>
      </c>
      <c r="Z617" s="543" t="str">
        <f>IF(AND('1C TSrécur13'!N$17&lt;&gt;0,'1C TSrécur13'!$C$12="OUI"),'1C TSrécur13'!$N$47/'1C TSrécur13'!N$17,"")</f>
        <v/>
      </c>
      <c r="AA617" s="543" t="str">
        <f>IF(AND('1C TSrécur13'!N$17&lt;&gt;0,'1C TSrécur13'!$C$12="OUI"),'1C TSrécur13'!$N$48/'1C TSrécur13'!N$17,"")</f>
        <v/>
      </c>
      <c r="AB617" s="543" t="str">
        <f>IF(AND('1C TSrécur13'!N$17&lt;&gt;0,'1C TSrécur13'!$C$12="OUI"),'1C TSrécur13'!$N$49/'1C TSrécur13'!N$17,"")</f>
        <v/>
      </c>
      <c r="AC617" s="543" t="str">
        <f>IF(AND('1C TSrécur13'!N$17&lt;&gt;0,'1C TSrécur13'!$C$12="OUI"),'1C TSrécur13'!$N$50/'1C TSrécur13'!N$17,"")</f>
        <v/>
      </c>
      <c r="AD617" s="543" t="str">
        <f>IF(AND('1C TSrécur13'!N$17&lt;&gt;0,'1C TSrécur13'!$C$12="OUI"),'1C TSrécur13'!$N$51/'1C TSrécur13'!N$17,"")</f>
        <v/>
      </c>
      <c r="AE617" s="543" t="str">
        <f>IF(AND('1C TSrécur13'!N$17&lt;&gt;0,'1C TSrécur13'!$C$12="OUI"),'1C TSrécur13'!$N$52/'1C TSrécur13'!N$17,"")</f>
        <v/>
      </c>
      <c r="AF617" s="543" t="str">
        <f>IF(AND('1C TSrécur13'!N$17&lt;&gt;0,'1C TSrécur13'!$C$12="OUI"),'1C TSrécur13'!$N$53/'1C TSrécur13'!N$17,"")</f>
        <v/>
      </c>
      <c r="AG617" s="543" t="str">
        <f>IF(AND('1C TSrécur13'!N$17&lt;&gt;0,'1C TSrécur13'!$C$12="OUI"),'1C TSrécur13'!$N$54/'1C TSrécur13'!N$17,"")</f>
        <v/>
      </c>
      <c r="AH617" s="543" t="str">
        <f>IF(AND('1C TSrécur13'!N$17&lt;&gt;0,'1C TSrécur13'!$C$12="OUI"),'1C TSrécur13'!$N$55/'1C TSrécur13'!N$17,"")</f>
        <v/>
      </c>
      <c r="AI617" s="543" t="str">
        <f>IF(AND('1C TSrécur13'!N$17&lt;&gt;0,'1C TSrécur13'!$C$12="OUI"),'1C TSrécur13'!$N$56/'1C TSrécur13'!N$17,"")</f>
        <v/>
      </c>
      <c r="AJ617" s="543" t="str">
        <f>IF(AND('1C TSrécur13'!N$17&lt;&gt;0,'1C TSrécur13'!$C$12="OUI"),'1C TSrécur13'!$N$57/'1C TSrécur13'!N$17,"")</f>
        <v/>
      </c>
      <c r="AK617" s="543">
        <f>IF(AND('1C TSrécur13'!N$17&lt;&gt;0,'1C TSrécur13'!$C$12="OUI"),'1C TSrécur13'!N$58/'1C TSrécur13'!N$17,0)</f>
        <v>0</v>
      </c>
      <c r="AL617" s="72">
        <f>IF(AND('1C TSrécur13'!$B$12&lt;&gt;"",'1C TSrécur13'!$C$12="OUI"),N617+AK617,N617)</f>
        <v>0</v>
      </c>
      <c r="AM617" s="344">
        <f t="shared" si="186"/>
        <v>0</v>
      </c>
      <c r="AN617" s="344">
        <f t="shared" si="187"/>
        <v>0</v>
      </c>
      <c r="AO617" s="345">
        <f t="shared" si="203"/>
        <v>0</v>
      </c>
      <c r="AP617" s="573">
        <f t="shared" si="204"/>
        <v>0</v>
      </c>
      <c r="AQ617" s="583">
        <f t="shared" si="205"/>
        <v>0</v>
      </c>
      <c r="AR617" s="579"/>
      <c r="AS617" s="102"/>
      <c r="AT617" s="27" t="str">
        <f>IF('1C TSrécur13'!N$17*FICHE!$C$13&lt;J617,"Forfait limité à "&amp;FICHE!$C$13&amp;"€/jour","")</f>
        <v/>
      </c>
      <c r="AU617" s="592"/>
      <c r="AV617" s="824"/>
      <c r="AW617" s="824"/>
      <c r="AX617" s="824"/>
      <c r="AY617" s="824"/>
      <c r="AZ617" s="824"/>
      <c r="BA617" s="767"/>
      <c r="BB617" s="767"/>
      <c r="BC617" s="767"/>
      <c r="BD617" s="767"/>
      <c r="BE617" s="767"/>
      <c r="BF617" s="767"/>
      <c r="BG617" s="767"/>
      <c r="BH617" s="767"/>
      <c r="BI617" s="767"/>
      <c r="BJ617" s="767"/>
      <c r="BK617" s="767"/>
      <c r="BL617" s="767"/>
      <c r="BM617" s="767"/>
      <c r="BN617" s="767"/>
      <c r="BO617" s="767"/>
      <c r="BP617" s="767"/>
      <c r="BQ617" s="767"/>
      <c r="BR617" s="767"/>
      <c r="BS617" s="767"/>
      <c r="BT617" s="767"/>
      <c r="BU617" s="767"/>
      <c r="BV617" s="767"/>
      <c r="BW617" s="767"/>
      <c r="BX617" s="767"/>
      <c r="BY617" s="767"/>
      <c r="BZ617" s="767"/>
      <c r="CA617" s="767"/>
      <c r="CB617" s="767"/>
      <c r="CC617" s="767"/>
      <c r="CD617" s="767"/>
      <c r="CE617" s="767"/>
      <c r="CF617" s="767"/>
      <c r="CG617" s="767"/>
      <c r="CH617" s="767"/>
      <c r="CI617" s="767"/>
      <c r="CJ617" s="767"/>
      <c r="CK617" s="767"/>
      <c r="CL617" s="767"/>
      <c r="CM617" s="767"/>
      <c r="CN617" s="767"/>
      <c r="CO617" s="767"/>
      <c r="CP617" s="767"/>
      <c r="CQ617" s="767"/>
      <c r="CR617" s="767"/>
      <c r="CS617" s="767"/>
      <c r="CT617" s="767"/>
      <c r="CU617" s="767"/>
      <c r="CV617" s="767"/>
      <c r="CW617" s="767"/>
      <c r="CX617" s="767"/>
      <c r="CY617" s="767"/>
      <c r="CZ617" s="767"/>
      <c r="DA617" s="767"/>
      <c r="DB617" s="767"/>
      <c r="DC617" s="767"/>
      <c r="DD617" s="767"/>
      <c r="DE617" s="767"/>
      <c r="DF617" s="767"/>
      <c r="DG617" s="767"/>
      <c r="DH617" s="767"/>
      <c r="DI617" s="767"/>
      <c r="DJ617" s="767"/>
      <c r="DK617" s="767"/>
      <c r="DL617" s="767"/>
      <c r="DM617" s="767"/>
      <c r="DN617" s="767"/>
      <c r="DO617" s="767"/>
      <c r="DP617" s="767"/>
      <c r="DQ617" s="767"/>
      <c r="DR617" s="767"/>
      <c r="DS617" s="767"/>
      <c r="DT617" s="767"/>
      <c r="DU617" s="767"/>
      <c r="DV617" s="767"/>
      <c r="DW617" s="767"/>
      <c r="DX617" s="767"/>
      <c r="DY617" s="767"/>
      <c r="DZ617" s="767"/>
      <c r="EA617" s="767"/>
      <c r="EB617" s="767"/>
      <c r="EC617" s="767"/>
      <c r="ED617" s="767"/>
      <c r="EE617" s="767"/>
      <c r="EF617" s="767"/>
      <c r="EG617" s="767"/>
      <c r="EH617" s="767"/>
      <c r="EI617" s="767"/>
      <c r="EJ617" s="767"/>
      <c r="EK617" s="767"/>
      <c r="EL617" s="767"/>
      <c r="EM617" s="767"/>
      <c r="EN617" s="767"/>
      <c r="EO617" s="767"/>
      <c r="EP617" s="767"/>
      <c r="EQ617" s="767"/>
      <c r="ER617" s="767"/>
      <c r="ES617" s="767"/>
      <c r="ET617" s="767"/>
      <c r="EU617" s="767"/>
      <c r="EV617" s="767"/>
      <c r="EW617" s="767"/>
      <c r="EX617" s="767"/>
      <c r="EY617" s="767"/>
      <c r="EZ617" s="767"/>
      <c r="FA617" s="767"/>
      <c r="FB617" s="767"/>
      <c r="FC617" s="767"/>
      <c r="FD617" s="767"/>
      <c r="FE617" s="767"/>
      <c r="FF617" s="767"/>
      <c r="FG617" s="767"/>
      <c r="FH617" s="767"/>
      <c r="FI617" s="767"/>
      <c r="FJ617" s="767"/>
      <c r="FK617" s="767"/>
      <c r="FL617" s="767"/>
      <c r="FM617" s="767"/>
      <c r="FN617" s="767"/>
      <c r="FO617" s="767"/>
      <c r="FP617" s="767"/>
      <c r="FQ617" s="767"/>
      <c r="FR617" s="767"/>
      <c r="FS617" s="767"/>
      <c r="FT617" s="767"/>
      <c r="FU617" s="767"/>
      <c r="FV617" s="767"/>
      <c r="FW617" s="767"/>
      <c r="FX617" s="767"/>
      <c r="FY617" s="767"/>
      <c r="FZ617" s="767"/>
      <c r="GA617" s="767"/>
      <c r="GB617" s="767"/>
      <c r="GC617" s="767"/>
      <c r="GD617" s="767"/>
      <c r="GE617" s="767"/>
      <c r="GF617" s="767"/>
      <c r="GG617" s="767"/>
      <c r="GH617" s="767"/>
      <c r="GI617" s="767"/>
      <c r="GJ617" s="767"/>
      <c r="GK617" s="767"/>
      <c r="GL617" s="767"/>
      <c r="GM617" s="767"/>
      <c r="GN617" s="767"/>
      <c r="GO617" s="767"/>
      <c r="GP617" s="767"/>
      <c r="GQ617" s="767"/>
      <c r="GR617" s="767"/>
      <c r="GS617" s="767"/>
      <c r="GT617" s="767"/>
      <c r="GU617" s="767"/>
      <c r="GV617" s="767"/>
      <c r="GW617" s="767"/>
      <c r="GX617" s="767"/>
      <c r="GY617" s="767"/>
      <c r="GZ617" s="767"/>
      <c r="HA617" s="767"/>
      <c r="HB617" s="767"/>
      <c r="HC617" s="767"/>
    </row>
    <row r="618" spans="1:211" ht="13.9" hidden="1" customHeight="1">
      <c r="A618" s="309"/>
      <c r="B618" s="338"/>
      <c r="C618" s="974" t="str">
        <f>IF('1C TSrécur13'!O$17&lt;&gt;0,'1C TSrécur13'!$B$12,"")</f>
        <v/>
      </c>
      <c r="D618" s="975"/>
      <c r="E618" s="976"/>
      <c r="F618" s="828" t="str">
        <f>IF(AND($C618='1C TSrécur13'!$B$12,'1C TSrécur13'!$B$16="récurrentes",'1C TSrécur13'!$O$17&lt;&gt;""),'1C TSrécur13'!$O$21,"")</f>
        <v/>
      </c>
      <c r="G618" s="237"/>
      <c r="H618" s="763">
        <v>0.21</v>
      </c>
      <c r="I618" s="764">
        <v>1</v>
      </c>
      <c r="J618" s="316"/>
      <c r="K618" s="829">
        <f t="shared" si="201"/>
        <v>0</v>
      </c>
      <c r="L618" s="830">
        <f>IF(OR('1C TSrécur13'!$B$12="",'1C TSrécur13'!O$30=0),0,IF(AND('1C TSrécur13'!$B$12&lt;&gt;"",$K$2="Pôle",'1C TSrécur13'!$C$12="OUI"),(('1C TSrécur13'!O$22+'1C TSrécur13'!O$23+'1C TSrécur13'!O$24+'1C TSrécur13'!O$25+'1C TSrécur13'!O$29)/'1C TSrécur13'!O$17),IF(AND('1C TSrécur13'!$B$12&lt;&gt;"",$K$2="Pôle",'1C TSrécur13'!$C$12="NON"),(('1C TSrécur13'!O$22+'1C TSrécur13'!O$23+'1C TSrécur13'!O$24+'1C TSrécur13'!O$25+'1C TSrécur13'!O$29)/'1C TSrécur13'!O$30),IF(AND('1C TSrécur13'!$B$12&lt;&gt;"",$K$2&lt;&gt;"Pôle",'1C TSrécur13'!$C$12="OUI"),(('1C TSrécur13'!O$22+'1C TSrécur13'!O$23+'1C TSrécur13'!O$24+'1C TSrécur13'!O$25+'1C TSrécur13'!O$26+'1C TSrécur13'!O$27+'1C TSrécur13'!O$28+'1C TSrécur13'!O$29)/'1C TSrécur13'!O$17),IF(AND('1C TSrécur13'!$B$12&lt;&gt;"",$K$2&lt;&gt;"Pôle",'1C TSrécur13'!$C$12="NON"),(('1C TSrécur13'!O$22+'1C TSrécur13'!O$23+'1C TSrécur13'!O$24+'1C TSrécur13'!O$25+'1C TSrécur13'!O$26+'1C TSrécur13'!O$27+'1C TSrécur13'!O$28+'1C TSrécur13'!O$29)/'1C TSrécur13'!O$30))))))</f>
        <v>0</v>
      </c>
      <c r="M618" s="830">
        <f>IF(OR('1C TSrécur13'!$B$12="",'1C TSrécur13'!O$30=0),0,IF(AND('1C TSrécur13'!$B$12&lt;&gt;"",$K$2="Pôle",'1C TSrécur13'!$C$12="OUI"),(('1C TSrécur13'!O$26+'1C TSrécur13'!O$27+'1C TSrécur13'!O$28)/'1C TSrécur13'!O$17),IF(AND('1C TSrécur13'!$B$12&lt;&gt;"",$K$2="Pôle",'1C TSrécur13'!$C$12="NON"),(('1C TSrécur13'!O$26+'1C TSrécur13'!O$27+'1C TSrécur13'!O$28)/'1C TSrécur13'!O$30),IF(AND('1C TSrécur13'!$B$12&lt;&gt;"",$K$2&lt;&gt;"Pôle"),0))))</f>
        <v>0</v>
      </c>
      <c r="N618" s="830">
        <f>IF(AND('1C TSrécur13'!$O$17&lt;&gt;0,'1C TSrécur13'!$O$30&lt;&gt;0),L618+M618,0)</f>
        <v>0</v>
      </c>
      <c r="O618" s="831" t="str">
        <f>IF(AND('1C TSrécur13'!O$17&lt;&gt;0,'1C TSrécur13'!$C$12="OUI"),'1C TSrécur13'!O$36/'1C TSrécur13'!O$17,"")</f>
        <v/>
      </c>
      <c r="P618" s="832" t="str">
        <f>IF(AND('1C TSrécur13'!O$17&lt;&gt;0,'1C TSrécur13'!$C$12="OUI"),'1C TSrécur13'!$O$37/'1C TSrécur13'!O$17,"")</f>
        <v/>
      </c>
      <c r="Q618" s="832" t="str">
        <f>IF(AND('1C TSrécur13'!O$17&lt;&gt;0,'1C TSrécur13'!$C$12="OUI"),'1C TSrécur13'!$O$38/'1C TSrécur13'!O$17,"")</f>
        <v/>
      </c>
      <c r="R618" s="832" t="str">
        <f>IF(AND('1C TSrécur13'!O$17&lt;&gt;0,'1C TSrécur13'!$C$12="OUI"),'1C TSrécur13'!$O$39/'1C TSrécur13'!O$17,"")</f>
        <v/>
      </c>
      <c r="S618" s="832" t="str">
        <f>IF(AND('1C TSrécur13'!O$17&lt;&gt;0,'1C TSrécur13'!$C$12="OUI"),'1C TSrécur13'!$O$40/'1C TSrécur13'!O$17,"")</f>
        <v/>
      </c>
      <c r="T618" s="832" t="str">
        <f>IF(AND('1C TSrécur13'!O$17&lt;&gt;0,'1C TSrécur13'!$C$12="OUI"),'1C TSrécur13'!$O$41/'1C TSrécur13'!O$17,"")</f>
        <v/>
      </c>
      <c r="U618" s="832" t="str">
        <f>IF(AND('1C TSrécur13'!O$17&lt;&gt;0,'1C TSrécur13'!$C$12="OUI"),'1C TSrécur13'!$O$42/'1C TSrécur13'!O$17,"")</f>
        <v/>
      </c>
      <c r="V618" s="832" t="str">
        <f>IF(AND('1C TSrécur13'!O$17&lt;&gt;0,'1C TSrécur13'!$C$12="OUI"),'1C TSrécur13'!$O$43/'1C TSrécur13'!O$17,"")</f>
        <v/>
      </c>
      <c r="W618" s="832" t="str">
        <f>IF(AND('1C TSrécur13'!O$17&lt;&gt;0,'1C TSrécur13'!$C$12="OUI"),'1C TSrécur13'!$O$44/'1C TSrécur13'!O$17,"")</f>
        <v/>
      </c>
      <c r="X618" s="832" t="str">
        <f>IF(AND('1C TSrécur13'!O$17&lt;&gt;0,'1C TSrécur13'!$C$12="OUI"),'1C TSrécur13'!$O$45/'1C TSrécur13'!O$17,"")</f>
        <v/>
      </c>
      <c r="Y618" s="832" t="str">
        <f>IF(AND('1C TSrécur13'!O$17&lt;&gt;0,'1C TSrécur13'!$C$12="OUI"),'1C TSrécur13'!$O$46/'1C TSrécur13'!O$17,"")</f>
        <v/>
      </c>
      <c r="Z618" s="832" t="str">
        <f>IF(AND('1C TSrécur13'!O$17&lt;&gt;0,'1C TSrécur13'!$C$12="OUI"),'1C TSrécur13'!$O$47/'1C TSrécur13'!O$17,"")</f>
        <v/>
      </c>
      <c r="AA618" s="832" t="str">
        <f>IF(AND('1C TSrécur13'!O$17&lt;&gt;0,'1C TSrécur13'!$C$12="OUI"),'1C TSrécur13'!$O$48/'1C TSrécur13'!O$17,"")</f>
        <v/>
      </c>
      <c r="AB618" s="832" t="str">
        <f>IF(AND('1C TSrécur13'!O$17&lt;&gt;0,'1C TSrécur13'!$C$12="OUI"),'1C TSrécur13'!$O$49/'1C TSrécur13'!O$17,"")</f>
        <v/>
      </c>
      <c r="AC618" s="832" t="str">
        <f>IF(AND('1C TSrécur13'!O$17&lt;&gt;0,'1C TSrécur13'!$C$12="OUI"),'1C TSrécur13'!$O$50/'1C TSrécur13'!O$17,"")</f>
        <v/>
      </c>
      <c r="AD618" s="832" t="str">
        <f>IF(AND('1C TSrécur13'!O$17&lt;&gt;0,'1C TSrécur13'!$C$12="OUI"),'1C TSrécur13'!$O$51/'1C TSrécur13'!O$17,"")</f>
        <v/>
      </c>
      <c r="AE618" s="832" t="str">
        <f>IF(AND('1C TSrécur13'!O$17&lt;&gt;0,'1C TSrécur13'!$C$12="OUI"),'1C TSrécur13'!$O$52/'1C TSrécur13'!O$17,"")</f>
        <v/>
      </c>
      <c r="AF618" s="832" t="str">
        <f>IF(AND('1C TSrécur13'!O$17&lt;&gt;0,'1C TSrécur13'!$C$12="OUI"),'1C TSrécur13'!$O$53/'1C TSrécur13'!O$17,"")</f>
        <v/>
      </c>
      <c r="AG618" s="832" t="str">
        <f>IF(AND('1C TSrécur13'!O$17&lt;&gt;0,'1C TSrécur13'!$C$12="OUI"),'1C TSrécur13'!$O$54/'1C TSrécur13'!O$17,"")</f>
        <v/>
      </c>
      <c r="AH618" s="832" t="str">
        <f>IF(AND('1C TSrécur13'!O$17&lt;&gt;0,'1C TSrécur13'!$C$12="OUI"),'1C TSrécur13'!$O$55/'1C TSrécur13'!O$17,"")</f>
        <v/>
      </c>
      <c r="AI618" s="832" t="str">
        <f>IF(AND('1C TSrécur13'!O$17&lt;&gt;0,'1C TSrécur13'!$C$12="OUI"),'1C TSrécur13'!$O$56/'1C TSrécur13'!O$17,"")</f>
        <v/>
      </c>
      <c r="AJ618" s="832" t="str">
        <f>IF(AND('1C TSrécur13'!O$17&lt;&gt;0,'1C TSrécur13'!$C$12="OUI"),'1C TSrécur13'!$O$57/'1C TSrécur13'!O$17,"")</f>
        <v/>
      </c>
      <c r="AK618" s="832">
        <f>IF(AND('1C TSrécur13'!O$17&lt;&gt;0,'1C TSrécur13'!$C$12="OUI"),'1C TSrécur13'!O$58/'1C TSrécur13'!O$17,0)</f>
        <v>0</v>
      </c>
      <c r="AL618" s="73">
        <f>IF(AND('1C TSrécur13'!$B$12&lt;&gt;"",'1C TSrécur13'!$C$12="OUI"),N618+AK618,N618)</f>
        <v>0</v>
      </c>
      <c r="AM618" s="346">
        <f t="shared" si="186"/>
        <v>0</v>
      </c>
      <c r="AN618" s="346">
        <f t="shared" si="187"/>
        <v>0</v>
      </c>
      <c r="AO618" s="347">
        <f>AM618+AN618</f>
        <v>0</v>
      </c>
      <c r="AP618" s="575">
        <f>AM618-AR618</f>
        <v>0</v>
      </c>
      <c r="AQ618" s="584">
        <f t="shared" si="205"/>
        <v>0</v>
      </c>
      <c r="AR618" s="580"/>
      <c r="AS618" s="208"/>
      <c r="AT618" s="209" t="str">
        <f>IF('1C TSrécur13'!O$17*FICHE!$C$13&lt;J618,"Forfait limité à "&amp;FICHE!$C$13&amp;"€/jour","")</f>
        <v/>
      </c>
      <c r="AU618" s="591"/>
    </row>
    <row r="619" spans="1:211" ht="13.9" hidden="1" customHeight="1">
      <c r="A619" s="309"/>
      <c r="B619" s="338"/>
      <c r="C619" s="962" t="str">
        <f>IF('1C TSrécur13'!P$17&lt;&gt;0,'1C TSrécur13'!$B$12,"")</f>
        <v/>
      </c>
      <c r="D619" s="963"/>
      <c r="E619" s="964"/>
      <c r="F619" s="211" t="str">
        <f>IF(AND($C619='1C TSrécur13'!$B$12,'1C TSrécur13'!$B$16="récurrentes",'1C TSrécur13'!$P$17&lt;&gt;""),'1C TSrécur13'!$P$21,"")</f>
        <v/>
      </c>
      <c r="G619" s="235"/>
      <c r="H619" s="745">
        <v>0.21</v>
      </c>
      <c r="I619" s="747">
        <v>1</v>
      </c>
      <c r="J619" s="316"/>
      <c r="K619" s="786">
        <f t="shared" si="201"/>
        <v>0</v>
      </c>
      <c r="L619" s="539">
        <f>IF(OR('1C TSrécur13'!$B$12="",'1C TSrécur13'!P$30=0),0,IF(AND('1C TSrécur13'!$B$12&lt;&gt;"",$K$2="Pôle",'1C TSrécur13'!$C$12="OUI"),(('1C TSrécur13'!P$22+'1C TSrécur13'!P$23+'1C TSrécur13'!P$24+'1C TSrécur13'!P$25+'1C TSrécur13'!P$29)/'1C TSrécur13'!P$17),IF(AND('1C TSrécur13'!$B$12&lt;&gt;"",$K$2="Pôle",'1C TSrécur13'!$C$12="NON"),(('1C TSrécur13'!P$22+'1C TSrécur13'!P$23+'1C TSrécur13'!P$24+'1C TSrécur13'!P$25+'1C TSrécur13'!P$29)/'1C TSrécur13'!P$30),IF(AND('1C TSrécur13'!$B$12&lt;&gt;"",$K$2&lt;&gt;"Pôle",'1C TSrécur13'!$C$12="OUI"),(('1C TSrécur13'!P$22+'1C TSrécur13'!P$23+'1C TSrécur13'!P$24+'1C TSrécur13'!P$25+'1C TSrécur13'!P$26+'1C TSrécur13'!P$27+'1C TSrécur13'!P$28+'1C TSrécur13'!P$29)/'1C TSrécur13'!P$17),IF(AND('1C TSrécur13'!$B$12&lt;&gt;"",$K$2&lt;&gt;"Pôle",'1C TSrécur13'!$C$12="NON"),(('1C TSrécur13'!P$22+'1C TSrécur13'!P$23+'1C TSrécur13'!P$24+'1C TSrécur13'!P$25+'1C TSrécur13'!P$26+'1C TSrécur13'!P$27+'1C TSrécur13'!P$28+'1C TSrécur13'!P$29)/'1C TSrécur13'!P$30))))))</f>
        <v>0</v>
      </c>
      <c r="M619" s="539">
        <f>IF(OR('1C TSrécur13'!$B$12="",'1C TSrécur13'!P$30=0),0,IF(AND('1C TSrécur13'!$B$12&lt;&gt;"",$K$2="Pôle",'1C TSrécur13'!$C$12="OUI"),(('1C TSrécur13'!P$26+'1C TSrécur13'!P$27+'1C TSrécur13'!P$28)/'1C TSrécur13'!P$17),IF(AND('1C TSrécur13'!$B$12&lt;&gt;"",$K$2="Pôle",'1C TSrécur13'!$C$12="NON"),(('1C TSrécur13'!P$26+'1C TSrécur13'!P$27+'1C TSrécur13'!P$28)/'1C TSrécur13'!P$30),IF(AND('1C TSrécur13'!$B$12&lt;&gt;"",$K$2&lt;&gt;"Pôle"),0))))</f>
        <v>0</v>
      </c>
      <c r="N619" s="539">
        <f>IF(AND('1C TSrécur13'!$P$17&lt;&gt;0,'1C TSrécur13'!$P$30&lt;&gt;0),L619+M619,0)</f>
        <v>0</v>
      </c>
      <c r="O619" s="544" t="str">
        <f>IF(AND('1C TSrécur13'!P$17&lt;&gt;0,'1C TSrécur13'!$C$12="OUI"),'1C TSrécur13'!P$36/'1C TSrécur13'!P$17,"")</f>
        <v/>
      </c>
      <c r="P619" s="545" t="str">
        <f>IF(AND('1C TSrécur13'!P$17&lt;&gt;0,'1C TSrécur13'!$C$12="OUI"),'1C TSrécur13'!$P$37/'1C TSrécur13'!P$17,"")</f>
        <v/>
      </c>
      <c r="Q619" s="545" t="str">
        <f>IF(AND('1C TSrécur13'!P$17&lt;&gt;0,'1C TSrécur13'!$C$12="OUI"),'1C TSrécur13'!$P$38/'1C TSrécur13'!P$17,"")</f>
        <v/>
      </c>
      <c r="R619" s="545" t="str">
        <f>IF(AND('1C TSrécur13'!P$17&lt;&gt;0,'1C TSrécur13'!$C$12="OUI"),'1C TSrécur13'!$P$39/'1C TSrécur13'!P$17,"")</f>
        <v/>
      </c>
      <c r="S619" s="545" t="str">
        <f>IF(AND('1C TSrécur13'!P$17&lt;&gt;0,'1C TSrécur13'!$C$12="OUI"),'1C TSrécur13'!$P$40/'1C TSrécur13'!P$17,"")</f>
        <v/>
      </c>
      <c r="T619" s="545" t="str">
        <f>IF(AND('1C TSrécur13'!P$17&lt;&gt;0,'1C TSrécur13'!$C$12="OUI"),'1C TSrécur13'!$P$41/'1C TSrécur13'!P$17,"")</f>
        <v/>
      </c>
      <c r="U619" s="545" t="str">
        <f>IF(AND('1C TSrécur13'!P$17&lt;&gt;0,'1C TSrécur13'!$C$12="OUI"),'1C TSrécur13'!$P$42/'1C TSrécur13'!P$17,"")</f>
        <v/>
      </c>
      <c r="V619" s="545" t="str">
        <f>IF(AND('1C TSrécur13'!P$17&lt;&gt;0,'1C TSrécur13'!$C$12="OUI"),'1C TSrécur13'!$P$43/'1C TSrécur13'!P$17,"")</f>
        <v/>
      </c>
      <c r="W619" s="545" t="str">
        <f>IF(AND('1C TSrécur13'!P$17&lt;&gt;0,'1C TSrécur13'!$C$12="OUI"),'1C TSrécur13'!$P$44/'1C TSrécur13'!P$17,"")</f>
        <v/>
      </c>
      <c r="X619" s="545" t="str">
        <f>IF(AND('1C TSrécur13'!P$17&lt;&gt;0,'1C TSrécur13'!$C$12="OUI"),'1C TSrécur13'!$P$45/'1C TSrécur13'!P$17,"")</f>
        <v/>
      </c>
      <c r="Y619" s="545" t="str">
        <f>IF(AND('1C TSrécur13'!P$17&lt;&gt;0,'1C TSrécur13'!$C$12="OUI"),'1C TSrécur13'!$P$46/'1C TSrécur13'!P$17,"")</f>
        <v/>
      </c>
      <c r="Z619" s="545" t="str">
        <f>IF(AND('1C TSrécur13'!P$17&lt;&gt;0,'1C TSrécur13'!$C$12="OUI"),'1C TSrécur13'!$P$47/'1C TSrécur13'!P$17,"")</f>
        <v/>
      </c>
      <c r="AA619" s="545" t="str">
        <f>IF(AND('1C TSrécur13'!P$17&lt;&gt;0,'1C TSrécur13'!$C$12="OUI"),'1C TSrécur13'!$P$48/'1C TSrécur13'!P$17,"")</f>
        <v/>
      </c>
      <c r="AB619" s="545" t="str">
        <f>IF(AND('1C TSrécur13'!P$17&lt;&gt;0,'1C TSrécur13'!$C$12="OUI"),'1C TSrécur13'!$P$49/'1C TSrécur13'!P$17,"")</f>
        <v/>
      </c>
      <c r="AC619" s="545" t="str">
        <f>IF(AND('1C TSrécur13'!P$17&lt;&gt;0,'1C TSrécur13'!$C$12="OUI"),'1C TSrécur13'!$P$50/'1C TSrécur13'!P$17,"")</f>
        <v/>
      </c>
      <c r="AD619" s="545" t="str">
        <f>IF(AND('1C TSrécur13'!P$17&lt;&gt;0,'1C TSrécur13'!$C$12="OUI"),'1C TSrécur13'!$P$51/'1C TSrécur13'!P$17,"")</f>
        <v/>
      </c>
      <c r="AE619" s="545" t="str">
        <f>IF(AND('1C TSrécur13'!P$17&lt;&gt;0,'1C TSrécur13'!$C$12="OUI"),'1C TSrécur13'!$P$52/'1C TSrécur13'!P$17,"")</f>
        <v/>
      </c>
      <c r="AF619" s="545" t="str">
        <f>IF(AND('1C TSrécur13'!P$17&lt;&gt;0,'1C TSrécur13'!$C$12="OUI"),'1C TSrécur13'!$P$53/'1C TSrécur13'!P$17,"")</f>
        <v/>
      </c>
      <c r="AG619" s="545" t="str">
        <f>IF(AND('1C TSrécur13'!P$17&lt;&gt;0,'1C TSrécur13'!$C$12="OUI"),'1C TSrécur13'!$P$54/'1C TSrécur13'!P$17,"")</f>
        <v/>
      </c>
      <c r="AH619" s="545" t="str">
        <f>IF(AND('1C TSrécur13'!P$17&lt;&gt;0,'1C TSrécur13'!$C$12="OUI"),'1C TSrécur13'!$P$55/'1C TSrécur13'!P$17,"")</f>
        <v/>
      </c>
      <c r="AI619" s="545" t="str">
        <f>IF(AND('1C TSrécur13'!P$17&lt;&gt;0,'1C TSrécur13'!$C$12="OUI"),'1C TSrécur13'!$P$56/'1C TSrécur13'!P$17,"")</f>
        <v/>
      </c>
      <c r="AJ619" s="545" t="str">
        <f>IF(AND('1C TSrécur13'!P$17&lt;&gt;0,'1C TSrécur13'!$C$12="OUI"),'1C TSrécur13'!$P$57/'1C TSrécur13'!P$17,"")</f>
        <v/>
      </c>
      <c r="AK619" s="545">
        <f>IF(AND('1C TSrécur13'!P$17&lt;&gt;0,'1C TSrécur13'!$C$12="OUI"),'1C TSrécur13'!P$58/'1C TSrécur13'!P$17,0)</f>
        <v>0</v>
      </c>
      <c r="AL619" s="73">
        <f>IF(AND('1C TSrécur13'!$B$12&lt;&gt;"",'1C TSrécur13'!$C$12="OUI"),N619+AK619,N619)</f>
        <v>0</v>
      </c>
      <c r="AM619" s="344">
        <f t="shared" si="186"/>
        <v>0</v>
      </c>
      <c r="AN619" s="344">
        <f t="shared" si="187"/>
        <v>0</v>
      </c>
      <c r="AO619" s="345">
        <f t="shared" ref="AO619:AO629" si="206">AM619+AN619</f>
        <v>0</v>
      </c>
      <c r="AP619" s="573">
        <f t="shared" ref="AP619:AP629" si="207">AM619-AR619</f>
        <v>0</v>
      </c>
      <c r="AQ619" s="583">
        <f t="shared" si="205"/>
        <v>0</v>
      </c>
      <c r="AR619" s="579"/>
      <c r="AS619" s="102"/>
      <c r="AT619" s="209" t="str">
        <f>IF('1C TSrécur13'!P$17*FICHE!$C$13&lt;J619,"Forfait limité à "&amp;FICHE!$C$13&amp;"€/jour","")</f>
        <v/>
      </c>
      <c r="AU619" s="592"/>
    </row>
    <row r="620" spans="1:211" ht="13.9" hidden="1" customHeight="1">
      <c r="A620" s="309"/>
      <c r="B620" s="338"/>
      <c r="C620" s="962" t="str">
        <f>IF('1C TSrécur13'!Q$17&lt;&gt;0,'1C TSrécur13'!$B$12,"")</f>
        <v/>
      </c>
      <c r="D620" s="963"/>
      <c r="E620" s="964"/>
      <c r="F620" s="211" t="str">
        <f>IF(AND($C620='1C TSrécur13'!$B$12,'1C TSrécur13'!$B$16="récurrentes",'1C TSrécur13'!$Q$17&lt;&gt;""),'1C TSrécur13'!$Q$21,"")</f>
        <v/>
      </c>
      <c r="G620" s="235"/>
      <c r="H620" s="745">
        <v>0.21</v>
      </c>
      <c r="I620" s="747">
        <v>1</v>
      </c>
      <c r="J620" s="316"/>
      <c r="K620" s="786">
        <f t="shared" si="201"/>
        <v>0</v>
      </c>
      <c r="L620" s="539">
        <f>IF(OR('1C TSrécur13'!$B$12="",'1C TSrécur13'!Q$30=0),0,IF(AND('1C TSrécur13'!$B$12&lt;&gt;"",$K$2="Pôle",'1C TSrécur13'!$C$12="OUI"),(('1C TSrécur13'!Q$22+'1C TSrécur13'!Q$23+'1C TSrécur13'!Q$24+'1C TSrécur13'!Q$25+'1C TSrécur13'!Q$29)/'1C TSrécur13'!Q$17),IF(AND('1C TSrécur13'!$B$12&lt;&gt;"",$K$2="Pôle",'1C TSrécur13'!$C$12="NON"),(('1C TSrécur13'!Q$22+'1C TSrécur13'!Q$23+'1C TSrécur13'!Q$24+'1C TSrécur13'!Q$25+'1C TSrécur13'!Q$29)/'1C TSrécur13'!Q$30),IF(AND('1C TSrécur13'!$B$12&lt;&gt;"",$K$2&lt;&gt;"Pôle",'1C TSrécur13'!$C$12="OUI"),(('1C TSrécur13'!Q$22+'1C TSrécur13'!Q$23+'1C TSrécur13'!Q$24+'1C TSrécur13'!Q$25+'1C TSrécur13'!Q$26+'1C TSrécur13'!Q$27+'1C TSrécur13'!Q$28+'1C TSrécur13'!Q$29)/'1C TSrécur13'!Q$17),IF(AND('1C TSrécur13'!$B$12&lt;&gt;"",$K$2&lt;&gt;"Pôle",'1C TSrécur13'!$C$12="NON"),(('1C TSrécur13'!Q$22+'1C TSrécur13'!Q$23+'1C TSrécur13'!Q$24+'1C TSrécur13'!Q$25+'1C TSrécur13'!Q$26+'1C TSrécur13'!Q$27+'1C TSrécur13'!Q$28+'1C TSrécur13'!Q$29)/'1C TSrécur13'!Q$30))))))</f>
        <v>0</v>
      </c>
      <c r="M620" s="539">
        <f>IF(OR('1C TSrécur13'!$B$12="",'1C TSrécur13'!Q$30=0),0,IF(AND('1C TSrécur13'!$B$12&lt;&gt;"",$K$2="Pôle",'1C TSrécur13'!$C$12="OUI"),(('1C TSrécur13'!Q$26+'1C TSrécur13'!Q$27+'1C TSrécur13'!Q$28)/'1C TSrécur13'!Q$17),IF(AND('1C TSrécur13'!$B$12&lt;&gt;"",$K$2="Pôle",'1C TSrécur13'!$C$12="NON"),(('1C TSrécur13'!Q$26+'1C TSrécur13'!Q$27+'1C TSrécur13'!Q$28)/'1C TSrécur13'!Q$30),IF(AND('1C TSrécur13'!$B$12&lt;&gt;"",$K$2&lt;&gt;"Pôle"),0))))</f>
        <v>0</v>
      </c>
      <c r="N620" s="539">
        <f>IF(AND('1C TSrécur13'!$Q$17&lt;&gt;0,'1C TSrécur13'!$Q$30&lt;&gt;0),L620+M620,0)</f>
        <v>0</v>
      </c>
      <c r="O620" s="544" t="str">
        <f>IF(AND('1C TSrécur13'!Q$17&lt;&gt;0,'1C TSrécur13'!$C$12="OUI"),'1C TSrécur13'!Q$36/'1C TSrécur13'!Q$17,"")</f>
        <v/>
      </c>
      <c r="P620" s="545" t="str">
        <f>IF(AND('1C TSrécur13'!Q$17&lt;&gt;0,'1C TSrécur13'!$C$12="OUI"),'1C TSrécur13'!$Q$37/'1C TSrécur13'!Q$17,"")</f>
        <v/>
      </c>
      <c r="Q620" s="545" t="str">
        <f>IF(AND('1C TSrécur13'!Q$17&lt;&gt;0,'1C TSrécur13'!$C$12="OUI"),'1C TSrécur13'!$Q$38/'1C TSrécur13'!Q$17,"")</f>
        <v/>
      </c>
      <c r="R620" s="545" t="str">
        <f>IF(AND('1C TSrécur13'!Q$17&lt;&gt;0,'1C TSrécur13'!$C$12="OUI"),'1C TSrécur13'!$Q$39/'1C TSrécur13'!Q$17,"")</f>
        <v/>
      </c>
      <c r="S620" s="545" t="str">
        <f>IF(AND('1C TSrécur13'!Q$17&lt;&gt;0,'1C TSrécur13'!$C$12="OUI"),'1C TSrécur13'!$Q$40/'1C TSrécur13'!Q$17,"")</f>
        <v/>
      </c>
      <c r="T620" s="545" t="str">
        <f>IF(AND('1C TSrécur13'!Q$17&lt;&gt;0,'1C TSrécur13'!$C$12="OUI"),'1C TSrécur13'!$Q$41/'1C TSrécur13'!Q$17,"")</f>
        <v/>
      </c>
      <c r="U620" s="545" t="str">
        <f>IF(AND('1C TSrécur13'!Q$17&lt;&gt;0,'1C TSrécur13'!$C$12="OUI"),'1C TSrécur13'!$Q$42/'1C TSrécur13'!Q$17,"")</f>
        <v/>
      </c>
      <c r="V620" s="545" t="str">
        <f>IF(AND('1C TSrécur13'!Q$17&lt;&gt;0,'1C TSrécur13'!$C$12="OUI"),'1C TSrécur13'!$Q$43/'1C TSrécur13'!Q$17,"")</f>
        <v/>
      </c>
      <c r="W620" s="545" t="str">
        <f>IF(AND('1C TSrécur13'!Q$17&lt;&gt;0,'1C TSrécur13'!$C$12="OUI"),'1C TSrécur13'!$Q$44/'1C TSrécur13'!Q$17,"")</f>
        <v/>
      </c>
      <c r="X620" s="545" t="str">
        <f>IF(AND('1C TSrécur13'!Q$17&lt;&gt;0,'1C TSrécur13'!$C$12="OUI"),'1C TSrécur13'!$Q$45/'1C TSrécur13'!Q$17,"")</f>
        <v/>
      </c>
      <c r="Y620" s="545" t="str">
        <f>IF(AND('1C TSrécur13'!Q$17&lt;&gt;0,'1C TSrécur13'!$C$12="OUI"),'1C TSrécur13'!$Q$46/'1C TSrécur13'!Q$17,"")</f>
        <v/>
      </c>
      <c r="Z620" s="545" t="str">
        <f>IF(AND('1C TSrécur13'!Q$17&lt;&gt;0,'1C TSrécur13'!$C$12="OUI"),'1C TSrécur13'!$Q$47/'1C TSrécur13'!Q$17,"")</f>
        <v/>
      </c>
      <c r="AA620" s="545" t="str">
        <f>IF(AND('1C TSrécur13'!Q$17&lt;&gt;0,'1C TSrécur13'!$C$12="OUI"),'1C TSrécur13'!$Q$48/'1C TSrécur13'!Q$17,"")</f>
        <v/>
      </c>
      <c r="AB620" s="545" t="str">
        <f>IF(AND('1C TSrécur13'!Q$17&lt;&gt;0,'1C TSrécur13'!$C$12="OUI"),'1C TSrécur13'!$Q$49/'1C TSrécur13'!Q$17,"")</f>
        <v/>
      </c>
      <c r="AC620" s="545" t="str">
        <f>IF(AND('1C TSrécur13'!Q$17&lt;&gt;0,'1C TSrécur13'!$C$12="OUI"),'1C TSrécur13'!$Q$50/'1C TSrécur13'!Q$17,"")</f>
        <v/>
      </c>
      <c r="AD620" s="545" t="str">
        <f>IF(AND('1C TSrécur13'!Q$17&lt;&gt;0,'1C TSrécur13'!$C$12="OUI"),'1C TSrécur13'!$Q$51/'1C TSrécur13'!Q$17,"")</f>
        <v/>
      </c>
      <c r="AE620" s="545" t="str">
        <f>IF(AND('1C TSrécur13'!Q$17&lt;&gt;0,'1C TSrécur13'!$C$12="OUI"),'1C TSrécur13'!$Q$52/'1C TSrécur13'!Q$17,"")</f>
        <v/>
      </c>
      <c r="AF620" s="545" t="str">
        <f>IF(AND('1C TSrécur13'!Q$17&lt;&gt;0,'1C TSrécur13'!$C$12="OUI"),'1C TSrécur13'!$Q$53/'1C TSrécur13'!Q$17,"")</f>
        <v/>
      </c>
      <c r="AG620" s="545" t="str">
        <f>IF(AND('1C TSrécur13'!Q$17&lt;&gt;0,'1C TSrécur13'!$C$12="OUI"),'1C TSrécur13'!$Q$54/'1C TSrécur13'!Q$17,"")</f>
        <v/>
      </c>
      <c r="AH620" s="545" t="str">
        <f>IF(AND('1C TSrécur13'!Q$17&lt;&gt;0,'1C TSrécur13'!$C$12="OUI"),'1C TSrécur13'!$Q$55/'1C TSrécur13'!Q$17,"")</f>
        <v/>
      </c>
      <c r="AI620" s="545" t="str">
        <f>IF(AND('1C TSrécur13'!Q$17&lt;&gt;0,'1C TSrécur13'!$C$12="OUI"),'1C TSrécur13'!$Q$56/'1C TSrécur13'!Q$17,"")</f>
        <v/>
      </c>
      <c r="AJ620" s="545" t="str">
        <f>IF(AND('1C TSrécur13'!Q$17&lt;&gt;0,'1C TSrécur13'!$C$12="OUI"),'1C TSrécur13'!$Q$57/'1C TSrécur13'!Q$17,"")</f>
        <v/>
      </c>
      <c r="AK620" s="545">
        <f>IF(AND('1C TSrécur13'!Q$17&lt;&gt;0,'1C TSrécur13'!$C$12="OUI"),'1C TSrécur13'!Q$58/'1C TSrécur13'!Q$17,0)</f>
        <v>0</v>
      </c>
      <c r="AL620" s="73">
        <f>IF(AND('1C TSrécur13'!$B$12&lt;&gt;"",'1C TSrécur13'!$C$12="OUI"),N620+AK620,N620)</f>
        <v>0</v>
      </c>
      <c r="AM620" s="344">
        <f t="shared" si="186"/>
        <v>0</v>
      </c>
      <c r="AN620" s="344">
        <f t="shared" si="187"/>
        <v>0</v>
      </c>
      <c r="AO620" s="345">
        <f t="shared" si="206"/>
        <v>0</v>
      </c>
      <c r="AP620" s="573">
        <f t="shared" si="207"/>
        <v>0</v>
      </c>
      <c r="AQ620" s="583">
        <f t="shared" si="205"/>
        <v>0</v>
      </c>
      <c r="AR620" s="579"/>
      <c r="AS620" s="102"/>
      <c r="AT620" s="209" t="str">
        <f>IF('1C TSrécur13'!Q$17*FICHE!$C$13&lt;J620,"Forfait limité à "&amp;FICHE!$C$13&amp;"€/jour","")</f>
        <v/>
      </c>
      <c r="AU620" s="592"/>
    </row>
    <row r="621" spans="1:211" ht="13.9" hidden="1" customHeight="1">
      <c r="A621" s="309"/>
      <c r="B621" s="338"/>
      <c r="C621" s="962" t="str">
        <f>IF('1C TSrécur13'!R$17&lt;&gt;0,'1C TSrécur13'!$B$12,"")</f>
        <v/>
      </c>
      <c r="D621" s="963"/>
      <c r="E621" s="964"/>
      <c r="F621" s="211" t="str">
        <f>IF(AND($C621='1C TSrécur13'!$B$12,'1C TSrécur13'!$B$16="récurrentes",'1C TSrécur13'!$R$17&lt;&gt;""),'1C TSrécur13'!$R$21,"")</f>
        <v/>
      </c>
      <c r="G621" s="235"/>
      <c r="H621" s="745">
        <v>0.21</v>
      </c>
      <c r="I621" s="747">
        <v>1</v>
      </c>
      <c r="J621" s="316"/>
      <c r="K621" s="786">
        <f t="shared" si="201"/>
        <v>0</v>
      </c>
      <c r="L621" s="539">
        <f>IF(OR('1C TSrécur13'!$B$12="",'1C TSrécur13'!R$30=0),0,IF(AND('1C TSrécur13'!$B$12&lt;&gt;"",$K$2="Pôle",'1C TSrécur13'!$C$12="OUI"),(('1C TSrécur13'!R$22+'1C TSrécur13'!R$23+'1C TSrécur13'!R$24+'1C TSrécur13'!R$25+'1C TSrécur13'!R$29)/'1C TSrécur13'!R$17),IF(AND('1C TSrécur13'!$B$12&lt;&gt;"",$K$2="Pôle",'1C TSrécur13'!$C$12="NON"),(('1C TSrécur13'!R$22+'1C TSrécur13'!R$23+'1C TSrécur13'!R$24+'1C TSrécur13'!R$25+'1C TSrécur13'!R$29)/'1C TSrécur13'!R$30),IF(AND('1C TSrécur13'!$B$12&lt;&gt;"",$K$2&lt;&gt;"Pôle",'1C TSrécur13'!$C$12="OUI"),(('1C TSrécur13'!R$22+'1C TSrécur13'!R$23+'1C TSrécur13'!R$24+'1C TSrécur13'!R$25+'1C TSrécur13'!R$26+'1C TSrécur13'!R$27+'1C TSrécur13'!R$28+'1C TSrécur13'!R$29)/'1C TSrécur13'!R$17),IF(AND('1C TSrécur13'!$B$12&lt;&gt;"",$K$2&lt;&gt;"Pôle",'1C TSrécur13'!$C$12="NON"),(('1C TSrécur13'!R$22+'1C TSrécur13'!R$23+'1C TSrécur13'!R$24+'1C TSrécur13'!R$25+'1C TSrécur13'!R$26+'1C TSrécur13'!R$27+'1C TSrécur13'!R$28+'1C TSrécur13'!R$29)/'1C TSrécur13'!R$30))))))</f>
        <v>0</v>
      </c>
      <c r="M621" s="539">
        <f>IF(OR('1C TSrécur13'!$B$12="",'1C TSrécur13'!R$30=0),0,IF(AND('1C TSrécur13'!$B$12&lt;&gt;"",$K$2="Pôle",'1C TSrécur13'!$C$12="OUI"),(('1C TSrécur13'!R$26+'1C TSrécur13'!R$27+'1C TSrécur13'!R$28)/'1C TSrécur13'!R$17),IF(AND('1C TSrécur13'!$B$12&lt;&gt;"",$K$2="Pôle",'1C TSrécur13'!$C$12="NON"),(('1C TSrécur13'!R$26+'1C TSrécur13'!R$27+'1C TSrécur13'!R$28)/'1C TSrécur13'!R$30),IF(AND('1C TSrécur13'!$B$12&lt;&gt;"",$K$2&lt;&gt;"Pôle"),0))))</f>
        <v>0</v>
      </c>
      <c r="N621" s="539">
        <f>IF(AND('1C TSrécur13'!$R$17&lt;&gt;0,'1C TSrécur13'!$R$30&lt;&gt;0),L621+M621,0)</f>
        <v>0</v>
      </c>
      <c r="O621" s="544" t="str">
        <f>IF(AND('1C TSrécur13'!R$17&lt;&gt;0,'1C TSrécur13'!$C$12="OUI"),'1C TSrécur13'!R$36/'1C TSrécur13'!R$17,"")</f>
        <v/>
      </c>
      <c r="P621" s="545" t="str">
        <f>IF(AND('1C TSrécur13'!R$17&lt;&gt;0,'1C TSrécur13'!$C$12="OUI"),'1C TSrécur13'!$R$37/'1C TSrécur13'!R$17,"")</f>
        <v/>
      </c>
      <c r="Q621" s="545" t="str">
        <f>IF(AND('1C TSrécur13'!R$17&lt;&gt;0,'1C TSrécur13'!$C$12="OUI"),'1C TSrécur13'!$R$38/'1C TSrécur13'!R$17,"")</f>
        <v/>
      </c>
      <c r="R621" s="545" t="str">
        <f>IF(AND('1C TSrécur13'!R$17&lt;&gt;0,'1C TSrécur13'!$C$12="OUI"),'1C TSrécur13'!$R$39/'1C TSrécur13'!R$17,"")</f>
        <v/>
      </c>
      <c r="S621" s="545" t="str">
        <f>IF(AND('1C TSrécur13'!R$17&lt;&gt;0,'1C TSrécur13'!$C$12="OUI"),'1C TSrécur13'!$R$40/'1C TSrécur13'!R$17,"")</f>
        <v/>
      </c>
      <c r="T621" s="545" t="str">
        <f>IF(AND('1C TSrécur13'!R$17&lt;&gt;0,'1C TSrécur13'!$C$12="OUI"),'1C TSrécur13'!$R$41/'1C TSrécur13'!R$17,"")</f>
        <v/>
      </c>
      <c r="U621" s="545" t="str">
        <f>IF(AND('1C TSrécur13'!R$17&lt;&gt;0,'1C TSrécur13'!$C$12="OUI"),'1C TSrécur13'!$R$42/'1C TSrécur13'!R$17,"")</f>
        <v/>
      </c>
      <c r="V621" s="545" t="str">
        <f>IF(AND('1C TSrécur13'!R$17&lt;&gt;0,'1C TSrécur13'!$C$12="OUI"),'1C TSrécur13'!$R$43/'1C TSrécur13'!R$17,"")</f>
        <v/>
      </c>
      <c r="W621" s="545" t="str">
        <f>IF(AND('1C TSrécur13'!R$17&lt;&gt;0,'1C TSrécur13'!$C$12="OUI"),'1C TSrécur13'!$R$44/'1C TSrécur13'!R$17,"")</f>
        <v/>
      </c>
      <c r="X621" s="545" t="str">
        <f>IF(AND('1C TSrécur13'!R$17&lt;&gt;0,'1C TSrécur13'!$C$12="OUI"),'1C TSrécur13'!$R$45/'1C TSrécur13'!R$17,"")</f>
        <v/>
      </c>
      <c r="Y621" s="545" t="str">
        <f>IF(AND('1C TSrécur13'!R$17&lt;&gt;0,'1C TSrécur13'!$C$12="OUI"),'1C TSrécur13'!$R$46/'1C TSrécur13'!R$17,"")</f>
        <v/>
      </c>
      <c r="Z621" s="545" t="str">
        <f>IF(AND('1C TSrécur13'!R$17&lt;&gt;0,'1C TSrécur13'!$C$12="OUI"),'1C TSrécur13'!$R$47/'1C TSrécur13'!R$17,"")</f>
        <v/>
      </c>
      <c r="AA621" s="545" t="str">
        <f>IF(AND('1C TSrécur13'!R$17&lt;&gt;0,'1C TSrécur13'!$C$12="OUI"),'1C TSrécur13'!$R$48/'1C TSrécur13'!R$17,"")</f>
        <v/>
      </c>
      <c r="AB621" s="545" t="str">
        <f>IF(AND('1C TSrécur13'!R$17&lt;&gt;0,'1C TSrécur13'!$C$12="OUI"),'1C TSrécur13'!$R$49/'1C TSrécur13'!R$17,"")</f>
        <v/>
      </c>
      <c r="AC621" s="545" t="str">
        <f>IF(AND('1C TSrécur13'!R$17&lt;&gt;0,'1C TSrécur13'!$C$12="OUI"),'1C TSrécur13'!$R$50/'1C TSrécur13'!R$17,"")</f>
        <v/>
      </c>
      <c r="AD621" s="545" t="str">
        <f>IF(AND('1C TSrécur13'!R$17&lt;&gt;0,'1C TSrécur13'!$C$12="OUI"),'1C TSrécur13'!$R$51/'1C TSrécur13'!R$17,"")</f>
        <v/>
      </c>
      <c r="AE621" s="545" t="str">
        <f>IF(AND('1C TSrécur13'!R$17&lt;&gt;0,'1C TSrécur13'!$C$12="OUI"),'1C TSrécur13'!$R$52/'1C TSrécur13'!R$17,"")</f>
        <v/>
      </c>
      <c r="AF621" s="545" t="str">
        <f>IF(AND('1C TSrécur13'!R$17&lt;&gt;0,'1C TSrécur13'!$C$12="OUI"),'1C TSrécur13'!$R$53/'1C TSrécur13'!R$17,"")</f>
        <v/>
      </c>
      <c r="AG621" s="545" t="str">
        <f>IF(AND('1C TSrécur13'!R$17&lt;&gt;0,'1C TSrécur13'!$C$12="OUI"),'1C TSrécur13'!$R$54/'1C TSrécur13'!R$17,"")</f>
        <v/>
      </c>
      <c r="AH621" s="545" t="str">
        <f>IF(AND('1C TSrécur13'!R$17&lt;&gt;0,'1C TSrécur13'!$C$12="OUI"),'1C TSrécur13'!$R$55/'1C TSrécur13'!R$17,"")</f>
        <v/>
      </c>
      <c r="AI621" s="545" t="str">
        <f>IF(AND('1C TSrécur13'!R$17&lt;&gt;0,'1C TSrécur13'!$C$12="OUI"),'1C TSrécur13'!$R$56/'1C TSrécur13'!R$17,"")</f>
        <v/>
      </c>
      <c r="AJ621" s="545" t="str">
        <f>IF(AND('1C TSrécur13'!R$17&lt;&gt;0,'1C TSrécur13'!$C$12="OUI"),'1C TSrécur13'!$R$57/'1C TSrécur13'!R$17,"")</f>
        <v/>
      </c>
      <c r="AK621" s="545">
        <f>IF(AND('1C TSrécur13'!R$17&lt;&gt;0,'1C TSrécur13'!$C$12="OUI"),'1C TSrécur13'!R$58/'1C TSrécur13'!R$17,0)</f>
        <v>0</v>
      </c>
      <c r="AL621" s="73">
        <f>IF(AND('1C TSrécur13'!$B$12&lt;&gt;"",'1C TSrécur13'!$C$12="OUI"),N621+AK621,N621)</f>
        <v>0</v>
      </c>
      <c r="AM621" s="344">
        <f t="shared" si="186"/>
        <v>0</v>
      </c>
      <c r="AN621" s="344">
        <f t="shared" si="187"/>
        <v>0</v>
      </c>
      <c r="AO621" s="345">
        <f t="shared" si="206"/>
        <v>0</v>
      </c>
      <c r="AP621" s="573">
        <f t="shared" si="207"/>
        <v>0</v>
      </c>
      <c r="AQ621" s="583">
        <f t="shared" si="205"/>
        <v>0</v>
      </c>
      <c r="AR621" s="579"/>
      <c r="AS621" s="102"/>
      <c r="AT621" s="209" t="str">
        <f>IF('1C TSrécur13'!R$17*FICHE!$C$13&lt;J621,"Forfait limité à "&amp;FICHE!$C$13&amp;"€/jour","")</f>
        <v/>
      </c>
      <c r="AU621" s="592"/>
    </row>
    <row r="622" spans="1:211" ht="13.9" hidden="1" customHeight="1">
      <c r="A622" s="309"/>
      <c r="B622" s="338"/>
      <c r="C622" s="962" t="str">
        <f>IF('1C TSrécur13'!S$17&lt;&gt;0,'1C TSrécur13'!$B$12,"")</f>
        <v/>
      </c>
      <c r="D622" s="963"/>
      <c r="E622" s="964"/>
      <c r="F622" s="211" t="str">
        <f>IF(AND($C622='1C TSrécur13'!$B$12,'1C TSrécur13'!$B$16="récurrentes",'1C TSrécur13'!$S$17&lt;&gt;""),'1C TSrécur13'!$S$21,"")</f>
        <v/>
      </c>
      <c r="G622" s="235"/>
      <c r="H622" s="745">
        <v>0.21</v>
      </c>
      <c r="I622" s="747">
        <v>1</v>
      </c>
      <c r="J622" s="316"/>
      <c r="K622" s="786">
        <f t="shared" si="201"/>
        <v>0</v>
      </c>
      <c r="L622" s="539">
        <f>IF(OR('1C TSrécur13'!$B$12="",'1C TSrécur13'!S$30=0),0,IF(AND('1C TSrécur13'!$B$12&lt;&gt;"",$K$2="Pôle",'1C TSrécur13'!$C$12="OUI"),(('1C TSrécur13'!S$22+'1C TSrécur13'!S$23+'1C TSrécur13'!S$24+'1C TSrécur13'!S$25+'1C TSrécur13'!S$29)/'1C TSrécur13'!S$17),IF(AND('1C TSrécur13'!$B$12&lt;&gt;"",$K$2="Pôle",'1C TSrécur13'!$C$12="NON"),(('1C TSrécur13'!S$22+'1C TSrécur13'!S$23+'1C TSrécur13'!S$24+'1C TSrécur13'!S$25+'1C TSrécur13'!S$29)/'1C TSrécur13'!S$30),IF(AND('1C TSrécur13'!$B$12&lt;&gt;"",$K$2&lt;&gt;"Pôle",'1C TSrécur13'!$C$12="OUI"),(('1C TSrécur13'!S$22+'1C TSrécur13'!S$23+'1C TSrécur13'!S$24+'1C TSrécur13'!S$25+'1C TSrécur13'!S$26+'1C TSrécur13'!S$27+'1C TSrécur13'!S$28+'1C TSrécur13'!S$29)/'1C TSrécur13'!S$17),IF(AND('1C TSrécur13'!$B$12&lt;&gt;"",$K$2&lt;&gt;"Pôle",'1C TSrécur13'!$C$12="NON"),(('1C TSrécur13'!S$22+'1C TSrécur13'!S$23+'1C TSrécur13'!S$24+'1C TSrécur13'!S$25+'1C TSrécur13'!S$26+'1C TSrécur13'!S$27+'1C TSrécur13'!S$28+'1C TSrécur13'!S$29)/'1C TSrécur13'!S$30))))))</f>
        <v>0</v>
      </c>
      <c r="M622" s="539">
        <f>IF(OR('1C TSrécur13'!$B$12="",'1C TSrécur13'!S$30=0),0,IF(AND('1C TSrécur13'!$B$12&lt;&gt;"",$K$2="Pôle",'1C TSrécur13'!$C$12="OUI"),(('1C TSrécur13'!S$26+'1C TSrécur13'!S$27+'1C TSrécur13'!S$28)/'1C TSrécur13'!S$17),IF(AND('1C TSrécur13'!$B$12&lt;&gt;"",$K$2="Pôle",'1C TSrécur13'!$C$12="NON"),(('1C TSrécur13'!S$26+'1C TSrécur13'!S$27+'1C TSrécur13'!S$28)/'1C TSrécur13'!S$30),IF(AND('1C TSrécur13'!$B$12&lt;&gt;"",$K$2&lt;&gt;"Pôle"),0))))</f>
        <v>0</v>
      </c>
      <c r="N622" s="539">
        <f>IF(AND('1C TSrécur13'!$S$17&lt;&gt;0,'1C TSrécur13'!$S$30&lt;&gt;0),L622+M622,0)</f>
        <v>0</v>
      </c>
      <c r="O622" s="544" t="str">
        <f>IF(AND('1C TSrécur13'!S$17&lt;&gt;0,'1C TSrécur13'!$C$12="OUI"),'1C TSrécur13'!S$36/'1C TSrécur13'!S$17,"")</f>
        <v/>
      </c>
      <c r="P622" s="545" t="str">
        <f>IF(AND('1C TSrécur13'!S$17&lt;&gt;0,'1C TSrécur13'!$C$12="OUI"),'1C TSrécur13'!$S$37/'1C TSrécur13'!S$17,"")</f>
        <v/>
      </c>
      <c r="Q622" s="545" t="str">
        <f>IF(AND('1C TSrécur13'!S$17&lt;&gt;0,'1C TSrécur13'!$C$12="OUI"),'1C TSrécur13'!$S$38/'1C TSrécur13'!S$17,"")</f>
        <v/>
      </c>
      <c r="R622" s="545" t="str">
        <f>IF(AND('1C TSrécur13'!S$17&lt;&gt;0,'1C TSrécur13'!$C$12="OUI"),'1C TSrécur13'!$S$39/'1C TSrécur13'!S$17,"")</f>
        <v/>
      </c>
      <c r="S622" s="545" t="str">
        <f>IF(AND('1C TSrécur13'!S$17&lt;&gt;0,'1C TSrécur13'!$C$12="OUI"),'1C TSrécur13'!$S$40/'1C TSrécur13'!S$17,"")</f>
        <v/>
      </c>
      <c r="T622" s="545" t="str">
        <f>IF(AND('1C TSrécur13'!S$17&lt;&gt;0,'1C TSrécur13'!$C$12="OUI"),'1C TSrécur13'!$S$41/'1C TSrécur13'!S$17,"")</f>
        <v/>
      </c>
      <c r="U622" s="545" t="str">
        <f>IF(AND('1C TSrécur13'!S$17&lt;&gt;0,'1C TSrécur13'!$C$12="OUI"),'1C TSrécur13'!$S$42/'1C TSrécur13'!S$17,"")</f>
        <v/>
      </c>
      <c r="V622" s="545" t="str">
        <f>IF(AND('1C TSrécur13'!S$17&lt;&gt;0,'1C TSrécur13'!$C$12="OUI"),'1C TSrécur13'!$S$43/'1C TSrécur13'!S$17,"")</f>
        <v/>
      </c>
      <c r="W622" s="545" t="str">
        <f>IF(AND('1C TSrécur13'!S$17&lt;&gt;0,'1C TSrécur13'!$C$12="OUI"),'1C TSrécur13'!$S$44/'1C TSrécur13'!S$17,"")</f>
        <v/>
      </c>
      <c r="X622" s="545" t="str">
        <f>IF(AND('1C TSrécur13'!S$17&lt;&gt;0,'1C TSrécur13'!$C$12="OUI"),'1C TSrécur13'!$S$45/'1C TSrécur13'!S$17,"")</f>
        <v/>
      </c>
      <c r="Y622" s="545" t="str">
        <f>IF(AND('1C TSrécur13'!S$17&lt;&gt;0,'1C TSrécur13'!$C$12="OUI"),'1C TSrécur13'!$S$46/'1C TSrécur13'!S$17,"")</f>
        <v/>
      </c>
      <c r="Z622" s="545" t="str">
        <f>IF(AND('1C TSrécur13'!S$17&lt;&gt;0,'1C TSrécur13'!$C$12="OUI"),'1C TSrécur13'!$S$47/'1C TSrécur13'!S$17,"")</f>
        <v/>
      </c>
      <c r="AA622" s="545" t="str">
        <f>IF(AND('1C TSrécur13'!S$17&lt;&gt;0,'1C TSrécur13'!$C$12="OUI"),'1C TSrécur13'!$S$48/'1C TSrécur13'!S$17,"")</f>
        <v/>
      </c>
      <c r="AB622" s="545" t="str">
        <f>IF(AND('1C TSrécur13'!S$17&lt;&gt;0,'1C TSrécur13'!$C$12="OUI"),'1C TSrécur13'!$S$49/'1C TSrécur13'!S$17,"")</f>
        <v/>
      </c>
      <c r="AC622" s="545" t="str">
        <f>IF(AND('1C TSrécur13'!S$17&lt;&gt;0,'1C TSrécur13'!$C$12="OUI"),'1C TSrécur13'!$S$50/'1C TSrécur13'!S$17,"")</f>
        <v/>
      </c>
      <c r="AD622" s="545" t="str">
        <f>IF(AND('1C TSrécur13'!S$17&lt;&gt;0,'1C TSrécur13'!$C$12="OUI"),'1C TSrécur13'!$S$51/'1C TSrécur13'!S$17,"")</f>
        <v/>
      </c>
      <c r="AE622" s="545" t="str">
        <f>IF(AND('1C TSrécur13'!S$17&lt;&gt;0,'1C TSrécur13'!$C$12="OUI"),'1C TSrécur13'!$S$52/'1C TSrécur13'!S$17,"")</f>
        <v/>
      </c>
      <c r="AF622" s="545" t="str">
        <f>IF(AND('1C TSrécur13'!S$17&lt;&gt;0,'1C TSrécur13'!$C$12="OUI"),'1C TSrécur13'!$S$53/'1C TSrécur13'!S$17,"")</f>
        <v/>
      </c>
      <c r="AG622" s="545" t="str">
        <f>IF(AND('1C TSrécur13'!S$17&lt;&gt;0,'1C TSrécur13'!$C$12="OUI"),'1C TSrécur13'!$S$54/'1C TSrécur13'!S$17,"")</f>
        <v/>
      </c>
      <c r="AH622" s="545" t="str">
        <f>IF(AND('1C TSrécur13'!S$17&lt;&gt;0,'1C TSrécur13'!$C$12="OUI"),'1C TSrécur13'!$S$55/'1C TSrécur13'!S$17,"")</f>
        <v/>
      </c>
      <c r="AI622" s="545" t="str">
        <f>IF(AND('1C TSrécur13'!S$17&lt;&gt;0,'1C TSrécur13'!$C$12="OUI"),'1C TSrécur13'!$S$56/'1C TSrécur13'!S$17,"")</f>
        <v/>
      </c>
      <c r="AJ622" s="545" t="str">
        <f>IF(AND('1C TSrécur13'!S$17&lt;&gt;0,'1C TSrécur13'!$C$12="OUI"),'1C TSrécur13'!$S$57/'1C TSrécur13'!S$17,"")</f>
        <v/>
      </c>
      <c r="AK622" s="545">
        <f>IF(AND('1C TSrécur13'!S$17&lt;&gt;0,'1C TSrécur13'!$C$12="OUI"),'1C TSrécur13'!S$58/'1C TSrécur13'!S$17,0)</f>
        <v>0</v>
      </c>
      <c r="AL622" s="73">
        <f>IF(AND('1C TSrécur13'!$B$12&lt;&gt;"",'1C TSrécur13'!$C$12="OUI"),N622+AK622,N622)</f>
        <v>0</v>
      </c>
      <c r="AM622" s="344">
        <f t="shared" si="186"/>
        <v>0</v>
      </c>
      <c r="AN622" s="344">
        <f t="shared" si="187"/>
        <v>0</v>
      </c>
      <c r="AO622" s="345">
        <f t="shared" si="206"/>
        <v>0</v>
      </c>
      <c r="AP622" s="573">
        <f t="shared" si="207"/>
        <v>0</v>
      </c>
      <c r="AQ622" s="583">
        <f t="shared" si="205"/>
        <v>0</v>
      </c>
      <c r="AR622" s="579"/>
      <c r="AS622" s="102"/>
      <c r="AT622" s="209" t="str">
        <f>IF('1C TSrécur13'!S$17*FICHE!$C$13&lt;J622,"Forfait limité à "&amp;FICHE!$C$13&amp;"€/jour","")</f>
        <v/>
      </c>
      <c r="AU622" s="592"/>
    </row>
    <row r="623" spans="1:211" ht="13.9" hidden="1" customHeight="1">
      <c r="A623" s="309"/>
      <c r="B623" s="338"/>
      <c r="C623" s="962" t="str">
        <f>IF('1C TSrécur13'!T$17&lt;&gt;0,'1C TSrécur13'!$B$12,"")</f>
        <v/>
      </c>
      <c r="D623" s="963"/>
      <c r="E623" s="964"/>
      <c r="F623" s="211" t="str">
        <f>IF(AND($C623='1C TSrécur13'!$B$12,'1C TSrécur13'!$B$16="récurrentes",'1C TSrécur13'!$T$17&lt;&gt;""),'1C TSrécur13'!$T$21,"")</f>
        <v/>
      </c>
      <c r="G623" s="235"/>
      <c r="H623" s="745">
        <v>0.21</v>
      </c>
      <c r="I623" s="747">
        <v>1</v>
      </c>
      <c r="J623" s="316"/>
      <c r="K623" s="786">
        <f t="shared" si="201"/>
        <v>0</v>
      </c>
      <c r="L623" s="539">
        <f>IF(OR('1C TSrécur13'!$B$12="",'1C TSrécur13'!T$30=0),0,IF(AND('1C TSrécur13'!$B$12&lt;&gt;"",$K$2="Pôle",'1C TSrécur13'!$C$12="OUI"),(('1C TSrécur13'!T$22+'1C TSrécur13'!T$23+'1C TSrécur13'!T$24+'1C TSrécur13'!T$25+'1C TSrécur13'!T$29)/'1C TSrécur13'!T$17),IF(AND('1C TSrécur13'!$B$12&lt;&gt;"",$K$2="Pôle",'1C TSrécur13'!$C$12="NON"),(('1C TSrécur13'!T$22+'1C TSrécur13'!T$23+'1C TSrécur13'!T$24+'1C TSrécur13'!T$25+'1C TSrécur13'!T$29)/'1C TSrécur13'!T$30),IF(AND('1C TSrécur13'!$B$12&lt;&gt;"",$K$2&lt;&gt;"Pôle",'1C TSrécur13'!$C$12="OUI"),(('1C TSrécur13'!T$22+'1C TSrécur13'!T$23+'1C TSrécur13'!T$24+'1C TSrécur13'!T$25+'1C TSrécur13'!T$26+'1C TSrécur13'!T$27+'1C TSrécur13'!T$28+'1C TSrécur13'!T$29)/'1C TSrécur13'!T$17),IF(AND('1C TSrécur13'!$B$12&lt;&gt;"",$K$2&lt;&gt;"Pôle",'1C TSrécur13'!$C$12="NON"),(('1C TSrécur13'!T$22+'1C TSrécur13'!T$23+'1C TSrécur13'!T$24+'1C TSrécur13'!T$25+'1C TSrécur13'!T$26+'1C TSrécur13'!T$27+'1C TSrécur13'!T$28+'1C TSrécur13'!T$29)/'1C TSrécur13'!T$30))))))</f>
        <v>0</v>
      </c>
      <c r="M623" s="539">
        <f>IF(OR('1C TSrécur13'!$B$12="",'1C TSrécur13'!T$30=0),0,IF(AND('1C TSrécur13'!$B$12&lt;&gt;"",$K$2="Pôle",'1C TSrécur13'!$C$12="OUI"),(('1C TSrécur13'!T$26+'1C TSrécur13'!T$27+'1C TSrécur13'!T$28)/'1C TSrécur13'!T$17),IF(AND('1C TSrécur13'!$B$12&lt;&gt;"",$K$2="Pôle",'1C TSrécur13'!$C$12="NON"),(('1C TSrécur13'!T$26+'1C TSrécur13'!T$27+'1C TSrécur13'!T$28)/'1C TSrécur13'!T$30),IF(AND('1C TSrécur13'!$B$12&lt;&gt;"",$K$2&lt;&gt;"Pôle"),0))))</f>
        <v>0</v>
      </c>
      <c r="N623" s="539">
        <f>IF(AND('1C TSrécur13'!$T$17&lt;&gt;0,'1C TSrécur13'!$T$30&lt;&gt;0),L623+M623,0)</f>
        <v>0</v>
      </c>
      <c r="O623" s="544" t="str">
        <f>IF(AND('1C TSrécur13'!T$17&lt;&gt;0,'1C TSrécur13'!$C$12="OUI"),'1C TSrécur13'!T$36/'1C TSrécur13'!T$17,"")</f>
        <v/>
      </c>
      <c r="P623" s="545" t="str">
        <f>IF(AND('1C TSrécur13'!T$17&lt;&gt;0,'1C TSrécur13'!$C$12="OUI"),'1C TSrécur13'!$T$37/'1C TSrécur13'!T$17,"")</f>
        <v/>
      </c>
      <c r="Q623" s="545" t="str">
        <f>IF(AND('1C TSrécur13'!T$17&lt;&gt;0,'1C TSrécur13'!$C$12="OUI"),'1C TSrécur13'!$T$38/'1C TSrécur13'!T$17,"")</f>
        <v/>
      </c>
      <c r="R623" s="545" t="str">
        <f>IF(AND('1C TSrécur13'!T$17&lt;&gt;0,'1C TSrécur13'!$C$12="OUI"),'1C TSrécur13'!$T$39/'1C TSrécur13'!T$17,"")</f>
        <v/>
      </c>
      <c r="S623" s="545" t="str">
        <f>IF(AND('1C TSrécur13'!T$17&lt;&gt;0,'1C TSrécur13'!$C$12="OUI"),'1C TSrécur13'!$T$40/'1C TSrécur13'!T$17,"")</f>
        <v/>
      </c>
      <c r="T623" s="545" t="str">
        <f>IF(AND('1C TSrécur13'!T$17&lt;&gt;0,'1C TSrécur13'!$C$12="OUI"),'1C TSrécur13'!$T$41/'1C TSrécur13'!T$17,"")</f>
        <v/>
      </c>
      <c r="U623" s="545" t="str">
        <f>IF(AND('1C TSrécur13'!T$17&lt;&gt;0,'1C TSrécur13'!$C$12="OUI"),'1C TSrécur13'!$T$42/'1C TSrécur13'!T$17,"")</f>
        <v/>
      </c>
      <c r="V623" s="545" t="str">
        <f>IF(AND('1C TSrécur13'!T$17&lt;&gt;0,'1C TSrécur13'!$C$12="OUI"),'1C TSrécur13'!$T$43/'1C TSrécur13'!T$17,"")</f>
        <v/>
      </c>
      <c r="W623" s="545" t="str">
        <f>IF(AND('1C TSrécur13'!T$17&lt;&gt;0,'1C TSrécur13'!$C$12="OUI"),'1C TSrécur13'!$T$44/'1C TSrécur13'!T$17,"")</f>
        <v/>
      </c>
      <c r="X623" s="545" t="str">
        <f>IF(AND('1C TSrécur13'!T$17&lt;&gt;0,'1C TSrécur13'!$C$12="OUI"),'1C TSrécur13'!$T$45/'1C TSrécur13'!T$17,"")</f>
        <v/>
      </c>
      <c r="Y623" s="545" t="str">
        <f>IF(AND('1C TSrécur13'!T$17&lt;&gt;0,'1C TSrécur13'!$C$12="OUI"),'1C TSrécur13'!$T$46/'1C TSrécur13'!T$17,"")</f>
        <v/>
      </c>
      <c r="Z623" s="545" t="str">
        <f>IF(AND('1C TSrécur13'!T$17&lt;&gt;0,'1C TSrécur13'!$C$12="OUI"),'1C TSrécur13'!$T$47/'1C TSrécur13'!T$17,"")</f>
        <v/>
      </c>
      <c r="AA623" s="545" t="str">
        <f>IF(AND('1C TSrécur13'!T$17&lt;&gt;0,'1C TSrécur13'!$C$12="OUI"),'1C TSrécur13'!$T$48/'1C TSrécur13'!T$17,"")</f>
        <v/>
      </c>
      <c r="AB623" s="545" t="str">
        <f>IF(AND('1C TSrécur13'!T$17&lt;&gt;0,'1C TSrécur13'!$C$12="OUI"),'1C TSrécur13'!$T$49/'1C TSrécur13'!T$17,"")</f>
        <v/>
      </c>
      <c r="AC623" s="545" t="str">
        <f>IF(AND('1C TSrécur13'!T$17&lt;&gt;0,'1C TSrécur13'!$C$12="OUI"),'1C TSrécur13'!$T$50/'1C TSrécur13'!T$17,"")</f>
        <v/>
      </c>
      <c r="AD623" s="545" t="str">
        <f>IF(AND('1C TSrécur13'!T$17&lt;&gt;0,'1C TSrécur13'!$C$12="OUI"),'1C TSrécur13'!$T$51/'1C TSrécur13'!T$17,"")</f>
        <v/>
      </c>
      <c r="AE623" s="545" t="str">
        <f>IF(AND('1C TSrécur13'!T$17&lt;&gt;0,'1C TSrécur13'!$C$12="OUI"),'1C TSrécur13'!$T$52/'1C TSrécur13'!T$17,"")</f>
        <v/>
      </c>
      <c r="AF623" s="545" t="str">
        <f>IF(AND('1C TSrécur13'!T$17&lt;&gt;0,'1C TSrécur13'!$C$12="OUI"),'1C TSrécur13'!$T$53/'1C TSrécur13'!T$17,"")</f>
        <v/>
      </c>
      <c r="AG623" s="545" t="str">
        <f>IF(AND('1C TSrécur13'!T$17&lt;&gt;0,'1C TSrécur13'!$C$12="OUI"),'1C TSrécur13'!$T$54/'1C TSrécur13'!T$17,"")</f>
        <v/>
      </c>
      <c r="AH623" s="545" t="str">
        <f>IF(AND('1C TSrécur13'!T$17&lt;&gt;0,'1C TSrécur13'!$C$12="OUI"),'1C TSrécur13'!$T$55/'1C TSrécur13'!T$17,"")</f>
        <v/>
      </c>
      <c r="AI623" s="545" t="str">
        <f>IF(AND('1C TSrécur13'!T$17&lt;&gt;0,'1C TSrécur13'!$C$12="OUI"),'1C TSrécur13'!$T$56/'1C TSrécur13'!T$17,"")</f>
        <v/>
      </c>
      <c r="AJ623" s="545" t="str">
        <f>IF(AND('1C TSrécur13'!T$17&lt;&gt;0,'1C TSrécur13'!$C$12="OUI"),'1C TSrécur13'!$T$57/'1C TSrécur13'!T$17,"")</f>
        <v/>
      </c>
      <c r="AK623" s="545">
        <f>IF(AND('1C TSrécur13'!T$17&lt;&gt;0,'1C TSrécur13'!$C$12="OUI"),'1C TSrécur13'!T$58/'1C TSrécur13'!T$17,0)</f>
        <v>0</v>
      </c>
      <c r="AL623" s="73">
        <f>IF(AND('1C TSrécur13'!$B$12&lt;&gt;"",'1C TSrécur13'!$C$12="OUI"),N623+AK623,N623)</f>
        <v>0</v>
      </c>
      <c r="AM623" s="344">
        <f t="shared" si="186"/>
        <v>0</v>
      </c>
      <c r="AN623" s="344">
        <f t="shared" si="187"/>
        <v>0</v>
      </c>
      <c r="AO623" s="345">
        <f t="shared" si="206"/>
        <v>0</v>
      </c>
      <c r="AP623" s="573">
        <f t="shared" si="207"/>
        <v>0</v>
      </c>
      <c r="AQ623" s="583">
        <f t="shared" si="205"/>
        <v>0</v>
      </c>
      <c r="AR623" s="579"/>
      <c r="AS623" s="102"/>
      <c r="AT623" s="209" t="str">
        <f>IF('1C TSrécur13'!T$17*FICHE!$C$13&lt;J623,"Forfait limité à "&amp;FICHE!$C$13&amp;"€/jour","")</f>
        <v/>
      </c>
      <c r="AU623" s="592"/>
    </row>
    <row r="624" spans="1:211" ht="13.9" hidden="1" customHeight="1">
      <c r="A624" s="309"/>
      <c r="B624" s="338"/>
      <c r="C624" s="962" t="str">
        <f>IF('1C TSrécur13'!U$17&lt;&gt;0,'1C TSrécur13'!$B$12,"")</f>
        <v/>
      </c>
      <c r="D624" s="963"/>
      <c r="E624" s="964"/>
      <c r="F624" s="211" t="str">
        <f>IF(AND($C624='1C TSrécur13'!$B$12,'1C TSrécur13'!$B$16="récurrentes",'1C TSrécur13'!$U$17&lt;&gt;""),'1C TSrécur13'!$U$21,"")</f>
        <v/>
      </c>
      <c r="G624" s="235"/>
      <c r="H624" s="745">
        <v>0.21</v>
      </c>
      <c r="I624" s="747">
        <v>1</v>
      </c>
      <c r="J624" s="316"/>
      <c r="K624" s="786">
        <f t="shared" si="201"/>
        <v>0</v>
      </c>
      <c r="L624" s="539">
        <f>IF(OR('1C TSrécur13'!$B$12="",'1C TSrécur13'!U$30=0),0,IF(AND('1C TSrécur13'!$B$12&lt;&gt;"",$K$2="Pôle",'1C TSrécur13'!$C$12="OUI"),(('1C TSrécur13'!U$22+'1C TSrécur13'!U$23+'1C TSrécur13'!U$24+'1C TSrécur13'!U$25+'1C TSrécur13'!U$29)/'1C TSrécur13'!U$17),IF(AND('1C TSrécur13'!$B$12&lt;&gt;"",$K$2="Pôle",'1C TSrécur13'!$C$12="NON"),(('1C TSrécur13'!U$22+'1C TSrécur13'!U$23+'1C TSrécur13'!U$24+'1C TSrécur13'!U$25+'1C TSrécur13'!U$29)/'1C TSrécur13'!U$30),IF(AND('1C TSrécur13'!$B$12&lt;&gt;"",$K$2&lt;&gt;"Pôle",'1C TSrécur13'!$C$12="OUI"),(('1C TSrécur13'!U$22+'1C TSrécur13'!U$23+'1C TSrécur13'!U$24+'1C TSrécur13'!U$25+'1C TSrécur13'!U$26+'1C TSrécur13'!U$27+'1C TSrécur13'!U$28+'1C TSrécur13'!U$29)/'1C TSrécur13'!U$17),IF(AND('1C TSrécur13'!$B$12&lt;&gt;"",$K$2&lt;&gt;"Pôle",'1C TSrécur13'!$C$12="NON"),(('1C TSrécur13'!U$22+'1C TSrécur13'!U$23+'1C TSrécur13'!U$24+'1C TSrécur13'!U$25+'1C TSrécur13'!U$26+'1C TSrécur13'!U$27+'1C TSrécur13'!U$28+'1C TSrécur13'!U$29)/'1C TSrécur13'!U$30))))))</f>
        <v>0</v>
      </c>
      <c r="M624" s="539">
        <f>IF(OR('1C TSrécur13'!$B$12="",'1C TSrécur13'!U$30=0),0,IF(AND('1C TSrécur13'!$B$12&lt;&gt;"",$K$2="Pôle",'1C TSrécur13'!$C$12="OUI"),(('1C TSrécur13'!U$26+'1C TSrécur13'!U$27+'1C TSrécur13'!U$28)/'1C TSrécur13'!U$17),IF(AND('1C TSrécur13'!$B$12&lt;&gt;"",$K$2="Pôle",'1C TSrécur13'!$C$12="NON"),(('1C TSrécur13'!U$26+'1C TSrécur13'!U$27+'1C TSrécur13'!U$28)/'1C TSrécur13'!U$30),IF(AND('1C TSrécur13'!$B$12&lt;&gt;"",$K$2&lt;&gt;"Pôle"),0))))</f>
        <v>0</v>
      </c>
      <c r="N624" s="539">
        <f>IF(AND('1C TSrécur13'!$U$17&lt;&gt;0,'1C TSrécur13'!$U$30&lt;&gt;0),L624+M624,0)</f>
        <v>0</v>
      </c>
      <c r="O624" s="544" t="str">
        <f>IF(AND('1C TSrécur13'!U$17&lt;&gt;0,'1C TSrécur13'!$C$12="OUI"),'1C TSrécur13'!U$36/'1C TSrécur13'!U$17,"")</f>
        <v/>
      </c>
      <c r="P624" s="545" t="str">
        <f>IF(AND('1C TSrécur13'!U$17&lt;&gt;0,'1C TSrécur13'!$C$12="OUI"),'1C TSrécur13'!$U$37/'1C TSrécur13'!U$17,"")</f>
        <v/>
      </c>
      <c r="Q624" s="545" t="str">
        <f>IF(AND('1C TSrécur13'!U$17&lt;&gt;0,'1C TSrécur13'!$C$12="OUI"),'1C TSrécur13'!$U$38/'1C TSrécur13'!U$17,"")</f>
        <v/>
      </c>
      <c r="R624" s="545" t="str">
        <f>IF(AND('1C TSrécur13'!U$17&lt;&gt;0,'1C TSrécur13'!$C$12="OUI"),'1C TSrécur13'!$U$39/'1C TSrécur13'!U$17,"")</f>
        <v/>
      </c>
      <c r="S624" s="545" t="str">
        <f>IF(AND('1C TSrécur13'!U$17&lt;&gt;0,'1C TSrécur13'!$C$12="OUI"),'1C TSrécur13'!$U$40/'1C TSrécur13'!U$17,"")</f>
        <v/>
      </c>
      <c r="T624" s="545" t="str">
        <f>IF(AND('1C TSrécur13'!U$17&lt;&gt;0,'1C TSrécur13'!$C$12="OUI"),'1C TSrécur13'!$U$41/'1C TSrécur13'!U$17,"")</f>
        <v/>
      </c>
      <c r="U624" s="545" t="str">
        <f>IF(AND('1C TSrécur13'!U$17&lt;&gt;0,'1C TSrécur13'!$C$12="OUI"),'1C TSrécur13'!$U$42/'1C TSrécur13'!U$17,"")</f>
        <v/>
      </c>
      <c r="V624" s="545" t="str">
        <f>IF(AND('1C TSrécur13'!U$17&lt;&gt;0,'1C TSrécur13'!$C$12="OUI"),'1C TSrécur13'!$U$43/'1C TSrécur13'!U$17,"")</f>
        <v/>
      </c>
      <c r="W624" s="545" t="str">
        <f>IF(AND('1C TSrécur13'!U$17&lt;&gt;0,'1C TSrécur13'!$C$12="OUI"),'1C TSrécur13'!$U$44/'1C TSrécur13'!U$17,"")</f>
        <v/>
      </c>
      <c r="X624" s="545" t="str">
        <f>IF(AND('1C TSrécur13'!U$17&lt;&gt;0,'1C TSrécur13'!$C$12="OUI"),'1C TSrécur13'!$U$45/'1C TSrécur13'!U$17,"")</f>
        <v/>
      </c>
      <c r="Y624" s="545" t="str">
        <f>IF(AND('1C TSrécur13'!U$17&lt;&gt;0,'1C TSrécur13'!$C$12="OUI"),'1C TSrécur13'!$U$46/'1C TSrécur13'!U$17,"")</f>
        <v/>
      </c>
      <c r="Z624" s="545" t="str">
        <f>IF(AND('1C TSrécur13'!U$17&lt;&gt;0,'1C TSrécur13'!$C$12="OUI"),'1C TSrécur13'!$U$47/'1C TSrécur13'!U$17,"")</f>
        <v/>
      </c>
      <c r="AA624" s="545" t="str">
        <f>IF(AND('1C TSrécur13'!U$17&lt;&gt;0,'1C TSrécur13'!$C$12="OUI"),'1C TSrécur13'!$U$48/'1C TSrécur13'!U$17,"")</f>
        <v/>
      </c>
      <c r="AB624" s="545" t="str">
        <f>IF(AND('1C TSrécur13'!U$17&lt;&gt;0,'1C TSrécur13'!$C$12="OUI"),'1C TSrécur13'!$U$49/'1C TSrécur13'!U$17,"")</f>
        <v/>
      </c>
      <c r="AC624" s="545" t="str">
        <f>IF(AND('1C TSrécur13'!U$17&lt;&gt;0,'1C TSrécur13'!$C$12="OUI"),'1C TSrécur13'!$U$50/'1C TSrécur13'!U$17,"")</f>
        <v/>
      </c>
      <c r="AD624" s="545" t="str">
        <f>IF(AND('1C TSrécur13'!U$17&lt;&gt;0,'1C TSrécur13'!$C$12="OUI"),'1C TSrécur13'!$U$51/'1C TSrécur13'!U$17,"")</f>
        <v/>
      </c>
      <c r="AE624" s="545" t="str">
        <f>IF(AND('1C TSrécur13'!U$17&lt;&gt;0,'1C TSrécur13'!$C$12="OUI"),'1C TSrécur13'!$U$52/'1C TSrécur13'!U$17,"")</f>
        <v/>
      </c>
      <c r="AF624" s="545" t="str">
        <f>IF(AND('1C TSrécur13'!U$17&lt;&gt;0,'1C TSrécur13'!$C$12="OUI"),'1C TSrécur13'!$U$53/'1C TSrécur13'!U$17,"")</f>
        <v/>
      </c>
      <c r="AG624" s="545" t="str">
        <f>IF(AND('1C TSrécur13'!U$17&lt;&gt;0,'1C TSrécur13'!$C$12="OUI"),'1C TSrécur13'!$U$54/'1C TSrécur13'!U$17,"")</f>
        <v/>
      </c>
      <c r="AH624" s="545" t="str">
        <f>IF(AND('1C TSrécur13'!U$17&lt;&gt;0,'1C TSrécur13'!$C$12="OUI"),'1C TSrécur13'!$U$55/'1C TSrécur13'!U$17,"")</f>
        <v/>
      </c>
      <c r="AI624" s="545" t="str">
        <f>IF(AND('1C TSrécur13'!U$17&lt;&gt;0,'1C TSrécur13'!$C$12="OUI"),'1C TSrécur13'!$U$56/'1C TSrécur13'!U$17,"")</f>
        <v/>
      </c>
      <c r="AJ624" s="545" t="str">
        <f>IF(AND('1C TSrécur13'!U$17&lt;&gt;0,'1C TSrécur13'!$C$12="OUI"),'1C TSrécur13'!$U$57/'1C TSrécur13'!U$17,"")</f>
        <v/>
      </c>
      <c r="AK624" s="545">
        <f>IF(AND('1C TSrécur13'!U$17&lt;&gt;0,'1C TSrécur13'!$C$12="OUI"),'1C TSrécur13'!U$58/'1C TSrécur13'!U$17,0)</f>
        <v>0</v>
      </c>
      <c r="AL624" s="73">
        <f>IF(AND('1C TSrécur13'!$B$12&lt;&gt;"",'1C TSrécur13'!$C$12="OUI"),N624+AK624,N624)</f>
        <v>0</v>
      </c>
      <c r="AM624" s="344">
        <f t="shared" si="186"/>
        <v>0</v>
      </c>
      <c r="AN624" s="344">
        <f t="shared" si="187"/>
        <v>0</v>
      </c>
      <c r="AO624" s="345">
        <f t="shared" si="206"/>
        <v>0</v>
      </c>
      <c r="AP624" s="573">
        <f t="shared" si="207"/>
        <v>0</v>
      </c>
      <c r="AQ624" s="583">
        <f t="shared" si="205"/>
        <v>0</v>
      </c>
      <c r="AR624" s="579"/>
      <c r="AS624" s="102"/>
      <c r="AT624" s="209" t="str">
        <f>IF('1C TSrécur13'!U$17*FICHE!$C$13&lt;J624,"Forfait limité à "&amp;FICHE!$C$13&amp;"€/jour","")</f>
        <v/>
      </c>
      <c r="AU624" s="592"/>
    </row>
    <row r="625" spans="1:211" ht="13.9" hidden="1" customHeight="1">
      <c r="A625" s="309"/>
      <c r="B625" s="338"/>
      <c r="C625" s="962" t="str">
        <f>IF('1C TSrécur13'!V$17&lt;&gt;0,'1C TSrécur13'!$B$12,"")</f>
        <v/>
      </c>
      <c r="D625" s="963"/>
      <c r="E625" s="964"/>
      <c r="F625" s="211" t="str">
        <f>IF(AND($C625='1C TSrécur13'!$B$12,'1C TSrécur13'!$B$16="récurrentes",'1C TSrécur13'!$V$17&lt;&gt;""),'1C TSrécur13'!$V$21,"")</f>
        <v/>
      </c>
      <c r="G625" s="235"/>
      <c r="H625" s="745">
        <v>0.21</v>
      </c>
      <c r="I625" s="747">
        <v>1</v>
      </c>
      <c r="J625" s="316"/>
      <c r="K625" s="786">
        <f t="shared" si="201"/>
        <v>0</v>
      </c>
      <c r="L625" s="539">
        <f>IF(OR('1C TSrécur13'!$B$12="",'1C TSrécur13'!V$30=0),0,IF(AND('1C TSrécur13'!$B$12&lt;&gt;"",$K$2="Pôle",'1C TSrécur13'!$C$12="OUI"),(('1C TSrécur13'!V$22+'1C TSrécur13'!V$23+'1C TSrécur13'!V$24+'1C TSrécur13'!V$25+'1C TSrécur13'!V$29)/'1C TSrécur13'!V$17),IF(AND('1C TSrécur13'!$B$12&lt;&gt;"",$K$2="Pôle",'1C TSrécur13'!$C$12="NON"),(('1C TSrécur13'!V$22+'1C TSrécur13'!V$23+'1C TSrécur13'!V$24+'1C TSrécur13'!V$25+'1C TSrécur13'!V$29)/'1C TSrécur13'!V$30),IF(AND('1C TSrécur13'!$B$12&lt;&gt;"",$K$2&lt;&gt;"Pôle",'1C TSrécur13'!$C$12="OUI"),(('1C TSrécur13'!V$22+'1C TSrécur13'!V$23+'1C TSrécur13'!V$24+'1C TSrécur13'!V$25+'1C TSrécur13'!V$26+'1C TSrécur13'!V$27+'1C TSrécur13'!V$28+'1C TSrécur13'!V$29)/'1C TSrécur13'!V$17),IF(AND('1C TSrécur13'!$B$12&lt;&gt;"",$K$2&lt;&gt;"Pôle",'1C TSrécur13'!$C$12="NON"),(('1C TSrécur13'!V$22+'1C TSrécur13'!V$23+'1C TSrécur13'!V$24+'1C TSrécur13'!V$25+'1C TSrécur13'!V$26+'1C TSrécur13'!V$27+'1C TSrécur13'!V$28+'1C TSrécur13'!V$29)/'1C TSrécur13'!V$30))))))</f>
        <v>0</v>
      </c>
      <c r="M625" s="539">
        <f>IF(OR('1C TSrécur13'!$B$12="",'1C TSrécur13'!V$30=0),0,IF(AND('1C TSrécur13'!$B$12&lt;&gt;"",$K$2="Pôle",'1C TSrécur13'!$C$12="OUI"),(('1C TSrécur13'!V$26+'1C TSrécur13'!V$27+'1C TSrécur13'!V$28)/'1C TSrécur13'!V$17),IF(AND('1C TSrécur13'!$B$12&lt;&gt;"",$K$2="Pôle",'1C TSrécur13'!$C$12="NON"),(('1C TSrécur13'!V$26+'1C TSrécur13'!V$27+'1C TSrécur13'!V$28)/'1C TSrécur13'!V$30),IF(AND('1C TSrécur13'!$B$12&lt;&gt;"",$K$2&lt;&gt;"Pôle"),0))))</f>
        <v>0</v>
      </c>
      <c r="N625" s="539">
        <f>IF(AND('1C TSrécur13'!$V$17&lt;&gt;0,'1C TSrécur13'!$V$30&lt;&gt;0),L625+M625,0)</f>
        <v>0</v>
      </c>
      <c r="O625" s="544" t="str">
        <f>IF(AND('1C TSrécur13'!V$17&lt;&gt;0,'1C TSrécur13'!$C$12="OUI"),'1C TSrécur13'!V$36/'1C TSrécur13'!V$17,"")</f>
        <v/>
      </c>
      <c r="P625" s="545" t="str">
        <f>IF(AND('1C TSrécur13'!V$17&lt;&gt;0,'1C TSrécur13'!$C$12="OUI"),'1C TSrécur13'!$V$37/'1C TSrécur13'!V$17,"")</f>
        <v/>
      </c>
      <c r="Q625" s="545" t="str">
        <f>IF(AND('1C TSrécur13'!V$17&lt;&gt;0,'1C TSrécur13'!$C$12="OUI"),'1C TSrécur13'!$V$38/'1C TSrécur13'!V$17,"")</f>
        <v/>
      </c>
      <c r="R625" s="545" t="str">
        <f>IF(AND('1C TSrécur13'!V$17&lt;&gt;0,'1C TSrécur13'!$C$12="OUI"),'1C TSrécur13'!$V$39/'1C TSrécur13'!V$17,"")</f>
        <v/>
      </c>
      <c r="S625" s="545" t="str">
        <f>IF(AND('1C TSrécur13'!V$17&lt;&gt;0,'1C TSrécur13'!$C$12="OUI"),'1C TSrécur13'!$V$40/'1C TSrécur13'!V$17,"")</f>
        <v/>
      </c>
      <c r="T625" s="545" t="str">
        <f>IF(AND('1C TSrécur13'!V$17&lt;&gt;0,'1C TSrécur13'!$C$12="OUI"),'1C TSrécur13'!$V$41/'1C TSrécur13'!V$17,"")</f>
        <v/>
      </c>
      <c r="U625" s="545" t="str">
        <f>IF(AND('1C TSrécur13'!V$17&lt;&gt;0,'1C TSrécur13'!$C$12="OUI"),'1C TSrécur13'!$V$42/'1C TSrécur13'!V$17,"")</f>
        <v/>
      </c>
      <c r="V625" s="545" t="str">
        <f>IF(AND('1C TSrécur13'!V$17&lt;&gt;0,'1C TSrécur13'!$C$12="OUI"),'1C TSrécur13'!$V$43/'1C TSrécur13'!V$17,"")</f>
        <v/>
      </c>
      <c r="W625" s="545" t="str">
        <f>IF(AND('1C TSrécur13'!V$17&lt;&gt;0,'1C TSrécur13'!$C$12="OUI"),'1C TSrécur13'!$V$44/'1C TSrécur13'!V$17,"")</f>
        <v/>
      </c>
      <c r="X625" s="545" t="str">
        <f>IF(AND('1C TSrécur13'!V$17&lt;&gt;0,'1C TSrécur13'!$C$12="OUI"),'1C TSrécur13'!$V$45/'1C TSrécur13'!V$17,"")</f>
        <v/>
      </c>
      <c r="Y625" s="545" t="str">
        <f>IF(AND('1C TSrécur13'!V$17&lt;&gt;0,'1C TSrécur13'!$C$12="OUI"),'1C TSrécur13'!$V$46/'1C TSrécur13'!V$17,"")</f>
        <v/>
      </c>
      <c r="Z625" s="545" t="str">
        <f>IF(AND('1C TSrécur13'!V$17&lt;&gt;0,'1C TSrécur13'!$C$12="OUI"),'1C TSrécur13'!$V$47/'1C TSrécur13'!V$17,"")</f>
        <v/>
      </c>
      <c r="AA625" s="545" t="str">
        <f>IF(AND('1C TSrécur13'!V$17&lt;&gt;0,'1C TSrécur13'!$C$12="OUI"),'1C TSrécur13'!$V$48/'1C TSrécur13'!V$17,"")</f>
        <v/>
      </c>
      <c r="AB625" s="545" t="str">
        <f>IF(AND('1C TSrécur13'!V$17&lt;&gt;0,'1C TSrécur13'!$C$12="OUI"),'1C TSrécur13'!$V$49/'1C TSrécur13'!V$17,"")</f>
        <v/>
      </c>
      <c r="AC625" s="545" t="str">
        <f>IF(AND('1C TSrécur13'!V$17&lt;&gt;0,'1C TSrécur13'!$C$12="OUI"),'1C TSrécur13'!$V$50/'1C TSrécur13'!V$17,"")</f>
        <v/>
      </c>
      <c r="AD625" s="545" t="str">
        <f>IF(AND('1C TSrécur13'!V$17&lt;&gt;0,'1C TSrécur13'!$C$12="OUI"),'1C TSrécur13'!$V$51/'1C TSrécur13'!V$17,"")</f>
        <v/>
      </c>
      <c r="AE625" s="545" t="str">
        <f>IF(AND('1C TSrécur13'!V$17&lt;&gt;0,'1C TSrécur13'!$C$12="OUI"),'1C TSrécur13'!$V$52/'1C TSrécur13'!V$17,"")</f>
        <v/>
      </c>
      <c r="AF625" s="545" t="str">
        <f>IF(AND('1C TSrécur13'!V$17&lt;&gt;0,'1C TSrécur13'!$C$12="OUI"),'1C TSrécur13'!$V$53/'1C TSrécur13'!V$17,"")</f>
        <v/>
      </c>
      <c r="AG625" s="545" t="str">
        <f>IF(AND('1C TSrécur13'!V$17&lt;&gt;0,'1C TSrécur13'!$C$12="OUI"),'1C TSrécur13'!$V$54/'1C TSrécur13'!V$17,"")</f>
        <v/>
      </c>
      <c r="AH625" s="545" t="str">
        <f>IF(AND('1C TSrécur13'!V$17&lt;&gt;0,'1C TSrécur13'!$C$12="OUI"),'1C TSrécur13'!$V$55/'1C TSrécur13'!V$17,"")</f>
        <v/>
      </c>
      <c r="AI625" s="545" t="str">
        <f>IF(AND('1C TSrécur13'!V$17&lt;&gt;0,'1C TSrécur13'!$C$12="OUI"),'1C TSrécur13'!$V$56/'1C TSrécur13'!V$17,"")</f>
        <v/>
      </c>
      <c r="AJ625" s="545" t="str">
        <f>IF(AND('1C TSrécur13'!V$17&lt;&gt;0,'1C TSrécur13'!$C$12="OUI"),'1C TSrécur13'!$V$57/'1C TSrécur13'!V$17,"")</f>
        <v/>
      </c>
      <c r="AK625" s="545">
        <f>IF(AND('1C TSrécur13'!V$17&lt;&gt;0,'1C TSrécur13'!$C$12="OUI"),'1C TSrécur13'!V$58/'1C TSrécur13'!V$17,0)</f>
        <v>0</v>
      </c>
      <c r="AL625" s="73">
        <f>IF(AND('1C TSrécur13'!$B$12&lt;&gt;"",'1C TSrécur13'!$C$12="OUI"),N625+AK625,N625)</f>
        <v>0</v>
      </c>
      <c r="AM625" s="344">
        <f t="shared" si="186"/>
        <v>0</v>
      </c>
      <c r="AN625" s="344">
        <f t="shared" si="187"/>
        <v>0</v>
      </c>
      <c r="AO625" s="345">
        <f t="shared" si="206"/>
        <v>0</v>
      </c>
      <c r="AP625" s="573">
        <f t="shared" si="207"/>
        <v>0</v>
      </c>
      <c r="AQ625" s="583">
        <f t="shared" si="205"/>
        <v>0</v>
      </c>
      <c r="AR625" s="579"/>
      <c r="AS625" s="102"/>
      <c r="AT625" s="209" t="str">
        <f>IF('1C TSrécur13'!V$17*FICHE!$C$13&lt;J625,"Forfait limité à "&amp;FICHE!$C$13&amp;"€/jour","")</f>
        <v/>
      </c>
      <c r="AU625" s="592"/>
    </row>
    <row r="626" spans="1:211" ht="13.9" hidden="1" customHeight="1">
      <c r="A626" s="309"/>
      <c r="B626" s="338"/>
      <c r="C626" s="962" t="str">
        <f>IF('1C TSrécur13'!W$17&lt;&gt;0,'1C TSrécur13'!$B$12,"")</f>
        <v/>
      </c>
      <c r="D626" s="963"/>
      <c r="E626" s="964"/>
      <c r="F626" s="211" t="str">
        <f>IF(AND($C626='1C TSrécur13'!$B$12,'1C TSrécur13'!$B$16="récurrentes",'1C TSrécur13'!$W$17&lt;&gt;""),'1C TSrécur13'!$W$21,"")</f>
        <v/>
      </c>
      <c r="G626" s="235"/>
      <c r="H626" s="745">
        <v>0.21</v>
      </c>
      <c r="I626" s="747">
        <v>1</v>
      </c>
      <c r="J626" s="316"/>
      <c r="K626" s="786">
        <f t="shared" si="201"/>
        <v>0</v>
      </c>
      <c r="L626" s="539">
        <f>IF(OR('1C TSrécur13'!$B$12="",'1C TSrécur13'!W$30=0),0,IF(AND('1C TSrécur13'!$B$12&lt;&gt;"",$K$2="Pôle",'1C TSrécur13'!$C$12="OUI"),(('1C TSrécur13'!W$22+'1C TSrécur13'!W$23+'1C TSrécur13'!W$24+'1C TSrécur13'!W$25+'1C TSrécur13'!W$29)/'1C TSrécur13'!W$17),IF(AND('1C TSrécur13'!$B$12&lt;&gt;"",$K$2="Pôle",'1C TSrécur13'!$C$12="NON"),(('1C TSrécur13'!W$22+'1C TSrécur13'!W$23+'1C TSrécur13'!W$24+'1C TSrécur13'!W$25+'1C TSrécur13'!W$29)/'1C TSrécur13'!W$30),IF(AND('1C TSrécur13'!$B$12&lt;&gt;"",$K$2&lt;&gt;"Pôle",'1C TSrécur13'!$C$12="OUI"),(('1C TSrécur13'!W$22+'1C TSrécur13'!W$23+'1C TSrécur13'!W$24+'1C TSrécur13'!W$25+'1C TSrécur13'!W$26+'1C TSrécur13'!W$27+'1C TSrécur13'!W$28+'1C TSrécur13'!W$29)/'1C TSrécur13'!W$17),IF(AND('1C TSrécur13'!$B$12&lt;&gt;"",$K$2&lt;&gt;"Pôle",'1C TSrécur13'!$C$12="NON"),(('1C TSrécur13'!W$22+'1C TSrécur13'!W$23+'1C TSrécur13'!W$24+'1C TSrécur13'!W$25+'1C TSrécur13'!W$26+'1C TSrécur13'!W$27+'1C TSrécur13'!W$28+'1C TSrécur13'!W$29)/'1C TSrécur13'!W$30))))))</f>
        <v>0</v>
      </c>
      <c r="M626" s="539">
        <f>IF(OR('1C TSrécur13'!$B$12="",'1C TSrécur13'!W$30=0),0,IF(AND('1C TSrécur13'!$B$12&lt;&gt;"",$K$2="Pôle",'1C TSrécur13'!$C$12="OUI"),(('1C TSrécur13'!W$26+'1C TSrécur13'!W$27+'1C TSrécur13'!W$28)/'1C TSrécur13'!W$17),IF(AND('1C TSrécur13'!$B$12&lt;&gt;"",$K$2="Pôle",'1C TSrécur13'!$C$12="NON"),(('1C TSrécur13'!W$26+'1C TSrécur13'!W$27+'1C TSrécur13'!W$28)/'1C TSrécur13'!W$30),IF(AND('1C TSrécur13'!$B$12&lt;&gt;"",$K$2&lt;&gt;"Pôle"),0))))</f>
        <v>0</v>
      </c>
      <c r="N626" s="539">
        <f>IF(AND('1C TSrécur13'!$W$17&lt;&gt;0,'1C TSrécur13'!$W$30&lt;&gt;0),L626+M626,0)</f>
        <v>0</v>
      </c>
      <c r="O626" s="544" t="str">
        <f>IF(AND('1C TSrécur13'!W$17&lt;&gt;0,'1C TSrécur13'!$C$12="OUI"),'1C TSrécur13'!W$36/'1C TSrécur13'!W$17,"")</f>
        <v/>
      </c>
      <c r="P626" s="545" t="str">
        <f>IF(AND('1C TSrécur13'!W$17&lt;&gt;0,'1C TSrécur13'!$C$12="OUI"),'1C TSrécur13'!$W$37/'1C TSrécur13'!W$17,"")</f>
        <v/>
      </c>
      <c r="Q626" s="545" t="str">
        <f>IF(AND('1C TSrécur13'!W$17&lt;&gt;0,'1C TSrécur13'!$C$12="OUI"),'1C TSrécur13'!$W$38/'1C TSrécur13'!W$17,"")</f>
        <v/>
      </c>
      <c r="R626" s="545" t="str">
        <f>IF(AND('1C TSrécur13'!W$17&lt;&gt;0,'1C TSrécur13'!$C$12="OUI"),'1C TSrécur13'!$W$39/'1C TSrécur13'!W$17,"")</f>
        <v/>
      </c>
      <c r="S626" s="545" t="str">
        <f>IF(AND('1C TSrécur13'!W$17&lt;&gt;0,'1C TSrécur13'!$C$12="OUI"),'1C TSrécur13'!$W$40/'1C TSrécur13'!W$17,"")</f>
        <v/>
      </c>
      <c r="T626" s="545" t="str">
        <f>IF(AND('1C TSrécur13'!W$17&lt;&gt;0,'1C TSrécur13'!$C$12="OUI"),'1C TSrécur13'!$W$41/'1C TSrécur13'!W$17,"")</f>
        <v/>
      </c>
      <c r="U626" s="545" t="str">
        <f>IF(AND('1C TSrécur13'!W$17&lt;&gt;0,'1C TSrécur13'!$C$12="OUI"),'1C TSrécur13'!$W$42/'1C TSrécur13'!W$17,"")</f>
        <v/>
      </c>
      <c r="V626" s="545" t="str">
        <f>IF(AND('1C TSrécur13'!W$17&lt;&gt;0,'1C TSrécur13'!$C$12="OUI"),'1C TSrécur13'!$W$43/'1C TSrécur13'!W$17,"")</f>
        <v/>
      </c>
      <c r="W626" s="545" t="str">
        <f>IF(AND('1C TSrécur13'!W$17&lt;&gt;0,'1C TSrécur13'!$C$12="OUI"),'1C TSrécur13'!$W$44/'1C TSrécur13'!W$17,"")</f>
        <v/>
      </c>
      <c r="X626" s="545" t="str">
        <f>IF(AND('1C TSrécur13'!W$17&lt;&gt;0,'1C TSrécur13'!$C$12="OUI"),'1C TSrécur13'!$W$45/'1C TSrécur13'!W$17,"")</f>
        <v/>
      </c>
      <c r="Y626" s="545" t="str">
        <f>IF(AND('1C TSrécur13'!W$17&lt;&gt;0,'1C TSrécur13'!$C$12="OUI"),'1C TSrécur13'!$W$46/'1C TSrécur13'!W$17,"")</f>
        <v/>
      </c>
      <c r="Z626" s="545" t="str">
        <f>IF(AND('1C TSrécur13'!W$17&lt;&gt;0,'1C TSrécur13'!$C$12="OUI"),'1C TSrécur13'!$W$47/'1C TSrécur13'!W$17,"")</f>
        <v/>
      </c>
      <c r="AA626" s="545" t="str">
        <f>IF(AND('1C TSrécur13'!W$17&lt;&gt;0,'1C TSrécur13'!$C$12="OUI"),'1C TSrécur13'!$W$48/'1C TSrécur13'!W$17,"")</f>
        <v/>
      </c>
      <c r="AB626" s="545" t="str">
        <f>IF(AND('1C TSrécur13'!W$17&lt;&gt;0,'1C TSrécur13'!$C$12="OUI"),'1C TSrécur13'!$W$49/'1C TSrécur13'!W$17,"")</f>
        <v/>
      </c>
      <c r="AC626" s="545" t="str">
        <f>IF(AND('1C TSrécur13'!W$17&lt;&gt;0,'1C TSrécur13'!$C$12="OUI"),'1C TSrécur13'!$W$50/'1C TSrécur13'!W$17,"")</f>
        <v/>
      </c>
      <c r="AD626" s="545" t="str">
        <f>IF(AND('1C TSrécur13'!W$17&lt;&gt;0,'1C TSrécur13'!$C$12="OUI"),'1C TSrécur13'!$W$51/'1C TSrécur13'!W$17,"")</f>
        <v/>
      </c>
      <c r="AE626" s="545" t="str">
        <f>IF(AND('1C TSrécur13'!W$17&lt;&gt;0,'1C TSrécur13'!$C$12="OUI"),'1C TSrécur13'!$W$52/'1C TSrécur13'!W$17,"")</f>
        <v/>
      </c>
      <c r="AF626" s="545" t="str">
        <f>IF(AND('1C TSrécur13'!W$17&lt;&gt;0,'1C TSrécur13'!$C$12="OUI"),'1C TSrécur13'!$W$53/'1C TSrécur13'!W$17,"")</f>
        <v/>
      </c>
      <c r="AG626" s="545" t="str">
        <f>IF(AND('1C TSrécur13'!W$17&lt;&gt;0,'1C TSrécur13'!$C$12="OUI"),'1C TSrécur13'!$W$54/'1C TSrécur13'!W$17,"")</f>
        <v/>
      </c>
      <c r="AH626" s="545" t="str">
        <f>IF(AND('1C TSrécur13'!W$17&lt;&gt;0,'1C TSrécur13'!$C$12="OUI"),'1C TSrécur13'!$W$55/'1C TSrécur13'!W$17,"")</f>
        <v/>
      </c>
      <c r="AI626" s="545" t="str">
        <f>IF(AND('1C TSrécur13'!W$17&lt;&gt;0,'1C TSrécur13'!$C$12="OUI"),'1C TSrécur13'!$W$56/'1C TSrécur13'!W$17,"")</f>
        <v/>
      </c>
      <c r="AJ626" s="545" t="str">
        <f>IF(AND('1C TSrécur13'!W$17&lt;&gt;0,'1C TSrécur13'!$C$12="OUI"),'1C TSrécur13'!$W$57/'1C TSrécur13'!W$17,"")</f>
        <v/>
      </c>
      <c r="AK626" s="545">
        <f>IF(AND('1C TSrécur13'!W$17&lt;&gt;0,'1C TSrécur13'!$C$12="OUI"),'1C TSrécur13'!W$58/'1C TSrécur13'!W$17,0)</f>
        <v>0</v>
      </c>
      <c r="AL626" s="73">
        <f>IF(AND('1C TSrécur13'!$B$12&lt;&gt;"",'1C TSrécur13'!$C$12="OUI"),N626+AK626,N626)</f>
        <v>0</v>
      </c>
      <c r="AM626" s="344">
        <f t="shared" si="186"/>
        <v>0</v>
      </c>
      <c r="AN626" s="344">
        <f t="shared" si="187"/>
        <v>0</v>
      </c>
      <c r="AO626" s="345">
        <f t="shared" si="206"/>
        <v>0</v>
      </c>
      <c r="AP626" s="573">
        <f t="shared" si="207"/>
        <v>0</v>
      </c>
      <c r="AQ626" s="583">
        <f t="shared" si="205"/>
        <v>0</v>
      </c>
      <c r="AR626" s="579"/>
      <c r="AS626" s="102"/>
      <c r="AT626" s="209" t="str">
        <f>IF('1C TSrécur13'!W$17*FICHE!$C$13&lt;J626,"Forfait limité à "&amp;FICHE!$C$13&amp;"€/jour","")</f>
        <v/>
      </c>
      <c r="AU626" s="592"/>
    </row>
    <row r="627" spans="1:211" ht="13.9" hidden="1" customHeight="1">
      <c r="A627" s="309"/>
      <c r="B627" s="338"/>
      <c r="C627" s="962" t="str">
        <f>IF('1C TSrécur13'!X$17&lt;&gt;0,'1C TSrécur13'!$B$12,"")</f>
        <v/>
      </c>
      <c r="D627" s="963"/>
      <c r="E627" s="964"/>
      <c r="F627" s="211" t="str">
        <f>IF(AND($C627='1C TSrécur13'!$B$12,'1C TSrécur13'!$B$16="récurrentes",'1C TSrécur13'!$X$17&lt;&gt;""),'1C TSrécur13'!$X$21,"")</f>
        <v/>
      </c>
      <c r="G627" s="235"/>
      <c r="H627" s="745">
        <v>0.21</v>
      </c>
      <c r="I627" s="747">
        <v>1</v>
      </c>
      <c r="J627" s="316"/>
      <c r="K627" s="786">
        <f t="shared" si="201"/>
        <v>0</v>
      </c>
      <c r="L627" s="539">
        <f>IF(OR('1C TSrécur13'!$B$12="",'1C TSrécur13'!X$30=0),0,IF(AND('1C TSrécur13'!$B$12&lt;&gt;"",$K$2="Pôle",'1C TSrécur13'!$C$12="OUI"),(('1C TSrécur13'!X$22+'1C TSrécur13'!X$23+'1C TSrécur13'!X$24+'1C TSrécur13'!X$25+'1C TSrécur13'!X$29)/'1C TSrécur13'!X$17),IF(AND('1C TSrécur13'!$B$12&lt;&gt;"",$K$2="Pôle",'1C TSrécur13'!$C$12="NON"),(('1C TSrécur13'!X$22+'1C TSrécur13'!X$23+'1C TSrécur13'!X$24+'1C TSrécur13'!X$25+'1C TSrécur13'!X$29)/'1C TSrécur13'!X$30),IF(AND('1C TSrécur13'!$B$12&lt;&gt;"",$K$2&lt;&gt;"Pôle",'1C TSrécur13'!$C$12="OUI"),(('1C TSrécur13'!X$22+'1C TSrécur13'!X$23+'1C TSrécur13'!X$24+'1C TSrécur13'!X$25+'1C TSrécur13'!X$26+'1C TSrécur13'!X$27+'1C TSrécur13'!X$28+'1C TSrécur13'!X$29)/'1C TSrécur13'!X$17),IF(AND('1C TSrécur13'!$B$12&lt;&gt;"",$K$2&lt;&gt;"Pôle",'1C TSrécur13'!$C$12="NON"),(('1C TSrécur13'!X$22+'1C TSrécur13'!X$23+'1C TSrécur13'!X$24+'1C TSrécur13'!X$25+'1C TSrécur13'!X$26+'1C TSrécur13'!X$27+'1C TSrécur13'!X$28+'1C TSrécur13'!X$29)/'1C TSrécur13'!X$30))))))</f>
        <v>0</v>
      </c>
      <c r="M627" s="539">
        <f>IF(OR('1C TSrécur13'!$B$12="",'1C TSrécur13'!X$30=0),0,IF(AND('1C TSrécur13'!$B$12&lt;&gt;"",$K$2="Pôle",'1C TSrécur13'!$C$12="OUI"),(('1C TSrécur13'!X$26+'1C TSrécur13'!X$27+'1C TSrécur13'!X$28)/'1C TSrécur13'!X$17),IF(AND('1C TSrécur13'!$B$12&lt;&gt;"",$K$2="Pôle",'1C TSrécur13'!$C$12="NON"),(('1C TSrécur13'!X$26+'1C TSrécur13'!X$27+'1C TSrécur13'!X$28)/'1C TSrécur13'!X$30),IF(AND('1C TSrécur13'!$B$12&lt;&gt;"",$K$2&lt;&gt;"Pôle"),0))))</f>
        <v>0</v>
      </c>
      <c r="N627" s="539">
        <f>IF(AND('1C TSrécur13'!$X$17&lt;&gt;0,'1C TSrécur13'!$X$30&lt;&gt;0),L627+M627,0)</f>
        <v>0</v>
      </c>
      <c r="O627" s="544" t="str">
        <f>IF(AND('1C TSrécur13'!X$17&lt;&gt;0,'1C TSrécur13'!$C$12="OUI"),'1C TSrécur13'!X$36/'1C TSrécur13'!X$17,"")</f>
        <v/>
      </c>
      <c r="P627" s="545" t="str">
        <f>IF(AND('1C TSrécur13'!X$17&lt;&gt;0,'1C TSrécur13'!$C$12="OUI"),'1C TSrécur13'!$X$37/'1C TSrécur13'!X$17,"")</f>
        <v/>
      </c>
      <c r="Q627" s="545" t="str">
        <f>IF(AND('1C TSrécur13'!X$17&lt;&gt;0,'1C TSrécur13'!$C$12="OUI"),'1C TSrécur13'!$X$38/'1C TSrécur13'!X$17,"")</f>
        <v/>
      </c>
      <c r="R627" s="545" t="str">
        <f>IF(AND('1C TSrécur13'!X$17&lt;&gt;0,'1C TSrécur13'!$C$12="OUI"),'1C TSrécur13'!$X$39/'1C TSrécur13'!X$17,"")</f>
        <v/>
      </c>
      <c r="S627" s="545" t="str">
        <f>IF(AND('1C TSrécur13'!X$17&lt;&gt;0,'1C TSrécur13'!$C$12="OUI"),'1C TSrécur13'!$X$40/'1C TSrécur13'!X$17,"")</f>
        <v/>
      </c>
      <c r="T627" s="545" t="str">
        <f>IF(AND('1C TSrécur13'!X$17&lt;&gt;0,'1C TSrécur13'!$C$12="OUI"),'1C TSrécur13'!$X$41/'1C TSrécur13'!X$17,"")</f>
        <v/>
      </c>
      <c r="U627" s="545" t="str">
        <f>IF(AND('1C TSrécur13'!X$17&lt;&gt;0,'1C TSrécur13'!$C$12="OUI"),'1C TSrécur13'!$X$42/'1C TSrécur13'!X$17,"")</f>
        <v/>
      </c>
      <c r="V627" s="545" t="str">
        <f>IF(AND('1C TSrécur13'!X$17&lt;&gt;0,'1C TSrécur13'!$C$12="OUI"),'1C TSrécur13'!$X$43/'1C TSrécur13'!X$17,"")</f>
        <v/>
      </c>
      <c r="W627" s="545" t="str">
        <f>IF(AND('1C TSrécur13'!X$17&lt;&gt;0,'1C TSrécur13'!$C$12="OUI"),'1C TSrécur13'!$X$44/'1C TSrécur13'!X$17,"")</f>
        <v/>
      </c>
      <c r="X627" s="545" t="str">
        <f>IF(AND('1C TSrécur13'!X$17&lt;&gt;0,'1C TSrécur13'!$C$12="OUI"),'1C TSrécur13'!$X$45/'1C TSrécur13'!X$17,"")</f>
        <v/>
      </c>
      <c r="Y627" s="545" t="str">
        <f>IF(AND('1C TSrécur13'!X$17&lt;&gt;0,'1C TSrécur13'!$C$12="OUI"),'1C TSrécur13'!$X$46/'1C TSrécur13'!X$17,"")</f>
        <v/>
      </c>
      <c r="Z627" s="545" t="str">
        <f>IF(AND('1C TSrécur13'!X$17&lt;&gt;0,'1C TSrécur13'!$C$12="OUI"),'1C TSrécur13'!$X$47/'1C TSrécur13'!X$17,"")</f>
        <v/>
      </c>
      <c r="AA627" s="545" t="str">
        <f>IF(AND('1C TSrécur13'!X$17&lt;&gt;0,'1C TSrécur13'!$C$12="OUI"),'1C TSrécur13'!$X$48/'1C TSrécur13'!X$17,"")</f>
        <v/>
      </c>
      <c r="AB627" s="545" t="str">
        <f>IF(AND('1C TSrécur13'!X$17&lt;&gt;0,'1C TSrécur13'!$C$12="OUI"),'1C TSrécur13'!$X$49/'1C TSrécur13'!X$17,"")</f>
        <v/>
      </c>
      <c r="AC627" s="545" t="str">
        <f>IF(AND('1C TSrécur13'!X$17&lt;&gt;0,'1C TSrécur13'!$C$12="OUI"),'1C TSrécur13'!$X$50/'1C TSrécur13'!X$17,"")</f>
        <v/>
      </c>
      <c r="AD627" s="545" t="str">
        <f>IF(AND('1C TSrécur13'!X$17&lt;&gt;0,'1C TSrécur13'!$C$12="OUI"),'1C TSrécur13'!$X$51/'1C TSrécur13'!X$17,"")</f>
        <v/>
      </c>
      <c r="AE627" s="545" t="str">
        <f>IF(AND('1C TSrécur13'!X$17&lt;&gt;0,'1C TSrécur13'!$C$12="OUI"),'1C TSrécur13'!$X$52/'1C TSrécur13'!X$17,"")</f>
        <v/>
      </c>
      <c r="AF627" s="545" t="str">
        <f>IF(AND('1C TSrécur13'!X$17&lt;&gt;0,'1C TSrécur13'!$C$12="OUI"),'1C TSrécur13'!$X$53/'1C TSrécur13'!X$17,"")</f>
        <v/>
      </c>
      <c r="AG627" s="545" t="str">
        <f>IF(AND('1C TSrécur13'!X$17&lt;&gt;0,'1C TSrécur13'!$C$12="OUI"),'1C TSrécur13'!$X$54/'1C TSrécur13'!X$17,"")</f>
        <v/>
      </c>
      <c r="AH627" s="545" t="str">
        <f>IF(AND('1C TSrécur13'!X$17&lt;&gt;0,'1C TSrécur13'!$C$12="OUI"),'1C TSrécur13'!$X$55/'1C TSrécur13'!X$17,"")</f>
        <v/>
      </c>
      <c r="AI627" s="545" t="str">
        <f>IF(AND('1C TSrécur13'!X$17&lt;&gt;0,'1C TSrécur13'!$C$12="OUI"),'1C TSrécur13'!$X$56/'1C TSrécur13'!X$17,"")</f>
        <v/>
      </c>
      <c r="AJ627" s="545" t="str">
        <f>IF(AND('1C TSrécur13'!X$17&lt;&gt;0,'1C TSrécur13'!$C$12="OUI"),'1C TSrécur13'!$X$57/'1C TSrécur13'!X$17,"")</f>
        <v/>
      </c>
      <c r="AK627" s="545">
        <f>IF(AND('1C TSrécur13'!X$17&lt;&gt;0,'1C TSrécur13'!$C$12="OUI"),'1C TSrécur13'!X$58/'1C TSrécur13'!X$17,0)</f>
        <v>0</v>
      </c>
      <c r="AL627" s="73">
        <f>IF(AND('1C TSrécur13'!$B$12&lt;&gt;"",'1C TSrécur13'!$C$12="OUI"),N627+AK627,N627)</f>
        <v>0</v>
      </c>
      <c r="AM627" s="344">
        <f t="shared" si="186"/>
        <v>0</v>
      </c>
      <c r="AN627" s="344">
        <f t="shared" si="187"/>
        <v>0</v>
      </c>
      <c r="AO627" s="345">
        <f t="shared" si="206"/>
        <v>0</v>
      </c>
      <c r="AP627" s="573">
        <f t="shared" si="207"/>
        <v>0</v>
      </c>
      <c r="AQ627" s="583">
        <f t="shared" si="205"/>
        <v>0</v>
      </c>
      <c r="AR627" s="579"/>
      <c r="AS627" s="102"/>
      <c r="AT627" s="209" t="str">
        <f>IF('1C TSrécur13'!X$17*FICHE!$C$13&lt;J627,"Forfait limité à "&amp;FICHE!$C$13&amp;"€/jour","")</f>
        <v/>
      </c>
      <c r="AU627" s="592"/>
    </row>
    <row r="628" spans="1:211" ht="13.9" hidden="1" customHeight="1">
      <c r="A628" s="309"/>
      <c r="B628" s="338"/>
      <c r="C628" s="962" t="str">
        <f>IF('1C TSrécur13'!Y$17&lt;&gt;0,'1C TSrécur13'!$B$12,"")</f>
        <v/>
      </c>
      <c r="D628" s="963"/>
      <c r="E628" s="964"/>
      <c r="F628" s="211" t="str">
        <f>IF(AND($C628='1C TSrécur13'!$B$12,'1C TSrécur13'!$B$16="récurrentes",'1C TSrécur13'!$Y$17&lt;&gt;""),'1C TSrécur13'!$Y$21,"")</f>
        <v/>
      </c>
      <c r="G628" s="235"/>
      <c r="H628" s="745">
        <v>0.21</v>
      </c>
      <c r="I628" s="747">
        <v>1</v>
      </c>
      <c r="J628" s="316"/>
      <c r="K628" s="786">
        <f t="shared" si="201"/>
        <v>0</v>
      </c>
      <c r="L628" s="539">
        <f>IF(OR('1C TSrécur13'!$B$12="",'1C TSrécur13'!Y$30=0),0,IF(AND('1C TSrécur13'!$B$12&lt;&gt;"",$K$2="Pôle",'1C TSrécur13'!$C$12="OUI"),(('1C TSrécur13'!Y$22+'1C TSrécur13'!Y$23+'1C TSrécur13'!Y$24+'1C TSrécur13'!Y$25+'1C TSrécur13'!Y$29)/'1C TSrécur13'!Y$17),IF(AND('1C TSrécur13'!$B$12&lt;&gt;"",$K$2="Pôle",'1C TSrécur13'!$C$12="NON"),(('1C TSrécur13'!Y$22+'1C TSrécur13'!Y$23+'1C TSrécur13'!Y$24+'1C TSrécur13'!Y$25+'1C TSrécur13'!Y$29)/'1C TSrécur13'!Y$30),IF(AND('1C TSrécur13'!$B$12&lt;&gt;"",$K$2&lt;&gt;"Pôle",'1C TSrécur13'!$C$12="OUI"),(('1C TSrécur13'!Y$22+'1C TSrécur13'!Y$23+'1C TSrécur13'!Y$24+'1C TSrécur13'!Y$25+'1C TSrécur13'!Y$26+'1C TSrécur13'!Y$27+'1C TSrécur13'!Y$28+'1C TSrécur13'!Y$29)/'1C TSrécur13'!Y$17),IF(AND('1C TSrécur13'!$B$12&lt;&gt;"",$K$2&lt;&gt;"Pôle",'1C TSrécur13'!$C$12="NON"),(('1C TSrécur13'!Y$22+'1C TSrécur13'!Y$23+'1C TSrécur13'!Y$24+'1C TSrécur13'!Y$25+'1C TSrécur13'!Y$26+'1C TSrécur13'!Y$27+'1C TSrécur13'!Y$28+'1C TSrécur13'!Y$29)/'1C TSrécur13'!Y$30))))))</f>
        <v>0</v>
      </c>
      <c r="M628" s="539">
        <f>IF(OR('1C TSrécur13'!$B$12="",'1C TSrécur13'!Y$30=0),0,IF(AND('1C TSrécur13'!$B$12&lt;&gt;"",$K$2="Pôle",'1C TSrécur13'!$C$12="OUI"),(('1C TSrécur13'!Y$26+'1C TSrécur13'!Y$27+'1C TSrécur13'!Y$28)/'1C TSrécur13'!Y$17),IF(AND('1C TSrécur13'!$B$12&lt;&gt;"",$K$2="Pôle",'1C TSrécur13'!$C$12="NON"),(('1C TSrécur13'!Y$26+'1C TSrécur13'!Y$27+'1C TSrécur13'!Y$28)/'1C TSrécur13'!Y$30),IF(AND('1C TSrécur13'!$B$12&lt;&gt;"",$K$2&lt;&gt;"Pôle"),0))))</f>
        <v>0</v>
      </c>
      <c r="N628" s="539">
        <f>IF(AND('1C TSrécur13'!$Y$17&lt;&gt;0,'1C TSrécur13'!$Y$30&lt;&gt;0),L628+M628,0)</f>
        <v>0</v>
      </c>
      <c r="O628" s="544" t="str">
        <f>IF(AND('1C TSrécur13'!Y$17&lt;&gt;0,'1C TSrécur13'!$C$12="OUI"),'1C TSrécur13'!Y$36/'1C TSrécur13'!Y$17,"")</f>
        <v/>
      </c>
      <c r="P628" s="545" t="str">
        <f>IF(AND('1C TSrécur13'!Y$17&lt;&gt;0,'1C TSrécur13'!$C$12="OUI"),'1C TSrécur13'!$Y$37/'1C TSrécur13'!Y$17,"")</f>
        <v/>
      </c>
      <c r="Q628" s="545" t="str">
        <f>IF(AND('1C TSrécur13'!Y$17&lt;&gt;0,'1C TSrécur13'!$C$12="OUI"),'1C TSrécur13'!$Y$38/'1C TSrécur13'!Y$17,"")</f>
        <v/>
      </c>
      <c r="R628" s="545" t="str">
        <f>IF(AND('1C TSrécur13'!Y$17&lt;&gt;0,'1C TSrécur13'!$C$12="OUI"),'1C TSrécur13'!$Y$39/'1C TSrécur13'!Y$17,"")</f>
        <v/>
      </c>
      <c r="S628" s="545" t="str">
        <f>IF(AND('1C TSrécur13'!Y$17&lt;&gt;0,'1C TSrécur13'!$C$12="OUI"),'1C TSrécur13'!$Y$40/'1C TSrécur13'!Y$17,"")</f>
        <v/>
      </c>
      <c r="T628" s="545" t="str">
        <f>IF(AND('1C TSrécur13'!Y$17&lt;&gt;0,'1C TSrécur13'!$C$12="OUI"),'1C TSrécur13'!$Y$41/'1C TSrécur13'!Y$17,"")</f>
        <v/>
      </c>
      <c r="U628" s="545" t="str">
        <f>IF(AND('1C TSrécur13'!Y$17&lt;&gt;0,'1C TSrécur13'!$C$12="OUI"),'1C TSrécur13'!$Y$42/'1C TSrécur13'!Y$17,"")</f>
        <v/>
      </c>
      <c r="V628" s="545" t="str">
        <f>IF(AND('1C TSrécur13'!Y$17&lt;&gt;0,'1C TSrécur13'!$C$12="OUI"),'1C TSrécur13'!$Y$43/'1C TSrécur13'!Y$17,"")</f>
        <v/>
      </c>
      <c r="W628" s="545" t="str">
        <f>IF(AND('1C TSrécur13'!Y$17&lt;&gt;0,'1C TSrécur13'!$C$12="OUI"),'1C TSrécur13'!$Y$44/'1C TSrécur13'!Y$17,"")</f>
        <v/>
      </c>
      <c r="X628" s="545" t="str">
        <f>IF(AND('1C TSrécur13'!Y$17&lt;&gt;0,'1C TSrécur13'!$C$12="OUI"),'1C TSrécur13'!$Y$45/'1C TSrécur13'!Y$17,"")</f>
        <v/>
      </c>
      <c r="Y628" s="545" t="str">
        <f>IF(AND('1C TSrécur13'!Y$17&lt;&gt;0,'1C TSrécur13'!$C$12="OUI"),'1C TSrécur13'!$Y$46/'1C TSrécur13'!Y$17,"")</f>
        <v/>
      </c>
      <c r="Z628" s="545" t="str">
        <f>IF(AND('1C TSrécur13'!Y$17&lt;&gt;0,'1C TSrécur13'!$C$12="OUI"),'1C TSrécur13'!$Y$47/'1C TSrécur13'!Y$17,"")</f>
        <v/>
      </c>
      <c r="AA628" s="545" t="str">
        <f>IF(AND('1C TSrécur13'!Y$17&lt;&gt;0,'1C TSrécur13'!$C$12="OUI"),'1C TSrécur13'!$Y$48/'1C TSrécur13'!Y$17,"")</f>
        <v/>
      </c>
      <c r="AB628" s="545" t="str">
        <f>IF(AND('1C TSrécur13'!Y$17&lt;&gt;0,'1C TSrécur13'!$C$12="OUI"),'1C TSrécur13'!$Y$49/'1C TSrécur13'!Y$17,"")</f>
        <v/>
      </c>
      <c r="AC628" s="545" t="str">
        <f>IF(AND('1C TSrécur13'!Y$17&lt;&gt;0,'1C TSrécur13'!$C$12="OUI"),'1C TSrécur13'!$Y$50/'1C TSrécur13'!Y$17,"")</f>
        <v/>
      </c>
      <c r="AD628" s="545" t="str">
        <f>IF(AND('1C TSrécur13'!Y$17&lt;&gt;0,'1C TSrécur13'!$C$12="OUI"),'1C TSrécur13'!$Y$51/'1C TSrécur13'!Y$17,"")</f>
        <v/>
      </c>
      <c r="AE628" s="545" t="str">
        <f>IF(AND('1C TSrécur13'!Y$17&lt;&gt;0,'1C TSrécur13'!$C$12="OUI"),'1C TSrécur13'!$Y$52/'1C TSrécur13'!Y$17,"")</f>
        <v/>
      </c>
      <c r="AF628" s="545" t="str">
        <f>IF(AND('1C TSrécur13'!Y$17&lt;&gt;0,'1C TSrécur13'!$C$12="OUI"),'1C TSrécur13'!$Y$53/'1C TSrécur13'!Y$17,"")</f>
        <v/>
      </c>
      <c r="AG628" s="545" t="str">
        <f>IF(AND('1C TSrécur13'!Y$17&lt;&gt;0,'1C TSrécur13'!$C$12="OUI"),'1C TSrécur13'!$Y$54/'1C TSrécur13'!Y$17,"")</f>
        <v/>
      </c>
      <c r="AH628" s="545" t="str">
        <f>IF(AND('1C TSrécur13'!Y$17&lt;&gt;0,'1C TSrécur13'!$C$12="OUI"),'1C TSrécur13'!$Y$55/'1C TSrécur13'!Y$17,"")</f>
        <v/>
      </c>
      <c r="AI628" s="545" t="str">
        <f>IF(AND('1C TSrécur13'!Y$17&lt;&gt;0,'1C TSrécur13'!$C$12="OUI"),'1C TSrécur13'!$Y$56/'1C TSrécur13'!Y$17,"")</f>
        <v/>
      </c>
      <c r="AJ628" s="545" t="str">
        <f>IF(AND('1C TSrécur13'!Y$17&lt;&gt;0,'1C TSrécur13'!$C$12="OUI"),'1C TSrécur13'!$Y$57/'1C TSrécur13'!Y$17,"")</f>
        <v/>
      </c>
      <c r="AK628" s="545">
        <f>IF(AND('1C TSrécur13'!Y$17&lt;&gt;0,'1C TSrécur13'!$C$12="OUI"),'1C TSrécur13'!Y$58/'1C TSrécur13'!Y$17,0)</f>
        <v>0</v>
      </c>
      <c r="AL628" s="73">
        <f>IF(AND('1C TSrécur13'!$B$12&lt;&gt;"",'1C TSrécur13'!$C$12="OUI"),N628+AK628,N628)</f>
        <v>0</v>
      </c>
      <c r="AM628" s="344">
        <f t="shared" si="186"/>
        <v>0</v>
      </c>
      <c r="AN628" s="344">
        <f t="shared" si="187"/>
        <v>0</v>
      </c>
      <c r="AO628" s="345">
        <f t="shared" si="206"/>
        <v>0</v>
      </c>
      <c r="AP628" s="573">
        <f t="shared" si="207"/>
        <v>0</v>
      </c>
      <c r="AQ628" s="583">
        <f t="shared" si="205"/>
        <v>0</v>
      </c>
      <c r="AR628" s="579"/>
      <c r="AS628" s="102"/>
      <c r="AT628" s="209" t="str">
        <f>IF('1C TSrécur13'!Y$17*FICHE!$C$13&lt;J628,"Forfait limité à "&amp;FICHE!$C$13&amp;"€/jour","")</f>
        <v/>
      </c>
      <c r="AU628" s="592"/>
    </row>
    <row r="629" spans="1:211" s="767" customFormat="1" ht="13.9" hidden="1" customHeight="1">
      <c r="A629" s="819"/>
      <c r="B629" s="820"/>
      <c r="C629" s="965" t="str">
        <f>IF('1C TSrécur13'!Z$17&lt;&gt;0,'1C TSrécur13'!$B$12,"")</f>
        <v/>
      </c>
      <c r="D629" s="966"/>
      <c r="E629" s="967"/>
      <c r="F629" s="821" t="str">
        <f>IF(AND($C629='1C TSrécur13'!$B$12,'1C TSrécur13'!$B$16="récurrentes",'1C TSrécur13'!$Z$17&lt;&gt;""),'1C TSrécur13'!$Z$21,"")</f>
        <v/>
      </c>
      <c r="G629" s="833"/>
      <c r="H629" s="834">
        <v>0.21</v>
      </c>
      <c r="I629" s="835">
        <v>1</v>
      </c>
      <c r="J629" s="822"/>
      <c r="K629" s="836">
        <f t="shared" si="201"/>
        <v>0</v>
      </c>
      <c r="L629" s="837">
        <f>IF(OR('1C TSrécur13'!$B$12="",'1C TSrécur13'!Z$30=0),0,IF(AND('1C TSrécur13'!$B$12&lt;&gt;"",$K$2="Pôle",'1C TSrécur13'!$C$12="OUI"),(('1C TSrécur13'!Z$22+'1C TSrécur13'!Z$23+'1C TSrécur13'!Z$24+'1C TSrécur13'!Z$25+'1C TSrécur13'!Z$29)/'1C TSrécur13'!Z$17),IF(AND('1C TSrécur13'!$B$12&lt;&gt;"",$K$2="Pôle",'1C TSrécur13'!$C$12="NON"),(('1C TSrécur13'!Z$22+'1C TSrécur13'!Z$23+'1C TSrécur13'!Z$24+'1C TSrécur13'!Z$25+'1C TSrécur13'!Z$29)/'1C TSrécur13'!Z$30),IF(AND('1C TSrécur13'!$B$12&lt;&gt;"",$K$2&lt;&gt;"Pôle",'1C TSrécur13'!$C$12="OUI"),(('1C TSrécur13'!Z$22+'1C TSrécur13'!Z$23+'1C TSrécur13'!Z$24+'1C TSrécur13'!Z$25+'1C TSrécur13'!Z$26+'1C TSrécur13'!Z$27+'1C TSrécur13'!Z$28+'1C TSrécur13'!Z$29)/'1C TSrécur13'!Z$17),IF(AND('1C TSrécur13'!$B$12&lt;&gt;"",$K$2&lt;&gt;"Pôle",'1C TSrécur13'!$C$12="NON"),(('1C TSrécur13'!Z$22+'1C TSrécur13'!Z$23+'1C TSrécur13'!Z$24+'1C TSrécur13'!Z$25+'1C TSrécur13'!Z$26+'1C TSrécur13'!Z$27+'1C TSrécur13'!Z$28+'1C TSrécur13'!Z$29)/'1C TSrécur13'!Z$30))))))</f>
        <v>0</v>
      </c>
      <c r="M629" s="837">
        <f>IF(OR('1C TSrécur13'!$B$12="",'1C TSrécur13'!Z$30=0),0,IF(AND('1C TSrécur13'!$B$12&lt;&gt;"",$K$2="Pôle",'1C TSrécur13'!$C$12="OUI"),(('1C TSrécur13'!Z$26+'1C TSrécur13'!Z$27+'1C TSrécur13'!Z$28)/'1C TSrécur13'!Z$17),IF(AND('1C TSrécur13'!$B$12&lt;&gt;"",$K$2="Pôle",'1C TSrécur13'!$C$12="NON"),(('1C TSrécur13'!Z$26+'1C TSrécur13'!Z$27+'1C TSrécur13'!Z$28)/'1C TSrécur13'!Z$30),IF(AND('1C TSrécur13'!$B$12&lt;&gt;"",$K$2&lt;&gt;"Pôle"),0))))</f>
        <v>0</v>
      </c>
      <c r="N629" s="837">
        <f>IF(AND('1C TSrécur13'!$Z$17&lt;&gt;0,'1C TSrécur13'!$Z$30&lt;&gt;0),L629+M629,0)</f>
        <v>0</v>
      </c>
      <c r="O629" s="838" t="str">
        <f>IF(AND('1C TSrécur13'!Z$17&lt;&gt;0,'1C TSrécur13'!$C$12="OUI"),'1C TSrécur13'!Z$36/'1C TSrécur13'!Z$17,"")</f>
        <v/>
      </c>
      <c r="P629" s="839" t="str">
        <f>IF(AND('1C TSrécur13'!Z$17&lt;&gt;0,'1C TSrécur13'!$C$12="OUI"),'1C TSrécur13'!$Z$37/'1C TSrécur13'!Z$17,"")</f>
        <v/>
      </c>
      <c r="Q629" s="839" t="str">
        <f>IF(AND('1C TSrécur13'!Z$17&lt;&gt;0,'1C TSrécur13'!$C$12="OUI"),'1C TSrécur13'!$Z$38/'1C TSrécur13'!Z$17,"")</f>
        <v/>
      </c>
      <c r="R629" s="839" t="str">
        <f>IF(AND('1C TSrécur13'!Z$17&lt;&gt;0,'1C TSrécur13'!$C$12="OUI"),'1C TSrécur13'!$Z$39/'1C TSrécur13'!Z$17,"")</f>
        <v/>
      </c>
      <c r="S629" s="839" t="str">
        <f>IF(AND('1C TSrécur13'!Z$17&lt;&gt;0,'1C TSrécur13'!$C$12="OUI"),'1C TSrécur13'!$Z$40/'1C TSrécur13'!Z$17,"")</f>
        <v/>
      </c>
      <c r="T629" s="839" t="str">
        <f>IF(AND('1C TSrécur13'!Z$17&lt;&gt;0,'1C TSrécur13'!$C$12="OUI"),'1C TSrécur13'!$Z$41/'1C TSrécur13'!Z$17,"")</f>
        <v/>
      </c>
      <c r="U629" s="839" t="str">
        <f>IF(AND('1C TSrécur13'!Z$17&lt;&gt;0,'1C TSrécur13'!$C$12="OUI"),'1C TSrécur13'!$Z$42/'1C TSrécur13'!Z$17,"")</f>
        <v/>
      </c>
      <c r="V629" s="839" t="str">
        <f>IF(AND('1C TSrécur13'!Z$17&lt;&gt;0,'1C TSrécur13'!$C$12="OUI"),'1C TSrécur13'!$Z$43/'1C TSrécur13'!Z$17,"")</f>
        <v/>
      </c>
      <c r="W629" s="839" t="str">
        <f>IF(AND('1C TSrécur13'!Z$17&lt;&gt;0,'1C TSrécur13'!$C$12="OUI"),'1C TSrécur13'!$Z$44/'1C TSrécur13'!Z$17,"")</f>
        <v/>
      </c>
      <c r="X629" s="839" t="str">
        <f>IF(AND('1C TSrécur13'!Z$17&lt;&gt;0,'1C TSrécur13'!$C$12="OUI"),'1C TSrécur13'!$Z$45/'1C TSrécur13'!Z$17,"")</f>
        <v/>
      </c>
      <c r="Y629" s="839" t="str">
        <f>IF(AND('1C TSrécur13'!Z$17&lt;&gt;0,'1C TSrécur13'!$C$12="OUI"),'1C TSrécur13'!$Z$46/'1C TSrécur13'!Z$17,"")</f>
        <v/>
      </c>
      <c r="Z629" s="839" t="str">
        <f>IF(AND('1C TSrécur13'!Z$17&lt;&gt;0,'1C TSrécur13'!$C$12="OUI"),'1C TSrécur13'!$Z$47/'1C TSrécur13'!Z$17,"")</f>
        <v/>
      </c>
      <c r="AA629" s="839" t="str">
        <f>IF(AND('1C TSrécur13'!Z$17&lt;&gt;0,'1C TSrécur13'!$C$12="OUI"),'1C TSrécur13'!$Z$48/'1C TSrécur13'!Z$17,"")</f>
        <v/>
      </c>
      <c r="AB629" s="839" t="str">
        <f>IF(AND('1C TSrécur13'!Z$17&lt;&gt;0,'1C TSrécur13'!$C$12="OUI"),'1C TSrécur13'!$Z$49/'1C TSrécur13'!Z$17,"")</f>
        <v/>
      </c>
      <c r="AC629" s="839" t="str">
        <f>IF(AND('1C TSrécur13'!Z$17&lt;&gt;0,'1C TSrécur13'!$C$12="OUI"),'1C TSrécur13'!$Z$50/'1C TSrécur13'!Z$17,"")</f>
        <v/>
      </c>
      <c r="AD629" s="839" t="str">
        <f>IF(AND('1C TSrécur13'!Z$17&lt;&gt;0,'1C TSrécur13'!$C$12="OUI"),'1C TSrécur13'!$Z$51/'1C TSrécur13'!Z$17,"")</f>
        <v/>
      </c>
      <c r="AE629" s="839" t="str">
        <f>IF(AND('1C TSrécur13'!Z$17&lt;&gt;0,'1C TSrécur13'!$C$12="OUI"),'1C TSrécur13'!$Z$52/'1C TSrécur13'!Z$17,"")</f>
        <v/>
      </c>
      <c r="AF629" s="839" t="str">
        <f>IF(AND('1C TSrécur13'!Z$17&lt;&gt;0,'1C TSrécur13'!$C$12="OUI"),'1C TSrécur13'!$Z$53/'1C TSrécur13'!Z$17,"")</f>
        <v/>
      </c>
      <c r="AG629" s="839" t="str">
        <f>IF(AND('1C TSrécur13'!Z$17&lt;&gt;0,'1C TSrécur13'!$C$12="OUI"),'1C TSrécur13'!$Z$54/'1C TSrécur13'!Z$17,"")</f>
        <v/>
      </c>
      <c r="AH629" s="839" t="str">
        <f>IF(AND('1C TSrécur13'!Z$17&lt;&gt;0,'1C TSrécur13'!$C$12="OUI"),'1C TSrécur13'!$Z$55/'1C TSrécur13'!Z$17,"")</f>
        <v/>
      </c>
      <c r="AI629" s="839" t="str">
        <f>IF(AND('1C TSrécur13'!Z$17&lt;&gt;0,'1C TSrécur13'!$C$12="OUI"),'1C TSrécur13'!$Z$56/'1C TSrécur13'!Z$17,"")</f>
        <v/>
      </c>
      <c r="AJ629" s="839" t="str">
        <f>IF(AND('1C TSrécur13'!Z$17&lt;&gt;0,'1C TSrécur13'!$C$12="OUI"),'1C TSrécur13'!$Z$57/'1C TSrécur13'!Z$17,"")</f>
        <v/>
      </c>
      <c r="AK629" s="839">
        <f>IF(AND('1C TSrécur13'!Z$17&lt;&gt;0,'1C TSrécur13'!$C$12="OUI"),'1C TSrécur13'!Z$58/'1C TSrécur13'!Z$17,0)</f>
        <v>0</v>
      </c>
      <c r="AL629" s="823">
        <f>IF(AND('1C TSrécur13'!$B$12&lt;&gt;"",'1C TSrécur13'!$C$12="OUI"),N629+AK629,N629)</f>
        <v>0</v>
      </c>
      <c r="AM629" s="840">
        <f t="shared" si="186"/>
        <v>0</v>
      </c>
      <c r="AN629" s="840">
        <f t="shared" si="187"/>
        <v>0</v>
      </c>
      <c r="AO629" s="841">
        <f t="shared" si="206"/>
        <v>0</v>
      </c>
      <c r="AP629" s="576">
        <f t="shared" si="207"/>
        <v>0</v>
      </c>
      <c r="AQ629" s="585">
        <f t="shared" si="205"/>
        <v>0</v>
      </c>
      <c r="AR629" s="581"/>
      <c r="AS629" s="215"/>
      <c r="AT629" s="214" t="str">
        <f>IF('1C TSrécur13'!Z$17*FICHE!$C$13&lt;J629,"Forfait limité à "&amp;FICHE!$C$13&amp;"€/jour","")</f>
        <v/>
      </c>
      <c r="AU629" s="788"/>
      <c r="AV629" s="824"/>
      <c r="AW629" s="824"/>
      <c r="AX629" s="824"/>
      <c r="AY629" s="824"/>
      <c r="AZ629" s="824"/>
    </row>
    <row r="630" spans="1:211" s="862" customFormat="1" ht="13.9" hidden="1" customHeight="1">
      <c r="A630" s="843"/>
      <c r="B630" s="844"/>
      <c r="C630" s="968" t="str">
        <f>IF('1C TSrécur14'!C$17&lt;&gt;0,'1C TSrécur14'!$B$12,"")</f>
        <v/>
      </c>
      <c r="D630" s="969"/>
      <c r="E630" s="970"/>
      <c r="F630" s="845" t="str">
        <f>IF(AND($C630='1C TSrécur14'!$B$12,'1C TSrécur14'!$B$16="récurrentes",'1C TSrécur14'!$C$17&lt;&gt;""),'1C TSrécur14'!$C$21,"")</f>
        <v/>
      </c>
      <c r="G630" s="846"/>
      <c r="H630" s="847">
        <v>0.21</v>
      </c>
      <c r="I630" s="847">
        <v>1</v>
      </c>
      <c r="J630" s="848"/>
      <c r="K630" s="849">
        <f t="shared" si="191"/>
        <v>0</v>
      </c>
      <c r="L630" s="850">
        <f>IF(OR('1C TSrécur14'!$B$12="",'1C TSrécur14'!C$30=0),0,IF(AND('1C TSrécur14'!$B$12&lt;&gt;"",$K$2="Pôle",'1C TSrécur14'!$C$12="OUI"),(('1C TSrécur14'!C$22+'1C TSrécur14'!C$23+'1C TSrécur14'!C$24+'1C TSrécur14'!C$25+'1C TSrécur14'!C$29)/'1C TSrécur14'!C$17),IF(AND('1C TSrécur14'!$B$12&lt;&gt;"",$K$2="Pôle",'1C TSrécur14'!$C$12="NON"),(('1C TSrécur14'!C$22+'1C TSrécur14'!C$23+'1C TSrécur14'!C$24+'1C TSrécur14'!C$25+'1C TSrécur14'!C$29)/'1C TSrécur14'!C$30),IF(AND('1C TSrécur14'!$B$12&lt;&gt;"",$K$2&lt;&gt;"Pôle",'1C TSrécur14'!$C$12="OUI"),(('1C TSrécur14'!C$22+'1C TSrécur14'!C$23+'1C TSrécur14'!C$24+'1C TSrécur14'!C$25+'1C TSrécur14'!C$26+'1C TSrécur14'!C$27+'1C TSrécur14'!C$28+'1C TSrécur14'!C$29)/'1C TSrécur14'!C$17),IF(AND('1C TSrécur14'!$B$12&lt;&gt;"",$K$2&lt;&gt;"Pôle",'1C TSrécur14'!$C$12="NON"),(('1C TSrécur14'!C$22+'1C TSrécur14'!C$23+'1C TSrécur14'!C$24+'1C TSrécur14'!C$25+'1C TSrécur14'!C$26+'1C TSrécur14'!C$27+'1C TSrécur14'!C$28+'1C TSrécur14'!C$29)/'1C TSrécur14'!C$30))))))</f>
        <v>0</v>
      </c>
      <c r="M630" s="850">
        <f>IF(OR('1C TSrécur14'!$B$12="",'1C TSrécur14'!C$30=0),0,IF(AND('1C TSrécur14'!$B$12&lt;&gt;"",$K$2="Pôle",'1C TSrécur14'!$C$12="OUI"),(('1C TSrécur14'!C$26+'1C TSrécur14'!C$27+'1C TSrécur14'!C$28)/'1C TSrécur14'!C$17),IF(AND('1C TSrécur14'!$B$12&lt;&gt;"",$K$2="Pôle",'1C TSrécur14'!$C$12="NON"),(('1C TSrécur14'!C$26+'1C TSrécur14'!C$27+'1C TSrécur14'!C$28)/'1C TSrécur14'!C$30),IF(AND('1C TSrécur14'!$B$12&lt;&gt;"",$K$2&lt;&gt;"Pôle"),0))))</f>
        <v>0</v>
      </c>
      <c r="N630" s="850">
        <f>IF(AND('1C TSrécur14'!$C$17&lt;&gt;0,'1C TSrécur14'!$C$30&lt;&gt;0),L630+M630,0)</f>
        <v>0</v>
      </c>
      <c r="O630" s="851" t="str">
        <f>IF(AND('1C TSrécur14'!C$17&lt;&gt;0,'1C TSrécur14'!$C$12="OUI"),'1C TSrécur14'!C$36/'1C TSrécur14'!C$17,"")</f>
        <v/>
      </c>
      <c r="P630" s="852" t="str">
        <f>IF(AND('1C TSrécur14'!C$17&lt;&gt;0,'1C TSrécur14'!$C$12="OUI"),'1C TSrécur14'!$C$37/'1C TSrécur14'!C$17,"")</f>
        <v/>
      </c>
      <c r="Q630" s="852" t="str">
        <f>IF(AND('1C TSrécur14'!C$17&lt;&gt;0,'1C TSrécur14'!$C$12="OUI"),'1C TSrécur14'!$C$38/'1C TSrécur14'!C$17,"")</f>
        <v/>
      </c>
      <c r="R630" s="852" t="str">
        <f>IF(AND('1C TSrécur14'!C$17&lt;&gt;0,'1C TSrécur14'!$C$12="OUI"),'1C TSrécur14'!$C$39/'1C TSrécur14'!C$17,"")</f>
        <v/>
      </c>
      <c r="S630" s="852" t="str">
        <f>IF(AND('1C TSrécur14'!C$17&lt;&gt;0,'1C TSrécur14'!$C$12="OUI"),'1C TSrécur14'!$C$40/'1C TSrécur14'!C$17,"")</f>
        <v/>
      </c>
      <c r="T630" s="852" t="str">
        <f>IF(AND('1C TSrécur14'!C$17&lt;&gt;0,'1C TSrécur14'!$C$12="OUI"),'1C TSrécur14'!$C$41/'1C TSrécur14'!C$17,"")</f>
        <v/>
      </c>
      <c r="U630" s="852" t="str">
        <f>IF(AND('1C TSrécur14'!C$17&lt;&gt;0,'1C TSrécur14'!$C$12="OUI"),'1C TSrécur14'!$C$42/'1C TSrécur14'!C$17,"")</f>
        <v/>
      </c>
      <c r="V630" s="852" t="str">
        <f>IF(AND('1C TSrécur14'!C$17&lt;&gt;0,'1C TSrécur14'!$C$12="OUI"),'1C TSrécur14'!$C$43/'1C TSrécur14'!C$17,"")</f>
        <v/>
      </c>
      <c r="W630" s="852" t="str">
        <f>IF(AND('1C TSrécur14'!C$17&lt;&gt;0,'1C TSrécur14'!$C$12="OUI"),'1C TSrécur14'!$C$44/'1C TSrécur14'!C$17,"")</f>
        <v/>
      </c>
      <c r="X630" s="852" t="str">
        <f>IF(AND('1C TSrécur14'!C$17&lt;&gt;0,'1C TSrécur14'!$C$12="OUI"),'1C TSrécur14'!$C$45/'1C TSrécur14'!C$17,"")</f>
        <v/>
      </c>
      <c r="Y630" s="852" t="str">
        <f>IF(AND('1C TSrécur14'!C$17&lt;&gt;0,'1C TSrécur14'!$C$12="OUI"),'1C TSrécur14'!$C$46/'1C TSrécur14'!C$17,"")</f>
        <v/>
      </c>
      <c r="Z630" s="852" t="str">
        <f>IF(AND('1C TSrécur14'!C$17&lt;&gt;0,'1C TSrécur14'!$C$12="OUI"),'1C TSrécur14'!$C$47/'1C TSrécur14'!C$17,"")</f>
        <v/>
      </c>
      <c r="AA630" s="852" t="str">
        <f>IF(AND('1C TSrécur14'!C$17&lt;&gt;0,'1C TSrécur14'!$C$12="OUI"),'1C TSrécur14'!$C$48/'1C TSrécur14'!C$17,"")</f>
        <v/>
      </c>
      <c r="AB630" s="852" t="str">
        <f>IF(AND('1C TSrécur14'!C$17&lt;&gt;0,'1C TSrécur14'!$C$12="OUI"),'1C TSrécur14'!$C$49/'1C TSrécur14'!C$17,"")</f>
        <v/>
      </c>
      <c r="AC630" s="852" t="str">
        <f>IF(AND('1C TSrécur14'!C$17&lt;&gt;0,'1C TSrécur14'!$C$12="OUI"),'1C TSrécur14'!$C$50/'1C TSrécur14'!C$17,"")</f>
        <v/>
      </c>
      <c r="AD630" s="852" t="str">
        <f>IF(AND('1C TSrécur14'!C$17&lt;&gt;0,'1C TSrécur14'!$C$12="OUI"),'1C TSrécur14'!$C$51/'1C TSrécur14'!C$17,"")</f>
        <v/>
      </c>
      <c r="AE630" s="852" t="str">
        <f>IF(AND('1C TSrécur14'!C$17&lt;&gt;0,'1C TSrécur14'!$C$12="OUI"),'1C TSrécur14'!$C$52/'1C TSrécur14'!C$17,"")</f>
        <v/>
      </c>
      <c r="AF630" s="852" t="str">
        <f>IF(AND('1C TSrécur14'!C$17&lt;&gt;0,'1C TSrécur14'!$C$12="OUI"),'1C TSrécur14'!$C$53/'1C TSrécur14'!C$17,"")</f>
        <v/>
      </c>
      <c r="AG630" s="852" t="str">
        <f>IF(AND('1C TSrécur14'!C$17&lt;&gt;0,'1C TSrécur14'!$C$12="OUI"),'1C TSrécur14'!$C$54/'1C TSrécur14'!C$17,"")</f>
        <v/>
      </c>
      <c r="AH630" s="852" t="str">
        <f>IF(AND('1C TSrécur14'!C$17&lt;&gt;0,'1C TSrécur14'!$C$12="OUI"),'1C TSrécur14'!$C$55/'1C TSrécur14'!C$17,"")</f>
        <v/>
      </c>
      <c r="AI630" s="852" t="str">
        <f>IF(AND('1C TSrécur14'!C$17&lt;&gt;0,'1C TSrécur14'!$C$12="OUI"),'1C TSrécur14'!$C$56/'1C TSrécur14'!C$17,"")</f>
        <v/>
      </c>
      <c r="AJ630" s="852" t="str">
        <f>IF(AND('1C TSrécur14'!C$17&lt;&gt;0,'1C TSrécur14'!$C$12="OUI"),'1C TSrécur14'!$C$57/'1C TSrécur14'!C$17,"")</f>
        <v/>
      </c>
      <c r="AK630" s="852">
        <f>IF(AND('1C TSrécur14'!C$17&lt;&gt;0,'1C TSrécur14'!$C$12="OUI"),'1C TSrécur14'!C$58/'1C TSrécur14'!C$17,0)</f>
        <v>0</v>
      </c>
      <c r="AL630" s="853">
        <f>IF(AND('1C TSrécur14'!$B$12&lt;&gt;"",'1C TSrécur14'!$C$12="OUI"),N630+AK630,N630)</f>
        <v>0</v>
      </c>
      <c r="AM630" s="854">
        <f t="shared" ref="AM630:AM653" si="208">(J630+(J630*H630)-(J630*H630*I630))*L630</f>
        <v>0</v>
      </c>
      <c r="AN630" s="854">
        <f t="shared" ref="AN630:AN653" si="209">((J630+(J630*H630)-(J630*H630*I630))*M630)*50%</f>
        <v>0</v>
      </c>
      <c r="AO630" s="855">
        <f>AM630+AN630</f>
        <v>0</v>
      </c>
      <c r="AP630" s="856">
        <f>AM630-AR630</f>
        <v>0</v>
      </c>
      <c r="AQ630" s="857">
        <f t="shared" si="190"/>
        <v>0</v>
      </c>
      <c r="AR630" s="858"/>
      <c r="AS630" s="859"/>
      <c r="AT630" s="860" t="str">
        <f>IF(('1C TSrécur14'!C$17*FICHE!$C$13)&lt;J630,"Forfait limité à "&amp;FICHE!$C$13&amp;"€/jour","")</f>
        <v/>
      </c>
      <c r="AU630" s="861"/>
      <c r="AV630" s="907"/>
      <c r="AW630" s="907"/>
      <c r="AX630" s="907"/>
      <c r="AY630" s="907"/>
      <c r="AZ630" s="907"/>
      <c r="BA630" s="767"/>
      <c r="BB630" s="767"/>
      <c r="BC630" s="767"/>
      <c r="BD630" s="767"/>
      <c r="BE630" s="767"/>
      <c r="BF630" s="767"/>
      <c r="BG630" s="767"/>
      <c r="BH630" s="767"/>
      <c r="BI630" s="767"/>
      <c r="BJ630" s="767"/>
      <c r="BK630" s="767"/>
      <c r="BL630" s="767"/>
      <c r="BM630" s="767"/>
      <c r="BN630" s="767"/>
      <c r="BO630" s="767"/>
      <c r="BP630" s="767"/>
      <c r="BQ630" s="767"/>
      <c r="BR630" s="767"/>
      <c r="BS630" s="767"/>
      <c r="BT630" s="767"/>
      <c r="BU630" s="767"/>
      <c r="BV630" s="767"/>
      <c r="BW630" s="767"/>
      <c r="BX630" s="767"/>
      <c r="BY630" s="767"/>
      <c r="BZ630" s="767"/>
      <c r="CA630" s="767"/>
      <c r="CB630" s="767"/>
      <c r="CC630" s="767"/>
      <c r="CD630" s="767"/>
      <c r="CE630" s="767"/>
      <c r="CF630" s="767"/>
      <c r="CG630" s="767"/>
      <c r="CH630" s="767"/>
      <c r="CI630" s="767"/>
      <c r="CJ630" s="767"/>
      <c r="CK630" s="767"/>
      <c r="CL630" s="767"/>
      <c r="CM630" s="767"/>
      <c r="CN630" s="767"/>
      <c r="CO630" s="767"/>
      <c r="CP630" s="767"/>
      <c r="CQ630" s="767"/>
      <c r="CR630" s="767"/>
      <c r="CS630" s="767"/>
      <c r="CT630" s="767"/>
      <c r="CU630" s="767"/>
      <c r="CV630" s="767"/>
      <c r="CW630" s="767"/>
      <c r="CX630" s="767"/>
      <c r="CY630" s="767"/>
      <c r="CZ630" s="767"/>
      <c r="DA630" s="767"/>
      <c r="DB630" s="767"/>
      <c r="DC630" s="767"/>
      <c r="DD630" s="767"/>
      <c r="DE630" s="767"/>
      <c r="DF630" s="767"/>
      <c r="DG630" s="767"/>
      <c r="DH630" s="767"/>
      <c r="DI630" s="767"/>
      <c r="DJ630" s="767"/>
      <c r="DK630" s="767"/>
      <c r="DL630" s="767"/>
      <c r="DM630" s="767"/>
      <c r="DN630" s="767"/>
      <c r="DO630" s="767"/>
      <c r="DP630" s="767"/>
      <c r="DQ630" s="767"/>
      <c r="DR630" s="767"/>
      <c r="DS630" s="767"/>
      <c r="DT630" s="767"/>
      <c r="DU630" s="767"/>
      <c r="DV630" s="767"/>
      <c r="DW630" s="767"/>
      <c r="DX630" s="767"/>
      <c r="DY630" s="767"/>
      <c r="DZ630" s="767"/>
      <c r="EA630" s="767"/>
      <c r="EB630" s="767"/>
      <c r="EC630" s="767"/>
      <c r="ED630" s="767"/>
      <c r="EE630" s="767"/>
      <c r="EF630" s="767"/>
      <c r="EG630" s="767"/>
      <c r="EH630" s="767"/>
      <c r="EI630" s="767"/>
      <c r="EJ630" s="767"/>
      <c r="EK630" s="767"/>
      <c r="EL630" s="767"/>
      <c r="EM630" s="767"/>
      <c r="EN630" s="767"/>
      <c r="EO630" s="767"/>
      <c r="EP630" s="767"/>
      <c r="EQ630" s="767"/>
      <c r="ER630" s="767"/>
      <c r="ES630" s="767"/>
      <c r="ET630" s="767"/>
      <c r="EU630" s="767"/>
      <c r="EV630" s="767"/>
      <c r="EW630" s="767"/>
      <c r="EX630" s="767"/>
      <c r="EY630" s="767"/>
      <c r="EZ630" s="767"/>
      <c r="FA630" s="767"/>
      <c r="FB630" s="767"/>
      <c r="FC630" s="767"/>
      <c r="FD630" s="767"/>
      <c r="FE630" s="767"/>
      <c r="FF630" s="767"/>
      <c r="FG630" s="767"/>
      <c r="FH630" s="767"/>
      <c r="FI630" s="767"/>
      <c r="FJ630" s="767"/>
      <c r="FK630" s="767"/>
      <c r="FL630" s="767"/>
      <c r="FM630" s="767"/>
      <c r="FN630" s="767"/>
      <c r="FO630" s="767"/>
      <c r="FP630" s="767"/>
      <c r="FQ630" s="767"/>
      <c r="FR630" s="767"/>
      <c r="FS630" s="767"/>
      <c r="FT630" s="767"/>
      <c r="FU630" s="767"/>
      <c r="FV630" s="767"/>
      <c r="FW630" s="767"/>
      <c r="FX630" s="767"/>
      <c r="FY630" s="767"/>
      <c r="FZ630" s="767"/>
      <c r="GA630" s="767"/>
      <c r="GB630" s="767"/>
      <c r="GC630" s="767"/>
      <c r="GD630" s="767"/>
      <c r="GE630" s="767"/>
      <c r="GF630" s="767"/>
      <c r="GG630" s="767"/>
      <c r="GH630" s="767"/>
      <c r="GI630" s="767"/>
      <c r="GJ630" s="767"/>
      <c r="GK630" s="767"/>
      <c r="GL630" s="767"/>
      <c r="GM630" s="767"/>
      <c r="GN630" s="767"/>
      <c r="GO630" s="767"/>
      <c r="GP630" s="767"/>
      <c r="GQ630" s="767"/>
      <c r="GR630" s="767"/>
      <c r="GS630" s="767"/>
      <c r="GT630" s="767"/>
      <c r="GU630" s="767"/>
      <c r="GV630" s="767"/>
      <c r="GW630" s="767"/>
      <c r="GX630" s="767"/>
      <c r="GY630" s="767"/>
      <c r="GZ630" s="767"/>
      <c r="HA630" s="767"/>
      <c r="HB630" s="767"/>
      <c r="HC630" s="767"/>
    </row>
    <row r="631" spans="1:211" s="864" customFormat="1" ht="13.9" hidden="1" customHeight="1">
      <c r="A631" s="307"/>
      <c r="B631" s="351"/>
      <c r="C631" s="971" t="str">
        <f>IF('1C TSrécur14'!D$17&lt;&gt;0,'1C TSrécur14'!$B$12,"")</f>
        <v/>
      </c>
      <c r="D631" s="972"/>
      <c r="E631" s="973"/>
      <c r="F631" s="93" t="str">
        <f>IF(AND($C631='1C TSrécur14'!$B$12,'1C TSrécur14'!$B$16="récurrentes",'1C TSrécur14'!$D$17&lt;&gt;""),'1C TSrécur14'!$D$21,"")</f>
        <v/>
      </c>
      <c r="G631" s="863"/>
      <c r="H631" s="745">
        <v>0.21</v>
      </c>
      <c r="I631" s="747">
        <v>1</v>
      </c>
      <c r="J631" s="312"/>
      <c r="K631" s="680">
        <f t="shared" si="191"/>
        <v>0</v>
      </c>
      <c r="L631" s="527">
        <f>IF(OR('1C TSrécur14'!$B$12="",'1C TSrécur14'!D$30=0),0,IF(AND('1C TSrécur14'!$B$12&lt;&gt;"",$K$2="Pôle",'1C TSrécur14'!$C$12="OUI"),(('1C TSrécur14'!D$22+'1C TSrécur14'!D$23+'1C TSrécur14'!D$24+'1C TSrécur14'!D$25+'1C TSrécur14'!D$29)/'1C TSrécur14'!D$17),IF(AND('1C TSrécur14'!$B$12&lt;&gt;"",$K$2="Pôle",'1C TSrécur14'!$C$12="NON"),(('1C TSrécur14'!D$22+'1C TSrécur14'!D$23+'1C TSrécur14'!D$24+'1C TSrécur14'!D$25+'1C TSrécur14'!D$29)/'1C TSrécur14'!D$30),IF(AND('1C TSrécur14'!$B$12&lt;&gt;"",$K$2&lt;&gt;"Pôle",'1C TSrécur14'!$C$12="OUI"),(('1C TSrécur14'!D$22+'1C TSrécur14'!D$23+'1C TSrécur14'!D$24+'1C TSrécur14'!D$25+'1C TSrécur14'!D$26+'1C TSrécur14'!D$27+'1C TSrécur14'!D$28+'1C TSrécur14'!D$29)/'1C TSrécur14'!D$17),IF(AND('1C TSrécur14'!$B$12&lt;&gt;"",$K$2&lt;&gt;"Pôle",'1C TSrécur14'!$C$12="NON"),(('1C TSrécur14'!D$22+'1C TSrécur14'!D$23+'1C TSrécur14'!D$24+'1C TSrécur14'!D$25+'1C TSrécur14'!D$26+'1C TSrécur14'!D$27+'1C TSrécur14'!D$28+'1C TSrécur14'!D$29)/'1C TSrécur14'!D$30))))))</f>
        <v>0</v>
      </c>
      <c r="M631" s="527">
        <f>IF(OR('1C TSrécur14'!$B$12="",'1C TSrécur14'!D$30=0),0,IF(AND('1C TSrécur14'!$B$12&lt;&gt;"",$K$2="Pôle",'1C TSrécur14'!$C$12="OUI"),(('1C TSrécur14'!D$26+'1C TSrécur14'!D$27+'1C TSrécur14'!D$28)/'1C TSrécur14'!D$17),IF(AND('1C TSrécur14'!$B$12&lt;&gt;"",$K$2="Pôle",'1C TSrécur14'!$C$12="NON"),(('1C TSrécur14'!D$26+'1C TSrécur14'!D$27+'1C TSrécur14'!D$28)/'1C TSrécur14'!D$30),IF(AND('1C TSrécur14'!$B$12&lt;&gt;"",$K$2&lt;&gt;"Pôle"),0))))</f>
        <v>0</v>
      </c>
      <c r="N631" s="527">
        <f>IF(AND('1C TSrécur14'!$D$17&lt;&gt;0,'1C TSrécur14'!$D$30&lt;&gt;0),L631+M631,0)</f>
        <v>0</v>
      </c>
      <c r="O631" s="542" t="str">
        <f>IF(AND('1C TSrécur14'!D$17&lt;&gt;0,'1C TSrécur14'!$C$12="OUI"),'1C TSrécur14'!D$36/'1C TSrécur14'!D$17,"")</f>
        <v/>
      </c>
      <c r="P631" s="543" t="str">
        <f>IF(AND('1C TSrécur14'!D$17&lt;&gt;0,'1C TSrécur14'!$C$12="OUI"),'1C TSrécur14'!$D$37/'1C TSrécur14'!D$17,"")</f>
        <v/>
      </c>
      <c r="Q631" s="543" t="str">
        <f>IF(AND('1C TSrécur14'!D$17&lt;&gt;0,'1C TSrécur14'!$C$12="OUI"),'1C TSrécur14'!$D$38/'1C TSrécur14'!D$17,"")</f>
        <v/>
      </c>
      <c r="R631" s="543" t="str">
        <f>IF(AND('1C TSrécur14'!D$17&lt;&gt;0,'1C TSrécur14'!$C$12="OUI"),'1C TSrécur14'!$D$39/'1C TSrécur14'!D$17,"")</f>
        <v/>
      </c>
      <c r="S631" s="543" t="str">
        <f>IF(AND('1C TSrécur14'!D$17&lt;&gt;0,'1C TSrécur14'!$C$12="OUI"),'1C TSrécur14'!$D$40/'1C TSrécur14'!D$17,"")</f>
        <v/>
      </c>
      <c r="T631" s="543" t="str">
        <f>IF(AND('1C TSrécur14'!D$17&lt;&gt;0,'1C TSrécur14'!$C$12="OUI"),'1C TSrécur14'!$D$41/'1C TSrécur14'!D$17,"")</f>
        <v/>
      </c>
      <c r="U631" s="543" t="str">
        <f>IF(AND('1C TSrécur14'!D$17&lt;&gt;0,'1C TSrécur14'!$C$12="OUI"),'1C TSrécur14'!$D$42/'1C TSrécur14'!D$17,"")</f>
        <v/>
      </c>
      <c r="V631" s="543" t="str">
        <f>IF(AND('1C TSrécur14'!D$17&lt;&gt;0,'1C TSrécur14'!$C$12="OUI"),'1C TSrécur14'!$D$43/'1C TSrécur14'!D$17,"")</f>
        <v/>
      </c>
      <c r="W631" s="543" t="str">
        <f>IF(AND('1C TSrécur14'!D$17&lt;&gt;0,'1C TSrécur14'!$C$12="OUI"),'1C TSrécur14'!$D$44/'1C TSrécur14'!D$17,"")</f>
        <v/>
      </c>
      <c r="X631" s="543" t="str">
        <f>IF(AND('1C TSrécur14'!D$17&lt;&gt;0,'1C TSrécur14'!$C$12="OUI"),'1C TSrécur14'!$D$45/'1C TSrécur14'!D$17,"")</f>
        <v/>
      </c>
      <c r="Y631" s="543" t="str">
        <f>IF(AND('1C TSrécur14'!D$17&lt;&gt;0,'1C TSrécur14'!$C$12="OUI"),'1C TSrécur14'!$D$46/'1C TSrécur14'!D$17,"")</f>
        <v/>
      </c>
      <c r="Z631" s="543" t="str">
        <f>IF(AND('1C TSrécur14'!D$17&lt;&gt;0,'1C TSrécur14'!$C$12="OUI"),'1C TSrécur14'!$D$47/'1C TSrécur14'!D$17,"")</f>
        <v/>
      </c>
      <c r="AA631" s="543" t="str">
        <f>IF(AND('1C TSrécur14'!D$17&lt;&gt;0,'1C TSrécur14'!$C$12="OUI"),'1C TSrécur14'!$D$48/'1C TSrécur14'!D$17,"")</f>
        <v/>
      </c>
      <c r="AB631" s="543" t="str">
        <f>IF(AND('1C TSrécur14'!D$17&lt;&gt;0,'1C TSrécur14'!$C$12="OUI"),'1C TSrécur14'!$D$49/'1C TSrécur14'!D$17,"")</f>
        <v/>
      </c>
      <c r="AC631" s="543" t="str">
        <f>IF(AND('1C TSrécur14'!D$17&lt;&gt;0,'1C TSrécur14'!$C$12="OUI"),'1C TSrécur14'!$D$50/'1C TSrécur14'!D$17,"")</f>
        <v/>
      </c>
      <c r="AD631" s="543" t="str">
        <f>IF(AND('1C TSrécur14'!D$17&lt;&gt;0,'1C TSrécur14'!$C$12="OUI"),'1C TSrécur14'!$D$51/'1C TSrécur14'!D$17,"")</f>
        <v/>
      </c>
      <c r="AE631" s="543" t="str">
        <f>IF(AND('1C TSrécur14'!D$17&lt;&gt;0,'1C TSrécur14'!$C$12="OUI"),'1C TSrécur14'!$D$52/'1C TSrécur14'!D$17,"")</f>
        <v/>
      </c>
      <c r="AF631" s="543" t="str">
        <f>IF(AND('1C TSrécur14'!D$17&lt;&gt;0,'1C TSrécur14'!$C$12="OUI"),'1C TSrécur14'!$D$53/'1C TSrécur14'!D$17,"")</f>
        <v/>
      </c>
      <c r="AG631" s="543" t="str">
        <f>IF(AND('1C TSrécur14'!D$17&lt;&gt;0,'1C TSrécur14'!$C$12="OUI"),'1C TSrécur14'!$D$54/'1C TSrécur14'!D$17,"")</f>
        <v/>
      </c>
      <c r="AH631" s="543" t="str">
        <f>IF(AND('1C TSrécur14'!D$17&lt;&gt;0,'1C TSrécur14'!$C$12="OUI"),'1C TSrécur14'!$D$55/'1C TSrécur14'!D$17,"")</f>
        <v/>
      </c>
      <c r="AI631" s="543" t="str">
        <f>IF(AND('1C TSrécur14'!D$17&lt;&gt;0,'1C TSrécur14'!$C$12="OUI"),'1C TSrécur14'!$D$56/'1C TSrécur14'!D$17,"")</f>
        <v/>
      </c>
      <c r="AJ631" s="543" t="str">
        <f>IF(AND('1C TSrécur14'!D$17&lt;&gt;0,'1C TSrécur14'!$C$12="OUI"),'1C TSrécur14'!$D$57/'1C TSrécur14'!D$17,"")</f>
        <v/>
      </c>
      <c r="AK631" s="543">
        <f>IF(AND('1C TSrécur14'!D$17&lt;&gt;0,'1C TSrécur14'!$C$12="OUI"),'1C TSrécur14'!D$58/'1C TSrécur14'!D$17,0)</f>
        <v>0</v>
      </c>
      <c r="AL631" s="72">
        <f>IF(AND('1C TSrécur14'!$B$12&lt;&gt;"",'1C TSrécur14'!$C$12="OUI"),N631+AK631,N631)</f>
        <v>0</v>
      </c>
      <c r="AM631" s="344">
        <f t="shared" si="208"/>
        <v>0</v>
      </c>
      <c r="AN631" s="344">
        <f t="shared" si="209"/>
        <v>0</v>
      </c>
      <c r="AO631" s="345">
        <f t="shared" ref="AO631:AO641" si="210">AM631+AN631</f>
        <v>0</v>
      </c>
      <c r="AP631" s="573">
        <f t="shared" ref="AP631:AP641" si="211">AM631-AR631</f>
        <v>0</v>
      </c>
      <c r="AQ631" s="583">
        <f t="shared" si="190"/>
        <v>0</v>
      </c>
      <c r="AR631" s="858"/>
      <c r="AS631" s="102"/>
      <c r="AT631" s="27" t="str">
        <f>IF(('1C TSrécur14'!D$17*FICHE!$C$13)&lt;J631,"Forfait limité à "&amp;FICHE!$C$13&amp;"€/jour","")</f>
        <v/>
      </c>
      <c r="AU631" s="592"/>
      <c r="AV631" s="824"/>
      <c r="AW631" s="824"/>
      <c r="AX631" s="824"/>
      <c r="AY631" s="824"/>
      <c r="AZ631" s="824"/>
      <c r="BA631" s="767"/>
      <c r="BB631" s="767"/>
      <c r="BC631" s="767"/>
      <c r="BD631" s="767"/>
      <c r="BE631" s="767"/>
      <c r="BF631" s="767"/>
      <c r="BG631" s="767"/>
      <c r="BH631" s="767"/>
      <c r="BI631" s="767"/>
      <c r="BJ631" s="767"/>
      <c r="BK631" s="767"/>
      <c r="BL631" s="767"/>
      <c r="BM631" s="767"/>
      <c r="BN631" s="767"/>
      <c r="BO631" s="767"/>
      <c r="BP631" s="767"/>
      <c r="BQ631" s="767"/>
      <c r="BR631" s="767"/>
      <c r="BS631" s="767"/>
      <c r="BT631" s="767"/>
      <c r="BU631" s="767"/>
      <c r="BV631" s="767"/>
      <c r="BW631" s="767"/>
      <c r="BX631" s="767"/>
      <c r="BY631" s="767"/>
      <c r="BZ631" s="767"/>
      <c r="CA631" s="767"/>
      <c r="CB631" s="767"/>
      <c r="CC631" s="767"/>
      <c r="CD631" s="767"/>
      <c r="CE631" s="767"/>
      <c r="CF631" s="767"/>
      <c r="CG631" s="767"/>
      <c r="CH631" s="767"/>
      <c r="CI631" s="767"/>
      <c r="CJ631" s="767"/>
      <c r="CK631" s="767"/>
      <c r="CL631" s="767"/>
      <c r="CM631" s="767"/>
      <c r="CN631" s="767"/>
      <c r="CO631" s="767"/>
      <c r="CP631" s="767"/>
      <c r="CQ631" s="767"/>
      <c r="CR631" s="767"/>
      <c r="CS631" s="767"/>
      <c r="CT631" s="767"/>
      <c r="CU631" s="767"/>
      <c r="CV631" s="767"/>
      <c r="CW631" s="767"/>
      <c r="CX631" s="767"/>
      <c r="CY631" s="767"/>
      <c r="CZ631" s="767"/>
      <c r="DA631" s="767"/>
      <c r="DB631" s="767"/>
      <c r="DC631" s="767"/>
      <c r="DD631" s="767"/>
      <c r="DE631" s="767"/>
      <c r="DF631" s="767"/>
      <c r="DG631" s="767"/>
      <c r="DH631" s="767"/>
      <c r="DI631" s="767"/>
      <c r="DJ631" s="767"/>
      <c r="DK631" s="767"/>
      <c r="DL631" s="767"/>
      <c r="DM631" s="767"/>
      <c r="DN631" s="767"/>
      <c r="DO631" s="767"/>
      <c r="DP631" s="767"/>
      <c r="DQ631" s="767"/>
      <c r="DR631" s="767"/>
      <c r="DS631" s="767"/>
      <c r="DT631" s="767"/>
      <c r="DU631" s="767"/>
      <c r="DV631" s="767"/>
      <c r="DW631" s="767"/>
      <c r="DX631" s="767"/>
      <c r="DY631" s="767"/>
      <c r="DZ631" s="767"/>
      <c r="EA631" s="767"/>
      <c r="EB631" s="767"/>
      <c r="EC631" s="767"/>
      <c r="ED631" s="767"/>
      <c r="EE631" s="767"/>
      <c r="EF631" s="767"/>
      <c r="EG631" s="767"/>
      <c r="EH631" s="767"/>
      <c r="EI631" s="767"/>
      <c r="EJ631" s="767"/>
      <c r="EK631" s="767"/>
      <c r="EL631" s="767"/>
      <c r="EM631" s="767"/>
      <c r="EN631" s="767"/>
      <c r="EO631" s="767"/>
      <c r="EP631" s="767"/>
      <c r="EQ631" s="767"/>
      <c r="ER631" s="767"/>
      <c r="ES631" s="767"/>
      <c r="ET631" s="767"/>
      <c r="EU631" s="767"/>
      <c r="EV631" s="767"/>
      <c r="EW631" s="767"/>
      <c r="EX631" s="767"/>
      <c r="EY631" s="767"/>
      <c r="EZ631" s="767"/>
      <c r="FA631" s="767"/>
      <c r="FB631" s="767"/>
      <c r="FC631" s="767"/>
      <c r="FD631" s="767"/>
      <c r="FE631" s="767"/>
      <c r="FF631" s="767"/>
      <c r="FG631" s="767"/>
      <c r="FH631" s="767"/>
      <c r="FI631" s="767"/>
      <c r="FJ631" s="767"/>
      <c r="FK631" s="767"/>
      <c r="FL631" s="767"/>
      <c r="FM631" s="767"/>
      <c r="FN631" s="767"/>
      <c r="FO631" s="767"/>
      <c r="FP631" s="767"/>
      <c r="FQ631" s="767"/>
      <c r="FR631" s="767"/>
      <c r="FS631" s="767"/>
      <c r="FT631" s="767"/>
      <c r="FU631" s="767"/>
      <c r="FV631" s="767"/>
      <c r="FW631" s="767"/>
      <c r="FX631" s="767"/>
      <c r="FY631" s="767"/>
      <c r="FZ631" s="767"/>
      <c r="GA631" s="767"/>
      <c r="GB631" s="767"/>
      <c r="GC631" s="767"/>
      <c r="GD631" s="767"/>
      <c r="GE631" s="767"/>
      <c r="GF631" s="767"/>
      <c r="GG631" s="767"/>
      <c r="GH631" s="767"/>
      <c r="GI631" s="767"/>
      <c r="GJ631" s="767"/>
      <c r="GK631" s="767"/>
      <c r="GL631" s="767"/>
      <c r="GM631" s="767"/>
      <c r="GN631" s="767"/>
      <c r="GO631" s="767"/>
      <c r="GP631" s="767"/>
      <c r="GQ631" s="767"/>
      <c r="GR631" s="767"/>
      <c r="GS631" s="767"/>
      <c r="GT631" s="767"/>
      <c r="GU631" s="767"/>
      <c r="GV631" s="767"/>
      <c r="GW631" s="767"/>
      <c r="GX631" s="767"/>
      <c r="GY631" s="767"/>
      <c r="GZ631" s="767"/>
      <c r="HA631" s="767"/>
      <c r="HB631" s="767"/>
      <c r="HC631" s="767"/>
    </row>
    <row r="632" spans="1:211" s="864" customFormat="1" ht="13.9" hidden="1" customHeight="1">
      <c r="A632" s="307"/>
      <c r="B632" s="351"/>
      <c r="C632" s="971" t="str">
        <f>IF('1C TSrécur14'!E$17&lt;&gt;0,'1C TSrécur14'!$B$12,"")</f>
        <v/>
      </c>
      <c r="D632" s="972"/>
      <c r="E632" s="973"/>
      <c r="F632" s="93" t="str">
        <f>IF(AND($C632='1C TSrécur14'!$B$12,'1C TSrécur14'!$B$16="récurrentes",'1C TSrécur14'!$E$17&lt;&gt;""),'1C TSrécur14'!$E$21,"")</f>
        <v/>
      </c>
      <c r="G632" s="863"/>
      <c r="H632" s="745">
        <v>0.21</v>
      </c>
      <c r="I632" s="747">
        <v>1</v>
      </c>
      <c r="J632" s="312"/>
      <c r="K632" s="680">
        <f t="shared" si="191"/>
        <v>0</v>
      </c>
      <c r="L632" s="527">
        <f>IF(OR('1C TSrécur14'!$B$12="",'1C TSrécur14'!E$30=0),0,IF(AND('1C TSrécur14'!$B$12&lt;&gt;"",$K$2="Pôle",'1C TSrécur14'!$C$12="OUI"),(('1C TSrécur14'!E$22+'1C TSrécur14'!E$23+'1C TSrécur14'!E$24+'1C TSrécur14'!E$25+'1C TSrécur14'!E$29)/'1C TSrécur14'!E$17),IF(AND('1C TSrécur14'!$B$12&lt;&gt;"",$K$2="Pôle",'1C TSrécur14'!$C$12="NON"),(('1C TSrécur14'!E$22+'1C TSrécur14'!E$23+'1C TSrécur14'!E$24+'1C TSrécur14'!E$25+'1C TSrécur14'!E$29)/'1C TSrécur14'!E$30),IF(AND('1C TSrécur14'!$B$12&lt;&gt;"",$K$2&lt;&gt;"Pôle",'1C TSrécur14'!$C$12="OUI"),(('1C TSrécur14'!E$22+'1C TSrécur14'!E$23+'1C TSrécur14'!E$24+'1C TSrécur14'!E$25+'1C TSrécur14'!E$26+'1C TSrécur14'!E$27+'1C TSrécur14'!E$28+'1C TSrécur14'!E$29)/'1C TSrécur14'!E$17),IF(AND('1C TSrécur14'!$B$12&lt;&gt;"",$K$2&lt;&gt;"Pôle",'1C TSrécur14'!$C$12="NON"),(('1C TSrécur14'!E$22+'1C TSrécur14'!E$23+'1C TSrécur14'!E$24+'1C TSrécur14'!E$25+'1C TSrécur14'!E$26+'1C TSrécur14'!E$27+'1C TSrécur14'!E$28+'1C TSrécur14'!E$29)/'1C TSrécur14'!E$30))))))</f>
        <v>0</v>
      </c>
      <c r="M632" s="527">
        <f>IF(OR('1C TSrécur14'!$B$12="",'1C TSrécur14'!E$30=0),0,IF(AND('1C TSrécur14'!$B$12&lt;&gt;"",$K$2="Pôle",'1C TSrécur14'!$C$12="OUI"),(('1C TSrécur14'!E$26+'1C TSrécur14'!E$27+'1C TSrécur14'!E$28)/'1C TSrécur14'!E$17),IF(AND('1C TSrécur14'!$B$12&lt;&gt;"",$K$2="Pôle",'1C TSrécur14'!$C$12="NON"),(('1C TSrécur14'!E$26+'1C TSrécur14'!E$27+'1C TSrécur14'!E$28)/'1C TSrécur14'!E$30),IF(AND('1C TSrécur14'!$B$12&lt;&gt;"",$K$2&lt;&gt;"Pôle"),0))))</f>
        <v>0</v>
      </c>
      <c r="N632" s="527">
        <f>IF(AND('1C TSrécur14'!$E$17&lt;&gt;0,'1C TSrécur14'!$E$30&lt;&gt;0),L632+M632,0)</f>
        <v>0</v>
      </c>
      <c r="O632" s="542" t="str">
        <f>IF(AND('1C TSrécur14'!E$17&lt;&gt;0,'1C TSrécur14'!$C$12="OUI"),'1C TSrécur14'!E$36/'1C TSrécur14'!E$17,"")</f>
        <v/>
      </c>
      <c r="P632" s="543" t="str">
        <f>IF(AND('1C TSrécur14'!E$17&lt;&gt;0,'1C TSrécur14'!$C$12="OUI"),'1C TSrécur14'!$E$37/'1C TSrécur14'!E$17,"")</f>
        <v/>
      </c>
      <c r="Q632" s="543" t="str">
        <f>IF(AND('1C TSrécur14'!E$17&lt;&gt;0,'1C TSrécur14'!$C$12="OUI"),'1C TSrécur14'!$E$38/'1C TSrécur14'!E$17,"")</f>
        <v/>
      </c>
      <c r="R632" s="543" t="str">
        <f>IF(AND('1C TSrécur14'!E$17&lt;&gt;0,'1C TSrécur14'!$C$12="OUI"),'1C TSrécur14'!$E$39/'1C TSrécur14'!E$17,"")</f>
        <v/>
      </c>
      <c r="S632" s="543" t="str">
        <f>IF(AND('1C TSrécur14'!E$17&lt;&gt;0,'1C TSrécur14'!$C$12="OUI"),'1C TSrécur14'!$E$40/'1C TSrécur14'!E$17,"")</f>
        <v/>
      </c>
      <c r="T632" s="543" t="str">
        <f>IF(AND('1C TSrécur14'!E$17&lt;&gt;0,'1C TSrécur14'!$C$12="OUI"),'1C TSrécur14'!$E$41/'1C TSrécur14'!E$17,"")</f>
        <v/>
      </c>
      <c r="U632" s="543" t="str">
        <f>IF(AND('1C TSrécur14'!E$17&lt;&gt;0,'1C TSrécur14'!$C$12="OUI"),'1C TSrécur14'!$E$42/'1C TSrécur14'!E$17,"")</f>
        <v/>
      </c>
      <c r="V632" s="543" t="str">
        <f>IF(AND('1C TSrécur14'!E$17&lt;&gt;0,'1C TSrécur14'!$C$12="OUI"),'1C TSrécur14'!$E$43/'1C TSrécur14'!E$17,"")</f>
        <v/>
      </c>
      <c r="W632" s="543" t="str">
        <f>IF(AND('1C TSrécur14'!E$17&lt;&gt;0,'1C TSrécur14'!$C$12="OUI"),'1C TSrécur14'!$E$44/'1C TSrécur14'!E$17,"")</f>
        <v/>
      </c>
      <c r="X632" s="543" t="str">
        <f>IF(AND('1C TSrécur14'!E$17&lt;&gt;0,'1C TSrécur14'!$C$12="OUI"),'1C TSrécur14'!$E$45/'1C TSrécur14'!E$17,"")</f>
        <v/>
      </c>
      <c r="Y632" s="543" t="str">
        <f>IF(AND('1C TSrécur14'!E$17&lt;&gt;0,'1C TSrécur14'!$C$12="OUI"),'1C TSrécur14'!$E$46/'1C TSrécur14'!E$17,"")</f>
        <v/>
      </c>
      <c r="Z632" s="543" t="str">
        <f>IF(AND('1C TSrécur14'!E$17&lt;&gt;0,'1C TSrécur14'!$C$12="OUI"),'1C TSrécur14'!$E$47/'1C TSrécur14'!E$17,"")</f>
        <v/>
      </c>
      <c r="AA632" s="543" t="str">
        <f>IF(AND('1C TSrécur14'!E$17&lt;&gt;0,'1C TSrécur14'!$C$12="OUI"),'1C TSrécur14'!$E$48/'1C TSrécur14'!E$17,"")</f>
        <v/>
      </c>
      <c r="AB632" s="543" t="str">
        <f>IF(AND('1C TSrécur14'!E$17&lt;&gt;0,'1C TSrécur14'!$C$12="OUI"),'1C TSrécur14'!$E$49/'1C TSrécur14'!E$17,"")</f>
        <v/>
      </c>
      <c r="AC632" s="543" t="str">
        <f>IF(AND('1C TSrécur14'!E$17&lt;&gt;0,'1C TSrécur14'!$C$12="OUI"),'1C TSrécur14'!$E$50/'1C TSrécur14'!E$17,"")</f>
        <v/>
      </c>
      <c r="AD632" s="543" t="str">
        <f>IF(AND('1C TSrécur14'!E$17&lt;&gt;0,'1C TSrécur14'!$C$12="OUI"),'1C TSrécur14'!$E$51/'1C TSrécur14'!E$17,"")</f>
        <v/>
      </c>
      <c r="AE632" s="543" t="str">
        <f>IF(AND('1C TSrécur14'!E$17&lt;&gt;0,'1C TSrécur14'!$C$12="OUI"),'1C TSrécur14'!$E$52/'1C TSrécur14'!E$17,"")</f>
        <v/>
      </c>
      <c r="AF632" s="543" t="str">
        <f>IF(AND('1C TSrécur14'!E$17&lt;&gt;0,'1C TSrécur14'!$C$12="OUI"),'1C TSrécur14'!$E$53/'1C TSrécur14'!E$17,"")</f>
        <v/>
      </c>
      <c r="AG632" s="543" t="str">
        <f>IF(AND('1C TSrécur14'!E$17&lt;&gt;0,'1C TSrécur14'!$C$12="OUI"),'1C TSrécur14'!$E$54/'1C TSrécur14'!E$17,"")</f>
        <v/>
      </c>
      <c r="AH632" s="543" t="str">
        <f>IF(AND('1C TSrécur14'!E$17&lt;&gt;0,'1C TSrécur14'!$C$12="OUI"),'1C TSrécur14'!$E$55/'1C TSrécur14'!E$17,"")</f>
        <v/>
      </c>
      <c r="AI632" s="543" t="str">
        <f>IF(AND('1C TSrécur14'!E$17&lt;&gt;0,'1C TSrécur14'!$C$12="OUI"),'1C TSrécur14'!$E$56/'1C TSrécur14'!E$17,"")</f>
        <v/>
      </c>
      <c r="AJ632" s="543" t="str">
        <f>IF(AND('1C TSrécur14'!E$17&lt;&gt;0,'1C TSrécur14'!$C$12="OUI"),'1C TSrécur14'!$E$57/'1C TSrécur14'!E$17,"")</f>
        <v/>
      </c>
      <c r="AK632" s="543">
        <f>IF(AND('1C TSrécur14'!E$17&lt;&gt;0,'1C TSrécur14'!$C$12="OUI"),'1C TSrécur14'!E$58/'1C TSrécur14'!E$17,0)</f>
        <v>0</v>
      </c>
      <c r="AL632" s="72">
        <f>IF(AND('1C TSrécur14'!$B$12&lt;&gt;"",'1C TSrécur14'!$C$12="OUI"),N632+AK632,N632)</f>
        <v>0</v>
      </c>
      <c r="AM632" s="344">
        <f t="shared" si="208"/>
        <v>0</v>
      </c>
      <c r="AN632" s="344">
        <f t="shared" si="209"/>
        <v>0</v>
      </c>
      <c r="AO632" s="345">
        <f t="shared" si="210"/>
        <v>0</v>
      </c>
      <c r="AP632" s="573">
        <f t="shared" si="211"/>
        <v>0</v>
      </c>
      <c r="AQ632" s="583">
        <f t="shared" si="190"/>
        <v>0</v>
      </c>
      <c r="AR632" s="858"/>
      <c r="AS632" s="102"/>
      <c r="AT632" s="27" t="str">
        <f>IF(('1C TSrécur14'!E$17*FICHE!$C$13)&lt;J632,"Forfait limité à "&amp;FICHE!$C$13&amp;"€/jour","")</f>
        <v/>
      </c>
      <c r="AU632" s="592"/>
      <c r="AV632" s="824"/>
      <c r="AW632" s="824"/>
      <c r="AX632" s="824"/>
      <c r="AY632" s="824"/>
      <c r="AZ632" s="824"/>
      <c r="BA632" s="767"/>
      <c r="BB632" s="767"/>
      <c r="BC632" s="767"/>
      <c r="BD632" s="767"/>
      <c r="BE632" s="767"/>
      <c r="BF632" s="767"/>
      <c r="BG632" s="767"/>
      <c r="BH632" s="767"/>
      <c r="BI632" s="767"/>
      <c r="BJ632" s="767"/>
      <c r="BK632" s="767"/>
      <c r="BL632" s="767"/>
      <c r="BM632" s="767"/>
      <c r="BN632" s="767"/>
      <c r="BO632" s="767"/>
      <c r="BP632" s="767"/>
      <c r="BQ632" s="767"/>
      <c r="BR632" s="767"/>
      <c r="BS632" s="767"/>
      <c r="BT632" s="767"/>
      <c r="BU632" s="767"/>
      <c r="BV632" s="767"/>
      <c r="BW632" s="767"/>
      <c r="BX632" s="767"/>
      <c r="BY632" s="767"/>
      <c r="BZ632" s="767"/>
      <c r="CA632" s="767"/>
      <c r="CB632" s="767"/>
      <c r="CC632" s="767"/>
      <c r="CD632" s="767"/>
      <c r="CE632" s="767"/>
      <c r="CF632" s="767"/>
      <c r="CG632" s="767"/>
      <c r="CH632" s="767"/>
      <c r="CI632" s="767"/>
      <c r="CJ632" s="767"/>
      <c r="CK632" s="767"/>
      <c r="CL632" s="767"/>
      <c r="CM632" s="767"/>
      <c r="CN632" s="767"/>
      <c r="CO632" s="767"/>
      <c r="CP632" s="767"/>
      <c r="CQ632" s="767"/>
      <c r="CR632" s="767"/>
      <c r="CS632" s="767"/>
      <c r="CT632" s="767"/>
      <c r="CU632" s="767"/>
      <c r="CV632" s="767"/>
      <c r="CW632" s="767"/>
      <c r="CX632" s="767"/>
      <c r="CY632" s="767"/>
      <c r="CZ632" s="767"/>
      <c r="DA632" s="767"/>
      <c r="DB632" s="767"/>
      <c r="DC632" s="767"/>
      <c r="DD632" s="767"/>
      <c r="DE632" s="767"/>
      <c r="DF632" s="767"/>
      <c r="DG632" s="767"/>
      <c r="DH632" s="767"/>
      <c r="DI632" s="767"/>
      <c r="DJ632" s="767"/>
      <c r="DK632" s="767"/>
      <c r="DL632" s="767"/>
      <c r="DM632" s="767"/>
      <c r="DN632" s="767"/>
      <c r="DO632" s="767"/>
      <c r="DP632" s="767"/>
      <c r="DQ632" s="767"/>
      <c r="DR632" s="767"/>
      <c r="DS632" s="767"/>
      <c r="DT632" s="767"/>
      <c r="DU632" s="767"/>
      <c r="DV632" s="767"/>
      <c r="DW632" s="767"/>
      <c r="DX632" s="767"/>
      <c r="DY632" s="767"/>
      <c r="DZ632" s="767"/>
      <c r="EA632" s="767"/>
      <c r="EB632" s="767"/>
      <c r="EC632" s="767"/>
      <c r="ED632" s="767"/>
      <c r="EE632" s="767"/>
      <c r="EF632" s="767"/>
      <c r="EG632" s="767"/>
      <c r="EH632" s="767"/>
      <c r="EI632" s="767"/>
      <c r="EJ632" s="767"/>
      <c r="EK632" s="767"/>
      <c r="EL632" s="767"/>
      <c r="EM632" s="767"/>
      <c r="EN632" s="767"/>
      <c r="EO632" s="767"/>
      <c r="EP632" s="767"/>
      <c r="EQ632" s="767"/>
      <c r="ER632" s="767"/>
      <c r="ES632" s="767"/>
      <c r="ET632" s="767"/>
      <c r="EU632" s="767"/>
      <c r="EV632" s="767"/>
      <c r="EW632" s="767"/>
      <c r="EX632" s="767"/>
      <c r="EY632" s="767"/>
      <c r="EZ632" s="767"/>
      <c r="FA632" s="767"/>
      <c r="FB632" s="767"/>
      <c r="FC632" s="767"/>
      <c r="FD632" s="767"/>
      <c r="FE632" s="767"/>
      <c r="FF632" s="767"/>
      <c r="FG632" s="767"/>
      <c r="FH632" s="767"/>
      <c r="FI632" s="767"/>
      <c r="FJ632" s="767"/>
      <c r="FK632" s="767"/>
      <c r="FL632" s="767"/>
      <c r="FM632" s="767"/>
      <c r="FN632" s="767"/>
      <c r="FO632" s="767"/>
      <c r="FP632" s="767"/>
      <c r="FQ632" s="767"/>
      <c r="FR632" s="767"/>
      <c r="FS632" s="767"/>
      <c r="FT632" s="767"/>
      <c r="FU632" s="767"/>
      <c r="FV632" s="767"/>
      <c r="FW632" s="767"/>
      <c r="FX632" s="767"/>
      <c r="FY632" s="767"/>
      <c r="FZ632" s="767"/>
      <c r="GA632" s="767"/>
      <c r="GB632" s="767"/>
      <c r="GC632" s="767"/>
      <c r="GD632" s="767"/>
      <c r="GE632" s="767"/>
      <c r="GF632" s="767"/>
      <c r="GG632" s="767"/>
      <c r="GH632" s="767"/>
      <c r="GI632" s="767"/>
      <c r="GJ632" s="767"/>
      <c r="GK632" s="767"/>
      <c r="GL632" s="767"/>
      <c r="GM632" s="767"/>
      <c r="GN632" s="767"/>
      <c r="GO632" s="767"/>
      <c r="GP632" s="767"/>
      <c r="GQ632" s="767"/>
      <c r="GR632" s="767"/>
      <c r="GS632" s="767"/>
      <c r="GT632" s="767"/>
      <c r="GU632" s="767"/>
      <c r="GV632" s="767"/>
      <c r="GW632" s="767"/>
      <c r="GX632" s="767"/>
      <c r="GY632" s="767"/>
      <c r="GZ632" s="767"/>
      <c r="HA632" s="767"/>
      <c r="HB632" s="767"/>
      <c r="HC632" s="767"/>
    </row>
    <row r="633" spans="1:211" s="864" customFormat="1" ht="13.9" hidden="1" customHeight="1">
      <c r="A633" s="307"/>
      <c r="B633" s="351"/>
      <c r="C633" s="971" t="str">
        <f>IF('1C TSrécur14'!F$17&lt;&gt;0,'1C TSrécur14'!$B$12,"")</f>
        <v/>
      </c>
      <c r="D633" s="972"/>
      <c r="E633" s="973"/>
      <c r="F633" s="93" t="str">
        <f>IF(AND($C633='1C TSrécur14'!$B$12,'1C TSrécur14'!$B$16="récurrentes",'1C TSrécur14'!$F$17&lt;&gt;""),'1C TSrécur14'!$F$21,"")</f>
        <v/>
      </c>
      <c r="G633" s="863"/>
      <c r="H633" s="745">
        <v>0.21</v>
      </c>
      <c r="I633" s="747">
        <v>1</v>
      </c>
      <c r="J633" s="312"/>
      <c r="K633" s="680">
        <f t="shared" si="191"/>
        <v>0</v>
      </c>
      <c r="L633" s="527">
        <f>IF(OR('1C TSrécur14'!$B$12="",'1C TSrécur14'!F$30=0),0,IF(AND('1C TSrécur14'!$B$12&lt;&gt;"",$K$2="Pôle",'1C TSrécur14'!$C$12="OUI"),(('1C TSrécur14'!F$22+'1C TSrécur14'!F$23+'1C TSrécur14'!F$24+'1C TSrécur14'!F$25+'1C TSrécur14'!F$29)/'1C TSrécur14'!F$17),IF(AND('1C TSrécur14'!$B$12&lt;&gt;"",$K$2="Pôle",'1C TSrécur14'!$C$12="NON"),(('1C TSrécur14'!F$22+'1C TSrécur14'!F$23+'1C TSrécur14'!F$24+'1C TSrécur14'!F$25+'1C TSrécur14'!F$29)/'1C TSrécur14'!F$30),IF(AND('1C TSrécur14'!$B$12&lt;&gt;"",$K$2&lt;&gt;"Pôle",'1C TSrécur14'!$C$12="OUI"),(('1C TSrécur14'!F$22+'1C TSrécur14'!F$23+'1C TSrécur14'!F$24+'1C TSrécur14'!F$25+'1C TSrécur14'!F$26+'1C TSrécur14'!F$27+'1C TSrécur14'!F$28+'1C TSrécur14'!F$29)/'1C TSrécur14'!F$17),IF(AND('1C TSrécur14'!$B$12&lt;&gt;"",$K$2&lt;&gt;"Pôle",'1C TSrécur14'!$C$12="NON"),(('1C TSrécur14'!F$22+'1C TSrécur14'!F$23+'1C TSrécur14'!F$24+'1C TSrécur14'!F$25+'1C TSrécur14'!F$26+'1C TSrécur14'!F$27+'1C TSrécur14'!F$28+'1C TSrécur14'!F$29)/'1C TSrécur14'!F$30))))))</f>
        <v>0</v>
      </c>
      <c r="M633" s="527">
        <f>IF(OR('1C TSrécur14'!$B$12="",'1C TSrécur14'!F$30=0),0,IF(AND('1C TSrécur14'!$B$12&lt;&gt;"",$K$2="Pôle",'1C TSrécur14'!$C$12="OUI"),(('1C TSrécur14'!F$26+'1C TSrécur14'!F$27+'1C TSrécur14'!F$28)/'1C TSrécur14'!F$17),IF(AND('1C TSrécur14'!$B$12&lt;&gt;"",$K$2="Pôle",'1C TSrécur14'!$C$12="NON"),(('1C TSrécur14'!F$26+'1C TSrécur14'!F$27+'1C TSrécur14'!F$28)/'1C TSrécur14'!F$30),IF(AND('1C TSrécur14'!$B$12&lt;&gt;"",$K$2&lt;&gt;"Pôle"),0))))</f>
        <v>0</v>
      </c>
      <c r="N633" s="527">
        <f>IF(AND('1C TSrécur14'!$F$17&lt;&gt;0,'1C TSrécur14'!$F$30&lt;&gt;0),L633+M633,0)</f>
        <v>0</v>
      </c>
      <c r="O633" s="542" t="str">
        <f>IF(AND('1C TSrécur14'!F$17&lt;&gt;0,'1C TSrécur14'!$C$12="OUI"),'1C TSrécur14'!F$36/'1C TSrécur14'!F$17,"")</f>
        <v/>
      </c>
      <c r="P633" s="543" t="str">
        <f>IF(AND('1C TSrécur14'!F$17&lt;&gt;0,'1C TSrécur14'!$C$12="OUI"),'1C TSrécur14'!$F$37/'1C TSrécur14'!F$17,"")</f>
        <v/>
      </c>
      <c r="Q633" s="543" t="str">
        <f>IF(AND('1C TSrécur14'!F$17&lt;&gt;0,'1C TSrécur14'!$C$12="OUI"),'1C TSrécur14'!$F$38/'1C TSrécur14'!F$17,"")</f>
        <v/>
      </c>
      <c r="R633" s="543" t="str">
        <f>IF(AND('1C TSrécur14'!F$17&lt;&gt;0,'1C TSrécur14'!$C$12="OUI"),'1C TSrécur14'!$F$39/'1C TSrécur14'!F$17,"")</f>
        <v/>
      </c>
      <c r="S633" s="543" t="str">
        <f>IF(AND('1C TSrécur14'!F$17&lt;&gt;0,'1C TSrécur14'!$C$12="OUI"),'1C TSrécur14'!$F$40/'1C TSrécur14'!F$17,"")</f>
        <v/>
      </c>
      <c r="T633" s="543" t="str">
        <f>IF(AND('1C TSrécur14'!F$17&lt;&gt;0,'1C TSrécur14'!$C$12="OUI"),'1C TSrécur14'!$F$41/'1C TSrécur14'!F$17,"")</f>
        <v/>
      </c>
      <c r="U633" s="543" t="str">
        <f>IF(AND('1C TSrécur14'!F$17&lt;&gt;0,'1C TSrécur14'!$C$12="OUI"),'1C TSrécur14'!$F$42/'1C TSrécur14'!F$17,"")</f>
        <v/>
      </c>
      <c r="V633" s="543" t="str">
        <f>IF(AND('1C TSrécur14'!F$17&lt;&gt;0,'1C TSrécur14'!$C$12="OUI"),'1C TSrécur14'!$F$43/'1C TSrécur14'!F$17,"")</f>
        <v/>
      </c>
      <c r="W633" s="543" t="str">
        <f>IF(AND('1C TSrécur14'!F$17&lt;&gt;0,'1C TSrécur14'!$C$12="OUI"),'1C TSrécur14'!$F$44/'1C TSrécur14'!F$17,"")</f>
        <v/>
      </c>
      <c r="X633" s="543" t="str">
        <f>IF(AND('1C TSrécur14'!F$17&lt;&gt;0,'1C TSrécur14'!$C$12="OUI"),'1C TSrécur14'!$F$45/'1C TSrécur14'!F$17,"")</f>
        <v/>
      </c>
      <c r="Y633" s="543" t="str">
        <f>IF(AND('1C TSrécur14'!F$17&lt;&gt;0,'1C TSrécur14'!$C$12="OUI"),'1C TSrécur14'!$F$46/'1C TSrécur14'!F$17,"")</f>
        <v/>
      </c>
      <c r="Z633" s="543" t="str">
        <f>IF(AND('1C TSrécur14'!F$17&lt;&gt;0,'1C TSrécur14'!$C$12="OUI"),'1C TSrécur14'!$F$47/'1C TSrécur14'!F$17,"")</f>
        <v/>
      </c>
      <c r="AA633" s="543" t="str">
        <f>IF(AND('1C TSrécur14'!F$17&lt;&gt;0,'1C TSrécur14'!$C$12="OUI"),'1C TSrécur14'!$F$48/'1C TSrécur14'!F$17,"")</f>
        <v/>
      </c>
      <c r="AB633" s="543" t="str">
        <f>IF(AND('1C TSrécur14'!F$17&lt;&gt;0,'1C TSrécur14'!$C$12="OUI"),'1C TSrécur14'!$F$49/'1C TSrécur14'!F$17,"")</f>
        <v/>
      </c>
      <c r="AC633" s="543" t="str">
        <f>IF(AND('1C TSrécur14'!F$17&lt;&gt;0,'1C TSrécur14'!$C$12="OUI"),'1C TSrécur14'!$F$50/'1C TSrécur14'!F$17,"")</f>
        <v/>
      </c>
      <c r="AD633" s="543" t="str">
        <f>IF(AND('1C TSrécur14'!F$17&lt;&gt;0,'1C TSrécur14'!$C$12="OUI"),'1C TSrécur14'!$F$51/'1C TSrécur14'!F$17,"")</f>
        <v/>
      </c>
      <c r="AE633" s="543" t="str">
        <f>IF(AND('1C TSrécur14'!F$17&lt;&gt;0,'1C TSrécur14'!$C$12="OUI"),'1C TSrécur14'!$F$52/'1C TSrécur14'!F$17,"")</f>
        <v/>
      </c>
      <c r="AF633" s="543" t="str">
        <f>IF(AND('1C TSrécur14'!F$17&lt;&gt;0,'1C TSrécur14'!$C$12="OUI"),'1C TSrécur14'!$F$53/'1C TSrécur14'!F$17,"")</f>
        <v/>
      </c>
      <c r="AG633" s="543" t="str">
        <f>IF(AND('1C TSrécur14'!F$17&lt;&gt;0,'1C TSrécur14'!$C$12="OUI"),'1C TSrécur14'!$F$54/'1C TSrécur14'!F$17,"")</f>
        <v/>
      </c>
      <c r="AH633" s="543" t="str">
        <f>IF(AND('1C TSrécur14'!F$17&lt;&gt;0,'1C TSrécur14'!$C$12="OUI"),'1C TSrécur14'!$F$55/'1C TSrécur14'!F$17,"")</f>
        <v/>
      </c>
      <c r="AI633" s="543" t="str">
        <f>IF(AND('1C TSrécur14'!F$17&lt;&gt;0,'1C TSrécur14'!$C$12="OUI"),'1C TSrécur14'!$F$56/'1C TSrécur14'!F$17,"")</f>
        <v/>
      </c>
      <c r="AJ633" s="543" t="str">
        <f>IF(AND('1C TSrécur14'!F$17&lt;&gt;0,'1C TSrécur14'!$C$12="OUI"),'1C TSrécur14'!$F$57/'1C TSrécur14'!F$17,"")</f>
        <v/>
      </c>
      <c r="AK633" s="543">
        <f>IF(AND('1C TSrécur14'!F$17&lt;&gt;0,'1C TSrécur14'!$C$12="OUI"),'1C TSrécur14'!F$58/'1C TSrécur14'!F$17,0)</f>
        <v>0</v>
      </c>
      <c r="AL633" s="72">
        <f>IF(AND('1C TSrécur14'!$B$12&lt;&gt;"",'1C TSrécur14'!$C$12="OUI"),N633+AK633,N633)</f>
        <v>0</v>
      </c>
      <c r="AM633" s="344">
        <f t="shared" si="208"/>
        <v>0</v>
      </c>
      <c r="AN633" s="344">
        <f t="shared" si="209"/>
        <v>0</v>
      </c>
      <c r="AO633" s="345">
        <f t="shared" si="210"/>
        <v>0</v>
      </c>
      <c r="AP633" s="573">
        <f t="shared" si="211"/>
        <v>0</v>
      </c>
      <c r="AQ633" s="583">
        <f t="shared" si="190"/>
        <v>0</v>
      </c>
      <c r="AR633" s="858"/>
      <c r="AS633" s="102"/>
      <c r="AT633" s="27" t="str">
        <f>IF(('1C TSrécur14'!F$17*FICHE!$C$13)&lt;J633,"Forfait limité à "&amp;FICHE!$C$13&amp;"€/jour","")</f>
        <v/>
      </c>
      <c r="AU633" s="592"/>
      <c r="AV633" s="824"/>
      <c r="AW633" s="824"/>
      <c r="AX633" s="824"/>
      <c r="AY633" s="824"/>
      <c r="AZ633" s="824"/>
      <c r="BA633" s="767"/>
      <c r="BB633" s="767"/>
      <c r="BC633" s="767"/>
      <c r="BD633" s="767"/>
      <c r="BE633" s="767"/>
      <c r="BF633" s="767"/>
      <c r="BG633" s="767"/>
      <c r="BH633" s="767"/>
      <c r="BI633" s="767"/>
      <c r="BJ633" s="767"/>
      <c r="BK633" s="767"/>
      <c r="BL633" s="767"/>
      <c r="BM633" s="767"/>
      <c r="BN633" s="767"/>
      <c r="BO633" s="767"/>
      <c r="BP633" s="767"/>
      <c r="BQ633" s="767"/>
      <c r="BR633" s="767"/>
      <c r="BS633" s="767"/>
      <c r="BT633" s="767"/>
      <c r="BU633" s="767"/>
      <c r="BV633" s="767"/>
      <c r="BW633" s="767"/>
      <c r="BX633" s="767"/>
      <c r="BY633" s="767"/>
      <c r="BZ633" s="767"/>
      <c r="CA633" s="767"/>
      <c r="CB633" s="767"/>
      <c r="CC633" s="767"/>
      <c r="CD633" s="767"/>
      <c r="CE633" s="767"/>
      <c r="CF633" s="767"/>
      <c r="CG633" s="767"/>
      <c r="CH633" s="767"/>
      <c r="CI633" s="767"/>
      <c r="CJ633" s="767"/>
      <c r="CK633" s="767"/>
      <c r="CL633" s="767"/>
      <c r="CM633" s="767"/>
      <c r="CN633" s="767"/>
      <c r="CO633" s="767"/>
      <c r="CP633" s="767"/>
      <c r="CQ633" s="767"/>
      <c r="CR633" s="767"/>
      <c r="CS633" s="767"/>
      <c r="CT633" s="767"/>
      <c r="CU633" s="767"/>
      <c r="CV633" s="767"/>
      <c r="CW633" s="767"/>
      <c r="CX633" s="767"/>
      <c r="CY633" s="767"/>
      <c r="CZ633" s="767"/>
      <c r="DA633" s="767"/>
      <c r="DB633" s="767"/>
      <c r="DC633" s="767"/>
      <c r="DD633" s="767"/>
      <c r="DE633" s="767"/>
      <c r="DF633" s="767"/>
      <c r="DG633" s="767"/>
      <c r="DH633" s="767"/>
      <c r="DI633" s="767"/>
      <c r="DJ633" s="767"/>
      <c r="DK633" s="767"/>
      <c r="DL633" s="767"/>
      <c r="DM633" s="767"/>
      <c r="DN633" s="767"/>
      <c r="DO633" s="767"/>
      <c r="DP633" s="767"/>
      <c r="DQ633" s="767"/>
      <c r="DR633" s="767"/>
      <c r="DS633" s="767"/>
      <c r="DT633" s="767"/>
      <c r="DU633" s="767"/>
      <c r="DV633" s="767"/>
      <c r="DW633" s="767"/>
      <c r="DX633" s="767"/>
      <c r="DY633" s="767"/>
      <c r="DZ633" s="767"/>
      <c r="EA633" s="767"/>
      <c r="EB633" s="767"/>
      <c r="EC633" s="767"/>
      <c r="ED633" s="767"/>
      <c r="EE633" s="767"/>
      <c r="EF633" s="767"/>
      <c r="EG633" s="767"/>
      <c r="EH633" s="767"/>
      <c r="EI633" s="767"/>
      <c r="EJ633" s="767"/>
      <c r="EK633" s="767"/>
      <c r="EL633" s="767"/>
      <c r="EM633" s="767"/>
      <c r="EN633" s="767"/>
      <c r="EO633" s="767"/>
      <c r="EP633" s="767"/>
      <c r="EQ633" s="767"/>
      <c r="ER633" s="767"/>
      <c r="ES633" s="767"/>
      <c r="ET633" s="767"/>
      <c r="EU633" s="767"/>
      <c r="EV633" s="767"/>
      <c r="EW633" s="767"/>
      <c r="EX633" s="767"/>
      <c r="EY633" s="767"/>
      <c r="EZ633" s="767"/>
      <c r="FA633" s="767"/>
      <c r="FB633" s="767"/>
      <c r="FC633" s="767"/>
      <c r="FD633" s="767"/>
      <c r="FE633" s="767"/>
      <c r="FF633" s="767"/>
      <c r="FG633" s="767"/>
      <c r="FH633" s="767"/>
      <c r="FI633" s="767"/>
      <c r="FJ633" s="767"/>
      <c r="FK633" s="767"/>
      <c r="FL633" s="767"/>
      <c r="FM633" s="767"/>
      <c r="FN633" s="767"/>
      <c r="FO633" s="767"/>
      <c r="FP633" s="767"/>
      <c r="FQ633" s="767"/>
      <c r="FR633" s="767"/>
      <c r="FS633" s="767"/>
      <c r="FT633" s="767"/>
      <c r="FU633" s="767"/>
      <c r="FV633" s="767"/>
      <c r="FW633" s="767"/>
      <c r="FX633" s="767"/>
      <c r="FY633" s="767"/>
      <c r="FZ633" s="767"/>
      <c r="GA633" s="767"/>
      <c r="GB633" s="767"/>
      <c r="GC633" s="767"/>
      <c r="GD633" s="767"/>
      <c r="GE633" s="767"/>
      <c r="GF633" s="767"/>
      <c r="GG633" s="767"/>
      <c r="GH633" s="767"/>
      <c r="GI633" s="767"/>
      <c r="GJ633" s="767"/>
      <c r="GK633" s="767"/>
      <c r="GL633" s="767"/>
      <c r="GM633" s="767"/>
      <c r="GN633" s="767"/>
      <c r="GO633" s="767"/>
      <c r="GP633" s="767"/>
      <c r="GQ633" s="767"/>
      <c r="GR633" s="767"/>
      <c r="GS633" s="767"/>
      <c r="GT633" s="767"/>
      <c r="GU633" s="767"/>
      <c r="GV633" s="767"/>
      <c r="GW633" s="767"/>
      <c r="GX633" s="767"/>
      <c r="GY633" s="767"/>
      <c r="GZ633" s="767"/>
      <c r="HA633" s="767"/>
      <c r="HB633" s="767"/>
      <c r="HC633" s="767"/>
    </row>
    <row r="634" spans="1:211" s="864" customFormat="1" ht="13.9" hidden="1" customHeight="1">
      <c r="A634" s="307"/>
      <c r="B634" s="351"/>
      <c r="C634" s="971" t="str">
        <f>IF('1C TSrécur14'!G$17&lt;&gt;0,'1C TSrécur14'!$B$12,"")</f>
        <v/>
      </c>
      <c r="D634" s="972"/>
      <c r="E634" s="973"/>
      <c r="F634" s="93" t="str">
        <f>IF(AND($C634='1C TSrécur14'!$B$12,'1C TSrécur14'!$B$16="récurrentes",'1C TSrécur14'!$G$17&lt;&gt;""),'1C TSrécur14'!$G$21,"")</f>
        <v/>
      </c>
      <c r="G634" s="863"/>
      <c r="H634" s="745">
        <v>0.21</v>
      </c>
      <c r="I634" s="747">
        <v>1</v>
      </c>
      <c r="J634" s="312"/>
      <c r="K634" s="680">
        <f t="shared" si="191"/>
        <v>0</v>
      </c>
      <c r="L634" s="527">
        <f>IF(OR('1C TSrécur14'!$B$12="",'1C TSrécur14'!G$30=0),0,IF(AND('1C TSrécur14'!$B$12&lt;&gt;"",$K$2="Pôle",'1C TSrécur14'!$C$12="OUI"),(('1C TSrécur14'!G$22+'1C TSrécur14'!G$23+'1C TSrécur14'!G$24+'1C TSrécur14'!G$25+'1C TSrécur14'!G$29)/'1C TSrécur14'!G$17),IF(AND('1C TSrécur14'!$B$12&lt;&gt;"",$K$2="Pôle",'1C TSrécur14'!$C$12="NON"),(('1C TSrécur14'!G$22+'1C TSrécur14'!G$23+'1C TSrécur14'!G$24+'1C TSrécur14'!G$25+'1C TSrécur14'!G$29)/'1C TSrécur14'!G$30),IF(AND('1C TSrécur14'!$B$12&lt;&gt;"",$K$2&lt;&gt;"Pôle",'1C TSrécur14'!$C$12="OUI"),(('1C TSrécur14'!G$22+'1C TSrécur14'!G$23+'1C TSrécur14'!G$24+'1C TSrécur14'!G$25+'1C TSrécur14'!G$26+'1C TSrécur14'!G$27+'1C TSrécur14'!G$28+'1C TSrécur14'!G$29)/'1C TSrécur14'!G$17),IF(AND('1C TSrécur14'!$B$12&lt;&gt;"",$K$2&lt;&gt;"Pôle",'1C TSrécur14'!$C$12="NON"),(('1C TSrécur14'!G$22+'1C TSrécur14'!G$23+'1C TSrécur14'!G$24+'1C TSrécur14'!G$25+'1C TSrécur14'!G$26+'1C TSrécur14'!G$27+'1C TSrécur14'!G$28+'1C TSrécur14'!G$29)/'1C TSrécur14'!G$30))))))</f>
        <v>0</v>
      </c>
      <c r="M634" s="527">
        <f>IF(OR('1C TSrécur14'!$B$12="",'1C TSrécur14'!G$30=0),0,IF(AND('1C TSrécur14'!$B$12&lt;&gt;"",$K$2="Pôle",'1C TSrécur14'!$C$12="OUI"),(('1C TSrécur14'!G$26+'1C TSrécur14'!G$27+'1C TSrécur14'!G$28)/'1C TSrécur14'!G$17),IF(AND('1C TSrécur14'!$B$12&lt;&gt;"",$K$2="Pôle",'1C TSrécur14'!$C$12="NON"),(('1C TSrécur14'!G$26+'1C TSrécur14'!G$27+'1C TSrécur14'!G$28)/'1C TSrécur14'!G$30),IF(AND('1C TSrécur14'!$B$12&lt;&gt;"",$K$2&lt;&gt;"Pôle"),0))))</f>
        <v>0</v>
      </c>
      <c r="N634" s="527">
        <f>IF(AND('1C TSrécur14'!$G$17&lt;&gt;0,'1C TSrécur14'!$G$30&lt;&gt;0),L634+M634,0)</f>
        <v>0</v>
      </c>
      <c r="O634" s="542" t="str">
        <f>IF(AND('1C TSrécur14'!G$17&lt;&gt;0,'1C TSrécur14'!$C$12="OUI"),'1C TSrécur14'!G$36/'1C TSrécur14'!G$17,"")</f>
        <v/>
      </c>
      <c r="P634" s="543" t="str">
        <f>IF(AND('1C TSrécur14'!G$17&lt;&gt;0,'1C TSrécur14'!$C$12="OUI"),'1C TSrécur14'!$G$37/'1C TSrécur14'!G$17,"")</f>
        <v/>
      </c>
      <c r="Q634" s="543" t="str">
        <f>IF(AND('1C TSrécur14'!G$17&lt;&gt;0,'1C TSrécur14'!$C$12="OUI"),'1C TSrécur14'!$G$38/'1C TSrécur14'!G$17,"")</f>
        <v/>
      </c>
      <c r="R634" s="543" t="str">
        <f>IF(AND('1C TSrécur14'!G$17&lt;&gt;0,'1C TSrécur14'!$C$12="OUI"),'1C TSrécur14'!$G$39/'1C TSrécur14'!G$17,"")</f>
        <v/>
      </c>
      <c r="S634" s="543" t="str">
        <f>IF(AND('1C TSrécur14'!G$17&lt;&gt;0,'1C TSrécur14'!$C$12="OUI"),'1C TSrécur14'!$G$40/'1C TSrécur14'!G$17,"")</f>
        <v/>
      </c>
      <c r="T634" s="543" t="str">
        <f>IF(AND('1C TSrécur14'!G$17&lt;&gt;0,'1C TSrécur14'!$C$12="OUI"),'1C TSrécur14'!$G$41/'1C TSrécur14'!G$17,"")</f>
        <v/>
      </c>
      <c r="U634" s="543" t="str">
        <f>IF(AND('1C TSrécur14'!G$17&lt;&gt;0,'1C TSrécur14'!$C$12="OUI"),'1C TSrécur14'!$G$42/'1C TSrécur14'!G$17,"")</f>
        <v/>
      </c>
      <c r="V634" s="543" t="str">
        <f>IF(AND('1C TSrécur14'!G$17&lt;&gt;0,'1C TSrécur14'!$C$12="OUI"),'1C TSrécur14'!$G$43/'1C TSrécur14'!G$17,"")</f>
        <v/>
      </c>
      <c r="W634" s="543" t="str">
        <f>IF(AND('1C TSrécur14'!G$17&lt;&gt;0,'1C TSrécur14'!$C$12="OUI"),'1C TSrécur14'!$G$44/'1C TSrécur14'!G$17,"")</f>
        <v/>
      </c>
      <c r="X634" s="543" t="str">
        <f>IF(AND('1C TSrécur14'!G$17&lt;&gt;0,'1C TSrécur14'!$C$12="OUI"),'1C TSrécur14'!$G$45/'1C TSrécur14'!G$17,"")</f>
        <v/>
      </c>
      <c r="Y634" s="543" t="str">
        <f>IF(AND('1C TSrécur14'!G$17&lt;&gt;0,'1C TSrécur14'!$C$12="OUI"),'1C TSrécur14'!$G$46/'1C TSrécur14'!G$17,"")</f>
        <v/>
      </c>
      <c r="Z634" s="543" t="str">
        <f>IF(AND('1C TSrécur14'!G$17&lt;&gt;0,'1C TSrécur14'!$C$12="OUI"),'1C TSrécur14'!$G$47/'1C TSrécur14'!G$17,"")</f>
        <v/>
      </c>
      <c r="AA634" s="543" t="str">
        <f>IF(AND('1C TSrécur14'!G$17&lt;&gt;0,'1C TSrécur14'!$C$12="OUI"),'1C TSrécur14'!$G$48/'1C TSrécur14'!G$17,"")</f>
        <v/>
      </c>
      <c r="AB634" s="543" t="str">
        <f>IF(AND('1C TSrécur14'!G$17&lt;&gt;0,'1C TSrécur14'!$C$12="OUI"),'1C TSrécur14'!$G$49/'1C TSrécur14'!G$17,"")</f>
        <v/>
      </c>
      <c r="AC634" s="543" t="str">
        <f>IF(AND('1C TSrécur14'!G$17&lt;&gt;0,'1C TSrécur14'!$C$12="OUI"),'1C TSrécur14'!$G$50/'1C TSrécur14'!G$17,"")</f>
        <v/>
      </c>
      <c r="AD634" s="543" t="str">
        <f>IF(AND('1C TSrécur14'!G$17&lt;&gt;0,'1C TSrécur14'!$C$12="OUI"),'1C TSrécur14'!$G$51/'1C TSrécur14'!G$17,"")</f>
        <v/>
      </c>
      <c r="AE634" s="543" t="str">
        <f>IF(AND('1C TSrécur14'!G$17&lt;&gt;0,'1C TSrécur14'!$C$12="OUI"),'1C TSrécur14'!$G$52/'1C TSrécur14'!G$17,"")</f>
        <v/>
      </c>
      <c r="AF634" s="543" t="str">
        <f>IF(AND('1C TSrécur14'!G$17&lt;&gt;0,'1C TSrécur14'!$C$12="OUI"),'1C TSrécur14'!$G$53/'1C TSrécur14'!G$17,"")</f>
        <v/>
      </c>
      <c r="AG634" s="543" t="str">
        <f>IF(AND('1C TSrécur14'!G$17&lt;&gt;0,'1C TSrécur14'!$C$12="OUI"),'1C TSrécur14'!$G$54/'1C TSrécur14'!G$17,"")</f>
        <v/>
      </c>
      <c r="AH634" s="543" t="str">
        <f>IF(AND('1C TSrécur14'!G$17&lt;&gt;0,'1C TSrécur14'!$C$12="OUI"),'1C TSrécur14'!$G$55/'1C TSrécur14'!G$17,"")</f>
        <v/>
      </c>
      <c r="AI634" s="543" t="str">
        <f>IF(AND('1C TSrécur14'!G$17&lt;&gt;0,'1C TSrécur14'!$C$12="OUI"),'1C TSrécur14'!$G$56/'1C TSrécur14'!G$17,"")</f>
        <v/>
      </c>
      <c r="AJ634" s="543" t="str">
        <f>IF(AND('1C TSrécur14'!G$17&lt;&gt;0,'1C TSrécur14'!$C$12="OUI"),'1C TSrécur14'!$G$57/'1C TSrécur14'!G$17,"")</f>
        <v/>
      </c>
      <c r="AK634" s="543">
        <f>IF(AND('1C TSrécur14'!G$17&lt;&gt;0,'1C TSrécur14'!$C$12="OUI"),'1C TSrécur14'!G$58/'1C TSrécur14'!G$17,0)</f>
        <v>0</v>
      </c>
      <c r="AL634" s="72">
        <f>IF(AND('1C TSrécur14'!$B$12&lt;&gt;"",'1C TSrécur14'!$C$12="OUI"),N634+AK634,N634)</f>
        <v>0</v>
      </c>
      <c r="AM634" s="344">
        <f t="shared" si="208"/>
        <v>0</v>
      </c>
      <c r="AN634" s="344">
        <f t="shared" si="209"/>
        <v>0</v>
      </c>
      <c r="AO634" s="345">
        <f t="shared" si="210"/>
        <v>0</v>
      </c>
      <c r="AP634" s="573">
        <f t="shared" si="211"/>
        <v>0</v>
      </c>
      <c r="AQ634" s="583">
        <f t="shared" si="190"/>
        <v>0</v>
      </c>
      <c r="AR634" s="858"/>
      <c r="AS634" s="102"/>
      <c r="AT634" s="27" t="str">
        <f>IF(('1C TSrécur14'!G$17*FICHE!$C$13)&lt;J634,"Forfait limité à "&amp;FICHE!$C$13&amp;"€/jour","")</f>
        <v/>
      </c>
      <c r="AU634" s="592"/>
      <c r="AV634" s="824"/>
      <c r="AW634" s="824"/>
      <c r="AX634" s="824"/>
      <c r="AY634" s="824"/>
      <c r="AZ634" s="824"/>
      <c r="BA634" s="767"/>
      <c r="BB634" s="767"/>
      <c r="BC634" s="767"/>
      <c r="BD634" s="767"/>
      <c r="BE634" s="767"/>
      <c r="BF634" s="767"/>
      <c r="BG634" s="767"/>
      <c r="BH634" s="767"/>
      <c r="BI634" s="767"/>
      <c r="BJ634" s="767"/>
      <c r="BK634" s="767"/>
      <c r="BL634" s="767"/>
      <c r="BM634" s="767"/>
      <c r="BN634" s="767"/>
      <c r="BO634" s="767"/>
      <c r="BP634" s="767"/>
      <c r="BQ634" s="767"/>
      <c r="BR634" s="767"/>
      <c r="BS634" s="767"/>
      <c r="BT634" s="767"/>
      <c r="BU634" s="767"/>
      <c r="BV634" s="767"/>
      <c r="BW634" s="767"/>
      <c r="BX634" s="767"/>
      <c r="BY634" s="767"/>
      <c r="BZ634" s="767"/>
      <c r="CA634" s="767"/>
      <c r="CB634" s="767"/>
      <c r="CC634" s="767"/>
      <c r="CD634" s="767"/>
      <c r="CE634" s="767"/>
      <c r="CF634" s="767"/>
      <c r="CG634" s="767"/>
      <c r="CH634" s="767"/>
      <c r="CI634" s="767"/>
      <c r="CJ634" s="767"/>
      <c r="CK634" s="767"/>
      <c r="CL634" s="767"/>
      <c r="CM634" s="767"/>
      <c r="CN634" s="767"/>
      <c r="CO634" s="767"/>
      <c r="CP634" s="767"/>
      <c r="CQ634" s="767"/>
      <c r="CR634" s="767"/>
      <c r="CS634" s="767"/>
      <c r="CT634" s="767"/>
      <c r="CU634" s="767"/>
      <c r="CV634" s="767"/>
      <c r="CW634" s="767"/>
      <c r="CX634" s="767"/>
      <c r="CY634" s="767"/>
      <c r="CZ634" s="767"/>
      <c r="DA634" s="767"/>
      <c r="DB634" s="767"/>
      <c r="DC634" s="767"/>
      <c r="DD634" s="767"/>
      <c r="DE634" s="767"/>
      <c r="DF634" s="767"/>
      <c r="DG634" s="767"/>
      <c r="DH634" s="767"/>
      <c r="DI634" s="767"/>
      <c r="DJ634" s="767"/>
      <c r="DK634" s="767"/>
      <c r="DL634" s="767"/>
      <c r="DM634" s="767"/>
      <c r="DN634" s="767"/>
      <c r="DO634" s="767"/>
      <c r="DP634" s="767"/>
      <c r="DQ634" s="767"/>
      <c r="DR634" s="767"/>
      <c r="DS634" s="767"/>
      <c r="DT634" s="767"/>
      <c r="DU634" s="767"/>
      <c r="DV634" s="767"/>
      <c r="DW634" s="767"/>
      <c r="DX634" s="767"/>
      <c r="DY634" s="767"/>
      <c r="DZ634" s="767"/>
      <c r="EA634" s="767"/>
      <c r="EB634" s="767"/>
      <c r="EC634" s="767"/>
      <c r="ED634" s="767"/>
      <c r="EE634" s="767"/>
      <c r="EF634" s="767"/>
      <c r="EG634" s="767"/>
      <c r="EH634" s="767"/>
      <c r="EI634" s="767"/>
      <c r="EJ634" s="767"/>
      <c r="EK634" s="767"/>
      <c r="EL634" s="767"/>
      <c r="EM634" s="767"/>
      <c r="EN634" s="767"/>
      <c r="EO634" s="767"/>
      <c r="EP634" s="767"/>
      <c r="EQ634" s="767"/>
      <c r="ER634" s="767"/>
      <c r="ES634" s="767"/>
      <c r="ET634" s="767"/>
      <c r="EU634" s="767"/>
      <c r="EV634" s="767"/>
      <c r="EW634" s="767"/>
      <c r="EX634" s="767"/>
      <c r="EY634" s="767"/>
      <c r="EZ634" s="767"/>
      <c r="FA634" s="767"/>
      <c r="FB634" s="767"/>
      <c r="FC634" s="767"/>
      <c r="FD634" s="767"/>
      <c r="FE634" s="767"/>
      <c r="FF634" s="767"/>
      <c r="FG634" s="767"/>
      <c r="FH634" s="767"/>
      <c r="FI634" s="767"/>
      <c r="FJ634" s="767"/>
      <c r="FK634" s="767"/>
      <c r="FL634" s="767"/>
      <c r="FM634" s="767"/>
      <c r="FN634" s="767"/>
      <c r="FO634" s="767"/>
      <c r="FP634" s="767"/>
      <c r="FQ634" s="767"/>
      <c r="FR634" s="767"/>
      <c r="FS634" s="767"/>
      <c r="FT634" s="767"/>
      <c r="FU634" s="767"/>
      <c r="FV634" s="767"/>
      <c r="FW634" s="767"/>
      <c r="FX634" s="767"/>
      <c r="FY634" s="767"/>
      <c r="FZ634" s="767"/>
      <c r="GA634" s="767"/>
      <c r="GB634" s="767"/>
      <c r="GC634" s="767"/>
      <c r="GD634" s="767"/>
      <c r="GE634" s="767"/>
      <c r="GF634" s="767"/>
      <c r="GG634" s="767"/>
      <c r="GH634" s="767"/>
      <c r="GI634" s="767"/>
      <c r="GJ634" s="767"/>
      <c r="GK634" s="767"/>
      <c r="GL634" s="767"/>
      <c r="GM634" s="767"/>
      <c r="GN634" s="767"/>
      <c r="GO634" s="767"/>
      <c r="GP634" s="767"/>
      <c r="GQ634" s="767"/>
      <c r="GR634" s="767"/>
      <c r="GS634" s="767"/>
      <c r="GT634" s="767"/>
      <c r="GU634" s="767"/>
      <c r="GV634" s="767"/>
      <c r="GW634" s="767"/>
      <c r="GX634" s="767"/>
      <c r="GY634" s="767"/>
      <c r="GZ634" s="767"/>
      <c r="HA634" s="767"/>
      <c r="HB634" s="767"/>
      <c r="HC634" s="767"/>
    </row>
    <row r="635" spans="1:211" s="864" customFormat="1" ht="13.9" hidden="1" customHeight="1">
      <c r="A635" s="307"/>
      <c r="B635" s="351"/>
      <c r="C635" s="971" t="str">
        <f>IF('1C TSrécur14'!H$17&lt;&gt;0,'1C TSrécur14'!$B$12,"")</f>
        <v/>
      </c>
      <c r="D635" s="972"/>
      <c r="E635" s="973"/>
      <c r="F635" s="93" t="str">
        <f>IF(AND($C635='1C TSrécur14'!$B$12,'1C TSrécur14'!$B$16="récurrentes",'1C TSrécur14'!$H$17&lt;&gt;""),'1C TSrécur14'!$H$21,"")</f>
        <v/>
      </c>
      <c r="G635" s="863"/>
      <c r="H635" s="745">
        <v>0.21</v>
      </c>
      <c r="I635" s="747">
        <v>1</v>
      </c>
      <c r="J635" s="312"/>
      <c r="K635" s="680">
        <f t="shared" si="191"/>
        <v>0</v>
      </c>
      <c r="L635" s="527">
        <f>IF(OR('1C TSrécur14'!$B$12="",'1C TSrécur14'!H$30=0),0,IF(AND('1C TSrécur14'!$B$12&lt;&gt;"",$K$2="Pôle",'1C TSrécur14'!$C$12="OUI"),(('1C TSrécur14'!H$22+'1C TSrécur14'!H$23+'1C TSrécur14'!H$24+'1C TSrécur14'!H$25+'1C TSrécur14'!H$29)/'1C TSrécur14'!H$17),IF(AND('1C TSrécur14'!$B$12&lt;&gt;"",$K$2="Pôle",'1C TSrécur14'!$C$12="NON"),(('1C TSrécur14'!H$22+'1C TSrécur14'!H$23+'1C TSrécur14'!H$24+'1C TSrécur14'!H$25+'1C TSrécur14'!H$29)/'1C TSrécur14'!H$30),IF(AND('1C TSrécur14'!$B$12&lt;&gt;"",$K$2&lt;&gt;"Pôle",'1C TSrécur14'!$C$12="OUI"),(('1C TSrécur14'!H$22+'1C TSrécur14'!H$23+'1C TSrécur14'!H$24+'1C TSrécur14'!H$25+'1C TSrécur14'!H$26+'1C TSrécur14'!H$27+'1C TSrécur14'!H$28+'1C TSrécur14'!H$29)/'1C TSrécur14'!H$17),IF(AND('1C TSrécur14'!$B$12&lt;&gt;"",$K$2&lt;&gt;"Pôle",'1C TSrécur14'!$C$12="NON"),(('1C TSrécur14'!H$22+'1C TSrécur14'!H$23+'1C TSrécur14'!H$24+'1C TSrécur14'!H$25+'1C TSrécur14'!H$26+'1C TSrécur14'!H$27+'1C TSrécur14'!H$28+'1C TSrécur14'!H$29)/'1C TSrécur14'!H$30))))))</f>
        <v>0</v>
      </c>
      <c r="M635" s="527">
        <f>IF(OR('1C TSrécur14'!$B$12="",'1C TSrécur14'!H$30=0),0,IF(AND('1C TSrécur14'!$B$12&lt;&gt;"",$K$2="Pôle",'1C TSrécur14'!$C$12="OUI"),(('1C TSrécur14'!H$26+'1C TSrécur14'!H$27+'1C TSrécur14'!H$28)/'1C TSrécur14'!H$17),IF(AND('1C TSrécur14'!$B$12&lt;&gt;"",$K$2="Pôle",'1C TSrécur14'!$C$12="NON"),(('1C TSrécur14'!H$26+'1C TSrécur14'!H$27+'1C TSrécur14'!H$28)/'1C TSrécur14'!H$30),IF(AND('1C TSrécur14'!$B$12&lt;&gt;"",$K$2&lt;&gt;"Pôle"),0))))</f>
        <v>0</v>
      </c>
      <c r="N635" s="527">
        <f>IF(AND('1C TSrécur14'!$H$17&lt;&gt;0,'1C TSrécur14'!$H$30&lt;&gt;0),L635+M635,0)</f>
        <v>0</v>
      </c>
      <c r="O635" s="542" t="str">
        <f>IF(AND('1C TSrécur14'!H$17&lt;&gt;0,'1C TSrécur14'!$C$12="OUI"),'1C TSrécur14'!H$36/'1C TSrécur14'!H$17,"")</f>
        <v/>
      </c>
      <c r="P635" s="543" t="str">
        <f>IF(AND('1C TSrécur14'!H$17&lt;&gt;0,'1C TSrécur14'!$C$12="OUI"),'1C TSrécur14'!$H$37/'1C TSrécur14'!H$17,"")</f>
        <v/>
      </c>
      <c r="Q635" s="543" t="str">
        <f>IF(AND('1C TSrécur14'!H$17&lt;&gt;0,'1C TSrécur14'!$C$12="OUI"),'1C TSrécur14'!$H$38/'1C TSrécur14'!H$17,"")</f>
        <v/>
      </c>
      <c r="R635" s="543" t="str">
        <f>IF(AND('1C TSrécur14'!H$17&lt;&gt;0,'1C TSrécur14'!$C$12="OUI"),'1C TSrécur14'!$H$39/'1C TSrécur14'!H$17,"")</f>
        <v/>
      </c>
      <c r="S635" s="543" t="str">
        <f>IF(AND('1C TSrécur14'!H$17&lt;&gt;0,'1C TSrécur14'!$C$12="OUI"),'1C TSrécur14'!$H$40/'1C TSrécur14'!H$17,"")</f>
        <v/>
      </c>
      <c r="T635" s="543" t="str">
        <f>IF(AND('1C TSrécur14'!H$17&lt;&gt;0,'1C TSrécur14'!$C$12="OUI"),'1C TSrécur14'!$H$41/'1C TSrécur14'!H$17,"")</f>
        <v/>
      </c>
      <c r="U635" s="543" t="str">
        <f>IF(AND('1C TSrécur14'!H$17&lt;&gt;0,'1C TSrécur14'!$C$12="OUI"),'1C TSrécur14'!$H$42/'1C TSrécur14'!H$17,"")</f>
        <v/>
      </c>
      <c r="V635" s="543" t="str">
        <f>IF(AND('1C TSrécur14'!H$17&lt;&gt;0,'1C TSrécur14'!$C$12="OUI"),'1C TSrécur14'!$H$43/'1C TSrécur14'!H$17,"")</f>
        <v/>
      </c>
      <c r="W635" s="543" t="str">
        <f>IF(AND('1C TSrécur14'!H$17&lt;&gt;0,'1C TSrécur14'!$C$12="OUI"),'1C TSrécur14'!$H$44/'1C TSrécur14'!H$17,"")</f>
        <v/>
      </c>
      <c r="X635" s="543" t="str">
        <f>IF(AND('1C TSrécur14'!H$17&lt;&gt;0,'1C TSrécur14'!$C$12="OUI"),'1C TSrécur14'!$H$45/'1C TSrécur14'!H$17,"")</f>
        <v/>
      </c>
      <c r="Y635" s="543" t="str">
        <f>IF(AND('1C TSrécur14'!H$17&lt;&gt;0,'1C TSrécur14'!$C$12="OUI"),'1C TSrécur14'!$H$46/'1C TSrécur14'!H$17,"")</f>
        <v/>
      </c>
      <c r="Z635" s="543" t="str">
        <f>IF(AND('1C TSrécur14'!H$17&lt;&gt;0,'1C TSrécur14'!$C$12="OUI"),'1C TSrécur14'!$H$47/'1C TSrécur14'!H$17,"")</f>
        <v/>
      </c>
      <c r="AA635" s="543" t="str">
        <f>IF(AND('1C TSrécur14'!H$17&lt;&gt;0,'1C TSrécur14'!$C$12="OUI"),'1C TSrécur14'!$H$48/'1C TSrécur14'!H$17,"")</f>
        <v/>
      </c>
      <c r="AB635" s="543" t="str">
        <f>IF(AND('1C TSrécur14'!H$17&lt;&gt;0,'1C TSrécur14'!$C$12="OUI"),'1C TSrécur14'!$H$49/'1C TSrécur14'!H$17,"")</f>
        <v/>
      </c>
      <c r="AC635" s="543" t="str">
        <f>IF(AND('1C TSrécur14'!H$17&lt;&gt;0,'1C TSrécur14'!$C$12="OUI"),'1C TSrécur14'!$H$50/'1C TSrécur14'!H$17,"")</f>
        <v/>
      </c>
      <c r="AD635" s="543" t="str">
        <f>IF(AND('1C TSrécur14'!H$17&lt;&gt;0,'1C TSrécur14'!$C$12="OUI"),'1C TSrécur14'!$H$51/'1C TSrécur14'!H$17,"")</f>
        <v/>
      </c>
      <c r="AE635" s="543" t="str">
        <f>IF(AND('1C TSrécur14'!H$17&lt;&gt;0,'1C TSrécur14'!$C$12="OUI"),'1C TSrécur14'!$H$52/'1C TSrécur14'!H$17,"")</f>
        <v/>
      </c>
      <c r="AF635" s="543" t="str">
        <f>IF(AND('1C TSrécur14'!H$17&lt;&gt;0,'1C TSrécur14'!$C$12="OUI"),'1C TSrécur14'!$H$53/'1C TSrécur14'!H$17,"")</f>
        <v/>
      </c>
      <c r="AG635" s="543" t="str">
        <f>IF(AND('1C TSrécur14'!H$17&lt;&gt;0,'1C TSrécur14'!$C$12="OUI"),'1C TSrécur14'!$H$54/'1C TSrécur14'!H$17,"")</f>
        <v/>
      </c>
      <c r="AH635" s="543" t="str">
        <f>IF(AND('1C TSrécur14'!H$17&lt;&gt;0,'1C TSrécur14'!$C$12="OUI"),'1C TSrécur14'!$H$55/'1C TSrécur14'!H$17,"")</f>
        <v/>
      </c>
      <c r="AI635" s="543" t="str">
        <f>IF(AND('1C TSrécur14'!H$17&lt;&gt;0,'1C TSrécur14'!$C$12="OUI"),'1C TSrécur14'!$H$56/'1C TSrécur14'!H$17,"")</f>
        <v/>
      </c>
      <c r="AJ635" s="543" t="str">
        <f>IF(AND('1C TSrécur14'!H$17&lt;&gt;0,'1C TSrécur14'!$C$12="OUI"),'1C TSrécur14'!$H$57/'1C TSrécur14'!H$17,"")</f>
        <v/>
      </c>
      <c r="AK635" s="543">
        <f>IF(AND('1C TSrécur14'!H$17&lt;&gt;0,'1C TSrécur14'!$C$12="OUI"),'1C TSrécur14'!H$58/'1C TSrécur14'!H$17,0)</f>
        <v>0</v>
      </c>
      <c r="AL635" s="72">
        <f>IF(AND('1C TSrécur14'!$B$12&lt;&gt;"",'1C TSrécur14'!$C$12="OUI"),N635+AK635,N635)</f>
        <v>0</v>
      </c>
      <c r="AM635" s="344">
        <f t="shared" si="208"/>
        <v>0</v>
      </c>
      <c r="AN635" s="344">
        <f t="shared" si="209"/>
        <v>0</v>
      </c>
      <c r="AO635" s="345">
        <f t="shared" si="210"/>
        <v>0</v>
      </c>
      <c r="AP635" s="573">
        <f t="shared" si="211"/>
        <v>0</v>
      </c>
      <c r="AQ635" s="583">
        <f>IF(M635=0,0,AN635-AS635)</f>
        <v>0</v>
      </c>
      <c r="AR635" s="858"/>
      <c r="AS635" s="102"/>
      <c r="AT635" s="27" t="str">
        <f>IF('1C TSrécur14'!H$17*FICHE!$C$13&lt;J635,"Forfait limité à "&amp;FICHE!$C$13&amp;"€/jour","")</f>
        <v/>
      </c>
      <c r="AU635" s="592"/>
      <c r="AV635" s="824"/>
      <c r="AW635" s="824"/>
      <c r="AX635" s="824"/>
      <c r="AY635" s="824"/>
      <c r="AZ635" s="824"/>
      <c r="BA635" s="767"/>
      <c r="BB635" s="767"/>
      <c r="BC635" s="767"/>
      <c r="BD635" s="767"/>
      <c r="BE635" s="767"/>
      <c r="BF635" s="767"/>
      <c r="BG635" s="767"/>
      <c r="BH635" s="767"/>
      <c r="BI635" s="767"/>
      <c r="BJ635" s="767"/>
      <c r="BK635" s="767"/>
      <c r="BL635" s="767"/>
      <c r="BM635" s="767"/>
      <c r="BN635" s="767"/>
      <c r="BO635" s="767"/>
      <c r="BP635" s="767"/>
      <c r="BQ635" s="767"/>
      <c r="BR635" s="767"/>
      <c r="BS635" s="767"/>
      <c r="BT635" s="767"/>
      <c r="BU635" s="767"/>
      <c r="BV635" s="767"/>
      <c r="BW635" s="767"/>
      <c r="BX635" s="767"/>
      <c r="BY635" s="767"/>
      <c r="BZ635" s="767"/>
      <c r="CA635" s="767"/>
      <c r="CB635" s="767"/>
      <c r="CC635" s="767"/>
      <c r="CD635" s="767"/>
      <c r="CE635" s="767"/>
      <c r="CF635" s="767"/>
      <c r="CG635" s="767"/>
      <c r="CH635" s="767"/>
      <c r="CI635" s="767"/>
      <c r="CJ635" s="767"/>
      <c r="CK635" s="767"/>
      <c r="CL635" s="767"/>
      <c r="CM635" s="767"/>
      <c r="CN635" s="767"/>
      <c r="CO635" s="767"/>
      <c r="CP635" s="767"/>
      <c r="CQ635" s="767"/>
      <c r="CR635" s="767"/>
      <c r="CS635" s="767"/>
      <c r="CT635" s="767"/>
      <c r="CU635" s="767"/>
      <c r="CV635" s="767"/>
      <c r="CW635" s="767"/>
      <c r="CX635" s="767"/>
      <c r="CY635" s="767"/>
      <c r="CZ635" s="767"/>
      <c r="DA635" s="767"/>
      <c r="DB635" s="767"/>
      <c r="DC635" s="767"/>
      <c r="DD635" s="767"/>
      <c r="DE635" s="767"/>
      <c r="DF635" s="767"/>
      <c r="DG635" s="767"/>
      <c r="DH635" s="767"/>
      <c r="DI635" s="767"/>
      <c r="DJ635" s="767"/>
      <c r="DK635" s="767"/>
      <c r="DL635" s="767"/>
      <c r="DM635" s="767"/>
      <c r="DN635" s="767"/>
      <c r="DO635" s="767"/>
      <c r="DP635" s="767"/>
      <c r="DQ635" s="767"/>
      <c r="DR635" s="767"/>
      <c r="DS635" s="767"/>
      <c r="DT635" s="767"/>
      <c r="DU635" s="767"/>
      <c r="DV635" s="767"/>
      <c r="DW635" s="767"/>
      <c r="DX635" s="767"/>
      <c r="DY635" s="767"/>
      <c r="DZ635" s="767"/>
      <c r="EA635" s="767"/>
      <c r="EB635" s="767"/>
      <c r="EC635" s="767"/>
      <c r="ED635" s="767"/>
      <c r="EE635" s="767"/>
      <c r="EF635" s="767"/>
      <c r="EG635" s="767"/>
      <c r="EH635" s="767"/>
      <c r="EI635" s="767"/>
      <c r="EJ635" s="767"/>
      <c r="EK635" s="767"/>
      <c r="EL635" s="767"/>
      <c r="EM635" s="767"/>
      <c r="EN635" s="767"/>
      <c r="EO635" s="767"/>
      <c r="EP635" s="767"/>
      <c r="EQ635" s="767"/>
      <c r="ER635" s="767"/>
      <c r="ES635" s="767"/>
      <c r="ET635" s="767"/>
      <c r="EU635" s="767"/>
      <c r="EV635" s="767"/>
      <c r="EW635" s="767"/>
      <c r="EX635" s="767"/>
      <c r="EY635" s="767"/>
      <c r="EZ635" s="767"/>
      <c r="FA635" s="767"/>
      <c r="FB635" s="767"/>
      <c r="FC635" s="767"/>
      <c r="FD635" s="767"/>
      <c r="FE635" s="767"/>
      <c r="FF635" s="767"/>
      <c r="FG635" s="767"/>
      <c r="FH635" s="767"/>
      <c r="FI635" s="767"/>
      <c r="FJ635" s="767"/>
      <c r="FK635" s="767"/>
      <c r="FL635" s="767"/>
      <c r="FM635" s="767"/>
      <c r="FN635" s="767"/>
      <c r="FO635" s="767"/>
      <c r="FP635" s="767"/>
      <c r="FQ635" s="767"/>
      <c r="FR635" s="767"/>
      <c r="FS635" s="767"/>
      <c r="FT635" s="767"/>
      <c r="FU635" s="767"/>
      <c r="FV635" s="767"/>
      <c r="FW635" s="767"/>
      <c r="FX635" s="767"/>
      <c r="FY635" s="767"/>
      <c r="FZ635" s="767"/>
      <c r="GA635" s="767"/>
      <c r="GB635" s="767"/>
      <c r="GC635" s="767"/>
      <c r="GD635" s="767"/>
      <c r="GE635" s="767"/>
      <c r="GF635" s="767"/>
      <c r="GG635" s="767"/>
      <c r="GH635" s="767"/>
      <c r="GI635" s="767"/>
      <c r="GJ635" s="767"/>
      <c r="GK635" s="767"/>
      <c r="GL635" s="767"/>
      <c r="GM635" s="767"/>
      <c r="GN635" s="767"/>
      <c r="GO635" s="767"/>
      <c r="GP635" s="767"/>
      <c r="GQ635" s="767"/>
      <c r="GR635" s="767"/>
      <c r="GS635" s="767"/>
      <c r="GT635" s="767"/>
      <c r="GU635" s="767"/>
      <c r="GV635" s="767"/>
      <c r="GW635" s="767"/>
      <c r="GX635" s="767"/>
      <c r="GY635" s="767"/>
      <c r="GZ635" s="767"/>
      <c r="HA635" s="767"/>
      <c r="HB635" s="767"/>
      <c r="HC635" s="767"/>
    </row>
    <row r="636" spans="1:211" s="864" customFormat="1" ht="13.9" hidden="1" customHeight="1">
      <c r="A636" s="307"/>
      <c r="B636" s="351"/>
      <c r="C636" s="971" t="str">
        <f>IF('1C TSrécur14'!I$17&lt;&gt;0,'1C TSrécur14'!$B$12,"")</f>
        <v/>
      </c>
      <c r="D636" s="972"/>
      <c r="E636" s="973"/>
      <c r="F636" s="93" t="str">
        <f>IF(AND($C636='1C TSrécur14'!$B$12,'1C TSrécur14'!$B$16="récurrentes",'1C TSrécur14'!$I$17&lt;&gt;""),'1C TSrécur14'!$I$21,"")</f>
        <v/>
      </c>
      <c r="G636" s="863"/>
      <c r="H636" s="745">
        <v>0.21</v>
      </c>
      <c r="I636" s="747">
        <v>1</v>
      </c>
      <c r="J636" s="312"/>
      <c r="K636" s="680">
        <f t="shared" si="191"/>
        <v>0</v>
      </c>
      <c r="L636" s="527">
        <f>IF(OR('1C TSrécur14'!$B$12="",'1C TSrécur14'!I$30=0),0,IF(AND('1C TSrécur14'!$B$12&lt;&gt;"",$K$2="Pôle",'1C TSrécur14'!$C$12="OUI"),(('1C TSrécur14'!I$22+'1C TSrécur14'!I$23+'1C TSrécur14'!I$24+'1C TSrécur14'!I$25+'1C TSrécur14'!I$29)/'1C TSrécur14'!I$17),IF(AND('1C TSrécur14'!$B$12&lt;&gt;"",$K$2="Pôle",'1C TSrécur14'!$C$12="NON"),(('1C TSrécur14'!I$22+'1C TSrécur14'!I$23+'1C TSrécur14'!I$24+'1C TSrécur14'!I$25+'1C TSrécur14'!I$29)/'1C TSrécur14'!I$30),IF(AND('1C TSrécur14'!$B$12&lt;&gt;"",$K$2&lt;&gt;"Pôle",'1C TSrécur14'!$C$12="OUI"),(('1C TSrécur14'!I$22+'1C TSrécur14'!I$23+'1C TSrécur14'!I$24+'1C TSrécur14'!I$25+'1C TSrécur14'!I$26+'1C TSrécur14'!I$27+'1C TSrécur14'!I$28+'1C TSrécur14'!I$29)/'1C TSrécur14'!I$17),IF(AND('1C TSrécur14'!$B$12&lt;&gt;"",$K$2&lt;&gt;"Pôle",'1C TSrécur14'!$C$12="NON"),(('1C TSrécur14'!I$22+'1C TSrécur14'!I$23+'1C TSrécur14'!I$24+'1C TSrécur14'!I$25+'1C TSrécur14'!I$26+'1C TSrécur14'!I$27+'1C TSrécur14'!I$28+'1C TSrécur14'!I$29)/'1C TSrécur14'!I$30))))))</f>
        <v>0</v>
      </c>
      <c r="M636" s="527">
        <f>IF(OR('1C TSrécur14'!$B$12="",'1C TSrécur14'!I$30=0),0,IF(AND('1C TSrécur14'!$B$12&lt;&gt;"",$K$2="Pôle",'1C TSrécur14'!$C$12="OUI"),(('1C TSrécur14'!I$26+'1C TSrécur14'!I$27+'1C TSrécur14'!I$28)/'1C TSrécur14'!I$17),IF(AND('1C TSrécur14'!$B$12&lt;&gt;"",$K$2="Pôle",'1C TSrécur14'!$C$12="NON"),(('1C TSrécur14'!I$26+'1C TSrécur14'!I$27+'1C TSrécur14'!I$28)/'1C TSrécur14'!I$30),IF(AND('1C TSrécur14'!$B$12&lt;&gt;"",$K$2&lt;&gt;"Pôle"),0))))</f>
        <v>0</v>
      </c>
      <c r="N636" s="527">
        <f>IF(AND('1C TSrécur14'!$I$17&lt;&gt;0,'1C TSrécur14'!$I$30&lt;&gt;0),L636+M636,0)</f>
        <v>0</v>
      </c>
      <c r="O636" s="542" t="str">
        <f>IF(AND('1C TSrécur14'!I$17&lt;&gt;0,'1C TSrécur14'!$C$12="OUI"),'1C TSrécur14'!I$36/'1C TSrécur14'!I$17,"")</f>
        <v/>
      </c>
      <c r="P636" s="543" t="str">
        <f>IF(AND('1C TSrécur14'!I$17&lt;&gt;0,'1C TSrécur14'!$C$12="OUI"),'1C TSrécur14'!$I$37/'1C TSrécur14'!I$17,"")</f>
        <v/>
      </c>
      <c r="Q636" s="543" t="str">
        <f>IF(AND('1C TSrécur14'!I$17&lt;&gt;0,'1C TSrécur14'!$C$12="OUI"),'1C TSrécur14'!$I$38/'1C TSrécur14'!I$17,"")</f>
        <v/>
      </c>
      <c r="R636" s="543" t="str">
        <f>IF(AND('1C TSrécur14'!I$17&lt;&gt;0,'1C TSrécur14'!$C$12="OUI"),'1C TSrécur14'!$I$39/'1C TSrécur14'!I$17,"")</f>
        <v/>
      </c>
      <c r="S636" s="543" t="str">
        <f>IF(AND('1C TSrécur14'!I$17&lt;&gt;0,'1C TSrécur14'!$C$12="OUI"),'1C TSrécur14'!$I$40/'1C TSrécur14'!I$17,"")</f>
        <v/>
      </c>
      <c r="T636" s="543" t="str">
        <f>IF(AND('1C TSrécur14'!I$17&lt;&gt;0,'1C TSrécur14'!$C$12="OUI"),'1C TSrécur14'!$I$41/'1C TSrécur14'!I$17,"")</f>
        <v/>
      </c>
      <c r="U636" s="543" t="str">
        <f>IF(AND('1C TSrécur14'!I$17&lt;&gt;0,'1C TSrécur14'!$C$12="OUI"),'1C TSrécur14'!$I$42/'1C TSrécur14'!I$17,"")</f>
        <v/>
      </c>
      <c r="V636" s="543" t="str">
        <f>IF(AND('1C TSrécur14'!I$17&lt;&gt;0,'1C TSrécur14'!$C$12="OUI"),'1C TSrécur14'!$I$43/'1C TSrécur14'!I$17,"")</f>
        <v/>
      </c>
      <c r="W636" s="543" t="str">
        <f>IF(AND('1C TSrécur14'!I$17&lt;&gt;0,'1C TSrécur14'!$C$12="OUI"),'1C TSrécur14'!$I$44/'1C TSrécur14'!I$17,"")</f>
        <v/>
      </c>
      <c r="X636" s="543" t="str">
        <f>IF(AND('1C TSrécur14'!I$17&lt;&gt;0,'1C TSrécur14'!$C$12="OUI"),'1C TSrécur14'!$I$45/'1C TSrécur14'!I$17,"")</f>
        <v/>
      </c>
      <c r="Y636" s="543" t="str">
        <f>IF(AND('1C TSrécur14'!I$17&lt;&gt;0,'1C TSrécur14'!$C$12="OUI"),'1C TSrécur14'!$I$46/'1C TSrécur14'!I$17,"")</f>
        <v/>
      </c>
      <c r="Z636" s="543" t="str">
        <f>IF(AND('1C TSrécur14'!I$17&lt;&gt;0,'1C TSrécur14'!$C$12="OUI"),'1C TSrécur14'!$I$47/'1C TSrécur14'!I$17,"")</f>
        <v/>
      </c>
      <c r="AA636" s="543" t="str">
        <f>IF(AND('1C TSrécur14'!I$17&lt;&gt;0,'1C TSrécur14'!$C$12="OUI"),'1C TSrécur14'!$I$48/'1C TSrécur14'!I$17,"")</f>
        <v/>
      </c>
      <c r="AB636" s="543" t="str">
        <f>IF(AND('1C TSrécur14'!I$17&lt;&gt;0,'1C TSrécur14'!$C$12="OUI"),'1C TSrécur14'!$I$49/'1C TSrécur14'!I$17,"")</f>
        <v/>
      </c>
      <c r="AC636" s="543" t="str">
        <f>IF(AND('1C TSrécur14'!I$17&lt;&gt;0,'1C TSrécur14'!$C$12="OUI"),'1C TSrécur14'!$I$50/'1C TSrécur14'!I$17,"")</f>
        <v/>
      </c>
      <c r="AD636" s="543" t="str">
        <f>IF(AND('1C TSrécur14'!I$17&lt;&gt;0,'1C TSrécur14'!$C$12="OUI"),'1C TSrécur14'!$I$51/'1C TSrécur14'!I$17,"")</f>
        <v/>
      </c>
      <c r="AE636" s="543" t="str">
        <f>IF(AND('1C TSrécur14'!I$17&lt;&gt;0,'1C TSrécur14'!$C$12="OUI"),'1C TSrécur14'!$I$52/'1C TSrécur14'!I$17,"")</f>
        <v/>
      </c>
      <c r="AF636" s="543" t="str">
        <f>IF(AND('1C TSrécur14'!I$17&lt;&gt;0,'1C TSrécur14'!$C$12="OUI"),'1C TSrécur14'!$I$53/'1C TSrécur14'!I$17,"")</f>
        <v/>
      </c>
      <c r="AG636" s="543" t="str">
        <f>IF(AND('1C TSrécur14'!I$17&lt;&gt;0,'1C TSrécur14'!$C$12="OUI"),'1C TSrécur14'!$I$54/'1C TSrécur14'!I$17,"")</f>
        <v/>
      </c>
      <c r="AH636" s="543" t="str">
        <f>IF(AND('1C TSrécur14'!I$17&lt;&gt;0,'1C TSrécur14'!$C$12="OUI"),'1C TSrécur14'!$I$55/'1C TSrécur14'!I$17,"")</f>
        <v/>
      </c>
      <c r="AI636" s="543" t="str">
        <f>IF(AND('1C TSrécur14'!I$17&lt;&gt;0,'1C TSrécur14'!$C$12="OUI"),'1C TSrécur14'!$I$56/'1C TSrécur14'!I$17,"")</f>
        <v/>
      </c>
      <c r="AJ636" s="543" t="str">
        <f>IF(AND('1C TSrécur14'!I$17&lt;&gt;0,'1C TSrécur14'!$C$12="OUI"),'1C TSrécur14'!$I$57/'1C TSrécur14'!I$17,"")</f>
        <v/>
      </c>
      <c r="AK636" s="543">
        <f>IF(AND('1C TSrécur14'!I$17&lt;&gt;0,'1C TSrécur14'!$C$12="OUI"),'1C TSrécur14'!I$58/'1C TSrécur14'!I$17,0)</f>
        <v>0</v>
      </c>
      <c r="AL636" s="72">
        <f>IF(AND('1C TSrécur14'!$B$12&lt;&gt;"",'1C TSrécur14'!$C$12="OUI"),N636+AK636,N636)</f>
        <v>0</v>
      </c>
      <c r="AM636" s="344">
        <f t="shared" si="208"/>
        <v>0</v>
      </c>
      <c r="AN636" s="344">
        <f t="shared" si="209"/>
        <v>0</v>
      </c>
      <c r="AO636" s="345">
        <f t="shared" si="210"/>
        <v>0</v>
      </c>
      <c r="AP636" s="573">
        <f t="shared" si="211"/>
        <v>0</v>
      </c>
      <c r="AQ636" s="583">
        <f>IF(M636=0,0,AN636-AS636)</f>
        <v>0</v>
      </c>
      <c r="AR636" s="858"/>
      <c r="AS636" s="102"/>
      <c r="AT636" s="27" t="str">
        <f>IF('1C TSrécur14'!I$17*FICHE!$C$13&lt;J636,"Forfait limité à "&amp;FICHE!$C$13&amp;"€/jour","")</f>
        <v/>
      </c>
      <c r="AU636" s="592"/>
      <c r="AV636" s="824"/>
      <c r="AW636" s="824"/>
      <c r="AX636" s="824"/>
      <c r="AY636" s="824"/>
      <c r="AZ636" s="824"/>
      <c r="BA636" s="767"/>
      <c r="BB636" s="767"/>
      <c r="BC636" s="767"/>
      <c r="BD636" s="767"/>
      <c r="BE636" s="767"/>
      <c r="BF636" s="767"/>
      <c r="BG636" s="767"/>
      <c r="BH636" s="767"/>
      <c r="BI636" s="767"/>
      <c r="BJ636" s="767"/>
      <c r="BK636" s="767"/>
      <c r="BL636" s="767"/>
      <c r="BM636" s="767"/>
      <c r="BN636" s="767"/>
      <c r="BO636" s="767"/>
      <c r="BP636" s="767"/>
      <c r="BQ636" s="767"/>
      <c r="BR636" s="767"/>
      <c r="BS636" s="767"/>
      <c r="BT636" s="767"/>
      <c r="BU636" s="767"/>
      <c r="BV636" s="767"/>
      <c r="BW636" s="767"/>
      <c r="BX636" s="767"/>
      <c r="BY636" s="767"/>
      <c r="BZ636" s="767"/>
      <c r="CA636" s="767"/>
      <c r="CB636" s="767"/>
      <c r="CC636" s="767"/>
      <c r="CD636" s="767"/>
      <c r="CE636" s="767"/>
      <c r="CF636" s="767"/>
      <c r="CG636" s="767"/>
      <c r="CH636" s="767"/>
      <c r="CI636" s="767"/>
      <c r="CJ636" s="767"/>
      <c r="CK636" s="767"/>
      <c r="CL636" s="767"/>
      <c r="CM636" s="767"/>
      <c r="CN636" s="767"/>
      <c r="CO636" s="767"/>
      <c r="CP636" s="767"/>
      <c r="CQ636" s="767"/>
      <c r="CR636" s="767"/>
      <c r="CS636" s="767"/>
      <c r="CT636" s="767"/>
      <c r="CU636" s="767"/>
      <c r="CV636" s="767"/>
      <c r="CW636" s="767"/>
      <c r="CX636" s="767"/>
      <c r="CY636" s="767"/>
      <c r="CZ636" s="767"/>
      <c r="DA636" s="767"/>
      <c r="DB636" s="767"/>
      <c r="DC636" s="767"/>
      <c r="DD636" s="767"/>
      <c r="DE636" s="767"/>
      <c r="DF636" s="767"/>
      <c r="DG636" s="767"/>
      <c r="DH636" s="767"/>
      <c r="DI636" s="767"/>
      <c r="DJ636" s="767"/>
      <c r="DK636" s="767"/>
      <c r="DL636" s="767"/>
      <c r="DM636" s="767"/>
      <c r="DN636" s="767"/>
      <c r="DO636" s="767"/>
      <c r="DP636" s="767"/>
      <c r="DQ636" s="767"/>
      <c r="DR636" s="767"/>
      <c r="DS636" s="767"/>
      <c r="DT636" s="767"/>
      <c r="DU636" s="767"/>
      <c r="DV636" s="767"/>
      <c r="DW636" s="767"/>
      <c r="DX636" s="767"/>
      <c r="DY636" s="767"/>
      <c r="DZ636" s="767"/>
      <c r="EA636" s="767"/>
      <c r="EB636" s="767"/>
      <c r="EC636" s="767"/>
      <c r="ED636" s="767"/>
      <c r="EE636" s="767"/>
      <c r="EF636" s="767"/>
      <c r="EG636" s="767"/>
      <c r="EH636" s="767"/>
      <c r="EI636" s="767"/>
      <c r="EJ636" s="767"/>
      <c r="EK636" s="767"/>
      <c r="EL636" s="767"/>
      <c r="EM636" s="767"/>
      <c r="EN636" s="767"/>
      <c r="EO636" s="767"/>
      <c r="EP636" s="767"/>
      <c r="EQ636" s="767"/>
      <c r="ER636" s="767"/>
      <c r="ES636" s="767"/>
      <c r="ET636" s="767"/>
      <c r="EU636" s="767"/>
      <c r="EV636" s="767"/>
      <c r="EW636" s="767"/>
      <c r="EX636" s="767"/>
      <c r="EY636" s="767"/>
      <c r="EZ636" s="767"/>
      <c r="FA636" s="767"/>
      <c r="FB636" s="767"/>
      <c r="FC636" s="767"/>
      <c r="FD636" s="767"/>
      <c r="FE636" s="767"/>
      <c r="FF636" s="767"/>
      <c r="FG636" s="767"/>
      <c r="FH636" s="767"/>
      <c r="FI636" s="767"/>
      <c r="FJ636" s="767"/>
      <c r="FK636" s="767"/>
      <c r="FL636" s="767"/>
      <c r="FM636" s="767"/>
      <c r="FN636" s="767"/>
      <c r="FO636" s="767"/>
      <c r="FP636" s="767"/>
      <c r="FQ636" s="767"/>
      <c r="FR636" s="767"/>
      <c r="FS636" s="767"/>
      <c r="FT636" s="767"/>
      <c r="FU636" s="767"/>
      <c r="FV636" s="767"/>
      <c r="FW636" s="767"/>
      <c r="FX636" s="767"/>
      <c r="FY636" s="767"/>
      <c r="FZ636" s="767"/>
      <c r="GA636" s="767"/>
      <c r="GB636" s="767"/>
      <c r="GC636" s="767"/>
      <c r="GD636" s="767"/>
      <c r="GE636" s="767"/>
      <c r="GF636" s="767"/>
      <c r="GG636" s="767"/>
      <c r="GH636" s="767"/>
      <c r="GI636" s="767"/>
      <c r="GJ636" s="767"/>
      <c r="GK636" s="767"/>
      <c r="GL636" s="767"/>
      <c r="GM636" s="767"/>
      <c r="GN636" s="767"/>
      <c r="GO636" s="767"/>
      <c r="GP636" s="767"/>
      <c r="GQ636" s="767"/>
      <c r="GR636" s="767"/>
      <c r="GS636" s="767"/>
      <c r="GT636" s="767"/>
      <c r="GU636" s="767"/>
      <c r="GV636" s="767"/>
      <c r="GW636" s="767"/>
      <c r="GX636" s="767"/>
      <c r="GY636" s="767"/>
      <c r="GZ636" s="767"/>
      <c r="HA636" s="767"/>
      <c r="HB636" s="767"/>
      <c r="HC636" s="767"/>
    </row>
    <row r="637" spans="1:211" s="864" customFormat="1" ht="13.9" hidden="1" customHeight="1">
      <c r="A637" s="307"/>
      <c r="B637" s="351"/>
      <c r="C637" s="971" t="str">
        <f>IF('1C TSrécur14'!J$17&lt;&gt;0,'1C TSrécur14'!$B$12,"")</f>
        <v/>
      </c>
      <c r="D637" s="972"/>
      <c r="E637" s="973"/>
      <c r="F637" s="93" t="str">
        <f>IF(AND($C637='1C TSrécur14'!$B$12,'1C TSrécur14'!$B$16="récurrentes",'1C TSrécur14'!K$17&lt;&gt;""),'1C TSrécur14'!K$21,"")</f>
        <v/>
      </c>
      <c r="G637" s="863"/>
      <c r="H637" s="745">
        <v>0.21</v>
      </c>
      <c r="I637" s="747">
        <v>1</v>
      </c>
      <c r="J637" s="312"/>
      <c r="K637" s="680">
        <f t="shared" si="191"/>
        <v>0</v>
      </c>
      <c r="L637" s="527">
        <f>IF(OR('1C TSrécur14'!$B$12="",'1C TSrécur14'!J$30=0),0,IF(AND('1C TSrécur14'!$B$12&lt;&gt;"",$K$2="Pôle",'1C TSrécur14'!$C$12="OUI"),(('1C TSrécur14'!J$22+'1C TSrécur14'!J$23+'1C TSrécur14'!J$24+'1C TSrécur14'!J$25+'1C TSrécur14'!J$29)/'1C TSrécur14'!J$17),IF(AND('1C TSrécur14'!$B$12&lt;&gt;"",$K$2="Pôle",'1C TSrécur14'!$C$12="NON"),(('1C TSrécur14'!J$22+'1C TSrécur14'!J$23+'1C TSrécur14'!J$24+'1C TSrécur14'!J$25+'1C TSrécur14'!J$29)/'1C TSrécur14'!J$30),IF(AND('1C TSrécur14'!$B$12&lt;&gt;"",$K$2&lt;&gt;"Pôle",'1C TSrécur14'!$C$12="OUI"),(('1C TSrécur14'!J$22+'1C TSrécur14'!J$23+'1C TSrécur14'!J$24+'1C TSrécur14'!J$25+'1C TSrécur14'!J$26+'1C TSrécur14'!J$27+'1C TSrécur14'!J$28+'1C TSrécur14'!J$29)/'1C TSrécur14'!J$17),IF(AND('1C TSrécur14'!$B$12&lt;&gt;"",$K$2&lt;&gt;"Pôle",'1C TSrécur14'!$C$12="NON"),(('1C TSrécur14'!J$22+'1C TSrécur14'!J$23+'1C TSrécur14'!J$24+'1C TSrécur14'!J$25+'1C TSrécur14'!J$26+'1C TSrécur14'!J$27+'1C TSrécur14'!J$28+'1C TSrécur14'!J$29)/'1C TSrécur14'!J$30))))))</f>
        <v>0</v>
      </c>
      <c r="M637" s="527">
        <f>IF(OR('1C TSrécur14'!$B$12="",'1C TSrécur14'!J$30=0),0,IF(AND('1C TSrécur14'!$B$12&lt;&gt;"",$K$2="Pôle",'1C TSrécur14'!$C$12="OUI"),(('1C TSrécur14'!J$26+'1C TSrécur14'!J$27+'1C TSrécur14'!J$28)/'1C TSrécur14'!J$17),IF(AND('1C TSrécur14'!$B$12&lt;&gt;"",$K$2="Pôle",'1C TSrécur14'!$C$12="NON"),(('1C TSrécur14'!J$26+'1C TSrécur14'!J$27+'1C TSrécur14'!J$28)/'1C TSrécur14'!J$30),IF(AND('1C TSrécur14'!$B$12&lt;&gt;"",$K$2&lt;&gt;"Pôle"),0))))</f>
        <v>0</v>
      </c>
      <c r="N637" s="527">
        <f>IF(AND('1C TSrécur14'!$J$17&lt;&gt;0,'1C TSrécur14'!$J$30&lt;&gt;0),L637+M637,0)</f>
        <v>0</v>
      </c>
      <c r="O637" s="542" t="str">
        <f>IF(AND('1C TSrécur14'!J$17&lt;&gt;0,'1C TSrécur14'!$C$12="OUI"),'1C TSrécur14'!J$36/'1C TSrécur14'!J$17,"")</f>
        <v/>
      </c>
      <c r="P637" s="543" t="str">
        <f>IF(AND('1C TSrécur14'!J$17&lt;&gt;0,'1C TSrécur14'!$C$12="OUI"),'1C TSrécur14'!$J$37/'1C TSrécur14'!J$17,"")</f>
        <v/>
      </c>
      <c r="Q637" s="543" t="str">
        <f>IF(AND('1C TSrécur14'!J$17&lt;&gt;0,'1C TSrécur14'!$C$12="OUI"),'1C TSrécur14'!$J$38/'1C TSrécur14'!J$17,"")</f>
        <v/>
      </c>
      <c r="R637" s="543" t="str">
        <f>IF(AND('1C TSrécur14'!J$17&lt;&gt;0,'1C TSrécur14'!$C$12="OUI"),'1C TSrécur14'!$J$39/'1C TSrécur14'!J$17,"")</f>
        <v/>
      </c>
      <c r="S637" s="543" t="str">
        <f>IF(AND('1C TSrécur14'!J$17&lt;&gt;0,'1C TSrécur14'!$C$12="OUI"),'1C TSrécur14'!$J$40/'1C TSrécur14'!J$17,"")</f>
        <v/>
      </c>
      <c r="T637" s="543" t="str">
        <f>IF(AND('1C TSrécur14'!J$17&lt;&gt;0,'1C TSrécur14'!$C$12="OUI"),'1C TSrécur14'!$J$41/'1C TSrécur14'!J$17,"")</f>
        <v/>
      </c>
      <c r="U637" s="543" t="str">
        <f>IF(AND('1C TSrécur14'!J$17&lt;&gt;0,'1C TSrécur14'!$C$12="OUI"),'1C TSrécur14'!$J$42/'1C TSrécur14'!J$17,"")</f>
        <v/>
      </c>
      <c r="V637" s="543" t="str">
        <f>IF(AND('1C TSrécur14'!J$17&lt;&gt;0,'1C TSrécur14'!$C$12="OUI"),'1C TSrécur14'!$J$43/'1C TSrécur14'!J$17,"")</f>
        <v/>
      </c>
      <c r="W637" s="543" t="str">
        <f>IF(AND('1C TSrécur14'!J$17&lt;&gt;0,'1C TSrécur14'!$C$12="OUI"),'1C TSrécur14'!$J$44/'1C TSrécur14'!J$17,"")</f>
        <v/>
      </c>
      <c r="X637" s="543" t="str">
        <f>IF(AND('1C TSrécur14'!J$17&lt;&gt;0,'1C TSrécur14'!$C$12="OUI"),'1C TSrécur14'!$J$45/'1C TSrécur14'!J$17,"")</f>
        <v/>
      </c>
      <c r="Y637" s="543" t="str">
        <f>IF(AND('1C TSrécur14'!J$17&lt;&gt;0,'1C TSrécur14'!$C$12="OUI"),'1C TSrécur14'!$J$46/'1C TSrécur14'!J$17,"")</f>
        <v/>
      </c>
      <c r="Z637" s="543" t="str">
        <f>IF(AND('1C TSrécur14'!J$17&lt;&gt;0,'1C TSrécur14'!$C$12="OUI"),'1C TSrécur14'!$J$47/'1C TSrécur14'!J$17,"")</f>
        <v/>
      </c>
      <c r="AA637" s="543" t="str">
        <f>IF(AND('1C TSrécur14'!J$17&lt;&gt;0,'1C TSrécur14'!$C$12="OUI"),'1C TSrécur14'!$J$48/'1C TSrécur14'!J$17,"")</f>
        <v/>
      </c>
      <c r="AB637" s="543" t="str">
        <f>IF(AND('1C TSrécur14'!J$17&lt;&gt;0,'1C TSrécur14'!$C$12="OUI"),'1C TSrécur14'!$J$49/'1C TSrécur14'!J$17,"")</f>
        <v/>
      </c>
      <c r="AC637" s="543" t="str">
        <f>IF(AND('1C TSrécur14'!J$17&lt;&gt;0,'1C TSrécur14'!$C$12="OUI"),'1C TSrécur14'!$J$50/'1C TSrécur14'!J$17,"")</f>
        <v/>
      </c>
      <c r="AD637" s="543" t="str">
        <f>IF(AND('1C TSrécur14'!J$17&lt;&gt;0,'1C TSrécur14'!$C$12="OUI"),'1C TSrécur14'!$J$51/'1C TSrécur14'!J$17,"")</f>
        <v/>
      </c>
      <c r="AE637" s="543" t="str">
        <f>IF(AND('1C TSrécur14'!J$17&lt;&gt;0,'1C TSrécur14'!$C$12="OUI"),'1C TSrécur14'!$J$52/'1C TSrécur14'!J$17,"")</f>
        <v/>
      </c>
      <c r="AF637" s="543" t="str">
        <f>IF(AND('1C TSrécur14'!J$17&lt;&gt;0,'1C TSrécur14'!$C$12="OUI"),'1C TSrécur14'!$J$53/'1C TSrécur14'!J$17,"")</f>
        <v/>
      </c>
      <c r="AG637" s="543" t="str">
        <f>IF(AND('1C TSrécur14'!J$17&lt;&gt;0,'1C TSrécur14'!$C$12="OUI"),'1C TSrécur14'!$J$54/'1C TSrécur14'!J$17,"")</f>
        <v/>
      </c>
      <c r="AH637" s="543" t="str">
        <f>IF(AND('1C TSrécur14'!J$17&lt;&gt;0,'1C TSrécur14'!$C$12="OUI"),'1C TSrécur14'!$J$55/'1C TSrécur14'!J$17,"")</f>
        <v/>
      </c>
      <c r="AI637" s="543" t="str">
        <f>IF(AND('1C TSrécur14'!J$17&lt;&gt;0,'1C TSrécur14'!$C$12="OUI"),'1C TSrécur14'!$J$56/'1C TSrécur14'!J$17,"")</f>
        <v/>
      </c>
      <c r="AJ637" s="543" t="str">
        <f>IF(AND('1C TSrécur14'!J$17&lt;&gt;0,'1C TSrécur14'!$C$12="OUI"),'1C TSrécur14'!$J$57/'1C TSrécur14'!J$17,"")</f>
        <v/>
      </c>
      <c r="AK637" s="543">
        <f>IF(AND('1C TSrécur14'!J$17&lt;&gt;0,'1C TSrécur14'!$C$12="OUI"),'1C TSrécur14'!J$58/'1C TSrécur14'!J$17,0)</f>
        <v>0</v>
      </c>
      <c r="AL637" s="72">
        <f>IF(AND('1C TSrécur14'!$B$12&lt;&gt;"",'1C TSrécur14'!$C$12="OUI"),N637+AK637,N637)</f>
        <v>0</v>
      </c>
      <c r="AM637" s="344">
        <f t="shared" si="208"/>
        <v>0</v>
      </c>
      <c r="AN637" s="344">
        <f t="shared" si="209"/>
        <v>0</v>
      </c>
      <c r="AO637" s="345">
        <f t="shared" si="210"/>
        <v>0</v>
      </c>
      <c r="AP637" s="573">
        <f t="shared" si="211"/>
        <v>0</v>
      </c>
      <c r="AQ637" s="583">
        <f t="shared" ref="AQ637:AQ653" si="212">IF(M637=0,0,AN637-AS637)</f>
        <v>0</v>
      </c>
      <c r="AR637" s="858"/>
      <c r="AS637" s="102"/>
      <c r="AT637" s="27" t="str">
        <f>IF('1C TSrécur14'!J$17*FICHE!$C$13&lt;J637,"Forfait limité à "&amp;FICHE!$C$13&amp;"€/jour","")</f>
        <v/>
      </c>
      <c r="AU637" s="592"/>
      <c r="AV637" s="824"/>
      <c r="AW637" s="824"/>
      <c r="AX637" s="824"/>
      <c r="AY637" s="824"/>
      <c r="AZ637" s="824"/>
      <c r="BA637" s="767"/>
      <c r="BB637" s="767"/>
      <c r="BC637" s="767"/>
      <c r="BD637" s="767"/>
      <c r="BE637" s="767"/>
      <c r="BF637" s="767"/>
      <c r="BG637" s="767"/>
      <c r="BH637" s="767"/>
      <c r="BI637" s="767"/>
      <c r="BJ637" s="767"/>
      <c r="BK637" s="767"/>
      <c r="BL637" s="767"/>
      <c r="BM637" s="767"/>
      <c r="BN637" s="767"/>
      <c r="BO637" s="767"/>
      <c r="BP637" s="767"/>
      <c r="BQ637" s="767"/>
      <c r="BR637" s="767"/>
      <c r="BS637" s="767"/>
      <c r="BT637" s="767"/>
      <c r="BU637" s="767"/>
      <c r="BV637" s="767"/>
      <c r="BW637" s="767"/>
      <c r="BX637" s="767"/>
      <c r="BY637" s="767"/>
      <c r="BZ637" s="767"/>
      <c r="CA637" s="767"/>
      <c r="CB637" s="767"/>
      <c r="CC637" s="767"/>
      <c r="CD637" s="767"/>
      <c r="CE637" s="767"/>
      <c r="CF637" s="767"/>
      <c r="CG637" s="767"/>
      <c r="CH637" s="767"/>
      <c r="CI637" s="767"/>
      <c r="CJ637" s="767"/>
      <c r="CK637" s="767"/>
      <c r="CL637" s="767"/>
      <c r="CM637" s="767"/>
      <c r="CN637" s="767"/>
      <c r="CO637" s="767"/>
      <c r="CP637" s="767"/>
      <c r="CQ637" s="767"/>
      <c r="CR637" s="767"/>
      <c r="CS637" s="767"/>
      <c r="CT637" s="767"/>
      <c r="CU637" s="767"/>
      <c r="CV637" s="767"/>
      <c r="CW637" s="767"/>
      <c r="CX637" s="767"/>
      <c r="CY637" s="767"/>
      <c r="CZ637" s="767"/>
      <c r="DA637" s="767"/>
      <c r="DB637" s="767"/>
      <c r="DC637" s="767"/>
      <c r="DD637" s="767"/>
      <c r="DE637" s="767"/>
      <c r="DF637" s="767"/>
      <c r="DG637" s="767"/>
      <c r="DH637" s="767"/>
      <c r="DI637" s="767"/>
      <c r="DJ637" s="767"/>
      <c r="DK637" s="767"/>
      <c r="DL637" s="767"/>
      <c r="DM637" s="767"/>
      <c r="DN637" s="767"/>
      <c r="DO637" s="767"/>
      <c r="DP637" s="767"/>
      <c r="DQ637" s="767"/>
      <c r="DR637" s="767"/>
      <c r="DS637" s="767"/>
      <c r="DT637" s="767"/>
      <c r="DU637" s="767"/>
      <c r="DV637" s="767"/>
      <c r="DW637" s="767"/>
      <c r="DX637" s="767"/>
      <c r="DY637" s="767"/>
      <c r="DZ637" s="767"/>
      <c r="EA637" s="767"/>
      <c r="EB637" s="767"/>
      <c r="EC637" s="767"/>
      <c r="ED637" s="767"/>
      <c r="EE637" s="767"/>
      <c r="EF637" s="767"/>
      <c r="EG637" s="767"/>
      <c r="EH637" s="767"/>
      <c r="EI637" s="767"/>
      <c r="EJ637" s="767"/>
      <c r="EK637" s="767"/>
      <c r="EL637" s="767"/>
      <c r="EM637" s="767"/>
      <c r="EN637" s="767"/>
      <c r="EO637" s="767"/>
      <c r="EP637" s="767"/>
      <c r="EQ637" s="767"/>
      <c r="ER637" s="767"/>
      <c r="ES637" s="767"/>
      <c r="ET637" s="767"/>
      <c r="EU637" s="767"/>
      <c r="EV637" s="767"/>
      <c r="EW637" s="767"/>
      <c r="EX637" s="767"/>
      <c r="EY637" s="767"/>
      <c r="EZ637" s="767"/>
      <c r="FA637" s="767"/>
      <c r="FB637" s="767"/>
      <c r="FC637" s="767"/>
      <c r="FD637" s="767"/>
      <c r="FE637" s="767"/>
      <c r="FF637" s="767"/>
      <c r="FG637" s="767"/>
      <c r="FH637" s="767"/>
      <c r="FI637" s="767"/>
      <c r="FJ637" s="767"/>
      <c r="FK637" s="767"/>
      <c r="FL637" s="767"/>
      <c r="FM637" s="767"/>
      <c r="FN637" s="767"/>
      <c r="FO637" s="767"/>
      <c r="FP637" s="767"/>
      <c r="FQ637" s="767"/>
      <c r="FR637" s="767"/>
      <c r="FS637" s="767"/>
      <c r="FT637" s="767"/>
      <c r="FU637" s="767"/>
      <c r="FV637" s="767"/>
      <c r="FW637" s="767"/>
      <c r="FX637" s="767"/>
      <c r="FY637" s="767"/>
      <c r="FZ637" s="767"/>
      <c r="GA637" s="767"/>
      <c r="GB637" s="767"/>
      <c r="GC637" s="767"/>
      <c r="GD637" s="767"/>
      <c r="GE637" s="767"/>
      <c r="GF637" s="767"/>
      <c r="GG637" s="767"/>
      <c r="GH637" s="767"/>
      <c r="GI637" s="767"/>
      <c r="GJ637" s="767"/>
      <c r="GK637" s="767"/>
      <c r="GL637" s="767"/>
      <c r="GM637" s="767"/>
      <c r="GN637" s="767"/>
      <c r="GO637" s="767"/>
      <c r="GP637" s="767"/>
      <c r="GQ637" s="767"/>
      <c r="GR637" s="767"/>
      <c r="GS637" s="767"/>
      <c r="GT637" s="767"/>
      <c r="GU637" s="767"/>
      <c r="GV637" s="767"/>
      <c r="GW637" s="767"/>
      <c r="GX637" s="767"/>
      <c r="GY637" s="767"/>
      <c r="GZ637" s="767"/>
      <c r="HA637" s="767"/>
      <c r="HB637" s="767"/>
      <c r="HC637" s="767"/>
    </row>
    <row r="638" spans="1:211" s="864" customFormat="1" ht="13.9" hidden="1" customHeight="1">
      <c r="A638" s="307"/>
      <c r="B638" s="351"/>
      <c r="C638" s="971" t="str">
        <f>IF('1C TSrécur14'!K$17&lt;&gt;0,'1C TSrécur14'!$B$12,"")</f>
        <v/>
      </c>
      <c r="D638" s="972"/>
      <c r="E638" s="973"/>
      <c r="F638" s="93" t="str">
        <f>IF(AND($C638='1C TSrécur14'!$B$12,'1C TSrécur14'!$B$16="récurrentes",'1C TSrécur14'!$K$17&lt;&gt;""),'1C TSrécur14'!$K$21,"")</f>
        <v/>
      </c>
      <c r="G638" s="863"/>
      <c r="H638" s="745">
        <v>0.21</v>
      </c>
      <c r="I638" s="747">
        <v>1</v>
      </c>
      <c r="J638" s="312"/>
      <c r="K638" s="680">
        <f t="shared" si="191"/>
        <v>0</v>
      </c>
      <c r="L638" s="527">
        <f>IF(OR('1C TSrécur14'!$B$12="",'1C TSrécur14'!K$30=0),0,IF(AND('1C TSrécur14'!$B$12&lt;&gt;"",$K$2="Pôle",'1C TSrécur14'!$C$12="OUI"),(('1C TSrécur14'!K$22+'1C TSrécur14'!K$23+'1C TSrécur14'!K$24+'1C TSrécur14'!K$25+'1C TSrécur14'!K$29)/'1C TSrécur14'!K$17),IF(AND('1C TSrécur14'!$B$12&lt;&gt;"",$K$2="Pôle",'1C TSrécur14'!$C$12="NON"),(('1C TSrécur14'!K$22+'1C TSrécur14'!K$23+'1C TSrécur14'!K$24+'1C TSrécur14'!K$25+'1C TSrécur14'!K$29)/'1C TSrécur14'!K$30),IF(AND('1C TSrécur14'!$B$12&lt;&gt;"",$K$2&lt;&gt;"Pôle",'1C TSrécur14'!$C$12="OUI"),(('1C TSrécur14'!K$22+'1C TSrécur14'!K$23+'1C TSrécur14'!K$24+'1C TSrécur14'!K$25+'1C TSrécur14'!K$26+'1C TSrécur14'!K$27+'1C TSrécur14'!K$28+'1C TSrécur14'!K$29)/'1C TSrécur14'!K$17),IF(AND('1C TSrécur14'!$B$12&lt;&gt;"",$K$2&lt;&gt;"Pôle",'1C TSrécur14'!$C$12="NON"),(('1C TSrécur14'!K$22+'1C TSrécur14'!K$23+'1C TSrécur14'!K$24+'1C TSrécur14'!K$25+'1C TSrécur14'!K$26+'1C TSrécur14'!K$27+'1C TSrécur14'!K$28+'1C TSrécur14'!K$29)/'1C TSrécur14'!K$30))))))</f>
        <v>0</v>
      </c>
      <c r="M638" s="527">
        <f>IF(OR('1C TSrécur14'!$B$12="",'1C TSrécur14'!K$30=0),0,IF(AND('1C TSrécur14'!$B$12&lt;&gt;"",$K$2="Pôle",'1C TSrécur14'!$C$12="OUI"),(('1C TSrécur14'!K$26+'1C TSrécur14'!K$27+'1C TSrécur14'!K$28)/'1C TSrécur14'!K$17),IF(AND('1C TSrécur14'!$B$12&lt;&gt;"",$K$2="Pôle",'1C TSrécur14'!$C$12="NON"),(('1C TSrécur14'!K$26+'1C TSrécur14'!K$27+'1C TSrécur14'!K$28)/'1C TSrécur14'!K$30),IF(AND('1C TSrécur14'!$B$12&lt;&gt;"",$K$2&lt;&gt;"Pôle"),0))))</f>
        <v>0</v>
      </c>
      <c r="N638" s="527">
        <f>IF(AND('1C TSrécur14'!$K$17&lt;&gt;0,'1C TSrécur14'!$K$30&lt;&gt;0),L638+M638,0)</f>
        <v>0</v>
      </c>
      <c r="O638" s="542" t="str">
        <f>IF(AND('1C TSrécur14'!K$17&lt;&gt;0,'1C TSrécur14'!$C$12="OUI"),'1C TSrécur14'!K$36/'1C TSrécur14'!K$17,"")</f>
        <v/>
      </c>
      <c r="P638" s="543" t="str">
        <f>IF(AND('1C TSrécur14'!K$17&lt;&gt;0,'1C TSrécur14'!$C$12="OUI"),'1C TSrécur14'!$K$37/'1C TSrécur14'!K$17,"")</f>
        <v/>
      </c>
      <c r="Q638" s="543" t="str">
        <f>IF(AND('1C TSrécur14'!K$17&lt;&gt;0,'1C TSrécur14'!$C$12="OUI"),'1C TSrécur14'!$K$38/'1C TSrécur14'!K$17,"")</f>
        <v/>
      </c>
      <c r="R638" s="543" t="str">
        <f>IF(AND('1C TSrécur14'!K$17&lt;&gt;0,'1C TSrécur14'!$C$12="OUI"),'1C TSrécur14'!$K$39/'1C TSrécur14'!K$17,"")</f>
        <v/>
      </c>
      <c r="S638" s="543" t="str">
        <f>IF(AND('1C TSrécur14'!K$17&lt;&gt;0,'1C TSrécur14'!$C$12="OUI"),'1C TSrécur14'!$K$40/'1C TSrécur14'!K$17,"")</f>
        <v/>
      </c>
      <c r="T638" s="543" t="str">
        <f>IF(AND('1C TSrécur14'!K$17&lt;&gt;0,'1C TSrécur14'!$C$12="OUI"),'1C TSrécur14'!$K$41/'1C TSrécur14'!K$17,"")</f>
        <v/>
      </c>
      <c r="U638" s="543" t="str">
        <f>IF(AND('1C TSrécur14'!K$17&lt;&gt;0,'1C TSrécur14'!$C$12="OUI"),'1C TSrécur14'!$K$42/'1C TSrécur14'!K$17,"")</f>
        <v/>
      </c>
      <c r="V638" s="543" t="str">
        <f>IF(AND('1C TSrécur14'!K$17&lt;&gt;0,'1C TSrécur14'!$C$12="OUI"),'1C TSrécur14'!$K$43/'1C TSrécur14'!K$17,"")</f>
        <v/>
      </c>
      <c r="W638" s="543" t="str">
        <f>IF(AND('1C TSrécur14'!K$17&lt;&gt;0,'1C TSrécur14'!$C$12="OUI"),'1C TSrécur14'!$K$44/'1C TSrécur14'!K$17,"")</f>
        <v/>
      </c>
      <c r="X638" s="543" t="str">
        <f>IF(AND('1C TSrécur14'!K$17&lt;&gt;0,'1C TSrécur14'!$C$12="OUI"),'1C TSrécur14'!$K$45/'1C TSrécur14'!K$17,"")</f>
        <v/>
      </c>
      <c r="Y638" s="543" t="str">
        <f>IF(AND('1C TSrécur14'!K$17&lt;&gt;0,'1C TSrécur14'!$C$12="OUI"),'1C TSrécur14'!$K$46/'1C TSrécur14'!K$17,"")</f>
        <v/>
      </c>
      <c r="Z638" s="543" t="str">
        <f>IF(AND('1C TSrécur14'!K$17&lt;&gt;0,'1C TSrécur14'!$C$12="OUI"),'1C TSrécur14'!$K$47/'1C TSrécur14'!K$17,"")</f>
        <v/>
      </c>
      <c r="AA638" s="543" t="str">
        <f>IF(AND('1C TSrécur14'!K$17&lt;&gt;0,'1C TSrécur14'!$C$12="OUI"),'1C TSrécur14'!$K$48/'1C TSrécur14'!K$17,"")</f>
        <v/>
      </c>
      <c r="AB638" s="543" t="str">
        <f>IF(AND('1C TSrécur14'!K$17&lt;&gt;0,'1C TSrécur14'!$C$12="OUI"),'1C TSrécur14'!$K$49/'1C TSrécur14'!K$17,"")</f>
        <v/>
      </c>
      <c r="AC638" s="543" t="str">
        <f>IF(AND('1C TSrécur14'!K$17&lt;&gt;0,'1C TSrécur14'!$C$12="OUI"),'1C TSrécur14'!$K$50/'1C TSrécur14'!K$17,"")</f>
        <v/>
      </c>
      <c r="AD638" s="543" t="str">
        <f>IF(AND('1C TSrécur14'!K$17&lt;&gt;0,'1C TSrécur14'!$C$12="OUI"),'1C TSrécur14'!$K$51/'1C TSrécur14'!K$17,"")</f>
        <v/>
      </c>
      <c r="AE638" s="543" t="str">
        <f>IF(AND('1C TSrécur14'!K$17&lt;&gt;0,'1C TSrécur14'!$C$12="OUI"),'1C TSrécur14'!$K$52/'1C TSrécur14'!K$17,"")</f>
        <v/>
      </c>
      <c r="AF638" s="543" t="str">
        <f>IF(AND('1C TSrécur14'!K$17&lt;&gt;0,'1C TSrécur14'!$C$12="OUI"),'1C TSrécur14'!$K$53/'1C TSrécur14'!K$17,"")</f>
        <v/>
      </c>
      <c r="AG638" s="543" t="str">
        <f>IF(AND('1C TSrécur14'!K$17&lt;&gt;0,'1C TSrécur14'!$C$12="OUI"),'1C TSrécur14'!$K$54/'1C TSrécur14'!K$17,"")</f>
        <v/>
      </c>
      <c r="AH638" s="543" t="str">
        <f>IF(AND('1C TSrécur14'!K$17&lt;&gt;0,'1C TSrécur14'!$C$12="OUI"),'1C TSrécur14'!$K$55/'1C TSrécur14'!K$17,"")</f>
        <v/>
      </c>
      <c r="AI638" s="543" t="str">
        <f>IF(AND('1C TSrécur14'!K$17&lt;&gt;0,'1C TSrécur14'!$C$12="OUI"),'1C TSrécur14'!$K$56/'1C TSrécur14'!K$17,"")</f>
        <v/>
      </c>
      <c r="AJ638" s="543" t="str">
        <f>IF(AND('1C TSrécur14'!K$17&lt;&gt;0,'1C TSrécur14'!$C$12="OUI"),'1C TSrécur14'!$K$57/'1C TSrécur14'!K$17,"")</f>
        <v/>
      </c>
      <c r="AK638" s="543">
        <f>IF(AND('1C TSrécur14'!K$17&lt;&gt;0,'1C TSrécur14'!$C$12="OUI"),'1C TSrécur14'!K$58/'1C TSrécur14'!K$17,0)</f>
        <v>0</v>
      </c>
      <c r="AL638" s="72">
        <f>IF(AND('1C TSrécur14'!$B$12&lt;&gt;"",'1C TSrécur14'!$C$12="OUI"),N638+AK638,N638)</f>
        <v>0</v>
      </c>
      <c r="AM638" s="344">
        <f t="shared" si="208"/>
        <v>0</v>
      </c>
      <c r="AN638" s="344">
        <f t="shared" si="209"/>
        <v>0</v>
      </c>
      <c r="AO638" s="345">
        <f t="shared" si="210"/>
        <v>0</v>
      </c>
      <c r="AP638" s="573">
        <f t="shared" si="211"/>
        <v>0</v>
      </c>
      <c r="AQ638" s="583">
        <f t="shared" si="212"/>
        <v>0</v>
      </c>
      <c r="AR638" s="858"/>
      <c r="AS638" s="102"/>
      <c r="AT638" s="27" t="str">
        <f>IF('1C TSrécur14'!K$17*FICHE!$C$13&lt;J638,"Forfait limité à "&amp;FICHE!$C$13&amp;"€/jour","")</f>
        <v/>
      </c>
      <c r="AU638" s="592"/>
      <c r="AV638" s="824"/>
      <c r="AW638" s="824"/>
      <c r="AX638" s="824"/>
      <c r="AY638" s="824"/>
      <c r="AZ638" s="824"/>
      <c r="BA638" s="767"/>
      <c r="BB638" s="767"/>
      <c r="BC638" s="767"/>
      <c r="BD638" s="767"/>
      <c r="BE638" s="767"/>
      <c r="BF638" s="767"/>
      <c r="BG638" s="767"/>
      <c r="BH638" s="767"/>
      <c r="BI638" s="767"/>
      <c r="BJ638" s="767"/>
      <c r="BK638" s="767"/>
      <c r="BL638" s="767"/>
      <c r="BM638" s="767"/>
      <c r="BN638" s="767"/>
      <c r="BO638" s="767"/>
      <c r="BP638" s="767"/>
      <c r="BQ638" s="767"/>
      <c r="BR638" s="767"/>
      <c r="BS638" s="767"/>
      <c r="BT638" s="767"/>
      <c r="BU638" s="767"/>
      <c r="BV638" s="767"/>
      <c r="BW638" s="767"/>
      <c r="BX638" s="767"/>
      <c r="BY638" s="767"/>
      <c r="BZ638" s="767"/>
      <c r="CA638" s="767"/>
      <c r="CB638" s="767"/>
      <c r="CC638" s="767"/>
      <c r="CD638" s="767"/>
      <c r="CE638" s="767"/>
      <c r="CF638" s="767"/>
      <c r="CG638" s="767"/>
      <c r="CH638" s="767"/>
      <c r="CI638" s="767"/>
      <c r="CJ638" s="767"/>
      <c r="CK638" s="767"/>
      <c r="CL638" s="767"/>
      <c r="CM638" s="767"/>
      <c r="CN638" s="767"/>
      <c r="CO638" s="767"/>
      <c r="CP638" s="767"/>
      <c r="CQ638" s="767"/>
      <c r="CR638" s="767"/>
      <c r="CS638" s="767"/>
      <c r="CT638" s="767"/>
      <c r="CU638" s="767"/>
      <c r="CV638" s="767"/>
      <c r="CW638" s="767"/>
      <c r="CX638" s="767"/>
      <c r="CY638" s="767"/>
      <c r="CZ638" s="767"/>
      <c r="DA638" s="767"/>
      <c r="DB638" s="767"/>
      <c r="DC638" s="767"/>
      <c r="DD638" s="767"/>
      <c r="DE638" s="767"/>
      <c r="DF638" s="767"/>
      <c r="DG638" s="767"/>
      <c r="DH638" s="767"/>
      <c r="DI638" s="767"/>
      <c r="DJ638" s="767"/>
      <c r="DK638" s="767"/>
      <c r="DL638" s="767"/>
      <c r="DM638" s="767"/>
      <c r="DN638" s="767"/>
      <c r="DO638" s="767"/>
      <c r="DP638" s="767"/>
      <c r="DQ638" s="767"/>
      <c r="DR638" s="767"/>
      <c r="DS638" s="767"/>
      <c r="DT638" s="767"/>
      <c r="DU638" s="767"/>
      <c r="DV638" s="767"/>
      <c r="DW638" s="767"/>
      <c r="DX638" s="767"/>
      <c r="DY638" s="767"/>
      <c r="DZ638" s="767"/>
      <c r="EA638" s="767"/>
      <c r="EB638" s="767"/>
      <c r="EC638" s="767"/>
      <c r="ED638" s="767"/>
      <c r="EE638" s="767"/>
      <c r="EF638" s="767"/>
      <c r="EG638" s="767"/>
      <c r="EH638" s="767"/>
      <c r="EI638" s="767"/>
      <c r="EJ638" s="767"/>
      <c r="EK638" s="767"/>
      <c r="EL638" s="767"/>
      <c r="EM638" s="767"/>
      <c r="EN638" s="767"/>
      <c r="EO638" s="767"/>
      <c r="EP638" s="767"/>
      <c r="EQ638" s="767"/>
      <c r="ER638" s="767"/>
      <c r="ES638" s="767"/>
      <c r="ET638" s="767"/>
      <c r="EU638" s="767"/>
      <c r="EV638" s="767"/>
      <c r="EW638" s="767"/>
      <c r="EX638" s="767"/>
      <c r="EY638" s="767"/>
      <c r="EZ638" s="767"/>
      <c r="FA638" s="767"/>
      <c r="FB638" s="767"/>
      <c r="FC638" s="767"/>
      <c r="FD638" s="767"/>
      <c r="FE638" s="767"/>
      <c r="FF638" s="767"/>
      <c r="FG638" s="767"/>
      <c r="FH638" s="767"/>
      <c r="FI638" s="767"/>
      <c r="FJ638" s="767"/>
      <c r="FK638" s="767"/>
      <c r="FL638" s="767"/>
      <c r="FM638" s="767"/>
      <c r="FN638" s="767"/>
      <c r="FO638" s="767"/>
      <c r="FP638" s="767"/>
      <c r="FQ638" s="767"/>
      <c r="FR638" s="767"/>
      <c r="FS638" s="767"/>
      <c r="FT638" s="767"/>
      <c r="FU638" s="767"/>
      <c r="FV638" s="767"/>
      <c r="FW638" s="767"/>
      <c r="FX638" s="767"/>
      <c r="FY638" s="767"/>
      <c r="FZ638" s="767"/>
      <c r="GA638" s="767"/>
      <c r="GB638" s="767"/>
      <c r="GC638" s="767"/>
      <c r="GD638" s="767"/>
      <c r="GE638" s="767"/>
      <c r="GF638" s="767"/>
      <c r="GG638" s="767"/>
      <c r="GH638" s="767"/>
      <c r="GI638" s="767"/>
      <c r="GJ638" s="767"/>
      <c r="GK638" s="767"/>
      <c r="GL638" s="767"/>
      <c r="GM638" s="767"/>
      <c r="GN638" s="767"/>
      <c r="GO638" s="767"/>
      <c r="GP638" s="767"/>
      <c r="GQ638" s="767"/>
      <c r="GR638" s="767"/>
      <c r="GS638" s="767"/>
      <c r="GT638" s="767"/>
      <c r="GU638" s="767"/>
      <c r="GV638" s="767"/>
      <c r="GW638" s="767"/>
      <c r="GX638" s="767"/>
      <c r="GY638" s="767"/>
      <c r="GZ638" s="767"/>
      <c r="HA638" s="767"/>
      <c r="HB638" s="767"/>
      <c r="HC638" s="767"/>
    </row>
    <row r="639" spans="1:211" s="864" customFormat="1" ht="13.9" hidden="1" customHeight="1">
      <c r="A639" s="307"/>
      <c r="B639" s="351"/>
      <c r="C639" s="971" t="str">
        <f>IF('1C TSrécur14'!L$17&lt;&gt;0,'1C TSrécur14'!$B$12,"")</f>
        <v/>
      </c>
      <c r="D639" s="972"/>
      <c r="E639" s="973"/>
      <c r="F639" s="93" t="str">
        <f>IF(AND($C639='1C TSrécur14'!$B$12,'1C TSrécur14'!$B$16="récurrentes",'1C TSrécur14'!$L$17&lt;&gt;""),'1C TSrécur14'!$L$21,"")</f>
        <v/>
      </c>
      <c r="G639" s="863"/>
      <c r="H639" s="745">
        <v>0.21</v>
      </c>
      <c r="I639" s="747">
        <v>1</v>
      </c>
      <c r="J639" s="312"/>
      <c r="K639" s="680">
        <f t="shared" si="191"/>
        <v>0</v>
      </c>
      <c r="L639" s="527">
        <f>IF(OR('1C TSrécur14'!$B$12="",'1C TSrécur14'!L$30=0),0,IF(AND('1C TSrécur14'!$B$12&lt;&gt;"",$K$2="Pôle",'1C TSrécur14'!$C$12="OUI"),(('1C TSrécur14'!L$22+'1C TSrécur14'!L$23+'1C TSrécur14'!L$24+'1C TSrécur14'!L$25+'1C TSrécur14'!L$29)/'1C TSrécur14'!L$17),IF(AND('1C TSrécur14'!$B$12&lt;&gt;"",$K$2="Pôle",'1C TSrécur14'!$C$12="NON"),(('1C TSrécur14'!L$22+'1C TSrécur14'!L$23+'1C TSrécur14'!L$24+'1C TSrécur14'!L$25+'1C TSrécur14'!L$29)/'1C TSrécur14'!L$30),IF(AND('1C TSrécur14'!$B$12&lt;&gt;"",$K$2&lt;&gt;"Pôle",'1C TSrécur14'!$C$12="OUI"),(('1C TSrécur14'!L$22+'1C TSrécur14'!L$23+'1C TSrécur14'!L$24+'1C TSrécur14'!L$25+'1C TSrécur14'!L$26+'1C TSrécur14'!L$27+'1C TSrécur14'!L$28+'1C TSrécur14'!L$29)/'1C TSrécur14'!L$17),IF(AND('1C TSrécur14'!$B$12&lt;&gt;"",$K$2&lt;&gt;"Pôle",'1C TSrécur14'!$C$12="NON"),(('1C TSrécur14'!L$22+'1C TSrécur14'!L$23+'1C TSrécur14'!L$24+'1C TSrécur14'!L$25+'1C TSrécur14'!L$26+'1C TSrécur14'!L$27+'1C TSrécur14'!L$28+'1C TSrécur14'!L$29)/'1C TSrécur14'!L$30))))))</f>
        <v>0</v>
      </c>
      <c r="M639" s="527">
        <f>IF(OR('1C TSrécur14'!$B$12="",'1C TSrécur14'!L$30=0),0,IF(AND('1C TSrécur14'!$B$12&lt;&gt;"",$K$2="Pôle",'1C TSrécur14'!$C$12="OUI"),(('1C TSrécur14'!L$26+'1C TSrécur14'!L$27+'1C TSrécur14'!L$28)/'1C TSrécur14'!L$17),IF(AND('1C TSrécur14'!$B$12&lt;&gt;"",$K$2="Pôle",'1C TSrécur14'!$C$12="NON"),(('1C TSrécur14'!L$26+'1C TSrécur14'!L$27+'1C TSrécur14'!L$28)/'1C TSrécur14'!L$30),IF(AND('1C TSrécur14'!$B$12&lt;&gt;"",$K$2&lt;&gt;"Pôle"),0))))</f>
        <v>0</v>
      </c>
      <c r="N639" s="527">
        <f>IF(AND('1C TSrécur14'!$L$17&lt;&gt;0,'1C TSrécur14'!$L$30&lt;&gt;0),L639+M639,0)</f>
        <v>0</v>
      </c>
      <c r="O639" s="542" t="str">
        <f>IF(AND('1C TSrécur14'!L$17&lt;&gt;0,'1C TSrécur14'!$C$12="OUI"),'1C TSrécur14'!L$36/'1C TSrécur14'!L$17,"")</f>
        <v/>
      </c>
      <c r="P639" s="543" t="str">
        <f>IF(AND('1C TSrécur14'!L$17&lt;&gt;0,'1C TSrécur14'!$C$12="OUI"),'1C TSrécur14'!$L$37/'1C TSrécur14'!L$17,"")</f>
        <v/>
      </c>
      <c r="Q639" s="543" t="str">
        <f>IF(AND('1C TSrécur14'!L$17&lt;&gt;0,'1C TSrécur14'!$C$12="OUI"),'1C TSrécur14'!$L$38/'1C TSrécur14'!L$17,"")</f>
        <v/>
      </c>
      <c r="R639" s="543" t="str">
        <f>IF(AND('1C TSrécur14'!L$17&lt;&gt;0,'1C TSrécur14'!$C$12="OUI"),'1C TSrécur14'!$L$39/'1C TSrécur14'!L$17,"")</f>
        <v/>
      </c>
      <c r="S639" s="543" t="str">
        <f>IF(AND('1C TSrécur14'!L$17&lt;&gt;0,'1C TSrécur14'!$C$12="OUI"),'1C TSrécur14'!$L$40/'1C TSrécur14'!L$17,"")</f>
        <v/>
      </c>
      <c r="T639" s="543" t="str">
        <f>IF(AND('1C TSrécur14'!L$17&lt;&gt;0,'1C TSrécur14'!$C$12="OUI"),'1C TSrécur14'!$L$41/'1C TSrécur14'!L$17,"")</f>
        <v/>
      </c>
      <c r="U639" s="543" t="str">
        <f>IF(AND('1C TSrécur14'!L$17&lt;&gt;0,'1C TSrécur14'!$C$12="OUI"),'1C TSrécur14'!$L$42/'1C TSrécur14'!L$17,"")</f>
        <v/>
      </c>
      <c r="V639" s="543" t="str">
        <f>IF(AND('1C TSrécur14'!L$17&lt;&gt;0,'1C TSrécur14'!$C$12="OUI"),'1C TSrécur14'!$L$43/'1C TSrécur14'!L$17,"")</f>
        <v/>
      </c>
      <c r="W639" s="543" t="str">
        <f>IF(AND('1C TSrécur14'!L$17&lt;&gt;0,'1C TSrécur14'!$C$12="OUI"),'1C TSrécur14'!$L$44/'1C TSrécur14'!L$17,"")</f>
        <v/>
      </c>
      <c r="X639" s="543" t="str">
        <f>IF(AND('1C TSrécur14'!L$17&lt;&gt;0,'1C TSrécur14'!$C$12="OUI"),'1C TSrécur14'!$L$45/'1C TSrécur14'!L$17,"")</f>
        <v/>
      </c>
      <c r="Y639" s="543" t="str">
        <f>IF(AND('1C TSrécur14'!L$17&lt;&gt;0,'1C TSrécur14'!$C$12="OUI"),'1C TSrécur14'!$L$46/'1C TSrécur14'!L$17,"")</f>
        <v/>
      </c>
      <c r="Z639" s="543" t="str">
        <f>IF(AND('1C TSrécur14'!L$17&lt;&gt;0,'1C TSrécur14'!$C$12="OUI"),'1C TSrécur14'!$L$47/'1C TSrécur14'!L$17,"")</f>
        <v/>
      </c>
      <c r="AA639" s="543" t="str">
        <f>IF(AND('1C TSrécur14'!L$17&lt;&gt;0,'1C TSrécur14'!$C$12="OUI"),'1C TSrécur14'!$L$48/'1C TSrécur14'!L$17,"")</f>
        <v/>
      </c>
      <c r="AB639" s="543" t="str">
        <f>IF(AND('1C TSrécur14'!L$17&lt;&gt;0,'1C TSrécur14'!$C$12="OUI"),'1C TSrécur14'!$L$49/'1C TSrécur14'!L$17,"")</f>
        <v/>
      </c>
      <c r="AC639" s="543" t="str">
        <f>IF(AND('1C TSrécur14'!L$17&lt;&gt;0,'1C TSrécur14'!$C$12="OUI"),'1C TSrécur14'!$L$50/'1C TSrécur14'!L$17,"")</f>
        <v/>
      </c>
      <c r="AD639" s="543" t="str">
        <f>IF(AND('1C TSrécur14'!L$17&lt;&gt;0,'1C TSrécur14'!$C$12="OUI"),'1C TSrécur14'!$L$51/'1C TSrécur14'!L$17,"")</f>
        <v/>
      </c>
      <c r="AE639" s="543" t="str">
        <f>IF(AND('1C TSrécur14'!L$17&lt;&gt;0,'1C TSrécur14'!$C$12="OUI"),'1C TSrécur14'!$L$52/'1C TSrécur14'!L$17,"")</f>
        <v/>
      </c>
      <c r="AF639" s="543" t="str">
        <f>IF(AND('1C TSrécur14'!L$17&lt;&gt;0,'1C TSrécur14'!$C$12="OUI"),'1C TSrécur14'!$L$53/'1C TSrécur14'!L$17,"")</f>
        <v/>
      </c>
      <c r="AG639" s="543" t="str">
        <f>IF(AND('1C TSrécur14'!L$17&lt;&gt;0,'1C TSrécur14'!$C$12="OUI"),'1C TSrécur14'!$L$54/'1C TSrécur14'!L$17,"")</f>
        <v/>
      </c>
      <c r="AH639" s="543" t="str">
        <f>IF(AND('1C TSrécur14'!L$17&lt;&gt;0,'1C TSrécur14'!$C$12="OUI"),'1C TSrécur14'!$L$55/'1C TSrécur14'!L$17,"")</f>
        <v/>
      </c>
      <c r="AI639" s="543" t="str">
        <f>IF(AND('1C TSrécur14'!L$17&lt;&gt;0,'1C TSrécur14'!$C$12="OUI"),'1C TSrécur14'!$L$56/'1C TSrécur14'!L$17,"")</f>
        <v/>
      </c>
      <c r="AJ639" s="543" t="str">
        <f>IF(AND('1C TSrécur14'!L$17&lt;&gt;0,'1C TSrécur14'!$C$12="OUI"),'1C TSrécur14'!$L$57/'1C TSrécur14'!L$17,"")</f>
        <v/>
      </c>
      <c r="AK639" s="543">
        <f>IF(AND('1C TSrécur14'!L$17&lt;&gt;0,'1C TSrécur14'!$C$12="OUI"),'1C TSrécur14'!L$58/'1C TSrécur14'!L$17,0)</f>
        <v>0</v>
      </c>
      <c r="AL639" s="72">
        <f>IF(AND('1C TSrécur14'!$B$12&lt;&gt;"",'1C TSrécur14'!$C$12="OUI"),N639+AK639,N639)</f>
        <v>0</v>
      </c>
      <c r="AM639" s="344">
        <f t="shared" si="208"/>
        <v>0</v>
      </c>
      <c r="AN639" s="344">
        <f t="shared" si="209"/>
        <v>0</v>
      </c>
      <c r="AO639" s="345">
        <f t="shared" si="210"/>
        <v>0</v>
      </c>
      <c r="AP639" s="573">
        <f t="shared" si="211"/>
        <v>0</v>
      </c>
      <c r="AQ639" s="583">
        <f t="shared" si="212"/>
        <v>0</v>
      </c>
      <c r="AR639" s="858"/>
      <c r="AS639" s="102"/>
      <c r="AT639" s="27" t="str">
        <f>IF('1C TSrécur14'!L$17*FICHE!$C$13&lt;J639,"Forfait limité à "&amp;FICHE!$C$13&amp;"€/jour","")</f>
        <v/>
      </c>
      <c r="AU639" s="592"/>
      <c r="AV639" s="824"/>
      <c r="AW639" s="824"/>
      <c r="AX639" s="824"/>
      <c r="AY639" s="824"/>
      <c r="AZ639" s="824"/>
      <c r="BA639" s="767"/>
      <c r="BB639" s="767"/>
      <c r="BC639" s="767"/>
      <c r="BD639" s="767"/>
      <c r="BE639" s="767"/>
      <c r="BF639" s="767"/>
      <c r="BG639" s="767"/>
      <c r="BH639" s="767"/>
      <c r="BI639" s="767"/>
      <c r="BJ639" s="767"/>
      <c r="BK639" s="767"/>
      <c r="BL639" s="767"/>
      <c r="BM639" s="767"/>
      <c r="BN639" s="767"/>
      <c r="BO639" s="767"/>
      <c r="BP639" s="767"/>
      <c r="BQ639" s="767"/>
      <c r="BR639" s="767"/>
      <c r="BS639" s="767"/>
      <c r="BT639" s="767"/>
      <c r="BU639" s="767"/>
      <c r="BV639" s="767"/>
      <c r="BW639" s="767"/>
      <c r="BX639" s="767"/>
      <c r="BY639" s="767"/>
      <c r="BZ639" s="767"/>
      <c r="CA639" s="767"/>
      <c r="CB639" s="767"/>
      <c r="CC639" s="767"/>
      <c r="CD639" s="767"/>
      <c r="CE639" s="767"/>
      <c r="CF639" s="767"/>
      <c r="CG639" s="767"/>
      <c r="CH639" s="767"/>
      <c r="CI639" s="767"/>
      <c r="CJ639" s="767"/>
      <c r="CK639" s="767"/>
      <c r="CL639" s="767"/>
      <c r="CM639" s="767"/>
      <c r="CN639" s="767"/>
      <c r="CO639" s="767"/>
      <c r="CP639" s="767"/>
      <c r="CQ639" s="767"/>
      <c r="CR639" s="767"/>
      <c r="CS639" s="767"/>
      <c r="CT639" s="767"/>
      <c r="CU639" s="767"/>
      <c r="CV639" s="767"/>
      <c r="CW639" s="767"/>
      <c r="CX639" s="767"/>
      <c r="CY639" s="767"/>
      <c r="CZ639" s="767"/>
      <c r="DA639" s="767"/>
      <c r="DB639" s="767"/>
      <c r="DC639" s="767"/>
      <c r="DD639" s="767"/>
      <c r="DE639" s="767"/>
      <c r="DF639" s="767"/>
      <c r="DG639" s="767"/>
      <c r="DH639" s="767"/>
      <c r="DI639" s="767"/>
      <c r="DJ639" s="767"/>
      <c r="DK639" s="767"/>
      <c r="DL639" s="767"/>
      <c r="DM639" s="767"/>
      <c r="DN639" s="767"/>
      <c r="DO639" s="767"/>
      <c r="DP639" s="767"/>
      <c r="DQ639" s="767"/>
      <c r="DR639" s="767"/>
      <c r="DS639" s="767"/>
      <c r="DT639" s="767"/>
      <c r="DU639" s="767"/>
      <c r="DV639" s="767"/>
      <c r="DW639" s="767"/>
      <c r="DX639" s="767"/>
      <c r="DY639" s="767"/>
      <c r="DZ639" s="767"/>
      <c r="EA639" s="767"/>
      <c r="EB639" s="767"/>
      <c r="EC639" s="767"/>
      <c r="ED639" s="767"/>
      <c r="EE639" s="767"/>
      <c r="EF639" s="767"/>
      <c r="EG639" s="767"/>
      <c r="EH639" s="767"/>
      <c r="EI639" s="767"/>
      <c r="EJ639" s="767"/>
      <c r="EK639" s="767"/>
      <c r="EL639" s="767"/>
      <c r="EM639" s="767"/>
      <c r="EN639" s="767"/>
      <c r="EO639" s="767"/>
      <c r="EP639" s="767"/>
      <c r="EQ639" s="767"/>
      <c r="ER639" s="767"/>
      <c r="ES639" s="767"/>
      <c r="ET639" s="767"/>
      <c r="EU639" s="767"/>
      <c r="EV639" s="767"/>
      <c r="EW639" s="767"/>
      <c r="EX639" s="767"/>
      <c r="EY639" s="767"/>
      <c r="EZ639" s="767"/>
      <c r="FA639" s="767"/>
      <c r="FB639" s="767"/>
      <c r="FC639" s="767"/>
      <c r="FD639" s="767"/>
      <c r="FE639" s="767"/>
      <c r="FF639" s="767"/>
      <c r="FG639" s="767"/>
      <c r="FH639" s="767"/>
      <c r="FI639" s="767"/>
      <c r="FJ639" s="767"/>
      <c r="FK639" s="767"/>
      <c r="FL639" s="767"/>
      <c r="FM639" s="767"/>
      <c r="FN639" s="767"/>
      <c r="FO639" s="767"/>
      <c r="FP639" s="767"/>
      <c r="FQ639" s="767"/>
      <c r="FR639" s="767"/>
      <c r="FS639" s="767"/>
      <c r="FT639" s="767"/>
      <c r="FU639" s="767"/>
      <c r="FV639" s="767"/>
      <c r="FW639" s="767"/>
      <c r="FX639" s="767"/>
      <c r="FY639" s="767"/>
      <c r="FZ639" s="767"/>
      <c r="GA639" s="767"/>
      <c r="GB639" s="767"/>
      <c r="GC639" s="767"/>
      <c r="GD639" s="767"/>
      <c r="GE639" s="767"/>
      <c r="GF639" s="767"/>
      <c r="GG639" s="767"/>
      <c r="GH639" s="767"/>
      <c r="GI639" s="767"/>
      <c r="GJ639" s="767"/>
      <c r="GK639" s="767"/>
      <c r="GL639" s="767"/>
      <c r="GM639" s="767"/>
      <c r="GN639" s="767"/>
      <c r="GO639" s="767"/>
      <c r="GP639" s="767"/>
      <c r="GQ639" s="767"/>
      <c r="GR639" s="767"/>
      <c r="GS639" s="767"/>
      <c r="GT639" s="767"/>
      <c r="GU639" s="767"/>
      <c r="GV639" s="767"/>
      <c r="GW639" s="767"/>
      <c r="GX639" s="767"/>
      <c r="GY639" s="767"/>
      <c r="GZ639" s="767"/>
      <c r="HA639" s="767"/>
      <c r="HB639" s="767"/>
      <c r="HC639" s="767"/>
    </row>
    <row r="640" spans="1:211" s="864" customFormat="1" ht="13.9" hidden="1" customHeight="1">
      <c r="A640" s="307"/>
      <c r="B640" s="351"/>
      <c r="C640" s="971" t="str">
        <f>IF('1C TSrécur14'!M$17&lt;&gt;0,'1C TSrécur14'!$B$12,"")</f>
        <v/>
      </c>
      <c r="D640" s="972"/>
      <c r="E640" s="973"/>
      <c r="F640" s="93" t="str">
        <f>IF(AND($C640='1C TSrécur14'!$B$12,'1C TSrécur14'!$B$16="récurrentes",'1C TSrécur14'!$M$17&lt;&gt;""),'1C TSrécur14'!$M$21,"")</f>
        <v/>
      </c>
      <c r="G640" s="863"/>
      <c r="H640" s="745">
        <v>0.21</v>
      </c>
      <c r="I640" s="747">
        <v>1</v>
      </c>
      <c r="J640" s="312"/>
      <c r="K640" s="680">
        <f t="shared" si="191"/>
        <v>0</v>
      </c>
      <c r="L640" s="527">
        <f>IF(OR('1C TSrécur14'!$B$12="",'1C TSrécur14'!M$30=0),0,IF(AND('1C TSrécur14'!$B$12&lt;&gt;"",$K$2="Pôle",'1C TSrécur14'!$C$12="OUI"),(('1C TSrécur14'!M$22+'1C TSrécur14'!M$23+'1C TSrécur14'!M$24+'1C TSrécur14'!M$25+'1C TSrécur14'!M$29)/'1C TSrécur14'!M$17),IF(AND('1C TSrécur14'!$B$12&lt;&gt;"",$K$2="Pôle",'1C TSrécur14'!$C$12="NON"),(('1C TSrécur14'!M$22+'1C TSrécur14'!M$23+'1C TSrécur14'!M$24+'1C TSrécur14'!M$25+'1C TSrécur14'!M$29)/'1C TSrécur14'!M$30),IF(AND('1C TSrécur14'!$B$12&lt;&gt;"",$K$2&lt;&gt;"Pôle",'1C TSrécur14'!$C$12="OUI"),(('1C TSrécur14'!M$22+'1C TSrécur14'!M$23+'1C TSrécur14'!M$24+'1C TSrécur14'!M$25+'1C TSrécur14'!M$26+'1C TSrécur14'!M$27+'1C TSrécur14'!M$28+'1C TSrécur14'!M$29)/'1C TSrécur14'!M$17),IF(AND('1C TSrécur14'!$B$12&lt;&gt;"",$K$2&lt;&gt;"Pôle",'1C TSrécur14'!$C$12="NON"),(('1C TSrécur14'!M$22+'1C TSrécur14'!M$23+'1C TSrécur14'!M$24+'1C TSrécur14'!M$25+'1C TSrécur14'!M$26+'1C TSrécur14'!M$27+'1C TSrécur14'!M$28+'1C TSrécur14'!M$29)/'1C TSrécur14'!M$30))))))</f>
        <v>0</v>
      </c>
      <c r="M640" s="527">
        <f>IF(OR('1C TSrécur14'!$B$12="",'1C TSrécur14'!M$30=0),0,IF(AND('1C TSrécur14'!$B$12&lt;&gt;"",$K$2="Pôle",'1C TSrécur14'!$C$12="OUI"),(('1C TSrécur14'!M$26+'1C TSrécur14'!M$27+'1C TSrécur14'!M$28)/'1C TSrécur14'!M$17),IF(AND('1C TSrécur14'!$B$12&lt;&gt;"",$K$2="Pôle",'1C TSrécur14'!$C$12="NON"),(('1C TSrécur14'!M$26+'1C TSrécur14'!M$27+'1C TSrécur14'!M$28)/'1C TSrécur14'!M$30),IF(AND('1C TSrécur14'!$B$12&lt;&gt;"",$K$2&lt;&gt;"Pôle"),0))))</f>
        <v>0</v>
      </c>
      <c r="N640" s="527">
        <f>IF(AND('1C TSrécur14'!$M$17&lt;&gt;0,'1C TSrécur14'!$M$30&lt;&gt;0),L640+M640,0)</f>
        <v>0</v>
      </c>
      <c r="O640" s="542" t="str">
        <f>IF(AND('1C TSrécur14'!M$17&lt;&gt;0,'1C TSrécur14'!$C$12="OUI"),'1C TSrécur14'!M$36/'1C TSrécur14'!M$17,"")</f>
        <v/>
      </c>
      <c r="P640" s="543" t="str">
        <f>IF(AND('1C TSrécur14'!M$17&lt;&gt;0,'1C TSrécur14'!$C$12="OUI"),'1C TSrécur14'!$M$37/'1C TSrécur14'!M$17,"")</f>
        <v/>
      </c>
      <c r="Q640" s="543" t="str">
        <f>IF(AND('1C TSrécur14'!M$17&lt;&gt;0,'1C TSrécur14'!$C$12="OUI"),'1C TSrécur14'!$M$38/'1C TSrécur14'!M$17,"")</f>
        <v/>
      </c>
      <c r="R640" s="543" t="str">
        <f>IF(AND('1C TSrécur14'!M$17&lt;&gt;0,'1C TSrécur14'!$C$12="OUI"),'1C TSrécur14'!$M$39/'1C TSrécur14'!M$17,"")</f>
        <v/>
      </c>
      <c r="S640" s="543" t="str">
        <f>IF(AND('1C TSrécur14'!M$17&lt;&gt;0,'1C TSrécur14'!$C$12="OUI"),'1C TSrécur14'!$M$40/'1C TSrécur14'!M$17,"")</f>
        <v/>
      </c>
      <c r="T640" s="543" t="str">
        <f>IF(AND('1C TSrécur14'!M$17&lt;&gt;0,'1C TSrécur14'!$C$12="OUI"),'1C TSrécur14'!$M$41/'1C TSrécur14'!M$17,"")</f>
        <v/>
      </c>
      <c r="U640" s="543" t="str">
        <f>IF(AND('1C TSrécur14'!M$17&lt;&gt;0,'1C TSrécur14'!$C$12="OUI"),'1C TSrécur14'!$M$42/'1C TSrécur14'!M$17,"")</f>
        <v/>
      </c>
      <c r="V640" s="543" t="str">
        <f>IF(AND('1C TSrécur14'!M$17&lt;&gt;0,'1C TSrécur14'!$C$12="OUI"),'1C TSrécur14'!$M$43/'1C TSrécur14'!M$17,"")</f>
        <v/>
      </c>
      <c r="W640" s="543" t="str">
        <f>IF(AND('1C TSrécur14'!M$17&lt;&gt;0,'1C TSrécur14'!$C$12="OUI"),'1C TSrécur14'!$M$44/'1C TSrécur14'!M$17,"")</f>
        <v/>
      </c>
      <c r="X640" s="543" t="str">
        <f>IF(AND('1C TSrécur14'!M$17&lt;&gt;0,'1C TSrécur14'!$C$12="OUI"),'1C TSrécur14'!$M$45/'1C TSrécur14'!M$17,"")</f>
        <v/>
      </c>
      <c r="Y640" s="543" t="str">
        <f>IF(AND('1C TSrécur14'!M$17&lt;&gt;0,'1C TSrécur14'!$C$12="OUI"),'1C TSrécur14'!$M$46/'1C TSrécur14'!M$17,"")</f>
        <v/>
      </c>
      <c r="Z640" s="543" t="str">
        <f>IF(AND('1C TSrécur14'!M$17&lt;&gt;0,'1C TSrécur14'!$C$12="OUI"),'1C TSrécur14'!$M$47/'1C TSrécur14'!M$17,"")</f>
        <v/>
      </c>
      <c r="AA640" s="543" t="str">
        <f>IF(AND('1C TSrécur14'!M$17&lt;&gt;0,'1C TSrécur14'!$C$12="OUI"),'1C TSrécur14'!$M$48/'1C TSrécur14'!M$17,"")</f>
        <v/>
      </c>
      <c r="AB640" s="543" t="str">
        <f>IF(AND('1C TSrécur14'!M$17&lt;&gt;0,'1C TSrécur14'!$C$12="OUI"),'1C TSrécur14'!$M$49/'1C TSrécur14'!M$17,"")</f>
        <v/>
      </c>
      <c r="AC640" s="543" t="str">
        <f>IF(AND('1C TSrécur14'!M$17&lt;&gt;0,'1C TSrécur14'!$C$12="OUI"),'1C TSrécur14'!$M$50/'1C TSrécur14'!M$17,"")</f>
        <v/>
      </c>
      <c r="AD640" s="543" t="str">
        <f>IF(AND('1C TSrécur14'!M$17&lt;&gt;0,'1C TSrécur14'!$C$12="OUI"),'1C TSrécur14'!$M$51/'1C TSrécur14'!M$17,"")</f>
        <v/>
      </c>
      <c r="AE640" s="543" t="str">
        <f>IF(AND('1C TSrécur14'!M$17&lt;&gt;0,'1C TSrécur14'!$C$12="OUI"),'1C TSrécur14'!$M$52/'1C TSrécur14'!M$17,"")</f>
        <v/>
      </c>
      <c r="AF640" s="543" t="str">
        <f>IF(AND('1C TSrécur14'!M$17&lt;&gt;0,'1C TSrécur14'!$C$12="OUI"),'1C TSrécur14'!$M$53/'1C TSrécur14'!M$17,"")</f>
        <v/>
      </c>
      <c r="AG640" s="543" t="str">
        <f>IF(AND('1C TSrécur14'!M$17&lt;&gt;0,'1C TSrécur14'!$C$12="OUI"),'1C TSrécur14'!$M$54/'1C TSrécur14'!M$17,"")</f>
        <v/>
      </c>
      <c r="AH640" s="543" t="str">
        <f>IF(AND('1C TSrécur14'!M$17&lt;&gt;0,'1C TSrécur14'!$C$12="OUI"),'1C TSrécur14'!$M$55/'1C TSrécur14'!M$17,"")</f>
        <v/>
      </c>
      <c r="AI640" s="543" t="str">
        <f>IF(AND('1C TSrécur14'!M$17&lt;&gt;0,'1C TSrécur14'!$C$12="OUI"),'1C TSrécur14'!$M$56/'1C TSrécur14'!M$17,"")</f>
        <v/>
      </c>
      <c r="AJ640" s="543" t="str">
        <f>IF(AND('1C TSrécur14'!M$17&lt;&gt;0,'1C TSrécur14'!$C$12="OUI"),'1C TSrécur14'!$M$57/'1C TSrécur14'!M$17,"")</f>
        <v/>
      </c>
      <c r="AK640" s="543">
        <f>IF(AND('1C TSrécur14'!M$17&lt;&gt;0,'1C TSrécur14'!$C$12="OUI"),'1C TSrécur14'!M$58/'1C TSrécur14'!M$17,0)</f>
        <v>0</v>
      </c>
      <c r="AL640" s="72">
        <f>IF(AND('1C TSrécur14'!$B$12&lt;&gt;"",'1C TSrécur14'!$C$12="OUI"),N640+AK640,N640)</f>
        <v>0</v>
      </c>
      <c r="AM640" s="344">
        <f t="shared" si="208"/>
        <v>0</v>
      </c>
      <c r="AN640" s="344">
        <f t="shared" si="209"/>
        <v>0</v>
      </c>
      <c r="AO640" s="345">
        <f t="shared" si="210"/>
        <v>0</v>
      </c>
      <c r="AP640" s="573">
        <f t="shared" si="211"/>
        <v>0</v>
      </c>
      <c r="AQ640" s="583">
        <f t="shared" si="212"/>
        <v>0</v>
      </c>
      <c r="AR640" s="858"/>
      <c r="AS640" s="102"/>
      <c r="AT640" s="27" t="str">
        <f>IF('1C TSrécur14'!M$17*FICHE!$C$13&lt;J640,"Forfait limité à "&amp;FICHE!$C$13&amp;"€/jour","")</f>
        <v/>
      </c>
      <c r="AU640" s="592"/>
      <c r="AV640" s="824"/>
      <c r="AW640" s="824"/>
      <c r="AX640" s="824"/>
      <c r="AY640" s="824"/>
      <c r="AZ640" s="824"/>
      <c r="BA640" s="767"/>
      <c r="BB640" s="767"/>
      <c r="BC640" s="767"/>
      <c r="BD640" s="767"/>
      <c r="BE640" s="767"/>
      <c r="BF640" s="767"/>
      <c r="BG640" s="767"/>
      <c r="BH640" s="767"/>
      <c r="BI640" s="767"/>
      <c r="BJ640" s="767"/>
      <c r="BK640" s="767"/>
      <c r="BL640" s="767"/>
      <c r="BM640" s="767"/>
      <c r="BN640" s="767"/>
      <c r="BO640" s="767"/>
      <c r="BP640" s="767"/>
      <c r="BQ640" s="767"/>
      <c r="BR640" s="767"/>
      <c r="BS640" s="767"/>
      <c r="BT640" s="767"/>
      <c r="BU640" s="767"/>
      <c r="BV640" s="767"/>
      <c r="BW640" s="767"/>
      <c r="BX640" s="767"/>
      <c r="BY640" s="767"/>
      <c r="BZ640" s="767"/>
      <c r="CA640" s="767"/>
      <c r="CB640" s="767"/>
      <c r="CC640" s="767"/>
      <c r="CD640" s="767"/>
      <c r="CE640" s="767"/>
      <c r="CF640" s="767"/>
      <c r="CG640" s="767"/>
      <c r="CH640" s="767"/>
      <c r="CI640" s="767"/>
      <c r="CJ640" s="767"/>
      <c r="CK640" s="767"/>
      <c r="CL640" s="767"/>
      <c r="CM640" s="767"/>
      <c r="CN640" s="767"/>
      <c r="CO640" s="767"/>
      <c r="CP640" s="767"/>
      <c r="CQ640" s="767"/>
      <c r="CR640" s="767"/>
      <c r="CS640" s="767"/>
      <c r="CT640" s="767"/>
      <c r="CU640" s="767"/>
      <c r="CV640" s="767"/>
      <c r="CW640" s="767"/>
      <c r="CX640" s="767"/>
      <c r="CY640" s="767"/>
      <c r="CZ640" s="767"/>
      <c r="DA640" s="767"/>
      <c r="DB640" s="767"/>
      <c r="DC640" s="767"/>
      <c r="DD640" s="767"/>
      <c r="DE640" s="767"/>
      <c r="DF640" s="767"/>
      <c r="DG640" s="767"/>
      <c r="DH640" s="767"/>
      <c r="DI640" s="767"/>
      <c r="DJ640" s="767"/>
      <c r="DK640" s="767"/>
      <c r="DL640" s="767"/>
      <c r="DM640" s="767"/>
      <c r="DN640" s="767"/>
      <c r="DO640" s="767"/>
      <c r="DP640" s="767"/>
      <c r="DQ640" s="767"/>
      <c r="DR640" s="767"/>
      <c r="DS640" s="767"/>
      <c r="DT640" s="767"/>
      <c r="DU640" s="767"/>
      <c r="DV640" s="767"/>
      <c r="DW640" s="767"/>
      <c r="DX640" s="767"/>
      <c r="DY640" s="767"/>
      <c r="DZ640" s="767"/>
      <c r="EA640" s="767"/>
      <c r="EB640" s="767"/>
      <c r="EC640" s="767"/>
      <c r="ED640" s="767"/>
      <c r="EE640" s="767"/>
      <c r="EF640" s="767"/>
      <c r="EG640" s="767"/>
      <c r="EH640" s="767"/>
      <c r="EI640" s="767"/>
      <c r="EJ640" s="767"/>
      <c r="EK640" s="767"/>
      <c r="EL640" s="767"/>
      <c r="EM640" s="767"/>
      <c r="EN640" s="767"/>
      <c r="EO640" s="767"/>
      <c r="EP640" s="767"/>
      <c r="EQ640" s="767"/>
      <c r="ER640" s="767"/>
      <c r="ES640" s="767"/>
      <c r="ET640" s="767"/>
      <c r="EU640" s="767"/>
      <c r="EV640" s="767"/>
      <c r="EW640" s="767"/>
      <c r="EX640" s="767"/>
      <c r="EY640" s="767"/>
      <c r="EZ640" s="767"/>
      <c r="FA640" s="767"/>
      <c r="FB640" s="767"/>
      <c r="FC640" s="767"/>
      <c r="FD640" s="767"/>
      <c r="FE640" s="767"/>
      <c r="FF640" s="767"/>
      <c r="FG640" s="767"/>
      <c r="FH640" s="767"/>
      <c r="FI640" s="767"/>
      <c r="FJ640" s="767"/>
      <c r="FK640" s="767"/>
      <c r="FL640" s="767"/>
      <c r="FM640" s="767"/>
      <c r="FN640" s="767"/>
      <c r="FO640" s="767"/>
      <c r="FP640" s="767"/>
      <c r="FQ640" s="767"/>
      <c r="FR640" s="767"/>
      <c r="FS640" s="767"/>
      <c r="FT640" s="767"/>
      <c r="FU640" s="767"/>
      <c r="FV640" s="767"/>
      <c r="FW640" s="767"/>
      <c r="FX640" s="767"/>
      <c r="FY640" s="767"/>
      <c r="FZ640" s="767"/>
      <c r="GA640" s="767"/>
      <c r="GB640" s="767"/>
      <c r="GC640" s="767"/>
      <c r="GD640" s="767"/>
      <c r="GE640" s="767"/>
      <c r="GF640" s="767"/>
      <c r="GG640" s="767"/>
      <c r="GH640" s="767"/>
      <c r="GI640" s="767"/>
      <c r="GJ640" s="767"/>
      <c r="GK640" s="767"/>
      <c r="GL640" s="767"/>
      <c r="GM640" s="767"/>
      <c r="GN640" s="767"/>
      <c r="GO640" s="767"/>
      <c r="GP640" s="767"/>
      <c r="GQ640" s="767"/>
      <c r="GR640" s="767"/>
      <c r="GS640" s="767"/>
      <c r="GT640" s="767"/>
      <c r="GU640" s="767"/>
      <c r="GV640" s="767"/>
      <c r="GW640" s="767"/>
      <c r="GX640" s="767"/>
      <c r="GY640" s="767"/>
      <c r="GZ640" s="767"/>
      <c r="HA640" s="767"/>
      <c r="HB640" s="767"/>
      <c r="HC640" s="767"/>
    </row>
    <row r="641" spans="1:211" s="864" customFormat="1" ht="13.9" hidden="1" customHeight="1">
      <c r="A641" s="307"/>
      <c r="B641" s="351"/>
      <c r="C641" s="971" t="str">
        <f>IF('1C TSrécur14'!N$17&lt;&gt;0,'1C TSrécur14'!$B$12,"")</f>
        <v/>
      </c>
      <c r="D641" s="972"/>
      <c r="E641" s="973"/>
      <c r="F641" s="93" t="str">
        <f>IF(AND($C641='1C TSrécur14'!$B$12,'1C TSrécur14'!$B$16="récurrentes",'1C TSrécur14'!$N$17&lt;&gt;""),'1C TSrécur14'!$N$21,"")</f>
        <v/>
      </c>
      <c r="G641" s="842"/>
      <c r="H641" s="745">
        <v>0.21</v>
      </c>
      <c r="I641" s="747">
        <v>1</v>
      </c>
      <c r="J641" s="312"/>
      <c r="K641" s="680">
        <f t="shared" si="191"/>
        <v>0</v>
      </c>
      <c r="L641" s="527">
        <f>IF(OR('1C TSrécur14'!$B$12="",'1C TSrécur14'!N$30=0),0,IF(AND('1C TSrécur14'!$B$12&lt;&gt;"",$K$2="Pôle",'1C TSrécur14'!$C$12="OUI"),(('1C TSrécur14'!N$22+'1C TSrécur14'!N$23+'1C TSrécur14'!N$24+'1C TSrécur14'!N$25+'1C TSrécur14'!N$29)/'1C TSrécur14'!N$17),IF(AND('1C TSrécur14'!$B$12&lt;&gt;"",$K$2="Pôle",'1C TSrécur14'!$C$12="NON"),(('1C TSrécur14'!N$22+'1C TSrécur14'!N$23+'1C TSrécur14'!N$24+'1C TSrécur14'!N$25+'1C TSrécur14'!N$29)/'1C TSrécur14'!N$30),IF(AND('1C TSrécur14'!$B$12&lt;&gt;"",$K$2&lt;&gt;"Pôle",'1C TSrécur14'!$C$12="OUI"),(('1C TSrécur14'!N$22+'1C TSrécur14'!N$23+'1C TSrécur14'!N$24+'1C TSrécur14'!N$25+'1C TSrécur14'!N$26+'1C TSrécur14'!N$27+'1C TSrécur14'!N$28+'1C TSrécur14'!N$29)/'1C TSrécur14'!N$17),IF(AND('1C TSrécur14'!$B$12&lt;&gt;"",$K$2&lt;&gt;"Pôle",'1C TSrécur14'!$C$12="NON"),(('1C TSrécur14'!N$22+'1C TSrécur14'!N$23+'1C TSrécur14'!N$24+'1C TSrécur14'!N$25+'1C TSrécur14'!N$26+'1C TSrécur14'!N$27+'1C TSrécur14'!N$28+'1C TSrécur14'!N$29)/'1C TSrécur14'!N$30))))))</f>
        <v>0</v>
      </c>
      <c r="M641" s="527">
        <f>IF(OR('1C TSrécur14'!$B$12="",'1C TSrécur14'!N$30=0),0,IF(AND('1C TSrécur14'!$B$12&lt;&gt;"",$K$2="Pôle",'1C TSrécur14'!$C$12="OUI"),(('1C TSrécur14'!N$26+'1C TSrécur14'!N$27+'1C TSrécur14'!N$28)/'1C TSrécur14'!N$17),IF(AND('1C TSrécur14'!$B$12&lt;&gt;"",$K$2="Pôle",'1C TSrécur14'!$C$12="NON"),(('1C TSrécur14'!N$26+'1C TSrécur14'!N$27+'1C TSrécur14'!N$28)/'1C TSrécur14'!N$30),IF(AND('1C TSrécur14'!$B$12&lt;&gt;"",$K$2&lt;&gt;"Pôle"),0))))</f>
        <v>0</v>
      </c>
      <c r="N641" s="527">
        <f>IF(AND('1C TSrécur14'!$N$17&lt;&gt;0,'1C TSrécur14'!$N$30&lt;&gt;0),L641+M641,0)</f>
        <v>0</v>
      </c>
      <c r="O641" s="542" t="str">
        <f>IF(AND('1C TSrécur14'!N$17&lt;&gt;0,'1C TSrécur14'!$C$12="OUI"),'1C TSrécur14'!N$36/'1C TSrécur14'!N$17,"")</f>
        <v/>
      </c>
      <c r="P641" s="543" t="str">
        <f>IF(AND('1C TSrécur14'!N$17&lt;&gt;0,'1C TSrécur14'!$C$12="OUI"),'1C TSrécur14'!$N$37/'1C TSrécur14'!N$17,"")</f>
        <v/>
      </c>
      <c r="Q641" s="543" t="str">
        <f>IF(AND('1C TSrécur14'!N$17&lt;&gt;0,'1C TSrécur14'!$C$12="OUI"),'1C TSrécur14'!$N$38/'1C TSrécur14'!N$17,"")</f>
        <v/>
      </c>
      <c r="R641" s="543" t="str">
        <f>IF(AND('1C TSrécur14'!N$17&lt;&gt;0,'1C TSrécur14'!$C$12="OUI"),'1C TSrécur14'!$N$39/'1C TSrécur14'!N$17,"")</f>
        <v/>
      </c>
      <c r="S641" s="543" t="str">
        <f>IF(AND('1C TSrécur14'!N$17&lt;&gt;0,'1C TSrécur14'!$C$12="OUI"),'1C TSrécur14'!$N$40/'1C TSrécur14'!N$17,"")</f>
        <v/>
      </c>
      <c r="T641" s="543" t="str">
        <f>IF(AND('1C TSrécur14'!N$17&lt;&gt;0,'1C TSrécur14'!$C$12="OUI"),'1C TSrécur14'!$N$41/'1C TSrécur14'!N$17,"")</f>
        <v/>
      </c>
      <c r="U641" s="543" t="str">
        <f>IF(AND('1C TSrécur14'!N$17&lt;&gt;0,'1C TSrécur14'!$C$12="OUI"),'1C TSrécur14'!$N$42/'1C TSrécur14'!N$17,"")</f>
        <v/>
      </c>
      <c r="V641" s="543" t="str">
        <f>IF(AND('1C TSrécur14'!N$17&lt;&gt;0,'1C TSrécur14'!$C$12="OUI"),'1C TSrécur14'!$N$43/'1C TSrécur14'!N$17,"")</f>
        <v/>
      </c>
      <c r="W641" s="543" t="str">
        <f>IF(AND('1C TSrécur14'!N$17&lt;&gt;0,'1C TSrécur14'!$C$12="OUI"),'1C TSrécur14'!$N$44/'1C TSrécur14'!N$17,"")</f>
        <v/>
      </c>
      <c r="X641" s="543" t="str">
        <f>IF(AND('1C TSrécur14'!N$17&lt;&gt;0,'1C TSrécur14'!$C$12="OUI"),'1C TSrécur14'!$N$45/'1C TSrécur14'!N$17,"")</f>
        <v/>
      </c>
      <c r="Y641" s="543" t="str">
        <f>IF(AND('1C TSrécur14'!N$17&lt;&gt;0,'1C TSrécur14'!$C$12="OUI"),'1C TSrécur14'!$N$46/'1C TSrécur14'!N$17,"")</f>
        <v/>
      </c>
      <c r="Z641" s="543" t="str">
        <f>IF(AND('1C TSrécur14'!N$17&lt;&gt;0,'1C TSrécur14'!$C$12="OUI"),'1C TSrécur14'!$N$47/'1C TSrécur14'!N$17,"")</f>
        <v/>
      </c>
      <c r="AA641" s="543" t="str">
        <f>IF(AND('1C TSrécur14'!N$17&lt;&gt;0,'1C TSrécur14'!$C$12="OUI"),'1C TSrécur14'!$N$48/'1C TSrécur14'!N$17,"")</f>
        <v/>
      </c>
      <c r="AB641" s="543" t="str">
        <f>IF(AND('1C TSrécur14'!N$17&lt;&gt;0,'1C TSrécur14'!$C$12="OUI"),'1C TSrécur14'!$N$49/'1C TSrécur14'!N$17,"")</f>
        <v/>
      </c>
      <c r="AC641" s="543" t="str">
        <f>IF(AND('1C TSrécur14'!N$17&lt;&gt;0,'1C TSrécur14'!$C$12="OUI"),'1C TSrécur14'!$N$50/'1C TSrécur14'!N$17,"")</f>
        <v/>
      </c>
      <c r="AD641" s="543" t="str">
        <f>IF(AND('1C TSrécur14'!N$17&lt;&gt;0,'1C TSrécur14'!$C$12="OUI"),'1C TSrécur14'!$N$51/'1C TSrécur14'!N$17,"")</f>
        <v/>
      </c>
      <c r="AE641" s="543" t="str">
        <f>IF(AND('1C TSrécur14'!N$17&lt;&gt;0,'1C TSrécur14'!$C$12="OUI"),'1C TSrécur14'!$N$52/'1C TSrécur14'!N$17,"")</f>
        <v/>
      </c>
      <c r="AF641" s="543" t="str">
        <f>IF(AND('1C TSrécur14'!N$17&lt;&gt;0,'1C TSrécur14'!$C$12="OUI"),'1C TSrécur14'!$N$53/'1C TSrécur14'!N$17,"")</f>
        <v/>
      </c>
      <c r="AG641" s="543" t="str">
        <f>IF(AND('1C TSrécur14'!N$17&lt;&gt;0,'1C TSrécur14'!$C$12="OUI"),'1C TSrécur14'!$N$54/'1C TSrécur14'!N$17,"")</f>
        <v/>
      </c>
      <c r="AH641" s="543" t="str">
        <f>IF(AND('1C TSrécur14'!N$17&lt;&gt;0,'1C TSrécur14'!$C$12="OUI"),'1C TSrécur14'!$N$55/'1C TSrécur14'!N$17,"")</f>
        <v/>
      </c>
      <c r="AI641" s="543" t="str">
        <f>IF(AND('1C TSrécur14'!N$17&lt;&gt;0,'1C TSrécur14'!$C$12="OUI"),'1C TSrécur14'!$N$56/'1C TSrécur14'!N$17,"")</f>
        <v/>
      </c>
      <c r="AJ641" s="543" t="str">
        <f>IF(AND('1C TSrécur14'!N$17&lt;&gt;0,'1C TSrécur14'!$C$12="OUI"),'1C TSrécur14'!$N$57/'1C TSrécur14'!N$17,"")</f>
        <v/>
      </c>
      <c r="AK641" s="543">
        <f>IF(AND('1C TSrécur14'!N$17&lt;&gt;0,'1C TSrécur14'!$C$12="OUI"),'1C TSrécur14'!N$58/'1C TSrécur14'!N$17,0)</f>
        <v>0</v>
      </c>
      <c r="AL641" s="72">
        <f>IF(AND('1C TSrécur14'!$B$12&lt;&gt;"",'1C TSrécur14'!$C$12="OUI"),N641+AK641,N641)</f>
        <v>0</v>
      </c>
      <c r="AM641" s="344">
        <f t="shared" si="208"/>
        <v>0</v>
      </c>
      <c r="AN641" s="344">
        <f t="shared" si="209"/>
        <v>0</v>
      </c>
      <c r="AO641" s="345">
        <f t="shared" si="210"/>
        <v>0</v>
      </c>
      <c r="AP641" s="573">
        <f t="shared" si="211"/>
        <v>0</v>
      </c>
      <c r="AQ641" s="583">
        <f t="shared" si="212"/>
        <v>0</v>
      </c>
      <c r="AR641" s="858"/>
      <c r="AS641" s="102"/>
      <c r="AT641" s="27" t="str">
        <f>IF('1C TSrécur14'!N$17*FICHE!$C$13&lt;J641,"Forfait limité à "&amp;FICHE!$C$13&amp;"€/jour","")</f>
        <v/>
      </c>
      <c r="AU641" s="592"/>
      <c r="AV641" s="824"/>
      <c r="AW641" s="824"/>
      <c r="AX641" s="824"/>
      <c r="AY641" s="824"/>
      <c r="AZ641" s="824"/>
      <c r="BA641" s="767"/>
      <c r="BB641" s="767"/>
      <c r="BC641" s="767"/>
      <c r="BD641" s="767"/>
      <c r="BE641" s="767"/>
      <c r="BF641" s="767"/>
      <c r="BG641" s="767"/>
      <c r="BH641" s="767"/>
      <c r="BI641" s="767"/>
      <c r="BJ641" s="767"/>
      <c r="BK641" s="767"/>
      <c r="BL641" s="767"/>
      <c r="BM641" s="767"/>
      <c r="BN641" s="767"/>
      <c r="BO641" s="767"/>
      <c r="BP641" s="767"/>
      <c r="BQ641" s="767"/>
      <c r="BR641" s="767"/>
      <c r="BS641" s="767"/>
      <c r="BT641" s="767"/>
      <c r="BU641" s="767"/>
      <c r="BV641" s="767"/>
      <c r="BW641" s="767"/>
      <c r="BX641" s="767"/>
      <c r="BY641" s="767"/>
      <c r="BZ641" s="767"/>
      <c r="CA641" s="767"/>
      <c r="CB641" s="767"/>
      <c r="CC641" s="767"/>
      <c r="CD641" s="767"/>
      <c r="CE641" s="767"/>
      <c r="CF641" s="767"/>
      <c r="CG641" s="767"/>
      <c r="CH641" s="767"/>
      <c r="CI641" s="767"/>
      <c r="CJ641" s="767"/>
      <c r="CK641" s="767"/>
      <c r="CL641" s="767"/>
      <c r="CM641" s="767"/>
      <c r="CN641" s="767"/>
      <c r="CO641" s="767"/>
      <c r="CP641" s="767"/>
      <c r="CQ641" s="767"/>
      <c r="CR641" s="767"/>
      <c r="CS641" s="767"/>
      <c r="CT641" s="767"/>
      <c r="CU641" s="767"/>
      <c r="CV641" s="767"/>
      <c r="CW641" s="767"/>
      <c r="CX641" s="767"/>
      <c r="CY641" s="767"/>
      <c r="CZ641" s="767"/>
      <c r="DA641" s="767"/>
      <c r="DB641" s="767"/>
      <c r="DC641" s="767"/>
      <c r="DD641" s="767"/>
      <c r="DE641" s="767"/>
      <c r="DF641" s="767"/>
      <c r="DG641" s="767"/>
      <c r="DH641" s="767"/>
      <c r="DI641" s="767"/>
      <c r="DJ641" s="767"/>
      <c r="DK641" s="767"/>
      <c r="DL641" s="767"/>
      <c r="DM641" s="767"/>
      <c r="DN641" s="767"/>
      <c r="DO641" s="767"/>
      <c r="DP641" s="767"/>
      <c r="DQ641" s="767"/>
      <c r="DR641" s="767"/>
      <c r="DS641" s="767"/>
      <c r="DT641" s="767"/>
      <c r="DU641" s="767"/>
      <c r="DV641" s="767"/>
      <c r="DW641" s="767"/>
      <c r="DX641" s="767"/>
      <c r="DY641" s="767"/>
      <c r="DZ641" s="767"/>
      <c r="EA641" s="767"/>
      <c r="EB641" s="767"/>
      <c r="EC641" s="767"/>
      <c r="ED641" s="767"/>
      <c r="EE641" s="767"/>
      <c r="EF641" s="767"/>
      <c r="EG641" s="767"/>
      <c r="EH641" s="767"/>
      <c r="EI641" s="767"/>
      <c r="EJ641" s="767"/>
      <c r="EK641" s="767"/>
      <c r="EL641" s="767"/>
      <c r="EM641" s="767"/>
      <c r="EN641" s="767"/>
      <c r="EO641" s="767"/>
      <c r="EP641" s="767"/>
      <c r="EQ641" s="767"/>
      <c r="ER641" s="767"/>
      <c r="ES641" s="767"/>
      <c r="ET641" s="767"/>
      <c r="EU641" s="767"/>
      <c r="EV641" s="767"/>
      <c r="EW641" s="767"/>
      <c r="EX641" s="767"/>
      <c r="EY641" s="767"/>
      <c r="EZ641" s="767"/>
      <c r="FA641" s="767"/>
      <c r="FB641" s="767"/>
      <c r="FC641" s="767"/>
      <c r="FD641" s="767"/>
      <c r="FE641" s="767"/>
      <c r="FF641" s="767"/>
      <c r="FG641" s="767"/>
      <c r="FH641" s="767"/>
      <c r="FI641" s="767"/>
      <c r="FJ641" s="767"/>
      <c r="FK641" s="767"/>
      <c r="FL641" s="767"/>
      <c r="FM641" s="767"/>
      <c r="FN641" s="767"/>
      <c r="FO641" s="767"/>
      <c r="FP641" s="767"/>
      <c r="FQ641" s="767"/>
      <c r="FR641" s="767"/>
      <c r="FS641" s="767"/>
      <c r="FT641" s="767"/>
      <c r="FU641" s="767"/>
      <c r="FV641" s="767"/>
      <c r="FW641" s="767"/>
      <c r="FX641" s="767"/>
      <c r="FY641" s="767"/>
      <c r="FZ641" s="767"/>
      <c r="GA641" s="767"/>
      <c r="GB641" s="767"/>
      <c r="GC641" s="767"/>
      <c r="GD641" s="767"/>
      <c r="GE641" s="767"/>
      <c r="GF641" s="767"/>
      <c r="GG641" s="767"/>
      <c r="GH641" s="767"/>
      <c r="GI641" s="767"/>
      <c r="GJ641" s="767"/>
      <c r="GK641" s="767"/>
      <c r="GL641" s="767"/>
      <c r="GM641" s="767"/>
      <c r="GN641" s="767"/>
      <c r="GO641" s="767"/>
      <c r="GP641" s="767"/>
      <c r="GQ641" s="767"/>
      <c r="GR641" s="767"/>
      <c r="GS641" s="767"/>
      <c r="GT641" s="767"/>
      <c r="GU641" s="767"/>
      <c r="GV641" s="767"/>
      <c r="GW641" s="767"/>
      <c r="GX641" s="767"/>
      <c r="GY641" s="767"/>
      <c r="GZ641" s="767"/>
      <c r="HA641" s="767"/>
      <c r="HB641" s="767"/>
      <c r="HC641" s="767"/>
    </row>
    <row r="642" spans="1:211" ht="13.9" hidden="1" customHeight="1">
      <c r="A642" s="309"/>
      <c r="B642" s="338"/>
      <c r="C642" s="974" t="str">
        <f>IF('1C TSrécur14'!O$17&lt;&gt;0,'1C TSrécur14'!$B$12,"")</f>
        <v/>
      </c>
      <c r="D642" s="975"/>
      <c r="E642" s="976"/>
      <c r="F642" s="828" t="str">
        <f>IF(AND($C642='1C TSrécur14'!$B$12,'1C TSrécur14'!$B$16="récurrentes",'1C TSrécur14'!$O$17&lt;&gt;""),'1C TSrécur14'!$O$21,"")</f>
        <v/>
      </c>
      <c r="G642" s="237"/>
      <c r="H642" s="763">
        <v>0.21</v>
      </c>
      <c r="I642" s="764">
        <v>1</v>
      </c>
      <c r="J642" s="312"/>
      <c r="K642" s="829">
        <f t="shared" si="191"/>
        <v>0</v>
      </c>
      <c r="L642" s="830">
        <f>IF(OR('1C TSrécur14'!$B$12="",'1C TSrécur14'!O$30=0),0,IF(AND('1C TSrécur14'!$B$12&lt;&gt;"",$K$2="Pôle",'1C TSrécur14'!$C$12="OUI"),(('1C TSrécur14'!O$22+'1C TSrécur14'!O$23+'1C TSrécur14'!O$24+'1C TSrécur14'!O$25+'1C TSrécur14'!O$29)/'1C TSrécur14'!O$17),IF(AND('1C TSrécur14'!$B$12&lt;&gt;"",$K$2="Pôle",'1C TSrécur14'!$C$12="NON"),(('1C TSrécur14'!O$22+'1C TSrécur14'!O$23+'1C TSrécur14'!O$24+'1C TSrécur14'!O$25+'1C TSrécur14'!O$29)/'1C TSrécur14'!O$30),IF(AND('1C TSrécur14'!$B$12&lt;&gt;"",$K$2&lt;&gt;"Pôle",'1C TSrécur14'!$C$12="OUI"),(('1C TSrécur14'!O$22+'1C TSrécur14'!O$23+'1C TSrécur14'!O$24+'1C TSrécur14'!O$25+'1C TSrécur14'!O$26+'1C TSrécur14'!O$27+'1C TSrécur14'!O$28+'1C TSrécur14'!O$29)/'1C TSrécur14'!O$17),IF(AND('1C TSrécur14'!$B$12&lt;&gt;"",$K$2&lt;&gt;"Pôle",'1C TSrécur14'!$C$12="NON"),(('1C TSrécur14'!O$22+'1C TSrécur14'!O$23+'1C TSrécur14'!O$24+'1C TSrécur14'!O$25+'1C TSrécur14'!O$26+'1C TSrécur14'!O$27+'1C TSrécur14'!O$28+'1C TSrécur14'!O$29)/'1C TSrécur14'!O$30))))))</f>
        <v>0</v>
      </c>
      <c r="M642" s="830">
        <f>IF(OR('1C TSrécur14'!$B$12="",'1C TSrécur14'!O$30=0),0,IF(AND('1C TSrécur14'!$B$12&lt;&gt;"",$K$2="Pôle",'1C TSrécur14'!$C$12="OUI"),(('1C TSrécur14'!O$26+'1C TSrécur14'!O$27+'1C TSrécur14'!O$28)/'1C TSrécur14'!O$17),IF(AND('1C TSrécur14'!$B$12&lt;&gt;"",$K$2="Pôle",'1C TSrécur14'!$C$12="NON"),(('1C TSrécur14'!O$26+'1C TSrécur14'!O$27+'1C TSrécur14'!O$28)/'1C TSrécur14'!O$30),IF(AND('1C TSrécur14'!$B$12&lt;&gt;"",$K$2&lt;&gt;"Pôle"),0))))</f>
        <v>0</v>
      </c>
      <c r="N642" s="830">
        <f>IF(AND('1C TSrécur14'!$O$17&lt;&gt;0,'1C TSrécur14'!$O$30&lt;&gt;0),L642+M642,0)</f>
        <v>0</v>
      </c>
      <c r="O642" s="831" t="str">
        <f>IF(AND('1C TSrécur14'!O$17&lt;&gt;0,'1C TSrécur14'!$C$12="OUI"),'1C TSrécur14'!O$36/'1C TSrécur14'!O$17,"")</f>
        <v/>
      </c>
      <c r="P642" s="832" t="str">
        <f>IF(AND('1C TSrécur14'!O$17&lt;&gt;0,'1C TSrécur14'!$C$12="OUI"),'1C TSrécur14'!$O$37/'1C TSrécur14'!O$17,"")</f>
        <v/>
      </c>
      <c r="Q642" s="832" t="str">
        <f>IF(AND('1C TSrécur14'!O$17&lt;&gt;0,'1C TSrécur14'!$C$12="OUI"),'1C TSrécur14'!$O$38/'1C TSrécur14'!O$17,"")</f>
        <v/>
      </c>
      <c r="R642" s="832" t="str">
        <f>IF(AND('1C TSrécur14'!O$17&lt;&gt;0,'1C TSrécur14'!$C$12="OUI"),'1C TSrécur14'!$O$39/'1C TSrécur14'!O$17,"")</f>
        <v/>
      </c>
      <c r="S642" s="832" t="str">
        <f>IF(AND('1C TSrécur14'!O$17&lt;&gt;0,'1C TSrécur14'!$C$12="OUI"),'1C TSrécur14'!$O$40/'1C TSrécur14'!O$17,"")</f>
        <v/>
      </c>
      <c r="T642" s="832" t="str">
        <f>IF(AND('1C TSrécur14'!O$17&lt;&gt;0,'1C TSrécur14'!$C$12="OUI"),'1C TSrécur14'!$O$41/'1C TSrécur14'!O$17,"")</f>
        <v/>
      </c>
      <c r="U642" s="832" t="str">
        <f>IF(AND('1C TSrécur14'!O$17&lt;&gt;0,'1C TSrécur14'!$C$12="OUI"),'1C TSrécur14'!$O$42/'1C TSrécur14'!O$17,"")</f>
        <v/>
      </c>
      <c r="V642" s="832" t="str">
        <f>IF(AND('1C TSrécur14'!O$17&lt;&gt;0,'1C TSrécur14'!$C$12="OUI"),'1C TSrécur14'!$O$43/'1C TSrécur14'!O$17,"")</f>
        <v/>
      </c>
      <c r="W642" s="832" t="str">
        <f>IF(AND('1C TSrécur14'!O$17&lt;&gt;0,'1C TSrécur14'!$C$12="OUI"),'1C TSrécur14'!$O$44/'1C TSrécur14'!O$17,"")</f>
        <v/>
      </c>
      <c r="X642" s="832" t="str">
        <f>IF(AND('1C TSrécur14'!O$17&lt;&gt;0,'1C TSrécur14'!$C$12="OUI"),'1C TSrécur14'!$O$45/'1C TSrécur14'!O$17,"")</f>
        <v/>
      </c>
      <c r="Y642" s="832" t="str">
        <f>IF(AND('1C TSrécur14'!O$17&lt;&gt;0,'1C TSrécur14'!$C$12="OUI"),'1C TSrécur14'!$O$46/'1C TSrécur14'!O$17,"")</f>
        <v/>
      </c>
      <c r="Z642" s="832" t="str">
        <f>IF(AND('1C TSrécur14'!O$17&lt;&gt;0,'1C TSrécur14'!$C$12="OUI"),'1C TSrécur14'!$O$47/'1C TSrécur14'!O$17,"")</f>
        <v/>
      </c>
      <c r="AA642" s="832" t="str">
        <f>IF(AND('1C TSrécur14'!O$17&lt;&gt;0,'1C TSrécur14'!$C$12="OUI"),'1C TSrécur14'!$O$48/'1C TSrécur14'!O$17,"")</f>
        <v/>
      </c>
      <c r="AB642" s="832" t="str">
        <f>IF(AND('1C TSrécur14'!O$17&lt;&gt;0,'1C TSrécur14'!$C$12="OUI"),'1C TSrécur14'!$O$49/'1C TSrécur14'!O$17,"")</f>
        <v/>
      </c>
      <c r="AC642" s="832" t="str">
        <f>IF(AND('1C TSrécur14'!O$17&lt;&gt;0,'1C TSrécur14'!$C$12="OUI"),'1C TSrécur14'!$O$50/'1C TSrécur14'!O$17,"")</f>
        <v/>
      </c>
      <c r="AD642" s="832" t="str">
        <f>IF(AND('1C TSrécur14'!O$17&lt;&gt;0,'1C TSrécur14'!$C$12="OUI"),'1C TSrécur14'!$O$51/'1C TSrécur14'!O$17,"")</f>
        <v/>
      </c>
      <c r="AE642" s="832" t="str">
        <f>IF(AND('1C TSrécur14'!O$17&lt;&gt;0,'1C TSrécur14'!$C$12="OUI"),'1C TSrécur14'!$O$52/'1C TSrécur14'!O$17,"")</f>
        <v/>
      </c>
      <c r="AF642" s="832" t="str">
        <f>IF(AND('1C TSrécur14'!O$17&lt;&gt;0,'1C TSrécur14'!$C$12="OUI"),'1C TSrécur14'!$O$53/'1C TSrécur14'!O$17,"")</f>
        <v/>
      </c>
      <c r="AG642" s="832" t="str">
        <f>IF(AND('1C TSrécur14'!O$17&lt;&gt;0,'1C TSrécur14'!$C$12="OUI"),'1C TSrécur14'!$O$54/'1C TSrécur14'!O$17,"")</f>
        <v/>
      </c>
      <c r="AH642" s="832" t="str">
        <f>IF(AND('1C TSrécur14'!O$17&lt;&gt;0,'1C TSrécur14'!$C$12="OUI"),'1C TSrécur14'!$O$55/'1C TSrécur14'!O$17,"")</f>
        <v/>
      </c>
      <c r="AI642" s="832" t="str">
        <f>IF(AND('1C TSrécur14'!O$17&lt;&gt;0,'1C TSrécur14'!$C$12="OUI"),'1C TSrécur14'!$O$56/'1C TSrécur14'!O$17,"")</f>
        <v/>
      </c>
      <c r="AJ642" s="832" t="str">
        <f>IF(AND('1C TSrécur14'!O$17&lt;&gt;0,'1C TSrécur14'!$C$12="OUI"),'1C TSrécur14'!$O$57/'1C TSrécur14'!O$17,"")</f>
        <v/>
      </c>
      <c r="AK642" s="832">
        <f>IF(AND('1C TSrécur14'!O$17&lt;&gt;0,'1C TSrécur14'!$C$12="OUI"),'1C TSrécur14'!O$58/'1C TSrécur14'!O$17,0)</f>
        <v>0</v>
      </c>
      <c r="AL642" s="73">
        <f>IF(AND('1C TSrécur14'!$B$12&lt;&gt;"",'1C TSrécur14'!$C$12="OUI"),N642+AK642,N642)</f>
        <v>0</v>
      </c>
      <c r="AM642" s="346">
        <f t="shared" si="208"/>
        <v>0</v>
      </c>
      <c r="AN642" s="346">
        <f t="shared" si="209"/>
        <v>0</v>
      </c>
      <c r="AO642" s="347">
        <f>AM642+AN642</f>
        <v>0</v>
      </c>
      <c r="AP642" s="575">
        <f>AM642-AR642</f>
        <v>0</v>
      </c>
      <c r="AQ642" s="584">
        <f t="shared" si="212"/>
        <v>0</v>
      </c>
      <c r="AR642" s="858"/>
      <c r="AS642" s="208"/>
      <c r="AT642" s="209" t="str">
        <f>IF('1C TSrécur14'!O$17*FICHE!$C$13&lt;J642,"Forfait limité à "&amp;FICHE!$C$13&amp;"€/jour","")</f>
        <v/>
      </c>
      <c r="AU642" s="591"/>
    </row>
    <row r="643" spans="1:211" ht="13.9" hidden="1" customHeight="1">
      <c r="A643" s="309"/>
      <c r="B643" s="338"/>
      <c r="C643" s="962" t="str">
        <f>IF('1C TSrécur14'!P$17&lt;&gt;0,'1C TSrécur14'!$B$12,"")</f>
        <v/>
      </c>
      <c r="D643" s="963"/>
      <c r="E643" s="964"/>
      <c r="F643" s="211" t="str">
        <f>IF(AND($C643='1C TSrécur14'!$B$12,'1C TSrécur14'!$B$16="récurrentes",'1C TSrécur14'!$P$17&lt;&gt;""),'1C TSrécur14'!$P$21,"")</f>
        <v/>
      </c>
      <c r="G643" s="235"/>
      <c r="H643" s="745">
        <v>0.21</v>
      </c>
      <c r="I643" s="747">
        <v>1</v>
      </c>
      <c r="J643" s="312"/>
      <c r="K643" s="786">
        <f t="shared" si="191"/>
        <v>0</v>
      </c>
      <c r="L643" s="539">
        <f>IF(OR('1C TSrécur14'!$B$12="",'1C TSrécur14'!P$30=0),0,IF(AND('1C TSrécur14'!$B$12&lt;&gt;"",$K$2="Pôle",'1C TSrécur14'!$C$12="OUI"),(('1C TSrécur14'!P$22+'1C TSrécur14'!P$23+'1C TSrécur14'!P$24+'1C TSrécur14'!P$25+'1C TSrécur14'!P$29)/'1C TSrécur14'!P$17),IF(AND('1C TSrécur14'!$B$12&lt;&gt;"",$K$2="Pôle",'1C TSrécur14'!$C$12="NON"),(('1C TSrécur14'!P$22+'1C TSrécur14'!P$23+'1C TSrécur14'!P$24+'1C TSrécur14'!P$25+'1C TSrécur14'!P$29)/'1C TSrécur14'!P$30),IF(AND('1C TSrécur14'!$B$12&lt;&gt;"",$K$2&lt;&gt;"Pôle",'1C TSrécur14'!$C$12="OUI"),(('1C TSrécur14'!P$22+'1C TSrécur14'!P$23+'1C TSrécur14'!P$24+'1C TSrécur14'!P$25+'1C TSrécur14'!P$26+'1C TSrécur14'!P$27+'1C TSrécur14'!P$28+'1C TSrécur14'!P$29)/'1C TSrécur14'!P$17),IF(AND('1C TSrécur14'!$B$12&lt;&gt;"",$K$2&lt;&gt;"Pôle",'1C TSrécur14'!$C$12="NON"),(('1C TSrécur14'!P$22+'1C TSrécur14'!P$23+'1C TSrécur14'!P$24+'1C TSrécur14'!P$25+'1C TSrécur14'!P$26+'1C TSrécur14'!P$27+'1C TSrécur14'!P$28+'1C TSrécur14'!P$29)/'1C TSrécur14'!P$30))))))</f>
        <v>0</v>
      </c>
      <c r="M643" s="539">
        <f>IF(OR('1C TSrécur14'!$B$12="",'1C TSrécur14'!P$30=0),0,IF(AND('1C TSrécur14'!$B$12&lt;&gt;"",$K$2="Pôle",'1C TSrécur14'!$C$12="OUI"),(('1C TSrécur14'!P$26+'1C TSrécur14'!P$27+'1C TSrécur14'!P$28)/'1C TSrécur14'!P$17),IF(AND('1C TSrécur14'!$B$12&lt;&gt;"",$K$2="Pôle",'1C TSrécur14'!$C$12="NON"),(('1C TSrécur14'!P$26+'1C TSrécur14'!P$27+'1C TSrécur14'!P$28)/'1C TSrécur14'!P$30),IF(AND('1C TSrécur14'!$B$12&lt;&gt;"",$K$2&lt;&gt;"Pôle"),0))))</f>
        <v>0</v>
      </c>
      <c r="N643" s="539">
        <f>IF(AND('1C TSrécur14'!$P$17&lt;&gt;0,'1C TSrécur14'!$P$30&lt;&gt;0),L643+M643,0)</f>
        <v>0</v>
      </c>
      <c r="O643" s="544" t="str">
        <f>IF(AND('1C TSrécur14'!P$17&lt;&gt;0,'1C TSrécur14'!$C$12="OUI"),'1C TSrécur14'!P$36/'1C TSrécur14'!P$17,"")</f>
        <v/>
      </c>
      <c r="P643" s="545" t="str">
        <f>IF(AND('1C TSrécur14'!P$17&lt;&gt;0,'1C TSrécur14'!$C$12="OUI"),'1C TSrécur14'!$P$37/'1C TSrécur14'!P$17,"")</f>
        <v/>
      </c>
      <c r="Q643" s="545" t="str">
        <f>IF(AND('1C TSrécur14'!P$17&lt;&gt;0,'1C TSrécur14'!$C$12="OUI"),'1C TSrécur14'!$P$38/'1C TSrécur14'!P$17,"")</f>
        <v/>
      </c>
      <c r="R643" s="545" t="str">
        <f>IF(AND('1C TSrécur14'!P$17&lt;&gt;0,'1C TSrécur14'!$C$12="OUI"),'1C TSrécur14'!$P$39/'1C TSrécur14'!P$17,"")</f>
        <v/>
      </c>
      <c r="S643" s="545" t="str">
        <f>IF(AND('1C TSrécur14'!P$17&lt;&gt;0,'1C TSrécur14'!$C$12="OUI"),'1C TSrécur14'!$P$40/'1C TSrécur14'!P$17,"")</f>
        <v/>
      </c>
      <c r="T643" s="545" t="str">
        <f>IF(AND('1C TSrécur14'!P$17&lt;&gt;0,'1C TSrécur14'!$C$12="OUI"),'1C TSrécur14'!$P$41/'1C TSrécur14'!P$17,"")</f>
        <v/>
      </c>
      <c r="U643" s="545" t="str">
        <f>IF(AND('1C TSrécur14'!P$17&lt;&gt;0,'1C TSrécur14'!$C$12="OUI"),'1C TSrécur14'!$P$42/'1C TSrécur14'!P$17,"")</f>
        <v/>
      </c>
      <c r="V643" s="545" t="str">
        <f>IF(AND('1C TSrécur14'!P$17&lt;&gt;0,'1C TSrécur14'!$C$12="OUI"),'1C TSrécur14'!$P$43/'1C TSrécur14'!P$17,"")</f>
        <v/>
      </c>
      <c r="W643" s="545" t="str">
        <f>IF(AND('1C TSrécur14'!P$17&lt;&gt;0,'1C TSrécur14'!$C$12="OUI"),'1C TSrécur14'!$P$44/'1C TSrécur14'!P$17,"")</f>
        <v/>
      </c>
      <c r="X643" s="545" t="str">
        <f>IF(AND('1C TSrécur14'!P$17&lt;&gt;0,'1C TSrécur14'!$C$12="OUI"),'1C TSrécur14'!$P$45/'1C TSrécur14'!P$17,"")</f>
        <v/>
      </c>
      <c r="Y643" s="545" t="str">
        <f>IF(AND('1C TSrécur14'!P$17&lt;&gt;0,'1C TSrécur14'!$C$12="OUI"),'1C TSrécur14'!$P$46/'1C TSrécur14'!P$17,"")</f>
        <v/>
      </c>
      <c r="Z643" s="545" t="str">
        <f>IF(AND('1C TSrécur14'!P$17&lt;&gt;0,'1C TSrécur14'!$C$12="OUI"),'1C TSrécur14'!$P$47/'1C TSrécur14'!P$17,"")</f>
        <v/>
      </c>
      <c r="AA643" s="545" t="str">
        <f>IF(AND('1C TSrécur14'!P$17&lt;&gt;0,'1C TSrécur14'!$C$12="OUI"),'1C TSrécur14'!$P$48/'1C TSrécur14'!P$17,"")</f>
        <v/>
      </c>
      <c r="AB643" s="545" t="str">
        <f>IF(AND('1C TSrécur14'!P$17&lt;&gt;0,'1C TSrécur14'!$C$12="OUI"),'1C TSrécur14'!$P$49/'1C TSrécur14'!P$17,"")</f>
        <v/>
      </c>
      <c r="AC643" s="545" t="str">
        <f>IF(AND('1C TSrécur14'!P$17&lt;&gt;0,'1C TSrécur14'!$C$12="OUI"),'1C TSrécur14'!$P$50/'1C TSrécur14'!P$17,"")</f>
        <v/>
      </c>
      <c r="AD643" s="545" t="str">
        <f>IF(AND('1C TSrécur14'!P$17&lt;&gt;0,'1C TSrécur14'!$C$12="OUI"),'1C TSrécur14'!$P$51/'1C TSrécur14'!P$17,"")</f>
        <v/>
      </c>
      <c r="AE643" s="545" t="str">
        <f>IF(AND('1C TSrécur14'!P$17&lt;&gt;0,'1C TSrécur14'!$C$12="OUI"),'1C TSrécur14'!$P$52/'1C TSrécur14'!P$17,"")</f>
        <v/>
      </c>
      <c r="AF643" s="545" t="str">
        <f>IF(AND('1C TSrécur14'!P$17&lt;&gt;0,'1C TSrécur14'!$C$12="OUI"),'1C TSrécur14'!$P$53/'1C TSrécur14'!P$17,"")</f>
        <v/>
      </c>
      <c r="AG643" s="545" t="str">
        <f>IF(AND('1C TSrécur14'!P$17&lt;&gt;0,'1C TSrécur14'!$C$12="OUI"),'1C TSrécur14'!$P$54/'1C TSrécur14'!P$17,"")</f>
        <v/>
      </c>
      <c r="AH643" s="545" t="str">
        <f>IF(AND('1C TSrécur14'!P$17&lt;&gt;0,'1C TSrécur14'!$C$12="OUI"),'1C TSrécur14'!$P$55/'1C TSrécur14'!P$17,"")</f>
        <v/>
      </c>
      <c r="AI643" s="545" t="str">
        <f>IF(AND('1C TSrécur14'!P$17&lt;&gt;0,'1C TSrécur14'!$C$12="OUI"),'1C TSrécur14'!$P$56/'1C TSrécur14'!P$17,"")</f>
        <v/>
      </c>
      <c r="AJ643" s="545" t="str">
        <f>IF(AND('1C TSrécur14'!P$17&lt;&gt;0,'1C TSrécur14'!$C$12="OUI"),'1C TSrécur14'!$P$57/'1C TSrécur14'!P$17,"")</f>
        <v/>
      </c>
      <c r="AK643" s="545">
        <f>IF(AND('1C TSrécur14'!P$17&lt;&gt;0,'1C TSrécur14'!$C$12="OUI"),'1C TSrécur14'!P$58/'1C TSrécur14'!P$17,0)</f>
        <v>0</v>
      </c>
      <c r="AL643" s="73">
        <f>IF(AND('1C TSrécur14'!$B$12&lt;&gt;"",'1C TSrécur14'!$C$12="OUI"),N643+AK643,N643)</f>
        <v>0</v>
      </c>
      <c r="AM643" s="344">
        <f t="shared" si="208"/>
        <v>0</v>
      </c>
      <c r="AN643" s="344">
        <f t="shared" si="209"/>
        <v>0</v>
      </c>
      <c r="AO643" s="345">
        <f t="shared" ref="AO643:AO653" si="213">AM643+AN643</f>
        <v>0</v>
      </c>
      <c r="AP643" s="573">
        <f t="shared" ref="AP643:AP653" si="214">AM643-AR643</f>
        <v>0</v>
      </c>
      <c r="AQ643" s="583">
        <f t="shared" si="212"/>
        <v>0</v>
      </c>
      <c r="AR643" s="858"/>
      <c r="AS643" s="102"/>
      <c r="AT643" s="209" t="str">
        <f>IF('1C TSrécur14'!P$17*FICHE!$C$13&lt;J643,"Forfait limité à "&amp;FICHE!$C$13&amp;"€/jour","")</f>
        <v/>
      </c>
      <c r="AU643" s="592"/>
    </row>
    <row r="644" spans="1:211" ht="13.9" hidden="1" customHeight="1">
      <c r="A644" s="309"/>
      <c r="B644" s="338"/>
      <c r="C644" s="962" t="str">
        <f>IF('1C TSrécur14'!Q$17&lt;&gt;0,'1C TSrécur14'!$B$12,"")</f>
        <v/>
      </c>
      <c r="D644" s="963"/>
      <c r="E644" s="964"/>
      <c r="F644" s="211" t="str">
        <f>IF(AND($C644='1C TSrécur14'!$B$12,'1C TSrécur14'!$B$16="récurrentes",'1C TSrécur14'!$Q$17&lt;&gt;""),'1C TSrécur14'!$Q$21,"")</f>
        <v/>
      </c>
      <c r="G644" s="235"/>
      <c r="H644" s="745">
        <v>0.21</v>
      </c>
      <c r="I644" s="747">
        <v>1</v>
      </c>
      <c r="J644" s="312"/>
      <c r="K644" s="786">
        <f t="shared" si="191"/>
        <v>0</v>
      </c>
      <c r="L644" s="539">
        <f>IF(OR('1C TSrécur14'!$B$12="",'1C TSrécur14'!Q$30=0),0,IF(AND('1C TSrécur14'!$B$12&lt;&gt;"",$K$2="Pôle",'1C TSrécur14'!$C$12="OUI"),(('1C TSrécur14'!Q$22+'1C TSrécur14'!Q$23+'1C TSrécur14'!Q$24+'1C TSrécur14'!Q$25+'1C TSrécur14'!Q$29)/'1C TSrécur14'!Q$17),IF(AND('1C TSrécur14'!$B$12&lt;&gt;"",$K$2="Pôle",'1C TSrécur14'!$C$12="NON"),(('1C TSrécur14'!Q$22+'1C TSrécur14'!Q$23+'1C TSrécur14'!Q$24+'1C TSrécur14'!Q$25+'1C TSrécur14'!Q$29)/'1C TSrécur14'!Q$30),IF(AND('1C TSrécur14'!$B$12&lt;&gt;"",$K$2&lt;&gt;"Pôle",'1C TSrécur14'!$C$12="OUI"),(('1C TSrécur14'!Q$22+'1C TSrécur14'!Q$23+'1C TSrécur14'!Q$24+'1C TSrécur14'!Q$25+'1C TSrécur14'!Q$26+'1C TSrécur14'!Q$27+'1C TSrécur14'!Q$28+'1C TSrécur14'!Q$29)/'1C TSrécur14'!Q$17),IF(AND('1C TSrécur14'!$B$12&lt;&gt;"",$K$2&lt;&gt;"Pôle",'1C TSrécur14'!$C$12="NON"),(('1C TSrécur14'!Q$22+'1C TSrécur14'!Q$23+'1C TSrécur14'!Q$24+'1C TSrécur14'!Q$25+'1C TSrécur14'!Q$26+'1C TSrécur14'!Q$27+'1C TSrécur14'!Q$28+'1C TSrécur14'!Q$29)/'1C TSrécur14'!Q$30))))))</f>
        <v>0</v>
      </c>
      <c r="M644" s="539">
        <f>IF(OR('1C TSrécur14'!$B$12="",'1C TSrécur14'!Q$30=0),0,IF(AND('1C TSrécur14'!$B$12&lt;&gt;"",$K$2="Pôle",'1C TSrécur14'!$C$12="OUI"),(('1C TSrécur14'!Q$26+'1C TSrécur14'!Q$27+'1C TSrécur14'!Q$28)/'1C TSrécur14'!Q$17),IF(AND('1C TSrécur14'!$B$12&lt;&gt;"",$K$2="Pôle",'1C TSrécur14'!$C$12="NON"),(('1C TSrécur14'!Q$26+'1C TSrécur14'!Q$27+'1C TSrécur14'!Q$28)/'1C TSrécur14'!Q$30),IF(AND('1C TSrécur14'!$B$12&lt;&gt;"",$K$2&lt;&gt;"Pôle"),0))))</f>
        <v>0</v>
      </c>
      <c r="N644" s="539">
        <f>IF(AND('1C TSrécur14'!$Q$17&lt;&gt;0,'1C TSrécur14'!$Q$30&lt;&gt;0),L644+M644,0)</f>
        <v>0</v>
      </c>
      <c r="O644" s="544" t="str">
        <f>IF(AND('1C TSrécur14'!Q$17&lt;&gt;0,'1C TSrécur14'!$C$12="OUI"),'1C TSrécur14'!Q$36/'1C TSrécur14'!Q$17,"")</f>
        <v/>
      </c>
      <c r="P644" s="545" t="str">
        <f>IF(AND('1C TSrécur14'!Q$17&lt;&gt;0,'1C TSrécur14'!$C$12="OUI"),'1C TSrécur14'!$Q$37/'1C TSrécur14'!Q$17,"")</f>
        <v/>
      </c>
      <c r="Q644" s="545" t="str">
        <f>IF(AND('1C TSrécur14'!Q$17&lt;&gt;0,'1C TSrécur14'!$C$12="OUI"),'1C TSrécur14'!$Q$38/'1C TSrécur14'!Q$17,"")</f>
        <v/>
      </c>
      <c r="R644" s="545" t="str">
        <f>IF(AND('1C TSrécur14'!Q$17&lt;&gt;0,'1C TSrécur14'!$C$12="OUI"),'1C TSrécur14'!$Q$39/'1C TSrécur14'!Q$17,"")</f>
        <v/>
      </c>
      <c r="S644" s="545" t="str">
        <f>IF(AND('1C TSrécur14'!Q$17&lt;&gt;0,'1C TSrécur14'!$C$12="OUI"),'1C TSrécur14'!$Q$40/'1C TSrécur14'!Q$17,"")</f>
        <v/>
      </c>
      <c r="T644" s="545" t="str">
        <f>IF(AND('1C TSrécur14'!Q$17&lt;&gt;0,'1C TSrécur14'!$C$12="OUI"),'1C TSrécur14'!$Q$41/'1C TSrécur14'!Q$17,"")</f>
        <v/>
      </c>
      <c r="U644" s="545" t="str">
        <f>IF(AND('1C TSrécur14'!Q$17&lt;&gt;0,'1C TSrécur14'!$C$12="OUI"),'1C TSrécur14'!$Q$42/'1C TSrécur14'!Q$17,"")</f>
        <v/>
      </c>
      <c r="V644" s="545" t="str">
        <f>IF(AND('1C TSrécur14'!Q$17&lt;&gt;0,'1C TSrécur14'!$C$12="OUI"),'1C TSrécur14'!$Q$43/'1C TSrécur14'!Q$17,"")</f>
        <v/>
      </c>
      <c r="W644" s="545" t="str">
        <f>IF(AND('1C TSrécur14'!Q$17&lt;&gt;0,'1C TSrécur14'!$C$12="OUI"),'1C TSrécur14'!$Q$44/'1C TSrécur14'!Q$17,"")</f>
        <v/>
      </c>
      <c r="X644" s="545" t="str">
        <f>IF(AND('1C TSrécur14'!Q$17&lt;&gt;0,'1C TSrécur14'!$C$12="OUI"),'1C TSrécur14'!$Q$45/'1C TSrécur14'!Q$17,"")</f>
        <v/>
      </c>
      <c r="Y644" s="545" t="str">
        <f>IF(AND('1C TSrécur14'!Q$17&lt;&gt;0,'1C TSrécur14'!$C$12="OUI"),'1C TSrécur14'!$Q$46/'1C TSrécur14'!Q$17,"")</f>
        <v/>
      </c>
      <c r="Z644" s="545" t="str">
        <f>IF(AND('1C TSrécur14'!Q$17&lt;&gt;0,'1C TSrécur14'!$C$12="OUI"),'1C TSrécur14'!$Q$47/'1C TSrécur14'!Q$17,"")</f>
        <v/>
      </c>
      <c r="AA644" s="545" t="str">
        <f>IF(AND('1C TSrécur14'!Q$17&lt;&gt;0,'1C TSrécur14'!$C$12="OUI"),'1C TSrécur14'!$Q$48/'1C TSrécur14'!Q$17,"")</f>
        <v/>
      </c>
      <c r="AB644" s="545" t="str">
        <f>IF(AND('1C TSrécur14'!Q$17&lt;&gt;0,'1C TSrécur14'!$C$12="OUI"),'1C TSrécur14'!$Q$49/'1C TSrécur14'!Q$17,"")</f>
        <v/>
      </c>
      <c r="AC644" s="545" t="str">
        <f>IF(AND('1C TSrécur14'!Q$17&lt;&gt;0,'1C TSrécur14'!$C$12="OUI"),'1C TSrécur14'!$Q$50/'1C TSrécur14'!Q$17,"")</f>
        <v/>
      </c>
      <c r="AD644" s="545" t="str">
        <f>IF(AND('1C TSrécur14'!Q$17&lt;&gt;0,'1C TSrécur14'!$C$12="OUI"),'1C TSrécur14'!$Q$51/'1C TSrécur14'!Q$17,"")</f>
        <v/>
      </c>
      <c r="AE644" s="545" t="str">
        <f>IF(AND('1C TSrécur14'!Q$17&lt;&gt;0,'1C TSrécur14'!$C$12="OUI"),'1C TSrécur14'!$Q$52/'1C TSrécur14'!Q$17,"")</f>
        <v/>
      </c>
      <c r="AF644" s="545" t="str">
        <f>IF(AND('1C TSrécur14'!Q$17&lt;&gt;0,'1C TSrécur14'!$C$12="OUI"),'1C TSrécur14'!$Q$53/'1C TSrécur14'!Q$17,"")</f>
        <v/>
      </c>
      <c r="AG644" s="545" t="str">
        <f>IF(AND('1C TSrécur14'!Q$17&lt;&gt;0,'1C TSrécur14'!$C$12="OUI"),'1C TSrécur14'!$Q$54/'1C TSrécur14'!Q$17,"")</f>
        <v/>
      </c>
      <c r="AH644" s="545" t="str">
        <f>IF(AND('1C TSrécur14'!Q$17&lt;&gt;0,'1C TSrécur14'!$C$12="OUI"),'1C TSrécur14'!$Q$55/'1C TSrécur14'!Q$17,"")</f>
        <v/>
      </c>
      <c r="AI644" s="545" t="str">
        <f>IF(AND('1C TSrécur14'!Q$17&lt;&gt;0,'1C TSrécur14'!$C$12="OUI"),'1C TSrécur14'!$Q$56/'1C TSrécur14'!Q$17,"")</f>
        <v/>
      </c>
      <c r="AJ644" s="545" t="str">
        <f>IF(AND('1C TSrécur14'!Q$17&lt;&gt;0,'1C TSrécur14'!$C$12="OUI"),'1C TSrécur14'!$Q$57/'1C TSrécur14'!Q$17,"")</f>
        <v/>
      </c>
      <c r="AK644" s="545">
        <f>IF(AND('1C TSrécur14'!Q$17&lt;&gt;0,'1C TSrécur14'!$C$12="OUI"),'1C TSrécur14'!Q$58/'1C TSrécur14'!Q$17,0)</f>
        <v>0</v>
      </c>
      <c r="AL644" s="73">
        <f>IF(AND('1C TSrécur14'!$B$12&lt;&gt;"",'1C TSrécur14'!$C$12="OUI"),N644+AK644,N644)</f>
        <v>0</v>
      </c>
      <c r="AM644" s="344">
        <f t="shared" si="208"/>
        <v>0</v>
      </c>
      <c r="AN644" s="344">
        <f t="shared" si="209"/>
        <v>0</v>
      </c>
      <c r="AO644" s="345">
        <f t="shared" si="213"/>
        <v>0</v>
      </c>
      <c r="AP644" s="573">
        <f t="shared" si="214"/>
        <v>0</v>
      </c>
      <c r="AQ644" s="583">
        <f t="shared" si="212"/>
        <v>0</v>
      </c>
      <c r="AR644" s="858"/>
      <c r="AS644" s="102"/>
      <c r="AT644" s="209" t="str">
        <f>IF('1C TSrécur14'!Q$17*FICHE!$C$13&lt;J644,"Forfait limité à "&amp;FICHE!$C$13&amp;"€/jour","")</f>
        <v/>
      </c>
      <c r="AU644" s="592"/>
    </row>
    <row r="645" spans="1:211" ht="13.9" hidden="1" customHeight="1">
      <c r="A645" s="309"/>
      <c r="B645" s="338"/>
      <c r="C645" s="962" t="str">
        <f>IF('1C TSrécur14'!R$17&lt;&gt;0,'1C TSrécur14'!$B$12,"")</f>
        <v/>
      </c>
      <c r="D645" s="963"/>
      <c r="E645" s="964"/>
      <c r="F645" s="211" t="str">
        <f>IF(AND($C645='1C TSrécur14'!$B$12,'1C TSrécur14'!$B$16="récurrentes",'1C TSrécur14'!$R$17&lt;&gt;""),'1C TSrécur14'!$R$21,"")</f>
        <v/>
      </c>
      <c r="G645" s="235"/>
      <c r="H645" s="745">
        <v>0.21</v>
      </c>
      <c r="I645" s="747">
        <v>1</v>
      </c>
      <c r="J645" s="312"/>
      <c r="K645" s="786">
        <f t="shared" si="191"/>
        <v>0</v>
      </c>
      <c r="L645" s="539">
        <f>IF(OR('1C TSrécur14'!$B$12="",'1C TSrécur14'!R$30=0),0,IF(AND('1C TSrécur14'!$B$12&lt;&gt;"",$K$2="Pôle",'1C TSrécur14'!$C$12="OUI"),(('1C TSrécur14'!R$22+'1C TSrécur14'!R$23+'1C TSrécur14'!R$24+'1C TSrécur14'!R$25+'1C TSrécur14'!R$29)/'1C TSrécur14'!R$17),IF(AND('1C TSrécur14'!$B$12&lt;&gt;"",$K$2="Pôle",'1C TSrécur14'!$C$12="NON"),(('1C TSrécur14'!R$22+'1C TSrécur14'!R$23+'1C TSrécur14'!R$24+'1C TSrécur14'!R$25+'1C TSrécur14'!R$29)/'1C TSrécur14'!R$30),IF(AND('1C TSrécur14'!$B$12&lt;&gt;"",$K$2&lt;&gt;"Pôle",'1C TSrécur14'!$C$12="OUI"),(('1C TSrécur14'!R$22+'1C TSrécur14'!R$23+'1C TSrécur14'!R$24+'1C TSrécur14'!R$25+'1C TSrécur14'!R$26+'1C TSrécur14'!R$27+'1C TSrécur14'!R$28+'1C TSrécur14'!R$29)/'1C TSrécur14'!R$17),IF(AND('1C TSrécur14'!$B$12&lt;&gt;"",$K$2&lt;&gt;"Pôle",'1C TSrécur14'!$C$12="NON"),(('1C TSrécur14'!R$22+'1C TSrécur14'!R$23+'1C TSrécur14'!R$24+'1C TSrécur14'!R$25+'1C TSrécur14'!R$26+'1C TSrécur14'!R$27+'1C TSrécur14'!R$28+'1C TSrécur14'!R$29)/'1C TSrécur14'!R$30))))))</f>
        <v>0</v>
      </c>
      <c r="M645" s="539">
        <f>IF(OR('1C TSrécur14'!$B$12="",'1C TSrécur14'!R$30=0),0,IF(AND('1C TSrécur14'!$B$12&lt;&gt;"",$K$2="Pôle",'1C TSrécur14'!$C$12="OUI"),(('1C TSrécur14'!R$26+'1C TSrécur14'!R$27+'1C TSrécur14'!R$28)/'1C TSrécur14'!R$17),IF(AND('1C TSrécur14'!$B$12&lt;&gt;"",$K$2="Pôle",'1C TSrécur14'!$C$12="NON"),(('1C TSrécur14'!R$26+'1C TSrécur14'!R$27+'1C TSrécur14'!R$28)/'1C TSrécur14'!R$30),IF(AND('1C TSrécur14'!$B$12&lt;&gt;"",$K$2&lt;&gt;"Pôle"),0))))</f>
        <v>0</v>
      </c>
      <c r="N645" s="539">
        <f>IF(AND('1C TSrécur14'!$R$17&lt;&gt;0,'1C TSrécur14'!$R$30&lt;&gt;0),L645+M645,0)</f>
        <v>0</v>
      </c>
      <c r="O645" s="544" t="str">
        <f>IF(AND('1C TSrécur14'!R$17&lt;&gt;0,'1C TSrécur14'!$C$12="OUI"),'1C TSrécur14'!R$36/'1C TSrécur14'!R$17,"")</f>
        <v/>
      </c>
      <c r="P645" s="545" t="str">
        <f>IF(AND('1C TSrécur14'!R$17&lt;&gt;0,'1C TSrécur14'!$C$12="OUI"),'1C TSrécur14'!$R$37/'1C TSrécur14'!R$17,"")</f>
        <v/>
      </c>
      <c r="Q645" s="545" t="str">
        <f>IF(AND('1C TSrécur14'!R$17&lt;&gt;0,'1C TSrécur14'!$C$12="OUI"),'1C TSrécur14'!$R$38/'1C TSrécur14'!R$17,"")</f>
        <v/>
      </c>
      <c r="R645" s="545" t="str">
        <f>IF(AND('1C TSrécur14'!R$17&lt;&gt;0,'1C TSrécur14'!$C$12="OUI"),'1C TSrécur14'!$R$39/'1C TSrécur14'!R$17,"")</f>
        <v/>
      </c>
      <c r="S645" s="545" t="str">
        <f>IF(AND('1C TSrécur14'!R$17&lt;&gt;0,'1C TSrécur14'!$C$12="OUI"),'1C TSrécur14'!$R$40/'1C TSrécur14'!R$17,"")</f>
        <v/>
      </c>
      <c r="T645" s="545" t="str">
        <f>IF(AND('1C TSrécur14'!R$17&lt;&gt;0,'1C TSrécur14'!$C$12="OUI"),'1C TSrécur14'!$R$41/'1C TSrécur14'!R$17,"")</f>
        <v/>
      </c>
      <c r="U645" s="545" t="str">
        <f>IF(AND('1C TSrécur14'!R$17&lt;&gt;0,'1C TSrécur14'!$C$12="OUI"),'1C TSrécur14'!$R$42/'1C TSrécur14'!R$17,"")</f>
        <v/>
      </c>
      <c r="V645" s="545" t="str">
        <f>IF(AND('1C TSrécur14'!R$17&lt;&gt;0,'1C TSrécur14'!$C$12="OUI"),'1C TSrécur14'!$R$43/'1C TSrécur14'!R$17,"")</f>
        <v/>
      </c>
      <c r="W645" s="545" t="str">
        <f>IF(AND('1C TSrécur14'!R$17&lt;&gt;0,'1C TSrécur14'!$C$12="OUI"),'1C TSrécur14'!$R$44/'1C TSrécur14'!R$17,"")</f>
        <v/>
      </c>
      <c r="X645" s="545" t="str">
        <f>IF(AND('1C TSrécur14'!R$17&lt;&gt;0,'1C TSrécur14'!$C$12="OUI"),'1C TSrécur14'!$R$45/'1C TSrécur14'!R$17,"")</f>
        <v/>
      </c>
      <c r="Y645" s="545" t="str">
        <f>IF(AND('1C TSrécur14'!R$17&lt;&gt;0,'1C TSrécur14'!$C$12="OUI"),'1C TSrécur14'!$R$46/'1C TSrécur14'!R$17,"")</f>
        <v/>
      </c>
      <c r="Z645" s="545" t="str">
        <f>IF(AND('1C TSrécur14'!R$17&lt;&gt;0,'1C TSrécur14'!$C$12="OUI"),'1C TSrécur14'!$R$47/'1C TSrécur14'!R$17,"")</f>
        <v/>
      </c>
      <c r="AA645" s="545" t="str">
        <f>IF(AND('1C TSrécur14'!R$17&lt;&gt;0,'1C TSrécur14'!$C$12="OUI"),'1C TSrécur14'!$R$48/'1C TSrécur14'!R$17,"")</f>
        <v/>
      </c>
      <c r="AB645" s="545" t="str">
        <f>IF(AND('1C TSrécur14'!R$17&lt;&gt;0,'1C TSrécur14'!$C$12="OUI"),'1C TSrécur14'!$R$49/'1C TSrécur14'!R$17,"")</f>
        <v/>
      </c>
      <c r="AC645" s="545" t="str">
        <f>IF(AND('1C TSrécur14'!R$17&lt;&gt;0,'1C TSrécur14'!$C$12="OUI"),'1C TSrécur14'!$R$50/'1C TSrécur14'!R$17,"")</f>
        <v/>
      </c>
      <c r="AD645" s="545" t="str">
        <f>IF(AND('1C TSrécur14'!R$17&lt;&gt;0,'1C TSrécur14'!$C$12="OUI"),'1C TSrécur14'!$R$51/'1C TSrécur14'!R$17,"")</f>
        <v/>
      </c>
      <c r="AE645" s="545" t="str">
        <f>IF(AND('1C TSrécur14'!R$17&lt;&gt;0,'1C TSrécur14'!$C$12="OUI"),'1C TSrécur14'!$R$52/'1C TSrécur14'!R$17,"")</f>
        <v/>
      </c>
      <c r="AF645" s="545" t="str">
        <f>IF(AND('1C TSrécur14'!R$17&lt;&gt;0,'1C TSrécur14'!$C$12="OUI"),'1C TSrécur14'!$R$53/'1C TSrécur14'!R$17,"")</f>
        <v/>
      </c>
      <c r="AG645" s="545" t="str">
        <f>IF(AND('1C TSrécur14'!R$17&lt;&gt;0,'1C TSrécur14'!$C$12="OUI"),'1C TSrécur14'!$R$54/'1C TSrécur14'!R$17,"")</f>
        <v/>
      </c>
      <c r="AH645" s="545" t="str">
        <f>IF(AND('1C TSrécur14'!R$17&lt;&gt;0,'1C TSrécur14'!$C$12="OUI"),'1C TSrécur14'!$R$55/'1C TSrécur14'!R$17,"")</f>
        <v/>
      </c>
      <c r="AI645" s="545" t="str">
        <f>IF(AND('1C TSrécur14'!R$17&lt;&gt;0,'1C TSrécur14'!$C$12="OUI"),'1C TSrécur14'!$R$56/'1C TSrécur14'!R$17,"")</f>
        <v/>
      </c>
      <c r="AJ645" s="545" t="str">
        <f>IF(AND('1C TSrécur14'!R$17&lt;&gt;0,'1C TSrécur14'!$C$12="OUI"),'1C TSrécur14'!$R$57/'1C TSrécur14'!R$17,"")</f>
        <v/>
      </c>
      <c r="AK645" s="545">
        <f>IF(AND('1C TSrécur14'!R$17&lt;&gt;0,'1C TSrécur14'!$C$12="OUI"),'1C TSrécur14'!R$58/'1C TSrécur14'!R$17,0)</f>
        <v>0</v>
      </c>
      <c r="AL645" s="73">
        <f>IF(AND('1C TSrécur14'!$B$12&lt;&gt;"",'1C TSrécur14'!$C$12="OUI"),N645+AK645,N645)</f>
        <v>0</v>
      </c>
      <c r="AM645" s="344">
        <f t="shared" si="208"/>
        <v>0</v>
      </c>
      <c r="AN645" s="344">
        <f t="shared" si="209"/>
        <v>0</v>
      </c>
      <c r="AO645" s="345">
        <f t="shared" si="213"/>
        <v>0</v>
      </c>
      <c r="AP645" s="573">
        <f t="shared" si="214"/>
        <v>0</v>
      </c>
      <c r="AQ645" s="583">
        <f t="shared" si="212"/>
        <v>0</v>
      </c>
      <c r="AR645" s="858"/>
      <c r="AS645" s="102"/>
      <c r="AT645" s="209" t="str">
        <f>IF('1C TSrécur14'!R$17*FICHE!$C$13&lt;J645,"Forfait limité à "&amp;FICHE!$C$13&amp;"€/jour","")</f>
        <v/>
      </c>
      <c r="AU645" s="592"/>
    </row>
    <row r="646" spans="1:211" ht="13.9" hidden="1" customHeight="1">
      <c r="A646" s="309"/>
      <c r="B646" s="338"/>
      <c r="C646" s="962" t="str">
        <f>IF('1C TSrécur14'!S$17&lt;&gt;0,'1C TSrécur14'!$B$12,"")</f>
        <v/>
      </c>
      <c r="D646" s="963"/>
      <c r="E646" s="964"/>
      <c r="F646" s="211" t="str">
        <f>IF(AND($C646='1C TSrécur14'!$B$12,'1C TSrécur14'!$B$16="récurrentes",'1C TSrécur14'!$S$17&lt;&gt;""),'1C TSrécur14'!$S$21,"")</f>
        <v/>
      </c>
      <c r="G646" s="235"/>
      <c r="H646" s="745">
        <v>0.21</v>
      </c>
      <c r="I646" s="747">
        <v>1</v>
      </c>
      <c r="J646" s="312"/>
      <c r="K646" s="786">
        <f t="shared" si="191"/>
        <v>0</v>
      </c>
      <c r="L646" s="539">
        <f>IF(OR('1C TSrécur14'!$B$12="",'1C TSrécur14'!S$30=0),0,IF(AND('1C TSrécur14'!$B$12&lt;&gt;"",$K$2="Pôle",'1C TSrécur14'!$C$12="OUI"),(('1C TSrécur14'!S$22+'1C TSrécur14'!S$23+'1C TSrécur14'!S$24+'1C TSrécur14'!S$25+'1C TSrécur14'!S$29)/'1C TSrécur14'!S$17),IF(AND('1C TSrécur14'!$B$12&lt;&gt;"",$K$2="Pôle",'1C TSrécur14'!$C$12="NON"),(('1C TSrécur14'!S$22+'1C TSrécur14'!S$23+'1C TSrécur14'!S$24+'1C TSrécur14'!S$25+'1C TSrécur14'!S$29)/'1C TSrécur14'!S$30),IF(AND('1C TSrécur14'!$B$12&lt;&gt;"",$K$2&lt;&gt;"Pôle",'1C TSrécur14'!$C$12="OUI"),(('1C TSrécur14'!S$22+'1C TSrécur14'!S$23+'1C TSrécur14'!S$24+'1C TSrécur14'!S$25+'1C TSrécur14'!S$26+'1C TSrécur14'!S$27+'1C TSrécur14'!S$28+'1C TSrécur14'!S$29)/'1C TSrécur14'!S$17),IF(AND('1C TSrécur14'!$B$12&lt;&gt;"",$K$2&lt;&gt;"Pôle",'1C TSrécur14'!$C$12="NON"),(('1C TSrécur14'!S$22+'1C TSrécur14'!S$23+'1C TSrécur14'!S$24+'1C TSrécur14'!S$25+'1C TSrécur14'!S$26+'1C TSrécur14'!S$27+'1C TSrécur14'!S$28+'1C TSrécur14'!S$29)/'1C TSrécur14'!S$30))))))</f>
        <v>0</v>
      </c>
      <c r="M646" s="539">
        <f>IF(OR('1C TSrécur14'!$B$12="",'1C TSrécur14'!S$30=0),0,IF(AND('1C TSrécur14'!$B$12&lt;&gt;"",$K$2="Pôle",'1C TSrécur14'!$C$12="OUI"),(('1C TSrécur14'!S$26+'1C TSrécur14'!S$27+'1C TSrécur14'!S$28)/'1C TSrécur14'!S$17),IF(AND('1C TSrécur14'!$B$12&lt;&gt;"",$K$2="Pôle",'1C TSrécur14'!$C$12="NON"),(('1C TSrécur14'!S$26+'1C TSrécur14'!S$27+'1C TSrécur14'!S$28)/'1C TSrécur14'!S$30),IF(AND('1C TSrécur14'!$B$12&lt;&gt;"",$K$2&lt;&gt;"Pôle"),0))))</f>
        <v>0</v>
      </c>
      <c r="N646" s="539">
        <f>IF(AND('1C TSrécur14'!$S$17&lt;&gt;0,'1C TSrécur14'!$S$30&lt;&gt;0),L646+M646,0)</f>
        <v>0</v>
      </c>
      <c r="O646" s="544" t="str">
        <f>IF(AND('1C TSrécur14'!S$17&lt;&gt;0,'1C TSrécur14'!$C$12="OUI"),'1C TSrécur14'!S$36/'1C TSrécur14'!S$17,"")</f>
        <v/>
      </c>
      <c r="P646" s="545" t="str">
        <f>IF(AND('1C TSrécur14'!S$17&lt;&gt;0,'1C TSrécur14'!$C$12="OUI"),'1C TSrécur14'!$S$37/'1C TSrécur14'!S$17,"")</f>
        <v/>
      </c>
      <c r="Q646" s="545" t="str">
        <f>IF(AND('1C TSrécur14'!S$17&lt;&gt;0,'1C TSrécur14'!$C$12="OUI"),'1C TSrécur14'!$S$38/'1C TSrécur14'!S$17,"")</f>
        <v/>
      </c>
      <c r="R646" s="545" t="str">
        <f>IF(AND('1C TSrécur14'!S$17&lt;&gt;0,'1C TSrécur14'!$C$12="OUI"),'1C TSrécur14'!$S$39/'1C TSrécur14'!S$17,"")</f>
        <v/>
      </c>
      <c r="S646" s="545" t="str">
        <f>IF(AND('1C TSrécur14'!S$17&lt;&gt;0,'1C TSrécur14'!$C$12="OUI"),'1C TSrécur14'!$S$40/'1C TSrécur14'!S$17,"")</f>
        <v/>
      </c>
      <c r="T646" s="545" t="str">
        <f>IF(AND('1C TSrécur14'!S$17&lt;&gt;0,'1C TSrécur14'!$C$12="OUI"),'1C TSrécur14'!$S$41/'1C TSrécur14'!S$17,"")</f>
        <v/>
      </c>
      <c r="U646" s="545" t="str">
        <f>IF(AND('1C TSrécur14'!S$17&lt;&gt;0,'1C TSrécur14'!$C$12="OUI"),'1C TSrécur14'!$S$42/'1C TSrécur14'!S$17,"")</f>
        <v/>
      </c>
      <c r="V646" s="545" t="str">
        <f>IF(AND('1C TSrécur14'!S$17&lt;&gt;0,'1C TSrécur14'!$C$12="OUI"),'1C TSrécur14'!$S$43/'1C TSrécur14'!S$17,"")</f>
        <v/>
      </c>
      <c r="W646" s="545" t="str">
        <f>IF(AND('1C TSrécur14'!S$17&lt;&gt;0,'1C TSrécur14'!$C$12="OUI"),'1C TSrécur14'!$S$44/'1C TSrécur14'!S$17,"")</f>
        <v/>
      </c>
      <c r="X646" s="545" t="str">
        <f>IF(AND('1C TSrécur14'!S$17&lt;&gt;0,'1C TSrécur14'!$C$12="OUI"),'1C TSrécur14'!$S$45/'1C TSrécur14'!S$17,"")</f>
        <v/>
      </c>
      <c r="Y646" s="545" t="str">
        <f>IF(AND('1C TSrécur14'!S$17&lt;&gt;0,'1C TSrécur14'!$C$12="OUI"),'1C TSrécur14'!$S$46/'1C TSrécur14'!S$17,"")</f>
        <v/>
      </c>
      <c r="Z646" s="545" t="str">
        <f>IF(AND('1C TSrécur14'!S$17&lt;&gt;0,'1C TSrécur14'!$C$12="OUI"),'1C TSrécur14'!$S$47/'1C TSrécur14'!S$17,"")</f>
        <v/>
      </c>
      <c r="AA646" s="545" t="str">
        <f>IF(AND('1C TSrécur14'!S$17&lt;&gt;0,'1C TSrécur14'!$C$12="OUI"),'1C TSrécur14'!$S$48/'1C TSrécur14'!S$17,"")</f>
        <v/>
      </c>
      <c r="AB646" s="545" t="str">
        <f>IF(AND('1C TSrécur14'!S$17&lt;&gt;0,'1C TSrécur14'!$C$12="OUI"),'1C TSrécur14'!$S$49/'1C TSrécur14'!S$17,"")</f>
        <v/>
      </c>
      <c r="AC646" s="545" t="str">
        <f>IF(AND('1C TSrécur14'!S$17&lt;&gt;0,'1C TSrécur14'!$C$12="OUI"),'1C TSrécur14'!$S$50/'1C TSrécur14'!S$17,"")</f>
        <v/>
      </c>
      <c r="AD646" s="545" t="str">
        <f>IF(AND('1C TSrécur14'!S$17&lt;&gt;0,'1C TSrécur14'!$C$12="OUI"),'1C TSrécur14'!$S$51/'1C TSrécur14'!S$17,"")</f>
        <v/>
      </c>
      <c r="AE646" s="545" t="str">
        <f>IF(AND('1C TSrécur14'!S$17&lt;&gt;0,'1C TSrécur14'!$C$12="OUI"),'1C TSrécur14'!$S$52/'1C TSrécur14'!S$17,"")</f>
        <v/>
      </c>
      <c r="AF646" s="545" t="str">
        <f>IF(AND('1C TSrécur14'!S$17&lt;&gt;0,'1C TSrécur14'!$C$12="OUI"),'1C TSrécur14'!$S$53/'1C TSrécur14'!S$17,"")</f>
        <v/>
      </c>
      <c r="AG646" s="545" t="str">
        <f>IF(AND('1C TSrécur14'!S$17&lt;&gt;0,'1C TSrécur14'!$C$12="OUI"),'1C TSrécur14'!$S$54/'1C TSrécur14'!S$17,"")</f>
        <v/>
      </c>
      <c r="AH646" s="545" t="str">
        <f>IF(AND('1C TSrécur14'!S$17&lt;&gt;0,'1C TSrécur14'!$C$12="OUI"),'1C TSrécur14'!$S$55/'1C TSrécur14'!S$17,"")</f>
        <v/>
      </c>
      <c r="AI646" s="545" t="str">
        <f>IF(AND('1C TSrécur14'!S$17&lt;&gt;0,'1C TSrécur14'!$C$12="OUI"),'1C TSrécur14'!$S$56/'1C TSrécur14'!S$17,"")</f>
        <v/>
      </c>
      <c r="AJ646" s="545" t="str">
        <f>IF(AND('1C TSrécur14'!S$17&lt;&gt;0,'1C TSrécur14'!$C$12="OUI"),'1C TSrécur14'!$S$57/'1C TSrécur14'!S$17,"")</f>
        <v/>
      </c>
      <c r="AK646" s="545">
        <f>IF(AND('1C TSrécur14'!S$17&lt;&gt;0,'1C TSrécur14'!$C$12="OUI"),'1C TSrécur14'!S$58/'1C TSrécur14'!S$17,0)</f>
        <v>0</v>
      </c>
      <c r="AL646" s="73">
        <f>IF(AND('1C TSrécur14'!$B$12&lt;&gt;"",'1C TSrécur14'!$C$12="OUI"),N646+AK646,N646)</f>
        <v>0</v>
      </c>
      <c r="AM646" s="344">
        <f t="shared" si="208"/>
        <v>0</v>
      </c>
      <c r="AN646" s="344">
        <f t="shared" si="209"/>
        <v>0</v>
      </c>
      <c r="AO646" s="345">
        <f t="shared" si="213"/>
        <v>0</v>
      </c>
      <c r="AP646" s="573">
        <f t="shared" si="214"/>
        <v>0</v>
      </c>
      <c r="AQ646" s="583">
        <f t="shared" si="212"/>
        <v>0</v>
      </c>
      <c r="AR646" s="858"/>
      <c r="AS646" s="102"/>
      <c r="AT646" s="209" t="str">
        <f>IF('1C TSrécur14'!S$17*FICHE!$C$13&lt;J646,"Forfait limité à "&amp;FICHE!$C$13&amp;"€/jour","")</f>
        <v/>
      </c>
      <c r="AU646" s="592"/>
    </row>
    <row r="647" spans="1:211" ht="13.9" hidden="1" customHeight="1">
      <c r="A647" s="309"/>
      <c r="B647" s="338"/>
      <c r="C647" s="962" t="str">
        <f>IF('1C TSrécur14'!T$17&lt;&gt;0,'1C TSrécur14'!$B$12,"")</f>
        <v/>
      </c>
      <c r="D647" s="963"/>
      <c r="E647" s="964"/>
      <c r="F647" s="211" t="str">
        <f>IF(AND($C647='1C TSrécur14'!$B$12,'1C TSrécur14'!$B$16="récurrentes",'1C TSrécur14'!$T$17&lt;&gt;""),'1C TSrécur14'!$T$21,"")</f>
        <v/>
      </c>
      <c r="G647" s="235"/>
      <c r="H647" s="745">
        <v>0.21</v>
      </c>
      <c r="I647" s="747">
        <v>1</v>
      </c>
      <c r="J647" s="312"/>
      <c r="K647" s="786">
        <f t="shared" si="191"/>
        <v>0</v>
      </c>
      <c r="L647" s="539">
        <f>IF(OR('1C TSrécur14'!$B$12="",'1C TSrécur14'!T$30=0),0,IF(AND('1C TSrécur14'!$B$12&lt;&gt;"",$K$2="Pôle",'1C TSrécur14'!$C$12="OUI"),(('1C TSrécur14'!T$22+'1C TSrécur14'!T$23+'1C TSrécur14'!T$24+'1C TSrécur14'!T$25+'1C TSrécur14'!T$29)/'1C TSrécur14'!T$17),IF(AND('1C TSrécur14'!$B$12&lt;&gt;"",$K$2="Pôle",'1C TSrécur14'!$C$12="NON"),(('1C TSrécur14'!T$22+'1C TSrécur14'!T$23+'1C TSrécur14'!T$24+'1C TSrécur14'!T$25+'1C TSrécur14'!T$29)/'1C TSrécur14'!T$30),IF(AND('1C TSrécur14'!$B$12&lt;&gt;"",$K$2&lt;&gt;"Pôle",'1C TSrécur14'!$C$12="OUI"),(('1C TSrécur14'!T$22+'1C TSrécur14'!T$23+'1C TSrécur14'!T$24+'1C TSrécur14'!T$25+'1C TSrécur14'!T$26+'1C TSrécur14'!T$27+'1C TSrécur14'!T$28+'1C TSrécur14'!T$29)/'1C TSrécur14'!T$17),IF(AND('1C TSrécur14'!$B$12&lt;&gt;"",$K$2&lt;&gt;"Pôle",'1C TSrécur14'!$C$12="NON"),(('1C TSrécur14'!T$22+'1C TSrécur14'!T$23+'1C TSrécur14'!T$24+'1C TSrécur14'!T$25+'1C TSrécur14'!T$26+'1C TSrécur14'!T$27+'1C TSrécur14'!T$28+'1C TSrécur14'!T$29)/'1C TSrécur14'!T$30))))))</f>
        <v>0</v>
      </c>
      <c r="M647" s="539">
        <f>IF(OR('1C TSrécur14'!$B$12="",'1C TSrécur14'!T$30=0),0,IF(AND('1C TSrécur14'!$B$12&lt;&gt;"",$K$2="Pôle",'1C TSrécur14'!$C$12="OUI"),(('1C TSrécur14'!T$26+'1C TSrécur14'!T$27+'1C TSrécur14'!T$28)/'1C TSrécur14'!T$17),IF(AND('1C TSrécur14'!$B$12&lt;&gt;"",$K$2="Pôle",'1C TSrécur14'!$C$12="NON"),(('1C TSrécur14'!T$26+'1C TSrécur14'!T$27+'1C TSrécur14'!T$28)/'1C TSrécur14'!T$30),IF(AND('1C TSrécur14'!$B$12&lt;&gt;"",$K$2&lt;&gt;"Pôle"),0))))</f>
        <v>0</v>
      </c>
      <c r="N647" s="539">
        <f>IF(AND('1C TSrécur14'!$T$17&lt;&gt;0,'1C TSrécur14'!$T$30&lt;&gt;0),L647+M647,0)</f>
        <v>0</v>
      </c>
      <c r="O647" s="544" t="str">
        <f>IF(AND('1C TSrécur14'!T$17&lt;&gt;0,'1C TSrécur14'!$C$12="OUI"),'1C TSrécur14'!T$36/'1C TSrécur14'!T$17,"")</f>
        <v/>
      </c>
      <c r="P647" s="545" t="str">
        <f>IF(AND('1C TSrécur14'!T$17&lt;&gt;0,'1C TSrécur14'!$C$12="OUI"),'1C TSrécur14'!$T$37/'1C TSrécur14'!T$17,"")</f>
        <v/>
      </c>
      <c r="Q647" s="545" t="str">
        <f>IF(AND('1C TSrécur14'!T$17&lt;&gt;0,'1C TSrécur14'!$C$12="OUI"),'1C TSrécur14'!$T$38/'1C TSrécur14'!T$17,"")</f>
        <v/>
      </c>
      <c r="R647" s="545" t="str">
        <f>IF(AND('1C TSrécur14'!T$17&lt;&gt;0,'1C TSrécur14'!$C$12="OUI"),'1C TSrécur14'!$T$39/'1C TSrécur14'!T$17,"")</f>
        <v/>
      </c>
      <c r="S647" s="545" t="str">
        <f>IF(AND('1C TSrécur14'!T$17&lt;&gt;0,'1C TSrécur14'!$C$12="OUI"),'1C TSrécur14'!$T$40/'1C TSrécur14'!T$17,"")</f>
        <v/>
      </c>
      <c r="T647" s="545" t="str">
        <f>IF(AND('1C TSrécur14'!T$17&lt;&gt;0,'1C TSrécur14'!$C$12="OUI"),'1C TSrécur14'!$T$41/'1C TSrécur14'!T$17,"")</f>
        <v/>
      </c>
      <c r="U647" s="545" t="str">
        <f>IF(AND('1C TSrécur14'!T$17&lt;&gt;0,'1C TSrécur14'!$C$12="OUI"),'1C TSrécur14'!$T$42/'1C TSrécur14'!T$17,"")</f>
        <v/>
      </c>
      <c r="V647" s="545" t="str">
        <f>IF(AND('1C TSrécur14'!T$17&lt;&gt;0,'1C TSrécur14'!$C$12="OUI"),'1C TSrécur14'!$T$43/'1C TSrécur14'!T$17,"")</f>
        <v/>
      </c>
      <c r="W647" s="545" t="str">
        <f>IF(AND('1C TSrécur14'!T$17&lt;&gt;0,'1C TSrécur14'!$C$12="OUI"),'1C TSrécur14'!$T$44/'1C TSrécur14'!T$17,"")</f>
        <v/>
      </c>
      <c r="X647" s="545" t="str">
        <f>IF(AND('1C TSrécur14'!T$17&lt;&gt;0,'1C TSrécur14'!$C$12="OUI"),'1C TSrécur14'!$T$45/'1C TSrécur14'!T$17,"")</f>
        <v/>
      </c>
      <c r="Y647" s="545" t="str">
        <f>IF(AND('1C TSrécur14'!T$17&lt;&gt;0,'1C TSrécur14'!$C$12="OUI"),'1C TSrécur14'!$T$46/'1C TSrécur14'!T$17,"")</f>
        <v/>
      </c>
      <c r="Z647" s="545" t="str">
        <f>IF(AND('1C TSrécur14'!T$17&lt;&gt;0,'1C TSrécur14'!$C$12="OUI"),'1C TSrécur14'!$T$47/'1C TSrécur14'!T$17,"")</f>
        <v/>
      </c>
      <c r="AA647" s="545" t="str">
        <f>IF(AND('1C TSrécur14'!T$17&lt;&gt;0,'1C TSrécur14'!$C$12="OUI"),'1C TSrécur14'!$T$48/'1C TSrécur14'!T$17,"")</f>
        <v/>
      </c>
      <c r="AB647" s="545" t="str">
        <f>IF(AND('1C TSrécur14'!T$17&lt;&gt;0,'1C TSrécur14'!$C$12="OUI"),'1C TSrécur14'!$T$49/'1C TSrécur14'!T$17,"")</f>
        <v/>
      </c>
      <c r="AC647" s="545" t="str">
        <f>IF(AND('1C TSrécur14'!T$17&lt;&gt;0,'1C TSrécur14'!$C$12="OUI"),'1C TSrécur14'!$T$50/'1C TSrécur14'!T$17,"")</f>
        <v/>
      </c>
      <c r="AD647" s="545" t="str">
        <f>IF(AND('1C TSrécur14'!T$17&lt;&gt;0,'1C TSrécur14'!$C$12="OUI"),'1C TSrécur14'!$T$51/'1C TSrécur14'!T$17,"")</f>
        <v/>
      </c>
      <c r="AE647" s="545" t="str">
        <f>IF(AND('1C TSrécur14'!T$17&lt;&gt;0,'1C TSrécur14'!$C$12="OUI"),'1C TSrécur14'!$T$52/'1C TSrécur14'!T$17,"")</f>
        <v/>
      </c>
      <c r="AF647" s="545" t="str">
        <f>IF(AND('1C TSrécur14'!T$17&lt;&gt;0,'1C TSrécur14'!$C$12="OUI"),'1C TSrécur14'!$T$53/'1C TSrécur14'!T$17,"")</f>
        <v/>
      </c>
      <c r="AG647" s="545" t="str">
        <f>IF(AND('1C TSrécur14'!T$17&lt;&gt;0,'1C TSrécur14'!$C$12="OUI"),'1C TSrécur14'!$T$54/'1C TSrécur14'!T$17,"")</f>
        <v/>
      </c>
      <c r="AH647" s="545" t="str">
        <f>IF(AND('1C TSrécur14'!T$17&lt;&gt;0,'1C TSrécur14'!$C$12="OUI"),'1C TSrécur14'!$T$55/'1C TSrécur14'!T$17,"")</f>
        <v/>
      </c>
      <c r="AI647" s="545" t="str">
        <f>IF(AND('1C TSrécur14'!T$17&lt;&gt;0,'1C TSrécur14'!$C$12="OUI"),'1C TSrécur14'!$T$56/'1C TSrécur14'!T$17,"")</f>
        <v/>
      </c>
      <c r="AJ647" s="545" t="str">
        <f>IF(AND('1C TSrécur14'!T$17&lt;&gt;0,'1C TSrécur14'!$C$12="OUI"),'1C TSrécur14'!$T$57/'1C TSrécur14'!T$17,"")</f>
        <v/>
      </c>
      <c r="AK647" s="545">
        <f>IF(AND('1C TSrécur14'!T$17&lt;&gt;0,'1C TSrécur14'!$C$12="OUI"),'1C TSrécur14'!T$58/'1C TSrécur14'!T$17,0)</f>
        <v>0</v>
      </c>
      <c r="AL647" s="73">
        <f>IF(AND('1C TSrécur14'!$B$12&lt;&gt;"",'1C TSrécur14'!$C$12="OUI"),N647+AK647,N647)</f>
        <v>0</v>
      </c>
      <c r="AM647" s="344">
        <f t="shared" si="208"/>
        <v>0</v>
      </c>
      <c r="AN647" s="344">
        <f t="shared" si="209"/>
        <v>0</v>
      </c>
      <c r="AO647" s="345">
        <f t="shared" si="213"/>
        <v>0</v>
      </c>
      <c r="AP647" s="573">
        <f t="shared" si="214"/>
        <v>0</v>
      </c>
      <c r="AQ647" s="583">
        <f t="shared" si="212"/>
        <v>0</v>
      </c>
      <c r="AR647" s="858"/>
      <c r="AS647" s="102"/>
      <c r="AT647" s="209" t="str">
        <f>IF('1C TSrécur14'!T$17*FICHE!$C$13&lt;J647,"Forfait limité à "&amp;FICHE!$C$13&amp;"€/jour","")</f>
        <v/>
      </c>
      <c r="AU647" s="592"/>
    </row>
    <row r="648" spans="1:211" ht="13.9" hidden="1" customHeight="1">
      <c r="A648" s="309"/>
      <c r="B648" s="338"/>
      <c r="C648" s="962" t="str">
        <f>IF('1C TSrécur14'!U$17&lt;&gt;0,'1C TSrécur14'!$B$12,"")</f>
        <v/>
      </c>
      <c r="D648" s="963"/>
      <c r="E648" s="964"/>
      <c r="F648" s="211" t="str">
        <f>IF(AND($C648='1C TSrécur14'!$B$12,'1C TSrécur14'!$B$16="récurrentes",'1C TSrécur14'!$U$17&lt;&gt;""),'1C TSrécur14'!$U$21,"")</f>
        <v/>
      </c>
      <c r="G648" s="235"/>
      <c r="H648" s="745">
        <v>0.21</v>
      </c>
      <c r="I648" s="747">
        <v>1</v>
      </c>
      <c r="J648" s="312"/>
      <c r="K648" s="786">
        <f t="shared" si="191"/>
        <v>0</v>
      </c>
      <c r="L648" s="539">
        <f>IF(OR('1C TSrécur14'!$B$12="",'1C TSrécur14'!U$30=0),0,IF(AND('1C TSrécur14'!$B$12&lt;&gt;"",$K$2="Pôle",'1C TSrécur14'!$C$12="OUI"),(('1C TSrécur14'!U$22+'1C TSrécur14'!U$23+'1C TSrécur14'!U$24+'1C TSrécur14'!U$25+'1C TSrécur14'!U$29)/'1C TSrécur14'!U$17),IF(AND('1C TSrécur14'!$B$12&lt;&gt;"",$K$2="Pôle",'1C TSrécur14'!$C$12="NON"),(('1C TSrécur14'!U$22+'1C TSrécur14'!U$23+'1C TSrécur14'!U$24+'1C TSrécur14'!U$25+'1C TSrécur14'!U$29)/'1C TSrécur14'!U$30),IF(AND('1C TSrécur14'!$B$12&lt;&gt;"",$K$2&lt;&gt;"Pôle",'1C TSrécur14'!$C$12="OUI"),(('1C TSrécur14'!U$22+'1C TSrécur14'!U$23+'1C TSrécur14'!U$24+'1C TSrécur14'!U$25+'1C TSrécur14'!U$26+'1C TSrécur14'!U$27+'1C TSrécur14'!U$28+'1C TSrécur14'!U$29)/'1C TSrécur14'!U$17),IF(AND('1C TSrécur14'!$B$12&lt;&gt;"",$K$2&lt;&gt;"Pôle",'1C TSrécur14'!$C$12="NON"),(('1C TSrécur14'!U$22+'1C TSrécur14'!U$23+'1C TSrécur14'!U$24+'1C TSrécur14'!U$25+'1C TSrécur14'!U$26+'1C TSrécur14'!U$27+'1C TSrécur14'!U$28+'1C TSrécur14'!U$29)/'1C TSrécur14'!U$30))))))</f>
        <v>0</v>
      </c>
      <c r="M648" s="539">
        <f>IF(OR('1C TSrécur14'!$B$12="",'1C TSrécur14'!U$30=0),0,IF(AND('1C TSrécur14'!$B$12&lt;&gt;"",$K$2="Pôle",'1C TSrécur14'!$C$12="OUI"),(('1C TSrécur14'!U$26+'1C TSrécur14'!U$27+'1C TSrécur14'!U$28)/'1C TSrécur14'!U$17),IF(AND('1C TSrécur14'!$B$12&lt;&gt;"",$K$2="Pôle",'1C TSrécur14'!$C$12="NON"),(('1C TSrécur14'!U$26+'1C TSrécur14'!U$27+'1C TSrécur14'!U$28)/'1C TSrécur14'!U$30),IF(AND('1C TSrécur14'!$B$12&lt;&gt;"",$K$2&lt;&gt;"Pôle"),0))))</f>
        <v>0</v>
      </c>
      <c r="N648" s="539">
        <f>IF(AND('1C TSrécur14'!$U$17&lt;&gt;0,'1C TSrécur14'!$U$30&lt;&gt;0),L648+M648,0)</f>
        <v>0</v>
      </c>
      <c r="O648" s="544" t="str">
        <f>IF(AND('1C TSrécur14'!U$17&lt;&gt;0,'1C TSrécur14'!$C$12="OUI"),'1C TSrécur14'!U$36/'1C TSrécur14'!U$17,"")</f>
        <v/>
      </c>
      <c r="P648" s="545" t="str">
        <f>IF(AND('1C TSrécur14'!U$17&lt;&gt;0,'1C TSrécur14'!$C$12="OUI"),'1C TSrécur14'!$U$37/'1C TSrécur14'!U$17,"")</f>
        <v/>
      </c>
      <c r="Q648" s="545" t="str">
        <f>IF(AND('1C TSrécur14'!U$17&lt;&gt;0,'1C TSrécur14'!$C$12="OUI"),'1C TSrécur14'!$U$38/'1C TSrécur14'!U$17,"")</f>
        <v/>
      </c>
      <c r="R648" s="545" t="str">
        <f>IF(AND('1C TSrécur14'!U$17&lt;&gt;0,'1C TSrécur14'!$C$12="OUI"),'1C TSrécur14'!$U$39/'1C TSrécur14'!U$17,"")</f>
        <v/>
      </c>
      <c r="S648" s="545" t="str">
        <f>IF(AND('1C TSrécur14'!U$17&lt;&gt;0,'1C TSrécur14'!$C$12="OUI"),'1C TSrécur14'!$U$40/'1C TSrécur14'!U$17,"")</f>
        <v/>
      </c>
      <c r="T648" s="545" t="str">
        <f>IF(AND('1C TSrécur14'!U$17&lt;&gt;0,'1C TSrécur14'!$C$12="OUI"),'1C TSrécur14'!$U$41/'1C TSrécur14'!U$17,"")</f>
        <v/>
      </c>
      <c r="U648" s="545" t="str">
        <f>IF(AND('1C TSrécur14'!U$17&lt;&gt;0,'1C TSrécur14'!$C$12="OUI"),'1C TSrécur14'!$U$42/'1C TSrécur14'!U$17,"")</f>
        <v/>
      </c>
      <c r="V648" s="545" t="str">
        <f>IF(AND('1C TSrécur14'!U$17&lt;&gt;0,'1C TSrécur14'!$C$12="OUI"),'1C TSrécur14'!$U$43/'1C TSrécur14'!U$17,"")</f>
        <v/>
      </c>
      <c r="W648" s="545" t="str">
        <f>IF(AND('1C TSrécur14'!U$17&lt;&gt;0,'1C TSrécur14'!$C$12="OUI"),'1C TSrécur14'!$U$44/'1C TSrécur14'!U$17,"")</f>
        <v/>
      </c>
      <c r="X648" s="545" t="str">
        <f>IF(AND('1C TSrécur14'!U$17&lt;&gt;0,'1C TSrécur14'!$C$12="OUI"),'1C TSrécur14'!$U$45/'1C TSrécur14'!U$17,"")</f>
        <v/>
      </c>
      <c r="Y648" s="545" t="str">
        <f>IF(AND('1C TSrécur14'!U$17&lt;&gt;0,'1C TSrécur14'!$C$12="OUI"),'1C TSrécur14'!$U$46/'1C TSrécur14'!U$17,"")</f>
        <v/>
      </c>
      <c r="Z648" s="545" t="str">
        <f>IF(AND('1C TSrécur14'!U$17&lt;&gt;0,'1C TSrécur14'!$C$12="OUI"),'1C TSrécur14'!$U$47/'1C TSrécur14'!U$17,"")</f>
        <v/>
      </c>
      <c r="AA648" s="545" t="str">
        <f>IF(AND('1C TSrécur14'!U$17&lt;&gt;0,'1C TSrécur14'!$C$12="OUI"),'1C TSrécur14'!$U$48/'1C TSrécur14'!U$17,"")</f>
        <v/>
      </c>
      <c r="AB648" s="545" t="str">
        <f>IF(AND('1C TSrécur14'!U$17&lt;&gt;0,'1C TSrécur14'!$C$12="OUI"),'1C TSrécur14'!$U$49/'1C TSrécur14'!U$17,"")</f>
        <v/>
      </c>
      <c r="AC648" s="545" t="str">
        <f>IF(AND('1C TSrécur14'!U$17&lt;&gt;0,'1C TSrécur14'!$C$12="OUI"),'1C TSrécur14'!$U$50/'1C TSrécur14'!U$17,"")</f>
        <v/>
      </c>
      <c r="AD648" s="545" t="str">
        <f>IF(AND('1C TSrécur14'!U$17&lt;&gt;0,'1C TSrécur14'!$C$12="OUI"),'1C TSrécur14'!$U$51/'1C TSrécur14'!U$17,"")</f>
        <v/>
      </c>
      <c r="AE648" s="545" t="str">
        <f>IF(AND('1C TSrécur14'!U$17&lt;&gt;0,'1C TSrécur14'!$C$12="OUI"),'1C TSrécur14'!$U$52/'1C TSrécur14'!U$17,"")</f>
        <v/>
      </c>
      <c r="AF648" s="545" t="str">
        <f>IF(AND('1C TSrécur14'!U$17&lt;&gt;0,'1C TSrécur14'!$C$12="OUI"),'1C TSrécur14'!$U$53/'1C TSrécur14'!U$17,"")</f>
        <v/>
      </c>
      <c r="AG648" s="545" t="str">
        <f>IF(AND('1C TSrécur14'!U$17&lt;&gt;0,'1C TSrécur14'!$C$12="OUI"),'1C TSrécur14'!$U$54/'1C TSrécur14'!U$17,"")</f>
        <v/>
      </c>
      <c r="AH648" s="545" t="str">
        <f>IF(AND('1C TSrécur14'!U$17&lt;&gt;0,'1C TSrécur14'!$C$12="OUI"),'1C TSrécur14'!$U$55/'1C TSrécur14'!U$17,"")</f>
        <v/>
      </c>
      <c r="AI648" s="545" t="str">
        <f>IF(AND('1C TSrécur14'!U$17&lt;&gt;0,'1C TSrécur14'!$C$12="OUI"),'1C TSrécur14'!$U$56/'1C TSrécur14'!U$17,"")</f>
        <v/>
      </c>
      <c r="AJ648" s="545" t="str">
        <f>IF(AND('1C TSrécur14'!U$17&lt;&gt;0,'1C TSrécur14'!$C$12="OUI"),'1C TSrécur14'!$U$57/'1C TSrécur14'!U$17,"")</f>
        <v/>
      </c>
      <c r="AK648" s="545">
        <f>IF(AND('1C TSrécur14'!U$17&lt;&gt;0,'1C TSrécur14'!$C$12="OUI"),'1C TSrécur14'!U$58/'1C TSrécur14'!U$17,0)</f>
        <v>0</v>
      </c>
      <c r="AL648" s="73">
        <f>IF(AND('1C TSrécur14'!$B$12&lt;&gt;"",'1C TSrécur14'!$C$12="OUI"),N648+AK648,N648)</f>
        <v>0</v>
      </c>
      <c r="AM648" s="344">
        <f t="shared" si="208"/>
        <v>0</v>
      </c>
      <c r="AN648" s="344">
        <f t="shared" si="209"/>
        <v>0</v>
      </c>
      <c r="AO648" s="345">
        <f t="shared" si="213"/>
        <v>0</v>
      </c>
      <c r="AP648" s="573">
        <f t="shared" si="214"/>
        <v>0</v>
      </c>
      <c r="AQ648" s="583">
        <f t="shared" si="212"/>
        <v>0</v>
      </c>
      <c r="AR648" s="858"/>
      <c r="AS648" s="102"/>
      <c r="AT648" s="209" t="str">
        <f>IF('1C TSrécur14'!U$17*FICHE!$C$13&lt;J648,"Forfait limité à "&amp;FICHE!$C$13&amp;"€/jour","")</f>
        <v/>
      </c>
      <c r="AU648" s="592"/>
    </row>
    <row r="649" spans="1:211" ht="13.9" hidden="1" customHeight="1">
      <c r="A649" s="309"/>
      <c r="B649" s="338"/>
      <c r="C649" s="962" t="str">
        <f>IF('1C TSrécur14'!V$17&lt;&gt;0,'1C TSrécur14'!$B$12,"")</f>
        <v/>
      </c>
      <c r="D649" s="963"/>
      <c r="E649" s="964"/>
      <c r="F649" s="211" t="str">
        <f>IF(AND($C649='1C TSrécur14'!$B$12,'1C TSrécur14'!$B$16="récurrentes",'1C TSrécur14'!$V$17&lt;&gt;""),'1C TSrécur14'!$V$21,"")</f>
        <v/>
      </c>
      <c r="G649" s="235"/>
      <c r="H649" s="745">
        <v>0.21</v>
      </c>
      <c r="I649" s="747">
        <v>1</v>
      </c>
      <c r="J649" s="312"/>
      <c r="K649" s="786">
        <f t="shared" si="191"/>
        <v>0</v>
      </c>
      <c r="L649" s="539">
        <f>IF(OR('1C TSrécur14'!$B$12="",'1C TSrécur14'!V$30=0),0,IF(AND('1C TSrécur14'!$B$12&lt;&gt;"",$K$2="Pôle",'1C TSrécur14'!$C$12="OUI"),(('1C TSrécur14'!V$22+'1C TSrécur14'!V$23+'1C TSrécur14'!V$24+'1C TSrécur14'!V$25+'1C TSrécur14'!V$29)/'1C TSrécur14'!V$17),IF(AND('1C TSrécur14'!$B$12&lt;&gt;"",$K$2="Pôle",'1C TSrécur14'!$C$12="NON"),(('1C TSrécur14'!V$22+'1C TSrécur14'!V$23+'1C TSrécur14'!V$24+'1C TSrécur14'!V$25+'1C TSrécur14'!V$29)/'1C TSrécur14'!V$30),IF(AND('1C TSrécur14'!$B$12&lt;&gt;"",$K$2&lt;&gt;"Pôle",'1C TSrécur14'!$C$12="OUI"),(('1C TSrécur14'!V$22+'1C TSrécur14'!V$23+'1C TSrécur14'!V$24+'1C TSrécur14'!V$25+'1C TSrécur14'!V$26+'1C TSrécur14'!V$27+'1C TSrécur14'!V$28+'1C TSrécur14'!V$29)/'1C TSrécur14'!V$17),IF(AND('1C TSrécur14'!$B$12&lt;&gt;"",$K$2&lt;&gt;"Pôle",'1C TSrécur14'!$C$12="NON"),(('1C TSrécur14'!V$22+'1C TSrécur14'!V$23+'1C TSrécur14'!V$24+'1C TSrécur14'!V$25+'1C TSrécur14'!V$26+'1C TSrécur14'!V$27+'1C TSrécur14'!V$28+'1C TSrécur14'!V$29)/'1C TSrécur14'!V$30))))))</f>
        <v>0</v>
      </c>
      <c r="M649" s="539">
        <f>IF(OR('1C TSrécur14'!$B$12="",'1C TSrécur14'!V$30=0),0,IF(AND('1C TSrécur14'!$B$12&lt;&gt;"",$K$2="Pôle",'1C TSrécur14'!$C$12="OUI"),(('1C TSrécur14'!V$26+'1C TSrécur14'!V$27+'1C TSrécur14'!V$28)/'1C TSrécur14'!V$17),IF(AND('1C TSrécur14'!$B$12&lt;&gt;"",$K$2="Pôle",'1C TSrécur14'!$C$12="NON"),(('1C TSrécur14'!V$26+'1C TSrécur14'!V$27+'1C TSrécur14'!V$28)/'1C TSrécur14'!V$30),IF(AND('1C TSrécur14'!$B$12&lt;&gt;"",$K$2&lt;&gt;"Pôle"),0))))</f>
        <v>0</v>
      </c>
      <c r="N649" s="539">
        <f>IF(AND('1C TSrécur14'!$V$17&lt;&gt;0,'1C TSrécur14'!$V$30&lt;&gt;0),L649+M649,0)</f>
        <v>0</v>
      </c>
      <c r="O649" s="544" t="str">
        <f>IF(AND('1C TSrécur14'!V$17&lt;&gt;0,'1C TSrécur14'!$C$12="OUI"),'1C TSrécur14'!V$36/'1C TSrécur14'!V$17,"")</f>
        <v/>
      </c>
      <c r="P649" s="545" t="str">
        <f>IF(AND('1C TSrécur14'!V$17&lt;&gt;0,'1C TSrécur14'!$C$12="OUI"),'1C TSrécur14'!$V$37/'1C TSrécur14'!V$17,"")</f>
        <v/>
      </c>
      <c r="Q649" s="545" t="str">
        <f>IF(AND('1C TSrécur14'!V$17&lt;&gt;0,'1C TSrécur14'!$C$12="OUI"),'1C TSrécur14'!$V$38/'1C TSrécur14'!V$17,"")</f>
        <v/>
      </c>
      <c r="R649" s="545" t="str">
        <f>IF(AND('1C TSrécur14'!V$17&lt;&gt;0,'1C TSrécur14'!$C$12="OUI"),'1C TSrécur14'!$V$39/'1C TSrécur14'!V$17,"")</f>
        <v/>
      </c>
      <c r="S649" s="545" t="str">
        <f>IF(AND('1C TSrécur14'!V$17&lt;&gt;0,'1C TSrécur14'!$C$12="OUI"),'1C TSrécur14'!$V$40/'1C TSrécur14'!V$17,"")</f>
        <v/>
      </c>
      <c r="T649" s="545" t="str">
        <f>IF(AND('1C TSrécur14'!V$17&lt;&gt;0,'1C TSrécur14'!$C$12="OUI"),'1C TSrécur14'!$V$41/'1C TSrécur14'!V$17,"")</f>
        <v/>
      </c>
      <c r="U649" s="545" t="str">
        <f>IF(AND('1C TSrécur14'!V$17&lt;&gt;0,'1C TSrécur14'!$C$12="OUI"),'1C TSrécur14'!$V$42/'1C TSrécur14'!V$17,"")</f>
        <v/>
      </c>
      <c r="V649" s="545" t="str">
        <f>IF(AND('1C TSrécur14'!V$17&lt;&gt;0,'1C TSrécur14'!$C$12="OUI"),'1C TSrécur14'!$V$43/'1C TSrécur14'!V$17,"")</f>
        <v/>
      </c>
      <c r="W649" s="545" t="str">
        <f>IF(AND('1C TSrécur14'!V$17&lt;&gt;0,'1C TSrécur14'!$C$12="OUI"),'1C TSrécur14'!$V$44/'1C TSrécur14'!V$17,"")</f>
        <v/>
      </c>
      <c r="X649" s="545" t="str">
        <f>IF(AND('1C TSrécur14'!V$17&lt;&gt;0,'1C TSrécur14'!$C$12="OUI"),'1C TSrécur14'!$V$45/'1C TSrécur14'!V$17,"")</f>
        <v/>
      </c>
      <c r="Y649" s="545" t="str">
        <f>IF(AND('1C TSrécur14'!V$17&lt;&gt;0,'1C TSrécur14'!$C$12="OUI"),'1C TSrécur14'!$V$46/'1C TSrécur14'!V$17,"")</f>
        <v/>
      </c>
      <c r="Z649" s="545" t="str">
        <f>IF(AND('1C TSrécur14'!V$17&lt;&gt;0,'1C TSrécur14'!$C$12="OUI"),'1C TSrécur14'!$V$47/'1C TSrécur14'!V$17,"")</f>
        <v/>
      </c>
      <c r="AA649" s="545" t="str">
        <f>IF(AND('1C TSrécur14'!V$17&lt;&gt;0,'1C TSrécur14'!$C$12="OUI"),'1C TSrécur14'!$V$48/'1C TSrécur14'!V$17,"")</f>
        <v/>
      </c>
      <c r="AB649" s="545" t="str">
        <f>IF(AND('1C TSrécur14'!V$17&lt;&gt;0,'1C TSrécur14'!$C$12="OUI"),'1C TSrécur14'!$V$49/'1C TSrécur14'!V$17,"")</f>
        <v/>
      </c>
      <c r="AC649" s="545" t="str">
        <f>IF(AND('1C TSrécur14'!V$17&lt;&gt;0,'1C TSrécur14'!$C$12="OUI"),'1C TSrécur14'!$V$50/'1C TSrécur14'!V$17,"")</f>
        <v/>
      </c>
      <c r="AD649" s="545" t="str">
        <f>IF(AND('1C TSrécur14'!V$17&lt;&gt;0,'1C TSrécur14'!$C$12="OUI"),'1C TSrécur14'!$V$51/'1C TSrécur14'!V$17,"")</f>
        <v/>
      </c>
      <c r="AE649" s="545" t="str">
        <f>IF(AND('1C TSrécur14'!V$17&lt;&gt;0,'1C TSrécur14'!$C$12="OUI"),'1C TSrécur14'!$V$52/'1C TSrécur14'!V$17,"")</f>
        <v/>
      </c>
      <c r="AF649" s="545" t="str">
        <f>IF(AND('1C TSrécur14'!V$17&lt;&gt;0,'1C TSrécur14'!$C$12="OUI"),'1C TSrécur14'!$V$53/'1C TSrécur14'!V$17,"")</f>
        <v/>
      </c>
      <c r="AG649" s="545" t="str">
        <f>IF(AND('1C TSrécur14'!V$17&lt;&gt;0,'1C TSrécur14'!$C$12="OUI"),'1C TSrécur14'!$V$54/'1C TSrécur14'!V$17,"")</f>
        <v/>
      </c>
      <c r="AH649" s="545" t="str">
        <f>IF(AND('1C TSrécur14'!V$17&lt;&gt;0,'1C TSrécur14'!$C$12="OUI"),'1C TSrécur14'!$V$55/'1C TSrécur14'!V$17,"")</f>
        <v/>
      </c>
      <c r="AI649" s="545" t="str">
        <f>IF(AND('1C TSrécur14'!V$17&lt;&gt;0,'1C TSrécur14'!$C$12="OUI"),'1C TSrécur14'!$V$56/'1C TSrécur14'!V$17,"")</f>
        <v/>
      </c>
      <c r="AJ649" s="545" t="str">
        <f>IF(AND('1C TSrécur14'!V$17&lt;&gt;0,'1C TSrécur14'!$C$12="OUI"),'1C TSrécur14'!$V$57/'1C TSrécur14'!V$17,"")</f>
        <v/>
      </c>
      <c r="AK649" s="545">
        <f>IF(AND('1C TSrécur14'!V$17&lt;&gt;0,'1C TSrécur14'!$C$12="OUI"),'1C TSrécur14'!V$58/'1C TSrécur14'!V$17,0)</f>
        <v>0</v>
      </c>
      <c r="AL649" s="73">
        <f>IF(AND('1C TSrécur14'!$B$12&lt;&gt;"",'1C TSrécur14'!$C$12="OUI"),N649+AK649,N649)</f>
        <v>0</v>
      </c>
      <c r="AM649" s="344">
        <f t="shared" si="208"/>
        <v>0</v>
      </c>
      <c r="AN649" s="344">
        <f t="shared" si="209"/>
        <v>0</v>
      </c>
      <c r="AO649" s="345">
        <f t="shared" si="213"/>
        <v>0</v>
      </c>
      <c r="AP649" s="573">
        <f t="shared" si="214"/>
        <v>0</v>
      </c>
      <c r="AQ649" s="583">
        <f t="shared" si="212"/>
        <v>0</v>
      </c>
      <c r="AR649" s="858"/>
      <c r="AS649" s="102"/>
      <c r="AT649" s="209" t="str">
        <f>IF('1C TSrécur14'!V$17*FICHE!$C$13&lt;J649,"Forfait limité à "&amp;FICHE!$C$13&amp;"€/jour","")</f>
        <v/>
      </c>
      <c r="AU649" s="592"/>
    </row>
    <row r="650" spans="1:211" ht="13.9" hidden="1" customHeight="1">
      <c r="A650" s="309"/>
      <c r="B650" s="338"/>
      <c r="C650" s="962" t="str">
        <f>IF('1C TSrécur14'!W$17&lt;&gt;0,'1C TSrécur14'!$B$12,"")</f>
        <v/>
      </c>
      <c r="D650" s="963"/>
      <c r="E650" s="964"/>
      <c r="F650" s="211" t="str">
        <f>IF(AND($C650='1C TSrécur14'!$B$12,'1C TSrécur14'!$B$16="récurrentes",'1C TSrécur14'!$W$17&lt;&gt;""),'1C TSrécur14'!$W$21,"")</f>
        <v/>
      </c>
      <c r="G650" s="235"/>
      <c r="H650" s="745">
        <v>0.21</v>
      </c>
      <c r="I650" s="747">
        <v>1</v>
      </c>
      <c r="J650" s="312"/>
      <c r="K650" s="786">
        <f t="shared" si="191"/>
        <v>0</v>
      </c>
      <c r="L650" s="539">
        <f>IF(OR('1C TSrécur14'!$B$12="",'1C TSrécur14'!W$30=0),0,IF(AND('1C TSrécur14'!$B$12&lt;&gt;"",$K$2="Pôle",'1C TSrécur14'!$C$12="OUI"),(('1C TSrécur14'!W$22+'1C TSrécur14'!W$23+'1C TSrécur14'!W$24+'1C TSrécur14'!W$25+'1C TSrécur14'!W$29)/'1C TSrécur14'!W$17),IF(AND('1C TSrécur14'!$B$12&lt;&gt;"",$K$2="Pôle",'1C TSrécur14'!$C$12="NON"),(('1C TSrécur14'!W$22+'1C TSrécur14'!W$23+'1C TSrécur14'!W$24+'1C TSrécur14'!W$25+'1C TSrécur14'!W$29)/'1C TSrécur14'!W$30),IF(AND('1C TSrécur14'!$B$12&lt;&gt;"",$K$2&lt;&gt;"Pôle",'1C TSrécur14'!$C$12="OUI"),(('1C TSrécur14'!W$22+'1C TSrécur14'!W$23+'1C TSrécur14'!W$24+'1C TSrécur14'!W$25+'1C TSrécur14'!W$26+'1C TSrécur14'!W$27+'1C TSrécur14'!W$28+'1C TSrécur14'!W$29)/'1C TSrécur14'!W$17),IF(AND('1C TSrécur14'!$B$12&lt;&gt;"",$K$2&lt;&gt;"Pôle",'1C TSrécur14'!$C$12="NON"),(('1C TSrécur14'!W$22+'1C TSrécur14'!W$23+'1C TSrécur14'!W$24+'1C TSrécur14'!W$25+'1C TSrécur14'!W$26+'1C TSrécur14'!W$27+'1C TSrécur14'!W$28+'1C TSrécur14'!W$29)/'1C TSrécur14'!W$30))))))</f>
        <v>0</v>
      </c>
      <c r="M650" s="539">
        <f>IF(OR('1C TSrécur14'!$B$12="",'1C TSrécur14'!W$30=0),0,IF(AND('1C TSrécur14'!$B$12&lt;&gt;"",$K$2="Pôle",'1C TSrécur14'!$C$12="OUI"),(('1C TSrécur14'!W$26+'1C TSrécur14'!W$27+'1C TSrécur14'!W$28)/'1C TSrécur14'!W$17),IF(AND('1C TSrécur14'!$B$12&lt;&gt;"",$K$2="Pôle",'1C TSrécur14'!$C$12="NON"),(('1C TSrécur14'!W$26+'1C TSrécur14'!W$27+'1C TSrécur14'!W$28)/'1C TSrécur14'!W$30),IF(AND('1C TSrécur14'!$B$12&lt;&gt;"",$K$2&lt;&gt;"Pôle"),0))))</f>
        <v>0</v>
      </c>
      <c r="N650" s="539">
        <f>IF(AND('1C TSrécur14'!$W$17&lt;&gt;0,'1C TSrécur14'!$W$30&lt;&gt;0),L650+M650,0)</f>
        <v>0</v>
      </c>
      <c r="O650" s="544" t="str">
        <f>IF(AND('1C TSrécur14'!W$17&lt;&gt;0,'1C TSrécur14'!$C$12="OUI"),'1C TSrécur14'!W$36/'1C TSrécur14'!W$17,"")</f>
        <v/>
      </c>
      <c r="P650" s="545" t="str">
        <f>IF(AND('1C TSrécur14'!W$17&lt;&gt;0,'1C TSrécur14'!$C$12="OUI"),'1C TSrécur14'!$W$37/'1C TSrécur14'!W$17,"")</f>
        <v/>
      </c>
      <c r="Q650" s="545" t="str">
        <f>IF(AND('1C TSrécur14'!W$17&lt;&gt;0,'1C TSrécur14'!$C$12="OUI"),'1C TSrécur14'!$W$38/'1C TSrécur14'!W$17,"")</f>
        <v/>
      </c>
      <c r="R650" s="545" t="str">
        <f>IF(AND('1C TSrécur14'!W$17&lt;&gt;0,'1C TSrécur14'!$C$12="OUI"),'1C TSrécur14'!$W$39/'1C TSrécur14'!W$17,"")</f>
        <v/>
      </c>
      <c r="S650" s="545" t="str">
        <f>IF(AND('1C TSrécur14'!W$17&lt;&gt;0,'1C TSrécur14'!$C$12="OUI"),'1C TSrécur14'!$W$40/'1C TSrécur14'!W$17,"")</f>
        <v/>
      </c>
      <c r="T650" s="545" t="str">
        <f>IF(AND('1C TSrécur14'!W$17&lt;&gt;0,'1C TSrécur14'!$C$12="OUI"),'1C TSrécur14'!$W$41/'1C TSrécur14'!W$17,"")</f>
        <v/>
      </c>
      <c r="U650" s="545" t="str">
        <f>IF(AND('1C TSrécur14'!W$17&lt;&gt;0,'1C TSrécur14'!$C$12="OUI"),'1C TSrécur14'!$W$42/'1C TSrécur14'!W$17,"")</f>
        <v/>
      </c>
      <c r="V650" s="545" t="str">
        <f>IF(AND('1C TSrécur14'!W$17&lt;&gt;0,'1C TSrécur14'!$C$12="OUI"),'1C TSrécur14'!$W$43/'1C TSrécur14'!W$17,"")</f>
        <v/>
      </c>
      <c r="W650" s="545" t="str">
        <f>IF(AND('1C TSrécur14'!W$17&lt;&gt;0,'1C TSrécur14'!$C$12="OUI"),'1C TSrécur14'!$W$44/'1C TSrécur14'!W$17,"")</f>
        <v/>
      </c>
      <c r="X650" s="545" t="str">
        <f>IF(AND('1C TSrécur14'!W$17&lt;&gt;0,'1C TSrécur14'!$C$12="OUI"),'1C TSrécur14'!$W$45/'1C TSrécur14'!W$17,"")</f>
        <v/>
      </c>
      <c r="Y650" s="545" t="str">
        <f>IF(AND('1C TSrécur14'!W$17&lt;&gt;0,'1C TSrécur14'!$C$12="OUI"),'1C TSrécur14'!$W$46/'1C TSrécur14'!W$17,"")</f>
        <v/>
      </c>
      <c r="Z650" s="545" t="str">
        <f>IF(AND('1C TSrécur14'!W$17&lt;&gt;0,'1C TSrécur14'!$C$12="OUI"),'1C TSrécur14'!$W$47/'1C TSrécur14'!W$17,"")</f>
        <v/>
      </c>
      <c r="AA650" s="545" t="str">
        <f>IF(AND('1C TSrécur14'!W$17&lt;&gt;0,'1C TSrécur14'!$C$12="OUI"),'1C TSrécur14'!$W$48/'1C TSrécur14'!W$17,"")</f>
        <v/>
      </c>
      <c r="AB650" s="545" t="str">
        <f>IF(AND('1C TSrécur14'!W$17&lt;&gt;0,'1C TSrécur14'!$C$12="OUI"),'1C TSrécur14'!$W$49/'1C TSrécur14'!W$17,"")</f>
        <v/>
      </c>
      <c r="AC650" s="545" t="str">
        <f>IF(AND('1C TSrécur14'!W$17&lt;&gt;0,'1C TSrécur14'!$C$12="OUI"),'1C TSrécur14'!$W$50/'1C TSrécur14'!W$17,"")</f>
        <v/>
      </c>
      <c r="AD650" s="545" t="str">
        <f>IF(AND('1C TSrécur14'!W$17&lt;&gt;0,'1C TSrécur14'!$C$12="OUI"),'1C TSrécur14'!$W$51/'1C TSrécur14'!W$17,"")</f>
        <v/>
      </c>
      <c r="AE650" s="545" t="str">
        <f>IF(AND('1C TSrécur14'!W$17&lt;&gt;0,'1C TSrécur14'!$C$12="OUI"),'1C TSrécur14'!$W$52/'1C TSrécur14'!W$17,"")</f>
        <v/>
      </c>
      <c r="AF650" s="545" t="str">
        <f>IF(AND('1C TSrécur14'!W$17&lt;&gt;0,'1C TSrécur14'!$C$12="OUI"),'1C TSrécur14'!$W$53/'1C TSrécur14'!W$17,"")</f>
        <v/>
      </c>
      <c r="AG650" s="545" t="str">
        <f>IF(AND('1C TSrécur14'!W$17&lt;&gt;0,'1C TSrécur14'!$C$12="OUI"),'1C TSrécur14'!$W$54/'1C TSrécur14'!W$17,"")</f>
        <v/>
      </c>
      <c r="AH650" s="545" t="str">
        <f>IF(AND('1C TSrécur14'!W$17&lt;&gt;0,'1C TSrécur14'!$C$12="OUI"),'1C TSrécur14'!$W$55/'1C TSrécur14'!W$17,"")</f>
        <v/>
      </c>
      <c r="AI650" s="545" t="str">
        <f>IF(AND('1C TSrécur14'!W$17&lt;&gt;0,'1C TSrécur14'!$C$12="OUI"),'1C TSrécur14'!$W$56/'1C TSrécur14'!W$17,"")</f>
        <v/>
      </c>
      <c r="AJ650" s="545" t="str">
        <f>IF(AND('1C TSrécur14'!W$17&lt;&gt;0,'1C TSrécur14'!$C$12="OUI"),'1C TSrécur14'!$W$57/'1C TSrécur14'!W$17,"")</f>
        <v/>
      </c>
      <c r="AK650" s="545">
        <f>IF(AND('1C TSrécur14'!W$17&lt;&gt;0,'1C TSrécur14'!$C$12="OUI"),'1C TSrécur14'!W$58/'1C TSrécur14'!W$17,0)</f>
        <v>0</v>
      </c>
      <c r="AL650" s="73">
        <f>IF(AND('1C TSrécur14'!$B$12&lt;&gt;"",'1C TSrécur14'!$C$12="OUI"),N650+AK650,N650)</f>
        <v>0</v>
      </c>
      <c r="AM650" s="344">
        <f t="shared" si="208"/>
        <v>0</v>
      </c>
      <c r="AN650" s="344">
        <f t="shared" si="209"/>
        <v>0</v>
      </c>
      <c r="AO650" s="345">
        <f t="shared" si="213"/>
        <v>0</v>
      </c>
      <c r="AP650" s="573">
        <f t="shared" si="214"/>
        <v>0</v>
      </c>
      <c r="AQ650" s="583">
        <f t="shared" si="212"/>
        <v>0</v>
      </c>
      <c r="AR650" s="858"/>
      <c r="AS650" s="102"/>
      <c r="AT650" s="209" t="str">
        <f>IF('1C TSrécur14'!W$17*FICHE!$C$13&lt;J650,"Forfait limité à "&amp;FICHE!$C$13&amp;"€/jour","")</f>
        <v/>
      </c>
      <c r="AU650" s="592"/>
    </row>
    <row r="651" spans="1:211" ht="13.9" hidden="1" customHeight="1">
      <c r="A651" s="309"/>
      <c r="B651" s="338"/>
      <c r="C651" s="962" t="str">
        <f>IF('1C TSrécur14'!X$17&lt;&gt;0,'1C TSrécur14'!$B$12,"")</f>
        <v/>
      </c>
      <c r="D651" s="963"/>
      <c r="E651" s="964"/>
      <c r="F651" s="211" t="str">
        <f>IF(AND($C651='1C TSrécur14'!$B$12,'1C TSrécur14'!$B$16="récurrentes",'1C TSrécur14'!$X$17&lt;&gt;""),'1C TSrécur14'!$X$21,"")</f>
        <v/>
      </c>
      <c r="G651" s="235"/>
      <c r="H651" s="745">
        <v>0.21</v>
      </c>
      <c r="I651" s="747">
        <v>1</v>
      </c>
      <c r="J651" s="312"/>
      <c r="K651" s="786">
        <f t="shared" si="191"/>
        <v>0</v>
      </c>
      <c r="L651" s="539">
        <f>IF(OR('1C TSrécur14'!$B$12="",'1C TSrécur14'!X$30=0),0,IF(AND('1C TSrécur14'!$B$12&lt;&gt;"",$K$2="Pôle",'1C TSrécur14'!$C$12="OUI"),(('1C TSrécur14'!X$22+'1C TSrécur14'!X$23+'1C TSrécur14'!X$24+'1C TSrécur14'!X$25+'1C TSrécur14'!X$29)/'1C TSrécur14'!X$17),IF(AND('1C TSrécur14'!$B$12&lt;&gt;"",$K$2="Pôle",'1C TSrécur14'!$C$12="NON"),(('1C TSrécur14'!X$22+'1C TSrécur14'!X$23+'1C TSrécur14'!X$24+'1C TSrécur14'!X$25+'1C TSrécur14'!X$29)/'1C TSrécur14'!X$30),IF(AND('1C TSrécur14'!$B$12&lt;&gt;"",$K$2&lt;&gt;"Pôle",'1C TSrécur14'!$C$12="OUI"),(('1C TSrécur14'!X$22+'1C TSrécur14'!X$23+'1C TSrécur14'!X$24+'1C TSrécur14'!X$25+'1C TSrécur14'!X$26+'1C TSrécur14'!X$27+'1C TSrécur14'!X$28+'1C TSrécur14'!X$29)/'1C TSrécur14'!X$17),IF(AND('1C TSrécur14'!$B$12&lt;&gt;"",$K$2&lt;&gt;"Pôle",'1C TSrécur14'!$C$12="NON"),(('1C TSrécur14'!X$22+'1C TSrécur14'!X$23+'1C TSrécur14'!X$24+'1C TSrécur14'!X$25+'1C TSrécur14'!X$26+'1C TSrécur14'!X$27+'1C TSrécur14'!X$28+'1C TSrécur14'!X$29)/'1C TSrécur14'!X$30))))))</f>
        <v>0</v>
      </c>
      <c r="M651" s="539">
        <f>IF(OR('1C TSrécur14'!$B$12="",'1C TSrécur14'!X$30=0),0,IF(AND('1C TSrécur14'!$B$12&lt;&gt;"",$K$2="Pôle",'1C TSrécur14'!$C$12="OUI"),(('1C TSrécur14'!X$26+'1C TSrécur14'!X$27+'1C TSrécur14'!X$28)/'1C TSrécur14'!X$17),IF(AND('1C TSrécur14'!$B$12&lt;&gt;"",$K$2="Pôle",'1C TSrécur14'!$C$12="NON"),(('1C TSrécur14'!X$26+'1C TSrécur14'!X$27+'1C TSrécur14'!X$28)/'1C TSrécur14'!X$30),IF(AND('1C TSrécur14'!$B$12&lt;&gt;"",$K$2&lt;&gt;"Pôle"),0))))</f>
        <v>0</v>
      </c>
      <c r="N651" s="539">
        <f>IF(AND('1C TSrécur14'!$X$17&lt;&gt;0,'1C TSrécur14'!$X$30&lt;&gt;0),L651+M651,0)</f>
        <v>0</v>
      </c>
      <c r="O651" s="544" t="str">
        <f>IF(AND('1C TSrécur14'!X$17&lt;&gt;0,'1C TSrécur14'!$C$12="OUI"),'1C TSrécur14'!X$36/'1C TSrécur14'!X$17,"")</f>
        <v/>
      </c>
      <c r="P651" s="545" t="str">
        <f>IF(AND('1C TSrécur14'!X$17&lt;&gt;0,'1C TSrécur14'!$C$12="OUI"),'1C TSrécur14'!$X$37/'1C TSrécur14'!X$17,"")</f>
        <v/>
      </c>
      <c r="Q651" s="545" t="str">
        <f>IF(AND('1C TSrécur14'!X$17&lt;&gt;0,'1C TSrécur14'!$C$12="OUI"),'1C TSrécur14'!$X$38/'1C TSrécur14'!X$17,"")</f>
        <v/>
      </c>
      <c r="R651" s="545" t="str">
        <f>IF(AND('1C TSrécur14'!X$17&lt;&gt;0,'1C TSrécur14'!$C$12="OUI"),'1C TSrécur14'!$X$39/'1C TSrécur14'!X$17,"")</f>
        <v/>
      </c>
      <c r="S651" s="545" t="str">
        <f>IF(AND('1C TSrécur14'!X$17&lt;&gt;0,'1C TSrécur14'!$C$12="OUI"),'1C TSrécur14'!$X$40/'1C TSrécur14'!X$17,"")</f>
        <v/>
      </c>
      <c r="T651" s="545" t="str">
        <f>IF(AND('1C TSrécur14'!X$17&lt;&gt;0,'1C TSrécur14'!$C$12="OUI"),'1C TSrécur14'!$X$41/'1C TSrécur14'!X$17,"")</f>
        <v/>
      </c>
      <c r="U651" s="545" t="str">
        <f>IF(AND('1C TSrécur14'!X$17&lt;&gt;0,'1C TSrécur14'!$C$12="OUI"),'1C TSrécur14'!$X$42/'1C TSrécur14'!X$17,"")</f>
        <v/>
      </c>
      <c r="V651" s="545" t="str">
        <f>IF(AND('1C TSrécur14'!X$17&lt;&gt;0,'1C TSrécur14'!$C$12="OUI"),'1C TSrécur14'!$X$43/'1C TSrécur14'!X$17,"")</f>
        <v/>
      </c>
      <c r="W651" s="545" t="str">
        <f>IF(AND('1C TSrécur14'!X$17&lt;&gt;0,'1C TSrécur14'!$C$12="OUI"),'1C TSrécur14'!$X$44/'1C TSrécur14'!X$17,"")</f>
        <v/>
      </c>
      <c r="X651" s="545" t="str">
        <f>IF(AND('1C TSrécur14'!X$17&lt;&gt;0,'1C TSrécur14'!$C$12="OUI"),'1C TSrécur14'!$X$45/'1C TSrécur14'!X$17,"")</f>
        <v/>
      </c>
      <c r="Y651" s="545" t="str">
        <f>IF(AND('1C TSrécur14'!X$17&lt;&gt;0,'1C TSrécur14'!$C$12="OUI"),'1C TSrécur14'!$X$46/'1C TSrécur14'!X$17,"")</f>
        <v/>
      </c>
      <c r="Z651" s="545" t="str">
        <f>IF(AND('1C TSrécur14'!X$17&lt;&gt;0,'1C TSrécur14'!$C$12="OUI"),'1C TSrécur14'!$X$47/'1C TSrécur14'!X$17,"")</f>
        <v/>
      </c>
      <c r="AA651" s="545" t="str">
        <f>IF(AND('1C TSrécur14'!X$17&lt;&gt;0,'1C TSrécur14'!$C$12="OUI"),'1C TSrécur14'!$X$48/'1C TSrécur14'!X$17,"")</f>
        <v/>
      </c>
      <c r="AB651" s="545" t="str">
        <f>IF(AND('1C TSrécur14'!X$17&lt;&gt;0,'1C TSrécur14'!$C$12="OUI"),'1C TSrécur14'!$X$49/'1C TSrécur14'!X$17,"")</f>
        <v/>
      </c>
      <c r="AC651" s="545" t="str">
        <f>IF(AND('1C TSrécur14'!X$17&lt;&gt;0,'1C TSrécur14'!$C$12="OUI"),'1C TSrécur14'!$X$50/'1C TSrécur14'!X$17,"")</f>
        <v/>
      </c>
      <c r="AD651" s="545" t="str">
        <f>IF(AND('1C TSrécur14'!X$17&lt;&gt;0,'1C TSrécur14'!$C$12="OUI"),'1C TSrécur14'!$X$51/'1C TSrécur14'!X$17,"")</f>
        <v/>
      </c>
      <c r="AE651" s="545" t="str">
        <f>IF(AND('1C TSrécur14'!X$17&lt;&gt;0,'1C TSrécur14'!$C$12="OUI"),'1C TSrécur14'!$X$52/'1C TSrécur14'!X$17,"")</f>
        <v/>
      </c>
      <c r="AF651" s="545" t="str">
        <f>IF(AND('1C TSrécur14'!X$17&lt;&gt;0,'1C TSrécur14'!$C$12="OUI"),'1C TSrécur14'!$X$53/'1C TSrécur14'!X$17,"")</f>
        <v/>
      </c>
      <c r="AG651" s="545" t="str">
        <f>IF(AND('1C TSrécur14'!X$17&lt;&gt;0,'1C TSrécur14'!$C$12="OUI"),'1C TSrécur14'!$X$54/'1C TSrécur14'!X$17,"")</f>
        <v/>
      </c>
      <c r="AH651" s="545" t="str">
        <f>IF(AND('1C TSrécur14'!X$17&lt;&gt;0,'1C TSrécur14'!$C$12="OUI"),'1C TSrécur14'!$X$55/'1C TSrécur14'!X$17,"")</f>
        <v/>
      </c>
      <c r="AI651" s="545" t="str">
        <f>IF(AND('1C TSrécur14'!X$17&lt;&gt;0,'1C TSrécur14'!$C$12="OUI"),'1C TSrécur14'!$X$56/'1C TSrécur14'!X$17,"")</f>
        <v/>
      </c>
      <c r="AJ651" s="545" t="str">
        <f>IF(AND('1C TSrécur14'!X$17&lt;&gt;0,'1C TSrécur14'!$C$12="OUI"),'1C TSrécur14'!$X$57/'1C TSrécur14'!X$17,"")</f>
        <v/>
      </c>
      <c r="AK651" s="545">
        <f>IF(AND('1C TSrécur14'!X$17&lt;&gt;0,'1C TSrécur14'!$C$12="OUI"),'1C TSrécur14'!X$58/'1C TSrécur14'!X$17,0)</f>
        <v>0</v>
      </c>
      <c r="AL651" s="73">
        <f>IF(AND('1C TSrécur14'!$B$12&lt;&gt;"",'1C TSrécur14'!$C$12="OUI"),N651+AK651,N651)</f>
        <v>0</v>
      </c>
      <c r="AM651" s="344">
        <f t="shared" si="208"/>
        <v>0</v>
      </c>
      <c r="AN651" s="344">
        <f t="shared" si="209"/>
        <v>0</v>
      </c>
      <c r="AO651" s="345">
        <f t="shared" si="213"/>
        <v>0</v>
      </c>
      <c r="AP651" s="573">
        <f t="shared" si="214"/>
        <v>0</v>
      </c>
      <c r="AQ651" s="583">
        <f t="shared" si="212"/>
        <v>0</v>
      </c>
      <c r="AR651" s="858"/>
      <c r="AS651" s="102"/>
      <c r="AT651" s="209" t="str">
        <f>IF('1C TSrécur14'!X$17*FICHE!$C$13&lt;J651,"Forfait limité à "&amp;FICHE!$C$13&amp;"€/jour","")</f>
        <v/>
      </c>
      <c r="AU651" s="592"/>
    </row>
    <row r="652" spans="1:211" ht="13.9" hidden="1" customHeight="1">
      <c r="A652" s="309"/>
      <c r="B652" s="338"/>
      <c r="C652" s="962" t="str">
        <f>IF('1C TSrécur14'!Y$17&lt;&gt;0,'1C TSrécur14'!$B$12,"")</f>
        <v/>
      </c>
      <c r="D652" s="963"/>
      <c r="E652" s="964"/>
      <c r="F652" s="211" t="str">
        <f>IF(AND($C652='1C TSrécur14'!$B$12,'1C TSrécur14'!$B$16="récurrentes",'1C TSrécur14'!$Y$17&lt;&gt;""),'1C TSrécur14'!$Y$21,"")</f>
        <v/>
      </c>
      <c r="G652" s="235"/>
      <c r="H652" s="745">
        <v>0.21</v>
      </c>
      <c r="I652" s="747">
        <v>1</v>
      </c>
      <c r="J652" s="312"/>
      <c r="K652" s="786">
        <f t="shared" si="191"/>
        <v>0</v>
      </c>
      <c r="L652" s="539">
        <f>IF(OR('1C TSrécur14'!$B$12="",'1C TSrécur14'!Y$30=0),0,IF(AND('1C TSrécur14'!$B$12&lt;&gt;"",$K$2="Pôle",'1C TSrécur14'!$C$12="OUI"),(('1C TSrécur14'!Y$22+'1C TSrécur14'!Y$23+'1C TSrécur14'!Y$24+'1C TSrécur14'!Y$25+'1C TSrécur14'!Y$29)/'1C TSrécur14'!Y$17),IF(AND('1C TSrécur14'!$B$12&lt;&gt;"",$K$2="Pôle",'1C TSrécur14'!$C$12="NON"),(('1C TSrécur14'!Y$22+'1C TSrécur14'!Y$23+'1C TSrécur14'!Y$24+'1C TSrécur14'!Y$25+'1C TSrécur14'!Y$29)/'1C TSrécur14'!Y$30),IF(AND('1C TSrécur14'!$B$12&lt;&gt;"",$K$2&lt;&gt;"Pôle",'1C TSrécur14'!$C$12="OUI"),(('1C TSrécur14'!Y$22+'1C TSrécur14'!Y$23+'1C TSrécur14'!Y$24+'1C TSrécur14'!Y$25+'1C TSrécur14'!Y$26+'1C TSrécur14'!Y$27+'1C TSrécur14'!Y$28+'1C TSrécur14'!Y$29)/'1C TSrécur14'!Y$17),IF(AND('1C TSrécur14'!$B$12&lt;&gt;"",$K$2&lt;&gt;"Pôle",'1C TSrécur14'!$C$12="NON"),(('1C TSrécur14'!Y$22+'1C TSrécur14'!Y$23+'1C TSrécur14'!Y$24+'1C TSrécur14'!Y$25+'1C TSrécur14'!Y$26+'1C TSrécur14'!Y$27+'1C TSrécur14'!Y$28+'1C TSrécur14'!Y$29)/'1C TSrécur14'!Y$30))))))</f>
        <v>0</v>
      </c>
      <c r="M652" s="539">
        <f>IF(OR('1C TSrécur14'!$B$12="",'1C TSrécur14'!Y$30=0),0,IF(AND('1C TSrécur14'!$B$12&lt;&gt;"",$K$2="Pôle",'1C TSrécur14'!$C$12="OUI"),(('1C TSrécur14'!Y$26+'1C TSrécur14'!Y$27+'1C TSrécur14'!Y$28)/'1C TSrécur14'!Y$17),IF(AND('1C TSrécur14'!$B$12&lt;&gt;"",$K$2="Pôle",'1C TSrécur14'!$C$12="NON"),(('1C TSrécur14'!Y$26+'1C TSrécur14'!Y$27+'1C TSrécur14'!Y$28)/'1C TSrécur14'!Y$30),IF(AND('1C TSrécur14'!$B$12&lt;&gt;"",$K$2&lt;&gt;"Pôle"),0))))</f>
        <v>0</v>
      </c>
      <c r="N652" s="539">
        <f>IF(AND('1C TSrécur14'!$Y$17&lt;&gt;0,'1C TSrécur14'!$Y$30&lt;&gt;0),L652+M652,0)</f>
        <v>0</v>
      </c>
      <c r="O652" s="544" t="str">
        <f>IF(AND('1C TSrécur14'!Y$17&lt;&gt;0,'1C TSrécur14'!$C$12="OUI"),'1C TSrécur14'!Y$36/'1C TSrécur14'!Y$17,"")</f>
        <v/>
      </c>
      <c r="P652" s="545" t="str">
        <f>IF(AND('1C TSrécur14'!Y$17&lt;&gt;0,'1C TSrécur14'!$C$12="OUI"),'1C TSrécur14'!$Y$37/'1C TSrécur14'!Y$17,"")</f>
        <v/>
      </c>
      <c r="Q652" s="545" t="str">
        <f>IF(AND('1C TSrécur14'!Y$17&lt;&gt;0,'1C TSrécur14'!$C$12="OUI"),'1C TSrécur14'!$Y$38/'1C TSrécur14'!Y$17,"")</f>
        <v/>
      </c>
      <c r="R652" s="545" t="str">
        <f>IF(AND('1C TSrécur14'!Y$17&lt;&gt;0,'1C TSrécur14'!$C$12="OUI"),'1C TSrécur14'!$Y$39/'1C TSrécur14'!Y$17,"")</f>
        <v/>
      </c>
      <c r="S652" s="545" t="str">
        <f>IF(AND('1C TSrécur14'!Y$17&lt;&gt;0,'1C TSrécur14'!$C$12="OUI"),'1C TSrécur14'!$Y$40/'1C TSrécur14'!Y$17,"")</f>
        <v/>
      </c>
      <c r="T652" s="545" t="str">
        <f>IF(AND('1C TSrécur14'!Y$17&lt;&gt;0,'1C TSrécur14'!$C$12="OUI"),'1C TSrécur14'!$Y$41/'1C TSrécur14'!Y$17,"")</f>
        <v/>
      </c>
      <c r="U652" s="545" t="str">
        <f>IF(AND('1C TSrécur14'!Y$17&lt;&gt;0,'1C TSrécur14'!$C$12="OUI"),'1C TSrécur14'!$Y$42/'1C TSrécur14'!Y$17,"")</f>
        <v/>
      </c>
      <c r="V652" s="545" t="str">
        <f>IF(AND('1C TSrécur14'!Y$17&lt;&gt;0,'1C TSrécur14'!$C$12="OUI"),'1C TSrécur14'!$Y$43/'1C TSrécur14'!Y$17,"")</f>
        <v/>
      </c>
      <c r="W652" s="545" t="str">
        <f>IF(AND('1C TSrécur14'!Y$17&lt;&gt;0,'1C TSrécur14'!$C$12="OUI"),'1C TSrécur14'!$Y$44/'1C TSrécur14'!Y$17,"")</f>
        <v/>
      </c>
      <c r="X652" s="545" t="str">
        <f>IF(AND('1C TSrécur14'!Y$17&lt;&gt;0,'1C TSrécur14'!$C$12="OUI"),'1C TSrécur14'!$Y$45/'1C TSrécur14'!Y$17,"")</f>
        <v/>
      </c>
      <c r="Y652" s="545" t="str">
        <f>IF(AND('1C TSrécur14'!Y$17&lt;&gt;0,'1C TSrécur14'!$C$12="OUI"),'1C TSrécur14'!$Y$46/'1C TSrécur14'!Y$17,"")</f>
        <v/>
      </c>
      <c r="Z652" s="545" t="str">
        <f>IF(AND('1C TSrécur14'!Y$17&lt;&gt;0,'1C TSrécur14'!$C$12="OUI"),'1C TSrécur14'!$Y$47/'1C TSrécur14'!Y$17,"")</f>
        <v/>
      </c>
      <c r="AA652" s="545" t="str">
        <f>IF(AND('1C TSrécur14'!Y$17&lt;&gt;0,'1C TSrécur14'!$C$12="OUI"),'1C TSrécur14'!$Y$48/'1C TSrécur14'!Y$17,"")</f>
        <v/>
      </c>
      <c r="AB652" s="545" t="str">
        <f>IF(AND('1C TSrécur14'!Y$17&lt;&gt;0,'1C TSrécur14'!$C$12="OUI"),'1C TSrécur14'!$Y$49/'1C TSrécur14'!Y$17,"")</f>
        <v/>
      </c>
      <c r="AC652" s="545" t="str">
        <f>IF(AND('1C TSrécur14'!Y$17&lt;&gt;0,'1C TSrécur14'!$C$12="OUI"),'1C TSrécur14'!$Y$50/'1C TSrécur14'!Y$17,"")</f>
        <v/>
      </c>
      <c r="AD652" s="545" t="str">
        <f>IF(AND('1C TSrécur14'!Y$17&lt;&gt;0,'1C TSrécur14'!$C$12="OUI"),'1C TSrécur14'!$Y$51/'1C TSrécur14'!Y$17,"")</f>
        <v/>
      </c>
      <c r="AE652" s="545" t="str">
        <f>IF(AND('1C TSrécur14'!Y$17&lt;&gt;0,'1C TSrécur14'!$C$12="OUI"),'1C TSrécur14'!$Y$52/'1C TSrécur14'!Y$17,"")</f>
        <v/>
      </c>
      <c r="AF652" s="545" t="str">
        <f>IF(AND('1C TSrécur14'!Y$17&lt;&gt;0,'1C TSrécur14'!$C$12="OUI"),'1C TSrécur14'!$Y$53/'1C TSrécur14'!Y$17,"")</f>
        <v/>
      </c>
      <c r="AG652" s="545" t="str">
        <f>IF(AND('1C TSrécur14'!Y$17&lt;&gt;0,'1C TSrécur14'!$C$12="OUI"),'1C TSrécur14'!$Y$54/'1C TSrécur14'!Y$17,"")</f>
        <v/>
      </c>
      <c r="AH652" s="545" t="str">
        <f>IF(AND('1C TSrécur14'!Y$17&lt;&gt;0,'1C TSrécur14'!$C$12="OUI"),'1C TSrécur14'!$Y$55/'1C TSrécur14'!Y$17,"")</f>
        <v/>
      </c>
      <c r="AI652" s="545" t="str">
        <f>IF(AND('1C TSrécur14'!Y$17&lt;&gt;0,'1C TSrécur14'!$C$12="OUI"),'1C TSrécur14'!$Y$56/'1C TSrécur14'!Y$17,"")</f>
        <v/>
      </c>
      <c r="AJ652" s="545" t="str">
        <f>IF(AND('1C TSrécur14'!Y$17&lt;&gt;0,'1C TSrécur14'!$C$12="OUI"),'1C TSrécur14'!$Y$57/'1C TSrécur14'!Y$17,"")</f>
        <v/>
      </c>
      <c r="AK652" s="545">
        <f>IF(AND('1C TSrécur14'!Y$17&lt;&gt;0,'1C TSrécur14'!$C$12="OUI"),'1C TSrécur14'!Y$58/'1C TSrécur14'!Y$17,0)</f>
        <v>0</v>
      </c>
      <c r="AL652" s="73">
        <f>IF(AND('1C TSrécur14'!$B$12&lt;&gt;"",'1C TSrécur14'!$C$12="OUI"),N652+AK652,N652)</f>
        <v>0</v>
      </c>
      <c r="AM652" s="344">
        <f t="shared" si="208"/>
        <v>0</v>
      </c>
      <c r="AN652" s="344">
        <f t="shared" si="209"/>
        <v>0</v>
      </c>
      <c r="AO652" s="345">
        <f t="shared" si="213"/>
        <v>0</v>
      </c>
      <c r="AP652" s="573">
        <f t="shared" si="214"/>
        <v>0</v>
      </c>
      <c r="AQ652" s="583">
        <f t="shared" si="212"/>
        <v>0</v>
      </c>
      <c r="AR652" s="858"/>
      <c r="AS652" s="102"/>
      <c r="AT652" s="209" t="str">
        <f>IF('1C TSrécur14'!Y$17*FICHE!$C$13&lt;J652,"Forfait limité à "&amp;FICHE!$C$13&amp;"€/jour","")</f>
        <v/>
      </c>
      <c r="AU652" s="592"/>
    </row>
    <row r="653" spans="1:211" s="767" customFormat="1" ht="13.9" hidden="1" customHeight="1">
      <c r="A653" s="819"/>
      <c r="B653" s="820"/>
      <c r="C653" s="965" t="str">
        <f>IF('1C TSrécur14'!Z$17&lt;&gt;0,'1C TSrécur14'!$B$12,"")</f>
        <v/>
      </c>
      <c r="D653" s="966"/>
      <c r="E653" s="967"/>
      <c r="F653" s="821" t="str">
        <f>IF(AND($C653='1C TSrécur14'!$B$12,'1C TSrécur14'!$B$16="récurrentes",'1C TSrécur14'!$Z$17&lt;&gt;""),'1C TSrécur14'!$Z$21,"")</f>
        <v/>
      </c>
      <c r="G653" s="833"/>
      <c r="H653" s="834">
        <v>0.21</v>
      </c>
      <c r="I653" s="835">
        <v>1</v>
      </c>
      <c r="J653" s="822"/>
      <c r="K653" s="836">
        <f t="shared" si="191"/>
        <v>0</v>
      </c>
      <c r="L653" s="837">
        <f>IF(OR('1C TSrécur14'!$B$12="",'1C TSrécur14'!Z$30=0),0,IF(AND('1C TSrécur14'!$B$12&lt;&gt;"",$K$2="Pôle",'1C TSrécur14'!$C$12="OUI"),(('1C TSrécur14'!Z$22+'1C TSrécur14'!Z$23+'1C TSrécur14'!Z$24+'1C TSrécur14'!Z$25+'1C TSrécur14'!Z$29)/'1C TSrécur14'!Z$17),IF(AND('1C TSrécur14'!$B$12&lt;&gt;"",$K$2="Pôle",'1C TSrécur14'!$C$12="NON"),(('1C TSrécur14'!Z$22+'1C TSrécur14'!Z$23+'1C TSrécur14'!Z$24+'1C TSrécur14'!Z$25+'1C TSrécur14'!Z$29)/'1C TSrécur14'!Z$30),IF(AND('1C TSrécur14'!$B$12&lt;&gt;"",$K$2&lt;&gt;"Pôle",'1C TSrécur14'!$C$12="OUI"),(('1C TSrécur14'!Z$22+'1C TSrécur14'!Z$23+'1C TSrécur14'!Z$24+'1C TSrécur14'!Z$25+'1C TSrécur14'!Z$26+'1C TSrécur14'!Z$27+'1C TSrécur14'!Z$28+'1C TSrécur14'!Z$29)/'1C TSrécur14'!Z$17),IF(AND('1C TSrécur14'!$B$12&lt;&gt;"",$K$2&lt;&gt;"Pôle",'1C TSrécur14'!$C$12="NON"),(('1C TSrécur14'!Z$22+'1C TSrécur14'!Z$23+'1C TSrécur14'!Z$24+'1C TSrécur14'!Z$25+'1C TSrécur14'!Z$26+'1C TSrécur14'!Z$27+'1C TSrécur14'!Z$28+'1C TSrécur14'!Z$29)/'1C TSrécur14'!Z$30))))))</f>
        <v>0</v>
      </c>
      <c r="M653" s="837">
        <f>IF(OR('1C TSrécur14'!$B$12="",'1C TSrécur14'!Z$30=0),0,IF(AND('1C TSrécur14'!$B$12&lt;&gt;"",$K$2="Pôle",'1C TSrécur14'!$C$12="OUI"),(('1C TSrécur14'!Z$26+'1C TSrécur14'!Z$27+'1C TSrécur14'!Z$28)/'1C TSrécur14'!Z$17),IF(AND('1C TSrécur14'!$B$12&lt;&gt;"",$K$2="Pôle",'1C TSrécur14'!$C$12="NON"),(('1C TSrécur14'!Z$26+'1C TSrécur14'!Z$27+'1C TSrécur14'!Z$28)/'1C TSrécur14'!Z$30),IF(AND('1C TSrécur14'!$B$12&lt;&gt;"",$K$2&lt;&gt;"Pôle"),0))))</f>
        <v>0</v>
      </c>
      <c r="N653" s="837">
        <f>IF(AND('1C TSrécur14'!$Z$17&lt;&gt;0,'1C TSrécur14'!$Z$30&lt;&gt;0),L653+M653,0)</f>
        <v>0</v>
      </c>
      <c r="O653" s="838" t="str">
        <f>IF(AND('1C TSrécur14'!Z$17&lt;&gt;0,'1C TSrécur14'!$C$12="OUI"),'1C TSrécur14'!Z$36/'1C TSrécur14'!Z$17,"")</f>
        <v/>
      </c>
      <c r="P653" s="839" t="str">
        <f>IF(AND('1C TSrécur14'!Z$17&lt;&gt;0,'1C TSrécur14'!$C$12="OUI"),'1C TSrécur14'!$Z$37/'1C TSrécur14'!Z$17,"")</f>
        <v/>
      </c>
      <c r="Q653" s="839" t="str">
        <f>IF(AND('1C TSrécur14'!Z$17&lt;&gt;0,'1C TSrécur14'!$C$12="OUI"),'1C TSrécur14'!$Z$38/'1C TSrécur14'!Z$17,"")</f>
        <v/>
      </c>
      <c r="R653" s="839" t="str">
        <f>IF(AND('1C TSrécur14'!Z$17&lt;&gt;0,'1C TSrécur14'!$C$12="OUI"),'1C TSrécur14'!$Z$39/'1C TSrécur14'!Z$17,"")</f>
        <v/>
      </c>
      <c r="S653" s="839" t="str">
        <f>IF(AND('1C TSrécur14'!Z$17&lt;&gt;0,'1C TSrécur14'!$C$12="OUI"),'1C TSrécur14'!$Z$40/'1C TSrécur14'!Z$17,"")</f>
        <v/>
      </c>
      <c r="T653" s="839" t="str">
        <f>IF(AND('1C TSrécur14'!Z$17&lt;&gt;0,'1C TSrécur14'!$C$12="OUI"),'1C TSrécur14'!$Z$41/'1C TSrécur14'!Z$17,"")</f>
        <v/>
      </c>
      <c r="U653" s="839" t="str">
        <f>IF(AND('1C TSrécur14'!Z$17&lt;&gt;0,'1C TSrécur14'!$C$12="OUI"),'1C TSrécur14'!$Z$42/'1C TSrécur14'!Z$17,"")</f>
        <v/>
      </c>
      <c r="V653" s="839" t="str">
        <f>IF(AND('1C TSrécur14'!Z$17&lt;&gt;0,'1C TSrécur14'!$C$12="OUI"),'1C TSrécur14'!$Z$43/'1C TSrécur14'!Z$17,"")</f>
        <v/>
      </c>
      <c r="W653" s="839" t="str">
        <f>IF(AND('1C TSrécur14'!Z$17&lt;&gt;0,'1C TSrécur14'!$C$12="OUI"),'1C TSrécur14'!$Z$44/'1C TSrécur14'!Z$17,"")</f>
        <v/>
      </c>
      <c r="X653" s="839" t="str">
        <f>IF(AND('1C TSrécur14'!Z$17&lt;&gt;0,'1C TSrécur14'!$C$12="OUI"),'1C TSrécur14'!$Z$45/'1C TSrécur14'!Z$17,"")</f>
        <v/>
      </c>
      <c r="Y653" s="839" t="str">
        <f>IF(AND('1C TSrécur14'!Z$17&lt;&gt;0,'1C TSrécur14'!$C$12="OUI"),'1C TSrécur14'!$Z$46/'1C TSrécur14'!Z$17,"")</f>
        <v/>
      </c>
      <c r="Z653" s="839" t="str">
        <f>IF(AND('1C TSrécur14'!Z$17&lt;&gt;0,'1C TSrécur14'!$C$12="OUI"),'1C TSrécur14'!$Z$47/'1C TSrécur14'!Z$17,"")</f>
        <v/>
      </c>
      <c r="AA653" s="839" t="str">
        <f>IF(AND('1C TSrécur14'!Z$17&lt;&gt;0,'1C TSrécur14'!$C$12="OUI"),'1C TSrécur14'!$Z$48/'1C TSrécur14'!Z$17,"")</f>
        <v/>
      </c>
      <c r="AB653" s="839" t="str">
        <f>IF(AND('1C TSrécur14'!Z$17&lt;&gt;0,'1C TSrécur14'!$C$12="OUI"),'1C TSrécur14'!$Z$49/'1C TSrécur14'!Z$17,"")</f>
        <v/>
      </c>
      <c r="AC653" s="839" t="str">
        <f>IF(AND('1C TSrécur14'!Z$17&lt;&gt;0,'1C TSrécur14'!$C$12="OUI"),'1C TSrécur14'!$Z$50/'1C TSrécur14'!Z$17,"")</f>
        <v/>
      </c>
      <c r="AD653" s="839" t="str">
        <f>IF(AND('1C TSrécur14'!Z$17&lt;&gt;0,'1C TSrécur14'!$C$12="OUI"),'1C TSrécur14'!$Z$51/'1C TSrécur14'!Z$17,"")</f>
        <v/>
      </c>
      <c r="AE653" s="839" t="str">
        <f>IF(AND('1C TSrécur14'!Z$17&lt;&gt;0,'1C TSrécur14'!$C$12="OUI"),'1C TSrécur14'!$Z$52/'1C TSrécur14'!Z$17,"")</f>
        <v/>
      </c>
      <c r="AF653" s="839" t="str">
        <f>IF(AND('1C TSrécur14'!Z$17&lt;&gt;0,'1C TSrécur14'!$C$12="OUI"),'1C TSrécur14'!$Z$53/'1C TSrécur14'!Z$17,"")</f>
        <v/>
      </c>
      <c r="AG653" s="839" t="str">
        <f>IF(AND('1C TSrécur14'!Z$17&lt;&gt;0,'1C TSrécur14'!$C$12="OUI"),'1C TSrécur14'!$Z$54/'1C TSrécur14'!Z$17,"")</f>
        <v/>
      </c>
      <c r="AH653" s="839" t="str">
        <f>IF(AND('1C TSrécur14'!Z$17&lt;&gt;0,'1C TSrécur14'!$C$12="OUI"),'1C TSrécur14'!$Z$55/'1C TSrécur14'!Z$17,"")</f>
        <v/>
      </c>
      <c r="AI653" s="839" t="str">
        <f>IF(AND('1C TSrécur14'!Z$17&lt;&gt;0,'1C TSrécur14'!$C$12="OUI"),'1C TSrécur14'!$Z$56/'1C TSrécur14'!Z$17,"")</f>
        <v/>
      </c>
      <c r="AJ653" s="839" t="str">
        <f>IF(AND('1C TSrécur14'!Z$17&lt;&gt;0,'1C TSrécur14'!$C$12="OUI"),'1C TSrécur14'!$Z$57/'1C TSrécur14'!Z$17,"")</f>
        <v/>
      </c>
      <c r="AK653" s="839">
        <f>IF(AND('1C TSrécur14'!Z$17&lt;&gt;0,'1C TSrécur14'!$C$12="OUI"),'1C TSrécur14'!Z$58/'1C TSrécur14'!Z$17,0)</f>
        <v>0</v>
      </c>
      <c r="AL653" s="823">
        <f>IF(AND('1C TSrécur14'!$B$12&lt;&gt;"",'1C TSrécur14'!$C$12="OUI"),N653+AK653,N653)</f>
        <v>0</v>
      </c>
      <c r="AM653" s="840">
        <f t="shared" si="208"/>
        <v>0</v>
      </c>
      <c r="AN653" s="840">
        <f t="shared" si="209"/>
        <v>0</v>
      </c>
      <c r="AO653" s="841">
        <f t="shared" si="213"/>
        <v>0</v>
      </c>
      <c r="AP653" s="576">
        <f t="shared" si="214"/>
        <v>0</v>
      </c>
      <c r="AQ653" s="585">
        <f t="shared" si="212"/>
        <v>0</v>
      </c>
      <c r="AR653" s="581"/>
      <c r="AS653" s="215"/>
      <c r="AT653" s="214" t="str">
        <f>IF('1C TSrécur14'!Z$17*FICHE!$C$13&lt;J653,"Forfait limité à "&amp;FICHE!$C$13&amp;"€/jour","")</f>
        <v/>
      </c>
      <c r="AU653" s="788"/>
      <c r="AV653" s="824"/>
      <c r="AW653" s="824"/>
      <c r="AX653" s="824"/>
      <c r="AY653" s="824"/>
      <c r="AZ653" s="824"/>
    </row>
    <row r="654" spans="1:211" s="862" customFormat="1" ht="13.9" hidden="1" customHeight="1">
      <c r="A654" s="843"/>
      <c r="B654" s="844"/>
      <c r="C654" s="968" t="str">
        <f>IF('1C TSrécur15'!C$17&lt;&gt;0,'1C TSrécur15'!$B$12,"")</f>
        <v/>
      </c>
      <c r="D654" s="969"/>
      <c r="E654" s="970"/>
      <c r="F654" s="845" t="str">
        <f>IF(AND($C654='1C TSrécur15'!$B$12,'1C TSrécur15'!$B$16="récurrentes",'1C TSrécur15'!$C$17&lt;&gt;""),'1C TSrécur15'!$C$21,"")</f>
        <v/>
      </c>
      <c r="G654" s="846"/>
      <c r="H654" s="847">
        <v>0.21</v>
      </c>
      <c r="I654" s="847">
        <v>1</v>
      </c>
      <c r="J654" s="848"/>
      <c r="K654" s="849">
        <f t="shared" ref="K654:K677" si="215">J654+(J654*H654)</f>
        <v>0</v>
      </c>
      <c r="L654" s="850">
        <f>IF(OR('1C TSrécur15'!$B$12="",'1C TSrécur15'!C$30=0),0,IF(AND('1C TSrécur15'!$B$12&lt;&gt;"",$K$2="Pôle",'1C TSrécur15'!$C$12="OUI"),(('1C TSrécur15'!C$22+'1C TSrécur15'!C$23+'1C TSrécur15'!C$24+'1C TSrécur15'!C$25+'1C TSrécur15'!C$29)/'1C TSrécur15'!C$17),IF(AND('1C TSrécur15'!$B$12&lt;&gt;"",$K$2="Pôle",'1C TSrécur15'!$C$12="NON"),(('1C TSrécur15'!C$22+'1C TSrécur15'!C$23+'1C TSrécur15'!C$24+'1C TSrécur15'!C$25+'1C TSrécur15'!C$29)/'1C TSrécur15'!C$30),IF(AND('1C TSrécur15'!$B$12&lt;&gt;"",$K$2&lt;&gt;"Pôle",'1C TSrécur15'!$C$12="OUI"),(('1C TSrécur15'!C$22+'1C TSrécur15'!C$23+'1C TSrécur15'!C$24+'1C TSrécur15'!C$25+'1C TSrécur15'!C$26+'1C TSrécur15'!C$27+'1C TSrécur15'!C$28+'1C TSrécur15'!C$29)/'1C TSrécur15'!C$17),IF(AND('1C TSrécur15'!$B$12&lt;&gt;"",$K$2&lt;&gt;"Pôle",'1C TSrécur15'!$C$12="NON"),(('1C TSrécur15'!C$22+'1C TSrécur15'!C$23+'1C TSrécur15'!C$24+'1C TSrécur15'!C$25+'1C TSrécur15'!C$26+'1C TSrécur15'!C$27+'1C TSrécur15'!C$28+'1C TSrécur15'!C$29)/'1C TSrécur15'!C$30))))))</f>
        <v>0</v>
      </c>
      <c r="M654" s="850">
        <f>IF(OR('1C TSrécur15'!$B$12="",'1C TSrécur15'!C$30=0),0,IF(AND('1C TSrécur15'!$B$12&lt;&gt;"",$K$2="Pôle",'1C TSrécur15'!$C$12="OUI"),(('1C TSrécur15'!C$26+'1C TSrécur15'!C$27+'1C TSrécur15'!C$28)/'1C TSrécur15'!C$17),IF(AND('1C TSrécur15'!$B$12&lt;&gt;"",$K$2="Pôle",'1C TSrécur15'!$C$12="NON"),(('1C TSrécur15'!C$26+'1C TSrécur15'!C$27+'1C TSrécur15'!C$28)/'1C TSrécur15'!C$30),IF(AND('1C TSrécur15'!$B$12&lt;&gt;"",$K$2&lt;&gt;"Pôle"),0))))</f>
        <v>0</v>
      </c>
      <c r="N654" s="850">
        <f>IF(AND('1C TSrécur15'!$C$17&lt;&gt;0,'1C TSrécur15'!$C$30&lt;&gt;0),L654+M654,0)</f>
        <v>0</v>
      </c>
      <c r="O654" s="851" t="str">
        <f>IF(AND('1C TSrécur15'!C$17&lt;&gt;0,'1C TSrécur15'!$C$12="OUI"),'1C TSrécur15'!C$36/'1C TSrécur15'!C$17,"")</f>
        <v/>
      </c>
      <c r="P654" s="852" t="str">
        <f>IF(AND('1C TSrécur15'!C$17&lt;&gt;0,'1C TSrécur15'!$C$12="OUI"),'1C TSrécur15'!$C$37/'1C TSrécur15'!C$17,"")</f>
        <v/>
      </c>
      <c r="Q654" s="852" t="str">
        <f>IF(AND('1C TSrécur15'!C$17&lt;&gt;0,'1C TSrécur15'!$C$12="OUI"),'1C TSrécur15'!$C$38/'1C TSrécur15'!C$17,"")</f>
        <v/>
      </c>
      <c r="R654" s="852" t="str">
        <f>IF(AND('1C TSrécur15'!C$17&lt;&gt;0,'1C TSrécur15'!$C$12="OUI"),'1C TSrécur15'!$C$39/'1C TSrécur15'!C$17,"")</f>
        <v/>
      </c>
      <c r="S654" s="852" t="str">
        <f>IF(AND('1C TSrécur15'!C$17&lt;&gt;0,'1C TSrécur15'!$C$12="OUI"),'1C TSrécur15'!$C$40/'1C TSrécur15'!C$17,"")</f>
        <v/>
      </c>
      <c r="T654" s="852" t="str">
        <f>IF(AND('1C TSrécur15'!C$17&lt;&gt;0,'1C TSrécur15'!$C$12="OUI"),'1C TSrécur15'!$C$41/'1C TSrécur15'!C$17,"")</f>
        <v/>
      </c>
      <c r="U654" s="852" t="str">
        <f>IF(AND('1C TSrécur15'!C$17&lt;&gt;0,'1C TSrécur15'!$C$12="OUI"),'1C TSrécur15'!$C$42/'1C TSrécur15'!C$17,"")</f>
        <v/>
      </c>
      <c r="V654" s="852" t="str">
        <f>IF(AND('1C TSrécur15'!C$17&lt;&gt;0,'1C TSrécur15'!$C$12="OUI"),'1C TSrécur15'!$C$43/'1C TSrécur15'!C$17,"")</f>
        <v/>
      </c>
      <c r="W654" s="852" t="str">
        <f>IF(AND('1C TSrécur15'!C$17&lt;&gt;0,'1C TSrécur15'!$C$12="OUI"),'1C TSrécur15'!$C$44/'1C TSrécur15'!C$17,"")</f>
        <v/>
      </c>
      <c r="X654" s="852" t="str">
        <f>IF(AND('1C TSrécur15'!C$17&lt;&gt;0,'1C TSrécur15'!$C$12="OUI"),'1C TSrécur15'!$C$45/'1C TSrécur15'!C$17,"")</f>
        <v/>
      </c>
      <c r="Y654" s="852" t="str">
        <f>IF(AND('1C TSrécur15'!C$17&lt;&gt;0,'1C TSrécur15'!$C$12="OUI"),'1C TSrécur15'!$C$46/'1C TSrécur15'!C$17,"")</f>
        <v/>
      </c>
      <c r="Z654" s="852" t="str">
        <f>IF(AND('1C TSrécur15'!C$17&lt;&gt;0,'1C TSrécur15'!$C$12="OUI"),'1C TSrécur15'!$C$47/'1C TSrécur15'!C$17,"")</f>
        <v/>
      </c>
      <c r="AA654" s="852" t="str">
        <f>IF(AND('1C TSrécur15'!C$17&lt;&gt;0,'1C TSrécur15'!$C$12="OUI"),'1C TSrécur15'!$C$48/'1C TSrécur15'!C$17,"")</f>
        <v/>
      </c>
      <c r="AB654" s="852" t="str">
        <f>IF(AND('1C TSrécur15'!C$17&lt;&gt;0,'1C TSrécur15'!$C$12="OUI"),'1C TSrécur15'!$C$49/'1C TSrécur15'!C$17,"")</f>
        <v/>
      </c>
      <c r="AC654" s="852" t="str">
        <f>IF(AND('1C TSrécur15'!C$17&lt;&gt;0,'1C TSrécur15'!$C$12="OUI"),'1C TSrécur15'!$C$50/'1C TSrécur15'!C$17,"")</f>
        <v/>
      </c>
      <c r="AD654" s="852" t="str">
        <f>IF(AND('1C TSrécur15'!C$17&lt;&gt;0,'1C TSrécur15'!$C$12="OUI"),'1C TSrécur15'!$C$51/'1C TSrécur15'!C$17,"")</f>
        <v/>
      </c>
      <c r="AE654" s="852" t="str">
        <f>IF(AND('1C TSrécur15'!C$17&lt;&gt;0,'1C TSrécur15'!$C$12="OUI"),'1C TSrécur15'!$C$52/'1C TSrécur15'!C$17,"")</f>
        <v/>
      </c>
      <c r="AF654" s="852" t="str">
        <f>IF(AND('1C TSrécur15'!C$17&lt;&gt;0,'1C TSrécur15'!$C$12="OUI"),'1C TSrécur15'!$C$53/'1C TSrécur15'!C$17,"")</f>
        <v/>
      </c>
      <c r="AG654" s="852" t="str">
        <f>IF(AND('1C TSrécur15'!C$17&lt;&gt;0,'1C TSrécur15'!$C$12="OUI"),'1C TSrécur15'!$C$54/'1C TSrécur15'!C$17,"")</f>
        <v/>
      </c>
      <c r="AH654" s="852" t="str">
        <f>IF(AND('1C TSrécur15'!C$17&lt;&gt;0,'1C TSrécur15'!$C$12="OUI"),'1C TSrécur15'!$C$55/'1C TSrécur15'!C$17,"")</f>
        <v/>
      </c>
      <c r="AI654" s="852" t="str">
        <f>IF(AND('1C TSrécur15'!C$17&lt;&gt;0,'1C TSrécur15'!$C$12="OUI"),'1C TSrécur15'!$C$56/'1C TSrécur15'!C$17,"")</f>
        <v/>
      </c>
      <c r="AJ654" s="852" t="str">
        <f>IF(AND('1C TSrécur15'!C$17&lt;&gt;0,'1C TSrécur15'!$C$12="OUI"),'1C TSrécur15'!$C$57/'1C TSrécur15'!C$17,"")</f>
        <v/>
      </c>
      <c r="AK654" s="852">
        <f>IF(AND('1C TSrécur15'!C$17&lt;&gt;0,'1C TSrécur15'!$C$12="OUI"),'1C TSrécur15'!C$58/'1C TSrécur15'!C$17,0)</f>
        <v>0</v>
      </c>
      <c r="AL654" s="853">
        <f>IF(AND('1C TSrécur15'!$B$12&lt;&gt;"",'1C TSrécur15'!$C$12="OUI"),N654+AK654,N654)</f>
        <v>0</v>
      </c>
      <c r="AM654" s="854">
        <f t="shared" si="186"/>
        <v>0</v>
      </c>
      <c r="AN654" s="854">
        <f t="shared" si="187"/>
        <v>0</v>
      </c>
      <c r="AO654" s="855">
        <f>AM654+AN654</f>
        <v>0</v>
      </c>
      <c r="AP654" s="856">
        <f>AM654-AR654</f>
        <v>0</v>
      </c>
      <c r="AQ654" s="857">
        <f t="shared" ref="AQ654:AQ658" si="216">IF(M654=0,0,AN654-AS654)</f>
        <v>0</v>
      </c>
      <c r="AR654" s="858"/>
      <c r="AS654" s="859"/>
      <c r="AT654" s="860" t="str">
        <f>IF(('1C TSrécur15'!C$17*FICHE!$C$13)&lt;J654,"Forfait limité à "&amp;FICHE!$C$13&amp;"€/jour","")</f>
        <v/>
      </c>
      <c r="AU654" s="861"/>
      <c r="AV654" s="907"/>
      <c r="AW654" s="907"/>
      <c r="AX654" s="907"/>
      <c r="AY654" s="907"/>
      <c r="AZ654" s="907"/>
      <c r="BA654" s="767"/>
      <c r="BB654" s="767"/>
      <c r="BC654" s="767"/>
      <c r="BD654" s="767"/>
      <c r="BE654" s="767"/>
      <c r="BF654" s="767"/>
      <c r="BG654" s="767"/>
      <c r="BH654" s="767"/>
      <c r="BI654" s="767"/>
      <c r="BJ654" s="767"/>
      <c r="BK654" s="767"/>
      <c r="BL654" s="767"/>
      <c r="BM654" s="767"/>
      <c r="BN654" s="767"/>
      <c r="BO654" s="767"/>
      <c r="BP654" s="767"/>
      <c r="BQ654" s="767"/>
      <c r="BR654" s="767"/>
      <c r="BS654" s="767"/>
      <c r="BT654" s="767"/>
      <c r="BU654" s="767"/>
      <c r="BV654" s="767"/>
      <c r="BW654" s="767"/>
      <c r="BX654" s="767"/>
      <c r="BY654" s="767"/>
      <c r="BZ654" s="767"/>
      <c r="CA654" s="767"/>
      <c r="CB654" s="767"/>
      <c r="CC654" s="767"/>
      <c r="CD654" s="767"/>
      <c r="CE654" s="767"/>
      <c r="CF654" s="767"/>
      <c r="CG654" s="767"/>
      <c r="CH654" s="767"/>
      <c r="CI654" s="767"/>
      <c r="CJ654" s="767"/>
      <c r="CK654" s="767"/>
      <c r="CL654" s="767"/>
      <c r="CM654" s="767"/>
      <c r="CN654" s="767"/>
      <c r="CO654" s="767"/>
      <c r="CP654" s="767"/>
      <c r="CQ654" s="767"/>
      <c r="CR654" s="767"/>
      <c r="CS654" s="767"/>
      <c r="CT654" s="767"/>
      <c r="CU654" s="767"/>
      <c r="CV654" s="767"/>
      <c r="CW654" s="767"/>
      <c r="CX654" s="767"/>
      <c r="CY654" s="767"/>
      <c r="CZ654" s="767"/>
      <c r="DA654" s="767"/>
      <c r="DB654" s="767"/>
      <c r="DC654" s="767"/>
      <c r="DD654" s="767"/>
      <c r="DE654" s="767"/>
      <c r="DF654" s="767"/>
      <c r="DG654" s="767"/>
      <c r="DH654" s="767"/>
      <c r="DI654" s="767"/>
      <c r="DJ654" s="767"/>
      <c r="DK654" s="767"/>
      <c r="DL654" s="767"/>
      <c r="DM654" s="767"/>
      <c r="DN654" s="767"/>
      <c r="DO654" s="767"/>
      <c r="DP654" s="767"/>
      <c r="DQ654" s="767"/>
      <c r="DR654" s="767"/>
      <c r="DS654" s="767"/>
      <c r="DT654" s="767"/>
      <c r="DU654" s="767"/>
      <c r="DV654" s="767"/>
      <c r="DW654" s="767"/>
      <c r="DX654" s="767"/>
      <c r="DY654" s="767"/>
      <c r="DZ654" s="767"/>
      <c r="EA654" s="767"/>
      <c r="EB654" s="767"/>
      <c r="EC654" s="767"/>
      <c r="ED654" s="767"/>
      <c r="EE654" s="767"/>
      <c r="EF654" s="767"/>
      <c r="EG654" s="767"/>
      <c r="EH654" s="767"/>
      <c r="EI654" s="767"/>
      <c r="EJ654" s="767"/>
      <c r="EK654" s="767"/>
      <c r="EL654" s="767"/>
      <c r="EM654" s="767"/>
      <c r="EN654" s="767"/>
      <c r="EO654" s="767"/>
      <c r="EP654" s="767"/>
      <c r="EQ654" s="767"/>
      <c r="ER654" s="767"/>
      <c r="ES654" s="767"/>
      <c r="ET654" s="767"/>
      <c r="EU654" s="767"/>
      <c r="EV654" s="767"/>
      <c r="EW654" s="767"/>
      <c r="EX654" s="767"/>
      <c r="EY654" s="767"/>
      <c r="EZ654" s="767"/>
      <c r="FA654" s="767"/>
      <c r="FB654" s="767"/>
      <c r="FC654" s="767"/>
      <c r="FD654" s="767"/>
      <c r="FE654" s="767"/>
      <c r="FF654" s="767"/>
      <c r="FG654" s="767"/>
      <c r="FH654" s="767"/>
      <c r="FI654" s="767"/>
      <c r="FJ654" s="767"/>
      <c r="FK654" s="767"/>
      <c r="FL654" s="767"/>
      <c r="FM654" s="767"/>
      <c r="FN654" s="767"/>
      <c r="FO654" s="767"/>
      <c r="FP654" s="767"/>
      <c r="FQ654" s="767"/>
      <c r="FR654" s="767"/>
      <c r="FS654" s="767"/>
      <c r="FT654" s="767"/>
      <c r="FU654" s="767"/>
      <c r="FV654" s="767"/>
      <c r="FW654" s="767"/>
      <c r="FX654" s="767"/>
      <c r="FY654" s="767"/>
      <c r="FZ654" s="767"/>
      <c r="GA654" s="767"/>
      <c r="GB654" s="767"/>
      <c r="GC654" s="767"/>
      <c r="GD654" s="767"/>
      <c r="GE654" s="767"/>
      <c r="GF654" s="767"/>
      <c r="GG654" s="767"/>
      <c r="GH654" s="767"/>
      <c r="GI654" s="767"/>
      <c r="GJ654" s="767"/>
      <c r="GK654" s="767"/>
      <c r="GL654" s="767"/>
      <c r="GM654" s="767"/>
      <c r="GN654" s="767"/>
      <c r="GO654" s="767"/>
      <c r="GP654" s="767"/>
      <c r="GQ654" s="767"/>
      <c r="GR654" s="767"/>
      <c r="GS654" s="767"/>
      <c r="GT654" s="767"/>
      <c r="GU654" s="767"/>
      <c r="GV654" s="767"/>
      <c r="GW654" s="767"/>
      <c r="GX654" s="767"/>
      <c r="GY654" s="767"/>
      <c r="GZ654" s="767"/>
      <c r="HA654" s="767"/>
      <c r="HB654" s="767"/>
      <c r="HC654" s="767"/>
    </row>
    <row r="655" spans="1:211" s="864" customFormat="1" ht="13.9" hidden="1" customHeight="1">
      <c r="A655" s="307"/>
      <c r="B655" s="351"/>
      <c r="C655" s="971" t="str">
        <f>IF('1C TSrécur15'!D$17&lt;&gt;0,'1C TSrécur15'!$B$12,"")</f>
        <v/>
      </c>
      <c r="D655" s="972"/>
      <c r="E655" s="973"/>
      <c r="F655" s="93" t="str">
        <f>IF(AND($C655='1C TSrécur15'!$B$12,'1C TSrécur15'!$B$16="récurrentes",'1C TSrécur15'!$D$17&lt;&gt;""),'1C TSrécur15'!$D$21,"")</f>
        <v/>
      </c>
      <c r="G655" s="863"/>
      <c r="H655" s="745">
        <v>0.21</v>
      </c>
      <c r="I655" s="747">
        <v>1</v>
      </c>
      <c r="J655" s="312"/>
      <c r="K655" s="680">
        <f t="shared" si="215"/>
        <v>0</v>
      </c>
      <c r="L655" s="527">
        <f>IF(OR('1C TSrécur15'!$B$12="",'1C TSrécur15'!D$30=0),0,IF(AND('1C TSrécur15'!$B$12&lt;&gt;"",$K$2="Pôle",'1C TSrécur15'!$C$12="OUI"),(('1C TSrécur15'!D$22+'1C TSrécur15'!D$23+'1C TSrécur15'!D$24+'1C TSrécur15'!D$25+'1C TSrécur15'!D$29)/'1C TSrécur15'!D$17),IF(AND('1C TSrécur15'!$B$12&lt;&gt;"",$K$2="Pôle",'1C TSrécur15'!$C$12="NON"),(('1C TSrécur15'!D$22+'1C TSrécur15'!D$23+'1C TSrécur15'!D$24+'1C TSrécur15'!D$25+'1C TSrécur15'!D$29)/'1C TSrécur15'!D$30),IF(AND('1C TSrécur15'!$B$12&lt;&gt;"",$K$2&lt;&gt;"Pôle",'1C TSrécur15'!$C$12="OUI"),(('1C TSrécur15'!D$22+'1C TSrécur15'!D$23+'1C TSrécur15'!D$24+'1C TSrécur15'!D$25+'1C TSrécur15'!D$26+'1C TSrécur15'!D$27+'1C TSrécur15'!D$28+'1C TSrécur15'!D$29)/'1C TSrécur15'!D$17),IF(AND('1C TSrécur15'!$B$12&lt;&gt;"",$K$2&lt;&gt;"Pôle",'1C TSrécur15'!$C$12="NON"),(('1C TSrécur15'!D$22+'1C TSrécur15'!D$23+'1C TSrécur15'!D$24+'1C TSrécur15'!D$25+'1C TSrécur15'!D$26+'1C TSrécur15'!D$27+'1C TSrécur15'!D$28+'1C TSrécur15'!D$29)/'1C TSrécur15'!D$30))))))</f>
        <v>0</v>
      </c>
      <c r="M655" s="527">
        <f>IF(OR('1C TSrécur15'!$B$12="",'1C TSrécur15'!D$30=0),0,IF(AND('1C TSrécur15'!$B$12&lt;&gt;"",$K$2="Pôle",'1C TSrécur15'!$C$12="OUI"),(('1C TSrécur15'!D$26+'1C TSrécur15'!D$27+'1C TSrécur15'!D$28)/'1C TSrécur15'!D$17),IF(AND('1C TSrécur15'!$B$12&lt;&gt;"",$K$2="Pôle",'1C TSrécur15'!$C$12="NON"),(('1C TSrécur15'!D$26+'1C TSrécur15'!D$27+'1C TSrécur15'!D$28)/'1C TSrécur15'!D$30),IF(AND('1C TSrécur15'!$B$12&lt;&gt;"",$K$2&lt;&gt;"Pôle"),0))))</f>
        <v>0</v>
      </c>
      <c r="N655" s="527">
        <f>IF(AND('1C TSrécur15'!$D$17&lt;&gt;0,'1C TSrécur15'!$D$30&lt;&gt;0),L655+M655,0)</f>
        <v>0</v>
      </c>
      <c r="O655" s="542" t="str">
        <f>IF(AND('1C TSrécur15'!D$17&lt;&gt;0,'1C TSrécur15'!$C$12="OUI"),'1C TSrécur15'!D$36/'1C TSrécur15'!D$17,"")</f>
        <v/>
      </c>
      <c r="P655" s="543" t="str">
        <f>IF(AND('1C TSrécur15'!D$17&lt;&gt;0,'1C TSrécur15'!$C$12="OUI"),'1C TSrécur15'!$D$37/'1C TSrécur15'!D$17,"")</f>
        <v/>
      </c>
      <c r="Q655" s="543" t="str">
        <f>IF(AND('1C TSrécur15'!D$17&lt;&gt;0,'1C TSrécur15'!$C$12="OUI"),'1C TSrécur15'!$D$38/'1C TSrécur15'!D$17,"")</f>
        <v/>
      </c>
      <c r="R655" s="543" t="str">
        <f>IF(AND('1C TSrécur15'!D$17&lt;&gt;0,'1C TSrécur15'!$C$12="OUI"),'1C TSrécur15'!$D$39/'1C TSrécur15'!D$17,"")</f>
        <v/>
      </c>
      <c r="S655" s="543" t="str">
        <f>IF(AND('1C TSrécur15'!D$17&lt;&gt;0,'1C TSrécur15'!$C$12="OUI"),'1C TSrécur15'!$D$40/'1C TSrécur15'!D$17,"")</f>
        <v/>
      </c>
      <c r="T655" s="543" t="str">
        <f>IF(AND('1C TSrécur15'!D$17&lt;&gt;0,'1C TSrécur15'!$C$12="OUI"),'1C TSrécur15'!$D$41/'1C TSrécur15'!D$17,"")</f>
        <v/>
      </c>
      <c r="U655" s="543" t="str">
        <f>IF(AND('1C TSrécur15'!D$17&lt;&gt;0,'1C TSrécur15'!$C$12="OUI"),'1C TSrécur15'!$D$42/'1C TSrécur15'!D$17,"")</f>
        <v/>
      </c>
      <c r="V655" s="543" t="str">
        <f>IF(AND('1C TSrécur15'!D$17&lt;&gt;0,'1C TSrécur15'!$C$12="OUI"),'1C TSrécur15'!$D$43/'1C TSrécur15'!D$17,"")</f>
        <v/>
      </c>
      <c r="W655" s="543" t="str">
        <f>IF(AND('1C TSrécur15'!D$17&lt;&gt;0,'1C TSrécur15'!$C$12="OUI"),'1C TSrécur15'!$D$44/'1C TSrécur15'!D$17,"")</f>
        <v/>
      </c>
      <c r="X655" s="543" t="str">
        <f>IF(AND('1C TSrécur15'!D$17&lt;&gt;0,'1C TSrécur15'!$C$12="OUI"),'1C TSrécur15'!$D$45/'1C TSrécur15'!D$17,"")</f>
        <v/>
      </c>
      <c r="Y655" s="543" t="str">
        <f>IF(AND('1C TSrécur15'!D$17&lt;&gt;0,'1C TSrécur15'!$C$12="OUI"),'1C TSrécur15'!$D$46/'1C TSrécur15'!D$17,"")</f>
        <v/>
      </c>
      <c r="Z655" s="543" t="str">
        <f>IF(AND('1C TSrécur15'!D$17&lt;&gt;0,'1C TSrécur15'!$C$12="OUI"),'1C TSrécur15'!$D$47/'1C TSrécur15'!D$17,"")</f>
        <v/>
      </c>
      <c r="AA655" s="543" t="str">
        <f>IF(AND('1C TSrécur15'!D$17&lt;&gt;0,'1C TSrécur15'!$C$12="OUI"),'1C TSrécur15'!$D$48/'1C TSrécur15'!D$17,"")</f>
        <v/>
      </c>
      <c r="AB655" s="543" t="str">
        <f>IF(AND('1C TSrécur15'!D$17&lt;&gt;0,'1C TSrécur15'!$C$12="OUI"),'1C TSrécur15'!$D$49/'1C TSrécur15'!D$17,"")</f>
        <v/>
      </c>
      <c r="AC655" s="543" t="str">
        <f>IF(AND('1C TSrécur15'!D$17&lt;&gt;0,'1C TSrécur15'!$C$12="OUI"),'1C TSrécur15'!$D$50/'1C TSrécur15'!D$17,"")</f>
        <v/>
      </c>
      <c r="AD655" s="543" t="str">
        <f>IF(AND('1C TSrécur15'!D$17&lt;&gt;0,'1C TSrécur15'!$C$12="OUI"),'1C TSrécur15'!$D$51/'1C TSrécur15'!D$17,"")</f>
        <v/>
      </c>
      <c r="AE655" s="543" t="str">
        <f>IF(AND('1C TSrécur15'!D$17&lt;&gt;0,'1C TSrécur15'!$C$12="OUI"),'1C TSrécur15'!$D$52/'1C TSrécur15'!D$17,"")</f>
        <v/>
      </c>
      <c r="AF655" s="543" t="str">
        <f>IF(AND('1C TSrécur15'!D$17&lt;&gt;0,'1C TSrécur15'!$C$12="OUI"),'1C TSrécur15'!$D$53/'1C TSrécur15'!D$17,"")</f>
        <v/>
      </c>
      <c r="AG655" s="543" t="str">
        <f>IF(AND('1C TSrécur15'!D$17&lt;&gt;0,'1C TSrécur15'!$C$12="OUI"),'1C TSrécur15'!$D$54/'1C TSrécur15'!D$17,"")</f>
        <v/>
      </c>
      <c r="AH655" s="543" t="str">
        <f>IF(AND('1C TSrécur15'!D$17&lt;&gt;0,'1C TSrécur15'!$C$12="OUI"),'1C TSrécur15'!$D$55/'1C TSrécur15'!D$17,"")</f>
        <v/>
      </c>
      <c r="AI655" s="543" t="str">
        <f>IF(AND('1C TSrécur15'!D$17&lt;&gt;0,'1C TSrécur15'!$C$12="OUI"),'1C TSrécur15'!$D$56/'1C TSrécur15'!D$17,"")</f>
        <v/>
      </c>
      <c r="AJ655" s="543" t="str">
        <f>IF(AND('1C TSrécur15'!D$17&lt;&gt;0,'1C TSrécur15'!$C$12="OUI"),'1C TSrécur15'!$D$57/'1C TSrécur15'!D$17,"")</f>
        <v/>
      </c>
      <c r="AK655" s="543">
        <f>IF(AND('1C TSrécur15'!D$17&lt;&gt;0,'1C TSrécur15'!$C$12="OUI"),'1C TSrécur15'!D$58/'1C TSrécur15'!D$17,0)</f>
        <v>0</v>
      </c>
      <c r="AL655" s="72">
        <f>IF(AND('1C TSrécur15'!$B$12&lt;&gt;"",'1C TSrécur15'!$C$12="OUI"),N655+AK655,N655)</f>
        <v>0</v>
      </c>
      <c r="AM655" s="344">
        <f t="shared" si="186"/>
        <v>0</v>
      </c>
      <c r="AN655" s="344">
        <f t="shared" si="187"/>
        <v>0</v>
      </c>
      <c r="AO655" s="345">
        <f t="shared" ref="AO655:AO665" si="217">AM655+AN655</f>
        <v>0</v>
      </c>
      <c r="AP655" s="573">
        <f t="shared" ref="AP655:AP665" si="218">AM655-AR655</f>
        <v>0</v>
      </c>
      <c r="AQ655" s="583">
        <f t="shared" si="216"/>
        <v>0</v>
      </c>
      <c r="AR655" s="579"/>
      <c r="AS655" s="102"/>
      <c r="AT655" s="27" t="str">
        <f>IF(('1C TSrécur15'!D$17*FICHE!$C$13)&lt;J655,"Forfait limité à "&amp;FICHE!$C$13&amp;"€/jour","")</f>
        <v/>
      </c>
      <c r="AU655" s="592"/>
      <c r="AV655" s="824"/>
      <c r="AW655" s="824"/>
      <c r="AX655" s="824"/>
      <c r="AY655" s="824"/>
      <c r="AZ655" s="824"/>
      <c r="BA655" s="767"/>
      <c r="BB655" s="767"/>
      <c r="BC655" s="767"/>
      <c r="BD655" s="767"/>
      <c r="BE655" s="767"/>
      <c r="BF655" s="767"/>
      <c r="BG655" s="767"/>
      <c r="BH655" s="767"/>
      <c r="BI655" s="767"/>
      <c r="BJ655" s="767"/>
      <c r="BK655" s="767"/>
      <c r="BL655" s="767"/>
      <c r="BM655" s="767"/>
      <c r="BN655" s="767"/>
      <c r="BO655" s="767"/>
      <c r="BP655" s="767"/>
      <c r="BQ655" s="767"/>
      <c r="BR655" s="767"/>
      <c r="BS655" s="767"/>
      <c r="BT655" s="767"/>
      <c r="BU655" s="767"/>
      <c r="BV655" s="767"/>
      <c r="BW655" s="767"/>
      <c r="BX655" s="767"/>
      <c r="BY655" s="767"/>
      <c r="BZ655" s="767"/>
      <c r="CA655" s="767"/>
      <c r="CB655" s="767"/>
      <c r="CC655" s="767"/>
      <c r="CD655" s="767"/>
      <c r="CE655" s="767"/>
      <c r="CF655" s="767"/>
      <c r="CG655" s="767"/>
      <c r="CH655" s="767"/>
      <c r="CI655" s="767"/>
      <c r="CJ655" s="767"/>
      <c r="CK655" s="767"/>
      <c r="CL655" s="767"/>
      <c r="CM655" s="767"/>
      <c r="CN655" s="767"/>
      <c r="CO655" s="767"/>
      <c r="CP655" s="767"/>
      <c r="CQ655" s="767"/>
      <c r="CR655" s="767"/>
      <c r="CS655" s="767"/>
      <c r="CT655" s="767"/>
      <c r="CU655" s="767"/>
      <c r="CV655" s="767"/>
      <c r="CW655" s="767"/>
      <c r="CX655" s="767"/>
      <c r="CY655" s="767"/>
      <c r="CZ655" s="767"/>
      <c r="DA655" s="767"/>
      <c r="DB655" s="767"/>
      <c r="DC655" s="767"/>
      <c r="DD655" s="767"/>
      <c r="DE655" s="767"/>
      <c r="DF655" s="767"/>
      <c r="DG655" s="767"/>
      <c r="DH655" s="767"/>
      <c r="DI655" s="767"/>
      <c r="DJ655" s="767"/>
      <c r="DK655" s="767"/>
      <c r="DL655" s="767"/>
      <c r="DM655" s="767"/>
      <c r="DN655" s="767"/>
      <c r="DO655" s="767"/>
      <c r="DP655" s="767"/>
      <c r="DQ655" s="767"/>
      <c r="DR655" s="767"/>
      <c r="DS655" s="767"/>
      <c r="DT655" s="767"/>
      <c r="DU655" s="767"/>
      <c r="DV655" s="767"/>
      <c r="DW655" s="767"/>
      <c r="DX655" s="767"/>
      <c r="DY655" s="767"/>
      <c r="DZ655" s="767"/>
      <c r="EA655" s="767"/>
      <c r="EB655" s="767"/>
      <c r="EC655" s="767"/>
      <c r="ED655" s="767"/>
      <c r="EE655" s="767"/>
      <c r="EF655" s="767"/>
      <c r="EG655" s="767"/>
      <c r="EH655" s="767"/>
      <c r="EI655" s="767"/>
      <c r="EJ655" s="767"/>
      <c r="EK655" s="767"/>
      <c r="EL655" s="767"/>
      <c r="EM655" s="767"/>
      <c r="EN655" s="767"/>
      <c r="EO655" s="767"/>
      <c r="EP655" s="767"/>
      <c r="EQ655" s="767"/>
      <c r="ER655" s="767"/>
      <c r="ES655" s="767"/>
      <c r="ET655" s="767"/>
      <c r="EU655" s="767"/>
      <c r="EV655" s="767"/>
      <c r="EW655" s="767"/>
      <c r="EX655" s="767"/>
      <c r="EY655" s="767"/>
      <c r="EZ655" s="767"/>
      <c r="FA655" s="767"/>
      <c r="FB655" s="767"/>
      <c r="FC655" s="767"/>
      <c r="FD655" s="767"/>
      <c r="FE655" s="767"/>
      <c r="FF655" s="767"/>
      <c r="FG655" s="767"/>
      <c r="FH655" s="767"/>
      <c r="FI655" s="767"/>
      <c r="FJ655" s="767"/>
      <c r="FK655" s="767"/>
      <c r="FL655" s="767"/>
      <c r="FM655" s="767"/>
      <c r="FN655" s="767"/>
      <c r="FO655" s="767"/>
      <c r="FP655" s="767"/>
      <c r="FQ655" s="767"/>
      <c r="FR655" s="767"/>
      <c r="FS655" s="767"/>
      <c r="FT655" s="767"/>
      <c r="FU655" s="767"/>
      <c r="FV655" s="767"/>
      <c r="FW655" s="767"/>
      <c r="FX655" s="767"/>
      <c r="FY655" s="767"/>
      <c r="FZ655" s="767"/>
      <c r="GA655" s="767"/>
      <c r="GB655" s="767"/>
      <c r="GC655" s="767"/>
      <c r="GD655" s="767"/>
      <c r="GE655" s="767"/>
      <c r="GF655" s="767"/>
      <c r="GG655" s="767"/>
      <c r="GH655" s="767"/>
      <c r="GI655" s="767"/>
      <c r="GJ655" s="767"/>
      <c r="GK655" s="767"/>
      <c r="GL655" s="767"/>
      <c r="GM655" s="767"/>
      <c r="GN655" s="767"/>
      <c r="GO655" s="767"/>
      <c r="GP655" s="767"/>
      <c r="GQ655" s="767"/>
      <c r="GR655" s="767"/>
      <c r="GS655" s="767"/>
      <c r="GT655" s="767"/>
      <c r="GU655" s="767"/>
      <c r="GV655" s="767"/>
      <c r="GW655" s="767"/>
      <c r="GX655" s="767"/>
      <c r="GY655" s="767"/>
      <c r="GZ655" s="767"/>
      <c r="HA655" s="767"/>
      <c r="HB655" s="767"/>
      <c r="HC655" s="767"/>
    </row>
    <row r="656" spans="1:211" s="864" customFormat="1" ht="13.9" hidden="1" customHeight="1">
      <c r="A656" s="307"/>
      <c r="B656" s="351"/>
      <c r="C656" s="971" t="str">
        <f>IF('1C TSrécur15'!E$17&lt;&gt;0,'1C TSrécur15'!$B$12,"")</f>
        <v/>
      </c>
      <c r="D656" s="972"/>
      <c r="E656" s="973"/>
      <c r="F656" s="93" t="str">
        <f>IF(AND($C656='1C TSrécur15'!$B$12,'1C TSrécur15'!$B$16="récurrentes",'1C TSrécur15'!$E$17&lt;&gt;""),'1C TSrécur15'!$E$21,"")</f>
        <v/>
      </c>
      <c r="G656" s="863"/>
      <c r="H656" s="745">
        <v>0.21</v>
      </c>
      <c r="I656" s="747">
        <v>1</v>
      </c>
      <c r="J656" s="312"/>
      <c r="K656" s="680">
        <f t="shared" si="215"/>
        <v>0</v>
      </c>
      <c r="L656" s="527">
        <f>IF(OR('1C TSrécur15'!$B$12="",'1C TSrécur15'!E$30=0),0,IF(AND('1C TSrécur15'!$B$12&lt;&gt;"",$K$2="Pôle",'1C TSrécur15'!$C$12="OUI"),(('1C TSrécur15'!E$22+'1C TSrécur15'!E$23+'1C TSrécur15'!E$24+'1C TSrécur15'!E$25+'1C TSrécur15'!E$29)/'1C TSrécur15'!E$17),IF(AND('1C TSrécur15'!$B$12&lt;&gt;"",$K$2="Pôle",'1C TSrécur15'!$C$12="NON"),(('1C TSrécur15'!E$22+'1C TSrécur15'!E$23+'1C TSrécur15'!E$24+'1C TSrécur15'!E$25+'1C TSrécur15'!E$29)/'1C TSrécur15'!E$30),IF(AND('1C TSrécur15'!$B$12&lt;&gt;"",$K$2&lt;&gt;"Pôle",'1C TSrécur15'!$C$12="OUI"),(('1C TSrécur15'!E$22+'1C TSrécur15'!E$23+'1C TSrécur15'!E$24+'1C TSrécur15'!E$25+'1C TSrécur15'!E$26+'1C TSrécur15'!E$27+'1C TSrécur15'!E$28+'1C TSrécur15'!E$29)/'1C TSrécur15'!E$17),IF(AND('1C TSrécur15'!$B$12&lt;&gt;"",$K$2&lt;&gt;"Pôle",'1C TSrécur15'!$C$12="NON"),(('1C TSrécur15'!E$22+'1C TSrécur15'!E$23+'1C TSrécur15'!E$24+'1C TSrécur15'!E$25+'1C TSrécur15'!E$26+'1C TSrécur15'!E$27+'1C TSrécur15'!E$28+'1C TSrécur15'!E$29)/'1C TSrécur15'!E$30))))))</f>
        <v>0</v>
      </c>
      <c r="M656" s="527">
        <f>IF(OR('1C TSrécur15'!$B$12="",'1C TSrécur15'!E$30=0),0,IF(AND('1C TSrécur15'!$B$12&lt;&gt;"",$K$2="Pôle",'1C TSrécur15'!$C$12="OUI"),(('1C TSrécur15'!E$26+'1C TSrécur15'!E$27+'1C TSrécur15'!E$28)/'1C TSrécur15'!E$17),IF(AND('1C TSrécur15'!$B$12&lt;&gt;"",$K$2="Pôle",'1C TSrécur15'!$C$12="NON"),(('1C TSrécur15'!E$26+'1C TSrécur15'!E$27+'1C TSrécur15'!E$28)/'1C TSrécur15'!E$30),IF(AND('1C TSrécur15'!$B$12&lt;&gt;"",$K$2&lt;&gt;"Pôle"),0))))</f>
        <v>0</v>
      </c>
      <c r="N656" s="527">
        <f>IF(AND('1C TSrécur15'!$E$17&lt;&gt;0,'1C TSrécur15'!$E$30&lt;&gt;0),L656+M656,0)</f>
        <v>0</v>
      </c>
      <c r="O656" s="542" t="str">
        <f>IF(AND('1C TSrécur15'!E$17&lt;&gt;0,'1C TSrécur15'!$C$12="OUI"),'1C TSrécur15'!E$36/'1C TSrécur15'!E$17,"")</f>
        <v/>
      </c>
      <c r="P656" s="543" t="str">
        <f>IF(AND('1C TSrécur15'!E$17&lt;&gt;0,'1C TSrécur15'!$C$12="OUI"),'1C TSrécur15'!$E$37/'1C TSrécur15'!E$17,"")</f>
        <v/>
      </c>
      <c r="Q656" s="543" t="str">
        <f>IF(AND('1C TSrécur15'!E$17&lt;&gt;0,'1C TSrécur15'!$C$12="OUI"),'1C TSrécur15'!$E$38/'1C TSrécur15'!E$17,"")</f>
        <v/>
      </c>
      <c r="R656" s="543" t="str">
        <f>IF(AND('1C TSrécur15'!E$17&lt;&gt;0,'1C TSrécur15'!$C$12="OUI"),'1C TSrécur15'!$E$39/'1C TSrécur15'!E$17,"")</f>
        <v/>
      </c>
      <c r="S656" s="543" t="str">
        <f>IF(AND('1C TSrécur15'!E$17&lt;&gt;0,'1C TSrécur15'!$C$12="OUI"),'1C TSrécur15'!$E$40/'1C TSrécur15'!E$17,"")</f>
        <v/>
      </c>
      <c r="T656" s="543" t="str">
        <f>IF(AND('1C TSrécur15'!E$17&lt;&gt;0,'1C TSrécur15'!$C$12="OUI"),'1C TSrécur15'!$E$41/'1C TSrécur15'!E$17,"")</f>
        <v/>
      </c>
      <c r="U656" s="543" t="str">
        <f>IF(AND('1C TSrécur15'!E$17&lt;&gt;0,'1C TSrécur15'!$C$12="OUI"),'1C TSrécur15'!$E$42/'1C TSrécur15'!E$17,"")</f>
        <v/>
      </c>
      <c r="V656" s="543" t="str">
        <f>IF(AND('1C TSrécur15'!E$17&lt;&gt;0,'1C TSrécur15'!$C$12="OUI"),'1C TSrécur15'!$E$43/'1C TSrécur15'!E$17,"")</f>
        <v/>
      </c>
      <c r="W656" s="543" t="str">
        <f>IF(AND('1C TSrécur15'!E$17&lt;&gt;0,'1C TSrécur15'!$C$12="OUI"),'1C TSrécur15'!$E$44/'1C TSrécur15'!E$17,"")</f>
        <v/>
      </c>
      <c r="X656" s="543" t="str">
        <f>IF(AND('1C TSrécur15'!E$17&lt;&gt;0,'1C TSrécur15'!$C$12="OUI"),'1C TSrécur15'!$E$45/'1C TSrécur15'!E$17,"")</f>
        <v/>
      </c>
      <c r="Y656" s="543" t="str">
        <f>IF(AND('1C TSrécur15'!E$17&lt;&gt;0,'1C TSrécur15'!$C$12="OUI"),'1C TSrécur15'!$E$46/'1C TSrécur15'!E$17,"")</f>
        <v/>
      </c>
      <c r="Z656" s="543" t="str">
        <f>IF(AND('1C TSrécur15'!E$17&lt;&gt;0,'1C TSrécur15'!$C$12="OUI"),'1C TSrécur15'!$E$47/'1C TSrécur15'!E$17,"")</f>
        <v/>
      </c>
      <c r="AA656" s="543" t="str">
        <f>IF(AND('1C TSrécur15'!E$17&lt;&gt;0,'1C TSrécur15'!$C$12="OUI"),'1C TSrécur15'!$E$48/'1C TSrécur15'!E$17,"")</f>
        <v/>
      </c>
      <c r="AB656" s="543" t="str">
        <f>IF(AND('1C TSrécur15'!E$17&lt;&gt;0,'1C TSrécur15'!$C$12="OUI"),'1C TSrécur15'!$E$49/'1C TSrécur15'!E$17,"")</f>
        <v/>
      </c>
      <c r="AC656" s="543" t="str">
        <f>IF(AND('1C TSrécur15'!E$17&lt;&gt;0,'1C TSrécur15'!$C$12="OUI"),'1C TSrécur15'!$E$50/'1C TSrécur15'!E$17,"")</f>
        <v/>
      </c>
      <c r="AD656" s="543" t="str">
        <f>IF(AND('1C TSrécur15'!E$17&lt;&gt;0,'1C TSrécur15'!$C$12="OUI"),'1C TSrécur15'!$E$51/'1C TSrécur15'!E$17,"")</f>
        <v/>
      </c>
      <c r="AE656" s="543" t="str">
        <f>IF(AND('1C TSrécur15'!E$17&lt;&gt;0,'1C TSrécur15'!$C$12="OUI"),'1C TSrécur15'!$E$52/'1C TSrécur15'!E$17,"")</f>
        <v/>
      </c>
      <c r="AF656" s="543" t="str">
        <f>IF(AND('1C TSrécur15'!E$17&lt;&gt;0,'1C TSrécur15'!$C$12="OUI"),'1C TSrécur15'!$E$53/'1C TSrécur15'!E$17,"")</f>
        <v/>
      </c>
      <c r="AG656" s="543" t="str">
        <f>IF(AND('1C TSrécur15'!E$17&lt;&gt;0,'1C TSrécur15'!$C$12="OUI"),'1C TSrécur15'!$E$54/'1C TSrécur15'!E$17,"")</f>
        <v/>
      </c>
      <c r="AH656" s="543" t="str">
        <f>IF(AND('1C TSrécur15'!E$17&lt;&gt;0,'1C TSrécur15'!$C$12="OUI"),'1C TSrécur15'!$E$55/'1C TSrécur15'!E$17,"")</f>
        <v/>
      </c>
      <c r="AI656" s="543" t="str">
        <f>IF(AND('1C TSrécur15'!E$17&lt;&gt;0,'1C TSrécur15'!$C$12="OUI"),'1C TSrécur15'!$E$56/'1C TSrécur15'!E$17,"")</f>
        <v/>
      </c>
      <c r="AJ656" s="543" t="str">
        <f>IF(AND('1C TSrécur15'!E$17&lt;&gt;0,'1C TSrécur15'!$C$12="OUI"),'1C TSrécur15'!$E$57/'1C TSrécur15'!E$17,"")</f>
        <v/>
      </c>
      <c r="AK656" s="543">
        <f>IF(AND('1C TSrécur15'!E$17&lt;&gt;0,'1C TSrécur15'!$C$12="OUI"),'1C TSrécur15'!E$58/'1C TSrécur15'!E$17,0)</f>
        <v>0</v>
      </c>
      <c r="AL656" s="72">
        <f>IF(AND('1C TSrécur15'!$B$12&lt;&gt;"",'1C TSrécur15'!$C$12="OUI"),N656+AK656,N656)</f>
        <v>0</v>
      </c>
      <c r="AM656" s="344">
        <f t="shared" si="186"/>
        <v>0</v>
      </c>
      <c r="AN656" s="344">
        <f t="shared" si="187"/>
        <v>0</v>
      </c>
      <c r="AO656" s="345">
        <f t="shared" si="217"/>
        <v>0</v>
      </c>
      <c r="AP656" s="573">
        <f t="shared" si="218"/>
        <v>0</v>
      </c>
      <c r="AQ656" s="583">
        <f t="shared" si="216"/>
        <v>0</v>
      </c>
      <c r="AR656" s="579"/>
      <c r="AS656" s="102"/>
      <c r="AT656" s="27" t="str">
        <f>IF(('1C TSrécur15'!E$17*FICHE!$C$13)&lt;J656,"Forfait limité à "&amp;FICHE!$C$13&amp;"€/jour","")</f>
        <v/>
      </c>
      <c r="AU656" s="592"/>
      <c r="AV656" s="824"/>
      <c r="AW656" s="824"/>
      <c r="AX656" s="824"/>
      <c r="AY656" s="824"/>
      <c r="AZ656" s="824"/>
      <c r="BA656" s="767"/>
      <c r="BB656" s="767"/>
      <c r="BC656" s="767"/>
      <c r="BD656" s="767"/>
      <c r="BE656" s="767"/>
      <c r="BF656" s="767"/>
      <c r="BG656" s="767"/>
      <c r="BH656" s="767"/>
      <c r="BI656" s="767"/>
      <c r="BJ656" s="767"/>
      <c r="BK656" s="767"/>
      <c r="BL656" s="767"/>
      <c r="BM656" s="767"/>
      <c r="BN656" s="767"/>
      <c r="BO656" s="767"/>
      <c r="BP656" s="767"/>
      <c r="BQ656" s="767"/>
      <c r="BR656" s="767"/>
      <c r="BS656" s="767"/>
      <c r="BT656" s="767"/>
      <c r="BU656" s="767"/>
      <c r="BV656" s="767"/>
      <c r="BW656" s="767"/>
      <c r="BX656" s="767"/>
      <c r="BY656" s="767"/>
      <c r="BZ656" s="767"/>
      <c r="CA656" s="767"/>
      <c r="CB656" s="767"/>
      <c r="CC656" s="767"/>
      <c r="CD656" s="767"/>
      <c r="CE656" s="767"/>
      <c r="CF656" s="767"/>
      <c r="CG656" s="767"/>
      <c r="CH656" s="767"/>
      <c r="CI656" s="767"/>
      <c r="CJ656" s="767"/>
      <c r="CK656" s="767"/>
      <c r="CL656" s="767"/>
      <c r="CM656" s="767"/>
      <c r="CN656" s="767"/>
      <c r="CO656" s="767"/>
      <c r="CP656" s="767"/>
      <c r="CQ656" s="767"/>
      <c r="CR656" s="767"/>
      <c r="CS656" s="767"/>
      <c r="CT656" s="767"/>
      <c r="CU656" s="767"/>
      <c r="CV656" s="767"/>
      <c r="CW656" s="767"/>
      <c r="CX656" s="767"/>
      <c r="CY656" s="767"/>
      <c r="CZ656" s="767"/>
      <c r="DA656" s="767"/>
      <c r="DB656" s="767"/>
      <c r="DC656" s="767"/>
      <c r="DD656" s="767"/>
      <c r="DE656" s="767"/>
      <c r="DF656" s="767"/>
      <c r="DG656" s="767"/>
      <c r="DH656" s="767"/>
      <c r="DI656" s="767"/>
      <c r="DJ656" s="767"/>
      <c r="DK656" s="767"/>
      <c r="DL656" s="767"/>
      <c r="DM656" s="767"/>
      <c r="DN656" s="767"/>
      <c r="DO656" s="767"/>
      <c r="DP656" s="767"/>
      <c r="DQ656" s="767"/>
      <c r="DR656" s="767"/>
      <c r="DS656" s="767"/>
      <c r="DT656" s="767"/>
      <c r="DU656" s="767"/>
      <c r="DV656" s="767"/>
      <c r="DW656" s="767"/>
      <c r="DX656" s="767"/>
      <c r="DY656" s="767"/>
      <c r="DZ656" s="767"/>
      <c r="EA656" s="767"/>
      <c r="EB656" s="767"/>
      <c r="EC656" s="767"/>
      <c r="ED656" s="767"/>
      <c r="EE656" s="767"/>
      <c r="EF656" s="767"/>
      <c r="EG656" s="767"/>
      <c r="EH656" s="767"/>
      <c r="EI656" s="767"/>
      <c r="EJ656" s="767"/>
      <c r="EK656" s="767"/>
      <c r="EL656" s="767"/>
      <c r="EM656" s="767"/>
      <c r="EN656" s="767"/>
      <c r="EO656" s="767"/>
      <c r="EP656" s="767"/>
      <c r="EQ656" s="767"/>
      <c r="ER656" s="767"/>
      <c r="ES656" s="767"/>
      <c r="ET656" s="767"/>
      <c r="EU656" s="767"/>
      <c r="EV656" s="767"/>
      <c r="EW656" s="767"/>
      <c r="EX656" s="767"/>
      <c r="EY656" s="767"/>
      <c r="EZ656" s="767"/>
      <c r="FA656" s="767"/>
      <c r="FB656" s="767"/>
      <c r="FC656" s="767"/>
      <c r="FD656" s="767"/>
      <c r="FE656" s="767"/>
      <c r="FF656" s="767"/>
      <c r="FG656" s="767"/>
      <c r="FH656" s="767"/>
      <c r="FI656" s="767"/>
      <c r="FJ656" s="767"/>
      <c r="FK656" s="767"/>
      <c r="FL656" s="767"/>
      <c r="FM656" s="767"/>
      <c r="FN656" s="767"/>
      <c r="FO656" s="767"/>
      <c r="FP656" s="767"/>
      <c r="FQ656" s="767"/>
      <c r="FR656" s="767"/>
      <c r="FS656" s="767"/>
      <c r="FT656" s="767"/>
      <c r="FU656" s="767"/>
      <c r="FV656" s="767"/>
      <c r="FW656" s="767"/>
      <c r="FX656" s="767"/>
      <c r="FY656" s="767"/>
      <c r="FZ656" s="767"/>
      <c r="GA656" s="767"/>
      <c r="GB656" s="767"/>
      <c r="GC656" s="767"/>
      <c r="GD656" s="767"/>
      <c r="GE656" s="767"/>
      <c r="GF656" s="767"/>
      <c r="GG656" s="767"/>
      <c r="GH656" s="767"/>
      <c r="GI656" s="767"/>
      <c r="GJ656" s="767"/>
      <c r="GK656" s="767"/>
      <c r="GL656" s="767"/>
      <c r="GM656" s="767"/>
      <c r="GN656" s="767"/>
      <c r="GO656" s="767"/>
      <c r="GP656" s="767"/>
      <c r="GQ656" s="767"/>
      <c r="GR656" s="767"/>
      <c r="GS656" s="767"/>
      <c r="GT656" s="767"/>
      <c r="GU656" s="767"/>
      <c r="GV656" s="767"/>
      <c r="GW656" s="767"/>
      <c r="GX656" s="767"/>
      <c r="GY656" s="767"/>
      <c r="GZ656" s="767"/>
      <c r="HA656" s="767"/>
      <c r="HB656" s="767"/>
      <c r="HC656" s="767"/>
    </row>
    <row r="657" spans="1:211" s="864" customFormat="1" ht="13.9" hidden="1" customHeight="1">
      <c r="A657" s="307"/>
      <c r="B657" s="351"/>
      <c r="C657" s="971" t="str">
        <f>IF('1C TSrécur15'!F$17&lt;&gt;0,'1C TSrécur15'!$B$12,"")</f>
        <v/>
      </c>
      <c r="D657" s="972"/>
      <c r="E657" s="973"/>
      <c r="F657" s="93" t="str">
        <f>IF(AND($C657='1C TSrécur15'!$B$12,'1C TSrécur15'!$B$16="récurrentes",'1C TSrécur15'!$F$17&lt;&gt;""),'1C TSrécur15'!$F$21,"")</f>
        <v/>
      </c>
      <c r="G657" s="863"/>
      <c r="H657" s="745">
        <v>0.21</v>
      </c>
      <c r="I657" s="747">
        <v>1</v>
      </c>
      <c r="J657" s="312"/>
      <c r="K657" s="680">
        <f t="shared" si="215"/>
        <v>0</v>
      </c>
      <c r="L657" s="527">
        <f>IF(OR('1C TSrécur15'!$B$12="",'1C TSrécur15'!F$30=0),0,IF(AND('1C TSrécur15'!$B$12&lt;&gt;"",$K$2="Pôle",'1C TSrécur15'!$C$12="OUI"),(('1C TSrécur15'!F$22+'1C TSrécur15'!F$23+'1C TSrécur15'!F$24+'1C TSrécur15'!F$25+'1C TSrécur15'!F$29)/'1C TSrécur15'!F$17),IF(AND('1C TSrécur15'!$B$12&lt;&gt;"",$K$2="Pôle",'1C TSrécur15'!$C$12="NON"),(('1C TSrécur15'!F$22+'1C TSrécur15'!F$23+'1C TSrécur15'!F$24+'1C TSrécur15'!F$25+'1C TSrécur15'!F$29)/'1C TSrécur15'!F$30),IF(AND('1C TSrécur15'!$B$12&lt;&gt;"",$K$2&lt;&gt;"Pôle",'1C TSrécur15'!$C$12="OUI"),(('1C TSrécur15'!F$22+'1C TSrécur15'!F$23+'1C TSrécur15'!F$24+'1C TSrécur15'!F$25+'1C TSrécur15'!F$26+'1C TSrécur15'!F$27+'1C TSrécur15'!F$28+'1C TSrécur15'!F$29)/'1C TSrécur15'!F$17),IF(AND('1C TSrécur15'!$B$12&lt;&gt;"",$K$2&lt;&gt;"Pôle",'1C TSrécur15'!$C$12="NON"),(('1C TSrécur15'!F$22+'1C TSrécur15'!F$23+'1C TSrécur15'!F$24+'1C TSrécur15'!F$25+'1C TSrécur15'!F$26+'1C TSrécur15'!F$27+'1C TSrécur15'!F$28+'1C TSrécur15'!F$29)/'1C TSrécur15'!F$30))))))</f>
        <v>0</v>
      </c>
      <c r="M657" s="527">
        <f>IF(OR('1C TSrécur15'!$B$12="",'1C TSrécur15'!F$30=0),0,IF(AND('1C TSrécur15'!$B$12&lt;&gt;"",$K$2="Pôle",'1C TSrécur15'!$C$12="OUI"),(('1C TSrécur15'!F$26+'1C TSrécur15'!F$27+'1C TSrécur15'!F$28)/'1C TSrécur15'!F$17),IF(AND('1C TSrécur15'!$B$12&lt;&gt;"",$K$2="Pôle",'1C TSrécur15'!$C$12="NON"),(('1C TSrécur15'!F$26+'1C TSrécur15'!F$27+'1C TSrécur15'!F$28)/'1C TSrécur15'!F$30),IF(AND('1C TSrécur15'!$B$12&lt;&gt;"",$K$2&lt;&gt;"Pôle"),0))))</f>
        <v>0</v>
      </c>
      <c r="N657" s="527">
        <f>IF(AND('1C TSrécur15'!$F$17&lt;&gt;0,'1C TSrécur15'!$F$30&lt;&gt;0),L657+M657,0)</f>
        <v>0</v>
      </c>
      <c r="O657" s="542" t="str">
        <f>IF(AND('1C TSrécur15'!F$17&lt;&gt;0,'1C TSrécur15'!$C$12="OUI"),'1C TSrécur15'!F$36/'1C TSrécur15'!F$17,"")</f>
        <v/>
      </c>
      <c r="P657" s="543" t="str">
        <f>IF(AND('1C TSrécur15'!F$17&lt;&gt;0,'1C TSrécur15'!$C$12="OUI"),'1C TSrécur15'!$F$37/'1C TSrécur15'!F$17,"")</f>
        <v/>
      </c>
      <c r="Q657" s="543" t="str">
        <f>IF(AND('1C TSrécur15'!F$17&lt;&gt;0,'1C TSrécur15'!$C$12="OUI"),'1C TSrécur15'!$F$38/'1C TSrécur15'!F$17,"")</f>
        <v/>
      </c>
      <c r="R657" s="543" t="str">
        <f>IF(AND('1C TSrécur15'!F$17&lt;&gt;0,'1C TSrécur15'!$C$12="OUI"),'1C TSrécur15'!$F$39/'1C TSrécur15'!F$17,"")</f>
        <v/>
      </c>
      <c r="S657" s="543" t="str">
        <f>IF(AND('1C TSrécur15'!F$17&lt;&gt;0,'1C TSrécur15'!$C$12="OUI"),'1C TSrécur15'!$F$40/'1C TSrécur15'!F$17,"")</f>
        <v/>
      </c>
      <c r="T657" s="543" t="str">
        <f>IF(AND('1C TSrécur15'!F$17&lt;&gt;0,'1C TSrécur15'!$C$12="OUI"),'1C TSrécur15'!$F$41/'1C TSrécur15'!F$17,"")</f>
        <v/>
      </c>
      <c r="U657" s="543" t="str">
        <f>IF(AND('1C TSrécur15'!F$17&lt;&gt;0,'1C TSrécur15'!$C$12="OUI"),'1C TSrécur15'!$F$42/'1C TSrécur15'!F$17,"")</f>
        <v/>
      </c>
      <c r="V657" s="543" t="str">
        <f>IF(AND('1C TSrécur15'!F$17&lt;&gt;0,'1C TSrécur15'!$C$12="OUI"),'1C TSrécur15'!$F$43/'1C TSrécur15'!F$17,"")</f>
        <v/>
      </c>
      <c r="W657" s="543" t="str">
        <f>IF(AND('1C TSrécur15'!F$17&lt;&gt;0,'1C TSrécur15'!$C$12="OUI"),'1C TSrécur15'!$F$44/'1C TSrécur15'!F$17,"")</f>
        <v/>
      </c>
      <c r="X657" s="543" t="str">
        <f>IF(AND('1C TSrécur15'!F$17&lt;&gt;0,'1C TSrécur15'!$C$12="OUI"),'1C TSrécur15'!$F$45/'1C TSrécur15'!F$17,"")</f>
        <v/>
      </c>
      <c r="Y657" s="543" t="str">
        <f>IF(AND('1C TSrécur15'!F$17&lt;&gt;0,'1C TSrécur15'!$C$12="OUI"),'1C TSrécur15'!$F$46/'1C TSrécur15'!F$17,"")</f>
        <v/>
      </c>
      <c r="Z657" s="543" t="str">
        <f>IF(AND('1C TSrécur15'!F$17&lt;&gt;0,'1C TSrécur15'!$C$12="OUI"),'1C TSrécur15'!$F$47/'1C TSrécur15'!F$17,"")</f>
        <v/>
      </c>
      <c r="AA657" s="543" t="str">
        <f>IF(AND('1C TSrécur15'!F$17&lt;&gt;0,'1C TSrécur15'!$C$12="OUI"),'1C TSrécur15'!$F$48/'1C TSrécur15'!F$17,"")</f>
        <v/>
      </c>
      <c r="AB657" s="543" t="str">
        <f>IF(AND('1C TSrécur15'!F$17&lt;&gt;0,'1C TSrécur15'!$C$12="OUI"),'1C TSrécur15'!$F$49/'1C TSrécur15'!F$17,"")</f>
        <v/>
      </c>
      <c r="AC657" s="543" t="str">
        <f>IF(AND('1C TSrécur15'!F$17&lt;&gt;0,'1C TSrécur15'!$C$12="OUI"),'1C TSrécur15'!$F$50/'1C TSrécur15'!F$17,"")</f>
        <v/>
      </c>
      <c r="AD657" s="543" t="str">
        <f>IF(AND('1C TSrécur15'!F$17&lt;&gt;0,'1C TSrécur15'!$C$12="OUI"),'1C TSrécur15'!$F$51/'1C TSrécur15'!F$17,"")</f>
        <v/>
      </c>
      <c r="AE657" s="543" t="str">
        <f>IF(AND('1C TSrécur15'!F$17&lt;&gt;0,'1C TSrécur15'!$C$12="OUI"),'1C TSrécur15'!$F$52/'1C TSrécur15'!F$17,"")</f>
        <v/>
      </c>
      <c r="AF657" s="543" t="str">
        <f>IF(AND('1C TSrécur15'!F$17&lt;&gt;0,'1C TSrécur15'!$C$12="OUI"),'1C TSrécur15'!$F$53/'1C TSrécur15'!F$17,"")</f>
        <v/>
      </c>
      <c r="AG657" s="543" t="str">
        <f>IF(AND('1C TSrécur15'!F$17&lt;&gt;0,'1C TSrécur15'!$C$12="OUI"),'1C TSrécur15'!$F$54/'1C TSrécur15'!F$17,"")</f>
        <v/>
      </c>
      <c r="AH657" s="543" t="str">
        <f>IF(AND('1C TSrécur15'!F$17&lt;&gt;0,'1C TSrécur15'!$C$12="OUI"),'1C TSrécur15'!$F$55/'1C TSrécur15'!F$17,"")</f>
        <v/>
      </c>
      <c r="AI657" s="543" t="str">
        <f>IF(AND('1C TSrécur15'!F$17&lt;&gt;0,'1C TSrécur15'!$C$12="OUI"),'1C TSrécur15'!$F$56/'1C TSrécur15'!F$17,"")</f>
        <v/>
      </c>
      <c r="AJ657" s="543" t="str">
        <f>IF(AND('1C TSrécur15'!F$17&lt;&gt;0,'1C TSrécur15'!$C$12="OUI"),'1C TSrécur15'!$F$57/'1C TSrécur15'!F$17,"")</f>
        <v/>
      </c>
      <c r="AK657" s="543">
        <f>IF(AND('1C TSrécur15'!F$17&lt;&gt;0,'1C TSrécur15'!$C$12="OUI"),'1C TSrécur15'!F$58/'1C TSrécur15'!F$17,0)</f>
        <v>0</v>
      </c>
      <c r="AL657" s="72">
        <f>IF(AND('1C TSrécur15'!$B$12&lt;&gt;"",'1C TSrécur15'!$C$12="OUI"),N657+AK657,N657)</f>
        <v>0</v>
      </c>
      <c r="AM657" s="344">
        <f t="shared" si="186"/>
        <v>0</v>
      </c>
      <c r="AN657" s="344">
        <f t="shared" si="187"/>
        <v>0</v>
      </c>
      <c r="AO657" s="345">
        <f t="shared" si="217"/>
        <v>0</v>
      </c>
      <c r="AP657" s="573">
        <f t="shared" si="218"/>
        <v>0</v>
      </c>
      <c r="AQ657" s="583">
        <f t="shared" si="216"/>
        <v>0</v>
      </c>
      <c r="AR657" s="579"/>
      <c r="AS657" s="102"/>
      <c r="AT657" s="27" t="str">
        <f>IF(('1C TSrécur15'!F$17*FICHE!$C$13)&lt;J657,"Forfait limité à "&amp;FICHE!$C$13&amp;"€/jour","")</f>
        <v/>
      </c>
      <c r="AU657" s="592"/>
      <c r="AV657" s="824"/>
      <c r="AW657" s="824"/>
      <c r="AX657" s="824"/>
      <c r="AY657" s="824"/>
      <c r="AZ657" s="824"/>
      <c r="BA657" s="767"/>
      <c r="BB657" s="767"/>
      <c r="BC657" s="767"/>
      <c r="BD657" s="767"/>
      <c r="BE657" s="767"/>
      <c r="BF657" s="767"/>
      <c r="BG657" s="767"/>
      <c r="BH657" s="767"/>
      <c r="BI657" s="767"/>
      <c r="BJ657" s="767"/>
      <c r="BK657" s="767"/>
      <c r="BL657" s="767"/>
      <c r="BM657" s="767"/>
      <c r="BN657" s="767"/>
      <c r="BO657" s="767"/>
      <c r="BP657" s="767"/>
      <c r="BQ657" s="767"/>
      <c r="BR657" s="767"/>
      <c r="BS657" s="767"/>
      <c r="BT657" s="767"/>
      <c r="BU657" s="767"/>
      <c r="BV657" s="767"/>
      <c r="BW657" s="767"/>
      <c r="BX657" s="767"/>
      <c r="BY657" s="767"/>
      <c r="BZ657" s="767"/>
      <c r="CA657" s="767"/>
      <c r="CB657" s="767"/>
      <c r="CC657" s="767"/>
      <c r="CD657" s="767"/>
      <c r="CE657" s="767"/>
      <c r="CF657" s="767"/>
      <c r="CG657" s="767"/>
      <c r="CH657" s="767"/>
      <c r="CI657" s="767"/>
      <c r="CJ657" s="767"/>
      <c r="CK657" s="767"/>
      <c r="CL657" s="767"/>
      <c r="CM657" s="767"/>
      <c r="CN657" s="767"/>
      <c r="CO657" s="767"/>
      <c r="CP657" s="767"/>
      <c r="CQ657" s="767"/>
      <c r="CR657" s="767"/>
      <c r="CS657" s="767"/>
      <c r="CT657" s="767"/>
      <c r="CU657" s="767"/>
      <c r="CV657" s="767"/>
      <c r="CW657" s="767"/>
      <c r="CX657" s="767"/>
      <c r="CY657" s="767"/>
      <c r="CZ657" s="767"/>
      <c r="DA657" s="767"/>
      <c r="DB657" s="767"/>
      <c r="DC657" s="767"/>
      <c r="DD657" s="767"/>
      <c r="DE657" s="767"/>
      <c r="DF657" s="767"/>
      <c r="DG657" s="767"/>
      <c r="DH657" s="767"/>
      <c r="DI657" s="767"/>
      <c r="DJ657" s="767"/>
      <c r="DK657" s="767"/>
      <c r="DL657" s="767"/>
      <c r="DM657" s="767"/>
      <c r="DN657" s="767"/>
      <c r="DO657" s="767"/>
      <c r="DP657" s="767"/>
      <c r="DQ657" s="767"/>
      <c r="DR657" s="767"/>
      <c r="DS657" s="767"/>
      <c r="DT657" s="767"/>
      <c r="DU657" s="767"/>
      <c r="DV657" s="767"/>
      <c r="DW657" s="767"/>
      <c r="DX657" s="767"/>
      <c r="DY657" s="767"/>
      <c r="DZ657" s="767"/>
      <c r="EA657" s="767"/>
      <c r="EB657" s="767"/>
      <c r="EC657" s="767"/>
      <c r="ED657" s="767"/>
      <c r="EE657" s="767"/>
      <c r="EF657" s="767"/>
      <c r="EG657" s="767"/>
      <c r="EH657" s="767"/>
      <c r="EI657" s="767"/>
      <c r="EJ657" s="767"/>
      <c r="EK657" s="767"/>
      <c r="EL657" s="767"/>
      <c r="EM657" s="767"/>
      <c r="EN657" s="767"/>
      <c r="EO657" s="767"/>
      <c r="EP657" s="767"/>
      <c r="EQ657" s="767"/>
      <c r="ER657" s="767"/>
      <c r="ES657" s="767"/>
      <c r="ET657" s="767"/>
      <c r="EU657" s="767"/>
      <c r="EV657" s="767"/>
      <c r="EW657" s="767"/>
      <c r="EX657" s="767"/>
      <c r="EY657" s="767"/>
      <c r="EZ657" s="767"/>
      <c r="FA657" s="767"/>
      <c r="FB657" s="767"/>
      <c r="FC657" s="767"/>
      <c r="FD657" s="767"/>
      <c r="FE657" s="767"/>
      <c r="FF657" s="767"/>
      <c r="FG657" s="767"/>
      <c r="FH657" s="767"/>
      <c r="FI657" s="767"/>
      <c r="FJ657" s="767"/>
      <c r="FK657" s="767"/>
      <c r="FL657" s="767"/>
      <c r="FM657" s="767"/>
      <c r="FN657" s="767"/>
      <c r="FO657" s="767"/>
      <c r="FP657" s="767"/>
      <c r="FQ657" s="767"/>
      <c r="FR657" s="767"/>
      <c r="FS657" s="767"/>
      <c r="FT657" s="767"/>
      <c r="FU657" s="767"/>
      <c r="FV657" s="767"/>
      <c r="FW657" s="767"/>
      <c r="FX657" s="767"/>
      <c r="FY657" s="767"/>
      <c r="FZ657" s="767"/>
      <c r="GA657" s="767"/>
      <c r="GB657" s="767"/>
      <c r="GC657" s="767"/>
      <c r="GD657" s="767"/>
      <c r="GE657" s="767"/>
      <c r="GF657" s="767"/>
      <c r="GG657" s="767"/>
      <c r="GH657" s="767"/>
      <c r="GI657" s="767"/>
      <c r="GJ657" s="767"/>
      <c r="GK657" s="767"/>
      <c r="GL657" s="767"/>
      <c r="GM657" s="767"/>
      <c r="GN657" s="767"/>
      <c r="GO657" s="767"/>
      <c r="GP657" s="767"/>
      <c r="GQ657" s="767"/>
      <c r="GR657" s="767"/>
      <c r="GS657" s="767"/>
      <c r="GT657" s="767"/>
      <c r="GU657" s="767"/>
      <c r="GV657" s="767"/>
      <c r="GW657" s="767"/>
      <c r="GX657" s="767"/>
      <c r="GY657" s="767"/>
      <c r="GZ657" s="767"/>
      <c r="HA657" s="767"/>
      <c r="HB657" s="767"/>
      <c r="HC657" s="767"/>
    </row>
    <row r="658" spans="1:211" s="864" customFormat="1" ht="13.9" hidden="1" customHeight="1">
      <c r="A658" s="307"/>
      <c r="B658" s="351"/>
      <c r="C658" s="971" t="str">
        <f>IF('1C TSrécur15'!G$17&lt;&gt;0,'1C TSrécur15'!$B$12,"")</f>
        <v/>
      </c>
      <c r="D658" s="972"/>
      <c r="E658" s="973"/>
      <c r="F658" s="93" t="str">
        <f>IF(AND($C658='1C TSrécur15'!$B$12,'1C TSrécur15'!$B$16="récurrentes",'1C TSrécur15'!$G$17&lt;&gt;""),'1C TSrécur15'!$G$21,"")</f>
        <v/>
      </c>
      <c r="G658" s="863"/>
      <c r="H658" s="745">
        <v>0.21</v>
      </c>
      <c r="I658" s="747">
        <v>1</v>
      </c>
      <c r="J658" s="312"/>
      <c r="K658" s="680">
        <f t="shared" si="215"/>
        <v>0</v>
      </c>
      <c r="L658" s="527">
        <f>IF(OR('1C TSrécur15'!$B$12="",'1C TSrécur15'!G$30=0),0,IF(AND('1C TSrécur15'!$B$12&lt;&gt;"",$K$2="Pôle",'1C TSrécur15'!$C$12="OUI"),(('1C TSrécur15'!G$22+'1C TSrécur15'!G$23+'1C TSrécur15'!G$24+'1C TSrécur15'!G$25+'1C TSrécur15'!G$29)/'1C TSrécur15'!G$17),IF(AND('1C TSrécur15'!$B$12&lt;&gt;"",$K$2="Pôle",'1C TSrécur15'!$C$12="NON"),(('1C TSrécur15'!G$22+'1C TSrécur15'!G$23+'1C TSrécur15'!G$24+'1C TSrécur15'!G$25+'1C TSrécur15'!G$29)/'1C TSrécur15'!G$30),IF(AND('1C TSrécur15'!$B$12&lt;&gt;"",$K$2&lt;&gt;"Pôle",'1C TSrécur15'!$C$12="OUI"),(('1C TSrécur15'!G$22+'1C TSrécur15'!G$23+'1C TSrécur15'!G$24+'1C TSrécur15'!G$25+'1C TSrécur15'!G$26+'1C TSrécur15'!G$27+'1C TSrécur15'!G$28+'1C TSrécur15'!G$29)/'1C TSrécur15'!G$17),IF(AND('1C TSrécur15'!$B$12&lt;&gt;"",$K$2&lt;&gt;"Pôle",'1C TSrécur15'!$C$12="NON"),(('1C TSrécur15'!G$22+'1C TSrécur15'!G$23+'1C TSrécur15'!G$24+'1C TSrécur15'!G$25+'1C TSrécur15'!G$26+'1C TSrécur15'!G$27+'1C TSrécur15'!G$28+'1C TSrécur15'!G$29)/'1C TSrécur15'!G$30))))))</f>
        <v>0</v>
      </c>
      <c r="M658" s="527">
        <f>IF(OR('1C TSrécur15'!$B$12="",'1C TSrécur15'!G$30=0),0,IF(AND('1C TSrécur15'!$B$12&lt;&gt;"",$K$2="Pôle",'1C TSrécur15'!$C$12="OUI"),(('1C TSrécur15'!G$26+'1C TSrécur15'!G$27+'1C TSrécur15'!G$28)/'1C TSrécur15'!G$17),IF(AND('1C TSrécur15'!$B$12&lt;&gt;"",$K$2="Pôle",'1C TSrécur15'!$C$12="NON"),(('1C TSrécur15'!G$26+'1C TSrécur15'!G$27+'1C TSrécur15'!G$28)/'1C TSrécur15'!G$30),IF(AND('1C TSrécur15'!$B$12&lt;&gt;"",$K$2&lt;&gt;"Pôle"),0))))</f>
        <v>0</v>
      </c>
      <c r="N658" s="527">
        <f>IF(AND('1C TSrécur15'!$G$17&lt;&gt;0,'1C TSrécur15'!$G$30&lt;&gt;0),L658+M658,0)</f>
        <v>0</v>
      </c>
      <c r="O658" s="542" t="str">
        <f>IF(AND('1C TSrécur15'!G$17&lt;&gt;0,'1C TSrécur15'!$C$12="OUI"),'1C TSrécur15'!G$36/'1C TSrécur15'!G$17,"")</f>
        <v/>
      </c>
      <c r="P658" s="543" t="str">
        <f>IF(AND('1C TSrécur15'!G$17&lt;&gt;0,'1C TSrécur15'!$C$12="OUI"),'1C TSrécur15'!$G$37/'1C TSrécur15'!G$17,"")</f>
        <v/>
      </c>
      <c r="Q658" s="543" t="str">
        <f>IF(AND('1C TSrécur15'!G$17&lt;&gt;0,'1C TSrécur15'!$C$12="OUI"),'1C TSrécur15'!$G$38/'1C TSrécur15'!G$17,"")</f>
        <v/>
      </c>
      <c r="R658" s="543" t="str">
        <f>IF(AND('1C TSrécur15'!G$17&lt;&gt;0,'1C TSrécur15'!$C$12="OUI"),'1C TSrécur15'!$G$39/'1C TSrécur15'!G$17,"")</f>
        <v/>
      </c>
      <c r="S658" s="543" t="str">
        <f>IF(AND('1C TSrécur15'!G$17&lt;&gt;0,'1C TSrécur15'!$C$12="OUI"),'1C TSrécur15'!$G$40/'1C TSrécur15'!G$17,"")</f>
        <v/>
      </c>
      <c r="T658" s="543" t="str">
        <f>IF(AND('1C TSrécur15'!G$17&lt;&gt;0,'1C TSrécur15'!$C$12="OUI"),'1C TSrécur15'!$G$41/'1C TSrécur15'!G$17,"")</f>
        <v/>
      </c>
      <c r="U658" s="543" t="str">
        <f>IF(AND('1C TSrécur15'!G$17&lt;&gt;0,'1C TSrécur15'!$C$12="OUI"),'1C TSrécur15'!$G$42/'1C TSrécur15'!G$17,"")</f>
        <v/>
      </c>
      <c r="V658" s="543" t="str">
        <f>IF(AND('1C TSrécur15'!G$17&lt;&gt;0,'1C TSrécur15'!$C$12="OUI"),'1C TSrécur15'!$G$43/'1C TSrécur15'!G$17,"")</f>
        <v/>
      </c>
      <c r="W658" s="543" t="str">
        <f>IF(AND('1C TSrécur15'!G$17&lt;&gt;0,'1C TSrécur15'!$C$12="OUI"),'1C TSrécur15'!$G$44/'1C TSrécur15'!G$17,"")</f>
        <v/>
      </c>
      <c r="X658" s="543" t="str">
        <f>IF(AND('1C TSrécur15'!G$17&lt;&gt;0,'1C TSrécur15'!$C$12="OUI"),'1C TSrécur15'!$G$45/'1C TSrécur15'!G$17,"")</f>
        <v/>
      </c>
      <c r="Y658" s="543" t="str">
        <f>IF(AND('1C TSrécur15'!G$17&lt;&gt;0,'1C TSrécur15'!$C$12="OUI"),'1C TSrécur15'!$G$46/'1C TSrécur15'!G$17,"")</f>
        <v/>
      </c>
      <c r="Z658" s="543" t="str">
        <f>IF(AND('1C TSrécur15'!G$17&lt;&gt;0,'1C TSrécur15'!$C$12="OUI"),'1C TSrécur15'!$G$47/'1C TSrécur15'!G$17,"")</f>
        <v/>
      </c>
      <c r="AA658" s="543" t="str">
        <f>IF(AND('1C TSrécur15'!G$17&lt;&gt;0,'1C TSrécur15'!$C$12="OUI"),'1C TSrécur15'!$G$48/'1C TSrécur15'!G$17,"")</f>
        <v/>
      </c>
      <c r="AB658" s="543" t="str">
        <f>IF(AND('1C TSrécur15'!G$17&lt;&gt;0,'1C TSrécur15'!$C$12="OUI"),'1C TSrécur15'!$G$49/'1C TSrécur15'!G$17,"")</f>
        <v/>
      </c>
      <c r="AC658" s="543" t="str">
        <f>IF(AND('1C TSrécur15'!G$17&lt;&gt;0,'1C TSrécur15'!$C$12="OUI"),'1C TSrécur15'!$G$50/'1C TSrécur15'!G$17,"")</f>
        <v/>
      </c>
      <c r="AD658" s="543" t="str">
        <f>IF(AND('1C TSrécur15'!G$17&lt;&gt;0,'1C TSrécur15'!$C$12="OUI"),'1C TSrécur15'!$G$51/'1C TSrécur15'!G$17,"")</f>
        <v/>
      </c>
      <c r="AE658" s="543" t="str">
        <f>IF(AND('1C TSrécur15'!G$17&lt;&gt;0,'1C TSrécur15'!$C$12="OUI"),'1C TSrécur15'!$G$52/'1C TSrécur15'!G$17,"")</f>
        <v/>
      </c>
      <c r="AF658" s="543" t="str">
        <f>IF(AND('1C TSrécur15'!G$17&lt;&gt;0,'1C TSrécur15'!$C$12="OUI"),'1C TSrécur15'!$G$53/'1C TSrécur15'!G$17,"")</f>
        <v/>
      </c>
      <c r="AG658" s="543" t="str">
        <f>IF(AND('1C TSrécur15'!G$17&lt;&gt;0,'1C TSrécur15'!$C$12="OUI"),'1C TSrécur15'!$G$54/'1C TSrécur15'!G$17,"")</f>
        <v/>
      </c>
      <c r="AH658" s="543" t="str">
        <f>IF(AND('1C TSrécur15'!G$17&lt;&gt;0,'1C TSrécur15'!$C$12="OUI"),'1C TSrécur15'!$G$55/'1C TSrécur15'!G$17,"")</f>
        <v/>
      </c>
      <c r="AI658" s="543" t="str">
        <f>IF(AND('1C TSrécur15'!G$17&lt;&gt;0,'1C TSrécur15'!$C$12="OUI"),'1C TSrécur15'!$G$56/'1C TSrécur15'!G$17,"")</f>
        <v/>
      </c>
      <c r="AJ658" s="543" t="str">
        <f>IF(AND('1C TSrécur15'!G$17&lt;&gt;0,'1C TSrécur15'!$C$12="OUI"),'1C TSrécur15'!$G$57/'1C TSrécur15'!G$17,"")</f>
        <v/>
      </c>
      <c r="AK658" s="543">
        <f>IF(AND('1C TSrécur15'!G$17&lt;&gt;0,'1C TSrécur15'!$C$12="OUI"),'1C TSrécur15'!G$58/'1C TSrécur15'!G$17,0)</f>
        <v>0</v>
      </c>
      <c r="AL658" s="72">
        <f>IF(AND('1C TSrécur15'!$B$12&lt;&gt;"",'1C TSrécur15'!$C$12="OUI"),N658+AK658,N658)</f>
        <v>0</v>
      </c>
      <c r="AM658" s="344">
        <f t="shared" si="186"/>
        <v>0</v>
      </c>
      <c r="AN658" s="344">
        <f t="shared" si="187"/>
        <v>0</v>
      </c>
      <c r="AO658" s="345">
        <f t="shared" si="217"/>
        <v>0</v>
      </c>
      <c r="AP658" s="573">
        <f t="shared" si="218"/>
        <v>0</v>
      </c>
      <c r="AQ658" s="583">
        <f t="shared" si="216"/>
        <v>0</v>
      </c>
      <c r="AR658" s="579"/>
      <c r="AS658" s="102"/>
      <c r="AT658" s="27" t="str">
        <f>IF(('1C TSrécur15'!G$17*FICHE!$C$13)&lt;J658,"Forfait limité à "&amp;FICHE!$C$13&amp;"€/jour","")</f>
        <v/>
      </c>
      <c r="AU658" s="592"/>
      <c r="AV658" s="824"/>
      <c r="AW658" s="824"/>
      <c r="AX658" s="824"/>
      <c r="AY658" s="824"/>
      <c r="AZ658" s="824"/>
      <c r="BA658" s="767"/>
      <c r="BB658" s="767"/>
      <c r="BC658" s="767"/>
      <c r="BD658" s="767"/>
      <c r="BE658" s="767"/>
      <c r="BF658" s="767"/>
      <c r="BG658" s="767"/>
      <c r="BH658" s="767"/>
      <c r="BI658" s="767"/>
      <c r="BJ658" s="767"/>
      <c r="BK658" s="767"/>
      <c r="BL658" s="767"/>
      <c r="BM658" s="767"/>
      <c r="BN658" s="767"/>
      <c r="BO658" s="767"/>
      <c r="BP658" s="767"/>
      <c r="BQ658" s="767"/>
      <c r="BR658" s="767"/>
      <c r="BS658" s="767"/>
      <c r="BT658" s="767"/>
      <c r="BU658" s="767"/>
      <c r="BV658" s="767"/>
      <c r="BW658" s="767"/>
      <c r="BX658" s="767"/>
      <c r="BY658" s="767"/>
      <c r="BZ658" s="767"/>
      <c r="CA658" s="767"/>
      <c r="CB658" s="767"/>
      <c r="CC658" s="767"/>
      <c r="CD658" s="767"/>
      <c r="CE658" s="767"/>
      <c r="CF658" s="767"/>
      <c r="CG658" s="767"/>
      <c r="CH658" s="767"/>
      <c r="CI658" s="767"/>
      <c r="CJ658" s="767"/>
      <c r="CK658" s="767"/>
      <c r="CL658" s="767"/>
      <c r="CM658" s="767"/>
      <c r="CN658" s="767"/>
      <c r="CO658" s="767"/>
      <c r="CP658" s="767"/>
      <c r="CQ658" s="767"/>
      <c r="CR658" s="767"/>
      <c r="CS658" s="767"/>
      <c r="CT658" s="767"/>
      <c r="CU658" s="767"/>
      <c r="CV658" s="767"/>
      <c r="CW658" s="767"/>
      <c r="CX658" s="767"/>
      <c r="CY658" s="767"/>
      <c r="CZ658" s="767"/>
      <c r="DA658" s="767"/>
      <c r="DB658" s="767"/>
      <c r="DC658" s="767"/>
      <c r="DD658" s="767"/>
      <c r="DE658" s="767"/>
      <c r="DF658" s="767"/>
      <c r="DG658" s="767"/>
      <c r="DH658" s="767"/>
      <c r="DI658" s="767"/>
      <c r="DJ658" s="767"/>
      <c r="DK658" s="767"/>
      <c r="DL658" s="767"/>
      <c r="DM658" s="767"/>
      <c r="DN658" s="767"/>
      <c r="DO658" s="767"/>
      <c r="DP658" s="767"/>
      <c r="DQ658" s="767"/>
      <c r="DR658" s="767"/>
      <c r="DS658" s="767"/>
      <c r="DT658" s="767"/>
      <c r="DU658" s="767"/>
      <c r="DV658" s="767"/>
      <c r="DW658" s="767"/>
      <c r="DX658" s="767"/>
      <c r="DY658" s="767"/>
      <c r="DZ658" s="767"/>
      <c r="EA658" s="767"/>
      <c r="EB658" s="767"/>
      <c r="EC658" s="767"/>
      <c r="ED658" s="767"/>
      <c r="EE658" s="767"/>
      <c r="EF658" s="767"/>
      <c r="EG658" s="767"/>
      <c r="EH658" s="767"/>
      <c r="EI658" s="767"/>
      <c r="EJ658" s="767"/>
      <c r="EK658" s="767"/>
      <c r="EL658" s="767"/>
      <c r="EM658" s="767"/>
      <c r="EN658" s="767"/>
      <c r="EO658" s="767"/>
      <c r="EP658" s="767"/>
      <c r="EQ658" s="767"/>
      <c r="ER658" s="767"/>
      <c r="ES658" s="767"/>
      <c r="ET658" s="767"/>
      <c r="EU658" s="767"/>
      <c r="EV658" s="767"/>
      <c r="EW658" s="767"/>
      <c r="EX658" s="767"/>
      <c r="EY658" s="767"/>
      <c r="EZ658" s="767"/>
      <c r="FA658" s="767"/>
      <c r="FB658" s="767"/>
      <c r="FC658" s="767"/>
      <c r="FD658" s="767"/>
      <c r="FE658" s="767"/>
      <c r="FF658" s="767"/>
      <c r="FG658" s="767"/>
      <c r="FH658" s="767"/>
      <c r="FI658" s="767"/>
      <c r="FJ658" s="767"/>
      <c r="FK658" s="767"/>
      <c r="FL658" s="767"/>
      <c r="FM658" s="767"/>
      <c r="FN658" s="767"/>
      <c r="FO658" s="767"/>
      <c r="FP658" s="767"/>
      <c r="FQ658" s="767"/>
      <c r="FR658" s="767"/>
      <c r="FS658" s="767"/>
      <c r="FT658" s="767"/>
      <c r="FU658" s="767"/>
      <c r="FV658" s="767"/>
      <c r="FW658" s="767"/>
      <c r="FX658" s="767"/>
      <c r="FY658" s="767"/>
      <c r="FZ658" s="767"/>
      <c r="GA658" s="767"/>
      <c r="GB658" s="767"/>
      <c r="GC658" s="767"/>
      <c r="GD658" s="767"/>
      <c r="GE658" s="767"/>
      <c r="GF658" s="767"/>
      <c r="GG658" s="767"/>
      <c r="GH658" s="767"/>
      <c r="GI658" s="767"/>
      <c r="GJ658" s="767"/>
      <c r="GK658" s="767"/>
      <c r="GL658" s="767"/>
      <c r="GM658" s="767"/>
      <c r="GN658" s="767"/>
      <c r="GO658" s="767"/>
      <c r="GP658" s="767"/>
      <c r="GQ658" s="767"/>
      <c r="GR658" s="767"/>
      <c r="GS658" s="767"/>
      <c r="GT658" s="767"/>
      <c r="GU658" s="767"/>
      <c r="GV658" s="767"/>
      <c r="GW658" s="767"/>
      <c r="GX658" s="767"/>
      <c r="GY658" s="767"/>
      <c r="GZ658" s="767"/>
      <c r="HA658" s="767"/>
      <c r="HB658" s="767"/>
      <c r="HC658" s="767"/>
    </row>
    <row r="659" spans="1:211" s="864" customFormat="1" ht="13.9" hidden="1" customHeight="1">
      <c r="A659" s="307"/>
      <c r="B659" s="351"/>
      <c r="C659" s="971" t="str">
        <f>IF('1C TSrécur15'!H$17&lt;&gt;0,'1C TSrécur15'!$B$12,"")</f>
        <v/>
      </c>
      <c r="D659" s="972"/>
      <c r="E659" s="973"/>
      <c r="F659" s="93" t="str">
        <f>IF(AND($C659='1C TSrécur15'!$B$12,'1C TSrécur15'!$B$16="récurrentes",'1C TSrécur15'!$H$17&lt;&gt;""),'1C TSrécur15'!$H$21,"")</f>
        <v/>
      </c>
      <c r="G659" s="863"/>
      <c r="H659" s="745">
        <v>0.21</v>
      </c>
      <c r="I659" s="747">
        <v>1</v>
      </c>
      <c r="J659" s="312"/>
      <c r="K659" s="680">
        <f t="shared" si="215"/>
        <v>0</v>
      </c>
      <c r="L659" s="527">
        <f>IF(OR('1C TSrécur15'!$B$12="",'1C TSrécur15'!H$30=0),0,IF(AND('1C TSrécur15'!$B$12&lt;&gt;"",$K$2="Pôle",'1C TSrécur15'!$C$12="OUI"),(('1C TSrécur15'!H$22+'1C TSrécur15'!H$23+'1C TSrécur15'!H$24+'1C TSrécur15'!H$25+'1C TSrécur15'!H$29)/'1C TSrécur15'!H$17),IF(AND('1C TSrécur15'!$B$12&lt;&gt;"",$K$2="Pôle",'1C TSrécur15'!$C$12="NON"),(('1C TSrécur15'!H$22+'1C TSrécur15'!H$23+'1C TSrécur15'!H$24+'1C TSrécur15'!H$25+'1C TSrécur15'!H$29)/'1C TSrécur15'!H$30),IF(AND('1C TSrécur15'!$B$12&lt;&gt;"",$K$2&lt;&gt;"Pôle",'1C TSrécur15'!$C$12="OUI"),(('1C TSrécur15'!H$22+'1C TSrécur15'!H$23+'1C TSrécur15'!H$24+'1C TSrécur15'!H$25+'1C TSrécur15'!H$26+'1C TSrécur15'!H$27+'1C TSrécur15'!H$28+'1C TSrécur15'!H$29)/'1C TSrécur15'!H$17),IF(AND('1C TSrécur15'!$B$12&lt;&gt;"",$K$2&lt;&gt;"Pôle",'1C TSrécur15'!$C$12="NON"),(('1C TSrécur15'!H$22+'1C TSrécur15'!H$23+'1C TSrécur15'!H$24+'1C TSrécur15'!H$25+'1C TSrécur15'!H$26+'1C TSrécur15'!H$27+'1C TSrécur15'!H$28+'1C TSrécur15'!H$29)/'1C TSrécur15'!H$30))))))</f>
        <v>0</v>
      </c>
      <c r="M659" s="527">
        <f>IF(OR('1C TSrécur15'!$B$12="",'1C TSrécur15'!H$30=0),0,IF(AND('1C TSrécur15'!$B$12&lt;&gt;"",$K$2="Pôle",'1C TSrécur15'!$C$12="OUI"),(('1C TSrécur15'!H$26+'1C TSrécur15'!H$27+'1C TSrécur15'!H$28)/'1C TSrécur15'!H$17),IF(AND('1C TSrécur15'!$B$12&lt;&gt;"",$K$2="Pôle",'1C TSrécur15'!$C$12="NON"),(('1C TSrécur15'!H$26+'1C TSrécur15'!H$27+'1C TSrécur15'!H$28)/'1C TSrécur15'!H$30),IF(AND('1C TSrécur15'!$B$12&lt;&gt;"",$K$2&lt;&gt;"Pôle"),0))))</f>
        <v>0</v>
      </c>
      <c r="N659" s="527">
        <f>IF(AND('1C TSrécur15'!$H$17&lt;&gt;0,'1C TSrécur15'!$H$30&lt;&gt;0),L659+M659,0)</f>
        <v>0</v>
      </c>
      <c r="O659" s="542" t="str">
        <f>IF(AND('1C TSrécur15'!H$17&lt;&gt;0,'1C TSrécur15'!$C$12="OUI"),'1C TSrécur15'!H$36/'1C TSrécur15'!H$17,"")</f>
        <v/>
      </c>
      <c r="P659" s="543" t="str">
        <f>IF(AND('1C TSrécur15'!H$17&lt;&gt;0,'1C TSrécur15'!$C$12="OUI"),'1C TSrécur15'!$H$37/'1C TSrécur15'!H$17,"")</f>
        <v/>
      </c>
      <c r="Q659" s="543" t="str">
        <f>IF(AND('1C TSrécur15'!H$17&lt;&gt;0,'1C TSrécur15'!$C$12="OUI"),'1C TSrécur15'!$H$38/'1C TSrécur15'!H$17,"")</f>
        <v/>
      </c>
      <c r="R659" s="543" t="str">
        <f>IF(AND('1C TSrécur15'!H$17&lt;&gt;0,'1C TSrécur15'!$C$12="OUI"),'1C TSrécur15'!$H$39/'1C TSrécur15'!H$17,"")</f>
        <v/>
      </c>
      <c r="S659" s="543" t="str">
        <f>IF(AND('1C TSrécur15'!H$17&lt;&gt;0,'1C TSrécur15'!$C$12="OUI"),'1C TSrécur15'!$H$40/'1C TSrécur15'!H$17,"")</f>
        <v/>
      </c>
      <c r="T659" s="543" t="str">
        <f>IF(AND('1C TSrécur15'!H$17&lt;&gt;0,'1C TSrécur15'!$C$12="OUI"),'1C TSrécur15'!$H$41/'1C TSrécur15'!H$17,"")</f>
        <v/>
      </c>
      <c r="U659" s="543" t="str">
        <f>IF(AND('1C TSrécur15'!H$17&lt;&gt;0,'1C TSrécur15'!$C$12="OUI"),'1C TSrécur15'!$H$42/'1C TSrécur15'!H$17,"")</f>
        <v/>
      </c>
      <c r="V659" s="543" t="str">
        <f>IF(AND('1C TSrécur15'!H$17&lt;&gt;0,'1C TSrécur15'!$C$12="OUI"),'1C TSrécur15'!$H$43/'1C TSrécur15'!H$17,"")</f>
        <v/>
      </c>
      <c r="W659" s="543" t="str">
        <f>IF(AND('1C TSrécur15'!H$17&lt;&gt;0,'1C TSrécur15'!$C$12="OUI"),'1C TSrécur15'!$H$44/'1C TSrécur15'!H$17,"")</f>
        <v/>
      </c>
      <c r="X659" s="543" t="str">
        <f>IF(AND('1C TSrécur15'!H$17&lt;&gt;0,'1C TSrécur15'!$C$12="OUI"),'1C TSrécur15'!$H$45/'1C TSrécur15'!H$17,"")</f>
        <v/>
      </c>
      <c r="Y659" s="543" t="str">
        <f>IF(AND('1C TSrécur15'!H$17&lt;&gt;0,'1C TSrécur15'!$C$12="OUI"),'1C TSrécur15'!$H$46/'1C TSrécur15'!H$17,"")</f>
        <v/>
      </c>
      <c r="Z659" s="543" t="str">
        <f>IF(AND('1C TSrécur15'!H$17&lt;&gt;0,'1C TSrécur15'!$C$12="OUI"),'1C TSrécur15'!$H$47/'1C TSrécur15'!H$17,"")</f>
        <v/>
      </c>
      <c r="AA659" s="543" t="str">
        <f>IF(AND('1C TSrécur15'!H$17&lt;&gt;0,'1C TSrécur15'!$C$12="OUI"),'1C TSrécur15'!$H$48/'1C TSrécur15'!H$17,"")</f>
        <v/>
      </c>
      <c r="AB659" s="543" t="str">
        <f>IF(AND('1C TSrécur15'!H$17&lt;&gt;0,'1C TSrécur15'!$C$12="OUI"),'1C TSrécur15'!$H$49/'1C TSrécur15'!H$17,"")</f>
        <v/>
      </c>
      <c r="AC659" s="543" t="str">
        <f>IF(AND('1C TSrécur15'!H$17&lt;&gt;0,'1C TSrécur15'!$C$12="OUI"),'1C TSrécur15'!$H$50/'1C TSrécur15'!H$17,"")</f>
        <v/>
      </c>
      <c r="AD659" s="543" t="str">
        <f>IF(AND('1C TSrécur15'!H$17&lt;&gt;0,'1C TSrécur15'!$C$12="OUI"),'1C TSrécur15'!$H$51/'1C TSrécur15'!H$17,"")</f>
        <v/>
      </c>
      <c r="AE659" s="543" t="str">
        <f>IF(AND('1C TSrécur15'!H$17&lt;&gt;0,'1C TSrécur15'!$C$12="OUI"),'1C TSrécur15'!$H$52/'1C TSrécur15'!H$17,"")</f>
        <v/>
      </c>
      <c r="AF659" s="543" t="str">
        <f>IF(AND('1C TSrécur15'!H$17&lt;&gt;0,'1C TSrécur15'!$C$12="OUI"),'1C TSrécur15'!$H$53/'1C TSrécur15'!H$17,"")</f>
        <v/>
      </c>
      <c r="AG659" s="543" t="str">
        <f>IF(AND('1C TSrécur15'!H$17&lt;&gt;0,'1C TSrécur15'!$C$12="OUI"),'1C TSrécur15'!$H$54/'1C TSrécur15'!H$17,"")</f>
        <v/>
      </c>
      <c r="AH659" s="543" t="str">
        <f>IF(AND('1C TSrécur15'!H$17&lt;&gt;0,'1C TSrécur15'!$C$12="OUI"),'1C TSrécur15'!$H$55/'1C TSrécur15'!H$17,"")</f>
        <v/>
      </c>
      <c r="AI659" s="543" t="str">
        <f>IF(AND('1C TSrécur15'!H$17&lt;&gt;0,'1C TSrécur15'!$C$12="OUI"),'1C TSrécur15'!$H$56/'1C TSrécur15'!H$17,"")</f>
        <v/>
      </c>
      <c r="AJ659" s="543" t="str">
        <f>IF(AND('1C TSrécur15'!H$17&lt;&gt;0,'1C TSrécur15'!$C$12="OUI"),'1C TSrécur15'!$H$57/'1C TSrécur15'!H$17,"")</f>
        <v/>
      </c>
      <c r="AK659" s="543">
        <f>IF(AND('1C TSrécur15'!H$17&lt;&gt;0,'1C TSrécur15'!$C$12="OUI"),'1C TSrécur15'!H$58/'1C TSrécur15'!H$17,0)</f>
        <v>0</v>
      </c>
      <c r="AL659" s="72">
        <f>IF(AND('1C TSrécur15'!$B$12&lt;&gt;"",'1C TSrécur15'!$C$12="OUI"),N659+AK659,N659)</f>
        <v>0</v>
      </c>
      <c r="AM659" s="344">
        <f t="shared" si="186"/>
        <v>0</v>
      </c>
      <c r="AN659" s="344">
        <f t="shared" si="187"/>
        <v>0</v>
      </c>
      <c r="AO659" s="345">
        <f t="shared" si="217"/>
        <v>0</v>
      </c>
      <c r="AP659" s="573">
        <f t="shared" si="218"/>
        <v>0</v>
      </c>
      <c r="AQ659" s="583">
        <f>IF(M659=0,0,AN659-AS659)</f>
        <v>0</v>
      </c>
      <c r="AR659" s="579"/>
      <c r="AS659" s="102"/>
      <c r="AT659" s="27" t="str">
        <f>IF('1C TSrécur15'!H$17*FICHE!$C$13&lt;J659,"Forfait limité à "&amp;FICHE!$C$13&amp;"€/jour","")</f>
        <v/>
      </c>
      <c r="AU659" s="592"/>
      <c r="AV659" s="824"/>
      <c r="AW659" s="824"/>
      <c r="AX659" s="824"/>
      <c r="AY659" s="824"/>
      <c r="AZ659" s="824"/>
      <c r="BA659" s="767"/>
      <c r="BB659" s="767"/>
      <c r="BC659" s="767"/>
      <c r="BD659" s="767"/>
      <c r="BE659" s="767"/>
      <c r="BF659" s="767"/>
      <c r="BG659" s="767"/>
      <c r="BH659" s="767"/>
      <c r="BI659" s="767"/>
      <c r="BJ659" s="767"/>
      <c r="BK659" s="767"/>
      <c r="BL659" s="767"/>
      <c r="BM659" s="767"/>
      <c r="BN659" s="767"/>
      <c r="BO659" s="767"/>
      <c r="BP659" s="767"/>
      <c r="BQ659" s="767"/>
      <c r="BR659" s="767"/>
      <c r="BS659" s="767"/>
      <c r="BT659" s="767"/>
      <c r="BU659" s="767"/>
      <c r="BV659" s="767"/>
      <c r="BW659" s="767"/>
      <c r="BX659" s="767"/>
      <c r="BY659" s="767"/>
      <c r="BZ659" s="767"/>
      <c r="CA659" s="767"/>
      <c r="CB659" s="767"/>
      <c r="CC659" s="767"/>
      <c r="CD659" s="767"/>
      <c r="CE659" s="767"/>
      <c r="CF659" s="767"/>
      <c r="CG659" s="767"/>
      <c r="CH659" s="767"/>
      <c r="CI659" s="767"/>
      <c r="CJ659" s="767"/>
      <c r="CK659" s="767"/>
      <c r="CL659" s="767"/>
      <c r="CM659" s="767"/>
      <c r="CN659" s="767"/>
      <c r="CO659" s="767"/>
      <c r="CP659" s="767"/>
      <c r="CQ659" s="767"/>
      <c r="CR659" s="767"/>
      <c r="CS659" s="767"/>
      <c r="CT659" s="767"/>
      <c r="CU659" s="767"/>
      <c r="CV659" s="767"/>
      <c r="CW659" s="767"/>
      <c r="CX659" s="767"/>
      <c r="CY659" s="767"/>
      <c r="CZ659" s="767"/>
      <c r="DA659" s="767"/>
      <c r="DB659" s="767"/>
      <c r="DC659" s="767"/>
      <c r="DD659" s="767"/>
      <c r="DE659" s="767"/>
      <c r="DF659" s="767"/>
      <c r="DG659" s="767"/>
      <c r="DH659" s="767"/>
      <c r="DI659" s="767"/>
      <c r="DJ659" s="767"/>
      <c r="DK659" s="767"/>
      <c r="DL659" s="767"/>
      <c r="DM659" s="767"/>
      <c r="DN659" s="767"/>
      <c r="DO659" s="767"/>
      <c r="DP659" s="767"/>
      <c r="DQ659" s="767"/>
      <c r="DR659" s="767"/>
      <c r="DS659" s="767"/>
      <c r="DT659" s="767"/>
      <c r="DU659" s="767"/>
      <c r="DV659" s="767"/>
      <c r="DW659" s="767"/>
      <c r="DX659" s="767"/>
      <c r="DY659" s="767"/>
      <c r="DZ659" s="767"/>
      <c r="EA659" s="767"/>
      <c r="EB659" s="767"/>
      <c r="EC659" s="767"/>
      <c r="ED659" s="767"/>
      <c r="EE659" s="767"/>
      <c r="EF659" s="767"/>
      <c r="EG659" s="767"/>
      <c r="EH659" s="767"/>
      <c r="EI659" s="767"/>
      <c r="EJ659" s="767"/>
      <c r="EK659" s="767"/>
      <c r="EL659" s="767"/>
      <c r="EM659" s="767"/>
      <c r="EN659" s="767"/>
      <c r="EO659" s="767"/>
      <c r="EP659" s="767"/>
      <c r="EQ659" s="767"/>
      <c r="ER659" s="767"/>
      <c r="ES659" s="767"/>
      <c r="ET659" s="767"/>
      <c r="EU659" s="767"/>
      <c r="EV659" s="767"/>
      <c r="EW659" s="767"/>
      <c r="EX659" s="767"/>
      <c r="EY659" s="767"/>
      <c r="EZ659" s="767"/>
      <c r="FA659" s="767"/>
      <c r="FB659" s="767"/>
      <c r="FC659" s="767"/>
      <c r="FD659" s="767"/>
      <c r="FE659" s="767"/>
      <c r="FF659" s="767"/>
      <c r="FG659" s="767"/>
      <c r="FH659" s="767"/>
      <c r="FI659" s="767"/>
      <c r="FJ659" s="767"/>
      <c r="FK659" s="767"/>
      <c r="FL659" s="767"/>
      <c r="FM659" s="767"/>
      <c r="FN659" s="767"/>
      <c r="FO659" s="767"/>
      <c r="FP659" s="767"/>
      <c r="FQ659" s="767"/>
      <c r="FR659" s="767"/>
      <c r="FS659" s="767"/>
      <c r="FT659" s="767"/>
      <c r="FU659" s="767"/>
      <c r="FV659" s="767"/>
      <c r="FW659" s="767"/>
      <c r="FX659" s="767"/>
      <c r="FY659" s="767"/>
      <c r="FZ659" s="767"/>
      <c r="GA659" s="767"/>
      <c r="GB659" s="767"/>
      <c r="GC659" s="767"/>
      <c r="GD659" s="767"/>
      <c r="GE659" s="767"/>
      <c r="GF659" s="767"/>
      <c r="GG659" s="767"/>
      <c r="GH659" s="767"/>
      <c r="GI659" s="767"/>
      <c r="GJ659" s="767"/>
      <c r="GK659" s="767"/>
      <c r="GL659" s="767"/>
      <c r="GM659" s="767"/>
      <c r="GN659" s="767"/>
      <c r="GO659" s="767"/>
      <c r="GP659" s="767"/>
      <c r="GQ659" s="767"/>
      <c r="GR659" s="767"/>
      <c r="GS659" s="767"/>
      <c r="GT659" s="767"/>
      <c r="GU659" s="767"/>
      <c r="GV659" s="767"/>
      <c r="GW659" s="767"/>
      <c r="GX659" s="767"/>
      <c r="GY659" s="767"/>
      <c r="GZ659" s="767"/>
      <c r="HA659" s="767"/>
      <c r="HB659" s="767"/>
      <c r="HC659" s="767"/>
    </row>
    <row r="660" spans="1:211" s="864" customFormat="1" ht="13.9" hidden="1" customHeight="1">
      <c r="A660" s="307"/>
      <c r="B660" s="351"/>
      <c r="C660" s="971" t="str">
        <f>IF('1C TSrécur15'!I$17&lt;&gt;0,'1C TSrécur15'!$B$12,"")</f>
        <v/>
      </c>
      <c r="D660" s="972"/>
      <c r="E660" s="973"/>
      <c r="F660" s="93" t="str">
        <f>IF(AND($C660='1C TSrécur15'!$B$12,'1C TSrécur15'!$B$16="récurrentes",'1C TSrécur15'!$I$17&lt;&gt;""),'1C TSrécur15'!$I$21,"")</f>
        <v/>
      </c>
      <c r="G660" s="863"/>
      <c r="H660" s="745">
        <v>0.21</v>
      </c>
      <c r="I660" s="747">
        <v>1</v>
      </c>
      <c r="J660" s="312"/>
      <c r="K660" s="680">
        <f t="shared" si="215"/>
        <v>0</v>
      </c>
      <c r="L660" s="527">
        <f>IF(OR('1C TSrécur15'!$B$12="",'1C TSrécur15'!I$30=0),0,IF(AND('1C TSrécur15'!$B$12&lt;&gt;"",$K$2="Pôle",'1C TSrécur15'!$C$12="OUI"),(('1C TSrécur15'!I$22+'1C TSrécur15'!I$23+'1C TSrécur15'!I$24+'1C TSrécur15'!I$25+'1C TSrécur15'!I$29)/'1C TSrécur15'!I$17),IF(AND('1C TSrécur15'!$B$12&lt;&gt;"",$K$2="Pôle",'1C TSrécur15'!$C$12="NON"),(('1C TSrécur15'!I$22+'1C TSrécur15'!I$23+'1C TSrécur15'!I$24+'1C TSrécur15'!I$25+'1C TSrécur15'!I$29)/'1C TSrécur15'!I$30),IF(AND('1C TSrécur15'!$B$12&lt;&gt;"",$K$2&lt;&gt;"Pôle",'1C TSrécur15'!$C$12="OUI"),(('1C TSrécur15'!I$22+'1C TSrécur15'!I$23+'1C TSrécur15'!I$24+'1C TSrécur15'!I$25+'1C TSrécur15'!I$26+'1C TSrécur15'!I$27+'1C TSrécur15'!I$28+'1C TSrécur15'!I$29)/'1C TSrécur15'!I$17),IF(AND('1C TSrécur15'!$B$12&lt;&gt;"",$K$2&lt;&gt;"Pôle",'1C TSrécur15'!$C$12="NON"),(('1C TSrécur15'!I$22+'1C TSrécur15'!I$23+'1C TSrécur15'!I$24+'1C TSrécur15'!I$25+'1C TSrécur15'!I$26+'1C TSrécur15'!I$27+'1C TSrécur15'!I$28+'1C TSrécur15'!I$29)/'1C TSrécur15'!I$30))))))</f>
        <v>0</v>
      </c>
      <c r="M660" s="527">
        <f>IF(OR('1C TSrécur15'!$B$12="",'1C TSrécur15'!I$30=0),0,IF(AND('1C TSrécur15'!$B$12&lt;&gt;"",$K$2="Pôle",'1C TSrécur15'!$C$12="OUI"),(('1C TSrécur15'!I$26+'1C TSrécur15'!I$27+'1C TSrécur15'!I$28)/'1C TSrécur15'!I$17),IF(AND('1C TSrécur15'!$B$12&lt;&gt;"",$K$2="Pôle",'1C TSrécur15'!$C$12="NON"),(('1C TSrécur15'!I$26+'1C TSrécur15'!I$27+'1C TSrécur15'!I$28)/'1C TSrécur15'!I$30),IF(AND('1C TSrécur15'!$B$12&lt;&gt;"",$K$2&lt;&gt;"Pôle"),0))))</f>
        <v>0</v>
      </c>
      <c r="N660" s="527">
        <f>IF(AND('1C TSrécur15'!$I$17&lt;&gt;0,'1C TSrécur15'!$I$30&lt;&gt;0),L660+M660,0)</f>
        <v>0</v>
      </c>
      <c r="O660" s="542" t="str">
        <f>IF(AND('1C TSrécur15'!I$17&lt;&gt;0,'1C TSrécur15'!$C$12="OUI"),'1C TSrécur15'!I$36/'1C TSrécur15'!I$17,"")</f>
        <v/>
      </c>
      <c r="P660" s="543" t="str">
        <f>IF(AND('1C TSrécur15'!I$17&lt;&gt;0,'1C TSrécur15'!$C$12="OUI"),'1C TSrécur15'!$I$37/'1C TSrécur15'!I$17,"")</f>
        <v/>
      </c>
      <c r="Q660" s="543" t="str">
        <f>IF(AND('1C TSrécur15'!I$17&lt;&gt;0,'1C TSrécur15'!$C$12="OUI"),'1C TSrécur15'!$I$38/'1C TSrécur15'!I$17,"")</f>
        <v/>
      </c>
      <c r="R660" s="543" t="str">
        <f>IF(AND('1C TSrécur15'!I$17&lt;&gt;0,'1C TSrécur15'!$C$12="OUI"),'1C TSrécur15'!$I$39/'1C TSrécur15'!I$17,"")</f>
        <v/>
      </c>
      <c r="S660" s="543" t="str">
        <f>IF(AND('1C TSrécur15'!I$17&lt;&gt;0,'1C TSrécur15'!$C$12="OUI"),'1C TSrécur15'!$I$40/'1C TSrécur15'!I$17,"")</f>
        <v/>
      </c>
      <c r="T660" s="543" t="str">
        <f>IF(AND('1C TSrécur15'!I$17&lt;&gt;0,'1C TSrécur15'!$C$12="OUI"),'1C TSrécur15'!$I$41/'1C TSrécur15'!I$17,"")</f>
        <v/>
      </c>
      <c r="U660" s="543" t="str">
        <f>IF(AND('1C TSrécur15'!I$17&lt;&gt;0,'1C TSrécur15'!$C$12="OUI"),'1C TSrécur15'!$I$42/'1C TSrécur15'!I$17,"")</f>
        <v/>
      </c>
      <c r="V660" s="543" t="str">
        <f>IF(AND('1C TSrécur15'!I$17&lt;&gt;0,'1C TSrécur15'!$C$12="OUI"),'1C TSrécur15'!$I$43/'1C TSrécur15'!I$17,"")</f>
        <v/>
      </c>
      <c r="W660" s="543" t="str">
        <f>IF(AND('1C TSrécur15'!I$17&lt;&gt;0,'1C TSrécur15'!$C$12="OUI"),'1C TSrécur15'!$I$44/'1C TSrécur15'!I$17,"")</f>
        <v/>
      </c>
      <c r="X660" s="543" t="str">
        <f>IF(AND('1C TSrécur15'!I$17&lt;&gt;0,'1C TSrécur15'!$C$12="OUI"),'1C TSrécur15'!$I$45/'1C TSrécur15'!I$17,"")</f>
        <v/>
      </c>
      <c r="Y660" s="543" t="str">
        <f>IF(AND('1C TSrécur15'!I$17&lt;&gt;0,'1C TSrécur15'!$C$12="OUI"),'1C TSrécur15'!$I$46/'1C TSrécur15'!I$17,"")</f>
        <v/>
      </c>
      <c r="Z660" s="543" t="str">
        <f>IF(AND('1C TSrécur15'!I$17&lt;&gt;0,'1C TSrécur15'!$C$12="OUI"),'1C TSrécur15'!$I$47/'1C TSrécur15'!I$17,"")</f>
        <v/>
      </c>
      <c r="AA660" s="543" t="str">
        <f>IF(AND('1C TSrécur15'!I$17&lt;&gt;0,'1C TSrécur15'!$C$12="OUI"),'1C TSrécur15'!$I$48/'1C TSrécur15'!I$17,"")</f>
        <v/>
      </c>
      <c r="AB660" s="543" t="str">
        <f>IF(AND('1C TSrécur15'!I$17&lt;&gt;0,'1C TSrécur15'!$C$12="OUI"),'1C TSrécur15'!$I$49/'1C TSrécur15'!I$17,"")</f>
        <v/>
      </c>
      <c r="AC660" s="543" t="str">
        <f>IF(AND('1C TSrécur15'!I$17&lt;&gt;0,'1C TSrécur15'!$C$12="OUI"),'1C TSrécur15'!$I$50/'1C TSrécur15'!I$17,"")</f>
        <v/>
      </c>
      <c r="AD660" s="543" t="str">
        <f>IF(AND('1C TSrécur15'!I$17&lt;&gt;0,'1C TSrécur15'!$C$12="OUI"),'1C TSrécur15'!$I$51/'1C TSrécur15'!I$17,"")</f>
        <v/>
      </c>
      <c r="AE660" s="543" t="str">
        <f>IF(AND('1C TSrécur15'!I$17&lt;&gt;0,'1C TSrécur15'!$C$12="OUI"),'1C TSrécur15'!$I$52/'1C TSrécur15'!I$17,"")</f>
        <v/>
      </c>
      <c r="AF660" s="543" t="str">
        <f>IF(AND('1C TSrécur15'!I$17&lt;&gt;0,'1C TSrécur15'!$C$12="OUI"),'1C TSrécur15'!$I$53/'1C TSrécur15'!I$17,"")</f>
        <v/>
      </c>
      <c r="AG660" s="543" t="str">
        <f>IF(AND('1C TSrécur15'!I$17&lt;&gt;0,'1C TSrécur15'!$C$12="OUI"),'1C TSrécur15'!$I$54/'1C TSrécur15'!I$17,"")</f>
        <v/>
      </c>
      <c r="AH660" s="543" t="str">
        <f>IF(AND('1C TSrécur15'!I$17&lt;&gt;0,'1C TSrécur15'!$C$12="OUI"),'1C TSrécur15'!$I$55/'1C TSrécur15'!I$17,"")</f>
        <v/>
      </c>
      <c r="AI660" s="543" t="str">
        <f>IF(AND('1C TSrécur15'!I$17&lt;&gt;0,'1C TSrécur15'!$C$12="OUI"),'1C TSrécur15'!$I$56/'1C TSrécur15'!I$17,"")</f>
        <v/>
      </c>
      <c r="AJ660" s="543" t="str">
        <f>IF(AND('1C TSrécur15'!I$17&lt;&gt;0,'1C TSrécur15'!$C$12="OUI"),'1C TSrécur15'!$I$57/'1C TSrécur15'!I$17,"")</f>
        <v/>
      </c>
      <c r="AK660" s="543">
        <f>IF(AND('1C TSrécur15'!I$17&lt;&gt;0,'1C TSrécur15'!$C$12="OUI"),'1C TSrécur15'!I$58/'1C TSrécur15'!I$17,0)</f>
        <v>0</v>
      </c>
      <c r="AL660" s="72">
        <f>IF(AND('1C TSrécur15'!$B$12&lt;&gt;"",'1C TSrécur15'!$C$12="OUI"),N660+AK660,N660)</f>
        <v>0</v>
      </c>
      <c r="AM660" s="344">
        <f t="shared" si="186"/>
        <v>0</v>
      </c>
      <c r="AN660" s="344">
        <f t="shared" si="187"/>
        <v>0</v>
      </c>
      <c r="AO660" s="345">
        <f t="shared" si="217"/>
        <v>0</v>
      </c>
      <c r="AP660" s="573">
        <f t="shared" si="218"/>
        <v>0</v>
      </c>
      <c r="AQ660" s="583">
        <f>IF(M660=0,0,AN660-AS660)</f>
        <v>0</v>
      </c>
      <c r="AR660" s="579"/>
      <c r="AS660" s="102"/>
      <c r="AT660" s="27" t="str">
        <f>IF('1C TSrécur15'!I$17*FICHE!$C$13&lt;J660,"Forfait limité à "&amp;FICHE!$C$13&amp;"€/jour","")</f>
        <v/>
      </c>
      <c r="AU660" s="592"/>
      <c r="AV660" s="824"/>
      <c r="AW660" s="824"/>
      <c r="AX660" s="824"/>
      <c r="AY660" s="824"/>
      <c r="AZ660" s="824"/>
      <c r="BA660" s="767"/>
      <c r="BB660" s="767"/>
      <c r="BC660" s="767"/>
      <c r="BD660" s="767"/>
      <c r="BE660" s="767"/>
      <c r="BF660" s="767"/>
      <c r="BG660" s="767"/>
      <c r="BH660" s="767"/>
      <c r="BI660" s="767"/>
      <c r="BJ660" s="767"/>
      <c r="BK660" s="767"/>
      <c r="BL660" s="767"/>
      <c r="BM660" s="767"/>
      <c r="BN660" s="767"/>
      <c r="BO660" s="767"/>
      <c r="BP660" s="767"/>
      <c r="BQ660" s="767"/>
      <c r="BR660" s="767"/>
      <c r="BS660" s="767"/>
      <c r="BT660" s="767"/>
      <c r="BU660" s="767"/>
      <c r="BV660" s="767"/>
      <c r="BW660" s="767"/>
      <c r="BX660" s="767"/>
      <c r="BY660" s="767"/>
      <c r="BZ660" s="767"/>
      <c r="CA660" s="767"/>
      <c r="CB660" s="767"/>
      <c r="CC660" s="767"/>
      <c r="CD660" s="767"/>
      <c r="CE660" s="767"/>
      <c r="CF660" s="767"/>
      <c r="CG660" s="767"/>
      <c r="CH660" s="767"/>
      <c r="CI660" s="767"/>
      <c r="CJ660" s="767"/>
      <c r="CK660" s="767"/>
      <c r="CL660" s="767"/>
      <c r="CM660" s="767"/>
      <c r="CN660" s="767"/>
      <c r="CO660" s="767"/>
      <c r="CP660" s="767"/>
      <c r="CQ660" s="767"/>
      <c r="CR660" s="767"/>
      <c r="CS660" s="767"/>
      <c r="CT660" s="767"/>
      <c r="CU660" s="767"/>
      <c r="CV660" s="767"/>
      <c r="CW660" s="767"/>
      <c r="CX660" s="767"/>
      <c r="CY660" s="767"/>
      <c r="CZ660" s="767"/>
      <c r="DA660" s="767"/>
      <c r="DB660" s="767"/>
      <c r="DC660" s="767"/>
      <c r="DD660" s="767"/>
      <c r="DE660" s="767"/>
      <c r="DF660" s="767"/>
      <c r="DG660" s="767"/>
      <c r="DH660" s="767"/>
      <c r="DI660" s="767"/>
      <c r="DJ660" s="767"/>
      <c r="DK660" s="767"/>
      <c r="DL660" s="767"/>
      <c r="DM660" s="767"/>
      <c r="DN660" s="767"/>
      <c r="DO660" s="767"/>
      <c r="DP660" s="767"/>
      <c r="DQ660" s="767"/>
      <c r="DR660" s="767"/>
      <c r="DS660" s="767"/>
      <c r="DT660" s="767"/>
      <c r="DU660" s="767"/>
      <c r="DV660" s="767"/>
      <c r="DW660" s="767"/>
      <c r="DX660" s="767"/>
      <c r="DY660" s="767"/>
      <c r="DZ660" s="767"/>
      <c r="EA660" s="767"/>
      <c r="EB660" s="767"/>
      <c r="EC660" s="767"/>
      <c r="ED660" s="767"/>
      <c r="EE660" s="767"/>
      <c r="EF660" s="767"/>
      <c r="EG660" s="767"/>
      <c r="EH660" s="767"/>
      <c r="EI660" s="767"/>
      <c r="EJ660" s="767"/>
      <c r="EK660" s="767"/>
      <c r="EL660" s="767"/>
      <c r="EM660" s="767"/>
      <c r="EN660" s="767"/>
      <c r="EO660" s="767"/>
      <c r="EP660" s="767"/>
      <c r="EQ660" s="767"/>
      <c r="ER660" s="767"/>
      <c r="ES660" s="767"/>
      <c r="ET660" s="767"/>
      <c r="EU660" s="767"/>
      <c r="EV660" s="767"/>
      <c r="EW660" s="767"/>
      <c r="EX660" s="767"/>
      <c r="EY660" s="767"/>
      <c r="EZ660" s="767"/>
      <c r="FA660" s="767"/>
      <c r="FB660" s="767"/>
      <c r="FC660" s="767"/>
      <c r="FD660" s="767"/>
      <c r="FE660" s="767"/>
      <c r="FF660" s="767"/>
      <c r="FG660" s="767"/>
      <c r="FH660" s="767"/>
      <c r="FI660" s="767"/>
      <c r="FJ660" s="767"/>
      <c r="FK660" s="767"/>
      <c r="FL660" s="767"/>
      <c r="FM660" s="767"/>
      <c r="FN660" s="767"/>
      <c r="FO660" s="767"/>
      <c r="FP660" s="767"/>
      <c r="FQ660" s="767"/>
      <c r="FR660" s="767"/>
      <c r="FS660" s="767"/>
      <c r="FT660" s="767"/>
      <c r="FU660" s="767"/>
      <c r="FV660" s="767"/>
      <c r="FW660" s="767"/>
      <c r="FX660" s="767"/>
      <c r="FY660" s="767"/>
      <c r="FZ660" s="767"/>
      <c r="GA660" s="767"/>
      <c r="GB660" s="767"/>
      <c r="GC660" s="767"/>
      <c r="GD660" s="767"/>
      <c r="GE660" s="767"/>
      <c r="GF660" s="767"/>
      <c r="GG660" s="767"/>
      <c r="GH660" s="767"/>
      <c r="GI660" s="767"/>
      <c r="GJ660" s="767"/>
      <c r="GK660" s="767"/>
      <c r="GL660" s="767"/>
      <c r="GM660" s="767"/>
      <c r="GN660" s="767"/>
      <c r="GO660" s="767"/>
      <c r="GP660" s="767"/>
      <c r="GQ660" s="767"/>
      <c r="GR660" s="767"/>
      <c r="GS660" s="767"/>
      <c r="GT660" s="767"/>
      <c r="GU660" s="767"/>
      <c r="GV660" s="767"/>
      <c r="GW660" s="767"/>
      <c r="GX660" s="767"/>
      <c r="GY660" s="767"/>
      <c r="GZ660" s="767"/>
      <c r="HA660" s="767"/>
      <c r="HB660" s="767"/>
      <c r="HC660" s="767"/>
    </row>
    <row r="661" spans="1:211" s="864" customFormat="1" ht="13.9" hidden="1" customHeight="1">
      <c r="A661" s="307"/>
      <c r="B661" s="351"/>
      <c r="C661" s="971" t="str">
        <f>IF('1C TSrécur15'!J$17&lt;&gt;0,'1C TSrécur15'!$B$12,"")</f>
        <v/>
      </c>
      <c r="D661" s="972"/>
      <c r="E661" s="973"/>
      <c r="F661" s="93" t="str">
        <f>IF(AND($C661='1C TSrécur15'!$B$12,'1C TSrécur15'!$B$16="récurrentes",'1C TSrécur15'!K$17&lt;&gt;""),'1C TSrécur15'!K$21,"")</f>
        <v/>
      </c>
      <c r="G661" s="863"/>
      <c r="H661" s="745">
        <v>0.21</v>
      </c>
      <c r="I661" s="747">
        <v>1</v>
      </c>
      <c r="J661" s="312"/>
      <c r="K661" s="680">
        <f t="shared" si="215"/>
        <v>0</v>
      </c>
      <c r="L661" s="527">
        <f>IF(OR('1C TSrécur15'!$B$12="",'1C TSrécur15'!J$30=0),0,IF(AND('1C TSrécur15'!$B$12&lt;&gt;"",$K$2="Pôle",'1C TSrécur15'!$C$12="OUI"),(('1C TSrécur15'!J$22+'1C TSrécur15'!J$23+'1C TSrécur15'!J$24+'1C TSrécur15'!J$25+'1C TSrécur15'!J$29)/'1C TSrécur15'!J$17),IF(AND('1C TSrécur15'!$B$12&lt;&gt;"",$K$2="Pôle",'1C TSrécur15'!$C$12="NON"),(('1C TSrécur15'!J$22+'1C TSrécur15'!J$23+'1C TSrécur15'!J$24+'1C TSrécur15'!J$25+'1C TSrécur15'!J$29)/'1C TSrécur15'!J$30),IF(AND('1C TSrécur15'!$B$12&lt;&gt;"",$K$2&lt;&gt;"Pôle",'1C TSrécur15'!$C$12="OUI"),(('1C TSrécur15'!J$22+'1C TSrécur15'!J$23+'1C TSrécur15'!J$24+'1C TSrécur15'!J$25+'1C TSrécur15'!J$26+'1C TSrécur15'!J$27+'1C TSrécur15'!J$28+'1C TSrécur15'!J$29)/'1C TSrécur15'!J$17),IF(AND('1C TSrécur15'!$B$12&lt;&gt;"",$K$2&lt;&gt;"Pôle",'1C TSrécur15'!$C$12="NON"),(('1C TSrécur15'!J$22+'1C TSrécur15'!J$23+'1C TSrécur15'!J$24+'1C TSrécur15'!J$25+'1C TSrécur15'!J$26+'1C TSrécur15'!J$27+'1C TSrécur15'!J$28+'1C TSrécur15'!J$29)/'1C TSrécur15'!J$30))))))</f>
        <v>0</v>
      </c>
      <c r="M661" s="527">
        <f>IF(OR('1C TSrécur15'!$B$12="",'1C TSrécur15'!J$30=0),0,IF(AND('1C TSrécur15'!$B$12&lt;&gt;"",$K$2="Pôle",'1C TSrécur15'!$C$12="OUI"),(('1C TSrécur15'!J$26+'1C TSrécur15'!J$27+'1C TSrécur15'!J$28)/'1C TSrécur15'!J$17),IF(AND('1C TSrécur15'!$B$12&lt;&gt;"",$K$2="Pôle",'1C TSrécur15'!$C$12="NON"),(('1C TSrécur15'!J$26+'1C TSrécur15'!J$27+'1C TSrécur15'!J$28)/'1C TSrécur15'!J$30),IF(AND('1C TSrécur15'!$B$12&lt;&gt;"",$K$2&lt;&gt;"Pôle"),0))))</f>
        <v>0</v>
      </c>
      <c r="N661" s="527">
        <f>IF(AND('1C TSrécur15'!$J$17&lt;&gt;0,'1C TSrécur15'!$J$30&lt;&gt;0),L661+M661,0)</f>
        <v>0</v>
      </c>
      <c r="O661" s="542" t="str">
        <f>IF(AND('1C TSrécur15'!J$17&lt;&gt;0,'1C TSrécur15'!$C$12="OUI"),'1C TSrécur15'!J$36/'1C TSrécur15'!J$17,"")</f>
        <v/>
      </c>
      <c r="P661" s="543" t="str">
        <f>IF(AND('1C TSrécur15'!J$17&lt;&gt;0,'1C TSrécur15'!$C$12="OUI"),'1C TSrécur15'!$J$37/'1C TSrécur15'!J$17,"")</f>
        <v/>
      </c>
      <c r="Q661" s="543" t="str">
        <f>IF(AND('1C TSrécur15'!J$17&lt;&gt;0,'1C TSrécur15'!$C$12="OUI"),'1C TSrécur15'!$J$38/'1C TSrécur15'!J$17,"")</f>
        <v/>
      </c>
      <c r="R661" s="543" t="str">
        <f>IF(AND('1C TSrécur15'!J$17&lt;&gt;0,'1C TSrécur15'!$C$12="OUI"),'1C TSrécur15'!$J$39/'1C TSrécur15'!J$17,"")</f>
        <v/>
      </c>
      <c r="S661" s="543" t="str">
        <f>IF(AND('1C TSrécur15'!J$17&lt;&gt;0,'1C TSrécur15'!$C$12="OUI"),'1C TSrécur15'!$J$40/'1C TSrécur15'!J$17,"")</f>
        <v/>
      </c>
      <c r="T661" s="543" t="str">
        <f>IF(AND('1C TSrécur15'!J$17&lt;&gt;0,'1C TSrécur15'!$C$12="OUI"),'1C TSrécur15'!$J$41/'1C TSrécur15'!J$17,"")</f>
        <v/>
      </c>
      <c r="U661" s="543" t="str">
        <f>IF(AND('1C TSrécur15'!J$17&lt;&gt;0,'1C TSrécur15'!$C$12="OUI"),'1C TSrécur15'!$J$42/'1C TSrécur15'!J$17,"")</f>
        <v/>
      </c>
      <c r="V661" s="543" t="str">
        <f>IF(AND('1C TSrécur15'!J$17&lt;&gt;0,'1C TSrécur15'!$C$12="OUI"),'1C TSrécur15'!$J$43/'1C TSrécur15'!J$17,"")</f>
        <v/>
      </c>
      <c r="W661" s="543" t="str">
        <f>IF(AND('1C TSrécur15'!J$17&lt;&gt;0,'1C TSrécur15'!$C$12="OUI"),'1C TSrécur15'!$J$44/'1C TSrécur15'!J$17,"")</f>
        <v/>
      </c>
      <c r="X661" s="543" t="str">
        <f>IF(AND('1C TSrécur15'!J$17&lt;&gt;0,'1C TSrécur15'!$C$12="OUI"),'1C TSrécur15'!$J$45/'1C TSrécur15'!J$17,"")</f>
        <v/>
      </c>
      <c r="Y661" s="543" t="str">
        <f>IF(AND('1C TSrécur15'!J$17&lt;&gt;0,'1C TSrécur15'!$C$12="OUI"),'1C TSrécur15'!$J$46/'1C TSrécur15'!J$17,"")</f>
        <v/>
      </c>
      <c r="Z661" s="543" t="str">
        <f>IF(AND('1C TSrécur15'!J$17&lt;&gt;0,'1C TSrécur15'!$C$12="OUI"),'1C TSrécur15'!$J$47/'1C TSrécur15'!J$17,"")</f>
        <v/>
      </c>
      <c r="AA661" s="543" t="str">
        <f>IF(AND('1C TSrécur15'!J$17&lt;&gt;0,'1C TSrécur15'!$C$12="OUI"),'1C TSrécur15'!$J$48/'1C TSrécur15'!J$17,"")</f>
        <v/>
      </c>
      <c r="AB661" s="543" t="str">
        <f>IF(AND('1C TSrécur15'!J$17&lt;&gt;0,'1C TSrécur15'!$C$12="OUI"),'1C TSrécur15'!$J$49/'1C TSrécur15'!J$17,"")</f>
        <v/>
      </c>
      <c r="AC661" s="543" t="str">
        <f>IF(AND('1C TSrécur15'!J$17&lt;&gt;0,'1C TSrécur15'!$C$12="OUI"),'1C TSrécur15'!$J$50/'1C TSrécur15'!J$17,"")</f>
        <v/>
      </c>
      <c r="AD661" s="543" t="str">
        <f>IF(AND('1C TSrécur15'!J$17&lt;&gt;0,'1C TSrécur15'!$C$12="OUI"),'1C TSrécur15'!$J$51/'1C TSrécur15'!J$17,"")</f>
        <v/>
      </c>
      <c r="AE661" s="543" t="str">
        <f>IF(AND('1C TSrécur15'!J$17&lt;&gt;0,'1C TSrécur15'!$C$12="OUI"),'1C TSrécur15'!$J$52/'1C TSrécur15'!J$17,"")</f>
        <v/>
      </c>
      <c r="AF661" s="543" t="str">
        <f>IF(AND('1C TSrécur15'!J$17&lt;&gt;0,'1C TSrécur15'!$C$12="OUI"),'1C TSrécur15'!$J$53/'1C TSrécur15'!J$17,"")</f>
        <v/>
      </c>
      <c r="AG661" s="543" t="str">
        <f>IF(AND('1C TSrécur15'!J$17&lt;&gt;0,'1C TSrécur15'!$C$12="OUI"),'1C TSrécur15'!$J$54/'1C TSrécur15'!J$17,"")</f>
        <v/>
      </c>
      <c r="AH661" s="543" t="str">
        <f>IF(AND('1C TSrécur15'!J$17&lt;&gt;0,'1C TSrécur15'!$C$12="OUI"),'1C TSrécur15'!$J$55/'1C TSrécur15'!J$17,"")</f>
        <v/>
      </c>
      <c r="AI661" s="543" t="str">
        <f>IF(AND('1C TSrécur15'!J$17&lt;&gt;0,'1C TSrécur15'!$C$12="OUI"),'1C TSrécur15'!$J$56/'1C TSrécur15'!J$17,"")</f>
        <v/>
      </c>
      <c r="AJ661" s="543" t="str">
        <f>IF(AND('1C TSrécur15'!J$17&lt;&gt;0,'1C TSrécur15'!$C$12="OUI"),'1C TSrécur15'!$J$57/'1C TSrécur15'!J$17,"")</f>
        <v/>
      </c>
      <c r="AK661" s="543">
        <f>IF(AND('1C TSrécur15'!J$17&lt;&gt;0,'1C TSrécur15'!$C$12="OUI"),'1C TSrécur15'!J$58/'1C TSrécur15'!J$17,0)</f>
        <v>0</v>
      </c>
      <c r="AL661" s="72">
        <f>IF(AND('1C TSrécur15'!$B$12&lt;&gt;"",'1C TSrécur15'!$C$12="OUI"),N661+AK661,N661)</f>
        <v>0</v>
      </c>
      <c r="AM661" s="344">
        <f t="shared" si="186"/>
        <v>0</v>
      </c>
      <c r="AN661" s="344">
        <f t="shared" si="187"/>
        <v>0</v>
      </c>
      <c r="AO661" s="345">
        <f t="shared" si="217"/>
        <v>0</v>
      </c>
      <c r="AP661" s="573">
        <f t="shared" si="218"/>
        <v>0</v>
      </c>
      <c r="AQ661" s="583">
        <f t="shared" ref="AQ661:AQ677" si="219">IF(M661=0,0,AN661-AS661)</f>
        <v>0</v>
      </c>
      <c r="AR661" s="579"/>
      <c r="AS661" s="102"/>
      <c r="AT661" s="27" t="str">
        <f>IF('1C TSrécur15'!J$17*FICHE!$C$13&lt;J661,"Forfait limité à "&amp;FICHE!$C$13&amp;"€/jour","")</f>
        <v/>
      </c>
      <c r="AU661" s="592"/>
      <c r="AV661" s="824"/>
      <c r="AW661" s="824"/>
      <c r="AX661" s="824"/>
      <c r="AY661" s="824"/>
      <c r="AZ661" s="824"/>
      <c r="BA661" s="767"/>
      <c r="BB661" s="767"/>
      <c r="BC661" s="767"/>
      <c r="BD661" s="767"/>
      <c r="BE661" s="767"/>
      <c r="BF661" s="767"/>
      <c r="BG661" s="767"/>
      <c r="BH661" s="767"/>
      <c r="BI661" s="767"/>
      <c r="BJ661" s="767"/>
      <c r="BK661" s="767"/>
      <c r="BL661" s="767"/>
      <c r="BM661" s="767"/>
      <c r="BN661" s="767"/>
      <c r="BO661" s="767"/>
      <c r="BP661" s="767"/>
      <c r="BQ661" s="767"/>
      <c r="BR661" s="767"/>
      <c r="BS661" s="767"/>
      <c r="BT661" s="767"/>
      <c r="BU661" s="767"/>
      <c r="BV661" s="767"/>
      <c r="BW661" s="767"/>
      <c r="BX661" s="767"/>
      <c r="BY661" s="767"/>
      <c r="BZ661" s="767"/>
      <c r="CA661" s="767"/>
      <c r="CB661" s="767"/>
      <c r="CC661" s="767"/>
      <c r="CD661" s="767"/>
      <c r="CE661" s="767"/>
      <c r="CF661" s="767"/>
      <c r="CG661" s="767"/>
      <c r="CH661" s="767"/>
      <c r="CI661" s="767"/>
      <c r="CJ661" s="767"/>
      <c r="CK661" s="767"/>
      <c r="CL661" s="767"/>
      <c r="CM661" s="767"/>
      <c r="CN661" s="767"/>
      <c r="CO661" s="767"/>
      <c r="CP661" s="767"/>
      <c r="CQ661" s="767"/>
      <c r="CR661" s="767"/>
      <c r="CS661" s="767"/>
      <c r="CT661" s="767"/>
      <c r="CU661" s="767"/>
      <c r="CV661" s="767"/>
      <c r="CW661" s="767"/>
      <c r="CX661" s="767"/>
      <c r="CY661" s="767"/>
      <c r="CZ661" s="767"/>
      <c r="DA661" s="767"/>
      <c r="DB661" s="767"/>
      <c r="DC661" s="767"/>
      <c r="DD661" s="767"/>
      <c r="DE661" s="767"/>
      <c r="DF661" s="767"/>
      <c r="DG661" s="767"/>
      <c r="DH661" s="767"/>
      <c r="DI661" s="767"/>
      <c r="DJ661" s="767"/>
      <c r="DK661" s="767"/>
      <c r="DL661" s="767"/>
      <c r="DM661" s="767"/>
      <c r="DN661" s="767"/>
      <c r="DO661" s="767"/>
      <c r="DP661" s="767"/>
      <c r="DQ661" s="767"/>
      <c r="DR661" s="767"/>
      <c r="DS661" s="767"/>
      <c r="DT661" s="767"/>
      <c r="DU661" s="767"/>
      <c r="DV661" s="767"/>
      <c r="DW661" s="767"/>
      <c r="DX661" s="767"/>
      <c r="DY661" s="767"/>
      <c r="DZ661" s="767"/>
      <c r="EA661" s="767"/>
      <c r="EB661" s="767"/>
      <c r="EC661" s="767"/>
      <c r="ED661" s="767"/>
      <c r="EE661" s="767"/>
      <c r="EF661" s="767"/>
      <c r="EG661" s="767"/>
      <c r="EH661" s="767"/>
      <c r="EI661" s="767"/>
      <c r="EJ661" s="767"/>
      <c r="EK661" s="767"/>
      <c r="EL661" s="767"/>
      <c r="EM661" s="767"/>
      <c r="EN661" s="767"/>
      <c r="EO661" s="767"/>
      <c r="EP661" s="767"/>
      <c r="EQ661" s="767"/>
      <c r="ER661" s="767"/>
      <c r="ES661" s="767"/>
      <c r="ET661" s="767"/>
      <c r="EU661" s="767"/>
      <c r="EV661" s="767"/>
      <c r="EW661" s="767"/>
      <c r="EX661" s="767"/>
      <c r="EY661" s="767"/>
      <c r="EZ661" s="767"/>
      <c r="FA661" s="767"/>
      <c r="FB661" s="767"/>
      <c r="FC661" s="767"/>
      <c r="FD661" s="767"/>
      <c r="FE661" s="767"/>
      <c r="FF661" s="767"/>
      <c r="FG661" s="767"/>
      <c r="FH661" s="767"/>
      <c r="FI661" s="767"/>
      <c r="FJ661" s="767"/>
      <c r="FK661" s="767"/>
      <c r="FL661" s="767"/>
      <c r="FM661" s="767"/>
      <c r="FN661" s="767"/>
      <c r="FO661" s="767"/>
      <c r="FP661" s="767"/>
      <c r="FQ661" s="767"/>
      <c r="FR661" s="767"/>
      <c r="FS661" s="767"/>
      <c r="FT661" s="767"/>
      <c r="FU661" s="767"/>
      <c r="FV661" s="767"/>
      <c r="FW661" s="767"/>
      <c r="FX661" s="767"/>
      <c r="FY661" s="767"/>
      <c r="FZ661" s="767"/>
      <c r="GA661" s="767"/>
      <c r="GB661" s="767"/>
      <c r="GC661" s="767"/>
      <c r="GD661" s="767"/>
      <c r="GE661" s="767"/>
      <c r="GF661" s="767"/>
      <c r="GG661" s="767"/>
      <c r="GH661" s="767"/>
      <c r="GI661" s="767"/>
      <c r="GJ661" s="767"/>
      <c r="GK661" s="767"/>
      <c r="GL661" s="767"/>
      <c r="GM661" s="767"/>
      <c r="GN661" s="767"/>
      <c r="GO661" s="767"/>
      <c r="GP661" s="767"/>
      <c r="GQ661" s="767"/>
      <c r="GR661" s="767"/>
      <c r="GS661" s="767"/>
      <c r="GT661" s="767"/>
      <c r="GU661" s="767"/>
      <c r="GV661" s="767"/>
      <c r="GW661" s="767"/>
      <c r="GX661" s="767"/>
      <c r="GY661" s="767"/>
      <c r="GZ661" s="767"/>
      <c r="HA661" s="767"/>
      <c r="HB661" s="767"/>
      <c r="HC661" s="767"/>
    </row>
    <row r="662" spans="1:211" s="864" customFormat="1" ht="13.9" hidden="1" customHeight="1">
      <c r="A662" s="307"/>
      <c r="B662" s="351"/>
      <c r="C662" s="971" t="str">
        <f>IF('1C TSrécur15'!K$17&lt;&gt;0,'1C TSrécur15'!$B$12,"")</f>
        <v/>
      </c>
      <c r="D662" s="972"/>
      <c r="E662" s="973"/>
      <c r="F662" s="93" t="str">
        <f>IF(AND($C662='1C TSrécur15'!$B$12,'1C TSrécur15'!$B$16="récurrentes",'1C TSrécur15'!$K$17&lt;&gt;""),'1C TSrécur15'!$K$21,"")</f>
        <v/>
      </c>
      <c r="G662" s="863"/>
      <c r="H662" s="745">
        <v>0.21</v>
      </c>
      <c r="I662" s="747">
        <v>1</v>
      </c>
      <c r="J662" s="312"/>
      <c r="K662" s="680">
        <f t="shared" si="215"/>
        <v>0</v>
      </c>
      <c r="L662" s="527">
        <f>IF(OR('1C TSrécur15'!$B$12="",'1C TSrécur15'!K$30=0),0,IF(AND('1C TSrécur15'!$B$12&lt;&gt;"",$K$2="Pôle",'1C TSrécur15'!$C$12="OUI"),(('1C TSrécur15'!K$22+'1C TSrécur15'!K$23+'1C TSrécur15'!K$24+'1C TSrécur15'!K$25+'1C TSrécur15'!K$29)/'1C TSrécur15'!K$17),IF(AND('1C TSrécur15'!$B$12&lt;&gt;"",$K$2="Pôle",'1C TSrécur15'!$C$12="NON"),(('1C TSrécur15'!K$22+'1C TSrécur15'!K$23+'1C TSrécur15'!K$24+'1C TSrécur15'!K$25+'1C TSrécur15'!K$29)/'1C TSrécur15'!K$30),IF(AND('1C TSrécur15'!$B$12&lt;&gt;"",$K$2&lt;&gt;"Pôle",'1C TSrécur15'!$C$12="OUI"),(('1C TSrécur15'!K$22+'1C TSrécur15'!K$23+'1C TSrécur15'!K$24+'1C TSrécur15'!K$25+'1C TSrécur15'!K$26+'1C TSrécur15'!K$27+'1C TSrécur15'!K$28+'1C TSrécur15'!K$29)/'1C TSrécur15'!K$17),IF(AND('1C TSrécur15'!$B$12&lt;&gt;"",$K$2&lt;&gt;"Pôle",'1C TSrécur15'!$C$12="NON"),(('1C TSrécur15'!K$22+'1C TSrécur15'!K$23+'1C TSrécur15'!K$24+'1C TSrécur15'!K$25+'1C TSrécur15'!K$26+'1C TSrécur15'!K$27+'1C TSrécur15'!K$28+'1C TSrécur15'!K$29)/'1C TSrécur15'!K$30))))))</f>
        <v>0</v>
      </c>
      <c r="M662" s="527">
        <f>IF(OR('1C TSrécur15'!$B$12="",'1C TSrécur15'!K$30=0),0,IF(AND('1C TSrécur15'!$B$12&lt;&gt;"",$K$2="Pôle",'1C TSrécur15'!$C$12="OUI"),(('1C TSrécur15'!K$26+'1C TSrécur15'!K$27+'1C TSrécur15'!K$28)/'1C TSrécur15'!K$17),IF(AND('1C TSrécur15'!$B$12&lt;&gt;"",$K$2="Pôle",'1C TSrécur15'!$C$12="NON"),(('1C TSrécur15'!K$26+'1C TSrécur15'!K$27+'1C TSrécur15'!K$28)/'1C TSrécur15'!K$30),IF(AND('1C TSrécur15'!$B$12&lt;&gt;"",$K$2&lt;&gt;"Pôle"),0))))</f>
        <v>0</v>
      </c>
      <c r="N662" s="527">
        <f>IF(AND('1C TSrécur15'!$K$17&lt;&gt;0,'1C TSrécur15'!$K$30&lt;&gt;0),L662+M662,0)</f>
        <v>0</v>
      </c>
      <c r="O662" s="542" t="str">
        <f>IF(AND('1C TSrécur15'!K$17&lt;&gt;0,'1C TSrécur15'!$C$12="OUI"),'1C TSrécur15'!K$36/'1C TSrécur15'!K$17,"")</f>
        <v/>
      </c>
      <c r="P662" s="543" t="str">
        <f>IF(AND('1C TSrécur15'!K$17&lt;&gt;0,'1C TSrécur15'!$C$12="OUI"),'1C TSrécur15'!$K$37/'1C TSrécur15'!K$17,"")</f>
        <v/>
      </c>
      <c r="Q662" s="543" t="str">
        <f>IF(AND('1C TSrécur15'!K$17&lt;&gt;0,'1C TSrécur15'!$C$12="OUI"),'1C TSrécur15'!$K$38/'1C TSrécur15'!K$17,"")</f>
        <v/>
      </c>
      <c r="R662" s="543" t="str">
        <f>IF(AND('1C TSrécur15'!K$17&lt;&gt;0,'1C TSrécur15'!$C$12="OUI"),'1C TSrécur15'!$K$39/'1C TSrécur15'!K$17,"")</f>
        <v/>
      </c>
      <c r="S662" s="543" t="str">
        <f>IF(AND('1C TSrécur15'!K$17&lt;&gt;0,'1C TSrécur15'!$C$12="OUI"),'1C TSrécur15'!$K$40/'1C TSrécur15'!K$17,"")</f>
        <v/>
      </c>
      <c r="T662" s="543" t="str">
        <f>IF(AND('1C TSrécur15'!K$17&lt;&gt;0,'1C TSrécur15'!$C$12="OUI"),'1C TSrécur15'!$K$41/'1C TSrécur15'!K$17,"")</f>
        <v/>
      </c>
      <c r="U662" s="543" t="str">
        <f>IF(AND('1C TSrécur15'!K$17&lt;&gt;0,'1C TSrécur15'!$C$12="OUI"),'1C TSrécur15'!$K$42/'1C TSrécur15'!K$17,"")</f>
        <v/>
      </c>
      <c r="V662" s="543" t="str">
        <f>IF(AND('1C TSrécur15'!K$17&lt;&gt;0,'1C TSrécur15'!$C$12="OUI"),'1C TSrécur15'!$K$43/'1C TSrécur15'!K$17,"")</f>
        <v/>
      </c>
      <c r="W662" s="543" t="str">
        <f>IF(AND('1C TSrécur15'!K$17&lt;&gt;0,'1C TSrécur15'!$C$12="OUI"),'1C TSrécur15'!$K$44/'1C TSrécur15'!K$17,"")</f>
        <v/>
      </c>
      <c r="X662" s="543" t="str">
        <f>IF(AND('1C TSrécur15'!K$17&lt;&gt;0,'1C TSrécur15'!$C$12="OUI"),'1C TSrécur15'!$K$45/'1C TSrécur15'!K$17,"")</f>
        <v/>
      </c>
      <c r="Y662" s="543" t="str">
        <f>IF(AND('1C TSrécur15'!K$17&lt;&gt;0,'1C TSrécur15'!$C$12="OUI"),'1C TSrécur15'!$K$46/'1C TSrécur15'!K$17,"")</f>
        <v/>
      </c>
      <c r="Z662" s="543" t="str">
        <f>IF(AND('1C TSrécur15'!K$17&lt;&gt;0,'1C TSrécur15'!$C$12="OUI"),'1C TSrécur15'!$K$47/'1C TSrécur15'!K$17,"")</f>
        <v/>
      </c>
      <c r="AA662" s="543" t="str">
        <f>IF(AND('1C TSrécur15'!K$17&lt;&gt;0,'1C TSrécur15'!$C$12="OUI"),'1C TSrécur15'!$K$48/'1C TSrécur15'!K$17,"")</f>
        <v/>
      </c>
      <c r="AB662" s="543" t="str">
        <f>IF(AND('1C TSrécur15'!K$17&lt;&gt;0,'1C TSrécur15'!$C$12="OUI"),'1C TSrécur15'!$K$49/'1C TSrécur15'!K$17,"")</f>
        <v/>
      </c>
      <c r="AC662" s="543" t="str">
        <f>IF(AND('1C TSrécur15'!K$17&lt;&gt;0,'1C TSrécur15'!$C$12="OUI"),'1C TSrécur15'!$K$50/'1C TSrécur15'!K$17,"")</f>
        <v/>
      </c>
      <c r="AD662" s="543" t="str">
        <f>IF(AND('1C TSrécur15'!K$17&lt;&gt;0,'1C TSrécur15'!$C$12="OUI"),'1C TSrécur15'!$K$51/'1C TSrécur15'!K$17,"")</f>
        <v/>
      </c>
      <c r="AE662" s="543" t="str">
        <f>IF(AND('1C TSrécur15'!K$17&lt;&gt;0,'1C TSrécur15'!$C$12="OUI"),'1C TSrécur15'!$K$52/'1C TSrécur15'!K$17,"")</f>
        <v/>
      </c>
      <c r="AF662" s="543" t="str">
        <f>IF(AND('1C TSrécur15'!K$17&lt;&gt;0,'1C TSrécur15'!$C$12="OUI"),'1C TSrécur15'!$K$53/'1C TSrécur15'!K$17,"")</f>
        <v/>
      </c>
      <c r="AG662" s="543" t="str">
        <f>IF(AND('1C TSrécur15'!K$17&lt;&gt;0,'1C TSrécur15'!$C$12="OUI"),'1C TSrécur15'!$K$54/'1C TSrécur15'!K$17,"")</f>
        <v/>
      </c>
      <c r="AH662" s="543" t="str">
        <f>IF(AND('1C TSrécur15'!K$17&lt;&gt;0,'1C TSrécur15'!$C$12="OUI"),'1C TSrécur15'!$K$55/'1C TSrécur15'!K$17,"")</f>
        <v/>
      </c>
      <c r="AI662" s="543" t="str">
        <f>IF(AND('1C TSrécur15'!K$17&lt;&gt;0,'1C TSrécur15'!$C$12="OUI"),'1C TSrécur15'!$K$56/'1C TSrécur15'!K$17,"")</f>
        <v/>
      </c>
      <c r="AJ662" s="543" t="str">
        <f>IF(AND('1C TSrécur15'!K$17&lt;&gt;0,'1C TSrécur15'!$C$12="OUI"),'1C TSrécur15'!$K$57/'1C TSrécur15'!K$17,"")</f>
        <v/>
      </c>
      <c r="AK662" s="543">
        <f>IF(AND('1C TSrécur15'!K$17&lt;&gt;0,'1C TSrécur15'!$C$12="OUI"),'1C TSrécur15'!K$58/'1C TSrécur15'!K$17,0)</f>
        <v>0</v>
      </c>
      <c r="AL662" s="72">
        <f>IF(AND('1C TSrécur15'!$B$12&lt;&gt;"",'1C TSrécur15'!$C$12="OUI"),N662+AK662,N662)</f>
        <v>0</v>
      </c>
      <c r="AM662" s="344">
        <f t="shared" si="186"/>
        <v>0</v>
      </c>
      <c r="AN662" s="344">
        <f t="shared" si="187"/>
        <v>0</v>
      </c>
      <c r="AO662" s="345">
        <f t="shared" si="217"/>
        <v>0</v>
      </c>
      <c r="AP662" s="573">
        <f t="shared" si="218"/>
        <v>0</v>
      </c>
      <c r="AQ662" s="583">
        <f t="shared" si="219"/>
        <v>0</v>
      </c>
      <c r="AR662" s="579"/>
      <c r="AS662" s="102"/>
      <c r="AT662" s="27" t="str">
        <f>IF('1C TSrécur15'!K$17*FICHE!$C$13&lt;J662,"Forfait limité à "&amp;FICHE!$C$13&amp;"€/jour","")</f>
        <v/>
      </c>
      <c r="AU662" s="592"/>
      <c r="AV662" s="824"/>
      <c r="AW662" s="824"/>
      <c r="AX662" s="824"/>
      <c r="AY662" s="824"/>
      <c r="AZ662" s="824"/>
      <c r="BA662" s="767"/>
      <c r="BB662" s="767"/>
      <c r="BC662" s="767"/>
      <c r="BD662" s="767"/>
      <c r="BE662" s="767"/>
      <c r="BF662" s="767"/>
      <c r="BG662" s="767"/>
      <c r="BH662" s="767"/>
      <c r="BI662" s="767"/>
      <c r="BJ662" s="767"/>
      <c r="BK662" s="767"/>
      <c r="BL662" s="767"/>
      <c r="BM662" s="767"/>
      <c r="BN662" s="767"/>
      <c r="BO662" s="767"/>
      <c r="BP662" s="767"/>
      <c r="BQ662" s="767"/>
      <c r="BR662" s="767"/>
      <c r="BS662" s="767"/>
      <c r="BT662" s="767"/>
      <c r="BU662" s="767"/>
      <c r="BV662" s="767"/>
      <c r="BW662" s="767"/>
      <c r="BX662" s="767"/>
      <c r="BY662" s="767"/>
      <c r="BZ662" s="767"/>
      <c r="CA662" s="767"/>
      <c r="CB662" s="767"/>
      <c r="CC662" s="767"/>
      <c r="CD662" s="767"/>
      <c r="CE662" s="767"/>
      <c r="CF662" s="767"/>
      <c r="CG662" s="767"/>
      <c r="CH662" s="767"/>
      <c r="CI662" s="767"/>
      <c r="CJ662" s="767"/>
      <c r="CK662" s="767"/>
      <c r="CL662" s="767"/>
      <c r="CM662" s="767"/>
      <c r="CN662" s="767"/>
      <c r="CO662" s="767"/>
      <c r="CP662" s="767"/>
      <c r="CQ662" s="767"/>
      <c r="CR662" s="767"/>
      <c r="CS662" s="767"/>
      <c r="CT662" s="767"/>
      <c r="CU662" s="767"/>
      <c r="CV662" s="767"/>
      <c r="CW662" s="767"/>
      <c r="CX662" s="767"/>
      <c r="CY662" s="767"/>
      <c r="CZ662" s="767"/>
      <c r="DA662" s="767"/>
      <c r="DB662" s="767"/>
      <c r="DC662" s="767"/>
      <c r="DD662" s="767"/>
      <c r="DE662" s="767"/>
      <c r="DF662" s="767"/>
      <c r="DG662" s="767"/>
      <c r="DH662" s="767"/>
      <c r="DI662" s="767"/>
      <c r="DJ662" s="767"/>
      <c r="DK662" s="767"/>
      <c r="DL662" s="767"/>
      <c r="DM662" s="767"/>
      <c r="DN662" s="767"/>
      <c r="DO662" s="767"/>
      <c r="DP662" s="767"/>
      <c r="DQ662" s="767"/>
      <c r="DR662" s="767"/>
      <c r="DS662" s="767"/>
      <c r="DT662" s="767"/>
      <c r="DU662" s="767"/>
      <c r="DV662" s="767"/>
      <c r="DW662" s="767"/>
      <c r="DX662" s="767"/>
      <c r="DY662" s="767"/>
      <c r="DZ662" s="767"/>
      <c r="EA662" s="767"/>
      <c r="EB662" s="767"/>
      <c r="EC662" s="767"/>
      <c r="ED662" s="767"/>
      <c r="EE662" s="767"/>
      <c r="EF662" s="767"/>
      <c r="EG662" s="767"/>
      <c r="EH662" s="767"/>
      <c r="EI662" s="767"/>
      <c r="EJ662" s="767"/>
      <c r="EK662" s="767"/>
      <c r="EL662" s="767"/>
      <c r="EM662" s="767"/>
      <c r="EN662" s="767"/>
      <c r="EO662" s="767"/>
      <c r="EP662" s="767"/>
      <c r="EQ662" s="767"/>
      <c r="ER662" s="767"/>
      <c r="ES662" s="767"/>
      <c r="ET662" s="767"/>
      <c r="EU662" s="767"/>
      <c r="EV662" s="767"/>
      <c r="EW662" s="767"/>
      <c r="EX662" s="767"/>
      <c r="EY662" s="767"/>
      <c r="EZ662" s="767"/>
      <c r="FA662" s="767"/>
      <c r="FB662" s="767"/>
      <c r="FC662" s="767"/>
      <c r="FD662" s="767"/>
      <c r="FE662" s="767"/>
      <c r="FF662" s="767"/>
      <c r="FG662" s="767"/>
      <c r="FH662" s="767"/>
      <c r="FI662" s="767"/>
      <c r="FJ662" s="767"/>
      <c r="FK662" s="767"/>
      <c r="FL662" s="767"/>
      <c r="FM662" s="767"/>
      <c r="FN662" s="767"/>
      <c r="FO662" s="767"/>
      <c r="FP662" s="767"/>
      <c r="FQ662" s="767"/>
      <c r="FR662" s="767"/>
      <c r="FS662" s="767"/>
      <c r="FT662" s="767"/>
      <c r="FU662" s="767"/>
      <c r="FV662" s="767"/>
      <c r="FW662" s="767"/>
      <c r="FX662" s="767"/>
      <c r="FY662" s="767"/>
      <c r="FZ662" s="767"/>
      <c r="GA662" s="767"/>
      <c r="GB662" s="767"/>
      <c r="GC662" s="767"/>
      <c r="GD662" s="767"/>
      <c r="GE662" s="767"/>
      <c r="GF662" s="767"/>
      <c r="GG662" s="767"/>
      <c r="GH662" s="767"/>
      <c r="GI662" s="767"/>
      <c r="GJ662" s="767"/>
      <c r="GK662" s="767"/>
      <c r="GL662" s="767"/>
      <c r="GM662" s="767"/>
      <c r="GN662" s="767"/>
      <c r="GO662" s="767"/>
      <c r="GP662" s="767"/>
      <c r="GQ662" s="767"/>
      <c r="GR662" s="767"/>
      <c r="GS662" s="767"/>
      <c r="GT662" s="767"/>
      <c r="GU662" s="767"/>
      <c r="GV662" s="767"/>
      <c r="GW662" s="767"/>
      <c r="GX662" s="767"/>
      <c r="GY662" s="767"/>
      <c r="GZ662" s="767"/>
      <c r="HA662" s="767"/>
      <c r="HB662" s="767"/>
      <c r="HC662" s="767"/>
    </row>
    <row r="663" spans="1:211" s="864" customFormat="1" ht="13.9" hidden="1" customHeight="1">
      <c r="A663" s="307"/>
      <c r="B663" s="351"/>
      <c r="C663" s="971" t="str">
        <f>IF('1C TSrécur15'!L$17&lt;&gt;0,'1C TSrécur15'!$B$12,"")</f>
        <v/>
      </c>
      <c r="D663" s="972"/>
      <c r="E663" s="973"/>
      <c r="F663" s="93" t="str">
        <f>IF(AND($C663='1C TSrécur15'!$B$12,'1C TSrécur15'!$B$16="récurrentes",'1C TSrécur15'!$L$17&lt;&gt;""),'1C TSrécur15'!$L$21,"")</f>
        <v/>
      </c>
      <c r="G663" s="863"/>
      <c r="H663" s="745">
        <v>0.21</v>
      </c>
      <c r="I663" s="747">
        <v>1</v>
      </c>
      <c r="J663" s="312"/>
      <c r="K663" s="680">
        <f t="shared" si="215"/>
        <v>0</v>
      </c>
      <c r="L663" s="527">
        <f>IF(OR('1C TSrécur15'!$B$12="",'1C TSrécur15'!L$30=0),0,IF(AND('1C TSrécur15'!$B$12&lt;&gt;"",$K$2="Pôle",'1C TSrécur15'!$C$12="OUI"),(('1C TSrécur15'!L$22+'1C TSrécur15'!L$23+'1C TSrécur15'!L$24+'1C TSrécur15'!L$25+'1C TSrécur15'!L$29)/'1C TSrécur15'!L$17),IF(AND('1C TSrécur15'!$B$12&lt;&gt;"",$K$2="Pôle",'1C TSrécur15'!$C$12="NON"),(('1C TSrécur15'!L$22+'1C TSrécur15'!L$23+'1C TSrécur15'!L$24+'1C TSrécur15'!L$25+'1C TSrécur15'!L$29)/'1C TSrécur15'!L$30),IF(AND('1C TSrécur15'!$B$12&lt;&gt;"",$K$2&lt;&gt;"Pôle",'1C TSrécur15'!$C$12="OUI"),(('1C TSrécur15'!L$22+'1C TSrécur15'!L$23+'1C TSrécur15'!L$24+'1C TSrécur15'!L$25+'1C TSrécur15'!L$26+'1C TSrécur15'!L$27+'1C TSrécur15'!L$28+'1C TSrécur15'!L$29)/'1C TSrécur15'!L$17),IF(AND('1C TSrécur15'!$B$12&lt;&gt;"",$K$2&lt;&gt;"Pôle",'1C TSrécur15'!$C$12="NON"),(('1C TSrécur15'!L$22+'1C TSrécur15'!L$23+'1C TSrécur15'!L$24+'1C TSrécur15'!L$25+'1C TSrécur15'!L$26+'1C TSrécur15'!L$27+'1C TSrécur15'!L$28+'1C TSrécur15'!L$29)/'1C TSrécur15'!L$30))))))</f>
        <v>0</v>
      </c>
      <c r="M663" s="527">
        <f>IF(OR('1C TSrécur15'!$B$12="",'1C TSrécur15'!L$30=0),0,IF(AND('1C TSrécur15'!$B$12&lt;&gt;"",$K$2="Pôle",'1C TSrécur15'!$C$12="OUI"),(('1C TSrécur15'!L$26+'1C TSrécur15'!L$27+'1C TSrécur15'!L$28)/'1C TSrécur15'!L$17),IF(AND('1C TSrécur15'!$B$12&lt;&gt;"",$K$2="Pôle",'1C TSrécur15'!$C$12="NON"),(('1C TSrécur15'!L$26+'1C TSrécur15'!L$27+'1C TSrécur15'!L$28)/'1C TSrécur15'!L$30),IF(AND('1C TSrécur15'!$B$12&lt;&gt;"",$K$2&lt;&gt;"Pôle"),0))))</f>
        <v>0</v>
      </c>
      <c r="N663" s="527">
        <f>IF(AND('1C TSrécur15'!$L$17&lt;&gt;0,'1C TSrécur15'!$L$30&lt;&gt;0),L663+M663,0)</f>
        <v>0</v>
      </c>
      <c r="O663" s="542" t="str">
        <f>IF(AND('1C TSrécur15'!L$17&lt;&gt;0,'1C TSrécur15'!$C$12="OUI"),'1C TSrécur15'!L$36/'1C TSrécur15'!L$17,"")</f>
        <v/>
      </c>
      <c r="P663" s="543" t="str">
        <f>IF(AND('1C TSrécur15'!L$17&lt;&gt;0,'1C TSrécur15'!$C$12="OUI"),'1C TSrécur15'!$L$37/'1C TSrécur15'!L$17,"")</f>
        <v/>
      </c>
      <c r="Q663" s="543" t="str">
        <f>IF(AND('1C TSrécur15'!L$17&lt;&gt;0,'1C TSrécur15'!$C$12="OUI"),'1C TSrécur15'!$L$38/'1C TSrécur15'!L$17,"")</f>
        <v/>
      </c>
      <c r="R663" s="543" t="str">
        <f>IF(AND('1C TSrécur15'!L$17&lt;&gt;0,'1C TSrécur15'!$C$12="OUI"),'1C TSrécur15'!$L$39/'1C TSrécur15'!L$17,"")</f>
        <v/>
      </c>
      <c r="S663" s="543" t="str">
        <f>IF(AND('1C TSrécur15'!L$17&lt;&gt;0,'1C TSrécur15'!$C$12="OUI"),'1C TSrécur15'!$L$40/'1C TSrécur15'!L$17,"")</f>
        <v/>
      </c>
      <c r="T663" s="543" t="str">
        <f>IF(AND('1C TSrécur15'!L$17&lt;&gt;0,'1C TSrécur15'!$C$12="OUI"),'1C TSrécur15'!$L$41/'1C TSrécur15'!L$17,"")</f>
        <v/>
      </c>
      <c r="U663" s="543" t="str">
        <f>IF(AND('1C TSrécur15'!L$17&lt;&gt;0,'1C TSrécur15'!$C$12="OUI"),'1C TSrécur15'!$L$42/'1C TSrécur15'!L$17,"")</f>
        <v/>
      </c>
      <c r="V663" s="543" t="str">
        <f>IF(AND('1C TSrécur15'!L$17&lt;&gt;0,'1C TSrécur15'!$C$12="OUI"),'1C TSrécur15'!$L$43/'1C TSrécur15'!L$17,"")</f>
        <v/>
      </c>
      <c r="W663" s="543" t="str">
        <f>IF(AND('1C TSrécur15'!L$17&lt;&gt;0,'1C TSrécur15'!$C$12="OUI"),'1C TSrécur15'!$L$44/'1C TSrécur15'!L$17,"")</f>
        <v/>
      </c>
      <c r="X663" s="543" t="str">
        <f>IF(AND('1C TSrécur15'!L$17&lt;&gt;0,'1C TSrécur15'!$C$12="OUI"),'1C TSrécur15'!$L$45/'1C TSrécur15'!L$17,"")</f>
        <v/>
      </c>
      <c r="Y663" s="543" t="str">
        <f>IF(AND('1C TSrécur15'!L$17&lt;&gt;0,'1C TSrécur15'!$C$12="OUI"),'1C TSrécur15'!$L$46/'1C TSrécur15'!L$17,"")</f>
        <v/>
      </c>
      <c r="Z663" s="543" t="str">
        <f>IF(AND('1C TSrécur15'!L$17&lt;&gt;0,'1C TSrécur15'!$C$12="OUI"),'1C TSrécur15'!$L$47/'1C TSrécur15'!L$17,"")</f>
        <v/>
      </c>
      <c r="AA663" s="543" t="str">
        <f>IF(AND('1C TSrécur15'!L$17&lt;&gt;0,'1C TSrécur15'!$C$12="OUI"),'1C TSrécur15'!$L$48/'1C TSrécur15'!L$17,"")</f>
        <v/>
      </c>
      <c r="AB663" s="543" t="str">
        <f>IF(AND('1C TSrécur15'!L$17&lt;&gt;0,'1C TSrécur15'!$C$12="OUI"),'1C TSrécur15'!$L$49/'1C TSrécur15'!L$17,"")</f>
        <v/>
      </c>
      <c r="AC663" s="543" t="str">
        <f>IF(AND('1C TSrécur15'!L$17&lt;&gt;0,'1C TSrécur15'!$C$12="OUI"),'1C TSrécur15'!$L$50/'1C TSrécur15'!L$17,"")</f>
        <v/>
      </c>
      <c r="AD663" s="543" t="str">
        <f>IF(AND('1C TSrécur15'!L$17&lt;&gt;0,'1C TSrécur15'!$C$12="OUI"),'1C TSrécur15'!$L$51/'1C TSrécur15'!L$17,"")</f>
        <v/>
      </c>
      <c r="AE663" s="543" t="str">
        <f>IF(AND('1C TSrécur15'!L$17&lt;&gt;0,'1C TSrécur15'!$C$12="OUI"),'1C TSrécur15'!$L$52/'1C TSrécur15'!L$17,"")</f>
        <v/>
      </c>
      <c r="AF663" s="543" t="str">
        <f>IF(AND('1C TSrécur15'!L$17&lt;&gt;0,'1C TSrécur15'!$C$12="OUI"),'1C TSrécur15'!$L$53/'1C TSrécur15'!L$17,"")</f>
        <v/>
      </c>
      <c r="AG663" s="543" t="str">
        <f>IF(AND('1C TSrécur15'!L$17&lt;&gt;0,'1C TSrécur15'!$C$12="OUI"),'1C TSrécur15'!$L$54/'1C TSrécur15'!L$17,"")</f>
        <v/>
      </c>
      <c r="AH663" s="543" t="str">
        <f>IF(AND('1C TSrécur15'!L$17&lt;&gt;0,'1C TSrécur15'!$C$12="OUI"),'1C TSrécur15'!$L$55/'1C TSrécur15'!L$17,"")</f>
        <v/>
      </c>
      <c r="AI663" s="543" t="str">
        <f>IF(AND('1C TSrécur15'!L$17&lt;&gt;0,'1C TSrécur15'!$C$12="OUI"),'1C TSrécur15'!$L$56/'1C TSrécur15'!L$17,"")</f>
        <v/>
      </c>
      <c r="AJ663" s="543" t="str">
        <f>IF(AND('1C TSrécur15'!L$17&lt;&gt;0,'1C TSrécur15'!$C$12="OUI"),'1C TSrécur15'!$L$57/'1C TSrécur15'!L$17,"")</f>
        <v/>
      </c>
      <c r="AK663" s="543">
        <f>IF(AND('1C TSrécur15'!L$17&lt;&gt;0,'1C TSrécur15'!$C$12="OUI"),'1C TSrécur15'!L$58/'1C TSrécur15'!L$17,0)</f>
        <v>0</v>
      </c>
      <c r="AL663" s="72">
        <f>IF(AND('1C TSrécur15'!$B$12&lt;&gt;"",'1C TSrécur15'!$C$12="OUI"),N663+AK663,N663)</f>
        <v>0</v>
      </c>
      <c r="AM663" s="344">
        <f t="shared" si="186"/>
        <v>0</v>
      </c>
      <c r="AN663" s="344">
        <f t="shared" si="187"/>
        <v>0</v>
      </c>
      <c r="AO663" s="345">
        <f t="shared" si="217"/>
        <v>0</v>
      </c>
      <c r="AP663" s="573">
        <f t="shared" si="218"/>
        <v>0</v>
      </c>
      <c r="AQ663" s="583">
        <f t="shared" si="219"/>
        <v>0</v>
      </c>
      <c r="AR663" s="579"/>
      <c r="AS663" s="102"/>
      <c r="AT663" s="27" t="str">
        <f>IF('1C TSrécur15'!L$17*FICHE!$C$13&lt;J663,"Forfait limité à "&amp;FICHE!$C$13&amp;"€/jour","")</f>
        <v/>
      </c>
      <c r="AU663" s="592"/>
      <c r="AV663" s="824"/>
      <c r="AW663" s="824"/>
      <c r="AX663" s="824"/>
      <c r="AY663" s="824"/>
      <c r="AZ663" s="824"/>
      <c r="BA663" s="767"/>
      <c r="BB663" s="767"/>
      <c r="BC663" s="767"/>
      <c r="BD663" s="767"/>
      <c r="BE663" s="767"/>
      <c r="BF663" s="767"/>
      <c r="BG663" s="767"/>
      <c r="BH663" s="767"/>
      <c r="BI663" s="767"/>
      <c r="BJ663" s="767"/>
      <c r="BK663" s="767"/>
      <c r="BL663" s="767"/>
      <c r="BM663" s="767"/>
      <c r="BN663" s="767"/>
      <c r="BO663" s="767"/>
      <c r="BP663" s="767"/>
      <c r="BQ663" s="767"/>
      <c r="BR663" s="767"/>
      <c r="BS663" s="767"/>
      <c r="BT663" s="767"/>
      <c r="BU663" s="767"/>
      <c r="BV663" s="767"/>
      <c r="BW663" s="767"/>
      <c r="BX663" s="767"/>
      <c r="BY663" s="767"/>
      <c r="BZ663" s="767"/>
      <c r="CA663" s="767"/>
      <c r="CB663" s="767"/>
      <c r="CC663" s="767"/>
      <c r="CD663" s="767"/>
      <c r="CE663" s="767"/>
      <c r="CF663" s="767"/>
      <c r="CG663" s="767"/>
      <c r="CH663" s="767"/>
      <c r="CI663" s="767"/>
      <c r="CJ663" s="767"/>
      <c r="CK663" s="767"/>
      <c r="CL663" s="767"/>
      <c r="CM663" s="767"/>
      <c r="CN663" s="767"/>
      <c r="CO663" s="767"/>
      <c r="CP663" s="767"/>
      <c r="CQ663" s="767"/>
      <c r="CR663" s="767"/>
      <c r="CS663" s="767"/>
      <c r="CT663" s="767"/>
      <c r="CU663" s="767"/>
      <c r="CV663" s="767"/>
      <c r="CW663" s="767"/>
      <c r="CX663" s="767"/>
      <c r="CY663" s="767"/>
      <c r="CZ663" s="767"/>
      <c r="DA663" s="767"/>
      <c r="DB663" s="767"/>
      <c r="DC663" s="767"/>
      <c r="DD663" s="767"/>
      <c r="DE663" s="767"/>
      <c r="DF663" s="767"/>
      <c r="DG663" s="767"/>
      <c r="DH663" s="767"/>
      <c r="DI663" s="767"/>
      <c r="DJ663" s="767"/>
      <c r="DK663" s="767"/>
      <c r="DL663" s="767"/>
      <c r="DM663" s="767"/>
      <c r="DN663" s="767"/>
      <c r="DO663" s="767"/>
      <c r="DP663" s="767"/>
      <c r="DQ663" s="767"/>
      <c r="DR663" s="767"/>
      <c r="DS663" s="767"/>
      <c r="DT663" s="767"/>
      <c r="DU663" s="767"/>
      <c r="DV663" s="767"/>
      <c r="DW663" s="767"/>
      <c r="DX663" s="767"/>
      <c r="DY663" s="767"/>
      <c r="DZ663" s="767"/>
      <c r="EA663" s="767"/>
      <c r="EB663" s="767"/>
      <c r="EC663" s="767"/>
      <c r="ED663" s="767"/>
      <c r="EE663" s="767"/>
      <c r="EF663" s="767"/>
      <c r="EG663" s="767"/>
      <c r="EH663" s="767"/>
      <c r="EI663" s="767"/>
      <c r="EJ663" s="767"/>
      <c r="EK663" s="767"/>
      <c r="EL663" s="767"/>
      <c r="EM663" s="767"/>
      <c r="EN663" s="767"/>
      <c r="EO663" s="767"/>
      <c r="EP663" s="767"/>
      <c r="EQ663" s="767"/>
      <c r="ER663" s="767"/>
      <c r="ES663" s="767"/>
      <c r="ET663" s="767"/>
      <c r="EU663" s="767"/>
      <c r="EV663" s="767"/>
      <c r="EW663" s="767"/>
      <c r="EX663" s="767"/>
      <c r="EY663" s="767"/>
      <c r="EZ663" s="767"/>
      <c r="FA663" s="767"/>
      <c r="FB663" s="767"/>
      <c r="FC663" s="767"/>
      <c r="FD663" s="767"/>
      <c r="FE663" s="767"/>
      <c r="FF663" s="767"/>
      <c r="FG663" s="767"/>
      <c r="FH663" s="767"/>
      <c r="FI663" s="767"/>
      <c r="FJ663" s="767"/>
      <c r="FK663" s="767"/>
      <c r="FL663" s="767"/>
      <c r="FM663" s="767"/>
      <c r="FN663" s="767"/>
      <c r="FO663" s="767"/>
      <c r="FP663" s="767"/>
      <c r="FQ663" s="767"/>
      <c r="FR663" s="767"/>
      <c r="FS663" s="767"/>
      <c r="FT663" s="767"/>
      <c r="FU663" s="767"/>
      <c r="FV663" s="767"/>
      <c r="FW663" s="767"/>
      <c r="FX663" s="767"/>
      <c r="FY663" s="767"/>
      <c r="FZ663" s="767"/>
      <c r="GA663" s="767"/>
      <c r="GB663" s="767"/>
      <c r="GC663" s="767"/>
      <c r="GD663" s="767"/>
      <c r="GE663" s="767"/>
      <c r="GF663" s="767"/>
      <c r="GG663" s="767"/>
      <c r="GH663" s="767"/>
      <c r="GI663" s="767"/>
      <c r="GJ663" s="767"/>
      <c r="GK663" s="767"/>
      <c r="GL663" s="767"/>
      <c r="GM663" s="767"/>
      <c r="GN663" s="767"/>
      <c r="GO663" s="767"/>
      <c r="GP663" s="767"/>
      <c r="GQ663" s="767"/>
      <c r="GR663" s="767"/>
      <c r="GS663" s="767"/>
      <c r="GT663" s="767"/>
      <c r="GU663" s="767"/>
      <c r="GV663" s="767"/>
      <c r="GW663" s="767"/>
      <c r="GX663" s="767"/>
      <c r="GY663" s="767"/>
      <c r="GZ663" s="767"/>
      <c r="HA663" s="767"/>
      <c r="HB663" s="767"/>
      <c r="HC663" s="767"/>
    </row>
    <row r="664" spans="1:211" s="864" customFormat="1" ht="13.9" hidden="1" customHeight="1">
      <c r="A664" s="307"/>
      <c r="B664" s="351"/>
      <c r="C664" s="971" t="str">
        <f>IF('1C TSrécur15'!M$17&lt;&gt;0,'1C TSrécur15'!$B$12,"")</f>
        <v/>
      </c>
      <c r="D664" s="972"/>
      <c r="E664" s="973"/>
      <c r="F664" s="93" t="str">
        <f>IF(AND($C664='1C TSrécur15'!$B$12,'1C TSrécur15'!$B$16="récurrentes",'1C TSrécur15'!$M$17&lt;&gt;""),'1C TSrécur15'!$M$21,"")</f>
        <v/>
      </c>
      <c r="G664" s="863"/>
      <c r="H664" s="745">
        <v>0.21</v>
      </c>
      <c r="I664" s="747">
        <v>1</v>
      </c>
      <c r="J664" s="312"/>
      <c r="K664" s="680">
        <f t="shared" si="215"/>
        <v>0</v>
      </c>
      <c r="L664" s="527">
        <f>IF(OR('1C TSrécur15'!$B$12="",'1C TSrécur15'!M$30=0),0,IF(AND('1C TSrécur15'!$B$12&lt;&gt;"",$K$2="Pôle",'1C TSrécur15'!$C$12="OUI"),(('1C TSrécur15'!M$22+'1C TSrécur15'!M$23+'1C TSrécur15'!M$24+'1C TSrécur15'!M$25+'1C TSrécur15'!M$29)/'1C TSrécur15'!M$17),IF(AND('1C TSrécur15'!$B$12&lt;&gt;"",$K$2="Pôle",'1C TSrécur15'!$C$12="NON"),(('1C TSrécur15'!M$22+'1C TSrécur15'!M$23+'1C TSrécur15'!M$24+'1C TSrécur15'!M$25+'1C TSrécur15'!M$29)/'1C TSrécur15'!M$30),IF(AND('1C TSrécur15'!$B$12&lt;&gt;"",$K$2&lt;&gt;"Pôle",'1C TSrécur15'!$C$12="OUI"),(('1C TSrécur15'!M$22+'1C TSrécur15'!M$23+'1C TSrécur15'!M$24+'1C TSrécur15'!M$25+'1C TSrécur15'!M$26+'1C TSrécur15'!M$27+'1C TSrécur15'!M$28+'1C TSrécur15'!M$29)/'1C TSrécur15'!M$17),IF(AND('1C TSrécur15'!$B$12&lt;&gt;"",$K$2&lt;&gt;"Pôle",'1C TSrécur15'!$C$12="NON"),(('1C TSrécur15'!M$22+'1C TSrécur15'!M$23+'1C TSrécur15'!M$24+'1C TSrécur15'!M$25+'1C TSrécur15'!M$26+'1C TSrécur15'!M$27+'1C TSrécur15'!M$28+'1C TSrécur15'!M$29)/'1C TSrécur15'!M$30))))))</f>
        <v>0</v>
      </c>
      <c r="M664" s="527">
        <f>IF(OR('1C TSrécur15'!$B$12="",'1C TSrécur15'!M$30=0),0,IF(AND('1C TSrécur15'!$B$12&lt;&gt;"",$K$2="Pôle",'1C TSrécur15'!$C$12="OUI"),(('1C TSrécur15'!M$26+'1C TSrécur15'!M$27+'1C TSrécur15'!M$28)/'1C TSrécur15'!M$17),IF(AND('1C TSrécur15'!$B$12&lt;&gt;"",$K$2="Pôle",'1C TSrécur15'!$C$12="NON"),(('1C TSrécur15'!M$26+'1C TSrécur15'!M$27+'1C TSrécur15'!M$28)/'1C TSrécur15'!M$30),IF(AND('1C TSrécur15'!$B$12&lt;&gt;"",$K$2&lt;&gt;"Pôle"),0))))</f>
        <v>0</v>
      </c>
      <c r="N664" s="527">
        <f>IF(AND('1C TSrécur15'!$M$17&lt;&gt;0,'1C TSrécur15'!$M$30&lt;&gt;0),L664+M664,0)</f>
        <v>0</v>
      </c>
      <c r="O664" s="542" t="str">
        <f>IF(AND('1C TSrécur15'!M$17&lt;&gt;0,'1C TSrécur15'!$C$12="OUI"),'1C TSrécur15'!M$36/'1C TSrécur15'!M$17,"")</f>
        <v/>
      </c>
      <c r="P664" s="543" t="str">
        <f>IF(AND('1C TSrécur15'!M$17&lt;&gt;0,'1C TSrécur15'!$C$12="OUI"),'1C TSrécur15'!$M$37/'1C TSrécur15'!M$17,"")</f>
        <v/>
      </c>
      <c r="Q664" s="543" t="str">
        <f>IF(AND('1C TSrécur15'!M$17&lt;&gt;0,'1C TSrécur15'!$C$12="OUI"),'1C TSrécur15'!$M$38/'1C TSrécur15'!M$17,"")</f>
        <v/>
      </c>
      <c r="R664" s="543" t="str">
        <f>IF(AND('1C TSrécur15'!M$17&lt;&gt;0,'1C TSrécur15'!$C$12="OUI"),'1C TSrécur15'!$M$39/'1C TSrécur15'!M$17,"")</f>
        <v/>
      </c>
      <c r="S664" s="543" t="str">
        <f>IF(AND('1C TSrécur15'!M$17&lt;&gt;0,'1C TSrécur15'!$C$12="OUI"),'1C TSrécur15'!$M$40/'1C TSrécur15'!M$17,"")</f>
        <v/>
      </c>
      <c r="T664" s="543" t="str">
        <f>IF(AND('1C TSrécur15'!M$17&lt;&gt;0,'1C TSrécur15'!$C$12="OUI"),'1C TSrécur15'!$M$41/'1C TSrécur15'!M$17,"")</f>
        <v/>
      </c>
      <c r="U664" s="543" t="str">
        <f>IF(AND('1C TSrécur15'!M$17&lt;&gt;0,'1C TSrécur15'!$C$12="OUI"),'1C TSrécur15'!$M$42/'1C TSrécur15'!M$17,"")</f>
        <v/>
      </c>
      <c r="V664" s="543" t="str">
        <f>IF(AND('1C TSrécur15'!M$17&lt;&gt;0,'1C TSrécur15'!$C$12="OUI"),'1C TSrécur15'!$M$43/'1C TSrécur15'!M$17,"")</f>
        <v/>
      </c>
      <c r="W664" s="543" t="str">
        <f>IF(AND('1C TSrécur15'!M$17&lt;&gt;0,'1C TSrécur15'!$C$12="OUI"),'1C TSrécur15'!$M$44/'1C TSrécur15'!M$17,"")</f>
        <v/>
      </c>
      <c r="X664" s="543" t="str">
        <f>IF(AND('1C TSrécur15'!M$17&lt;&gt;0,'1C TSrécur15'!$C$12="OUI"),'1C TSrécur15'!$M$45/'1C TSrécur15'!M$17,"")</f>
        <v/>
      </c>
      <c r="Y664" s="543" t="str">
        <f>IF(AND('1C TSrécur15'!M$17&lt;&gt;0,'1C TSrécur15'!$C$12="OUI"),'1C TSrécur15'!$M$46/'1C TSrécur15'!M$17,"")</f>
        <v/>
      </c>
      <c r="Z664" s="543" t="str">
        <f>IF(AND('1C TSrécur15'!M$17&lt;&gt;0,'1C TSrécur15'!$C$12="OUI"),'1C TSrécur15'!$M$47/'1C TSrécur15'!M$17,"")</f>
        <v/>
      </c>
      <c r="AA664" s="543" t="str">
        <f>IF(AND('1C TSrécur15'!M$17&lt;&gt;0,'1C TSrécur15'!$C$12="OUI"),'1C TSrécur15'!$M$48/'1C TSrécur15'!M$17,"")</f>
        <v/>
      </c>
      <c r="AB664" s="543" t="str">
        <f>IF(AND('1C TSrécur15'!M$17&lt;&gt;0,'1C TSrécur15'!$C$12="OUI"),'1C TSrécur15'!$M$49/'1C TSrécur15'!M$17,"")</f>
        <v/>
      </c>
      <c r="AC664" s="543" t="str">
        <f>IF(AND('1C TSrécur15'!M$17&lt;&gt;0,'1C TSrécur15'!$C$12="OUI"),'1C TSrécur15'!$M$50/'1C TSrécur15'!M$17,"")</f>
        <v/>
      </c>
      <c r="AD664" s="543" t="str">
        <f>IF(AND('1C TSrécur15'!M$17&lt;&gt;0,'1C TSrécur15'!$C$12="OUI"),'1C TSrécur15'!$M$51/'1C TSrécur15'!M$17,"")</f>
        <v/>
      </c>
      <c r="AE664" s="543" t="str">
        <f>IF(AND('1C TSrécur15'!M$17&lt;&gt;0,'1C TSrécur15'!$C$12="OUI"),'1C TSrécur15'!$M$52/'1C TSrécur15'!M$17,"")</f>
        <v/>
      </c>
      <c r="AF664" s="543" t="str">
        <f>IF(AND('1C TSrécur15'!M$17&lt;&gt;0,'1C TSrécur15'!$C$12="OUI"),'1C TSrécur15'!$M$53/'1C TSrécur15'!M$17,"")</f>
        <v/>
      </c>
      <c r="AG664" s="543" t="str">
        <f>IF(AND('1C TSrécur15'!M$17&lt;&gt;0,'1C TSrécur15'!$C$12="OUI"),'1C TSrécur15'!$M$54/'1C TSrécur15'!M$17,"")</f>
        <v/>
      </c>
      <c r="AH664" s="543" t="str">
        <f>IF(AND('1C TSrécur15'!M$17&lt;&gt;0,'1C TSrécur15'!$C$12="OUI"),'1C TSrécur15'!$M$55/'1C TSrécur15'!M$17,"")</f>
        <v/>
      </c>
      <c r="AI664" s="543" t="str">
        <f>IF(AND('1C TSrécur15'!M$17&lt;&gt;0,'1C TSrécur15'!$C$12="OUI"),'1C TSrécur15'!$M$56/'1C TSrécur15'!M$17,"")</f>
        <v/>
      </c>
      <c r="AJ664" s="543" t="str">
        <f>IF(AND('1C TSrécur15'!M$17&lt;&gt;0,'1C TSrécur15'!$C$12="OUI"),'1C TSrécur15'!$M$57/'1C TSrécur15'!M$17,"")</f>
        <v/>
      </c>
      <c r="AK664" s="543">
        <f>IF(AND('1C TSrécur15'!M$17&lt;&gt;0,'1C TSrécur15'!$C$12="OUI"),'1C TSrécur15'!M$58/'1C TSrécur15'!M$17,0)</f>
        <v>0</v>
      </c>
      <c r="AL664" s="72">
        <f>IF(AND('1C TSrécur15'!$B$12&lt;&gt;"",'1C TSrécur15'!$C$12="OUI"),N664+AK664,N664)</f>
        <v>0</v>
      </c>
      <c r="AM664" s="344">
        <f t="shared" si="186"/>
        <v>0</v>
      </c>
      <c r="AN664" s="344">
        <f t="shared" si="187"/>
        <v>0</v>
      </c>
      <c r="AO664" s="345">
        <f t="shared" si="217"/>
        <v>0</v>
      </c>
      <c r="AP664" s="573">
        <f t="shared" si="218"/>
        <v>0</v>
      </c>
      <c r="AQ664" s="583">
        <f t="shared" si="219"/>
        <v>0</v>
      </c>
      <c r="AR664" s="579"/>
      <c r="AS664" s="102"/>
      <c r="AT664" s="27" t="str">
        <f>IF('1C TSrécur15'!M$17*FICHE!$C$13&lt;J664,"Forfait limité à "&amp;FICHE!$C$13&amp;"€/jour","")</f>
        <v/>
      </c>
      <c r="AU664" s="592"/>
      <c r="AV664" s="824"/>
      <c r="AW664" s="824"/>
      <c r="AX664" s="824"/>
      <c r="AY664" s="824"/>
      <c r="AZ664" s="824"/>
      <c r="BA664" s="767"/>
      <c r="BB664" s="767"/>
      <c r="BC664" s="767"/>
      <c r="BD664" s="767"/>
      <c r="BE664" s="767"/>
      <c r="BF664" s="767"/>
      <c r="BG664" s="767"/>
      <c r="BH664" s="767"/>
      <c r="BI664" s="767"/>
      <c r="BJ664" s="767"/>
      <c r="BK664" s="767"/>
      <c r="BL664" s="767"/>
      <c r="BM664" s="767"/>
      <c r="BN664" s="767"/>
      <c r="BO664" s="767"/>
      <c r="BP664" s="767"/>
      <c r="BQ664" s="767"/>
      <c r="BR664" s="767"/>
      <c r="BS664" s="767"/>
      <c r="BT664" s="767"/>
      <c r="BU664" s="767"/>
      <c r="BV664" s="767"/>
      <c r="BW664" s="767"/>
      <c r="BX664" s="767"/>
      <c r="BY664" s="767"/>
      <c r="BZ664" s="767"/>
      <c r="CA664" s="767"/>
      <c r="CB664" s="767"/>
      <c r="CC664" s="767"/>
      <c r="CD664" s="767"/>
      <c r="CE664" s="767"/>
      <c r="CF664" s="767"/>
      <c r="CG664" s="767"/>
      <c r="CH664" s="767"/>
      <c r="CI664" s="767"/>
      <c r="CJ664" s="767"/>
      <c r="CK664" s="767"/>
      <c r="CL664" s="767"/>
      <c r="CM664" s="767"/>
      <c r="CN664" s="767"/>
      <c r="CO664" s="767"/>
      <c r="CP664" s="767"/>
      <c r="CQ664" s="767"/>
      <c r="CR664" s="767"/>
      <c r="CS664" s="767"/>
      <c r="CT664" s="767"/>
      <c r="CU664" s="767"/>
      <c r="CV664" s="767"/>
      <c r="CW664" s="767"/>
      <c r="CX664" s="767"/>
      <c r="CY664" s="767"/>
      <c r="CZ664" s="767"/>
      <c r="DA664" s="767"/>
      <c r="DB664" s="767"/>
      <c r="DC664" s="767"/>
      <c r="DD664" s="767"/>
      <c r="DE664" s="767"/>
      <c r="DF664" s="767"/>
      <c r="DG664" s="767"/>
      <c r="DH664" s="767"/>
      <c r="DI664" s="767"/>
      <c r="DJ664" s="767"/>
      <c r="DK664" s="767"/>
      <c r="DL664" s="767"/>
      <c r="DM664" s="767"/>
      <c r="DN664" s="767"/>
      <c r="DO664" s="767"/>
      <c r="DP664" s="767"/>
      <c r="DQ664" s="767"/>
      <c r="DR664" s="767"/>
      <c r="DS664" s="767"/>
      <c r="DT664" s="767"/>
      <c r="DU664" s="767"/>
      <c r="DV664" s="767"/>
      <c r="DW664" s="767"/>
      <c r="DX664" s="767"/>
      <c r="DY664" s="767"/>
      <c r="DZ664" s="767"/>
      <c r="EA664" s="767"/>
      <c r="EB664" s="767"/>
      <c r="EC664" s="767"/>
      <c r="ED664" s="767"/>
      <c r="EE664" s="767"/>
      <c r="EF664" s="767"/>
      <c r="EG664" s="767"/>
      <c r="EH664" s="767"/>
      <c r="EI664" s="767"/>
      <c r="EJ664" s="767"/>
      <c r="EK664" s="767"/>
      <c r="EL664" s="767"/>
      <c r="EM664" s="767"/>
      <c r="EN664" s="767"/>
      <c r="EO664" s="767"/>
      <c r="EP664" s="767"/>
      <c r="EQ664" s="767"/>
      <c r="ER664" s="767"/>
      <c r="ES664" s="767"/>
      <c r="ET664" s="767"/>
      <c r="EU664" s="767"/>
      <c r="EV664" s="767"/>
      <c r="EW664" s="767"/>
      <c r="EX664" s="767"/>
      <c r="EY664" s="767"/>
      <c r="EZ664" s="767"/>
      <c r="FA664" s="767"/>
      <c r="FB664" s="767"/>
      <c r="FC664" s="767"/>
      <c r="FD664" s="767"/>
      <c r="FE664" s="767"/>
      <c r="FF664" s="767"/>
      <c r="FG664" s="767"/>
      <c r="FH664" s="767"/>
      <c r="FI664" s="767"/>
      <c r="FJ664" s="767"/>
      <c r="FK664" s="767"/>
      <c r="FL664" s="767"/>
      <c r="FM664" s="767"/>
      <c r="FN664" s="767"/>
      <c r="FO664" s="767"/>
      <c r="FP664" s="767"/>
      <c r="FQ664" s="767"/>
      <c r="FR664" s="767"/>
      <c r="FS664" s="767"/>
      <c r="FT664" s="767"/>
      <c r="FU664" s="767"/>
      <c r="FV664" s="767"/>
      <c r="FW664" s="767"/>
      <c r="FX664" s="767"/>
      <c r="FY664" s="767"/>
      <c r="FZ664" s="767"/>
      <c r="GA664" s="767"/>
      <c r="GB664" s="767"/>
      <c r="GC664" s="767"/>
      <c r="GD664" s="767"/>
      <c r="GE664" s="767"/>
      <c r="GF664" s="767"/>
      <c r="GG664" s="767"/>
      <c r="GH664" s="767"/>
      <c r="GI664" s="767"/>
      <c r="GJ664" s="767"/>
      <c r="GK664" s="767"/>
      <c r="GL664" s="767"/>
      <c r="GM664" s="767"/>
      <c r="GN664" s="767"/>
      <c r="GO664" s="767"/>
      <c r="GP664" s="767"/>
      <c r="GQ664" s="767"/>
      <c r="GR664" s="767"/>
      <c r="GS664" s="767"/>
      <c r="GT664" s="767"/>
      <c r="GU664" s="767"/>
      <c r="GV664" s="767"/>
      <c r="GW664" s="767"/>
      <c r="GX664" s="767"/>
      <c r="GY664" s="767"/>
      <c r="GZ664" s="767"/>
      <c r="HA664" s="767"/>
      <c r="HB664" s="767"/>
      <c r="HC664" s="767"/>
    </row>
    <row r="665" spans="1:211" s="864" customFormat="1" ht="13.9" hidden="1" customHeight="1">
      <c r="A665" s="307"/>
      <c r="B665" s="351"/>
      <c r="C665" s="971" t="str">
        <f>IF('1C TSrécur15'!N$17&lt;&gt;0,'1C TSrécur15'!$B$12,"")</f>
        <v/>
      </c>
      <c r="D665" s="972"/>
      <c r="E665" s="973"/>
      <c r="F665" s="93" t="str">
        <f>IF(AND($C665='1C TSrécur15'!$B$12,'1C TSrécur15'!$B$16="récurrentes",'1C TSrécur15'!$N$17&lt;&gt;""),'1C TSrécur15'!$N$21,"")</f>
        <v/>
      </c>
      <c r="G665" s="842"/>
      <c r="H665" s="745">
        <v>0.21</v>
      </c>
      <c r="I665" s="747">
        <v>1</v>
      </c>
      <c r="J665" s="312"/>
      <c r="K665" s="680">
        <f t="shared" si="215"/>
        <v>0</v>
      </c>
      <c r="L665" s="527">
        <f>IF(OR('1C TSrécur15'!$B$12="",'1C TSrécur15'!N$30=0),0,IF(AND('1C TSrécur15'!$B$12&lt;&gt;"",$K$2="Pôle",'1C TSrécur15'!$C$12="OUI"),(('1C TSrécur15'!N$22+'1C TSrécur15'!N$23+'1C TSrécur15'!N$24+'1C TSrécur15'!N$25+'1C TSrécur15'!N$29)/'1C TSrécur15'!N$17),IF(AND('1C TSrécur15'!$B$12&lt;&gt;"",$K$2="Pôle",'1C TSrécur15'!$C$12="NON"),(('1C TSrécur15'!N$22+'1C TSrécur15'!N$23+'1C TSrécur15'!N$24+'1C TSrécur15'!N$25+'1C TSrécur15'!N$29)/'1C TSrécur15'!N$30),IF(AND('1C TSrécur15'!$B$12&lt;&gt;"",$K$2&lt;&gt;"Pôle",'1C TSrécur15'!$C$12="OUI"),(('1C TSrécur15'!N$22+'1C TSrécur15'!N$23+'1C TSrécur15'!N$24+'1C TSrécur15'!N$25+'1C TSrécur15'!N$26+'1C TSrécur15'!N$27+'1C TSrécur15'!N$28+'1C TSrécur15'!N$29)/'1C TSrécur15'!N$17),IF(AND('1C TSrécur15'!$B$12&lt;&gt;"",$K$2&lt;&gt;"Pôle",'1C TSrécur15'!$C$12="NON"),(('1C TSrécur15'!N$22+'1C TSrécur15'!N$23+'1C TSrécur15'!N$24+'1C TSrécur15'!N$25+'1C TSrécur15'!N$26+'1C TSrécur15'!N$27+'1C TSrécur15'!N$28+'1C TSrécur15'!N$29)/'1C TSrécur15'!N$30))))))</f>
        <v>0</v>
      </c>
      <c r="M665" s="527">
        <f>IF(OR('1C TSrécur15'!$B$12="",'1C TSrécur15'!N$30=0),0,IF(AND('1C TSrécur15'!$B$12&lt;&gt;"",$K$2="Pôle",'1C TSrécur15'!$C$12="OUI"),(('1C TSrécur15'!N$26+'1C TSrécur15'!N$27+'1C TSrécur15'!N$28)/'1C TSrécur15'!N$17),IF(AND('1C TSrécur15'!$B$12&lt;&gt;"",$K$2="Pôle",'1C TSrécur15'!$C$12="NON"),(('1C TSrécur15'!N$26+'1C TSrécur15'!N$27+'1C TSrécur15'!N$28)/'1C TSrécur15'!N$30),IF(AND('1C TSrécur15'!$B$12&lt;&gt;"",$K$2&lt;&gt;"Pôle"),0))))</f>
        <v>0</v>
      </c>
      <c r="N665" s="527">
        <f>IF(AND('1C TSrécur15'!$N$17&lt;&gt;0,'1C TSrécur15'!$N$30&lt;&gt;0),L665+M665,0)</f>
        <v>0</v>
      </c>
      <c r="O665" s="542" t="str">
        <f>IF(AND('1C TSrécur15'!N$17&lt;&gt;0,'1C TSrécur15'!$C$12="OUI"),'1C TSrécur15'!N$36/'1C TSrécur15'!N$17,"")</f>
        <v/>
      </c>
      <c r="P665" s="543" t="str">
        <f>IF(AND('1C TSrécur15'!N$17&lt;&gt;0,'1C TSrécur15'!$C$12="OUI"),'1C TSrécur15'!$N$37/'1C TSrécur15'!N$17,"")</f>
        <v/>
      </c>
      <c r="Q665" s="543" t="str">
        <f>IF(AND('1C TSrécur15'!N$17&lt;&gt;0,'1C TSrécur15'!$C$12="OUI"),'1C TSrécur15'!$N$38/'1C TSrécur15'!N$17,"")</f>
        <v/>
      </c>
      <c r="R665" s="543" t="str">
        <f>IF(AND('1C TSrécur15'!N$17&lt;&gt;0,'1C TSrécur15'!$C$12="OUI"),'1C TSrécur15'!$N$39/'1C TSrécur15'!N$17,"")</f>
        <v/>
      </c>
      <c r="S665" s="543" t="str">
        <f>IF(AND('1C TSrécur15'!N$17&lt;&gt;0,'1C TSrécur15'!$C$12="OUI"),'1C TSrécur15'!$N$40/'1C TSrécur15'!N$17,"")</f>
        <v/>
      </c>
      <c r="T665" s="543" t="str">
        <f>IF(AND('1C TSrécur15'!N$17&lt;&gt;0,'1C TSrécur15'!$C$12="OUI"),'1C TSrécur15'!$N$41/'1C TSrécur15'!N$17,"")</f>
        <v/>
      </c>
      <c r="U665" s="543" t="str">
        <f>IF(AND('1C TSrécur15'!N$17&lt;&gt;0,'1C TSrécur15'!$C$12="OUI"),'1C TSrécur15'!$N$42/'1C TSrécur15'!N$17,"")</f>
        <v/>
      </c>
      <c r="V665" s="543" t="str">
        <f>IF(AND('1C TSrécur15'!N$17&lt;&gt;0,'1C TSrécur15'!$C$12="OUI"),'1C TSrécur15'!$N$43/'1C TSrécur15'!N$17,"")</f>
        <v/>
      </c>
      <c r="W665" s="543" t="str">
        <f>IF(AND('1C TSrécur15'!N$17&lt;&gt;0,'1C TSrécur15'!$C$12="OUI"),'1C TSrécur15'!$N$44/'1C TSrécur15'!N$17,"")</f>
        <v/>
      </c>
      <c r="X665" s="543" t="str">
        <f>IF(AND('1C TSrécur15'!N$17&lt;&gt;0,'1C TSrécur15'!$C$12="OUI"),'1C TSrécur15'!$N$45/'1C TSrécur15'!N$17,"")</f>
        <v/>
      </c>
      <c r="Y665" s="543" t="str">
        <f>IF(AND('1C TSrécur15'!N$17&lt;&gt;0,'1C TSrécur15'!$C$12="OUI"),'1C TSrécur15'!$N$46/'1C TSrécur15'!N$17,"")</f>
        <v/>
      </c>
      <c r="Z665" s="543" t="str">
        <f>IF(AND('1C TSrécur15'!N$17&lt;&gt;0,'1C TSrécur15'!$C$12="OUI"),'1C TSrécur15'!$N$47/'1C TSrécur15'!N$17,"")</f>
        <v/>
      </c>
      <c r="AA665" s="543" t="str">
        <f>IF(AND('1C TSrécur15'!N$17&lt;&gt;0,'1C TSrécur15'!$C$12="OUI"),'1C TSrécur15'!$N$48/'1C TSrécur15'!N$17,"")</f>
        <v/>
      </c>
      <c r="AB665" s="543" t="str">
        <f>IF(AND('1C TSrécur15'!N$17&lt;&gt;0,'1C TSrécur15'!$C$12="OUI"),'1C TSrécur15'!$N$49/'1C TSrécur15'!N$17,"")</f>
        <v/>
      </c>
      <c r="AC665" s="543" t="str">
        <f>IF(AND('1C TSrécur15'!N$17&lt;&gt;0,'1C TSrécur15'!$C$12="OUI"),'1C TSrécur15'!$N$50/'1C TSrécur15'!N$17,"")</f>
        <v/>
      </c>
      <c r="AD665" s="543" t="str">
        <f>IF(AND('1C TSrécur15'!N$17&lt;&gt;0,'1C TSrécur15'!$C$12="OUI"),'1C TSrécur15'!$N$51/'1C TSrécur15'!N$17,"")</f>
        <v/>
      </c>
      <c r="AE665" s="543" t="str">
        <f>IF(AND('1C TSrécur15'!N$17&lt;&gt;0,'1C TSrécur15'!$C$12="OUI"),'1C TSrécur15'!$N$52/'1C TSrécur15'!N$17,"")</f>
        <v/>
      </c>
      <c r="AF665" s="543" t="str">
        <f>IF(AND('1C TSrécur15'!N$17&lt;&gt;0,'1C TSrécur15'!$C$12="OUI"),'1C TSrécur15'!$N$53/'1C TSrécur15'!N$17,"")</f>
        <v/>
      </c>
      <c r="AG665" s="543" t="str">
        <f>IF(AND('1C TSrécur15'!N$17&lt;&gt;0,'1C TSrécur15'!$C$12="OUI"),'1C TSrécur15'!$N$54/'1C TSrécur15'!N$17,"")</f>
        <v/>
      </c>
      <c r="AH665" s="543" t="str">
        <f>IF(AND('1C TSrécur15'!N$17&lt;&gt;0,'1C TSrécur15'!$C$12="OUI"),'1C TSrécur15'!$N$55/'1C TSrécur15'!N$17,"")</f>
        <v/>
      </c>
      <c r="AI665" s="543" t="str">
        <f>IF(AND('1C TSrécur15'!N$17&lt;&gt;0,'1C TSrécur15'!$C$12="OUI"),'1C TSrécur15'!$N$56/'1C TSrécur15'!N$17,"")</f>
        <v/>
      </c>
      <c r="AJ665" s="543" t="str">
        <f>IF(AND('1C TSrécur15'!N$17&lt;&gt;0,'1C TSrécur15'!$C$12="OUI"),'1C TSrécur15'!$N$57/'1C TSrécur15'!N$17,"")</f>
        <v/>
      </c>
      <c r="AK665" s="543">
        <f>IF(AND('1C TSrécur15'!N$17&lt;&gt;0,'1C TSrécur15'!$C$12="OUI"),'1C TSrécur15'!N$58/'1C TSrécur15'!N$17,0)</f>
        <v>0</v>
      </c>
      <c r="AL665" s="72">
        <f>IF(AND('1C TSrécur15'!$B$12&lt;&gt;"",'1C TSrécur15'!$C$12="OUI"),N665+AK665,N665)</f>
        <v>0</v>
      </c>
      <c r="AM665" s="344">
        <f t="shared" si="186"/>
        <v>0</v>
      </c>
      <c r="AN665" s="344">
        <f t="shared" si="187"/>
        <v>0</v>
      </c>
      <c r="AO665" s="345">
        <f t="shared" si="217"/>
        <v>0</v>
      </c>
      <c r="AP665" s="573">
        <f t="shared" si="218"/>
        <v>0</v>
      </c>
      <c r="AQ665" s="583">
        <f t="shared" si="219"/>
        <v>0</v>
      </c>
      <c r="AR665" s="579"/>
      <c r="AS665" s="102"/>
      <c r="AT665" s="27" t="str">
        <f>IF('1C TSrécur15'!N$17*FICHE!$C$13&lt;J665,"Forfait limité à "&amp;FICHE!$C$13&amp;"€/jour","")</f>
        <v/>
      </c>
      <c r="AU665" s="592"/>
      <c r="AV665" s="824"/>
      <c r="AW665" s="824"/>
      <c r="AX665" s="824"/>
      <c r="AY665" s="824"/>
      <c r="AZ665" s="824"/>
      <c r="BA665" s="767"/>
      <c r="BB665" s="767"/>
      <c r="BC665" s="767"/>
      <c r="BD665" s="767"/>
      <c r="BE665" s="767"/>
      <c r="BF665" s="767"/>
      <c r="BG665" s="767"/>
      <c r="BH665" s="767"/>
      <c r="BI665" s="767"/>
      <c r="BJ665" s="767"/>
      <c r="BK665" s="767"/>
      <c r="BL665" s="767"/>
      <c r="BM665" s="767"/>
      <c r="BN665" s="767"/>
      <c r="BO665" s="767"/>
      <c r="BP665" s="767"/>
      <c r="BQ665" s="767"/>
      <c r="BR665" s="767"/>
      <c r="BS665" s="767"/>
      <c r="BT665" s="767"/>
      <c r="BU665" s="767"/>
      <c r="BV665" s="767"/>
      <c r="BW665" s="767"/>
      <c r="BX665" s="767"/>
      <c r="BY665" s="767"/>
      <c r="BZ665" s="767"/>
      <c r="CA665" s="767"/>
      <c r="CB665" s="767"/>
      <c r="CC665" s="767"/>
      <c r="CD665" s="767"/>
      <c r="CE665" s="767"/>
      <c r="CF665" s="767"/>
      <c r="CG665" s="767"/>
      <c r="CH665" s="767"/>
      <c r="CI665" s="767"/>
      <c r="CJ665" s="767"/>
      <c r="CK665" s="767"/>
      <c r="CL665" s="767"/>
      <c r="CM665" s="767"/>
      <c r="CN665" s="767"/>
      <c r="CO665" s="767"/>
      <c r="CP665" s="767"/>
      <c r="CQ665" s="767"/>
      <c r="CR665" s="767"/>
      <c r="CS665" s="767"/>
      <c r="CT665" s="767"/>
      <c r="CU665" s="767"/>
      <c r="CV665" s="767"/>
      <c r="CW665" s="767"/>
      <c r="CX665" s="767"/>
      <c r="CY665" s="767"/>
      <c r="CZ665" s="767"/>
      <c r="DA665" s="767"/>
      <c r="DB665" s="767"/>
      <c r="DC665" s="767"/>
      <c r="DD665" s="767"/>
      <c r="DE665" s="767"/>
      <c r="DF665" s="767"/>
      <c r="DG665" s="767"/>
      <c r="DH665" s="767"/>
      <c r="DI665" s="767"/>
      <c r="DJ665" s="767"/>
      <c r="DK665" s="767"/>
      <c r="DL665" s="767"/>
      <c r="DM665" s="767"/>
      <c r="DN665" s="767"/>
      <c r="DO665" s="767"/>
      <c r="DP665" s="767"/>
      <c r="DQ665" s="767"/>
      <c r="DR665" s="767"/>
      <c r="DS665" s="767"/>
      <c r="DT665" s="767"/>
      <c r="DU665" s="767"/>
      <c r="DV665" s="767"/>
      <c r="DW665" s="767"/>
      <c r="DX665" s="767"/>
      <c r="DY665" s="767"/>
      <c r="DZ665" s="767"/>
      <c r="EA665" s="767"/>
      <c r="EB665" s="767"/>
      <c r="EC665" s="767"/>
      <c r="ED665" s="767"/>
      <c r="EE665" s="767"/>
      <c r="EF665" s="767"/>
      <c r="EG665" s="767"/>
      <c r="EH665" s="767"/>
      <c r="EI665" s="767"/>
      <c r="EJ665" s="767"/>
      <c r="EK665" s="767"/>
      <c r="EL665" s="767"/>
      <c r="EM665" s="767"/>
      <c r="EN665" s="767"/>
      <c r="EO665" s="767"/>
      <c r="EP665" s="767"/>
      <c r="EQ665" s="767"/>
      <c r="ER665" s="767"/>
      <c r="ES665" s="767"/>
      <c r="ET665" s="767"/>
      <c r="EU665" s="767"/>
      <c r="EV665" s="767"/>
      <c r="EW665" s="767"/>
      <c r="EX665" s="767"/>
      <c r="EY665" s="767"/>
      <c r="EZ665" s="767"/>
      <c r="FA665" s="767"/>
      <c r="FB665" s="767"/>
      <c r="FC665" s="767"/>
      <c r="FD665" s="767"/>
      <c r="FE665" s="767"/>
      <c r="FF665" s="767"/>
      <c r="FG665" s="767"/>
      <c r="FH665" s="767"/>
      <c r="FI665" s="767"/>
      <c r="FJ665" s="767"/>
      <c r="FK665" s="767"/>
      <c r="FL665" s="767"/>
      <c r="FM665" s="767"/>
      <c r="FN665" s="767"/>
      <c r="FO665" s="767"/>
      <c r="FP665" s="767"/>
      <c r="FQ665" s="767"/>
      <c r="FR665" s="767"/>
      <c r="FS665" s="767"/>
      <c r="FT665" s="767"/>
      <c r="FU665" s="767"/>
      <c r="FV665" s="767"/>
      <c r="FW665" s="767"/>
      <c r="FX665" s="767"/>
      <c r="FY665" s="767"/>
      <c r="FZ665" s="767"/>
      <c r="GA665" s="767"/>
      <c r="GB665" s="767"/>
      <c r="GC665" s="767"/>
      <c r="GD665" s="767"/>
      <c r="GE665" s="767"/>
      <c r="GF665" s="767"/>
      <c r="GG665" s="767"/>
      <c r="GH665" s="767"/>
      <c r="GI665" s="767"/>
      <c r="GJ665" s="767"/>
      <c r="GK665" s="767"/>
      <c r="GL665" s="767"/>
      <c r="GM665" s="767"/>
      <c r="GN665" s="767"/>
      <c r="GO665" s="767"/>
      <c r="GP665" s="767"/>
      <c r="GQ665" s="767"/>
      <c r="GR665" s="767"/>
      <c r="GS665" s="767"/>
      <c r="GT665" s="767"/>
      <c r="GU665" s="767"/>
      <c r="GV665" s="767"/>
      <c r="GW665" s="767"/>
      <c r="GX665" s="767"/>
      <c r="GY665" s="767"/>
      <c r="GZ665" s="767"/>
      <c r="HA665" s="767"/>
      <c r="HB665" s="767"/>
      <c r="HC665" s="767"/>
    </row>
    <row r="666" spans="1:211" ht="13.9" hidden="1" customHeight="1">
      <c r="A666" s="309"/>
      <c r="B666" s="338"/>
      <c r="C666" s="974" t="str">
        <f>IF('1C TSrécur15'!O$17&lt;&gt;0,'1C TSrécur15'!$B$12,"")</f>
        <v/>
      </c>
      <c r="D666" s="975"/>
      <c r="E666" s="976"/>
      <c r="F666" s="828" t="str">
        <f>IF(AND($C666='1C TSrécur15'!$B$12,'1C TSrécur15'!$B$16="récurrentes",'1C TSrécur15'!$O$17&lt;&gt;""),'1C TSrécur15'!$O$21,"")</f>
        <v/>
      </c>
      <c r="G666" s="237"/>
      <c r="H666" s="763">
        <v>0.21</v>
      </c>
      <c r="I666" s="764">
        <v>1</v>
      </c>
      <c r="J666" s="316"/>
      <c r="K666" s="829">
        <f t="shared" si="215"/>
        <v>0</v>
      </c>
      <c r="L666" s="830">
        <f>IF(OR('1C TSrécur15'!$B$12="",'1C TSrécur15'!O$30=0),0,IF(AND('1C TSrécur15'!$B$12&lt;&gt;"",$K$2="Pôle",'1C TSrécur15'!$C$12="OUI"),(('1C TSrécur15'!O$22+'1C TSrécur15'!O$23+'1C TSrécur15'!O$24+'1C TSrécur15'!O$25+'1C TSrécur15'!O$29)/'1C TSrécur15'!O$17),IF(AND('1C TSrécur15'!$B$12&lt;&gt;"",$K$2="Pôle",'1C TSrécur15'!$C$12="NON"),(('1C TSrécur15'!O$22+'1C TSrécur15'!O$23+'1C TSrécur15'!O$24+'1C TSrécur15'!O$25+'1C TSrécur15'!O$29)/'1C TSrécur15'!O$30),IF(AND('1C TSrécur15'!$B$12&lt;&gt;"",$K$2&lt;&gt;"Pôle",'1C TSrécur15'!$C$12="OUI"),(('1C TSrécur15'!O$22+'1C TSrécur15'!O$23+'1C TSrécur15'!O$24+'1C TSrécur15'!O$25+'1C TSrécur15'!O$26+'1C TSrécur15'!O$27+'1C TSrécur15'!O$28+'1C TSrécur15'!O$29)/'1C TSrécur15'!O$17),IF(AND('1C TSrécur15'!$B$12&lt;&gt;"",$K$2&lt;&gt;"Pôle",'1C TSrécur15'!$C$12="NON"),(('1C TSrécur15'!O$22+'1C TSrécur15'!O$23+'1C TSrécur15'!O$24+'1C TSrécur15'!O$25+'1C TSrécur15'!O$26+'1C TSrécur15'!O$27+'1C TSrécur15'!O$28+'1C TSrécur15'!O$29)/'1C TSrécur15'!O$30))))))</f>
        <v>0</v>
      </c>
      <c r="M666" s="830">
        <f>IF(OR('1C TSrécur15'!$B$12="",'1C TSrécur15'!O$30=0),0,IF(AND('1C TSrécur15'!$B$12&lt;&gt;"",$K$2="Pôle",'1C TSrécur15'!$C$12="OUI"),(('1C TSrécur15'!O$26+'1C TSrécur15'!O$27+'1C TSrécur15'!O$28)/'1C TSrécur15'!O$17),IF(AND('1C TSrécur15'!$B$12&lt;&gt;"",$K$2="Pôle",'1C TSrécur15'!$C$12="NON"),(('1C TSrécur15'!O$26+'1C TSrécur15'!O$27+'1C TSrécur15'!O$28)/'1C TSrécur15'!O$30),IF(AND('1C TSrécur15'!$B$12&lt;&gt;"",$K$2&lt;&gt;"Pôle"),0))))</f>
        <v>0</v>
      </c>
      <c r="N666" s="830">
        <f>IF(AND('1C TSrécur15'!$O$17&lt;&gt;0,'1C TSrécur15'!$O$30&lt;&gt;0),L666+M666,0)</f>
        <v>0</v>
      </c>
      <c r="O666" s="831" t="str">
        <f>IF(AND('1C TSrécur15'!O$17&lt;&gt;0,'1C TSrécur15'!$C$12="OUI"),'1C TSrécur15'!O$36/'1C TSrécur15'!O$17,"")</f>
        <v/>
      </c>
      <c r="P666" s="832" t="str">
        <f>IF(AND('1C TSrécur15'!O$17&lt;&gt;0,'1C TSrécur15'!$C$12="OUI"),'1C TSrécur15'!$O$37/'1C TSrécur15'!O$17,"")</f>
        <v/>
      </c>
      <c r="Q666" s="832" t="str">
        <f>IF(AND('1C TSrécur15'!O$17&lt;&gt;0,'1C TSrécur15'!$C$12="OUI"),'1C TSrécur15'!$O$38/'1C TSrécur15'!O$17,"")</f>
        <v/>
      </c>
      <c r="R666" s="832" t="str">
        <f>IF(AND('1C TSrécur15'!O$17&lt;&gt;0,'1C TSrécur15'!$C$12="OUI"),'1C TSrécur15'!$O$39/'1C TSrécur15'!O$17,"")</f>
        <v/>
      </c>
      <c r="S666" s="832" t="str">
        <f>IF(AND('1C TSrécur15'!O$17&lt;&gt;0,'1C TSrécur15'!$C$12="OUI"),'1C TSrécur15'!$O$40/'1C TSrécur15'!O$17,"")</f>
        <v/>
      </c>
      <c r="T666" s="832" t="str">
        <f>IF(AND('1C TSrécur15'!O$17&lt;&gt;0,'1C TSrécur15'!$C$12="OUI"),'1C TSrécur15'!$O$41/'1C TSrécur15'!O$17,"")</f>
        <v/>
      </c>
      <c r="U666" s="832" t="str">
        <f>IF(AND('1C TSrécur15'!O$17&lt;&gt;0,'1C TSrécur15'!$C$12="OUI"),'1C TSrécur15'!$O$42/'1C TSrécur15'!O$17,"")</f>
        <v/>
      </c>
      <c r="V666" s="832" t="str">
        <f>IF(AND('1C TSrécur15'!O$17&lt;&gt;0,'1C TSrécur15'!$C$12="OUI"),'1C TSrécur15'!$O$43/'1C TSrécur15'!O$17,"")</f>
        <v/>
      </c>
      <c r="W666" s="832" t="str">
        <f>IF(AND('1C TSrécur15'!O$17&lt;&gt;0,'1C TSrécur15'!$C$12="OUI"),'1C TSrécur15'!$O$44/'1C TSrécur15'!O$17,"")</f>
        <v/>
      </c>
      <c r="X666" s="832" t="str">
        <f>IF(AND('1C TSrécur15'!O$17&lt;&gt;0,'1C TSrécur15'!$C$12="OUI"),'1C TSrécur15'!$O$45/'1C TSrécur15'!O$17,"")</f>
        <v/>
      </c>
      <c r="Y666" s="832" t="str">
        <f>IF(AND('1C TSrécur15'!O$17&lt;&gt;0,'1C TSrécur15'!$C$12="OUI"),'1C TSrécur15'!$O$46/'1C TSrécur15'!O$17,"")</f>
        <v/>
      </c>
      <c r="Z666" s="832" t="str">
        <f>IF(AND('1C TSrécur15'!O$17&lt;&gt;0,'1C TSrécur15'!$C$12="OUI"),'1C TSrécur15'!$O$47/'1C TSrécur15'!O$17,"")</f>
        <v/>
      </c>
      <c r="AA666" s="832" t="str">
        <f>IF(AND('1C TSrécur15'!O$17&lt;&gt;0,'1C TSrécur15'!$C$12="OUI"),'1C TSrécur15'!$O$48/'1C TSrécur15'!O$17,"")</f>
        <v/>
      </c>
      <c r="AB666" s="832" t="str">
        <f>IF(AND('1C TSrécur15'!O$17&lt;&gt;0,'1C TSrécur15'!$C$12="OUI"),'1C TSrécur15'!$O$49/'1C TSrécur15'!O$17,"")</f>
        <v/>
      </c>
      <c r="AC666" s="832" t="str">
        <f>IF(AND('1C TSrécur15'!O$17&lt;&gt;0,'1C TSrécur15'!$C$12="OUI"),'1C TSrécur15'!$O$50/'1C TSrécur15'!O$17,"")</f>
        <v/>
      </c>
      <c r="AD666" s="832" t="str">
        <f>IF(AND('1C TSrécur15'!O$17&lt;&gt;0,'1C TSrécur15'!$C$12="OUI"),'1C TSrécur15'!$O$51/'1C TSrécur15'!O$17,"")</f>
        <v/>
      </c>
      <c r="AE666" s="832" t="str">
        <f>IF(AND('1C TSrécur15'!O$17&lt;&gt;0,'1C TSrécur15'!$C$12="OUI"),'1C TSrécur15'!$O$52/'1C TSrécur15'!O$17,"")</f>
        <v/>
      </c>
      <c r="AF666" s="832" t="str">
        <f>IF(AND('1C TSrécur15'!O$17&lt;&gt;0,'1C TSrécur15'!$C$12="OUI"),'1C TSrécur15'!$O$53/'1C TSrécur15'!O$17,"")</f>
        <v/>
      </c>
      <c r="AG666" s="832" t="str">
        <f>IF(AND('1C TSrécur15'!O$17&lt;&gt;0,'1C TSrécur15'!$C$12="OUI"),'1C TSrécur15'!$O$54/'1C TSrécur15'!O$17,"")</f>
        <v/>
      </c>
      <c r="AH666" s="832" t="str">
        <f>IF(AND('1C TSrécur15'!O$17&lt;&gt;0,'1C TSrécur15'!$C$12="OUI"),'1C TSrécur15'!$O$55/'1C TSrécur15'!O$17,"")</f>
        <v/>
      </c>
      <c r="AI666" s="832" t="str">
        <f>IF(AND('1C TSrécur15'!O$17&lt;&gt;0,'1C TSrécur15'!$C$12="OUI"),'1C TSrécur15'!$O$56/'1C TSrécur15'!O$17,"")</f>
        <v/>
      </c>
      <c r="AJ666" s="832" t="str">
        <f>IF(AND('1C TSrécur15'!O$17&lt;&gt;0,'1C TSrécur15'!$C$12="OUI"),'1C TSrécur15'!$O$57/'1C TSrécur15'!O$17,"")</f>
        <v/>
      </c>
      <c r="AK666" s="832">
        <f>IF(AND('1C TSrécur15'!O$17&lt;&gt;0,'1C TSrécur15'!$C$12="OUI"),'1C TSrécur15'!O$58/'1C TSrécur15'!O$17,0)</f>
        <v>0</v>
      </c>
      <c r="AL666" s="73">
        <f>IF(AND('1C TSrécur15'!$B$12&lt;&gt;"",'1C TSrécur15'!$C$12="OUI"),N666+AK666,N666)</f>
        <v>0</v>
      </c>
      <c r="AM666" s="346">
        <f t="shared" si="186"/>
        <v>0</v>
      </c>
      <c r="AN666" s="346">
        <f t="shared" si="187"/>
        <v>0</v>
      </c>
      <c r="AO666" s="347">
        <f>AM666+AN666</f>
        <v>0</v>
      </c>
      <c r="AP666" s="575">
        <f>AM666-AR666</f>
        <v>0</v>
      </c>
      <c r="AQ666" s="584">
        <f t="shared" si="219"/>
        <v>0</v>
      </c>
      <c r="AR666" s="580"/>
      <c r="AS666" s="208"/>
      <c r="AT666" s="209" t="str">
        <f>IF('1C TSrécur15'!O$17*FICHE!$C$13&lt;J666,"Forfait limité à "&amp;FICHE!$C$13&amp;"€/jour","")</f>
        <v/>
      </c>
      <c r="AU666" s="591"/>
    </row>
    <row r="667" spans="1:211" ht="13.9" hidden="1" customHeight="1">
      <c r="A667" s="309"/>
      <c r="B667" s="338"/>
      <c r="C667" s="962" t="str">
        <f>IF('1C TSrécur15'!P$17&lt;&gt;0,'1C TSrécur15'!$B$12,"")</f>
        <v/>
      </c>
      <c r="D667" s="963"/>
      <c r="E667" s="964"/>
      <c r="F667" s="211" t="str">
        <f>IF(AND($C667='1C TSrécur15'!$B$12,'1C TSrécur15'!$B$16="récurrentes",'1C TSrécur15'!$P$17&lt;&gt;""),'1C TSrécur15'!$P$21,"")</f>
        <v/>
      </c>
      <c r="G667" s="235"/>
      <c r="H667" s="745">
        <v>0.21</v>
      </c>
      <c r="I667" s="747">
        <v>1</v>
      </c>
      <c r="J667" s="316"/>
      <c r="K667" s="786">
        <f t="shared" si="215"/>
        <v>0</v>
      </c>
      <c r="L667" s="539">
        <f>IF(OR('1C TSrécur15'!$B$12="",'1C TSrécur15'!P$30=0),0,IF(AND('1C TSrécur15'!$B$12&lt;&gt;"",$K$2="Pôle",'1C TSrécur15'!$C$12="OUI"),(('1C TSrécur15'!P$22+'1C TSrécur15'!P$23+'1C TSrécur15'!P$24+'1C TSrécur15'!P$25+'1C TSrécur15'!P$29)/'1C TSrécur15'!P$17),IF(AND('1C TSrécur15'!$B$12&lt;&gt;"",$K$2="Pôle",'1C TSrécur15'!$C$12="NON"),(('1C TSrécur15'!P$22+'1C TSrécur15'!P$23+'1C TSrécur15'!P$24+'1C TSrécur15'!P$25+'1C TSrécur15'!P$29)/'1C TSrécur15'!P$30),IF(AND('1C TSrécur15'!$B$12&lt;&gt;"",$K$2&lt;&gt;"Pôle",'1C TSrécur15'!$C$12="OUI"),(('1C TSrécur15'!P$22+'1C TSrécur15'!P$23+'1C TSrécur15'!P$24+'1C TSrécur15'!P$25+'1C TSrécur15'!P$26+'1C TSrécur15'!P$27+'1C TSrécur15'!P$28+'1C TSrécur15'!P$29)/'1C TSrécur15'!P$17),IF(AND('1C TSrécur15'!$B$12&lt;&gt;"",$K$2&lt;&gt;"Pôle",'1C TSrécur15'!$C$12="NON"),(('1C TSrécur15'!P$22+'1C TSrécur15'!P$23+'1C TSrécur15'!P$24+'1C TSrécur15'!P$25+'1C TSrécur15'!P$26+'1C TSrécur15'!P$27+'1C TSrécur15'!P$28+'1C TSrécur15'!P$29)/'1C TSrécur15'!P$30))))))</f>
        <v>0</v>
      </c>
      <c r="M667" s="539">
        <f>IF(OR('1C TSrécur15'!$B$12="",'1C TSrécur15'!P$30=0),0,IF(AND('1C TSrécur15'!$B$12&lt;&gt;"",$K$2="Pôle",'1C TSrécur15'!$C$12="OUI"),(('1C TSrécur15'!P$26+'1C TSrécur15'!P$27+'1C TSrécur15'!P$28)/'1C TSrécur15'!P$17),IF(AND('1C TSrécur15'!$B$12&lt;&gt;"",$K$2="Pôle",'1C TSrécur15'!$C$12="NON"),(('1C TSrécur15'!P$26+'1C TSrécur15'!P$27+'1C TSrécur15'!P$28)/'1C TSrécur15'!P$30),IF(AND('1C TSrécur15'!$B$12&lt;&gt;"",$K$2&lt;&gt;"Pôle"),0))))</f>
        <v>0</v>
      </c>
      <c r="N667" s="539">
        <f>IF(AND('1C TSrécur15'!$P$17&lt;&gt;0,'1C TSrécur15'!$P$30&lt;&gt;0),L667+M667,0)</f>
        <v>0</v>
      </c>
      <c r="O667" s="544" t="str">
        <f>IF(AND('1C TSrécur15'!P$17&lt;&gt;0,'1C TSrécur15'!$C$12="OUI"),'1C TSrécur15'!P$36/'1C TSrécur15'!P$17,"")</f>
        <v/>
      </c>
      <c r="P667" s="545" t="str">
        <f>IF(AND('1C TSrécur15'!P$17&lt;&gt;0,'1C TSrécur15'!$C$12="OUI"),'1C TSrécur15'!$P$37/'1C TSrécur15'!P$17,"")</f>
        <v/>
      </c>
      <c r="Q667" s="545" t="str">
        <f>IF(AND('1C TSrécur15'!P$17&lt;&gt;0,'1C TSrécur15'!$C$12="OUI"),'1C TSrécur15'!$P$38/'1C TSrécur15'!P$17,"")</f>
        <v/>
      </c>
      <c r="R667" s="545" t="str">
        <f>IF(AND('1C TSrécur15'!P$17&lt;&gt;0,'1C TSrécur15'!$C$12="OUI"),'1C TSrécur15'!$P$39/'1C TSrécur15'!P$17,"")</f>
        <v/>
      </c>
      <c r="S667" s="545" t="str">
        <f>IF(AND('1C TSrécur15'!P$17&lt;&gt;0,'1C TSrécur15'!$C$12="OUI"),'1C TSrécur15'!$P$40/'1C TSrécur15'!P$17,"")</f>
        <v/>
      </c>
      <c r="T667" s="545" t="str">
        <f>IF(AND('1C TSrécur15'!P$17&lt;&gt;0,'1C TSrécur15'!$C$12="OUI"),'1C TSrécur15'!$P$41/'1C TSrécur15'!P$17,"")</f>
        <v/>
      </c>
      <c r="U667" s="545" t="str">
        <f>IF(AND('1C TSrécur15'!P$17&lt;&gt;0,'1C TSrécur15'!$C$12="OUI"),'1C TSrécur15'!$P$42/'1C TSrécur15'!P$17,"")</f>
        <v/>
      </c>
      <c r="V667" s="545" t="str">
        <f>IF(AND('1C TSrécur15'!P$17&lt;&gt;0,'1C TSrécur15'!$C$12="OUI"),'1C TSrécur15'!$P$43/'1C TSrécur15'!P$17,"")</f>
        <v/>
      </c>
      <c r="W667" s="545" t="str">
        <f>IF(AND('1C TSrécur15'!P$17&lt;&gt;0,'1C TSrécur15'!$C$12="OUI"),'1C TSrécur15'!$P$44/'1C TSrécur15'!P$17,"")</f>
        <v/>
      </c>
      <c r="X667" s="545" t="str">
        <f>IF(AND('1C TSrécur15'!P$17&lt;&gt;0,'1C TSrécur15'!$C$12="OUI"),'1C TSrécur15'!$P$45/'1C TSrécur15'!P$17,"")</f>
        <v/>
      </c>
      <c r="Y667" s="545" t="str">
        <f>IF(AND('1C TSrécur15'!P$17&lt;&gt;0,'1C TSrécur15'!$C$12="OUI"),'1C TSrécur15'!$P$46/'1C TSrécur15'!P$17,"")</f>
        <v/>
      </c>
      <c r="Z667" s="545" t="str">
        <f>IF(AND('1C TSrécur15'!P$17&lt;&gt;0,'1C TSrécur15'!$C$12="OUI"),'1C TSrécur15'!$P$47/'1C TSrécur15'!P$17,"")</f>
        <v/>
      </c>
      <c r="AA667" s="545" t="str">
        <f>IF(AND('1C TSrécur15'!P$17&lt;&gt;0,'1C TSrécur15'!$C$12="OUI"),'1C TSrécur15'!$P$48/'1C TSrécur15'!P$17,"")</f>
        <v/>
      </c>
      <c r="AB667" s="545" t="str">
        <f>IF(AND('1C TSrécur15'!P$17&lt;&gt;0,'1C TSrécur15'!$C$12="OUI"),'1C TSrécur15'!$P$49/'1C TSrécur15'!P$17,"")</f>
        <v/>
      </c>
      <c r="AC667" s="545" t="str">
        <f>IF(AND('1C TSrécur15'!P$17&lt;&gt;0,'1C TSrécur15'!$C$12="OUI"),'1C TSrécur15'!$P$50/'1C TSrécur15'!P$17,"")</f>
        <v/>
      </c>
      <c r="AD667" s="545" t="str">
        <f>IF(AND('1C TSrécur15'!P$17&lt;&gt;0,'1C TSrécur15'!$C$12="OUI"),'1C TSrécur15'!$P$51/'1C TSrécur15'!P$17,"")</f>
        <v/>
      </c>
      <c r="AE667" s="545" t="str">
        <f>IF(AND('1C TSrécur15'!P$17&lt;&gt;0,'1C TSrécur15'!$C$12="OUI"),'1C TSrécur15'!$P$52/'1C TSrécur15'!P$17,"")</f>
        <v/>
      </c>
      <c r="AF667" s="545" t="str">
        <f>IF(AND('1C TSrécur15'!P$17&lt;&gt;0,'1C TSrécur15'!$C$12="OUI"),'1C TSrécur15'!$P$53/'1C TSrécur15'!P$17,"")</f>
        <v/>
      </c>
      <c r="AG667" s="545" t="str">
        <f>IF(AND('1C TSrécur15'!P$17&lt;&gt;0,'1C TSrécur15'!$C$12="OUI"),'1C TSrécur15'!$P$54/'1C TSrécur15'!P$17,"")</f>
        <v/>
      </c>
      <c r="AH667" s="545" t="str">
        <f>IF(AND('1C TSrécur15'!P$17&lt;&gt;0,'1C TSrécur15'!$C$12="OUI"),'1C TSrécur15'!$P$55/'1C TSrécur15'!P$17,"")</f>
        <v/>
      </c>
      <c r="AI667" s="545" t="str">
        <f>IF(AND('1C TSrécur15'!P$17&lt;&gt;0,'1C TSrécur15'!$C$12="OUI"),'1C TSrécur15'!$P$56/'1C TSrécur15'!P$17,"")</f>
        <v/>
      </c>
      <c r="AJ667" s="545" t="str">
        <f>IF(AND('1C TSrécur15'!P$17&lt;&gt;0,'1C TSrécur15'!$C$12="OUI"),'1C TSrécur15'!$P$57/'1C TSrécur15'!P$17,"")</f>
        <v/>
      </c>
      <c r="AK667" s="545">
        <f>IF(AND('1C TSrécur15'!P$17&lt;&gt;0,'1C TSrécur15'!$C$12="OUI"),'1C TSrécur15'!P$58/'1C TSrécur15'!P$17,0)</f>
        <v>0</v>
      </c>
      <c r="AL667" s="73">
        <f>IF(AND('1C TSrécur15'!$B$12&lt;&gt;"",'1C TSrécur15'!$C$12="OUI"),N667+AK667,N667)</f>
        <v>0</v>
      </c>
      <c r="AM667" s="344">
        <f t="shared" si="186"/>
        <v>0</v>
      </c>
      <c r="AN667" s="344">
        <f t="shared" si="187"/>
        <v>0</v>
      </c>
      <c r="AO667" s="345">
        <f t="shared" ref="AO667:AO677" si="220">AM667+AN667</f>
        <v>0</v>
      </c>
      <c r="AP667" s="573">
        <f t="shared" ref="AP667:AP677" si="221">AM667-AR667</f>
        <v>0</v>
      </c>
      <c r="AQ667" s="583">
        <f t="shared" si="219"/>
        <v>0</v>
      </c>
      <c r="AR667" s="579"/>
      <c r="AS667" s="102"/>
      <c r="AT667" s="209" t="str">
        <f>IF('1C TSrécur15'!P$17*FICHE!$C$13&lt;J667,"Forfait limité à "&amp;FICHE!$C$13&amp;"€/jour","")</f>
        <v/>
      </c>
      <c r="AU667" s="592"/>
    </row>
    <row r="668" spans="1:211" ht="13.9" hidden="1" customHeight="1">
      <c r="A668" s="309"/>
      <c r="B668" s="338"/>
      <c r="C668" s="962" t="str">
        <f>IF('1C TSrécur15'!Q$17&lt;&gt;0,'1C TSrécur15'!$B$12,"")</f>
        <v/>
      </c>
      <c r="D668" s="963"/>
      <c r="E668" s="964"/>
      <c r="F668" s="211" t="str">
        <f>IF(AND($C668='1C TSrécur15'!$B$12,'1C TSrécur15'!$B$16="récurrentes",'1C TSrécur15'!$Q$17&lt;&gt;""),'1C TSrécur15'!$Q$21,"")</f>
        <v/>
      </c>
      <c r="G668" s="235"/>
      <c r="H668" s="745">
        <v>0.21</v>
      </c>
      <c r="I668" s="747">
        <v>1</v>
      </c>
      <c r="J668" s="316"/>
      <c r="K668" s="786">
        <f t="shared" si="215"/>
        <v>0</v>
      </c>
      <c r="L668" s="539">
        <f>IF(OR('1C TSrécur15'!$B$12="",'1C TSrécur15'!Q$30=0),0,IF(AND('1C TSrécur15'!$B$12&lt;&gt;"",$K$2="Pôle",'1C TSrécur15'!$C$12="OUI"),(('1C TSrécur15'!Q$22+'1C TSrécur15'!Q$23+'1C TSrécur15'!Q$24+'1C TSrécur15'!Q$25+'1C TSrécur15'!Q$29)/'1C TSrécur15'!Q$17),IF(AND('1C TSrécur15'!$B$12&lt;&gt;"",$K$2="Pôle",'1C TSrécur15'!$C$12="NON"),(('1C TSrécur15'!Q$22+'1C TSrécur15'!Q$23+'1C TSrécur15'!Q$24+'1C TSrécur15'!Q$25+'1C TSrécur15'!Q$29)/'1C TSrécur15'!Q$30),IF(AND('1C TSrécur15'!$B$12&lt;&gt;"",$K$2&lt;&gt;"Pôle",'1C TSrécur15'!$C$12="OUI"),(('1C TSrécur15'!Q$22+'1C TSrécur15'!Q$23+'1C TSrécur15'!Q$24+'1C TSrécur15'!Q$25+'1C TSrécur15'!Q$26+'1C TSrécur15'!Q$27+'1C TSrécur15'!Q$28+'1C TSrécur15'!Q$29)/'1C TSrécur15'!Q$17),IF(AND('1C TSrécur15'!$B$12&lt;&gt;"",$K$2&lt;&gt;"Pôle",'1C TSrécur15'!$C$12="NON"),(('1C TSrécur15'!Q$22+'1C TSrécur15'!Q$23+'1C TSrécur15'!Q$24+'1C TSrécur15'!Q$25+'1C TSrécur15'!Q$26+'1C TSrécur15'!Q$27+'1C TSrécur15'!Q$28+'1C TSrécur15'!Q$29)/'1C TSrécur15'!Q$30))))))</f>
        <v>0</v>
      </c>
      <c r="M668" s="539">
        <f>IF(OR('1C TSrécur15'!$B$12="",'1C TSrécur15'!Q$30=0),0,IF(AND('1C TSrécur15'!$B$12&lt;&gt;"",$K$2="Pôle",'1C TSrécur15'!$C$12="OUI"),(('1C TSrécur15'!Q$26+'1C TSrécur15'!Q$27+'1C TSrécur15'!Q$28)/'1C TSrécur15'!Q$17),IF(AND('1C TSrécur15'!$B$12&lt;&gt;"",$K$2="Pôle",'1C TSrécur15'!$C$12="NON"),(('1C TSrécur15'!Q$26+'1C TSrécur15'!Q$27+'1C TSrécur15'!Q$28)/'1C TSrécur15'!Q$30),IF(AND('1C TSrécur15'!$B$12&lt;&gt;"",$K$2&lt;&gt;"Pôle"),0))))</f>
        <v>0</v>
      </c>
      <c r="N668" s="539">
        <f>IF(AND('1C TSrécur15'!$Q$17&lt;&gt;0,'1C TSrécur15'!$Q$30&lt;&gt;0),L668+M668,0)</f>
        <v>0</v>
      </c>
      <c r="O668" s="544" t="str">
        <f>IF(AND('1C TSrécur15'!Q$17&lt;&gt;0,'1C TSrécur15'!$C$12="OUI"),'1C TSrécur15'!Q$36/'1C TSrécur15'!Q$17,"")</f>
        <v/>
      </c>
      <c r="P668" s="545" t="str">
        <f>IF(AND('1C TSrécur15'!Q$17&lt;&gt;0,'1C TSrécur15'!$C$12="OUI"),'1C TSrécur15'!$Q$37/'1C TSrécur15'!Q$17,"")</f>
        <v/>
      </c>
      <c r="Q668" s="545" t="str">
        <f>IF(AND('1C TSrécur15'!Q$17&lt;&gt;0,'1C TSrécur15'!$C$12="OUI"),'1C TSrécur15'!$Q$38/'1C TSrécur15'!Q$17,"")</f>
        <v/>
      </c>
      <c r="R668" s="545" t="str">
        <f>IF(AND('1C TSrécur15'!Q$17&lt;&gt;0,'1C TSrécur15'!$C$12="OUI"),'1C TSrécur15'!$Q$39/'1C TSrécur15'!Q$17,"")</f>
        <v/>
      </c>
      <c r="S668" s="545" t="str">
        <f>IF(AND('1C TSrécur15'!Q$17&lt;&gt;0,'1C TSrécur15'!$C$12="OUI"),'1C TSrécur15'!$Q$40/'1C TSrécur15'!Q$17,"")</f>
        <v/>
      </c>
      <c r="T668" s="545" t="str">
        <f>IF(AND('1C TSrécur15'!Q$17&lt;&gt;0,'1C TSrécur15'!$C$12="OUI"),'1C TSrécur15'!$Q$41/'1C TSrécur15'!Q$17,"")</f>
        <v/>
      </c>
      <c r="U668" s="545" t="str">
        <f>IF(AND('1C TSrécur15'!Q$17&lt;&gt;0,'1C TSrécur15'!$C$12="OUI"),'1C TSrécur15'!$Q$42/'1C TSrécur15'!Q$17,"")</f>
        <v/>
      </c>
      <c r="V668" s="545" t="str">
        <f>IF(AND('1C TSrécur15'!Q$17&lt;&gt;0,'1C TSrécur15'!$C$12="OUI"),'1C TSrécur15'!$Q$43/'1C TSrécur15'!Q$17,"")</f>
        <v/>
      </c>
      <c r="W668" s="545" t="str">
        <f>IF(AND('1C TSrécur15'!Q$17&lt;&gt;0,'1C TSrécur15'!$C$12="OUI"),'1C TSrécur15'!$Q$44/'1C TSrécur15'!Q$17,"")</f>
        <v/>
      </c>
      <c r="X668" s="545" t="str">
        <f>IF(AND('1C TSrécur15'!Q$17&lt;&gt;0,'1C TSrécur15'!$C$12="OUI"),'1C TSrécur15'!$Q$45/'1C TSrécur15'!Q$17,"")</f>
        <v/>
      </c>
      <c r="Y668" s="545" t="str">
        <f>IF(AND('1C TSrécur15'!Q$17&lt;&gt;0,'1C TSrécur15'!$C$12="OUI"),'1C TSrécur15'!$Q$46/'1C TSrécur15'!Q$17,"")</f>
        <v/>
      </c>
      <c r="Z668" s="545" t="str">
        <f>IF(AND('1C TSrécur15'!Q$17&lt;&gt;0,'1C TSrécur15'!$C$12="OUI"),'1C TSrécur15'!$Q$47/'1C TSrécur15'!Q$17,"")</f>
        <v/>
      </c>
      <c r="AA668" s="545" t="str">
        <f>IF(AND('1C TSrécur15'!Q$17&lt;&gt;0,'1C TSrécur15'!$C$12="OUI"),'1C TSrécur15'!$Q$48/'1C TSrécur15'!Q$17,"")</f>
        <v/>
      </c>
      <c r="AB668" s="545" t="str">
        <f>IF(AND('1C TSrécur15'!Q$17&lt;&gt;0,'1C TSrécur15'!$C$12="OUI"),'1C TSrécur15'!$Q$49/'1C TSrécur15'!Q$17,"")</f>
        <v/>
      </c>
      <c r="AC668" s="545" t="str">
        <f>IF(AND('1C TSrécur15'!Q$17&lt;&gt;0,'1C TSrécur15'!$C$12="OUI"),'1C TSrécur15'!$Q$50/'1C TSrécur15'!Q$17,"")</f>
        <v/>
      </c>
      <c r="AD668" s="545" t="str">
        <f>IF(AND('1C TSrécur15'!Q$17&lt;&gt;0,'1C TSrécur15'!$C$12="OUI"),'1C TSrécur15'!$Q$51/'1C TSrécur15'!Q$17,"")</f>
        <v/>
      </c>
      <c r="AE668" s="545" t="str">
        <f>IF(AND('1C TSrécur15'!Q$17&lt;&gt;0,'1C TSrécur15'!$C$12="OUI"),'1C TSrécur15'!$Q$52/'1C TSrécur15'!Q$17,"")</f>
        <v/>
      </c>
      <c r="AF668" s="545" t="str">
        <f>IF(AND('1C TSrécur15'!Q$17&lt;&gt;0,'1C TSrécur15'!$C$12="OUI"),'1C TSrécur15'!$Q$53/'1C TSrécur15'!Q$17,"")</f>
        <v/>
      </c>
      <c r="AG668" s="545" t="str">
        <f>IF(AND('1C TSrécur15'!Q$17&lt;&gt;0,'1C TSrécur15'!$C$12="OUI"),'1C TSrécur15'!$Q$54/'1C TSrécur15'!Q$17,"")</f>
        <v/>
      </c>
      <c r="AH668" s="545" t="str">
        <f>IF(AND('1C TSrécur15'!Q$17&lt;&gt;0,'1C TSrécur15'!$C$12="OUI"),'1C TSrécur15'!$Q$55/'1C TSrécur15'!Q$17,"")</f>
        <v/>
      </c>
      <c r="AI668" s="545" t="str">
        <f>IF(AND('1C TSrécur15'!Q$17&lt;&gt;0,'1C TSrécur15'!$C$12="OUI"),'1C TSrécur15'!$Q$56/'1C TSrécur15'!Q$17,"")</f>
        <v/>
      </c>
      <c r="AJ668" s="545" t="str">
        <f>IF(AND('1C TSrécur15'!Q$17&lt;&gt;0,'1C TSrécur15'!$C$12="OUI"),'1C TSrécur15'!$Q$57/'1C TSrécur15'!Q$17,"")</f>
        <v/>
      </c>
      <c r="AK668" s="545">
        <f>IF(AND('1C TSrécur15'!Q$17&lt;&gt;0,'1C TSrécur15'!$C$12="OUI"),'1C TSrécur15'!Q$58/'1C TSrécur15'!Q$17,0)</f>
        <v>0</v>
      </c>
      <c r="AL668" s="73">
        <f>IF(AND('1C TSrécur15'!$B$12&lt;&gt;"",'1C TSrécur15'!$C$12="OUI"),N668+AK668,N668)</f>
        <v>0</v>
      </c>
      <c r="AM668" s="344">
        <f t="shared" si="186"/>
        <v>0</v>
      </c>
      <c r="AN668" s="344">
        <f t="shared" si="187"/>
        <v>0</v>
      </c>
      <c r="AO668" s="345">
        <f t="shared" si="220"/>
        <v>0</v>
      </c>
      <c r="AP668" s="573">
        <f t="shared" si="221"/>
        <v>0</v>
      </c>
      <c r="AQ668" s="583">
        <f t="shared" si="219"/>
        <v>0</v>
      </c>
      <c r="AR668" s="579"/>
      <c r="AS668" s="102"/>
      <c r="AT668" s="209" t="str">
        <f>IF('1C TSrécur15'!Q$17*FICHE!$C$13&lt;J668,"Forfait limité à "&amp;FICHE!$C$13&amp;"€/jour","")</f>
        <v/>
      </c>
      <c r="AU668" s="592"/>
    </row>
    <row r="669" spans="1:211" ht="13.9" hidden="1" customHeight="1">
      <c r="A669" s="309"/>
      <c r="B669" s="338"/>
      <c r="C669" s="962" t="str">
        <f>IF('1C TSrécur15'!R$17&lt;&gt;0,'1C TSrécur15'!$B$12,"")</f>
        <v/>
      </c>
      <c r="D669" s="963"/>
      <c r="E669" s="964"/>
      <c r="F669" s="211" t="str">
        <f>IF(AND($C669='1C TSrécur15'!$B$12,'1C TSrécur15'!$B$16="récurrentes",'1C TSrécur15'!$R$17&lt;&gt;""),'1C TSrécur15'!$R$21,"")</f>
        <v/>
      </c>
      <c r="G669" s="235"/>
      <c r="H669" s="745">
        <v>0.21</v>
      </c>
      <c r="I669" s="747">
        <v>1</v>
      </c>
      <c r="J669" s="316"/>
      <c r="K669" s="786">
        <f t="shared" si="215"/>
        <v>0</v>
      </c>
      <c r="L669" s="539">
        <f>IF(OR('1C TSrécur15'!$B$12="",'1C TSrécur15'!R$30=0),0,IF(AND('1C TSrécur15'!$B$12&lt;&gt;"",$K$2="Pôle",'1C TSrécur15'!$C$12="OUI"),(('1C TSrécur15'!R$22+'1C TSrécur15'!R$23+'1C TSrécur15'!R$24+'1C TSrécur15'!R$25+'1C TSrécur15'!R$29)/'1C TSrécur15'!R$17),IF(AND('1C TSrécur15'!$B$12&lt;&gt;"",$K$2="Pôle",'1C TSrécur15'!$C$12="NON"),(('1C TSrécur15'!R$22+'1C TSrécur15'!R$23+'1C TSrécur15'!R$24+'1C TSrécur15'!R$25+'1C TSrécur15'!R$29)/'1C TSrécur15'!R$30),IF(AND('1C TSrécur15'!$B$12&lt;&gt;"",$K$2&lt;&gt;"Pôle",'1C TSrécur15'!$C$12="OUI"),(('1C TSrécur15'!R$22+'1C TSrécur15'!R$23+'1C TSrécur15'!R$24+'1C TSrécur15'!R$25+'1C TSrécur15'!R$26+'1C TSrécur15'!R$27+'1C TSrécur15'!R$28+'1C TSrécur15'!R$29)/'1C TSrécur15'!R$17),IF(AND('1C TSrécur15'!$B$12&lt;&gt;"",$K$2&lt;&gt;"Pôle",'1C TSrécur15'!$C$12="NON"),(('1C TSrécur15'!R$22+'1C TSrécur15'!R$23+'1C TSrécur15'!R$24+'1C TSrécur15'!R$25+'1C TSrécur15'!R$26+'1C TSrécur15'!R$27+'1C TSrécur15'!R$28+'1C TSrécur15'!R$29)/'1C TSrécur15'!R$30))))))</f>
        <v>0</v>
      </c>
      <c r="M669" s="539">
        <f>IF(OR('1C TSrécur15'!$B$12="",'1C TSrécur15'!R$30=0),0,IF(AND('1C TSrécur15'!$B$12&lt;&gt;"",$K$2="Pôle",'1C TSrécur15'!$C$12="OUI"),(('1C TSrécur15'!R$26+'1C TSrécur15'!R$27+'1C TSrécur15'!R$28)/'1C TSrécur15'!R$17),IF(AND('1C TSrécur15'!$B$12&lt;&gt;"",$K$2="Pôle",'1C TSrécur15'!$C$12="NON"),(('1C TSrécur15'!R$26+'1C TSrécur15'!R$27+'1C TSrécur15'!R$28)/'1C TSrécur15'!R$30),IF(AND('1C TSrécur15'!$B$12&lt;&gt;"",$K$2&lt;&gt;"Pôle"),0))))</f>
        <v>0</v>
      </c>
      <c r="N669" s="539">
        <f>IF(AND('1C TSrécur15'!$R$17&lt;&gt;0,'1C TSrécur15'!$R$30&lt;&gt;0),L669+M669,0)</f>
        <v>0</v>
      </c>
      <c r="O669" s="544" t="str">
        <f>IF(AND('1C TSrécur15'!R$17&lt;&gt;0,'1C TSrécur15'!$C$12="OUI"),'1C TSrécur15'!R$36/'1C TSrécur15'!R$17,"")</f>
        <v/>
      </c>
      <c r="P669" s="545" t="str">
        <f>IF(AND('1C TSrécur15'!R$17&lt;&gt;0,'1C TSrécur15'!$C$12="OUI"),'1C TSrécur15'!$R$37/'1C TSrécur15'!R$17,"")</f>
        <v/>
      </c>
      <c r="Q669" s="545" t="str">
        <f>IF(AND('1C TSrécur15'!R$17&lt;&gt;0,'1C TSrécur15'!$C$12="OUI"),'1C TSrécur15'!$R$38/'1C TSrécur15'!R$17,"")</f>
        <v/>
      </c>
      <c r="R669" s="545" t="str">
        <f>IF(AND('1C TSrécur15'!R$17&lt;&gt;0,'1C TSrécur15'!$C$12="OUI"),'1C TSrécur15'!$R$39/'1C TSrécur15'!R$17,"")</f>
        <v/>
      </c>
      <c r="S669" s="545" t="str">
        <f>IF(AND('1C TSrécur15'!R$17&lt;&gt;0,'1C TSrécur15'!$C$12="OUI"),'1C TSrécur15'!$R$40/'1C TSrécur15'!R$17,"")</f>
        <v/>
      </c>
      <c r="T669" s="545" t="str">
        <f>IF(AND('1C TSrécur15'!R$17&lt;&gt;0,'1C TSrécur15'!$C$12="OUI"),'1C TSrécur15'!$R$41/'1C TSrécur15'!R$17,"")</f>
        <v/>
      </c>
      <c r="U669" s="545" t="str">
        <f>IF(AND('1C TSrécur15'!R$17&lt;&gt;0,'1C TSrécur15'!$C$12="OUI"),'1C TSrécur15'!$R$42/'1C TSrécur15'!R$17,"")</f>
        <v/>
      </c>
      <c r="V669" s="545" t="str">
        <f>IF(AND('1C TSrécur15'!R$17&lt;&gt;0,'1C TSrécur15'!$C$12="OUI"),'1C TSrécur15'!$R$43/'1C TSrécur15'!R$17,"")</f>
        <v/>
      </c>
      <c r="W669" s="545" t="str">
        <f>IF(AND('1C TSrécur15'!R$17&lt;&gt;0,'1C TSrécur15'!$C$12="OUI"),'1C TSrécur15'!$R$44/'1C TSrécur15'!R$17,"")</f>
        <v/>
      </c>
      <c r="X669" s="545" t="str">
        <f>IF(AND('1C TSrécur15'!R$17&lt;&gt;0,'1C TSrécur15'!$C$12="OUI"),'1C TSrécur15'!$R$45/'1C TSrécur15'!R$17,"")</f>
        <v/>
      </c>
      <c r="Y669" s="545" t="str">
        <f>IF(AND('1C TSrécur15'!R$17&lt;&gt;0,'1C TSrécur15'!$C$12="OUI"),'1C TSrécur15'!$R$46/'1C TSrécur15'!R$17,"")</f>
        <v/>
      </c>
      <c r="Z669" s="545" t="str">
        <f>IF(AND('1C TSrécur15'!R$17&lt;&gt;0,'1C TSrécur15'!$C$12="OUI"),'1C TSrécur15'!$R$47/'1C TSrécur15'!R$17,"")</f>
        <v/>
      </c>
      <c r="AA669" s="545" t="str">
        <f>IF(AND('1C TSrécur15'!R$17&lt;&gt;0,'1C TSrécur15'!$C$12="OUI"),'1C TSrécur15'!$R$48/'1C TSrécur15'!R$17,"")</f>
        <v/>
      </c>
      <c r="AB669" s="545" t="str">
        <f>IF(AND('1C TSrécur15'!R$17&lt;&gt;0,'1C TSrécur15'!$C$12="OUI"),'1C TSrécur15'!$R$49/'1C TSrécur15'!R$17,"")</f>
        <v/>
      </c>
      <c r="AC669" s="545" t="str">
        <f>IF(AND('1C TSrécur15'!R$17&lt;&gt;0,'1C TSrécur15'!$C$12="OUI"),'1C TSrécur15'!$R$50/'1C TSrécur15'!R$17,"")</f>
        <v/>
      </c>
      <c r="AD669" s="545" t="str">
        <f>IF(AND('1C TSrécur15'!R$17&lt;&gt;0,'1C TSrécur15'!$C$12="OUI"),'1C TSrécur15'!$R$51/'1C TSrécur15'!R$17,"")</f>
        <v/>
      </c>
      <c r="AE669" s="545" t="str">
        <f>IF(AND('1C TSrécur15'!R$17&lt;&gt;0,'1C TSrécur15'!$C$12="OUI"),'1C TSrécur15'!$R$52/'1C TSrécur15'!R$17,"")</f>
        <v/>
      </c>
      <c r="AF669" s="545" t="str">
        <f>IF(AND('1C TSrécur15'!R$17&lt;&gt;0,'1C TSrécur15'!$C$12="OUI"),'1C TSrécur15'!$R$53/'1C TSrécur15'!R$17,"")</f>
        <v/>
      </c>
      <c r="AG669" s="545" t="str">
        <f>IF(AND('1C TSrécur15'!R$17&lt;&gt;0,'1C TSrécur15'!$C$12="OUI"),'1C TSrécur15'!$R$54/'1C TSrécur15'!R$17,"")</f>
        <v/>
      </c>
      <c r="AH669" s="545" t="str">
        <f>IF(AND('1C TSrécur15'!R$17&lt;&gt;0,'1C TSrécur15'!$C$12="OUI"),'1C TSrécur15'!$R$55/'1C TSrécur15'!R$17,"")</f>
        <v/>
      </c>
      <c r="AI669" s="545" t="str">
        <f>IF(AND('1C TSrécur15'!R$17&lt;&gt;0,'1C TSrécur15'!$C$12="OUI"),'1C TSrécur15'!$R$56/'1C TSrécur15'!R$17,"")</f>
        <v/>
      </c>
      <c r="AJ669" s="545" t="str">
        <f>IF(AND('1C TSrécur15'!R$17&lt;&gt;0,'1C TSrécur15'!$C$12="OUI"),'1C TSrécur15'!$R$57/'1C TSrécur15'!R$17,"")</f>
        <v/>
      </c>
      <c r="AK669" s="545">
        <f>IF(AND('1C TSrécur15'!R$17&lt;&gt;0,'1C TSrécur15'!$C$12="OUI"),'1C TSrécur15'!R$58/'1C TSrécur15'!R$17,0)</f>
        <v>0</v>
      </c>
      <c r="AL669" s="73">
        <f>IF(AND('1C TSrécur15'!$B$12&lt;&gt;"",'1C TSrécur15'!$C$12="OUI"),N669+AK669,N669)</f>
        <v>0</v>
      </c>
      <c r="AM669" s="344">
        <f t="shared" si="186"/>
        <v>0</v>
      </c>
      <c r="AN669" s="344">
        <f t="shared" si="187"/>
        <v>0</v>
      </c>
      <c r="AO669" s="345">
        <f t="shared" si="220"/>
        <v>0</v>
      </c>
      <c r="AP669" s="573">
        <f t="shared" si="221"/>
        <v>0</v>
      </c>
      <c r="AQ669" s="583">
        <f t="shared" si="219"/>
        <v>0</v>
      </c>
      <c r="AR669" s="579"/>
      <c r="AS669" s="102"/>
      <c r="AT669" s="209" t="str">
        <f>IF('1C TSrécur15'!R$17*FICHE!$C$13&lt;J669,"Forfait limité à "&amp;FICHE!$C$13&amp;"€/jour","")</f>
        <v/>
      </c>
      <c r="AU669" s="592"/>
    </row>
    <row r="670" spans="1:211" ht="13.9" hidden="1" customHeight="1">
      <c r="A670" s="309"/>
      <c r="B670" s="338"/>
      <c r="C670" s="962" t="str">
        <f>IF('1C TSrécur15'!S$17&lt;&gt;0,'1C TSrécur15'!$B$12,"")</f>
        <v/>
      </c>
      <c r="D670" s="963"/>
      <c r="E670" s="964"/>
      <c r="F670" s="211" t="str">
        <f>IF(AND($C670='1C TSrécur15'!$B$12,'1C TSrécur15'!$B$16="récurrentes",'1C TSrécur15'!$S$17&lt;&gt;""),'1C TSrécur15'!$S$21,"")</f>
        <v/>
      </c>
      <c r="G670" s="235"/>
      <c r="H670" s="745">
        <v>0.21</v>
      </c>
      <c r="I670" s="747">
        <v>1</v>
      </c>
      <c r="J670" s="316"/>
      <c r="K670" s="786">
        <f t="shared" si="215"/>
        <v>0</v>
      </c>
      <c r="L670" s="539">
        <f>IF(OR('1C TSrécur15'!$B$12="",'1C TSrécur15'!S$30=0),0,IF(AND('1C TSrécur15'!$B$12&lt;&gt;"",$K$2="Pôle",'1C TSrécur15'!$C$12="OUI"),(('1C TSrécur15'!S$22+'1C TSrécur15'!S$23+'1C TSrécur15'!S$24+'1C TSrécur15'!S$25+'1C TSrécur15'!S$29)/'1C TSrécur15'!S$17),IF(AND('1C TSrécur15'!$B$12&lt;&gt;"",$K$2="Pôle",'1C TSrécur15'!$C$12="NON"),(('1C TSrécur15'!S$22+'1C TSrécur15'!S$23+'1C TSrécur15'!S$24+'1C TSrécur15'!S$25+'1C TSrécur15'!S$29)/'1C TSrécur15'!S$30),IF(AND('1C TSrécur15'!$B$12&lt;&gt;"",$K$2&lt;&gt;"Pôle",'1C TSrécur15'!$C$12="OUI"),(('1C TSrécur15'!S$22+'1C TSrécur15'!S$23+'1C TSrécur15'!S$24+'1C TSrécur15'!S$25+'1C TSrécur15'!S$26+'1C TSrécur15'!S$27+'1C TSrécur15'!S$28+'1C TSrécur15'!S$29)/'1C TSrécur15'!S$17),IF(AND('1C TSrécur15'!$B$12&lt;&gt;"",$K$2&lt;&gt;"Pôle",'1C TSrécur15'!$C$12="NON"),(('1C TSrécur15'!S$22+'1C TSrécur15'!S$23+'1C TSrécur15'!S$24+'1C TSrécur15'!S$25+'1C TSrécur15'!S$26+'1C TSrécur15'!S$27+'1C TSrécur15'!S$28+'1C TSrécur15'!S$29)/'1C TSrécur15'!S$30))))))</f>
        <v>0</v>
      </c>
      <c r="M670" s="539">
        <f>IF(OR('1C TSrécur15'!$B$12="",'1C TSrécur15'!S$30=0),0,IF(AND('1C TSrécur15'!$B$12&lt;&gt;"",$K$2="Pôle",'1C TSrécur15'!$C$12="OUI"),(('1C TSrécur15'!S$26+'1C TSrécur15'!S$27+'1C TSrécur15'!S$28)/'1C TSrécur15'!S$17),IF(AND('1C TSrécur15'!$B$12&lt;&gt;"",$K$2="Pôle",'1C TSrécur15'!$C$12="NON"),(('1C TSrécur15'!S$26+'1C TSrécur15'!S$27+'1C TSrécur15'!S$28)/'1C TSrécur15'!S$30),IF(AND('1C TSrécur15'!$B$12&lt;&gt;"",$K$2&lt;&gt;"Pôle"),0))))</f>
        <v>0</v>
      </c>
      <c r="N670" s="539">
        <f>IF(AND('1C TSrécur15'!$S$17&lt;&gt;0,'1C TSrécur15'!$S$30&lt;&gt;0),L670+M670,0)</f>
        <v>0</v>
      </c>
      <c r="O670" s="544" t="str">
        <f>IF(AND('1C TSrécur15'!S$17&lt;&gt;0,'1C TSrécur15'!$C$12="OUI"),'1C TSrécur15'!S$36/'1C TSrécur15'!S$17,"")</f>
        <v/>
      </c>
      <c r="P670" s="545" t="str">
        <f>IF(AND('1C TSrécur15'!S$17&lt;&gt;0,'1C TSrécur15'!$C$12="OUI"),'1C TSrécur15'!$S$37/'1C TSrécur15'!S$17,"")</f>
        <v/>
      </c>
      <c r="Q670" s="545" t="str">
        <f>IF(AND('1C TSrécur15'!S$17&lt;&gt;0,'1C TSrécur15'!$C$12="OUI"),'1C TSrécur15'!$S$38/'1C TSrécur15'!S$17,"")</f>
        <v/>
      </c>
      <c r="R670" s="545" t="str">
        <f>IF(AND('1C TSrécur15'!S$17&lt;&gt;0,'1C TSrécur15'!$C$12="OUI"),'1C TSrécur15'!$S$39/'1C TSrécur15'!S$17,"")</f>
        <v/>
      </c>
      <c r="S670" s="545" t="str">
        <f>IF(AND('1C TSrécur15'!S$17&lt;&gt;0,'1C TSrécur15'!$C$12="OUI"),'1C TSrécur15'!$S$40/'1C TSrécur15'!S$17,"")</f>
        <v/>
      </c>
      <c r="T670" s="545" t="str">
        <f>IF(AND('1C TSrécur15'!S$17&lt;&gt;0,'1C TSrécur15'!$C$12="OUI"),'1C TSrécur15'!$S$41/'1C TSrécur15'!S$17,"")</f>
        <v/>
      </c>
      <c r="U670" s="545" t="str">
        <f>IF(AND('1C TSrécur15'!S$17&lt;&gt;0,'1C TSrécur15'!$C$12="OUI"),'1C TSrécur15'!$S$42/'1C TSrécur15'!S$17,"")</f>
        <v/>
      </c>
      <c r="V670" s="545" t="str">
        <f>IF(AND('1C TSrécur15'!S$17&lt;&gt;0,'1C TSrécur15'!$C$12="OUI"),'1C TSrécur15'!$S$43/'1C TSrécur15'!S$17,"")</f>
        <v/>
      </c>
      <c r="W670" s="545" t="str">
        <f>IF(AND('1C TSrécur15'!S$17&lt;&gt;0,'1C TSrécur15'!$C$12="OUI"),'1C TSrécur15'!$S$44/'1C TSrécur15'!S$17,"")</f>
        <v/>
      </c>
      <c r="X670" s="545" t="str">
        <f>IF(AND('1C TSrécur15'!S$17&lt;&gt;0,'1C TSrécur15'!$C$12="OUI"),'1C TSrécur15'!$S$45/'1C TSrécur15'!S$17,"")</f>
        <v/>
      </c>
      <c r="Y670" s="545" t="str">
        <f>IF(AND('1C TSrécur15'!S$17&lt;&gt;0,'1C TSrécur15'!$C$12="OUI"),'1C TSrécur15'!$S$46/'1C TSrécur15'!S$17,"")</f>
        <v/>
      </c>
      <c r="Z670" s="545" t="str">
        <f>IF(AND('1C TSrécur15'!S$17&lt;&gt;0,'1C TSrécur15'!$C$12="OUI"),'1C TSrécur15'!$S$47/'1C TSrécur15'!S$17,"")</f>
        <v/>
      </c>
      <c r="AA670" s="545" t="str">
        <f>IF(AND('1C TSrécur15'!S$17&lt;&gt;0,'1C TSrécur15'!$C$12="OUI"),'1C TSrécur15'!$S$48/'1C TSrécur15'!S$17,"")</f>
        <v/>
      </c>
      <c r="AB670" s="545" t="str">
        <f>IF(AND('1C TSrécur15'!S$17&lt;&gt;0,'1C TSrécur15'!$C$12="OUI"),'1C TSrécur15'!$S$49/'1C TSrécur15'!S$17,"")</f>
        <v/>
      </c>
      <c r="AC670" s="545" t="str">
        <f>IF(AND('1C TSrécur15'!S$17&lt;&gt;0,'1C TSrécur15'!$C$12="OUI"),'1C TSrécur15'!$S$50/'1C TSrécur15'!S$17,"")</f>
        <v/>
      </c>
      <c r="AD670" s="545" t="str">
        <f>IF(AND('1C TSrécur15'!S$17&lt;&gt;0,'1C TSrécur15'!$C$12="OUI"),'1C TSrécur15'!$S$51/'1C TSrécur15'!S$17,"")</f>
        <v/>
      </c>
      <c r="AE670" s="545" t="str">
        <f>IF(AND('1C TSrécur15'!S$17&lt;&gt;0,'1C TSrécur15'!$C$12="OUI"),'1C TSrécur15'!$S$52/'1C TSrécur15'!S$17,"")</f>
        <v/>
      </c>
      <c r="AF670" s="545" t="str">
        <f>IF(AND('1C TSrécur15'!S$17&lt;&gt;0,'1C TSrécur15'!$C$12="OUI"),'1C TSrécur15'!$S$53/'1C TSrécur15'!S$17,"")</f>
        <v/>
      </c>
      <c r="AG670" s="545" t="str">
        <f>IF(AND('1C TSrécur15'!S$17&lt;&gt;0,'1C TSrécur15'!$C$12="OUI"),'1C TSrécur15'!$S$54/'1C TSrécur15'!S$17,"")</f>
        <v/>
      </c>
      <c r="AH670" s="545" t="str">
        <f>IF(AND('1C TSrécur15'!S$17&lt;&gt;0,'1C TSrécur15'!$C$12="OUI"),'1C TSrécur15'!$S$55/'1C TSrécur15'!S$17,"")</f>
        <v/>
      </c>
      <c r="AI670" s="545" t="str">
        <f>IF(AND('1C TSrécur15'!S$17&lt;&gt;0,'1C TSrécur15'!$C$12="OUI"),'1C TSrécur15'!$S$56/'1C TSrécur15'!S$17,"")</f>
        <v/>
      </c>
      <c r="AJ670" s="545" t="str">
        <f>IF(AND('1C TSrécur15'!S$17&lt;&gt;0,'1C TSrécur15'!$C$12="OUI"),'1C TSrécur15'!$S$57/'1C TSrécur15'!S$17,"")</f>
        <v/>
      </c>
      <c r="AK670" s="545">
        <f>IF(AND('1C TSrécur15'!S$17&lt;&gt;0,'1C TSrécur15'!$C$12="OUI"),'1C TSrécur15'!S$58/'1C TSrécur15'!S$17,0)</f>
        <v>0</v>
      </c>
      <c r="AL670" s="73">
        <f>IF(AND('1C TSrécur15'!$B$12&lt;&gt;"",'1C TSrécur15'!$C$12="OUI"),N670+AK670,N670)</f>
        <v>0</v>
      </c>
      <c r="AM670" s="344">
        <f t="shared" si="186"/>
        <v>0</v>
      </c>
      <c r="AN670" s="344">
        <f t="shared" si="187"/>
        <v>0</v>
      </c>
      <c r="AO670" s="345">
        <f t="shared" si="220"/>
        <v>0</v>
      </c>
      <c r="AP670" s="573">
        <f t="shared" si="221"/>
        <v>0</v>
      </c>
      <c r="AQ670" s="583">
        <f t="shared" si="219"/>
        <v>0</v>
      </c>
      <c r="AR670" s="579"/>
      <c r="AS670" s="102"/>
      <c r="AT670" s="209" t="str">
        <f>IF('1C TSrécur15'!S$17*FICHE!$C$13&lt;J670,"Forfait limité à "&amp;FICHE!$C$13&amp;"€/jour","")</f>
        <v/>
      </c>
      <c r="AU670" s="592"/>
    </row>
    <row r="671" spans="1:211" ht="13.9" hidden="1" customHeight="1">
      <c r="A671" s="309"/>
      <c r="B671" s="338"/>
      <c r="C671" s="962" t="str">
        <f>IF('1C TSrécur15'!T$17&lt;&gt;0,'1C TSrécur15'!$B$12,"")</f>
        <v/>
      </c>
      <c r="D671" s="963"/>
      <c r="E671" s="964"/>
      <c r="F671" s="211" t="str">
        <f>IF(AND($C671='1C TSrécur15'!$B$12,'1C TSrécur15'!$B$16="récurrentes",'1C TSrécur15'!$T$17&lt;&gt;""),'1C TSrécur15'!$T$21,"")</f>
        <v/>
      </c>
      <c r="G671" s="235"/>
      <c r="H671" s="745">
        <v>0.21</v>
      </c>
      <c r="I671" s="747">
        <v>1</v>
      </c>
      <c r="J671" s="316"/>
      <c r="K671" s="786">
        <f t="shared" si="215"/>
        <v>0</v>
      </c>
      <c r="L671" s="539">
        <f>IF(OR('1C TSrécur15'!$B$12="",'1C TSrécur15'!T$30=0),0,IF(AND('1C TSrécur15'!$B$12&lt;&gt;"",$K$2="Pôle",'1C TSrécur15'!$C$12="OUI"),(('1C TSrécur15'!T$22+'1C TSrécur15'!T$23+'1C TSrécur15'!T$24+'1C TSrécur15'!T$25+'1C TSrécur15'!T$29)/'1C TSrécur15'!T$17),IF(AND('1C TSrécur15'!$B$12&lt;&gt;"",$K$2="Pôle",'1C TSrécur15'!$C$12="NON"),(('1C TSrécur15'!T$22+'1C TSrécur15'!T$23+'1C TSrécur15'!T$24+'1C TSrécur15'!T$25+'1C TSrécur15'!T$29)/'1C TSrécur15'!T$30),IF(AND('1C TSrécur15'!$B$12&lt;&gt;"",$K$2&lt;&gt;"Pôle",'1C TSrécur15'!$C$12="OUI"),(('1C TSrécur15'!T$22+'1C TSrécur15'!T$23+'1C TSrécur15'!T$24+'1C TSrécur15'!T$25+'1C TSrécur15'!T$26+'1C TSrécur15'!T$27+'1C TSrécur15'!T$28+'1C TSrécur15'!T$29)/'1C TSrécur15'!T$17),IF(AND('1C TSrécur15'!$B$12&lt;&gt;"",$K$2&lt;&gt;"Pôle",'1C TSrécur15'!$C$12="NON"),(('1C TSrécur15'!T$22+'1C TSrécur15'!T$23+'1C TSrécur15'!T$24+'1C TSrécur15'!T$25+'1C TSrécur15'!T$26+'1C TSrécur15'!T$27+'1C TSrécur15'!T$28+'1C TSrécur15'!T$29)/'1C TSrécur15'!T$30))))))</f>
        <v>0</v>
      </c>
      <c r="M671" s="539">
        <f>IF(OR('1C TSrécur15'!$B$12="",'1C TSrécur15'!T$30=0),0,IF(AND('1C TSrécur15'!$B$12&lt;&gt;"",$K$2="Pôle",'1C TSrécur15'!$C$12="OUI"),(('1C TSrécur15'!T$26+'1C TSrécur15'!T$27+'1C TSrécur15'!T$28)/'1C TSrécur15'!T$17),IF(AND('1C TSrécur15'!$B$12&lt;&gt;"",$K$2="Pôle",'1C TSrécur15'!$C$12="NON"),(('1C TSrécur15'!T$26+'1C TSrécur15'!T$27+'1C TSrécur15'!T$28)/'1C TSrécur15'!T$30),IF(AND('1C TSrécur15'!$B$12&lt;&gt;"",$K$2&lt;&gt;"Pôle"),0))))</f>
        <v>0</v>
      </c>
      <c r="N671" s="539">
        <f>IF(AND('1C TSrécur15'!$T$17&lt;&gt;0,'1C TSrécur15'!$T$30&lt;&gt;0),L671+M671,0)</f>
        <v>0</v>
      </c>
      <c r="O671" s="544" t="str">
        <f>IF(AND('1C TSrécur15'!T$17&lt;&gt;0,'1C TSrécur15'!$C$12="OUI"),'1C TSrécur15'!T$36/'1C TSrécur15'!T$17,"")</f>
        <v/>
      </c>
      <c r="P671" s="545" t="str">
        <f>IF(AND('1C TSrécur15'!T$17&lt;&gt;0,'1C TSrécur15'!$C$12="OUI"),'1C TSrécur15'!$T$37/'1C TSrécur15'!T$17,"")</f>
        <v/>
      </c>
      <c r="Q671" s="545" t="str">
        <f>IF(AND('1C TSrécur15'!T$17&lt;&gt;0,'1C TSrécur15'!$C$12="OUI"),'1C TSrécur15'!$T$38/'1C TSrécur15'!T$17,"")</f>
        <v/>
      </c>
      <c r="R671" s="545" t="str">
        <f>IF(AND('1C TSrécur15'!T$17&lt;&gt;0,'1C TSrécur15'!$C$12="OUI"),'1C TSrécur15'!$T$39/'1C TSrécur15'!T$17,"")</f>
        <v/>
      </c>
      <c r="S671" s="545" t="str">
        <f>IF(AND('1C TSrécur15'!T$17&lt;&gt;0,'1C TSrécur15'!$C$12="OUI"),'1C TSrécur15'!$T$40/'1C TSrécur15'!T$17,"")</f>
        <v/>
      </c>
      <c r="T671" s="545" t="str">
        <f>IF(AND('1C TSrécur15'!T$17&lt;&gt;0,'1C TSrécur15'!$C$12="OUI"),'1C TSrécur15'!$T$41/'1C TSrécur15'!T$17,"")</f>
        <v/>
      </c>
      <c r="U671" s="545" t="str">
        <f>IF(AND('1C TSrécur15'!T$17&lt;&gt;0,'1C TSrécur15'!$C$12="OUI"),'1C TSrécur15'!$T$42/'1C TSrécur15'!T$17,"")</f>
        <v/>
      </c>
      <c r="V671" s="545" t="str">
        <f>IF(AND('1C TSrécur15'!T$17&lt;&gt;0,'1C TSrécur15'!$C$12="OUI"),'1C TSrécur15'!$T$43/'1C TSrécur15'!T$17,"")</f>
        <v/>
      </c>
      <c r="W671" s="545" t="str">
        <f>IF(AND('1C TSrécur15'!T$17&lt;&gt;0,'1C TSrécur15'!$C$12="OUI"),'1C TSrécur15'!$T$44/'1C TSrécur15'!T$17,"")</f>
        <v/>
      </c>
      <c r="X671" s="545" t="str">
        <f>IF(AND('1C TSrécur15'!T$17&lt;&gt;0,'1C TSrécur15'!$C$12="OUI"),'1C TSrécur15'!$T$45/'1C TSrécur15'!T$17,"")</f>
        <v/>
      </c>
      <c r="Y671" s="545" t="str">
        <f>IF(AND('1C TSrécur15'!T$17&lt;&gt;0,'1C TSrécur15'!$C$12="OUI"),'1C TSrécur15'!$T$46/'1C TSrécur15'!T$17,"")</f>
        <v/>
      </c>
      <c r="Z671" s="545" t="str">
        <f>IF(AND('1C TSrécur15'!T$17&lt;&gt;0,'1C TSrécur15'!$C$12="OUI"),'1C TSrécur15'!$T$47/'1C TSrécur15'!T$17,"")</f>
        <v/>
      </c>
      <c r="AA671" s="545" t="str">
        <f>IF(AND('1C TSrécur15'!T$17&lt;&gt;0,'1C TSrécur15'!$C$12="OUI"),'1C TSrécur15'!$T$48/'1C TSrécur15'!T$17,"")</f>
        <v/>
      </c>
      <c r="AB671" s="545" t="str">
        <f>IF(AND('1C TSrécur15'!T$17&lt;&gt;0,'1C TSrécur15'!$C$12="OUI"),'1C TSrécur15'!$T$49/'1C TSrécur15'!T$17,"")</f>
        <v/>
      </c>
      <c r="AC671" s="545" t="str">
        <f>IF(AND('1C TSrécur15'!T$17&lt;&gt;0,'1C TSrécur15'!$C$12="OUI"),'1C TSrécur15'!$T$50/'1C TSrécur15'!T$17,"")</f>
        <v/>
      </c>
      <c r="AD671" s="545" t="str">
        <f>IF(AND('1C TSrécur15'!T$17&lt;&gt;0,'1C TSrécur15'!$C$12="OUI"),'1C TSrécur15'!$T$51/'1C TSrécur15'!T$17,"")</f>
        <v/>
      </c>
      <c r="AE671" s="545" t="str">
        <f>IF(AND('1C TSrécur15'!T$17&lt;&gt;0,'1C TSrécur15'!$C$12="OUI"),'1C TSrécur15'!$T$52/'1C TSrécur15'!T$17,"")</f>
        <v/>
      </c>
      <c r="AF671" s="545" t="str">
        <f>IF(AND('1C TSrécur15'!T$17&lt;&gt;0,'1C TSrécur15'!$C$12="OUI"),'1C TSrécur15'!$T$53/'1C TSrécur15'!T$17,"")</f>
        <v/>
      </c>
      <c r="AG671" s="545" t="str">
        <f>IF(AND('1C TSrécur15'!T$17&lt;&gt;0,'1C TSrécur15'!$C$12="OUI"),'1C TSrécur15'!$T$54/'1C TSrécur15'!T$17,"")</f>
        <v/>
      </c>
      <c r="AH671" s="545" t="str">
        <f>IF(AND('1C TSrécur15'!T$17&lt;&gt;0,'1C TSrécur15'!$C$12="OUI"),'1C TSrécur15'!$T$55/'1C TSrécur15'!T$17,"")</f>
        <v/>
      </c>
      <c r="AI671" s="545" t="str">
        <f>IF(AND('1C TSrécur15'!T$17&lt;&gt;0,'1C TSrécur15'!$C$12="OUI"),'1C TSrécur15'!$T$56/'1C TSrécur15'!T$17,"")</f>
        <v/>
      </c>
      <c r="AJ671" s="545" t="str">
        <f>IF(AND('1C TSrécur15'!T$17&lt;&gt;0,'1C TSrécur15'!$C$12="OUI"),'1C TSrécur15'!$T$57/'1C TSrécur15'!T$17,"")</f>
        <v/>
      </c>
      <c r="AK671" s="545">
        <f>IF(AND('1C TSrécur15'!T$17&lt;&gt;0,'1C TSrécur15'!$C$12="OUI"),'1C TSrécur15'!T$58/'1C TSrécur15'!T$17,0)</f>
        <v>0</v>
      </c>
      <c r="AL671" s="73">
        <f>IF(AND('1C TSrécur15'!$B$12&lt;&gt;"",'1C TSrécur15'!$C$12="OUI"),N671+AK671,N671)</f>
        <v>0</v>
      </c>
      <c r="AM671" s="344">
        <f t="shared" si="186"/>
        <v>0</v>
      </c>
      <c r="AN671" s="344">
        <f t="shared" si="187"/>
        <v>0</v>
      </c>
      <c r="AO671" s="345">
        <f t="shared" si="220"/>
        <v>0</v>
      </c>
      <c r="AP671" s="573">
        <f t="shared" si="221"/>
        <v>0</v>
      </c>
      <c r="AQ671" s="583">
        <f t="shared" si="219"/>
        <v>0</v>
      </c>
      <c r="AR671" s="579"/>
      <c r="AS671" s="102"/>
      <c r="AT671" s="209" t="str">
        <f>IF('1C TSrécur15'!T$17*FICHE!$C$13&lt;J671,"Forfait limité à "&amp;FICHE!$C$13&amp;"€/jour","")</f>
        <v/>
      </c>
      <c r="AU671" s="592"/>
    </row>
    <row r="672" spans="1:211" ht="13.9" hidden="1" customHeight="1">
      <c r="A672" s="309"/>
      <c r="B672" s="338"/>
      <c r="C672" s="962" t="str">
        <f>IF('1C TSrécur15'!U$17&lt;&gt;0,'1C TSrécur15'!$B$12,"")</f>
        <v/>
      </c>
      <c r="D672" s="963"/>
      <c r="E672" s="964"/>
      <c r="F672" s="211" t="str">
        <f>IF(AND($C672='1C TSrécur15'!$B$12,'1C TSrécur15'!$B$16="récurrentes",'1C TSrécur15'!$U$17&lt;&gt;""),'1C TSrécur15'!$U$21,"")</f>
        <v/>
      </c>
      <c r="G672" s="235"/>
      <c r="H672" s="745">
        <v>0.21</v>
      </c>
      <c r="I672" s="747">
        <v>1</v>
      </c>
      <c r="J672" s="316"/>
      <c r="K672" s="786">
        <f t="shared" si="215"/>
        <v>0</v>
      </c>
      <c r="L672" s="539">
        <f>IF(OR('1C TSrécur15'!$B$12="",'1C TSrécur15'!U$30=0),0,IF(AND('1C TSrécur15'!$B$12&lt;&gt;"",$K$2="Pôle",'1C TSrécur15'!$C$12="OUI"),(('1C TSrécur15'!U$22+'1C TSrécur15'!U$23+'1C TSrécur15'!U$24+'1C TSrécur15'!U$25+'1C TSrécur15'!U$29)/'1C TSrécur15'!U$17),IF(AND('1C TSrécur15'!$B$12&lt;&gt;"",$K$2="Pôle",'1C TSrécur15'!$C$12="NON"),(('1C TSrécur15'!U$22+'1C TSrécur15'!U$23+'1C TSrécur15'!U$24+'1C TSrécur15'!U$25+'1C TSrécur15'!U$29)/'1C TSrécur15'!U$30),IF(AND('1C TSrécur15'!$B$12&lt;&gt;"",$K$2&lt;&gt;"Pôle",'1C TSrécur15'!$C$12="OUI"),(('1C TSrécur15'!U$22+'1C TSrécur15'!U$23+'1C TSrécur15'!U$24+'1C TSrécur15'!U$25+'1C TSrécur15'!U$26+'1C TSrécur15'!U$27+'1C TSrécur15'!U$28+'1C TSrécur15'!U$29)/'1C TSrécur15'!U$17),IF(AND('1C TSrécur15'!$B$12&lt;&gt;"",$K$2&lt;&gt;"Pôle",'1C TSrécur15'!$C$12="NON"),(('1C TSrécur15'!U$22+'1C TSrécur15'!U$23+'1C TSrécur15'!U$24+'1C TSrécur15'!U$25+'1C TSrécur15'!U$26+'1C TSrécur15'!U$27+'1C TSrécur15'!U$28+'1C TSrécur15'!U$29)/'1C TSrécur15'!U$30))))))</f>
        <v>0</v>
      </c>
      <c r="M672" s="539">
        <f>IF(OR('1C TSrécur15'!$B$12="",'1C TSrécur15'!U$30=0),0,IF(AND('1C TSrécur15'!$B$12&lt;&gt;"",$K$2="Pôle",'1C TSrécur15'!$C$12="OUI"),(('1C TSrécur15'!U$26+'1C TSrécur15'!U$27+'1C TSrécur15'!U$28)/'1C TSrécur15'!U$17),IF(AND('1C TSrécur15'!$B$12&lt;&gt;"",$K$2="Pôle",'1C TSrécur15'!$C$12="NON"),(('1C TSrécur15'!U$26+'1C TSrécur15'!U$27+'1C TSrécur15'!U$28)/'1C TSrécur15'!U$30),IF(AND('1C TSrécur15'!$B$12&lt;&gt;"",$K$2&lt;&gt;"Pôle"),0))))</f>
        <v>0</v>
      </c>
      <c r="N672" s="539">
        <f>IF(AND('1C TSrécur15'!$U$17&lt;&gt;0,'1C TSrécur15'!$U$30&lt;&gt;0),L672+M672,0)</f>
        <v>0</v>
      </c>
      <c r="O672" s="544" t="str">
        <f>IF(AND('1C TSrécur15'!U$17&lt;&gt;0,'1C TSrécur15'!$C$12="OUI"),'1C TSrécur15'!U$36/'1C TSrécur15'!U$17,"")</f>
        <v/>
      </c>
      <c r="P672" s="545" t="str">
        <f>IF(AND('1C TSrécur15'!U$17&lt;&gt;0,'1C TSrécur15'!$C$12="OUI"),'1C TSrécur15'!$U$37/'1C TSrécur15'!U$17,"")</f>
        <v/>
      </c>
      <c r="Q672" s="545" t="str">
        <f>IF(AND('1C TSrécur15'!U$17&lt;&gt;0,'1C TSrécur15'!$C$12="OUI"),'1C TSrécur15'!$U$38/'1C TSrécur15'!U$17,"")</f>
        <v/>
      </c>
      <c r="R672" s="545" t="str">
        <f>IF(AND('1C TSrécur15'!U$17&lt;&gt;0,'1C TSrécur15'!$C$12="OUI"),'1C TSrécur15'!$U$39/'1C TSrécur15'!U$17,"")</f>
        <v/>
      </c>
      <c r="S672" s="545" t="str">
        <f>IF(AND('1C TSrécur15'!U$17&lt;&gt;0,'1C TSrécur15'!$C$12="OUI"),'1C TSrécur15'!$U$40/'1C TSrécur15'!U$17,"")</f>
        <v/>
      </c>
      <c r="T672" s="545" t="str">
        <f>IF(AND('1C TSrécur15'!U$17&lt;&gt;0,'1C TSrécur15'!$C$12="OUI"),'1C TSrécur15'!$U$41/'1C TSrécur15'!U$17,"")</f>
        <v/>
      </c>
      <c r="U672" s="545" t="str">
        <f>IF(AND('1C TSrécur15'!U$17&lt;&gt;0,'1C TSrécur15'!$C$12="OUI"),'1C TSrécur15'!$U$42/'1C TSrécur15'!U$17,"")</f>
        <v/>
      </c>
      <c r="V672" s="545" t="str">
        <f>IF(AND('1C TSrécur15'!U$17&lt;&gt;0,'1C TSrécur15'!$C$12="OUI"),'1C TSrécur15'!$U$43/'1C TSrécur15'!U$17,"")</f>
        <v/>
      </c>
      <c r="W672" s="545" t="str">
        <f>IF(AND('1C TSrécur15'!U$17&lt;&gt;0,'1C TSrécur15'!$C$12="OUI"),'1C TSrécur15'!$U$44/'1C TSrécur15'!U$17,"")</f>
        <v/>
      </c>
      <c r="X672" s="545" t="str">
        <f>IF(AND('1C TSrécur15'!U$17&lt;&gt;0,'1C TSrécur15'!$C$12="OUI"),'1C TSrécur15'!$U$45/'1C TSrécur15'!U$17,"")</f>
        <v/>
      </c>
      <c r="Y672" s="545" t="str">
        <f>IF(AND('1C TSrécur15'!U$17&lt;&gt;0,'1C TSrécur15'!$C$12="OUI"),'1C TSrécur15'!$U$46/'1C TSrécur15'!U$17,"")</f>
        <v/>
      </c>
      <c r="Z672" s="545" t="str">
        <f>IF(AND('1C TSrécur15'!U$17&lt;&gt;0,'1C TSrécur15'!$C$12="OUI"),'1C TSrécur15'!$U$47/'1C TSrécur15'!U$17,"")</f>
        <v/>
      </c>
      <c r="AA672" s="545" t="str">
        <f>IF(AND('1C TSrécur15'!U$17&lt;&gt;0,'1C TSrécur15'!$C$12="OUI"),'1C TSrécur15'!$U$48/'1C TSrécur15'!U$17,"")</f>
        <v/>
      </c>
      <c r="AB672" s="545" t="str">
        <f>IF(AND('1C TSrécur15'!U$17&lt;&gt;0,'1C TSrécur15'!$C$12="OUI"),'1C TSrécur15'!$U$49/'1C TSrécur15'!U$17,"")</f>
        <v/>
      </c>
      <c r="AC672" s="545" t="str">
        <f>IF(AND('1C TSrécur15'!U$17&lt;&gt;0,'1C TSrécur15'!$C$12="OUI"),'1C TSrécur15'!$U$50/'1C TSrécur15'!U$17,"")</f>
        <v/>
      </c>
      <c r="AD672" s="545" t="str">
        <f>IF(AND('1C TSrécur15'!U$17&lt;&gt;0,'1C TSrécur15'!$C$12="OUI"),'1C TSrécur15'!$U$51/'1C TSrécur15'!U$17,"")</f>
        <v/>
      </c>
      <c r="AE672" s="545" t="str">
        <f>IF(AND('1C TSrécur15'!U$17&lt;&gt;0,'1C TSrécur15'!$C$12="OUI"),'1C TSrécur15'!$U$52/'1C TSrécur15'!U$17,"")</f>
        <v/>
      </c>
      <c r="AF672" s="545" t="str">
        <f>IF(AND('1C TSrécur15'!U$17&lt;&gt;0,'1C TSrécur15'!$C$12="OUI"),'1C TSrécur15'!$U$53/'1C TSrécur15'!U$17,"")</f>
        <v/>
      </c>
      <c r="AG672" s="545" t="str">
        <f>IF(AND('1C TSrécur15'!U$17&lt;&gt;0,'1C TSrécur15'!$C$12="OUI"),'1C TSrécur15'!$U$54/'1C TSrécur15'!U$17,"")</f>
        <v/>
      </c>
      <c r="AH672" s="545" t="str">
        <f>IF(AND('1C TSrécur15'!U$17&lt;&gt;0,'1C TSrécur15'!$C$12="OUI"),'1C TSrécur15'!$U$55/'1C TSrécur15'!U$17,"")</f>
        <v/>
      </c>
      <c r="AI672" s="545" t="str">
        <f>IF(AND('1C TSrécur15'!U$17&lt;&gt;0,'1C TSrécur15'!$C$12="OUI"),'1C TSrécur15'!$U$56/'1C TSrécur15'!U$17,"")</f>
        <v/>
      </c>
      <c r="AJ672" s="545" t="str">
        <f>IF(AND('1C TSrécur15'!U$17&lt;&gt;0,'1C TSrécur15'!$C$12="OUI"),'1C TSrécur15'!$U$57/'1C TSrécur15'!U$17,"")</f>
        <v/>
      </c>
      <c r="AK672" s="545">
        <f>IF(AND('1C TSrécur15'!U$17&lt;&gt;0,'1C TSrécur15'!$C$12="OUI"),'1C TSrécur15'!U$58/'1C TSrécur15'!U$17,0)</f>
        <v>0</v>
      </c>
      <c r="AL672" s="73">
        <f>IF(AND('1C TSrécur15'!$B$12&lt;&gt;"",'1C TSrécur15'!$C$12="OUI"),N672+AK672,N672)</f>
        <v>0</v>
      </c>
      <c r="AM672" s="344">
        <f t="shared" si="186"/>
        <v>0</v>
      </c>
      <c r="AN672" s="344">
        <f t="shared" si="187"/>
        <v>0</v>
      </c>
      <c r="AO672" s="345">
        <f t="shared" si="220"/>
        <v>0</v>
      </c>
      <c r="AP672" s="573">
        <f t="shared" si="221"/>
        <v>0</v>
      </c>
      <c r="AQ672" s="583">
        <f t="shared" si="219"/>
        <v>0</v>
      </c>
      <c r="AR672" s="579"/>
      <c r="AS672" s="102"/>
      <c r="AT672" s="209" t="str">
        <f>IF('1C TSrécur15'!U$17*FICHE!$C$13&lt;J672,"Forfait limité à "&amp;FICHE!$C$13&amp;"€/jour","")</f>
        <v/>
      </c>
      <c r="AU672" s="592"/>
    </row>
    <row r="673" spans="1:211" ht="13.9" hidden="1" customHeight="1">
      <c r="A673" s="309"/>
      <c r="B673" s="338"/>
      <c r="C673" s="962" t="str">
        <f>IF('1C TSrécur15'!V$17&lt;&gt;0,'1C TSrécur15'!$B$12,"")</f>
        <v/>
      </c>
      <c r="D673" s="963"/>
      <c r="E673" s="964"/>
      <c r="F673" s="211" t="str">
        <f>IF(AND($C673='1C TSrécur15'!$B$12,'1C TSrécur15'!$B$16="récurrentes",'1C TSrécur15'!$V$17&lt;&gt;""),'1C TSrécur15'!$V$21,"")</f>
        <v/>
      </c>
      <c r="G673" s="235"/>
      <c r="H673" s="745">
        <v>0.21</v>
      </c>
      <c r="I673" s="747">
        <v>1</v>
      </c>
      <c r="J673" s="316"/>
      <c r="K673" s="786">
        <f t="shared" si="215"/>
        <v>0</v>
      </c>
      <c r="L673" s="539">
        <f>IF(OR('1C TSrécur15'!$B$12="",'1C TSrécur15'!V$30=0),0,IF(AND('1C TSrécur15'!$B$12&lt;&gt;"",$K$2="Pôle",'1C TSrécur15'!$C$12="OUI"),(('1C TSrécur15'!V$22+'1C TSrécur15'!V$23+'1C TSrécur15'!V$24+'1C TSrécur15'!V$25+'1C TSrécur15'!V$29)/'1C TSrécur15'!V$17),IF(AND('1C TSrécur15'!$B$12&lt;&gt;"",$K$2="Pôle",'1C TSrécur15'!$C$12="NON"),(('1C TSrécur15'!V$22+'1C TSrécur15'!V$23+'1C TSrécur15'!V$24+'1C TSrécur15'!V$25+'1C TSrécur15'!V$29)/'1C TSrécur15'!V$30),IF(AND('1C TSrécur15'!$B$12&lt;&gt;"",$K$2&lt;&gt;"Pôle",'1C TSrécur15'!$C$12="OUI"),(('1C TSrécur15'!V$22+'1C TSrécur15'!V$23+'1C TSrécur15'!V$24+'1C TSrécur15'!V$25+'1C TSrécur15'!V$26+'1C TSrécur15'!V$27+'1C TSrécur15'!V$28+'1C TSrécur15'!V$29)/'1C TSrécur15'!V$17),IF(AND('1C TSrécur15'!$B$12&lt;&gt;"",$K$2&lt;&gt;"Pôle",'1C TSrécur15'!$C$12="NON"),(('1C TSrécur15'!V$22+'1C TSrécur15'!V$23+'1C TSrécur15'!V$24+'1C TSrécur15'!V$25+'1C TSrécur15'!V$26+'1C TSrécur15'!V$27+'1C TSrécur15'!V$28+'1C TSrécur15'!V$29)/'1C TSrécur15'!V$30))))))</f>
        <v>0</v>
      </c>
      <c r="M673" s="539">
        <f>IF(OR('1C TSrécur15'!$B$12="",'1C TSrécur15'!V$30=0),0,IF(AND('1C TSrécur15'!$B$12&lt;&gt;"",$K$2="Pôle",'1C TSrécur15'!$C$12="OUI"),(('1C TSrécur15'!V$26+'1C TSrécur15'!V$27+'1C TSrécur15'!V$28)/'1C TSrécur15'!V$17),IF(AND('1C TSrécur15'!$B$12&lt;&gt;"",$K$2="Pôle",'1C TSrécur15'!$C$12="NON"),(('1C TSrécur15'!V$26+'1C TSrécur15'!V$27+'1C TSrécur15'!V$28)/'1C TSrécur15'!V$30),IF(AND('1C TSrécur15'!$B$12&lt;&gt;"",$K$2&lt;&gt;"Pôle"),0))))</f>
        <v>0</v>
      </c>
      <c r="N673" s="539">
        <f>IF(AND('1C TSrécur15'!$V$17&lt;&gt;0,'1C TSrécur15'!$V$30&lt;&gt;0),L673+M673,0)</f>
        <v>0</v>
      </c>
      <c r="O673" s="544" t="str">
        <f>IF(AND('1C TSrécur15'!V$17&lt;&gt;0,'1C TSrécur15'!$C$12="OUI"),'1C TSrécur15'!V$36/'1C TSrécur15'!V$17,"")</f>
        <v/>
      </c>
      <c r="P673" s="545" t="str">
        <f>IF(AND('1C TSrécur15'!V$17&lt;&gt;0,'1C TSrécur15'!$C$12="OUI"),'1C TSrécur15'!$V$37/'1C TSrécur15'!V$17,"")</f>
        <v/>
      </c>
      <c r="Q673" s="545" t="str">
        <f>IF(AND('1C TSrécur15'!V$17&lt;&gt;0,'1C TSrécur15'!$C$12="OUI"),'1C TSrécur15'!$V$38/'1C TSrécur15'!V$17,"")</f>
        <v/>
      </c>
      <c r="R673" s="545" t="str">
        <f>IF(AND('1C TSrécur15'!V$17&lt;&gt;0,'1C TSrécur15'!$C$12="OUI"),'1C TSrécur15'!$V$39/'1C TSrécur15'!V$17,"")</f>
        <v/>
      </c>
      <c r="S673" s="545" t="str">
        <f>IF(AND('1C TSrécur15'!V$17&lt;&gt;0,'1C TSrécur15'!$C$12="OUI"),'1C TSrécur15'!$V$40/'1C TSrécur15'!V$17,"")</f>
        <v/>
      </c>
      <c r="T673" s="545" t="str">
        <f>IF(AND('1C TSrécur15'!V$17&lt;&gt;0,'1C TSrécur15'!$C$12="OUI"),'1C TSrécur15'!$V$41/'1C TSrécur15'!V$17,"")</f>
        <v/>
      </c>
      <c r="U673" s="545" t="str">
        <f>IF(AND('1C TSrécur15'!V$17&lt;&gt;0,'1C TSrécur15'!$C$12="OUI"),'1C TSrécur15'!$V$42/'1C TSrécur15'!V$17,"")</f>
        <v/>
      </c>
      <c r="V673" s="545" t="str">
        <f>IF(AND('1C TSrécur15'!V$17&lt;&gt;0,'1C TSrécur15'!$C$12="OUI"),'1C TSrécur15'!$V$43/'1C TSrécur15'!V$17,"")</f>
        <v/>
      </c>
      <c r="W673" s="545" t="str">
        <f>IF(AND('1C TSrécur15'!V$17&lt;&gt;0,'1C TSrécur15'!$C$12="OUI"),'1C TSrécur15'!$V$44/'1C TSrécur15'!V$17,"")</f>
        <v/>
      </c>
      <c r="X673" s="545" t="str">
        <f>IF(AND('1C TSrécur15'!V$17&lt;&gt;0,'1C TSrécur15'!$C$12="OUI"),'1C TSrécur15'!$V$45/'1C TSrécur15'!V$17,"")</f>
        <v/>
      </c>
      <c r="Y673" s="545" t="str">
        <f>IF(AND('1C TSrécur15'!V$17&lt;&gt;0,'1C TSrécur15'!$C$12="OUI"),'1C TSrécur15'!$V$46/'1C TSrécur15'!V$17,"")</f>
        <v/>
      </c>
      <c r="Z673" s="545" t="str">
        <f>IF(AND('1C TSrécur15'!V$17&lt;&gt;0,'1C TSrécur15'!$C$12="OUI"),'1C TSrécur15'!$V$47/'1C TSrécur15'!V$17,"")</f>
        <v/>
      </c>
      <c r="AA673" s="545" t="str">
        <f>IF(AND('1C TSrécur15'!V$17&lt;&gt;0,'1C TSrécur15'!$C$12="OUI"),'1C TSrécur15'!$V$48/'1C TSrécur15'!V$17,"")</f>
        <v/>
      </c>
      <c r="AB673" s="545" t="str">
        <f>IF(AND('1C TSrécur15'!V$17&lt;&gt;0,'1C TSrécur15'!$C$12="OUI"),'1C TSrécur15'!$V$49/'1C TSrécur15'!V$17,"")</f>
        <v/>
      </c>
      <c r="AC673" s="545" t="str">
        <f>IF(AND('1C TSrécur15'!V$17&lt;&gt;0,'1C TSrécur15'!$C$12="OUI"),'1C TSrécur15'!$V$50/'1C TSrécur15'!V$17,"")</f>
        <v/>
      </c>
      <c r="AD673" s="545" t="str">
        <f>IF(AND('1C TSrécur15'!V$17&lt;&gt;0,'1C TSrécur15'!$C$12="OUI"),'1C TSrécur15'!$V$51/'1C TSrécur15'!V$17,"")</f>
        <v/>
      </c>
      <c r="AE673" s="545" t="str">
        <f>IF(AND('1C TSrécur15'!V$17&lt;&gt;0,'1C TSrécur15'!$C$12="OUI"),'1C TSrécur15'!$V$52/'1C TSrécur15'!V$17,"")</f>
        <v/>
      </c>
      <c r="AF673" s="545" t="str">
        <f>IF(AND('1C TSrécur15'!V$17&lt;&gt;0,'1C TSrécur15'!$C$12="OUI"),'1C TSrécur15'!$V$53/'1C TSrécur15'!V$17,"")</f>
        <v/>
      </c>
      <c r="AG673" s="545" t="str">
        <f>IF(AND('1C TSrécur15'!V$17&lt;&gt;0,'1C TSrécur15'!$C$12="OUI"),'1C TSrécur15'!$V$54/'1C TSrécur15'!V$17,"")</f>
        <v/>
      </c>
      <c r="AH673" s="545" t="str">
        <f>IF(AND('1C TSrécur15'!V$17&lt;&gt;0,'1C TSrécur15'!$C$12="OUI"),'1C TSrécur15'!$V$55/'1C TSrécur15'!V$17,"")</f>
        <v/>
      </c>
      <c r="AI673" s="545" t="str">
        <f>IF(AND('1C TSrécur15'!V$17&lt;&gt;0,'1C TSrécur15'!$C$12="OUI"),'1C TSrécur15'!$V$56/'1C TSrécur15'!V$17,"")</f>
        <v/>
      </c>
      <c r="AJ673" s="545" t="str">
        <f>IF(AND('1C TSrécur15'!V$17&lt;&gt;0,'1C TSrécur15'!$C$12="OUI"),'1C TSrécur15'!$V$57/'1C TSrécur15'!V$17,"")</f>
        <v/>
      </c>
      <c r="AK673" s="545">
        <f>IF(AND('1C TSrécur15'!V$17&lt;&gt;0,'1C TSrécur15'!$C$12="OUI"),'1C TSrécur15'!V$58/'1C TSrécur15'!V$17,0)</f>
        <v>0</v>
      </c>
      <c r="AL673" s="73">
        <f>IF(AND('1C TSrécur15'!$B$12&lt;&gt;"",'1C TSrécur15'!$C$12="OUI"),N673+AK673,N673)</f>
        <v>0</v>
      </c>
      <c r="AM673" s="344">
        <f t="shared" si="186"/>
        <v>0</v>
      </c>
      <c r="AN673" s="344">
        <f t="shared" si="187"/>
        <v>0</v>
      </c>
      <c r="AO673" s="345">
        <f t="shared" si="220"/>
        <v>0</v>
      </c>
      <c r="AP673" s="573">
        <f t="shared" si="221"/>
        <v>0</v>
      </c>
      <c r="AQ673" s="583">
        <f t="shared" si="219"/>
        <v>0</v>
      </c>
      <c r="AR673" s="579"/>
      <c r="AS673" s="102"/>
      <c r="AT673" s="209" t="str">
        <f>IF('1C TSrécur15'!V$17*FICHE!$C$13&lt;J673,"Forfait limité à "&amp;FICHE!$C$13&amp;"€/jour","")</f>
        <v/>
      </c>
      <c r="AU673" s="592"/>
    </row>
    <row r="674" spans="1:211" ht="13.9" hidden="1" customHeight="1">
      <c r="A674" s="309"/>
      <c r="B674" s="338"/>
      <c r="C674" s="962" t="str">
        <f>IF('1C TSrécur15'!W$17&lt;&gt;0,'1C TSrécur15'!$B$12,"")</f>
        <v/>
      </c>
      <c r="D674" s="963"/>
      <c r="E674" s="964"/>
      <c r="F674" s="211" t="str">
        <f>IF(AND($C674='1C TSrécur15'!$B$12,'1C TSrécur15'!$B$16="récurrentes",'1C TSrécur15'!$W$17&lt;&gt;""),'1C TSrécur15'!$W$21,"")</f>
        <v/>
      </c>
      <c r="G674" s="235"/>
      <c r="H674" s="745">
        <v>0.21</v>
      </c>
      <c r="I674" s="747">
        <v>1</v>
      </c>
      <c r="J674" s="316"/>
      <c r="K674" s="786">
        <f t="shared" si="215"/>
        <v>0</v>
      </c>
      <c r="L674" s="539">
        <f>IF(OR('1C TSrécur15'!$B$12="",'1C TSrécur15'!W$30=0),0,IF(AND('1C TSrécur15'!$B$12&lt;&gt;"",$K$2="Pôle",'1C TSrécur15'!$C$12="OUI"),(('1C TSrécur15'!W$22+'1C TSrécur15'!W$23+'1C TSrécur15'!W$24+'1C TSrécur15'!W$25+'1C TSrécur15'!W$29)/'1C TSrécur15'!W$17),IF(AND('1C TSrécur15'!$B$12&lt;&gt;"",$K$2="Pôle",'1C TSrécur15'!$C$12="NON"),(('1C TSrécur15'!W$22+'1C TSrécur15'!W$23+'1C TSrécur15'!W$24+'1C TSrécur15'!W$25+'1C TSrécur15'!W$29)/'1C TSrécur15'!W$30),IF(AND('1C TSrécur15'!$B$12&lt;&gt;"",$K$2&lt;&gt;"Pôle",'1C TSrécur15'!$C$12="OUI"),(('1C TSrécur15'!W$22+'1C TSrécur15'!W$23+'1C TSrécur15'!W$24+'1C TSrécur15'!W$25+'1C TSrécur15'!W$26+'1C TSrécur15'!W$27+'1C TSrécur15'!W$28+'1C TSrécur15'!W$29)/'1C TSrécur15'!W$17),IF(AND('1C TSrécur15'!$B$12&lt;&gt;"",$K$2&lt;&gt;"Pôle",'1C TSrécur15'!$C$12="NON"),(('1C TSrécur15'!W$22+'1C TSrécur15'!W$23+'1C TSrécur15'!W$24+'1C TSrécur15'!W$25+'1C TSrécur15'!W$26+'1C TSrécur15'!W$27+'1C TSrécur15'!W$28+'1C TSrécur15'!W$29)/'1C TSrécur15'!W$30))))))</f>
        <v>0</v>
      </c>
      <c r="M674" s="539">
        <f>IF(OR('1C TSrécur15'!$B$12="",'1C TSrécur15'!W$30=0),0,IF(AND('1C TSrécur15'!$B$12&lt;&gt;"",$K$2="Pôle",'1C TSrécur15'!$C$12="OUI"),(('1C TSrécur15'!W$26+'1C TSrécur15'!W$27+'1C TSrécur15'!W$28)/'1C TSrécur15'!W$17),IF(AND('1C TSrécur15'!$B$12&lt;&gt;"",$K$2="Pôle",'1C TSrécur15'!$C$12="NON"),(('1C TSrécur15'!W$26+'1C TSrécur15'!W$27+'1C TSrécur15'!W$28)/'1C TSrécur15'!W$30),IF(AND('1C TSrécur15'!$B$12&lt;&gt;"",$K$2&lt;&gt;"Pôle"),0))))</f>
        <v>0</v>
      </c>
      <c r="N674" s="539">
        <f>IF(AND('1C TSrécur15'!$W$17&lt;&gt;0,'1C TSrécur15'!$W$30&lt;&gt;0),L674+M674,0)</f>
        <v>0</v>
      </c>
      <c r="O674" s="544" t="str">
        <f>IF(AND('1C TSrécur15'!W$17&lt;&gt;0,'1C TSrécur15'!$C$12="OUI"),'1C TSrécur15'!W$36/'1C TSrécur15'!W$17,"")</f>
        <v/>
      </c>
      <c r="P674" s="545" t="str">
        <f>IF(AND('1C TSrécur15'!W$17&lt;&gt;0,'1C TSrécur15'!$C$12="OUI"),'1C TSrécur15'!$W$37/'1C TSrécur15'!W$17,"")</f>
        <v/>
      </c>
      <c r="Q674" s="545" t="str">
        <f>IF(AND('1C TSrécur15'!W$17&lt;&gt;0,'1C TSrécur15'!$C$12="OUI"),'1C TSrécur15'!$W$38/'1C TSrécur15'!W$17,"")</f>
        <v/>
      </c>
      <c r="R674" s="545" t="str">
        <f>IF(AND('1C TSrécur15'!W$17&lt;&gt;0,'1C TSrécur15'!$C$12="OUI"),'1C TSrécur15'!$W$39/'1C TSrécur15'!W$17,"")</f>
        <v/>
      </c>
      <c r="S674" s="545" t="str">
        <f>IF(AND('1C TSrécur15'!W$17&lt;&gt;0,'1C TSrécur15'!$C$12="OUI"),'1C TSrécur15'!$W$40/'1C TSrécur15'!W$17,"")</f>
        <v/>
      </c>
      <c r="T674" s="545" t="str">
        <f>IF(AND('1C TSrécur15'!W$17&lt;&gt;0,'1C TSrécur15'!$C$12="OUI"),'1C TSrécur15'!$W$41/'1C TSrécur15'!W$17,"")</f>
        <v/>
      </c>
      <c r="U674" s="545" t="str">
        <f>IF(AND('1C TSrécur15'!W$17&lt;&gt;0,'1C TSrécur15'!$C$12="OUI"),'1C TSrécur15'!$W$42/'1C TSrécur15'!W$17,"")</f>
        <v/>
      </c>
      <c r="V674" s="545" t="str">
        <f>IF(AND('1C TSrécur15'!W$17&lt;&gt;0,'1C TSrécur15'!$C$12="OUI"),'1C TSrécur15'!$W$43/'1C TSrécur15'!W$17,"")</f>
        <v/>
      </c>
      <c r="W674" s="545" t="str">
        <f>IF(AND('1C TSrécur15'!W$17&lt;&gt;0,'1C TSrécur15'!$C$12="OUI"),'1C TSrécur15'!$W$44/'1C TSrécur15'!W$17,"")</f>
        <v/>
      </c>
      <c r="X674" s="545" t="str">
        <f>IF(AND('1C TSrécur15'!W$17&lt;&gt;0,'1C TSrécur15'!$C$12="OUI"),'1C TSrécur15'!$W$45/'1C TSrécur15'!W$17,"")</f>
        <v/>
      </c>
      <c r="Y674" s="545" t="str">
        <f>IF(AND('1C TSrécur15'!W$17&lt;&gt;0,'1C TSrécur15'!$C$12="OUI"),'1C TSrécur15'!$W$46/'1C TSrécur15'!W$17,"")</f>
        <v/>
      </c>
      <c r="Z674" s="545" t="str">
        <f>IF(AND('1C TSrécur15'!W$17&lt;&gt;0,'1C TSrécur15'!$C$12="OUI"),'1C TSrécur15'!$W$47/'1C TSrécur15'!W$17,"")</f>
        <v/>
      </c>
      <c r="AA674" s="545" t="str">
        <f>IF(AND('1C TSrécur15'!W$17&lt;&gt;0,'1C TSrécur15'!$C$12="OUI"),'1C TSrécur15'!$W$48/'1C TSrécur15'!W$17,"")</f>
        <v/>
      </c>
      <c r="AB674" s="545" t="str">
        <f>IF(AND('1C TSrécur15'!W$17&lt;&gt;0,'1C TSrécur15'!$C$12="OUI"),'1C TSrécur15'!$W$49/'1C TSrécur15'!W$17,"")</f>
        <v/>
      </c>
      <c r="AC674" s="545" t="str">
        <f>IF(AND('1C TSrécur15'!W$17&lt;&gt;0,'1C TSrécur15'!$C$12="OUI"),'1C TSrécur15'!$W$50/'1C TSrécur15'!W$17,"")</f>
        <v/>
      </c>
      <c r="AD674" s="545" t="str">
        <f>IF(AND('1C TSrécur15'!W$17&lt;&gt;0,'1C TSrécur15'!$C$12="OUI"),'1C TSrécur15'!$W$51/'1C TSrécur15'!W$17,"")</f>
        <v/>
      </c>
      <c r="AE674" s="545" t="str">
        <f>IF(AND('1C TSrécur15'!W$17&lt;&gt;0,'1C TSrécur15'!$C$12="OUI"),'1C TSrécur15'!$W$52/'1C TSrécur15'!W$17,"")</f>
        <v/>
      </c>
      <c r="AF674" s="545" t="str">
        <f>IF(AND('1C TSrécur15'!W$17&lt;&gt;0,'1C TSrécur15'!$C$12="OUI"),'1C TSrécur15'!$W$53/'1C TSrécur15'!W$17,"")</f>
        <v/>
      </c>
      <c r="AG674" s="545" t="str">
        <f>IF(AND('1C TSrécur15'!W$17&lt;&gt;0,'1C TSrécur15'!$C$12="OUI"),'1C TSrécur15'!$W$54/'1C TSrécur15'!W$17,"")</f>
        <v/>
      </c>
      <c r="AH674" s="545" t="str">
        <f>IF(AND('1C TSrécur15'!W$17&lt;&gt;0,'1C TSrécur15'!$C$12="OUI"),'1C TSrécur15'!$W$55/'1C TSrécur15'!W$17,"")</f>
        <v/>
      </c>
      <c r="AI674" s="545" t="str">
        <f>IF(AND('1C TSrécur15'!W$17&lt;&gt;0,'1C TSrécur15'!$C$12="OUI"),'1C TSrécur15'!$W$56/'1C TSrécur15'!W$17,"")</f>
        <v/>
      </c>
      <c r="AJ674" s="545" t="str">
        <f>IF(AND('1C TSrécur15'!W$17&lt;&gt;0,'1C TSrécur15'!$C$12="OUI"),'1C TSrécur15'!$W$57/'1C TSrécur15'!W$17,"")</f>
        <v/>
      </c>
      <c r="AK674" s="545">
        <f>IF(AND('1C TSrécur15'!W$17&lt;&gt;0,'1C TSrécur15'!$C$12="OUI"),'1C TSrécur15'!W$58/'1C TSrécur15'!W$17,0)</f>
        <v>0</v>
      </c>
      <c r="AL674" s="73">
        <f>IF(AND('1C TSrécur15'!$B$12&lt;&gt;"",'1C TSrécur15'!$C$12="OUI"),N674+AK674,N674)</f>
        <v>0</v>
      </c>
      <c r="AM674" s="344">
        <f t="shared" si="186"/>
        <v>0</v>
      </c>
      <c r="AN674" s="344">
        <f t="shared" si="187"/>
        <v>0</v>
      </c>
      <c r="AO674" s="345">
        <f t="shared" si="220"/>
        <v>0</v>
      </c>
      <c r="AP674" s="573">
        <f t="shared" si="221"/>
        <v>0</v>
      </c>
      <c r="AQ674" s="583">
        <f t="shared" si="219"/>
        <v>0</v>
      </c>
      <c r="AR674" s="579"/>
      <c r="AS674" s="102"/>
      <c r="AT674" s="209" t="str">
        <f>IF('1C TSrécur15'!W$17*FICHE!$C$13&lt;J674,"Forfait limité à "&amp;FICHE!$C$13&amp;"€/jour","")</f>
        <v/>
      </c>
      <c r="AU674" s="592"/>
    </row>
    <row r="675" spans="1:211" ht="13.9" hidden="1" customHeight="1">
      <c r="A675" s="309"/>
      <c r="B675" s="338"/>
      <c r="C675" s="962" t="str">
        <f>IF('1C TSrécur15'!X$17&lt;&gt;0,'1C TSrécur15'!$B$12,"")</f>
        <v/>
      </c>
      <c r="D675" s="963"/>
      <c r="E675" s="964"/>
      <c r="F675" s="211" t="str">
        <f>IF(AND($C675='1C TSrécur15'!$B$12,'1C TSrécur15'!$B$16="récurrentes",'1C TSrécur15'!$X$17&lt;&gt;""),'1C TSrécur15'!$X$21,"")</f>
        <v/>
      </c>
      <c r="G675" s="235"/>
      <c r="H675" s="745">
        <v>0.21</v>
      </c>
      <c r="I675" s="747">
        <v>1</v>
      </c>
      <c r="J675" s="316"/>
      <c r="K675" s="786">
        <f t="shared" si="215"/>
        <v>0</v>
      </c>
      <c r="L675" s="539">
        <f>IF(OR('1C TSrécur15'!$B$12="",'1C TSrécur15'!X$30=0),0,IF(AND('1C TSrécur15'!$B$12&lt;&gt;"",$K$2="Pôle",'1C TSrécur15'!$C$12="OUI"),(('1C TSrécur15'!X$22+'1C TSrécur15'!X$23+'1C TSrécur15'!X$24+'1C TSrécur15'!X$25+'1C TSrécur15'!X$29)/'1C TSrécur15'!X$17),IF(AND('1C TSrécur15'!$B$12&lt;&gt;"",$K$2="Pôle",'1C TSrécur15'!$C$12="NON"),(('1C TSrécur15'!X$22+'1C TSrécur15'!X$23+'1C TSrécur15'!X$24+'1C TSrécur15'!X$25+'1C TSrécur15'!X$29)/'1C TSrécur15'!X$30),IF(AND('1C TSrécur15'!$B$12&lt;&gt;"",$K$2&lt;&gt;"Pôle",'1C TSrécur15'!$C$12="OUI"),(('1C TSrécur15'!X$22+'1C TSrécur15'!X$23+'1C TSrécur15'!X$24+'1C TSrécur15'!X$25+'1C TSrécur15'!X$26+'1C TSrécur15'!X$27+'1C TSrécur15'!X$28+'1C TSrécur15'!X$29)/'1C TSrécur15'!X$17),IF(AND('1C TSrécur15'!$B$12&lt;&gt;"",$K$2&lt;&gt;"Pôle",'1C TSrécur15'!$C$12="NON"),(('1C TSrécur15'!X$22+'1C TSrécur15'!X$23+'1C TSrécur15'!X$24+'1C TSrécur15'!X$25+'1C TSrécur15'!X$26+'1C TSrécur15'!X$27+'1C TSrécur15'!X$28+'1C TSrécur15'!X$29)/'1C TSrécur15'!X$30))))))</f>
        <v>0</v>
      </c>
      <c r="M675" s="539">
        <f>IF(OR('1C TSrécur15'!$B$12="",'1C TSrécur15'!X$30=0),0,IF(AND('1C TSrécur15'!$B$12&lt;&gt;"",$K$2="Pôle",'1C TSrécur15'!$C$12="OUI"),(('1C TSrécur15'!X$26+'1C TSrécur15'!X$27+'1C TSrécur15'!X$28)/'1C TSrécur15'!X$17),IF(AND('1C TSrécur15'!$B$12&lt;&gt;"",$K$2="Pôle",'1C TSrécur15'!$C$12="NON"),(('1C TSrécur15'!X$26+'1C TSrécur15'!X$27+'1C TSrécur15'!X$28)/'1C TSrécur15'!X$30),IF(AND('1C TSrécur15'!$B$12&lt;&gt;"",$K$2&lt;&gt;"Pôle"),0))))</f>
        <v>0</v>
      </c>
      <c r="N675" s="539">
        <f>IF(AND('1C TSrécur15'!$X$17&lt;&gt;0,'1C TSrécur15'!$X$30&lt;&gt;0),L675+M675,0)</f>
        <v>0</v>
      </c>
      <c r="O675" s="544" t="str">
        <f>IF(AND('1C TSrécur15'!X$17&lt;&gt;0,'1C TSrécur15'!$C$12="OUI"),'1C TSrécur15'!X$36/'1C TSrécur15'!X$17,"")</f>
        <v/>
      </c>
      <c r="P675" s="545" t="str">
        <f>IF(AND('1C TSrécur15'!X$17&lt;&gt;0,'1C TSrécur15'!$C$12="OUI"),'1C TSrécur15'!$X$37/'1C TSrécur15'!X$17,"")</f>
        <v/>
      </c>
      <c r="Q675" s="545" t="str">
        <f>IF(AND('1C TSrécur15'!X$17&lt;&gt;0,'1C TSrécur15'!$C$12="OUI"),'1C TSrécur15'!$X$38/'1C TSrécur15'!X$17,"")</f>
        <v/>
      </c>
      <c r="R675" s="545" t="str">
        <f>IF(AND('1C TSrécur15'!X$17&lt;&gt;0,'1C TSrécur15'!$C$12="OUI"),'1C TSrécur15'!$X$39/'1C TSrécur15'!X$17,"")</f>
        <v/>
      </c>
      <c r="S675" s="545" t="str">
        <f>IF(AND('1C TSrécur15'!X$17&lt;&gt;0,'1C TSrécur15'!$C$12="OUI"),'1C TSrécur15'!$X$40/'1C TSrécur15'!X$17,"")</f>
        <v/>
      </c>
      <c r="T675" s="545" t="str">
        <f>IF(AND('1C TSrécur15'!X$17&lt;&gt;0,'1C TSrécur15'!$C$12="OUI"),'1C TSrécur15'!$X$41/'1C TSrécur15'!X$17,"")</f>
        <v/>
      </c>
      <c r="U675" s="545" t="str">
        <f>IF(AND('1C TSrécur15'!X$17&lt;&gt;0,'1C TSrécur15'!$C$12="OUI"),'1C TSrécur15'!$X$42/'1C TSrécur15'!X$17,"")</f>
        <v/>
      </c>
      <c r="V675" s="545" t="str">
        <f>IF(AND('1C TSrécur15'!X$17&lt;&gt;0,'1C TSrécur15'!$C$12="OUI"),'1C TSrécur15'!$X$43/'1C TSrécur15'!X$17,"")</f>
        <v/>
      </c>
      <c r="W675" s="545" t="str">
        <f>IF(AND('1C TSrécur15'!X$17&lt;&gt;0,'1C TSrécur15'!$C$12="OUI"),'1C TSrécur15'!$X$44/'1C TSrécur15'!X$17,"")</f>
        <v/>
      </c>
      <c r="X675" s="545" t="str">
        <f>IF(AND('1C TSrécur15'!X$17&lt;&gt;0,'1C TSrécur15'!$C$12="OUI"),'1C TSrécur15'!$X$45/'1C TSrécur15'!X$17,"")</f>
        <v/>
      </c>
      <c r="Y675" s="545" t="str">
        <f>IF(AND('1C TSrécur15'!X$17&lt;&gt;0,'1C TSrécur15'!$C$12="OUI"),'1C TSrécur15'!$X$46/'1C TSrécur15'!X$17,"")</f>
        <v/>
      </c>
      <c r="Z675" s="545" t="str">
        <f>IF(AND('1C TSrécur15'!X$17&lt;&gt;0,'1C TSrécur15'!$C$12="OUI"),'1C TSrécur15'!$X$47/'1C TSrécur15'!X$17,"")</f>
        <v/>
      </c>
      <c r="AA675" s="545" t="str">
        <f>IF(AND('1C TSrécur15'!X$17&lt;&gt;0,'1C TSrécur15'!$C$12="OUI"),'1C TSrécur15'!$X$48/'1C TSrécur15'!X$17,"")</f>
        <v/>
      </c>
      <c r="AB675" s="545" t="str">
        <f>IF(AND('1C TSrécur15'!X$17&lt;&gt;0,'1C TSrécur15'!$C$12="OUI"),'1C TSrécur15'!$X$49/'1C TSrécur15'!X$17,"")</f>
        <v/>
      </c>
      <c r="AC675" s="545" t="str">
        <f>IF(AND('1C TSrécur15'!X$17&lt;&gt;0,'1C TSrécur15'!$C$12="OUI"),'1C TSrécur15'!$X$50/'1C TSrécur15'!X$17,"")</f>
        <v/>
      </c>
      <c r="AD675" s="545" t="str">
        <f>IF(AND('1C TSrécur15'!X$17&lt;&gt;0,'1C TSrécur15'!$C$12="OUI"),'1C TSrécur15'!$X$51/'1C TSrécur15'!X$17,"")</f>
        <v/>
      </c>
      <c r="AE675" s="545" t="str">
        <f>IF(AND('1C TSrécur15'!X$17&lt;&gt;0,'1C TSrécur15'!$C$12="OUI"),'1C TSrécur15'!$X$52/'1C TSrécur15'!X$17,"")</f>
        <v/>
      </c>
      <c r="AF675" s="545" t="str">
        <f>IF(AND('1C TSrécur15'!X$17&lt;&gt;0,'1C TSrécur15'!$C$12="OUI"),'1C TSrécur15'!$X$53/'1C TSrécur15'!X$17,"")</f>
        <v/>
      </c>
      <c r="AG675" s="545" t="str">
        <f>IF(AND('1C TSrécur15'!X$17&lt;&gt;0,'1C TSrécur15'!$C$12="OUI"),'1C TSrécur15'!$X$54/'1C TSrécur15'!X$17,"")</f>
        <v/>
      </c>
      <c r="AH675" s="545" t="str">
        <f>IF(AND('1C TSrécur15'!X$17&lt;&gt;0,'1C TSrécur15'!$C$12="OUI"),'1C TSrécur15'!$X$55/'1C TSrécur15'!X$17,"")</f>
        <v/>
      </c>
      <c r="AI675" s="545" t="str">
        <f>IF(AND('1C TSrécur15'!X$17&lt;&gt;0,'1C TSrécur15'!$C$12="OUI"),'1C TSrécur15'!$X$56/'1C TSrécur15'!X$17,"")</f>
        <v/>
      </c>
      <c r="AJ675" s="545" t="str">
        <f>IF(AND('1C TSrécur15'!X$17&lt;&gt;0,'1C TSrécur15'!$C$12="OUI"),'1C TSrécur15'!$X$57/'1C TSrécur15'!X$17,"")</f>
        <v/>
      </c>
      <c r="AK675" s="545">
        <f>IF(AND('1C TSrécur15'!X$17&lt;&gt;0,'1C TSrécur15'!$C$12="OUI"),'1C TSrécur15'!X$58/'1C TSrécur15'!X$17,0)</f>
        <v>0</v>
      </c>
      <c r="AL675" s="73">
        <f>IF(AND('1C TSrécur15'!$B$12&lt;&gt;"",'1C TSrécur15'!$C$12="OUI"),N675+AK675,N675)</f>
        <v>0</v>
      </c>
      <c r="AM675" s="344">
        <f t="shared" si="186"/>
        <v>0</v>
      </c>
      <c r="AN675" s="344">
        <f t="shared" si="187"/>
        <v>0</v>
      </c>
      <c r="AO675" s="345">
        <f t="shared" si="220"/>
        <v>0</v>
      </c>
      <c r="AP675" s="573">
        <f t="shared" si="221"/>
        <v>0</v>
      </c>
      <c r="AQ675" s="583">
        <f t="shared" si="219"/>
        <v>0</v>
      </c>
      <c r="AR675" s="579"/>
      <c r="AS675" s="102"/>
      <c r="AT675" s="209" t="str">
        <f>IF('1C TSrécur15'!X$17*FICHE!$C$13&lt;J675,"Forfait limité à "&amp;FICHE!$C$13&amp;"€/jour","")</f>
        <v/>
      </c>
      <c r="AU675" s="592"/>
    </row>
    <row r="676" spans="1:211" ht="13.9" hidden="1" customHeight="1">
      <c r="A676" s="309"/>
      <c r="B676" s="338"/>
      <c r="C676" s="962" t="str">
        <f>IF('1C TSrécur15'!Y$17&lt;&gt;0,'1C TSrécur15'!$B$12,"")</f>
        <v/>
      </c>
      <c r="D676" s="963"/>
      <c r="E676" s="964"/>
      <c r="F676" s="211" t="str">
        <f>IF(AND($C676='1C TSrécur15'!$B$12,'1C TSrécur15'!$B$16="récurrentes",'1C TSrécur15'!$Y$17&lt;&gt;""),'1C TSrécur15'!$Y$21,"")</f>
        <v/>
      </c>
      <c r="G676" s="235"/>
      <c r="H676" s="745">
        <v>0.21</v>
      </c>
      <c r="I676" s="747">
        <v>1</v>
      </c>
      <c r="J676" s="316"/>
      <c r="K676" s="786">
        <f t="shared" si="215"/>
        <v>0</v>
      </c>
      <c r="L676" s="539">
        <f>IF(OR('1C TSrécur15'!$B$12="",'1C TSrécur15'!Y$30=0),0,IF(AND('1C TSrécur15'!$B$12&lt;&gt;"",$K$2="Pôle",'1C TSrécur15'!$C$12="OUI"),(('1C TSrécur15'!Y$22+'1C TSrécur15'!Y$23+'1C TSrécur15'!Y$24+'1C TSrécur15'!Y$25+'1C TSrécur15'!Y$29)/'1C TSrécur15'!Y$17),IF(AND('1C TSrécur15'!$B$12&lt;&gt;"",$K$2="Pôle",'1C TSrécur15'!$C$12="NON"),(('1C TSrécur15'!Y$22+'1C TSrécur15'!Y$23+'1C TSrécur15'!Y$24+'1C TSrécur15'!Y$25+'1C TSrécur15'!Y$29)/'1C TSrécur15'!Y$30),IF(AND('1C TSrécur15'!$B$12&lt;&gt;"",$K$2&lt;&gt;"Pôle",'1C TSrécur15'!$C$12="OUI"),(('1C TSrécur15'!Y$22+'1C TSrécur15'!Y$23+'1C TSrécur15'!Y$24+'1C TSrécur15'!Y$25+'1C TSrécur15'!Y$26+'1C TSrécur15'!Y$27+'1C TSrécur15'!Y$28+'1C TSrécur15'!Y$29)/'1C TSrécur15'!Y$17),IF(AND('1C TSrécur15'!$B$12&lt;&gt;"",$K$2&lt;&gt;"Pôle",'1C TSrécur15'!$C$12="NON"),(('1C TSrécur15'!Y$22+'1C TSrécur15'!Y$23+'1C TSrécur15'!Y$24+'1C TSrécur15'!Y$25+'1C TSrécur15'!Y$26+'1C TSrécur15'!Y$27+'1C TSrécur15'!Y$28+'1C TSrécur15'!Y$29)/'1C TSrécur15'!Y$30))))))</f>
        <v>0</v>
      </c>
      <c r="M676" s="539">
        <f>IF(OR('1C TSrécur15'!$B$12="",'1C TSrécur15'!Y$30=0),0,IF(AND('1C TSrécur15'!$B$12&lt;&gt;"",$K$2="Pôle",'1C TSrécur15'!$C$12="OUI"),(('1C TSrécur15'!Y$26+'1C TSrécur15'!Y$27+'1C TSrécur15'!Y$28)/'1C TSrécur15'!Y$17),IF(AND('1C TSrécur15'!$B$12&lt;&gt;"",$K$2="Pôle",'1C TSrécur15'!$C$12="NON"),(('1C TSrécur15'!Y$26+'1C TSrécur15'!Y$27+'1C TSrécur15'!Y$28)/'1C TSrécur15'!Y$30),IF(AND('1C TSrécur15'!$B$12&lt;&gt;"",$K$2&lt;&gt;"Pôle"),0))))</f>
        <v>0</v>
      </c>
      <c r="N676" s="539">
        <f>IF(AND('1C TSrécur15'!$Y$17&lt;&gt;0,'1C TSrécur15'!$Y$30&lt;&gt;0),L676+M676,0)</f>
        <v>0</v>
      </c>
      <c r="O676" s="544" t="str">
        <f>IF(AND('1C TSrécur15'!Y$17&lt;&gt;0,'1C TSrécur15'!$C$12="OUI"),'1C TSrécur15'!Y$36/'1C TSrécur15'!Y$17,"")</f>
        <v/>
      </c>
      <c r="P676" s="545" t="str">
        <f>IF(AND('1C TSrécur15'!Y$17&lt;&gt;0,'1C TSrécur15'!$C$12="OUI"),'1C TSrécur15'!$Y$37/'1C TSrécur15'!Y$17,"")</f>
        <v/>
      </c>
      <c r="Q676" s="545" t="str">
        <f>IF(AND('1C TSrécur15'!Y$17&lt;&gt;0,'1C TSrécur15'!$C$12="OUI"),'1C TSrécur15'!$Y$38/'1C TSrécur15'!Y$17,"")</f>
        <v/>
      </c>
      <c r="R676" s="545" t="str">
        <f>IF(AND('1C TSrécur15'!Y$17&lt;&gt;0,'1C TSrécur15'!$C$12="OUI"),'1C TSrécur15'!$Y$39/'1C TSrécur15'!Y$17,"")</f>
        <v/>
      </c>
      <c r="S676" s="545" t="str">
        <f>IF(AND('1C TSrécur15'!Y$17&lt;&gt;0,'1C TSrécur15'!$C$12="OUI"),'1C TSrécur15'!$Y$40/'1C TSrécur15'!Y$17,"")</f>
        <v/>
      </c>
      <c r="T676" s="545" t="str">
        <f>IF(AND('1C TSrécur15'!Y$17&lt;&gt;0,'1C TSrécur15'!$C$12="OUI"),'1C TSrécur15'!$Y$41/'1C TSrécur15'!Y$17,"")</f>
        <v/>
      </c>
      <c r="U676" s="545" t="str">
        <f>IF(AND('1C TSrécur15'!Y$17&lt;&gt;0,'1C TSrécur15'!$C$12="OUI"),'1C TSrécur15'!$Y$42/'1C TSrécur15'!Y$17,"")</f>
        <v/>
      </c>
      <c r="V676" s="545" t="str">
        <f>IF(AND('1C TSrécur15'!Y$17&lt;&gt;0,'1C TSrécur15'!$C$12="OUI"),'1C TSrécur15'!$Y$43/'1C TSrécur15'!Y$17,"")</f>
        <v/>
      </c>
      <c r="W676" s="545" t="str">
        <f>IF(AND('1C TSrécur15'!Y$17&lt;&gt;0,'1C TSrécur15'!$C$12="OUI"),'1C TSrécur15'!$Y$44/'1C TSrécur15'!Y$17,"")</f>
        <v/>
      </c>
      <c r="X676" s="545" t="str">
        <f>IF(AND('1C TSrécur15'!Y$17&lt;&gt;0,'1C TSrécur15'!$C$12="OUI"),'1C TSrécur15'!$Y$45/'1C TSrécur15'!Y$17,"")</f>
        <v/>
      </c>
      <c r="Y676" s="545" t="str">
        <f>IF(AND('1C TSrécur15'!Y$17&lt;&gt;0,'1C TSrécur15'!$C$12="OUI"),'1C TSrécur15'!$Y$46/'1C TSrécur15'!Y$17,"")</f>
        <v/>
      </c>
      <c r="Z676" s="545" t="str">
        <f>IF(AND('1C TSrécur15'!Y$17&lt;&gt;0,'1C TSrécur15'!$C$12="OUI"),'1C TSrécur15'!$Y$47/'1C TSrécur15'!Y$17,"")</f>
        <v/>
      </c>
      <c r="AA676" s="545" t="str">
        <f>IF(AND('1C TSrécur15'!Y$17&lt;&gt;0,'1C TSrécur15'!$C$12="OUI"),'1C TSrécur15'!$Y$48/'1C TSrécur15'!Y$17,"")</f>
        <v/>
      </c>
      <c r="AB676" s="545" t="str">
        <f>IF(AND('1C TSrécur15'!Y$17&lt;&gt;0,'1C TSrécur15'!$C$12="OUI"),'1C TSrécur15'!$Y$49/'1C TSrécur15'!Y$17,"")</f>
        <v/>
      </c>
      <c r="AC676" s="545" t="str">
        <f>IF(AND('1C TSrécur15'!Y$17&lt;&gt;0,'1C TSrécur15'!$C$12="OUI"),'1C TSrécur15'!$Y$50/'1C TSrécur15'!Y$17,"")</f>
        <v/>
      </c>
      <c r="AD676" s="545" t="str">
        <f>IF(AND('1C TSrécur15'!Y$17&lt;&gt;0,'1C TSrécur15'!$C$12="OUI"),'1C TSrécur15'!$Y$51/'1C TSrécur15'!Y$17,"")</f>
        <v/>
      </c>
      <c r="AE676" s="545" t="str">
        <f>IF(AND('1C TSrécur15'!Y$17&lt;&gt;0,'1C TSrécur15'!$C$12="OUI"),'1C TSrécur15'!$Y$52/'1C TSrécur15'!Y$17,"")</f>
        <v/>
      </c>
      <c r="AF676" s="545" t="str">
        <f>IF(AND('1C TSrécur15'!Y$17&lt;&gt;0,'1C TSrécur15'!$C$12="OUI"),'1C TSrécur15'!$Y$53/'1C TSrécur15'!Y$17,"")</f>
        <v/>
      </c>
      <c r="AG676" s="545" t="str">
        <f>IF(AND('1C TSrécur15'!Y$17&lt;&gt;0,'1C TSrécur15'!$C$12="OUI"),'1C TSrécur15'!$Y$54/'1C TSrécur15'!Y$17,"")</f>
        <v/>
      </c>
      <c r="AH676" s="545" t="str">
        <f>IF(AND('1C TSrécur15'!Y$17&lt;&gt;0,'1C TSrécur15'!$C$12="OUI"),'1C TSrécur15'!$Y$55/'1C TSrécur15'!Y$17,"")</f>
        <v/>
      </c>
      <c r="AI676" s="545" t="str">
        <f>IF(AND('1C TSrécur15'!Y$17&lt;&gt;0,'1C TSrécur15'!$C$12="OUI"),'1C TSrécur15'!$Y$56/'1C TSrécur15'!Y$17,"")</f>
        <v/>
      </c>
      <c r="AJ676" s="545" t="str">
        <f>IF(AND('1C TSrécur15'!Y$17&lt;&gt;0,'1C TSrécur15'!$C$12="OUI"),'1C TSrécur15'!$Y$57/'1C TSrécur15'!Y$17,"")</f>
        <v/>
      </c>
      <c r="AK676" s="545">
        <f>IF(AND('1C TSrécur15'!Y$17&lt;&gt;0,'1C TSrécur15'!$C$12="OUI"),'1C TSrécur15'!Y$58/'1C TSrécur15'!Y$17,0)</f>
        <v>0</v>
      </c>
      <c r="AL676" s="73">
        <f>IF(AND('1C TSrécur15'!$B$12&lt;&gt;"",'1C TSrécur15'!$C$12="OUI"),N676+AK676,N676)</f>
        <v>0</v>
      </c>
      <c r="AM676" s="344">
        <f t="shared" si="186"/>
        <v>0</v>
      </c>
      <c r="AN676" s="344">
        <f t="shared" si="187"/>
        <v>0</v>
      </c>
      <c r="AO676" s="345">
        <f t="shared" si="220"/>
        <v>0</v>
      </c>
      <c r="AP676" s="573">
        <f t="shared" si="221"/>
        <v>0</v>
      </c>
      <c r="AQ676" s="583">
        <f t="shared" si="219"/>
        <v>0</v>
      </c>
      <c r="AR676" s="579"/>
      <c r="AS676" s="102"/>
      <c r="AT676" s="209" t="str">
        <f>IF('1C TSrécur15'!Y$17*FICHE!$C$13&lt;J676,"Forfait limité à "&amp;FICHE!$C$13&amp;"€/jour","")</f>
        <v/>
      </c>
      <c r="AU676" s="592"/>
    </row>
    <row r="677" spans="1:211" s="767" customFormat="1" ht="13.9" hidden="1" customHeight="1">
      <c r="A677" s="819"/>
      <c r="B677" s="820"/>
      <c r="C677" s="965" t="str">
        <f>IF('1C TSrécur15'!Z$17&lt;&gt;0,'1C TSrécur15'!$B$12,"")</f>
        <v/>
      </c>
      <c r="D677" s="966"/>
      <c r="E677" s="967"/>
      <c r="F677" s="821" t="str">
        <f>IF(AND($C677='1C TSrécur15'!$B$12,'1C TSrécur15'!$B$16="récurrentes",'1C TSrécur15'!$Z$17&lt;&gt;""),'1C TSrécur15'!$Z$21,"")</f>
        <v/>
      </c>
      <c r="G677" s="833"/>
      <c r="H677" s="834">
        <v>0.21</v>
      </c>
      <c r="I677" s="835">
        <v>1</v>
      </c>
      <c r="J677" s="822"/>
      <c r="K677" s="836">
        <f t="shared" si="215"/>
        <v>0</v>
      </c>
      <c r="L677" s="837">
        <f>IF(OR('1C TSrécur15'!$B$12="",'1C TSrécur15'!Z$30=0),0,IF(AND('1C TSrécur15'!$B$12&lt;&gt;"",$K$2="Pôle",'1C TSrécur15'!$C$12="OUI"),(('1C TSrécur15'!Z$22+'1C TSrécur15'!Z$23+'1C TSrécur15'!Z$24+'1C TSrécur15'!Z$25+'1C TSrécur15'!Z$29)/'1C TSrécur15'!Z$17),IF(AND('1C TSrécur15'!$B$12&lt;&gt;"",$K$2="Pôle",'1C TSrécur15'!$C$12="NON"),(('1C TSrécur15'!Z$22+'1C TSrécur15'!Z$23+'1C TSrécur15'!Z$24+'1C TSrécur15'!Z$25+'1C TSrécur15'!Z$29)/'1C TSrécur15'!Z$30),IF(AND('1C TSrécur15'!$B$12&lt;&gt;"",$K$2&lt;&gt;"Pôle",'1C TSrécur15'!$C$12="OUI"),(('1C TSrécur15'!Z$22+'1C TSrécur15'!Z$23+'1C TSrécur15'!Z$24+'1C TSrécur15'!Z$25+'1C TSrécur15'!Z$26+'1C TSrécur15'!Z$27+'1C TSrécur15'!Z$28+'1C TSrécur15'!Z$29)/'1C TSrécur15'!Z$17),IF(AND('1C TSrécur15'!$B$12&lt;&gt;"",$K$2&lt;&gt;"Pôle",'1C TSrécur15'!$C$12="NON"),(('1C TSrécur15'!Z$22+'1C TSrécur15'!Z$23+'1C TSrécur15'!Z$24+'1C TSrécur15'!Z$25+'1C TSrécur15'!Z$26+'1C TSrécur15'!Z$27+'1C TSrécur15'!Z$28+'1C TSrécur15'!Z$29)/'1C TSrécur15'!Z$30))))))</f>
        <v>0</v>
      </c>
      <c r="M677" s="837">
        <f>IF(OR('1C TSrécur15'!$B$12="",'1C TSrécur15'!Z$30=0),0,IF(AND('1C TSrécur15'!$B$12&lt;&gt;"",$K$2="Pôle",'1C TSrécur15'!$C$12="OUI"),(('1C TSrécur15'!Z$26+'1C TSrécur15'!Z$27+'1C TSrécur15'!Z$28)/'1C TSrécur15'!Z$17),IF(AND('1C TSrécur15'!$B$12&lt;&gt;"",$K$2="Pôle",'1C TSrécur15'!$C$12="NON"),(('1C TSrécur15'!Z$26+'1C TSrécur15'!Z$27+'1C TSrécur15'!Z$28)/'1C TSrécur15'!Z$30),IF(AND('1C TSrécur15'!$B$12&lt;&gt;"",$K$2&lt;&gt;"Pôle"),0))))</f>
        <v>0</v>
      </c>
      <c r="N677" s="837">
        <f>IF(AND('1C TSrécur15'!$Z$17&lt;&gt;0,'1C TSrécur15'!$Z$30&lt;&gt;0),L677+M677,0)</f>
        <v>0</v>
      </c>
      <c r="O677" s="838" t="str">
        <f>IF(AND('1C TSrécur15'!Z$17&lt;&gt;0,'1C TSrécur15'!$C$12="OUI"),'1C TSrécur15'!Z$36/'1C TSrécur15'!Z$17,"")</f>
        <v/>
      </c>
      <c r="P677" s="839" t="str">
        <f>IF(AND('1C TSrécur15'!Z$17&lt;&gt;0,'1C TSrécur15'!$C$12="OUI"),'1C TSrécur15'!$Z$37/'1C TSrécur15'!Z$17,"")</f>
        <v/>
      </c>
      <c r="Q677" s="839" t="str">
        <f>IF(AND('1C TSrécur15'!Z$17&lt;&gt;0,'1C TSrécur15'!$C$12="OUI"),'1C TSrécur15'!$Z$38/'1C TSrécur15'!Z$17,"")</f>
        <v/>
      </c>
      <c r="R677" s="839" t="str">
        <f>IF(AND('1C TSrécur15'!Z$17&lt;&gt;0,'1C TSrécur15'!$C$12="OUI"),'1C TSrécur15'!$Z$39/'1C TSrécur15'!Z$17,"")</f>
        <v/>
      </c>
      <c r="S677" s="839" t="str">
        <f>IF(AND('1C TSrécur15'!Z$17&lt;&gt;0,'1C TSrécur15'!$C$12="OUI"),'1C TSrécur15'!$Z$40/'1C TSrécur15'!Z$17,"")</f>
        <v/>
      </c>
      <c r="T677" s="839" t="str">
        <f>IF(AND('1C TSrécur15'!Z$17&lt;&gt;0,'1C TSrécur15'!$C$12="OUI"),'1C TSrécur15'!$Z$41/'1C TSrécur15'!Z$17,"")</f>
        <v/>
      </c>
      <c r="U677" s="839" t="str">
        <f>IF(AND('1C TSrécur15'!Z$17&lt;&gt;0,'1C TSrécur15'!$C$12="OUI"),'1C TSrécur15'!$Z$42/'1C TSrécur15'!Z$17,"")</f>
        <v/>
      </c>
      <c r="V677" s="839" t="str">
        <f>IF(AND('1C TSrécur15'!Z$17&lt;&gt;0,'1C TSrécur15'!$C$12="OUI"),'1C TSrécur15'!$Z$43/'1C TSrécur15'!Z$17,"")</f>
        <v/>
      </c>
      <c r="W677" s="839" t="str">
        <f>IF(AND('1C TSrécur15'!Z$17&lt;&gt;0,'1C TSrécur15'!$C$12="OUI"),'1C TSrécur15'!$Z$44/'1C TSrécur15'!Z$17,"")</f>
        <v/>
      </c>
      <c r="X677" s="839" t="str">
        <f>IF(AND('1C TSrécur15'!Z$17&lt;&gt;0,'1C TSrécur15'!$C$12="OUI"),'1C TSrécur15'!$Z$45/'1C TSrécur15'!Z$17,"")</f>
        <v/>
      </c>
      <c r="Y677" s="839" t="str">
        <f>IF(AND('1C TSrécur15'!Z$17&lt;&gt;0,'1C TSrécur15'!$C$12="OUI"),'1C TSrécur15'!$Z$46/'1C TSrécur15'!Z$17,"")</f>
        <v/>
      </c>
      <c r="Z677" s="839" t="str">
        <f>IF(AND('1C TSrécur15'!Z$17&lt;&gt;0,'1C TSrécur15'!$C$12="OUI"),'1C TSrécur15'!$Z$47/'1C TSrécur15'!Z$17,"")</f>
        <v/>
      </c>
      <c r="AA677" s="839" t="str">
        <f>IF(AND('1C TSrécur15'!Z$17&lt;&gt;0,'1C TSrécur15'!$C$12="OUI"),'1C TSrécur15'!$Z$48/'1C TSrécur15'!Z$17,"")</f>
        <v/>
      </c>
      <c r="AB677" s="839" t="str">
        <f>IF(AND('1C TSrécur15'!Z$17&lt;&gt;0,'1C TSrécur15'!$C$12="OUI"),'1C TSrécur15'!$Z$49/'1C TSrécur15'!Z$17,"")</f>
        <v/>
      </c>
      <c r="AC677" s="839" t="str">
        <f>IF(AND('1C TSrécur15'!Z$17&lt;&gt;0,'1C TSrécur15'!$C$12="OUI"),'1C TSrécur15'!$Z$50/'1C TSrécur15'!Z$17,"")</f>
        <v/>
      </c>
      <c r="AD677" s="839" t="str">
        <f>IF(AND('1C TSrécur15'!Z$17&lt;&gt;0,'1C TSrécur15'!$C$12="OUI"),'1C TSrécur15'!$Z$51/'1C TSrécur15'!Z$17,"")</f>
        <v/>
      </c>
      <c r="AE677" s="839" t="str">
        <f>IF(AND('1C TSrécur15'!Z$17&lt;&gt;0,'1C TSrécur15'!$C$12="OUI"),'1C TSrécur15'!$Z$52/'1C TSrécur15'!Z$17,"")</f>
        <v/>
      </c>
      <c r="AF677" s="839" t="str">
        <f>IF(AND('1C TSrécur15'!Z$17&lt;&gt;0,'1C TSrécur15'!$C$12="OUI"),'1C TSrécur15'!$Z$53/'1C TSrécur15'!Z$17,"")</f>
        <v/>
      </c>
      <c r="AG677" s="839" t="str">
        <f>IF(AND('1C TSrécur15'!Z$17&lt;&gt;0,'1C TSrécur15'!$C$12="OUI"),'1C TSrécur15'!$Z$54/'1C TSrécur15'!Z$17,"")</f>
        <v/>
      </c>
      <c r="AH677" s="839" t="str">
        <f>IF(AND('1C TSrécur15'!Z$17&lt;&gt;0,'1C TSrécur15'!$C$12="OUI"),'1C TSrécur15'!$Z$55/'1C TSrécur15'!Z$17,"")</f>
        <v/>
      </c>
      <c r="AI677" s="839" t="str">
        <f>IF(AND('1C TSrécur15'!Z$17&lt;&gt;0,'1C TSrécur15'!$C$12="OUI"),'1C TSrécur15'!$Z$56/'1C TSrécur15'!Z$17,"")</f>
        <v/>
      </c>
      <c r="AJ677" s="839" t="str">
        <f>IF(AND('1C TSrécur15'!Z$17&lt;&gt;0,'1C TSrécur15'!$C$12="OUI"),'1C TSrécur15'!$Z$57/'1C TSrécur15'!Z$17,"")</f>
        <v/>
      </c>
      <c r="AK677" s="839">
        <f>IF(AND('1C TSrécur15'!Z$17&lt;&gt;0,'1C TSrécur15'!$C$12="OUI"),'1C TSrécur15'!Z$58/'1C TSrécur15'!Z$17,0)</f>
        <v>0</v>
      </c>
      <c r="AL677" s="823">
        <f>IF(AND('1C TSrécur15'!$B$12&lt;&gt;"",'1C TSrécur15'!$C$12="OUI"),N677+AK677,N677)</f>
        <v>0</v>
      </c>
      <c r="AM677" s="840">
        <f t="shared" si="186"/>
        <v>0</v>
      </c>
      <c r="AN677" s="840">
        <f t="shared" si="187"/>
        <v>0</v>
      </c>
      <c r="AO677" s="841">
        <f t="shared" si="220"/>
        <v>0</v>
      </c>
      <c r="AP677" s="576">
        <f t="shared" si="221"/>
        <v>0</v>
      </c>
      <c r="AQ677" s="585">
        <f t="shared" si="219"/>
        <v>0</v>
      </c>
      <c r="AR677" s="581"/>
      <c r="AS677" s="215"/>
      <c r="AT677" s="214" t="str">
        <f>IF('1C TSrécur15'!Z$17*FICHE!$C$13&lt;J677,"Forfait limité à "&amp;FICHE!$C$13&amp;"€/jour","")</f>
        <v/>
      </c>
      <c r="AU677" s="788"/>
      <c r="AV677" s="824"/>
      <c r="AW677" s="824"/>
      <c r="AX677" s="824"/>
      <c r="AY677" s="824"/>
      <c r="AZ677" s="824"/>
    </row>
    <row r="678" spans="1:211" s="862" customFormat="1" ht="13.9" hidden="1" customHeight="1">
      <c r="A678" s="843"/>
      <c r="B678" s="844"/>
      <c r="C678" s="968" t="str">
        <f>IF('1C TSrécur16'!C$17&lt;&gt;0,'1C TSrécur16'!$B$12,"")</f>
        <v/>
      </c>
      <c r="D678" s="969"/>
      <c r="E678" s="970"/>
      <c r="F678" s="845" t="str">
        <f>IF(AND($C678='1C TSrécur16'!$B$12,'1C TSrécur16'!$B$16="récurrentes",'1C TSrécur16'!$C$17&lt;&gt;""),'1C TSrécur16'!$C$21,"")</f>
        <v/>
      </c>
      <c r="G678" s="846"/>
      <c r="H678" s="847">
        <v>0.21</v>
      </c>
      <c r="I678" s="847">
        <v>1</v>
      </c>
      <c r="J678" s="848"/>
      <c r="K678" s="849">
        <f t="shared" si="191"/>
        <v>0</v>
      </c>
      <c r="L678" s="850">
        <f>IF(OR('1C TSrécur16'!$B$12="",'1C TSrécur16'!C$30=0),0,IF(AND('1C TSrécur16'!$B$12&lt;&gt;"",$K$2="Pôle",'1C TSrécur16'!$C$12="OUI"),(('1C TSrécur16'!C$22+'1C TSrécur16'!C$23+'1C TSrécur16'!C$24+'1C TSrécur16'!C$25+'1C TSrécur16'!C$29)/'1C TSrécur16'!C$17),IF(AND('1C TSrécur16'!$B$12&lt;&gt;"",$K$2="Pôle",'1C TSrécur16'!$C$12="NON"),(('1C TSrécur16'!C$22+'1C TSrécur16'!C$23+'1C TSrécur16'!C$24+'1C TSrécur16'!C$25+'1C TSrécur16'!C$29)/'1C TSrécur16'!C$30),IF(AND('1C TSrécur16'!$B$12&lt;&gt;"",$K$2&lt;&gt;"Pôle",'1C TSrécur16'!$C$12="OUI"),(('1C TSrécur16'!C$22+'1C TSrécur16'!C$23+'1C TSrécur16'!C$24+'1C TSrécur16'!C$25+'1C TSrécur16'!C$26+'1C TSrécur16'!C$27+'1C TSrécur16'!C$28+'1C TSrécur16'!C$29)/'1C TSrécur16'!C$17),IF(AND('1C TSrécur16'!$B$12&lt;&gt;"",$K$2&lt;&gt;"Pôle",'1C TSrécur16'!$C$12="NON"),(('1C TSrécur16'!C$22+'1C TSrécur16'!C$23+'1C TSrécur16'!C$24+'1C TSrécur16'!C$25+'1C TSrécur16'!C$26+'1C TSrécur16'!C$27+'1C TSrécur16'!C$28+'1C TSrécur16'!C$29)/'1C TSrécur16'!C$30))))))</f>
        <v>0</v>
      </c>
      <c r="M678" s="850">
        <f>IF(OR('1C TSrécur16'!$B$12="",'1C TSrécur16'!C$30=0),0,IF(AND('1C TSrécur16'!$B$12&lt;&gt;"",$K$2="Pôle",'1C TSrécur16'!$C$12="OUI"),(('1C TSrécur16'!C$26+'1C TSrécur16'!C$27+'1C TSrécur16'!C$28)/'1C TSrécur16'!C$17),IF(AND('1C TSrécur16'!$B$12&lt;&gt;"",$K$2="Pôle",'1C TSrécur16'!$C$12="NON"),(('1C TSrécur16'!C$26+'1C TSrécur16'!C$27+'1C TSrécur16'!C$28)/'1C TSrécur16'!C$30),IF(AND('1C TSrécur16'!$B$12&lt;&gt;"",$K$2&lt;&gt;"Pôle"),0))))</f>
        <v>0</v>
      </c>
      <c r="N678" s="850">
        <f>IF(AND('1C TSrécur16'!$C$17&lt;&gt;0,'1C TSrécur16'!$C$30&lt;&gt;0),L678+M678,0)</f>
        <v>0</v>
      </c>
      <c r="O678" s="851" t="str">
        <f>IF(AND('1C TSrécur16'!C$17&lt;&gt;0,'1C TSrécur16'!$C$12="OUI"),'1C TSrécur16'!C$36/'1C TSrécur16'!C$17,"")</f>
        <v/>
      </c>
      <c r="P678" s="852" t="str">
        <f>IF(AND('1C TSrécur16'!C$17&lt;&gt;0,'1C TSrécur16'!$C$12="OUI"),'1C TSrécur16'!$C$37/'1C TSrécur16'!C$17,"")</f>
        <v/>
      </c>
      <c r="Q678" s="852" t="str">
        <f>IF(AND('1C TSrécur16'!C$17&lt;&gt;0,'1C TSrécur16'!$C$12="OUI"),'1C TSrécur16'!$C$38/'1C TSrécur16'!C$17,"")</f>
        <v/>
      </c>
      <c r="R678" s="852" t="str">
        <f>IF(AND('1C TSrécur16'!C$17&lt;&gt;0,'1C TSrécur16'!$C$12="OUI"),'1C TSrécur16'!$C$39/'1C TSrécur16'!C$17,"")</f>
        <v/>
      </c>
      <c r="S678" s="852" t="str">
        <f>IF(AND('1C TSrécur16'!C$17&lt;&gt;0,'1C TSrécur16'!$C$12="OUI"),'1C TSrécur16'!$C$40/'1C TSrécur16'!C$17,"")</f>
        <v/>
      </c>
      <c r="T678" s="852" t="str">
        <f>IF(AND('1C TSrécur16'!C$17&lt;&gt;0,'1C TSrécur16'!$C$12="OUI"),'1C TSrécur16'!$C$41/'1C TSrécur16'!C$17,"")</f>
        <v/>
      </c>
      <c r="U678" s="852" t="str">
        <f>IF(AND('1C TSrécur16'!C$17&lt;&gt;0,'1C TSrécur16'!$C$12="OUI"),'1C TSrécur16'!$C$42/'1C TSrécur16'!C$17,"")</f>
        <v/>
      </c>
      <c r="V678" s="852" t="str">
        <f>IF(AND('1C TSrécur16'!C$17&lt;&gt;0,'1C TSrécur16'!$C$12="OUI"),'1C TSrécur16'!$C$43/'1C TSrécur16'!C$17,"")</f>
        <v/>
      </c>
      <c r="W678" s="852" t="str">
        <f>IF(AND('1C TSrécur16'!C$17&lt;&gt;0,'1C TSrécur16'!$C$12="OUI"),'1C TSrécur16'!$C$44/'1C TSrécur16'!C$17,"")</f>
        <v/>
      </c>
      <c r="X678" s="852" t="str">
        <f>IF(AND('1C TSrécur16'!C$17&lt;&gt;0,'1C TSrécur16'!$C$12="OUI"),'1C TSrécur16'!$C$45/'1C TSrécur16'!C$17,"")</f>
        <v/>
      </c>
      <c r="Y678" s="852" t="str">
        <f>IF(AND('1C TSrécur16'!C$17&lt;&gt;0,'1C TSrécur16'!$C$12="OUI"),'1C TSrécur16'!$C$46/'1C TSrécur16'!C$17,"")</f>
        <v/>
      </c>
      <c r="Z678" s="852" t="str">
        <f>IF(AND('1C TSrécur16'!C$17&lt;&gt;0,'1C TSrécur16'!$C$12="OUI"),'1C TSrécur16'!$C$47/'1C TSrécur16'!C$17,"")</f>
        <v/>
      </c>
      <c r="AA678" s="852" t="str">
        <f>IF(AND('1C TSrécur16'!C$17&lt;&gt;0,'1C TSrécur16'!$C$12="OUI"),'1C TSrécur16'!$C$48/'1C TSrécur16'!C$17,"")</f>
        <v/>
      </c>
      <c r="AB678" s="852" t="str">
        <f>IF(AND('1C TSrécur16'!C$17&lt;&gt;0,'1C TSrécur16'!$C$12="OUI"),'1C TSrécur16'!$C$49/'1C TSrécur16'!C$17,"")</f>
        <v/>
      </c>
      <c r="AC678" s="852" t="str">
        <f>IF(AND('1C TSrécur16'!C$17&lt;&gt;0,'1C TSrécur16'!$C$12="OUI"),'1C TSrécur16'!$C$50/'1C TSrécur16'!C$17,"")</f>
        <v/>
      </c>
      <c r="AD678" s="852" t="str">
        <f>IF(AND('1C TSrécur16'!C$17&lt;&gt;0,'1C TSrécur16'!$C$12="OUI"),'1C TSrécur16'!$C$51/'1C TSrécur16'!C$17,"")</f>
        <v/>
      </c>
      <c r="AE678" s="852" t="str">
        <f>IF(AND('1C TSrécur16'!C$17&lt;&gt;0,'1C TSrécur16'!$C$12="OUI"),'1C TSrécur16'!$C$52/'1C TSrécur16'!C$17,"")</f>
        <v/>
      </c>
      <c r="AF678" s="852" t="str">
        <f>IF(AND('1C TSrécur16'!C$17&lt;&gt;0,'1C TSrécur16'!$C$12="OUI"),'1C TSrécur16'!$C$53/'1C TSrécur16'!C$17,"")</f>
        <v/>
      </c>
      <c r="AG678" s="852" t="str">
        <f>IF(AND('1C TSrécur16'!C$17&lt;&gt;0,'1C TSrécur16'!$C$12="OUI"),'1C TSrécur16'!$C$54/'1C TSrécur16'!C$17,"")</f>
        <v/>
      </c>
      <c r="AH678" s="852" t="str">
        <f>IF(AND('1C TSrécur16'!C$17&lt;&gt;0,'1C TSrécur16'!$C$12="OUI"),'1C TSrécur16'!$C$55/'1C TSrécur16'!C$17,"")</f>
        <v/>
      </c>
      <c r="AI678" s="852" t="str">
        <f>IF(AND('1C TSrécur16'!C$17&lt;&gt;0,'1C TSrécur16'!$C$12="OUI"),'1C TSrécur16'!$C$56/'1C TSrécur16'!C$17,"")</f>
        <v/>
      </c>
      <c r="AJ678" s="852" t="str">
        <f>IF(AND('1C TSrécur16'!C$17&lt;&gt;0,'1C TSrécur16'!$C$12="OUI"),'1C TSrécur16'!$C$57/'1C TSrécur16'!C$17,"")</f>
        <v/>
      </c>
      <c r="AK678" s="852">
        <f>IF(AND('1C TSrécur16'!C$17&lt;&gt;0,'1C TSrécur16'!$C$12="OUI"),'1C TSrécur16'!C$58/'1C TSrécur16'!C$17,0)</f>
        <v>0</v>
      </c>
      <c r="AL678" s="853">
        <f>IF(AND('1C TSrécur16'!$B$12&lt;&gt;"",'1C TSrécur16'!$C$12="OUI"),N678+AK678,N678)</f>
        <v>0</v>
      </c>
      <c r="AM678" s="854">
        <f t="shared" ref="AM678:AM701" si="222">(J678+(J678*H678)-(J678*H678*I678))*L678</f>
        <v>0</v>
      </c>
      <c r="AN678" s="854">
        <f t="shared" ref="AN678:AN701" si="223">((J678+(J678*H678)-(J678*H678*I678))*M678)*50%</f>
        <v>0</v>
      </c>
      <c r="AO678" s="855">
        <f>AM678+AN678</f>
        <v>0</v>
      </c>
      <c r="AP678" s="856">
        <f>AM678-AR678</f>
        <v>0</v>
      </c>
      <c r="AQ678" s="857">
        <f t="shared" si="190"/>
        <v>0</v>
      </c>
      <c r="AR678" s="858"/>
      <c r="AS678" s="859"/>
      <c r="AT678" s="860" t="str">
        <f>IF(('1C TSrécur16'!C$17*FICHE!$C$13)&lt;J678,"Forfait limité à "&amp;FICHE!$C$13&amp;"€/jour","")</f>
        <v/>
      </c>
      <c r="AU678" s="861"/>
      <c r="AV678" s="907"/>
      <c r="AW678" s="907"/>
      <c r="AX678" s="907"/>
      <c r="AY678" s="907"/>
      <c r="AZ678" s="907"/>
      <c r="BA678" s="767"/>
      <c r="BB678" s="767"/>
      <c r="BC678" s="767"/>
      <c r="BD678" s="767"/>
      <c r="BE678" s="767"/>
      <c r="BF678" s="767"/>
      <c r="BG678" s="767"/>
      <c r="BH678" s="767"/>
      <c r="BI678" s="767"/>
      <c r="BJ678" s="767"/>
      <c r="BK678" s="767"/>
      <c r="BL678" s="767"/>
      <c r="BM678" s="767"/>
      <c r="BN678" s="767"/>
      <c r="BO678" s="767"/>
      <c r="BP678" s="767"/>
      <c r="BQ678" s="767"/>
      <c r="BR678" s="767"/>
      <c r="BS678" s="767"/>
      <c r="BT678" s="767"/>
      <c r="BU678" s="767"/>
      <c r="BV678" s="767"/>
      <c r="BW678" s="767"/>
      <c r="BX678" s="767"/>
      <c r="BY678" s="767"/>
      <c r="BZ678" s="767"/>
      <c r="CA678" s="767"/>
      <c r="CB678" s="767"/>
      <c r="CC678" s="767"/>
      <c r="CD678" s="767"/>
      <c r="CE678" s="767"/>
      <c r="CF678" s="767"/>
      <c r="CG678" s="767"/>
      <c r="CH678" s="767"/>
      <c r="CI678" s="767"/>
      <c r="CJ678" s="767"/>
      <c r="CK678" s="767"/>
      <c r="CL678" s="767"/>
      <c r="CM678" s="767"/>
      <c r="CN678" s="767"/>
      <c r="CO678" s="767"/>
      <c r="CP678" s="767"/>
      <c r="CQ678" s="767"/>
      <c r="CR678" s="767"/>
      <c r="CS678" s="767"/>
      <c r="CT678" s="767"/>
      <c r="CU678" s="767"/>
      <c r="CV678" s="767"/>
      <c r="CW678" s="767"/>
      <c r="CX678" s="767"/>
      <c r="CY678" s="767"/>
      <c r="CZ678" s="767"/>
      <c r="DA678" s="767"/>
      <c r="DB678" s="767"/>
      <c r="DC678" s="767"/>
      <c r="DD678" s="767"/>
      <c r="DE678" s="767"/>
      <c r="DF678" s="767"/>
      <c r="DG678" s="767"/>
      <c r="DH678" s="767"/>
      <c r="DI678" s="767"/>
      <c r="DJ678" s="767"/>
      <c r="DK678" s="767"/>
      <c r="DL678" s="767"/>
      <c r="DM678" s="767"/>
      <c r="DN678" s="767"/>
      <c r="DO678" s="767"/>
      <c r="DP678" s="767"/>
      <c r="DQ678" s="767"/>
      <c r="DR678" s="767"/>
      <c r="DS678" s="767"/>
      <c r="DT678" s="767"/>
      <c r="DU678" s="767"/>
      <c r="DV678" s="767"/>
      <c r="DW678" s="767"/>
      <c r="DX678" s="767"/>
      <c r="DY678" s="767"/>
      <c r="DZ678" s="767"/>
      <c r="EA678" s="767"/>
      <c r="EB678" s="767"/>
      <c r="EC678" s="767"/>
      <c r="ED678" s="767"/>
      <c r="EE678" s="767"/>
      <c r="EF678" s="767"/>
      <c r="EG678" s="767"/>
      <c r="EH678" s="767"/>
      <c r="EI678" s="767"/>
      <c r="EJ678" s="767"/>
      <c r="EK678" s="767"/>
      <c r="EL678" s="767"/>
      <c r="EM678" s="767"/>
      <c r="EN678" s="767"/>
      <c r="EO678" s="767"/>
      <c r="EP678" s="767"/>
      <c r="EQ678" s="767"/>
      <c r="ER678" s="767"/>
      <c r="ES678" s="767"/>
      <c r="ET678" s="767"/>
      <c r="EU678" s="767"/>
      <c r="EV678" s="767"/>
      <c r="EW678" s="767"/>
      <c r="EX678" s="767"/>
      <c r="EY678" s="767"/>
      <c r="EZ678" s="767"/>
      <c r="FA678" s="767"/>
      <c r="FB678" s="767"/>
      <c r="FC678" s="767"/>
      <c r="FD678" s="767"/>
      <c r="FE678" s="767"/>
      <c r="FF678" s="767"/>
      <c r="FG678" s="767"/>
      <c r="FH678" s="767"/>
      <c r="FI678" s="767"/>
      <c r="FJ678" s="767"/>
      <c r="FK678" s="767"/>
      <c r="FL678" s="767"/>
      <c r="FM678" s="767"/>
      <c r="FN678" s="767"/>
      <c r="FO678" s="767"/>
      <c r="FP678" s="767"/>
      <c r="FQ678" s="767"/>
      <c r="FR678" s="767"/>
      <c r="FS678" s="767"/>
      <c r="FT678" s="767"/>
      <c r="FU678" s="767"/>
      <c r="FV678" s="767"/>
      <c r="FW678" s="767"/>
      <c r="FX678" s="767"/>
      <c r="FY678" s="767"/>
      <c r="FZ678" s="767"/>
      <c r="GA678" s="767"/>
      <c r="GB678" s="767"/>
      <c r="GC678" s="767"/>
      <c r="GD678" s="767"/>
      <c r="GE678" s="767"/>
      <c r="GF678" s="767"/>
      <c r="GG678" s="767"/>
      <c r="GH678" s="767"/>
      <c r="GI678" s="767"/>
      <c r="GJ678" s="767"/>
      <c r="GK678" s="767"/>
      <c r="GL678" s="767"/>
      <c r="GM678" s="767"/>
      <c r="GN678" s="767"/>
      <c r="GO678" s="767"/>
      <c r="GP678" s="767"/>
      <c r="GQ678" s="767"/>
      <c r="GR678" s="767"/>
      <c r="GS678" s="767"/>
      <c r="GT678" s="767"/>
      <c r="GU678" s="767"/>
      <c r="GV678" s="767"/>
      <c r="GW678" s="767"/>
      <c r="GX678" s="767"/>
      <c r="GY678" s="767"/>
      <c r="GZ678" s="767"/>
      <c r="HA678" s="767"/>
      <c r="HB678" s="767"/>
      <c r="HC678" s="767"/>
    </row>
    <row r="679" spans="1:211" s="864" customFormat="1" ht="13.9" hidden="1" customHeight="1">
      <c r="A679" s="307"/>
      <c r="B679" s="351"/>
      <c r="C679" s="971" t="str">
        <f>IF('1C TSrécur16'!D$17&lt;&gt;0,'1C TSrécur16'!$B$12,"")</f>
        <v/>
      </c>
      <c r="D679" s="972"/>
      <c r="E679" s="973"/>
      <c r="F679" s="93" t="str">
        <f>IF(AND($C679='1C TSrécur16'!$B$12,'1C TSrécur16'!$B$16="récurrentes",'1C TSrécur16'!$D$17&lt;&gt;""),'1C TSrécur16'!$D$21,"")</f>
        <v/>
      </c>
      <c r="G679" s="863"/>
      <c r="H679" s="745">
        <v>0.21</v>
      </c>
      <c r="I679" s="747">
        <v>1</v>
      </c>
      <c r="J679" s="312"/>
      <c r="K679" s="680">
        <f t="shared" si="191"/>
        <v>0</v>
      </c>
      <c r="L679" s="527">
        <f>IF(OR('1C TSrécur16'!$B$12="",'1C TSrécur16'!D$30=0),0,IF(AND('1C TSrécur16'!$B$12&lt;&gt;"",$K$2="Pôle",'1C TSrécur16'!$C$12="OUI"),(('1C TSrécur16'!D$22+'1C TSrécur16'!D$23+'1C TSrécur16'!D$24+'1C TSrécur16'!D$25+'1C TSrécur16'!D$29)/'1C TSrécur16'!D$17),IF(AND('1C TSrécur16'!$B$12&lt;&gt;"",$K$2="Pôle",'1C TSrécur16'!$C$12="NON"),(('1C TSrécur16'!D$22+'1C TSrécur16'!D$23+'1C TSrécur16'!D$24+'1C TSrécur16'!D$25+'1C TSrécur16'!D$29)/'1C TSrécur16'!D$30),IF(AND('1C TSrécur16'!$B$12&lt;&gt;"",$K$2&lt;&gt;"Pôle",'1C TSrécur16'!$C$12="OUI"),(('1C TSrécur16'!D$22+'1C TSrécur16'!D$23+'1C TSrécur16'!D$24+'1C TSrécur16'!D$25+'1C TSrécur16'!D$26+'1C TSrécur16'!D$27+'1C TSrécur16'!D$28+'1C TSrécur16'!D$29)/'1C TSrécur16'!D$17),IF(AND('1C TSrécur16'!$B$12&lt;&gt;"",$K$2&lt;&gt;"Pôle",'1C TSrécur16'!$C$12="NON"),(('1C TSrécur16'!D$22+'1C TSrécur16'!D$23+'1C TSrécur16'!D$24+'1C TSrécur16'!D$25+'1C TSrécur16'!D$26+'1C TSrécur16'!D$27+'1C TSrécur16'!D$28+'1C TSrécur16'!D$29)/'1C TSrécur16'!D$30))))))</f>
        <v>0</v>
      </c>
      <c r="M679" s="527">
        <f>IF(OR('1C TSrécur16'!$B$12="",'1C TSrécur16'!D$30=0),0,IF(AND('1C TSrécur16'!$B$12&lt;&gt;"",$K$2="Pôle",'1C TSrécur16'!$C$12="OUI"),(('1C TSrécur16'!D$26+'1C TSrécur16'!D$27+'1C TSrécur16'!D$28)/'1C TSrécur16'!D$17),IF(AND('1C TSrécur16'!$B$12&lt;&gt;"",$K$2="Pôle",'1C TSrécur16'!$C$12="NON"),(('1C TSrécur16'!D$26+'1C TSrécur16'!D$27+'1C TSrécur16'!D$28)/'1C TSrécur16'!D$30),IF(AND('1C TSrécur16'!$B$12&lt;&gt;"",$K$2&lt;&gt;"Pôle"),0))))</f>
        <v>0</v>
      </c>
      <c r="N679" s="527">
        <f>IF(AND('1C TSrécur16'!$D$17&lt;&gt;0,'1C TSrécur16'!$D$30&lt;&gt;0),L679+M679,0)</f>
        <v>0</v>
      </c>
      <c r="O679" s="542" t="str">
        <f>IF(AND('1C TSrécur16'!D$17&lt;&gt;0,'1C TSrécur16'!$C$12="OUI"),'1C TSrécur16'!D$36/'1C TSrécur16'!D$17,"")</f>
        <v/>
      </c>
      <c r="P679" s="543" t="str">
        <f>IF(AND('1C TSrécur16'!D$17&lt;&gt;0,'1C TSrécur16'!$C$12="OUI"),'1C TSrécur16'!$D$37/'1C TSrécur16'!D$17,"")</f>
        <v/>
      </c>
      <c r="Q679" s="543" t="str">
        <f>IF(AND('1C TSrécur16'!D$17&lt;&gt;0,'1C TSrécur16'!$C$12="OUI"),'1C TSrécur16'!$D$38/'1C TSrécur16'!D$17,"")</f>
        <v/>
      </c>
      <c r="R679" s="543" t="str">
        <f>IF(AND('1C TSrécur16'!D$17&lt;&gt;0,'1C TSrécur16'!$C$12="OUI"),'1C TSrécur16'!$D$39/'1C TSrécur16'!D$17,"")</f>
        <v/>
      </c>
      <c r="S679" s="543" t="str">
        <f>IF(AND('1C TSrécur16'!D$17&lt;&gt;0,'1C TSrécur16'!$C$12="OUI"),'1C TSrécur16'!$D$40/'1C TSrécur16'!D$17,"")</f>
        <v/>
      </c>
      <c r="T679" s="543" t="str">
        <f>IF(AND('1C TSrécur16'!D$17&lt;&gt;0,'1C TSrécur16'!$C$12="OUI"),'1C TSrécur16'!$D$41/'1C TSrécur16'!D$17,"")</f>
        <v/>
      </c>
      <c r="U679" s="543" t="str">
        <f>IF(AND('1C TSrécur16'!D$17&lt;&gt;0,'1C TSrécur16'!$C$12="OUI"),'1C TSrécur16'!$D$42/'1C TSrécur16'!D$17,"")</f>
        <v/>
      </c>
      <c r="V679" s="543" t="str">
        <f>IF(AND('1C TSrécur16'!D$17&lt;&gt;0,'1C TSrécur16'!$C$12="OUI"),'1C TSrécur16'!$D$43/'1C TSrécur16'!D$17,"")</f>
        <v/>
      </c>
      <c r="W679" s="543" t="str">
        <f>IF(AND('1C TSrécur16'!D$17&lt;&gt;0,'1C TSrécur16'!$C$12="OUI"),'1C TSrécur16'!$D$44/'1C TSrécur16'!D$17,"")</f>
        <v/>
      </c>
      <c r="X679" s="543" t="str">
        <f>IF(AND('1C TSrécur16'!D$17&lt;&gt;0,'1C TSrécur16'!$C$12="OUI"),'1C TSrécur16'!$D$45/'1C TSrécur16'!D$17,"")</f>
        <v/>
      </c>
      <c r="Y679" s="543" t="str">
        <f>IF(AND('1C TSrécur16'!D$17&lt;&gt;0,'1C TSrécur16'!$C$12="OUI"),'1C TSrécur16'!$D$46/'1C TSrécur16'!D$17,"")</f>
        <v/>
      </c>
      <c r="Z679" s="543" t="str">
        <f>IF(AND('1C TSrécur16'!D$17&lt;&gt;0,'1C TSrécur16'!$C$12="OUI"),'1C TSrécur16'!$D$47/'1C TSrécur16'!D$17,"")</f>
        <v/>
      </c>
      <c r="AA679" s="543" t="str">
        <f>IF(AND('1C TSrécur16'!D$17&lt;&gt;0,'1C TSrécur16'!$C$12="OUI"),'1C TSrécur16'!$D$48/'1C TSrécur16'!D$17,"")</f>
        <v/>
      </c>
      <c r="AB679" s="543" t="str">
        <f>IF(AND('1C TSrécur16'!D$17&lt;&gt;0,'1C TSrécur16'!$C$12="OUI"),'1C TSrécur16'!$D$49/'1C TSrécur16'!D$17,"")</f>
        <v/>
      </c>
      <c r="AC679" s="543" t="str">
        <f>IF(AND('1C TSrécur16'!D$17&lt;&gt;0,'1C TSrécur16'!$C$12="OUI"),'1C TSrécur16'!$D$50/'1C TSrécur16'!D$17,"")</f>
        <v/>
      </c>
      <c r="AD679" s="543" t="str">
        <f>IF(AND('1C TSrécur16'!D$17&lt;&gt;0,'1C TSrécur16'!$C$12="OUI"),'1C TSrécur16'!$D$51/'1C TSrécur16'!D$17,"")</f>
        <v/>
      </c>
      <c r="AE679" s="543" t="str">
        <f>IF(AND('1C TSrécur16'!D$17&lt;&gt;0,'1C TSrécur16'!$C$12="OUI"),'1C TSrécur16'!$D$52/'1C TSrécur16'!D$17,"")</f>
        <v/>
      </c>
      <c r="AF679" s="543" t="str">
        <f>IF(AND('1C TSrécur16'!D$17&lt;&gt;0,'1C TSrécur16'!$C$12="OUI"),'1C TSrécur16'!$D$53/'1C TSrécur16'!D$17,"")</f>
        <v/>
      </c>
      <c r="AG679" s="543" t="str">
        <f>IF(AND('1C TSrécur16'!D$17&lt;&gt;0,'1C TSrécur16'!$C$12="OUI"),'1C TSrécur16'!$D$54/'1C TSrécur16'!D$17,"")</f>
        <v/>
      </c>
      <c r="AH679" s="543" t="str">
        <f>IF(AND('1C TSrécur16'!D$17&lt;&gt;0,'1C TSrécur16'!$C$12="OUI"),'1C TSrécur16'!$D$55/'1C TSrécur16'!D$17,"")</f>
        <v/>
      </c>
      <c r="AI679" s="543" t="str">
        <f>IF(AND('1C TSrécur16'!D$17&lt;&gt;0,'1C TSrécur16'!$C$12="OUI"),'1C TSrécur16'!$D$56/'1C TSrécur16'!D$17,"")</f>
        <v/>
      </c>
      <c r="AJ679" s="543" t="str">
        <f>IF(AND('1C TSrécur16'!D$17&lt;&gt;0,'1C TSrécur16'!$C$12="OUI"),'1C TSrécur16'!$D$57/'1C TSrécur16'!D$17,"")</f>
        <v/>
      </c>
      <c r="AK679" s="543">
        <f>IF(AND('1C TSrécur16'!D$17&lt;&gt;0,'1C TSrécur16'!$C$12="OUI"),'1C TSrécur16'!D$58/'1C TSrécur16'!D$17,0)</f>
        <v>0</v>
      </c>
      <c r="AL679" s="72">
        <f>IF(AND('1C TSrécur16'!$B$12&lt;&gt;"",'1C TSrécur16'!$C$12="OUI"),N679+AK679,N679)</f>
        <v>0</v>
      </c>
      <c r="AM679" s="344">
        <f t="shared" si="222"/>
        <v>0</v>
      </c>
      <c r="AN679" s="344">
        <f t="shared" si="223"/>
        <v>0</v>
      </c>
      <c r="AO679" s="345">
        <f t="shared" ref="AO679:AO689" si="224">AM679+AN679</f>
        <v>0</v>
      </c>
      <c r="AP679" s="573">
        <f t="shared" ref="AP679:AP689" si="225">AM679-AR679</f>
        <v>0</v>
      </c>
      <c r="AQ679" s="583">
        <f t="shared" si="190"/>
        <v>0</v>
      </c>
      <c r="AR679" s="579"/>
      <c r="AS679" s="102"/>
      <c r="AT679" s="27" t="str">
        <f>IF(('1C TSrécur16'!D$17*FICHE!$C$13)&lt;J679,"Forfait limité à "&amp;FICHE!$C$13&amp;"€/jour","")</f>
        <v/>
      </c>
      <c r="AU679" s="592"/>
      <c r="AV679" s="824"/>
      <c r="AW679" s="824"/>
      <c r="AX679" s="824"/>
      <c r="AY679" s="824"/>
      <c r="AZ679" s="824"/>
      <c r="BA679" s="767"/>
      <c r="BB679" s="767"/>
      <c r="BC679" s="767"/>
      <c r="BD679" s="767"/>
      <c r="BE679" s="767"/>
      <c r="BF679" s="767"/>
      <c r="BG679" s="767"/>
      <c r="BH679" s="767"/>
      <c r="BI679" s="767"/>
      <c r="BJ679" s="767"/>
      <c r="BK679" s="767"/>
      <c r="BL679" s="767"/>
      <c r="BM679" s="767"/>
      <c r="BN679" s="767"/>
      <c r="BO679" s="767"/>
      <c r="BP679" s="767"/>
      <c r="BQ679" s="767"/>
      <c r="BR679" s="767"/>
      <c r="BS679" s="767"/>
      <c r="BT679" s="767"/>
      <c r="BU679" s="767"/>
      <c r="BV679" s="767"/>
      <c r="BW679" s="767"/>
      <c r="BX679" s="767"/>
      <c r="BY679" s="767"/>
      <c r="BZ679" s="767"/>
      <c r="CA679" s="767"/>
      <c r="CB679" s="767"/>
      <c r="CC679" s="767"/>
      <c r="CD679" s="767"/>
      <c r="CE679" s="767"/>
      <c r="CF679" s="767"/>
      <c r="CG679" s="767"/>
      <c r="CH679" s="767"/>
      <c r="CI679" s="767"/>
      <c r="CJ679" s="767"/>
      <c r="CK679" s="767"/>
      <c r="CL679" s="767"/>
      <c r="CM679" s="767"/>
      <c r="CN679" s="767"/>
      <c r="CO679" s="767"/>
      <c r="CP679" s="767"/>
      <c r="CQ679" s="767"/>
      <c r="CR679" s="767"/>
      <c r="CS679" s="767"/>
      <c r="CT679" s="767"/>
      <c r="CU679" s="767"/>
      <c r="CV679" s="767"/>
      <c r="CW679" s="767"/>
      <c r="CX679" s="767"/>
      <c r="CY679" s="767"/>
      <c r="CZ679" s="767"/>
      <c r="DA679" s="767"/>
      <c r="DB679" s="767"/>
      <c r="DC679" s="767"/>
      <c r="DD679" s="767"/>
      <c r="DE679" s="767"/>
      <c r="DF679" s="767"/>
      <c r="DG679" s="767"/>
      <c r="DH679" s="767"/>
      <c r="DI679" s="767"/>
      <c r="DJ679" s="767"/>
      <c r="DK679" s="767"/>
      <c r="DL679" s="767"/>
      <c r="DM679" s="767"/>
      <c r="DN679" s="767"/>
      <c r="DO679" s="767"/>
      <c r="DP679" s="767"/>
      <c r="DQ679" s="767"/>
      <c r="DR679" s="767"/>
      <c r="DS679" s="767"/>
      <c r="DT679" s="767"/>
      <c r="DU679" s="767"/>
      <c r="DV679" s="767"/>
      <c r="DW679" s="767"/>
      <c r="DX679" s="767"/>
      <c r="DY679" s="767"/>
      <c r="DZ679" s="767"/>
      <c r="EA679" s="767"/>
      <c r="EB679" s="767"/>
      <c r="EC679" s="767"/>
      <c r="ED679" s="767"/>
      <c r="EE679" s="767"/>
      <c r="EF679" s="767"/>
      <c r="EG679" s="767"/>
      <c r="EH679" s="767"/>
      <c r="EI679" s="767"/>
      <c r="EJ679" s="767"/>
      <c r="EK679" s="767"/>
      <c r="EL679" s="767"/>
      <c r="EM679" s="767"/>
      <c r="EN679" s="767"/>
      <c r="EO679" s="767"/>
      <c r="EP679" s="767"/>
      <c r="EQ679" s="767"/>
      <c r="ER679" s="767"/>
      <c r="ES679" s="767"/>
      <c r="ET679" s="767"/>
      <c r="EU679" s="767"/>
      <c r="EV679" s="767"/>
      <c r="EW679" s="767"/>
      <c r="EX679" s="767"/>
      <c r="EY679" s="767"/>
      <c r="EZ679" s="767"/>
      <c r="FA679" s="767"/>
      <c r="FB679" s="767"/>
      <c r="FC679" s="767"/>
      <c r="FD679" s="767"/>
      <c r="FE679" s="767"/>
      <c r="FF679" s="767"/>
      <c r="FG679" s="767"/>
      <c r="FH679" s="767"/>
      <c r="FI679" s="767"/>
      <c r="FJ679" s="767"/>
      <c r="FK679" s="767"/>
      <c r="FL679" s="767"/>
      <c r="FM679" s="767"/>
      <c r="FN679" s="767"/>
      <c r="FO679" s="767"/>
      <c r="FP679" s="767"/>
      <c r="FQ679" s="767"/>
      <c r="FR679" s="767"/>
      <c r="FS679" s="767"/>
      <c r="FT679" s="767"/>
      <c r="FU679" s="767"/>
      <c r="FV679" s="767"/>
      <c r="FW679" s="767"/>
      <c r="FX679" s="767"/>
      <c r="FY679" s="767"/>
      <c r="FZ679" s="767"/>
      <c r="GA679" s="767"/>
      <c r="GB679" s="767"/>
      <c r="GC679" s="767"/>
      <c r="GD679" s="767"/>
      <c r="GE679" s="767"/>
      <c r="GF679" s="767"/>
      <c r="GG679" s="767"/>
      <c r="GH679" s="767"/>
      <c r="GI679" s="767"/>
      <c r="GJ679" s="767"/>
      <c r="GK679" s="767"/>
      <c r="GL679" s="767"/>
      <c r="GM679" s="767"/>
      <c r="GN679" s="767"/>
      <c r="GO679" s="767"/>
      <c r="GP679" s="767"/>
      <c r="GQ679" s="767"/>
      <c r="GR679" s="767"/>
      <c r="GS679" s="767"/>
      <c r="GT679" s="767"/>
      <c r="GU679" s="767"/>
      <c r="GV679" s="767"/>
      <c r="GW679" s="767"/>
      <c r="GX679" s="767"/>
      <c r="GY679" s="767"/>
      <c r="GZ679" s="767"/>
      <c r="HA679" s="767"/>
      <c r="HB679" s="767"/>
      <c r="HC679" s="767"/>
    </row>
    <row r="680" spans="1:211" s="864" customFormat="1" ht="13.9" hidden="1" customHeight="1">
      <c r="A680" s="307"/>
      <c r="B680" s="351"/>
      <c r="C680" s="971" t="str">
        <f>IF('1C TSrécur16'!E$17&lt;&gt;0,'1C TSrécur16'!$B$12,"")</f>
        <v/>
      </c>
      <c r="D680" s="972"/>
      <c r="E680" s="973"/>
      <c r="F680" s="93" t="str">
        <f>IF(AND($C680='1C TSrécur16'!$B$12,'1C TSrécur16'!$B$16="récurrentes",'1C TSrécur16'!$E$17&lt;&gt;""),'1C TSrécur16'!$E$21,"")</f>
        <v/>
      </c>
      <c r="G680" s="863"/>
      <c r="H680" s="745">
        <v>0.21</v>
      </c>
      <c r="I680" s="747">
        <v>1</v>
      </c>
      <c r="J680" s="312"/>
      <c r="K680" s="680">
        <f t="shared" si="191"/>
        <v>0</v>
      </c>
      <c r="L680" s="527">
        <f>IF(OR('1C TSrécur16'!$B$12="",'1C TSrécur16'!E$30=0),0,IF(AND('1C TSrécur16'!$B$12&lt;&gt;"",$K$2="Pôle",'1C TSrécur16'!$C$12="OUI"),(('1C TSrécur16'!E$22+'1C TSrécur16'!E$23+'1C TSrécur16'!E$24+'1C TSrécur16'!E$25+'1C TSrécur16'!E$29)/'1C TSrécur16'!E$17),IF(AND('1C TSrécur16'!$B$12&lt;&gt;"",$K$2="Pôle",'1C TSrécur16'!$C$12="NON"),(('1C TSrécur16'!E$22+'1C TSrécur16'!E$23+'1C TSrécur16'!E$24+'1C TSrécur16'!E$25+'1C TSrécur16'!E$29)/'1C TSrécur16'!E$30),IF(AND('1C TSrécur16'!$B$12&lt;&gt;"",$K$2&lt;&gt;"Pôle",'1C TSrécur16'!$C$12="OUI"),(('1C TSrécur16'!E$22+'1C TSrécur16'!E$23+'1C TSrécur16'!E$24+'1C TSrécur16'!E$25+'1C TSrécur16'!E$26+'1C TSrécur16'!E$27+'1C TSrécur16'!E$28+'1C TSrécur16'!E$29)/'1C TSrécur16'!E$17),IF(AND('1C TSrécur16'!$B$12&lt;&gt;"",$K$2&lt;&gt;"Pôle",'1C TSrécur16'!$C$12="NON"),(('1C TSrécur16'!E$22+'1C TSrécur16'!E$23+'1C TSrécur16'!E$24+'1C TSrécur16'!E$25+'1C TSrécur16'!E$26+'1C TSrécur16'!E$27+'1C TSrécur16'!E$28+'1C TSrécur16'!E$29)/'1C TSrécur16'!E$30))))))</f>
        <v>0</v>
      </c>
      <c r="M680" s="527">
        <f>IF(OR('1C TSrécur16'!$B$12="",'1C TSrécur16'!E$30=0),0,IF(AND('1C TSrécur16'!$B$12&lt;&gt;"",$K$2="Pôle",'1C TSrécur16'!$C$12="OUI"),(('1C TSrécur16'!E$26+'1C TSrécur16'!E$27+'1C TSrécur16'!E$28)/'1C TSrécur16'!E$17),IF(AND('1C TSrécur16'!$B$12&lt;&gt;"",$K$2="Pôle",'1C TSrécur16'!$C$12="NON"),(('1C TSrécur16'!E$26+'1C TSrécur16'!E$27+'1C TSrécur16'!E$28)/'1C TSrécur16'!E$30),IF(AND('1C TSrécur16'!$B$12&lt;&gt;"",$K$2&lt;&gt;"Pôle"),0))))</f>
        <v>0</v>
      </c>
      <c r="N680" s="527">
        <f>IF(AND('1C TSrécur16'!$E$17&lt;&gt;0,'1C TSrécur16'!$E$30&lt;&gt;0),L680+M680,0)</f>
        <v>0</v>
      </c>
      <c r="O680" s="542" t="str">
        <f>IF(AND('1C TSrécur16'!E$17&lt;&gt;0,'1C TSrécur16'!$C$12="OUI"),'1C TSrécur16'!E$36/'1C TSrécur16'!E$17,"")</f>
        <v/>
      </c>
      <c r="P680" s="543" t="str">
        <f>IF(AND('1C TSrécur16'!E$17&lt;&gt;0,'1C TSrécur16'!$C$12="OUI"),'1C TSrécur16'!$E$37/'1C TSrécur16'!E$17,"")</f>
        <v/>
      </c>
      <c r="Q680" s="543" t="str">
        <f>IF(AND('1C TSrécur16'!E$17&lt;&gt;0,'1C TSrécur16'!$C$12="OUI"),'1C TSrécur16'!$E$38/'1C TSrécur16'!E$17,"")</f>
        <v/>
      </c>
      <c r="R680" s="543" t="str">
        <f>IF(AND('1C TSrécur16'!E$17&lt;&gt;0,'1C TSrécur16'!$C$12="OUI"),'1C TSrécur16'!$E$39/'1C TSrécur16'!E$17,"")</f>
        <v/>
      </c>
      <c r="S680" s="543" t="str">
        <f>IF(AND('1C TSrécur16'!E$17&lt;&gt;0,'1C TSrécur16'!$C$12="OUI"),'1C TSrécur16'!$E$40/'1C TSrécur16'!E$17,"")</f>
        <v/>
      </c>
      <c r="T680" s="543" t="str">
        <f>IF(AND('1C TSrécur16'!E$17&lt;&gt;0,'1C TSrécur16'!$C$12="OUI"),'1C TSrécur16'!$E$41/'1C TSrécur16'!E$17,"")</f>
        <v/>
      </c>
      <c r="U680" s="543" t="str">
        <f>IF(AND('1C TSrécur16'!E$17&lt;&gt;0,'1C TSrécur16'!$C$12="OUI"),'1C TSrécur16'!$E$42/'1C TSrécur16'!E$17,"")</f>
        <v/>
      </c>
      <c r="V680" s="543" t="str">
        <f>IF(AND('1C TSrécur16'!E$17&lt;&gt;0,'1C TSrécur16'!$C$12="OUI"),'1C TSrécur16'!$E$43/'1C TSrécur16'!E$17,"")</f>
        <v/>
      </c>
      <c r="W680" s="543" t="str">
        <f>IF(AND('1C TSrécur16'!E$17&lt;&gt;0,'1C TSrécur16'!$C$12="OUI"),'1C TSrécur16'!$E$44/'1C TSrécur16'!E$17,"")</f>
        <v/>
      </c>
      <c r="X680" s="543" t="str">
        <f>IF(AND('1C TSrécur16'!E$17&lt;&gt;0,'1C TSrécur16'!$C$12="OUI"),'1C TSrécur16'!$E$45/'1C TSrécur16'!E$17,"")</f>
        <v/>
      </c>
      <c r="Y680" s="543" t="str">
        <f>IF(AND('1C TSrécur16'!E$17&lt;&gt;0,'1C TSrécur16'!$C$12="OUI"),'1C TSrécur16'!$E$46/'1C TSrécur16'!E$17,"")</f>
        <v/>
      </c>
      <c r="Z680" s="543" t="str">
        <f>IF(AND('1C TSrécur16'!E$17&lt;&gt;0,'1C TSrécur16'!$C$12="OUI"),'1C TSrécur16'!$E$47/'1C TSrécur16'!E$17,"")</f>
        <v/>
      </c>
      <c r="AA680" s="543" t="str">
        <f>IF(AND('1C TSrécur16'!E$17&lt;&gt;0,'1C TSrécur16'!$C$12="OUI"),'1C TSrécur16'!$E$48/'1C TSrécur16'!E$17,"")</f>
        <v/>
      </c>
      <c r="AB680" s="543" t="str">
        <f>IF(AND('1C TSrécur16'!E$17&lt;&gt;0,'1C TSrécur16'!$C$12="OUI"),'1C TSrécur16'!$E$49/'1C TSrécur16'!E$17,"")</f>
        <v/>
      </c>
      <c r="AC680" s="543" t="str">
        <f>IF(AND('1C TSrécur16'!E$17&lt;&gt;0,'1C TSrécur16'!$C$12="OUI"),'1C TSrécur16'!$E$50/'1C TSrécur16'!E$17,"")</f>
        <v/>
      </c>
      <c r="AD680" s="543" t="str">
        <f>IF(AND('1C TSrécur16'!E$17&lt;&gt;0,'1C TSrécur16'!$C$12="OUI"),'1C TSrécur16'!$E$51/'1C TSrécur16'!E$17,"")</f>
        <v/>
      </c>
      <c r="AE680" s="543" t="str">
        <f>IF(AND('1C TSrécur16'!E$17&lt;&gt;0,'1C TSrécur16'!$C$12="OUI"),'1C TSrécur16'!$E$52/'1C TSrécur16'!E$17,"")</f>
        <v/>
      </c>
      <c r="AF680" s="543" t="str">
        <f>IF(AND('1C TSrécur16'!E$17&lt;&gt;0,'1C TSrécur16'!$C$12="OUI"),'1C TSrécur16'!$E$53/'1C TSrécur16'!E$17,"")</f>
        <v/>
      </c>
      <c r="AG680" s="543" t="str">
        <f>IF(AND('1C TSrécur16'!E$17&lt;&gt;0,'1C TSrécur16'!$C$12="OUI"),'1C TSrécur16'!$E$54/'1C TSrécur16'!E$17,"")</f>
        <v/>
      </c>
      <c r="AH680" s="543" t="str">
        <f>IF(AND('1C TSrécur16'!E$17&lt;&gt;0,'1C TSrécur16'!$C$12="OUI"),'1C TSrécur16'!$E$55/'1C TSrécur16'!E$17,"")</f>
        <v/>
      </c>
      <c r="AI680" s="543" t="str">
        <f>IF(AND('1C TSrécur16'!E$17&lt;&gt;0,'1C TSrécur16'!$C$12="OUI"),'1C TSrécur16'!$E$56/'1C TSrécur16'!E$17,"")</f>
        <v/>
      </c>
      <c r="AJ680" s="543" t="str">
        <f>IF(AND('1C TSrécur16'!E$17&lt;&gt;0,'1C TSrécur16'!$C$12="OUI"),'1C TSrécur16'!$E$57/'1C TSrécur16'!E$17,"")</f>
        <v/>
      </c>
      <c r="AK680" s="543">
        <f>IF(AND('1C TSrécur16'!E$17&lt;&gt;0,'1C TSrécur16'!$C$12="OUI"),'1C TSrécur16'!E$58/'1C TSrécur16'!E$17,0)</f>
        <v>0</v>
      </c>
      <c r="AL680" s="72">
        <f>IF(AND('1C TSrécur16'!$B$12&lt;&gt;"",'1C TSrécur16'!$C$12="OUI"),N680+AK680,N680)</f>
        <v>0</v>
      </c>
      <c r="AM680" s="344">
        <f t="shared" si="222"/>
        <v>0</v>
      </c>
      <c r="AN680" s="344">
        <f t="shared" si="223"/>
        <v>0</v>
      </c>
      <c r="AO680" s="345">
        <f t="shared" si="224"/>
        <v>0</v>
      </c>
      <c r="AP680" s="573">
        <f t="shared" si="225"/>
        <v>0</v>
      </c>
      <c r="AQ680" s="583">
        <f t="shared" si="190"/>
        <v>0</v>
      </c>
      <c r="AR680" s="579"/>
      <c r="AS680" s="102"/>
      <c r="AT680" s="27" t="str">
        <f>IF(('1C TSrécur16'!E$17*FICHE!$C$13)&lt;J680,"Forfait limité à "&amp;FICHE!$C$13&amp;"€/jour","")</f>
        <v/>
      </c>
      <c r="AU680" s="592"/>
      <c r="AV680" s="824"/>
      <c r="AW680" s="824"/>
      <c r="AX680" s="824"/>
      <c r="AY680" s="824"/>
      <c r="AZ680" s="824"/>
      <c r="BA680" s="767"/>
      <c r="BB680" s="767"/>
      <c r="BC680" s="767"/>
      <c r="BD680" s="767"/>
      <c r="BE680" s="767"/>
      <c r="BF680" s="767"/>
      <c r="BG680" s="767"/>
      <c r="BH680" s="767"/>
      <c r="BI680" s="767"/>
      <c r="BJ680" s="767"/>
      <c r="BK680" s="767"/>
      <c r="BL680" s="767"/>
      <c r="BM680" s="767"/>
      <c r="BN680" s="767"/>
      <c r="BO680" s="767"/>
      <c r="BP680" s="767"/>
      <c r="BQ680" s="767"/>
      <c r="BR680" s="767"/>
      <c r="BS680" s="767"/>
      <c r="BT680" s="767"/>
      <c r="BU680" s="767"/>
      <c r="BV680" s="767"/>
      <c r="BW680" s="767"/>
      <c r="BX680" s="767"/>
      <c r="BY680" s="767"/>
      <c r="BZ680" s="767"/>
      <c r="CA680" s="767"/>
      <c r="CB680" s="767"/>
      <c r="CC680" s="767"/>
      <c r="CD680" s="767"/>
      <c r="CE680" s="767"/>
      <c r="CF680" s="767"/>
      <c r="CG680" s="767"/>
      <c r="CH680" s="767"/>
      <c r="CI680" s="767"/>
      <c r="CJ680" s="767"/>
      <c r="CK680" s="767"/>
      <c r="CL680" s="767"/>
      <c r="CM680" s="767"/>
      <c r="CN680" s="767"/>
      <c r="CO680" s="767"/>
      <c r="CP680" s="767"/>
      <c r="CQ680" s="767"/>
      <c r="CR680" s="767"/>
      <c r="CS680" s="767"/>
      <c r="CT680" s="767"/>
      <c r="CU680" s="767"/>
      <c r="CV680" s="767"/>
      <c r="CW680" s="767"/>
      <c r="CX680" s="767"/>
      <c r="CY680" s="767"/>
      <c r="CZ680" s="767"/>
      <c r="DA680" s="767"/>
      <c r="DB680" s="767"/>
      <c r="DC680" s="767"/>
      <c r="DD680" s="767"/>
      <c r="DE680" s="767"/>
      <c r="DF680" s="767"/>
      <c r="DG680" s="767"/>
      <c r="DH680" s="767"/>
      <c r="DI680" s="767"/>
      <c r="DJ680" s="767"/>
      <c r="DK680" s="767"/>
      <c r="DL680" s="767"/>
      <c r="DM680" s="767"/>
      <c r="DN680" s="767"/>
      <c r="DO680" s="767"/>
      <c r="DP680" s="767"/>
      <c r="DQ680" s="767"/>
      <c r="DR680" s="767"/>
      <c r="DS680" s="767"/>
      <c r="DT680" s="767"/>
      <c r="DU680" s="767"/>
      <c r="DV680" s="767"/>
      <c r="DW680" s="767"/>
      <c r="DX680" s="767"/>
      <c r="DY680" s="767"/>
      <c r="DZ680" s="767"/>
      <c r="EA680" s="767"/>
      <c r="EB680" s="767"/>
      <c r="EC680" s="767"/>
      <c r="ED680" s="767"/>
      <c r="EE680" s="767"/>
      <c r="EF680" s="767"/>
      <c r="EG680" s="767"/>
      <c r="EH680" s="767"/>
      <c r="EI680" s="767"/>
      <c r="EJ680" s="767"/>
      <c r="EK680" s="767"/>
      <c r="EL680" s="767"/>
      <c r="EM680" s="767"/>
      <c r="EN680" s="767"/>
      <c r="EO680" s="767"/>
      <c r="EP680" s="767"/>
      <c r="EQ680" s="767"/>
      <c r="ER680" s="767"/>
      <c r="ES680" s="767"/>
      <c r="ET680" s="767"/>
      <c r="EU680" s="767"/>
      <c r="EV680" s="767"/>
      <c r="EW680" s="767"/>
      <c r="EX680" s="767"/>
      <c r="EY680" s="767"/>
      <c r="EZ680" s="767"/>
      <c r="FA680" s="767"/>
      <c r="FB680" s="767"/>
      <c r="FC680" s="767"/>
      <c r="FD680" s="767"/>
      <c r="FE680" s="767"/>
      <c r="FF680" s="767"/>
      <c r="FG680" s="767"/>
      <c r="FH680" s="767"/>
      <c r="FI680" s="767"/>
      <c r="FJ680" s="767"/>
      <c r="FK680" s="767"/>
      <c r="FL680" s="767"/>
      <c r="FM680" s="767"/>
      <c r="FN680" s="767"/>
      <c r="FO680" s="767"/>
      <c r="FP680" s="767"/>
      <c r="FQ680" s="767"/>
      <c r="FR680" s="767"/>
      <c r="FS680" s="767"/>
      <c r="FT680" s="767"/>
      <c r="FU680" s="767"/>
      <c r="FV680" s="767"/>
      <c r="FW680" s="767"/>
      <c r="FX680" s="767"/>
      <c r="FY680" s="767"/>
      <c r="FZ680" s="767"/>
      <c r="GA680" s="767"/>
      <c r="GB680" s="767"/>
      <c r="GC680" s="767"/>
      <c r="GD680" s="767"/>
      <c r="GE680" s="767"/>
      <c r="GF680" s="767"/>
      <c r="GG680" s="767"/>
      <c r="GH680" s="767"/>
      <c r="GI680" s="767"/>
      <c r="GJ680" s="767"/>
      <c r="GK680" s="767"/>
      <c r="GL680" s="767"/>
      <c r="GM680" s="767"/>
      <c r="GN680" s="767"/>
      <c r="GO680" s="767"/>
      <c r="GP680" s="767"/>
      <c r="GQ680" s="767"/>
      <c r="GR680" s="767"/>
      <c r="GS680" s="767"/>
      <c r="GT680" s="767"/>
      <c r="GU680" s="767"/>
      <c r="GV680" s="767"/>
      <c r="GW680" s="767"/>
      <c r="GX680" s="767"/>
      <c r="GY680" s="767"/>
      <c r="GZ680" s="767"/>
      <c r="HA680" s="767"/>
      <c r="HB680" s="767"/>
      <c r="HC680" s="767"/>
    </row>
    <row r="681" spans="1:211" s="864" customFormat="1" ht="13.9" hidden="1" customHeight="1">
      <c r="A681" s="307"/>
      <c r="B681" s="351"/>
      <c r="C681" s="971" t="str">
        <f>IF('1C TSrécur16'!F$17&lt;&gt;0,'1C TSrécur16'!$B$12,"")</f>
        <v/>
      </c>
      <c r="D681" s="972"/>
      <c r="E681" s="973"/>
      <c r="F681" s="93" t="str">
        <f>IF(AND($C681='1C TSrécur16'!$B$12,'1C TSrécur16'!$B$16="récurrentes",'1C TSrécur16'!$F$17&lt;&gt;""),'1C TSrécur16'!$F$21,"")</f>
        <v/>
      </c>
      <c r="G681" s="863"/>
      <c r="H681" s="745">
        <v>0.21</v>
      </c>
      <c r="I681" s="747">
        <v>1</v>
      </c>
      <c r="J681" s="312"/>
      <c r="K681" s="680">
        <f t="shared" si="191"/>
        <v>0</v>
      </c>
      <c r="L681" s="527">
        <f>IF(OR('1C TSrécur16'!$B$12="",'1C TSrécur16'!F$30=0),0,IF(AND('1C TSrécur16'!$B$12&lt;&gt;"",$K$2="Pôle",'1C TSrécur16'!$C$12="OUI"),(('1C TSrécur16'!F$22+'1C TSrécur16'!F$23+'1C TSrécur16'!F$24+'1C TSrécur16'!F$25+'1C TSrécur16'!F$29)/'1C TSrécur16'!F$17),IF(AND('1C TSrécur16'!$B$12&lt;&gt;"",$K$2="Pôle",'1C TSrécur16'!$C$12="NON"),(('1C TSrécur16'!F$22+'1C TSrécur16'!F$23+'1C TSrécur16'!F$24+'1C TSrécur16'!F$25+'1C TSrécur16'!F$29)/'1C TSrécur16'!F$30),IF(AND('1C TSrécur16'!$B$12&lt;&gt;"",$K$2&lt;&gt;"Pôle",'1C TSrécur16'!$C$12="OUI"),(('1C TSrécur16'!F$22+'1C TSrécur16'!F$23+'1C TSrécur16'!F$24+'1C TSrécur16'!F$25+'1C TSrécur16'!F$26+'1C TSrécur16'!F$27+'1C TSrécur16'!F$28+'1C TSrécur16'!F$29)/'1C TSrécur16'!F$17),IF(AND('1C TSrécur16'!$B$12&lt;&gt;"",$K$2&lt;&gt;"Pôle",'1C TSrécur16'!$C$12="NON"),(('1C TSrécur16'!F$22+'1C TSrécur16'!F$23+'1C TSrécur16'!F$24+'1C TSrécur16'!F$25+'1C TSrécur16'!F$26+'1C TSrécur16'!F$27+'1C TSrécur16'!F$28+'1C TSrécur16'!F$29)/'1C TSrécur16'!F$30))))))</f>
        <v>0</v>
      </c>
      <c r="M681" s="527">
        <f>IF(OR('1C TSrécur16'!$B$12="",'1C TSrécur16'!F$30=0),0,IF(AND('1C TSrécur16'!$B$12&lt;&gt;"",$K$2="Pôle",'1C TSrécur16'!$C$12="OUI"),(('1C TSrécur16'!F$26+'1C TSrécur16'!F$27+'1C TSrécur16'!F$28)/'1C TSrécur16'!F$17),IF(AND('1C TSrécur16'!$B$12&lt;&gt;"",$K$2="Pôle",'1C TSrécur16'!$C$12="NON"),(('1C TSrécur16'!F$26+'1C TSrécur16'!F$27+'1C TSrécur16'!F$28)/'1C TSrécur16'!F$30),IF(AND('1C TSrécur16'!$B$12&lt;&gt;"",$K$2&lt;&gt;"Pôle"),0))))</f>
        <v>0</v>
      </c>
      <c r="N681" s="527">
        <f>IF(AND('1C TSrécur16'!$F$17&lt;&gt;0,'1C TSrécur16'!$F$30&lt;&gt;0),L681+M681,0)</f>
        <v>0</v>
      </c>
      <c r="O681" s="542" t="str">
        <f>IF(AND('1C TSrécur16'!F$17&lt;&gt;0,'1C TSrécur16'!$C$12="OUI"),'1C TSrécur16'!F$36/'1C TSrécur16'!F$17,"")</f>
        <v/>
      </c>
      <c r="P681" s="543" t="str">
        <f>IF(AND('1C TSrécur16'!F$17&lt;&gt;0,'1C TSrécur16'!$C$12="OUI"),'1C TSrécur16'!$F$37/'1C TSrécur16'!F$17,"")</f>
        <v/>
      </c>
      <c r="Q681" s="543" t="str">
        <f>IF(AND('1C TSrécur16'!F$17&lt;&gt;0,'1C TSrécur16'!$C$12="OUI"),'1C TSrécur16'!$F$38/'1C TSrécur16'!F$17,"")</f>
        <v/>
      </c>
      <c r="R681" s="543" t="str">
        <f>IF(AND('1C TSrécur16'!F$17&lt;&gt;0,'1C TSrécur16'!$C$12="OUI"),'1C TSrécur16'!$F$39/'1C TSrécur16'!F$17,"")</f>
        <v/>
      </c>
      <c r="S681" s="543" t="str">
        <f>IF(AND('1C TSrécur16'!F$17&lt;&gt;0,'1C TSrécur16'!$C$12="OUI"),'1C TSrécur16'!$F$40/'1C TSrécur16'!F$17,"")</f>
        <v/>
      </c>
      <c r="T681" s="543" t="str">
        <f>IF(AND('1C TSrécur16'!F$17&lt;&gt;0,'1C TSrécur16'!$C$12="OUI"),'1C TSrécur16'!$F$41/'1C TSrécur16'!F$17,"")</f>
        <v/>
      </c>
      <c r="U681" s="543" t="str">
        <f>IF(AND('1C TSrécur16'!F$17&lt;&gt;0,'1C TSrécur16'!$C$12="OUI"),'1C TSrécur16'!$F$42/'1C TSrécur16'!F$17,"")</f>
        <v/>
      </c>
      <c r="V681" s="543" t="str">
        <f>IF(AND('1C TSrécur16'!F$17&lt;&gt;0,'1C TSrécur16'!$C$12="OUI"),'1C TSrécur16'!$F$43/'1C TSrécur16'!F$17,"")</f>
        <v/>
      </c>
      <c r="W681" s="543" t="str">
        <f>IF(AND('1C TSrécur16'!F$17&lt;&gt;0,'1C TSrécur16'!$C$12="OUI"),'1C TSrécur16'!$F$44/'1C TSrécur16'!F$17,"")</f>
        <v/>
      </c>
      <c r="X681" s="543" t="str">
        <f>IF(AND('1C TSrécur16'!F$17&lt;&gt;0,'1C TSrécur16'!$C$12="OUI"),'1C TSrécur16'!$F$45/'1C TSrécur16'!F$17,"")</f>
        <v/>
      </c>
      <c r="Y681" s="543" t="str">
        <f>IF(AND('1C TSrécur16'!F$17&lt;&gt;0,'1C TSrécur16'!$C$12="OUI"),'1C TSrécur16'!$F$46/'1C TSrécur16'!F$17,"")</f>
        <v/>
      </c>
      <c r="Z681" s="543" t="str">
        <f>IF(AND('1C TSrécur16'!F$17&lt;&gt;0,'1C TSrécur16'!$C$12="OUI"),'1C TSrécur16'!$F$47/'1C TSrécur16'!F$17,"")</f>
        <v/>
      </c>
      <c r="AA681" s="543" t="str">
        <f>IF(AND('1C TSrécur16'!F$17&lt;&gt;0,'1C TSrécur16'!$C$12="OUI"),'1C TSrécur16'!$F$48/'1C TSrécur16'!F$17,"")</f>
        <v/>
      </c>
      <c r="AB681" s="543" t="str">
        <f>IF(AND('1C TSrécur16'!F$17&lt;&gt;0,'1C TSrécur16'!$C$12="OUI"),'1C TSrécur16'!$F$49/'1C TSrécur16'!F$17,"")</f>
        <v/>
      </c>
      <c r="AC681" s="543" t="str">
        <f>IF(AND('1C TSrécur16'!F$17&lt;&gt;0,'1C TSrécur16'!$C$12="OUI"),'1C TSrécur16'!$F$50/'1C TSrécur16'!F$17,"")</f>
        <v/>
      </c>
      <c r="AD681" s="543" t="str">
        <f>IF(AND('1C TSrécur16'!F$17&lt;&gt;0,'1C TSrécur16'!$C$12="OUI"),'1C TSrécur16'!$F$51/'1C TSrécur16'!F$17,"")</f>
        <v/>
      </c>
      <c r="AE681" s="543" t="str">
        <f>IF(AND('1C TSrécur16'!F$17&lt;&gt;0,'1C TSrécur16'!$C$12="OUI"),'1C TSrécur16'!$F$52/'1C TSrécur16'!F$17,"")</f>
        <v/>
      </c>
      <c r="AF681" s="543" t="str">
        <f>IF(AND('1C TSrécur16'!F$17&lt;&gt;0,'1C TSrécur16'!$C$12="OUI"),'1C TSrécur16'!$F$53/'1C TSrécur16'!F$17,"")</f>
        <v/>
      </c>
      <c r="AG681" s="543" t="str">
        <f>IF(AND('1C TSrécur16'!F$17&lt;&gt;0,'1C TSrécur16'!$C$12="OUI"),'1C TSrécur16'!$F$54/'1C TSrécur16'!F$17,"")</f>
        <v/>
      </c>
      <c r="AH681" s="543" t="str">
        <f>IF(AND('1C TSrécur16'!F$17&lt;&gt;0,'1C TSrécur16'!$C$12="OUI"),'1C TSrécur16'!$F$55/'1C TSrécur16'!F$17,"")</f>
        <v/>
      </c>
      <c r="AI681" s="543" t="str">
        <f>IF(AND('1C TSrécur16'!F$17&lt;&gt;0,'1C TSrécur16'!$C$12="OUI"),'1C TSrécur16'!$F$56/'1C TSrécur16'!F$17,"")</f>
        <v/>
      </c>
      <c r="AJ681" s="543" t="str">
        <f>IF(AND('1C TSrécur16'!F$17&lt;&gt;0,'1C TSrécur16'!$C$12="OUI"),'1C TSrécur16'!$F$57/'1C TSrécur16'!F$17,"")</f>
        <v/>
      </c>
      <c r="AK681" s="543">
        <f>IF(AND('1C TSrécur16'!F$17&lt;&gt;0,'1C TSrécur16'!$C$12="OUI"),'1C TSrécur16'!F$58/'1C TSrécur16'!F$17,0)</f>
        <v>0</v>
      </c>
      <c r="AL681" s="72">
        <f>IF(AND('1C TSrécur16'!$B$12&lt;&gt;"",'1C TSrécur16'!$C$12="OUI"),N681+AK681,N681)</f>
        <v>0</v>
      </c>
      <c r="AM681" s="344">
        <f t="shared" si="222"/>
        <v>0</v>
      </c>
      <c r="AN681" s="344">
        <f t="shared" si="223"/>
        <v>0</v>
      </c>
      <c r="AO681" s="345">
        <f t="shared" si="224"/>
        <v>0</v>
      </c>
      <c r="AP681" s="573">
        <f t="shared" si="225"/>
        <v>0</v>
      </c>
      <c r="AQ681" s="583">
        <f t="shared" si="190"/>
        <v>0</v>
      </c>
      <c r="AR681" s="579"/>
      <c r="AS681" s="102"/>
      <c r="AT681" s="27" t="str">
        <f>IF(('1C TSrécur16'!F$17*FICHE!$C$13)&lt;J681,"Forfait limité à "&amp;FICHE!$C$13&amp;"€/jour","")</f>
        <v/>
      </c>
      <c r="AU681" s="592"/>
      <c r="AV681" s="824"/>
      <c r="AW681" s="824"/>
      <c r="AX681" s="824"/>
      <c r="AY681" s="824"/>
      <c r="AZ681" s="824"/>
      <c r="BA681" s="767"/>
      <c r="BB681" s="767"/>
      <c r="BC681" s="767"/>
      <c r="BD681" s="767"/>
      <c r="BE681" s="767"/>
      <c r="BF681" s="767"/>
      <c r="BG681" s="767"/>
      <c r="BH681" s="767"/>
      <c r="BI681" s="767"/>
      <c r="BJ681" s="767"/>
      <c r="BK681" s="767"/>
      <c r="BL681" s="767"/>
      <c r="BM681" s="767"/>
      <c r="BN681" s="767"/>
      <c r="BO681" s="767"/>
      <c r="BP681" s="767"/>
      <c r="BQ681" s="767"/>
      <c r="BR681" s="767"/>
      <c r="BS681" s="767"/>
      <c r="BT681" s="767"/>
      <c r="BU681" s="767"/>
      <c r="BV681" s="767"/>
      <c r="BW681" s="767"/>
      <c r="BX681" s="767"/>
      <c r="BY681" s="767"/>
      <c r="BZ681" s="767"/>
      <c r="CA681" s="767"/>
      <c r="CB681" s="767"/>
      <c r="CC681" s="767"/>
      <c r="CD681" s="767"/>
      <c r="CE681" s="767"/>
      <c r="CF681" s="767"/>
      <c r="CG681" s="767"/>
      <c r="CH681" s="767"/>
      <c r="CI681" s="767"/>
      <c r="CJ681" s="767"/>
      <c r="CK681" s="767"/>
      <c r="CL681" s="767"/>
      <c r="CM681" s="767"/>
      <c r="CN681" s="767"/>
      <c r="CO681" s="767"/>
      <c r="CP681" s="767"/>
      <c r="CQ681" s="767"/>
      <c r="CR681" s="767"/>
      <c r="CS681" s="767"/>
      <c r="CT681" s="767"/>
      <c r="CU681" s="767"/>
      <c r="CV681" s="767"/>
      <c r="CW681" s="767"/>
      <c r="CX681" s="767"/>
      <c r="CY681" s="767"/>
      <c r="CZ681" s="767"/>
      <c r="DA681" s="767"/>
      <c r="DB681" s="767"/>
      <c r="DC681" s="767"/>
      <c r="DD681" s="767"/>
      <c r="DE681" s="767"/>
      <c r="DF681" s="767"/>
      <c r="DG681" s="767"/>
      <c r="DH681" s="767"/>
      <c r="DI681" s="767"/>
      <c r="DJ681" s="767"/>
      <c r="DK681" s="767"/>
      <c r="DL681" s="767"/>
      <c r="DM681" s="767"/>
      <c r="DN681" s="767"/>
      <c r="DO681" s="767"/>
      <c r="DP681" s="767"/>
      <c r="DQ681" s="767"/>
      <c r="DR681" s="767"/>
      <c r="DS681" s="767"/>
      <c r="DT681" s="767"/>
      <c r="DU681" s="767"/>
      <c r="DV681" s="767"/>
      <c r="DW681" s="767"/>
      <c r="DX681" s="767"/>
      <c r="DY681" s="767"/>
      <c r="DZ681" s="767"/>
      <c r="EA681" s="767"/>
      <c r="EB681" s="767"/>
      <c r="EC681" s="767"/>
      <c r="ED681" s="767"/>
      <c r="EE681" s="767"/>
      <c r="EF681" s="767"/>
      <c r="EG681" s="767"/>
      <c r="EH681" s="767"/>
      <c r="EI681" s="767"/>
      <c r="EJ681" s="767"/>
      <c r="EK681" s="767"/>
      <c r="EL681" s="767"/>
      <c r="EM681" s="767"/>
      <c r="EN681" s="767"/>
      <c r="EO681" s="767"/>
      <c r="EP681" s="767"/>
      <c r="EQ681" s="767"/>
      <c r="ER681" s="767"/>
      <c r="ES681" s="767"/>
      <c r="ET681" s="767"/>
      <c r="EU681" s="767"/>
      <c r="EV681" s="767"/>
      <c r="EW681" s="767"/>
      <c r="EX681" s="767"/>
      <c r="EY681" s="767"/>
      <c r="EZ681" s="767"/>
      <c r="FA681" s="767"/>
      <c r="FB681" s="767"/>
      <c r="FC681" s="767"/>
      <c r="FD681" s="767"/>
      <c r="FE681" s="767"/>
      <c r="FF681" s="767"/>
      <c r="FG681" s="767"/>
      <c r="FH681" s="767"/>
      <c r="FI681" s="767"/>
      <c r="FJ681" s="767"/>
      <c r="FK681" s="767"/>
      <c r="FL681" s="767"/>
      <c r="FM681" s="767"/>
      <c r="FN681" s="767"/>
      <c r="FO681" s="767"/>
      <c r="FP681" s="767"/>
      <c r="FQ681" s="767"/>
      <c r="FR681" s="767"/>
      <c r="FS681" s="767"/>
      <c r="FT681" s="767"/>
      <c r="FU681" s="767"/>
      <c r="FV681" s="767"/>
      <c r="FW681" s="767"/>
      <c r="FX681" s="767"/>
      <c r="FY681" s="767"/>
      <c r="FZ681" s="767"/>
      <c r="GA681" s="767"/>
      <c r="GB681" s="767"/>
      <c r="GC681" s="767"/>
      <c r="GD681" s="767"/>
      <c r="GE681" s="767"/>
      <c r="GF681" s="767"/>
      <c r="GG681" s="767"/>
      <c r="GH681" s="767"/>
      <c r="GI681" s="767"/>
      <c r="GJ681" s="767"/>
      <c r="GK681" s="767"/>
      <c r="GL681" s="767"/>
      <c r="GM681" s="767"/>
      <c r="GN681" s="767"/>
      <c r="GO681" s="767"/>
      <c r="GP681" s="767"/>
      <c r="GQ681" s="767"/>
      <c r="GR681" s="767"/>
      <c r="GS681" s="767"/>
      <c r="GT681" s="767"/>
      <c r="GU681" s="767"/>
      <c r="GV681" s="767"/>
      <c r="GW681" s="767"/>
      <c r="GX681" s="767"/>
      <c r="GY681" s="767"/>
      <c r="GZ681" s="767"/>
      <c r="HA681" s="767"/>
      <c r="HB681" s="767"/>
      <c r="HC681" s="767"/>
    </row>
    <row r="682" spans="1:211" s="864" customFormat="1" ht="13.9" hidden="1" customHeight="1">
      <c r="A682" s="307"/>
      <c r="B682" s="351"/>
      <c r="C682" s="971" t="str">
        <f>IF('1C TSrécur16'!G$17&lt;&gt;0,'1C TSrécur16'!$B$12,"")</f>
        <v/>
      </c>
      <c r="D682" s="972"/>
      <c r="E682" s="973"/>
      <c r="F682" s="93" t="str">
        <f>IF(AND($C682='1C TSrécur16'!$B$12,'1C TSrécur16'!$B$16="récurrentes",'1C TSrécur16'!$G$17&lt;&gt;""),'1C TSrécur16'!$G$21,"")</f>
        <v/>
      </c>
      <c r="G682" s="863"/>
      <c r="H682" s="745">
        <v>0.21</v>
      </c>
      <c r="I682" s="747">
        <v>1</v>
      </c>
      <c r="J682" s="312"/>
      <c r="K682" s="680">
        <f t="shared" si="191"/>
        <v>0</v>
      </c>
      <c r="L682" s="527">
        <f>IF(OR('1C TSrécur16'!$B$12="",'1C TSrécur16'!G$30=0),0,IF(AND('1C TSrécur16'!$B$12&lt;&gt;"",$K$2="Pôle",'1C TSrécur16'!$C$12="OUI"),(('1C TSrécur16'!G$22+'1C TSrécur16'!G$23+'1C TSrécur16'!G$24+'1C TSrécur16'!G$25+'1C TSrécur16'!G$29)/'1C TSrécur16'!G$17),IF(AND('1C TSrécur16'!$B$12&lt;&gt;"",$K$2="Pôle",'1C TSrécur16'!$C$12="NON"),(('1C TSrécur16'!G$22+'1C TSrécur16'!G$23+'1C TSrécur16'!G$24+'1C TSrécur16'!G$25+'1C TSrécur16'!G$29)/'1C TSrécur16'!G$30),IF(AND('1C TSrécur16'!$B$12&lt;&gt;"",$K$2&lt;&gt;"Pôle",'1C TSrécur16'!$C$12="OUI"),(('1C TSrécur16'!G$22+'1C TSrécur16'!G$23+'1C TSrécur16'!G$24+'1C TSrécur16'!G$25+'1C TSrécur16'!G$26+'1C TSrécur16'!G$27+'1C TSrécur16'!G$28+'1C TSrécur16'!G$29)/'1C TSrécur16'!G$17),IF(AND('1C TSrécur16'!$B$12&lt;&gt;"",$K$2&lt;&gt;"Pôle",'1C TSrécur16'!$C$12="NON"),(('1C TSrécur16'!G$22+'1C TSrécur16'!G$23+'1C TSrécur16'!G$24+'1C TSrécur16'!G$25+'1C TSrécur16'!G$26+'1C TSrécur16'!G$27+'1C TSrécur16'!G$28+'1C TSrécur16'!G$29)/'1C TSrécur16'!G$30))))))</f>
        <v>0</v>
      </c>
      <c r="M682" s="527">
        <f>IF(OR('1C TSrécur16'!$B$12="",'1C TSrécur16'!G$30=0),0,IF(AND('1C TSrécur16'!$B$12&lt;&gt;"",$K$2="Pôle",'1C TSrécur16'!$C$12="OUI"),(('1C TSrécur16'!G$26+'1C TSrécur16'!G$27+'1C TSrécur16'!G$28)/'1C TSrécur16'!G$17),IF(AND('1C TSrécur16'!$B$12&lt;&gt;"",$K$2="Pôle",'1C TSrécur16'!$C$12="NON"),(('1C TSrécur16'!G$26+'1C TSrécur16'!G$27+'1C TSrécur16'!G$28)/'1C TSrécur16'!G$30),IF(AND('1C TSrécur16'!$B$12&lt;&gt;"",$K$2&lt;&gt;"Pôle"),0))))</f>
        <v>0</v>
      </c>
      <c r="N682" s="527">
        <f>IF(AND('1C TSrécur16'!$G$17&lt;&gt;0,'1C TSrécur16'!$G$30&lt;&gt;0),L682+M682,0)</f>
        <v>0</v>
      </c>
      <c r="O682" s="542" t="str">
        <f>IF(AND('1C TSrécur16'!G$17&lt;&gt;0,'1C TSrécur16'!$C$12="OUI"),'1C TSrécur16'!G$36/'1C TSrécur16'!G$17,"")</f>
        <v/>
      </c>
      <c r="P682" s="543" t="str">
        <f>IF(AND('1C TSrécur16'!G$17&lt;&gt;0,'1C TSrécur16'!$C$12="OUI"),'1C TSrécur16'!$G$37/'1C TSrécur16'!G$17,"")</f>
        <v/>
      </c>
      <c r="Q682" s="543" t="str">
        <f>IF(AND('1C TSrécur16'!G$17&lt;&gt;0,'1C TSrécur16'!$C$12="OUI"),'1C TSrécur16'!$G$38/'1C TSrécur16'!G$17,"")</f>
        <v/>
      </c>
      <c r="R682" s="543" t="str">
        <f>IF(AND('1C TSrécur16'!G$17&lt;&gt;0,'1C TSrécur16'!$C$12="OUI"),'1C TSrécur16'!$G$39/'1C TSrécur16'!G$17,"")</f>
        <v/>
      </c>
      <c r="S682" s="543" t="str">
        <f>IF(AND('1C TSrécur16'!G$17&lt;&gt;0,'1C TSrécur16'!$C$12="OUI"),'1C TSrécur16'!$G$40/'1C TSrécur16'!G$17,"")</f>
        <v/>
      </c>
      <c r="T682" s="543" t="str">
        <f>IF(AND('1C TSrécur16'!G$17&lt;&gt;0,'1C TSrécur16'!$C$12="OUI"),'1C TSrécur16'!$G$41/'1C TSrécur16'!G$17,"")</f>
        <v/>
      </c>
      <c r="U682" s="543" t="str">
        <f>IF(AND('1C TSrécur16'!G$17&lt;&gt;0,'1C TSrécur16'!$C$12="OUI"),'1C TSrécur16'!$G$42/'1C TSrécur16'!G$17,"")</f>
        <v/>
      </c>
      <c r="V682" s="543" t="str">
        <f>IF(AND('1C TSrécur16'!G$17&lt;&gt;0,'1C TSrécur16'!$C$12="OUI"),'1C TSrécur16'!$G$43/'1C TSrécur16'!G$17,"")</f>
        <v/>
      </c>
      <c r="W682" s="543" t="str">
        <f>IF(AND('1C TSrécur16'!G$17&lt;&gt;0,'1C TSrécur16'!$C$12="OUI"),'1C TSrécur16'!$G$44/'1C TSrécur16'!G$17,"")</f>
        <v/>
      </c>
      <c r="X682" s="543" t="str">
        <f>IF(AND('1C TSrécur16'!G$17&lt;&gt;0,'1C TSrécur16'!$C$12="OUI"),'1C TSrécur16'!$G$45/'1C TSrécur16'!G$17,"")</f>
        <v/>
      </c>
      <c r="Y682" s="543" t="str">
        <f>IF(AND('1C TSrécur16'!G$17&lt;&gt;0,'1C TSrécur16'!$C$12="OUI"),'1C TSrécur16'!$G$46/'1C TSrécur16'!G$17,"")</f>
        <v/>
      </c>
      <c r="Z682" s="543" t="str">
        <f>IF(AND('1C TSrécur16'!G$17&lt;&gt;0,'1C TSrécur16'!$C$12="OUI"),'1C TSrécur16'!$G$47/'1C TSrécur16'!G$17,"")</f>
        <v/>
      </c>
      <c r="AA682" s="543" t="str">
        <f>IF(AND('1C TSrécur16'!G$17&lt;&gt;0,'1C TSrécur16'!$C$12="OUI"),'1C TSrécur16'!$G$48/'1C TSrécur16'!G$17,"")</f>
        <v/>
      </c>
      <c r="AB682" s="543" t="str">
        <f>IF(AND('1C TSrécur16'!G$17&lt;&gt;0,'1C TSrécur16'!$C$12="OUI"),'1C TSrécur16'!$G$49/'1C TSrécur16'!G$17,"")</f>
        <v/>
      </c>
      <c r="AC682" s="543" t="str">
        <f>IF(AND('1C TSrécur16'!G$17&lt;&gt;0,'1C TSrécur16'!$C$12="OUI"),'1C TSrécur16'!$G$50/'1C TSrécur16'!G$17,"")</f>
        <v/>
      </c>
      <c r="AD682" s="543" t="str">
        <f>IF(AND('1C TSrécur16'!G$17&lt;&gt;0,'1C TSrécur16'!$C$12="OUI"),'1C TSrécur16'!$G$51/'1C TSrécur16'!G$17,"")</f>
        <v/>
      </c>
      <c r="AE682" s="543" t="str">
        <f>IF(AND('1C TSrécur16'!G$17&lt;&gt;0,'1C TSrécur16'!$C$12="OUI"),'1C TSrécur16'!$G$52/'1C TSrécur16'!G$17,"")</f>
        <v/>
      </c>
      <c r="AF682" s="543" t="str">
        <f>IF(AND('1C TSrécur16'!G$17&lt;&gt;0,'1C TSrécur16'!$C$12="OUI"),'1C TSrécur16'!$G$53/'1C TSrécur16'!G$17,"")</f>
        <v/>
      </c>
      <c r="AG682" s="543" t="str">
        <f>IF(AND('1C TSrécur16'!G$17&lt;&gt;0,'1C TSrécur16'!$C$12="OUI"),'1C TSrécur16'!$G$54/'1C TSrécur16'!G$17,"")</f>
        <v/>
      </c>
      <c r="AH682" s="543" t="str">
        <f>IF(AND('1C TSrécur16'!G$17&lt;&gt;0,'1C TSrécur16'!$C$12="OUI"),'1C TSrécur16'!$G$55/'1C TSrécur16'!G$17,"")</f>
        <v/>
      </c>
      <c r="AI682" s="543" t="str">
        <f>IF(AND('1C TSrécur16'!G$17&lt;&gt;0,'1C TSrécur16'!$C$12="OUI"),'1C TSrécur16'!$G$56/'1C TSrécur16'!G$17,"")</f>
        <v/>
      </c>
      <c r="AJ682" s="543" t="str">
        <f>IF(AND('1C TSrécur16'!G$17&lt;&gt;0,'1C TSrécur16'!$C$12="OUI"),'1C TSrécur16'!$G$57/'1C TSrécur16'!G$17,"")</f>
        <v/>
      </c>
      <c r="AK682" s="543">
        <f>IF(AND('1C TSrécur16'!G$17&lt;&gt;0,'1C TSrécur16'!$C$12="OUI"),'1C TSrécur16'!G$58/'1C TSrécur16'!G$17,0)</f>
        <v>0</v>
      </c>
      <c r="AL682" s="72">
        <f>IF(AND('1C TSrécur16'!$B$12&lt;&gt;"",'1C TSrécur16'!$C$12="OUI"),N682+AK682,N682)</f>
        <v>0</v>
      </c>
      <c r="AM682" s="344">
        <f t="shared" si="222"/>
        <v>0</v>
      </c>
      <c r="AN682" s="344">
        <f t="shared" si="223"/>
        <v>0</v>
      </c>
      <c r="AO682" s="345">
        <f t="shared" si="224"/>
        <v>0</v>
      </c>
      <c r="AP682" s="573">
        <f t="shared" si="225"/>
        <v>0</v>
      </c>
      <c r="AQ682" s="583">
        <f t="shared" si="190"/>
        <v>0</v>
      </c>
      <c r="AR682" s="579"/>
      <c r="AS682" s="102"/>
      <c r="AT682" s="27" t="str">
        <f>IF(('1C TSrécur16'!G$17*FICHE!$C$13)&lt;J682,"Forfait limité à "&amp;FICHE!$C$13&amp;"€/jour","")</f>
        <v/>
      </c>
      <c r="AU682" s="592"/>
      <c r="AV682" s="824"/>
      <c r="AW682" s="824"/>
      <c r="AX682" s="824"/>
      <c r="AY682" s="824"/>
      <c r="AZ682" s="824"/>
      <c r="BA682" s="767"/>
      <c r="BB682" s="767"/>
      <c r="BC682" s="767"/>
      <c r="BD682" s="767"/>
      <c r="BE682" s="767"/>
      <c r="BF682" s="767"/>
      <c r="BG682" s="767"/>
      <c r="BH682" s="767"/>
      <c r="BI682" s="767"/>
      <c r="BJ682" s="767"/>
      <c r="BK682" s="767"/>
      <c r="BL682" s="767"/>
      <c r="BM682" s="767"/>
      <c r="BN682" s="767"/>
      <c r="BO682" s="767"/>
      <c r="BP682" s="767"/>
      <c r="BQ682" s="767"/>
      <c r="BR682" s="767"/>
      <c r="BS682" s="767"/>
      <c r="BT682" s="767"/>
      <c r="BU682" s="767"/>
      <c r="BV682" s="767"/>
      <c r="BW682" s="767"/>
      <c r="BX682" s="767"/>
      <c r="BY682" s="767"/>
      <c r="BZ682" s="767"/>
      <c r="CA682" s="767"/>
      <c r="CB682" s="767"/>
      <c r="CC682" s="767"/>
      <c r="CD682" s="767"/>
      <c r="CE682" s="767"/>
      <c r="CF682" s="767"/>
      <c r="CG682" s="767"/>
      <c r="CH682" s="767"/>
      <c r="CI682" s="767"/>
      <c r="CJ682" s="767"/>
      <c r="CK682" s="767"/>
      <c r="CL682" s="767"/>
      <c r="CM682" s="767"/>
      <c r="CN682" s="767"/>
      <c r="CO682" s="767"/>
      <c r="CP682" s="767"/>
      <c r="CQ682" s="767"/>
      <c r="CR682" s="767"/>
      <c r="CS682" s="767"/>
      <c r="CT682" s="767"/>
      <c r="CU682" s="767"/>
      <c r="CV682" s="767"/>
      <c r="CW682" s="767"/>
      <c r="CX682" s="767"/>
      <c r="CY682" s="767"/>
      <c r="CZ682" s="767"/>
      <c r="DA682" s="767"/>
      <c r="DB682" s="767"/>
      <c r="DC682" s="767"/>
      <c r="DD682" s="767"/>
      <c r="DE682" s="767"/>
      <c r="DF682" s="767"/>
      <c r="DG682" s="767"/>
      <c r="DH682" s="767"/>
      <c r="DI682" s="767"/>
      <c r="DJ682" s="767"/>
      <c r="DK682" s="767"/>
      <c r="DL682" s="767"/>
      <c r="DM682" s="767"/>
      <c r="DN682" s="767"/>
      <c r="DO682" s="767"/>
      <c r="DP682" s="767"/>
      <c r="DQ682" s="767"/>
      <c r="DR682" s="767"/>
      <c r="DS682" s="767"/>
      <c r="DT682" s="767"/>
      <c r="DU682" s="767"/>
      <c r="DV682" s="767"/>
      <c r="DW682" s="767"/>
      <c r="DX682" s="767"/>
      <c r="DY682" s="767"/>
      <c r="DZ682" s="767"/>
      <c r="EA682" s="767"/>
      <c r="EB682" s="767"/>
      <c r="EC682" s="767"/>
      <c r="ED682" s="767"/>
      <c r="EE682" s="767"/>
      <c r="EF682" s="767"/>
      <c r="EG682" s="767"/>
      <c r="EH682" s="767"/>
      <c r="EI682" s="767"/>
      <c r="EJ682" s="767"/>
      <c r="EK682" s="767"/>
      <c r="EL682" s="767"/>
      <c r="EM682" s="767"/>
      <c r="EN682" s="767"/>
      <c r="EO682" s="767"/>
      <c r="EP682" s="767"/>
      <c r="EQ682" s="767"/>
      <c r="ER682" s="767"/>
      <c r="ES682" s="767"/>
      <c r="ET682" s="767"/>
      <c r="EU682" s="767"/>
      <c r="EV682" s="767"/>
      <c r="EW682" s="767"/>
      <c r="EX682" s="767"/>
      <c r="EY682" s="767"/>
      <c r="EZ682" s="767"/>
      <c r="FA682" s="767"/>
      <c r="FB682" s="767"/>
      <c r="FC682" s="767"/>
      <c r="FD682" s="767"/>
      <c r="FE682" s="767"/>
      <c r="FF682" s="767"/>
      <c r="FG682" s="767"/>
      <c r="FH682" s="767"/>
      <c r="FI682" s="767"/>
      <c r="FJ682" s="767"/>
      <c r="FK682" s="767"/>
      <c r="FL682" s="767"/>
      <c r="FM682" s="767"/>
      <c r="FN682" s="767"/>
      <c r="FO682" s="767"/>
      <c r="FP682" s="767"/>
      <c r="FQ682" s="767"/>
      <c r="FR682" s="767"/>
      <c r="FS682" s="767"/>
      <c r="FT682" s="767"/>
      <c r="FU682" s="767"/>
      <c r="FV682" s="767"/>
      <c r="FW682" s="767"/>
      <c r="FX682" s="767"/>
      <c r="FY682" s="767"/>
      <c r="FZ682" s="767"/>
      <c r="GA682" s="767"/>
      <c r="GB682" s="767"/>
      <c r="GC682" s="767"/>
      <c r="GD682" s="767"/>
      <c r="GE682" s="767"/>
      <c r="GF682" s="767"/>
      <c r="GG682" s="767"/>
      <c r="GH682" s="767"/>
      <c r="GI682" s="767"/>
      <c r="GJ682" s="767"/>
      <c r="GK682" s="767"/>
      <c r="GL682" s="767"/>
      <c r="GM682" s="767"/>
      <c r="GN682" s="767"/>
      <c r="GO682" s="767"/>
      <c r="GP682" s="767"/>
      <c r="GQ682" s="767"/>
      <c r="GR682" s="767"/>
      <c r="GS682" s="767"/>
      <c r="GT682" s="767"/>
      <c r="GU682" s="767"/>
      <c r="GV682" s="767"/>
      <c r="GW682" s="767"/>
      <c r="GX682" s="767"/>
      <c r="GY682" s="767"/>
      <c r="GZ682" s="767"/>
      <c r="HA682" s="767"/>
      <c r="HB682" s="767"/>
      <c r="HC682" s="767"/>
    </row>
    <row r="683" spans="1:211" s="864" customFormat="1" ht="13.9" hidden="1" customHeight="1">
      <c r="A683" s="307"/>
      <c r="B683" s="351"/>
      <c r="C683" s="971" t="str">
        <f>IF('1C TSrécur16'!H$17&lt;&gt;0,'1C TSrécur16'!$B$12,"")</f>
        <v/>
      </c>
      <c r="D683" s="972"/>
      <c r="E683" s="973"/>
      <c r="F683" s="93" t="str">
        <f>IF(AND($C683='1C TSrécur16'!$B$12,'1C TSrécur16'!$B$16="récurrentes",'1C TSrécur16'!$H$17&lt;&gt;""),'1C TSrécur16'!$H$21,"")</f>
        <v/>
      </c>
      <c r="G683" s="863"/>
      <c r="H683" s="745">
        <v>0.21</v>
      </c>
      <c r="I683" s="747">
        <v>1</v>
      </c>
      <c r="J683" s="312"/>
      <c r="K683" s="680">
        <f t="shared" si="191"/>
        <v>0</v>
      </c>
      <c r="L683" s="527">
        <f>IF(OR('1C TSrécur16'!$B$12="",'1C TSrécur16'!H$30=0),0,IF(AND('1C TSrécur16'!$B$12&lt;&gt;"",$K$2="Pôle",'1C TSrécur16'!$C$12="OUI"),(('1C TSrécur16'!H$22+'1C TSrécur16'!H$23+'1C TSrécur16'!H$24+'1C TSrécur16'!H$25+'1C TSrécur16'!H$29)/'1C TSrécur16'!H$17),IF(AND('1C TSrécur16'!$B$12&lt;&gt;"",$K$2="Pôle",'1C TSrécur16'!$C$12="NON"),(('1C TSrécur16'!H$22+'1C TSrécur16'!H$23+'1C TSrécur16'!H$24+'1C TSrécur16'!H$25+'1C TSrécur16'!H$29)/'1C TSrécur16'!H$30),IF(AND('1C TSrécur16'!$B$12&lt;&gt;"",$K$2&lt;&gt;"Pôle",'1C TSrécur16'!$C$12="OUI"),(('1C TSrécur16'!H$22+'1C TSrécur16'!H$23+'1C TSrécur16'!H$24+'1C TSrécur16'!H$25+'1C TSrécur16'!H$26+'1C TSrécur16'!H$27+'1C TSrécur16'!H$28+'1C TSrécur16'!H$29)/'1C TSrécur16'!H$17),IF(AND('1C TSrécur16'!$B$12&lt;&gt;"",$K$2&lt;&gt;"Pôle",'1C TSrécur16'!$C$12="NON"),(('1C TSrécur16'!H$22+'1C TSrécur16'!H$23+'1C TSrécur16'!H$24+'1C TSrécur16'!H$25+'1C TSrécur16'!H$26+'1C TSrécur16'!H$27+'1C TSrécur16'!H$28+'1C TSrécur16'!H$29)/'1C TSrécur16'!H$30))))))</f>
        <v>0</v>
      </c>
      <c r="M683" s="527">
        <f>IF(OR('1C TSrécur16'!$B$12="",'1C TSrécur16'!H$30=0),0,IF(AND('1C TSrécur16'!$B$12&lt;&gt;"",$K$2="Pôle",'1C TSrécur16'!$C$12="OUI"),(('1C TSrécur16'!H$26+'1C TSrécur16'!H$27+'1C TSrécur16'!H$28)/'1C TSrécur16'!H$17),IF(AND('1C TSrécur16'!$B$12&lt;&gt;"",$K$2="Pôle",'1C TSrécur16'!$C$12="NON"),(('1C TSrécur16'!H$26+'1C TSrécur16'!H$27+'1C TSrécur16'!H$28)/'1C TSrécur16'!H$30),IF(AND('1C TSrécur16'!$B$12&lt;&gt;"",$K$2&lt;&gt;"Pôle"),0))))</f>
        <v>0</v>
      </c>
      <c r="N683" s="527">
        <f>IF(AND('1C TSrécur16'!$H$17&lt;&gt;0,'1C TSrécur16'!$H$30&lt;&gt;0),L683+M683,0)</f>
        <v>0</v>
      </c>
      <c r="O683" s="542" t="str">
        <f>IF(AND('1C TSrécur16'!H$17&lt;&gt;0,'1C TSrécur16'!$C$12="OUI"),'1C TSrécur16'!H$36/'1C TSrécur16'!H$17,"")</f>
        <v/>
      </c>
      <c r="P683" s="543" t="str">
        <f>IF(AND('1C TSrécur16'!H$17&lt;&gt;0,'1C TSrécur16'!$C$12="OUI"),'1C TSrécur16'!$H$37/'1C TSrécur16'!H$17,"")</f>
        <v/>
      </c>
      <c r="Q683" s="543" t="str">
        <f>IF(AND('1C TSrécur16'!H$17&lt;&gt;0,'1C TSrécur16'!$C$12="OUI"),'1C TSrécur16'!$H$38/'1C TSrécur16'!H$17,"")</f>
        <v/>
      </c>
      <c r="R683" s="543" t="str">
        <f>IF(AND('1C TSrécur16'!H$17&lt;&gt;0,'1C TSrécur16'!$C$12="OUI"),'1C TSrécur16'!$H$39/'1C TSrécur16'!H$17,"")</f>
        <v/>
      </c>
      <c r="S683" s="543" t="str">
        <f>IF(AND('1C TSrécur16'!H$17&lt;&gt;0,'1C TSrécur16'!$C$12="OUI"),'1C TSrécur16'!$H$40/'1C TSrécur16'!H$17,"")</f>
        <v/>
      </c>
      <c r="T683" s="543" t="str">
        <f>IF(AND('1C TSrécur16'!H$17&lt;&gt;0,'1C TSrécur16'!$C$12="OUI"),'1C TSrécur16'!$H$41/'1C TSrécur16'!H$17,"")</f>
        <v/>
      </c>
      <c r="U683" s="543" t="str">
        <f>IF(AND('1C TSrécur16'!H$17&lt;&gt;0,'1C TSrécur16'!$C$12="OUI"),'1C TSrécur16'!$H$42/'1C TSrécur16'!H$17,"")</f>
        <v/>
      </c>
      <c r="V683" s="543" t="str">
        <f>IF(AND('1C TSrécur16'!H$17&lt;&gt;0,'1C TSrécur16'!$C$12="OUI"),'1C TSrécur16'!$H$43/'1C TSrécur16'!H$17,"")</f>
        <v/>
      </c>
      <c r="W683" s="543" t="str">
        <f>IF(AND('1C TSrécur16'!H$17&lt;&gt;0,'1C TSrécur16'!$C$12="OUI"),'1C TSrécur16'!$H$44/'1C TSrécur16'!H$17,"")</f>
        <v/>
      </c>
      <c r="X683" s="543" t="str">
        <f>IF(AND('1C TSrécur16'!H$17&lt;&gt;0,'1C TSrécur16'!$C$12="OUI"),'1C TSrécur16'!$H$45/'1C TSrécur16'!H$17,"")</f>
        <v/>
      </c>
      <c r="Y683" s="543" t="str">
        <f>IF(AND('1C TSrécur16'!H$17&lt;&gt;0,'1C TSrécur16'!$C$12="OUI"),'1C TSrécur16'!$H$46/'1C TSrécur16'!H$17,"")</f>
        <v/>
      </c>
      <c r="Z683" s="543" t="str">
        <f>IF(AND('1C TSrécur16'!H$17&lt;&gt;0,'1C TSrécur16'!$C$12="OUI"),'1C TSrécur16'!$H$47/'1C TSrécur16'!H$17,"")</f>
        <v/>
      </c>
      <c r="AA683" s="543" t="str">
        <f>IF(AND('1C TSrécur16'!H$17&lt;&gt;0,'1C TSrécur16'!$C$12="OUI"),'1C TSrécur16'!$H$48/'1C TSrécur16'!H$17,"")</f>
        <v/>
      </c>
      <c r="AB683" s="543" t="str">
        <f>IF(AND('1C TSrécur16'!H$17&lt;&gt;0,'1C TSrécur16'!$C$12="OUI"),'1C TSrécur16'!$H$49/'1C TSrécur16'!H$17,"")</f>
        <v/>
      </c>
      <c r="AC683" s="543" t="str">
        <f>IF(AND('1C TSrécur16'!H$17&lt;&gt;0,'1C TSrécur16'!$C$12="OUI"),'1C TSrécur16'!$H$50/'1C TSrécur16'!H$17,"")</f>
        <v/>
      </c>
      <c r="AD683" s="543" t="str">
        <f>IF(AND('1C TSrécur16'!H$17&lt;&gt;0,'1C TSrécur16'!$C$12="OUI"),'1C TSrécur16'!$H$51/'1C TSrécur16'!H$17,"")</f>
        <v/>
      </c>
      <c r="AE683" s="543" t="str">
        <f>IF(AND('1C TSrécur16'!H$17&lt;&gt;0,'1C TSrécur16'!$C$12="OUI"),'1C TSrécur16'!$H$52/'1C TSrécur16'!H$17,"")</f>
        <v/>
      </c>
      <c r="AF683" s="543" t="str">
        <f>IF(AND('1C TSrécur16'!H$17&lt;&gt;0,'1C TSrécur16'!$C$12="OUI"),'1C TSrécur16'!$H$53/'1C TSrécur16'!H$17,"")</f>
        <v/>
      </c>
      <c r="AG683" s="543" t="str">
        <f>IF(AND('1C TSrécur16'!H$17&lt;&gt;0,'1C TSrécur16'!$C$12="OUI"),'1C TSrécur16'!$H$54/'1C TSrécur16'!H$17,"")</f>
        <v/>
      </c>
      <c r="AH683" s="543" t="str">
        <f>IF(AND('1C TSrécur16'!H$17&lt;&gt;0,'1C TSrécur16'!$C$12="OUI"),'1C TSrécur16'!$H$55/'1C TSrécur16'!H$17,"")</f>
        <v/>
      </c>
      <c r="AI683" s="543" t="str">
        <f>IF(AND('1C TSrécur16'!H$17&lt;&gt;0,'1C TSrécur16'!$C$12="OUI"),'1C TSrécur16'!$H$56/'1C TSrécur16'!H$17,"")</f>
        <v/>
      </c>
      <c r="AJ683" s="543" t="str">
        <f>IF(AND('1C TSrécur16'!H$17&lt;&gt;0,'1C TSrécur16'!$C$12="OUI"),'1C TSrécur16'!$H$57/'1C TSrécur16'!H$17,"")</f>
        <v/>
      </c>
      <c r="AK683" s="543">
        <f>IF(AND('1C TSrécur16'!H$17&lt;&gt;0,'1C TSrécur16'!$C$12="OUI"),'1C TSrécur16'!H$58/'1C TSrécur16'!H$17,0)</f>
        <v>0</v>
      </c>
      <c r="AL683" s="72">
        <f>IF(AND('1C TSrécur16'!$B$12&lt;&gt;"",'1C TSrécur16'!$C$12="OUI"),N683+AK683,N683)</f>
        <v>0</v>
      </c>
      <c r="AM683" s="344">
        <f t="shared" si="222"/>
        <v>0</v>
      </c>
      <c r="AN683" s="344">
        <f t="shared" si="223"/>
        <v>0</v>
      </c>
      <c r="AO683" s="345">
        <f t="shared" si="224"/>
        <v>0</v>
      </c>
      <c r="AP683" s="573">
        <f t="shared" si="225"/>
        <v>0</v>
      </c>
      <c r="AQ683" s="583">
        <f>IF(M683=0,0,AN683-AS683)</f>
        <v>0</v>
      </c>
      <c r="AR683" s="579"/>
      <c r="AS683" s="102"/>
      <c r="AT683" s="27" t="str">
        <f>IF('1C TSrécur16'!H$17*FICHE!$C$13&lt;J683,"Forfait limité à "&amp;FICHE!$C$13&amp;"€/jour","")</f>
        <v/>
      </c>
      <c r="AU683" s="592"/>
      <c r="AV683" s="824"/>
      <c r="AW683" s="824"/>
      <c r="AX683" s="824"/>
      <c r="AY683" s="824"/>
      <c r="AZ683" s="824"/>
      <c r="BA683" s="767"/>
      <c r="BB683" s="767"/>
      <c r="BC683" s="767"/>
      <c r="BD683" s="767"/>
      <c r="BE683" s="767"/>
      <c r="BF683" s="767"/>
      <c r="BG683" s="767"/>
      <c r="BH683" s="767"/>
      <c r="BI683" s="767"/>
      <c r="BJ683" s="767"/>
      <c r="BK683" s="767"/>
      <c r="BL683" s="767"/>
      <c r="BM683" s="767"/>
      <c r="BN683" s="767"/>
      <c r="BO683" s="767"/>
      <c r="BP683" s="767"/>
      <c r="BQ683" s="767"/>
      <c r="BR683" s="767"/>
      <c r="BS683" s="767"/>
      <c r="BT683" s="767"/>
      <c r="BU683" s="767"/>
      <c r="BV683" s="767"/>
      <c r="BW683" s="767"/>
      <c r="BX683" s="767"/>
      <c r="BY683" s="767"/>
      <c r="BZ683" s="767"/>
      <c r="CA683" s="767"/>
      <c r="CB683" s="767"/>
      <c r="CC683" s="767"/>
      <c r="CD683" s="767"/>
      <c r="CE683" s="767"/>
      <c r="CF683" s="767"/>
      <c r="CG683" s="767"/>
      <c r="CH683" s="767"/>
      <c r="CI683" s="767"/>
      <c r="CJ683" s="767"/>
      <c r="CK683" s="767"/>
      <c r="CL683" s="767"/>
      <c r="CM683" s="767"/>
      <c r="CN683" s="767"/>
      <c r="CO683" s="767"/>
      <c r="CP683" s="767"/>
      <c r="CQ683" s="767"/>
      <c r="CR683" s="767"/>
      <c r="CS683" s="767"/>
      <c r="CT683" s="767"/>
      <c r="CU683" s="767"/>
      <c r="CV683" s="767"/>
      <c r="CW683" s="767"/>
      <c r="CX683" s="767"/>
      <c r="CY683" s="767"/>
      <c r="CZ683" s="767"/>
      <c r="DA683" s="767"/>
      <c r="DB683" s="767"/>
      <c r="DC683" s="767"/>
      <c r="DD683" s="767"/>
      <c r="DE683" s="767"/>
      <c r="DF683" s="767"/>
      <c r="DG683" s="767"/>
      <c r="DH683" s="767"/>
      <c r="DI683" s="767"/>
      <c r="DJ683" s="767"/>
      <c r="DK683" s="767"/>
      <c r="DL683" s="767"/>
      <c r="DM683" s="767"/>
      <c r="DN683" s="767"/>
      <c r="DO683" s="767"/>
      <c r="DP683" s="767"/>
      <c r="DQ683" s="767"/>
      <c r="DR683" s="767"/>
      <c r="DS683" s="767"/>
      <c r="DT683" s="767"/>
      <c r="DU683" s="767"/>
      <c r="DV683" s="767"/>
      <c r="DW683" s="767"/>
      <c r="DX683" s="767"/>
      <c r="DY683" s="767"/>
      <c r="DZ683" s="767"/>
      <c r="EA683" s="767"/>
      <c r="EB683" s="767"/>
      <c r="EC683" s="767"/>
      <c r="ED683" s="767"/>
      <c r="EE683" s="767"/>
      <c r="EF683" s="767"/>
      <c r="EG683" s="767"/>
      <c r="EH683" s="767"/>
      <c r="EI683" s="767"/>
      <c r="EJ683" s="767"/>
      <c r="EK683" s="767"/>
      <c r="EL683" s="767"/>
      <c r="EM683" s="767"/>
      <c r="EN683" s="767"/>
      <c r="EO683" s="767"/>
      <c r="EP683" s="767"/>
      <c r="EQ683" s="767"/>
      <c r="ER683" s="767"/>
      <c r="ES683" s="767"/>
      <c r="ET683" s="767"/>
      <c r="EU683" s="767"/>
      <c r="EV683" s="767"/>
      <c r="EW683" s="767"/>
      <c r="EX683" s="767"/>
      <c r="EY683" s="767"/>
      <c r="EZ683" s="767"/>
      <c r="FA683" s="767"/>
      <c r="FB683" s="767"/>
      <c r="FC683" s="767"/>
      <c r="FD683" s="767"/>
      <c r="FE683" s="767"/>
      <c r="FF683" s="767"/>
      <c r="FG683" s="767"/>
      <c r="FH683" s="767"/>
      <c r="FI683" s="767"/>
      <c r="FJ683" s="767"/>
      <c r="FK683" s="767"/>
      <c r="FL683" s="767"/>
      <c r="FM683" s="767"/>
      <c r="FN683" s="767"/>
      <c r="FO683" s="767"/>
      <c r="FP683" s="767"/>
      <c r="FQ683" s="767"/>
      <c r="FR683" s="767"/>
      <c r="FS683" s="767"/>
      <c r="FT683" s="767"/>
      <c r="FU683" s="767"/>
      <c r="FV683" s="767"/>
      <c r="FW683" s="767"/>
      <c r="FX683" s="767"/>
      <c r="FY683" s="767"/>
      <c r="FZ683" s="767"/>
      <c r="GA683" s="767"/>
      <c r="GB683" s="767"/>
      <c r="GC683" s="767"/>
      <c r="GD683" s="767"/>
      <c r="GE683" s="767"/>
      <c r="GF683" s="767"/>
      <c r="GG683" s="767"/>
      <c r="GH683" s="767"/>
      <c r="GI683" s="767"/>
      <c r="GJ683" s="767"/>
      <c r="GK683" s="767"/>
      <c r="GL683" s="767"/>
      <c r="GM683" s="767"/>
      <c r="GN683" s="767"/>
      <c r="GO683" s="767"/>
      <c r="GP683" s="767"/>
      <c r="GQ683" s="767"/>
      <c r="GR683" s="767"/>
      <c r="GS683" s="767"/>
      <c r="GT683" s="767"/>
      <c r="GU683" s="767"/>
      <c r="GV683" s="767"/>
      <c r="GW683" s="767"/>
      <c r="GX683" s="767"/>
      <c r="GY683" s="767"/>
      <c r="GZ683" s="767"/>
      <c r="HA683" s="767"/>
      <c r="HB683" s="767"/>
      <c r="HC683" s="767"/>
    </row>
    <row r="684" spans="1:211" s="864" customFormat="1" ht="13.9" hidden="1" customHeight="1">
      <c r="A684" s="307"/>
      <c r="B684" s="351"/>
      <c r="C684" s="971" t="str">
        <f>IF('1C TSrécur16'!I$17&lt;&gt;0,'1C TSrécur16'!$B$12,"")</f>
        <v/>
      </c>
      <c r="D684" s="972"/>
      <c r="E684" s="973"/>
      <c r="F684" s="93" t="str">
        <f>IF(AND($C684='1C TSrécur16'!$B$12,'1C TSrécur16'!$B$16="récurrentes",'1C TSrécur16'!$I$17&lt;&gt;""),'1C TSrécur16'!$I$21,"")</f>
        <v/>
      </c>
      <c r="G684" s="863"/>
      <c r="H684" s="745">
        <v>0.21</v>
      </c>
      <c r="I684" s="747">
        <v>1</v>
      </c>
      <c r="J684" s="312"/>
      <c r="K684" s="680">
        <f t="shared" si="191"/>
        <v>0</v>
      </c>
      <c r="L684" s="527">
        <f>IF(OR('1C TSrécur16'!$B$12="",'1C TSrécur16'!I$30=0),0,IF(AND('1C TSrécur16'!$B$12&lt;&gt;"",$K$2="Pôle",'1C TSrécur16'!$C$12="OUI"),(('1C TSrécur16'!I$22+'1C TSrécur16'!I$23+'1C TSrécur16'!I$24+'1C TSrécur16'!I$25+'1C TSrécur16'!I$29)/'1C TSrécur16'!I$17),IF(AND('1C TSrécur16'!$B$12&lt;&gt;"",$K$2="Pôle",'1C TSrécur16'!$C$12="NON"),(('1C TSrécur16'!I$22+'1C TSrécur16'!I$23+'1C TSrécur16'!I$24+'1C TSrécur16'!I$25+'1C TSrécur16'!I$29)/'1C TSrécur16'!I$30),IF(AND('1C TSrécur16'!$B$12&lt;&gt;"",$K$2&lt;&gt;"Pôle",'1C TSrécur16'!$C$12="OUI"),(('1C TSrécur16'!I$22+'1C TSrécur16'!I$23+'1C TSrécur16'!I$24+'1C TSrécur16'!I$25+'1C TSrécur16'!I$26+'1C TSrécur16'!I$27+'1C TSrécur16'!I$28+'1C TSrécur16'!I$29)/'1C TSrécur16'!I$17),IF(AND('1C TSrécur16'!$B$12&lt;&gt;"",$K$2&lt;&gt;"Pôle",'1C TSrécur16'!$C$12="NON"),(('1C TSrécur16'!I$22+'1C TSrécur16'!I$23+'1C TSrécur16'!I$24+'1C TSrécur16'!I$25+'1C TSrécur16'!I$26+'1C TSrécur16'!I$27+'1C TSrécur16'!I$28+'1C TSrécur16'!I$29)/'1C TSrécur16'!I$30))))))</f>
        <v>0</v>
      </c>
      <c r="M684" s="527">
        <f>IF(OR('1C TSrécur16'!$B$12="",'1C TSrécur16'!I$30=0),0,IF(AND('1C TSrécur16'!$B$12&lt;&gt;"",$K$2="Pôle",'1C TSrécur16'!$C$12="OUI"),(('1C TSrécur16'!I$26+'1C TSrécur16'!I$27+'1C TSrécur16'!I$28)/'1C TSrécur16'!I$17),IF(AND('1C TSrécur16'!$B$12&lt;&gt;"",$K$2="Pôle",'1C TSrécur16'!$C$12="NON"),(('1C TSrécur16'!I$26+'1C TSrécur16'!I$27+'1C TSrécur16'!I$28)/'1C TSrécur16'!I$30),IF(AND('1C TSrécur16'!$B$12&lt;&gt;"",$K$2&lt;&gt;"Pôle"),0))))</f>
        <v>0</v>
      </c>
      <c r="N684" s="527">
        <f>IF(AND('1C TSrécur16'!$I$17&lt;&gt;0,'1C TSrécur16'!$I$30&lt;&gt;0),L684+M684,0)</f>
        <v>0</v>
      </c>
      <c r="O684" s="542" t="str">
        <f>IF(AND('1C TSrécur16'!I$17&lt;&gt;0,'1C TSrécur16'!$C$12="OUI"),'1C TSrécur16'!I$36/'1C TSrécur16'!I$17,"")</f>
        <v/>
      </c>
      <c r="P684" s="543" t="str">
        <f>IF(AND('1C TSrécur16'!I$17&lt;&gt;0,'1C TSrécur16'!$C$12="OUI"),'1C TSrécur16'!$I$37/'1C TSrécur16'!I$17,"")</f>
        <v/>
      </c>
      <c r="Q684" s="543" t="str">
        <f>IF(AND('1C TSrécur16'!I$17&lt;&gt;0,'1C TSrécur16'!$C$12="OUI"),'1C TSrécur16'!$I$38/'1C TSrécur16'!I$17,"")</f>
        <v/>
      </c>
      <c r="R684" s="543" t="str">
        <f>IF(AND('1C TSrécur16'!I$17&lt;&gt;0,'1C TSrécur16'!$C$12="OUI"),'1C TSrécur16'!$I$39/'1C TSrécur16'!I$17,"")</f>
        <v/>
      </c>
      <c r="S684" s="543" t="str">
        <f>IF(AND('1C TSrécur16'!I$17&lt;&gt;0,'1C TSrécur16'!$C$12="OUI"),'1C TSrécur16'!$I$40/'1C TSrécur16'!I$17,"")</f>
        <v/>
      </c>
      <c r="T684" s="543" t="str">
        <f>IF(AND('1C TSrécur16'!I$17&lt;&gt;0,'1C TSrécur16'!$C$12="OUI"),'1C TSrécur16'!$I$41/'1C TSrécur16'!I$17,"")</f>
        <v/>
      </c>
      <c r="U684" s="543" t="str">
        <f>IF(AND('1C TSrécur16'!I$17&lt;&gt;0,'1C TSrécur16'!$C$12="OUI"),'1C TSrécur16'!$I$42/'1C TSrécur16'!I$17,"")</f>
        <v/>
      </c>
      <c r="V684" s="543" t="str">
        <f>IF(AND('1C TSrécur16'!I$17&lt;&gt;0,'1C TSrécur16'!$C$12="OUI"),'1C TSrécur16'!$I$43/'1C TSrécur16'!I$17,"")</f>
        <v/>
      </c>
      <c r="W684" s="543" t="str">
        <f>IF(AND('1C TSrécur16'!I$17&lt;&gt;0,'1C TSrécur16'!$C$12="OUI"),'1C TSrécur16'!$I$44/'1C TSrécur16'!I$17,"")</f>
        <v/>
      </c>
      <c r="X684" s="543" t="str">
        <f>IF(AND('1C TSrécur16'!I$17&lt;&gt;0,'1C TSrécur16'!$C$12="OUI"),'1C TSrécur16'!$I$45/'1C TSrécur16'!I$17,"")</f>
        <v/>
      </c>
      <c r="Y684" s="543" t="str">
        <f>IF(AND('1C TSrécur16'!I$17&lt;&gt;0,'1C TSrécur16'!$C$12="OUI"),'1C TSrécur16'!$I$46/'1C TSrécur16'!I$17,"")</f>
        <v/>
      </c>
      <c r="Z684" s="543" t="str">
        <f>IF(AND('1C TSrécur16'!I$17&lt;&gt;0,'1C TSrécur16'!$C$12="OUI"),'1C TSrécur16'!$I$47/'1C TSrécur16'!I$17,"")</f>
        <v/>
      </c>
      <c r="AA684" s="543" t="str">
        <f>IF(AND('1C TSrécur16'!I$17&lt;&gt;0,'1C TSrécur16'!$C$12="OUI"),'1C TSrécur16'!$I$48/'1C TSrécur16'!I$17,"")</f>
        <v/>
      </c>
      <c r="AB684" s="543" t="str">
        <f>IF(AND('1C TSrécur16'!I$17&lt;&gt;0,'1C TSrécur16'!$C$12="OUI"),'1C TSrécur16'!$I$49/'1C TSrécur16'!I$17,"")</f>
        <v/>
      </c>
      <c r="AC684" s="543" t="str">
        <f>IF(AND('1C TSrécur16'!I$17&lt;&gt;0,'1C TSrécur16'!$C$12="OUI"),'1C TSrécur16'!$I$50/'1C TSrécur16'!I$17,"")</f>
        <v/>
      </c>
      <c r="AD684" s="543" t="str">
        <f>IF(AND('1C TSrécur16'!I$17&lt;&gt;0,'1C TSrécur16'!$C$12="OUI"),'1C TSrécur16'!$I$51/'1C TSrécur16'!I$17,"")</f>
        <v/>
      </c>
      <c r="AE684" s="543" t="str">
        <f>IF(AND('1C TSrécur16'!I$17&lt;&gt;0,'1C TSrécur16'!$C$12="OUI"),'1C TSrécur16'!$I$52/'1C TSrécur16'!I$17,"")</f>
        <v/>
      </c>
      <c r="AF684" s="543" t="str">
        <f>IF(AND('1C TSrécur16'!I$17&lt;&gt;0,'1C TSrécur16'!$C$12="OUI"),'1C TSrécur16'!$I$53/'1C TSrécur16'!I$17,"")</f>
        <v/>
      </c>
      <c r="AG684" s="543" t="str">
        <f>IF(AND('1C TSrécur16'!I$17&lt;&gt;0,'1C TSrécur16'!$C$12="OUI"),'1C TSrécur16'!$I$54/'1C TSrécur16'!I$17,"")</f>
        <v/>
      </c>
      <c r="AH684" s="543" t="str">
        <f>IF(AND('1C TSrécur16'!I$17&lt;&gt;0,'1C TSrécur16'!$C$12="OUI"),'1C TSrécur16'!$I$55/'1C TSrécur16'!I$17,"")</f>
        <v/>
      </c>
      <c r="AI684" s="543" t="str">
        <f>IF(AND('1C TSrécur16'!I$17&lt;&gt;0,'1C TSrécur16'!$C$12="OUI"),'1C TSrécur16'!$I$56/'1C TSrécur16'!I$17,"")</f>
        <v/>
      </c>
      <c r="AJ684" s="543" t="str">
        <f>IF(AND('1C TSrécur16'!I$17&lt;&gt;0,'1C TSrécur16'!$C$12="OUI"),'1C TSrécur16'!$I$57/'1C TSrécur16'!I$17,"")</f>
        <v/>
      </c>
      <c r="AK684" s="543">
        <f>IF(AND('1C TSrécur16'!I$17&lt;&gt;0,'1C TSrécur16'!$C$12="OUI"),'1C TSrécur16'!I$58/'1C TSrécur16'!I$17,0)</f>
        <v>0</v>
      </c>
      <c r="AL684" s="72">
        <f>IF(AND('1C TSrécur16'!$B$12&lt;&gt;"",'1C TSrécur16'!$C$12="OUI"),N684+AK684,N684)</f>
        <v>0</v>
      </c>
      <c r="AM684" s="344">
        <f t="shared" si="222"/>
        <v>0</v>
      </c>
      <c r="AN684" s="344">
        <f t="shared" si="223"/>
        <v>0</v>
      </c>
      <c r="AO684" s="345">
        <f t="shared" si="224"/>
        <v>0</v>
      </c>
      <c r="AP684" s="573">
        <f t="shared" si="225"/>
        <v>0</v>
      </c>
      <c r="AQ684" s="583">
        <f>IF(M684=0,0,AN684-AS684)</f>
        <v>0</v>
      </c>
      <c r="AR684" s="579"/>
      <c r="AS684" s="102"/>
      <c r="AT684" s="27" t="str">
        <f>IF('1C TSrécur16'!I$17*FICHE!$C$13&lt;J684,"Forfait limité à "&amp;FICHE!$C$13&amp;"€/jour","")</f>
        <v/>
      </c>
      <c r="AU684" s="592"/>
      <c r="AV684" s="824"/>
      <c r="AW684" s="824"/>
      <c r="AX684" s="824"/>
      <c r="AY684" s="824"/>
      <c r="AZ684" s="824"/>
      <c r="BA684" s="767"/>
      <c r="BB684" s="767"/>
      <c r="BC684" s="767"/>
      <c r="BD684" s="767"/>
      <c r="BE684" s="767"/>
      <c r="BF684" s="767"/>
      <c r="BG684" s="767"/>
      <c r="BH684" s="767"/>
      <c r="BI684" s="767"/>
      <c r="BJ684" s="767"/>
      <c r="BK684" s="767"/>
      <c r="BL684" s="767"/>
      <c r="BM684" s="767"/>
      <c r="BN684" s="767"/>
      <c r="BO684" s="767"/>
      <c r="BP684" s="767"/>
      <c r="BQ684" s="767"/>
      <c r="BR684" s="767"/>
      <c r="BS684" s="767"/>
      <c r="BT684" s="767"/>
      <c r="BU684" s="767"/>
      <c r="BV684" s="767"/>
      <c r="BW684" s="767"/>
      <c r="BX684" s="767"/>
      <c r="BY684" s="767"/>
      <c r="BZ684" s="767"/>
      <c r="CA684" s="767"/>
      <c r="CB684" s="767"/>
      <c r="CC684" s="767"/>
      <c r="CD684" s="767"/>
      <c r="CE684" s="767"/>
      <c r="CF684" s="767"/>
      <c r="CG684" s="767"/>
      <c r="CH684" s="767"/>
      <c r="CI684" s="767"/>
      <c r="CJ684" s="767"/>
      <c r="CK684" s="767"/>
      <c r="CL684" s="767"/>
      <c r="CM684" s="767"/>
      <c r="CN684" s="767"/>
      <c r="CO684" s="767"/>
      <c r="CP684" s="767"/>
      <c r="CQ684" s="767"/>
      <c r="CR684" s="767"/>
      <c r="CS684" s="767"/>
      <c r="CT684" s="767"/>
      <c r="CU684" s="767"/>
      <c r="CV684" s="767"/>
      <c r="CW684" s="767"/>
      <c r="CX684" s="767"/>
      <c r="CY684" s="767"/>
      <c r="CZ684" s="767"/>
      <c r="DA684" s="767"/>
      <c r="DB684" s="767"/>
      <c r="DC684" s="767"/>
      <c r="DD684" s="767"/>
      <c r="DE684" s="767"/>
      <c r="DF684" s="767"/>
      <c r="DG684" s="767"/>
      <c r="DH684" s="767"/>
      <c r="DI684" s="767"/>
      <c r="DJ684" s="767"/>
      <c r="DK684" s="767"/>
      <c r="DL684" s="767"/>
      <c r="DM684" s="767"/>
      <c r="DN684" s="767"/>
      <c r="DO684" s="767"/>
      <c r="DP684" s="767"/>
      <c r="DQ684" s="767"/>
      <c r="DR684" s="767"/>
      <c r="DS684" s="767"/>
      <c r="DT684" s="767"/>
      <c r="DU684" s="767"/>
      <c r="DV684" s="767"/>
      <c r="DW684" s="767"/>
      <c r="DX684" s="767"/>
      <c r="DY684" s="767"/>
      <c r="DZ684" s="767"/>
      <c r="EA684" s="767"/>
      <c r="EB684" s="767"/>
      <c r="EC684" s="767"/>
      <c r="ED684" s="767"/>
      <c r="EE684" s="767"/>
      <c r="EF684" s="767"/>
      <c r="EG684" s="767"/>
      <c r="EH684" s="767"/>
      <c r="EI684" s="767"/>
      <c r="EJ684" s="767"/>
      <c r="EK684" s="767"/>
      <c r="EL684" s="767"/>
      <c r="EM684" s="767"/>
      <c r="EN684" s="767"/>
      <c r="EO684" s="767"/>
      <c r="EP684" s="767"/>
      <c r="EQ684" s="767"/>
      <c r="ER684" s="767"/>
      <c r="ES684" s="767"/>
      <c r="ET684" s="767"/>
      <c r="EU684" s="767"/>
      <c r="EV684" s="767"/>
      <c r="EW684" s="767"/>
      <c r="EX684" s="767"/>
      <c r="EY684" s="767"/>
      <c r="EZ684" s="767"/>
      <c r="FA684" s="767"/>
      <c r="FB684" s="767"/>
      <c r="FC684" s="767"/>
      <c r="FD684" s="767"/>
      <c r="FE684" s="767"/>
      <c r="FF684" s="767"/>
      <c r="FG684" s="767"/>
      <c r="FH684" s="767"/>
      <c r="FI684" s="767"/>
      <c r="FJ684" s="767"/>
      <c r="FK684" s="767"/>
      <c r="FL684" s="767"/>
      <c r="FM684" s="767"/>
      <c r="FN684" s="767"/>
      <c r="FO684" s="767"/>
      <c r="FP684" s="767"/>
      <c r="FQ684" s="767"/>
      <c r="FR684" s="767"/>
      <c r="FS684" s="767"/>
      <c r="FT684" s="767"/>
      <c r="FU684" s="767"/>
      <c r="FV684" s="767"/>
      <c r="FW684" s="767"/>
      <c r="FX684" s="767"/>
      <c r="FY684" s="767"/>
      <c r="FZ684" s="767"/>
      <c r="GA684" s="767"/>
      <c r="GB684" s="767"/>
      <c r="GC684" s="767"/>
      <c r="GD684" s="767"/>
      <c r="GE684" s="767"/>
      <c r="GF684" s="767"/>
      <c r="GG684" s="767"/>
      <c r="GH684" s="767"/>
      <c r="GI684" s="767"/>
      <c r="GJ684" s="767"/>
      <c r="GK684" s="767"/>
      <c r="GL684" s="767"/>
      <c r="GM684" s="767"/>
      <c r="GN684" s="767"/>
      <c r="GO684" s="767"/>
      <c r="GP684" s="767"/>
      <c r="GQ684" s="767"/>
      <c r="GR684" s="767"/>
      <c r="GS684" s="767"/>
      <c r="GT684" s="767"/>
      <c r="GU684" s="767"/>
      <c r="GV684" s="767"/>
      <c r="GW684" s="767"/>
      <c r="GX684" s="767"/>
      <c r="GY684" s="767"/>
      <c r="GZ684" s="767"/>
      <c r="HA684" s="767"/>
      <c r="HB684" s="767"/>
      <c r="HC684" s="767"/>
    </row>
    <row r="685" spans="1:211" s="864" customFormat="1" ht="13.9" hidden="1" customHeight="1">
      <c r="A685" s="307"/>
      <c r="B685" s="351"/>
      <c r="C685" s="971" t="str">
        <f>IF('1C TSrécur16'!J$17&lt;&gt;0,'1C TSrécur16'!$B$12,"")</f>
        <v/>
      </c>
      <c r="D685" s="972"/>
      <c r="E685" s="973"/>
      <c r="F685" s="93" t="str">
        <f>IF(AND($C685='1C TSrécur16'!$B$12,'1C TSrécur16'!$B$16="récurrentes",'1C TSrécur16'!K$17&lt;&gt;""),'1C TSrécur16'!K$21,"")</f>
        <v/>
      </c>
      <c r="G685" s="863"/>
      <c r="H685" s="745">
        <v>0.21</v>
      </c>
      <c r="I685" s="747">
        <v>1</v>
      </c>
      <c r="J685" s="312"/>
      <c r="K685" s="680">
        <f t="shared" si="191"/>
        <v>0</v>
      </c>
      <c r="L685" s="527">
        <f>IF(OR('1C TSrécur16'!$B$12="",'1C TSrécur16'!J$30=0),0,IF(AND('1C TSrécur16'!$B$12&lt;&gt;"",$K$2="Pôle",'1C TSrécur16'!$C$12="OUI"),(('1C TSrécur16'!J$22+'1C TSrécur16'!J$23+'1C TSrécur16'!J$24+'1C TSrécur16'!J$25+'1C TSrécur16'!J$29)/'1C TSrécur16'!J$17),IF(AND('1C TSrécur16'!$B$12&lt;&gt;"",$K$2="Pôle",'1C TSrécur16'!$C$12="NON"),(('1C TSrécur16'!J$22+'1C TSrécur16'!J$23+'1C TSrécur16'!J$24+'1C TSrécur16'!J$25+'1C TSrécur16'!J$29)/'1C TSrécur16'!J$30),IF(AND('1C TSrécur16'!$B$12&lt;&gt;"",$K$2&lt;&gt;"Pôle",'1C TSrécur16'!$C$12="OUI"),(('1C TSrécur16'!J$22+'1C TSrécur16'!J$23+'1C TSrécur16'!J$24+'1C TSrécur16'!J$25+'1C TSrécur16'!J$26+'1C TSrécur16'!J$27+'1C TSrécur16'!J$28+'1C TSrécur16'!J$29)/'1C TSrécur16'!J$17),IF(AND('1C TSrécur16'!$B$12&lt;&gt;"",$K$2&lt;&gt;"Pôle",'1C TSrécur16'!$C$12="NON"),(('1C TSrécur16'!J$22+'1C TSrécur16'!J$23+'1C TSrécur16'!J$24+'1C TSrécur16'!J$25+'1C TSrécur16'!J$26+'1C TSrécur16'!J$27+'1C TSrécur16'!J$28+'1C TSrécur16'!J$29)/'1C TSrécur16'!J$30))))))</f>
        <v>0</v>
      </c>
      <c r="M685" s="527">
        <f>IF(OR('1C TSrécur16'!$B$12="",'1C TSrécur16'!J$30=0),0,IF(AND('1C TSrécur16'!$B$12&lt;&gt;"",$K$2="Pôle",'1C TSrécur16'!$C$12="OUI"),(('1C TSrécur16'!J$26+'1C TSrécur16'!J$27+'1C TSrécur16'!J$28)/'1C TSrécur16'!J$17),IF(AND('1C TSrécur16'!$B$12&lt;&gt;"",$K$2="Pôle",'1C TSrécur16'!$C$12="NON"),(('1C TSrécur16'!J$26+'1C TSrécur16'!J$27+'1C TSrécur16'!J$28)/'1C TSrécur16'!J$30),IF(AND('1C TSrécur16'!$B$12&lt;&gt;"",$K$2&lt;&gt;"Pôle"),0))))</f>
        <v>0</v>
      </c>
      <c r="N685" s="527">
        <f>IF(AND('1C TSrécur16'!$J$17&lt;&gt;0,'1C TSrécur16'!$J$30&lt;&gt;0),L685+M685,0)</f>
        <v>0</v>
      </c>
      <c r="O685" s="542" t="str">
        <f>IF(AND('1C TSrécur16'!J$17&lt;&gt;0,'1C TSrécur16'!$C$12="OUI"),'1C TSrécur16'!J$36/'1C TSrécur16'!J$17,"")</f>
        <v/>
      </c>
      <c r="P685" s="543" t="str">
        <f>IF(AND('1C TSrécur16'!J$17&lt;&gt;0,'1C TSrécur16'!$C$12="OUI"),'1C TSrécur16'!$J$37/'1C TSrécur16'!J$17,"")</f>
        <v/>
      </c>
      <c r="Q685" s="543" t="str">
        <f>IF(AND('1C TSrécur16'!J$17&lt;&gt;0,'1C TSrécur16'!$C$12="OUI"),'1C TSrécur16'!$J$38/'1C TSrécur16'!J$17,"")</f>
        <v/>
      </c>
      <c r="R685" s="543" t="str">
        <f>IF(AND('1C TSrécur16'!J$17&lt;&gt;0,'1C TSrécur16'!$C$12="OUI"),'1C TSrécur16'!$J$39/'1C TSrécur16'!J$17,"")</f>
        <v/>
      </c>
      <c r="S685" s="543" t="str">
        <f>IF(AND('1C TSrécur16'!J$17&lt;&gt;0,'1C TSrécur16'!$C$12="OUI"),'1C TSrécur16'!$J$40/'1C TSrécur16'!J$17,"")</f>
        <v/>
      </c>
      <c r="T685" s="543" t="str">
        <f>IF(AND('1C TSrécur16'!J$17&lt;&gt;0,'1C TSrécur16'!$C$12="OUI"),'1C TSrécur16'!$J$41/'1C TSrécur16'!J$17,"")</f>
        <v/>
      </c>
      <c r="U685" s="543" t="str">
        <f>IF(AND('1C TSrécur16'!J$17&lt;&gt;0,'1C TSrécur16'!$C$12="OUI"),'1C TSrécur16'!$J$42/'1C TSrécur16'!J$17,"")</f>
        <v/>
      </c>
      <c r="V685" s="543" t="str">
        <f>IF(AND('1C TSrécur16'!J$17&lt;&gt;0,'1C TSrécur16'!$C$12="OUI"),'1C TSrécur16'!$J$43/'1C TSrécur16'!J$17,"")</f>
        <v/>
      </c>
      <c r="W685" s="543" t="str">
        <f>IF(AND('1C TSrécur16'!J$17&lt;&gt;0,'1C TSrécur16'!$C$12="OUI"),'1C TSrécur16'!$J$44/'1C TSrécur16'!J$17,"")</f>
        <v/>
      </c>
      <c r="X685" s="543" t="str">
        <f>IF(AND('1C TSrécur16'!J$17&lt;&gt;0,'1C TSrécur16'!$C$12="OUI"),'1C TSrécur16'!$J$45/'1C TSrécur16'!J$17,"")</f>
        <v/>
      </c>
      <c r="Y685" s="543" t="str">
        <f>IF(AND('1C TSrécur16'!J$17&lt;&gt;0,'1C TSrécur16'!$C$12="OUI"),'1C TSrécur16'!$J$46/'1C TSrécur16'!J$17,"")</f>
        <v/>
      </c>
      <c r="Z685" s="543" t="str">
        <f>IF(AND('1C TSrécur16'!J$17&lt;&gt;0,'1C TSrécur16'!$C$12="OUI"),'1C TSrécur16'!$J$47/'1C TSrécur16'!J$17,"")</f>
        <v/>
      </c>
      <c r="AA685" s="543" t="str">
        <f>IF(AND('1C TSrécur16'!J$17&lt;&gt;0,'1C TSrécur16'!$C$12="OUI"),'1C TSrécur16'!$J$48/'1C TSrécur16'!J$17,"")</f>
        <v/>
      </c>
      <c r="AB685" s="543" t="str">
        <f>IF(AND('1C TSrécur16'!J$17&lt;&gt;0,'1C TSrécur16'!$C$12="OUI"),'1C TSrécur16'!$J$49/'1C TSrécur16'!J$17,"")</f>
        <v/>
      </c>
      <c r="AC685" s="543" t="str">
        <f>IF(AND('1C TSrécur16'!J$17&lt;&gt;0,'1C TSrécur16'!$C$12="OUI"),'1C TSrécur16'!$J$50/'1C TSrécur16'!J$17,"")</f>
        <v/>
      </c>
      <c r="AD685" s="543" t="str">
        <f>IF(AND('1C TSrécur16'!J$17&lt;&gt;0,'1C TSrécur16'!$C$12="OUI"),'1C TSrécur16'!$J$51/'1C TSrécur16'!J$17,"")</f>
        <v/>
      </c>
      <c r="AE685" s="543" t="str">
        <f>IF(AND('1C TSrécur16'!J$17&lt;&gt;0,'1C TSrécur16'!$C$12="OUI"),'1C TSrécur16'!$J$52/'1C TSrécur16'!J$17,"")</f>
        <v/>
      </c>
      <c r="AF685" s="543" t="str">
        <f>IF(AND('1C TSrécur16'!J$17&lt;&gt;0,'1C TSrécur16'!$C$12="OUI"),'1C TSrécur16'!$J$53/'1C TSrécur16'!J$17,"")</f>
        <v/>
      </c>
      <c r="AG685" s="543" t="str">
        <f>IF(AND('1C TSrécur16'!J$17&lt;&gt;0,'1C TSrécur16'!$C$12="OUI"),'1C TSrécur16'!$J$54/'1C TSrécur16'!J$17,"")</f>
        <v/>
      </c>
      <c r="AH685" s="543" t="str">
        <f>IF(AND('1C TSrécur16'!J$17&lt;&gt;0,'1C TSrécur16'!$C$12="OUI"),'1C TSrécur16'!$J$55/'1C TSrécur16'!J$17,"")</f>
        <v/>
      </c>
      <c r="AI685" s="543" t="str">
        <f>IF(AND('1C TSrécur16'!J$17&lt;&gt;0,'1C TSrécur16'!$C$12="OUI"),'1C TSrécur16'!$J$56/'1C TSrécur16'!J$17,"")</f>
        <v/>
      </c>
      <c r="AJ685" s="543" t="str">
        <f>IF(AND('1C TSrécur16'!J$17&lt;&gt;0,'1C TSrécur16'!$C$12="OUI"),'1C TSrécur16'!$J$57/'1C TSrécur16'!J$17,"")</f>
        <v/>
      </c>
      <c r="AK685" s="543">
        <f>IF(AND('1C TSrécur16'!J$17&lt;&gt;0,'1C TSrécur16'!$C$12="OUI"),'1C TSrécur16'!J$58/'1C TSrécur16'!J$17,0)</f>
        <v>0</v>
      </c>
      <c r="AL685" s="72">
        <f>IF(AND('1C TSrécur16'!$B$12&lt;&gt;"",'1C TSrécur16'!$C$12="OUI"),N685+AK685,N685)</f>
        <v>0</v>
      </c>
      <c r="AM685" s="344">
        <f t="shared" si="222"/>
        <v>0</v>
      </c>
      <c r="AN685" s="344">
        <f t="shared" si="223"/>
        <v>0</v>
      </c>
      <c r="AO685" s="345">
        <f t="shared" si="224"/>
        <v>0</v>
      </c>
      <c r="AP685" s="573">
        <f t="shared" si="225"/>
        <v>0</v>
      </c>
      <c r="AQ685" s="583">
        <f t="shared" ref="AQ685:AQ701" si="226">IF(M685=0,0,AN685-AS685)</f>
        <v>0</v>
      </c>
      <c r="AR685" s="579"/>
      <c r="AS685" s="102"/>
      <c r="AT685" s="27" t="str">
        <f>IF('1C TSrécur16'!J$17*FICHE!$C$13&lt;J685,"Forfait limité à "&amp;FICHE!$C$13&amp;"€/jour","")</f>
        <v/>
      </c>
      <c r="AU685" s="592"/>
      <c r="AV685" s="824"/>
      <c r="AW685" s="824"/>
      <c r="AX685" s="824"/>
      <c r="AY685" s="824"/>
      <c r="AZ685" s="824"/>
      <c r="BA685" s="767"/>
      <c r="BB685" s="767"/>
      <c r="BC685" s="767"/>
      <c r="BD685" s="767"/>
      <c r="BE685" s="767"/>
      <c r="BF685" s="767"/>
      <c r="BG685" s="767"/>
      <c r="BH685" s="767"/>
      <c r="BI685" s="767"/>
      <c r="BJ685" s="767"/>
      <c r="BK685" s="767"/>
      <c r="BL685" s="767"/>
      <c r="BM685" s="767"/>
      <c r="BN685" s="767"/>
      <c r="BO685" s="767"/>
      <c r="BP685" s="767"/>
      <c r="BQ685" s="767"/>
      <c r="BR685" s="767"/>
      <c r="BS685" s="767"/>
      <c r="BT685" s="767"/>
      <c r="BU685" s="767"/>
      <c r="BV685" s="767"/>
      <c r="BW685" s="767"/>
      <c r="BX685" s="767"/>
      <c r="BY685" s="767"/>
      <c r="BZ685" s="767"/>
      <c r="CA685" s="767"/>
      <c r="CB685" s="767"/>
      <c r="CC685" s="767"/>
      <c r="CD685" s="767"/>
      <c r="CE685" s="767"/>
      <c r="CF685" s="767"/>
      <c r="CG685" s="767"/>
      <c r="CH685" s="767"/>
      <c r="CI685" s="767"/>
      <c r="CJ685" s="767"/>
      <c r="CK685" s="767"/>
      <c r="CL685" s="767"/>
      <c r="CM685" s="767"/>
      <c r="CN685" s="767"/>
      <c r="CO685" s="767"/>
      <c r="CP685" s="767"/>
      <c r="CQ685" s="767"/>
      <c r="CR685" s="767"/>
      <c r="CS685" s="767"/>
      <c r="CT685" s="767"/>
      <c r="CU685" s="767"/>
      <c r="CV685" s="767"/>
      <c r="CW685" s="767"/>
      <c r="CX685" s="767"/>
      <c r="CY685" s="767"/>
      <c r="CZ685" s="767"/>
      <c r="DA685" s="767"/>
      <c r="DB685" s="767"/>
      <c r="DC685" s="767"/>
      <c r="DD685" s="767"/>
      <c r="DE685" s="767"/>
      <c r="DF685" s="767"/>
      <c r="DG685" s="767"/>
      <c r="DH685" s="767"/>
      <c r="DI685" s="767"/>
      <c r="DJ685" s="767"/>
      <c r="DK685" s="767"/>
      <c r="DL685" s="767"/>
      <c r="DM685" s="767"/>
      <c r="DN685" s="767"/>
      <c r="DO685" s="767"/>
      <c r="DP685" s="767"/>
      <c r="DQ685" s="767"/>
      <c r="DR685" s="767"/>
      <c r="DS685" s="767"/>
      <c r="DT685" s="767"/>
      <c r="DU685" s="767"/>
      <c r="DV685" s="767"/>
      <c r="DW685" s="767"/>
      <c r="DX685" s="767"/>
      <c r="DY685" s="767"/>
      <c r="DZ685" s="767"/>
      <c r="EA685" s="767"/>
      <c r="EB685" s="767"/>
      <c r="EC685" s="767"/>
      <c r="ED685" s="767"/>
      <c r="EE685" s="767"/>
      <c r="EF685" s="767"/>
      <c r="EG685" s="767"/>
      <c r="EH685" s="767"/>
      <c r="EI685" s="767"/>
      <c r="EJ685" s="767"/>
      <c r="EK685" s="767"/>
      <c r="EL685" s="767"/>
      <c r="EM685" s="767"/>
      <c r="EN685" s="767"/>
      <c r="EO685" s="767"/>
      <c r="EP685" s="767"/>
      <c r="EQ685" s="767"/>
      <c r="ER685" s="767"/>
      <c r="ES685" s="767"/>
      <c r="ET685" s="767"/>
      <c r="EU685" s="767"/>
      <c r="EV685" s="767"/>
      <c r="EW685" s="767"/>
      <c r="EX685" s="767"/>
      <c r="EY685" s="767"/>
      <c r="EZ685" s="767"/>
      <c r="FA685" s="767"/>
      <c r="FB685" s="767"/>
      <c r="FC685" s="767"/>
      <c r="FD685" s="767"/>
      <c r="FE685" s="767"/>
      <c r="FF685" s="767"/>
      <c r="FG685" s="767"/>
      <c r="FH685" s="767"/>
      <c r="FI685" s="767"/>
      <c r="FJ685" s="767"/>
      <c r="FK685" s="767"/>
      <c r="FL685" s="767"/>
      <c r="FM685" s="767"/>
      <c r="FN685" s="767"/>
      <c r="FO685" s="767"/>
      <c r="FP685" s="767"/>
      <c r="FQ685" s="767"/>
      <c r="FR685" s="767"/>
      <c r="FS685" s="767"/>
      <c r="FT685" s="767"/>
      <c r="FU685" s="767"/>
      <c r="FV685" s="767"/>
      <c r="FW685" s="767"/>
      <c r="FX685" s="767"/>
      <c r="FY685" s="767"/>
      <c r="FZ685" s="767"/>
      <c r="GA685" s="767"/>
      <c r="GB685" s="767"/>
      <c r="GC685" s="767"/>
      <c r="GD685" s="767"/>
      <c r="GE685" s="767"/>
      <c r="GF685" s="767"/>
      <c r="GG685" s="767"/>
      <c r="GH685" s="767"/>
      <c r="GI685" s="767"/>
      <c r="GJ685" s="767"/>
      <c r="GK685" s="767"/>
      <c r="GL685" s="767"/>
      <c r="GM685" s="767"/>
      <c r="GN685" s="767"/>
      <c r="GO685" s="767"/>
      <c r="GP685" s="767"/>
      <c r="GQ685" s="767"/>
      <c r="GR685" s="767"/>
      <c r="GS685" s="767"/>
      <c r="GT685" s="767"/>
      <c r="GU685" s="767"/>
      <c r="GV685" s="767"/>
      <c r="GW685" s="767"/>
      <c r="GX685" s="767"/>
      <c r="GY685" s="767"/>
      <c r="GZ685" s="767"/>
      <c r="HA685" s="767"/>
      <c r="HB685" s="767"/>
      <c r="HC685" s="767"/>
    </row>
    <row r="686" spans="1:211" s="864" customFormat="1" ht="13.9" hidden="1" customHeight="1">
      <c r="A686" s="307"/>
      <c r="B686" s="351"/>
      <c r="C686" s="971" t="str">
        <f>IF('1C TSrécur16'!K$17&lt;&gt;0,'1C TSrécur16'!$B$12,"")</f>
        <v/>
      </c>
      <c r="D686" s="972"/>
      <c r="E686" s="973"/>
      <c r="F686" s="93" t="str">
        <f>IF(AND($C686='1C TSrécur16'!$B$12,'1C TSrécur16'!$B$16="récurrentes",'1C TSrécur16'!$K$17&lt;&gt;""),'1C TSrécur16'!$K$21,"")</f>
        <v/>
      </c>
      <c r="G686" s="863"/>
      <c r="H686" s="745">
        <v>0.21</v>
      </c>
      <c r="I686" s="747">
        <v>1</v>
      </c>
      <c r="J686" s="312"/>
      <c r="K686" s="680">
        <f t="shared" si="191"/>
        <v>0</v>
      </c>
      <c r="L686" s="527">
        <f>IF(OR('1C TSrécur16'!$B$12="",'1C TSrécur16'!K$30=0),0,IF(AND('1C TSrécur16'!$B$12&lt;&gt;"",$K$2="Pôle",'1C TSrécur16'!$C$12="OUI"),(('1C TSrécur16'!K$22+'1C TSrécur16'!K$23+'1C TSrécur16'!K$24+'1C TSrécur16'!K$25+'1C TSrécur16'!K$29)/'1C TSrécur16'!K$17),IF(AND('1C TSrécur16'!$B$12&lt;&gt;"",$K$2="Pôle",'1C TSrécur16'!$C$12="NON"),(('1C TSrécur16'!K$22+'1C TSrécur16'!K$23+'1C TSrécur16'!K$24+'1C TSrécur16'!K$25+'1C TSrécur16'!K$29)/'1C TSrécur16'!K$30),IF(AND('1C TSrécur16'!$B$12&lt;&gt;"",$K$2&lt;&gt;"Pôle",'1C TSrécur16'!$C$12="OUI"),(('1C TSrécur16'!K$22+'1C TSrécur16'!K$23+'1C TSrécur16'!K$24+'1C TSrécur16'!K$25+'1C TSrécur16'!K$26+'1C TSrécur16'!K$27+'1C TSrécur16'!K$28+'1C TSrécur16'!K$29)/'1C TSrécur16'!K$17),IF(AND('1C TSrécur16'!$B$12&lt;&gt;"",$K$2&lt;&gt;"Pôle",'1C TSrécur16'!$C$12="NON"),(('1C TSrécur16'!K$22+'1C TSrécur16'!K$23+'1C TSrécur16'!K$24+'1C TSrécur16'!K$25+'1C TSrécur16'!K$26+'1C TSrécur16'!K$27+'1C TSrécur16'!K$28+'1C TSrécur16'!K$29)/'1C TSrécur16'!K$30))))))</f>
        <v>0</v>
      </c>
      <c r="M686" s="527">
        <f>IF(OR('1C TSrécur16'!$B$12="",'1C TSrécur16'!K$30=0),0,IF(AND('1C TSrécur16'!$B$12&lt;&gt;"",$K$2="Pôle",'1C TSrécur16'!$C$12="OUI"),(('1C TSrécur16'!K$26+'1C TSrécur16'!K$27+'1C TSrécur16'!K$28)/'1C TSrécur16'!K$17),IF(AND('1C TSrécur16'!$B$12&lt;&gt;"",$K$2="Pôle",'1C TSrécur16'!$C$12="NON"),(('1C TSrécur16'!K$26+'1C TSrécur16'!K$27+'1C TSrécur16'!K$28)/'1C TSrécur16'!K$30),IF(AND('1C TSrécur16'!$B$12&lt;&gt;"",$K$2&lt;&gt;"Pôle"),0))))</f>
        <v>0</v>
      </c>
      <c r="N686" s="527">
        <f>IF(AND('1C TSrécur16'!$K$17&lt;&gt;0,'1C TSrécur16'!$K$30&lt;&gt;0),L686+M686,0)</f>
        <v>0</v>
      </c>
      <c r="O686" s="542" t="str">
        <f>IF(AND('1C TSrécur16'!K$17&lt;&gt;0,'1C TSrécur16'!$C$12="OUI"),'1C TSrécur16'!K$36/'1C TSrécur16'!K$17,"")</f>
        <v/>
      </c>
      <c r="P686" s="543" t="str">
        <f>IF(AND('1C TSrécur16'!K$17&lt;&gt;0,'1C TSrécur16'!$C$12="OUI"),'1C TSrécur16'!$K$37/'1C TSrécur16'!K$17,"")</f>
        <v/>
      </c>
      <c r="Q686" s="543" t="str">
        <f>IF(AND('1C TSrécur16'!K$17&lt;&gt;0,'1C TSrécur16'!$C$12="OUI"),'1C TSrécur16'!$K$38/'1C TSrécur16'!K$17,"")</f>
        <v/>
      </c>
      <c r="R686" s="543" t="str">
        <f>IF(AND('1C TSrécur16'!K$17&lt;&gt;0,'1C TSrécur16'!$C$12="OUI"),'1C TSrécur16'!$K$39/'1C TSrécur16'!K$17,"")</f>
        <v/>
      </c>
      <c r="S686" s="543" t="str">
        <f>IF(AND('1C TSrécur16'!K$17&lt;&gt;0,'1C TSrécur16'!$C$12="OUI"),'1C TSrécur16'!$K$40/'1C TSrécur16'!K$17,"")</f>
        <v/>
      </c>
      <c r="T686" s="543" t="str">
        <f>IF(AND('1C TSrécur16'!K$17&lt;&gt;0,'1C TSrécur16'!$C$12="OUI"),'1C TSrécur16'!$K$41/'1C TSrécur16'!K$17,"")</f>
        <v/>
      </c>
      <c r="U686" s="543" t="str">
        <f>IF(AND('1C TSrécur16'!K$17&lt;&gt;0,'1C TSrécur16'!$C$12="OUI"),'1C TSrécur16'!$K$42/'1C TSrécur16'!K$17,"")</f>
        <v/>
      </c>
      <c r="V686" s="543" t="str">
        <f>IF(AND('1C TSrécur16'!K$17&lt;&gt;0,'1C TSrécur16'!$C$12="OUI"),'1C TSrécur16'!$K$43/'1C TSrécur16'!K$17,"")</f>
        <v/>
      </c>
      <c r="W686" s="543" t="str">
        <f>IF(AND('1C TSrécur16'!K$17&lt;&gt;0,'1C TSrécur16'!$C$12="OUI"),'1C TSrécur16'!$K$44/'1C TSrécur16'!K$17,"")</f>
        <v/>
      </c>
      <c r="X686" s="543" t="str">
        <f>IF(AND('1C TSrécur16'!K$17&lt;&gt;0,'1C TSrécur16'!$C$12="OUI"),'1C TSrécur16'!$K$45/'1C TSrécur16'!K$17,"")</f>
        <v/>
      </c>
      <c r="Y686" s="543" t="str">
        <f>IF(AND('1C TSrécur16'!K$17&lt;&gt;0,'1C TSrécur16'!$C$12="OUI"),'1C TSrécur16'!$K$46/'1C TSrécur16'!K$17,"")</f>
        <v/>
      </c>
      <c r="Z686" s="543" t="str">
        <f>IF(AND('1C TSrécur16'!K$17&lt;&gt;0,'1C TSrécur16'!$C$12="OUI"),'1C TSrécur16'!$K$47/'1C TSrécur16'!K$17,"")</f>
        <v/>
      </c>
      <c r="AA686" s="543" t="str">
        <f>IF(AND('1C TSrécur16'!K$17&lt;&gt;0,'1C TSrécur16'!$C$12="OUI"),'1C TSrécur16'!$K$48/'1C TSrécur16'!K$17,"")</f>
        <v/>
      </c>
      <c r="AB686" s="543" t="str">
        <f>IF(AND('1C TSrécur16'!K$17&lt;&gt;0,'1C TSrécur16'!$C$12="OUI"),'1C TSrécur16'!$K$49/'1C TSrécur16'!K$17,"")</f>
        <v/>
      </c>
      <c r="AC686" s="543" t="str">
        <f>IF(AND('1C TSrécur16'!K$17&lt;&gt;0,'1C TSrécur16'!$C$12="OUI"),'1C TSrécur16'!$K$50/'1C TSrécur16'!K$17,"")</f>
        <v/>
      </c>
      <c r="AD686" s="543" t="str">
        <f>IF(AND('1C TSrécur16'!K$17&lt;&gt;0,'1C TSrécur16'!$C$12="OUI"),'1C TSrécur16'!$K$51/'1C TSrécur16'!K$17,"")</f>
        <v/>
      </c>
      <c r="AE686" s="543" t="str">
        <f>IF(AND('1C TSrécur16'!K$17&lt;&gt;0,'1C TSrécur16'!$C$12="OUI"),'1C TSrécur16'!$K$52/'1C TSrécur16'!K$17,"")</f>
        <v/>
      </c>
      <c r="AF686" s="543" t="str">
        <f>IF(AND('1C TSrécur16'!K$17&lt;&gt;0,'1C TSrécur16'!$C$12="OUI"),'1C TSrécur16'!$K$53/'1C TSrécur16'!K$17,"")</f>
        <v/>
      </c>
      <c r="AG686" s="543" t="str">
        <f>IF(AND('1C TSrécur16'!K$17&lt;&gt;0,'1C TSrécur16'!$C$12="OUI"),'1C TSrécur16'!$K$54/'1C TSrécur16'!K$17,"")</f>
        <v/>
      </c>
      <c r="AH686" s="543" t="str">
        <f>IF(AND('1C TSrécur16'!K$17&lt;&gt;0,'1C TSrécur16'!$C$12="OUI"),'1C TSrécur16'!$K$55/'1C TSrécur16'!K$17,"")</f>
        <v/>
      </c>
      <c r="AI686" s="543" t="str">
        <f>IF(AND('1C TSrécur16'!K$17&lt;&gt;0,'1C TSrécur16'!$C$12="OUI"),'1C TSrécur16'!$K$56/'1C TSrécur16'!K$17,"")</f>
        <v/>
      </c>
      <c r="AJ686" s="543" t="str">
        <f>IF(AND('1C TSrécur16'!K$17&lt;&gt;0,'1C TSrécur16'!$C$12="OUI"),'1C TSrécur16'!$K$57/'1C TSrécur16'!K$17,"")</f>
        <v/>
      </c>
      <c r="AK686" s="543">
        <f>IF(AND('1C TSrécur16'!K$17&lt;&gt;0,'1C TSrécur16'!$C$12="OUI"),'1C TSrécur16'!K$58/'1C TSrécur16'!K$17,0)</f>
        <v>0</v>
      </c>
      <c r="AL686" s="72">
        <f>IF(AND('1C TSrécur16'!$B$12&lt;&gt;"",'1C TSrécur16'!$C$12="OUI"),N686+AK686,N686)</f>
        <v>0</v>
      </c>
      <c r="AM686" s="344">
        <f t="shared" si="222"/>
        <v>0</v>
      </c>
      <c r="AN686" s="344">
        <f t="shared" si="223"/>
        <v>0</v>
      </c>
      <c r="AO686" s="345">
        <f t="shared" si="224"/>
        <v>0</v>
      </c>
      <c r="AP686" s="573">
        <f t="shared" si="225"/>
        <v>0</v>
      </c>
      <c r="AQ686" s="583">
        <f t="shared" si="226"/>
        <v>0</v>
      </c>
      <c r="AR686" s="579"/>
      <c r="AS686" s="102"/>
      <c r="AT686" s="27" t="str">
        <f>IF('1C TSrécur16'!K$17*FICHE!$C$13&lt;J686,"Forfait limité à "&amp;FICHE!$C$13&amp;"€/jour","")</f>
        <v/>
      </c>
      <c r="AU686" s="592"/>
      <c r="AV686" s="824"/>
      <c r="AW686" s="824"/>
      <c r="AX686" s="824"/>
      <c r="AY686" s="824"/>
      <c r="AZ686" s="824"/>
      <c r="BA686" s="767"/>
      <c r="BB686" s="767"/>
      <c r="BC686" s="767"/>
      <c r="BD686" s="767"/>
      <c r="BE686" s="767"/>
      <c r="BF686" s="767"/>
      <c r="BG686" s="767"/>
      <c r="BH686" s="767"/>
      <c r="BI686" s="767"/>
      <c r="BJ686" s="767"/>
      <c r="BK686" s="767"/>
      <c r="BL686" s="767"/>
      <c r="BM686" s="767"/>
      <c r="BN686" s="767"/>
      <c r="BO686" s="767"/>
      <c r="BP686" s="767"/>
      <c r="BQ686" s="767"/>
      <c r="BR686" s="767"/>
      <c r="BS686" s="767"/>
      <c r="BT686" s="767"/>
      <c r="BU686" s="767"/>
      <c r="BV686" s="767"/>
      <c r="BW686" s="767"/>
      <c r="BX686" s="767"/>
      <c r="BY686" s="767"/>
      <c r="BZ686" s="767"/>
      <c r="CA686" s="767"/>
      <c r="CB686" s="767"/>
      <c r="CC686" s="767"/>
      <c r="CD686" s="767"/>
      <c r="CE686" s="767"/>
      <c r="CF686" s="767"/>
      <c r="CG686" s="767"/>
      <c r="CH686" s="767"/>
      <c r="CI686" s="767"/>
      <c r="CJ686" s="767"/>
      <c r="CK686" s="767"/>
      <c r="CL686" s="767"/>
      <c r="CM686" s="767"/>
      <c r="CN686" s="767"/>
      <c r="CO686" s="767"/>
      <c r="CP686" s="767"/>
      <c r="CQ686" s="767"/>
      <c r="CR686" s="767"/>
      <c r="CS686" s="767"/>
      <c r="CT686" s="767"/>
      <c r="CU686" s="767"/>
      <c r="CV686" s="767"/>
      <c r="CW686" s="767"/>
      <c r="CX686" s="767"/>
      <c r="CY686" s="767"/>
      <c r="CZ686" s="767"/>
      <c r="DA686" s="767"/>
      <c r="DB686" s="767"/>
      <c r="DC686" s="767"/>
      <c r="DD686" s="767"/>
      <c r="DE686" s="767"/>
      <c r="DF686" s="767"/>
      <c r="DG686" s="767"/>
      <c r="DH686" s="767"/>
      <c r="DI686" s="767"/>
      <c r="DJ686" s="767"/>
      <c r="DK686" s="767"/>
      <c r="DL686" s="767"/>
      <c r="DM686" s="767"/>
      <c r="DN686" s="767"/>
      <c r="DO686" s="767"/>
      <c r="DP686" s="767"/>
      <c r="DQ686" s="767"/>
      <c r="DR686" s="767"/>
      <c r="DS686" s="767"/>
      <c r="DT686" s="767"/>
      <c r="DU686" s="767"/>
      <c r="DV686" s="767"/>
      <c r="DW686" s="767"/>
      <c r="DX686" s="767"/>
      <c r="DY686" s="767"/>
      <c r="DZ686" s="767"/>
      <c r="EA686" s="767"/>
      <c r="EB686" s="767"/>
      <c r="EC686" s="767"/>
      <c r="ED686" s="767"/>
      <c r="EE686" s="767"/>
      <c r="EF686" s="767"/>
      <c r="EG686" s="767"/>
      <c r="EH686" s="767"/>
      <c r="EI686" s="767"/>
      <c r="EJ686" s="767"/>
      <c r="EK686" s="767"/>
      <c r="EL686" s="767"/>
      <c r="EM686" s="767"/>
      <c r="EN686" s="767"/>
      <c r="EO686" s="767"/>
      <c r="EP686" s="767"/>
      <c r="EQ686" s="767"/>
      <c r="ER686" s="767"/>
      <c r="ES686" s="767"/>
      <c r="ET686" s="767"/>
      <c r="EU686" s="767"/>
      <c r="EV686" s="767"/>
      <c r="EW686" s="767"/>
      <c r="EX686" s="767"/>
      <c r="EY686" s="767"/>
      <c r="EZ686" s="767"/>
      <c r="FA686" s="767"/>
      <c r="FB686" s="767"/>
      <c r="FC686" s="767"/>
      <c r="FD686" s="767"/>
      <c r="FE686" s="767"/>
      <c r="FF686" s="767"/>
      <c r="FG686" s="767"/>
      <c r="FH686" s="767"/>
      <c r="FI686" s="767"/>
      <c r="FJ686" s="767"/>
      <c r="FK686" s="767"/>
      <c r="FL686" s="767"/>
      <c r="FM686" s="767"/>
      <c r="FN686" s="767"/>
      <c r="FO686" s="767"/>
      <c r="FP686" s="767"/>
      <c r="FQ686" s="767"/>
      <c r="FR686" s="767"/>
      <c r="FS686" s="767"/>
      <c r="FT686" s="767"/>
      <c r="FU686" s="767"/>
      <c r="FV686" s="767"/>
      <c r="FW686" s="767"/>
      <c r="FX686" s="767"/>
      <c r="FY686" s="767"/>
      <c r="FZ686" s="767"/>
      <c r="GA686" s="767"/>
      <c r="GB686" s="767"/>
      <c r="GC686" s="767"/>
      <c r="GD686" s="767"/>
      <c r="GE686" s="767"/>
      <c r="GF686" s="767"/>
      <c r="GG686" s="767"/>
      <c r="GH686" s="767"/>
      <c r="GI686" s="767"/>
      <c r="GJ686" s="767"/>
      <c r="GK686" s="767"/>
      <c r="GL686" s="767"/>
      <c r="GM686" s="767"/>
      <c r="GN686" s="767"/>
      <c r="GO686" s="767"/>
      <c r="GP686" s="767"/>
      <c r="GQ686" s="767"/>
      <c r="GR686" s="767"/>
      <c r="GS686" s="767"/>
      <c r="GT686" s="767"/>
      <c r="GU686" s="767"/>
      <c r="GV686" s="767"/>
      <c r="GW686" s="767"/>
      <c r="GX686" s="767"/>
      <c r="GY686" s="767"/>
      <c r="GZ686" s="767"/>
      <c r="HA686" s="767"/>
      <c r="HB686" s="767"/>
      <c r="HC686" s="767"/>
    </row>
    <row r="687" spans="1:211" s="864" customFormat="1" ht="13.9" hidden="1" customHeight="1">
      <c r="A687" s="307"/>
      <c r="B687" s="351"/>
      <c r="C687" s="971" t="str">
        <f>IF('1C TSrécur16'!L$17&lt;&gt;0,'1C TSrécur16'!$B$12,"")</f>
        <v/>
      </c>
      <c r="D687" s="972"/>
      <c r="E687" s="973"/>
      <c r="F687" s="93" t="str">
        <f>IF(AND($C687='1C TSrécur16'!$B$12,'1C TSrécur16'!$B$16="récurrentes",'1C TSrécur16'!$L$17&lt;&gt;""),'1C TSrécur16'!$L$21,"")</f>
        <v/>
      </c>
      <c r="G687" s="863"/>
      <c r="H687" s="745">
        <v>0.21</v>
      </c>
      <c r="I687" s="747">
        <v>1</v>
      </c>
      <c r="J687" s="312"/>
      <c r="K687" s="680">
        <f t="shared" si="191"/>
        <v>0</v>
      </c>
      <c r="L687" s="527">
        <f>IF(OR('1C TSrécur16'!$B$12="",'1C TSrécur16'!L$30=0),0,IF(AND('1C TSrécur16'!$B$12&lt;&gt;"",$K$2="Pôle",'1C TSrécur16'!$C$12="OUI"),(('1C TSrécur16'!L$22+'1C TSrécur16'!L$23+'1C TSrécur16'!L$24+'1C TSrécur16'!L$25+'1C TSrécur16'!L$29)/'1C TSrécur16'!L$17),IF(AND('1C TSrécur16'!$B$12&lt;&gt;"",$K$2="Pôle",'1C TSrécur16'!$C$12="NON"),(('1C TSrécur16'!L$22+'1C TSrécur16'!L$23+'1C TSrécur16'!L$24+'1C TSrécur16'!L$25+'1C TSrécur16'!L$29)/'1C TSrécur16'!L$30),IF(AND('1C TSrécur16'!$B$12&lt;&gt;"",$K$2&lt;&gt;"Pôle",'1C TSrécur16'!$C$12="OUI"),(('1C TSrécur16'!L$22+'1C TSrécur16'!L$23+'1C TSrécur16'!L$24+'1C TSrécur16'!L$25+'1C TSrécur16'!L$26+'1C TSrécur16'!L$27+'1C TSrécur16'!L$28+'1C TSrécur16'!L$29)/'1C TSrécur16'!L$17),IF(AND('1C TSrécur16'!$B$12&lt;&gt;"",$K$2&lt;&gt;"Pôle",'1C TSrécur16'!$C$12="NON"),(('1C TSrécur16'!L$22+'1C TSrécur16'!L$23+'1C TSrécur16'!L$24+'1C TSrécur16'!L$25+'1C TSrécur16'!L$26+'1C TSrécur16'!L$27+'1C TSrécur16'!L$28+'1C TSrécur16'!L$29)/'1C TSrécur16'!L$30))))))</f>
        <v>0</v>
      </c>
      <c r="M687" s="527">
        <f>IF(OR('1C TSrécur16'!$B$12="",'1C TSrécur16'!L$30=0),0,IF(AND('1C TSrécur16'!$B$12&lt;&gt;"",$K$2="Pôle",'1C TSrécur16'!$C$12="OUI"),(('1C TSrécur16'!L$26+'1C TSrécur16'!L$27+'1C TSrécur16'!L$28)/'1C TSrécur16'!L$17),IF(AND('1C TSrécur16'!$B$12&lt;&gt;"",$K$2="Pôle",'1C TSrécur16'!$C$12="NON"),(('1C TSrécur16'!L$26+'1C TSrécur16'!L$27+'1C TSrécur16'!L$28)/'1C TSrécur16'!L$30),IF(AND('1C TSrécur16'!$B$12&lt;&gt;"",$K$2&lt;&gt;"Pôle"),0))))</f>
        <v>0</v>
      </c>
      <c r="N687" s="527">
        <f>IF(AND('1C TSrécur16'!$L$17&lt;&gt;0,'1C TSrécur16'!$L$30&lt;&gt;0),L687+M687,0)</f>
        <v>0</v>
      </c>
      <c r="O687" s="542" t="str">
        <f>IF(AND('1C TSrécur16'!L$17&lt;&gt;0,'1C TSrécur16'!$C$12="OUI"),'1C TSrécur16'!L$36/'1C TSrécur16'!L$17,"")</f>
        <v/>
      </c>
      <c r="P687" s="543" t="str">
        <f>IF(AND('1C TSrécur16'!L$17&lt;&gt;0,'1C TSrécur16'!$C$12="OUI"),'1C TSrécur16'!$L$37/'1C TSrécur16'!L$17,"")</f>
        <v/>
      </c>
      <c r="Q687" s="543" t="str">
        <f>IF(AND('1C TSrécur16'!L$17&lt;&gt;0,'1C TSrécur16'!$C$12="OUI"),'1C TSrécur16'!$L$38/'1C TSrécur16'!L$17,"")</f>
        <v/>
      </c>
      <c r="R687" s="543" t="str">
        <f>IF(AND('1C TSrécur16'!L$17&lt;&gt;0,'1C TSrécur16'!$C$12="OUI"),'1C TSrécur16'!$L$39/'1C TSrécur16'!L$17,"")</f>
        <v/>
      </c>
      <c r="S687" s="543" t="str">
        <f>IF(AND('1C TSrécur16'!L$17&lt;&gt;0,'1C TSrécur16'!$C$12="OUI"),'1C TSrécur16'!$L$40/'1C TSrécur16'!L$17,"")</f>
        <v/>
      </c>
      <c r="T687" s="543" t="str">
        <f>IF(AND('1C TSrécur16'!L$17&lt;&gt;0,'1C TSrécur16'!$C$12="OUI"),'1C TSrécur16'!$L$41/'1C TSrécur16'!L$17,"")</f>
        <v/>
      </c>
      <c r="U687" s="543" t="str">
        <f>IF(AND('1C TSrécur16'!L$17&lt;&gt;0,'1C TSrécur16'!$C$12="OUI"),'1C TSrécur16'!$L$42/'1C TSrécur16'!L$17,"")</f>
        <v/>
      </c>
      <c r="V687" s="543" t="str">
        <f>IF(AND('1C TSrécur16'!L$17&lt;&gt;0,'1C TSrécur16'!$C$12="OUI"),'1C TSrécur16'!$L$43/'1C TSrécur16'!L$17,"")</f>
        <v/>
      </c>
      <c r="W687" s="543" t="str">
        <f>IF(AND('1C TSrécur16'!L$17&lt;&gt;0,'1C TSrécur16'!$C$12="OUI"),'1C TSrécur16'!$L$44/'1C TSrécur16'!L$17,"")</f>
        <v/>
      </c>
      <c r="X687" s="543" t="str">
        <f>IF(AND('1C TSrécur16'!L$17&lt;&gt;0,'1C TSrécur16'!$C$12="OUI"),'1C TSrécur16'!$L$45/'1C TSrécur16'!L$17,"")</f>
        <v/>
      </c>
      <c r="Y687" s="543" t="str">
        <f>IF(AND('1C TSrécur16'!L$17&lt;&gt;0,'1C TSrécur16'!$C$12="OUI"),'1C TSrécur16'!$L$46/'1C TSrécur16'!L$17,"")</f>
        <v/>
      </c>
      <c r="Z687" s="543" t="str">
        <f>IF(AND('1C TSrécur16'!L$17&lt;&gt;0,'1C TSrécur16'!$C$12="OUI"),'1C TSrécur16'!$L$47/'1C TSrécur16'!L$17,"")</f>
        <v/>
      </c>
      <c r="AA687" s="543" t="str">
        <f>IF(AND('1C TSrécur16'!L$17&lt;&gt;0,'1C TSrécur16'!$C$12="OUI"),'1C TSrécur16'!$L$48/'1C TSrécur16'!L$17,"")</f>
        <v/>
      </c>
      <c r="AB687" s="543" t="str">
        <f>IF(AND('1C TSrécur16'!L$17&lt;&gt;0,'1C TSrécur16'!$C$12="OUI"),'1C TSrécur16'!$L$49/'1C TSrécur16'!L$17,"")</f>
        <v/>
      </c>
      <c r="AC687" s="543" t="str">
        <f>IF(AND('1C TSrécur16'!L$17&lt;&gt;0,'1C TSrécur16'!$C$12="OUI"),'1C TSrécur16'!$L$50/'1C TSrécur16'!L$17,"")</f>
        <v/>
      </c>
      <c r="AD687" s="543" t="str">
        <f>IF(AND('1C TSrécur16'!L$17&lt;&gt;0,'1C TSrécur16'!$C$12="OUI"),'1C TSrécur16'!$L$51/'1C TSrécur16'!L$17,"")</f>
        <v/>
      </c>
      <c r="AE687" s="543" t="str">
        <f>IF(AND('1C TSrécur16'!L$17&lt;&gt;0,'1C TSrécur16'!$C$12="OUI"),'1C TSrécur16'!$L$52/'1C TSrécur16'!L$17,"")</f>
        <v/>
      </c>
      <c r="AF687" s="543" t="str">
        <f>IF(AND('1C TSrécur16'!L$17&lt;&gt;0,'1C TSrécur16'!$C$12="OUI"),'1C TSrécur16'!$L$53/'1C TSrécur16'!L$17,"")</f>
        <v/>
      </c>
      <c r="AG687" s="543" t="str">
        <f>IF(AND('1C TSrécur16'!L$17&lt;&gt;0,'1C TSrécur16'!$C$12="OUI"),'1C TSrécur16'!$L$54/'1C TSrécur16'!L$17,"")</f>
        <v/>
      </c>
      <c r="AH687" s="543" t="str">
        <f>IF(AND('1C TSrécur16'!L$17&lt;&gt;0,'1C TSrécur16'!$C$12="OUI"),'1C TSrécur16'!$L$55/'1C TSrécur16'!L$17,"")</f>
        <v/>
      </c>
      <c r="AI687" s="543" t="str">
        <f>IF(AND('1C TSrécur16'!L$17&lt;&gt;0,'1C TSrécur16'!$C$12="OUI"),'1C TSrécur16'!$L$56/'1C TSrécur16'!L$17,"")</f>
        <v/>
      </c>
      <c r="AJ687" s="543" t="str">
        <f>IF(AND('1C TSrécur16'!L$17&lt;&gt;0,'1C TSrécur16'!$C$12="OUI"),'1C TSrécur16'!$L$57/'1C TSrécur16'!L$17,"")</f>
        <v/>
      </c>
      <c r="AK687" s="543">
        <f>IF(AND('1C TSrécur16'!L$17&lt;&gt;0,'1C TSrécur16'!$C$12="OUI"),'1C TSrécur16'!L$58/'1C TSrécur16'!L$17,0)</f>
        <v>0</v>
      </c>
      <c r="AL687" s="72">
        <f>IF(AND('1C TSrécur16'!$B$12&lt;&gt;"",'1C TSrécur16'!$C$12="OUI"),N687+AK687,N687)</f>
        <v>0</v>
      </c>
      <c r="AM687" s="344">
        <f t="shared" si="222"/>
        <v>0</v>
      </c>
      <c r="AN687" s="344">
        <f t="shared" si="223"/>
        <v>0</v>
      </c>
      <c r="AO687" s="345">
        <f t="shared" si="224"/>
        <v>0</v>
      </c>
      <c r="AP687" s="573">
        <f t="shared" si="225"/>
        <v>0</v>
      </c>
      <c r="AQ687" s="583">
        <f t="shared" si="226"/>
        <v>0</v>
      </c>
      <c r="AR687" s="579"/>
      <c r="AS687" s="102"/>
      <c r="AT687" s="27" t="str">
        <f>IF('1C TSrécur16'!L$17*FICHE!$C$13&lt;J687,"Forfait limité à "&amp;FICHE!$C$13&amp;"€/jour","")</f>
        <v/>
      </c>
      <c r="AU687" s="592"/>
      <c r="AV687" s="824"/>
      <c r="AW687" s="824"/>
      <c r="AX687" s="824"/>
      <c r="AY687" s="824"/>
      <c r="AZ687" s="824"/>
      <c r="BA687" s="767"/>
      <c r="BB687" s="767"/>
      <c r="BC687" s="767"/>
      <c r="BD687" s="767"/>
      <c r="BE687" s="767"/>
      <c r="BF687" s="767"/>
      <c r="BG687" s="767"/>
      <c r="BH687" s="767"/>
      <c r="BI687" s="767"/>
      <c r="BJ687" s="767"/>
      <c r="BK687" s="767"/>
      <c r="BL687" s="767"/>
      <c r="BM687" s="767"/>
      <c r="BN687" s="767"/>
      <c r="BO687" s="767"/>
      <c r="BP687" s="767"/>
      <c r="BQ687" s="767"/>
      <c r="BR687" s="767"/>
      <c r="BS687" s="767"/>
      <c r="BT687" s="767"/>
      <c r="BU687" s="767"/>
      <c r="BV687" s="767"/>
      <c r="BW687" s="767"/>
      <c r="BX687" s="767"/>
      <c r="BY687" s="767"/>
      <c r="BZ687" s="767"/>
      <c r="CA687" s="767"/>
      <c r="CB687" s="767"/>
      <c r="CC687" s="767"/>
      <c r="CD687" s="767"/>
      <c r="CE687" s="767"/>
      <c r="CF687" s="767"/>
      <c r="CG687" s="767"/>
      <c r="CH687" s="767"/>
      <c r="CI687" s="767"/>
      <c r="CJ687" s="767"/>
      <c r="CK687" s="767"/>
      <c r="CL687" s="767"/>
      <c r="CM687" s="767"/>
      <c r="CN687" s="767"/>
      <c r="CO687" s="767"/>
      <c r="CP687" s="767"/>
      <c r="CQ687" s="767"/>
      <c r="CR687" s="767"/>
      <c r="CS687" s="767"/>
      <c r="CT687" s="767"/>
      <c r="CU687" s="767"/>
      <c r="CV687" s="767"/>
      <c r="CW687" s="767"/>
      <c r="CX687" s="767"/>
      <c r="CY687" s="767"/>
      <c r="CZ687" s="767"/>
      <c r="DA687" s="767"/>
      <c r="DB687" s="767"/>
      <c r="DC687" s="767"/>
      <c r="DD687" s="767"/>
      <c r="DE687" s="767"/>
      <c r="DF687" s="767"/>
      <c r="DG687" s="767"/>
      <c r="DH687" s="767"/>
      <c r="DI687" s="767"/>
      <c r="DJ687" s="767"/>
      <c r="DK687" s="767"/>
      <c r="DL687" s="767"/>
      <c r="DM687" s="767"/>
      <c r="DN687" s="767"/>
      <c r="DO687" s="767"/>
      <c r="DP687" s="767"/>
      <c r="DQ687" s="767"/>
      <c r="DR687" s="767"/>
      <c r="DS687" s="767"/>
      <c r="DT687" s="767"/>
      <c r="DU687" s="767"/>
      <c r="DV687" s="767"/>
      <c r="DW687" s="767"/>
      <c r="DX687" s="767"/>
      <c r="DY687" s="767"/>
      <c r="DZ687" s="767"/>
      <c r="EA687" s="767"/>
      <c r="EB687" s="767"/>
      <c r="EC687" s="767"/>
      <c r="ED687" s="767"/>
      <c r="EE687" s="767"/>
      <c r="EF687" s="767"/>
      <c r="EG687" s="767"/>
      <c r="EH687" s="767"/>
      <c r="EI687" s="767"/>
      <c r="EJ687" s="767"/>
      <c r="EK687" s="767"/>
      <c r="EL687" s="767"/>
      <c r="EM687" s="767"/>
      <c r="EN687" s="767"/>
      <c r="EO687" s="767"/>
      <c r="EP687" s="767"/>
      <c r="EQ687" s="767"/>
      <c r="ER687" s="767"/>
      <c r="ES687" s="767"/>
      <c r="ET687" s="767"/>
      <c r="EU687" s="767"/>
      <c r="EV687" s="767"/>
      <c r="EW687" s="767"/>
      <c r="EX687" s="767"/>
      <c r="EY687" s="767"/>
      <c r="EZ687" s="767"/>
      <c r="FA687" s="767"/>
      <c r="FB687" s="767"/>
      <c r="FC687" s="767"/>
      <c r="FD687" s="767"/>
      <c r="FE687" s="767"/>
      <c r="FF687" s="767"/>
      <c r="FG687" s="767"/>
      <c r="FH687" s="767"/>
      <c r="FI687" s="767"/>
      <c r="FJ687" s="767"/>
      <c r="FK687" s="767"/>
      <c r="FL687" s="767"/>
      <c r="FM687" s="767"/>
      <c r="FN687" s="767"/>
      <c r="FO687" s="767"/>
      <c r="FP687" s="767"/>
      <c r="FQ687" s="767"/>
      <c r="FR687" s="767"/>
      <c r="FS687" s="767"/>
      <c r="FT687" s="767"/>
      <c r="FU687" s="767"/>
      <c r="FV687" s="767"/>
      <c r="FW687" s="767"/>
      <c r="FX687" s="767"/>
      <c r="FY687" s="767"/>
      <c r="FZ687" s="767"/>
      <c r="GA687" s="767"/>
      <c r="GB687" s="767"/>
      <c r="GC687" s="767"/>
      <c r="GD687" s="767"/>
      <c r="GE687" s="767"/>
      <c r="GF687" s="767"/>
      <c r="GG687" s="767"/>
      <c r="GH687" s="767"/>
      <c r="GI687" s="767"/>
      <c r="GJ687" s="767"/>
      <c r="GK687" s="767"/>
      <c r="GL687" s="767"/>
      <c r="GM687" s="767"/>
      <c r="GN687" s="767"/>
      <c r="GO687" s="767"/>
      <c r="GP687" s="767"/>
      <c r="GQ687" s="767"/>
      <c r="GR687" s="767"/>
      <c r="GS687" s="767"/>
      <c r="GT687" s="767"/>
      <c r="GU687" s="767"/>
      <c r="GV687" s="767"/>
      <c r="GW687" s="767"/>
      <c r="GX687" s="767"/>
      <c r="GY687" s="767"/>
      <c r="GZ687" s="767"/>
      <c r="HA687" s="767"/>
      <c r="HB687" s="767"/>
      <c r="HC687" s="767"/>
    </row>
    <row r="688" spans="1:211" s="864" customFormat="1" ht="13.9" hidden="1" customHeight="1">
      <c r="A688" s="307"/>
      <c r="B688" s="351"/>
      <c r="C688" s="971" t="str">
        <f>IF('1C TSrécur16'!M$17&lt;&gt;0,'1C TSrécur16'!$B$12,"")</f>
        <v/>
      </c>
      <c r="D688" s="972"/>
      <c r="E688" s="973"/>
      <c r="F688" s="93" t="str">
        <f>IF(AND($C688='1C TSrécur16'!$B$12,'1C TSrécur16'!$B$16="récurrentes",'1C TSrécur16'!$M$17&lt;&gt;""),'1C TSrécur16'!$M$21,"")</f>
        <v/>
      </c>
      <c r="G688" s="863"/>
      <c r="H688" s="745">
        <v>0.21</v>
      </c>
      <c r="I688" s="747">
        <v>1</v>
      </c>
      <c r="J688" s="312"/>
      <c r="K688" s="680">
        <f t="shared" si="191"/>
        <v>0</v>
      </c>
      <c r="L688" s="527">
        <f>IF(OR('1C TSrécur16'!$B$12="",'1C TSrécur16'!M$30=0),0,IF(AND('1C TSrécur16'!$B$12&lt;&gt;"",$K$2="Pôle",'1C TSrécur16'!$C$12="OUI"),(('1C TSrécur16'!M$22+'1C TSrécur16'!M$23+'1C TSrécur16'!M$24+'1C TSrécur16'!M$25+'1C TSrécur16'!M$29)/'1C TSrécur16'!M$17),IF(AND('1C TSrécur16'!$B$12&lt;&gt;"",$K$2="Pôle",'1C TSrécur16'!$C$12="NON"),(('1C TSrécur16'!M$22+'1C TSrécur16'!M$23+'1C TSrécur16'!M$24+'1C TSrécur16'!M$25+'1C TSrécur16'!M$29)/'1C TSrécur16'!M$30),IF(AND('1C TSrécur16'!$B$12&lt;&gt;"",$K$2&lt;&gt;"Pôle",'1C TSrécur16'!$C$12="OUI"),(('1C TSrécur16'!M$22+'1C TSrécur16'!M$23+'1C TSrécur16'!M$24+'1C TSrécur16'!M$25+'1C TSrécur16'!M$26+'1C TSrécur16'!M$27+'1C TSrécur16'!M$28+'1C TSrécur16'!M$29)/'1C TSrécur16'!M$17),IF(AND('1C TSrécur16'!$B$12&lt;&gt;"",$K$2&lt;&gt;"Pôle",'1C TSrécur16'!$C$12="NON"),(('1C TSrécur16'!M$22+'1C TSrécur16'!M$23+'1C TSrécur16'!M$24+'1C TSrécur16'!M$25+'1C TSrécur16'!M$26+'1C TSrécur16'!M$27+'1C TSrécur16'!M$28+'1C TSrécur16'!M$29)/'1C TSrécur16'!M$30))))))</f>
        <v>0</v>
      </c>
      <c r="M688" s="527">
        <f>IF(OR('1C TSrécur16'!$B$12="",'1C TSrécur16'!M$30=0),0,IF(AND('1C TSrécur16'!$B$12&lt;&gt;"",$K$2="Pôle",'1C TSrécur16'!$C$12="OUI"),(('1C TSrécur16'!M$26+'1C TSrécur16'!M$27+'1C TSrécur16'!M$28)/'1C TSrécur16'!M$17),IF(AND('1C TSrécur16'!$B$12&lt;&gt;"",$K$2="Pôle",'1C TSrécur16'!$C$12="NON"),(('1C TSrécur16'!M$26+'1C TSrécur16'!M$27+'1C TSrécur16'!M$28)/'1C TSrécur16'!M$30),IF(AND('1C TSrécur16'!$B$12&lt;&gt;"",$K$2&lt;&gt;"Pôle"),0))))</f>
        <v>0</v>
      </c>
      <c r="N688" s="527">
        <f>IF(AND('1C TSrécur16'!$M$17&lt;&gt;0,'1C TSrécur16'!$M$30&lt;&gt;0),L688+M688,0)</f>
        <v>0</v>
      </c>
      <c r="O688" s="542" t="str">
        <f>IF(AND('1C TSrécur16'!M$17&lt;&gt;0,'1C TSrécur16'!$C$12="OUI"),'1C TSrécur16'!M$36/'1C TSrécur16'!M$17,"")</f>
        <v/>
      </c>
      <c r="P688" s="543" t="str">
        <f>IF(AND('1C TSrécur16'!M$17&lt;&gt;0,'1C TSrécur16'!$C$12="OUI"),'1C TSrécur16'!$M$37/'1C TSrécur16'!M$17,"")</f>
        <v/>
      </c>
      <c r="Q688" s="543" t="str">
        <f>IF(AND('1C TSrécur16'!M$17&lt;&gt;0,'1C TSrécur16'!$C$12="OUI"),'1C TSrécur16'!$M$38/'1C TSrécur16'!M$17,"")</f>
        <v/>
      </c>
      <c r="R688" s="543" t="str">
        <f>IF(AND('1C TSrécur16'!M$17&lt;&gt;0,'1C TSrécur16'!$C$12="OUI"),'1C TSrécur16'!$M$39/'1C TSrécur16'!M$17,"")</f>
        <v/>
      </c>
      <c r="S688" s="543" t="str">
        <f>IF(AND('1C TSrécur16'!M$17&lt;&gt;0,'1C TSrécur16'!$C$12="OUI"),'1C TSrécur16'!$M$40/'1C TSrécur16'!M$17,"")</f>
        <v/>
      </c>
      <c r="T688" s="543" t="str">
        <f>IF(AND('1C TSrécur16'!M$17&lt;&gt;0,'1C TSrécur16'!$C$12="OUI"),'1C TSrécur16'!$M$41/'1C TSrécur16'!M$17,"")</f>
        <v/>
      </c>
      <c r="U688" s="543" t="str">
        <f>IF(AND('1C TSrécur16'!M$17&lt;&gt;0,'1C TSrécur16'!$C$12="OUI"),'1C TSrécur16'!$M$42/'1C TSrécur16'!M$17,"")</f>
        <v/>
      </c>
      <c r="V688" s="543" t="str">
        <f>IF(AND('1C TSrécur16'!M$17&lt;&gt;0,'1C TSrécur16'!$C$12="OUI"),'1C TSrécur16'!$M$43/'1C TSrécur16'!M$17,"")</f>
        <v/>
      </c>
      <c r="W688" s="543" t="str">
        <f>IF(AND('1C TSrécur16'!M$17&lt;&gt;0,'1C TSrécur16'!$C$12="OUI"),'1C TSrécur16'!$M$44/'1C TSrécur16'!M$17,"")</f>
        <v/>
      </c>
      <c r="X688" s="543" t="str">
        <f>IF(AND('1C TSrécur16'!M$17&lt;&gt;0,'1C TSrécur16'!$C$12="OUI"),'1C TSrécur16'!$M$45/'1C TSrécur16'!M$17,"")</f>
        <v/>
      </c>
      <c r="Y688" s="543" t="str">
        <f>IF(AND('1C TSrécur16'!M$17&lt;&gt;0,'1C TSrécur16'!$C$12="OUI"),'1C TSrécur16'!$M$46/'1C TSrécur16'!M$17,"")</f>
        <v/>
      </c>
      <c r="Z688" s="543" t="str">
        <f>IF(AND('1C TSrécur16'!M$17&lt;&gt;0,'1C TSrécur16'!$C$12="OUI"),'1C TSrécur16'!$M$47/'1C TSrécur16'!M$17,"")</f>
        <v/>
      </c>
      <c r="AA688" s="543" t="str">
        <f>IF(AND('1C TSrécur16'!M$17&lt;&gt;0,'1C TSrécur16'!$C$12="OUI"),'1C TSrécur16'!$M$48/'1C TSrécur16'!M$17,"")</f>
        <v/>
      </c>
      <c r="AB688" s="543" t="str">
        <f>IF(AND('1C TSrécur16'!M$17&lt;&gt;0,'1C TSrécur16'!$C$12="OUI"),'1C TSrécur16'!$M$49/'1C TSrécur16'!M$17,"")</f>
        <v/>
      </c>
      <c r="AC688" s="543" t="str">
        <f>IF(AND('1C TSrécur16'!M$17&lt;&gt;0,'1C TSrécur16'!$C$12="OUI"),'1C TSrécur16'!$M$50/'1C TSrécur16'!M$17,"")</f>
        <v/>
      </c>
      <c r="AD688" s="543" t="str">
        <f>IF(AND('1C TSrécur16'!M$17&lt;&gt;0,'1C TSrécur16'!$C$12="OUI"),'1C TSrécur16'!$M$51/'1C TSrécur16'!M$17,"")</f>
        <v/>
      </c>
      <c r="AE688" s="543" t="str">
        <f>IF(AND('1C TSrécur16'!M$17&lt;&gt;0,'1C TSrécur16'!$C$12="OUI"),'1C TSrécur16'!$M$52/'1C TSrécur16'!M$17,"")</f>
        <v/>
      </c>
      <c r="AF688" s="543" t="str">
        <f>IF(AND('1C TSrécur16'!M$17&lt;&gt;0,'1C TSrécur16'!$C$12="OUI"),'1C TSrécur16'!$M$53/'1C TSrécur16'!M$17,"")</f>
        <v/>
      </c>
      <c r="AG688" s="543" t="str">
        <f>IF(AND('1C TSrécur16'!M$17&lt;&gt;0,'1C TSrécur16'!$C$12="OUI"),'1C TSrécur16'!$M$54/'1C TSrécur16'!M$17,"")</f>
        <v/>
      </c>
      <c r="AH688" s="543" t="str">
        <f>IF(AND('1C TSrécur16'!M$17&lt;&gt;0,'1C TSrécur16'!$C$12="OUI"),'1C TSrécur16'!$M$55/'1C TSrécur16'!M$17,"")</f>
        <v/>
      </c>
      <c r="AI688" s="543" t="str">
        <f>IF(AND('1C TSrécur16'!M$17&lt;&gt;0,'1C TSrécur16'!$C$12="OUI"),'1C TSrécur16'!$M$56/'1C TSrécur16'!M$17,"")</f>
        <v/>
      </c>
      <c r="AJ688" s="543" t="str">
        <f>IF(AND('1C TSrécur16'!M$17&lt;&gt;0,'1C TSrécur16'!$C$12="OUI"),'1C TSrécur16'!$M$57/'1C TSrécur16'!M$17,"")</f>
        <v/>
      </c>
      <c r="AK688" s="543">
        <f>IF(AND('1C TSrécur16'!M$17&lt;&gt;0,'1C TSrécur16'!$C$12="OUI"),'1C TSrécur16'!M$58/'1C TSrécur16'!M$17,0)</f>
        <v>0</v>
      </c>
      <c r="AL688" s="72">
        <f>IF(AND('1C TSrécur16'!$B$12&lt;&gt;"",'1C TSrécur16'!$C$12="OUI"),N688+AK688,N688)</f>
        <v>0</v>
      </c>
      <c r="AM688" s="344">
        <f t="shared" si="222"/>
        <v>0</v>
      </c>
      <c r="AN688" s="344">
        <f t="shared" si="223"/>
        <v>0</v>
      </c>
      <c r="AO688" s="345">
        <f t="shared" si="224"/>
        <v>0</v>
      </c>
      <c r="AP688" s="573">
        <f t="shared" si="225"/>
        <v>0</v>
      </c>
      <c r="AQ688" s="583">
        <f t="shared" si="226"/>
        <v>0</v>
      </c>
      <c r="AR688" s="579"/>
      <c r="AS688" s="102"/>
      <c r="AT688" s="27" t="str">
        <f>IF('1C TSrécur16'!M$17*FICHE!$C$13&lt;J688,"Forfait limité à "&amp;FICHE!$C$13&amp;"€/jour","")</f>
        <v/>
      </c>
      <c r="AU688" s="592"/>
      <c r="AV688" s="824"/>
      <c r="AW688" s="824"/>
      <c r="AX688" s="824"/>
      <c r="AY688" s="824"/>
      <c r="AZ688" s="824"/>
      <c r="BA688" s="767"/>
      <c r="BB688" s="767"/>
      <c r="BC688" s="767"/>
      <c r="BD688" s="767"/>
      <c r="BE688" s="767"/>
      <c r="BF688" s="767"/>
      <c r="BG688" s="767"/>
      <c r="BH688" s="767"/>
      <c r="BI688" s="767"/>
      <c r="BJ688" s="767"/>
      <c r="BK688" s="767"/>
      <c r="BL688" s="767"/>
      <c r="BM688" s="767"/>
      <c r="BN688" s="767"/>
      <c r="BO688" s="767"/>
      <c r="BP688" s="767"/>
      <c r="BQ688" s="767"/>
      <c r="BR688" s="767"/>
      <c r="BS688" s="767"/>
      <c r="BT688" s="767"/>
      <c r="BU688" s="767"/>
      <c r="BV688" s="767"/>
      <c r="BW688" s="767"/>
      <c r="BX688" s="767"/>
      <c r="BY688" s="767"/>
      <c r="BZ688" s="767"/>
      <c r="CA688" s="767"/>
      <c r="CB688" s="767"/>
      <c r="CC688" s="767"/>
      <c r="CD688" s="767"/>
      <c r="CE688" s="767"/>
      <c r="CF688" s="767"/>
      <c r="CG688" s="767"/>
      <c r="CH688" s="767"/>
      <c r="CI688" s="767"/>
      <c r="CJ688" s="767"/>
      <c r="CK688" s="767"/>
      <c r="CL688" s="767"/>
      <c r="CM688" s="767"/>
      <c r="CN688" s="767"/>
      <c r="CO688" s="767"/>
      <c r="CP688" s="767"/>
      <c r="CQ688" s="767"/>
      <c r="CR688" s="767"/>
      <c r="CS688" s="767"/>
      <c r="CT688" s="767"/>
      <c r="CU688" s="767"/>
      <c r="CV688" s="767"/>
      <c r="CW688" s="767"/>
      <c r="CX688" s="767"/>
      <c r="CY688" s="767"/>
      <c r="CZ688" s="767"/>
      <c r="DA688" s="767"/>
      <c r="DB688" s="767"/>
      <c r="DC688" s="767"/>
      <c r="DD688" s="767"/>
      <c r="DE688" s="767"/>
      <c r="DF688" s="767"/>
      <c r="DG688" s="767"/>
      <c r="DH688" s="767"/>
      <c r="DI688" s="767"/>
      <c r="DJ688" s="767"/>
      <c r="DK688" s="767"/>
      <c r="DL688" s="767"/>
      <c r="DM688" s="767"/>
      <c r="DN688" s="767"/>
      <c r="DO688" s="767"/>
      <c r="DP688" s="767"/>
      <c r="DQ688" s="767"/>
      <c r="DR688" s="767"/>
      <c r="DS688" s="767"/>
      <c r="DT688" s="767"/>
      <c r="DU688" s="767"/>
      <c r="DV688" s="767"/>
      <c r="DW688" s="767"/>
      <c r="DX688" s="767"/>
      <c r="DY688" s="767"/>
      <c r="DZ688" s="767"/>
      <c r="EA688" s="767"/>
      <c r="EB688" s="767"/>
      <c r="EC688" s="767"/>
      <c r="ED688" s="767"/>
      <c r="EE688" s="767"/>
      <c r="EF688" s="767"/>
      <c r="EG688" s="767"/>
      <c r="EH688" s="767"/>
      <c r="EI688" s="767"/>
      <c r="EJ688" s="767"/>
      <c r="EK688" s="767"/>
      <c r="EL688" s="767"/>
      <c r="EM688" s="767"/>
      <c r="EN688" s="767"/>
      <c r="EO688" s="767"/>
      <c r="EP688" s="767"/>
      <c r="EQ688" s="767"/>
      <c r="ER688" s="767"/>
      <c r="ES688" s="767"/>
      <c r="ET688" s="767"/>
      <c r="EU688" s="767"/>
      <c r="EV688" s="767"/>
      <c r="EW688" s="767"/>
      <c r="EX688" s="767"/>
      <c r="EY688" s="767"/>
      <c r="EZ688" s="767"/>
      <c r="FA688" s="767"/>
      <c r="FB688" s="767"/>
      <c r="FC688" s="767"/>
      <c r="FD688" s="767"/>
      <c r="FE688" s="767"/>
      <c r="FF688" s="767"/>
      <c r="FG688" s="767"/>
      <c r="FH688" s="767"/>
      <c r="FI688" s="767"/>
      <c r="FJ688" s="767"/>
      <c r="FK688" s="767"/>
      <c r="FL688" s="767"/>
      <c r="FM688" s="767"/>
      <c r="FN688" s="767"/>
      <c r="FO688" s="767"/>
      <c r="FP688" s="767"/>
      <c r="FQ688" s="767"/>
      <c r="FR688" s="767"/>
      <c r="FS688" s="767"/>
      <c r="FT688" s="767"/>
      <c r="FU688" s="767"/>
      <c r="FV688" s="767"/>
      <c r="FW688" s="767"/>
      <c r="FX688" s="767"/>
      <c r="FY688" s="767"/>
      <c r="FZ688" s="767"/>
      <c r="GA688" s="767"/>
      <c r="GB688" s="767"/>
      <c r="GC688" s="767"/>
      <c r="GD688" s="767"/>
      <c r="GE688" s="767"/>
      <c r="GF688" s="767"/>
      <c r="GG688" s="767"/>
      <c r="GH688" s="767"/>
      <c r="GI688" s="767"/>
      <c r="GJ688" s="767"/>
      <c r="GK688" s="767"/>
      <c r="GL688" s="767"/>
      <c r="GM688" s="767"/>
      <c r="GN688" s="767"/>
      <c r="GO688" s="767"/>
      <c r="GP688" s="767"/>
      <c r="GQ688" s="767"/>
      <c r="GR688" s="767"/>
      <c r="GS688" s="767"/>
      <c r="GT688" s="767"/>
      <c r="GU688" s="767"/>
      <c r="GV688" s="767"/>
      <c r="GW688" s="767"/>
      <c r="GX688" s="767"/>
      <c r="GY688" s="767"/>
      <c r="GZ688" s="767"/>
      <c r="HA688" s="767"/>
      <c r="HB688" s="767"/>
      <c r="HC688" s="767"/>
    </row>
    <row r="689" spans="1:211" s="864" customFormat="1" ht="13.9" hidden="1" customHeight="1">
      <c r="A689" s="307"/>
      <c r="B689" s="351"/>
      <c r="C689" s="971" t="str">
        <f>IF('1C TSrécur16'!N$17&lt;&gt;0,'1C TSrécur16'!$B$12,"")</f>
        <v/>
      </c>
      <c r="D689" s="972"/>
      <c r="E689" s="973"/>
      <c r="F689" s="93" t="str">
        <f>IF(AND($C689='1C TSrécur16'!$B$12,'1C TSrécur16'!$B$16="récurrentes",'1C TSrécur16'!$N$17&lt;&gt;""),'1C TSrécur16'!$N$21,"")</f>
        <v/>
      </c>
      <c r="G689" s="842"/>
      <c r="H689" s="745">
        <v>0.21</v>
      </c>
      <c r="I689" s="747">
        <v>1</v>
      </c>
      <c r="J689" s="312"/>
      <c r="K689" s="680">
        <f t="shared" si="191"/>
        <v>0</v>
      </c>
      <c r="L689" s="527">
        <f>IF(OR('1C TSrécur16'!$B$12="",'1C TSrécur16'!N$30=0),0,IF(AND('1C TSrécur16'!$B$12&lt;&gt;"",$K$2="Pôle",'1C TSrécur16'!$C$12="OUI"),(('1C TSrécur16'!N$22+'1C TSrécur16'!N$23+'1C TSrécur16'!N$24+'1C TSrécur16'!N$25+'1C TSrécur16'!N$29)/'1C TSrécur16'!N$17),IF(AND('1C TSrécur16'!$B$12&lt;&gt;"",$K$2="Pôle",'1C TSrécur16'!$C$12="NON"),(('1C TSrécur16'!N$22+'1C TSrécur16'!N$23+'1C TSrécur16'!N$24+'1C TSrécur16'!N$25+'1C TSrécur16'!N$29)/'1C TSrécur16'!N$30),IF(AND('1C TSrécur16'!$B$12&lt;&gt;"",$K$2&lt;&gt;"Pôle",'1C TSrécur16'!$C$12="OUI"),(('1C TSrécur16'!N$22+'1C TSrécur16'!N$23+'1C TSrécur16'!N$24+'1C TSrécur16'!N$25+'1C TSrécur16'!N$26+'1C TSrécur16'!N$27+'1C TSrécur16'!N$28+'1C TSrécur16'!N$29)/'1C TSrécur16'!N$17),IF(AND('1C TSrécur16'!$B$12&lt;&gt;"",$K$2&lt;&gt;"Pôle",'1C TSrécur16'!$C$12="NON"),(('1C TSrécur16'!N$22+'1C TSrécur16'!N$23+'1C TSrécur16'!N$24+'1C TSrécur16'!N$25+'1C TSrécur16'!N$26+'1C TSrécur16'!N$27+'1C TSrécur16'!N$28+'1C TSrécur16'!N$29)/'1C TSrécur16'!N$30))))))</f>
        <v>0</v>
      </c>
      <c r="M689" s="527">
        <f>IF(OR('1C TSrécur16'!$B$12="",'1C TSrécur16'!N$30=0),0,IF(AND('1C TSrécur16'!$B$12&lt;&gt;"",$K$2="Pôle",'1C TSrécur16'!$C$12="OUI"),(('1C TSrécur16'!N$26+'1C TSrécur16'!N$27+'1C TSrécur16'!N$28)/'1C TSrécur16'!N$17),IF(AND('1C TSrécur16'!$B$12&lt;&gt;"",$K$2="Pôle",'1C TSrécur16'!$C$12="NON"),(('1C TSrécur16'!N$26+'1C TSrécur16'!N$27+'1C TSrécur16'!N$28)/'1C TSrécur16'!N$30),IF(AND('1C TSrécur16'!$B$12&lt;&gt;"",$K$2&lt;&gt;"Pôle"),0))))</f>
        <v>0</v>
      </c>
      <c r="N689" s="527">
        <f>IF(AND('1C TSrécur16'!$N$17&lt;&gt;0,'1C TSrécur16'!$N$30&lt;&gt;0),L689+M689,0)</f>
        <v>0</v>
      </c>
      <c r="O689" s="542" t="str">
        <f>IF(AND('1C TSrécur16'!N$17&lt;&gt;0,'1C TSrécur16'!$C$12="OUI"),'1C TSrécur16'!N$36/'1C TSrécur16'!N$17,"")</f>
        <v/>
      </c>
      <c r="P689" s="543" t="str">
        <f>IF(AND('1C TSrécur16'!N$17&lt;&gt;0,'1C TSrécur16'!$C$12="OUI"),'1C TSrécur16'!$N$37/'1C TSrécur16'!N$17,"")</f>
        <v/>
      </c>
      <c r="Q689" s="543" t="str">
        <f>IF(AND('1C TSrécur16'!N$17&lt;&gt;0,'1C TSrécur16'!$C$12="OUI"),'1C TSrécur16'!$N$38/'1C TSrécur16'!N$17,"")</f>
        <v/>
      </c>
      <c r="R689" s="543" t="str">
        <f>IF(AND('1C TSrécur16'!N$17&lt;&gt;0,'1C TSrécur16'!$C$12="OUI"),'1C TSrécur16'!$N$39/'1C TSrécur16'!N$17,"")</f>
        <v/>
      </c>
      <c r="S689" s="543" t="str">
        <f>IF(AND('1C TSrécur16'!N$17&lt;&gt;0,'1C TSrécur16'!$C$12="OUI"),'1C TSrécur16'!$N$40/'1C TSrécur16'!N$17,"")</f>
        <v/>
      </c>
      <c r="T689" s="543" t="str">
        <f>IF(AND('1C TSrécur16'!N$17&lt;&gt;0,'1C TSrécur16'!$C$12="OUI"),'1C TSrécur16'!$N$41/'1C TSrécur16'!N$17,"")</f>
        <v/>
      </c>
      <c r="U689" s="543" t="str">
        <f>IF(AND('1C TSrécur16'!N$17&lt;&gt;0,'1C TSrécur16'!$C$12="OUI"),'1C TSrécur16'!$N$42/'1C TSrécur16'!N$17,"")</f>
        <v/>
      </c>
      <c r="V689" s="543" t="str">
        <f>IF(AND('1C TSrécur16'!N$17&lt;&gt;0,'1C TSrécur16'!$C$12="OUI"),'1C TSrécur16'!$N$43/'1C TSrécur16'!N$17,"")</f>
        <v/>
      </c>
      <c r="W689" s="543" t="str">
        <f>IF(AND('1C TSrécur16'!N$17&lt;&gt;0,'1C TSrécur16'!$C$12="OUI"),'1C TSrécur16'!$N$44/'1C TSrécur16'!N$17,"")</f>
        <v/>
      </c>
      <c r="X689" s="543" t="str">
        <f>IF(AND('1C TSrécur16'!N$17&lt;&gt;0,'1C TSrécur16'!$C$12="OUI"),'1C TSrécur16'!$N$45/'1C TSrécur16'!N$17,"")</f>
        <v/>
      </c>
      <c r="Y689" s="543" t="str">
        <f>IF(AND('1C TSrécur16'!N$17&lt;&gt;0,'1C TSrécur16'!$C$12="OUI"),'1C TSrécur16'!$N$46/'1C TSrécur16'!N$17,"")</f>
        <v/>
      </c>
      <c r="Z689" s="543" t="str">
        <f>IF(AND('1C TSrécur16'!N$17&lt;&gt;0,'1C TSrécur16'!$C$12="OUI"),'1C TSrécur16'!$N$47/'1C TSrécur16'!N$17,"")</f>
        <v/>
      </c>
      <c r="AA689" s="543" t="str">
        <f>IF(AND('1C TSrécur16'!N$17&lt;&gt;0,'1C TSrécur16'!$C$12="OUI"),'1C TSrécur16'!$N$48/'1C TSrécur16'!N$17,"")</f>
        <v/>
      </c>
      <c r="AB689" s="543" t="str">
        <f>IF(AND('1C TSrécur16'!N$17&lt;&gt;0,'1C TSrécur16'!$C$12="OUI"),'1C TSrécur16'!$N$49/'1C TSrécur16'!N$17,"")</f>
        <v/>
      </c>
      <c r="AC689" s="543" t="str">
        <f>IF(AND('1C TSrécur16'!N$17&lt;&gt;0,'1C TSrécur16'!$C$12="OUI"),'1C TSrécur16'!$N$50/'1C TSrécur16'!N$17,"")</f>
        <v/>
      </c>
      <c r="AD689" s="543" t="str">
        <f>IF(AND('1C TSrécur16'!N$17&lt;&gt;0,'1C TSrécur16'!$C$12="OUI"),'1C TSrécur16'!$N$51/'1C TSrécur16'!N$17,"")</f>
        <v/>
      </c>
      <c r="AE689" s="543" t="str">
        <f>IF(AND('1C TSrécur16'!N$17&lt;&gt;0,'1C TSrécur16'!$C$12="OUI"),'1C TSrécur16'!$N$52/'1C TSrécur16'!N$17,"")</f>
        <v/>
      </c>
      <c r="AF689" s="543" t="str">
        <f>IF(AND('1C TSrécur16'!N$17&lt;&gt;0,'1C TSrécur16'!$C$12="OUI"),'1C TSrécur16'!$N$53/'1C TSrécur16'!N$17,"")</f>
        <v/>
      </c>
      <c r="AG689" s="543" t="str">
        <f>IF(AND('1C TSrécur16'!N$17&lt;&gt;0,'1C TSrécur16'!$C$12="OUI"),'1C TSrécur16'!$N$54/'1C TSrécur16'!N$17,"")</f>
        <v/>
      </c>
      <c r="AH689" s="543" t="str">
        <f>IF(AND('1C TSrécur16'!N$17&lt;&gt;0,'1C TSrécur16'!$C$12="OUI"),'1C TSrécur16'!$N$55/'1C TSrécur16'!N$17,"")</f>
        <v/>
      </c>
      <c r="AI689" s="543" t="str">
        <f>IF(AND('1C TSrécur16'!N$17&lt;&gt;0,'1C TSrécur16'!$C$12="OUI"),'1C TSrécur16'!$N$56/'1C TSrécur16'!N$17,"")</f>
        <v/>
      </c>
      <c r="AJ689" s="543" t="str">
        <f>IF(AND('1C TSrécur16'!N$17&lt;&gt;0,'1C TSrécur16'!$C$12="OUI"),'1C TSrécur16'!$N$57/'1C TSrécur16'!N$17,"")</f>
        <v/>
      </c>
      <c r="AK689" s="543">
        <f>IF(AND('1C TSrécur16'!N$17&lt;&gt;0,'1C TSrécur16'!$C$12="OUI"),'1C TSrécur16'!N$58/'1C TSrécur16'!N$17,0)</f>
        <v>0</v>
      </c>
      <c r="AL689" s="72">
        <f>IF(AND('1C TSrécur16'!$B$12&lt;&gt;"",'1C TSrécur16'!$C$12="OUI"),N689+AK689,N689)</f>
        <v>0</v>
      </c>
      <c r="AM689" s="344">
        <f t="shared" si="222"/>
        <v>0</v>
      </c>
      <c r="AN689" s="344">
        <f t="shared" si="223"/>
        <v>0</v>
      </c>
      <c r="AO689" s="345">
        <f t="shared" si="224"/>
        <v>0</v>
      </c>
      <c r="AP689" s="573">
        <f t="shared" si="225"/>
        <v>0</v>
      </c>
      <c r="AQ689" s="583">
        <f t="shared" si="226"/>
        <v>0</v>
      </c>
      <c r="AR689" s="579"/>
      <c r="AS689" s="102"/>
      <c r="AT689" s="27" t="str">
        <f>IF('1C TSrécur16'!N$17*FICHE!$C$13&lt;J689,"Forfait limité à "&amp;FICHE!$C$13&amp;"€/jour","")</f>
        <v/>
      </c>
      <c r="AU689" s="592"/>
      <c r="AV689" s="824"/>
      <c r="AW689" s="824"/>
      <c r="AX689" s="824"/>
      <c r="AY689" s="824"/>
      <c r="AZ689" s="824"/>
      <c r="BA689" s="767"/>
      <c r="BB689" s="767"/>
      <c r="BC689" s="767"/>
      <c r="BD689" s="767"/>
      <c r="BE689" s="767"/>
      <c r="BF689" s="767"/>
      <c r="BG689" s="767"/>
      <c r="BH689" s="767"/>
      <c r="BI689" s="767"/>
      <c r="BJ689" s="767"/>
      <c r="BK689" s="767"/>
      <c r="BL689" s="767"/>
      <c r="BM689" s="767"/>
      <c r="BN689" s="767"/>
      <c r="BO689" s="767"/>
      <c r="BP689" s="767"/>
      <c r="BQ689" s="767"/>
      <c r="BR689" s="767"/>
      <c r="BS689" s="767"/>
      <c r="BT689" s="767"/>
      <c r="BU689" s="767"/>
      <c r="BV689" s="767"/>
      <c r="BW689" s="767"/>
      <c r="BX689" s="767"/>
      <c r="BY689" s="767"/>
      <c r="BZ689" s="767"/>
      <c r="CA689" s="767"/>
      <c r="CB689" s="767"/>
      <c r="CC689" s="767"/>
      <c r="CD689" s="767"/>
      <c r="CE689" s="767"/>
      <c r="CF689" s="767"/>
      <c r="CG689" s="767"/>
      <c r="CH689" s="767"/>
      <c r="CI689" s="767"/>
      <c r="CJ689" s="767"/>
      <c r="CK689" s="767"/>
      <c r="CL689" s="767"/>
      <c r="CM689" s="767"/>
      <c r="CN689" s="767"/>
      <c r="CO689" s="767"/>
      <c r="CP689" s="767"/>
      <c r="CQ689" s="767"/>
      <c r="CR689" s="767"/>
      <c r="CS689" s="767"/>
      <c r="CT689" s="767"/>
      <c r="CU689" s="767"/>
      <c r="CV689" s="767"/>
      <c r="CW689" s="767"/>
      <c r="CX689" s="767"/>
      <c r="CY689" s="767"/>
      <c r="CZ689" s="767"/>
      <c r="DA689" s="767"/>
      <c r="DB689" s="767"/>
      <c r="DC689" s="767"/>
      <c r="DD689" s="767"/>
      <c r="DE689" s="767"/>
      <c r="DF689" s="767"/>
      <c r="DG689" s="767"/>
      <c r="DH689" s="767"/>
      <c r="DI689" s="767"/>
      <c r="DJ689" s="767"/>
      <c r="DK689" s="767"/>
      <c r="DL689" s="767"/>
      <c r="DM689" s="767"/>
      <c r="DN689" s="767"/>
      <c r="DO689" s="767"/>
      <c r="DP689" s="767"/>
      <c r="DQ689" s="767"/>
      <c r="DR689" s="767"/>
      <c r="DS689" s="767"/>
      <c r="DT689" s="767"/>
      <c r="DU689" s="767"/>
      <c r="DV689" s="767"/>
      <c r="DW689" s="767"/>
      <c r="DX689" s="767"/>
      <c r="DY689" s="767"/>
      <c r="DZ689" s="767"/>
      <c r="EA689" s="767"/>
      <c r="EB689" s="767"/>
      <c r="EC689" s="767"/>
      <c r="ED689" s="767"/>
      <c r="EE689" s="767"/>
      <c r="EF689" s="767"/>
      <c r="EG689" s="767"/>
      <c r="EH689" s="767"/>
      <c r="EI689" s="767"/>
      <c r="EJ689" s="767"/>
      <c r="EK689" s="767"/>
      <c r="EL689" s="767"/>
      <c r="EM689" s="767"/>
      <c r="EN689" s="767"/>
      <c r="EO689" s="767"/>
      <c r="EP689" s="767"/>
      <c r="EQ689" s="767"/>
      <c r="ER689" s="767"/>
      <c r="ES689" s="767"/>
      <c r="ET689" s="767"/>
      <c r="EU689" s="767"/>
      <c r="EV689" s="767"/>
      <c r="EW689" s="767"/>
      <c r="EX689" s="767"/>
      <c r="EY689" s="767"/>
      <c r="EZ689" s="767"/>
      <c r="FA689" s="767"/>
      <c r="FB689" s="767"/>
      <c r="FC689" s="767"/>
      <c r="FD689" s="767"/>
      <c r="FE689" s="767"/>
      <c r="FF689" s="767"/>
      <c r="FG689" s="767"/>
      <c r="FH689" s="767"/>
      <c r="FI689" s="767"/>
      <c r="FJ689" s="767"/>
      <c r="FK689" s="767"/>
      <c r="FL689" s="767"/>
      <c r="FM689" s="767"/>
      <c r="FN689" s="767"/>
      <c r="FO689" s="767"/>
      <c r="FP689" s="767"/>
      <c r="FQ689" s="767"/>
      <c r="FR689" s="767"/>
      <c r="FS689" s="767"/>
      <c r="FT689" s="767"/>
      <c r="FU689" s="767"/>
      <c r="FV689" s="767"/>
      <c r="FW689" s="767"/>
      <c r="FX689" s="767"/>
      <c r="FY689" s="767"/>
      <c r="FZ689" s="767"/>
      <c r="GA689" s="767"/>
      <c r="GB689" s="767"/>
      <c r="GC689" s="767"/>
      <c r="GD689" s="767"/>
      <c r="GE689" s="767"/>
      <c r="GF689" s="767"/>
      <c r="GG689" s="767"/>
      <c r="GH689" s="767"/>
      <c r="GI689" s="767"/>
      <c r="GJ689" s="767"/>
      <c r="GK689" s="767"/>
      <c r="GL689" s="767"/>
      <c r="GM689" s="767"/>
      <c r="GN689" s="767"/>
      <c r="GO689" s="767"/>
      <c r="GP689" s="767"/>
      <c r="GQ689" s="767"/>
      <c r="GR689" s="767"/>
      <c r="GS689" s="767"/>
      <c r="GT689" s="767"/>
      <c r="GU689" s="767"/>
      <c r="GV689" s="767"/>
      <c r="GW689" s="767"/>
      <c r="GX689" s="767"/>
      <c r="GY689" s="767"/>
      <c r="GZ689" s="767"/>
      <c r="HA689" s="767"/>
      <c r="HB689" s="767"/>
      <c r="HC689" s="767"/>
    </row>
    <row r="690" spans="1:211" ht="13.9" hidden="1" customHeight="1">
      <c r="A690" s="309"/>
      <c r="B690" s="338"/>
      <c r="C690" s="974" t="str">
        <f>IF('1C TSrécur16'!O$17&lt;&gt;0,'1C TSrécur16'!$B$12,"")</f>
        <v/>
      </c>
      <c r="D690" s="975"/>
      <c r="E690" s="976"/>
      <c r="F690" s="828" t="str">
        <f>IF(AND($C690='1C TSrécur16'!$B$12,'1C TSrécur16'!$B$16="récurrentes",'1C TSrécur16'!$O$17&lt;&gt;""),'1C TSrécur16'!$O$21,"")</f>
        <v/>
      </c>
      <c r="G690" s="237"/>
      <c r="H690" s="763">
        <v>0.21</v>
      </c>
      <c r="I690" s="764">
        <v>1</v>
      </c>
      <c r="J690" s="316"/>
      <c r="K690" s="829">
        <f t="shared" si="191"/>
        <v>0</v>
      </c>
      <c r="L690" s="830">
        <f>IF(OR('1C TSrécur16'!$B$12="",'1C TSrécur16'!O$30=0),0,IF(AND('1C TSrécur16'!$B$12&lt;&gt;"",$K$2="Pôle",'1C TSrécur16'!$C$12="OUI"),(('1C TSrécur16'!O$22+'1C TSrécur16'!O$23+'1C TSrécur16'!O$24+'1C TSrécur16'!O$25+'1C TSrécur16'!O$29)/'1C TSrécur16'!O$17),IF(AND('1C TSrécur16'!$B$12&lt;&gt;"",$K$2="Pôle",'1C TSrécur16'!$C$12="NON"),(('1C TSrécur16'!O$22+'1C TSrécur16'!O$23+'1C TSrécur16'!O$24+'1C TSrécur16'!O$25+'1C TSrécur16'!O$29)/'1C TSrécur16'!O$30),IF(AND('1C TSrécur16'!$B$12&lt;&gt;"",$K$2&lt;&gt;"Pôle",'1C TSrécur16'!$C$12="OUI"),(('1C TSrécur16'!O$22+'1C TSrécur16'!O$23+'1C TSrécur16'!O$24+'1C TSrécur16'!O$25+'1C TSrécur16'!O$26+'1C TSrécur16'!O$27+'1C TSrécur16'!O$28+'1C TSrécur16'!O$29)/'1C TSrécur16'!O$17),IF(AND('1C TSrécur16'!$B$12&lt;&gt;"",$K$2&lt;&gt;"Pôle",'1C TSrécur16'!$C$12="NON"),(('1C TSrécur16'!O$22+'1C TSrécur16'!O$23+'1C TSrécur16'!O$24+'1C TSrécur16'!O$25+'1C TSrécur16'!O$26+'1C TSrécur16'!O$27+'1C TSrécur16'!O$28+'1C TSrécur16'!O$29)/'1C TSrécur16'!O$30))))))</f>
        <v>0</v>
      </c>
      <c r="M690" s="830">
        <f>IF(OR('1C TSrécur16'!$B$12="",'1C TSrécur16'!O$30=0),0,IF(AND('1C TSrécur16'!$B$12&lt;&gt;"",$K$2="Pôle",'1C TSrécur16'!$C$12="OUI"),(('1C TSrécur16'!O$26+'1C TSrécur16'!O$27+'1C TSrécur16'!O$28)/'1C TSrécur16'!O$17),IF(AND('1C TSrécur16'!$B$12&lt;&gt;"",$K$2="Pôle",'1C TSrécur16'!$C$12="NON"),(('1C TSrécur16'!O$26+'1C TSrécur16'!O$27+'1C TSrécur16'!O$28)/'1C TSrécur16'!O$30),IF(AND('1C TSrécur16'!$B$12&lt;&gt;"",$K$2&lt;&gt;"Pôle"),0))))</f>
        <v>0</v>
      </c>
      <c r="N690" s="830">
        <f>IF(AND('1C TSrécur16'!$O$17&lt;&gt;0,'1C TSrécur16'!$O$30&lt;&gt;0),L690+M690,0)</f>
        <v>0</v>
      </c>
      <c r="O690" s="831" t="str">
        <f>IF(AND('1C TSrécur16'!O$17&lt;&gt;0,'1C TSrécur16'!$C$12="OUI"),'1C TSrécur16'!O$36/'1C TSrécur16'!O$17,"")</f>
        <v/>
      </c>
      <c r="P690" s="832" t="str">
        <f>IF(AND('1C TSrécur16'!O$17&lt;&gt;0,'1C TSrécur16'!$C$12="OUI"),'1C TSrécur16'!$O$37/'1C TSrécur16'!O$17,"")</f>
        <v/>
      </c>
      <c r="Q690" s="832" t="str">
        <f>IF(AND('1C TSrécur16'!O$17&lt;&gt;0,'1C TSrécur16'!$C$12="OUI"),'1C TSrécur16'!$O$38/'1C TSrécur16'!O$17,"")</f>
        <v/>
      </c>
      <c r="R690" s="832" t="str">
        <f>IF(AND('1C TSrécur16'!O$17&lt;&gt;0,'1C TSrécur16'!$C$12="OUI"),'1C TSrécur16'!$O$39/'1C TSrécur16'!O$17,"")</f>
        <v/>
      </c>
      <c r="S690" s="832" t="str">
        <f>IF(AND('1C TSrécur16'!O$17&lt;&gt;0,'1C TSrécur16'!$C$12="OUI"),'1C TSrécur16'!$O$40/'1C TSrécur16'!O$17,"")</f>
        <v/>
      </c>
      <c r="T690" s="832" t="str">
        <f>IF(AND('1C TSrécur16'!O$17&lt;&gt;0,'1C TSrécur16'!$C$12="OUI"),'1C TSrécur16'!$O$41/'1C TSrécur16'!O$17,"")</f>
        <v/>
      </c>
      <c r="U690" s="832" t="str">
        <f>IF(AND('1C TSrécur16'!O$17&lt;&gt;0,'1C TSrécur16'!$C$12="OUI"),'1C TSrécur16'!$O$42/'1C TSrécur16'!O$17,"")</f>
        <v/>
      </c>
      <c r="V690" s="832" t="str">
        <f>IF(AND('1C TSrécur16'!O$17&lt;&gt;0,'1C TSrécur16'!$C$12="OUI"),'1C TSrécur16'!$O$43/'1C TSrécur16'!O$17,"")</f>
        <v/>
      </c>
      <c r="W690" s="832" t="str">
        <f>IF(AND('1C TSrécur16'!O$17&lt;&gt;0,'1C TSrécur16'!$C$12="OUI"),'1C TSrécur16'!$O$44/'1C TSrécur16'!O$17,"")</f>
        <v/>
      </c>
      <c r="X690" s="832" t="str">
        <f>IF(AND('1C TSrécur16'!O$17&lt;&gt;0,'1C TSrécur16'!$C$12="OUI"),'1C TSrécur16'!$O$45/'1C TSrécur16'!O$17,"")</f>
        <v/>
      </c>
      <c r="Y690" s="832" t="str">
        <f>IF(AND('1C TSrécur16'!O$17&lt;&gt;0,'1C TSrécur16'!$C$12="OUI"),'1C TSrécur16'!$O$46/'1C TSrécur16'!O$17,"")</f>
        <v/>
      </c>
      <c r="Z690" s="832" t="str">
        <f>IF(AND('1C TSrécur16'!O$17&lt;&gt;0,'1C TSrécur16'!$C$12="OUI"),'1C TSrécur16'!$O$47/'1C TSrécur16'!O$17,"")</f>
        <v/>
      </c>
      <c r="AA690" s="832" t="str">
        <f>IF(AND('1C TSrécur16'!O$17&lt;&gt;0,'1C TSrécur16'!$C$12="OUI"),'1C TSrécur16'!$O$48/'1C TSrécur16'!O$17,"")</f>
        <v/>
      </c>
      <c r="AB690" s="832" t="str">
        <f>IF(AND('1C TSrécur16'!O$17&lt;&gt;0,'1C TSrécur16'!$C$12="OUI"),'1C TSrécur16'!$O$49/'1C TSrécur16'!O$17,"")</f>
        <v/>
      </c>
      <c r="AC690" s="832" t="str">
        <f>IF(AND('1C TSrécur16'!O$17&lt;&gt;0,'1C TSrécur16'!$C$12="OUI"),'1C TSrécur16'!$O$50/'1C TSrécur16'!O$17,"")</f>
        <v/>
      </c>
      <c r="AD690" s="832" t="str">
        <f>IF(AND('1C TSrécur16'!O$17&lt;&gt;0,'1C TSrécur16'!$C$12="OUI"),'1C TSrécur16'!$O$51/'1C TSrécur16'!O$17,"")</f>
        <v/>
      </c>
      <c r="AE690" s="832" t="str">
        <f>IF(AND('1C TSrécur16'!O$17&lt;&gt;0,'1C TSrécur16'!$C$12="OUI"),'1C TSrécur16'!$O$52/'1C TSrécur16'!O$17,"")</f>
        <v/>
      </c>
      <c r="AF690" s="832" t="str">
        <f>IF(AND('1C TSrécur16'!O$17&lt;&gt;0,'1C TSrécur16'!$C$12="OUI"),'1C TSrécur16'!$O$53/'1C TSrécur16'!O$17,"")</f>
        <v/>
      </c>
      <c r="AG690" s="832" t="str">
        <f>IF(AND('1C TSrécur16'!O$17&lt;&gt;0,'1C TSrécur16'!$C$12="OUI"),'1C TSrécur16'!$O$54/'1C TSrécur16'!O$17,"")</f>
        <v/>
      </c>
      <c r="AH690" s="832" t="str">
        <f>IF(AND('1C TSrécur16'!O$17&lt;&gt;0,'1C TSrécur16'!$C$12="OUI"),'1C TSrécur16'!$O$55/'1C TSrécur16'!O$17,"")</f>
        <v/>
      </c>
      <c r="AI690" s="832" t="str">
        <f>IF(AND('1C TSrécur16'!O$17&lt;&gt;0,'1C TSrécur16'!$C$12="OUI"),'1C TSrécur16'!$O$56/'1C TSrécur16'!O$17,"")</f>
        <v/>
      </c>
      <c r="AJ690" s="832" t="str">
        <f>IF(AND('1C TSrécur16'!O$17&lt;&gt;0,'1C TSrécur16'!$C$12="OUI"),'1C TSrécur16'!$O$57/'1C TSrécur16'!O$17,"")</f>
        <v/>
      </c>
      <c r="AK690" s="832">
        <f>IF(AND('1C TSrécur16'!O$17&lt;&gt;0,'1C TSrécur16'!$C$12="OUI"),'1C TSrécur16'!O$58/'1C TSrécur16'!O$17,0)</f>
        <v>0</v>
      </c>
      <c r="AL690" s="73">
        <f>IF(AND('1C TSrécur16'!$B$12&lt;&gt;"",'1C TSrécur16'!$C$12="OUI"),N690+AK690,N690)</f>
        <v>0</v>
      </c>
      <c r="AM690" s="346">
        <f t="shared" si="222"/>
        <v>0</v>
      </c>
      <c r="AN690" s="346">
        <f t="shared" si="223"/>
        <v>0</v>
      </c>
      <c r="AO690" s="347">
        <f>AM690+AN690</f>
        <v>0</v>
      </c>
      <c r="AP690" s="575">
        <f>AM690-AR690</f>
        <v>0</v>
      </c>
      <c r="AQ690" s="584">
        <f t="shared" si="226"/>
        <v>0</v>
      </c>
      <c r="AR690" s="580"/>
      <c r="AS690" s="208"/>
      <c r="AT690" s="209" t="str">
        <f>IF('1C TSrécur16'!O$17*FICHE!$C$13&lt;J690,"Forfait limité à "&amp;FICHE!$C$13&amp;"€/jour","")</f>
        <v/>
      </c>
      <c r="AU690" s="591"/>
    </row>
    <row r="691" spans="1:211" ht="13.9" hidden="1" customHeight="1">
      <c r="A691" s="309"/>
      <c r="B691" s="338"/>
      <c r="C691" s="962" t="str">
        <f>IF('1C TSrécur16'!P$17&lt;&gt;0,'1C TSrécur16'!$B$12,"")</f>
        <v/>
      </c>
      <c r="D691" s="963"/>
      <c r="E691" s="964"/>
      <c r="F691" s="211" t="str">
        <f>IF(AND($C691='1C TSrécur16'!$B$12,'1C TSrécur16'!$B$16="récurrentes",'1C TSrécur16'!$P$17&lt;&gt;""),'1C TSrécur16'!$P$21,"")</f>
        <v/>
      </c>
      <c r="G691" s="235"/>
      <c r="H691" s="745">
        <v>0.21</v>
      </c>
      <c r="I691" s="747">
        <v>1</v>
      </c>
      <c r="J691" s="316"/>
      <c r="K691" s="786">
        <f t="shared" si="191"/>
        <v>0</v>
      </c>
      <c r="L691" s="539">
        <f>IF(OR('1C TSrécur16'!$B$12="",'1C TSrécur16'!P$30=0),0,IF(AND('1C TSrécur16'!$B$12&lt;&gt;"",$K$2="Pôle",'1C TSrécur16'!$C$12="OUI"),(('1C TSrécur16'!P$22+'1C TSrécur16'!P$23+'1C TSrécur16'!P$24+'1C TSrécur16'!P$25+'1C TSrécur16'!P$29)/'1C TSrécur16'!P$17),IF(AND('1C TSrécur16'!$B$12&lt;&gt;"",$K$2="Pôle",'1C TSrécur16'!$C$12="NON"),(('1C TSrécur16'!P$22+'1C TSrécur16'!P$23+'1C TSrécur16'!P$24+'1C TSrécur16'!P$25+'1C TSrécur16'!P$29)/'1C TSrécur16'!P$30),IF(AND('1C TSrécur16'!$B$12&lt;&gt;"",$K$2&lt;&gt;"Pôle",'1C TSrécur16'!$C$12="OUI"),(('1C TSrécur16'!P$22+'1C TSrécur16'!P$23+'1C TSrécur16'!P$24+'1C TSrécur16'!P$25+'1C TSrécur16'!P$26+'1C TSrécur16'!P$27+'1C TSrécur16'!P$28+'1C TSrécur16'!P$29)/'1C TSrécur16'!P$17),IF(AND('1C TSrécur16'!$B$12&lt;&gt;"",$K$2&lt;&gt;"Pôle",'1C TSrécur16'!$C$12="NON"),(('1C TSrécur16'!P$22+'1C TSrécur16'!P$23+'1C TSrécur16'!P$24+'1C TSrécur16'!P$25+'1C TSrécur16'!P$26+'1C TSrécur16'!P$27+'1C TSrécur16'!P$28+'1C TSrécur16'!P$29)/'1C TSrécur16'!P$30))))))</f>
        <v>0</v>
      </c>
      <c r="M691" s="539">
        <f>IF(OR('1C TSrécur16'!$B$12="",'1C TSrécur16'!P$30=0),0,IF(AND('1C TSrécur16'!$B$12&lt;&gt;"",$K$2="Pôle",'1C TSrécur16'!$C$12="OUI"),(('1C TSrécur16'!P$26+'1C TSrécur16'!P$27+'1C TSrécur16'!P$28)/'1C TSrécur16'!P$17),IF(AND('1C TSrécur16'!$B$12&lt;&gt;"",$K$2="Pôle",'1C TSrécur16'!$C$12="NON"),(('1C TSrécur16'!P$26+'1C TSrécur16'!P$27+'1C TSrécur16'!P$28)/'1C TSrécur16'!P$30),IF(AND('1C TSrécur16'!$B$12&lt;&gt;"",$K$2&lt;&gt;"Pôle"),0))))</f>
        <v>0</v>
      </c>
      <c r="N691" s="539">
        <f>IF(AND('1C TSrécur16'!$P$17&lt;&gt;0,'1C TSrécur16'!$P$30&lt;&gt;0),L691+M691,0)</f>
        <v>0</v>
      </c>
      <c r="O691" s="544" t="str">
        <f>IF(AND('1C TSrécur16'!P$17&lt;&gt;0,'1C TSrécur16'!$C$12="OUI"),'1C TSrécur16'!P$36/'1C TSrécur16'!P$17,"")</f>
        <v/>
      </c>
      <c r="P691" s="545" t="str">
        <f>IF(AND('1C TSrécur16'!P$17&lt;&gt;0,'1C TSrécur16'!$C$12="OUI"),'1C TSrécur16'!$P$37/'1C TSrécur16'!P$17,"")</f>
        <v/>
      </c>
      <c r="Q691" s="545" t="str">
        <f>IF(AND('1C TSrécur16'!P$17&lt;&gt;0,'1C TSrécur16'!$C$12="OUI"),'1C TSrécur16'!$P$38/'1C TSrécur16'!P$17,"")</f>
        <v/>
      </c>
      <c r="R691" s="545" t="str">
        <f>IF(AND('1C TSrécur16'!P$17&lt;&gt;0,'1C TSrécur16'!$C$12="OUI"),'1C TSrécur16'!$P$39/'1C TSrécur16'!P$17,"")</f>
        <v/>
      </c>
      <c r="S691" s="545" t="str">
        <f>IF(AND('1C TSrécur16'!P$17&lt;&gt;0,'1C TSrécur16'!$C$12="OUI"),'1C TSrécur16'!$P$40/'1C TSrécur16'!P$17,"")</f>
        <v/>
      </c>
      <c r="T691" s="545" t="str">
        <f>IF(AND('1C TSrécur16'!P$17&lt;&gt;0,'1C TSrécur16'!$C$12="OUI"),'1C TSrécur16'!$P$41/'1C TSrécur16'!P$17,"")</f>
        <v/>
      </c>
      <c r="U691" s="545" t="str">
        <f>IF(AND('1C TSrécur16'!P$17&lt;&gt;0,'1C TSrécur16'!$C$12="OUI"),'1C TSrécur16'!$P$42/'1C TSrécur16'!P$17,"")</f>
        <v/>
      </c>
      <c r="V691" s="545" t="str">
        <f>IF(AND('1C TSrécur16'!P$17&lt;&gt;0,'1C TSrécur16'!$C$12="OUI"),'1C TSrécur16'!$P$43/'1C TSrécur16'!P$17,"")</f>
        <v/>
      </c>
      <c r="W691" s="545" t="str">
        <f>IF(AND('1C TSrécur16'!P$17&lt;&gt;0,'1C TSrécur16'!$C$12="OUI"),'1C TSrécur16'!$P$44/'1C TSrécur16'!P$17,"")</f>
        <v/>
      </c>
      <c r="X691" s="545" t="str">
        <f>IF(AND('1C TSrécur16'!P$17&lt;&gt;0,'1C TSrécur16'!$C$12="OUI"),'1C TSrécur16'!$P$45/'1C TSrécur16'!P$17,"")</f>
        <v/>
      </c>
      <c r="Y691" s="545" t="str">
        <f>IF(AND('1C TSrécur16'!P$17&lt;&gt;0,'1C TSrécur16'!$C$12="OUI"),'1C TSrécur16'!$P$46/'1C TSrécur16'!P$17,"")</f>
        <v/>
      </c>
      <c r="Z691" s="545" t="str">
        <f>IF(AND('1C TSrécur16'!P$17&lt;&gt;0,'1C TSrécur16'!$C$12="OUI"),'1C TSrécur16'!$P$47/'1C TSrécur16'!P$17,"")</f>
        <v/>
      </c>
      <c r="AA691" s="545" t="str">
        <f>IF(AND('1C TSrécur16'!P$17&lt;&gt;0,'1C TSrécur16'!$C$12="OUI"),'1C TSrécur16'!$P$48/'1C TSrécur16'!P$17,"")</f>
        <v/>
      </c>
      <c r="AB691" s="545" t="str">
        <f>IF(AND('1C TSrécur16'!P$17&lt;&gt;0,'1C TSrécur16'!$C$12="OUI"),'1C TSrécur16'!$P$49/'1C TSrécur16'!P$17,"")</f>
        <v/>
      </c>
      <c r="AC691" s="545" t="str">
        <f>IF(AND('1C TSrécur16'!P$17&lt;&gt;0,'1C TSrécur16'!$C$12="OUI"),'1C TSrécur16'!$P$50/'1C TSrécur16'!P$17,"")</f>
        <v/>
      </c>
      <c r="AD691" s="545" t="str">
        <f>IF(AND('1C TSrécur16'!P$17&lt;&gt;0,'1C TSrécur16'!$C$12="OUI"),'1C TSrécur16'!$P$51/'1C TSrécur16'!P$17,"")</f>
        <v/>
      </c>
      <c r="AE691" s="545" t="str">
        <f>IF(AND('1C TSrécur16'!P$17&lt;&gt;0,'1C TSrécur16'!$C$12="OUI"),'1C TSrécur16'!$P$52/'1C TSrécur16'!P$17,"")</f>
        <v/>
      </c>
      <c r="AF691" s="545" t="str">
        <f>IF(AND('1C TSrécur16'!P$17&lt;&gt;0,'1C TSrécur16'!$C$12="OUI"),'1C TSrécur16'!$P$53/'1C TSrécur16'!P$17,"")</f>
        <v/>
      </c>
      <c r="AG691" s="545" t="str">
        <f>IF(AND('1C TSrécur16'!P$17&lt;&gt;0,'1C TSrécur16'!$C$12="OUI"),'1C TSrécur16'!$P$54/'1C TSrécur16'!P$17,"")</f>
        <v/>
      </c>
      <c r="AH691" s="545" t="str">
        <f>IF(AND('1C TSrécur16'!P$17&lt;&gt;0,'1C TSrécur16'!$C$12="OUI"),'1C TSrécur16'!$P$55/'1C TSrécur16'!P$17,"")</f>
        <v/>
      </c>
      <c r="AI691" s="545" t="str">
        <f>IF(AND('1C TSrécur16'!P$17&lt;&gt;0,'1C TSrécur16'!$C$12="OUI"),'1C TSrécur16'!$P$56/'1C TSrécur16'!P$17,"")</f>
        <v/>
      </c>
      <c r="AJ691" s="545" t="str">
        <f>IF(AND('1C TSrécur16'!P$17&lt;&gt;0,'1C TSrécur16'!$C$12="OUI"),'1C TSrécur16'!$P$57/'1C TSrécur16'!P$17,"")</f>
        <v/>
      </c>
      <c r="AK691" s="545">
        <f>IF(AND('1C TSrécur16'!P$17&lt;&gt;0,'1C TSrécur16'!$C$12="OUI"),'1C TSrécur16'!P$58/'1C TSrécur16'!P$17,0)</f>
        <v>0</v>
      </c>
      <c r="AL691" s="73">
        <f>IF(AND('1C TSrécur16'!$B$12&lt;&gt;"",'1C TSrécur16'!$C$12="OUI"),N691+AK691,N691)</f>
        <v>0</v>
      </c>
      <c r="AM691" s="344">
        <f t="shared" si="222"/>
        <v>0</v>
      </c>
      <c r="AN691" s="344">
        <f t="shared" si="223"/>
        <v>0</v>
      </c>
      <c r="AO691" s="345">
        <f t="shared" ref="AO691:AO701" si="227">AM691+AN691</f>
        <v>0</v>
      </c>
      <c r="AP691" s="573">
        <f t="shared" ref="AP691:AP701" si="228">AM691-AR691</f>
        <v>0</v>
      </c>
      <c r="AQ691" s="583">
        <f t="shared" si="226"/>
        <v>0</v>
      </c>
      <c r="AR691" s="579"/>
      <c r="AS691" s="102"/>
      <c r="AT691" s="209" t="str">
        <f>IF('1C TSrécur16'!P$17*FICHE!$C$13&lt;J691,"Forfait limité à "&amp;FICHE!$C$13&amp;"€/jour","")</f>
        <v/>
      </c>
      <c r="AU691" s="592"/>
    </row>
    <row r="692" spans="1:211" ht="13.9" hidden="1" customHeight="1">
      <c r="A692" s="309"/>
      <c r="B692" s="338"/>
      <c r="C692" s="962" t="str">
        <f>IF('1C TSrécur16'!Q$17&lt;&gt;0,'1C TSrécur16'!$B$12,"")</f>
        <v/>
      </c>
      <c r="D692" s="963"/>
      <c r="E692" s="964"/>
      <c r="F692" s="211" t="str">
        <f>IF(AND($C692='1C TSrécur16'!$B$12,'1C TSrécur16'!$B$16="récurrentes",'1C TSrécur16'!$Q$17&lt;&gt;""),'1C TSrécur16'!$Q$21,"")</f>
        <v/>
      </c>
      <c r="G692" s="235"/>
      <c r="H692" s="745">
        <v>0.21</v>
      </c>
      <c r="I692" s="747">
        <v>1</v>
      </c>
      <c r="J692" s="316"/>
      <c r="K692" s="786">
        <f t="shared" si="191"/>
        <v>0</v>
      </c>
      <c r="L692" s="539">
        <f>IF(OR('1C TSrécur16'!$B$12="",'1C TSrécur16'!Q$30=0),0,IF(AND('1C TSrécur16'!$B$12&lt;&gt;"",$K$2="Pôle",'1C TSrécur16'!$C$12="OUI"),(('1C TSrécur16'!Q$22+'1C TSrécur16'!Q$23+'1C TSrécur16'!Q$24+'1C TSrécur16'!Q$25+'1C TSrécur16'!Q$29)/'1C TSrécur16'!Q$17),IF(AND('1C TSrécur16'!$B$12&lt;&gt;"",$K$2="Pôle",'1C TSrécur16'!$C$12="NON"),(('1C TSrécur16'!Q$22+'1C TSrécur16'!Q$23+'1C TSrécur16'!Q$24+'1C TSrécur16'!Q$25+'1C TSrécur16'!Q$29)/'1C TSrécur16'!Q$30),IF(AND('1C TSrécur16'!$B$12&lt;&gt;"",$K$2&lt;&gt;"Pôle",'1C TSrécur16'!$C$12="OUI"),(('1C TSrécur16'!Q$22+'1C TSrécur16'!Q$23+'1C TSrécur16'!Q$24+'1C TSrécur16'!Q$25+'1C TSrécur16'!Q$26+'1C TSrécur16'!Q$27+'1C TSrécur16'!Q$28+'1C TSrécur16'!Q$29)/'1C TSrécur16'!Q$17),IF(AND('1C TSrécur16'!$B$12&lt;&gt;"",$K$2&lt;&gt;"Pôle",'1C TSrécur16'!$C$12="NON"),(('1C TSrécur16'!Q$22+'1C TSrécur16'!Q$23+'1C TSrécur16'!Q$24+'1C TSrécur16'!Q$25+'1C TSrécur16'!Q$26+'1C TSrécur16'!Q$27+'1C TSrécur16'!Q$28+'1C TSrécur16'!Q$29)/'1C TSrécur16'!Q$30))))))</f>
        <v>0</v>
      </c>
      <c r="M692" s="539">
        <f>IF(OR('1C TSrécur16'!$B$12="",'1C TSrécur16'!Q$30=0),0,IF(AND('1C TSrécur16'!$B$12&lt;&gt;"",$K$2="Pôle",'1C TSrécur16'!$C$12="OUI"),(('1C TSrécur16'!Q$26+'1C TSrécur16'!Q$27+'1C TSrécur16'!Q$28)/'1C TSrécur16'!Q$17),IF(AND('1C TSrécur16'!$B$12&lt;&gt;"",$K$2="Pôle",'1C TSrécur16'!$C$12="NON"),(('1C TSrécur16'!Q$26+'1C TSrécur16'!Q$27+'1C TSrécur16'!Q$28)/'1C TSrécur16'!Q$30),IF(AND('1C TSrécur16'!$B$12&lt;&gt;"",$K$2&lt;&gt;"Pôle"),0))))</f>
        <v>0</v>
      </c>
      <c r="N692" s="539">
        <f>IF(AND('1C TSrécur16'!$Q$17&lt;&gt;0,'1C TSrécur16'!$Q$30&lt;&gt;0),L692+M692,0)</f>
        <v>0</v>
      </c>
      <c r="O692" s="544" t="str">
        <f>IF(AND('1C TSrécur16'!Q$17&lt;&gt;0,'1C TSrécur16'!$C$12="OUI"),'1C TSrécur16'!Q$36/'1C TSrécur16'!Q$17,"")</f>
        <v/>
      </c>
      <c r="P692" s="545" t="str">
        <f>IF(AND('1C TSrécur16'!Q$17&lt;&gt;0,'1C TSrécur16'!$C$12="OUI"),'1C TSrécur16'!$Q$37/'1C TSrécur16'!Q$17,"")</f>
        <v/>
      </c>
      <c r="Q692" s="545" t="str">
        <f>IF(AND('1C TSrécur16'!Q$17&lt;&gt;0,'1C TSrécur16'!$C$12="OUI"),'1C TSrécur16'!$Q$38/'1C TSrécur16'!Q$17,"")</f>
        <v/>
      </c>
      <c r="R692" s="545" t="str">
        <f>IF(AND('1C TSrécur16'!Q$17&lt;&gt;0,'1C TSrécur16'!$C$12="OUI"),'1C TSrécur16'!$Q$39/'1C TSrécur16'!Q$17,"")</f>
        <v/>
      </c>
      <c r="S692" s="545" t="str">
        <f>IF(AND('1C TSrécur16'!Q$17&lt;&gt;0,'1C TSrécur16'!$C$12="OUI"),'1C TSrécur16'!$Q$40/'1C TSrécur16'!Q$17,"")</f>
        <v/>
      </c>
      <c r="T692" s="545" t="str">
        <f>IF(AND('1C TSrécur16'!Q$17&lt;&gt;0,'1C TSrécur16'!$C$12="OUI"),'1C TSrécur16'!$Q$41/'1C TSrécur16'!Q$17,"")</f>
        <v/>
      </c>
      <c r="U692" s="545" t="str">
        <f>IF(AND('1C TSrécur16'!Q$17&lt;&gt;0,'1C TSrécur16'!$C$12="OUI"),'1C TSrécur16'!$Q$42/'1C TSrécur16'!Q$17,"")</f>
        <v/>
      </c>
      <c r="V692" s="545" t="str">
        <f>IF(AND('1C TSrécur16'!Q$17&lt;&gt;0,'1C TSrécur16'!$C$12="OUI"),'1C TSrécur16'!$Q$43/'1C TSrécur16'!Q$17,"")</f>
        <v/>
      </c>
      <c r="W692" s="545" t="str">
        <f>IF(AND('1C TSrécur16'!Q$17&lt;&gt;0,'1C TSrécur16'!$C$12="OUI"),'1C TSrécur16'!$Q$44/'1C TSrécur16'!Q$17,"")</f>
        <v/>
      </c>
      <c r="X692" s="545" t="str">
        <f>IF(AND('1C TSrécur16'!Q$17&lt;&gt;0,'1C TSrécur16'!$C$12="OUI"),'1C TSrécur16'!$Q$45/'1C TSrécur16'!Q$17,"")</f>
        <v/>
      </c>
      <c r="Y692" s="545" t="str">
        <f>IF(AND('1C TSrécur16'!Q$17&lt;&gt;0,'1C TSrécur16'!$C$12="OUI"),'1C TSrécur16'!$Q$46/'1C TSrécur16'!Q$17,"")</f>
        <v/>
      </c>
      <c r="Z692" s="545" t="str">
        <f>IF(AND('1C TSrécur16'!Q$17&lt;&gt;0,'1C TSrécur16'!$C$12="OUI"),'1C TSrécur16'!$Q$47/'1C TSrécur16'!Q$17,"")</f>
        <v/>
      </c>
      <c r="AA692" s="545" t="str">
        <f>IF(AND('1C TSrécur16'!Q$17&lt;&gt;0,'1C TSrécur16'!$C$12="OUI"),'1C TSrécur16'!$Q$48/'1C TSrécur16'!Q$17,"")</f>
        <v/>
      </c>
      <c r="AB692" s="545" t="str">
        <f>IF(AND('1C TSrécur16'!Q$17&lt;&gt;0,'1C TSrécur16'!$C$12="OUI"),'1C TSrécur16'!$Q$49/'1C TSrécur16'!Q$17,"")</f>
        <v/>
      </c>
      <c r="AC692" s="545" t="str">
        <f>IF(AND('1C TSrécur16'!Q$17&lt;&gt;0,'1C TSrécur16'!$C$12="OUI"),'1C TSrécur16'!$Q$50/'1C TSrécur16'!Q$17,"")</f>
        <v/>
      </c>
      <c r="AD692" s="545" t="str">
        <f>IF(AND('1C TSrécur16'!Q$17&lt;&gt;0,'1C TSrécur16'!$C$12="OUI"),'1C TSrécur16'!$Q$51/'1C TSrécur16'!Q$17,"")</f>
        <v/>
      </c>
      <c r="AE692" s="545" t="str">
        <f>IF(AND('1C TSrécur16'!Q$17&lt;&gt;0,'1C TSrécur16'!$C$12="OUI"),'1C TSrécur16'!$Q$52/'1C TSrécur16'!Q$17,"")</f>
        <v/>
      </c>
      <c r="AF692" s="545" t="str">
        <f>IF(AND('1C TSrécur16'!Q$17&lt;&gt;0,'1C TSrécur16'!$C$12="OUI"),'1C TSrécur16'!$Q$53/'1C TSrécur16'!Q$17,"")</f>
        <v/>
      </c>
      <c r="AG692" s="545" t="str">
        <f>IF(AND('1C TSrécur16'!Q$17&lt;&gt;0,'1C TSrécur16'!$C$12="OUI"),'1C TSrécur16'!$Q$54/'1C TSrécur16'!Q$17,"")</f>
        <v/>
      </c>
      <c r="AH692" s="545" t="str">
        <f>IF(AND('1C TSrécur16'!Q$17&lt;&gt;0,'1C TSrécur16'!$C$12="OUI"),'1C TSrécur16'!$Q$55/'1C TSrécur16'!Q$17,"")</f>
        <v/>
      </c>
      <c r="AI692" s="545" t="str">
        <f>IF(AND('1C TSrécur16'!Q$17&lt;&gt;0,'1C TSrécur16'!$C$12="OUI"),'1C TSrécur16'!$Q$56/'1C TSrécur16'!Q$17,"")</f>
        <v/>
      </c>
      <c r="AJ692" s="545" t="str">
        <f>IF(AND('1C TSrécur16'!Q$17&lt;&gt;0,'1C TSrécur16'!$C$12="OUI"),'1C TSrécur16'!$Q$57/'1C TSrécur16'!Q$17,"")</f>
        <v/>
      </c>
      <c r="AK692" s="545">
        <f>IF(AND('1C TSrécur16'!Q$17&lt;&gt;0,'1C TSrécur16'!$C$12="OUI"),'1C TSrécur16'!Q$58/'1C TSrécur16'!Q$17,0)</f>
        <v>0</v>
      </c>
      <c r="AL692" s="73">
        <f>IF(AND('1C TSrécur16'!$B$12&lt;&gt;"",'1C TSrécur16'!$C$12="OUI"),N692+AK692,N692)</f>
        <v>0</v>
      </c>
      <c r="AM692" s="344">
        <f t="shared" si="222"/>
        <v>0</v>
      </c>
      <c r="AN692" s="344">
        <f t="shared" si="223"/>
        <v>0</v>
      </c>
      <c r="AO692" s="345">
        <f t="shared" si="227"/>
        <v>0</v>
      </c>
      <c r="AP692" s="573">
        <f t="shared" si="228"/>
        <v>0</v>
      </c>
      <c r="AQ692" s="583">
        <f t="shared" si="226"/>
        <v>0</v>
      </c>
      <c r="AR692" s="579"/>
      <c r="AS692" s="102"/>
      <c r="AT692" s="209" t="str">
        <f>IF('1C TSrécur16'!Q$17*FICHE!$C$13&lt;J692,"Forfait limité à "&amp;FICHE!$C$13&amp;"€/jour","")</f>
        <v/>
      </c>
      <c r="AU692" s="592"/>
    </row>
    <row r="693" spans="1:211" ht="13.9" hidden="1" customHeight="1">
      <c r="A693" s="309"/>
      <c r="B693" s="338"/>
      <c r="C693" s="962" t="str">
        <f>IF('1C TSrécur16'!R$17&lt;&gt;0,'1C TSrécur16'!$B$12,"")</f>
        <v/>
      </c>
      <c r="D693" s="963"/>
      <c r="E693" s="964"/>
      <c r="F693" s="211" t="str">
        <f>IF(AND($C693='1C TSrécur16'!$B$12,'1C TSrécur16'!$B$16="récurrentes",'1C TSrécur16'!$R$17&lt;&gt;""),'1C TSrécur16'!$R$21,"")</f>
        <v/>
      </c>
      <c r="G693" s="235"/>
      <c r="H693" s="745">
        <v>0.21</v>
      </c>
      <c r="I693" s="747">
        <v>1</v>
      </c>
      <c r="J693" s="316"/>
      <c r="K693" s="786">
        <f t="shared" si="191"/>
        <v>0</v>
      </c>
      <c r="L693" s="539">
        <f>IF(OR('1C TSrécur16'!$B$12="",'1C TSrécur16'!R$30=0),0,IF(AND('1C TSrécur16'!$B$12&lt;&gt;"",$K$2="Pôle",'1C TSrécur16'!$C$12="OUI"),(('1C TSrécur16'!R$22+'1C TSrécur16'!R$23+'1C TSrécur16'!R$24+'1C TSrécur16'!R$25+'1C TSrécur16'!R$29)/'1C TSrécur16'!R$17),IF(AND('1C TSrécur16'!$B$12&lt;&gt;"",$K$2="Pôle",'1C TSrécur16'!$C$12="NON"),(('1C TSrécur16'!R$22+'1C TSrécur16'!R$23+'1C TSrécur16'!R$24+'1C TSrécur16'!R$25+'1C TSrécur16'!R$29)/'1C TSrécur16'!R$30),IF(AND('1C TSrécur16'!$B$12&lt;&gt;"",$K$2&lt;&gt;"Pôle",'1C TSrécur16'!$C$12="OUI"),(('1C TSrécur16'!R$22+'1C TSrécur16'!R$23+'1C TSrécur16'!R$24+'1C TSrécur16'!R$25+'1C TSrécur16'!R$26+'1C TSrécur16'!R$27+'1C TSrécur16'!R$28+'1C TSrécur16'!R$29)/'1C TSrécur16'!R$17),IF(AND('1C TSrécur16'!$B$12&lt;&gt;"",$K$2&lt;&gt;"Pôle",'1C TSrécur16'!$C$12="NON"),(('1C TSrécur16'!R$22+'1C TSrécur16'!R$23+'1C TSrécur16'!R$24+'1C TSrécur16'!R$25+'1C TSrécur16'!R$26+'1C TSrécur16'!R$27+'1C TSrécur16'!R$28+'1C TSrécur16'!R$29)/'1C TSrécur16'!R$30))))))</f>
        <v>0</v>
      </c>
      <c r="M693" s="539">
        <f>IF(OR('1C TSrécur16'!$B$12="",'1C TSrécur16'!R$30=0),0,IF(AND('1C TSrécur16'!$B$12&lt;&gt;"",$K$2="Pôle",'1C TSrécur16'!$C$12="OUI"),(('1C TSrécur16'!R$26+'1C TSrécur16'!R$27+'1C TSrécur16'!R$28)/'1C TSrécur16'!R$17),IF(AND('1C TSrécur16'!$B$12&lt;&gt;"",$K$2="Pôle",'1C TSrécur16'!$C$12="NON"),(('1C TSrécur16'!R$26+'1C TSrécur16'!R$27+'1C TSrécur16'!R$28)/'1C TSrécur16'!R$30),IF(AND('1C TSrécur16'!$B$12&lt;&gt;"",$K$2&lt;&gt;"Pôle"),0))))</f>
        <v>0</v>
      </c>
      <c r="N693" s="539">
        <f>IF(AND('1C TSrécur16'!$R$17&lt;&gt;0,'1C TSrécur16'!$R$30&lt;&gt;0),L693+M693,0)</f>
        <v>0</v>
      </c>
      <c r="O693" s="544" t="str">
        <f>IF(AND('1C TSrécur16'!R$17&lt;&gt;0,'1C TSrécur16'!$C$12="OUI"),'1C TSrécur16'!R$36/'1C TSrécur16'!R$17,"")</f>
        <v/>
      </c>
      <c r="P693" s="545" t="str">
        <f>IF(AND('1C TSrécur16'!R$17&lt;&gt;0,'1C TSrécur16'!$C$12="OUI"),'1C TSrécur16'!$R$37/'1C TSrécur16'!R$17,"")</f>
        <v/>
      </c>
      <c r="Q693" s="545" t="str">
        <f>IF(AND('1C TSrécur16'!R$17&lt;&gt;0,'1C TSrécur16'!$C$12="OUI"),'1C TSrécur16'!$R$38/'1C TSrécur16'!R$17,"")</f>
        <v/>
      </c>
      <c r="R693" s="545" t="str">
        <f>IF(AND('1C TSrécur16'!R$17&lt;&gt;0,'1C TSrécur16'!$C$12="OUI"),'1C TSrécur16'!$R$39/'1C TSrécur16'!R$17,"")</f>
        <v/>
      </c>
      <c r="S693" s="545" t="str">
        <f>IF(AND('1C TSrécur16'!R$17&lt;&gt;0,'1C TSrécur16'!$C$12="OUI"),'1C TSrécur16'!$R$40/'1C TSrécur16'!R$17,"")</f>
        <v/>
      </c>
      <c r="T693" s="545" t="str">
        <f>IF(AND('1C TSrécur16'!R$17&lt;&gt;0,'1C TSrécur16'!$C$12="OUI"),'1C TSrécur16'!$R$41/'1C TSrécur16'!R$17,"")</f>
        <v/>
      </c>
      <c r="U693" s="545" t="str">
        <f>IF(AND('1C TSrécur16'!R$17&lt;&gt;0,'1C TSrécur16'!$C$12="OUI"),'1C TSrécur16'!$R$42/'1C TSrécur16'!R$17,"")</f>
        <v/>
      </c>
      <c r="V693" s="545" t="str">
        <f>IF(AND('1C TSrécur16'!R$17&lt;&gt;0,'1C TSrécur16'!$C$12="OUI"),'1C TSrécur16'!$R$43/'1C TSrécur16'!R$17,"")</f>
        <v/>
      </c>
      <c r="W693" s="545" t="str">
        <f>IF(AND('1C TSrécur16'!R$17&lt;&gt;0,'1C TSrécur16'!$C$12="OUI"),'1C TSrécur16'!$R$44/'1C TSrécur16'!R$17,"")</f>
        <v/>
      </c>
      <c r="X693" s="545" t="str">
        <f>IF(AND('1C TSrécur16'!R$17&lt;&gt;0,'1C TSrécur16'!$C$12="OUI"),'1C TSrécur16'!$R$45/'1C TSrécur16'!R$17,"")</f>
        <v/>
      </c>
      <c r="Y693" s="545" t="str">
        <f>IF(AND('1C TSrécur16'!R$17&lt;&gt;0,'1C TSrécur16'!$C$12="OUI"),'1C TSrécur16'!$R$46/'1C TSrécur16'!R$17,"")</f>
        <v/>
      </c>
      <c r="Z693" s="545" t="str">
        <f>IF(AND('1C TSrécur16'!R$17&lt;&gt;0,'1C TSrécur16'!$C$12="OUI"),'1C TSrécur16'!$R$47/'1C TSrécur16'!R$17,"")</f>
        <v/>
      </c>
      <c r="AA693" s="545" t="str">
        <f>IF(AND('1C TSrécur16'!R$17&lt;&gt;0,'1C TSrécur16'!$C$12="OUI"),'1C TSrécur16'!$R$48/'1C TSrécur16'!R$17,"")</f>
        <v/>
      </c>
      <c r="AB693" s="545" t="str">
        <f>IF(AND('1C TSrécur16'!R$17&lt;&gt;0,'1C TSrécur16'!$C$12="OUI"),'1C TSrécur16'!$R$49/'1C TSrécur16'!R$17,"")</f>
        <v/>
      </c>
      <c r="AC693" s="545" t="str">
        <f>IF(AND('1C TSrécur16'!R$17&lt;&gt;0,'1C TSrécur16'!$C$12="OUI"),'1C TSrécur16'!$R$50/'1C TSrécur16'!R$17,"")</f>
        <v/>
      </c>
      <c r="AD693" s="545" t="str">
        <f>IF(AND('1C TSrécur16'!R$17&lt;&gt;0,'1C TSrécur16'!$C$12="OUI"),'1C TSrécur16'!$R$51/'1C TSrécur16'!R$17,"")</f>
        <v/>
      </c>
      <c r="AE693" s="545" t="str">
        <f>IF(AND('1C TSrécur16'!R$17&lt;&gt;0,'1C TSrécur16'!$C$12="OUI"),'1C TSrécur16'!$R$52/'1C TSrécur16'!R$17,"")</f>
        <v/>
      </c>
      <c r="AF693" s="545" t="str">
        <f>IF(AND('1C TSrécur16'!R$17&lt;&gt;0,'1C TSrécur16'!$C$12="OUI"),'1C TSrécur16'!$R$53/'1C TSrécur16'!R$17,"")</f>
        <v/>
      </c>
      <c r="AG693" s="545" t="str">
        <f>IF(AND('1C TSrécur16'!R$17&lt;&gt;0,'1C TSrécur16'!$C$12="OUI"),'1C TSrécur16'!$R$54/'1C TSrécur16'!R$17,"")</f>
        <v/>
      </c>
      <c r="AH693" s="545" t="str">
        <f>IF(AND('1C TSrécur16'!R$17&lt;&gt;0,'1C TSrécur16'!$C$12="OUI"),'1C TSrécur16'!$R$55/'1C TSrécur16'!R$17,"")</f>
        <v/>
      </c>
      <c r="AI693" s="545" t="str">
        <f>IF(AND('1C TSrécur16'!R$17&lt;&gt;0,'1C TSrécur16'!$C$12="OUI"),'1C TSrécur16'!$R$56/'1C TSrécur16'!R$17,"")</f>
        <v/>
      </c>
      <c r="AJ693" s="545" t="str">
        <f>IF(AND('1C TSrécur16'!R$17&lt;&gt;0,'1C TSrécur16'!$C$12="OUI"),'1C TSrécur16'!$R$57/'1C TSrécur16'!R$17,"")</f>
        <v/>
      </c>
      <c r="AK693" s="545">
        <f>IF(AND('1C TSrécur16'!R$17&lt;&gt;0,'1C TSrécur16'!$C$12="OUI"),'1C TSrécur16'!R$58/'1C TSrécur16'!R$17,0)</f>
        <v>0</v>
      </c>
      <c r="AL693" s="73">
        <f>IF(AND('1C TSrécur16'!$B$12&lt;&gt;"",'1C TSrécur16'!$C$12="OUI"),N693+AK693,N693)</f>
        <v>0</v>
      </c>
      <c r="AM693" s="344">
        <f t="shared" si="222"/>
        <v>0</v>
      </c>
      <c r="AN693" s="344">
        <f t="shared" si="223"/>
        <v>0</v>
      </c>
      <c r="AO693" s="345">
        <f t="shared" si="227"/>
        <v>0</v>
      </c>
      <c r="AP693" s="573">
        <f t="shared" si="228"/>
        <v>0</v>
      </c>
      <c r="AQ693" s="583">
        <f t="shared" si="226"/>
        <v>0</v>
      </c>
      <c r="AR693" s="579"/>
      <c r="AS693" s="102"/>
      <c r="AT693" s="209" t="str">
        <f>IF('1C TSrécur16'!R$17*FICHE!$C$13&lt;J693,"Forfait limité à "&amp;FICHE!$C$13&amp;"€/jour","")</f>
        <v/>
      </c>
      <c r="AU693" s="592"/>
    </row>
    <row r="694" spans="1:211" ht="13.9" hidden="1" customHeight="1">
      <c r="A694" s="309"/>
      <c r="B694" s="338"/>
      <c r="C694" s="962" t="str">
        <f>IF('1C TSrécur16'!S$17&lt;&gt;0,'1C TSrécur16'!$B$12,"")</f>
        <v/>
      </c>
      <c r="D694" s="963"/>
      <c r="E694" s="964"/>
      <c r="F694" s="211" t="str">
        <f>IF(AND($C694='1C TSrécur16'!$B$12,'1C TSrécur16'!$B$16="récurrentes",'1C TSrécur16'!$S$17&lt;&gt;""),'1C TSrécur16'!$S$21,"")</f>
        <v/>
      </c>
      <c r="G694" s="235"/>
      <c r="H694" s="745">
        <v>0.21</v>
      </c>
      <c r="I694" s="747">
        <v>1</v>
      </c>
      <c r="J694" s="316"/>
      <c r="K694" s="786">
        <f t="shared" si="191"/>
        <v>0</v>
      </c>
      <c r="L694" s="539">
        <f>IF(OR('1C TSrécur16'!$B$12="",'1C TSrécur16'!S$30=0),0,IF(AND('1C TSrécur16'!$B$12&lt;&gt;"",$K$2="Pôle",'1C TSrécur16'!$C$12="OUI"),(('1C TSrécur16'!S$22+'1C TSrécur16'!S$23+'1C TSrécur16'!S$24+'1C TSrécur16'!S$25+'1C TSrécur16'!S$29)/'1C TSrécur16'!S$17),IF(AND('1C TSrécur16'!$B$12&lt;&gt;"",$K$2="Pôle",'1C TSrécur16'!$C$12="NON"),(('1C TSrécur16'!S$22+'1C TSrécur16'!S$23+'1C TSrécur16'!S$24+'1C TSrécur16'!S$25+'1C TSrécur16'!S$29)/'1C TSrécur16'!S$30),IF(AND('1C TSrécur16'!$B$12&lt;&gt;"",$K$2&lt;&gt;"Pôle",'1C TSrécur16'!$C$12="OUI"),(('1C TSrécur16'!S$22+'1C TSrécur16'!S$23+'1C TSrécur16'!S$24+'1C TSrécur16'!S$25+'1C TSrécur16'!S$26+'1C TSrécur16'!S$27+'1C TSrécur16'!S$28+'1C TSrécur16'!S$29)/'1C TSrécur16'!S$17),IF(AND('1C TSrécur16'!$B$12&lt;&gt;"",$K$2&lt;&gt;"Pôle",'1C TSrécur16'!$C$12="NON"),(('1C TSrécur16'!S$22+'1C TSrécur16'!S$23+'1C TSrécur16'!S$24+'1C TSrécur16'!S$25+'1C TSrécur16'!S$26+'1C TSrécur16'!S$27+'1C TSrécur16'!S$28+'1C TSrécur16'!S$29)/'1C TSrécur16'!S$30))))))</f>
        <v>0</v>
      </c>
      <c r="M694" s="539">
        <f>IF(OR('1C TSrécur16'!$B$12="",'1C TSrécur16'!S$30=0),0,IF(AND('1C TSrécur16'!$B$12&lt;&gt;"",$K$2="Pôle",'1C TSrécur16'!$C$12="OUI"),(('1C TSrécur16'!S$26+'1C TSrécur16'!S$27+'1C TSrécur16'!S$28)/'1C TSrécur16'!S$17),IF(AND('1C TSrécur16'!$B$12&lt;&gt;"",$K$2="Pôle",'1C TSrécur16'!$C$12="NON"),(('1C TSrécur16'!S$26+'1C TSrécur16'!S$27+'1C TSrécur16'!S$28)/'1C TSrécur16'!S$30),IF(AND('1C TSrécur16'!$B$12&lt;&gt;"",$K$2&lt;&gt;"Pôle"),0))))</f>
        <v>0</v>
      </c>
      <c r="N694" s="539">
        <f>IF(AND('1C TSrécur16'!$S$17&lt;&gt;0,'1C TSrécur16'!$S$30&lt;&gt;0),L694+M694,0)</f>
        <v>0</v>
      </c>
      <c r="O694" s="544" t="str">
        <f>IF(AND('1C TSrécur16'!S$17&lt;&gt;0,'1C TSrécur16'!$C$12="OUI"),'1C TSrécur16'!S$36/'1C TSrécur16'!S$17,"")</f>
        <v/>
      </c>
      <c r="P694" s="545" t="str">
        <f>IF(AND('1C TSrécur16'!S$17&lt;&gt;0,'1C TSrécur16'!$C$12="OUI"),'1C TSrécur16'!$S$37/'1C TSrécur16'!S$17,"")</f>
        <v/>
      </c>
      <c r="Q694" s="545" t="str">
        <f>IF(AND('1C TSrécur16'!S$17&lt;&gt;0,'1C TSrécur16'!$C$12="OUI"),'1C TSrécur16'!$S$38/'1C TSrécur16'!S$17,"")</f>
        <v/>
      </c>
      <c r="R694" s="545" t="str">
        <f>IF(AND('1C TSrécur16'!S$17&lt;&gt;0,'1C TSrécur16'!$C$12="OUI"),'1C TSrécur16'!$S$39/'1C TSrécur16'!S$17,"")</f>
        <v/>
      </c>
      <c r="S694" s="545" t="str">
        <f>IF(AND('1C TSrécur16'!S$17&lt;&gt;0,'1C TSrécur16'!$C$12="OUI"),'1C TSrécur16'!$S$40/'1C TSrécur16'!S$17,"")</f>
        <v/>
      </c>
      <c r="T694" s="545" t="str">
        <f>IF(AND('1C TSrécur16'!S$17&lt;&gt;0,'1C TSrécur16'!$C$12="OUI"),'1C TSrécur16'!$S$41/'1C TSrécur16'!S$17,"")</f>
        <v/>
      </c>
      <c r="U694" s="545" t="str">
        <f>IF(AND('1C TSrécur16'!S$17&lt;&gt;0,'1C TSrécur16'!$C$12="OUI"),'1C TSrécur16'!$S$42/'1C TSrécur16'!S$17,"")</f>
        <v/>
      </c>
      <c r="V694" s="545" t="str">
        <f>IF(AND('1C TSrécur16'!S$17&lt;&gt;0,'1C TSrécur16'!$C$12="OUI"),'1C TSrécur16'!$S$43/'1C TSrécur16'!S$17,"")</f>
        <v/>
      </c>
      <c r="W694" s="545" t="str">
        <f>IF(AND('1C TSrécur16'!S$17&lt;&gt;0,'1C TSrécur16'!$C$12="OUI"),'1C TSrécur16'!$S$44/'1C TSrécur16'!S$17,"")</f>
        <v/>
      </c>
      <c r="X694" s="545" t="str">
        <f>IF(AND('1C TSrécur16'!S$17&lt;&gt;0,'1C TSrécur16'!$C$12="OUI"),'1C TSrécur16'!$S$45/'1C TSrécur16'!S$17,"")</f>
        <v/>
      </c>
      <c r="Y694" s="545" t="str">
        <f>IF(AND('1C TSrécur16'!S$17&lt;&gt;0,'1C TSrécur16'!$C$12="OUI"),'1C TSrécur16'!$S$46/'1C TSrécur16'!S$17,"")</f>
        <v/>
      </c>
      <c r="Z694" s="545" t="str">
        <f>IF(AND('1C TSrécur16'!S$17&lt;&gt;0,'1C TSrécur16'!$C$12="OUI"),'1C TSrécur16'!$S$47/'1C TSrécur16'!S$17,"")</f>
        <v/>
      </c>
      <c r="AA694" s="545" t="str">
        <f>IF(AND('1C TSrécur16'!S$17&lt;&gt;0,'1C TSrécur16'!$C$12="OUI"),'1C TSrécur16'!$S$48/'1C TSrécur16'!S$17,"")</f>
        <v/>
      </c>
      <c r="AB694" s="545" t="str">
        <f>IF(AND('1C TSrécur16'!S$17&lt;&gt;0,'1C TSrécur16'!$C$12="OUI"),'1C TSrécur16'!$S$49/'1C TSrécur16'!S$17,"")</f>
        <v/>
      </c>
      <c r="AC694" s="545" t="str">
        <f>IF(AND('1C TSrécur16'!S$17&lt;&gt;0,'1C TSrécur16'!$C$12="OUI"),'1C TSrécur16'!$S$50/'1C TSrécur16'!S$17,"")</f>
        <v/>
      </c>
      <c r="AD694" s="545" t="str">
        <f>IF(AND('1C TSrécur16'!S$17&lt;&gt;0,'1C TSrécur16'!$C$12="OUI"),'1C TSrécur16'!$S$51/'1C TSrécur16'!S$17,"")</f>
        <v/>
      </c>
      <c r="AE694" s="545" t="str">
        <f>IF(AND('1C TSrécur16'!S$17&lt;&gt;0,'1C TSrécur16'!$C$12="OUI"),'1C TSrécur16'!$S$52/'1C TSrécur16'!S$17,"")</f>
        <v/>
      </c>
      <c r="AF694" s="545" t="str">
        <f>IF(AND('1C TSrécur16'!S$17&lt;&gt;0,'1C TSrécur16'!$C$12="OUI"),'1C TSrécur16'!$S$53/'1C TSrécur16'!S$17,"")</f>
        <v/>
      </c>
      <c r="AG694" s="545" t="str">
        <f>IF(AND('1C TSrécur16'!S$17&lt;&gt;0,'1C TSrécur16'!$C$12="OUI"),'1C TSrécur16'!$S$54/'1C TSrécur16'!S$17,"")</f>
        <v/>
      </c>
      <c r="AH694" s="545" t="str">
        <f>IF(AND('1C TSrécur16'!S$17&lt;&gt;0,'1C TSrécur16'!$C$12="OUI"),'1C TSrécur16'!$S$55/'1C TSrécur16'!S$17,"")</f>
        <v/>
      </c>
      <c r="AI694" s="545" t="str">
        <f>IF(AND('1C TSrécur16'!S$17&lt;&gt;0,'1C TSrécur16'!$C$12="OUI"),'1C TSrécur16'!$S$56/'1C TSrécur16'!S$17,"")</f>
        <v/>
      </c>
      <c r="AJ694" s="545" t="str">
        <f>IF(AND('1C TSrécur16'!S$17&lt;&gt;0,'1C TSrécur16'!$C$12="OUI"),'1C TSrécur16'!$S$57/'1C TSrécur16'!S$17,"")</f>
        <v/>
      </c>
      <c r="AK694" s="545">
        <f>IF(AND('1C TSrécur16'!S$17&lt;&gt;0,'1C TSrécur16'!$C$12="OUI"),'1C TSrécur16'!S$58/'1C TSrécur16'!S$17,0)</f>
        <v>0</v>
      </c>
      <c r="AL694" s="73">
        <f>IF(AND('1C TSrécur16'!$B$12&lt;&gt;"",'1C TSrécur16'!$C$12="OUI"),N694+AK694,N694)</f>
        <v>0</v>
      </c>
      <c r="AM694" s="344">
        <f t="shared" si="222"/>
        <v>0</v>
      </c>
      <c r="AN694" s="344">
        <f t="shared" si="223"/>
        <v>0</v>
      </c>
      <c r="AO694" s="345">
        <f t="shared" si="227"/>
        <v>0</v>
      </c>
      <c r="AP694" s="573">
        <f t="shared" si="228"/>
        <v>0</v>
      </c>
      <c r="AQ694" s="583">
        <f t="shared" si="226"/>
        <v>0</v>
      </c>
      <c r="AR694" s="579"/>
      <c r="AS694" s="102"/>
      <c r="AT694" s="209" t="str">
        <f>IF('1C TSrécur16'!S$17*FICHE!$C$13&lt;J694,"Forfait limité à "&amp;FICHE!$C$13&amp;"€/jour","")</f>
        <v/>
      </c>
      <c r="AU694" s="592"/>
    </row>
    <row r="695" spans="1:211" ht="13.9" hidden="1" customHeight="1">
      <c r="A695" s="309"/>
      <c r="B695" s="338"/>
      <c r="C695" s="962" t="str">
        <f>IF('1C TSrécur16'!T$17&lt;&gt;0,'1C TSrécur16'!$B$12,"")</f>
        <v/>
      </c>
      <c r="D695" s="963"/>
      <c r="E695" s="964"/>
      <c r="F695" s="211" t="str">
        <f>IF(AND($C695='1C TSrécur16'!$B$12,'1C TSrécur16'!$B$16="récurrentes",'1C TSrécur16'!$T$17&lt;&gt;""),'1C TSrécur16'!$T$21,"")</f>
        <v/>
      </c>
      <c r="G695" s="235"/>
      <c r="H695" s="745">
        <v>0.21</v>
      </c>
      <c r="I695" s="747">
        <v>1</v>
      </c>
      <c r="J695" s="316"/>
      <c r="K695" s="786">
        <f t="shared" si="191"/>
        <v>0</v>
      </c>
      <c r="L695" s="539">
        <f>IF(OR('1C TSrécur16'!$B$12="",'1C TSrécur16'!T$30=0),0,IF(AND('1C TSrécur16'!$B$12&lt;&gt;"",$K$2="Pôle",'1C TSrécur16'!$C$12="OUI"),(('1C TSrécur16'!T$22+'1C TSrécur16'!T$23+'1C TSrécur16'!T$24+'1C TSrécur16'!T$25+'1C TSrécur16'!T$29)/'1C TSrécur16'!T$17),IF(AND('1C TSrécur16'!$B$12&lt;&gt;"",$K$2="Pôle",'1C TSrécur16'!$C$12="NON"),(('1C TSrécur16'!T$22+'1C TSrécur16'!T$23+'1C TSrécur16'!T$24+'1C TSrécur16'!T$25+'1C TSrécur16'!T$29)/'1C TSrécur16'!T$30),IF(AND('1C TSrécur16'!$B$12&lt;&gt;"",$K$2&lt;&gt;"Pôle",'1C TSrécur16'!$C$12="OUI"),(('1C TSrécur16'!T$22+'1C TSrécur16'!T$23+'1C TSrécur16'!T$24+'1C TSrécur16'!T$25+'1C TSrécur16'!T$26+'1C TSrécur16'!T$27+'1C TSrécur16'!T$28+'1C TSrécur16'!T$29)/'1C TSrécur16'!T$17),IF(AND('1C TSrécur16'!$B$12&lt;&gt;"",$K$2&lt;&gt;"Pôle",'1C TSrécur16'!$C$12="NON"),(('1C TSrécur16'!T$22+'1C TSrécur16'!T$23+'1C TSrécur16'!T$24+'1C TSrécur16'!T$25+'1C TSrécur16'!T$26+'1C TSrécur16'!T$27+'1C TSrécur16'!T$28+'1C TSrécur16'!T$29)/'1C TSrécur16'!T$30))))))</f>
        <v>0</v>
      </c>
      <c r="M695" s="539">
        <f>IF(OR('1C TSrécur16'!$B$12="",'1C TSrécur16'!T$30=0),0,IF(AND('1C TSrécur16'!$B$12&lt;&gt;"",$K$2="Pôle",'1C TSrécur16'!$C$12="OUI"),(('1C TSrécur16'!T$26+'1C TSrécur16'!T$27+'1C TSrécur16'!T$28)/'1C TSrécur16'!T$17),IF(AND('1C TSrécur16'!$B$12&lt;&gt;"",$K$2="Pôle",'1C TSrécur16'!$C$12="NON"),(('1C TSrécur16'!T$26+'1C TSrécur16'!T$27+'1C TSrécur16'!T$28)/'1C TSrécur16'!T$30),IF(AND('1C TSrécur16'!$B$12&lt;&gt;"",$K$2&lt;&gt;"Pôle"),0))))</f>
        <v>0</v>
      </c>
      <c r="N695" s="539">
        <f>IF(AND('1C TSrécur16'!$T$17&lt;&gt;0,'1C TSrécur16'!$T$30&lt;&gt;0),L695+M695,0)</f>
        <v>0</v>
      </c>
      <c r="O695" s="544" t="str">
        <f>IF(AND('1C TSrécur16'!T$17&lt;&gt;0,'1C TSrécur16'!$C$12="OUI"),'1C TSrécur16'!T$36/'1C TSrécur16'!T$17,"")</f>
        <v/>
      </c>
      <c r="P695" s="545" t="str">
        <f>IF(AND('1C TSrécur16'!T$17&lt;&gt;0,'1C TSrécur16'!$C$12="OUI"),'1C TSrécur16'!$T$37/'1C TSrécur16'!T$17,"")</f>
        <v/>
      </c>
      <c r="Q695" s="545" t="str">
        <f>IF(AND('1C TSrécur16'!T$17&lt;&gt;0,'1C TSrécur16'!$C$12="OUI"),'1C TSrécur16'!$T$38/'1C TSrécur16'!T$17,"")</f>
        <v/>
      </c>
      <c r="R695" s="545" t="str">
        <f>IF(AND('1C TSrécur16'!T$17&lt;&gt;0,'1C TSrécur16'!$C$12="OUI"),'1C TSrécur16'!$T$39/'1C TSrécur16'!T$17,"")</f>
        <v/>
      </c>
      <c r="S695" s="545" t="str">
        <f>IF(AND('1C TSrécur16'!T$17&lt;&gt;0,'1C TSrécur16'!$C$12="OUI"),'1C TSrécur16'!$T$40/'1C TSrécur16'!T$17,"")</f>
        <v/>
      </c>
      <c r="T695" s="545" t="str">
        <f>IF(AND('1C TSrécur16'!T$17&lt;&gt;0,'1C TSrécur16'!$C$12="OUI"),'1C TSrécur16'!$T$41/'1C TSrécur16'!T$17,"")</f>
        <v/>
      </c>
      <c r="U695" s="545" t="str">
        <f>IF(AND('1C TSrécur16'!T$17&lt;&gt;0,'1C TSrécur16'!$C$12="OUI"),'1C TSrécur16'!$T$42/'1C TSrécur16'!T$17,"")</f>
        <v/>
      </c>
      <c r="V695" s="545" t="str">
        <f>IF(AND('1C TSrécur16'!T$17&lt;&gt;0,'1C TSrécur16'!$C$12="OUI"),'1C TSrécur16'!$T$43/'1C TSrécur16'!T$17,"")</f>
        <v/>
      </c>
      <c r="W695" s="545" t="str">
        <f>IF(AND('1C TSrécur16'!T$17&lt;&gt;0,'1C TSrécur16'!$C$12="OUI"),'1C TSrécur16'!$T$44/'1C TSrécur16'!T$17,"")</f>
        <v/>
      </c>
      <c r="X695" s="545" t="str">
        <f>IF(AND('1C TSrécur16'!T$17&lt;&gt;0,'1C TSrécur16'!$C$12="OUI"),'1C TSrécur16'!$T$45/'1C TSrécur16'!T$17,"")</f>
        <v/>
      </c>
      <c r="Y695" s="545" t="str">
        <f>IF(AND('1C TSrécur16'!T$17&lt;&gt;0,'1C TSrécur16'!$C$12="OUI"),'1C TSrécur16'!$T$46/'1C TSrécur16'!T$17,"")</f>
        <v/>
      </c>
      <c r="Z695" s="545" t="str">
        <f>IF(AND('1C TSrécur16'!T$17&lt;&gt;0,'1C TSrécur16'!$C$12="OUI"),'1C TSrécur16'!$T$47/'1C TSrécur16'!T$17,"")</f>
        <v/>
      </c>
      <c r="AA695" s="545" t="str">
        <f>IF(AND('1C TSrécur16'!T$17&lt;&gt;0,'1C TSrécur16'!$C$12="OUI"),'1C TSrécur16'!$T$48/'1C TSrécur16'!T$17,"")</f>
        <v/>
      </c>
      <c r="AB695" s="545" t="str">
        <f>IF(AND('1C TSrécur16'!T$17&lt;&gt;0,'1C TSrécur16'!$C$12="OUI"),'1C TSrécur16'!$T$49/'1C TSrécur16'!T$17,"")</f>
        <v/>
      </c>
      <c r="AC695" s="545" t="str">
        <f>IF(AND('1C TSrécur16'!T$17&lt;&gt;0,'1C TSrécur16'!$C$12="OUI"),'1C TSrécur16'!$T$50/'1C TSrécur16'!T$17,"")</f>
        <v/>
      </c>
      <c r="AD695" s="545" t="str">
        <f>IF(AND('1C TSrécur16'!T$17&lt;&gt;0,'1C TSrécur16'!$C$12="OUI"),'1C TSrécur16'!$T$51/'1C TSrécur16'!T$17,"")</f>
        <v/>
      </c>
      <c r="AE695" s="545" t="str">
        <f>IF(AND('1C TSrécur16'!T$17&lt;&gt;0,'1C TSrécur16'!$C$12="OUI"),'1C TSrécur16'!$T$52/'1C TSrécur16'!T$17,"")</f>
        <v/>
      </c>
      <c r="AF695" s="545" t="str">
        <f>IF(AND('1C TSrécur16'!T$17&lt;&gt;0,'1C TSrécur16'!$C$12="OUI"),'1C TSrécur16'!$T$53/'1C TSrécur16'!T$17,"")</f>
        <v/>
      </c>
      <c r="AG695" s="545" t="str">
        <f>IF(AND('1C TSrécur16'!T$17&lt;&gt;0,'1C TSrécur16'!$C$12="OUI"),'1C TSrécur16'!$T$54/'1C TSrécur16'!T$17,"")</f>
        <v/>
      </c>
      <c r="AH695" s="545" t="str">
        <f>IF(AND('1C TSrécur16'!T$17&lt;&gt;0,'1C TSrécur16'!$C$12="OUI"),'1C TSrécur16'!$T$55/'1C TSrécur16'!T$17,"")</f>
        <v/>
      </c>
      <c r="AI695" s="545" t="str">
        <f>IF(AND('1C TSrécur16'!T$17&lt;&gt;0,'1C TSrécur16'!$C$12="OUI"),'1C TSrécur16'!$T$56/'1C TSrécur16'!T$17,"")</f>
        <v/>
      </c>
      <c r="AJ695" s="545" t="str">
        <f>IF(AND('1C TSrécur16'!T$17&lt;&gt;0,'1C TSrécur16'!$C$12="OUI"),'1C TSrécur16'!$T$57/'1C TSrécur16'!T$17,"")</f>
        <v/>
      </c>
      <c r="AK695" s="545">
        <f>IF(AND('1C TSrécur16'!T$17&lt;&gt;0,'1C TSrécur16'!$C$12="OUI"),'1C TSrécur16'!T$58/'1C TSrécur16'!T$17,0)</f>
        <v>0</v>
      </c>
      <c r="AL695" s="73">
        <f>IF(AND('1C TSrécur16'!$B$12&lt;&gt;"",'1C TSrécur16'!$C$12="OUI"),N695+AK695,N695)</f>
        <v>0</v>
      </c>
      <c r="AM695" s="344">
        <f t="shared" si="222"/>
        <v>0</v>
      </c>
      <c r="AN695" s="344">
        <f t="shared" si="223"/>
        <v>0</v>
      </c>
      <c r="AO695" s="345">
        <f t="shared" si="227"/>
        <v>0</v>
      </c>
      <c r="AP695" s="573">
        <f t="shared" si="228"/>
        <v>0</v>
      </c>
      <c r="AQ695" s="583">
        <f t="shared" si="226"/>
        <v>0</v>
      </c>
      <c r="AR695" s="579"/>
      <c r="AS695" s="102"/>
      <c r="AT695" s="209" t="str">
        <f>IF('1C TSrécur16'!T$17*FICHE!$C$13&lt;J695,"Forfait limité à "&amp;FICHE!$C$13&amp;"€/jour","")</f>
        <v/>
      </c>
      <c r="AU695" s="592"/>
    </row>
    <row r="696" spans="1:211" ht="13.9" hidden="1" customHeight="1">
      <c r="A696" s="309"/>
      <c r="B696" s="338"/>
      <c r="C696" s="962" t="str">
        <f>IF('1C TSrécur16'!U$17&lt;&gt;0,'1C TSrécur16'!$B$12,"")</f>
        <v/>
      </c>
      <c r="D696" s="963"/>
      <c r="E696" s="964"/>
      <c r="F696" s="211" t="str">
        <f>IF(AND($C696='1C TSrécur16'!$B$12,'1C TSrécur16'!$B$16="récurrentes",'1C TSrécur16'!$U$17&lt;&gt;""),'1C TSrécur16'!$U$21,"")</f>
        <v/>
      </c>
      <c r="G696" s="235"/>
      <c r="H696" s="745">
        <v>0.21</v>
      </c>
      <c r="I696" s="747">
        <v>1</v>
      </c>
      <c r="J696" s="316"/>
      <c r="K696" s="786">
        <f t="shared" si="191"/>
        <v>0</v>
      </c>
      <c r="L696" s="539">
        <f>IF(OR('1C TSrécur16'!$B$12="",'1C TSrécur16'!U$30=0),0,IF(AND('1C TSrécur16'!$B$12&lt;&gt;"",$K$2="Pôle",'1C TSrécur16'!$C$12="OUI"),(('1C TSrécur16'!U$22+'1C TSrécur16'!U$23+'1C TSrécur16'!U$24+'1C TSrécur16'!U$25+'1C TSrécur16'!U$29)/'1C TSrécur16'!U$17),IF(AND('1C TSrécur16'!$B$12&lt;&gt;"",$K$2="Pôle",'1C TSrécur16'!$C$12="NON"),(('1C TSrécur16'!U$22+'1C TSrécur16'!U$23+'1C TSrécur16'!U$24+'1C TSrécur16'!U$25+'1C TSrécur16'!U$29)/'1C TSrécur16'!U$30),IF(AND('1C TSrécur16'!$B$12&lt;&gt;"",$K$2&lt;&gt;"Pôle",'1C TSrécur16'!$C$12="OUI"),(('1C TSrécur16'!U$22+'1C TSrécur16'!U$23+'1C TSrécur16'!U$24+'1C TSrécur16'!U$25+'1C TSrécur16'!U$26+'1C TSrécur16'!U$27+'1C TSrécur16'!U$28+'1C TSrécur16'!U$29)/'1C TSrécur16'!U$17),IF(AND('1C TSrécur16'!$B$12&lt;&gt;"",$K$2&lt;&gt;"Pôle",'1C TSrécur16'!$C$12="NON"),(('1C TSrécur16'!U$22+'1C TSrécur16'!U$23+'1C TSrécur16'!U$24+'1C TSrécur16'!U$25+'1C TSrécur16'!U$26+'1C TSrécur16'!U$27+'1C TSrécur16'!U$28+'1C TSrécur16'!U$29)/'1C TSrécur16'!U$30))))))</f>
        <v>0</v>
      </c>
      <c r="M696" s="539">
        <f>IF(OR('1C TSrécur16'!$B$12="",'1C TSrécur16'!U$30=0),0,IF(AND('1C TSrécur16'!$B$12&lt;&gt;"",$K$2="Pôle",'1C TSrécur16'!$C$12="OUI"),(('1C TSrécur16'!U$26+'1C TSrécur16'!U$27+'1C TSrécur16'!U$28)/'1C TSrécur16'!U$17),IF(AND('1C TSrécur16'!$B$12&lt;&gt;"",$K$2="Pôle",'1C TSrécur16'!$C$12="NON"),(('1C TSrécur16'!U$26+'1C TSrécur16'!U$27+'1C TSrécur16'!U$28)/'1C TSrécur16'!U$30),IF(AND('1C TSrécur16'!$B$12&lt;&gt;"",$K$2&lt;&gt;"Pôle"),0))))</f>
        <v>0</v>
      </c>
      <c r="N696" s="539">
        <f>IF(AND('1C TSrécur16'!$U$17&lt;&gt;0,'1C TSrécur16'!$U$30&lt;&gt;0),L696+M696,0)</f>
        <v>0</v>
      </c>
      <c r="O696" s="544" t="str">
        <f>IF(AND('1C TSrécur16'!U$17&lt;&gt;0,'1C TSrécur16'!$C$12="OUI"),'1C TSrécur16'!U$36/'1C TSrécur16'!U$17,"")</f>
        <v/>
      </c>
      <c r="P696" s="545" t="str">
        <f>IF(AND('1C TSrécur16'!U$17&lt;&gt;0,'1C TSrécur16'!$C$12="OUI"),'1C TSrécur16'!$U$37/'1C TSrécur16'!U$17,"")</f>
        <v/>
      </c>
      <c r="Q696" s="545" t="str">
        <f>IF(AND('1C TSrécur16'!U$17&lt;&gt;0,'1C TSrécur16'!$C$12="OUI"),'1C TSrécur16'!$U$38/'1C TSrécur16'!U$17,"")</f>
        <v/>
      </c>
      <c r="R696" s="545" t="str">
        <f>IF(AND('1C TSrécur16'!U$17&lt;&gt;0,'1C TSrécur16'!$C$12="OUI"),'1C TSrécur16'!$U$39/'1C TSrécur16'!U$17,"")</f>
        <v/>
      </c>
      <c r="S696" s="545" t="str">
        <f>IF(AND('1C TSrécur16'!U$17&lt;&gt;0,'1C TSrécur16'!$C$12="OUI"),'1C TSrécur16'!$U$40/'1C TSrécur16'!U$17,"")</f>
        <v/>
      </c>
      <c r="T696" s="545" t="str">
        <f>IF(AND('1C TSrécur16'!U$17&lt;&gt;0,'1C TSrécur16'!$C$12="OUI"),'1C TSrécur16'!$U$41/'1C TSrécur16'!U$17,"")</f>
        <v/>
      </c>
      <c r="U696" s="545" t="str">
        <f>IF(AND('1C TSrécur16'!U$17&lt;&gt;0,'1C TSrécur16'!$C$12="OUI"),'1C TSrécur16'!$U$42/'1C TSrécur16'!U$17,"")</f>
        <v/>
      </c>
      <c r="V696" s="545" t="str">
        <f>IF(AND('1C TSrécur16'!U$17&lt;&gt;0,'1C TSrécur16'!$C$12="OUI"),'1C TSrécur16'!$U$43/'1C TSrécur16'!U$17,"")</f>
        <v/>
      </c>
      <c r="W696" s="545" t="str">
        <f>IF(AND('1C TSrécur16'!U$17&lt;&gt;0,'1C TSrécur16'!$C$12="OUI"),'1C TSrécur16'!$U$44/'1C TSrécur16'!U$17,"")</f>
        <v/>
      </c>
      <c r="X696" s="545" t="str">
        <f>IF(AND('1C TSrécur16'!U$17&lt;&gt;0,'1C TSrécur16'!$C$12="OUI"),'1C TSrécur16'!$U$45/'1C TSrécur16'!U$17,"")</f>
        <v/>
      </c>
      <c r="Y696" s="545" t="str">
        <f>IF(AND('1C TSrécur16'!U$17&lt;&gt;0,'1C TSrécur16'!$C$12="OUI"),'1C TSrécur16'!$U$46/'1C TSrécur16'!U$17,"")</f>
        <v/>
      </c>
      <c r="Z696" s="545" t="str">
        <f>IF(AND('1C TSrécur16'!U$17&lt;&gt;0,'1C TSrécur16'!$C$12="OUI"),'1C TSrécur16'!$U$47/'1C TSrécur16'!U$17,"")</f>
        <v/>
      </c>
      <c r="AA696" s="545" t="str">
        <f>IF(AND('1C TSrécur16'!U$17&lt;&gt;0,'1C TSrécur16'!$C$12="OUI"),'1C TSrécur16'!$U$48/'1C TSrécur16'!U$17,"")</f>
        <v/>
      </c>
      <c r="AB696" s="545" t="str">
        <f>IF(AND('1C TSrécur16'!U$17&lt;&gt;0,'1C TSrécur16'!$C$12="OUI"),'1C TSrécur16'!$U$49/'1C TSrécur16'!U$17,"")</f>
        <v/>
      </c>
      <c r="AC696" s="545" t="str">
        <f>IF(AND('1C TSrécur16'!U$17&lt;&gt;0,'1C TSrécur16'!$C$12="OUI"),'1C TSrécur16'!$U$50/'1C TSrécur16'!U$17,"")</f>
        <v/>
      </c>
      <c r="AD696" s="545" t="str">
        <f>IF(AND('1C TSrécur16'!U$17&lt;&gt;0,'1C TSrécur16'!$C$12="OUI"),'1C TSrécur16'!$U$51/'1C TSrécur16'!U$17,"")</f>
        <v/>
      </c>
      <c r="AE696" s="545" t="str">
        <f>IF(AND('1C TSrécur16'!U$17&lt;&gt;0,'1C TSrécur16'!$C$12="OUI"),'1C TSrécur16'!$U$52/'1C TSrécur16'!U$17,"")</f>
        <v/>
      </c>
      <c r="AF696" s="545" t="str">
        <f>IF(AND('1C TSrécur16'!U$17&lt;&gt;0,'1C TSrécur16'!$C$12="OUI"),'1C TSrécur16'!$U$53/'1C TSrécur16'!U$17,"")</f>
        <v/>
      </c>
      <c r="AG696" s="545" t="str">
        <f>IF(AND('1C TSrécur16'!U$17&lt;&gt;0,'1C TSrécur16'!$C$12="OUI"),'1C TSrécur16'!$U$54/'1C TSrécur16'!U$17,"")</f>
        <v/>
      </c>
      <c r="AH696" s="545" t="str">
        <f>IF(AND('1C TSrécur16'!U$17&lt;&gt;0,'1C TSrécur16'!$C$12="OUI"),'1C TSrécur16'!$U$55/'1C TSrécur16'!U$17,"")</f>
        <v/>
      </c>
      <c r="AI696" s="545" t="str">
        <f>IF(AND('1C TSrécur16'!U$17&lt;&gt;0,'1C TSrécur16'!$C$12="OUI"),'1C TSrécur16'!$U$56/'1C TSrécur16'!U$17,"")</f>
        <v/>
      </c>
      <c r="AJ696" s="545" t="str">
        <f>IF(AND('1C TSrécur16'!U$17&lt;&gt;0,'1C TSrécur16'!$C$12="OUI"),'1C TSrécur16'!$U$57/'1C TSrécur16'!U$17,"")</f>
        <v/>
      </c>
      <c r="AK696" s="545">
        <f>IF(AND('1C TSrécur16'!U$17&lt;&gt;0,'1C TSrécur16'!$C$12="OUI"),'1C TSrécur16'!U$58/'1C TSrécur16'!U$17,0)</f>
        <v>0</v>
      </c>
      <c r="AL696" s="73">
        <f>IF(AND('1C TSrécur16'!$B$12&lt;&gt;"",'1C TSrécur16'!$C$12="OUI"),N696+AK696,N696)</f>
        <v>0</v>
      </c>
      <c r="AM696" s="344">
        <f t="shared" si="222"/>
        <v>0</v>
      </c>
      <c r="AN696" s="344">
        <f t="shared" si="223"/>
        <v>0</v>
      </c>
      <c r="AO696" s="345">
        <f t="shared" si="227"/>
        <v>0</v>
      </c>
      <c r="AP696" s="573">
        <f t="shared" si="228"/>
        <v>0</v>
      </c>
      <c r="AQ696" s="583">
        <f t="shared" si="226"/>
        <v>0</v>
      </c>
      <c r="AR696" s="579"/>
      <c r="AS696" s="102"/>
      <c r="AT696" s="209" t="str">
        <f>IF('1C TSrécur16'!U$17*FICHE!$C$13&lt;J696,"Forfait limité à "&amp;FICHE!$C$13&amp;"€/jour","")</f>
        <v/>
      </c>
      <c r="AU696" s="592"/>
    </row>
    <row r="697" spans="1:211" ht="13.9" hidden="1" customHeight="1">
      <c r="A697" s="309"/>
      <c r="B697" s="338"/>
      <c r="C697" s="962" t="str">
        <f>IF('1C TSrécur16'!V$17&lt;&gt;0,'1C TSrécur16'!$B$12,"")</f>
        <v/>
      </c>
      <c r="D697" s="963"/>
      <c r="E697" s="964"/>
      <c r="F697" s="211" t="str">
        <f>IF(AND($C697='1C TSrécur16'!$B$12,'1C TSrécur16'!$B$16="récurrentes",'1C TSrécur16'!$V$17&lt;&gt;""),'1C TSrécur16'!$V$21,"")</f>
        <v/>
      </c>
      <c r="G697" s="235"/>
      <c r="H697" s="745">
        <v>0.21</v>
      </c>
      <c r="I697" s="747">
        <v>1</v>
      </c>
      <c r="J697" s="316"/>
      <c r="K697" s="786">
        <f t="shared" si="191"/>
        <v>0</v>
      </c>
      <c r="L697" s="539">
        <f>IF(OR('1C TSrécur16'!$B$12="",'1C TSrécur16'!V$30=0),0,IF(AND('1C TSrécur16'!$B$12&lt;&gt;"",$K$2="Pôle",'1C TSrécur16'!$C$12="OUI"),(('1C TSrécur16'!V$22+'1C TSrécur16'!V$23+'1C TSrécur16'!V$24+'1C TSrécur16'!V$25+'1C TSrécur16'!V$29)/'1C TSrécur16'!V$17),IF(AND('1C TSrécur16'!$B$12&lt;&gt;"",$K$2="Pôle",'1C TSrécur16'!$C$12="NON"),(('1C TSrécur16'!V$22+'1C TSrécur16'!V$23+'1C TSrécur16'!V$24+'1C TSrécur16'!V$25+'1C TSrécur16'!V$29)/'1C TSrécur16'!V$30),IF(AND('1C TSrécur16'!$B$12&lt;&gt;"",$K$2&lt;&gt;"Pôle",'1C TSrécur16'!$C$12="OUI"),(('1C TSrécur16'!V$22+'1C TSrécur16'!V$23+'1C TSrécur16'!V$24+'1C TSrécur16'!V$25+'1C TSrécur16'!V$26+'1C TSrécur16'!V$27+'1C TSrécur16'!V$28+'1C TSrécur16'!V$29)/'1C TSrécur16'!V$17),IF(AND('1C TSrécur16'!$B$12&lt;&gt;"",$K$2&lt;&gt;"Pôle",'1C TSrécur16'!$C$12="NON"),(('1C TSrécur16'!V$22+'1C TSrécur16'!V$23+'1C TSrécur16'!V$24+'1C TSrécur16'!V$25+'1C TSrécur16'!V$26+'1C TSrécur16'!V$27+'1C TSrécur16'!V$28+'1C TSrécur16'!V$29)/'1C TSrécur16'!V$30))))))</f>
        <v>0</v>
      </c>
      <c r="M697" s="539">
        <f>IF(OR('1C TSrécur16'!$B$12="",'1C TSrécur16'!V$30=0),0,IF(AND('1C TSrécur16'!$B$12&lt;&gt;"",$K$2="Pôle",'1C TSrécur16'!$C$12="OUI"),(('1C TSrécur16'!V$26+'1C TSrécur16'!V$27+'1C TSrécur16'!V$28)/'1C TSrécur16'!V$17),IF(AND('1C TSrécur16'!$B$12&lt;&gt;"",$K$2="Pôle",'1C TSrécur16'!$C$12="NON"),(('1C TSrécur16'!V$26+'1C TSrécur16'!V$27+'1C TSrécur16'!V$28)/'1C TSrécur16'!V$30),IF(AND('1C TSrécur16'!$B$12&lt;&gt;"",$K$2&lt;&gt;"Pôle"),0))))</f>
        <v>0</v>
      </c>
      <c r="N697" s="539">
        <f>IF(AND('1C TSrécur16'!$V$17&lt;&gt;0,'1C TSrécur16'!$V$30&lt;&gt;0),L697+M697,0)</f>
        <v>0</v>
      </c>
      <c r="O697" s="544" t="str">
        <f>IF(AND('1C TSrécur16'!V$17&lt;&gt;0,'1C TSrécur16'!$C$12="OUI"),'1C TSrécur16'!V$36/'1C TSrécur16'!V$17,"")</f>
        <v/>
      </c>
      <c r="P697" s="545" t="str">
        <f>IF(AND('1C TSrécur16'!V$17&lt;&gt;0,'1C TSrécur16'!$C$12="OUI"),'1C TSrécur16'!$V$37/'1C TSrécur16'!V$17,"")</f>
        <v/>
      </c>
      <c r="Q697" s="545" t="str">
        <f>IF(AND('1C TSrécur16'!V$17&lt;&gt;0,'1C TSrécur16'!$C$12="OUI"),'1C TSrécur16'!$V$38/'1C TSrécur16'!V$17,"")</f>
        <v/>
      </c>
      <c r="R697" s="545" t="str">
        <f>IF(AND('1C TSrécur16'!V$17&lt;&gt;0,'1C TSrécur16'!$C$12="OUI"),'1C TSrécur16'!$V$39/'1C TSrécur16'!V$17,"")</f>
        <v/>
      </c>
      <c r="S697" s="545" t="str">
        <f>IF(AND('1C TSrécur16'!V$17&lt;&gt;0,'1C TSrécur16'!$C$12="OUI"),'1C TSrécur16'!$V$40/'1C TSrécur16'!V$17,"")</f>
        <v/>
      </c>
      <c r="T697" s="545" t="str">
        <f>IF(AND('1C TSrécur16'!V$17&lt;&gt;0,'1C TSrécur16'!$C$12="OUI"),'1C TSrécur16'!$V$41/'1C TSrécur16'!V$17,"")</f>
        <v/>
      </c>
      <c r="U697" s="545" t="str">
        <f>IF(AND('1C TSrécur16'!V$17&lt;&gt;0,'1C TSrécur16'!$C$12="OUI"),'1C TSrécur16'!$V$42/'1C TSrécur16'!V$17,"")</f>
        <v/>
      </c>
      <c r="V697" s="545" t="str">
        <f>IF(AND('1C TSrécur16'!V$17&lt;&gt;0,'1C TSrécur16'!$C$12="OUI"),'1C TSrécur16'!$V$43/'1C TSrécur16'!V$17,"")</f>
        <v/>
      </c>
      <c r="W697" s="545" t="str">
        <f>IF(AND('1C TSrécur16'!V$17&lt;&gt;0,'1C TSrécur16'!$C$12="OUI"),'1C TSrécur16'!$V$44/'1C TSrécur16'!V$17,"")</f>
        <v/>
      </c>
      <c r="X697" s="545" t="str">
        <f>IF(AND('1C TSrécur16'!V$17&lt;&gt;0,'1C TSrécur16'!$C$12="OUI"),'1C TSrécur16'!$V$45/'1C TSrécur16'!V$17,"")</f>
        <v/>
      </c>
      <c r="Y697" s="545" t="str">
        <f>IF(AND('1C TSrécur16'!V$17&lt;&gt;0,'1C TSrécur16'!$C$12="OUI"),'1C TSrécur16'!$V$46/'1C TSrécur16'!V$17,"")</f>
        <v/>
      </c>
      <c r="Z697" s="545" t="str">
        <f>IF(AND('1C TSrécur16'!V$17&lt;&gt;0,'1C TSrécur16'!$C$12="OUI"),'1C TSrécur16'!$V$47/'1C TSrécur16'!V$17,"")</f>
        <v/>
      </c>
      <c r="AA697" s="545" t="str">
        <f>IF(AND('1C TSrécur16'!V$17&lt;&gt;0,'1C TSrécur16'!$C$12="OUI"),'1C TSrécur16'!$V$48/'1C TSrécur16'!V$17,"")</f>
        <v/>
      </c>
      <c r="AB697" s="545" t="str">
        <f>IF(AND('1C TSrécur16'!V$17&lt;&gt;0,'1C TSrécur16'!$C$12="OUI"),'1C TSrécur16'!$V$49/'1C TSrécur16'!V$17,"")</f>
        <v/>
      </c>
      <c r="AC697" s="545" t="str">
        <f>IF(AND('1C TSrécur16'!V$17&lt;&gt;0,'1C TSrécur16'!$C$12="OUI"),'1C TSrécur16'!$V$50/'1C TSrécur16'!V$17,"")</f>
        <v/>
      </c>
      <c r="AD697" s="545" t="str">
        <f>IF(AND('1C TSrécur16'!V$17&lt;&gt;0,'1C TSrécur16'!$C$12="OUI"),'1C TSrécur16'!$V$51/'1C TSrécur16'!V$17,"")</f>
        <v/>
      </c>
      <c r="AE697" s="545" t="str">
        <f>IF(AND('1C TSrécur16'!V$17&lt;&gt;0,'1C TSrécur16'!$C$12="OUI"),'1C TSrécur16'!$V$52/'1C TSrécur16'!V$17,"")</f>
        <v/>
      </c>
      <c r="AF697" s="545" t="str">
        <f>IF(AND('1C TSrécur16'!V$17&lt;&gt;0,'1C TSrécur16'!$C$12="OUI"),'1C TSrécur16'!$V$53/'1C TSrécur16'!V$17,"")</f>
        <v/>
      </c>
      <c r="AG697" s="545" t="str">
        <f>IF(AND('1C TSrécur16'!V$17&lt;&gt;0,'1C TSrécur16'!$C$12="OUI"),'1C TSrécur16'!$V$54/'1C TSrécur16'!V$17,"")</f>
        <v/>
      </c>
      <c r="AH697" s="545" t="str">
        <f>IF(AND('1C TSrécur16'!V$17&lt;&gt;0,'1C TSrécur16'!$C$12="OUI"),'1C TSrécur16'!$V$55/'1C TSrécur16'!V$17,"")</f>
        <v/>
      </c>
      <c r="AI697" s="545" t="str">
        <f>IF(AND('1C TSrécur16'!V$17&lt;&gt;0,'1C TSrécur16'!$C$12="OUI"),'1C TSrécur16'!$V$56/'1C TSrécur16'!V$17,"")</f>
        <v/>
      </c>
      <c r="AJ697" s="545" t="str">
        <f>IF(AND('1C TSrécur16'!V$17&lt;&gt;0,'1C TSrécur16'!$C$12="OUI"),'1C TSrécur16'!$V$57/'1C TSrécur16'!V$17,"")</f>
        <v/>
      </c>
      <c r="AK697" s="545">
        <f>IF(AND('1C TSrécur16'!V$17&lt;&gt;0,'1C TSrécur16'!$C$12="OUI"),'1C TSrécur16'!V$58/'1C TSrécur16'!V$17,0)</f>
        <v>0</v>
      </c>
      <c r="AL697" s="73">
        <f>IF(AND('1C TSrécur16'!$B$12&lt;&gt;"",'1C TSrécur16'!$C$12="OUI"),N697+AK697,N697)</f>
        <v>0</v>
      </c>
      <c r="AM697" s="344">
        <f t="shared" si="222"/>
        <v>0</v>
      </c>
      <c r="AN697" s="344">
        <f t="shared" si="223"/>
        <v>0</v>
      </c>
      <c r="AO697" s="345">
        <f t="shared" si="227"/>
        <v>0</v>
      </c>
      <c r="AP697" s="573">
        <f t="shared" si="228"/>
        <v>0</v>
      </c>
      <c r="AQ697" s="583">
        <f t="shared" si="226"/>
        <v>0</v>
      </c>
      <c r="AR697" s="579"/>
      <c r="AS697" s="102"/>
      <c r="AT697" s="209" t="str">
        <f>IF('1C TSrécur16'!V$17*FICHE!$C$13&lt;J697,"Forfait limité à "&amp;FICHE!$C$13&amp;"€/jour","")</f>
        <v/>
      </c>
      <c r="AU697" s="592"/>
    </row>
    <row r="698" spans="1:211" ht="13.9" hidden="1" customHeight="1">
      <c r="A698" s="309"/>
      <c r="B698" s="338"/>
      <c r="C698" s="962" t="str">
        <f>IF('1C TSrécur16'!W$17&lt;&gt;0,'1C TSrécur16'!$B$12,"")</f>
        <v/>
      </c>
      <c r="D698" s="963"/>
      <c r="E698" s="964"/>
      <c r="F698" s="211" t="str">
        <f>IF(AND($C698='1C TSrécur16'!$B$12,'1C TSrécur16'!$B$16="récurrentes",'1C TSrécur16'!$W$17&lt;&gt;""),'1C TSrécur16'!$W$21,"")</f>
        <v/>
      </c>
      <c r="G698" s="235"/>
      <c r="H698" s="745">
        <v>0.21</v>
      </c>
      <c r="I698" s="747">
        <v>1</v>
      </c>
      <c r="J698" s="316"/>
      <c r="K698" s="786">
        <f t="shared" si="191"/>
        <v>0</v>
      </c>
      <c r="L698" s="539">
        <f>IF(OR('1C TSrécur16'!$B$12="",'1C TSrécur16'!W$30=0),0,IF(AND('1C TSrécur16'!$B$12&lt;&gt;"",$K$2="Pôle",'1C TSrécur16'!$C$12="OUI"),(('1C TSrécur16'!W$22+'1C TSrécur16'!W$23+'1C TSrécur16'!W$24+'1C TSrécur16'!W$25+'1C TSrécur16'!W$29)/'1C TSrécur16'!W$17),IF(AND('1C TSrécur16'!$B$12&lt;&gt;"",$K$2="Pôle",'1C TSrécur16'!$C$12="NON"),(('1C TSrécur16'!W$22+'1C TSrécur16'!W$23+'1C TSrécur16'!W$24+'1C TSrécur16'!W$25+'1C TSrécur16'!W$29)/'1C TSrécur16'!W$30),IF(AND('1C TSrécur16'!$B$12&lt;&gt;"",$K$2&lt;&gt;"Pôle",'1C TSrécur16'!$C$12="OUI"),(('1C TSrécur16'!W$22+'1C TSrécur16'!W$23+'1C TSrécur16'!W$24+'1C TSrécur16'!W$25+'1C TSrécur16'!W$26+'1C TSrécur16'!W$27+'1C TSrécur16'!W$28+'1C TSrécur16'!W$29)/'1C TSrécur16'!W$17),IF(AND('1C TSrécur16'!$B$12&lt;&gt;"",$K$2&lt;&gt;"Pôle",'1C TSrécur16'!$C$12="NON"),(('1C TSrécur16'!W$22+'1C TSrécur16'!W$23+'1C TSrécur16'!W$24+'1C TSrécur16'!W$25+'1C TSrécur16'!W$26+'1C TSrécur16'!W$27+'1C TSrécur16'!W$28+'1C TSrécur16'!W$29)/'1C TSrécur16'!W$30))))))</f>
        <v>0</v>
      </c>
      <c r="M698" s="539">
        <f>IF(OR('1C TSrécur16'!$B$12="",'1C TSrécur16'!W$30=0),0,IF(AND('1C TSrécur16'!$B$12&lt;&gt;"",$K$2="Pôle",'1C TSrécur16'!$C$12="OUI"),(('1C TSrécur16'!W$26+'1C TSrécur16'!W$27+'1C TSrécur16'!W$28)/'1C TSrécur16'!W$17),IF(AND('1C TSrécur16'!$B$12&lt;&gt;"",$K$2="Pôle",'1C TSrécur16'!$C$12="NON"),(('1C TSrécur16'!W$26+'1C TSrécur16'!W$27+'1C TSrécur16'!W$28)/'1C TSrécur16'!W$30),IF(AND('1C TSrécur16'!$B$12&lt;&gt;"",$K$2&lt;&gt;"Pôle"),0))))</f>
        <v>0</v>
      </c>
      <c r="N698" s="539">
        <f>IF(AND('1C TSrécur16'!$W$17&lt;&gt;0,'1C TSrécur16'!$W$30&lt;&gt;0),L698+M698,0)</f>
        <v>0</v>
      </c>
      <c r="O698" s="544" t="str">
        <f>IF(AND('1C TSrécur16'!W$17&lt;&gt;0,'1C TSrécur16'!$C$12="OUI"),'1C TSrécur16'!W$36/'1C TSrécur16'!W$17,"")</f>
        <v/>
      </c>
      <c r="P698" s="545" t="str">
        <f>IF(AND('1C TSrécur16'!W$17&lt;&gt;0,'1C TSrécur16'!$C$12="OUI"),'1C TSrécur16'!$W$37/'1C TSrécur16'!W$17,"")</f>
        <v/>
      </c>
      <c r="Q698" s="545" t="str">
        <f>IF(AND('1C TSrécur16'!W$17&lt;&gt;0,'1C TSrécur16'!$C$12="OUI"),'1C TSrécur16'!$W$38/'1C TSrécur16'!W$17,"")</f>
        <v/>
      </c>
      <c r="R698" s="545" t="str">
        <f>IF(AND('1C TSrécur16'!W$17&lt;&gt;0,'1C TSrécur16'!$C$12="OUI"),'1C TSrécur16'!$W$39/'1C TSrécur16'!W$17,"")</f>
        <v/>
      </c>
      <c r="S698" s="545" t="str">
        <f>IF(AND('1C TSrécur16'!W$17&lt;&gt;0,'1C TSrécur16'!$C$12="OUI"),'1C TSrécur16'!$W$40/'1C TSrécur16'!W$17,"")</f>
        <v/>
      </c>
      <c r="T698" s="545" t="str">
        <f>IF(AND('1C TSrécur16'!W$17&lt;&gt;0,'1C TSrécur16'!$C$12="OUI"),'1C TSrécur16'!$W$41/'1C TSrécur16'!W$17,"")</f>
        <v/>
      </c>
      <c r="U698" s="545" t="str">
        <f>IF(AND('1C TSrécur16'!W$17&lt;&gt;0,'1C TSrécur16'!$C$12="OUI"),'1C TSrécur16'!$W$42/'1C TSrécur16'!W$17,"")</f>
        <v/>
      </c>
      <c r="V698" s="545" t="str">
        <f>IF(AND('1C TSrécur16'!W$17&lt;&gt;0,'1C TSrécur16'!$C$12="OUI"),'1C TSrécur16'!$W$43/'1C TSrécur16'!W$17,"")</f>
        <v/>
      </c>
      <c r="W698" s="545" t="str">
        <f>IF(AND('1C TSrécur16'!W$17&lt;&gt;0,'1C TSrécur16'!$C$12="OUI"),'1C TSrécur16'!$W$44/'1C TSrécur16'!W$17,"")</f>
        <v/>
      </c>
      <c r="X698" s="545" t="str">
        <f>IF(AND('1C TSrécur16'!W$17&lt;&gt;0,'1C TSrécur16'!$C$12="OUI"),'1C TSrécur16'!$W$45/'1C TSrécur16'!W$17,"")</f>
        <v/>
      </c>
      <c r="Y698" s="545" t="str">
        <f>IF(AND('1C TSrécur16'!W$17&lt;&gt;0,'1C TSrécur16'!$C$12="OUI"),'1C TSrécur16'!$W$46/'1C TSrécur16'!W$17,"")</f>
        <v/>
      </c>
      <c r="Z698" s="545" t="str">
        <f>IF(AND('1C TSrécur16'!W$17&lt;&gt;0,'1C TSrécur16'!$C$12="OUI"),'1C TSrécur16'!$W$47/'1C TSrécur16'!W$17,"")</f>
        <v/>
      </c>
      <c r="AA698" s="545" t="str">
        <f>IF(AND('1C TSrécur16'!W$17&lt;&gt;0,'1C TSrécur16'!$C$12="OUI"),'1C TSrécur16'!$W$48/'1C TSrécur16'!W$17,"")</f>
        <v/>
      </c>
      <c r="AB698" s="545" t="str">
        <f>IF(AND('1C TSrécur16'!W$17&lt;&gt;0,'1C TSrécur16'!$C$12="OUI"),'1C TSrécur16'!$W$49/'1C TSrécur16'!W$17,"")</f>
        <v/>
      </c>
      <c r="AC698" s="545" t="str">
        <f>IF(AND('1C TSrécur16'!W$17&lt;&gt;0,'1C TSrécur16'!$C$12="OUI"),'1C TSrécur16'!$W$50/'1C TSrécur16'!W$17,"")</f>
        <v/>
      </c>
      <c r="AD698" s="545" t="str">
        <f>IF(AND('1C TSrécur16'!W$17&lt;&gt;0,'1C TSrécur16'!$C$12="OUI"),'1C TSrécur16'!$W$51/'1C TSrécur16'!W$17,"")</f>
        <v/>
      </c>
      <c r="AE698" s="545" t="str">
        <f>IF(AND('1C TSrécur16'!W$17&lt;&gt;0,'1C TSrécur16'!$C$12="OUI"),'1C TSrécur16'!$W$52/'1C TSrécur16'!W$17,"")</f>
        <v/>
      </c>
      <c r="AF698" s="545" t="str">
        <f>IF(AND('1C TSrécur16'!W$17&lt;&gt;0,'1C TSrécur16'!$C$12="OUI"),'1C TSrécur16'!$W$53/'1C TSrécur16'!W$17,"")</f>
        <v/>
      </c>
      <c r="AG698" s="545" t="str">
        <f>IF(AND('1C TSrécur16'!W$17&lt;&gt;0,'1C TSrécur16'!$C$12="OUI"),'1C TSrécur16'!$W$54/'1C TSrécur16'!W$17,"")</f>
        <v/>
      </c>
      <c r="AH698" s="545" t="str">
        <f>IF(AND('1C TSrécur16'!W$17&lt;&gt;0,'1C TSrécur16'!$C$12="OUI"),'1C TSrécur16'!$W$55/'1C TSrécur16'!W$17,"")</f>
        <v/>
      </c>
      <c r="AI698" s="545" t="str">
        <f>IF(AND('1C TSrécur16'!W$17&lt;&gt;0,'1C TSrécur16'!$C$12="OUI"),'1C TSrécur16'!$W$56/'1C TSrécur16'!W$17,"")</f>
        <v/>
      </c>
      <c r="AJ698" s="545" t="str">
        <f>IF(AND('1C TSrécur16'!W$17&lt;&gt;0,'1C TSrécur16'!$C$12="OUI"),'1C TSrécur16'!$W$57/'1C TSrécur16'!W$17,"")</f>
        <v/>
      </c>
      <c r="AK698" s="545">
        <f>IF(AND('1C TSrécur16'!W$17&lt;&gt;0,'1C TSrécur16'!$C$12="OUI"),'1C TSrécur16'!W$58/'1C TSrécur16'!W$17,0)</f>
        <v>0</v>
      </c>
      <c r="AL698" s="73">
        <f>IF(AND('1C TSrécur16'!$B$12&lt;&gt;"",'1C TSrécur16'!$C$12="OUI"),N698+AK698,N698)</f>
        <v>0</v>
      </c>
      <c r="AM698" s="344">
        <f t="shared" si="222"/>
        <v>0</v>
      </c>
      <c r="AN698" s="344">
        <f t="shared" si="223"/>
        <v>0</v>
      </c>
      <c r="AO698" s="345">
        <f t="shared" si="227"/>
        <v>0</v>
      </c>
      <c r="AP698" s="573">
        <f t="shared" si="228"/>
        <v>0</v>
      </c>
      <c r="AQ698" s="583">
        <f t="shared" si="226"/>
        <v>0</v>
      </c>
      <c r="AR698" s="579"/>
      <c r="AS698" s="102"/>
      <c r="AT698" s="209" t="str">
        <f>IF('1C TSrécur16'!W$17*FICHE!$C$13&lt;J698,"Forfait limité à "&amp;FICHE!$C$13&amp;"€/jour","")</f>
        <v/>
      </c>
      <c r="AU698" s="592"/>
    </row>
    <row r="699" spans="1:211" ht="13.9" hidden="1" customHeight="1">
      <c r="A699" s="309"/>
      <c r="B699" s="338"/>
      <c r="C699" s="962" t="str">
        <f>IF('1C TSrécur16'!X$17&lt;&gt;0,'1C TSrécur16'!$B$12,"")</f>
        <v/>
      </c>
      <c r="D699" s="963"/>
      <c r="E699" s="964"/>
      <c r="F699" s="211" t="str">
        <f>IF(AND($C699='1C TSrécur16'!$B$12,'1C TSrécur16'!$B$16="récurrentes",'1C TSrécur16'!$X$17&lt;&gt;""),'1C TSrécur16'!$X$21,"")</f>
        <v/>
      </c>
      <c r="G699" s="235"/>
      <c r="H699" s="745">
        <v>0.21</v>
      </c>
      <c r="I699" s="747">
        <v>1</v>
      </c>
      <c r="J699" s="316"/>
      <c r="K699" s="786">
        <f t="shared" si="191"/>
        <v>0</v>
      </c>
      <c r="L699" s="539">
        <f>IF(OR('1C TSrécur16'!$B$12="",'1C TSrécur16'!X$30=0),0,IF(AND('1C TSrécur16'!$B$12&lt;&gt;"",$K$2="Pôle",'1C TSrécur16'!$C$12="OUI"),(('1C TSrécur16'!X$22+'1C TSrécur16'!X$23+'1C TSrécur16'!X$24+'1C TSrécur16'!X$25+'1C TSrécur16'!X$29)/'1C TSrécur16'!X$17),IF(AND('1C TSrécur16'!$B$12&lt;&gt;"",$K$2="Pôle",'1C TSrécur16'!$C$12="NON"),(('1C TSrécur16'!X$22+'1C TSrécur16'!X$23+'1C TSrécur16'!X$24+'1C TSrécur16'!X$25+'1C TSrécur16'!X$29)/'1C TSrécur16'!X$30),IF(AND('1C TSrécur16'!$B$12&lt;&gt;"",$K$2&lt;&gt;"Pôle",'1C TSrécur16'!$C$12="OUI"),(('1C TSrécur16'!X$22+'1C TSrécur16'!X$23+'1C TSrécur16'!X$24+'1C TSrécur16'!X$25+'1C TSrécur16'!X$26+'1C TSrécur16'!X$27+'1C TSrécur16'!X$28+'1C TSrécur16'!X$29)/'1C TSrécur16'!X$17),IF(AND('1C TSrécur16'!$B$12&lt;&gt;"",$K$2&lt;&gt;"Pôle",'1C TSrécur16'!$C$12="NON"),(('1C TSrécur16'!X$22+'1C TSrécur16'!X$23+'1C TSrécur16'!X$24+'1C TSrécur16'!X$25+'1C TSrécur16'!X$26+'1C TSrécur16'!X$27+'1C TSrécur16'!X$28+'1C TSrécur16'!X$29)/'1C TSrécur16'!X$30))))))</f>
        <v>0</v>
      </c>
      <c r="M699" s="539">
        <f>IF(OR('1C TSrécur16'!$B$12="",'1C TSrécur16'!X$30=0),0,IF(AND('1C TSrécur16'!$B$12&lt;&gt;"",$K$2="Pôle",'1C TSrécur16'!$C$12="OUI"),(('1C TSrécur16'!X$26+'1C TSrécur16'!X$27+'1C TSrécur16'!X$28)/'1C TSrécur16'!X$17),IF(AND('1C TSrécur16'!$B$12&lt;&gt;"",$K$2="Pôle",'1C TSrécur16'!$C$12="NON"),(('1C TSrécur16'!X$26+'1C TSrécur16'!X$27+'1C TSrécur16'!X$28)/'1C TSrécur16'!X$30),IF(AND('1C TSrécur16'!$B$12&lt;&gt;"",$K$2&lt;&gt;"Pôle"),0))))</f>
        <v>0</v>
      </c>
      <c r="N699" s="539">
        <f>IF(AND('1C TSrécur16'!$X$17&lt;&gt;0,'1C TSrécur16'!$X$30&lt;&gt;0),L699+M699,0)</f>
        <v>0</v>
      </c>
      <c r="O699" s="544" t="str">
        <f>IF(AND('1C TSrécur16'!X$17&lt;&gt;0,'1C TSrécur16'!$C$12="OUI"),'1C TSrécur16'!X$36/'1C TSrécur16'!X$17,"")</f>
        <v/>
      </c>
      <c r="P699" s="545" t="str">
        <f>IF(AND('1C TSrécur16'!X$17&lt;&gt;0,'1C TSrécur16'!$C$12="OUI"),'1C TSrécur16'!$X$37/'1C TSrécur16'!X$17,"")</f>
        <v/>
      </c>
      <c r="Q699" s="545" t="str">
        <f>IF(AND('1C TSrécur16'!X$17&lt;&gt;0,'1C TSrécur16'!$C$12="OUI"),'1C TSrécur16'!$X$38/'1C TSrécur16'!X$17,"")</f>
        <v/>
      </c>
      <c r="R699" s="545" t="str">
        <f>IF(AND('1C TSrécur16'!X$17&lt;&gt;0,'1C TSrécur16'!$C$12="OUI"),'1C TSrécur16'!$X$39/'1C TSrécur16'!X$17,"")</f>
        <v/>
      </c>
      <c r="S699" s="545" t="str">
        <f>IF(AND('1C TSrécur16'!X$17&lt;&gt;0,'1C TSrécur16'!$C$12="OUI"),'1C TSrécur16'!$X$40/'1C TSrécur16'!X$17,"")</f>
        <v/>
      </c>
      <c r="T699" s="545" t="str">
        <f>IF(AND('1C TSrécur16'!X$17&lt;&gt;0,'1C TSrécur16'!$C$12="OUI"),'1C TSrécur16'!$X$41/'1C TSrécur16'!X$17,"")</f>
        <v/>
      </c>
      <c r="U699" s="545" t="str">
        <f>IF(AND('1C TSrécur16'!X$17&lt;&gt;0,'1C TSrécur16'!$C$12="OUI"),'1C TSrécur16'!$X$42/'1C TSrécur16'!X$17,"")</f>
        <v/>
      </c>
      <c r="V699" s="545" t="str">
        <f>IF(AND('1C TSrécur16'!X$17&lt;&gt;0,'1C TSrécur16'!$C$12="OUI"),'1C TSrécur16'!$X$43/'1C TSrécur16'!X$17,"")</f>
        <v/>
      </c>
      <c r="W699" s="545" t="str">
        <f>IF(AND('1C TSrécur16'!X$17&lt;&gt;0,'1C TSrécur16'!$C$12="OUI"),'1C TSrécur16'!$X$44/'1C TSrécur16'!X$17,"")</f>
        <v/>
      </c>
      <c r="X699" s="545" t="str">
        <f>IF(AND('1C TSrécur16'!X$17&lt;&gt;0,'1C TSrécur16'!$C$12="OUI"),'1C TSrécur16'!$X$45/'1C TSrécur16'!X$17,"")</f>
        <v/>
      </c>
      <c r="Y699" s="545" t="str">
        <f>IF(AND('1C TSrécur16'!X$17&lt;&gt;0,'1C TSrécur16'!$C$12="OUI"),'1C TSrécur16'!$X$46/'1C TSrécur16'!X$17,"")</f>
        <v/>
      </c>
      <c r="Z699" s="545" t="str">
        <f>IF(AND('1C TSrécur16'!X$17&lt;&gt;0,'1C TSrécur16'!$C$12="OUI"),'1C TSrécur16'!$X$47/'1C TSrécur16'!X$17,"")</f>
        <v/>
      </c>
      <c r="AA699" s="545" t="str">
        <f>IF(AND('1C TSrécur16'!X$17&lt;&gt;0,'1C TSrécur16'!$C$12="OUI"),'1C TSrécur16'!$X$48/'1C TSrécur16'!X$17,"")</f>
        <v/>
      </c>
      <c r="AB699" s="545" t="str">
        <f>IF(AND('1C TSrécur16'!X$17&lt;&gt;0,'1C TSrécur16'!$C$12="OUI"),'1C TSrécur16'!$X$49/'1C TSrécur16'!X$17,"")</f>
        <v/>
      </c>
      <c r="AC699" s="545" t="str">
        <f>IF(AND('1C TSrécur16'!X$17&lt;&gt;0,'1C TSrécur16'!$C$12="OUI"),'1C TSrécur16'!$X$50/'1C TSrécur16'!X$17,"")</f>
        <v/>
      </c>
      <c r="AD699" s="545" t="str">
        <f>IF(AND('1C TSrécur16'!X$17&lt;&gt;0,'1C TSrécur16'!$C$12="OUI"),'1C TSrécur16'!$X$51/'1C TSrécur16'!X$17,"")</f>
        <v/>
      </c>
      <c r="AE699" s="545" t="str">
        <f>IF(AND('1C TSrécur16'!X$17&lt;&gt;0,'1C TSrécur16'!$C$12="OUI"),'1C TSrécur16'!$X$52/'1C TSrécur16'!X$17,"")</f>
        <v/>
      </c>
      <c r="AF699" s="545" t="str">
        <f>IF(AND('1C TSrécur16'!X$17&lt;&gt;0,'1C TSrécur16'!$C$12="OUI"),'1C TSrécur16'!$X$53/'1C TSrécur16'!X$17,"")</f>
        <v/>
      </c>
      <c r="AG699" s="545" t="str">
        <f>IF(AND('1C TSrécur16'!X$17&lt;&gt;0,'1C TSrécur16'!$C$12="OUI"),'1C TSrécur16'!$X$54/'1C TSrécur16'!X$17,"")</f>
        <v/>
      </c>
      <c r="AH699" s="545" t="str">
        <f>IF(AND('1C TSrécur16'!X$17&lt;&gt;0,'1C TSrécur16'!$C$12="OUI"),'1C TSrécur16'!$X$55/'1C TSrécur16'!X$17,"")</f>
        <v/>
      </c>
      <c r="AI699" s="545" t="str">
        <f>IF(AND('1C TSrécur16'!X$17&lt;&gt;0,'1C TSrécur16'!$C$12="OUI"),'1C TSrécur16'!$X$56/'1C TSrécur16'!X$17,"")</f>
        <v/>
      </c>
      <c r="AJ699" s="545" t="str">
        <f>IF(AND('1C TSrécur16'!X$17&lt;&gt;0,'1C TSrécur16'!$C$12="OUI"),'1C TSrécur16'!$X$57/'1C TSrécur16'!X$17,"")</f>
        <v/>
      </c>
      <c r="AK699" s="545">
        <f>IF(AND('1C TSrécur16'!X$17&lt;&gt;0,'1C TSrécur16'!$C$12="OUI"),'1C TSrécur16'!X$58/'1C TSrécur16'!X$17,0)</f>
        <v>0</v>
      </c>
      <c r="AL699" s="73">
        <f>IF(AND('1C TSrécur16'!$B$12&lt;&gt;"",'1C TSrécur16'!$C$12="OUI"),N699+AK699,N699)</f>
        <v>0</v>
      </c>
      <c r="AM699" s="344">
        <f t="shared" si="222"/>
        <v>0</v>
      </c>
      <c r="AN699" s="344">
        <f t="shared" si="223"/>
        <v>0</v>
      </c>
      <c r="AO699" s="345">
        <f t="shared" si="227"/>
        <v>0</v>
      </c>
      <c r="AP699" s="573">
        <f t="shared" si="228"/>
        <v>0</v>
      </c>
      <c r="AQ699" s="583">
        <f t="shared" si="226"/>
        <v>0</v>
      </c>
      <c r="AR699" s="579"/>
      <c r="AS699" s="102"/>
      <c r="AT699" s="209" t="str">
        <f>IF('1C TSrécur16'!X$17*FICHE!$C$13&lt;J699,"Forfait limité à "&amp;FICHE!$C$13&amp;"€/jour","")</f>
        <v/>
      </c>
      <c r="AU699" s="592"/>
    </row>
    <row r="700" spans="1:211" ht="13.9" hidden="1" customHeight="1">
      <c r="A700" s="309"/>
      <c r="B700" s="338"/>
      <c r="C700" s="962" t="str">
        <f>IF('1C TSrécur16'!Y$17&lt;&gt;0,'1C TSrécur16'!$B$12,"")</f>
        <v/>
      </c>
      <c r="D700" s="963"/>
      <c r="E700" s="964"/>
      <c r="F700" s="211" t="str">
        <f>IF(AND($C700='1C TSrécur16'!$B$12,'1C TSrécur16'!$B$16="récurrentes",'1C TSrécur16'!$Y$17&lt;&gt;""),'1C TSrécur16'!$Y$21,"")</f>
        <v/>
      </c>
      <c r="G700" s="235"/>
      <c r="H700" s="745">
        <v>0.21</v>
      </c>
      <c r="I700" s="747">
        <v>1</v>
      </c>
      <c r="J700" s="316"/>
      <c r="K700" s="786">
        <f t="shared" si="191"/>
        <v>0</v>
      </c>
      <c r="L700" s="539">
        <f>IF(OR('1C TSrécur16'!$B$12="",'1C TSrécur16'!Y$30=0),0,IF(AND('1C TSrécur16'!$B$12&lt;&gt;"",$K$2="Pôle",'1C TSrécur16'!$C$12="OUI"),(('1C TSrécur16'!Y$22+'1C TSrécur16'!Y$23+'1C TSrécur16'!Y$24+'1C TSrécur16'!Y$25+'1C TSrécur16'!Y$29)/'1C TSrécur16'!Y$17),IF(AND('1C TSrécur16'!$B$12&lt;&gt;"",$K$2="Pôle",'1C TSrécur16'!$C$12="NON"),(('1C TSrécur16'!Y$22+'1C TSrécur16'!Y$23+'1C TSrécur16'!Y$24+'1C TSrécur16'!Y$25+'1C TSrécur16'!Y$29)/'1C TSrécur16'!Y$30),IF(AND('1C TSrécur16'!$B$12&lt;&gt;"",$K$2&lt;&gt;"Pôle",'1C TSrécur16'!$C$12="OUI"),(('1C TSrécur16'!Y$22+'1C TSrécur16'!Y$23+'1C TSrécur16'!Y$24+'1C TSrécur16'!Y$25+'1C TSrécur16'!Y$26+'1C TSrécur16'!Y$27+'1C TSrécur16'!Y$28+'1C TSrécur16'!Y$29)/'1C TSrécur16'!Y$17),IF(AND('1C TSrécur16'!$B$12&lt;&gt;"",$K$2&lt;&gt;"Pôle",'1C TSrécur16'!$C$12="NON"),(('1C TSrécur16'!Y$22+'1C TSrécur16'!Y$23+'1C TSrécur16'!Y$24+'1C TSrécur16'!Y$25+'1C TSrécur16'!Y$26+'1C TSrécur16'!Y$27+'1C TSrécur16'!Y$28+'1C TSrécur16'!Y$29)/'1C TSrécur16'!Y$30))))))</f>
        <v>0</v>
      </c>
      <c r="M700" s="539">
        <f>IF(OR('1C TSrécur16'!$B$12="",'1C TSrécur16'!Y$30=0),0,IF(AND('1C TSrécur16'!$B$12&lt;&gt;"",$K$2="Pôle",'1C TSrécur16'!$C$12="OUI"),(('1C TSrécur16'!Y$26+'1C TSrécur16'!Y$27+'1C TSrécur16'!Y$28)/'1C TSrécur16'!Y$17),IF(AND('1C TSrécur16'!$B$12&lt;&gt;"",$K$2="Pôle",'1C TSrécur16'!$C$12="NON"),(('1C TSrécur16'!Y$26+'1C TSrécur16'!Y$27+'1C TSrécur16'!Y$28)/'1C TSrécur16'!Y$30),IF(AND('1C TSrécur16'!$B$12&lt;&gt;"",$K$2&lt;&gt;"Pôle"),0))))</f>
        <v>0</v>
      </c>
      <c r="N700" s="539">
        <f>IF(AND('1C TSrécur16'!$Y$17&lt;&gt;0,'1C TSrécur16'!$Y$30&lt;&gt;0),L700+M700,0)</f>
        <v>0</v>
      </c>
      <c r="O700" s="544" t="str">
        <f>IF(AND('1C TSrécur16'!Y$17&lt;&gt;0,'1C TSrécur16'!$C$12="OUI"),'1C TSrécur16'!Y$36/'1C TSrécur16'!Y$17,"")</f>
        <v/>
      </c>
      <c r="P700" s="545" t="str">
        <f>IF(AND('1C TSrécur16'!Y$17&lt;&gt;0,'1C TSrécur16'!$C$12="OUI"),'1C TSrécur16'!$Y$37/'1C TSrécur16'!Y$17,"")</f>
        <v/>
      </c>
      <c r="Q700" s="545" t="str">
        <f>IF(AND('1C TSrécur16'!Y$17&lt;&gt;0,'1C TSrécur16'!$C$12="OUI"),'1C TSrécur16'!$Y$38/'1C TSrécur16'!Y$17,"")</f>
        <v/>
      </c>
      <c r="R700" s="545" t="str">
        <f>IF(AND('1C TSrécur16'!Y$17&lt;&gt;0,'1C TSrécur16'!$C$12="OUI"),'1C TSrécur16'!$Y$39/'1C TSrécur16'!Y$17,"")</f>
        <v/>
      </c>
      <c r="S700" s="545" t="str">
        <f>IF(AND('1C TSrécur16'!Y$17&lt;&gt;0,'1C TSrécur16'!$C$12="OUI"),'1C TSrécur16'!$Y$40/'1C TSrécur16'!Y$17,"")</f>
        <v/>
      </c>
      <c r="T700" s="545" t="str">
        <f>IF(AND('1C TSrécur16'!Y$17&lt;&gt;0,'1C TSrécur16'!$C$12="OUI"),'1C TSrécur16'!$Y$41/'1C TSrécur16'!Y$17,"")</f>
        <v/>
      </c>
      <c r="U700" s="545" t="str">
        <f>IF(AND('1C TSrécur16'!Y$17&lt;&gt;0,'1C TSrécur16'!$C$12="OUI"),'1C TSrécur16'!$Y$42/'1C TSrécur16'!Y$17,"")</f>
        <v/>
      </c>
      <c r="V700" s="545" t="str">
        <f>IF(AND('1C TSrécur16'!Y$17&lt;&gt;0,'1C TSrécur16'!$C$12="OUI"),'1C TSrécur16'!$Y$43/'1C TSrécur16'!Y$17,"")</f>
        <v/>
      </c>
      <c r="W700" s="545" t="str">
        <f>IF(AND('1C TSrécur16'!Y$17&lt;&gt;0,'1C TSrécur16'!$C$12="OUI"),'1C TSrécur16'!$Y$44/'1C TSrécur16'!Y$17,"")</f>
        <v/>
      </c>
      <c r="X700" s="545" t="str">
        <f>IF(AND('1C TSrécur16'!Y$17&lt;&gt;0,'1C TSrécur16'!$C$12="OUI"),'1C TSrécur16'!$Y$45/'1C TSrécur16'!Y$17,"")</f>
        <v/>
      </c>
      <c r="Y700" s="545" t="str">
        <f>IF(AND('1C TSrécur16'!Y$17&lt;&gt;0,'1C TSrécur16'!$C$12="OUI"),'1C TSrécur16'!$Y$46/'1C TSrécur16'!Y$17,"")</f>
        <v/>
      </c>
      <c r="Z700" s="545" t="str">
        <f>IF(AND('1C TSrécur16'!Y$17&lt;&gt;0,'1C TSrécur16'!$C$12="OUI"),'1C TSrécur16'!$Y$47/'1C TSrécur16'!Y$17,"")</f>
        <v/>
      </c>
      <c r="AA700" s="545" t="str">
        <f>IF(AND('1C TSrécur16'!Y$17&lt;&gt;0,'1C TSrécur16'!$C$12="OUI"),'1C TSrécur16'!$Y$48/'1C TSrécur16'!Y$17,"")</f>
        <v/>
      </c>
      <c r="AB700" s="545" t="str">
        <f>IF(AND('1C TSrécur16'!Y$17&lt;&gt;0,'1C TSrécur16'!$C$12="OUI"),'1C TSrécur16'!$Y$49/'1C TSrécur16'!Y$17,"")</f>
        <v/>
      </c>
      <c r="AC700" s="545" t="str">
        <f>IF(AND('1C TSrécur16'!Y$17&lt;&gt;0,'1C TSrécur16'!$C$12="OUI"),'1C TSrécur16'!$Y$50/'1C TSrécur16'!Y$17,"")</f>
        <v/>
      </c>
      <c r="AD700" s="545" t="str">
        <f>IF(AND('1C TSrécur16'!Y$17&lt;&gt;0,'1C TSrécur16'!$C$12="OUI"),'1C TSrécur16'!$Y$51/'1C TSrécur16'!Y$17,"")</f>
        <v/>
      </c>
      <c r="AE700" s="545" t="str">
        <f>IF(AND('1C TSrécur16'!Y$17&lt;&gt;0,'1C TSrécur16'!$C$12="OUI"),'1C TSrécur16'!$Y$52/'1C TSrécur16'!Y$17,"")</f>
        <v/>
      </c>
      <c r="AF700" s="545" t="str">
        <f>IF(AND('1C TSrécur16'!Y$17&lt;&gt;0,'1C TSrécur16'!$C$12="OUI"),'1C TSrécur16'!$Y$53/'1C TSrécur16'!Y$17,"")</f>
        <v/>
      </c>
      <c r="AG700" s="545" t="str">
        <f>IF(AND('1C TSrécur16'!Y$17&lt;&gt;0,'1C TSrécur16'!$C$12="OUI"),'1C TSrécur16'!$Y$54/'1C TSrécur16'!Y$17,"")</f>
        <v/>
      </c>
      <c r="AH700" s="545" t="str">
        <f>IF(AND('1C TSrécur16'!Y$17&lt;&gt;0,'1C TSrécur16'!$C$12="OUI"),'1C TSrécur16'!$Y$55/'1C TSrécur16'!Y$17,"")</f>
        <v/>
      </c>
      <c r="AI700" s="545" t="str">
        <f>IF(AND('1C TSrécur16'!Y$17&lt;&gt;0,'1C TSrécur16'!$C$12="OUI"),'1C TSrécur16'!$Y$56/'1C TSrécur16'!Y$17,"")</f>
        <v/>
      </c>
      <c r="AJ700" s="545" t="str">
        <f>IF(AND('1C TSrécur16'!Y$17&lt;&gt;0,'1C TSrécur16'!$C$12="OUI"),'1C TSrécur16'!$Y$57/'1C TSrécur16'!Y$17,"")</f>
        <v/>
      </c>
      <c r="AK700" s="545">
        <f>IF(AND('1C TSrécur16'!Y$17&lt;&gt;0,'1C TSrécur16'!$C$12="OUI"),'1C TSrécur16'!Y$58/'1C TSrécur16'!Y$17,0)</f>
        <v>0</v>
      </c>
      <c r="AL700" s="73">
        <f>IF(AND('1C TSrécur16'!$B$12&lt;&gt;"",'1C TSrécur16'!$C$12="OUI"),N700+AK700,N700)</f>
        <v>0</v>
      </c>
      <c r="AM700" s="344">
        <f t="shared" si="222"/>
        <v>0</v>
      </c>
      <c r="AN700" s="344">
        <f t="shared" si="223"/>
        <v>0</v>
      </c>
      <c r="AO700" s="345">
        <f t="shared" si="227"/>
        <v>0</v>
      </c>
      <c r="AP700" s="573">
        <f t="shared" si="228"/>
        <v>0</v>
      </c>
      <c r="AQ700" s="583">
        <f t="shared" si="226"/>
        <v>0</v>
      </c>
      <c r="AR700" s="579"/>
      <c r="AS700" s="102"/>
      <c r="AT700" s="209" t="str">
        <f>IF('1C TSrécur16'!Y$17*FICHE!$C$13&lt;J700,"Forfait limité à "&amp;FICHE!$C$13&amp;"€/jour","")</f>
        <v/>
      </c>
      <c r="AU700" s="592"/>
    </row>
    <row r="701" spans="1:211" s="767" customFormat="1" ht="13.9" hidden="1" customHeight="1">
      <c r="A701" s="819"/>
      <c r="B701" s="820"/>
      <c r="C701" s="965" t="str">
        <f>IF('1C TSrécur16'!Z$17&lt;&gt;0,'1C TSrécur16'!$B$12,"")</f>
        <v/>
      </c>
      <c r="D701" s="966"/>
      <c r="E701" s="967"/>
      <c r="F701" s="821" t="str">
        <f>IF(AND($C701='1C TSrécur16'!$B$12,'1C TSrécur16'!$B$16="récurrentes",'1C TSrécur16'!$Z$17&lt;&gt;""),'1C TSrécur16'!$Z$21,"")</f>
        <v/>
      </c>
      <c r="G701" s="833"/>
      <c r="H701" s="834">
        <v>0.21</v>
      </c>
      <c r="I701" s="835">
        <v>1</v>
      </c>
      <c r="J701" s="822"/>
      <c r="K701" s="836">
        <f t="shared" si="191"/>
        <v>0</v>
      </c>
      <c r="L701" s="837">
        <f>IF(OR('1C TSrécur16'!$B$12="",'1C TSrécur16'!Z$30=0),0,IF(AND('1C TSrécur16'!$B$12&lt;&gt;"",$K$2="Pôle",'1C TSrécur16'!$C$12="OUI"),(('1C TSrécur16'!Z$22+'1C TSrécur16'!Z$23+'1C TSrécur16'!Z$24+'1C TSrécur16'!Z$25+'1C TSrécur16'!Z$29)/'1C TSrécur16'!Z$17),IF(AND('1C TSrécur16'!$B$12&lt;&gt;"",$K$2="Pôle",'1C TSrécur16'!$C$12="NON"),(('1C TSrécur16'!Z$22+'1C TSrécur16'!Z$23+'1C TSrécur16'!Z$24+'1C TSrécur16'!Z$25+'1C TSrécur16'!Z$29)/'1C TSrécur16'!Z$30),IF(AND('1C TSrécur16'!$B$12&lt;&gt;"",$K$2&lt;&gt;"Pôle",'1C TSrécur16'!$C$12="OUI"),(('1C TSrécur16'!Z$22+'1C TSrécur16'!Z$23+'1C TSrécur16'!Z$24+'1C TSrécur16'!Z$25+'1C TSrécur16'!Z$26+'1C TSrécur16'!Z$27+'1C TSrécur16'!Z$28+'1C TSrécur16'!Z$29)/'1C TSrécur16'!Z$17),IF(AND('1C TSrécur16'!$B$12&lt;&gt;"",$K$2&lt;&gt;"Pôle",'1C TSrécur16'!$C$12="NON"),(('1C TSrécur16'!Z$22+'1C TSrécur16'!Z$23+'1C TSrécur16'!Z$24+'1C TSrécur16'!Z$25+'1C TSrécur16'!Z$26+'1C TSrécur16'!Z$27+'1C TSrécur16'!Z$28+'1C TSrécur16'!Z$29)/'1C TSrécur16'!Z$30))))))</f>
        <v>0</v>
      </c>
      <c r="M701" s="837">
        <f>IF(OR('1C TSrécur16'!$B$12="",'1C TSrécur16'!Z$30=0),0,IF(AND('1C TSrécur16'!$B$12&lt;&gt;"",$K$2="Pôle",'1C TSrécur16'!$C$12="OUI"),(('1C TSrécur16'!Z$26+'1C TSrécur16'!Z$27+'1C TSrécur16'!Z$28)/'1C TSrécur16'!Z$17),IF(AND('1C TSrécur16'!$B$12&lt;&gt;"",$K$2="Pôle",'1C TSrécur16'!$C$12="NON"),(('1C TSrécur16'!Z$26+'1C TSrécur16'!Z$27+'1C TSrécur16'!Z$28)/'1C TSrécur16'!Z$30),IF(AND('1C TSrécur16'!$B$12&lt;&gt;"",$K$2&lt;&gt;"Pôle"),0))))</f>
        <v>0</v>
      </c>
      <c r="N701" s="837">
        <f>IF(AND('1C TSrécur16'!$Z$17&lt;&gt;0,'1C TSrécur16'!$Z$30&lt;&gt;0),L701+M701,0)</f>
        <v>0</v>
      </c>
      <c r="O701" s="838" t="str">
        <f>IF(AND('1C TSrécur16'!Z$17&lt;&gt;0,'1C TSrécur16'!$C$12="OUI"),'1C TSrécur16'!Z$36/'1C TSrécur16'!Z$17,"")</f>
        <v/>
      </c>
      <c r="P701" s="839" t="str">
        <f>IF(AND('1C TSrécur16'!Z$17&lt;&gt;0,'1C TSrécur16'!$C$12="OUI"),'1C TSrécur16'!$Z$37/'1C TSrécur16'!Z$17,"")</f>
        <v/>
      </c>
      <c r="Q701" s="839" t="str">
        <f>IF(AND('1C TSrécur16'!Z$17&lt;&gt;0,'1C TSrécur16'!$C$12="OUI"),'1C TSrécur16'!$Z$38/'1C TSrécur16'!Z$17,"")</f>
        <v/>
      </c>
      <c r="R701" s="839" t="str">
        <f>IF(AND('1C TSrécur16'!Z$17&lt;&gt;0,'1C TSrécur16'!$C$12="OUI"),'1C TSrécur16'!$Z$39/'1C TSrécur16'!Z$17,"")</f>
        <v/>
      </c>
      <c r="S701" s="839" t="str">
        <f>IF(AND('1C TSrécur16'!Z$17&lt;&gt;0,'1C TSrécur16'!$C$12="OUI"),'1C TSrécur16'!$Z$40/'1C TSrécur16'!Z$17,"")</f>
        <v/>
      </c>
      <c r="T701" s="839" t="str">
        <f>IF(AND('1C TSrécur16'!Z$17&lt;&gt;0,'1C TSrécur16'!$C$12="OUI"),'1C TSrécur16'!$Z$41/'1C TSrécur16'!Z$17,"")</f>
        <v/>
      </c>
      <c r="U701" s="839" t="str">
        <f>IF(AND('1C TSrécur16'!Z$17&lt;&gt;0,'1C TSrécur16'!$C$12="OUI"),'1C TSrécur16'!$Z$42/'1C TSrécur16'!Z$17,"")</f>
        <v/>
      </c>
      <c r="V701" s="839" t="str">
        <f>IF(AND('1C TSrécur16'!Z$17&lt;&gt;0,'1C TSrécur16'!$C$12="OUI"),'1C TSrécur16'!$Z$43/'1C TSrécur16'!Z$17,"")</f>
        <v/>
      </c>
      <c r="W701" s="839" t="str">
        <f>IF(AND('1C TSrécur16'!Z$17&lt;&gt;0,'1C TSrécur16'!$C$12="OUI"),'1C TSrécur16'!$Z$44/'1C TSrécur16'!Z$17,"")</f>
        <v/>
      </c>
      <c r="X701" s="839" t="str">
        <f>IF(AND('1C TSrécur16'!Z$17&lt;&gt;0,'1C TSrécur16'!$C$12="OUI"),'1C TSrécur16'!$Z$45/'1C TSrécur16'!Z$17,"")</f>
        <v/>
      </c>
      <c r="Y701" s="839" t="str">
        <f>IF(AND('1C TSrécur16'!Z$17&lt;&gt;0,'1C TSrécur16'!$C$12="OUI"),'1C TSrécur16'!$Z$46/'1C TSrécur16'!Z$17,"")</f>
        <v/>
      </c>
      <c r="Z701" s="839" t="str">
        <f>IF(AND('1C TSrécur16'!Z$17&lt;&gt;0,'1C TSrécur16'!$C$12="OUI"),'1C TSrécur16'!$Z$47/'1C TSrécur16'!Z$17,"")</f>
        <v/>
      </c>
      <c r="AA701" s="839" t="str">
        <f>IF(AND('1C TSrécur16'!Z$17&lt;&gt;0,'1C TSrécur16'!$C$12="OUI"),'1C TSrécur16'!$Z$48/'1C TSrécur16'!Z$17,"")</f>
        <v/>
      </c>
      <c r="AB701" s="839" t="str">
        <f>IF(AND('1C TSrécur16'!Z$17&lt;&gt;0,'1C TSrécur16'!$C$12="OUI"),'1C TSrécur16'!$Z$49/'1C TSrécur16'!Z$17,"")</f>
        <v/>
      </c>
      <c r="AC701" s="839" t="str">
        <f>IF(AND('1C TSrécur16'!Z$17&lt;&gt;0,'1C TSrécur16'!$C$12="OUI"),'1C TSrécur16'!$Z$50/'1C TSrécur16'!Z$17,"")</f>
        <v/>
      </c>
      <c r="AD701" s="839" t="str">
        <f>IF(AND('1C TSrécur16'!Z$17&lt;&gt;0,'1C TSrécur16'!$C$12="OUI"),'1C TSrécur16'!$Z$51/'1C TSrécur16'!Z$17,"")</f>
        <v/>
      </c>
      <c r="AE701" s="839" t="str">
        <f>IF(AND('1C TSrécur16'!Z$17&lt;&gt;0,'1C TSrécur16'!$C$12="OUI"),'1C TSrécur16'!$Z$52/'1C TSrécur16'!Z$17,"")</f>
        <v/>
      </c>
      <c r="AF701" s="839" t="str">
        <f>IF(AND('1C TSrécur16'!Z$17&lt;&gt;0,'1C TSrécur16'!$C$12="OUI"),'1C TSrécur16'!$Z$53/'1C TSrécur16'!Z$17,"")</f>
        <v/>
      </c>
      <c r="AG701" s="839" t="str">
        <f>IF(AND('1C TSrécur16'!Z$17&lt;&gt;0,'1C TSrécur16'!$C$12="OUI"),'1C TSrécur16'!$Z$54/'1C TSrécur16'!Z$17,"")</f>
        <v/>
      </c>
      <c r="AH701" s="839" t="str">
        <f>IF(AND('1C TSrécur16'!Z$17&lt;&gt;0,'1C TSrécur16'!$C$12="OUI"),'1C TSrécur16'!$Z$55/'1C TSrécur16'!Z$17,"")</f>
        <v/>
      </c>
      <c r="AI701" s="839" t="str">
        <f>IF(AND('1C TSrécur16'!Z$17&lt;&gt;0,'1C TSrécur16'!$C$12="OUI"),'1C TSrécur16'!$Z$56/'1C TSrécur16'!Z$17,"")</f>
        <v/>
      </c>
      <c r="AJ701" s="839" t="str">
        <f>IF(AND('1C TSrécur16'!Z$17&lt;&gt;0,'1C TSrécur16'!$C$12="OUI"),'1C TSrécur16'!$Z$57/'1C TSrécur16'!Z$17,"")</f>
        <v/>
      </c>
      <c r="AK701" s="839">
        <f>IF(AND('1C TSrécur16'!Z$17&lt;&gt;0,'1C TSrécur16'!$C$12="OUI"),'1C TSrécur16'!Z$58/'1C TSrécur16'!Z$17,0)</f>
        <v>0</v>
      </c>
      <c r="AL701" s="823">
        <f>IF(AND('1C TSrécur16'!$B$12&lt;&gt;"",'1C TSrécur16'!$C$12="OUI"),N701+AK701,N701)</f>
        <v>0</v>
      </c>
      <c r="AM701" s="840">
        <f t="shared" si="222"/>
        <v>0</v>
      </c>
      <c r="AN701" s="840">
        <f t="shared" si="223"/>
        <v>0</v>
      </c>
      <c r="AO701" s="841">
        <f t="shared" si="227"/>
        <v>0</v>
      </c>
      <c r="AP701" s="576">
        <f t="shared" si="228"/>
        <v>0</v>
      </c>
      <c r="AQ701" s="585">
        <f t="shared" si="226"/>
        <v>0</v>
      </c>
      <c r="AR701" s="581"/>
      <c r="AS701" s="215"/>
      <c r="AT701" s="214" t="str">
        <f>IF('1C TSrécur16'!Z$17*FICHE!$C$13&lt;J701,"Forfait limité à "&amp;FICHE!$C$13&amp;"€/jour","")</f>
        <v/>
      </c>
      <c r="AU701" s="788"/>
      <c r="AV701" s="824"/>
      <c r="AW701" s="824"/>
      <c r="AX701" s="824"/>
      <c r="AY701" s="824"/>
      <c r="AZ701" s="824"/>
    </row>
    <row r="702" spans="1:211" s="862" customFormat="1" ht="13.9" hidden="1" customHeight="1">
      <c r="A702" s="843"/>
      <c r="B702" s="844"/>
      <c r="C702" s="968" t="str">
        <f>IF('1C TSrécur17'!C$17&lt;&gt;0,'1C TSrécur17'!$B$12,"")</f>
        <v/>
      </c>
      <c r="D702" s="969"/>
      <c r="E702" s="970"/>
      <c r="F702" s="845" t="str">
        <f>IF(AND($C702='1C TSrécur17'!$B$12,'1C TSrécur17'!$B$16="récurrentes",'1C TSrécur17'!$C$17&lt;&gt;""),'1C TSrécur17'!$C$21,"")</f>
        <v/>
      </c>
      <c r="G702" s="846"/>
      <c r="H702" s="847">
        <v>0.21</v>
      </c>
      <c r="I702" s="847">
        <v>1</v>
      </c>
      <c r="J702" s="848"/>
      <c r="K702" s="849">
        <f t="shared" ref="K702:K725" si="229">J702+(J702*H702)</f>
        <v>0</v>
      </c>
      <c r="L702" s="850">
        <f>IF(OR('1C TSrécur17'!$B$12="",'1C TSrécur17'!C$30=0),0,IF(AND('1C TSrécur17'!$B$12&lt;&gt;"",$K$2="Pôle",'1C TSrécur17'!$C$12="OUI"),(('1C TSrécur17'!C$22+'1C TSrécur17'!C$23+'1C TSrécur17'!C$24+'1C TSrécur17'!C$25+'1C TSrécur17'!C$29)/'1C TSrécur17'!C$17),IF(AND('1C TSrécur17'!$B$12&lt;&gt;"",$K$2="Pôle",'1C TSrécur17'!$C$12="NON"),(('1C TSrécur17'!C$22+'1C TSrécur17'!C$23+'1C TSrécur17'!C$24+'1C TSrécur17'!C$25+'1C TSrécur17'!C$29)/'1C TSrécur17'!C$30),IF(AND('1C TSrécur17'!$B$12&lt;&gt;"",$K$2&lt;&gt;"Pôle",'1C TSrécur17'!$C$12="OUI"),(('1C TSrécur17'!C$22+'1C TSrécur17'!C$23+'1C TSrécur17'!C$24+'1C TSrécur17'!C$25+'1C TSrécur17'!C$26+'1C TSrécur17'!C$27+'1C TSrécur17'!C$28+'1C TSrécur17'!C$29)/'1C TSrécur17'!C$17),IF(AND('1C TSrécur17'!$B$12&lt;&gt;"",$K$2&lt;&gt;"Pôle",'1C TSrécur17'!$C$12="NON"),(('1C TSrécur17'!C$22+'1C TSrécur17'!C$23+'1C TSrécur17'!C$24+'1C TSrécur17'!C$25+'1C TSrécur17'!C$26+'1C TSrécur17'!C$27+'1C TSrécur17'!C$28+'1C TSrécur17'!C$29)/'1C TSrécur17'!C$30))))))</f>
        <v>0</v>
      </c>
      <c r="M702" s="850">
        <f>IF(OR('1C TSrécur17'!$B$12="",'1C TSrécur17'!C$30=0),0,IF(AND('1C TSrécur17'!$B$12&lt;&gt;"",$K$2="Pôle",'1C TSrécur17'!$C$12="OUI"),(('1C TSrécur17'!C$26+'1C TSrécur17'!C$27+'1C TSrécur17'!C$28)/'1C TSrécur17'!C$17),IF(AND('1C TSrécur17'!$B$12&lt;&gt;"",$K$2="Pôle",'1C TSrécur17'!$C$12="NON"),(('1C TSrécur17'!C$26+'1C TSrécur17'!C$27+'1C TSrécur17'!C$28)/'1C TSrécur17'!C$30),IF(AND('1C TSrécur17'!$B$12&lt;&gt;"",$K$2&lt;&gt;"Pôle"),0))))</f>
        <v>0</v>
      </c>
      <c r="N702" s="850">
        <f>IF(AND('1C TSrécur17'!$C$17&lt;&gt;0,'1C TSrécur17'!$C$30&lt;&gt;0),L702+M702,0)</f>
        <v>0</v>
      </c>
      <c r="O702" s="851" t="str">
        <f>IF(AND('1C TSrécur17'!C$17&lt;&gt;0,'1C TSrécur17'!$C$12="OUI"),'1C TSrécur17'!C$36/'1C TSrécur17'!C$17,"")</f>
        <v/>
      </c>
      <c r="P702" s="852" t="str">
        <f>IF(AND('1C TSrécur17'!C$17&lt;&gt;0,'1C TSrécur17'!$C$12="OUI"),'1C TSrécur17'!$C$37/'1C TSrécur17'!C$17,"")</f>
        <v/>
      </c>
      <c r="Q702" s="852" t="str">
        <f>IF(AND('1C TSrécur17'!C$17&lt;&gt;0,'1C TSrécur17'!$C$12="OUI"),'1C TSrécur17'!$C$38/'1C TSrécur17'!C$17,"")</f>
        <v/>
      </c>
      <c r="R702" s="852" t="str">
        <f>IF(AND('1C TSrécur17'!C$17&lt;&gt;0,'1C TSrécur17'!$C$12="OUI"),'1C TSrécur17'!$C$39/'1C TSrécur17'!C$17,"")</f>
        <v/>
      </c>
      <c r="S702" s="852" t="str">
        <f>IF(AND('1C TSrécur17'!C$17&lt;&gt;0,'1C TSrécur17'!$C$12="OUI"),'1C TSrécur17'!$C$40/'1C TSrécur17'!C$17,"")</f>
        <v/>
      </c>
      <c r="T702" s="852" t="str">
        <f>IF(AND('1C TSrécur17'!C$17&lt;&gt;0,'1C TSrécur17'!$C$12="OUI"),'1C TSrécur17'!$C$41/'1C TSrécur17'!C$17,"")</f>
        <v/>
      </c>
      <c r="U702" s="852" t="str">
        <f>IF(AND('1C TSrécur17'!C$17&lt;&gt;0,'1C TSrécur17'!$C$12="OUI"),'1C TSrécur17'!$C$42/'1C TSrécur17'!C$17,"")</f>
        <v/>
      </c>
      <c r="V702" s="852" t="str">
        <f>IF(AND('1C TSrécur17'!C$17&lt;&gt;0,'1C TSrécur17'!$C$12="OUI"),'1C TSrécur17'!$C$43/'1C TSrécur17'!C$17,"")</f>
        <v/>
      </c>
      <c r="W702" s="852" t="str">
        <f>IF(AND('1C TSrécur17'!C$17&lt;&gt;0,'1C TSrécur17'!$C$12="OUI"),'1C TSrécur17'!$C$44/'1C TSrécur17'!C$17,"")</f>
        <v/>
      </c>
      <c r="X702" s="852" t="str">
        <f>IF(AND('1C TSrécur17'!C$17&lt;&gt;0,'1C TSrécur17'!$C$12="OUI"),'1C TSrécur17'!$C$45/'1C TSrécur17'!C$17,"")</f>
        <v/>
      </c>
      <c r="Y702" s="852" t="str">
        <f>IF(AND('1C TSrécur17'!C$17&lt;&gt;0,'1C TSrécur17'!$C$12="OUI"),'1C TSrécur17'!$C$46/'1C TSrécur17'!C$17,"")</f>
        <v/>
      </c>
      <c r="Z702" s="852" t="str">
        <f>IF(AND('1C TSrécur17'!C$17&lt;&gt;0,'1C TSrécur17'!$C$12="OUI"),'1C TSrécur17'!$C$47/'1C TSrécur17'!C$17,"")</f>
        <v/>
      </c>
      <c r="AA702" s="852" t="str">
        <f>IF(AND('1C TSrécur17'!C$17&lt;&gt;0,'1C TSrécur17'!$C$12="OUI"),'1C TSrécur17'!$C$48/'1C TSrécur17'!C$17,"")</f>
        <v/>
      </c>
      <c r="AB702" s="852" t="str">
        <f>IF(AND('1C TSrécur17'!C$17&lt;&gt;0,'1C TSrécur17'!$C$12="OUI"),'1C TSrécur17'!$C$49/'1C TSrécur17'!C$17,"")</f>
        <v/>
      </c>
      <c r="AC702" s="852" t="str">
        <f>IF(AND('1C TSrécur17'!C$17&lt;&gt;0,'1C TSrécur17'!$C$12="OUI"),'1C TSrécur17'!$C$50/'1C TSrécur17'!C$17,"")</f>
        <v/>
      </c>
      <c r="AD702" s="852" t="str">
        <f>IF(AND('1C TSrécur17'!C$17&lt;&gt;0,'1C TSrécur17'!$C$12="OUI"),'1C TSrécur17'!$C$51/'1C TSrécur17'!C$17,"")</f>
        <v/>
      </c>
      <c r="AE702" s="852" t="str">
        <f>IF(AND('1C TSrécur17'!C$17&lt;&gt;0,'1C TSrécur17'!$C$12="OUI"),'1C TSrécur17'!$C$52/'1C TSrécur17'!C$17,"")</f>
        <v/>
      </c>
      <c r="AF702" s="852" t="str">
        <f>IF(AND('1C TSrécur17'!C$17&lt;&gt;0,'1C TSrécur17'!$C$12="OUI"),'1C TSrécur17'!$C$53/'1C TSrécur17'!C$17,"")</f>
        <v/>
      </c>
      <c r="AG702" s="852" t="str">
        <f>IF(AND('1C TSrécur17'!C$17&lt;&gt;0,'1C TSrécur17'!$C$12="OUI"),'1C TSrécur17'!$C$54/'1C TSrécur17'!C$17,"")</f>
        <v/>
      </c>
      <c r="AH702" s="852" t="str">
        <f>IF(AND('1C TSrécur17'!C$17&lt;&gt;0,'1C TSrécur17'!$C$12="OUI"),'1C TSrécur17'!$C$55/'1C TSrécur17'!C$17,"")</f>
        <v/>
      </c>
      <c r="AI702" s="852" t="str">
        <f>IF(AND('1C TSrécur17'!C$17&lt;&gt;0,'1C TSrécur17'!$C$12="OUI"),'1C TSrécur17'!$C$56/'1C TSrécur17'!C$17,"")</f>
        <v/>
      </c>
      <c r="AJ702" s="852" t="str">
        <f>IF(AND('1C TSrécur17'!C$17&lt;&gt;0,'1C TSrécur17'!$C$12="OUI"),'1C TSrécur17'!$C$57/'1C TSrécur17'!C$17,"")</f>
        <v/>
      </c>
      <c r="AK702" s="852">
        <f>IF(AND('1C TSrécur17'!C$17&lt;&gt;0,'1C TSrécur17'!$C$12="OUI"),'1C TSrécur17'!C$58/'1C TSrécur17'!C$17,0)</f>
        <v>0</v>
      </c>
      <c r="AL702" s="853">
        <f>IF(AND('1C TSrécur17'!$B$12&lt;&gt;"",'1C TSrécur17'!$C$12="OUI"),N702+AK702,N702)</f>
        <v>0</v>
      </c>
      <c r="AM702" s="854">
        <f t="shared" si="186"/>
        <v>0</v>
      </c>
      <c r="AN702" s="854">
        <f t="shared" si="187"/>
        <v>0</v>
      </c>
      <c r="AO702" s="855">
        <f>AM702+AN702</f>
        <v>0</v>
      </c>
      <c r="AP702" s="856">
        <f>AM702-AR702</f>
        <v>0</v>
      </c>
      <c r="AQ702" s="857">
        <f t="shared" ref="AQ702:AQ706" si="230">IF(M702=0,0,AN702-AS702)</f>
        <v>0</v>
      </c>
      <c r="AR702" s="858"/>
      <c r="AS702" s="859"/>
      <c r="AT702" s="860" t="str">
        <f>IF(('1C TSrécur17'!C$17*FICHE!$C$13)&lt;J702,"Forfait limité à "&amp;FICHE!$C$13&amp;"€/jour","")</f>
        <v/>
      </c>
      <c r="AU702" s="861"/>
      <c r="AV702" s="907"/>
      <c r="AW702" s="907"/>
      <c r="AX702" s="907"/>
      <c r="AY702" s="907"/>
      <c r="AZ702" s="907"/>
      <c r="BA702" s="767"/>
      <c r="BB702" s="767"/>
      <c r="BC702" s="767"/>
      <c r="BD702" s="767"/>
      <c r="BE702" s="767"/>
      <c r="BF702" s="767"/>
      <c r="BG702" s="767"/>
      <c r="BH702" s="767"/>
      <c r="BI702" s="767"/>
      <c r="BJ702" s="767"/>
      <c r="BK702" s="767"/>
      <c r="BL702" s="767"/>
      <c r="BM702" s="767"/>
      <c r="BN702" s="767"/>
      <c r="BO702" s="767"/>
      <c r="BP702" s="767"/>
      <c r="BQ702" s="767"/>
      <c r="BR702" s="767"/>
      <c r="BS702" s="767"/>
      <c r="BT702" s="767"/>
      <c r="BU702" s="767"/>
      <c r="BV702" s="767"/>
      <c r="BW702" s="767"/>
      <c r="BX702" s="767"/>
      <c r="BY702" s="767"/>
      <c r="BZ702" s="767"/>
      <c r="CA702" s="767"/>
      <c r="CB702" s="767"/>
      <c r="CC702" s="767"/>
      <c r="CD702" s="767"/>
      <c r="CE702" s="767"/>
      <c r="CF702" s="767"/>
      <c r="CG702" s="767"/>
      <c r="CH702" s="767"/>
      <c r="CI702" s="767"/>
      <c r="CJ702" s="767"/>
      <c r="CK702" s="767"/>
      <c r="CL702" s="767"/>
      <c r="CM702" s="767"/>
      <c r="CN702" s="767"/>
      <c r="CO702" s="767"/>
      <c r="CP702" s="767"/>
      <c r="CQ702" s="767"/>
      <c r="CR702" s="767"/>
      <c r="CS702" s="767"/>
      <c r="CT702" s="767"/>
      <c r="CU702" s="767"/>
      <c r="CV702" s="767"/>
      <c r="CW702" s="767"/>
      <c r="CX702" s="767"/>
      <c r="CY702" s="767"/>
      <c r="CZ702" s="767"/>
      <c r="DA702" s="767"/>
      <c r="DB702" s="767"/>
      <c r="DC702" s="767"/>
      <c r="DD702" s="767"/>
      <c r="DE702" s="767"/>
      <c r="DF702" s="767"/>
      <c r="DG702" s="767"/>
      <c r="DH702" s="767"/>
      <c r="DI702" s="767"/>
      <c r="DJ702" s="767"/>
      <c r="DK702" s="767"/>
      <c r="DL702" s="767"/>
      <c r="DM702" s="767"/>
      <c r="DN702" s="767"/>
      <c r="DO702" s="767"/>
      <c r="DP702" s="767"/>
      <c r="DQ702" s="767"/>
      <c r="DR702" s="767"/>
      <c r="DS702" s="767"/>
      <c r="DT702" s="767"/>
      <c r="DU702" s="767"/>
      <c r="DV702" s="767"/>
      <c r="DW702" s="767"/>
      <c r="DX702" s="767"/>
      <c r="DY702" s="767"/>
      <c r="DZ702" s="767"/>
      <c r="EA702" s="767"/>
      <c r="EB702" s="767"/>
      <c r="EC702" s="767"/>
      <c r="ED702" s="767"/>
      <c r="EE702" s="767"/>
      <c r="EF702" s="767"/>
      <c r="EG702" s="767"/>
      <c r="EH702" s="767"/>
      <c r="EI702" s="767"/>
      <c r="EJ702" s="767"/>
      <c r="EK702" s="767"/>
      <c r="EL702" s="767"/>
      <c r="EM702" s="767"/>
      <c r="EN702" s="767"/>
      <c r="EO702" s="767"/>
      <c r="EP702" s="767"/>
      <c r="EQ702" s="767"/>
      <c r="ER702" s="767"/>
      <c r="ES702" s="767"/>
      <c r="ET702" s="767"/>
      <c r="EU702" s="767"/>
      <c r="EV702" s="767"/>
      <c r="EW702" s="767"/>
      <c r="EX702" s="767"/>
      <c r="EY702" s="767"/>
      <c r="EZ702" s="767"/>
      <c r="FA702" s="767"/>
      <c r="FB702" s="767"/>
      <c r="FC702" s="767"/>
      <c r="FD702" s="767"/>
      <c r="FE702" s="767"/>
      <c r="FF702" s="767"/>
      <c r="FG702" s="767"/>
      <c r="FH702" s="767"/>
      <c r="FI702" s="767"/>
      <c r="FJ702" s="767"/>
      <c r="FK702" s="767"/>
      <c r="FL702" s="767"/>
      <c r="FM702" s="767"/>
      <c r="FN702" s="767"/>
      <c r="FO702" s="767"/>
      <c r="FP702" s="767"/>
      <c r="FQ702" s="767"/>
      <c r="FR702" s="767"/>
      <c r="FS702" s="767"/>
      <c r="FT702" s="767"/>
      <c r="FU702" s="767"/>
      <c r="FV702" s="767"/>
      <c r="FW702" s="767"/>
      <c r="FX702" s="767"/>
      <c r="FY702" s="767"/>
      <c r="FZ702" s="767"/>
      <c r="GA702" s="767"/>
      <c r="GB702" s="767"/>
      <c r="GC702" s="767"/>
      <c r="GD702" s="767"/>
      <c r="GE702" s="767"/>
      <c r="GF702" s="767"/>
      <c r="GG702" s="767"/>
      <c r="GH702" s="767"/>
      <c r="GI702" s="767"/>
      <c r="GJ702" s="767"/>
      <c r="GK702" s="767"/>
      <c r="GL702" s="767"/>
      <c r="GM702" s="767"/>
      <c r="GN702" s="767"/>
      <c r="GO702" s="767"/>
      <c r="GP702" s="767"/>
      <c r="GQ702" s="767"/>
      <c r="GR702" s="767"/>
      <c r="GS702" s="767"/>
      <c r="GT702" s="767"/>
      <c r="GU702" s="767"/>
      <c r="GV702" s="767"/>
      <c r="GW702" s="767"/>
      <c r="GX702" s="767"/>
      <c r="GY702" s="767"/>
      <c r="GZ702" s="767"/>
      <c r="HA702" s="767"/>
      <c r="HB702" s="767"/>
      <c r="HC702" s="767"/>
    </row>
    <row r="703" spans="1:211" s="864" customFormat="1" ht="13.9" hidden="1" customHeight="1">
      <c r="A703" s="307"/>
      <c r="B703" s="351"/>
      <c r="C703" s="971" t="str">
        <f>IF('1C TSrécur17'!D$17&lt;&gt;0,'1C TSrécur17'!$B$12,"")</f>
        <v/>
      </c>
      <c r="D703" s="972"/>
      <c r="E703" s="973"/>
      <c r="F703" s="93" t="str">
        <f>IF(AND($C703='1C TSrécur17'!$B$12,'1C TSrécur17'!$B$16="récurrentes",'1C TSrécur17'!$D$17&lt;&gt;""),'1C TSrécur17'!$D$21,"")</f>
        <v/>
      </c>
      <c r="G703" s="863"/>
      <c r="H703" s="745">
        <v>0.21</v>
      </c>
      <c r="I703" s="747">
        <v>1</v>
      </c>
      <c r="J703" s="312"/>
      <c r="K703" s="680">
        <f t="shared" si="229"/>
        <v>0</v>
      </c>
      <c r="L703" s="527">
        <f>IF(OR('1C TSrécur17'!$B$12="",'1C TSrécur17'!D$30=0),0,IF(AND('1C TSrécur17'!$B$12&lt;&gt;"",$K$2="Pôle",'1C TSrécur17'!$C$12="OUI"),(('1C TSrécur17'!D$22+'1C TSrécur17'!D$23+'1C TSrécur17'!D$24+'1C TSrécur17'!D$25+'1C TSrécur17'!D$29)/'1C TSrécur17'!D$17),IF(AND('1C TSrécur17'!$B$12&lt;&gt;"",$K$2="Pôle",'1C TSrécur17'!$C$12="NON"),(('1C TSrécur17'!D$22+'1C TSrécur17'!D$23+'1C TSrécur17'!D$24+'1C TSrécur17'!D$25+'1C TSrécur17'!D$29)/'1C TSrécur17'!D$30),IF(AND('1C TSrécur17'!$B$12&lt;&gt;"",$K$2&lt;&gt;"Pôle",'1C TSrécur17'!$C$12="OUI"),(('1C TSrécur17'!D$22+'1C TSrécur17'!D$23+'1C TSrécur17'!D$24+'1C TSrécur17'!D$25+'1C TSrécur17'!D$26+'1C TSrécur17'!D$27+'1C TSrécur17'!D$28+'1C TSrécur17'!D$29)/'1C TSrécur17'!D$17),IF(AND('1C TSrécur17'!$B$12&lt;&gt;"",$K$2&lt;&gt;"Pôle",'1C TSrécur17'!$C$12="NON"),(('1C TSrécur17'!D$22+'1C TSrécur17'!D$23+'1C TSrécur17'!D$24+'1C TSrécur17'!D$25+'1C TSrécur17'!D$26+'1C TSrécur17'!D$27+'1C TSrécur17'!D$28+'1C TSrécur17'!D$29)/'1C TSrécur17'!D$30))))))</f>
        <v>0</v>
      </c>
      <c r="M703" s="527">
        <f>IF(OR('1C TSrécur17'!$B$12="",'1C TSrécur17'!D$30=0),0,IF(AND('1C TSrécur17'!$B$12&lt;&gt;"",$K$2="Pôle",'1C TSrécur17'!$C$12="OUI"),(('1C TSrécur17'!D$26+'1C TSrécur17'!D$27+'1C TSrécur17'!D$28)/'1C TSrécur17'!D$17),IF(AND('1C TSrécur17'!$B$12&lt;&gt;"",$K$2="Pôle",'1C TSrécur17'!$C$12="NON"),(('1C TSrécur17'!D$26+'1C TSrécur17'!D$27+'1C TSrécur17'!D$28)/'1C TSrécur17'!D$30),IF(AND('1C TSrécur17'!$B$12&lt;&gt;"",$K$2&lt;&gt;"Pôle"),0))))</f>
        <v>0</v>
      </c>
      <c r="N703" s="527">
        <f>IF(AND('1C TSrécur17'!$D$17&lt;&gt;0,'1C TSrécur17'!$D$30&lt;&gt;0),L703+M703,0)</f>
        <v>0</v>
      </c>
      <c r="O703" s="542" t="str">
        <f>IF(AND('1C TSrécur17'!D$17&lt;&gt;0,'1C TSrécur17'!$C$12="OUI"),'1C TSrécur17'!D$36/'1C TSrécur17'!D$17,"")</f>
        <v/>
      </c>
      <c r="P703" s="543" t="str">
        <f>IF(AND('1C TSrécur17'!D$17&lt;&gt;0,'1C TSrécur17'!$C$12="OUI"),'1C TSrécur17'!$D$37/'1C TSrécur17'!D$17,"")</f>
        <v/>
      </c>
      <c r="Q703" s="543" t="str">
        <f>IF(AND('1C TSrécur17'!D$17&lt;&gt;0,'1C TSrécur17'!$C$12="OUI"),'1C TSrécur17'!$D$38/'1C TSrécur17'!D$17,"")</f>
        <v/>
      </c>
      <c r="R703" s="543" t="str">
        <f>IF(AND('1C TSrécur17'!D$17&lt;&gt;0,'1C TSrécur17'!$C$12="OUI"),'1C TSrécur17'!$D$39/'1C TSrécur17'!D$17,"")</f>
        <v/>
      </c>
      <c r="S703" s="543" t="str">
        <f>IF(AND('1C TSrécur17'!D$17&lt;&gt;0,'1C TSrécur17'!$C$12="OUI"),'1C TSrécur17'!$D$40/'1C TSrécur17'!D$17,"")</f>
        <v/>
      </c>
      <c r="T703" s="543" t="str">
        <f>IF(AND('1C TSrécur17'!D$17&lt;&gt;0,'1C TSrécur17'!$C$12="OUI"),'1C TSrécur17'!$D$41/'1C TSrécur17'!D$17,"")</f>
        <v/>
      </c>
      <c r="U703" s="543" t="str">
        <f>IF(AND('1C TSrécur17'!D$17&lt;&gt;0,'1C TSrécur17'!$C$12="OUI"),'1C TSrécur17'!$D$42/'1C TSrécur17'!D$17,"")</f>
        <v/>
      </c>
      <c r="V703" s="543" t="str">
        <f>IF(AND('1C TSrécur17'!D$17&lt;&gt;0,'1C TSrécur17'!$C$12="OUI"),'1C TSrécur17'!$D$43/'1C TSrécur17'!D$17,"")</f>
        <v/>
      </c>
      <c r="W703" s="543" t="str">
        <f>IF(AND('1C TSrécur17'!D$17&lt;&gt;0,'1C TSrécur17'!$C$12="OUI"),'1C TSrécur17'!$D$44/'1C TSrécur17'!D$17,"")</f>
        <v/>
      </c>
      <c r="X703" s="543" t="str">
        <f>IF(AND('1C TSrécur17'!D$17&lt;&gt;0,'1C TSrécur17'!$C$12="OUI"),'1C TSrécur17'!$D$45/'1C TSrécur17'!D$17,"")</f>
        <v/>
      </c>
      <c r="Y703" s="543" t="str">
        <f>IF(AND('1C TSrécur17'!D$17&lt;&gt;0,'1C TSrécur17'!$C$12="OUI"),'1C TSrécur17'!$D$46/'1C TSrécur17'!D$17,"")</f>
        <v/>
      </c>
      <c r="Z703" s="543" t="str">
        <f>IF(AND('1C TSrécur17'!D$17&lt;&gt;0,'1C TSrécur17'!$C$12="OUI"),'1C TSrécur17'!$D$47/'1C TSrécur17'!D$17,"")</f>
        <v/>
      </c>
      <c r="AA703" s="543" t="str">
        <f>IF(AND('1C TSrécur17'!D$17&lt;&gt;0,'1C TSrécur17'!$C$12="OUI"),'1C TSrécur17'!$D$48/'1C TSrécur17'!D$17,"")</f>
        <v/>
      </c>
      <c r="AB703" s="543" t="str">
        <f>IF(AND('1C TSrécur17'!D$17&lt;&gt;0,'1C TSrécur17'!$C$12="OUI"),'1C TSrécur17'!$D$49/'1C TSrécur17'!D$17,"")</f>
        <v/>
      </c>
      <c r="AC703" s="543" t="str">
        <f>IF(AND('1C TSrécur17'!D$17&lt;&gt;0,'1C TSrécur17'!$C$12="OUI"),'1C TSrécur17'!$D$50/'1C TSrécur17'!D$17,"")</f>
        <v/>
      </c>
      <c r="AD703" s="543" t="str">
        <f>IF(AND('1C TSrécur17'!D$17&lt;&gt;0,'1C TSrécur17'!$C$12="OUI"),'1C TSrécur17'!$D$51/'1C TSrécur17'!D$17,"")</f>
        <v/>
      </c>
      <c r="AE703" s="543" t="str">
        <f>IF(AND('1C TSrécur17'!D$17&lt;&gt;0,'1C TSrécur17'!$C$12="OUI"),'1C TSrécur17'!$D$52/'1C TSrécur17'!D$17,"")</f>
        <v/>
      </c>
      <c r="AF703" s="543" t="str">
        <f>IF(AND('1C TSrécur17'!D$17&lt;&gt;0,'1C TSrécur17'!$C$12="OUI"),'1C TSrécur17'!$D$53/'1C TSrécur17'!D$17,"")</f>
        <v/>
      </c>
      <c r="AG703" s="543" t="str">
        <f>IF(AND('1C TSrécur17'!D$17&lt;&gt;0,'1C TSrécur17'!$C$12="OUI"),'1C TSrécur17'!$D$54/'1C TSrécur17'!D$17,"")</f>
        <v/>
      </c>
      <c r="AH703" s="543" t="str">
        <f>IF(AND('1C TSrécur17'!D$17&lt;&gt;0,'1C TSrécur17'!$C$12="OUI"),'1C TSrécur17'!$D$55/'1C TSrécur17'!D$17,"")</f>
        <v/>
      </c>
      <c r="AI703" s="543" t="str">
        <f>IF(AND('1C TSrécur17'!D$17&lt;&gt;0,'1C TSrécur17'!$C$12="OUI"),'1C TSrécur17'!$D$56/'1C TSrécur17'!D$17,"")</f>
        <v/>
      </c>
      <c r="AJ703" s="543" t="str">
        <f>IF(AND('1C TSrécur17'!D$17&lt;&gt;0,'1C TSrécur17'!$C$12="OUI"),'1C TSrécur17'!$D$57/'1C TSrécur17'!D$17,"")</f>
        <v/>
      </c>
      <c r="AK703" s="543">
        <f>IF(AND('1C TSrécur17'!D$17&lt;&gt;0,'1C TSrécur17'!$C$12="OUI"),'1C TSrécur17'!D$58/'1C TSrécur17'!D$17,0)</f>
        <v>0</v>
      </c>
      <c r="AL703" s="72">
        <f>IF(AND('1C TSrécur17'!$B$12&lt;&gt;"",'1C TSrécur17'!$C$12="OUI"),N703+AK703,N703)</f>
        <v>0</v>
      </c>
      <c r="AM703" s="344">
        <f t="shared" si="186"/>
        <v>0</v>
      </c>
      <c r="AN703" s="344">
        <f t="shared" si="187"/>
        <v>0</v>
      </c>
      <c r="AO703" s="345">
        <f t="shared" ref="AO703:AO713" si="231">AM703+AN703</f>
        <v>0</v>
      </c>
      <c r="AP703" s="573">
        <f t="shared" ref="AP703:AP713" si="232">AM703-AR703</f>
        <v>0</v>
      </c>
      <c r="AQ703" s="583">
        <f t="shared" si="230"/>
        <v>0</v>
      </c>
      <c r="AR703" s="579"/>
      <c r="AS703" s="102"/>
      <c r="AT703" s="27" t="str">
        <f>IF(('1C TSrécur17'!D$17*FICHE!$C$13)&lt;J703,"Forfait limité à "&amp;FICHE!$C$13&amp;"€/jour","")</f>
        <v/>
      </c>
      <c r="AU703" s="592"/>
      <c r="AV703" s="824"/>
      <c r="AW703" s="824"/>
      <c r="AX703" s="824"/>
      <c r="AY703" s="824"/>
      <c r="AZ703" s="824"/>
      <c r="BA703" s="767"/>
      <c r="BB703" s="767"/>
      <c r="BC703" s="767"/>
      <c r="BD703" s="767"/>
      <c r="BE703" s="767"/>
      <c r="BF703" s="767"/>
      <c r="BG703" s="767"/>
      <c r="BH703" s="767"/>
      <c r="BI703" s="767"/>
      <c r="BJ703" s="767"/>
      <c r="BK703" s="767"/>
      <c r="BL703" s="767"/>
      <c r="BM703" s="767"/>
      <c r="BN703" s="767"/>
      <c r="BO703" s="767"/>
      <c r="BP703" s="767"/>
      <c r="BQ703" s="767"/>
      <c r="BR703" s="767"/>
      <c r="BS703" s="767"/>
      <c r="BT703" s="767"/>
      <c r="BU703" s="767"/>
      <c r="BV703" s="767"/>
      <c r="BW703" s="767"/>
      <c r="BX703" s="767"/>
      <c r="BY703" s="767"/>
      <c r="BZ703" s="767"/>
      <c r="CA703" s="767"/>
      <c r="CB703" s="767"/>
      <c r="CC703" s="767"/>
      <c r="CD703" s="767"/>
      <c r="CE703" s="767"/>
      <c r="CF703" s="767"/>
      <c r="CG703" s="767"/>
      <c r="CH703" s="767"/>
      <c r="CI703" s="767"/>
      <c r="CJ703" s="767"/>
      <c r="CK703" s="767"/>
      <c r="CL703" s="767"/>
      <c r="CM703" s="767"/>
      <c r="CN703" s="767"/>
      <c r="CO703" s="767"/>
      <c r="CP703" s="767"/>
      <c r="CQ703" s="767"/>
      <c r="CR703" s="767"/>
      <c r="CS703" s="767"/>
      <c r="CT703" s="767"/>
      <c r="CU703" s="767"/>
      <c r="CV703" s="767"/>
      <c r="CW703" s="767"/>
      <c r="CX703" s="767"/>
      <c r="CY703" s="767"/>
      <c r="CZ703" s="767"/>
      <c r="DA703" s="767"/>
      <c r="DB703" s="767"/>
      <c r="DC703" s="767"/>
      <c r="DD703" s="767"/>
      <c r="DE703" s="767"/>
      <c r="DF703" s="767"/>
      <c r="DG703" s="767"/>
      <c r="DH703" s="767"/>
      <c r="DI703" s="767"/>
      <c r="DJ703" s="767"/>
      <c r="DK703" s="767"/>
      <c r="DL703" s="767"/>
      <c r="DM703" s="767"/>
      <c r="DN703" s="767"/>
      <c r="DO703" s="767"/>
      <c r="DP703" s="767"/>
      <c r="DQ703" s="767"/>
      <c r="DR703" s="767"/>
      <c r="DS703" s="767"/>
      <c r="DT703" s="767"/>
      <c r="DU703" s="767"/>
      <c r="DV703" s="767"/>
      <c r="DW703" s="767"/>
      <c r="DX703" s="767"/>
      <c r="DY703" s="767"/>
      <c r="DZ703" s="767"/>
      <c r="EA703" s="767"/>
      <c r="EB703" s="767"/>
      <c r="EC703" s="767"/>
      <c r="ED703" s="767"/>
      <c r="EE703" s="767"/>
      <c r="EF703" s="767"/>
      <c r="EG703" s="767"/>
      <c r="EH703" s="767"/>
      <c r="EI703" s="767"/>
      <c r="EJ703" s="767"/>
      <c r="EK703" s="767"/>
      <c r="EL703" s="767"/>
      <c r="EM703" s="767"/>
      <c r="EN703" s="767"/>
      <c r="EO703" s="767"/>
      <c r="EP703" s="767"/>
      <c r="EQ703" s="767"/>
      <c r="ER703" s="767"/>
      <c r="ES703" s="767"/>
      <c r="ET703" s="767"/>
      <c r="EU703" s="767"/>
      <c r="EV703" s="767"/>
      <c r="EW703" s="767"/>
      <c r="EX703" s="767"/>
      <c r="EY703" s="767"/>
      <c r="EZ703" s="767"/>
      <c r="FA703" s="767"/>
      <c r="FB703" s="767"/>
      <c r="FC703" s="767"/>
      <c r="FD703" s="767"/>
      <c r="FE703" s="767"/>
      <c r="FF703" s="767"/>
      <c r="FG703" s="767"/>
      <c r="FH703" s="767"/>
      <c r="FI703" s="767"/>
      <c r="FJ703" s="767"/>
      <c r="FK703" s="767"/>
      <c r="FL703" s="767"/>
      <c r="FM703" s="767"/>
      <c r="FN703" s="767"/>
      <c r="FO703" s="767"/>
      <c r="FP703" s="767"/>
      <c r="FQ703" s="767"/>
      <c r="FR703" s="767"/>
      <c r="FS703" s="767"/>
      <c r="FT703" s="767"/>
      <c r="FU703" s="767"/>
      <c r="FV703" s="767"/>
      <c r="FW703" s="767"/>
      <c r="FX703" s="767"/>
      <c r="FY703" s="767"/>
      <c r="FZ703" s="767"/>
      <c r="GA703" s="767"/>
      <c r="GB703" s="767"/>
      <c r="GC703" s="767"/>
      <c r="GD703" s="767"/>
      <c r="GE703" s="767"/>
      <c r="GF703" s="767"/>
      <c r="GG703" s="767"/>
      <c r="GH703" s="767"/>
      <c r="GI703" s="767"/>
      <c r="GJ703" s="767"/>
      <c r="GK703" s="767"/>
      <c r="GL703" s="767"/>
      <c r="GM703" s="767"/>
      <c r="GN703" s="767"/>
      <c r="GO703" s="767"/>
      <c r="GP703" s="767"/>
      <c r="GQ703" s="767"/>
      <c r="GR703" s="767"/>
      <c r="GS703" s="767"/>
      <c r="GT703" s="767"/>
      <c r="GU703" s="767"/>
      <c r="GV703" s="767"/>
      <c r="GW703" s="767"/>
      <c r="GX703" s="767"/>
      <c r="GY703" s="767"/>
      <c r="GZ703" s="767"/>
      <c r="HA703" s="767"/>
      <c r="HB703" s="767"/>
      <c r="HC703" s="767"/>
    </row>
    <row r="704" spans="1:211" s="864" customFormat="1" ht="13.9" hidden="1" customHeight="1">
      <c r="A704" s="307"/>
      <c r="B704" s="351"/>
      <c r="C704" s="971" t="str">
        <f>IF('1C TSrécur17'!E$17&lt;&gt;0,'1C TSrécur17'!$B$12,"")</f>
        <v/>
      </c>
      <c r="D704" s="972"/>
      <c r="E704" s="973"/>
      <c r="F704" s="93" t="str">
        <f>IF(AND($C704='1C TSrécur17'!$B$12,'1C TSrécur17'!$B$16="récurrentes",'1C TSrécur17'!$E$17&lt;&gt;""),'1C TSrécur17'!$E$21,"")</f>
        <v/>
      </c>
      <c r="G704" s="863"/>
      <c r="H704" s="745">
        <v>0.21</v>
      </c>
      <c r="I704" s="747">
        <v>1</v>
      </c>
      <c r="J704" s="312"/>
      <c r="K704" s="680">
        <f t="shared" si="229"/>
        <v>0</v>
      </c>
      <c r="L704" s="527">
        <f>IF(OR('1C TSrécur17'!$B$12="",'1C TSrécur17'!E$30=0),0,IF(AND('1C TSrécur17'!$B$12&lt;&gt;"",$K$2="Pôle",'1C TSrécur17'!$C$12="OUI"),(('1C TSrécur17'!E$22+'1C TSrécur17'!E$23+'1C TSrécur17'!E$24+'1C TSrécur17'!E$25+'1C TSrécur17'!E$29)/'1C TSrécur17'!E$17),IF(AND('1C TSrécur17'!$B$12&lt;&gt;"",$K$2="Pôle",'1C TSrécur17'!$C$12="NON"),(('1C TSrécur17'!E$22+'1C TSrécur17'!E$23+'1C TSrécur17'!E$24+'1C TSrécur17'!E$25+'1C TSrécur17'!E$29)/'1C TSrécur17'!E$30),IF(AND('1C TSrécur17'!$B$12&lt;&gt;"",$K$2&lt;&gt;"Pôle",'1C TSrécur17'!$C$12="OUI"),(('1C TSrécur17'!E$22+'1C TSrécur17'!E$23+'1C TSrécur17'!E$24+'1C TSrécur17'!E$25+'1C TSrécur17'!E$26+'1C TSrécur17'!E$27+'1C TSrécur17'!E$28+'1C TSrécur17'!E$29)/'1C TSrécur17'!E$17),IF(AND('1C TSrécur17'!$B$12&lt;&gt;"",$K$2&lt;&gt;"Pôle",'1C TSrécur17'!$C$12="NON"),(('1C TSrécur17'!E$22+'1C TSrécur17'!E$23+'1C TSrécur17'!E$24+'1C TSrécur17'!E$25+'1C TSrécur17'!E$26+'1C TSrécur17'!E$27+'1C TSrécur17'!E$28+'1C TSrécur17'!E$29)/'1C TSrécur17'!E$30))))))</f>
        <v>0</v>
      </c>
      <c r="M704" s="527">
        <f>IF(OR('1C TSrécur17'!$B$12="",'1C TSrécur17'!E$30=0),0,IF(AND('1C TSrécur17'!$B$12&lt;&gt;"",$K$2="Pôle",'1C TSrécur17'!$C$12="OUI"),(('1C TSrécur17'!E$26+'1C TSrécur17'!E$27+'1C TSrécur17'!E$28)/'1C TSrécur17'!E$17),IF(AND('1C TSrécur17'!$B$12&lt;&gt;"",$K$2="Pôle",'1C TSrécur17'!$C$12="NON"),(('1C TSrécur17'!E$26+'1C TSrécur17'!E$27+'1C TSrécur17'!E$28)/'1C TSrécur17'!E$30),IF(AND('1C TSrécur17'!$B$12&lt;&gt;"",$K$2&lt;&gt;"Pôle"),0))))</f>
        <v>0</v>
      </c>
      <c r="N704" s="527">
        <f>IF(AND('1C TSrécur17'!$E$17&lt;&gt;0,'1C TSrécur17'!$E$30&lt;&gt;0),L704+M704,0)</f>
        <v>0</v>
      </c>
      <c r="O704" s="542" t="str">
        <f>IF(AND('1C TSrécur17'!E$17&lt;&gt;0,'1C TSrécur17'!$C$12="OUI"),'1C TSrécur17'!E$36/'1C TSrécur17'!E$17,"")</f>
        <v/>
      </c>
      <c r="P704" s="543" t="str">
        <f>IF(AND('1C TSrécur17'!E$17&lt;&gt;0,'1C TSrécur17'!$C$12="OUI"),'1C TSrécur17'!$E$37/'1C TSrécur17'!E$17,"")</f>
        <v/>
      </c>
      <c r="Q704" s="543" t="str">
        <f>IF(AND('1C TSrécur17'!E$17&lt;&gt;0,'1C TSrécur17'!$C$12="OUI"),'1C TSrécur17'!$E$38/'1C TSrécur17'!E$17,"")</f>
        <v/>
      </c>
      <c r="R704" s="543" t="str">
        <f>IF(AND('1C TSrécur17'!E$17&lt;&gt;0,'1C TSrécur17'!$C$12="OUI"),'1C TSrécur17'!$E$39/'1C TSrécur17'!E$17,"")</f>
        <v/>
      </c>
      <c r="S704" s="543" t="str">
        <f>IF(AND('1C TSrécur17'!E$17&lt;&gt;0,'1C TSrécur17'!$C$12="OUI"),'1C TSrécur17'!$E$40/'1C TSrécur17'!E$17,"")</f>
        <v/>
      </c>
      <c r="T704" s="543" t="str">
        <f>IF(AND('1C TSrécur17'!E$17&lt;&gt;0,'1C TSrécur17'!$C$12="OUI"),'1C TSrécur17'!$E$41/'1C TSrécur17'!E$17,"")</f>
        <v/>
      </c>
      <c r="U704" s="543" t="str">
        <f>IF(AND('1C TSrécur17'!E$17&lt;&gt;0,'1C TSrécur17'!$C$12="OUI"),'1C TSrécur17'!$E$42/'1C TSrécur17'!E$17,"")</f>
        <v/>
      </c>
      <c r="V704" s="543" t="str">
        <f>IF(AND('1C TSrécur17'!E$17&lt;&gt;0,'1C TSrécur17'!$C$12="OUI"),'1C TSrécur17'!$E$43/'1C TSrécur17'!E$17,"")</f>
        <v/>
      </c>
      <c r="W704" s="543" t="str">
        <f>IF(AND('1C TSrécur17'!E$17&lt;&gt;0,'1C TSrécur17'!$C$12="OUI"),'1C TSrécur17'!$E$44/'1C TSrécur17'!E$17,"")</f>
        <v/>
      </c>
      <c r="X704" s="543" t="str">
        <f>IF(AND('1C TSrécur17'!E$17&lt;&gt;0,'1C TSrécur17'!$C$12="OUI"),'1C TSrécur17'!$E$45/'1C TSrécur17'!E$17,"")</f>
        <v/>
      </c>
      <c r="Y704" s="543" t="str">
        <f>IF(AND('1C TSrécur17'!E$17&lt;&gt;0,'1C TSrécur17'!$C$12="OUI"),'1C TSrécur17'!$E$46/'1C TSrécur17'!E$17,"")</f>
        <v/>
      </c>
      <c r="Z704" s="543" t="str">
        <f>IF(AND('1C TSrécur17'!E$17&lt;&gt;0,'1C TSrécur17'!$C$12="OUI"),'1C TSrécur17'!$E$47/'1C TSrécur17'!E$17,"")</f>
        <v/>
      </c>
      <c r="AA704" s="543" t="str">
        <f>IF(AND('1C TSrécur17'!E$17&lt;&gt;0,'1C TSrécur17'!$C$12="OUI"),'1C TSrécur17'!$E$48/'1C TSrécur17'!E$17,"")</f>
        <v/>
      </c>
      <c r="AB704" s="543" t="str">
        <f>IF(AND('1C TSrécur17'!E$17&lt;&gt;0,'1C TSrécur17'!$C$12="OUI"),'1C TSrécur17'!$E$49/'1C TSrécur17'!E$17,"")</f>
        <v/>
      </c>
      <c r="AC704" s="543" t="str">
        <f>IF(AND('1C TSrécur17'!E$17&lt;&gt;0,'1C TSrécur17'!$C$12="OUI"),'1C TSrécur17'!$E$50/'1C TSrécur17'!E$17,"")</f>
        <v/>
      </c>
      <c r="AD704" s="543" t="str">
        <f>IF(AND('1C TSrécur17'!E$17&lt;&gt;0,'1C TSrécur17'!$C$12="OUI"),'1C TSrécur17'!$E$51/'1C TSrécur17'!E$17,"")</f>
        <v/>
      </c>
      <c r="AE704" s="543" t="str">
        <f>IF(AND('1C TSrécur17'!E$17&lt;&gt;0,'1C TSrécur17'!$C$12="OUI"),'1C TSrécur17'!$E$52/'1C TSrécur17'!E$17,"")</f>
        <v/>
      </c>
      <c r="AF704" s="543" t="str">
        <f>IF(AND('1C TSrécur17'!E$17&lt;&gt;0,'1C TSrécur17'!$C$12="OUI"),'1C TSrécur17'!$E$53/'1C TSrécur17'!E$17,"")</f>
        <v/>
      </c>
      <c r="AG704" s="543" t="str">
        <f>IF(AND('1C TSrécur17'!E$17&lt;&gt;0,'1C TSrécur17'!$C$12="OUI"),'1C TSrécur17'!$E$54/'1C TSrécur17'!E$17,"")</f>
        <v/>
      </c>
      <c r="AH704" s="543" t="str">
        <f>IF(AND('1C TSrécur17'!E$17&lt;&gt;0,'1C TSrécur17'!$C$12="OUI"),'1C TSrécur17'!$E$55/'1C TSrécur17'!E$17,"")</f>
        <v/>
      </c>
      <c r="AI704" s="543" t="str">
        <f>IF(AND('1C TSrécur17'!E$17&lt;&gt;0,'1C TSrécur17'!$C$12="OUI"),'1C TSrécur17'!$E$56/'1C TSrécur17'!E$17,"")</f>
        <v/>
      </c>
      <c r="AJ704" s="543" t="str">
        <f>IF(AND('1C TSrécur17'!E$17&lt;&gt;0,'1C TSrécur17'!$C$12="OUI"),'1C TSrécur17'!$E$57/'1C TSrécur17'!E$17,"")</f>
        <v/>
      </c>
      <c r="AK704" s="543">
        <f>IF(AND('1C TSrécur17'!E$17&lt;&gt;0,'1C TSrécur17'!$C$12="OUI"),'1C TSrécur17'!E$58/'1C TSrécur17'!E$17,0)</f>
        <v>0</v>
      </c>
      <c r="AL704" s="72">
        <f>IF(AND('1C TSrécur17'!$B$12&lt;&gt;"",'1C TSrécur17'!$C$12="OUI"),N704+AK704,N704)</f>
        <v>0</v>
      </c>
      <c r="AM704" s="344">
        <f t="shared" si="186"/>
        <v>0</v>
      </c>
      <c r="AN704" s="344">
        <f t="shared" si="187"/>
        <v>0</v>
      </c>
      <c r="AO704" s="345">
        <f t="shared" si="231"/>
        <v>0</v>
      </c>
      <c r="AP704" s="573">
        <f t="shared" si="232"/>
        <v>0</v>
      </c>
      <c r="AQ704" s="583">
        <f t="shared" si="230"/>
        <v>0</v>
      </c>
      <c r="AR704" s="579"/>
      <c r="AS704" s="102"/>
      <c r="AT704" s="27" t="str">
        <f>IF(('1C TSrécur17'!E$17*FICHE!$C$13)&lt;J704,"Forfait limité à "&amp;FICHE!$C$13&amp;"€/jour","")</f>
        <v/>
      </c>
      <c r="AU704" s="592"/>
      <c r="AV704" s="824"/>
      <c r="AW704" s="824"/>
      <c r="AX704" s="824"/>
      <c r="AY704" s="824"/>
      <c r="AZ704" s="824"/>
      <c r="BA704" s="767"/>
      <c r="BB704" s="767"/>
      <c r="BC704" s="767"/>
      <c r="BD704" s="767"/>
      <c r="BE704" s="767"/>
      <c r="BF704" s="767"/>
      <c r="BG704" s="767"/>
      <c r="BH704" s="767"/>
      <c r="BI704" s="767"/>
      <c r="BJ704" s="767"/>
      <c r="BK704" s="767"/>
      <c r="BL704" s="767"/>
      <c r="BM704" s="767"/>
      <c r="BN704" s="767"/>
      <c r="BO704" s="767"/>
      <c r="BP704" s="767"/>
      <c r="BQ704" s="767"/>
      <c r="BR704" s="767"/>
      <c r="BS704" s="767"/>
      <c r="BT704" s="767"/>
      <c r="BU704" s="767"/>
      <c r="BV704" s="767"/>
      <c r="BW704" s="767"/>
      <c r="BX704" s="767"/>
      <c r="BY704" s="767"/>
      <c r="BZ704" s="767"/>
      <c r="CA704" s="767"/>
      <c r="CB704" s="767"/>
      <c r="CC704" s="767"/>
      <c r="CD704" s="767"/>
      <c r="CE704" s="767"/>
      <c r="CF704" s="767"/>
      <c r="CG704" s="767"/>
      <c r="CH704" s="767"/>
      <c r="CI704" s="767"/>
      <c r="CJ704" s="767"/>
      <c r="CK704" s="767"/>
      <c r="CL704" s="767"/>
      <c r="CM704" s="767"/>
      <c r="CN704" s="767"/>
      <c r="CO704" s="767"/>
      <c r="CP704" s="767"/>
      <c r="CQ704" s="767"/>
      <c r="CR704" s="767"/>
      <c r="CS704" s="767"/>
      <c r="CT704" s="767"/>
      <c r="CU704" s="767"/>
      <c r="CV704" s="767"/>
      <c r="CW704" s="767"/>
      <c r="CX704" s="767"/>
      <c r="CY704" s="767"/>
      <c r="CZ704" s="767"/>
      <c r="DA704" s="767"/>
      <c r="DB704" s="767"/>
      <c r="DC704" s="767"/>
      <c r="DD704" s="767"/>
      <c r="DE704" s="767"/>
      <c r="DF704" s="767"/>
      <c r="DG704" s="767"/>
      <c r="DH704" s="767"/>
      <c r="DI704" s="767"/>
      <c r="DJ704" s="767"/>
      <c r="DK704" s="767"/>
      <c r="DL704" s="767"/>
      <c r="DM704" s="767"/>
      <c r="DN704" s="767"/>
      <c r="DO704" s="767"/>
      <c r="DP704" s="767"/>
      <c r="DQ704" s="767"/>
      <c r="DR704" s="767"/>
      <c r="DS704" s="767"/>
      <c r="DT704" s="767"/>
      <c r="DU704" s="767"/>
      <c r="DV704" s="767"/>
      <c r="DW704" s="767"/>
      <c r="DX704" s="767"/>
      <c r="DY704" s="767"/>
      <c r="DZ704" s="767"/>
      <c r="EA704" s="767"/>
      <c r="EB704" s="767"/>
      <c r="EC704" s="767"/>
      <c r="ED704" s="767"/>
      <c r="EE704" s="767"/>
      <c r="EF704" s="767"/>
      <c r="EG704" s="767"/>
      <c r="EH704" s="767"/>
      <c r="EI704" s="767"/>
      <c r="EJ704" s="767"/>
      <c r="EK704" s="767"/>
      <c r="EL704" s="767"/>
      <c r="EM704" s="767"/>
      <c r="EN704" s="767"/>
      <c r="EO704" s="767"/>
      <c r="EP704" s="767"/>
      <c r="EQ704" s="767"/>
      <c r="ER704" s="767"/>
      <c r="ES704" s="767"/>
      <c r="ET704" s="767"/>
      <c r="EU704" s="767"/>
      <c r="EV704" s="767"/>
      <c r="EW704" s="767"/>
      <c r="EX704" s="767"/>
      <c r="EY704" s="767"/>
      <c r="EZ704" s="767"/>
      <c r="FA704" s="767"/>
      <c r="FB704" s="767"/>
      <c r="FC704" s="767"/>
      <c r="FD704" s="767"/>
      <c r="FE704" s="767"/>
      <c r="FF704" s="767"/>
      <c r="FG704" s="767"/>
      <c r="FH704" s="767"/>
      <c r="FI704" s="767"/>
      <c r="FJ704" s="767"/>
      <c r="FK704" s="767"/>
      <c r="FL704" s="767"/>
      <c r="FM704" s="767"/>
      <c r="FN704" s="767"/>
      <c r="FO704" s="767"/>
      <c r="FP704" s="767"/>
      <c r="FQ704" s="767"/>
      <c r="FR704" s="767"/>
      <c r="FS704" s="767"/>
      <c r="FT704" s="767"/>
      <c r="FU704" s="767"/>
      <c r="FV704" s="767"/>
      <c r="FW704" s="767"/>
      <c r="FX704" s="767"/>
      <c r="FY704" s="767"/>
      <c r="FZ704" s="767"/>
      <c r="GA704" s="767"/>
      <c r="GB704" s="767"/>
      <c r="GC704" s="767"/>
      <c r="GD704" s="767"/>
      <c r="GE704" s="767"/>
      <c r="GF704" s="767"/>
      <c r="GG704" s="767"/>
      <c r="GH704" s="767"/>
      <c r="GI704" s="767"/>
      <c r="GJ704" s="767"/>
      <c r="GK704" s="767"/>
      <c r="GL704" s="767"/>
      <c r="GM704" s="767"/>
      <c r="GN704" s="767"/>
      <c r="GO704" s="767"/>
      <c r="GP704" s="767"/>
      <c r="GQ704" s="767"/>
      <c r="GR704" s="767"/>
      <c r="GS704" s="767"/>
      <c r="GT704" s="767"/>
      <c r="GU704" s="767"/>
      <c r="GV704" s="767"/>
      <c r="GW704" s="767"/>
      <c r="GX704" s="767"/>
      <c r="GY704" s="767"/>
      <c r="GZ704" s="767"/>
      <c r="HA704" s="767"/>
      <c r="HB704" s="767"/>
      <c r="HC704" s="767"/>
    </row>
    <row r="705" spans="1:211" s="864" customFormat="1" ht="13.9" hidden="1" customHeight="1">
      <c r="A705" s="307"/>
      <c r="B705" s="351"/>
      <c r="C705" s="971" t="str">
        <f>IF('1C TSrécur17'!F$17&lt;&gt;0,'1C TSrécur17'!$B$12,"")</f>
        <v/>
      </c>
      <c r="D705" s="972"/>
      <c r="E705" s="973"/>
      <c r="F705" s="93" t="str">
        <f>IF(AND($C705='1C TSrécur17'!$B$12,'1C TSrécur17'!$B$16="récurrentes",'1C TSrécur17'!$F$17&lt;&gt;""),'1C TSrécur17'!$F$21,"")</f>
        <v/>
      </c>
      <c r="G705" s="863"/>
      <c r="H705" s="745">
        <v>0.21</v>
      </c>
      <c r="I705" s="747">
        <v>1</v>
      </c>
      <c r="J705" s="312"/>
      <c r="K705" s="680">
        <f t="shared" si="229"/>
        <v>0</v>
      </c>
      <c r="L705" s="527">
        <f>IF(OR('1C TSrécur17'!$B$12="",'1C TSrécur17'!F$30=0),0,IF(AND('1C TSrécur17'!$B$12&lt;&gt;"",$K$2="Pôle",'1C TSrécur17'!$C$12="OUI"),(('1C TSrécur17'!F$22+'1C TSrécur17'!F$23+'1C TSrécur17'!F$24+'1C TSrécur17'!F$25+'1C TSrécur17'!F$29)/'1C TSrécur17'!F$17),IF(AND('1C TSrécur17'!$B$12&lt;&gt;"",$K$2="Pôle",'1C TSrécur17'!$C$12="NON"),(('1C TSrécur17'!F$22+'1C TSrécur17'!F$23+'1C TSrécur17'!F$24+'1C TSrécur17'!F$25+'1C TSrécur17'!F$29)/'1C TSrécur17'!F$30),IF(AND('1C TSrécur17'!$B$12&lt;&gt;"",$K$2&lt;&gt;"Pôle",'1C TSrécur17'!$C$12="OUI"),(('1C TSrécur17'!F$22+'1C TSrécur17'!F$23+'1C TSrécur17'!F$24+'1C TSrécur17'!F$25+'1C TSrécur17'!F$26+'1C TSrécur17'!F$27+'1C TSrécur17'!F$28+'1C TSrécur17'!F$29)/'1C TSrécur17'!F$17),IF(AND('1C TSrécur17'!$B$12&lt;&gt;"",$K$2&lt;&gt;"Pôle",'1C TSrécur17'!$C$12="NON"),(('1C TSrécur17'!F$22+'1C TSrécur17'!F$23+'1C TSrécur17'!F$24+'1C TSrécur17'!F$25+'1C TSrécur17'!F$26+'1C TSrécur17'!F$27+'1C TSrécur17'!F$28+'1C TSrécur17'!F$29)/'1C TSrécur17'!F$30))))))</f>
        <v>0</v>
      </c>
      <c r="M705" s="527">
        <f>IF(OR('1C TSrécur17'!$B$12="",'1C TSrécur17'!F$30=0),0,IF(AND('1C TSrécur17'!$B$12&lt;&gt;"",$K$2="Pôle",'1C TSrécur17'!$C$12="OUI"),(('1C TSrécur17'!F$26+'1C TSrécur17'!F$27+'1C TSrécur17'!F$28)/'1C TSrécur17'!F$17),IF(AND('1C TSrécur17'!$B$12&lt;&gt;"",$K$2="Pôle",'1C TSrécur17'!$C$12="NON"),(('1C TSrécur17'!F$26+'1C TSrécur17'!F$27+'1C TSrécur17'!F$28)/'1C TSrécur17'!F$30),IF(AND('1C TSrécur17'!$B$12&lt;&gt;"",$K$2&lt;&gt;"Pôle"),0))))</f>
        <v>0</v>
      </c>
      <c r="N705" s="527">
        <f>IF(AND('1C TSrécur17'!$F$17&lt;&gt;0,'1C TSrécur17'!$F$30&lt;&gt;0),L705+M705,0)</f>
        <v>0</v>
      </c>
      <c r="O705" s="542" t="str">
        <f>IF(AND('1C TSrécur17'!F$17&lt;&gt;0,'1C TSrécur17'!$C$12="OUI"),'1C TSrécur17'!F$36/'1C TSrécur17'!F$17,"")</f>
        <v/>
      </c>
      <c r="P705" s="543" t="str">
        <f>IF(AND('1C TSrécur17'!F$17&lt;&gt;0,'1C TSrécur17'!$C$12="OUI"),'1C TSrécur17'!$F$37/'1C TSrécur17'!F$17,"")</f>
        <v/>
      </c>
      <c r="Q705" s="543" t="str">
        <f>IF(AND('1C TSrécur17'!F$17&lt;&gt;0,'1C TSrécur17'!$C$12="OUI"),'1C TSrécur17'!$F$38/'1C TSrécur17'!F$17,"")</f>
        <v/>
      </c>
      <c r="R705" s="543" t="str">
        <f>IF(AND('1C TSrécur17'!F$17&lt;&gt;0,'1C TSrécur17'!$C$12="OUI"),'1C TSrécur17'!$F$39/'1C TSrécur17'!F$17,"")</f>
        <v/>
      </c>
      <c r="S705" s="543" t="str">
        <f>IF(AND('1C TSrécur17'!F$17&lt;&gt;0,'1C TSrécur17'!$C$12="OUI"),'1C TSrécur17'!$F$40/'1C TSrécur17'!F$17,"")</f>
        <v/>
      </c>
      <c r="T705" s="543" t="str">
        <f>IF(AND('1C TSrécur17'!F$17&lt;&gt;0,'1C TSrécur17'!$C$12="OUI"),'1C TSrécur17'!$F$41/'1C TSrécur17'!F$17,"")</f>
        <v/>
      </c>
      <c r="U705" s="543" t="str">
        <f>IF(AND('1C TSrécur17'!F$17&lt;&gt;0,'1C TSrécur17'!$C$12="OUI"),'1C TSrécur17'!$F$42/'1C TSrécur17'!F$17,"")</f>
        <v/>
      </c>
      <c r="V705" s="543" t="str">
        <f>IF(AND('1C TSrécur17'!F$17&lt;&gt;0,'1C TSrécur17'!$C$12="OUI"),'1C TSrécur17'!$F$43/'1C TSrécur17'!F$17,"")</f>
        <v/>
      </c>
      <c r="W705" s="543" t="str">
        <f>IF(AND('1C TSrécur17'!F$17&lt;&gt;0,'1C TSrécur17'!$C$12="OUI"),'1C TSrécur17'!$F$44/'1C TSrécur17'!F$17,"")</f>
        <v/>
      </c>
      <c r="X705" s="543" t="str">
        <f>IF(AND('1C TSrécur17'!F$17&lt;&gt;0,'1C TSrécur17'!$C$12="OUI"),'1C TSrécur17'!$F$45/'1C TSrécur17'!F$17,"")</f>
        <v/>
      </c>
      <c r="Y705" s="543" t="str">
        <f>IF(AND('1C TSrécur17'!F$17&lt;&gt;0,'1C TSrécur17'!$C$12="OUI"),'1C TSrécur17'!$F$46/'1C TSrécur17'!F$17,"")</f>
        <v/>
      </c>
      <c r="Z705" s="543" t="str">
        <f>IF(AND('1C TSrécur17'!F$17&lt;&gt;0,'1C TSrécur17'!$C$12="OUI"),'1C TSrécur17'!$F$47/'1C TSrécur17'!F$17,"")</f>
        <v/>
      </c>
      <c r="AA705" s="543" t="str">
        <f>IF(AND('1C TSrécur17'!F$17&lt;&gt;0,'1C TSrécur17'!$C$12="OUI"),'1C TSrécur17'!$F$48/'1C TSrécur17'!F$17,"")</f>
        <v/>
      </c>
      <c r="AB705" s="543" t="str">
        <f>IF(AND('1C TSrécur17'!F$17&lt;&gt;0,'1C TSrécur17'!$C$12="OUI"),'1C TSrécur17'!$F$49/'1C TSrécur17'!F$17,"")</f>
        <v/>
      </c>
      <c r="AC705" s="543" t="str">
        <f>IF(AND('1C TSrécur17'!F$17&lt;&gt;0,'1C TSrécur17'!$C$12="OUI"),'1C TSrécur17'!$F$50/'1C TSrécur17'!F$17,"")</f>
        <v/>
      </c>
      <c r="AD705" s="543" t="str">
        <f>IF(AND('1C TSrécur17'!F$17&lt;&gt;0,'1C TSrécur17'!$C$12="OUI"),'1C TSrécur17'!$F$51/'1C TSrécur17'!F$17,"")</f>
        <v/>
      </c>
      <c r="AE705" s="543" t="str">
        <f>IF(AND('1C TSrécur17'!F$17&lt;&gt;0,'1C TSrécur17'!$C$12="OUI"),'1C TSrécur17'!$F$52/'1C TSrécur17'!F$17,"")</f>
        <v/>
      </c>
      <c r="AF705" s="543" t="str">
        <f>IF(AND('1C TSrécur17'!F$17&lt;&gt;0,'1C TSrécur17'!$C$12="OUI"),'1C TSrécur17'!$F$53/'1C TSrécur17'!F$17,"")</f>
        <v/>
      </c>
      <c r="AG705" s="543" t="str">
        <f>IF(AND('1C TSrécur17'!F$17&lt;&gt;0,'1C TSrécur17'!$C$12="OUI"),'1C TSrécur17'!$F$54/'1C TSrécur17'!F$17,"")</f>
        <v/>
      </c>
      <c r="AH705" s="543" t="str">
        <f>IF(AND('1C TSrécur17'!F$17&lt;&gt;0,'1C TSrécur17'!$C$12="OUI"),'1C TSrécur17'!$F$55/'1C TSrécur17'!F$17,"")</f>
        <v/>
      </c>
      <c r="AI705" s="543" t="str">
        <f>IF(AND('1C TSrécur17'!F$17&lt;&gt;0,'1C TSrécur17'!$C$12="OUI"),'1C TSrécur17'!$F$56/'1C TSrécur17'!F$17,"")</f>
        <v/>
      </c>
      <c r="AJ705" s="543" t="str">
        <f>IF(AND('1C TSrécur17'!F$17&lt;&gt;0,'1C TSrécur17'!$C$12="OUI"),'1C TSrécur17'!$F$57/'1C TSrécur17'!F$17,"")</f>
        <v/>
      </c>
      <c r="AK705" s="543">
        <f>IF(AND('1C TSrécur17'!F$17&lt;&gt;0,'1C TSrécur17'!$C$12="OUI"),'1C TSrécur17'!F$58/'1C TSrécur17'!F$17,0)</f>
        <v>0</v>
      </c>
      <c r="AL705" s="72">
        <f>IF(AND('1C TSrécur17'!$B$12&lt;&gt;"",'1C TSrécur17'!$C$12="OUI"),N705+AK705,N705)</f>
        <v>0</v>
      </c>
      <c r="AM705" s="344">
        <f t="shared" si="186"/>
        <v>0</v>
      </c>
      <c r="AN705" s="344">
        <f t="shared" si="187"/>
        <v>0</v>
      </c>
      <c r="AO705" s="345">
        <f t="shared" si="231"/>
        <v>0</v>
      </c>
      <c r="AP705" s="573">
        <f t="shared" si="232"/>
        <v>0</v>
      </c>
      <c r="AQ705" s="583">
        <f t="shared" si="230"/>
        <v>0</v>
      </c>
      <c r="AR705" s="579"/>
      <c r="AS705" s="102"/>
      <c r="AT705" s="27" t="str">
        <f>IF(('1C TSrécur17'!F$17*FICHE!$C$13)&lt;J705,"Forfait limité à "&amp;FICHE!$C$13&amp;"€/jour","")</f>
        <v/>
      </c>
      <c r="AU705" s="592"/>
      <c r="AV705" s="824"/>
      <c r="AW705" s="824"/>
      <c r="AX705" s="824"/>
      <c r="AY705" s="824"/>
      <c r="AZ705" s="824"/>
      <c r="BA705" s="767"/>
      <c r="BB705" s="767"/>
      <c r="BC705" s="767"/>
      <c r="BD705" s="767"/>
      <c r="BE705" s="767"/>
      <c r="BF705" s="767"/>
      <c r="BG705" s="767"/>
      <c r="BH705" s="767"/>
      <c r="BI705" s="767"/>
      <c r="BJ705" s="767"/>
      <c r="BK705" s="767"/>
      <c r="BL705" s="767"/>
      <c r="BM705" s="767"/>
      <c r="BN705" s="767"/>
      <c r="BO705" s="767"/>
      <c r="BP705" s="767"/>
      <c r="BQ705" s="767"/>
      <c r="BR705" s="767"/>
      <c r="BS705" s="767"/>
      <c r="BT705" s="767"/>
      <c r="BU705" s="767"/>
      <c r="BV705" s="767"/>
      <c r="BW705" s="767"/>
      <c r="BX705" s="767"/>
      <c r="BY705" s="767"/>
      <c r="BZ705" s="767"/>
      <c r="CA705" s="767"/>
      <c r="CB705" s="767"/>
      <c r="CC705" s="767"/>
      <c r="CD705" s="767"/>
      <c r="CE705" s="767"/>
      <c r="CF705" s="767"/>
      <c r="CG705" s="767"/>
      <c r="CH705" s="767"/>
      <c r="CI705" s="767"/>
      <c r="CJ705" s="767"/>
      <c r="CK705" s="767"/>
      <c r="CL705" s="767"/>
      <c r="CM705" s="767"/>
      <c r="CN705" s="767"/>
      <c r="CO705" s="767"/>
      <c r="CP705" s="767"/>
      <c r="CQ705" s="767"/>
      <c r="CR705" s="767"/>
      <c r="CS705" s="767"/>
      <c r="CT705" s="767"/>
      <c r="CU705" s="767"/>
      <c r="CV705" s="767"/>
      <c r="CW705" s="767"/>
      <c r="CX705" s="767"/>
      <c r="CY705" s="767"/>
      <c r="CZ705" s="767"/>
      <c r="DA705" s="767"/>
      <c r="DB705" s="767"/>
      <c r="DC705" s="767"/>
      <c r="DD705" s="767"/>
      <c r="DE705" s="767"/>
      <c r="DF705" s="767"/>
      <c r="DG705" s="767"/>
      <c r="DH705" s="767"/>
      <c r="DI705" s="767"/>
      <c r="DJ705" s="767"/>
      <c r="DK705" s="767"/>
      <c r="DL705" s="767"/>
      <c r="DM705" s="767"/>
      <c r="DN705" s="767"/>
      <c r="DO705" s="767"/>
      <c r="DP705" s="767"/>
      <c r="DQ705" s="767"/>
      <c r="DR705" s="767"/>
      <c r="DS705" s="767"/>
      <c r="DT705" s="767"/>
      <c r="DU705" s="767"/>
      <c r="DV705" s="767"/>
      <c r="DW705" s="767"/>
      <c r="DX705" s="767"/>
      <c r="DY705" s="767"/>
      <c r="DZ705" s="767"/>
      <c r="EA705" s="767"/>
      <c r="EB705" s="767"/>
      <c r="EC705" s="767"/>
      <c r="ED705" s="767"/>
      <c r="EE705" s="767"/>
      <c r="EF705" s="767"/>
      <c r="EG705" s="767"/>
      <c r="EH705" s="767"/>
      <c r="EI705" s="767"/>
      <c r="EJ705" s="767"/>
      <c r="EK705" s="767"/>
      <c r="EL705" s="767"/>
      <c r="EM705" s="767"/>
      <c r="EN705" s="767"/>
      <c r="EO705" s="767"/>
      <c r="EP705" s="767"/>
      <c r="EQ705" s="767"/>
      <c r="ER705" s="767"/>
      <c r="ES705" s="767"/>
      <c r="ET705" s="767"/>
      <c r="EU705" s="767"/>
      <c r="EV705" s="767"/>
      <c r="EW705" s="767"/>
      <c r="EX705" s="767"/>
      <c r="EY705" s="767"/>
      <c r="EZ705" s="767"/>
      <c r="FA705" s="767"/>
      <c r="FB705" s="767"/>
      <c r="FC705" s="767"/>
      <c r="FD705" s="767"/>
      <c r="FE705" s="767"/>
      <c r="FF705" s="767"/>
      <c r="FG705" s="767"/>
      <c r="FH705" s="767"/>
      <c r="FI705" s="767"/>
      <c r="FJ705" s="767"/>
      <c r="FK705" s="767"/>
      <c r="FL705" s="767"/>
      <c r="FM705" s="767"/>
      <c r="FN705" s="767"/>
      <c r="FO705" s="767"/>
      <c r="FP705" s="767"/>
      <c r="FQ705" s="767"/>
      <c r="FR705" s="767"/>
      <c r="FS705" s="767"/>
      <c r="FT705" s="767"/>
      <c r="FU705" s="767"/>
      <c r="FV705" s="767"/>
      <c r="FW705" s="767"/>
      <c r="FX705" s="767"/>
      <c r="FY705" s="767"/>
      <c r="FZ705" s="767"/>
      <c r="GA705" s="767"/>
      <c r="GB705" s="767"/>
      <c r="GC705" s="767"/>
      <c r="GD705" s="767"/>
      <c r="GE705" s="767"/>
      <c r="GF705" s="767"/>
      <c r="GG705" s="767"/>
      <c r="GH705" s="767"/>
      <c r="GI705" s="767"/>
      <c r="GJ705" s="767"/>
      <c r="GK705" s="767"/>
      <c r="GL705" s="767"/>
      <c r="GM705" s="767"/>
      <c r="GN705" s="767"/>
      <c r="GO705" s="767"/>
      <c r="GP705" s="767"/>
      <c r="GQ705" s="767"/>
      <c r="GR705" s="767"/>
      <c r="GS705" s="767"/>
      <c r="GT705" s="767"/>
      <c r="GU705" s="767"/>
      <c r="GV705" s="767"/>
      <c r="GW705" s="767"/>
      <c r="GX705" s="767"/>
      <c r="GY705" s="767"/>
      <c r="GZ705" s="767"/>
      <c r="HA705" s="767"/>
      <c r="HB705" s="767"/>
      <c r="HC705" s="767"/>
    </row>
    <row r="706" spans="1:211" s="864" customFormat="1" ht="13.9" hidden="1" customHeight="1">
      <c r="A706" s="307"/>
      <c r="B706" s="351"/>
      <c r="C706" s="971" t="str">
        <f>IF('1C TSrécur17'!G$17&lt;&gt;0,'1C TSrécur17'!$B$12,"")</f>
        <v/>
      </c>
      <c r="D706" s="972"/>
      <c r="E706" s="973"/>
      <c r="F706" s="93" t="str">
        <f>IF(AND($C706='1C TSrécur17'!$B$12,'1C TSrécur17'!$B$16="récurrentes",'1C TSrécur17'!$G$17&lt;&gt;""),'1C TSrécur17'!$G$21,"")</f>
        <v/>
      </c>
      <c r="G706" s="863"/>
      <c r="H706" s="745">
        <v>0.21</v>
      </c>
      <c r="I706" s="747">
        <v>1</v>
      </c>
      <c r="J706" s="312"/>
      <c r="K706" s="680">
        <f t="shared" si="229"/>
        <v>0</v>
      </c>
      <c r="L706" s="527">
        <f>IF(OR('1C TSrécur17'!$B$12="",'1C TSrécur17'!G$30=0),0,IF(AND('1C TSrécur17'!$B$12&lt;&gt;"",$K$2="Pôle",'1C TSrécur17'!$C$12="OUI"),(('1C TSrécur17'!G$22+'1C TSrécur17'!G$23+'1C TSrécur17'!G$24+'1C TSrécur17'!G$25+'1C TSrécur17'!G$29)/'1C TSrécur17'!G$17),IF(AND('1C TSrécur17'!$B$12&lt;&gt;"",$K$2="Pôle",'1C TSrécur17'!$C$12="NON"),(('1C TSrécur17'!G$22+'1C TSrécur17'!G$23+'1C TSrécur17'!G$24+'1C TSrécur17'!G$25+'1C TSrécur17'!G$29)/'1C TSrécur17'!G$30),IF(AND('1C TSrécur17'!$B$12&lt;&gt;"",$K$2&lt;&gt;"Pôle",'1C TSrécur17'!$C$12="OUI"),(('1C TSrécur17'!G$22+'1C TSrécur17'!G$23+'1C TSrécur17'!G$24+'1C TSrécur17'!G$25+'1C TSrécur17'!G$26+'1C TSrécur17'!G$27+'1C TSrécur17'!G$28+'1C TSrécur17'!G$29)/'1C TSrécur17'!G$17),IF(AND('1C TSrécur17'!$B$12&lt;&gt;"",$K$2&lt;&gt;"Pôle",'1C TSrécur17'!$C$12="NON"),(('1C TSrécur17'!G$22+'1C TSrécur17'!G$23+'1C TSrécur17'!G$24+'1C TSrécur17'!G$25+'1C TSrécur17'!G$26+'1C TSrécur17'!G$27+'1C TSrécur17'!G$28+'1C TSrécur17'!G$29)/'1C TSrécur17'!G$30))))))</f>
        <v>0</v>
      </c>
      <c r="M706" s="527">
        <f>IF(OR('1C TSrécur17'!$B$12="",'1C TSrécur17'!G$30=0),0,IF(AND('1C TSrécur17'!$B$12&lt;&gt;"",$K$2="Pôle",'1C TSrécur17'!$C$12="OUI"),(('1C TSrécur17'!G$26+'1C TSrécur17'!G$27+'1C TSrécur17'!G$28)/'1C TSrécur17'!G$17),IF(AND('1C TSrécur17'!$B$12&lt;&gt;"",$K$2="Pôle",'1C TSrécur17'!$C$12="NON"),(('1C TSrécur17'!G$26+'1C TSrécur17'!G$27+'1C TSrécur17'!G$28)/'1C TSrécur17'!G$30),IF(AND('1C TSrécur17'!$B$12&lt;&gt;"",$K$2&lt;&gt;"Pôle"),0))))</f>
        <v>0</v>
      </c>
      <c r="N706" s="527">
        <f>IF(AND('1C TSrécur17'!$G$17&lt;&gt;0,'1C TSrécur17'!$G$30&lt;&gt;0),L706+M706,0)</f>
        <v>0</v>
      </c>
      <c r="O706" s="542" t="str">
        <f>IF(AND('1C TSrécur17'!G$17&lt;&gt;0,'1C TSrécur17'!$C$12="OUI"),'1C TSrécur17'!G$36/'1C TSrécur17'!G$17,"")</f>
        <v/>
      </c>
      <c r="P706" s="543" t="str">
        <f>IF(AND('1C TSrécur17'!G$17&lt;&gt;0,'1C TSrécur17'!$C$12="OUI"),'1C TSrécur17'!$G$37/'1C TSrécur17'!G$17,"")</f>
        <v/>
      </c>
      <c r="Q706" s="543" t="str">
        <f>IF(AND('1C TSrécur17'!G$17&lt;&gt;0,'1C TSrécur17'!$C$12="OUI"),'1C TSrécur17'!$G$38/'1C TSrécur17'!G$17,"")</f>
        <v/>
      </c>
      <c r="R706" s="543" t="str">
        <f>IF(AND('1C TSrécur17'!G$17&lt;&gt;0,'1C TSrécur17'!$C$12="OUI"),'1C TSrécur17'!$G$39/'1C TSrécur17'!G$17,"")</f>
        <v/>
      </c>
      <c r="S706" s="543" t="str">
        <f>IF(AND('1C TSrécur17'!G$17&lt;&gt;0,'1C TSrécur17'!$C$12="OUI"),'1C TSrécur17'!$G$40/'1C TSrécur17'!G$17,"")</f>
        <v/>
      </c>
      <c r="T706" s="543" t="str">
        <f>IF(AND('1C TSrécur17'!G$17&lt;&gt;0,'1C TSrécur17'!$C$12="OUI"),'1C TSrécur17'!$G$41/'1C TSrécur17'!G$17,"")</f>
        <v/>
      </c>
      <c r="U706" s="543" t="str">
        <f>IF(AND('1C TSrécur17'!G$17&lt;&gt;0,'1C TSrécur17'!$C$12="OUI"),'1C TSrécur17'!$G$42/'1C TSrécur17'!G$17,"")</f>
        <v/>
      </c>
      <c r="V706" s="543" t="str">
        <f>IF(AND('1C TSrécur17'!G$17&lt;&gt;0,'1C TSrécur17'!$C$12="OUI"),'1C TSrécur17'!$G$43/'1C TSrécur17'!G$17,"")</f>
        <v/>
      </c>
      <c r="W706" s="543" t="str">
        <f>IF(AND('1C TSrécur17'!G$17&lt;&gt;0,'1C TSrécur17'!$C$12="OUI"),'1C TSrécur17'!$G$44/'1C TSrécur17'!G$17,"")</f>
        <v/>
      </c>
      <c r="X706" s="543" t="str">
        <f>IF(AND('1C TSrécur17'!G$17&lt;&gt;0,'1C TSrécur17'!$C$12="OUI"),'1C TSrécur17'!$G$45/'1C TSrécur17'!G$17,"")</f>
        <v/>
      </c>
      <c r="Y706" s="543" t="str">
        <f>IF(AND('1C TSrécur17'!G$17&lt;&gt;0,'1C TSrécur17'!$C$12="OUI"),'1C TSrécur17'!$G$46/'1C TSrécur17'!G$17,"")</f>
        <v/>
      </c>
      <c r="Z706" s="543" t="str">
        <f>IF(AND('1C TSrécur17'!G$17&lt;&gt;0,'1C TSrécur17'!$C$12="OUI"),'1C TSrécur17'!$G$47/'1C TSrécur17'!G$17,"")</f>
        <v/>
      </c>
      <c r="AA706" s="543" t="str">
        <f>IF(AND('1C TSrécur17'!G$17&lt;&gt;0,'1C TSrécur17'!$C$12="OUI"),'1C TSrécur17'!$G$48/'1C TSrécur17'!G$17,"")</f>
        <v/>
      </c>
      <c r="AB706" s="543" t="str">
        <f>IF(AND('1C TSrécur17'!G$17&lt;&gt;0,'1C TSrécur17'!$C$12="OUI"),'1C TSrécur17'!$G$49/'1C TSrécur17'!G$17,"")</f>
        <v/>
      </c>
      <c r="AC706" s="543" t="str">
        <f>IF(AND('1C TSrécur17'!G$17&lt;&gt;0,'1C TSrécur17'!$C$12="OUI"),'1C TSrécur17'!$G$50/'1C TSrécur17'!G$17,"")</f>
        <v/>
      </c>
      <c r="AD706" s="543" t="str">
        <f>IF(AND('1C TSrécur17'!G$17&lt;&gt;0,'1C TSrécur17'!$C$12="OUI"),'1C TSrécur17'!$G$51/'1C TSrécur17'!G$17,"")</f>
        <v/>
      </c>
      <c r="AE706" s="543" t="str">
        <f>IF(AND('1C TSrécur17'!G$17&lt;&gt;0,'1C TSrécur17'!$C$12="OUI"),'1C TSrécur17'!$G$52/'1C TSrécur17'!G$17,"")</f>
        <v/>
      </c>
      <c r="AF706" s="543" t="str">
        <f>IF(AND('1C TSrécur17'!G$17&lt;&gt;0,'1C TSrécur17'!$C$12="OUI"),'1C TSrécur17'!$G$53/'1C TSrécur17'!G$17,"")</f>
        <v/>
      </c>
      <c r="AG706" s="543" t="str">
        <f>IF(AND('1C TSrécur17'!G$17&lt;&gt;0,'1C TSrécur17'!$C$12="OUI"),'1C TSrécur17'!$G$54/'1C TSrécur17'!G$17,"")</f>
        <v/>
      </c>
      <c r="AH706" s="543" t="str">
        <f>IF(AND('1C TSrécur17'!G$17&lt;&gt;0,'1C TSrécur17'!$C$12="OUI"),'1C TSrécur17'!$G$55/'1C TSrécur17'!G$17,"")</f>
        <v/>
      </c>
      <c r="AI706" s="543" t="str">
        <f>IF(AND('1C TSrécur17'!G$17&lt;&gt;0,'1C TSrécur17'!$C$12="OUI"),'1C TSrécur17'!$G$56/'1C TSrécur17'!G$17,"")</f>
        <v/>
      </c>
      <c r="AJ706" s="543" t="str">
        <f>IF(AND('1C TSrécur17'!G$17&lt;&gt;0,'1C TSrécur17'!$C$12="OUI"),'1C TSrécur17'!$G$57/'1C TSrécur17'!G$17,"")</f>
        <v/>
      </c>
      <c r="AK706" s="543">
        <f>IF(AND('1C TSrécur17'!G$17&lt;&gt;0,'1C TSrécur17'!$C$12="OUI"),'1C TSrécur17'!G$58/'1C TSrécur17'!G$17,0)</f>
        <v>0</v>
      </c>
      <c r="AL706" s="72">
        <f>IF(AND('1C TSrécur17'!$B$12&lt;&gt;"",'1C TSrécur17'!$C$12="OUI"),N706+AK706,N706)</f>
        <v>0</v>
      </c>
      <c r="AM706" s="344">
        <f t="shared" si="186"/>
        <v>0</v>
      </c>
      <c r="AN706" s="344">
        <f t="shared" si="187"/>
        <v>0</v>
      </c>
      <c r="AO706" s="345">
        <f t="shared" si="231"/>
        <v>0</v>
      </c>
      <c r="AP706" s="573">
        <f t="shared" si="232"/>
        <v>0</v>
      </c>
      <c r="AQ706" s="583">
        <f t="shared" si="230"/>
        <v>0</v>
      </c>
      <c r="AR706" s="579"/>
      <c r="AS706" s="102"/>
      <c r="AT706" s="27" t="str">
        <f>IF(('1C TSrécur17'!G$17*FICHE!$C$13)&lt;J706,"Forfait limité à "&amp;FICHE!$C$13&amp;"€/jour","")</f>
        <v/>
      </c>
      <c r="AU706" s="592"/>
      <c r="AV706" s="824"/>
      <c r="AW706" s="824"/>
      <c r="AX706" s="824"/>
      <c r="AY706" s="824"/>
      <c r="AZ706" s="824"/>
      <c r="BA706" s="767"/>
      <c r="BB706" s="767"/>
      <c r="BC706" s="767"/>
      <c r="BD706" s="767"/>
      <c r="BE706" s="767"/>
      <c r="BF706" s="767"/>
      <c r="BG706" s="767"/>
      <c r="BH706" s="767"/>
      <c r="BI706" s="767"/>
      <c r="BJ706" s="767"/>
      <c r="BK706" s="767"/>
      <c r="BL706" s="767"/>
      <c r="BM706" s="767"/>
      <c r="BN706" s="767"/>
      <c r="BO706" s="767"/>
      <c r="BP706" s="767"/>
      <c r="BQ706" s="767"/>
      <c r="BR706" s="767"/>
      <c r="BS706" s="767"/>
      <c r="BT706" s="767"/>
      <c r="BU706" s="767"/>
      <c r="BV706" s="767"/>
      <c r="BW706" s="767"/>
      <c r="BX706" s="767"/>
      <c r="BY706" s="767"/>
      <c r="BZ706" s="767"/>
      <c r="CA706" s="767"/>
      <c r="CB706" s="767"/>
      <c r="CC706" s="767"/>
      <c r="CD706" s="767"/>
      <c r="CE706" s="767"/>
      <c r="CF706" s="767"/>
      <c r="CG706" s="767"/>
      <c r="CH706" s="767"/>
      <c r="CI706" s="767"/>
      <c r="CJ706" s="767"/>
      <c r="CK706" s="767"/>
      <c r="CL706" s="767"/>
      <c r="CM706" s="767"/>
      <c r="CN706" s="767"/>
      <c r="CO706" s="767"/>
      <c r="CP706" s="767"/>
      <c r="CQ706" s="767"/>
      <c r="CR706" s="767"/>
      <c r="CS706" s="767"/>
      <c r="CT706" s="767"/>
      <c r="CU706" s="767"/>
      <c r="CV706" s="767"/>
      <c r="CW706" s="767"/>
      <c r="CX706" s="767"/>
      <c r="CY706" s="767"/>
      <c r="CZ706" s="767"/>
      <c r="DA706" s="767"/>
      <c r="DB706" s="767"/>
      <c r="DC706" s="767"/>
      <c r="DD706" s="767"/>
      <c r="DE706" s="767"/>
      <c r="DF706" s="767"/>
      <c r="DG706" s="767"/>
      <c r="DH706" s="767"/>
      <c r="DI706" s="767"/>
      <c r="DJ706" s="767"/>
      <c r="DK706" s="767"/>
      <c r="DL706" s="767"/>
      <c r="DM706" s="767"/>
      <c r="DN706" s="767"/>
      <c r="DO706" s="767"/>
      <c r="DP706" s="767"/>
      <c r="DQ706" s="767"/>
      <c r="DR706" s="767"/>
      <c r="DS706" s="767"/>
      <c r="DT706" s="767"/>
      <c r="DU706" s="767"/>
      <c r="DV706" s="767"/>
      <c r="DW706" s="767"/>
      <c r="DX706" s="767"/>
      <c r="DY706" s="767"/>
      <c r="DZ706" s="767"/>
      <c r="EA706" s="767"/>
      <c r="EB706" s="767"/>
      <c r="EC706" s="767"/>
      <c r="ED706" s="767"/>
      <c r="EE706" s="767"/>
      <c r="EF706" s="767"/>
      <c r="EG706" s="767"/>
      <c r="EH706" s="767"/>
      <c r="EI706" s="767"/>
      <c r="EJ706" s="767"/>
      <c r="EK706" s="767"/>
      <c r="EL706" s="767"/>
      <c r="EM706" s="767"/>
      <c r="EN706" s="767"/>
      <c r="EO706" s="767"/>
      <c r="EP706" s="767"/>
      <c r="EQ706" s="767"/>
      <c r="ER706" s="767"/>
      <c r="ES706" s="767"/>
      <c r="ET706" s="767"/>
      <c r="EU706" s="767"/>
      <c r="EV706" s="767"/>
      <c r="EW706" s="767"/>
      <c r="EX706" s="767"/>
      <c r="EY706" s="767"/>
      <c r="EZ706" s="767"/>
      <c r="FA706" s="767"/>
      <c r="FB706" s="767"/>
      <c r="FC706" s="767"/>
      <c r="FD706" s="767"/>
      <c r="FE706" s="767"/>
      <c r="FF706" s="767"/>
      <c r="FG706" s="767"/>
      <c r="FH706" s="767"/>
      <c r="FI706" s="767"/>
      <c r="FJ706" s="767"/>
      <c r="FK706" s="767"/>
      <c r="FL706" s="767"/>
      <c r="FM706" s="767"/>
      <c r="FN706" s="767"/>
      <c r="FO706" s="767"/>
      <c r="FP706" s="767"/>
      <c r="FQ706" s="767"/>
      <c r="FR706" s="767"/>
      <c r="FS706" s="767"/>
      <c r="FT706" s="767"/>
      <c r="FU706" s="767"/>
      <c r="FV706" s="767"/>
      <c r="FW706" s="767"/>
      <c r="FX706" s="767"/>
      <c r="FY706" s="767"/>
      <c r="FZ706" s="767"/>
      <c r="GA706" s="767"/>
      <c r="GB706" s="767"/>
      <c r="GC706" s="767"/>
      <c r="GD706" s="767"/>
      <c r="GE706" s="767"/>
      <c r="GF706" s="767"/>
      <c r="GG706" s="767"/>
      <c r="GH706" s="767"/>
      <c r="GI706" s="767"/>
      <c r="GJ706" s="767"/>
      <c r="GK706" s="767"/>
      <c r="GL706" s="767"/>
      <c r="GM706" s="767"/>
      <c r="GN706" s="767"/>
      <c r="GO706" s="767"/>
      <c r="GP706" s="767"/>
      <c r="GQ706" s="767"/>
      <c r="GR706" s="767"/>
      <c r="GS706" s="767"/>
      <c r="GT706" s="767"/>
      <c r="GU706" s="767"/>
      <c r="GV706" s="767"/>
      <c r="GW706" s="767"/>
      <c r="GX706" s="767"/>
      <c r="GY706" s="767"/>
      <c r="GZ706" s="767"/>
      <c r="HA706" s="767"/>
      <c r="HB706" s="767"/>
      <c r="HC706" s="767"/>
    </row>
    <row r="707" spans="1:211" s="864" customFormat="1" ht="13.9" hidden="1" customHeight="1">
      <c r="A707" s="307"/>
      <c r="B707" s="351"/>
      <c r="C707" s="971" t="str">
        <f>IF('1C TSrécur17'!H$17&lt;&gt;0,'1C TSrécur17'!$B$12,"")</f>
        <v/>
      </c>
      <c r="D707" s="972"/>
      <c r="E707" s="973"/>
      <c r="F707" s="93" t="str">
        <f>IF(AND($C707='1C TSrécur17'!$B$12,'1C TSrécur17'!$B$16="récurrentes",'1C TSrécur17'!$H$17&lt;&gt;""),'1C TSrécur17'!$H$21,"")</f>
        <v/>
      </c>
      <c r="G707" s="863"/>
      <c r="H707" s="745">
        <v>0.21</v>
      </c>
      <c r="I707" s="747">
        <v>1</v>
      </c>
      <c r="J707" s="312"/>
      <c r="K707" s="680">
        <f t="shared" si="229"/>
        <v>0</v>
      </c>
      <c r="L707" s="527">
        <f>IF(OR('1C TSrécur17'!$B$12="",'1C TSrécur17'!H$30=0),0,IF(AND('1C TSrécur17'!$B$12&lt;&gt;"",$K$2="Pôle",'1C TSrécur17'!$C$12="OUI"),(('1C TSrécur17'!H$22+'1C TSrécur17'!H$23+'1C TSrécur17'!H$24+'1C TSrécur17'!H$25+'1C TSrécur17'!H$29)/'1C TSrécur17'!H$17),IF(AND('1C TSrécur17'!$B$12&lt;&gt;"",$K$2="Pôle",'1C TSrécur17'!$C$12="NON"),(('1C TSrécur17'!H$22+'1C TSrécur17'!H$23+'1C TSrécur17'!H$24+'1C TSrécur17'!H$25+'1C TSrécur17'!H$29)/'1C TSrécur17'!H$30),IF(AND('1C TSrécur17'!$B$12&lt;&gt;"",$K$2&lt;&gt;"Pôle",'1C TSrécur17'!$C$12="OUI"),(('1C TSrécur17'!H$22+'1C TSrécur17'!H$23+'1C TSrécur17'!H$24+'1C TSrécur17'!H$25+'1C TSrécur17'!H$26+'1C TSrécur17'!H$27+'1C TSrécur17'!H$28+'1C TSrécur17'!H$29)/'1C TSrécur17'!H$17),IF(AND('1C TSrécur17'!$B$12&lt;&gt;"",$K$2&lt;&gt;"Pôle",'1C TSrécur17'!$C$12="NON"),(('1C TSrécur17'!H$22+'1C TSrécur17'!H$23+'1C TSrécur17'!H$24+'1C TSrécur17'!H$25+'1C TSrécur17'!H$26+'1C TSrécur17'!H$27+'1C TSrécur17'!H$28+'1C TSrécur17'!H$29)/'1C TSrécur17'!H$30))))))</f>
        <v>0</v>
      </c>
      <c r="M707" s="527">
        <f>IF(OR('1C TSrécur17'!$B$12="",'1C TSrécur17'!H$30=0),0,IF(AND('1C TSrécur17'!$B$12&lt;&gt;"",$K$2="Pôle",'1C TSrécur17'!$C$12="OUI"),(('1C TSrécur17'!H$26+'1C TSrécur17'!H$27+'1C TSrécur17'!H$28)/'1C TSrécur17'!H$17),IF(AND('1C TSrécur17'!$B$12&lt;&gt;"",$K$2="Pôle",'1C TSrécur17'!$C$12="NON"),(('1C TSrécur17'!H$26+'1C TSrécur17'!H$27+'1C TSrécur17'!H$28)/'1C TSrécur17'!H$30),IF(AND('1C TSrécur17'!$B$12&lt;&gt;"",$K$2&lt;&gt;"Pôle"),0))))</f>
        <v>0</v>
      </c>
      <c r="N707" s="527">
        <f>IF(AND('1C TSrécur17'!$H$17&lt;&gt;0,'1C TSrécur17'!$H$30&lt;&gt;0),L707+M707,0)</f>
        <v>0</v>
      </c>
      <c r="O707" s="542" t="str">
        <f>IF(AND('1C TSrécur17'!H$17&lt;&gt;0,'1C TSrécur17'!$C$12="OUI"),'1C TSrécur17'!H$36/'1C TSrécur17'!H$17,"")</f>
        <v/>
      </c>
      <c r="P707" s="543" t="str">
        <f>IF(AND('1C TSrécur17'!H$17&lt;&gt;0,'1C TSrécur17'!$C$12="OUI"),'1C TSrécur17'!$H$37/'1C TSrécur17'!H$17,"")</f>
        <v/>
      </c>
      <c r="Q707" s="543" t="str">
        <f>IF(AND('1C TSrécur17'!H$17&lt;&gt;0,'1C TSrécur17'!$C$12="OUI"),'1C TSrécur17'!$H$38/'1C TSrécur17'!H$17,"")</f>
        <v/>
      </c>
      <c r="R707" s="543" t="str">
        <f>IF(AND('1C TSrécur17'!H$17&lt;&gt;0,'1C TSrécur17'!$C$12="OUI"),'1C TSrécur17'!$H$39/'1C TSrécur17'!H$17,"")</f>
        <v/>
      </c>
      <c r="S707" s="543" t="str">
        <f>IF(AND('1C TSrécur17'!H$17&lt;&gt;0,'1C TSrécur17'!$C$12="OUI"),'1C TSrécur17'!$H$40/'1C TSrécur17'!H$17,"")</f>
        <v/>
      </c>
      <c r="T707" s="543" t="str">
        <f>IF(AND('1C TSrécur17'!H$17&lt;&gt;0,'1C TSrécur17'!$C$12="OUI"),'1C TSrécur17'!$H$41/'1C TSrécur17'!H$17,"")</f>
        <v/>
      </c>
      <c r="U707" s="543" t="str">
        <f>IF(AND('1C TSrécur17'!H$17&lt;&gt;0,'1C TSrécur17'!$C$12="OUI"),'1C TSrécur17'!$H$42/'1C TSrécur17'!H$17,"")</f>
        <v/>
      </c>
      <c r="V707" s="543" t="str">
        <f>IF(AND('1C TSrécur17'!H$17&lt;&gt;0,'1C TSrécur17'!$C$12="OUI"),'1C TSrécur17'!$H$43/'1C TSrécur17'!H$17,"")</f>
        <v/>
      </c>
      <c r="W707" s="543" t="str">
        <f>IF(AND('1C TSrécur17'!H$17&lt;&gt;0,'1C TSrécur17'!$C$12="OUI"),'1C TSrécur17'!$H$44/'1C TSrécur17'!H$17,"")</f>
        <v/>
      </c>
      <c r="X707" s="543" t="str">
        <f>IF(AND('1C TSrécur17'!H$17&lt;&gt;0,'1C TSrécur17'!$C$12="OUI"),'1C TSrécur17'!$H$45/'1C TSrécur17'!H$17,"")</f>
        <v/>
      </c>
      <c r="Y707" s="543" t="str">
        <f>IF(AND('1C TSrécur17'!H$17&lt;&gt;0,'1C TSrécur17'!$C$12="OUI"),'1C TSrécur17'!$H$46/'1C TSrécur17'!H$17,"")</f>
        <v/>
      </c>
      <c r="Z707" s="543" t="str">
        <f>IF(AND('1C TSrécur17'!H$17&lt;&gt;0,'1C TSrécur17'!$C$12="OUI"),'1C TSrécur17'!$H$47/'1C TSrécur17'!H$17,"")</f>
        <v/>
      </c>
      <c r="AA707" s="543" t="str">
        <f>IF(AND('1C TSrécur17'!H$17&lt;&gt;0,'1C TSrécur17'!$C$12="OUI"),'1C TSrécur17'!$H$48/'1C TSrécur17'!H$17,"")</f>
        <v/>
      </c>
      <c r="AB707" s="543" t="str">
        <f>IF(AND('1C TSrécur17'!H$17&lt;&gt;0,'1C TSrécur17'!$C$12="OUI"),'1C TSrécur17'!$H$49/'1C TSrécur17'!H$17,"")</f>
        <v/>
      </c>
      <c r="AC707" s="543" t="str">
        <f>IF(AND('1C TSrécur17'!H$17&lt;&gt;0,'1C TSrécur17'!$C$12="OUI"),'1C TSrécur17'!$H$50/'1C TSrécur17'!H$17,"")</f>
        <v/>
      </c>
      <c r="AD707" s="543" t="str">
        <f>IF(AND('1C TSrécur17'!H$17&lt;&gt;0,'1C TSrécur17'!$C$12="OUI"),'1C TSrécur17'!$H$51/'1C TSrécur17'!H$17,"")</f>
        <v/>
      </c>
      <c r="AE707" s="543" t="str">
        <f>IF(AND('1C TSrécur17'!H$17&lt;&gt;0,'1C TSrécur17'!$C$12="OUI"),'1C TSrécur17'!$H$52/'1C TSrécur17'!H$17,"")</f>
        <v/>
      </c>
      <c r="AF707" s="543" t="str">
        <f>IF(AND('1C TSrécur17'!H$17&lt;&gt;0,'1C TSrécur17'!$C$12="OUI"),'1C TSrécur17'!$H$53/'1C TSrécur17'!H$17,"")</f>
        <v/>
      </c>
      <c r="AG707" s="543" t="str">
        <f>IF(AND('1C TSrécur17'!H$17&lt;&gt;0,'1C TSrécur17'!$C$12="OUI"),'1C TSrécur17'!$H$54/'1C TSrécur17'!H$17,"")</f>
        <v/>
      </c>
      <c r="AH707" s="543" t="str">
        <f>IF(AND('1C TSrécur17'!H$17&lt;&gt;0,'1C TSrécur17'!$C$12="OUI"),'1C TSrécur17'!$H$55/'1C TSrécur17'!H$17,"")</f>
        <v/>
      </c>
      <c r="AI707" s="543" t="str">
        <f>IF(AND('1C TSrécur17'!H$17&lt;&gt;0,'1C TSrécur17'!$C$12="OUI"),'1C TSrécur17'!$H$56/'1C TSrécur17'!H$17,"")</f>
        <v/>
      </c>
      <c r="AJ707" s="543" t="str">
        <f>IF(AND('1C TSrécur17'!H$17&lt;&gt;0,'1C TSrécur17'!$C$12="OUI"),'1C TSrécur17'!$H$57/'1C TSrécur17'!H$17,"")</f>
        <v/>
      </c>
      <c r="AK707" s="543">
        <f>IF(AND('1C TSrécur17'!H$17&lt;&gt;0,'1C TSrécur17'!$C$12="OUI"),'1C TSrécur17'!H$58/'1C TSrécur17'!H$17,0)</f>
        <v>0</v>
      </c>
      <c r="AL707" s="72">
        <f>IF(AND('1C TSrécur17'!$B$12&lt;&gt;"",'1C TSrécur17'!$C$12="OUI"),N707+AK707,N707)</f>
        <v>0</v>
      </c>
      <c r="AM707" s="344">
        <f t="shared" si="186"/>
        <v>0</v>
      </c>
      <c r="AN707" s="344">
        <f t="shared" si="187"/>
        <v>0</v>
      </c>
      <c r="AO707" s="345">
        <f t="shared" si="231"/>
        <v>0</v>
      </c>
      <c r="AP707" s="573">
        <f t="shared" si="232"/>
        <v>0</v>
      </c>
      <c r="AQ707" s="583">
        <f>IF(M707=0,0,AN707-AS707)</f>
        <v>0</v>
      </c>
      <c r="AR707" s="579"/>
      <c r="AS707" s="102"/>
      <c r="AT707" s="27" t="str">
        <f>IF('1C TSrécur17'!H$17*FICHE!$C$13&lt;J707,"Forfait limité à "&amp;FICHE!$C$13&amp;"€/jour","")</f>
        <v/>
      </c>
      <c r="AU707" s="592"/>
      <c r="AV707" s="824"/>
      <c r="AW707" s="824"/>
      <c r="AX707" s="824"/>
      <c r="AY707" s="824"/>
      <c r="AZ707" s="824"/>
      <c r="BA707" s="767"/>
      <c r="BB707" s="767"/>
      <c r="BC707" s="767"/>
      <c r="BD707" s="767"/>
      <c r="BE707" s="767"/>
      <c r="BF707" s="767"/>
      <c r="BG707" s="767"/>
      <c r="BH707" s="767"/>
      <c r="BI707" s="767"/>
      <c r="BJ707" s="767"/>
      <c r="BK707" s="767"/>
      <c r="BL707" s="767"/>
      <c r="BM707" s="767"/>
      <c r="BN707" s="767"/>
      <c r="BO707" s="767"/>
      <c r="BP707" s="767"/>
      <c r="BQ707" s="767"/>
      <c r="BR707" s="767"/>
      <c r="BS707" s="767"/>
      <c r="BT707" s="767"/>
      <c r="BU707" s="767"/>
      <c r="BV707" s="767"/>
      <c r="BW707" s="767"/>
      <c r="BX707" s="767"/>
      <c r="BY707" s="767"/>
      <c r="BZ707" s="767"/>
      <c r="CA707" s="767"/>
      <c r="CB707" s="767"/>
      <c r="CC707" s="767"/>
      <c r="CD707" s="767"/>
      <c r="CE707" s="767"/>
      <c r="CF707" s="767"/>
      <c r="CG707" s="767"/>
      <c r="CH707" s="767"/>
      <c r="CI707" s="767"/>
      <c r="CJ707" s="767"/>
      <c r="CK707" s="767"/>
      <c r="CL707" s="767"/>
      <c r="CM707" s="767"/>
      <c r="CN707" s="767"/>
      <c r="CO707" s="767"/>
      <c r="CP707" s="767"/>
      <c r="CQ707" s="767"/>
      <c r="CR707" s="767"/>
      <c r="CS707" s="767"/>
      <c r="CT707" s="767"/>
      <c r="CU707" s="767"/>
      <c r="CV707" s="767"/>
      <c r="CW707" s="767"/>
      <c r="CX707" s="767"/>
      <c r="CY707" s="767"/>
      <c r="CZ707" s="767"/>
      <c r="DA707" s="767"/>
      <c r="DB707" s="767"/>
      <c r="DC707" s="767"/>
      <c r="DD707" s="767"/>
      <c r="DE707" s="767"/>
      <c r="DF707" s="767"/>
      <c r="DG707" s="767"/>
      <c r="DH707" s="767"/>
      <c r="DI707" s="767"/>
      <c r="DJ707" s="767"/>
      <c r="DK707" s="767"/>
      <c r="DL707" s="767"/>
      <c r="DM707" s="767"/>
      <c r="DN707" s="767"/>
      <c r="DO707" s="767"/>
      <c r="DP707" s="767"/>
      <c r="DQ707" s="767"/>
      <c r="DR707" s="767"/>
      <c r="DS707" s="767"/>
      <c r="DT707" s="767"/>
      <c r="DU707" s="767"/>
      <c r="DV707" s="767"/>
      <c r="DW707" s="767"/>
      <c r="DX707" s="767"/>
      <c r="DY707" s="767"/>
      <c r="DZ707" s="767"/>
      <c r="EA707" s="767"/>
      <c r="EB707" s="767"/>
      <c r="EC707" s="767"/>
      <c r="ED707" s="767"/>
      <c r="EE707" s="767"/>
      <c r="EF707" s="767"/>
      <c r="EG707" s="767"/>
      <c r="EH707" s="767"/>
      <c r="EI707" s="767"/>
      <c r="EJ707" s="767"/>
      <c r="EK707" s="767"/>
      <c r="EL707" s="767"/>
      <c r="EM707" s="767"/>
      <c r="EN707" s="767"/>
      <c r="EO707" s="767"/>
      <c r="EP707" s="767"/>
      <c r="EQ707" s="767"/>
      <c r="ER707" s="767"/>
      <c r="ES707" s="767"/>
      <c r="ET707" s="767"/>
      <c r="EU707" s="767"/>
      <c r="EV707" s="767"/>
      <c r="EW707" s="767"/>
      <c r="EX707" s="767"/>
      <c r="EY707" s="767"/>
      <c r="EZ707" s="767"/>
      <c r="FA707" s="767"/>
      <c r="FB707" s="767"/>
      <c r="FC707" s="767"/>
      <c r="FD707" s="767"/>
      <c r="FE707" s="767"/>
      <c r="FF707" s="767"/>
      <c r="FG707" s="767"/>
      <c r="FH707" s="767"/>
      <c r="FI707" s="767"/>
      <c r="FJ707" s="767"/>
      <c r="FK707" s="767"/>
      <c r="FL707" s="767"/>
      <c r="FM707" s="767"/>
      <c r="FN707" s="767"/>
      <c r="FO707" s="767"/>
      <c r="FP707" s="767"/>
      <c r="FQ707" s="767"/>
      <c r="FR707" s="767"/>
      <c r="FS707" s="767"/>
      <c r="FT707" s="767"/>
      <c r="FU707" s="767"/>
      <c r="FV707" s="767"/>
      <c r="FW707" s="767"/>
      <c r="FX707" s="767"/>
      <c r="FY707" s="767"/>
      <c r="FZ707" s="767"/>
      <c r="GA707" s="767"/>
      <c r="GB707" s="767"/>
      <c r="GC707" s="767"/>
      <c r="GD707" s="767"/>
      <c r="GE707" s="767"/>
      <c r="GF707" s="767"/>
      <c r="GG707" s="767"/>
      <c r="GH707" s="767"/>
      <c r="GI707" s="767"/>
      <c r="GJ707" s="767"/>
      <c r="GK707" s="767"/>
      <c r="GL707" s="767"/>
      <c r="GM707" s="767"/>
      <c r="GN707" s="767"/>
      <c r="GO707" s="767"/>
      <c r="GP707" s="767"/>
      <c r="GQ707" s="767"/>
      <c r="GR707" s="767"/>
      <c r="GS707" s="767"/>
      <c r="GT707" s="767"/>
      <c r="GU707" s="767"/>
      <c r="GV707" s="767"/>
      <c r="GW707" s="767"/>
      <c r="GX707" s="767"/>
      <c r="GY707" s="767"/>
      <c r="GZ707" s="767"/>
      <c r="HA707" s="767"/>
      <c r="HB707" s="767"/>
      <c r="HC707" s="767"/>
    </row>
    <row r="708" spans="1:211" s="864" customFormat="1" ht="13.9" hidden="1" customHeight="1">
      <c r="A708" s="307"/>
      <c r="B708" s="351"/>
      <c r="C708" s="971" t="str">
        <f>IF('1C TSrécur17'!I$17&lt;&gt;0,'1C TSrécur17'!$B$12,"")</f>
        <v/>
      </c>
      <c r="D708" s="972"/>
      <c r="E708" s="973"/>
      <c r="F708" s="93" t="str">
        <f>IF(AND($C708='1C TSrécur17'!$B$12,'1C TSrécur17'!$B$16="récurrentes",'1C TSrécur17'!$I$17&lt;&gt;""),'1C TSrécur17'!$I$21,"")</f>
        <v/>
      </c>
      <c r="G708" s="863"/>
      <c r="H708" s="745">
        <v>0.21</v>
      </c>
      <c r="I708" s="747">
        <v>1</v>
      </c>
      <c r="J708" s="312"/>
      <c r="K708" s="680">
        <f t="shared" si="229"/>
        <v>0</v>
      </c>
      <c r="L708" s="527">
        <f>IF(OR('1C TSrécur17'!$B$12="",'1C TSrécur17'!I$30=0),0,IF(AND('1C TSrécur17'!$B$12&lt;&gt;"",$K$2="Pôle",'1C TSrécur17'!$C$12="OUI"),(('1C TSrécur17'!I$22+'1C TSrécur17'!I$23+'1C TSrécur17'!I$24+'1C TSrécur17'!I$25+'1C TSrécur17'!I$29)/'1C TSrécur17'!I$17),IF(AND('1C TSrécur17'!$B$12&lt;&gt;"",$K$2="Pôle",'1C TSrécur17'!$C$12="NON"),(('1C TSrécur17'!I$22+'1C TSrécur17'!I$23+'1C TSrécur17'!I$24+'1C TSrécur17'!I$25+'1C TSrécur17'!I$29)/'1C TSrécur17'!I$30),IF(AND('1C TSrécur17'!$B$12&lt;&gt;"",$K$2&lt;&gt;"Pôle",'1C TSrécur17'!$C$12="OUI"),(('1C TSrécur17'!I$22+'1C TSrécur17'!I$23+'1C TSrécur17'!I$24+'1C TSrécur17'!I$25+'1C TSrécur17'!I$26+'1C TSrécur17'!I$27+'1C TSrécur17'!I$28+'1C TSrécur17'!I$29)/'1C TSrécur17'!I$17),IF(AND('1C TSrécur17'!$B$12&lt;&gt;"",$K$2&lt;&gt;"Pôle",'1C TSrécur17'!$C$12="NON"),(('1C TSrécur17'!I$22+'1C TSrécur17'!I$23+'1C TSrécur17'!I$24+'1C TSrécur17'!I$25+'1C TSrécur17'!I$26+'1C TSrécur17'!I$27+'1C TSrécur17'!I$28+'1C TSrécur17'!I$29)/'1C TSrécur17'!I$30))))))</f>
        <v>0</v>
      </c>
      <c r="M708" s="527">
        <f>IF(OR('1C TSrécur17'!$B$12="",'1C TSrécur17'!I$30=0),0,IF(AND('1C TSrécur17'!$B$12&lt;&gt;"",$K$2="Pôle",'1C TSrécur17'!$C$12="OUI"),(('1C TSrécur17'!I$26+'1C TSrécur17'!I$27+'1C TSrécur17'!I$28)/'1C TSrécur17'!I$17),IF(AND('1C TSrécur17'!$B$12&lt;&gt;"",$K$2="Pôle",'1C TSrécur17'!$C$12="NON"),(('1C TSrécur17'!I$26+'1C TSrécur17'!I$27+'1C TSrécur17'!I$28)/'1C TSrécur17'!I$30),IF(AND('1C TSrécur17'!$B$12&lt;&gt;"",$K$2&lt;&gt;"Pôle"),0))))</f>
        <v>0</v>
      </c>
      <c r="N708" s="527">
        <f>IF(AND('1C TSrécur17'!$I$17&lt;&gt;0,'1C TSrécur17'!$I$30&lt;&gt;0),L708+M708,0)</f>
        <v>0</v>
      </c>
      <c r="O708" s="542" t="str">
        <f>IF(AND('1C TSrécur17'!I$17&lt;&gt;0,'1C TSrécur17'!$C$12="OUI"),'1C TSrécur17'!I$36/'1C TSrécur17'!I$17,"")</f>
        <v/>
      </c>
      <c r="P708" s="543" t="str">
        <f>IF(AND('1C TSrécur17'!I$17&lt;&gt;0,'1C TSrécur17'!$C$12="OUI"),'1C TSrécur17'!$I$37/'1C TSrécur17'!I$17,"")</f>
        <v/>
      </c>
      <c r="Q708" s="543" t="str">
        <f>IF(AND('1C TSrécur17'!I$17&lt;&gt;0,'1C TSrécur17'!$C$12="OUI"),'1C TSrécur17'!$I$38/'1C TSrécur17'!I$17,"")</f>
        <v/>
      </c>
      <c r="R708" s="543" t="str">
        <f>IF(AND('1C TSrécur17'!I$17&lt;&gt;0,'1C TSrécur17'!$C$12="OUI"),'1C TSrécur17'!$I$39/'1C TSrécur17'!I$17,"")</f>
        <v/>
      </c>
      <c r="S708" s="543" t="str">
        <f>IF(AND('1C TSrécur17'!I$17&lt;&gt;0,'1C TSrécur17'!$C$12="OUI"),'1C TSrécur17'!$I$40/'1C TSrécur17'!I$17,"")</f>
        <v/>
      </c>
      <c r="T708" s="543" t="str">
        <f>IF(AND('1C TSrécur17'!I$17&lt;&gt;0,'1C TSrécur17'!$C$12="OUI"),'1C TSrécur17'!$I$41/'1C TSrécur17'!I$17,"")</f>
        <v/>
      </c>
      <c r="U708" s="543" t="str">
        <f>IF(AND('1C TSrécur17'!I$17&lt;&gt;0,'1C TSrécur17'!$C$12="OUI"),'1C TSrécur17'!$I$42/'1C TSrécur17'!I$17,"")</f>
        <v/>
      </c>
      <c r="V708" s="543" t="str">
        <f>IF(AND('1C TSrécur17'!I$17&lt;&gt;0,'1C TSrécur17'!$C$12="OUI"),'1C TSrécur17'!$I$43/'1C TSrécur17'!I$17,"")</f>
        <v/>
      </c>
      <c r="W708" s="543" t="str">
        <f>IF(AND('1C TSrécur17'!I$17&lt;&gt;0,'1C TSrécur17'!$C$12="OUI"),'1C TSrécur17'!$I$44/'1C TSrécur17'!I$17,"")</f>
        <v/>
      </c>
      <c r="X708" s="543" t="str">
        <f>IF(AND('1C TSrécur17'!I$17&lt;&gt;0,'1C TSrécur17'!$C$12="OUI"),'1C TSrécur17'!$I$45/'1C TSrécur17'!I$17,"")</f>
        <v/>
      </c>
      <c r="Y708" s="543" t="str">
        <f>IF(AND('1C TSrécur17'!I$17&lt;&gt;0,'1C TSrécur17'!$C$12="OUI"),'1C TSrécur17'!$I$46/'1C TSrécur17'!I$17,"")</f>
        <v/>
      </c>
      <c r="Z708" s="543" t="str">
        <f>IF(AND('1C TSrécur17'!I$17&lt;&gt;0,'1C TSrécur17'!$C$12="OUI"),'1C TSrécur17'!$I$47/'1C TSrécur17'!I$17,"")</f>
        <v/>
      </c>
      <c r="AA708" s="543" t="str">
        <f>IF(AND('1C TSrécur17'!I$17&lt;&gt;0,'1C TSrécur17'!$C$12="OUI"),'1C TSrécur17'!$I$48/'1C TSrécur17'!I$17,"")</f>
        <v/>
      </c>
      <c r="AB708" s="543" t="str">
        <f>IF(AND('1C TSrécur17'!I$17&lt;&gt;0,'1C TSrécur17'!$C$12="OUI"),'1C TSrécur17'!$I$49/'1C TSrécur17'!I$17,"")</f>
        <v/>
      </c>
      <c r="AC708" s="543" t="str">
        <f>IF(AND('1C TSrécur17'!I$17&lt;&gt;0,'1C TSrécur17'!$C$12="OUI"),'1C TSrécur17'!$I$50/'1C TSrécur17'!I$17,"")</f>
        <v/>
      </c>
      <c r="AD708" s="543" t="str">
        <f>IF(AND('1C TSrécur17'!I$17&lt;&gt;0,'1C TSrécur17'!$C$12="OUI"),'1C TSrécur17'!$I$51/'1C TSrécur17'!I$17,"")</f>
        <v/>
      </c>
      <c r="AE708" s="543" t="str">
        <f>IF(AND('1C TSrécur17'!I$17&lt;&gt;0,'1C TSrécur17'!$C$12="OUI"),'1C TSrécur17'!$I$52/'1C TSrécur17'!I$17,"")</f>
        <v/>
      </c>
      <c r="AF708" s="543" t="str">
        <f>IF(AND('1C TSrécur17'!I$17&lt;&gt;0,'1C TSrécur17'!$C$12="OUI"),'1C TSrécur17'!$I$53/'1C TSrécur17'!I$17,"")</f>
        <v/>
      </c>
      <c r="AG708" s="543" t="str">
        <f>IF(AND('1C TSrécur17'!I$17&lt;&gt;0,'1C TSrécur17'!$C$12="OUI"),'1C TSrécur17'!$I$54/'1C TSrécur17'!I$17,"")</f>
        <v/>
      </c>
      <c r="AH708" s="543" t="str">
        <f>IF(AND('1C TSrécur17'!I$17&lt;&gt;0,'1C TSrécur17'!$C$12="OUI"),'1C TSrécur17'!$I$55/'1C TSrécur17'!I$17,"")</f>
        <v/>
      </c>
      <c r="AI708" s="543" t="str">
        <f>IF(AND('1C TSrécur17'!I$17&lt;&gt;0,'1C TSrécur17'!$C$12="OUI"),'1C TSrécur17'!$I$56/'1C TSrécur17'!I$17,"")</f>
        <v/>
      </c>
      <c r="AJ708" s="543" t="str">
        <f>IF(AND('1C TSrécur17'!I$17&lt;&gt;0,'1C TSrécur17'!$C$12="OUI"),'1C TSrécur17'!$I$57/'1C TSrécur17'!I$17,"")</f>
        <v/>
      </c>
      <c r="AK708" s="543">
        <f>IF(AND('1C TSrécur17'!I$17&lt;&gt;0,'1C TSrécur17'!$C$12="OUI"),'1C TSrécur17'!I$58/'1C TSrécur17'!I$17,0)</f>
        <v>0</v>
      </c>
      <c r="AL708" s="72">
        <f>IF(AND('1C TSrécur17'!$B$12&lt;&gt;"",'1C TSrécur17'!$C$12="OUI"),N708+AK708,N708)</f>
        <v>0</v>
      </c>
      <c r="AM708" s="344">
        <f t="shared" si="186"/>
        <v>0</v>
      </c>
      <c r="AN708" s="344">
        <f t="shared" si="187"/>
        <v>0</v>
      </c>
      <c r="AO708" s="345">
        <f t="shared" si="231"/>
        <v>0</v>
      </c>
      <c r="AP708" s="573">
        <f t="shared" si="232"/>
        <v>0</v>
      </c>
      <c r="AQ708" s="583">
        <f>IF(M708=0,0,AN708-AS708)</f>
        <v>0</v>
      </c>
      <c r="AR708" s="579"/>
      <c r="AS708" s="102"/>
      <c r="AT708" s="27" t="str">
        <f>IF('1C TSrécur17'!I$17*FICHE!$C$13&lt;J708,"Forfait limité à "&amp;FICHE!$C$13&amp;"€/jour","")</f>
        <v/>
      </c>
      <c r="AU708" s="592"/>
      <c r="AV708" s="824"/>
      <c r="AW708" s="824"/>
      <c r="AX708" s="824"/>
      <c r="AY708" s="824"/>
      <c r="AZ708" s="824"/>
      <c r="BA708" s="767"/>
      <c r="BB708" s="767"/>
      <c r="BC708" s="767"/>
      <c r="BD708" s="767"/>
      <c r="BE708" s="767"/>
      <c r="BF708" s="767"/>
      <c r="BG708" s="767"/>
      <c r="BH708" s="767"/>
      <c r="BI708" s="767"/>
      <c r="BJ708" s="767"/>
      <c r="BK708" s="767"/>
      <c r="BL708" s="767"/>
      <c r="BM708" s="767"/>
      <c r="BN708" s="767"/>
      <c r="BO708" s="767"/>
      <c r="BP708" s="767"/>
      <c r="BQ708" s="767"/>
      <c r="BR708" s="767"/>
      <c r="BS708" s="767"/>
      <c r="BT708" s="767"/>
      <c r="BU708" s="767"/>
      <c r="BV708" s="767"/>
      <c r="BW708" s="767"/>
      <c r="BX708" s="767"/>
      <c r="BY708" s="767"/>
      <c r="BZ708" s="767"/>
      <c r="CA708" s="767"/>
      <c r="CB708" s="767"/>
      <c r="CC708" s="767"/>
      <c r="CD708" s="767"/>
      <c r="CE708" s="767"/>
      <c r="CF708" s="767"/>
      <c r="CG708" s="767"/>
      <c r="CH708" s="767"/>
      <c r="CI708" s="767"/>
      <c r="CJ708" s="767"/>
      <c r="CK708" s="767"/>
      <c r="CL708" s="767"/>
      <c r="CM708" s="767"/>
      <c r="CN708" s="767"/>
      <c r="CO708" s="767"/>
      <c r="CP708" s="767"/>
      <c r="CQ708" s="767"/>
      <c r="CR708" s="767"/>
      <c r="CS708" s="767"/>
      <c r="CT708" s="767"/>
      <c r="CU708" s="767"/>
      <c r="CV708" s="767"/>
      <c r="CW708" s="767"/>
      <c r="CX708" s="767"/>
      <c r="CY708" s="767"/>
      <c r="CZ708" s="767"/>
      <c r="DA708" s="767"/>
      <c r="DB708" s="767"/>
      <c r="DC708" s="767"/>
      <c r="DD708" s="767"/>
      <c r="DE708" s="767"/>
      <c r="DF708" s="767"/>
      <c r="DG708" s="767"/>
      <c r="DH708" s="767"/>
      <c r="DI708" s="767"/>
      <c r="DJ708" s="767"/>
      <c r="DK708" s="767"/>
      <c r="DL708" s="767"/>
      <c r="DM708" s="767"/>
      <c r="DN708" s="767"/>
      <c r="DO708" s="767"/>
      <c r="DP708" s="767"/>
      <c r="DQ708" s="767"/>
      <c r="DR708" s="767"/>
      <c r="DS708" s="767"/>
      <c r="DT708" s="767"/>
      <c r="DU708" s="767"/>
      <c r="DV708" s="767"/>
      <c r="DW708" s="767"/>
      <c r="DX708" s="767"/>
      <c r="DY708" s="767"/>
      <c r="DZ708" s="767"/>
      <c r="EA708" s="767"/>
      <c r="EB708" s="767"/>
      <c r="EC708" s="767"/>
      <c r="ED708" s="767"/>
      <c r="EE708" s="767"/>
      <c r="EF708" s="767"/>
      <c r="EG708" s="767"/>
      <c r="EH708" s="767"/>
      <c r="EI708" s="767"/>
      <c r="EJ708" s="767"/>
      <c r="EK708" s="767"/>
      <c r="EL708" s="767"/>
      <c r="EM708" s="767"/>
      <c r="EN708" s="767"/>
      <c r="EO708" s="767"/>
      <c r="EP708" s="767"/>
      <c r="EQ708" s="767"/>
      <c r="ER708" s="767"/>
      <c r="ES708" s="767"/>
      <c r="ET708" s="767"/>
      <c r="EU708" s="767"/>
      <c r="EV708" s="767"/>
      <c r="EW708" s="767"/>
      <c r="EX708" s="767"/>
      <c r="EY708" s="767"/>
      <c r="EZ708" s="767"/>
      <c r="FA708" s="767"/>
      <c r="FB708" s="767"/>
      <c r="FC708" s="767"/>
      <c r="FD708" s="767"/>
      <c r="FE708" s="767"/>
      <c r="FF708" s="767"/>
      <c r="FG708" s="767"/>
      <c r="FH708" s="767"/>
      <c r="FI708" s="767"/>
      <c r="FJ708" s="767"/>
      <c r="FK708" s="767"/>
      <c r="FL708" s="767"/>
      <c r="FM708" s="767"/>
      <c r="FN708" s="767"/>
      <c r="FO708" s="767"/>
      <c r="FP708" s="767"/>
      <c r="FQ708" s="767"/>
      <c r="FR708" s="767"/>
      <c r="FS708" s="767"/>
      <c r="FT708" s="767"/>
      <c r="FU708" s="767"/>
      <c r="FV708" s="767"/>
      <c r="FW708" s="767"/>
      <c r="FX708" s="767"/>
      <c r="FY708" s="767"/>
      <c r="FZ708" s="767"/>
      <c r="GA708" s="767"/>
      <c r="GB708" s="767"/>
      <c r="GC708" s="767"/>
      <c r="GD708" s="767"/>
      <c r="GE708" s="767"/>
      <c r="GF708" s="767"/>
      <c r="GG708" s="767"/>
      <c r="GH708" s="767"/>
      <c r="GI708" s="767"/>
      <c r="GJ708" s="767"/>
      <c r="GK708" s="767"/>
      <c r="GL708" s="767"/>
      <c r="GM708" s="767"/>
      <c r="GN708" s="767"/>
      <c r="GO708" s="767"/>
      <c r="GP708" s="767"/>
      <c r="GQ708" s="767"/>
      <c r="GR708" s="767"/>
      <c r="GS708" s="767"/>
      <c r="GT708" s="767"/>
      <c r="GU708" s="767"/>
      <c r="GV708" s="767"/>
      <c r="GW708" s="767"/>
      <c r="GX708" s="767"/>
      <c r="GY708" s="767"/>
      <c r="GZ708" s="767"/>
      <c r="HA708" s="767"/>
      <c r="HB708" s="767"/>
      <c r="HC708" s="767"/>
    </row>
    <row r="709" spans="1:211" s="864" customFormat="1" ht="13.9" hidden="1" customHeight="1">
      <c r="A709" s="307"/>
      <c r="B709" s="351"/>
      <c r="C709" s="971" t="str">
        <f>IF('1C TSrécur17'!J$17&lt;&gt;0,'1C TSrécur17'!$B$12,"")</f>
        <v/>
      </c>
      <c r="D709" s="972"/>
      <c r="E709" s="973"/>
      <c r="F709" s="93" t="str">
        <f>IF(AND($C709='1C TSrécur17'!$B$12,'1C TSrécur17'!$B$16="récurrentes",'1C TSrécur17'!K$17&lt;&gt;""),'1C TSrécur17'!K$21,"")</f>
        <v/>
      </c>
      <c r="G709" s="863"/>
      <c r="H709" s="745">
        <v>0.21</v>
      </c>
      <c r="I709" s="747">
        <v>1</v>
      </c>
      <c r="J709" s="312"/>
      <c r="K709" s="680">
        <f t="shared" si="229"/>
        <v>0</v>
      </c>
      <c r="L709" s="527">
        <f>IF(OR('1C TSrécur17'!$B$12="",'1C TSrécur17'!J$30=0),0,IF(AND('1C TSrécur17'!$B$12&lt;&gt;"",$K$2="Pôle",'1C TSrécur17'!$C$12="OUI"),(('1C TSrécur17'!J$22+'1C TSrécur17'!J$23+'1C TSrécur17'!J$24+'1C TSrécur17'!J$25+'1C TSrécur17'!J$29)/'1C TSrécur17'!J$17),IF(AND('1C TSrécur17'!$B$12&lt;&gt;"",$K$2="Pôle",'1C TSrécur17'!$C$12="NON"),(('1C TSrécur17'!J$22+'1C TSrécur17'!J$23+'1C TSrécur17'!J$24+'1C TSrécur17'!J$25+'1C TSrécur17'!J$29)/'1C TSrécur17'!J$30),IF(AND('1C TSrécur17'!$B$12&lt;&gt;"",$K$2&lt;&gt;"Pôle",'1C TSrécur17'!$C$12="OUI"),(('1C TSrécur17'!J$22+'1C TSrécur17'!J$23+'1C TSrécur17'!J$24+'1C TSrécur17'!J$25+'1C TSrécur17'!J$26+'1C TSrécur17'!J$27+'1C TSrécur17'!J$28+'1C TSrécur17'!J$29)/'1C TSrécur17'!J$17),IF(AND('1C TSrécur17'!$B$12&lt;&gt;"",$K$2&lt;&gt;"Pôle",'1C TSrécur17'!$C$12="NON"),(('1C TSrécur17'!J$22+'1C TSrécur17'!J$23+'1C TSrécur17'!J$24+'1C TSrécur17'!J$25+'1C TSrécur17'!J$26+'1C TSrécur17'!J$27+'1C TSrécur17'!J$28+'1C TSrécur17'!J$29)/'1C TSrécur17'!J$30))))))</f>
        <v>0</v>
      </c>
      <c r="M709" s="527">
        <f>IF(OR('1C TSrécur17'!$B$12="",'1C TSrécur17'!J$30=0),0,IF(AND('1C TSrécur17'!$B$12&lt;&gt;"",$K$2="Pôle",'1C TSrécur17'!$C$12="OUI"),(('1C TSrécur17'!J$26+'1C TSrécur17'!J$27+'1C TSrécur17'!J$28)/'1C TSrécur17'!J$17),IF(AND('1C TSrécur17'!$B$12&lt;&gt;"",$K$2="Pôle",'1C TSrécur17'!$C$12="NON"),(('1C TSrécur17'!J$26+'1C TSrécur17'!J$27+'1C TSrécur17'!J$28)/'1C TSrécur17'!J$30),IF(AND('1C TSrécur17'!$B$12&lt;&gt;"",$K$2&lt;&gt;"Pôle"),0))))</f>
        <v>0</v>
      </c>
      <c r="N709" s="527">
        <f>IF(AND('1C TSrécur17'!$J$17&lt;&gt;0,'1C TSrécur17'!$J$30&lt;&gt;0),L709+M709,0)</f>
        <v>0</v>
      </c>
      <c r="O709" s="542" t="str">
        <f>IF(AND('1C TSrécur17'!J$17&lt;&gt;0,'1C TSrécur17'!$C$12="OUI"),'1C TSrécur17'!J$36/'1C TSrécur17'!J$17,"")</f>
        <v/>
      </c>
      <c r="P709" s="543" t="str">
        <f>IF(AND('1C TSrécur17'!J$17&lt;&gt;0,'1C TSrécur17'!$C$12="OUI"),'1C TSrécur17'!$J$37/'1C TSrécur17'!J$17,"")</f>
        <v/>
      </c>
      <c r="Q709" s="543" t="str">
        <f>IF(AND('1C TSrécur17'!J$17&lt;&gt;0,'1C TSrécur17'!$C$12="OUI"),'1C TSrécur17'!$J$38/'1C TSrécur17'!J$17,"")</f>
        <v/>
      </c>
      <c r="R709" s="543" t="str">
        <f>IF(AND('1C TSrécur17'!J$17&lt;&gt;0,'1C TSrécur17'!$C$12="OUI"),'1C TSrécur17'!$J$39/'1C TSrécur17'!J$17,"")</f>
        <v/>
      </c>
      <c r="S709" s="543" t="str">
        <f>IF(AND('1C TSrécur17'!J$17&lt;&gt;0,'1C TSrécur17'!$C$12="OUI"),'1C TSrécur17'!$J$40/'1C TSrécur17'!J$17,"")</f>
        <v/>
      </c>
      <c r="T709" s="543" t="str">
        <f>IF(AND('1C TSrécur17'!J$17&lt;&gt;0,'1C TSrécur17'!$C$12="OUI"),'1C TSrécur17'!$J$41/'1C TSrécur17'!J$17,"")</f>
        <v/>
      </c>
      <c r="U709" s="543" t="str">
        <f>IF(AND('1C TSrécur17'!J$17&lt;&gt;0,'1C TSrécur17'!$C$12="OUI"),'1C TSrécur17'!$J$42/'1C TSrécur17'!J$17,"")</f>
        <v/>
      </c>
      <c r="V709" s="543" t="str">
        <f>IF(AND('1C TSrécur17'!J$17&lt;&gt;0,'1C TSrécur17'!$C$12="OUI"),'1C TSrécur17'!$J$43/'1C TSrécur17'!J$17,"")</f>
        <v/>
      </c>
      <c r="W709" s="543" t="str">
        <f>IF(AND('1C TSrécur17'!J$17&lt;&gt;0,'1C TSrécur17'!$C$12="OUI"),'1C TSrécur17'!$J$44/'1C TSrécur17'!J$17,"")</f>
        <v/>
      </c>
      <c r="X709" s="543" t="str">
        <f>IF(AND('1C TSrécur17'!J$17&lt;&gt;0,'1C TSrécur17'!$C$12="OUI"),'1C TSrécur17'!$J$45/'1C TSrécur17'!J$17,"")</f>
        <v/>
      </c>
      <c r="Y709" s="543" t="str">
        <f>IF(AND('1C TSrécur17'!J$17&lt;&gt;0,'1C TSrécur17'!$C$12="OUI"),'1C TSrécur17'!$J$46/'1C TSrécur17'!J$17,"")</f>
        <v/>
      </c>
      <c r="Z709" s="543" t="str">
        <f>IF(AND('1C TSrécur17'!J$17&lt;&gt;0,'1C TSrécur17'!$C$12="OUI"),'1C TSrécur17'!$J$47/'1C TSrécur17'!J$17,"")</f>
        <v/>
      </c>
      <c r="AA709" s="543" t="str">
        <f>IF(AND('1C TSrécur17'!J$17&lt;&gt;0,'1C TSrécur17'!$C$12="OUI"),'1C TSrécur17'!$J$48/'1C TSrécur17'!J$17,"")</f>
        <v/>
      </c>
      <c r="AB709" s="543" t="str">
        <f>IF(AND('1C TSrécur17'!J$17&lt;&gt;0,'1C TSrécur17'!$C$12="OUI"),'1C TSrécur17'!$J$49/'1C TSrécur17'!J$17,"")</f>
        <v/>
      </c>
      <c r="AC709" s="543" t="str">
        <f>IF(AND('1C TSrécur17'!J$17&lt;&gt;0,'1C TSrécur17'!$C$12="OUI"),'1C TSrécur17'!$J$50/'1C TSrécur17'!J$17,"")</f>
        <v/>
      </c>
      <c r="AD709" s="543" t="str">
        <f>IF(AND('1C TSrécur17'!J$17&lt;&gt;0,'1C TSrécur17'!$C$12="OUI"),'1C TSrécur17'!$J$51/'1C TSrécur17'!J$17,"")</f>
        <v/>
      </c>
      <c r="AE709" s="543" t="str">
        <f>IF(AND('1C TSrécur17'!J$17&lt;&gt;0,'1C TSrécur17'!$C$12="OUI"),'1C TSrécur17'!$J$52/'1C TSrécur17'!J$17,"")</f>
        <v/>
      </c>
      <c r="AF709" s="543" t="str">
        <f>IF(AND('1C TSrécur17'!J$17&lt;&gt;0,'1C TSrécur17'!$C$12="OUI"),'1C TSrécur17'!$J$53/'1C TSrécur17'!J$17,"")</f>
        <v/>
      </c>
      <c r="AG709" s="543" t="str">
        <f>IF(AND('1C TSrécur17'!J$17&lt;&gt;0,'1C TSrécur17'!$C$12="OUI"),'1C TSrécur17'!$J$54/'1C TSrécur17'!J$17,"")</f>
        <v/>
      </c>
      <c r="AH709" s="543" t="str">
        <f>IF(AND('1C TSrécur17'!J$17&lt;&gt;0,'1C TSrécur17'!$C$12="OUI"),'1C TSrécur17'!$J$55/'1C TSrécur17'!J$17,"")</f>
        <v/>
      </c>
      <c r="AI709" s="543" t="str">
        <f>IF(AND('1C TSrécur17'!J$17&lt;&gt;0,'1C TSrécur17'!$C$12="OUI"),'1C TSrécur17'!$J$56/'1C TSrécur17'!J$17,"")</f>
        <v/>
      </c>
      <c r="AJ709" s="543" t="str">
        <f>IF(AND('1C TSrécur17'!J$17&lt;&gt;0,'1C TSrécur17'!$C$12="OUI"),'1C TSrécur17'!$J$57/'1C TSrécur17'!J$17,"")</f>
        <v/>
      </c>
      <c r="AK709" s="543">
        <f>IF(AND('1C TSrécur17'!J$17&lt;&gt;0,'1C TSrécur17'!$C$12="OUI"),'1C TSrécur17'!J$58/'1C TSrécur17'!J$17,0)</f>
        <v>0</v>
      </c>
      <c r="AL709" s="72">
        <f>IF(AND('1C TSrécur17'!$B$12&lt;&gt;"",'1C TSrécur17'!$C$12="OUI"),N709+AK709,N709)</f>
        <v>0</v>
      </c>
      <c r="AM709" s="344">
        <f t="shared" si="186"/>
        <v>0</v>
      </c>
      <c r="AN709" s="344">
        <f t="shared" si="187"/>
        <v>0</v>
      </c>
      <c r="AO709" s="345">
        <f t="shared" si="231"/>
        <v>0</v>
      </c>
      <c r="AP709" s="573">
        <f t="shared" si="232"/>
        <v>0</v>
      </c>
      <c r="AQ709" s="583">
        <f t="shared" ref="AQ709:AQ725" si="233">IF(M709=0,0,AN709-AS709)</f>
        <v>0</v>
      </c>
      <c r="AR709" s="579"/>
      <c r="AS709" s="102"/>
      <c r="AT709" s="27" t="str">
        <f>IF('1C TSrécur17'!J$17*FICHE!$C$13&lt;J709,"Forfait limité à "&amp;FICHE!$C$13&amp;"€/jour","")</f>
        <v/>
      </c>
      <c r="AU709" s="592"/>
      <c r="AV709" s="824"/>
      <c r="AW709" s="824"/>
      <c r="AX709" s="824"/>
      <c r="AY709" s="824"/>
      <c r="AZ709" s="824"/>
      <c r="BA709" s="767"/>
      <c r="BB709" s="767"/>
      <c r="BC709" s="767"/>
      <c r="BD709" s="767"/>
      <c r="BE709" s="767"/>
      <c r="BF709" s="767"/>
      <c r="BG709" s="767"/>
      <c r="BH709" s="767"/>
      <c r="BI709" s="767"/>
      <c r="BJ709" s="767"/>
      <c r="BK709" s="767"/>
      <c r="BL709" s="767"/>
      <c r="BM709" s="767"/>
      <c r="BN709" s="767"/>
      <c r="BO709" s="767"/>
      <c r="BP709" s="767"/>
      <c r="BQ709" s="767"/>
      <c r="BR709" s="767"/>
      <c r="BS709" s="767"/>
      <c r="BT709" s="767"/>
      <c r="BU709" s="767"/>
      <c r="BV709" s="767"/>
      <c r="BW709" s="767"/>
      <c r="BX709" s="767"/>
      <c r="BY709" s="767"/>
      <c r="BZ709" s="767"/>
      <c r="CA709" s="767"/>
      <c r="CB709" s="767"/>
      <c r="CC709" s="767"/>
      <c r="CD709" s="767"/>
      <c r="CE709" s="767"/>
      <c r="CF709" s="767"/>
      <c r="CG709" s="767"/>
      <c r="CH709" s="767"/>
      <c r="CI709" s="767"/>
      <c r="CJ709" s="767"/>
      <c r="CK709" s="767"/>
      <c r="CL709" s="767"/>
      <c r="CM709" s="767"/>
      <c r="CN709" s="767"/>
      <c r="CO709" s="767"/>
      <c r="CP709" s="767"/>
      <c r="CQ709" s="767"/>
      <c r="CR709" s="767"/>
      <c r="CS709" s="767"/>
      <c r="CT709" s="767"/>
      <c r="CU709" s="767"/>
      <c r="CV709" s="767"/>
      <c r="CW709" s="767"/>
      <c r="CX709" s="767"/>
      <c r="CY709" s="767"/>
      <c r="CZ709" s="767"/>
      <c r="DA709" s="767"/>
      <c r="DB709" s="767"/>
      <c r="DC709" s="767"/>
      <c r="DD709" s="767"/>
      <c r="DE709" s="767"/>
      <c r="DF709" s="767"/>
      <c r="DG709" s="767"/>
      <c r="DH709" s="767"/>
      <c r="DI709" s="767"/>
      <c r="DJ709" s="767"/>
      <c r="DK709" s="767"/>
      <c r="DL709" s="767"/>
      <c r="DM709" s="767"/>
      <c r="DN709" s="767"/>
      <c r="DO709" s="767"/>
      <c r="DP709" s="767"/>
      <c r="DQ709" s="767"/>
      <c r="DR709" s="767"/>
      <c r="DS709" s="767"/>
      <c r="DT709" s="767"/>
      <c r="DU709" s="767"/>
      <c r="DV709" s="767"/>
      <c r="DW709" s="767"/>
      <c r="DX709" s="767"/>
      <c r="DY709" s="767"/>
      <c r="DZ709" s="767"/>
      <c r="EA709" s="767"/>
      <c r="EB709" s="767"/>
      <c r="EC709" s="767"/>
      <c r="ED709" s="767"/>
      <c r="EE709" s="767"/>
      <c r="EF709" s="767"/>
      <c r="EG709" s="767"/>
      <c r="EH709" s="767"/>
      <c r="EI709" s="767"/>
      <c r="EJ709" s="767"/>
      <c r="EK709" s="767"/>
      <c r="EL709" s="767"/>
      <c r="EM709" s="767"/>
      <c r="EN709" s="767"/>
      <c r="EO709" s="767"/>
      <c r="EP709" s="767"/>
      <c r="EQ709" s="767"/>
      <c r="ER709" s="767"/>
      <c r="ES709" s="767"/>
      <c r="ET709" s="767"/>
      <c r="EU709" s="767"/>
      <c r="EV709" s="767"/>
      <c r="EW709" s="767"/>
      <c r="EX709" s="767"/>
      <c r="EY709" s="767"/>
      <c r="EZ709" s="767"/>
      <c r="FA709" s="767"/>
      <c r="FB709" s="767"/>
      <c r="FC709" s="767"/>
      <c r="FD709" s="767"/>
      <c r="FE709" s="767"/>
      <c r="FF709" s="767"/>
      <c r="FG709" s="767"/>
      <c r="FH709" s="767"/>
      <c r="FI709" s="767"/>
      <c r="FJ709" s="767"/>
      <c r="FK709" s="767"/>
      <c r="FL709" s="767"/>
      <c r="FM709" s="767"/>
      <c r="FN709" s="767"/>
      <c r="FO709" s="767"/>
      <c r="FP709" s="767"/>
      <c r="FQ709" s="767"/>
      <c r="FR709" s="767"/>
      <c r="FS709" s="767"/>
      <c r="FT709" s="767"/>
      <c r="FU709" s="767"/>
      <c r="FV709" s="767"/>
      <c r="FW709" s="767"/>
      <c r="FX709" s="767"/>
      <c r="FY709" s="767"/>
      <c r="FZ709" s="767"/>
      <c r="GA709" s="767"/>
      <c r="GB709" s="767"/>
      <c r="GC709" s="767"/>
      <c r="GD709" s="767"/>
      <c r="GE709" s="767"/>
      <c r="GF709" s="767"/>
      <c r="GG709" s="767"/>
      <c r="GH709" s="767"/>
      <c r="GI709" s="767"/>
      <c r="GJ709" s="767"/>
      <c r="GK709" s="767"/>
      <c r="GL709" s="767"/>
      <c r="GM709" s="767"/>
      <c r="GN709" s="767"/>
      <c r="GO709" s="767"/>
      <c r="GP709" s="767"/>
      <c r="GQ709" s="767"/>
      <c r="GR709" s="767"/>
      <c r="GS709" s="767"/>
      <c r="GT709" s="767"/>
      <c r="GU709" s="767"/>
      <c r="GV709" s="767"/>
      <c r="GW709" s="767"/>
      <c r="GX709" s="767"/>
      <c r="GY709" s="767"/>
      <c r="GZ709" s="767"/>
      <c r="HA709" s="767"/>
      <c r="HB709" s="767"/>
      <c r="HC709" s="767"/>
    </row>
    <row r="710" spans="1:211" s="864" customFormat="1" ht="13.9" hidden="1" customHeight="1">
      <c r="A710" s="307"/>
      <c r="B710" s="351"/>
      <c r="C710" s="971" t="str">
        <f>IF('1C TSrécur17'!K$17&lt;&gt;0,'1C TSrécur17'!$B$12,"")</f>
        <v/>
      </c>
      <c r="D710" s="972"/>
      <c r="E710" s="973"/>
      <c r="F710" s="93" t="str">
        <f>IF(AND($C710='1C TSrécur17'!$B$12,'1C TSrécur17'!$B$16="récurrentes",'1C TSrécur17'!$K$17&lt;&gt;""),'1C TSrécur17'!$K$21,"")</f>
        <v/>
      </c>
      <c r="G710" s="863"/>
      <c r="H710" s="745">
        <v>0.21</v>
      </c>
      <c r="I710" s="747">
        <v>1</v>
      </c>
      <c r="J710" s="312"/>
      <c r="K710" s="680">
        <f t="shared" si="229"/>
        <v>0</v>
      </c>
      <c r="L710" s="527">
        <f>IF(OR('1C TSrécur17'!$B$12="",'1C TSrécur17'!K$30=0),0,IF(AND('1C TSrécur17'!$B$12&lt;&gt;"",$K$2="Pôle",'1C TSrécur17'!$C$12="OUI"),(('1C TSrécur17'!K$22+'1C TSrécur17'!K$23+'1C TSrécur17'!K$24+'1C TSrécur17'!K$25+'1C TSrécur17'!K$29)/'1C TSrécur17'!K$17),IF(AND('1C TSrécur17'!$B$12&lt;&gt;"",$K$2="Pôle",'1C TSrécur17'!$C$12="NON"),(('1C TSrécur17'!K$22+'1C TSrécur17'!K$23+'1C TSrécur17'!K$24+'1C TSrécur17'!K$25+'1C TSrécur17'!K$29)/'1C TSrécur17'!K$30),IF(AND('1C TSrécur17'!$B$12&lt;&gt;"",$K$2&lt;&gt;"Pôle",'1C TSrécur17'!$C$12="OUI"),(('1C TSrécur17'!K$22+'1C TSrécur17'!K$23+'1C TSrécur17'!K$24+'1C TSrécur17'!K$25+'1C TSrécur17'!K$26+'1C TSrécur17'!K$27+'1C TSrécur17'!K$28+'1C TSrécur17'!K$29)/'1C TSrécur17'!K$17),IF(AND('1C TSrécur17'!$B$12&lt;&gt;"",$K$2&lt;&gt;"Pôle",'1C TSrécur17'!$C$12="NON"),(('1C TSrécur17'!K$22+'1C TSrécur17'!K$23+'1C TSrécur17'!K$24+'1C TSrécur17'!K$25+'1C TSrécur17'!K$26+'1C TSrécur17'!K$27+'1C TSrécur17'!K$28+'1C TSrécur17'!K$29)/'1C TSrécur17'!K$30))))))</f>
        <v>0</v>
      </c>
      <c r="M710" s="527">
        <f>IF(OR('1C TSrécur17'!$B$12="",'1C TSrécur17'!K$30=0),0,IF(AND('1C TSrécur17'!$B$12&lt;&gt;"",$K$2="Pôle",'1C TSrécur17'!$C$12="OUI"),(('1C TSrécur17'!K$26+'1C TSrécur17'!K$27+'1C TSrécur17'!K$28)/'1C TSrécur17'!K$17),IF(AND('1C TSrécur17'!$B$12&lt;&gt;"",$K$2="Pôle",'1C TSrécur17'!$C$12="NON"),(('1C TSrécur17'!K$26+'1C TSrécur17'!K$27+'1C TSrécur17'!K$28)/'1C TSrécur17'!K$30),IF(AND('1C TSrécur17'!$B$12&lt;&gt;"",$K$2&lt;&gt;"Pôle"),0))))</f>
        <v>0</v>
      </c>
      <c r="N710" s="527">
        <f>IF(AND('1C TSrécur17'!$K$17&lt;&gt;0,'1C TSrécur17'!$K$30&lt;&gt;0),L710+M710,0)</f>
        <v>0</v>
      </c>
      <c r="O710" s="542" t="str">
        <f>IF(AND('1C TSrécur17'!K$17&lt;&gt;0,'1C TSrécur17'!$C$12="OUI"),'1C TSrécur17'!K$36/'1C TSrécur17'!K$17,"")</f>
        <v/>
      </c>
      <c r="P710" s="543" t="str">
        <f>IF(AND('1C TSrécur17'!K$17&lt;&gt;0,'1C TSrécur17'!$C$12="OUI"),'1C TSrécur17'!$K$37/'1C TSrécur17'!K$17,"")</f>
        <v/>
      </c>
      <c r="Q710" s="543" t="str">
        <f>IF(AND('1C TSrécur17'!K$17&lt;&gt;0,'1C TSrécur17'!$C$12="OUI"),'1C TSrécur17'!$K$38/'1C TSrécur17'!K$17,"")</f>
        <v/>
      </c>
      <c r="R710" s="543" t="str">
        <f>IF(AND('1C TSrécur17'!K$17&lt;&gt;0,'1C TSrécur17'!$C$12="OUI"),'1C TSrécur17'!$K$39/'1C TSrécur17'!K$17,"")</f>
        <v/>
      </c>
      <c r="S710" s="543" t="str">
        <f>IF(AND('1C TSrécur17'!K$17&lt;&gt;0,'1C TSrécur17'!$C$12="OUI"),'1C TSrécur17'!$K$40/'1C TSrécur17'!K$17,"")</f>
        <v/>
      </c>
      <c r="T710" s="543" t="str">
        <f>IF(AND('1C TSrécur17'!K$17&lt;&gt;0,'1C TSrécur17'!$C$12="OUI"),'1C TSrécur17'!$K$41/'1C TSrécur17'!K$17,"")</f>
        <v/>
      </c>
      <c r="U710" s="543" t="str">
        <f>IF(AND('1C TSrécur17'!K$17&lt;&gt;0,'1C TSrécur17'!$C$12="OUI"),'1C TSrécur17'!$K$42/'1C TSrécur17'!K$17,"")</f>
        <v/>
      </c>
      <c r="V710" s="543" t="str">
        <f>IF(AND('1C TSrécur17'!K$17&lt;&gt;0,'1C TSrécur17'!$C$12="OUI"),'1C TSrécur17'!$K$43/'1C TSrécur17'!K$17,"")</f>
        <v/>
      </c>
      <c r="W710" s="543" t="str">
        <f>IF(AND('1C TSrécur17'!K$17&lt;&gt;0,'1C TSrécur17'!$C$12="OUI"),'1C TSrécur17'!$K$44/'1C TSrécur17'!K$17,"")</f>
        <v/>
      </c>
      <c r="X710" s="543" t="str">
        <f>IF(AND('1C TSrécur17'!K$17&lt;&gt;0,'1C TSrécur17'!$C$12="OUI"),'1C TSrécur17'!$K$45/'1C TSrécur17'!K$17,"")</f>
        <v/>
      </c>
      <c r="Y710" s="543" t="str">
        <f>IF(AND('1C TSrécur17'!K$17&lt;&gt;0,'1C TSrécur17'!$C$12="OUI"),'1C TSrécur17'!$K$46/'1C TSrécur17'!K$17,"")</f>
        <v/>
      </c>
      <c r="Z710" s="543" t="str">
        <f>IF(AND('1C TSrécur17'!K$17&lt;&gt;0,'1C TSrécur17'!$C$12="OUI"),'1C TSrécur17'!$K$47/'1C TSrécur17'!K$17,"")</f>
        <v/>
      </c>
      <c r="AA710" s="543" t="str">
        <f>IF(AND('1C TSrécur17'!K$17&lt;&gt;0,'1C TSrécur17'!$C$12="OUI"),'1C TSrécur17'!$K$48/'1C TSrécur17'!K$17,"")</f>
        <v/>
      </c>
      <c r="AB710" s="543" t="str">
        <f>IF(AND('1C TSrécur17'!K$17&lt;&gt;0,'1C TSrécur17'!$C$12="OUI"),'1C TSrécur17'!$K$49/'1C TSrécur17'!K$17,"")</f>
        <v/>
      </c>
      <c r="AC710" s="543" t="str">
        <f>IF(AND('1C TSrécur17'!K$17&lt;&gt;0,'1C TSrécur17'!$C$12="OUI"),'1C TSrécur17'!$K$50/'1C TSrécur17'!K$17,"")</f>
        <v/>
      </c>
      <c r="AD710" s="543" t="str">
        <f>IF(AND('1C TSrécur17'!K$17&lt;&gt;0,'1C TSrécur17'!$C$12="OUI"),'1C TSrécur17'!$K$51/'1C TSrécur17'!K$17,"")</f>
        <v/>
      </c>
      <c r="AE710" s="543" t="str">
        <f>IF(AND('1C TSrécur17'!K$17&lt;&gt;0,'1C TSrécur17'!$C$12="OUI"),'1C TSrécur17'!$K$52/'1C TSrécur17'!K$17,"")</f>
        <v/>
      </c>
      <c r="AF710" s="543" t="str">
        <f>IF(AND('1C TSrécur17'!K$17&lt;&gt;0,'1C TSrécur17'!$C$12="OUI"),'1C TSrécur17'!$K$53/'1C TSrécur17'!K$17,"")</f>
        <v/>
      </c>
      <c r="AG710" s="543" t="str">
        <f>IF(AND('1C TSrécur17'!K$17&lt;&gt;0,'1C TSrécur17'!$C$12="OUI"),'1C TSrécur17'!$K$54/'1C TSrécur17'!K$17,"")</f>
        <v/>
      </c>
      <c r="AH710" s="543" t="str">
        <f>IF(AND('1C TSrécur17'!K$17&lt;&gt;0,'1C TSrécur17'!$C$12="OUI"),'1C TSrécur17'!$K$55/'1C TSrécur17'!K$17,"")</f>
        <v/>
      </c>
      <c r="AI710" s="543" t="str">
        <f>IF(AND('1C TSrécur17'!K$17&lt;&gt;0,'1C TSrécur17'!$C$12="OUI"),'1C TSrécur17'!$K$56/'1C TSrécur17'!K$17,"")</f>
        <v/>
      </c>
      <c r="AJ710" s="543" t="str">
        <f>IF(AND('1C TSrécur17'!K$17&lt;&gt;0,'1C TSrécur17'!$C$12="OUI"),'1C TSrécur17'!$K$57/'1C TSrécur17'!K$17,"")</f>
        <v/>
      </c>
      <c r="AK710" s="543">
        <f>IF(AND('1C TSrécur17'!K$17&lt;&gt;0,'1C TSrécur17'!$C$12="OUI"),'1C TSrécur17'!K$58/'1C TSrécur17'!K$17,0)</f>
        <v>0</v>
      </c>
      <c r="AL710" s="72">
        <f>IF(AND('1C TSrécur17'!$B$12&lt;&gt;"",'1C TSrécur17'!$C$12="OUI"),N710+AK710,N710)</f>
        <v>0</v>
      </c>
      <c r="AM710" s="344">
        <f t="shared" si="186"/>
        <v>0</v>
      </c>
      <c r="AN710" s="344">
        <f t="shared" si="187"/>
        <v>0</v>
      </c>
      <c r="AO710" s="345">
        <f t="shared" si="231"/>
        <v>0</v>
      </c>
      <c r="AP710" s="573">
        <f t="shared" si="232"/>
        <v>0</v>
      </c>
      <c r="AQ710" s="583">
        <f t="shared" si="233"/>
        <v>0</v>
      </c>
      <c r="AR710" s="579"/>
      <c r="AS710" s="102"/>
      <c r="AT710" s="27" t="str">
        <f>IF('1C TSrécur17'!K$17*FICHE!$C$13&lt;J710,"Forfait limité à "&amp;FICHE!$C$13&amp;"€/jour","")</f>
        <v/>
      </c>
      <c r="AU710" s="592"/>
      <c r="AV710" s="824"/>
      <c r="AW710" s="824"/>
      <c r="AX710" s="824"/>
      <c r="AY710" s="824"/>
      <c r="AZ710" s="824"/>
      <c r="BA710" s="767"/>
      <c r="BB710" s="767"/>
      <c r="BC710" s="767"/>
      <c r="BD710" s="767"/>
      <c r="BE710" s="767"/>
      <c r="BF710" s="767"/>
      <c r="BG710" s="767"/>
      <c r="BH710" s="767"/>
      <c r="BI710" s="767"/>
      <c r="BJ710" s="767"/>
      <c r="BK710" s="767"/>
      <c r="BL710" s="767"/>
      <c r="BM710" s="767"/>
      <c r="BN710" s="767"/>
      <c r="BO710" s="767"/>
      <c r="BP710" s="767"/>
      <c r="BQ710" s="767"/>
      <c r="BR710" s="767"/>
      <c r="BS710" s="767"/>
      <c r="BT710" s="767"/>
      <c r="BU710" s="767"/>
      <c r="BV710" s="767"/>
      <c r="BW710" s="767"/>
      <c r="BX710" s="767"/>
      <c r="BY710" s="767"/>
      <c r="BZ710" s="767"/>
      <c r="CA710" s="767"/>
      <c r="CB710" s="767"/>
      <c r="CC710" s="767"/>
      <c r="CD710" s="767"/>
      <c r="CE710" s="767"/>
      <c r="CF710" s="767"/>
      <c r="CG710" s="767"/>
      <c r="CH710" s="767"/>
      <c r="CI710" s="767"/>
      <c r="CJ710" s="767"/>
      <c r="CK710" s="767"/>
      <c r="CL710" s="767"/>
      <c r="CM710" s="767"/>
      <c r="CN710" s="767"/>
      <c r="CO710" s="767"/>
      <c r="CP710" s="767"/>
      <c r="CQ710" s="767"/>
      <c r="CR710" s="767"/>
      <c r="CS710" s="767"/>
      <c r="CT710" s="767"/>
      <c r="CU710" s="767"/>
      <c r="CV710" s="767"/>
      <c r="CW710" s="767"/>
      <c r="CX710" s="767"/>
      <c r="CY710" s="767"/>
      <c r="CZ710" s="767"/>
      <c r="DA710" s="767"/>
      <c r="DB710" s="767"/>
      <c r="DC710" s="767"/>
      <c r="DD710" s="767"/>
      <c r="DE710" s="767"/>
      <c r="DF710" s="767"/>
      <c r="DG710" s="767"/>
      <c r="DH710" s="767"/>
      <c r="DI710" s="767"/>
      <c r="DJ710" s="767"/>
      <c r="DK710" s="767"/>
      <c r="DL710" s="767"/>
      <c r="DM710" s="767"/>
      <c r="DN710" s="767"/>
      <c r="DO710" s="767"/>
      <c r="DP710" s="767"/>
      <c r="DQ710" s="767"/>
      <c r="DR710" s="767"/>
      <c r="DS710" s="767"/>
      <c r="DT710" s="767"/>
      <c r="DU710" s="767"/>
      <c r="DV710" s="767"/>
      <c r="DW710" s="767"/>
      <c r="DX710" s="767"/>
      <c r="DY710" s="767"/>
      <c r="DZ710" s="767"/>
      <c r="EA710" s="767"/>
      <c r="EB710" s="767"/>
      <c r="EC710" s="767"/>
      <c r="ED710" s="767"/>
      <c r="EE710" s="767"/>
      <c r="EF710" s="767"/>
      <c r="EG710" s="767"/>
      <c r="EH710" s="767"/>
      <c r="EI710" s="767"/>
      <c r="EJ710" s="767"/>
      <c r="EK710" s="767"/>
      <c r="EL710" s="767"/>
      <c r="EM710" s="767"/>
      <c r="EN710" s="767"/>
      <c r="EO710" s="767"/>
      <c r="EP710" s="767"/>
      <c r="EQ710" s="767"/>
      <c r="ER710" s="767"/>
      <c r="ES710" s="767"/>
      <c r="ET710" s="767"/>
      <c r="EU710" s="767"/>
      <c r="EV710" s="767"/>
      <c r="EW710" s="767"/>
      <c r="EX710" s="767"/>
      <c r="EY710" s="767"/>
      <c r="EZ710" s="767"/>
      <c r="FA710" s="767"/>
      <c r="FB710" s="767"/>
      <c r="FC710" s="767"/>
      <c r="FD710" s="767"/>
      <c r="FE710" s="767"/>
      <c r="FF710" s="767"/>
      <c r="FG710" s="767"/>
      <c r="FH710" s="767"/>
      <c r="FI710" s="767"/>
      <c r="FJ710" s="767"/>
      <c r="FK710" s="767"/>
      <c r="FL710" s="767"/>
      <c r="FM710" s="767"/>
      <c r="FN710" s="767"/>
      <c r="FO710" s="767"/>
      <c r="FP710" s="767"/>
      <c r="FQ710" s="767"/>
      <c r="FR710" s="767"/>
      <c r="FS710" s="767"/>
      <c r="FT710" s="767"/>
      <c r="FU710" s="767"/>
      <c r="FV710" s="767"/>
      <c r="FW710" s="767"/>
      <c r="FX710" s="767"/>
      <c r="FY710" s="767"/>
      <c r="FZ710" s="767"/>
      <c r="GA710" s="767"/>
      <c r="GB710" s="767"/>
      <c r="GC710" s="767"/>
      <c r="GD710" s="767"/>
      <c r="GE710" s="767"/>
      <c r="GF710" s="767"/>
      <c r="GG710" s="767"/>
      <c r="GH710" s="767"/>
      <c r="GI710" s="767"/>
      <c r="GJ710" s="767"/>
      <c r="GK710" s="767"/>
      <c r="GL710" s="767"/>
      <c r="GM710" s="767"/>
      <c r="GN710" s="767"/>
      <c r="GO710" s="767"/>
      <c r="GP710" s="767"/>
      <c r="GQ710" s="767"/>
      <c r="GR710" s="767"/>
      <c r="GS710" s="767"/>
      <c r="GT710" s="767"/>
      <c r="GU710" s="767"/>
      <c r="GV710" s="767"/>
      <c r="GW710" s="767"/>
      <c r="GX710" s="767"/>
      <c r="GY710" s="767"/>
      <c r="GZ710" s="767"/>
      <c r="HA710" s="767"/>
      <c r="HB710" s="767"/>
      <c r="HC710" s="767"/>
    </row>
    <row r="711" spans="1:211" s="864" customFormat="1" ht="13.9" hidden="1" customHeight="1">
      <c r="A711" s="307"/>
      <c r="B711" s="351"/>
      <c r="C711" s="971" t="str">
        <f>IF('1C TSrécur17'!L$17&lt;&gt;0,'1C TSrécur17'!$B$12,"")</f>
        <v/>
      </c>
      <c r="D711" s="972"/>
      <c r="E711" s="973"/>
      <c r="F711" s="93" t="str">
        <f>IF(AND($C711='1C TSrécur17'!$B$12,'1C TSrécur17'!$B$16="récurrentes",'1C TSrécur17'!$L$17&lt;&gt;""),'1C TSrécur17'!$L$21,"")</f>
        <v/>
      </c>
      <c r="G711" s="863"/>
      <c r="H711" s="745">
        <v>0.21</v>
      </c>
      <c r="I711" s="747">
        <v>1</v>
      </c>
      <c r="J711" s="312"/>
      <c r="K711" s="680">
        <f t="shared" si="229"/>
        <v>0</v>
      </c>
      <c r="L711" s="527">
        <f>IF(OR('1C TSrécur17'!$B$12="",'1C TSrécur17'!L$30=0),0,IF(AND('1C TSrécur17'!$B$12&lt;&gt;"",$K$2="Pôle",'1C TSrécur17'!$C$12="OUI"),(('1C TSrécur17'!L$22+'1C TSrécur17'!L$23+'1C TSrécur17'!L$24+'1C TSrécur17'!L$25+'1C TSrécur17'!L$29)/'1C TSrécur17'!L$17),IF(AND('1C TSrécur17'!$B$12&lt;&gt;"",$K$2="Pôle",'1C TSrécur17'!$C$12="NON"),(('1C TSrécur17'!L$22+'1C TSrécur17'!L$23+'1C TSrécur17'!L$24+'1C TSrécur17'!L$25+'1C TSrécur17'!L$29)/'1C TSrécur17'!L$30),IF(AND('1C TSrécur17'!$B$12&lt;&gt;"",$K$2&lt;&gt;"Pôle",'1C TSrécur17'!$C$12="OUI"),(('1C TSrécur17'!L$22+'1C TSrécur17'!L$23+'1C TSrécur17'!L$24+'1C TSrécur17'!L$25+'1C TSrécur17'!L$26+'1C TSrécur17'!L$27+'1C TSrécur17'!L$28+'1C TSrécur17'!L$29)/'1C TSrécur17'!L$17),IF(AND('1C TSrécur17'!$B$12&lt;&gt;"",$K$2&lt;&gt;"Pôle",'1C TSrécur17'!$C$12="NON"),(('1C TSrécur17'!L$22+'1C TSrécur17'!L$23+'1C TSrécur17'!L$24+'1C TSrécur17'!L$25+'1C TSrécur17'!L$26+'1C TSrécur17'!L$27+'1C TSrécur17'!L$28+'1C TSrécur17'!L$29)/'1C TSrécur17'!L$30))))))</f>
        <v>0</v>
      </c>
      <c r="M711" s="527">
        <f>IF(OR('1C TSrécur17'!$B$12="",'1C TSrécur17'!L$30=0),0,IF(AND('1C TSrécur17'!$B$12&lt;&gt;"",$K$2="Pôle",'1C TSrécur17'!$C$12="OUI"),(('1C TSrécur17'!L$26+'1C TSrécur17'!L$27+'1C TSrécur17'!L$28)/'1C TSrécur17'!L$17),IF(AND('1C TSrécur17'!$B$12&lt;&gt;"",$K$2="Pôle",'1C TSrécur17'!$C$12="NON"),(('1C TSrécur17'!L$26+'1C TSrécur17'!L$27+'1C TSrécur17'!L$28)/'1C TSrécur17'!L$30),IF(AND('1C TSrécur17'!$B$12&lt;&gt;"",$K$2&lt;&gt;"Pôle"),0))))</f>
        <v>0</v>
      </c>
      <c r="N711" s="527">
        <f>IF(AND('1C TSrécur17'!$L$17&lt;&gt;0,'1C TSrécur17'!$L$30&lt;&gt;0),L711+M711,0)</f>
        <v>0</v>
      </c>
      <c r="O711" s="542" t="str">
        <f>IF(AND('1C TSrécur17'!L$17&lt;&gt;0,'1C TSrécur17'!$C$12="OUI"),'1C TSrécur17'!L$36/'1C TSrécur17'!L$17,"")</f>
        <v/>
      </c>
      <c r="P711" s="543" t="str">
        <f>IF(AND('1C TSrécur17'!L$17&lt;&gt;0,'1C TSrécur17'!$C$12="OUI"),'1C TSrécur17'!$L$37/'1C TSrécur17'!L$17,"")</f>
        <v/>
      </c>
      <c r="Q711" s="543" t="str">
        <f>IF(AND('1C TSrécur17'!L$17&lt;&gt;0,'1C TSrécur17'!$C$12="OUI"),'1C TSrécur17'!$L$38/'1C TSrécur17'!L$17,"")</f>
        <v/>
      </c>
      <c r="R711" s="543" t="str">
        <f>IF(AND('1C TSrécur17'!L$17&lt;&gt;0,'1C TSrécur17'!$C$12="OUI"),'1C TSrécur17'!$L$39/'1C TSrécur17'!L$17,"")</f>
        <v/>
      </c>
      <c r="S711" s="543" t="str">
        <f>IF(AND('1C TSrécur17'!L$17&lt;&gt;0,'1C TSrécur17'!$C$12="OUI"),'1C TSrécur17'!$L$40/'1C TSrécur17'!L$17,"")</f>
        <v/>
      </c>
      <c r="T711" s="543" t="str">
        <f>IF(AND('1C TSrécur17'!L$17&lt;&gt;0,'1C TSrécur17'!$C$12="OUI"),'1C TSrécur17'!$L$41/'1C TSrécur17'!L$17,"")</f>
        <v/>
      </c>
      <c r="U711" s="543" t="str">
        <f>IF(AND('1C TSrécur17'!L$17&lt;&gt;0,'1C TSrécur17'!$C$12="OUI"),'1C TSrécur17'!$L$42/'1C TSrécur17'!L$17,"")</f>
        <v/>
      </c>
      <c r="V711" s="543" t="str">
        <f>IF(AND('1C TSrécur17'!L$17&lt;&gt;0,'1C TSrécur17'!$C$12="OUI"),'1C TSrécur17'!$L$43/'1C TSrécur17'!L$17,"")</f>
        <v/>
      </c>
      <c r="W711" s="543" t="str">
        <f>IF(AND('1C TSrécur17'!L$17&lt;&gt;0,'1C TSrécur17'!$C$12="OUI"),'1C TSrécur17'!$L$44/'1C TSrécur17'!L$17,"")</f>
        <v/>
      </c>
      <c r="X711" s="543" t="str">
        <f>IF(AND('1C TSrécur17'!L$17&lt;&gt;0,'1C TSrécur17'!$C$12="OUI"),'1C TSrécur17'!$L$45/'1C TSrécur17'!L$17,"")</f>
        <v/>
      </c>
      <c r="Y711" s="543" t="str">
        <f>IF(AND('1C TSrécur17'!L$17&lt;&gt;0,'1C TSrécur17'!$C$12="OUI"),'1C TSrécur17'!$L$46/'1C TSrécur17'!L$17,"")</f>
        <v/>
      </c>
      <c r="Z711" s="543" t="str">
        <f>IF(AND('1C TSrécur17'!L$17&lt;&gt;0,'1C TSrécur17'!$C$12="OUI"),'1C TSrécur17'!$L$47/'1C TSrécur17'!L$17,"")</f>
        <v/>
      </c>
      <c r="AA711" s="543" t="str">
        <f>IF(AND('1C TSrécur17'!L$17&lt;&gt;0,'1C TSrécur17'!$C$12="OUI"),'1C TSrécur17'!$L$48/'1C TSrécur17'!L$17,"")</f>
        <v/>
      </c>
      <c r="AB711" s="543" t="str">
        <f>IF(AND('1C TSrécur17'!L$17&lt;&gt;0,'1C TSrécur17'!$C$12="OUI"),'1C TSrécur17'!$L$49/'1C TSrécur17'!L$17,"")</f>
        <v/>
      </c>
      <c r="AC711" s="543" t="str">
        <f>IF(AND('1C TSrécur17'!L$17&lt;&gt;0,'1C TSrécur17'!$C$12="OUI"),'1C TSrécur17'!$L$50/'1C TSrécur17'!L$17,"")</f>
        <v/>
      </c>
      <c r="AD711" s="543" t="str">
        <f>IF(AND('1C TSrécur17'!L$17&lt;&gt;0,'1C TSrécur17'!$C$12="OUI"),'1C TSrécur17'!$L$51/'1C TSrécur17'!L$17,"")</f>
        <v/>
      </c>
      <c r="AE711" s="543" t="str">
        <f>IF(AND('1C TSrécur17'!L$17&lt;&gt;0,'1C TSrécur17'!$C$12="OUI"),'1C TSrécur17'!$L$52/'1C TSrécur17'!L$17,"")</f>
        <v/>
      </c>
      <c r="AF711" s="543" t="str">
        <f>IF(AND('1C TSrécur17'!L$17&lt;&gt;0,'1C TSrécur17'!$C$12="OUI"),'1C TSrécur17'!$L$53/'1C TSrécur17'!L$17,"")</f>
        <v/>
      </c>
      <c r="AG711" s="543" t="str">
        <f>IF(AND('1C TSrécur17'!L$17&lt;&gt;0,'1C TSrécur17'!$C$12="OUI"),'1C TSrécur17'!$L$54/'1C TSrécur17'!L$17,"")</f>
        <v/>
      </c>
      <c r="AH711" s="543" t="str">
        <f>IF(AND('1C TSrécur17'!L$17&lt;&gt;0,'1C TSrécur17'!$C$12="OUI"),'1C TSrécur17'!$L$55/'1C TSrécur17'!L$17,"")</f>
        <v/>
      </c>
      <c r="AI711" s="543" t="str">
        <f>IF(AND('1C TSrécur17'!L$17&lt;&gt;0,'1C TSrécur17'!$C$12="OUI"),'1C TSrécur17'!$L$56/'1C TSrécur17'!L$17,"")</f>
        <v/>
      </c>
      <c r="AJ711" s="543" t="str">
        <f>IF(AND('1C TSrécur17'!L$17&lt;&gt;0,'1C TSrécur17'!$C$12="OUI"),'1C TSrécur17'!$L$57/'1C TSrécur17'!L$17,"")</f>
        <v/>
      </c>
      <c r="AK711" s="543">
        <f>IF(AND('1C TSrécur17'!L$17&lt;&gt;0,'1C TSrécur17'!$C$12="OUI"),'1C TSrécur17'!L$58/'1C TSrécur17'!L$17,0)</f>
        <v>0</v>
      </c>
      <c r="AL711" s="72">
        <f>IF(AND('1C TSrécur17'!$B$12&lt;&gt;"",'1C TSrécur17'!$C$12="OUI"),N711+AK711,N711)</f>
        <v>0</v>
      </c>
      <c r="AM711" s="344">
        <f t="shared" si="186"/>
        <v>0</v>
      </c>
      <c r="AN711" s="344">
        <f t="shared" si="187"/>
        <v>0</v>
      </c>
      <c r="AO711" s="345">
        <f t="shared" si="231"/>
        <v>0</v>
      </c>
      <c r="AP711" s="573">
        <f t="shared" si="232"/>
        <v>0</v>
      </c>
      <c r="AQ711" s="583">
        <f t="shared" si="233"/>
        <v>0</v>
      </c>
      <c r="AR711" s="579"/>
      <c r="AS711" s="102"/>
      <c r="AT711" s="27" t="str">
        <f>IF('1C TSrécur17'!L$17*FICHE!$C$13&lt;J711,"Forfait limité à "&amp;FICHE!$C$13&amp;"€/jour","")</f>
        <v/>
      </c>
      <c r="AU711" s="592"/>
      <c r="AV711" s="824"/>
      <c r="AW711" s="824"/>
      <c r="AX711" s="824"/>
      <c r="AY711" s="824"/>
      <c r="AZ711" s="824"/>
      <c r="BA711" s="767"/>
      <c r="BB711" s="767"/>
      <c r="BC711" s="767"/>
      <c r="BD711" s="767"/>
      <c r="BE711" s="767"/>
      <c r="BF711" s="767"/>
      <c r="BG711" s="767"/>
      <c r="BH711" s="767"/>
      <c r="BI711" s="767"/>
      <c r="BJ711" s="767"/>
      <c r="BK711" s="767"/>
      <c r="BL711" s="767"/>
      <c r="BM711" s="767"/>
      <c r="BN711" s="767"/>
      <c r="BO711" s="767"/>
      <c r="BP711" s="767"/>
      <c r="BQ711" s="767"/>
      <c r="BR711" s="767"/>
      <c r="BS711" s="767"/>
      <c r="BT711" s="767"/>
      <c r="BU711" s="767"/>
      <c r="BV711" s="767"/>
      <c r="BW711" s="767"/>
      <c r="BX711" s="767"/>
      <c r="BY711" s="767"/>
      <c r="BZ711" s="767"/>
      <c r="CA711" s="767"/>
      <c r="CB711" s="767"/>
      <c r="CC711" s="767"/>
      <c r="CD711" s="767"/>
      <c r="CE711" s="767"/>
      <c r="CF711" s="767"/>
      <c r="CG711" s="767"/>
      <c r="CH711" s="767"/>
      <c r="CI711" s="767"/>
      <c r="CJ711" s="767"/>
      <c r="CK711" s="767"/>
      <c r="CL711" s="767"/>
      <c r="CM711" s="767"/>
      <c r="CN711" s="767"/>
      <c r="CO711" s="767"/>
      <c r="CP711" s="767"/>
      <c r="CQ711" s="767"/>
      <c r="CR711" s="767"/>
      <c r="CS711" s="767"/>
      <c r="CT711" s="767"/>
      <c r="CU711" s="767"/>
      <c r="CV711" s="767"/>
      <c r="CW711" s="767"/>
      <c r="CX711" s="767"/>
      <c r="CY711" s="767"/>
      <c r="CZ711" s="767"/>
      <c r="DA711" s="767"/>
      <c r="DB711" s="767"/>
      <c r="DC711" s="767"/>
      <c r="DD711" s="767"/>
      <c r="DE711" s="767"/>
      <c r="DF711" s="767"/>
      <c r="DG711" s="767"/>
      <c r="DH711" s="767"/>
      <c r="DI711" s="767"/>
      <c r="DJ711" s="767"/>
      <c r="DK711" s="767"/>
      <c r="DL711" s="767"/>
      <c r="DM711" s="767"/>
      <c r="DN711" s="767"/>
      <c r="DO711" s="767"/>
      <c r="DP711" s="767"/>
      <c r="DQ711" s="767"/>
      <c r="DR711" s="767"/>
      <c r="DS711" s="767"/>
      <c r="DT711" s="767"/>
      <c r="DU711" s="767"/>
      <c r="DV711" s="767"/>
      <c r="DW711" s="767"/>
      <c r="DX711" s="767"/>
      <c r="DY711" s="767"/>
      <c r="DZ711" s="767"/>
      <c r="EA711" s="767"/>
      <c r="EB711" s="767"/>
      <c r="EC711" s="767"/>
      <c r="ED711" s="767"/>
      <c r="EE711" s="767"/>
      <c r="EF711" s="767"/>
      <c r="EG711" s="767"/>
      <c r="EH711" s="767"/>
      <c r="EI711" s="767"/>
      <c r="EJ711" s="767"/>
      <c r="EK711" s="767"/>
      <c r="EL711" s="767"/>
      <c r="EM711" s="767"/>
      <c r="EN711" s="767"/>
      <c r="EO711" s="767"/>
      <c r="EP711" s="767"/>
      <c r="EQ711" s="767"/>
      <c r="ER711" s="767"/>
      <c r="ES711" s="767"/>
      <c r="ET711" s="767"/>
      <c r="EU711" s="767"/>
      <c r="EV711" s="767"/>
      <c r="EW711" s="767"/>
      <c r="EX711" s="767"/>
      <c r="EY711" s="767"/>
      <c r="EZ711" s="767"/>
      <c r="FA711" s="767"/>
      <c r="FB711" s="767"/>
      <c r="FC711" s="767"/>
      <c r="FD711" s="767"/>
      <c r="FE711" s="767"/>
      <c r="FF711" s="767"/>
      <c r="FG711" s="767"/>
      <c r="FH711" s="767"/>
      <c r="FI711" s="767"/>
      <c r="FJ711" s="767"/>
      <c r="FK711" s="767"/>
      <c r="FL711" s="767"/>
      <c r="FM711" s="767"/>
      <c r="FN711" s="767"/>
      <c r="FO711" s="767"/>
      <c r="FP711" s="767"/>
      <c r="FQ711" s="767"/>
      <c r="FR711" s="767"/>
      <c r="FS711" s="767"/>
      <c r="FT711" s="767"/>
      <c r="FU711" s="767"/>
      <c r="FV711" s="767"/>
      <c r="FW711" s="767"/>
      <c r="FX711" s="767"/>
      <c r="FY711" s="767"/>
      <c r="FZ711" s="767"/>
      <c r="GA711" s="767"/>
      <c r="GB711" s="767"/>
      <c r="GC711" s="767"/>
      <c r="GD711" s="767"/>
      <c r="GE711" s="767"/>
      <c r="GF711" s="767"/>
      <c r="GG711" s="767"/>
      <c r="GH711" s="767"/>
      <c r="GI711" s="767"/>
      <c r="GJ711" s="767"/>
      <c r="GK711" s="767"/>
      <c r="GL711" s="767"/>
      <c r="GM711" s="767"/>
      <c r="GN711" s="767"/>
      <c r="GO711" s="767"/>
      <c r="GP711" s="767"/>
      <c r="GQ711" s="767"/>
      <c r="GR711" s="767"/>
      <c r="GS711" s="767"/>
      <c r="GT711" s="767"/>
      <c r="GU711" s="767"/>
      <c r="GV711" s="767"/>
      <c r="GW711" s="767"/>
      <c r="GX711" s="767"/>
      <c r="GY711" s="767"/>
      <c r="GZ711" s="767"/>
      <c r="HA711" s="767"/>
      <c r="HB711" s="767"/>
      <c r="HC711" s="767"/>
    </row>
    <row r="712" spans="1:211" s="864" customFormat="1" ht="13.9" hidden="1" customHeight="1">
      <c r="A712" s="307"/>
      <c r="B712" s="351"/>
      <c r="C712" s="971" t="str">
        <f>IF('1C TSrécur17'!M$17&lt;&gt;0,'1C TSrécur17'!$B$12,"")</f>
        <v/>
      </c>
      <c r="D712" s="972"/>
      <c r="E712" s="973"/>
      <c r="F712" s="93" t="str">
        <f>IF(AND($C712='1C TSrécur17'!$B$12,'1C TSrécur17'!$B$16="récurrentes",'1C TSrécur17'!$M$17&lt;&gt;""),'1C TSrécur17'!$M$21,"")</f>
        <v/>
      </c>
      <c r="G712" s="863"/>
      <c r="H712" s="745">
        <v>0.21</v>
      </c>
      <c r="I712" s="747">
        <v>1</v>
      </c>
      <c r="J712" s="312"/>
      <c r="K712" s="680">
        <f t="shared" si="229"/>
        <v>0</v>
      </c>
      <c r="L712" s="527">
        <f>IF(OR('1C TSrécur17'!$B$12="",'1C TSrécur17'!M$30=0),0,IF(AND('1C TSrécur17'!$B$12&lt;&gt;"",$K$2="Pôle",'1C TSrécur17'!$C$12="OUI"),(('1C TSrécur17'!M$22+'1C TSrécur17'!M$23+'1C TSrécur17'!M$24+'1C TSrécur17'!M$25+'1C TSrécur17'!M$29)/'1C TSrécur17'!M$17),IF(AND('1C TSrécur17'!$B$12&lt;&gt;"",$K$2="Pôle",'1C TSrécur17'!$C$12="NON"),(('1C TSrécur17'!M$22+'1C TSrécur17'!M$23+'1C TSrécur17'!M$24+'1C TSrécur17'!M$25+'1C TSrécur17'!M$29)/'1C TSrécur17'!M$30),IF(AND('1C TSrécur17'!$B$12&lt;&gt;"",$K$2&lt;&gt;"Pôle",'1C TSrécur17'!$C$12="OUI"),(('1C TSrécur17'!M$22+'1C TSrécur17'!M$23+'1C TSrécur17'!M$24+'1C TSrécur17'!M$25+'1C TSrécur17'!M$26+'1C TSrécur17'!M$27+'1C TSrécur17'!M$28+'1C TSrécur17'!M$29)/'1C TSrécur17'!M$17),IF(AND('1C TSrécur17'!$B$12&lt;&gt;"",$K$2&lt;&gt;"Pôle",'1C TSrécur17'!$C$12="NON"),(('1C TSrécur17'!M$22+'1C TSrécur17'!M$23+'1C TSrécur17'!M$24+'1C TSrécur17'!M$25+'1C TSrécur17'!M$26+'1C TSrécur17'!M$27+'1C TSrécur17'!M$28+'1C TSrécur17'!M$29)/'1C TSrécur17'!M$30))))))</f>
        <v>0</v>
      </c>
      <c r="M712" s="527">
        <f>IF(OR('1C TSrécur17'!$B$12="",'1C TSrécur17'!M$30=0),0,IF(AND('1C TSrécur17'!$B$12&lt;&gt;"",$K$2="Pôle",'1C TSrécur17'!$C$12="OUI"),(('1C TSrécur17'!M$26+'1C TSrécur17'!M$27+'1C TSrécur17'!M$28)/'1C TSrécur17'!M$17),IF(AND('1C TSrécur17'!$B$12&lt;&gt;"",$K$2="Pôle",'1C TSrécur17'!$C$12="NON"),(('1C TSrécur17'!M$26+'1C TSrécur17'!M$27+'1C TSrécur17'!M$28)/'1C TSrécur17'!M$30),IF(AND('1C TSrécur17'!$B$12&lt;&gt;"",$K$2&lt;&gt;"Pôle"),0))))</f>
        <v>0</v>
      </c>
      <c r="N712" s="527">
        <f>IF(AND('1C TSrécur17'!$M$17&lt;&gt;0,'1C TSrécur17'!$M$30&lt;&gt;0),L712+M712,0)</f>
        <v>0</v>
      </c>
      <c r="O712" s="542" t="str">
        <f>IF(AND('1C TSrécur17'!M$17&lt;&gt;0,'1C TSrécur17'!$C$12="OUI"),'1C TSrécur17'!M$36/'1C TSrécur17'!M$17,"")</f>
        <v/>
      </c>
      <c r="P712" s="543" t="str">
        <f>IF(AND('1C TSrécur17'!M$17&lt;&gt;0,'1C TSrécur17'!$C$12="OUI"),'1C TSrécur17'!$M$37/'1C TSrécur17'!M$17,"")</f>
        <v/>
      </c>
      <c r="Q712" s="543" t="str">
        <f>IF(AND('1C TSrécur17'!M$17&lt;&gt;0,'1C TSrécur17'!$C$12="OUI"),'1C TSrécur17'!$M$38/'1C TSrécur17'!M$17,"")</f>
        <v/>
      </c>
      <c r="R712" s="543" t="str">
        <f>IF(AND('1C TSrécur17'!M$17&lt;&gt;0,'1C TSrécur17'!$C$12="OUI"),'1C TSrécur17'!$M$39/'1C TSrécur17'!M$17,"")</f>
        <v/>
      </c>
      <c r="S712" s="543" t="str">
        <f>IF(AND('1C TSrécur17'!M$17&lt;&gt;0,'1C TSrécur17'!$C$12="OUI"),'1C TSrécur17'!$M$40/'1C TSrécur17'!M$17,"")</f>
        <v/>
      </c>
      <c r="T712" s="543" t="str">
        <f>IF(AND('1C TSrécur17'!M$17&lt;&gt;0,'1C TSrécur17'!$C$12="OUI"),'1C TSrécur17'!$M$41/'1C TSrécur17'!M$17,"")</f>
        <v/>
      </c>
      <c r="U712" s="543" t="str">
        <f>IF(AND('1C TSrécur17'!M$17&lt;&gt;0,'1C TSrécur17'!$C$12="OUI"),'1C TSrécur17'!$M$42/'1C TSrécur17'!M$17,"")</f>
        <v/>
      </c>
      <c r="V712" s="543" t="str">
        <f>IF(AND('1C TSrécur17'!M$17&lt;&gt;0,'1C TSrécur17'!$C$12="OUI"),'1C TSrécur17'!$M$43/'1C TSrécur17'!M$17,"")</f>
        <v/>
      </c>
      <c r="W712" s="543" t="str">
        <f>IF(AND('1C TSrécur17'!M$17&lt;&gt;0,'1C TSrécur17'!$C$12="OUI"),'1C TSrécur17'!$M$44/'1C TSrécur17'!M$17,"")</f>
        <v/>
      </c>
      <c r="X712" s="543" t="str">
        <f>IF(AND('1C TSrécur17'!M$17&lt;&gt;0,'1C TSrécur17'!$C$12="OUI"),'1C TSrécur17'!$M$45/'1C TSrécur17'!M$17,"")</f>
        <v/>
      </c>
      <c r="Y712" s="543" t="str">
        <f>IF(AND('1C TSrécur17'!M$17&lt;&gt;0,'1C TSrécur17'!$C$12="OUI"),'1C TSrécur17'!$M$46/'1C TSrécur17'!M$17,"")</f>
        <v/>
      </c>
      <c r="Z712" s="543" t="str">
        <f>IF(AND('1C TSrécur17'!M$17&lt;&gt;0,'1C TSrécur17'!$C$12="OUI"),'1C TSrécur17'!$M$47/'1C TSrécur17'!M$17,"")</f>
        <v/>
      </c>
      <c r="AA712" s="543" t="str">
        <f>IF(AND('1C TSrécur17'!M$17&lt;&gt;0,'1C TSrécur17'!$C$12="OUI"),'1C TSrécur17'!$M$48/'1C TSrécur17'!M$17,"")</f>
        <v/>
      </c>
      <c r="AB712" s="543" t="str">
        <f>IF(AND('1C TSrécur17'!M$17&lt;&gt;0,'1C TSrécur17'!$C$12="OUI"),'1C TSrécur17'!$M$49/'1C TSrécur17'!M$17,"")</f>
        <v/>
      </c>
      <c r="AC712" s="543" t="str">
        <f>IF(AND('1C TSrécur17'!M$17&lt;&gt;0,'1C TSrécur17'!$C$12="OUI"),'1C TSrécur17'!$M$50/'1C TSrécur17'!M$17,"")</f>
        <v/>
      </c>
      <c r="AD712" s="543" t="str">
        <f>IF(AND('1C TSrécur17'!M$17&lt;&gt;0,'1C TSrécur17'!$C$12="OUI"),'1C TSrécur17'!$M$51/'1C TSrécur17'!M$17,"")</f>
        <v/>
      </c>
      <c r="AE712" s="543" t="str">
        <f>IF(AND('1C TSrécur17'!M$17&lt;&gt;0,'1C TSrécur17'!$C$12="OUI"),'1C TSrécur17'!$M$52/'1C TSrécur17'!M$17,"")</f>
        <v/>
      </c>
      <c r="AF712" s="543" t="str">
        <f>IF(AND('1C TSrécur17'!M$17&lt;&gt;0,'1C TSrécur17'!$C$12="OUI"),'1C TSrécur17'!$M$53/'1C TSrécur17'!M$17,"")</f>
        <v/>
      </c>
      <c r="AG712" s="543" t="str">
        <f>IF(AND('1C TSrécur17'!M$17&lt;&gt;0,'1C TSrécur17'!$C$12="OUI"),'1C TSrécur17'!$M$54/'1C TSrécur17'!M$17,"")</f>
        <v/>
      </c>
      <c r="AH712" s="543" t="str">
        <f>IF(AND('1C TSrécur17'!M$17&lt;&gt;0,'1C TSrécur17'!$C$12="OUI"),'1C TSrécur17'!$M$55/'1C TSrécur17'!M$17,"")</f>
        <v/>
      </c>
      <c r="AI712" s="543" t="str">
        <f>IF(AND('1C TSrécur17'!M$17&lt;&gt;0,'1C TSrécur17'!$C$12="OUI"),'1C TSrécur17'!$M$56/'1C TSrécur17'!M$17,"")</f>
        <v/>
      </c>
      <c r="AJ712" s="543" t="str">
        <f>IF(AND('1C TSrécur17'!M$17&lt;&gt;0,'1C TSrécur17'!$C$12="OUI"),'1C TSrécur17'!$M$57/'1C TSrécur17'!M$17,"")</f>
        <v/>
      </c>
      <c r="AK712" s="543">
        <f>IF(AND('1C TSrécur17'!M$17&lt;&gt;0,'1C TSrécur17'!$C$12="OUI"),'1C TSrécur17'!M$58/'1C TSrécur17'!M$17,0)</f>
        <v>0</v>
      </c>
      <c r="AL712" s="72">
        <f>IF(AND('1C TSrécur17'!$B$12&lt;&gt;"",'1C TSrécur17'!$C$12="OUI"),N712+AK712,N712)</f>
        <v>0</v>
      </c>
      <c r="AM712" s="344">
        <f t="shared" si="186"/>
        <v>0</v>
      </c>
      <c r="AN712" s="344">
        <f t="shared" si="187"/>
        <v>0</v>
      </c>
      <c r="AO712" s="345">
        <f t="shared" si="231"/>
        <v>0</v>
      </c>
      <c r="AP712" s="573">
        <f t="shared" si="232"/>
        <v>0</v>
      </c>
      <c r="AQ712" s="583">
        <f t="shared" si="233"/>
        <v>0</v>
      </c>
      <c r="AR712" s="579"/>
      <c r="AS712" s="102"/>
      <c r="AT712" s="27" t="str">
        <f>IF('1C TSrécur17'!M$17*FICHE!$C$13&lt;J712,"Forfait limité à "&amp;FICHE!$C$13&amp;"€/jour","")</f>
        <v/>
      </c>
      <c r="AU712" s="592"/>
      <c r="AV712" s="824"/>
      <c r="AW712" s="824"/>
      <c r="AX712" s="824"/>
      <c r="AY712" s="824"/>
      <c r="AZ712" s="824"/>
      <c r="BA712" s="767"/>
      <c r="BB712" s="767"/>
      <c r="BC712" s="767"/>
      <c r="BD712" s="767"/>
      <c r="BE712" s="767"/>
      <c r="BF712" s="767"/>
      <c r="BG712" s="767"/>
      <c r="BH712" s="767"/>
      <c r="BI712" s="767"/>
      <c r="BJ712" s="767"/>
      <c r="BK712" s="767"/>
      <c r="BL712" s="767"/>
      <c r="BM712" s="767"/>
      <c r="BN712" s="767"/>
      <c r="BO712" s="767"/>
      <c r="BP712" s="767"/>
      <c r="BQ712" s="767"/>
      <c r="BR712" s="767"/>
      <c r="BS712" s="767"/>
      <c r="BT712" s="767"/>
      <c r="BU712" s="767"/>
      <c r="BV712" s="767"/>
      <c r="BW712" s="767"/>
      <c r="BX712" s="767"/>
      <c r="BY712" s="767"/>
      <c r="BZ712" s="767"/>
      <c r="CA712" s="767"/>
      <c r="CB712" s="767"/>
      <c r="CC712" s="767"/>
      <c r="CD712" s="767"/>
      <c r="CE712" s="767"/>
      <c r="CF712" s="767"/>
      <c r="CG712" s="767"/>
      <c r="CH712" s="767"/>
      <c r="CI712" s="767"/>
      <c r="CJ712" s="767"/>
      <c r="CK712" s="767"/>
      <c r="CL712" s="767"/>
      <c r="CM712" s="767"/>
      <c r="CN712" s="767"/>
      <c r="CO712" s="767"/>
      <c r="CP712" s="767"/>
      <c r="CQ712" s="767"/>
      <c r="CR712" s="767"/>
      <c r="CS712" s="767"/>
      <c r="CT712" s="767"/>
      <c r="CU712" s="767"/>
      <c r="CV712" s="767"/>
      <c r="CW712" s="767"/>
      <c r="CX712" s="767"/>
      <c r="CY712" s="767"/>
      <c r="CZ712" s="767"/>
      <c r="DA712" s="767"/>
      <c r="DB712" s="767"/>
      <c r="DC712" s="767"/>
      <c r="DD712" s="767"/>
      <c r="DE712" s="767"/>
      <c r="DF712" s="767"/>
      <c r="DG712" s="767"/>
      <c r="DH712" s="767"/>
      <c r="DI712" s="767"/>
      <c r="DJ712" s="767"/>
      <c r="DK712" s="767"/>
      <c r="DL712" s="767"/>
      <c r="DM712" s="767"/>
      <c r="DN712" s="767"/>
      <c r="DO712" s="767"/>
      <c r="DP712" s="767"/>
      <c r="DQ712" s="767"/>
      <c r="DR712" s="767"/>
      <c r="DS712" s="767"/>
      <c r="DT712" s="767"/>
      <c r="DU712" s="767"/>
      <c r="DV712" s="767"/>
      <c r="DW712" s="767"/>
      <c r="DX712" s="767"/>
      <c r="DY712" s="767"/>
      <c r="DZ712" s="767"/>
      <c r="EA712" s="767"/>
      <c r="EB712" s="767"/>
      <c r="EC712" s="767"/>
      <c r="ED712" s="767"/>
      <c r="EE712" s="767"/>
      <c r="EF712" s="767"/>
      <c r="EG712" s="767"/>
      <c r="EH712" s="767"/>
      <c r="EI712" s="767"/>
      <c r="EJ712" s="767"/>
      <c r="EK712" s="767"/>
      <c r="EL712" s="767"/>
      <c r="EM712" s="767"/>
      <c r="EN712" s="767"/>
      <c r="EO712" s="767"/>
      <c r="EP712" s="767"/>
      <c r="EQ712" s="767"/>
      <c r="ER712" s="767"/>
      <c r="ES712" s="767"/>
      <c r="ET712" s="767"/>
      <c r="EU712" s="767"/>
      <c r="EV712" s="767"/>
      <c r="EW712" s="767"/>
      <c r="EX712" s="767"/>
      <c r="EY712" s="767"/>
      <c r="EZ712" s="767"/>
      <c r="FA712" s="767"/>
      <c r="FB712" s="767"/>
      <c r="FC712" s="767"/>
      <c r="FD712" s="767"/>
      <c r="FE712" s="767"/>
      <c r="FF712" s="767"/>
      <c r="FG712" s="767"/>
      <c r="FH712" s="767"/>
      <c r="FI712" s="767"/>
      <c r="FJ712" s="767"/>
      <c r="FK712" s="767"/>
      <c r="FL712" s="767"/>
      <c r="FM712" s="767"/>
      <c r="FN712" s="767"/>
      <c r="FO712" s="767"/>
      <c r="FP712" s="767"/>
      <c r="FQ712" s="767"/>
      <c r="FR712" s="767"/>
      <c r="FS712" s="767"/>
      <c r="FT712" s="767"/>
      <c r="FU712" s="767"/>
      <c r="FV712" s="767"/>
      <c r="FW712" s="767"/>
      <c r="FX712" s="767"/>
      <c r="FY712" s="767"/>
      <c r="FZ712" s="767"/>
      <c r="GA712" s="767"/>
      <c r="GB712" s="767"/>
      <c r="GC712" s="767"/>
      <c r="GD712" s="767"/>
      <c r="GE712" s="767"/>
      <c r="GF712" s="767"/>
      <c r="GG712" s="767"/>
      <c r="GH712" s="767"/>
      <c r="GI712" s="767"/>
      <c r="GJ712" s="767"/>
      <c r="GK712" s="767"/>
      <c r="GL712" s="767"/>
      <c r="GM712" s="767"/>
      <c r="GN712" s="767"/>
      <c r="GO712" s="767"/>
      <c r="GP712" s="767"/>
      <c r="GQ712" s="767"/>
      <c r="GR712" s="767"/>
      <c r="GS712" s="767"/>
      <c r="GT712" s="767"/>
      <c r="GU712" s="767"/>
      <c r="GV712" s="767"/>
      <c r="GW712" s="767"/>
      <c r="GX712" s="767"/>
      <c r="GY712" s="767"/>
      <c r="GZ712" s="767"/>
      <c r="HA712" s="767"/>
      <c r="HB712" s="767"/>
      <c r="HC712" s="767"/>
    </row>
    <row r="713" spans="1:211" s="864" customFormat="1" ht="13.9" hidden="1" customHeight="1">
      <c r="A713" s="307"/>
      <c r="B713" s="351"/>
      <c r="C713" s="971" t="str">
        <f>IF('1C TSrécur17'!N$17&lt;&gt;0,'1C TSrécur17'!$B$12,"")</f>
        <v/>
      </c>
      <c r="D713" s="972"/>
      <c r="E713" s="973"/>
      <c r="F713" s="93" t="str">
        <f>IF(AND($C713='1C TSrécur17'!$B$12,'1C TSrécur17'!$B$16="récurrentes",'1C TSrécur17'!$N$17&lt;&gt;""),'1C TSrécur17'!$N$21,"")</f>
        <v/>
      </c>
      <c r="G713" s="842"/>
      <c r="H713" s="745">
        <v>0.21</v>
      </c>
      <c r="I713" s="747">
        <v>1</v>
      </c>
      <c r="J713" s="312"/>
      <c r="K713" s="680">
        <f t="shared" si="229"/>
        <v>0</v>
      </c>
      <c r="L713" s="527">
        <f>IF(OR('1C TSrécur17'!$B$12="",'1C TSrécur17'!N$30=0),0,IF(AND('1C TSrécur17'!$B$12&lt;&gt;"",$K$2="Pôle",'1C TSrécur17'!$C$12="OUI"),(('1C TSrécur17'!N$22+'1C TSrécur17'!N$23+'1C TSrécur17'!N$24+'1C TSrécur17'!N$25+'1C TSrécur17'!N$29)/'1C TSrécur17'!N$17),IF(AND('1C TSrécur17'!$B$12&lt;&gt;"",$K$2="Pôle",'1C TSrécur17'!$C$12="NON"),(('1C TSrécur17'!N$22+'1C TSrécur17'!N$23+'1C TSrécur17'!N$24+'1C TSrécur17'!N$25+'1C TSrécur17'!N$29)/'1C TSrécur17'!N$30),IF(AND('1C TSrécur17'!$B$12&lt;&gt;"",$K$2&lt;&gt;"Pôle",'1C TSrécur17'!$C$12="OUI"),(('1C TSrécur17'!N$22+'1C TSrécur17'!N$23+'1C TSrécur17'!N$24+'1C TSrécur17'!N$25+'1C TSrécur17'!N$26+'1C TSrécur17'!N$27+'1C TSrécur17'!N$28+'1C TSrécur17'!N$29)/'1C TSrécur17'!N$17),IF(AND('1C TSrécur17'!$B$12&lt;&gt;"",$K$2&lt;&gt;"Pôle",'1C TSrécur17'!$C$12="NON"),(('1C TSrécur17'!N$22+'1C TSrécur17'!N$23+'1C TSrécur17'!N$24+'1C TSrécur17'!N$25+'1C TSrécur17'!N$26+'1C TSrécur17'!N$27+'1C TSrécur17'!N$28+'1C TSrécur17'!N$29)/'1C TSrécur17'!N$30))))))</f>
        <v>0</v>
      </c>
      <c r="M713" s="527">
        <f>IF(OR('1C TSrécur17'!$B$12="",'1C TSrécur17'!N$30=0),0,IF(AND('1C TSrécur17'!$B$12&lt;&gt;"",$K$2="Pôle",'1C TSrécur17'!$C$12="OUI"),(('1C TSrécur17'!N$26+'1C TSrécur17'!N$27+'1C TSrécur17'!N$28)/'1C TSrécur17'!N$17),IF(AND('1C TSrécur17'!$B$12&lt;&gt;"",$K$2="Pôle",'1C TSrécur17'!$C$12="NON"),(('1C TSrécur17'!N$26+'1C TSrécur17'!N$27+'1C TSrécur17'!N$28)/'1C TSrécur17'!N$30),IF(AND('1C TSrécur17'!$B$12&lt;&gt;"",$K$2&lt;&gt;"Pôle"),0))))</f>
        <v>0</v>
      </c>
      <c r="N713" s="527">
        <f>IF(AND('1C TSrécur17'!$N$17&lt;&gt;0,'1C TSrécur17'!$N$30&lt;&gt;0),L713+M713,0)</f>
        <v>0</v>
      </c>
      <c r="O713" s="542" t="str">
        <f>IF(AND('1C TSrécur17'!N$17&lt;&gt;0,'1C TSrécur17'!$C$12="OUI"),'1C TSrécur17'!N$36/'1C TSrécur17'!N$17,"")</f>
        <v/>
      </c>
      <c r="P713" s="543" t="str">
        <f>IF(AND('1C TSrécur17'!N$17&lt;&gt;0,'1C TSrécur17'!$C$12="OUI"),'1C TSrécur17'!$N$37/'1C TSrécur17'!N$17,"")</f>
        <v/>
      </c>
      <c r="Q713" s="543" t="str">
        <f>IF(AND('1C TSrécur17'!N$17&lt;&gt;0,'1C TSrécur17'!$C$12="OUI"),'1C TSrécur17'!$N$38/'1C TSrécur17'!N$17,"")</f>
        <v/>
      </c>
      <c r="R713" s="543" t="str">
        <f>IF(AND('1C TSrécur17'!N$17&lt;&gt;0,'1C TSrécur17'!$C$12="OUI"),'1C TSrécur17'!$N$39/'1C TSrécur17'!N$17,"")</f>
        <v/>
      </c>
      <c r="S713" s="543" t="str">
        <f>IF(AND('1C TSrécur17'!N$17&lt;&gt;0,'1C TSrécur17'!$C$12="OUI"),'1C TSrécur17'!$N$40/'1C TSrécur17'!N$17,"")</f>
        <v/>
      </c>
      <c r="T713" s="543" t="str">
        <f>IF(AND('1C TSrécur17'!N$17&lt;&gt;0,'1C TSrécur17'!$C$12="OUI"),'1C TSrécur17'!$N$41/'1C TSrécur17'!N$17,"")</f>
        <v/>
      </c>
      <c r="U713" s="543" t="str">
        <f>IF(AND('1C TSrécur17'!N$17&lt;&gt;0,'1C TSrécur17'!$C$12="OUI"),'1C TSrécur17'!$N$42/'1C TSrécur17'!N$17,"")</f>
        <v/>
      </c>
      <c r="V713" s="543" t="str">
        <f>IF(AND('1C TSrécur17'!N$17&lt;&gt;0,'1C TSrécur17'!$C$12="OUI"),'1C TSrécur17'!$N$43/'1C TSrécur17'!N$17,"")</f>
        <v/>
      </c>
      <c r="W713" s="543" t="str">
        <f>IF(AND('1C TSrécur17'!N$17&lt;&gt;0,'1C TSrécur17'!$C$12="OUI"),'1C TSrécur17'!$N$44/'1C TSrécur17'!N$17,"")</f>
        <v/>
      </c>
      <c r="X713" s="543" t="str">
        <f>IF(AND('1C TSrécur17'!N$17&lt;&gt;0,'1C TSrécur17'!$C$12="OUI"),'1C TSrécur17'!$N$45/'1C TSrécur17'!N$17,"")</f>
        <v/>
      </c>
      <c r="Y713" s="543" t="str">
        <f>IF(AND('1C TSrécur17'!N$17&lt;&gt;0,'1C TSrécur17'!$C$12="OUI"),'1C TSrécur17'!$N$46/'1C TSrécur17'!N$17,"")</f>
        <v/>
      </c>
      <c r="Z713" s="543" t="str">
        <f>IF(AND('1C TSrécur17'!N$17&lt;&gt;0,'1C TSrécur17'!$C$12="OUI"),'1C TSrécur17'!$N$47/'1C TSrécur17'!N$17,"")</f>
        <v/>
      </c>
      <c r="AA713" s="543" t="str">
        <f>IF(AND('1C TSrécur17'!N$17&lt;&gt;0,'1C TSrécur17'!$C$12="OUI"),'1C TSrécur17'!$N$48/'1C TSrécur17'!N$17,"")</f>
        <v/>
      </c>
      <c r="AB713" s="543" t="str">
        <f>IF(AND('1C TSrécur17'!N$17&lt;&gt;0,'1C TSrécur17'!$C$12="OUI"),'1C TSrécur17'!$N$49/'1C TSrécur17'!N$17,"")</f>
        <v/>
      </c>
      <c r="AC713" s="543" t="str">
        <f>IF(AND('1C TSrécur17'!N$17&lt;&gt;0,'1C TSrécur17'!$C$12="OUI"),'1C TSrécur17'!$N$50/'1C TSrécur17'!N$17,"")</f>
        <v/>
      </c>
      <c r="AD713" s="543" t="str">
        <f>IF(AND('1C TSrécur17'!N$17&lt;&gt;0,'1C TSrécur17'!$C$12="OUI"),'1C TSrécur17'!$N$51/'1C TSrécur17'!N$17,"")</f>
        <v/>
      </c>
      <c r="AE713" s="543" t="str">
        <f>IF(AND('1C TSrécur17'!N$17&lt;&gt;0,'1C TSrécur17'!$C$12="OUI"),'1C TSrécur17'!$N$52/'1C TSrécur17'!N$17,"")</f>
        <v/>
      </c>
      <c r="AF713" s="543" t="str">
        <f>IF(AND('1C TSrécur17'!N$17&lt;&gt;0,'1C TSrécur17'!$C$12="OUI"),'1C TSrécur17'!$N$53/'1C TSrécur17'!N$17,"")</f>
        <v/>
      </c>
      <c r="AG713" s="543" t="str">
        <f>IF(AND('1C TSrécur17'!N$17&lt;&gt;0,'1C TSrécur17'!$C$12="OUI"),'1C TSrécur17'!$N$54/'1C TSrécur17'!N$17,"")</f>
        <v/>
      </c>
      <c r="AH713" s="543" t="str">
        <f>IF(AND('1C TSrécur17'!N$17&lt;&gt;0,'1C TSrécur17'!$C$12="OUI"),'1C TSrécur17'!$N$55/'1C TSrécur17'!N$17,"")</f>
        <v/>
      </c>
      <c r="AI713" s="543" t="str">
        <f>IF(AND('1C TSrécur17'!N$17&lt;&gt;0,'1C TSrécur17'!$C$12="OUI"),'1C TSrécur17'!$N$56/'1C TSrécur17'!N$17,"")</f>
        <v/>
      </c>
      <c r="AJ713" s="543" t="str">
        <f>IF(AND('1C TSrécur17'!N$17&lt;&gt;0,'1C TSrécur17'!$C$12="OUI"),'1C TSrécur17'!$N$57/'1C TSrécur17'!N$17,"")</f>
        <v/>
      </c>
      <c r="AK713" s="543">
        <f>IF(AND('1C TSrécur17'!N$17&lt;&gt;0,'1C TSrécur17'!$C$12="OUI"),'1C TSrécur17'!N$58/'1C TSrécur17'!N$17,0)</f>
        <v>0</v>
      </c>
      <c r="AL713" s="72">
        <f>IF(AND('1C TSrécur17'!$B$12&lt;&gt;"",'1C TSrécur17'!$C$12="OUI"),N713+AK713,N713)</f>
        <v>0</v>
      </c>
      <c r="AM713" s="344">
        <f t="shared" si="186"/>
        <v>0</v>
      </c>
      <c r="AN713" s="344">
        <f t="shared" si="187"/>
        <v>0</v>
      </c>
      <c r="AO713" s="345">
        <f t="shared" si="231"/>
        <v>0</v>
      </c>
      <c r="AP713" s="573">
        <f t="shared" si="232"/>
        <v>0</v>
      </c>
      <c r="AQ713" s="583">
        <f t="shared" si="233"/>
        <v>0</v>
      </c>
      <c r="AR713" s="579"/>
      <c r="AS713" s="102"/>
      <c r="AT713" s="27" t="str">
        <f>IF('1C TSrécur17'!N$17*FICHE!$C$13&lt;J713,"Forfait limité à "&amp;FICHE!$C$13&amp;"€/jour","")</f>
        <v/>
      </c>
      <c r="AU713" s="592"/>
      <c r="AV713" s="824"/>
      <c r="AW713" s="824"/>
      <c r="AX713" s="824"/>
      <c r="AY713" s="824"/>
      <c r="AZ713" s="824"/>
      <c r="BA713" s="767"/>
      <c r="BB713" s="767"/>
      <c r="BC713" s="767"/>
      <c r="BD713" s="767"/>
      <c r="BE713" s="767"/>
      <c r="BF713" s="767"/>
      <c r="BG713" s="767"/>
      <c r="BH713" s="767"/>
      <c r="BI713" s="767"/>
      <c r="BJ713" s="767"/>
      <c r="BK713" s="767"/>
      <c r="BL713" s="767"/>
      <c r="BM713" s="767"/>
      <c r="BN713" s="767"/>
      <c r="BO713" s="767"/>
      <c r="BP713" s="767"/>
      <c r="BQ713" s="767"/>
      <c r="BR713" s="767"/>
      <c r="BS713" s="767"/>
      <c r="BT713" s="767"/>
      <c r="BU713" s="767"/>
      <c r="BV713" s="767"/>
      <c r="BW713" s="767"/>
      <c r="BX713" s="767"/>
      <c r="BY713" s="767"/>
      <c r="BZ713" s="767"/>
      <c r="CA713" s="767"/>
      <c r="CB713" s="767"/>
      <c r="CC713" s="767"/>
      <c r="CD713" s="767"/>
      <c r="CE713" s="767"/>
      <c r="CF713" s="767"/>
      <c r="CG713" s="767"/>
      <c r="CH713" s="767"/>
      <c r="CI713" s="767"/>
      <c r="CJ713" s="767"/>
      <c r="CK713" s="767"/>
      <c r="CL713" s="767"/>
      <c r="CM713" s="767"/>
      <c r="CN713" s="767"/>
      <c r="CO713" s="767"/>
      <c r="CP713" s="767"/>
      <c r="CQ713" s="767"/>
      <c r="CR713" s="767"/>
      <c r="CS713" s="767"/>
      <c r="CT713" s="767"/>
      <c r="CU713" s="767"/>
      <c r="CV713" s="767"/>
      <c r="CW713" s="767"/>
      <c r="CX713" s="767"/>
      <c r="CY713" s="767"/>
      <c r="CZ713" s="767"/>
      <c r="DA713" s="767"/>
      <c r="DB713" s="767"/>
      <c r="DC713" s="767"/>
      <c r="DD713" s="767"/>
      <c r="DE713" s="767"/>
      <c r="DF713" s="767"/>
      <c r="DG713" s="767"/>
      <c r="DH713" s="767"/>
      <c r="DI713" s="767"/>
      <c r="DJ713" s="767"/>
      <c r="DK713" s="767"/>
      <c r="DL713" s="767"/>
      <c r="DM713" s="767"/>
      <c r="DN713" s="767"/>
      <c r="DO713" s="767"/>
      <c r="DP713" s="767"/>
      <c r="DQ713" s="767"/>
      <c r="DR713" s="767"/>
      <c r="DS713" s="767"/>
      <c r="DT713" s="767"/>
      <c r="DU713" s="767"/>
      <c r="DV713" s="767"/>
      <c r="DW713" s="767"/>
      <c r="DX713" s="767"/>
      <c r="DY713" s="767"/>
      <c r="DZ713" s="767"/>
      <c r="EA713" s="767"/>
      <c r="EB713" s="767"/>
      <c r="EC713" s="767"/>
      <c r="ED713" s="767"/>
      <c r="EE713" s="767"/>
      <c r="EF713" s="767"/>
      <c r="EG713" s="767"/>
      <c r="EH713" s="767"/>
      <c r="EI713" s="767"/>
      <c r="EJ713" s="767"/>
      <c r="EK713" s="767"/>
      <c r="EL713" s="767"/>
      <c r="EM713" s="767"/>
      <c r="EN713" s="767"/>
      <c r="EO713" s="767"/>
      <c r="EP713" s="767"/>
      <c r="EQ713" s="767"/>
      <c r="ER713" s="767"/>
      <c r="ES713" s="767"/>
      <c r="ET713" s="767"/>
      <c r="EU713" s="767"/>
      <c r="EV713" s="767"/>
      <c r="EW713" s="767"/>
      <c r="EX713" s="767"/>
      <c r="EY713" s="767"/>
      <c r="EZ713" s="767"/>
      <c r="FA713" s="767"/>
      <c r="FB713" s="767"/>
      <c r="FC713" s="767"/>
      <c r="FD713" s="767"/>
      <c r="FE713" s="767"/>
      <c r="FF713" s="767"/>
      <c r="FG713" s="767"/>
      <c r="FH713" s="767"/>
      <c r="FI713" s="767"/>
      <c r="FJ713" s="767"/>
      <c r="FK713" s="767"/>
      <c r="FL713" s="767"/>
      <c r="FM713" s="767"/>
      <c r="FN713" s="767"/>
      <c r="FO713" s="767"/>
      <c r="FP713" s="767"/>
      <c r="FQ713" s="767"/>
      <c r="FR713" s="767"/>
      <c r="FS713" s="767"/>
      <c r="FT713" s="767"/>
      <c r="FU713" s="767"/>
      <c r="FV713" s="767"/>
      <c r="FW713" s="767"/>
      <c r="FX713" s="767"/>
      <c r="FY713" s="767"/>
      <c r="FZ713" s="767"/>
      <c r="GA713" s="767"/>
      <c r="GB713" s="767"/>
      <c r="GC713" s="767"/>
      <c r="GD713" s="767"/>
      <c r="GE713" s="767"/>
      <c r="GF713" s="767"/>
      <c r="GG713" s="767"/>
      <c r="GH713" s="767"/>
      <c r="GI713" s="767"/>
      <c r="GJ713" s="767"/>
      <c r="GK713" s="767"/>
      <c r="GL713" s="767"/>
      <c r="GM713" s="767"/>
      <c r="GN713" s="767"/>
      <c r="GO713" s="767"/>
      <c r="GP713" s="767"/>
      <c r="GQ713" s="767"/>
      <c r="GR713" s="767"/>
      <c r="GS713" s="767"/>
      <c r="GT713" s="767"/>
      <c r="GU713" s="767"/>
      <c r="GV713" s="767"/>
      <c r="GW713" s="767"/>
      <c r="GX713" s="767"/>
      <c r="GY713" s="767"/>
      <c r="GZ713" s="767"/>
      <c r="HA713" s="767"/>
      <c r="HB713" s="767"/>
      <c r="HC713" s="767"/>
    </row>
    <row r="714" spans="1:211" ht="13.9" hidden="1" customHeight="1">
      <c r="A714" s="309"/>
      <c r="B714" s="338"/>
      <c r="C714" s="974" t="str">
        <f>IF('1C TSrécur17'!O$17&lt;&gt;0,'1C TSrécur17'!$B$12,"")</f>
        <v/>
      </c>
      <c r="D714" s="975"/>
      <c r="E714" s="976"/>
      <c r="F714" s="828" t="str">
        <f>IF(AND($C714='1C TSrécur17'!$B$12,'1C TSrécur17'!$B$16="récurrentes",'1C TSrécur17'!$O$17&lt;&gt;""),'1C TSrécur17'!$O$21,"")</f>
        <v/>
      </c>
      <c r="G714" s="237"/>
      <c r="H714" s="763">
        <v>0.21</v>
      </c>
      <c r="I714" s="764">
        <v>1</v>
      </c>
      <c r="J714" s="316"/>
      <c r="K714" s="829">
        <f t="shared" si="229"/>
        <v>0</v>
      </c>
      <c r="L714" s="830">
        <f>IF(OR('1C TSrécur17'!$B$12="",'1C TSrécur17'!O$30=0),0,IF(AND('1C TSrécur17'!$B$12&lt;&gt;"",$K$2="Pôle",'1C TSrécur17'!$C$12="OUI"),(('1C TSrécur17'!O$22+'1C TSrécur17'!O$23+'1C TSrécur17'!O$24+'1C TSrécur17'!O$25+'1C TSrécur17'!O$29)/'1C TSrécur17'!O$17),IF(AND('1C TSrécur17'!$B$12&lt;&gt;"",$K$2="Pôle",'1C TSrécur17'!$C$12="NON"),(('1C TSrécur17'!O$22+'1C TSrécur17'!O$23+'1C TSrécur17'!O$24+'1C TSrécur17'!O$25+'1C TSrécur17'!O$29)/'1C TSrécur17'!O$30),IF(AND('1C TSrécur17'!$B$12&lt;&gt;"",$K$2&lt;&gt;"Pôle",'1C TSrécur17'!$C$12="OUI"),(('1C TSrécur17'!O$22+'1C TSrécur17'!O$23+'1C TSrécur17'!O$24+'1C TSrécur17'!O$25+'1C TSrécur17'!O$26+'1C TSrécur17'!O$27+'1C TSrécur17'!O$28+'1C TSrécur17'!O$29)/'1C TSrécur17'!O$17),IF(AND('1C TSrécur17'!$B$12&lt;&gt;"",$K$2&lt;&gt;"Pôle",'1C TSrécur17'!$C$12="NON"),(('1C TSrécur17'!O$22+'1C TSrécur17'!O$23+'1C TSrécur17'!O$24+'1C TSrécur17'!O$25+'1C TSrécur17'!O$26+'1C TSrécur17'!O$27+'1C TSrécur17'!O$28+'1C TSrécur17'!O$29)/'1C TSrécur17'!O$30))))))</f>
        <v>0</v>
      </c>
      <c r="M714" s="830">
        <f>IF(OR('1C TSrécur17'!$B$12="",'1C TSrécur17'!O$30=0),0,IF(AND('1C TSrécur17'!$B$12&lt;&gt;"",$K$2="Pôle",'1C TSrécur17'!$C$12="OUI"),(('1C TSrécur17'!O$26+'1C TSrécur17'!O$27+'1C TSrécur17'!O$28)/'1C TSrécur17'!O$17),IF(AND('1C TSrécur17'!$B$12&lt;&gt;"",$K$2="Pôle",'1C TSrécur17'!$C$12="NON"),(('1C TSrécur17'!O$26+'1C TSrécur17'!O$27+'1C TSrécur17'!O$28)/'1C TSrécur17'!O$30),IF(AND('1C TSrécur17'!$B$12&lt;&gt;"",$K$2&lt;&gt;"Pôle"),0))))</f>
        <v>0</v>
      </c>
      <c r="N714" s="830">
        <f>IF(AND('1C TSrécur17'!$O$17&lt;&gt;0,'1C TSrécur17'!$O$30&lt;&gt;0),L714+M714,0)</f>
        <v>0</v>
      </c>
      <c r="O714" s="831" t="str">
        <f>IF(AND('1C TSrécur17'!O$17&lt;&gt;0,'1C TSrécur17'!$C$12="OUI"),'1C TSrécur17'!O$36/'1C TSrécur17'!O$17,"")</f>
        <v/>
      </c>
      <c r="P714" s="832" t="str">
        <f>IF(AND('1C TSrécur17'!O$17&lt;&gt;0,'1C TSrécur17'!$C$12="OUI"),'1C TSrécur17'!$O$37/'1C TSrécur17'!O$17,"")</f>
        <v/>
      </c>
      <c r="Q714" s="832" t="str">
        <f>IF(AND('1C TSrécur17'!O$17&lt;&gt;0,'1C TSrécur17'!$C$12="OUI"),'1C TSrécur17'!$O$38/'1C TSrécur17'!O$17,"")</f>
        <v/>
      </c>
      <c r="R714" s="832" t="str">
        <f>IF(AND('1C TSrécur17'!O$17&lt;&gt;0,'1C TSrécur17'!$C$12="OUI"),'1C TSrécur17'!$O$39/'1C TSrécur17'!O$17,"")</f>
        <v/>
      </c>
      <c r="S714" s="832" t="str">
        <f>IF(AND('1C TSrécur17'!O$17&lt;&gt;0,'1C TSrécur17'!$C$12="OUI"),'1C TSrécur17'!$O$40/'1C TSrécur17'!O$17,"")</f>
        <v/>
      </c>
      <c r="T714" s="832" t="str">
        <f>IF(AND('1C TSrécur17'!O$17&lt;&gt;0,'1C TSrécur17'!$C$12="OUI"),'1C TSrécur17'!$O$41/'1C TSrécur17'!O$17,"")</f>
        <v/>
      </c>
      <c r="U714" s="832" t="str">
        <f>IF(AND('1C TSrécur17'!O$17&lt;&gt;0,'1C TSrécur17'!$C$12="OUI"),'1C TSrécur17'!$O$42/'1C TSrécur17'!O$17,"")</f>
        <v/>
      </c>
      <c r="V714" s="832" t="str">
        <f>IF(AND('1C TSrécur17'!O$17&lt;&gt;0,'1C TSrécur17'!$C$12="OUI"),'1C TSrécur17'!$O$43/'1C TSrécur17'!O$17,"")</f>
        <v/>
      </c>
      <c r="W714" s="832" t="str">
        <f>IF(AND('1C TSrécur17'!O$17&lt;&gt;0,'1C TSrécur17'!$C$12="OUI"),'1C TSrécur17'!$O$44/'1C TSrécur17'!O$17,"")</f>
        <v/>
      </c>
      <c r="X714" s="832" t="str">
        <f>IF(AND('1C TSrécur17'!O$17&lt;&gt;0,'1C TSrécur17'!$C$12="OUI"),'1C TSrécur17'!$O$45/'1C TSrécur17'!O$17,"")</f>
        <v/>
      </c>
      <c r="Y714" s="832" t="str">
        <f>IF(AND('1C TSrécur17'!O$17&lt;&gt;0,'1C TSrécur17'!$C$12="OUI"),'1C TSrécur17'!$O$46/'1C TSrécur17'!O$17,"")</f>
        <v/>
      </c>
      <c r="Z714" s="832" t="str">
        <f>IF(AND('1C TSrécur17'!O$17&lt;&gt;0,'1C TSrécur17'!$C$12="OUI"),'1C TSrécur17'!$O$47/'1C TSrécur17'!O$17,"")</f>
        <v/>
      </c>
      <c r="AA714" s="832" t="str">
        <f>IF(AND('1C TSrécur17'!O$17&lt;&gt;0,'1C TSrécur17'!$C$12="OUI"),'1C TSrécur17'!$O$48/'1C TSrécur17'!O$17,"")</f>
        <v/>
      </c>
      <c r="AB714" s="832" t="str">
        <f>IF(AND('1C TSrécur17'!O$17&lt;&gt;0,'1C TSrécur17'!$C$12="OUI"),'1C TSrécur17'!$O$49/'1C TSrécur17'!O$17,"")</f>
        <v/>
      </c>
      <c r="AC714" s="832" t="str">
        <f>IF(AND('1C TSrécur17'!O$17&lt;&gt;0,'1C TSrécur17'!$C$12="OUI"),'1C TSrécur17'!$O$50/'1C TSrécur17'!O$17,"")</f>
        <v/>
      </c>
      <c r="AD714" s="832" t="str">
        <f>IF(AND('1C TSrécur17'!O$17&lt;&gt;0,'1C TSrécur17'!$C$12="OUI"),'1C TSrécur17'!$O$51/'1C TSrécur17'!O$17,"")</f>
        <v/>
      </c>
      <c r="AE714" s="832" t="str">
        <f>IF(AND('1C TSrécur17'!O$17&lt;&gt;0,'1C TSrécur17'!$C$12="OUI"),'1C TSrécur17'!$O$52/'1C TSrécur17'!O$17,"")</f>
        <v/>
      </c>
      <c r="AF714" s="832" t="str">
        <f>IF(AND('1C TSrécur17'!O$17&lt;&gt;0,'1C TSrécur17'!$C$12="OUI"),'1C TSrécur17'!$O$53/'1C TSrécur17'!O$17,"")</f>
        <v/>
      </c>
      <c r="AG714" s="832" t="str">
        <f>IF(AND('1C TSrécur17'!O$17&lt;&gt;0,'1C TSrécur17'!$C$12="OUI"),'1C TSrécur17'!$O$54/'1C TSrécur17'!O$17,"")</f>
        <v/>
      </c>
      <c r="AH714" s="832" t="str">
        <f>IF(AND('1C TSrécur17'!O$17&lt;&gt;0,'1C TSrécur17'!$C$12="OUI"),'1C TSrécur17'!$O$55/'1C TSrécur17'!O$17,"")</f>
        <v/>
      </c>
      <c r="AI714" s="832" t="str">
        <f>IF(AND('1C TSrécur17'!O$17&lt;&gt;0,'1C TSrécur17'!$C$12="OUI"),'1C TSrécur17'!$O$56/'1C TSrécur17'!O$17,"")</f>
        <v/>
      </c>
      <c r="AJ714" s="832" t="str">
        <f>IF(AND('1C TSrécur17'!O$17&lt;&gt;0,'1C TSrécur17'!$C$12="OUI"),'1C TSrécur17'!$O$57/'1C TSrécur17'!O$17,"")</f>
        <v/>
      </c>
      <c r="AK714" s="832">
        <f>IF(AND('1C TSrécur17'!O$17&lt;&gt;0,'1C TSrécur17'!$C$12="OUI"),'1C TSrécur17'!O$58/'1C TSrécur17'!O$17,0)</f>
        <v>0</v>
      </c>
      <c r="AL714" s="73">
        <f>IF(AND('1C TSrécur17'!$B$12&lt;&gt;"",'1C TSrécur17'!$C$12="OUI"),N714+AK714,N714)</f>
        <v>0</v>
      </c>
      <c r="AM714" s="346">
        <f t="shared" si="186"/>
        <v>0</v>
      </c>
      <c r="AN714" s="346">
        <f t="shared" si="187"/>
        <v>0</v>
      </c>
      <c r="AO714" s="347">
        <f>AM714+AN714</f>
        <v>0</v>
      </c>
      <c r="AP714" s="575">
        <f>AM714-AR714</f>
        <v>0</v>
      </c>
      <c r="AQ714" s="584">
        <f t="shared" si="233"/>
        <v>0</v>
      </c>
      <c r="AR714" s="580"/>
      <c r="AS714" s="208"/>
      <c r="AT714" s="209" t="str">
        <f>IF('1C TSrécur17'!O$17*FICHE!$C$13&lt;J714,"Forfait limité à "&amp;FICHE!$C$13&amp;"€/jour","")</f>
        <v/>
      </c>
      <c r="AU714" s="591"/>
    </row>
    <row r="715" spans="1:211" ht="13.9" hidden="1" customHeight="1">
      <c r="A715" s="309"/>
      <c r="B715" s="338"/>
      <c r="C715" s="962" t="str">
        <f>IF('1C TSrécur17'!P$17&lt;&gt;0,'1C TSrécur17'!$B$12,"")</f>
        <v/>
      </c>
      <c r="D715" s="963"/>
      <c r="E715" s="964"/>
      <c r="F715" s="211" t="str">
        <f>IF(AND($C715='1C TSrécur17'!$B$12,'1C TSrécur17'!$B$16="récurrentes",'1C TSrécur17'!$P$17&lt;&gt;""),'1C TSrécur17'!$P$21,"")</f>
        <v/>
      </c>
      <c r="G715" s="235"/>
      <c r="H715" s="745">
        <v>0.21</v>
      </c>
      <c r="I715" s="747">
        <v>1</v>
      </c>
      <c r="J715" s="316"/>
      <c r="K715" s="786">
        <f t="shared" si="229"/>
        <v>0</v>
      </c>
      <c r="L715" s="539">
        <f>IF(OR('1C TSrécur17'!$B$12="",'1C TSrécur17'!P$30=0),0,IF(AND('1C TSrécur17'!$B$12&lt;&gt;"",$K$2="Pôle",'1C TSrécur17'!$C$12="OUI"),(('1C TSrécur17'!P$22+'1C TSrécur17'!P$23+'1C TSrécur17'!P$24+'1C TSrécur17'!P$25+'1C TSrécur17'!P$29)/'1C TSrécur17'!P$17),IF(AND('1C TSrécur17'!$B$12&lt;&gt;"",$K$2="Pôle",'1C TSrécur17'!$C$12="NON"),(('1C TSrécur17'!P$22+'1C TSrécur17'!P$23+'1C TSrécur17'!P$24+'1C TSrécur17'!P$25+'1C TSrécur17'!P$29)/'1C TSrécur17'!P$30),IF(AND('1C TSrécur17'!$B$12&lt;&gt;"",$K$2&lt;&gt;"Pôle",'1C TSrécur17'!$C$12="OUI"),(('1C TSrécur17'!P$22+'1C TSrécur17'!P$23+'1C TSrécur17'!P$24+'1C TSrécur17'!P$25+'1C TSrécur17'!P$26+'1C TSrécur17'!P$27+'1C TSrécur17'!P$28+'1C TSrécur17'!P$29)/'1C TSrécur17'!P$17),IF(AND('1C TSrécur17'!$B$12&lt;&gt;"",$K$2&lt;&gt;"Pôle",'1C TSrécur17'!$C$12="NON"),(('1C TSrécur17'!P$22+'1C TSrécur17'!P$23+'1C TSrécur17'!P$24+'1C TSrécur17'!P$25+'1C TSrécur17'!P$26+'1C TSrécur17'!P$27+'1C TSrécur17'!P$28+'1C TSrécur17'!P$29)/'1C TSrécur17'!P$30))))))</f>
        <v>0</v>
      </c>
      <c r="M715" s="539">
        <f>IF(OR('1C TSrécur17'!$B$12="",'1C TSrécur17'!P$30=0),0,IF(AND('1C TSrécur17'!$B$12&lt;&gt;"",$K$2="Pôle",'1C TSrécur17'!$C$12="OUI"),(('1C TSrécur17'!P$26+'1C TSrécur17'!P$27+'1C TSrécur17'!P$28)/'1C TSrécur17'!P$17),IF(AND('1C TSrécur17'!$B$12&lt;&gt;"",$K$2="Pôle",'1C TSrécur17'!$C$12="NON"),(('1C TSrécur17'!P$26+'1C TSrécur17'!P$27+'1C TSrécur17'!P$28)/'1C TSrécur17'!P$30),IF(AND('1C TSrécur17'!$B$12&lt;&gt;"",$K$2&lt;&gt;"Pôle"),0))))</f>
        <v>0</v>
      </c>
      <c r="N715" s="539">
        <f>IF(AND('1C TSrécur17'!$P$17&lt;&gt;0,'1C TSrécur17'!$P$30&lt;&gt;0),L715+M715,0)</f>
        <v>0</v>
      </c>
      <c r="O715" s="544" t="str">
        <f>IF(AND('1C TSrécur17'!P$17&lt;&gt;0,'1C TSrécur17'!$C$12="OUI"),'1C TSrécur17'!P$36/'1C TSrécur17'!P$17,"")</f>
        <v/>
      </c>
      <c r="P715" s="545" t="str">
        <f>IF(AND('1C TSrécur17'!P$17&lt;&gt;0,'1C TSrécur17'!$C$12="OUI"),'1C TSrécur17'!$P$37/'1C TSrécur17'!P$17,"")</f>
        <v/>
      </c>
      <c r="Q715" s="545" t="str">
        <f>IF(AND('1C TSrécur17'!P$17&lt;&gt;0,'1C TSrécur17'!$C$12="OUI"),'1C TSrécur17'!$P$38/'1C TSrécur17'!P$17,"")</f>
        <v/>
      </c>
      <c r="R715" s="545" t="str">
        <f>IF(AND('1C TSrécur17'!P$17&lt;&gt;0,'1C TSrécur17'!$C$12="OUI"),'1C TSrécur17'!$P$39/'1C TSrécur17'!P$17,"")</f>
        <v/>
      </c>
      <c r="S715" s="545" t="str">
        <f>IF(AND('1C TSrécur17'!P$17&lt;&gt;0,'1C TSrécur17'!$C$12="OUI"),'1C TSrécur17'!$P$40/'1C TSrécur17'!P$17,"")</f>
        <v/>
      </c>
      <c r="T715" s="545" t="str">
        <f>IF(AND('1C TSrécur17'!P$17&lt;&gt;0,'1C TSrécur17'!$C$12="OUI"),'1C TSrécur17'!$P$41/'1C TSrécur17'!P$17,"")</f>
        <v/>
      </c>
      <c r="U715" s="545" t="str">
        <f>IF(AND('1C TSrécur17'!P$17&lt;&gt;0,'1C TSrécur17'!$C$12="OUI"),'1C TSrécur17'!$P$42/'1C TSrécur17'!P$17,"")</f>
        <v/>
      </c>
      <c r="V715" s="545" t="str">
        <f>IF(AND('1C TSrécur17'!P$17&lt;&gt;0,'1C TSrécur17'!$C$12="OUI"),'1C TSrécur17'!$P$43/'1C TSrécur17'!P$17,"")</f>
        <v/>
      </c>
      <c r="W715" s="545" t="str">
        <f>IF(AND('1C TSrécur17'!P$17&lt;&gt;0,'1C TSrécur17'!$C$12="OUI"),'1C TSrécur17'!$P$44/'1C TSrécur17'!P$17,"")</f>
        <v/>
      </c>
      <c r="X715" s="545" t="str">
        <f>IF(AND('1C TSrécur17'!P$17&lt;&gt;0,'1C TSrécur17'!$C$12="OUI"),'1C TSrécur17'!$P$45/'1C TSrécur17'!P$17,"")</f>
        <v/>
      </c>
      <c r="Y715" s="545" t="str">
        <f>IF(AND('1C TSrécur17'!P$17&lt;&gt;0,'1C TSrécur17'!$C$12="OUI"),'1C TSrécur17'!$P$46/'1C TSrécur17'!P$17,"")</f>
        <v/>
      </c>
      <c r="Z715" s="545" t="str">
        <f>IF(AND('1C TSrécur17'!P$17&lt;&gt;0,'1C TSrécur17'!$C$12="OUI"),'1C TSrécur17'!$P$47/'1C TSrécur17'!P$17,"")</f>
        <v/>
      </c>
      <c r="AA715" s="545" t="str">
        <f>IF(AND('1C TSrécur17'!P$17&lt;&gt;0,'1C TSrécur17'!$C$12="OUI"),'1C TSrécur17'!$P$48/'1C TSrécur17'!P$17,"")</f>
        <v/>
      </c>
      <c r="AB715" s="545" t="str">
        <f>IF(AND('1C TSrécur17'!P$17&lt;&gt;0,'1C TSrécur17'!$C$12="OUI"),'1C TSrécur17'!$P$49/'1C TSrécur17'!P$17,"")</f>
        <v/>
      </c>
      <c r="AC715" s="545" t="str">
        <f>IF(AND('1C TSrécur17'!P$17&lt;&gt;0,'1C TSrécur17'!$C$12="OUI"),'1C TSrécur17'!$P$50/'1C TSrécur17'!P$17,"")</f>
        <v/>
      </c>
      <c r="AD715" s="545" t="str">
        <f>IF(AND('1C TSrécur17'!P$17&lt;&gt;0,'1C TSrécur17'!$C$12="OUI"),'1C TSrécur17'!$P$51/'1C TSrécur17'!P$17,"")</f>
        <v/>
      </c>
      <c r="AE715" s="545" t="str">
        <f>IF(AND('1C TSrécur17'!P$17&lt;&gt;0,'1C TSrécur17'!$C$12="OUI"),'1C TSrécur17'!$P$52/'1C TSrécur17'!P$17,"")</f>
        <v/>
      </c>
      <c r="AF715" s="545" t="str">
        <f>IF(AND('1C TSrécur17'!P$17&lt;&gt;0,'1C TSrécur17'!$C$12="OUI"),'1C TSrécur17'!$P$53/'1C TSrécur17'!P$17,"")</f>
        <v/>
      </c>
      <c r="AG715" s="545" t="str">
        <f>IF(AND('1C TSrécur17'!P$17&lt;&gt;0,'1C TSrécur17'!$C$12="OUI"),'1C TSrécur17'!$P$54/'1C TSrécur17'!P$17,"")</f>
        <v/>
      </c>
      <c r="AH715" s="545" t="str">
        <f>IF(AND('1C TSrécur17'!P$17&lt;&gt;0,'1C TSrécur17'!$C$12="OUI"),'1C TSrécur17'!$P$55/'1C TSrécur17'!P$17,"")</f>
        <v/>
      </c>
      <c r="AI715" s="545" t="str">
        <f>IF(AND('1C TSrécur17'!P$17&lt;&gt;0,'1C TSrécur17'!$C$12="OUI"),'1C TSrécur17'!$P$56/'1C TSrécur17'!P$17,"")</f>
        <v/>
      </c>
      <c r="AJ715" s="545" t="str">
        <f>IF(AND('1C TSrécur17'!P$17&lt;&gt;0,'1C TSrécur17'!$C$12="OUI"),'1C TSrécur17'!$P$57/'1C TSrécur17'!P$17,"")</f>
        <v/>
      </c>
      <c r="AK715" s="545">
        <f>IF(AND('1C TSrécur17'!P$17&lt;&gt;0,'1C TSrécur17'!$C$12="OUI"),'1C TSrécur17'!P$58/'1C TSrécur17'!P$17,0)</f>
        <v>0</v>
      </c>
      <c r="AL715" s="73">
        <f>IF(AND('1C TSrécur17'!$B$12&lt;&gt;"",'1C TSrécur17'!$C$12="OUI"),N715+AK715,N715)</f>
        <v>0</v>
      </c>
      <c r="AM715" s="344">
        <f t="shared" si="186"/>
        <v>0</v>
      </c>
      <c r="AN715" s="344">
        <f t="shared" si="187"/>
        <v>0</v>
      </c>
      <c r="AO715" s="345">
        <f t="shared" ref="AO715:AO725" si="234">AM715+AN715</f>
        <v>0</v>
      </c>
      <c r="AP715" s="573">
        <f t="shared" ref="AP715:AP725" si="235">AM715-AR715</f>
        <v>0</v>
      </c>
      <c r="AQ715" s="583">
        <f t="shared" si="233"/>
        <v>0</v>
      </c>
      <c r="AR715" s="579"/>
      <c r="AS715" s="102"/>
      <c r="AT715" s="209" t="str">
        <f>IF('1C TSrécur17'!P$17*FICHE!$C$13&lt;J715,"Forfait limité à "&amp;FICHE!$C$13&amp;"€/jour","")</f>
        <v/>
      </c>
      <c r="AU715" s="592"/>
    </row>
    <row r="716" spans="1:211" ht="13.9" hidden="1" customHeight="1">
      <c r="A716" s="309"/>
      <c r="B716" s="338"/>
      <c r="C716" s="962" t="str">
        <f>IF('1C TSrécur17'!Q$17&lt;&gt;0,'1C TSrécur17'!$B$12,"")</f>
        <v/>
      </c>
      <c r="D716" s="963"/>
      <c r="E716" s="964"/>
      <c r="F716" s="211" t="str">
        <f>IF(AND($C716='1C TSrécur17'!$B$12,'1C TSrécur17'!$B$16="récurrentes",'1C TSrécur17'!$Q$17&lt;&gt;""),'1C TSrécur17'!$Q$21,"")</f>
        <v/>
      </c>
      <c r="G716" s="235"/>
      <c r="H716" s="745">
        <v>0.21</v>
      </c>
      <c r="I716" s="747">
        <v>1</v>
      </c>
      <c r="J716" s="316"/>
      <c r="K716" s="786">
        <f t="shared" si="229"/>
        <v>0</v>
      </c>
      <c r="L716" s="539">
        <f>IF(OR('1C TSrécur17'!$B$12="",'1C TSrécur17'!Q$30=0),0,IF(AND('1C TSrécur17'!$B$12&lt;&gt;"",$K$2="Pôle",'1C TSrécur17'!$C$12="OUI"),(('1C TSrécur17'!Q$22+'1C TSrécur17'!Q$23+'1C TSrécur17'!Q$24+'1C TSrécur17'!Q$25+'1C TSrécur17'!Q$29)/'1C TSrécur17'!Q$17),IF(AND('1C TSrécur17'!$B$12&lt;&gt;"",$K$2="Pôle",'1C TSrécur17'!$C$12="NON"),(('1C TSrécur17'!Q$22+'1C TSrécur17'!Q$23+'1C TSrécur17'!Q$24+'1C TSrécur17'!Q$25+'1C TSrécur17'!Q$29)/'1C TSrécur17'!Q$30),IF(AND('1C TSrécur17'!$B$12&lt;&gt;"",$K$2&lt;&gt;"Pôle",'1C TSrécur17'!$C$12="OUI"),(('1C TSrécur17'!Q$22+'1C TSrécur17'!Q$23+'1C TSrécur17'!Q$24+'1C TSrécur17'!Q$25+'1C TSrécur17'!Q$26+'1C TSrécur17'!Q$27+'1C TSrécur17'!Q$28+'1C TSrécur17'!Q$29)/'1C TSrécur17'!Q$17),IF(AND('1C TSrécur17'!$B$12&lt;&gt;"",$K$2&lt;&gt;"Pôle",'1C TSrécur17'!$C$12="NON"),(('1C TSrécur17'!Q$22+'1C TSrécur17'!Q$23+'1C TSrécur17'!Q$24+'1C TSrécur17'!Q$25+'1C TSrécur17'!Q$26+'1C TSrécur17'!Q$27+'1C TSrécur17'!Q$28+'1C TSrécur17'!Q$29)/'1C TSrécur17'!Q$30))))))</f>
        <v>0</v>
      </c>
      <c r="M716" s="539">
        <f>IF(OR('1C TSrécur17'!$B$12="",'1C TSrécur17'!Q$30=0),0,IF(AND('1C TSrécur17'!$B$12&lt;&gt;"",$K$2="Pôle",'1C TSrécur17'!$C$12="OUI"),(('1C TSrécur17'!Q$26+'1C TSrécur17'!Q$27+'1C TSrécur17'!Q$28)/'1C TSrécur17'!Q$17),IF(AND('1C TSrécur17'!$B$12&lt;&gt;"",$K$2="Pôle",'1C TSrécur17'!$C$12="NON"),(('1C TSrécur17'!Q$26+'1C TSrécur17'!Q$27+'1C TSrécur17'!Q$28)/'1C TSrécur17'!Q$30),IF(AND('1C TSrécur17'!$B$12&lt;&gt;"",$K$2&lt;&gt;"Pôle"),0))))</f>
        <v>0</v>
      </c>
      <c r="N716" s="539">
        <f>IF(AND('1C TSrécur17'!$Q$17&lt;&gt;0,'1C TSrécur17'!$Q$30&lt;&gt;0),L716+M716,0)</f>
        <v>0</v>
      </c>
      <c r="O716" s="544" t="str">
        <f>IF(AND('1C TSrécur17'!Q$17&lt;&gt;0,'1C TSrécur17'!$C$12="OUI"),'1C TSrécur17'!Q$36/'1C TSrécur17'!Q$17,"")</f>
        <v/>
      </c>
      <c r="P716" s="545" t="str">
        <f>IF(AND('1C TSrécur17'!Q$17&lt;&gt;0,'1C TSrécur17'!$C$12="OUI"),'1C TSrécur17'!$Q$37/'1C TSrécur17'!Q$17,"")</f>
        <v/>
      </c>
      <c r="Q716" s="545" t="str">
        <f>IF(AND('1C TSrécur17'!Q$17&lt;&gt;0,'1C TSrécur17'!$C$12="OUI"),'1C TSrécur17'!$Q$38/'1C TSrécur17'!Q$17,"")</f>
        <v/>
      </c>
      <c r="R716" s="545" t="str">
        <f>IF(AND('1C TSrécur17'!Q$17&lt;&gt;0,'1C TSrécur17'!$C$12="OUI"),'1C TSrécur17'!$Q$39/'1C TSrécur17'!Q$17,"")</f>
        <v/>
      </c>
      <c r="S716" s="545" t="str">
        <f>IF(AND('1C TSrécur17'!Q$17&lt;&gt;0,'1C TSrécur17'!$C$12="OUI"),'1C TSrécur17'!$Q$40/'1C TSrécur17'!Q$17,"")</f>
        <v/>
      </c>
      <c r="T716" s="545" t="str">
        <f>IF(AND('1C TSrécur17'!Q$17&lt;&gt;0,'1C TSrécur17'!$C$12="OUI"),'1C TSrécur17'!$Q$41/'1C TSrécur17'!Q$17,"")</f>
        <v/>
      </c>
      <c r="U716" s="545" t="str">
        <f>IF(AND('1C TSrécur17'!Q$17&lt;&gt;0,'1C TSrécur17'!$C$12="OUI"),'1C TSrécur17'!$Q$42/'1C TSrécur17'!Q$17,"")</f>
        <v/>
      </c>
      <c r="V716" s="545" t="str">
        <f>IF(AND('1C TSrécur17'!Q$17&lt;&gt;0,'1C TSrécur17'!$C$12="OUI"),'1C TSrécur17'!$Q$43/'1C TSrécur17'!Q$17,"")</f>
        <v/>
      </c>
      <c r="W716" s="545" t="str">
        <f>IF(AND('1C TSrécur17'!Q$17&lt;&gt;0,'1C TSrécur17'!$C$12="OUI"),'1C TSrécur17'!$Q$44/'1C TSrécur17'!Q$17,"")</f>
        <v/>
      </c>
      <c r="X716" s="545" t="str">
        <f>IF(AND('1C TSrécur17'!Q$17&lt;&gt;0,'1C TSrécur17'!$C$12="OUI"),'1C TSrécur17'!$Q$45/'1C TSrécur17'!Q$17,"")</f>
        <v/>
      </c>
      <c r="Y716" s="545" t="str">
        <f>IF(AND('1C TSrécur17'!Q$17&lt;&gt;0,'1C TSrécur17'!$C$12="OUI"),'1C TSrécur17'!$Q$46/'1C TSrécur17'!Q$17,"")</f>
        <v/>
      </c>
      <c r="Z716" s="545" t="str">
        <f>IF(AND('1C TSrécur17'!Q$17&lt;&gt;0,'1C TSrécur17'!$C$12="OUI"),'1C TSrécur17'!$Q$47/'1C TSrécur17'!Q$17,"")</f>
        <v/>
      </c>
      <c r="AA716" s="545" t="str">
        <f>IF(AND('1C TSrécur17'!Q$17&lt;&gt;0,'1C TSrécur17'!$C$12="OUI"),'1C TSrécur17'!$Q$48/'1C TSrécur17'!Q$17,"")</f>
        <v/>
      </c>
      <c r="AB716" s="545" t="str">
        <f>IF(AND('1C TSrécur17'!Q$17&lt;&gt;0,'1C TSrécur17'!$C$12="OUI"),'1C TSrécur17'!$Q$49/'1C TSrécur17'!Q$17,"")</f>
        <v/>
      </c>
      <c r="AC716" s="545" t="str">
        <f>IF(AND('1C TSrécur17'!Q$17&lt;&gt;0,'1C TSrécur17'!$C$12="OUI"),'1C TSrécur17'!$Q$50/'1C TSrécur17'!Q$17,"")</f>
        <v/>
      </c>
      <c r="AD716" s="545" t="str">
        <f>IF(AND('1C TSrécur17'!Q$17&lt;&gt;0,'1C TSrécur17'!$C$12="OUI"),'1C TSrécur17'!$Q$51/'1C TSrécur17'!Q$17,"")</f>
        <v/>
      </c>
      <c r="AE716" s="545" t="str">
        <f>IF(AND('1C TSrécur17'!Q$17&lt;&gt;0,'1C TSrécur17'!$C$12="OUI"),'1C TSrécur17'!$Q$52/'1C TSrécur17'!Q$17,"")</f>
        <v/>
      </c>
      <c r="AF716" s="545" t="str">
        <f>IF(AND('1C TSrécur17'!Q$17&lt;&gt;0,'1C TSrécur17'!$C$12="OUI"),'1C TSrécur17'!$Q$53/'1C TSrécur17'!Q$17,"")</f>
        <v/>
      </c>
      <c r="AG716" s="545" t="str">
        <f>IF(AND('1C TSrécur17'!Q$17&lt;&gt;0,'1C TSrécur17'!$C$12="OUI"),'1C TSrécur17'!$Q$54/'1C TSrécur17'!Q$17,"")</f>
        <v/>
      </c>
      <c r="AH716" s="545" t="str">
        <f>IF(AND('1C TSrécur17'!Q$17&lt;&gt;0,'1C TSrécur17'!$C$12="OUI"),'1C TSrécur17'!$Q$55/'1C TSrécur17'!Q$17,"")</f>
        <v/>
      </c>
      <c r="AI716" s="545" t="str">
        <f>IF(AND('1C TSrécur17'!Q$17&lt;&gt;0,'1C TSrécur17'!$C$12="OUI"),'1C TSrécur17'!$Q$56/'1C TSrécur17'!Q$17,"")</f>
        <v/>
      </c>
      <c r="AJ716" s="545" t="str">
        <f>IF(AND('1C TSrécur17'!Q$17&lt;&gt;0,'1C TSrécur17'!$C$12="OUI"),'1C TSrécur17'!$Q$57/'1C TSrécur17'!Q$17,"")</f>
        <v/>
      </c>
      <c r="AK716" s="545">
        <f>IF(AND('1C TSrécur17'!Q$17&lt;&gt;0,'1C TSrécur17'!$C$12="OUI"),'1C TSrécur17'!Q$58/'1C TSrécur17'!Q$17,0)</f>
        <v>0</v>
      </c>
      <c r="AL716" s="73">
        <f>IF(AND('1C TSrécur17'!$B$12&lt;&gt;"",'1C TSrécur17'!$C$12="OUI"),N716+AK716,N716)</f>
        <v>0</v>
      </c>
      <c r="AM716" s="344">
        <f t="shared" si="186"/>
        <v>0</v>
      </c>
      <c r="AN716" s="344">
        <f t="shared" si="187"/>
        <v>0</v>
      </c>
      <c r="AO716" s="345">
        <f t="shared" si="234"/>
        <v>0</v>
      </c>
      <c r="AP716" s="573">
        <f t="shared" si="235"/>
        <v>0</v>
      </c>
      <c r="AQ716" s="583">
        <f t="shared" si="233"/>
        <v>0</v>
      </c>
      <c r="AR716" s="579"/>
      <c r="AS716" s="102"/>
      <c r="AT716" s="209" t="str">
        <f>IF('1C TSrécur17'!Q$17*FICHE!$C$13&lt;J716,"Forfait limité à "&amp;FICHE!$C$13&amp;"€/jour","")</f>
        <v/>
      </c>
      <c r="AU716" s="592"/>
    </row>
    <row r="717" spans="1:211" ht="13.9" hidden="1" customHeight="1">
      <c r="A717" s="309"/>
      <c r="B717" s="338"/>
      <c r="C717" s="962" t="str">
        <f>IF('1C TSrécur17'!R$17&lt;&gt;0,'1C TSrécur17'!$B$12,"")</f>
        <v/>
      </c>
      <c r="D717" s="963"/>
      <c r="E717" s="964"/>
      <c r="F717" s="211" t="str">
        <f>IF(AND($C717='1C TSrécur17'!$B$12,'1C TSrécur17'!$B$16="récurrentes",'1C TSrécur17'!$R$17&lt;&gt;""),'1C TSrécur17'!$R$21,"")</f>
        <v/>
      </c>
      <c r="G717" s="235"/>
      <c r="H717" s="745">
        <v>0.21</v>
      </c>
      <c r="I717" s="747">
        <v>1</v>
      </c>
      <c r="J717" s="316"/>
      <c r="K717" s="786">
        <f t="shared" si="229"/>
        <v>0</v>
      </c>
      <c r="L717" s="539">
        <f>IF(OR('1C TSrécur17'!$B$12="",'1C TSrécur17'!R$30=0),0,IF(AND('1C TSrécur17'!$B$12&lt;&gt;"",$K$2="Pôle",'1C TSrécur17'!$C$12="OUI"),(('1C TSrécur17'!R$22+'1C TSrécur17'!R$23+'1C TSrécur17'!R$24+'1C TSrécur17'!R$25+'1C TSrécur17'!R$29)/'1C TSrécur17'!R$17),IF(AND('1C TSrécur17'!$B$12&lt;&gt;"",$K$2="Pôle",'1C TSrécur17'!$C$12="NON"),(('1C TSrécur17'!R$22+'1C TSrécur17'!R$23+'1C TSrécur17'!R$24+'1C TSrécur17'!R$25+'1C TSrécur17'!R$29)/'1C TSrécur17'!R$30),IF(AND('1C TSrécur17'!$B$12&lt;&gt;"",$K$2&lt;&gt;"Pôle",'1C TSrécur17'!$C$12="OUI"),(('1C TSrécur17'!R$22+'1C TSrécur17'!R$23+'1C TSrécur17'!R$24+'1C TSrécur17'!R$25+'1C TSrécur17'!R$26+'1C TSrécur17'!R$27+'1C TSrécur17'!R$28+'1C TSrécur17'!R$29)/'1C TSrécur17'!R$17),IF(AND('1C TSrécur17'!$B$12&lt;&gt;"",$K$2&lt;&gt;"Pôle",'1C TSrécur17'!$C$12="NON"),(('1C TSrécur17'!R$22+'1C TSrécur17'!R$23+'1C TSrécur17'!R$24+'1C TSrécur17'!R$25+'1C TSrécur17'!R$26+'1C TSrécur17'!R$27+'1C TSrécur17'!R$28+'1C TSrécur17'!R$29)/'1C TSrécur17'!R$30))))))</f>
        <v>0</v>
      </c>
      <c r="M717" s="539">
        <f>IF(OR('1C TSrécur17'!$B$12="",'1C TSrécur17'!R$30=0),0,IF(AND('1C TSrécur17'!$B$12&lt;&gt;"",$K$2="Pôle",'1C TSrécur17'!$C$12="OUI"),(('1C TSrécur17'!R$26+'1C TSrécur17'!R$27+'1C TSrécur17'!R$28)/'1C TSrécur17'!R$17),IF(AND('1C TSrécur17'!$B$12&lt;&gt;"",$K$2="Pôle",'1C TSrécur17'!$C$12="NON"),(('1C TSrécur17'!R$26+'1C TSrécur17'!R$27+'1C TSrécur17'!R$28)/'1C TSrécur17'!R$30),IF(AND('1C TSrécur17'!$B$12&lt;&gt;"",$K$2&lt;&gt;"Pôle"),0))))</f>
        <v>0</v>
      </c>
      <c r="N717" s="539">
        <f>IF(AND('1C TSrécur17'!$R$17&lt;&gt;0,'1C TSrécur17'!$R$30&lt;&gt;0),L717+M717,0)</f>
        <v>0</v>
      </c>
      <c r="O717" s="544" t="str">
        <f>IF(AND('1C TSrécur17'!R$17&lt;&gt;0,'1C TSrécur17'!$C$12="OUI"),'1C TSrécur17'!R$36/'1C TSrécur17'!R$17,"")</f>
        <v/>
      </c>
      <c r="P717" s="545" t="str">
        <f>IF(AND('1C TSrécur17'!R$17&lt;&gt;0,'1C TSrécur17'!$C$12="OUI"),'1C TSrécur17'!$R$37/'1C TSrécur17'!R$17,"")</f>
        <v/>
      </c>
      <c r="Q717" s="545" t="str">
        <f>IF(AND('1C TSrécur17'!R$17&lt;&gt;0,'1C TSrécur17'!$C$12="OUI"),'1C TSrécur17'!$R$38/'1C TSrécur17'!R$17,"")</f>
        <v/>
      </c>
      <c r="R717" s="545" t="str">
        <f>IF(AND('1C TSrécur17'!R$17&lt;&gt;0,'1C TSrécur17'!$C$12="OUI"),'1C TSrécur17'!$R$39/'1C TSrécur17'!R$17,"")</f>
        <v/>
      </c>
      <c r="S717" s="545" t="str">
        <f>IF(AND('1C TSrécur17'!R$17&lt;&gt;0,'1C TSrécur17'!$C$12="OUI"),'1C TSrécur17'!$R$40/'1C TSrécur17'!R$17,"")</f>
        <v/>
      </c>
      <c r="T717" s="545" t="str">
        <f>IF(AND('1C TSrécur17'!R$17&lt;&gt;0,'1C TSrécur17'!$C$12="OUI"),'1C TSrécur17'!$R$41/'1C TSrécur17'!R$17,"")</f>
        <v/>
      </c>
      <c r="U717" s="545" t="str">
        <f>IF(AND('1C TSrécur17'!R$17&lt;&gt;0,'1C TSrécur17'!$C$12="OUI"),'1C TSrécur17'!$R$42/'1C TSrécur17'!R$17,"")</f>
        <v/>
      </c>
      <c r="V717" s="545" t="str">
        <f>IF(AND('1C TSrécur17'!R$17&lt;&gt;0,'1C TSrécur17'!$C$12="OUI"),'1C TSrécur17'!$R$43/'1C TSrécur17'!R$17,"")</f>
        <v/>
      </c>
      <c r="W717" s="545" t="str">
        <f>IF(AND('1C TSrécur17'!R$17&lt;&gt;0,'1C TSrécur17'!$C$12="OUI"),'1C TSrécur17'!$R$44/'1C TSrécur17'!R$17,"")</f>
        <v/>
      </c>
      <c r="X717" s="545" t="str">
        <f>IF(AND('1C TSrécur17'!R$17&lt;&gt;0,'1C TSrécur17'!$C$12="OUI"),'1C TSrécur17'!$R$45/'1C TSrécur17'!R$17,"")</f>
        <v/>
      </c>
      <c r="Y717" s="545" t="str">
        <f>IF(AND('1C TSrécur17'!R$17&lt;&gt;0,'1C TSrécur17'!$C$12="OUI"),'1C TSrécur17'!$R$46/'1C TSrécur17'!R$17,"")</f>
        <v/>
      </c>
      <c r="Z717" s="545" t="str">
        <f>IF(AND('1C TSrécur17'!R$17&lt;&gt;0,'1C TSrécur17'!$C$12="OUI"),'1C TSrécur17'!$R$47/'1C TSrécur17'!R$17,"")</f>
        <v/>
      </c>
      <c r="AA717" s="545" t="str">
        <f>IF(AND('1C TSrécur17'!R$17&lt;&gt;0,'1C TSrécur17'!$C$12="OUI"),'1C TSrécur17'!$R$48/'1C TSrécur17'!R$17,"")</f>
        <v/>
      </c>
      <c r="AB717" s="545" t="str">
        <f>IF(AND('1C TSrécur17'!R$17&lt;&gt;0,'1C TSrécur17'!$C$12="OUI"),'1C TSrécur17'!$R$49/'1C TSrécur17'!R$17,"")</f>
        <v/>
      </c>
      <c r="AC717" s="545" t="str">
        <f>IF(AND('1C TSrécur17'!R$17&lt;&gt;0,'1C TSrécur17'!$C$12="OUI"),'1C TSrécur17'!$R$50/'1C TSrécur17'!R$17,"")</f>
        <v/>
      </c>
      <c r="AD717" s="545" t="str">
        <f>IF(AND('1C TSrécur17'!R$17&lt;&gt;0,'1C TSrécur17'!$C$12="OUI"),'1C TSrécur17'!$R$51/'1C TSrécur17'!R$17,"")</f>
        <v/>
      </c>
      <c r="AE717" s="545" t="str">
        <f>IF(AND('1C TSrécur17'!R$17&lt;&gt;0,'1C TSrécur17'!$C$12="OUI"),'1C TSrécur17'!$R$52/'1C TSrécur17'!R$17,"")</f>
        <v/>
      </c>
      <c r="AF717" s="545" t="str">
        <f>IF(AND('1C TSrécur17'!R$17&lt;&gt;0,'1C TSrécur17'!$C$12="OUI"),'1C TSrécur17'!$R$53/'1C TSrécur17'!R$17,"")</f>
        <v/>
      </c>
      <c r="AG717" s="545" t="str">
        <f>IF(AND('1C TSrécur17'!R$17&lt;&gt;0,'1C TSrécur17'!$C$12="OUI"),'1C TSrécur17'!$R$54/'1C TSrécur17'!R$17,"")</f>
        <v/>
      </c>
      <c r="AH717" s="545" t="str">
        <f>IF(AND('1C TSrécur17'!R$17&lt;&gt;0,'1C TSrécur17'!$C$12="OUI"),'1C TSrécur17'!$R$55/'1C TSrécur17'!R$17,"")</f>
        <v/>
      </c>
      <c r="AI717" s="545" t="str">
        <f>IF(AND('1C TSrécur17'!R$17&lt;&gt;0,'1C TSrécur17'!$C$12="OUI"),'1C TSrécur17'!$R$56/'1C TSrécur17'!R$17,"")</f>
        <v/>
      </c>
      <c r="AJ717" s="545" t="str">
        <f>IF(AND('1C TSrécur17'!R$17&lt;&gt;0,'1C TSrécur17'!$C$12="OUI"),'1C TSrécur17'!$R$57/'1C TSrécur17'!R$17,"")</f>
        <v/>
      </c>
      <c r="AK717" s="545">
        <f>IF(AND('1C TSrécur17'!R$17&lt;&gt;0,'1C TSrécur17'!$C$12="OUI"),'1C TSrécur17'!R$58/'1C TSrécur17'!R$17,0)</f>
        <v>0</v>
      </c>
      <c r="AL717" s="73">
        <f>IF(AND('1C TSrécur17'!$B$12&lt;&gt;"",'1C TSrécur17'!$C$12="OUI"),N717+AK717,N717)</f>
        <v>0</v>
      </c>
      <c r="AM717" s="344">
        <f t="shared" si="186"/>
        <v>0</v>
      </c>
      <c r="AN717" s="344">
        <f t="shared" si="187"/>
        <v>0</v>
      </c>
      <c r="AO717" s="345">
        <f t="shared" si="234"/>
        <v>0</v>
      </c>
      <c r="AP717" s="573">
        <f t="shared" si="235"/>
        <v>0</v>
      </c>
      <c r="AQ717" s="583">
        <f t="shared" si="233"/>
        <v>0</v>
      </c>
      <c r="AR717" s="579"/>
      <c r="AS717" s="102"/>
      <c r="AT717" s="209" t="str">
        <f>IF('1C TSrécur17'!R$17*FICHE!$C$13&lt;J717,"Forfait limité à "&amp;FICHE!$C$13&amp;"€/jour","")</f>
        <v/>
      </c>
      <c r="AU717" s="592"/>
    </row>
    <row r="718" spans="1:211" ht="13.9" hidden="1" customHeight="1">
      <c r="A718" s="309"/>
      <c r="B718" s="338"/>
      <c r="C718" s="962" t="str">
        <f>IF('1C TSrécur17'!S$17&lt;&gt;0,'1C TSrécur17'!$B$12,"")</f>
        <v/>
      </c>
      <c r="D718" s="963"/>
      <c r="E718" s="964"/>
      <c r="F718" s="211" t="str">
        <f>IF(AND($C718='1C TSrécur17'!$B$12,'1C TSrécur17'!$B$16="récurrentes",'1C TSrécur17'!$S$17&lt;&gt;""),'1C TSrécur17'!$S$21,"")</f>
        <v/>
      </c>
      <c r="G718" s="235"/>
      <c r="H718" s="745">
        <v>0.21</v>
      </c>
      <c r="I718" s="747">
        <v>1</v>
      </c>
      <c r="J718" s="316"/>
      <c r="K718" s="786">
        <f t="shared" si="229"/>
        <v>0</v>
      </c>
      <c r="L718" s="539">
        <f>IF(OR('1C TSrécur17'!$B$12="",'1C TSrécur17'!S$30=0),0,IF(AND('1C TSrécur17'!$B$12&lt;&gt;"",$K$2="Pôle",'1C TSrécur17'!$C$12="OUI"),(('1C TSrécur17'!S$22+'1C TSrécur17'!S$23+'1C TSrécur17'!S$24+'1C TSrécur17'!S$25+'1C TSrécur17'!S$29)/'1C TSrécur17'!S$17),IF(AND('1C TSrécur17'!$B$12&lt;&gt;"",$K$2="Pôle",'1C TSrécur17'!$C$12="NON"),(('1C TSrécur17'!S$22+'1C TSrécur17'!S$23+'1C TSrécur17'!S$24+'1C TSrécur17'!S$25+'1C TSrécur17'!S$29)/'1C TSrécur17'!S$30),IF(AND('1C TSrécur17'!$B$12&lt;&gt;"",$K$2&lt;&gt;"Pôle",'1C TSrécur17'!$C$12="OUI"),(('1C TSrécur17'!S$22+'1C TSrécur17'!S$23+'1C TSrécur17'!S$24+'1C TSrécur17'!S$25+'1C TSrécur17'!S$26+'1C TSrécur17'!S$27+'1C TSrécur17'!S$28+'1C TSrécur17'!S$29)/'1C TSrécur17'!S$17),IF(AND('1C TSrécur17'!$B$12&lt;&gt;"",$K$2&lt;&gt;"Pôle",'1C TSrécur17'!$C$12="NON"),(('1C TSrécur17'!S$22+'1C TSrécur17'!S$23+'1C TSrécur17'!S$24+'1C TSrécur17'!S$25+'1C TSrécur17'!S$26+'1C TSrécur17'!S$27+'1C TSrécur17'!S$28+'1C TSrécur17'!S$29)/'1C TSrécur17'!S$30))))))</f>
        <v>0</v>
      </c>
      <c r="M718" s="539">
        <f>IF(OR('1C TSrécur17'!$B$12="",'1C TSrécur17'!S$30=0),0,IF(AND('1C TSrécur17'!$B$12&lt;&gt;"",$K$2="Pôle",'1C TSrécur17'!$C$12="OUI"),(('1C TSrécur17'!S$26+'1C TSrécur17'!S$27+'1C TSrécur17'!S$28)/'1C TSrécur17'!S$17),IF(AND('1C TSrécur17'!$B$12&lt;&gt;"",$K$2="Pôle",'1C TSrécur17'!$C$12="NON"),(('1C TSrécur17'!S$26+'1C TSrécur17'!S$27+'1C TSrécur17'!S$28)/'1C TSrécur17'!S$30),IF(AND('1C TSrécur17'!$B$12&lt;&gt;"",$K$2&lt;&gt;"Pôle"),0))))</f>
        <v>0</v>
      </c>
      <c r="N718" s="539">
        <f>IF(AND('1C TSrécur17'!$S$17&lt;&gt;0,'1C TSrécur17'!$S$30&lt;&gt;0),L718+M718,0)</f>
        <v>0</v>
      </c>
      <c r="O718" s="544" t="str">
        <f>IF(AND('1C TSrécur17'!S$17&lt;&gt;0,'1C TSrécur17'!$C$12="OUI"),'1C TSrécur17'!S$36/'1C TSrécur17'!S$17,"")</f>
        <v/>
      </c>
      <c r="P718" s="545" t="str">
        <f>IF(AND('1C TSrécur17'!S$17&lt;&gt;0,'1C TSrécur17'!$C$12="OUI"),'1C TSrécur17'!$S$37/'1C TSrécur17'!S$17,"")</f>
        <v/>
      </c>
      <c r="Q718" s="545" t="str">
        <f>IF(AND('1C TSrécur17'!S$17&lt;&gt;0,'1C TSrécur17'!$C$12="OUI"),'1C TSrécur17'!$S$38/'1C TSrécur17'!S$17,"")</f>
        <v/>
      </c>
      <c r="R718" s="545" t="str">
        <f>IF(AND('1C TSrécur17'!S$17&lt;&gt;0,'1C TSrécur17'!$C$12="OUI"),'1C TSrécur17'!$S$39/'1C TSrécur17'!S$17,"")</f>
        <v/>
      </c>
      <c r="S718" s="545" t="str">
        <f>IF(AND('1C TSrécur17'!S$17&lt;&gt;0,'1C TSrécur17'!$C$12="OUI"),'1C TSrécur17'!$S$40/'1C TSrécur17'!S$17,"")</f>
        <v/>
      </c>
      <c r="T718" s="545" t="str">
        <f>IF(AND('1C TSrécur17'!S$17&lt;&gt;0,'1C TSrécur17'!$C$12="OUI"),'1C TSrécur17'!$S$41/'1C TSrécur17'!S$17,"")</f>
        <v/>
      </c>
      <c r="U718" s="545" t="str">
        <f>IF(AND('1C TSrécur17'!S$17&lt;&gt;0,'1C TSrécur17'!$C$12="OUI"),'1C TSrécur17'!$S$42/'1C TSrécur17'!S$17,"")</f>
        <v/>
      </c>
      <c r="V718" s="545" t="str">
        <f>IF(AND('1C TSrécur17'!S$17&lt;&gt;0,'1C TSrécur17'!$C$12="OUI"),'1C TSrécur17'!$S$43/'1C TSrécur17'!S$17,"")</f>
        <v/>
      </c>
      <c r="W718" s="545" t="str">
        <f>IF(AND('1C TSrécur17'!S$17&lt;&gt;0,'1C TSrécur17'!$C$12="OUI"),'1C TSrécur17'!$S$44/'1C TSrécur17'!S$17,"")</f>
        <v/>
      </c>
      <c r="X718" s="545" t="str">
        <f>IF(AND('1C TSrécur17'!S$17&lt;&gt;0,'1C TSrécur17'!$C$12="OUI"),'1C TSrécur17'!$S$45/'1C TSrécur17'!S$17,"")</f>
        <v/>
      </c>
      <c r="Y718" s="545" t="str">
        <f>IF(AND('1C TSrécur17'!S$17&lt;&gt;0,'1C TSrécur17'!$C$12="OUI"),'1C TSrécur17'!$S$46/'1C TSrécur17'!S$17,"")</f>
        <v/>
      </c>
      <c r="Z718" s="545" t="str">
        <f>IF(AND('1C TSrécur17'!S$17&lt;&gt;0,'1C TSrécur17'!$C$12="OUI"),'1C TSrécur17'!$S$47/'1C TSrécur17'!S$17,"")</f>
        <v/>
      </c>
      <c r="AA718" s="545" t="str">
        <f>IF(AND('1C TSrécur17'!S$17&lt;&gt;0,'1C TSrécur17'!$C$12="OUI"),'1C TSrécur17'!$S$48/'1C TSrécur17'!S$17,"")</f>
        <v/>
      </c>
      <c r="AB718" s="545" t="str">
        <f>IF(AND('1C TSrécur17'!S$17&lt;&gt;0,'1C TSrécur17'!$C$12="OUI"),'1C TSrécur17'!$S$49/'1C TSrécur17'!S$17,"")</f>
        <v/>
      </c>
      <c r="AC718" s="545" t="str">
        <f>IF(AND('1C TSrécur17'!S$17&lt;&gt;0,'1C TSrécur17'!$C$12="OUI"),'1C TSrécur17'!$S$50/'1C TSrécur17'!S$17,"")</f>
        <v/>
      </c>
      <c r="AD718" s="545" t="str">
        <f>IF(AND('1C TSrécur17'!S$17&lt;&gt;0,'1C TSrécur17'!$C$12="OUI"),'1C TSrécur17'!$S$51/'1C TSrécur17'!S$17,"")</f>
        <v/>
      </c>
      <c r="AE718" s="545" t="str">
        <f>IF(AND('1C TSrécur17'!S$17&lt;&gt;0,'1C TSrécur17'!$C$12="OUI"),'1C TSrécur17'!$S$52/'1C TSrécur17'!S$17,"")</f>
        <v/>
      </c>
      <c r="AF718" s="545" t="str">
        <f>IF(AND('1C TSrécur17'!S$17&lt;&gt;0,'1C TSrécur17'!$C$12="OUI"),'1C TSrécur17'!$S$53/'1C TSrécur17'!S$17,"")</f>
        <v/>
      </c>
      <c r="AG718" s="545" t="str">
        <f>IF(AND('1C TSrécur17'!S$17&lt;&gt;0,'1C TSrécur17'!$C$12="OUI"),'1C TSrécur17'!$S$54/'1C TSrécur17'!S$17,"")</f>
        <v/>
      </c>
      <c r="AH718" s="545" t="str">
        <f>IF(AND('1C TSrécur17'!S$17&lt;&gt;0,'1C TSrécur17'!$C$12="OUI"),'1C TSrécur17'!$S$55/'1C TSrécur17'!S$17,"")</f>
        <v/>
      </c>
      <c r="AI718" s="545" t="str">
        <f>IF(AND('1C TSrécur17'!S$17&lt;&gt;0,'1C TSrécur17'!$C$12="OUI"),'1C TSrécur17'!$S$56/'1C TSrécur17'!S$17,"")</f>
        <v/>
      </c>
      <c r="AJ718" s="545" t="str">
        <f>IF(AND('1C TSrécur17'!S$17&lt;&gt;0,'1C TSrécur17'!$C$12="OUI"),'1C TSrécur17'!$S$57/'1C TSrécur17'!S$17,"")</f>
        <v/>
      </c>
      <c r="AK718" s="545">
        <f>IF(AND('1C TSrécur17'!S$17&lt;&gt;0,'1C TSrécur17'!$C$12="OUI"),'1C TSrécur17'!S$58/'1C TSrécur17'!S$17,0)</f>
        <v>0</v>
      </c>
      <c r="AL718" s="73">
        <f>IF(AND('1C TSrécur17'!$B$12&lt;&gt;"",'1C TSrécur17'!$C$12="OUI"),N718+AK718,N718)</f>
        <v>0</v>
      </c>
      <c r="AM718" s="344">
        <f t="shared" si="186"/>
        <v>0</v>
      </c>
      <c r="AN718" s="344">
        <f t="shared" si="187"/>
        <v>0</v>
      </c>
      <c r="AO718" s="345">
        <f t="shared" si="234"/>
        <v>0</v>
      </c>
      <c r="AP718" s="573">
        <f t="shared" si="235"/>
        <v>0</v>
      </c>
      <c r="AQ718" s="583">
        <f t="shared" si="233"/>
        <v>0</v>
      </c>
      <c r="AR718" s="579"/>
      <c r="AS718" s="102"/>
      <c r="AT718" s="209" t="str">
        <f>IF('1C TSrécur17'!S$17*FICHE!$C$13&lt;J718,"Forfait limité à "&amp;FICHE!$C$13&amp;"€/jour","")</f>
        <v/>
      </c>
      <c r="AU718" s="592"/>
    </row>
    <row r="719" spans="1:211" ht="13.9" hidden="1" customHeight="1">
      <c r="A719" s="309"/>
      <c r="B719" s="338"/>
      <c r="C719" s="962" t="str">
        <f>IF('1C TSrécur17'!T$17&lt;&gt;0,'1C TSrécur17'!$B$12,"")</f>
        <v/>
      </c>
      <c r="D719" s="963"/>
      <c r="E719" s="964"/>
      <c r="F719" s="211" t="str">
        <f>IF(AND($C719='1C TSrécur17'!$B$12,'1C TSrécur17'!$B$16="récurrentes",'1C TSrécur17'!$T$17&lt;&gt;""),'1C TSrécur17'!$T$21,"")</f>
        <v/>
      </c>
      <c r="G719" s="235"/>
      <c r="H719" s="745">
        <v>0.21</v>
      </c>
      <c r="I719" s="747">
        <v>1</v>
      </c>
      <c r="J719" s="316"/>
      <c r="K719" s="786">
        <f t="shared" si="229"/>
        <v>0</v>
      </c>
      <c r="L719" s="539">
        <f>IF(OR('1C TSrécur17'!$B$12="",'1C TSrécur17'!T$30=0),0,IF(AND('1C TSrécur17'!$B$12&lt;&gt;"",$K$2="Pôle",'1C TSrécur17'!$C$12="OUI"),(('1C TSrécur17'!T$22+'1C TSrécur17'!T$23+'1C TSrécur17'!T$24+'1C TSrécur17'!T$25+'1C TSrécur17'!T$29)/'1C TSrécur17'!T$17),IF(AND('1C TSrécur17'!$B$12&lt;&gt;"",$K$2="Pôle",'1C TSrécur17'!$C$12="NON"),(('1C TSrécur17'!T$22+'1C TSrécur17'!T$23+'1C TSrécur17'!T$24+'1C TSrécur17'!T$25+'1C TSrécur17'!T$29)/'1C TSrécur17'!T$30),IF(AND('1C TSrécur17'!$B$12&lt;&gt;"",$K$2&lt;&gt;"Pôle",'1C TSrécur17'!$C$12="OUI"),(('1C TSrécur17'!T$22+'1C TSrécur17'!T$23+'1C TSrécur17'!T$24+'1C TSrécur17'!T$25+'1C TSrécur17'!T$26+'1C TSrécur17'!T$27+'1C TSrécur17'!T$28+'1C TSrécur17'!T$29)/'1C TSrécur17'!T$17),IF(AND('1C TSrécur17'!$B$12&lt;&gt;"",$K$2&lt;&gt;"Pôle",'1C TSrécur17'!$C$12="NON"),(('1C TSrécur17'!T$22+'1C TSrécur17'!T$23+'1C TSrécur17'!T$24+'1C TSrécur17'!T$25+'1C TSrécur17'!T$26+'1C TSrécur17'!T$27+'1C TSrécur17'!T$28+'1C TSrécur17'!T$29)/'1C TSrécur17'!T$30))))))</f>
        <v>0</v>
      </c>
      <c r="M719" s="539">
        <f>IF(OR('1C TSrécur17'!$B$12="",'1C TSrécur17'!T$30=0),0,IF(AND('1C TSrécur17'!$B$12&lt;&gt;"",$K$2="Pôle",'1C TSrécur17'!$C$12="OUI"),(('1C TSrécur17'!T$26+'1C TSrécur17'!T$27+'1C TSrécur17'!T$28)/'1C TSrécur17'!T$17),IF(AND('1C TSrécur17'!$B$12&lt;&gt;"",$K$2="Pôle",'1C TSrécur17'!$C$12="NON"),(('1C TSrécur17'!T$26+'1C TSrécur17'!T$27+'1C TSrécur17'!T$28)/'1C TSrécur17'!T$30),IF(AND('1C TSrécur17'!$B$12&lt;&gt;"",$K$2&lt;&gt;"Pôle"),0))))</f>
        <v>0</v>
      </c>
      <c r="N719" s="539">
        <f>IF(AND('1C TSrécur17'!$T$17&lt;&gt;0,'1C TSrécur17'!$T$30&lt;&gt;0),L719+M719,0)</f>
        <v>0</v>
      </c>
      <c r="O719" s="544" t="str">
        <f>IF(AND('1C TSrécur17'!T$17&lt;&gt;0,'1C TSrécur17'!$C$12="OUI"),'1C TSrécur17'!T$36/'1C TSrécur17'!T$17,"")</f>
        <v/>
      </c>
      <c r="P719" s="545" t="str">
        <f>IF(AND('1C TSrécur17'!T$17&lt;&gt;0,'1C TSrécur17'!$C$12="OUI"),'1C TSrécur17'!$T$37/'1C TSrécur17'!T$17,"")</f>
        <v/>
      </c>
      <c r="Q719" s="545" t="str">
        <f>IF(AND('1C TSrécur17'!T$17&lt;&gt;0,'1C TSrécur17'!$C$12="OUI"),'1C TSrécur17'!$T$38/'1C TSrécur17'!T$17,"")</f>
        <v/>
      </c>
      <c r="R719" s="545" t="str">
        <f>IF(AND('1C TSrécur17'!T$17&lt;&gt;0,'1C TSrécur17'!$C$12="OUI"),'1C TSrécur17'!$T$39/'1C TSrécur17'!T$17,"")</f>
        <v/>
      </c>
      <c r="S719" s="545" t="str">
        <f>IF(AND('1C TSrécur17'!T$17&lt;&gt;0,'1C TSrécur17'!$C$12="OUI"),'1C TSrécur17'!$T$40/'1C TSrécur17'!T$17,"")</f>
        <v/>
      </c>
      <c r="T719" s="545" t="str">
        <f>IF(AND('1C TSrécur17'!T$17&lt;&gt;0,'1C TSrécur17'!$C$12="OUI"),'1C TSrécur17'!$T$41/'1C TSrécur17'!T$17,"")</f>
        <v/>
      </c>
      <c r="U719" s="545" t="str">
        <f>IF(AND('1C TSrécur17'!T$17&lt;&gt;0,'1C TSrécur17'!$C$12="OUI"),'1C TSrécur17'!$T$42/'1C TSrécur17'!T$17,"")</f>
        <v/>
      </c>
      <c r="V719" s="545" t="str">
        <f>IF(AND('1C TSrécur17'!T$17&lt;&gt;0,'1C TSrécur17'!$C$12="OUI"),'1C TSrécur17'!$T$43/'1C TSrécur17'!T$17,"")</f>
        <v/>
      </c>
      <c r="W719" s="545" t="str">
        <f>IF(AND('1C TSrécur17'!T$17&lt;&gt;0,'1C TSrécur17'!$C$12="OUI"),'1C TSrécur17'!$T$44/'1C TSrécur17'!T$17,"")</f>
        <v/>
      </c>
      <c r="X719" s="545" t="str">
        <f>IF(AND('1C TSrécur17'!T$17&lt;&gt;0,'1C TSrécur17'!$C$12="OUI"),'1C TSrécur17'!$T$45/'1C TSrécur17'!T$17,"")</f>
        <v/>
      </c>
      <c r="Y719" s="545" t="str">
        <f>IF(AND('1C TSrécur17'!T$17&lt;&gt;0,'1C TSrécur17'!$C$12="OUI"),'1C TSrécur17'!$T$46/'1C TSrécur17'!T$17,"")</f>
        <v/>
      </c>
      <c r="Z719" s="545" t="str">
        <f>IF(AND('1C TSrécur17'!T$17&lt;&gt;0,'1C TSrécur17'!$C$12="OUI"),'1C TSrécur17'!$T$47/'1C TSrécur17'!T$17,"")</f>
        <v/>
      </c>
      <c r="AA719" s="545" t="str">
        <f>IF(AND('1C TSrécur17'!T$17&lt;&gt;0,'1C TSrécur17'!$C$12="OUI"),'1C TSrécur17'!$T$48/'1C TSrécur17'!T$17,"")</f>
        <v/>
      </c>
      <c r="AB719" s="545" t="str">
        <f>IF(AND('1C TSrécur17'!T$17&lt;&gt;0,'1C TSrécur17'!$C$12="OUI"),'1C TSrécur17'!$T$49/'1C TSrécur17'!T$17,"")</f>
        <v/>
      </c>
      <c r="AC719" s="545" t="str">
        <f>IF(AND('1C TSrécur17'!T$17&lt;&gt;0,'1C TSrécur17'!$C$12="OUI"),'1C TSrécur17'!$T$50/'1C TSrécur17'!T$17,"")</f>
        <v/>
      </c>
      <c r="AD719" s="545" t="str">
        <f>IF(AND('1C TSrécur17'!T$17&lt;&gt;0,'1C TSrécur17'!$C$12="OUI"),'1C TSrécur17'!$T$51/'1C TSrécur17'!T$17,"")</f>
        <v/>
      </c>
      <c r="AE719" s="545" t="str">
        <f>IF(AND('1C TSrécur17'!T$17&lt;&gt;0,'1C TSrécur17'!$C$12="OUI"),'1C TSrécur17'!$T$52/'1C TSrécur17'!T$17,"")</f>
        <v/>
      </c>
      <c r="AF719" s="545" t="str">
        <f>IF(AND('1C TSrécur17'!T$17&lt;&gt;0,'1C TSrécur17'!$C$12="OUI"),'1C TSrécur17'!$T$53/'1C TSrécur17'!T$17,"")</f>
        <v/>
      </c>
      <c r="AG719" s="545" t="str">
        <f>IF(AND('1C TSrécur17'!T$17&lt;&gt;0,'1C TSrécur17'!$C$12="OUI"),'1C TSrécur17'!$T$54/'1C TSrécur17'!T$17,"")</f>
        <v/>
      </c>
      <c r="AH719" s="545" t="str">
        <f>IF(AND('1C TSrécur17'!T$17&lt;&gt;0,'1C TSrécur17'!$C$12="OUI"),'1C TSrécur17'!$T$55/'1C TSrécur17'!T$17,"")</f>
        <v/>
      </c>
      <c r="AI719" s="545" t="str">
        <f>IF(AND('1C TSrécur17'!T$17&lt;&gt;0,'1C TSrécur17'!$C$12="OUI"),'1C TSrécur17'!$T$56/'1C TSrécur17'!T$17,"")</f>
        <v/>
      </c>
      <c r="AJ719" s="545" t="str">
        <f>IF(AND('1C TSrécur17'!T$17&lt;&gt;0,'1C TSrécur17'!$C$12="OUI"),'1C TSrécur17'!$T$57/'1C TSrécur17'!T$17,"")</f>
        <v/>
      </c>
      <c r="AK719" s="545">
        <f>IF(AND('1C TSrécur17'!T$17&lt;&gt;0,'1C TSrécur17'!$C$12="OUI"),'1C TSrécur17'!T$58/'1C TSrécur17'!T$17,0)</f>
        <v>0</v>
      </c>
      <c r="AL719" s="73">
        <f>IF(AND('1C TSrécur17'!$B$12&lt;&gt;"",'1C TSrécur17'!$C$12="OUI"),N719+AK719,N719)</f>
        <v>0</v>
      </c>
      <c r="AM719" s="344">
        <f t="shared" si="186"/>
        <v>0</v>
      </c>
      <c r="AN719" s="344">
        <f t="shared" si="187"/>
        <v>0</v>
      </c>
      <c r="AO719" s="345">
        <f t="shared" si="234"/>
        <v>0</v>
      </c>
      <c r="AP719" s="573">
        <f t="shared" si="235"/>
        <v>0</v>
      </c>
      <c r="AQ719" s="583">
        <f t="shared" si="233"/>
        <v>0</v>
      </c>
      <c r="AR719" s="579"/>
      <c r="AS719" s="102"/>
      <c r="AT719" s="209" t="str">
        <f>IF('1C TSrécur17'!T$17*FICHE!$C$13&lt;J719,"Forfait limité à "&amp;FICHE!$C$13&amp;"€/jour","")</f>
        <v/>
      </c>
      <c r="AU719" s="592"/>
    </row>
    <row r="720" spans="1:211" ht="13.9" hidden="1" customHeight="1">
      <c r="A720" s="309"/>
      <c r="B720" s="338"/>
      <c r="C720" s="962" t="str">
        <f>IF('1C TSrécur17'!U$17&lt;&gt;0,'1C TSrécur17'!$B$12,"")</f>
        <v/>
      </c>
      <c r="D720" s="963"/>
      <c r="E720" s="964"/>
      <c r="F720" s="211" t="str">
        <f>IF(AND($C720='1C TSrécur17'!$B$12,'1C TSrécur17'!$B$16="récurrentes",'1C TSrécur17'!$U$17&lt;&gt;""),'1C TSrécur17'!$U$21,"")</f>
        <v/>
      </c>
      <c r="G720" s="235"/>
      <c r="H720" s="745">
        <v>0.21</v>
      </c>
      <c r="I720" s="747">
        <v>1</v>
      </c>
      <c r="J720" s="316"/>
      <c r="K720" s="786">
        <f t="shared" si="229"/>
        <v>0</v>
      </c>
      <c r="L720" s="539">
        <f>IF(OR('1C TSrécur17'!$B$12="",'1C TSrécur17'!U$30=0),0,IF(AND('1C TSrécur17'!$B$12&lt;&gt;"",$K$2="Pôle",'1C TSrécur17'!$C$12="OUI"),(('1C TSrécur17'!U$22+'1C TSrécur17'!U$23+'1C TSrécur17'!U$24+'1C TSrécur17'!U$25+'1C TSrécur17'!U$29)/'1C TSrécur17'!U$17),IF(AND('1C TSrécur17'!$B$12&lt;&gt;"",$K$2="Pôle",'1C TSrécur17'!$C$12="NON"),(('1C TSrécur17'!U$22+'1C TSrécur17'!U$23+'1C TSrécur17'!U$24+'1C TSrécur17'!U$25+'1C TSrécur17'!U$29)/'1C TSrécur17'!U$30),IF(AND('1C TSrécur17'!$B$12&lt;&gt;"",$K$2&lt;&gt;"Pôle",'1C TSrécur17'!$C$12="OUI"),(('1C TSrécur17'!U$22+'1C TSrécur17'!U$23+'1C TSrécur17'!U$24+'1C TSrécur17'!U$25+'1C TSrécur17'!U$26+'1C TSrécur17'!U$27+'1C TSrécur17'!U$28+'1C TSrécur17'!U$29)/'1C TSrécur17'!U$17),IF(AND('1C TSrécur17'!$B$12&lt;&gt;"",$K$2&lt;&gt;"Pôle",'1C TSrécur17'!$C$12="NON"),(('1C TSrécur17'!U$22+'1C TSrécur17'!U$23+'1C TSrécur17'!U$24+'1C TSrécur17'!U$25+'1C TSrécur17'!U$26+'1C TSrécur17'!U$27+'1C TSrécur17'!U$28+'1C TSrécur17'!U$29)/'1C TSrécur17'!U$30))))))</f>
        <v>0</v>
      </c>
      <c r="M720" s="539">
        <f>IF(OR('1C TSrécur17'!$B$12="",'1C TSrécur17'!U$30=0),0,IF(AND('1C TSrécur17'!$B$12&lt;&gt;"",$K$2="Pôle",'1C TSrécur17'!$C$12="OUI"),(('1C TSrécur17'!U$26+'1C TSrécur17'!U$27+'1C TSrécur17'!U$28)/'1C TSrécur17'!U$17),IF(AND('1C TSrécur17'!$B$12&lt;&gt;"",$K$2="Pôle",'1C TSrécur17'!$C$12="NON"),(('1C TSrécur17'!U$26+'1C TSrécur17'!U$27+'1C TSrécur17'!U$28)/'1C TSrécur17'!U$30),IF(AND('1C TSrécur17'!$B$12&lt;&gt;"",$K$2&lt;&gt;"Pôle"),0))))</f>
        <v>0</v>
      </c>
      <c r="N720" s="539">
        <f>IF(AND('1C TSrécur17'!$U$17&lt;&gt;0,'1C TSrécur17'!$U$30&lt;&gt;0),L720+M720,0)</f>
        <v>0</v>
      </c>
      <c r="O720" s="544" t="str">
        <f>IF(AND('1C TSrécur17'!U$17&lt;&gt;0,'1C TSrécur17'!$C$12="OUI"),'1C TSrécur17'!U$36/'1C TSrécur17'!U$17,"")</f>
        <v/>
      </c>
      <c r="P720" s="545" t="str">
        <f>IF(AND('1C TSrécur17'!U$17&lt;&gt;0,'1C TSrécur17'!$C$12="OUI"),'1C TSrécur17'!$U$37/'1C TSrécur17'!U$17,"")</f>
        <v/>
      </c>
      <c r="Q720" s="545" t="str">
        <f>IF(AND('1C TSrécur17'!U$17&lt;&gt;0,'1C TSrécur17'!$C$12="OUI"),'1C TSrécur17'!$U$38/'1C TSrécur17'!U$17,"")</f>
        <v/>
      </c>
      <c r="R720" s="545" t="str">
        <f>IF(AND('1C TSrécur17'!U$17&lt;&gt;0,'1C TSrécur17'!$C$12="OUI"),'1C TSrécur17'!$U$39/'1C TSrécur17'!U$17,"")</f>
        <v/>
      </c>
      <c r="S720" s="545" t="str">
        <f>IF(AND('1C TSrécur17'!U$17&lt;&gt;0,'1C TSrécur17'!$C$12="OUI"),'1C TSrécur17'!$U$40/'1C TSrécur17'!U$17,"")</f>
        <v/>
      </c>
      <c r="T720" s="545" t="str">
        <f>IF(AND('1C TSrécur17'!U$17&lt;&gt;0,'1C TSrécur17'!$C$12="OUI"),'1C TSrécur17'!$U$41/'1C TSrécur17'!U$17,"")</f>
        <v/>
      </c>
      <c r="U720" s="545" t="str">
        <f>IF(AND('1C TSrécur17'!U$17&lt;&gt;0,'1C TSrécur17'!$C$12="OUI"),'1C TSrécur17'!$U$42/'1C TSrécur17'!U$17,"")</f>
        <v/>
      </c>
      <c r="V720" s="545" t="str">
        <f>IF(AND('1C TSrécur17'!U$17&lt;&gt;0,'1C TSrécur17'!$C$12="OUI"),'1C TSrécur17'!$U$43/'1C TSrécur17'!U$17,"")</f>
        <v/>
      </c>
      <c r="W720" s="545" t="str">
        <f>IF(AND('1C TSrécur17'!U$17&lt;&gt;0,'1C TSrécur17'!$C$12="OUI"),'1C TSrécur17'!$U$44/'1C TSrécur17'!U$17,"")</f>
        <v/>
      </c>
      <c r="X720" s="545" t="str">
        <f>IF(AND('1C TSrécur17'!U$17&lt;&gt;0,'1C TSrécur17'!$C$12="OUI"),'1C TSrécur17'!$U$45/'1C TSrécur17'!U$17,"")</f>
        <v/>
      </c>
      <c r="Y720" s="545" t="str">
        <f>IF(AND('1C TSrécur17'!U$17&lt;&gt;0,'1C TSrécur17'!$C$12="OUI"),'1C TSrécur17'!$U$46/'1C TSrécur17'!U$17,"")</f>
        <v/>
      </c>
      <c r="Z720" s="545" t="str">
        <f>IF(AND('1C TSrécur17'!U$17&lt;&gt;0,'1C TSrécur17'!$C$12="OUI"),'1C TSrécur17'!$U$47/'1C TSrécur17'!U$17,"")</f>
        <v/>
      </c>
      <c r="AA720" s="545" t="str">
        <f>IF(AND('1C TSrécur17'!U$17&lt;&gt;0,'1C TSrécur17'!$C$12="OUI"),'1C TSrécur17'!$U$48/'1C TSrécur17'!U$17,"")</f>
        <v/>
      </c>
      <c r="AB720" s="545" t="str">
        <f>IF(AND('1C TSrécur17'!U$17&lt;&gt;0,'1C TSrécur17'!$C$12="OUI"),'1C TSrécur17'!$U$49/'1C TSrécur17'!U$17,"")</f>
        <v/>
      </c>
      <c r="AC720" s="545" t="str">
        <f>IF(AND('1C TSrécur17'!U$17&lt;&gt;0,'1C TSrécur17'!$C$12="OUI"),'1C TSrécur17'!$U$50/'1C TSrécur17'!U$17,"")</f>
        <v/>
      </c>
      <c r="AD720" s="545" t="str">
        <f>IF(AND('1C TSrécur17'!U$17&lt;&gt;0,'1C TSrécur17'!$C$12="OUI"),'1C TSrécur17'!$U$51/'1C TSrécur17'!U$17,"")</f>
        <v/>
      </c>
      <c r="AE720" s="545" t="str">
        <f>IF(AND('1C TSrécur17'!U$17&lt;&gt;0,'1C TSrécur17'!$C$12="OUI"),'1C TSrécur17'!$U$52/'1C TSrécur17'!U$17,"")</f>
        <v/>
      </c>
      <c r="AF720" s="545" t="str">
        <f>IF(AND('1C TSrécur17'!U$17&lt;&gt;0,'1C TSrécur17'!$C$12="OUI"),'1C TSrécur17'!$U$53/'1C TSrécur17'!U$17,"")</f>
        <v/>
      </c>
      <c r="AG720" s="545" t="str">
        <f>IF(AND('1C TSrécur17'!U$17&lt;&gt;0,'1C TSrécur17'!$C$12="OUI"),'1C TSrécur17'!$U$54/'1C TSrécur17'!U$17,"")</f>
        <v/>
      </c>
      <c r="AH720" s="545" t="str">
        <f>IF(AND('1C TSrécur17'!U$17&lt;&gt;0,'1C TSrécur17'!$C$12="OUI"),'1C TSrécur17'!$U$55/'1C TSrécur17'!U$17,"")</f>
        <v/>
      </c>
      <c r="AI720" s="545" t="str">
        <f>IF(AND('1C TSrécur17'!U$17&lt;&gt;0,'1C TSrécur17'!$C$12="OUI"),'1C TSrécur17'!$U$56/'1C TSrécur17'!U$17,"")</f>
        <v/>
      </c>
      <c r="AJ720" s="545" t="str">
        <f>IF(AND('1C TSrécur17'!U$17&lt;&gt;0,'1C TSrécur17'!$C$12="OUI"),'1C TSrécur17'!$U$57/'1C TSrécur17'!U$17,"")</f>
        <v/>
      </c>
      <c r="AK720" s="545">
        <f>IF(AND('1C TSrécur17'!U$17&lt;&gt;0,'1C TSrécur17'!$C$12="OUI"),'1C TSrécur17'!U$58/'1C TSrécur17'!U$17,0)</f>
        <v>0</v>
      </c>
      <c r="AL720" s="73">
        <f>IF(AND('1C TSrécur17'!$B$12&lt;&gt;"",'1C TSrécur17'!$C$12="OUI"),N720+AK720,N720)</f>
        <v>0</v>
      </c>
      <c r="AM720" s="344">
        <f t="shared" si="186"/>
        <v>0</v>
      </c>
      <c r="AN720" s="344">
        <f t="shared" si="187"/>
        <v>0</v>
      </c>
      <c r="AO720" s="345">
        <f t="shared" si="234"/>
        <v>0</v>
      </c>
      <c r="AP720" s="573">
        <f t="shared" si="235"/>
        <v>0</v>
      </c>
      <c r="AQ720" s="583">
        <f t="shared" si="233"/>
        <v>0</v>
      </c>
      <c r="AR720" s="579"/>
      <c r="AS720" s="102"/>
      <c r="AT720" s="209" t="str">
        <f>IF('1C TSrécur17'!U$17*FICHE!$C$13&lt;J720,"Forfait limité à "&amp;FICHE!$C$13&amp;"€/jour","")</f>
        <v/>
      </c>
      <c r="AU720" s="592"/>
    </row>
    <row r="721" spans="1:211" ht="13.9" hidden="1" customHeight="1">
      <c r="A721" s="309"/>
      <c r="B721" s="338"/>
      <c r="C721" s="962" t="str">
        <f>IF('1C TSrécur17'!V$17&lt;&gt;0,'1C TSrécur17'!$B$12,"")</f>
        <v/>
      </c>
      <c r="D721" s="963"/>
      <c r="E721" s="964"/>
      <c r="F721" s="211" t="str">
        <f>IF(AND($C721='1C TSrécur17'!$B$12,'1C TSrécur17'!$B$16="récurrentes",'1C TSrécur17'!$V$17&lt;&gt;""),'1C TSrécur17'!$V$21,"")</f>
        <v/>
      </c>
      <c r="G721" s="235"/>
      <c r="H721" s="745">
        <v>0.21</v>
      </c>
      <c r="I721" s="747">
        <v>1</v>
      </c>
      <c r="J721" s="316"/>
      <c r="K721" s="786">
        <f t="shared" si="229"/>
        <v>0</v>
      </c>
      <c r="L721" s="539">
        <f>IF(OR('1C TSrécur17'!$B$12="",'1C TSrécur17'!V$30=0),0,IF(AND('1C TSrécur17'!$B$12&lt;&gt;"",$K$2="Pôle",'1C TSrécur17'!$C$12="OUI"),(('1C TSrécur17'!V$22+'1C TSrécur17'!V$23+'1C TSrécur17'!V$24+'1C TSrécur17'!V$25+'1C TSrécur17'!V$29)/'1C TSrécur17'!V$17),IF(AND('1C TSrécur17'!$B$12&lt;&gt;"",$K$2="Pôle",'1C TSrécur17'!$C$12="NON"),(('1C TSrécur17'!V$22+'1C TSrécur17'!V$23+'1C TSrécur17'!V$24+'1C TSrécur17'!V$25+'1C TSrécur17'!V$29)/'1C TSrécur17'!V$30),IF(AND('1C TSrécur17'!$B$12&lt;&gt;"",$K$2&lt;&gt;"Pôle",'1C TSrécur17'!$C$12="OUI"),(('1C TSrécur17'!V$22+'1C TSrécur17'!V$23+'1C TSrécur17'!V$24+'1C TSrécur17'!V$25+'1C TSrécur17'!V$26+'1C TSrécur17'!V$27+'1C TSrécur17'!V$28+'1C TSrécur17'!V$29)/'1C TSrécur17'!V$17),IF(AND('1C TSrécur17'!$B$12&lt;&gt;"",$K$2&lt;&gt;"Pôle",'1C TSrécur17'!$C$12="NON"),(('1C TSrécur17'!V$22+'1C TSrécur17'!V$23+'1C TSrécur17'!V$24+'1C TSrécur17'!V$25+'1C TSrécur17'!V$26+'1C TSrécur17'!V$27+'1C TSrécur17'!V$28+'1C TSrécur17'!V$29)/'1C TSrécur17'!V$30))))))</f>
        <v>0</v>
      </c>
      <c r="M721" s="539">
        <f>IF(OR('1C TSrécur17'!$B$12="",'1C TSrécur17'!V$30=0),0,IF(AND('1C TSrécur17'!$B$12&lt;&gt;"",$K$2="Pôle",'1C TSrécur17'!$C$12="OUI"),(('1C TSrécur17'!V$26+'1C TSrécur17'!V$27+'1C TSrécur17'!V$28)/'1C TSrécur17'!V$17),IF(AND('1C TSrécur17'!$B$12&lt;&gt;"",$K$2="Pôle",'1C TSrécur17'!$C$12="NON"),(('1C TSrécur17'!V$26+'1C TSrécur17'!V$27+'1C TSrécur17'!V$28)/'1C TSrécur17'!V$30),IF(AND('1C TSrécur17'!$B$12&lt;&gt;"",$K$2&lt;&gt;"Pôle"),0))))</f>
        <v>0</v>
      </c>
      <c r="N721" s="539">
        <f>IF(AND('1C TSrécur17'!$V$17&lt;&gt;0,'1C TSrécur17'!$V$30&lt;&gt;0),L721+M721,0)</f>
        <v>0</v>
      </c>
      <c r="O721" s="544" t="str">
        <f>IF(AND('1C TSrécur17'!V$17&lt;&gt;0,'1C TSrécur17'!$C$12="OUI"),'1C TSrécur17'!V$36/'1C TSrécur17'!V$17,"")</f>
        <v/>
      </c>
      <c r="P721" s="545" t="str">
        <f>IF(AND('1C TSrécur17'!V$17&lt;&gt;0,'1C TSrécur17'!$C$12="OUI"),'1C TSrécur17'!$V$37/'1C TSrécur17'!V$17,"")</f>
        <v/>
      </c>
      <c r="Q721" s="545" t="str">
        <f>IF(AND('1C TSrécur17'!V$17&lt;&gt;0,'1C TSrécur17'!$C$12="OUI"),'1C TSrécur17'!$V$38/'1C TSrécur17'!V$17,"")</f>
        <v/>
      </c>
      <c r="R721" s="545" t="str">
        <f>IF(AND('1C TSrécur17'!V$17&lt;&gt;0,'1C TSrécur17'!$C$12="OUI"),'1C TSrécur17'!$V$39/'1C TSrécur17'!V$17,"")</f>
        <v/>
      </c>
      <c r="S721" s="545" t="str">
        <f>IF(AND('1C TSrécur17'!V$17&lt;&gt;0,'1C TSrécur17'!$C$12="OUI"),'1C TSrécur17'!$V$40/'1C TSrécur17'!V$17,"")</f>
        <v/>
      </c>
      <c r="T721" s="545" t="str">
        <f>IF(AND('1C TSrécur17'!V$17&lt;&gt;0,'1C TSrécur17'!$C$12="OUI"),'1C TSrécur17'!$V$41/'1C TSrécur17'!V$17,"")</f>
        <v/>
      </c>
      <c r="U721" s="545" t="str">
        <f>IF(AND('1C TSrécur17'!V$17&lt;&gt;0,'1C TSrécur17'!$C$12="OUI"),'1C TSrécur17'!$V$42/'1C TSrécur17'!V$17,"")</f>
        <v/>
      </c>
      <c r="V721" s="545" t="str">
        <f>IF(AND('1C TSrécur17'!V$17&lt;&gt;0,'1C TSrécur17'!$C$12="OUI"),'1C TSrécur17'!$V$43/'1C TSrécur17'!V$17,"")</f>
        <v/>
      </c>
      <c r="W721" s="545" t="str">
        <f>IF(AND('1C TSrécur17'!V$17&lt;&gt;0,'1C TSrécur17'!$C$12="OUI"),'1C TSrécur17'!$V$44/'1C TSrécur17'!V$17,"")</f>
        <v/>
      </c>
      <c r="X721" s="545" t="str">
        <f>IF(AND('1C TSrécur17'!V$17&lt;&gt;0,'1C TSrécur17'!$C$12="OUI"),'1C TSrécur17'!$V$45/'1C TSrécur17'!V$17,"")</f>
        <v/>
      </c>
      <c r="Y721" s="545" t="str">
        <f>IF(AND('1C TSrécur17'!V$17&lt;&gt;0,'1C TSrécur17'!$C$12="OUI"),'1C TSrécur17'!$V$46/'1C TSrécur17'!V$17,"")</f>
        <v/>
      </c>
      <c r="Z721" s="545" t="str">
        <f>IF(AND('1C TSrécur17'!V$17&lt;&gt;0,'1C TSrécur17'!$C$12="OUI"),'1C TSrécur17'!$V$47/'1C TSrécur17'!V$17,"")</f>
        <v/>
      </c>
      <c r="AA721" s="545" t="str">
        <f>IF(AND('1C TSrécur17'!V$17&lt;&gt;0,'1C TSrécur17'!$C$12="OUI"),'1C TSrécur17'!$V$48/'1C TSrécur17'!V$17,"")</f>
        <v/>
      </c>
      <c r="AB721" s="545" t="str">
        <f>IF(AND('1C TSrécur17'!V$17&lt;&gt;0,'1C TSrécur17'!$C$12="OUI"),'1C TSrécur17'!$V$49/'1C TSrécur17'!V$17,"")</f>
        <v/>
      </c>
      <c r="AC721" s="545" t="str">
        <f>IF(AND('1C TSrécur17'!V$17&lt;&gt;0,'1C TSrécur17'!$C$12="OUI"),'1C TSrécur17'!$V$50/'1C TSrécur17'!V$17,"")</f>
        <v/>
      </c>
      <c r="AD721" s="545" t="str">
        <f>IF(AND('1C TSrécur17'!V$17&lt;&gt;0,'1C TSrécur17'!$C$12="OUI"),'1C TSrécur17'!$V$51/'1C TSrécur17'!V$17,"")</f>
        <v/>
      </c>
      <c r="AE721" s="545" t="str">
        <f>IF(AND('1C TSrécur17'!V$17&lt;&gt;0,'1C TSrécur17'!$C$12="OUI"),'1C TSrécur17'!$V$52/'1C TSrécur17'!V$17,"")</f>
        <v/>
      </c>
      <c r="AF721" s="545" t="str">
        <f>IF(AND('1C TSrécur17'!V$17&lt;&gt;0,'1C TSrécur17'!$C$12="OUI"),'1C TSrécur17'!$V$53/'1C TSrécur17'!V$17,"")</f>
        <v/>
      </c>
      <c r="AG721" s="545" t="str">
        <f>IF(AND('1C TSrécur17'!V$17&lt;&gt;0,'1C TSrécur17'!$C$12="OUI"),'1C TSrécur17'!$V$54/'1C TSrécur17'!V$17,"")</f>
        <v/>
      </c>
      <c r="AH721" s="545" t="str">
        <f>IF(AND('1C TSrécur17'!V$17&lt;&gt;0,'1C TSrécur17'!$C$12="OUI"),'1C TSrécur17'!$V$55/'1C TSrécur17'!V$17,"")</f>
        <v/>
      </c>
      <c r="AI721" s="545" t="str">
        <f>IF(AND('1C TSrécur17'!V$17&lt;&gt;0,'1C TSrécur17'!$C$12="OUI"),'1C TSrécur17'!$V$56/'1C TSrécur17'!V$17,"")</f>
        <v/>
      </c>
      <c r="AJ721" s="545" t="str">
        <f>IF(AND('1C TSrécur17'!V$17&lt;&gt;0,'1C TSrécur17'!$C$12="OUI"),'1C TSrécur17'!$V$57/'1C TSrécur17'!V$17,"")</f>
        <v/>
      </c>
      <c r="AK721" s="545">
        <f>IF(AND('1C TSrécur17'!V$17&lt;&gt;0,'1C TSrécur17'!$C$12="OUI"),'1C TSrécur17'!V$58/'1C TSrécur17'!V$17,0)</f>
        <v>0</v>
      </c>
      <c r="AL721" s="73">
        <f>IF(AND('1C TSrécur17'!$B$12&lt;&gt;"",'1C TSrécur17'!$C$12="OUI"),N721+AK721,N721)</f>
        <v>0</v>
      </c>
      <c r="AM721" s="344">
        <f t="shared" si="186"/>
        <v>0</v>
      </c>
      <c r="AN721" s="344">
        <f t="shared" si="187"/>
        <v>0</v>
      </c>
      <c r="AO721" s="345">
        <f t="shared" si="234"/>
        <v>0</v>
      </c>
      <c r="AP721" s="573">
        <f t="shared" si="235"/>
        <v>0</v>
      </c>
      <c r="AQ721" s="583">
        <f t="shared" si="233"/>
        <v>0</v>
      </c>
      <c r="AR721" s="579"/>
      <c r="AS721" s="102"/>
      <c r="AT721" s="209" t="str">
        <f>IF('1C TSrécur17'!V$17*FICHE!$C$13&lt;J721,"Forfait limité à "&amp;FICHE!$C$13&amp;"€/jour","")</f>
        <v/>
      </c>
      <c r="AU721" s="592"/>
    </row>
    <row r="722" spans="1:211" ht="13.9" hidden="1" customHeight="1">
      <c r="A722" s="309"/>
      <c r="B722" s="338"/>
      <c r="C722" s="962" t="str">
        <f>IF('1C TSrécur17'!W$17&lt;&gt;0,'1C TSrécur17'!$B$12,"")</f>
        <v/>
      </c>
      <c r="D722" s="963"/>
      <c r="E722" s="964"/>
      <c r="F722" s="211" t="str">
        <f>IF(AND($C722='1C TSrécur17'!$B$12,'1C TSrécur17'!$B$16="récurrentes",'1C TSrécur17'!$W$17&lt;&gt;""),'1C TSrécur17'!$W$21,"")</f>
        <v/>
      </c>
      <c r="G722" s="235"/>
      <c r="H722" s="745">
        <v>0.21</v>
      </c>
      <c r="I722" s="747">
        <v>1</v>
      </c>
      <c r="J722" s="316"/>
      <c r="K722" s="786">
        <f t="shared" si="229"/>
        <v>0</v>
      </c>
      <c r="L722" s="539">
        <f>IF(OR('1C TSrécur17'!$B$12="",'1C TSrécur17'!W$30=0),0,IF(AND('1C TSrécur17'!$B$12&lt;&gt;"",$K$2="Pôle",'1C TSrécur17'!$C$12="OUI"),(('1C TSrécur17'!W$22+'1C TSrécur17'!W$23+'1C TSrécur17'!W$24+'1C TSrécur17'!W$25+'1C TSrécur17'!W$29)/'1C TSrécur17'!W$17),IF(AND('1C TSrécur17'!$B$12&lt;&gt;"",$K$2="Pôle",'1C TSrécur17'!$C$12="NON"),(('1C TSrécur17'!W$22+'1C TSrécur17'!W$23+'1C TSrécur17'!W$24+'1C TSrécur17'!W$25+'1C TSrécur17'!W$29)/'1C TSrécur17'!W$30),IF(AND('1C TSrécur17'!$B$12&lt;&gt;"",$K$2&lt;&gt;"Pôle",'1C TSrécur17'!$C$12="OUI"),(('1C TSrécur17'!W$22+'1C TSrécur17'!W$23+'1C TSrécur17'!W$24+'1C TSrécur17'!W$25+'1C TSrécur17'!W$26+'1C TSrécur17'!W$27+'1C TSrécur17'!W$28+'1C TSrécur17'!W$29)/'1C TSrécur17'!W$17),IF(AND('1C TSrécur17'!$B$12&lt;&gt;"",$K$2&lt;&gt;"Pôle",'1C TSrécur17'!$C$12="NON"),(('1C TSrécur17'!W$22+'1C TSrécur17'!W$23+'1C TSrécur17'!W$24+'1C TSrécur17'!W$25+'1C TSrécur17'!W$26+'1C TSrécur17'!W$27+'1C TSrécur17'!W$28+'1C TSrécur17'!W$29)/'1C TSrécur17'!W$30))))))</f>
        <v>0</v>
      </c>
      <c r="M722" s="539">
        <f>IF(OR('1C TSrécur17'!$B$12="",'1C TSrécur17'!W$30=0),0,IF(AND('1C TSrécur17'!$B$12&lt;&gt;"",$K$2="Pôle",'1C TSrécur17'!$C$12="OUI"),(('1C TSrécur17'!W$26+'1C TSrécur17'!W$27+'1C TSrécur17'!W$28)/'1C TSrécur17'!W$17),IF(AND('1C TSrécur17'!$B$12&lt;&gt;"",$K$2="Pôle",'1C TSrécur17'!$C$12="NON"),(('1C TSrécur17'!W$26+'1C TSrécur17'!W$27+'1C TSrécur17'!W$28)/'1C TSrécur17'!W$30),IF(AND('1C TSrécur17'!$B$12&lt;&gt;"",$K$2&lt;&gt;"Pôle"),0))))</f>
        <v>0</v>
      </c>
      <c r="N722" s="539">
        <f>IF(AND('1C TSrécur17'!$W$17&lt;&gt;0,'1C TSrécur17'!$W$30&lt;&gt;0),L722+M722,0)</f>
        <v>0</v>
      </c>
      <c r="O722" s="544" t="str">
        <f>IF(AND('1C TSrécur17'!W$17&lt;&gt;0,'1C TSrécur17'!$C$12="OUI"),'1C TSrécur17'!W$36/'1C TSrécur17'!W$17,"")</f>
        <v/>
      </c>
      <c r="P722" s="545" t="str">
        <f>IF(AND('1C TSrécur17'!W$17&lt;&gt;0,'1C TSrécur17'!$C$12="OUI"),'1C TSrécur17'!$W$37/'1C TSrécur17'!W$17,"")</f>
        <v/>
      </c>
      <c r="Q722" s="545" t="str">
        <f>IF(AND('1C TSrécur17'!W$17&lt;&gt;0,'1C TSrécur17'!$C$12="OUI"),'1C TSrécur17'!$W$38/'1C TSrécur17'!W$17,"")</f>
        <v/>
      </c>
      <c r="R722" s="545" t="str">
        <f>IF(AND('1C TSrécur17'!W$17&lt;&gt;0,'1C TSrécur17'!$C$12="OUI"),'1C TSrécur17'!$W$39/'1C TSrécur17'!W$17,"")</f>
        <v/>
      </c>
      <c r="S722" s="545" t="str">
        <f>IF(AND('1C TSrécur17'!W$17&lt;&gt;0,'1C TSrécur17'!$C$12="OUI"),'1C TSrécur17'!$W$40/'1C TSrécur17'!W$17,"")</f>
        <v/>
      </c>
      <c r="T722" s="545" t="str">
        <f>IF(AND('1C TSrécur17'!W$17&lt;&gt;0,'1C TSrécur17'!$C$12="OUI"),'1C TSrécur17'!$W$41/'1C TSrécur17'!W$17,"")</f>
        <v/>
      </c>
      <c r="U722" s="545" t="str">
        <f>IF(AND('1C TSrécur17'!W$17&lt;&gt;0,'1C TSrécur17'!$C$12="OUI"),'1C TSrécur17'!$W$42/'1C TSrécur17'!W$17,"")</f>
        <v/>
      </c>
      <c r="V722" s="545" t="str">
        <f>IF(AND('1C TSrécur17'!W$17&lt;&gt;0,'1C TSrécur17'!$C$12="OUI"),'1C TSrécur17'!$W$43/'1C TSrécur17'!W$17,"")</f>
        <v/>
      </c>
      <c r="W722" s="545" t="str">
        <f>IF(AND('1C TSrécur17'!W$17&lt;&gt;0,'1C TSrécur17'!$C$12="OUI"),'1C TSrécur17'!$W$44/'1C TSrécur17'!W$17,"")</f>
        <v/>
      </c>
      <c r="X722" s="545" t="str">
        <f>IF(AND('1C TSrécur17'!W$17&lt;&gt;0,'1C TSrécur17'!$C$12="OUI"),'1C TSrécur17'!$W$45/'1C TSrécur17'!W$17,"")</f>
        <v/>
      </c>
      <c r="Y722" s="545" t="str">
        <f>IF(AND('1C TSrécur17'!W$17&lt;&gt;0,'1C TSrécur17'!$C$12="OUI"),'1C TSrécur17'!$W$46/'1C TSrécur17'!W$17,"")</f>
        <v/>
      </c>
      <c r="Z722" s="545" t="str">
        <f>IF(AND('1C TSrécur17'!W$17&lt;&gt;0,'1C TSrécur17'!$C$12="OUI"),'1C TSrécur17'!$W$47/'1C TSrécur17'!W$17,"")</f>
        <v/>
      </c>
      <c r="AA722" s="545" t="str">
        <f>IF(AND('1C TSrécur17'!W$17&lt;&gt;0,'1C TSrécur17'!$C$12="OUI"),'1C TSrécur17'!$W$48/'1C TSrécur17'!W$17,"")</f>
        <v/>
      </c>
      <c r="AB722" s="545" t="str">
        <f>IF(AND('1C TSrécur17'!W$17&lt;&gt;0,'1C TSrécur17'!$C$12="OUI"),'1C TSrécur17'!$W$49/'1C TSrécur17'!W$17,"")</f>
        <v/>
      </c>
      <c r="AC722" s="545" t="str">
        <f>IF(AND('1C TSrécur17'!W$17&lt;&gt;0,'1C TSrécur17'!$C$12="OUI"),'1C TSrécur17'!$W$50/'1C TSrécur17'!W$17,"")</f>
        <v/>
      </c>
      <c r="AD722" s="545" t="str">
        <f>IF(AND('1C TSrécur17'!W$17&lt;&gt;0,'1C TSrécur17'!$C$12="OUI"),'1C TSrécur17'!$W$51/'1C TSrécur17'!W$17,"")</f>
        <v/>
      </c>
      <c r="AE722" s="545" t="str">
        <f>IF(AND('1C TSrécur17'!W$17&lt;&gt;0,'1C TSrécur17'!$C$12="OUI"),'1C TSrécur17'!$W$52/'1C TSrécur17'!W$17,"")</f>
        <v/>
      </c>
      <c r="AF722" s="545" t="str">
        <f>IF(AND('1C TSrécur17'!W$17&lt;&gt;0,'1C TSrécur17'!$C$12="OUI"),'1C TSrécur17'!$W$53/'1C TSrécur17'!W$17,"")</f>
        <v/>
      </c>
      <c r="AG722" s="545" t="str">
        <f>IF(AND('1C TSrécur17'!W$17&lt;&gt;0,'1C TSrécur17'!$C$12="OUI"),'1C TSrécur17'!$W$54/'1C TSrécur17'!W$17,"")</f>
        <v/>
      </c>
      <c r="AH722" s="545" t="str">
        <f>IF(AND('1C TSrécur17'!W$17&lt;&gt;0,'1C TSrécur17'!$C$12="OUI"),'1C TSrécur17'!$W$55/'1C TSrécur17'!W$17,"")</f>
        <v/>
      </c>
      <c r="AI722" s="545" t="str">
        <f>IF(AND('1C TSrécur17'!W$17&lt;&gt;0,'1C TSrécur17'!$C$12="OUI"),'1C TSrécur17'!$W$56/'1C TSrécur17'!W$17,"")</f>
        <v/>
      </c>
      <c r="AJ722" s="545" t="str">
        <f>IF(AND('1C TSrécur17'!W$17&lt;&gt;0,'1C TSrécur17'!$C$12="OUI"),'1C TSrécur17'!$W$57/'1C TSrécur17'!W$17,"")</f>
        <v/>
      </c>
      <c r="AK722" s="545">
        <f>IF(AND('1C TSrécur17'!W$17&lt;&gt;0,'1C TSrécur17'!$C$12="OUI"),'1C TSrécur17'!W$58/'1C TSrécur17'!W$17,0)</f>
        <v>0</v>
      </c>
      <c r="AL722" s="73">
        <f>IF(AND('1C TSrécur17'!$B$12&lt;&gt;"",'1C TSrécur17'!$C$12="OUI"),N722+AK722,N722)</f>
        <v>0</v>
      </c>
      <c r="AM722" s="344">
        <f t="shared" si="186"/>
        <v>0</v>
      </c>
      <c r="AN722" s="344">
        <f t="shared" si="187"/>
        <v>0</v>
      </c>
      <c r="AO722" s="345">
        <f t="shared" si="234"/>
        <v>0</v>
      </c>
      <c r="AP722" s="573">
        <f t="shared" si="235"/>
        <v>0</v>
      </c>
      <c r="AQ722" s="583">
        <f t="shared" si="233"/>
        <v>0</v>
      </c>
      <c r="AR722" s="579"/>
      <c r="AS722" s="102"/>
      <c r="AT722" s="209" t="str">
        <f>IF('1C TSrécur17'!W$17*FICHE!$C$13&lt;J722,"Forfait limité à "&amp;FICHE!$C$13&amp;"€/jour","")</f>
        <v/>
      </c>
      <c r="AU722" s="592"/>
    </row>
    <row r="723" spans="1:211" ht="13.9" hidden="1" customHeight="1">
      <c r="A723" s="309"/>
      <c r="B723" s="338"/>
      <c r="C723" s="962" t="str">
        <f>IF('1C TSrécur17'!X$17&lt;&gt;0,'1C TSrécur17'!$B$12,"")</f>
        <v/>
      </c>
      <c r="D723" s="963"/>
      <c r="E723" s="964"/>
      <c r="F723" s="211" t="str">
        <f>IF(AND($C723='1C TSrécur17'!$B$12,'1C TSrécur17'!$B$16="récurrentes",'1C TSrécur17'!$X$17&lt;&gt;""),'1C TSrécur17'!$X$21,"")</f>
        <v/>
      </c>
      <c r="G723" s="235"/>
      <c r="H723" s="745">
        <v>0.21</v>
      </c>
      <c r="I723" s="747">
        <v>1</v>
      </c>
      <c r="J723" s="316"/>
      <c r="K723" s="786">
        <f t="shared" si="229"/>
        <v>0</v>
      </c>
      <c r="L723" s="539">
        <f>IF(OR('1C TSrécur17'!$B$12="",'1C TSrécur17'!X$30=0),0,IF(AND('1C TSrécur17'!$B$12&lt;&gt;"",$K$2="Pôle",'1C TSrécur17'!$C$12="OUI"),(('1C TSrécur17'!X$22+'1C TSrécur17'!X$23+'1C TSrécur17'!X$24+'1C TSrécur17'!X$25+'1C TSrécur17'!X$29)/'1C TSrécur17'!X$17),IF(AND('1C TSrécur17'!$B$12&lt;&gt;"",$K$2="Pôle",'1C TSrécur17'!$C$12="NON"),(('1C TSrécur17'!X$22+'1C TSrécur17'!X$23+'1C TSrécur17'!X$24+'1C TSrécur17'!X$25+'1C TSrécur17'!X$29)/'1C TSrécur17'!X$30),IF(AND('1C TSrécur17'!$B$12&lt;&gt;"",$K$2&lt;&gt;"Pôle",'1C TSrécur17'!$C$12="OUI"),(('1C TSrécur17'!X$22+'1C TSrécur17'!X$23+'1C TSrécur17'!X$24+'1C TSrécur17'!X$25+'1C TSrécur17'!X$26+'1C TSrécur17'!X$27+'1C TSrécur17'!X$28+'1C TSrécur17'!X$29)/'1C TSrécur17'!X$17),IF(AND('1C TSrécur17'!$B$12&lt;&gt;"",$K$2&lt;&gt;"Pôle",'1C TSrécur17'!$C$12="NON"),(('1C TSrécur17'!X$22+'1C TSrécur17'!X$23+'1C TSrécur17'!X$24+'1C TSrécur17'!X$25+'1C TSrécur17'!X$26+'1C TSrécur17'!X$27+'1C TSrécur17'!X$28+'1C TSrécur17'!X$29)/'1C TSrécur17'!X$30))))))</f>
        <v>0</v>
      </c>
      <c r="M723" s="539">
        <f>IF(OR('1C TSrécur17'!$B$12="",'1C TSrécur17'!X$30=0),0,IF(AND('1C TSrécur17'!$B$12&lt;&gt;"",$K$2="Pôle",'1C TSrécur17'!$C$12="OUI"),(('1C TSrécur17'!X$26+'1C TSrécur17'!X$27+'1C TSrécur17'!X$28)/'1C TSrécur17'!X$17),IF(AND('1C TSrécur17'!$B$12&lt;&gt;"",$K$2="Pôle",'1C TSrécur17'!$C$12="NON"),(('1C TSrécur17'!X$26+'1C TSrécur17'!X$27+'1C TSrécur17'!X$28)/'1C TSrécur17'!X$30),IF(AND('1C TSrécur17'!$B$12&lt;&gt;"",$K$2&lt;&gt;"Pôle"),0))))</f>
        <v>0</v>
      </c>
      <c r="N723" s="539">
        <f>IF(AND('1C TSrécur17'!$X$17&lt;&gt;0,'1C TSrécur17'!$X$30&lt;&gt;0),L723+M723,0)</f>
        <v>0</v>
      </c>
      <c r="O723" s="544" t="str">
        <f>IF(AND('1C TSrécur17'!X$17&lt;&gt;0,'1C TSrécur17'!$C$12="OUI"),'1C TSrécur17'!X$36/'1C TSrécur17'!X$17,"")</f>
        <v/>
      </c>
      <c r="P723" s="545" t="str">
        <f>IF(AND('1C TSrécur17'!X$17&lt;&gt;0,'1C TSrécur17'!$C$12="OUI"),'1C TSrécur17'!$X$37/'1C TSrécur17'!X$17,"")</f>
        <v/>
      </c>
      <c r="Q723" s="545" t="str">
        <f>IF(AND('1C TSrécur17'!X$17&lt;&gt;0,'1C TSrécur17'!$C$12="OUI"),'1C TSrécur17'!$X$38/'1C TSrécur17'!X$17,"")</f>
        <v/>
      </c>
      <c r="R723" s="545" t="str">
        <f>IF(AND('1C TSrécur17'!X$17&lt;&gt;0,'1C TSrécur17'!$C$12="OUI"),'1C TSrécur17'!$X$39/'1C TSrécur17'!X$17,"")</f>
        <v/>
      </c>
      <c r="S723" s="545" t="str">
        <f>IF(AND('1C TSrécur17'!X$17&lt;&gt;0,'1C TSrécur17'!$C$12="OUI"),'1C TSrécur17'!$X$40/'1C TSrécur17'!X$17,"")</f>
        <v/>
      </c>
      <c r="T723" s="545" t="str">
        <f>IF(AND('1C TSrécur17'!X$17&lt;&gt;0,'1C TSrécur17'!$C$12="OUI"),'1C TSrécur17'!$X$41/'1C TSrécur17'!X$17,"")</f>
        <v/>
      </c>
      <c r="U723" s="545" t="str">
        <f>IF(AND('1C TSrécur17'!X$17&lt;&gt;0,'1C TSrécur17'!$C$12="OUI"),'1C TSrécur17'!$X$42/'1C TSrécur17'!X$17,"")</f>
        <v/>
      </c>
      <c r="V723" s="545" t="str">
        <f>IF(AND('1C TSrécur17'!X$17&lt;&gt;0,'1C TSrécur17'!$C$12="OUI"),'1C TSrécur17'!$X$43/'1C TSrécur17'!X$17,"")</f>
        <v/>
      </c>
      <c r="W723" s="545" t="str">
        <f>IF(AND('1C TSrécur17'!X$17&lt;&gt;0,'1C TSrécur17'!$C$12="OUI"),'1C TSrécur17'!$X$44/'1C TSrécur17'!X$17,"")</f>
        <v/>
      </c>
      <c r="X723" s="545" t="str">
        <f>IF(AND('1C TSrécur17'!X$17&lt;&gt;0,'1C TSrécur17'!$C$12="OUI"),'1C TSrécur17'!$X$45/'1C TSrécur17'!X$17,"")</f>
        <v/>
      </c>
      <c r="Y723" s="545" t="str">
        <f>IF(AND('1C TSrécur17'!X$17&lt;&gt;0,'1C TSrécur17'!$C$12="OUI"),'1C TSrécur17'!$X$46/'1C TSrécur17'!X$17,"")</f>
        <v/>
      </c>
      <c r="Z723" s="545" t="str">
        <f>IF(AND('1C TSrécur17'!X$17&lt;&gt;0,'1C TSrécur17'!$C$12="OUI"),'1C TSrécur17'!$X$47/'1C TSrécur17'!X$17,"")</f>
        <v/>
      </c>
      <c r="AA723" s="545" t="str">
        <f>IF(AND('1C TSrécur17'!X$17&lt;&gt;0,'1C TSrécur17'!$C$12="OUI"),'1C TSrécur17'!$X$48/'1C TSrécur17'!X$17,"")</f>
        <v/>
      </c>
      <c r="AB723" s="545" t="str">
        <f>IF(AND('1C TSrécur17'!X$17&lt;&gt;0,'1C TSrécur17'!$C$12="OUI"),'1C TSrécur17'!$X$49/'1C TSrécur17'!X$17,"")</f>
        <v/>
      </c>
      <c r="AC723" s="545" t="str">
        <f>IF(AND('1C TSrécur17'!X$17&lt;&gt;0,'1C TSrécur17'!$C$12="OUI"),'1C TSrécur17'!$X$50/'1C TSrécur17'!X$17,"")</f>
        <v/>
      </c>
      <c r="AD723" s="545" t="str">
        <f>IF(AND('1C TSrécur17'!X$17&lt;&gt;0,'1C TSrécur17'!$C$12="OUI"),'1C TSrécur17'!$X$51/'1C TSrécur17'!X$17,"")</f>
        <v/>
      </c>
      <c r="AE723" s="545" t="str">
        <f>IF(AND('1C TSrécur17'!X$17&lt;&gt;0,'1C TSrécur17'!$C$12="OUI"),'1C TSrécur17'!$X$52/'1C TSrécur17'!X$17,"")</f>
        <v/>
      </c>
      <c r="AF723" s="545" t="str">
        <f>IF(AND('1C TSrécur17'!X$17&lt;&gt;0,'1C TSrécur17'!$C$12="OUI"),'1C TSrécur17'!$X$53/'1C TSrécur17'!X$17,"")</f>
        <v/>
      </c>
      <c r="AG723" s="545" t="str">
        <f>IF(AND('1C TSrécur17'!X$17&lt;&gt;0,'1C TSrécur17'!$C$12="OUI"),'1C TSrécur17'!$X$54/'1C TSrécur17'!X$17,"")</f>
        <v/>
      </c>
      <c r="AH723" s="545" t="str">
        <f>IF(AND('1C TSrécur17'!X$17&lt;&gt;0,'1C TSrécur17'!$C$12="OUI"),'1C TSrécur17'!$X$55/'1C TSrécur17'!X$17,"")</f>
        <v/>
      </c>
      <c r="AI723" s="545" t="str">
        <f>IF(AND('1C TSrécur17'!X$17&lt;&gt;0,'1C TSrécur17'!$C$12="OUI"),'1C TSrécur17'!$X$56/'1C TSrécur17'!X$17,"")</f>
        <v/>
      </c>
      <c r="AJ723" s="545" t="str">
        <f>IF(AND('1C TSrécur17'!X$17&lt;&gt;0,'1C TSrécur17'!$C$12="OUI"),'1C TSrécur17'!$X$57/'1C TSrécur17'!X$17,"")</f>
        <v/>
      </c>
      <c r="AK723" s="545">
        <f>IF(AND('1C TSrécur17'!X$17&lt;&gt;0,'1C TSrécur17'!$C$12="OUI"),'1C TSrécur17'!X$58/'1C TSrécur17'!X$17,0)</f>
        <v>0</v>
      </c>
      <c r="AL723" s="73">
        <f>IF(AND('1C TSrécur17'!$B$12&lt;&gt;"",'1C TSrécur17'!$C$12="OUI"),N723+AK723,N723)</f>
        <v>0</v>
      </c>
      <c r="AM723" s="344">
        <f t="shared" si="186"/>
        <v>0</v>
      </c>
      <c r="AN723" s="344">
        <f t="shared" si="187"/>
        <v>0</v>
      </c>
      <c r="AO723" s="345">
        <f t="shared" si="234"/>
        <v>0</v>
      </c>
      <c r="AP723" s="573">
        <f t="shared" si="235"/>
        <v>0</v>
      </c>
      <c r="AQ723" s="583">
        <f t="shared" si="233"/>
        <v>0</v>
      </c>
      <c r="AR723" s="579"/>
      <c r="AS723" s="102"/>
      <c r="AT723" s="209" t="str">
        <f>IF('1C TSrécur17'!X$17*FICHE!$C$13&lt;J723,"Forfait limité à "&amp;FICHE!$C$13&amp;"€/jour","")</f>
        <v/>
      </c>
      <c r="AU723" s="592"/>
    </row>
    <row r="724" spans="1:211" ht="13.9" hidden="1" customHeight="1">
      <c r="A724" s="309"/>
      <c r="B724" s="338"/>
      <c r="C724" s="962" t="str">
        <f>IF('1C TSrécur17'!Y$17&lt;&gt;0,'1C TSrécur17'!$B$12,"")</f>
        <v/>
      </c>
      <c r="D724" s="963"/>
      <c r="E724" s="964"/>
      <c r="F724" s="211" t="str">
        <f>IF(AND($C724='1C TSrécur17'!$B$12,'1C TSrécur17'!$B$16="récurrentes",'1C TSrécur17'!$Y$17&lt;&gt;""),'1C TSrécur17'!$Y$21,"")</f>
        <v/>
      </c>
      <c r="G724" s="235"/>
      <c r="H724" s="745">
        <v>0.21</v>
      </c>
      <c r="I724" s="747">
        <v>1</v>
      </c>
      <c r="J724" s="316"/>
      <c r="K724" s="786">
        <f t="shared" si="229"/>
        <v>0</v>
      </c>
      <c r="L724" s="539">
        <f>IF(OR('1C TSrécur17'!$B$12="",'1C TSrécur17'!Y$30=0),0,IF(AND('1C TSrécur17'!$B$12&lt;&gt;"",$K$2="Pôle",'1C TSrécur17'!$C$12="OUI"),(('1C TSrécur17'!Y$22+'1C TSrécur17'!Y$23+'1C TSrécur17'!Y$24+'1C TSrécur17'!Y$25+'1C TSrécur17'!Y$29)/'1C TSrécur17'!Y$17),IF(AND('1C TSrécur17'!$B$12&lt;&gt;"",$K$2="Pôle",'1C TSrécur17'!$C$12="NON"),(('1C TSrécur17'!Y$22+'1C TSrécur17'!Y$23+'1C TSrécur17'!Y$24+'1C TSrécur17'!Y$25+'1C TSrécur17'!Y$29)/'1C TSrécur17'!Y$30),IF(AND('1C TSrécur17'!$B$12&lt;&gt;"",$K$2&lt;&gt;"Pôle",'1C TSrécur17'!$C$12="OUI"),(('1C TSrécur17'!Y$22+'1C TSrécur17'!Y$23+'1C TSrécur17'!Y$24+'1C TSrécur17'!Y$25+'1C TSrécur17'!Y$26+'1C TSrécur17'!Y$27+'1C TSrécur17'!Y$28+'1C TSrécur17'!Y$29)/'1C TSrécur17'!Y$17),IF(AND('1C TSrécur17'!$B$12&lt;&gt;"",$K$2&lt;&gt;"Pôle",'1C TSrécur17'!$C$12="NON"),(('1C TSrécur17'!Y$22+'1C TSrécur17'!Y$23+'1C TSrécur17'!Y$24+'1C TSrécur17'!Y$25+'1C TSrécur17'!Y$26+'1C TSrécur17'!Y$27+'1C TSrécur17'!Y$28+'1C TSrécur17'!Y$29)/'1C TSrécur17'!Y$30))))))</f>
        <v>0</v>
      </c>
      <c r="M724" s="539">
        <f>IF(OR('1C TSrécur17'!$B$12="",'1C TSrécur17'!Y$30=0),0,IF(AND('1C TSrécur17'!$B$12&lt;&gt;"",$K$2="Pôle",'1C TSrécur17'!$C$12="OUI"),(('1C TSrécur17'!Y$26+'1C TSrécur17'!Y$27+'1C TSrécur17'!Y$28)/'1C TSrécur17'!Y$17),IF(AND('1C TSrécur17'!$B$12&lt;&gt;"",$K$2="Pôle",'1C TSrécur17'!$C$12="NON"),(('1C TSrécur17'!Y$26+'1C TSrécur17'!Y$27+'1C TSrécur17'!Y$28)/'1C TSrécur17'!Y$30),IF(AND('1C TSrécur17'!$B$12&lt;&gt;"",$K$2&lt;&gt;"Pôle"),0))))</f>
        <v>0</v>
      </c>
      <c r="N724" s="539">
        <f>IF(AND('1C TSrécur17'!$Y$17&lt;&gt;0,'1C TSrécur17'!$Y$30&lt;&gt;0),L724+M724,0)</f>
        <v>0</v>
      </c>
      <c r="O724" s="544" t="str">
        <f>IF(AND('1C TSrécur17'!Y$17&lt;&gt;0,'1C TSrécur17'!$C$12="OUI"),'1C TSrécur17'!Y$36/'1C TSrécur17'!Y$17,"")</f>
        <v/>
      </c>
      <c r="P724" s="545" t="str">
        <f>IF(AND('1C TSrécur17'!Y$17&lt;&gt;0,'1C TSrécur17'!$C$12="OUI"),'1C TSrécur17'!$Y$37/'1C TSrécur17'!Y$17,"")</f>
        <v/>
      </c>
      <c r="Q724" s="545" t="str">
        <f>IF(AND('1C TSrécur17'!Y$17&lt;&gt;0,'1C TSrécur17'!$C$12="OUI"),'1C TSrécur17'!$Y$38/'1C TSrécur17'!Y$17,"")</f>
        <v/>
      </c>
      <c r="R724" s="545" t="str">
        <f>IF(AND('1C TSrécur17'!Y$17&lt;&gt;0,'1C TSrécur17'!$C$12="OUI"),'1C TSrécur17'!$Y$39/'1C TSrécur17'!Y$17,"")</f>
        <v/>
      </c>
      <c r="S724" s="545" t="str">
        <f>IF(AND('1C TSrécur17'!Y$17&lt;&gt;0,'1C TSrécur17'!$C$12="OUI"),'1C TSrécur17'!$Y$40/'1C TSrécur17'!Y$17,"")</f>
        <v/>
      </c>
      <c r="T724" s="545" t="str">
        <f>IF(AND('1C TSrécur17'!Y$17&lt;&gt;0,'1C TSrécur17'!$C$12="OUI"),'1C TSrécur17'!$Y$41/'1C TSrécur17'!Y$17,"")</f>
        <v/>
      </c>
      <c r="U724" s="545" t="str">
        <f>IF(AND('1C TSrécur17'!Y$17&lt;&gt;0,'1C TSrécur17'!$C$12="OUI"),'1C TSrécur17'!$Y$42/'1C TSrécur17'!Y$17,"")</f>
        <v/>
      </c>
      <c r="V724" s="545" t="str">
        <f>IF(AND('1C TSrécur17'!Y$17&lt;&gt;0,'1C TSrécur17'!$C$12="OUI"),'1C TSrécur17'!$Y$43/'1C TSrécur17'!Y$17,"")</f>
        <v/>
      </c>
      <c r="W724" s="545" t="str">
        <f>IF(AND('1C TSrécur17'!Y$17&lt;&gt;0,'1C TSrécur17'!$C$12="OUI"),'1C TSrécur17'!$Y$44/'1C TSrécur17'!Y$17,"")</f>
        <v/>
      </c>
      <c r="X724" s="545" t="str">
        <f>IF(AND('1C TSrécur17'!Y$17&lt;&gt;0,'1C TSrécur17'!$C$12="OUI"),'1C TSrécur17'!$Y$45/'1C TSrécur17'!Y$17,"")</f>
        <v/>
      </c>
      <c r="Y724" s="545" t="str">
        <f>IF(AND('1C TSrécur17'!Y$17&lt;&gt;0,'1C TSrécur17'!$C$12="OUI"),'1C TSrécur17'!$Y$46/'1C TSrécur17'!Y$17,"")</f>
        <v/>
      </c>
      <c r="Z724" s="545" t="str">
        <f>IF(AND('1C TSrécur17'!Y$17&lt;&gt;0,'1C TSrécur17'!$C$12="OUI"),'1C TSrécur17'!$Y$47/'1C TSrécur17'!Y$17,"")</f>
        <v/>
      </c>
      <c r="AA724" s="545" t="str">
        <f>IF(AND('1C TSrécur17'!Y$17&lt;&gt;0,'1C TSrécur17'!$C$12="OUI"),'1C TSrécur17'!$Y$48/'1C TSrécur17'!Y$17,"")</f>
        <v/>
      </c>
      <c r="AB724" s="545" t="str">
        <f>IF(AND('1C TSrécur17'!Y$17&lt;&gt;0,'1C TSrécur17'!$C$12="OUI"),'1C TSrécur17'!$Y$49/'1C TSrécur17'!Y$17,"")</f>
        <v/>
      </c>
      <c r="AC724" s="545" t="str">
        <f>IF(AND('1C TSrécur17'!Y$17&lt;&gt;0,'1C TSrécur17'!$C$12="OUI"),'1C TSrécur17'!$Y$50/'1C TSrécur17'!Y$17,"")</f>
        <v/>
      </c>
      <c r="AD724" s="545" t="str">
        <f>IF(AND('1C TSrécur17'!Y$17&lt;&gt;0,'1C TSrécur17'!$C$12="OUI"),'1C TSrécur17'!$Y$51/'1C TSrécur17'!Y$17,"")</f>
        <v/>
      </c>
      <c r="AE724" s="545" t="str">
        <f>IF(AND('1C TSrécur17'!Y$17&lt;&gt;0,'1C TSrécur17'!$C$12="OUI"),'1C TSrécur17'!$Y$52/'1C TSrécur17'!Y$17,"")</f>
        <v/>
      </c>
      <c r="AF724" s="545" t="str">
        <f>IF(AND('1C TSrécur17'!Y$17&lt;&gt;0,'1C TSrécur17'!$C$12="OUI"),'1C TSrécur17'!$Y$53/'1C TSrécur17'!Y$17,"")</f>
        <v/>
      </c>
      <c r="AG724" s="545" t="str">
        <f>IF(AND('1C TSrécur17'!Y$17&lt;&gt;0,'1C TSrécur17'!$C$12="OUI"),'1C TSrécur17'!$Y$54/'1C TSrécur17'!Y$17,"")</f>
        <v/>
      </c>
      <c r="AH724" s="545" t="str">
        <f>IF(AND('1C TSrécur17'!Y$17&lt;&gt;0,'1C TSrécur17'!$C$12="OUI"),'1C TSrécur17'!$Y$55/'1C TSrécur17'!Y$17,"")</f>
        <v/>
      </c>
      <c r="AI724" s="545" t="str">
        <f>IF(AND('1C TSrécur17'!Y$17&lt;&gt;0,'1C TSrécur17'!$C$12="OUI"),'1C TSrécur17'!$Y$56/'1C TSrécur17'!Y$17,"")</f>
        <v/>
      </c>
      <c r="AJ724" s="545" t="str">
        <f>IF(AND('1C TSrécur17'!Y$17&lt;&gt;0,'1C TSrécur17'!$C$12="OUI"),'1C TSrécur17'!$Y$57/'1C TSrécur17'!Y$17,"")</f>
        <v/>
      </c>
      <c r="AK724" s="545">
        <f>IF(AND('1C TSrécur17'!Y$17&lt;&gt;0,'1C TSrécur17'!$C$12="OUI"),'1C TSrécur17'!Y$58/'1C TSrécur17'!Y$17,0)</f>
        <v>0</v>
      </c>
      <c r="AL724" s="73">
        <f>IF(AND('1C TSrécur17'!$B$12&lt;&gt;"",'1C TSrécur17'!$C$12="OUI"),N724+AK724,N724)</f>
        <v>0</v>
      </c>
      <c r="AM724" s="344">
        <f t="shared" si="186"/>
        <v>0</v>
      </c>
      <c r="AN724" s="344">
        <f t="shared" si="187"/>
        <v>0</v>
      </c>
      <c r="AO724" s="345">
        <f t="shared" si="234"/>
        <v>0</v>
      </c>
      <c r="AP724" s="573">
        <f t="shared" si="235"/>
        <v>0</v>
      </c>
      <c r="AQ724" s="583">
        <f t="shared" si="233"/>
        <v>0</v>
      </c>
      <c r="AR724" s="579"/>
      <c r="AS724" s="102"/>
      <c r="AT724" s="209" t="str">
        <f>IF('1C TSrécur17'!Y$17*FICHE!$C$13&lt;J724,"Forfait limité à "&amp;FICHE!$C$13&amp;"€/jour","")</f>
        <v/>
      </c>
      <c r="AU724" s="592"/>
    </row>
    <row r="725" spans="1:211" s="767" customFormat="1" ht="13.9" hidden="1" customHeight="1">
      <c r="A725" s="819"/>
      <c r="B725" s="820"/>
      <c r="C725" s="965" t="str">
        <f>IF('1C TSrécur17'!Z$17&lt;&gt;0,'1C TSrécur17'!$B$12,"")</f>
        <v/>
      </c>
      <c r="D725" s="966"/>
      <c r="E725" s="967"/>
      <c r="F725" s="821" t="str">
        <f>IF(AND($C725='1C TSrécur17'!$B$12,'1C TSrécur17'!$B$16="récurrentes",'1C TSrécur17'!$Z$17&lt;&gt;""),'1C TSrécur17'!$Z$21,"")</f>
        <v/>
      </c>
      <c r="G725" s="833"/>
      <c r="H725" s="834">
        <v>0.21</v>
      </c>
      <c r="I725" s="835">
        <v>1</v>
      </c>
      <c r="J725" s="822"/>
      <c r="K725" s="836">
        <f t="shared" si="229"/>
        <v>0</v>
      </c>
      <c r="L725" s="837">
        <f>IF(OR('1C TSrécur17'!$B$12="",'1C TSrécur17'!Z$30=0),0,IF(AND('1C TSrécur17'!$B$12&lt;&gt;"",$K$2="Pôle",'1C TSrécur17'!$C$12="OUI"),(('1C TSrécur17'!Z$22+'1C TSrécur17'!Z$23+'1C TSrécur17'!Z$24+'1C TSrécur17'!Z$25+'1C TSrécur17'!Z$29)/'1C TSrécur17'!Z$17),IF(AND('1C TSrécur17'!$B$12&lt;&gt;"",$K$2="Pôle",'1C TSrécur17'!$C$12="NON"),(('1C TSrécur17'!Z$22+'1C TSrécur17'!Z$23+'1C TSrécur17'!Z$24+'1C TSrécur17'!Z$25+'1C TSrécur17'!Z$29)/'1C TSrécur17'!Z$30),IF(AND('1C TSrécur17'!$B$12&lt;&gt;"",$K$2&lt;&gt;"Pôle",'1C TSrécur17'!$C$12="OUI"),(('1C TSrécur17'!Z$22+'1C TSrécur17'!Z$23+'1C TSrécur17'!Z$24+'1C TSrécur17'!Z$25+'1C TSrécur17'!Z$26+'1C TSrécur17'!Z$27+'1C TSrécur17'!Z$28+'1C TSrécur17'!Z$29)/'1C TSrécur17'!Z$17),IF(AND('1C TSrécur17'!$B$12&lt;&gt;"",$K$2&lt;&gt;"Pôle",'1C TSrécur17'!$C$12="NON"),(('1C TSrécur17'!Z$22+'1C TSrécur17'!Z$23+'1C TSrécur17'!Z$24+'1C TSrécur17'!Z$25+'1C TSrécur17'!Z$26+'1C TSrécur17'!Z$27+'1C TSrécur17'!Z$28+'1C TSrécur17'!Z$29)/'1C TSrécur17'!Z$30))))))</f>
        <v>0</v>
      </c>
      <c r="M725" s="837">
        <f>IF(OR('1C TSrécur17'!$B$12="",'1C TSrécur17'!Z$30=0),0,IF(AND('1C TSrécur17'!$B$12&lt;&gt;"",$K$2="Pôle",'1C TSrécur17'!$C$12="OUI"),(('1C TSrécur17'!Z$26+'1C TSrécur17'!Z$27+'1C TSrécur17'!Z$28)/'1C TSrécur17'!Z$17),IF(AND('1C TSrécur17'!$B$12&lt;&gt;"",$K$2="Pôle",'1C TSrécur17'!$C$12="NON"),(('1C TSrécur17'!Z$26+'1C TSrécur17'!Z$27+'1C TSrécur17'!Z$28)/'1C TSrécur17'!Z$30),IF(AND('1C TSrécur17'!$B$12&lt;&gt;"",$K$2&lt;&gt;"Pôle"),0))))</f>
        <v>0</v>
      </c>
      <c r="N725" s="837">
        <f>IF(AND('1C TSrécur17'!$Z$17&lt;&gt;0,'1C TSrécur17'!$Z$30&lt;&gt;0),L725+M725,0)</f>
        <v>0</v>
      </c>
      <c r="O725" s="838" t="str">
        <f>IF(AND('1C TSrécur17'!Z$17&lt;&gt;0,'1C TSrécur17'!$C$12="OUI"),'1C TSrécur17'!Z$36/'1C TSrécur17'!Z$17,"")</f>
        <v/>
      </c>
      <c r="P725" s="839" t="str">
        <f>IF(AND('1C TSrécur17'!Z$17&lt;&gt;0,'1C TSrécur17'!$C$12="OUI"),'1C TSrécur17'!$Z$37/'1C TSrécur17'!Z$17,"")</f>
        <v/>
      </c>
      <c r="Q725" s="839" t="str">
        <f>IF(AND('1C TSrécur17'!Z$17&lt;&gt;0,'1C TSrécur17'!$C$12="OUI"),'1C TSrécur17'!$Z$38/'1C TSrécur17'!Z$17,"")</f>
        <v/>
      </c>
      <c r="R725" s="839" t="str">
        <f>IF(AND('1C TSrécur17'!Z$17&lt;&gt;0,'1C TSrécur17'!$C$12="OUI"),'1C TSrécur17'!$Z$39/'1C TSrécur17'!Z$17,"")</f>
        <v/>
      </c>
      <c r="S725" s="839" t="str">
        <f>IF(AND('1C TSrécur17'!Z$17&lt;&gt;0,'1C TSrécur17'!$C$12="OUI"),'1C TSrécur17'!$Z$40/'1C TSrécur17'!Z$17,"")</f>
        <v/>
      </c>
      <c r="T725" s="839" t="str">
        <f>IF(AND('1C TSrécur17'!Z$17&lt;&gt;0,'1C TSrécur17'!$C$12="OUI"),'1C TSrécur17'!$Z$41/'1C TSrécur17'!Z$17,"")</f>
        <v/>
      </c>
      <c r="U725" s="839" t="str">
        <f>IF(AND('1C TSrécur17'!Z$17&lt;&gt;0,'1C TSrécur17'!$C$12="OUI"),'1C TSrécur17'!$Z$42/'1C TSrécur17'!Z$17,"")</f>
        <v/>
      </c>
      <c r="V725" s="839" t="str">
        <f>IF(AND('1C TSrécur17'!Z$17&lt;&gt;0,'1C TSrécur17'!$C$12="OUI"),'1C TSrécur17'!$Z$43/'1C TSrécur17'!Z$17,"")</f>
        <v/>
      </c>
      <c r="W725" s="839" t="str">
        <f>IF(AND('1C TSrécur17'!Z$17&lt;&gt;0,'1C TSrécur17'!$C$12="OUI"),'1C TSrécur17'!$Z$44/'1C TSrécur17'!Z$17,"")</f>
        <v/>
      </c>
      <c r="X725" s="839" t="str">
        <f>IF(AND('1C TSrécur17'!Z$17&lt;&gt;0,'1C TSrécur17'!$C$12="OUI"),'1C TSrécur17'!$Z$45/'1C TSrécur17'!Z$17,"")</f>
        <v/>
      </c>
      <c r="Y725" s="839" t="str">
        <f>IF(AND('1C TSrécur17'!Z$17&lt;&gt;0,'1C TSrécur17'!$C$12="OUI"),'1C TSrécur17'!$Z$46/'1C TSrécur17'!Z$17,"")</f>
        <v/>
      </c>
      <c r="Z725" s="839" t="str">
        <f>IF(AND('1C TSrécur17'!Z$17&lt;&gt;0,'1C TSrécur17'!$C$12="OUI"),'1C TSrécur17'!$Z$47/'1C TSrécur17'!Z$17,"")</f>
        <v/>
      </c>
      <c r="AA725" s="839" t="str">
        <f>IF(AND('1C TSrécur17'!Z$17&lt;&gt;0,'1C TSrécur17'!$C$12="OUI"),'1C TSrécur17'!$Z$48/'1C TSrécur17'!Z$17,"")</f>
        <v/>
      </c>
      <c r="AB725" s="839" t="str">
        <f>IF(AND('1C TSrécur17'!Z$17&lt;&gt;0,'1C TSrécur17'!$C$12="OUI"),'1C TSrécur17'!$Z$49/'1C TSrécur17'!Z$17,"")</f>
        <v/>
      </c>
      <c r="AC725" s="839" t="str">
        <f>IF(AND('1C TSrécur17'!Z$17&lt;&gt;0,'1C TSrécur17'!$C$12="OUI"),'1C TSrécur17'!$Z$50/'1C TSrécur17'!Z$17,"")</f>
        <v/>
      </c>
      <c r="AD725" s="839" t="str">
        <f>IF(AND('1C TSrécur17'!Z$17&lt;&gt;0,'1C TSrécur17'!$C$12="OUI"),'1C TSrécur17'!$Z$51/'1C TSrécur17'!Z$17,"")</f>
        <v/>
      </c>
      <c r="AE725" s="839" t="str">
        <f>IF(AND('1C TSrécur17'!Z$17&lt;&gt;0,'1C TSrécur17'!$C$12="OUI"),'1C TSrécur17'!$Z$52/'1C TSrécur17'!Z$17,"")</f>
        <v/>
      </c>
      <c r="AF725" s="839" t="str">
        <f>IF(AND('1C TSrécur17'!Z$17&lt;&gt;0,'1C TSrécur17'!$C$12="OUI"),'1C TSrécur17'!$Z$53/'1C TSrécur17'!Z$17,"")</f>
        <v/>
      </c>
      <c r="AG725" s="839" t="str">
        <f>IF(AND('1C TSrécur17'!Z$17&lt;&gt;0,'1C TSrécur17'!$C$12="OUI"),'1C TSrécur17'!$Z$54/'1C TSrécur17'!Z$17,"")</f>
        <v/>
      </c>
      <c r="AH725" s="839" t="str">
        <f>IF(AND('1C TSrécur17'!Z$17&lt;&gt;0,'1C TSrécur17'!$C$12="OUI"),'1C TSrécur17'!$Z$55/'1C TSrécur17'!Z$17,"")</f>
        <v/>
      </c>
      <c r="AI725" s="839" t="str">
        <f>IF(AND('1C TSrécur17'!Z$17&lt;&gt;0,'1C TSrécur17'!$C$12="OUI"),'1C TSrécur17'!$Z$56/'1C TSrécur17'!Z$17,"")</f>
        <v/>
      </c>
      <c r="AJ725" s="839" t="str">
        <f>IF(AND('1C TSrécur17'!Z$17&lt;&gt;0,'1C TSrécur17'!$C$12="OUI"),'1C TSrécur17'!$Z$57/'1C TSrécur17'!Z$17,"")</f>
        <v/>
      </c>
      <c r="AK725" s="839">
        <f>IF(AND('1C TSrécur17'!Z$17&lt;&gt;0,'1C TSrécur17'!$C$12="OUI"),'1C TSrécur17'!Z$58/'1C TSrécur17'!Z$17,0)</f>
        <v>0</v>
      </c>
      <c r="AL725" s="823">
        <f>IF(AND('1C TSrécur17'!$B$12&lt;&gt;"",'1C TSrécur17'!$C$12="OUI"),N725+AK725,N725)</f>
        <v>0</v>
      </c>
      <c r="AM725" s="840">
        <f t="shared" si="186"/>
        <v>0</v>
      </c>
      <c r="AN725" s="840">
        <f t="shared" si="187"/>
        <v>0</v>
      </c>
      <c r="AO725" s="841">
        <f t="shared" si="234"/>
        <v>0</v>
      </c>
      <c r="AP725" s="576">
        <f t="shared" si="235"/>
        <v>0</v>
      </c>
      <c r="AQ725" s="585">
        <f t="shared" si="233"/>
        <v>0</v>
      </c>
      <c r="AR725" s="581"/>
      <c r="AS725" s="215"/>
      <c r="AT725" s="214" t="str">
        <f>IF('1C TSrécur17'!Z$17*FICHE!$C$13&lt;J725,"Forfait limité à "&amp;FICHE!$C$13&amp;"€/jour","")</f>
        <v/>
      </c>
      <c r="AU725" s="788"/>
      <c r="AV725" s="824"/>
      <c r="AW725" s="824"/>
      <c r="AX725" s="824"/>
      <c r="AY725" s="824"/>
      <c r="AZ725" s="824"/>
    </row>
    <row r="726" spans="1:211" s="862" customFormat="1" ht="13.9" hidden="1" customHeight="1">
      <c r="A726" s="843"/>
      <c r="B726" s="844"/>
      <c r="C726" s="968" t="str">
        <f>IF('1C TSrécur18'!C$17&lt;&gt;0,'1C TSrécur18'!$B$12,"")</f>
        <v/>
      </c>
      <c r="D726" s="969"/>
      <c r="E726" s="970"/>
      <c r="F726" s="845" t="str">
        <f>IF(AND($C726='1C TSrécur18'!$B$12,'1C TSrécur18'!$B$16="récurrentes",'1C TSrécur18'!$C$17&lt;&gt;""),'1C TSrécur18'!$C$21,"")</f>
        <v/>
      </c>
      <c r="G726" s="846"/>
      <c r="H726" s="847">
        <v>0.21</v>
      </c>
      <c r="I726" s="847">
        <v>1</v>
      </c>
      <c r="J726" s="848"/>
      <c r="K726" s="849">
        <f t="shared" si="191"/>
        <v>0</v>
      </c>
      <c r="L726" s="850">
        <f>IF(OR('1C TSrécur18'!$B$12="",'1C TSrécur18'!C$30=0),0,IF(AND('1C TSrécur18'!$B$12&lt;&gt;"",$K$2="Pôle",'1C TSrécur18'!$C$12="OUI"),(('1C TSrécur18'!C$22+'1C TSrécur18'!C$23+'1C TSrécur18'!C$24+'1C TSrécur18'!C$25+'1C TSrécur18'!C$29)/'1C TSrécur18'!C$17),IF(AND('1C TSrécur18'!$B$12&lt;&gt;"",$K$2="Pôle",'1C TSrécur18'!$C$12="NON"),(('1C TSrécur18'!C$22+'1C TSrécur18'!C$23+'1C TSrécur18'!C$24+'1C TSrécur18'!C$25+'1C TSrécur18'!C$29)/'1C TSrécur18'!C$30),IF(AND('1C TSrécur18'!$B$12&lt;&gt;"",$K$2&lt;&gt;"Pôle",'1C TSrécur18'!$C$12="OUI"),(('1C TSrécur18'!C$22+'1C TSrécur18'!C$23+'1C TSrécur18'!C$24+'1C TSrécur18'!C$25+'1C TSrécur18'!C$26+'1C TSrécur18'!C$27+'1C TSrécur18'!C$28+'1C TSrécur18'!C$29)/'1C TSrécur18'!C$17),IF(AND('1C TSrécur18'!$B$12&lt;&gt;"",$K$2&lt;&gt;"Pôle",'1C TSrécur18'!$C$12="NON"),(('1C TSrécur18'!C$22+'1C TSrécur18'!C$23+'1C TSrécur18'!C$24+'1C TSrécur18'!C$25+'1C TSrécur18'!C$26+'1C TSrécur18'!C$27+'1C TSrécur18'!C$28+'1C TSrécur18'!C$29)/'1C TSrécur18'!C$30))))))</f>
        <v>0</v>
      </c>
      <c r="M726" s="850">
        <f>IF(OR('1C TSrécur18'!$B$12="",'1C TSrécur18'!C$30=0),0,IF(AND('1C TSrécur18'!$B$12&lt;&gt;"",$K$2="Pôle",'1C TSrécur18'!$C$12="OUI"),(('1C TSrécur18'!C$26+'1C TSrécur18'!C$27+'1C TSrécur18'!C$28)/'1C TSrécur18'!C$17),IF(AND('1C TSrécur18'!$B$12&lt;&gt;"",$K$2="Pôle",'1C TSrécur18'!$C$12="NON"),(('1C TSrécur18'!C$26+'1C TSrécur18'!C$27+'1C TSrécur18'!C$28)/'1C TSrécur18'!C$30),IF(AND('1C TSrécur18'!$B$12&lt;&gt;"",$K$2&lt;&gt;"Pôle"),0))))</f>
        <v>0</v>
      </c>
      <c r="N726" s="850">
        <f>IF(AND('1C TSrécur18'!$C$17&lt;&gt;0,'1C TSrécur18'!$C$30&lt;&gt;0),L726+M726,0)</f>
        <v>0</v>
      </c>
      <c r="O726" s="851" t="str">
        <f>IF(AND('1C TSrécur18'!C$17&lt;&gt;0,'1C TSrécur18'!$C$12="OUI"),'1C TSrécur18'!C$36/'1C TSrécur18'!C$17,"")</f>
        <v/>
      </c>
      <c r="P726" s="852" t="str">
        <f>IF(AND('1C TSrécur18'!C$17&lt;&gt;0,'1C TSrécur18'!$C$12="OUI"),'1C TSrécur18'!$C$37/'1C TSrécur18'!C$17,"")</f>
        <v/>
      </c>
      <c r="Q726" s="852" t="str">
        <f>IF(AND('1C TSrécur18'!C$17&lt;&gt;0,'1C TSrécur18'!$C$12="OUI"),'1C TSrécur18'!$C$38/'1C TSrécur18'!C$17,"")</f>
        <v/>
      </c>
      <c r="R726" s="852" t="str">
        <f>IF(AND('1C TSrécur18'!C$17&lt;&gt;0,'1C TSrécur18'!$C$12="OUI"),'1C TSrécur18'!$C$39/'1C TSrécur18'!C$17,"")</f>
        <v/>
      </c>
      <c r="S726" s="852" t="str">
        <f>IF(AND('1C TSrécur18'!C$17&lt;&gt;0,'1C TSrécur18'!$C$12="OUI"),'1C TSrécur18'!$C$40/'1C TSrécur18'!C$17,"")</f>
        <v/>
      </c>
      <c r="T726" s="852" t="str">
        <f>IF(AND('1C TSrécur18'!C$17&lt;&gt;0,'1C TSrécur18'!$C$12="OUI"),'1C TSrécur18'!$C$41/'1C TSrécur18'!C$17,"")</f>
        <v/>
      </c>
      <c r="U726" s="852" t="str">
        <f>IF(AND('1C TSrécur18'!C$17&lt;&gt;0,'1C TSrécur18'!$C$12="OUI"),'1C TSrécur18'!$C$42/'1C TSrécur18'!C$17,"")</f>
        <v/>
      </c>
      <c r="V726" s="852" t="str">
        <f>IF(AND('1C TSrécur18'!C$17&lt;&gt;0,'1C TSrécur18'!$C$12="OUI"),'1C TSrécur18'!$C$43/'1C TSrécur18'!C$17,"")</f>
        <v/>
      </c>
      <c r="W726" s="852" t="str">
        <f>IF(AND('1C TSrécur18'!C$17&lt;&gt;0,'1C TSrécur18'!$C$12="OUI"),'1C TSrécur18'!$C$44/'1C TSrécur18'!C$17,"")</f>
        <v/>
      </c>
      <c r="X726" s="852" t="str">
        <f>IF(AND('1C TSrécur18'!C$17&lt;&gt;0,'1C TSrécur18'!$C$12="OUI"),'1C TSrécur18'!$C$45/'1C TSrécur18'!C$17,"")</f>
        <v/>
      </c>
      <c r="Y726" s="852" t="str">
        <f>IF(AND('1C TSrécur18'!C$17&lt;&gt;0,'1C TSrécur18'!$C$12="OUI"),'1C TSrécur18'!$C$46/'1C TSrécur18'!C$17,"")</f>
        <v/>
      </c>
      <c r="Z726" s="852" t="str">
        <f>IF(AND('1C TSrécur18'!C$17&lt;&gt;0,'1C TSrécur18'!$C$12="OUI"),'1C TSrécur18'!$C$47/'1C TSrécur18'!C$17,"")</f>
        <v/>
      </c>
      <c r="AA726" s="852" t="str">
        <f>IF(AND('1C TSrécur18'!C$17&lt;&gt;0,'1C TSrécur18'!$C$12="OUI"),'1C TSrécur18'!$C$48/'1C TSrécur18'!C$17,"")</f>
        <v/>
      </c>
      <c r="AB726" s="852" t="str">
        <f>IF(AND('1C TSrécur18'!C$17&lt;&gt;0,'1C TSrécur18'!$C$12="OUI"),'1C TSrécur18'!$C$49/'1C TSrécur18'!C$17,"")</f>
        <v/>
      </c>
      <c r="AC726" s="852" t="str">
        <f>IF(AND('1C TSrécur18'!C$17&lt;&gt;0,'1C TSrécur18'!$C$12="OUI"),'1C TSrécur18'!$C$50/'1C TSrécur18'!C$17,"")</f>
        <v/>
      </c>
      <c r="AD726" s="852" t="str">
        <f>IF(AND('1C TSrécur18'!C$17&lt;&gt;0,'1C TSrécur18'!$C$12="OUI"),'1C TSrécur18'!$C$51/'1C TSrécur18'!C$17,"")</f>
        <v/>
      </c>
      <c r="AE726" s="852" t="str">
        <f>IF(AND('1C TSrécur18'!C$17&lt;&gt;0,'1C TSrécur18'!$C$12="OUI"),'1C TSrécur18'!$C$52/'1C TSrécur18'!C$17,"")</f>
        <v/>
      </c>
      <c r="AF726" s="852" t="str">
        <f>IF(AND('1C TSrécur18'!C$17&lt;&gt;0,'1C TSrécur18'!$C$12="OUI"),'1C TSrécur18'!$C$53/'1C TSrécur18'!C$17,"")</f>
        <v/>
      </c>
      <c r="AG726" s="852" t="str">
        <f>IF(AND('1C TSrécur18'!C$17&lt;&gt;0,'1C TSrécur18'!$C$12="OUI"),'1C TSrécur18'!$C$54/'1C TSrécur18'!C$17,"")</f>
        <v/>
      </c>
      <c r="AH726" s="852" t="str">
        <f>IF(AND('1C TSrécur18'!C$17&lt;&gt;0,'1C TSrécur18'!$C$12="OUI"),'1C TSrécur18'!$C$55/'1C TSrécur18'!C$17,"")</f>
        <v/>
      </c>
      <c r="AI726" s="852" t="str">
        <f>IF(AND('1C TSrécur18'!C$17&lt;&gt;0,'1C TSrécur18'!$C$12="OUI"),'1C TSrécur18'!$C$56/'1C TSrécur18'!C$17,"")</f>
        <v/>
      </c>
      <c r="AJ726" s="852" t="str">
        <f>IF(AND('1C TSrécur18'!C$17&lt;&gt;0,'1C TSrécur18'!$C$12="OUI"),'1C TSrécur18'!$C$57/'1C TSrécur18'!C$17,"")</f>
        <v/>
      </c>
      <c r="AK726" s="852">
        <f>IF(AND('1C TSrécur18'!C$17&lt;&gt;0,'1C TSrécur18'!$C$12="OUI"),'1C TSrécur18'!C$58/'1C TSrécur18'!C$17,0)</f>
        <v>0</v>
      </c>
      <c r="AL726" s="853">
        <f>IF(AND('1C TSrécur18'!$B$12&lt;&gt;"",'1C TSrécur18'!$C$12="OUI"),N726+AK726,N726)</f>
        <v>0</v>
      </c>
      <c r="AM726" s="854">
        <f t="shared" ref="AM726:AM749" si="236">(J726+(J726*H726)-(J726*H726*I726))*L726</f>
        <v>0</v>
      </c>
      <c r="AN726" s="854">
        <f t="shared" ref="AN726:AN749" si="237">((J726+(J726*H726)-(J726*H726*I726))*M726)*50%</f>
        <v>0</v>
      </c>
      <c r="AO726" s="855">
        <f>AM726+AN726</f>
        <v>0</v>
      </c>
      <c r="AP726" s="856">
        <f>AM726-AR726</f>
        <v>0</v>
      </c>
      <c r="AQ726" s="857">
        <f t="shared" si="190"/>
        <v>0</v>
      </c>
      <c r="AR726" s="858"/>
      <c r="AS726" s="859"/>
      <c r="AT726" s="860" t="str">
        <f>IF(('1C TSrécur18'!C$17*FICHE!$C$13)&lt;J726,"Forfait limité à "&amp;FICHE!$C$13&amp;"€/jour","")</f>
        <v/>
      </c>
      <c r="AU726" s="861"/>
      <c r="AV726" s="907"/>
      <c r="AW726" s="907"/>
      <c r="AX726" s="907"/>
      <c r="AY726" s="907"/>
      <c r="AZ726" s="907"/>
      <c r="BA726" s="767"/>
      <c r="BB726" s="767"/>
      <c r="BC726" s="767"/>
      <c r="BD726" s="767"/>
      <c r="BE726" s="767"/>
      <c r="BF726" s="767"/>
      <c r="BG726" s="767"/>
      <c r="BH726" s="767"/>
      <c r="BI726" s="767"/>
      <c r="BJ726" s="767"/>
      <c r="BK726" s="767"/>
      <c r="BL726" s="767"/>
      <c r="BM726" s="767"/>
      <c r="BN726" s="767"/>
      <c r="BO726" s="767"/>
      <c r="BP726" s="767"/>
      <c r="BQ726" s="767"/>
      <c r="BR726" s="767"/>
      <c r="BS726" s="767"/>
      <c r="BT726" s="767"/>
      <c r="BU726" s="767"/>
      <c r="BV726" s="767"/>
      <c r="BW726" s="767"/>
      <c r="BX726" s="767"/>
      <c r="BY726" s="767"/>
      <c r="BZ726" s="767"/>
      <c r="CA726" s="767"/>
      <c r="CB726" s="767"/>
      <c r="CC726" s="767"/>
      <c r="CD726" s="767"/>
      <c r="CE726" s="767"/>
      <c r="CF726" s="767"/>
      <c r="CG726" s="767"/>
      <c r="CH726" s="767"/>
      <c r="CI726" s="767"/>
      <c r="CJ726" s="767"/>
      <c r="CK726" s="767"/>
      <c r="CL726" s="767"/>
      <c r="CM726" s="767"/>
      <c r="CN726" s="767"/>
      <c r="CO726" s="767"/>
      <c r="CP726" s="767"/>
      <c r="CQ726" s="767"/>
      <c r="CR726" s="767"/>
      <c r="CS726" s="767"/>
      <c r="CT726" s="767"/>
      <c r="CU726" s="767"/>
      <c r="CV726" s="767"/>
      <c r="CW726" s="767"/>
      <c r="CX726" s="767"/>
      <c r="CY726" s="767"/>
      <c r="CZ726" s="767"/>
      <c r="DA726" s="767"/>
      <c r="DB726" s="767"/>
      <c r="DC726" s="767"/>
      <c r="DD726" s="767"/>
      <c r="DE726" s="767"/>
      <c r="DF726" s="767"/>
      <c r="DG726" s="767"/>
      <c r="DH726" s="767"/>
      <c r="DI726" s="767"/>
      <c r="DJ726" s="767"/>
      <c r="DK726" s="767"/>
      <c r="DL726" s="767"/>
      <c r="DM726" s="767"/>
      <c r="DN726" s="767"/>
      <c r="DO726" s="767"/>
      <c r="DP726" s="767"/>
      <c r="DQ726" s="767"/>
      <c r="DR726" s="767"/>
      <c r="DS726" s="767"/>
      <c r="DT726" s="767"/>
      <c r="DU726" s="767"/>
      <c r="DV726" s="767"/>
      <c r="DW726" s="767"/>
      <c r="DX726" s="767"/>
      <c r="DY726" s="767"/>
      <c r="DZ726" s="767"/>
      <c r="EA726" s="767"/>
      <c r="EB726" s="767"/>
      <c r="EC726" s="767"/>
      <c r="ED726" s="767"/>
      <c r="EE726" s="767"/>
      <c r="EF726" s="767"/>
      <c r="EG726" s="767"/>
      <c r="EH726" s="767"/>
      <c r="EI726" s="767"/>
      <c r="EJ726" s="767"/>
      <c r="EK726" s="767"/>
      <c r="EL726" s="767"/>
      <c r="EM726" s="767"/>
      <c r="EN726" s="767"/>
      <c r="EO726" s="767"/>
      <c r="EP726" s="767"/>
      <c r="EQ726" s="767"/>
      <c r="ER726" s="767"/>
      <c r="ES726" s="767"/>
      <c r="ET726" s="767"/>
      <c r="EU726" s="767"/>
      <c r="EV726" s="767"/>
      <c r="EW726" s="767"/>
      <c r="EX726" s="767"/>
      <c r="EY726" s="767"/>
      <c r="EZ726" s="767"/>
      <c r="FA726" s="767"/>
      <c r="FB726" s="767"/>
      <c r="FC726" s="767"/>
      <c r="FD726" s="767"/>
      <c r="FE726" s="767"/>
      <c r="FF726" s="767"/>
      <c r="FG726" s="767"/>
      <c r="FH726" s="767"/>
      <c r="FI726" s="767"/>
      <c r="FJ726" s="767"/>
      <c r="FK726" s="767"/>
      <c r="FL726" s="767"/>
      <c r="FM726" s="767"/>
      <c r="FN726" s="767"/>
      <c r="FO726" s="767"/>
      <c r="FP726" s="767"/>
      <c r="FQ726" s="767"/>
      <c r="FR726" s="767"/>
      <c r="FS726" s="767"/>
      <c r="FT726" s="767"/>
      <c r="FU726" s="767"/>
      <c r="FV726" s="767"/>
      <c r="FW726" s="767"/>
      <c r="FX726" s="767"/>
      <c r="FY726" s="767"/>
      <c r="FZ726" s="767"/>
      <c r="GA726" s="767"/>
      <c r="GB726" s="767"/>
      <c r="GC726" s="767"/>
      <c r="GD726" s="767"/>
      <c r="GE726" s="767"/>
      <c r="GF726" s="767"/>
      <c r="GG726" s="767"/>
      <c r="GH726" s="767"/>
      <c r="GI726" s="767"/>
      <c r="GJ726" s="767"/>
      <c r="GK726" s="767"/>
      <c r="GL726" s="767"/>
      <c r="GM726" s="767"/>
      <c r="GN726" s="767"/>
      <c r="GO726" s="767"/>
      <c r="GP726" s="767"/>
      <c r="GQ726" s="767"/>
      <c r="GR726" s="767"/>
      <c r="GS726" s="767"/>
      <c r="GT726" s="767"/>
      <c r="GU726" s="767"/>
      <c r="GV726" s="767"/>
      <c r="GW726" s="767"/>
      <c r="GX726" s="767"/>
      <c r="GY726" s="767"/>
      <c r="GZ726" s="767"/>
      <c r="HA726" s="767"/>
      <c r="HB726" s="767"/>
      <c r="HC726" s="767"/>
    </row>
    <row r="727" spans="1:211" s="864" customFormat="1" ht="13.9" hidden="1" customHeight="1">
      <c r="A727" s="307"/>
      <c r="B727" s="351"/>
      <c r="C727" s="971" t="str">
        <f>IF('1C TSrécur18'!D$17&lt;&gt;0,'1C TSrécur18'!$B$12,"")</f>
        <v/>
      </c>
      <c r="D727" s="972"/>
      <c r="E727" s="973"/>
      <c r="F727" s="93" t="str">
        <f>IF(AND($C727='1C TSrécur18'!$B$12,'1C TSrécur18'!$B$16="récurrentes",'1C TSrécur18'!$D$17&lt;&gt;""),'1C TSrécur18'!$D$21,"")</f>
        <v/>
      </c>
      <c r="G727" s="863"/>
      <c r="H727" s="745">
        <v>0.21</v>
      </c>
      <c r="I727" s="747">
        <v>1</v>
      </c>
      <c r="J727" s="312"/>
      <c r="K727" s="680">
        <f t="shared" si="191"/>
        <v>0</v>
      </c>
      <c r="L727" s="527">
        <f>IF(OR('1C TSrécur18'!$B$12="",'1C TSrécur18'!D$30=0),0,IF(AND('1C TSrécur18'!$B$12&lt;&gt;"",$K$2="Pôle",'1C TSrécur18'!$C$12="OUI"),(('1C TSrécur18'!D$22+'1C TSrécur18'!D$23+'1C TSrécur18'!D$24+'1C TSrécur18'!D$25+'1C TSrécur18'!D$29)/'1C TSrécur18'!D$17),IF(AND('1C TSrécur18'!$B$12&lt;&gt;"",$K$2="Pôle",'1C TSrécur18'!$C$12="NON"),(('1C TSrécur18'!D$22+'1C TSrécur18'!D$23+'1C TSrécur18'!D$24+'1C TSrécur18'!D$25+'1C TSrécur18'!D$29)/'1C TSrécur18'!D$30),IF(AND('1C TSrécur18'!$B$12&lt;&gt;"",$K$2&lt;&gt;"Pôle",'1C TSrécur18'!$C$12="OUI"),(('1C TSrécur18'!D$22+'1C TSrécur18'!D$23+'1C TSrécur18'!D$24+'1C TSrécur18'!D$25+'1C TSrécur18'!D$26+'1C TSrécur18'!D$27+'1C TSrécur18'!D$28+'1C TSrécur18'!D$29)/'1C TSrécur18'!D$17),IF(AND('1C TSrécur18'!$B$12&lt;&gt;"",$K$2&lt;&gt;"Pôle",'1C TSrécur18'!$C$12="NON"),(('1C TSrécur18'!D$22+'1C TSrécur18'!D$23+'1C TSrécur18'!D$24+'1C TSrécur18'!D$25+'1C TSrécur18'!D$26+'1C TSrécur18'!D$27+'1C TSrécur18'!D$28+'1C TSrécur18'!D$29)/'1C TSrécur18'!D$30))))))</f>
        <v>0</v>
      </c>
      <c r="M727" s="527">
        <f>IF(OR('1C TSrécur18'!$B$12="",'1C TSrécur18'!D$30=0),0,IF(AND('1C TSrécur18'!$B$12&lt;&gt;"",$K$2="Pôle",'1C TSrécur18'!$C$12="OUI"),(('1C TSrécur18'!D$26+'1C TSrécur18'!D$27+'1C TSrécur18'!D$28)/'1C TSrécur18'!D$17),IF(AND('1C TSrécur18'!$B$12&lt;&gt;"",$K$2="Pôle",'1C TSrécur18'!$C$12="NON"),(('1C TSrécur18'!D$26+'1C TSrécur18'!D$27+'1C TSrécur18'!D$28)/'1C TSrécur18'!D$30),IF(AND('1C TSrécur18'!$B$12&lt;&gt;"",$K$2&lt;&gt;"Pôle"),0))))</f>
        <v>0</v>
      </c>
      <c r="N727" s="527">
        <f>IF(AND('1C TSrécur18'!$D$17&lt;&gt;0,'1C TSrécur18'!$D$30&lt;&gt;0),L727+M727,0)</f>
        <v>0</v>
      </c>
      <c r="O727" s="542" t="str">
        <f>IF(AND('1C TSrécur18'!D$17&lt;&gt;0,'1C TSrécur18'!$C$12="OUI"),'1C TSrécur18'!D$36/'1C TSrécur18'!D$17,"")</f>
        <v/>
      </c>
      <c r="P727" s="543" t="str">
        <f>IF(AND('1C TSrécur18'!D$17&lt;&gt;0,'1C TSrécur18'!$C$12="OUI"),'1C TSrécur18'!$D$37/'1C TSrécur18'!D$17,"")</f>
        <v/>
      </c>
      <c r="Q727" s="543" t="str">
        <f>IF(AND('1C TSrécur18'!D$17&lt;&gt;0,'1C TSrécur18'!$C$12="OUI"),'1C TSrécur18'!$D$38/'1C TSrécur18'!D$17,"")</f>
        <v/>
      </c>
      <c r="R727" s="543" t="str">
        <f>IF(AND('1C TSrécur18'!D$17&lt;&gt;0,'1C TSrécur18'!$C$12="OUI"),'1C TSrécur18'!$D$39/'1C TSrécur18'!D$17,"")</f>
        <v/>
      </c>
      <c r="S727" s="543" t="str">
        <f>IF(AND('1C TSrécur18'!D$17&lt;&gt;0,'1C TSrécur18'!$C$12="OUI"),'1C TSrécur18'!$D$40/'1C TSrécur18'!D$17,"")</f>
        <v/>
      </c>
      <c r="T727" s="543" t="str">
        <f>IF(AND('1C TSrécur18'!D$17&lt;&gt;0,'1C TSrécur18'!$C$12="OUI"),'1C TSrécur18'!$D$41/'1C TSrécur18'!D$17,"")</f>
        <v/>
      </c>
      <c r="U727" s="543" t="str">
        <f>IF(AND('1C TSrécur18'!D$17&lt;&gt;0,'1C TSrécur18'!$C$12="OUI"),'1C TSrécur18'!$D$42/'1C TSrécur18'!D$17,"")</f>
        <v/>
      </c>
      <c r="V727" s="543" t="str">
        <f>IF(AND('1C TSrécur18'!D$17&lt;&gt;0,'1C TSrécur18'!$C$12="OUI"),'1C TSrécur18'!$D$43/'1C TSrécur18'!D$17,"")</f>
        <v/>
      </c>
      <c r="W727" s="543" t="str">
        <f>IF(AND('1C TSrécur18'!D$17&lt;&gt;0,'1C TSrécur18'!$C$12="OUI"),'1C TSrécur18'!$D$44/'1C TSrécur18'!D$17,"")</f>
        <v/>
      </c>
      <c r="X727" s="543" t="str">
        <f>IF(AND('1C TSrécur18'!D$17&lt;&gt;0,'1C TSrécur18'!$C$12="OUI"),'1C TSrécur18'!$D$45/'1C TSrécur18'!D$17,"")</f>
        <v/>
      </c>
      <c r="Y727" s="543" t="str">
        <f>IF(AND('1C TSrécur18'!D$17&lt;&gt;0,'1C TSrécur18'!$C$12="OUI"),'1C TSrécur18'!$D$46/'1C TSrécur18'!D$17,"")</f>
        <v/>
      </c>
      <c r="Z727" s="543" t="str">
        <f>IF(AND('1C TSrécur18'!D$17&lt;&gt;0,'1C TSrécur18'!$C$12="OUI"),'1C TSrécur18'!$D$47/'1C TSrécur18'!D$17,"")</f>
        <v/>
      </c>
      <c r="AA727" s="543" t="str">
        <f>IF(AND('1C TSrécur18'!D$17&lt;&gt;0,'1C TSrécur18'!$C$12="OUI"),'1C TSrécur18'!$D$48/'1C TSrécur18'!D$17,"")</f>
        <v/>
      </c>
      <c r="AB727" s="543" t="str">
        <f>IF(AND('1C TSrécur18'!D$17&lt;&gt;0,'1C TSrécur18'!$C$12="OUI"),'1C TSrécur18'!$D$49/'1C TSrécur18'!D$17,"")</f>
        <v/>
      </c>
      <c r="AC727" s="543" t="str">
        <f>IF(AND('1C TSrécur18'!D$17&lt;&gt;0,'1C TSrécur18'!$C$12="OUI"),'1C TSrécur18'!$D$50/'1C TSrécur18'!D$17,"")</f>
        <v/>
      </c>
      <c r="AD727" s="543" t="str">
        <f>IF(AND('1C TSrécur18'!D$17&lt;&gt;0,'1C TSrécur18'!$C$12="OUI"),'1C TSrécur18'!$D$51/'1C TSrécur18'!D$17,"")</f>
        <v/>
      </c>
      <c r="AE727" s="543" t="str">
        <f>IF(AND('1C TSrécur18'!D$17&lt;&gt;0,'1C TSrécur18'!$C$12="OUI"),'1C TSrécur18'!$D$52/'1C TSrécur18'!D$17,"")</f>
        <v/>
      </c>
      <c r="AF727" s="543" t="str">
        <f>IF(AND('1C TSrécur18'!D$17&lt;&gt;0,'1C TSrécur18'!$C$12="OUI"),'1C TSrécur18'!$D$53/'1C TSrécur18'!D$17,"")</f>
        <v/>
      </c>
      <c r="AG727" s="543" t="str">
        <f>IF(AND('1C TSrécur18'!D$17&lt;&gt;0,'1C TSrécur18'!$C$12="OUI"),'1C TSrécur18'!$D$54/'1C TSrécur18'!D$17,"")</f>
        <v/>
      </c>
      <c r="AH727" s="543" t="str">
        <f>IF(AND('1C TSrécur18'!D$17&lt;&gt;0,'1C TSrécur18'!$C$12="OUI"),'1C TSrécur18'!$D$55/'1C TSrécur18'!D$17,"")</f>
        <v/>
      </c>
      <c r="AI727" s="543" t="str">
        <f>IF(AND('1C TSrécur18'!D$17&lt;&gt;0,'1C TSrécur18'!$C$12="OUI"),'1C TSrécur18'!$D$56/'1C TSrécur18'!D$17,"")</f>
        <v/>
      </c>
      <c r="AJ727" s="543" t="str">
        <f>IF(AND('1C TSrécur18'!D$17&lt;&gt;0,'1C TSrécur18'!$C$12="OUI"),'1C TSrécur18'!$D$57/'1C TSrécur18'!D$17,"")</f>
        <v/>
      </c>
      <c r="AK727" s="543">
        <f>IF(AND('1C TSrécur18'!D$17&lt;&gt;0,'1C TSrécur18'!$C$12="OUI"),'1C TSrécur18'!D$58/'1C TSrécur18'!D$17,0)</f>
        <v>0</v>
      </c>
      <c r="AL727" s="72">
        <f>IF(AND('1C TSrécur18'!$B$12&lt;&gt;"",'1C TSrécur18'!$C$12="OUI"),N727+AK727,N727)</f>
        <v>0</v>
      </c>
      <c r="AM727" s="344">
        <f t="shared" si="236"/>
        <v>0</v>
      </c>
      <c r="AN727" s="344">
        <f t="shared" si="237"/>
        <v>0</v>
      </c>
      <c r="AO727" s="345">
        <f t="shared" ref="AO727:AO737" si="238">AM727+AN727</f>
        <v>0</v>
      </c>
      <c r="AP727" s="573">
        <f t="shared" ref="AP727:AP737" si="239">AM727-AR727</f>
        <v>0</v>
      </c>
      <c r="AQ727" s="583">
        <f t="shared" si="190"/>
        <v>0</v>
      </c>
      <c r="AR727" s="579"/>
      <c r="AS727" s="102"/>
      <c r="AT727" s="27" t="str">
        <f>IF(('1C TSrécur18'!D$17*FICHE!$C$13)&lt;J727,"Forfait limité à "&amp;FICHE!$C$13&amp;"€/jour","")</f>
        <v/>
      </c>
      <c r="AU727" s="592"/>
      <c r="AV727" s="824"/>
      <c r="AW727" s="824"/>
      <c r="AX727" s="824"/>
      <c r="AY727" s="824"/>
      <c r="AZ727" s="824"/>
      <c r="BA727" s="767"/>
      <c r="BB727" s="767"/>
      <c r="BC727" s="767"/>
      <c r="BD727" s="767"/>
      <c r="BE727" s="767"/>
      <c r="BF727" s="767"/>
      <c r="BG727" s="767"/>
      <c r="BH727" s="767"/>
      <c r="BI727" s="767"/>
      <c r="BJ727" s="767"/>
      <c r="BK727" s="767"/>
      <c r="BL727" s="767"/>
      <c r="BM727" s="767"/>
      <c r="BN727" s="767"/>
      <c r="BO727" s="767"/>
      <c r="BP727" s="767"/>
      <c r="BQ727" s="767"/>
      <c r="BR727" s="767"/>
      <c r="BS727" s="767"/>
      <c r="BT727" s="767"/>
      <c r="BU727" s="767"/>
      <c r="BV727" s="767"/>
      <c r="BW727" s="767"/>
      <c r="BX727" s="767"/>
      <c r="BY727" s="767"/>
      <c r="BZ727" s="767"/>
      <c r="CA727" s="767"/>
      <c r="CB727" s="767"/>
      <c r="CC727" s="767"/>
      <c r="CD727" s="767"/>
      <c r="CE727" s="767"/>
      <c r="CF727" s="767"/>
      <c r="CG727" s="767"/>
      <c r="CH727" s="767"/>
      <c r="CI727" s="767"/>
      <c r="CJ727" s="767"/>
      <c r="CK727" s="767"/>
      <c r="CL727" s="767"/>
      <c r="CM727" s="767"/>
      <c r="CN727" s="767"/>
      <c r="CO727" s="767"/>
      <c r="CP727" s="767"/>
      <c r="CQ727" s="767"/>
      <c r="CR727" s="767"/>
      <c r="CS727" s="767"/>
      <c r="CT727" s="767"/>
      <c r="CU727" s="767"/>
      <c r="CV727" s="767"/>
      <c r="CW727" s="767"/>
      <c r="CX727" s="767"/>
      <c r="CY727" s="767"/>
      <c r="CZ727" s="767"/>
      <c r="DA727" s="767"/>
      <c r="DB727" s="767"/>
      <c r="DC727" s="767"/>
      <c r="DD727" s="767"/>
      <c r="DE727" s="767"/>
      <c r="DF727" s="767"/>
      <c r="DG727" s="767"/>
      <c r="DH727" s="767"/>
      <c r="DI727" s="767"/>
      <c r="DJ727" s="767"/>
      <c r="DK727" s="767"/>
      <c r="DL727" s="767"/>
      <c r="DM727" s="767"/>
      <c r="DN727" s="767"/>
      <c r="DO727" s="767"/>
      <c r="DP727" s="767"/>
      <c r="DQ727" s="767"/>
      <c r="DR727" s="767"/>
      <c r="DS727" s="767"/>
      <c r="DT727" s="767"/>
      <c r="DU727" s="767"/>
      <c r="DV727" s="767"/>
      <c r="DW727" s="767"/>
      <c r="DX727" s="767"/>
      <c r="DY727" s="767"/>
      <c r="DZ727" s="767"/>
      <c r="EA727" s="767"/>
      <c r="EB727" s="767"/>
      <c r="EC727" s="767"/>
      <c r="ED727" s="767"/>
      <c r="EE727" s="767"/>
      <c r="EF727" s="767"/>
      <c r="EG727" s="767"/>
      <c r="EH727" s="767"/>
      <c r="EI727" s="767"/>
      <c r="EJ727" s="767"/>
      <c r="EK727" s="767"/>
      <c r="EL727" s="767"/>
      <c r="EM727" s="767"/>
      <c r="EN727" s="767"/>
      <c r="EO727" s="767"/>
      <c r="EP727" s="767"/>
      <c r="EQ727" s="767"/>
      <c r="ER727" s="767"/>
      <c r="ES727" s="767"/>
      <c r="ET727" s="767"/>
      <c r="EU727" s="767"/>
      <c r="EV727" s="767"/>
      <c r="EW727" s="767"/>
      <c r="EX727" s="767"/>
      <c r="EY727" s="767"/>
      <c r="EZ727" s="767"/>
      <c r="FA727" s="767"/>
      <c r="FB727" s="767"/>
      <c r="FC727" s="767"/>
      <c r="FD727" s="767"/>
      <c r="FE727" s="767"/>
      <c r="FF727" s="767"/>
      <c r="FG727" s="767"/>
      <c r="FH727" s="767"/>
      <c r="FI727" s="767"/>
      <c r="FJ727" s="767"/>
      <c r="FK727" s="767"/>
      <c r="FL727" s="767"/>
      <c r="FM727" s="767"/>
      <c r="FN727" s="767"/>
      <c r="FO727" s="767"/>
      <c r="FP727" s="767"/>
      <c r="FQ727" s="767"/>
      <c r="FR727" s="767"/>
      <c r="FS727" s="767"/>
      <c r="FT727" s="767"/>
      <c r="FU727" s="767"/>
      <c r="FV727" s="767"/>
      <c r="FW727" s="767"/>
      <c r="FX727" s="767"/>
      <c r="FY727" s="767"/>
      <c r="FZ727" s="767"/>
      <c r="GA727" s="767"/>
      <c r="GB727" s="767"/>
      <c r="GC727" s="767"/>
      <c r="GD727" s="767"/>
      <c r="GE727" s="767"/>
      <c r="GF727" s="767"/>
      <c r="GG727" s="767"/>
      <c r="GH727" s="767"/>
      <c r="GI727" s="767"/>
      <c r="GJ727" s="767"/>
      <c r="GK727" s="767"/>
      <c r="GL727" s="767"/>
      <c r="GM727" s="767"/>
      <c r="GN727" s="767"/>
      <c r="GO727" s="767"/>
      <c r="GP727" s="767"/>
      <c r="GQ727" s="767"/>
      <c r="GR727" s="767"/>
      <c r="GS727" s="767"/>
      <c r="GT727" s="767"/>
      <c r="GU727" s="767"/>
      <c r="GV727" s="767"/>
      <c r="GW727" s="767"/>
      <c r="GX727" s="767"/>
      <c r="GY727" s="767"/>
      <c r="GZ727" s="767"/>
      <c r="HA727" s="767"/>
      <c r="HB727" s="767"/>
      <c r="HC727" s="767"/>
    </row>
    <row r="728" spans="1:211" s="864" customFormat="1" ht="13.9" hidden="1" customHeight="1">
      <c r="A728" s="307"/>
      <c r="B728" s="351"/>
      <c r="C728" s="971" t="str">
        <f>IF('1C TSrécur18'!E$17&lt;&gt;0,'1C TSrécur18'!$B$12,"")</f>
        <v/>
      </c>
      <c r="D728" s="972"/>
      <c r="E728" s="973"/>
      <c r="F728" s="93" t="str">
        <f>IF(AND($C728='1C TSrécur18'!$B$12,'1C TSrécur18'!$B$16="récurrentes",'1C TSrécur18'!$E$17&lt;&gt;""),'1C TSrécur18'!$E$21,"")</f>
        <v/>
      </c>
      <c r="G728" s="863"/>
      <c r="H728" s="745">
        <v>0.21</v>
      </c>
      <c r="I728" s="747">
        <v>1</v>
      </c>
      <c r="J728" s="312"/>
      <c r="K728" s="680">
        <f t="shared" si="191"/>
        <v>0</v>
      </c>
      <c r="L728" s="527">
        <f>IF(OR('1C TSrécur18'!$B$12="",'1C TSrécur18'!E$30=0),0,IF(AND('1C TSrécur18'!$B$12&lt;&gt;"",$K$2="Pôle",'1C TSrécur18'!$C$12="OUI"),(('1C TSrécur18'!E$22+'1C TSrécur18'!E$23+'1C TSrécur18'!E$24+'1C TSrécur18'!E$25+'1C TSrécur18'!E$29)/'1C TSrécur18'!E$17),IF(AND('1C TSrécur18'!$B$12&lt;&gt;"",$K$2="Pôle",'1C TSrécur18'!$C$12="NON"),(('1C TSrécur18'!E$22+'1C TSrécur18'!E$23+'1C TSrécur18'!E$24+'1C TSrécur18'!E$25+'1C TSrécur18'!E$29)/'1C TSrécur18'!E$30),IF(AND('1C TSrécur18'!$B$12&lt;&gt;"",$K$2&lt;&gt;"Pôle",'1C TSrécur18'!$C$12="OUI"),(('1C TSrécur18'!E$22+'1C TSrécur18'!E$23+'1C TSrécur18'!E$24+'1C TSrécur18'!E$25+'1C TSrécur18'!E$26+'1C TSrécur18'!E$27+'1C TSrécur18'!E$28+'1C TSrécur18'!E$29)/'1C TSrécur18'!E$17),IF(AND('1C TSrécur18'!$B$12&lt;&gt;"",$K$2&lt;&gt;"Pôle",'1C TSrécur18'!$C$12="NON"),(('1C TSrécur18'!E$22+'1C TSrécur18'!E$23+'1C TSrécur18'!E$24+'1C TSrécur18'!E$25+'1C TSrécur18'!E$26+'1C TSrécur18'!E$27+'1C TSrécur18'!E$28+'1C TSrécur18'!E$29)/'1C TSrécur18'!E$30))))))</f>
        <v>0</v>
      </c>
      <c r="M728" s="527">
        <f>IF(OR('1C TSrécur18'!$B$12="",'1C TSrécur18'!E$30=0),0,IF(AND('1C TSrécur18'!$B$12&lt;&gt;"",$K$2="Pôle",'1C TSrécur18'!$C$12="OUI"),(('1C TSrécur18'!E$26+'1C TSrécur18'!E$27+'1C TSrécur18'!E$28)/'1C TSrécur18'!E$17),IF(AND('1C TSrécur18'!$B$12&lt;&gt;"",$K$2="Pôle",'1C TSrécur18'!$C$12="NON"),(('1C TSrécur18'!E$26+'1C TSrécur18'!E$27+'1C TSrécur18'!E$28)/'1C TSrécur18'!E$30),IF(AND('1C TSrécur18'!$B$12&lt;&gt;"",$K$2&lt;&gt;"Pôle"),0))))</f>
        <v>0</v>
      </c>
      <c r="N728" s="527">
        <f>IF(AND('1C TSrécur18'!$E$17&lt;&gt;0,'1C TSrécur18'!$E$30&lt;&gt;0),L728+M728,0)</f>
        <v>0</v>
      </c>
      <c r="O728" s="542" t="str">
        <f>IF(AND('1C TSrécur18'!E$17&lt;&gt;0,'1C TSrécur18'!$C$12="OUI"),'1C TSrécur18'!E$36/'1C TSrécur18'!E$17,"")</f>
        <v/>
      </c>
      <c r="P728" s="543" t="str">
        <f>IF(AND('1C TSrécur18'!E$17&lt;&gt;0,'1C TSrécur18'!$C$12="OUI"),'1C TSrécur18'!$E$37/'1C TSrécur18'!E$17,"")</f>
        <v/>
      </c>
      <c r="Q728" s="543" t="str">
        <f>IF(AND('1C TSrécur18'!E$17&lt;&gt;0,'1C TSrécur18'!$C$12="OUI"),'1C TSrécur18'!$E$38/'1C TSrécur18'!E$17,"")</f>
        <v/>
      </c>
      <c r="R728" s="543" t="str">
        <f>IF(AND('1C TSrécur18'!E$17&lt;&gt;0,'1C TSrécur18'!$C$12="OUI"),'1C TSrécur18'!$E$39/'1C TSrécur18'!E$17,"")</f>
        <v/>
      </c>
      <c r="S728" s="543" t="str">
        <f>IF(AND('1C TSrécur18'!E$17&lt;&gt;0,'1C TSrécur18'!$C$12="OUI"),'1C TSrécur18'!$E$40/'1C TSrécur18'!E$17,"")</f>
        <v/>
      </c>
      <c r="T728" s="543" t="str">
        <f>IF(AND('1C TSrécur18'!E$17&lt;&gt;0,'1C TSrécur18'!$C$12="OUI"),'1C TSrécur18'!$E$41/'1C TSrécur18'!E$17,"")</f>
        <v/>
      </c>
      <c r="U728" s="543" t="str">
        <f>IF(AND('1C TSrécur18'!E$17&lt;&gt;0,'1C TSrécur18'!$C$12="OUI"),'1C TSrécur18'!$E$42/'1C TSrécur18'!E$17,"")</f>
        <v/>
      </c>
      <c r="V728" s="543" t="str">
        <f>IF(AND('1C TSrécur18'!E$17&lt;&gt;0,'1C TSrécur18'!$C$12="OUI"),'1C TSrécur18'!$E$43/'1C TSrécur18'!E$17,"")</f>
        <v/>
      </c>
      <c r="W728" s="543" t="str">
        <f>IF(AND('1C TSrécur18'!E$17&lt;&gt;0,'1C TSrécur18'!$C$12="OUI"),'1C TSrécur18'!$E$44/'1C TSrécur18'!E$17,"")</f>
        <v/>
      </c>
      <c r="X728" s="543" t="str">
        <f>IF(AND('1C TSrécur18'!E$17&lt;&gt;0,'1C TSrécur18'!$C$12="OUI"),'1C TSrécur18'!$E$45/'1C TSrécur18'!E$17,"")</f>
        <v/>
      </c>
      <c r="Y728" s="543" t="str">
        <f>IF(AND('1C TSrécur18'!E$17&lt;&gt;0,'1C TSrécur18'!$C$12="OUI"),'1C TSrécur18'!$E$46/'1C TSrécur18'!E$17,"")</f>
        <v/>
      </c>
      <c r="Z728" s="543" t="str">
        <f>IF(AND('1C TSrécur18'!E$17&lt;&gt;0,'1C TSrécur18'!$C$12="OUI"),'1C TSrécur18'!$E$47/'1C TSrécur18'!E$17,"")</f>
        <v/>
      </c>
      <c r="AA728" s="543" t="str">
        <f>IF(AND('1C TSrécur18'!E$17&lt;&gt;0,'1C TSrécur18'!$C$12="OUI"),'1C TSrécur18'!$E$48/'1C TSrécur18'!E$17,"")</f>
        <v/>
      </c>
      <c r="AB728" s="543" t="str">
        <f>IF(AND('1C TSrécur18'!E$17&lt;&gt;0,'1C TSrécur18'!$C$12="OUI"),'1C TSrécur18'!$E$49/'1C TSrécur18'!E$17,"")</f>
        <v/>
      </c>
      <c r="AC728" s="543" t="str">
        <f>IF(AND('1C TSrécur18'!E$17&lt;&gt;0,'1C TSrécur18'!$C$12="OUI"),'1C TSrécur18'!$E$50/'1C TSrécur18'!E$17,"")</f>
        <v/>
      </c>
      <c r="AD728" s="543" t="str">
        <f>IF(AND('1C TSrécur18'!E$17&lt;&gt;0,'1C TSrécur18'!$C$12="OUI"),'1C TSrécur18'!$E$51/'1C TSrécur18'!E$17,"")</f>
        <v/>
      </c>
      <c r="AE728" s="543" t="str">
        <f>IF(AND('1C TSrécur18'!E$17&lt;&gt;0,'1C TSrécur18'!$C$12="OUI"),'1C TSrécur18'!$E$52/'1C TSrécur18'!E$17,"")</f>
        <v/>
      </c>
      <c r="AF728" s="543" t="str">
        <f>IF(AND('1C TSrécur18'!E$17&lt;&gt;0,'1C TSrécur18'!$C$12="OUI"),'1C TSrécur18'!$E$53/'1C TSrécur18'!E$17,"")</f>
        <v/>
      </c>
      <c r="AG728" s="543" t="str">
        <f>IF(AND('1C TSrécur18'!E$17&lt;&gt;0,'1C TSrécur18'!$C$12="OUI"),'1C TSrécur18'!$E$54/'1C TSrécur18'!E$17,"")</f>
        <v/>
      </c>
      <c r="AH728" s="543" t="str">
        <f>IF(AND('1C TSrécur18'!E$17&lt;&gt;0,'1C TSrécur18'!$C$12="OUI"),'1C TSrécur18'!$E$55/'1C TSrécur18'!E$17,"")</f>
        <v/>
      </c>
      <c r="AI728" s="543" t="str">
        <f>IF(AND('1C TSrécur18'!E$17&lt;&gt;0,'1C TSrécur18'!$C$12="OUI"),'1C TSrécur18'!$E$56/'1C TSrécur18'!E$17,"")</f>
        <v/>
      </c>
      <c r="AJ728" s="543" t="str">
        <f>IF(AND('1C TSrécur18'!E$17&lt;&gt;0,'1C TSrécur18'!$C$12="OUI"),'1C TSrécur18'!$E$57/'1C TSrécur18'!E$17,"")</f>
        <v/>
      </c>
      <c r="AK728" s="543">
        <f>IF(AND('1C TSrécur18'!E$17&lt;&gt;0,'1C TSrécur18'!$C$12="OUI"),'1C TSrécur18'!E$58/'1C TSrécur18'!E$17,0)</f>
        <v>0</v>
      </c>
      <c r="AL728" s="72">
        <f>IF(AND('1C TSrécur18'!$B$12&lt;&gt;"",'1C TSrécur18'!$C$12="OUI"),N728+AK728,N728)</f>
        <v>0</v>
      </c>
      <c r="AM728" s="344">
        <f t="shared" si="236"/>
        <v>0</v>
      </c>
      <c r="AN728" s="344">
        <f t="shared" si="237"/>
        <v>0</v>
      </c>
      <c r="AO728" s="345">
        <f t="shared" si="238"/>
        <v>0</v>
      </c>
      <c r="AP728" s="573">
        <f t="shared" si="239"/>
        <v>0</v>
      </c>
      <c r="AQ728" s="583">
        <f t="shared" si="190"/>
        <v>0</v>
      </c>
      <c r="AR728" s="579"/>
      <c r="AS728" s="102"/>
      <c r="AT728" s="27" t="str">
        <f>IF(('1C TSrécur18'!E$17*FICHE!$C$13)&lt;J728,"Forfait limité à "&amp;FICHE!$C$13&amp;"€/jour","")</f>
        <v/>
      </c>
      <c r="AU728" s="592"/>
      <c r="AV728" s="824"/>
      <c r="AW728" s="824"/>
      <c r="AX728" s="824"/>
      <c r="AY728" s="824"/>
      <c r="AZ728" s="824"/>
      <c r="BA728" s="767"/>
      <c r="BB728" s="767"/>
      <c r="BC728" s="767"/>
      <c r="BD728" s="767"/>
      <c r="BE728" s="767"/>
      <c r="BF728" s="767"/>
      <c r="BG728" s="767"/>
      <c r="BH728" s="767"/>
      <c r="BI728" s="767"/>
      <c r="BJ728" s="767"/>
      <c r="BK728" s="767"/>
      <c r="BL728" s="767"/>
      <c r="BM728" s="767"/>
      <c r="BN728" s="767"/>
      <c r="BO728" s="767"/>
      <c r="BP728" s="767"/>
      <c r="BQ728" s="767"/>
      <c r="BR728" s="767"/>
      <c r="BS728" s="767"/>
      <c r="BT728" s="767"/>
      <c r="BU728" s="767"/>
      <c r="BV728" s="767"/>
      <c r="BW728" s="767"/>
      <c r="BX728" s="767"/>
      <c r="BY728" s="767"/>
      <c r="BZ728" s="767"/>
      <c r="CA728" s="767"/>
      <c r="CB728" s="767"/>
      <c r="CC728" s="767"/>
      <c r="CD728" s="767"/>
      <c r="CE728" s="767"/>
      <c r="CF728" s="767"/>
      <c r="CG728" s="767"/>
      <c r="CH728" s="767"/>
      <c r="CI728" s="767"/>
      <c r="CJ728" s="767"/>
      <c r="CK728" s="767"/>
      <c r="CL728" s="767"/>
      <c r="CM728" s="767"/>
      <c r="CN728" s="767"/>
      <c r="CO728" s="767"/>
      <c r="CP728" s="767"/>
      <c r="CQ728" s="767"/>
      <c r="CR728" s="767"/>
      <c r="CS728" s="767"/>
      <c r="CT728" s="767"/>
      <c r="CU728" s="767"/>
      <c r="CV728" s="767"/>
      <c r="CW728" s="767"/>
      <c r="CX728" s="767"/>
      <c r="CY728" s="767"/>
      <c r="CZ728" s="767"/>
      <c r="DA728" s="767"/>
      <c r="DB728" s="767"/>
      <c r="DC728" s="767"/>
      <c r="DD728" s="767"/>
      <c r="DE728" s="767"/>
      <c r="DF728" s="767"/>
      <c r="DG728" s="767"/>
      <c r="DH728" s="767"/>
      <c r="DI728" s="767"/>
      <c r="DJ728" s="767"/>
      <c r="DK728" s="767"/>
      <c r="DL728" s="767"/>
      <c r="DM728" s="767"/>
      <c r="DN728" s="767"/>
      <c r="DO728" s="767"/>
      <c r="DP728" s="767"/>
      <c r="DQ728" s="767"/>
      <c r="DR728" s="767"/>
      <c r="DS728" s="767"/>
      <c r="DT728" s="767"/>
      <c r="DU728" s="767"/>
      <c r="DV728" s="767"/>
      <c r="DW728" s="767"/>
      <c r="DX728" s="767"/>
      <c r="DY728" s="767"/>
      <c r="DZ728" s="767"/>
      <c r="EA728" s="767"/>
      <c r="EB728" s="767"/>
      <c r="EC728" s="767"/>
      <c r="ED728" s="767"/>
      <c r="EE728" s="767"/>
      <c r="EF728" s="767"/>
      <c r="EG728" s="767"/>
      <c r="EH728" s="767"/>
      <c r="EI728" s="767"/>
      <c r="EJ728" s="767"/>
      <c r="EK728" s="767"/>
      <c r="EL728" s="767"/>
      <c r="EM728" s="767"/>
      <c r="EN728" s="767"/>
      <c r="EO728" s="767"/>
      <c r="EP728" s="767"/>
      <c r="EQ728" s="767"/>
      <c r="ER728" s="767"/>
      <c r="ES728" s="767"/>
      <c r="ET728" s="767"/>
      <c r="EU728" s="767"/>
      <c r="EV728" s="767"/>
      <c r="EW728" s="767"/>
      <c r="EX728" s="767"/>
      <c r="EY728" s="767"/>
      <c r="EZ728" s="767"/>
      <c r="FA728" s="767"/>
      <c r="FB728" s="767"/>
      <c r="FC728" s="767"/>
      <c r="FD728" s="767"/>
      <c r="FE728" s="767"/>
      <c r="FF728" s="767"/>
      <c r="FG728" s="767"/>
      <c r="FH728" s="767"/>
      <c r="FI728" s="767"/>
      <c r="FJ728" s="767"/>
      <c r="FK728" s="767"/>
      <c r="FL728" s="767"/>
      <c r="FM728" s="767"/>
      <c r="FN728" s="767"/>
      <c r="FO728" s="767"/>
      <c r="FP728" s="767"/>
      <c r="FQ728" s="767"/>
      <c r="FR728" s="767"/>
      <c r="FS728" s="767"/>
      <c r="FT728" s="767"/>
      <c r="FU728" s="767"/>
      <c r="FV728" s="767"/>
      <c r="FW728" s="767"/>
      <c r="FX728" s="767"/>
      <c r="FY728" s="767"/>
      <c r="FZ728" s="767"/>
      <c r="GA728" s="767"/>
      <c r="GB728" s="767"/>
      <c r="GC728" s="767"/>
      <c r="GD728" s="767"/>
      <c r="GE728" s="767"/>
      <c r="GF728" s="767"/>
      <c r="GG728" s="767"/>
      <c r="GH728" s="767"/>
      <c r="GI728" s="767"/>
      <c r="GJ728" s="767"/>
      <c r="GK728" s="767"/>
      <c r="GL728" s="767"/>
      <c r="GM728" s="767"/>
      <c r="GN728" s="767"/>
      <c r="GO728" s="767"/>
      <c r="GP728" s="767"/>
      <c r="GQ728" s="767"/>
      <c r="GR728" s="767"/>
      <c r="GS728" s="767"/>
      <c r="GT728" s="767"/>
      <c r="GU728" s="767"/>
      <c r="GV728" s="767"/>
      <c r="GW728" s="767"/>
      <c r="GX728" s="767"/>
      <c r="GY728" s="767"/>
      <c r="GZ728" s="767"/>
      <c r="HA728" s="767"/>
      <c r="HB728" s="767"/>
      <c r="HC728" s="767"/>
    </row>
    <row r="729" spans="1:211" s="864" customFormat="1" ht="13.9" hidden="1" customHeight="1">
      <c r="A729" s="307"/>
      <c r="B729" s="351"/>
      <c r="C729" s="971" t="str">
        <f>IF('1C TSrécur18'!F$17&lt;&gt;0,'1C TSrécur18'!$B$12,"")</f>
        <v/>
      </c>
      <c r="D729" s="972"/>
      <c r="E729" s="973"/>
      <c r="F729" s="93" t="str">
        <f>IF(AND($C729='1C TSrécur18'!$B$12,'1C TSrécur18'!$B$16="récurrentes",'1C TSrécur18'!$F$17&lt;&gt;""),'1C TSrécur18'!$F$21,"")</f>
        <v/>
      </c>
      <c r="G729" s="863"/>
      <c r="H729" s="745">
        <v>0.21</v>
      </c>
      <c r="I729" s="747">
        <v>1</v>
      </c>
      <c r="J729" s="312"/>
      <c r="K729" s="680">
        <f t="shared" si="191"/>
        <v>0</v>
      </c>
      <c r="L729" s="527">
        <f>IF(OR('1C TSrécur18'!$B$12="",'1C TSrécur18'!F$30=0),0,IF(AND('1C TSrécur18'!$B$12&lt;&gt;"",$K$2="Pôle",'1C TSrécur18'!$C$12="OUI"),(('1C TSrécur18'!F$22+'1C TSrécur18'!F$23+'1C TSrécur18'!F$24+'1C TSrécur18'!F$25+'1C TSrécur18'!F$29)/'1C TSrécur18'!F$17),IF(AND('1C TSrécur18'!$B$12&lt;&gt;"",$K$2="Pôle",'1C TSrécur18'!$C$12="NON"),(('1C TSrécur18'!F$22+'1C TSrécur18'!F$23+'1C TSrécur18'!F$24+'1C TSrécur18'!F$25+'1C TSrécur18'!F$29)/'1C TSrécur18'!F$30),IF(AND('1C TSrécur18'!$B$12&lt;&gt;"",$K$2&lt;&gt;"Pôle",'1C TSrécur18'!$C$12="OUI"),(('1C TSrécur18'!F$22+'1C TSrécur18'!F$23+'1C TSrécur18'!F$24+'1C TSrécur18'!F$25+'1C TSrécur18'!F$26+'1C TSrécur18'!F$27+'1C TSrécur18'!F$28+'1C TSrécur18'!F$29)/'1C TSrécur18'!F$17),IF(AND('1C TSrécur18'!$B$12&lt;&gt;"",$K$2&lt;&gt;"Pôle",'1C TSrécur18'!$C$12="NON"),(('1C TSrécur18'!F$22+'1C TSrécur18'!F$23+'1C TSrécur18'!F$24+'1C TSrécur18'!F$25+'1C TSrécur18'!F$26+'1C TSrécur18'!F$27+'1C TSrécur18'!F$28+'1C TSrécur18'!F$29)/'1C TSrécur18'!F$30))))))</f>
        <v>0</v>
      </c>
      <c r="M729" s="527">
        <f>IF(OR('1C TSrécur18'!$B$12="",'1C TSrécur18'!F$30=0),0,IF(AND('1C TSrécur18'!$B$12&lt;&gt;"",$K$2="Pôle",'1C TSrécur18'!$C$12="OUI"),(('1C TSrécur18'!F$26+'1C TSrécur18'!F$27+'1C TSrécur18'!F$28)/'1C TSrécur18'!F$17),IF(AND('1C TSrécur18'!$B$12&lt;&gt;"",$K$2="Pôle",'1C TSrécur18'!$C$12="NON"),(('1C TSrécur18'!F$26+'1C TSrécur18'!F$27+'1C TSrécur18'!F$28)/'1C TSrécur18'!F$30),IF(AND('1C TSrécur18'!$B$12&lt;&gt;"",$K$2&lt;&gt;"Pôle"),0))))</f>
        <v>0</v>
      </c>
      <c r="N729" s="527">
        <f>IF(AND('1C TSrécur18'!$F$17&lt;&gt;0,'1C TSrécur18'!$F$30&lt;&gt;0),L729+M729,0)</f>
        <v>0</v>
      </c>
      <c r="O729" s="542" t="str">
        <f>IF(AND('1C TSrécur18'!F$17&lt;&gt;0,'1C TSrécur18'!$C$12="OUI"),'1C TSrécur18'!F$36/'1C TSrécur18'!F$17,"")</f>
        <v/>
      </c>
      <c r="P729" s="543" t="str">
        <f>IF(AND('1C TSrécur18'!F$17&lt;&gt;0,'1C TSrécur18'!$C$12="OUI"),'1C TSrécur18'!$F$37/'1C TSrécur18'!F$17,"")</f>
        <v/>
      </c>
      <c r="Q729" s="543" t="str">
        <f>IF(AND('1C TSrécur18'!F$17&lt;&gt;0,'1C TSrécur18'!$C$12="OUI"),'1C TSrécur18'!$F$38/'1C TSrécur18'!F$17,"")</f>
        <v/>
      </c>
      <c r="R729" s="543" t="str">
        <f>IF(AND('1C TSrécur18'!F$17&lt;&gt;0,'1C TSrécur18'!$C$12="OUI"),'1C TSrécur18'!$F$39/'1C TSrécur18'!F$17,"")</f>
        <v/>
      </c>
      <c r="S729" s="543" t="str">
        <f>IF(AND('1C TSrécur18'!F$17&lt;&gt;0,'1C TSrécur18'!$C$12="OUI"),'1C TSrécur18'!$F$40/'1C TSrécur18'!F$17,"")</f>
        <v/>
      </c>
      <c r="T729" s="543" t="str">
        <f>IF(AND('1C TSrécur18'!F$17&lt;&gt;0,'1C TSrécur18'!$C$12="OUI"),'1C TSrécur18'!$F$41/'1C TSrécur18'!F$17,"")</f>
        <v/>
      </c>
      <c r="U729" s="543" t="str">
        <f>IF(AND('1C TSrécur18'!F$17&lt;&gt;0,'1C TSrécur18'!$C$12="OUI"),'1C TSrécur18'!$F$42/'1C TSrécur18'!F$17,"")</f>
        <v/>
      </c>
      <c r="V729" s="543" t="str">
        <f>IF(AND('1C TSrécur18'!F$17&lt;&gt;0,'1C TSrécur18'!$C$12="OUI"),'1C TSrécur18'!$F$43/'1C TSrécur18'!F$17,"")</f>
        <v/>
      </c>
      <c r="W729" s="543" t="str">
        <f>IF(AND('1C TSrécur18'!F$17&lt;&gt;0,'1C TSrécur18'!$C$12="OUI"),'1C TSrécur18'!$F$44/'1C TSrécur18'!F$17,"")</f>
        <v/>
      </c>
      <c r="X729" s="543" t="str">
        <f>IF(AND('1C TSrécur18'!F$17&lt;&gt;0,'1C TSrécur18'!$C$12="OUI"),'1C TSrécur18'!$F$45/'1C TSrécur18'!F$17,"")</f>
        <v/>
      </c>
      <c r="Y729" s="543" t="str">
        <f>IF(AND('1C TSrécur18'!F$17&lt;&gt;0,'1C TSrécur18'!$C$12="OUI"),'1C TSrécur18'!$F$46/'1C TSrécur18'!F$17,"")</f>
        <v/>
      </c>
      <c r="Z729" s="543" t="str">
        <f>IF(AND('1C TSrécur18'!F$17&lt;&gt;0,'1C TSrécur18'!$C$12="OUI"),'1C TSrécur18'!$F$47/'1C TSrécur18'!F$17,"")</f>
        <v/>
      </c>
      <c r="AA729" s="543" t="str">
        <f>IF(AND('1C TSrécur18'!F$17&lt;&gt;0,'1C TSrécur18'!$C$12="OUI"),'1C TSrécur18'!$F$48/'1C TSrécur18'!F$17,"")</f>
        <v/>
      </c>
      <c r="AB729" s="543" t="str">
        <f>IF(AND('1C TSrécur18'!F$17&lt;&gt;0,'1C TSrécur18'!$C$12="OUI"),'1C TSrécur18'!$F$49/'1C TSrécur18'!F$17,"")</f>
        <v/>
      </c>
      <c r="AC729" s="543" t="str">
        <f>IF(AND('1C TSrécur18'!F$17&lt;&gt;0,'1C TSrécur18'!$C$12="OUI"),'1C TSrécur18'!$F$50/'1C TSrécur18'!F$17,"")</f>
        <v/>
      </c>
      <c r="AD729" s="543" t="str">
        <f>IF(AND('1C TSrécur18'!F$17&lt;&gt;0,'1C TSrécur18'!$C$12="OUI"),'1C TSrécur18'!$F$51/'1C TSrécur18'!F$17,"")</f>
        <v/>
      </c>
      <c r="AE729" s="543" t="str">
        <f>IF(AND('1C TSrécur18'!F$17&lt;&gt;0,'1C TSrécur18'!$C$12="OUI"),'1C TSrécur18'!$F$52/'1C TSrécur18'!F$17,"")</f>
        <v/>
      </c>
      <c r="AF729" s="543" t="str">
        <f>IF(AND('1C TSrécur18'!F$17&lt;&gt;0,'1C TSrécur18'!$C$12="OUI"),'1C TSrécur18'!$F$53/'1C TSrécur18'!F$17,"")</f>
        <v/>
      </c>
      <c r="AG729" s="543" t="str">
        <f>IF(AND('1C TSrécur18'!F$17&lt;&gt;0,'1C TSrécur18'!$C$12="OUI"),'1C TSrécur18'!$F$54/'1C TSrécur18'!F$17,"")</f>
        <v/>
      </c>
      <c r="AH729" s="543" t="str">
        <f>IF(AND('1C TSrécur18'!F$17&lt;&gt;0,'1C TSrécur18'!$C$12="OUI"),'1C TSrécur18'!$F$55/'1C TSrécur18'!F$17,"")</f>
        <v/>
      </c>
      <c r="AI729" s="543" t="str">
        <f>IF(AND('1C TSrécur18'!F$17&lt;&gt;0,'1C TSrécur18'!$C$12="OUI"),'1C TSrécur18'!$F$56/'1C TSrécur18'!F$17,"")</f>
        <v/>
      </c>
      <c r="AJ729" s="543" t="str">
        <f>IF(AND('1C TSrécur18'!F$17&lt;&gt;0,'1C TSrécur18'!$C$12="OUI"),'1C TSrécur18'!$F$57/'1C TSrécur18'!F$17,"")</f>
        <v/>
      </c>
      <c r="AK729" s="543">
        <f>IF(AND('1C TSrécur18'!F$17&lt;&gt;0,'1C TSrécur18'!$C$12="OUI"),'1C TSrécur18'!F$58/'1C TSrécur18'!F$17,0)</f>
        <v>0</v>
      </c>
      <c r="AL729" s="72">
        <f>IF(AND('1C TSrécur18'!$B$12&lt;&gt;"",'1C TSrécur18'!$C$12="OUI"),N729+AK729,N729)</f>
        <v>0</v>
      </c>
      <c r="AM729" s="344">
        <f t="shared" si="236"/>
        <v>0</v>
      </c>
      <c r="AN729" s="344">
        <f t="shared" si="237"/>
        <v>0</v>
      </c>
      <c r="AO729" s="345">
        <f t="shared" si="238"/>
        <v>0</v>
      </c>
      <c r="AP729" s="573">
        <f t="shared" si="239"/>
        <v>0</v>
      </c>
      <c r="AQ729" s="583">
        <f t="shared" si="190"/>
        <v>0</v>
      </c>
      <c r="AR729" s="579"/>
      <c r="AS729" s="102"/>
      <c r="AT729" s="27" t="str">
        <f>IF(('1C TSrécur18'!F$17*FICHE!$C$13)&lt;J729,"Forfait limité à "&amp;FICHE!$C$13&amp;"€/jour","")</f>
        <v/>
      </c>
      <c r="AU729" s="592"/>
      <c r="AV729" s="824"/>
      <c r="AW729" s="824"/>
      <c r="AX729" s="824"/>
      <c r="AY729" s="824"/>
      <c r="AZ729" s="824"/>
      <c r="BA729" s="767"/>
      <c r="BB729" s="767"/>
      <c r="BC729" s="767"/>
      <c r="BD729" s="767"/>
      <c r="BE729" s="767"/>
      <c r="BF729" s="767"/>
      <c r="BG729" s="767"/>
      <c r="BH729" s="767"/>
      <c r="BI729" s="767"/>
      <c r="BJ729" s="767"/>
      <c r="BK729" s="767"/>
      <c r="BL729" s="767"/>
      <c r="BM729" s="767"/>
      <c r="BN729" s="767"/>
      <c r="BO729" s="767"/>
      <c r="BP729" s="767"/>
      <c r="BQ729" s="767"/>
      <c r="BR729" s="767"/>
      <c r="BS729" s="767"/>
      <c r="BT729" s="767"/>
      <c r="BU729" s="767"/>
      <c r="BV729" s="767"/>
      <c r="BW729" s="767"/>
      <c r="BX729" s="767"/>
      <c r="BY729" s="767"/>
      <c r="BZ729" s="767"/>
      <c r="CA729" s="767"/>
      <c r="CB729" s="767"/>
      <c r="CC729" s="767"/>
      <c r="CD729" s="767"/>
      <c r="CE729" s="767"/>
      <c r="CF729" s="767"/>
      <c r="CG729" s="767"/>
      <c r="CH729" s="767"/>
      <c r="CI729" s="767"/>
      <c r="CJ729" s="767"/>
      <c r="CK729" s="767"/>
      <c r="CL729" s="767"/>
      <c r="CM729" s="767"/>
      <c r="CN729" s="767"/>
      <c r="CO729" s="767"/>
      <c r="CP729" s="767"/>
      <c r="CQ729" s="767"/>
      <c r="CR729" s="767"/>
      <c r="CS729" s="767"/>
      <c r="CT729" s="767"/>
      <c r="CU729" s="767"/>
      <c r="CV729" s="767"/>
      <c r="CW729" s="767"/>
      <c r="CX729" s="767"/>
      <c r="CY729" s="767"/>
      <c r="CZ729" s="767"/>
      <c r="DA729" s="767"/>
      <c r="DB729" s="767"/>
      <c r="DC729" s="767"/>
      <c r="DD729" s="767"/>
      <c r="DE729" s="767"/>
      <c r="DF729" s="767"/>
      <c r="DG729" s="767"/>
      <c r="DH729" s="767"/>
      <c r="DI729" s="767"/>
      <c r="DJ729" s="767"/>
      <c r="DK729" s="767"/>
      <c r="DL729" s="767"/>
      <c r="DM729" s="767"/>
      <c r="DN729" s="767"/>
      <c r="DO729" s="767"/>
      <c r="DP729" s="767"/>
      <c r="DQ729" s="767"/>
      <c r="DR729" s="767"/>
      <c r="DS729" s="767"/>
      <c r="DT729" s="767"/>
      <c r="DU729" s="767"/>
      <c r="DV729" s="767"/>
      <c r="DW729" s="767"/>
      <c r="DX729" s="767"/>
      <c r="DY729" s="767"/>
      <c r="DZ729" s="767"/>
      <c r="EA729" s="767"/>
      <c r="EB729" s="767"/>
      <c r="EC729" s="767"/>
      <c r="ED729" s="767"/>
      <c r="EE729" s="767"/>
      <c r="EF729" s="767"/>
      <c r="EG729" s="767"/>
      <c r="EH729" s="767"/>
      <c r="EI729" s="767"/>
      <c r="EJ729" s="767"/>
      <c r="EK729" s="767"/>
      <c r="EL729" s="767"/>
      <c r="EM729" s="767"/>
      <c r="EN729" s="767"/>
      <c r="EO729" s="767"/>
      <c r="EP729" s="767"/>
      <c r="EQ729" s="767"/>
      <c r="ER729" s="767"/>
      <c r="ES729" s="767"/>
      <c r="ET729" s="767"/>
      <c r="EU729" s="767"/>
      <c r="EV729" s="767"/>
      <c r="EW729" s="767"/>
      <c r="EX729" s="767"/>
      <c r="EY729" s="767"/>
      <c r="EZ729" s="767"/>
      <c r="FA729" s="767"/>
      <c r="FB729" s="767"/>
      <c r="FC729" s="767"/>
      <c r="FD729" s="767"/>
      <c r="FE729" s="767"/>
      <c r="FF729" s="767"/>
      <c r="FG729" s="767"/>
      <c r="FH729" s="767"/>
      <c r="FI729" s="767"/>
      <c r="FJ729" s="767"/>
      <c r="FK729" s="767"/>
      <c r="FL729" s="767"/>
      <c r="FM729" s="767"/>
      <c r="FN729" s="767"/>
      <c r="FO729" s="767"/>
      <c r="FP729" s="767"/>
      <c r="FQ729" s="767"/>
      <c r="FR729" s="767"/>
      <c r="FS729" s="767"/>
      <c r="FT729" s="767"/>
      <c r="FU729" s="767"/>
      <c r="FV729" s="767"/>
      <c r="FW729" s="767"/>
      <c r="FX729" s="767"/>
      <c r="FY729" s="767"/>
      <c r="FZ729" s="767"/>
      <c r="GA729" s="767"/>
      <c r="GB729" s="767"/>
      <c r="GC729" s="767"/>
      <c r="GD729" s="767"/>
      <c r="GE729" s="767"/>
      <c r="GF729" s="767"/>
      <c r="GG729" s="767"/>
      <c r="GH729" s="767"/>
      <c r="GI729" s="767"/>
      <c r="GJ729" s="767"/>
      <c r="GK729" s="767"/>
      <c r="GL729" s="767"/>
      <c r="GM729" s="767"/>
      <c r="GN729" s="767"/>
      <c r="GO729" s="767"/>
      <c r="GP729" s="767"/>
      <c r="GQ729" s="767"/>
      <c r="GR729" s="767"/>
      <c r="GS729" s="767"/>
      <c r="GT729" s="767"/>
      <c r="GU729" s="767"/>
      <c r="GV729" s="767"/>
      <c r="GW729" s="767"/>
      <c r="GX729" s="767"/>
      <c r="GY729" s="767"/>
      <c r="GZ729" s="767"/>
      <c r="HA729" s="767"/>
      <c r="HB729" s="767"/>
      <c r="HC729" s="767"/>
    </row>
    <row r="730" spans="1:211" s="864" customFormat="1" ht="13.9" hidden="1" customHeight="1">
      <c r="A730" s="307"/>
      <c r="B730" s="351"/>
      <c r="C730" s="971" t="str">
        <f>IF('1C TSrécur18'!G$17&lt;&gt;0,'1C TSrécur18'!$B$12,"")</f>
        <v/>
      </c>
      <c r="D730" s="972"/>
      <c r="E730" s="973"/>
      <c r="F730" s="93" t="str">
        <f>IF(AND($C730='1C TSrécur18'!$B$12,'1C TSrécur18'!$B$16="récurrentes",'1C TSrécur18'!$G$17&lt;&gt;""),'1C TSrécur18'!$G$21,"")</f>
        <v/>
      </c>
      <c r="G730" s="863"/>
      <c r="H730" s="745">
        <v>0.21</v>
      </c>
      <c r="I730" s="747">
        <v>1</v>
      </c>
      <c r="J730" s="312"/>
      <c r="K730" s="680">
        <f t="shared" si="191"/>
        <v>0</v>
      </c>
      <c r="L730" s="527">
        <f>IF(OR('1C TSrécur18'!$B$12="",'1C TSrécur18'!G$30=0),0,IF(AND('1C TSrécur18'!$B$12&lt;&gt;"",$K$2="Pôle",'1C TSrécur18'!$C$12="OUI"),(('1C TSrécur18'!G$22+'1C TSrécur18'!G$23+'1C TSrécur18'!G$24+'1C TSrécur18'!G$25+'1C TSrécur18'!G$29)/'1C TSrécur18'!G$17),IF(AND('1C TSrécur18'!$B$12&lt;&gt;"",$K$2="Pôle",'1C TSrécur18'!$C$12="NON"),(('1C TSrécur18'!G$22+'1C TSrécur18'!G$23+'1C TSrécur18'!G$24+'1C TSrécur18'!G$25+'1C TSrécur18'!G$29)/'1C TSrécur18'!G$30),IF(AND('1C TSrécur18'!$B$12&lt;&gt;"",$K$2&lt;&gt;"Pôle",'1C TSrécur18'!$C$12="OUI"),(('1C TSrécur18'!G$22+'1C TSrécur18'!G$23+'1C TSrécur18'!G$24+'1C TSrécur18'!G$25+'1C TSrécur18'!G$26+'1C TSrécur18'!G$27+'1C TSrécur18'!G$28+'1C TSrécur18'!G$29)/'1C TSrécur18'!G$17),IF(AND('1C TSrécur18'!$B$12&lt;&gt;"",$K$2&lt;&gt;"Pôle",'1C TSrécur18'!$C$12="NON"),(('1C TSrécur18'!G$22+'1C TSrécur18'!G$23+'1C TSrécur18'!G$24+'1C TSrécur18'!G$25+'1C TSrécur18'!G$26+'1C TSrécur18'!G$27+'1C TSrécur18'!G$28+'1C TSrécur18'!G$29)/'1C TSrécur18'!G$30))))))</f>
        <v>0</v>
      </c>
      <c r="M730" s="527">
        <f>IF(OR('1C TSrécur18'!$B$12="",'1C TSrécur18'!G$30=0),0,IF(AND('1C TSrécur18'!$B$12&lt;&gt;"",$K$2="Pôle",'1C TSrécur18'!$C$12="OUI"),(('1C TSrécur18'!G$26+'1C TSrécur18'!G$27+'1C TSrécur18'!G$28)/'1C TSrécur18'!G$17),IF(AND('1C TSrécur18'!$B$12&lt;&gt;"",$K$2="Pôle",'1C TSrécur18'!$C$12="NON"),(('1C TSrécur18'!G$26+'1C TSrécur18'!G$27+'1C TSrécur18'!G$28)/'1C TSrécur18'!G$30),IF(AND('1C TSrécur18'!$B$12&lt;&gt;"",$K$2&lt;&gt;"Pôle"),0))))</f>
        <v>0</v>
      </c>
      <c r="N730" s="527">
        <f>IF(AND('1C TSrécur18'!$G$17&lt;&gt;0,'1C TSrécur18'!$G$30&lt;&gt;0),L730+M730,0)</f>
        <v>0</v>
      </c>
      <c r="O730" s="542" t="str">
        <f>IF(AND('1C TSrécur18'!G$17&lt;&gt;0,'1C TSrécur18'!$C$12="OUI"),'1C TSrécur18'!G$36/'1C TSrécur18'!G$17,"")</f>
        <v/>
      </c>
      <c r="P730" s="543" t="str">
        <f>IF(AND('1C TSrécur18'!G$17&lt;&gt;0,'1C TSrécur18'!$C$12="OUI"),'1C TSrécur18'!$G$37/'1C TSrécur18'!G$17,"")</f>
        <v/>
      </c>
      <c r="Q730" s="543" t="str">
        <f>IF(AND('1C TSrécur18'!G$17&lt;&gt;0,'1C TSrécur18'!$C$12="OUI"),'1C TSrécur18'!$G$38/'1C TSrécur18'!G$17,"")</f>
        <v/>
      </c>
      <c r="R730" s="543" t="str">
        <f>IF(AND('1C TSrécur18'!G$17&lt;&gt;0,'1C TSrécur18'!$C$12="OUI"),'1C TSrécur18'!$G$39/'1C TSrécur18'!G$17,"")</f>
        <v/>
      </c>
      <c r="S730" s="543" t="str">
        <f>IF(AND('1C TSrécur18'!G$17&lt;&gt;0,'1C TSrécur18'!$C$12="OUI"),'1C TSrécur18'!$G$40/'1C TSrécur18'!G$17,"")</f>
        <v/>
      </c>
      <c r="T730" s="543" t="str">
        <f>IF(AND('1C TSrécur18'!G$17&lt;&gt;0,'1C TSrécur18'!$C$12="OUI"),'1C TSrécur18'!$G$41/'1C TSrécur18'!G$17,"")</f>
        <v/>
      </c>
      <c r="U730" s="543" t="str">
        <f>IF(AND('1C TSrécur18'!G$17&lt;&gt;0,'1C TSrécur18'!$C$12="OUI"),'1C TSrécur18'!$G$42/'1C TSrécur18'!G$17,"")</f>
        <v/>
      </c>
      <c r="V730" s="543" t="str">
        <f>IF(AND('1C TSrécur18'!G$17&lt;&gt;0,'1C TSrécur18'!$C$12="OUI"),'1C TSrécur18'!$G$43/'1C TSrécur18'!G$17,"")</f>
        <v/>
      </c>
      <c r="W730" s="543" t="str">
        <f>IF(AND('1C TSrécur18'!G$17&lt;&gt;0,'1C TSrécur18'!$C$12="OUI"),'1C TSrécur18'!$G$44/'1C TSrécur18'!G$17,"")</f>
        <v/>
      </c>
      <c r="X730" s="543" t="str">
        <f>IF(AND('1C TSrécur18'!G$17&lt;&gt;0,'1C TSrécur18'!$C$12="OUI"),'1C TSrécur18'!$G$45/'1C TSrécur18'!G$17,"")</f>
        <v/>
      </c>
      <c r="Y730" s="543" t="str">
        <f>IF(AND('1C TSrécur18'!G$17&lt;&gt;0,'1C TSrécur18'!$C$12="OUI"),'1C TSrécur18'!$G$46/'1C TSrécur18'!G$17,"")</f>
        <v/>
      </c>
      <c r="Z730" s="543" t="str">
        <f>IF(AND('1C TSrécur18'!G$17&lt;&gt;0,'1C TSrécur18'!$C$12="OUI"),'1C TSrécur18'!$G$47/'1C TSrécur18'!G$17,"")</f>
        <v/>
      </c>
      <c r="AA730" s="543" t="str">
        <f>IF(AND('1C TSrécur18'!G$17&lt;&gt;0,'1C TSrécur18'!$C$12="OUI"),'1C TSrécur18'!$G$48/'1C TSrécur18'!G$17,"")</f>
        <v/>
      </c>
      <c r="AB730" s="543" t="str">
        <f>IF(AND('1C TSrécur18'!G$17&lt;&gt;0,'1C TSrécur18'!$C$12="OUI"),'1C TSrécur18'!$G$49/'1C TSrécur18'!G$17,"")</f>
        <v/>
      </c>
      <c r="AC730" s="543" t="str">
        <f>IF(AND('1C TSrécur18'!G$17&lt;&gt;0,'1C TSrécur18'!$C$12="OUI"),'1C TSrécur18'!$G$50/'1C TSrécur18'!G$17,"")</f>
        <v/>
      </c>
      <c r="AD730" s="543" t="str">
        <f>IF(AND('1C TSrécur18'!G$17&lt;&gt;0,'1C TSrécur18'!$C$12="OUI"),'1C TSrécur18'!$G$51/'1C TSrécur18'!G$17,"")</f>
        <v/>
      </c>
      <c r="AE730" s="543" t="str">
        <f>IF(AND('1C TSrécur18'!G$17&lt;&gt;0,'1C TSrécur18'!$C$12="OUI"),'1C TSrécur18'!$G$52/'1C TSrécur18'!G$17,"")</f>
        <v/>
      </c>
      <c r="AF730" s="543" t="str">
        <f>IF(AND('1C TSrécur18'!G$17&lt;&gt;0,'1C TSrécur18'!$C$12="OUI"),'1C TSrécur18'!$G$53/'1C TSrécur18'!G$17,"")</f>
        <v/>
      </c>
      <c r="AG730" s="543" t="str">
        <f>IF(AND('1C TSrécur18'!G$17&lt;&gt;0,'1C TSrécur18'!$C$12="OUI"),'1C TSrécur18'!$G$54/'1C TSrécur18'!G$17,"")</f>
        <v/>
      </c>
      <c r="AH730" s="543" t="str">
        <f>IF(AND('1C TSrécur18'!G$17&lt;&gt;0,'1C TSrécur18'!$C$12="OUI"),'1C TSrécur18'!$G$55/'1C TSrécur18'!G$17,"")</f>
        <v/>
      </c>
      <c r="AI730" s="543" t="str">
        <f>IF(AND('1C TSrécur18'!G$17&lt;&gt;0,'1C TSrécur18'!$C$12="OUI"),'1C TSrécur18'!$G$56/'1C TSrécur18'!G$17,"")</f>
        <v/>
      </c>
      <c r="AJ730" s="543" t="str">
        <f>IF(AND('1C TSrécur18'!G$17&lt;&gt;0,'1C TSrécur18'!$C$12="OUI"),'1C TSrécur18'!$G$57/'1C TSrécur18'!G$17,"")</f>
        <v/>
      </c>
      <c r="AK730" s="543">
        <f>IF(AND('1C TSrécur18'!G$17&lt;&gt;0,'1C TSrécur18'!$C$12="OUI"),'1C TSrécur18'!G$58/'1C TSrécur18'!G$17,0)</f>
        <v>0</v>
      </c>
      <c r="AL730" s="72">
        <f>IF(AND('1C TSrécur18'!$B$12&lt;&gt;"",'1C TSrécur18'!$C$12="OUI"),N730+AK730,N730)</f>
        <v>0</v>
      </c>
      <c r="AM730" s="344">
        <f t="shared" si="236"/>
        <v>0</v>
      </c>
      <c r="AN730" s="344">
        <f t="shared" si="237"/>
        <v>0</v>
      </c>
      <c r="AO730" s="345">
        <f t="shared" si="238"/>
        <v>0</v>
      </c>
      <c r="AP730" s="573">
        <f t="shared" si="239"/>
        <v>0</v>
      </c>
      <c r="AQ730" s="583">
        <f t="shared" si="190"/>
        <v>0</v>
      </c>
      <c r="AR730" s="579"/>
      <c r="AS730" s="102"/>
      <c r="AT730" s="27" t="str">
        <f>IF(('1C TSrécur18'!G$17*FICHE!$C$13)&lt;J730,"Forfait limité à "&amp;FICHE!$C$13&amp;"€/jour","")</f>
        <v/>
      </c>
      <c r="AU730" s="592"/>
      <c r="AV730" s="824"/>
      <c r="AW730" s="824"/>
      <c r="AX730" s="824"/>
      <c r="AY730" s="824"/>
      <c r="AZ730" s="824"/>
      <c r="BA730" s="767"/>
      <c r="BB730" s="767"/>
      <c r="BC730" s="767"/>
      <c r="BD730" s="767"/>
      <c r="BE730" s="767"/>
      <c r="BF730" s="767"/>
      <c r="BG730" s="767"/>
      <c r="BH730" s="767"/>
      <c r="BI730" s="767"/>
      <c r="BJ730" s="767"/>
      <c r="BK730" s="767"/>
      <c r="BL730" s="767"/>
      <c r="BM730" s="767"/>
      <c r="BN730" s="767"/>
      <c r="BO730" s="767"/>
      <c r="BP730" s="767"/>
      <c r="BQ730" s="767"/>
      <c r="BR730" s="767"/>
      <c r="BS730" s="767"/>
      <c r="BT730" s="767"/>
      <c r="BU730" s="767"/>
      <c r="BV730" s="767"/>
      <c r="BW730" s="767"/>
      <c r="BX730" s="767"/>
      <c r="BY730" s="767"/>
      <c r="BZ730" s="767"/>
      <c r="CA730" s="767"/>
      <c r="CB730" s="767"/>
      <c r="CC730" s="767"/>
      <c r="CD730" s="767"/>
      <c r="CE730" s="767"/>
      <c r="CF730" s="767"/>
      <c r="CG730" s="767"/>
      <c r="CH730" s="767"/>
      <c r="CI730" s="767"/>
      <c r="CJ730" s="767"/>
      <c r="CK730" s="767"/>
      <c r="CL730" s="767"/>
      <c r="CM730" s="767"/>
      <c r="CN730" s="767"/>
      <c r="CO730" s="767"/>
      <c r="CP730" s="767"/>
      <c r="CQ730" s="767"/>
      <c r="CR730" s="767"/>
      <c r="CS730" s="767"/>
      <c r="CT730" s="767"/>
      <c r="CU730" s="767"/>
      <c r="CV730" s="767"/>
      <c r="CW730" s="767"/>
      <c r="CX730" s="767"/>
      <c r="CY730" s="767"/>
      <c r="CZ730" s="767"/>
      <c r="DA730" s="767"/>
      <c r="DB730" s="767"/>
      <c r="DC730" s="767"/>
      <c r="DD730" s="767"/>
      <c r="DE730" s="767"/>
      <c r="DF730" s="767"/>
      <c r="DG730" s="767"/>
      <c r="DH730" s="767"/>
      <c r="DI730" s="767"/>
      <c r="DJ730" s="767"/>
      <c r="DK730" s="767"/>
      <c r="DL730" s="767"/>
      <c r="DM730" s="767"/>
      <c r="DN730" s="767"/>
      <c r="DO730" s="767"/>
      <c r="DP730" s="767"/>
      <c r="DQ730" s="767"/>
      <c r="DR730" s="767"/>
      <c r="DS730" s="767"/>
      <c r="DT730" s="767"/>
      <c r="DU730" s="767"/>
      <c r="DV730" s="767"/>
      <c r="DW730" s="767"/>
      <c r="DX730" s="767"/>
      <c r="DY730" s="767"/>
      <c r="DZ730" s="767"/>
      <c r="EA730" s="767"/>
      <c r="EB730" s="767"/>
      <c r="EC730" s="767"/>
      <c r="ED730" s="767"/>
      <c r="EE730" s="767"/>
      <c r="EF730" s="767"/>
      <c r="EG730" s="767"/>
      <c r="EH730" s="767"/>
      <c r="EI730" s="767"/>
      <c r="EJ730" s="767"/>
      <c r="EK730" s="767"/>
      <c r="EL730" s="767"/>
      <c r="EM730" s="767"/>
      <c r="EN730" s="767"/>
      <c r="EO730" s="767"/>
      <c r="EP730" s="767"/>
      <c r="EQ730" s="767"/>
      <c r="ER730" s="767"/>
      <c r="ES730" s="767"/>
      <c r="ET730" s="767"/>
      <c r="EU730" s="767"/>
      <c r="EV730" s="767"/>
      <c r="EW730" s="767"/>
      <c r="EX730" s="767"/>
      <c r="EY730" s="767"/>
      <c r="EZ730" s="767"/>
      <c r="FA730" s="767"/>
      <c r="FB730" s="767"/>
      <c r="FC730" s="767"/>
      <c r="FD730" s="767"/>
      <c r="FE730" s="767"/>
      <c r="FF730" s="767"/>
      <c r="FG730" s="767"/>
      <c r="FH730" s="767"/>
      <c r="FI730" s="767"/>
      <c r="FJ730" s="767"/>
      <c r="FK730" s="767"/>
      <c r="FL730" s="767"/>
      <c r="FM730" s="767"/>
      <c r="FN730" s="767"/>
      <c r="FO730" s="767"/>
      <c r="FP730" s="767"/>
      <c r="FQ730" s="767"/>
      <c r="FR730" s="767"/>
      <c r="FS730" s="767"/>
      <c r="FT730" s="767"/>
      <c r="FU730" s="767"/>
      <c r="FV730" s="767"/>
      <c r="FW730" s="767"/>
      <c r="FX730" s="767"/>
      <c r="FY730" s="767"/>
      <c r="FZ730" s="767"/>
      <c r="GA730" s="767"/>
      <c r="GB730" s="767"/>
      <c r="GC730" s="767"/>
      <c r="GD730" s="767"/>
      <c r="GE730" s="767"/>
      <c r="GF730" s="767"/>
      <c r="GG730" s="767"/>
      <c r="GH730" s="767"/>
      <c r="GI730" s="767"/>
      <c r="GJ730" s="767"/>
      <c r="GK730" s="767"/>
      <c r="GL730" s="767"/>
      <c r="GM730" s="767"/>
      <c r="GN730" s="767"/>
      <c r="GO730" s="767"/>
      <c r="GP730" s="767"/>
      <c r="GQ730" s="767"/>
      <c r="GR730" s="767"/>
      <c r="GS730" s="767"/>
      <c r="GT730" s="767"/>
      <c r="GU730" s="767"/>
      <c r="GV730" s="767"/>
      <c r="GW730" s="767"/>
      <c r="GX730" s="767"/>
      <c r="GY730" s="767"/>
      <c r="GZ730" s="767"/>
      <c r="HA730" s="767"/>
      <c r="HB730" s="767"/>
      <c r="HC730" s="767"/>
    </row>
    <row r="731" spans="1:211" s="864" customFormat="1" ht="13.9" hidden="1" customHeight="1">
      <c r="A731" s="307"/>
      <c r="B731" s="351"/>
      <c r="C731" s="971" t="str">
        <f>IF('1C TSrécur18'!H$17&lt;&gt;0,'1C TSrécur18'!$B$12,"")</f>
        <v/>
      </c>
      <c r="D731" s="972"/>
      <c r="E731" s="973"/>
      <c r="F731" s="93" t="str">
        <f>IF(AND($C731='1C TSrécur18'!$B$12,'1C TSrécur18'!$B$16="récurrentes",'1C TSrécur18'!$H$17&lt;&gt;""),'1C TSrécur18'!$H$21,"")</f>
        <v/>
      </c>
      <c r="G731" s="863"/>
      <c r="H731" s="745">
        <v>0.21</v>
      </c>
      <c r="I731" s="747">
        <v>1</v>
      </c>
      <c r="J731" s="312"/>
      <c r="K731" s="680">
        <f t="shared" si="191"/>
        <v>0</v>
      </c>
      <c r="L731" s="527">
        <f>IF(OR('1C TSrécur18'!$B$12="",'1C TSrécur18'!H$30=0),0,IF(AND('1C TSrécur18'!$B$12&lt;&gt;"",$K$2="Pôle",'1C TSrécur18'!$C$12="OUI"),(('1C TSrécur18'!H$22+'1C TSrécur18'!H$23+'1C TSrécur18'!H$24+'1C TSrécur18'!H$25+'1C TSrécur18'!H$29)/'1C TSrécur18'!H$17),IF(AND('1C TSrécur18'!$B$12&lt;&gt;"",$K$2="Pôle",'1C TSrécur18'!$C$12="NON"),(('1C TSrécur18'!H$22+'1C TSrécur18'!H$23+'1C TSrécur18'!H$24+'1C TSrécur18'!H$25+'1C TSrécur18'!H$29)/'1C TSrécur18'!H$30),IF(AND('1C TSrécur18'!$B$12&lt;&gt;"",$K$2&lt;&gt;"Pôle",'1C TSrécur18'!$C$12="OUI"),(('1C TSrécur18'!H$22+'1C TSrécur18'!H$23+'1C TSrécur18'!H$24+'1C TSrécur18'!H$25+'1C TSrécur18'!H$26+'1C TSrécur18'!H$27+'1C TSrécur18'!H$28+'1C TSrécur18'!H$29)/'1C TSrécur18'!H$17),IF(AND('1C TSrécur18'!$B$12&lt;&gt;"",$K$2&lt;&gt;"Pôle",'1C TSrécur18'!$C$12="NON"),(('1C TSrécur18'!H$22+'1C TSrécur18'!H$23+'1C TSrécur18'!H$24+'1C TSrécur18'!H$25+'1C TSrécur18'!H$26+'1C TSrécur18'!H$27+'1C TSrécur18'!H$28+'1C TSrécur18'!H$29)/'1C TSrécur18'!H$30))))))</f>
        <v>0</v>
      </c>
      <c r="M731" s="527">
        <f>IF(OR('1C TSrécur18'!$B$12="",'1C TSrécur18'!H$30=0),0,IF(AND('1C TSrécur18'!$B$12&lt;&gt;"",$K$2="Pôle",'1C TSrécur18'!$C$12="OUI"),(('1C TSrécur18'!H$26+'1C TSrécur18'!H$27+'1C TSrécur18'!H$28)/'1C TSrécur18'!H$17),IF(AND('1C TSrécur18'!$B$12&lt;&gt;"",$K$2="Pôle",'1C TSrécur18'!$C$12="NON"),(('1C TSrécur18'!H$26+'1C TSrécur18'!H$27+'1C TSrécur18'!H$28)/'1C TSrécur18'!H$30),IF(AND('1C TSrécur18'!$B$12&lt;&gt;"",$K$2&lt;&gt;"Pôle"),0))))</f>
        <v>0</v>
      </c>
      <c r="N731" s="527">
        <f>IF(AND('1C TSrécur18'!$H$17&lt;&gt;0,'1C TSrécur18'!$H$30&lt;&gt;0),L731+M731,0)</f>
        <v>0</v>
      </c>
      <c r="O731" s="542" t="str">
        <f>IF(AND('1C TSrécur18'!H$17&lt;&gt;0,'1C TSrécur18'!$C$12="OUI"),'1C TSrécur18'!H$36/'1C TSrécur18'!H$17,"")</f>
        <v/>
      </c>
      <c r="P731" s="543" t="str">
        <f>IF(AND('1C TSrécur18'!H$17&lt;&gt;0,'1C TSrécur18'!$C$12="OUI"),'1C TSrécur18'!$H$37/'1C TSrécur18'!H$17,"")</f>
        <v/>
      </c>
      <c r="Q731" s="543" t="str">
        <f>IF(AND('1C TSrécur18'!H$17&lt;&gt;0,'1C TSrécur18'!$C$12="OUI"),'1C TSrécur18'!$H$38/'1C TSrécur18'!H$17,"")</f>
        <v/>
      </c>
      <c r="R731" s="543" t="str">
        <f>IF(AND('1C TSrécur18'!H$17&lt;&gt;0,'1C TSrécur18'!$C$12="OUI"),'1C TSrécur18'!$H$39/'1C TSrécur18'!H$17,"")</f>
        <v/>
      </c>
      <c r="S731" s="543" t="str">
        <f>IF(AND('1C TSrécur18'!H$17&lt;&gt;0,'1C TSrécur18'!$C$12="OUI"),'1C TSrécur18'!$H$40/'1C TSrécur18'!H$17,"")</f>
        <v/>
      </c>
      <c r="T731" s="543" t="str">
        <f>IF(AND('1C TSrécur18'!H$17&lt;&gt;0,'1C TSrécur18'!$C$12="OUI"),'1C TSrécur18'!$H$41/'1C TSrécur18'!H$17,"")</f>
        <v/>
      </c>
      <c r="U731" s="543" t="str">
        <f>IF(AND('1C TSrécur18'!H$17&lt;&gt;0,'1C TSrécur18'!$C$12="OUI"),'1C TSrécur18'!$H$42/'1C TSrécur18'!H$17,"")</f>
        <v/>
      </c>
      <c r="V731" s="543" t="str">
        <f>IF(AND('1C TSrécur18'!H$17&lt;&gt;0,'1C TSrécur18'!$C$12="OUI"),'1C TSrécur18'!$H$43/'1C TSrécur18'!H$17,"")</f>
        <v/>
      </c>
      <c r="W731" s="543" t="str">
        <f>IF(AND('1C TSrécur18'!H$17&lt;&gt;0,'1C TSrécur18'!$C$12="OUI"),'1C TSrécur18'!$H$44/'1C TSrécur18'!H$17,"")</f>
        <v/>
      </c>
      <c r="X731" s="543" t="str">
        <f>IF(AND('1C TSrécur18'!H$17&lt;&gt;0,'1C TSrécur18'!$C$12="OUI"),'1C TSrécur18'!$H$45/'1C TSrécur18'!H$17,"")</f>
        <v/>
      </c>
      <c r="Y731" s="543" t="str">
        <f>IF(AND('1C TSrécur18'!H$17&lt;&gt;0,'1C TSrécur18'!$C$12="OUI"),'1C TSrécur18'!$H$46/'1C TSrécur18'!H$17,"")</f>
        <v/>
      </c>
      <c r="Z731" s="543" t="str">
        <f>IF(AND('1C TSrécur18'!H$17&lt;&gt;0,'1C TSrécur18'!$C$12="OUI"),'1C TSrécur18'!$H$47/'1C TSrécur18'!H$17,"")</f>
        <v/>
      </c>
      <c r="AA731" s="543" t="str">
        <f>IF(AND('1C TSrécur18'!H$17&lt;&gt;0,'1C TSrécur18'!$C$12="OUI"),'1C TSrécur18'!$H$48/'1C TSrécur18'!H$17,"")</f>
        <v/>
      </c>
      <c r="AB731" s="543" t="str">
        <f>IF(AND('1C TSrécur18'!H$17&lt;&gt;0,'1C TSrécur18'!$C$12="OUI"),'1C TSrécur18'!$H$49/'1C TSrécur18'!H$17,"")</f>
        <v/>
      </c>
      <c r="AC731" s="543" t="str">
        <f>IF(AND('1C TSrécur18'!H$17&lt;&gt;0,'1C TSrécur18'!$C$12="OUI"),'1C TSrécur18'!$H$50/'1C TSrécur18'!H$17,"")</f>
        <v/>
      </c>
      <c r="AD731" s="543" t="str">
        <f>IF(AND('1C TSrécur18'!H$17&lt;&gt;0,'1C TSrécur18'!$C$12="OUI"),'1C TSrécur18'!$H$51/'1C TSrécur18'!H$17,"")</f>
        <v/>
      </c>
      <c r="AE731" s="543" t="str">
        <f>IF(AND('1C TSrécur18'!H$17&lt;&gt;0,'1C TSrécur18'!$C$12="OUI"),'1C TSrécur18'!$H$52/'1C TSrécur18'!H$17,"")</f>
        <v/>
      </c>
      <c r="AF731" s="543" t="str">
        <f>IF(AND('1C TSrécur18'!H$17&lt;&gt;0,'1C TSrécur18'!$C$12="OUI"),'1C TSrécur18'!$H$53/'1C TSrécur18'!H$17,"")</f>
        <v/>
      </c>
      <c r="AG731" s="543" t="str">
        <f>IF(AND('1C TSrécur18'!H$17&lt;&gt;0,'1C TSrécur18'!$C$12="OUI"),'1C TSrécur18'!$H$54/'1C TSrécur18'!H$17,"")</f>
        <v/>
      </c>
      <c r="AH731" s="543" t="str">
        <f>IF(AND('1C TSrécur18'!H$17&lt;&gt;0,'1C TSrécur18'!$C$12="OUI"),'1C TSrécur18'!$H$55/'1C TSrécur18'!H$17,"")</f>
        <v/>
      </c>
      <c r="AI731" s="543" t="str">
        <f>IF(AND('1C TSrécur18'!H$17&lt;&gt;0,'1C TSrécur18'!$C$12="OUI"),'1C TSrécur18'!$H$56/'1C TSrécur18'!H$17,"")</f>
        <v/>
      </c>
      <c r="AJ731" s="543" t="str">
        <f>IF(AND('1C TSrécur18'!H$17&lt;&gt;0,'1C TSrécur18'!$C$12="OUI"),'1C TSrécur18'!$H$57/'1C TSrécur18'!H$17,"")</f>
        <v/>
      </c>
      <c r="AK731" s="543">
        <f>IF(AND('1C TSrécur18'!H$17&lt;&gt;0,'1C TSrécur18'!$C$12="OUI"),'1C TSrécur18'!H$58/'1C TSrécur18'!H$17,0)</f>
        <v>0</v>
      </c>
      <c r="AL731" s="72">
        <f>IF(AND('1C TSrécur18'!$B$12&lt;&gt;"",'1C TSrécur18'!$C$12="OUI"),N731+AK731,N731)</f>
        <v>0</v>
      </c>
      <c r="AM731" s="344">
        <f t="shared" si="236"/>
        <v>0</v>
      </c>
      <c r="AN731" s="344">
        <f t="shared" si="237"/>
        <v>0</v>
      </c>
      <c r="AO731" s="345">
        <f t="shared" si="238"/>
        <v>0</v>
      </c>
      <c r="AP731" s="573">
        <f t="shared" si="239"/>
        <v>0</v>
      </c>
      <c r="AQ731" s="583">
        <f>IF(M731=0,0,AN731-AS731)</f>
        <v>0</v>
      </c>
      <c r="AR731" s="579"/>
      <c r="AS731" s="102"/>
      <c r="AT731" s="27" t="str">
        <f>IF('1C TSrécur18'!H$17*FICHE!$C$13&lt;J731,"Forfait limité à "&amp;FICHE!$C$13&amp;"€/jour","")</f>
        <v/>
      </c>
      <c r="AU731" s="592"/>
      <c r="AV731" s="824"/>
      <c r="AW731" s="824"/>
      <c r="AX731" s="824"/>
      <c r="AY731" s="824"/>
      <c r="AZ731" s="824"/>
      <c r="BA731" s="767"/>
      <c r="BB731" s="767"/>
      <c r="BC731" s="767"/>
      <c r="BD731" s="767"/>
      <c r="BE731" s="767"/>
      <c r="BF731" s="767"/>
      <c r="BG731" s="767"/>
      <c r="BH731" s="767"/>
      <c r="BI731" s="767"/>
      <c r="BJ731" s="767"/>
      <c r="BK731" s="767"/>
      <c r="BL731" s="767"/>
      <c r="BM731" s="767"/>
      <c r="BN731" s="767"/>
      <c r="BO731" s="767"/>
      <c r="BP731" s="767"/>
      <c r="BQ731" s="767"/>
      <c r="BR731" s="767"/>
      <c r="BS731" s="767"/>
      <c r="BT731" s="767"/>
      <c r="BU731" s="767"/>
      <c r="BV731" s="767"/>
      <c r="BW731" s="767"/>
      <c r="BX731" s="767"/>
      <c r="BY731" s="767"/>
      <c r="BZ731" s="767"/>
      <c r="CA731" s="767"/>
      <c r="CB731" s="767"/>
      <c r="CC731" s="767"/>
      <c r="CD731" s="767"/>
      <c r="CE731" s="767"/>
      <c r="CF731" s="767"/>
      <c r="CG731" s="767"/>
      <c r="CH731" s="767"/>
      <c r="CI731" s="767"/>
      <c r="CJ731" s="767"/>
      <c r="CK731" s="767"/>
      <c r="CL731" s="767"/>
      <c r="CM731" s="767"/>
      <c r="CN731" s="767"/>
      <c r="CO731" s="767"/>
      <c r="CP731" s="767"/>
      <c r="CQ731" s="767"/>
      <c r="CR731" s="767"/>
      <c r="CS731" s="767"/>
      <c r="CT731" s="767"/>
      <c r="CU731" s="767"/>
      <c r="CV731" s="767"/>
      <c r="CW731" s="767"/>
      <c r="CX731" s="767"/>
      <c r="CY731" s="767"/>
      <c r="CZ731" s="767"/>
      <c r="DA731" s="767"/>
      <c r="DB731" s="767"/>
      <c r="DC731" s="767"/>
      <c r="DD731" s="767"/>
      <c r="DE731" s="767"/>
      <c r="DF731" s="767"/>
      <c r="DG731" s="767"/>
      <c r="DH731" s="767"/>
      <c r="DI731" s="767"/>
      <c r="DJ731" s="767"/>
      <c r="DK731" s="767"/>
      <c r="DL731" s="767"/>
      <c r="DM731" s="767"/>
      <c r="DN731" s="767"/>
      <c r="DO731" s="767"/>
      <c r="DP731" s="767"/>
      <c r="DQ731" s="767"/>
      <c r="DR731" s="767"/>
      <c r="DS731" s="767"/>
      <c r="DT731" s="767"/>
      <c r="DU731" s="767"/>
      <c r="DV731" s="767"/>
      <c r="DW731" s="767"/>
      <c r="DX731" s="767"/>
      <c r="DY731" s="767"/>
      <c r="DZ731" s="767"/>
      <c r="EA731" s="767"/>
      <c r="EB731" s="767"/>
      <c r="EC731" s="767"/>
      <c r="ED731" s="767"/>
      <c r="EE731" s="767"/>
      <c r="EF731" s="767"/>
      <c r="EG731" s="767"/>
      <c r="EH731" s="767"/>
      <c r="EI731" s="767"/>
      <c r="EJ731" s="767"/>
      <c r="EK731" s="767"/>
      <c r="EL731" s="767"/>
      <c r="EM731" s="767"/>
      <c r="EN731" s="767"/>
      <c r="EO731" s="767"/>
      <c r="EP731" s="767"/>
      <c r="EQ731" s="767"/>
      <c r="ER731" s="767"/>
      <c r="ES731" s="767"/>
      <c r="ET731" s="767"/>
      <c r="EU731" s="767"/>
      <c r="EV731" s="767"/>
      <c r="EW731" s="767"/>
      <c r="EX731" s="767"/>
      <c r="EY731" s="767"/>
      <c r="EZ731" s="767"/>
      <c r="FA731" s="767"/>
      <c r="FB731" s="767"/>
      <c r="FC731" s="767"/>
      <c r="FD731" s="767"/>
      <c r="FE731" s="767"/>
      <c r="FF731" s="767"/>
      <c r="FG731" s="767"/>
      <c r="FH731" s="767"/>
      <c r="FI731" s="767"/>
      <c r="FJ731" s="767"/>
      <c r="FK731" s="767"/>
      <c r="FL731" s="767"/>
      <c r="FM731" s="767"/>
      <c r="FN731" s="767"/>
      <c r="FO731" s="767"/>
      <c r="FP731" s="767"/>
      <c r="FQ731" s="767"/>
      <c r="FR731" s="767"/>
      <c r="FS731" s="767"/>
      <c r="FT731" s="767"/>
      <c r="FU731" s="767"/>
      <c r="FV731" s="767"/>
      <c r="FW731" s="767"/>
      <c r="FX731" s="767"/>
      <c r="FY731" s="767"/>
      <c r="FZ731" s="767"/>
      <c r="GA731" s="767"/>
      <c r="GB731" s="767"/>
      <c r="GC731" s="767"/>
      <c r="GD731" s="767"/>
      <c r="GE731" s="767"/>
      <c r="GF731" s="767"/>
      <c r="GG731" s="767"/>
      <c r="GH731" s="767"/>
      <c r="GI731" s="767"/>
      <c r="GJ731" s="767"/>
      <c r="GK731" s="767"/>
      <c r="GL731" s="767"/>
      <c r="GM731" s="767"/>
      <c r="GN731" s="767"/>
      <c r="GO731" s="767"/>
      <c r="GP731" s="767"/>
      <c r="GQ731" s="767"/>
      <c r="GR731" s="767"/>
      <c r="GS731" s="767"/>
      <c r="GT731" s="767"/>
      <c r="GU731" s="767"/>
      <c r="GV731" s="767"/>
      <c r="GW731" s="767"/>
      <c r="GX731" s="767"/>
      <c r="GY731" s="767"/>
      <c r="GZ731" s="767"/>
      <c r="HA731" s="767"/>
      <c r="HB731" s="767"/>
      <c r="HC731" s="767"/>
    </row>
    <row r="732" spans="1:211" s="864" customFormat="1" ht="13.9" hidden="1" customHeight="1">
      <c r="A732" s="307"/>
      <c r="B732" s="351"/>
      <c r="C732" s="971" t="str">
        <f>IF('1C TSrécur18'!I$17&lt;&gt;0,'1C TSrécur18'!$B$12,"")</f>
        <v/>
      </c>
      <c r="D732" s="972"/>
      <c r="E732" s="973"/>
      <c r="F732" s="93" t="str">
        <f>IF(AND($C732='1C TSrécur18'!$B$12,'1C TSrécur18'!$B$16="récurrentes",'1C TSrécur18'!$I$17&lt;&gt;""),'1C TSrécur18'!$I$21,"")</f>
        <v/>
      </c>
      <c r="G732" s="863"/>
      <c r="H732" s="745">
        <v>0.21</v>
      </c>
      <c r="I732" s="747">
        <v>1</v>
      </c>
      <c r="J732" s="312"/>
      <c r="K732" s="680">
        <f t="shared" si="191"/>
        <v>0</v>
      </c>
      <c r="L732" s="527">
        <f>IF(OR('1C TSrécur18'!$B$12="",'1C TSrécur18'!I$30=0),0,IF(AND('1C TSrécur18'!$B$12&lt;&gt;"",$K$2="Pôle",'1C TSrécur18'!$C$12="OUI"),(('1C TSrécur18'!I$22+'1C TSrécur18'!I$23+'1C TSrécur18'!I$24+'1C TSrécur18'!I$25+'1C TSrécur18'!I$29)/'1C TSrécur18'!I$17),IF(AND('1C TSrécur18'!$B$12&lt;&gt;"",$K$2="Pôle",'1C TSrécur18'!$C$12="NON"),(('1C TSrécur18'!I$22+'1C TSrécur18'!I$23+'1C TSrécur18'!I$24+'1C TSrécur18'!I$25+'1C TSrécur18'!I$29)/'1C TSrécur18'!I$30),IF(AND('1C TSrécur18'!$B$12&lt;&gt;"",$K$2&lt;&gt;"Pôle",'1C TSrécur18'!$C$12="OUI"),(('1C TSrécur18'!I$22+'1C TSrécur18'!I$23+'1C TSrécur18'!I$24+'1C TSrécur18'!I$25+'1C TSrécur18'!I$26+'1C TSrécur18'!I$27+'1C TSrécur18'!I$28+'1C TSrécur18'!I$29)/'1C TSrécur18'!I$17),IF(AND('1C TSrécur18'!$B$12&lt;&gt;"",$K$2&lt;&gt;"Pôle",'1C TSrécur18'!$C$12="NON"),(('1C TSrécur18'!I$22+'1C TSrécur18'!I$23+'1C TSrécur18'!I$24+'1C TSrécur18'!I$25+'1C TSrécur18'!I$26+'1C TSrécur18'!I$27+'1C TSrécur18'!I$28+'1C TSrécur18'!I$29)/'1C TSrécur18'!I$30))))))</f>
        <v>0</v>
      </c>
      <c r="M732" s="527">
        <f>IF(OR('1C TSrécur18'!$B$12="",'1C TSrécur18'!I$30=0),0,IF(AND('1C TSrécur18'!$B$12&lt;&gt;"",$K$2="Pôle",'1C TSrécur18'!$C$12="OUI"),(('1C TSrécur18'!I$26+'1C TSrécur18'!I$27+'1C TSrécur18'!I$28)/'1C TSrécur18'!I$17),IF(AND('1C TSrécur18'!$B$12&lt;&gt;"",$K$2="Pôle",'1C TSrécur18'!$C$12="NON"),(('1C TSrécur18'!I$26+'1C TSrécur18'!I$27+'1C TSrécur18'!I$28)/'1C TSrécur18'!I$30),IF(AND('1C TSrécur18'!$B$12&lt;&gt;"",$K$2&lt;&gt;"Pôle"),0))))</f>
        <v>0</v>
      </c>
      <c r="N732" s="527">
        <f>IF(AND('1C TSrécur18'!$I$17&lt;&gt;0,'1C TSrécur18'!$I$30&lt;&gt;0),L732+M732,0)</f>
        <v>0</v>
      </c>
      <c r="O732" s="542" t="str">
        <f>IF(AND('1C TSrécur18'!I$17&lt;&gt;0,'1C TSrécur18'!$C$12="OUI"),'1C TSrécur18'!I$36/'1C TSrécur18'!I$17,"")</f>
        <v/>
      </c>
      <c r="P732" s="543" t="str">
        <f>IF(AND('1C TSrécur18'!I$17&lt;&gt;0,'1C TSrécur18'!$C$12="OUI"),'1C TSrécur18'!$I$37/'1C TSrécur18'!I$17,"")</f>
        <v/>
      </c>
      <c r="Q732" s="543" t="str">
        <f>IF(AND('1C TSrécur18'!I$17&lt;&gt;0,'1C TSrécur18'!$C$12="OUI"),'1C TSrécur18'!$I$38/'1C TSrécur18'!I$17,"")</f>
        <v/>
      </c>
      <c r="R732" s="543" t="str">
        <f>IF(AND('1C TSrécur18'!I$17&lt;&gt;0,'1C TSrécur18'!$C$12="OUI"),'1C TSrécur18'!$I$39/'1C TSrécur18'!I$17,"")</f>
        <v/>
      </c>
      <c r="S732" s="543" t="str">
        <f>IF(AND('1C TSrécur18'!I$17&lt;&gt;0,'1C TSrécur18'!$C$12="OUI"),'1C TSrécur18'!$I$40/'1C TSrécur18'!I$17,"")</f>
        <v/>
      </c>
      <c r="T732" s="543" t="str">
        <f>IF(AND('1C TSrécur18'!I$17&lt;&gt;0,'1C TSrécur18'!$C$12="OUI"),'1C TSrécur18'!$I$41/'1C TSrécur18'!I$17,"")</f>
        <v/>
      </c>
      <c r="U732" s="543" t="str">
        <f>IF(AND('1C TSrécur18'!I$17&lt;&gt;0,'1C TSrécur18'!$C$12="OUI"),'1C TSrécur18'!$I$42/'1C TSrécur18'!I$17,"")</f>
        <v/>
      </c>
      <c r="V732" s="543" t="str">
        <f>IF(AND('1C TSrécur18'!I$17&lt;&gt;0,'1C TSrécur18'!$C$12="OUI"),'1C TSrécur18'!$I$43/'1C TSrécur18'!I$17,"")</f>
        <v/>
      </c>
      <c r="W732" s="543" t="str">
        <f>IF(AND('1C TSrécur18'!I$17&lt;&gt;0,'1C TSrécur18'!$C$12="OUI"),'1C TSrécur18'!$I$44/'1C TSrécur18'!I$17,"")</f>
        <v/>
      </c>
      <c r="X732" s="543" t="str">
        <f>IF(AND('1C TSrécur18'!I$17&lt;&gt;0,'1C TSrécur18'!$C$12="OUI"),'1C TSrécur18'!$I$45/'1C TSrécur18'!I$17,"")</f>
        <v/>
      </c>
      <c r="Y732" s="543" t="str">
        <f>IF(AND('1C TSrécur18'!I$17&lt;&gt;0,'1C TSrécur18'!$C$12="OUI"),'1C TSrécur18'!$I$46/'1C TSrécur18'!I$17,"")</f>
        <v/>
      </c>
      <c r="Z732" s="543" t="str">
        <f>IF(AND('1C TSrécur18'!I$17&lt;&gt;0,'1C TSrécur18'!$C$12="OUI"),'1C TSrécur18'!$I$47/'1C TSrécur18'!I$17,"")</f>
        <v/>
      </c>
      <c r="AA732" s="543" t="str">
        <f>IF(AND('1C TSrécur18'!I$17&lt;&gt;0,'1C TSrécur18'!$C$12="OUI"),'1C TSrécur18'!$I$48/'1C TSrécur18'!I$17,"")</f>
        <v/>
      </c>
      <c r="AB732" s="543" t="str">
        <f>IF(AND('1C TSrécur18'!I$17&lt;&gt;0,'1C TSrécur18'!$C$12="OUI"),'1C TSrécur18'!$I$49/'1C TSrécur18'!I$17,"")</f>
        <v/>
      </c>
      <c r="AC732" s="543" t="str">
        <f>IF(AND('1C TSrécur18'!I$17&lt;&gt;0,'1C TSrécur18'!$C$12="OUI"),'1C TSrécur18'!$I$50/'1C TSrécur18'!I$17,"")</f>
        <v/>
      </c>
      <c r="AD732" s="543" t="str">
        <f>IF(AND('1C TSrécur18'!I$17&lt;&gt;0,'1C TSrécur18'!$C$12="OUI"),'1C TSrécur18'!$I$51/'1C TSrécur18'!I$17,"")</f>
        <v/>
      </c>
      <c r="AE732" s="543" t="str">
        <f>IF(AND('1C TSrécur18'!I$17&lt;&gt;0,'1C TSrécur18'!$C$12="OUI"),'1C TSrécur18'!$I$52/'1C TSrécur18'!I$17,"")</f>
        <v/>
      </c>
      <c r="AF732" s="543" t="str">
        <f>IF(AND('1C TSrécur18'!I$17&lt;&gt;0,'1C TSrécur18'!$C$12="OUI"),'1C TSrécur18'!$I$53/'1C TSrécur18'!I$17,"")</f>
        <v/>
      </c>
      <c r="AG732" s="543" t="str">
        <f>IF(AND('1C TSrécur18'!I$17&lt;&gt;0,'1C TSrécur18'!$C$12="OUI"),'1C TSrécur18'!$I$54/'1C TSrécur18'!I$17,"")</f>
        <v/>
      </c>
      <c r="AH732" s="543" t="str">
        <f>IF(AND('1C TSrécur18'!I$17&lt;&gt;0,'1C TSrécur18'!$C$12="OUI"),'1C TSrécur18'!$I$55/'1C TSrécur18'!I$17,"")</f>
        <v/>
      </c>
      <c r="AI732" s="543" t="str">
        <f>IF(AND('1C TSrécur18'!I$17&lt;&gt;0,'1C TSrécur18'!$C$12="OUI"),'1C TSrécur18'!$I$56/'1C TSrécur18'!I$17,"")</f>
        <v/>
      </c>
      <c r="AJ732" s="543" t="str">
        <f>IF(AND('1C TSrécur18'!I$17&lt;&gt;0,'1C TSrécur18'!$C$12="OUI"),'1C TSrécur18'!$I$57/'1C TSrécur18'!I$17,"")</f>
        <v/>
      </c>
      <c r="AK732" s="543">
        <f>IF(AND('1C TSrécur18'!I$17&lt;&gt;0,'1C TSrécur18'!$C$12="OUI"),'1C TSrécur18'!I$58/'1C TSrécur18'!I$17,0)</f>
        <v>0</v>
      </c>
      <c r="AL732" s="72">
        <f>IF(AND('1C TSrécur18'!$B$12&lt;&gt;"",'1C TSrécur18'!$C$12="OUI"),N732+AK732,N732)</f>
        <v>0</v>
      </c>
      <c r="AM732" s="344">
        <f t="shared" si="236"/>
        <v>0</v>
      </c>
      <c r="AN732" s="344">
        <f t="shared" si="237"/>
        <v>0</v>
      </c>
      <c r="AO732" s="345">
        <f t="shared" si="238"/>
        <v>0</v>
      </c>
      <c r="AP732" s="573">
        <f t="shared" si="239"/>
        <v>0</v>
      </c>
      <c r="AQ732" s="583">
        <f>IF(M732=0,0,AN732-AS732)</f>
        <v>0</v>
      </c>
      <c r="AR732" s="579"/>
      <c r="AS732" s="102"/>
      <c r="AT732" s="27" t="str">
        <f>IF('1C TSrécur18'!I$17*FICHE!$C$13&lt;J732,"Forfait limité à "&amp;FICHE!$C$13&amp;"€/jour","")</f>
        <v/>
      </c>
      <c r="AU732" s="592"/>
      <c r="AV732" s="824"/>
      <c r="AW732" s="824"/>
      <c r="AX732" s="824"/>
      <c r="AY732" s="824"/>
      <c r="AZ732" s="824"/>
      <c r="BA732" s="767"/>
      <c r="BB732" s="767"/>
      <c r="BC732" s="767"/>
      <c r="BD732" s="767"/>
      <c r="BE732" s="767"/>
      <c r="BF732" s="767"/>
      <c r="BG732" s="767"/>
      <c r="BH732" s="767"/>
      <c r="BI732" s="767"/>
      <c r="BJ732" s="767"/>
      <c r="BK732" s="767"/>
      <c r="BL732" s="767"/>
      <c r="BM732" s="767"/>
      <c r="BN732" s="767"/>
      <c r="BO732" s="767"/>
      <c r="BP732" s="767"/>
      <c r="BQ732" s="767"/>
      <c r="BR732" s="767"/>
      <c r="BS732" s="767"/>
      <c r="BT732" s="767"/>
      <c r="BU732" s="767"/>
      <c r="BV732" s="767"/>
      <c r="BW732" s="767"/>
      <c r="BX732" s="767"/>
      <c r="BY732" s="767"/>
      <c r="BZ732" s="767"/>
      <c r="CA732" s="767"/>
      <c r="CB732" s="767"/>
      <c r="CC732" s="767"/>
      <c r="CD732" s="767"/>
      <c r="CE732" s="767"/>
      <c r="CF732" s="767"/>
      <c r="CG732" s="767"/>
      <c r="CH732" s="767"/>
      <c r="CI732" s="767"/>
      <c r="CJ732" s="767"/>
      <c r="CK732" s="767"/>
      <c r="CL732" s="767"/>
      <c r="CM732" s="767"/>
      <c r="CN732" s="767"/>
      <c r="CO732" s="767"/>
      <c r="CP732" s="767"/>
      <c r="CQ732" s="767"/>
      <c r="CR732" s="767"/>
      <c r="CS732" s="767"/>
      <c r="CT732" s="767"/>
      <c r="CU732" s="767"/>
      <c r="CV732" s="767"/>
      <c r="CW732" s="767"/>
      <c r="CX732" s="767"/>
      <c r="CY732" s="767"/>
      <c r="CZ732" s="767"/>
      <c r="DA732" s="767"/>
      <c r="DB732" s="767"/>
      <c r="DC732" s="767"/>
      <c r="DD732" s="767"/>
      <c r="DE732" s="767"/>
      <c r="DF732" s="767"/>
      <c r="DG732" s="767"/>
      <c r="DH732" s="767"/>
      <c r="DI732" s="767"/>
      <c r="DJ732" s="767"/>
      <c r="DK732" s="767"/>
      <c r="DL732" s="767"/>
      <c r="DM732" s="767"/>
      <c r="DN732" s="767"/>
      <c r="DO732" s="767"/>
      <c r="DP732" s="767"/>
      <c r="DQ732" s="767"/>
      <c r="DR732" s="767"/>
      <c r="DS732" s="767"/>
      <c r="DT732" s="767"/>
      <c r="DU732" s="767"/>
      <c r="DV732" s="767"/>
      <c r="DW732" s="767"/>
      <c r="DX732" s="767"/>
      <c r="DY732" s="767"/>
      <c r="DZ732" s="767"/>
      <c r="EA732" s="767"/>
      <c r="EB732" s="767"/>
      <c r="EC732" s="767"/>
      <c r="ED732" s="767"/>
      <c r="EE732" s="767"/>
      <c r="EF732" s="767"/>
      <c r="EG732" s="767"/>
      <c r="EH732" s="767"/>
      <c r="EI732" s="767"/>
      <c r="EJ732" s="767"/>
      <c r="EK732" s="767"/>
      <c r="EL732" s="767"/>
      <c r="EM732" s="767"/>
      <c r="EN732" s="767"/>
      <c r="EO732" s="767"/>
      <c r="EP732" s="767"/>
      <c r="EQ732" s="767"/>
      <c r="ER732" s="767"/>
      <c r="ES732" s="767"/>
      <c r="ET732" s="767"/>
      <c r="EU732" s="767"/>
      <c r="EV732" s="767"/>
      <c r="EW732" s="767"/>
      <c r="EX732" s="767"/>
      <c r="EY732" s="767"/>
      <c r="EZ732" s="767"/>
      <c r="FA732" s="767"/>
      <c r="FB732" s="767"/>
      <c r="FC732" s="767"/>
      <c r="FD732" s="767"/>
      <c r="FE732" s="767"/>
      <c r="FF732" s="767"/>
      <c r="FG732" s="767"/>
      <c r="FH732" s="767"/>
      <c r="FI732" s="767"/>
      <c r="FJ732" s="767"/>
      <c r="FK732" s="767"/>
      <c r="FL732" s="767"/>
      <c r="FM732" s="767"/>
      <c r="FN732" s="767"/>
      <c r="FO732" s="767"/>
      <c r="FP732" s="767"/>
      <c r="FQ732" s="767"/>
      <c r="FR732" s="767"/>
      <c r="FS732" s="767"/>
      <c r="FT732" s="767"/>
      <c r="FU732" s="767"/>
      <c r="FV732" s="767"/>
      <c r="FW732" s="767"/>
      <c r="FX732" s="767"/>
      <c r="FY732" s="767"/>
      <c r="FZ732" s="767"/>
      <c r="GA732" s="767"/>
      <c r="GB732" s="767"/>
      <c r="GC732" s="767"/>
      <c r="GD732" s="767"/>
      <c r="GE732" s="767"/>
      <c r="GF732" s="767"/>
      <c r="GG732" s="767"/>
      <c r="GH732" s="767"/>
      <c r="GI732" s="767"/>
      <c r="GJ732" s="767"/>
      <c r="GK732" s="767"/>
      <c r="GL732" s="767"/>
      <c r="GM732" s="767"/>
      <c r="GN732" s="767"/>
      <c r="GO732" s="767"/>
      <c r="GP732" s="767"/>
      <c r="GQ732" s="767"/>
      <c r="GR732" s="767"/>
      <c r="GS732" s="767"/>
      <c r="GT732" s="767"/>
      <c r="GU732" s="767"/>
      <c r="GV732" s="767"/>
      <c r="GW732" s="767"/>
      <c r="GX732" s="767"/>
      <c r="GY732" s="767"/>
      <c r="GZ732" s="767"/>
      <c r="HA732" s="767"/>
      <c r="HB732" s="767"/>
      <c r="HC732" s="767"/>
    </row>
    <row r="733" spans="1:211" s="864" customFormat="1" ht="13.9" hidden="1" customHeight="1">
      <c r="A733" s="307"/>
      <c r="B733" s="351"/>
      <c r="C733" s="971" t="str">
        <f>IF('1C TSrécur18'!J$17&lt;&gt;0,'1C TSrécur18'!$B$12,"")</f>
        <v/>
      </c>
      <c r="D733" s="972"/>
      <c r="E733" s="973"/>
      <c r="F733" s="93" t="str">
        <f>IF(AND($C733='1C TSrécur18'!$B$12,'1C TSrécur18'!$B$16="récurrentes",'1C TSrécur18'!K$17&lt;&gt;""),'1C TSrécur18'!K$21,"")</f>
        <v/>
      </c>
      <c r="G733" s="863"/>
      <c r="H733" s="745">
        <v>0.21</v>
      </c>
      <c r="I733" s="747">
        <v>1</v>
      </c>
      <c r="J733" s="312"/>
      <c r="K733" s="680">
        <f t="shared" si="191"/>
        <v>0</v>
      </c>
      <c r="L733" s="527">
        <f>IF(OR('1C TSrécur18'!$B$12="",'1C TSrécur18'!J$30=0),0,IF(AND('1C TSrécur18'!$B$12&lt;&gt;"",$K$2="Pôle",'1C TSrécur18'!$C$12="OUI"),(('1C TSrécur18'!J$22+'1C TSrécur18'!J$23+'1C TSrécur18'!J$24+'1C TSrécur18'!J$25+'1C TSrécur18'!J$29)/'1C TSrécur18'!J$17),IF(AND('1C TSrécur18'!$B$12&lt;&gt;"",$K$2="Pôle",'1C TSrécur18'!$C$12="NON"),(('1C TSrécur18'!J$22+'1C TSrécur18'!J$23+'1C TSrécur18'!J$24+'1C TSrécur18'!J$25+'1C TSrécur18'!J$29)/'1C TSrécur18'!J$30),IF(AND('1C TSrécur18'!$B$12&lt;&gt;"",$K$2&lt;&gt;"Pôle",'1C TSrécur18'!$C$12="OUI"),(('1C TSrécur18'!J$22+'1C TSrécur18'!J$23+'1C TSrécur18'!J$24+'1C TSrécur18'!J$25+'1C TSrécur18'!J$26+'1C TSrécur18'!J$27+'1C TSrécur18'!J$28+'1C TSrécur18'!J$29)/'1C TSrécur18'!J$17),IF(AND('1C TSrécur18'!$B$12&lt;&gt;"",$K$2&lt;&gt;"Pôle",'1C TSrécur18'!$C$12="NON"),(('1C TSrécur18'!J$22+'1C TSrécur18'!J$23+'1C TSrécur18'!J$24+'1C TSrécur18'!J$25+'1C TSrécur18'!J$26+'1C TSrécur18'!J$27+'1C TSrécur18'!J$28+'1C TSrécur18'!J$29)/'1C TSrécur18'!J$30))))))</f>
        <v>0</v>
      </c>
      <c r="M733" s="527">
        <f>IF(OR('1C TSrécur18'!$B$12="",'1C TSrécur18'!J$30=0),0,IF(AND('1C TSrécur18'!$B$12&lt;&gt;"",$K$2="Pôle",'1C TSrécur18'!$C$12="OUI"),(('1C TSrécur18'!J$26+'1C TSrécur18'!J$27+'1C TSrécur18'!J$28)/'1C TSrécur18'!J$17),IF(AND('1C TSrécur18'!$B$12&lt;&gt;"",$K$2="Pôle",'1C TSrécur18'!$C$12="NON"),(('1C TSrécur18'!J$26+'1C TSrécur18'!J$27+'1C TSrécur18'!J$28)/'1C TSrécur18'!J$30),IF(AND('1C TSrécur18'!$B$12&lt;&gt;"",$K$2&lt;&gt;"Pôle"),0))))</f>
        <v>0</v>
      </c>
      <c r="N733" s="527">
        <f>IF(AND('1C TSrécur18'!$J$17&lt;&gt;0,'1C TSrécur18'!$J$30&lt;&gt;0),L733+M733,0)</f>
        <v>0</v>
      </c>
      <c r="O733" s="542" t="str">
        <f>IF(AND('1C TSrécur18'!J$17&lt;&gt;0,'1C TSrécur18'!$C$12="OUI"),'1C TSrécur18'!J$36/'1C TSrécur18'!J$17,"")</f>
        <v/>
      </c>
      <c r="P733" s="543" t="str">
        <f>IF(AND('1C TSrécur18'!J$17&lt;&gt;0,'1C TSrécur18'!$C$12="OUI"),'1C TSrécur18'!$J$37/'1C TSrécur18'!J$17,"")</f>
        <v/>
      </c>
      <c r="Q733" s="543" t="str">
        <f>IF(AND('1C TSrécur18'!J$17&lt;&gt;0,'1C TSrécur18'!$C$12="OUI"),'1C TSrécur18'!$J$38/'1C TSrécur18'!J$17,"")</f>
        <v/>
      </c>
      <c r="R733" s="543" t="str">
        <f>IF(AND('1C TSrécur18'!J$17&lt;&gt;0,'1C TSrécur18'!$C$12="OUI"),'1C TSrécur18'!$J$39/'1C TSrécur18'!J$17,"")</f>
        <v/>
      </c>
      <c r="S733" s="543" t="str">
        <f>IF(AND('1C TSrécur18'!J$17&lt;&gt;0,'1C TSrécur18'!$C$12="OUI"),'1C TSrécur18'!$J$40/'1C TSrécur18'!J$17,"")</f>
        <v/>
      </c>
      <c r="T733" s="543" t="str">
        <f>IF(AND('1C TSrécur18'!J$17&lt;&gt;0,'1C TSrécur18'!$C$12="OUI"),'1C TSrécur18'!$J$41/'1C TSrécur18'!J$17,"")</f>
        <v/>
      </c>
      <c r="U733" s="543" t="str">
        <f>IF(AND('1C TSrécur18'!J$17&lt;&gt;0,'1C TSrécur18'!$C$12="OUI"),'1C TSrécur18'!$J$42/'1C TSrécur18'!J$17,"")</f>
        <v/>
      </c>
      <c r="V733" s="543" t="str">
        <f>IF(AND('1C TSrécur18'!J$17&lt;&gt;0,'1C TSrécur18'!$C$12="OUI"),'1C TSrécur18'!$J$43/'1C TSrécur18'!J$17,"")</f>
        <v/>
      </c>
      <c r="W733" s="543" t="str">
        <f>IF(AND('1C TSrécur18'!J$17&lt;&gt;0,'1C TSrécur18'!$C$12="OUI"),'1C TSrécur18'!$J$44/'1C TSrécur18'!J$17,"")</f>
        <v/>
      </c>
      <c r="X733" s="543" t="str">
        <f>IF(AND('1C TSrécur18'!J$17&lt;&gt;0,'1C TSrécur18'!$C$12="OUI"),'1C TSrécur18'!$J$45/'1C TSrécur18'!J$17,"")</f>
        <v/>
      </c>
      <c r="Y733" s="543" t="str">
        <f>IF(AND('1C TSrécur18'!J$17&lt;&gt;0,'1C TSrécur18'!$C$12="OUI"),'1C TSrécur18'!$J$46/'1C TSrécur18'!J$17,"")</f>
        <v/>
      </c>
      <c r="Z733" s="543" t="str">
        <f>IF(AND('1C TSrécur18'!J$17&lt;&gt;0,'1C TSrécur18'!$C$12="OUI"),'1C TSrécur18'!$J$47/'1C TSrécur18'!J$17,"")</f>
        <v/>
      </c>
      <c r="AA733" s="543" t="str">
        <f>IF(AND('1C TSrécur18'!J$17&lt;&gt;0,'1C TSrécur18'!$C$12="OUI"),'1C TSrécur18'!$J$48/'1C TSrécur18'!J$17,"")</f>
        <v/>
      </c>
      <c r="AB733" s="543" t="str">
        <f>IF(AND('1C TSrécur18'!J$17&lt;&gt;0,'1C TSrécur18'!$C$12="OUI"),'1C TSrécur18'!$J$49/'1C TSrécur18'!J$17,"")</f>
        <v/>
      </c>
      <c r="AC733" s="543" t="str">
        <f>IF(AND('1C TSrécur18'!J$17&lt;&gt;0,'1C TSrécur18'!$C$12="OUI"),'1C TSrécur18'!$J$50/'1C TSrécur18'!J$17,"")</f>
        <v/>
      </c>
      <c r="AD733" s="543" t="str">
        <f>IF(AND('1C TSrécur18'!J$17&lt;&gt;0,'1C TSrécur18'!$C$12="OUI"),'1C TSrécur18'!$J$51/'1C TSrécur18'!J$17,"")</f>
        <v/>
      </c>
      <c r="AE733" s="543" t="str">
        <f>IF(AND('1C TSrécur18'!J$17&lt;&gt;0,'1C TSrécur18'!$C$12="OUI"),'1C TSrécur18'!$J$52/'1C TSrécur18'!J$17,"")</f>
        <v/>
      </c>
      <c r="AF733" s="543" t="str">
        <f>IF(AND('1C TSrécur18'!J$17&lt;&gt;0,'1C TSrécur18'!$C$12="OUI"),'1C TSrécur18'!$J$53/'1C TSrécur18'!J$17,"")</f>
        <v/>
      </c>
      <c r="AG733" s="543" t="str">
        <f>IF(AND('1C TSrécur18'!J$17&lt;&gt;0,'1C TSrécur18'!$C$12="OUI"),'1C TSrécur18'!$J$54/'1C TSrécur18'!J$17,"")</f>
        <v/>
      </c>
      <c r="AH733" s="543" t="str">
        <f>IF(AND('1C TSrécur18'!J$17&lt;&gt;0,'1C TSrécur18'!$C$12="OUI"),'1C TSrécur18'!$J$55/'1C TSrécur18'!J$17,"")</f>
        <v/>
      </c>
      <c r="AI733" s="543" t="str">
        <f>IF(AND('1C TSrécur18'!J$17&lt;&gt;0,'1C TSrécur18'!$C$12="OUI"),'1C TSrécur18'!$J$56/'1C TSrécur18'!J$17,"")</f>
        <v/>
      </c>
      <c r="AJ733" s="543" t="str">
        <f>IF(AND('1C TSrécur18'!J$17&lt;&gt;0,'1C TSrécur18'!$C$12="OUI"),'1C TSrécur18'!$J$57/'1C TSrécur18'!J$17,"")</f>
        <v/>
      </c>
      <c r="AK733" s="543">
        <f>IF(AND('1C TSrécur18'!J$17&lt;&gt;0,'1C TSrécur18'!$C$12="OUI"),'1C TSrécur18'!J$58/'1C TSrécur18'!J$17,0)</f>
        <v>0</v>
      </c>
      <c r="AL733" s="72">
        <f>IF(AND('1C TSrécur18'!$B$12&lt;&gt;"",'1C TSrécur18'!$C$12="OUI"),N733+AK733,N733)</f>
        <v>0</v>
      </c>
      <c r="AM733" s="344">
        <f t="shared" si="236"/>
        <v>0</v>
      </c>
      <c r="AN733" s="344">
        <f t="shared" si="237"/>
        <v>0</v>
      </c>
      <c r="AO733" s="345">
        <f t="shared" si="238"/>
        <v>0</v>
      </c>
      <c r="AP733" s="573">
        <f t="shared" si="239"/>
        <v>0</v>
      </c>
      <c r="AQ733" s="583">
        <f t="shared" ref="AQ733:AQ749" si="240">IF(M733=0,0,AN733-AS733)</f>
        <v>0</v>
      </c>
      <c r="AR733" s="579"/>
      <c r="AS733" s="102"/>
      <c r="AT733" s="27" t="str">
        <f>IF('1C TSrécur18'!J$17*FICHE!$C$13&lt;J733,"Forfait limité à "&amp;FICHE!$C$13&amp;"€/jour","")</f>
        <v/>
      </c>
      <c r="AU733" s="592"/>
      <c r="AV733" s="824"/>
      <c r="AW733" s="824"/>
      <c r="AX733" s="824"/>
      <c r="AY733" s="824"/>
      <c r="AZ733" s="824"/>
      <c r="BA733" s="767"/>
      <c r="BB733" s="767"/>
      <c r="BC733" s="767"/>
      <c r="BD733" s="767"/>
      <c r="BE733" s="767"/>
      <c r="BF733" s="767"/>
      <c r="BG733" s="767"/>
      <c r="BH733" s="767"/>
      <c r="BI733" s="767"/>
      <c r="BJ733" s="767"/>
      <c r="BK733" s="767"/>
      <c r="BL733" s="767"/>
      <c r="BM733" s="767"/>
      <c r="BN733" s="767"/>
      <c r="BO733" s="767"/>
      <c r="BP733" s="767"/>
      <c r="BQ733" s="767"/>
      <c r="BR733" s="767"/>
      <c r="BS733" s="767"/>
      <c r="BT733" s="767"/>
      <c r="BU733" s="767"/>
      <c r="BV733" s="767"/>
      <c r="BW733" s="767"/>
      <c r="BX733" s="767"/>
      <c r="BY733" s="767"/>
      <c r="BZ733" s="767"/>
      <c r="CA733" s="767"/>
      <c r="CB733" s="767"/>
      <c r="CC733" s="767"/>
      <c r="CD733" s="767"/>
      <c r="CE733" s="767"/>
      <c r="CF733" s="767"/>
      <c r="CG733" s="767"/>
      <c r="CH733" s="767"/>
      <c r="CI733" s="767"/>
      <c r="CJ733" s="767"/>
      <c r="CK733" s="767"/>
      <c r="CL733" s="767"/>
      <c r="CM733" s="767"/>
      <c r="CN733" s="767"/>
      <c r="CO733" s="767"/>
      <c r="CP733" s="767"/>
      <c r="CQ733" s="767"/>
      <c r="CR733" s="767"/>
      <c r="CS733" s="767"/>
      <c r="CT733" s="767"/>
      <c r="CU733" s="767"/>
      <c r="CV733" s="767"/>
      <c r="CW733" s="767"/>
      <c r="CX733" s="767"/>
      <c r="CY733" s="767"/>
      <c r="CZ733" s="767"/>
      <c r="DA733" s="767"/>
      <c r="DB733" s="767"/>
      <c r="DC733" s="767"/>
      <c r="DD733" s="767"/>
      <c r="DE733" s="767"/>
      <c r="DF733" s="767"/>
      <c r="DG733" s="767"/>
      <c r="DH733" s="767"/>
      <c r="DI733" s="767"/>
      <c r="DJ733" s="767"/>
      <c r="DK733" s="767"/>
      <c r="DL733" s="767"/>
      <c r="DM733" s="767"/>
      <c r="DN733" s="767"/>
      <c r="DO733" s="767"/>
      <c r="DP733" s="767"/>
      <c r="DQ733" s="767"/>
      <c r="DR733" s="767"/>
      <c r="DS733" s="767"/>
      <c r="DT733" s="767"/>
      <c r="DU733" s="767"/>
      <c r="DV733" s="767"/>
      <c r="DW733" s="767"/>
      <c r="DX733" s="767"/>
      <c r="DY733" s="767"/>
      <c r="DZ733" s="767"/>
      <c r="EA733" s="767"/>
      <c r="EB733" s="767"/>
      <c r="EC733" s="767"/>
      <c r="ED733" s="767"/>
      <c r="EE733" s="767"/>
      <c r="EF733" s="767"/>
      <c r="EG733" s="767"/>
      <c r="EH733" s="767"/>
      <c r="EI733" s="767"/>
      <c r="EJ733" s="767"/>
      <c r="EK733" s="767"/>
      <c r="EL733" s="767"/>
      <c r="EM733" s="767"/>
      <c r="EN733" s="767"/>
      <c r="EO733" s="767"/>
      <c r="EP733" s="767"/>
      <c r="EQ733" s="767"/>
      <c r="ER733" s="767"/>
      <c r="ES733" s="767"/>
      <c r="ET733" s="767"/>
      <c r="EU733" s="767"/>
      <c r="EV733" s="767"/>
      <c r="EW733" s="767"/>
      <c r="EX733" s="767"/>
      <c r="EY733" s="767"/>
      <c r="EZ733" s="767"/>
      <c r="FA733" s="767"/>
      <c r="FB733" s="767"/>
      <c r="FC733" s="767"/>
      <c r="FD733" s="767"/>
      <c r="FE733" s="767"/>
      <c r="FF733" s="767"/>
      <c r="FG733" s="767"/>
      <c r="FH733" s="767"/>
      <c r="FI733" s="767"/>
      <c r="FJ733" s="767"/>
      <c r="FK733" s="767"/>
      <c r="FL733" s="767"/>
      <c r="FM733" s="767"/>
      <c r="FN733" s="767"/>
      <c r="FO733" s="767"/>
      <c r="FP733" s="767"/>
      <c r="FQ733" s="767"/>
      <c r="FR733" s="767"/>
      <c r="FS733" s="767"/>
      <c r="FT733" s="767"/>
      <c r="FU733" s="767"/>
      <c r="FV733" s="767"/>
      <c r="FW733" s="767"/>
      <c r="FX733" s="767"/>
      <c r="FY733" s="767"/>
      <c r="FZ733" s="767"/>
      <c r="GA733" s="767"/>
      <c r="GB733" s="767"/>
      <c r="GC733" s="767"/>
      <c r="GD733" s="767"/>
      <c r="GE733" s="767"/>
      <c r="GF733" s="767"/>
      <c r="GG733" s="767"/>
      <c r="GH733" s="767"/>
      <c r="GI733" s="767"/>
      <c r="GJ733" s="767"/>
      <c r="GK733" s="767"/>
      <c r="GL733" s="767"/>
      <c r="GM733" s="767"/>
      <c r="GN733" s="767"/>
      <c r="GO733" s="767"/>
      <c r="GP733" s="767"/>
      <c r="GQ733" s="767"/>
      <c r="GR733" s="767"/>
      <c r="GS733" s="767"/>
      <c r="GT733" s="767"/>
      <c r="GU733" s="767"/>
      <c r="GV733" s="767"/>
      <c r="GW733" s="767"/>
      <c r="GX733" s="767"/>
      <c r="GY733" s="767"/>
      <c r="GZ733" s="767"/>
      <c r="HA733" s="767"/>
      <c r="HB733" s="767"/>
      <c r="HC733" s="767"/>
    </row>
    <row r="734" spans="1:211" s="864" customFormat="1" ht="13.9" hidden="1" customHeight="1">
      <c r="A734" s="307"/>
      <c r="B734" s="351"/>
      <c r="C734" s="971" t="str">
        <f>IF('1C TSrécur18'!K$17&lt;&gt;0,'1C TSrécur18'!$B$12,"")</f>
        <v/>
      </c>
      <c r="D734" s="972"/>
      <c r="E734" s="973"/>
      <c r="F734" s="93" t="str">
        <f>IF(AND($C734='1C TSrécur18'!$B$12,'1C TSrécur18'!$B$16="récurrentes",'1C TSrécur18'!$K$17&lt;&gt;""),'1C TSrécur18'!$K$21,"")</f>
        <v/>
      </c>
      <c r="G734" s="863"/>
      <c r="H734" s="745">
        <v>0.21</v>
      </c>
      <c r="I734" s="747">
        <v>1</v>
      </c>
      <c r="J734" s="312"/>
      <c r="K734" s="680">
        <f t="shared" si="191"/>
        <v>0</v>
      </c>
      <c r="L734" s="527">
        <f>IF(OR('1C TSrécur18'!$B$12="",'1C TSrécur18'!K$30=0),0,IF(AND('1C TSrécur18'!$B$12&lt;&gt;"",$K$2="Pôle",'1C TSrécur18'!$C$12="OUI"),(('1C TSrécur18'!K$22+'1C TSrécur18'!K$23+'1C TSrécur18'!K$24+'1C TSrécur18'!K$25+'1C TSrécur18'!K$29)/'1C TSrécur18'!K$17),IF(AND('1C TSrécur18'!$B$12&lt;&gt;"",$K$2="Pôle",'1C TSrécur18'!$C$12="NON"),(('1C TSrécur18'!K$22+'1C TSrécur18'!K$23+'1C TSrécur18'!K$24+'1C TSrécur18'!K$25+'1C TSrécur18'!K$29)/'1C TSrécur18'!K$30),IF(AND('1C TSrécur18'!$B$12&lt;&gt;"",$K$2&lt;&gt;"Pôle",'1C TSrécur18'!$C$12="OUI"),(('1C TSrécur18'!K$22+'1C TSrécur18'!K$23+'1C TSrécur18'!K$24+'1C TSrécur18'!K$25+'1C TSrécur18'!K$26+'1C TSrécur18'!K$27+'1C TSrécur18'!K$28+'1C TSrécur18'!K$29)/'1C TSrécur18'!K$17),IF(AND('1C TSrécur18'!$B$12&lt;&gt;"",$K$2&lt;&gt;"Pôle",'1C TSrécur18'!$C$12="NON"),(('1C TSrécur18'!K$22+'1C TSrécur18'!K$23+'1C TSrécur18'!K$24+'1C TSrécur18'!K$25+'1C TSrécur18'!K$26+'1C TSrécur18'!K$27+'1C TSrécur18'!K$28+'1C TSrécur18'!K$29)/'1C TSrécur18'!K$30))))))</f>
        <v>0</v>
      </c>
      <c r="M734" s="527">
        <f>IF(OR('1C TSrécur18'!$B$12="",'1C TSrécur18'!K$30=0),0,IF(AND('1C TSrécur18'!$B$12&lt;&gt;"",$K$2="Pôle",'1C TSrécur18'!$C$12="OUI"),(('1C TSrécur18'!K$26+'1C TSrécur18'!K$27+'1C TSrécur18'!K$28)/'1C TSrécur18'!K$17),IF(AND('1C TSrécur18'!$B$12&lt;&gt;"",$K$2="Pôle",'1C TSrécur18'!$C$12="NON"),(('1C TSrécur18'!K$26+'1C TSrécur18'!K$27+'1C TSrécur18'!K$28)/'1C TSrécur18'!K$30),IF(AND('1C TSrécur18'!$B$12&lt;&gt;"",$K$2&lt;&gt;"Pôle"),0))))</f>
        <v>0</v>
      </c>
      <c r="N734" s="527">
        <f>IF(AND('1C TSrécur18'!$K$17&lt;&gt;0,'1C TSrécur18'!$K$30&lt;&gt;0),L734+M734,0)</f>
        <v>0</v>
      </c>
      <c r="O734" s="542" t="str">
        <f>IF(AND('1C TSrécur18'!K$17&lt;&gt;0,'1C TSrécur18'!$C$12="OUI"),'1C TSrécur18'!K$36/'1C TSrécur18'!K$17,"")</f>
        <v/>
      </c>
      <c r="P734" s="543" t="str">
        <f>IF(AND('1C TSrécur18'!K$17&lt;&gt;0,'1C TSrécur18'!$C$12="OUI"),'1C TSrécur18'!$K$37/'1C TSrécur18'!K$17,"")</f>
        <v/>
      </c>
      <c r="Q734" s="543" t="str">
        <f>IF(AND('1C TSrécur18'!K$17&lt;&gt;0,'1C TSrécur18'!$C$12="OUI"),'1C TSrécur18'!$K$38/'1C TSrécur18'!K$17,"")</f>
        <v/>
      </c>
      <c r="R734" s="543" t="str">
        <f>IF(AND('1C TSrécur18'!K$17&lt;&gt;0,'1C TSrécur18'!$C$12="OUI"),'1C TSrécur18'!$K$39/'1C TSrécur18'!K$17,"")</f>
        <v/>
      </c>
      <c r="S734" s="543" t="str">
        <f>IF(AND('1C TSrécur18'!K$17&lt;&gt;0,'1C TSrécur18'!$C$12="OUI"),'1C TSrécur18'!$K$40/'1C TSrécur18'!K$17,"")</f>
        <v/>
      </c>
      <c r="T734" s="543" t="str">
        <f>IF(AND('1C TSrécur18'!K$17&lt;&gt;0,'1C TSrécur18'!$C$12="OUI"),'1C TSrécur18'!$K$41/'1C TSrécur18'!K$17,"")</f>
        <v/>
      </c>
      <c r="U734" s="543" t="str">
        <f>IF(AND('1C TSrécur18'!K$17&lt;&gt;0,'1C TSrécur18'!$C$12="OUI"),'1C TSrécur18'!$K$42/'1C TSrécur18'!K$17,"")</f>
        <v/>
      </c>
      <c r="V734" s="543" t="str">
        <f>IF(AND('1C TSrécur18'!K$17&lt;&gt;0,'1C TSrécur18'!$C$12="OUI"),'1C TSrécur18'!$K$43/'1C TSrécur18'!K$17,"")</f>
        <v/>
      </c>
      <c r="W734" s="543" t="str">
        <f>IF(AND('1C TSrécur18'!K$17&lt;&gt;0,'1C TSrécur18'!$C$12="OUI"),'1C TSrécur18'!$K$44/'1C TSrécur18'!K$17,"")</f>
        <v/>
      </c>
      <c r="X734" s="543" t="str">
        <f>IF(AND('1C TSrécur18'!K$17&lt;&gt;0,'1C TSrécur18'!$C$12="OUI"),'1C TSrécur18'!$K$45/'1C TSrécur18'!K$17,"")</f>
        <v/>
      </c>
      <c r="Y734" s="543" t="str">
        <f>IF(AND('1C TSrécur18'!K$17&lt;&gt;0,'1C TSrécur18'!$C$12="OUI"),'1C TSrécur18'!$K$46/'1C TSrécur18'!K$17,"")</f>
        <v/>
      </c>
      <c r="Z734" s="543" t="str">
        <f>IF(AND('1C TSrécur18'!K$17&lt;&gt;0,'1C TSrécur18'!$C$12="OUI"),'1C TSrécur18'!$K$47/'1C TSrécur18'!K$17,"")</f>
        <v/>
      </c>
      <c r="AA734" s="543" t="str">
        <f>IF(AND('1C TSrécur18'!K$17&lt;&gt;0,'1C TSrécur18'!$C$12="OUI"),'1C TSrécur18'!$K$48/'1C TSrécur18'!K$17,"")</f>
        <v/>
      </c>
      <c r="AB734" s="543" t="str">
        <f>IF(AND('1C TSrécur18'!K$17&lt;&gt;0,'1C TSrécur18'!$C$12="OUI"),'1C TSrécur18'!$K$49/'1C TSrécur18'!K$17,"")</f>
        <v/>
      </c>
      <c r="AC734" s="543" t="str">
        <f>IF(AND('1C TSrécur18'!K$17&lt;&gt;0,'1C TSrécur18'!$C$12="OUI"),'1C TSrécur18'!$K$50/'1C TSrécur18'!K$17,"")</f>
        <v/>
      </c>
      <c r="AD734" s="543" t="str">
        <f>IF(AND('1C TSrécur18'!K$17&lt;&gt;0,'1C TSrécur18'!$C$12="OUI"),'1C TSrécur18'!$K$51/'1C TSrécur18'!K$17,"")</f>
        <v/>
      </c>
      <c r="AE734" s="543" t="str">
        <f>IF(AND('1C TSrécur18'!K$17&lt;&gt;0,'1C TSrécur18'!$C$12="OUI"),'1C TSrécur18'!$K$52/'1C TSrécur18'!K$17,"")</f>
        <v/>
      </c>
      <c r="AF734" s="543" t="str">
        <f>IF(AND('1C TSrécur18'!K$17&lt;&gt;0,'1C TSrécur18'!$C$12="OUI"),'1C TSrécur18'!$K$53/'1C TSrécur18'!K$17,"")</f>
        <v/>
      </c>
      <c r="AG734" s="543" t="str">
        <f>IF(AND('1C TSrécur18'!K$17&lt;&gt;0,'1C TSrécur18'!$C$12="OUI"),'1C TSrécur18'!$K$54/'1C TSrécur18'!K$17,"")</f>
        <v/>
      </c>
      <c r="AH734" s="543" t="str">
        <f>IF(AND('1C TSrécur18'!K$17&lt;&gt;0,'1C TSrécur18'!$C$12="OUI"),'1C TSrécur18'!$K$55/'1C TSrécur18'!K$17,"")</f>
        <v/>
      </c>
      <c r="AI734" s="543" t="str">
        <f>IF(AND('1C TSrécur18'!K$17&lt;&gt;0,'1C TSrécur18'!$C$12="OUI"),'1C TSrécur18'!$K$56/'1C TSrécur18'!K$17,"")</f>
        <v/>
      </c>
      <c r="AJ734" s="543" t="str">
        <f>IF(AND('1C TSrécur18'!K$17&lt;&gt;0,'1C TSrécur18'!$C$12="OUI"),'1C TSrécur18'!$K$57/'1C TSrécur18'!K$17,"")</f>
        <v/>
      </c>
      <c r="AK734" s="543">
        <f>IF(AND('1C TSrécur18'!K$17&lt;&gt;0,'1C TSrécur18'!$C$12="OUI"),'1C TSrécur18'!K$58/'1C TSrécur18'!K$17,0)</f>
        <v>0</v>
      </c>
      <c r="AL734" s="72">
        <f>IF(AND('1C TSrécur18'!$B$12&lt;&gt;"",'1C TSrécur18'!$C$12="OUI"),N734+AK734,N734)</f>
        <v>0</v>
      </c>
      <c r="AM734" s="344">
        <f t="shared" si="236"/>
        <v>0</v>
      </c>
      <c r="AN734" s="344">
        <f t="shared" si="237"/>
        <v>0</v>
      </c>
      <c r="AO734" s="345">
        <f t="shared" si="238"/>
        <v>0</v>
      </c>
      <c r="AP734" s="573">
        <f t="shared" si="239"/>
        <v>0</v>
      </c>
      <c r="AQ734" s="583">
        <f t="shared" si="240"/>
        <v>0</v>
      </c>
      <c r="AR734" s="579"/>
      <c r="AS734" s="102"/>
      <c r="AT734" s="27" t="str">
        <f>IF('1C TSrécur18'!K$17*FICHE!$C$13&lt;J734,"Forfait limité à "&amp;FICHE!$C$13&amp;"€/jour","")</f>
        <v/>
      </c>
      <c r="AU734" s="592"/>
      <c r="AV734" s="824"/>
      <c r="AW734" s="824"/>
      <c r="AX734" s="824"/>
      <c r="AY734" s="824"/>
      <c r="AZ734" s="824"/>
      <c r="BA734" s="767"/>
      <c r="BB734" s="767"/>
      <c r="BC734" s="767"/>
      <c r="BD734" s="767"/>
      <c r="BE734" s="767"/>
      <c r="BF734" s="767"/>
      <c r="BG734" s="767"/>
      <c r="BH734" s="767"/>
      <c r="BI734" s="767"/>
      <c r="BJ734" s="767"/>
      <c r="BK734" s="767"/>
      <c r="BL734" s="767"/>
      <c r="BM734" s="767"/>
      <c r="BN734" s="767"/>
      <c r="BO734" s="767"/>
      <c r="BP734" s="767"/>
      <c r="BQ734" s="767"/>
      <c r="BR734" s="767"/>
      <c r="BS734" s="767"/>
      <c r="BT734" s="767"/>
      <c r="BU734" s="767"/>
      <c r="BV734" s="767"/>
      <c r="BW734" s="767"/>
      <c r="BX734" s="767"/>
      <c r="BY734" s="767"/>
      <c r="BZ734" s="767"/>
      <c r="CA734" s="767"/>
      <c r="CB734" s="767"/>
      <c r="CC734" s="767"/>
      <c r="CD734" s="767"/>
      <c r="CE734" s="767"/>
      <c r="CF734" s="767"/>
      <c r="CG734" s="767"/>
      <c r="CH734" s="767"/>
      <c r="CI734" s="767"/>
      <c r="CJ734" s="767"/>
      <c r="CK734" s="767"/>
      <c r="CL734" s="767"/>
      <c r="CM734" s="767"/>
      <c r="CN734" s="767"/>
      <c r="CO734" s="767"/>
      <c r="CP734" s="767"/>
      <c r="CQ734" s="767"/>
      <c r="CR734" s="767"/>
      <c r="CS734" s="767"/>
      <c r="CT734" s="767"/>
      <c r="CU734" s="767"/>
      <c r="CV734" s="767"/>
      <c r="CW734" s="767"/>
      <c r="CX734" s="767"/>
      <c r="CY734" s="767"/>
      <c r="CZ734" s="767"/>
      <c r="DA734" s="767"/>
      <c r="DB734" s="767"/>
      <c r="DC734" s="767"/>
      <c r="DD734" s="767"/>
      <c r="DE734" s="767"/>
      <c r="DF734" s="767"/>
      <c r="DG734" s="767"/>
      <c r="DH734" s="767"/>
      <c r="DI734" s="767"/>
      <c r="DJ734" s="767"/>
      <c r="DK734" s="767"/>
      <c r="DL734" s="767"/>
      <c r="DM734" s="767"/>
      <c r="DN734" s="767"/>
      <c r="DO734" s="767"/>
      <c r="DP734" s="767"/>
      <c r="DQ734" s="767"/>
      <c r="DR734" s="767"/>
      <c r="DS734" s="767"/>
      <c r="DT734" s="767"/>
      <c r="DU734" s="767"/>
      <c r="DV734" s="767"/>
      <c r="DW734" s="767"/>
      <c r="DX734" s="767"/>
      <c r="DY734" s="767"/>
      <c r="DZ734" s="767"/>
      <c r="EA734" s="767"/>
      <c r="EB734" s="767"/>
      <c r="EC734" s="767"/>
      <c r="ED734" s="767"/>
      <c r="EE734" s="767"/>
      <c r="EF734" s="767"/>
      <c r="EG734" s="767"/>
      <c r="EH734" s="767"/>
      <c r="EI734" s="767"/>
      <c r="EJ734" s="767"/>
      <c r="EK734" s="767"/>
      <c r="EL734" s="767"/>
      <c r="EM734" s="767"/>
      <c r="EN734" s="767"/>
      <c r="EO734" s="767"/>
      <c r="EP734" s="767"/>
      <c r="EQ734" s="767"/>
      <c r="ER734" s="767"/>
      <c r="ES734" s="767"/>
      <c r="ET734" s="767"/>
      <c r="EU734" s="767"/>
      <c r="EV734" s="767"/>
      <c r="EW734" s="767"/>
      <c r="EX734" s="767"/>
      <c r="EY734" s="767"/>
      <c r="EZ734" s="767"/>
      <c r="FA734" s="767"/>
      <c r="FB734" s="767"/>
      <c r="FC734" s="767"/>
      <c r="FD734" s="767"/>
      <c r="FE734" s="767"/>
      <c r="FF734" s="767"/>
      <c r="FG734" s="767"/>
      <c r="FH734" s="767"/>
      <c r="FI734" s="767"/>
      <c r="FJ734" s="767"/>
      <c r="FK734" s="767"/>
      <c r="FL734" s="767"/>
      <c r="FM734" s="767"/>
      <c r="FN734" s="767"/>
      <c r="FO734" s="767"/>
      <c r="FP734" s="767"/>
      <c r="FQ734" s="767"/>
      <c r="FR734" s="767"/>
      <c r="FS734" s="767"/>
      <c r="FT734" s="767"/>
      <c r="FU734" s="767"/>
      <c r="FV734" s="767"/>
      <c r="FW734" s="767"/>
      <c r="FX734" s="767"/>
      <c r="FY734" s="767"/>
      <c r="FZ734" s="767"/>
      <c r="GA734" s="767"/>
      <c r="GB734" s="767"/>
      <c r="GC734" s="767"/>
      <c r="GD734" s="767"/>
      <c r="GE734" s="767"/>
      <c r="GF734" s="767"/>
      <c r="GG734" s="767"/>
      <c r="GH734" s="767"/>
      <c r="GI734" s="767"/>
      <c r="GJ734" s="767"/>
      <c r="GK734" s="767"/>
      <c r="GL734" s="767"/>
      <c r="GM734" s="767"/>
      <c r="GN734" s="767"/>
      <c r="GO734" s="767"/>
      <c r="GP734" s="767"/>
      <c r="GQ734" s="767"/>
      <c r="GR734" s="767"/>
      <c r="GS734" s="767"/>
      <c r="GT734" s="767"/>
      <c r="GU734" s="767"/>
      <c r="GV734" s="767"/>
      <c r="GW734" s="767"/>
      <c r="GX734" s="767"/>
      <c r="GY734" s="767"/>
      <c r="GZ734" s="767"/>
      <c r="HA734" s="767"/>
      <c r="HB734" s="767"/>
      <c r="HC734" s="767"/>
    </row>
    <row r="735" spans="1:211" s="864" customFormat="1" ht="13.9" hidden="1" customHeight="1">
      <c r="A735" s="307"/>
      <c r="B735" s="351"/>
      <c r="C735" s="971" t="str">
        <f>IF('1C TSrécur18'!L$17&lt;&gt;0,'1C TSrécur18'!$B$12,"")</f>
        <v/>
      </c>
      <c r="D735" s="972"/>
      <c r="E735" s="973"/>
      <c r="F735" s="93" t="str">
        <f>IF(AND($C735='1C TSrécur18'!$B$12,'1C TSrécur18'!$B$16="récurrentes",'1C TSrécur18'!$L$17&lt;&gt;""),'1C TSrécur18'!$L$21,"")</f>
        <v/>
      </c>
      <c r="G735" s="863"/>
      <c r="H735" s="745">
        <v>0.21</v>
      </c>
      <c r="I735" s="747">
        <v>1</v>
      </c>
      <c r="J735" s="312"/>
      <c r="K735" s="680">
        <f t="shared" si="191"/>
        <v>0</v>
      </c>
      <c r="L735" s="527">
        <f>IF(OR('1C TSrécur18'!$B$12="",'1C TSrécur18'!L$30=0),0,IF(AND('1C TSrécur18'!$B$12&lt;&gt;"",$K$2="Pôle",'1C TSrécur18'!$C$12="OUI"),(('1C TSrécur18'!L$22+'1C TSrécur18'!L$23+'1C TSrécur18'!L$24+'1C TSrécur18'!L$25+'1C TSrécur18'!L$29)/'1C TSrécur18'!L$17),IF(AND('1C TSrécur18'!$B$12&lt;&gt;"",$K$2="Pôle",'1C TSrécur18'!$C$12="NON"),(('1C TSrécur18'!L$22+'1C TSrécur18'!L$23+'1C TSrécur18'!L$24+'1C TSrécur18'!L$25+'1C TSrécur18'!L$29)/'1C TSrécur18'!L$30),IF(AND('1C TSrécur18'!$B$12&lt;&gt;"",$K$2&lt;&gt;"Pôle",'1C TSrécur18'!$C$12="OUI"),(('1C TSrécur18'!L$22+'1C TSrécur18'!L$23+'1C TSrécur18'!L$24+'1C TSrécur18'!L$25+'1C TSrécur18'!L$26+'1C TSrécur18'!L$27+'1C TSrécur18'!L$28+'1C TSrécur18'!L$29)/'1C TSrécur18'!L$17),IF(AND('1C TSrécur18'!$B$12&lt;&gt;"",$K$2&lt;&gt;"Pôle",'1C TSrécur18'!$C$12="NON"),(('1C TSrécur18'!L$22+'1C TSrécur18'!L$23+'1C TSrécur18'!L$24+'1C TSrécur18'!L$25+'1C TSrécur18'!L$26+'1C TSrécur18'!L$27+'1C TSrécur18'!L$28+'1C TSrécur18'!L$29)/'1C TSrécur18'!L$30))))))</f>
        <v>0</v>
      </c>
      <c r="M735" s="527">
        <f>IF(OR('1C TSrécur18'!$B$12="",'1C TSrécur18'!L$30=0),0,IF(AND('1C TSrécur18'!$B$12&lt;&gt;"",$K$2="Pôle",'1C TSrécur18'!$C$12="OUI"),(('1C TSrécur18'!L$26+'1C TSrécur18'!L$27+'1C TSrécur18'!L$28)/'1C TSrécur18'!L$17),IF(AND('1C TSrécur18'!$B$12&lt;&gt;"",$K$2="Pôle",'1C TSrécur18'!$C$12="NON"),(('1C TSrécur18'!L$26+'1C TSrécur18'!L$27+'1C TSrécur18'!L$28)/'1C TSrécur18'!L$30),IF(AND('1C TSrécur18'!$B$12&lt;&gt;"",$K$2&lt;&gt;"Pôle"),0))))</f>
        <v>0</v>
      </c>
      <c r="N735" s="527">
        <f>IF(AND('1C TSrécur18'!$L$17&lt;&gt;0,'1C TSrécur18'!$L$30&lt;&gt;0),L735+M735,0)</f>
        <v>0</v>
      </c>
      <c r="O735" s="542" t="str">
        <f>IF(AND('1C TSrécur18'!L$17&lt;&gt;0,'1C TSrécur18'!$C$12="OUI"),'1C TSrécur18'!L$36/'1C TSrécur18'!L$17,"")</f>
        <v/>
      </c>
      <c r="P735" s="543" t="str">
        <f>IF(AND('1C TSrécur18'!L$17&lt;&gt;0,'1C TSrécur18'!$C$12="OUI"),'1C TSrécur18'!$L$37/'1C TSrécur18'!L$17,"")</f>
        <v/>
      </c>
      <c r="Q735" s="543" t="str">
        <f>IF(AND('1C TSrécur18'!L$17&lt;&gt;0,'1C TSrécur18'!$C$12="OUI"),'1C TSrécur18'!$L$38/'1C TSrécur18'!L$17,"")</f>
        <v/>
      </c>
      <c r="R735" s="543" t="str">
        <f>IF(AND('1C TSrécur18'!L$17&lt;&gt;0,'1C TSrécur18'!$C$12="OUI"),'1C TSrécur18'!$L$39/'1C TSrécur18'!L$17,"")</f>
        <v/>
      </c>
      <c r="S735" s="543" t="str">
        <f>IF(AND('1C TSrécur18'!L$17&lt;&gt;0,'1C TSrécur18'!$C$12="OUI"),'1C TSrécur18'!$L$40/'1C TSrécur18'!L$17,"")</f>
        <v/>
      </c>
      <c r="T735" s="543" t="str">
        <f>IF(AND('1C TSrécur18'!L$17&lt;&gt;0,'1C TSrécur18'!$C$12="OUI"),'1C TSrécur18'!$L$41/'1C TSrécur18'!L$17,"")</f>
        <v/>
      </c>
      <c r="U735" s="543" t="str">
        <f>IF(AND('1C TSrécur18'!L$17&lt;&gt;0,'1C TSrécur18'!$C$12="OUI"),'1C TSrécur18'!$L$42/'1C TSrécur18'!L$17,"")</f>
        <v/>
      </c>
      <c r="V735" s="543" t="str">
        <f>IF(AND('1C TSrécur18'!L$17&lt;&gt;0,'1C TSrécur18'!$C$12="OUI"),'1C TSrécur18'!$L$43/'1C TSrécur18'!L$17,"")</f>
        <v/>
      </c>
      <c r="W735" s="543" t="str">
        <f>IF(AND('1C TSrécur18'!L$17&lt;&gt;0,'1C TSrécur18'!$C$12="OUI"),'1C TSrécur18'!$L$44/'1C TSrécur18'!L$17,"")</f>
        <v/>
      </c>
      <c r="X735" s="543" t="str">
        <f>IF(AND('1C TSrécur18'!L$17&lt;&gt;0,'1C TSrécur18'!$C$12="OUI"),'1C TSrécur18'!$L$45/'1C TSrécur18'!L$17,"")</f>
        <v/>
      </c>
      <c r="Y735" s="543" t="str">
        <f>IF(AND('1C TSrécur18'!L$17&lt;&gt;0,'1C TSrécur18'!$C$12="OUI"),'1C TSrécur18'!$L$46/'1C TSrécur18'!L$17,"")</f>
        <v/>
      </c>
      <c r="Z735" s="543" t="str">
        <f>IF(AND('1C TSrécur18'!L$17&lt;&gt;0,'1C TSrécur18'!$C$12="OUI"),'1C TSrécur18'!$L$47/'1C TSrécur18'!L$17,"")</f>
        <v/>
      </c>
      <c r="AA735" s="543" t="str">
        <f>IF(AND('1C TSrécur18'!L$17&lt;&gt;0,'1C TSrécur18'!$C$12="OUI"),'1C TSrécur18'!$L$48/'1C TSrécur18'!L$17,"")</f>
        <v/>
      </c>
      <c r="AB735" s="543" t="str">
        <f>IF(AND('1C TSrécur18'!L$17&lt;&gt;0,'1C TSrécur18'!$C$12="OUI"),'1C TSrécur18'!$L$49/'1C TSrécur18'!L$17,"")</f>
        <v/>
      </c>
      <c r="AC735" s="543" t="str">
        <f>IF(AND('1C TSrécur18'!L$17&lt;&gt;0,'1C TSrécur18'!$C$12="OUI"),'1C TSrécur18'!$L$50/'1C TSrécur18'!L$17,"")</f>
        <v/>
      </c>
      <c r="AD735" s="543" t="str">
        <f>IF(AND('1C TSrécur18'!L$17&lt;&gt;0,'1C TSrécur18'!$C$12="OUI"),'1C TSrécur18'!$L$51/'1C TSrécur18'!L$17,"")</f>
        <v/>
      </c>
      <c r="AE735" s="543" t="str">
        <f>IF(AND('1C TSrécur18'!L$17&lt;&gt;0,'1C TSrécur18'!$C$12="OUI"),'1C TSrécur18'!$L$52/'1C TSrécur18'!L$17,"")</f>
        <v/>
      </c>
      <c r="AF735" s="543" t="str">
        <f>IF(AND('1C TSrécur18'!L$17&lt;&gt;0,'1C TSrécur18'!$C$12="OUI"),'1C TSrécur18'!$L$53/'1C TSrécur18'!L$17,"")</f>
        <v/>
      </c>
      <c r="AG735" s="543" t="str">
        <f>IF(AND('1C TSrécur18'!L$17&lt;&gt;0,'1C TSrécur18'!$C$12="OUI"),'1C TSrécur18'!$L$54/'1C TSrécur18'!L$17,"")</f>
        <v/>
      </c>
      <c r="AH735" s="543" t="str">
        <f>IF(AND('1C TSrécur18'!L$17&lt;&gt;0,'1C TSrécur18'!$C$12="OUI"),'1C TSrécur18'!$L$55/'1C TSrécur18'!L$17,"")</f>
        <v/>
      </c>
      <c r="AI735" s="543" t="str">
        <f>IF(AND('1C TSrécur18'!L$17&lt;&gt;0,'1C TSrécur18'!$C$12="OUI"),'1C TSrécur18'!$L$56/'1C TSrécur18'!L$17,"")</f>
        <v/>
      </c>
      <c r="AJ735" s="543" t="str">
        <f>IF(AND('1C TSrécur18'!L$17&lt;&gt;0,'1C TSrécur18'!$C$12="OUI"),'1C TSrécur18'!$L$57/'1C TSrécur18'!L$17,"")</f>
        <v/>
      </c>
      <c r="AK735" s="543">
        <f>IF(AND('1C TSrécur18'!L$17&lt;&gt;0,'1C TSrécur18'!$C$12="OUI"),'1C TSrécur18'!L$58/'1C TSrécur18'!L$17,0)</f>
        <v>0</v>
      </c>
      <c r="AL735" s="72">
        <f>IF(AND('1C TSrécur18'!$B$12&lt;&gt;"",'1C TSrécur18'!$C$12="OUI"),N735+AK735,N735)</f>
        <v>0</v>
      </c>
      <c r="AM735" s="344">
        <f t="shared" si="236"/>
        <v>0</v>
      </c>
      <c r="AN735" s="344">
        <f t="shared" si="237"/>
        <v>0</v>
      </c>
      <c r="AO735" s="345">
        <f t="shared" si="238"/>
        <v>0</v>
      </c>
      <c r="AP735" s="573">
        <f t="shared" si="239"/>
        <v>0</v>
      </c>
      <c r="AQ735" s="583">
        <f t="shared" si="240"/>
        <v>0</v>
      </c>
      <c r="AR735" s="579"/>
      <c r="AS735" s="102"/>
      <c r="AT735" s="27" t="str">
        <f>IF('1C TSrécur18'!L$17*FICHE!$C$13&lt;J735,"Forfait limité à "&amp;FICHE!$C$13&amp;"€/jour","")</f>
        <v/>
      </c>
      <c r="AU735" s="592"/>
      <c r="AV735" s="824"/>
      <c r="AW735" s="824"/>
      <c r="AX735" s="824"/>
      <c r="AY735" s="824"/>
      <c r="AZ735" s="824"/>
      <c r="BA735" s="767"/>
      <c r="BB735" s="767"/>
      <c r="BC735" s="767"/>
      <c r="BD735" s="767"/>
      <c r="BE735" s="767"/>
      <c r="BF735" s="767"/>
      <c r="BG735" s="767"/>
      <c r="BH735" s="767"/>
      <c r="BI735" s="767"/>
      <c r="BJ735" s="767"/>
      <c r="BK735" s="767"/>
      <c r="BL735" s="767"/>
      <c r="BM735" s="767"/>
      <c r="BN735" s="767"/>
      <c r="BO735" s="767"/>
      <c r="BP735" s="767"/>
      <c r="BQ735" s="767"/>
      <c r="BR735" s="767"/>
      <c r="BS735" s="767"/>
      <c r="BT735" s="767"/>
      <c r="BU735" s="767"/>
      <c r="BV735" s="767"/>
      <c r="BW735" s="767"/>
      <c r="BX735" s="767"/>
      <c r="BY735" s="767"/>
      <c r="BZ735" s="767"/>
      <c r="CA735" s="767"/>
      <c r="CB735" s="767"/>
      <c r="CC735" s="767"/>
      <c r="CD735" s="767"/>
      <c r="CE735" s="767"/>
      <c r="CF735" s="767"/>
      <c r="CG735" s="767"/>
      <c r="CH735" s="767"/>
      <c r="CI735" s="767"/>
      <c r="CJ735" s="767"/>
      <c r="CK735" s="767"/>
      <c r="CL735" s="767"/>
      <c r="CM735" s="767"/>
      <c r="CN735" s="767"/>
      <c r="CO735" s="767"/>
      <c r="CP735" s="767"/>
      <c r="CQ735" s="767"/>
      <c r="CR735" s="767"/>
      <c r="CS735" s="767"/>
      <c r="CT735" s="767"/>
      <c r="CU735" s="767"/>
      <c r="CV735" s="767"/>
      <c r="CW735" s="767"/>
      <c r="CX735" s="767"/>
      <c r="CY735" s="767"/>
      <c r="CZ735" s="767"/>
      <c r="DA735" s="767"/>
      <c r="DB735" s="767"/>
      <c r="DC735" s="767"/>
      <c r="DD735" s="767"/>
      <c r="DE735" s="767"/>
      <c r="DF735" s="767"/>
      <c r="DG735" s="767"/>
      <c r="DH735" s="767"/>
      <c r="DI735" s="767"/>
      <c r="DJ735" s="767"/>
      <c r="DK735" s="767"/>
      <c r="DL735" s="767"/>
      <c r="DM735" s="767"/>
      <c r="DN735" s="767"/>
      <c r="DO735" s="767"/>
      <c r="DP735" s="767"/>
      <c r="DQ735" s="767"/>
      <c r="DR735" s="767"/>
      <c r="DS735" s="767"/>
      <c r="DT735" s="767"/>
      <c r="DU735" s="767"/>
      <c r="DV735" s="767"/>
      <c r="DW735" s="767"/>
      <c r="DX735" s="767"/>
      <c r="DY735" s="767"/>
      <c r="DZ735" s="767"/>
      <c r="EA735" s="767"/>
      <c r="EB735" s="767"/>
      <c r="EC735" s="767"/>
      <c r="ED735" s="767"/>
      <c r="EE735" s="767"/>
      <c r="EF735" s="767"/>
      <c r="EG735" s="767"/>
      <c r="EH735" s="767"/>
      <c r="EI735" s="767"/>
      <c r="EJ735" s="767"/>
      <c r="EK735" s="767"/>
      <c r="EL735" s="767"/>
      <c r="EM735" s="767"/>
      <c r="EN735" s="767"/>
      <c r="EO735" s="767"/>
      <c r="EP735" s="767"/>
      <c r="EQ735" s="767"/>
      <c r="ER735" s="767"/>
      <c r="ES735" s="767"/>
      <c r="ET735" s="767"/>
      <c r="EU735" s="767"/>
      <c r="EV735" s="767"/>
      <c r="EW735" s="767"/>
      <c r="EX735" s="767"/>
      <c r="EY735" s="767"/>
      <c r="EZ735" s="767"/>
      <c r="FA735" s="767"/>
      <c r="FB735" s="767"/>
      <c r="FC735" s="767"/>
      <c r="FD735" s="767"/>
      <c r="FE735" s="767"/>
      <c r="FF735" s="767"/>
      <c r="FG735" s="767"/>
      <c r="FH735" s="767"/>
      <c r="FI735" s="767"/>
      <c r="FJ735" s="767"/>
      <c r="FK735" s="767"/>
      <c r="FL735" s="767"/>
      <c r="FM735" s="767"/>
      <c r="FN735" s="767"/>
      <c r="FO735" s="767"/>
      <c r="FP735" s="767"/>
      <c r="FQ735" s="767"/>
      <c r="FR735" s="767"/>
      <c r="FS735" s="767"/>
      <c r="FT735" s="767"/>
      <c r="FU735" s="767"/>
      <c r="FV735" s="767"/>
      <c r="FW735" s="767"/>
      <c r="FX735" s="767"/>
      <c r="FY735" s="767"/>
      <c r="FZ735" s="767"/>
      <c r="GA735" s="767"/>
      <c r="GB735" s="767"/>
      <c r="GC735" s="767"/>
      <c r="GD735" s="767"/>
      <c r="GE735" s="767"/>
      <c r="GF735" s="767"/>
      <c r="GG735" s="767"/>
      <c r="GH735" s="767"/>
      <c r="GI735" s="767"/>
      <c r="GJ735" s="767"/>
      <c r="GK735" s="767"/>
      <c r="GL735" s="767"/>
      <c r="GM735" s="767"/>
      <c r="GN735" s="767"/>
      <c r="GO735" s="767"/>
      <c r="GP735" s="767"/>
      <c r="GQ735" s="767"/>
      <c r="GR735" s="767"/>
      <c r="GS735" s="767"/>
      <c r="GT735" s="767"/>
      <c r="GU735" s="767"/>
      <c r="GV735" s="767"/>
      <c r="GW735" s="767"/>
      <c r="GX735" s="767"/>
      <c r="GY735" s="767"/>
      <c r="GZ735" s="767"/>
      <c r="HA735" s="767"/>
      <c r="HB735" s="767"/>
      <c r="HC735" s="767"/>
    </row>
    <row r="736" spans="1:211" s="864" customFormat="1" ht="13.9" hidden="1" customHeight="1">
      <c r="A736" s="307"/>
      <c r="B736" s="351"/>
      <c r="C736" s="971" t="str">
        <f>IF('1C TSrécur18'!M$17&lt;&gt;0,'1C TSrécur18'!$B$12,"")</f>
        <v/>
      </c>
      <c r="D736" s="972"/>
      <c r="E736" s="973"/>
      <c r="F736" s="93" t="str">
        <f>IF(AND($C736='1C TSrécur18'!$B$12,'1C TSrécur18'!$B$16="récurrentes",'1C TSrécur18'!$M$17&lt;&gt;""),'1C TSrécur18'!$M$21,"")</f>
        <v/>
      </c>
      <c r="G736" s="863"/>
      <c r="H736" s="745">
        <v>0.21</v>
      </c>
      <c r="I736" s="747">
        <v>1</v>
      </c>
      <c r="J736" s="312"/>
      <c r="K736" s="680">
        <f t="shared" si="191"/>
        <v>0</v>
      </c>
      <c r="L736" s="527">
        <f>IF(OR('1C TSrécur18'!$B$12="",'1C TSrécur18'!M$30=0),0,IF(AND('1C TSrécur18'!$B$12&lt;&gt;"",$K$2="Pôle",'1C TSrécur18'!$C$12="OUI"),(('1C TSrécur18'!M$22+'1C TSrécur18'!M$23+'1C TSrécur18'!M$24+'1C TSrécur18'!M$25+'1C TSrécur18'!M$29)/'1C TSrécur18'!M$17),IF(AND('1C TSrécur18'!$B$12&lt;&gt;"",$K$2="Pôle",'1C TSrécur18'!$C$12="NON"),(('1C TSrécur18'!M$22+'1C TSrécur18'!M$23+'1C TSrécur18'!M$24+'1C TSrécur18'!M$25+'1C TSrécur18'!M$29)/'1C TSrécur18'!M$30),IF(AND('1C TSrécur18'!$B$12&lt;&gt;"",$K$2&lt;&gt;"Pôle",'1C TSrécur18'!$C$12="OUI"),(('1C TSrécur18'!M$22+'1C TSrécur18'!M$23+'1C TSrécur18'!M$24+'1C TSrécur18'!M$25+'1C TSrécur18'!M$26+'1C TSrécur18'!M$27+'1C TSrécur18'!M$28+'1C TSrécur18'!M$29)/'1C TSrécur18'!M$17),IF(AND('1C TSrécur18'!$B$12&lt;&gt;"",$K$2&lt;&gt;"Pôle",'1C TSrécur18'!$C$12="NON"),(('1C TSrécur18'!M$22+'1C TSrécur18'!M$23+'1C TSrécur18'!M$24+'1C TSrécur18'!M$25+'1C TSrécur18'!M$26+'1C TSrécur18'!M$27+'1C TSrécur18'!M$28+'1C TSrécur18'!M$29)/'1C TSrécur18'!M$30))))))</f>
        <v>0</v>
      </c>
      <c r="M736" s="527">
        <f>IF(OR('1C TSrécur18'!$B$12="",'1C TSrécur18'!M$30=0),0,IF(AND('1C TSrécur18'!$B$12&lt;&gt;"",$K$2="Pôle",'1C TSrécur18'!$C$12="OUI"),(('1C TSrécur18'!M$26+'1C TSrécur18'!M$27+'1C TSrécur18'!M$28)/'1C TSrécur18'!M$17),IF(AND('1C TSrécur18'!$B$12&lt;&gt;"",$K$2="Pôle",'1C TSrécur18'!$C$12="NON"),(('1C TSrécur18'!M$26+'1C TSrécur18'!M$27+'1C TSrécur18'!M$28)/'1C TSrécur18'!M$30),IF(AND('1C TSrécur18'!$B$12&lt;&gt;"",$K$2&lt;&gt;"Pôle"),0))))</f>
        <v>0</v>
      </c>
      <c r="N736" s="527">
        <f>IF(AND('1C TSrécur18'!$M$17&lt;&gt;0,'1C TSrécur18'!$M$30&lt;&gt;0),L736+M736,0)</f>
        <v>0</v>
      </c>
      <c r="O736" s="542" t="str">
        <f>IF(AND('1C TSrécur18'!M$17&lt;&gt;0,'1C TSrécur18'!$C$12="OUI"),'1C TSrécur18'!M$36/'1C TSrécur18'!M$17,"")</f>
        <v/>
      </c>
      <c r="P736" s="543" t="str">
        <f>IF(AND('1C TSrécur18'!M$17&lt;&gt;0,'1C TSrécur18'!$C$12="OUI"),'1C TSrécur18'!$M$37/'1C TSrécur18'!M$17,"")</f>
        <v/>
      </c>
      <c r="Q736" s="543" t="str">
        <f>IF(AND('1C TSrécur18'!M$17&lt;&gt;0,'1C TSrécur18'!$C$12="OUI"),'1C TSrécur18'!$M$38/'1C TSrécur18'!M$17,"")</f>
        <v/>
      </c>
      <c r="R736" s="543" t="str">
        <f>IF(AND('1C TSrécur18'!M$17&lt;&gt;0,'1C TSrécur18'!$C$12="OUI"),'1C TSrécur18'!$M$39/'1C TSrécur18'!M$17,"")</f>
        <v/>
      </c>
      <c r="S736" s="543" t="str">
        <f>IF(AND('1C TSrécur18'!M$17&lt;&gt;0,'1C TSrécur18'!$C$12="OUI"),'1C TSrécur18'!$M$40/'1C TSrécur18'!M$17,"")</f>
        <v/>
      </c>
      <c r="T736" s="543" t="str">
        <f>IF(AND('1C TSrécur18'!M$17&lt;&gt;0,'1C TSrécur18'!$C$12="OUI"),'1C TSrécur18'!$M$41/'1C TSrécur18'!M$17,"")</f>
        <v/>
      </c>
      <c r="U736" s="543" t="str">
        <f>IF(AND('1C TSrécur18'!M$17&lt;&gt;0,'1C TSrécur18'!$C$12="OUI"),'1C TSrécur18'!$M$42/'1C TSrécur18'!M$17,"")</f>
        <v/>
      </c>
      <c r="V736" s="543" t="str">
        <f>IF(AND('1C TSrécur18'!M$17&lt;&gt;0,'1C TSrécur18'!$C$12="OUI"),'1C TSrécur18'!$M$43/'1C TSrécur18'!M$17,"")</f>
        <v/>
      </c>
      <c r="W736" s="543" t="str">
        <f>IF(AND('1C TSrécur18'!M$17&lt;&gt;0,'1C TSrécur18'!$C$12="OUI"),'1C TSrécur18'!$M$44/'1C TSrécur18'!M$17,"")</f>
        <v/>
      </c>
      <c r="X736" s="543" t="str">
        <f>IF(AND('1C TSrécur18'!M$17&lt;&gt;0,'1C TSrécur18'!$C$12="OUI"),'1C TSrécur18'!$M$45/'1C TSrécur18'!M$17,"")</f>
        <v/>
      </c>
      <c r="Y736" s="543" t="str">
        <f>IF(AND('1C TSrécur18'!M$17&lt;&gt;0,'1C TSrécur18'!$C$12="OUI"),'1C TSrécur18'!$M$46/'1C TSrécur18'!M$17,"")</f>
        <v/>
      </c>
      <c r="Z736" s="543" t="str">
        <f>IF(AND('1C TSrécur18'!M$17&lt;&gt;0,'1C TSrécur18'!$C$12="OUI"),'1C TSrécur18'!$M$47/'1C TSrécur18'!M$17,"")</f>
        <v/>
      </c>
      <c r="AA736" s="543" t="str">
        <f>IF(AND('1C TSrécur18'!M$17&lt;&gt;0,'1C TSrécur18'!$C$12="OUI"),'1C TSrécur18'!$M$48/'1C TSrécur18'!M$17,"")</f>
        <v/>
      </c>
      <c r="AB736" s="543" t="str">
        <f>IF(AND('1C TSrécur18'!M$17&lt;&gt;0,'1C TSrécur18'!$C$12="OUI"),'1C TSrécur18'!$M$49/'1C TSrécur18'!M$17,"")</f>
        <v/>
      </c>
      <c r="AC736" s="543" t="str">
        <f>IF(AND('1C TSrécur18'!M$17&lt;&gt;0,'1C TSrécur18'!$C$12="OUI"),'1C TSrécur18'!$M$50/'1C TSrécur18'!M$17,"")</f>
        <v/>
      </c>
      <c r="AD736" s="543" t="str">
        <f>IF(AND('1C TSrécur18'!M$17&lt;&gt;0,'1C TSrécur18'!$C$12="OUI"),'1C TSrécur18'!$M$51/'1C TSrécur18'!M$17,"")</f>
        <v/>
      </c>
      <c r="AE736" s="543" t="str">
        <f>IF(AND('1C TSrécur18'!M$17&lt;&gt;0,'1C TSrécur18'!$C$12="OUI"),'1C TSrécur18'!$M$52/'1C TSrécur18'!M$17,"")</f>
        <v/>
      </c>
      <c r="AF736" s="543" t="str">
        <f>IF(AND('1C TSrécur18'!M$17&lt;&gt;0,'1C TSrécur18'!$C$12="OUI"),'1C TSrécur18'!$M$53/'1C TSrécur18'!M$17,"")</f>
        <v/>
      </c>
      <c r="AG736" s="543" t="str">
        <f>IF(AND('1C TSrécur18'!M$17&lt;&gt;0,'1C TSrécur18'!$C$12="OUI"),'1C TSrécur18'!$M$54/'1C TSrécur18'!M$17,"")</f>
        <v/>
      </c>
      <c r="AH736" s="543" t="str">
        <f>IF(AND('1C TSrécur18'!M$17&lt;&gt;0,'1C TSrécur18'!$C$12="OUI"),'1C TSrécur18'!$M$55/'1C TSrécur18'!M$17,"")</f>
        <v/>
      </c>
      <c r="AI736" s="543" t="str">
        <f>IF(AND('1C TSrécur18'!M$17&lt;&gt;0,'1C TSrécur18'!$C$12="OUI"),'1C TSrécur18'!$M$56/'1C TSrécur18'!M$17,"")</f>
        <v/>
      </c>
      <c r="AJ736" s="543" t="str">
        <f>IF(AND('1C TSrécur18'!M$17&lt;&gt;0,'1C TSrécur18'!$C$12="OUI"),'1C TSrécur18'!$M$57/'1C TSrécur18'!M$17,"")</f>
        <v/>
      </c>
      <c r="AK736" s="543">
        <f>IF(AND('1C TSrécur18'!M$17&lt;&gt;0,'1C TSrécur18'!$C$12="OUI"),'1C TSrécur18'!M$58/'1C TSrécur18'!M$17,0)</f>
        <v>0</v>
      </c>
      <c r="AL736" s="72">
        <f>IF(AND('1C TSrécur18'!$B$12&lt;&gt;"",'1C TSrécur18'!$C$12="OUI"),N736+AK736,N736)</f>
        <v>0</v>
      </c>
      <c r="AM736" s="344">
        <f t="shared" si="236"/>
        <v>0</v>
      </c>
      <c r="AN736" s="344">
        <f t="shared" si="237"/>
        <v>0</v>
      </c>
      <c r="AO736" s="345">
        <f t="shared" si="238"/>
        <v>0</v>
      </c>
      <c r="AP736" s="573">
        <f t="shared" si="239"/>
        <v>0</v>
      </c>
      <c r="AQ736" s="583">
        <f t="shared" si="240"/>
        <v>0</v>
      </c>
      <c r="AR736" s="579"/>
      <c r="AS736" s="102"/>
      <c r="AT736" s="27" t="str">
        <f>IF('1C TSrécur18'!M$17*FICHE!$C$13&lt;J736,"Forfait limité à "&amp;FICHE!$C$13&amp;"€/jour","")</f>
        <v/>
      </c>
      <c r="AU736" s="592"/>
      <c r="AV736" s="824"/>
      <c r="AW736" s="824"/>
      <c r="AX736" s="824"/>
      <c r="AY736" s="824"/>
      <c r="AZ736" s="824"/>
      <c r="BA736" s="767"/>
      <c r="BB736" s="767"/>
      <c r="BC736" s="767"/>
      <c r="BD736" s="767"/>
      <c r="BE736" s="767"/>
      <c r="BF736" s="767"/>
      <c r="BG736" s="767"/>
      <c r="BH736" s="767"/>
      <c r="BI736" s="767"/>
      <c r="BJ736" s="767"/>
      <c r="BK736" s="767"/>
      <c r="BL736" s="767"/>
      <c r="BM736" s="767"/>
      <c r="BN736" s="767"/>
      <c r="BO736" s="767"/>
      <c r="BP736" s="767"/>
      <c r="BQ736" s="767"/>
      <c r="BR736" s="767"/>
      <c r="BS736" s="767"/>
      <c r="BT736" s="767"/>
      <c r="BU736" s="767"/>
      <c r="BV736" s="767"/>
      <c r="BW736" s="767"/>
      <c r="BX736" s="767"/>
      <c r="BY736" s="767"/>
      <c r="BZ736" s="767"/>
      <c r="CA736" s="767"/>
      <c r="CB736" s="767"/>
      <c r="CC736" s="767"/>
      <c r="CD736" s="767"/>
      <c r="CE736" s="767"/>
      <c r="CF736" s="767"/>
      <c r="CG736" s="767"/>
      <c r="CH736" s="767"/>
      <c r="CI736" s="767"/>
      <c r="CJ736" s="767"/>
      <c r="CK736" s="767"/>
      <c r="CL736" s="767"/>
      <c r="CM736" s="767"/>
      <c r="CN736" s="767"/>
      <c r="CO736" s="767"/>
      <c r="CP736" s="767"/>
      <c r="CQ736" s="767"/>
      <c r="CR736" s="767"/>
      <c r="CS736" s="767"/>
      <c r="CT736" s="767"/>
      <c r="CU736" s="767"/>
      <c r="CV736" s="767"/>
      <c r="CW736" s="767"/>
      <c r="CX736" s="767"/>
      <c r="CY736" s="767"/>
      <c r="CZ736" s="767"/>
      <c r="DA736" s="767"/>
      <c r="DB736" s="767"/>
      <c r="DC736" s="767"/>
      <c r="DD736" s="767"/>
      <c r="DE736" s="767"/>
      <c r="DF736" s="767"/>
      <c r="DG736" s="767"/>
      <c r="DH736" s="767"/>
      <c r="DI736" s="767"/>
      <c r="DJ736" s="767"/>
      <c r="DK736" s="767"/>
      <c r="DL736" s="767"/>
      <c r="DM736" s="767"/>
      <c r="DN736" s="767"/>
      <c r="DO736" s="767"/>
      <c r="DP736" s="767"/>
      <c r="DQ736" s="767"/>
      <c r="DR736" s="767"/>
      <c r="DS736" s="767"/>
      <c r="DT736" s="767"/>
      <c r="DU736" s="767"/>
      <c r="DV736" s="767"/>
      <c r="DW736" s="767"/>
      <c r="DX736" s="767"/>
      <c r="DY736" s="767"/>
      <c r="DZ736" s="767"/>
      <c r="EA736" s="767"/>
      <c r="EB736" s="767"/>
      <c r="EC736" s="767"/>
      <c r="ED736" s="767"/>
      <c r="EE736" s="767"/>
      <c r="EF736" s="767"/>
      <c r="EG736" s="767"/>
      <c r="EH736" s="767"/>
      <c r="EI736" s="767"/>
      <c r="EJ736" s="767"/>
      <c r="EK736" s="767"/>
      <c r="EL736" s="767"/>
      <c r="EM736" s="767"/>
      <c r="EN736" s="767"/>
      <c r="EO736" s="767"/>
      <c r="EP736" s="767"/>
      <c r="EQ736" s="767"/>
      <c r="ER736" s="767"/>
      <c r="ES736" s="767"/>
      <c r="ET736" s="767"/>
      <c r="EU736" s="767"/>
      <c r="EV736" s="767"/>
      <c r="EW736" s="767"/>
      <c r="EX736" s="767"/>
      <c r="EY736" s="767"/>
      <c r="EZ736" s="767"/>
      <c r="FA736" s="767"/>
      <c r="FB736" s="767"/>
      <c r="FC736" s="767"/>
      <c r="FD736" s="767"/>
      <c r="FE736" s="767"/>
      <c r="FF736" s="767"/>
      <c r="FG736" s="767"/>
      <c r="FH736" s="767"/>
      <c r="FI736" s="767"/>
      <c r="FJ736" s="767"/>
      <c r="FK736" s="767"/>
      <c r="FL736" s="767"/>
      <c r="FM736" s="767"/>
      <c r="FN736" s="767"/>
      <c r="FO736" s="767"/>
      <c r="FP736" s="767"/>
      <c r="FQ736" s="767"/>
      <c r="FR736" s="767"/>
      <c r="FS736" s="767"/>
      <c r="FT736" s="767"/>
      <c r="FU736" s="767"/>
      <c r="FV736" s="767"/>
      <c r="FW736" s="767"/>
      <c r="FX736" s="767"/>
      <c r="FY736" s="767"/>
      <c r="FZ736" s="767"/>
      <c r="GA736" s="767"/>
      <c r="GB736" s="767"/>
      <c r="GC736" s="767"/>
      <c r="GD736" s="767"/>
      <c r="GE736" s="767"/>
      <c r="GF736" s="767"/>
      <c r="GG736" s="767"/>
      <c r="GH736" s="767"/>
      <c r="GI736" s="767"/>
      <c r="GJ736" s="767"/>
      <c r="GK736" s="767"/>
      <c r="GL736" s="767"/>
      <c r="GM736" s="767"/>
      <c r="GN736" s="767"/>
      <c r="GO736" s="767"/>
      <c r="GP736" s="767"/>
      <c r="GQ736" s="767"/>
      <c r="GR736" s="767"/>
      <c r="GS736" s="767"/>
      <c r="GT736" s="767"/>
      <c r="GU736" s="767"/>
      <c r="GV736" s="767"/>
      <c r="GW736" s="767"/>
      <c r="GX736" s="767"/>
      <c r="GY736" s="767"/>
      <c r="GZ736" s="767"/>
      <c r="HA736" s="767"/>
      <c r="HB736" s="767"/>
      <c r="HC736" s="767"/>
    </row>
    <row r="737" spans="1:211" s="864" customFormat="1" ht="13.9" hidden="1" customHeight="1">
      <c r="A737" s="307"/>
      <c r="B737" s="351"/>
      <c r="C737" s="971" t="str">
        <f>IF('1C TSrécur18'!N$17&lt;&gt;0,'1C TSrécur18'!$B$12,"")</f>
        <v/>
      </c>
      <c r="D737" s="972"/>
      <c r="E737" s="973"/>
      <c r="F737" s="93" t="str">
        <f>IF(AND($C737='1C TSrécur18'!$B$12,'1C TSrécur18'!$B$16="récurrentes",'1C TSrécur18'!$N$17&lt;&gt;""),'1C TSrécur18'!$N$21,"")</f>
        <v/>
      </c>
      <c r="G737" s="842"/>
      <c r="H737" s="745">
        <v>0.21</v>
      </c>
      <c r="I737" s="747">
        <v>1</v>
      </c>
      <c r="J737" s="312"/>
      <c r="K737" s="680">
        <f t="shared" si="191"/>
        <v>0</v>
      </c>
      <c r="L737" s="527">
        <f>IF(OR('1C TSrécur18'!$B$12="",'1C TSrécur18'!N$30=0),0,IF(AND('1C TSrécur18'!$B$12&lt;&gt;"",$K$2="Pôle",'1C TSrécur18'!$C$12="OUI"),(('1C TSrécur18'!N$22+'1C TSrécur18'!N$23+'1C TSrécur18'!N$24+'1C TSrécur18'!N$25+'1C TSrécur18'!N$29)/'1C TSrécur18'!N$17),IF(AND('1C TSrécur18'!$B$12&lt;&gt;"",$K$2="Pôle",'1C TSrécur18'!$C$12="NON"),(('1C TSrécur18'!N$22+'1C TSrécur18'!N$23+'1C TSrécur18'!N$24+'1C TSrécur18'!N$25+'1C TSrécur18'!N$29)/'1C TSrécur18'!N$30),IF(AND('1C TSrécur18'!$B$12&lt;&gt;"",$K$2&lt;&gt;"Pôle",'1C TSrécur18'!$C$12="OUI"),(('1C TSrécur18'!N$22+'1C TSrécur18'!N$23+'1C TSrécur18'!N$24+'1C TSrécur18'!N$25+'1C TSrécur18'!N$26+'1C TSrécur18'!N$27+'1C TSrécur18'!N$28+'1C TSrécur18'!N$29)/'1C TSrécur18'!N$17),IF(AND('1C TSrécur18'!$B$12&lt;&gt;"",$K$2&lt;&gt;"Pôle",'1C TSrécur18'!$C$12="NON"),(('1C TSrécur18'!N$22+'1C TSrécur18'!N$23+'1C TSrécur18'!N$24+'1C TSrécur18'!N$25+'1C TSrécur18'!N$26+'1C TSrécur18'!N$27+'1C TSrécur18'!N$28+'1C TSrécur18'!N$29)/'1C TSrécur18'!N$30))))))</f>
        <v>0</v>
      </c>
      <c r="M737" s="527">
        <f>IF(OR('1C TSrécur18'!$B$12="",'1C TSrécur18'!N$30=0),0,IF(AND('1C TSrécur18'!$B$12&lt;&gt;"",$K$2="Pôle",'1C TSrécur18'!$C$12="OUI"),(('1C TSrécur18'!N$26+'1C TSrécur18'!N$27+'1C TSrécur18'!N$28)/'1C TSrécur18'!N$17),IF(AND('1C TSrécur18'!$B$12&lt;&gt;"",$K$2="Pôle",'1C TSrécur18'!$C$12="NON"),(('1C TSrécur18'!N$26+'1C TSrécur18'!N$27+'1C TSrécur18'!N$28)/'1C TSrécur18'!N$30),IF(AND('1C TSrécur18'!$B$12&lt;&gt;"",$K$2&lt;&gt;"Pôle"),0))))</f>
        <v>0</v>
      </c>
      <c r="N737" s="527">
        <f>IF(AND('1C TSrécur18'!$N$17&lt;&gt;0,'1C TSrécur18'!$N$30&lt;&gt;0),L737+M737,0)</f>
        <v>0</v>
      </c>
      <c r="O737" s="542" t="str">
        <f>IF(AND('1C TSrécur18'!N$17&lt;&gt;0,'1C TSrécur18'!$C$12="OUI"),'1C TSrécur18'!N$36/'1C TSrécur18'!N$17,"")</f>
        <v/>
      </c>
      <c r="P737" s="543" t="str">
        <f>IF(AND('1C TSrécur18'!N$17&lt;&gt;0,'1C TSrécur18'!$C$12="OUI"),'1C TSrécur18'!$N$37/'1C TSrécur18'!N$17,"")</f>
        <v/>
      </c>
      <c r="Q737" s="543" t="str">
        <f>IF(AND('1C TSrécur18'!N$17&lt;&gt;0,'1C TSrécur18'!$C$12="OUI"),'1C TSrécur18'!$N$38/'1C TSrécur18'!N$17,"")</f>
        <v/>
      </c>
      <c r="R737" s="543" t="str">
        <f>IF(AND('1C TSrécur18'!N$17&lt;&gt;0,'1C TSrécur18'!$C$12="OUI"),'1C TSrécur18'!$N$39/'1C TSrécur18'!N$17,"")</f>
        <v/>
      </c>
      <c r="S737" s="543" t="str">
        <f>IF(AND('1C TSrécur18'!N$17&lt;&gt;0,'1C TSrécur18'!$C$12="OUI"),'1C TSrécur18'!$N$40/'1C TSrécur18'!N$17,"")</f>
        <v/>
      </c>
      <c r="T737" s="543" t="str">
        <f>IF(AND('1C TSrécur18'!N$17&lt;&gt;0,'1C TSrécur18'!$C$12="OUI"),'1C TSrécur18'!$N$41/'1C TSrécur18'!N$17,"")</f>
        <v/>
      </c>
      <c r="U737" s="543" t="str">
        <f>IF(AND('1C TSrécur18'!N$17&lt;&gt;0,'1C TSrécur18'!$C$12="OUI"),'1C TSrécur18'!$N$42/'1C TSrécur18'!N$17,"")</f>
        <v/>
      </c>
      <c r="V737" s="543" t="str">
        <f>IF(AND('1C TSrécur18'!N$17&lt;&gt;0,'1C TSrécur18'!$C$12="OUI"),'1C TSrécur18'!$N$43/'1C TSrécur18'!N$17,"")</f>
        <v/>
      </c>
      <c r="W737" s="543" t="str">
        <f>IF(AND('1C TSrécur18'!N$17&lt;&gt;0,'1C TSrécur18'!$C$12="OUI"),'1C TSrécur18'!$N$44/'1C TSrécur18'!N$17,"")</f>
        <v/>
      </c>
      <c r="X737" s="543" t="str">
        <f>IF(AND('1C TSrécur18'!N$17&lt;&gt;0,'1C TSrécur18'!$C$12="OUI"),'1C TSrécur18'!$N$45/'1C TSrécur18'!N$17,"")</f>
        <v/>
      </c>
      <c r="Y737" s="543" t="str">
        <f>IF(AND('1C TSrécur18'!N$17&lt;&gt;0,'1C TSrécur18'!$C$12="OUI"),'1C TSrécur18'!$N$46/'1C TSrécur18'!N$17,"")</f>
        <v/>
      </c>
      <c r="Z737" s="543" t="str">
        <f>IF(AND('1C TSrécur18'!N$17&lt;&gt;0,'1C TSrécur18'!$C$12="OUI"),'1C TSrécur18'!$N$47/'1C TSrécur18'!N$17,"")</f>
        <v/>
      </c>
      <c r="AA737" s="543" t="str">
        <f>IF(AND('1C TSrécur18'!N$17&lt;&gt;0,'1C TSrécur18'!$C$12="OUI"),'1C TSrécur18'!$N$48/'1C TSrécur18'!N$17,"")</f>
        <v/>
      </c>
      <c r="AB737" s="543" t="str">
        <f>IF(AND('1C TSrécur18'!N$17&lt;&gt;0,'1C TSrécur18'!$C$12="OUI"),'1C TSrécur18'!$N$49/'1C TSrécur18'!N$17,"")</f>
        <v/>
      </c>
      <c r="AC737" s="543" t="str">
        <f>IF(AND('1C TSrécur18'!N$17&lt;&gt;0,'1C TSrécur18'!$C$12="OUI"),'1C TSrécur18'!$N$50/'1C TSrécur18'!N$17,"")</f>
        <v/>
      </c>
      <c r="AD737" s="543" t="str">
        <f>IF(AND('1C TSrécur18'!N$17&lt;&gt;0,'1C TSrécur18'!$C$12="OUI"),'1C TSrécur18'!$N$51/'1C TSrécur18'!N$17,"")</f>
        <v/>
      </c>
      <c r="AE737" s="543" t="str">
        <f>IF(AND('1C TSrécur18'!N$17&lt;&gt;0,'1C TSrécur18'!$C$12="OUI"),'1C TSrécur18'!$N$52/'1C TSrécur18'!N$17,"")</f>
        <v/>
      </c>
      <c r="AF737" s="543" t="str">
        <f>IF(AND('1C TSrécur18'!N$17&lt;&gt;0,'1C TSrécur18'!$C$12="OUI"),'1C TSrécur18'!$N$53/'1C TSrécur18'!N$17,"")</f>
        <v/>
      </c>
      <c r="AG737" s="543" t="str">
        <f>IF(AND('1C TSrécur18'!N$17&lt;&gt;0,'1C TSrécur18'!$C$12="OUI"),'1C TSrécur18'!$N$54/'1C TSrécur18'!N$17,"")</f>
        <v/>
      </c>
      <c r="AH737" s="543" t="str">
        <f>IF(AND('1C TSrécur18'!N$17&lt;&gt;0,'1C TSrécur18'!$C$12="OUI"),'1C TSrécur18'!$N$55/'1C TSrécur18'!N$17,"")</f>
        <v/>
      </c>
      <c r="AI737" s="543" t="str">
        <f>IF(AND('1C TSrécur18'!N$17&lt;&gt;0,'1C TSrécur18'!$C$12="OUI"),'1C TSrécur18'!$N$56/'1C TSrécur18'!N$17,"")</f>
        <v/>
      </c>
      <c r="AJ737" s="543" t="str">
        <f>IF(AND('1C TSrécur18'!N$17&lt;&gt;0,'1C TSrécur18'!$C$12="OUI"),'1C TSrécur18'!$N$57/'1C TSrécur18'!N$17,"")</f>
        <v/>
      </c>
      <c r="AK737" s="543">
        <f>IF(AND('1C TSrécur18'!N$17&lt;&gt;0,'1C TSrécur18'!$C$12="OUI"),'1C TSrécur18'!N$58/'1C TSrécur18'!N$17,0)</f>
        <v>0</v>
      </c>
      <c r="AL737" s="72">
        <f>IF(AND('1C TSrécur18'!$B$12&lt;&gt;"",'1C TSrécur18'!$C$12="OUI"),N737+AK737,N737)</f>
        <v>0</v>
      </c>
      <c r="AM737" s="344">
        <f t="shared" si="236"/>
        <v>0</v>
      </c>
      <c r="AN737" s="344">
        <f t="shared" si="237"/>
        <v>0</v>
      </c>
      <c r="AO737" s="345">
        <f t="shared" si="238"/>
        <v>0</v>
      </c>
      <c r="AP737" s="573">
        <f t="shared" si="239"/>
        <v>0</v>
      </c>
      <c r="AQ737" s="583">
        <f t="shared" si="240"/>
        <v>0</v>
      </c>
      <c r="AR737" s="579"/>
      <c r="AS737" s="102"/>
      <c r="AT737" s="27" t="str">
        <f>IF('1C TSrécur18'!N$17*FICHE!$C$13&lt;J737,"Forfait limité à "&amp;FICHE!$C$13&amp;"€/jour","")</f>
        <v/>
      </c>
      <c r="AU737" s="592"/>
      <c r="AV737" s="824"/>
      <c r="AW737" s="824"/>
      <c r="AX737" s="824"/>
      <c r="AY737" s="824"/>
      <c r="AZ737" s="824"/>
      <c r="BA737" s="767"/>
      <c r="BB737" s="767"/>
      <c r="BC737" s="767"/>
      <c r="BD737" s="767"/>
      <c r="BE737" s="767"/>
      <c r="BF737" s="767"/>
      <c r="BG737" s="767"/>
      <c r="BH737" s="767"/>
      <c r="BI737" s="767"/>
      <c r="BJ737" s="767"/>
      <c r="BK737" s="767"/>
      <c r="BL737" s="767"/>
      <c r="BM737" s="767"/>
      <c r="BN737" s="767"/>
      <c r="BO737" s="767"/>
      <c r="BP737" s="767"/>
      <c r="BQ737" s="767"/>
      <c r="BR737" s="767"/>
      <c r="BS737" s="767"/>
      <c r="BT737" s="767"/>
      <c r="BU737" s="767"/>
      <c r="BV737" s="767"/>
      <c r="BW737" s="767"/>
      <c r="BX737" s="767"/>
      <c r="BY737" s="767"/>
      <c r="BZ737" s="767"/>
      <c r="CA737" s="767"/>
      <c r="CB737" s="767"/>
      <c r="CC737" s="767"/>
      <c r="CD737" s="767"/>
      <c r="CE737" s="767"/>
      <c r="CF737" s="767"/>
      <c r="CG737" s="767"/>
      <c r="CH737" s="767"/>
      <c r="CI737" s="767"/>
      <c r="CJ737" s="767"/>
      <c r="CK737" s="767"/>
      <c r="CL737" s="767"/>
      <c r="CM737" s="767"/>
      <c r="CN737" s="767"/>
      <c r="CO737" s="767"/>
      <c r="CP737" s="767"/>
      <c r="CQ737" s="767"/>
      <c r="CR737" s="767"/>
      <c r="CS737" s="767"/>
      <c r="CT737" s="767"/>
      <c r="CU737" s="767"/>
      <c r="CV737" s="767"/>
      <c r="CW737" s="767"/>
      <c r="CX737" s="767"/>
      <c r="CY737" s="767"/>
      <c r="CZ737" s="767"/>
      <c r="DA737" s="767"/>
      <c r="DB737" s="767"/>
      <c r="DC737" s="767"/>
      <c r="DD737" s="767"/>
      <c r="DE737" s="767"/>
      <c r="DF737" s="767"/>
      <c r="DG737" s="767"/>
      <c r="DH737" s="767"/>
      <c r="DI737" s="767"/>
      <c r="DJ737" s="767"/>
      <c r="DK737" s="767"/>
      <c r="DL737" s="767"/>
      <c r="DM737" s="767"/>
      <c r="DN737" s="767"/>
      <c r="DO737" s="767"/>
      <c r="DP737" s="767"/>
      <c r="DQ737" s="767"/>
      <c r="DR737" s="767"/>
      <c r="DS737" s="767"/>
      <c r="DT737" s="767"/>
      <c r="DU737" s="767"/>
      <c r="DV737" s="767"/>
      <c r="DW737" s="767"/>
      <c r="DX737" s="767"/>
      <c r="DY737" s="767"/>
      <c r="DZ737" s="767"/>
      <c r="EA737" s="767"/>
      <c r="EB737" s="767"/>
      <c r="EC737" s="767"/>
      <c r="ED737" s="767"/>
      <c r="EE737" s="767"/>
      <c r="EF737" s="767"/>
      <c r="EG737" s="767"/>
      <c r="EH737" s="767"/>
      <c r="EI737" s="767"/>
      <c r="EJ737" s="767"/>
      <c r="EK737" s="767"/>
      <c r="EL737" s="767"/>
      <c r="EM737" s="767"/>
      <c r="EN737" s="767"/>
      <c r="EO737" s="767"/>
      <c r="EP737" s="767"/>
      <c r="EQ737" s="767"/>
      <c r="ER737" s="767"/>
      <c r="ES737" s="767"/>
      <c r="ET737" s="767"/>
      <c r="EU737" s="767"/>
      <c r="EV737" s="767"/>
      <c r="EW737" s="767"/>
      <c r="EX737" s="767"/>
      <c r="EY737" s="767"/>
      <c r="EZ737" s="767"/>
      <c r="FA737" s="767"/>
      <c r="FB737" s="767"/>
      <c r="FC737" s="767"/>
      <c r="FD737" s="767"/>
      <c r="FE737" s="767"/>
      <c r="FF737" s="767"/>
      <c r="FG737" s="767"/>
      <c r="FH737" s="767"/>
      <c r="FI737" s="767"/>
      <c r="FJ737" s="767"/>
      <c r="FK737" s="767"/>
      <c r="FL737" s="767"/>
      <c r="FM737" s="767"/>
      <c r="FN737" s="767"/>
      <c r="FO737" s="767"/>
      <c r="FP737" s="767"/>
      <c r="FQ737" s="767"/>
      <c r="FR737" s="767"/>
      <c r="FS737" s="767"/>
      <c r="FT737" s="767"/>
      <c r="FU737" s="767"/>
      <c r="FV737" s="767"/>
      <c r="FW737" s="767"/>
      <c r="FX737" s="767"/>
      <c r="FY737" s="767"/>
      <c r="FZ737" s="767"/>
      <c r="GA737" s="767"/>
      <c r="GB737" s="767"/>
      <c r="GC737" s="767"/>
      <c r="GD737" s="767"/>
      <c r="GE737" s="767"/>
      <c r="GF737" s="767"/>
      <c r="GG737" s="767"/>
      <c r="GH737" s="767"/>
      <c r="GI737" s="767"/>
      <c r="GJ737" s="767"/>
      <c r="GK737" s="767"/>
      <c r="GL737" s="767"/>
      <c r="GM737" s="767"/>
      <c r="GN737" s="767"/>
      <c r="GO737" s="767"/>
      <c r="GP737" s="767"/>
      <c r="GQ737" s="767"/>
      <c r="GR737" s="767"/>
      <c r="GS737" s="767"/>
      <c r="GT737" s="767"/>
      <c r="GU737" s="767"/>
      <c r="GV737" s="767"/>
      <c r="GW737" s="767"/>
      <c r="GX737" s="767"/>
      <c r="GY737" s="767"/>
      <c r="GZ737" s="767"/>
      <c r="HA737" s="767"/>
      <c r="HB737" s="767"/>
      <c r="HC737" s="767"/>
    </row>
    <row r="738" spans="1:211" ht="13.9" hidden="1" customHeight="1">
      <c r="A738" s="309"/>
      <c r="B738" s="338"/>
      <c r="C738" s="974" t="str">
        <f>IF('1C TSrécur18'!O$17&lt;&gt;0,'1C TSrécur18'!$B$12,"")</f>
        <v/>
      </c>
      <c r="D738" s="975"/>
      <c r="E738" s="976"/>
      <c r="F738" s="828" t="str">
        <f>IF(AND($C738='1C TSrécur18'!$B$12,'1C TSrécur18'!$B$16="récurrentes",'1C TSrécur18'!$O$17&lt;&gt;""),'1C TSrécur18'!$O$21,"")</f>
        <v/>
      </c>
      <c r="G738" s="237"/>
      <c r="H738" s="763">
        <v>0.21</v>
      </c>
      <c r="I738" s="764">
        <v>1</v>
      </c>
      <c r="J738" s="316"/>
      <c r="K738" s="829">
        <f t="shared" si="191"/>
        <v>0</v>
      </c>
      <c r="L738" s="830">
        <f>IF(OR('1C TSrécur18'!$B$12="",'1C TSrécur18'!O$30=0),0,IF(AND('1C TSrécur18'!$B$12&lt;&gt;"",$K$2="Pôle",'1C TSrécur18'!$C$12="OUI"),(('1C TSrécur18'!O$22+'1C TSrécur18'!O$23+'1C TSrécur18'!O$24+'1C TSrécur18'!O$25+'1C TSrécur18'!O$29)/'1C TSrécur18'!O$17),IF(AND('1C TSrécur18'!$B$12&lt;&gt;"",$K$2="Pôle",'1C TSrécur18'!$C$12="NON"),(('1C TSrécur18'!O$22+'1C TSrécur18'!O$23+'1C TSrécur18'!O$24+'1C TSrécur18'!O$25+'1C TSrécur18'!O$29)/'1C TSrécur18'!O$30),IF(AND('1C TSrécur18'!$B$12&lt;&gt;"",$K$2&lt;&gt;"Pôle",'1C TSrécur18'!$C$12="OUI"),(('1C TSrécur18'!O$22+'1C TSrécur18'!O$23+'1C TSrécur18'!O$24+'1C TSrécur18'!O$25+'1C TSrécur18'!O$26+'1C TSrécur18'!O$27+'1C TSrécur18'!O$28+'1C TSrécur18'!O$29)/'1C TSrécur18'!O$17),IF(AND('1C TSrécur18'!$B$12&lt;&gt;"",$K$2&lt;&gt;"Pôle",'1C TSrécur18'!$C$12="NON"),(('1C TSrécur18'!O$22+'1C TSrécur18'!O$23+'1C TSrécur18'!O$24+'1C TSrécur18'!O$25+'1C TSrécur18'!O$26+'1C TSrécur18'!O$27+'1C TSrécur18'!O$28+'1C TSrécur18'!O$29)/'1C TSrécur18'!O$30))))))</f>
        <v>0</v>
      </c>
      <c r="M738" s="830">
        <f>IF(OR('1C TSrécur18'!$B$12="",'1C TSrécur18'!O$30=0),0,IF(AND('1C TSrécur18'!$B$12&lt;&gt;"",$K$2="Pôle",'1C TSrécur18'!$C$12="OUI"),(('1C TSrécur18'!O$26+'1C TSrécur18'!O$27+'1C TSrécur18'!O$28)/'1C TSrécur18'!O$17),IF(AND('1C TSrécur18'!$B$12&lt;&gt;"",$K$2="Pôle",'1C TSrécur18'!$C$12="NON"),(('1C TSrécur18'!O$26+'1C TSrécur18'!O$27+'1C TSrécur18'!O$28)/'1C TSrécur18'!O$30),IF(AND('1C TSrécur18'!$B$12&lt;&gt;"",$K$2&lt;&gt;"Pôle"),0))))</f>
        <v>0</v>
      </c>
      <c r="N738" s="830">
        <f>IF(AND('1C TSrécur18'!$O$17&lt;&gt;0,'1C TSrécur18'!$O$30&lt;&gt;0),L738+M738,0)</f>
        <v>0</v>
      </c>
      <c r="O738" s="831" t="str">
        <f>IF(AND('1C TSrécur18'!O$17&lt;&gt;0,'1C TSrécur18'!$C$12="OUI"),'1C TSrécur18'!O$36/'1C TSrécur18'!O$17,"")</f>
        <v/>
      </c>
      <c r="P738" s="832" t="str">
        <f>IF(AND('1C TSrécur18'!O$17&lt;&gt;0,'1C TSrécur18'!$C$12="OUI"),'1C TSrécur18'!$O$37/'1C TSrécur18'!O$17,"")</f>
        <v/>
      </c>
      <c r="Q738" s="832" t="str">
        <f>IF(AND('1C TSrécur18'!O$17&lt;&gt;0,'1C TSrécur18'!$C$12="OUI"),'1C TSrécur18'!$O$38/'1C TSrécur18'!O$17,"")</f>
        <v/>
      </c>
      <c r="R738" s="832" t="str">
        <f>IF(AND('1C TSrécur18'!O$17&lt;&gt;0,'1C TSrécur18'!$C$12="OUI"),'1C TSrécur18'!$O$39/'1C TSrécur18'!O$17,"")</f>
        <v/>
      </c>
      <c r="S738" s="832" t="str">
        <f>IF(AND('1C TSrécur18'!O$17&lt;&gt;0,'1C TSrécur18'!$C$12="OUI"),'1C TSrécur18'!$O$40/'1C TSrécur18'!O$17,"")</f>
        <v/>
      </c>
      <c r="T738" s="832" t="str">
        <f>IF(AND('1C TSrécur18'!O$17&lt;&gt;0,'1C TSrécur18'!$C$12="OUI"),'1C TSrécur18'!$O$41/'1C TSrécur18'!O$17,"")</f>
        <v/>
      </c>
      <c r="U738" s="832" t="str">
        <f>IF(AND('1C TSrécur18'!O$17&lt;&gt;0,'1C TSrécur18'!$C$12="OUI"),'1C TSrécur18'!$O$42/'1C TSrécur18'!O$17,"")</f>
        <v/>
      </c>
      <c r="V738" s="832" t="str">
        <f>IF(AND('1C TSrécur18'!O$17&lt;&gt;0,'1C TSrécur18'!$C$12="OUI"),'1C TSrécur18'!$O$43/'1C TSrécur18'!O$17,"")</f>
        <v/>
      </c>
      <c r="W738" s="832" t="str">
        <f>IF(AND('1C TSrécur18'!O$17&lt;&gt;0,'1C TSrécur18'!$C$12="OUI"),'1C TSrécur18'!$O$44/'1C TSrécur18'!O$17,"")</f>
        <v/>
      </c>
      <c r="X738" s="832" t="str">
        <f>IF(AND('1C TSrécur18'!O$17&lt;&gt;0,'1C TSrécur18'!$C$12="OUI"),'1C TSrécur18'!$O$45/'1C TSrécur18'!O$17,"")</f>
        <v/>
      </c>
      <c r="Y738" s="832" t="str">
        <f>IF(AND('1C TSrécur18'!O$17&lt;&gt;0,'1C TSrécur18'!$C$12="OUI"),'1C TSrécur18'!$O$46/'1C TSrécur18'!O$17,"")</f>
        <v/>
      </c>
      <c r="Z738" s="832" t="str">
        <f>IF(AND('1C TSrécur18'!O$17&lt;&gt;0,'1C TSrécur18'!$C$12="OUI"),'1C TSrécur18'!$O$47/'1C TSrécur18'!O$17,"")</f>
        <v/>
      </c>
      <c r="AA738" s="832" t="str">
        <f>IF(AND('1C TSrécur18'!O$17&lt;&gt;0,'1C TSrécur18'!$C$12="OUI"),'1C TSrécur18'!$O$48/'1C TSrécur18'!O$17,"")</f>
        <v/>
      </c>
      <c r="AB738" s="832" t="str">
        <f>IF(AND('1C TSrécur18'!O$17&lt;&gt;0,'1C TSrécur18'!$C$12="OUI"),'1C TSrécur18'!$O$49/'1C TSrécur18'!O$17,"")</f>
        <v/>
      </c>
      <c r="AC738" s="832" t="str">
        <f>IF(AND('1C TSrécur18'!O$17&lt;&gt;0,'1C TSrécur18'!$C$12="OUI"),'1C TSrécur18'!$O$50/'1C TSrécur18'!O$17,"")</f>
        <v/>
      </c>
      <c r="AD738" s="832" t="str">
        <f>IF(AND('1C TSrécur18'!O$17&lt;&gt;0,'1C TSrécur18'!$C$12="OUI"),'1C TSrécur18'!$O$51/'1C TSrécur18'!O$17,"")</f>
        <v/>
      </c>
      <c r="AE738" s="832" t="str">
        <f>IF(AND('1C TSrécur18'!O$17&lt;&gt;0,'1C TSrécur18'!$C$12="OUI"),'1C TSrécur18'!$O$52/'1C TSrécur18'!O$17,"")</f>
        <v/>
      </c>
      <c r="AF738" s="832" t="str">
        <f>IF(AND('1C TSrécur18'!O$17&lt;&gt;0,'1C TSrécur18'!$C$12="OUI"),'1C TSrécur18'!$O$53/'1C TSrécur18'!O$17,"")</f>
        <v/>
      </c>
      <c r="AG738" s="832" t="str">
        <f>IF(AND('1C TSrécur18'!O$17&lt;&gt;0,'1C TSrécur18'!$C$12="OUI"),'1C TSrécur18'!$O$54/'1C TSrécur18'!O$17,"")</f>
        <v/>
      </c>
      <c r="AH738" s="832" t="str">
        <f>IF(AND('1C TSrécur18'!O$17&lt;&gt;0,'1C TSrécur18'!$C$12="OUI"),'1C TSrécur18'!$O$55/'1C TSrécur18'!O$17,"")</f>
        <v/>
      </c>
      <c r="AI738" s="832" t="str">
        <f>IF(AND('1C TSrécur18'!O$17&lt;&gt;0,'1C TSrécur18'!$C$12="OUI"),'1C TSrécur18'!$O$56/'1C TSrécur18'!O$17,"")</f>
        <v/>
      </c>
      <c r="AJ738" s="832" t="str">
        <f>IF(AND('1C TSrécur18'!O$17&lt;&gt;0,'1C TSrécur18'!$C$12="OUI"),'1C TSrécur18'!$O$57/'1C TSrécur18'!O$17,"")</f>
        <v/>
      </c>
      <c r="AK738" s="832">
        <f>IF(AND('1C TSrécur18'!O$17&lt;&gt;0,'1C TSrécur18'!$C$12="OUI"),'1C TSrécur18'!O$58/'1C TSrécur18'!O$17,0)</f>
        <v>0</v>
      </c>
      <c r="AL738" s="73">
        <f>IF(AND('1C TSrécur18'!$B$12&lt;&gt;"",'1C TSrécur18'!$C$12="OUI"),N738+AK738,N738)</f>
        <v>0</v>
      </c>
      <c r="AM738" s="346">
        <f t="shared" si="236"/>
        <v>0</v>
      </c>
      <c r="AN738" s="346">
        <f t="shared" si="237"/>
        <v>0</v>
      </c>
      <c r="AO738" s="347">
        <f>AM738+AN738</f>
        <v>0</v>
      </c>
      <c r="AP738" s="575">
        <f>AM738-AR738</f>
        <v>0</v>
      </c>
      <c r="AQ738" s="584">
        <f t="shared" si="240"/>
        <v>0</v>
      </c>
      <c r="AR738" s="580"/>
      <c r="AS738" s="208"/>
      <c r="AT738" s="209" t="str">
        <f>IF('1C TSrécur18'!O$17*FICHE!$C$13&lt;J738,"Forfait limité à "&amp;FICHE!$C$13&amp;"€/jour","")</f>
        <v/>
      </c>
      <c r="AU738" s="591"/>
    </row>
    <row r="739" spans="1:211" ht="13.9" hidden="1" customHeight="1">
      <c r="A739" s="309"/>
      <c r="B739" s="338"/>
      <c r="C739" s="962" t="str">
        <f>IF('1C TSrécur18'!P$17&lt;&gt;0,'1C TSrécur18'!$B$12,"")</f>
        <v/>
      </c>
      <c r="D739" s="963"/>
      <c r="E739" s="964"/>
      <c r="F739" s="211" t="str">
        <f>IF(AND($C739='1C TSrécur18'!$B$12,'1C TSrécur18'!$B$16="récurrentes",'1C TSrécur18'!$P$17&lt;&gt;""),'1C TSrécur18'!$P$21,"")</f>
        <v/>
      </c>
      <c r="G739" s="235"/>
      <c r="H739" s="745">
        <v>0.21</v>
      </c>
      <c r="I739" s="747">
        <v>1</v>
      </c>
      <c r="J739" s="316"/>
      <c r="K739" s="786">
        <f t="shared" si="191"/>
        <v>0</v>
      </c>
      <c r="L739" s="539">
        <f>IF(OR('1C TSrécur18'!$B$12="",'1C TSrécur18'!P$30=0),0,IF(AND('1C TSrécur18'!$B$12&lt;&gt;"",$K$2="Pôle",'1C TSrécur18'!$C$12="OUI"),(('1C TSrécur18'!P$22+'1C TSrécur18'!P$23+'1C TSrécur18'!P$24+'1C TSrécur18'!P$25+'1C TSrécur18'!P$29)/'1C TSrécur18'!P$17),IF(AND('1C TSrécur18'!$B$12&lt;&gt;"",$K$2="Pôle",'1C TSrécur18'!$C$12="NON"),(('1C TSrécur18'!P$22+'1C TSrécur18'!P$23+'1C TSrécur18'!P$24+'1C TSrécur18'!P$25+'1C TSrécur18'!P$29)/'1C TSrécur18'!P$30),IF(AND('1C TSrécur18'!$B$12&lt;&gt;"",$K$2&lt;&gt;"Pôle",'1C TSrécur18'!$C$12="OUI"),(('1C TSrécur18'!P$22+'1C TSrécur18'!P$23+'1C TSrécur18'!P$24+'1C TSrécur18'!P$25+'1C TSrécur18'!P$26+'1C TSrécur18'!P$27+'1C TSrécur18'!P$28+'1C TSrécur18'!P$29)/'1C TSrécur18'!P$17),IF(AND('1C TSrécur18'!$B$12&lt;&gt;"",$K$2&lt;&gt;"Pôle",'1C TSrécur18'!$C$12="NON"),(('1C TSrécur18'!P$22+'1C TSrécur18'!P$23+'1C TSrécur18'!P$24+'1C TSrécur18'!P$25+'1C TSrécur18'!P$26+'1C TSrécur18'!P$27+'1C TSrécur18'!P$28+'1C TSrécur18'!P$29)/'1C TSrécur18'!P$30))))))</f>
        <v>0</v>
      </c>
      <c r="M739" s="539">
        <f>IF(OR('1C TSrécur18'!$B$12="",'1C TSrécur18'!P$30=0),0,IF(AND('1C TSrécur18'!$B$12&lt;&gt;"",$K$2="Pôle",'1C TSrécur18'!$C$12="OUI"),(('1C TSrécur18'!P$26+'1C TSrécur18'!P$27+'1C TSrécur18'!P$28)/'1C TSrécur18'!P$17),IF(AND('1C TSrécur18'!$B$12&lt;&gt;"",$K$2="Pôle",'1C TSrécur18'!$C$12="NON"),(('1C TSrécur18'!P$26+'1C TSrécur18'!P$27+'1C TSrécur18'!P$28)/'1C TSrécur18'!P$30),IF(AND('1C TSrécur18'!$B$12&lt;&gt;"",$K$2&lt;&gt;"Pôle"),0))))</f>
        <v>0</v>
      </c>
      <c r="N739" s="539">
        <f>IF(AND('1C TSrécur18'!$P$17&lt;&gt;0,'1C TSrécur18'!$P$30&lt;&gt;0),L739+M739,0)</f>
        <v>0</v>
      </c>
      <c r="O739" s="544" t="str">
        <f>IF(AND('1C TSrécur18'!P$17&lt;&gt;0,'1C TSrécur18'!$C$12="OUI"),'1C TSrécur18'!P$36/'1C TSrécur18'!P$17,"")</f>
        <v/>
      </c>
      <c r="P739" s="545" t="str">
        <f>IF(AND('1C TSrécur18'!P$17&lt;&gt;0,'1C TSrécur18'!$C$12="OUI"),'1C TSrécur18'!$P$37/'1C TSrécur18'!P$17,"")</f>
        <v/>
      </c>
      <c r="Q739" s="545" t="str">
        <f>IF(AND('1C TSrécur18'!P$17&lt;&gt;0,'1C TSrécur18'!$C$12="OUI"),'1C TSrécur18'!$P$38/'1C TSrécur18'!P$17,"")</f>
        <v/>
      </c>
      <c r="R739" s="545" t="str">
        <f>IF(AND('1C TSrécur18'!P$17&lt;&gt;0,'1C TSrécur18'!$C$12="OUI"),'1C TSrécur18'!$P$39/'1C TSrécur18'!P$17,"")</f>
        <v/>
      </c>
      <c r="S739" s="545" t="str">
        <f>IF(AND('1C TSrécur18'!P$17&lt;&gt;0,'1C TSrécur18'!$C$12="OUI"),'1C TSrécur18'!$P$40/'1C TSrécur18'!P$17,"")</f>
        <v/>
      </c>
      <c r="T739" s="545" t="str">
        <f>IF(AND('1C TSrécur18'!P$17&lt;&gt;0,'1C TSrécur18'!$C$12="OUI"),'1C TSrécur18'!$P$41/'1C TSrécur18'!P$17,"")</f>
        <v/>
      </c>
      <c r="U739" s="545" t="str">
        <f>IF(AND('1C TSrécur18'!P$17&lt;&gt;0,'1C TSrécur18'!$C$12="OUI"),'1C TSrécur18'!$P$42/'1C TSrécur18'!P$17,"")</f>
        <v/>
      </c>
      <c r="V739" s="545" t="str">
        <f>IF(AND('1C TSrécur18'!P$17&lt;&gt;0,'1C TSrécur18'!$C$12="OUI"),'1C TSrécur18'!$P$43/'1C TSrécur18'!P$17,"")</f>
        <v/>
      </c>
      <c r="W739" s="545" t="str">
        <f>IF(AND('1C TSrécur18'!P$17&lt;&gt;0,'1C TSrécur18'!$C$12="OUI"),'1C TSrécur18'!$P$44/'1C TSrécur18'!P$17,"")</f>
        <v/>
      </c>
      <c r="X739" s="545" t="str">
        <f>IF(AND('1C TSrécur18'!P$17&lt;&gt;0,'1C TSrécur18'!$C$12="OUI"),'1C TSrécur18'!$P$45/'1C TSrécur18'!P$17,"")</f>
        <v/>
      </c>
      <c r="Y739" s="545" t="str">
        <f>IF(AND('1C TSrécur18'!P$17&lt;&gt;0,'1C TSrécur18'!$C$12="OUI"),'1C TSrécur18'!$P$46/'1C TSrécur18'!P$17,"")</f>
        <v/>
      </c>
      <c r="Z739" s="545" t="str">
        <f>IF(AND('1C TSrécur18'!P$17&lt;&gt;0,'1C TSrécur18'!$C$12="OUI"),'1C TSrécur18'!$P$47/'1C TSrécur18'!P$17,"")</f>
        <v/>
      </c>
      <c r="AA739" s="545" t="str">
        <f>IF(AND('1C TSrécur18'!P$17&lt;&gt;0,'1C TSrécur18'!$C$12="OUI"),'1C TSrécur18'!$P$48/'1C TSrécur18'!P$17,"")</f>
        <v/>
      </c>
      <c r="AB739" s="545" t="str">
        <f>IF(AND('1C TSrécur18'!P$17&lt;&gt;0,'1C TSrécur18'!$C$12="OUI"),'1C TSrécur18'!$P$49/'1C TSrécur18'!P$17,"")</f>
        <v/>
      </c>
      <c r="AC739" s="545" t="str">
        <f>IF(AND('1C TSrécur18'!P$17&lt;&gt;0,'1C TSrécur18'!$C$12="OUI"),'1C TSrécur18'!$P$50/'1C TSrécur18'!P$17,"")</f>
        <v/>
      </c>
      <c r="AD739" s="545" t="str">
        <f>IF(AND('1C TSrécur18'!P$17&lt;&gt;0,'1C TSrécur18'!$C$12="OUI"),'1C TSrécur18'!$P$51/'1C TSrécur18'!P$17,"")</f>
        <v/>
      </c>
      <c r="AE739" s="545" t="str">
        <f>IF(AND('1C TSrécur18'!P$17&lt;&gt;0,'1C TSrécur18'!$C$12="OUI"),'1C TSrécur18'!$P$52/'1C TSrécur18'!P$17,"")</f>
        <v/>
      </c>
      <c r="AF739" s="545" t="str">
        <f>IF(AND('1C TSrécur18'!P$17&lt;&gt;0,'1C TSrécur18'!$C$12="OUI"),'1C TSrécur18'!$P$53/'1C TSrécur18'!P$17,"")</f>
        <v/>
      </c>
      <c r="AG739" s="545" t="str">
        <f>IF(AND('1C TSrécur18'!P$17&lt;&gt;0,'1C TSrécur18'!$C$12="OUI"),'1C TSrécur18'!$P$54/'1C TSrécur18'!P$17,"")</f>
        <v/>
      </c>
      <c r="AH739" s="545" t="str">
        <f>IF(AND('1C TSrécur18'!P$17&lt;&gt;0,'1C TSrécur18'!$C$12="OUI"),'1C TSrécur18'!$P$55/'1C TSrécur18'!P$17,"")</f>
        <v/>
      </c>
      <c r="AI739" s="545" t="str">
        <f>IF(AND('1C TSrécur18'!P$17&lt;&gt;0,'1C TSrécur18'!$C$12="OUI"),'1C TSrécur18'!$P$56/'1C TSrécur18'!P$17,"")</f>
        <v/>
      </c>
      <c r="AJ739" s="545" t="str">
        <f>IF(AND('1C TSrécur18'!P$17&lt;&gt;0,'1C TSrécur18'!$C$12="OUI"),'1C TSrécur18'!$P$57/'1C TSrécur18'!P$17,"")</f>
        <v/>
      </c>
      <c r="AK739" s="545">
        <f>IF(AND('1C TSrécur18'!P$17&lt;&gt;0,'1C TSrécur18'!$C$12="OUI"),'1C TSrécur18'!P$58/'1C TSrécur18'!P$17,0)</f>
        <v>0</v>
      </c>
      <c r="AL739" s="73">
        <f>IF(AND('1C TSrécur18'!$B$12&lt;&gt;"",'1C TSrécur18'!$C$12="OUI"),N739+AK739,N739)</f>
        <v>0</v>
      </c>
      <c r="AM739" s="344">
        <f t="shared" si="236"/>
        <v>0</v>
      </c>
      <c r="AN739" s="344">
        <f t="shared" si="237"/>
        <v>0</v>
      </c>
      <c r="AO739" s="345">
        <f t="shared" ref="AO739:AO749" si="241">AM739+AN739</f>
        <v>0</v>
      </c>
      <c r="AP739" s="573">
        <f t="shared" ref="AP739:AP749" si="242">AM739-AR739</f>
        <v>0</v>
      </c>
      <c r="AQ739" s="583">
        <f t="shared" si="240"/>
        <v>0</v>
      </c>
      <c r="AR739" s="579"/>
      <c r="AS739" s="102"/>
      <c r="AT739" s="209" t="str">
        <f>IF('1C TSrécur18'!P$17*FICHE!$C$13&lt;J739,"Forfait limité à "&amp;FICHE!$C$13&amp;"€/jour","")</f>
        <v/>
      </c>
      <c r="AU739" s="592"/>
    </row>
    <row r="740" spans="1:211" ht="13.9" hidden="1" customHeight="1">
      <c r="A740" s="309"/>
      <c r="B740" s="338"/>
      <c r="C740" s="962" t="str">
        <f>IF('1C TSrécur18'!Q$17&lt;&gt;0,'1C TSrécur18'!$B$12,"")</f>
        <v/>
      </c>
      <c r="D740" s="963"/>
      <c r="E740" s="964"/>
      <c r="F740" s="211" t="str">
        <f>IF(AND($C740='1C TSrécur18'!$B$12,'1C TSrécur18'!$B$16="récurrentes",'1C TSrécur18'!$Q$17&lt;&gt;""),'1C TSrécur18'!$Q$21,"")</f>
        <v/>
      </c>
      <c r="G740" s="235"/>
      <c r="H740" s="745">
        <v>0.21</v>
      </c>
      <c r="I740" s="747">
        <v>1</v>
      </c>
      <c r="J740" s="316"/>
      <c r="K740" s="786">
        <f t="shared" si="191"/>
        <v>0</v>
      </c>
      <c r="L740" s="539">
        <f>IF(OR('1C TSrécur18'!$B$12="",'1C TSrécur18'!Q$30=0),0,IF(AND('1C TSrécur18'!$B$12&lt;&gt;"",$K$2="Pôle",'1C TSrécur18'!$C$12="OUI"),(('1C TSrécur18'!Q$22+'1C TSrécur18'!Q$23+'1C TSrécur18'!Q$24+'1C TSrécur18'!Q$25+'1C TSrécur18'!Q$29)/'1C TSrécur18'!Q$17),IF(AND('1C TSrécur18'!$B$12&lt;&gt;"",$K$2="Pôle",'1C TSrécur18'!$C$12="NON"),(('1C TSrécur18'!Q$22+'1C TSrécur18'!Q$23+'1C TSrécur18'!Q$24+'1C TSrécur18'!Q$25+'1C TSrécur18'!Q$29)/'1C TSrécur18'!Q$30),IF(AND('1C TSrécur18'!$B$12&lt;&gt;"",$K$2&lt;&gt;"Pôle",'1C TSrécur18'!$C$12="OUI"),(('1C TSrécur18'!Q$22+'1C TSrécur18'!Q$23+'1C TSrécur18'!Q$24+'1C TSrécur18'!Q$25+'1C TSrécur18'!Q$26+'1C TSrécur18'!Q$27+'1C TSrécur18'!Q$28+'1C TSrécur18'!Q$29)/'1C TSrécur18'!Q$17),IF(AND('1C TSrécur18'!$B$12&lt;&gt;"",$K$2&lt;&gt;"Pôle",'1C TSrécur18'!$C$12="NON"),(('1C TSrécur18'!Q$22+'1C TSrécur18'!Q$23+'1C TSrécur18'!Q$24+'1C TSrécur18'!Q$25+'1C TSrécur18'!Q$26+'1C TSrécur18'!Q$27+'1C TSrécur18'!Q$28+'1C TSrécur18'!Q$29)/'1C TSrécur18'!Q$30))))))</f>
        <v>0</v>
      </c>
      <c r="M740" s="539">
        <f>IF(OR('1C TSrécur18'!$B$12="",'1C TSrécur18'!Q$30=0),0,IF(AND('1C TSrécur18'!$B$12&lt;&gt;"",$K$2="Pôle",'1C TSrécur18'!$C$12="OUI"),(('1C TSrécur18'!Q$26+'1C TSrécur18'!Q$27+'1C TSrécur18'!Q$28)/'1C TSrécur18'!Q$17),IF(AND('1C TSrécur18'!$B$12&lt;&gt;"",$K$2="Pôle",'1C TSrécur18'!$C$12="NON"),(('1C TSrécur18'!Q$26+'1C TSrécur18'!Q$27+'1C TSrécur18'!Q$28)/'1C TSrécur18'!Q$30),IF(AND('1C TSrécur18'!$B$12&lt;&gt;"",$K$2&lt;&gt;"Pôle"),0))))</f>
        <v>0</v>
      </c>
      <c r="N740" s="539">
        <f>IF(AND('1C TSrécur18'!$Q$17&lt;&gt;0,'1C TSrécur18'!$Q$30&lt;&gt;0),L740+M740,0)</f>
        <v>0</v>
      </c>
      <c r="O740" s="544" t="str">
        <f>IF(AND('1C TSrécur18'!Q$17&lt;&gt;0,'1C TSrécur18'!$C$12="OUI"),'1C TSrécur18'!Q$36/'1C TSrécur18'!Q$17,"")</f>
        <v/>
      </c>
      <c r="P740" s="545" t="str">
        <f>IF(AND('1C TSrécur18'!Q$17&lt;&gt;0,'1C TSrécur18'!$C$12="OUI"),'1C TSrécur18'!$Q$37/'1C TSrécur18'!Q$17,"")</f>
        <v/>
      </c>
      <c r="Q740" s="545" t="str">
        <f>IF(AND('1C TSrécur18'!Q$17&lt;&gt;0,'1C TSrécur18'!$C$12="OUI"),'1C TSrécur18'!$Q$38/'1C TSrécur18'!Q$17,"")</f>
        <v/>
      </c>
      <c r="R740" s="545" t="str">
        <f>IF(AND('1C TSrécur18'!Q$17&lt;&gt;0,'1C TSrécur18'!$C$12="OUI"),'1C TSrécur18'!$Q$39/'1C TSrécur18'!Q$17,"")</f>
        <v/>
      </c>
      <c r="S740" s="545" t="str">
        <f>IF(AND('1C TSrécur18'!Q$17&lt;&gt;0,'1C TSrécur18'!$C$12="OUI"),'1C TSrécur18'!$Q$40/'1C TSrécur18'!Q$17,"")</f>
        <v/>
      </c>
      <c r="T740" s="545" t="str">
        <f>IF(AND('1C TSrécur18'!Q$17&lt;&gt;0,'1C TSrécur18'!$C$12="OUI"),'1C TSrécur18'!$Q$41/'1C TSrécur18'!Q$17,"")</f>
        <v/>
      </c>
      <c r="U740" s="545" t="str">
        <f>IF(AND('1C TSrécur18'!Q$17&lt;&gt;0,'1C TSrécur18'!$C$12="OUI"),'1C TSrécur18'!$Q$42/'1C TSrécur18'!Q$17,"")</f>
        <v/>
      </c>
      <c r="V740" s="545" t="str">
        <f>IF(AND('1C TSrécur18'!Q$17&lt;&gt;0,'1C TSrécur18'!$C$12="OUI"),'1C TSrécur18'!$Q$43/'1C TSrécur18'!Q$17,"")</f>
        <v/>
      </c>
      <c r="W740" s="545" t="str">
        <f>IF(AND('1C TSrécur18'!Q$17&lt;&gt;0,'1C TSrécur18'!$C$12="OUI"),'1C TSrécur18'!$Q$44/'1C TSrécur18'!Q$17,"")</f>
        <v/>
      </c>
      <c r="X740" s="545" t="str">
        <f>IF(AND('1C TSrécur18'!Q$17&lt;&gt;0,'1C TSrécur18'!$C$12="OUI"),'1C TSrécur18'!$Q$45/'1C TSrécur18'!Q$17,"")</f>
        <v/>
      </c>
      <c r="Y740" s="545" t="str">
        <f>IF(AND('1C TSrécur18'!Q$17&lt;&gt;0,'1C TSrécur18'!$C$12="OUI"),'1C TSrécur18'!$Q$46/'1C TSrécur18'!Q$17,"")</f>
        <v/>
      </c>
      <c r="Z740" s="545" t="str">
        <f>IF(AND('1C TSrécur18'!Q$17&lt;&gt;0,'1C TSrécur18'!$C$12="OUI"),'1C TSrécur18'!$Q$47/'1C TSrécur18'!Q$17,"")</f>
        <v/>
      </c>
      <c r="AA740" s="545" t="str">
        <f>IF(AND('1C TSrécur18'!Q$17&lt;&gt;0,'1C TSrécur18'!$C$12="OUI"),'1C TSrécur18'!$Q$48/'1C TSrécur18'!Q$17,"")</f>
        <v/>
      </c>
      <c r="AB740" s="545" t="str">
        <f>IF(AND('1C TSrécur18'!Q$17&lt;&gt;0,'1C TSrécur18'!$C$12="OUI"),'1C TSrécur18'!$Q$49/'1C TSrécur18'!Q$17,"")</f>
        <v/>
      </c>
      <c r="AC740" s="545" t="str">
        <f>IF(AND('1C TSrécur18'!Q$17&lt;&gt;0,'1C TSrécur18'!$C$12="OUI"),'1C TSrécur18'!$Q$50/'1C TSrécur18'!Q$17,"")</f>
        <v/>
      </c>
      <c r="AD740" s="545" t="str">
        <f>IF(AND('1C TSrécur18'!Q$17&lt;&gt;0,'1C TSrécur18'!$C$12="OUI"),'1C TSrécur18'!$Q$51/'1C TSrécur18'!Q$17,"")</f>
        <v/>
      </c>
      <c r="AE740" s="545" t="str">
        <f>IF(AND('1C TSrécur18'!Q$17&lt;&gt;0,'1C TSrécur18'!$C$12="OUI"),'1C TSrécur18'!$Q$52/'1C TSrécur18'!Q$17,"")</f>
        <v/>
      </c>
      <c r="AF740" s="545" t="str">
        <f>IF(AND('1C TSrécur18'!Q$17&lt;&gt;0,'1C TSrécur18'!$C$12="OUI"),'1C TSrécur18'!$Q$53/'1C TSrécur18'!Q$17,"")</f>
        <v/>
      </c>
      <c r="AG740" s="545" t="str">
        <f>IF(AND('1C TSrécur18'!Q$17&lt;&gt;0,'1C TSrécur18'!$C$12="OUI"),'1C TSrécur18'!$Q$54/'1C TSrécur18'!Q$17,"")</f>
        <v/>
      </c>
      <c r="AH740" s="545" t="str">
        <f>IF(AND('1C TSrécur18'!Q$17&lt;&gt;0,'1C TSrécur18'!$C$12="OUI"),'1C TSrécur18'!$Q$55/'1C TSrécur18'!Q$17,"")</f>
        <v/>
      </c>
      <c r="AI740" s="545" t="str">
        <f>IF(AND('1C TSrécur18'!Q$17&lt;&gt;0,'1C TSrécur18'!$C$12="OUI"),'1C TSrécur18'!$Q$56/'1C TSrécur18'!Q$17,"")</f>
        <v/>
      </c>
      <c r="AJ740" s="545" t="str">
        <f>IF(AND('1C TSrécur18'!Q$17&lt;&gt;0,'1C TSrécur18'!$C$12="OUI"),'1C TSrécur18'!$Q$57/'1C TSrécur18'!Q$17,"")</f>
        <v/>
      </c>
      <c r="AK740" s="545">
        <f>IF(AND('1C TSrécur18'!Q$17&lt;&gt;0,'1C TSrécur18'!$C$12="OUI"),'1C TSrécur18'!Q$58/'1C TSrécur18'!Q$17,0)</f>
        <v>0</v>
      </c>
      <c r="AL740" s="73">
        <f>IF(AND('1C TSrécur18'!$B$12&lt;&gt;"",'1C TSrécur18'!$C$12="OUI"),N740+AK740,N740)</f>
        <v>0</v>
      </c>
      <c r="AM740" s="344">
        <f t="shared" si="236"/>
        <v>0</v>
      </c>
      <c r="AN740" s="344">
        <f t="shared" si="237"/>
        <v>0</v>
      </c>
      <c r="AO740" s="345">
        <f t="shared" si="241"/>
        <v>0</v>
      </c>
      <c r="AP740" s="573">
        <f t="shared" si="242"/>
        <v>0</v>
      </c>
      <c r="AQ740" s="583">
        <f t="shared" si="240"/>
        <v>0</v>
      </c>
      <c r="AR740" s="579"/>
      <c r="AS740" s="102"/>
      <c r="AT740" s="209" t="str">
        <f>IF('1C TSrécur18'!Q$17*FICHE!$C$13&lt;J740,"Forfait limité à "&amp;FICHE!$C$13&amp;"€/jour","")</f>
        <v/>
      </c>
      <c r="AU740" s="592"/>
    </row>
    <row r="741" spans="1:211" ht="13.9" hidden="1" customHeight="1">
      <c r="A741" s="309"/>
      <c r="B741" s="338"/>
      <c r="C741" s="962" t="str">
        <f>IF('1C TSrécur18'!R$17&lt;&gt;0,'1C TSrécur18'!$B$12,"")</f>
        <v/>
      </c>
      <c r="D741" s="963"/>
      <c r="E741" s="964"/>
      <c r="F741" s="211" t="str">
        <f>IF(AND($C741='1C TSrécur18'!$B$12,'1C TSrécur18'!$B$16="récurrentes",'1C TSrécur18'!$R$17&lt;&gt;""),'1C TSrécur18'!$R$21,"")</f>
        <v/>
      </c>
      <c r="G741" s="235"/>
      <c r="H741" s="745">
        <v>0.21</v>
      </c>
      <c r="I741" s="747">
        <v>1</v>
      </c>
      <c r="J741" s="316"/>
      <c r="K741" s="786">
        <f t="shared" si="191"/>
        <v>0</v>
      </c>
      <c r="L741" s="539">
        <f>IF(OR('1C TSrécur18'!$B$12="",'1C TSrécur18'!R$30=0),0,IF(AND('1C TSrécur18'!$B$12&lt;&gt;"",$K$2="Pôle",'1C TSrécur18'!$C$12="OUI"),(('1C TSrécur18'!R$22+'1C TSrécur18'!R$23+'1C TSrécur18'!R$24+'1C TSrécur18'!R$25+'1C TSrécur18'!R$29)/'1C TSrécur18'!R$17),IF(AND('1C TSrécur18'!$B$12&lt;&gt;"",$K$2="Pôle",'1C TSrécur18'!$C$12="NON"),(('1C TSrécur18'!R$22+'1C TSrécur18'!R$23+'1C TSrécur18'!R$24+'1C TSrécur18'!R$25+'1C TSrécur18'!R$29)/'1C TSrécur18'!R$30),IF(AND('1C TSrécur18'!$B$12&lt;&gt;"",$K$2&lt;&gt;"Pôle",'1C TSrécur18'!$C$12="OUI"),(('1C TSrécur18'!R$22+'1C TSrécur18'!R$23+'1C TSrécur18'!R$24+'1C TSrécur18'!R$25+'1C TSrécur18'!R$26+'1C TSrécur18'!R$27+'1C TSrécur18'!R$28+'1C TSrécur18'!R$29)/'1C TSrécur18'!R$17),IF(AND('1C TSrécur18'!$B$12&lt;&gt;"",$K$2&lt;&gt;"Pôle",'1C TSrécur18'!$C$12="NON"),(('1C TSrécur18'!R$22+'1C TSrécur18'!R$23+'1C TSrécur18'!R$24+'1C TSrécur18'!R$25+'1C TSrécur18'!R$26+'1C TSrécur18'!R$27+'1C TSrécur18'!R$28+'1C TSrécur18'!R$29)/'1C TSrécur18'!R$30))))))</f>
        <v>0</v>
      </c>
      <c r="M741" s="539">
        <f>IF(OR('1C TSrécur18'!$B$12="",'1C TSrécur18'!R$30=0),0,IF(AND('1C TSrécur18'!$B$12&lt;&gt;"",$K$2="Pôle",'1C TSrécur18'!$C$12="OUI"),(('1C TSrécur18'!R$26+'1C TSrécur18'!R$27+'1C TSrécur18'!R$28)/'1C TSrécur18'!R$17),IF(AND('1C TSrécur18'!$B$12&lt;&gt;"",$K$2="Pôle",'1C TSrécur18'!$C$12="NON"),(('1C TSrécur18'!R$26+'1C TSrécur18'!R$27+'1C TSrécur18'!R$28)/'1C TSrécur18'!R$30),IF(AND('1C TSrécur18'!$B$12&lt;&gt;"",$K$2&lt;&gt;"Pôle"),0))))</f>
        <v>0</v>
      </c>
      <c r="N741" s="539">
        <f>IF(AND('1C TSrécur18'!$R$17&lt;&gt;0,'1C TSrécur18'!$R$30&lt;&gt;0),L741+M741,0)</f>
        <v>0</v>
      </c>
      <c r="O741" s="544" t="str">
        <f>IF(AND('1C TSrécur18'!R$17&lt;&gt;0,'1C TSrécur18'!$C$12="OUI"),'1C TSrécur18'!R$36/'1C TSrécur18'!R$17,"")</f>
        <v/>
      </c>
      <c r="P741" s="545" t="str">
        <f>IF(AND('1C TSrécur18'!R$17&lt;&gt;0,'1C TSrécur18'!$C$12="OUI"),'1C TSrécur18'!$R$37/'1C TSrécur18'!R$17,"")</f>
        <v/>
      </c>
      <c r="Q741" s="545" t="str">
        <f>IF(AND('1C TSrécur18'!R$17&lt;&gt;0,'1C TSrécur18'!$C$12="OUI"),'1C TSrécur18'!$R$38/'1C TSrécur18'!R$17,"")</f>
        <v/>
      </c>
      <c r="R741" s="545" t="str">
        <f>IF(AND('1C TSrécur18'!R$17&lt;&gt;0,'1C TSrécur18'!$C$12="OUI"),'1C TSrécur18'!$R$39/'1C TSrécur18'!R$17,"")</f>
        <v/>
      </c>
      <c r="S741" s="545" t="str">
        <f>IF(AND('1C TSrécur18'!R$17&lt;&gt;0,'1C TSrécur18'!$C$12="OUI"),'1C TSrécur18'!$R$40/'1C TSrécur18'!R$17,"")</f>
        <v/>
      </c>
      <c r="T741" s="545" t="str">
        <f>IF(AND('1C TSrécur18'!R$17&lt;&gt;0,'1C TSrécur18'!$C$12="OUI"),'1C TSrécur18'!$R$41/'1C TSrécur18'!R$17,"")</f>
        <v/>
      </c>
      <c r="U741" s="545" t="str">
        <f>IF(AND('1C TSrécur18'!R$17&lt;&gt;0,'1C TSrécur18'!$C$12="OUI"),'1C TSrécur18'!$R$42/'1C TSrécur18'!R$17,"")</f>
        <v/>
      </c>
      <c r="V741" s="545" t="str">
        <f>IF(AND('1C TSrécur18'!R$17&lt;&gt;0,'1C TSrécur18'!$C$12="OUI"),'1C TSrécur18'!$R$43/'1C TSrécur18'!R$17,"")</f>
        <v/>
      </c>
      <c r="W741" s="545" t="str">
        <f>IF(AND('1C TSrécur18'!R$17&lt;&gt;0,'1C TSrécur18'!$C$12="OUI"),'1C TSrécur18'!$R$44/'1C TSrécur18'!R$17,"")</f>
        <v/>
      </c>
      <c r="X741" s="545" t="str">
        <f>IF(AND('1C TSrécur18'!R$17&lt;&gt;0,'1C TSrécur18'!$C$12="OUI"),'1C TSrécur18'!$R$45/'1C TSrécur18'!R$17,"")</f>
        <v/>
      </c>
      <c r="Y741" s="545" t="str">
        <f>IF(AND('1C TSrécur18'!R$17&lt;&gt;0,'1C TSrécur18'!$C$12="OUI"),'1C TSrécur18'!$R$46/'1C TSrécur18'!R$17,"")</f>
        <v/>
      </c>
      <c r="Z741" s="545" t="str">
        <f>IF(AND('1C TSrécur18'!R$17&lt;&gt;0,'1C TSrécur18'!$C$12="OUI"),'1C TSrécur18'!$R$47/'1C TSrécur18'!R$17,"")</f>
        <v/>
      </c>
      <c r="AA741" s="545" t="str">
        <f>IF(AND('1C TSrécur18'!R$17&lt;&gt;0,'1C TSrécur18'!$C$12="OUI"),'1C TSrécur18'!$R$48/'1C TSrécur18'!R$17,"")</f>
        <v/>
      </c>
      <c r="AB741" s="545" t="str">
        <f>IF(AND('1C TSrécur18'!R$17&lt;&gt;0,'1C TSrécur18'!$C$12="OUI"),'1C TSrécur18'!$R$49/'1C TSrécur18'!R$17,"")</f>
        <v/>
      </c>
      <c r="AC741" s="545" t="str">
        <f>IF(AND('1C TSrécur18'!R$17&lt;&gt;0,'1C TSrécur18'!$C$12="OUI"),'1C TSrécur18'!$R$50/'1C TSrécur18'!R$17,"")</f>
        <v/>
      </c>
      <c r="AD741" s="545" t="str">
        <f>IF(AND('1C TSrécur18'!R$17&lt;&gt;0,'1C TSrécur18'!$C$12="OUI"),'1C TSrécur18'!$R$51/'1C TSrécur18'!R$17,"")</f>
        <v/>
      </c>
      <c r="AE741" s="545" t="str">
        <f>IF(AND('1C TSrécur18'!R$17&lt;&gt;0,'1C TSrécur18'!$C$12="OUI"),'1C TSrécur18'!$R$52/'1C TSrécur18'!R$17,"")</f>
        <v/>
      </c>
      <c r="AF741" s="545" t="str">
        <f>IF(AND('1C TSrécur18'!R$17&lt;&gt;0,'1C TSrécur18'!$C$12="OUI"),'1C TSrécur18'!$R$53/'1C TSrécur18'!R$17,"")</f>
        <v/>
      </c>
      <c r="AG741" s="545" t="str">
        <f>IF(AND('1C TSrécur18'!R$17&lt;&gt;0,'1C TSrécur18'!$C$12="OUI"),'1C TSrécur18'!$R$54/'1C TSrécur18'!R$17,"")</f>
        <v/>
      </c>
      <c r="AH741" s="545" t="str">
        <f>IF(AND('1C TSrécur18'!R$17&lt;&gt;0,'1C TSrécur18'!$C$12="OUI"),'1C TSrécur18'!$R$55/'1C TSrécur18'!R$17,"")</f>
        <v/>
      </c>
      <c r="AI741" s="545" t="str">
        <f>IF(AND('1C TSrécur18'!R$17&lt;&gt;0,'1C TSrécur18'!$C$12="OUI"),'1C TSrécur18'!$R$56/'1C TSrécur18'!R$17,"")</f>
        <v/>
      </c>
      <c r="AJ741" s="545" t="str">
        <f>IF(AND('1C TSrécur18'!R$17&lt;&gt;0,'1C TSrécur18'!$C$12="OUI"),'1C TSrécur18'!$R$57/'1C TSrécur18'!R$17,"")</f>
        <v/>
      </c>
      <c r="AK741" s="545">
        <f>IF(AND('1C TSrécur18'!R$17&lt;&gt;0,'1C TSrécur18'!$C$12="OUI"),'1C TSrécur18'!R$58/'1C TSrécur18'!R$17,0)</f>
        <v>0</v>
      </c>
      <c r="AL741" s="73">
        <f>IF(AND('1C TSrécur18'!$B$12&lt;&gt;"",'1C TSrécur18'!$C$12="OUI"),N741+AK741,N741)</f>
        <v>0</v>
      </c>
      <c r="AM741" s="344">
        <f t="shared" si="236"/>
        <v>0</v>
      </c>
      <c r="AN741" s="344">
        <f t="shared" si="237"/>
        <v>0</v>
      </c>
      <c r="AO741" s="345">
        <f t="shared" si="241"/>
        <v>0</v>
      </c>
      <c r="AP741" s="573">
        <f t="shared" si="242"/>
        <v>0</v>
      </c>
      <c r="AQ741" s="583">
        <f t="shared" si="240"/>
        <v>0</v>
      </c>
      <c r="AR741" s="579"/>
      <c r="AS741" s="102"/>
      <c r="AT741" s="209" t="str">
        <f>IF('1C TSrécur18'!R$17*FICHE!$C$13&lt;J741,"Forfait limité à "&amp;FICHE!$C$13&amp;"€/jour","")</f>
        <v/>
      </c>
      <c r="AU741" s="592"/>
    </row>
    <row r="742" spans="1:211" ht="13.9" hidden="1" customHeight="1">
      <c r="A742" s="309"/>
      <c r="B742" s="338"/>
      <c r="C742" s="962" t="str">
        <f>IF('1C TSrécur18'!S$17&lt;&gt;0,'1C TSrécur18'!$B$12,"")</f>
        <v/>
      </c>
      <c r="D742" s="963"/>
      <c r="E742" s="964"/>
      <c r="F742" s="211" t="str">
        <f>IF(AND($C742='1C TSrécur18'!$B$12,'1C TSrécur18'!$B$16="récurrentes",'1C TSrécur18'!$S$17&lt;&gt;""),'1C TSrécur18'!$S$21,"")</f>
        <v/>
      </c>
      <c r="G742" s="235"/>
      <c r="H742" s="745">
        <v>0.21</v>
      </c>
      <c r="I742" s="747">
        <v>1</v>
      </c>
      <c r="J742" s="316"/>
      <c r="K742" s="786">
        <f t="shared" si="191"/>
        <v>0</v>
      </c>
      <c r="L742" s="539">
        <f>IF(OR('1C TSrécur18'!$B$12="",'1C TSrécur18'!S$30=0),0,IF(AND('1C TSrécur18'!$B$12&lt;&gt;"",$K$2="Pôle",'1C TSrécur18'!$C$12="OUI"),(('1C TSrécur18'!S$22+'1C TSrécur18'!S$23+'1C TSrécur18'!S$24+'1C TSrécur18'!S$25+'1C TSrécur18'!S$29)/'1C TSrécur18'!S$17),IF(AND('1C TSrécur18'!$B$12&lt;&gt;"",$K$2="Pôle",'1C TSrécur18'!$C$12="NON"),(('1C TSrécur18'!S$22+'1C TSrécur18'!S$23+'1C TSrécur18'!S$24+'1C TSrécur18'!S$25+'1C TSrécur18'!S$29)/'1C TSrécur18'!S$30),IF(AND('1C TSrécur18'!$B$12&lt;&gt;"",$K$2&lt;&gt;"Pôle",'1C TSrécur18'!$C$12="OUI"),(('1C TSrécur18'!S$22+'1C TSrécur18'!S$23+'1C TSrécur18'!S$24+'1C TSrécur18'!S$25+'1C TSrécur18'!S$26+'1C TSrécur18'!S$27+'1C TSrécur18'!S$28+'1C TSrécur18'!S$29)/'1C TSrécur18'!S$17),IF(AND('1C TSrécur18'!$B$12&lt;&gt;"",$K$2&lt;&gt;"Pôle",'1C TSrécur18'!$C$12="NON"),(('1C TSrécur18'!S$22+'1C TSrécur18'!S$23+'1C TSrécur18'!S$24+'1C TSrécur18'!S$25+'1C TSrécur18'!S$26+'1C TSrécur18'!S$27+'1C TSrécur18'!S$28+'1C TSrécur18'!S$29)/'1C TSrécur18'!S$30))))))</f>
        <v>0</v>
      </c>
      <c r="M742" s="539">
        <f>IF(OR('1C TSrécur18'!$B$12="",'1C TSrécur18'!S$30=0),0,IF(AND('1C TSrécur18'!$B$12&lt;&gt;"",$K$2="Pôle",'1C TSrécur18'!$C$12="OUI"),(('1C TSrécur18'!S$26+'1C TSrécur18'!S$27+'1C TSrécur18'!S$28)/'1C TSrécur18'!S$17),IF(AND('1C TSrécur18'!$B$12&lt;&gt;"",$K$2="Pôle",'1C TSrécur18'!$C$12="NON"),(('1C TSrécur18'!S$26+'1C TSrécur18'!S$27+'1C TSrécur18'!S$28)/'1C TSrécur18'!S$30),IF(AND('1C TSrécur18'!$B$12&lt;&gt;"",$K$2&lt;&gt;"Pôle"),0))))</f>
        <v>0</v>
      </c>
      <c r="N742" s="539">
        <f>IF(AND('1C TSrécur18'!$S$17&lt;&gt;0,'1C TSrécur18'!$S$30&lt;&gt;0),L742+M742,0)</f>
        <v>0</v>
      </c>
      <c r="O742" s="544" t="str">
        <f>IF(AND('1C TSrécur18'!S$17&lt;&gt;0,'1C TSrécur18'!$C$12="OUI"),'1C TSrécur18'!S$36/'1C TSrécur18'!S$17,"")</f>
        <v/>
      </c>
      <c r="P742" s="545" t="str">
        <f>IF(AND('1C TSrécur18'!S$17&lt;&gt;0,'1C TSrécur18'!$C$12="OUI"),'1C TSrécur18'!$S$37/'1C TSrécur18'!S$17,"")</f>
        <v/>
      </c>
      <c r="Q742" s="545" t="str">
        <f>IF(AND('1C TSrécur18'!S$17&lt;&gt;0,'1C TSrécur18'!$C$12="OUI"),'1C TSrécur18'!$S$38/'1C TSrécur18'!S$17,"")</f>
        <v/>
      </c>
      <c r="R742" s="545" t="str">
        <f>IF(AND('1C TSrécur18'!S$17&lt;&gt;0,'1C TSrécur18'!$C$12="OUI"),'1C TSrécur18'!$S$39/'1C TSrécur18'!S$17,"")</f>
        <v/>
      </c>
      <c r="S742" s="545" t="str">
        <f>IF(AND('1C TSrécur18'!S$17&lt;&gt;0,'1C TSrécur18'!$C$12="OUI"),'1C TSrécur18'!$S$40/'1C TSrécur18'!S$17,"")</f>
        <v/>
      </c>
      <c r="T742" s="545" t="str">
        <f>IF(AND('1C TSrécur18'!S$17&lt;&gt;0,'1C TSrécur18'!$C$12="OUI"),'1C TSrécur18'!$S$41/'1C TSrécur18'!S$17,"")</f>
        <v/>
      </c>
      <c r="U742" s="545" t="str">
        <f>IF(AND('1C TSrécur18'!S$17&lt;&gt;0,'1C TSrécur18'!$C$12="OUI"),'1C TSrécur18'!$S$42/'1C TSrécur18'!S$17,"")</f>
        <v/>
      </c>
      <c r="V742" s="545" t="str">
        <f>IF(AND('1C TSrécur18'!S$17&lt;&gt;0,'1C TSrécur18'!$C$12="OUI"),'1C TSrécur18'!$S$43/'1C TSrécur18'!S$17,"")</f>
        <v/>
      </c>
      <c r="W742" s="545" t="str">
        <f>IF(AND('1C TSrécur18'!S$17&lt;&gt;0,'1C TSrécur18'!$C$12="OUI"),'1C TSrécur18'!$S$44/'1C TSrécur18'!S$17,"")</f>
        <v/>
      </c>
      <c r="X742" s="545" t="str">
        <f>IF(AND('1C TSrécur18'!S$17&lt;&gt;0,'1C TSrécur18'!$C$12="OUI"),'1C TSrécur18'!$S$45/'1C TSrécur18'!S$17,"")</f>
        <v/>
      </c>
      <c r="Y742" s="545" t="str">
        <f>IF(AND('1C TSrécur18'!S$17&lt;&gt;0,'1C TSrécur18'!$C$12="OUI"),'1C TSrécur18'!$S$46/'1C TSrécur18'!S$17,"")</f>
        <v/>
      </c>
      <c r="Z742" s="545" t="str">
        <f>IF(AND('1C TSrécur18'!S$17&lt;&gt;0,'1C TSrécur18'!$C$12="OUI"),'1C TSrécur18'!$S$47/'1C TSrécur18'!S$17,"")</f>
        <v/>
      </c>
      <c r="AA742" s="545" t="str">
        <f>IF(AND('1C TSrécur18'!S$17&lt;&gt;0,'1C TSrécur18'!$C$12="OUI"),'1C TSrécur18'!$S$48/'1C TSrécur18'!S$17,"")</f>
        <v/>
      </c>
      <c r="AB742" s="545" t="str">
        <f>IF(AND('1C TSrécur18'!S$17&lt;&gt;0,'1C TSrécur18'!$C$12="OUI"),'1C TSrécur18'!$S$49/'1C TSrécur18'!S$17,"")</f>
        <v/>
      </c>
      <c r="AC742" s="545" t="str">
        <f>IF(AND('1C TSrécur18'!S$17&lt;&gt;0,'1C TSrécur18'!$C$12="OUI"),'1C TSrécur18'!$S$50/'1C TSrécur18'!S$17,"")</f>
        <v/>
      </c>
      <c r="AD742" s="545" t="str">
        <f>IF(AND('1C TSrécur18'!S$17&lt;&gt;0,'1C TSrécur18'!$C$12="OUI"),'1C TSrécur18'!$S$51/'1C TSrécur18'!S$17,"")</f>
        <v/>
      </c>
      <c r="AE742" s="545" t="str">
        <f>IF(AND('1C TSrécur18'!S$17&lt;&gt;0,'1C TSrécur18'!$C$12="OUI"),'1C TSrécur18'!$S$52/'1C TSrécur18'!S$17,"")</f>
        <v/>
      </c>
      <c r="AF742" s="545" t="str">
        <f>IF(AND('1C TSrécur18'!S$17&lt;&gt;0,'1C TSrécur18'!$C$12="OUI"),'1C TSrécur18'!$S$53/'1C TSrécur18'!S$17,"")</f>
        <v/>
      </c>
      <c r="AG742" s="545" t="str">
        <f>IF(AND('1C TSrécur18'!S$17&lt;&gt;0,'1C TSrécur18'!$C$12="OUI"),'1C TSrécur18'!$S$54/'1C TSrécur18'!S$17,"")</f>
        <v/>
      </c>
      <c r="AH742" s="545" t="str">
        <f>IF(AND('1C TSrécur18'!S$17&lt;&gt;0,'1C TSrécur18'!$C$12="OUI"),'1C TSrécur18'!$S$55/'1C TSrécur18'!S$17,"")</f>
        <v/>
      </c>
      <c r="AI742" s="545" t="str">
        <f>IF(AND('1C TSrécur18'!S$17&lt;&gt;0,'1C TSrécur18'!$C$12="OUI"),'1C TSrécur18'!$S$56/'1C TSrécur18'!S$17,"")</f>
        <v/>
      </c>
      <c r="AJ742" s="545" t="str">
        <f>IF(AND('1C TSrécur18'!S$17&lt;&gt;0,'1C TSrécur18'!$C$12="OUI"),'1C TSrécur18'!$S$57/'1C TSrécur18'!S$17,"")</f>
        <v/>
      </c>
      <c r="AK742" s="545">
        <f>IF(AND('1C TSrécur18'!S$17&lt;&gt;0,'1C TSrécur18'!$C$12="OUI"),'1C TSrécur18'!S$58/'1C TSrécur18'!S$17,0)</f>
        <v>0</v>
      </c>
      <c r="AL742" s="73">
        <f>IF(AND('1C TSrécur18'!$B$12&lt;&gt;"",'1C TSrécur18'!$C$12="OUI"),N742+AK742,N742)</f>
        <v>0</v>
      </c>
      <c r="AM742" s="344">
        <f t="shared" si="236"/>
        <v>0</v>
      </c>
      <c r="AN742" s="344">
        <f t="shared" si="237"/>
        <v>0</v>
      </c>
      <c r="AO742" s="345">
        <f t="shared" si="241"/>
        <v>0</v>
      </c>
      <c r="AP742" s="573">
        <f t="shared" si="242"/>
        <v>0</v>
      </c>
      <c r="AQ742" s="583">
        <f t="shared" si="240"/>
        <v>0</v>
      </c>
      <c r="AR742" s="579"/>
      <c r="AS742" s="102"/>
      <c r="AT742" s="209" t="str">
        <f>IF('1C TSrécur18'!S$17*FICHE!$C$13&lt;J742,"Forfait limité à "&amp;FICHE!$C$13&amp;"€/jour","")</f>
        <v/>
      </c>
      <c r="AU742" s="592"/>
    </row>
    <row r="743" spans="1:211" ht="13.9" hidden="1" customHeight="1">
      <c r="A743" s="309"/>
      <c r="B743" s="338"/>
      <c r="C743" s="962" t="str">
        <f>IF('1C TSrécur18'!T$17&lt;&gt;0,'1C TSrécur18'!$B$12,"")</f>
        <v/>
      </c>
      <c r="D743" s="963"/>
      <c r="E743" s="964"/>
      <c r="F743" s="211" t="str">
        <f>IF(AND($C743='1C TSrécur18'!$B$12,'1C TSrécur18'!$B$16="récurrentes",'1C TSrécur18'!$T$17&lt;&gt;""),'1C TSrécur18'!$T$21,"")</f>
        <v/>
      </c>
      <c r="G743" s="235"/>
      <c r="H743" s="745">
        <v>0.21</v>
      </c>
      <c r="I743" s="747">
        <v>1</v>
      </c>
      <c r="J743" s="316"/>
      <c r="K743" s="786">
        <f t="shared" si="191"/>
        <v>0</v>
      </c>
      <c r="L743" s="539">
        <f>IF(OR('1C TSrécur18'!$B$12="",'1C TSrécur18'!T$30=0),0,IF(AND('1C TSrécur18'!$B$12&lt;&gt;"",$K$2="Pôle",'1C TSrécur18'!$C$12="OUI"),(('1C TSrécur18'!T$22+'1C TSrécur18'!T$23+'1C TSrécur18'!T$24+'1C TSrécur18'!T$25+'1C TSrécur18'!T$29)/'1C TSrécur18'!T$17),IF(AND('1C TSrécur18'!$B$12&lt;&gt;"",$K$2="Pôle",'1C TSrécur18'!$C$12="NON"),(('1C TSrécur18'!T$22+'1C TSrécur18'!T$23+'1C TSrécur18'!T$24+'1C TSrécur18'!T$25+'1C TSrécur18'!T$29)/'1C TSrécur18'!T$30),IF(AND('1C TSrécur18'!$B$12&lt;&gt;"",$K$2&lt;&gt;"Pôle",'1C TSrécur18'!$C$12="OUI"),(('1C TSrécur18'!T$22+'1C TSrécur18'!T$23+'1C TSrécur18'!T$24+'1C TSrécur18'!T$25+'1C TSrécur18'!T$26+'1C TSrécur18'!T$27+'1C TSrécur18'!T$28+'1C TSrécur18'!T$29)/'1C TSrécur18'!T$17),IF(AND('1C TSrécur18'!$B$12&lt;&gt;"",$K$2&lt;&gt;"Pôle",'1C TSrécur18'!$C$12="NON"),(('1C TSrécur18'!T$22+'1C TSrécur18'!T$23+'1C TSrécur18'!T$24+'1C TSrécur18'!T$25+'1C TSrécur18'!T$26+'1C TSrécur18'!T$27+'1C TSrécur18'!T$28+'1C TSrécur18'!T$29)/'1C TSrécur18'!T$30))))))</f>
        <v>0</v>
      </c>
      <c r="M743" s="539">
        <f>IF(OR('1C TSrécur18'!$B$12="",'1C TSrécur18'!T$30=0),0,IF(AND('1C TSrécur18'!$B$12&lt;&gt;"",$K$2="Pôle",'1C TSrécur18'!$C$12="OUI"),(('1C TSrécur18'!T$26+'1C TSrécur18'!T$27+'1C TSrécur18'!T$28)/'1C TSrécur18'!T$17),IF(AND('1C TSrécur18'!$B$12&lt;&gt;"",$K$2="Pôle",'1C TSrécur18'!$C$12="NON"),(('1C TSrécur18'!T$26+'1C TSrécur18'!T$27+'1C TSrécur18'!T$28)/'1C TSrécur18'!T$30),IF(AND('1C TSrécur18'!$B$12&lt;&gt;"",$K$2&lt;&gt;"Pôle"),0))))</f>
        <v>0</v>
      </c>
      <c r="N743" s="539">
        <f>IF(AND('1C TSrécur18'!$T$17&lt;&gt;0,'1C TSrécur18'!$T$30&lt;&gt;0),L743+M743,0)</f>
        <v>0</v>
      </c>
      <c r="O743" s="544" t="str">
        <f>IF(AND('1C TSrécur18'!T$17&lt;&gt;0,'1C TSrécur18'!$C$12="OUI"),'1C TSrécur18'!T$36/'1C TSrécur18'!T$17,"")</f>
        <v/>
      </c>
      <c r="P743" s="545" t="str">
        <f>IF(AND('1C TSrécur18'!T$17&lt;&gt;0,'1C TSrécur18'!$C$12="OUI"),'1C TSrécur18'!$T$37/'1C TSrécur18'!T$17,"")</f>
        <v/>
      </c>
      <c r="Q743" s="545" t="str">
        <f>IF(AND('1C TSrécur18'!T$17&lt;&gt;0,'1C TSrécur18'!$C$12="OUI"),'1C TSrécur18'!$T$38/'1C TSrécur18'!T$17,"")</f>
        <v/>
      </c>
      <c r="R743" s="545" t="str">
        <f>IF(AND('1C TSrécur18'!T$17&lt;&gt;0,'1C TSrécur18'!$C$12="OUI"),'1C TSrécur18'!$T$39/'1C TSrécur18'!T$17,"")</f>
        <v/>
      </c>
      <c r="S743" s="545" t="str">
        <f>IF(AND('1C TSrécur18'!T$17&lt;&gt;0,'1C TSrécur18'!$C$12="OUI"),'1C TSrécur18'!$T$40/'1C TSrécur18'!T$17,"")</f>
        <v/>
      </c>
      <c r="T743" s="545" t="str">
        <f>IF(AND('1C TSrécur18'!T$17&lt;&gt;0,'1C TSrécur18'!$C$12="OUI"),'1C TSrécur18'!$T$41/'1C TSrécur18'!T$17,"")</f>
        <v/>
      </c>
      <c r="U743" s="545" t="str">
        <f>IF(AND('1C TSrécur18'!T$17&lt;&gt;0,'1C TSrécur18'!$C$12="OUI"),'1C TSrécur18'!$T$42/'1C TSrécur18'!T$17,"")</f>
        <v/>
      </c>
      <c r="V743" s="545" t="str">
        <f>IF(AND('1C TSrécur18'!T$17&lt;&gt;0,'1C TSrécur18'!$C$12="OUI"),'1C TSrécur18'!$T$43/'1C TSrécur18'!T$17,"")</f>
        <v/>
      </c>
      <c r="W743" s="545" t="str">
        <f>IF(AND('1C TSrécur18'!T$17&lt;&gt;0,'1C TSrécur18'!$C$12="OUI"),'1C TSrécur18'!$T$44/'1C TSrécur18'!T$17,"")</f>
        <v/>
      </c>
      <c r="X743" s="545" t="str">
        <f>IF(AND('1C TSrécur18'!T$17&lt;&gt;0,'1C TSrécur18'!$C$12="OUI"),'1C TSrécur18'!$T$45/'1C TSrécur18'!T$17,"")</f>
        <v/>
      </c>
      <c r="Y743" s="545" t="str">
        <f>IF(AND('1C TSrécur18'!T$17&lt;&gt;0,'1C TSrécur18'!$C$12="OUI"),'1C TSrécur18'!$T$46/'1C TSrécur18'!T$17,"")</f>
        <v/>
      </c>
      <c r="Z743" s="545" t="str">
        <f>IF(AND('1C TSrécur18'!T$17&lt;&gt;0,'1C TSrécur18'!$C$12="OUI"),'1C TSrécur18'!$T$47/'1C TSrécur18'!T$17,"")</f>
        <v/>
      </c>
      <c r="AA743" s="545" t="str">
        <f>IF(AND('1C TSrécur18'!T$17&lt;&gt;0,'1C TSrécur18'!$C$12="OUI"),'1C TSrécur18'!$T$48/'1C TSrécur18'!T$17,"")</f>
        <v/>
      </c>
      <c r="AB743" s="545" t="str">
        <f>IF(AND('1C TSrécur18'!T$17&lt;&gt;0,'1C TSrécur18'!$C$12="OUI"),'1C TSrécur18'!$T$49/'1C TSrécur18'!T$17,"")</f>
        <v/>
      </c>
      <c r="AC743" s="545" t="str">
        <f>IF(AND('1C TSrécur18'!T$17&lt;&gt;0,'1C TSrécur18'!$C$12="OUI"),'1C TSrécur18'!$T$50/'1C TSrécur18'!T$17,"")</f>
        <v/>
      </c>
      <c r="AD743" s="545" t="str">
        <f>IF(AND('1C TSrécur18'!T$17&lt;&gt;0,'1C TSrécur18'!$C$12="OUI"),'1C TSrécur18'!$T$51/'1C TSrécur18'!T$17,"")</f>
        <v/>
      </c>
      <c r="AE743" s="545" t="str">
        <f>IF(AND('1C TSrécur18'!T$17&lt;&gt;0,'1C TSrécur18'!$C$12="OUI"),'1C TSrécur18'!$T$52/'1C TSrécur18'!T$17,"")</f>
        <v/>
      </c>
      <c r="AF743" s="545" t="str">
        <f>IF(AND('1C TSrécur18'!T$17&lt;&gt;0,'1C TSrécur18'!$C$12="OUI"),'1C TSrécur18'!$T$53/'1C TSrécur18'!T$17,"")</f>
        <v/>
      </c>
      <c r="AG743" s="545" t="str">
        <f>IF(AND('1C TSrécur18'!T$17&lt;&gt;0,'1C TSrécur18'!$C$12="OUI"),'1C TSrécur18'!$T$54/'1C TSrécur18'!T$17,"")</f>
        <v/>
      </c>
      <c r="AH743" s="545" t="str">
        <f>IF(AND('1C TSrécur18'!T$17&lt;&gt;0,'1C TSrécur18'!$C$12="OUI"),'1C TSrécur18'!$T$55/'1C TSrécur18'!T$17,"")</f>
        <v/>
      </c>
      <c r="AI743" s="545" t="str">
        <f>IF(AND('1C TSrécur18'!T$17&lt;&gt;0,'1C TSrécur18'!$C$12="OUI"),'1C TSrécur18'!$T$56/'1C TSrécur18'!T$17,"")</f>
        <v/>
      </c>
      <c r="AJ743" s="545" t="str">
        <f>IF(AND('1C TSrécur18'!T$17&lt;&gt;0,'1C TSrécur18'!$C$12="OUI"),'1C TSrécur18'!$T$57/'1C TSrécur18'!T$17,"")</f>
        <v/>
      </c>
      <c r="AK743" s="545">
        <f>IF(AND('1C TSrécur18'!T$17&lt;&gt;0,'1C TSrécur18'!$C$12="OUI"),'1C TSrécur18'!T$58/'1C TSrécur18'!T$17,0)</f>
        <v>0</v>
      </c>
      <c r="AL743" s="73">
        <f>IF(AND('1C TSrécur18'!$B$12&lt;&gt;"",'1C TSrécur18'!$C$12="OUI"),N743+AK743,N743)</f>
        <v>0</v>
      </c>
      <c r="AM743" s="344">
        <f t="shared" si="236"/>
        <v>0</v>
      </c>
      <c r="AN743" s="344">
        <f t="shared" si="237"/>
        <v>0</v>
      </c>
      <c r="AO743" s="345">
        <f t="shared" si="241"/>
        <v>0</v>
      </c>
      <c r="AP743" s="573">
        <f t="shared" si="242"/>
        <v>0</v>
      </c>
      <c r="AQ743" s="583">
        <f t="shared" si="240"/>
        <v>0</v>
      </c>
      <c r="AR743" s="579"/>
      <c r="AS743" s="102"/>
      <c r="AT743" s="209" t="str">
        <f>IF('1C TSrécur18'!T$17*FICHE!$C$13&lt;J743,"Forfait limité à "&amp;FICHE!$C$13&amp;"€/jour","")</f>
        <v/>
      </c>
      <c r="AU743" s="592"/>
    </row>
    <row r="744" spans="1:211" ht="13.9" hidden="1" customHeight="1">
      <c r="A744" s="309"/>
      <c r="B744" s="338"/>
      <c r="C744" s="962" t="str">
        <f>IF('1C TSrécur18'!U$17&lt;&gt;0,'1C TSrécur18'!$B$12,"")</f>
        <v/>
      </c>
      <c r="D744" s="963"/>
      <c r="E744" s="964"/>
      <c r="F744" s="211" t="str">
        <f>IF(AND($C744='1C TSrécur18'!$B$12,'1C TSrécur18'!$B$16="récurrentes",'1C TSrécur18'!$U$17&lt;&gt;""),'1C TSrécur18'!$U$21,"")</f>
        <v/>
      </c>
      <c r="G744" s="235"/>
      <c r="H744" s="745">
        <v>0.21</v>
      </c>
      <c r="I744" s="747">
        <v>1</v>
      </c>
      <c r="J744" s="316"/>
      <c r="K744" s="786">
        <f t="shared" si="191"/>
        <v>0</v>
      </c>
      <c r="L744" s="539">
        <f>IF(OR('1C TSrécur18'!$B$12="",'1C TSrécur18'!U$30=0),0,IF(AND('1C TSrécur18'!$B$12&lt;&gt;"",$K$2="Pôle",'1C TSrécur18'!$C$12="OUI"),(('1C TSrécur18'!U$22+'1C TSrécur18'!U$23+'1C TSrécur18'!U$24+'1C TSrécur18'!U$25+'1C TSrécur18'!U$29)/'1C TSrécur18'!U$17),IF(AND('1C TSrécur18'!$B$12&lt;&gt;"",$K$2="Pôle",'1C TSrécur18'!$C$12="NON"),(('1C TSrécur18'!U$22+'1C TSrécur18'!U$23+'1C TSrécur18'!U$24+'1C TSrécur18'!U$25+'1C TSrécur18'!U$29)/'1C TSrécur18'!U$30),IF(AND('1C TSrécur18'!$B$12&lt;&gt;"",$K$2&lt;&gt;"Pôle",'1C TSrécur18'!$C$12="OUI"),(('1C TSrécur18'!U$22+'1C TSrécur18'!U$23+'1C TSrécur18'!U$24+'1C TSrécur18'!U$25+'1C TSrécur18'!U$26+'1C TSrécur18'!U$27+'1C TSrécur18'!U$28+'1C TSrécur18'!U$29)/'1C TSrécur18'!U$17),IF(AND('1C TSrécur18'!$B$12&lt;&gt;"",$K$2&lt;&gt;"Pôle",'1C TSrécur18'!$C$12="NON"),(('1C TSrécur18'!U$22+'1C TSrécur18'!U$23+'1C TSrécur18'!U$24+'1C TSrécur18'!U$25+'1C TSrécur18'!U$26+'1C TSrécur18'!U$27+'1C TSrécur18'!U$28+'1C TSrécur18'!U$29)/'1C TSrécur18'!U$30))))))</f>
        <v>0</v>
      </c>
      <c r="M744" s="539">
        <f>IF(OR('1C TSrécur18'!$B$12="",'1C TSrécur18'!U$30=0),0,IF(AND('1C TSrécur18'!$B$12&lt;&gt;"",$K$2="Pôle",'1C TSrécur18'!$C$12="OUI"),(('1C TSrécur18'!U$26+'1C TSrécur18'!U$27+'1C TSrécur18'!U$28)/'1C TSrécur18'!U$17),IF(AND('1C TSrécur18'!$B$12&lt;&gt;"",$K$2="Pôle",'1C TSrécur18'!$C$12="NON"),(('1C TSrécur18'!U$26+'1C TSrécur18'!U$27+'1C TSrécur18'!U$28)/'1C TSrécur18'!U$30),IF(AND('1C TSrécur18'!$B$12&lt;&gt;"",$K$2&lt;&gt;"Pôle"),0))))</f>
        <v>0</v>
      </c>
      <c r="N744" s="539">
        <f>IF(AND('1C TSrécur18'!$U$17&lt;&gt;0,'1C TSrécur18'!$U$30&lt;&gt;0),L744+M744,0)</f>
        <v>0</v>
      </c>
      <c r="O744" s="544" t="str">
        <f>IF(AND('1C TSrécur18'!U$17&lt;&gt;0,'1C TSrécur18'!$C$12="OUI"),'1C TSrécur18'!U$36/'1C TSrécur18'!U$17,"")</f>
        <v/>
      </c>
      <c r="P744" s="545" t="str">
        <f>IF(AND('1C TSrécur18'!U$17&lt;&gt;0,'1C TSrécur18'!$C$12="OUI"),'1C TSrécur18'!$U$37/'1C TSrécur18'!U$17,"")</f>
        <v/>
      </c>
      <c r="Q744" s="545" t="str">
        <f>IF(AND('1C TSrécur18'!U$17&lt;&gt;0,'1C TSrécur18'!$C$12="OUI"),'1C TSrécur18'!$U$38/'1C TSrécur18'!U$17,"")</f>
        <v/>
      </c>
      <c r="R744" s="545" t="str">
        <f>IF(AND('1C TSrécur18'!U$17&lt;&gt;0,'1C TSrécur18'!$C$12="OUI"),'1C TSrécur18'!$U$39/'1C TSrécur18'!U$17,"")</f>
        <v/>
      </c>
      <c r="S744" s="545" t="str">
        <f>IF(AND('1C TSrécur18'!U$17&lt;&gt;0,'1C TSrécur18'!$C$12="OUI"),'1C TSrécur18'!$U$40/'1C TSrécur18'!U$17,"")</f>
        <v/>
      </c>
      <c r="T744" s="545" t="str">
        <f>IF(AND('1C TSrécur18'!U$17&lt;&gt;0,'1C TSrécur18'!$C$12="OUI"),'1C TSrécur18'!$U$41/'1C TSrécur18'!U$17,"")</f>
        <v/>
      </c>
      <c r="U744" s="545" t="str">
        <f>IF(AND('1C TSrécur18'!U$17&lt;&gt;0,'1C TSrécur18'!$C$12="OUI"),'1C TSrécur18'!$U$42/'1C TSrécur18'!U$17,"")</f>
        <v/>
      </c>
      <c r="V744" s="545" t="str">
        <f>IF(AND('1C TSrécur18'!U$17&lt;&gt;0,'1C TSrécur18'!$C$12="OUI"),'1C TSrécur18'!$U$43/'1C TSrécur18'!U$17,"")</f>
        <v/>
      </c>
      <c r="W744" s="545" t="str">
        <f>IF(AND('1C TSrécur18'!U$17&lt;&gt;0,'1C TSrécur18'!$C$12="OUI"),'1C TSrécur18'!$U$44/'1C TSrécur18'!U$17,"")</f>
        <v/>
      </c>
      <c r="X744" s="545" t="str">
        <f>IF(AND('1C TSrécur18'!U$17&lt;&gt;0,'1C TSrécur18'!$C$12="OUI"),'1C TSrécur18'!$U$45/'1C TSrécur18'!U$17,"")</f>
        <v/>
      </c>
      <c r="Y744" s="545" t="str">
        <f>IF(AND('1C TSrécur18'!U$17&lt;&gt;0,'1C TSrécur18'!$C$12="OUI"),'1C TSrécur18'!$U$46/'1C TSrécur18'!U$17,"")</f>
        <v/>
      </c>
      <c r="Z744" s="545" t="str">
        <f>IF(AND('1C TSrécur18'!U$17&lt;&gt;0,'1C TSrécur18'!$C$12="OUI"),'1C TSrécur18'!$U$47/'1C TSrécur18'!U$17,"")</f>
        <v/>
      </c>
      <c r="AA744" s="545" t="str">
        <f>IF(AND('1C TSrécur18'!U$17&lt;&gt;0,'1C TSrécur18'!$C$12="OUI"),'1C TSrécur18'!$U$48/'1C TSrécur18'!U$17,"")</f>
        <v/>
      </c>
      <c r="AB744" s="545" t="str">
        <f>IF(AND('1C TSrécur18'!U$17&lt;&gt;0,'1C TSrécur18'!$C$12="OUI"),'1C TSrécur18'!$U$49/'1C TSrécur18'!U$17,"")</f>
        <v/>
      </c>
      <c r="AC744" s="545" t="str">
        <f>IF(AND('1C TSrécur18'!U$17&lt;&gt;0,'1C TSrécur18'!$C$12="OUI"),'1C TSrécur18'!$U$50/'1C TSrécur18'!U$17,"")</f>
        <v/>
      </c>
      <c r="AD744" s="545" t="str">
        <f>IF(AND('1C TSrécur18'!U$17&lt;&gt;0,'1C TSrécur18'!$C$12="OUI"),'1C TSrécur18'!$U$51/'1C TSrécur18'!U$17,"")</f>
        <v/>
      </c>
      <c r="AE744" s="545" t="str">
        <f>IF(AND('1C TSrécur18'!U$17&lt;&gt;0,'1C TSrécur18'!$C$12="OUI"),'1C TSrécur18'!$U$52/'1C TSrécur18'!U$17,"")</f>
        <v/>
      </c>
      <c r="AF744" s="545" t="str">
        <f>IF(AND('1C TSrécur18'!U$17&lt;&gt;0,'1C TSrécur18'!$C$12="OUI"),'1C TSrécur18'!$U$53/'1C TSrécur18'!U$17,"")</f>
        <v/>
      </c>
      <c r="AG744" s="545" t="str">
        <f>IF(AND('1C TSrécur18'!U$17&lt;&gt;0,'1C TSrécur18'!$C$12="OUI"),'1C TSrécur18'!$U$54/'1C TSrécur18'!U$17,"")</f>
        <v/>
      </c>
      <c r="AH744" s="545" t="str">
        <f>IF(AND('1C TSrécur18'!U$17&lt;&gt;0,'1C TSrécur18'!$C$12="OUI"),'1C TSrécur18'!$U$55/'1C TSrécur18'!U$17,"")</f>
        <v/>
      </c>
      <c r="AI744" s="545" t="str">
        <f>IF(AND('1C TSrécur18'!U$17&lt;&gt;0,'1C TSrécur18'!$C$12="OUI"),'1C TSrécur18'!$U$56/'1C TSrécur18'!U$17,"")</f>
        <v/>
      </c>
      <c r="AJ744" s="545" t="str">
        <f>IF(AND('1C TSrécur18'!U$17&lt;&gt;0,'1C TSrécur18'!$C$12="OUI"),'1C TSrécur18'!$U$57/'1C TSrécur18'!U$17,"")</f>
        <v/>
      </c>
      <c r="AK744" s="545">
        <f>IF(AND('1C TSrécur18'!U$17&lt;&gt;0,'1C TSrécur18'!$C$12="OUI"),'1C TSrécur18'!U$58/'1C TSrécur18'!U$17,0)</f>
        <v>0</v>
      </c>
      <c r="AL744" s="73">
        <f>IF(AND('1C TSrécur18'!$B$12&lt;&gt;"",'1C TSrécur18'!$C$12="OUI"),N744+AK744,N744)</f>
        <v>0</v>
      </c>
      <c r="AM744" s="344">
        <f t="shared" si="236"/>
        <v>0</v>
      </c>
      <c r="AN744" s="344">
        <f t="shared" si="237"/>
        <v>0</v>
      </c>
      <c r="AO744" s="345">
        <f t="shared" si="241"/>
        <v>0</v>
      </c>
      <c r="AP744" s="573">
        <f t="shared" si="242"/>
        <v>0</v>
      </c>
      <c r="AQ744" s="583">
        <f t="shared" si="240"/>
        <v>0</v>
      </c>
      <c r="AR744" s="579"/>
      <c r="AS744" s="102"/>
      <c r="AT744" s="209" t="str">
        <f>IF('1C TSrécur18'!U$17*FICHE!$C$13&lt;J744,"Forfait limité à "&amp;FICHE!$C$13&amp;"€/jour","")</f>
        <v/>
      </c>
      <c r="AU744" s="592"/>
    </row>
    <row r="745" spans="1:211" ht="13.9" hidden="1" customHeight="1">
      <c r="A745" s="309"/>
      <c r="B745" s="338"/>
      <c r="C745" s="962" t="str">
        <f>IF('1C TSrécur18'!V$17&lt;&gt;0,'1C TSrécur18'!$B$12,"")</f>
        <v/>
      </c>
      <c r="D745" s="963"/>
      <c r="E745" s="964"/>
      <c r="F745" s="211" t="str">
        <f>IF(AND($C745='1C TSrécur18'!$B$12,'1C TSrécur18'!$B$16="récurrentes",'1C TSrécur18'!$V$17&lt;&gt;""),'1C TSrécur18'!$V$21,"")</f>
        <v/>
      </c>
      <c r="G745" s="235"/>
      <c r="H745" s="745">
        <v>0.21</v>
      </c>
      <c r="I745" s="747">
        <v>1</v>
      </c>
      <c r="J745" s="316"/>
      <c r="K745" s="786">
        <f t="shared" si="191"/>
        <v>0</v>
      </c>
      <c r="L745" s="539">
        <f>IF(OR('1C TSrécur18'!$B$12="",'1C TSrécur18'!V$30=0),0,IF(AND('1C TSrécur18'!$B$12&lt;&gt;"",$K$2="Pôle",'1C TSrécur18'!$C$12="OUI"),(('1C TSrécur18'!V$22+'1C TSrécur18'!V$23+'1C TSrécur18'!V$24+'1C TSrécur18'!V$25+'1C TSrécur18'!V$29)/'1C TSrécur18'!V$17),IF(AND('1C TSrécur18'!$B$12&lt;&gt;"",$K$2="Pôle",'1C TSrécur18'!$C$12="NON"),(('1C TSrécur18'!V$22+'1C TSrécur18'!V$23+'1C TSrécur18'!V$24+'1C TSrécur18'!V$25+'1C TSrécur18'!V$29)/'1C TSrécur18'!V$30),IF(AND('1C TSrécur18'!$B$12&lt;&gt;"",$K$2&lt;&gt;"Pôle",'1C TSrécur18'!$C$12="OUI"),(('1C TSrécur18'!V$22+'1C TSrécur18'!V$23+'1C TSrécur18'!V$24+'1C TSrécur18'!V$25+'1C TSrécur18'!V$26+'1C TSrécur18'!V$27+'1C TSrécur18'!V$28+'1C TSrécur18'!V$29)/'1C TSrécur18'!V$17),IF(AND('1C TSrécur18'!$B$12&lt;&gt;"",$K$2&lt;&gt;"Pôle",'1C TSrécur18'!$C$12="NON"),(('1C TSrécur18'!V$22+'1C TSrécur18'!V$23+'1C TSrécur18'!V$24+'1C TSrécur18'!V$25+'1C TSrécur18'!V$26+'1C TSrécur18'!V$27+'1C TSrécur18'!V$28+'1C TSrécur18'!V$29)/'1C TSrécur18'!V$30))))))</f>
        <v>0</v>
      </c>
      <c r="M745" s="539">
        <f>IF(OR('1C TSrécur18'!$B$12="",'1C TSrécur18'!V$30=0),0,IF(AND('1C TSrécur18'!$B$12&lt;&gt;"",$K$2="Pôle",'1C TSrécur18'!$C$12="OUI"),(('1C TSrécur18'!V$26+'1C TSrécur18'!V$27+'1C TSrécur18'!V$28)/'1C TSrécur18'!V$17),IF(AND('1C TSrécur18'!$B$12&lt;&gt;"",$K$2="Pôle",'1C TSrécur18'!$C$12="NON"),(('1C TSrécur18'!V$26+'1C TSrécur18'!V$27+'1C TSrécur18'!V$28)/'1C TSrécur18'!V$30),IF(AND('1C TSrécur18'!$B$12&lt;&gt;"",$K$2&lt;&gt;"Pôle"),0))))</f>
        <v>0</v>
      </c>
      <c r="N745" s="539">
        <f>IF(AND('1C TSrécur18'!$V$17&lt;&gt;0,'1C TSrécur18'!$V$30&lt;&gt;0),L745+M745,0)</f>
        <v>0</v>
      </c>
      <c r="O745" s="544" t="str">
        <f>IF(AND('1C TSrécur18'!V$17&lt;&gt;0,'1C TSrécur18'!$C$12="OUI"),'1C TSrécur18'!V$36/'1C TSrécur18'!V$17,"")</f>
        <v/>
      </c>
      <c r="P745" s="545" t="str">
        <f>IF(AND('1C TSrécur18'!V$17&lt;&gt;0,'1C TSrécur18'!$C$12="OUI"),'1C TSrécur18'!$V$37/'1C TSrécur18'!V$17,"")</f>
        <v/>
      </c>
      <c r="Q745" s="545" t="str">
        <f>IF(AND('1C TSrécur18'!V$17&lt;&gt;0,'1C TSrécur18'!$C$12="OUI"),'1C TSrécur18'!$V$38/'1C TSrécur18'!V$17,"")</f>
        <v/>
      </c>
      <c r="R745" s="545" t="str">
        <f>IF(AND('1C TSrécur18'!V$17&lt;&gt;0,'1C TSrécur18'!$C$12="OUI"),'1C TSrécur18'!$V$39/'1C TSrécur18'!V$17,"")</f>
        <v/>
      </c>
      <c r="S745" s="545" t="str">
        <f>IF(AND('1C TSrécur18'!V$17&lt;&gt;0,'1C TSrécur18'!$C$12="OUI"),'1C TSrécur18'!$V$40/'1C TSrécur18'!V$17,"")</f>
        <v/>
      </c>
      <c r="T745" s="545" t="str">
        <f>IF(AND('1C TSrécur18'!V$17&lt;&gt;0,'1C TSrécur18'!$C$12="OUI"),'1C TSrécur18'!$V$41/'1C TSrécur18'!V$17,"")</f>
        <v/>
      </c>
      <c r="U745" s="545" t="str">
        <f>IF(AND('1C TSrécur18'!V$17&lt;&gt;0,'1C TSrécur18'!$C$12="OUI"),'1C TSrécur18'!$V$42/'1C TSrécur18'!V$17,"")</f>
        <v/>
      </c>
      <c r="V745" s="545" t="str">
        <f>IF(AND('1C TSrécur18'!V$17&lt;&gt;0,'1C TSrécur18'!$C$12="OUI"),'1C TSrécur18'!$V$43/'1C TSrécur18'!V$17,"")</f>
        <v/>
      </c>
      <c r="W745" s="545" t="str">
        <f>IF(AND('1C TSrécur18'!V$17&lt;&gt;0,'1C TSrécur18'!$C$12="OUI"),'1C TSrécur18'!$V$44/'1C TSrécur18'!V$17,"")</f>
        <v/>
      </c>
      <c r="X745" s="545" t="str">
        <f>IF(AND('1C TSrécur18'!V$17&lt;&gt;0,'1C TSrécur18'!$C$12="OUI"),'1C TSrécur18'!$V$45/'1C TSrécur18'!V$17,"")</f>
        <v/>
      </c>
      <c r="Y745" s="545" t="str">
        <f>IF(AND('1C TSrécur18'!V$17&lt;&gt;0,'1C TSrécur18'!$C$12="OUI"),'1C TSrécur18'!$V$46/'1C TSrécur18'!V$17,"")</f>
        <v/>
      </c>
      <c r="Z745" s="545" t="str">
        <f>IF(AND('1C TSrécur18'!V$17&lt;&gt;0,'1C TSrécur18'!$C$12="OUI"),'1C TSrécur18'!$V$47/'1C TSrécur18'!V$17,"")</f>
        <v/>
      </c>
      <c r="AA745" s="545" t="str">
        <f>IF(AND('1C TSrécur18'!V$17&lt;&gt;0,'1C TSrécur18'!$C$12="OUI"),'1C TSrécur18'!$V$48/'1C TSrécur18'!V$17,"")</f>
        <v/>
      </c>
      <c r="AB745" s="545" t="str">
        <f>IF(AND('1C TSrécur18'!V$17&lt;&gt;0,'1C TSrécur18'!$C$12="OUI"),'1C TSrécur18'!$V$49/'1C TSrécur18'!V$17,"")</f>
        <v/>
      </c>
      <c r="AC745" s="545" t="str">
        <f>IF(AND('1C TSrécur18'!V$17&lt;&gt;0,'1C TSrécur18'!$C$12="OUI"),'1C TSrécur18'!$V$50/'1C TSrécur18'!V$17,"")</f>
        <v/>
      </c>
      <c r="AD745" s="545" t="str">
        <f>IF(AND('1C TSrécur18'!V$17&lt;&gt;0,'1C TSrécur18'!$C$12="OUI"),'1C TSrécur18'!$V$51/'1C TSrécur18'!V$17,"")</f>
        <v/>
      </c>
      <c r="AE745" s="545" t="str">
        <f>IF(AND('1C TSrécur18'!V$17&lt;&gt;0,'1C TSrécur18'!$C$12="OUI"),'1C TSrécur18'!$V$52/'1C TSrécur18'!V$17,"")</f>
        <v/>
      </c>
      <c r="AF745" s="545" t="str">
        <f>IF(AND('1C TSrécur18'!V$17&lt;&gt;0,'1C TSrécur18'!$C$12="OUI"),'1C TSrécur18'!$V$53/'1C TSrécur18'!V$17,"")</f>
        <v/>
      </c>
      <c r="AG745" s="545" t="str">
        <f>IF(AND('1C TSrécur18'!V$17&lt;&gt;0,'1C TSrécur18'!$C$12="OUI"),'1C TSrécur18'!$V$54/'1C TSrécur18'!V$17,"")</f>
        <v/>
      </c>
      <c r="AH745" s="545" t="str">
        <f>IF(AND('1C TSrécur18'!V$17&lt;&gt;0,'1C TSrécur18'!$C$12="OUI"),'1C TSrécur18'!$V$55/'1C TSrécur18'!V$17,"")</f>
        <v/>
      </c>
      <c r="AI745" s="545" t="str">
        <f>IF(AND('1C TSrécur18'!V$17&lt;&gt;0,'1C TSrécur18'!$C$12="OUI"),'1C TSrécur18'!$V$56/'1C TSrécur18'!V$17,"")</f>
        <v/>
      </c>
      <c r="AJ745" s="545" t="str">
        <f>IF(AND('1C TSrécur18'!V$17&lt;&gt;0,'1C TSrécur18'!$C$12="OUI"),'1C TSrécur18'!$V$57/'1C TSrécur18'!V$17,"")</f>
        <v/>
      </c>
      <c r="AK745" s="545">
        <f>IF(AND('1C TSrécur18'!V$17&lt;&gt;0,'1C TSrécur18'!$C$12="OUI"),'1C TSrécur18'!V$58/'1C TSrécur18'!V$17,0)</f>
        <v>0</v>
      </c>
      <c r="AL745" s="73">
        <f>IF(AND('1C TSrécur18'!$B$12&lt;&gt;"",'1C TSrécur18'!$C$12="OUI"),N745+AK745,N745)</f>
        <v>0</v>
      </c>
      <c r="AM745" s="344">
        <f t="shared" si="236"/>
        <v>0</v>
      </c>
      <c r="AN745" s="344">
        <f t="shared" si="237"/>
        <v>0</v>
      </c>
      <c r="AO745" s="345">
        <f t="shared" si="241"/>
        <v>0</v>
      </c>
      <c r="AP745" s="573">
        <f t="shared" si="242"/>
        <v>0</v>
      </c>
      <c r="AQ745" s="583">
        <f t="shared" si="240"/>
        <v>0</v>
      </c>
      <c r="AR745" s="579"/>
      <c r="AS745" s="102"/>
      <c r="AT745" s="209" t="str">
        <f>IF('1C TSrécur18'!V$17*FICHE!$C$13&lt;J745,"Forfait limité à "&amp;FICHE!$C$13&amp;"€/jour","")</f>
        <v/>
      </c>
      <c r="AU745" s="592"/>
    </row>
    <row r="746" spans="1:211" ht="13.9" hidden="1" customHeight="1">
      <c r="A746" s="309"/>
      <c r="B746" s="338"/>
      <c r="C746" s="962" t="str">
        <f>IF('1C TSrécur18'!W$17&lt;&gt;0,'1C TSrécur18'!$B$12,"")</f>
        <v/>
      </c>
      <c r="D746" s="963"/>
      <c r="E746" s="964"/>
      <c r="F746" s="211" t="str">
        <f>IF(AND($C746='1C TSrécur18'!$B$12,'1C TSrécur18'!$B$16="récurrentes",'1C TSrécur18'!$W$17&lt;&gt;""),'1C TSrécur18'!$W$21,"")</f>
        <v/>
      </c>
      <c r="G746" s="235"/>
      <c r="H746" s="745">
        <v>0.21</v>
      </c>
      <c r="I746" s="747">
        <v>1</v>
      </c>
      <c r="J746" s="316"/>
      <c r="K746" s="786">
        <f t="shared" si="191"/>
        <v>0</v>
      </c>
      <c r="L746" s="539">
        <f>IF(OR('1C TSrécur18'!$B$12="",'1C TSrécur18'!W$30=0),0,IF(AND('1C TSrécur18'!$B$12&lt;&gt;"",$K$2="Pôle",'1C TSrécur18'!$C$12="OUI"),(('1C TSrécur18'!W$22+'1C TSrécur18'!W$23+'1C TSrécur18'!W$24+'1C TSrécur18'!W$25+'1C TSrécur18'!W$29)/'1C TSrécur18'!W$17),IF(AND('1C TSrécur18'!$B$12&lt;&gt;"",$K$2="Pôle",'1C TSrécur18'!$C$12="NON"),(('1C TSrécur18'!W$22+'1C TSrécur18'!W$23+'1C TSrécur18'!W$24+'1C TSrécur18'!W$25+'1C TSrécur18'!W$29)/'1C TSrécur18'!W$30),IF(AND('1C TSrécur18'!$B$12&lt;&gt;"",$K$2&lt;&gt;"Pôle",'1C TSrécur18'!$C$12="OUI"),(('1C TSrécur18'!W$22+'1C TSrécur18'!W$23+'1C TSrécur18'!W$24+'1C TSrécur18'!W$25+'1C TSrécur18'!W$26+'1C TSrécur18'!W$27+'1C TSrécur18'!W$28+'1C TSrécur18'!W$29)/'1C TSrécur18'!W$17),IF(AND('1C TSrécur18'!$B$12&lt;&gt;"",$K$2&lt;&gt;"Pôle",'1C TSrécur18'!$C$12="NON"),(('1C TSrécur18'!W$22+'1C TSrécur18'!W$23+'1C TSrécur18'!W$24+'1C TSrécur18'!W$25+'1C TSrécur18'!W$26+'1C TSrécur18'!W$27+'1C TSrécur18'!W$28+'1C TSrécur18'!W$29)/'1C TSrécur18'!W$30))))))</f>
        <v>0</v>
      </c>
      <c r="M746" s="539">
        <f>IF(OR('1C TSrécur18'!$B$12="",'1C TSrécur18'!W$30=0),0,IF(AND('1C TSrécur18'!$B$12&lt;&gt;"",$K$2="Pôle",'1C TSrécur18'!$C$12="OUI"),(('1C TSrécur18'!W$26+'1C TSrécur18'!W$27+'1C TSrécur18'!W$28)/'1C TSrécur18'!W$17),IF(AND('1C TSrécur18'!$B$12&lt;&gt;"",$K$2="Pôle",'1C TSrécur18'!$C$12="NON"),(('1C TSrécur18'!W$26+'1C TSrécur18'!W$27+'1C TSrécur18'!W$28)/'1C TSrécur18'!W$30),IF(AND('1C TSrécur18'!$B$12&lt;&gt;"",$K$2&lt;&gt;"Pôle"),0))))</f>
        <v>0</v>
      </c>
      <c r="N746" s="539">
        <f>IF(AND('1C TSrécur18'!$W$17&lt;&gt;0,'1C TSrécur18'!$W$30&lt;&gt;0),L746+M746,0)</f>
        <v>0</v>
      </c>
      <c r="O746" s="544" t="str">
        <f>IF(AND('1C TSrécur18'!W$17&lt;&gt;0,'1C TSrécur18'!$C$12="OUI"),'1C TSrécur18'!W$36/'1C TSrécur18'!W$17,"")</f>
        <v/>
      </c>
      <c r="P746" s="545" t="str">
        <f>IF(AND('1C TSrécur18'!W$17&lt;&gt;0,'1C TSrécur18'!$C$12="OUI"),'1C TSrécur18'!$W$37/'1C TSrécur18'!W$17,"")</f>
        <v/>
      </c>
      <c r="Q746" s="545" t="str">
        <f>IF(AND('1C TSrécur18'!W$17&lt;&gt;0,'1C TSrécur18'!$C$12="OUI"),'1C TSrécur18'!$W$38/'1C TSrécur18'!W$17,"")</f>
        <v/>
      </c>
      <c r="R746" s="545" t="str">
        <f>IF(AND('1C TSrécur18'!W$17&lt;&gt;0,'1C TSrécur18'!$C$12="OUI"),'1C TSrécur18'!$W$39/'1C TSrécur18'!W$17,"")</f>
        <v/>
      </c>
      <c r="S746" s="545" t="str">
        <f>IF(AND('1C TSrécur18'!W$17&lt;&gt;0,'1C TSrécur18'!$C$12="OUI"),'1C TSrécur18'!$W$40/'1C TSrécur18'!W$17,"")</f>
        <v/>
      </c>
      <c r="T746" s="545" t="str">
        <f>IF(AND('1C TSrécur18'!W$17&lt;&gt;0,'1C TSrécur18'!$C$12="OUI"),'1C TSrécur18'!$W$41/'1C TSrécur18'!W$17,"")</f>
        <v/>
      </c>
      <c r="U746" s="545" t="str">
        <f>IF(AND('1C TSrécur18'!W$17&lt;&gt;0,'1C TSrécur18'!$C$12="OUI"),'1C TSrécur18'!$W$42/'1C TSrécur18'!W$17,"")</f>
        <v/>
      </c>
      <c r="V746" s="545" t="str">
        <f>IF(AND('1C TSrécur18'!W$17&lt;&gt;0,'1C TSrécur18'!$C$12="OUI"),'1C TSrécur18'!$W$43/'1C TSrécur18'!W$17,"")</f>
        <v/>
      </c>
      <c r="W746" s="545" t="str">
        <f>IF(AND('1C TSrécur18'!W$17&lt;&gt;0,'1C TSrécur18'!$C$12="OUI"),'1C TSrécur18'!$W$44/'1C TSrécur18'!W$17,"")</f>
        <v/>
      </c>
      <c r="X746" s="545" t="str">
        <f>IF(AND('1C TSrécur18'!W$17&lt;&gt;0,'1C TSrécur18'!$C$12="OUI"),'1C TSrécur18'!$W$45/'1C TSrécur18'!W$17,"")</f>
        <v/>
      </c>
      <c r="Y746" s="545" t="str">
        <f>IF(AND('1C TSrécur18'!W$17&lt;&gt;0,'1C TSrécur18'!$C$12="OUI"),'1C TSrécur18'!$W$46/'1C TSrécur18'!W$17,"")</f>
        <v/>
      </c>
      <c r="Z746" s="545" t="str">
        <f>IF(AND('1C TSrécur18'!W$17&lt;&gt;0,'1C TSrécur18'!$C$12="OUI"),'1C TSrécur18'!$W$47/'1C TSrécur18'!W$17,"")</f>
        <v/>
      </c>
      <c r="AA746" s="545" t="str">
        <f>IF(AND('1C TSrécur18'!W$17&lt;&gt;0,'1C TSrécur18'!$C$12="OUI"),'1C TSrécur18'!$W$48/'1C TSrécur18'!W$17,"")</f>
        <v/>
      </c>
      <c r="AB746" s="545" t="str">
        <f>IF(AND('1C TSrécur18'!W$17&lt;&gt;0,'1C TSrécur18'!$C$12="OUI"),'1C TSrécur18'!$W$49/'1C TSrécur18'!W$17,"")</f>
        <v/>
      </c>
      <c r="AC746" s="545" t="str">
        <f>IF(AND('1C TSrécur18'!W$17&lt;&gt;0,'1C TSrécur18'!$C$12="OUI"),'1C TSrécur18'!$W$50/'1C TSrécur18'!W$17,"")</f>
        <v/>
      </c>
      <c r="AD746" s="545" t="str">
        <f>IF(AND('1C TSrécur18'!W$17&lt;&gt;0,'1C TSrécur18'!$C$12="OUI"),'1C TSrécur18'!$W$51/'1C TSrécur18'!W$17,"")</f>
        <v/>
      </c>
      <c r="AE746" s="545" t="str">
        <f>IF(AND('1C TSrécur18'!W$17&lt;&gt;0,'1C TSrécur18'!$C$12="OUI"),'1C TSrécur18'!$W$52/'1C TSrécur18'!W$17,"")</f>
        <v/>
      </c>
      <c r="AF746" s="545" t="str">
        <f>IF(AND('1C TSrécur18'!W$17&lt;&gt;0,'1C TSrécur18'!$C$12="OUI"),'1C TSrécur18'!$W$53/'1C TSrécur18'!W$17,"")</f>
        <v/>
      </c>
      <c r="AG746" s="545" t="str">
        <f>IF(AND('1C TSrécur18'!W$17&lt;&gt;0,'1C TSrécur18'!$C$12="OUI"),'1C TSrécur18'!$W$54/'1C TSrécur18'!W$17,"")</f>
        <v/>
      </c>
      <c r="AH746" s="545" t="str">
        <f>IF(AND('1C TSrécur18'!W$17&lt;&gt;0,'1C TSrécur18'!$C$12="OUI"),'1C TSrécur18'!$W$55/'1C TSrécur18'!W$17,"")</f>
        <v/>
      </c>
      <c r="AI746" s="545" t="str">
        <f>IF(AND('1C TSrécur18'!W$17&lt;&gt;0,'1C TSrécur18'!$C$12="OUI"),'1C TSrécur18'!$W$56/'1C TSrécur18'!W$17,"")</f>
        <v/>
      </c>
      <c r="AJ746" s="545" t="str">
        <f>IF(AND('1C TSrécur18'!W$17&lt;&gt;0,'1C TSrécur18'!$C$12="OUI"),'1C TSrécur18'!$W$57/'1C TSrécur18'!W$17,"")</f>
        <v/>
      </c>
      <c r="AK746" s="545">
        <f>IF(AND('1C TSrécur18'!W$17&lt;&gt;0,'1C TSrécur18'!$C$12="OUI"),'1C TSrécur18'!W$58/'1C TSrécur18'!W$17,0)</f>
        <v>0</v>
      </c>
      <c r="AL746" s="73">
        <f>IF(AND('1C TSrécur18'!$B$12&lt;&gt;"",'1C TSrécur18'!$C$12="OUI"),N746+AK746,N746)</f>
        <v>0</v>
      </c>
      <c r="AM746" s="344">
        <f t="shared" si="236"/>
        <v>0</v>
      </c>
      <c r="AN746" s="344">
        <f t="shared" si="237"/>
        <v>0</v>
      </c>
      <c r="AO746" s="345">
        <f t="shared" si="241"/>
        <v>0</v>
      </c>
      <c r="AP746" s="573">
        <f t="shared" si="242"/>
        <v>0</v>
      </c>
      <c r="AQ746" s="583">
        <f t="shared" si="240"/>
        <v>0</v>
      </c>
      <c r="AR746" s="579"/>
      <c r="AS746" s="102"/>
      <c r="AT746" s="209" t="str">
        <f>IF('1C TSrécur18'!W$17*FICHE!$C$13&lt;J746,"Forfait limité à "&amp;FICHE!$C$13&amp;"€/jour","")</f>
        <v/>
      </c>
      <c r="AU746" s="592"/>
    </row>
    <row r="747" spans="1:211" ht="13.9" hidden="1" customHeight="1">
      <c r="A747" s="309"/>
      <c r="B747" s="338"/>
      <c r="C747" s="962" t="str">
        <f>IF('1C TSrécur18'!X$17&lt;&gt;0,'1C TSrécur18'!$B$12,"")</f>
        <v/>
      </c>
      <c r="D747" s="963"/>
      <c r="E747" s="964"/>
      <c r="F747" s="211" t="str">
        <f>IF(AND($C747='1C TSrécur18'!$B$12,'1C TSrécur18'!$B$16="récurrentes",'1C TSrécur18'!$X$17&lt;&gt;""),'1C TSrécur18'!$X$21,"")</f>
        <v/>
      </c>
      <c r="G747" s="235"/>
      <c r="H747" s="745">
        <v>0.21</v>
      </c>
      <c r="I747" s="747">
        <v>1</v>
      </c>
      <c r="J747" s="316"/>
      <c r="K747" s="786">
        <f t="shared" si="191"/>
        <v>0</v>
      </c>
      <c r="L747" s="539">
        <f>IF(OR('1C TSrécur18'!$B$12="",'1C TSrécur18'!X$30=0),0,IF(AND('1C TSrécur18'!$B$12&lt;&gt;"",$K$2="Pôle",'1C TSrécur18'!$C$12="OUI"),(('1C TSrécur18'!X$22+'1C TSrécur18'!X$23+'1C TSrécur18'!X$24+'1C TSrécur18'!X$25+'1C TSrécur18'!X$29)/'1C TSrécur18'!X$17),IF(AND('1C TSrécur18'!$B$12&lt;&gt;"",$K$2="Pôle",'1C TSrécur18'!$C$12="NON"),(('1C TSrécur18'!X$22+'1C TSrécur18'!X$23+'1C TSrécur18'!X$24+'1C TSrécur18'!X$25+'1C TSrécur18'!X$29)/'1C TSrécur18'!X$30),IF(AND('1C TSrécur18'!$B$12&lt;&gt;"",$K$2&lt;&gt;"Pôle",'1C TSrécur18'!$C$12="OUI"),(('1C TSrécur18'!X$22+'1C TSrécur18'!X$23+'1C TSrécur18'!X$24+'1C TSrécur18'!X$25+'1C TSrécur18'!X$26+'1C TSrécur18'!X$27+'1C TSrécur18'!X$28+'1C TSrécur18'!X$29)/'1C TSrécur18'!X$17),IF(AND('1C TSrécur18'!$B$12&lt;&gt;"",$K$2&lt;&gt;"Pôle",'1C TSrécur18'!$C$12="NON"),(('1C TSrécur18'!X$22+'1C TSrécur18'!X$23+'1C TSrécur18'!X$24+'1C TSrécur18'!X$25+'1C TSrécur18'!X$26+'1C TSrécur18'!X$27+'1C TSrécur18'!X$28+'1C TSrécur18'!X$29)/'1C TSrécur18'!X$30))))))</f>
        <v>0</v>
      </c>
      <c r="M747" s="539">
        <f>IF(OR('1C TSrécur18'!$B$12="",'1C TSrécur18'!X$30=0),0,IF(AND('1C TSrécur18'!$B$12&lt;&gt;"",$K$2="Pôle",'1C TSrécur18'!$C$12="OUI"),(('1C TSrécur18'!X$26+'1C TSrécur18'!X$27+'1C TSrécur18'!X$28)/'1C TSrécur18'!X$17),IF(AND('1C TSrécur18'!$B$12&lt;&gt;"",$K$2="Pôle",'1C TSrécur18'!$C$12="NON"),(('1C TSrécur18'!X$26+'1C TSrécur18'!X$27+'1C TSrécur18'!X$28)/'1C TSrécur18'!X$30),IF(AND('1C TSrécur18'!$B$12&lt;&gt;"",$K$2&lt;&gt;"Pôle"),0))))</f>
        <v>0</v>
      </c>
      <c r="N747" s="539">
        <f>IF(AND('1C TSrécur18'!$X$17&lt;&gt;0,'1C TSrécur18'!$X$30&lt;&gt;0),L747+M747,0)</f>
        <v>0</v>
      </c>
      <c r="O747" s="544" t="str">
        <f>IF(AND('1C TSrécur18'!X$17&lt;&gt;0,'1C TSrécur18'!$C$12="OUI"),'1C TSrécur18'!X$36/'1C TSrécur18'!X$17,"")</f>
        <v/>
      </c>
      <c r="P747" s="545" t="str">
        <f>IF(AND('1C TSrécur18'!X$17&lt;&gt;0,'1C TSrécur18'!$C$12="OUI"),'1C TSrécur18'!$X$37/'1C TSrécur18'!X$17,"")</f>
        <v/>
      </c>
      <c r="Q747" s="545" t="str">
        <f>IF(AND('1C TSrécur18'!X$17&lt;&gt;0,'1C TSrécur18'!$C$12="OUI"),'1C TSrécur18'!$X$38/'1C TSrécur18'!X$17,"")</f>
        <v/>
      </c>
      <c r="R747" s="545" t="str">
        <f>IF(AND('1C TSrécur18'!X$17&lt;&gt;0,'1C TSrécur18'!$C$12="OUI"),'1C TSrécur18'!$X$39/'1C TSrécur18'!X$17,"")</f>
        <v/>
      </c>
      <c r="S747" s="545" t="str">
        <f>IF(AND('1C TSrécur18'!X$17&lt;&gt;0,'1C TSrécur18'!$C$12="OUI"),'1C TSrécur18'!$X$40/'1C TSrécur18'!X$17,"")</f>
        <v/>
      </c>
      <c r="T747" s="545" t="str">
        <f>IF(AND('1C TSrécur18'!X$17&lt;&gt;0,'1C TSrécur18'!$C$12="OUI"),'1C TSrécur18'!$X$41/'1C TSrécur18'!X$17,"")</f>
        <v/>
      </c>
      <c r="U747" s="545" t="str">
        <f>IF(AND('1C TSrécur18'!X$17&lt;&gt;0,'1C TSrécur18'!$C$12="OUI"),'1C TSrécur18'!$X$42/'1C TSrécur18'!X$17,"")</f>
        <v/>
      </c>
      <c r="V747" s="545" t="str">
        <f>IF(AND('1C TSrécur18'!X$17&lt;&gt;0,'1C TSrécur18'!$C$12="OUI"),'1C TSrécur18'!$X$43/'1C TSrécur18'!X$17,"")</f>
        <v/>
      </c>
      <c r="W747" s="545" t="str">
        <f>IF(AND('1C TSrécur18'!X$17&lt;&gt;0,'1C TSrécur18'!$C$12="OUI"),'1C TSrécur18'!$X$44/'1C TSrécur18'!X$17,"")</f>
        <v/>
      </c>
      <c r="X747" s="545" t="str">
        <f>IF(AND('1C TSrécur18'!X$17&lt;&gt;0,'1C TSrécur18'!$C$12="OUI"),'1C TSrécur18'!$X$45/'1C TSrécur18'!X$17,"")</f>
        <v/>
      </c>
      <c r="Y747" s="545" t="str">
        <f>IF(AND('1C TSrécur18'!X$17&lt;&gt;0,'1C TSrécur18'!$C$12="OUI"),'1C TSrécur18'!$X$46/'1C TSrécur18'!X$17,"")</f>
        <v/>
      </c>
      <c r="Z747" s="545" t="str">
        <f>IF(AND('1C TSrécur18'!X$17&lt;&gt;0,'1C TSrécur18'!$C$12="OUI"),'1C TSrécur18'!$X$47/'1C TSrécur18'!X$17,"")</f>
        <v/>
      </c>
      <c r="AA747" s="545" t="str">
        <f>IF(AND('1C TSrécur18'!X$17&lt;&gt;0,'1C TSrécur18'!$C$12="OUI"),'1C TSrécur18'!$X$48/'1C TSrécur18'!X$17,"")</f>
        <v/>
      </c>
      <c r="AB747" s="545" t="str">
        <f>IF(AND('1C TSrécur18'!X$17&lt;&gt;0,'1C TSrécur18'!$C$12="OUI"),'1C TSrécur18'!$X$49/'1C TSrécur18'!X$17,"")</f>
        <v/>
      </c>
      <c r="AC747" s="545" t="str">
        <f>IF(AND('1C TSrécur18'!X$17&lt;&gt;0,'1C TSrécur18'!$C$12="OUI"),'1C TSrécur18'!$X$50/'1C TSrécur18'!X$17,"")</f>
        <v/>
      </c>
      <c r="AD747" s="545" t="str">
        <f>IF(AND('1C TSrécur18'!X$17&lt;&gt;0,'1C TSrécur18'!$C$12="OUI"),'1C TSrécur18'!$X$51/'1C TSrécur18'!X$17,"")</f>
        <v/>
      </c>
      <c r="AE747" s="545" t="str">
        <f>IF(AND('1C TSrécur18'!X$17&lt;&gt;0,'1C TSrécur18'!$C$12="OUI"),'1C TSrécur18'!$X$52/'1C TSrécur18'!X$17,"")</f>
        <v/>
      </c>
      <c r="AF747" s="545" t="str">
        <f>IF(AND('1C TSrécur18'!X$17&lt;&gt;0,'1C TSrécur18'!$C$12="OUI"),'1C TSrécur18'!$X$53/'1C TSrécur18'!X$17,"")</f>
        <v/>
      </c>
      <c r="AG747" s="545" t="str">
        <f>IF(AND('1C TSrécur18'!X$17&lt;&gt;0,'1C TSrécur18'!$C$12="OUI"),'1C TSrécur18'!$X$54/'1C TSrécur18'!X$17,"")</f>
        <v/>
      </c>
      <c r="AH747" s="545" t="str">
        <f>IF(AND('1C TSrécur18'!X$17&lt;&gt;0,'1C TSrécur18'!$C$12="OUI"),'1C TSrécur18'!$X$55/'1C TSrécur18'!X$17,"")</f>
        <v/>
      </c>
      <c r="AI747" s="545" t="str">
        <f>IF(AND('1C TSrécur18'!X$17&lt;&gt;0,'1C TSrécur18'!$C$12="OUI"),'1C TSrécur18'!$X$56/'1C TSrécur18'!X$17,"")</f>
        <v/>
      </c>
      <c r="AJ747" s="545" t="str">
        <f>IF(AND('1C TSrécur18'!X$17&lt;&gt;0,'1C TSrécur18'!$C$12="OUI"),'1C TSrécur18'!$X$57/'1C TSrécur18'!X$17,"")</f>
        <v/>
      </c>
      <c r="AK747" s="545">
        <f>IF(AND('1C TSrécur18'!X$17&lt;&gt;0,'1C TSrécur18'!$C$12="OUI"),'1C TSrécur18'!X$58/'1C TSrécur18'!X$17,0)</f>
        <v>0</v>
      </c>
      <c r="AL747" s="73">
        <f>IF(AND('1C TSrécur18'!$B$12&lt;&gt;"",'1C TSrécur18'!$C$12="OUI"),N747+AK747,N747)</f>
        <v>0</v>
      </c>
      <c r="AM747" s="344">
        <f t="shared" si="236"/>
        <v>0</v>
      </c>
      <c r="AN747" s="344">
        <f t="shared" si="237"/>
        <v>0</v>
      </c>
      <c r="AO747" s="345">
        <f t="shared" si="241"/>
        <v>0</v>
      </c>
      <c r="AP747" s="573">
        <f t="shared" si="242"/>
        <v>0</v>
      </c>
      <c r="AQ747" s="583">
        <f t="shared" si="240"/>
        <v>0</v>
      </c>
      <c r="AR747" s="579"/>
      <c r="AS747" s="102"/>
      <c r="AT747" s="209" t="str">
        <f>IF('1C TSrécur18'!X$17*FICHE!$C$13&lt;J747,"Forfait limité à "&amp;FICHE!$C$13&amp;"€/jour","")</f>
        <v/>
      </c>
      <c r="AU747" s="592"/>
    </row>
    <row r="748" spans="1:211" ht="13.9" hidden="1" customHeight="1">
      <c r="A748" s="309"/>
      <c r="B748" s="338"/>
      <c r="C748" s="962" t="str">
        <f>IF('1C TSrécur18'!Y$17&lt;&gt;0,'1C TSrécur18'!$B$12,"")</f>
        <v/>
      </c>
      <c r="D748" s="963"/>
      <c r="E748" s="964"/>
      <c r="F748" s="211" t="str">
        <f>IF(AND($C748='1C TSrécur18'!$B$12,'1C TSrécur18'!$B$16="récurrentes",'1C TSrécur18'!$Y$17&lt;&gt;""),'1C TSrécur18'!$Y$21,"")</f>
        <v/>
      </c>
      <c r="G748" s="235"/>
      <c r="H748" s="745">
        <v>0.21</v>
      </c>
      <c r="I748" s="747">
        <v>1</v>
      </c>
      <c r="J748" s="316"/>
      <c r="K748" s="786">
        <f t="shared" si="191"/>
        <v>0</v>
      </c>
      <c r="L748" s="539">
        <f>IF(OR('1C TSrécur18'!$B$12="",'1C TSrécur18'!Y$30=0),0,IF(AND('1C TSrécur18'!$B$12&lt;&gt;"",$K$2="Pôle",'1C TSrécur18'!$C$12="OUI"),(('1C TSrécur18'!Y$22+'1C TSrécur18'!Y$23+'1C TSrécur18'!Y$24+'1C TSrécur18'!Y$25+'1C TSrécur18'!Y$29)/'1C TSrécur18'!Y$17),IF(AND('1C TSrécur18'!$B$12&lt;&gt;"",$K$2="Pôle",'1C TSrécur18'!$C$12="NON"),(('1C TSrécur18'!Y$22+'1C TSrécur18'!Y$23+'1C TSrécur18'!Y$24+'1C TSrécur18'!Y$25+'1C TSrécur18'!Y$29)/'1C TSrécur18'!Y$30),IF(AND('1C TSrécur18'!$B$12&lt;&gt;"",$K$2&lt;&gt;"Pôle",'1C TSrécur18'!$C$12="OUI"),(('1C TSrécur18'!Y$22+'1C TSrécur18'!Y$23+'1C TSrécur18'!Y$24+'1C TSrécur18'!Y$25+'1C TSrécur18'!Y$26+'1C TSrécur18'!Y$27+'1C TSrécur18'!Y$28+'1C TSrécur18'!Y$29)/'1C TSrécur18'!Y$17),IF(AND('1C TSrécur18'!$B$12&lt;&gt;"",$K$2&lt;&gt;"Pôle",'1C TSrécur18'!$C$12="NON"),(('1C TSrécur18'!Y$22+'1C TSrécur18'!Y$23+'1C TSrécur18'!Y$24+'1C TSrécur18'!Y$25+'1C TSrécur18'!Y$26+'1C TSrécur18'!Y$27+'1C TSrécur18'!Y$28+'1C TSrécur18'!Y$29)/'1C TSrécur18'!Y$30))))))</f>
        <v>0</v>
      </c>
      <c r="M748" s="539">
        <f>IF(OR('1C TSrécur18'!$B$12="",'1C TSrécur18'!Y$30=0),0,IF(AND('1C TSrécur18'!$B$12&lt;&gt;"",$K$2="Pôle",'1C TSrécur18'!$C$12="OUI"),(('1C TSrécur18'!Y$26+'1C TSrécur18'!Y$27+'1C TSrécur18'!Y$28)/'1C TSrécur18'!Y$17),IF(AND('1C TSrécur18'!$B$12&lt;&gt;"",$K$2="Pôle",'1C TSrécur18'!$C$12="NON"),(('1C TSrécur18'!Y$26+'1C TSrécur18'!Y$27+'1C TSrécur18'!Y$28)/'1C TSrécur18'!Y$30),IF(AND('1C TSrécur18'!$B$12&lt;&gt;"",$K$2&lt;&gt;"Pôle"),0))))</f>
        <v>0</v>
      </c>
      <c r="N748" s="539">
        <f>IF(AND('1C TSrécur18'!$Y$17&lt;&gt;0,'1C TSrécur18'!$Y$30&lt;&gt;0),L748+M748,0)</f>
        <v>0</v>
      </c>
      <c r="O748" s="544" t="str">
        <f>IF(AND('1C TSrécur18'!Y$17&lt;&gt;0,'1C TSrécur18'!$C$12="OUI"),'1C TSrécur18'!Y$36/'1C TSrécur18'!Y$17,"")</f>
        <v/>
      </c>
      <c r="P748" s="545" t="str">
        <f>IF(AND('1C TSrécur18'!Y$17&lt;&gt;0,'1C TSrécur18'!$C$12="OUI"),'1C TSrécur18'!$Y$37/'1C TSrécur18'!Y$17,"")</f>
        <v/>
      </c>
      <c r="Q748" s="545" t="str">
        <f>IF(AND('1C TSrécur18'!Y$17&lt;&gt;0,'1C TSrécur18'!$C$12="OUI"),'1C TSrécur18'!$Y$38/'1C TSrécur18'!Y$17,"")</f>
        <v/>
      </c>
      <c r="R748" s="545" t="str">
        <f>IF(AND('1C TSrécur18'!Y$17&lt;&gt;0,'1C TSrécur18'!$C$12="OUI"),'1C TSrécur18'!$Y$39/'1C TSrécur18'!Y$17,"")</f>
        <v/>
      </c>
      <c r="S748" s="545" t="str">
        <f>IF(AND('1C TSrécur18'!Y$17&lt;&gt;0,'1C TSrécur18'!$C$12="OUI"),'1C TSrécur18'!$Y$40/'1C TSrécur18'!Y$17,"")</f>
        <v/>
      </c>
      <c r="T748" s="545" t="str">
        <f>IF(AND('1C TSrécur18'!Y$17&lt;&gt;0,'1C TSrécur18'!$C$12="OUI"),'1C TSrécur18'!$Y$41/'1C TSrécur18'!Y$17,"")</f>
        <v/>
      </c>
      <c r="U748" s="545" t="str">
        <f>IF(AND('1C TSrécur18'!Y$17&lt;&gt;0,'1C TSrécur18'!$C$12="OUI"),'1C TSrécur18'!$Y$42/'1C TSrécur18'!Y$17,"")</f>
        <v/>
      </c>
      <c r="V748" s="545" t="str">
        <f>IF(AND('1C TSrécur18'!Y$17&lt;&gt;0,'1C TSrécur18'!$C$12="OUI"),'1C TSrécur18'!$Y$43/'1C TSrécur18'!Y$17,"")</f>
        <v/>
      </c>
      <c r="W748" s="545" t="str">
        <f>IF(AND('1C TSrécur18'!Y$17&lt;&gt;0,'1C TSrécur18'!$C$12="OUI"),'1C TSrécur18'!$Y$44/'1C TSrécur18'!Y$17,"")</f>
        <v/>
      </c>
      <c r="X748" s="545" t="str">
        <f>IF(AND('1C TSrécur18'!Y$17&lt;&gt;0,'1C TSrécur18'!$C$12="OUI"),'1C TSrécur18'!$Y$45/'1C TSrécur18'!Y$17,"")</f>
        <v/>
      </c>
      <c r="Y748" s="545" t="str">
        <f>IF(AND('1C TSrécur18'!Y$17&lt;&gt;0,'1C TSrécur18'!$C$12="OUI"),'1C TSrécur18'!$Y$46/'1C TSrécur18'!Y$17,"")</f>
        <v/>
      </c>
      <c r="Z748" s="545" t="str">
        <f>IF(AND('1C TSrécur18'!Y$17&lt;&gt;0,'1C TSrécur18'!$C$12="OUI"),'1C TSrécur18'!$Y$47/'1C TSrécur18'!Y$17,"")</f>
        <v/>
      </c>
      <c r="AA748" s="545" t="str">
        <f>IF(AND('1C TSrécur18'!Y$17&lt;&gt;0,'1C TSrécur18'!$C$12="OUI"),'1C TSrécur18'!$Y$48/'1C TSrécur18'!Y$17,"")</f>
        <v/>
      </c>
      <c r="AB748" s="545" t="str">
        <f>IF(AND('1C TSrécur18'!Y$17&lt;&gt;0,'1C TSrécur18'!$C$12="OUI"),'1C TSrécur18'!$Y$49/'1C TSrécur18'!Y$17,"")</f>
        <v/>
      </c>
      <c r="AC748" s="545" t="str">
        <f>IF(AND('1C TSrécur18'!Y$17&lt;&gt;0,'1C TSrécur18'!$C$12="OUI"),'1C TSrécur18'!$Y$50/'1C TSrécur18'!Y$17,"")</f>
        <v/>
      </c>
      <c r="AD748" s="545" t="str">
        <f>IF(AND('1C TSrécur18'!Y$17&lt;&gt;0,'1C TSrécur18'!$C$12="OUI"),'1C TSrécur18'!$Y$51/'1C TSrécur18'!Y$17,"")</f>
        <v/>
      </c>
      <c r="AE748" s="545" t="str">
        <f>IF(AND('1C TSrécur18'!Y$17&lt;&gt;0,'1C TSrécur18'!$C$12="OUI"),'1C TSrécur18'!$Y$52/'1C TSrécur18'!Y$17,"")</f>
        <v/>
      </c>
      <c r="AF748" s="545" t="str">
        <f>IF(AND('1C TSrécur18'!Y$17&lt;&gt;0,'1C TSrécur18'!$C$12="OUI"),'1C TSrécur18'!$Y$53/'1C TSrécur18'!Y$17,"")</f>
        <v/>
      </c>
      <c r="AG748" s="545" t="str">
        <f>IF(AND('1C TSrécur18'!Y$17&lt;&gt;0,'1C TSrécur18'!$C$12="OUI"),'1C TSrécur18'!$Y$54/'1C TSrécur18'!Y$17,"")</f>
        <v/>
      </c>
      <c r="AH748" s="545" t="str">
        <f>IF(AND('1C TSrécur18'!Y$17&lt;&gt;0,'1C TSrécur18'!$C$12="OUI"),'1C TSrécur18'!$Y$55/'1C TSrécur18'!Y$17,"")</f>
        <v/>
      </c>
      <c r="AI748" s="545" t="str">
        <f>IF(AND('1C TSrécur18'!Y$17&lt;&gt;0,'1C TSrécur18'!$C$12="OUI"),'1C TSrécur18'!$Y$56/'1C TSrécur18'!Y$17,"")</f>
        <v/>
      </c>
      <c r="AJ748" s="545" t="str">
        <f>IF(AND('1C TSrécur18'!Y$17&lt;&gt;0,'1C TSrécur18'!$C$12="OUI"),'1C TSrécur18'!$Y$57/'1C TSrécur18'!Y$17,"")</f>
        <v/>
      </c>
      <c r="AK748" s="545">
        <f>IF(AND('1C TSrécur18'!Y$17&lt;&gt;0,'1C TSrécur18'!$C$12="OUI"),'1C TSrécur18'!Y$58/'1C TSrécur18'!Y$17,0)</f>
        <v>0</v>
      </c>
      <c r="AL748" s="73">
        <f>IF(AND('1C TSrécur18'!$B$12&lt;&gt;"",'1C TSrécur18'!$C$12="OUI"),N748+AK748,N748)</f>
        <v>0</v>
      </c>
      <c r="AM748" s="344">
        <f t="shared" si="236"/>
        <v>0</v>
      </c>
      <c r="AN748" s="344">
        <f t="shared" si="237"/>
        <v>0</v>
      </c>
      <c r="AO748" s="345">
        <f t="shared" si="241"/>
        <v>0</v>
      </c>
      <c r="AP748" s="573">
        <f t="shared" si="242"/>
        <v>0</v>
      </c>
      <c r="AQ748" s="583">
        <f t="shared" si="240"/>
        <v>0</v>
      </c>
      <c r="AR748" s="579"/>
      <c r="AS748" s="102"/>
      <c r="AT748" s="209" t="str">
        <f>IF('1C TSrécur18'!Y$17*FICHE!$C$13&lt;J748,"Forfait limité à "&amp;FICHE!$C$13&amp;"€/jour","")</f>
        <v/>
      </c>
      <c r="AU748" s="592"/>
    </row>
    <row r="749" spans="1:211" s="767" customFormat="1" ht="13.9" hidden="1" customHeight="1">
      <c r="A749" s="819"/>
      <c r="B749" s="820"/>
      <c r="C749" s="965" t="str">
        <f>IF('1C TSrécur18'!Z$17&lt;&gt;0,'1C TSrécur18'!$B$12,"")</f>
        <v/>
      </c>
      <c r="D749" s="966"/>
      <c r="E749" s="967"/>
      <c r="F749" s="821" t="str">
        <f>IF(AND($C749='1C TSrécur18'!$B$12,'1C TSrécur18'!$B$16="récurrentes",'1C TSrécur18'!$Z$17&lt;&gt;""),'1C TSrécur18'!$Z$21,"")</f>
        <v/>
      </c>
      <c r="G749" s="833"/>
      <c r="H749" s="834">
        <v>0.21</v>
      </c>
      <c r="I749" s="835">
        <v>1</v>
      </c>
      <c r="J749" s="822"/>
      <c r="K749" s="836">
        <f t="shared" si="191"/>
        <v>0</v>
      </c>
      <c r="L749" s="837">
        <f>IF(OR('1C TSrécur18'!$B$12="",'1C TSrécur18'!Z$30=0),0,IF(AND('1C TSrécur18'!$B$12&lt;&gt;"",$K$2="Pôle",'1C TSrécur18'!$C$12="OUI"),(('1C TSrécur18'!Z$22+'1C TSrécur18'!Z$23+'1C TSrécur18'!Z$24+'1C TSrécur18'!Z$25+'1C TSrécur18'!Z$29)/'1C TSrécur18'!Z$17),IF(AND('1C TSrécur18'!$B$12&lt;&gt;"",$K$2="Pôle",'1C TSrécur18'!$C$12="NON"),(('1C TSrécur18'!Z$22+'1C TSrécur18'!Z$23+'1C TSrécur18'!Z$24+'1C TSrécur18'!Z$25+'1C TSrécur18'!Z$29)/'1C TSrécur18'!Z$30),IF(AND('1C TSrécur18'!$B$12&lt;&gt;"",$K$2&lt;&gt;"Pôle",'1C TSrécur18'!$C$12="OUI"),(('1C TSrécur18'!Z$22+'1C TSrécur18'!Z$23+'1C TSrécur18'!Z$24+'1C TSrécur18'!Z$25+'1C TSrécur18'!Z$26+'1C TSrécur18'!Z$27+'1C TSrécur18'!Z$28+'1C TSrécur18'!Z$29)/'1C TSrécur18'!Z$17),IF(AND('1C TSrécur18'!$B$12&lt;&gt;"",$K$2&lt;&gt;"Pôle",'1C TSrécur18'!$C$12="NON"),(('1C TSrécur18'!Z$22+'1C TSrécur18'!Z$23+'1C TSrécur18'!Z$24+'1C TSrécur18'!Z$25+'1C TSrécur18'!Z$26+'1C TSrécur18'!Z$27+'1C TSrécur18'!Z$28+'1C TSrécur18'!Z$29)/'1C TSrécur18'!Z$30))))))</f>
        <v>0</v>
      </c>
      <c r="M749" s="837">
        <f>IF(OR('1C TSrécur18'!$B$12="",'1C TSrécur18'!Z$30=0),0,IF(AND('1C TSrécur18'!$B$12&lt;&gt;"",$K$2="Pôle",'1C TSrécur18'!$C$12="OUI"),(('1C TSrécur18'!Z$26+'1C TSrécur18'!Z$27+'1C TSrécur18'!Z$28)/'1C TSrécur18'!Z$17),IF(AND('1C TSrécur18'!$B$12&lt;&gt;"",$K$2="Pôle",'1C TSrécur18'!$C$12="NON"),(('1C TSrécur18'!Z$26+'1C TSrécur18'!Z$27+'1C TSrécur18'!Z$28)/'1C TSrécur18'!Z$30),IF(AND('1C TSrécur18'!$B$12&lt;&gt;"",$K$2&lt;&gt;"Pôle"),0))))</f>
        <v>0</v>
      </c>
      <c r="N749" s="837">
        <f>IF(AND('1C TSrécur18'!$Z$17&lt;&gt;0,'1C TSrécur18'!$Z$30&lt;&gt;0),L749+M749,0)</f>
        <v>0</v>
      </c>
      <c r="O749" s="838" t="str">
        <f>IF(AND('1C TSrécur18'!Z$17&lt;&gt;0,'1C TSrécur18'!$C$12="OUI"),'1C TSrécur18'!Z$36/'1C TSrécur18'!Z$17,"")</f>
        <v/>
      </c>
      <c r="P749" s="839" t="str">
        <f>IF(AND('1C TSrécur18'!Z$17&lt;&gt;0,'1C TSrécur18'!$C$12="OUI"),'1C TSrécur18'!$Z$37/'1C TSrécur18'!Z$17,"")</f>
        <v/>
      </c>
      <c r="Q749" s="839" t="str">
        <f>IF(AND('1C TSrécur18'!Z$17&lt;&gt;0,'1C TSrécur18'!$C$12="OUI"),'1C TSrécur18'!$Z$38/'1C TSrécur18'!Z$17,"")</f>
        <v/>
      </c>
      <c r="R749" s="839" t="str">
        <f>IF(AND('1C TSrécur18'!Z$17&lt;&gt;0,'1C TSrécur18'!$C$12="OUI"),'1C TSrécur18'!$Z$39/'1C TSrécur18'!Z$17,"")</f>
        <v/>
      </c>
      <c r="S749" s="839" t="str">
        <f>IF(AND('1C TSrécur18'!Z$17&lt;&gt;0,'1C TSrécur18'!$C$12="OUI"),'1C TSrécur18'!$Z$40/'1C TSrécur18'!Z$17,"")</f>
        <v/>
      </c>
      <c r="T749" s="839" t="str">
        <f>IF(AND('1C TSrécur18'!Z$17&lt;&gt;0,'1C TSrécur18'!$C$12="OUI"),'1C TSrécur18'!$Z$41/'1C TSrécur18'!Z$17,"")</f>
        <v/>
      </c>
      <c r="U749" s="839" t="str">
        <f>IF(AND('1C TSrécur18'!Z$17&lt;&gt;0,'1C TSrécur18'!$C$12="OUI"),'1C TSrécur18'!$Z$42/'1C TSrécur18'!Z$17,"")</f>
        <v/>
      </c>
      <c r="V749" s="839" t="str">
        <f>IF(AND('1C TSrécur18'!Z$17&lt;&gt;0,'1C TSrécur18'!$C$12="OUI"),'1C TSrécur18'!$Z$43/'1C TSrécur18'!Z$17,"")</f>
        <v/>
      </c>
      <c r="W749" s="839" t="str">
        <f>IF(AND('1C TSrécur18'!Z$17&lt;&gt;0,'1C TSrécur18'!$C$12="OUI"),'1C TSrécur18'!$Z$44/'1C TSrécur18'!Z$17,"")</f>
        <v/>
      </c>
      <c r="X749" s="839" t="str">
        <f>IF(AND('1C TSrécur18'!Z$17&lt;&gt;0,'1C TSrécur18'!$C$12="OUI"),'1C TSrécur18'!$Z$45/'1C TSrécur18'!Z$17,"")</f>
        <v/>
      </c>
      <c r="Y749" s="839" t="str">
        <f>IF(AND('1C TSrécur18'!Z$17&lt;&gt;0,'1C TSrécur18'!$C$12="OUI"),'1C TSrécur18'!$Z$46/'1C TSrécur18'!Z$17,"")</f>
        <v/>
      </c>
      <c r="Z749" s="839" t="str">
        <f>IF(AND('1C TSrécur18'!Z$17&lt;&gt;0,'1C TSrécur18'!$C$12="OUI"),'1C TSrécur18'!$Z$47/'1C TSrécur18'!Z$17,"")</f>
        <v/>
      </c>
      <c r="AA749" s="839" t="str">
        <f>IF(AND('1C TSrécur18'!Z$17&lt;&gt;0,'1C TSrécur18'!$C$12="OUI"),'1C TSrécur18'!$Z$48/'1C TSrécur18'!Z$17,"")</f>
        <v/>
      </c>
      <c r="AB749" s="839" t="str">
        <f>IF(AND('1C TSrécur18'!Z$17&lt;&gt;0,'1C TSrécur18'!$C$12="OUI"),'1C TSrécur18'!$Z$49/'1C TSrécur18'!Z$17,"")</f>
        <v/>
      </c>
      <c r="AC749" s="839" t="str">
        <f>IF(AND('1C TSrécur18'!Z$17&lt;&gt;0,'1C TSrécur18'!$C$12="OUI"),'1C TSrécur18'!$Z$50/'1C TSrécur18'!Z$17,"")</f>
        <v/>
      </c>
      <c r="AD749" s="839" t="str">
        <f>IF(AND('1C TSrécur18'!Z$17&lt;&gt;0,'1C TSrécur18'!$C$12="OUI"),'1C TSrécur18'!$Z$51/'1C TSrécur18'!Z$17,"")</f>
        <v/>
      </c>
      <c r="AE749" s="839" t="str">
        <f>IF(AND('1C TSrécur18'!Z$17&lt;&gt;0,'1C TSrécur18'!$C$12="OUI"),'1C TSrécur18'!$Z$52/'1C TSrécur18'!Z$17,"")</f>
        <v/>
      </c>
      <c r="AF749" s="839" t="str">
        <f>IF(AND('1C TSrécur18'!Z$17&lt;&gt;0,'1C TSrécur18'!$C$12="OUI"),'1C TSrécur18'!$Z$53/'1C TSrécur18'!Z$17,"")</f>
        <v/>
      </c>
      <c r="AG749" s="839" t="str">
        <f>IF(AND('1C TSrécur18'!Z$17&lt;&gt;0,'1C TSrécur18'!$C$12="OUI"),'1C TSrécur18'!$Z$54/'1C TSrécur18'!Z$17,"")</f>
        <v/>
      </c>
      <c r="AH749" s="839" t="str">
        <f>IF(AND('1C TSrécur18'!Z$17&lt;&gt;0,'1C TSrécur18'!$C$12="OUI"),'1C TSrécur18'!$Z$55/'1C TSrécur18'!Z$17,"")</f>
        <v/>
      </c>
      <c r="AI749" s="839" t="str">
        <f>IF(AND('1C TSrécur18'!Z$17&lt;&gt;0,'1C TSrécur18'!$C$12="OUI"),'1C TSrécur18'!$Z$56/'1C TSrécur18'!Z$17,"")</f>
        <v/>
      </c>
      <c r="AJ749" s="839" t="str">
        <f>IF(AND('1C TSrécur18'!Z$17&lt;&gt;0,'1C TSrécur18'!$C$12="OUI"),'1C TSrécur18'!$Z$57/'1C TSrécur18'!Z$17,"")</f>
        <v/>
      </c>
      <c r="AK749" s="839">
        <f>IF(AND('1C TSrécur18'!Z$17&lt;&gt;0,'1C TSrécur18'!$C$12="OUI"),'1C TSrécur18'!Z$58/'1C TSrécur18'!Z$17,0)</f>
        <v>0</v>
      </c>
      <c r="AL749" s="823">
        <f>IF(AND('1C TSrécur18'!$B$12&lt;&gt;"",'1C TSrécur18'!$C$12="OUI"),N749+AK749,N749)</f>
        <v>0</v>
      </c>
      <c r="AM749" s="840">
        <f t="shared" si="236"/>
        <v>0</v>
      </c>
      <c r="AN749" s="840">
        <f t="shared" si="237"/>
        <v>0</v>
      </c>
      <c r="AO749" s="841">
        <f t="shared" si="241"/>
        <v>0</v>
      </c>
      <c r="AP749" s="576">
        <f t="shared" si="242"/>
        <v>0</v>
      </c>
      <c r="AQ749" s="585">
        <f t="shared" si="240"/>
        <v>0</v>
      </c>
      <c r="AR749" s="581"/>
      <c r="AS749" s="215"/>
      <c r="AT749" s="214" t="str">
        <f>IF('1C TSrécur18'!Z$17*FICHE!$C$13&lt;J749,"Forfait limité à "&amp;FICHE!$C$13&amp;"€/jour","")</f>
        <v/>
      </c>
      <c r="AU749" s="788"/>
      <c r="AV749" s="824"/>
      <c r="AW749" s="824"/>
      <c r="AX749" s="824"/>
      <c r="AY749" s="824"/>
      <c r="AZ749" s="824"/>
    </row>
    <row r="750" spans="1:211" s="862" customFormat="1" ht="13.9" hidden="1" customHeight="1">
      <c r="A750" s="843"/>
      <c r="B750" s="844"/>
      <c r="C750" s="968" t="str">
        <f>IF('1C TSrécur19'!C$17&lt;&gt;0,'1C TSrécur19'!$B$12,"")</f>
        <v/>
      </c>
      <c r="D750" s="969"/>
      <c r="E750" s="970"/>
      <c r="F750" s="845" t="str">
        <f>IF(AND($C750='1C TSrécur19'!$B$12,'1C TSrécur19'!$B$16="récurrentes",'1C TSrécur19'!$C$17&lt;&gt;""),'1C TSrécur19'!$C$21,"")</f>
        <v/>
      </c>
      <c r="G750" s="846"/>
      <c r="H750" s="847">
        <v>0.21</v>
      </c>
      <c r="I750" s="847">
        <v>1</v>
      </c>
      <c r="J750" s="848"/>
      <c r="K750" s="849">
        <f t="shared" ref="K750:K773" si="243">J750+(J750*H750)</f>
        <v>0</v>
      </c>
      <c r="L750" s="850">
        <f>IF(OR('1C TSrécur19'!$B$12="",'1C TSrécur19'!C$30=0),0,IF(AND('1C TSrécur19'!$B$12&lt;&gt;"",$K$2="Pôle",'1C TSrécur19'!$C$12="OUI"),(('1C TSrécur19'!C$22+'1C TSrécur19'!C$23+'1C TSrécur19'!C$24+'1C TSrécur19'!C$25+'1C TSrécur19'!C$29)/'1C TSrécur19'!C$17),IF(AND('1C TSrécur19'!$B$12&lt;&gt;"",$K$2="Pôle",'1C TSrécur19'!$C$12="NON"),(('1C TSrécur19'!C$22+'1C TSrécur19'!C$23+'1C TSrécur19'!C$24+'1C TSrécur19'!C$25+'1C TSrécur19'!C$29)/'1C TSrécur19'!C$30),IF(AND('1C TSrécur19'!$B$12&lt;&gt;"",$K$2&lt;&gt;"Pôle",'1C TSrécur19'!$C$12="OUI"),(('1C TSrécur19'!C$22+'1C TSrécur19'!C$23+'1C TSrécur19'!C$24+'1C TSrécur19'!C$25+'1C TSrécur19'!C$26+'1C TSrécur19'!C$27+'1C TSrécur19'!C$28+'1C TSrécur19'!C$29)/'1C TSrécur19'!C$17),IF(AND('1C TSrécur19'!$B$12&lt;&gt;"",$K$2&lt;&gt;"Pôle",'1C TSrécur19'!$C$12="NON"),(('1C TSrécur19'!C$22+'1C TSrécur19'!C$23+'1C TSrécur19'!C$24+'1C TSrécur19'!C$25+'1C TSrécur19'!C$26+'1C TSrécur19'!C$27+'1C TSrécur19'!C$28+'1C TSrécur19'!C$29)/'1C TSrécur19'!C$30))))))</f>
        <v>0</v>
      </c>
      <c r="M750" s="850">
        <f>IF(OR('1C TSrécur19'!$B$12="",'1C TSrécur19'!C$30=0),0,IF(AND('1C TSrécur19'!$B$12&lt;&gt;"",$K$2="Pôle",'1C TSrécur19'!$C$12="OUI"),(('1C TSrécur19'!C$26+'1C TSrécur19'!C$27+'1C TSrécur19'!C$28)/'1C TSrécur19'!C$17),IF(AND('1C TSrécur19'!$B$12&lt;&gt;"",$K$2="Pôle",'1C TSrécur19'!$C$12="NON"),(('1C TSrécur19'!C$26+'1C TSrécur19'!C$27+'1C TSrécur19'!C$28)/'1C TSrécur19'!C$30),IF(AND('1C TSrécur19'!$B$12&lt;&gt;"",$K$2&lt;&gt;"Pôle"),0))))</f>
        <v>0</v>
      </c>
      <c r="N750" s="850">
        <f>IF(AND('1C TSrécur19'!$C$17&lt;&gt;0,'1C TSrécur19'!$C$30&lt;&gt;0),L750+M750,0)</f>
        <v>0</v>
      </c>
      <c r="O750" s="851" t="str">
        <f>IF(AND('1C TSrécur19'!C$17&lt;&gt;0,'1C TSrécur19'!$C$12="OUI"),'1C TSrécur19'!C$36/'1C TSrécur19'!C$17,"")</f>
        <v/>
      </c>
      <c r="P750" s="852" t="str">
        <f>IF(AND('1C TSrécur19'!C$17&lt;&gt;0,'1C TSrécur19'!$C$12="OUI"),'1C TSrécur19'!$C$37/'1C TSrécur19'!C$17,"")</f>
        <v/>
      </c>
      <c r="Q750" s="852" t="str">
        <f>IF(AND('1C TSrécur19'!C$17&lt;&gt;0,'1C TSrécur19'!$C$12="OUI"),'1C TSrécur19'!$C$38/'1C TSrécur19'!C$17,"")</f>
        <v/>
      </c>
      <c r="R750" s="852" t="str">
        <f>IF(AND('1C TSrécur19'!C$17&lt;&gt;0,'1C TSrécur19'!$C$12="OUI"),'1C TSrécur19'!$C$39/'1C TSrécur19'!C$17,"")</f>
        <v/>
      </c>
      <c r="S750" s="852" t="str">
        <f>IF(AND('1C TSrécur19'!C$17&lt;&gt;0,'1C TSrécur19'!$C$12="OUI"),'1C TSrécur19'!$C$40/'1C TSrécur19'!C$17,"")</f>
        <v/>
      </c>
      <c r="T750" s="852" t="str">
        <f>IF(AND('1C TSrécur19'!C$17&lt;&gt;0,'1C TSrécur19'!$C$12="OUI"),'1C TSrécur19'!$C$41/'1C TSrécur19'!C$17,"")</f>
        <v/>
      </c>
      <c r="U750" s="852" t="str">
        <f>IF(AND('1C TSrécur19'!C$17&lt;&gt;0,'1C TSrécur19'!$C$12="OUI"),'1C TSrécur19'!$C$42/'1C TSrécur19'!C$17,"")</f>
        <v/>
      </c>
      <c r="V750" s="852" t="str">
        <f>IF(AND('1C TSrécur19'!C$17&lt;&gt;0,'1C TSrécur19'!$C$12="OUI"),'1C TSrécur19'!$C$43/'1C TSrécur19'!C$17,"")</f>
        <v/>
      </c>
      <c r="W750" s="852" t="str">
        <f>IF(AND('1C TSrécur19'!C$17&lt;&gt;0,'1C TSrécur19'!$C$12="OUI"),'1C TSrécur19'!$C$44/'1C TSrécur19'!C$17,"")</f>
        <v/>
      </c>
      <c r="X750" s="852" t="str">
        <f>IF(AND('1C TSrécur19'!C$17&lt;&gt;0,'1C TSrécur19'!$C$12="OUI"),'1C TSrécur19'!$C$45/'1C TSrécur19'!C$17,"")</f>
        <v/>
      </c>
      <c r="Y750" s="852" t="str">
        <f>IF(AND('1C TSrécur19'!C$17&lt;&gt;0,'1C TSrécur19'!$C$12="OUI"),'1C TSrécur19'!$C$46/'1C TSrécur19'!C$17,"")</f>
        <v/>
      </c>
      <c r="Z750" s="852" t="str">
        <f>IF(AND('1C TSrécur19'!C$17&lt;&gt;0,'1C TSrécur19'!$C$12="OUI"),'1C TSrécur19'!$C$47/'1C TSrécur19'!C$17,"")</f>
        <v/>
      </c>
      <c r="AA750" s="852" t="str">
        <f>IF(AND('1C TSrécur19'!C$17&lt;&gt;0,'1C TSrécur19'!$C$12="OUI"),'1C TSrécur19'!$C$48/'1C TSrécur19'!C$17,"")</f>
        <v/>
      </c>
      <c r="AB750" s="852" t="str">
        <f>IF(AND('1C TSrécur19'!C$17&lt;&gt;0,'1C TSrécur19'!$C$12="OUI"),'1C TSrécur19'!$C$49/'1C TSrécur19'!C$17,"")</f>
        <v/>
      </c>
      <c r="AC750" s="852" t="str">
        <f>IF(AND('1C TSrécur19'!C$17&lt;&gt;0,'1C TSrécur19'!$C$12="OUI"),'1C TSrécur19'!$C$50/'1C TSrécur19'!C$17,"")</f>
        <v/>
      </c>
      <c r="AD750" s="852" t="str">
        <f>IF(AND('1C TSrécur19'!C$17&lt;&gt;0,'1C TSrécur19'!$C$12="OUI"),'1C TSrécur19'!$C$51/'1C TSrécur19'!C$17,"")</f>
        <v/>
      </c>
      <c r="AE750" s="852" t="str">
        <f>IF(AND('1C TSrécur19'!C$17&lt;&gt;0,'1C TSrécur19'!$C$12="OUI"),'1C TSrécur19'!$C$52/'1C TSrécur19'!C$17,"")</f>
        <v/>
      </c>
      <c r="AF750" s="852" t="str">
        <f>IF(AND('1C TSrécur19'!C$17&lt;&gt;0,'1C TSrécur19'!$C$12="OUI"),'1C TSrécur19'!$C$53/'1C TSrécur19'!C$17,"")</f>
        <v/>
      </c>
      <c r="AG750" s="852" t="str">
        <f>IF(AND('1C TSrécur19'!C$17&lt;&gt;0,'1C TSrécur19'!$C$12="OUI"),'1C TSrécur19'!$C$54/'1C TSrécur19'!C$17,"")</f>
        <v/>
      </c>
      <c r="AH750" s="852" t="str">
        <f>IF(AND('1C TSrécur19'!C$17&lt;&gt;0,'1C TSrécur19'!$C$12="OUI"),'1C TSrécur19'!$C$55/'1C TSrécur19'!C$17,"")</f>
        <v/>
      </c>
      <c r="AI750" s="852" t="str">
        <f>IF(AND('1C TSrécur19'!C$17&lt;&gt;0,'1C TSrécur19'!$C$12="OUI"),'1C TSrécur19'!$C$56/'1C TSrécur19'!C$17,"")</f>
        <v/>
      </c>
      <c r="AJ750" s="852" t="str">
        <f>IF(AND('1C TSrécur19'!C$17&lt;&gt;0,'1C TSrécur19'!$C$12="OUI"),'1C TSrécur19'!$C$57/'1C TSrécur19'!C$17,"")</f>
        <v/>
      </c>
      <c r="AK750" s="852">
        <f>IF(AND('1C TSrécur19'!C$17&lt;&gt;0,'1C TSrécur19'!$C$12="OUI"),'1C TSrécur19'!C$58/'1C TSrécur19'!C$17,0)</f>
        <v>0</v>
      </c>
      <c r="AL750" s="853">
        <f>IF(AND('1C TSrécur19'!$B$12&lt;&gt;"",'1C TSrécur19'!$C$12="OUI"),N750+AK750,N750)</f>
        <v>0</v>
      </c>
      <c r="AM750" s="854">
        <f t="shared" si="186"/>
        <v>0</v>
      </c>
      <c r="AN750" s="854">
        <f t="shared" si="187"/>
        <v>0</v>
      </c>
      <c r="AO750" s="855">
        <f>AM750+AN750</f>
        <v>0</v>
      </c>
      <c r="AP750" s="856">
        <f>AM750-AR750</f>
        <v>0</v>
      </c>
      <c r="AQ750" s="857">
        <f t="shared" ref="AQ750:AQ754" si="244">IF(M750=0,0,AN750-AS750)</f>
        <v>0</v>
      </c>
      <c r="AR750" s="858"/>
      <c r="AS750" s="859"/>
      <c r="AT750" s="860" t="str">
        <f>IF(('1C TSrécur19'!C$17*FICHE!$C$13)&lt;J750,"Forfait limité à "&amp;FICHE!$C$13&amp;"€/jour","")</f>
        <v/>
      </c>
      <c r="AU750" s="861"/>
      <c r="AV750" s="907"/>
      <c r="AW750" s="907"/>
      <c r="AX750" s="907"/>
      <c r="AY750" s="907"/>
      <c r="AZ750" s="907"/>
      <c r="BA750" s="767"/>
      <c r="BB750" s="767"/>
      <c r="BC750" s="767"/>
      <c r="BD750" s="767"/>
      <c r="BE750" s="767"/>
      <c r="BF750" s="767"/>
      <c r="BG750" s="767"/>
      <c r="BH750" s="767"/>
      <c r="BI750" s="767"/>
      <c r="BJ750" s="767"/>
      <c r="BK750" s="767"/>
      <c r="BL750" s="767"/>
      <c r="BM750" s="767"/>
      <c r="BN750" s="767"/>
      <c r="BO750" s="767"/>
      <c r="BP750" s="767"/>
      <c r="BQ750" s="767"/>
      <c r="BR750" s="767"/>
      <c r="BS750" s="767"/>
      <c r="BT750" s="767"/>
      <c r="BU750" s="767"/>
      <c r="BV750" s="767"/>
      <c r="BW750" s="767"/>
      <c r="BX750" s="767"/>
      <c r="BY750" s="767"/>
      <c r="BZ750" s="767"/>
      <c r="CA750" s="767"/>
      <c r="CB750" s="767"/>
      <c r="CC750" s="767"/>
      <c r="CD750" s="767"/>
      <c r="CE750" s="767"/>
      <c r="CF750" s="767"/>
      <c r="CG750" s="767"/>
      <c r="CH750" s="767"/>
      <c r="CI750" s="767"/>
      <c r="CJ750" s="767"/>
      <c r="CK750" s="767"/>
      <c r="CL750" s="767"/>
      <c r="CM750" s="767"/>
      <c r="CN750" s="767"/>
      <c r="CO750" s="767"/>
      <c r="CP750" s="767"/>
      <c r="CQ750" s="767"/>
      <c r="CR750" s="767"/>
      <c r="CS750" s="767"/>
      <c r="CT750" s="767"/>
      <c r="CU750" s="767"/>
      <c r="CV750" s="767"/>
      <c r="CW750" s="767"/>
      <c r="CX750" s="767"/>
      <c r="CY750" s="767"/>
      <c r="CZ750" s="767"/>
      <c r="DA750" s="767"/>
      <c r="DB750" s="767"/>
      <c r="DC750" s="767"/>
      <c r="DD750" s="767"/>
      <c r="DE750" s="767"/>
      <c r="DF750" s="767"/>
      <c r="DG750" s="767"/>
      <c r="DH750" s="767"/>
      <c r="DI750" s="767"/>
      <c r="DJ750" s="767"/>
      <c r="DK750" s="767"/>
      <c r="DL750" s="767"/>
      <c r="DM750" s="767"/>
      <c r="DN750" s="767"/>
      <c r="DO750" s="767"/>
      <c r="DP750" s="767"/>
      <c r="DQ750" s="767"/>
      <c r="DR750" s="767"/>
      <c r="DS750" s="767"/>
      <c r="DT750" s="767"/>
      <c r="DU750" s="767"/>
      <c r="DV750" s="767"/>
      <c r="DW750" s="767"/>
      <c r="DX750" s="767"/>
      <c r="DY750" s="767"/>
      <c r="DZ750" s="767"/>
      <c r="EA750" s="767"/>
      <c r="EB750" s="767"/>
      <c r="EC750" s="767"/>
      <c r="ED750" s="767"/>
      <c r="EE750" s="767"/>
      <c r="EF750" s="767"/>
      <c r="EG750" s="767"/>
      <c r="EH750" s="767"/>
      <c r="EI750" s="767"/>
      <c r="EJ750" s="767"/>
      <c r="EK750" s="767"/>
      <c r="EL750" s="767"/>
      <c r="EM750" s="767"/>
      <c r="EN750" s="767"/>
      <c r="EO750" s="767"/>
      <c r="EP750" s="767"/>
      <c r="EQ750" s="767"/>
      <c r="ER750" s="767"/>
      <c r="ES750" s="767"/>
      <c r="ET750" s="767"/>
      <c r="EU750" s="767"/>
      <c r="EV750" s="767"/>
      <c r="EW750" s="767"/>
      <c r="EX750" s="767"/>
      <c r="EY750" s="767"/>
      <c r="EZ750" s="767"/>
      <c r="FA750" s="767"/>
      <c r="FB750" s="767"/>
      <c r="FC750" s="767"/>
      <c r="FD750" s="767"/>
      <c r="FE750" s="767"/>
      <c r="FF750" s="767"/>
      <c r="FG750" s="767"/>
      <c r="FH750" s="767"/>
      <c r="FI750" s="767"/>
      <c r="FJ750" s="767"/>
      <c r="FK750" s="767"/>
      <c r="FL750" s="767"/>
      <c r="FM750" s="767"/>
      <c r="FN750" s="767"/>
      <c r="FO750" s="767"/>
      <c r="FP750" s="767"/>
      <c r="FQ750" s="767"/>
      <c r="FR750" s="767"/>
      <c r="FS750" s="767"/>
      <c r="FT750" s="767"/>
      <c r="FU750" s="767"/>
      <c r="FV750" s="767"/>
      <c r="FW750" s="767"/>
      <c r="FX750" s="767"/>
      <c r="FY750" s="767"/>
      <c r="FZ750" s="767"/>
      <c r="GA750" s="767"/>
      <c r="GB750" s="767"/>
      <c r="GC750" s="767"/>
      <c r="GD750" s="767"/>
      <c r="GE750" s="767"/>
      <c r="GF750" s="767"/>
      <c r="GG750" s="767"/>
      <c r="GH750" s="767"/>
      <c r="GI750" s="767"/>
      <c r="GJ750" s="767"/>
      <c r="GK750" s="767"/>
      <c r="GL750" s="767"/>
      <c r="GM750" s="767"/>
      <c r="GN750" s="767"/>
      <c r="GO750" s="767"/>
      <c r="GP750" s="767"/>
      <c r="GQ750" s="767"/>
      <c r="GR750" s="767"/>
      <c r="GS750" s="767"/>
      <c r="GT750" s="767"/>
      <c r="GU750" s="767"/>
      <c r="GV750" s="767"/>
      <c r="GW750" s="767"/>
      <c r="GX750" s="767"/>
      <c r="GY750" s="767"/>
      <c r="GZ750" s="767"/>
      <c r="HA750" s="767"/>
      <c r="HB750" s="767"/>
      <c r="HC750" s="767"/>
    </row>
    <row r="751" spans="1:211" s="864" customFormat="1" ht="13.9" hidden="1" customHeight="1">
      <c r="A751" s="307"/>
      <c r="B751" s="351"/>
      <c r="C751" s="971" t="str">
        <f>IF('1C TSrécur19'!D$17&lt;&gt;0,'1C TSrécur19'!$B$12,"")</f>
        <v/>
      </c>
      <c r="D751" s="972"/>
      <c r="E751" s="973"/>
      <c r="F751" s="93" t="str">
        <f>IF(AND($C751='1C TSrécur19'!$B$12,'1C TSrécur19'!$B$16="récurrentes",'1C TSrécur19'!$D$17&lt;&gt;""),'1C TSrécur19'!$D$21,"")</f>
        <v/>
      </c>
      <c r="G751" s="863"/>
      <c r="H751" s="745">
        <v>0.21</v>
      </c>
      <c r="I751" s="747">
        <v>1</v>
      </c>
      <c r="J751" s="312"/>
      <c r="K751" s="680">
        <f t="shared" si="243"/>
        <v>0</v>
      </c>
      <c r="L751" s="527">
        <f>IF(OR('1C TSrécur19'!$B$12="",'1C TSrécur19'!D$30=0),0,IF(AND('1C TSrécur19'!$B$12&lt;&gt;"",$K$2="Pôle",'1C TSrécur19'!$C$12="OUI"),(('1C TSrécur19'!D$22+'1C TSrécur19'!D$23+'1C TSrécur19'!D$24+'1C TSrécur19'!D$25+'1C TSrécur19'!D$29)/'1C TSrécur19'!D$17),IF(AND('1C TSrécur19'!$B$12&lt;&gt;"",$K$2="Pôle",'1C TSrécur19'!$C$12="NON"),(('1C TSrécur19'!D$22+'1C TSrécur19'!D$23+'1C TSrécur19'!D$24+'1C TSrécur19'!D$25+'1C TSrécur19'!D$29)/'1C TSrécur19'!D$30),IF(AND('1C TSrécur19'!$B$12&lt;&gt;"",$K$2&lt;&gt;"Pôle",'1C TSrécur19'!$C$12="OUI"),(('1C TSrécur19'!D$22+'1C TSrécur19'!D$23+'1C TSrécur19'!D$24+'1C TSrécur19'!D$25+'1C TSrécur19'!D$26+'1C TSrécur19'!D$27+'1C TSrécur19'!D$28+'1C TSrécur19'!D$29)/'1C TSrécur19'!D$17),IF(AND('1C TSrécur19'!$B$12&lt;&gt;"",$K$2&lt;&gt;"Pôle",'1C TSrécur19'!$C$12="NON"),(('1C TSrécur19'!D$22+'1C TSrécur19'!D$23+'1C TSrécur19'!D$24+'1C TSrécur19'!D$25+'1C TSrécur19'!D$26+'1C TSrécur19'!D$27+'1C TSrécur19'!D$28+'1C TSrécur19'!D$29)/'1C TSrécur19'!D$30))))))</f>
        <v>0</v>
      </c>
      <c r="M751" s="527">
        <f>IF(OR('1C TSrécur19'!$B$12="",'1C TSrécur19'!D$30=0),0,IF(AND('1C TSrécur19'!$B$12&lt;&gt;"",$K$2="Pôle",'1C TSrécur19'!$C$12="OUI"),(('1C TSrécur19'!D$26+'1C TSrécur19'!D$27+'1C TSrécur19'!D$28)/'1C TSrécur19'!D$17),IF(AND('1C TSrécur19'!$B$12&lt;&gt;"",$K$2="Pôle",'1C TSrécur19'!$C$12="NON"),(('1C TSrécur19'!D$26+'1C TSrécur19'!D$27+'1C TSrécur19'!D$28)/'1C TSrécur19'!D$30),IF(AND('1C TSrécur19'!$B$12&lt;&gt;"",$K$2&lt;&gt;"Pôle"),0))))</f>
        <v>0</v>
      </c>
      <c r="N751" s="527">
        <f>IF(AND('1C TSrécur19'!$D$17&lt;&gt;0,'1C TSrécur19'!$D$30&lt;&gt;0),L751+M751,0)</f>
        <v>0</v>
      </c>
      <c r="O751" s="542" t="str">
        <f>IF(AND('1C TSrécur19'!D$17&lt;&gt;0,'1C TSrécur19'!$C$12="OUI"),'1C TSrécur19'!D$36/'1C TSrécur19'!D$17,"")</f>
        <v/>
      </c>
      <c r="P751" s="543" t="str">
        <f>IF(AND('1C TSrécur19'!D$17&lt;&gt;0,'1C TSrécur19'!$C$12="OUI"),'1C TSrécur19'!$D$37/'1C TSrécur19'!D$17,"")</f>
        <v/>
      </c>
      <c r="Q751" s="543" t="str">
        <f>IF(AND('1C TSrécur19'!D$17&lt;&gt;0,'1C TSrécur19'!$C$12="OUI"),'1C TSrécur19'!$D$38/'1C TSrécur19'!D$17,"")</f>
        <v/>
      </c>
      <c r="R751" s="543" t="str">
        <f>IF(AND('1C TSrécur19'!D$17&lt;&gt;0,'1C TSrécur19'!$C$12="OUI"),'1C TSrécur19'!$D$39/'1C TSrécur19'!D$17,"")</f>
        <v/>
      </c>
      <c r="S751" s="543" t="str">
        <f>IF(AND('1C TSrécur19'!D$17&lt;&gt;0,'1C TSrécur19'!$C$12="OUI"),'1C TSrécur19'!$D$40/'1C TSrécur19'!D$17,"")</f>
        <v/>
      </c>
      <c r="T751" s="543" t="str">
        <f>IF(AND('1C TSrécur19'!D$17&lt;&gt;0,'1C TSrécur19'!$C$12="OUI"),'1C TSrécur19'!$D$41/'1C TSrécur19'!D$17,"")</f>
        <v/>
      </c>
      <c r="U751" s="543" t="str">
        <f>IF(AND('1C TSrécur19'!D$17&lt;&gt;0,'1C TSrécur19'!$C$12="OUI"),'1C TSrécur19'!$D$42/'1C TSrécur19'!D$17,"")</f>
        <v/>
      </c>
      <c r="V751" s="543" t="str">
        <f>IF(AND('1C TSrécur19'!D$17&lt;&gt;0,'1C TSrécur19'!$C$12="OUI"),'1C TSrécur19'!$D$43/'1C TSrécur19'!D$17,"")</f>
        <v/>
      </c>
      <c r="W751" s="543" t="str">
        <f>IF(AND('1C TSrécur19'!D$17&lt;&gt;0,'1C TSrécur19'!$C$12="OUI"),'1C TSrécur19'!$D$44/'1C TSrécur19'!D$17,"")</f>
        <v/>
      </c>
      <c r="X751" s="543" t="str">
        <f>IF(AND('1C TSrécur19'!D$17&lt;&gt;0,'1C TSrécur19'!$C$12="OUI"),'1C TSrécur19'!$D$45/'1C TSrécur19'!D$17,"")</f>
        <v/>
      </c>
      <c r="Y751" s="543" t="str">
        <f>IF(AND('1C TSrécur19'!D$17&lt;&gt;0,'1C TSrécur19'!$C$12="OUI"),'1C TSrécur19'!$D$46/'1C TSrécur19'!D$17,"")</f>
        <v/>
      </c>
      <c r="Z751" s="543" t="str">
        <f>IF(AND('1C TSrécur19'!D$17&lt;&gt;0,'1C TSrécur19'!$C$12="OUI"),'1C TSrécur19'!$D$47/'1C TSrécur19'!D$17,"")</f>
        <v/>
      </c>
      <c r="AA751" s="543" t="str">
        <f>IF(AND('1C TSrécur19'!D$17&lt;&gt;0,'1C TSrécur19'!$C$12="OUI"),'1C TSrécur19'!$D$48/'1C TSrécur19'!D$17,"")</f>
        <v/>
      </c>
      <c r="AB751" s="543" t="str">
        <f>IF(AND('1C TSrécur19'!D$17&lt;&gt;0,'1C TSrécur19'!$C$12="OUI"),'1C TSrécur19'!$D$49/'1C TSrécur19'!D$17,"")</f>
        <v/>
      </c>
      <c r="AC751" s="543" t="str">
        <f>IF(AND('1C TSrécur19'!D$17&lt;&gt;0,'1C TSrécur19'!$C$12="OUI"),'1C TSrécur19'!$D$50/'1C TSrécur19'!D$17,"")</f>
        <v/>
      </c>
      <c r="AD751" s="543" t="str">
        <f>IF(AND('1C TSrécur19'!D$17&lt;&gt;0,'1C TSrécur19'!$C$12="OUI"),'1C TSrécur19'!$D$51/'1C TSrécur19'!D$17,"")</f>
        <v/>
      </c>
      <c r="AE751" s="543" t="str">
        <f>IF(AND('1C TSrécur19'!D$17&lt;&gt;0,'1C TSrécur19'!$C$12="OUI"),'1C TSrécur19'!$D$52/'1C TSrécur19'!D$17,"")</f>
        <v/>
      </c>
      <c r="AF751" s="543" t="str">
        <f>IF(AND('1C TSrécur19'!D$17&lt;&gt;0,'1C TSrécur19'!$C$12="OUI"),'1C TSrécur19'!$D$53/'1C TSrécur19'!D$17,"")</f>
        <v/>
      </c>
      <c r="AG751" s="543" t="str">
        <f>IF(AND('1C TSrécur19'!D$17&lt;&gt;0,'1C TSrécur19'!$C$12="OUI"),'1C TSrécur19'!$D$54/'1C TSrécur19'!D$17,"")</f>
        <v/>
      </c>
      <c r="AH751" s="543" t="str">
        <f>IF(AND('1C TSrécur19'!D$17&lt;&gt;0,'1C TSrécur19'!$C$12="OUI"),'1C TSrécur19'!$D$55/'1C TSrécur19'!D$17,"")</f>
        <v/>
      </c>
      <c r="AI751" s="543" t="str">
        <f>IF(AND('1C TSrécur19'!D$17&lt;&gt;0,'1C TSrécur19'!$C$12="OUI"),'1C TSrécur19'!$D$56/'1C TSrécur19'!D$17,"")</f>
        <v/>
      </c>
      <c r="AJ751" s="543" t="str">
        <f>IF(AND('1C TSrécur19'!D$17&lt;&gt;0,'1C TSrécur19'!$C$12="OUI"),'1C TSrécur19'!$D$57/'1C TSrécur19'!D$17,"")</f>
        <v/>
      </c>
      <c r="AK751" s="543">
        <f>IF(AND('1C TSrécur19'!D$17&lt;&gt;0,'1C TSrécur19'!$C$12="OUI"),'1C TSrécur19'!D$58/'1C TSrécur19'!D$17,0)</f>
        <v>0</v>
      </c>
      <c r="AL751" s="72">
        <f>IF(AND('1C TSrécur19'!$B$12&lt;&gt;"",'1C TSrécur19'!$C$12="OUI"),N751+AK751,N751)</f>
        <v>0</v>
      </c>
      <c r="AM751" s="344">
        <f t="shared" si="186"/>
        <v>0</v>
      </c>
      <c r="AN751" s="344">
        <f t="shared" si="187"/>
        <v>0</v>
      </c>
      <c r="AO751" s="345">
        <f t="shared" ref="AO751:AO761" si="245">AM751+AN751</f>
        <v>0</v>
      </c>
      <c r="AP751" s="573">
        <f t="shared" ref="AP751:AP761" si="246">AM751-AR751</f>
        <v>0</v>
      </c>
      <c r="AQ751" s="583">
        <f t="shared" si="244"/>
        <v>0</v>
      </c>
      <c r="AR751" s="579"/>
      <c r="AS751" s="102"/>
      <c r="AT751" s="27" t="str">
        <f>IF(('1C TSrécur19'!D$17*FICHE!$C$13)&lt;J751,"Forfait limité à "&amp;FICHE!$C$13&amp;"€/jour","")</f>
        <v/>
      </c>
      <c r="AU751" s="592"/>
      <c r="AV751" s="824"/>
      <c r="AW751" s="824"/>
      <c r="AX751" s="824"/>
      <c r="AY751" s="824"/>
      <c r="AZ751" s="824"/>
      <c r="BA751" s="767"/>
      <c r="BB751" s="767"/>
      <c r="BC751" s="767"/>
      <c r="BD751" s="767"/>
      <c r="BE751" s="767"/>
      <c r="BF751" s="767"/>
      <c r="BG751" s="767"/>
      <c r="BH751" s="767"/>
      <c r="BI751" s="767"/>
      <c r="BJ751" s="767"/>
      <c r="BK751" s="767"/>
      <c r="BL751" s="767"/>
      <c r="BM751" s="767"/>
      <c r="BN751" s="767"/>
      <c r="BO751" s="767"/>
      <c r="BP751" s="767"/>
      <c r="BQ751" s="767"/>
      <c r="BR751" s="767"/>
      <c r="BS751" s="767"/>
      <c r="BT751" s="767"/>
      <c r="BU751" s="767"/>
      <c r="BV751" s="767"/>
      <c r="BW751" s="767"/>
      <c r="BX751" s="767"/>
      <c r="BY751" s="767"/>
      <c r="BZ751" s="767"/>
      <c r="CA751" s="767"/>
      <c r="CB751" s="767"/>
      <c r="CC751" s="767"/>
      <c r="CD751" s="767"/>
      <c r="CE751" s="767"/>
      <c r="CF751" s="767"/>
      <c r="CG751" s="767"/>
      <c r="CH751" s="767"/>
      <c r="CI751" s="767"/>
      <c r="CJ751" s="767"/>
      <c r="CK751" s="767"/>
      <c r="CL751" s="767"/>
      <c r="CM751" s="767"/>
      <c r="CN751" s="767"/>
      <c r="CO751" s="767"/>
      <c r="CP751" s="767"/>
      <c r="CQ751" s="767"/>
      <c r="CR751" s="767"/>
      <c r="CS751" s="767"/>
      <c r="CT751" s="767"/>
      <c r="CU751" s="767"/>
      <c r="CV751" s="767"/>
      <c r="CW751" s="767"/>
      <c r="CX751" s="767"/>
      <c r="CY751" s="767"/>
      <c r="CZ751" s="767"/>
      <c r="DA751" s="767"/>
      <c r="DB751" s="767"/>
      <c r="DC751" s="767"/>
      <c r="DD751" s="767"/>
      <c r="DE751" s="767"/>
      <c r="DF751" s="767"/>
      <c r="DG751" s="767"/>
      <c r="DH751" s="767"/>
      <c r="DI751" s="767"/>
      <c r="DJ751" s="767"/>
      <c r="DK751" s="767"/>
      <c r="DL751" s="767"/>
      <c r="DM751" s="767"/>
      <c r="DN751" s="767"/>
      <c r="DO751" s="767"/>
      <c r="DP751" s="767"/>
      <c r="DQ751" s="767"/>
      <c r="DR751" s="767"/>
      <c r="DS751" s="767"/>
      <c r="DT751" s="767"/>
      <c r="DU751" s="767"/>
      <c r="DV751" s="767"/>
      <c r="DW751" s="767"/>
      <c r="DX751" s="767"/>
      <c r="DY751" s="767"/>
      <c r="DZ751" s="767"/>
      <c r="EA751" s="767"/>
      <c r="EB751" s="767"/>
      <c r="EC751" s="767"/>
      <c r="ED751" s="767"/>
      <c r="EE751" s="767"/>
      <c r="EF751" s="767"/>
      <c r="EG751" s="767"/>
      <c r="EH751" s="767"/>
      <c r="EI751" s="767"/>
      <c r="EJ751" s="767"/>
      <c r="EK751" s="767"/>
      <c r="EL751" s="767"/>
      <c r="EM751" s="767"/>
      <c r="EN751" s="767"/>
      <c r="EO751" s="767"/>
      <c r="EP751" s="767"/>
      <c r="EQ751" s="767"/>
      <c r="ER751" s="767"/>
      <c r="ES751" s="767"/>
      <c r="ET751" s="767"/>
      <c r="EU751" s="767"/>
      <c r="EV751" s="767"/>
      <c r="EW751" s="767"/>
      <c r="EX751" s="767"/>
      <c r="EY751" s="767"/>
      <c r="EZ751" s="767"/>
      <c r="FA751" s="767"/>
      <c r="FB751" s="767"/>
      <c r="FC751" s="767"/>
      <c r="FD751" s="767"/>
      <c r="FE751" s="767"/>
      <c r="FF751" s="767"/>
      <c r="FG751" s="767"/>
      <c r="FH751" s="767"/>
      <c r="FI751" s="767"/>
      <c r="FJ751" s="767"/>
      <c r="FK751" s="767"/>
      <c r="FL751" s="767"/>
      <c r="FM751" s="767"/>
      <c r="FN751" s="767"/>
      <c r="FO751" s="767"/>
      <c r="FP751" s="767"/>
      <c r="FQ751" s="767"/>
      <c r="FR751" s="767"/>
      <c r="FS751" s="767"/>
      <c r="FT751" s="767"/>
      <c r="FU751" s="767"/>
      <c r="FV751" s="767"/>
      <c r="FW751" s="767"/>
      <c r="FX751" s="767"/>
      <c r="FY751" s="767"/>
      <c r="FZ751" s="767"/>
      <c r="GA751" s="767"/>
      <c r="GB751" s="767"/>
      <c r="GC751" s="767"/>
      <c r="GD751" s="767"/>
      <c r="GE751" s="767"/>
      <c r="GF751" s="767"/>
      <c r="GG751" s="767"/>
      <c r="GH751" s="767"/>
      <c r="GI751" s="767"/>
      <c r="GJ751" s="767"/>
      <c r="GK751" s="767"/>
      <c r="GL751" s="767"/>
      <c r="GM751" s="767"/>
      <c r="GN751" s="767"/>
      <c r="GO751" s="767"/>
      <c r="GP751" s="767"/>
      <c r="GQ751" s="767"/>
      <c r="GR751" s="767"/>
      <c r="GS751" s="767"/>
      <c r="GT751" s="767"/>
      <c r="GU751" s="767"/>
      <c r="GV751" s="767"/>
      <c r="GW751" s="767"/>
      <c r="GX751" s="767"/>
      <c r="GY751" s="767"/>
      <c r="GZ751" s="767"/>
      <c r="HA751" s="767"/>
      <c r="HB751" s="767"/>
      <c r="HC751" s="767"/>
    </row>
    <row r="752" spans="1:211" s="864" customFormat="1" ht="13.9" hidden="1" customHeight="1">
      <c r="A752" s="307"/>
      <c r="B752" s="351"/>
      <c r="C752" s="971" t="str">
        <f>IF('1C TSrécur19'!E$17&lt;&gt;0,'1C TSrécur19'!$B$12,"")</f>
        <v/>
      </c>
      <c r="D752" s="972"/>
      <c r="E752" s="973"/>
      <c r="F752" s="93" t="str">
        <f>IF(AND($C752='1C TSrécur19'!$B$12,'1C TSrécur19'!$B$16="récurrentes",'1C TSrécur19'!$E$17&lt;&gt;""),'1C TSrécur19'!$E$21,"")</f>
        <v/>
      </c>
      <c r="G752" s="863"/>
      <c r="H752" s="745">
        <v>0.21</v>
      </c>
      <c r="I752" s="747">
        <v>1</v>
      </c>
      <c r="J752" s="312"/>
      <c r="K752" s="680">
        <f t="shared" si="243"/>
        <v>0</v>
      </c>
      <c r="L752" s="527">
        <f>IF(OR('1C TSrécur19'!$B$12="",'1C TSrécur19'!E$30=0),0,IF(AND('1C TSrécur19'!$B$12&lt;&gt;"",$K$2="Pôle",'1C TSrécur19'!$C$12="OUI"),(('1C TSrécur19'!E$22+'1C TSrécur19'!E$23+'1C TSrécur19'!E$24+'1C TSrécur19'!E$25+'1C TSrécur19'!E$29)/'1C TSrécur19'!E$17),IF(AND('1C TSrécur19'!$B$12&lt;&gt;"",$K$2="Pôle",'1C TSrécur19'!$C$12="NON"),(('1C TSrécur19'!E$22+'1C TSrécur19'!E$23+'1C TSrécur19'!E$24+'1C TSrécur19'!E$25+'1C TSrécur19'!E$29)/'1C TSrécur19'!E$30),IF(AND('1C TSrécur19'!$B$12&lt;&gt;"",$K$2&lt;&gt;"Pôle",'1C TSrécur19'!$C$12="OUI"),(('1C TSrécur19'!E$22+'1C TSrécur19'!E$23+'1C TSrécur19'!E$24+'1C TSrécur19'!E$25+'1C TSrécur19'!E$26+'1C TSrécur19'!E$27+'1C TSrécur19'!E$28+'1C TSrécur19'!E$29)/'1C TSrécur19'!E$17),IF(AND('1C TSrécur19'!$B$12&lt;&gt;"",$K$2&lt;&gt;"Pôle",'1C TSrécur19'!$C$12="NON"),(('1C TSrécur19'!E$22+'1C TSrécur19'!E$23+'1C TSrécur19'!E$24+'1C TSrécur19'!E$25+'1C TSrécur19'!E$26+'1C TSrécur19'!E$27+'1C TSrécur19'!E$28+'1C TSrécur19'!E$29)/'1C TSrécur19'!E$30))))))</f>
        <v>0</v>
      </c>
      <c r="M752" s="527">
        <f>IF(OR('1C TSrécur19'!$B$12="",'1C TSrécur19'!E$30=0),0,IF(AND('1C TSrécur19'!$B$12&lt;&gt;"",$K$2="Pôle",'1C TSrécur19'!$C$12="OUI"),(('1C TSrécur19'!E$26+'1C TSrécur19'!E$27+'1C TSrécur19'!E$28)/'1C TSrécur19'!E$17),IF(AND('1C TSrécur19'!$B$12&lt;&gt;"",$K$2="Pôle",'1C TSrécur19'!$C$12="NON"),(('1C TSrécur19'!E$26+'1C TSrécur19'!E$27+'1C TSrécur19'!E$28)/'1C TSrécur19'!E$30),IF(AND('1C TSrécur19'!$B$12&lt;&gt;"",$K$2&lt;&gt;"Pôle"),0))))</f>
        <v>0</v>
      </c>
      <c r="N752" s="527">
        <f>IF(AND('1C TSrécur19'!$E$17&lt;&gt;0,'1C TSrécur19'!$E$30&lt;&gt;0),L752+M752,0)</f>
        <v>0</v>
      </c>
      <c r="O752" s="542" t="str">
        <f>IF(AND('1C TSrécur19'!E$17&lt;&gt;0,'1C TSrécur19'!$C$12="OUI"),'1C TSrécur19'!E$36/'1C TSrécur19'!E$17,"")</f>
        <v/>
      </c>
      <c r="P752" s="543" t="str">
        <f>IF(AND('1C TSrécur19'!E$17&lt;&gt;0,'1C TSrécur19'!$C$12="OUI"),'1C TSrécur19'!$E$37/'1C TSrécur19'!E$17,"")</f>
        <v/>
      </c>
      <c r="Q752" s="543" t="str">
        <f>IF(AND('1C TSrécur19'!E$17&lt;&gt;0,'1C TSrécur19'!$C$12="OUI"),'1C TSrécur19'!$E$38/'1C TSrécur19'!E$17,"")</f>
        <v/>
      </c>
      <c r="R752" s="543" t="str">
        <f>IF(AND('1C TSrécur19'!E$17&lt;&gt;0,'1C TSrécur19'!$C$12="OUI"),'1C TSrécur19'!$E$39/'1C TSrécur19'!E$17,"")</f>
        <v/>
      </c>
      <c r="S752" s="543" t="str">
        <f>IF(AND('1C TSrécur19'!E$17&lt;&gt;0,'1C TSrécur19'!$C$12="OUI"),'1C TSrécur19'!$E$40/'1C TSrécur19'!E$17,"")</f>
        <v/>
      </c>
      <c r="T752" s="543" t="str">
        <f>IF(AND('1C TSrécur19'!E$17&lt;&gt;0,'1C TSrécur19'!$C$12="OUI"),'1C TSrécur19'!$E$41/'1C TSrécur19'!E$17,"")</f>
        <v/>
      </c>
      <c r="U752" s="543" t="str">
        <f>IF(AND('1C TSrécur19'!E$17&lt;&gt;0,'1C TSrécur19'!$C$12="OUI"),'1C TSrécur19'!$E$42/'1C TSrécur19'!E$17,"")</f>
        <v/>
      </c>
      <c r="V752" s="543" t="str">
        <f>IF(AND('1C TSrécur19'!E$17&lt;&gt;0,'1C TSrécur19'!$C$12="OUI"),'1C TSrécur19'!$E$43/'1C TSrécur19'!E$17,"")</f>
        <v/>
      </c>
      <c r="W752" s="543" t="str">
        <f>IF(AND('1C TSrécur19'!E$17&lt;&gt;0,'1C TSrécur19'!$C$12="OUI"),'1C TSrécur19'!$E$44/'1C TSrécur19'!E$17,"")</f>
        <v/>
      </c>
      <c r="X752" s="543" t="str">
        <f>IF(AND('1C TSrécur19'!E$17&lt;&gt;0,'1C TSrécur19'!$C$12="OUI"),'1C TSrécur19'!$E$45/'1C TSrécur19'!E$17,"")</f>
        <v/>
      </c>
      <c r="Y752" s="543" t="str">
        <f>IF(AND('1C TSrécur19'!E$17&lt;&gt;0,'1C TSrécur19'!$C$12="OUI"),'1C TSrécur19'!$E$46/'1C TSrécur19'!E$17,"")</f>
        <v/>
      </c>
      <c r="Z752" s="543" t="str">
        <f>IF(AND('1C TSrécur19'!E$17&lt;&gt;0,'1C TSrécur19'!$C$12="OUI"),'1C TSrécur19'!$E$47/'1C TSrécur19'!E$17,"")</f>
        <v/>
      </c>
      <c r="AA752" s="543" t="str">
        <f>IF(AND('1C TSrécur19'!E$17&lt;&gt;0,'1C TSrécur19'!$C$12="OUI"),'1C TSrécur19'!$E$48/'1C TSrécur19'!E$17,"")</f>
        <v/>
      </c>
      <c r="AB752" s="543" t="str">
        <f>IF(AND('1C TSrécur19'!E$17&lt;&gt;0,'1C TSrécur19'!$C$12="OUI"),'1C TSrécur19'!$E$49/'1C TSrécur19'!E$17,"")</f>
        <v/>
      </c>
      <c r="AC752" s="543" t="str">
        <f>IF(AND('1C TSrécur19'!E$17&lt;&gt;0,'1C TSrécur19'!$C$12="OUI"),'1C TSrécur19'!$E$50/'1C TSrécur19'!E$17,"")</f>
        <v/>
      </c>
      <c r="AD752" s="543" t="str">
        <f>IF(AND('1C TSrécur19'!E$17&lt;&gt;0,'1C TSrécur19'!$C$12="OUI"),'1C TSrécur19'!$E$51/'1C TSrécur19'!E$17,"")</f>
        <v/>
      </c>
      <c r="AE752" s="543" t="str">
        <f>IF(AND('1C TSrécur19'!E$17&lt;&gt;0,'1C TSrécur19'!$C$12="OUI"),'1C TSrécur19'!$E$52/'1C TSrécur19'!E$17,"")</f>
        <v/>
      </c>
      <c r="AF752" s="543" t="str">
        <f>IF(AND('1C TSrécur19'!E$17&lt;&gt;0,'1C TSrécur19'!$C$12="OUI"),'1C TSrécur19'!$E$53/'1C TSrécur19'!E$17,"")</f>
        <v/>
      </c>
      <c r="AG752" s="543" t="str">
        <f>IF(AND('1C TSrécur19'!E$17&lt;&gt;0,'1C TSrécur19'!$C$12="OUI"),'1C TSrécur19'!$E$54/'1C TSrécur19'!E$17,"")</f>
        <v/>
      </c>
      <c r="AH752" s="543" t="str">
        <f>IF(AND('1C TSrécur19'!E$17&lt;&gt;0,'1C TSrécur19'!$C$12="OUI"),'1C TSrécur19'!$E$55/'1C TSrécur19'!E$17,"")</f>
        <v/>
      </c>
      <c r="AI752" s="543" t="str">
        <f>IF(AND('1C TSrécur19'!E$17&lt;&gt;0,'1C TSrécur19'!$C$12="OUI"),'1C TSrécur19'!$E$56/'1C TSrécur19'!E$17,"")</f>
        <v/>
      </c>
      <c r="AJ752" s="543" t="str">
        <f>IF(AND('1C TSrécur19'!E$17&lt;&gt;0,'1C TSrécur19'!$C$12="OUI"),'1C TSrécur19'!$E$57/'1C TSrécur19'!E$17,"")</f>
        <v/>
      </c>
      <c r="AK752" s="543">
        <f>IF(AND('1C TSrécur19'!E$17&lt;&gt;0,'1C TSrécur19'!$C$12="OUI"),'1C TSrécur19'!E$58/'1C TSrécur19'!E$17,0)</f>
        <v>0</v>
      </c>
      <c r="AL752" s="72">
        <f>IF(AND('1C TSrécur19'!$B$12&lt;&gt;"",'1C TSrécur19'!$C$12="OUI"),N752+AK752,N752)</f>
        <v>0</v>
      </c>
      <c r="AM752" s="344">
        <f t="shared" si="186"/>
        <v>0</v>
      </c>
      <c r="AN752" s="344">
        <f t="shared" si="187"/>
        <v>0</v>
      </c>
      <c r="AO752" s="345">
        <f t="shared" si="245"/>
        <v>0</v>
      </c>
      <c r="AP752" s="573">
        <f t="shared" si="246"/>
        <v>0</v>
      </c>
      <c r="AQ752" s="583">
        <f t="shared" si="244"/>
        <v>0</v>
      </c>
      <c r="AR752" s="579"/>
      <c r="AS752" s="102"/>
      <c r="AT752" s="27" t="str">
        <f>IF(('1C TSrécur19'!E$17*FICHE!$C$13)&lt;J752,"Forfait limité à "&amp;FICHE!$C$13&amp;"€/jour","")</f>
        <v/>
      </c>
      <c r="AU752" s="592"/>
      <c r="AV752" s="824"/>
      <c r="AW752" s="824"/>
      <c r="AX752" s="824"/>
      <c r="AY752" s="824"/>
      <c r="AZ752" s="824"/>
      <c r="BA752" s="767"/>
      <c r="BB752" s="767"/>
      <c r="BC752" s="767"/>
      <c r="BD752" s="767"/>
      <c r="BE752" s="767"/>
      <c r="BF752" s="767"/>
      <c r="BG752" s="767"/>
      <c r="BH752" s="767"/>
      <c r="BI752" s="767"/>
      <c r="BJ752" s="767"/>
      <c r="BK752" s="767"/>
      <c r="BL752" s="767"/>
      <c r="BM752" s="767"/>
      <c r="BN752" s="767"/>
      <c r="BO752" s="767"/>
      <c r="BP752" s="767"/>
      <c r="BQ752" s="767"/>
      <c r="BR752" s="767"/>
      <c r="BS752" s="767"/>
      <c r="BT752" s="767"/>
      <c r="BU752" s="767"/>
      <c r="BV752" s="767"/>
      <c r="BW752" s="767"/>
      <c r="BX752" s="767"/>
      <c r="BY752" s="767"/>
      <c r="BZ752" s="767"/>
      <c r="CA752" s="767"/>
      <c r="CB752" s="767"/>
      <c r="CC752" s="767"/>
      <c r="CD752" s="767"/>
      <c r="CE752" s="767"/>
      <c r="CF752" s="767"/>
      <c r="CG752" s="767"/>
      <c r="CH752" s="767"/>
      <c r="CI752" s="767"/>
      <c r="CJ752" s="767"/>
      <c r="CK752" s="767"/>
      <c r="CL752" s="767"/>
      <c r="CM752" s="767"/>
      <c r="CN752" s="767"/>
      <c r="CO752" s="767"/>
      <c r="CP752" s="767"/>
      <c r="CQ752" s="767"/>
      <c r="CR752" s="767"/>
      <c r="CS752" s="767"/>
      <c r="CT752" s="767"/>
      <c r="CU752" s="767"/>
      <c r="CV752" s="767"/>
      <c r="CW752" s="767"/>
      <c r="CX752" s="767"/>
      <c r="CY752" s="767"/>
      <c r="CZ752" s="767"/>
      <c r="DA752" s="767"/>
      <c r="DB752" s="767"/>
      <c r="DC752" s="767"/>
      <c r="DD752" s="767"/>
      <c r="DE752" s="767"/>
      <c r="DF752" s="767"/>
      <c r="DG752" s="767"/>
      <c r="DH752" s="767"/>
      <c r="DI752" s="767"/>
      <c r="DJ752" s="767"/>
      <c r="DK752" s="767"/>
      <c r="DL752" s="767"/>
      <c r="DM752" s="767"/>
      <c r="DN752" s="767"/>
      <c r="DO752" s="767"/>
      <c r="DP752" s="767"/>
      <c r="DQ752" s="767"/>
      <c r="DR752" s="767"/>
      <c r="DS752" s="767"/>
      <c r="DT752" s="767"/>
      <c r="DU752" s="767"/>
      <c r="DV752" s="767"/>
      <c r="DW752" s="767"/>
      <c r="DX752" s="767"/>
      <c r="DY752" s="767"/>
      <c r="DZ752" s="767"/>
      <c r="EA752" s="767"/>
      <c r="EB752" s="767"/>
      <c r="EC752" s="767"/>
      <c r="ED752" s="767"/>
      <c r="EE752" s="767"/>
      <c r="EF752" s="767"/>
      <c r="EG752" s="767"/>
      <c r="EH752" s="767"/>
      <c r="EI752" s="767"/>
      <c r="EJ752" s="767"/>
      <c r="EK752" s="767"/>
      <c r="EL752" s="767"/>
      <c r="EM752" s="767"/>
      <c r="EN752" s="767"/>
      <c r="EO752" s="767"/>
      <c r="EP752" s="767"/>
      <c r="EQ752" s="767"/>
      <c r="ER752" s="767"/>
      <c r="ES752" s="767"/>
      <c r="ET752" s="767"/>
      <c r="EU752" s="767"/>
      <c r="EV752" s="767"/>
      <c r="EW752" s="767"/>
      <c r="EX752" s="767"/>
      <c r="EY752" s="767"/>
      <c r="EZ752" s="767"/>
      <c r="FA752" s="767"/>
      <c r="FB752" s="767"/>
      <c r="FC752" s="767"/>
      <c r="FD752" s="767"/>
      <c r="FE752" s="767"/>
      <c r="FF752" s="767"/>
      <c r="FG752" s="767"/>
      <c r="FH752" s="767"/>
      <c r="FI752" s="767"/>
      <c r="FJ752" s="767"/>
      <c r="FK752" s="767"/>
      <c r="FL752" s="767"/>
      <c r="FM752" s="767"/>
      <c r="FN752" s="767"/>
      <c r="FO752" s="767"/>
      <c r="FP752" s="767"/>
      <c r="FQ752" s="767"/>
      <c r="FR752" s="767"/>
      <c r="FS752" s="767"/>
      <c r="FT752" s="767"/>
      <c r="FU752" s="767"/>
      <c r="FV752" s="767"/>
      <c r="FW752" s="767"/>
      <c r="FX752" s="767"/>
      <c r="FY752" s="767"/>
      <c r="FZ752" s="767"/>
      <c r="GA752" s="767"/>
      <c r="GB752" s="767"/>
      <c r="GC752" s="767"/>
      <c r="GD752" s="767"/>
      <c r="GE752" s="767"/>
      <c r="GF752" s="767"/>
      <c r="GG752" s="767"/>
      <c r="GH752" s="767"/>
      <c r="GI752" s="767"/>
      <c r="GJ752" s="767"/>
      <c r="GK752" s="767"/>
      <c r="GL752" s="767"/>
      <c r="GM752" s="767"/>
      <c r="GN752" s="767"/>
      <c r="GO752" s="767"/>
      <c r="GP752" s="767"/>
      <c r="GQ752" s="767"/>
      <c r="GR752" s="767"/>
      <c r="GS752" s="767"/>
      <c r="GT752" s="767"/>
      <c r="GU752" s="767"/>
      <c r="GV752" s="767"/>
      <c r="GW752" s="767"/>
      <c r="GX752" s="767"/>
      <c r="GY752" s="767"/>
      <c r="GZ752" s="767"/>
      <c r="HA752" s="767"/>
      <c r="HB752" s="767"/>
      <c r="HC752" s="767"/>
    </row>
    <row r="753" spans="1:211" s="864" customFormat="1" ht="13.9" hidden="1" customHeight="1">
      <c r="A753" s="307"/>
      <c r="B753" s="351"/>
      <c r="C753" s="971" t="str">
        <f>IF('1C TSrécur19'!F$17&lt;&gt;0,'1C TSrécur19'!$B$12,"")</f>
        <v/>
      </c>
      <c r="D753" s="972"/>
      <c r="E753" s="973"/>
      <c r="F753" s="93" t="str">
        <f>IF(AND($C753='1C TSrécur19'!$B$12,'1C TSrécur19'!$B$16="récurrentes",'1C TSrécur19'!$F$17&lt;&gt;""),'1C TSrécur19'!$F$21,"")</f>
        <v/>
      </c>
      <c r="G753" s="863"/>
      <c r="H753" s="745">
        <v>0.21</v>
      </c>
      <c r="I753" s="747">
        <v>1</v>
      </c>
      <c r="J753" s="312"/>
      <c r="K753" s="680">
        <f t="shared" si="243"/>
        <v>0</v>
      </c>
      <c r="L753" s="527">
        <f>IF(OR('1C TSrécur19'!$B$12="",'1C TSrécur19'!F$30=0),0,IF(AND('1C TSrécur19'!$B$12&lt;&gt;"",$K$2="Pôle",'1C TSrécur19'!$C$12="OUI"),(('1C TSrécur19'!F$22+'1C TSrécur19'!F$23+'1C TSrécur19'!F$24+'1C TSrécur19'!F$25+'1C TSrécur19'!F$29)/'1C TSrécur19'!F$17),IF(AND('1C TSrécur19'!$B$12&lt;&gt;"",$K$2="Pôle",'1C TSrécur19'!$C$12="NON"),(('1C TSrécur19'!F$22+'1C TSrécur19'!F$23+'1C TSrécur19'!F$24+'1C TSrécur19'!F$25+'1C TSrécur19'!F$29)/'1C TSrécur19'!F$30),IF(AND('1C TSrécur19'!$B$12&lt;&gt;"",$K$2&lt;&gt;"Pôle",'1C TSrécur19'!$C$12="OUI"),(('1C TSrécur19'!F$22+'1C TSrécur19'!F$23+'1C TSrécur19'!F$24+'1C TSrécur19'!F$25+'1C TSrécur19'!F$26+'1C TSrécur19'!F$27+'1C TSrécur19'!F$28+'1C TSrécur19'!F$29)/'1C TSrécur19'!F$17),IF(AND('1C TSrécur19'!$B$12&lt;&gt;"",$K$2&lt;&gt;"Pôle",'1C TSrécur19'!$C$12="NON"),(('1C TSrécur19'!F$22+'1C TSrécur19'!F$23+'1C TSrécur19'!F$24+'1C TSrécur19'!F$25+'1C TSrécur19'!F$26+'1C TSrécur19'!F$27+'1C TSrécur19'!F$28+'1C TSrécur19'!F$29)/'1C TSrécur19'!F$30))))))</f>
        <v>0</v>
      </c>
      <c r="M753" s="527">
        <f>IF(OR('1C TSrécur19'!$B$12="",'1C TSrécur19'!F$30=0),0,IF(AND('1C TSrécur19'!$B$12&lt;&gt;"",$K$2="Pôle",'1C TSrécur19'!$C$12="OUI"),(('1C TSrécur19'!F$26+'1C TSrécur19'!F$27+'1C TSrécur19'!F$28)/'1C TSrécur19'!F$17),IF(AND('1C TSrécur19'!$B$12&lt;&gt;"",$K$2="Pôle",'1C TSrécur19'!$C$12="NON"),(('1C TSrécur19'!F$26+'1C TSrécur19'!F$27+'1C TSrécur19'!F$28)/'1C TSrécur19'!F$30),IF(AND('1C TSrécur19'!$B$12&lt;&gt;"",$K$2&lt;&gt;"Pôle"),0))))</f>
        <v>0</v>
      </c>
      <c r="N753" s="527">
        <f>IF(AND('1C TSrécur19'!$F$17&lt;&gt;0,'1C TSrécur19'!$F$30&lt;&gt;0),L753+M753,0)</f>
        <v>0</v>
      </c>
      <c r="O753" s="542" t="str">
        <f>IF(AND('1C TSrécur19'!F$17&lt;&gt;0,'1C TSrécur19'!$C$12="OUI"),'1C TSrécur19'!F$36/'1C TSrécur19'!F$17,"")</f>
        <v/>
      </c>
      <c r="P753" s="543" t="str">
        <f>IF(AND('1C TSrécur19'!F$17&lt;&gt;0,'1C TSrécur19'!$C$12="OUI"),'1C TSrécur19'!$F$37/'1C TSrécur19'!F$17,"")</f>
        <v/>
      </c>
      <c r="Q753" s="543" t="str">
        <f>IF(AND('1C TSrécur19'!F$17&lt;&gt;0,'1C TSrécur19'!$C$12="OUI"),'1C TSrécur19'!$F$38/'1C TSrécur19'!F$17,"")</f>
        <v/>
      </c>
      <c r="R753" s="543" t="str">
        <f>IF(AND('1C TSrécur19'!F$17&lt;&gt;0,'1C TSrécur19'!$C$12="OUI"),'1C TSrécur19'!$F$39/'1C TSrécur19'!F$17,"")</f>
        <v/>
      </c>
      <c r="S753" s="543" t="str">
        <f>IF(AND('1C TSrécur19'!F$17&lt;&gt;0,'1C TSrécur19'!$C$12="OUI"),'1C TSrécur19'!$F$40/'1C TSrécur19'!F$17,"")</f>
        <v/>
      </c>
      <c r="T753" s="543" t="str">
        <f>IF(AND('1C TSrécur19'!F$17&lt;&gt;0,'1C TSrécur19'!$C$12="OUI"),'1C TSrécur19'!$F$41/'1C TSrécur19'!F$17,"")</f>
        <v/>
      </c>
      <c r="U753" s="543" t="str">
        <f>IF(AND('1C TSrécur19'!F$17&lt;&gt;0,'1C TSrécur19'!$C$12="OUI"),'1C TSrécur19'!$F$42/'1C TSrécur19'!F$17,"")</f>
        <v/>
      </c>
      <c r="V753" s="543" t="str">
        <f>IF(AND('1C TSrécur19'!F$17&lt;&gt;0,'1C TSrécur19'!$C$12="OUI"),'1C TSrécur19'!$F$43/'1C TSrécur19'!F$17,"")</f>
        <v/>
      </c>
      <c r="W753" s="543" t="str">
        <f>IF(AND('1C TSrécur19'!F$17&lt;&gt;0,'1C TSrécur19'!$C$12="OUI"),'1C TSrécur19'!$F$44/'1C TSrécur19'!F$17,"")</f>
        <v/>
      </c>
      <c r="X753" s="543" t="str">
        <f>IF(AND('1C TSrécur19'!F$17&lt;&gt;0,'1C TSrécur19'!$C$12="OUI"),'1C TSrécur19'!$F$45/'1C TSrécur19'!F$17,"")</f>
        <v/>
      </c>
      <c r="Y753" s="543" t="str">
        <f>IF(AND('1C TSrécur19'!F$17&lt;&gt;0,'1C TSrécur19'!$C$12="OUI"),'1C TSrécur19'!$F$46/'1C TSrécur19'!F$17,"")</f>
        <v/>
      </c>
      <c r="Z753" s="543" t="str">
        <f>IF(AND('1C TSrécur19'!F$17&lt;&gt;0,'1C TSrécur19'!$C$12="OUI"),'1C TSrécur19'!$F$47/'1C TSrécur19'!F$17,"")</f>
        <v/>
      </c>
      <c r="AA753" s="543" t="str">
        <f>IF(AND('1C TSrécur19'!F$17&lt;&gt;0,'1C TSrécur19'!$C$12="OUI"),'1C TSrécur19'!$F$48/'1C TSrécur19'!F$17,"")</f>
        <v/>
      </c>
      <c r="AB753" s="543" t="str">
        <f>IF(AND('1C TSrécur19'!F$17&lt;&gt;0,'1C TSrécur19'!$C$12="OUI"),'1C TSrécur19'!$F$49/'1C TSrécur19'!F$17,"")</f>
        <v/>
      </c>
      <c r="AC753" s="543" t="str">
        <f>IF(AND('1C TSrécur19'!F$17&lt;&gt;0,'1C TSrécur19'!$C$12="OUI"),'1C TSrécur19'!$F$50/'1C TSrécur19'!F$17,"")</f>
        <v/>
      </c>
      <c r="AD753" s="543" t="str">
        <f>IF(AND('1C TSrécur19'!F$17&lt;&gt;0,'1C TSrécur19'!$C$12="OUI"),'1C TSrécur19'!$F$51/'1C TSrécur19'!F$17,"")</f>
        <v/>
      </c>
      <c r="AE753" s="543" t="str">
        <f>IF(AND('1C TSrécur19'!F$17&lt;&gt;0,'1C TSrécur19'!$C$12="OUI"),'1C TSrécur19'!$F$52/'1C TSrécur19'!F$17,"")</f>
        <v/>
      </c>
      <c r="AF753" s="543" t="str">
        <f>IF(AND('1C TSrécur19'!F$17&lt;&gt;0,'1C TSrécur19'!$C$12="OUI"),'1C TSrécur19'!$F$53/'1C TSrécur19'!F$17,"")</f>
        <v/>
      </c>
      <c r="AG753" s="543" t="str">
        <f>IF(AND('1C TSrécur19'!F$17&lt;&gt;0,'1C TSrécur19'!$C$12="OUI"),'1C TSrécur19'!$F$54/'1C TSrécur19'!F$17,"")</f>
        <v/>
      </c>
      <c r="AH753" s="543" t="str">
        <f>IF(AND('1C TSrécur19'!F$17&lt;&gt;0,'1C TSrécur19'!$C$12="OUI"),'1C TSrécur19'!$F$55/'1C TSrécur19'!F$17,"")</f>
        <v/>
      </c>
      <c r="AI753" s="543" t="str">
        <f>IF(AND('1C TSrécur19'!F$17&lt;&gt;0,'1C TSrécur19'!$C$12="OUI"),'1C TSrécur19'!$F$56/'1C TSrécur19'!F$17,"")</f>
        <v/>
      </c>
      <c r="AJ753" s="543" t="str">
        <f>IF(AND('1C TSrécur19'!F$17&lt;&gt;0,'1C TSrécur19'!$C$12="OUI"),'1C TSrécur19'!$F$57/'1C TSrécur19'!F$17,"")</f>
        <v/>
      </c>
      <c r="AK753" s="543">
        <f>IF(AND('1C TSrécur19'!F$17&lt;&gt;0,'1C TSrécur19'!$C$12="OUI"),'1C TSrécur19'!F$58/'1C TSrécur19'!F$17,0)</f>
        <v>0</v>
      </c>
      <c r="AL753" s="72">
        <f>IF(AND('1C TSrécur19'!$B$12&lt;&gt;"",'1C TSrécur19'!$C$12="OUI"),N753+AK753,N753)</f>
        <v>0</v>
      </c>
      <c r="AM753" s="344">
        <f t="shared" si="186"/>
        <v>0</v>
      </c>
      <c r="AN753" s="344">
        <f t="shared" si="187"/>
        <v>0</v>
      </c>
      <c r="AO753" s="345">
        <f t="shared" si="245"/>
        <v>0</v>
      </c>
      <c r="AP753" s="573">
        <f t="shared" si="246"/>
        <v>0</v>
      </c>
      <c r="AQ753" s="583">
        <f t="shared" si="244"/>
        <v>0</v>
      </c>
      <c r="AR753" s="579"/>
      <c r="AS753" s="102"/>
      <c r="AT753" s="27" t="str">
        <f>IF(('1C TSrécur19'!F$17*FICHE!$C$13)&lt;J753,"Forfait limité à "&amp;FICHE!$C$13&amp;"€/jour","")</f>
        <v/>
      </c>
      <c r="AU753" s="592"/>
      <c r="AV753" s="824"/>
      <c r="AW753" s="824"/>
      <c r="AX753" s="824"/>
      <c r="AY753" s="824"/>
      <c r="AZ753" s="824"/>
      <c r="BA753" s="767"/>
      <c r="BB753" s="767"/>
      <c r="BC753" s="767"/>
      <c r="BD753" s="767"/>
      <c r="BE753" s="767"/>
      <c r="BF753" s="767"/>
      <c r="BG753" s="767"/>
      <c r="BH753" s="767"/>
      <c r="BI753" s="767"/>
      <c r="BJ753" s="767"/>
      <c r="BK753" s="767"/>
      <c r="BL753" s="767"/>
      <c r="BM753" s="767"/>
      <c r="BN753" s="767"/>
      <c r="BO753" s="767"/>
      <c r="BP753" s="767"/>
      <c r="BQ753" s="767"/>
      <c r="BR753" s="767"/>
      <c r="BS753" s="767"/>
      <c r="BT753" s="767"/>
      <c r="BU753" s="767"/>
      <c r="BV753" s="767"/>
      <c r="BW753" s="767"/>
      <c r="BX753" s="767"/>
      <c r="BY753" s="767"/>
      <c r="BZ753" s="767"/>
      <c r="CA753" s="767"/>
      <c r="CB753" s="767"/>
      <c r="CC753" s="767"/>
      <c r="CD753" s="767"/>
      <c r="CE753" s="767"/>
      <c r="CF753" s="767"/>
      <c r="CG753" s="767"/>
      <c r="CH753" s="767"/>
      <c r="CI753" s="767"/>
      <c r="CJ753" s="767"/>
      <c r="CK753" s="767"/>
      <c r="CL753" s="767"/>
      <c r="CM753" s="767"/>
      <c r="CN753" s="767"/>
      <c r="CO753" s="767"/>
      <c r="CP753" s="767"/>
      <c r="CQ753" s="767"/>
      <c r="CR753" s="767"/>
      <c r="CS753" s="767"/>
      <c r="CT753" s="767"/>
      <c r="CU753" s="767"/>
      <c r="CV753" s="767"/>
      <c r="CW753" s="767"/>
      <c r="CX753" s="767"/>
      <c r="CY753" s="767"/>
      <c r="CZ753" s="767"/>
      <c r="DA753" s="767"/>
      <c r="DB753" s="767"/>
      <c r="DC753" s="767"/>
      <c r="DD753" s="767"/>
      <c r="DE753" s="767"/>
      <c r="DF753" s="767"/>
      <c r="DG753" s="767"/>
      <c r="DH753" s="767"/>
      <c r="DI753" s="767"/>
      <c r="DJ753" s="767"/>
      <c r="DK753" s="767"/>
      <c r="DL753" s="767"/>
      <c r="DM753" s="767"/>
      <c r="DN753" s="767"/>
      <c r="DO753" s="767"/>
      <c r="DP753" s="767"/>
      <c r="DQ753" s="767"/>
      <c r="DR753" s="767"/>
      <c r="DS753" s="767"/>
      <c r="DT753" s="767"/>
      <c r="DU753" s="767"/>
      <c r="DV753" s="767"/>
      <c r="DW753" s="767"/>
      <c r="DX753" s="767"/>
      <c r="DY753" s="767"/>
      <c r="DZ753" s="767"/>
      <c r="EA753" s="767"/>
      <c r="EB753" s="767"/>
      <c r="EC753" s="767"/>
      <c r="ED753" s="767"/>
      <c r="EE753" s="767"/>
      <c r="EF753" s="767"/>
      <c r="EG753" s="767"/>
      <c r="EH753" s="767"/>
      <c r="EI753" s="767"/>
      <c r="EJ753" s="767"/>
      <c r="EK753" s="767"/>
      <c r="EL753" s="767"/>
      <c r="EM753" s="767"/>
      <c r="EN753" s="767"/>
      <c r="EO753" s="767"/>
      <c r="EP753" s="767"/>
      <c r="EQ753" s="767"/>
      <c r="ER753" s="767"/>
      <c r="ES753" s="767"/>
      <c r="ET753" s="767"/>
      <c r="EU753" s="767"/>
      <c r="EV753" s="767"/>
      <c r="EW753" s="767"/>
      <c r="EX753" s="767"/>
      <c r="EY753" s="767"/>
      <c r="EZ753" s="767"/>
      <c r="FA753" s="767"/>
      <c r="FB753" s="767"/>
      <c r="FC753" s="767"/>
      <c r="FD753" s="767"/>
      <c r="FE753" s="767"/>
      <c r="FF753" s="767"/>
      <c r="FG753" s="767"/>
      <c r="FH753" s="767"/>
      <c r="FI753" s="767"/>
      <c r="FJ753" s="767"/>
      <c r="FK753" s="767"/>
      <c r="FL753" s="767"/>
      <c r="FM753" s="767"/>
      <c r="FN753" s="767"/>
      <c r="FO753" s="767"/>
      <c r="FP753" s="767"/>
      <c r="FQ753" s="767"/>
      <c r="FR753" s="767"/>
      <c r="FS753" s="767"/>
      <c r="FT753" s="767"/>
      <c r="FU753" s="767"/>
      <c r="FV753" s="767"/>
      <c r="FW753" s="767"/>
      <c r="FX753" s="767"/>
      <c r="FY753" s="767"/>
      <c r="FZ753" s="767"/>
      <c r="GA753" s="767"/>
      <c r="GB753" s="767"/>
      <c r="GC753" s="767"/>
      <c r="GD753" s="767"/>
      <c r="GE753" s="767"/>
      <c r="GF753" s="767"/>
      <c r="GG753" s="767"/>
      <c r="GH753" s="767"/>
      <c r="GI753" s="767"/>
      <c r="GJ753" s="767"/>
      <c r="GK753" s="767"/>
      <c r="GL753" s="767"/>
      <c r="GM753" s="767"/>
      <c r="GN753" s="767"/>
      <c r="GO753" s="767"/>
      <c r="GP753" s="767"/>
      <c r="GQ753" s="767"/>
      <c r="GR753" s="767"/>
      <c r="GS753" s="767"/>
      <c r="GT753" s="767"/>
      <c r="GU753" s="767"/>
      <c r="GV753" s="767"/>
      <c r="GW753" s="767"/>
      <c r="GX753" s="767"/>
      <c r="GY753" s="767"/>
      <c r="GZ753" s="767"/>
      <c r="HA753" s="767"/>
      <c r="HB753" s="767"/>
      <c r="HC753" s="767"/>
    </row>
    <row r="754" spans="1:211" s="864" customFormat="1" ht="13.9" hidden="1" customHeight="1">
      <c r="A754" s="307"/>
      <c r="B754" s="351"/>
      <c r="C754" s="971" t="str">
        <f>IF('1C TSrécur19'!G$17&lt;&gt;0,'1C TSrécur19'!$B$12,"")</f>
        <v/>
      </c>
      <c r="D754" s="972"/>
      <c r="E754" s="973"/>
      <c r="F754" s="93" t="str">
        <f>IF(AND($C754='1C TSrécur19'!$B$12,'1C TSrécur19'!$B$16="récurrentes",'1C TSrécur19'!$G$17&lt;&gt;""),'1C TSrécur19'!$G$21,"")</f>
        <v/>
      </c>
      <c r="G754" s="863"/>
      <c r="H754" s="745">
        <v>0.21</v>
      </c>
      <c r="I754" s="747">
        <v>1</v>
      </c>
      <c r="J754" s="312"/>
      <c r="K754" s="680">
        <f t="shared" si="243"/>
        <v>0</v>
      </c>
      <c r="L754" s="527">
        <f>IF(OR('1C TSrécur19'!$B$12="",'1C TSrécur19'!G$30=0),0,IF(AND('1C TSrécur19'!$B$12&lt;&gt;"",$K$2="Pôle",'1C TSrécur19'!$C$12="OUI"),(('1C TSrécur19'!G$22+'1C TSrécur19'!G$23+'1C TSrécur19'!G$24+'1C TSrécur19'!G$25+'1C TSrécur19'!G$29)/'1C TSrécur19'!G$17),IF(AND('1C TSrécur19'!$B$12&lt;&gt;"",$K$2="Pôle",'1C TSrécur19'!$C$12="NON"),(('1C TSrécur19'!G$22+'1C TSrécur19'!G$23+'1C TSrécur19'!G$24+'1C TSrécur19'!G$25+'1C TSrécur19'!G$29)/'1C TSrécur19'!G$30),IF(AND('1C TSrécur19'!$B$12&lt;&gt;"",$K$2&lt;&gt;"Pôle",'1C TSrécur19'!$C$12="OUI"),(('1C TSrécur19'!G$22+'1C TSrécur19'!G$23+'1C TSrécur19'!G$24+'1C TSrécur19'!G$25+'1C TSrécur19'!G$26+'1C TSrécur19'!G$27+'1C TSrécur19'!G$28+'1C TSrécur19'!G$29)/'1C TSrécur19'!G$17),IF(AND('1C TSrécur19'!$B$12&lt;&gt;"",$K$2&lt;&gt;"Pôle",'1C TSrécur19'!$C$12="NON"),(('1C TSrécur19'!G$22+'1C TSrécur19'!G$23+'1C TSrécur19'!G$24+'1C TSrécur19'!G$25+'1C TSrécur19'!G$26+'1C TSrécur19'!G$27+'1C TSrécur19'!G$28+'1C TSrécur19'!G$29)/'1C TSrécur19'!G$30))))))</f>
        <v>0</v>
      </c>
      <c r="M754" s="527">
        <f>IF(OR('1C TSrécur19'!$B$12="",'1C TSrécur19'!G$30=0),0,IF(AND('1C TSrécur19'!$B$12&lt;&gt;"",$K$2="Pôle",'1C TSrécur19'!$C$12="OUI"),(('1C TSrécur19'!G$26+'1C TSrécur19'!G$27+'1C TSrécur19'!G$28)/'1C TSrécur19'!G$17),IF(AND('1C TSrécur19'!$B$12&lt;&gt;"",$K$2="Pôle",'1C TSrécur19'!$C$12="NON"),(('1C TSrécur19'!G$26+'1C TSrécur19'!G$27+'1C TSrécur19'!G$28)/'1C TSrécur19'!G$30),IF(AND('1C TSrécur19'!$B$12&lt;&gt;"",$K$2&lt;&gt;"Pôle"),0))))</f>
        <v>0</v>
      </c>
      <c r="N754" s="527">
        <f>IF(AND('1C TSrécur19'!$G$17&lt;&gt;0,'1C TSrécur19'!$G$30&lt;&gt;0),L754+M754,0)</f>
        <v>0</v>
      </c>
      <c r="O754" s="542" t="str">
        <f>IF(AND('1C TSrécur19'!G$17&lt;&gt;0,'1C TSrécur19'!$C$12="OUI"),'1C TSrécur19'!G$36/'1C TSrécur19'!G$17,"")</f>
        <v/>
      </c>
      <c r="P754" s="543" t="str">
        <f>IF(AND('1C TSrécur19'!G$17&lt;&gt;0,'1C TSrécur19'!$C$12="OUI"),'1C TSrécur19'!$G$37/'1C TSrécur19'!G$17,"")</f>
        <v/>
      </c>
      <c r="Q754" s="543" t="str">
        <f>IF(AND('1C TSrécur19'!G$17&lt;&gt;0,'1C TSrécur19'!$C$12="OUI"),'1C TSrécur19'!$G$38/'1C TSrécur19'!G$17,"")</f>
        <v/>
      </c>
      <c r="R754" s="543" t="str">
        <f>IF(AND('1C TSrécur19'!G$17&lt;&gt;0,'1C TSrécur19'!$C$12="OUI"),'1C TSrécur19'!$G$39/'1C TSrécur19'!G$17,"")</f>
        <v/>
      </c>
      <c r="S754" s="543" t="str">
        <f>IF(AND('1C TSrécur19'!G$17&lt;&gt;0,'1C TSrécur19'!$C$12="OUI"),'1C TSrécur19'!$G$40/'1C TSrécur19'!G$17,"")</f>
        <v/>
      </c>
      <c r="T754" s="543" t="str">
        <f>IF(AND('1C TSrécur19'!G$17&lt;&gt;0,'1C TSrécur19'!$C$12="OUI"),'1C TSrécur19'!$G$41/'1C TSrécur19'!G$17,"")</f>
        <v/>
      </c>
      <c r="U754" s="543" t="str">
        <f>IF(AND('1C TSrécur19'!G$17&lt;&gt;0,'1C TSrécur19'!$C$12="OUI"),'1C TSrécur19'!$G$42/'1C TSrécur19'!G$17,"")</f>
        <v/>
      </c>
      <c r="V754" s="543" t="str">
        <f>IF(AND('1C TSrécur19'!G$17&lt;&gt;0,'1C TSrécur19'!$C$12="OUI"),'1C TSrécur19'!$G$43/'1C TSrécur19'!G$17,"")</f>
        <v/>
      </c>
      <c r="W754" s="543" t="str">
        <f>IF(AND('1C TSrécur19'!G$17&lt;&gt;0,'1C TSrécur19'!$C$12="OUI"),'1C TSrécur19'!$G$44/'1C TSrécur19'!G$17,"")</f>
        <v/>
      </c>
      <c r="X754" s="543" t="str">
        <f>IF(AND('1C TSrécur19'!G$17&lt;&gt;0,'1C TSrécur19'!$C$12="OUI"),'1C TSrécur19'!$G$45/'1C TSrécur19'!G$17,"")</f>
        <v/>
      </c>
      <c r="Y754" s="543" t="str">
        <f>IF(AND('1C TSrécur19'!G$17&lt;&gt;0,'1C TSrécur19'!$C$12="OUI"),'1C TSrécur19'!$G$46/'1C TSrécur19'!G$17,"")</f>
        <v/>
      </c>
      <c r="Z754" s="543" t="str">
        <f>IF(AND('1C TSrécur19'!G$17&lt;&gt;0,'1C TSrécur19'!$C$12="OUI"),'1C TSrécur19'!$G$47/'1C TSrécur19'!G$17,"")</f>
        <v/>
      </c>
      <c r="AA754" s="543" t="str">
        <f>IF(AND('1C TSrécur19'!G$17&lt;&gt;0,'1C TSrécur19'!$C$12="OUI"),'1C TSrécur19'!$G$48/'1C TSrécur19'!G$17,"")</f>
        <v/>
      </c>
      <c r="AB754" s="543" t="str">
        <f>IF(AND('1C TSrécur19'!G$17&lt;&gt;0,'1C TSrécur19'!$C$12="OUI"),'1C TSrécur19'!$G$49/'1C TSrécur19'!G$17,"")</f>
        <v/>
      </c>
      <c r="AC754" s="543" t="str">
        <f>IF(AND('1C TSrécur19'!G$17&lt;&gt;0,'1C TSrécur19'!$C$12="OUI"),'1C TSrécur19'!$G$50/'1C TSrécur19'!G$17,"")</f>
        <v/>
      </c>
      <c r="AD754" s="543" t="str">
        <f>IF(AND('1C TSrécur19'!G$17&lt;&gt;0,'1C TSrécur19'!$C$12="OUI"),'1C TSrécur19'!$G$51/'1C TSrécur19'!G$17,"")</f>
        <v/>
      </c>
      <c r="AE754" s="543" t="str">
        <f>IF(AND('1C TSrécur19'!G$17&lt;&gt;0,'1C TSrécur19'!$C$12="OUI"),'1C TSrécur19'!$G$52/'1C TSrécur19'!G$17,"")</f>
        <v/>
      </c>
      <c r="AF754" s="543" t="str">
        <f>IF(AND('1C TSrécur19'!G$17&lt;&gt;0,'1C TSrécur19'!$C$12="OUI"),'1C TSrécur19'!$G$53/'1C TSrécur19'!G$17,"")</f>
        <v/>
      </c>
      <c r="AG754" s="543" t="str">
        <f>IF(AND('1C TSrécur19'!G$17&lt;&gt;0,'1C TSrécur19'!$C$12="OUI"),'1C TSrécur19'!$G$54/'1C TSrécur19'!G$17,"")</f>
        <v/>
      </c>
      <c r="AH754" s="543" t="str">
        <f>IF(AND('1C TSrécur19'!G$17&lt;&gt;0,'1C TSrécur19'!$C$12="OUI"),'1C TSrécur19'!$G$55/'1C TSrécur19'!G$17,"")</f>
        <v/>
      </c>
      <c r="AI754" s="543" t="str">
        <f>IF(AND('1C TSrécur19'!G$17&lt;&gt;0,'1C TSrécur19'!$C$12="OUI"),'1C TSrécur19'!$G$56/'1C TSrécur19'!G$17,"")</f>
        <v/>
      </c>
      <c r="AJ754" s="543" t="str">
        <f>IF(AND('1C TSrécur19'!G$17&lt;&gt;0,'1C TSrécur19'!$C$12="OUI"),'1C TSrécur19'!$G$57/'1C TSrécur19'!G$17,"")</f>
        <v/>
      </c>
      <c r="AK754" s="543">
        <f>IF(AND('1C TSrécur19'!G$17&lt;&gt;0,'1C TSrécur19'!$C$12="OUI"),'1C TSrécur19'!G$58/'1C TSrécur19'!G$17,0)</f>
        <v>0</v>
      </c>
      <c r="AL754" s="72">
        <f>IF(AND('1C TSrécur19'!$B$12&lt;&gt;"",'1C TSrécur19'!$C$12="OUI"),N754+AK754,N754)</f>
        <v>0</v>
      </c>
      <c r="AM754" s="344">
        <f t="shared" si="186"/>
        <v>0</v>
      </c>
      <c r="AN754" s="344">
        <f t="shared" si="187"/>
        <v>0</v>
      </c>
      <c r="AO754" s="345">
        <f t="shared" si="245"/>
        <v>0</v>
      </c>
      <c r="AP754" s="573">
        <f t="shared" si="246"/>
        <v>0</v>
      </c>
      <c r="AQ754" s="583">
        <f t="shared" si="244"/>
        <v>0</v>
      </c>
      <c r="AR754" s="579"/>
      <c r="AS754" s="102"/>
      <c r="AT754" s="27" t="str">
        <f>IF(('1C TSrécur19'!G$17*FICHE!$C$13)&lt;J754,"Forfait limité à "&amp;FICHE!$C$13&amp;"€/jour","")</f>
        <v/>
      </c>
      <c r="AU754" s="592"/>
      <c r="AV754" s="824"/>
      <c r="AW754" s="824"/>
      <c r="AX754" s="824"/>
      <c r="AY754" s="824"/>
      <c r="AZ754" s="824"/>
      <c r="BA754" s="767"/>
      <c r="BB754" s="767"/>
      <c r="BC754" s="767"/>
      <c r="BD754" s="767"/>
      <c r="BE754" s="767"/>
      <c r="BF754" s="767"/>
      <c r="BG754" s="767"/>
      <c r="BH754" s="767"/>
      <c r="BI754" s="767"/>
      <c r="BJ754" s="767"/>
      <c r="BK754" s="767"/>
      <c r="BL754" s="767"/>
      <c r="BM754" s="767"/>
      <c r="BN754" s="767"/>
      <c r="BO754" s="767"/>
      <c r="BP754" s="767"/>
      <c r="BQ754" s="767"/>
      <c r="BR754" s="767"/>
      <c r="BS754" s="767"/>
      <c r="BT754" s="767"/>
      <c r="BU754" s="767"/>
      <c r="BV754" s="767"/>
      <c r="BW754" s="767"/>
      <c r="BX754" s="767"/>
      <c r="BY754" s="767"/>
      <c r="BZ754" s="767"/>
      <c r="CA754" s="767"/>
      <c r="CB754" s="767"/>
      <c r="CC754" s="767"/>
      <c r="CD754" s="767"/>
      <c r="CE754" s="767"/>
      <c r="CF754" s="767"/>
      <c r="CG754" s="767"/>
      <c r="CH754" s="767"/>
      <c r="CI754" s="767"/>
      <c r="CJ754" s="767"/>
      <c r="CK754" s="767"/>
      <c r="CL754" s="767"/>
      <c r="CM754" s="767"/>
      <c r="CN754" s="767"/>
      <c r="CO754" s="767"/>
      <c r="CP754" s="767"/>
      <c r="CQ754" s="767"/>
      <c r="CR754" s="767"/>
      <c r="CS754" s="767"/>
      <c r="CT754" s="767"/>
      <c r="CU754" s="767"/>
      <c r="CV754" s="767"/>
      <c r="CW754" s="767"/>
      <c r="CX754" s="767"/>
      <c r="CY754" s="767"/>
      <c r="CZ754" s="767"/>
      <c r="DA754" s="767"/>
      <c r="DB754" s="767"/>
      <c r="DC754" s="767"/>
      <c r="DD754" s="767"/>
      <c r="DE754" s="767"/>
      <c r="DF754" s="767"/>
      <c r="DG754" s="767"/>
      <c r="DH754" s="767"/>
      <c r="DI754" s="767"/>
      <c r="DJ754" s="767"/>
      <c r="DK754" s="767"/>
      <c r="DL754" s="767"/>
      <c r="DM754" s="767"/>
      <c r="DN754" s="767"/>
      <c r="DO754" s="767"/>
      <c r="DP754" s="767"/>
      <c r="DQ754" s="767"/>
      <c r="DR754" s="767"/>
      <c r="DS754" s="767"/>
      <c r="DT754" s="767"/>
      <c r="DU754" s="767"/>
      <c r="DV754" s="767"/>
      <c r="DW754" s="767"/>
      <c r="DX754" s="767"/>
      <c r="DY754" s="767"/>
      <c r="DZ754" s="767"/>
      <c r="EA754" s="767"/>
      <c r="EB754" s="767"/>
      <c r="EC754" s="767"/>
      <c r="ED754" s="767"/>
      <c r="EE754" s="767"/>
      <c r="EF754" s="767"/>
      <c r="EG754" s="767"/>
      <c r="EH754" s="767"/>
      <c r="EI754" s="767"/>
      <c r="EJ754" s="767"/>
      <c r="EK754" s="767"/>
      <c r="EL754" s="767"/>
      <c r="EM754" s="767"/>
      <c r="EN754" s="767"/>
      <c r="EO754" s="767"/>
      <c r="EP754" s="767"/>
      <c r="EQ754" s="767"/>
      <c r="ER754" s="767"/>
      <c r="ES754" s="767"/>
      <c r="ET754" s="767"/>
      <c r="EU754" s="767"/>
      <c r="EV754" s="767"/>
      <c r="EW754" s="767"/>
      <c r="EX754" s="767"/>
      <c r="EY754" s="767"/>
      <c r="EZ754" s="767"/>
      <c r="FA754" s="767"/>
      <c r="FB754" s="767"/>
      <c r="FC754" s="767"/>
      <c r="FD754" s="767"/>
      <c r="FE754" s="767"/>
      <c r="FF754" s="767"/>
      <c r="FG754" s="767"/>
      <c r="FH754" s="767"/>
      <c r="FI754" s="767"/>
      <c r="FJ754" s="767"/>
      <c r="FK754" s="767"/>
      <c r="FL754" s="767"/>
      <c r="FM754" s="767"/>
      <c r="FN754" s="767"/>
      <c r="FO754" s="767"/>
      <c r="FP754" s="767"/>
      <c r="FQ754" s="767"/>
      <c r="FR754" s="767"/>
      <c r="FS754" s="767"/>
      <c r="FT754" s="767"/>
      <c r="FU754" s="767"/>
      <c r="FV754" s="767"/>
      <c r="FW754" s="767"/>
      <c r="FX754" s="767"/>
      <c r="FY754" s="767"/>
      <c r="FZ754" s="767"/>
      <c r="GA754" s="767"/>
      <c r="GB754" s="767"/>
      <c r="GC754" s="767"/>
      <c r="GD754" s="767"/>
      <c r="GE754" s="767"/>
      <c r="GF754" s="767"/>
      <c r="GG754" s="767"/>
      <c r="GH754" s="767"/>
      <c r="GI754" s="767"/>
      <c r="GJ754" s="767"/>
      <c r="GK754" s="767"/>
      <c r="GL754" s="767"/>
      <c r="GM754" s="767"/>
      <c r="GN754" s="767"/>
      <c r="GO754" s="767"/>
      <c r="GP754" s="767"/>
      <c r="GQ754" s="767"/>
      <c r="GR754" s="767"/>
      <c r="GS754" s="767"/>
      <c r="GT754" s="767"/>
      <c r="GU754" s="767"/>
      <c r="GV754" s="767"/>
      <c r="GW754" s="767"/>
      <c r="GX754" s="767"/>
      <c r="GY754" s="767"/>
      <c r="GZ754" s="767"/>
      <c r="HA754" s="767"/>
      <c r="HB754" s="767"/>
      <c r="HC754" s="767"/>
    </row>
    <row r="755" spans="1:211" s="864" customFormat="1" ht="13.9" hidden="1" customHeight="1">
      <c r="A755" s="307"/>
      <c r="B755" s="351"/>
      <c r="C755" s="971" t="str">
        <f>IF('1C TSrécur19'!H$17&lt;&gt;0,'1C TSrécur19'!$B$12,"")</f>
        <v/>
      </c>
      <c r="D755" s="972"/>
      <c r="E755" s="973"/>
      <c r="F755" s="93" t="str">
        <f>IF(AND($C755='1C TSrécur19'!$B$12,'1C TSrécur19'!$B$16="récurrentes",'1C TSrécur19'!$H$17&lt;&gt;""),'1C TSrécur19'!$H$21,"")</f>
        <v/>
      </c>
      <c r="G755" s="863"/>
      <c r="H755" s="745">
        <v>0.21</v>
      </c>
      <c r="I755" s="747">
        <v>1</v>
      </c>
      <c r="J755" s="312"/>
      <c r="K755" s="680">
        <f t="shared" si="243"/>
        <v>0</v>
      </c>
      <c r="L755" s="527">
        <f>IF(OR('1C TSrécur19'!$B$12="",'1C TSrécur19'!H$30=0),0,IF(AND('1C TSrécur19'!$B$12&lt;&gt;"",$K$2="Pôle",'1C TSrécur19'!$C$12="OUI"),(('1C TSrécur19'!H$22+'1C TSrécur19'!H$23+'1C TSrécur19'!H$24+'1C TSrécur19'!H$25+'1C TSrécur19'!H$29)/'1C TSrécur19'!H$17),IF(AND('1C TSrécur19'!$B$12&lt;&gt;"",$K$2="Pôle",'1C TSrécur19'!$C$12="NON"),(('1C TSrécur19'!H$22+'1C TSrécur19'!H$23+'1C TSrécur19'!H$24+'1C TSrécur19'!H$25+'1C TSrécur19'!H$29)/'1C TSrécur19'!H$30),IF(AND('1C TSrécur19'!$B$12&lt;&gt;"",$K$2&lt;&gt;"Pôle",'1C TSrécur19'!$C$12="OUI"),(('1C TSrécur19'!H$22+'1C TSrécur19'!H$23+'1C TSrécur19'!H$24+'1C TSrécur19'!H$25+'1C TSrécur19'!H$26+'1C TSrécur19'!H$27+'1C TSrécur19'!H$28+'1C TSrécur19'!H$29)/'1C TSrécur19'!H$17),IF(AND('1C TSrécur19'!$B$12&lt;&gt;"",$K$2&lt;&gt;"Pôle",'1C TSrécur19'!$C$12="NON"),(('1C TSrécur19'!H$22+'1C TSrécur19'!H$23+'1C TSrécur19'!H$24+'1C TSrécur19'!H$25+'1C TSrécur19'!H$26+'1C TSrécur19'!H$27+'1C TSrécur19'!H$28+'1C TSrécur19'!H$29)/'1C TSrécur19'!H$30))))))</f>
        <v>0</v>
      </c>
      <c r="M755" s="527">
        <f>IF(OR('1C TSrécur19'!$B$12="",'1C TSrécur19'!H$30=0),0,IF(AND('1C TSrécur19'!$B$12&lt;&gt;"",$K$2="Pôle",'1C TSrécur19'!$C$12="OUI"),(('1C TSrécur19'!H$26+'1C TSrécur19'!H$27+'1C TSrécur19'!H$28)/'1C TSrécur19'!H$17),IF(AND('1C TSrécur19'!$B$12&lt;&gt;"",$K$2="Pôle",'1C TSrécur19'!$C$12="NON"),(('1C TSrécur19'!H$26+'1C TSrécur19'!H$27+'1C TSrécur19'!H$28)/'1C TSrécur19'!H$30),IF(AND('1C TSrécur19'!$B$12&lt;&gt;"",$K$2&lt;&gt;"Pôle"),0))))</f>
        <v>0</v>
      </c>
      <c r="N755" s="527">
        <f>IF(AND('1C TSrécur19'!$H$17&lt;&gt;0,'1C TSrécur19'!$H$30&lt;&gt;0),L755+M755,0)</f>
        <v>0</v>
      </c>
      <c r="O755" s="542" t="str">
        <f>IF(AND('1C TSrécur19'!H$17&lt;&gt;0,'1C TSrécur19'!$C$12="OUI"),'1C TSrécur19'!H$36/'1C TSrécur19'!H$17,"")</f>
        <v/>
      </c>
      <c r="P755" s="543" t="str">
        <f>IF(AND('1C TSrécur19'!H$17&lt;&gt;0,'1C TSrécur19'!$C$12="OUI"),'1C TSrécur19'!$H$37/'1C TSrécur19'!H$17,"")</f>
        <v/>
      </c>
      <c r="Q755" s="543" t="str">
        <f>IF(AND('1C TSrécur19'!H$17&lt;&gt;0,'1C TSrécur19'!$C$12="OUI"),'1C TSrécur19'!$H$38/'1C TSrécur19'!H$17,"")</f>
        <v/>
      </c>
      <c r="R755" s="543" t="str">
        <f>IF(AND('1C TSrécur19'!H$17&lt;&gt;0,'1C TSrécur19'!$C$12="OUI"),'1C TSrécur19'!$H$39/'1C TSrécur19'!H$17,"")</f>
        <v/>
      </c>
      <c r="S755" s="543" t="str">
        <f>IF(AND('1C TSrécur19'!H$17&lt;&gt;0,'1C TSrécur19'!$C$12="OUI"),'1C TSrécur19'!$H$40/'1C TSrécur19'!H$17,"")</f>
        <v/>
      </c>
      <c r="T755" s="543" t="str">
        <f>IF(AND('1C TSrécur19'!H$17&lt;&gt;0,'1C TSrécur19'!$C$12="OUI"),'1C TSrécur19'!$H$41/'1C TSrécur19'!H$17,"")</f>
        <v/>
      </c>
      <c r="U755" s="543" t="str">
        <f>IF(AND('1C TSrécur19'!H$17&lt;&gt;0,'1C TSrécur19'!$C$12="OUI"),'1C TSrécur19'!$H$42/'1C TSrécur19'!H$17,"")</f>
        <v/>
      </c>
      <c r="V755" s="543" t="str">
        <f>IF(AND('1C TSrécur19'!H$17&lt;&gt;0,'1C TSrécur19'!$C$12="OUI"),'1C TSrécur19'!$H$43/'1C TSrécur19'!H$17,"")</f>
        <v/>
      </c>
      <c r="W755" s="543" t="str">
        <f>IF(AND('1C TSrécur19'!H$17&lt;&gt;0,'1C TSrécur19'!$C$12="OUI"),'1C TSrécur19'!$H$44/'1C TSrécur19'!H$17,"")</f>
        <v/>
      </c>
      <c r="X755" s="543" t="str">
        <f>IF(AND('1C TSrécur19'!H$17&lt;&gt;0,'1C TSrécur19'!$C$12="OUI"),'1C TSrécur19'!$H$45/'1C TSrécur19'!H$17,"")</f>
        <v/>
      </c>
      <c r="Y755" s="543" t="str">
        <f>IF(AND('1C TSrécur19'!H$17&lt;&gt;0,'1C TSrécur19'!$C$12="OUI"),'1C TSrécur19'!$H$46/'1C TSrécur19'!H$17,"")</f>
        <v/>
      </c>
      <c r="Z755" s="543" t="str">
        <f>IF(AND('1C TSrécur19'!H$17&lt;&gt;0,'1C TSrécur19'!$C$12="OUI"),'1C TSrécur19'!$H$47/'1C TSrécur19'!H$17,"")</f>
        <v/>
      </c>
      <c r="AA755" s="543" t="str">
        <f>IF(AND('1C TSrécur19'!H$17&lt;&gt;0,'1C TSrécur19'!$C$12="OUI"),'1C TSrécur19'!$H$48/'1C TSrécur19'!H$17,"")</f>
        <v/>
      </c>
      <c r="AB755" s="543" t="str">
        <f>IF(AND('1C TSrécur19'!H$17&lt;&gt;0,'1C TSrécur19'!$C$12="OUI"),'1C TSrécur19'!$H$49/'1C TSrécur19'!H$17,"")</f>
        <v/>
      </c>
      <c r="AC755" s="543" t="str">
        <f>IF(AND('1C TSrécur19'!H$17&lt;&gt;0,'1C TSrécur19'!$C$12="OUI"),'1C TSrécur19'!$H$50/'1C TSrécur19'!H$17,"")</f>
        <v/>
      </c>
      <c r="AD755" s="543" t="str">
        <f>IF(AND('1C TSrécur19'!H$17&lt;&gt;0,'1C TSrécur19'!$C$12="OUI"),'1C TSrécur19'!$H$51/'1C TSrécur19'!H$17,"")</f>
        <v/>
      </c>
      <c r="AE755" s="543" t="str">
        <f>IF(AND('1C TSrécur19'!H$17&lt;&gt;0,'1C TSrécur19'!$C$12="OUI"),'1C TSrécur19'!$H$52/'1C TSrécur19'!H$17,"")</f>
        <v/>
      </c>
      <c r="AF755" s="543" t="str">
        <f>IF(AND('1C TSrécur19'!H$17&lt;&gt;0,'1C TSrécur19'!$C$12="OUI"),'1C TSrécur19'!$H$53/'1C TSrécur19'!H$17,"")</f>
        <v/>
      </c>
      <c r="AG755" s="543" t="str">
        <f>IF(AND('1C TSrécur19'!H$17&lt;&gt;0,'1C TSrécur19'!$C$12="OUI"),'1C TSrécur19'!$H$54/'1C TSrécur19'!H$17,"")</f>
        <v/>
      </c>
      <c r="AH755" s="543" t="str">
        <f>IF(AND('1C TSrécur19'!H$17&lt;&gt;0,'1C TSrécur19'!$C$12="OUI"),'1C TSrécur19'!$H$55/'1C TSrécur19'!H$17,"")</f>
        <v/>
      </c>
      <c r="AI755" s="543" t="str">
        <f>IF(AND('1C TSrécur19'!H$17&lt;&gt;0,'1C TSrécur19'!$C$12="OUI"),'1C TSrécur19'!$H$56/'1C TSrécur19'!H$17,"")</f>
        <v/>
      </c>
      <c r="AJ755" s="543" t="str">
        <f>IF(AND('1C TSrécur19'!H$17&lt;&gt;0,'1C TSrécur19'!$C$12="OUI"),'1C TSrécur19'!$H$57/'1C TSrécur19'!H$17,"")</f>
        <v/>
      </c>
      <c r="AK755" s="543">
        <f>IF(AND('1C TSrécur19'!H$17&lt;&gt;0,'1C TSrécur19'!$C$12="OUI"),'1C TSrécur19'!H$58/'1C TSrécur19'!H$17,0)</f>
        <v>0</v>
      </c>
      <c r="AL755" s="72">
        <f>IF(AND('1C TSrécur19'!$B$12&lt;&gt;"",'1C TSrécur19'!$C$12="OUI"),N755+AK755,N755)</f>
        <v>0</v>
      </c>
      <c r="AM755" s="344">
        <f t="shared" si="186"/>
        <v>0</v>
      </c>
      <c r="AN755" s="344">
        <f t="shared" si="187"/>
        <v>0</v>
      </c>
      <c r="AO755" s="345">
        <f t="shared" si="245"/>
        <v>0</v>
      </c>
      <c r="AP755" s="573">
        <f t="shared" si="246"/>
        <v>0</v>
      </c>
      <c r="AQ755" s="583">
        <f>IF(M755=0,0,AN755-AS755)</f>
        <v>0</v>
      </c>
      <c r="AR755" s="579"/>
      <c r="AS755" s="102"/>
      <c r="AT755" s="27" t="str">
        <f>IF('1C TSrécur19'!H$17*FICHE!$C$13&lt;J755,"Forfait limité à "&amp;FICHE!$C$13&amp;"€/jour","")</f>
        <v/>
      </c>
      <c r="AU755" s="592"/>
      <c r="AV755" s="824"/>
      <c r="AW755" s="824"/>
      <c r="AX755" s="824"/>
      <c r="AY755" s="824"/>
      <c r="AZ755" s="824"/>
      <c r="BA755" s="767"/>
      <c r="BB755" s="767"/>
      <c r="BC755" s="767"/>
      <c r="BD755" s="767"/>
      <c r="BE755" s="767"/>
      <c r="BF755" s="767"/>
      <c r="BG755" s="767"/>
      <c r="BH755" s="767"/>
      <c r="BI755" s="767"/>
      <c r="BJ755" s="767"/>
      <c r="BK755" s="767"/>
      <c r="BL755" s="767"/>
      <c r="BM755" s="767"/>
      <c r="BN755" s="767"/>
      <c r="BO755" s="767"/>
      <c r="BP755" s="767"/>
      <c r="BQ755" s="767"/>
      <c r="BR755" s="767"/>
      <c r="BS755" s="767"/>
      <c r="BT755" s="767"/>
      <c r="BU755" s="767"/>
      <c r="BV755" s="767"/>
      <c r="BW755" s="767"/>
      <c r="BX755" s="767"/>
      <c r="BY755" s="767"/>
      <c r="BZ755" s="767"/>
      <c r="CA755" s="767"/>
      <c r="CB755" s="767"/>
      <c r="CC755" s="767"/>
      <c r="CD755" s="767"/>
      <c r="CE755" s="767"/>
      <c r="CF755" s="767"/>
      <c r="CG755" s="767"/>
      <c r="CH755" s="767"/>
      <c r="CI755" s="767"/>
      <c r="CJ755" s="767"/>
      <c r="CK755" s="767"/>
      <c r="CL755" s="767"/>
      <c r="CM755" s="767"/>
      <c r="CN755" s="767"/>
      <c r="CO755" s="767"/>
      <c r="CP755" s="767"/>
      <c r="CQ755" s="767"/>
      <c r="CR755" s="767"/>
      <c r="CS755" s="767"/>
      <c r="CT755" s="767"/>
      <c r="CU755" s="767"/>
      <c r="CV755" s="767"/>
      <c r="CW755" s="767"/>
      <c r="CX755" s="767"/>
      <c r="CY755" s="767"/>
      <c r="CZ755" s="767"/>
      <c r="DA755" s="767"/>
      <c r="DB755" s="767"/>
      <c r="DC755" s="767"/>
      <c r="DD755" s="767"/>
      <c r="DE755" s="767"/>
      <c r="DF755" s="767"/>
      <c r="DG755" s="767"/>
      <c r="DH755" s="767"/>
      <c r="DI755" s="767"/>
      <c r="DJ755" s="767"/>
      <c r="DK755" s="767"/>
      <c r="DL755" s="767"/>
      <c r="DM755" s="767"/>
      <c r="DN755" s="767"/>
      <c r="DO755" s="767"/>
      <c r="DP755" s="767"/>
      <c r="DQ755" s="767"/>
      <c r="DR755" s="767"/>
      <c r="DS755" s="767"/>
      <c r="DT755" s="767"/>
      <c r="DU755" s="767"/>
      <c r="DV755" s="767"/>
      <c r="DW755" s="767"/>
      <c r="DX755" s="767"/>
      <c r="DY755" s="767"/>
      <c r="DZ755" s="767"/>
      <c r="EA755" s="767"/>
      <c r="EB755" s="767"/>
      <c r="EC755" s="767"/>
      <c r="ED755" s="767"/>
      <c r="EE755" s="767"/>
      <c r="EF755" s="767"/>
      <c r="EG755" s="767"/>
      <c r="EH755" s="767"/>
      <c r="EI755" s="767"/>
      <c r="EJ755" s="767"/>
      <c r="EK755" s="767"/>
      <c r="EL755" s="767"/>
      <c r="EM755" s="767"/>
      <c r="EN755" s="767"/>
      <c r="EO755" s="767"/>
      <c r="EP755" s="767"/>
      <c r="EQ755" s="767"/>
      <c r="ER755" s="767"/>
      <c r="ES755" s="767"/>
      <c r="ET755" s="767"/>
      <c r="EU755" s="767"/>
      <c r="EV755" s="767"/>
      <c r="EW755" s="767"/>
      <c r="EX755" s="767"/>
      <c r="EY755" s="767"/>
      <c r="EZ755" s="767"/>
      <c r="FA755" s="767"/>
      <c r="FB755" s="767"/>
      <c r="FC755" s="767"/>
      <c r="FD755" s="767"/>
      <c r="FE755" s="767"/>
      <c r="FF755" s="767"/>
      <c r="FG755" s="767"/>
      <c r="FH755" s="767"/>
      <c r="FI755" s="767"/>
      <c r="FJ755" s="767"/>
      <c r="FK755" s="767"/>
      <c r="FL755" s="767"/>
      <c r="FM755" s="767"/>
      <c r="FN755" s="767"/>
      <c r="FO755" s="767"/>
      <c r="FP755" s="767"/>
      <c r="FQ755" s="767"/>
      <c r="FR755" s="767"/>
      <c r="FS755" s="767"/>
      <c r="FT755" s="767"/>
      <c r="FU755" s="767"/>
      <c r="FV755" s="767"/>
      <c r="FW755" s="767"/>
      <c r="FX755" s="767"/>
      <c r="FY755" s="767"/>
      <c r="FZ755" s="767"/>
      <c r="GA755" s="767"/>
      <c r="GB755" s="767"/>
      <c r="GC755" s="767"/>
      <c r="GD755" s="767"/>
      <c r="GE755" s="767"/>
      <c r="GF755" s="767"/>
      <c r="GG755" s="767"/>
      <c r="GH755" s="767"/>
      <c r="GI755" s="767"/>
      <c r="GJ755" s="767"/>
      <c r="GK755" s="767"/>
      <c r="GL755" s="767"/>
      <c r="GM755" s="767"/>
      <c r="GN755" s="767"/>
      <c r="GO755" s="767"/>
      <c r="GP755" s="767"/>
      <c r="GQ755" s="767"/>
      <c r="GR755" s="767"/>
      <c r="GS755" s="767"/>
      <c r="GT755" s="767"/>
      <c r="GU755" s="767"/>
      <c r="GV755" s="767"/>
      <c r="GW755" s="767"/>
      <c r="GX755" s="767"/>
      <c r="GY755" s="767"/>
      <c r="GZ755" s="767"/>
      <c r="HA755" s="767"/>
      <c r="HB755" s="767"/>
      <c r="HC755" s="767"/>
    </row>
    <row r="756" spans="1:211" s="864" customFormat="1" ht="13.9" hidden="1" customHeight="1">
      <c r="A756" s="307"/>
      <c r="B756" s="351"/>
      <c r="C756" s="971" t="str">
        <f>IF('1C TSrécur19'!I$17&lt;&gt;0,'1C TSrécur19'!$B$12,"")</f>
        <v/>
      </c>
      <c r="D756" s="972"/>
      <c r="E756" s="973"/>
      <c r="F756" s="93" t="str">
        <f>IF(AND($C756='1C TSrécur19'!$B$12,'1C TSrécur19'!$B$16="récurrentes",'1C TSrécur19'!$I$17&lt;&gt;""),'1C TSrécur19'!$I$21,"")</f>
        <v/>
      </c>
      <c r="G756" s="863"/>
      <c r="H756" s="745">
        <v>0.21</v>
      </c>
      <c r="I756" s="747">
        <v>1</v>
      </c>
      <c r="J756" s="312"/>
      <c r="K756" s="680">
        <f t="shared" si="243"/>
        <v>0</v>
      </c>
      <c r="L756" s="527">
        <f>IF(OR('1C TSrécur19'!$B$12="",'1C TSrécur19'!I$30=0),0,IF(AND('1C TSrécur19'!$B$12&lt;&gt;"",$K$2="Pôle",'1C TSrécur19'!$C$12="OUI"),(('1C TSrécur19'!I$22+'1C TSrécur19'!I$23+'1C TSrécur19'!I$24+'1C TSrécur19'!I$25+'1C TSrécur19'!I$29)/'1C TSrécur19'!I$17),IF(AND('1C TSrécur19'!$B$12&lt;&gt;"",$K$2="Pôle",'1C TSrécur19'!$C$12="NON"),(('1C TSrécur19'!I$22+'1C TSrécur19'!I$23+'1C TSrécur19'!I$24+'1C TSrécur19'!I$25+'1C TSrécur19'!I$29)/'1C TSrécur19'!I$30),IF(AND('1C TSrécur19'!$B$12&lt;&gt;"",$K$2&lt;&gt;"Pôle",'1C TSrécur19'!$C$12="OUI"),(('1C TSrécur19'!I$22+'1C TSrécur19'!I$23+'1C TSrécur19'!I$24+'1C TSrécur19'!I$25+'1C TSrécur19'!I$26+'1C TSrécur19'!I$27+'1C TSrécur19'!I$28+'1C TSrécur19'!I$29)/'1C TSrécur19'!I$17),IF(AND('1C TSrécur19'!$B$12&lt;&gt;"",$K$2&lt;&gt;"Pôle",'1C TSrécur19'!$C$12="NON"),(('1C TSrécur19'!I$22+'1C TSrécur19'!I$23+'1C TSrécur19'!I$24+'1C TSrécur19'!I$25+'1C TSrécur19'!I$26+'1C TSrécur19'!I$27+'1C TSrécur19'!I$28+'1C TSrécur19'!I$29)/'1C TSrécur19'!I$30))))))</f>
        <v>0</v>
      </c>
      <c r="M756" s="527">
        <f>IF(OR('1C TSrécur19'!$B$12="",'1C TSrécur19'!I$30=0),0,IF(AND('1C TSrécur19'!$B$12&lt;&gt;"",$K$2="Pôle",'1C TSrécur19'!$C$12="OUI"),(('1C TSrécur19'!I$26+'1C TSrécur19'!I$27+'1C TSrécur19'!I$28)/'1C TSrécur19'!I$17),IF(AND('1C TSrécur19'!$B$12&lt;&gt;"",$K$2="Pôle",'1C TSrécur19'!$C$12="NON"),(('1C TSrécur19'!I$26+'1C TSrécur19'!I$27+'1C TSrécur19'!I$28)/'1C TSrécur19'!I$30),IF(AND('1C TSrécur19'!$B$12&lt;&gt;"",$K$2&lt;&gt;"Pôle"),0))))</f>
        <v>0</v>
      </c>
      <c r="N756" s="527">
        <f>IF(AND('1C TSrécur19'!$I$17&lt;&gt;0,'1C TSrécur19'!$I$30&lt;&gt;0),L756+M756,0)</f>
        <v>0</v>
      </c>
      <c r="O756" s="542" t="str">
        <f>IF(AND('1C TSrécur19'!I$17&lt;&gt;0,'1C TSrécur19'!$C$12="OUI"),'1C TSrécur19'!I$36/'1C TSrécur19'!I$17,"")</f>
        <v/>
      </c>
      <c r="P756" s="543" t="str">
        <f>IF(AND('1C TSrécur19'!I$17&lt;&gt;0,'1C TSrécur19'!$C$12="OUI"),'1C TSrécur19'!$I$37/'1C TSrécur19'!I$17,"")</f>
        <v/>
      </c>
      <c r="Q756" s="543" t="str">
        <f>IF(AND('1C TSrécur19'!I$17&lt;&gt;0,'1C TSrécur19'!$C$12="OUI"),'1C TSrécur19'!$I$38/'1C TSrécur19'!I$17,"")</f>
        <v/>
      </c>
      <c r="R756" s="543" t="str">
        <f>IF(AND('1C TSrécur19'!I$17&lt;&gt;0,'1C TSrécur19'!$C$12="OUI"),'1C TSrécur19'!$I$39/'1C TSrécur19'!I$17,"")</f>
        <v/>
      </c>
      <c r="S756" s="543" t="str">
        <f>IF(AND('1C TSrécur19'!I$17&lt;&gt;0,'1C TSrécur19'!$C$12="OUI"),'1C TSrécur19'!$I$40/'1C TSrécur19'!I$17,"")</f>
        <v/>
      </c>
      <c r="T756" s="543" t="str">
        <f>IF(AND('1C TSrécur19'!I$17&lt;&gt;0,'1C TSrécur19'!$C$12="OUI"),'1C TSrécur19'!$I$41/'1C TSrécur19'!I$17,"")</f>
        <v/>
      </c>
      <c r="U756" s="543" t="str">
        <f>IF(AND('1C TSrécur19'!I$17&lt;&gt;0,'1C TSrécur19'!$C$12="OUI"),'1C TSrécur19'!$I$42/'1C TSrécur19'!I$17,"")</f>
        <v/>
      </c>
      <c r="V756" s="543" t="str">
        <f>IF(AND('1C TSrécur19'!I$17&lt;&gt;0,'1C TSrécur19'!$C$12="OUI"),'1C TSrécur19'!$I$43/'1C TSrécur19'!I$17,"")</f>
        <v/>
      </c>
      <c r="W756" s="543" t="str">
        <f>IF(AND('1C TSrécur19'!I$17&lt;&gt;0,'1C TSrécur19'!$C$12="OUI"),'1C TSrécur19'!$I$44/'1C TSrécur19'!I$17,"")</f>
        <v/>
      </c>
      <c r="X756" s="543" t="str">
        <f>IF(AND('1C TSrécur19'!I$17&lt;&gt;0,'1C TSrécur19'!$C$12="OUI"),'1C TSrécur19'!$I$45/'1C TSrécur19'!I$17,"")</f>
        <v/>
      </c>
      <c r="Y756" s="543" t="str">
        <f>IF(AND('1C TSrécur19'!I$17&lt;&gt;0,'1C TSrécur19'!$C$12="OUI"),'1C TSrécur19'!$I$46/'1C TSrécur19'!I$17,"")</f>
        <v/>
      </c>
      <c r="Z756" s="543" t="str">
        <f>IF(AND('1C TSrécur19'!I$17&lt;&gt;0,'1C TSrécur19'!$C$12="OUI"),'1C TSrécur19'!$I$47/'1C TSrécur19'!I$17,"")</f>
        <v/>
      </c>
      <c r="AA756" s="543" t="str">
        <f>IF(AND('1C TSrécur19'!I$17&lt;&gt;0,'1C TSrécur19'!$C$12="OUI"),'1C TSrécur19'!$I$48/'1C TSrécur19'!I$17,"")</f>
        <v/>
      </c>
      <c r="AB756" s="543" t="str">
        <f>IF(AND('1C TSrécur19'!I$17&lt;&gt;0,'1C TSrécur19'!$C$12="OUI"),'1C TSrécur19'!$I$49/'1C TSrécur19'!I$17,"")</f>
        <v/>
      </c>
      <c r="AC756" s="543" t="str">
        <f>IF(AND('1C TSrécur19'!I$17&lt;&gt;0,'1C TSrécur19'!$C$12="OUI"),'1C TSrécur19'!$I$50/'1C TSrécur19'!I$17,"")</f>
        <v/>
      </c>
      <c r="AD756" s="543" t="str">
        <f>IF(AND('1C TSrécur19'!I$17&lt;&gt;0,'1C TSrécur19'!$C$12="OUI"),'1C TSrécur19'!$I$51/'1C TSrécur19'!I$17,"")</f>
        <v/>
      </c>
      <c r="AE756" s="543" t="str">
        <f>IF(AND('1C TSrécur19'!I$17&lt;&gt;0,'1C TSrécur19'!$C$12="OUI"),'1C TSrécur19'!$I$52/'1C TSrécur19'!I$17,"")</f>
        <v/>
      </c>
      <c r="AF756" s="543" t="str">
        <f>IF(AND('1C TSrécur19'!I$17&lt;&gt;0,'1C TSrécur19'!$C$12="OUI"),'1C TSrécur19'!$I$53/'1C TSrécur19'!I$17,"")</f>
        <v/>
      </c>
      <c r="AG756" s="543" t="str">
        <f>IF(AND('1C TSrécur19'!I$17&lt;&gt;0,'1C TSrécur19'!$C$12="OUI"),'1C TSrécur19'!$I$54/'1C TSrécur19'!I$17,"")</f>
        <v/>
      </c>
      <c r="AH756" s="543" t="str">
        <f>IF(AND('1C TSrécur19'!I$17&lt;&gt;0,'1C TSrécur19'!$C$12="OUI"),'1C TSrécur19'!$I$55/'1C TSrécur19'!I$17,"")</f>
        <v/>
      </c>
      <c r="AI756" s="543" t="str">
        <f>IF(AND('1C TSrécur19'!I$17&lt;&gt;0,'1C TSrécur19'!$C$12="OUI"),'1C TSrécur19'!$I$56/'1C TSrécur19'!I$17,"")</f>
        <v/>
      </c>
      <c r="AJ756" s="543" t="str">
        <f>IF(AND('1C TSrécur19'!I$17&lt;&gt;0,'1C TSrécur19'!$C$12="OUI"),'1C TSrécur19'!$I$57/'1C TSrécur19'!I$17,"")</f>
        <v/>
      </c>
      <c r="AK756" s="543">
        <f>IF(AND('1C TSrécur19'!I$17&lt;&gt;0,'1C TSrécur19'!$C$12="OUI"),'1C TSrécur19'!I$58/'1C TSrécur19'!I$17,0)</f>
        <v>0</v>
      </c>
      <c r="AL756" s="72">
        <f>IF(AND('1C TSrécur19'!$B$12&lt;&gt;"",'1C TSrécur19'!$C$12="OUI"),N756+AK756,N756)</f>
        <v>0</v>
      </c>
      <c r="AM756" s="344">
        <f t="shared" si="186"/>
        <v>0</v>
      </c>
      <c r="AN756" s="344">
        <f t="shared" si="187"/>
        <v>0</v>
      </c>
      <c r="AO756" s="345">
        <f t="shared" si="245"/>
        <v>0</v>
      </c>
      <c r="AP756" s="573">
        <f t="shared" si="246"/>
        <v>0</v>
      </c>
      <c r="AQ756" s="583">
        <f>IF(M756=0,0,AN756-AS756)</f>
        <v>0</v>
      </c>
      <c r="AR756" s="579"/>
      <c r="AS756" s="102"/>
      <c r="AT756" s="27" t="str">
        <f>IF('1C TSrécur19'!I$17*FICHE!$C$13&lt;J756,"Forfait limité à "&amp;FICHE!$C$13&amp;"€/jour","")</f>
        <v/>
      </c>
      <c r="AU756" s="592"/>
      <c r="AV756" s="824"/>
      <c r="AW756" s="824"/>
      <c r="AX756" s="824"/>
      <c r="AY756" s="824"/>
      <c r="AZ756" s="824"/>
      <c r="BA756" s="767"/>
      <c r="BB756" s="767"/>
      <c r="BC756" s="767"/>
      <c r="BD756" s="767"/>
      <c r="BE756" s="767"/>
      <c r="BF756" s="767"/>
      <c r="BG756" s="767"/>
      <c r="BH756" s="767"/>
      <c r="BI756" s="767"/>
      <c r="BJ756" s="767"/>
      <c r="BK756" s="767"/>
      <c r="BL756" s="767"/>
      <c r="BM756" s="767"/>
      <c r="BN756" s="767"/>
      <c r="BO756" s="767"/>
      <c r="BP756" s="767"/>
      <c r="BQ756" s="767"/>
      <c r="BR756" s="767"/>
      <c r="BS756" s="767"/>
      <c r="BT756" s="767"/>
      <c r="BU756" s="767"/>
      <c r="BV756" s="767"/>
      <c r="BW756" s="767"/>
      <c r="BX756" s="767"/>
      <c r="BY756" s="767"/>
      <c r="BZ756" s="767"/>
      <c r="CA756" s="767"/>
      <c r="CB756" s="767"/>
      <c r="CC756" s="767"/>
      <c r="CD756" s="767"/>
      <c r="CE756" s="767"/>
      <c r="CF756" s="767"/>
      <c r="CG756" s="767"/>
      <c r="CH756" s="767"/>
      <c r="CI756" s="767"/>
      <c r="CJ756" s="767"/>
      <c r="CK756" s="767"/>
      <c r="CL756" s="767"/>
      <c r="CM756" s="767"/>
      <c r="CN756" s="767"/>
      <c r="CO756" s="767"/>
      <c r="CP756" s="767"/>
      <c r="CQ756" s="767"/>
      <c r="CR756" s="767"/>
      <c r="CS756" s="767"/>
      <c r="CT756" s="767"/>
      <c r="CU756" s="767"/>
      <c r="CV756" s="767"/>
      <c r="CW756" s="767"/>
      <c r="CX756" s="767"/>
      <c r="CY756" s="767"/>
      <c r="CZ756" s="767"/>
      <c r="DA756" s="767"/>
      <c r="DB756" s="767"/>
      <c r="DC756" s="767"/>
      <c r="DD756" s="767"/>
      <c r="DE756" s="767"/>
      <c r="DF756" s="767"/>
      <c r="DG756" s="767"/>
      <c r="DH756" s="767"/>
      <c r="DI756" s="767"/>
      <c r="DJ756" s="767"/>
      <c r="DK756" s="767"/>
      <c r="DL756" s="767"/>
      <c r="DM756" s="767"/>
      <c r="DN756" s="767"/>
      <c r="DO756" s="767"/>
      <c r="DP756" s="767"/>
      <c r="DQ756" s="767"/>
      <c r="DR756" s="767"/>
      <c r="DS756" s="767"/>
      <c r="DT756" s="767"/>
      <c r="DU756" s="767"/>
      <c r="DV756" s="767"/>
      <c r="DW756" s="767"/>
      <c r="DX756" s="767"/>
      <c r="DY756" s="767"/>
      <c r="DZ756" s="767"/>
      <c r="EA756" s="767"/>
      <c r="EB756" s="767"/>
      <c r="EC756" s="767"/>
      <c r="ED756" s="767"/>
      <c r="EE756" s="767"/>
      <c r="EF756" s="767"/>
      <c r="EG756" s="767"/>
      <c r="EH756" s="767"/>
      <c r="EI756" s="767"/>
      <c r="EJ756" s="767"/>
      <c r="EK756" s="767"/>
      <c r="EL756" s="767"/>
      <c r="EM756" s="767"/>
      <c r="EN756" s="767"/>
      <c r="EO756" s="767"/>
      <c r="EP756" s="767"/>
      <c r="EQ756" s="767"/>
      <c r="ER756" s="767"/>
      <c r="ES756" s="767"/>
      <c r="ET756" s="767"/>
      <c r="EU756" s="767"/>
      <c r="EV756" s="767"/>
      <c r="EW756" s="767"/>
      <c r="EX756" s="767"/>
      <c r="EY756" s="767"/>
      <c r="EZ756" s="767"/>
      <c r="FA756" s="767"/>
      <c r="FB756" s="767"/>
      <c r="FC756" s="767"/>
      <c r="FD756" s="767"/>
      <c r="FE756" s="767"/>
      <c r="FF756" s="767"/>
      <c r="FG756" s="767"/>
      <c r="FH756" s="767"/>
      <c r="FI756" s="767"/>
      <c r="FJ756" s="767"/>
      <c r="FK756" s="767"/>
      <c r="FL756" s="767"/>
      <c r="FM756" s="767"/>
      <c r="FN756" s="767"/>
      <c r="FO756" s="767"/>
      <c r="FP756" s="767"/>
      <c r="FQ756" s="767"/>
      <c r="FR756" s="767"/>
      <c r="FS756" s="767"/>
      <c r="FT756" s="767"/>
      <c r="FU756" s="767"/>
      <c r="FV756" s="767"/>
      <c r="FW756" s="767"/>
      <c r="FX756" s="767"/>
      <c r="FY756" s="767"/>
      <c r="FZ756" s="767"/>
      <c r="GA756" s="767"/>
      <c r="GB756" s="767"/>
      <c r="GC756" s="767"/>
      <c r="GD756" s="767"/>
      <c r="GE756" s="767"/>
      <c r="GF756" s="767"/>
      <c r="GG756" s="767"/>
      <c r="GH756" s="767"/>
      <c r="GI756" s="767"/>
      <c r="GJ756" s="767"/>
      <c r="GK756" s="767"/>
      <c r="GL756" s="767"/>
      <c r="GM756" s="767"/>
      <c r="GN756" s="767"/>
      <c r="GO756" s="767"/>
      <c r="GP756" s="767"/>
      <c r="GQ756" s="767"/>
      <c r="GR756" s="767"/>
      <c r="GS756" s="767"/>
      <c r="GT756" s="767"/>
      <c r="GU756" s="767"/>
      <c r="GV756" s="767"/>
      <c r="GW756" s="767"/>
      <c r="GX756" s="767"/>
      <c r="GY756" s="767"/>
      <c r="GZ756" s="767"/>
      <c r="HA756" s="767"/>
      <c r="HB756" s="767"/>
      <c r="HC756" s="767"/>
    </row>
    <row r="757" spans="1:211" s="864" customFormat="1" ht="13.9" hidden="1" customHeight="1">
      <c r="A757" s="307"/>
      <c r="B757" s="351"/>
      <c r="C757" s="971" t="str">
        <f>IF('1C TSrécur19'!J$17&lt;&gt;0,'1C TSrécur19'!$B$12,"")</f>
        <v/>
      </c>
      <c r="D757" s="972"/>
      <c r="E757" s="973"/>
      <c r="F757" s="93" t="str">
        <f>IF(AND($C757='1C TSrécur19'!$B$12,'1C TSrécur19'!$B$16="récurrentes",'1C TSrécur19'!K$17&lt;&gt;""),'1C TSrécur19'!K$21,"")</f>
        <v/>
      </c>
      <c r="G757" s="863"/>
      <c r="H757" s="745">
        <v>0.21</v>
      </c>
      <c r="I757" s="747">
        <v>1</v>
      </c>
      <c r="J757" s="312"/>
      <c r="K757" s="680">
        <f t="shared" si="243"/>
        <v>0</v>
      </c>
      <c r="L757" s="527">
        <f>IF(OR('1C TSrécur19'!$B$12="",'1C TSrécur19'!J$30=0),0,IF(AND('1C TSrécur19'!$B$12&lt;&gt;"",$K$2="Pôle",'1C TSrécur19'!$C$12="OUI"),(('1C TSrécur19'!J$22+'1C TSrécur19'!J$23+'1C TSrécur19'!J$24+'1C TSrécur19'!J$25+'1C TSrécur19'!J$29)/'1C TSrécur19'!J$17),IF(AND('1C TSrécur19'!$B$12&lt;&gt;"",$K$2="Pôle",'1C TSrécur19'!$C$12="NON"),(('1C TSrécur19'!J$22+'1C TSrécur19'!J$23+'1C TSrécur19'!J$24+'1C TSrécur19'!J$25+'1C TSrécur19'!J$29)/'1C TSrécur19'!J$30),IF(AND('1C TSrécur19'!$B$12&lt;&gt;"",$K$2&lt;&gt;"Pôle",'1C TSrécur19'!$C$12="OUI"),(('1C TSrécur19'!J$22+'1C TSrécur19'!J$23+'1C TSrécur19'!J$24+'1C TSrécur19'!J$25+'1C TSrécur19'!J$26+'1C TSrécur19'!J$27+'1C TSrécur19'!J$28+'1C TSrécur19'!J$29)/'1C TSrécur19'!J$17),IF(AND('1C TSrécur19'!$B$12&lt;&gt;"",$K$2&lt;&gt;"Pôle",'1C TSrécur19'!$C$12="NON"),(('1C TSrécur19'!J$22+'1C TSrécur19'!J$23+'1C TSrécur19'!J$24+'1C TSrécur19'!J$25+'1C TSrécur19'!J$26+'1C TSrécur19'!J$27+'1C TSrécur19'!J$28+'1C TSrécur19'!J$29)/'1C TSrécur19'!J$30))))))</f>
        <v>0</v>
      </c>
      <c r="M757" s="527">
        <f>IF(OR('1C TSrécur19'!$B$12="",'1C TSrécur19'!J$30=0),0,IF(AND('1C TSrécur19'!$B$12&lt;&gt;"",$K$2="Pôle",'1C TSrécur19'!$C$12="OUI"),(('1C TSrécur19'!J$26+'1C TSrécur19'!J$27+'1C TSrécur19'!J$28)/'1C TSrécur19'!J$17),IF(AND('1C TSrécur19'!$B$12&lt;&gt;"",$K$2="Pôle",'1C TSrécur19'!$C$12="NON"),(('1C TSrécur19'!J$26+'1C TSrécur19'!J$27+'1C TSrécur19'!J$28)/'1C TSrécur19'!J$30),IF(AND('1C TSrécur19'!$B$12&lt;&gt;"",$K$2&lt;&gt;"Pôle"),0))))</f>
        <v>0</v>
      </c>
      <c r="N757" s="527">
        <f>IF(AND('1C TSrécur19'!$J$17&lt;&gt;0,'1C TSrécur19'!$J$30&lt;&gt;0),L757+M757,0)</f>
        <v>0</v>
      </c>
      <c r="O757" s="542" t="str">
        <f>IF(AND('1C TSrécur19'!J$17&lt;&gt;0,'1C TSrécur19'!$C$12="OUI"),'1C TSrécur19'!J$36/'1C TSrécur19'!J$17,"")</f>
        <v/>
      </c>
      <c r="P757" s="543" t="str">
        <f>IF(AND('1C TSrécur19'!J$17&lt;&gt;0,'1C TSrécur19'!$C$12="OUI"),'1C TSrécur19'!$J$37/'1C TSrécur19'!J$17,"")</f>
        <v/>
      </c>
      <c r="Q757" s="543" t="str">
        <f>IF(AND('1C TSrécur19'!J$17&lt;&gt;0,'1C TSrécur19'!$C$12="OUI"),'1C TSrécur19'!$J$38/'1C TSrécur19'!J$17,"")</f>
        <v/>
      </c>
      <c r="R757" s="543" t="str">
        <f>IF(AND('1C TSrécur19'!J$17&lt;&gt;0,'1C TSrécur19'!$C$12="OUI"),'1C TSrécur19'!$J$39/'1C TSrécur19'!J$17,"")</f>
        <v/>
      </c>
      <c r="S757" s="543" t="str">
        <f>IF(AND('1C TSrécur19'!J$17&lt;&gt;0,'1C TSrécur19'!$C$12="OUI"),'1C TSrécur19'!$J$40/'1C TSrécur19'!J$17,"")</f>
        <v/>
      </c>
      <c r="T757" s="543" t="str">
        <f>IF(AND('1C TSrécur19'!J$17&lt;&gt;0,'1C TSrécur19'!$C$12="OUI"),'1C TSrécur19'!$J$41/'1C TSrécur19'!J$17,"")</f>
        <v/>
      </c>
      <c r="U757" s="543" t="str">
        <f>IF(AND('1C TSrécur19'!J$17&lt;&gt;0,'1C TSrécur19'!$C$12="OUI"),'1C TSrécur19'!$J$42/'1C TSrécur19'!J$17,"")</f>
        <v/>
      </c>
      <c r="V757" s="543" t="str">
        <f>IF(AND('1C TSrécur19'!J$17&lt;&gt;0,'1C TSrécur19'!$C$12="OUI"),'1C TSrécur19'!$J$43/'1C TSrécur19'!J$17,"")</f>
        <v/>
      </c>
      <c r="W757" s="543" t="str">
        <f>IF(AND('1C TSrécur19'!J$17&lt;&gt;0,'1C TSrécur19'!$C$12="OUI"),'1C TSrécur19'!$J$44/'1C TSrécur19'!J$17,"")</f>
        <v/>
      </c>
      <c r="X757" s="543" t="str">
        <f>IF(AND('1C TSrécur19'!J$17&lt;&gt;0,'1C TSrécur19'!$C$12="OUI"),'1C TSrécur19'!$J$45/'1C TSrécur19'!J$17,"")</f>
        <v/>
      </c>
      <c r="Y757" s="543" t="str">
        <f>IF(AND('1C TSrécur19'!J$17&lt;&gt;0,'1C TSrécur19'!$C$12="OUI"),'1C TSrécur19'!$J$46/'1C TSrécur19'!J$17,"")</f>
        <v/>
      </c>
      <c r="Z757" s="543" t="str">
        <f>IF(AND('1C TSrécur19'!J$17&lt;&gt;0,'1C TSrécur19'!$C$12="OUI"),'1C TSrécur19'!$J$47/'1C TSrécur19'!J$17,"")</f>
        <v/>
      </c>
      <c r="AA757" s="543" t="str">
        <f>IF(AND('1C TSrécur19'!J$17&lt;&gt;0,'1C TSrécur19'!$C$12="OUI"),'1C TSrécur19'!$J$48/'1C TSrécur19'!J$17,"")</f>
        <v/>
      </c>
      <c r="AB757" s="543" t="str">
        <f>IF(AND('1C TSrécur19'!J$17&lt;&gt;0,'1C TSrécur19'!$C$12="OUI"),'1C TSrécur19'!$J$49/'1C TSrécur19'!J$17,"")</f>
        <v/>
      </c>
      <c r="AC757" s="543" t="str">
        <f>IF(AND('1C TSrécur19'!J$17&lt;&gt;0,'1C TSrécur19'!$C$12="OUI"),'1C TSrécur19'!$J$50/'1C TSrécur19'!J$17,"")</f>
        <v/>
      </c>
      <c r="AD757" s="543" t="str">
        <f>IF(AND('1C TSrécur19'!J$17&lt;&gt;0,'1C TSrécur19'!$C$12="OUI"),'1C TSrécur19'!$J$51/'1C TSrécur19'!J$17,"")</f>
        <v/>
      </c>
      <c r="AE757" s="543" t="str">
        <f>IF(AND('1C TSrécur19'!J$17&lt;&gt;0,'1C TSrécur19'!$C$12="OUI"),'1C TSrécur19'!$J$52/'1C TSrécur19'!J$17,"")</f>
        <v/>
      </c>
      <c r="AF757" s="543" t="str">
        <f>IF(AND('1C TSrécur19'!J$17&lt;&gt;0,'1C TSrécur19'!$C$12="OUI"),'1C TSrécur19'!$J$53/'1C TSrécur19'!J$17,"")</f>
        <v/>
      </c>
      <c r="AG757" s="543" t="str">
        <f>IF(AND('1C TSrécur19'!J$17&lt;&gt;0,'1C TSrécur19'!$C$12="OUI"),'1C TSrécur19'!$J$54/'1C TSrécur19'!J$17,"")</f>
        <v/>
      </c>
      <c r="AH757" s="543" t="str">
        <f>IF(AND('1C TSrécur19'!J$17&lt;&gt;0,'1C TSrécur19'!$C$12="OUI"),'1C TSrécur19'!$J$55/'1C TSrécur19'!J$17,"")</f>
        <v/>
      </c>
      <c r="AI757" s="543" t="str">
        <f>IF(AND('1C TSrécur19'!J$17&lt;&gt;0,'1C TSrécur19'!$C$12="OUI"),'1C TSrécur19'!$J$56/'1C TSrécur19'!J$17,"")</f>
        <v/>
      </c>
      <c r="AJ757" s="543" t="str">
        <f>IF(AND('1C TSrécur19'!J$17&lt;&gt;0,'1C TSrécur19'!$C$12="OUI"),'1C TSrécur19'!$J$57/'1C TSrécur19'!J$17,"")</f>
        <v/>
      </c>
      <c r="AK757" s="543">
        <f>IF(AND('1C TSrécur19'!J$17&lt;&gt;0,'1C TSrécur19'!$C$12="OUI"),'1C TSrécur19'!J$58/'1C TSrécur19'!J$17,0)</f>
        <v>0</v>
      </c>
      <c r="AL757" s="72">
        <f>IF(AND('1C TSrécur19'!$B$12&lt;&gt;"",'1C TSrécur19'!$C$12="OUI"),N757+AK757,N757)</f>
        <v>0</v>
      </c>
      <c r="AM757" s="344">
        <f t="shared" si="186"/>
        <v>0</v>
      </c>
      <c r="AN757" s="344">
        <f t="shared" si="187"/>
        <v>0</v>
      </c>
      <c r="AO757" s="345">
        <f t="shared" si="245"/>
        <v>0</v>
      </c>
      <c r="AP757" s="573">
        <f t="shared" si="246"/>
        <v>0</v>
      </c>
      <c r="AQ757" s="583">
        <f t="shared" ref="AQ757:AQ773" si="247">IF(M757=0,0,AN757-AS757)</f>
        <v>0</v>
      </c>
      <c r="AR757" s="579"/>
      <c r="AS757" s="102"/>
      <c r="AT757" s="27" t="str">
        <f>IF('1C TSrécur19'!J$17*FICHE!$C$13&lt;J757,"Forfait limité à "&amp;FICHE!$C$13&amp;"€/jour","")</f>
        <v/>
      </c>
      <c r="AU757" s="592"/>
      <c r="AV757" s="824"/>
      <c r="AW757" s="824"/>
      <c r="AX757" s="824"/>
      <c r="AY757" s="824"/>
      <c r="AZ757" s="824"/>
      <c r="BA757" s="767"/>
      <c r="BB757" s="767"/>
      <c r="BC757" s="767"/>
      <c r="BD757" s="767"/>
      <c r="BE757" s="767"/>
      <c r="BF757" s="767"/>
      <c r="BG757" s="767"/>
      <c r="BH757" s="767"/>
      <c r="BI757" s="767"/>
      <c r="BJ757" s="767"/>
      <c r="BK757" s="767"/>
      <c r="BL757" s="767"/>
      <c r="BM757" s="767"/>
      <c r="BN757" s="767"/>
      <c r="BO757" s="767"/>
      <c r="BP757" s="767"/>
      <c r="BQ757" s="767"/>
      <c r="BR757" s="767"/>
      <c r="BS757" s="767"/>
      <c r="BT757" s="767"/>
      <c r="BU757" s="767"/>
      <c r="BV757" s="767"/>
      <c r="BW757" s="767"/>
      <c r="BX757" s="767"/>
      <c r="BY757" s="767"/>
      <c r="BZ757" s="767"/>
      <c r="CA757" s="767"/>
      <c r="CB757" s="767"/>
      <c r="CC757" s="767"/>
      <c r="CD757" s="767"/>
      <c r="CE757" s="767"/>
      <c r="CF757" s="767"/>
      <c r="CG757" s="767"/>
      <c r="CH757" s="767"/>
      <c r="CI757" s="767"/>
      <c r="CJ757" s="767"/>
      <c r="CK757" s="767"/>
      <c r="CL757" s="767"/>
      <c r="CM757" s="767"/>
      <c r="CN757" s="767"/>
      <c r="CO757" s="767"/>
      <c r="CP757" s="767"/>
      <c r="CQ757" s="767"/>
      <c r="CR757" s="767"/>
      <c r="CS757" s="767"/>
      <c r="CT757" s="767"/>
      <c r="CU757" s="767"/>
      <c r="CV757" s="767"/>
      <c r="CW757" s="767"/>
      <c r="CX757" s="767"/>
      <c r="CY757" s="767"/>
      <c r="CZ757" s="767"/>
      <c r="DA757" s="767"/>
      <c r="DB757" s="767"/>
      <c r="DC757" s="767"/>
      <c r="DD757" s="767"/>
      <c r="DE757" s="767"/>
      <c r="DF757" s="767"/>
      <c r="DG757" s="767"/>
      <c r="DH757" s="767"/>
      <c r="DI757" s="767"/>
      <c r="DJ757" s="767"/>
      <c r="DK757" s="767"/>
      <c r="DL757" s="767"/>
      <c r="DM757" s="767"/>
      <c r="DN757" s="767"/>
      <c r="DO757" s="767"/>
      <c r="DP757" s="767"/>
      <c r="DQ757" s="767"/>
      <c r="DR757" s="767"/>
      <c r="DS757" s="767"/>
      <c r="DT757" s="767"/>
      <c r="DU757" s="767"/>
      <c r="DV757" s="767"/>
      <c r="DW757" s="767"/>
      <c r="DX757" s="767"/>
      <c r="DY757" s="767"/>
      <c r="DZ757" s="767"/>
      <c r="EA757" s="767"/>
      <c r="EB757" s="767"/>
      <c r="EC757" s="767"/>
      <c r="ED757" s="767"/>
      <c r="EE757" s="767"/>
      <c r="EF757" s="767"/>
      <c r="EG757" s="767"/>
      <c r="EH757" s="767"/>
      <c r="EI757" s="767"/>
      <c r="EJ757" s="767"/>
      <c r="EK757" s="767"/>
      <c r="EL757" s="767"/>
      <c r="EM757" s="767"/>
      <c r="EN757" s="767"/>
      <c r="EO757" s="767"/>
      <c r="EP757" s="767"/>
      <c r="EQ757" s="767"/>
      <c r="ER757" s="767"/>
      <c r="ES757" s="767"/>
      <c r="ET757" s="767"/>
      <c r="EU757" s="767"/>
      <c r="EV757" s="767"/>
      <c r="EW757" s="767"/>
      <c r="EX757" s="767"/>
      <c r="EY757" s="767"/>
      <c r="EZ757" s="767"/>
      <c r="FA757" s="767"/>
      <c r="FB757" s="767"/>
      <c r="FC757" s="767"/>
      <c r="FD757" s="767"/>
      <c r="FE757" s="767"/>
      <c r="FF757" s="767"/>
      <c r="FG757" s="767"/>
      <c r="FH757" s="767"/>
      <c r="FI757" s="767"/>
      <c r="FJ757" s="767"/>
      <c r="FK757" s="767"/>
      <c r="FL757" s="767"/>
      <c r="FM757" s="767"/>
      <c r="FN757" s="767"/>
      <c r="FO757" s="767"/>
      <c r="FP757" s="767"/>
      <c r="FQ757" s="767"/>
      <c r="FR757" s="767"/>
      <c r="FS757" s="767"/>
      <c r="FT757" s="767"/>
      <c r="FU757" s="767"/>
      <c r="FV757" s="767"/>
      <c r="FW757" s="767"/>
      <c r="FX757" s="767"/>
      <c r="FY757" s="767"/>
      <c r="FZ757" s="767"/>
      <c r="GA757" s="767"/>
      <c r="GB757" s="767"/>
      <c r="GC757" s="767"/>
      <c r="GD757" s="767"/>
      <c r="GE757" s="767"/>
      <c r="GF757" s="767"/>
      <c r="GG757" s="767"/>
      <c r="GH757" s="767"/>
      <c r="GI757" s="767"/>
      <c r="GJ757" s="767"/>
      <c r="GK757" s="767"/>
      <c r="GL757" s="767"/>
      <c r="GM757" s="767"/>
      <c r="GN757" s="767"/>
      <c r="GO757" s="767"/>
      <c r="GP757" s="767"/>
      <c r="GQ757" s="767"/>
      <c r="GR757" s="767"/>
      <c r="GS757" s="767"/>
      <c r="GT757" s="767"/>
      <c r="GU757" s="767"/>
      <c r="GV757" s="767"/>
      <c r="GW757" s="767"/>
      <c r="GX757" s="767"/>
      <c r="GY757" s="767"/>
      <c r="GZ757" s="767"/>
      <c r="HA757" s="767"/>
      <c r="HB757" s="767"/>
      <c r="HC757" s="767"/>
    </row>
    <row r="758" spans="1:211" s="864" customFormat="1" ht="13.9" hidden="1" customHeight="1">
      <c r="A758" s="307"/>
      <c r="B758" s="351"/>
      <c r="C758" s="971" t="str">
        <f>IF('1C TSrécur19'!K$17&lt;&gt;0,'1C TSrécur19'!$B$12,"")</f>
        <v/>
      </c>
      <c r="D758" s="972"/>
      <c r="E758" s="973"/>
      <c r="F758" s="93" t="str">
        <f>IF(AND($C758='1C TSrécur19'!$B$12,'1C TSrécur19'!$B$16="récurrentes",'1C TSrécur19'!$K$17&lt;&gt;""),'1C TSrécur19'!$K$21,"")</f>
        <v/>
      </c>
      <c r="G758" s="863"/>
      <c r="H758" s="745">
        <v>0.21</v>
      </c>
      <c r="I758" s="747">
        <v>1</v>
      </c>
      <c r="J758" s="312"/>
      <c r="K758" s="680">
        <f t="shared" si="243"/>
        <v>0</v>
      </c>
      <c r="L758" s="527">
        <f>IF(OR('1C TSrécur19'!$B$12="",'1C TSrécur19'!K$30=0),0,IF(AND('1C TSrécur19'!$B$12&lt;&gt;"",$K$2="Pôle",'1C TSrécur19'!$C$12="OUI"),(('1C TSrécur19'!K$22+'1C TSrécur19'!K$23+'1C TSrécur19'!K$24+'1C TSrécur19'!K$25+'1C TSrécur19'!K$29)/'1C TSrécur19'!K$17),IF(AND('1C TSrécur19'!$B$12&lt;&gt;"",$K$2="Pôle",'1C TSrécur19'!$C$12="NON"),(('1C TSrécur19'!K$22+'1C TSrécur19'!K$23+'1C TSrécur19'!K$24+'1C TSrécur19'!K$25+'1C TSrécur19'!K$29)/'1C TSrécur19'!K$30),IF(AND('1C TSrécur19'!$B$12&lt;&gt;"",$K$2&lt;&gt;"Pôle",'1C TSrécur19'!$C$12="OUI"),(('1C TSrécur19'!K$22+'1C TSrécur19'!K$23+'1C TSrécur19'!K$24+'1C TSrécur19'!K$25+'1C TSrécur19'!K$26+'1C TSrécur19'!K$27+'1C TSrécur19'!K$28+'1C TSrécur19'!K$29)/'1C TSrécur19'!K$17),IF(AND('1C TSrécur19'!$B$12&lt;&gt;"",$K$2&lt;&gt;"Pôle",'1C TSrécur19'!$C$12="NON"),(('1C TSrécur19'!K$22+'1C TSrécur19'!K$23+'1C TSrécur19'!K$24+'1C TSrécur19'!K$25+'1C TSrécur19'!K$26+'1C TSrécur19'!K$27+'1C TSrécur19'!K$28+'1C TSrécur19'!K$29)/'1C TSrécur19'!K$30))))))</f>
        <v>0</v>
      </c>
      <c r="M758" s="527">
        <f>IF(OR('1C TSrécur19'!$B$12="",'1C TSrécur19'!K$30=0),0,IF(AND('1C TSrécur19'!$B$12&lt;&gt;"",$K$2="Pôle",'1C TSrécur19'!$C$12="OUI"),(('1C TSrécur19'!K$26+'1C TSrécur19'!K$27+'1C TSrécur19'!K$28)/'1C TSrécur19'!K$17),IF(AND('1C TSrécur19'!$B$12&lt;&gt;"",$K$2="Pôle",'1C TSrécur19'!$C$12="NON"),(('1C TSrécur19'!K$26+'1C TSrécur19'!K$27+'1C TSrécur19'!K$28)/'1C TSrécur19'!K$30),IF(AND('1C TSrécur19'!$B$12&lt;&gt;"",$K$2&lt;&gt;"Pôle"),0))))</f>
        <v>0</v>
      </c>
      <c r="N758" s="527">
        <f>IF(AND('1C TSrécur19'!$K$17&lt;&gt;0,'1C TSrécur19'!$K$30&lt;&gt;0),L758+M758,0)</f>
        <v>0</v>
      </c>
      <c r="O758" s="542" t="str">
        <f>IF(AND('1C TSrécur19'!K$17&lt;&gt;0,'1C TSrécur19'!$C$12="OUI"),'1C TSrécur19'!K$36/'1C TSrécur19'!K$17,"")</f>
        <v/>
      </c>
      <c r="P758" s="543" t="str">
        <f>IF(AND('1C TSrécur19'!K$17&lt;&gt;0,'1C TSrécur19'!$C$12="OUI"),'1C TSrécur19'!$K$37/'1C TSrécur19'!K$17,"")</f>
        <v/>
      </c>
      <c r="Q758" s="543" t="str">
        <f>IF(AND('1C TSrécur19'!K$17&lt;&gt;0,'1C TSrécur19'!$C$12="OUI"),'1C TSrécur19'!$K$38/'1C TSrécur19'!K$17,"")</f>
        <v/>
      </c>
      <c r="R758" s="543" t="str">
        <f>IF(AND('1C TSrécur19'!K$17&lt;&gt;0,'1C TSrécur19'!$C$12="OUI"),'1C TSrécur19'!$K$39/'1C TSrécur19'!K$17,"")</f>
        <v/>
      </c>
      <c r="S758" s="543" t="str">
        <f>IF(AND('1C TSrécur19'!K$17&lt;&gt;0,'1C TSrécur19'!$C$12="OUI"),'1C TSrécur19'!$K$40/'1C TSrécur19'!K$17,"")</f>
        <v/>
      </c>
      <c r="T758" s="543" t="str">
        <f>IF(AND('1C TSrécur19'!K$17&lt;&gt;0,'1C TSrécur19'!$C$12="OUI"),'1C TSrécur19'!$K$41/'1C TSrécur19'!K$17,"")</f>
        <v/>
      </c>
      <c r="U758" s="543" t="str">
        <f>IF(AND('1C TSrécur19'!K$17&lt;&gt;0,'1C TSrécur19'!$C$12="OUI"),'1C TSrécur19'!$K$42/'1C TSrécur19'!K$17,"")</f>
        <v/>
      </c>
      <c r="V758" s="543" t="str">
        <f>IF(AND('1C TSrécur19'!K$17&lt;&gt;0,'1C TSrécur19'!$C$12="OUI"),'1C TSrécur19'!$K$43/'1C TSrécur19'!K$17,"")</f>
        <v/>
      </c>
      <c r="W758" s="543" t="str">
        <f>IF(AND('1C TSrécur19'!K$17&lt;&gt;0,'1C TSrécur19'!$C$12="OUI"),'1C TSrécur19'!$K$44/'1C TSrécur19'!K$17,"")</f>
        <v/>
      </c>
      <c r="X758" s="543" t="str">
        <f>IF(AND('1C TSrécur19'!K$17&lt;&gt;0,'1C TSrécur19'!$C$12="OUI"),'1C TSrécur19'!$K$45/'1C TSrécur19'!K$17,"")</f>
        <v/>
      </c>
      <c r="Y758" s="543" t="str">
        <f>IF(AND('1C TSrécur19'!K$17&lt;&gt;0,'1C TSrécur19'!$C$12="OUI"),'1C TSrécur19'!$K$46/'1C TSrécur19'!K$17,"")</f>
        <v/>
      </c>
      <c r="Z758" s="543" t="str">
        <f>IF(AND('1C TSrécur19'!K$17&lt;&gt;0,'1C TSrécur19'!$C$12="OUI"),'1C TSrécur19'!$K$47/'1C TSrécur19'!K$17,"")</f>
        <v/>
      </c>
      <c r="AA758" s="543" t="str">
        <f>IF(AND('1C TSrécur19'!K$17&lt;&gt;0,'1C TSrécur19'!$C$12="OUI"),'1C TSrécur19'!$K$48/'1C TSrécur19'!K$17,"")</f>
        <v/>
      </c>
      <c r="AB758" s="543" t="str">
        <f>IF(AND('1C TSrécur19'!K$17&lt;&gt;0,'1C TSrécur19'!$C$12="OUI"),'1C TSrécur19'!$K$49/'1C TSrécur19'!K$17,"")</f>
        <v/>
      </c>
      <c r="AC758" s="543" t="str">
        <f>IF(AND('1C TSrécur19'!K$17&lt;&gt;0,'1C TSrécur19'!$C$12="OUI"),'1C TSrécur19'!$K$50/'1C TSrécur19'!K$17,"")</f>
        <v/>
      </c>
      <c r="AD758" s="543" t="str">
        <f>IF(AND('1C TSrécur19'!K$17&lt;&gt;0,'1C TSrécur19'!$C$12="OUI"),'1C TSrécur19'!$K$51/'1C TSrécur19'!K$17,"")</f>
        <v/>
      </c>
      <c r="AE758" s="543" t="str">
        <f>IF(AND('1C TSrécur19'!K$17&lt;&gt;0,'1C TSrécur19'!$C$12="OUI"),'1C TSrécur19'!$K$52/'1C TSrécur19'!K$17,"")</f>
        <v/>
      </c>
      <c r="AF758" s="543" t="str">
        <f>IF(AND('1C TSrécur19'!K$17&lt;&gt;0,'1C TSrécur19'!$C$12="OUI"),'1C TSrécur19'!$K$53/'1C TSrécur19'!K$17,"")</f>
        <v/>
      </c>
      <c r="AG758" s="543" t="str">
        <f>IF(AND('1C TSrécur19'!K$17&lt;&gt;0,'1C TSrécur19'!$C$12="OUI"),'1C TSrécur19'!$K$54/'1C TSrécur19'!K$17,"")</f>
        <v/>
      </c>
      <c r="AH758" s="543" t="str">
        <f>IF(AND('1C TSrécur19'!K$17&lt;&gt;0,'1C TSrécur19'!$C$12="OUI"),'1C TSrécur19'!$K$55/'1C TSrécur19'!K$17,"")</f>
        <v/>
      </c>
      <c r="AI758" s="543" t="str">
        <f>IF(AND('1C TSrécur19'!K$17&lt;&gt;0,'1C TSrécur19'!$C$12="OUI"),'1C TSrécur19'!$K$56/'1C TSrécur19'!K$17,"")</f>
        <v/>
      </c>
      <c r="AJ758" s="543" t="str">
        <f>IF(AND('1C TSrécur19'!K$17&lt;&gt;0,'1C TSrécur19'!$C$12="OUI"),'1C TSrécur19'!$K$57/'1C TSrécur19'!K$17,"")</f>
        <v/>
      </c>
      <c r="AK758" s="543">
        <f>IF(AND('1C TSrécur19'!K$17&lt;&gt;0,'1C TSrécur19'!$C$12="OUI"),'1C TSrécur19'!K$58/'1C TSrécur19'!K$17,0)</f>
        <v>0</v>
      </c>
      <c r="AL758" s="72">
        <f>IF(AND('1C TSrécur19'!$B$12&lt;&gt;"",'1C TSrécur19'!$C$12="OUI"),N758+AK758,N758)</f>
        <v>0</v>
      </c>
      <c r="AM758" s="344">
        <f t="shared" si="186"/>
        <v>0</v>
      </c>
      <c r="AN758" s="344">
        <f t="shared" si="187"/>
        <v>0</v>
      </c>
      <c r="AO758" s="345">
        <f t="shared" si="245"/>
        <v>0</v>
      </c>
      <c r="AP758" s="573">
        <f t="shared" si="246"/>
        <v>0</v>
      </c>
      <c r="AQ758" s="583">
        <f t="shared" si="247"/>
        <v>0</v>
      </c>
      <c r="AR758" s="579"/>
      <c r="AS758" s="102"/>
      <c r="AT758" s="27" t="str">
        <f>IF('1C TSrécur19'!K$17*FICHE!$C$13&lt;J758,"Forfait limité à "&amp;FICHE!$C$13&amp;"€/jour","")</f>
        <v/>
      </c>
      <c r="AU758" s="592"/>
      <c r="AV758" s="824"/>
      <c r="AW758" s="824"/>
      <c r="AX758" s="824"/>
      <c r="AY758" s="824"/>
      <c r="AZ758" s="824"/>
      <c r="BA758" s="767"/>
      <c r="BB758" s="767"/>
      <c r="BC758" s="767"/>
      <c r="BD758" s="767"/>
      <c r="BE758" s="767"/>
      <c r="BF758" s="767"/>
      <c r="BG758" s="767"/>
      <c r="BH758" s="767"/>
      <c r="BI758" s="767"/>
      <c r="BJ758" s="767"/>
      <c r="BK758" s="767"/>
      <c r="BL758" s="767"/>
      <c r="BM758" s="767"/>
      <c r="BN758" s="767"/>
      <c r="BO758" s="767"/>
      <c r="BP758" s="767"/>
      <c r="BQ758" s="767"/>
      <c r="BR758" s="767"/>
      <c r="BS758" s="767"/>
      <c r="BT758" s="767"/>
      <c r="BU758" s="767"/>
      <c r="BV758" s="767"/>
      <c r="BW758" s="767"/>
      <c r="BX758" s="767"/>
      <c r="BY758" s="767"/>
      <c r="BZ758" s="767"/>
      <c r="CA758" s="767"/>
      <c r="CB758" s="767"/>
      <c r="CC758" s="767"/>
      <c r="CD758" s="767"/>
      <c r="CE758" s="767"/>
      <c r="CF758" s="767"/>
      <c r="CG758" s="767"/>
      <c r="CH758" s="767"/>
      <c r="CI758" s="767"/>
      <c r="CJ758" s="767"/>
      <c r="CK758" s="767"/>
      <c r="CL758" s="767"/>
      <c r="CM758" s="767"/>
      <c r="CN758" s="767"/>
      <c r="CO758" s="767"/>
      <c r="CP758" s="767"/>
      <c r="CQ758" s="767"/>
      <c r="CR758" s="767"/>
      <c r="CS758" s="767"/>
      <c r="CT758" s="767"/>
      <c r="CU758" s="767"/>
      <c r="CV758" s="767"/>
      <c r="CW758" s="767"/>
      <c r="CX758" s="767"/>
      <c r="CY758" s="767"/>
      <c r="CZ758" s="767"/>
      <c r="DA758" s="767"/>
      <c r="DB758" s="767"/>
      <c r="DC758" s="767"/>
      <c r="DD758" s="767"/>
      <c r="DE758" s="767"/>
      <c r="DF758" s="767"/>
      <c r="DG758" s="767"/>
      <c r="DH758" s="767"/>
      <c r="DI758" s="767"/>
      <c r="DJ758" s="767"/>
      <c r="DK758" s="767"/>
      <c r="DL758" s="767"/>
      <c r="DM758" s="767"/>
      <c r="DN758" s="767"/>
      <c r="DO758" s="767"/>
      <c r="DP758" s="767"/>
      <c r="DQ758" s="767"/>
      <c r="DR758" s="767"/>
      <c r="DS758" s="767"/>
      <c r="DT758" s="767"/>
      <c r="DU758" s="767"/>
      <c r="DV758" s="767"/>
      <c r="DW758" s="767"/>
      <c r="DX758" s="767"/>
      <c r="DY758" s="767"/>
      <c r="DZ758" s="767"/>
      <c r="EA758" s="767"/>
      <c r="EB758" s="767"/>
      <c r="EC758" s="767"/>
      <c r="ED758" s="767"/>
      <c r="EE758" s="767"/>
      <c r="EF758" s="767"/>
      <c r="EG758" s="767"/>
      <c r="EH758" s="767"/>
      <c r="EI758" s="767"/>
      <c r="EJ758" s="767"/>
      <c r="EK758" s="767"/>
      <c r="EL758" s="767"/>
      <c r="EM758" s="767"/>
      <c r="EN758" s="767"/>
      <c r="EO758" s="767"/>
      <c r="EP758" s="767"/>
      <c r="EQ758" s="767"/>
      <c r="ER758" s="767"/>
      <c r="ES758" s="767"/>
      <c r="ET758" s="767"/>
      <c r="EU758" s="767"/>
      <c r="EV758" s="767"/>
      <c r="EW758" s="767"/>
      <c r="EX758" s="767"/>
      <c r="EY758" s="767"/>
      <c r="EZ758" s="767"/>
      <c r="FA758" s="767"/>
      <c r="FB758" s="767"/>
      <c r="FC758" s="767"/>
      <c r="FD758" s="767"/>
      <c r="FE758" s="767"/>
      <c r="FF758" s="767"/>
      <c r="FG758" s="767"/>
      <c r="FH758" s="767"/>
      <c r="FI758" s="767"/>
      <c r="FJ758" s="767"/>
      <c r="FK758" s="767"/>
      <c r="FL758" s="767"/>
      <c r="FM758" s="767"/>
      <c r="FN758" s="767"/>
      <c r="FO758" s="767"/>
      <c r="FP758" s="767"/>
      <c r="FQ758" s="767"/>
      <c r="FR758" s="767"/>
      <c r="FS758" s="767"/>
      <c r="FT758" s="767"/>
      <c r="FU758" s="767"/>
      <c r="FV758" s="767"/>
      <c r="FW758" s="767"/>
      <c r="FX758" s="767"/>
      <c r="FY758" s="767"/>
      <c r="FZ758" s="767"/>
      <c r="GA758" s="767"/>
      <c r="GB758" s="767"/>
      <c r="GC758" s="767"/>
      <c r="GD758" s="767"/>
      <c r="GE758" s="767"/>
      <c r="GF758" s="767"/>
      <c r="GG758" s="767"/>
      <c r="GH758" s="767"/>
      <c r="GI758" s="767"/>
      <c r="GJ758" s="767"/>
      <c r="GK758" s="767"/>
      <c r="GL758" s="767"/>
      <c r="GM758" s="767"/>
      <c r="GN758" s="767"/>
      <c r="GO758" s="767"/>
      <c r="GP758" s="767"/>
      <c r="GQ758" s="767"/>
      <c r="GR758" s="767"/>
      <c r="GS758" s="767"/>
      <c r="GT758" s="767"/>
      <c r="GU758" s="767"/>
      <c r="GV758" s="767"/>
      <c r="GW758" s="767"/>
      <c r="GX758" s="767"/>
      <c r="GY758" s="767"/>
      <c r="GZ758" s="767"/>
      <c r="HA758" s="767"/>
      <c r="HB758" s="767"/>
      <c r="HC758" s="767"/>
    </row>
    <row r="759" spans="1:211" s="864" customFormat="1" ht="13.9" hidden="1" customHeight="1">
      <c r="A759" s="307"/>
      <c r="B759" s="351"/>
      <c r="C759" s="971" t="str">
        <f>IF('1C TSrécur19'!L$17&lt;&gt;0,'1C TSrécur19'!$B$12,"")</f>
        <v/>
      </c>
      <c r="D759" s="972"/>
      <c r="E759" s="973"/>
      <c r="F759" s="93" t="str">
        <f>IF(AND($C759='1C TSrécur19'!$B$12,'1C TSrécur19'!$B$16="récurrentes",'1C TSrécur19'!$L$17&lt;&gt;""),'1C TSrécur19'!$L$21,"")</f>
        <v/>
      </c>
      <c r="G759" s="863"/>
      <c r="H759" s="745">
        <v>0.21</v>
      </c>
      <c r="I759" s="747">
        <v>1</v>
      </c>
      <c r="J759" s="312"/>
      <c r="K759" s="680">
        <f t="shared" si="243"/>
        <v>0</v>
      </c>
      <c r="L759" s="527">
        <f>IF(OR('1C TSrécur19'!$B$12="",'1C TSrécur19'!L$30=0),0,IF(AND('1C TSrécur19'!$B$12&lt;&gt;"",$K$2="Pôle",'1C TSrécur19'!$C$12="OUI"),(('1C TSrécur19'!L$22+'1C TSrécur19'!L$23+'1C TSrécur19'!L$24+'1C TSrécur19'!L$25+'1C TSrécur19'!L$29)/'1C TSrécur19'!L$17),IF(AND('1C TSrécur19'!$B$12&lt;&gt;"",$K$2="Pôle",'1C TSrécur19'!$C$12="NON"),(('1C TSrécur19'!L$22+'1C TSrécur19'!L$23+'1C TSrécur19'!L$24+'1C TSrécur19'!L$25+'1C TSrécur19'!L$29)/'1C TSrécur19'!L$30),IF(AND('1C TSrécur19'!$B$12&lt;&gt;"",$K$2&lt;&gt;"Pôle",'1C TSrécur19'!$C$12="OUI"),(('1C TSrécur19'!L$22+'1C TSrécur19'!L$23+'1C TSrécur19'!L$24+'1C TSrécur19'!L$25+'1C TSrécur19'!L$26+'1C TSrécur19'!L$27+'1C TSrécur19'!L$28+'1C TSrécur19'!L$29)/'1C TSrécur19'!L$17),IF(AND('1C TSrécur19'!$B$12&lt;&gt;"",$K$2&lt;&gt;"Pôle",'1C TSrécur19'!$C$12="NON"),(('1C TSrécur19'!L$22+'1C TSrécur19'!L$23+'1C TSrécur19'!L$24+'1C TSrécur19'!L$25+'1C TSrécur19'!L$26+'1C TSrécur19'!L$27+'1C TSrécur19'!L$28+'1C TSrécur19'!L$29)/'1C TSrécur19'!L$30))))))</f>
        <v>0</v>
      </c>
      <c r="M759" s="527">
        <f>IF(OR('1C TSrécur19'!$B$12="",'1C TSrécur19'!L$30=0),0,IF(AND('1C TSrécur19'!$B$12&lt;&gt;"",$K$2="Pôle",'1C TSrécur19'!$C$12="OUI"),(('1C TSrécur19'!L$26+'1C TSrécur19'!L$27+'1C TSrécur19'!L$28)/'1C TSrécur19'!L$17),IF(AND('1C TSrécur19'!$B$12&lt;&gt;"",$K$2="Pôle",'1C TSrécur19'!$C$12="NON"),(('1C TSrécur19'!L$26+'1C TSrécur19'!L$27+'1C TSrécur19'!L$28)/'1C TSrécur19'!L$30),IF(AND('1C TSrécur19'!$B$12&lt;&gt;"",$K$2&lt;&gt;"Pôle"),0))))</f>
        <v>0</v>
      </c>
      <c r="N759" s="527">
        <f>IF(AND('1C TSrécur19'!$L$17&lt;&gt;0,'1C TSrécur19'!$L$30&lt;&gt;0),L759+M759,0)</f>
        <v>0</v>
      </c>
      <c r="O759" s="542" t="str">
        <f>IF(AND('1C TSrécur19'!L$17&lt;&gt;0,'1C TSrécur19'!$C$12="OUI"),'1C TSrécur19'!L$36/'1C TSrécur19'!L$17,"")</f>
        <v/>
      </c>
      <c r="P759" s="543" t="str">
        <f>IF(AND('1C TSrécur19'!L$17&lt;&gt;0,'1C TSrécur19'!$C$12="OUI"),'1C TSrécur19'!$L$37/'1C TSrécur19'!L$17,"")</f>
        <v/>
      </c>
      <c r="Q759" s="543" t="str">
        <f>IF(AND('1C TSrécur19'!L$17&lt;&gt;0,'1C TSrécur19'!$C$12="OUI"),'1C TSrécur19'!$L$38/'1C TSrécur19'!L$17,"")</f>
        <v/>
      </c>
      <c r="R759" s="543" t="str">
        <f>IF(AND('1C TSrécur19'!L$17&lt;&gt;0,'1C TSrécur19'!$C$12="OUI"),'1C TSrécur19'!$L$39/'1C TSrécur19'!L$17,"")</f>
        <v/>
      </c>
      <c r="S759" s="543" t="str">
        <f>IF(AND('1C TSrécur19'!L$17&lt;&gt;0,'1C TSrécur19'!$C$12="OUI"),'1C TSrécur19'!$L$40/'1C TSrécur19'!L$17,"")</f>
        <v/>
      </c>
      <c r="T759" s="543" t="str">
        <f>IF(AND('1C TSrécur19'!L$17&lt;&gt;0,'1C TSrécur19'!$C$12="OUI"),'1C TSrécur19'!$L$41/'1C TSrécur19'!L$17,"")</f>
        <v/>
      </c>
      <c r="U759" s="543" t="str">
        <f>IF(AND('1C TSrécur19'!L$17&lt;&gt;0,'1C TSrécur19'!$C$12="OUI"),'1C TSrécur19'!$L$42/'1C TSrécur19'!L$17,"")</f>
        <v/>
      </c>
      <c r="V759" s="543" t="str">
        <f>IF(AND('1C TSrécur19'!L$17&lt;&gt;0,'1C TSrécur19'!$C$12="OUI"),'1C TSrécur19'!$L$43/'1C TSrécur19'!L$17,"")</f>
        <v/>
      </c>
      <c r="W759" s="543" t="str">
        <f>IF(AND('1C TSrécur19'!L$17&lt;&gt;0,'1C TSrécur19'!$C$12="OUI"),'1C TSrécur19'!$L$44/'1C TSrécur19'!L$17,"")</f>
        <v/>
      </c>
      <c r="X759" s="543" t="str">
        <f>IF(AND('1C TSrécur19'!L$17&lt;&gt;0,'1C TSrécur19'!$C$12="OUI"),'1C TSrécur19'!$L$45/'1C TSrécur19'!L$17,"")</f>
        <v/>
      </c>
      <c r="Y759" s="543" t="str">
        <f>IF(AND('1C TSrécur19'!L$17&lt;&gt;0,'1C TSrécur19'!$C$12="OUI"),'1C TSrécur19'!$L$46/'1C TSrécur19'!L$17,"")</f>
        <v/>
      </c>
      <c r="Z759" s="543" t="str">
        <f>IF(AND('1C TSrécur19'!L$17&lt;&gt;0,'1C TSrécur19'!$C$12="OUI"),'1C TSrécur19'!$L$47/'1C TSrécur19'!L$17,"")</f>
        <v/>
      </c>
      <c r="AA759" s="543" t="str">
        <f>IF(AND('1C TSrécur19'!L$17&lt;&gt;0,'1C TSrécur19'!$C$12="OUI"),'1C TSrécur19'!$L$48/'1C TSrécur19'!L$17,"")</f>
        <v/>
      </c>
      <c r="AB759" s="543" t="str">
        <f>IF(AND('1C TSrécur19'!L$17&lt;&gt;0,'1C TSrécur19'!$C$12="OUI"),'1C TSrécur19'!$L$49/'1C TSrécur19'!L$17,"")</f>
        <v/>
      </c>
      <c r="AC759" s="543" t="str">
        <f>IF(AND('1C TSrécur19'!L$17&lt;&gt;0,'1C TSrécur19'!$C$12="OUI"),'1C TSrécur19'!$L$50/'1C TSrécur19'!L$17,"")</f>
        <v/>
      </c>
      <c r="AD759" s="543" t="str">
        <f>IF(AND('1C TSrécur19'!L$17&lt;&gt;0,'1C TSrécur19'!$C$12="OUI"),'1C TSrécur19'!$L$51/'1C TSrécur19'!L$17,"")</f>
        <v/>
      </c>
      <c r="AE759" s="543" t="str">
        <f>IF(AND('1C TSrécur19'!L$17&lt;&gt;0,'1C TSrécur19'!$C$12="OUI"),'1C TSrécur19'!$L$52/'1C TSrécur19'!L$17,"")</f>
        <v/>
      </c>
      <c r="AF759" s="543" t="str">
        <f>IF(AND('1C TSrécur19'!L$17&lt;&gt;0,'1C TSrécur19'!$C$12="OUI"),'1C TSrécur19'!$L$53/'1C TSrécur19'!L$17,"")</f>
        <v/>
      </c>
      <c r="AG759" s="543" t="str">
        <f>IF(AND('1C TSrécur19'!L$17&lt;&gt;0,'1C TSrécur19'!$C$12="OUI"),'1C TSrécur19'!$L$54/'1C TSrécur19'!L$17,"")</f>
        <v/>
      </c>
      <c r="AH759" s="543" t="str">
        <f>IF(AND('1C TSrécur19'!L$17&lt;&gt;0,'1C TSrécur19'!$C$12="OUI"),'1C TSrécur19'!$L$55/'1C TSrécur19'!L$17,"")</f>
        <v/>
      </c>
      <c r="AI759" s="543" t="str">
        <f>IF(AND('1C TSrécur19'!L$17&lt;&gt;0,'1C TSrécur19'!$C$12="OUI"),'1C TSrécur19'!$L$56/'1C TSrécur19'!L$17,"")</f>
        <v/>
      </c>
      <c r="AJ759" s="543" t="str">
        <f>IF(AND('1C TSrécur19'!L$17&lt;&gt;0,'1C TSrécur19'!$C$12="OUI"),'1C TSrécur19'!$L$57/'1C TSrécur19'!L$17,"")</f>
        <v/>
      </c>
      <c r="AK759" s="543">
        <f>IF(AND('1C TSrécur19'!L$17&lt;&gt;0,'1C TSrécur19'!$C$12="OUI"),'1C TSrécur19'!L$58/'1C TSrécur19'!L$17,0)</f>
        <v>0</v>
      </c>
      <c r="AL759" s="72">
        <f>IF(AND('1C TSrécur19'!$B$12&lt;&gt;"",'1C TSrécur19'!$C$12="OUI"),N759+AK759,N759)</f>
        <v>0</v>
      </c>
      <c r="AM759" s="344">
        <f t="shared" si="186"/>
        <v>0</v>
      </c>
      <c r="AN759" s="344">
        <f t="shared" si="187"/>
        <v>0</v>
      </c>
      <c r="AO759" s="345">
        <f t="shared" si="245"/>
        <v>0</v>
      </c>
      <c r="AP759" s="573">
        <f t="shared" si="246"/>
        <v>0</v>
      </c>
      <c r="AQ759" s="583">
        <f t="shared" si="247"/>
        <v>0</v>
      </c>
      <c r="AR759" s="579"/>
      <c r="AS759" s="102"/>
      <c r="AT759" s="27" t="str">
        <f>IF('1C TSrécur19'!L$17*FICHE!$C$13&lt;J759,"Forfait limité à "&amp;FICHE!$C$13&amp;"€/jour","")</f>
        <v/>
      </c>
      <c r="AU759" s="592"/>
      <c r="AV759" s="824"/>
      <c r="AW759" s="824"/>
      <c r="AX759" s="824"/>
      <c r="AY759" s="824"/>
      <c r="AZ759" s="824"/>
      <c r="BA759" s="767"/>
      <c r="BB759" s="767"/>
      <c r="BC759" s="767"/>
      <c r="BD759" s="767"/>
      <c r="BE759" s="767"/>
      <c r="BF759" s="767"/>
      <c r="BG759" s="767"/>
      <c r="BH759" s="767"/>
      <c r="BI759" s="767"/>
      <c r="BJ759" s="767"/>
      <c r="BK759" s="767"/>
      <c r="BL759" s="767"/>
      <c r="BM759" s="767"/>
      <c r="BN759" s="767"/>
      <c r="BO759" s="767"/>
      <c r="BP759" s="767"/>
      <c r="BQ759" s="767"/>
      <c r="BR759" s="767"/>
      <c r="BS759" s="767"/>
      <c r="BT759" s="767"/>
      <c r="BU759" s="767"/>
      <c r="BV759" s="767"/>
      <c r="BW759" s="767"/>
      <c r="BX759" s="767"/>
      <c r="BY759" s="767"/>
      <c r="BZ759" s="767"/>
      <c r="CA759" s="767"/>
      <c r="CB759" s="767"/>
      <c r="CC759" s="767"/>
      <c r="CD759" s="767"/>
      <c r="CE759" s="767"/>
      <c r="CF759" s="767"/>
      <c r="CG759" s="767"/>
      <c r="CH759" s="767"/>
      <c r="CI759" s="767"/>
      <c r="CJ759" s="767"/>
      <c r="CK759" s="767"/>
      <c r="CL759" s="767"/>
      <c r="CM759" s="767"/>
      <c r="CN759" s="767"/>
      <c r="CO759" s="767"/>
      <c r="CP759" s="767"/>
      <c r="CQ759" s="767"/>
      <c r="CR759" s="767"/>
      <c r="CS759" s="767"/>
      <c r="CT759" s="767"/>
      <c r="CU759" s="767"/>
      <c r="CV759" s="767"/>
      <c r="CW759" s="767"/>
      <c r="CX759" s="767"/>
      <c r="CY759" s="767"/>
      <c r="CZ759" s="767"/>
      <c r="DA759" s="767"/>
      <c r="DB759" s="767"/>
      <c r="DC759" s="767"/>
      <c r="DD759" s="767"/>
      <c r="DE759" s="767"/>
      <c r="DF759" s="767"/>
      <c r="DG759" s="767"/>
      <c r="DH759" s="767"/>
      <c r="DI759" s="767"/>
      <c r="DJ759" s="767"/>
      <c r="DK759" s="767"/>
      <c r="DL759" s="767"/>
      <c r="DM759" s="767"/>
      <c r="DN759" s="767"/>
      <c r="DO759" s="767"/>
      <c r="DP759" s="767"/>
      <c r="DQ759" s="767"/>
      <c r="DR759" s="767"/>
      <c r="DS759" s="767"/>
      <c r="DT759" s="767"/>
      <c r="DU759" s="767"/>
      <c r="DV759" s="767"/>
      <c r="DW759" s="767"/>
      <c r="DX759" s="767"/>
      <c r="DY759" s="767"/>
      <c r="DZ759" s="767"/>
      <c r="EA759" s="767"/>
      <c r="EB759" s="767"/>
      <c r="EC759" s="767"/>
      <c r="ED759" s="767"/>
      <c r="EE759" s="767"/>
      <c r="EF759" s="767"/>
      <c r="EG759" s="767"/>
      <c r="EH759" s="767"/>
      <c r="EI759" s="767"/>
      <c r="EJ759" s="767"/>
      <c r="EK759" s="767"/>
      <c r="EL759" s="767"/>
      <c r="EM759" s="767"/>
      <c r="EN759" s="767"/>
      <c r="EO759" s="767"/>
      <c r="EP759" s="767"/>
      <c r="EQ759" s="767"/>
      <c r="ER759" s="767"/>
      <c r="ES759" s="767"/>
      <c r="ET759" s="767"/>
      <c r="EU759" s="767"/>
      <c r="EV759" s="767"/>
      <c r="EW759" s="767"/>
      <c r="EX759" s="767"/>
      <c r="EY759" s="767"/>
      <c r="EZ759" s="767"/>
      <c r="FA759" s="767"/>
      <c r="FB759" s="767"/>
      <c r="FC759" s="767"/>
      <c r="FD759" s="767"/>
      <c r="FE759" s="767"/>
      <c r="FF759" s="767"/>
      <c r="FG759" s="767"/>
      <c r="FH759" s="767"/>
      <c r="FI759" s="767"/>
      <c r="FJ759" s="767"/>
      <c r="FK759" s="767"/>
      <c r="FL759" s="767"/>
      <c r="FM759" s="767"/>
      <c r="FN759" s="767"/>
      <c r="FO759" s="767"/>
      <c r="FP759" s="767"/>
      <c r="FQ759" s="767"/>
      <c r="FR759" s="767"/>
      <c r="FS759" s="767"/>
      <c r="FT759" s="767"/>
      <c r="FU759" s="767"/>
      <c r="FV759" s="767"/>
      <c r="FW759" s="767"/>
      <c r="FX759" s="767"/>
      <c r="FY759" s="767"/>
      <c r="FZ759" s="767"/>
      <c r="GA759" s="767"/>
      <c r="GB759" s="767"/>
      <c r="GC759" s="767"/>
      <c r="GD759" s="767"/>
      <c r="GE759" s="767"/>
      <c r="GF759" s="767"/>
      <c r="GG759" s="767"/>
      <c r="GH759" s="767"/>
      <c r="GI759" s="767"/>
      <c r="GJ759" s="767"/>
      <c r="GK759" s="767"/>
      <c r="GL759" s="767"/>
      <c r="GM759" s="767"/>
      <c r="GN759" s="767"/>
      <c r="GO759" s="767"/>
      <c r="GP759" s="767"/>
      <c r="GQ759" s="767"/>
      <c r="GR759" s="767"/>
      <c r="GS759" s="767"/>
      <c r="GT759" s="767"/>
      <c r="GU759" s="767"/>
      <c r="GV759" s="767"/>
      <c r="GW759" s="767"/>
      <c r="GX759" s="767"/>
      <c r="GY759" s="767"/>
      <c r="GZ759" s="767"/>
      <c r="HA759" s="767"/>
      <c r="HB759" s="767"/>
      <c r="HC759" s="767"/>
    </row>
    <row r="760" spans="1:211" s="864" customFormat="1" ht="13.9" hidden="1" customHeight="1">
      <c r="A760" s="307"/>
      <c r="B760" s="351"/>
      <c r="C760" s="971" t="str">
        <f>IF('1C TSrécur19'!M$17&lt;&gt;0,'1C TSrécur19'!$B$12,"")</f>
        <v/>
      </c>
      <c r="D760" s="972"/>
      <c r="E760" s="973"/>
      <c r="F760" s="93" t="str">
        <f>IF(AND($C760='1C TSrécur19'!$B$12,'1C TSrécur19'!$B$16="récurrentes",'1C TSrécur19'!$M$17&lt;&gt;""),'1C TSrécur19'!$M$21,"")</f>
        <v/>
      </c>
      <c r="G760" s="863"/>
      <c r="H760" s="745">
        <v>0.21</v>
      </c>
      <c r="I760" s="747">
        <v>1</v>
      </c>
      <c r="J760" s="312"/>
      <c r="K760" s="680">
        <f t="shared" si="243"/>
        <v>0</v>
      </c>
      <c r="L760" s="527">
        <f>IF(OR('1C TSrécur19'!$B$12="",'1C TSrécur19'!M$30=0),0,IF(AND('1C TSrécur19'!$B$12&lt;&gt;"",$K$2="Pôle",'1C TSrécur19'!$C$12="OUI"),(('1C TSrécur19'!M$22+'1C TSrécur19'!M$23+'1C TSrécur19'!M$24+'1C TSrécur19'!M$25+'1C TSrécur19'!M$29)/'1C TSrécur19'!M$17),IF(AND('1C TSrécur19'!$B$12&lt;&gt;"",$K$2="Pôle",'1C TSrécur19'!$C$12="NON"),(('1C TSrécur19'!M$22+'1C TSrécur19'!M$23+'1C TSrécur19'!M$24+'1C TSrécur19'!M$25+'1C TSrécur19'!M$29)/'1C TSrécur19'!M$30),IF(AND('1C TSrécur19'!$B$12&lt;&gt;"",$K$2&lt;&gt;"Pôle",'1C TSrécur19'!$C$12="OUI"),(('1C TSrécur19'!M$22+'1C TSrécur19'!M$23+'1C TSrécur19'!M$24+'1C TSrécur19'!M$25+'1C TSrécur19'!M$26+'1C TSrécur19'!M$27+'1C TSrécur19'!M$28+'1C TSrécur19'!M$29)/'1C TSrécur19'!M$17),IF(AND('1C TSrécur19'!$B$12&lt;&gt;"",$K$2&lt;&gt;"Pôle",'1C TSrécur19'!$C$12="NON"),(('1C TSrécur19'!M$22+'1C TSrécur19'!M$23+'1C TSrécur19'!M$24+'1C TSrécur19'!M$25+'1C TSrécur19'!M$26+'1C TSrécur19'!M$27+'1C TSrécur19'!M$28+'1C TSrécur19'!M$29)/'1C TSrécur19'!M$30))))))</f>
        <v>0</v>
      </c>
      <c r="M760" s="527">
        <f>IF(OR('1C TSrécur19'!$B$12="",'1C TSrécur19'!M$30=0),0,IF(AND('1C TSrécur19'!$B$12&lt;&gt;"",$K$2="Pôle",'1C TSrécur19'!$C$12="OUI"),(('1C TSrécur19'!M$26+'1C TSrécur19'!M$27+'1C TSrécur19'!M$28)/'1C TSrécur19'!M$17),IF(AND('1C TSrécur19'!$B$12&lt;&gt;"",$K$2="Pôle",'1C TSrécur19'!$C$12="NON"),(('1C TSrécur19'!M$26+'1C TSrécur19'!M$27+'1C TSrécur19'!M$28)/'1C TSrécur19'!M$30),IF(AND('1C TSrécur19'!$B$12&lt;&gt;"",$K$2&lt;&gt;"Pôle"),0))))</f>
        <v>0</v>
      </c>
      <c r="N760" s="527">
        <f>IF(AND('1C TSrécur19'!$M$17&lt;&gt;0,'1C TSrécur19'!$M$30&lt;&gt;0),L760+M760,0)</f>
        <v>0</v>
      </c>
      <c r="O760" s="542" t="str">
        <f>IF(AND('1C TSrécur19'!M$17&lt;&gt;0,'1C TSrécur19'!$C$12="OUI"),'1C TSrécur19'!M$36/'1C TSrécur19'!M$17,"")</f>
        <v/>
      </c>
      <c r="P760" s="543" t="str">
        <f>IF(AND('1C TSrécur19'!M$17&lt;&gt;0,'1C TSrécur19'!$C$12="OUI"),'1C TSrécur19'!$M$37/'1C TSrécur19'!M$17,"")</f>
        <v/>
      </c>
      <c r="Q760" s="543" t="str">
        <f>IF(AND('1C TSrécur19'!M$17&lt;&gt;0,'1C TSrécur19'!$C$12="OUI"),'1C TSrécur19'!$M$38/'1C TSrécur19'!M$17,"")</f>
        <v/>
      </c>
      <c r="R760" s="543" t="str">
        <f>IF(AND('1C TSrécur19'!M$17&lt;&gt;0,'1C TSrécur19'!$C$12="OUI"),'1C TSrécur19'!$M$39/'1C TSrécur19'!M$17,"")</f>
        <v/>
      </c>
      <c r="S760" s="543" t="str">
        <f>IF(AND('1C TSrécur19'!M$17&lt;&gt;0,'1C TSrécur19'!$C$12="OUI"),'1C TSrécur19'!$M$40/'1C TSrécur19'!M$17,"")</f>
        <v/>
      </c>
      <c r="T760" s="543" t="str">
        <f>IF(AND('1C TSrécur19'!M$17&lt;&gt;0,'1C TSrécur19'!$C$12="OUI"),'1C TSrécur19'!$M$41/'1C TSrécur19'!M$17,"")</f>
        <v/>
      </c>
      <c r="U760" s="543" t="str">
        <f>IF(AND('1C TSrécur19'!M$17&lt;&gt;0,'1C TSrécur19'!$C$12="OUI"),'1C TSrécur19'!$M$42/'1C TSrécur19'!M$17,"")</f>
        <v/>
      </c>
      <c r="V760" s="543" t="str">
        <f>IF(AND('1C TSrécur19'!M$17&lt;&gt;0,'1C TSrécur19'!$C$12="OUI"),'1C TSrécur19'!$M$43/'1C TSrécur19'!M$17,"")</f>
        <v/>
      </c>
      <c r="W760" s="543" t="str">
        <f>IF(AND('1C TSrécur19'!M$17&lt;&gt;0,'1C TSrécur19'!$C$12="OUI"),'1C TSrécur19'!$M$44/'1C TSrécur19'!M$17,"")</f>
        <v/>
      </c>
      <c r="X760" s="543" t="str">
        <f>IF(AND('1C TSrécur19'!M$17&lt;&gt;0,'1C TSrécur19'!$C$12="OUI"),'1C TSrécur19'!$M$45/'1C TSrécur19'!M$17,"")</f>
        <v/>
      </c>
      <c r="Y760" s="543" t="str">
        <f>IF(AND('1C TSrécur19'!M$17&lt;&gt;0,'1C TSrécur19'!$C$12="OUI"),'1C TSrécur19'!$M$46/'1C TSrécur19'!M$17,"")</f>
        <v/>
      </c>
      <c r="Z760" s="543" t="str">
        <f>IF(AND('1C TSrécur19'!M$17&lt;&gt;0,'1C TSrécur19'!$C$12="OUI"),'1C TSrécur19'!$M$47/'1C TSrécur19'!M$17,"")</f>
        <v/>
      </c>
      <c r="AA760" s="543" t="str">
        <f>IF(AND('1C TSrécur19'!M$17&lt;&gt;0,'1C TSrécur19'!$C$12="OUI"),'1C TSrécur19'!$M$48/'1C TSrécur19'!M$17,"")</f>
        <v/>
      </c>
      <c r="AB760" s="543" t="str">
        <f>IF(AND('1C TSrécur19'!M$17&lt;&gt;0,'1C TSrécur19'!$C$12="OUI"),'1C TSrécur19'!$M$49/'1C TSrécur19'!M$17,"")</f>
        <v/>
      </c>
      <c r="AC760" s="543" t="str">
        <f>IF(AND('1C TSrécur19'!M$17&lt;&gt;0,'1C TSrécur19'!$C$12="OUI"),'1C TSrécur19'!$M$50/'1C TSrécur19'!M$17,"")</f>
        <v/>
      </c>
      <c r="AD760" s="543" t="str">
        <f>IF(AND('1C TSrécur19'!M$17&lt;&gt;0,'1C TSrécur19'!$C$12="OUI"),'1C TSrécur19'!$M$51/'1C TSrécur19'!M$17,"")</f>
        <v/>
      </c>
      <c r="AE760" s="543" t="str">
        <f>IF(AND('1C TSrécur19'!M$17&lt;&gt;0,'1C TSrécur19'!$C$12="OUI"),'1C TSrécur19'!$M$52/'1C TSrécur19'!M$17,"")</f>
        <v/>
      </c>
      <c r="AF760" s="543" t="str">
        <f>IF(AND('1C TSrécur19'!M$17&lt;&gt;0,'1C TSrécur19'!$C$12="OUI"),'1C TSrécur19'!$M$53/'1C TSrécur19'!M$17,"")</f>
        <v/>
      </c>
      <c r="AG760" s="543" t="str">
        <f>IF(AND('1C TSrécur19'!M$17&lt;&gt;0,'1C TSrécur19'!$C$12="OUI"),'1C TSrécur19'!$M$54/'1C TSrécur19'!M$17,"")</f>
        <v/>
      </c>
      <c r="AH760" s="543" t="str">
        <f>IF(AND('1C TSrécur19'!M$17&lt;&gt;0,'1C TSrécur19'!$C$12="OUI"),'1C TSrécur19'!$M$55/'1C TSrécur19'!M$17,"")</f>
        <v/>
      </c>
      <c r="AI760" s="543" t="str">
        <f>IF(AND('1C TSrécur19'!M$17&lt;&gt;0,'1C TSrécur19'!$C$12="OUI"),'1C TSrécur19'!$M$56/'1C TSrécur19'!M$17,"")</f>
        <v/>
      </c>
      <c r="AJ760" s="543" t="str">
        <f>IF(AND('1C TSrécur19'!M$17&lt;&gt;0,'1C TSrécur19'!$C$12="OUI"),'1C TSrécur19'!$M$57/'1C TSrécur19'!M$17,"")</f>
        <v/>
      </c>
      <c r="AK760" s="543">
        <f>IF(AND('1C TSrécur19'!M$17&lt;&gt;0,'1C TSrécur19'!$C$12="OUI"),'1C TSrécur19'!M$58/'1C TSrécur19'!M$17,0)</f>
        <v>0</v>
      </c>
      <c r="AL760" s="72">
        <f>IF(AND('1C TSrécur19'!$B$12&lt;&gt;"",'1C TSrécur19'!$C$12="OUI"),N760+AK760,N760)</f>
        <v>0</v>
      </c>
      <c r="AM760" s="344">
        <f t="shared" si="186"/>
        <v>0</v>
      </c>
      <c r="AN760" s="344">
        <f t="shared" si="187"/>
        <v>0</v>
      </c>
      <c r="AO760" s="345">
        <f t="shared" si="245"/>
        <v>0</v>
      </c>
      <c r="AP760" s="573">
        <f t="shared" si="246"/>
        <v>0</v>
      </c>
      <c r="AQ760" s="583">
        <f t="shared" si="247"/>
        <v>0</v>
      </c>
      <c r="AR760" s="579"/>
      <c r="AS760" s="102"/>
      <c r="AT760" s="27" t="str">
        <f>IF('1C TSrécur19'!M$17*FICHE!$C$13&lt;J760,"Forfait limité à "&amp;FICHE!$C$13&amp;"€/jour","")</f>
        <v/>
      </c>
      <c r="AU760" s="592"/>
      <c r="AV760" s="824"/>
      <c r="AW760" s="824"/>
      <c r="AX760" s="824"/>
      <c r="AY760" s="824"/>
      <c r="AZ760" s="824"/>
      <c r="BA760" s="767"/>
      <c r="BB760" s="767"/>
      <c r="BC760" s="767"/>
      <c r="BD760" s="767"/>
      <c r="BE760" s="767"/>
      <c r="BF760" s="767"/>
      <c r="BG760" s="767"/>
      <c r="BH760" s="767"/>
      <c r="BI760" s="767"/>
      <c r="BJ760" s="767"/>
      <c r="BK760" s="767"/>
      <c r="BL760" s="767"/>
      <c r="BM760" s="767"/>
      <c r="BN760" s="767"/>
      <c r="BO760" s="767"/>
      <c r="BP760" s="767"/>
      <c r="BQ760" s="767"/>
      <c r="BR760" s="767"/>
      <c r="BS760" s="767"/>
      <c r="BT760" s="767"/>
      <c r="BU760" s="767"/>
      <c r="BV760" s="767"/>
      <c r="BW760" s="767"/>
      <c r="BX760" s="767"/>
      <c r="BY760" s="767"/>
      <c r="BZ760" s="767"/>
      <c r="CA760" s="767"/>
      <c r="CB760" s="767"/>
      <c r="CC760" s="767"/>
      <c r="CD760" s="767"/>
      <c r="CE760" s="767"/>
      <c r="CF760" s="767"/>
      <c r="CG760" s="767"/>
      <c r="CH760" s="767"/>
      <c r="CI760" s="767"/>
      <c r="CJ760" s="767"/>
      <c r="CK760" s="767"/>
      <c r="CL760" s="767"/>
      <c r="CM760" s="767"/>
      <c r="CN760" s="767"/>
      <c r="CO760" s="767"/>
      <c r="CP760" s="767"/>
      <c r="CQ760" s="767"/>
      <c r="CR760" s="767"/>
      <c r="CS760" s="767"/>
      <c r="CT760" s="767"/>
      <c r="CU760" s="767"/>
      <c r="CV760" s="767"/>
      <c r="CW760" s="767"/>
      <c r="CX760" s="767"/>
      <c r="CY760" s="767"/>
      <c r="CZ760" s="767"/>
      <c r="DA760" s="767"/>
      <c r="DB760" s="767"/>
      <c r="DC760" s="767"/>
      <c r="DD760" s="767"/>
      <c r="DE760" s="767"/>
      <c r="DF760" s="767"/>
      <c r="DG760" s="767"/>
      <c r="DH760" s="767"/>
      <c r="DI760" s="767"/>
      <c r="DJ760" s="767"/>
      <c r="DK760" s="767"/>
      <c r="DL760" s="767"/>
      <c r="DM760" s="767"/>
      <c r="DN760" s="767"/>
      <c r="DO760" s="767"/>
      <c r="DP760" s="767"/>
      <c r="DQ760" s="767"/>
      <c r="DR760" s="767"/>
      <c r="DS760" s="767"/>
      <c r="DT760" s="767"/>
      <c r="DU760" s="767"/>
      <c r="DV760" s="767"/>
      <c r="DW760" s="767"/>
      <c r="DX760" s="767"/>
      <c r="DY760" s="767"/>
      <c r="DZ760" s="767"/>
      <c r="EA760" s="767"/>
      <c r="EB760" s="767"/>
      <c r="EC760" s="767"/>
      <c r="ED760" s="767"/>
      <c r="EE760" s="767"/>
      <c r="EF760" s="767"/>
      <c r="EG760" s="767"/>
      <c r="EH760" s="767"/>
      <c r="EI760" s="767"/>
      <c r="EJ760" s="767"/>
      <c r="EK760" s="767"/>
      <c r="EL760" s="767"/>
      <c r="EM760" s="767"/>
      <c r="EN760" s="767"/>
      <c r="EO760" s="767"/>
      <c r="EP760" s="767"/>
      <c r="EQ760" s="767"/>
      <c r="ER760" s="767"/>
      <c r="ES760" s="767"/>
      <c r="ET760" s="767"/>
      <c r="EU760" s="767"/>
      <c r="EV760" s="767"/>
      <c r="EW760" s="767"/>
      <c r="EX760" s="767"/>
      <c r="EY760" s="767"/>
      <c r="EZ760" s="767"/>
      <c r="FA760" s="767"/>
      <c r="FB760" s="767"/>
      <c r="FC760" s="767"/>
      <c r="FD760" s="767"/>
      <c r="FE760" s="767"/>
      <c r="FF760" s="767"/>
      <c r="FG760" s="767"/>
      <c r="FH760" s="767"/>
      <c r="FI760" s="767"/>
      <c r="FJ760" s="767"/>
      <c r="FK760" s="767"/>
      <c r="FL760" s="767"/>
      <c r="FM760" s="767"/>
      <c r="FN760" s="767"/>
      <c r="FO760" s="767"/>
      <c r="FP760" s="767"/>
      <c r="FQ760" s="767"/>
      <c r="FR760" s="767"/>
      <c r="FS760" s="767"/>
      <c r="FT760" s="767"/>
      <c r="FU760" s="767"/>
      <c r="FV760" s="767"/>
      <c r="FW760" s="767"/>
      <c r="FX760" s="767"/>
      <c r="FY760" s="767"/>
      <c r="FZ760" s="767"/>
      <c r="GA760" s="767"/>
      <c r="GB760" s="767"/>
      <c r="GC760" s="767"/>
      <c r="GD760" s="767"/>
      <c r="GE760" s="767"/>
      <c r="GF760" s="767"/>
      <c r="GG760" s="767"/>
      <c r="GH760" s="767"/>
      <c r="GI760" s="767"/>
      <c r="GJ760" s="767"/>
      <c r="GK760" s="767"/>
      <c r="GL760" s="767"/>
      <c r="GM760" s="767"/>
      <c r="GN760" s="767"/>
      <c r="GO760" s="767"/>
      <c r="GP760" s="767"/>
      <c r="GQ760" s="767"/>
      <c r="GR760" s="767"/>
      <c r="GS760" s="767"/>
      <c r="GT760" s="767"/>
      <c r="GU760" s="767"/>
      <c r="GV760" s="767"/>
      <c r="GW760" s="767"/>
      <c r="GX760" s="767"/>
      <c r="GY760" s="767"/>
      <c r="GZ760" s="767"/>
      <c r="HA760" s="767"/>
      <c r="HB760" s="767"/>
      <c r="HC760" s="767"/>
    </row>
    <row r="761" spans="1:211" s="864" customFormat="1" ht="13.9" hidden="1" customHeight="1">
      <c r="A761" s="307"/>
      <c r="B761" s="351"/>
      <c r="C761" s="971" t="str">
        <f>IF('1C TSrécur19'!N$17&lt;&gt;0,'1C TSrécur19'!$B$12,"")</f>
        <v/>
      </c>
      <c r="D761" s="972"/>
      <c r="E761" s="973"/>
      <c r="F761" s="93" t="str">
        <f>IF(AND($C761='1C TSrécur19'!$B$12,'1C TSrécur19'!$B$16="récurrentes",'1C TSrécur19'!$N$17&lt;&gt;""),'1C TSrécur19'!$N$21,"")</f>
        <v/>
      </c>
      <c r="G761" s="842"/>
      <c r="H761" s="745">
        <v>0.21</v>
      </c>
      <c r="I761" s="747">
        <v>1</v>
      </c>
      <c r="J761" s="312"/>
      <c r="K761" s="680">
        <f t="shared" si="243"/>
        <v>0</v>
      </c>
      <c r="L761" s="527">
        <f>IF(OR('1C TSrécur19'!$B$12="",'1C TSrécur19'!N$30=0),0,IF(AND('1C TSrécur19'!$B$12&lt;&gt;"",$K$2="Pôle",'1C TSrécur19'!$C$12="OUI"),(('1C TSrécur19'!N$22+'1C TSrécur19'!N$23+'1C TSrécur19'!N$24+'1C TSrécur19'!N$25+'1C TSrécur19'!N$29)/'1C TSrécur19'!N$17),IF(AND('1C TSrécur19'!$B$12&lt;&gt;"",$K$2="Pôle",'1C TSrécur19'!$C$12="NON"),(('1C TSrécur19'!N$22+'1C TSrécur19'!N$23+'1C TSrécur19'!N$24+'1C TSrécur19'!N$25+'1C TSrécur19'!N$29)/'1C TSrécur19'!N$30),IF(AND('1C TSrécur19'!$B$12&lt;&gt;"",$K$2&lt;&gt;"Pôle",'1C TSrécur19'!$C$12="OUI"),(('1C TSrécur19'!N$22+'1C TSrécur19'!N$23+'1C TSrécur19'!N$24+'1C TSrécur19'!N$25+'1C TSrécur19'!N$26+'1C TSrécur19'!N$27+'1C TSrécur19'!N$28+'1C TSrécur19'!N$29)/'1C TSrécur19'!N$17),IF(AND('1C TSrécur19'!$B$12&lt;&gt;"",$K$2&lt;&gt;"Pôle",'1C TSrécur19'!$C$12="NON"),(('1C TSrécur19'!N$22+'1C TSrécur19'!N$23+'1C TSrécur19'!N$24+'1C TSrécur19'!N$25+'1C TSrécur19'!N$26+'1C TSrécur19'!N$27+'1C TSrécur19'!N$28+'1C TSrécur19'!N$29)/'1C TSrécur19'!N$30))))))</f>
        <v>0</v>
      </c>
      <c r="M761" s="527">
        <f>IF(OR('1C TSrécur19'!$B$12="",'1C TSrécur19'!N$30=0),0,IF(AND('1C TSrécur19'!$B$12&lt;&gt;"",$K$2="Pôle",'1C TSrécur19'!$C$12="OUI"),(('1C TSrécur19'!N$26+'1C TSrécur19'!N$27+'1C TSrécur19'!N$28)/'1C TSrécur19'!N$17),IF(AND('1C TSrécur19'!$B$12&lt;&gt;"",$K$2="Pôle",'1C TSrécur19'!$C$12="NON"),(('1C TSrécur19'!N$26+'1C TSrécur19'!N$27+'1C TSrécur19'!N$28)/'1C TSrécur19'!N$30),IF(AND('1C TSrécur19'!$B$12&lt;&gt;"",$K$2&lt;&gt;"Pôle"),0))))</f>
        <v>0</v>
      </c>
      <c r="N761" s="527">
        <f>IF(AND('1C TSrécur19'!$N$17&lt;&gt;0,'1C TSrécur19'!$N$30&lt;&gt;0),L761+M761,0)</f>
        <v>0</v>
      </c>
      <c r="O761" s="542" t="str">
        <f>IF(AND('1C TSrécur19'!N$17&lt;&gt;0,'1C TSrécur19'!$C$12="OUI"),'1C TSrécur19'!N$36/'1C TSrécur19'!N$17,"")</f>
        <v/>
      </c>
      <c r="P761" s="543" t="str">
        <f>IF(AND('1C TSrécur19'!N$17&lt;&gt;0,'1C TSrécur19'!$C$12="OUI"),'1C TSrécur19'!$N$37/'1C TSrécur19'!N$17,"")</f>
        <v/>
      </c>
      <c r="Q761" s="543" t="str">
        <f>IF(AND('1C TSrécur19'!N$17&lt;&gt;0,'1C TSrécur19'!$C$12="OUI"),'1C TSrécur19'!$N$38/'1C TSrécur19'!N$17,"")</f>
        <v/>
      </c>
      <c r="R761" s="543" t="str">
        <f>IF(AND('1C TSrécur19'!N$17&lt;&gt;0,'1C TSrécur19'!$C$12="OUI"),'1C TSrécur19'!$N$39/'1C TSrécur19'!N$17,"")</f>
        <v/>
      </c>
      <c r="S761" s="543" t="str">
        <f>IF(AND('1C TSrécur19'!N$17&lt;&gt;0,'1C TSrécur19'!$C$12="OUI"),'1C TSrécur19'!$N$40/'1C TSrécur19'!N$17,"")</f>
        <v/>
      </c>
      <c r="T761" s="543" t="str">
        <f>IF(AND('1C TSrécur19'!N$17&lt;&gt;0,'1C TSrécur19'!$C$12="OUI"),'1C TSrécur19'!$N$41/'1C TSrécur19'!N$17,"")</f>
        <v/>
      </c>
      <c r="U761" s="543" t="str">
        <f>IF(AND('1C TSrécur19'!N$17&lt;&gt;0,'1C TSrécur19'!$C$12="OUI"),'1C TSrécur19'!$N$42/'1C TSrécur19'!N$17,"")</f>
        <v/>
      </c>
      <c r="V761" s="543" t="str">
        <f>IF(AND('1C TSrécur19'!N$17&lt;&gt;0,'1C TSrécur19'!$C$12="OUI"),'1C TSrécur19'!$N$43/'1C TSrécur19'!N$17,"")</f>
        <v/>
      </c>
      <c r="W761" s="543" t="str">
        <f>IF(AND('1C TSrécur19'!N$17&lt;&gt;0,'1C TSrécur19'!$C$12="OUI"),'1C TSrécur19'!$N$44/'1C TSrécur19'!N$17,"")</f>
        <v/>
      </c>
      <c r="X761" s="543" t="str">
        <f>IF(AND('1C TSrécur19'!N$17&lt;&gt;0,'1C TSrécur19'!$C$12="OUI"),'1C TSrécur19'!$N$45/'1C TSrécur19'!N$17,"")</f>
        <v/>
      </c>
      <c r="Y761" s="543" t="str">
        <f>IF(AND('1C TSrécur19'!N$17&lt;&gt;0,'1C TSrécur19'!$C$12="OUI"),'1C TSrécur19'!$N$46/'1C TSrécur19'!N$17,"")</f>
        <v/>
      </c>
      <c r="Z761" s="543" t="str">
        <f>IF(AND('1C TSrécur19'!N$17&lt;&gt;0,'1C TSrécur19'!$C$12="OUI"),'1C TSrécur19'!$N$47/'1C TSrécur19'!N$17,"")</f>
        <v/>
      </c>
      <c r="AA761" s="543" t="str">
        <f>IF(AND('1C TSrécur19'!N$17&lt;&gt;0,'1C TSrécur19'!$C$12="OUI"),'1C TSrécur19'!$N$48/'1C TSrécur19'!N$17,"")</f>
        <v/>
      </c>
      <c r="AB761" s="543" t="str">
        <f>IF(AND('1C TSrécur19'!N$17&lt;&gt;0,'1C TSrécur19'!$C$12="OUI"),'1C TSrécur19'!$N$49/'1C TSrécur19'!N$17,"")</f>
        <v/>
      </c>
      <c r="AC761" s="543" t="str">
        <f>IF(AND('1C TSrécur19'!N$17&lt;&gt;0,'1C TSrécur19'!$C$12="OUI"),'1C TSrécur19'!$N$50/'1C TSrécur19'!N$17,"")</f>
        <v/>
      </c>
      <c r="AD761" s="543" t="str">
        <f>IF(AND('1C TSrécur19'!N$17&lt;&gt;0,'1C TSrécur19'!$C$12="OUI"),'1C TSrécur19'!$N$51/'1C TSrécur19'!N$17,"")</f>
        <v/>
      </c>
      <c r="AE761" s="543" t="str">
        <f>IF(AND('1C TSrécur19'!N$17&lt;&gt;0,'1C TSrécur19'!$C$12="OUI"),'1C TSrécur19'!$N$52/'1C TSrécur19'!N$17,"")</f>
        <v/>
      </c>
      <c r="AF761" s="543" t="str">
        <f>IF(AND('1C TSrécur19'!N$17&lt;&gt;0,'1C TSrécur19'!$C$12="OUI"),'1C TSrécur19'!$N$53/'1C TSrécur19'!N$17,"")</f>
        <v/>
      </c>
      <c r="AG761" s="543" t="str">
        <f>IF(AND('1C TSrécur19'!N$17&lt;&gt;0,'1C TSrécur19'!$C$12="OUI"),'1C TSrécur19'!$N$54/'1C TSrécur19'!N$17,"")</f>
        <v/>
      </c>
      <c r="AH761" s="543" t="str">
        <f>IF(AND('1C TSrécur19'!N$17&lt;&gt;0,'1C TSrécur19'!$C$12="OUI"),'1C TSrécur19'!$N$55/'1C TSrécur19'!N$17,"")</f>
        <v/>
      </c>
      <c r="AI761" s="543" t="str">
        <f>IF(AND('1C TSrécur19'!N$17&lt;&gt;0,'1C TSrécur19'!$C$12="OUI"),'1C TSrécur19'!$N$56/'1C TSrécur19'!N$17,"")</f>
        <v/>
      </c>
      <c r="AJ761" s="543" t="str">
        <f>IF(AND('1C TSrécur19'!N$17&lt;&gt;0,'1C TSrécur19'!$C$12="OUI"),'1C TSrécur19'!$N$57/'1C TSrécur19'!N$17,"")</f>
        <v/>
      </c>
      <c r="AK761" s="543">
        <f>IF(AND('1C TSrécur19'!N$17&lt;&gt;0,'1C TSrécur19'!$C$12="OUI"),'1C TSrécur19'!N$58/'1C TSrécur19'!N$17,0)</f>
        <v>0</v>
      </c>
      <c r="AL761" s="72">
        <f>IF(AND('1C TSrécur19'!$B$12&lt;&gt;"",'1C TSrécur19'!$C$12="OUI"),N761+AK761,N761)</f>
        <v>0</v>
      </c>
      <c r="AM761" s="344">
        <f t="shared" si="186"/>
        <v>0</v>
      </c>
      <c r="AN761" s="344">
        <f t="shared" si="187"/>
        <v>0</v>
      </c>
      <c r="AO761" s="345">
        <f t="shared" si="245"/>
        <v>0</v>
      </c>
      <c r="AP761" s="573">
        <f t="shared" si="246"/>
        <v>0</v>
      </c>
      <c r="AQ761" s="583">
        <f t="shared" si="247"/>
        <v>0</v>
      </c>
      <c r="AR761" s="579"/>
      <c r="AS761" s="102"/>
      <c r="AT761" s="27" t="str">
        <f>IF('1C TSrécur19'!N$17*FICHE!$C$13&lt;J761,"Forfait limité à "&amp;FICHE!$C$13&amp;"€/jour","")</f>
        <v/>
      </c>
      <c r="AU761" s="592"/>
      <c r="AV761" s="824"/>
      <c r="AW761" s="824"/>
      <c r="AX761" s="824"/>
      <c r="AY761" s="824"/>
      <c r="AZ761" s="824"/>
      <c r="BA761" s="767"/>
      <c r="BB761" s="767"/>
      <c r="BC761" s="767"/>
      <c r="BD761" s="767"/>
      <c r="BE761" s="767"/>
      <c r="BF761" s="767"/>
      <c r="BG761" s="767"/>
      <c r="BH761" s="767"/>
      <c r="BI761" s="767"/>
      <c r="BJ761" s="767"/>
      <c r="BK761" s="767"/>
      <c r="BL761" s="767"/>
      <c r="BM761" s="767"/>
      <c r="BN761" s="767"/>
      <c r="BO761" s="767"/>
      <c r="BP761" s="767"/>
      <c r="BQ761" s="767"/>
      <c r="BR761" s="767"/>
      <c r="BS761" s="767"/>
      <c r="BT761" s="767"/>
      <c r="BU761" s="767"/>
      <c r="BV761" s="767"/>
      <c r="BW761" s="767"/>
      <c r="BX761" s="767"/>
      <c r="BY761" s="767"/>
      <c r="BZ761" s="767"/>
      <c r="CA761" s="767"/>
      <c r="CB761" s="767"/>
      <c r="CC761" s="767"/>
      <c r="CD761" s="767"/>
      <c r="CE761" s="767"/>
      <c r="CF761" s="767"/>
      <c r="CG761" s="767"/>
      <c r="CH761" s="767"/>
      <c r="CI761" s="767"/>
      <c r="CJ761" s="767"/>
      <c r="CK761" s="767"/>
      <c r="CL761" s="767"/>
      <c r="CM761" s="767"/>
      <c r="CN761" s="767"/>
      <c r="CO761" s="767"/>
      <c r="CP761" s="767"/>
      <c r="CQ761" s="767"/>
      <c r="CR761" s="767"/>
      <c r="CS761" s="767"/>
      <c r="CT761" s="767"/>
      <c r="CU761" s="767"/>
      <c r="CV761" s="767"/>
      <c r="CW761" s="767"/>
      <c r="CX761" s="767"/>
      <c r="CY761" s="767"/>
      <c r="CZ761" s="767"/>
      <c r="DA761" s="767"/>
      <c r="DB761" s="767"/>
      <c r="DC761" s="767"/>
      <c r="DD761" s="767"/>
      <c r="DE761" s="767"/>
      <c r="DF761" s="767"/>
      <c r="DG761" s="767"/>
      <c r="DH761" s="767"/>
      <c r="DI761" s="767"/>
      <c r="DJ761" s="767"/>
      <c r="DK761" s="767"/>
      <c r="DL761" s="767"/>
      <c r="DM761" s="767"/>
      <c r="DN761" s="767"/>
      <c r="DO761" s="767"/>
      <c r="DP761" s="767"/>
      <c r="DQ761" s="767"/>
      <c r="DR761" s="767"/>
      <c r="DS761" s="767"/>
      <c r="DT761" s="767"/>
      <c r="DU761" s="767"/>
      <c r="DV761" s="767"/>
      <c r="DW761" s="767"/>
      <c r="DX761" s="767"/>
      <c r="DY761" s="767"/>
      <c r="DZ761" s="767"/>
      <c r="EA761" s="767"/>
      <c r="EB761" s="767"/>
      <c r="EC761" s="767"/>
      <c r="ED761" s="767"/>
      <c r="EE761" s="767"/>
      <c r="EF761" s="767"/>
      <c r="EG761" s="767"/>
      <c r="EH761" s="767"/>
      <c r="EI761" s="767"/>
      <c r="EJ761" s="767"/>
      <c r="EK761" s="767"/>
      <c r="EL761" s="767"/>
      <c r="EM761" s="767"/>
      <c r="EN761" s="767"/>
      <c r="EO761" s="767"/>
      <c r="EP761" s="767"/>
      <c r="EQ761" s="767"/>
      <c r="ER761" s="767"/>
      <c r="ES761" s="767"/>
      <c r="ET761" s="767"/>
      <c r="EU761" s="767"/>
      <c r="EV761" s="767"/>
      <c r="EW761" s="767"/>
      <c r="EX761" s="767"/>
      <c r="EY761" s="767"/>
      <c r="EZ761" s="767"/>
      <c r="FA761" s="767"/>
      <c r="FB761" s="767"/>
      <c r="FC761" s="767"/>
      <c r="FD761" s="767"/>
      <c r="FE761" s="767"/>
      <c r="FF761" s="767"/>
      <c r="FG761" s="767"/>
      <c r="FH761" s="767"/>
      <c r="FI761" s="767"/>
      <c r="FJ761" s="767"/>
      <c r="FK761" s="767"/>
      <c r="FL761" s="767"/>
      <c r="FM761" s="767"/>
      <c r="FN761" s="767"/>
      <c r="FO761" s="767"/>
      <c r="FP761" s="767"/>
      <c r="FQ761" s="767"/>
      <c r="FR761" s="767"/>
      <c r="FS761" s="767"/>
      <c r="FT761" s="767"/>
      <c r="FU761" s="767"/>
      <c r="FV761" s="767"/>
      <c r="FW761" s="767"/>
      <c r="FX761" s="767"/>
      <c r="FY761" s="767"/>
      <c r="FZ761" s="767"/>
      <c r="GA761" s="767"/>
      <c r="GB761" s="767"/>
      <c r="GC761" s="767"/>
      <c r="GD761" s="767"/>
      <c r="GE761" s="767"/>
      <c r="GF761" s="767"/>
      <c r="GG761" s="767"/>
      <c r="GH761" s="767"/>
      <c r="GI761" s="767"/>
      <c r="GJ761" s="767"/>
      <c r="GK761" s="767"/>
      <c r="GL761" s="767"/>
      <c r="GM761" s="767"/>
      <c r="GN761" s="767"/>
      <c r="GO761" s="767"/>
      <c r="GP761" s="767"/>
      <c r="GQ761" s="767"/>
      <c r="GR761" s="767"/>
      <c r="GS761" s="767"/>
      <c r="GT761" s="767"/>
      <c r="GU761" s="767"/>
      <c r="GV761" s="767"/>
      <c r="GW761" s="767"/>
      <c r="GX761" s="767"/>
      <c r="GY761" s="767"/>
      <c r="GZ761" s="767"/>
      <c r="HA761" s="767"/>
      <c r="HB761" s="767"/>
      <c r="HC761" s="767"/>
    </row>
    <row r="762" spans="1:211" ht="13.9" hidden="1" customHeight="1">
      <c r="A762" s="309"/>
      <c r="B762" s="338"/>
      <c r="C762" s="974" t="str">
        <f>IF('1C TSrécur19'!O$17&lt;&gt;0,'1C TSrécur19'!$B$12,"")</f>
        <v/>
      </c>
      <c r="D762" s="975"/>
      <c r="E762" s="976"/>
      <c r="F762" s="828" t="str">
        <f>IF(AND($C762='1C TSrécur19'!$B$12,'1C TSrécur19'!$B$16="récurrentes",'1C TSrécur19'!$O$17&lt;&gt;""),'1C TSrécur19'!$O$21,"")</f>
        <v/>
      </c>
      <c r="G762" s="237"/>
      <c r="H762" s="763">
        <v>0.21</v>
      </c>
      <c r="I762" s="764">
        <v>1</v>
      </c>
      <c r="J762" s="312"/>
      <c r="K762" s="829">
        <f t="shared" si="243"/>
        <v>0</v>
      </c>
      <c r="L762" s="830">
        <f>IF(OR('1C TSrécur19'!$B$12="",'1C TSrécur19'!O$30=0),0,IF(AND('1C TSrécur19'!$B$12&lt;&gt;"",$K$2="Pôle",'1C TSrécur19'!$C$12="OUI"),(('1C TSrécur19'!O$22+'1C TSrécur19'!O$23+'1C TSrécur19'!O$24+'1C TSrécur19'!O$25+'1C TSrécur19'!O$29)/'1C TSrécur19'!O$17),IF(AND('1C TSrécur19'!$B$12&lt;&gt;"",$K$2="Pôle",'1C TSrécur19'!$C$12="NON"),(('1C TSrécur19'!O$22+'1C TSrécur19'!O$23+'1C TSrécur19'!O$24+'1C TSrécur19'!O$25+'1C TSrécur19'!O$29)/'1C TSrécur19'!O$30),IF(AND('1C TSrécur19'!$B$12&lt;&gt;"",$K$2&lt;&gt;"Pôle",'1C TSrécur19'!$C$12="OUI"),(('1C TSrécur19'!O$22+'1C TSrécur19'!O$23+'1C TSrécur19'!O$24+'1C TSrécur19'!O$25+'1C TSrécur19'!O$26+'1C TSrécur19'!O$27+'1C TSrécur19'!O$28+'1C TSrécur19'!O$29)/'1C TSrécur19'!O$17),IF(AND('1C TSrécur19'!$B$12&lt;&gt;"",$K$2&lt;&gt;"Pôle",'1C TSrécur19'!$C$12="NON"),(('1C TSrécur19'!O$22+'1C TSrécur19'!O$23+'1C TSrécur19'!O$24+'1C TSrécur19'!O$25+'1C TSrécur19'!O$26+'1C TSrécur19'!O$27+'1C TSrécur19'!O$28+'1C TSrécur19'!O$29)/'1C TSrécur19'!O$30))))))</f>
        <v>0</v>
      </c>
      <c r="M762" s="830">
        <f>IF(OR('1C TSrécur19'!$B$12="",'1C TSrécur19'!O$30=0),0,IF(AND('1C TSrécur19'!$B$12&lt;&gt;"",$K$2="Pôle",'1C TSrécur19'!$C$12="OUI"),(('1C TSrécur19'!O$26+'1C TSrécur19'!O$27+'1C TSrécur19'!O$28)/'1C TSrécur19'!O$17),IF(AND('1C TSrécur19'!$B$12&lt;&gt;"",$K$2="Pôle",'1C TSrécur19'!$C$12="NON"),(('1C TSrécur19'!O$26+'1C TSrécur19'!O$27+'1C TSrécur19'!O$28)/'1C TSrécur19'!O$30),IF(AND('1C TSrécur19'!$B$12&lt;&gt;"",$K$2&lt;&gt;"Pôle"),0))))</f>
        <v>0</v>
      </c>
      <c r="N762" s="830">
        <f>IF(AND('1C TSrécur19'!$O$17&lt;&gt;0,'1C TSrécur19'!$O$30&lt;&gt;0),L762+M762,0)</f>
        <v>0</v>
      </c>
      <c r="O762" s="831" t="str">
        <f>IF(AND('1C TSrécur19'!O$17&lt;&gt;0,'1C TSrécur19'!$C$12="OUI"),'1C TSrécur19'!O$36/'1C TSrécur19'!O$17,"")</f>
        <v/>
      </c>
      <c r="P762" s="832" t="str">
        <f>IF(AND('1C TSrécur19'!O$17&lt;&gt;0,'1C TSrécur19'!$C$12="OUI"),'1C TSrécur19'!$O$37/'1C TSrécur19'!O$17,"")</f>
        <v/>
      </c>
      <c r="Q762" s="832" t="str">
        <f>IF(AND('1C TSrécur19'!O$17&lt;&gt;0,'1C TSrécur19'!$C$12="OUI"),'1C TSrécur19'!$O$38/'1C TSrécur19'!O$17,"")</f>
        <v/>
      </c>
      <c r="R762" s="832" t="str">
        <f>IF(AND('1C TSrécur19'!O$17&lt;&gt;0,'1C TSrécur19'!$C$12="OUI"),'1C TSrécur19'!$O$39/'1C TSrécur19'!O$17,"")</f>
        <v/>
      </c>
      <c r="S762" s="832" t="str">
        <f>IF(AND('1C TSrécur19'!O$17&lt;&gt;0,'1C TSrécur19'!$C$12="OUI"),'1C TSrécur19'!$O$40/'1C TSrécur19'!O$17,"")</f>
        <v/>
      </c>
      <c r="T762" s="832" t="str">
        <f>IF(AND('1C TSrécur19'!O$17&lt;&gt;0,'1C TSrécur19'!$C$12="OUI"),'1C TSrécur19'!$O$41/'1C TSrécur19'!O$17,"")</f>
        <v/>
      </c>
      <c r="U762" s="832" t="str">
        <f>IF(AND('1C TSrécur19'!O$17&lt;&gt;0,'1C TSrécur19'!$C$12="OUI"),'1C TSrécur19'!$O$42/'1C TSrécur19'!O$17,"")</f>
        <v/>
      </c>
      <c r="V762" s="832" t="str">
        <f>IF(AND('1C TSrécur19'!O$17&lt;&gt;0,'1C TSrécur19'!$C$12="OUI"),'1C TSrécur19'!$O$43/'1C TSrécur19'!O$17,"")</f>
        <v/>
      </c>
      <c r="W762" s="832" t="str">
        <f>IF(AND('1C TSrécur19'!O$17&lt;&gt;0,'1C TSrécur19'!$C$12="OUI"),'1C TSrécur19'!$O$44/'1C TSrécur19'!O$17,"")</f>
        <v/>
      </c>
      <c r="X762" s="832" t="str">
        <f>IF(AND('1C TSrécur19'!O$17&lt;&gt;0,'1C TSrécur19'!$C$12="OUI"),'1C TSrécur19'!$O$45/'1C TSrécur19'!O$17,"")</f>
        <v/>
      </c>
      <c r="Y762" s="832" t="str">
        <f>IF(AND('1C TSrécur19'!O$17&lt;&gt;0,'1C TSrécur19'!$C$12="OUI"),'1C TSrécur19'!$O$46/'1C TSrécur19'!O$17,"")</f>
        <v/>
      </c>
      <c r="Z762" s="832" t="str">
        <f>IF(AND('1C TSrécur19'!O$17&lt;&gt;0,'1C TSrécur19'!$C$12="OUI"),'1C TSrécur19'!$O$47/'1C TSrécur19'!O$17,"")</f>
        <v/>
      </c>
      <c r="AA762" s="832" t="str">
        <f>IF(AND('1C TSrécur19'!O$17&lt;&gt;0,'1C TSrécur19'!$C$12="OUI"),'1C TSrécur19'!$O$48/'1C TSrécur19'!O$17,"")</f>
        <v/>
      </c>
      <c r="AB762" s="832" t="str">
        <f>IF(AND('1C TSrécur19'!O$17&lt;&gt;0,'1C TSrécur19'!$C$12="OUI"),'1C TSrécur19'!$O$49/'1C TSrécur19'!O$17,"")</f>
        <v/>
      </c>
      <c r="AC762" s="832" t="str">
        <f>IF(AND('1C TSrécur19'!O$17&lt;&gt;0,'1C TSrécur19'!$C$12="OUI"),'1C TSrécur19'!$O$50/'1C TSrécur19'!O$17,"")</f>
        <v/>
      </c>
      <c r="AD762" s="832" t="str">
        <f>IF(AND('1C TSrécur19'!O$17&lt;&gt;0,'1C TSrécur19'!$C$12="OUI"),'1C TSrécur19'!$O$51/'1C TSrécur19'!O$17,"")</f>
        <v/>
      </c>
      <c r="AE762" s="832" t="str">
        <f>IF(AND('1C TSrécur19'!O$17&lt;&gt;0,'1C TSrécur19'!$C$12="OUI"),'1C TSrécur19'!$O$52/'1C TSrécur19'!O$17,"")</f>
        <v/>
      </c>
      <c r="AF762" s="832" t="str">
        <f>IF(AND('1C TSrécur19'!O$17&lt;&gt;0,'1C TSrécur19'!$C$12="OUI"),'1C TSrécur19'!$O$53/'1C TSrécur19'!O$17,"")</f>
        <v/>
      </c>
      <c r="AG762" s="832" t="str">
        <f>IF(AND('1C TSrécur19'!O$17&lt;&gt;0,'1C TSrécur19'!$C$12="OUI"),'1C TSrécur19'!$O$54/'1C TSrécur19'!O$17,"")</f>
        <v/>
      </c>
      <c r="AH762" s="832" t="str">
        <f>IF(AND('1C TSrécur19'!O$17&lt;&gt;0,'1C TSrécur19'!$C$12="OUI"),'1C TSrécur19'!$O$55/'1C TSrécur19'!O$17,"")</f>
        <v/>
      </c>
      <c r="AI762" s="832" t="str">
        <f>IF(AND('1C TSrécur19'!O$17&lt;&gt;0,'1C TSrécur19'!$C$12="OUI"),'1C TSrécur19'!$O$56/'1C TSrécur19'!O$17,"")</f>
        <v/>
      </c>
      <c r="AJ762" s="832" t="str">
        <f>IF(AND('1C TSrécur19'!O$17&lt;&gt;0,'1C TSrécur19'!$C$12="OUI"),'1C TSrécur19'!$O$57/'1C TSrécur19'!O$17,"")</f>
        <v/>
      </c>
      <c r="AK762" s="832">
        <f>IF(AND('1C TSrécur19'!O$17&lt;&gt;0,'1C TSrécur19'!$C$12="OUI"),'1C TSrécur19'!O$58/'1C TSrécur19'!O$17,0)</f>
        <v>0</v>
      </c>
      <c r="AL762" s="73">
        <f>IF(AND('1C TSrécur19'!$B$12&lt;&gt;"",'1C TSrécur19'!$C$12="OUI"),N762+AK762,N762)</f>
        <v>0</v>
      </c>
      <c r="AM762" s="346">
        <f t="shared" si="186"/>
        <v>0</v>
      </c>
      <c r="AN762" s="346">
        <f t="shared" si="187"/>
        <v>0</v>
      </c>
      <c r="AO762" s="347">
        <f>AM762+AN762</f>
        <v>0</v>
      </c>
      <c r="AP762" s="575">
        <f>AM762-AR762</f>
        <v>0</v>
      </c>
      <c r="AQ762" s="584">
        <f t="shared" si="247"/>
        <v>0</v>
      </c>
      <c r="AR762" s="580"/>
      <c r="AS762" s="208"/>
      <c r="AT762" s="209" t="str">
        <f>IF('1C TSrécur19'!O$17*FICHE!$C$13&lt;J762,"Forfait limité à "&amp;FICHE!$C$13&amp;"€/jour","")</f>
        <v/>
      </c>
      <c r="AU762" s="591"/>
    </row>
    <row r="763" spans="1:211" ht="13.9" hidden="1" customHeight="1">
      <c r="A763" s="309"/>
      <c r="B763" s="338"/>
      <c r="C763" s="962" t="str">
        <f>IF('1C TSrécur19'!P$17&lt;&gt;0,'1C TSrécur19'!$B$12,"")</f>
        <v/>
      </c>
      <c r="D763" s="963"/>
      <c r="E763" s="964"/>
      <c r="F763" s="211" t="str">
        <f>IF(AND($C763='1C TSrécur19'!$B$12,'1C TSrécur19'!$B$16="récurrentes",'1C TSrécur19'!$P$17&lt;&gt;""),'1C TSrécur19'!$P$21,"")</f>
        <v/>
      </c>
      <c r="G763" s="235"/>
      <c r="H763" s="745">
        <v>0.21</v>
      </c>
      <c r="I763" s="747">
        <v>1</v>
      </c>
      <c r="J763" s="312"/>
      <c r="K763" s="786">
        <f t="shared" si="243"/>
        <v>0</v>
      </c>
      <c r="L763" s="539">
        <f>IF(OR('1C TSrécur19'!$B$12="",'1C TSrécur19'!P$30=0),0,IF(AND('1C TSrécur19'!$B$12&lt;&gt;"",$K$2="Pôle",'1C TSrécur19'!$C$12="OUI"),(('1C TSrécur19'!P$22+'1C TSrécur19'!P$23+'1C TSrécur19'!P$24+'1C TSrécur19'!P$25+'1C TSrécur19'!P$29)/'1C TSrécur19'!P$17),IF(AND('1C TSrécur19'!$B$12&lt;&gt;"",$K$2="Pôle",'1C TSrécur19'!$C$12="NON"),(('1C TSrécur19'!P$22+'1C TSrécur19'!P$23+'1C TSrécur19'!P$24+'1C TSrécur19'!P$25+'1C TSrécur19'!P$29)/'1C TSrécur19'!P$30),IF(AND('1C TSrécur19'!$B$12&lt;&gt;"",$K$2&lt;&gt;"Pôle",'1C TSrécur19'!$C$12="OUI"),(('1C TSrécur19'!P$22+'1C TSrécur19'!P$23+'1C TSrécur19'!P$24+'1C TSrécur19'!P$25+'1C TSrécur19'!P$26+'1C TSrécur19'!P$27+'1C TSrécur19'!P$28+'1C TSrécur19'!P$29)/'1C TSrécur19'!P$17),IF(AND('1C TSrécur19'!$B$12&lt;&gt;"",$K$2&lt;&gt;"Pôle",'1C TSrécur19'!$C$12="NON"),(('1C TSrécur19'!P$22+'1C TSrécur19'!P$23+'1C TSrécur19'!P$24+'1C TSrécur19'!P$25+'1C TSrécur19'!P$26+'1C TSrécur19'!P$27+'1C TSrécur19'!P$28+'1C TSrécur19'!P$29)/'1C TSrécur19'!P$30))))))</f>
        <v>0</v>
      </c>
      <c r="M763" s="539">
        <f>IF(OR('1C TSrécur19'!$B$12="",'1C TSrécur19'!P$30=0),0,IF(AND('1C TSrécur19'!$B$12&lt;&gt;"",$K$2="Pôle",'1C TSrécur19'!$C$12="OUI"),(('1C TSrécur19'!P$26+'1C TSrécur19'!P$27+'1C TSrécur19'!P$28)/'1C TSrécur19'!P$17),IF(AND('1C TSrécur19'!$B$12&lt;&gt;"",$K$2="Pôle",'1C TSrécur19'!$C$12="NON"),(('1C TSrécur19'!P$26+'1C TSrécur19'!P$27+'1C TSrécur19'!P$28)/'1C TSrécur19'!P$30),IF(AND('1C TSrécur19'!$B$12&lt;&gt;"",$K$2&lt;&gt;"Pôle"),0))))</f>
        <v>0</v>
      </c>
      <c r="N763" s="539">
        <f>IF(AND('1C TSrécur19'!$P$17&lt;&gt;0,'1C TSrécur19'!$P$30&lt;&gt;0),L763+M763,0)</f>
        <v>0</v>
      </c>
      <c r="O763" s="544" t="str">
        <f>IF(AND('1C TSrécur19'!P$17&lt;&gt;0,'1C TSrécur19'!$C$12="OUI"),'1C TSrécur19'!P$36/'1C TSrécur19'!P$17,"")</f>
        <v/>
      </c>
      <c r="P763" s="545" t="str">
        <f>IF(AND('1C TSrécur19'!P$17&lt;&gt;0,'1C TSrécur19'!$C$12="OUI"),'1C TSrécur19'!$P$37/'1C TSrécur19'!P$17,"")</f>
        <v/>
      </c>
      <c r="Q763" s="545" t="str">
        <f>IF(AND('1C TSrécur19'!P$17&lt;&gt;0,'1C TSrécur19'!$C$12="OUI"),'1C TSrécur19'!$P$38/'1C TSrécur19'!P$17,"")</f>
        <v/>
      </c>
      <c r="R763" s="545" t="str">
        <f>IF(AND('1C TSrécur19'!P$17&lt;&gt;0,'1C TSrécur19'!$C$12="OUI"),'1C TSrécur19'!$P$39/'1C TSrécur19'!P$17,"")</f>
        <v/>
      </c>
      <c r="S763" s="545" t="str">
        <f>IF(AND('1C TSrécur19'!P$17&lt;&gt;0,'1C TSrécur19'!$C$12="OUI"),'1C TSrécur19'!$P$40/'1C TSrécur19'!P$17,"")</f>
        <v/>
      </c>
      <c r="T763" s="545" t="str">
        <f>IF(AND('1C TSrécur19'!P$17&lt;&gt;0,'1C TSrécur19'!$C$12="OUI"),'1C TSrécur19'!$P$41/'1C TSrécur19'!P$17,"")</f>
        <v/>
      </c>
      <c r="U763" s="545" t="str">
        <f>IF(AND('1C TSrécur19'!P$17&lt;&gt;0,'1C TSrécur19'!$C$12="OUI"),'1C TSrécur19'!$P$42/'1C TSrécur19'!P$17,"")</f>
        <v/>
      </c>
      <c r="V763" s="545" t="str">
        <f>IF(AND('1C TSrécur19'!P$17&lt;&gt;0,'1C TSrécur19'!$C$12="OUI"),'1C TSrécur19'!$P$43/'1C TSrécur19'!P$17,"")</f>
        <v/>
      </c>
      <c r="W763" s="545" t="str">
        <f>IF(AND('1C TSrécur19'!P$17&lt;&gt;0,'1C TSrécur19'!$C$12="OUI"),'1C TSrécur19'!$P$44/'1C TSrécur19'!P$17,"")</f>
        <v/>
      </c>
      <c r="X763" s="545" t="str">
        <f>IF(AND('1C TSrécur19'!P$17&lt;&gt;0,'1C TSrécur19'!$C$12="OUI"),'1C TSrécur19'!$P$45/'1C TSrécur19'!P$17,"")</f>
        <v/>
      </c>
      <c r="Y763" s="545" t="str">
        <f>IF(AND('1C TSrécur19'!P$17&lt;&gt;0,'1C TSrécur19'!$C$12="OUI"),'1C TSrécur19'!$P$46/'1C TSrécur19'!P$17,"")</f>
        <v/>
      </c>
      <c r="Z763" s="545" t="str">
        <f>IF(AND('1C TSrécur19'!P$17&lt;&gt;0,'1C TSrécur19'!$C$12="OUI"),'1C TSrécur19'!$P$47/'1C TSrécur19'!P$17,"")</f>
        <v/>
      </c>
      <c r="AA763" s="545" t="str">
        <f>IF(AND('1C TSrécur19'!P$17&lt;&gt;0,'1C TSrécur19'!$C$12="OUI"),'1C TSrécur19'!$P$48/'1C TSrécur19'!P$17,"")</f>
        <v/>
      </c>
      <c r="AB763" s="545" t="str">
        <f>IF(AND('1C TSrécur19'!P$17&lt;&gt;0,'1C TSrécur19'!$C$12="OUI"),'1C TSrécur19'!$P$49/'1C TSrécur19'!P$17,"")</f>
        <v/>
      </c>
      <c r="AC763" s="545" t="str">
        <f>IF(AND('1C TSrécur19'!P$17&lt;&gt;0,'1C TSrécur19'!$C$12="OUI"),'1C TSrécur19'!$P$50/'1C TSrécur19'!P$17,"")</f>
        <v/>
      </c>
      <c r="AD763" s="545" t="str">
        <f>IF(AND('1C TSrécur19'!P$17&lt;&gt;0,'1C TSrécur19'!$C$12="OUI"),'1C TSrécur19'!$P$51/'1C TSrécur19'!P$17,"")</f>
        <v/>
      </c>
      <c r="AE763" s="545" t="str">
        <f>IF(AND('1C TSrécur19'!P$17&lt;&gt;0,'1C TSrécur19'!$C$12="OUI"),'1C TSrécur19'!$P$52/'1C TSrécur19'!P$17,"")</f>
        <v/>
      </c>
      <c r="AF763" s="545" t="str">
        <f>IF(AND('1C TSrécur19'!P$17&lt;&gt;0,'1C TSrécur19'!$C$12="OUI"),'1C TSrécur19'!$P$53/'1C TSrécur19'!P$17,"")</f>
        <v/>
      </c>
      <c r="AG763" s="545" t="str">
        <f>IF(AND('1C TSrécur19'!P$17&lt;&gt;0,'1C TSrécur19'!$C$12="OUI"),'1C TSrécur19'!$P$54/'1C TSrécur19'!P$17,"")</f>
        <v/>
      </c>
      <c r="AH763" s="545" t="str">
        <f>IF(AND('1C TSrécur19'!P$17&lt;&gt;0,'1C TSrécur19'!$C$12="OUI"),'1C TSrécur19'!$P$55/'1C TSrécur19'!P$17,"")</f>
        <v/>
      </c>
      <c r="AI763" s="545" t="str">
        <f>IF(AND('1C TSrécur19'!P$17&lt;&gt;0,'1C TSrécur19'!$C$12="OUI"),'1C TSrécur19'!$P$56/'1C TSrécur19'!P$17,"")</f>
        <v/>
      </c>
      <c r="AJ763" s="545" t="str">
        <f>IF(AND('1C TSrécur19'!P$17&lt;&gt;0,'1C TSrécur19'!$C$12="OUI"),'1C TSrécur19'!$P$57/'1C TSrécur19'!P$17,"")</f>
        <v/>
      </c>
      <c r="AK763" s="545">
        <f>IF(AND('1C TSrécur19'!P$17&lt;&gt;0,'1C TSrécur19'!$C$12="OUI"),'1C TSrécur19'!P$58/'1C TSrécur19'!P$17,0)</f>
        <v>0</v>
      </c>
      <c r="AL763" s="73">
        <f>IF(AND('1C TSrécur19'!$B$12&lt;&gt;"",'1C TSrécur19'!$C$12="OUI"),N763+AK763,N763)</f>
        <v>0</v>
      </c>
      <c r="AM763" s="344">
        <f t="shared" si="186"/>
        <v>0</v>
      </c>
      <c r="AN763" s="344">
        <f t="shared" si="187"/>
        <v>0</v>
      </c>
      <c r="AO763" s="345">
        <f t="shared" ref="AO763:AO773" si="248">AM763+AN763</f>
        <v>0</v>
      </c>
      <c r="AP763" s="573">
        <f t="shared" ref="AP763:AP773" si="249">AM763-AR763</f>
        <v>0</v>
      </c>
      <c r="AQ763" s="583">
        <f t="shared" si="247"/>
        <v>0</v>
      </c>
      <c r="AR763" s="579"/>
      <c r="AS763" s="102"/>
      <c r="AT763" s="209" t="str">
        <f>IF('1C TSrécur19'!P$17*FICHE!$C$13&lt;J763,"Forfait limité à "&amp;FICHE!$C$13&amp;"€/jour","")</f>
        <v/>
      </c>
      <c r="AU763" s="592"/>
    </row>
    <row r="764" spans="1:211" ht="13.9" hidden="1" customHeight="1">
      <c r="A764" s="309"/>
      <c r="B764" s="338"/>
      <c r="C764" s="962" t="str">
        <f>IF('1C TSrécur19'!Q$17&lt;&gt;0,'1C TSrécur19'!$B$12,"")</f>
        <v/>
      </c>
      <c r="D764" s="963"/>
      <c r="E764" s="964"/>
      <c r="F764" s="211" t="str">
        <f>IF(AND($C764='1C TSrécur19'!$B$12,'1C TSrécur19'!$B$16="récurrentes",'1C TSrécur19'!$Q$17&lt;&gt;""),'1C TSrécur19'!$Q$21,"")</f>
        <v/>
      </c>
      <c r="G764" s="235"/>
      <c r="H764" s="745">
        <v>0.21</v>
      </c>
      <c r="I764" s="747">
        <v>1</v>
      </c>
      <c r="J764" s="312"/>
      <c r="K764" s="786">
        <f t="shared" si="243"/>
        <v>0</v>
      </c>
      <c r="L764" s="539">
        <f>IF(OR('1C TSrécur19'!$B$12="",'1C TSrécur19'!Q$30=0),0,IF(AND('1C TSrécur19'!$B$12&lt;&gt;"",$K$2="Pôle",'1C TSrécur19'!$C$12="OUI"),(('1C TSrécur19'!Q$22+'1C TSrécur19'!Q$23+'1C TSrécur19'!Q$24+'1C TSrécur19'!Q$25+'1C TSrécur19'!Q$29)/'1C TSrécur19'!Q$17),IF(AND('1C TSrécur19'!$B$12&lt;&gt;"",$K$2="Pôle",'1C TSrécur19'!$C$12="NON"),(('1C TSrécur19'!Q$22+'1C TSrécur19'!Q$23+'1C TSrécur19'!Q$24+'1C TSrécur19'!Q$25+'1C TSrécur19'!Q$29)/'1C TSrécur19'!Q$30),IF(AND('1C TSrécur19'!$B$12&lt;&gt;"",$K$2&lt;&gt;"Pôle",'1C TSrécur19'!$C$12="OUI"),(('1C TSrécur19'!Q$22+'1C TSrécur19'!Q$23+'1C TSrécur19'!Q$24+'1C TSrécur19'!Q$25+'1C TSrécur19'!Q$26+'1C TSrécur19'!Q$27+'1C TSrécur19'!Q$28+'1C TSrécur19'!Q$29)/'1C TSrécur19'!Q$17),IF(AND('1C TSrécur19'!$B$12&lt;&gt;"",$K$2&lt;&gt;"Pôle",'1C TSrécur19'!$C$12="NON"),(('1C TSrécur19'!Q$22+'1C TSrécur19'!Q$23+'1C TSrécur19'!Q$24+'1C TSrécur19'!Q$25+'1C TSrécur19'!Q$26+'1C TSrécur19'!Q$27+'1C TSrécur19'!Q$28+'1C TSrécur19'!Q$29)/'1C TSrécur19'!Q$30))))))</f>
        <v>0</v>
      </c>
      <c r="M764" s="539">
        <f>IF(OR('1C TSrécur19'!$B$12="",'1C TSrécur19'!Q$30=0),0,IF(AND('1C TSrécur19'!$B$12&lt;&gt;"",$K$2="Pôle",'1C TSrécur19'!$C$12="OUI"),(('1C TSrécur19'!Q$26+'1C TSrécur19'!Q$27+'1C TSrécur19'!Q$28)/'1C TSrécur19'!Q$17),IF(AND('1C TSrécur19'!$B$12&lt;&gt;"",$K$2="Pôle",'1C TSrécur19'!$C$12="NON"),(('1C TSrécur19'!Q$26+'1C TSrécur19'!Q$27+'1C TSrécur19'!Q$28)/'1C TSrécur19'!Q$30),IF(AND('1C TSrécur19'!$B$12&lt;&gt;"",$K$2&lt;&gt;"Pôle"),0))))</f>
        <v>0</v>
      </c>
      <c r="N764" s="539">
        <f>IF(AND('1C TSrécur19'!$Q$17&lt;&gt;0,'1C TSrécur19'!$Q$30&lt;&gt;0),L764+M764,0)</f>
        <v>0</v>
      </c>
      <c r="O764" s="544" t="str">
        <f>IF(AND('1C TSrécur19'!Q$17&lt;&gt;0,'1C TSrécur19'!$C$12="OUI"),'1C TSrécur19'!Q$36/'1C TSrécur19'!Q$17,"")</f>
        <v/>
      </c>
      <c r="P764" s="545" t="str">
        <f>IF(AND('1C TSrécur19'!Q$17&lt;&gt;0,'1C TSrécur19'!$C$12="OUI"),'1C TSrécur19'!$Q$37/'1C TSrécur19'!Q$17,"")</f>
        <v/>
      </c>
      <c r="Q764" s="545" t="str">
        <f>IF(AND('1C TSrécur19'!Q$17&lt;&gt;0,'1C TSrécur19'!$C$12="OUI"),'1C TSrécur19'!$Q$38/'1C TSrécur19'!Q$17,"")</f>
        <v/>
      </c>
      <c r="R764" s="545" t="str">
        <f>IF(AND('1C TSrécur19'!Q$17&lt;&gt;0,'1C TSrécur19'!$C$12="OUI"),'1C TSrécur19'!$Q$39/'1C TSrécur19'!Q$17,"")</f>
        <v/>
      </c>
      <c r="S764" s="545" t="str">
        <f>IF(AND('1C TSrécur19'!Q$17&lt;&gt;0,'1C TSrécur19'!$C$12="OUI"),'1C TSrécur19'!$Q$40/'1C TSrécur19'!Q$17,"")</f>
        <v/>
      </c>
      <c r="T764" s="545" t="str">
        <f>IF(AND('1C TSrécur19'!Q$17&lt;&gt;0,'1C TSrécur19'!$C$12="OUI"),'1C TSrécur19'!$Q$41/'1C TSrécur19'!Q$17,"")</f>
        <v/>
      </c>
      <c r="U764" s="545" t="str">
        <f>IF(AND('1C TSrécur19'!Q$17&lt;&gt;0,'1C TSrécur19'!$C$12="OUI"),'1C TSrécur19'!$Q$42/'1C TSrécur19'!Q$17,"")</f>
        <v/>
      </c>
      <c r="V764" s="545" t="str">
        <f>IF(AND('1C TSrécur19'!Q$17&lt;&gt;0,'1C TSrécur19'!$C$12="OUI"),'1C TSrécur19'!$Q$43/'1C TSrécur19'!Q$17,"")</f>
        <v/>
      </c>
      <c r="W764" s="545" t="str">
        <f>IF(AND('1C TSrécur19'!Q$17&lt;&gt;0,'1C TSrécur19'!$C$12="OUI"),'1C TSrécur19'!$Q$44/'1C TSrécur19'!Q$17,"")</f>
        <v/>
      </c>
      <c r="X764" s="545" t="str">
        <f>IF(AND('1C TSrécur19'!Q$17&lt;&gt;0,'1C TSrécur19'!$C$12="OUI"),'1C TSrécur19'!$Q$45/'1C TSrécur19'!Q$17,"")</f>
        <v/>
      </c>
      <c r="Y764" s="545" t="str">
        <f>IF(AND('1C TSrécur19'!Q$17&lt;&gt;0,'1C TSrécur19'!$C$12="OUI"),'1C TSrécur19'!$Q$46/'1C TSrécur19'!Q$17,"")</f>
        <v/>
      </c>
      <c r="Z764" s="545" t="str">
        <f>IF(AND('1C TSrécur19'!Q$17&lt;&gt;0,'1C TSrécur19'!$C$12="OUI"),'1C TSrécur19'!$Q$47/'1C TSrécur19'!Q$17,"")</f>
        <v/>
      </c>
      <c r="AA764" s="545" t="str">
        <f>IF(AND('1C TSrécur19'!Q$17&lt;&gt;0,'1C TSrécur19'!$C$12="OUI"),'1C TSrécur19'!$Q$48/'1C TSrécur19'!Q$17,"")</f>
        <v/>
      </c>
      <c r="AB764" s="545" t="str">
        <f>IF(AND('1C TSrécur19'!Q$17&lt;&gt;0,'1C TSrécur19'!$C$12="OUI"),'1C TSrécur19'!$Q$49/'1C TSrécur19'!Q$17,"")</f>
        <v/>
      </c>
      <c r="AC764" s="545" t="str">
        <f>IF(AND('1C TSrécur19'!Q$17&lt;&gt;0,'1C TSrécur19'!$C$12="OUI"),'1C TSrécur19'!$Q$50/'1C TSrécur19'!Q$17,"")</f>
        <v/>
      </c>
      <c r="AD764" s="545" t="str">
        <f>IF(AND('1C TSrécur19'!Q$17&lt;&gt;0,'1C TSrécur19'!$C$12="OUI"),'1C TSrécur19'!$Q$51/'1C TSrécur19'!Q$17,"")</f>
        <v/>
      </c>
      <c r="AE764" s="545" t="str">
        <f>IF(AND('1C TSrécur19'!Q$17&lt;&gt;0,'1C TSrécur19'!$C$12="OUI"),'1C TSrécur19'!$Q$52/'1C TSrécur19'!Q$17,"")</f>
        <v/>
      </c>
      <c r="AF764" s="545" t="str">
        <f>IF(AND('1C TSrécur19'!Q$17&lt;&gt;0,'1C TSrécur19'!$C$12="OUI"),'1C TSrécur19'!$Q$53/'1C TSrécur19'!Q$17,"")</f>
        <v/>
      </c>
      <c r="AG764" s="545" t="str">
        <f>IF(AND('1C TSrécur19'!Q$17&lt;&gt;0,'1C TSrécur19'!$C$12="OUI"),'1C TSrécur19'!$Q$54/'1C TSrécur19'!Q$17,"")</f>
        <v/>
      </c>
      <c r="AH764" s="545" t="str">
        <f>IF(AND('1C TSrécur19'!Q$17&lt;&gt;0,'1C TSrécur19'!$C$12="OUI"),'1C TSrécur19'!$Q$55/'1C TSrécur19'!Q$17,"")</f>
        <v/>
      </c>
      <c r="AI764" s="545" t="str">
        <f>IF(AND('1C TSrécur19'!Q$17&lt;&gt;0,'1C TSrécur19'!$C$12="OUI"),'1C TSrécur19'!$Q$56/'1C TSrécur19'!Q$17,"")</f>
        <v/>
      </c>
      <c r="AJ764" s="545" t="str">
        <f>IF(AND('1C TSrécur19'!Q$17&lt;&gt;0,'1C TSrécur19'!$C$12="OUI"),'1C TSrécur19'!$Q$57/'1C TSrécur19'!Q$17,"")</f>
        <v/>
      </c>
      <c r="AK764" s="545">
        <f>IF(AND('1C TSrécur19'!Q$17&lt;&gt;0,'1C TSrécur19'!$C$12="OUI"),'1C TSrécur19'!Q$58/'1C TSrécur19'!Q$17,0)</f>
        <v>0</v>
      </c>
      <c r="AL764" s="73">
        <f>IF(AND('1C TSrécur19'!$B$12&lt;&gt;"",'1C TSrécur19'!$C$12="OUI"),N764+AK764,N764)</f>
        <v>0</v>
      </c>
      <c r="AM764" s="344">
        <f t="shared" si="186"/>
        <v>0</v>
      </c>
      <c r="AN764" s="344">
        <f t="shared" si="187"/>
        <v>0</v>
      </c>
      <c r="AO764" s="345">
        <f t="shared" si="248"/>
        <v>0</v>
      </c>
      <c r="AP764" s="573">
        <f t="shared" si="249"/>
        <v>0</v>
      </c>
      <c r="AQ764" s="583">
        <f t="shared" si="247"/>
        <v>0</v>
      </c>
      <c r="AR764" s="579"/>
      <c r="AS764" s="102"/>
      <c r="AT764" s="209" t="str">
        <f>IF('1C TSrécur19'!Q$17*FICHE!$C$13&lt;J764,"Forfait limité à "&amp;FICHE!$C$13&amp;"€/jour","")</f>
        <v/>
      </c>
      <c r="AU764" s="592"/>
    </row>
    <row r="765" spans="1:211" ht="13.9" hidden="1" customHeight="1">
      <c r="A765" s="309"/>
      <c r="B765" s="338"/>
      <c r="C765" s="962" t="str">
        <f>IF('1C TSrécur19'!R$17&lt;&gt;0,'1C TSrécur19'!$B$12,"")</f>
        <v/>
      </c>
      <c r="D765" s="963"/>
      <c r="E765" s="964"/>
      <c r="F765" s="211" t="str">
        <f>IF(AND($C765='1C TSrécur19'!$B$12,'1C TSrécur19'!$B$16="récurrentes",'1C TSrécur19'!$R$17&lt;&gt;""),'1C TSrécur19'!$R$21,"")</f>
        <v/>
      </c>
      <c r="G765" s="235"/>
      <c r="H765" s="745">
        <v>0.21</v>
      </c>
      <c r="I765" s="747">
        <v>1</v>
      </c>
      <c r="J765" s="312"/>
      <c r="K765" s="786">
        <f t="shared" si="243"/>
        <v>0</v>
      </c>
      <c r="L765" s="539">
        <f>IF(OR('1C TSrécur19'!$B$12="",'1C TSrécur19'!R$30=0),0,IF(AND('1C TSrécur19'!$B$12&lt;&gt;"",$K$2="Pôle",'1C TSrécur19'!$C$12="OUI"),(('1C TSrécur19'!R$22+'1C TSrécur19'!R$23+'1C TSrécur19'!R$24+'1C TSrécur19'!R$25+'1C TSrécur19'!R$29)/'1C TSrécur19'!R$17),IF(AND('1C TSrécur19'!$B$12&lt;&gt;"",$K$2="Pôle",'1C TSrécur19'!$C$12="NON"),(('1C TSrécur19'!R$22+'1C TSrécur19'!R$23+'1C TSrécur19'!R$24+'1C TSrécur19'!R$25+'1C TSrécur19'!R$29)/'1C TSrécur19'!R$30),IF(AND('1C TSrécur19'!$B$12&lt;&gt;"",$K$2&lt;&gt;"Pôle",'1C TSrécur19'!$C$12="OUI"),(('1C TSrécur19'!R$22+'1C TSrécur19'!R$23+'1C TSrécur19'!R$24+'1C TSrécur19'!R$25+'1C TSrécur19'!R$26+'1C TSrécur19'!R$27+'1C TSrécur19'!R$28+'1C TSrécur19'!R$29)/'1C TSrécur19'!R$17),IF(AND('1C TSrécur19'!$B$12&lt;&gt;"",$K$2&lt;&gt;"Pôle",'1C TSrécur19'!$C$12="NON"),(('1C TSrécur19'!R$22+'1C TSrécur19'!R$23+'1C TSrécur19'!R$24+'1C TSrécur19'!R$25+'1C TSrécur19'!R$26+'1C TSrécur19'!R$27+'1C TSrécur19'!R$28+'1C TSrécur19'!R$29)/'1C TSrécur19'!R$30))))))</f>
        <v>0</v>
      </c>
      <c r="M765" s="539">
        <f>IF(OR('1C TSrécur19'!$B$12="",'1C TSrécur19'!R$30=0),0,IF(AND('1C TSrécur19'!$B$12&lt;&gt;"",$K$2="Pôle",'1C TSrécur19'!$C$12="OUI"),(('1C TSrécur19'!R$26+'1C TSrécur19'!R$27+'1C TSrécur19'!R$28)/'1C TSrécur19'!R$17),IF(AND('1C TSrécur19'!$B$12&lt;&gt;"",$K$2="Pôle",'1C TSrécur19'!$C$12="NON"),(('1C TSrécur19'!R$26+'1C TSrécur19'!R$27+'1C TSrécur19'!R$28)/'1C TSrécur19'!R$30),IF(AND('1C TSrécur19'!$B$12&lt;&gt;"",$K$2&lt;&gt;"Pôle"),0))))</f>
        <v>0</v>
      </c>
      <c r="N765" s="539">
        <f>IF(AND('1C TSrécur19'!$R$17&lt;&gt;0,'1C TSrécur19'!$R$30&lt;&gt;0),L765+M765,0)</f>
        <v>0</v>
      </c>
      <c r="O765" s="544" t="str">
        <f>IF(AND('1C TSrécur19'!R$17&lt;&gt;0,'1C TSrécur19'!$C$12="OUI"),'1C TSrécur19'!R$36/'1C TSrécur19'!R$17,"")</f>
        <v/>
      </c>
      <c r="P765" s="545" t="str">
        <f>IF(AND('1C TSrécur19'!R$17&lt;&gt;0,'1C TSrécur19'!$C$12="OUI"),'1C TSrécur19'!$R$37/'1C TSrécur19'!R$17,"")</f>
        <v/>
      </c>
      <c r="Q765" s="545" t="str">
        <f>IF(AND('1C TSrécur19'!R$17&lt;&gt;0,'1C TSrécur19'!$C$12="OUI"),'1C TSrécur19'!$R$38/'1C TSrécur19'!R$17,"")</f>
        <v/>
      </c>
      <c r="R765" s="545" t="str">
        <f>IF(AND('1C TSrécur19'!R$17&lt;&gt;0,'1C TSrécur19'!$C$12="OUI"),'1C TSrécur19'!$R$39/'1C TSrécur19'!R$17,"")</f>
        <v/>
      </c>
      <c r="S765" s="545" t="str">
        <f>IF(AND('1C TSrécur19'!R$17&lt;&gt;0,'1C TSrécur19'!$C$12="OUI"),'1C TSrécur19'!$R$40/'1C TSrécur19'!R$17,"")</f>
        <v/>
      </c>
      <c r="T765" s="545" t="str">
        <f>IF(AND('1C TSrécur19'!R$17&lt;&gt;0,'1C TSrécur19'!$C$12="OUI"),'1C TSrécur19'!$R$41/'1C TSrécur19'!R$17,"")</f>
        <v/>
      </c>
      <c r="U765" s="545" t="str">
        <f>IF(AND('1C TSrécur19'!R$17&lt;&gt;0,'1C TSrécur19'!$C$12="OUI"),'1C TSrécur19'!$R$42/'1C TSrécur19'!R$17,"")</f>
        <v/>
      </c>
      <c r="V765" s="545" t="str">
        <f>IF(AND('1C TSrécur19'!R$17&lt;&gt;0,'1C TSrécur19'!$C$12="OUI"),'1C TSrécur19'!$R$43/'1C TSrécur19'!R$17,"")</f>
        <v/>
      </c>
      <c r="W765" s="545" t="str">
        <f>IF(AND('1C TSrécur19'!R$17&lt;&gt;0,'1C TSrécur19'!$C$12="OUI"),'1C TSrécur19'!$R$44/'1C TSrécur19'!R$17,"")</f>
        <v/>
      </c>
      <c r="X765" s="545" t="str">
        <f>IF(AND('1C TSrécur19'!R$17&lt;&gt;0,'1C TSrécur19'!$C$12="OUI"),'1C TSrécur19'!$R$45/'1C TSrécur19'!R$17,"")</f>
        <v/>
      </c>
      <c r="Y765" s="545" t="str">
        <f>IF(AND('1C TSrécur19'!R$17&lt;&gt;0,'1C TSrécur19'!$C$12="OUI"),'1C TSrécur19'!$R$46/'1C TSrécur19'!R$17,"")</f>
        <v/>
      </c>
      <c r="Z765" s="545" t="str">
        <f>IF(AND('1C TSrécur19'!R$17&lt;&gt;0,'1C TSrécur19'!$C$12="OUI"),'1C TSrécur19'!$R$47/'1C TSrécur19'!R$17,"")</f>
        <v/>
      </c>
      <c r="AA765" s="545" t="str">
        <f>IF(AND('1C TSrécur19'!R$17&lt;&gt;0,'1C TSrécur19'!$C$12="OUI"),'1C TSrécur19'!$R$48/'1C TSrécur19'!R$17,"")</f>
        <v/>
      </c>
      <c r="AB765" s="545" t="str">
        <f>IF(AND('1C TSrécur19'!R$17&lt;&gt;0,'1C TSrécur19'!$C$12="OUI"),'1C TSrécur19'!$R$49/'1C TSrécur19'!R$17,"")</f>
        <v/>
      </c>
      <c r="AC765" s="545" t="str">
        <f>IF(AND('1C TSrécur19'!R$17&lt;&gt;0,'1C TSrécur19'!$C$12="OUI"),'1C TSrécur19'!$R$50/'1C TSrécur19'!R$17,"")</f>
        <v/>
      </c>
      <c r="AD765" s="545" t="str">
        <f>IF(AND('1C TSrécur19'!R$17&lt;&gt;0,'1C TSrécur19'!$C$12="OUI"),'1C TSrécur19'!$R$51/'1C TSrécur19'!R$17,"")</f>
        <v/>
      </c>
      <c r="AE765" s="545" t="str">
        <f>IF(AND('1C TSrécur19'!R$17&lt;&gt;0,'1C TSrécur19'!$C$12="OUI"),'1C TSrécur19'!$R$52/'1C TSrécur19'!R$17,"")</f>
        <v/>
      </c>
      <c r="AF765" s="545" t="str">
        <f>IF(AND('1C TSrécur19'!R$17&lt;&gt;0,'1C TSrécur19'!$C$12="OUI"),'1C TSrécur19'!$R$53/'1C TSrécur19'!R$17,"")</f>
        <v/>
      </c>
      <c r="AG765" s="545" t="str">
        <f>IF(AND('1C TSrécur19'!R$17&lt;&gt;0,'1C TSrécur19'!$C$12="OUI"),'1C TSrécur19'!$R$54/'1C TSrécur19'!R$17,"")</f>
        <v/>
      </c>
      <c r="AH765" s="545" t="str">
        <f>IF(AND('1C TSrécur19'!R$17&lt;&gt;0,'1C TSrécur19'!$C$12="OUI"),'1C TSrécur19'!$R$55/'1C TSrécur19'!R$17,"")</f>
        <v/>
      </c>
      <c r="AI765" s="545" t="str">
        <f>IF(AND('1C TSrécur19'!R$17&lt;&gt;0,'1C TSrécur19'!$C$12="OUI"),'1C TSrécur19'!$R$56/'1C TSrécur19'!R$17,"")</f>
        <v/>
      </c>
      <c r="AJ765" s="545" t="str">
        <f>IF(AND('1C TSrécur19'!R$17&lt;&gt;0,'1C TSrécur19'!$C$12="OUI"),'1C TSrécur19'!$R$57/'1C TSrécur19'!R$17,"")</f>
        <v/>
      </c>
      <c r="AK765" s="545">
        <f>IF(AND('1C TSrécur19'!R$17&lt;&gt;0,'1C TSrécur19'!$C$12="OUI"),'1C TSrécur19'!R$58/'1C TSrécur19'!R$17,0)</f>
        <v>0</v>
      </c>
      <c r="AL765" s="73">
        <f>IF(AND('1C TSrécur19'!$B$12&lt;&gt;"",'1C TSrécur19'!$C$12="OUI"),N765+AK765,N765)</f>
        <v>0</v>
      </c>
      <c r="AM765" s="344">
        <f t="shared" si="186"/>
        <v>0</v>
      </c>
      <c r="AN765" s="344">
        <f t="shared" si="187"/>
        <v>0</v>
      </c>
      <c r="AO765" s="345">
        <f t="shared" si="248"/>
        <v>0</v>
      </c>
      <c r="AP765" s="573">
        <f t="shared" si="249"/>
        <v>0</v>
      </c>
      <c r="AQ765" s="583">
        <f t="shared" si="247"/>
        <v>0</v>
      </c>
      <c r="AR765" s="579"/>
      <c r="AS765" s="102"/>
      <c r="AT765" s="209" t="str">
        <f>IF('1C TSrécur19'!R$17*FICHE!$C$13&lt;J765,"Forfait limité à "&amp;FICHE!$C$13&amp;"€/jour","")</f>
        <v/>
      </c>
      <c r="AU765" s="592"/>
    </row>
    <row r="766" spans="1:211" ht="13.9" hidden="1" customHeight="1">
      <c r="A766" s="309"/>
      <c r="B766" s="338"/>
      <c r="C766" s="962" t="str">
        <f>IF('1C TSrécur19'!S$17&lt;&gt;0,'1C TSrécur19'!$B$12,"")</f>
        <v/>
      </c>
      <c r="D766" s="963"/>
      <c r="E766" s="964"/>
      <c r="F766" s="211" t="str">
        <f>IF(AND($C766='1C TSrécur19'!$B$12,'1C TSrécur19'!$B$16="récurrentes",'1C TSrécur19'!$S$17&lt;&gt;""),'1C TSrécur19'!$S$21,"")</f>
        <v/>
      </c>
      <c r="G766" s="235"/>
      <c r="H766" s="745">
        <v>0.21</v>
      </c>
      <c r="I766" s="747">
        <v>1</v>
      </c>
      <c r="J766" s="312"/>
      <c r="K766" s="786">
        <f t="shared" si="243"/>
        <v>0</v>
      </c>
      <c r="L766" s="539">
        <f>IF(OR('1C TSrécur19'!$B$12="",'1C TSrécur19'!S$30=0),0,IF(AND('1C TSrécur19'!$B$12&lt;&gt;"",$K$2="Pôle",'1C TSrécur19'!$C$12="OUI"),(('1C TSrécur19'!S$22+'1C TSrécur19'!S$23+'1C TSrécur19'!S$24+'1C TSrécur19'!S$25+'1C TSrécur19'!S$29)/'1C TSrécur19'!S$17),IF(AND('1C TSrécur19'!$B$12&lt;&gt;"",$K$2="Pôle",'1C TSrécur19'!$C$12="NON"),(('1C TSrécur19'!S$22+'1C TSrécur19'!S$23+'1C TSrécur19'!S$24+'1C TSrécur19'!S$25+'1C TSrécur19'!S$29)/'1C TSrécur19'!S$30),IF(AND('1C TSrécur19'!$B$12&lt;&gt;"",$K$2&lt;&gt;"Pôle",'1C TSrécur19'!$C$12="OUI"),(('1C TSrécur19'!S$22+'1C TSrécur19'!S$23+'1C TSrécur19'!S$24+'1C TSrécur19'!S$25+'1C TSrécur19'!S$26+'1C TSrécur19'!S$27+'1C TSrécur19'!S$28+'1C TSrécur19'!S$29)/'1C TSrécur19'!S$17),IF(AND('1C TSrécur19'!$B$12&lt;&gt;"",$K$2&lt;&gt;"Pôle",'1C TSrécur19'!$C$12="NON"),(('1C TSrécur19'!S$22+'1C TSrécur19'!S$23+'1C TSrécur19'!S$24+'1C TSrécur19'!S$25+'1C TSrécur19'!S$26+'1C TSrécur19'!S$27+'1C TSrécur19'!S$28+'1C TSrécur19'!S$29)/'1C TSrécur19'!S$30))))))</f>
        <v>0</v>
      </c>
      <c r="M766" s="539">
        <f>IF(OR('1C TSrécur19'!$B$12="",'1C TSrécur19'!S$30=0),0,IF(AND('1C TSrécur19'!$B$12&lt;&gt;"",$K$2="Pôle",'1C TSrécur19'!$C$12="OUI"),(('1C TSrécur19'!S$26+'1C TSrécur19'!S$27+'1C TSrécur19'!S$28)/'1C TSrécur19'!S$17),IF(AND('1C TSrécur19'!$B$12&lt;&gt;"",$K$2="Pôle",'1C TSrécur19'!$C$12="NON"),(('1C TSrécur19'!S$26+'1C TSrécur19'!S$27+'1C TSrécur19'!S$28)/'1C TSrécur19'!S$30),IF(AND('1C TSrécur19'!$B$12&lt;&gt;"",$K$2&lt;&gt;"Pôle"),0))))</f>
        <v>0</v>
      </c>
      <c r="N766" s="539">
        <f>IF(AND('1C TSrécur19'!$S$17&lt;&gt;0,'1C TSrécur19'!$S$30&lt;&gt;0),L766+M766,0)</f>
        <v>0</v>
      </c>
      <c r="O766" s="544" t="str">
        <f>IF(AND('1C TSrécur19'!S$17&lt;&gt;0,'1C TSrécur19'!$C$12="OUI"),'1C TSrécur19'!S$36/'1C TSrécur19'!S$17,"")</f>
        <v/>
      </c>
      <c r="P766" s="545" t="str">
        <f>IF(AND('1C TSrécur19'!S$17&lt;&gt;0,'1C TSrécur19'!$C$12="OUI"),'1C TSrécur19'!$S$37/'1C TSrécur19'!S$17,"")</f>
        <v/>
      </c>
      <c r="Q766" s="545" t="str">
        <f>IF(AND('1C TSrécur19'!S$17&lt;&gt;0,'1C TSrécur19'!$C$12="OUI"),'1C TSrécur19'!$S$38/'1C TSrécur19'!S$17,"")</f>
        <v/>
      </c>
      <c r="R766" s="545" t="str">
        <f>IF(AND('1C TSrécur19'!S$17&lt;&gt;0,'1C TSrécur19'!$C$12="OUI"),'1C TSrécur19'!$S$39/'1C TSrécur19'!S$17,"")</f>
        <v/>
      </c>
      <c r="S766" s="545" t="str">
        <f>IF(AND('1C TSrécur19'!S$17&lt;&gt;0,'1C TSrécur19'!$C$12="OUI"),'1C TSrécur19'!$S$40/'1C TSrécur19'!S$17,"")</f>
        <v/>
      </c>
      <c r="T766" s="545" t="str">
        <f>IF(AND('1C TSrécur19'!S$17&lt;&gt;0,'1C TSrécur19'!$C$12="OUI"),'1C TSrécur19'!$S$41/'1C TSrécur19'!S$17,"")</f>
        <v/>
      </c>
      <c r="U766" s="545" t="str">
        <f>IF(AND('1C TSrécur19'!S$17&lt;&gt;0,'1C TSrécur19'!$C$12="OUI"),'1C TSrécur19'!$S$42/'1C TSrécur19'!S$17,"")</f>
        <v/>
      </c>
      <c r="V766" s="545" t="str">
        <f>IF(AND('1C TSrécur19'!S$17&lt;&gt;0,'1C TSrécur19'!$C$12="OUI"),'1C TSrécur19'!$S$43/'1C TSrécur19'!S$17,"")</f>
        <v/>
      </c>
      <c r="W766" s="545" t="str">
        <f>IF(AND('1C TSrécur19'!S$17&lt;&gt;0,'1C TSrécur19'!$C$12="OUI"),'1C TSrécur19'!$S$44/'1C TSrécur19'!S$17,"")</f>
        <v/>
      </c>
      <c r="X766" s="545" t="str">
        <f>IF(AND('1C TSrécur19'!S$17&lt;&gt;0,'1C TSrécur19'!$C$12="OUI"),'1C TSrécur19'!$S$45/'1C TSrécur19'!S$17,"")</f>
        <v/>
      </c>
      <c r="Y766" s="545" t="str">
        <f>IF(AND('1C TSrécur19'!S$17&lt;&gt;0,'1C TSrécur19'!$C$12="OUI"),'1C TSrécur19'!$S$46/'1C TSrécur19'!S$17,"")</f>
        <v/>
      </c>
      <c r="Z766" s="545" t="str">
        <f>IF(AND('1C TSrécur19'!S$17&lt;&gt;0,'1C TSrécur19'!$C$12="OUI"),'1C TSrécur19'!$S$47/'1C TSrécur19'!S$17,"")</f>
        <v/>
      </c>
      <c r="AA766" s="545" t="str">
        <f>IF(AND('1C TSrécur19'!S$17&lt;&gt;0,'1C TSrécur19'!$C$12="OUI"),'1C TSrécur19'!$S$48/'1C TSrécur19'!S$17,"")</f>
        <v/>
      </c>
      <c r="AB766" s="545" t="str">
        <f>IF(AND('1C TSrécur19'!S$17&lt;&gt;0,'1C TSrécur19'!$C$12="OUI"),'1C TSrécur19'!$S$49/'1C TSrécur19'!S$17,"")</f>
        <v/>
      </c>
      <c r="AC766" s="545" t="str">
        <f>IF(AND('1C TSrécur19'!S$17&lt;&gt;0,'1C TSrécur19'!$C$12="OUI"),'1C TSrécur19'!$S$50/'1C TSrécur19'!S$17,"")</f>
        <v/>
      </c>
      <c r="AD766" s="545" t="str">
        <f>IF(AND('1C TSrécur19'!S$17&lt;&gt;0,'1C TSrécur19'!$C$12="OUI"),'1C TSrécur19'!$S$51/'1C TSrécur19'!S$17,"")</f>
        <v/>
      </c>
      <c r="AE766" s="545" t="str">
        <f>IF(AND('1C TSrécur19'!S$17&lt;&gt;0,'1C TSrécur19'!$C$12="OUI"),'1C TSrécur19'!$S$52/'1C TSrécur19'!S$17,"")</f>
        <v/>
      </c>
      <c r="AF766" s="545" t="str">
        <f>IF(AND('1C TSrécur19'!S$17&lt;&gt;0,'1C TSrécur19'!$C$12="OUI"),'1C TSrécur19'!$S$53/'1C TSrécur19'!S$17,"")</f>
        <v/>
      </c>
      <c r="AG766" s="545" t="str">
        <f>IF(AND('1C TSrécur19'!S$17&lt;&gt;0,'1C TSrécur19'!$C$12="OUI"),'1C TSrécur19'!$S$54/'1C TSrécur19'!S$17,"")</f>
        <v/>
      </c>
      <c r="AH766" s="545" t="str">
        <f>IF(AND('1C TSrécur19'!S$17&lt;&gt;0,'1C TSrécur19'!$C$12="OUI"),'1C TSrécur19'!$S$55/'1C TSrécur19'!S$17,"")</f>
        <v/>
      </c>
      <c r="AI766" s="545" t="str">
        <f>IF(AND('1C TSrécur19'!S$17&lt;&gt;0,'1C TSrécur19'!$C$12="OUI"),'1C TSrécur19'!$S$56/'1C TSrécur19'!S$17,"")</f>
        <v/>
      </c>
      <c r="AJ766" s="545" t="str">
        <f>IF(AND('1C TSrécur19'!S$17&lt;&gt;0,'1C TSrécur19'!$C$12="OUI"),'1C TSrécur19'!$S$57/'1C TSrécur19'!S$17,"")</f>
        <v/>
      </c>
      <c r="AK766" s="545">
        <f>IF(AND('1C TSrécur19'!S$17&lt;&gt;0,'1C TSrécur19'!$C$12="OUI"),'1C TSrécur19'!S$58/'1C TSrécur19'!S$17,0)</f>
        <v>0</v>
      </c>
      <c r="AL766" s="73">
        <f>IF(AND('1C TSrécur19'!$B$12&lt;&gt;"",'1C TSrécur19'!$C$12="OUI"),N766+AK766,N766)</f>
        <v>0</v>
      </c>
      <c r="AM766" s="344">
        <f t="shared" si="186"/>
        <v>0</v>
      </c>
      <c r="AN766" s="344">
        <f t="shared" si="187"/>
        <v>0</v>
      </c>
      <c r="AO766" s="345">
        <f t="shared" si="248"/>
        <v>0</v>
      </c>
      <c r="AP766" s="573">
        <f t="shared" si="249"/>
        <v>0</v>
      </c>
      <c r="AQ766" s="583">
        <f t="shared" si="247"/>
        <v>0</v>
      </c>
      <c r="AR766" s="579"/>
      <c r="AS766" s="102"/>
      <c r="AT766" s="209" t="str">
        <f>IF('1C TSrécur19'!S$17*FICHE!$C$13&lt;J766,"Forfait limité à "&amp;FICHE!$C$13&amp;"€/jour","")</f>
        <v/>
      </c>
      <c r="AU766" s="592"/>
    </row>
    <row r="767" spans="1:211" ht="13.9" hidden="1" customHeight="1">
      <c r="A767" s="309"/>
      <c r="B767" s="338"/>
      <c r="C767" s="962" t="str">
        <f>IF('1C TSrécur19'!T$17&lt;&gt;0,'1C TSrécur19'!$B$12,"")</f>
        <v/>
      </c>
      <c r="D767" s="963"/>
      <c r="E767" s="964"/>
      <c r="F767" s="211" t="str">
        <f>IF(AND($C767='1C TSrécur19'!$B$12,'1C TSrécur19'!$B$16="récurrentes",'1C TSrécur19'!$T$17&lt;&gt;""),'1C TSrécur19'!$T$21,"")</f>
        <v/>
      </c>
      <c r="G767" s="235"/>
      <c r="H767" s="745">
        <v>0.21</v>
      </c>
      <c r="I767" s="747">
        <v>1</v>
      </c>
      <c r="J767" s="312"/>
      <c r="K767" s="786">
        <f t="shared" si="243"/>
        <v>0</v>
      </c>
      <c r="L767" s="539">
        <f>IF(OR('1C TSrécur19'!$B$12="",'1C TSrécur19'!T$30=0),0,IF(AND('1C TSrécur19'!$B$12&lt;&gt;"",$K$2="Pôle",'1C TSrécur19'!$C$12="OUI"),(('1C TSrécur19'!T$22+'1C TSrécur19'!T$23+'1C TSrécur19'!T$24+'1C TSrécur19'!T$25+'1C TSrécur19'!T$29)/'1C TSrécur19'!T$17),IF(AND('1C TSrécur19'!$B$12&lt;&gt;"",$K$2="Pôle",'1C TSrécur19'!$C$12="NON"),(('1C TSrécur19'!T$22+'1C TSrécur19'!T$23+'1C TSrécur19'!T$24+'1C TSrécur19'!T$25+'1C TSrécur19'!T$29)/'1C TSrécur19'!T$30),IF(AND('1C TSrécur19'!$B$12&lt;&gt;"",$K$2&lt;&gt;"Pôle",'1C TSrécur19'!$C$12="OUI"),(('1C TSrécur19'!T$22+'1C TSrécur19'!T$23+'1C TSrécur19'!T$24+'1C TSrécur19'!T$25+'1C TSrécur19'!T$26+'1C TSrécur19'!T$27+'1C TSrécur19'!T$28+'1C TSrécur19'!T$29)/'1C TSrécur19'!T$17),IF(AND('1C TSrécur19'!$B$12&lt;&gt;"",$K$2&lt;&gt;"Pôle",'1C TSrécur19'!$C$12="NON"),(('1C TSrécur19'!T$22+'1C TSrécur19'!T$23+'1C TSrécur19'!T$24+'1C TSrécur19'!T$25+'1C TSrécur19'!T$26+'1C TSrécur19'!T$27+'1C TSrécur19'!T$28+'1C TSrécur19'!T$29)/'1C TSrécur19'!T$30))))))</f>
        <v>0</v>
      </c>
      <c r="M767" s="539">
        <f>IF(OR('1C TSrécur19'!$B$12="",'1C TSrécur19'!T$30=0),0,IF(AND('1C TSrécur19'!$B$12&lt;&gt;"",$K$2="Pôle",'1C TSrécur19'!$C$12="OUI"),(('1C TSrécur19'!T$26+'1C TSrécur19'!T$27+'1C TSrécur19'!T$28)/'1C TSrécur19'!T$17),IF(AND('1C TSrécur19'!$B$12&lt;&gt;"",$K$2="Pôle",'1C TSrécur19'!$C$12="NON"),(('1C TSrécur19'!T$26+'1C TSrécur19'!T$27+'1C TSrécur19'!T$28)/'1C TSrécur19'!T$30),IF(AND('1C TSrécur19'!$B$12&lt;&gt;"",$K$2&lt;&gt;"Pôle"),0))))</f>
        <v>0</v>
      </c>
      <c r="N767" s="539">
        <f>IF(AND('1C TSrécur19'!$T$17&lt;&gt;0,'1C TSrécur19'!$T$30&lt;&gt;0),L767+M767,0)</f>
        <v>0</v>
      </c>
      <c r="O767" s="544" t="str">
        <f>IF(AND('1C TSrécur19'!T$17&lt;&gt;0,'1C TSrécur19'!$C$12="OUI"),'1C TSrécur19'!T$36/'1C TSrécur19'!T$17,"")</f>
        <v/>
      </c>
      <c r="P767" s="545" t="str">
        <f>IF(AND('1C TSrécur19'!T$17&lt;&gt;0,'1C TSrécur19'!$C$12="OUI"),'1C TSrécur19'!$T$37/'1C TSrécur19'!T$17,"")</f>
        <v/>
      </c>
      <c r="Q767" s="545" t="str">
        <f>IF(AND('1C TSrécur19'!T$17&lt;&gt;0,'1C TSrécur19'!$C$12="OUI"),'1C TSrécur19'!$T$38/'1C TSrécur19'!T$17,"")</f>
        <v/>
      </c>
      <c r="R767" s="545" t="str">
        <f>IF(AND('1C TSrécur19'!T$17&lt;&gt;0,'1C TSrécur19'!$C$12="OUI"),'1C TSrécur19'!$T$39/'1C TSrécur19'!T$17,"")</f>
        <v/>
      </c>
      <c r="S767" s="545" t="str">
        <f>IF(AND('1C TSrécur19'!T$17&lt;&gt;0,'1C TSrécur19'!$C$12="OUI"),'1C TSrécur19'!$T$40/'1C TSrécur19'!T$17,"")</f>
        <v/>
      </c>
      <c r="T767" s="545" t="str">
        <f>IF(AND('1C TSrécur19'!T$17&lt;&gt;0,'1C TSrécur19'!$C$12="OUI"),'1C TSrécur19'!$T$41/'1C TSrécur19'!T$17,"")</f>
        <v/>
      </c>
      <c r="U767" s="545" t="str">
        <f>IF(AND('1C TSrécur19'!T$17&lt;&gt;0,'1C TSrécur19'!$C$12="OUI"),'1C TSrécur19'!$T$42/'1C TSrécur19'!T$17,"")</f>
        <v/>
      </c>
      <c r="V767" s="545" t="str">
        <f>IF(AND('1C TSrécur19'!T$17&lt;&gt;0,'1C TSrécur19'!$C$12="OUI"),'1C TSrécur19'!$T$43/'1C TSrécur19'!T$17,"")</f>
        <v/>
      </c>
      <c r="W767" s="545" t="str">
        <f>IF(AND('1C TSrécur19'!T$17&lt;&gt;0,'1C TSrécur19'!$C$12="OUI"),'1C TSrécur19'!$T$44/'1C TSrécur19'!T$17,"")</f>
        <v/>
      </c>
      <c r="X767" s="545" t="str">
        <f>IF(AND('1C TSrécur19'!T$17&lt;&gt;0,'1C TSrécur19'!$C$12="OUI"),'1C TSrécur19'!$T$45/'1C TSrécur19'!T$17,"")</f>
        <v/>
      </c>
      <c r="Y767" s="545" t="str">
        <f>IF(AND('1C TSrécur19'!T$17&lt;&gt;0,'1C TSrécur19'!$C$12="OUI"),'1C TSrécur19'!$T$46/'1C TSrécur19'!T$17,"")</f>
        <v/>
      </c>
      <c r="Z767" s="545" t="str">
        <f>IF(AND('1C TSrécur19'!T$17&lt;&gt;0,'1C TSrécur19'!$C$12="OUI"),'1C TSrécur19'!$T$47/'1C TSrécur19'!T$17,"")</f>
        <v/>
      </c>
      <c r="AA767" s="545" t="str">
        <f>IF(AND('1C TSrécur19'!T$17&lt;&gt;0,'1C TSrécur19'!$C$12="OUI"),'1C TSrécur19'!$T$48/'1C TSrécur19'!T$17,"")</f>
        <v/>
      </c>
      <c r="AB767" s="545" t="str">
        <f>IF(AND('1C TSrécur19'!T$17&lt;&gt;0,'1C TSrécur19'!$C$12="OUI"),'1C TSrécur19'!$T$49/'1C TSrécur19'!T$17,"")</f>
        <v/>
      </c>
      <c r="AC767" s="545" t="str">
        <f>IF(AND('1C TSrécur19'!T$17&lt;&gt;0,'1C TSrécur19'!$C$12="OUI"),'1C TSrécur19'!$T$50/'1C TSrécur19'!T$17,"")</f>
        <v/>
      </c>
      <c r="AD767" s="545" t="str">
        <f>IF(AND('1C TSrécur19'!T$17&lt;&gt;0,'1C TSrécur19'!$C$12="OUI"),'1C TSrécur19'!$T$51/'1C TSrécur19'!T$17,"")</f>
        <v/>
      </c>
      <c r="AE767" s="545" t="str">
        <f>IF(AND('1C TSrécur19'!T$17&lt;&gt;0,'1C TSrécur19'!$C$12="OUI"),'1C TSrécur19'!$T$52/'1C TSrécur19'!T$17,"")</f>
        <v/>
      </c>
      <c r="AF767" s="545" t="str">
        <f>IF(AND('1C TSrécur19'!T$17&lt;&gt;0,'1C TSrécur19'!$C$12="OUI"),'1C TSrécur19'!$T$53/'1C TSrécur19'!T$17,"")</f>
        <v/>
      </c>
      <c r="AG767" s="545" t="str">
        <f>IF(AND('1C TSrécur19'!T$17&lt;&gt;0,'1C TSrécur19'!$C$12="OUI"),'1C TSrécur19'!$T$54/'1C TSrécur19'!T$17,"")</f>
        <v/>
      </c>
      <c r="AH767" s="545" t="str">
        <f>IF(AND('1C TSrécur19'!T$17&lt;&gt;0,'1C TSrécur19'!$C$12="OUI"),'1C TSrécur19'!$T$55/'1C TSrécur19'!T$17,"")</f>
        <v/>
      </c>
      <c r="AI767" s="545" t="str">
        <f>IF(AND('1C TSrécur19'!T$17&lt;&gt;0,'1C TSrécur19'!$C$12="OUI"),'1C TSrécur19'!$T$56/'1C TSrécur19'!T$17,"")</f>
        <v/>
      </c>
      <c r="AJ767" s="545" t="str">
        <f>IF(AND('1C TSrécur19'!T$17&lt;&gt;0,'1C TSrécur19'!$C$12="OUI"),'1C TSrécur19'!$T$57/'1C TSrécur19'!T$17,"")</f>
        <v/>
      </c>
      <c r="AK767" s="545">
        <f>IF(AND('1C TSrécur19'!T$17&lt;&gt;0,'1C TSrécur19'!$C$12="OUI"),'1C TSrécur19'!T$58/'1C TSrécur19'!T$17,0)</f>
        <v>0</v>
      </c>
      <c r="AL767" s="73">
        <f>IF(AND('1C TSrécur19'!$B$12&lt;&gt;"",'1C TSrécur19'!$C$12="OUI"),N767+AK767,N767)</f>
        <v>0</v>
      </c>
      <c r="AM767" s="344">
        <f t="shared" si="186"/>
        <v>0</v>
      </c>
      <c r="AN767" s="344">
        <f t="shared" si="187"/>
        <v>0</v>
      </c>
      <c r="AO767" s="345">
        <f t="shared" si="248"/>
        <v>0</v>
      </c>
      <c r="AP767" s="573">
        <f t="shared" si="249"/>
        <v>0</v>
      </c>
      <c r="AQ767" s="583">
        <f t="shared" si="247"/>
        <v>0</v>
      </c>
      <c r="AR767" s="579"/>
      <c r="AS767" s="102"/>
      <c r="AT767" s="209" t="str">
        <f>IF('1C TSrécur19'!T$17*FICHE!$C$13&lt;J767,"Forfait limité à "&amp;FICHE!$C$13&amp;"€/jour","")</f>
        <v/>
      </c>
      <c r="AU767" s="592"/>
    </row>
    <row r="768" spans="1:211" ht="13.9" hidden="1" customHeight="1">
      <c r="A768" s="309"/>
      <c r="B768" s="338"/>
      <c r="C768" s="962" t="str">
        <f>IF('1C TSrécur19'!U$17&lt;&gt;0,'1C TSrécur19'!$B$12,"")</f>
        <v/>
      </c>
      <c r="D768" s="963"/>
      <c r="E768" s="964"/>
      <c r="F768" s="211" t="str">
        <f>IF(AND($C768='1C TSrécur19'!$B$12,'1C TSrécur19'!$B$16="récurrentes",'1C TSrécur19'!$U$17&lt;&gt;""),'1C TSrécur19'!$U$21,"")</f>
        <v/>
      </c>
      <c r="G768" s="235"/>
      <c r="H768" s="745">
        <v>0.21</v>
      </c>
      <c r="I768" s="747">
        <v>1</v>
      </c>
      <c r="J768" s="312"/>
      <c r="K768" s="786">
        <f t="shared" si="243"/>
        <v>0</v>
      </c>
      <c r="L768" s="539">
        <f>IF(OR('1C TSrécur19'!$B$12="",'1C TSrécur19'!U$30=0),0,IF(AND('1C TSrécur19'!$B$12&lt;&gt;"",$K$2="Pôle",'1C TSrécur19'!$C$12="OUI"),(('1C TSrécur19'!U$22+'1C TSrécur19'!U$23+'1C TSrécur19'!U$24+'1C TSrécur19'!U$25+'1C TSrécur19'!U$29)/'1C TSrécur19'!U$17),IF(AND('1C TSrécur19'!$B$12&lt;&gt;"",$K$2="Pôle",'1C TSrécur19'!$C$12="NON"),(('1C TSrécur19'!U$22+'1C TSrécur19'!U$23+'1C TSrécur19'!U$24+'1C TSrécur19'!U$25+'1C TSrécur19'!U$29)/'1C TSrécur19'!U$30),IF(AND('1C TSrécur19'!$B$12&lt;&gt;"",$K$2&lt;&gt;"Pôle",'1C TSrécur19'!$C$12="OUI"),(('1C TSrécur19'!U$22+'1C TSrécur19'!U$23+'1C TSrécur19'!U$24+'1C TSrécur19'!U$25+'1C TSrécur19'!U$26+'1C TSrécur19'!U$27+'1C TSrécur19'!U$28+'1C TSrécur19'!U$29)/'1C TSrécur19'!U$17),IF(AND('1C TSrécur19'!$B$12&lt;&gt;"",$K$2&lt;&gt;"Pôle",'1C TSrécur19'!$C$12="NON"),(('1C TSrécur19'!U$22+'1C TSrécur19'!U$23+'1C TSrécur19'!U$24+'1C TSrécur19'!U$25+'1C TSrécur19'!U$26+'1C TSrécur19'!U$27+'1C TSrécur19'!U$28+'1C TSrécur19'!U$29)/'1C TSrécur19'!U$30))))))</f>
        <v>0</v>
      </c>
      <c r="M768" s="539">
        <f>IF(OR('1C TSrécur19'!$B$12="",'1C TSrécur19'!U$30=0),0,IF(AND('1C TSrécur19'!$B$12&lt;&gt;"",$K$2="Pôle",'1C TSrécur19'!$C$12="OUI"),(('1C TSrécur19'!U$26+'1C TSrécur19'!U$27+'1C TSrécur19'!U$28)/'1C TSrécur19'!U$17),IF(AND('1C TSrécur19'!$B$12&lt;&gt;"",$K$2="Pôle",'1C TSrécur19'!$C$12="NON"),(('1C TSrécur19'!U$26+'1C TSrécur19'!U$27+'1C TSrécur19'!U$28)/'1C TSrécur19'!U$30),IF(AND('1C TSrécur19'!$B$12&lt;&gt;"",$K$2&lt;&gt;"Pôle"),0))))</f>
        <v>0</v>
      </c>
      <c r="N768" s="539">
        <f>IF(AND('1C TSrécur19'!$U$17&lt;&gt;0,'1C TSrécur19'!$U$30&lt;&gt;0),L768+M768,0)</f>
        <v>0</v>
      </c>
      <c r="O768" s="544" t="str">
        <f>IF(AND('1C TSrécur19'!U$17&lt;&gt;0,'1C TSrécur19'!$C$12="OUI"),'1C TSrécur19'!U$36/'1C TSrécur19'!U$17,"")</f>
        <v/>
      </c>
      <c r="P768" s="545" t="str">
        <f>IF(AND('1C TSrécur19'!U$17&lt;&gt;0,'1C TSrécur19'!$C$12="OUI"),'1C TSrécur19'!$U$37/'1C TSrécur19'!U$17,"")</f>
        <v/>
      </c>
      <c r="Q768" s="545" t="str">
        <f>IF(AND('1C TSrécur19'!U$17&lt;&gt;0,'1C TSrécur19'!$C$12="OUI"),'1C TSrécur19'!$U$38/'1C TSrécur19'!U$17,"")</f>
        <v/>
      </c>
      <c r="R768" s="545" t="str">
        <f>IF(AND('1C TSrécur19'!U$17&lt;&gt;0,'1C TSrécur19'!$C$12="OUI"),'1C TSrécur19'!$U$39/'1C TSrécur19'!U$17,"")</f>
        <v/>
      </c>
      <c r="S768" s="545" t="str">
        <f>IF(AND('1C TSrécur19'!U$17&lt;&gt;0,'1C TSrécur19'!$C$12="OUI"),'1C TSrécur19'!$U$40/'1C TSrécur19'!U$17,"")</f>
        <v/>
      </c>
      <c r="T768" s="545" t="str">
        <f>IF(AND('1C TSrécur19'!U$17&lt;&gt;0,'1C TSrécur19'!$C$12="OUI"),'1C TSrécur19'!$U$41/'1C TSrécur19'!U$17,"")</f>
        <v/>
      </c>
      <c r="U768" s="545" t="str">
        <f>IF(AND('1C TSrécur19'!U$17&lt;&gt;0,'1C TSrécur19'!$C$12="OUI"),'1C TSrécur19'!$U$42/'1C TSrécur19'!U$17,"")</f>
        <v/>
      </c>
      <c r="V768" s="545" t="str">
        <f>IF(AND('1C TSrécur19'!U$17&lt;&gt;0,'1C TSrécur19'!$C$12="OUI"),'1C TSrécur19'!$U$43/'1C TSrécur19'!U$17,"")</f>
        <v/>
      </c>
      <c r="W768" s="545" t="str">
        <f>IF(AND('1C TSrécur19'!U$17&lt;&gt;0,'1C TSrécur19'!$C$12="OUI"),'1C TSrécur19'!$U$44/'1C TSrécur19'!U$17,"")</f>
        <v/>
      </c>
      <c r="X768" s="545" t="str">
        <f>IF(AND('1C TSrécur19'!U$17&lt;&gt;0,'1C TSrécur19'!$C$12="OUI"),'1C TSrécur19'!$U$45/'1C TSrécur19'!U$17,"")</f>
        <v/>
      </c>
      <c r="Y768" s="545" t="str">
        <f>IF(AND('1C TSrécur19'!U$17&lt;&gt;0,'1C TSrécur19'!$C$12="OUI"),'1C TSrécur19'!$U$46/'1C TSrécur19'!U$17,"")</f>
        <v/>
      </c>
      <c r="Z768" s="545" t="str">
        <f>IF(AND('1C TSrécur19'!U$17&lt;&gt;0,'1C TSrécur19'!$C$12="OUI"),'1C TSrécur19'!$U$47/'1C TSrécur19'!U$17,"")</f>
        <v/>
      </c>
      <c r="AA768" s="545" t="str">
        <f>IF(AND('1C TSrécur19'!U$17&lt;&gt;0,'1C TSrécur19'!$C$12="OUI"),'1C TSrécur19'!$U$48/'1C TSrécur19'!U$17,"")</f>
        <v/>
      </c>
      <c r="AB768" s="545" t="str">
        <f>IF(AND('1C TSrécur19'!U$17&lt;&gt;0,'1C TSrécur19'!$C$12="OUI"),'1C TSrécur19'!$U$49/'1C TSrécur19'!U$17,"")</f>
        <v/>
      </c>
      <c r="AC768" s="545" t="str">
        <f>IF(AND('1C TSrécur19'!U$17&lt;&gt;0,'1C TSrécur19'!$C$12="OUI"),'1C TSrécur19'!$U$50/'1C TSrécur19'!U$17,"")</f>
        <v/>
      </c>
      <c r="AD768" s="545" t="str">
        <f>IF(AND('1C TSrécur19'!U$17&lt;&gt;0,'1C TSrécur19'!$C$12="OUI"),'1C TSrécur19'!$U$51/'1C TSrécur19'!U$17,"")</f>
        <v/>
      </c>
      <c r="AE768" s="545" t="str">
        <f>IF(AND('1C TSrécur19'!U$17&lt;&gt;0,'1C TSrécur19'!$C$12="OUI"),'1C TSrécur19'!$U$52/'1C TSrécur19'!U$17,"")</f>
        <v/>
      </c>
      <c r="AF768" s="545" t="str">
        <f>IF(AND('1C TSrécur19'!U$17&lt;&gt;0,'1C TSrécur19'!$C$12="OUI"),'1C TSrécur19'!$U$53/'1C TSrécur19'!U$17,"")</f>
        <v/>
      </c>
      <c r="AG768" s="545" t="str">
        <f>IF(AND('1C TSrécur19'!U$17&lt;&gt;0,'1C TSrécur19'!$C$12="OUI"),'1C TSrécur19'!$U$54/'1C TSrécur19'!U$17,"")</f>
        <v/>
      </c>
      <c r="AH768" s="545" t="str">
        <f>IF(AND('1C TSrécur19'!U$17&lt;&gt;0,'1C TSrécur19'!$C$12="OUI"),'1C TSrécur19'!$U$55/'1C TSrécur19'!U$17,"")</f>
        <v/>
      </c>
      <c r="AI768" s="545" t="str">
        <f>IF(AND('1C TSrécur19'!U$17&lt;&gt;0,'1C TSrécur19'!$C$12="OUI"),'1C TSrécur19'!$U$56/'1C TSrécur19'!U$17,"")</f>
        <v/>
      </c>
      <c r="AJ768" s="545" t="str">
        <f>IF(AND('1C TSrécur19'!U$17&lt;&gt;0,'1C TSrécur19'!$C$12="OUI"),'1C TSrécur19'!$U$57/'1C TSrécur19'!U$17,"")</f>
        <v/>
      </c>
      <c r="AK768" s="545">
        <f>IF(AND('1C TSrécur19'!U$17&lt;&gt;0,'1C TSrécur19'!$C$12="OUI"),'1C TSrécur19'!U$58/'1C TSrécur19'!U$17,0)</f>
        <v>0</v>
      </c>
      <c r="AL768" s="73">
        <f>IF(AND('1C TSrécur19'!$B$12&lt;&gt;"",'1C TSrécur19'!$C$12="OUI"),N768+AK768,N768)</f>
        <v>0</v>
      </c>
      <c r="AM768" s="344">
        <f t="shared" si="186"/>
        <v>0</v>
      </c>
      <c r="AN768" s="344">
        <f t="shared" si="187"/>
        <v>0</v>
      </c>
      <c r="AO768" s="345">
        <f t="shared" si="248"/>
        <v>0</v>
      </c>
      <c r="AP768" s="573">
        <f t="shared" si="249"/>
        <v>0</v>
      </c>
      <c r="AQ768" s="583">
        <f t="shared" si="247"/>
        <v>0</v>
      </c>
      <c r="AR768" s="579"/>
      <c r="AS768" s="102"/>
      <c r="AT768" s="209" t="str">
        <f>IF('1C TSrécur19'!U$17*FICHE!$C$13&lt;J768,"Forfait limité à "&amp;FICHE!$C$13&amp;"€/jour","")</f>
        <v/>
      </c>
      <c r="AU768" s="592"/>
    </row>
    <row r="769" spans="1:211" ht="13.9" hidden="1" customHeight="1">
      <c r="A769" s="309"/>
      <c r="B769" s="338"/>
      <c r="C769" s="962" t="str">
        <f>IF('1C TSrécur19'!V$17&lt;&gt;0,'1C TSrécur19'!$B$12,"")</f>
        <v/>
      </c>
      <c r="D769" s="963"/>
      <c r="E769" s="964"/>
      <c r="F769" s="211" t="str">
        <f>IF(AND($C769='1C TSrécur19'!$B$12,'1C TSrécur19'!$B$16="récurrentes",'1C TSrécur19'!$V$17&lt;&gt;""),'1C TSrécur19'!$V$21,"")</f>
        <v/>
      </c>
      <c r="G769" s="235"/>
      <c r="H769" s="745">
        <v>0.21</v>
      </c>
      <c r="I769" s="747">
        <v>1</v>
      </c>
      <c r="J769" s="312"/>
      <c r="K769" s="786">
        <f t="shared" si="243"/>
        <v>0</v>
      </c>
      <c r="L769" s="539">
        <f>IF(OR('1C TSrécur19'!$B$12="",'1C TSrécur19'!V$30=0),0,IF(AND('1C TSrécur19'!$B$12&lt;&gt;"",$K$2="Pôle",'1C TSrécur19'!$C$12="OUI"),(('1C TSrécur19'!V$22+'1C TSrécur19'!V$23+'1C TSrécur19'!V$24+'1C TSrécur19'!V$25+'1C TSrécur19'!V$29)/'1C TSrécur19'!V$17),IF(AND('1C TSrécur19'!$B$12&lt;&gt;"",$K$2="Pôle",'1C TSrécur19'!$C$12="NON"),(('1C TSrécur19'!V$22+'1C TSrécur19'!V$23+'1C TSrécur19'!V$24+'1C TSrécur19'!V$25+'1C TSrécur19'!V$29)/'1C TSrécur19'!V$30),IF(AND('1C TSrécur19'!$B$12&lt;&gt;"",$K$2&lt;&gt;"Pôle",'1C TSrécur19'!$C$12="OUI"),(('1C TSrécur19'!V$22+'1C TSrécur19'!V$23+'1C TSrécur19'!V$24+'1C TSrécur19'!V$25+'1C TSrécur19'!V$26+'1C TSrécur19'!V$27+'1C TSrécur19'!V$28+'1C TSrécur19'!V$29)/'1C TSrécur19'!V$17),IF(AND('1C TSrécur19'!$B$12&lt;&gt;"",$K$2&lt;&gt;"Pôle",'1C TSrécur19'!$C$12="NON"),(('1C TSrécur19'!V$22+'1C TSrécur19'!V$23+'1C TSrécur19'!V$24+'1C TSrécur19'!V$25+'1C TSrécur19'!V$26+'1C TSrécur19'!V$27+'1C TSrécur19'!V$28+'1C TSrécur19'!V$29)/'1C TSrécur19'!V$30))))))</f>
        <v>0</v>
      </c>
      <c r="M769" s="539">
        <f>IF(OR('1C TSrécur19'!$B$12="",'1C TSrécur19'!V$30=0),0,IF(AND('1C TSrécur19'!$B$12&lt;&gt;"",$K$2="Pôle",'1C TSrécur19'!$C$12="OUI"),(('1C TSrécur19'!V$26+'1C TSrécur19'!V$27+'1C TSrécur19'!V$28)/'1C TSrécur19'!V$17),IF(AND('1C TSrécur19'!$B$12&lt;&gt;"",$K$2="Pôle",'1C TSrécur19'!$C$12="NON"),(('1C TSrécur19'!V$26+'1C TSrécur19'!V$27+'1C TSrécur19'!V$28)/'1C TSrécur19'!V$30),IF(AND('1C TSrécur19'!$B$12&lt;&gt;"",$K$2&lt;&gt;"Pôle"),0))))</f>
        <v>0</v>
      </c>
      <c r="N769" s="539">
        <f>IF(AND('1C TSrécur19'!$V$17&lt;&gt;0,'1C TSrécur19'!$V$30&lt;&gt;0),L769+M769,0)</f>
        <v>0</v>
      </c>
      <c r="O769" s="544" t="str">
        <f>IF(AND('1C TSrécur19'!V$17&lt;&gt;0,'1C TSrécur19'!$C$12="OUI"),'1C TSrécur19'!V$36/'1C TSrécur19'!V$17,"")</f>
        <v/>
      </c>
      <c r="P769" s="545" t="str">
        <f>IF(AND('1C TSrécur19'!V$17&lt;&gt;0,'1C TSrécur19'!$C$12="OUI"),'1C TSrécur19'!$V$37/'1C TSrécur19'!V$17,"")</f>
        <v/>
      </c>
      <c r="Q769" s="545" t="str">
        <f>IF(AND('1C TSrécur19'!V$17&lt;&gt;0,'1C TSrécur19'!$C$12="OUI"),'1C TSrécur19'!$V$38/'1C TSrécur19'!V$17,"")</f>
        <v/>
      </c>
      <c r="R769" s="545" t="str">
        <f>IF(AND('1C TSrécur19'!V$17&lt;&gt;0,'1C TSrécur19'!$C$12="OUI"),'1C TSrécur19'!$V$39/'1C TSrécur19'!V$17,"")</f>
        <v/>
      </c>
      <c r="S769" s="545" t="str">
        <f>IF(AND('1C TSrécur19'!V$17&lt;&gt;0,'1C TSrécur19'!$C$12="OUI"),'1C TSrécur19'!$V$40/'1C TSrécur19'!V$17,"")</f>
        <v/>
      </c>
      <c r="T769" s="545" t="str">
        <f>IF(AND('1C TSrécur19'!V$17&lt;&gt;0,'1C TSrécur19'!$C$12="OUI"),'1C TSrécur19'!$V$41/'1C TSrécur19'!V$17,"")</f>
        <v/>
      </c>
      <c r="U769" s="545" t="str">
        <f>IF(AND('1C TSrécur19'!V$17&lt;&gt;0,'1C TSrécur19'!$C$12="OUI"),'1C TSrécur19'!$V$42/'1C TSrécur19'!V$17,"")</f>
        <v/>
      </c>
      <c r="V769" s="545" t="str">
        <f>IF(AND('1C TSrécur19'!V$17&lt;&gt;0,'1C TSrécur19'!$C$12="OUI"),'1C TSrécur19'!$V$43/'1C TSrécur19'!V$17,"")</f>
        <v/>
      </c>
      <c r="W769" s="545" t="str">
        <f>IF(AND('1C TSrécur19'!V$17&lt;&gt;0,'1C TSrécur19'!$C$12="OUI"),'1C TSrécur19'!$V$44/'1C TSrécur19'!V$17,"")</f>
        <v/>
      </c>
      <c r="X769" s="545" t="str">
        <f>IF(AND('1C TSrécur19'!V$17&lt;&gt;0,'1C TSrécur19'!$C$12="OUI"),'1C TSrécur19'!$V$45/'1C TSrécur19'!V$17,"")</f>
        <v/>
      </c>
      <c r="Y769" s="545" t="str">
        <f>IF(AND('1C TSrécur19'!V$17&lt;&gt;0,'1C TSrécur19'!$C$12="OUI"),'1C TSrécur19'!$V$46/'1C TSrécur19'!V$17,"")</f>
        <v/>
      </c>
      <c r="Z769" s="545" t="str">
        <f>IF(AND('1C TSrécur19'!V$17&lt;&gt;0,'1C TSrécur19'!$C$12="OUI"),'1C TSrécur19'!$V$47/'1C TSrécur19'!V$17,"")</f>
        <v/>
      </c>
      <c r="AA769" s="545" t="str">
        <f>IF(AND('1C TSrécur19'!V$17&lt;&gt;0,'1C TSrécur19'!$C$12="OUI"),'1C TSrécur19'!$V$48/'1C TSrécur19'!V$17,"")</f>
        <v/>
      </c>
      <c r="AB769" s="545" t="str">
        <f>IF(AND('1C TSrécur19'!V$17&lt;&gt;0,'1C TSrécur19'!$C$12="OUI"),'1C TSrécur19'!$V$49/'1C TSrécur19'!V$17,"")</f>
        <v/>
      </c>
      <c r="AC769" s="545" t="str">
        <f>IF(AND('1C TSrécur19'!V$17&lt;&gt;0,'1C TSrécur19'!$C$12="OUI"),'1C TSrécur19'!$V$50/'1C TSrécur19'!V$17,"")</f>
        <v/>
      </c>
      <c r="AD769" s="545" t="str">
        <f>IF(AND('1C TSrécur19'!V$17&lt;&gt;0,'1C TSrécur19'!$C$12="OUI"),'1C TSrécur19'!$V$51/'1C TSrécur19'!V$17,"")</f>
        <v/>
      </c>
      <c r="AE769" s="545" t="str">
        <f>IF(AND('1C TSrécur19'!V$17&lt;&gt;0,'1C TSrécur19'!$C$12="OUI"),'1C TSrécur19'!$V$52/'1C TSrécur19'!V$17,"")</f>
        <v/>
      </c>
      <c r="AF769" s="545" t="str">
        <f>IF(AND('1C TSrécur19'!V$17&lt;&gt;0,'1C TSrécur19'!$C$12="OUI"),'1C TSrécur19'!$V$53/'1C TSrécur19'!V$17,"")</f>
        <v/>
      </c>
      <c r="AG769" s="545" t="str">
        <f>IF(AND('1C TSrécur19'!V$17&lt;&gt;0,'1C TSrécur19'!$C$12="OUI"),'1C TSrécur19'!$V$54/'1C TSrécur19'!V$17,"")</f>
        <v/>
      </c>
      <c r="AH769" s="545" t="str">
        <f>IF(AND('1C TSrécur19'!V$17&lt;&gt;0,'1C TSrécur19'!$C$12="OUI"),'1C TSrécur19'!$V$55/'1C TSrécur19'!V$17,"")</f>
        <v/>
      </c>
      <c r="AI769" s="545" t="str">
        <f>IF(AND('1C TSrécur19'!V$17&lt;&gt;0,'1C TSrécur19'!$C$12="OUI"),'1C TSrécur19'!$V$56/'1C TSrécur19'!V$17,"")</f>
        <v/>
      </c>
      <c r="AJ769" s="545" t="str">
        <f>IF(AND('1C TSrécur19'!V$17&lt;&gt;0,'1C TSrécur19'!$C$12="OUI"),'1C TSrécur19'!$V$57/'1C TSrécur19'!V$17,"")</f>
        <v/>
      </c>
      <c r="AK769" s="545">
        <f>IF(AND('1C TSrécur19'!V$17&lt;&gt;0,'1C TSrécur19'!$C$12="OUI"),'1C TSrécur19'!V$58/'1C TSrécur19'!V$17,0)</f>
        <v>0</v>
      </c>
      <c r="AL769" s="73">
        <f>IF(AND('1C TSrécur19'!$B$12&lt;&gt;"",'1C TSrécur19'!$C$12="OUI"),N769+AK769,N769)</f>
        <v>0</v>
      </c>
      <c r="AM769" s="344">
        <f t="shared" si="186"/>
        <v>0</v>
      </c>
      <c r="AN769" s="344">
        <f t="shared" si="187"/>
        <v>0</v>
      </c>
      <c r="AO769" s="345">
        <f t="shared" si="248"/>
        <v>0</v>
      </c>
      <c r="AP769" s="573">
        <f t="shared" si="249"/>
        <v>0</v>
      </c>
      <c r="AQ769" s="583">
        <f t="shared" si="247"/>
        <v>0</v>
      </c>
      <c r="AR769" s="579"/>
      <c r="AS769" s="102"/>
      <c r="AT769" s="209" t="str">
        <f>IF('1C TSrécur19'!V$17*FICHE!$C$13&lt;J769,"Forfait limité à "&amp;FICHE!$C$13&amp;"€/jour","")</f>
        <v/>
      </c>
      <c r="AU769" s="592"/>
    </row>
    <row r="770" spans="1:211" ht="13.9" hidden="1" customHeight="1">
      <c r="A770" s="309"/>
      <c r="B770" s="338"/>
      <c r="C770" s="962" t="str">
        <f>IF('1C TSrécur19'!W$17&lt;&gt;0,'1C TSrécur19'!$B$12,"")</f>
        <v/>
      </c>
      <c r="D770" s="963"/>
      <c r="E770" s="964"/>
      <c r="F770" s="211" t="str">
        <f>IF(AND($C770='1C TSrécur19'!$B$12,'1C TSrécur19'!$B$16="récurrentes",'1C TSrécur19'!$W$17&lt;&gt;""),'1C TSrécur19'!$W$21,"")</f>
        <v/>
      </c>
      <c r="G770" s="235"/>
      <c r="H770" s="745">
        <v>0.21</v>
      </c>
      <c r="I770" s="747">
        <v>1</v>
      </c>
      <c r="J770" s="312"/>
      <c r="K770" s="786">
        <f t="shared" si="243"/>
        <v>0</v>
      </c>
      <c r="L770" s="539">
        <f>IF(OR('1C TSrécur19'!$B$12="",'1C TSrécur19'!W$30=0),0,IF(AND('1C TSrécur19'!$B$12&lt;&gt;"",$K$2="Pôle",'1C TSrécur19'!$C$12="OUI"),(('1C TSrécur19'!W$22+'1C TSrécur19'!W$23+'1C TSrécur19'!W$24+'1C TSrécur19'!W$25+'1C TSrécur19'!W$29)/'1C TSrécur19'!W$17),IF(AND('1C TSrécur19'!$B$12&lt;&gt;"",$K$2="Pôle",'1C TSrécur19'!$C$12="NON"),(('1C TSrécur19'!W$22+'1C TSrécur19'!W$23+'1C TSrécur19'!W$24+'1C TSrécur19'!W$25+'1C TSrécur19'!W$29)/'1C TSrécur19'!W$30),IF(AND('1C TSrécur19'!$B$12&lt;&gt;"",$K$2&lt;&gt;"Pôle",'1C TSrécur19'!$C$12="OUI"),(('1C TSrécur19'!W$22+'1C TSrécur19'!W$23+'1C TSrécur19'!W$24+'1C TSrécur19'!W$25+'1C TSrécur19'!W$26+'1C TSrécur19'!W$27+'1C TSrécur19'!W$28+'1C TSrécur19'!W$29)/'1C TSrécur19'!W$17),IF(AND('1C TSrécur19'!$B$12&lt;&gt;"",$K$2&lt;&gt;"Pôle",'1C TSrécur19'!$C$12="NON"),(('1C TSrécur19'!W$22+'1C TSrécur19'!W$23+'1C TSrécur19'!W$24+'1C TSrécur19'!W$25+'1C TSrécur19'!W$26+'1C TSrécur19'!W$27+'1C TSrécur19'!W$28+'1C TSrécur19'!W$29)/'1C TSrécur19'!W$30))))))</f>
        <v>0</v>
      </c>
      <c r="M770" s="539">
        <f>IF(OR('1C TSrécur19'!$B$12="",'1C TSrécur19'!W$30=0),0,IF(AND('1C TSrécur19'!$B$12&lt;&gt;"",$K$2="Pôle",'1C TSrécur19'!$C$12="OUI"),(('1C TSrécur19'!W$26+'1C TSrécur19'!W$27+'1C TSrécur19'!W$28)/'1C TSrécur19'!W$17),IF(AND('1C TSrécur19'!$B$12&lt;&gt;"",$K$2="Pôle",'1C TSrécur19'!$C$12="NON"),(('1C TSrécur19'!W$26+'1C TSrécur19'!W$27+'1C TSrécur19'!W$28)/'1C TSrécur19'!W$30),IF(AND('1C TSrécur19'!$B$12&lt;&gt;"",$K$2&lt;&gt;"Pôle"),0))))</f>
        <v>0</v>
      </c>
      <c r="N770" s="539">
        <f>IF(AND('1C TSrécur19'!$W$17&lt;&gt;0,'1C TSrécur19'!$W$30&lt;&gt;0),L770+M770,0)</f>
        <v>0</v>
      </c>
      <c r="O770" s="544" t="str">
        <f>IF(AND('1C TSrécur19'!W$17&lt;&gt;0,'1C TSrécur19'!$C$12="OUI"),'1C TSrécur19'!W$36/'1C TSrécur19'!W$17,"")</f>
        <v/>
      </c>
      <c r="P770" s="545" t="str">
        <f>IF(AND('1C TSrécur19'!W$17&lt;&gt;0,'1C TSrécur19'!$C$12="OUI"),'1C TSrécur19'!$W$37/'1C TSrécur19'!W$17,"")</f>
        <v/>
      </c>
      <c r="Q770" s="545" t="str">
        <f>IF(AND('1C TSrécur19'!W$17&lt;&gt;0,'1C TSrécur19'!$C$12="OUI"),'1C TSrécur19'!$W$38/'1C TSrécur19'!W$17,"")</f>
        <v/>
      </c>
      <c r="R770" s="545" t="str">
        <f>IF(AND('1C TSrécur19'!W$17&lt;&gt;0,'1C TSrécur19'!$C$12="OUI"),'1C TSrécur19'!$W$39/'1C TSrécur19'!W$17,"")</f>
        <v/>
      </c>
      <c r="S770" s="545" t="str">
        <f>IF(AND('1C TSrécur19'!W$17&lt;&gt;0,'1C TSrécur19'!$C$12="OUI"),'1C TSrécur19'!$W$40/'1C TSrécur19'!W$17,"")</f>
        <v/>
      </c>
      <c r="T770" s="545" t="str">
        <f>IF(AND('1C TSrécur19'!W$17&lt;&gt;0,'1C TSrécur19'!$C$12="OUI"),'1C TSrécur19'!$W$41/'1C TSrécur19'!W$17,"")</f>
        <v/>
      </c>
      <c r="U770" s="545" t="str">
        <f>IF(AND('1C TSrécur19'!W$17&lt;&gt;0,'1C TSrécur19'!$C$12="OUI"),'1C TSrécur19'!$W$42/'1C TSrécur19'!W$17,"")</f>
        <v/>
      </c>
      <c r="V770" s="545" t="str">
        <f>IF(AND('1C TSrécur19'!W$17&lt;&gt;0,'1C TSrécur19'!$C$12="OUI"),'1C TSrécur19'!$W$43/'1C TSrécur19'!W$17,"")</f>
        <v/>
      </c>
      <c r="W770" s="545" t="str">
        <f>IF(AND('1C TSrécur19'!W$17&lt;&gt;0,'1C TSrécur19'!$C$12="OUI"),'1C TSrécur19'!$W$44/'1C TSrécur19'!W$17,"")</f>
        <v/>
      </c>
      <c r="X770" s="545" t="str">
        <f>IF(AND('1C TSrécur19'!W$17&lt;&gt;0,'1C TSrécur19'!$C$12="OUI"),'1C TSrécur19'!$W$45/'1C TSrécur19'!W$17,"")</f>
        <v/>
      </c>
      <c r="Y770" s="545" t="str">
        <f>IF(AND('1C TSrécur19'!W$17&lt;&gt;0,'1C TSrécur19'!$C$12="OUI"),'1C TSrécur19'!$W$46/'1C TSrécur19'!W$17,"")</f>
        <v/>
      </c>
      <c r="Z770" s="545" t="str">
        <f>IF(AND('1C TSrécur19'!W$17&lt;&gt;0,'1C TSrécur19'!$C$12="OUI"),'1C TSrécur19'!$W$47/'1C TSrécur19'!W$17,"")</f>
        <v/>
      </c>
      <c r="AA770" s="545" t="str">
        <f>IF(AND('1C TSrécur19'!W$17&lt;&gt;0,'1C TSrécur19'!$C$12="OUI"),'1C TSrécur19'!$W$48/'1C TSrécur19'!W$17,"")</f>
        <v/>
      </c>
      <c r="AB770" s="545" t="str">
        <f>IF(AND('1C TSrécur19'!W$17&lt;&gt;0,'1C TSrécur19'!$C$12="OUI"),'1C TSrécur19'!$W$49/'1C TSrécur19'!W$17,"")</f>
        <v/>
      </c>
      <c r="AC770" s="545" t="str">
        <f>IF(AND('1C TSrécur19'!W$17&lt;&gt;0,'1C TSrécur19'!$C$12="OUI"),'1C TSrécur19'!$W$50/'1C TSrécur19'!W$17,"")</f>
        <v/>
      </c>
      <c r="AD770" s="545" t="str">
        <f>IF(AND('1C TSrécur19'!W$17&lt;&gt;0,'1C TSrécur19'!$C$12="OUI"),'1C TSrécur19'!$W$51/'1C TSrécur19'!W$17,"")</f>
        <v/>
      </c>
      <c r="AE770" s="545" t="str">
        <f>IF(AND('1C TSrécur19'!W$17&lt;&gt;0,'1C TSrécur19'!$C$12="OUI"),'1C TSrécur19'!$W$52/'1C TSrécur19'!W$17,"")</f>
        <v/>
      </c>
      <c r="AF770" s="545" t="str">
        <f>IF(AND('1C TSrécur19'!W$17&lt;&gt;0,'1C TSrécur19'!$C$12="OUI"),'1C TSrécur19'!$W$53/'1C TSrécur19'!W$17,"")</f>
        <v/>
      </c>
      <c r="AG770" s="545" t="str">
        <f>IF(AND('1C TSrécur19'!W$17&lt;&gt;0,'1C TSrécur19'!$C$12="OUI"),'1C TSrécur19'!$W$54/'1C TSrécur19'!W$17,"")</f>
        <v/>
      </c>
      <c r="AH770" s="545" t="str">
        <f>IF(AND('1C TSrécur19'!W$17&lt;&gt;0,'1C TSrécur19'!$C$12="OUI"),'1C TSrécur19'!$W$55/'1C TSrécur19'!W$17,"")</f>
        <v/>
      </c>
      <c r="AI770" s="545" t="str">
        <f>IF(AND('1C TSrécur19'!W$17&lt;&gt;0,'1C TSrécur19'!$C$12="OUI"),'1C TSrécur19'!$W$56/'1C TSrécur19'!W$17,"")</f>
        <v/>
      </c>
      <c r="AJ770" s="545" t="str">
        <f>IF(AND('1C TSrécur19'!W$17&lt;&gt;0,'1C TSrécur19'!$C$12="OUI"),'1C TSrécur19'!$W$57/'1C TSrécur19'!W$17,"")</f>
        <v/>
      </c>
      <c r="AK770" s="545">
        <f>IF(AND('1C TSrécur19'!W$17&lt;&gt;0,'1C TSrécur19'!$C$12="OUI"),'1C TSrécur19'!W$58/'1C TSrécur19'!W$17,0)</f>
        <v>0</v>
      </c>
      <c r="AL770" s="73">
        <f>IF(AND('1C TSrécur19'!$B$12&lt;&gt;"",'1C TSrécur19'!$C$12="OUI"),N770+AK770,N770)</f>
        <v>0</v>
      </c>
      <c r="AM770" s="344">
        <f t="shared" si="186"/>
        <v>0</v>
      </c>
      <c r="AN770" s="344">
        <f t="shared" si="187"/>
        <v>0</v>
      </c>
      <c r="AO770" s="345">
        <f t="shared" si="248"/>
        <v>0</v>
      </c>
      <c r="AP770" s="573">
        <f t="shared" si="249"/>
        <v>0</v>
      </c>
      <c r="AQ770" s="583">
        <f t="shared" si="247"/>
        <v>0</v>
      </c>
      <c r="AR770" s="579"/>
      <c r="AS770" s="102"/>
      <c r="AT770" s="209" t="str">
        <f>IF('1C TSrécur19'!W$17*FICHE!$C$13&lt;J770,"Forfait limité à "&amp;FICHE!$C$13&amp;"€/jour","")</f>
        <v/>
      </c>
      <c r="AU770" s="592"/>
    </row>
    <row r="771" spans="1:211" ht="13.9" hidden="1" customHeight="1">
      <c r="A771" s="309"/>
      <c r="B771" s="338"/>
      <c r="C771" s="962" t="str">
        <f>IF('1C TSrécur19'!X$17&lt;&gt;0,'1C TSrécur19'!$B$12,"")</f>
        <v/>
      </c>
      <c r="D771" s="963"/>
      <c r="E771" s="964"/>
      <c r="F771" s="211" t="str">
        <f>IF(AND($C771='1C TSrécur19'!$B$12,'1C TSrécur19'!$B$16="récurrentes",'1C TSrécur19'!$X$17&lt;&gt;""),'1C TSrécur19'!$X$21,"")</f>
        <v/>
      </c>
      <c r="G771" s="235"/>
      <c r="H771" s="745">
        <v>0.21</v>
      </c>
      <c r="I771" s="747">
        <v>1</v>
      </c>
      <c r="J771" s="312"/>
      <c r="K771" s="786">
        <f t="shared" si="243"/>
        <v>0</v>
      </c>
      <c r="L771" s="539">
        <f>IF(OR('1C TSrécur19'!$B$12="",'1C TSrécur19'!X$30=0),0,IF(AND('1C TSrécur19'!$B$12&lt;&gt;"",$K$2="Pôle",'1C TSrécur19'!$C$12="OUI"),(('1C TSrécur19'!X$22+'1C TSrécur19'!X$23+'1C TSrécur19'!X$24+'1C TSrécur19'!X$25+'1C TSrécur19'!X$29)/'1C TSrécur19'!X$17),IF(AND('1C TSrécur19'!$B$12&lt;&gt;"",$K$2="Pôle",'1C TSrécur19'!$C$12="NON"),(('1C TSrécur19'!X$22+'1C TSrécur19'!X$23+'1C TSrécur19'!X$24+'1C TSrécur19'!X$25+'1C TSrécur19'!X$29)/'1C TSrécur19'!X$30),IF(AND('1C TSrécur19'!$B$12&lt;&gt;"",$K$2&lt;&gt;"Pôle",'1C TSrécur19'!$C$12="OUI"),(('1C TSrécur19'!X$22+'1C TSrécur19'!X$23+'1C TSrécur19'!X$24+'1C TSrécur19'!X$25+'1C TSrécur19'!X$26+'1C TSrécur19'!X$27+'1C TSrécur19'!X$28+'1C TSrécur19'!X$29)/'1C TSrécur19'!X$17),IF(AND('1C TSrécur19'!$B$12&lt;&gt;"",$K$2&lt;&gt;"Pôle",'1C TSrécur19'!$C$12="NON"),(('1C TSrécur19'!X$22+'1C TSrécur19'!X$23+'1C TSrécur19'!X$24+'1C TSrécur19'!X$25+'1C TSrécur19'!X$26+'1C TSrécur19'!X$27+'1C TSrécur19'!X$28+'1C TSrécur19'!X$29)/'1C TSrécur19'!X$30))))))</f>
        <v>0</v>
      </c>
      <c r="M771" s="539">
        <f>IF(OR('1C TSrécur19'!$B$12="",'1C TSrécur19'!X$30=0),0,IF(AND('1C TSrécur19'!$B$12&lt;&gt;"",$K$2="Pôle",'1C TSrécur19'!$C$12="OUI"),(('1C TSrécur19'!X$26+'1C TSrécur19'!X$27+'1C TSrécur19'!X$28)/'1C TSrécur19'!X$17),IF(AND('1C TSrécur19'!$B$12&lt;&gt;"",$K$2="Pôle",'1C TSrécur19'!$C$12="NON"),(('1C TSrécur19'!X$26+'1C TSrécur19'!X$27+'1C TSrécur19'!X$28)/'1C TSrécur19'!X$30),IF(AND('1C TSrécur19'!$B$12&lt;&gt;"",$K$2&lt;&gt;"Pôle"),0))))</f>
        <v>0</v>
      </c>
      <c r="N771" s="539">
        <f>IF(AND('1C TSrécur19'!$X$17&lt;&gt;0,'1C TSrécur19'!$X$30&lt;&gt;0),L771+M771,0)</f>
        <v>0</v>
      </c>
      <c r="O771" s="544" t="str">
        <f>IF(AND('1C TSrécur19'!X$17&lt;&gt;0,'1C TSrécur19'!$C$12="OUI"),'1C TSrécur19'!X$36/'1C TSrécur19'!X$17,"")</f>
        <v/>
      </c>
      <c r="P771" s="545" t="str">
        <f>IF(AND('1C TSrécur19'!X$17&lt;&gt;0,'1C TSrécur19'!$C$12="OUI"),'1C TSrécur19'!$X$37/'1C TSrécur19'!X$17,"")</f>
        <v/>
      </c>
      <c r="Q771" s="545" t="str">
        <f>IF(AND('1C TSrécur19'!X$17&lt;&gt;0,'1C TSrécur19'!$C$12="OUI"),'1C TSrécur19'!$X$38/'1C TSrécur19'!X$17,"")</f>
        <v/>
      </c>
      <c r="R771" s="545" t="str">
        <f>IF(AND('1C TSrécur19'!X$17&lt;&gt;0,'1C TSrécur19'!$C$12="OUI"),'1C TSrécur19'!$X$39/'1C TSrécur19'!X$17,"")</f>
        <v/>
      </c>
      <c r="S771" s="545" t="str">
        <f>IF(AND('1C TSrécur19'!X$17&lt;&gt;0,'1C TSrécur19'!$C$12="OUI"),'1C TSrécur19'!$X$40/'1C TSrécur19'!X$17,"")</f>
        <v/>
      </c>
      <c r="T771" s="545" t="str">
        <f>IF(AND('1C TSrécur19'!X$17&lt;&gt;0,'1C TSrécur19'!$C$12="OUI"),'1C TSrécur19'!$X$41/'1C TSrécur19'!X$17,"")</f>
        <v/>
      </c>
      <c r="U771" s="545" t="str">
        <f>IF(AND('1C TSrécur19'!X$17&lt;&gt;0,'1C TSrécur19'!$C$12="OUI"),'1C TSrécur19'!$X$42/'1C TSrécur19'!X$17,"")</f>
        <v/>
      </c>
      <c r="V771" s="545" t="str">
        <f>IF(AND('1C TSrécur19'!X$17&lt;&gt;0,'1C TSrécur19'!$C$12="OUI"),'1C TSrécur19'!$X$43/'1C TSrécur19'!X$17,"")</f>
        <v/>
      </c>
      <c r="W771" s="545" t="str">
        <f>IF(AND('1C TSrécur19'!X$17&lt;&gt;0,'1C TSrécur19'!$C$12="OUI"),'1C TSrécur19'!$X$44/'1C TSrécur19'!X$17,"")</f>
        <v/>
      </c>
      <c r="X771" s="545" t="str">
        <f>IF(AND('1C TSrécur19'!X$17&lt;&gt;0,'1C TSrécur19'!$C$12="OUI"),'1C TSrécur19'!$X$45/'1C TSrécur19'!X$17,"")</f>
        <v/>
      </c>
      <c r="Y771" s="545" t="str">
        <f>IF(AND('1C TSrécur19'!X$17&lt;&gt;0,'1C TSrécur19'!$C$12="OUI"),'1C TSrécur19'!$X$46/'1C TSrécur19'!X$17,"")</f>
        <v/>
      </c>
      <c r="Z771" s="545" t="str">
        <f>IF(AND('1C TSrécur19'!X$17&lt;&gt;0,'1C TSrécur19'!$C$12="OUI"),'1C TSrécur19'!$X$47/'1C TSrécur19'!X$17,"")</f>
        <v/>
      </c>
      <c r="AA771" s="545" t="str">
        <f>IF(AND('1C TSrécur19'!X$17&lt;&gt;0,'1C TSrécur19'!$C$12="OUI"),'1C TSrécur19'!$X$48/'1C TSrécur19'!X$17,"")</f>
        <v/>
      </c>
      <c r="AB771" s="545" t="str">
        <f>IF(AND('1C TSrécur19'!X$17&lt;&gt;0,'1C TSrécur19'!$C$12="OUI"),'1C TSrécur19'!$X$49/'1C TSrécur19'!X$17,"")</f>
        <v/>
      </c>
      <c r="AC771" s="545" t="str">
        <f>IF(AND('1C TSrécur19'!X$17&lt;&gt;0,'1C TSrécur19'!$C$12="OUI"),'1C TSrécur19'!$X$50/'1C TSrécur19'!X$17,"")</f>
        <v/>
      </c>
      <c r="AD771" s="545" t="str">
        <f>IF(AND('1C TSrécur19'!X$17&lt;&gt;0,'1C TSrécur19'!$C$12="OUI"),'1C TSrécur19'!$X$51/'1C TSrécur19'!X$17,"")</f>
        <v/>
      </c>
      <c r="AE771" s="545" t="str">
        <f>IF(AND('1C TSrécur19'!X$17&lt;&gt;0,'1C TSrécur19'!$C$12="OUI"),'1C TSrécur19'!$X$52/'1C TSrécur19'!X$17,"")</f>
        <v/>
      </c>
      <c r="AF771" s="545" t="str">
        <f>IF(AND('1C TSrécur19'!X$17&lt;&gt;0,'1C TSrécur19'!$C$12="OUI"),'1C TSrécur19'!$X$53/'1C TSrécur19'!X$17,"")</f>
        <v/>
      </c>
      <c r="AG771" s="545" t="str">
        <f>IF(AND('1C TSrécur19'!X$17&lt;&gt;0,'1C TSrécur19'!$C$12="OUI"),'1C TSrécur19'!$X$54/'1C TSrécur19'!X$17,"")</f>
        <v/>
      </c>
      <c r="AH771" s="545" t="str">
        <f>IF(AND('1C TSrécur19'!X$17&lt;&gt;0,'1C TSrécur19'!$C$12="OUI"),'1C TSrécur19'!$X$55/'1C TSrécur19'!X$17,"")</f>
        <v/>
      </c>
      <c r="AI771" s="545" t="str">
        <f>IF(AND('1C TSrécur19'!X$17&lt;&gt;0,'1C TSrécur19'!$C$12="OUI"),'1C TSrécur19'!$X$56/'1C TSrécur19'!X$17,"")</f>
        <v/>
      </c>
      <c r="AJ771" s="545" t="str">
        <f>IF(AND('1C TSrécur19'!X$17&lt;&gt;0,'1C TSrécur19'!$C$12="OUI"),'1C TSrécur19'!$X$57/'1C TSrécur19'!X$17,"")</f>
        <v/>
      </c>
      <c r="AK771" s="545">
        <f>IF(AND('1C TSrécur19'!X$17&lt;&gt;0,'1C TSrécur19'!$C$12="OUI"),'1C TSrécur19'!X$58/'1C TSrécur19'!X$17,0)</f>
        <v>0</v>
      </c>
      <c r="AL771" s="73">
        <f>IF(AND('1C TSrécur19'!$B$12&lt;&gt;"",'1C TSrécur19'!$C$12="OUI"),N771+AK771,N771)</f>
        <v>0</v>
      </c>
      <c r="AM771" s="344">
        <f t="shared" si="186"/>
        <v>0</v>
      </c>
      <c r="AN771" s="344">
        <f t="shared" si="187"/>
        <v>0</v>
      </c>
      <c r="AO771" s="345">
        <f t="shared" si="248"/>
        <v>0</v>
      </c>
      <c r="AP771" s="573">
        <f t="shared" si="249"/>
        <v>0</v>
      </c>
      <c r="AQ771" s="583">
        <f t="shared" si="247"/>
        <v>0</v>
      </c>
      <c r="AR771" s="579"/>
      <c r="AS771" s="102"/>
      <c r="AT771" s="209" t="str">
        <f>IF('1C TSrécur19'!X$17*FICHE!$C$13&lt;J771,"Forfait limité à "&amp;FICHE!$C$13&amp;"€/jour","")</f>
        <v/>
      </c>
      <c r="AU771" s="592"/>
    </row>
    <row r="772" spans="1:211" ht="13.9" hidden="1" customHeight="1">
      <c r="A772" s="309"/>
      <c r="B772" s="338"/>
      <c r="C772" s="962" t="str">
        <f>IF('1C TSrécur19'!Y$17&lt;&gt;0,'1C TSrécur19'!$B$12,"")</f>
        <v/>
      </c>
      <c r="D772" s="963"/>
      <c r="E772" s="964"/>
      <c r="F772" s="211" t="str">
        <f>IF(AND($C772='1C TSrécur19'!$B$12,'1C TSrécur19'!$B$16="récurrentes",'1C TSrécur19'!$Y$17&lt;&gt;""),'1C TSrécur19'!$Y$21,"")</f>
        <v/>
      </c>
      <c r="G772" s="235"/>
      <c r="H772" s="745">
        <v>0.21</v>
      </c>
      <c r="I772" s="747">
        <v>1</v>
      </c>
      <c r="J772" s="312"/>
      <c r="K772" s="786">
        <f t="shared" si="243"/>
        <v>0</v>
      </c>
      <c r="L772" s="539">
        <f>IF(OR('1C TSrécur19'!$B$12="",'1C TSrécur19'!Y$30=0),0,IF(AND('1C TSrécur19'!$B$12&lt;&gt;"",$K$2="Pôle",'1C TSrécur19'!$C$12="OUI"),(('1C TSrécur19'!Y$22+'1C TSrécur19'!Y$23+'1C TSrécur19'!Y$24+'1C TSrécur19'!Y$25+'1C TSrécur19'!Y$29)/'1C TSrécur19'!Y$17),IF(AND('1C TSrécur19'!$B$12&lt;&gt;"",$K$2="Pôle",'1C TSrécur19'!$C$12="NON"),(('1C TSrécur19'!Y$22+'1C TSrécur19'!Y$23+'1C TSrécur19'!Y$24+'1C TSrécur19'!Y$25+'1C TSrécur19'!Y$29)/'1C TSrécur19'!Y$30),IF(AND('1C TSrécur19'!$B$12&lt;&gt;"",$K$2&lt;&gt;"Pôle",'1C TSrécur19'!$C$12="OUI"),(('1C TSrécur19'!Y$22+'1C TSrécur19'!Y$23+'1C TSrécur19'!Y$24+'1C TSrécur19'!Y$25+'1C TSrécur19'!Y$26+'1C TSrécur19'!Y$27+'1C TSrécur19'!Y$28+'1C TSrécur19'!Y$29)/'1C TSrécur19'!Y$17),IF(AND('1C TSrécur19'!$B$12&lt;&gt;"",$K$2&lt;&gt;"Pôle",'1C TSrécur19'!$C$12="NON"),(('1C TSrécur19'!Y$22+'1C TSrécur19'!Y$23+'1C TSrécur19'!Y$24+'1C TSrécur19'!Y$25+'1C TSrécur19'!Y$26+'1C TSrécur19'!Y$27+'1C TSrécur19'!Y$28+'1C TSrécur19'!Y$29)/'1C TSrécur19'!Y$30))))))</f>
        <v>0</v>
      </c>
      <c r="M772" s="539">
        <f>IF(OR('1C TSrécur19'!$B$12="",'1C TSrécur19'!Y$30=0),0,IF(AND('1C TSrécur19'!$B$12&lt;&gt;"",$K$2="Pôle",'1C TSrécur19'!$C$12="OUI"),(('1C TSrécur19'!Y$26+'1C TSrécur19'!Y$27+'1C TSrécur19'!Y$28)/'1C TSrécur19'!Y$17),IF(AND('1C TSrécur19'!$B$12&lt;&gt;"",$K$2="Pôle",'1C TSrécur19'!$C$12="NON"),(('1C TSrécur19'!Y$26+'1C TSrécur19'!Y$27+'1C TSrécur19'!Y$28)/'1C TSrécur19'!Y$30),IF(AND('1C TSrécur19'!$B$12&lt;&gt;"",$K$2&lt;&gt;"Pôle"),0))))</f>
        <v>0</v>
      </c>
      <c r="N772" s="539">
        <f>IF(AND('1C TSrécur19'!$Y$17&lt;&gt;0,'1C TSrécur19'!$Y$30&lt;&gt;0),L772+M772,0)</f>
        <v>0</v>
      </c>
      <c r="O772" s="544" t="str">
        <f>IF(AND('1C TSrécur19'!Y$17&lt;&gt;0,'1C TSrécur19'!$C$12="OUI"),'1C TSrécur19'!Y$36/'1C TSrécur19'!Y$17,"")</f>
        <v/>
      </c>
      <c r="P772" s="545" t="str">
        <f>IF(AND('1C TSrécur19'!Y$17&lt;&gt;0,'1C TSrécur19'!$C$12="OUI"),'1C TSrécur19'!$Y$37/'1C TSrécur19'!Y$17,"")</f>
        <v/>
      </c>
      <c r="Q772" s="545" t="str">
        <f>IF(AND('1C TSrécur19'!Y$17&lt;&gt;0,'1C TSrécur19'!$C$12="OUI"),'1C TSrécur19'!$Y$38/'1C TSrécur19'!Y$17,"")</f>
        <v/>
      </c>
      <c r="R772" s="545" t="str">
        <f>IF(AND('1C TSrécur19'!Y$17&lt;&gt;0,'1C TSrécur19'!$C$12="OUI"),'1C TSrécur19'!$Y$39/'1C TSrécur19'!Y$17,"")</f>
        <v/>
      </c>
      <c r="S772" s="545" t="str">
        <f>IF(AND('1C TSrécur19'!Y$17&lt;&gt;0,'1C TSrécur19'!$C$12="OUI"),'1C TSrécur19'!$Y$40/'1C TSrécur19'!Y$17,"")</f>
        <v/>
      </c>
      <c r="T772" s="545" t="str">
        <f>IF(AND('1C TSrécur19'!Y$17&lt;&gt;0,'1C TSrécur19'!$C$12="OUI"),'1C TSrécur19'!$Y$41/'1C TSrécur19'!Y$17,"")</f>
        <v/>
      </c>
      <c r="U772" s="545" t="str">
        <f>IF(AND('1C TSrécur19'!Y$17&lt;&gt;0,'1C TSrécur19'!$C$12="OUI"),'1C TSrécur19'!$Y$42/'1C TSrécur19'!Y$17,"")</f>
        <v/>
      </c>
      <c r="V772" s="545" t="str">
        <f>IF(AND('1C TSrécur19'!Y$17&lt;&gt;0,'1C TSrécur19'!$C$12="OUI"),'1C TSrécur19'!$Y$43/'1C TSrécur19'!Y$17,"")</f>
        <v/>
      </c>
      <c r="W772" s="545" t="str">
        <f>IF(AND('1C TSrécur19'!Y$17&lt;&gt;0,'1C TSrécur19'!$C$12="OUI"),'1C TSrécur19'!$Y$44/'1C TSrécur19'!Y$17,"")</f>
        <v/>
      </c>
      <c r="X772" s="545" t="str">
        <f>IF(AND('1C TSrécur19'!Y$17&lt;&gt;0,'1C TSrécur19'!$C$12="OUI"),'1C TSrécur19'!$Y$45/'1C TSrécur19'!Y$17,"")</f>
        <v/>
      </c>
      <c r="Y772" s="545" t="str">
        <f>IF(AND('1C TSrécur19'!Y$17&lt;&gt;0,'1C TSrécur19'!$C$12="OUI"),'1C TSrécur19'!$Y$46/'1C TSrécur19'!Y$17,"")</f>
        <v/>
      </c>
      <c r="Z772" s="545" t="str">
        <f>IF(AND('1C TSrécur19'!Y$17&lt;&gt;0,'1C TSrécur19'!$C$12="OUI"),'1C TSrécur19'!$Y$47/'1C TSrécur19'!Y$17,"")</f>
        <v/>
      </c>
      <c r="AA772" s="545" t="str">
        <f>IF(AND('1C TSrécur19'!Y$17&lt;&gt;0,'1C TSrécur19'!$C$12="OUI"),'1C TSrécur19'!$Y$48/'1C TSrécur19'!Y$17,"")</f>
        <v/>
      </c>
      <c r="AB772" s="545" t="str">
        <f>IF(AND('1C TSrécur19'!Y$17&lt;&gt;0,'1C TSrécur19'!$C$12="OUI"),'1C TSrécur19'!$Y$49/'1C TSrécur19'!Y$17,"")</f>
        <v/>
      </c>
      <c r="AC772" s="545" t="str">
        <f>IF(AND('1C TSrécur19'!Y$17&lt;&gt;0,'1C TSrécur19'!$C$12="OUI"),'1C TSrécur19'!$Y$50/'1C TSrécur19'!Y$17,"")</f>
        <v/>
      </c>
      <c r="AD772" s="545" t="str">
        <f>IF(AND('1C TSrécur19'!Y$17&lt;&gt;0,'1C TSrécur19'!$C$12="OUI"),'1C TSrécur19'!$Y$51/'1C TSrécur19'!Y$17,"")</f>
        <v/>
      </c>
      <c r="AE772" s="545" t="str">
        <f>IF(AND('1C TSrécur19'!Y$17&lt;&gt;0,'1C TSrécur19'!$C$12="OUI"),'1C TSrécur19'!$Y$52/'1C TSrécur19'!Y$17,"")</f>
        <v/>
      </c>
      <c r="AF772" s="545" t="str">
        <f>IF(AND('1C TSrécur19'!Y$17&lt;&gt;0,'1C TSrécur19'!$C$12="OUI"),'1C TSrécur19'!$Y$53/'1C TSrécur19'!Y$17,"")</f>
        <v/>
      </c>
      <c r="AG772" s="545" t="str">
        <f>IF(AND('1C TSrécur19'!Y$17&lt;&gt;0,'1C TSrécur19'!$C$12="OUI"),'1C TSrécur19'!$Y$54/'1C TSrécur19'!Y$17,"")</f>
        <v/>
      </c>
      <c r="AH772" s="545" t="str">
        <f>IF(AND('1C TSrécur19'!Y$17&lt;&gt;0,'1C TSrécur19'!$C$12="OUI"),'1C TSrécur19'!$Y$55/'1C TSrécur19'!Y$17,"")</f>
        <v/>
      </c>
      <c r="AI772" s="545" t="str">
        <f>IF(AND('1C TSrécur19'!Y$17&lt;&gt;0,'1C TSrécur19'!$C$12="OUI"),'1C TSrécur19'!$Y$56/'1C TSrécur19'!Y$17,"")</f>
        <v/>
      </c>
      <c r="AJ772" s="545" t="str">
        <f>IF(AND('1C TSrécur19'!Y$17&lt;&gt;0,'1C TSrécur19'!$C$12="OUI"),'1C TSrécur19'!$Y$57/'1C TSrécur19'!Y$17,"")</f>
        <v/>
      </c>
      <c r="AK772" s="545">
        <f>IF(AND('1C TSrécur19'!Y$17&lt;&gt;0,'1C TSrécur19'!$C$12="OUI"),'1C TSrécur19'!Y$58/'1C TSrécur19'!Y$17,0)</f>
        <v>0</v>
      </c>
      <c r="AL772" s="73">
        <f>IF(AND('1C TSrécur19'!$B$12&lt;&gt;"",'1C TSrécur19'!$C$12="OUI"),N772+AK772,N772)</f>
        <v>0</v>
      </c>
      <c r="AM772" s="344">
        <f t="shared" si="186"/>
        <v>0</v>
      </c>
      <c r="AN772" s="344">
        <f t="shared" si="187"/>
        <v>0</v>
      </c>
      <c r="AO772" s="345">
        <f t="shared" si="248"/>
        <v>0</v>
      </c>
      <c r="AP772" s="573">
        <f t="shared" si="249"/>
        <v>0</v>
      </c>
      <c r="AQ772" s="583">
        <f t="shared" si="247"/>
        <v>0</v>
      </c>
      <c r="AR772" s="579"/>
      <c r="AS772" s="102"/>
      <c r="AT772" s="209" t="str">
        <f>IF('1C TSrécur19'!Y$17*FICHE!$C$13&lt;J772,"Forfait limité à "&amp;FICHE!$C$13&amp;"€/jour","")</f>
        <v/>
      </c>
      <c r="AU772" s="592"/>
    </row>
    <row r="773" spans="1:211" s="767" customFormat="1" ht="13.9" hidden="1" customHeight="1">
      <c r="A773" s="819"/>
      <c r="B773" s="820"/>
      <c r="C773" s="965" t="str">
        <f>IF('1C TSrécur19'!Z$17&lt;&gt;0,'1C TSrécur19'!$B$12,"")</f>
        <v/>
      </c>
      <c r="D773" s="966"/>
      <c r="E773" s="967"/>
      <c r="F773" s="821" t="str">
        <f>IF(AND($C773='1C TSrécur19'!$B$12,'1C TSrécur19'!$B$16="récurrentes",'1C TSrécur19'!$Z$17&lt;&gt;""),'1C TSrécur19'!$Z$21,"")</f>
        <v/>
      </c>
      <c r="G773" s="833"/>
      <c r="H773" s="834">
        <v>0.21</v>
      </c>
      <c r="I773" s="835">
        <v>1</v>
      </c>
      <c r="J773" s="822"/>
      <c r="K773" s="836">
        <f t="shared" si="243"/>
        <v>0</v>
      </c>
      <c r="L773" s="837">
        <f>IF(OR('1C TSrécur19'!$B$12="",'1C TSrécur19'!Z$30=0),0,IF(AND('1C TSrécur19'!$B$12&lt;&gt;"",$K$2="Pôle",'1C TSrécur19'!$C$12="OUI"),(('1C TSrécur19'!Z$22+'1C TSrécur19'!Z$23+'1C TSrécur19'!Z$24+'1C TSrécur19'!Z$25+'1C TSrécur19'!Z$29)/'1C TSrécur19'!Z$17),IF(AND('1C TSrécur19'!$B$12&lt;&gt;"",$K$2="Pôle",'1C TSrécur19'!$C$12="NON"),(('1C TSrécur19'!Z$22+'1C TSrécur19'!Z$23+'1C TSrécur19'!Z$24+'1C TSrécur19'!Z$25+'1C TSrécur19'!Z$29)/'1C TSrécur19'!Z$30),IF(AND('1C TSrécur19'!$B$12&lt;&gt;"",$K$2&lt;&gt;"Pôle",'1C TSrécur19'!$C$12="OUI"),(('1C TSrécur19'!Z$22+'1C TSrécur19'!Z$23+'1C TSrécur19'!Z$24+'1C TSrécur19'!Z$25+'1C TSrécur19'!Z$26+'1C TSrécur19'!Z$27+'1C TSrécur19'!Z$28+'1C TSrécur19'!Z$29)/'1C TSrécur19'!Z$17),IF(AND('1C TSrécur19'!$B$12&lt;&gt;"",$K$2&lt;&gt;"Pôle",'1C TSrécur19'!$C$12="NON"),(('1C TSrécur19'!Z$22+'1C TSrécur19'!Z$23+'1C TSrécur19'!Z$24+'1C TSrécur19'!Z$25+'1C TSrécur19'!Z$26+'1C TSrécur19'!Z$27+'1C TSrécur19'!Z$28+'1C TSrécur19'!Z$29)/'1C TSrécur19'!Z$30))))))</f>
        <v>0</v>
      </c>
      <c r="M773" s="837">
        <f>IF(OR('1C TSrécur19'!$B$12="",'1C TSrécur19'!Z$30=0),0,IF(AND('1C TSrécur19'!$B$12&lt;&gt;"",$K$2="Pôle",'1C TSrécur19'!$C$12="OUI"),(('1C TSrécur19'!Z$26+'1C TSrécur19'!Z$27+'1C TSrécur19'!Z$28)/'1C TSrécur19'!Z$17),IF(AND('1C TSrécur19'!$B$12&lt;&gt;"",$K$2="Pôle",'1C TSrécur19'!$C$12="NON"),(('1C TSrécur19'!Z$26+'1C TSrécur19'!Z$27+'1C TSrécur19'!Z$28)/'1C TSrécur19'!Z$30),IF(AND('1C TSrécur19'!$B$12&lt;&gt;"",$K$2&lt;&gt;"Pôle"),0))))</f>
        <v>0</v>
      </c>
      <c r="N773" s="837">
        <f>IF(AND('1C TSrécur19'!$Z$17&lt;&gt;0,'1C TSrécur19'!$Z$30&lt;&gt;0),L773+M773,0)</f>
        <v>0</v>
      </c>
      <c r="O773" s="838" t="str">
        <f>IF(AND('1C TSrécur19'!Z$17&lt;&gt;0,'1C TSrécur19'!$C$12="OUI"),'1C TSrécur19'!Z$36/'1C TSrécur19'!Z$17,"")</f>
        <v/>
      </c>
      <c r="P773" s="839" t="str">
        <f>IF(AND('1C TSrécur19'!Z$17&lt;&gt;0,'1C TSrécur19'!$C$12="OUI"),'1C TSrécur19'!$Z$37/'1C TSrécur19'!Z$17,"")</f>
        <v/>
      </c>
      <c r="Q773" s="839" t="str">
        <f>IF(AND('1C TSrécur19'!Z$17&lt;&gt;0,'1C TSrécur19'!$C$12="OUI"),'1C TSrécur19'!$Z$38/'1C TSrécur19'!Z$17,"")</f>
        <v/>
      </c>
      <c r="R773" s="839" t="str">
        <f>IF(AND('1C TSrécur19'!Z$17&lt;&gt;0,'1C TSrécur19'!$C$12="OUI"),'1C TSrécur19'!$Z$39/'1C TSrécur19'!Z$17,"")</f>
        <v/>
      </c>
      <c r="S773" s="839" t="str">
        <f>IF(AND('1C TSrécur19'!Z$17&lt;&gt;0,'1C TSrécur19'!$C$12="OUI"),'1C TSrécur19'!$Z$40/'1C TSrécur19'!Z$17,"")</f>
        <v/>
      </c>
      <c r="T773" s="839" t="str">
        <f>IF(AND('1C TSrécur19'!Z$17&lt;&gt;0,'1C TSrécur19'!$C$12="OUI"),'1C TSrécur19'!$Z$41/'1C TSrécur19'!Z$17,"")</f>
        <v/>
      </c>
      <c r="U773" s="839" t="str">
        <f>IF(AND('1C TSrécur19'!Z$17&lt;&gt;0,'1C TSrécur19'!$C$12="OUI"),'1C TSrécur19'!$Z$42/'1C TSrécur19'!Z$17,"")</f>
        <v/>
      </c>
      <c r="V773" s="839" t="str">
        <f>IF(AND('1C TSrécur19'!Z$17&lt;&gt;0,'1C TSrécur19'!$C$12="OUI"),'1C TSrécur19'!$Z$43/'1C TSrécur19'!Z$17,"")</f>
        <v/>
      </c>
      <c r="W773" s="839" t="str">
        <f>IF(AND('1C TSrécur19'!Z$17&lt;&gt;0,'1C TSrécur19'!$C$12="OUI"),'1C TSrécur19'!$Z$44/'1C TSrécur19'!Z$17,"")</f>
        <v/>
      </c>
      <c r="X773" s="839" t="str">
        <f>IF(AND('1C TSrécur19'!Z$17&lt;&gt;0,'1C TSrécur19'!$C$12="OUI"),'1C TSrécur19'!$Z$45/'1C TSrécur19'!Z$17,"")</f>
        <v/>
      </c>
      <c r="Y773" s="839" t="str">
        <f>IF(AND('1C TSrécur19'!Z$17&lt;&gt;0,'1C TSrécur19'!$C$12="OUI"),'1C TSrécur19'!$Z$46/'1C TSrécur19'!Z$17,"")</f>
        <v/>
      </c>
      <c r="Z773" s="839" t="str">
        <f>IF(AND('1C TSrécur19'!Z$17&lt;&gt;0,'1C TSrécur19'!$C$12="OUI"),'1C TSrécur19'!$Z$47/'1C TSrécur19'!Z$17,"")</f>
        <v/>
      </c>
      <c r="AA773" s="839" t="str">
        <f>IF(AND('1C TSrécur19'!Z$17&lt;&gt;0,'1C TSrécur19'!$C$12="OUI"),'1C TSrécur19'!$Z$48/'1C TSrécur19'!Z$17,"")</f>
        <v/>
      </c>
      <c r="AB773" s="839" t="str">
        <f>IF(AND('1C TSrécur19'!Z$17&lt;&gt;0,'1C TSrécur19'!$C$12="OUI"),'1C TSrécur19'!$Z$49/'1C TSrécur19'!Z$17,"")</f>
        <v/>
      </c>
      <c r="AC773" s="839" t="str">
        <f>IF(AND('1C TSrécur19'!Z$17&lt;&gt;0,'1C TSrécur19'!$C$12="OUI"),'1C TSrécur19'!$Z$50/'1C TSrécur19'!Z$17,"")</f>
        <v/>
      </c>
      <c r="AD773" s="839" t="str">
        <f>IF(AND('1C TSrécur19'!Z$17&lt;&gt;0,'1C TSrécur19'!$C$12="OUI"),'1C TSrécur19'!$Z$51/'1C TSrécur19'!Z$17,"")</f>
        <v/>
      </c>
      <c r="AE773" s="839" t="str">
        <f>IF(AND('1C TSrécur19'!Z$17&lt;&gt;0,'1C TSrécur19'!$C$12="OUI"),'1C TSrécur19'!$Z$52/'1C TSrécur19'!Z$17,"")</f>
        <v/>
      </c>
      <c r="AF773" s="839" t="str">
        <f>IF(AND('1C TSrécur19'!Z$17&lt;&gt;0,'1C TSrécur19'!$C$12="OUI"),'1C TSrécur19'!$Z$53/'1C TSrécur19'!Z$17,"")</f>
        <v/>
      </c>
      <c r="AG773" s="839" t="str">
        <f>IF(AND('1C TSrécur19'!Z$17&lt;&gt;0,'1C TSrécur19'!$C$12="OUI"),'1C TSrécur19'!$Z$54/'1C TSrécur19'!Z$17,"")</f>
        <v/>
      </c>
      <c r="AH773" s="839" t="str">
        <f>IF(AND('1C TSrécur19'!Z$17&lt;&gt;0,'1C TSrécur19'!$C$12="OUI"),'1C TSrécur19'!$Z$55/'1C TSrécur19'!Z$17,"")</f>
        <v/>
      </c>
      <c r="AI773" s="839" t="str">
        <f>IF(AND('1C TSrécur19'!Z$17&lt;&gt;0,'1C TSrécur19'!$C$12="OUI"),'1C TSrécur19'!$Z$56/'1C TSrécur19'!Z$17,"")</f>
        <v/>
      </c>
      <c r="AJ773" s="839" t="str">
        <f>IF(AND('1C TSrécur19'!Z$17&lt;&gt;0,'1C TSrécur19'!$C$12="OUI"),'1C TSrécur19'!$Z$57/'1C TSrécur19'!Z$17,"")</f>
        <v/>
      </c>
      <c r="AK773" s="839">
        <f>IF(AND('1C TSrécur19'!Z$17&lt;&gt;0,'1C TSrécur19'!$C$12="OUI"),'1C TSrécur19'!Z$58/'1C TSrécur19'!Z$17,0)</f>
        <v>0</v>
      </c>
      <c r="AL773" s="823">
        <f>IF(AND('1C TSrécur19'!$B$12&lt;&gt;"",'1C TSrécur19'!$C$12="OUI"),N773+AK773,N773)</f>
        <v>0</v>
      </c>
      <c r="AM773" s="840">
        <f t="shared" si="186"/>
        <v>0</v>
      </c>
      <c r="AN773" s="840">
        <f t="shared" si="187"/>
        <v>0</v>
      </c>
      <c r="AO773" s="841">
        <f t="shared" si="248"/>
        <v>0</v>
      </c>
      <c r="AP773" s="576">
        <f t="shared" si="249"/>
        <v>0</v>
      </c>
      <c r="AQ773" s="585">
        <f t="shared" si="247"/>
        <v>0</v>
      </c>
      <c r="AR773" s="581"/>
      <c r="AS773" s="215"/>
      <c r="AT773" s="214" t="str">
        <f>IF('1C TSrécur19'!Z$17*FICHE!$C$13&lt;J773,"Forfait limité à "&amp;FICHE!$C$13&amp;"€/jour","")</f>
        <v/>
      </c>
      <c r="AU773" s="788"/>
      <c r="AV773" s="824"/>
      <c r="AW773" s="824"/>
      <c r="AX773" s="824"/>
      <c r="AY773" s="824"/>
      <c r="AZ773" s="824"/>
    </row>
    <row r="774" spans="1:211" s="862" customFormat="1" ht="13.9" hidden="1" customHeight="1">
      <c r="A774" s="843"/>
      <c r="B774" s="844"/>
      <c r="C774" s="968" t="str">
        <f>IF('1C TSrécur20'!C$17&lt;&gt;0,'1C TSrécur20'!$B$12,"")</f>
        <v/>
      </c>
      <c r="D774" s="969"/>
      <c r="E774" s="970"/>
      <c r="F774" s="845" t="str">
        <f>IF(AND($C774='1C TSrécur20'!$B$12,'1C TSrécur20'!$B$16="récurrentes",'1C TSrécur20'!$C$17&lt;&gt;""),'1C TSrécur20'!$C$21,"")</f>
        <v/>
      </c>
      <c r="G774" s="846"/>
      <c r="H774" s="847">
        <v>0.21</v>
      </c>
      <c r="I774" s="847">
        <v>1</v>
      </c>
      <c r="J774" s="848"/>
      <c r="K774" s="849">
        <f t="shared" si="191"/>
        <v>0</v>
      </c>
      <c r="L774" s="850">
        <f>IF(OR('1C TSrécur20'!$B$12="",'1C TSrécur20'!C$30=0),0,IF(AND('1C TSrécur20'!$B$12&lt;&gt;"",$K$2="Pôle",'1C TSrécur20'!$C$12="OUI"),(('1C TSrécur20'!C$22+'1C TSrécur20'!C$23+'1C TSrécur20'!C$24+'1C TSrécur20'!C$25+'1C TSrécur20'!C$29)/'1C TSrécur20'!C$17),IF(AND('1C TSrécur20'!$B$12&lt;&gt;"",$K$2="Pôle",'1C TSrécur20'!$C$12="NON"),(('1C TSrécur20'!C$22+'1C TSrécur20'!C$23+'1C TSrécur20'!C$24+'1C TSrécur20'!C$25+'1C TSrécur20'!C$29)/'1C TSrécur20'!C$30),IF(AND('1C TSrécur20'!$B$12&lt;&gt;"",$K$2&lt;&gt;"Pôle",'1C TSrécur20'!$C$12="OUI"),(('1C TSrécur20'!C$22+'1C TSrécur20'!C$23+'1C TSrécur20'!C$24+'1C TSrécur20'!C$25+'1C TSrécur20'!C$26+'1C TSrécur20'!C$27+'1C TSrécur20'!C$28+'1C TSrécur20'!C$29)/'1C TSrécur20'!C$17),IF(AND('1C TSrécur20'!$B$12&lt;&gt;"",$K$2&lt;&gt;"Pôle",'1C TSrécur20'!$C$12="NON"),(('1C TSrécur20'!C$22+'1C TSrécur20'!C$23+'1C TSrécur20'!C$24+'1C TSrécur20'!C$25+'1C TSrécur20'!C$26+'1C TSrécur20'!C$27+'1C TSrécur20'!C$28+'1C TSrécur20'!C$29)/'1C TSrécur20'!C$30))))))</f>
        <v>0</v>
      </c>
      <c r="M774" s="850">
        <f>IF(OR('1C TSrécur20'!$B$12="",'1C TSrécur20'!C$30=0),0,IF(AND('1C TSrécur20'!$B$12&lt;&gt;"",$K$2="Pôle",'1C TSrécur20'!$C$12="OUI"),(('1C TSrécur20'!C$26+'1C TSrécur20'!C$27+'1C TSrécur20'!C$28)/'1C TSrécur20'!C$17),IF(AND('1C TSrécur20'!$B$12&lt;&gt;"",$K$2="Pôle",'1C TSrécur20'!$C$12="NON"),(('1C TSrécur20'!C$26+'1C TSrécur20'!C$27+'1C TSrécur20'!C$28)/'1C TSrécur20'!C$30),IF(AND('1C TSrécur20'!$B$12&lt;&gt;"",$K$2&lt;&gt;"Pôle"),0))))</f>
        <v>0</v>
      </c>
      <c r="N774" s="850">
        <f>IF(AND('1C TSrécur20'!$C$17&lt;&gt;0,'1C TSrécur20'!$C$30&lt;&gt;0),L774+M774,0)</f>
        <v>0</v>
      </c>
      <c r="O774" s="851" t="str">
        <f>IF(AND('1C TSrécur20'!C$17&lt;&gt;0,'1C TSrécur20'!$C$12="OUI"),'1C TSrécur20'!C$36/'1C TSrécur20'!C$17,"")</f>
        <v/>
      </c>
      <c r="P774" s="852" t="str">
        <f>IF(AND('1C TSrécur20'!C$17&lt;&gt;0,'1C TSrécur20'!$C$12="OUI"),'1C TSrécur20'!$C$37/'1C TSrécur20'!C$17,"")</f>
        <v/>
      </c>
      <c r="Q774" s="852" t="str">
        <f>IF(AND('1C TSrécur20'!C$17&lt;&gt;0,'1C TSrécur20'!$C$12="OUI"),'1C TSrécur20'!$C$38/'1C TSrécur20'!C$17,"")</f>
        <v/>
      </c>
      <c r="R774" s="852" t="str">
        <f>IF(AND('1C TSrécur20'!C$17&lt;&gt;0,'1C TSrécur20'!$C$12="OUI"),'1C TSrécur20'!$C$39/'1C TSrécur20'!C$17,"")</f>
        <v/>
      </c>
      <c r="S774" s="852" t="str">
        <f>IF(AND('1C TSrécur20'!C$17&lt;&gt;0,'1C TSrécur20'!$C$12="OUI"),'1C TSrécur20'!$C$40/'1C TSrécur20'!C$17,"")</f>
        <v/>
      </c>
      <c r="T774" s="852" t="str">
        <f>IF(AND('1C TSrécur20'!C$17&lt;&gt;0,'1C TSrécur20'!$C$12="OUI"),'1C TSrécur20'!$C$41/'1C TSrécur20'!C$17,"")</f>
        <v/>
      </c>
      <c r="U774" s="852" t="str">
        <f>IF(AND('1C TSrécur20'!C$17&lt;&gt;0,'1C TSrécur20'!$C$12="OUI"),'1C TSrécur20'!$C$42/'1C TSrécur20'!C$17,"")</f>
        <v/>
      </c>
      <c r="V774" s="852" t="str">
        <f>IF(AND('1C TSrécur20'!C$17&lt;&gt;0,'1C TSrécur20'!$C$12="OUI"),'1C TSrécur20'!$C$43/'1C TSrécur20'!C$17,"")</f>
        <v/>
      </c>
      <c r="W774" s="852" t="str">
        <f>IF(AND('1C TSrécur20'!C$17&lt;&gt;0,'1C TSrécur20'!$C$12="OUI"),'1C TSrécur20'!$C$44/'1C TSrécur20'!C$17,"")</f>
        <v/>
      </c>
      <c r="X774" s="852" t="str">
        <f>IF(AND('1C TSrécur20'!C$17&lt;&gt;0,'1C TSrécur20'!$C$12="OUI"),'1C TSrécur20'!$C$45/'1C TSrécur20'!C$17,"")</f>
        <v/>
      </c>
      <c r="Y774" s="852" t="str">
        <f>IF(AND('1C TSrécur20'!C$17&lt;&gt;0,'1C TSrécur20'!$C$12="OUI"),'1C TSrécur20'!$C$46/'1C TSrécur20'!C$17,"")</f>
        <v/>
      </c>
      <c r="Z774" s="852" t="str">
        <f>IF(AND('1C TSrécur20'!C$17&lt;&gt;0,'1C TSrécur20'!$C$12="OUI"),'1C TSrécur20'!$C$47/'1C TSrécur20'!C$17,"")</f>
        <v/>
      </c>
      <c r="AA774" s="852" t="str">
        <f>IF(AND('1C TSrécur20'!C$17&lt;&gt;0,'1C TSrécur20'!$C$12="OUI"),'1C TSrécur20'!$C$48/'1C TSrécur20'!C$17,"")</f>
        <v/>
      </c>
      <c r="AB774" s="852" t="str">
        <f>IF(AND('1C TSrécur20'!C$17&lt;&gt;0,'1C TSrécur20'!$C$12="OUI"),'1C TSrécur20'!$C$49/'1C TSrécur20'!C$17,"")</f>
        <v/>
      </c>
      <c r="AC774" s="852" t="str">
        <f>IF(AND('1C TSrécur20'!C$17&lt;&gt;0,'1C TSrécur20'!$C$12="OUI"),'1C TSrécur20'!$C$50/'1C TSrécur20'!C$17,"")</f>
        <v/>
      </c>
      <c r="AD774" s="852" t="str">
        <f>IF(AND('1C TSrécur20'!C$17&lt;&gt;0,'1C TSrécur20'!$C$12="OUI"),'1C TSrécur20'!$C$51/'1C TSrécur20'!C$17,"")</f>
        <v/>
      </c>
      <c r="AE774" s="852" t="str">
        <f>IF(AND('1C TSrécur20'!C$17&lt;&gt;0,'1C TSrécur20'!$C$12="OUI"),'1C TSrécur20'!$C$52/'1C TSrécur20'!C$17,"")</f>
        <v/>
      </c>
      <c r="AF774" s="852" t="str">
        <f>IF(AND('1C TSrécur20'!C$17&lt;&gt;0,'1C TSrécur20'!$C$12="OUI"),'1C TSrécur20'!$C$53/'1C TSrécur20'!C$17,"")</f>
        <v/>
      </c>
      <c r="AG774" s="852" t="str">
        <f>IF(AND('1C TSrécur20'!C$17&lt;&gt;0,'1C TSrécur20'!$C$12="OUI"),'1C TSrécur20'!$C$54/'1C TSrécur20'!C$17,"")</f>
        <v/>
      </c>
      <c r="AH774" s="852" t="str">
        <f>IF(AND('1C TSrécur20'!C$17&lt;&gt;0,'1C TSrécur20'!$C$12="OUI"),'1C TSrécur20'!$C$55/'1C TSrécur20'!C$17,"")</f>
        <v/>
      </c>
      <c r="AI774" s="852" t="str">
        <f>IF(AND('1C TSrécur20'!C$17&lt;&gt;0,'1C TSrécur20'!$C$12="OUI"),'1C TSrécur20'!$C$56/'1C TSrécur20'!C$17,"")</f>
        <v/>
      </c>
      <c r="AJ774" s="852" t="str">
        <f>IF(AND('1C TSrécur20'!C$17&lt;&gt;0,'1C TSrécur20'!$C$12="OUI"),'1C TSrécur20'!$C$57/'1C TSrécur20'!C$17,"")</f>
        <v/>
      </c>
      <c r="AK774" s="852">
        <f>IF(AND('1C TSrécur20'!C$17&lt;&gt;0,'1C TSrécur20'!$C$12="OUI"),'1C TSrécur20'!C$58/'1C TSrécur20'!C$17,0)</f>
        <v>0</v>
      </c>
      <c r="AL774" s="853">
        <f>IF(AND('1C TSrécur20'!$B$12&lt;&gt;"",'1C TSrécur20'!$C$12="OUI"),N774+AK774,N774)</f>
        <v>0</v>
      </c>
      <c r="AM774" s="854">
        <f t="shared" ref="AM774:AM797" si="250">(J774+(J774*H774)-(J774*H774*I774))*L774</f>
        <v>0</v>
      </c>
      <c r="AN774" s="854">
        <f t="shared" ref="AN774:AN797" si="251">((J774+(J774*H774)-(J774*H774*I774))*M774)*50%</f>
        <v>0</v>
      </c>
      <c r="AO774" s="855">
        <f>AM774+AN774</f>
        <v>0</v>
      </c>
      <c r="AP774" s="856">
        <f>AM774-AR774</f>
        <v>0</v>
      </c>
      <c r="AQ774" s="857">
        <f t="shared" si="190"/>
        <v>0</v>
      </c>
      <c r="AR774" s="858"/>
      <c r="AS774" s="859"/>
      <c r="AT774" s="860" t="str">
        <f>IF(('1C TSrécur20'!C$17*FICHE!$C$13)&lt;J774,"Forfait limité à "&amp;FICHE!$C$13&amp;"€/jour","")</f>
        <v/>
      </c>
      <c r="AU774" s="861"/>
      <c r="AV774" s="907"/>
      <c r="AW774" s="907"/>
      <c r="AX774" s="907"/>
      <c r="AY774" s="907"/>
      <c r="AZ774" s="907"/>
      <c r="BA774" s="767"/>
      <c r="BB774" s="767"/>
      <c r="BC774" s="767"/>
      <c r="BD774" s="767"/>
      <c r="BE774" s="767"/>
      <c r="BF774" s="767"/>
      <c r="BG774" s="767"/>
      <c r="BH774" s="767"/>
      <c r="BI774" s="767"/>
      <c r="BJ774" s="767"/>
      <c r="BK774" s="767"/>
      <c r="BL774" s="767"/>
      <c r="BM774" s="767"/>
      <c r="BN774" s="767"/>
      <c r="BO774" s="767"/>
      <c r="BP774" s="767"/>
      <c r="BQ774" s="767"/>
      <c r="BR774" s="767"/>
      <c r="BS774" s="767"/>
      <c r="BT774" s="767"/>
      <c r="BU774" s="767"/>
      <c r="BV774" s="767"/>
      <c r="BW774" s="767"/>
      <c r="BX774" s="767"/>
      <c r="BY774" s="767"/>
      <c r="BZ774" s="767"/>
      <c r="CA774" s="767"/>
      <c r="CB774" s="767"/>
      <c r="CC774" s="767"/>
      <c r="CD774" s="767"/>
      <c r="CE774" s="767"/>
      <c r="CF774" s="767"/>
      <c r="CG774" s="767"/>
      <c r="CH774" s="767"/>
      <c r="CI774" s="767"/>
      <c r="CJ774" s="767"/>
      <c r="CK774" s="767"/>
      <c r="CL774" s="767"/>
      <c r="CM774" s="767"/>
      <c r="CN774" s="767"/>
      <c r="CO774" s="767"/>
      <c r="CP774" s="767"/>
      <c r="CQ774" s="767"/>
      <c r="CR774" s="767"/>
      <c r="CS774" s="767"/>
      <c r="CT774" s="767"/>
      <c r="CU774" s="767"/>
      <c r="CV774" s="767"/>
      <c r="CW774" s="767"/>
      <c r="CX774" s="767"/>
      <c r="CY774" s="767"/>
      <c r="CZ774" s="767"/>
      <c r="DA774" s="767"/>
      <c r="DB774" s="767"/>
      <c r="DC774" s="767"/>
      <c r="DD774" s="767"/>
      <c r="DE774" s="767"/>
      <c r="DF774" s="767"/>
      <c r="DG774" s="767"/>
      <c r="DH774" s="767"/>
      <c r="DI774" s="767"/>
      <c r="DJ774" s="767"/>
      <c r="DK774" s="767"/>
      <c r="DL774" s="767"/>
      <c r="DM774" s="767"/>
      <c r="DN774" s="767"/>
      <c r="DO774" s="767"/>
      <c r="DP774" s="767"/>
      <c r="DQ774" s="767"/>
      <c r="DR774" s="767"/>
      <c r="DS774" s="767"/>
      <c r="DT774" s="767"/>
      <c r="DU774" s="767"/>
      <c r="DV774" s="767"/>
      <c r="DW774" s="767"/>
      <c r="DX774" s="767"/>
      <c r="DY774" s="767"/>
      <c r="DZ774" s="767"/>
      <c r="EA774" s="767"/>
      <c r="EB774" s="767"/>
      <c r="EC774" s="767"/>
      <c r="ED774" s="767"/>
      <c r="EE774" s="767"/>
      <c r="EF774" s="767"/>
      <c r="EG774" s="767"/>
      <c r="EH774" s="767"/>
      <c r="EI774" s="767"/>
      <c r="EJ774" s="767"/>
      <c r="EK774" s="767"/>
      <c r="EL774" s="767"/>
      <c r="EM774" s="767"/>
      <c r="EN774" s="767"/>
      <c r="EO774" s="767"/>
      <c r="EP774" s="767"/>
      <c r="EQ774" s="767"/>
      <c r="ER774" s="767"/>
      <c r="ES774" s="767"/>
      <c r="ET774" s="767"/>
      <c r="EU774" s="767"/>
      <c r="EV774" s="767"/>
      <c r="EW774" s="767"/>
      <c r="EX774" s="767"/>
      <c r="EY774" s="767"/>
      <c r="EZ774" s="767"/>
      <c r="FA774" s="767"/>
      <c r="FB774" s="767"/>
      <c r="FC774" s="767"/>
      <c r="FD774" s="767"/>
      <c r="FE774" s="767"/>
      <c r="FF774" s="767"/>
      <c r="FG774" s="767"/>
      <c r="FH774" s="767"/>
      <c r="FI774" s="767"/>
      <c r="FJ774" s="767"/>
      <c r="FK774" s="767"/>
      <c r="FL774" s="767"/>
      <c r="FM774" s="767"/>
      <c r="FN774" s="767"/>
      <c r="FO774" s="767"/>
      <c r="FP774" s="767"/>
      <c r="FQ774" s="767"/>
      <c r="FR774" s="767"/>
      <c r="FS774" s="767"/>
      <c r="FT774" s="767"/>
      <c r="FU774" s="767"/>
      <c r="FV774" s="767"/>
      <c r="FW774" s="767"/>
      <c r="FX774" s="767"/>
      <c r="FY774" s="767"/>
      <c r="FZ774" s="767"/>
      <c r="GA774" s="767"/>
      <c r="GB774" s="767"/>
      <c r="GC774" s="767"/>
      <c r="GD774" s="767"/>
      <c r="GE774" s="767"/>
      <c r="GF774" s="767"/>
      <c r="GG774" s="767"/>
      <c r="GH774" s="767"/>
      <c r="GI774" s="767"/>
      <c r="GJ774" s="767"/>
      <c r="GK774" s="767"/>
      <c r="GL774" s="767"/>
      <c r="GM774" s="767"/>
      <c r="GN774" s="767"/>
      <c r="GO774" s="767"/>
      <c r="GP774" s="767"/>
      <c r="GQ774" s="767"/>
      <c r="GR774" s="767"/>
      <c r="GS774" s="767"/>
      <c r="GT774" s="767"/>
      <c r="GU774" s="767"/>
      <c r="GV774" s="767"/>
      <c r="GW774" s="767"/>
      <c r="GX774" s="767"/>
      <c r="GY774" s="767"/>
      <c r="GZ774" s="767"/>
      <c r="HA774" s="767"/>
      <c r="HB774" s="767"/>
      <c r="HC774" s="767"/>
    </row>
    <row r="775" spans="1:211" s="864" customFormat="1" ht="13.9" hidden="1" customHeight="1">
      <c r="A775" s="307"/>
      <c r="B775" s="351"/>
      <c r="C775" s="971" t="str">
        <f>IF('1C TSrécur20'!D$17&lt;&gt;0,'1C TSrécur20'!$B$12,"")</f>
        <v/>
      </c>
      <c r="D775" s="972"/>
      <c r="E775" s="973"/>
      <c r="F775" s="93" t="str">
        <f>IF(AND($C775='1C TSrécur20'!$B$12,'1C TSrécur20'!$B$16="récurrentes",'1C TSrécur20'!$D$17&lt;&gt;""),'1C TSrécur20'!$D$21,"")</f>
        <v/>
      </c>
      <c r="G775" s="863"/>
      <c r="H775" s="745">
        <v>0.21</v>
      </c>
      <c r="I775" s="747">
        <v>1</v>
      </c>
      <c r="J775" s="312"/>
      <c r="K775" s="680">
        <f t="shared" si="191"/>
        <v>0</v>
      </c>
      <c r="L775" s="527">
        <f>IF(OR('1C TSrécur20'!$B$12="",'1C TSrécur20'!D$30=0),0,IF(AND('1C TSrécur20'!$B$12&lt;&gt;"",$K$2="Pôle",'1C TSrécur20'!$C$12="OUI"),(('1C TSrécur20'!D$22+'1C TSrécur20'!D$23+'1C TSrécur20'!D$24+'1C TSrécur20'!D$25+'1C TSrécur20'!D$29)/'1C TSrécur20'!D$17),IF(AND('1C TSrécur20'!$B$12&lt;&gt;"",$K$2="Pôle",'1C TSrécur20'!$C$12="NON"),(('1C TSrécur20'!D$22+'1C TSrécur20'!D$23+'1C TSrécur20'!D$24+'1C TSrécur20'!D$25+'1C TSrécur20'!D$29)/'1C TSrécur20'!D$30),IF(AND('1C TSrécur20'!$B$12&lt;&gt;"",$K$2&lt;&gt;"Pôle",'1C TSrécur20'!$C$12="OUI"),(('1C TSrécur20'!D$22+'1C TSrécur20'!D$23+'1C TSrécur20'!D$24+'1C TSrécur20'!D$25+'1C TSrécur20'!D$26+'1C TSrécur20'!D$27+'1C TSrécur20'!D$28+'1C TSrécur20'!D$29)/'1C TSrécur20'!D$17),IF(AND('1C TSrécur20'!$B$12&lt;&gt;"",$K$2&lt;&gt;"Pôle",'1C TSrécur20'!$C$12="NON"),(('1C TSrécur20'!D$22+'1C TSrécur20'!D$23+'1C TSrécur20'!D$24+'1C TSrécur20'!D$25+'1C TSrécur20'!D$26+'1C TSrécur20'!D$27+'1C TSrécur20'!D$28+'1C TSrécur20'!D$29)/'1C TSrécur20'!D$30))))))</f>
        <v>0</v>
      </c>
      <c r="M775" s="527">
        <f>IF(OR('1C TSrécur20'!$B$12="",'1C TSrécur20'!D$30=0),0,IF(AND('1C TSrécur20'!$B$12&lt;&gt;"",$K$2="Pôle",'1C TSrécur20'!$C$12="OUI"),(('1C TSrécur20'!D$26+'1C TSrécur20'!D$27+'1C TSrécur20'!D$28)/'1C TSrécur20'!D$17),IF(AND('1C TSrécur20'!$B$12&lt;&gt;"",$K$2="Pôle",'1C TSrécur20'!$C$12="NON"),(('1C TSrécur20'!D$26+'1C TSrécur20'!D$27+'1C TSrécur20'!D$28)/'1C TSrécur20'!D$30),IF(AND('1C TSrécur20'!$B$12&lt;&gt;"",$K$2&lt;&gt;"Pôle"),0))))</f>
        <v>0</v>
      </c>
      <c r="N775" s="527">
        <f>IF(AND('1C TSrécur20'!$D$17&lt;&gt;0,'1C TSrécur20'!$D$30&lt;&gt;0),L775+M775,0)</f>
        <v>0</v>
      </c>
      <c r="O775" s="542" t="str">
        <f>IF(AND('1C TSrécur20'!D$17&lt;&gt;0,'1C TSrécur20'!$C$12="OUI"),'1C TSrécur20'!D$36/'1C TSrécur20'!D$17,"")</f>
        <v/>
      </c>
      <c r="P775" s="543" t="str">
        <f>IF(AND('1C TSrécur20'!D$17&lt;&gt;0,'1C TSrécur20'!$C$12="OUI"),'1C TSrécur20'!$D$37/'1C TSrécur20'!D$17,"")</f>
        <v/>
      </c>
      <c r="Q775" s="543" t="str">
        <f>IF(AND('1C TSrécur20'!D$17&lt;&gt;0,'1C TSrécur20'!$C$12="OUI"),'1C TSrécur20'!$D$38/'1C TSrécur20'!D$17,"")</f>
        <v/>
      </c>
      <c r="R775" s="543" t="str">
        <f>IF(AND('1C TSrécur20'!D$17&lt;&gt;0,'1C TSrécur20'!$C$12="OUI"),'1C TSrécur20'!$D$39/'1C TSrécur20'!D$17,"")</f>
        <v/>
      </c>
      <c r="S775" s="543" t="str">
        <f>IF(AND('1C TSrécur20'!D$17&lt;&gt;0,'1C TSrécur20'!$C$12="OUI"),'1C TSrécur20'!$D$40/'1C TSrécur20'!D$17,"")</f>
        <v/>
      </c>
      <c r="T775" s="543" t="str">
        <f>IF(AND('1C TSrécur20'!D$17&lt;&gt;0,'1C TSrécur20'!$C$12="OUI"),'1C TSrécur20'!$D$41/'1C TSrécur20'!D$17,"")</f>
        <v/>
      </c>
      <c r="U775" s="543" t="str">
        <f>IF(AND('1C TSrécur20'!D$17&lt;&gt;0,'1C TSrécur20'!$C$12="OUI"),'1C TSrécur20'!$D$42/'1C TSrécur20'!D$17,"")</f>
        <v/>
      </c>
      <c r="V775" s="543" t="str">
        <f>IF(AND('1C TSrécur20'!D$17&lt;&gt;0,'1C TSrécur20'!$C$12="OUI"),'1C TSrécur20'!$D$43/'1C TSrécur20'!D$17,"")</f>
        <v/>
      </c>
      <c r="W775" s="543" t="str">
        <f>IF(AND('1C TSrécur20'!D$17&lt;&gt;0,'1C TSrécur20'!$C$12="OUI"),'1C TSrécur20'!$D$44/'1C TSrécur20'!D$17,"")</f>
        <v/>
      </c>
      <c r="X775" s="543" t="str">
        <f>IF(AND('1C TSrécur20'!D$17&lt;&gt;0,'1C TSrécur20'!$C$12="OUI"),'1C TSrécur20'!$D$45/'1C TSrécur20'!D$17,"")</f>
        <v/>
      </c>
      <c r="Y775" s="543" t="str">
        <f>IF(AND('1C TSrécur20'!D$17&lt;&gt;0,'1C TSrécur20'!$C$12="OUI"),'1C TSrécur20'!$D$46/'1C TSrécur20'!D$17,"")</f>
        <v/>
      </c>
      <c r="Z775" s="543" t="str">
        <f>IF(AND('1C TSrécur20'!D$17&lt;&gt;0,'1C TSrécur20'!$C$12="OUI"),'1C TSrécur20'!$D$47/'1C TSrécur20'!D$17,"")</f>
        <v/>
      </c>
      <c r="AA775" s="543" t="str">
        <f>IF(AND('1C TSrécur20'!D$17&lt;&gt;0,'1C TSrécur20'!$C$12="OUI"),'1C TSrécur20'!$D$48/'1C TSrécur20'!D$17,"")</f>
        <v/>
      </c>
      <c r="AB775" s="543" t="str">
        <f>IF(AND('1C TSrécur20'!D$17&lt;&gt;0,'1C TSrécur20'!$C$12="OUI"),'1C TSrécur20'!$D$49/'1C TSrécur20'!D$17,"")</f>
        <v/>
      </c>
      <c r="AC775" s="543" t="str">
        <f>IF(AND('1C TSrécur20'!D$17&lt;&gt;0,'1C TSrécur20'!$C$12="OUI"),'1C TSrécur20'!$D$50/'1C TSrécur20'!D$17,"")</f>
        <v/>
      </c>
      <c r="AD775" s="543" t="str">
        <f>IF(AND('1C TSrécur20'!D$17&lt;&gt;0,'1C TSrécur20'!$C$12="OUI"),'1C TSrécur20'!$D$51/'1C TSrécur20'!D$17,"")</f>
        <v/>
      </c>
      <c r="AE775" s="543" t="str">
        <f>IF(AND('1C TSrécur20'!D$17&lt;&gt;0,'1C TSrécur20'!$C$12="OUI"),'1C TSrécur20'!$D$52/'1C TSrécur20'!D$17,"")</f>
        <v/>
      </c>
      <c r="AF775" s="543" t="str">
        <f>IF(AND('1C TSrécur20'!D$17&lt;&gt;0,'1C TSrécur20'!$C$12="OUI"),'1C TSrécur20'!$D$53/'1C TSrécur20'!D$17,"")</f>
        <v/>
      </c>
      <c r="AG775" s="543" t="str">
        <f>IF(AND('1C TSrécur20'!D$17&lt;&gt;0,'1C TSrécur20'!$C$12="OUI"),'1C TSrécur20'!$D$54/'1C TSrécur20'!D$17,"")</f>
        <v/>
      </c>
      <c r="AH775" s="543" t="str">
        <f>IF(AND('1C TSrécur20'!D$17&lt;&gt;0,'1C TSrécur20'!$C$12="OUI"),'1C TSrécur20'!$D$55/'1C TSrécur20'!D$17,"")</f>
        <v/>
      </c>
      <c r="AI775" s="543" t="str">
        <f>IF(AND('1C TSrécur20'!D$17&lt;&gt;0,'1C TSrécur20'!$C$12="OUI"),'1C TSrécur20'!$D$56/'1C TSrécur20'!D$17,"")</f>
        <v/>
      </c>
      <c r="AJ775" s="543" t="str">
        <f>IF(AND('1C TSrécur20'!D$17&lt;&gt;0,'1C TSrécur20'!$C$12="OUI"),'1C TSrécur20'!$D$57/'1C TSrécur20'!D$17,"")</f>
        <v/>
      </c>
      <c r="AK775" s="543">
        <f>IF(AND('1C TSrécur20'!D$17&lt;&gt;0,'1C TSrécur20'!$C$12="OUI"),'1C TSrécur20'!D$58/'1C TSrécur20'!D$17,0)</f>
        <v>0</v>
      </c>
      <c r="AL775" s="72">
        <f>IF(AND('1C TSrécur20'!$B$12&lt;&gt;"",'1C TSrécur20'!$C$12="OUI"),N775+AK775,N775)</f>
        <v>0</v>
      </c>
      <c r="AM775" s="344">
        <f t="shared" si="250"/>
        <v>0</v>
      </c>
      <c r="AN775" s="344">
        <f t="shared" si="251"/>
        <v>0</v>
      </c>
      <c r="AO775" s="345">
        <f t="shared" ref="AO775:AO785" si="252">AM775+AN775</f>
        <v>0</v>
      </c>
      <c r="AP775" s="573">
        <f t="shared" ref="AP775:AP785" si="253">AM775-AR775</f>
        <v>0</v>
      </c>
      <c r="AQ775" s="583">
        <f t="shared" si="190"/>
        <v>0</v>
      </c>
      <c r="AR775" s="579"/>
      <c r="AS775" s="102"/>
      <c r="AT775" s="27" t="str">
        <f>IF(('1C TSrécur20'!D$17*FICHE!$C$13)&lt;J775,"Forfait limité à "&amp;FICHE!$C$13&amp;"€/jour","")</f>
        <v/>
      </c>
      <c r="AU775" s="592"/>
      <c r="AV775" s="824"/>
      <c r="AW775" s="824"/>
      <c r="AX775" s="824"/>
      <c r="AY775" s="824"/>
      <c r="AZ775" s="824"/>
      <c r="BA775" s="767"/>
      <c r="BB775" s="767"/>
      <c r="BC775" s="767"/>
      <c r="BD775" s="767"/>
      <c r="BE775" s="767"/>
      <c r="BF775" s="767"/>
      <c r="BG775" s="767"/>
      <c r="BH775" s="767"/>
      <c r="BI775" s="767"/>
      <c r="BJ775" s="767"/>
      <c r="BK775" s="767"/>
      <c r="BL775" s="767"/>
      <c r="BM775" s="767"/>
      <c r="BN775" s="767"/>
      <c r="BO775" s="767"/>
      <c r="BP775" s="767"/>
      <c r="BQ775" s="767"/>
      <c r="BR775" s="767"/>
      <c r="BS775" s="767"/>
      <c r="BT775" s="767"/>
      <c r="BU775" s="767"/>
      <c r="BV775" s="767"/>
      <c r="BW775" s="767"/>
      <c r="BX775" s="767"/>
      <c r="BY775" s="767"/>
      <c r="BZ775" s="767"/>
      <c r="CA775" s="767"/>
      <c r="CB775" s="767"/>
      <c r="CC775" s="767"/>
      <c r="CD775" s="767"/>
      <c r="CE775" s="767"/>
      <c r="CF775" s="767"/>
      <c r="CG775" s="767"/>
      <c r="CH775" s="767"/>
      <c r="CI775" s="767"/>
      <c r="CJ775" s="767"/>
      <c r="CK775" s="767"/>
      <c r="CL775" s="767"/>
      <c r="CM775" s="767"/>
      <c r="CN775" s="767"/>
      <c r="CO775" s="767"/>
      <c r="CP775" s="767"/>
      <c r="CQ775" s="767"/>
      <c r="CR775" s="767"/>
      <c r="CS775" s="767"/>
      <c r="CT775" s="767"/>
      <c r="CU775" s="767"/>
      <c r="CV775" s="767"/>
      <c r="CW775" s="767"/>
      <c r="CX775" s="767"/>
      <c r="CY775" s="767"/>
      <c r="CZ775" s="767"/>
      <c r="DA775" s="767"/>
      <c r="DB775" s="767"/>
      <c r="DC775" s="767"/>
      <c r="DD775" s="767"/>
      <c r="DE775" s="767"/>
      <c r="DF775" s="767"/>
      <c r="DG775" s="767"/>
      <c r="DH775" s="767"/>
      <c r="DI775" s="767"/>
      <c r="DJ775" s="767"/>
      <c r="DK775" s="767"/>
      <c r="DL775" s="767"/>
      <c r="DM775" s="767"/>
      <c r="DN775" s="767"/>
      <c r="DO775" s="767"/>
      <c r="DP775" s="767"/>
      <c r="DQ775" s="767"/>
      <c r="DR775" s="767"/>
      <c r="DS775" s="767"/>
      <c r="DT775" s="767"/>
      <c r="DU775" s="767"/>
      <c r="DV775" s="767"/>
      <c r="DW775" s="767"/>
      <c r="DX775" s="767"/>
      <c r="DY775" s="767"/>
      <c r="DZ775" s="767"/>
      <c r="EA775" s="767"/>
      <c r="EB775" s="767"/>
      <c r="EC775" s="767"/>
      <c r="ED775" s="767"/>
      <c r="EE775" s="767"/>
      <c r="EF775" s="767"/>
      <c r="EG775" s="767"/>
      <c r="EH775" s="767"/>
      <c r="EI775" s="767"/>
      <c r="EJ775" s="767"/>
      <c r="EK775" s="767"/>
      <c r="EL775" s="767"/>
      <c r="EM775" s="767"/>
      <c r="EN775" s="767"/>
      <c r="EO775" s="767"/>
      <c r="EP775" s="767"/>
      <c r="EQ775" s="767"/>
      <c r="ER775" s="767"/>
      <c r="ES775" s="767"/>
      <c r="ET775" s="767"/>
      <c r="EU775" s="767"/>
      <c r="EV775" s="767"/>
      <c r="EW775" s="767"/>
      <c r="EX775" s="767"/>
      <c r="EY775" s="767"/>
      <c r="EZ775" s="767"/>
      <c r="FA775" s="767"/>
      <c r="FB775" s="767"/>
      <c r="FC775" s="767"/>
      <c r="FD775" s="767"/>
      <c r="FE775" s="767"/>
      <c r="FF775" s="767"/>
      <c r="FG775" s="767"/>
      <c r="FH775" s="767"/>
      <c r="FI775" s="767"/>
      <c r="FJ775" s="767"/>
      <c r="FK775" s="767"/>
      <c r="FL775" s="767"/>
      <c r="FM775" s="767"/>
      <c r="FN775" s="767"/>
      <c r="FO775" s="767"/>
      <c r="FP775" s="767"/>
      <c r="FQ775" s="767"/>
      <c r="FR775" s="767"/>
      <c r="FS775" s="767"/>
      <c r="FT775" s="767"/>
      <c r="FU775" s="767"/>
      <c r="FV775" s="767"/>
      <c r="FW775" s="767"/>
      <c r="FX775" s="767"/>
      <c r="FY775" s="767"/>
      <c r="FZ775" s="767"/>
      <c r="GA775" s="767"/>
      <c r="GB775" s="767"/>
      <c r="GC775" s="767"/>
      <c r="GD775" s="767"/>
      <c r="GE775" s="767"/>
      <c r="GF775" s="767"/>
      <c r="GG775" s="767"/>
      <c r="GH775" s="767"/>
      <c r="GI775" s="767"/>
      <c r="GJ775" s="767"/>
      <c r="GK775" s="767"/>
      <c r="GL775" s="767"/>
      <c r="GM775" s="767"/>
      <c r="GN775" s="767"/>
      <c r="GO775" s="767"/>
      <c r="GP775" s="767"/>
      <c r="GQ775" s="767"/>
      <c r="GR775" s="767"/>
      <c r="GS775" s="767"/>
      <c r="GT775" s="767"/>
      <c r="GU775" s="767"/>
      <c r="GV775" s="767"/>
      <c r="GW775" s="767"/>
      <c r="GX775" s="767"/>
      <c r="GY775" s="767"/>
      <c r="GZ775" s="767"/>
      <c r="HA775" s="767"/>
      <c r="HB775" s="767"/>
      <c r="HC775" s="767"/>
    </row>
    <row r="776" spans="1:211" s="864" customFormat="1" ht="13.9" hidden="1" customHeight="1">
      <c r="A776" s="307"/>
      <c r="B776" s="351"/>
      <c r="C776" s="971" t="str">
        <f>IF('1C TSrécur20'!E$17&lt;&gt;0,'1C TSrécur20'!$B$12,"")</f>
        <v/>
      </c>
      <c r="D776" s="972"/>
      <c r="E776" s="973"/>
      <c r="F776" s="93" t="str">
        <f>IF(AND($C776='1C TSrécur20'!$B$12,'1C TSrécur20'!$B$16="récurrentes",'1C TSrécur20'!$E$17&lt;&gt;""),'1C TSrécur20'!$E$21,"")</f>
        <v/>
      </c>
      <c r="G776" s="863"/>
      <c r="H776" s="745">
        <v>0.21</v>
      </c>
      <c r="I776" s="747">
        <v>1</v>
      </c>
      <c r="J776" s="312"/>
      <c r="K776" s="680">
        <f t="shared" si="191"/>
        <v>0</v>
      </c>
      <c r="L776" s="527">
        <f>IF(OR('1C TSrécur20'!$B$12="",'1C TSrécur20'!E$30=0),0,IF(AND('1C TSrécur20'!$B$12&lt;&gt;"",$K$2="Pôle",'1C TSrécur20'!$C$12="OUI"),(('1C TSrécur20'!E$22+'1C TSrécur20'!E$23+'1C TSrécur20'!E$24+'1C TSrécur20'!E$25+'1C TSrécur20'!E$29)/'1C TSrécur20'!E$17),IF(AND('1C TSrécur20'!$B$12&lt;&gt;"",$K$2="Pôle",'1C TSrécur20'!$C$12="NON"),(('1C TSrécur20'!E$22+'1C TSrécur20'!E$23+'1C TSrécur20'!E$24+'1C TSrécur20'!E$25+'1C TSrécur20'!E$29)/'1C TSrécur20'!E$30),IF(AND('1C TSrécur20'!$B$12&lt;&gt;"",$K$2&lt;&gt;"Pôle",'1C TSrécur20'!$C$12="OUI"),(('1C TSrécur20'!E$22+'1C TSrécur20'!E$23+'1C TSrécur20'!E$24+'1C TSrécur20'!E$25+'1C TSrécur20'!E$26+'1C TSrécur20'!E$27+'1C TSrécur20'!E$28+'1C TSrécur20'!E$29)/'1C TSrécur20'!E$17),IF(AND('1C TSrécur20'!$B$12&lt;&gt;"",$K$2&lt;&gt;"Pôle",'1C TSrécur20'!$C$12="NON"),(('1C TSrécur20'!E$22+'1C TSrécur20'!E$23+'1C TSrécur20'!E$24+'1C TSrécur20'!E$25+'1C TSrécur20'!E$26+'1C TSrécur20'!E$27+'1C TSrécur20'!E$28+'1C TSrécur20'!E$29)/'1C TSrécur20'!E$30))))))</f>
        <v>0</v>
      </c>
      <c r="M776" s="527">
        <f>IF(OR('1C TSrécur20'!$B$12="",'1C TSrécur20'!E$30=0),0,IF(AND('1C TSrécur20'!$B$12&lt;&gt;"",$K$2="Pôle",'1C TSrécur20'!$C$12="OUI"),(('1C TSrécur20'!E$26+'1C TSrécur20'!E$27+'1C TSrécur20'!E$28)/'1C TSrécur20'!E$17),IF(AND('1C TSrécur20'!$B$12&lt;&gt;"",$K$2="Pôle",'1C TSrécur20'!$C$12="NON"),(('1C TSrécur20'!E$26+'1C TSrécur20'!E$27+'1C TSrécur20'!E$28)/'1C TSrécur20'!E$30),IF(AND('1C TSrécur20'!$B$12&lt;&gt;"",$K$2&lt;&gt;"Pôle"),0))))</f>
        <v>0</v>
      </c>
      <c r="N776" s="527">
        <f>IF(AND('1C TSrécur20'!$E$17&lt;&gt;0,'1C TSrécur20'!$E$30&lt;&gt;0),L776+M776,0)</f>
        <v>0</v>
      </c>
      <c r="O776" s="542" t="str">
        <f>IF(AND('1C TSrécur20'!E$17&lt;&gt;0,'1C TSrécur20'!$C$12="OUI"),'1C TSrécur20'!E$36/'1C TSrécur20'!E$17,"")</f>
        <v/>
      </c>
      <c r="P776" s="543" t="str">
        <f>IF(AND('1C TSrécur20'!E$17&lt;&gt;0,'1C TSrécur20'!$C$12="OUI"),'1C TSrécur20'!$E$37/'1C TSrécur20'!E$17,"")</f>
        <v/>
      </c>
      <c r="Q776" s="543" t="str">
        <f>IF(AND('1C TSrécur20'!E$17&lt;&gt;0,'1C TSrécur20'!$C$12="OUI"),'1C TSrécur20'!$E$38/'1C TSrécur20'!E$17,"")</f>
        <v/>
      </c>
      <c r="R776" s="543" t="str">
        <f>IF(AND('1C TSrécur20'!E$17&lt;&gt;0,'1C TSrécur20'!$C$12="OUI"),'1C TSrécur20'!$E$39/'1C TSrécur20'!E$17,"")</f>
        <v/>
      </c>
      <c r="S776" s="543" t="str">
        <f>IF(AND('1C TSrécur20'!E$17&lt;&gt;0,'1C TSrécur20'!$C$12="OUI"),'1C TSrécur20'!$E$40/'1C TSrécur20'!E$17,"")</f>
        <v/>
      </c>
      <c r="T776" s="543" t="str">
        <f>IF(AND('1C TSrécur20'!E$17&lt;&gt;0,'1C TSrécur20'!$C$12="OUI"),'1C TSrécur20'!$E$41/'1C TSrécur20'!E$17,"")</f>
        <v/>
      </c>
      <c r="U776" s="543" t="str">
        <f>IF(AND('1C TSrécur20'!E$17&lt;&gt;0,'1C TSrécur20'!$C$12="OUI"),'1C TSrécur20'!$E$42/'1C TSrécur20'!E$17,"")</f>
        <v/>
      </c>
      <c r="V776" s="543" t="str">
        <f>IF(AND('1C TSrécur20'!E$17&lt;&gt;0,'1C TSrécur20'!$C$12="OUI"),'1C TSrécur20'!$E$43/'1C TSrécur20'!E$17,"")</f>
        <v/>
      </c>
      <c r="W776" s="543" t="str">
        <f>IF(AND('1C TSrécur20'!E$17&lt;&gt;0,'1C TSrécur20'!$C$12="OUI"),'1C TSrécur20'!$E$44/'1C TSrécur20'!E$17,"")</f>
        <v/>
      </c>
      <c r="X776" s="543" t="str">
        <f>IF(AND('1C TSrécur20'!E$17&lt;&gt;0,'1C TSrécur20'!$C$12="OUI"),'1C TSrécur20'!$E$45/'1C TSrécur20'!E$17,"")</f>
        <v/>
      </c>
      <c r="Y776" s="543" t="str">
        <f>IF(AND('1C TSrécur20'!E$17&lt;&gt;0,'1C TSrécur20'!$C$12="OUI"),'1C TSrécur20'!$E$46/'1C TSrécur20'!E$17,"")</f>
        <v/>
      </c>
      <c r="Z776" s="543" t="str">
        <f>IF(AND('1C TSrécur20'!E$17&lt;&gt;0,'1C TSrécur20'!$C$12="OUI"),'1C TSrécur20'!$E$47/'1C TSrécur20'!E$17,"")</f>
        <v/>
      </c>
      <c r="AA776" s="543" t="str">
        <f>IF(AND('1C TSrécur20'!E$17&lt;&gt;0,'1C TSrécur20'!$C$12="OUI"),'1C TSrécur20'!$E$48/'1C TSrécur20'!E$17,"")</f>
        <v/>
      </c>
      <c r="AB776" s="543" t="str">
        <f>IF(AND('1C TSrécur20'!E$17&lt;&gt;0,'1C TSrécur20'!$C$12="OUI"),'1C TSrécur20'!$E$49/'1C TSrécur20'!E$17,"")</f>
        <v/>
      </c>
      <c r="AC776" s="543" t="str">
        <f>IF(AND('1C TSrécur20'!E$17&lt;&gt;0,'1C TSrécur20'!$C$12="OUI"),'1C TSrécur20'!$E$50/'1C TSrécur20'!E$17,"")</f>
        <v/>
      </c>
      <c r="AD776" s="543" t="str">
        <f>IF(AND('1C TSrécur20'!E$17&lt;&gt;0,'1C TSrécur20'!$C$12="OUI"),'1C TSrécur20'!$E$51/'1C TSrécur20'!E$17,"")</f>
        <v/>
      </c>
      <c r="AE776" s="543" t="str">
        <f>IF(AND('1C TSrécur20'!E$17&lt;&gt;0,'1C TSrécur20'!$C$12="OUI"),'1C TSrécur20'!$E$52/'1C TSrécur20'!E$17,"")</f>
        <v/>
      </c>
      <c r="AF776" s="543" t="str">
        <f>IF(AND('1C TSrécur20'!E$17&lt;&gt;0,'1C TSrécur20'!$C$12="OUI"),'1C TSrécur20'!$E$53/'1C TSrécur20'!E$17,"")</f>
        <v/>
      </c>
      <c r="AG776" s="543" t="str">
        <f>IF(AND('1C TSrécur20'!E$17&lt;&gt;0,'1C TSrécur20'!$C$12="OUI"),'1C TSrécur20'!$E$54/'1C TSrécur20'!E$17,"")</f>
        <v/>
      </c>
      <c r="AH776" s="543" t="str">
        <f>IF(AND('1C TSrécur20'!E$17&lt;&gt;0,'1C TSrécur20'!$C$12="OUI"),'1C TSrécur20'!$E$55/'1C TSrécur20'!E$17,"")</f>
        <v/>
      </c>
      <c r="AI776" s="543" t="str">
        <f>IF(AND('1C TSrécur20'!E$17&lt;&gt;0,'1C TSrécur20'!$C$12="OUI"),'1C TSrécur20'!$E$56/'1C TSrécur20'!E$17,"")</f>
        <v/>
      </c>
      <c r="AJ776" s="543" t="str">
        <f>IF(AND('1C TSrécur20'!E$17&lt;&gt;0,'1C TSrécur20'!$C$12="OUI"),'1C TSrécur20'!$E$57/'1C TSrécur20'!E$17,"")</f>
        <v/>
      </c>
      <c r="AK776" s="543">
        <f>IF(AND('1C TSrécur20'!E$17&lt;&gt;0,'1C TSrécur20'!$C$12="OUI"),'1C TSrécur20'!E$58/'1C TSrécur20'!E$17,0)</f>
        <v>0</v>
      </c>
      <c r="AL776" s="72">
        <f>IF(AND('1C TSrécur20'!$B$12&lt;&gt;"",'1C TSrécur20'!$C$12="OUI"),N776+AK776,N776)</f>
        <v>0</v>
      </c>
      <c r="AM776" s="344">
        <f t="shared" si="250"/>
        <v>0</v>
      </c>
      <c r="AN776" s="344">
        <f t="shared" si="251"/>
        <v>0</v>
      </c>
      <c r="AO776" s="345">
        <f t="shared" si="252"/>
        <v>0</v>
      </c>
      <c r="AP776" s="573">
        <f t="shared" si="253"/>
        <v>0</v>
      </c>
      <c r="AQ776" s="583">
        <f t="shared" si="190"/>
        <v>0</v>
      </c>
      <c r="AR776" s="579"/>
      <c r="AS776" s="102"/>
      <c r="AT776" s="27" t="str">
        <f>IF(('1C TSrécur20'!E$17*FICHE!$C$13)&lt;J776,"Forfait limité à "&amp;FICHE!$C$13&amp;"€/jour","")</f>
        <v/>
      </c>
      <c r="AU776" s="592"/>
      <c r="AV776" s="824"/>
      <c r="AW776" s="824"/>
      <c r="AX776" s="824"/>
      <c r="AY776" s="824"/>
      <c r="AZ776" s="824"/>
      <c r="BA776" s="767"/>
      <c r="BB776" s="767"/>
      <c r="BC776" s="767"/>
      <c r="BD776" s="767"/>
      <c r="BE776" s="767"/>
      <c r="BF776" s="767"/>
      <c r="BG776" s="767"/>
      <c r="BH776" s="767"/>
      <c r="BI776" s="767"/>
      <c r="BJ776" s="767"/>
      <c r="BK776" s="767"/>
      <c r="BL776" s="767"/>
      <c r="BM776" s="767"/>
      <c r="BN776" s="767"/>
      <c r="BO776" s="767"/>
      <c r="BP776" s="767"/>
      <c r="BQ776" s="767"/>
      <c r="BR776" s="767"/>
      <c r="BS776" s="767"/>
      <c r="BT776" s="767"/>
      <c r="BU776" s="767"/>
      <c r="BV776" s="767"/>
      <c r="BW776" s="767"/>
      <c r="BX776" s="767"/>
      <c r="BY776" s="767"/>
      <c r="BZ776" s="767"/>
      <c r="CA776" s="767"/>
      <c r="CB776" s="767"/>
      <c r="CC776" s="767"/>
      <c r="CD776" s="767"/>
      <c r="CE776" s="767"/>
      <c r="CF776" s="767"/>
      <c r="CG776" s="767"/>
      <c r="CH776" s="767"/>
      <c r="CI776" s="767"/>
      <c r="CJ776" s="767"/>
      <c r="CK776" s="767"/>
      <c r="CL776" s="767"/>
      <c r="CM776" s="767"/>
      <c r="CN776" s="767"/>
      <c r="CO776" s="767"/>
      <c r="CP776" s="767"/>
      <c r="CQ776" s="767"/>
      <c r="CR776" s="767"/>
      <c r="CS776" s="767"/>
      <c r="CT776" s="767"/>
      <c r="CU776" s="767"/>
      <c r="CV776" s="767"/>
      <c r="CW776" s="767"/>
      <c r="CX776" s="767"/>
      <c r="CY776" s="767"/>
      <c r="CZ776" s="767"/>
      <c r="DA776" s="767"/>
      <c r="DB776" s="767"/>
      <c r="DC776" s="767"/>
      <c r="DD776" s="767"/>
      <c r="DE776" s="767"/>
      <c r="DF776" s="767"/>
      <c r="DG776" s="767"/>
      <c r="DH776" s="767"/>
      <c r="DI776" s="767"/>
      <c r="DJ776" s="767"/>
      <c r="DK776" s="767"/>
      <c r="DL776" s="767"/>
      <c r="DM776" s="767"/>
      <c r="DN776" s="767"/>
      <c r="DO776" s="767"/>
      <c r="DP776" s="767"/>
      <c r="DQ776" s="767"/>
      <c r="DR776" s="767"/>
      <c r="DS776" s="767"/>
      <c r="DT776" s="767"/>
      <c r="DU776" s="767"/>
      <c r="DV776" s="767"/>
      <c r="DW776" s="767"/>
      <c r="DX776" s="767"/>
      <c r="DY776" s="767"/>
      <c r="DZ776" s="767"/>
      <c r="EA776" s="767"/>
      <c r="EB776" s="767"/>
      <c r="EC776" s="767"/>
      <c r="ED776" s="767"/>
      <c r="EE776" s="767"/>
      <c r="EF776" s="767"/>
      <c r="EG776" s="767"/>
      <c r="EH776" s="767"/>
      <c r="EI776" s="767"/>
      <c r="EJ776" s="767"/>
      <c r="EK776" s="767"/>
      <c r="EL776" s="767"/>
      <c r="EM776" s="767"/>
      <c r="EN776" s="767"/>
      <c r="EO776" s="767"/>
      <c r="EP776" s="767"/>
      <c r="EQ776" s="767"/>
      <c r="ER776" s="767"/>
      <c r="ES776" s="767"/>
      <c r="ET776" s="767"/>
      <c r="EU776" s="767"/>
      <c r="EV776" s="767"/>
      <c r="EW776" s="767"/>
      <c r="EX776" s="767"/>
      <c r="EY776" s="767"/>
      <c r="EZ776" s="767"/>
      <c r="FA776" s="767"/>
      <c r="FB776" s="767"/>
      <c r="FC776" s="767"/>
      <c r="FD776" s="767"/>
      <c r="FE776" s="767"/>
      <c r="FF776" s="767"/>
      <c r="FG776" s="767"/>
      <c r="FH776" s="767"/>
      <c r="FI776" s="767"/>
      <c r="FJ776" s="767"/>
      <c r="FK776" s="767"/>
      <c r="FL776" s="767"/>
      <c r="FM776" s="767"/>
      <c r="FN776" s="767"/>
      <c r="FO776" s="767"/>
      <c r="FP776" s="767"/>
      <c r="FQ776" s="767"/>
      <c r="FR776" s="767"/>
      <c r="FS776" s="767"/>
      <c r="FT776" s="767"/>
      <c r="FU776" s="767"/>
      <c r="FV776" s="767"/>
      <c r="FW776" s="767"/>
      <c r="FX776" s="767"/>
      <c r="FY776" s="767"/>
      <c r="FZ776" s="767"/>
      <c r="GA776" s="767"/>
      <c r="GB776" s="767"/>
      <c r="GC776" s="767"/>
      <c r="GD776" s="767"/>
      <c r="GE776" s="767"/>
      <c r="GF776" s="767"/>
      <c r="GG776" s="767"/>
      <c r="GH776" s="767"/>
      <c r="GI776" s="767"/>
      <c r="GJ776" s="767"/>
      <c r="GK776" s="767"/>
      <c r="GL776" s="767"/>
      <c r="GM776" s="767"/>
      <c r="GN776" s="767"/>
      <c r="GO776" s="767"/>
      <c r="GP776" s="767"/>
      <c r="GQ776" s="767"/>
      <c r="GR776" s="767"/>
      <c r="GS776" s="767"/>
      <c r="GT776" s="767"/>
      <c r="GU776" s="767"/>
      <c r="GV776" s="767"/>
      <c r="GW776" s="767"/>
      <c r="GX776" s="767"/>
      <c r="GY776" s="767"/>
      <c r="GZ776" s="767"/>
      <c r="HA776" s="767"/>
      <c r="HB776" s="767"/>
      <c r="HC776" s="767"/>
    </row>
    <row r="777" spans="1:211" s="864" customFormat="1" ht="13.9" hidden="1" customHeight="1">
      <c r="A777" s="307"/>
      <c r="B777" s="351"/>
      <c r="C777" s="971" t="str">
        <f>IF('1C TSrécur20'!F$17&lt;&gt;0,'1C TSrécur20'!$B$12,"")</f>
        <v/>
      </c>
      <c r="D777" s="972"/>
      <c r="E777" s="973"/>
      <c r="F777" s="93" t="str">
        <f>IF(AND($C777='1C TSrécur20'!$B$12,'1C TSrécur20'!$B$16="récurrentes",'1C TSrécur20'!$F$17&lt;&gt;""),'1C TSrécur20'!$F$21,"")</f>
        <v/>
      </c>
      <c r="G777" s="863"/>
      <c r="H777" s="745">
        <v>0.21</v>
      </c>
      <c r="I777" s="747">
        <v>1</v>
      </c>
      <c r="J777" s="312"/>
      <c r="K777" s="680">
        <f t="shared" si="191"/>
        <v>0</v>
      </c>
      <c r="L777" s="527">
        <f>IF(OR('1C TSrécur20'!$B$12="",'1C TSrécur20'!F$30=0),0,IF(AND('1C TSrécur20'!$B$12&lt;&gt;"",$K$2="Pôle",'1C TSrécur20'!$C$12="OUI"),(('1C TSrécur20'!F$22+'1C TSrécur20'!F$23+'1C TSrécur20'!F$24+'1C TSrécur20'!F$25+'1C TSrécur20'!F$29)/'1C TSrécur20'!F$17),IF(AND('1C TSrécur20'!$B$12&lt;&gt;"",$K$2="Pôle",'1C TSrécur20'!$C$12="NON"),(('1C TSrécur20'!F$22+'1C TSrécur20'!F$23+'1C TSrécur20'!F$24+'1C TSrécur20'!F$25+'1C TSrécur20'!F$29)/'1C TSrécur20'!F$30),IF(AND('1C TSrécur20'!$B$12&lt;&gt;"",$K$2&lt;&gt;"Pôle",'1C TSrécur20'!$C$12="OUI"),(('1C TSrécur20'!F$22+'1C TSrécur20'!F$23+'1C TSrécur20'!F$24+'1C TSrécur20'!F$25+'1C TSrécur20'!F$26+'1C TSrécur20'!F$27+'1C TSrécur20'!F$28+'1C TSrécur20'!F$29)/'1C TSrécur20'!F$17),IF(AND('1C TSrécur20'!$B$12&lt;&gt;"",$K$2&lt;&gt;"Pôle",'1C TSrécur20'!$C$12="NON"),(('1C TSrécur20'!F$22+'1C TSrécur20'!F$23+'1C TSrécur20'!F$24+'1C TSrécur20'!F$25+'1C TSrécur20'!F$26+'1C TSrécur20'!F$27+'1C TSrécur20'!F$28+'1C TSrécur20'!F$29)/'1C TSrécur20'!F$30))))))</f>
        <v>0</v>
      </c>
      <c r="M777" s="527">
        <f>IF(OR('1C TSrécur20'!$B$12="",'1C TSrécur20'!F$30=0),0,IF(AND('1C TSrécur20'!$B$12&lt;&gt;"",$K$2="Pôle",'1C TSrécur20'!$C$12="OUI"),(('1C TSrécur20'!F$26+'1C TSrécur20'!F$27+'1C TSrécur20'!F$28)/'1C TSrécur20'!F$17),IF(AND('1C TSrécur20'!$B$12&lt;&gt;"",$K$2="Pôle",'1C TSrécur20'!$C$12="NON"),(('1C TSrécur20'!F$26+'1C TSrécur20'!F$27+'1C TSrécur20'!F$28)/'1C TSrécur20'!F$30),IF(AND('1C TSrécur20'!$B$12&lt;&gt;"",$K$2&lt;&gt;"Pôle"),0))))</f>
        <v>0</v>
      </c>
      <c r="N777" s="527">
        <f>IF(AND('1C TSrécur20'!$F$17&lt;&gt;0,'1C TSrécur20'!$F$30&lt;&gt;0),L777+M777,0)</f>
        <v>0</v>
      </c>
      <c r="O777" s="542" t="str">
        <f>IF(AND('1C TSrécur20'!F$17&lt;&gt;0,'1C TSrécur20'!$C$12="OUI"),'1C TSrécur20'!F$36/'1C TSrécur20'!F$17,"")</f>
        <v/>
      </c>
      <c r="P777" s="543" t="str">
        <f>IF(AND('1C TSrécur20'!F$17&lt;&gt;0,'1C TSrécur20'!$C$12="OUI"),'1C TSrécur20'!$F$37/'1C TSrécur20'!F$17,"")</f>
        <v/>
      </c>
      <c r="Q777" s="543" t="str">
        <f>IF(AND('1C TSrécur20'!F$17&lt;&gt;0,'1C TSrécur20'!$C$12="OUI"),'1C TSrécur20'!$F$38/'1C TSrécur20'!F$17,"")</f>
        <v/>
      </c>
      <c r="R777" s="543" t="str">
        <f>IF(AND('1C TSrécur20'!F$17&lt;&gt;0,'1C TSrécur20'!$C$12="OUI"),'1C TSrécur20'!$F$39/'1C TSrécur20'!F$17,"")</f>
        <v/>
      </c>
      <c r="S777" s="543" t="str">
        <f>IF(AND('1C TSrécur20'!F$17&lt;&gt;0,'1C TSrécur20'!$C$12="OUI"),'1C TSrécur20'!$F$40/'1C TSrécur20'!F$17,"")</f>
        <v/>
      </c>
      <c r="T777" s="543" t="str">
        <f>IF(AND('1C TSrécur20'!F$17&lt;&gt;0,'1C TSrécur20'!$C$12="OUI"),'1C TSrécur20'!$F$41/'1C TSrécur20'!F$17,"")</f>
        <v/>
      </c>
      <c r="U777" s="543" t="str">
        <f>IF(AND('1C TSrécur20'!F$17&lt;&gt;0,'1C TSrécur20'!$C$12="OUI"),'1C TSrécur20'!$F$42/'1C TSrécur20'!F$17,"")</f>
        <v/>
      </c>
      <c r="V777" s="543" t="str">
        <f>IF(AND('1C TSrécur20'!F$17&lt;&gt;0,'1C TSrécur20'!$C$12="OUI"),'1C TSrécur20'!$F$43/'1C TSrécur20'!F$17,"")</f>
        <v/>
      </c>
      <c r="W777" s="543" t="str">
        <f>IF(AND('1C TSrécur20'!F$17&lt;&gt;0,'1C TSrécur20'!$C$12="OUI"),'1C TSrécur20'!$F$44/'1C TSrécur20'!F$17,"")</f>
        <v/>
      </c>
      <c r="X777" s="543" t="str">
        <f>IF(AND('1C TSrécur20'!F$17&lt;&gt;0,'1C TSrécur20'!$C$12="OUI"),'1C TSrécur20'!$F$45/'1C TSrécur20'!F$17,"")</f>
        <v/>
      </c>
      <c r="Y777" s="543" t="str">
        <f>IF(AND('1C TSrécur20'!F$17&lt;&gt;0,'1C TSrécur20'!$C$12="OUI"),'1C TSrécur20'!$F$46/'1C TSrécur20'!F$17,"")</f>
        <v/>
      </c>
      <c r="Z777" s="543" t="str">
        <f>IF(AND('1C TSrécur20'!F$17&lt;&gt;0,'1C TSrécur20'!$C$12="OUI"),'1C TSrécur20'!$F$47/'1C TSrécur20'!F$17,"")</f>
        <v/>
      </c>
      <c r="AA777" s="543" t="str">
        <f>IF(AND('1C TSrécur20'!F$17&lt;&gt;0,'1C TSrécur20'!$C$12="OUI"),'1C TSrécur20'!$F$48/'1C TSrécur20'!F$17,"")</f>
        <v/>
      </c>
      <c r="AB777" s="543" t="str">
        <f>IF(AND('1C TSrécur20'!F$17&lt;&gt;0,'1C TSrécur20'!$C$12="OUI"),'1C TSrécur20'!$F$49/'1C TSrécur20'!F$17,"")</f>
        <v/>
      </c>
      <c r="AC777" s="543" t="str">
        <f>IF(AND('1C TSrécur20'!F$17&lt;&gt;0,'1C TSrécur20'!$C$12="OUI"),'1C TSrécur20'!$F$50/'1C TSrécur20'!F$17,"")</f>
        <v/>
      </c>
      <c r="AD777" s="543" t="str">
        <f>IF(AND('1C TSrécur20'!F$17&lt;&gt;0,'1C TSrécur20'!$C$12="OUI"),'1C TSrécur20'!$F$51/'1C TSrécur20'!F$17,"")</f>
        <v/>
      </c>
      <c r="AE777" s="543" t="str">
        <f>IF(AND('1C TSrécur20'!F$17&lt;&gt;0,'1C TSrécur20'!$C$12="OUI"),'1C TSrécur20'!$F$52/'1C TSrécur20'!F$17,"")</f>
        <v/>
      </c>
      <c r="AF777" s="543" t="str">
        <f>IF(AND('1C TSrécur20'!F$17&lt;&gt;0,'1C TSrécur20'!$C$12="OUI"),'1C TSrécur20'!$F$53/'1C TSrécur20'!F$17,"")</f>
        <v/>
      </c>
      <c r="AG777" s="543" t="str">
        <f>IF(AND('1C TSrécur20'!F$17&lt;&gt;0,'1C TSrécur20'!$C$12="OUI"),'1C TSrécur20'!$F$54/'1C TSrécur20'!F$17,"")</f>
        <v/>
      </c>
      <c r="AH777" s="543" t="str">
        <f>IF(AND('1C TSrécur20'!F$17&lt;&gt;0,'1C TSrécur20'!$C$12="OUI"),'1C TSrécur20'!$F$55/'1C TSrécur20'!F$17,"")</f>
        <v/>
      </c>
      <c r="AI777" s="543" t="str">
        <f>IF(AND('1C TSrécur20'!F$17&lt;&gt;0,'1C TSrécur20'!$C$12="OUI"),'1C TSrécur20'!$F$56/'1C TSrécur20'!F$17,"")</f>
        <v/>
      </c>
      <c r="AJ777" s="543" t="str">
        <f>IF(AND('1C TSrécur20'!F$17&lt;&gt;0,'1C TSrécur20'!$C$12="OUI"),'1C TSrécur20'!$F$57/'1C TSrécur20'!F$17,"")</f>
        <v/>
      </c>
      <c r="AK777" s="543">
        <f>IF(AND('1C TSrécur20'!F$17&lt;&gt;0,'1C TSrécur20'!$C$12="OUI"),'1C TSrécur20'!F$58/'1C TSrécur20'!F$17,0)</f>
        <v>0</v>
      </c>
      <c r="AL777" s="72">
        <f>IF(AND('1C TSrécur20'!$B$12&lt;&gt;"",'1C TSrécur20'!$C$12="OUI"),N777+AK777,N777)</f>
        <v>0</v>
      </c>
      <c r="AM777" s="344">
        <f t="shared" si="250"/>
        <v>0</v>
      </c>
      <c r="AN777" s="344">
        <f t="shared" si="251"/>
        <v>0</v>
      </c>
      <c r="AO777" s="345">
        <f t="shared" si="252"/>
        <v>0</v>
      </c>
      <c r="AP777" s="573">
        <f t="shared" si="253"/>
        <v>0</v>
      </c>
      <c r="AQ777" s="583">
        <f t="shared" si="190"/>
        <v>0</v>
      </c>
      <c r="AR777" s="579"/>
      <c r="AS777" s="102"/>
      <c r="AT777" s="27" t="str">
        <f>IF(('1C TSrécur20'!F$17*FICHE!$C$13)&lt;J777,"Forfait limité à "&amp;FICHE!$C$13&amp;"€/jour","")</f>
        <v/>
      </c>
      <c r="AU777" s="592"/>
      <c r="AV777" s="824"/>
      <c r="AW777" s="824"/>
      <c r="AX777" s="824"/>
      <c r="AY777" s="824"/>
      <c r="AZ777" s="824"/>
      <c r="BA777" s="767"/>
      <c r="BB777" s="767"/>
      <c r="BC777" s="767"/>
      <c r="BD777" s="767"/>
      <c r="BE777" s="767"/>
      <c r="BF777" s="767"/>
      <c r="BG777" s="767"/>
      <c r="BH777" s="767"/>
      <c r="BI777" s="767"/>
      <c r="BJ777" s="767"/>
      <c r="BK777" s="767"/>
      <c r="BL777" s="767"/>
      <c r="BM777" s="767"/>
      <c r="BN777" s="767"/>
      <c r="BO777" s="767"/>
      <c r="BP777" s="767"/>
      <c r="BQ777" s="767"/>
      <c r="BR777" s="767"/>
      <c r="BS777" s="767"/>
      <c r="BT777" s="767"/>
      <c r="BU777" s="767"/>
      <c r="BV777" s="767"/>
      <c r="BW777" s="767"/>
      <c r="BX777" s="767"/>
      <c r="BY777" s="767"/>
      <c r="BZ777" s="767"/>
      <c r="CA777" s="767"/>
      <c r="CB777" s="767"/>
      <c r="CC777" s="767"/>
      <c r="CD777" s="767"/>
      <c r="CE777" s="767"/>
      <c r="CF777" s="767"/>
      <c r="CG777" s="767"/>
      <c r="CH777" s="767"/>
      <c r="CI777" s="767"/>
      <c r="CJ777" s="767"/>
      <c r="CK777" s="767"/>
      <c r="CL777" s="767"/>
      <c r="CM777" s="767"/>
      <c r="CN777" s="767"/>
      <c r="CO777" s="767"/>
      <c r="CP777" s="767"/>
      <c r="CQ777" s="767"/>
      <c r="CR777" s="767"/>
      <c r="CS777" s="767"/>
      <c r="CT777" s="767"/>
      <c r="CU777" s="767"/>
      <c r="CV777" s="767"/>
      <c r="CW777" s="767"/>
      <c r="CX777" s="767"/>
      <c r="CY777" s="767"/>
      <c r="CZ777" s="767"/>
      <c r="DA777" s="767"/>
      <c r="DB777" s="767"/>
      <c r="DC777" s="767"/>
      <c r="DD777" s="767"/>
      <c r="DE777" s="767"/>
      <c r="DF777" s="767"/>
      <c r="DG777" s="767"/>
      <c r="DH777" s="767"/>
      <c r="DI777" s="767"/>
      <c r="DJ777" s="767"/>
      <c r="DK777" s="767"/>
      <c r="DL777" s="767"/>
      <c r="DM777" s="767"/>
      <c r="DN777" s="767"/>
      <c r="DO777" s="767"/>
      <c r="DP777" s="767"/>
      <c r="DQ777" s="767"/>
      <c r="DR777" s="767"/>
      <c r="DS777" s="767"/>
      <c r="DT777" s="767"/>
      <c r="DU777" s="767"/>
      <c r="DV777" s="767"/>
      <c r="DW777" s="767"/>
      <c r="DX777" s="767"/>
      <c r="DY777" s="767"/>
      <c r="DZ777" s="767"/>
      <c r="EA777" s="767"/>
      <c r="EB777" s="767"/>
      <c r="EC777" s="767"/>
      <c r="ED777" s="767"/>
      <c r="EE777" s="767"/>
      <c r="EF777" s="767"/>
      <c r="EG777" s="767"/>
      <c r="EH777" s="767"/>
      <c r="EI777" s="767"/>
      <c r="EJ777" s="767"/>
      <c r="EK777" s="767"/>
      <c r="EL777" s="767"/>
      <c r="EM777" s="767"/>
      <c r="EN777" s="767"/>
      <c r="EO777" s="767"/>
      <c r="EP777" s="767"/>
      <c r="EQ777" s="767"/>
      <c r="ER777" s="767"/>
      <c r="ES777" s="767"/>
      <c r="ET777" s="767"/>
      <c r="EU777" s="767"/>
      <c r="EV777" s="767"/>
      <c r="EW777" s="767"/>
      <c r="EX777" s="767"/>
      <c r="EY777" s="767"/>
      <c r="EZ777" s="767"/>
      <c r="FA777" s="767"/>
      <c r="FB777" s="767"/>
      <c r="FC777" s="767"/>
      <c r="FD777" s="767"/>
      <c r="FE777" s="767"/>
      <c r="FF777" s="767"/>
      <c r="FG777" s="767"/>
      <c r="FH777" s="767"/>
      <c r="FI777" s="767"/>
      <c r="FJ777" s="767"/>
      <c r="FK777" s="767"/>
      <c r="FL777" s="767"/>
      <c r="FM777" s="767"/>
      <c r="FN777" s="767"/>
      <c r="FO777" s="767"/>
      <c r="FP777" s="767"/>
      <c r="FQ777" s="767"/>
      <c r="FR777" s="767"/>
      <c r="FS777" s="767"/>
      <c r="FT777" s="767"/>
      <c r="FU777" s="767"/>
      <c r="FV777" s="767"/>
      <c r="FW777" s="767"/>
      <c r="FX777" s="767"/>
      <c r="FY777" s="767"/>
      <c r="FZ777" s="767"/>
      <c r="GA777" s="767"/>
      <c r="GB777" s="767"/>
      <c r="GC777" s="767"/>
      <c r="GD777" s="767"/>
      <c r="GE777" s="767"/>
      <c r="GF777" s="767"/>
      <c r="GG777" s="767"/>
      <c r="GH777" s="767"/>
      <c r="GI777" s="767"/>
      <c r="GJ777" s="767"/>
      <c r="GK777" s="767"/>
      <c r="GL777" s="767"/>
      <c r="GM777" s="767"/>
      <c r="GN777" s="767"/>
      <c r="GO777" s="767"/>
      <c r="GP777" s="767"/>
      <c r="GQ777" s="767"/>
      <c r="GR777" s="767"/>
      <c r="GS777" s="767"/>
      <c r="GT777" s="767"/>
      <c r="GU777" s="767"/>
      <c r="GV777" s="767"/>
      <c r="GW777" s="767"/>
      <c r="GX777" s="767"/>
      <c r="GY777" s="767"/>
      <c r="GZ777" s="767"/>
      <c r="HA777" s="767"/>
      <c r="HB777" s="767"/>
      <c r="HC777" s="767"/>
    </row>
    <row r="778" spans="1:211" s="864" customFormat="1" ht="13.9" hidden="1" customHeight="1">
      <c r="A778" s="307"/>
      <c r="B778" s="351"/>
      <c r="C778" s="971" t="str">
        <f>IF('1C TSrécur20'!G$17&lt;&gt;0,'1C TSrécur20'!$B$12,"")</f>
        <v/>
      </c>
      <c r="D778" s="972"/>
      <c r="E778" s="973"/>
      <c r="F778" s="93" t="str">
        <f>IF(AND($C778='1C TSrécur20'!$B$12,'1C TSrécur20'!$B$16="récurrentes",'1C TSrécur20'!$G$17&lt;&gt;""),'1C TSrécur20'!$G$21,"")</f>
        <v/>
      </c>
      <c r="G778" s="863"/>
      <c r="H778" s="745">
        <v>0.21</v>
      </c>
      <c r="I778" s="747">
        <v>1</v>
      </c>
      <c r="J778" s="312"/>
      <c r="K778" s="680">
        <f t="shared" si="191"/>
        <v>0</v>
      </c>
      <c r="L778" s="527">
        <f>IF(OR('1C TSrécur20'!$B$12="",'1C TSrécur20'!G$30=0),0,IF(AND('1C TSrécur20'!$B$12&lt;&gt;"",$K$2="Pôle",'1C TSrécur20'!$C$12="OUI"),(('1C TSrécur20'!G$22+'1C TSrécur20'!G$23+'1C TSrécur20'!G$24+'1C TSrécur20'!G$25+'1C TSrécur20'!G$29)/'1C TSrécur20'!G$17),IF(AND('1C TSrécur20'!$B$12&lt;&gt;"",$K$2="Pôle",'1C TSrécur20'!$C$12="NON"),(('1C TSrécur20'!G$22+'1C TSrécur20'!G$23+'1C TSrécur20'!G$24+'1C TSrécur20'!G$25+'1C TSrécur20'!G$29)/'1C TSrécur20'!G$30),IF(AND('1C TSrécur20'!$B$12&lt;&gt;"",$K$2&lt;&gt;"Pôle",'1C TSrécur20'!$C$12="OUI"),(('1C TSrécur20'!G$22+'1C TSrécur20'!G$23+'1C TSrécur20'!G$24+'1C TSrécur20'!G$25+'1C TSrécur20'!G$26+'1C TSrécur20'!G$27+'1C TSrécur20'!G$28+'1C TSrécur20'!G$29)/'1C TSrécur20'!G$17),IF(AND('1C TSrécur20'!$B$12&lt;&gt;"",$K$2&lt;&gt;"Pôle",'1C TSrécur20'!$C$12="NON"),(('1C TSrécur20'!G$22+'1C TSrécur20'!G$23+'1C TSrécur20'!G$24+'1C TSrécur20'!G$25+'1C TSrécur20'!G$26+'1C TSrécur20'!G$27+'1C TSrécur20'!G$28+'1C TSrécur20'!G$29)/'1C TSrécur20'!G$30))))))</f>
        <v>0</v>
      </c>
      <c r="M778" s="527">
        <f>IF(OR('1C TSrécur20'!$B$12="",'1C TSrécur20'!G$30=0),0,IF(AND('1C TSrécur20'!$B$12&lt;&gt;"",$K$2="Pôle",'1C TSrécur20'!$C$12="OUI"),(('1C TSrécur20'!G$26+'1C TSrécur20'!G$27+'1C TSrécur20'!G$28)/'1C TSrécur20'!G$17),IF(AND('1C TSrécur20'!$B$12&lt;&gt;"",$K$2="Pôle",'1C TSrécur20'!$C$12="NON"),(('1C TSrécur20'!G$26+'1C TSrécur20'!G$27+'1C TSrécur20'!G$28)/'1C TSrécur20'!G$30),IF(AND('1C TSrécur20'!$B$12&lt;&gt;"",$K$2&lt;&gt;"Pôle"),0))))</f>
        <v>0</v>
      </c>
      <c r="N778" s="527">
        <f>IF(AND('1C TSrécur20'!$G$17&lt;&gt;0,'1C TSrécur20'!$G$30&lt;&gt;0),L778+M778,0)</f>
        <v>0</v>
      </c>
      <c r="O778" s="542" t="str">
        <f>IF(AND('1C TSrécur20'!G$17&lt;&gt;0,'1C TSrécur20'!$C$12="OUI"),'1C TSrécur20'!G$36/'1C TSrécur20'!G$17,"")</f>
        <v/>
      </c>
      <c r="P778" s="543" t="str">
        <f>IF(AND('1C TSrécur20'!G$17&lt;&gt;0,'1C TSrécur20'!$C$12="OUI"),'1C TSrécur20'!$G$37/'1C TSrécur20'!G$17,"")</f>
        <v/>
      </c>
      <c r="Q778" s="543" t="str">
        <f>IF(AND('1C TSrécur20'!G$17&lt;&gt;0,'1C TSrécur20'!$C$12="OUI"),'1C TSrécur20'!$G$38/'1C TSrécur20'!G$17,"")</f>
        <v/>
      </c>
      <c r="R778" s="543" t="str">
        <f>IF(AND('1C TSrécur20'!G$17&lt;&gt;0,'1C TSrécur20'!$C$12="OUI"),'1C TSrécur20'!$G$39/'1C TSrécur20'!G$17,"")</f>
        <v/>
      </c>
      <c r="S778" s="543" t="str">
        <f>IF(AND('1C TSrécur20'!G$17&lt;&gt;0,'1C TSrécur20'!$C$12="OUI"),'1C TSrécur20'!$G$40/'1C TSrécur20'!G$17,"")</f>
        <v/>
      </c>
      <c r="T778" s="543" t="str">
        <f>IF(AND('1C TSrécur20'!G$17&lt;&gt;0,'1C TSrécur20'!$C$12="OUI"),'1C TSrécur20'!$G$41/'1C TSrécur20'!G$17,"")</f>
        <v/>
      </c>
      <c r="U778" s="543" t="str">
        <f>IF(AND('1C TSrécur20'!G$17&lt;&gt;0,'1C TSrécur20'!$C$12="OUI"),'1C TSrécur20'!$G$42/'1C TSrécur20'!G$17,"")</f>
        <v/>
      </c>
      <c r="V778" s="543" t="str">
        <f>IF(AND('1C TSrécur20'!G$17&lt;&gt;0,'1C TSrécur20'!$C$12="OUI"),'1C TSrécur20'!$G$43/'1C TSrécur20'!G$17,"")</f>
        <v/>
      </c>
      <c r="W778" s="543" t="str">
        <f>IF(AND('1C TSrécur20'!G$17&lt;&gt;0,'1C TSrécur20'!$C$12="OUI"),'1C TSrécur20'!$G$44/'1C TSrécur20'!G$17,"")</f>
        <v/>
      </c>
      <c r="X778" s="543" t="str">
        <f>IF(AND('1C TSrécur20'!G$17&lt;&gt;0,'1C TSrécur20'!$C$12="OUI"),'1C TSrécur20'!$G$45/'1C TSrécur20'!G$17,"")</f>
        <v/>
      </c>
      <c r="Y778" s="543" t="str">
        <f>IF(AND('1C TSrécur20'!G$17&lt;&gt;0,'1C TSrécur20'!$C$12="OUI"),'1C TSrécur20'!$G$46/'1C TSrécur20'!G$17,"")</f>
        <v/>
      </c>
      <c r="Z778" s="543" t="str">
        <f>IF(AND('1C TSrécur20'!G$17&lt;&gt;0,'1C TSrécur20'!$C$12="OUI"),'1C TSrécur20'!$G$47/'1C TSrécur20'!G$17,"")</f>
        <v/>
      </c>
      <c r="AA778" s="543" t="str">
        <f>IF(AND('1C TSrécur20'!G$17&lt;&gt;0,'1C TSrécur20'!$C$12="OUI"),'1C TSrécur20'!$G$48/'1C TSrécur20'!G$17,"")</f>
        <v/>
      </c>
      <c r="AB778" s="543" t="str">
        <f>IF(AND('1C TSrécur20'!G$17&lt;&gt;0,'1C TSrécur20'!$C$12="OUI"),'1C TSrécur20'!$G$49/'1C TSrécur20'!G$17,"")</f>
        <v/>
      </c>
      <c r="AC778" s="543" t="str">
        <f>IF(AND('1C TSrécur20'!G$17&lt;&gt;0,'1C TSrécur20'!$C$12="OUI"),'1C TSrécur20'!$G$50/'1C TSrécur20'!G$17,"")</f>
        <v/>
      </c>
      <c r="AD778" s="543" t="str">
        <f>IF(AND('1C TSrécur20'!G$17&lt;&gt;0,'1C TSrécur20'!$C$12="OUI"),'1C TSrécur20'!$G$51/'1C TSrécur20'!G$17,"")</f>
        <v/>
      </c>
      <c r="AE778" s="543" t="str">
        <f>IF(AND('1C TSrécur20'!G$17&lt;&gt;0,'1C TSrécur20'!$C$12="OUI"),'1C TSrécur20'!$G$52/'1C TSrécur20'!G$17,"")</f>
        <v/>
      </c>
      <c r="AF778" s="543" t="str">
        <f>IF(AND('1C TSrécur20'!G$17&lt;&gt;0,'1C TSrécur20'!$C$12="OUI"),'1C TSrécur20'!$G$53/'1C TSrécur20'!G$17,"")</f>
        <v/>
      </c>
      <c r="AG778" s="543" t="str">
        <f>IF(AND('1C TSrécur20'!G$17&lt;&gt;0,'1C TSrécur20'!$C$12="OUI"),'1C TSrécur20'!$G$54/'1C TSrécur20'!G$17,"")</f>
        <v/>
      </c>
      <c r="AH778" s="543" t="str">
        <f>IF(AND('1C TSrécur20'!G$17&lt;&gt;0,'1C TSrécur20'!$C$12="OUI"),'1C TSrécur20'!$G$55/'1C TSrécur20'!G$17,"")</f>
        <v/>
      </c>
      <c r="AI778" s="543" t="str">
        <f>IF(AND('1C TSrécur20'!G$17&lt;&gt;0,'1C TSrécur20'!$C$12="OUI"),'1C TSrécur20'!$G$56/'1C TSrécur20'!G$17,"")</f>
        <v/>
      </c>
      <c r="AJ778" s="543" t="str">
        <f>IF(AND('1C TSrécur20'!G$17&lt;&gt;0,'1C TSrécur20'!$C$12="OUI"),'1C TSrécur20'!$G$57/'1C TSrécur20'!G$17,"")</f>
        <v/>
      </c>
      <c r="AK778" s="543">
        <f>IF(AND('1C TSrécur20'!G$17&lt;&gt;0,'1C TSrécur20'!$C$12="OUI"),'1C TSrécur20'!G$58/'1C TSrécur20'!G$17,0)</f>
        <v>0</v>
      </c>
      <c r="AL778" s="72">
        <f>IF(AND('1C TSrécur20'!$B$12&lt;&gt;"",'1C TSrécur20'!$C$12="OUI"),N778+AK778,N778)</f>
        <v>0</v>
      </c>
      <c r="AM778" s="344">
        <f t="shared" si="250"/>
        <v>0</v>
      </c>
      <c r="AN778" s="344">
        <f t="shared" si="251"/>
        <v>0</v>
      </c>
      <c r="AO778" s="345">
        <f t="shared" si="252"/>
        <v>0</v>
      </c>
      <c r="AP778" s="573">
        <f t="shared" si="253"/>
        <v>0</v>
      </c>
      <c r="AQ778" s="583">
        <f t="shared" si="190"/>
        <v>0</v>
      </c>
      <c r="AR778" s="579"/>
      <c r="AS778" s="102"/>
      <c r="AT778" s="27" t="str">
        <f>IF(('1C TSrécur20'!G$17*FICHE!$C$13)&lt;J778,"Forfait limité à "&amp;FICHE!$C$13&amp;"€/jour","")</f>
        <v/>
      </c>
      <c r="AU778" s="592"/>
      <c r="AV778" s="824"/>
      <c r="AW778" s="824"/>
      <c r="AX778" s="824"/>
      <c r="AY778" s="824"/>
      <c r="AZ778" s="824"/>
      <c r="BA778" s="767"/>
      <c r="BB778" s="767"/>
      <c r="BC778" s="767"/>
      <c r="BD778" s="767"/>
      <c r="BE778" s="767"/>
      <c r="BF778" s="767"/>
      <c r="BG778" s="767"/>
      <c r="BH778" s="767"/>
      <c r="BI778" s="767"/>
      <c r="BJ778" s="767"/>
      <c r="BK778" s="767"/>
      <c r="BL778" s="767"/>
      <c r="BM778" s="767"/>
      <c r="BN778" s="767"/>
      <c r="BO778" s="767"/>
      <c r="BP778" s="767"/>
      <c r="BQ778" s="767"/>
      <c r="BR778" s="767"/>
      <c r="BS778" s="767"/>
      <c r="BT778" s="767"/>
      <c r="BU778" s="767"/>
      <c r="BV778" s="767"/>
      <c r="BW778" s="767"/>
      <c r="BX778" s="767"/>
      <c r="BY778" s="767"/>
      <c r="BZ778" s="767"/>
      <c r="CA778" s="767"/>
      <c r="CB778" s="767"/>
      <c r="CC778" s="767"/>
      <c r="CD778" s="767"/>
      <c r="CE778" s="767"/>
      <c r="CF778" s="767"/>
      <c r="CG778" s="767"/>
      <c r="CH778" s="767"/>
      <c r="CI778" s="767"/>
      <c r="CJ778" s="767"/>
      <c r="CK778" s="767"/>
      <c r="CL778" s="767"/>
      <c r="CM778" s="767"/>
      <c r="CN778" s="767"/>
      <c r="CO778" s="767"/>
      <c r="CP778" s="767"/>
      <c r="CQ778" s="767"/>
      <c r="CR778" s="767"/>
      <c r="CS778" s="767"/>
      <c r="CT778" s="767"/>
      <c r="CU778" s="767"/>
      <c r="CV778" s="767"/>
      <c r="CW778" s="767"/>
      <c r="CX778" s="767"/>
      <c r="CY778" s="767"/>
      <c r="CZ778" s="767"/>
      <c r="DA778" s="767"/>
      <c r="DB778" s="767"/>
      <c r="DC778" s="767"/>
      <c r="DD778" s="767"/>
      <c r="DE778" s="767"/>
      <c r="DF778" s="767"/>
      <c r="DG778" s="767"/>
      <c r="DH778" s="767"/>
      <c r="DI778" s="767"/>
      <c r="DJ778" s="767"/>
      <c r="DK778" s="767"/>
      <c r="DL778" s="767"/>
      <c r="DM778" s="767"/>
      <c r="DN778" s="767"/>
      <c r="DO778" s="767"/>
      <c r="DP778" s="767"/>
      <c r="DQ778" s="767"/>
      <c r="DR778" s="767"/>
      <c r="DS778" s="767"/>
      <c r="DT778" s="767"/>
      <c r="DU778" s="767"/>
      <c r="DV778" s="767"/>
      <c r="DW778" s="767"/>
      <c r="DX778" s="767"/>
      <c r="DY778" s="767"/>
      <c r="DZ778" s="767"/>
      <c r="EA778" s="767"/>
      <c r="EB778" s="767"/>
      <c r="EC778" s="767"/>
      <c r="ED778" s="767"/>
      <c r="EE778" s="767"/>
      <c r="EF778" s="767"/>
      <c r="EG778" s="767"/>
      <c r="EH778" s="767"/>
      <c r="EI778" s="767"/>
      <c r="EJ778" s="767"/>
      <c r="EK778" s="767"/>
      <c r="EL778" s="767"/>
      <c r="EM778" s="767"/>
      <c r="EN778" s="767"/>
      <c r="EO778" s="767"/>
      <c r="EP778" s="767"/>
      <c r="EQ778" s="767"/>
      <c r="ER778" s="767"/>
      <c r="ES778" s="767"/>
      <c r="ET778" s="767"/>
      <c r="EU778" s="767"/>
      <c r="EV778" s="767"/>
      <c r="EW778" s="767"/>
      <c r="EX778" s="767"/>
      <c r="EY778" s="767"/>
      <c r="EZ778" s="767"/>
      <c r="FA778" s="767"/>
      <c r="FB778" s="767"/>
      <c r="FC778" s="767"/>
      <c r="FD778" s="767"/>
      <c r="FE778" s="767"/>
      <c r="FF778" s="767"/>
      <c r="FG778" s="767"/>
      <c r="FH778" s="767"/>
      <c r="FI778" s="767"/>
      <c r="FJ778" s="767"/>
      <c r="FK778" s="767"/>
      <c r="FL778" s="767"/>
      <c r="FM778" s="767"/>
      <c r="FN778" s="767"/>
      <c r="FO778" s="767"/>
      <c r="FP778" s="767"/>
      <c r="FQ778" s="767"/>
      <c r="FR778" s="767"/>
      <c r="FS778" s="767"/>
      <c r="FT778" s="767"/>
      <c r="FU778" s="767"/>
      <c r="FV778" s="767"/>
      <c r="FW778" s="767"/>
      <c r="FX778" s="767"/>
      <c r="FY778" s="767"/>
      <c r="FZ778" s="767"/>
      <c r="GA778" s="767"/>
      <c r="GB778" s="767"/>
      <c r="GC778" s="767"/>
      <c r="GD778" s="767"/>
      <c r="GE778" s="767"/>
      <c r="GF778" s="767"/>
      <c r="GG778" s="767"/>
      <c r="GH778" s="767"/>
      <c r="GI778" s="767"/>
      <c r="GJ778" s="767"/>
      <c r="GK778" s="767"/>
      <c r="GL778" s="767"/>
      <c r="GM778" s="767"/>
      <c r="GN778" s="767"/>
      <c r="GO778" s="767"/>
      <c r="GP778" s="767"/>
      <c r="GQ778" s="767"/>
      <c r="GR778" s="767"/>
      <c r="GS778" s="767"/>
      <c r="GT778" s="767"/>
      <c r="GU778" s="767"/>
      <c r="GV778" s="767"/>
      <c r="GW778" s="767"/>
      <c r="GX778" s="767"/>
      <c r="GY778" s="767"/>
      <c r="GZ778" s="767"/>
      <c r="HA778" s="767"/>
      <c r="HB778" s="767"/>
      <c r="HC778" s="767"/>
    </row>
    <row r="779" spans="1:211" s="864" customFormat="1" ht="13.9" hidden="1" customHeight="1">
      <c r="A779" s="307"/>
      <c r="B779" s="351"/>
      <c r="C779" s="971" t="str">
        <f>IF('1C TSrécur20'!H$17&lt;&gt;0,'1C TSrécur20'!$B$12,"")</f>
        <v/>
      </c>
      <c r="D779" s="972"/>
      <c r="E779" s="973"/>
      <c r="F779" s="93" t="str">
        <f>IF(AND($C779='1C TSrécur20'!$B$12,'1C TSrécur20'!$B$16="récurrentes",'1C TSrécur20'!$H$17&lt;&gt;""),'1C TSrécur20'!$H$21,"")</f>
        <v/>
      </c>
      <c r="G779" s="863"/>
      <c r="H779" s="745">
        <v>0.21</v>
      </c>
      <c r="I779" s="747">
        <v>1</v>
      </c>
      <c r="J779" s="312"/>
      <c r="K779" s="680">
        <f t="shared" si="191"/>
        <v>0</v>
      </c>
      <c r="L779" s="527">
        <f>IF(OR('1C TSrécur20'!$B$12="",'1C TSrécur20'!H$30=0),0,IF(AND('1C TSrécur20'!$B$12&lt;&gt;"",$K$2="Pôle",'1C TSrécur20'!$C$12="OUI"),(('1C TSrécur20'!H$22+'1C TSrécur20'!H$23+'1C TSrécur20'!H$24+'1C TSrécur20'!H$25+'1C TSrécur20'!H$29)/'1C TSrécur20'!H$17),IF(AND('1C TSrécur20'!$B$12&lt;&gt;"",$K$2="Pôle",'1C TSrécur20'!$C$12="NON"),(('1C TSrécur20'!H$22+'1C TSrécur20'!H$23+'1C TSrécur20'!H$24+'1C TSrécur20'!H$25+'1C TSrécur20'!H$29)/'1C TSrécur20'!H$30),IF(AND('1C TSrécur20'!$B$12&lt;&gt;"",$K$2&lt;&gt;"Pôle",'1C TSrécur20'!$C$12="OUI"),(('1C TSrécur20'!H$22+'1C TSrécur20'!H$23+'1C TSrécur20'!H$24+'1C TSrécur20'!H$25+'1C TSrécur20'!H$26+'1C TSrécur20'!H$27+'1C TSrécur20'!H$28+'1C TSrécur20'!H$29)/'1C TSrécur20'!H$17),IF(AND('1C TSrécur20'!$B$12&lt;&gt;"",$K$2&lt;&gt;"Pôle",'1C TSrécur20'!$C$12="NON"),(('1C TSrécur20'!H$22+'1C TSrécur20'!H$23+'1C TSrécur20'!H$24+'1C TSrécur20'!H$25+'1C TSrécur20'!H$26+'1C TSrécur20'!H$27+'1C TSrécur20'!H$28+'1C TSrécur20'!H$29)/'1C TSrécur20'!H$30))))))</f>
        <v>0</v>
      </c>
      <c r="M779" s="527">
        <f>IF(OR('1C TSrécur20'!$B$12="",'1C TSrécur20'!H$30=0),0,IF(AND('1C TSrécur20'!$B$12&lt;&gt;"",$K$2="Pôle",'1C TSrécur20'!$C$12="OUI"),(('1C TSrécur20'!H$26+'1C TSrécur20'!H$27+'1C TSrécur20'!H$28)/'1C TSrécur20'!H$17),IF(AND('1C TSrécur20'!$B$12&lt;&gt;"",$K$2="Pôle",'1C TSrécur20'!$C$12="NON"),(('1C TSrécur20'!H$26+'1C TSrécur20'!H$27+'1C TSrécur20'!H$28)/'1C TSrécur20'!H$30),IF(AND('1C TSrécur20'!$B$12&lt;&gt;"",$K$2&lt;&gt;"Pôle"),0))))</f>
        <v>0</v>
      </c>
      <c r="N779" s="527">
        <f>IF(AND('1C TSrécur20'!$H$17&lt;&gt;0,'1C TSrécur20'!$H$30&lt;&gt;0),L779+M779,0)</f>
        <v>0</v>
      </c>
      <c r="O779" s="542" t="str">
        <f>IF(AND('1C TSrécur20'!H$17&lt;&gt;0,'1C TSrécur20'!$C$12="OUI"),'1C TSrécur20'!H$36/'1C TSrécur20'!H$17,"")</f>
        <v/>
      </c>
      <c r="P779" s="543" t="str">
        <f>IF(AND('1C TSrécur20'!H$17&lt;&gt;0,'1C TSrécur20'!$C$12="OUI"),'1C TSrécur20'!$H$37/'1C TSrécur20'!H$17,"")</f>
        <v/>
      </c>
      <c r="Q779" s="543" t="str">
        <f>IF(AND('1C TSrécur20'!H$17&lt;&gt;0,'1C TSrécur20'!$C$12="OUI"),'1C TSrécur20'!$H$38/'1C TSrécur20'!H$17,"")</f>
        <v/>
      </c>
      <c r="R779" s="543" t="str">
        <f>IF(AND('1C TSrécur20'!H$17&lt;&gt;0,'1C TSrécur20'!$C$12="OUI"),'1C TSrécur20'!$H$39/'1C TSrécur20'!H$17,"")</f>
        <v/>
      </c>
      <c r="S779" s="543" t="str">
        <f>IF(AND('1C TSrécur20'!H$17&lt;&gt;0,'1C TSrécur20'!$C$12="OUI"),'1C TSrécur20'!$H$40/'1C TSrécur20'!H$17,"")</f>
        <v/>
      </c>
      <c r="T779" s="543" t="str">
        <f>IF(AND('1C TSrécur20'!H$17&lt;&gt;0,'1C TSrécur20'!$C$12="OUI"),'1C TSrécur20'!$H$41/'1C TSrécur20'!H$17,"")</f>
        <v/>
      </c>
      <c r="U779" s="543" t="str">
        <f>IF(AND('1C TSrécur20'!H$17&lt;&gt;0,'1C TSrécur20'!$C$12="OUI"),'1C TSrécur20'!$H$42/'1C TSrécur20'!H$17,"")</f>
        <v/>
      </c>
      <c r="V779" s="543" t="str">
        <f>IF(AND('1C TSrécur20'!H$17&lt;&gt;0,'1C TSrécur20'!$C$12="OUI"),'1C TSrécur20'!$H$43/'1C TSrécur20'!H$17,"")</f>
        <v/>
      </c>
      <c r="W779" s="543" t="str">
        <f>IF(AND('1C TSrécur20'!H$17&lt;&gt;0,'1C TSrécur20'!$C$12="OUI"),'1C TSrécur20'!$H$44/'1C TSrécur20'!H$17,"")</f>
        <v/>
      </c>
      <c r="X779" s="543" t="str">
        <f>IF(AND('1C TSrécur20'!H$17&lt;&gt;0,'1C TSrécur20'!$C$12="OUI"),'1C TSrécur20'!$H$45/'1C TSrécur20'!H$17,"")</f>
        <v/>
      </c>
      <c r="Y779" s="543" t="str">
        <f>IF(AND('1C TSrécur20'!H$17&lt;&gt;0,'1C TSrécur20'!$C$12="OUI"),'1C TSrécur20'!$H$46/'1C TSrécur20'!H$17,"")</f>
        <v/>
      </c>
      <c r="Z779" s="543" t="str">
        <f>IF(AND('1C TSrécur20'!H$17&lt;&gt;0,'1C TSrécur20'!$C$12="OUI"),'1C TSrécur20'!$H$47/'1C TSrécur20'!H$17,"")</f>
        <v/>
      </c>
      <c r="AA779" s="543" t="str">
        <f>IF(AND('1C TSrécur20'!H$17&lt;&gt;0,'1C TSrécur20'!$C$12="OUI"),'1C TSrécur20'!$H$48/'1C TSrécur20'!H$17,"")</f>
        <v/>
      </c>
      <c r="AB779" s="543" t="str">
        <f>IF(AND('1C TSrécur20'!H$17&lt;&gt;0,'1C TSrécur20'!$C$12="OUI"),'1C TSrécur20'!$H$49/'1C TSrécur20'!H$17,"")</f>
        <v/>
      </c>
      <c r="AC779" s="543" t="str">
        <f>IF(AND('1C TSrécur20'!H$17&lt;&gt;0,'1C TSrécur20'!$C$12="OUI"),'1C TSrécur20'!$H$50/'1C TSrécur20'!H$17,"")</f>
        <v/>
      </c>
      <c r="AD779" s="543" t="str">
        <f>IF(AND('1C TSrécur20'!H$17&lt;&gt;0,'1C TSrécur20'!$C$12="OUI"),'1C TSrécur20'!$H$51/'1C TSrécur20'!H$17,"")</f>
        <v/>
      </c>
      <c r="AE779" s="543" t="str">
        <f>IF(AND('1C TSrécur20'!H$17&lt;&gt;0,'1C TSrécur20'!$C$12="OUI"),'1C TSrécur20'!$H$52/'1C TSrécur20'!H$17,"")</f>
        <v/>
      </c>
      <c r="AF779" s="543" t="str">
        <f>IF(AND('1C TSrécur20'!H$17&lt;&gt;0,'1C TSrécur20'!$C$12="OUI"),'1C TSrécur20'!$H$53/'1C TSrécur20'!H$17,"")</f>
        <v/>
      </c>
      <c r="AG779" s="543" t="str">
        <f>IF(AND('1C TSrécur20'!H$17&lt;&gt;0,'1C TSrécur20'!$C$12="OUI"),'1C TSrécur20'!$H$54/'1C TSrécur20'!H$17,"")</f>
        <v/>
      </c>
      <c r="AH779" s="543" t="str">
        <f>IF(AND('1C TSrécur20'!H$17&lt;&gt;0,'1C TSrécur20'!$C$12="OUI"),'1C TSrécur20'!$H$55/'1C TSrécur20'!H$17,"")</f>
        <v/>
      </c>
      <c r="AI779" s="543" t="str">
        <f>IF(AND('1C TSrécur20'!H$17&lt;&gt;0,'1C TSrécur20'!$C$12="OUI"),'1C TSrécur20'!$H$56/'1C TSrécur20'!H$17,"")</f>
        <v/>
      </c>
      <c r="AJ779" s="543" t="str">
        <f>IF(AND('1C TSrécur20'!H$17&lt;&gt;0,'1C TSrécur20'!$C$12="OUI"),'1C TSrécur20'!$H$57/'1C TSrécur20'!H$17,"")</f>
        <v/>
      </c>
      <c r="AK779" s="543">
        <f>IF(AND('1C TSrécur20'!H$17&lt;&gt;0,'1C TSrécur20'!$C$12="OUI"),'1C TSrécur20'!H$58/'1C TSrécur20'!H$17,0)</f>
        <v>0</v>
      </c>
      <c r="AL779" s="72">
        <f>IF(AND('1C TSrécur20'!$B$12&lt;&gt;"",'1C TSrécur20'!$C$12="OUI"),N779+AK779,N779)</f>
        <v>0</v>
      </c>
      <c r="AM779" s="344">
        <f t="shared" si="250"/>
        <v>0</v>
      </c>
      <c r="AN779" s="344">
        <f t="shared" si="251"/>
        <v>0</v>
      </c>
      <c r="AO779" s="345">
        <f t="shared" si="252"/>
        <v>0</v>
      </c>
      <c r="AP779" s="573">
        <f t="shared" si="253"/>
        <v>0</v>
      </c>
      <c r="AQ779" s="583">
        <f>IF(M779=0,0,AN779-AS779)</f>
        <v>0</v>
      </c>
      <c r="AR779" s="579"/>
      <c r="AS779" s="102"/>
      <c r="AT779" s="27" t="str">
        <f>IF('1C TSrécur20'!H$17*FICHE!$C$13&lt;J779,"Forfait limité à "&amp;FICHE!$C$13&amp;"€/jour","")</f>
        <v/>
      </c>
      <c r="AU779" s="592"/>
      <c r="AV779" s="824"/>
      <c r="AW779" s="824"/>
      <c r="AX779" s="824"/>
      <c r="AY779" s="824"/>
      <c r="AZ779" s="824"/>
      <c r="BA779" s="767"/>
      <c r="BB779" s="767"/>
      <c r="BC779" s="767"/>
      <c r="BD779" s="767"/>
      <c r="BE779" s="767"/>
      <c r="BF779" s="767"/>
      <c r="BG779" s="767"/>
      <c r="BH779" s="767"/>
      <c r="BI779" s="767"/>
      <c r="BJ779" s="767"/>
      <c r="BK779" s="767"/>
      <c r="BL779" s="767"/>
      <c r="BM779" s="767"/>
      <c r="BN779" s="767"/>
      <c r="BO779" s="767"/>
      <c r="BP779" s="767"/>
      <c r="BQ779" s="767"/>
      <c r="BR779" s="767"/>
      <c r="BS779" s="767"/>
      <c r="BT779" s="767"/>
      <c r="BU779" s="767"/>
      <c r="BV779" s="767"/>
      <c r="BW779" s="767"/>
      <c r="BX779" s="767"/>
      <c r="BY779" s="767"/>
      <c r="BZ779" s="767"/>
      <c r="CA779" s="767"/>
      <c r="CB779" s="767"/>
      <c r="CC779" s="767"/>
      <c r="CD779" s="767"/>
      <c r="CE779" s="767"/>
      <c r="CF779" s="767"/>
      <c r="CG779" s="767"/>
      <c r="CH779" s="767"/>
      <c r="CI779" s="767"/>
      <c r="CJ779" s="767"/>
      <c r="CK779" s="767"/>
      <c r="CL779" s="767"/>
      <c r="CM779" s="767"/>
      <c r="CN779" s="767"/>
      <c r="CO779" s="767"/>
      <c r="CP779" s="767"/>
      <c r="CQ779" s="767"/>
      <c r="CR779" s="767"/>
      <c r="CS779" s="767"/>
      <c r="CT779" s="767"/>
      <c r="CU779" s="767"/>
      <c r="CV779" s="767"/>
      <c r="CW779" s="767"/>
      <c r="CX779" s="767"/>
      <c r="CY779" s="767"/>
      <c r="CZ779" s="767"/>
      <c r="DA779" s="767"/>
      <c r="DB779" s="767"/>
      <c r="DC779" s="767"/>
      <c r="DD779" s="767"/>
      <c r="DE779" s="767"/>
      <c r="DF779" s="767"/>
      <c r="DG779" s="767"/>
      <c r="DH779" s="767"/>
      <c r="DI779" s="767"/>
      <c r="DJ779" s="767"/>
      <c r="DK779" s="767"/>
      <c r="DL779" s="767"/>
      <c r="DM779" s="767"/>
      <c r="DN779" s="767"/>
      <c r="DO779" s="767"/>
      <c r="DP779" s="767"/>
      <c r="DQ779" s="767"/>
      <c r="DR779" s="767"/>
      <c r="DS779" s="767"/>
      <c r="DT779" s="767"/>
      <c r="DU779" s="767"/>
      <c r="DV779" s="767"/>
      <c r="DW779" s="767"/>
      <c r="DX779" s="767"/>
      <c r="DY779" s="767"/>
      <c r="DZ779" s="767"/>
      <c r="EA779" s="767"/>
      <c r="EB779" s="767"/>
      <c r="EC779" s="767"/>
      <c r="ED779" s="767"/>
      <c r="EE779" s="767"/>
      <c r="EF779" s="767"/>
      <c r="EG779" s="767"/>
      <c r="EH779" s="767"/>
      <c r="EI779" s="767"/>
      <c r="EJ779" s="767"/>
      <c r="EK779" s="767"/>
      <c r="EL779" s="767"/>
      <c r="EM779" s="767"/>
      <c r="EN779" s="767"/>
      <c r="EO779" s="767"/>
      <c r="EP779" s="767"/>
      <c r="EQ779" s="767"/>
      <c r="ER779" s="767"/>
      <c r="ES779" s="767"/>
      <c r="ET779" s="767"/>
      <c r="EU779" s="767"/>
      <c r="EV779" s="767"/>
      <c r="EW779" s="767"/>
      <c r="EX779" s="767"/>
      <c r="EY779" s="767"/>
      <c r="EZ779" s="767"/>
      <c r="FA779" s="767"/>
      <c r="FB779" s="767"/>
      <c r="FC779" s="767"/>
      <c r="FD779" s="767"/>
      <c r="FE779" s="767"/>
      <c r="FF779" s="767"/>
      <c r="FG779" s="767"/>
      <c r="FH779" s="767"/>
      <c r="FI779" s="767"/>
      <c r="FJ779" s="767"/>
      <c r="FK779" s="767"/>
      <c r="FL779" s="767"/>
      <c r="FM779" s="767"/>
      <c r="FN779" s="767"/>
      <c r="FO779" s="767"/>
      <c r="FP779" s="767"/>
      <c r="FQ779" s="767"/>
      <c r="FR779" s="767"/>
      <c r="FS779" s="767"/>
      <c r="FT779" s="767"/>
      <c r="FU779" s="767"/>
      <c r="FV779" s="767"/>
      <c r="FW779" s="767"/>
      <c r="FX779" s="767"/>
      <c r="FY779" s="767"/>
      <c r="FZ779" s="767"/>
      <c r="GA779" s="767"/>
      <c r="GB779" s="767"/>
      <c r="GC779" s="767"/>
      <c r="GD779" s="767"/>
      <c r="GE779" s="767"/>
      <c r="GF779" s="767"/>
      <c r="GG779" s="767"/>
      <c r="GH779" s="767"/>
      <c r="GI779" s="767"/>
      <c r="GJ779" s="767"/>
      <c r="GK779" s="767"/>
      <c r="GL779" s="767"/>
      <c r="GM779" s="767"/>
      <c r="GN779" s="767"/>
      <c r="GO779" s="767"/>
      <c r="GP779" s="767"/>
      <c r="GQ779" s="767"/>
      <c r="GR779" s="767"/>
      <c r="GS779" s="767"/>
      <c r="GT779" s="767"/>
      <c r="GU779" s="767"/>
      <c r="GV779" s="767"/>
      <c r="GW779" s="767"/>
      <c r="GX779" s="767"/>
      <c r="GY779" s="767"/>
      <c r="GZ779" s="767"/>
      <c r="HA779" s="767"/>
      <c r="HB779" s="767"/>
      <c r="HC779" s="767"/>
    </row>
    <row r="780" spans="1:211" s="864" customFormat="1" ht="13.9" hidden="1" customHeight="1">
      <c r="A780" s="307"/>
      <c r="B780" s="351"/>
      <c r="C780" s="971" t="str">
        <f>IF('1C TSrécur20'!I$17&lt;&gt;0,'1C TSrécur20'!$B$12,"")</f>
        <v/>
      </c>
      <c r="D780" s="972"/>
      <c r="E780" s="973"/>
      <c r="F780" s="93" t="str">
        <f>IF(AND($C780='1C TSrécur20'!$B$12,'1C TSrécur20'!$B$16="récurrentes",'1C TSrécur20'!$I$17&lt;&gt;""),'1C TSrécur20'!$I$21,"")</f>
        <v/>
      </c>
      <c r="G780" s="863"/>
      <c r="H780" s="745">
        <v>0.21</v>
      </c>
      <c r="I780" s="747">
        <v>1</v>
      </c>
      <c r="J780" s="312"/>
      <c r="K780" s="680">
        <f t="shared" si="191"/>
        <v>0</v>
      </c>
      <c r="L780" s="527">
        <f>IF(OR('1C TSrécur20'!$B$12="",'1C TSrécur20'!I$30=0),0,IF(AND('1C TSrécur20'!$B$12&lt;&gt;"",$K$2="Pôle",'1C TSrécur20'!$C$12="OUI"),(('1C TSrécur20'!I$22+'1C TSrécur20'!I$23+'1C TSrécur20'!I$24+'1C TSrécur20'!I$25+'1C TSrécur20'!I$29)/'1C TSrécur20'!I$17),IF(AND('1C TSrécur20'!$B$12&lt;&gt;"",$K$2="Pôle",'1C TSrécur20'!$C$12="NON"),(('1C TSrécur20'!I$22+'1C TSrécur20'!I$23+'1C TSrécur20'!I$24+'1C TSrécur20'!I$25+'1C TSrécur20'!I$29)/'1C TSrécur20'!I$30),IF(AND('1C TSrécur20'!$B$12&lt;&gt;"",$K$2&lt;&gt;"Pôle",'1C TSrécur20'!$C$12="OUI"),(('1C TSrécur20'!I$22+'1C TSrécur20'!I$23+'1C TSrécur20'!I$24+'1C TSrécur20'!I$25+'1C TSrécur20'!I$26+'1C TSrécur20'!I$27+'1C TSrécur20'!I$28+'1C TSrécur20'!I$29)/'1C TSrécur20'!I$17),IF(AND('1C TSrécur20'!$B$12&lt;&gt;"",$K$2&lt;&gt;"Pôle",'1C TSrécur20'!$C$12="NON"),(('1C TSrécur20'!I$22+'1C TSrécur20'!I$23+'1C TSrécur20'!I$24+'1C TSrécur20'!I$25+'1C TSrécur20'!I$26+'1C TSrécur20'!I$27+'1C TSrécur20'!I$28+'1C TSrécur20'!I$29)/'1C TSrécur20'!I$30))))))</f>
        <v>0</v>
      </c>
      <c r="M780" s="527">
        <f>IF(OR('1C TSrécur20'!$B$12="",'1C TSrécur20'!I$30=0),0,IF(AND('1C TSrécur20'!$B$12&lt;&gt;"",$K$2="Pôle",'1C TSrécur20'!$C$12="OUI"),(('1C TSrécur20'!I$26+'1C TSrécur20'!I$27+'1C TSrécur20'!I$28)/'1C TSrécur20'!I$17),IF(AND('1C TSrécur20'!$B$12&lt;&gt;"",$K$2="Pôle",'1C TSrécur20'!$C$12="NON"),(('1C TSrécur20'!I$26+'1C TSrécur20'!I$27+'1C TSrécur20'!I$28)/'1C TSrécur20'!I$30),IF(AND('1C TSrécur20'!$B$12&lt;&gt;"",$K$2&lt;&gt;"Pôle"),0))))</f>
        <v>0</v>
      </c>
      <c r="N780" s="527">
        <f>IF(AND('1C TSrécur20'!$I$17&lt;&gt;0,'1C TSrécur20'!$I$30&lt;&gt;0),L780+M780,0)</f>
        <v>0</v>
      </c>
      <c r="O780" s="542" t="str">
        <f>IF(AND('1C TSrécur20'!I$17&lt;&gt;0,'1C TSrécur20'!$C$12="OUI"),'1C TSrécur20'!I$36/'1C TSrécur20'!I$17,"")</f>
        <v/>
      </c>
      <c r="P780" s="543" t="str">
        <f>IF(AND('1C TSrécur20'!I$17&lt;&gt;0,'1C TSrécur20'!$C$12="OUI"),'1C TSrécur20'!$I$37/'1C TSrécur20'!I$17,"")</f>
        <v/>
      </c>
      <c r="Q780" s="543" t="str">
        <f>IF(AND('1C TSrécur20'!I$17&lt;&gt;0,'1C TSrécur20'!$C$12="OUI"),'1C TSrécur20'!$I$38/'1C TSrécur20'!I$17,"")</f>
        <v/>
      </c>
      <c r="R780" s="543" t="str">
        <f>IF(AND('1C TSrécur20'!I$17&lt;&gt;0,'1C TSrécur20'!$C$12="OUI"),'1C TSrécur20'!$I$39/'1C TSrécur20'!I$17,"")</f>
        <v/>
      </c>
      <c r="S780" s="543" t="str">
        <f>IF(AND('1C TSrécur20'!I$17&lt;&gt;0,'1C TSrécur20'!$C$12="OUI"),'1C TSrécur20'!$I$40/'1C TSrécur20'!I$17,"")</f>
        <v/>
      </c>
      <c r="T780" s="543" t="str">
        <f>IF(AND('1C TSrécur20'!I$17&lt;&gt;0,'1C TSrécur20'!$C$12="OUI"),'1C TSrécur20'!$I$41/'1C TSrécur20'!I$17,"")</f>
        <v/>
      </c>
      <c r="U780" s="543" t="str">
        <f>IF(AND('1C TSrécur20'!I$17&lt;&gt;0,'1C TSrécur20'!$C$12="OUI"),'1C TSrécur20'!$I$42/'1C TSrécur20'!I$17,"")</f>
        <v/>
      </c>
      <c r="V780" s="543" t="str">
        <f>IF(AND('1C TSrécur20'!I$17&lt;&gt;0,'1C TSrécur20'!$C$12="OUI"),'1C TSrécur20'!$I$43/'1C TSrécur20'!I$17,"")</f>
        <v/>
      </c>
      <c r="W780" s="543" t="str">
        <f>IF(AND('1C TSrécur20'!I$17&lt;&gt;0,'1C TSrécur20'!$C$12="OUI"),'1C TSrécur20'!$I$44/'1C TSrécur20'!I$17,"")</f>
        <v/>
      </c>
      <c r="X780" s="543" t="str">
        <f>IF(AND('1C TSrécur20'!I$17&lt;&gt;0,'1C TSrécur20'!$C$12="OUI"),'1C TSrécur20'!$I$45/'1C TSrécur20'!I$17,"")</f>
        <v/>
      </c>
      <c r="Y780" s="543" t="str">
        <f>IF(AND('1C TSrécur20'!I$17&lt;&gt;0,'1C TSrécur20'!$C$12="OUI"),'1C TSrécur20'!$I$46/'1C TSrécur20'!I$17,"")</f>
        <v/>
      </c>
      <c r="Z780" s="543" t="str">
        <f>IF(AND('1C TSrécur20'!I$17&lt;&gt;0,'1C TSrécur20'!$C$12="OUI"),'1C TSrécur20'!$I$47/'1C TSrécur20'!I$17,"")</f>
        <v/>
      </c>
      <c r="AA780" s="543" t="str">
        <f>IF(AND('1C TSrécur20'!I$17&lt;&gt;0,'1C TSrécur20'!$C$12="OUI"),'1C TSrécur20'!$I$48/'1C TSrécur20'!I$17,"")</f>
        <v/>
      </c>
      <c r="AB780" s="543" t="str">
        <f>IF(AND('1C TSrécur20'!I$17&lt;&gt;0,'1C TSrécur20'!$C$12="OUI"),'1C TSrécur20'!$I$49/'1C TSrécur20'!I$17,"")</f>
        <v/>
      </c>
      <c r="AC780" s="543" t="str">
        <f>IF(AND('1C TSrécur20'!I$17&lt;&gt;0,'1C TSrécur20'!$C$12="OUI"),'1C TSrécur20'!$I$50/'1C TSrécur20'!I$17,"")</f>
        <v/>
      </c>
      <c r="AD780" s="543" t="str">
        <f>IF(AND('1C TSrécur20'!I$17&lt;&gt;0,'1C TSrécur20'!$C$12="OUI"),'1C TSrécur20'!$I$51/'1C TSrécur20'!I$17,"")</f>
        <v/>
      </c>
      <c r="AE780" s="543" t="str">
        <f>IF(AND('1C TSrécur20'!I$17&lt;&gt;0,'1C TSrécur20'!$C$12="OUI"),'1C TSrécur20'!$I$52/'1C TSrécur20'!I$17,"")</f>
        <v/>
      </c>
      <c r="AF780" s="543" t="str">
        <f>IF(AND('1C TSrécur20'!I$17&lt;&gt;0,'1C TSrécur20'!$C$12="OUI"),'1C TSrécur20'!$I$53/'1C TSrécur20'!I$17,"")</f>
        <v/>
      </c>
      <c r="AG780" s="543" t="str">
        <f>IF(AND('1C TSrécur20'!I$17&lt;&gt;0,'1C TSrécur20'!$C$12="OUI"),'1C TSrécur20'!$I$54/'1C TSrécur20'!I$17,"")</f>
        <v/>
      </c>
      <c r="AH780" s="543" t="str">
        <f>IF(AND('1C TSrécur20'!I$17&lt;&gt;0,'1C TSrécur20'!$C$12="OUI"),'1C TSrécur20'!$I$55/'1C TSrécur20'!I$17,"")</f>
        <v/>
      </c>
      <c r="AI780" s="543" t="str">
        <f>IF(AND('1C TSrécur20'!I$17&lt;&gt;0,'1C TSrécur20'!$C$12="OUI"),'1C TSrécur20'!$I$56/'1C TSrécur20'!I$17,"")</f>
        <v/>
      </c>
      <c r="AJ780" s="543" t="str">
        <f>IF(AND('1C TSrécur20'!I$17&lt;&gt;0,'1C TSrécur20'!$C$12="OUI"),'1C TSrécur20'!$I$57/'1C TSrécur20'!I$17,"")</f>
        <v/>
      </c>
      <c r="AK780" s="543">
        <f>IF(AND('1C TSrécur20'!I$17&lt;&gt;0,'1C TSrécur20'!$C$12="OUI"),'1C TSrécur20'!I$58/'1C TSrécur20'!I$17,0)</f>
        <v>0</v>
      </c>
      <c r="AL780" s="72">
        <f>IF(AND('1C TSrécur20'!$B$12&lt;&gt;"",'1C TSrécur20'!$C$12="OUI"),N780+AK780,N780)</f>
        <v>0</v>
      </c>
      <c r="AM780" s="344">
        <f t="shared" si="250"/>
        <v>0</v>
      </c>
      <c r="AN780" s="344">
        <f t="shared" si="251"/>
        <v>0</v>
      </c>
      <c r="AO780" s="345">
        <f t="shared" si="252"/>
        <v>0</v>
      </c>
      <c r="AP780" s="573">
        <f t="shared" si="253"/>
        <v>0</v>
      </c>
      <c r="AQ780" s="583">
        <f>IF(M780=0,0,AN780-AS780)</f>
        <v>0</v>
      </c>
      <c r="AR780" s="579"/>
      <c r="AS780" s="102"/>
      <c r="AT780" s="27" t="str">
        <f>IF('1C TSrécur20'!I$17*FICHE!$C$13&lt;J780,"Forfait limité à "&amp;FICHE!$C$13&amp;"€/jour","")</f>
        <v/>
      </c>
      <c r="AU780" s="592"/>
      <c r="AV780" s="824"/>
      <c r="AW780" s="824"/>
      <c r="AX780" s="824"/>
      <c r="AY780" s="824"/>
      <c r="AZ780" s="824"/>
      <c r="BA780" s="767"/>
      <c r="BB780" s="767"/>
      <c r="BC780" s="767"/>
      <c r="BD780" s="767"/>
      <c r="BE780" s="767"/>
      <c r="BF780" s="767"/>
      <c r="BG780" s="767"/>
      <c r="BH780" s="767"/>
      <c r="BI780" s="767"/>
      <c r="BJ780" s="767"/>
      <c r="BK780" s="767"/>
      <c r="BL780" s="767"/>
      <c r="BM780" s="767"/>
      <c r="BN780" s="767"/>
      <c r="BO780" s="767"/>
      <c r="BP780" s="767"/>
      <c r="BQ780" s="767"/>
      <c r="BR780" s="767"/>
      <c r="BS780" s="767"/>
      <c r="BT780" s="767"/>
      <c r="BU780" s="767"/>
      <c r="BV780" s="767"/>
      <c r="BW780" s="767"/>
      <c r="BX780" s="767"/>
      <c r="BY780" s="767"/>
      <c r="BZ780" s="767"/>
      <c r="CA780" s="767"/>
      <c r="CB780" s="767"/>
      <c r="CC780" s="767"/>
      <c r="CD780" s="767"/>
      <c r="CE780" s="767"/>
      <c r="CF780" s="767"/>
      <c r="CG780" s="767"/>
      <c r="CH780" s="767"/>
      <c r="CI780" s="767"/>
      <c r="CJ780" s="767"/>
      <c r="CK780" s="767"/>
      <c r="CL780" s="767"/>
      <c r="CM780" s="767"/>
      <c r="CN780" s="767"/>
      <c r="CO780" s="767"/>
      <c r="CP780" s="767"/>
      <c r="CQ780" s="767"/>
      <c r="CR780" s="767"/>
      <c r="CS780" s="767"/>
      <c r="CT780" s="767"/>
      <c r="CU780" s="767"/>
      <c r="CV780" s="767"/>
      <c r="CW780" s="767"/>
      <c r="CX780" s="767"/>
      <c r="CY780" s="767"/>
      <c r="CZ780" s="767"/>
      <c r="DA780" s="767"/>
      <c r="DB780" s="767"/>
      <c r="DC780" s="767"/>
      <c r="DD780" s="767"/>
      <c r="DE780" s="767"/>
      <c r="DF780" s="767"/>
      <c r="DG780" s="767"/>
      <c r="DH780" s="767"/>
      <c r="DI780" s="767"/>
      <c r="DJ780" s="767"/>
      <c r="DK780" s="767"/>
      <c r="DL780" s="767"/>
      <c r="DM780" s="767"/>
      <c r="DN780" s="767"/>
      <c r="DO780" s="767"/>
      <c r="DP780" s="767"/>
      <c r="DQ780" s="767"/>
      <c r="DR780" s="767"/>
      <c r="DS780" s="767"/>
      <c r="DT780" s="767"/>
      <c r="DU780" s="767"/>
      <c r="DV780" s="767"/>
      <c r="DW780" s="767"/>
      <c r="DX780" s="767"/>
      <c r="DY780" s="767"/>
      <c r="DZ780" s="767"/>
      <c r="EA780" s="767"/>
      <c r="EB780" s="767"/>
      <c r="EC780" s="767"/>
      <c r="ED780" s="767"/>
      <c r="EE780" s="767"/>
      <c r="EF780" s="767"/>
      <c r="EG780" s="767"/>
      <c r="EH780" s="767"/>
      <c r="EI780" s="767"/>
      <c r="EJ780" s="767"/>
      <c r="EK780" s="767"/>
      <c r="EL780" s="767"/>
      <c r="EM780" s="767"/>
      <c r="EN780" s="767"/>
      <c r="EO780" s="767"/>
      <c r="EP780" s="767"/>
      <c r="EQ780" s="767"/>
      <c r="ER780" s="767"/>
      <c r="ES780" s="767"/>
      <c r="ET780" s="767"/>
      <c r="EU780" s="767"/>
      <c r="EV780" s="767"/>
      <c r="EW780" s="767"/>
      <c r="EX780" s="767"/>
      <c r="EY780" s="767"/>
      <c r="EZ780" s="767"/>
      <c r="FA780" s="767"/>
      <c r="FB780" s="767"/>
      <c r="FC780" s="767"/>
      <c r="FD780" s="767"/>
      <c r="FE780" s="767"/>
      <c r="FF780" s="767"/>
      <c r="FG780" s="767"/>
      <c r="FH780" s="767"/>
      <c r="FI780" s="767"/>
      <c r="FJ780" s="767"/>
      <c r="FK780" s="767"/>
      <c r="FL780" s="767"/>
      <c r="FM780" s="767"/>
      <c r="FN780" s="767"/>
      <c r="FO780" s="767"/>
      <c r="FP780" s="767"/>
      <c r="FQ780" s="767"/>
      <c r="FR780" s="767"/>
      <c r="FS780" s="767"/>
      <c r="FT780" s="767"/>
      <c r="FU780" s="767"/>
      <c r="FV780" s="767"/>
      <c r="FW780" s="767"/>
      <c r="FX780" s="767"/>
      <c r="FY780" s="767"/>
      <c r="FZ780" s="767"/>
      <c r="GA780" s="767"/>
      <c r="GB780" s="767"/>
      <c r="GC780" s="767"/>
      <c r="GD780" s="767"/>
      <c r="GE780" s="767"/>
      <c r="GF780" s="767"/>
      <c r="GG780" s="767"/>
      <c r="GH780" s="767"/>
      <c r="GI780" s="767"/>
      <c r="GJ780" s="767"/>
      <c r="GK780" s="767"/>
      <c r="GL780" s="767"/>
      <c r="GM780" s="767"/>
      <c r="GN780" s="767"/>
      <c r="GO780" s="767"/>
      <c r="GP780" s="767"/>
      <c r="GQ780" s="767"/>
      <c r="GR780" s="767"/>
      <c r="GS780" s="767"/>
      <c r="GT780" s="767"/>
      <c r="GU780" s="767"/>
      <c r="GV780" s="767"/>
      <c r="GW780" s="767"/>
      <c r="GX780" s="767"/>
      <c r="GY780" s="767"/>
      <c r="GZ780" s="767"/>
      <c r="HA780" s="767"/>
      <c r="HB780" s="767"/>
      <c r="HC780" s="767"/>
    </row>
    <row r="781" spans="1:211" s="864" customFormat="1" ht="13.9" hidden="1" customHeight="1">
      <c r="A781" s="307"/>
      <c r="B781" s="351"/>
      <c r="C781" s="971" t="str">
        <f>IF('1C TSrécur20'!J$17&lt;&gt;0,'1C TSrécur20'!$B$12,"")</f>
        <v/>
      </c>
      <c r="D781" s="972"/>
      <c r="E781" s="973"/>
      <c r="F781" s="93" t="str">
        <f>IF(AND($C781='1C TSrécur20'!$B$12,'1C TSrécur20'!$B$16="récurrentes",'1C TSrécur20'!K$17&lt;&gt;""),'1C TSrécur20'!K$21,"")</f>
        <v/>
      </c>
      <c r="G781" s="863"/>
      <c r="H781" s="745">
        <v>0.21</v>
      </c>
      <c r="I781" s="747">
        <v>1</v>
      </c>
      <c r="J781" s="312"/>
      <c r="K781" s="680">
        <f t="shared" si="191"/>
        <v>0</v>
      </c>
      <c r="L781" s="527">
        <f>IF(OR('1C TSrécur20'!$B$12="",'1C TSrécur20'!J$30=0),0,IF(AND('1C TSrécur20'!$B$12&lt;&gt;"",$K$2="Pôle",'1C TSrécur20'!$C$12="OUI"),(('1C TSrécur20'!J$22+'1C TSrécur20'!J$23+'1C TSrécur20'!J$24+'1C TSrécur20'!J$25+'1C TSrécur20'!J$29)/'1C TSrécur20'!J$17),IF(AND('1C TSrécur20'!$B$12&lt;&gt;"",$K$2="Pôle",'1C TSrécur20'!$C$12="NON"),(('1C TSrécur20'!J$22+'1C TSrécur20'!J$23+'1C TSrécur20'!J$24+'1C TSrécur20'!J$25+'1C TSrécur20'!J$29)/'1C TSrécur20'!J$30),IF(AND('1C TSrécur20'!$B$12&lt;&gt;"",$K$2&lt;&gt;"Pôle",'1C TSrécur20'!$C$12="OUI"),(('1C TSrécur20'!J$22+'1C TSrécur20'!J$23+'1C TSrécur20'!J$24+'1C TSrécur20'!J$25+'1C TSrécur20'!J$26+'1C TSrécur20'!J$27+'1C TSrécur20'!J$28+'1C TSrécur20'!J$29)/'1C TSrécur20'!J$17),IF(AND('1C TSrécur20'!$B$12&lt;&gt;"",$K$2&lt;&gt;"Pôle",'1C TSrécur20'!$C$12="NON"),(('1C TSrécur20'!J$22+'1C TSrécur20'!J$23+'1C TSrécur20'!J$24+'1C TSrécur20'!J$25+'1C TSrécur20'!J$26+'1C TSrécur20'!J$27+'1C TSrécur20'!J$28+'1C TSrécur20'!J$29)/'1C TSrécur20'!J$30))))))</f>
        <v>0</v>
      </c>
      <c r="M781" s="527">
        <f>IF(OR('1C TSrécur20'!$B$12="",'1C TSrécur20'!J$30=0),0,IF(AND('1C TSrécur20'!$B$12&lt;&gt;"",$K$2="Pôle",'1C TSrécur20'!$C$12="OUI"),(('1C TSrécur20'!J$26+'1C TSrécur20'!J$27+'1C TSrécur20'!J$28)/'1C TSrécur20'!J$17),IF(AND('1C TSrécur20'!$B$12&lt;&gt;"",$K$2="Pôle",'1C TSrécur20'!$C$12="NON"),(('1C TSrécur20'!J$26+'1C TSrécur20'!J$27+'1C TSrécur20'!J$28)/'1C TSrécur20'!J$30),IF(AND('1C TSrécur20'!$B$12&lt;&gt;"",$K$2&lt;&gt;"Pôle"),0))))</f>
        <v>0</v>
      </c>
      <c r="N781" s="527">
        <f>IF(AND('1C TSrécur20'!$J$17&lt;&gt;0,'1C TSrécur20'!$J$30&lt;&gt;0),L781+M781,0)</f>
        <v>0</v>
      </c>
      <c r="O781" s="542" t="str">
        <f>IF(AND('1C TSrécur20'!J$17&lt;&gt;0,'1C TSrécur20'!$C$12="OUI"),'1C TSrécur20'!J$36/'1C TSrécur20'!J$17,"")</f>
        <v/>
      </c>
      <c r="P781" s="543" t="str">
        <f>IF(AND('1C TSrécur20'!J$17&lt;&gt;0,'1C TSrécur20'!$C$12="OUI"),'1C TSrécur20'!$J$37/'1C TSrécur20'!J$17,"")</f>
        <v/>
      </c>
      <c r="Q781" s="543" t="str">
        <f>IF(AND('1C TSrécur20'!J$17&lt;&gt;0,'1C TSrécur20'!$C$12="OUI"),'1C TSrécur20'!$J$38/'1C TSrécur20'!J$17,"")</f>
        <v/>
      </c>
      <c r="R781" s="543" t="str">
        <f>IF(AND('1C TSrécur20'!J$17&lt;&gt;0,'1C TSrécur20'!$C$12="OUI"),'1C TSrécur20'!$J$39/'1C TSrécur20'!J$17,"")</f>
        <v/>
      </c>
      <c r="S781" s="543" t="str">
        <f>IF(AND('1C TSrécur20'!J$17&lt;&gt;0,'1C TSrécur20'!$C$12="OUI"),'1C TSrécur20'!$J$40/'1C TSrécur20'!J$17,"")</f>
        <v/>
      </c>
      <c r="T781" s="543" t="str">
        <f>IF(AND('1C TSrécur20'!J$17&lt;&gt;0,'1C TSrécur20'!$C$12="OUI"),'1C TSrécur20'!$J$41/'1C TSrécur20'!J$17,"")</f>
        <v/>
      </c>
      <c r="U781" s="543" t="str">
        <f>IF(AND('1C TSrécur20'!J$17&lt;&gt;0,'1C TSrécur20'!$C$12="OUI"),'1C TSrécur20'!$J$42/'1C TSrécur20'!J$17,"")</f>
        <v/>
      </c>
      <c r="V781" s="543" t="str">
        <f>IF(AND('1C TSrécur20'!J$17&lt;&gt;0,'1C TSrécur20'!$C$12="OUI"),'1C TSrécur20'!$J$43/'1C TSrécur20'!J$17,"")</f>
        <v/>
      </c>
      <c r="W781" s="543" t="str">
        <f>IF(AND('1C TSrécur20'!J$17&lt;&gt;0,'1C TSrécur20'!$C$12="OUI"),'1C TSrécur20'!$J$44/'1C TSrécur20'!J$17,"")</f>
        <v/>
      </c>
      <c r="X781" s="543" t="str">
        <f>IF(AND('1C TSrécur20'!J$17&lt;&gt;0,'1C TSrécur20'!$C$12="OUI"),'1C TSrécur20'!$J$45/'1C TSrécur20'!J$17,"")</f>
        <v/>
      </c>
      <c r="Y781" s="543" t="str">
        <f>IF(AND('1C TSrécur20'!J$17&lt;&gt;0,'1C TSrécur20'!$C$12="OUI"),'1C TSrécur20'!$J$46/'1C TSrécur20'!J$17,"")</f>
        <v/>
      </c>
      <c r="Z781" s="543" t="str">
        <f>IF(AND('1C TSrécur20'!J$17&lt;&gt;0,'1C TSrécur20'!$C$12="OUI"),'1C TSrécur20'!$J$47/'1C TSrécur20'!J$17,"")</f>
        <v/>
      </c>
      <c r="AA781" s="543" t="str">
        <f>IF(AND('1C TSrécur20'!J$17&lt;&gt;0,'1C TSrécur20'!$C$12="OUI"),'1C TSrécur20'!$J$48/'1C TSrécur20'!J$17,"")</f>
        <v/>
      </c>
      <c r="AB781" s="543" t="str">
        <f>IF(AND('1C TSrécur20'!J$17&lt;&gt;0,'1C TSrécur20'!$C$12="OUI"),'1C TSrécur20'!$J$49/'1C TSrécur20'!J$17,"")</f>
        <v/>
      </c>
      <c r="AC781" s="543" t="str">
        <f>IF(AND('1C TSrécur20'!J$17&lt;&gt;0,'1C TSrécur20'!$C$12="OUI"),'1C TSrécur20'!$J$50/'1C TSrécur20'!J$17,"")</f>
        <v/>
      </c>
      <c r="AD781" s="543" t="str">
        <f>IF(AND('1C TSrécur20'!J$17&lt;&gt;0,'1C TSrécur20'!$C$12="OUI"),'1C TSrécur20'!$J$51/'1C TSrécur20'!J$17,"")</f>
        <v/>
      </c>
      <c r="AE781" s="543" t="str">
        <f>IF(AND('1C TSrécur20'!J$17&lt;&gt;0,'1C TSrécur20'!$C$12="OUI"),'1C TSrécur20'!$J$52/'1C TSrécur20'!J$17,"")</f>
        <v/>
      </c>
      <c r="AF781" s="543" t="str">
        <f>IF(AND('1C TSrécur20'!J$17&lt;&gt;0,'1C TSrécur20'!$C$12="OUI"),'1C TSrécur20'!$J$53/'1C TSrécur20'!J$17,"")</f>
        <v/>
      </c>
      <c r="AG781" s="543" t="str">
        <f>IF(AND('1C TSrécur20'!J$17&lt;&gt;0,'1C TSrécur20'!$C$12="OUI"),'1C TSrécur20'!$J$54/'1C TSrécur20'!J$17,"")</f>
        <v/>
      </c>
      <c r="AH781" s="543" t="str">
        <f>IF(AND('1C TSrécur20'!J$17&lt;&gt;0,'1C TSrécur20'!$C$12="OUI"),'1C TSrécur20'!$J$55/'1C TSrécur20'!J$17,"")</f>
        <v/>
      </c>
      <c r="AI781" s="543" t="str">
        <f>IF(AND('1C TSrécur20'!J$17&lt;&gt;0,'1C TSrécur20'!$C$12="OUI"),'1C TSrécur20'!$J$56/'1C TSrécur20'!J$17,"")</f>
        <v/>
      </c>
      <c r="AJ781" s="543" t="str">
        <f>IF(AND('1C TSrécur20'!J$17&lt;&gt;0,'1C TSrécur20'!$C$12="OUI"),'1C TSrécur20'!$J$57/'1C TSrécur20'!J$17,"")</f>
        <v/>
      </c>
      <c r="AK781" s="543">
        <f>IF(AND('1C TSrécur20'!J$17&lt;&gt;0,'1C TSrécur20'!$C$12="OUI"),'1C TSrécur20'!J$58/'1C TSrécur20'!J$17,0)</f>
        <v>0</v>
      </c>
      <c r="AL781" s="72">
        <f>IF(AND('1C TSrécur20'!$B$12&lt;&gt;"",'1C TSrécur20'!$C$12="OUI"),N781+AK781,N781)</f>
        <v>0</v>
      </c>
      <c r="AM781" s="344">
        <f t="shared" si="250"/>
        <v>0</v>
      </c>
      <c r="AN781" s="344">
        <f t="shared" si="251"/>
        <v>0</v>
      </c>
      <c r="AO781" s="345">
        <f t="shared" si="252"/>
        <v>0</v>
      </c>
      <c r="AP781" s="573">
        <f t="shared" si="253"/>
        <v>0</v>
      </c>
      <c r="AQ781" s="583">
        <f t="shared" ref="AQ781:AQ797" si="254">IF(M781=0,0,AN781-AS781)</f>
        <v>0</v>
      </c>
      <c r="AR781" s="579"/>
      <c r="AS781" s="102"/>
      <c r="AT781" s="27" t="str">
        <f>IF('1C TSrécur20'!J$17*FICHE!$C$13&lt;J781,"Forfait limité à "&amp;FICHE!$C$13&amp;"€/jour","")</f>
        <v/>
      </c>
      <c r="AU781" s="592"/>
      <c r="AV781" s="824"/>
      <c r="AW781" s="824"/>
      <c r="AX781" s="824"/>
      <c r="AY781" s="824"/>
      <c r="AZ781" s="824"/>
      <c r="BA781" s="767"/>
      <c r="BB781" s="767"/>
      <c r="BC781" s="767"/>
      <c r="BD781" s="767"/>
      <c r="BE781" s="767"/>
      <c r="BF781" s="767"/>
      <c r="BG781" s="767"/>
      <c r="BH781" s="767"/>
      <c r="BI781" s="767"/>
      <c r="BJ781" s="767"/>
      <c r="BK781" s="767"/>
      <c r="BL781" s="767"/>
      <c r="BM781" s="767"/>
      <c r="BN781" s="767"/>
      <c r="BO781" s="767"/>
      <c r="BP781" s="767"/>
      <c r="BQ781" s="767"/>
      <c r="BR781" s="767"/>
      <c r="BS781" s="767"/>
      <c r="BT781" s="767"/>
      <c r="BU781" s="767"/>
      <c r="BV781" s="767"/>
      <c r="BW781" s="767"/>
      <c r="BX781" s="767"/>
      <c r="BY781" s="767"/>
      <c r="BZ781" s="767"/>
      <c r="CA781" s="767"/>
      <c r="CB781" s="767"/>
      <c r="CC781" s="767"/>
      <c r="CD781" s="767"/>
      <c r="CE781" s="767"/>
      <c r="CF781" s="767"/>
      <c r="CG781" s="767"/>
      <c r="CH781" s="767"/>
      <c r="CI781" s="767"/>
      <c r="CJ781" s="767"/>
      <c r="CK781" s="767"/>
      <c r="CL781" s="767"/>
      <c r="CM781" s="767"/>
      <c r="CN781" s="767"/>
      <c r="CO781" s="767"/>
      <c r="CP781" s="767"/>
      <c r="CQ781" s="767"/>
      <c r="CR781" s="767"/>
      <c r="CS781" s="767"/>
      <c r="CT781" s="767"/>
      <c r="CU781" s="767"/>
      <c r="CV781" s="767"/>
      <c r="CW781" s="767"/>
      <c r="CX781" s="767"/>
      <c r="CY781" s="767"/>
      <c r="CZ781" s="767"/>
      <c r="DA781" s="767"/>
      <c r="DB781" s="767"/>
      <c r="DC781" s="767"/>
      <c r="DD781" s="767"/>
      <c r="DE781" s="767"/>
      <c r="DF781" s="767"/>
      <c r="DG781" s="767"/>
      <c r="DH781" s="767"/>
      <c r="DI781" s="767"/>
      <c r="DJ781" s="767"/>
      <c r="DK781" s="767"/>
      <c r="DL781" s="767"/>
      <c r="DM781" s="767"/>
      <c r="DN781" s="767"/>
      <c r="DO781" s="767"/>
      <c r="DP781" s="767"/>
      <c r="DQ781" s="767"/>
      <c r="DR781" s="767"/>
      <c r="DS781" s="767"/>
      <c r="DT781" s="767"/>
      <c r="DU781" s="767"/>
      <c r="DV781" s="767"/>
      <c r="DW781" s="767"/>
      <c r="DX781" s="767"/>
      <c r="DY781" s="767"/>
      <c r="DZ781" s="767"/>
      <c r="EA781" s="767"/>
      <c r="EB781" s="767"/>
      <c r="EC781" s="767"/>
      <c r="ED781" s="767"/>
      <c r="EE781" s="767"/>
      <c r="EF781" s="767"/>
      <c r="EG781" s="767"/>
      <c r="EH781" s="767"/>
      <c r="EI781" s="767"/>
      <c r="EJ781" s="767"/>
      <c r="EK781" s="767"/>
      <c r="EL781" s="767"/>
      <c r="EM781" s="767"/>
      <c r="EN781" s="767"/>
      <c r="EO781" s="767"/>
      <c r="EP781" s="767"/>
      <c r="EQ781" s="767"/>
      <c r="ER781" s="767"/>
      <c r="ES781" s="767"/>
      <c r="ET781" s="767"/>
      <c r="EU781" s="767"/>
      <c r="EV781" s="767"/>
      <c r="EW781" s="767"/>
      <c r="EX781" s="767"/>
      <c r="EY781" s="767"/>
      <c r="EZ781" s="767"/>
      <c r="FA781" s="767"/>
      <c r="FB781" s="767"/>
      <c r="FC781" s="767"/>
      <c r="FD781" s="767"/>
      <c r="FE781" s="767"/>
      <c r="FF781" s="767"/>
      <c r="FG781" s="767"/>
      <c r="FH781" s="767"/>
      <c r="FI781" s="767"/>
      <c r="FJ781" s="767"/>
      <c r="FK781" s="767"/>
      <c r="FL781" s="767"/>
      <c r="FM781" s="767"/>
      <c r="FN781" s="767"/>
      <c r="FO781" s="767"/>
      <c r="FP781" s="767"/>
      <c r="FQ781" s="767"/>
      <c r="FR781" s="767"/>
      <c r="FS781" s="767"/>
      <c r="FT781" s="767"/>
      <c r="FU781" s="767"/>
      <c r="FV781" s="767"/>
      <c r="FW781" s="767"/>
      <c r="FX781" s="767"/>
      <c r="FY781" s="767"/>
      <c r="FZ781" s="767"/>
      <c r="GA781" s="767"/>
      <c r="GB781" s="767"/>
      <c r="GC781" s="767"/>
      <c r="GD781" s="767"/>
      <c r="GE781" s="767"/>
      <c r="GF781" s="767"/>
      <c r="GG781" s="767"/>
      <c r="GH781" s="767"/>
      <c r="GI781" s="767"/>
      <c r="GJ781" s="767"/>
      <c r="GK781" s="767"/>
      <c r="GL781" s="767"/>
      <c r="GM781" s="767"/>
      <c r="GN781" s="767"/>
      <c r="GO781" s="767"/>
      <c r="GP781" s="767"/>
      <c r="GQ781" s="767"/>
      <c r="GR781" s="767"/>
      <c r="GS781" s="767"/>
      <c r="GT781" s="767"/>
      <c r="GU781" s="767"/>
      <c r="GV781" s="767"/>
      <c r="GW781" s="767"/>
      <c r="GX781" s="767"/>
      <c r="GY781" s="767"/>
      <c r="GZ781" s="767"/>
      <c r="HA781" s="767"/>
      <c r="HB781" s="767"/>
      <c r="HC781" s="767"/>
    </row>
    <row r="782" spans="1:211" s="864" customFormat="1" ht="13.9" hidden="1" customHeight="1">
      <c r="A782" s="307"/>
      <c r="B782" s="351"/>
      <c r="C782" s="971" t="str">
        <f>IF('1C TSrécur20'!K$17&lt;&gt;0,'1C TSrécur20'!$B$12,"")</f>
        <v/>
      </c>
      <c r="D782" s="972"/>
      <c r="E782" s="973"/>
      <c r="F782" s="93" t="str">
        <f>IF(AND($C782='1C TSrécur20'!$B$12,'1C TSrécur20'!$B$16="récurrentes",'1C TSrécur20'!$K$17&lt;&gt;""),'1C TSrécur20'!$K$21,"")</f>
        <v/>
      </c>
      <c r="G782" s="863"/>
      <c r="H782" s="745">
        <v>0.21</v>
      </c>
      <c r="I782" s="747">
        <v>1</v>
      </c>
      <c r="J782" s="312"/>
      <c r="K782" s="680">
        <f t="shared" si="191"/>
        <v>0</v>
      </c>
      <c r="L782" s="527">
        <f>IF(OR('1C TSrécur20'!$B$12="",'1C TSrécur20'!K$30=0),0,IF(AND('1C TSrécur20'!$B$12&lt;&gt;"",$K$2="Pôle",'1C TSrécur20'!$C$12="OUI"),(('1C TSrécur20'!K$22+'1C TSrécur20'!K$23+'1C TSrécur20'!K$24+'1C TSrécur20'!K$25+'1C TSrécur20'!K$29)/'1C TSrécur20'!K$17),IF(AND('1C TSrécur20'!$B$12&lt;&gt;"",$K$2="Pôle",'1C TSrécur20'!$C$12="NON"),(('1C TSrécur20'!K$22+'1C TSrécur20'!K$23+'1C TSrécur20'!K$24+'1C TSrécur20'!K$25+'1C TSrécur20'!K$29)/'1C TSrécur20'!K$30),IF(AND('1C TSrécur20'!$B$12&lt;&gt;"",$K$2&lt;&gt;"Pôle",'1C TSrécur20'!$C$12="OUI"),(('1C TSrécur20'!K$22+'1C TSrécur20'!K$23+'1C TSrécur20'!K$24+'1C TSrécur20'!K$25+'1C TSrécur20'!K$26+'1C TSrécur20'!K$27+'1C TSrécur20'!K$28+'1C TSrécur20'!K$29)/'1C TSrécur20'!K$17),IF(AND('1C TSrécur20'!$B$12&lt;&gt;"",$K$2&lt;&gt;"Pôle",'1C TSrécur20'!$C$12="NON"),(('1C TSrécur20'!K$22+'1C TSrécur20'!K$23+'1C TSrécur20'!K$24+'1C TSrécur20'!K$25+'1C TSrécur20'!K$26+'1C TSrécur20'!K$27+'1C TSrécur20'!K$28+'1C TSrécur20'!K$29)/'1C TSrécur20'!K$30))))))</f>
        <v>0</v>
      </c>
      <c r="M782" s="527">
        <f>IF(OR('1C TSrécur20'!$B$12="",'1C TSrécur20'!K$30=0),0,IF(AND('1C TSrécur20'!$B$12&lt;&gt;"",$K$2="Pôle",'1C TSrécur20'!$C$12="OUI"),(('1C TSrécur20'!K$26+'1C TSrécur20'!K$27+'1C TSrécur20'!K$28)/'1C TSrécur20'!K$17),IF(AND('1C TSrécur20'!$B$12&lt;&gt;"",$K$2="Pôle",'1C TSrécur20'!$C$12="NON"),(('1C TSrécur20'!K$26+'1C TSrécur20'!K$27+'1C TSrécur20'!K$28)/'1C TSrécur20'!K$30),IF(AND('1C TSrécur20'!$B$12&lt;&gt;"",$K$2&lt;&gt;"Pôle"),0))))</f>
        <v>0</v>
      </c>
      <c r="N782" s="527">
        <f>IF(AND('1C TSrécur20'!$K$17&lt;&gt;0,'1C TSrécur20'!$K$30&lt;&gt;0),L782+M782,0)</f>
        <v>0</v>
      </c>
      <c r="O782" s="542" t="str">
        <f>IF(AND('1C TSrécur20'!K$17&lt;&gt;0,'1C TSrécur20'!$C$12="OUI"),'1C TSrécur20'!K$36/'1C TSrécur20'!K$17,"")</f>
        <v/>
      </c>
      <c r="P782" s="543" t="str">
        <f>IF(AND('1C TSrécur20'!K$17&lt;&gt;0,'1C TSrécur20'!$C$12="OUI"),'1C TSrécur20'!$K$37/'1C TSrécur20'!K$17,"")</f>
        <v/>
      </c>
      <c r="Q782" s="543" t="str">
        <f>IF(AND('1C TSrécur20'!K$17&lt;&gt;0,'1C TSrécur20'!$C$12="OUI"),'1C TSrécur20'!$K$38/'1C TSrécur20'!K$17,"")</f>
        <v/>
      </c>
      <c r="R782" s="543" t="str">
        <f>IF(AND('1C TSrécur20'!K$17&lt;&gt;0,'1C TSrécur20'!$C$12="OUI"),'1C TSrécur20'!$K$39/'1C TSrécur20'!K$17,"")</f>
        <v/>
      </c>
      <c r="S782" s="543" t="str">
        <f>IF(AND('1C TSrécur20'!K$17&lt;&gt;0,'1C TSrécur20'!$C$12="OUI"),'1C TSrécur20'!$K$40/'1C TSrécur20'!K$17,"")</f>
        <v/>
      </c>
      <c r="T782" s="543" t="str">
        <f>IF(AND('1C TSrécur20'!K$17&lt;&gt;0,'1C TSrécur20'!$C$12="OUI"),'1C TSrécur20'!$K$41/'1C TSrécur20'!K$17,"")</f>
        <v/>
      </c>
      <c r="U782" s="543" t="str">
        <f>IF(AND('1C TSrécur20'!K$17&lt;&gt;0,'1C TSrécur20'!$C$12="OUI"),'1C TSrécur20'!$K$42/'1C TSrécur20'!K$17,"")</f>
        <v/>
      </c>
      <c r="V782" s="543" t="str">
        <f>IF(AND('1C TSrécur20'!K$17&lt;&gt;0,'1C TSrécur20'!$C$12="OUI"),'1C TSrécur20'!$K$43/'1C TSrécur20'!K$17,"")</f>
        <v/>
      </c>
      <c r="W782" s="543" t="str">
        <f>IF(AND('1C TSrécur20'!K$17&lt;&gt;0,'1C TSrécur20'!$C$12="OUI"),'1C TSrécur20'!$K$44/'1C TSrécur20'!K$17,"")</f>
        <v/>
      </c>
      <c r="X782" s="543" t="str">
        <f>IF(AND('1C TSrécur20'!K$17&lt;&gt;0,'1C TSrécur20'!$C$12="OUI"),'1C TSrécur20'!$K$45/'1C TSrécur20'!K$17,"")</f>
        <v/>
      </c>
      <c r="Y782" s="543" t="str">
        <f>IF(AND('1C TSrécur20'!K$17&lt;&gt;0,'1C TSrécur20'!$C$12="OUI"),'1C TSrécur20'!$K$46/'1C TSrécur20'!K$17,"")</f>
        <v/>
      </c>
      <c r="Z782" s="543" t="str">
        <f>IF(AND('1C TSrécur20'!K$17&lt;&gt;0,'1C TSrécur20'!$C$12="OUI"),'1C TSrécur20'!$K$47/'1C TSrécur20'!K$17,"")</f>
        <v/>
      </c>
      <c r="AA782" s="543" t="str">
        <f>IF(AND('1C TSrécur20'!K$17&lt;&gt;0,'1C TSrécur20'!$C$12="OUI"),'1C TSrécur20'!$K$48/'1C TSrécur20'!K$17,"")</f>
        <v/>
      </c>
      <c r="AB782" s="543" t="str">
        <f>IF(AND('1C TSrécur20'!K$17&lt;&gt;0,'1C TSrécur20'!$C$12="OUI"),'1C TSrécur20'!$K$49/'1C TSrécur20'!K$17,"")</f>
        <v/>
      </c>
      <c r="AC782" s="543" t="str">
        <f>IF(AND('1C TSrécur20'!K$17&lt;&gt;0,'1C TSrécur20'!$C$12="OUI"),'1C TSrécur20'!$K$50/'1C TSrécur20'!K$17,"")</f>
        <v/>
      </c>
      <c r="AD782" s="543" t="str">
        <f>IF(AND('1C TSrécur20'!K$17&lt;&gt;0,'1C TSrécur20'!$C$12="OUI"),'1C TSrécur20'!$K$51/'1C TSrécur20'!K$17,"")</f>
        <v/>
      </c>
      <c r="AE782" s="543" t="str">
        <f>IF(AND('1C TSrécur20'!K$17&lt;&gt;0,'1C TSrécur20'!$C$12="OUI"),'1C TSrécur20'!$K$52/'1C TSrécur20'!K$17,"")</f>
        <v/>
      </c>
      <c r="AF782" s="543" t="str">
        <f>IF(AND('1C TSrécur20'!K$17&lt;&gt;0,'1C TSrécur20'!$C$12="OUI"),'1C TSrécur20'!$K$53/'1C TSrécur20'!K$17,"")</f>
        <v/>
      </c>
      <c r="AG782" s="543" t="str">
        <f>IF(AND('1C TSrécur20'!K$17&lt;&gt;0,'1C TSrécur20'!$C$12="OUI"),'1C TSrécur20'!$K$54/'1C TSrécur20'!K$17,"")</f>
        <v/>
      </c>
      <c r="AH782" s="543" t="str">
        <f>IF(AND('1C TSrécur20'!K$17&lt;&gt;0,'1C TSrécur20'!$C$12="OUI"),'1C TSrécur20'!$K$55/'1C TSrécur20'!K$17,"")</f>
        <v/>
      </c>
      <c r="AI782" s="543" t="str">
        <f>IF(AND('1C TSrécur20'!K$17&lt;&gt;0,'1C TSrécur20'!$C$12="OUI"),'1C TSrécur20'!$K$56/'1C TSrécur20'!K$17,"")</f>
        <v/>
      </c>
      <c r="AJ782" s="543" t="str">
        <f>IF(AND('1C TSrécur20'!K$17&lt;&gt;0,'1C TSrécur20'!$C$12="OUI"),'1C TSrécur20'!$K$57/'1C TSrécur20'!K$17,"")</f>
        <v/>
      </c>
      <c r="AK782" s="543">
        <f>IF(AND('1C TSrécur20'!K$17&lt;&gt;0,'1C TSrécur20'!$C$12="OUI"),'1C TSrécur20'!K$58/'1C TSrécur20'!K$17,0)</f>
        <v>0</v>
      </c>
      <c r="AL782" s="72">
        <f>IF(AND('1C TSrécur20'!$B$12&lt;&gt;"",'1C TSrécur20'!$C$12="OUI"),N782+AK782,N782)</f>
        <v>0</v>
      </c>
      <c r="AM782" s="344">
        <f t="shared" si="250"/>
        <v>0</v>
      </c>
      <c r="AN782" s="344">
        <f t="shared" si="251"/>
        <v>0</v>
      </c>
      <c r="AO782" s="345">
        <f t="shared" si="252"/>
        <v>0</v>
      </c>
      <c r="AP782" s="573">
        <f t="shared" si="253"/>
        <v>0</v>
      </c>
      <c r="AQ782" s="583">
        <f t="shared" si="254"/>
        <v>0</v>
      </c>
      <c r="AR782" s="579"/>
      <c r="AS782" s="102"/>
      <c r="AT782" s="27" t="str">
        <f>IF('1C TSrécur20'!K$17*FICHE!$C$13&lt;J782,"Forfait limité à "&amp;FICHE!$C$13&amp;"€/jour","")</f>
        <v/>
      </c>
      <c r="AU782" s="592"/>
      <c r="AV782" s="824"/>
      <c r="AW782" s="824"/>
      <c r="AX782" s="824"/>
      <c r="AY782" s="824"/>
      <c r="AZ782" s="824"/>
      <c r="BA782" s="767"/>
      <c r="BB782" s="767"/>
      <c r="BC782" s="767"/>
      <c r="BD782" s="767"/>
      <c r="BE782" s="767"/>
      <c r="BF782" s="767"/>
      <c r="BG782" s="767"/>
      <c r="BH782" s="767"/>
      <c r="BI782" s="767"/>
      <c r="BJ782" s="767"/>
      <c r="BK782" s="767"/>
      <c r="BL782" s="767"/>
      <c r="BM782" s="767"/>
      <c r="BN782" s="767"/>
      <c r="BO782" s="767"/>
      <c r="BP782" s="767"/>
      <c r="BQ782" s="767"/>
      <c r="BR782" s="767"/>
      <c r="BS782" s="767"/>
      <c r="BT782" s="767"/>
      <c r="BU782" s="767"/>
      <c r="BV782" s="767"/>
      <c r="BW782" s="767"/>
      <c r="BX782" s="767"/>
      <c r="BY782" s="767"/>
      <c r="BZ782" s="767"/>
      <c r="CA782" s="767"/>
      <c r="CB782" s="767"/>
      <c r="CC782" s="767"/>
      <c r="CD782" s="767"/>
      <c r="CE782" s="767"/>
      <c r="CF782" s="767"/>
      <c r="CG782" s="767"/>
      <c r="CH782" s="767"/>
      <c r="CI782" s="767"/>
      <c r="CJ782" s="767"/>
      <c r="CK782" s="767"/>
      <c r="CL782" s="767"/>
      <c r="CM782" s="767"/>
      <c r="CN782" s="767"/>
      <c r="CO782" s="767"/>
      <c r="CP782" s="767"/>
      <c r="CQ782" s="767"/>
      <c r="CR782" s="767"/>
      <c r="CS782" s="767"/>
      <c r="CT782" s="767"/>
      <c r="CU782" s="767"/>
      <c r="CV782" s="767"/>
      <c r="CW782" s="767"/>
      <c r="CX782" s="767"/>
      <c r="CY782" s="767"/>
      <c r="CZ782" s="767"/>
      <c r="DA782" s="767"/>
      <c r="DB782" s="767"/>
      <c r="DC782" s="767"/>
      <c r="DD782" s="767"/>
      <c r="DE782" s="767"/>
      <c r="DF782" s="767"/>
      <c r="DG782" s="767"/>
      <c r="DH782" s="767"/>
      <c r="DI782" s="767"/>
      <c r="DJ782" s="767"/>
      <c r="DK782" s="767"/>
      <c r="DL782" s="767"/>
      <c r="DM782" s="767"/>
      <c r="DN782" s="767"/>
      <c r="DO782" s="767"/>
      <c r="DP782" s="767"/>
      <c r="DQ782" s="767"/>
      <c r="DR782" s="767"/>
      <c r="DS782" s="767"/>
      <c r="DT782" s="767"/>
      <c r="DU782" s="767"/>
      <c r="DV782" s="767"/>
      <c r="DW782" s="767"/>
      <c r="DX782" s="767"/>
      <c r="DY782" s="767"/>
      <c r="DZ782" s="767"/>
      <c r="EA782" s="767"/>
      <c r="EB782" s="767"/>
      <c r="EC782" s="767"/>
      <c r="ED782" s="767"/>
      <c r="EE782" s="767"/>
      <c r="EF782" s="767"/>
      <c r="EG782" s="767"/>
      <c r="EH782" s="767"/>
      <c r="EI782" s="767"/>
      <c r="EJ782" s="767"/>
      <c r="EK782" s="767"/>
      <c r="EL782" s="767"/>
      <c r="EM782" s="767"/>
      <c r="EN782" s="767"/>
      <c r="EO782" s="767"/>
      <c r="EP782" s="767"/>
      <c r="EQ782" s="767"/>
      <c r="ER782" s="767"/>
      <c r="ES782" s="767"/>
      <c r="ET782" s="767"/>
      <c r="EU782" s="767"/>
      <c r="EV782" s="767"/>
      <c r="EW782" s="767"/>
      <c r="EX782" s="767"/>
      <c r="EY782" s="767"/>
      <c r="EZ782" s="767"/>
      <c r="FA782" s="767"/>
      <c r="FB782" s="767"/>
      <c r="FC782" s="767"/>
      <c r="FD782" s="767"/>
      <c r="FE782" s="767"/>
      <c r="FF782" s="767"/>
      <c r="FG782" s="767"/>
      <c r="FH782" s="767"/>
      <c r="FI782" s="767"/>
      <c r="FJ782" s="767"/>
      <c r="FK782" s="767"/>
      <c r="FL782" s="767"/>
      <c r="FM782" s="767"/>
      <c r="FN782" s="767"/>
      <c r="FO782" s="767"/>
      <c r="FP782" s="767"/>
      <c r="FQ782" s="767"/>
      <c r="FR782" s="767"/>
      <c r="FS782" s="767"/>
      <c r="FT782" s="767"/>
      <c r="FU782" s="767"/>
      <c r="FV782" s="767"/>
      <c r="FW782" s="767"/>
      <c r="FX782" s="767"/>
      <c r="FY782" s="767"/>
      <c r="FZ782" s="767"/>
      <c r="GA782" s="767"/>
      <c r="GB782" s="767"/>
      <c r="GC782" s="767"/>
      <c r="GD782" s="767"/>
      <c r="GE782" s="767"/>
      <c r="GF782" s="767"/>
      <c r="GG782" s="767"/>
      <c r="GH782" s="767"/>
      <c r="GI782" s="767"/>
      <c r="GJ782" s="767"/>
      <c r="GK782" s="767"/>
      <c r="GL782" s="767"/>
      <c r="GM782" s="767"/>
      <c r="GN782" s="767"/>
      <c r="GO782" s="767"/>
      <c r="GP782" s="767"/>
      <c r="GQ782" s="767"/>
      <c r="GR782" s="767"/>
      <c r="GS782" s="767"/>
      <c r="GT782" s="767"/>
      <c r="GU782" s="767"/>
      <c r="GV782" s="767"/>
      <c r="GW782" s="767"/>
      <c r="GX782" s="767"/>
      <c r="GY782" s="767"/>
      <c r="GZ782" s="767"/>
      <c r="HA782" s="767"/>
      <c r="HB782" s="767"/>
      <c r="HC782" s="767"/>
    </row>
    <row r="783" spans="1:211" s="864" customFormat="1" ht="13.9" hidden="1" customHeight="1">
      <c r="A783" s="307"/>
      <c r="B783" s="351"/>
      <c r="C783" s="971" t="str">
        <f>IF('1C TSrécur20'!L$17&lt;&gt;0,'1C TSrécur20'!$B$12,"")</f>
        <v/>
      </c>
      <c r="D783" s="972"/>
      <c r="E783" s="973"/>
      <c r="F783" s="93" t="str">
        <f>IF(AND($C783='1C TSrécur20'!$B$12,'1C TSrécur20'!$B$16="récurrentes",'1C TSrécur20'!$L$17&lt;&gt;""),'1C TSrécur20'!$L$21,"")</f>
        <v/>
      </c>
      <c r="G783" s="863"/>
      <c r="H783" s="745">
        <v>0.21</v>
      </c>
      <c r="I783" s="747">
        <v>1</v>
      </c>
      <c r="J783" s="312"/>
      <c r="K783" s="680">
        <f t="shared" si="191"/>
        <v>0</v>
      </c>
      <c r="L783" s="527">
        <f>IF(OR('1C TSrécur20'!$B$12="",'1C TSrécur20'!L$30=0),0,IF(AND('1C TSrécur20'!$B$12&lt;&gt;"",$K$2="Pôle",'1C TSrécur20'!$C$12="OUI"),(('1C TSrécur20'!L$22+'1C TSrécur20'!L$23+'1C TSrécur20'!L$24+'1C TSrécur20'!L$25+'1C TSrécur20'!L$29)/'1C TSrécur20'!L$17),IF(AND('1C TSrécur20'!$B$12&lt;&gt;"",$K$2="Pôle",'1C TSrécur20'!$C$12="NON"),(('1C TSrécur20'!L$22+'1C TSrécur20'!L$23+'1C TSrécur20'!L$24+'1C TSrécur20'!L$25+'1C TSrécur20'!L$29)/'1C TSrécur20'!L$30),IF(AND('1C TSrécur20'!$B$12&lt;&gt;"",$K$2&lt;&gt;"Pôle",'1C TSrécur20'!$C$12="OUI"),(('1C TSrécur20'!L$22+'1C TSrécur20'!L$23+'1C TSrécur20'!L$24+'1C TSrécur20'!L$25+'1C TSrécur20'!L$26+'1C TSrécur20'!L$27+'1C TSrécur20'!L$28+'1C TSrécur20'!L$29)/'1C TSrécur20'!L$17),IF(AND('1C TSrécur20'!$B$12&lt;&gt;"",$K$2&lt;&gt;"Pôle",'1C TSrécur20'!$C$12="NON"),(('1C TSrécur20'!L$22+'1C TSrécur20'!L$23+'1C TSrécur20'!L$24+'1C TSrécur20'!L$25+'1C TSrécur20'!L$26+'1C TSrécur20'!L$27+'1C TSrécur20'!L$28+'1C TSrécur20'!L$29)/'1C TSrécur20'!L$30))))))</f>
        <v>0</v>
      </c>
      <c r="M783" s="527">
        <f>IF(OR('1C TSrécur20'!$B$12="",'1C TSrécur20'!L$30=0),0,IF(AND('1C TSrécur20'!$B$12&lt;&gt;"",$K$2="Pôle",'1C TSrécur20'!$C$12="OUI"),(('1C TSrécur20'!L$26+'1C TSrécur20'!L$27+'1C TSrécur20'!L$28)/'1C TSrécur20'!L$17),IF(AND('1C TSrécur20'!$B$12&lt;&gt;"",$K$2="Pôle",'1C TSrécur20'!$C$12="NON"),(('1C TSrécur20'!L$26+'1C TSrécur20'!L$27+'1C TSrécur20'!L$28)/'1C TSrécur20'!L$30),IF(AND('1C TSrécur20'!$B$12&lt;&gt;"",$K$2&lt;&gt;"Pôle"),0))))</f>
        <v>0</v>
      </c>
      <c r="N783" s="527">
        <f>IF(AND('1C TSrécur20'!$L$17&lt;&gt;0,'1C TSrécur20'!$L$30&lt;&gt;0),L783+M783,0)</f>
        <v>0</v>
      </c>
      <c r="O783" s="542" t="str">
        <f>IF(AND('1C TSrécur20'!L$17&lt;&gt;0,'1C TSrécur20'!$C$12="OUI"),'1C TSrécur20'!L$36/'1C TSrécur20'!L$17,"")</f>
        <v/>
      </c>
      <c r="P783" s="543" t="str">
        <f>IF(AND('1C TSrécur20'!L$17&lt;&gt;0,'1C TSrécur20'!$C$12="OUI"),'1C TSrécur20'!$L$37/'1C TSrécur20'!L$17,"")</f>
        <v/>
      </c>
      <c r="Q783" s="543" t="str">
        <f>IF(AND('1C TSrécur20'!L$17&lt;&gt;0,'1C TSrécur20'!$C$12="OUI"),'1C TSrécur20'!$L$38/'1C TSrécur20'!L$17,"")</f>
        <v/>
      </c>
      <c r="R783" s="543" t="str">
        <f>IF(AND('1C TSrécur20'!L$17&lt;&gt;0,'1C TSrécur20'!$C$12="OUI"),'1C TSrécur20'!$L$39/'1C TSrécur20'!L$17,"")</f>
        <v/>
      </c>
      <c r="S783" s="543" t="str">
        <f>IF(AND('1C TSrécur20'!L$17&lt;&gt;0,'1C TSrécur20'!$C$12="OUI"),'1C TSrécur20'!$L$40/'1C TSrécur20'!L$17,"")</f>
        <v/>
      </c>
      <c r="T783" s="543" t="str">
        <f>IF(AND('1C TSrécur20'!L$17&lt;&gt;0,'1C TSrécur20'!$C$12="OUI"),'1C TSrécur20'!$L$41/'1C TSrécur20'!L$17,"")</f>
        <v/>
      </c>
      <c r="U783" s="543" t="str">
        <f>IF(AND('1C TSrécur20'!L$17&lt;&gt;0,'1C TSrécur20'!$C$12="OUI"),'1C TSrécur20'!$L$42/'1C TSrécur20'!L$17,"")</f>
        <v/>
      </c>
      <c r="V783" s="543" t="str">
        <f>IF(AND('1C TSrécur20'!L$17&lt;&gt;0,'1C TSrécur20'!$C$12="OUI"),'1C TSrécur20'!$L$43/'1C TSrécur20'!L$17,"")</f>
        <v/>
      </c>
      <c r="W783" s="543" t="str">
        <f>IF(AND('1C TSrécur20'!L$17&lt;&gt;0,'1C TSrécur20'!$C$12="OUI"),'1C TSrécur20'!$L$44/'1C TSrécur20'!L$17,"")</f>
        <v/>
      </c>
      <c r="X783" s="543" t="str">
        <f>IF(AND('1C TSrécur20'!L$17&lt;&gt;0,'1C TSrécur20'!$C$12="OUI"),'1C TSrécur20'!$L$45/'1C TSrécur20'!L$17,"")</f>
        <v/>
      </c>
      <c r="Y783" s="543" t="str">
        <f>IF(AND('1C TSrécur20'!L$17&lt;&gt;0,'1C TSrécur20'!$C$12="OUI"),'1C TSrécur20'!$L$46/'1C TSrécur20'!L$17,"")</f>
        <v/>
      </c>
      <c r="Z783" s="543" t="str">
        <f>IF(AND('1C TSrécur20'!L$17&lt;&gt;0,'1C TSrécur20'!$C$12="OUI"),'1C TSrécur20'!$L$47/'1C TSrécur20'!L$17,"")</f>
        <v/>
      </c>
      <c r="AA783" s="543" t="str">
        <f>IF(AND('1C TSrécur20'!L$17&lt;&gt;0,'1C TSrécur20'!$C$12="OUI"),'1C TSrécur20'!$L$48/'1C TSrécur20'!L$17,"")</f>
        <v/>
      </c>
      <c r="AB783" s="543" t="str">
        <f>IF(AND('1C TSrécur20'!L$17&lt;&gt;0,'1C TSrécur20'!$C$12="OUI"),'1C TSrécur20'!$L$49/'1C TSrécur20'!L$17,"")</f>
        <v/>
      </c>
      <c r="AC783" s="543" t="str">
        <f>IF(AND('1C TSrécur20'!L$17&lt;&gt;0,'1C TSrécur20'!$C$12="OUI"),'1C TSrécur20'!$L$50/'1C TSrécur20'!L$17,"")</f>
        <v/>
      </c>
      <c r="AD783" s="543" t="str">
        <f>IF(AND('1C TSrécur20'!L$17&lt;&gt;0,'1C TSrécur20'!$C$12="OUI"),'1C TSrécur20'!$L$51/'1C TSrécur20'!L$17,"")</f>
        <v/>
      </c>
      <c r="AE783" s="543" t="str">
        <f>IF(AND('1C TSrécur20'!L$17&lt;&gt;0,'1C TSrécur20'!$C$12="OUI"),'1C TSrécur20'!$L$52/'1C TSrécur20'!L$17,"")</f>
        <v/>
      </c>
      <c r="AF783" s="543" t="str">
        <f>IF(AND('1C TSrécur20'!L$17&lt;&gt;0,'1C TSrécur20'!$C$12="OUI"),'1C TSrécur20'!$L$53/'1C TSrécur20'!L$17,"")</f>
        <v/>
      </c>
      <c r="AG783" s="543" t="str">
        <f>IF(AND('1C TSrécur20'!L$17&lt;&gt;0,'1C TSrécur20'!$C$12="OUI"),'1C TSrécur20'!$L$54/'1C TSrécur20'!L$17,"")</f>
        <v/>
      </c>
      <c r="AH783" s="543" t="str">
        <f>IF(AND('1C TSrécur20'!L$17&lt;&gt;0,'1C TSrécur20'!$C$12="OUI"),'1C TSrécur20'!$L$55/'1C TSrécur20'!L$17,"")</f>
        <v/>
      </c>
      <c r="AI783" s="543" t="str">
        <f>IF(AND('1C TSrécur20'!L$17&lt;&gt;0,'1C TSrécur20'!$C$12="OUI"),'1C TSrécur20'!$L$56/'1C TSrécur20'!L$17,"")</f>
        <v/>
      </c>
      <c r="AJ783" s="543" t="str">
        <f>IF(AND('1C TSrécur20'!L$17&lt;&gt;0,'1C TSrécur20'!$C$12="OUI"),'1C TSrécur20'!$L$57/'1C TSrécur20'!L$17,"")</f>
        <v/>
      </c>
      <c r="AK783" s="543">
        <f>IF(AND('1C TSrécur20'!L$17&lt;&gt;0,'1C TSrécur20'!$C$12="OUI"),'1C TSrécur20'!L$58/'1C TSrécur20'!L$17,0)</f>
        <v>0</v>
      </c>
      <c r="AL783" s="72">
        <f>IF(AND('1C TSrécur20'!$B$12&lt;&gt;"",'1C TSrécur20'!$C$12="OUI"),N783+AK783,N783)</f>
        <v>0</v>
      </c>
      <c r="AM783" s="344">
        <f t="shared" si="250"/>
        <v>0</v>
      </c>
      <c r="AN783" s="344">
        <f t="shared" si="251"/>
        <v>0</v>
      </c>
      <c r="AO783" s="345">
        <f t="shared" si="252"/>
        <v>0</v>
      </c>
      <c r="AP783" s="573">
        <f t="shared" si="253"/>
        <v>0</v>
      </c>
      <c r="AQ783" s="583">
        <f t="shared" si="254"/>
        <v>0</v>
      </c>
      <c r="AR783" s="579"/>
      <c r="AS783" s="102"/>
      <c r="AT783" s="27" t="str">
        <f>IF('1C TSrécur20'!L$17*FICHE!$C$13&lt;J783,"Forfait limité à "&amp;FICHE!$C$13&amp;"€/jour","")</f>
        <v/>
      </c>
      <c r="AU783" s="592"/>
      <c r="AV783" s="824"/>
      <c r="AW783" s="824"/>
      <c r="AX783" s="824"/>
      <c r="AY783" s="824"/>
      <c r="AZ783" s="824"/>
      <c r="BA783" s="767"/>
      <c r="BB783" s="767"/>
      <c r="BC783" s="767"/>
      <c r="BD783" s="767"/>
      <c r="BE783" s="767"/>
      <c r="BF783" s="767"/>
      <c r="BG783" s="767"/>
      <c r="BH783" s="767"/>
      <c r="BI783" s="767"/>
      <c r="BJ783" s="767"/>
      <c r="BK783" s="767"/>
      <c r="BL783" s="767"/>
      <c r="BM783" s="767"/>
      <c r="BN783" s="767"/>
      <c r="BO783" s="767"/>
      <c r="BP783" s="767"/>
      <c r="BQ783" s="767"/>
      <c r="BR783" s="767"/>
      <c r="BS783" s="767"/>
      <c r="BT783" s="767"/>
      <c r="BU783" s="767"/>
      <c r="BV783" s="767"/>
      <c r="BW783" s="767"/>
      <c r="BX783" s="767"/>
      <c r="BY783" s="767"/>
      <c r="BZ783" s="767"/>
      <c r="CA783" s="767"/>
      <c r="CB783" s="767"/>
      <c r="CC783" s="767"/>
      <c r="CD783" s="767"/>
      <c r="CE783" s="767"/>
      <c r="CF783" s="767"/>
      <c r="CG783" s="767"/>
      <c r="CH783" s="767"/>
      <c r="CI783" s="767"/>
      <c r="CJ783" s="767"/>
      <c r="CK783" s="767"/>
      <c r="CL783" s="767"/>
      <c r="CM783" s="767"/>
      <c r="CN783" s="767"/>
      <c r="CO783" s="767"/>
      <c r="CP783" s="767"/>
      <c r="CQ783" s="767"/>
      <c r="CR783" s="767"/>
      <c r="CS783" s="767"/>
      <c r="CT783" s="767"/>
      <c r="CU783" s="767"/>
      <c r="CV783" s="767"/>
      <c r="CW783" s="767"/>
      <c r="CX783" s="767"/>
      <c r="CY783" s="767"/>
      <c r="CZ783" s="767"/>
      <c r="DA783" s="767"/>
      <c r="DB783" s="767"/>
      <c r="DC783" s="767"/>
      <c r="DD783" s="767"/>
      <c r="DE783" s="767"/>
      <c r="DF783" s="767"/>
      <c r="DG783" s="767"/>
      <c r="DH783" s="767"/>
      <c r="DI783" s="767"/>
      <c r="DJ783" s="767"/>
      <c r="DK783" s="767"/>
      <c r="DL783" s="767"/>
      <c r="DM783" s="767"/>
      <c r="DN783" s="767"/>
      <c r="DO783" s="767"/>
      <c r="DP783" s="767"/>
      <c r="DQ783" s="767"/>
      <c r="DR783" s="767"/>
      <c r="DS783" s="767"/>
      <c r="DT783" s="767"/>
      <c r="DU783" s="767"/>
      <c r="DV783" s="767"/>
      <c r="DW783" s="767"/>
      <c r="DX783" s="767"/>
      <c r="DY783" s="767"/>
      <c r="DZ783" s="767"/>
      <c r="EA783" s="767"/>
      <c r="EB783" s="767"/>
      <c r="EC783" s="767"/>
      <c r="ED783" s="767"/>
      <c r="EE783" s="767"/>
      <c r="EF783" s="767"/>
      <c r="EG783" s="767"/>
      <c r="EH783" s="767"/>
      <c r="EI783" s="767"/>
      <c r="EJ783" s="767"/>
      <c r="EK783" s="767"/>
      <c r="EL783" s="767"/>
      <c r="EM783" s="767"/>
      <c r="EN783" s="767"/>
      <c r="EO783" s="767"/>
      <c r="EP783" s="767"/>
      <c r="EQ783" s="767"/>
      <c r="ER783" s="767"/>
      <c r="ES783" s="767"/>
      <c r="ET783" s="767"/>
      <c r="EU783" s="767"/>
      <c r="EV783" s="767"/>
      <c r="EW783" s="767"/>
      <c r="EX783" s="767"/>
      <c r="EY783" s="767"/>
      <c r="EZ783" s="767"/>
      <c r="FA783" s="767"/>
      <c r="FB783" s="767"/>
      <c r="FC783" s="767"/>
      <c r="FD783" s="767"/>
      <c r="FE783" s="767"/>
      <c r="FF783" s="767"/>
      <c r="FG783" s="767"/>
      <c r="FH783" s="767"/>
      <c r="FI783" s="767"/>
      <c r="FJ783" s="767"/>
      <c r="FK783" s="767"/>
      <c r="FL783" s="767"/>
      <c r="FM783" s="767"/>
      <c r="FN783" s="767"/>
      <c r="FO783" s="767"/>
      <c r="FP783" s="767"/>
      <c r="FQ783" s="767"/>
      <c r="FR783" s="767"/>
      <c r="FS783" s="767"/>
      <c r="FT783" s="767"/>
      <c r="FU783" s="767"/>
      <c r="FV783" s="767"/>
      <c r="FW783" s="767"/>
      <c r="FX783" s="767"/>
      <c r="FY783" s="767"/>
      <c r="FZ783" s="767"/>
      <c r="GA783" s="767"/>
      <c r="GB783" s="767"/>
      <c r="GC783" s="767"/>
      <c r="GD783" s="767"/>
      <c r="GE783" s="767"/>
      <c r="GF783" s="767"/>
      <c r="GG783" s="767"/>
      <c r="GH783" s="767"/>
      <c r="GI783" s="767"/>
      <c r="GJ783" s="767"/>
      <c r="GK783" s="767"/>
      <c r="GL783" s="767"/>
      <c r="GM783" s="767"/>
      <c r="GN783" s="767"/>
      <c r="GO783" s="767"/>
      <c r="GP783" s="767"/>
      <c r="GQ783" s="767"/>
      <c r="GR783" s="767"/>
      <c r="GS783" s="767"/>
      <c r="GT783" s="767"/>
      <c r="GU783" s="767"/>
      <c r="GV783" s="767"/>
      <c r="GW783" s="767"/>
      <c r="GX783" s="767"/>
      <c r="GY783" s="767"/>
      <c r="GZ783" s="767"/>
      <c r="HA783" s="767"/>
      <c r="HB783" s="767"/>
      <c r="HC783" s="767"/>
    </row>
    <row r="784" spans="1:211" s="864" customFormat="1" ht="13.9" hidden="1" customHeight="1">
      <c r="A784" s="307"/>
      <c r="B784" s="351"/>
      <c r="C784" s="971" t="str">
        <f>IF('1C TSrécur20'!M$17&lt;&gt;0,'1C TSrécur20'!$B$12,"")</f>
        <v/>
      </c>
      <c r="D784" s="972"/>
      <c r="E784" s="973"/>
      <c r="F784" s="93" t="str">
        <f>IF(AND($C784='1C TSrécur20'!$B$12,'1C TSrécur20'!$B$16="récurrentes",'1C TSrécur20'!$M$17&lt;&gt;""),'1C TSrécur20'!$M$21,"")</f>
        <v/>
      </c>
      <c r="G784" s="863"/>
      <c r="H784" s="745">
        <v>0.21</v>
      </c>
      <c r="I784" s="747">
        <v>1</v>
      </c>
      <c r="J784" s="312"/>
      <c r="K784" s="680">
        <f t="shared" si="191"/>
        <v>0</v>
      </c>
      <c r="L784" s="527">
        <f>IF(OR('1C TSrécur20'!$B$12="",'1C TSrécur20'!M$30=0),0,IF(AND('1C TSrécur20'!$B$12&lt;&gt;"",$K$2="Pôle",'1C TSrécur20'!$C$12="OUI"),(('1C TSrécur20'!M$22+'1C TSrécur20'!M$23+'1C TSrécur20'!M$24+'1C TSrécur20'!M$25+'1C TSrécur20'!M$29)/'1C TSrécur20'!M$17),IF(AND('1C TSrécur20'!$B$12&lt;&gt;"",$K$2="Pôle",'1C TSrécur20'!$C$12="NON"),(('1C TSrécur20'!M$22+'1C TSrécur20'!M$23+'1C TSrécur20'!M$24+'1C TSrécur20'!M$25+'1C TSrécur20'!M$29)/'1C TSrécur20'!M$30),IF(AND('1C TSrécur20'!$B$12&lt;&gt;"",$K$2&lt;&gt;"Pôle",'1C TSrécur20'!$C$12="OUI"),(('1C TSrécur20'!M$22+'1C TSrécur20'!M$23+'1C TSrécur20'!M$24+'1C TSrécur20'!M$25+'1C TSrécur20'!M$26+'1C TSrécur20'!M$27+'1C TSrécur20'!M$28+'1C TSrécur20'!M$29)/'1C TSrécur20'!M$17),IF(AND('1C TSrécur20'!$B$12&lt;&gt;"",$K$2&lt;&gt;"Pôle",'1C TSrécur20'!$C$12="NON"),(('1C TSrécur20'!M$22+'1C TSrécur20'!M$23+'1C TSrécur20'!M$24+'1C TSrécur20'!M$25+'1C TSrécur20'!M$26+'1C TSrécur20'!M$27+'1C TSrécur20'!M$28+'1C TSrécur20'!M$29)/'1C TSrécur20'!M$30))))))</f>
        <v>0</v>
      </c>
      <c r="M784" s="527">
        <f>IF(OR('1C TSrécur20'!$B$12="",'1C TSrécur20'!M$30=0),0,IF(AND('1C TSrécur20'!$B$12&lt;&gt;"",$K$2="Pôle",'1C TSrécur20'!$C$12="OUI"),(('1C TSrécur20'!M$26+'1C TSrécur20'!M$27+'1C TSrécur20'!M$28)/'1C TSrécur20'!M$17),IF(AND('1C TSrécur20'!$B$12&lt;&gt;"",$K$2="Pôle",'1C TSrécur20'!$C$12="NON"),(('1C TSrécur20'!M$26+'1C TSrécur20'!M$27+'1C TSrécur20'!M$28)/'1C TSrécur20'!M$30),IF(AND('1C TSrécur20'!$B$12&lt;&gt;"",$K$2&lt;&gt;"Pôle"),0))))</f>
        <v>0</v>
      </c>
      <c r="N784" s="527">
        <f>IF(AND('1C TSrécur20'!$M$17&lt;&gt;0,'1C TSrécur20'!$M$30&lt;&gt;0),L784+M784,0)</f>
        <v>0</v>
      </c>
      <c r="O784" s="542" t="str">
        <f>IF(AND('1C TSrécur20'!M$17&lt;&gt;0,'1C TSrécur20'!$C$12="OUI"),'1C TSrécur20'!M$36/'1C TSrécur20'!M$17,"")</f>
        <v/>
      </c>
      <c r="P784" s="543" t="str">
        <f>IF(AND('1C TSrécur20'!M$17&lt;&gt;0,'1C TSrécur20'!$C$12="OUI"),'1C TSrécur20'!$M$37/'1C TSrécur20'!M$17,"")</f>
        <v/>
      </c>
      <c r="Q784" s="543" t="str">
        <f>IF(AND('1C TSrécur20'!M$17&lt;&gt;0,'1C TSrécur20'!$C$12="OUI"),'1C TSrécur20'!$M$38/'1C TSrécur20'!M$17,"")</f>
        <v/>
      </c>
      <c r="R784" s="543" t="str">
        <f>IF(AND('1C TSrécur20'!M$17&lt;&gt;0,'1C TSrécur20'!$C$12="OUI"),'1C TSrécur20'!$M$39/'1C TSrécur20'!M$17,"")</f>
        <v/>
      </c>
      <c r="S784" s="543" t="str">
        <f>IF(AND('1C TSrécur20'!M$17&lt;&gt;0,'1C TSrécur20'!$C$12="OUI"),'1C TSrécur20'!$M$40/'1C TSrécur20'!M$17,"")</f>
        <v/>
      </c>
      <c r="T784" s="543" t="str">
        <f>IF(AND('1C TSrécur20'!M$17&lt;&gt;0,'1C TSrécur20'!$C$12="OUI"),'1C TSrécur20'!$M$41/'1C TSrécur20'!M$17,"")</f>
        <v/>
      </c>
      <c r="U784" s="543" t="str">
        <f>IF(AND('1C TSrécur20'!M$17&lt;&gt;0,'1C TSrécur20'!$C$12="OUI"),'1C TSrécur20'!$M$42/'1C TSrécur20'!M$17,"")</f>
        <v/>
      </c>
      <c r="V784" s="543" t="str">
        <f>IF(AND('1C TSrécur20'!M$17&lt;&gt;0,'1C TSrécur20'!$C$12="OUI"),'1C TSrécur20'!$M$43/'1C TSrécur20'!M$17,"")</f>
        <v/>
      </c>
      <c r="W784" s="543" t="str">
        <f>IF(AND('1C TSrécur20'!M$17&lt;&gt;0,'1C TSrécur20'!$C$12="OUI"),'1C TSrécur20'!$M$44/'1C TSrécur20'!M$17,"")</f>
        <v/>
      </c>
      <c r="X784" s="543" t="str">
        <f>IF(AND('1C TSrécur20'!M$17&lt;&gt;0,'1C TSrécur20'!$C$12="OUI"),'1C TSrécur20'!$M$45/'1C TSrécur20'!M$17,"")</f>
        <v/>
      </c>
      <c r="Y784" s="543" t="str">
        <f>IF(AND('1C TSrécur20'!M$17&lt;&gt;0,'1C TSrécur20'!$C$12="OUI"),'1C TSrécur20'!$M$46/'1C TSrécur20'!M$17,"")</f>
        <v/>
      </c>
      <c r="Z784" s="543" t="str">
        <f>IF(AND('1C TSrécur20'!M$17&lt;&gt;0,'1C TSrécur20'!$C$12="OUI"),'1C TSrécur20'!$M$47/'1C TSrécur20'!M$17,"")</f>
        <v/>
      </c>
      <c r="AA784" s="543" t="str">
        <f>IF(AND('1C TSrécur20'!M$17&lt;&gt;0,'1C TSrécur20'!$C$12="OUI"),'1C TSrécur20'!$M$48/'1C TSrécur20'!M$17,"")</f>
        <v/>
      </c>
      <c r="AB784" s="543" t="str">
        <f>IF(AND('1C TSrécur20'!M$17&lt;&gt;0,'1C TSrécur20'!$C$12="OUI"),'1C TSrécur20'!$M$49/'1C TSrécur20'!M$17,"")</f>
        <v/>
      </c>
      <c r="AC784" s="543" t="str">
        <f>IF(AND('1C TSrécur20'!M$17&lt;&gt;0,'1C TSrécur20'!$C$12="OUI"),'1C TSrécur20'!$M$50/'1C TSrécur20'!M$17,"")</f>
        <v/>
      </c>
      <c r="AD784" s="543" t="str">
        <f>IF(AND('1C TSrécur20'!M$17&lt;&gt;0,'1C TSrécur20'!$C$12="OUI"),'1C TSrécur20'!$M$51/'1C TSrécur20'!M$17,"")</f>
        <v/>
      </c>
      <c r="AE784" s="543" t="str">
        <f>IF(AND('1C TSrécur20'!M$17&lt;&gt;0,'1C TSrécur20'!$C$12="OUI"),'1C TSrécur20'!$M$52/'1C TSrécur20'!M$17,"")</f>
        <v/>
      </c>
      <c r="AF784" s="543" t="str">
        <f>IF(AND('1C TSrécur20'!M$17&lt;&gt;0,'1C TSrécur20'!$C$12="OUI"),'1C TSrécur20'!$M$53/'1C TSrécur20'!M$17,"")</f>
        <v/>
      </c>
      <c r="AG784" s="543" t="str">
        <f>IF(AND('1C TSrécur20'!M$17&lt;&gt;0,'1C TSrécur20'!$C$12="OUI"),'1C TSrécur20'!$M$54/'1C TSrécur20'!M$17,"")</f>
        <v/>
      </c>
      <c r="AH784" s="543" t="str">
        <f>IF(AND('1C TSrécur20'!M$17&lt;&gt;0,'1C TSrécur20'!$C$12="OUI"),'1C TSrécur20'!$M$55/'1C TSrécur20'!M$17,"")</f>
        <v/>
      </c>
      <c r="AI784" s="543" t="str">
        <f>IF(AND('1C TSrécur20'!M$17&lt;&gt;0,'1C TSrécur20'!$C$12="OUI"),'1C TSrécur20'!$M$56/'1C TSrécur20'!M$17,"")</f>
        <v/>
      </c>
      <c r="AJ784" s="543" t="str">
        <f>IF(AND('1C TSrécur20'!M$17&lt;&gt;0,'1C TSrécur20'!$C$12="OUI"),'1C TSrécur20'!$M$57/'1C TSrécur20'!M$17,"")</f>
        <v/>
      </c>
      <c r="AK784" s="543">
        <f>IF(AND('1C TSrécur20'!M$17&lt;&gt;0,'1C TSrécur20'!$C$12="OUI"),'1C TSrécur20'!M$58/'1C TSrécur20'!M$17,0)</f>
        <v>0</v>
      </c>
      <c r="AL784" s="72">
        <f>IF(AND('1C TSrécur20'!$B$12&lt;&gt;"",'1C TSrécur20'!$C$12="OUI"),N784+AK784,N784)</f>
        <v>0</v>
      </c>
      <c r="AM784" s="344">
        <f t="shared" si="250"/>
        <v>0</v>
      </c>
      <c r="AN784" s="344">
        <f t="shared" si="251"/>
        <v>0</v>
      </c>
      <c r="AO784" s="345">
        <f t="shared" si="252"/>
        <v>0</v>
      </c>
      <c r="AP784" s="573">
        <f t="shared" si="253"/>
        <v>0</v>
      </c>
      <c r="AQ784" s="583">
        <f t="shared" si="254"/>
        <v>0</v>
      </c>
      <c r="AR784" s="579"/>
      <c r="AS784" s="102"/>
      <c r="AT784" s="27" t="str">
        <f>IF('1C TSrécur20'!M$17*FICHE!$C$13&lt;J784,"Forfait limité à "&amp;FICHE!$C$13&amp;"€/jour","")</f>
        <v/>
      </c>
      <c r="AU784" s="592"/>
      <c r="AV784" s="824"/>
      <c r="AW784" s="824"/>
      <c r="AX784" s="824"/>
      <c r="AY784" s="824"/>
      <c r="AZ784" s="824"/>
      <c r="BA784" s="767"/>
      <c r="BB784" s="767"/>
      <c r="BC784" s="767"/>
      <c r="BD784" s="767"/>
      <c r="BE784" s="767"/>
      <c r="BF784" s="767"/>
      <c r="BG784" s="767"/>
      <c r="BH784" s="767"/>
      <c r="BI784" s="767"/>
      <c r="BJ784" s="767"/>
      <c r="BK784" s="767"/>
      <c r="BL784" s="767"/>
      <c r="BM784" s="767"/>
      <c r="BN784" s="767"/>
      <c r="BO784" s="767"/>
      <c r="BP784" s="767"/>
      <c r="BQ784" s="767"/>
      <c r="BR784" s="767"/>
      <c r="BS784" s="767"/>
      <c r="BT784" s="767"/>
      <c r="BU784" s="767"/>
      <c r="BV784" s="767"/>
      <c r="BW784" s="767"/>
      <c r="BX784" s="767"/>
      <c r="BY784" s="767"/>
      <c r="BZ784" s="767"/>
      <c r="CA784" s="767"/>
      <c r="CB784" s="767"/>
      <c r="CC784" s="767"/>
      <c r="CD784" s="767"/>
      <c r="CE784" s="767"/>
      <c r="CF784" s="767"/>
      <c r="CG784" s="767"/>
      <c r="CH784" s="767"/>
      <c r="CI784" s="767"/>
      <c r="CJ784" s="767"/>
      <c r="CK784" s="767"/>
      <c r="CL784" s="767"/>
      <c r="CM784" s="767"/>
      <c r="CN784" s="767"/>
      <c r="CO784" s="767"/>
      <c r="CP784" s="767"/>
      <c r="CQ784" s="767"/>
      <c r="CR784" s="767"/>
      <c r="CS784" s="767"/>
      <c r="CT784" s="767"/>
      <c r="CU784" s="767"/>
      <c r="CV784" s="767"/>
      <c r="CW784" s="767"/>
      <c r="CX784" s="767"/>
      <c r="CY784" s="767"/>
      <c r="CZ784" s="767"/>
      <c r="DA784" s="767"/>
      <c r="DB784" s="767"/>
      <c r="DC784" s="767"/>
      <c r="DD784" s="767"/>
      <c r="DE784" s="767"/>
      <c r="DF784" s="767"/>
      <c r="DG784" s="767"/>
      <c r="DH784" s="767"/>
      <c r="DI784" s="767"/>
      <c r="DJ784" s="767"/>
      <c r="DK784" s="767"/>
      <c r="DL784" s="767"/>
      <c r="DM784" s="767"/>
      <c r="DN784" s="767"/>
      <c r="DO784" s="767"/>
      <c r="DP784" s="767"/>
      <c r="DQ784" s="767"/>
      <c r="DR784" s="767"/>
      <c r="DS784" s="767"/>
      <c r="DT784" s="767"/>
      <c r="DU784" s="767"/>
      <c r="DV784" s="767"/>
      <c r="DW784" s="767"/>
      <c r="DX784" s="767"/>
      <c r="DY784" s="767"/>
      <c r="DZ784" s="767"/>
      <c r="EA784" s="767"/>
      <c r="EB784" s="767"/>
      <c r="EC784" s="767"/>
      <c r="ED784" s="767"/>
      <c r="EE784" s="767"/>
      <c r="EF784" s="767"/>
      <c r="EG784" s="767"/>
      <c r="EH784" s="767"/>
      <c r="EI784" s="767"/>
      <c r="EJ784" s="767"/>
      <c r="EK784" s="767"/>
      <c r="EL784" s="767"/>
      <c r="EM784" s="767"/>
      <c r="EN784" s="767"/>
      <c r="EO784" s="767"/>
      <c r="EP784" s="767"/>
      <c r="EQ784" s="767"/>
      <c r="ER784" s="767"/>
      <c r="ES784" s="767"/>
      <c r="ET784" s="767"/>
      <c r="EU784" s="767"/>
      <c r="EV784" s="767"/>
      <c r="EW784" s="767"/>
      <c r="EX784" s="767"/>
      <c r="EY784" s="767"/>
      <c r="EZ784" s="767"/>
      <c r="FA784" s="767"/>
      <c r="FB784" s="767"/>
      <c r="FC784" s="767"/>
      <c r="FD784" s="767"/>
      <c r="FE784" s="767"/>
      <c r="FF784" s="767"/>
      <c r="FG784" s="767"/>
      <c r="FH784" s="767"/>
      <c r="FI784" s="767"/>
      <c r="FJ784" s="767"/>
      <c r="FK784" s="767"/>
      <c r="FL784" s="767"/>
      <c r="FM784" s="767"/>
      <c r="FN784" s="767"/>
      <c r="FO784" s="767"/>
      <c r="FP784" s="767"/>
      <c r="FQ784" s="767"/>
      <c r="FR784" s="767"/>
      <c r="FS784" s="767"/>
      <c r="FT784" s="767"/>
      <c r="FU784" s="767"/>
      <c r="FV784" s="767"/>
      <c r="FW784" s="767"/>
      <c r="FX784" s="767"/>
      <c r="FY784" s="767"/>
      <c r="FZ784" s="767"/>
      <c r="GA784" s="767"/>
      <c r="GB784" s="767"/>
      <c r="GC784" s="767"/>
      <c r="GD784" s="767"/>
      <c r="GE784" s="767"/>
      <c r="GF784" s="767"/>
      <c r="GG784" s="767"/>
      <c r="GH784" s="767"/>
      <c r="GI784" s="767"/>
      <c r="GJ784" s="767"/>
      <c r="GK784" s="767"/>
      <c r="GL784" s="767"/>
      <c r="GM784" s="767"/>
      <c r="GN784" s="767"/>
      <c r="GO784" s="767"/>
      <c r="GP784" s="767"/>
      <c r="GQ784" s="767"/>
      <c r="GR784" s="767"/>
      <c r="GS784" s="767"/>
      <c r="GT784" s="767"/>
      <c r="GU784" s="767"/>
      <c r="GV784" s="767"/>
      <c r="GW784" s="767"/>
      <c r="GX784" s="767"/>
      <c r="GY784" s="767"/>
      <c r="GZ784" s="767"/>
      <c r="HA784" s="767"/>
      <c r="HB784" s="767"/>
      <c r="HC784" s="767"/>
    </row>
    <row r="785" spans="1:211" s="864" customFormat="1" ht="13.9" hidden="1" customHeight="1">
      <c r="A785" s="307"/>
      <c r="B785" s="351"/>
      <c r="C785" s="971" t="str">
        <f>IF('1C TSrécur20'!N$17&lt;&gt;0,'1C TSrécur20'!$B$12,"")</f>
        <v/>
      </c>
      <c r="D785" s="972"/>
      <c r="E785" s="973"/>
      <c r="F785" s="93" t="str">
        <f>IF(AND($C785='1C TSrécur20'!$B$12,'1C TSrécur20'!$B$16="récurrentes",'1C TSrécur20'!$N$17&lt;&gt;""),'1C TSrécur20'!$N$21,"")</f>
        <v/>
      </c>
      <c r="G785" s="842"/>
      <c r="H785" s="745">
        <v>0.21</v>
      </c>
      <c r="I785" s="747">
        <v>1</v>
      </c>
      <c r="J785" s="312"/>
      <c r="K785" s="680">
        <f t="shared" si="191"/>
        <v>0</v>
      </c>
      <c r="L785" s="527">
        <f>IF(OR('1C TSrécur20'!$B$12="",'1C TSrécur20'!N$30=0),0,IF(AND('1C TSrécur20'!$B$12&lt;&gt;"",$K$2="Pôle",'1C TSrécur20'!$C$12="OUI"),(('1C TSrécur20'!N$22+'1C TSrécur20'!N$23+'1C TSrécur20'!N$24+'1C TSrécur20'!N$25+'1C TSrécur20'!N$29)/'1C TSrécur20'!N$17),IF(AND('1C TSrécur20'!$B$12&lt;&gt;"",$K$2="Pôle",'1C TSrécur20'!$C$12="NON"),(('1C TSrécur20'!N$22+'1C TSrécur20'!N$23+'1C TSrécur20'!N$24+'1C TSrécur20'!N$25+'1C TSrécur20'!N$29)/'1C TSrécur20'!N$30),IF(AND('1C TSrécur20'!$B$12&lt;&gt;"",$K$2&lt;&gt;"Pôle",'1C TSrécur20'!$C$12="OUI"),(('1C TSrécur20'!N$22+'1C TSrécur20'!N$23+'1C TSrécur20'!N$24+'1C TSrécur20'!N$25+'1C TSrécur20'!N$26+'1C TSrécur20'!N$27+'1C TSrécur20'!N$28+'1C TSrécur20'!N$29)/'1C TSrécur20'!N$17),IF(AND('1C TSrécur20'!$B$12&lt;&gt;"",$K$2&lt;&gt;"Pôle",'1C TSrécur20'!$C$12="NON"),(('1C TSrécur20'!N$22+'1C TSrécur20'!N$23+'1C TSrécur20'!N$24+'1C TSrécur20'!N$25+'1C TSrécur20'!N$26+'1C TSrécur20'!N$27+'1C TSrécur20'!N$28+'1C TSrécur20'!N$29)/'1C TSrécur20'!N$30))))))</f>
        <v>0</v>
      </c>
      <c r="M785" s="527">
        <f>IF(OR('1C TSrécur20'!$B$12="",'1C TSrécur20'!N$30=0),0,IF(AND('1C TSrécur20'!$B$12&lt;&gt;"",$K$2="Pôle",'1C TSrécur20'!$C$12="OUI"),(('1C TSrécur20'!N$26+'1C TSrécur20'!N$27+'1C TSrécur20'!N$28)/'1C TSrécur20'!N$17),IF(AND('1C TSrécur20'!$B$12&lt;&gt;"",$K$2="Pôle",'1C TSrécur20'!$C$12="NON"),(('1C TSrécur20'!N$26+'1C TSrécur20'!N$27+'1C TSrécur20'!N$28)/'1C TSrécur20'!N$30),IF(AND('1C TSrécur20'!$B$12&lt;&gt;"",$K$2&lt;&gt;"Pôle"),0))))</f>
        <v>0</v>
      </c>
      <c r="N785" s="527">
        <f>IF(AND('1C TSrécur20'!$N$17&lt;&gt;0,'1C TSrécur20'!$N$30&lt;&gt;0),L785+M785,0)</f>
        <v>0</v>
      </c>
      <c r="O785" s="542" t="str">
        <f>IF(AND('1C TSrécur20'!N$17&lt;&gt;0,'1C TSrécur20'!$C$12="OUI"),'1C TSrécur20'!N$36/'1C TSrécur20'!N$17,"")</f>
        <v/>
      </c>
      <c r="P785" s="543" t="str">
        <f>IF(AND('1C TSrécur20'!N$17&lt;&gt;0,'1C TSrécur20'!$C$12="OUI"),'1C TSrécur20'!$N$37/'1C TSrécur20'!N$17,"")</f>
        <v/>
      </c>
      <c r="Q785" s="543" t="str">
        <f>IF(AND('1C TSrécur20'!N$17&lt;&gt;0,'1C TSrécur20'!$C$12="OUI"),'1C TSrécur20'!$N$38/'1C TSrécur20'!N$17,"")</f>
        <v/>
      </c>
      <c r="R785" s="543" t="str">
        <f>IF(AND('1C TSrécur20'!N$17&lt;&gt;0,'1C TSrécur20'!$C$12="OUI"),'1C TSrécur20'!$N$39/'1C TSrécur20'!N$17,"")</f>
        <v/>
      </c>
      <c r="S785" s="543" t="str">
        <f>IF(AND('1C TSrécur20'!N$17&lt;&gt;0,'1C TSrécur20'!$C$12="OUI"),'1C TSrécur20'!$N$40/'1C TSrécur20'!N$17,"")</f>
        <v/>
      </c>
      <c r="T785" s="543" t="str">
        <f>IF(AND('1C TSrécur20'!N$17&lt;&gt;0,'1C TSrécur20'!$C$12="OUI"),'1C TSrécur20'!$N$41/'1C TSrécur20'!N$17,"")</f>
        <v/>
      </c>
      <c r="U785" s="543" t="str">
        <f>IF(AND('1C TSrécur20'!N$17&lt;&gt;0,'1C TSrécur20'!$C$12="OUI"),'1C TSrécur20'!$N$42/'1C TSrécur20'!N$17,"")</f>
        <v/>
      </c>
      <c r="V785" s="543" t="str">
        <f>IF(AND('1C TSrécur20'!N$17&lt;&gt;0,'1C TSrécur20'!$C$12="OUI"),'1C TSrécur20'!$N$43/'1C TSrécur20'!N$17,"")</f>
        <v/>
      </c>
      <c r="W785" s="543" t="str">
        <f>IF(AND('1C TSrécur20'!N$17&lt;&gt;0,'1C TSrécur20'!$C$12="OUI"),'1C TSrécur20'!$N$44/'1C TSrécur20'!N$17,"")</f>
        <v/>
      </c>
      <c r="X785" s="543" t="str">
        <f>IF(AND('1C TSrécur20'!N$17&lt;&gt;0,'1C TSrécur20'!$C$12="OUI"),'1C TSrécur20'!$N$45/'1C TSrécur20'!N$17,"")</f>
        <v/>
      </c>
      <c r="Y785" s="543" t="str">
        <f>IF(AND('1C TSrécur20'!N$17&lt;&gt;0,'1C TSrécur20'!$C$12="OUI"),'1C TSrécur20'!$N$46/'1C TSrécur20'!N$17,"")</f>
        <v/>
      </c>
      <c r="Z785" s="543" t="str">
        <f>IF(AND('1C TSrécur20'!N$17&lt;&gt;0,'1C TSrécur20'!$C$12="OUI"),'1C TSrécur20'!$N$47/'1C TSrécur20'!N$17,"")</f>
        <v/>
      </c>
      <c r="AA785" s="543" t="str">
        <f>IF(AND('1C TSrécur20'!N$17&lt;&gt;0,'1C TSrécur20'!$C$12="OUI"),'1C TSrécur20'!$N$48/'1C TSrécur20'!N$17,"")</f>
        <v/>
      </c>
      <c r="AB785" s="543" t="str">
        <f>IF(AND('1C TSrécur20'!N$17&lt;&gt;0,'1C TSrécur20'!$C$12="OUI"),'1C TSrécur20'!$N$49/'1C TSrécur20'!N$17,"")</f>
        <v/>
      </c>
      <c r="AC785" s="543" t="str">
        <f>IF(AND('1C TSrécur20'!N$17&lt;&gt;0,'1C TSrécur20'!$C$12="OUI"),'1C TSrécur20'!$N$50/'1C TSrécur20'!N$17,"")</f>
        <v/>
      </c>
      <c r="AD785" s="543" t="str">
        <f>IF(AND('1C TSrécur20'!N$17&lt;&gt;0,'1C TSrécur20'!$C$12="OUI"),'1C TSrécur20'!$N$51/'1C TSrécur20'!N$17,"")</f>
        <v/>
      </c>
      <c r="AE785" s="543" t="str">
        <f>IF(AND('1C TSrécur20'!N$17&lt;&gt;0,'1C TSrécur20'!$C$12="OUI"),'1C TSrécur20'!$N$52/'1C TSrécur20'!N$17,"")</f>
        <v/>
      </c>
      <c r="AF785" s="543" t="str">
        <f>IF(AND('1C TSrécur20'!N$17&lt;&gt;0,'1C TSrécur20'!$C$12="OUI"),'1C TSrécur20'!$N$53/'1C TSrécur20'!N$17,"")</f>
        <v/>
      </c>
      <c r="AG785" s="543" t="str">
        <f>IF(AND('1C TSrécur20'!N$17&lt;&gt;0,'1C TSrécur20'!$C$12="OUI"),'1C TSrécur20'!$N$54/'1C TSrécur20'!N$17,"")</f>
        <v/>
      </c>
      <c r="AH785" s="543" t="str">
        <f>IF(AND('1C TSrécur20'!N$17&lt;&gt;0,'1C TSrécur20'!$C$12="OUI"),'1C TSrécur20'!$N$55/'1C TSrécur20'!N$17,"")</f>
        <v/>
      </c>
      <c r="AI785" s="543" t="str">
        <f>IF(AND('1C TSrécur20'!N$17&lt;&gt;0,'1C TSrécur20'!$C$12="OUI"),'1C TSrécur20'!$N$56/'1C TSrécur20'!N$17,"")</f>
        <v/>
      </c>
      <c r="AJ785" s="543" t="str">
        <f>IF(AND('1C TSrécur20'!N$17&lt;&gt;0,'1C TSrécur20'!$C$12="OUI"),'1C TSrécur20'!$N$57/'1C TSrécur20'!N$17,"")</f>
        <v/>
      </c>
      <c r="AK785" s="543">
        <f>IF(AND('1C TSrécur20'!N$17&lt;&gt;0,'1C TSrécur20'!$C$12="OUI"),'1C TSrécur20'!N$58/'1C TSrécur20'!N$17,0)</f>
        <v>0</v>
      </c>
      <c r="AL785" s="72">
        <f>IF(AND('1C TSrécur20'!$B$12&lt;&gt;"",'1C TSrécur20'!$C$12="OUI"),N785+AK785,N785)</f>
        <v>0</v>
      </c>
      <c r="AM785" s="344">
        <f t="shared" si="250"/>
        <v>0</v>
      </c>
      <c r="AN785" s="344">
        <f t="shared" si="251"/>
        <v>0</v>
      </c>
      <c r="AO785" s="345">
        <f t="shared" si="252"/>
        <v>0</v>
      </c>
      <c r="AP785" s="573">
        <f t="shared" si="253"/>
        <v>0</v>
      </c>
      <c r="AQ785" s="583">
        <f t="shared" si="254"/>
        <v>0</v>
      </c>
      <c r="AR785" s="579"/>
      <c r="AS785" s="102"/>
      <c r="AT785" s="27" t="str">
        <f>IF('1C TSrécur20'!N$17*FICHE!$C$13&lt;J785,"Forfait limité à "&amp;FICHE!$C$13&amp;"€/jour","")</f>
        <v/>
      </c>
      <c r="AU785" s="592"/>
      <c r="AV785" s="824"/>
      <c r="AW785" s="824"/>
      <c r="AX785" s="824"/>
      <c r="AY785" s="824"/>
      <c r="AZ785" s="824"/>
      <c r="BA785" s="767"/>
      <c r="BB785" s="767"/>
      <c r="BC785" s="767"/>
      <c r="BD785" s="767"/>
      <c r="BE785" s="767"/>
      <c r="BF785" s="767"/>
      <c r="BG785" s="767"/>
      <c r="BH785" s="767"/>
      <c r="BI785" s="767"/>
      <c r="BJ785" s="767"/>
      <c r="BK785" s="767"/>
      <c r="BL785" s="767"/>
      <c r="BM785" s="767"/>
      <c r="BN785" s="767"/>
      <c r="BO785" s="767"/>
      <c r="BP785" s="767"/>
      <c r="BQ785" s="767"/>
      <c r="BR785" s="767"/>
      <c r="BS785" s="767"/>
      <c r="BT785" s="767"/>
      <c r="BU785" s="767"/>
      <c r="BV785" s="767"/>
      <c r="BW785" s="767"/>
      <c r="BX785" s="767"/>
      <c r="BY785" s="767"/>
      <c r="BZ785" s="767"/>
      <c r="CA785" s="767"/>
      <c r="CB785" s="767"/>
      <c r="CC785" s="767"/>
      <c r="CD785" s="767"/>
      <c r="CE785" s="767"/>
      <c r="CF785" s="767"/>
      <c r="CG785" s="767"/>
      <c r="CH785" s="767"/>
      <c r="CI785" s="767"/>
      <c r="CJ785" s="767"/>
      <c r="CK785" s="767"/>
      <c r="CL785" s="767"/>
      <c r="CM785" s="767"/>
      <c r="CN785" s="767"/>
      <c r="CO785" s="767"/>
      <c r="CP785" s="767"/>
      <c r="CQ785" s="767"/>
      <c r="CR785" s="767"/>
      <c r="CS785" s="767"/>
      <c r="CT785" s="767"/>
      <c r="CU785" s="767"/>
      <c r="CV785" s="767"/>
      <c r="CW785" s="767"/>
      <c r="CX785" s="767"/>
      <c r="CY785" s="767"/>
      <c r="CZ785" s="767"/>
      <c r="DA785" s="767"/>
      <c r="DB785" s="767"/>
      <c r="DC785" s="767"/>
      <c r="DD785" s="767"/>
      <c r="DE785" s="767"/>
      <c r="DF785" s="767"/>
      <c r="DG785" s="767"/>
      <c r="DH785" s="767"/>
      <c r="DI785" s="767"/>
      <c r="DJ785" s="767"/>
      <c r="DK785" s="767"/>
      <c r="DL785" s="767"/>
      <c r="DM785" s="767"/>
      <c r="DN785" s="767"/>
      <c r="DO785" s="767"/>
      <c r="DP785" s="767"/>
      <c r="DQ785" s="767"/>
      <c r="DR785" s="767"/>
      <c r="DS785" s="767"/>
      <c r="DT785" s="767"/>
      <c r="DU785" s="767"/>
      <c r="DV785" s="767"/>
      <c r="DW785" s="767"/>
      <c r="DX785" s="767"/>
      <c r="DY785" s="767"/>
      <c r="DZ785" s="767"/>
      <c r="EA785" s="767"/>
      <c r="EB785" s="767"/>
      <c r="EC785" s="767"/>
      <c r="ED785" s="767"/>
      <c r="EE785" s="767"/>
      <c r="EF785" s="767"/>
      <c r="EG785" s="767"/>
      <c r="EH785" s="767"/>
      <c r="EI785" s="767"/>
      <c r="EJ785" s="767"/>
      <c r="EK785" s="767"/>
      <c r="EL785" s="767"/>
      <c r="EM785" s="767"/>
      <c r="EN785" s="767"/>
      <c r="EO785" s="767"/>
      <c r="EP785" s="767"/>
      <c r="EQ785" s="767"/>
      <c r="ER785" s="767"/>
      <c r="ES785" s="767"/>
      <c r="ET785" s="767"/>
      <c r="EU785" s="767"/>
      <c r="EV785" s="767"/>
      <c r="EW785" s="767"/>
      <c r="EX785" s="767"/>
      <c r="EY785" s="767"/>
      <c r="EZ785" s="767"/>
      <c r="FA785" s="767"/>
      <c r="FB785" s="767"/>
      <c r="FC785" s="767"/>
      <c r="FD785" s="767"/>
      <c r="FE785" s="767"/>
      <c r="FF785" s="767"/>
      <c r="FG785" s="767"/>
      <c r="FH785" s="767"/>
      <c r="FI785" s="767"/>
      <c r="FJ785" s="767"/>
      <c r="FK785" s="767"/>
      <c r="FL785" s="767"/>
      <c r="FM785" s="767"/>
      <c r="FN785" s="767"/>
      <c r="FO785" s="767"/>
      <c r="FP785" s="767"/>
      <c r="FQ785" s="767"/>
      <c r="FR785" s="767"/>
      <c r="FS785" s="767"/>
      <c r="FT785" s="767"/>
      <c r="FU785" s="767"/>
      <c r="FV785" s="767"/>
      <c r="FW785" s="767"/>
      <c r="FX785" s="767"/>
      <c r="FY785" s="767"/>
      <c r="FZ785" s="767"/>
      <c r="GA785" s="767"/>
      <c r="GB785" s="767"/>
      <c r="GC785" s="767"/>
      <c r="GD785" s="767"/>
      <c r="GE785" s="767"/>
      <c r="GF785" s="767"/>
      <c r="GG785" s="767"/>
      <c r="GH785" s="767"/>
      <c r="GI785" s="767"/>
      <c r="GJ785" s="767"/>
      <c r="GK785" s="767"/>
      <c r="GL785" s="767"/>
      <c r="GM785" s="767"/>
      <c r="GN785" s="767"/>
      <c r="GO785" s="767"/>
      <c r="GP785" s="767"/>
      <c r="GQ785" s="767"/>
      <c r="GR785" s="767"/>
      <c r="GS785" s="767"/>
      <c r="GT785" s="767"/>
      <c r="GU785" s="767"/>
      <c r="GV785" s="767"/>
      <c r="GW785" s="767"/>
      <c r="GX785" s="767"/>
      <c r="GY785" s="767"/>
      <c r="GZ785" s="767"/>
      <c r="HA785" s="767"/>
      <c r="HB785" s="767"/>
      <c r="HC785" s="767"/>
    </row>
    <row r="786" spans="1:211" ht="13.9" hidden="1" customHeight="1">
      <c r="A786" s="309"/>
      <c r="B786" s="338"/>
      <c r="C786" s="974" t="str">
        <f>IF('1C TSrécur20'!O$17&lt;&gt;0,'1C TSrécur20'!$B$12,"")</f>
        <v/>
      </c>
      <c r="D786" s="975"/>
      <c r="E786" s="976"/>
      <c r="F786" s="828" t="str">
        <f>IF(AND($C786='1C TSrécur20'!$B$12,'1C TSrécur20'!$B$16="récurrentes",'1C TSrécur20'!$O$17&lt;&gt;""),'1C TSrécur20'!$O$21,"")</f>
        <v/>
      </c>
      <c r="G786" s="237"/>
      <c r="H786" s="763">
        <v>0.21</v>
      </c>
      <c r="I786" s="764">
        <v>1</v>
      </c>
      <c r="J786" s="316"/>
      <c r="K786" s="829">
        <f t="shared" ref="K786:K797" si="255">J786+(J786*H786)</f>
        <v>0</v>
      </c>
      <c r="L786" s="830">
        <f>IF(OR('1C TSrécur20'!$B$12="",'1C TSrécur20'!O$30=0),0,IF(AND('1C TSrécur20'!$B$12&lt;&gt;"",$K$2="Pôle",'1C TSrécur20'!$C$12="OUI"),(('1C TSrécur20'!O$22+'1C TSrécur20'!O$23+'1C TSrécur20'!O$24+'1C TSrécur20'!O$25+'1C TSrécur20'!O$29)/'1C TSrécur20'!O$17),IF(AND('1C TSrécur20'!$B$12&lt;&gt;"",$K$2="Pôle",'1C TSrécur20'!$C$12="NON"),(('1C TSrécur20'!O$22+'1C TSrécur20'!O$23+'1C TSrécur20'!O$24+'1C TSrécur20'!O$25+'1C TSrécur20'!O$29)/'1C TSrécur20'!O$30),IF(AND('1C TSrécur20'!$B$12&lt;&gt;"",$K$2&lt;&gt;"Pôle",'1C TSrécur20'!$C$12="OUI"),(('1C TSrécur20'!O$22+'1C TSrécur20'!O$23+'1C TSrécur20'!O$24+'1C TSrécur20'!O$25+'1C TSrécur20'!O$26+'1C TSrécur20'!O$27+'1C TSrécur20'!O$28+'1C TSrécur20'!O$29)/'1C TSrécur20'!O$17),IF(AND('1C TSrécur20'!$B$12&lt;&gt;"",$K$2&lt;&gt;"Pôle",'1C TSrécur20'!$C$12="NON"),(('1C TSrécur20'!O$22+'1C TSrécur20'!O$23+'1C TSrécur20'!O$24+'1C TSrécur20'!O$25+'1C TSrécur20'!O$26+'1C TSrécur20'!O$27+'1C TSrécur20'!O$28+'1C TSrécur20'!O$29)/'1C TSrécur20'!O$30))))))</f>
        <v>0</v>
      </c>
      <c r="M786" s="830">
        <f>IF(OR('1C TSrécur20'!$B$12="",'1C TSrécur20'!O$30=0),0,IF(AND('1C TSrécur20'!$B$12&lt;&gt;"",$K$2="Pôle",'1C TSrécur20'!$C$12="OUI"),(('1C TSrécur20'!O$26+'1C TSrécur20'!O$27+'1C TSrécur20'!O$28)/'1C TSrécur20'!O$17),IF(AND('1C TSrécur20'!$B$12&lt;&gt;"",$K$2="Pôle",'1C TSrécur20'!$C$12="NON"),(('1C TSrécur20'!O$26+'1C TSrécur20'!O$27+'1C TSrécur20'!O$28)/'1C TSrécur20'!O$30),IF(AND('1C TSrécur20'!$B$12&lt;&gt;"",$K$2&lt;&gt;"Pôle"),0))))</f>
        <v>0</v>
      </c>
      <c r="N786" s="830">
        <f>IF(AND('1C TSrécur20'!$O$17&lt;&gt;0,'1C TSrécur20'!$O$30&lt;&gt;0),L786+M786,0)</f>
        <v>0</v>
      </c>
      <c r="O786" s="831" t="str">
        <f>IF(AND('1C TSrécur20'!O$17&lt;&gt;0,'1C TSrécur20'!$C$12="OUI"),'1C TSrécur20'!O$36/'1C TSrécur20'!O$17,"")</f>
        <v/>
      </c>
      <c r="P786" s="832" t="str">
        <f>IF(AND('1C TSrécur20'!O$17&lt;&gt;0,'1C TSrécur20'!$C$12="OUI"),'1C TSrécur20'!$O$37/'1C TSrécur20'!O$17,"")</f>
        <v/>
      </c>
      <c r="Q786" s="832" t="str">
        <f>IF(AND('1C TSrécur20'!O$17&lt;&gt;0,'1C TSrécur20'!$C$12="OUI"),'1C TSrécur20'!$O$38/'1C TSrécur20'!O$17,"")</f>
        <v/>
      </c>
      <c r="R786" s="832" t="str">
        <f>IF(AND('1C TSrécur20'!O$17&lt;&gt;0,'1C TSrécur20'!$C$12="OUI"),'1C TSrécur20'!$O$39/'1C TSrécur20'!O$17,"")</f>
        <v/>
      </c>
      <c r="S786" s="832" t="str">
        <f>IF(AND('1C TSrécur20'!O$17&lt;&gt;0,'1C TSrécur20'!$C$12="OUI"),'1C TSrécur20'!$O$40/'1C TSrécur20'!O$17,"")</f>
        <v/>
      </c>
      <c r="T786" s="832" t="str">
        <f>IF(AND('1C TSrécur20'!O$17&lt;&gt;0,'1C TSrécur20'!$C$12="OUI"),'1C TSrécur20'!$O$41/'1C TSrécur20'!O$17,"")</f>
        <v/>
      </c>
      <c r="U786" s="832" t="str">
        <f>IF(AND('1C TSrécur20'!O$17&lt;&gt;0,'1C TSrécur20'!$C$12="OUI"),'1C TSrécur20'!$O$42/'1C TSrécur20'!O$17,"")</f>
        <v/>
      </c>
      <c r="V786" s="832" t="str">
        <f>IF(AND('1C TSrécur20'!O$17&lt;&gt;0,'1C TSrécur20'!$C$12="OUI"),'1C TSrécur20'!$O$43/'1C TSrécur20'!O$17,"")</f>
        <v/>
      </c>
      <c r="W786" s="832" t="str">
        <f>IF(AND('1C TSrécur20'!O$17&lt;&gt;0,'1C TSrécur20'!$C$12="OUI"),'1C TSrécur20'!$O$44/'1C TSrécur20'!O$17,"")</f>
        <v/>
      </c>
      <c r="X786" s="832" t="str">
        <f>IF(AND('1C TSrécur20'!O$17&lt;&gt;0,'1C TSrécur20'!$C$12="OUI"),'1C TSrécur20'!$O$45/'1C TSrécur20'!O$17,"")</f>
        <v/>
      </c>
      <c r="Y786" s="832" t="str">
        <f>IF(AND('1C TSrécur20'!O$17&lt;&gt;0,'1C TSrécur20'!$C$12="OUI"),'1C TSrécur20'!$O$46/'1C TSrécur20'!O$17,"")</f>
        <v/>
      </c>
      <c r="Z786" s="832" t="str">
        <f>IF(AND('1C TSrécur20'!O$17&lt;&gt;0,'1C TSrécur20'!$C$12="OUI"),'1C TSrécur20'!$O$47/'1C TSrécur20'!O$17,"")</f>
        <v/>
      </c>
      <c r="AA786" s="832" t="str">
        <f>IF(AND('1C TSrécur20'!O$17&lt;&gt;0,'1C TSrécur20'!$C$12="OUI"),'1C TSrécur20'!$O$48/'1C TSrécur20'!O$17,"")</f>
        <v/>
      </c>
      <c r="AB786" s="832" t="str">
        <f>IF(AND('1C TSrécur20'!O$17&lt;&gt;0,'1C TSrécur20'!$C$12="OUI"),'1C TSrécur20'!$O$49/'1C TSrécur20'!O$17,"")</f>
        <v/>
      </c>
      <c r="AC786" s="832" t="str">
        <f>IF(AND('1C TSrécur20'!O$17&lt;&gt;0,'1C TSrécur20'!$C$12="OUI"),'1C TSrécur20'!$O$50/'1C TSrécur20'!O$17,"")</f>
        <v/>
      </c>
      <c r="AD786" s="832" t="str">
        <f>IF(AND('1C TSrécur20'!O$17&lt;&gt;0,'1C TSrécur20'!$C$12="OUI"),'1C TSrécur20'!$O$51/'1C TSrécur20'!O$17,"")</f>
        <v/>
      </c>
      <c r="AE786" s="832" t="str">
        <f>IF(AND('1C TSrécur20'!O$17&lt;&gt;0,'1C TSrécur20'!$C$12="OUI"),'1C TSrécur20'!$O$52/'1C TSrécur20'!O$17,"")</f>
        <v/>
      </c>
      <c r="AF786" s="832" t="str">
        <f>IF(AND('1C TSrécur20'!O$17&lt;&gt;0,'1C TSrécur20'!$C$12="OUI"),'1C TSrécur20'!$O$53/'1C TSrécur20'!O$17,"")</f>
        <v/>
      </c>
      <c r="AG786" s="832" t="str">
        <f>IF(AND('1C TSrécur20'!O$17&lt;&gt;0,'1C TSrécur20'!$C$12="OUI"),'1C TSrécur20'!$O$54/'1C TSrécur20'!O$17,"")</f>
        <v/>
      </c>
      <c r="AH786" s="832" t="str">
        <f>IF(AND('1C TSrécur20'!O$17&lt;&gt;0,'1C TSrécur20'!$C$12="OUI"),'1C TSrécur20'!$O$55/'1C TSrécur20'!O$17,"")</f>
        <v/>
      </c>
      <c r="AI786" s="832" t="str">
        <f>IF(AND('1C TSrécur20'!O$17&lt;&gt;0,'1C TSrécur20'!$C$12="OUI"),'1C TSrécur20'!$O$56/'1C TSrécur20'!O$17,"")</f>
        <v/>
      </c>
      <c r="AJ786" s="832" t="str">
        <f>IF(AND('1C TSrécur20'!O$17&lt;&gt;0,'1C TSrécur20'!$C$12="OUI"),'1C TSrécur20'!$O$57/'1C TSrécur20'!O$17,"")</f>
        <v/>
      </c>
      <c r="AK786" s="832">
        <f>IF(AND('1C TSrécur20'!O$17&lt;&gt;0,'1C TSrécur20'!$C$12="OUI"),'1C TSrécur20'!O$58/'1C TSrécur20'!O$17,0)</f>
        <v>0</v>
      </c>
      <c r="AL786" s="73">
        <f>IF(AND('1C TSrécur20'!$B$12&lt;&gt;"",'1C TSrécur20'!$C$12="OUI"),N786+AK786,N786)</f>
        <v>0</v>
      </c>
      <c r="AM786" s="346">
        <f t="shared" si="250"/>
        <v>0</v>
      </c>
      <c r="AN786" s="346">
        <f t="shared" si="251"/>
        <v>0</v>
      </c>
      <c r="AO786" s="347">
        <f>AM786+AN786</f>
        <v>0</v>
      </c>
      <c r="AP786" s="575">
        <f>AM786-AR786</f>
        <v>0</v>
      </c>
      <c r="AQ786" s="584">
        <f t="shared" si="254"/>
        <v>0</v>
      </c>
      <c r="AR786" s="580"/>
      <c r="AS786" s="208"/>
      <c r="AT786" s="209" t="str">
        <f>IF('1C TSrécur20'!O$17*FICHE!$C$13&lt;J786,"Forfait limité à "&amp;FICHE!$C$13&amp;"€/jour","")</f>
        <v/>
      </c>
      <c r="AU786" s="591"/>
    </row>
    <row r="787" spans="1:211" ht="13.9" hidden="1" customHeight="1">
      <c r="A787" s="309"/>
      <c r="B787" s="338"/>
      <c r="C787" s="962" t="str">
        <f>IF('1C TSrécur20'!P$17&lt;&gt;0,'1C TSrécur20'!$B$12,"")</f>
        <v/>
      </c>
      <c r="D787" s="963"/>
      <c r="E787" s="964"/>
      <c r="F787" s="211" t="str">
        <f>IF(AND($C787='1C TSrécur20'!$B$12,'1C TSrécur20'!$B$16="récurrentes",'1C TSrécur20'!$P$17&lt;&gt;""),'1C TSrécur20'!$P$21,"")</f>
        <v/>
      </c>
      <c r="G787" s="235"/>
      <c r="H787" s="745">
        <v>0.21</v>
      </c>
      <c r="I787" s="747">
        <v>1</v>
      </c>
      <c r="J787" s="316"/>
      <c r="K787" s="786">
        <f t="shared" si="255"/>
        <v>0</v>
      </c>
      <c r="L787" s="539">
        <f>IF(OR('1C TSrécur20'!$B$12="",'1C TSrécur20'!P$30=0),0,IF(AND('1C TSrécur20'!$B$12&lt;&gt;"",$K$2="Pôle",'1C TSrécur20'!$C$12="OUI"),(('1C TSrécur20'!P$22+'1C TSrécur20'!P$23+'1C TSrécur20'!P$24+'1C TSrécur20'!P$25+'1C TSrécur20'!P$29)/'1C TSrécur20'!P$17),IF(AND('1C TSrécur20'!$B$12&lt;&gt;"",$K$2="Pôle",'1C TSrécur20'!$C$12="NON"),(('1C TSrécur20'!P$22+'1C TSrécur20'!P$23+'1C TSrécur20'!P$24+'1C TSrécur20'!P$25+'1C TSrécur20'!P$29)/'1C TSrécur20'!P$30),IF(AND('1C TSrécur20'!$B$12&lt;&gt;"",$K$2&lt;&gt;"Pôle",'1C TSrécur20'!$C$12="OUI"),(('1C TSrécur20'!P$22+'1C TSrécur20'!P$23+'1C TSrécur20'!P$24+'1C TSrécur20'!P$25+'1C TSrécur20'!P$26+'1C TSrécur20'!P$27+'1C TSrécur20'!P$28+'1C TSrécur20'!P$29)/'1C TSrécur20'!P$17),IF(AND('1C TSrécur20'!$B$12&lt;&gt;"",$K$2&lt;&gt;"Pôle",'1C TSrécur20'!$C$12="NON"),(('1C TSrécur20'!P$22+'1C TSrécur20'!P$23+'1C TSrécur20'!P$24+'1C TSrécur20'!P$25+'1C TSrécur20'!P$26+'1C TSrécur20'!P$27+'1C TSrécur20'!P$28+'1C TSrécur20'!P$29)/'1C TSrécur20'!P$30))))))</f>
        <v>0</v>
      </c>
      <c r="M787" s="539">
        <f>IF(OR('1C TSrécur20'!$B$12="",'1C TSrécur20'!P$30=0),0,IF(AND('1C TSrécur20'!$B$12&lt;&gt;"",$K$2="Pôle",'1C TSrécur20'!$C$12="OUI"),(('1C TSrécur20'!P$26+'1C TSrécur20'!P$27+'1C TSrécur20'!P$28)/'1C TSrécur20'!P$17),IF(AND('1C TSrécur20'!$B$12&lt;&gt;"",$K$2="Pôle",'1C TSrécur20'!$C$12="NON"),(('1C TSrécur20'!P$26+'1C TSrécur20'!P$27+'1C TSrécur20'!P$28)/'1C TSrécur20'!P$30),IF(AND('1C TSrécur20'!$B$12&lt;&gt;"",$K$2&lt;&gt;"Pôle"),0))))</f>
        <v>0</v>
      </c>
      <c r="N787" s="539">
        <f>IF(AND('1C TSrécur20'!$P$17&lt;&gt;0,'1C TSrécur20'!$P$30&lt;&gt;0),L787+M787,0)</f>
        <v>0</v>
      </c>
      <c r="O787" s="544" t="str">
        <f>IF(AND('1C TSrécur20'!P$17&lt;&gt;0,'1C TSrécur20'!$C$12="OUI"),'1C TSrécur20'!P$36/'1C TSrécur20'!P$17,"")</f>
        <v/>
      </c>
      <c r="P787" s="545" t="str">
        <f>IF(AND('1C TSrécur20'!P$17&lt;&gt;0,'1C TSrécur20'!$C$12="OUI"),'1C TSrécur20'!$P$37/'1C TSrécur20'!P$17,"")</f>
        <v/>
      </c>
      <c r="Q787" s="545" t="str">
        <f>IF(AND('1C TSrécur20'!P$17&lt;&gt;0,'1C TSrécur20'!$C$12="OUI"),'1C TSrécur20'!$P$38/'1C TSrécur20'!P$17,"")</f>
        <v/>
      </c>
      <c r="R787" s="545" t="str">
        <f>IF(AND('1C TSrécur20'!P$17&lt;&gt;0,'1C TSrécur20'!$C$12="OUI"),'1C TSrécur20'!$P$39/'1C TSrécur20'!P$17,"")</f>
        <v/>
      </c>
      <c r="S787" s="545" t="str">
        <f>IF(AND('1C TSrécur20'!P$17&lt;&gt;0,'1C TSrécur20'!$C$12="OUI"),'1C TSrécur20'!$P$40/'1C TSrécur20'!P$17,"")</f>
        <v/>
      </c>
      <c r="T787" s="545" t="str">
        <f>IF(AND('1C TSrécur20'!P$17&lt;&gt;0,'1C TSrécur20'!$C$12="OUI"),'1C TSrécur20'!$P$41/'1C TSrécur20'!P$17,"")</f>
        <v/>
      </c>
      <c r="U787" s="545" t="str">
        <f>IF(AND('1C TSrécur20'!P$17&lt;&gt;0,'1C TSrécur20'!$C$12="OUI"),'1C TSrécur20'!$P$42/'1C TSrécur20'!P$17,"")</f>
        <v/>
      </c>
      <c r="V787" s="545" t="str">
        <f>IF(AND('1C TSrécur20'!P$17&lt;&gt;0,'1C TSrécur20'!$C$12="OUI"),'1C TSrécur20'!$P$43/'1C TSrécur20'!P$17,"")</f>
        <v/>
      </c>
      <c r="W787" s="545" t="str">
        <f>IF(AND('1C TSrécur20'!P$17&lt;&gt;0,'1C TSrécur20'!$C$12="OUI"),'1C TSrécur20'!$P$44/'1C TSrécur20'!P$17,"")</f>
        <v/>
      </c>
      <c r="X787" s="545" t="str">
        <f>IF(AND('1C TSrécur20'!P$17&lt;&gt;0,'1C TSrécur20'!$C$12="OUI"),'1C TSrécur20'!$P$45/'1C TSrécur20'!P$17,"")</f>
        <v/>
      </c>
      <c r="Y787" s="545" t="str">
        <f>IF(AND('1C TSrécur20'!P$17&lt;&gt;0,'1C TSrécur20'!$C$12="OUI"),'1C TSrécur20'!$P$46/'1C TSrécur20'!P$17,"")</f>
        <v/>
      </c>
      <c r="Z787" s="545" t="str">
        <f>IF(AND('1C TSrécur20'!P$17&lt;&gt;0,'1C TSrécur20'!$C$12="OUI"),'1C TSrécur20'!$P$47/'1C TSrécur20'!P$17,"")</f>
        <v/>
      </c>
      <c r="AA787" s="545" t="str">
        <f>IF(AND('1C TSrécur20'!P$17&lt;&gt;0,'1C TSrécur20'!$C$12="OUI"),'1C TSrécur20'!$P$48/'1C TSrécur20'!P$17,"")</f>
        <v/>
      </c>
      <c r="AB787" s="545" t="str">
        <f>IF(AND('1C TSrécur20'!P$17&lt;&gt;0,'1C TSrécur20'!$C$12="OUI"),'1C TSrécur20'!$P$49/'1C TSrécur20'!P$17,"")</f>
        <v/>
      </c>
      <c r="AC787" s="545" t="str">
        <f>IF(AND('1C TSrécur20'!P$17&lt;&gt;0,'1C TSrécur20'!$C$12="OUI"),'1C TSrécur20'!$P$50/'1C TSrécur20'!P$17,"")</f>
        <v/>
      </c>
      <c r="AD787" s="545" t="str">
        <f>IF(AND('1C TSrécur20'!P$17&lt;&gt;0,'1C TSrécur20'!$C$12="OUI"),'1C TSrécur20'!$P$51/'1C TSrécur20'!P$17,"")</f>
        <v/>
      </c>
      <c r="AE787" s="545" t="str">
        <f>IF(AND('1C TSrécur20'!P$17&lt;&gt;0,'1C TSrécur20'!$C$12="OUI"),'1C TSrécur20'!$P$52/'1C TSrécur20'!P$17,"")</f>
        <v/>
      </c>
      <c r="AF787" s="545" t="str">
        <f>IF(AND('1C TSrécur20'!P$17&lt;&gt;0,'1C TSrécur20'!$C$12="OUI"),'1C TSrécur20'!$P$53/'1C TSrécur20'!P$17,"")</f>
        <v/>
      </c>
      <c r="AG787" s="545" t="str">
        <f>IF(AND('1C TSrécur20'!P$17&lt;&gt;0,'1C TSrécur20'!$C$12="OUI"),'1C TSrécur20'!$P$54/'1C TSrécur20'!P$17,"")</f>
        <v/>
      </c>
      <c r="AH787" s="545" t="str">
        <f>IF(AND('1C TSrécur20'!P$17&lt;&gt;0,'1C TSrécur20'!$C$12="OUI"),'1C TSrécur20'!$P$55/'1C TSrécur20'!P$17,"")</f>
        <v/>
      </c>
      <c r="AI787" s="545" t="str">
        <f>IF(AND('1C TSrécur20'!P$17&lt;&gt;0,'1C TSrécur20'!$C$12="OUI"),'1C TSrécur20'!$P$56/'1C TSrécur20'!P$17,"")</f>
        <v/>
      </c>
      <c r="AJ787" s="545" t="str">
        <f>IF(AND('1C TSrécur20'!P$17&lt;&gt;0,'1C TSrécur20'!$C$12="OUI"),'1C TSrécur20'!$P$57/'1C TSrécur20'!P$17,"")</f>
        <v/>
      </c>
      <c r="AK787" s="545">
        <f>IF(AND('1C TSrécur20'!P$17&lt;&gt;0,'1C TSrécur20'!$C$12="OUI"),'1C TSrécur20'!P$58/'1C TSrécur20'!P$17,0)</f>
        <v>0</v>
      </c>
      <c r="AL787" s="73">
        <f>IF(AND('1C TSrécur20'!$B$12&lt;&gt;"",'1C TSrécur20'!$C$12="OUI"),N787+AK787,N787)</f>
        <v>0</v>
      </c>
      <c r="AM787" s="344">
        <f t="shared" si="250"/>
        <v>0</v>
      </c>
      <c r="AN787" s="344">
        <f t="shared" si="251"/>
        <v>0</v>
      </c>
      <c r="AO787" s="345">
        <f t="shared" ref="AO787:AO797" si="256">AM787+AN787</f>
        <v>0</v>
      </c>
      <c r="AP787" s="573">
        <f t="shared" ref="AP787:AP797" si="257">AM787-AR787</f>
        <v>0</v>
      </c>
      <c r="AQ787" s="583">
        <f t="shared" si="254"/>
        <v>0</v>
      </c>
      <c r="AR787" s="579"/>
      <c r="AS787" s="102"/>
      <c r="AT787" s="209" t="str">
        <f>IF('1C TSrécur20'!P$17*FICHE!$C$13&lt;J787,"Forfait limité à "&amp;FICHE!$C$13&amp;"€/jour","")</f>
        <v/>
      </c>
      <c r="AU787" s="592"/>
    </row>
    <row r="788" spans="1:211" ht="13.9" hidden="1" customHeight="1">
      <c r="A788" s="309"/>
      <c r="B788" s="338"/>
      <c r="C788" s="962" t="str">
        <f>IF('1C TSrécur20'!Q$17&lt;&gt;0,'1C TSrécur20'!$B$12,"")</f>
        <v/>
      </c>
      <c r="D788" s="963"/>
      <c r="E788" s="964"/>
      <c r="F788" s="211" t="str">
        <f>IF(AND($C788='1C TSrécur20'!$B$12,'1C TSrécur20'!$B$16="récurrentes",'1C TSrécur20'!$Q$17&lt;&gt;""),'1C TSrécur20'!$Q$21,"")</f>
        <v/>
      </c>
      <c r="G788" s="235"/>
      <c r="H788" s="745">
        <v>0.21</v>
      </c>
      <c r="I788" s="747">
        <v>1</v>
      </c>
      <c r="J788" s="316"/>
      <c r="K788" s="786">
        <f t="shared" si="255"/>
        <v>0</v>
      </c>
      <c r="L788" s="539">
        <f>IF(OR('1C TSrécur20'!$B$12="",'1C TSrécur20'!Q$30=0),0,IF(AND('1C TSrécur20'!$B$12&lt;&gt;"",$K$2="Pôle",'1C TSrécur20'!$C$12="OUI"),(('1C TSrécur20'!Q$22+'1C TSrécur20'!Q$23+'1C TSrécur20'!Q$24+'1C TSrécur20'!Q$25+'1C TSrécur20'!Q$29)/'1C TSrécur20'!Q$17),IF(AND('1C TSrécur20'!$B$12&lt;&gt;"",$K$2="Pôle",'1C TSrécur20'!$C$12="NON"),(('1C TSrécur20'!Q$22+'1C TSrécur20'!Q$23+'1C TSrécur20'!Q$24+'1C TSrécur20'!Q$25+'1C TSrécur20'!Q$29)/'1C TSrécur20'!Q$30),IF(AND('1C TSrécur20'!$B$12&lt;&gt;"",$K$2&lt;&gt;"Pôle",'1C TSrécur20'!$C$12="OUI"),(('1C TSrécur20'!Q$22+'1C TSrécur20'!Q$23+'1C TSrécur20'!Q$24+'1C TSrécur20'!Q$25+'1C TSrécur20'!Q$26+'1C TSrécur20'!Q$27+'1C TSrécur20'!Q$28+'1C TSrécur20'!Q$29)/'1C TSrécur20'!Q$17),IF(AND('1C TSrécur20'!$B$12&lt;&gt;"",$K$2&lt;&gt;"Pôle",'1C TSrécur20'!$C$12="NON"),(('1C TSrécur20'!Q$22+'1C TSrécur20'!Q$23+'1C TSrécur20'!Q$24+'1C TSrécur20'!Q$25+'1C TSrécur20'!Q$26+'1C TSrécur20'!Q$27+'1C TSrécur20'!Q$28+'1C TSrécur20'!Q$29)/'1C TSrécur20'!Q$30))))))</f>
        <v>0</v>
      </c>
      <c r="M788" s="539">
        <f>IF(OR('1C TSrécur20'!$B$12="",'1C TSrécur20'!Q$30=0),0,IF(AND('1C TSrécur20'!$B$12&lt;&gt;"",$K$2="Pôle",'1C TSrécur20'!$C$12="OUI"),(('1C TSrécur20'!Q$26+'1C TSrécur20'!Q$27+'1C TSrécur20'!Q$28)/'1C TSrécur20'!Q$17),IF(AND('1C TSrécur20'!$B$12&lt;&gt;"",$K$2="Pôle",'1C TSrécur20'!$C$12="NON"),(('1C TSrécur20'!Q$26+'1C TSrécur20'!Q$27+'1C TSrécur20'!Q$28)/'1C TSrécur20'!Q$30),IF(AND('1C TSrécur20'!$B$12&lt;&gt;"",$K$2&lt;&gt;"Pôle"),0))))</f>
        <v>0</v>
      </c>
      <c r="N788" s="539">
        <f>IF(AND('1C TSrécur20'!$Q$17&lt;&gt;0,'1C TSrécur20'!$Q$30&lt;&gt;0),L788+M788,0)</f>
        <v>0</v>
      </c>
      <c r="O788" s="544" t="str">
        <f>IF(AND('1C TSrécur20'!Q$17&lt;&gt;0,'1C TSrécur20'!$C$12="OUI"),'1C TSrécur20'!Q$36/'1C TSrécur20'!Q$17,"")</f>
        <v/>
      </c>
      <c r="P788" s="545" t="str">
        <f>IF(AND('1C TSrécur20'!Q$17&lt;&gt;0,'1C TSrécur20'!$C$12="OUI"),'1C TSrécur20'!$Q$37/'1C TSrécur20'!Q$17,"")</f>
        <v/>
      </c>
      <c r="Q788" s="545" t="str">
        <f>IF(AND('1C TSrécur20'!Q$17&lt;&gt;0,'1C TSrécur20'!$C$12="OUI"),'1C TSrécur20'!$Q$38/'1C TSrécur20'!Q$17,"")</f>
        <v/>
      </c>
      <c r="R788" s="545" t="str">
        <f>IF(AND('1C TSrécur20'!Q$17&lt;&gt;0,'1C TSrécur20'!$C$12="OUI"),'1C TSrécur20'!$Q$39/'1C TSrécur20'!Q$17,"")</f>
        <v/>
      </c>
      <c r="S788" s="545" t="str">
        <f>IF(AND('1C TSrécur20'!Q$17&lt;&gt;0,'1C TSrécur20'!$C$12="OUI"),'1C TSrécur20'!$Q$40/'1C TSrécur20'!Q$17,"")</f>
        <v/>
      </c>
      <c r="T788" s="545" t="str">
        <f>IF(AND('1C TSrécur20'!Q$17&lt;&gt;0,'1C TSrécur20'!$C$12="OUI"),'1C TSrécur20'!$Q$41/'1C TSrécur20'!Q$17,"")</f>
        <v/>
      </c>
      <c r="U788" s="545" t="str">
        <f>IF(AND('1C TSrécur20'!Q$17&lt;&gt;0,'1C TSrécur20'!$C$12="OUI"),'1C TSrécur20'!$Q$42/'1C TSrécur20'!Q$17,"")</f>
        <v/>
      </c>
      <c r="V788" s="545" t="str">
        <f>IF(AND('1C TSrécur20'!Q$17&lt;&gt;0,'1C TSrécur20'!$C$12="OUI"),'1C TSrécur20'!$Q$43/'1C TSrécur20'!Q$17,"")</f>
        <v/>
      </c>
      <c r="W788" s="545" t="str">
        <f>IF(AND('1C TSrécur20'!Q$17&lt;&gt;0,'1C TSrécur20'!$C$12="OUI"),'1C TSrécur20'!$Q$44/'1C TSrécur20'!Q$17,"")</f>
        <v/>
      </c>
      <c r="X788" s="545" t="str">
        <f>IF(AND('1C TSrécur20'!Q$17&lt;&gt;0,'1C TSrécur20'!$C$12="OUI"),'1C TSrécur20'!$Q$45/'1C TSrécur20'!Q$17,"")</f>
        <v/>
      </c>
      <c r="Y788" s="545" t="str">
        <f>IF(AND('1C TSrécur20'!Q$17&lt;&gt;0,'1C TSrécur20'!$C$12="OUI"),'1C TSrécur20'!$Q$46/'1C TSrécur20'!Q$17,"")</f>
        <v/>
      </c>
      <c r="Z788" s="545" t="str">
        <f>IF(AND('1C TSrécur20'!Q$17&lt;&gt;0,'1C TSrécur20'!$C$12="OUI"),'1C TSrécur20'!$Q$47/'1C TSrécur20'!Q$17,"")</f>
        <v/>
      </c>
      <c r="AA788" s="545" t="str">
        <f>IF(AND('1C TSrécur20'!Q$17&lt;&gt;0,'1C TSrécur20'!$C$12="OUI"),'1C TSrécur20'!$Q$48/'1C TSrécur20'!Q$17,"")</f>
        <v/>
      </c>
      <c r="AB788" s="545" t="str">
        <f>IF(AND('1C TSrécur20'!Q$17&lt;&gt;0,'1C TSrécur20'!$C$12="OUI"),'1C TSrécur20'!$Q$49/'1C TSrécur20'!Q$17,"")</f>
        <v/>
      </c>
      <c r="AC788" s="545" t="str">
        <f>IF(AND('1C TSrécur20'!Q$17&lt;&gt;0,'1C TSrécur20'!$C$12="OUI"),'1C TSrécur20'!$Q$50/'1C TSrécur20'!Q$17,"")</f>
        <v/>
      </c>
      <c r="AD788" s="545" t="str">
        <f>IF(AND('1C TSrécur20'!Q$17&lt;&gt;0,'1C TSrécur20'!$C$12="OUI"),'1C TSrécur20'!$Q$51/'1C TSrécur20'!Q$17,"")</f>
        <v/>
      </c>
      <c r="AE788" s="545" t="str">
        <f>IF(AND('1C TSrécur20'!Q$17&lt;&gt;0,'1C TSrécur20'!$C$12="OUI"),'1C TSrécur20'!$Q$52/'1C TSrécur20'!Q$17,"")</f>
        <v/>
      </c>
      <c r="AF788" s="545" t="str">
        <f>IF(AND('1C TSrécur20'!Q$17&lt;&gt;0,'1C TSrécur20'!$C$12="OUI"),'1C TSrécur20'!$Q$53/'1C TSrécur20'!Q$17,"")</f>
        <v/>
      </c>
      <c r="AG788" s="545" t="str">
        <f>IF(AND('1C TSrécur20'!Q$17&lt;&gt;0,'1C TSrécur20'!$C$12="OUI"),'1C TSrécur20'!$Q$54/'1C TSrécur20'!Q$17,"")</f>
        <v/>
      </c>
      <c r="AH788" s="545" t="str">
        <f>IF(AND('1C TSrécur20'!Q$17&lt;&gt;0,'1C TSrécur20'!$C$12="OUI"),'1C TSrécur20'!$Q$55/'1C TSrécur20'!Q$17,"")</f>
        <v/>
      </c>
      <c r="AI788" s="545" t="str">
        <f>IF(AND('1C TSrécur20'!Q$17&lt;&gt;0,'1C TSrécur20'!$C$12="OUI"),'1C TSrécur20'!$Q$56/'1C TSrécur20'!Q$17,"")</f>
        <v/>
      </c>
      <c r="AJ788" s="545" t="str">
        <f>IF(AND('1C TSrécur20'!Q$17&lt;&gt;0,'1C TSrécur20'!$C$12="OUI"),'1C TSrécur20'!$Q$57/'1C TSrécur20'!Q$17,"")</f>
        <v/>
      </c>
      <c r="AK788" s="545">
        <f>IF(AND('1C TSrécur20'!Q$17&lt;&gt;0,'1C TSrécur20'!$C$12="OUI"),'1C TSrécur20'!Q$58/'1C TSrécur20'!Q$17,0)</f>
        <v>0</v>
      </c>
      <c r="AL788" s="73">
        <f>IF(AND('1C TSrécur20'!$B$12&lt;&gt;"",'1C TSrécur20'!$C$12="OUI"),N788+AK788,N788)</f>
        <v>0</v>
      </c>
      <c r="AM788" s="344">
        <f t="shared" si="250"/>
        <v>0</v>
      </c>
      <c r="AN788" s="344">
        <f t="shared" si="251"/>
        <v>0</v>
      </c>
      <c r="AO788" s="345">
        <f t="shared" si="256"/>
        <v>0</v>
      </c>
      <c r="AP788" s="573">
        <f t="shared" si="257"/>
        <v>0</v>
      </c>
      <c r="AQ788" s="583">
        <f t="shared" si="254"/>
        <v>0</v>
      </c>
      <c r="AR788" s="579"/>
      <c r="AS788" s="102"/>
      <c r="AT788" s="209" t="str">
        <f>IF('1C TSrécur20'!Q$17*FICHE!$C$13&lt;J788,"Forfait limité à "&amp;FICHE!$C$13&amp;"€/jour","")</f>
        <v/>
      </c>
      <c r="AU788" s="592"/>
    </row>
    <row r="789" spans="1:211" ht="13.9" hidden="1" customHeight="1">
      <c r="A789" s="309"/>
      <c r="B789" s="338"/>
      <c r="C789" s="962" t="str">
        <f>IF('1C TSrécur20'!R$17&lt;&gt;0,'1C TSrécur20'!$B$12,"")</f>
        <v/>
      </c>
      <c r="D789" s="963"/>
      <c r="E789" s="964"/>
      <c r="F789" s="211" t="str">
        <f>IF(AND($C789='1C TSrécur20'!$B$12,'1C TSrécur20'!$B$16="récurrentes",'1C TSrécur20'!$R$17&lt;&gt;""),'1C TSrécur20'!$R$21,"")</f>
        <v/>
      </c>
      <c r="G789" s="235"/>
      <c r="H789" s="745">
        <v>0.21</v>
      </c>
      <c r="I789" s="747">
        <v>1</v>
      </c>
      <c r="J789" s="316"/>
      <c r="K789" s="786">
        <f t="shared" si="255"/>
        <v>0</v>
      </c>
      <c r="L789" s="539">
        <f>IF(OR('1C TSrécur20'!$B$12="",'1C TSrécur20'!R$30=0),0,IF(AND('1C TSrécur20'!$B$12&lt;&gt;"",$K$2="Pôle",'1C TSrécur20'!$C$12="OUI"),(('1C TSrécur20'!R$22+'1C TSrécur20'!R$23+'1C TSrécur20'!R$24+'1C TSrécur20'!R$25+'1C TSrécur20'!R$29)/'1C TSrécur20'!R$17),IF(AND('1C TSrécur20'!$B$12&lt;&gt;"",$K$2="Pôle",'1C TSrécur20'!$C$12="NON"),(('1C TSrécur20'!R$22+'1C TSrécur20'!R$23+'1C TSrécur20'!R$24+'1C TSrécur20'!R$25+'1C TSrécur20'!R$29)/'1C TSrécur20'!R$30),IF(AND('1C TSrécur20'!$B$12&lt;&gt;"",$K$2&lt;&gt;"Pôle",'1C TSrécur20'!$C$12="OUI"),(('1C TSrécur20'!R$22+'1C TSrécur20'!R$23+'1C TSrécur20'!R$24+'1C TSrécur20'!R$25+'1C TSrécur20'!R$26+'1C TSrécur20'!R$27+'1C TSrécur20'!R$28+'1C TSrécur20'!R$29)/'1C TSrécur20'!R$17),IF(AND('1C TSrécur20'!$B$12&lt;&gt;"",$K$2&lt;&gt;"Pôle",'1C TSrécur20'!$C$12="NON"),(('1C TSrécur20'!R$22+'1C TSrécur20'!R$23+'1C TSrécur20'!R$24+'1C TSrécur20'!R$25+'1C TSrécur20'!R$26+'1C TSrécur20'!R$27+'1C TSrécur20'!R$28+'1C TSrécur20'!R$29)/'1C TSrécur20'!R$30))))))</f>
        <v>0</v>
      </c>
      <c r="M789" s="539">
        <f>IF(OR('1C TSrécur20'!$B$12="",'1C TSrécur20'!R$30=0),0,IF(AND('1C TSrécur20'!$B$12&lt;&gt;"",$K$2="Pôle",'1C TSrécur20'!$C$12="OUI"),(('1C TSrécur20'!R$26+'1C TSrécur20'!R$27+'1C TSrécur20'!R$28)/'1C TSrécur20'!R$17),IF(AND('1C TSrécur20'!$B$12&lt;&gt;"",$K$2="Pôle",'1C TSrécur20'!$C$12="NON"),(('1C TSrécur20'!R$26+'1C TSrécur20'!R$27+'1C TSrécur20'!R$28)/'1C TSrécur20'!R$30),IF(AND('1C TSrécur20'!$B$12&lt;&gt;"",$K$2&lt;&gt;"Pôle"),0))))</f>
        <v>0</v>
      </c>
      <c r="N789" s="539">
        <f>IF(AND('1C TSrécur20'!$R$17&lt;&gt;0,'1C TSrécur20'!$R$30&lt;&gt;0),L789+M789,0)</f>
        <v>0</v>
      </c>
      <c r="O789" s="544" t="str">
        <f>IF(AND('1C TSrécur20'!R$17&lt;&gt;0,'1C TSrécur20'!$C$12="OUI"),'1C TSrécur20'!R$36/'1C TSrécur20'!R$17,"")</f>
        <v/>
      </c>
      <c r="P789" s="545" t="str">
        <f>IF(AND('1C TSrécur20'!R$17&lt;&gt;0,'1C TSrécur20'!$C$12="OUI"),'1C TSrécur20'!$R$37/'1C TSrécur20'!R$17,"")</f>
        <v/>
      </c>
      <c r="Q789" s="545" t="str">
        <f>IF(AND('1C TSrécur20'!R$17&lt;&gt;0,'1C TSrécur20'!$C$12="OUI"),'1C TSrécur20'!$R$38/'1C TSrécur20'!R$17,"")</f>
        <v/>
      </c>
      <c r="R789" s="545" t="str">
        <f>IF(AND('1C TSrécur20'!R$17&lt;&gt;0,'1C TSrécur20'!$C$12="OUI"),'1C TSrécur20'!$R$39/'1C TSrécur20'!R$17,"")</f>
        <v/>
      </c>
      <c r="S789" s="545" t="str">
        <f>IF(AND('1C TSrécur20'!R$17&lt;&gt;0,'1C TSrécur20'!$C$12="OUI"),'1C TSrécur20'!$R$40/'1C TSrécur20'!R$17,"")</f>
        <v/>
      </c>
      <c r="T789" s="545" t="str">
        <f>IF(AND('1C TSrécur20'!R$17&lt;&gt;0,'1C TSrécur20'!$C$12="OUI"),'1C TSrécur20'!$R$41/'1C TSrécur20'!R$17,"")</f>
        <v/>
      </c>
      <c r="U789" s="545" t="str">
        <f>IF(AND('1C TSrécur20'!R$17&lt;&gt;0,'1C TSrécur20'!$C$12="OUI"),'1C TSrécur20'!$R$42/'1C TSrécur20'!R$17,"")</f>
        <v/>
      </c>
      <c r="V789" s="545" t="str">
        <f>IF(AND('1C TSrécur20'!R$17&lt;&gt;0,'1C TSrécur20'!$C$12="OUI"),'1C TSrécur20'!$R$43/'1C TSrécur20'!R$17,"")</f>
        <v/>
      </c>
      <c r="W789" s="545" t="str">
        <f>IF(AND('1C TSrécur20'!R$17&lt;&gt;0,'1C TSrécur20'!$C$12="OUI"),'1C TSrécur20'!$R$44/'1C TSrécur20'!R$17,"")</f>
        <v/>
      </c>
      <c r="X789" s="545" t="str">
        <f>IF(AND('1C TSrécur20'!R$17&lt;&gt;0,'1C TSrécur20'!$C$12="OUI"),'1C TSrécur20'!$R$45/'1C TSrécur20'!R$17,"")</f>
        <v/>
      </c>
      <c r="Y789" s="545" t="str">
        <f>IF(AND('1C TSrécur20'!R$17&lt;&gt;0,'1C TSrécur20'!$C$12="OUI"),'1C TSrécur20'!$R$46/'1C TSrécur20'!R$17,"")</f>
        <v/>
      </c>
      <c r="Z789" s="545" t="str">
        <f>IF(AND('1C TSrécur20'!R$17&lt;&gt;0,'1C TSrécur20'!$C$12="OUI"),'1C TSrécur20'!$R$47/'1C TSrécur20'!R$17,"")</f>
        <v/>
      </c>
      <c r="AA789" s="545" t="str">
        <f>IF(AND('1C TSrécur20'!R$17&lt;&gt;0,'1C TSrécur20'!$C$12="OUI"),'1C TSrécur20'!$R$48/'1C TSrécur20'!R$17,"")</f>
        <v/>
      </c>
      <c r="AB789" s="545" t="str">
        <f>IF(AND('1C TSrécur20'!R$17&lt;&gt;0,'1C TSrécur20'!$C$12="OUI"),'1C TSrécur20'!$R$49/'1C TSrécur20'!R$17,"")</f>
        <v/>
      </c>
      <c r="AC789" s="545" t="str">
        <f>IF(AND('1C TSrécur20'!R$17&lt;&gt;0,'1C TSrécur20'!$C$12="OUI"),'1C TSrécur20'!$R$50/'1C TSrécur20'!R$17,"")</f>
        <v/>
      </c>
      <c r="AD789" s="545" t="str">
        <f>IF(AND('1C TSrécur20'!R$17&lt;&gt;0,'1C TSrécur20'!$C$12="OUI"),'1C TSrécur20'!$R$51/'1C TSrécur20'!R$17,"")</f>
        <v/>
      </c>
      <c r="AE789" s="545" t="str">
        <f>IF(AND('1C TSrécur20'!R$17&lt;&gt;0,'1C TSrécur20'!$C$12="OUI"),'1C TSrécur20'!$R$52/'1C TSrécur20'!R$17,"")</f>
        <v/>
      </c>
      <c r="AF789" s="545" t="str">
        <f>IF(AND('1C TSrécur20'!R$17&lt;&gt;0,'1C TSrécur20'!$C$12="OUI"),'1C TSrécur20'!$R$53/'1C TSrécur20'!R$17,"")</f>
        <v/>
      </c>
      <c r="AG789" s="545" t="str">
        <f>IF(AND('1C TSrécur20'!R$17&lt;&gt;0,'1C TSrécur20'!$C$12="OUI"),'1C TSrécur20'!$R$54/'1C TSrécur20'!R$17,"")</f>
        <v/>
      </c>
      <c r="AH789" s="545" t="str">
        <f>IF(AND('1C TSrécur20'!R$17&lt;&gt;0,'1C TSrécur20'!$C$12="OUI"),'1C TSrécur20'!$R$55/'1C TSrécur20'!R$17,"")</f>
        <v/>
      </c>
      <c r="AI789" s="545" t="str">
        <f>IF(AND('1C TSrécur20'!R$17&lt;&gt;0,'1C TSrécur20'!$C$12="OUI"),'1C TSrécur20'!$R$56/'1C TSrécur20'!R$17,"")</f>
        <v/>
      </c>
      <c r="AJ789" s="545" t="str">
        <f>IF(AND('1C TSrécur20'!R$17&lt;&gt;0,'1C TSrécur20'!$C$12="OUI"),'1C TSrécur20'!$R$57/'1C TSrécur20'!R$17,"")</f>
        <v/>
      </c>
      <c r="AK789" s="545">
        <f>IF(AND('1C TSrécur20'!R$17&lt;&gt;0,'1C TSrécur20'!$C$12="OUI"),'1C TSrécur20'!R$58/'1C TSrécur20'!R$17,0)</f>
        <v>0</v>
      </c>
      <c r="AL789" s="73">
        <f>IF(AND('1C TSrécur20'!$B$12&lt;&gt;"",'1C TSrécur20'!$C$12="OUI"),N789+AK789,N789)</f>
        <v>0</v>
      </c>
      <c r="AM789" s="344">
        <f t="shared" si="250"/>
        <v>0</v>
      </c>
      <c r="AN789" s="344">
        <f t="shared" si="251"/>
        <v>0</v>
      </c>
      <c r="AO789" s="345">
        <f t="shared" si="256"/>
        <v>0</v>
      </c>
      <c r="AP789" s="573">
        <f t="shared" si="257"/>
        <v>0</v>
      </c>
      <c r="AQ789" s="583">
        <f t="shared" si="254"/>
        <v>0</v>
      </c>
      <c r="AR789" s="579"/>
      <c r="AS789" s="102"/>
      <c r="AT789" s="209" t="str">
        <f>IF('1C TSrécur20'!R$17*FICHE!$C$13&lt;J789,"Forfait limité à "&amp;FICHE!$C$13&amp;"€/jour","")</f>
        <v/>
      </c>
      <c r="AU789" s="592"/>
    </row>
    <row r="790" spans="1:211" ht="13.9" hidden="1" customHeight="1">
      <c r="A790" s="309"/>
      <c r="B790" s="338"/>
      <c r="C790" s="962" t="str">
        <f>IF('1C TSrécur20'!S$17&lt;&gt;0,'1C TSrécur20'!$B$12,"")</f>
        <v/>
      </c>
      <c r="D790" s="963"/>
      <c r="E790" s="964"/>
      <c r="F790" s="211" t="str">
        <f>IF(AND($C790='1C TSrécur20'!$B$12,'1C TSrécur20'!$B$16="récurrentes",'1C TSrécur20'!$S$17&lt;&gt;""),'1C TSrécur20'!$S$21,"")</f>
        <v/>
      </c>
      <c r="G790" s="235"/>
      <c r="H790" s="745">
        <v>0.21</v>
      </c>
      <c r="I790" s="747">
        <v>1</v>
      </c>
      <c r="J790" s="316"/>
      <c r="K790" s="786">
        <f t="shared" si="255"/>
        <v>0</v>
      </c>
      <c r="L790" s="539">
        <f>IF(OR('1C TSrécur20'!$B$12="",'1C TSrécur20'!S$30=0),0,IF(AND('1C TSrécur20'!$B$12&lt;&gt;"",$K$2="Pôle",'1C TSrécur20'!$C$12="OUI"),(('1C TSrécur20'!S$22+'1C TSrécur20'!S$23+'1C TSrécur20'!S$24+'1C TSrécur20'!S$25+'1C TSrécur20'!S$29)/'1C TSrécur20'!S$17),IF(AND('1C TSrécur20'!$B$12&lt;&gt;"",$K$2="Pôle",'1C TSrécur20'!$C$12="NON"),(('1C TSrécur20'!S$22+'1C TSrécur20'!S$23+'1C TSrécur20'!S$24+'1C TSrécur20'!S$25+'1C TSrécur20'!S$29)/'1C TSrécur20'!S$30),IF(AND('1C TSrécur20'!$B$12&lt;&gt;"",$K$2&lt;&gt;"Pôle",'1C TSrécur20'!$C$12="OUI"),(('1C TSrécur20'!S$22+'1C TSrécur20'!S$23+'1C TSrécur20'!S$24+'1C TSrécur20'!S$25+'1C TSrécur20'!S$26+'1C TSrécur20'!S$27+'1C TSrécur20'!S$28+'1C TSrécur20'!S$29)/'1C TSrécur20'!S$17),IF(AND('1C TSrécur20'!$B$12&lt;&gt;"",$K$2&lt;&gt;"Pôle",'1C TSrécur20'!$C$12="NON"),(('1C TSrécur20'!S$22+'1C TSrécur20'!S$23+'1C TSrécur20'!S$24+'1C TSrécur20'!S$25+'1C TSrécur20'!S$26+'1C TSrécur20'!S$27+'1C TSrécur20'!S$28+'1C TSrécur20'!S$29)/'1C TSrécur20'!S$30))))))</f>
        <v>0</v>
      </c>
      <c r="M790" s="539">
        <f>IF(OR('1C TSrécur20'!$B$12="",'1C TSrécur20'!S$30=0),0,IF(AND('1C TSrécur20'!$B$12&lt;&gt;"",$K$2="Pôle",'1C TSrécur20'!$C$12="OUI"),(('1C TSrécur20'!S$26+'1C TSrécur20'!S$27+'1C TSrécur20'!S$28)/'1C TSrécur20'!S$17),IF(AND('1C TSrécur20'!$B$12&lt;&gt;"",$K$2="Pôle",'1C TSrécur20'!$C$12="NON"),(('1C TSrécur20'!S$26+'1C TSrécur20'!S$27+'1C TSrécur20'!S$28)/'1C TSrécur20'!S$30),IF(AND('1C TSrécur20'!$B$12&lt;&gt;"",$K$2&lt;&gt;"Pôle"),0))))</f>
        <v>0</v>
      </c>
      <c r="N790" s="539">
        <f>IF(AND('1C TSrécur20'!$S$17&lt;&gt;0,'1C TSrécur20'!$S$30&lt;&gt;0),L790+M790,0)</f>
        <v>0</v>
      </c>
      <c r="O790" s="544" t="str">
        <f>IF(AND('1C TSrécur20'!S$17&lt;&gt;0,'1C TSrécur20'!$C$12="OUI"),'1C TSrécur20'!S$36/'1C TSrécur20'!S$17,"")</f>
        <v/>
      </c>
      <c r="P790" s="545" t="str">
        <f>IF(AND('1C TSrécur20'!S$17&lt;&gt;0,'1C TSrécur20'!$C$12="OUI"),'1C TSrécur20'!$S$37/'1C TSrécur20'!S$17,"")</f>
        <v/>
      </c>
      <c r="Q790" s="545" t="str">
        <f>IF(AND('1C TSrécur20'!S$17&lt;&gt;0,'1C TSrécur20'!$C$12="OUI"),'1C TSrécur20'!$S$38/'1C TSrécur20'!S$17,"")</f>
        <v/>
      </c>
      <c r="R790" s="545" t="str">
        <f>IF(AND('1C TSrécur20'!S$17&lt;&gt;0,'1C TSrécur20'!$C$12="OUI"),'1C TSrécur20'!$S$39/'1C TSrécur20'!S$17,"")</f>
        <v/>
      </c>
      <c r="S790" s="545" t="str">
        <f>IF(AND('1C TSrécur20'!S$17&lt;&gt;0,'1C TSrécur20'!$C$12="OUI"),'1C TSrécur20'!$S$40/'1C TSrécur20'!S$17,"")</f>
        <v/>
      </c>
      <c r="T790" s="545" t="str">
        <f>IF(AND('1C TSrécur20'!S$17&lt;&gt;0,'1C TSrécur20'!$C$12="OUI"),'1C TSrécur20'!$S$41/'1C TSrécur20'!S$17,"")</f>
        <v/>
      </c>
      <c r="U790" s="545" t="str">
        <f>IF(AND('1C TSrécur20'!S$17&lt;&gt;0,'1C TSrécur20'!$C$12="OUI"),'1C TSrécur20'!$S$42/'1C TSrécur20'!S$17,"")</f>
        <v/>
      </c>
      <c r="V790" s="545" t="str">
        <f>IF(AND('1C TSrécur20'!S$17&lt;&gt;0,'1C TSrécur20'!$C$12="OUI"),'1C TSrécur20'!$S$43/'1C TSrécur20'!S$17,"")</f>
        <v/>
      </c>
      <c r="W790" s="545" t="str">
        <f>IF(AND('1C TSrécur20'!S$17&lt;&gt;0,'1C TSrécur20'!$C$12="OUI"),'1C TSrécur20'!$S$44/'1C TSrécur20'!S$17,"")</f>
        <v/>
      </c>
      <c r="X790" s="545" t="str">
        <f>IF(AND('1C TSrécur20'!S$17&lt;&gt;0,'1C TSrécur20'!$C$12="OUI"),'1C TSrécur20'!$S$45/'1C TSrécur20'!S$17,"")</f>
        <v/>
      </c>
      <c r="Y790" s="545" t="str">
        <f>IF(AND('1C TSrécur20'!S$17&lt;&gt;0,'1C TSrécur20'!$C$12="OUI"),'1C TSrécur20'!$S$46/'1C TSrécur20'!S$17,"")</f>
        <v/>
      </c>
      <c r="Z790" s="545" t="str">
        <f>IF(AND('1C TSrécur20'!S$17&lt;&gt;0,'1C TSrécur20'!$C$12="OUI"),'1C TSrécur20'!$S$47/'1C TSrécur20'!S$17,"")</f>
        <v/>
      </c>
      <c r="AA790" s="545" t="str">
        <f>IF(AND('1C TSrécur20'!S$17&lt;&gt;0,'1C TSrécur20'!$C$12="OUI"),'1C TSrécur20'!$S$48/'1C TSrécur20'!S$17,"")</f>
        <v/>
      </c>
      <c r="AB790" s="545" t="str">
        <f>IF(AND('1C TSrécur20'!S$17&lt;&gt;0,'1C TSrécur20'!$C$12="OUI"),'1C TSrécur20'!$S$49/'1C TSrécur20'!S$17,"")</f>
        <v/>
      </c>
      <c r="AC790" s="545" t="str">
        <f>IF(AND('1C TSrécur20'!S$17&lt;&gt;0,'1C TSrécur20'!$C$12="OUI"),'1C TSrécur20'!$S$50/'1C TSrécur20'!S$17,"")</f>
        <v/>
      </c>
      <c r="AD790" s="545" t="str">
        <f>IF(AND('1C TSrécur20'!S$17&lt;&gt;0,'1C TSrécur20'!$C$12="OUI"),'1C TSrécur20'!$S$51/'1C TSrécur20'!S$17,"")</f>
        <v/>
      </c>
      <c r="AE790" s="545" t="str">
        <f>IF(AND('1C TSrécur20'!S$17&lt;&gt;0,'1C TSrécur20'!$C$12="OUI"),'1C TSrécur20'!$S$52/'1C TSrécur20'!S$17,"")</f>
        <v/>
      </c>
      <c r="AF790" s="545" t="str">
        <f>IF(AND('1C TSrécur20'!S$17&lt;&gt;0,'1C TSrécur20'!$C$12="OUI"),'1C TSrécur20'!$S$53/'1C TSrécur20'!S$17,"")</f>
        <v/>
      </c>
      <c r="AG790" s="545" t="str">
        <f>IF(AND('1C TSrécur20'!S$17&lt;&gt;0,'1C TSrécur20'!$C$12="OUI"),'1C TSrécur20'!$S$54/'1C TSrécur20'!S$17,"")</f>
        <v/>
      </c>
      <c r="AH790" s="545" t="str">
        <f>IF(AND('1C TSrécur20'!S$17&lt;&gt;0,'1C TSrécur20'!$C$12="OUI"),'1C TSrécur20'!$S$55/'1C TSrécur20'!S$17,"")</f>
        <v/>
      </c>
      <c r="AI790" s="545" t="str">
        <f>IF(AND('1C TSrécur20'!S$17&lt;&gt;0,'1C TSrécur20'!$C$12="OUI"),'1C TSrécur20'!$S$56/'1C TSrécur20'!S$17,"")</f>
        <v/>
      </c>
      <c r="AJ790" s="545" t="str">
        <f>IF(AND('1C TSrécur20'!S$17&lt;&gt;0,'1C TSrécur20'!$C$12="OUI"),'1C TSrécur20'!$S$57/'1C TSrécur20'!S$17,"")</f>
        <v/>
      </c>
      <c r="AK790" s="545">
        <f>IF(AND('1C TSrécur20'!S$17&lt;&gt;0,'1C TSrécur20'!$C$12="OUI"),'1C TSrécur20'!S$58/'1C TSrécur20'!S$17,0)</f>
        <v>0</v>
      </c>
      <c r="AL790" s="73">
        <f>IF(AND('1C TSrécur20'!$B$12&lt;&gt;"",'1C TSrécur20'!$C$12="OUI"),N790+AK790,N790)</f>
        <v>0</v>
      </c>
      <c r="AM790" s="344">
        <f t="shared" si="250"/>
        <v>0</v>
      </c>
      <c r="AN790" s="344">
        <f t="shared" si="251"/>
        <v>0</v>
      </c>
      <c r="AO790" s="345">
        <f t="shared" si="256"/>
        <v>0</v>
      </c>
      <c r="AP790" s="573">
        <f t="shared" si="257"/>
        <v>0</v>
      </c>
      <c r="AQ790" s="583">
        <f t="shared" si="254"/>
        <v>0</v>
      </c>
      <c r="AR790" s="579"/>
      <c r="AS790" s="102"/>
      <c r="AT790" s="209" t="str">
        <f>IF('1C TSrécur20'!S$17*FICHE!$C$13&lt;J790,"Forfait limité à "&amp;FICHE!$C$13&amp;"€/jour","")</f>
        <v/>
      </c>
      <c r="AU790" s="592"/>
    </row>
    <row r="791" spans="1:211" ht="13.9" hidden="1" customHeight="1">
      <c r="A791" s="309"/>
      <c r="B791" s="338"/>
      <c r="C791" s="962" t="str">
        <f>IF('1C TSrécur20'!T$17&lt;&gt;0,'1C TSrécur20'!$B$12,"")</f>
        <v/>
      </c>
      <c r="D791" s="963"/>
      <c r="E791" s="964"/>
      <c r="F791" s="211" t="str">
        <f>IF(AND($C791='1C TSrécur20'!$B$12,'1C TSrécur20'!$B$16="récurrentes",'1C TSrécur20'!$T$17&lt;&gt;""),'1C TSrécur20'!$T$21,"")</f>
        <v/>
      </c>
      <c r="G791" s="235"/>
      <c r="H791" s="745">
        <v>0.21</v>
      </c>
      <c r="I791" s="747">
        <v>1</v>
      </c>
      <c r="J791" s="316"/>
      <c r="K791" s="786">
        <f t="shared" si="255"/>
        <v>0</v>
      </c>
      <c r="L791" s="539">
        <f>IF(OR('1C TSrécur20'!$B$12="",'1C TSrécur20'!T$30=0),0,IF(AND('1C TSrécur20'!$B$12&lt;&gt;"",$K$2="Pôle",'1C TSrécur20'!$C$12="OUI"),(('1C TSrécur20'!T$22+'1C TSrécur20'!T$23+'1C TSrécur20'!T$24+'1C TSrécur20'!T$25+'1C TSrécur20'!T$29)/'1C TSrécur20'!T$17),IF(AND('1C TSrécur20'!$B$12&lt;&gt;"",$K$2="Pôle",'1C TSrécur20'!$C$12="NON"),(('1C TSrécur20'!T$22+'1C TSrécur20'!T$23+'1C TSrécur20'!T$24+'1C TSrécur20'!T$25+'1C TSrécur20'!T$29)/'1C TSrécur20'!T$30),IF(AND('1C TSrécur20'!$B$12&lt;&gt;"",$K$2&lt;&gt;"Pôle",'1C TSrécur20'!$C$12="OUI"),(('1C TSrécur20'!T$22+'1C TSrécur20'!T$23+'1C TSrécur20'!T$24+'1C TSrécur20'!T$25+'1C TSrécur20'!T$26+'1C TSrécur20'!T$27+'1C TSrécur20'!T$28+'1C TSrécur20'!T$29)/'1C TSrécur20'!T$17),IF(AND('1C TSrécur20'!$B$12&lt;&gt;"",$K$2&lt;&gt;"Pôle",'1C TSrécur20'!$C$12="NON"),(('1C TSrécur20'!T$22+'1C TSrécur20'!T$23+'1C TSrécur20'!T$24+'1C TSrécur20'!T$25+'1C TSrécur20'!T$26+'1C TSrécur20'!T$27+'1C TSrécur20'!T$28+'1C TSrécur20'!T$29)/'1C TSrécur20'!T$30))))))</f>
        <v>0</v>
      </c>
      <c r="M791" s="539">
        <f>IF(OR('1C TSrécur20'!$B$12="",'1C TSrécur20'!T$30=0),0,IF(AND('1C TSrécur20'!$B$12&lt;&gt;"",$K$2="Pôle",'1C TSrécur20'!$C$12="OUI"),(('1C TSrécur20'!T$26+'1C TSrécur20'!T$27+'1C TSrécur20'!T$28)/'1C TSrécur20'!T$17),IF(AND('1C TSrécur20'!$B$12&lt;&gt;"",$K$2="Pôle",'1C TSrécur20'!$C$12="NON"),(('1C TSrécur20'!T$26+'1C TSrécur20'!T$27+'1C TSrécur20'!T$28)/'1C TSrécur20'!T$30),IF(AND('1C TSrécur20'!$B$12&lt;&gt;"",$K$2&lt;&gt;"Pôle"),0))))</f>
        <v>0</v>
      </c>
      <c r="N791" s="539">
        <f>IF(AND('1C TSrécur20'!$T$17&lt;&gt;0,'1C TSrécur20'!$T$30&lt;&gt;0),L791+M791,0)</f>
        <v>0</v>
      </c>
      <c r="O791" s="544" t="str">
        <f>IF(AND('1C TSrécur20'!T$17&lt;&gt;0,'1C TSrécur20'!$C$12="OUI"),'1C TSrécur20'!T$36/'1C TSrécur20'!T$17,"")</f>
        <v/>
      </c>
      <c r="P791" s="545" t="str">
        <f>IF(AND('1C TSrécur20'!T$17&lt;&gt;0,'1C TSrécur20'!$C$12="OUI"),'1C TSrécur20'!$T$37/'1C TSrécur20'!T$17,"")</f>
        <v/>
      </c>
      <c r="Q791" s="545" t="str">
        <f>IF(AND('1C TSrécur20'!T$17&lt;&gt;0,'1C TSrécur20'!$C$12="OUI"),'1C TSrécur20'!$T$38/'1C TSrécur20'!T$17,"")</f>
        <v/>
      </c>
      <c r="R791" s="545" t="str">
        <f>IF(AND('1C TSrécur20'!T$17&lt;&gt;0,'1C TSrécur20'!$C$12="OUI"),'1C TSrécur20'!$T$39/'1C TSrécur20'!T$17,"")</f>
        <v/>
      </c>
      <c r="S791" s="545" t="str">
        <f>IF(AND('1C TSrécur20'!T$17&lt;&gt;0,'1C TSrécur20'!$C$12="OUI"),'1C TSrécur20'!$T$40/'1C TSrécur20'!T$17,"")</f>
        <v/>
      </c>
      <c r="T791" s="545" t="str">
        <f>IF(AND('1C TSrécur20'!T$17&lt;&gt;0,'1C TSrécur20'!$C$12="OUI"),'1C TSrécur20'!$T$41/'1C TSrécur20'!T$17,"")</f>
        <v/>
      </c>
      <c r="U791" s="545" t="str">
        <f>IF(AND('1C TSrécur20'!T$17&lt;&gt;0,'1C TSrécur20'!$C$12="OUI"),'1C TSrécur20'!$T$42/'1C TSrécur20'!T$17,"")</f>
        <v/>
      </c>
      <c r="V791" s="545" t="str">
        <f>IF(AND('1C TSrécur20'!T$17&lt;&gt;0,'1C TSrécur20'!$C$12="OUI"),'1C TSrécur20'!$T$43/'1C TSrécur20'!T$17,"")</f>
        <v/>
      </c>
      <c r="W791" s="545" t="str">
        <f>IF(AND('1C TSrécur20'!T$17&lt;&gt;0,'1C TSrécur20'!$C$12="OUI"),'1C TSrécur20'!$T$44/'1C TSrécur20'!T$17,"")</f>
        <v/>
      </c>
      <c r="X791" s="545" t="str">
        <f>IF(AND('1C TSrécur20'!T$17&lt;&gt;0,'1C TSrécur20'!$C$12="OUI"),'1C TSrécur20'!$T$45/'1C TSrécur20'!T$17,"")</f>
        <v/>
      </c>
      <c r="Y791" s="545" t="str">
        <f>IF(AND('1C TSrécur20'!T$17&lt;&gt;0,'1C TSrécur20'!$C$12="OUI"),'1C TSrécur20'!$T$46/'1C TSrécur20'!T$17,"")</f>
        <v/>
      </c>
      <c r="Z791" s="545" t="str">
        <f>IF(AND('1C TSrécur20'!T$17&lt;&gt;0,'1C TSrécur20'!$C$12="OUI"),'1C TSrécur20'!$T$47/'1C TSrécur20'!T$17,"")</f>
        <v/>
      </c>
      <c r="AA791" s="545" t="str">
        <f>IF(AND('1C TSrécur20'!T$17&lt;&gt;0,'1C TSrécur20'!$C$12="OUI"),'1C TSrécur20'!$T$48/'1C TSrécur20'!T$17,"")</f>
        <v/>
      </c>
      <c r="AB791" s="545" t="str">
        <f>IF(AND('1C TSrécur20'!T$17&lt;&gt;0,'1C TSrécur20'!$C$12="OUI"),'1C TSrécur20'!$T$49/'1C TSrécur20'!T$17,"")</f>
        <v/>
      </c>
      <c r="AC791" s="545" t="str">
        <f>IF(AND('1C TSrécur20'!T$17&lt;&gt;0,'1C TSrécur20'!$C$12="OUI"),'1C TSrécur20'!$T$50/'1C TSrécur20'!T$17,"")</f>
        <v/>
      </c>
      <c r="AD791" s="545" t="str">
        <f>IF(AND('1C TSrécur20'!T$17&lt;&gt;0,'1C TSrécur20'!$C$12="OUI"),'1C TSrécur20'!$T$51/'1C TSrécur20'!T$17,"")</f>
        <v/>
      </c>
      <c r="AE791" s="545" t="str">
        <f>IF(AND('1C TSrécur20'!T$17&lt;&gt;0,'1C TSrécur20'!$C$12="OUI"),'1C TSrécur20'!$T$52/'1C TSrécur20'!T$17,"")</f>
        <v/>
      </c>
      <c r="AF791" s="545" t="str">
        <f>IF(AND('1C TSrécur20'!T$17&lt;&gt;0,'1C TSrécur20'!$C$12="OUI"),'1C TSrécur20'!$T$53/'1C TSrécur20'!T$17,"")</f>
        <v/>
      </c>
      <c r="AG791" s="545" t="str">
        <f>IF(AND('1C TSrécur20'!T$17&lt;&gt;0,'1C TSrécur20'!$C$12="OUI"),'1C TSrécur20'!$T$54/'1C TSrécur20'!T$17,"")</f>
        <v/>
      </c>
      <c r="AH791" s="545" t="str">
        <f>IF(AND('1C TSrécur20'!T$17&lt;&gt;0,'1C TSrécur20'!$C$12="OUI"),'1C TSrécur20'!$T$55/'1C TSrécur20'!T$17,"")</f>
        <v/>
      </c>
      <c r="AI791" s="545" t="str">
        <f>IF(AND('1C TSrécur20'!T$17&lt;&gt;0,'1C TSrécur20'!$C$12="OUI"),'1C TSrécur20'!$T$56/'1C TSrécur20'!T$17,"")</f>
        <v/>
      </c>
      <c r="AJ791" s="545" t="str">
        <f>IF(AND('1C TSrécur20'!T$17&lt;&gt;0,'1C TSrécur20'!$C$12="OUI"),'1C TSrécur20'!$T$57/'1C TSrécur20'!T$17,"")</f>
        <v/>
      </c>
      <c r="AK791" s="545">
        <f>IF(AND('1C TSrécur20'!T$17&lt;&gt;0,'1C TSrécur20'!$C$12="OUI"),'1C TSrécur20'!T$58/'1C TSrécur20'!T$17,0)</f>
        <v>0</v>
      </c>
      <c r="AL791" s="73">
        <f>IF(AND('1C TSrécur20'!$B$12&lt;&gt;"",'1C TSrécur20'!$C$12="OUI"),N791+AK791,N791)</f>
        <v>0</v>
      </c>
      <c r="AM791" s="344">
        <f t="shared" si="250"/>
        <v>0</v>
      </c>
      <c r="AN791" s="344">
        <f t="shared" si="251"/>
        <v>0</v>
      </c>
      <c r="AO791" s="345">
        <f t="shared" si="256"/>
        <v>0</v>
      </c>
      <c r="AP791" s="573">
        <f t="shared" si="257"/>
        <v>0</v>
      </c>
      <c r="AQ791" s="583">
        <f t="shared" si="254"/>
        <v>0</v>
      </c>
      <c r="AR791" s="579"/>
      <c r="AS791" s="102"/>
      <c r="AT791" s="209" t="str">
        <f>IF('1C TSrécur20'!T$17*FICHE!$C$13&lt;J791,"Forfait limité à "&amp;FICHE!$C$13&amp;"€/jour","")</f>
        <v/>
      </c>
      <c r="AU791" s="592"/>
    </row>
    <row r="792" spans="1:211" ht="13.9" hidden="1" customHeight="1">
      <c r="A792" s="309"/>
      <c r="B792" s="338"/>
      <c r="C792" s="962" t="str">
        <f>IF('1C TSrécur20'!U$17&lt;&gt;0,'1C TSrécur20'!$B$12,"")</f>
        <v/>
      </c>
      <c r="D792" s="963"/>
      <c r="E792" s="964"/>
      <c r="F792" s="211" t="str">
        <f>IF(AND($C792='1C TSrécur20'!$B$12,'1C TSrécur20'!$B$16="récurrentes",'1C TSrécur20'!$U$17&lt;&gt;""),'1C TSrécur20'!$U$21,"")</f>
        <v/>
      </c>
      <c r="G792" s="235"/>
      <c r="H792" s="745">
        <v>0.21</v>
      </c>
      <c r="I792" s="747">
        <v>1</v>
      </c>
      <c r="J792" s="316"/>
      <c r="K792" s="786">
        <f t="shared" si="255"/>
        <v>0</v>
      </c>
      <c r="L792" s="539">
        <f>IF(OR('1C TSrécur20'!$B$12="",'1C TSrécur20'!U$30=0),0,IF(AND('1C TSrécur20'!$B$12&lt;&gt;"",$K$2="Pôle",'1C TSrécur20'!$C$12="OUI"),(('1C TSrécur20'!U$22+'1C TSrécur20'!U$23+'1C TSrécur20'!U$24+'1C TSrécur20'!U$25+'1C TSrécur20'!U$29)/'1C TSrécur20'!U$17),IF(AND('1C TSrécur20'!$B$12&lt;&gt;"",$K$2="Pôle",'1C TSrécur20'!$C$12="NON"),(('1C TSrécur20'!U$22+'1C TSrécur20'!U$23+'1C TSrécur20'!U$24+'1C TSrécur20'!U$25+'1C TSrécur20'!U$29)/'1C TSrécur20'!U$30),IF(AND('1C TSrécur20'!$B$12&lt;&gt;"",$K$2&lt;&gt;"Pôle",'1C TSrécur20'!$C$12="OUI"),(('1C TSrécur20'!U$22+'1C TSrécur20'!U$23+'1C TSrécur20'!U$24+'1C TSrécur20'!U$25+'1C TSrécur20'!U$26+'1C TSrécur20'!U$27+'1C TSrécur20'!U$28+'1C TSrécur20'!U$29)/'1C TSrécur20'!U$17),IF(AND('1C TSrécur20'!$B$12&lt;&gt;"",$K$2&lt;&gt;"Pôle",'1C TSrécur20'!$C$12="NON"),(('1C TSrécur20'!U$22+'1C TSrécur20'!U$23+'1C TSrécur20'!U$24+'1C TSrécur20'!U$25+'1C TSrécur20'!U$26+'1C TSrécur20'!U$27+'1C TSrécur20'!U$28+'1C TSrécur20'!U$29)/'1C TSrécur20'!U$30))))))</f>
        <v>0</v>
      </c>
      <c r="M792" s="539">
        <f>IF(OR('1C TSrécur20'!$B$12="",'1C TSrécur20'!U$30=0),0,IF(AND('1C TSrécur20'!$B$12&lt;&gt;"",$K$2="Pôle",'1C TSrécur20'!$C$12="OUI"),(('1C TSrécur20'!U$26+'1C TSrécur20'!U$27+'1C TSrécur20'!U$28)/'1C TSrécur20'!U$17),IF(AND('1C TSrécur20'!$B$12&lt;&gt;"",$K$2="Pôle",'1C TSrécur20'!$C$12="NON"),(('1C TSrécur20'!U$26+'1C TSrécur20'!U$27+'1C TSrécur20'!U$28)/'1C TSrécur20'!U$30),IF(AND('1C TSrécur20'!$B$12&lt;&gt;"",$K$2&lt;&gt;"Pôle"),0))))</f>
        <v>0</v>
      </c>
      <c r="N792" s="539">
        <f>IF(AND('1C TSrécur20'!$U$17&lt;&gt;0,'1C TSrécur20'!$U$30&lt;&gt;0),L792+M792,0)</f>
        <v>0</v>
      </c>
      <c r="O792" s="544" t="str">
        <f>IF(AND('1C TSrécur20'!U$17&lt;&gt;0,'1C TSrécur20'!$C$12="OUI"),'1C TSrécur20'!U$36/'1C TSrécur20'!U$17,"")</f>
        <v/>
      </c>
      <c r="P792" s="545" t="str">
        <f>IF(AND('1C TSrécur20'!U$17&lt;&gt;0,'1C TSrécur20'!$C$12="OUI"),'1C TSrécur20'!$U$37/'1C TSrécur20'!U$17,"")</f>
        <v/>
      </c>
      <c r="Q792" s="545" t="str">
        <f>IF(AND('1C TSrécur20'!U$17&lt;&gt;0,'1C TSrécur20'!$C$12="OUI"),'1C TSrécur20'!$U$38/'1C TSrécur20'!U$17,"")</f>
        <v/>
      </c>
      <c r="R792" s="545" t="str">
        <f>IF(AND('1C TSrécur20'!U$17&lt;&gt;0,'1C TSrécur20'!$C$12="OUI"),'1C TSrécur20'!$U$39/'1C TSrécur20'!U$17,"")</f>
        <v/>
      </c>
      <c r="S792" s="545" t="str">
        <f>IF(AND('1C TSrécur20'!U$17&lt;&gt;0,'1C TSrécur20'!$C$12="OUI"),'1C TSrécur20'!$U$40/'1C TSrécur20'!U$17,"")</f>
        <v/>
      </c>
      <c r="T792" s="545" t="str">
        <f>IF(AND('1C TSrécur20'!U$17&lt;&gt;0,'1C TSrécur20'!$C$12="OUI"),'1C TSrécur20'!$U$41/'1C TSrécur20'!U$17,"")</f>
        <v/>
      </c>
      <c r="U792" s="545" t="str">
        <f>IF(AND('1C TSrécur20'!U$17&lt;&gt;0,'1C TSrécur20'!$C$12="OUI"),'1C TSrécur20'!$U$42/'1C TSrécur20'!U$17,"")</f>
        <v/>
      </c>
      <c r="V792" s="545" t="str">
        <f>IF(AND('1C TSrécur20'!U$17&lt;&gt;0,'1C TSrécur20'!$C$12="OUI"),'1C TSrécur20'!$U$43/'1C TSrécur20'!U$17,"")</f>
        <v/>
      </c>
      <c r="W792" s="545" t="str">
        <f>IF(AND('1C TSrécur20'!U$17&lt;&gt;0,'1C TSrécur20'!$C$12="OUI"),'1C TSrécur20'!$U$44/'1C TSrécur20'!U$17,"")</f>
        <v/>
      </c>
      <c r="X792" s="545" t="str">
        <f>IF(AND('1C TSrécur20'!U$17&lt;&gt;0,'1C TSrécur20'!$C$12="OUI"),'1C TSrécur20'!$U$45/'1C TSrécur20'!U$17,"")</f>
        <v/>
      </c>
      <c r="Y792" s="545" t="str">
        <f>IF(AND('1C TSrécur20'!U$17&lt;&gt;0,'1C TSrécur20'!$C$12="OUI"),'1C TSrécur20'!$U$46/'1C TSrécur20'!U$17,"")</f>
        <v/>
      </c>
      <c r="Z792" s="545" t="str">
        <f>IF(AND('1C TSrécur20'!U$17&lt;&gt;0,'1C TSrécur20'!$C$12="OUI"),'1C TSrécur20'!$U$47/'1C TSrécur20'!U$17,"")</f>
        <v/>
      </c>
      <c r="AA792" s="545" t="str">
        <f>IF(AND('1C TSrécur20'!U$17&lt;&gt;0,'1C TSrécur20'!$C$12="OUI"),'1C TSrécur20'!$U$48/'1C TSrécur20'!U$17,"")</f>
        <v/>
      </c>
      <c r="AB792" s="545" t="str">
        <f>IF(AND('1C TSrécur20'!U$17&lt;&gt;0,'1C TSrécur20'!$C$12="OUI"),'1C TSrécur20'!$U$49/'1C TSrécur20'!U$17,"")</f>
        <v/>
      </c>
      <c r="AC792" s="545" t="str">
        <f>IF(AND('1C TSrécur20'!U$17&lt;&gt;0,'1C TSrécur20'!$C$12="OUI"),'1C TSrécur20'!$U$50/'1C TSrécur20'!U$17,"")</f>
        <v/>
      </c>
      <c r="AD792" s="545" t="str">
        <f>IF(AND('1C TSrécur20'!U$17&lt;&gt;0,'1C TSrécur20'!$C$12="OUI"),'1C TSrécur20'!$U$51/'1C TSrécur20'!U$17,"")</f>
        <v/>
      </c>
      <c r="AE792" s="545" t="str">
        <f>IF(AND('1C TSrécur20'!U$17&lt;&gt;0,'1C TSrécur20'!$C$12="OUI"),'1C TSrécur20'!$U$52/'1C TSrécur20'!U$17,"")</f>
        <v/>
      </c>
      <c r="AF792" s="545" t="str">
        <f>IF(AND('1C TSrécur20'!U$17&lt;&gt;0,'1C TSrécur20'!$C$12="OUI"),'1C TSrécur20'!$U$53/'1C TSrécur20'!U$17,"")</f>
        <v/>
      </c>
      <c r="AG792" s="545" t="str">
        <f>IF(AND('1C TSrécur20'!U$17&lt;&gt;0,'1C TSrécur20'!$C$12="OUI"),'1C TSrécur20'!$U$54/'1C TSrécur20'!U$17,"")</f>
        <v/>
      </c>
      <c r="AH792" s="545" t="str">
        <f>IF(AND('1C TSrécur20'!U$17&lt;&gt;0,'1C TSrécur20'!$C$12="OUI"),'1C TSrécur20'!$U$55/'1C TSrécur20'!U$17,"")</f>
        <v/>
      </c>
      <c r="AI792" s="545" t="str">
        <f>IF(AND('1C TSrécur20'!U$17&lt;&gt;0,'1C TSrécur20'!$C$12="OUI"),'1C TSrécur20'!$U$56/'1C TSrécur20'!U$17,"")</f>
        <v/>
      </c>
      <c r="AJ792" s="545" t="str">
        <f>IF(AND('1C TSrécur20'!U$17&lt;&gt;0,'1C TSrécur20'!$C$12="OUI"),'1C TSrécur20'!$U$57/'1C TSrécur20'!U$17,"")</f>
        <v/>
      </c>
      <c r="AK792" s="545">
        <f>IF(AND('1C TSrécur20'!U$17&lt;&gt;0,'1C TSrécur20'!$C$12="OUI"),'1C TSrécur20'!U$58/'1C TSrécur20'!U$17,0)</f>
        <v>0</v>
      </c>
      <c r="AL792" s="73">
        <f>IF(AND('1C TSrécur20'!$B$12&lt;&gt;"",'1C TSrécur20'!$C$12="OUI"),N792+AK792,N792)</f>
        <v>0</v>
      </c>
      <c r="AM792" s="344">
        <f t="shared" si="250"/>
        <v>0</v>
      </c>
      <c r="AN792" s="344">
        <f t="shared" si="251"/>
        <v>0</v>
      </c>
      <c r="AO792" s="345">
        <f t="shared" si="256"/>
        <v>0</v>
      </c>
      <c r="AP792" s="573">
        <f t="shared" si="257"/>
        <v>0</v>
      </c>
      <c r="AQ792" s="583">
        <f t="shared" si="254"/>
        <v>0</v>
      </c>
      <c r="AR792" s="579"/>
      <c r="AS792" s="102"/>
      <c r="AT792" s="209" t="str">
        <f>IF('1C TSrécur20'!U$17*FICHE!$C$13&lt;J792,"Forfait limité à "&amp;FICHE!$C$13&amp;"€/jour","")</f>
        <v/>
      </c>
      <c r="AU792" s="592"/>
    </row>
    <row r="793" spans="1:211" ht="13.9" hidden="1" customHeight="1">
      <c r="A793" s="309"/>
      <c r="B793" s="338"/>
      <c r="C793" s="962" t="str">
        <f>IF('1C TSrécur20'!V$17&lt;&gt;0,'1C TSrécur20'!$B$12,"")</f>
        <v/>
      </c>
      <c r="D793" s="963"/>
      <c r="E793" s="964"/>
      <c r="F793" s="211" t="str">
        <f>IF(AND($C793='1C TSrécur20'!$B$12,'1C TSrécur20'!$B$16="récurrentes",'1C TSrécur20'!$V$17&lt;&gt;""),'1C TSrécur20'!$V$21,"")</f>
        <v/>
      </c>
      <c r="G793" s="235"/>
      <c r="H793" s="745">
        <v>0.21</v>
      </c>
      <c r="I793" s="747">
        <v>1</v>
      </c>
      <c r="J793" s="316"/>
      <c r="K793" s="786">
        <f t="shared" si="255"/>
        <v>0</v>
      </c>
      <c r="L793" s="539">
        <f>IF(OR('1C TSrécur20'!$B$12="",'1C TSrécur20'!V$30=0),0,IF(AND('1C TSrécur20'!$B$12&lt;&gt;"",$K$2="Pôle",'1C TSrécur20'!$C$12="OUI"),(('1C TSrécur20'!V$22+'1C TSrécur20'!V$23+'1C TSrécur20'!V$24+'1C TSrécur20'!V$25+'1C TSrécur20'!V$29)/'1C TSrécur20'!V$17),IF(AND('1C TSrécur20'!$B$12&lt;&gt;"",$K$2="Pôle",'1C TSrécur20'!$C$12="NON"),(('1C TSrécur20'!V$22+'1C TSrécur20'!V$23+'1C TSrécur20'!V$24+'1C TSrécur20'!V$25+'1C TSrécur20'!V$29)/'1C TSrécur20'!V$30),IF(AND('1C TSrécur20'!$B$12&lt;&gt;"",$K$2&lt;&gt;"Pôle",'1C TSrécur20'!$C$12="OUI"),(('1C TSrécur20'!V$22+'1C TSrécur20'!V$23+'1C TSrécur20'!V$24+'1C TSrécur20'!V$25+'1C TSrécur20'!V$26+'1C TSrécur20'!V$27+'1C TSrécur20'!V$28+'1C TSrécur20'!V$29)/'1C TSrécur20'!V$17),IF(AND('1C TSrécur20'!$B$12&lt;&gt;"",$K$2&lt;&gt;"Pôle",'1C TSrécur20'!$C$12="NON"),(('1C TSrécur20'!V$22+'1C TSrécur20'!V$23+'1C TSrécur20'!V$24+'1C TSrécur20'!V$25+'1C TSrécur20'!V$26+'1C TSrécur20'!V$27+'1C TSrécur20'!V$28+'1C TSrécur20'!V$29)/'1C TSrécur20'!V$30))))))</f>
        <v>0</v>
      </c>
      <c r="M793" s="539">
        <f>IF(OR('1C TSrécur20'!$B$12="",'1C TSrécur20'!V$30=0),0,IF(AND('1C TSrécur20'!$B$12&lt;&gt;"",$K$2="Pôle",'1C TSrécur20'!$C$12="OUI"),(('1C TSrécur20'!V$26+'1C TSrécur20'!V$27+'1C TSrécur20'!V$28)/'1C TSrécur20'!V$17),IF(AND('1C TSrécur20'!$B$12&lt;&gt;"",$K$2="Pôle",'1C TSrécur20'!$C$12="NON"),(('1C TSrécur20'!V$26+'1C TSrécur20'!V$27+'1C TSrécur20'!V$28)/'1C TSrécur20'!V$30),IF(AND('1C TSrécur20'!$B$12&lt;&gt;"",$K$2&lt;&gt;"Pôle"),0))))</f>
        <v>0</v>
      </c>
      <c r="N793" s="539">
        <f>IF(AND('1C TSrécur20'!$V$17&lt;&gt;0,'1C TSrécur20'!$V$30&lt;&gt;0),L793+M793,0)</f>
        <v>0</v>
      </c>
      <c r="O793" s="544" t="str">
        <f>IF(AND('1C TSrécur20'!V$17&lt;&gt;0,'1C TSrécur20'!$C$12="OUI"),'1C TSrécur20'!V$36/'1C TSrécur20'!V$17,"")</f>
        <v/>
      </c>
      <c r="P793" s="545" t="str">
        <f>IF(AND('1C TSrécur20'!V$17&lt;&gt;0,'1C TSrécur20'!$C$12="OUI"),'1C TSrécur20'!$V$37/'1C TSrécur20'!V$17,"")</f>
        <v/>
      </c>
      <c r="Q793" s="545" t="str">
        <f>IF(AND('1C TSrécur20'!V$17&lt;&gt;0,'1C TSrécur20'!$C$12="OUI"),'1C TSrécur20'!$V$38/'1C TSrécur20'!V$17,"")</f>
        <v/>
      </c>
      <c r="R793" s="545" t="str">
        <f>IF(AND('1C TSrécur20'!V$17&lt;&gt;0,'1C TSrécur20'!$C$12="OUI"),'1C TSrécur20'!$V$39/'1C TSrécur20'!V$17,"")</f>
        <v/>
      </c>
      <c r="S793" s="545" t="str">
        <f>IF(AND('1C TSrécur20'!V$17&lt;&gt;0,'1C TSrécur20'!$C$12="OUI"),'1C TSrécur20'!$V$40/'1C TSrécur20'!V$17,"")</f>
        <v/>
      </c>
      <c r="T793" s="545" t="str">
        <f>IF(AND('1C TSrécur20'!V$17&lt;&gt;0,'1C TSrécur20'!$C$12="OUI"),'1C TSrécur20'!$V$41/'1C TSrécur20'!V$17,"")</f>
        <v/>
      </c>
      <c r="U793" s="545" t="str">
        <f>IF(AND('1C TSrécur20'!V$17&lt;&gt;0,'1C TSrécur20'!$C$12="OUI"),'1C TSrécur20'!$V$42/'1C TSrécur20'!V$17,"")</f>
        <v/>
      </c>
      <c r="V793" s="545" t="str">
        <f>IF(AND('1C TSrécur20'!V$17&lt;&gt;0,'1C TSrécur20'!$C$12="OUI"),'1C TSrécur20'!$V$43/'1C TSrécur20'!V$17,"")</f>
        <v/>
      </c>
      <c r="W793" s="545" t="str">
        <f>IF(AND('1C TSrécur20'!V$17&lt;&gt;0,'1C TSrécur20'!$C$12="OUI"),'1C TSrécur20'!$V$44/'1C TSrécur20'!V$17,"")</f>
        <v/>
      </c>
      <c r="X793" s="545" t="str">
        <f>IF(AND('1C TSrécur20'!V$17&lt;&gt;0,'1C TSrécur20'!$C$12="OUI"),'1C TSrécur20'!$V$45/'1C TSrécur20'!V$17,"")</f>
        <v/>
      </c>
      <c r="Y793" s="545" t="str">
        <f>IF(AND('1C TSrécur20'!V$17&lt;&gt;0,'1C TSrécur20'!$C$12="OUI"),'1C TSrécur20'!$V$46/'1C TSrécur20'!V$17,"")</f>
        <v/>
      </c>
      <c r="Z793" s="545" t="str">
        <f>IF(AND('1C TSrécur20'!V$17&lt;&gt;0,'1C TSrécur20'!$C$12="OUI"),'1C TSrécur20'!$V$47/'1C TSrécur20'!V$17,"")</f>
        <v/>
      </c>
      <c r="AA793" s="545" t="str">
        <f>IF(AND('1C TSrécur20'!V$17&lt;&gt;0,'1C TSrécur20'!$C$12="OUI"),'1C TSrécur20'!$V$48/'1C TSrécur20'!V$17,"")</f>
        <v/>
      </c>
      <c r="AB793" s="545" t="str">
        <f>IF(AND('1C TSrécur20'!V$17&lt;&gt;0,'1C TSrécur20'!$C$12="OUI"),'1C TSrécur20'!$V$49/'1C TSrécur20'!V$17,"")</f>
        <v/>
      </c>
      <c r="AC793" s="545" t="str">
        <f>IF(AND('1C TSrécur20'!V$17&lt;&gt;0,'1C TSrécur20'!$C$12="OUI"),'1C TSrécur20'!$V$50/'1C TSrécur20'!V$17,"")</f>
        <v/>
      </c>
      <c r="AD793" s="545" t="str">
        <f>IF(AND('1C TSrécur20'!V$17&lt;&gt;0,'1C TSrécur20'!$C$12="OUI"),'1C TSrécur20'!$V$51/'1C TSrécur20'!V$17,"")</f>
        <v/>
      </c>
      <c r="AE793" s="545" t="str">
        <f>IF(AND('1C TSrécur20'!V$17&lt;&gt;0,'1C TSrécur20'!$C$12="OUI"),'1C TSrécur20'!$V$52/'1C TSrécur20'!V$17,"")</f>
        <v/>
      </c>
      <c r="AF793" s="545" t="str">
        <f>IF(AND('1C TSrécur20'!V$17&lt;&gt;0,'1C TSrécur20'!$C$12="OUI"),'1C TSrécur20'!$V$53/'1C TSrécur20'!V$17,"")</f>
        <v/>
      </c>
      <c r="AG793" s="545" t="str">
        <f>IF(AND('1C TSrécur20'!V$17&lt;&gt;0,'1C TSrécur20'!$C$12="OUI"),'1C TSrécur20'!$V$54/'1C TSrécur20'!V$17,"")</f>
        <v/>
      </c>
      <c r="AH793" s="545" t="str">
        <f>IF(AND('1C TSrécur20'!V$17&lt;&gt;0,'1C TSrécur20'!$C$12="OUI"),'1C TSrécur20'!$V$55/'1C TSrécur20'!V$17,"")</f>
        <v/>
      </c>
      <c r="AI793" s="545" t="str">
        <f>IF(AND('1C TSrécur20'!V$17&lt;&gt;0,'1C TSrécur20'!$C$12="OUI"),'1C TSrécur20'!$V$56/'1C TSrécur20'!V$17,"")</f>
        <v/>
      </c>
      <c r="AJ793" s="545" t="str">
        <f>IF(AND('1C TSrécur20'!V$17&lt;&gt;0,'1C TSrécur20'!$C$12="OUI"),'1C TSrécur20'!$V$57/'1C TSrécur20'!V$17,"")</f>
        <v/>
      </c>
      <c r="AK793" s="545">
        <f>IF(AND('1C TSrécur20'!V$17&lt;&gt;0,'1C TSrécur20'!$C$12="OUI"),'1C TSrécur20'!V$58/'1C TSrécur20'!V$17,0)</f>
        <v>0</v>
      </c>
      <c r="AL793" s="73">
        <f>IF(AND('1C TSrécur20'!$B$12&lt;&gt;"",'1C TSrécur20'!$C$12="OUI"),N793+AK793,N793)</f>
        <v>0</v>
      </c>
      <c r="AM793" s="344">
        <f t="shared" si="250"/>
        <v>0</v>
      </c>
      <c r="AN793" s="344">
        <f t="shared" si="251"/>
        <v>0</v>
      </c>
      <c r="AO793" s="345">
        <f t="shared" si="256"/>
        <v>0</v>
      </c>
      <c r="AP793" s="573">
        <f t="shared" si="257"/>
        <v>0</v>
      </c>
      <c r="AQ793" s="583">
        <f t="shared" si="254"/>
        <v>0</v>
      </c>
      <c r="AR793" s="579"/>
      <c r="AS793" s="102"/>
      <c r="AT793" s="209" t="str">
        <f>IF('1C TSrécur20'!V$17*FICHE!$C$13&lt;J793,"Forfait limité à "&amp;FICHE!$C$13&amp;"€/jour","")</f>
        <v/>
      </c>
      <c r="AU793" s="592"/>
    </row>
    <row r="794" spans="1:211" ht="13.9" hidden="1" customHeight="1">
      <c r="A794" s="309"/>
      <c r="B794" s="338"/>
      <c r="C794" s="962" t="str">
        <f>IF('1C TSrécur20'!W$17&lt;&gt;0,'1C TSrécur20'!$B$12,"")</f>
        <v/>
      </c>
      <c r="D794" s="963"/>
      <c r="E794" s="964"/>
      <c r="F794" s="211" t="str">
        <f>IF(AND($C794='1C TSrécur20'!$B$12,'1C TSrécur20'!$B$16="récurrentes",'1C TSrécur20'!$W$17&lt;&gt;""),'1C TSrécur20'!$W$21,"")</f>
        <v/>
      </c>
      <c r="G794" s="235"/>
      <c r="H794" s="745">
        <v>0.21</v>
      </c>
      <c r="I794" s="747">
        <v>1</v>
      </c>
      <c r="J794" s="316"/>
      <c r="K794" s="786">
        <f t="shared" si="255"/>
        <v>0</v>
      </c>
      <c r="L794" s="539">
        <f>IF(OR('1C TSrécur20'!$B$12="",'1C TSrécur20'!W$30=0),0,IF(AND('1C TSrécur20'!$B$12&lt;&gt;"",$K$2="Pôle",'1C TSrécur20'!$C$12="OUI"),(('1C TSrécur20'!W$22+'1C TSrécur20'!W$23+'1C TSrécur20'!W$24+'1C TSrécur20'!W$25+'1C TSrécur20'!W$29)/'1C TSrécur20'!W$17),IF(AND('1C TSrécur20'!$B$12&lt;&gt;"",$K$2="Pôle",'1C TSrécur20'!$C$12="NON"),(('1C TSrécur20'!W$22+'1C TSrécur20'!W$23+'1C TSrécur20'!W$24+'1C TSrécur20'!W$25+'1C TSrécur20'!W$29)/'1C TSrécur20'!W$30),IF(AND('1C TSrécur20'!$B$12&lt;&gt;"",$K$2&lt;&gt;"Pôle",'1C TSrécur20'!$C$12="OUI"),(('1C TSrécur20'!W$22+'1C TSrécur20'!W$23+'1C TSrécur20'!W$24+'1C TSrécur20'!W$25+'1C TSrécur20'!W$26+'1C TSrécur20'!W$27+'1C TSrécur20'!W$28+'1C TSrécur20'!W$29)/'1C TSrécur20'!W$17),IF(AND('1C TSrécur20'!$B$12&lt;&gt;"",$K$2&lt;&gt;"Pôle",'1C TSrécur20'!$C$12="NON"),(('1C TSrécur20'!W$22+'1C TSrécur20'!W$23+'1C TSrécur20'!W$24+'1C TSrécur20'!W$25+'1C TSrécur20'!W$26+'1C TSrécur20'!W$27+'1C TSrécur20'!W$28+'1C TSrécur20'!W$29)/'1C TSrécur20'!W$30))))))</f>
        <v>0</v>
      </c>
      <c r="M794" s="539">
        <f>IF(OR('1C TSrécur20'!$B$12="",'1C TSrécur20'!W$30=0),0,IF(AND('1C TSrécur20'!$B$12&lt;&gt;"",$K$2="Pôle",'1C TSrécur20'!$C$12="OUI"),(('1C TSrécur20'!W$26+'1C TSrécur20'!W$27+'1C TSrécur20'!W$28)/'1C TSrécur20'!W$17),IF(AND('1C TSrécur20'!$B$12&lt;&gt;"",$K$2="Pôle",'1C TSrécur20'!$C$12="NON"),(('1C TSrécur20'!W$26+'1C TSrécur20'!W$27+'1C TSrécur20'!W$28)/'1C TSrécur20'!W$30),IF(AND('1C TSrécur20'!$B$12&lt;&gt;"",$K$2&lt;&gt;"Pôle"),0))))</f>
        <v>0</v>
      </c>
      <c r="N794" s="539">
        <f>IF(AND('1C TSrécur20'!$W$17&lt;&gt;0,'1C TSrécur20'!$W$30&lt;&gt;0),L794+M794,0)</f>
        <v>0</v>
      </c>
      <c r="O794" s="544" t="str">
        <f>IF(AND('1C TSrécur20'!W$17&lt;&gt;0,'1C TSrécur20'!$C$12="OUI"),'1C TSrécur20'!W$36/'1C TSrécur20'!W$17,"")</f>
        <v/>
      </c>
      <c r="P794" s="545" t="str">
        <f>IF(AND('1C TSrécur20'!W$17&lt;&gt;0,'1C TSrécur20'!$C$12="OUI"),'1C TSrécur20'!$W$37/'1C TSrécur20'!W$17,"")</f>
        <v/>
      </c>
      <c r="Q794" s="545" t="str">
        <f>IF(AND('1C TSrécur20'!W$17&lt;&gt;0,'1C TSrécur20'!$C$12="OUI"),'1C TSrécur20'!$W$38/'1C TSrécur20'!W$17,"")</f>
        <v/>
      </c>
      <c r="R794" s="545" t="str">
        <f>IF(AND('1C TSrécur20'!W$17&lt;&gt;0,'1C TSrécur20'!$C$12="OUI"),'1C TSrécur20'!$W$39/'1C TSrécur20'!W$17,"")</f>
        <v/>
      </c>
      <c r="S794" s="545" t="str">
        <f>IF(AND('1C TSrécur20'!W$17&lt;&gt;0,'1C TSrécur20'!$C$12="OUI"),'1C TSrécur20'!$W$40/'1C TSrécur20'!W$17,"")</f>
        <v/>
      </c>
      <c r="T794" s="545" t="str">
        <f>IF(AND('1C TSrécur20'!W$17&lt;&gt;0,'1C TSrécur20'!$C$12="OUI"),'1C TSrécur20'!$W$41/'1C TSrécur20'!W$17,"")</f>
        <v/>
      </c>
      <c r="U794" s="545" t="str">
        <f>IF(AND('1C TSrécur20'!W$17&lt;&gt;0,'1C TSrécur20'!$C$12="OUI"),'1C TSrécur20'!$W$42/'1C TSrécur20'!W$17,"")</f>
        <v/>
      </c>
      <c r="V794" s="545" t="str">
        <f>IF(AND('1C TSrécur20'!W$17&lt;&gt;0,'1C TSrécur20'!$C$12="OUI"),'1C TSrécur20'!$W$43/'1C TSrécur20'!W$17,"")</f>
        <v/>
      </c>
      <c r="W794" s="545" t="str">
        <f>IF(AND('1C TSrécur20'!W$17&lt;&gt;0,'1C TSrécur20'!$C$12="OUI"),'1C TSrécur20'!$W$44/'1C TSrécur20'!W$17,"")</f>
        <v/>
      </c>
      <c r="X794" s="545" t="str">
        <f>IF(AND('1C TSrécur20'!W$17&lt;&gt;0,'1C TSrécur20'!$C$12="OUI"),'1C TSrécur20'!$W$45/'1C TSrécur20'!W$17,"")</f>
        <v/>
      </c>
      <c r="Y794" s="545" t="str">
        <f>IF(AND('1C TSrécur20'!W$17&lt;&gt;0,'1C TSrécur20'!$C$12="OUI"),'1C TSrécur20'!$W$46/'1C TSrécur20'!W$17,"")</f>
        <v/>
      </c>
      <c r="Z794" s="545" t="str">
        <f>IF(AND('1C TSrécur20'!W$17&lt;&gt;0,'1C TSrécur20'!$C$12="OUI"),'1C TSrécur20'!$W$47/'1C TSrécur20'!W$17,"")</f>
        <v/>
      </c>
      <c r="AA794" s="545" t="str">
        <f>IF(AND('1C TSrécur20'!W$17&lt;&gt;0,'1C TSrécur20'!$C$12="OUI"),'1C TSrécur20'!$W$48/'1C TSrécur20'!W$17,"")</f>
        <v/>
      </c>
      <c r="AB794" s="545" t="str">
        <f>IF(AND('1C TSrécur20'!W$17&lt;&gt;0,'1C TSrécur20'!$C$12="OUI"),'1C TSrécur20'!$W$49/'1C TSrécur20'!W$17,"")</f>
        <v/>
      </c>
      <c r="AC794" s="545" t="str">
        <f>IF(AND('1C TSrécur20'!W$17&lt;&gt;0,'1C TSrécur20'!$C$12="OUI"),'1C TSrécur20'!$W$50/'1C TSrécur20'!W$17,"")</f>
        <v/>
      </c>
      <c r="AD794" s="545" t="str">
        <f>IF(AND('1C TSrécur20'!W$17&lt;&gt;0,'1C TSrécur20'!$C$12="OUI"),'1C TSrécur20'!$W$51/'1C TSrécur20'!W$17,"")</f>
        <v/>
      </c>
      <c r="AE794" s="545" t="str">
        <f>IF(AND('1C TSrécur20'!W$17&lt;&gt;0,'1C TSrécur20'!$C$12="OUI"),'1C TSrécur20'!$W$52/'1C TSrécur20'!W$17,"")</f>
        <v/>
      </c>
      <c r="AF794" s="545" t="str">
        <f>IF(AND('1C TSrécur20'!W$17&lt;&gt;0,'1C TSrécur20'!$C$12="OUI"),'1C TSrécur20'!$W$53/'1C TSrécur20'!W$17,"")</f>
        <v/>
      </c>
      <c r="AG794" s="545" t="str">
        <f>IF(AND('1C TSrécur20'!W$17&lt;&gt;0,'1C TSrécur20'!$C$12="OUI"),'1C TSrécur20'!$W$54/'1C TSrécur20'!W$17,"")</f>
        <v/>
      </c>
      <c r="AH794" s="545" t="str">
        <f>IF(AND('1C TSrécur20'!W$17&lt;&gt;0,'1C TSrécur20'!$C$12="OUI"),'1C TSrécur20'!$W$55/'1C TSrécur20'!W$17,"")</f>
        <v/>
      </c>
      <c r="AI794" s="545" t="str">
        <f>IF(AND('1C TSrécur20'!W$17&lt;&gt;0,'1C TSrécur20'!$C$12="OUI"),'1C TSrécur20'!$W$56/'1C TSrécur20'!W$17,"")</f>
        <v/>
      </c>
      <c r="AJ794" s="545" t="str">
        <f>IF(AND('1C TSrécur20'!W$17&lt;&gt;0,'1C TSrécur20'!$C$12="OUI"),'1C TSrécur20'!$W$57/'1C TSrécur20'!W$17,"")</f>
        <v/>
      </c>
      <c r="AK794" s="545">
        <f>IF(AND('1C TSrécur20'!W$17&lt;&gt;0,'1C TSrécur20'!$C$12="OUI"),'1C TSrécur20'!W$58/'1C TSrécur20'!W$17,0)</f>
        <v>0</v>
      </c>
      <c r="AL794" s="73">
        <f>IF(AND('1C TSrécur20'!$B$12&lt;&gt;"",'1C TSrécur20'!$C$12="OUI"),N794+AK794,N794)</f>
        <v>0</v>
      </c>
      <c r="AM794" s="344">
        <f t="shared" si="250"/>
        <v>0</v>
      </c>
      <c r="AN794" s="344">
        <f t="shared" si="251"/>
        <v>0</v>
      </c>
      <c r="AO794" s="345">
        <f t="shared" si="256"/>
        <v>0</v>
      </c>
      <c r="AP794" s="573">
        <f t="shared" si="257"/>
        <v>0</v>
      </c>
      <c r="AQ794" s="583">
        <f t="shared" si="254"/>
        <v>0</v>
      </c>
      <c r="AR794" s="579"/>
      <c r="AS794" s="102"/>
      <c r="AT794" s="209" t="str">
        <f>IF('1C TSrécur20'!W$17*FICHE!$C$13&lt;J794,"Forfait limité à "&amp;FICHE!$C$13&amp;"€/jour","")</f>
        <v/>
      </c>
      <c r="AU794" s="592"/>
    </row>
    <row r="795" spans="1:211" ht="13.9" hidden="1" customHeight="1">
      <c r="A795" s="309"/>
      <c r="B795" s="338"/>
      <c r="C795" s="962" t="str">
        <f>IF('1C TSrécur20'!X$17&lt;&gt;0,'1C TSrécur20'!$B$12,"")</f>
        <v/>
      </c>
      <c r="D795" s="963"/>
      <c r="E795" s="964"/>
      <c r="F795" s="211" t="str">
        <f>IF(AND($C795='1C TSrécur20'!$B$12,'1C TSrécur20'!$B$16="récurrentes",'1C TSrécur20'!$X$17&lt;&gt;""),'1C TSrécur20'!$X$21,"")</f>
        <v/>
      </c>
      <c r="G795" s="235"/>
      <c r="H795" s="745">
        <v>0.21</v>
      </c>
      <c r="I795" s="747">
        <v>1</v>
      </c>
      <c r="J795" s="316"/>
      <c r="K795" s="786">
        <f t="shared" si="255"/>
        <v>0</v>
      </c>
      <c r="L795" s="539">
        <f>IF(OR('1C TSrécur20'!$B$12="",'1C TSrécur20'!X$30=0),0,IF(AND('1C TSrécur20'!$B$12&lt;&gt;"",$K$2="Pôle",'1C TSrécur20'!$C$12="OUI"),(('1C TSrécur20'!X$22+'1C TSrécur20'!X$23+'1C TSrécur20'!X$24+'1C TSrécur20'!X$25+'1C TSrécur20'!X$29)/'1C TSrécur20'!X$17),IF(AND('1C TSrécur20'!$B$12&lt;&gt;"",$K$2="Pôle",'1C TSrécur20'!$C$12="NON"),(('1C TSrécur20'!X$22+'1C TSrécur20'!X$23+'1C TSrécur20'!X$24+'1C TSrécur20'!X$25+'1C TSrécur20'!X$29)/'1C TSrécur20'!X$30),IF(AND('1C TSrécur20'!$B$12&lt;&gt;"",$K$2&lt;&gt;"Pôle",'1C TSrécur20'!$C$12="OUI"),(('1C TSrécur20'!X$22+'1C TSrécur20'!X$23+'1C TSrécur20'!X$24+'1C TSrécur20'!X$25+'1C TSrécur20'!X$26+'1C TSrécur20'!X$27+'1C TSrécur20'!X$28+'1C TSrécur20'!X$29)/'1C TSrécur20'!X$17),IF(AND('1C TSrécur20'!$B$12&lt;&gt;"",$K$2&lt;&gt;"Pôle",'1C TSrécur20'!$C$12="NON"),(('1C TSrécur20'!X$22+'1C TSrécur20'!X$23+'1C TSrécur20'!X$24+'1C TSrécur20'!X$25+'1C TSrécur20'!X$26+'1C TSrécur20'!X$27+'1C TSrécur20'!X$28+'1C TSrécur20'!X$29)/'1C TSrécur20'!X$30))))))</f>
        <v>0</v>
      </c>
      <c r="M795" s="539">
        <f>IF(OR('1C TSrécur20'!$B$12="",'1C TSrécur20'!X$30=0),0,IF(AND('1C TSrécur20'!$B$12&lt;&gt;"",$K$2="Pôle",'1C TSrécur20'!$C$12="OUI"),(('1C TSrécur20'!X$26+'1C TSrécur20'!X$27+'1C TSrécur20'!X$28)/'1C TSrécur20'!X$17),IF(AND('1C TSrécur20'!$B$12&lt;&gt;"",$K$2="Pôle",'1C TSrécur20'!$C$12="NON"),(('1C TSrécur20'!X$26+'1C TSrécur20'!X$27+'1C TSrécur20'!X$28)/'1C TSrécur20'!X$30),IF(AND('1C TSrécur20'!$B$12&lt;&gt;"",$K$2&lt;&gt;"Pôle"),0))))</f>
        <v>0</v>
      </c>
      <c r="N795" s="539">
        <f>IF(AND('1C TSrécur20'!$X$17&lt;&gt;0,'1C TSrécur20'!$X$30&lt;&gt;0),L795+M795,0)</f>
        <v>0</v>
      </c>
      <c r="O795" s="544" t="str">
        <f>IF(AND('1C TSrécur20'!X$17&lt;&gt;0,'1C TSrécur20'!$C$12="OUI"),'1C TSrécur20'!X$36/'1C TSrécur20'!X$17,"")</f>
        <v/>
      </c>
      <c r="P795" s="545" t="str">
        <f>IF(AND('1C TSrécur20'!X$17&lt;&gt;0,'1C TSrécur20'!$C$12="OUI"),'1C TSrécur20'!$X$37/'1C TSrécur20'!X$17,"")</f>
        <v/>
      </c>
      <c r="Q795" s="545" t="str">
        <f>IF(AND('1C TSrécur20'!X$17&lt;&gt;0,'1C TSrécur20'!$C$12="OUI"),'1C TSrécur20'!$X$38/'1C TSrécur20'!X$17,"")</f>
        <v/>
      </c>
      <c r="R795" s="545" t="str">
        <f>IF(AND('1C TSrécur20'!X$17&lt;&gt;0,'1C TSrécur20'!$C$12="OUI"),'1C TSrécur20'!$X$39/'1C TSrécur20'!X$17,"")</f>
        <v/>
      </c>
      <c r="S795" s="545" t="str">
        <f>IF(AND('1C TSrécur20'!X$17&lt;&gt;0,'1C TSrécur20'!$C$12="OUI"),'1C TSrécur20'!$X$40/'1C TSrécur20'!X$17,"")</f>
        <v/>
      </c>
      <c r="T795" s="545" t="str">
        <f>IF(AND('1C TSrécur20'!X$17&lt;&gt;0,'1C TSrécur20'!$C$12="OUI"),'1C TSrécur20'!$X$41/'1C TSrécur20'!X$17,"")</f>
        <v/>
      </c>
      <c r="U795" s="545" t="str">
        <f>IF(AND('1C TSrécur20'!X$17&lt;&gt;0,'1C TSrécur20'!$C$12="OUI"),'1C TSrécur20'!$X$42/'1C TSrécur20'!X$17,"")</f>
        <v/>
      </c>
      <c r="V795" s="545" t="str">
        <f>IF(AND('1C TSrécur20'!X$17&lt;&gt;0,'1C TSrécur20'!$C$12="OUI"),'1C TSrécur20'!$X$43/'1C TSrécur20'!X$17,"")</f>
        <v/>
      </c>
      <c r="W795" s="545" t="str">
        <f>IF(AND('1C TSrécur20'!X$17&lt;&gt;0,'1C TSrécur20'!$C$12="OUI"),'1C TSrécur20'!$X$44/'1C TSrécur20'!X$17,"")</f>
        <v/>
      </c>
      <c r="X795" s="545" t="str">
        <f>IF(AND('1C TSrécur20'!X$17&lt;&gt;0,'1C TSrécur20'!$C$12="OUI"),'1C TSrécur20'!$X$45/'1C TSrécur20'!X$17,"")</f>
        <v/>
      </c>
      <c r="Y795" s="545" t="str">
        <f>IF(AND('1C TSrécur20'!X$17&lt;&gt;0,'1C TSrécur20'!$C$12="OUI"),'1C TSrécur20'!$X$46/'1C TSrécur20'!X$17,"")</f>
        <v/>
      </c>
      <c r="Z795" s="545" t="str">
        <f>IF(AND('1C TSrécur20'!X$17&lt;&gt;0,'1C TSrécur20'!$C$12="OUI"),'1C TSrécur20'!$X$47/'1C TSrécur20'!X$17,"")</f>
        <v/>
      </c>
      <c r="AA795" s="545" t="str">
        <f>IF(AND('1C TSrécur20'!X$17&lt;&gt;0,'1C TSrécur20'!$C$12="OUI"),'1C TSrécur20'!$X$48/'1C TSrécur20'!X$17,"")</f>
        <v/>
      </c>
      <c r="AB795" s="545" t="str">
        <f>IF(AND('1C TSrécur20'!X$17&lt;&gt;0,'1C TSrécur20'!$C$12="OUI"),'1C TSrécur20'!$X$49/'1C TSrécur20'!X$17,"")</f>
        <v/>
      </c>
      <c r="AC795" s="545" t="str">
        <f>IF(AND('1C TSrécur20'!X$17&lt;&gt;0,'1C TSrécur20'!$C$12="OUI"),'1C TSrécur20'!$X$50/'1C TSrécur20'!X$17,"")</f>
        <v/>
      </c>
      <c r="AD795" s="545" t="str">
        <f>IF(AND('1C TSrécur20'!X$17&lt;&gt;0,'1C TSrécur20'!$C$12="OUI"),'1C TSrécur20'!$X$51/'1C TSrécur20'!X$17,"")</f>
        <v/>
      </c>
      <c r="AE795" s="545" t="str">
        <f>IF(AND('1C TSrécur20'!X$17&lt;&gt;0,'1C TSrécur20'!$C$12="OUI"),'1C TSrécur20'!$X$52/'1C TSrécur20'!X$17,"")</f>
        <v/>
      </c>
      <c r="AF795" s="545" t="str">
        <f>IF(AND('1C TSrécur20'!X$17&lt;&gt;0,'1C TSrécur20'!$C$12="OUI"),'1C TSrécur20'!$X$53/'1C TSrécur20'!X$17,"")</f>
        <v/>
      </c>
      <c r="AG795" s="545" t="str">
        <f>IF(AND('1C TSrécur20'!X$17&lt;&gt;0,'1C TSrécur20'!$C$12="OUI"),'1C TSrécur20'!$X$54/'1C TSrécur20'!X$17,"")</f>
        <v/>
      </c>
      <c r="AH795" s="545" t="str">
        <f>IF(AND('1C TSrécur20'!X$17&lt;&gt;0,'1C TSrécur20'!$C$12="OUI"),'1C TSrécur20'!$X$55/'1C TSrécur20'!X$17,"")</f>
        <v/>
      </c>
      <c r="AI795" s="545" t="str">
        <f>IF(AND('1C TSrécur20'!X$17&lt;&gt;0,'1C TSrécur20'!$C$12="OUI"),'1C TSrécur20'!$X$56/'1C TSrécur20'!X$17,"")</f>
        <v/>
      </c>
      <c r="AJ795" s="545" t="str">
        <f>IF(AND('1C TSrécur20'!X$17&lt;&gt;0,'1C TSrécur20'!$C$12="OUI"),'1C TSrécur20'!$X$57/'1C TSrécur20'!X$17,"")</f>
        <v/>
      </c>
      <c r="AK795" s="545">
        <f>IF(AND('1C TSrécur20'!X$17&lt;&gt;0,'1C TSrécur20'!$C$12="OUI"),'1C TSrécur20'!X$58/'1C TSrécur20'!X$17,0)</f>
        <v>0</v>
      </c>
      <c r="AL795" s="73">
        <f>IF(AND('1C TSrécur20'!$B$12&lt;&gt;"",'1C TSrécur20'!$C$12="OUI"),N795+AK795,N795)</f>
        <v>0</v>
      </c>
      <c r="AM795" s="344">
        <f t="shared" si="250"/>
        <v>0</v>
      </c>
      <c r="AN795" s="344">
        <f t="shared" si="251"/>
        <v>0</v>
      </c>
      <c r="AO795" s="345">
        <f t="shared" si="256"/>
        <v>0</v>
      </c>
      <c r="AP795" s="573">
        <f t="shared" si="257"/>
        <v>0</v>
      </c>
      <c r="AQ795" s="583">
        <f t="shared" si="254"/>
        <v>0</v>
      </c>
      <c r="AR795" s="579"/>
      <c r="AS795" s="102"/>
      <c r="AT795" s="209" t="str">
        <f>IF('1C TSrécur20'!X$17*FICHE!$C$13&lt;J795,"Forfait limité à "&amp;FICHE!$C$13&amp;"€/jour","")</f>
        <v/>
      </c>
      <c r="AU795" s="592"/>
    </row>
    <row r="796" spans="1:211" ht="13.9" hidden="1" customHeight="1">
      <c r="A796" s="309"/>
      <c r="B796" s="338"/>
      <c r="C796" s="962" t="str">
        <f>IF('1C TSrécur20'!Y$17&lt;&gt;0,'1C TSrécur20'!$B$12,"")</f>
        <v/>
      </c>
      <c r="D796" s="963"/>
      <c r="E796" s="964"/>
      <c r="F796" s="211" t="str">
        <f>IF(AND($C796='1C TSrécur20'!$B$12,'1C TSrécur20'!$B$16="récurrentes",'1C TSrécur20'!$Y$17&lt;&gt;""),'1C TSrécur20'!$Y$21,"")</f>
        <v/>
      </c>
      <c r="G796" s="235"/>
      <c r="H796" s="745">
        <v>0.21</v>
      </c>
      <c r="I796" s="747">
        <v>1</v>
      </c>
      <c r="J796" s="316"/>
      <c r="K796" s="786">
        <f t="shared" si="255"/>
        <v>0</v>
      </c>
      <c r="L796" s="539">
        <f>IF(OR('1C TSrécur20'!$B$12="",'1C TSrécur20'!Y$30=0),0,IF(AND('1C TSrécur20'!$B$12&lt;&gt;"",$K$2="Pôle",'1C TSrécur20'!$C$12="OUI"),(('1C TSrécur20'!Y$22+'1C TSrécur20'!Y$23+'1C TSrécur20'!Y$24+'1C TSrécur20'!Y$25+'1C TSrécur20'!Y$29)/'1C TSrécur20'!Y$17),IF(AND('1C TSrécur20'!$B$12&lt;&gt;"",$K$2="Pôle",'1C TSrécur20'!$C$12="NON"),(('1C TSrécur20'!Y$22+'1C TSrécur20'!Y$23+'1C TSrécur20'!Y$24+'1C TSrécur20'!Y$25+'1C TSrécur20'!Y$29)/'1C TSrécur20'!Y$30),IF(AND('1C TSrécur20'!$B$12&lt;&gt;"",$K$2&lt;&gt;"Pôle",'1C TSrécur20'!$C$12="OUI"),(('1C TSrécur20'!Y$22+'1C TSrécur20'!Y$23+'1C TSrécur20'!Y$24+'1C TSrécur20'!Y$25+'1C TSrécur20'!Y$26+'1C TSrécur20'!Y$27+'1C TSrécur20'!Y$28+'1C TSrécur20'!Y$29)/'1C TSrécur20'!Y$17),IF(AND('1C TSrécur20'!$B$12&lt;&gt;"",$K$2&lt;&gt;"Pôle",'1C TSrécur20'!$C$12="NON"),(('1C TSrécur20'!Y$22+'1C TSrécur20'!Y$23+'1C TSrécur20'!Y$24+'1C TSrécur20'!Y$25+'1C TSrécur20'!Y$26+'1C TSrécur20'!Y$27+'1C TSrécur20'!Y$28+'1C TSrécur20'!Y$29)/'1C TSrécur20'!Y$30))))))</f>
        <v>0</v>
      </c>
      <c r="M796" s="539">
        <f>IF(OR('1C TSrécur20'!$B$12="",'1C TSrécur20'!Y$30=0),0,IF(AND('1C TSrécur20'!$B$12&lt;&gt;"",$K$2="Pôle",'1C TSrécur20'!$C$12="OUI"),(('1C TSrécur20'!Y$26+'1C TSrécur20'!Y$27+'1C TSrécur20'!Y$28)/'1C TSrécur20'!Y$17),IF(AND('1C TSrécur20'!$B$12&lt;&gt;"",$K$2="Pôle",'1C TSrécur20'!$C$12="NON"),(('1C TSrécur20'!Y$26+'1C TSrécur20'!Y$27+'1C TSrécur20'!Y$28)/'1C TSrécur20'!Y$30),IF(AND('1C TSrécur20'!$B$12&lt;&gt;"",$K$2&lt;&gt;"Pôle"),0))))</f>
        <v>0</v>
      </c>
      <c r="N796" s="539">
        <f>IF(AND('1C TSrécur20'!$Y$17&lt;&gt;0,'1C TSrécur20'!$Y$30&lt;&gt;0),L796+M796,0)</f>
        <v>0</v>
      </c>
      <c r="O796" s="544" t="str">
        <f>IF(AND('1C TSrécur20'!Y$17&lt;&gt;0,'1C TSrécur20'!$C$12="OUI"),'1C TSrécur20'!Y$36/'1C TSrécur20'!Y$17,"")</f>
        <v/>
      </c>
      <c r="P796" s="545" t="str">
        <f>IF(AND('1C TSrécur20'!Y$17&lt;&gt;0,'1C TSrécur20'!$C$12="OUI"),'1C TSrécur20'!$Y$37/'1C TSrécur20'!Y$17,"")</f>
        <v/>
      </c>
      <c r="Q796" s="545" t="str">
        <f>IF(AND('1C TSrécur20'!Y$17&lt;&gt;0,'1C TSrécur20'!$C$12="OUI"),'1C TSrécur20'!$Y$38/'1C TSrécur20'!Y$17,"")</f>
        <v/>
      </c>
      <c r="R796" s="545" t="str">
        <f>IF(AND('1C TSrécur20'!Y$17&lt;&gt;0,'1C TSrécur20'!$C$12="OUI"),'1C TSrécur20'!$Y$39/'1C TSrécur20'!Y$17,"")</f>
        <v/>
      </c>
      <c r="S796" s="545" t="str">
        <f>IF(AND('1C TSrécur20'!Y$17&lt;&gt;0,'1C TSrécur20'!$C$12="OUI"),'1C TSrécur20'!$Y$40/'1C TSrécur20'!Y$17,"")</f>
        <v/>
      </c>
      <c r="T796" s="545" t="str">
        <f>IF(AND('1C TSrécur20'!Y$17&lt;&gt;0,'1C TSrécur20'!$C$12="OUI"),'1C TSrécur20'!$Y$41/'1C TSrécur20'!Y$17,"")</f>
        <v/>
      </c>
      <c r="U796" s="545" t="str">
        <f>IF(AND('1C TSrécur20'!Y$17&lt;&gt;0,'1C TSrécur20'!$C$12="OUI"),'1C TSrécur20'!$Y$42/'1C TSrécur20'!Y$17,"")</f>
        <v/>
      </c>
      <c r="V796" s="545" t="str">
        <f>IF(AND('1C TSrécur20'!Y$17&lt;&gt;0,'1C TSrécur20'!$C$12="OUI"),'1C TSrécur20'!$Y$43/'1C TSrécur20'!Y$17,"")</f>
        <v/>
      </c>
      <c r="W796" s="545" t="str">
        <f>IF(AND('1C TSrécur20'!Y$17&lt;&gt;0,'1C TSrécur20'!$C$12="OUI"),'1C TSrécur20'!$Y$44/'1C TSrécur20'!Y$17,"")</f>
        <v/>
      </c>
      <c r="X796" s="545" t="str">
        <f>IF(AND('1C TSrécur20'!Y$17&lt;&gt;0,'1C TSrécur20'!$C$12="OUI"),'1C TSrécur20'!$Y$45/'1C TSrécur20'!Y$17,"")</f>
        <v/>
      </c>
      <c r="Y796" s="545" t="str">
        <f>IF(AND('1C TSrécur20'!Y$17&lt;&gt;0,'1C TSrécur20'!$C$12="OUI"),'1C TSrécur20'!$Y$46/'1C TSrécur20'!Y$17,"")</f>
        <v/>
      </c>
      <c r="Z796" s="545" t="str">
        <f>IF(AND('1C TSrécur20'!Y$17&lt;&gt;0,'1C TSrécur20'!$C$12="OUI"),'1C TSrécur20'!$Y$47/'1C TSrécur20'!Y$17,"")</f>
        <v/>
      </c>
      <c r="AA796" s="545" t="str">
        <f>IF(AND('1C TSrécur20'!Y$17&lt;&gt;0,'1C TSrécur20'!$C$12="OUI"),'1C TSrécur20'!$Y$48/'1C TSrécur20'!Y$17,"")</f>
        <v/>
      </c>
      <c r="AB796" s="545" t="str">
        <f>IF(AND('1C TSrécur20'!Y$17&lt;&gt;0,'1C TSrécur20'!$C$12="OUI"),'1C TSrécur20'!$Y$49/'1C TSrécur20'!Y$17,"")</f>
        <v/>
      </c>
      <c r="AC796" s="545" t="str">
        <f>IF(AND('1C TSrécur20'!Y$17&lt;&gt;0,'1C TSrécur20'!$C$12="OUI"),'1C TSrécur20'!$Y$50/'1C TSrécur20'!Y$17,"")</f>
        <v/>
      </c>
      <c r="AD796" s="545" t="str">
        <f>IF(AND('1C TSrécur20'!Y$17&lt;&gt;0,'1C TSrécur20'!$C$12="OUI"),'1C TSrécur20'!$Y$51/'1C TSrécur20'!Y$17,"")</f>
        <v/>
      </c>
      <c r="AE796" s="545" t="str">
        <f>IF(AND('1C TSrécur20'!Y$17&lt;&gt;0,'1C TSrécur20'!$C$12="OUI"),'1C TSrécur20'!$Y$52/'1C TSrécur20'!Y$17,"")</f>
        <v/>
      </c>
      <c r="AF796" s="545" t="str">
        <f>IF(AND('1C TSrécur20'!Y$17&lt;&gt;0,'1C TSrécur20'!$C$12="OUI"),'1C TSrécur20'!$Y$53/'1C TSrécur20'!Y$17,"")</f>
        <v/>
      </c>
      <c r="AG796" s="545" t="str">
        <f>IF(AND('1C TSrécur20'!Y$17&lt;&gt;0,'1C TSrécur20'!$C$12="OUI"),'1C TSrécur20'!$Y$54/'1C TSrécur20'!Y$17,"")</f>
        <v/>
      </c>
      <c r="AH796" s="545" t="str">
        <f>IF(AND('1C TSrécur20'!Y$17&lt;&gt;0,'1C TSrécur20'!$C$12="OUI"),'1C TSrécur20'!$Y$55/'1C TSrécur20'!Y$17,"")</f>
        <v/>
      </c>
      <c r="AI796" s="545" t="str">
        <f>IF(AND('1C TSrécur20'!Y$17&lt;&gt;0,'1C TSrécur20'!$C$12="OUI"),'1C TSrécur20'!$Y$56/'1C TSrécur20'!Y$17,"")</f>
        <v/>
      </c>
      <c r="AJ796" s="545" t="str">
        <f>IF(AND('1C TSrécur20'!Y$17&lt;&gt;0,'1C TSrécur20'!$C$12="OUI"),'1C TSrécur20'!$Y$57/'1C TSrécur20'!Y$17,"")</f>
        <v/>
      </c>
      <c r="AK796" s="545">
        <f>IF(AND('1C TSrécur20'!Y$17&lt;&gt;0,'1C TSrécur20'!$C$12="OUI"),'1C TSrécur20'!Y$58/'1C TSrécur20'!Y$17,0)</f>
        <v>0</v>
      </c>
      <c r="AL796" s="73">
        <f>IF(AND('1C TSrécur20'!$B$12&lt;&gt;"",'1C TSrécur20'!$C$12="OUI"),N796+AK796,N796)</f>
        <v>0</v>
      </c>
      <c r="AM796" s="344">
        <f t="shared" si="250"/>
        <v>0</v>
      </c>
      <c r="AN796" s="344">
        <f t="shared" si="251"/>
        <v>0</v>
      </c>
      <c r="AO796" s="345">
        <f t="shared" si="256"/>
        <v>0</v>
      </c>
      <c r="AP796" s="573">
        <f t="shared" si="257"/>
        <v>0</v>
      </c>
      <c r="AQ796" s="583">
        <f t="shared" si="254"/>
        <v>0</v>
      </c>
      <c r="AR796" s="579"/>
      <c r="AS796" s="102"/>
      <c r="AT796" s="209" t="str">
        <f>IF('1C TSrécur20'!Y$17*FICHE!$C$13&lt;J796,"Forfait limité à "&amp;FICHE!$C$13&amp;"€/jour","")</f>
        <v/>
      </c>
      <c r="AU796" s="592"/>
    </row>
    <row r="797" spans="1:211" s="767" customFormat="1" ht="13.9" hidden="1" customHeight="1" thickBot="1">
      <c r="A797" s="819"/>
      <c r="B797" s="820"/>
      <c r="C797" s="965" t="str">
        <f>IF('1C TSrécur20'!Z$17&lt;&gt;0,'1C TSrécur20'!$B$12,"")</f>
        <v/>
      </c>
      <c r="D797" s="966"/>
      <c r="E797" s="967"/>
      <c r="F797" s="821" t="str">
        <f>IF(AND($C797='1C TSrécur20'!$B$12,'1C TSrécur20'!$B$16="récurrentes",'1C TSrécur20'!$Z$17&lt;&gt;""),'1C TSrécur20'!$Z$21,"")</f>
        <v/>
      </c>
      <c r="G797" s="833"/>
      <c r="H797" s="834">
        <v>0.21</v>
      </c>
      <c r="I797" s="835">
        <v>1</v>
      </c>
      <c r="J797" s="822"/>
      <c r="K797" s="836">
        <f t="shared" si="255"/>
        <v>0</v>
      </c>
      <c r="L797" s="837">
        <f>IF(OR('1C TSrécur20'!$B$12="",'1C TSrécur20'!Z$30=0),0,IF(AND('1C TSrécur20'!$B$12&lt;&gt;"",$K$2="Pôle",'1C TSrécur20'!$C$12="OUI"),(('1C TSrécur20'!Z$22+'1C TSrécur20'!Z$23+'1C TSrécur20'!Z$24+'1C TSrécur20'!Z$25+'1C TSrécur20'!Z$29)/'1C TSrécur20'!Z$17),IF(AND('1C TSrécur20'!$B$12&lt;&gt;"",$K$2="Pôle",'1C TSrécur20'!$C$12="NON"),(('1C TSrécur20'!Z$22+'1C TSrécur20'!Z$23+'1C TSrécur20'!Z$24+'1C TSrécur20'!Z$25+'1C TSrécur20'!Z$29)/'1C TSrécur20'!Z$30),IF(AND('1C TSrécur20'!$B$12&lt;&gt;"",$K$2&lt;&gt;"Pôle",'1C TSrécur20'!$C$12="OUI"),(('1C TSrécur20'!Z$22+'1C TSrécur20'!Z$23+'1C TSrécur20'!Z$24+'1C TSrécur20'!Z$25+'1C TSrécur20'!Z$26+'1C TSrécur20'!Z$27+'1C TSrécur20'!Z$28+'1C TSrécur20'!Z$29)/'1C TSrécur20'!Z$17),IF(AND('1C TSrécur20'!$B$12&lt;&gt;"",$K$2&lt;&gt;"Pôle",'1C TSrécur20'!$C$12="NON"),(('1C TSrécur20'!Z$22+'1C TSrécur20'!Z$23+'1C TSrécur20'!Z$24+'1C TSrécur20'!Z$25+'1C TSrécur20'!Z$26+'1C TSrécur20'!Z$27+'1C TSrécur20'!Z$28+'1C TSrécur20'!Z$29)/'1C TSrécur20'!Z$30))))))</f>
        <v>0</v>
      </c>
      <c r="M797" s="837">
        <f>IF(OR('1C TSrécur20'!$B$12="",'1C TSrécur20'!Z$30=0),0,IF(AND('1C TSrécur20'!$B$12&lt;&gt;"",$K$2="Pôle",'1C TSrécur20'!$C$12="OUI"),(('1C TSrécur20'!Z$26+'1C TSrécur20'!Z$27+'1C TSrécur20'!Z$28)/'1C TSrécur20'!Z$17),IF(AND('1C TSrécur20'!$B$12&lt;&gt;"",$K$2="Pôle",'1C TSrécur20'!$C$12="NON"),(('1C TSrécur20'!Z$26+'1C TSrécur20'!Z$27+'1C TSrécur20'!Z$28)/'1C TSrécur20'!Z$30),IF(AND('1C TSrécur20'!$B$12&lt;&gt;"",$K$2&lt;&gt;"Pôle"),0))))</f>
        <v>0</v>
      </c>
      <c r="N797" s="837">
        <f>IF(AND('1C TSrécur20'!$Z$17&lt;&gt;0,'1C TSrécur20'!$Z$30&lt;&gt;0),L797+M797,0)</f>
        <v>0</v>
      </c>
      <c r="O797" s="838" t="str">
        <f>IF(AND('1C TSrécur20'!Z$17&lt;&gt;0,'1C TSrécur20'!$C$12="OUI"),'1C TSrécur20'!Z$36/'1C TSrécur20'!Z$17,"")</f>
        <v/>
      </c>
      <c r="P797" s="839" t="str">
        <f>IF(AND('1C TSrécur20'!Z$17&lt;&gt;0,'1C TSrécur20'!$C$12="OUI"),'1C TSrécur20'!$Z$37/'1C TSrécur20'!Z$17,"")</f>
        <v/>
      </c>
      <c r="Q797" s="839" t="str">
        <f>IF(AND('1C TSrécur20'!Z$17&lt;&gt;0,'1C TSrécur20'!$C$12="OUI"),'1C TSrécur20'!$Z$38/'1C TSrécur20'!Z$17,"")</f>
        <v/>
      </c>
      <c r="R797" s="839" t="str">
        <f>IF(AND('1C TSrécur20'!Z$17&lt;&gt;0,'1C TSrécur20'!$C$12="OUI"),'1C TSrécur20'!$Z$39/'1C TSrécur20'!Z$17,"")</f>
        <v/>
      </c>
      <c r="S797" s="839" t="str">
        <f>IF(AND('1C TSrécur20'!Z$17&lt;&gt;0,'1C TSrécur20'!$C$12="OUI"),'1C TSrécur20'!$Z$40/'1C TSrécur20'!Z$17,"")</f>
        <v/>
      </c>
      <c r="T797" s="839" t="str">
        <f>IF(AND('1C TSrécur20'!Z$17&lt;&gt;0,'1C TSrécur20'!$C$12="OUI"),'1C TSrécur20'!$Z$41/'1C TSrécur20'!Z$17,"")</f>
        <v/>
      </c>
      <c r="U797" s="839" t="str">
        <f>IF(AND('1C TSrécur20'!Z$17&lt;&gt;0,'1C TSrécur20'!$C$12="OUI"),'1C TSrécur20'!$Z$42/'1C TSrécur20'!Z$17,"")</f>
        <v/>
      </c>
      <c r="V797" s="839" t="str">
        <f>IF(AND('1C TSrécur20'!Z$17&lt;&gt;0,'1C TSrécur20'!$C$12="OUI"),'1C TSrécur20'!$Z$43/'1C TSrécur20'!Z$17,"")</f>
        <v/>
      </c>
      <c r="W797" s="839" t="str">
        <f>IF(AND('1C TSrécur20'!Z$17&lt;&gt;0,'1C TSrécur20'!$C$12="OUI"),'1C TSrécur20'!$Z$44/'1C TSrécur20'!Z$17,"")</f>
        <v/>
      </c>
      <c r="X797" s="839" t="str">
        <f>IF(AND('1C TSrécur20'!Z$17&lt;&gt;0,'1C TSrécur20'!$C$12="OUI"),'1C TSrécur20'!$Z$45/'1C TSrécur20'!Z$17,"")</f>
        <v/>
      </c>
      <c r="Y797" s="839" t="str">
        <f>IF(AND('1C TSrécur20'!Z$17&lt;&gt;0,'1C TSrécur20'!$C$12="OUI"),'1C TSrécur20'!$Z$46/'1C TSrécur20'!Z$17,"")</f>
        <v/>
      </c>
      <c r="Z797" s="839" t="str">
        <f>IF(AND('1C TSrécur20'!Z$17&lt;&gt;0,'1C TSrécur20'!$C$12="OUI"),'1C TSrécur20'!$Z$47/'1C TSrécur20'!Z$17,"")</f>
        <v/>
      </c>
      <c r="AA797" s="839" t="str">
        <f>IF(AND('1C TSrécur20'!Z$17&lt;&gt;0,'1C TSrécur20'!$C$12="OUI"),'1C TSrécur20'!$Z$48/'1C TSrécur20'!Z$17,"")</f>
        <v/>
      </c>
      <c r="AB797" s="839" t="str">
        <f>IF(AND('1C TSrécur20'!Z$17&lt;&gt;0,'1C TSrécur20'!$C$12="OUI"),'1C TSrécur20'!$Z$49/'1C TSrécur20'!Z$17,"")</f>
        <v/>
      </c>
      <c r="AC797" s="839" t="str">
        <f>IF(AND('1C TSrécur20'!Z$17&lt;&gt;0,'1C TSrécur20'!$C$12="OUI"),'1C TSrécur20'!$Z$50/'1C TSrécur20'!Z$17,"")</f>
        <v/>
      </c>
      <c r="AD797" s="839" t="str">
        <f>IF(AND('1C TSrécur20'!Z$17&lt;&gt;0,'1C TSrécur20'!$C$12="OUI"),'1C TSrécur20'!$Z$51/'1C TSrécur20'!Z$17,"")</f>
        <v/>
      </c>
      <c r="AE797" s="839" t="str">
        <f>IF(AND('1C TSrécur20'!Z$17&lt;&gt;0,'1C TSrécur20'!$C$12="OUI"),'1C TSrécur20'!$Z$52/'1C TSrécur20'!Z$17,"")</f>
        <v/>
      </c>
      <c r="AF797" s="839" t="str">
        <f>IF(AND('1C TSrécur20'!Z$17&lt;&gt;0,'1C TSrécur20'!$C$12="OUI"),'1C TSrécur20'!$Z$53/'1C TSrécur20'!Z$17,"")</f>
        <v/>
      </c>
      <c r="AG797" s="839" t="str">
        <f>IF(AND('1C TSrécur20'!Z$17&lt;&gt;0,'1C TSrécur20'!$C$12="OUI"),'1C TSrécur20'!$Z$54/'1C TSrécur20'!Z$17,"")</f>
        <v/>
      </c>
      <c r="AH797" s="839" t="str">
        <f>IF(AND('1C TSrécur20'!Z$17&lt;&gt;0,'1C TSrécur20'!$C$12="OUI"),'1C TSrécur20'!$Z$55/'1C TSrécur20'!Z$17,"")</f>
        <v/>
      </c>
      <c r="AI797" s="839" t="str">
        <f>IF(AND('1C TSrécur20'!Z$17&lt;&gt;0,'1C TSrécur20'!$C$12="OUI"),'1C TSrécur20'!$Z$56/'1C TSrécur20'!Z$17,"")</f>
        <v/>
      </c>
      <c r="AJ797" s="839" t="str">
        <f>IF(AND('1C TSrécur20'!Z$17&lt;&gt;0,'1C TSrécur20'!$C$12="OUI"),'1C TSrécur20'!$Z$57/'1C TSrécur20'!Z$17,"")</f>
        <v/>
      </c>
      <c r="AK797" s="839">
        <f>IF(AND('1C TSrécur20'!Z$17&lt;&gt;0,'1C TSrécur20'!$C$12="OUI"),'1C TSrécur20'!Z$58/'1C TSrécur20'!Z$17,0)</f>
        <v>0</v>
      </c>
      <c r="AL797" s="823">
        <f>IF(AND('1C TSrécur20'!$B$12&lt;&gt;"",'1C TSrécur20'!$C$12="OUI"),N797+AK797,N797)</f>
        <v>0</v>
      </c>
      <c r="AM797" s="840">
        <f t="shared" si="250"/>
        <v>0</v>
      </c>
      <c r="AN797" s="840">
        <f t="shared" si="251"/>
        <v>0</v>
      </c>
      <c r="AO797" s="841">
        <f t="shared" si="256"/>
        <v>0</v>
      </c>
      <c r="AP797" s="576">
        <f t="shared" si="257"/>
        <v>0</v>
      </c>
      <c r="AQ797" s="585">
        <f t="shared" si="254"/>
        <v>0</v>
      </c>
      <c r="AR797" s="581"/>
      <c r="AS797" s="215"/>
      <c r="AT797" s="214" t="str">
        <f>IF('1C TSrécur20'!Z$17*FICHE!$C$13&lt;J797,"Forfait limité à "&amp;FICHE!$C$13&amp;"€/jour","")</f>
        <v/>
      </c>
      <c r="AU797" s="788"/>
      <c r="AV797" s="824"/>
      <c r="AW797" s="824"/>
      <c r="AX797" s="824"/>
      <c r="AY797" s="824"/>
      <c r="AZ797" s="824"/>
    </row>
    <row r="798" spans="1:211" ht="14.45" customHeight="1" thickBot="1">
      <c r="A798" s="1113" t="s">
        <v>106</v>
      </c>
      <c r="B798" s="1113"/>
      <c r="C798" s="1113"/>
      <c r="D798" s="1113"/>
      <c r="E798" s="1113"/>
      <c r="F798" s="1113"/>
      <c r="G798" s="1113"/>
      <c r="H798" s="1113"/>
      <c r="I798" s="1113"/>
      <c r="J798" s="1113"/>
      <c r="K798" s="1113"/>
      <c r="L798" s="1113"/>
      <c r="M798" s="1113"/>
      <c r="N798" s="1113"/>
      <c r="O798" s="1113"/>
      <c r="P798" s="1113"/>
      <c r="Q798" s="1113"/>
      <c r="R798" s="1113"/>
      <c r="S798" s="1113"/>
      <c r="T798" s="1113"/>
      <c r="U798" s="1113"/>
      <c r="V798" s="1113"/>
      <c r="W798" s="1113"/>
      <c r="X798" s="1113"/>
      <c r="Y798" s="1113"/>
      <c r="Z798" s="1113"/>
      <c r="AA798" s="1113"/>
      <c r="AB798" s="1113"/>
      <c r="AC798" s="1113"/>
      <c r="AD798" s="1113"/>
      <c r="AE798" s="1113"/>
      <c r="AF798" s="1113"/>
      <c r="AG798" s="1113"/>
      <c r="AH798" s="1113"/>
      <c r="AI798" s="1113"/>
      <c r="AJ798" s="1113"/>
      <c r="AK798" s="1113"/>
      <c r="AL798" s="1114"/>
      <c r="AM798" s="426">
        <f t="shared" ref="AM798:AO798" si="258">SUM(AM318:AM797)</f>
        <v>0</v>
      </c>
      <c r="AN798" s="426">
        <f t="shared" si="258"/>
        <v>0</v>
      </c>
      <c r="AO798" s="426">
        <f t="shared" si="258"/>
        <v>0</v>
      </c>
      <c r="AP798" s="198">
        <f>SUM(AP318:AP797)</f>
        <v>0</v>
      </c>
      <c r="AQ798" s="198">
        <f>SUM(AQ318:AQ797)</f>
        <v>0</v>
      </c>
      <c r="AR798" s="425">
        <f>SUM(AR318:AR797)</f>
        <v>0</v>
      </c>
      <c r="AS798" s="425">
        <f>SUM(AS318:AS797)</f>
        <v>0</v>
      </c>
    </row>
    <row r="799" spans="1:211" ht="12.75" customHeight="1">
      <c r="J799" s="37"/>
      <c r="K799" s="38"/>
      <c r="L799" s="38"/>
      <c r="M799" s="38"/>
      <c r="AN799" s="1177" t="s">
        <v>100</v>
      </c>
      <c r="AO799" s="1177"/>
      <c r="AP799" s="571">
        <f>AP798+AR798</f>
        <v>0</v>
      </c>
      <c r="AQ799" s="571">
        <f>AQ798+AS798</f>
        <v>0</v>
      </c>
    </row>
    <row r="800" spans="1:211">
      <c r="J800" s="37"/>
      <c r="K800" s="38"/>
      <c r="L800" s="38"/>
      <c r="M800" s="38"/>
    </row>
    <row r="801" spans="1:52" ht="18.75">
      <c r="A801" s="404" t="s">
        <v>392</v>
      </c>
      <c r="B801" s="405"/>
      <c r="C801" s="406"/>
      <c r="D801" s="406"/>
      <c r="E801" s="407"/>
      <c r="F801" s="408"/>
      <c r="G801" s="408"/>
      <c r="H801" s="408"/>
      <c r="I801" s="408"/>
      <c r="J801" s="407"/>
      <c r="K801" s="409"/>
      <c r="L801" s="409"/>
      <c r="M801" s="409"/>
      <c r="N801" s="410"/>
      <c r="O801" s="410"/>
      <c r="P801" s="410"/>
      <c r="Q801" s="410"/>
      <c r="R801" s="410"/>
      <c r="S801" s="410"/>
      <c r="T801" s="410"/>
      <c r="U801" s="410"/>
      <c r="V801" s="410"/>
      <c r="W801" s="410"/>
      <c r="X801" s="410"/>
      <c r="Y801" s="410"/>
      <c r="Z801" s="410"/>
      <c r="AA801" s="410"/>
      <c r="AB801" s="410"/>
      <c r="AC801" s="410"/>
      <c r="AD801" s="410"/>
      <c r="AE801" s="410"/>
      <c r="AF801" s="410"/>
      <c r="AG801" s="410"/>
      <c r="AH801" s="410"/>
      <c r="AI801" s="410"/>
      <c r="AJ801" s="410"/>
      <c r="AK801" s="410"/>
      <c r="AL801" s="411"/>
      <c r="AM801" s="411"/>
      <c r="AN801" s="411"/>
      <c r="AO801" s="412"/>
      <c r="AP801" s="412"/>
      <c r="AQ801" s="412"/>
      <c r="AR801" s="412"/>
      <c r="AS801" s="412"/>
      <c r="AT801" s="406"/>
      <c r="AU801" s="406"/>
    </row>
    <row r="802" spans="1:52" ht="13.5" thickBot="1">
      <c r="A802" s="24"/>
      <c r="B802" s="6"/>
      <c r="C802" s="5"/>
      <c r="D802" s="5"/>
      <c r="E802" s="2"/>
      <c r="F802" s="7"/>
      <c r="G802" s="7"/>
      <c r="H802" s="7"/>
      <c r="I802" s="7"/>
      <c r="J802" s="2"/>
      <c r="K802" s="13"/>
      <c r="L802" s="13"/>
      <c r="M802" s="13"/>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36"/>
      <c r="AP802" s="36"/>
      <c r="AQ802" s="36"/>
      <c r="AR802" s="36"/>
      <c r="AS802" s="36"/>
      <c r="AT802" s="5"/>
      <c r="AU802" s="5"/>
    </row>
    <row r="803" spans="1:52" ht="41.45" customHeight="1">
      <c r="A803" s="1153" t="s">
        <v>54</v>
      </c>
      <c r="B803" s="1155" t="s">
        <v>55</v>
      </c>
      <c r="C803" s="986" t="s">
        <v>101</v>
      </c>
      <c r="D803" s="987"/>
      <c r="E803" s="987"/>
      <c r="F803" s="990" t="s">
        <v>58</v>
      </c>
      <c r="G803" s="986" t="s">
        <v>57</v>
      </c>
      <c r="H803" s="990" t="s">
        <v>391</v>
      </c>
      <c r="I803" s="990" t="s">
        <v>390</v>
      </c>
      <c r="J803" s="1160" t="s">
        <v>102</v>
      </c>
      <c r="K803" s="1161"/>
      <c r="L803" s="1162" t="s">
        <v>61</v>
      </c>
      <c r="M803" s="1163"/>
      <c r="N803" s="1164"/>
      <c r="O803" s="1163" t="s">
        <v>62</v>
      </c>
      <c r="P803" s="1163"/>
      <c r="Q803" s="1163"/>
      <c r="R803" s="1163"/>
      <c r="S803" s="1163"/>
      <c r="T803" s="1163"/>
      <c r="U803" s="1163"/>
      <c r="V803" s="1163"/>
      <c r="W803" s="1163"/>
      <c r="X803" s="1163"/>
      <c r="Y803" s="1163"/>
      <c r="Z803" s="1163"/>
      <c r="AA803" s="1163"/>
      <c r="AB803" s="1163"/>
      <c r="AC803" s="1163"/>
      <c r="AD803" s="1163"/>
      <c r="AE803" s="1163"/>
      <c r="AF803" s="1163"/>
      <c r="AG803" s="1163"/>
      <c r="AH803" s="1163"/>
      <c r="AI803" s="1163"/>
      <c r="AJ803" s="1164"/>
      <c r="AK803" s="413" t="s">
        <v>62</v>
      </c>
      <c r="AL803" s="413" t="s">
        <v>62</v>
      </c>
      <c r="AM803" s="1200" t="s">
        <v>63</v>
      </c>
      <c r="AN803" s="1201"/>
      <c r="AO803" s="1202"/>
      <c r="AP803" s="1103" t="s">
        <v>64</v>
      </c>
      <c r="AQ803" s="1104"/>
      <c r="AR803" s="1104"/>
      <c r="AS803" s="1104"/>
      <c r="AT803" s="1105"/>
      <c r="AU803" s="1188" t="s">
        <v>103</v>
      </c>
    </row>
    <row r="804" spans="1:52" ht="44.45" customHeight="1" thickBot="1">
      <c r="A804" s="1154"/>
      <c r="B804" s="1156"/>
      <c r="C804" s="988"/>
      <c r="D804" s="989"/>
      <c r="E804" s="989"/>
      <c r="F804" s="991"/>
      <c r="G804" s="988"/>
      <c r="H804" s="991" t="s">
        <v>389</v>
      </c>
      <c r="I804" s="991" t="s">
        <v>389</v>
      </c>
      <c r="J804" s="414" t="s">
        <v>104</v>
      </c>
      <c r="K804" s="415" t="s">
        <v>105</v>
      </c>
      <c r="L804" s="415" t="s">
        <v>68</v>
      </c>
      <c r="M804" s="415" t="s">
        <v>69</v>
      </c>
      <c r="N804" s="416" t="s">
        <v>70</v>
      </c>
      <c r="O804" s="416" t="s">
        <v>71</v>
      </c>
      <c r="P804" s="416" t="s">
        <v>72</v>
      </c>
      <c r="Q804" s="416" t="s">
        <v>73</v>
      </c>
      <c r="R804" s="416" t="s">
        <v>74</v>
      </c>
      <c r="S804" s="416" t="s">
        <v>75</v>
      </c>
      <c r="T804" s="416" t="s">
        <v>76</v>
      </c>
      <c r="U804" s="416" t="s">
        <v>77</v>
      </c>
      <c r="V804" s="416" t="s">
        <v>78</v>
      </c>
      <c r="W804" s="416" t="s">
        <v>79</v>
      </c>
      <c r="X804" s="416" t="s">
        <v>80</v>
      </c>
      <c r="Y804" s="416" t="s">
        <v>81</v>
      </c>
      <c r="Z804" s="416" t="s">
        <v>82</v>
      </c>
      <c r="AA804" s="416" t="s">
        <v>83</v>
      </c>
      <c r="AB804" s="416" t="s">
        <v>84</v>
      </c>
      <c r="AC804" s="416" t="s">
        <v>85</v>
      </c>
      <c r="AD804" s="416" t="s">
        <v>86</v>
      </c>
      <c r="AE804" s="416" t="s">
        <v>87</v>
      </c>
      <c r="AF804" s="416" t="s">
        <v>88</v>
      </c>
      <c r="AG804" s="416" t="s">
        <v>89</v>
      </c>
      <c r="AH804" s="416" t="s">
        <v>90</v>
      </c>
      <c r="AI804" s="416" t="s">
        <v>91</v>
      </c>
      <c r="AJ804" s="416" t="s">
        <v>92</v>
      </c>
      <c r="AK804" s="416" t="s">
        <v>93</v>
      </c>
      <c r="AL804" s="416" t="s">
        <v>94</v>
      </c>
      <c r="AM804" s="415" t="s">
        <v>68</v>
      </c>
      <c r="AN804" s="415" t="s">
        <v>69</v>
      </c>
      <c r="AO804" s="416" t="s">
        <v>70</v>
      </c>
      <c r="AP804" s="588" t="s">
        <v>95</v>
      </c>
      <c r="AQ804" s="589" t="s">
        <v>96</v>
      </c>
      <c r="AR804" s="590" t="s">
        <v>97</v>
      </c>
      <c r="AS804" s="220" t="s">
        <v>98</v>
      </c>
      <c r="AT804" s="221" t="s">
        <v>67</v>
      </c>
      <c r="AU804" s="1189"/>
    </row>
    <row r="805" spans="1:52" ht="13.9" customHeight="1">
      <c r="A805" s="309"/>
      <c r="B805" s="338"/>
      <c r="C805" s="992" t="str">
        <f>IF('1C TSspéc1'!C$17&lt;&gt;0,'1C TSspéc1'!$B$12,"")</f>
        <v/>
      </c>
      <c r="D805" s="993"/>
      <c r="E805" s="994"/>
      <c r="F805" s="93">
        <f>IF(AND($C805='1C TSspéc1'!$B$12,'1C TSspéc1'!$B$16="spécifiques",'1C TSspéc1'!$C$17&lt;&gt;""),'1C TSspéc1'!$C$21,"")</f>
        <v>0</v>
      </c>
      <c r="G805" s="237"/>
      <c r="H805" s="746">
        <v>0</v>
      </c>
      <c r="I805" s="746">
        <v>0</v>
      </c>
      <c r="J805" s="316"/>
      <c r="K805" s="680">
        <f t="shared" ref="K805:K816" si="259">J805+(J805*H805)</f>
        <v>0</v>
      </c>
      <c r="L805" s="556">
        <f>IF(OR('1C TSspéc1'!$B$12="",'1C TSspéc1'!C$30=0),0,IF(AND('1C TSspéc1'!$B$12&lt;&gt;"",$K$2="Pôle",'1C TSspéc1'!$C$12="OUI"),(('1C TSspéc1'!C$22+'1C TSspéc1'!C$23+'1C TSspéc1'!C$24+'1C TSspéc1'!C$25+'1C TSspéc1'!C$29)/'1C TSspéc1'!C$17),IF(AND('1C TSspéc1'!$B$12&lt;&gt;"",$K$2="Pôle",'1C TSspéc1'!$C$12="NON"),(('1C TSspéc1'!C$22+'1C TSspéc1'!C$23+'1C TSspéc1'!C$24+'1C TSspéc1'!C$25+'1C TSspéc1'!C$29)/'1C TSspéc1'!C$30),IF(AND('1C TSspéc1'!$B$12&lt;&gt;"",$K$2&lt;&gt;"Pôle",'1C TSspéc1'!$C$12="OUI"),(('1C TSspéc1'!C$22+'1C TSspéc1'!C$23+'1C TSspéc1'!C$24+'1C TSspéc1'!C$25+'1C TSspéc1'!C$26+'1C TSspéc1'!C$27+'1C TSspéc1'!C$28+'1C TSspéc1'!C$29)/'1C TSspéc1'!C$17),IF(AND('1C TSspéc1'!$B$12&lt;&gt;"",$K$2&lt;&gt;"Pôle",'1C TSspéc1'!$C$12="NON"),(('1C TSspéc1'!C$22+'1C TSspéc1'!C$23+'1C TSspéc1'!C$24+'1C TSspéc1'!C$25+'1C TSspéc1'!C$26+'1C TSspéc1'!C$27+'1C TSspéc1'!C$28+'1C TSspéc1'!C$29)/'1C TSspéc1'!C$30))))))</f>
        <v>0</v>
      </c>
      <c r="M805" s="556">
        <f>IF(OR('1C TSspéc1'!$B$12="",'1C TSspéc1'!C$30=0),0,IF(AND('1C TSspéc1'!$B$12&lt;&gt;"",$K$2="Pôle",'1C TSspéc1'!$C$12="OUI"),(('1C TSspéc1'!C$26+'1C TSspéc1'!C$27+'1C TSspéc1'!C$28)/'1C TSspéc1'!C$17),IF(AND('1C TSspéc1'!$B$12&lt;&gt;"",$K$2="Pôle",'1C TSspéc1'!$C$12="NON"),(('1C TSspéc1'!C$26+'1C TSspéc1'!C$27+'1C TSspéc1'!C$28)/'1C TSspéc1'!C$30),IF(AND('1C TSspéc1'!$B$12&lt;&gt;"",$K$2&lt;&gt;"Pôle"),0))))</f>
        <v>0</v>
      </c>
      <c r="N805" s="557">
        <f>IF(AND('1C TSspéc1'!$B$12&lt;&gt;0,'1C TSspéc1'!$C$30&lt;&gt;0),L805+M805,0)</f>
        <v>0</v>
      </c>
      <c r="O805" s="542" t="str">
        <f>IF(AND('1C TSspéc1'!$C$17&lt;&gt;0,'1C TSspéc1'!$C$12="OUI"),'1C TSspéc1'!$C$35/'1C TSspéc1'!$C$17,"")</f>
        <v/>
      </c>
      <c r="P805" s="543" t="str">
        <f>IF(AND('1C TSspéc1'!$C$17&lt;&gt;0,'1C TSspéc1'!$C$12="OUI"),'1C TSspéc1'!$C$36/'1C TSspéc1'!$C$17,"")</f>
        <v/>
      </c>
      <c r="Q805" s="543" t="str">
        <f>IF(AND('1C TSspéc1'!$C$17&lt;&gt;0,'1C TSspéc1'!$C$12="OUI"),'1C TSspéc1'!$C$37/'1C TSspéc1'!$C$17,"")</f>
        <v/>
      </c>
      <c r="R805" s="543" t="str">
        <f>IF(AND('1C TSspéc1'!$C$17&lt;&gt;0,'1C TSspéc1'!$C$12="OUI"),'1C TSspéc1'!$C$38/'1C TSspéc1'!$C$17,"")</f>
        <v/>
      </c>
      <c r="S805" s="543" t="str">
        <f>IF(AND('1C TSspéc1'!$C$17&lt;&gt;0,'1C TSspéc1'!$C$12="OUI"),'1C TSspéc1'!$C$39/'1C TSspéc1'!$C$17,"")</f>
        <v/>
      </c>
      <c r="T805" s="543" t="str">
        <f>IF(AND('1C TSspéc1'!$C$17&lt;&gt;0,'1C TSspéc1'!$C$12="OUI"),'1C TSspéc1'!$C$40/'1C TSspéc1'!$C$17,"")</f>
        <v/>
      </c>
      <c r="U805" s="543" t="str">
        <f>IF(AND('1C TSspéc1'!$C$17&lt;&gt;0,'1C TSspéc1'!$C$12="OUI"),'1C TSspéc1'!$C$41/'1C TSspéc1'!$C$17,"")</f>
        <v/>
      </c>
      <c r="V805" s="543" t="str">
        <f>IF(AND('1C TSspéc1'!$C$17&lt;&gt;0,'1C TSspéc1'!$C$12="OUI"),'1C TSspéc1'!$C$42/'1C TSspéc1'!$C$17,"")</f>
        <v/>
      </c>
      <c r="W805" s="543" t="str">
        <f>IF(AND('1C TSspéc1'!$C$17&lt;&gt;0,'1C TSspéc1'!$C$12="OUI"),'1C TSspéc1'!$C$43/'1C TSspéc1'!$C$17,"")</f>
        <v/>
      </c>
      <c r="X805" s="543" t="str">
        <f>IF(AND('1C TSspéc1'!$C$17&lt;&gt;0,'1C TSspéc1'!$C$12="OUI"),'1C TSspéc1'!$C$44/'1C TSspéc1'!$C$17,"")</f>
        <v/>
      </c>
      <c r="Y805" s="543" t="str">
        <f>IF(AND('1C TSspéc1'!$C$17&lt;&gt;0,'1C TSspéc1'!$C$12="OUI"),'1C TSspéc1'!$C$45/'1C TSspéc1'!$C$17,"")</f>
        <v/>
      </c>
      <c r="Z805" s="543" t="str">
        <f>IF(AND('1C TSspéc1'!$C$17&lt;&gt;0,'1C TSspéc1'!$C$12="OUI"),'1C TSspéc1'!$C$46/'1C TSspéc1'!$C$17,"")</f>
        <v/>
      </c>
      <c r="AA805" s="543" t="str">
        <f>IF(AND('1C TSspéc1'!$C$17&lt;&gt;0,'1C TSspéc1'!$C$12="OUI"),'1C TSspéc1'!$C$47/'1C TSspéc1'!$C$17,"")</f>
        <v/>
      </c>
      <c r="AB805" s="543" t="str">
        <f>IF(AND('1C TSspéc1'!$C$17&lt;&gt;0,'1C TSspéc1'!$C$12="OUI"),'1C TSspéc1'!$C$48/'1C TSspéc1'!$C$17,"")</f>
        <v/>
      </c>
      <c r="AC805" s="543" t="str">
        <f>IF(AND('1C TSspéc1'!$C$17&lt;&gt;0,'1C TSspéc1'!$C$12="OUI"),'1C TSspéc1'!$C$49/'1C TSspéc1'!$C$17,"")</f>
        <v/>
      </c>
      <c r="AD805" s="543" t="str">
        <f>IF(AND('1C TSspéc1'!$C$17&lt;&gt;0,'1C TSspéc1'!$C$12="OUI"),'1C TSspéc1'!$C$50/'1C TSspéc1'!$C$17,"")</f>
        <v/>
      </c>
      <c r="AE805" s="543" t="str">
        <f>IF(AND('1C TSspéc1'!$C$17&lt;&gt;0,'1C TSspéc1'!$C$12="OUI"),'1C TSspéc1'!$C$51/'1C TSspéc1'!$C$17,"")</f>
        <v/>
      </c>
      <c r="AF805" s="543" t="str">
        <f>IF(AND('1C TSspéc1'!$C$17&lt;&gt;0,'1C TSspéc1'!$C$12="OUI"),'1C TSspéc1'!$C$52/'1C TSspéc1'!$C$17,"")</f>
        <v/>
      </c>
      <c r="AG805" s="543" t="str">
        <f>IF(AND('1C TSspéc1'!$C$17&lt;&gt;0,'1C TSspéc1'!$C$12="OUI"),'1C TSspéc1'!$C$53/'1C TSspéc1'!$C$17,"")</f>
        <v/>
      </c>
      <c r="AH805" s="543" t="str">
        <f>IF(AND('1C TSspéc1'!$C$17&lt;&gt;0,'1C TSspéc1'!$C$12="OUI"),'1C TSspéc1'!$C$54/'1C TSspéc1'!$C$17,"")</f>
        <v/>
      </c>
      <c r="AI805" s="543" t="str">
        <f>IF(AND('1C TSspéc1'!$C$17&lt;&gt;0,'1C TSspéc1'!$C$12="OUI"),'1C TSspéc1'!$C$55/'1C TSspéc1'!$C$17,"")</f>
        <v/>
      </c>
      <c r="AJ805" s="543" t="str">
        <f>IF(AND('1C TSspéc1'!$C$17&lt;&gt;0,'1C TSspéc1'!$C$12="OUI"),'1C TSspéc1'!$C$56/'1C TSspéc1'!$C$17,"")</f>
        <v/>
      </c>
      <c r="AK805" s="543" t="str">
        <f>IF(AND('1C TSspéc1'!$C$17&lt;&gt;0,'1C TSspéc1'!$C$12="OUI"),'1C TSspéc1'!$C$57/'1C TSspéc1'!$C$17,"")</f>
        <v/>
      </c>
      <c r="AL805" s="73">
        <f>IF(AND('1C TSspéc1'!$C$17&lt;&gt;0,'1C TSspéc1'!$C$12="OUI"),N805+AK805,N805)</f>
        <v>0</v>
      </c>
      <c r="AM805" s="762">
        <f>(J805+(J805*H805)-(J805*H805*I805))*L805</f>
        <v>0</v>
      </c>
      <c r="AN805" s="762">
        <f>((J805+(J805*H805)-(J805*H805*I805))*M805)*50%</f>
        <v>0</v>
      </c>
      <c r="AO805" s="418" t="str">
        <f>IF(AND('1C TSspéc1'!$C$17&lt;&gt;0,'1C TSspéc1'!$C$30&lt;&gt;0),AM805+AN805,"")</f>
        <v/>
      </c>
      <c r="AP805" s="575" t="str">
        <f>IF(AND('1C TSspéc1'!$C$17&lt;&gt;0,'1C TSspéc1'!$C$30&lt;&gt;0),AM805-AR805,"")</f>
        <v/>
      </c>
      <c r="AQ805" s="584">
        <f>IF(M805=0,0,AN805-AS805)</f>
        <v>0</v>
      </c>
      <c r="AR805" s="596"/>
      <c r="AS805" s="101"/>
      <c r="AT805" s="26" t="str">
        <f>IF(('1C TSspéc1'!C$17*FICHE!$C$14&lt;J805),"Forfait limité à "&amp;FICHE!$C$14&amp;"€/jour","")</f>
        <v/>
      </c>
      <c r="AU805" s="591"/>
    </row>
    <row r="806" spans="1:52" ht="13.9" customHeight="1">
      <c r="A806" s="309"/>
      <c r="B806" s="338"/>
      <c r="C806" s="971" t="str">
        <f>IF('1C TSspéc1'!D$17&lt;&gt;0,'1C TSspéc1'!$B$12,"")</f>
        <v/>
      </c>
      <c r="D806" s="972"/>
      <c r="E806" s="973"/>
      <c r="F806" s="93">
        <f>IF(AND($C806='1C TSspéc1'!$B$12,'1C TSspéc1'!$B$16="spécifiques",'1C TSspéc1'!$D$17&lt;&gt;""),'1C TSspéc1'!$D$21,"")</f>
        <v>0</v>
      </c>
      <c r="G806" s="235"/>
      <c r="H806" s="745">
        <v>0.21</v>
      </c>
      <c r="I806" s="747">
        <v>1</v>
      </c>
      <c r="J806" s="316"/>
      <c r="K806" s="680">
        <f t="shared" si="259"/>
        <v>0</v>
      </c>
      <c r="L806" s="556">
        <f>IF(OR('1C TSspéc1'!$B$12="",'1C TSspéc1'!D$30=0),0,IF(AND('1C TSspéc1'!$B$12&lt;&gt;"",$K$2="Pôle",'1C TSspéc1'!$C$12="OUI"),(('1C TSspéc1'!D$22+'1C TSspéc1'!D$23+'1C TSspéc1'!D$24+'1C TSspéc1'!D$25+'1C TSspéc1'!D$29)/'1C TSspéc1'!D$17),IF(AND('1C TSspéc1'!$B$12&lt;&gt;"",$K$2="Pôle",'1C TSspéc1'!$C$12="NON"),(('1C TSspéc1'!D$22+'1C TSspéc1'!D$23+'1C TSspéc1'!D$24+'1C TSspéc1'!D$25+'1C TSspéc1'!D$29)/'1C TSspéc1'!D$30),IF(AND('1C TSspéc1'!$B$12&lt;&gt;"",$K$2&lt;&gt;"Pôle",'1C TSspéc1'!$C$12="OUI"),(('1C TSspéc1'!D$22+'1C TSspéc1'!D$23+'1C TSspéc1'!D$24+'1C TSspéc1'!D$25+'1C TSspéc1'!D$26+'1C TSspéc1'!D$27+'1C TSspéc1'!D$28+'1C TSspéc1'!D$29)/'1C TSspéc1'!D$17),IF(AND('1C TSspéc1'!$B$12&lt;&gt;"",$K$2&lt;&gt;"Pôle",'1C TSspéc1'!$C$12="NON"),(('1C TSspéc1'!D$22+'1C TSspéc1'!D$23+'1C TSspéc1'!D$24+'1C TSspéc1'!D$25+'1C TSspéc1'!D$26+'1C TSspéc1'!D$27+'1C TSspéc1'!D$28+'1C TSspéc1'!D$29)/'1C TSspéc1'!D$30))))))</f>
        <v>0</v>
      </c>
      <c r="M806" s="556">
        <f>IF(OR('1C TSspéc1'!$B$12="",'1C TSspéc1'!D$30=0),0,IF(AND('1C TSspéc1'!$B$12&lt;&gt;"",$K$2="Pôle",'1C TSspéc1'!$C$12="OUI"),(('1C TSspéc1'!D$26+'1C TSspéc1'!D$27+'1C TSspéc1'!D$28)/'1C TSspéc1'!D$17),IF(AND('1C TSspéc1'!$B$12&lt;&gt;"",$K$2="Pôle",'1C TSspéc1'!$C$12="NON"),(('1C TSspéc1'!D$26+'1C TSspéc1'!D$27+'1C TSspéc1'!D$28)/'1C TSspéc1'!D$30),IF(AND('1C TSspéc1'!$B$12&lt;&gt;"",$K$2&lt;&gt;"Pôle"),0))))</f>
        <v>0</v>
      </c>
      <c r="N806" s="557">
        <f>IF(AND('1C TSspéc1'!$B$12&lt;&gt;0,'1C TSspéc1'!$D$30&lt;&gt;0),L806+M806,0)</f>
        <v>0</v>
      </c>
      <c r="O806" s="542" t="str">
        <f>IF(AND('1C TSspéc1'!$D$17&lt;&gt;0,'1C TSspéc1'!$C$12="OUI"),'1C TSspéc1'!$D$35/'1C TSspéc1'!$D$17,"")</f>
        <v/>
      </c>
      <c r="P806" s="543" t="str">
        <f>IF(AND('1C TSspéc1'!$D$17&lt;&gt;0,'1C TSspéc1'!$C$12="OUI"),'1C TSspéc1'!$D$36/'1C TSspéc1'!$D$17,"")</f>
        <v/>
      </c>
      <c r="Q806" s="543" t="str">
        <f>IF(AND('1C TSspéc1'!$D$17&lt;&gt;0,'1C TSspéc1'!$C$12="OUI"),'1C TSspéc1'!$D$37/'1C TSspéc1'!$D$17,"")</f>
        <v/>
      </c>
      <c r="R806" s="543" t="str">
        <f>IF(AND('1C TSspéc1'!$D$17&lt;&gt;0,'1C TSspéc1'!$C$12="OUI"),'1C TSspéc1'!$D$38/'1C TSspéc1'!$D$17,"")</f>
        <v/>
      </c>
      <c r="S806" s="543" t="str">
        <f>IF(AND('1C TSspéc1'!$D$17&lt;&gt;0,'1C TSspéc1'!$C$12="OUI"),'1C TSspéc1'!$D$39/'1C TSspéc1'!$D$17,"")</f>
        <v/>
      </c>
      <c r="T806" s="543" t="str">
        <f>IF(AND('1C TSspéc1'!$D$17&lt;&gt;0,'1C TSspéc1'!$C$12="OUI"),'1C TSspéc1'!$D$40/'1C TSspéc1'!$D$17,"")</f>
        <v/>
      </c>
      <c r="U806" s="543" t="str">
        <f>IF(AND('1C TSspéc1'!$D$17&lt;&gt;0,'1C TSspéc1'!$C$12="OUI"),'1C TSspéc1'!$D$41/'1C TSspéc1'!$D$17,"")</f>
        <v/>
      </c>
      <c r="V806" s="543" t="str">
        <f>IF(AND('1C TSspéc1'!$D$17&lt;&gt;0,'1C TSspéc1'!$C$12="OUI"),'1C TSspéc1'!$D$42/'1C TSspéc1'!$D$17,"")</f>
        <v/>
      </c>
      <c r="W806" s="543" t="str">
        <f>IF(AND('1C TSspéc1'!$D$17&lt;&gt;0,'1C TSspéc1'!$C$12="OUI"),'1C TSspéc1'!$D$43/'1C TSspéc1'!$D$17,"")</f>
        <v/>
      </c>
      <c r="X806" s="543" t="str">
        <f>IF(AND('1C TSspéc1'!$D$17&lt;&gt;0,'1C TSspéc1'!$C$12="OUI"),'1C TSspéc1'!$D$44/'1C TSspéc1'!$D$17,"")</f>
        <v/>
      </c>
      <c r="Y806" s="543" t="str">
        <f>IF(AND('1C TSspéc1'!$D$17&lt;&gt;0,'1C TSspéc1'!$C$12="OUI"),'1C TSspéc1'!$D$45/'1C TSspéc1'!$D$17,"")</f>
        <v/>
      </c>
      <c r="Z806" s="543" t="str">
        <f>IF(AND('1C TSspéc1'!$D$17&lt;&gt;0,'1C TSspéc1'!$C$12="OUI"),'1C TSspéc1'!$D$46/'1C TSspéc1'!$D$17,"")</f>
        <v/>
      </c>
      <c r="AA806" s="543" t="str">
        <f>IF(AND('1C TSspéc1'!$D$17&lt;&gt;0,'1C TSspéc1'!$C$12="OUI"),'1C TSspéc1'!$D$47/'1C TSspéc1'!$D$17,"")</f>
        <v/>
      </c>
      <c r="AB806" s="543" t="str">
        <f>IF(AND('1C TSspéc1'!$D$17&lt;&gt;0,'1C TSspéc1'!$C$12="OUI"),'1C TSspéc1'!$D$48/'1C TSspéc1'!$D$17,"")</f>
        <v/>
      </c>
      <c r="AC806" s="543" t="str">
        <f>IF(AND('1C TSspéc1'!$D$17&lt;&gt;0,'1C TSspéc1'!$C$12="OUI"),'1C TSspéc1'!$D$49/'1C TSspéc1'!$D$17,"")</f>
        <v/>
      </c>
      <c r="AD806" s="543" t="str">
        <f>IF(AND('1C TSspéc1'!$D$17&lt;&gt;0,'1C TSspéc1'!$C$12="OUI"),'1C TSspéc1'!$D$50/'1C TSspéc1'!$D$17,"")</f>
        <v/>
      </c>
      <c r="AE806" s="543" t="str">
        <f>IF(AND('1C TSspéc1'!$D$17&lt;&gt;0,'1C TSspéc1'!$C$12="OUI"),'1C TSspéc1'!$D$51/'1C TSspéc1'!$D$17,"")</f>
        <v/>
      </c>
      <c r="AF806" s="543" t="str">
        <f>IF(AND('1C TSspéc1'!$D$17&lt;&gt;0,'1C TSspéc1'!$C$12="OUI"),'1C TSspéc1'!$D$52/'1C TSspéc1'!$D$17,"")</f>
        <v/>
      </c>
      <c r="AG806" s="543" t="str">
        <f>IF(AND('1C TSspéc1'!$D$17&lt;&gt;0,'1C TSspéc1'!$C$12="OUI"),'1C TSspéc1'!$D$53/'1C TSspéc1'!$D$17,"")</f>
        <v/>
      </c>
      <c r="AH806" s="543" t="str">
        <f>IF(AND('1C TSspéc1'!$D$17&lt;&gt;0,'1C TSspéc1'!$C$12="OUI"),'1C TSspéc1'!$D$54/'1C TSspéc1'!$D$17,"")</f>
        <v/>
      </c>
      <c r="AI806" s="543" t="str">
        <f>IF(AND('1C TSspéc1'!$D$17&lt;&gt;0,'1C TSspéc1'!$C$12="OUI"),'1C TSspéc1'!$D$55/'1C TSspéc1'!$D$17,"")</f>
        <v/>
      </c>
      <c r="AJ806" s="543" t="str">
        <f>IF(AND('1C TSspéc1'!$D$17&lt;&gt;0,'1C TSspéc1'!$C$12="OUI"),'1C TSspéc1'!$D$56/'1C TSspéc1'!$D$17,"")</f>
        <v/>
      </c>
      <c r="AK806" s="543" t="str">
        <f>IF(AND('1C TSspéc1'!$D$17&lt;&gt;0,'1C TSspéc1'!$C$12="OUI"),'1C TSspéc1'!$D$57/'1C TSspéc1'!$D$17,"")</f>
        <v/>
      </c>
      <c r="AL806" s="73">
        <f>IF(AND('1C TSspéc1'!$D$17&lt;&gt;0,'1C TSspéc1'!$C$12="OUI"),N806+AK806,N806)</f>
        <v>0</v>
      </c>
      <c r="AM806" s="417">
        <f t="shared" ref="AM806:AM828" si="260">(J806+(J806*H806)-(J806*H806*I806))*L806</f>
        <v>0</v>
      </c>
      <c r="AN806" s="417">
        <f t="shared" ref="AN806:AN828" si="261">((J806+(J806*H806)-(J806*H806*I806))*M806)*50%</f>
        <v>0</v>
      </c>
      <c r="AO806" s="418" t="str">
        <f>IF(AND('1C TSspéc1'!$D$17&lt;&gt;0,'1C TSspéc1'!$D$30&lt;&gt;0),AM806+AN806,"")</f>
        <v/>
      </c>
      <c r="AP806" s="573" t="str">
        <f>IF(AND('1C TSspéc1'!$D$17&lt;&gt;0,'1C TSspéc1'!$D$30&lt;&gt;0),AM806-AR806,"")</f>
        <v/>
      </c>
      <c r="AQ806" s="584">
        <f t="shared" ref="AQ806:AQ816" si="262">IF(M806=0,0,AN806-AS806)</f>
        <v>0</v>
      </c>
      <c r="AR806" s="596"/>
      <c r="AS806" s="102"/>
      <c r="AT806" s="209" t="str">
        <f>IF(('1C TSspéc1'!D$17*FICHE!$C$14&lt;J806),"Forfait limité à "&amp;FICHE!$C$14&amp;"€/jour","")</f>
        <v/>
      </c>
      <c r="AU806" s="592"/>
    </row>
    <row r="807" spans="1:52" ht="13.9" customHeight="1">
      <c r="A807" s="309"/>
      <c r="B807" s="338"/>
      <c r="C807" s="971" t="str">
        <f>IF('1C TSspéc1'!E$17&lt;&gt;0,'1C TSspéc1'!$B$12,"")</f>
        <v/>
      </c>
      <c r="D807" s="972"/>
      <c r="E807" s="973"/>
      <c r="F807" s="93">
        <f>IF(AND($C807='1C TSspéc1'!$B$12,'1C TSspéc1'!$B$16="spécifiques",'1C TSspéc1'!$E$17&lt;&gt;""),'1C TSspéc1'!$E$21,"")</f>
        <v>0</v>
      </c>
      <c r="G807" s="235"/>
      <c r="H807" s="745">
        <v>0.21</v>
      </c>
      <c r="I807" s="747">
        <v>1</v>
      </c>
      <c r="J807" s="316"/>
      <c r="K807" s="680">
        <f t="shared" si="259"/>
        <v>0</v>
      </c>
      <c r="L807" s="556">
        <f>IF(OR('1C TSspéc1'!$B$12="",'1C TSspéc1'!E$30=0),0,IF(AND('1C TSspéc1'!$B$12&lt;&gt;"",$K$2="Pôle",'1C TSspéc1'!$C$12="OUI"),(('1C TSspéc1'!E$22+'1C TSspéc1'!E$23+'1C TSspéc1'!E$24+'1C TSspéc1'!E$25+'1C TSspéc1'!E$29)/'1C TSspéc1'!E$17),IF(AND('1C TSspéc1'!$B$12&lt;&gt;"",$K$2="Pôle",'1C TSspéc1'!$C$12="NON"),(('1C TSspéc1'!E$22+'1C TSspéc1'!E$23+'1C TSspéc1'!E$24+'1C TSspéc1'!E$25+'1C TSspéc1'!E$29)/'1C TSspéc1'!E$30),IF(AND('1C TSspéc1'!$B$12&lt;&gt;"",$K$2&lt;&gt;"Pôle",'1C TSspéc1'!$C$12="OUI"),(('1C TSspéc1'!E$22+'1C TSspéc1'!E$23+'1C TSspéc1'!E$24+'1C TSspéc1'!E$25+'1C TSspéc1'!E$26+'1C TSspéc1'!E$27+'1C TSspéc1'!E$28+'1C TSspéc1'!E$29)/'1C TSspéc1'!E$17),IF(AND('1C TSspéc1'!$B$12&lt;&gt;"",$K$2&lt;&gt;"Pôle",'1C TSspéc1'!$C$12="NON"),(('1C TSspéc1'!E$22+'1C TSspéc1'!E$23+'1C TSspéc1'!E$24+'1C TSspéc1'!E$25+'1C TSspéc1'!E$26+'1C TSspéc1'!E$27+'1C TSspéc1'!E$28+'1C TSspéc1'!E$29)/'1C TSspéc1'!E$30))))))</f>
        <v>0</v>
      </c>
      <c r="M807" s="556">
        <f>IF(OR('1C TSspéc1'!$B$12="",'1C TSspéc1'!E$30=0),0,IF(AND('1C TSspéc1'!$B$12&lt;&gt;"",$K$2="Pôle",'1C TSspéc1'!$C$12="OUI"),(('1C TSspéc1'!E$26+'1C TSspéc1'!E$27+'1C TSspéc1'!E$28)/'1C TSspéc1'!E$17),IF(AND('1C TSspéc1'!$B$12&lt;&gt;"",$K$2="Pôle",'1C TSspéc1'!$C$12="NON"),(('1C TSspéc1'!E$26+'1C TSspéc1'!E$27+'1C TSspéc1'!E$28)/'1C TSspéc1'!E$30),IF(AND('1C TSspéc1'!$B$12&lt;&gt;"",$K$2&lt;&gt;"Pôle"),0))))</f>
        <v>0</v>
      </c>
      <c r="N807" s="557">
        <f>IF(AND('1C TSspéc1'!$B$12&lt;&gt;0,'1C TSspéc1'!$E$30&lt;&gt;0),L807+M807,0)</f>
        <v>0</v>
      </c>
      <c r="O807" s="542" t="str">
        <f>IF(AND('1C TSspéc1'!$E$17&lt;&gt;0,'1C TSspéc1'!$C$12="OUI"),'1C TSspéc1'!$E$35/'1C TSspéc1'!$E$17,"")</f>
        <v/>
      </c>
      <c r="P807" s="543" t="str">
        <f>IF(AND('1C TSspéc1'!$E$17&lt;&gt;0,'1C TSspéc1'!$C$12="OUI"),'1C TSspéc1'!$E$36/'1C TSspéc1'!$E$17,"")</f>
        <v/>
      </c>
      <c r="Q807" s="543" t="str">
        <f>IF(AND('1C TSspéc1'!$E$17&lt;&gt;0,'1C TSspéc1'!$C$12="OUI"),'1C TSspéc1'!$E$37/'1C TSspéc1'!$E$17,"")</f>
        <v/>
      </c>
      <c r="R807" s="543" t="str">
        <f>IF(AND('1C TSspéc1'!$E$17&lt;&gt;0,'1C TSspéc1'!$C$12="OUI"),'1C TSspéc1'!$E$38/'1C TSspéc1'!$E$17,"")</f>
        <v/>
      </c>
      <c r="S807" s="543" t="str">
        <f>IF(AND('1C TSspéc1'!$E$17&lt;&gt;0,'1C TSspéc1'!$C$12="OUI"),'1C TSspéc1'!$E$39/'1C TSspéc1'!$E$17,"")</f>
        <v/>
      </c>
      <c r="T807" s="543" t="str">
        <f>IF(AND('1C TSspéc1'!$E$17&lt;&gt;0,'1C TSspéc1'!$C$12="OUI"),'1C TSspéc1'!$E$40/'1C TSspéc1'!$E$17,"")</f>
        <v/>
      </c>
      <c r="U807" s="543" t="str">
        <f>IF(AND('1C TSspéc1'!$E$17&lt;&gt;0,'1C TSspéc1'!$C$12="OUI"),'1C TSspéc1'!$E$41/'1C TSspéc1'!$E$17,"")</f>
        <v/>
      </c>
      <c r="V807" s="543" t="str">
        <f>IF(AND('1C TSspéc1'!$E$17&lt;&gt;0,'1C TSspéc1'!$C$12="OUI"),'1C TSspéc1'!$E$42/'1C TSspéc1'!$E$17,"")</f>
        <v/>
      </c>
      <c r="W807" s="543" t="str">
        <f>IF(AND('1C TSspéc1'!$E$17&lt;&gt;0,'1C TSspéc1'!$C$12="OUI"),'1C TSspéc1'!$E$43/'1C TSspéc1'!$E$17,"")</f>
        <v/>
      </c>
      <c r="X807" s="543" t="str">
        <f>IF(AND('1C TSspéc1'!$E$17&lt;&gt;0,'1C TSspéc1'!$C$12="OUI"),'1C TSspéc1'!$E$44/'1C TSspéc1'!$E$17,"")</f>
        <v/>
      </c>
      <c r="Y807" s="543" t="str">
        <f>IF(AND('1C TSspéc1'!$E$17&lt;&gt;0,'1C TSspéc1'!$C$12="OUI"),'1C TSspéc1'!$E$45/'1C TSspéc1'!$E$17,"")</f>
        <v/>
      </c>
      <c r="Z807" s="543" t="str">
        <f>IF(AND('1C TSspéc1'!$E$17&lt;&gt;0,'1C TSspéc1'!$C$12="OUI"),'1C TSspéc1'!$E$46/'1C TSspéc1'!$E$17,"")</f>
        <v/>
      </c>
      <c r="AA807" s="543" t="str">
        <f>IF(AND('1C TSspéc1'!$E$17&lt;&gt;0,'1C TSspéc1'!$C$12="OUI"),'1C TSspéc1'!$E$47/'1C TSspéc1'!$E$17,"")</f>
        <v/>
      </c>
      <c r="AB807" s="543" t="str">
        <f>IF(AND('1C TSspéc1'!$E$17&lt;&gt;0,'1C TSspéc1'!$C$12="OUI"),'1C TSspéc1'!$E$48/'1C TSspéc1'!$E$17,"")</f>
        <v/>
      </c>
      <c r="AC807" s="543" t="str">
        <f>IF(AND('1C TSspéc1'!$E$17&lt;&gt;0,'1C TSspéc1'!$C$12="OUI"),'1C TSspéc1'!$E$49/'1C TSspéc1'!$E$17,"")</f>
        <v/>
      </c>
      <c r="AD807" s="543" t="str">
        <f>IF(AND('1C TSspéc1'!$E$17&lt;&gt;0,'1C TSspéc1'!$C$12="OUI"),'1C TSspéc1'!$E$50/'1C TSspéc1'!$E$17,"")</f>
        <v/>
      </c>
      <c r="AE807" s="543" t="str">
        <f>IF(AND('1C TSspéc1'!$E$17&lt;&gt;0,'1C TSspéc1'!$C$12="OUI"),'1C TSspéc1'!$E$51/'1C TSspéc1'!$E$17,"")</f>
        <v/>
      </c>
      <c r="AF807" s="543" t="str">
        <f>IF(AND('1C TSspéc1'!$E$17&lt;&gt;0,'1C TSspéc1'!$C$12="OUI"),'1C TSspéc1'!$E$52/'1C TSspéc1'!$E$17,"")</f>
        <v/>
      </c>
      <c r="AG807" s="543" t="str">
        <f>IF(AND('1C TSspéc1'!$E$17&lt;&gt;0,'1C TSspéc1'!$C$12="OUI"),'1C TSspéc1'!$E$53/'1C TSspéc1'!$E$17,"")</f>
        <v/>
      </c>
      <c r="AH807" s="543" t="str">
        <f>IF(AND('1C TSspéc1'!$E$17&lt;&gt;0,'1C TSspéc1'!$C$12="OUI"),'1C TSspéc1'!$E$54/'1C TSspéc1'!$E$17,"")</f>
        <v/>
      </c>
      <c r="AI807" s="543" t="str">
        <f>IF(AND('1C TSspéc1'!$E$17&lt;&gt;0,'1C TSspéc1'!$C$12="OUI"),'1C TSspéc1'!$E$55/'1C TSspéc1'!$E$17,"")</f>
        <v/>
      </c>
      <c r="AJ807" s="543" t="str">
        <f>IF(AND('1C TSspéc1'!$E$17&lt;&gt;0,'1C TSspéc1'!$C$12="OUI"),'1C TSspéc1'!$E$56/'1C TSspéc1'!$E$17,"")</f>
        <v/>
      </c>
      <c r="AK807" s="543" t="str">
        <f>IF(AND('1C TSspéc1'!$E$17&lt;&gt;0,'1C TSspéc1'!$C$12="OUI"),'1C TSspéc1'!$E$57/'1C TSspéc1'!$E$17,"")</f>
        <v/>
      </c>
      <c r="AL807" s="73">
        <f>IF(AND('1C TSspéc1'!$E$17&lt;&gt;0,'1C TSspéc1'!$C$12="OUI"),N807+AK807,N807)</f>
        <v>0</v>
      </c>
      <c r="AM807" s="417">
        <f t="shared" si="260"/>
        <v>0</v>
      </c>
      <c r="AN807" s="417">
        <f t="shared" si="261"/>
        <v>0</v>
      </c>
      <c r="AO807" s="418" t="str">
        <f>IF(AND('1C TSspéc1'!$E$17&lt;&gt;0,'1C TSspéc1'!$E$30&lt;&gt;0),AM807+AN807,"")</f>
        <v/>
      </c>
      <c r="AP807" s="573" t="str">
        <f>IF(AND('1C TSspéc1'!$E$17&lt;&gt;0,'1C TSspéc1'!$E$30&lt;&gt;0),AM807-AR807,"")</f>
        <v/>
      </c>
      <c r="AQ807" s="584">
        <f t="shared" si="262"/>
        <v>0</v>
      </c>
      <c r="AR807" s="596"/>
      <c r="AS807" s="102"/>
      <c r="AT807" s="209" t="str">
        <f>IF(('1C TSspéc1'!E$17*FICHE!$C$14&lt;J807),"Forfait limité à "&amp;FICHE!$C$14&amp;"€/jour","")</f>
        <v/>
      </c>
      <c r="AU807" s="592"/>
    </row>
    <row r="808" spans="1:52" ht="13.9" customHeight="1">
      <c r="A808" s="309"/>
      <c r="B808" s="338"/>
      <c r="C808" s="971" t="str">
        <f>IF('1C TSspéc1'!F$17&lt;&gt;0,'1C TSspéc1'!$B$12,"")</f>
        <v/>
      </c>
      <c r="D808" s="972"/>
      <c r="E808" s="973"/>
      <c r="F808" s="93">
        <f>IF(AND($C808='1C TSspéc1'!$B$12,'1C TSspéc1'!$B$16="spécifiques",'1C TSspéc1'!$F$17&lt;&gt;""),'1C TSspéc1'!$F$21,"")</f>
        <v>0</v>
      </c>
      <c r="G808" s="235"/>
      <c r="H808" s="745">
        <v>0.21</v>
      </c>
      <c r="I808" s="747">
        <v>1</v>
      </c>
      <c r="J808" s="316"/>
      <c r="K808" s="680">
        <f t="shared" si="259"/>
        <v>0</v>
      </c>
      <c r="L808" s="556">
        <f>IF(OR('1C TSspéc1'!$B$12="",'1C TSspéc1'!F$30=0),0,IF(AND('1C TSspéc1'!$B$12&lt;&gt;"",$K$2="Pôle",'1C TSspéc1'!$C$12="OUI"),(('1C TSspéc1'!F$22+'1C TSspéc1'!F$23+'1C TSspéc1'!F$24+'1C TSspéc1'!F$25+'1C TSspéc1'!F$29)/'1C TSspéc1'!F$17),IF(AND('1C TSspéc1'!$B$12&lt;&gt;"",$K$2="Pôle",'1C TSspéc1'!$C$12="NON"),(('1C TSspéc1'!F$22+'1C TSspéc1'!F$23+'1C TSspéc1'!F$24+'1C TSspéc1'!F$25+'1C TSspéc1'!F$29)/'1C TSspéc1'!F$30),IF(AND('1C TSspéc1'!$B$12&lt;&gt;"",$K$2&lt;&gt;"Pôle",'1C TSspéc1'!$C$12="OUI"),(('1C TSspéc1'!F$22+'1C TSspéc1'!F$23+'1C TSspéc1'!F$24+'1C TSspéc1'!F$25+'1C TSspéc1'!F$26+'1C TSspéc1'!F$27+'1C TSspéc1'!F$28+'1C TSspéc1'!F$29)/'1C TSspéc1'!F$17),IF(AND('1C TSspéc1'!$B$12&lt;&gt;"",$K$2&lt;&gt;"Pôle",'1C TSspéc1'!$C$12="NON"),(('1C TSspéc1'!F$22+'1C TSspéc1'!F$23+'1C TSspéc1'!F$24+'1C TSspéc1'!F$25+'1C TSspéc1'!F$26+'1C TSspéc1'!F$27+'1C TSspéc1'!F$28+'1C TSspéc1'!F$29)/'1C TSspéc1'!F$30))))))</f>
        <v>0</v>
      </c>
      <c r="M808" s="556">
        <f>IF(OR('1C TSspéc1'!$B$12="",'1C TSspéc1'!F$30=0),0,IF(AND('1C TSspéc1'!$B$12&lt;&gt;"",$K$2="Pôle",'1C TSspéc1'!$C$12="OUI"),(('1C TSspéc1'!F$26+'1C TSspéc1'!F$27+'1C TSspéc1'!F$28)/'1C TSspéc1'!F$17),IF(AND('1C TSspéc1'!$B$12&lt;&gt;"",$K$2="Pôle",'1C TSspéc1'!$C$12="NON"),(('1C TSspéc1'!F$26+'1C TSspéc1'!F$27+'1C TSspéc1'!F$28)/'1C TSspéc1'!F$30),IF(AND('1C TSspéc1'!$B$12&lt;&gt;"",$K$2&lt;&gt;"Pôle"),0))))</f>
        <v>0</v>
      </c>
      <c r="N808" s="557">
        <f>IF(AND('1C TSspéc1'!$B$12&lt;&gt;0,'1C TSspéc1'!$F$30&lt;&gt;0),L808+M808,0)</f>
        <v>0</v>
      </c>
      <c r="O808" s="542" t="str">
        <f>IF(AND('1C TSspéc1'!$F$17&lt;&gt;0,'1C TSspéc1'!$C$12="OUI"),'1C TSspéc1'!$F$35/'1C TSspéc1'!$F$17,"")</f>
        <v/>
      </c>
      <c r="P808" s="543" t="str">
        <f>IF(AND('1C TSspéc1'!$F$17&lt;&gt;0,'1C TSspéc1'!$C$12="OUI"),'1C TSspéc1'!$F$36/'1C TSspéc1'!$F$17,"")</f>
        <v/>
      </c>
      <c r="Q808" s="543" t="str">
        <f>IF(AND('1C TSspéc1'!$F$17&lt;&gt;0,'1C TSspéc1'!$C$12="OUI"),'1C TSspéc1'!$F$37/'1C TSspéc1'!$F$17,"")</f>
        <v/>
      </c>
      <c r="R808" s="543" t="str">
        <f>IF(AND('1C TSspéc1'!$F$17&lt;&gt;0,'1C TSspéc1'!$C$12="OUI"),'1C TSspéc1'!$F$38/'1C TSspéc1'!$F$17,"")</f>
        <v/>
      </c>
      <c r="S808" s="543" t="str">
        <f>IF(AND('1C TSspéc1'!$F$17&lt;&gt;0,'1C TSspéc1'!$C$12="OUI"),'1C TSspéc1'!$F$39/'1C TSspéc1'!$F$17,"")</f>
        <v/>
      </c>
      <c r="T808" s="543" t="str">
        <f>IF(AND('1C TSspéc1'!$F$17&lt;&gt;0,'1C TSspéc1'!$C$12="OUI"),'1C TSspéc1'!$F$40/'1C TSspéc1'!$F$17,"")</f>
        <v/>
      </c>
      <c r="U808" s="543" t="str">
        <f>IF(AND('1C TSspéc1'!$F$17&lt;&gt;0,'1C TSspéc1'!$C$12="OUI"),'1C TSspéc1'!$F$41/'1C TSspéc1'!$F$17,"")</f>
        <v/>
      </c>
      <c r="V808" s="543" t="str">
        <f>IF(AND('1C TSspéc1'!$F$17&lt;&gt;0,'1C TSspéc1'!$C$12="OUI"),'1C TSspéc1'!$F$42/'1C TSspéc1'!$F$17,"")</f>
        <v/>
      </c>
      <c r="W808" s="543" t="str">
        <f>IF(AND('1C TSspéc1'!$F$17&lt;&gt;0,'1C TSspéc1'!$C$12="OUI"),'1C TSspéc1'!$F$43/'1C TSspéc1'!$F$17,"")</f>
        <v/>
      </c>
      <c r="X808" s="543" t="str">
        <f>IF(AND('1C TSspéc1'!$F$17&lt;&gt;0,'1C TSspéc1'!$C$12="OUI"),'1C TSspéc1'!$F$44/'1C TSspéc1'!$F$17,"")</f>
        <v/>
      </c>
      <c r="Y808" s="543" t="str">
        <f>IF(AND('1C TSspéc1'!$F$17&lt;&gt;0,'1C TSspéc1'!$C$12="OUI"),'1C TSspéc1'!$F$45/'1C TSspéc1'!$F$17,"")</f>
        <v/>
      </c>
      <c r="Z808" s="543" t="str">
        <f>IF(AND('1C TSspéc1'!$F$17&lt;&gt;0,'1C TSspéc1'!$C$12="OUI"),'1C TSspéc1'!$F$46/'1C TSspéc1'!$F$17,"")</f>
        <v/>
      </c>
      <c r="AA808" s="543" t="str">
        <f>IF(AND('1C TSspéc1'!$F$17&lt;&gt;0,'1C TSspéc1'!$C$12="OUI"),'1C TSspéc1'!$F$47/'1C TSspéc1'!$F$17,"")</f>
        <v/>
      </c>
      <c r="AB808" s="543" t="str">
        <f>IF(AND('1C TSspéc1'!$F$17&lt;&gt;0,'1C TSspéc1'!$C$12="OUI"),'1C TSspéc1'!$F$48/'1C TSspéc1'!$F$17,"")</f>
        <v/>
      </c>
      <c r="AC808" s="543" t="str">
        <f>IF(AND('1C TSspéc1'!$F$17&lt;&gt;0,'1C TSspéc1'!$C$12="OUI"),'1C TSspéc1'!$F$49/'1C TSspéc1'!$F$17,"")</f>
        <v/>
      </c>
      <c r="AD808" s="543" t="str">
        <f>IF(AND('1C TSspéc1'!$F$17&lt;&gt;0,'1C TSspéc1'!$C$12="OUI"),'1C TSspéc1'!$F$50/'1C TSspéc1'!$F$17,"")</f>
        <v/>
      </c>
      <c r="AE808" s="543" t="str">
        <f>IF(AND('1C TSspéc1'!$F$17&lt;&gt;0,'1C TSspéc1'!$C$12="OUI"),'1C TSspéc1'!$F$51/'1C TSspéc1'!$F$17,"")</f>
        <v/>
      </c>
      <c r="AF808" s="543" t="str">
        <f>IF(AND('1C TSspéc1'!$F$17&lt;&gt;0,'1C TSspéc1'!$C$12="OUI"),'1C TSspéc1'!$F$52/'1C TSspéc1'!$F$17,"")</f>
        <v/>
      </c>
      <c r="AG808" s="543" t="str">
        <f>IF(AND('1C TSspéc1'!$F$17&lt;&gt;0,'1C TSspéc1'!$C$12="OUI"),'1C TSspéc1'!$F$53/'1C TSspéc1'!$F$17,"")</f>
        <v/>
      </c>
      <c r="AH808" s="543" t="str">
        <f>IF(AND('1C TSspéc1'!$F$17&lt;&gt;0,'1C TSspéc1'!$C$12="OUI"),'1C TSspéc1'!$F$54/'1C TSspéc1'!$F$17,"")</f>
        <v/>
      </c>
      <c r="AI808" s="543" t="str">
        <f>IF(AND('1C TSspéc1'!$F$17&lt;&gt;0,'1C TSspéc1'!$C$12="OUI"),'1C TSspéc1'!$F$55/'1C TSspéc1'!$F$17,"")</f>
        <v/>
      </c>
      <c r="AJ808" s="543" t="str">
        <f>IF(AND('1C TSspéc1'!$F$17&lt;&gt;0,'1C TSspéc1'!$C$12="OUI"),'1C TSspéc1'!$F$56/'1C TSspéc1'!$F$17,"")</f>
        <v/>
      </c>
      <c r="AK808" s="543" t="str">
        <f>IF(AND('1C TSspéc1'!$F$17&lt;&gt;0,'1C TSspéc1'!$C$12="OUI"),'1C TSspéc1'!$F$57/'1C TSspéc1'!$F$17,"")</f>
        <v/>
      </c>
      <c r="AL808" s="73">
        <f>IF(AND('1C TSspéc1'!$F$17&lt;&gt;0,'1C TSspéc1'!$C$12="OUI"),N808+AK808,N808)</f>
        <v>0</v>
      </c>
      <c r="AM808" s="417">
        <f t="shared" si="260"/>
        <v>0</v>
      </c>
      <c r="AN808" s="417">
        <f t="shared" si="261"/>
        <v>0</v>
      </c>
      <c r="AO808" s="418" t="str">
        <f>IF(AND('1C TSspéc1'!$F$17&lt;&gt;0,'1C TSspéc1'!$F$30&lt;&gt;0),AM808+AN808,"")</f>
        <v/>
      </c>
      <c r="AP808" s="573" t="str">
        <f>IF(AND('1C TSspéc1'!$F$17&lt;&gt;0,'1C TSspéc1'!$F$30&lt;&gt;0),AM808-AR808,"")</f>
        <v/>
      </c>
      <c r="AQ808" s="584">
        <f t="shared" si="262"/>
        <v>0</v>
      </c>
      <c r="AR808" s="596"/>
      <c r="AS808" s="102"/>
      <c r="AT808" s="209" t="str">
        <f>IF(('1C TSspéc1'!F$17*FICHE!$C$14&lt;J808),"Forfait limité à "&amp;FICHE!$C$14&amp;"€/jour","")</f>
        <v/>
      </c>
      <c r="AU808" s="592"/>
    </row>
    <row r="809" spans="1:52" ht="13.9" customHeight="1">
      <c r="A809" s="309"/>
      <c r="B809" s="338"/>
      <c r="C809" s="971" t="str">
        <f>IF('1C TSspéc1'!G$17&lt;&gt;0,'1C TSspéc1'!$B$12,"")</f>
        <v/>
      </c>
      <c r="D809" s="972"/>
      <c r="E809" s="973"/>
      <c r="F809" s="93">
        <f>IF(AND($C809='1C TSspéc1'!$B$12,'1C TSspéc1'!$B$16="spécifiques",'1C TSspéc1'!$G$17&lt;&gt;""),'1C TSspéc1'!$G$21,"")</f>
        <v>0</v>
      </c>
      <c r="G809" s="235"/>
      <c r="H809" s="745">
        <v>0.21</v>
      </c>
      <c r="I809" s="747">
        <v>1</v>
      </c>
      <c r="J809" s="316"/>
      <c r="K809" s="680">
        <f t="shared" si="259"/>
        <v>0</v>
      </c>
      <c r="L809" s="556">
        <f>IF(OR('1C TSspéc1'!$B$12="",'1C TSspéc1'!G$30=0),0,IF(AND('1C TSspéc1'!$B$12&lt;&gt;"",$K$2="Pôle",'1C TSspéc1'!$C$12="OUI"),(('1C TSspéc1'!G$22+'1C TSspéc1'!G$23+'1C TSspéc1'!G$24+'1C TSspéc1'!G$25+'1C TSspéc1'!G$29)/'1C TSspéc1'!G$17),IF(AND('1C TSspéc1'!$B$12&lt;&gt;"",$K$2="Pôle",'1C TSspéc1'!$C$12="NON"),(('1C TSspéc1'!G$22+'1C TSspéc1'!G$23+'1C TSspéc1'!G$24+'1C TSspéc1'!G$25+'1C TSspéc1'!G$29)/'1C TSspéc1'!G$30),IF(AND('1C TSspéc1'!$B$12&lt;&gt;"",$K$2&lt;&gt;"Pôle",'1C TSspéc1'!$C$12="OUI"),(('1C TSspéc1'!G$22+'1C TSspéc1'!G$23+'1C TSspéc1'!G$24+'1C TSspéc1'!G$25+'1C TSspéc1'!G$26+'1C TSspéc1'!G$27+'1C TSspéc1'!G$28+'1C TSspéc1'!G$29)/'1C TSspéc1'!G$17),IF(AND('1C TSspéc1'!$B$12&lt;&gt;"",$K$2&lt;&gt;"Pôle",'1C TSspéc1'!$C$12="NON"),(('1C TSspéc1'!G$22+'1C TSspéc1'!G$23+'1C TSspéc1'!G$24+'1C TSspéc1'!G$25+'1C TSspéc1'!G$26+'1C TSspéc1'!G$27+'1C TSspéc1'!G$28+'1C TSspéc1'!G$29)/'1C TSspéc1'!G$30))))))</f>
        <v>0</v>
      </c>
      <c r="M809" s="556">
        <f>IF(OR('1C TSspéc1'!$B$12="",'1C TSspéc1'!G$30=0),0,IF(AND('1C TSspéc1'!$B$12&lt;&gt;"",$K$2="Pôle",'1C TSspéc1'!$C$12="OUI"),(('1C TSspéc1'!G$26+'1C TSspéc1'!G$27+'1C TSspéc1'!G$28)/'1C TSspéc1'!G$17),IF(AND('1C TSspéc1'!$B$12&lt;&gt;"",$K$2="Pôle",'1C TSspéc1'!$C$12="NON"),(('1C TSspéc1'!G$26+'1C TSspéc1'!G$27+'1C TSspéc1'!G$28)/'1C TSspéc1'!G$30),IF(AND('1C TSspéc1'!$B$12&lt;&gt;"",$K$2&lt;&gt;"Pôle"),0))))</f>
        <v>0</v>
      </c>
      <c r="N809" s="557">
        <f>IF(AND('1C TSspéc1'!$B$12&lt;&gt;0,'1C TSspéc1'!$G$30&lt;&gt;0),L809+M809,0)</f>
        <v>0</v>
      </c>
      <c r="O809" s="542" t="str">
        <f>IF(AND('1C TSspéc1'!$G$17&lt;&gt;0,'1C TSspéc1'!$C$12="OUI"),'1C TSspéc1'!$G$35/'1C TSspéc1'!$G$17,"")</f>
        <v/>
      </c>
      <c r="P809" s="543" t="str">
        <f>IF(AND('1C TSspéc1'!$G$17&lt;&gt;0,'1C TSspéc1'!$C$12="OUI"),'1C TSspéc1'!$G$36/'1C TSspéc1'!$G$17,"")</f>
        <v/>
      </c>
      <c r="Q809" s="543" t="str">
        <f>IF(AND('1C TSspéc1'!$G$17&lt;&gt;0,'1C TSspéc1'!$C$12="OUI"),'1C TSspéc1'!$G$37/'1C TSspéc1'!$G$17,"")</f>
        <v/>
      </c>
      <c r="R809" s="543" t="str">
        <f>IF(AND('1C TSspéc1'!$G$17&lt;&gt;0,'1C TSspéc1'!$C$12="OUI"),'1C TSspéc1'!$G$38/'1C TSspéc1'!$G$17,"")</f>
        <v/>
      </c>
      <c r="S809" s="543" t="str">
        <f>IF(AND('1C TSspéc1'!$G$17&lt;&gt;0,'1C TSspéc1'!$C$12="OUI"),'1C TSspéc1'!$G$39/'1C TSspéc1'!$G$17,"")</f>
        <v/>
      </c>
      <c r="T809" s="543" t="str">
        <f>IF(AND('1C TSspéc1'!$G$17&lt;&gt;0,'1C TSspéc1'!$C$12="OUI"),'1C TSspéc1'!$G$40/'1C TSspéc1'!$G$17,"")</f>
        <v/>
      </c>
      <c r="U809" s="543" t="str">
        <f>IF(AND('1C TSspéc1'!$G$17&lt;&gt;0,'1C TSspéc1'!$C$12="OUI"),'1C TSspéc1'!$G$41/'1C TSspéc1'!$G$17,"")</f>
        <v/>
      </c>
      <c r="V809" s="543" t="str">
        <f>IF(AND('1C TSspéc1'!$G$17&lt;&gt;0,'1C TSspéc1'!$C$12="OUI"),'1C TSspéc1'!$G$42/'1C TSspéc1'!$G$17,"")</f>
        <v/>
      </c>
      <c r="W809" s="543" t="str">
        <f>IF(AND('1C TSspéc1'!$G$17&lt;&gt;0,'1C TSspéc1'!$C$12="OUI"),'1C TSspéc1'!$G$43/'1C TSspéc1'!$G$17,"")</f>
        <v/>
      </c>
      <c r="X809" s="543" t="str">
        <f>IF(AND('1C TSspéc1'!$G$17&lt;&gt;0,'1C TSspéc1'!$C$12="OUI"),'1C TSspéc1'!$G$44/'1C TSspéc1'!$G$17,"")</f>
        <v/>
      </c>
      <c r="Y809" s="543" t="str">
        <f>IF(AND('1C TSspéc1'!$G$17&lt;&gt;0,'1C TSspéc1'!$C$12="OUI"),'1C TSspéc1'!$G$45/'1C TSspéc1'!$G$17,"")</f>
        <v/>
      </c>
      <c r="Z809" s="543" t="str">
        <f>IF(AND('1C TSspéc1'!$G$17&lt;&gt;0,'1C TSspéc1'!$C$12="OUI"),'1C TSspéc1'!$G$46/'1C TSspéc1'!$G$17,"")</f>
        <v/>
      </c>
      <c r="AA809" s="543" t="str">
        <f>IF(AND('1C TSspéc1'!$G$17&lt;&gt;0,'1C TSspéc1'!$C$12="OUI"),'1C TSspéc1'!$G$47/'1C TSspéc1'!$G$17,"")</f>
        <v/>
      </c>
      <c r="AB809" s="543" t="str">
        <f>IF(AND('1C TSspéc1'!$G$17&lt;&gt;0,'1C TSspéc1'!$C$12="OUI"),'1C TSspéc1'!$G$48/'1C TSspéc1'!$G$17,"")</f>
        <v/>
      </c>
      <c r="AC809" s="543" t="str">
        <f>IF(AND('1C TSspéc1'!$G$17&lt;&gt;0,'1C TSspéc1'!$C$12="OUI"),'1C TSspéc1'!$G$49/'1C TSspéc1'!$G$17,"")</f>
        <v/>
      </c>
      <c r="AD809" s="543" t="str">
        <f>IF(AND('1C TSspéc1'!$G$17&lt;&gt;0,'1C TSspéc1'!$C$12="OUI"),'1C TSspéc1'!$G$50/'1C TSspéc1'!$G$17,"")</f>
        <v/>
      </c>
      <c r="AE809" s="543" t="str">
        <f>IF(AND('1C TSspéc1'!$G$17&lt;&gt;0,'1C TSspéc1'!$C$12="OUI"),'1C TSspéc1'!$G$51/'1C TSspéc1'!$G$17,"")</f>
        <v/>
      </c>
      <c r="AF809" s="543" t="str">
        <f>IF(AND('1C TSspéc1'!$G$17&lt;&gt;0,'1C TSspéc1'!$C$12="OUI"),'1C TSspéc1'!$G$52/'1C TSspéc1'!$G$17,"")</f>
        <v/>
      </c>
      <c r="AG809" s="543" t="str">
        <f>IF(AND('1C TSspéc1'!$G$17&lt;&gt;0,'1C TSspéc1'!$C$12="OUI"),'1C TSspéc1'!$G$53/'1C TSspéc1'!$G$17,"")</f>
        <v/>
      </c>
      <c r="AH809" s="543" t="str">
        <f>IF(AND('1C TSspéc1'!$G$17&lt;&gt;0,'1C TSspéc1'!$C$12="OUI"),'1C TSspéc1'!$G$54/'1C TSspéc1'!$G$17,"")</f>
        <v/>
      </c>
      <c r="AI809" s="543" t="str">
        <f>IF(AND('1C TSspéc1'!$G$17&lt;&gt;0,'1C TSspéc1'!$C$12="OUI"),'1C TSspéc1'!$G$55/'1C TSspéc1'!$G$17,"")</f>
        <v/>
      </c>
      <c r="AJ809" s="543" t="str">
        <f>IF(AND('1C TSspéc1'!$G$17&lt;&gt;0,'1C TSspéc1'!$C$12="OUI"),'1C TSspéc1'!$G$56/'1C TSspéc1'!$G$17,"")</f>
        <v/>
      </c>
      <c r="AK809" s="543" t="str">
        <f>IF(AND('1C TSspéc1'!$G$17&lt;&gt;0,'1C TSspéc1'!$C$12="OUI"),'1C TSspéc1'!$G$57/'1C TSspéc1'!$G$17,"")</f>
        <v/>
      </c>
      <c r="AL809" s="73">
        <f>IF(AND('1C TSspéc1'!$G$17&lt;&gt;0,'1C TSspéc1'!$C$12="OUI"),N809+AK809,N809)</f>
        <v>0</v>
      </c>
      <c r="AM809" s="417">
        <f t="shared" si="260"/>
        <v>0</v>
      </c>
      <c r="AN809" s="417">
        <f t="shared" si="261"/>
        <v>0</v>
      </c>
      <c r="AO809" s="418" t="str">
        <f>IF(AND('1C TSspéc1'!$G$17&lt;&gt;0,'1C TSspéc1'!$G$30&lt;&gt;0),AM809+AN809,"")</f>
        <v/>
      </c>
      <c r="AP809" s="573" t="str">
        <f>IF(AND('1C TSspéc1'!$G$17&lt;&gt;0,'1C TSspéc1'!$G$30&lt;&gt;0),AM809-AR809,"")</f>
        <v/>
      </c>
      <c r="AQ809" s="584">
        <f t="shared" si="262"/>
        <v>0</v>
      </c>
      <c r="AR809" s="596"/>
      <c r="AS809" s="102"/>
      <c r="AT809" s="209" t="str">
        <f>IF(('1C TSspéc1'!G$17*FICHE!$C$14&lt;J809),"Forfait limité à "&amp;FICHE!$C$14&amp;"€/jour","")</f>
        <v/>
      </c>
      <c r="AU809" s="592"/>
    </row>
    <row r="810" spans="1:52" ht="13.9" customHeight="1">
      <c r="A810" s="309"/>
      <c r="B810" s="338"/>
      <c r="C810" s="971" t="str">
        <f>IF('1C TSspéc1'!H$17&lt;&gt;0,'1C TSspéc1'!$B$12,"")</f>
        <v/>
      </c>
      <c r="D810" s="972"/>
      <c r="E810" s="973"/>
      <c r="F810" s="93">
        <f>IF(AND($C810='1C TSspéc1'!$B$12,'1C TSspéc1'!$B$16="spécifiques",'1C TSspéc1'!$H$17&lt;&gt;""),'1C TSspéc1'!$H$21,"")</f>
        <v>0</v>
      </c>
      <c r="G810" s="235"/>
      <c r="H810" s="745">
        <v>0.21</v>
      </c>
      <c r="I810" s="747">
        <v>1</v>
      </c>
      <c r="J810" s="316"/>
      <c r="K810" s="680">
        <f t="shared" si="259"/>
        <v>0</v>
      </c>
      <c r="L810" s="556">
        <f>IF(OR('1C TSspéc1'!$B$12="",'1C TSspéc1'!H$30=0),0,IF(AND('1C TSspéc1'!$B$12&lt;&gt;"",$K$2="Pôle",'1C TSspéc1'!$C$12="OUI"),(('1C TSspéc1'!H$22+'1C TSspéc1'!H$23+'1C TSspéc1'!H$24+'1C TSspéc1'!H$25+'1C TSspéc1'!H$29)/'1C TSspéc1'!H$17),IF(AND('1C TSspéc1'!$B$12&lt;&gt;"",$K$2="Pôle",'1C TSspéc1'!$C$12="NON"),(('1C TSspéc1'!H$22+'1C TSspéc1'!H$23+'1C TSspéc1'!H$24+'1C TSspéc1'!H$25+'1C TSspéc1'!H$29)/'1C TSspéc1'!H$30),IF(AND('1C TSspéc1'!$B$12&lt;&gt;"",$K$2&lt;&gt;"Pôle",'1C TSspéc1'!$C$12="OUI"),(('1C TSspéc1'!H$22+'1C TSspéc1'!H$23+'1C TSspéc1'!H$24+'1C TSspéc1'!H$25+'1C TSspéc1'!H$26+'1C TSspéc1'!H$27+'1C TSspéc1'!H$28+'1C TSspéc1'!H$29)/'1C TSspéc1'!H$17),IF(AND('1C TSspéc1'!$B$12&lt;&gt;"",$K$2&lt;&gt;"Pôle",'1C TSspéc1'!$C$12="NON"),(('1C TSspéc1'!H$22+'1C TSspéc1'!H$23+'1C TSspéc1'!H$24+'1C TSspéc1'!H$25+'1C TSspéc1'!H$26+'1C TSspéc1'!H$27+'1C TSspéc1'!H$28+'1C TSspéc1'!H$29)/'1C TSspéc1'!H$30))))))</f>
        <v>0</v>
      </c>
      <c r="M810" s="556">
        <f>IF(OR('1C TSspéc1'!$B$12="",'1C TSspéc1'!H$30=0),0,IF(AND('1C TSspéc1'!$B$12&lt;&gt;"",$K$2="Pôle",'1C TSspéc1'!$C$12="OUI"),(('1C TSspéc1'!H$26+'1C TSspéc1'!H$27+'1C TSspéc1'!H$28)/'1C TSspéc1'!H$17),IF(AND('1C TSspéc1'!$B$12&lt;&gt;"",$K$2="Pôle",'1C TSspéc1'!$C$12="NON"),(('1C TSspéc1'!H$26+'1C TSspéc1'!H$27+'1C TSspéc1'!H$28)/'1C TSspéc1'!H$30),IF(AND('1C TSspéc1'!$B$12&lt;&gt;"",$K$2&lt;&gt;"Pôle"),0))))</f>
        <v>0</v>
      </c>
      <c r="N810" s="557">
        <f>IF(AND('1C TSspéc1'!$B$12&lt;&gt;0,'1C TSspéc1'!$H$30&lt;&gt;0),L810+M810,0)</f>
        <v>0</v>
      </c>
      <c r="O810" s="542" t="str">
        <f>IF(AND('1C TSspéc1'!$H$17&lt;&gt;0,'1C TSspéc1'!$C$12="OUI"),'1C TSspéc1'!$H$35/'1C TSspéc1'!$H$17,"")</f>
        <v/>
      </c>
      <c r="P810" s="543" t="str">
        <f>IF(AND('1C TSspéc1'!$H$17&lt;&gt;0,'1C TSspéc1'!$C$12="OUI"),'1C TSspéc1'!$H$36/'1C TSspéc1'!$H$17,"")</f>
        <v/>
      </c>
      <c r="Q810" s="543" t="str">
        <f>IF(AND('1C TSspéc1'!$H$17&lt;&gt;0,'1C TSspéc1'!$C$12="OUI"),'1C TSspéc1'!$H$37/'1C TSspéc1'!$H$17,"")</f>
        <v/>
      </c>
      <c r="R810" s="543" t="str">
        <f>IF(AND('1C TSspéc1'!$H$17&lt;&gt;0,'1C TSspéc1'!$C$12="OUI"),'1C TSspéc1'!$H$38/'1C TSspéc1'!$H$17,"")</f>
        <v/>
      </c>
      <c r="S810" s="543" t="str">
        <f>IF(AND('1C TSspéc1'!$H$17&lt;&gt;0,'1C TSspéc1'!$C$12="OUI"),'1C TSspéc1'!$H$39/'1C TSspéc1'!$H$17,"")</f>
        <v/>
      </c>
      <c r="T810" s="543" t="str">
        <f>IF(AND('1C TSspéc1'!$H$17&lt;&gt;0,'1C TSspéc1'!$C$12="OUI"),'1C TSspéc1'!$H$40/'1C TSspéc1'!$H$17,"")</f>
        <v/>
      </c>
      <c r="U810" s="543" t="str">
        <f>IF(AND('1C TSspéc1'!$H$17&lt;&gt;0,'1C TSspéc1'!$C$12="OUI"),'1C TSspéc1'!$H$41/'1C TSspéc1'!$H$17,"")</f>
        <v/>
      </c>
      <c r="V810" s="543" t="str">
        <f>IF(AND('1C TSspéc1'!$H$17&lt;&gt;0,'1C TSspéc1'!$C$12="OUI"),'1C TSspéc1'!$H$42/'1C TSspéc1'!$H$17,"")</f>
        <v/>
      </c>
      <c r="W810" s="543" t="str">
        <f>IF(AND('1C TSspéc1'!$H$17&lt;&gt;0,'1C TSspéc1'!$C$12="OUI"),'1C TSspéc1'!$H$43/'1C TSspéc1'!$H$17,"")</f>
        <v/>
      </c>
      <c r="X810" s="543" t="str">
        <f>IF(AND('1C TSspéc1'!$H$17&lt;&gt;0,'1C TSspéc1'!$C$12="OUI"),'1C TSspéc1'!$H$44/'1C TSspéc1'!$H$17,"")</f>
        <v/>
      </c>
      <c r="Y810" s="543" t="str">
        <f>IF(AND('1C TSspéc1'!$H$17&lt;&gt;0,'1C TSspéc1'!$C$12="OUI"),'1C TSspéc1'!$H$45/'1C TSspéc1'!$H$17,"")</f>
        <v/>
      </c>
      <c r="Z810" s="543" t="str">
        <f>IF(AND('1C TSspéc1'!$H$17&lt;&gt;0,'1C TSspéc1'!$C$12="OUI"),'1C TSspéc1'!$H$46/'1C TSspéc1'!$H$17,"")</f>
        <v/>
      </c>
      <c r="AA810" s="543" t="str">
        <f>IF(AND('1C TSspéc1'!$H$17&lt;&gt;0,'1C TSspéc1'!$C$12="OUI"),'1C TSspéc1'!$H$47/'1C TSspéc1'!$H$17,"")</f>
        <v/>
      </c>
      <c r="AB810" s="543" t="str">
        <f>IF(AND('1C TSspéc1'!$H$17&lt;&gt;0,'1C TSspéc1'!$C$12="OUI"),'1C TSspéc1'!$H$48/'1C TSspéc1'!$H$17,"")</f>
        <v/>
      </c>
      <c r="AC810" s="543" t="str">
        <f>IF(AND('1C TSspéc1'!$H$17&lt;&gt;0,'1C TSspéc1'!$C$12="OUI"),'1C TSspéc1'!$H$49/'1C TSspéc1'!$H$17,"")</f>
        <v/>
      </c>
      <c r="AD810" s="543" t="str">
        <f>IF(AND('1C TSspéc1'!$H$17&lt;&gt;0,'1C TSspéc1'!$C$12="OUI"),'1C TSspéc1'!$H$50/'1C TSspéc1'!$H$17,"")</f>
        <v/>
      </c>
      <c r="AE810" s="543" t="str">
        <f>IF(AND('1C TSspéc1'!$H$17&lt;&gt;0,'1C TSspéc1'!$C$12="OUI"),'1C TSspéc1'!$H$51/'1C TSspéc1'!$H$17,"")</f>
        <v/>
      </c>
      <c r="AF810" s="543" t="str">
        <f>IF(AND('1C TSspéc1'!$H$17&lt;&gt;0,'1C TSspéc1'!$C$12="OUI"),'1C TSspéc1'!$H$52/'1C TSspéc1'!$H$17,"")</f>
        <v/>
      </c>
      <c r="AG810" s="543" t="str">
        <f>IF(AND('1C TSspéc1'!$H$17&lt;&gt;0,'1C TSspéc1'!$C$12="OUI"),'1C TSspéc1'!$H$53/'1C TSspéc1'!$H$17,"")</f>
        <v/>
      </c>
      <c r="AH810" s="543" t="str">
        <f>IF(AND('1C TSspéc1'!$H$17&lt;&gt;0,'1C TSspéc1'!$C$12="OUI"),'1C TSspéc1'!$H$54/'1C TSspéc1'!$H$17,"")</f>
        <v/>
      </c>
      <c r="AI810" s="543" t="str">
        <f>IF(AND('1C TSspéc1'!$H$17&lt;&gt;0,'1C TSspéc1'!$C$12="OUI"),'1C TSspéc1'!$H$55/'1C TSspéc1'!$H$17,"")</f>
        <v/>
      </c>
      <c r="AJ810" s="543" t="str">
        <f>IF(AND('1C TSspéc1'!$H$17&lt;&gt;0,'1C TSspéc1'!$C$12="OUI"),'1C TSspéc1'!$H$56/'1C TSspéc1'!$H$17,"")</f>
        <v/>
      </c>
      <c r="AK810" s="543" t="str">
        <f>IF(AND('1C TSspéc1'!$H$17&lt;&gt;0,'1C TSspéc1'!$C$12="OUI"),'1C TSspéc1'!$H$57/'1C TSspéc1'!$H$17,"")</f>
        <v/>
      </c>
      <c r="AL810" s="73">
        <f>IF(AND('1C TSspéc1'!$H$17&lt;&gt;0,'1C TSspéc1'!$C$12="OUI"),N810+AK810,N810)</f>
        <v>0</v>
      </c>
      <c r="AM810" s="417">
        <f t="shared" si="260"/>
        <v>0</v>
      </c>
      <c r="AN810" s="417">
        <f t="shared" si="261"/>
        <v>0</v>
      </c>
      <c r="AO810" s="418" t="str">
        <f>IF(AND('1C TSspéc1'!$H$17&lt;&gt;0,'1C TSspéc1'!$H$30&lt;&gt;0),AM810+AN810,"")</f>
        <v/>
      </c>
      <c r="AP810" s="573" t="str">
        <f>IF(AND('1C TSspéc1'!$H$17&lt;&gt;0,'1C TSspéc1'!$H$30&lt;&gt;0),AM810-AR810,"")</f>
        <v/>
      </c>
      <c r="AQ810" s="584">
        <f t="shared" si="262"/>
        <v>0</v>
      </c>
      <c r="AR810" s="596"/>
      <c r="AS810" s="102"/>
      <c r="AT810" s="209" t="str">
        <f>IF(('1C TSspéc1'!H$17*FICHE!$C$14&lt;J810),"Forfait limité à "&amp;FICHE!$C$14&amp;"€/jour","")</f>
        <v/>
      </c>
      <c r="AU810" s="592"/>
    </row>
    <row r="811" spans="1:52" ht="13.9" customHeight="1">
      <c r="A811" s="309"/>
      <c r="B811" s="338"/>
      <c r="C811" s="971" t="str">
        <f>IF('1C TSspéc1'!I$17&lt;&gt;0,'1C TSspéc1'!$B$12,"")</f>
        <v/>
      </c>
      <c r="D811" s="972"/>
      <c r="E811" s="973"/>
      <c r="F811" s="93">
        <f>IF(AND($C811='1C TSspéc1'!$B$12,'1C TSspéc1'!$B$16="spécifiques",'1C TSspéc1'!$I$17&lt;&gt;""),'1C TSspéc1'!$I$21,"")</f>
        <v>0</v>
      </c>
      <c r="G811" s="235"/>
      <c r="H811" s="745">
        <v>0.21</v>
      </c>
      <c r="I811" s="747">
        <v>1</v>
      </c>
      <c r="J811" s="316"/>
      <c r="K811" s="680">
        <f t="shared" si="259"/>
        <v>0</v>
      </c>
      <c r="L811" s="556">
        <f>IF(OR('1C TSspéc1'!$B$12="",'1C TSspéc1'!I$30=0),0,IF(AND('1C TSspéc1'!$B$12&lt;&gt;"",$K$2="Pôle",'1C TSspéc1'!$C$12="OUI"),(('1C TSspéc1'!I$22+'1C TSspéc1'!I$23+'1C TSspéc1'!I$24+'1C TSspéc1'!I$25+'1C TSspéc1'!I$29)/'1C TSspéc1'!I$17),IF(AND('1C TSspéc1'!$B$12&lt;&gt;"",$K$2="Pôle",'1C TSspéc1'!$C$12="NON"),(('1C TSspéc1'!I$22+'1C TSspéc1'!I$23+'1C TSspéc1'!I$24+'1C TSspéc1'!I$25+'1C TSspéc1'!I$29)/'1C TSspéc1'!I$30),IF(AND('1C TSspéc1'!$B$12&lt;&gt;"",$K$2&lt;&gt;"Pôle",'1C TSspéc1'!$C$12="OUI"),(('1C TSspéc1'!I$22+'1C TSspéc1'!I$23+'1C TSspéc1'!I$24+'1C TSspéc1'!I$25+'1C TSspéc1'!I$26+'1C TSspéc1'!I$27+'1C TSspéc1'!I$28+'1C TSspéc1'!I$29)/'1C TSspéc1'!I$17),IF(AND('1C TSspéc1'!$B$12&lt;&gt;"",$K$2&lt;&gt;"Pôle",'1C TSspéc1'!$C$12="NON"),(('1C TSspéc1'!I$22+'1C TSspéc1'!I$23+'1C TSspéc1'!I$24+'1C TSspéc1'!I$25+'1C TSspéc1'!I$26+'1C TSspéc1'!I$27+'1C TSspéc1'!I$28+'1C TSspéc1'!I$29)/'1C TSspéc1'!I$30))))))</f>
        <v>0</v>
      </c>
      <c r="M811" s="556">
        <f>IF(OR('1C TSspéc1'!$B$12="",'1C TSspéc1'!I$30=0),0,IF(AND('1C TSspéc1'!$B$12&lt;&gt;"",$K$2="Pôle",'1C TSspéc1'!$C$12="OUI"),(('1C TSspéc1'!I$26+'1C TSspéc1'!I$27+'1C TSspéc1'!I$28)/'1C TSspéc1'!I$17),IF(AND('1C TSspéc1'!$B$12&lt;&gt;"",$K$2="Pôle",'1C TSspéc1'!$C$12="NON"),(('1C TSspéc1'!I$26+'1C TSspéc1'!I$27+'1C TSspéc1'!I$28)/'1C TSspéc1'!I$30),IF(AND('1C TSspéc1'!$B$12&lt;&gt;"",$K$2&lt;&gt;"Pôle"),0))))</f>
        <v>0</v>
      </c>
      <c r="N811" s="557">
        <f>IF(AND('1C TSspéc1'!$B$12&lt;&gt;0,'1C TSspéc1'!$I$30&lt;&gt;0),L811+M811,0)</f>
        <v>0</v>
      </c>
      <c r="O811" s="542" t="str">
        <f>IF(AND('1C TSspéc1'!$I$17&lt;&gt;0,'1C TSspéc1'!$C$12="OUI"),'1C TSspéc1'!$I$35/'1C TSspéc1'!$I$17,"")</f>
        <v/>
      </c>
      <c r="P811" s="543" t="str">
        <f>IF(AND('1C TSspéc1'!$I$17&lt;&gt;0,'1C TSspéc1'!$C$12="OUI"),'1C TSspéc1'!$I$36/'1C TSspéc1'!$I$17,"")</f>
        <v/>
      </c>
      <c r="Q811" s="543" t="str">
        <f>IF(AND('1C TSspéc1'!$I$17&lt;&gt;0,'1C TSspéc1'!$C$12="OUI"),'1C TSspéc1'!$I$37/'1C TSspéc1'!$I$17,"")</f>
        <v/>
      </c>
      <c r="R811" s="543" t="str">
        <f>IF(AND('1C TSspéc1'!$I$17&lt;&gt;0,'1C TSspéc1'!$C$12="OUI"),'1C TSspéc1'!$I$38/'1C TSspéc1'!$I$17,"")</f>
        <v/>
      </c>
      <c r="S811" s="543" t="str">
        <f>IF(AND('1C TSspéc1'!$I$17&lt;&gt;0,'1C TSspéc1'!$C$12="OUI"),'1C TSspéc1'!$I$39/'1C TSspéc1'!$I$17,"")</f>
        <v/>
      </c>
      <c r="T811" s="543" t="str">
        <f>IF(AND('1C TSspéc1'!$I$17&lt;&gt;0,'1C TSspéc1'!$C$12="OUI"),'1C TSspéc1'!$I$40/'1C TSspéc1'!$I$17,"")</f>
        <v/>
      </c>
      <c r="U811" s="543" t="str">
        <f>IF(AND('1C TSspéc1'!$I$17&lt;&gt;0,'1C TSspéc1'!$C$12="OUI"),'1C TSspéc1'!$I$41/'1C TSspéc1'!$I$17,"")</f>
        <v/>
      </c>
      <c r="V811" s="543" t="str">
        <f>IF(AND('1C TSspéc1'!$I$17&lt;&gt;0,'1C TSspéc1'!$C$12="OUI"),'1C TSspéc1'!$I$42/'1C TSspéc1'!$I$17,"")</f>
        <v/>
      </c>
      <c r="W811" s="543" t="str">
        <f>IF(AND('1C TSspéc1'!$I$17&lt;&gt;0,'1C TSspéc1'!$C$12="OUI"),'1C TSspéc1'!$I$43/'1C TSspéc1'!$I$17,"")</f>
        <v/>
      </c>
      <c r="X811" s="543" t="str">
        <f>IF(AND('1C TSspéc1'!$I$17&lt;&gt;0,'1C TSspéc1'!$C$12="OUI"),'1C TSspéc1'!$I$44/'1C TSspéc1'!$I$17,"")</f>
        <v/>
      </c>
      <c r="Y811" s="543" t="str">
        <f>IF(AND('1C TSspéc1'!$I$17&lt;&gt;0,'1C TSspéc1'!$C$12="OUI"),'1C TSspéc1'!$I$45/'1C TSspéc1'!$I$17,"")</f>
        <v/>
      </c>
      <c r="Z811" s="543" t="str">
        <f>IF(AND('1C TSspéc1'!$I$17&lt;&gt;0,'1C TSspéc1'!$C$12="OUI"),'1C TSspéc1'!$I$46/'1C TSspéc1'!$I$17,"")</f>
        <v/>
      </c>
      <c r="AA811" s="543" t="str">
        <f>IF(AND('1C TSspéc1'!$I$17&lt;&gt;0,'1C TSspéc1'!$C$12="OUI"),'1C TSspéc1'!$I$47/'1C TSspéc1'!$I$17,"")</f>
        <v/>
      </c>
      <c r="AB811" s="543" t="str">
        <f>IF(AND('1C TSspéc1'!$I$17&lt;&gt;0,'1C TSspéc1'!$C$12="OUI"),'1C TSspéc1'!$I$48/'1C TSspéc1'!$I$17,"")</f>
        <v/>
      </c>
      <c r="AC811" s="543" t="str">
        <f>IF(AND('1C TSspéc1'!$I$17&lt;&gt;0,'1C TSspéc1'!$C$12="OUI"),'1C TSspéc1'!$I$49/'1C TSspéc1'!$I$17,"")</f>
        <v/>
      </c>
      <c r="AD811" s="543" t="str">
        <f>IF(AND('1C TSspéc1'!$I$17&lt;&gt;0,'1C TSspéc1'!$C$12="OUI"),'1C TSspéc1'!$I$50/'1C TSspéc1'!$I$17,"")</f>
        <v/>
      </c>
      <c r="AE811" s="543" t="str">
        <f>IF(AND('1C TSspéc1'!$I$17&lt;&gt;0,'1C TSspéc1'!$C$12="OUI"),'1C TSspéc1'!$I$51/'1C TSspéc1'!$I$17,"")</f>
        <v/>
      </c>
      <c r="AF811" s="543" t="str">
        <f>IF(AND('1C TSspéc1'!$I$17&lt;&gt;0,'1C TSspéc1'!$C$12="OUI"),'1C TSspéc1'!$I$52/'1C TSspéc1'!$I$17,"")</f>
        <v/>
      </c>
      <c r="AG811" s="543" t="str">
        <f>IF(AND('1C TSspéc1'!$I$17&lt;&gt;0,'1C TSspéc1'!$C$12="OUI"),'1C TSspéc1'!$I$53/'1C TSspéc1'!$I$17,"")</f>
        <v/>
      </c>
      <c r="AH811" s="543" t="str">
        <f>IF(AND('1C TSspéc1'!$I$17&lt;&gt;0,'1C TSspéc1'!$C$12="OUI"),'1C TSspéc1'!$I$54/'1C TSspéc1'!$I$17,"")</f>
        <v/>
      </c>
      <c r="AI811" s="543" t="str">
        <f>IF(AND('1C TSspéc1'!$I$17&lt;&gt;0,'1C TSspéc1'!$C$12="OUI"),'1C TSspéc1'!$I$55/'1C TSspéc1'!$I$17,"")</f>
        <v/>
      </c>
      <c r="AJ811" s="543" t="str">
        <f>IF(AND('1C TSspéc1'!$I$17&lt;&gt;0,'1C TSspéc1'!$C$12="OUI"),'1C TSspéc1'!$I$56/'1C TSspéc1'!$I$17,"")</f>
        <v/>
      </c>
      <c r="AK811" s="543" t="str">
        <f>IF(AND('1C TSspéc1'!$I$17&lt;&gt;0,'1C TSspéc1'!$C$12="OUI"),'1C TSspéc1'!$I$57/'1C TSspéc1'!$I$17,"")</f>
        <v/>
      </c>
      <c r="AL811" s="73">
        <f>IF(AND('1C TSspéc1'!$I$17&lt;&gt;0,'1C TSspéc1'!$C$12="OUI"),N811+AK811,N811)</f>
        <v>0</v>
      </c>
      <c r="AM811" s="417">
        <f t="shared" si="260"/>
        <v>0</v>
      </c>
      <c r="AN811" s="417">
        <f t="shared" si="261"/>
        <v>0</v>
      </c>
      <c r="AO811" s="418" t="str">
        <f>IF(AND('1C TSspéc1'!$I$17&lt;&gt;0,'1C TSspéc1'!$I$30&lt;&gt;0),AM811+AN811,"")</f>
        <v/>
      </c>
      <c r="AP811" s="573" t="str">
        <f>IF(AND('1C TSspéc1'!$I$17&lt;&gt;0,'1C TSspéc1'!$I$30&lt;&gt;0),AM811-AR811,"")</f>
        <v/>
      </c>
      <c r="AQ811" s="584">
        <f t="shared" si="262"/>
        <v>0</v>
      </c>
      <c r="AR811" s="596"/>
      <c r="AS811" s="102"/>
      <c r="AT811" s="209" t="str">
        <f>IF(('1C TSspéc1'!I$17*FICHE!$C$14&lt;J811),"Forfait limité à "&amp;FICHE!$C$14&amp;"€/jour","")</f>
        <v/>
      </c>
      <c r="AU811" s="592"/>
    </row>
    <row r="812" spans="1:52" ht="13.9" customHeight="1">
      <c r="A812" s="309"/>
      <c r="B812" s="338"/>
      <c r="C812" s="971" t="str">
        <f>IF('1C TSspéc1'!J$17&lt;&gt;0,'1C TSspéc1'!$B$12,"")</f>
        <v/>
      </c>
      <c r="D812" s="972"/>
      <c r="E812" s="973"/>
      <c r="F812" s="93">
        <f>IF(AND($C812='1C TSspéc1'!$B$12,'1C TSspéc1'!$B$16="spécifiques",'1C TSspéc1'!K$17&lt;&gt;""),'1C TSspéc1'!K$21,"")</f>
        <v>0</v>
      </c>
      <c r="G812" s="235"/>
      <c r="H812" s="745">
        <v>0.21</v>
      </c>
      <c r="I812" s="747">
        <v>1</v>
      </c>
      <c r="J812" s="316"/>
      <c r="K812" s="680">
        <f t="shared" si="259"/>
        <v>0</v>
      </c>
      <c r="L812" s="556">
        <f>IF(OR('1C TSspéc1'!$B$12="",'1C TSspéc1'!J$30=0),0,IF(AND('1C TSspéc1'!$B$12&lt;&gt;"",$K$2="Pôle",'1C TSspéc1'!$C$12="OUI"),(('1C TSspéc1'!J$22+'1C TSspéc1'!J$23+'1C TSspéc1'!J$24+'1C TSspéc1'!J$25+'1C TSspéc1'!J$29)/'1C TSspéc1'!J$17),IF(AND('1C TSspéc1'!$B$12&lt;&gt;"",$K$2="Pôle",'1C TSspéc1'!$C$12="NON"),(('1C TSspéc1'!J$22+'1C TSspéc1'!J$23+'1C TSspéc1'!J$24+'1C TSspéc1'!J$25+'1C TSspéc1'!J$29)/'1C TSspéc1'!J$30),IF(AND('1C TSspéc1'!$B$12&lt;&gt;"",$K$2&lt;&gt;"Pôle",'1C TSspéc1'!$C$12="OUI"),(('1C TSspéc1'!J$22+'1C TSspéc1'!J$23+'1C TSspéc1'!J$24+'1C TSspéc1'!J$25+'1C TSspéc1'!J$26+'1C TSspéc1'!J$27+'1C TSspéc1'!J$28+'1C TSspéc1'!J$29)/'1C TSspéc1'!J$17),IF(AND('1C TSspéc1'!$B$12&lt;&gt;"",$K$2&lt;&gt;"Pôle",'1C TSspéc1'!$C$12="NON"),(('1C TSspéc1'!J$22+'1C TSspéc1'!J$23+'1C TSspéc1'!J$24+'1C TSspéc1'!J$25+'1C TSspéc1'!J$26+'1C TSspéc1'!J$27+'1C TSspéc1'!J$28+'1C TSspéc1'!J$29)/'1C TSspéc1'!J$30))))))</f>
        <v>0</v>
      </c>
      <c r="M812" s="556">
        <f>IF(OR('1C TSspéc1'!$B$12="",'1C TSspéc1'!J$30=0),0,IF(AND('1C TSspéc1'!$B$12&lt;&gt;"",$K$2="Pôle",'1C TSspéc1'!$C$12="OUI"),(('1C TSspéc1'!J$26+'1C TSspéc1'!J$27+'1C TSspéc1'!J$28)/'1C TSspéc1'!J$17),IF(AND('1C TSspéc1'!$B$12&lt;&gt;"",$K$2="Pôle",'1C TSspéc1'!$C$12="NON"),(('1C TSspéc1'!J$26+'1C TSspéc1'!J$27+'1C TSspéc1'!J$28)/'1C TSspéc1'!J$30),IF(AND('1C TSspéc1'!$B$12&lt;&gt;"",$K$2&lt;&gt;"Pôle"),0))))</f>
        <v>0</v>
      </c>
      <c r="N812" s="557">
        <f>IF(AND('1C TSspéc1'!$B$12&lt;&gt;0,'1C TSspéc1'!$J$30&lt;&gt;0),L812+M812,0)</f>
        <v>0</v>
      </c>
      <c r="O812" s="542" t="str">
        <f>IF(AND('1C TSspéc1'!$J$17&lt;&gt;0,'1C TSspéc1'!$C$12="OUI"),'1C TSspéc1'!$J$35/'1C TSspéc1'!$J$17,"")</f>
        <v/>
      </c>
      <c r="P812" s="543" t="str">
        <f>IF(AND('1C TSspéc1'!$J$17&lt;&gt;0,'1C TSspéc1'!$C$12="OUI"),'1C TSspéc1'!$J$36/'1C TSspéc1'!$J$17,"")</f>
        <v/>
      </c>
      <c r="Q812" s="543" t="str">
        <f>IF(AND('1C TSspéc1'!$J$17&lt;&gt;0,'1C TSspéc1'!$C$12="OUI"),'1C TSspéc1'!$J$37/'1C TSspéc1'!$J$17,"")</f>
        <v/>
      </c>
      <c r="R812" s="543" t="str">
        <f>IF(AND('1C TSspéc1'!$J$17&lt;&gt;0,'1C TSspéc1'!$C$12="OUI"),'1C TSspéc1'!$J$38/'1C TSspéc1'!$J$17,"")</f>
        <v/>
      </c>
      <c r="S812" s="543" t="str">
        <f>IF(AND('1C TSspéc1'!$J$17&lt;&gt;0,'1C TSspéc1'!$C$12="OUI"),'1C TSspéc1'!$J$39/'1C TSspéc1'!$J$17,"")</f>
        <v/>
      </c>
      <c r="T812" s="543" t="str">
        <f>IF(AND('1C TSspéc1'!$J$17&lt;&gt;0,'1C TSspéc1'!$C$12="OUI"),'1C TSspéc1'!$J$40/'1C TSspéc1'!$J$17,"")</f>
        <v/>
      </c>
      <c r="U812" s="543" t="str">
        <f>IF(AND('1C TSspéc1'!$J$17&lt;&gt;0,'1C TSspéc1'!$C$12="OUI"),'1C TSspéc1'!$J$41/'1C TSspéc1'!$J$17,"")</f>
        <v/>
      </c>
      <c r="V812" s="543" t="str">
        <f>IF(AND('1C TSspéc1'!$J$17&lt;&gt;0,'1C TSspéc1'!$C$12="OUI"),'1C TSspéc1'!$J$42/'1C TSspéc1'!$J$17,"")</f>
        <v/>
      </c>
      <c r="W812" s="543" t="str">
        <f>IF(AND('1C TSspéc1'!$J$17&lt;&gt;0,'1C TSspéc1'!$C$12="OUI"),'1C TSspéc1'!$J$43/'1C TSspéc1'!$J$17,"")</f>
        <v/>
      </c>
      <c r="X812" s="543" t="str">
        <f>IF(AND('1C TSspéc1'!$J$17&lt;&gt;0,'1C TSspéc1'!$C$12="OUI"),'1C TSspéc1'!$J$44/'1C TSspéc1'!$J$17,"")</f>
        <v/>
      </c>
      <c r="Y812" s="543" t="str">
        <f>IF(AND('1C TSspéc1'!$J$17&lt;&gt;0,'1C TSspéc1'!$C$12="OUI"),'1C TSspéc1'!$J$45/'1C TSspéc1'!$J$17,"")</f>
        <v/>
      </c>
      <c r="Z812" s="543" t="str">
        <f>IF(AND('1C TSspéc1'!$J$17&lt;&gt;0,'1C TSspéc1'!$C$12="OUI"),'1C TSspéc1'!$J$46/'1C TSspéc1'!$J$17,"")</f>
        <v/>
      </c>
      <c r="AA812" s="543" t="str">
        <f>IF(AND('1C TSspéc1'!$J$17&lt;&gt;0,'1C TSspéc1'!$C$12="OUI"),'1C TSspéc1'!$J$47/'1C TSspéc1'!$J$17,"")</f>
        <v/>
      </c>
      <c r="AB812" s="543" t="str">
        <f>IF(AND('1C TSspéc1'!$J$17&lt;&gt;0,'1C TSspéc1'!$C$12="OUI"),'1C TSspéc1'!$J$48/'1C TSspéc1'!$J$17,"")</f>
        <v/>
      </c>
      <c r="AC812" s="543" t="str">
        <f>IF(AND('1C TSspéc1'!$J$17&lt;&gt;0,'1C TSspéc1'!$C$12="OUI"),'1C TSspéc1'!$J$49/'1C TSspéc1'!$J$17,"")</f>
        <v/>
      </c>
      <c r="AD812" s="543" t="str">
        <f>IF(AND('1C TSspéc1'!$J$17&lt;&gt;0,'1C TSspéc1'!$C$12="OUI"),'1C TSspéc1'!$J$50/'1C TSspéc1'!$J$17,"")</f>
        <v/>
      </c>
      <c r="AE812" s="543" t="str">
        <f>IF(AND('1C TSspéc1'!$J$17&lt;&gt;0,'1C TSspéc1'!$C$12="OUI"),'1C TSspéc1'!$J$51/'1C TSspéc1'!$J$17,"")</f>
        <v/>
      </c>
      <c r="AF812" s="543" t="str">
        <f>IF(AND('1C TSspéc1'!$J$17&lt;&gt;0,'1C TSspéc1'!$C$12="OUI"),'1C TSspéc1'!$J$52/'1C TSspéc1'!$J$17,"")</f>
        <v/>
      </c>
      <c r="AG812" s="543" t="str">
        <f>IF(AND('1C TSspéc1'!$J$17&lt;&gt;0,'1C TSspéc1'!$C$12="OUI"),'1C TSspéc1'!$J$53/'1C TSspéc1'!$J$17,"")</f>
        <v/>
      </c>
      <c r="AH812" s="543" t="str">
        <f>IF(AND('1C TSspéc1'!$J$17&lt;&gt;0,'1C TSspéc1'!$C$12="OUI"),'1C TSspéc1'!$J$54/'1C TSspéc1'!$J$17,"")</f>
        <v/>
      </c>
      <c r="AI812" s="543" t="str">
        <f>IF(AND('1C TSspéc1'!$J$17&lt;&gt;0,'1C TSspéc1'!$C$12="OUI"),'1C TSspéc1'!$J$55/'1C TSspéc1'!$J$17,"")</f>
        <v/>
      </c>
      <c r="AJ812" s="543" t="str">
        <f>IF(AND('1C TSspéc1'!$J$17&lt;&gt;0,'1C TSspéc1'!$C$12="OUI"),'1C TSspéc1'!$J$56/'1C TSspéc1'!$J$17,"")</f>
        <v/>
      </c>
      <c r="AK812" s="543" t="str">
        <f>IF(AND('1C TSspéc1'!$J$17&lt;&gt;0,'1C TSspéc1'!$C$12="OUI"),'1C TSspéc1'!$J$57/'1C TSspéc1'!$J$17,"")</f>
        <v/>
      </c>
      <c r="AL812" s="73">
        <f>IF(AND('1C TSspéc1'!$J$17&lt;&gt;0,'1C TSspéc1'!$C$12="OUI"),N812+AK812,N812)</f>
        <v>0</v>
      </c>
      <c r="AM812" s="417">
        <f t="shared" si="260"/>
        <v>0</v>
      </c>
      <c r="AN812" s="417">
        <f t="shared" si="261"/>
        <v>0</v>
      </c>
      <c r="AO812" s="418" t="str">
        <f>IF(AND('1C TSspéc1'!$J$17&lt;&gt;0,'1C TSspéc1'!$J$30&lt;&gt;0),AM812+AN812,"")</f>
        <v/>
      </c>
      <c r="AP812" s="573" t="str">
        <f>IF(AND('1C TSspéc1'!$J$17&lt;&gt;0,'1C TSspéc1'!$J$30&lt;&gt;0),AM812-AR812,"")</f>
        <v/>
      </c>
      <c r="AQ812" s="584">
        <f t="shared" si="262"/>
        <v>0</v>
      </c>
      <c r="AR812" s="596"/>
      <c r="AS812" s="102"/>
      <c r="AT812" s="209" t="str">
        <f>IF(('1C TSspéc1'!J$17*FICHE!$C$14&lt;J812),"Forfait limité à "&amp;FICHE!$C$14&amp;"€/jour","")</f>
        <v/>
      </c>
      <c r="AU812" s="592"/>
    </row>
    <row r="813" spans="1:52" ht="13.9" customHeight="1">
      <c r="A813" s="309"/>
      <c r="B813" s="338"/>
      <c r="C813" s="971" t="str">
        <f>IF('1C TSspéc1'!K$17&lt;&gt;0,'1C TSspéc1'!$B$12,"")</f>
        <v/>
      </c>
      <c r="D813" s="972"/>
      <c r="E813" s="973"/>
      <c r="F813" s="93">
        <f>IF(AND($C813='1C TSspéc1'!$B$12,'1C TSspéc1'!$B$16="spécifiques",'1C TSspéc1'!$K$17&lt;&gt;""),'1C TSspéc1'!$K$21,"")</f>
        <v>0</v>
      </c>
      <c r="G813" s="235"/>
      <c r="H813" s="745">
        <v>0.21</v>
      </c>
      <c r="I813" s="747">
        <v>1</v>
      </c>
      <c r="J813" s="316"/>
      <c r="K813" s="680">
        <f t="shared" si="259"/>
        <v>0</v>
      </c>
      <c r="L813" s="556">
        <f>IF(OR('1C TSspéc1'!$B$12="",'1C TSspéc1'!K$30=0),0,IF(AND('1C TSspéc1'!$B$12&lt;&gt;"",$K$2="Pôle",'1C TSspéc1'!$C$12="OUI"),(('1C TSspéc1'!K$22+'1C TSspéc1'!K$23+'1C TSspéc1'!K$24+'1C TSspéc1'!K$25+'1C TSspéc1'!K$29)/'1C TSspéc1'!K$17),IF(AND('1C TSspéc1'!$B$12&lt;&gt;"",$K$2="Pôle",'1C TSspéc1'!$C$12="NON"),(('1C TSspéc1'!K$22+'1C TSspéc1'!K$23+'1C TSspéc1'!K$24+'1C TSspéc1'!K$25+'1C TSspéc1'!K$29)/'1C TSspéc1'!K$30),IF(AND('1C TSspéc1'!$B$12&lt;&gt;"",$K$2&lt;&gt;"Pôle",'1C TSspéc1'!$C$12="OUI"),(('1C TSspéc1'!K$22+'1C TSspéc1'!K$23+'1C TSspéc1'!K$24+'1C TSspéc1'!K$25+'1C TSspéc1'!K$26+'1C TSspéc1'!K$27+'1C TSspéc1'!K$28+'1C TSspéc1'!K$29)/'1C TSspéc1'!K$17),IF(AND('1C TSspéc1'!$B$12&lt;&gt;"",$K$2&lt;&gt;"Pôle",'1C TSspéc1'!$C$12="NON"),(('1C TSspéc1'!K$22+'1C TSspéc1'!K$23+'1C TSspéc1'!K$24+'1C TSspéc1'!K$25+'1C TSspéc1'!K$26+'1C TSspéc1'!K$27+'1C TSspéc1'!K$28+'1C TSspéc1'!K$29)/'1C TSspéc1'!K$30))))))</f>
        <v>0</v>
      </c>
      <c r="M813" s="556">
        <f>IF(OR('1C TSspéc1'!$B$12="",'1C TSspéc1'!K$30=0),0,IF(AND('1C TSspéc1'!$B$12&lt;&gt;"",$K$2="Pôle",'1C TSspéc1'!$C$12="OUI"),(('1C TSspéc1'!K$26+'1C TSspéc1'!K$27+'1C TSspéc1'!K$28)/'1C TSspéc1'!K$17),IF(AND('1C TSspéc1'!$B$12&lt;&gt;"",$K$2="Pôle",'1C TSspéc1'!$C$12="NON"),(('1C TSspéc1'!K$26+'1C TSspéc1'!K$27+'1C TSspéc1'!K$28)/'1C TSspéc1'!K$30),IF(AND('1C TSspéc1'!$B$12&lt;&gt;"",$K$2&lt;&gt;"Pôle"),0))))</f>
        <v>0</v>
      </c>
      <c r="N813" s="557">
        <f>IF(AND('1C TSspéc1'!$B$12&lt;&gt;0,'1C TSspéc1'!$K$30&lt;&gt;0),L813+M813,0)</f>
        <v>0</v>
      </c>
      <c r="O813" s="542" t="str">
        <f>IF(AND('1C TSspéc1'!$K$17&lt;&gt;0,'1C TSspéc1'!$C$12="OUI"),'1C TSspéc1'!$K$35/'1C TSspéc1'!$K$17,"")</f>
        <v/>
      </c>
      <c r="P813" s="543" t="str">
        <f>IF(AND('1C TSspéc1'!$K$17&lt;&gt;0,'1C TSspéc1'!$C$12="OUI"),'1C TSspéc1'!$K$36/'1C TSspéc1'!$K$17,"")</f>
        <v/>
      </c>
      <c r="Q813" s="543" t="str">
        <f>IF(AND('1C TSspéc1'!$K$17&lt;&gt;0,'1C TSspéc1'!$C$12="OUI"),'1C TSspéc1'!$K$37/'1C TSspéc1'!$K$17,"")</f>
        <v/>
      </c>
      <c r="R813" s="543" t="str">
        <f>IF(AND('1C TSspéc1'!$K$17&lt;&gt;0,'1C TSspéc1'!$C$12="OUI"),'1C TSspéc1'!$K$38/'1C TSspéc1'!$K$17,"")</f>
        <v/>
      </c>
      <c r="S813" s="543" t="str">
        <f>IF(AND('1C TSspéc1'!$K$17&lt;&gt;0,'1C TSspéc1'!$C$12="OUI"),'1C TSspéc1'!$K$39/'1C TSspéc1'!$K$17,"")</f>
        <v/>
      </c>
      <c r="T813" s="543" t="str">
        <f>IF(AND('1C TSspéc1'!$K$17&lt;&gt;0,'1C TSspéc1'!$C$12="OUI"),'1C TSspéc1'!$K$40/'1C TSspéc1'!$K$17,"")</f>
        <v/>
      </c>
      <c r="U813" s="543" t="str">
        <f>IF(AND('1C TSspéc1'!$K$17&lt;&gt;0,'1C TSspéc1'!$C$12="OUI"),'1C TSspéc1'!$K$41/'1C TSspéc1'!$K$17,"")</f>
        <v/>
      </c>
      <c r="V813" s="543" t="str">
        <f>IF(AND('1C TSspéc1'!$K$17&lt;&gt;0,'1C TSspéc1'!$C$12="OUI"),'1C TSspéc1'!$K$42/'1C TSspéc1'!$K$17,"")</f>
        <v/>
      </c>
      <c r="W813" s="543" t="str">
        <f>IF(AND('1C TSspéc1'!$K$17&lt;&gt;0,'1C TSspéc1'!$C$12="OUI"),'1C TSspéc1'!$K$43/'1C TSspéc1'!$K$17,"")</f>
        <v/>
      </c>
      <c r="X813" s="543" t="str">
        <f>IF(AND('1C TSspéc1'!$K$17&lt;&gt;0,'1C TSspéc1'!$C$12="OUI"),'1C TSspéc1'!$K$44/'1C TSspéc1'!$K$17,"")</f>
        <v/>
      </c>
      <c r="Y813" s="543" t="str">
        <f>IF(AND('1C TSspéc1'!$K$17&lt;&gt;0,'1C TSspéc1'!$C$12="OUI"),'1C TSspéc1'!$K$45/'1C TSspéc1'!$K$17,"")</f>
        <v/>
      </c>
      <c r="Z813" s="543" t="str">
        <f>IF(AND('1C TSspéc1'!$K$17&lt;&gt;0,'1C TSspéc1'!$C$12="OUI"),'1C TSspéc1'!$K$46/'1C TSspéc1'!$K$17,"")</f>
        <v/>
      </c>
      <c r="AA813" s="543" t="str">
        <f>IF(AND('1C TSspéc1'!$K$17&lt;&gt;0,'1C TSspéc1'!$C$12="OUI"),'1C TSspéc1'!$K$47/'1C TSspéc1'!$K$17,"")</f>
        <v/>
      </c>
      <c r="AB813" s="543" t="str">
        <f>IF(AND('1C TSspéc1'!$K$17&lt;&gt;0,'1C TSspéc1'!$C$12="OUI"),'1C TSspéc1'!$K$48/'1C TSspéc1'!$K$17,"")</f>
        <v/>
      </c>
      <c r="AC813" s="543" t="str">
        <f>IF(AND('1C TSspéc1'!$K$17&lt;&gt;0,'1C TSspéc1'!$C$12="OUI"),'1C TSspéc1'!$K$49/'1C TSspéc1'!$K$17,"")</f>
        <v/>
      </c>
      <c r="AD813" s="543" t="str">
        <f>IF(AND('1C TSspéc1'!$K$17&lt;&gt;0,'1C TSspéc1'!$C$12="OUI"),'1C TSspéc1'!$K$50/'1C TSspéc1'!$K$17,"")</f>
        <v/>
      </c>
      <c r="AE813" s="543" t="str">
        <f>IF(AND('1C TSspéc1'!$K$17&lt;&gt;0,'1C TSspéc1'!$C$12="OUI"),'1C TSspéc1'!$K$51/'1C TSspéc1'!$K$17,"")</f>
        <v/>
      </c>
      <c r="AF813" s="543" t="str">
        <f>IF(AND('1C TSspéc1'!$K$17&lt;&gt;0,'1C TSspéc1'!$C$12="OUI"),'1C TSspéc1'!$K$52/'1C TSspéc1'!$K$17,"")</f>
        <v/>
      </c>
      <c r="AG813" s="543" t="str">
        <f>IF(AND('1C TSspéc1'!$K$17&lt;&gt;0,'1C TSspéc1'!$C$12="OUI"),'1C TSspéc1'!$K$53/'1C TSspéc1'!$K$17,"")</f>
        <v/>
      </c>
      <c r="AH813" s="543" t="str">
        <f>IF(AND('1C TSspéc1'!$K$17&lt;&gt;0,'1C TSspéc1'!$C$12="OUI"),'1C TSspéc1'!$K$54/'1C TSspéc1'!$K$17,"")</f>
        <v/>
      </c>
      <c r="AI813" s="543" t="str">
        <f>IF(AND('1C TSspéc1'!$K$17&lt;&gt;0,'1C TSspéc1'!$C$12="OUI"),'1C TSspéc1'!$K$55/'1C TSspéc1'!$K$17,"")</f>
        <v/>
      </c>
      <c r="AJ813" s="543" t="str">
        <f>IF(AND('1C TSspéc1'!$K$17&lt;&gt;0,'1C TSspéc1'!$C$12="OUI"),'1C TSspéc1'!$K$56/'1C TSspéc1'!$K$17,"")</f>
        <v/>
      </c>
      <c r="AK813" s="543" t="str">
        <f>IF(AND('1C TSspéc1'!$K$17&lt;&gt;0,'1C TSspéc1'!$C$12="OUI"),'1C TSspéc1'!$K$57/'1C TSspéc1'!$K$17,"")</f>
        <v/>
      </c>
      <c r="AL813" s="73">
        <f>IF(AND('1C TSspéc1'!$K$17&lt;&gt;0,'1C TSspéc1'!$C$12="OUI"),N813+AK813,N813)</f>
        <v>0</v>
      </c>
      <c r="AM813" s="417">
        <f t="shared" si="260"/>
        <v>0</v>
      </c>
      <c r="AN813" s="417">
        <f t="shared" si="261"/>
        <v>0</v>
      </c>
      <c r="AO813" s="418" t="str">
        <f>IF(AND('1C TSspéc1'!$K$17&lt;&gt;0,'1C TSspéc1'!$K$30&lt;&gt;0),AM813+AN813,"")</f>
        <v/>
      </c>
      <c r="AP813" s="573" t="str">
        <f>IF(AND('1C TSspéc1'!$K$17&lt;&gt;0,'1C TSspéc1'!$K$30&lt;&gt;0),AM813-AR813,"")</f>
        <v/>
      </c>
      <c r="AQ813" s="584">
        <f t="shared" si="262"/>
        <v>0</v>
      </c>
      <c r="AR813" s="596"/>
      <c r="AS813" s="102"/>
      <c r="AT813" s="209" t="str">
        <f>IF(('1C TSspéc1'!K$17*FICHE!$C$14&lt;J813),"Forfait limité à "&amp;FICHE!$C$14&amp;"€/jour","")</f>
        <v/>
      </c>
      <c r="AU813" s="592"/>
    </row>
    <row r="814" spans="1:52" ht="13.9" customHeight="1">
      <c r="A814" s="309"/>
      <c r="B814" s="338"/>
      <c r="C814" s="971" t="str">
        <f>IF('1C TSspéc1'!L$17&lt;&gt;0,'1C TSspéc1'!$B$12,"")</f>
        <v/>
      </c>
      <c r="D814" s="972"/>
      <c r="E814" s="973"/>
      <c r="F814" s="93">
        <f>IF(AND($C814='1C TSspéc1'!$B$12,'1C TSspéc1'!$B$16="spécifiques",'1C TSspéc1'!$L$17&lt;&gt;""),'1C TSspéc1'!$L$21,"")</f>
        <v>0</v>
      </c>
      <c r="G814" s="235"/>
      <c r="H814" s="745">
        <v>0.21</v>
      </c>
      <c r="I814" s="747">
        <v>1</v>
      </c>
      <c r="J814" s="316"/>
      <c r="K814" s="680">
        <f t="shared" si="259"/>
        <v>0</v>
      </c>
      <c r="L814" s="556">
        <f>IF(OR('1C TSspéc1'!$B$12="",'1C TSspéc1'!L$30=0),0,IF(AND('1C TSspéc1'!$B$12&lt;&gt;"",$K$2="Pôle",'1C TSspéc1'!$C$12="OUI"),(('1C TSspéc1'!L$22+'1C TSspéc1'!L$23+'1C TSspéc1'!L$24+'1C TSspéc1'!L$25+'1C TSspéc1'!L$29)/'1C TSspéc1'!L$17),IF(AND('1C TSspéc1'!$B$12&lt;&gt;"",$K$2="Pôle",'1C TSspéc1'!$C$12="NON"),(('1C TSspéc1'!L$22+'1C TSspéc1'!L$23+'1C TSspéc1'!L$24+'1C TSspéc1'!L$25+'1C TSspéc1'!L$29)/'1C TSspéc1'!L$30),IF(AND('1C TSspéc1'!$B$12&lt;&gt;"",$K$2&lt;&gt;"Pôle",'1C TSspéc1'!$C$12="OUI"),(('1C TSspéc1'!L$22+'1C TSspéc1'!L$23+'1C TSspéc1'!L$24+'1C TSspéc1'!L$25+'1C TSspéc1'!L$26+'1C TSspéc1'!L$27+'1C TSspéc1'!L$28+'1C TSspéc1'!L$29)/'1C TSspéc1'!L$17),IF(AND('1C TSspéc1'!$B$12&lt;&gt;"",$K$2&lt;&gt;"Pôle",'1C TSspéc1'!$C$12="NON"),(('1C TSspéc1'!L$22+'1C TSspéc1'!L$23+'1C TSspéc1'!L$24+'1C TSspéc1'!L$25+'1C TSspéc1'!L$26+'1C TSspéc1'!L$27+'1C TSspéc1'!L$28+'1C TSspéc1'!L$29)/'1C TSspéc1'!L$30))))))</f>
        <v>0</v>
      </c>
      <c r="M814" s="556">
        <f>IF(OR('1C TSspéc1'!$B$12="",'1C TSspéc1'!L$30=0),0,IF(AND('1C TSspéc1'!$B$12&lt;&gt;"",$K$2="Pôle",'1C TSspéc1'!$C$12="OUI"),(('1C TSspéc1'!L$26+'1C TSspéc1'!L$27+'1C TSspéc1'!L$28)/'1C TSspéc1'!L$17),IF(AND('1C TSspéc1'!$B$12&lt;&gt;"",$K$2="Pôle",'1C TSspéc1'!$C$12="NON"),(('1C TSspéc1'!L$26+'1C TSspéc1'!L$27+'1C TSspéc1'!L$28)/'1C TSspéc1'!L$30),IF(AND('1C TSspéc1'!$B$12&lt;&gt;"",$K$2&lt;&gt;"Pôle"),0))))</f>
        <v>0</v>
      </c>
      <c r="N814" s="557">
        <f>IF(AND('1C TSspéc1'!$B$12&lt;&gt;0,'1C TSspéc1'!$L$30&lt;&gt;0),L814+M814,0)</f>
        <v>0</v>
      </c>
      <c r="O814" s="542" t="str">
        <f>IF(AND('1C TSspéc1'!$L$17&lt;&gt;0,'1C TSspéc1'!$C$12="OUI"),'1C TSspéc1'!$L$35/'1C TSspéc1'!$L$17,"")</f>
        <v/>
      </c>
      <c r="P814" s="543" t="str">
        <f>IF(AND('1C TSspéc1'!$L$17&lt;&gt;0,'1C TSspéc1'!$C$12="OUI"),'1C TSspéc1'!$L$36/'1C TSspéc1'!$L$17,"")</f>
        <v/>
      </c>
      <c r="Q814" s="543" t="str">
        <f>IF(AND('1C TSspéc1'!$L$17&lt;&gt;0,'1C TSspéc1'!$C$12="OUI"),'1C TSspéc1'!$L$37/'1C TSspéc1'!$L$17,"")</f>
        <v/>
      </c>
      <c r="R814" s="543" t="str">
        <f>IF(AND('1C TSspéc1'!$L$17&lt;&gt;0,'1C TSspéc1'!$C$12="OUI"),'1C TSspéc1'!$L$38/'1C TSspéc1'!$L$17,"")</f>
        <v/>
      </c>
      <c r="S814" s="543" t="str">
        <f>IF(AND('1C TSspéc1'!$L$17&lt;&gt;0,'1C TSspéc1'!$C$12="OUI"),'1C TSspéc1'!$L$39/'1C TSspéc1'!$L$17,"")</f>
        <v/>
      </c>
      <c r="T814" s="543" t="str">
        <f>IF(AND('1C TSspéc1'!$L$17&lt;&gt;0,'1C TSspéc1'!$C$12="OUI"),'1C TSspéc1'!$L$40/'1C TSspéc1'!$L$17,"")</f>
        <v/>
      </c>
      <c r="U814" s="543" t="str">
        <f>IF(AND('1C TSspéc1'!$L$17&lt;&gt;0,'1C TSspéc1'!$C$12="OUI"),'1C TSspéc1'!$L$41/'1C TSspéc1'!$L$17,"")</f>
        <v/>
      </c>
      <c r="V814" s="543" t="str">
        <f>IF(AND('1C TSspéc1'!$L$17&lt;&gt;0,'1C TSspéc1'!$C$12="OUI"),'1C TSspéc1'!$L$42/'1C TSspéc1'!$L$17,"")</f>
        <v/>
      </c>
      <c r="W814" s="543" t="str">
        <f>IF(AND('1C TSspéc1'!$L$17&lt;&gt;0,'1C TSspéc1'!$C$12="OUI"),'1C TSspéc1'!$L$43/'1C TSspéc1'!$L$17,"")</f>
        <v/>
      </c>
      <c r="X814" s="543" t="str">
        <f>IF(AND('1C TSspéc1'!$L$17&lt;&gt;0,'1C TSspéc1'!$C$12="OUI"),'1C TSspéc1'!$L$44/'1C TSspéc1'!$L$17,"")</f>
        <v/>
      </c>
      <c r="Y814" s="543" t="str">
        <f>IF(AND('1C TSspéc1'!$L$17&lt;&gt;0,'1C TSspéc1'!$C$12="OUI"),'1C TSspéc1'!$L$45/'1C TSspéc1'!$L$17,"")</f>
        <v/>
      </c>
      <c r="Z814" s="543" t="str">
        <f>IF(AND('1C TSspéc1'!$L$17&lt;&gt;0,'1C TSspéc1'!$C$12="OUI"),'1C TSspéc1'!$L$46/'1C TSspéc1'!$L$17,"")</f>
        <v/>
      </c>
      <c r="AA814" s="543" t="str">
        <f>IF(AND('1C TSspéc1'!$L$17&lt;&gt;0,'1C TSspéc1'!$C$12="OUI"),'1C TSspéc1'!$L$47/'1C TSspéc1'!$L$17,"")</f>
        <v/>
      </c>
      <c r="AB814" s="543" t="str">
        <f>IF(AND('1C TSspéc1'!$L$17&lt;&gt;0,'1C TSspéc1'!$C$12="OUI"),'1C TSspéc1'!$L$48/'1C TSspéc1'!$L$17,"")</f>
        <v/>
      </c>
      <c r="AC814" s="543" t="str">
        <f>IF(AND('1C TSspéc1'!$L$17&lt;&gt;0,'1C TSspéc1'!$C$12="OUI"),'1C TSspéc1'!$L$49/'1C TSspéc1'!$L$17,"")</f>
        <v/>
      </c>
      <c r="AD814" s="543" t="str">
        <f>IF(AND('1C TSspéc1'!$L$17&lt;&gt;0,'1C TSspéc1'!$C$12="OUI"),'1C TSspéc1'!$L$50/'1C TSspéc1'!$L$17,"")</f>
        <v/>
      </c>
      <c r="AE814" s="543" t="str">
        <f>IF(AND('1C TSspéc1'!$L$17&lt;&gt;0,'1C TSspéc1'!$C$12="OUI"),'1C TSspéc1'!$L$51/'1C TSspéc1'!$L$17,"")</f>
        <v/>
      </c>
      <c r="AF814" s="543" t="str">
        <f>IF(AND('1C TSspéc1'!$L$17&lt;&gt;0,'1C TSspéc1'!$C$12="OUI"),'1C TSspéc1'!$L$52/'1C TSspéc1'!$L$17,"")</f>
        <v/>
      </c>
      <c r="AG814" s="543" t="str">
        <f>IF(AND('1C TSspéc1'!$L$17&lt;&gt;0,'1C TSspéc1'!$C$12="OUI"),'1C TSspéc1'!$L$53/'1C TSspéc1'!$L$17,"")</f>
        <v/>
      </c>
      <c r="AH814" s="543" t="str">
        <f>IF(AND('1C TSspéc1'!$L$17&lt;&gt;0,'1C TSspéc1'!$C$12="OUI"),'1C TSspéc1'!$L$54/'1C TSspéc1'!$L$17,"")</f>
        <v/>
      </c>
      <c r="AI814" s="543" t="str">
        <f>IF(AND('1C TSspéc1'!$L$17&lt;&gt;0,'1C TSspéc1'!$C$12="OUI"),'1C TSspéc1'!$L$55/'1C TSspéc1'!$L$17,"")</f>
        <v/>
      </c>
      <c r="AJ814" s="543" t="str">
        <f>IF(AND('1C TSspéc1'!$L$17&lt;&gt;0,'1C TSspéc1'!$C$12="OUI"),'1C TSspéc1'!$L$56/'1C TSspéc1'!$L$17,"")</f>
        <v/>
      </c>
      <c r="AK814" s="543" t="str">
        <f>IF(AND('1C TSspéc1'!$L$17&lt;&gt;0,'1C TSspéc1'!$C$12="OUI"),'1C TSspéc1'!$L$57/'1C TSspéc1'!$L$17,"")</f>
        <v/>
      </c>
      <c r="AL814" s="73">
        <f>IF(AND('1C TSspéc1'!$L$17&lt;&gt;0,'1C TSspéc1'!$C$12="OUI"),N814+AK814,N814)</f>
        <v>0</v>
      </c>
      <c r="AM814" s="417">
        <f t="shared" si="260"/>
        <v>0</v>
      </c>
      <c r="AN814" s="417">
        <f t="shared" si="261"/>
        <v>0</v>
      </c>
      <c r="AO814" s="418" t="str">
        <f>IF(AND('1C TSspéc1'!$L$17&lt;&gt;0,'1C TSspéc1'!$L$30&lt;&gt;0),AM814+AN814,"")</f>
        <v/>
      </c>
      <c r="AP814" s="573" t="str">
        <f>IF(AND('1C TSspéc1'!$L$17&lt;&gt;0,'1C TSspéc1'!$L$30&lt;&gt;0),AM814-AR814,"")</f>
        <v/>
      </c>
      <c r="AQ814" s="584">
        <f t="shared" si="262"/>
        <v>0</v>
      </c>
      <c r="AR814" s="596"/>
      <c r="AS814" s="102"/>
      <c r="AT814" s="209" t="str">
        <f>IF(('1C TSspéc1'!L$17*FICHE!$C$14&lt;J814),"Forfait limité à "&amp;FICHE!$C$14&amp;"€/jour","")</f>
        <v/>
      </c>
      <c r="AU814" s="592"/>
    </row>
    <row r="815" spans="1:52" ht="13.9" customHeight="1">
      <c r="A815" s="309"/>
      <c r="B815" s="338"/>
      <c r="C815" s="971" t="str">
        <f>IF('1C TSspéc1'!M$17&lt;&gt;0,'1C TSspéc1'!$B$12,"")</f>
        <v/>
      </c>
      <c r="D815" s="972"/>
      <c r="E815" s="973"/>
      <c r="F815" s="93">
        <f>IF(AND($C815='1C TSspéc1'!$B$12,'1C TSspéc1'!$B$16="spécifiques",'1C TSspéc1'!$M$17&lt;&gt;""),'1C TSspéc1'!$M$21,"")</f>
        <v>0</v>
      </c>
      <c r="G815" s="235"/>
      <c r="H815" s="745">
        <v>0.21</v>
      </c>
      <c r="I815" s="747">
        <v>1</v>
      </c>
      <c r="J815" s="316"/>
      <c r="K815" s="680">
        <f t="shared" si="259"/>
        <v>0</v>
      </c>
      <c r="L815" s="556">
        <f>IF(OR('1C TSspéc1'!$B$12="",'1C TSspéc1'!M$30=0),0,IF(AND('1C TSspéc1'!$B$12&lt;&gt;"",$K$2="Pôle",'1C TSspéc1'!$C$12="OUI"),(('1C TSspéc1'!M$22+'1C TSspéc1'!M$23+'1C TSspéc1'!M$24+'1C TSspéc1'!M$25+'1C TSspéc1'!M$29)/'1C TSspéc1'!M$17),IF(AND('1C TSspéc1'!$B$12&lt;&gt;"",$K$2="Pôle",'1C TSspéc1'!$C$12="NON"),(('1C TSspéc1'!M$22+'1C TSspéc1'!M$23+'1C TSspéc1'!M$24+'1C TSspéc1'!M$25+'1C TSspéc1'!M$29)/'1C TSspéc1'!M$30),IF(AND('1C TSspéc1'!$B$12&lt;&gt;"",$K$2&lt;&gt;"Pôle",'1C TSspéc1'!$C$12="OUI"),(('1C TSspéc1'!M$22+'1C TSspéc1'!M$23+'1C TSspéc1'!M$24+'1C TSspéc1'!M$25+'1C TSspéc1'!M$26+'1C TSspéc1'!M$27+'1C TSspéc1'!M$28+'1C TSspéc1'!M$29)/'1C TSspéc1'!M$17),IF(AND('1C TSspéc1'!$B$12&lt;&gt;"",$K$2&lt;&gt;"Pôle",'1C TSspéc1'!$C$12="NON"),(('1C TSspéc1'!M$22+'1C TSspéc1'!M$23+'1C TSspéc1'!M$24+'1C TSspéc1'!M$25+'1C TSspéc1'!M$26+'1C TSspéc1'!M$27+'1C TSspéc1'!M$28+'1C TSspéc1'!M$29)/'1C TSspéc1'!M$30))))))</f>
        <v>0</v>
      </c>
      <c r="M815" s="556">
        <f>IF(OR('1C TSspéc1'!$B$12="",'1C TSspéc1'!M$30=0),0,IF(AND('1C TSspéc1'!$B$12&lt;&gt;"",$K$2="Pôle",'1C TSspéc1'!$C$12="OUI"),(('1C TSspéc1'!M$26+'1C TSspéc1'!M$27+'1C TSspéc1'!M$28)/'1C TSspéc1'!M$17),IF(AND('1C TSspéc1'!$B$12&lt;&gt;"",$K$2="Pôle",'1C TSspéc1'!$C$12="NON"),(('1C TSspéc1'!M$26+'1C TSspéc1'!M$27+'1C TSspéc1'!M$28)/'1C TSspéc1'!M$30),IF(AND('1C TSspéc1'!$B$12&lt;&gt;"",$K$2&lt;&gt;"Pôle"),0))))</f>
        <v>0</v>
      </c>
      <c r="N815" s="557">
        <f>IF(AND('1C TSspéc1'!$B$12&lt;&gt;0,'1C TSspéc1'!$M$30&lt;&gt;0),L815+M815,0)</f>
        <v>0</v>
      </c>
      <c r="O815" s="542" t="str">
        <f>IF(AND('1C TSspéc1'!$M$17&lt;&gt;0,'1C TSspéc1'!$C$12="OUI"),'1C TSspéc1'!$M$35/'1C TSspéc1'!$M$17,"")</f>
        <v/>
      </c>
      <c r="P815" s="543" t="str">
        <f>IF(AND('1C TSspéc1'!$M$17&lt;&gt;0,'1C TSspéc1'!$C$12="OUI"),'1C TSspéc1'!$M$36/'1C TSspéc1'!$M$17,"")</f>
        <v/>
      </c>
      <c r="Q815" s="543" t="str">
        <f>IF(AND('1C TSspéc1'!$M$17&lt;&gt;0,'1C TSspéc1'!$C$12="OUI"),'1C TSspéc1'!$M$37/'1C TSspéc1'!$M$17,"")</f>
        <v/>
      </c>
      <c r="R815" s="543" t="str">
        <f>IF(AND('1C TSspéc1'!$M$17&lt;&gt;0,'1C TSspéc1'!$C$12="OUI"),'1C TSspéc1'!$M$38/'1C TSspéc1'!$M$17,"")</f>
        <v/>
      </c>
      <c r="S815" s="543" t="str">
        <f>IF(AND('1C TSspéc1'!$M$17&lt;&gt;0,'1C TSspéc1'!$C$12="OUI"),'1C TSspéc1'!$M$39/'1C TSspéc1'!$M$17,"")</f>
        <v/>
      </c>
      <c r="T815" s="543" t="str">
        <f>IF(AND('1C TSspéc1'!$M$17&lt;&gt;0,'1C TSspéc1'!$C$12="OUI"),'1C TSspéc1'!$M$40/'1C TSspéc1'!$M$17,"")</f>
        <v/>
      </c>
      <c r="U815" s="543" t="str">
        <f>IF(AND('1C TSspéc1'!$M$17&lt;&gt;0,'1C TSspéc1'!$C$12="OUI"),'1C TSspéc1'!$M$41/'1C TSspéc1'!$M$17,"")</f>
        <v/>
      </c>
      <c r="V815" s="543" t="str">
        <f>IF(AND('1C TSspéc1'!$M$17&lt;&gt;0,'1C TSspéc1'!$C$12="OUI"),'1C TSspéc1'!$M$42/'1C TSspéc1'!$M$17,"")</f>
        <v/>
      </c>
      <c r="W815" s="543" t="str">
        <f>IF(AND('1C TSspéc1'!$M$17&lt;&gt;0,'1C TSspéc1'!$C$12="OUI"),'1C TSspéc1'!$M$43/'1C TSspéc1'!$M$17,"")</f>
        <v/>
      </c>
      <c r="X815" s="543" t="str">
        <f>IF(AND('1C TSspéc1'!$M$17&lt;&gt;0,'1C TSspéc1'!$C$12="OUI"),'1C TSspéc1'!$M$44/'1C TSspéc1'!$M$17,"")</f>
        <v/>
      </c>
      <c r="Y815" s="543" t="str">
        <f>IF(AND('1C TSspéc1'!$M$17&lt;&gt;0,'1C TSspéc1'!$C$12="OUI"),'1C TSspéc1'!$M$45/'1C TSspéc1'!$M$17,"")</f>
        <v/>
      </c>
      <c r="Z815" s="543" t="str">
        <f>IF(AND('1C TSspéc1'!$M$17&lt;&gt;0,'1C TSspéc1'!$C$12="OUI"),'1C TSspéc1'!$M$46/'1C TSspéc1'!$M$17,"")</f>
        <v/>
      </c>
      <c r="AA815" s="543" t="str">
        <f>IF(AND('1C TSspéc1'!$M$17&lt;&gt;0,'1C TSspéc1'!$C$12="OUI"),'1C TSspéc1'!$M$47/'1C TSspéc1'!$M$17,"")</f>
        <v/>
      </c>
      <c r="AB815" s="543" t="str">
        <f>IF(AND('1C TSspéc1'!$M$17&lt;&gt;0,'1C TSspéc1'!$C$12="OUI"),'1C TSspéc1'!$M$48/'1C TSspéc1'!$M$17,"")</f>
        <v/>
      </c>
      <c r="AC815" s="543" t="str">
        <f>IF(AND('1C TSspéc1'!$M$17&lt;&gt;0,'1C TSspéc1'!$C$12="OUI"),'1C TSspéc1'!$M$49/'1C TSspéc1'!$M$17,"")</f>
        <v/>
      </c>
      <c r="AD815" s="543" t="str">
        <f>IF(AND('1C TSspéc1'!$M$17&lt;&gt;0,'1C TSspéc1'!$C$12="OUI"),'1C TSspéc1'!$M$50/'1C TSspéc1'!$M$17,"")</f>
        <v/>
      </c>
      <c r="AE815" s="543" t="str">
        <f>IF(AND('1C TSspéc1'!$M$17&lt;&gt;0,'1C TSspéc1'!$C$12="OUI"),'1C TSspéc1'!$M$51/'1C TSspéc1'!$M$17,"")</f>
        <v/>
      </c>
      <c r="AF815" s="543" t="str">
        <f>IF(AND('1C TSspéc1'!$M$17&lt;&gt;0,'1C TSspéc1'!$C$12="OUI"),'1C TSspéc1'!$M$52/'1C TSspéc1'!$M$17,"")</f>
        <v/>
      </c>
      <c r="AG815" s="543" t="str">
        <f>IF(AND('1C TSspéc1'!$M$17&lt;&gt;0,'1C TSspéc1'!$C$12="OUI"),'1C TSspéc1'!$M$53/'1C TSspéc1'!$M$17,"")</f>
        <v/>
      </c>
      <c r="AH815" s="543" t="str">
        <f>IF(AND('1C TSspéc1'!$M$17&lt;&gt;0,'1C TSspéc1'!$C$12="OUI"),'1C TSspéc1'!$M$54/'1C TSspéc1'!$M$17,"")</f>
        <v/>
      </c>
      <c r="AI815" s="543" t="str">
        <f>IF(AND('1C TSspéc1'!$M$17&lt;&gt;0,'1C TSspéc1'!$C$12="OUI"),'1C TSspéc1'!$M$55/'1C TSspéc1'!$M$17,"")</f>
        <v/>
      </c>
      <c r="AJ815" s="543" t="str">
        <f>IF(AND('1C TSspéc1'!$M$17&lt;&gt;0,'1C TSspéc1'!$C$12="OUI"),'1C TSspéc1'!$M$56/'1C TSspéc1'!$M$17,"")</f>
        <v/>
      </c>
      <c r="AK815" s="543" t="str">
        <f>IF(AND('1C TSspéc1'!$M$17&lt;&gt;0,'1C TSspéc1'!$C$12="OUI"),'1C TSspéc1'!$M$57/'1C TSspéc1'!$M$17,"")</f>
        <v/>
      </c>
      <c r="AL815" s="73">
        <f>IF(AND('1C TSspéc1'!$M$17&lt;&gt;0,'1C TSspéc1'!$C$12="OUI"),N815+AK815,N815)</f>
        <v>0</v>
      </c>
      <c r="AM815" s="417">
        <f t="shared" si="260"/>
        <v>0</v>
      </c>
      <c r="AN815" s="417">
        <f t="shared" si="261"/>
        <v>0</v>
      </c>
      <c r="AO815" s="418" t="str">
        <f>IF(AND('1C TSspéc1'!$M$17&lt;&gt;0,'1C TSspéc1'!$M$30&lt;&gt;0),AM815+AN815,"")</f>
        <v/>
      </c>
      <c r="AP815" s="573" t="str">
        <f>IF(AND('1C TSspéc1'!$M$17&lt;&gt;0,'1C TSspéc1'!$M$30&lt;&gt;0),AM815-AR815,"")</f>
        <v/>
      </c>
      <c r="AQ815" s="584">
        <f t="shared" si="262"/>
        <v>0</v>
      </c>
      <c r="AR815" s="596"/>
      <c r="AS815" s="102"/>
      <c r="AT815" s="209" t="str">
        <f>IF(('1C TSspéc1'!M$17*FICHE!$C$14&lt;J815),"Forfait limité à "&amp;FICHE!$C$14&amp;"€/jour","")</f>
        <v/>
      </c>
      <c r="AU815" s="592"/>
    </row>
    <row r="816" spans="1:52" s="767" customFormat="1" ht="13.9" customHeight="1">
      <c r="A816" s="307"/>
      <c r="B816" s="351"/>
      <c r="C816" s="971" t="str">
        <f>IF('1C TSspéc1'!N$17&lt;&gt;0,'1C TSspéc1'!$B$12,"")</f>
        <v/>
      </c>
      <c r="D816" s="972"/>
      <c r="E816" s="973"/>
      <c r="F816" s="93">
        <f>IF(AND($C816='1C TSspéc1'!$B$12,'1C TSspéc1'!$B$16="spécifiques",'1C TSspéc1'!$N$17&lt;&gt;""),'1C TSspéc1'!$N$21,"")</f>
        <v>0</v>
      </c>
      <c r="G816" s="842"/>
      <c r="H816" s="745">
        <v>0.21</v>
      </c>
      <c r="I816" s="747">
        <v>1</v>
      </c>
      <c r="J816" s="312"/>
      <c r="K816" s="680">
        <f t="shared" si="259"/>
        <v>0</v>
      </c>
      <c r="L816" s="556">
        <f>IF(OR('1C TSspéc1'!$B$12="",'1C TSspéc1'!N$30=0),0,IF(AND('1C TSspéc1'!$B$12&lt;&gt;"",$K$2="Pôle",'1C TSspéc1'!$C$12="OUI"),(('1C TSspéc1'!N$22+'1C TSspéc1'!N$23+'1C TSspéc1'!N$24+'1C TSspéc1'!N$25+'1C TSspéc1'!N$29)/'1C TSspéc1'!N$17),IF(AND('1C TSspéc1'!$B$12&lt;&gt;"",$K$2="Pôle",'1C TSspéc1'!$C$12="NON"),(('1C TSspéc1'!N$22+'1C TSspéc1'!N$23+'1C TSspéc1'!N$24+'1C TSspéc1'!N$25+'1C TSspéc1'!N$29)/'1C TSspéc1'!N$30),IF(AND('1C TSspéc1'!$B$12&lt;&gt;"",$K$2&lt;&gt;"Pôle",'1C TSspéc1'!$C$12="OUI"),(('1C TSspéc1'!N$22+'1C TSspéc1'!N$23+'1C TSspéc1'!N$24+'1C TSspéc1'!N$25+'1C TSspéc1'!N$26+'1C TSspéc1'!N$27+'1C TSspéc1'!N$28+'1C TSspéc1'!N$29)/'1C TSspéc1'!N$17),IF(AND('1C TSspéc1'!$B$12&lt;&gt;"",$K$2&lt;&gt;"Pôle",'1C TSspéc1'!$C$12="NON"),(('1C TSspéc1'!N$22+'1C TSspéc1'!N$23+'1C TSspéc1'!N$24+'1C TSspéc1'!N$25+'1C TSspéc1'!N$26+'1C TSspéc1'!N$27+'1C TSspéc1'!N$28+'1C TSspéc1'!N$29)/'1C TSspéc1'!N$30))))))</f>
        <v>0</v>
      </c>
      <c r="M816" s="556">
        <f>IF(OR('1C TSspéc1'!$B$12="",'1C TSspéc1'!N$30=0),0,IF(AND('1C TSspéc1'!$B$12&lt;&gt;"",$K$2="Pôle",'1C TSspéc1'!$C$12="OUI"),(('1C TSspéc1'!N$26+'1C TSspéc1'!N$27+'1C TSspéc1'!N$28)/'1C TSspéc1'!N$17),IF(AND('1C TSspéc1'!$B$12&lt;&gt;"",$K$2="Pôle",'1C TSspéc1'!$C$12="NON"),(('1C TSspéc1'!N$26+'1C TSspéc1'!N$27+'1C TSspéc1'!N$28)/'1C TSspéc1'!N$30),IF(AND('1C TSspéc1'!$B$12&lt;&gt;"",$K$2&lt;&gt;"Pôle"),0))))</f>
        <v>0</v>
      </c>
      <c r="N816" s="557">
        <f>IF(AND('1C TSspéc1'!$B$12&lt;&gt;0,'1C TSspéc1'!$N$30&lt;&gt;0),L816+M816,0)</f>
        <v>0</v>
      </c>
      <c r="O816" s="893" t="str">
        <f>IF(AND('1C TSspéc1'!$N$17&lt;&gt;0,'1C TSspéc1'!$C$12="OUI"),'1C TSspéc1'!$N$35/'1C TSspéc1'!$N$17,"")</f>
        <v/>
      </c>
      <c r="P816" s="543" t="str">
        <f>IF(AND('1C TSspéc1'!$N$17&lt;&gt;0,'1C TSspéc1'!$C$12="OUI"),'1C TSspéc1'!$N$36/'1C TSspéc1'!$N$17,"")</f>
        <v/>
      </c>
      <c r="Q816" s="543" t="str">
        <f>IF(AND('1C TSspéc1'!$N$17&lt;&gt;0,'1C TSspéc1'!$C$12="OUI"),'1C TSspéc1'!$N$37/'1C TSspéc1'!$N$17,"")</f>
        <v/>
      </c>
      <c r="R816" s="543" t="str">
        <f>IF(AND('1C TSspéc1'!$N$17&lt;&gt;0,'1C TSspéc1'!$C$12="OUI"),'1C TSspéc1'!$N$38/'1C TSspéc1'!$N$17,"")</f>
        <v/>
      </c>
      <c r="S816" s="543" t="str">
        <f>IF(AND('1C TSspéc1'!$N$17&lt;&gt;0,'1C TSspéc1'!$C$12="OUI"),'1C TSspéc1'!$N$39/'1C TSspéc1'!$N$17,"")</f>
        <v/>
      </c>
      <c r="T816" s="543" t="str">
        <f>IF(AND('1C TSspéc1'!$N$17&lt;&gt;0,'1C TSspéc1'!$C$12="OUI"),'1C TSspéc1'!$N$40/'1C TSspéc1'!$N$17,"")</f>
        <v/>
      </c>
      <c r="U816" s="543" t="str">
        <f>IF(AND('1C TSspéc1'!$N$17&lt;&gt;0,'1C TSspéc1'!$C$12="OUI"),'1C TSspéc1'!$N$41/'1C TSspéc1'!$N$17,"")</f>
        <v/>
      </c>
      <c r="V816" s="543" t="str">
        <f>IF(AND('1C TSspéc1'!$N$17&lt;&gt;0,'1C TSspéc1'!$C$12="OUI"),'1C TSspéc1'!$N$42/'1C TSspéc1'!$N$17,"")</f>
        <v/>
      </c>
      <c r="W816" s="543" t="str">
        <f>IF(AND('1C TSspéc1'!$N$17&lt;&gt;0,'1C TSspéc1'!$C$12="OUI"),'1C TSspéc1'!$N$43/'1C TSspéc1'!$N$17,"")</f>
        <v/>
      </c>
      <c r="X816" s="543" t="str">
        <f>IF(AND('1C TSspéc1'!$N$17&lt;&gt;0,'1C TSspéc1'!$C$12="OUI"),'1C TSspéc1'!$N$44/'1C TSspéc1'!$N$17,"")</f>
        <v/>
      </c>
      <c r="Y816" s="543" t="str">
        <f>IF(AND('1C TSspéc1'!$N$17&lt;&gt;0,'1C TSspéc1'!$C$12="OUI"),'1C TSspéc1'!$N$45/'1C TSspéc1'!$N$17,"")</f>
        <v/>
      </c>
      <c r="Z816" s="543" t="str">
        <f>IF(AND('1C TSspéc1'!$N$17&lt;&gt;0,'1C TSspéc1'!$C$12="OUI"),'1C TSspéc1'!$N$46/'1C TSspéc1'!$N$17,"")</f>
        <v/>
      </c>
      <c r="AA816" s="543" t="str">
        <f>IF(AND('1C TSspéc1'!$N$17&lt;&gt;0,'1C TSspéc1'!$C$12="OUI"),'1C TSspéc1'!$N$47/'1C TSspéc1'!$N$17,"")</f>
        <v/>
      </c>
      <c r="AB816" s="543" t="str">
        <f>IF(AND('1C TSspéc1'!$N$17&lt;&gt;0,'1C TSspéc1'!$C$12="OUI"),'1C TSspéc1'!$N$48/'1C TSspéc1'!$N$17,"")</f>
        <v/>
      </c>
      <c r="AC816" s="543" t="str">
        <f>IF(AND('1C TSspéc1'!$N$17&lt;&gt;0,'1C TSspéc1'!$C$12="OUI"),'1C TSspéc1'!$N$49/'1C TSspéc1'!$N$17,"")</f>
        <v/>
      </c>
      <c r="AD816" s="543" t="str">
        <f>IF(AND('1C TSspéc1'!$N$17&lt;&gt;0,'1C TSspéc1'!$C$12="OUI"),'1C TSspéc1'!$N$50/'1C TSspéc1'!$N$17,"")</f>
        <v/>
      </c>
      <c r="AE816" s="543" t="str">
        <f>IF(AND('1C TSspéc1'!$N$17&lt;&gt;0,'1C TSspéc1'!$C$12="OUI"),'1C TSspéc1'!$N$51/'1C TSspéc1'!$N$17,"")</f>
        <v/>
      </c>
      <c r="AF816" s="543" t="str">
        <f>IF(AND('1C TSspéc1'!$N$17&lt;&gt;0,'1C TSspéc1'!$C$12="OUI"),'1C TSspéc1'!$N$52/'1C TSspéc1'!$N$17,"")</f>
        <v/>
      </c>
      <c r="AG816" s="543" t="str">
        <f>IF(AND('1C TSspéc1'!$N$17&lt;&gt;0,'1C TSspéc1'!$C$12="OUI"),'1C TSspéc1'!$N$53/'1C TSspéc1'!$N$17,"")</f>
        <v/>
      </c>
      <c r="AH816" s="543" t="str">
        <f>IF(AND('1C TSspéc1'!$N$17&lt;&gt;0,'1C TSspéc1'!$C$12="OUI"),'1C TSspéc1'!$N$54/'1C TSspéc1'!$N$17,"")</f>
        <v/>
      </c>
      <c r="AI816" s="543" t="str">
        <f>IF(AND('1C TSspéc1'!$N$17&lt;&gt;0,'1C TSspéc1'!$C$12="OUI"),'1C TSspéc1'!$N$55/'1C TSspéc1'!$N$17,"")</f>
        <v/>
      </c>
      <c r="AJ816" s="543" t="str">
        <f>IF(AND('1C TSspéc1'!$N$17&lt;&gt;0,'1C TSspéc1'!$C$12="OUI"),'1C TSspéc1'!$N$56/'1C TSspéc1'!$N$17,"")</f>
        <v/>
      </c>
      <c r="AK816" s="543" t="str">
        <f>IF(AND('1C TSspéc1'!$N$17&lt;&gt;0,'1C TSspéc1'!$C$12="OUI"),'1C TSspéc1'!$N$57/'1C TSspéc1'!$N$17,"")</f>
        <v/>
      </c>
      <c r="AL816" s="72">
        <f>IF(AND('1C TSspéc1'!$N$17&lt;&gt;0,'1C TSspéc1'!$C$12="OUI"),N816+AK816,N816)</f>
        <v>0</v>
      </c>
      <c r="AM816" s="417">
        <f t="shared" si="260"/>
        <v>0</v>
      </c>
      <c r="AN816" s="417">
        <f t="shared" si="261"/>
        <v>0</v>
      </c>
      <c r="AO816" s="418" t="str">
        <f>IF(AND('1C TSspéc1'!$N$17&lt;&gt;0,'1C TSspéc1'!$N$30&lt;&gt;0),AM816+AN816,"")</f>
        <v/>
      </c>
      <c r="AP816" s="573" t="str">
        <f>IF(AND('1C TSspéc1'!$N$17&lt;&gt;0,'1C TSspéc1'!$N$30&lt;&gt;0),AM816-AR816,"")</f>
        <v/>
      </c>
      <c r="AQ816" s="583">
        <f t="shared" si="262"/>
        <v>0</v>
      </c>
      <c r="AR816" s="596"/>
      <c r="AS816" s="102"/>
      <c r="AT816" s="27" t="str">
        <f>IF(('1C TSspéc1'!N$17*FICHE!$C$14&lt;J816),"Forfait limité à "&amp;FICHE!$C$14&amp;"€/jour","")</f>
        <v/>
      </c>
      <c r="AU816" s="592"/>
      <c r="AV816" s="824"/>
      <c r="AW816" s="824"/>
      <c r="AX816" s="824"/>
      <c r="AY816" s="824"/>
      <c r="AZ816" s="824"/>
    </row>
    <row r="817" spans="1:211" ht="13.9" customHeight="1">
      <c r="A817" s="309"/>
      <c r="B817" s="338"/>
      <c r="C817" s="974" t="str">
        <f>IF('1C TSspéc1'!O$17&lt;&gt;0,'1C TSspéc1'!$B$12,"")</f>
        <v/>
      </c>
      <c r="D817" s="975"/>
      <c r="E817" s="976"/>
      <c r="F817" s="828">
        <f>IF(AND($C817='1C TSspéc1'!$B$12,'1C TSspéc1'!$B$16="spécifiques",'1C TSspéc1'!$O$17&lt;&gt;""),'1C TSspéc1'!$O$21,"")</f>
        <v>0</v>
      </c>
      <c r="G817" s="876"/>
      <c r="H817" s="877">
        <v>0.21</v>
      </c>
      <c r="I817" s="878">
        <v>1</v>
      </c>
      <c r="J817" s="885"/>
      <c r="K817" s="829">
        <f t="shared" ref="K817:K840" si="263">J817+(J817*H817)</f>
        <v>0</v>
      </c>
      <c r="L817" s="879">
        <f>IF(OR('1C TSspéc1'!$B$12="",'1C TSspéc1'!O$30=0),0,IF(AND('1C TSspéc1'!$B$12&lt;&gt;"",$K$2="Pôle",'1C TSspéc1'!$C$12="OUI"),(('1C TSspéc1'!O$22+'1C TSspéc1'!O$23+'1C TSspéc1'!O$24+'1C TSspéc1'!O$25+'1C TSspéc1'!O$29)/'1C TSspéc1'!O$17),IF(AND('1C TSspéc1'!$B$12&lt;&gt;"",$K$2="Pôle",'1C TSspéc1'!$C$12="NON"),(('1C TSspéc1'!O$22+'1C TSspéc1'!O$23+'1C TSspéc1'!O$24+'1C TSspéc1'!O$25+'1C TSspéc1'!O$29)/'1C TSspéc1'!O$30),IF(AND('1C TSspéc1'!$B$12&lt;&gt;"",$K$2&lt;&gt;"Pôle",'1C TSspéc1'!$C$12="OUI"),(('1C TSspéc1'!O$22+'1C TSspéc1'!O$23+'1C TSspéc1'!O$24+'1C TSspéc1'!O$25+'1C TSspéc1'!O$26+'1C TSspéc1'!O$27+'1C TSspéc1'!O$28+'1C TSspéc1'!O$29)/'1C TSspéc1'!O$17),IF(AND('1C TSspéc1'!$B$12&lt;&gt;"",$K$2&lt;&gt;"Pôle",'1C TSspéc1'!$C$12="NON"),(('1C TSspéc1'!O$22+'1C TSspéc1'!O$23+'1C TSspéc1'!O$24+'1C TSspéc1'!O$25+'1C TSspéc1'!O$26+'1C TSspéc1'!O$27+'1C TSspéc1'!O$28+'1C TSspéc1'!O$29)/'1C TSspéc1'!O$30))))))</f>
        <v>0</v>
      </c>
      <c r="M817" s="879">
        <f>IF(OR('1C TSspéc1'!$B$12="",'1C TSspéc1'!O$30=0),0,IF(AND('1C TSspéc1'!$B$12&lt;&gt;"",$K$2="Pôle",'1C TSspéc1'!$C$12="OUI"),(('1C TSspéc1'!O$26+'1C TSspéc1'!O$27+'1C TSspéc1'!O$28)/'1C TSspéc1'!O$17),IF(AND('1C TSspéc1'!$B$12&lt;&gt;"",$K$2="Pôle",'1C TSspéc1'!$C$12="NON"),(('1C TSspéc1'!O$26+'1C TSspéc1'!O$27+'1C TSspéc1'!O$28)/'1C TSspéc1'!O$30),IF(AND('1C TSspéc1'!$B$12&lt;&gt;"",$K$2&lt;&gt;"Pôle"),0))))</f>
        <v>0</v>
      </c>
      <c r="N817" s="880">
        <f>IF(AND('1C TSspéc1'!$B$12&lt;&gt;0,'1C TSspéc1'!$O$30&lt;&gt;0),L817+M817,0)</f>
        <v>0</v>
      </c>
      <c r="O817" s="881" t="str">
        <f>IF(AND('1C TSspéc1'!$O$17&lt;&gt;0,'1C TSspéc1'!$C$12="OUI"),'1C TSspéc1'!$O$35/'1C TSspéc1'!$O$17,"")</f>
        <v/>
      </c>
      <c r="P817" s="832" t="str">
        <f>IF(AND('1C TSspéc1'!$O$17&lt;&gt;0,'1C TSspéc1'!$C$12="OUI"),'1C TSspéc1'!$O$36/'1C TSspéc1'!$O$17,"")</f>
        <v/>
      </c>
      <c r="Q817" s="832" t="str">
        <f>IF(AND('1C TSspéc1'!$O$17&lt;&gt;0,'1C TSspéc1'!$C$12="OUI"),'1C TSspéc1'!$O$37/'1C TSspéc1'!$O$17,"")</f>
        <v/>
      </c>
      <c r="R817" s="832" t="str">
        <f>IF(AND('1C TSspéc1'!$O$17&lt;&gt;0,'1C TSspéc1'!$C$12="OUI"),'1C TSspéc1'!$O$38/'1C TSspéc1'!$O$17,"")</f>
        <v/>
      </c>
      <c r="S817" s="832" t="str">
        <f>IF(AND('1C TSspéc1'!$O$17&lt;&gt;0,'1C TSspéc1'!$C$12="OUI"),'1C TSspéc1'!$O$39/'1C TSspéc1'!$O$17,"")</f>
        <v/>
      </c>
      <c r="T817" s="832" t="str">
        <f>IF(AND('1C TSspéc1'!$O$17&lt;&gt;0,'1C TSspéc1'!$C$12="OUI"),'1C TSspéc1'!$O$40/'1C TSspéc1'!$O$17,"")</f>
        <v/>
      </c>
      <c r="U817" s="832" t="str">
        <f>IF(AND('1C TSspéc1'!$O$17&lt;&gt;0,'1C TSspéc1'!$C$12="OUI"),'1C TSspéc1'!$O$41/'1C TSspéc1'!$O$17,"")</f>
        <v/>
      </c>
      <c r="V817" s="832" t="str">
        <f>IF(AND('1C TSspéc1'!$O$17&lt;&gt;0,'1C TSspéc1'!$C$12="OUI"),'1C TSspéc1'!$O$42/'1C TSspéc1'!$O$17,"")</f>
        <v/>
      </c>
      <c r="W817" s="832" t="str">
        <f>IF(AND('1C TSspéc1'!$O$17&lt;&gt;0,'1C TSspéc1'!$C$12="OUI"),'1C TSspéc1'!$O$43/'1C TSspéc1'!$O$17,"")</f>
        <v/>
      </c>
      <c r="X817" s="832" t="str">
        <f>IF(AND('1C TSspéc1'!$O$17&lt;&gt;0,'1C TSspéc1'!$C$12="OUI"),'1C TSspéc1'!$O$44/'1C TSspéc1'!$O$17,"")</f>
        <v/>
      </c>
      <c r="Y817" s="832" t="str">
        <f>IF(AND('1C TSspéc1'!$O$17&lt;&gt;0,'1C TSspéc1'!$C$12="OUI"),'1C TSspéc1'!$O$45/'1C TSspéc1'!$O$17,"")</f>
        <v/>
      </c>
      <c r="Z817" s="832" t="str">
        <f>IF(AND('1C TSspéc1'!$O$17&lt;&gt;0,'1C TSspéc1'!$C$12="OUI"),'1C TSspéc1'!$O$46/'1C TSspéc1'!$O$17,"")</f>
        <v/>
      </c>
      <c r="AA817" s="832" t="str">
        <f>IF(AND('1C TSspéc1'!$O$17&lt;&gt;0,'1C TSspéc1'!$C$12="OUI"),'1C TSspéc1'!$O$47/'1C TSspéc1'!$O$17,"")</f>
        <v/>
      </c>
      <c r="AB817" s="832" t="str">
        <f>IF(AND('1C TSspéc1'!$O$17&lt;&gt;0,'1C TSspéc1'!$C$12="OUI"),'1C TSspéc1'!$O$48/'1C TSspéc1'!$O$17,"")</f>
        <v/>
      </c>
      <c r="AC817" s="832" t="str">
        <f>IF(AND('1C TSspéc1'!$O$17&lt;&gt;0,'1C TSspéc1'!$C$12="OUI"),'1C TSspéc1'!$O$49/'1C TSspéc1'!$O$17,"")</f>
        <v/>
      </c>
      <c r="AD817" s="832" t="str">
        <f>IF(AND('1C TSspéc1'!$O$17&lt;&gt;0,'1C TSspéc1'!$C$12="OUI"),'1C TSspéc1'!$O$50/'1C TSspéc1'!$O$17,"")</f>
        <v/>
      </c>
      <c r="AE817" s="832" t="str">
        <f>IF(AND('1C TSspéc1'!$O$17&lt;&gt;0,'1C TSspéc1'!$C$12="OUI"),'1C TSspéc1'!$O$51/'1C TSspéc1'!$O$17,"")</f>
        <v/>
      </c>
      <c r="AF817" s="832" t="str">
        <f>IF(AND('1C TSspéc1'!$O$17&lt;&gt;0,'1C TSspéc1'!$C$12="OUI"),'1C TSspéc1'!$O$52/'1C TSspéc1'!$O$17,"")</f>
        <v/>
      </c>
      <c r="AG817" s="832" t="str">
        <f>IF(AND('1C TSspéc1'!$O$17&lt;&gt;0,'1C TSspéc1'!$C$12="OUI"),'1C TSspéc1'!$O$53/'1C TSspéc1'!$O$17,"")</f>
        <v/>
      </c>
      <c r="AH817" s="832" t="str">
        <f>IF(AND('1C TSspéc1'!$O$17&lt;&gt;0,'1C TSspéc1'!$C$12="OUI"),'1C TSspéc1'!$O$54/'1C TSspéc1'!$O$17,"")</f>
        <v/>
      </c>
      <c r="AI817" s="832" t="str">
        <f>IF(AND('1C TSspéc1'!$O$17&lt;&gt;0,'1C TSspéc1'!$C$12="OUI"),'1C TSspéc1'!$O$55/'1C TSspéc1'!$O$17,"")</f>
        <v/>
      </c>
      <c r="AJ817" s="832" t="str">
        <f>IF(AND('1C TSspéc1'!$O$17&lt;&gt;0,'1C TSspéc1'!$C$12="OUI"),'1C TSspéc1'!$O$56/'1C TSspéc1'!$O$17,"")</f>
        <v/>
      </c>
      <c r="AK817" s="832" t="str">
        <f>IF(AND('1C TSspéc1'!$O$17&lt;&gt;0,'1C TSspéc1'!$C$12="OUI"),'1C TSspéc1'!$O$57/'1C TSspéc1'!$O$17,"")</f>
        <v/>
      </c>
      <c r="AL817" s="882">
        <f>IF(AND('1C TSspéc1'!$O$17&lt;&gt;0,'1C TSspéc1'!$C$12="OUI"),N817+AK817,N817)</f>
        <v>0</v>
      </c>
      <c r="AM817" s="421">
        <f t="shared" si="260"/>
        <v>0</v>
      </c>
      <c r="AN817" s="421">
        <f t="shared" si="261"/>
        <v>0</v>
      </c>
      <c r="AO817" s="418" t="str">
        <f>IF(AND('1C TSspéc1'!$O$17&lt;&gt;0,'1C TSspéc1'!$O$30&lt;&gt;0),AM817+AN817,"")</f>
        <v/>
      </c>
      <c r="AP817" s="573" t="str">
        <f>IF(AND('1C TSspéc1'!$O$17&lt;&gt;0,'1C TSspéc1'!$O$30&lt;&gt;0),AM817-AR817,"")</f>
        <v/>
      </c>
      <c r="AQ817" s="583">
        <f t="shared" ref="AQ817:AQ826" si="264">IF(M817=0,0,AN817-AS817)</f>
        <v>0</v>
      </c>
      <c r="AR817" s="596"/>
      <c r="AS817" s="208"/>
      <c r="AT817" s="209" t="str">
        <f>IF(('1C TSspéc2'!O$17*FICHE!$C$14&lt;J817),"Forfait limité à "&amp;FICHE!$C$14&amp;"€/jour","")</f>
        <v/>
      </c>
      <c r="AU817" s="591"/>
    </row>
    <row r="818" spans="1:211" ht="13.9" customHeight="1">
      <c r="A818" s="309"/>
      <c r="B818" s="338"/>
      <c r="C818" s="962" t="str">
        <f>IF('1C TSspéc1'!P$17&lt;&gt;0,'1C TSspéc1'!$B$12,"")</f>
        <v/>
      </c>
      <c r="D818" s="963"/>
      <c r="E818" s="964"/>
      <c r="F818" s="211">
        <f>IF(AND($C818='1C TSspéc1'!$B$12,'1C TSspéc1'!$B$16="spécifiques",'1C TSspéc1'!$P$17&lt;&gt;""),'1C TSspéc1'!$P$21,"")</f>
        <v>0</v>
      </c>
      <c r="G818" s="236"/>
      <c r="H818" s="765">
        <v>0.21</v>
      </c>
      <c r="I818" s="766">
        <v>1</v>
      </c>
      <c r="J818" s="312"/>
      <c r="K818" s="786">
        <f t="shared" si="263"/>
        <v>0</v>
      </c>
      <c r="L818" s="558">
        <f>IF(OR('1C TSspéc1'!$B$12="",'1C TSspéc1'!P$30=0),0,IF(AND('1C TSspéc1'!$B$12&lt;&gt;"",$K$2="Pôle",'1C TSspéc1'!$C$12="OUI"),(('1C TSspéc1'!P$22+'1C TSspéc1'!P$23+'1C TSspéc1'!P$24+'1C TSspéc1'!P$25+'1C TSspéc1'!P$29)/'1C TSspéc1'!P$17),IF(AND('1C TSspéc1'!$B$12&lt;&gt;"",$K$2="Pôle",'1C TSspéc1'!$C$12="NON"),(('1C TSspéc1'!P$22+'1C TSspéc1'!P$23+'1C TSspéc1'!P$24+'1C TSspéc1'!P$25+'1C TSspéc1'!P$29)/'1C TSspéc1'!P$30),IF(AND('1C TSspéc1'!$B$12&lt;&gt;"",$K$2&lt;&gt;"Pôle",'1C TSspéc1'!$C$12="OUI"),(('1C TSspéc1'!P$22+'1C TSspéc1'!P$23+'1C TSspéc1'!P$24+'1C TSspéc1'!P$25+'1C TSspéc1'!P$26+'1C TSspéc1'!P$27+'1C TSspéc1'!P$28+'1C TSspéc1'!P$29)/'1C TSspéc1'!P$17),IF(AND('1C TSspéc1'!$B$12&lt;&gt;"",$K$2&lt;&gt;"Pôle",'1C TSspéc1'!$C$12="NON"),(('1C TSspéc1'!P$22+'1C TSspéc1'!P$23+'1C TSspéc1'!P$24+'1C TSspéc1'!P$25+'1C TSspéc1'!P$26+'1C TSspéc1'!P$27+'1C TSspéc1'!P$28+'1C TSspéc1'!P$29)/'1C TSspéc1'!P$30))))))</f>
        <v>0</v>
      </c>
      <c r="M818" s="558">
        <f>IF(OR('1C TSspéc1'!$B$12="",'1C TSspéc1'!P$30=0),0,IF(AND('1C TSspéc1'!$B$12&lt;&gt;"",$K$2="Pôle",'1C TSspéc1'!$C$12="OUI"),(('1C TSspéc1'!P$26+'1C TSspéc1'!P$27+'1C TSspéc1'!P$28)/'1C TSspéc1'!P$17),IF(AND('1C TSspéc1'!$B$12&lt;&gt;"",$K$2="Pôle",'1C TSspéc1'!$C$12="NON"),(('1C TSspéc1'!P$26+'1C TSspéc1'!P$27+'1C TSspéc1'!P$28)/'1C TSspéc1'!P$30),IF(AND('1C TSspéc1'!$B$12&lt;&gt;"",$K$2&lt;&gt;"Pôle"),0))))</f>
        <v>0</v>
      </c>
      <c r="N818" s="559">
        <f>IF(AND('1C TSspéc1'!$B$12&lt;&gt;0,'1C TSspéc1'!$P$30&lt;&gt;0),L818+M818,0)</f>
        <v>0</v>
      </c>
      <c r="O818" s="572" t="str">
        <f>IF(AND('1C TSspéc1'!$P$17&lt;&gt;0,'1C TSspéc1'!$C$12="OUI"),'1C TSspéc1'!$P$35/'1C TSspéc1'!$P$17,"")</f>
        <v/>
      </c>
      <c r="P818" s="545" t="str">
        <f>IF(AND('1C TSspéc1'!$P$17&lt;&gt;0,'1C TSspéc1'!$C$12="OUI"),'1C TSspéc1'!$P$36/'1C TSspéc1'!$P$17,"")</f>
        <v/>
      </c>
      <c r="Q818" s="545" t="str">
        <f>IF(AND('1C TSspéc1'!$P$17&lt;&gt;0,'1C TSspéc1'!$C$12="OUI"),'1C TSspéc1'!$P$37/'1C TSspéc1'!$P$17,"")</f>
        <v/>
      </c>
      <c r="R818" s="545" t="str">
        <f>IF(AND('1C TSspéc1'!$P$17&lt;&gt;0,'1C TSspéc1'!$C$12="OUI"),'1C TSspéc1'!$P$38/'1C TSspéc1'!$P$17,"")</f>
        <v/>
      </c>
      <c r="S818" s="545" t="str">
        <f>IF(AND('1C TSspéc1'!$P$17&lt;&gt;0,'1C TSspéc1'!$C$12="OUI"),'1C TSspéc1'!$P$39/'1C TSspéc1'!$P$17,"")</f>
        <v/>
      </c>
      <c r="T818" s="545" t="str">
        <f>IF(AND('1C TSspéc1'!$P$17&lt;&gt;0,'1C TSspéc1'!$C$12="OUI"),'1C TSspéc1'!$P$40/'1C TSspéc1'!$P$17,"")</f>
        <v/>
      </c>
      <c r="U818" s="545" t="str">
        <f>IF(AND('1C TSspéc1'!$P$17&lt;&gt;0,'1C TSspéc1'!$C$12="OUI"),'1C TSspéc1'!$P$41/'1C TSspéc1'!$P$17,"")</f>
        <v/>
      </c>
      <c r="V818" s="545" t="str">
        <f>IF(AND('1C TSspéc1'!$P$17&lt;&gt;0,'1C TSspéc1'!$C$12="OUI"),'1C TSspéc1'!$P$42/'1C TSspéc1'!$P$17,"")</f>
        <v/>
      </c>
      <c r="W818" s="545" t="str">
        <f>IF(AND('1C TSspéc1'!$P$17&lt;&gt;0,'1C TSspéc1'!$C$12="OUI"),'1C TSspéc1'!$P$43/'1C TSspéc1'!$P$17,"")</f>
        <v/>
      </c>
      <c r="X818" s="545" t="str">
        <f>IF(AND('1C TSspéc1'!$P$17&lt;&gt;0,'1C TSspéc1'!$C$12="OUI"),'1C TSspéc1'!$P$44/'1C TSspéc1'!$P$17,"")</f>
        <v/>
      </c>
      <c r="Y818" s="545" t="str">
        <f>IF(AND('1C TSspéc1'!$P$17&lt;&gt;0,'1C TSspéc1'!$C$12="OUI"),'1C TSspéc1'!$P$45/'1C TSspéc1'!$P$17,"")</f>
        <v/>
      </c>
      <c r="Z818" s="545" t="str">
        <f>IF(AND('1C TSspéc1'!$P$17&lt;&gt;0,'1C TSspéc1'!$C$12="OUI"),'1C TSspéc1'!$P$46/'1C TSspéc1'!$P$17,"")</f>
        <v/>
      </c>
      <c r="AA818" s="545" t="str">
        <f>IF(AND('1C TSspéc1'!$P$17&lt;&gt;0,'1C TSspéc1'!$C$12="OUI"),'1C TSspéc1'!$P$47/'1C TSspéc1'!$P$17,"")</f>
        <v/>
      </c>
      <c r="AB818" s="545" t="str">
        <f>IF(AND('1C TSspéc1'!$P$17&lt;&gt;0,'1C TSspéc1'!$C$12="OUI"),'1C TSspéc1'!$P$48/'1C TSspéc1'!$P$17,"")</f>
        <v/>
      </c>
      <c r="AC818" s="545" t="str">
        <f>IF(AND('1C TSspéc1'!$P$17&lt;&gt;0,'1C TSspéc1'!$C$12="OUI"),'1C TSspéc1'!$P$49/'1C TSspéc1'!$P$17,"")</f>
        <v/>
      </c>
      <c r="AD818" s="545" t="str">
        <f>IF(AND('1C TSspéc1'!$P$17&lt;&gt;0,'1C TSspéc1'!$C$12="OUI"),'1C TSspéc1'!$P$50/'1C TSspéc1'!$P$17,"")</f>
        <v/>
      </c>
      <c r="AE818" s="545" t="str">
        <f>IF(AND('1C TSspéc1'!$P$17&lt;&gt;0,'1C TSspéc1'!$C$12="OUI"),'1C TSspéc1'!$P$51/'1C TSspéc1'!$P$17,"")</f>
        <v/>
      </c>
      <c r="AF818" s="545" t="str">
        <f>IF(AND('1C TSspéc1'!$P$17&lt;&gt;0,'1C TSspéc1'!$C$12="OUI"),'1C TSspéc1'!$P$52/'1C TSspéc1'!$P$17,"")</f>
        <v/>
      </c>
      <c r="AG818" s="545" t="str">
        <f>IF(AND('1C TSspéc1'!$P$17&lt;&gt;0,'1C TSspéc1'!$C$12="OUI"),'1C TSspéc1'!$P$53/'1C TSspéc1'!$P$17,"")</f>
        <v/>
      </c>
      <c r="AH818" s="545" t="str">
        <f>IF(AND('1C TSspéc1'!$P$17&lt;&gt;0,'1C TSspéc1'!$C$12="OUI"),'1C TSspéc1'!$P$54/'1C TSspéc1'!$P$17,"")</f>
        <v/>
      </c>
      <c r="AI818" s="545" t="str">
        <f>IF(AND('1C TSspéc1'!$P$17&lt;&gt;0,'1C TSspéc1'!$C$12="OUI"),'1C TSspéc1'!$P$55/'1C TSspéc1'!$P$17,"")</f>
        <v/>
      </c>
      <c r="AJ818" s="545" t="str">
        <f>IF(AND('1C TSspéc1'!$P$17&lt;&gt;0,'1C TSspéc1'!$C$12="OUI"),'1C TSspéc1'!$P$56/'1C TSspéc1'!$P$17,"")</f>
        <v/>
      </c>
      <c r="AK818" s="545" t="str">
        <f>IF(AND('1C TSspéc1'!$P$17&lt;&gt;0,'1C TSspéc1'!$C$12="OUI"),'1C TSspéc1'!$P$57/'1C TSspéc1'!$P$17,"")</f>
        <v/>
      </c>
      <c r="AL818" s="212">
        <f>IF(AND('1C TSspéc1'!$P$17&lt;&gt;0,'1C TSspéc1'!$C$12="OUI"),N818+AK818,N818)</f>
        <v>0</v>
      </c>
      <c r="AM818" s="417">
        <f t="shared" si="260"/>
        <v>0</v>
      </c>
      <c r="AN818" s="417">
        <f t="shared" si="261"/>
        <v>0</v>
      </c>
      <c r="AO818" s="418" t="str">
        <f>IF(AND('1C TSspéc1'!$P$17&lt;&gt;0,'1C TSspéc1'!$P$30&lt;&gt;0),AM818+AN818,"")</f>
        <v/>
      </c>
      <c r="AP818" s="573" t="str">
        <f>IF(AND('1C TSspéc1'!$P$17&lt;&gt;0,'1C TSspéc1'!$P$30&lt;&gt;0),AM818-AR818,"")</f>
        <v/>
      </c>
      <c r="AQ818" s="583">
        <f t="shared" si="264"/>
        <v>0</v>
      </c>
      <c r="AR818" s="596"/>
      <c r="AS818" s="102"/>
      <c r="AT818" s="209" t="str">
        <f>IF(('1C TSspéc2'!P$17*FICHE!$C$14&lt;J818),"Forfait limité à "&amp;FICHE!$C$14&amp;"€/jour","")</f>
        <v/>
      </c>
      <c r="AU818" s="592"/>
    </row>
    <row r="819" spans="1:211" ht="13.9" customHeight="1">
      <c r="A819" s="309"/>
      <c r="B819" s="338"/>
      <c r="C819" s="962" t="str">
        <f>IF('1C TSspéc1'!Q$17&lt;&gt;0,'1C TSspéc1'!$B$12,"")</f>
        <v/>
      </c>
      <c r="D819" s="963"/>
      <c r="E819" s="964"/>
      <c r="F819" s="211">
        <f>IF(AND($C819='1C TSspéc1'!$B$12,'1C TSspéc1'!$B$16="spécifiques",'1C TSspéc1'!$Q$17&lt;&gt;""),'1C TSspéc1'!$Q$21,"")</f>
        <v>0</v>
      </c>
      <c r="G819" s="235"/>
      <c r="H819" s="745">
        <v>0.21</v>
      </c>
      <c r="I819" s="747">
        <v>1</v>
      </c>
      <c r="J819" s="316"/>
      <c r="K819" s="786">
        <f t="shared" si="263"/>
        <v>0</v>
      </c>
      <c r="L819" s="558">
        <f>IF(OR('1C TSspéc1'!$B$12="",'1C TSspéc1'!Q$30=0),0,IF(AND('1C TSspéc1'!$B$12&lt;&gt;"",$K$2="Pôle",'1C TSspéc1'!$C$12="OUI"),(('1C TSspéc1'!Q$22+'1C TSspéc1'!Q$23+'1C TSspéc1'!Q$24+'1C TSspéc1'!Q$25+'1C TSspéc1'!Q$29)/'1C TSspéc1'!Q$17),IF(AND('1C TSspéc1'!$B$12&lt;&gt;"",$K$2="Pôle",'1C TSspéc1'!$C$12="NON"),(('1C TSspéc1'!Q$22+'1C TSspéc1'!Q$23+'1C TSspéc1'!Q$24+'1C TSspéc1'!Q$25+'1C TSspéc1'!Q$29)/'1C TSspéc1'!Q$30),IF(AND('1C TSspéc1'!$B$12&lt;&gt;"",$K$2&lt;&gt;"Pôle",'1C TSspéc1'!$C$12="OUI"),(('1C TSspéc1'!Q$22+'1C TSspéc1'!Q$23+'1C TSspéc1'!Q$24+'1C TSspéc1'!Q$25+'1C TSspéc1'!Q$26+'1C TSspéc1'!Q$27+'1C TSspéc1'!Q$28+'1C TSspéc1'!Q$29)/'1C TSspéc1'!Q$17),IF(AND('1C TSspéc1'!$B$12&lt;&gt;"",$K$2&lt;&gt;"Pôle",'1C TSspéc1'!$C$12="NON"),(('1C TSspéc1'!Q$22+'1C TSspéc1'!Q$23+'1C TSspéc1'!Q$24+'1C TSspéc1'!Q$25+'1C TSspéc1'!Q$26+'1C TSspéc1'!Q$27+'1C TSspéc1'!Q$28+'1C TSspéc1'!Q$29)/'1C TSspéc1'!Q$30))))))</f>
        <v>0</v>
      </c>
      <c r="M819" s="558">
        <f>IF(OR('1C TSspéc1'!$B$12="",'1C TSspéc1'!Q$30=0),0,IF(AND('1C TSspéc1'!$B$12&lt;&gt;"",$K$2="Pôle",'1C TSspéc1'!$C$12="OUI"),(('1C TSspéc1'!Q$26+'1C TSspéc1'!Q$27+'1C TSspéc1'!Q$28)/'1C TSspéc1'!Q$17),IF(AND('1C TSspéc1'!$B$12&lt;&gt;"",$K$2="Pôle",'1C TSspéc1'!$C$12="NON"),(('1C TSspéc1'!Q$26+'1C TSspéc1'!Q$27+'1C TSspéc1'!Q$28)/'1C TSspéc1'!Q$30),IF(AND('1C TSspéc1'!$B$12&lt;&gt;"",$K$2&lt;&gt;"Pôle"),0))))</f>
        <v>0</v>
      </c>
      <c r="N819" s="559">
        <f>IF(AND('1C TSspéc1'!$B$12&lt;&gt;0,'1C TSspéc1'!$Q$30&lt;&gt;0),L819+M819,0)</f>
        <v>0</v>
      </c>
      <c r="O819" s="572" t="str">
        <f>IF(AND('1C TSspéc1'!$Q$17&lt;&gt;0,'1C TSspéc1'!$C$12="OUI"),'1C TSspéc1'!$Q$35/'1C TSspéc1'!$Q$17,"")</f>
        <v/>
      </c>
      <c r="P819" s="545" t="str">
        <f>IF(AND('1C TSspéc1'!$Q$17&lt;&gt;0,'1C TSspéc1'!$C$12="OUI"),'1C TSspéc1'!$Q$36/'1C TSspéc1'!$Q$17,"")</f>
        <v/>
      </c>
      <c r="Q819" s="545" t="str">
        <f>IF(AND('1C TSspéc1'!$Q$17&lt;&gt;0,'1C TSspéc1'!$C$12="OUI"),'1C TSspéc1'!$Q$37/'1C TSspéc1'!$Q$17,"")</f>
        <v/>
      </c>
      <c r="R819" s="545" t="str">
        <f>IF(AND('1C TSspéc1'!$Q$17&lt;&gt;0,'1C TSspéc1'!$C$12="OUI"),'1C TSspéc1'!$Q$38/'1C TSspéc1'!$Q$17,"")</f>
        <v/>
      </c>
      <c r="S819" s="545" t="str">
        <f>IF(AND('1C TSspéc1'!$Q$17&lt;&gt;0,'1C TSspéc1'!$C$12="OUI"),'1C TSspéc1'!$Q$39/'1C TSspéc1'!$Q$17,"")</f>
        <v/>
      </c>
      <c r="T819" s="545" t="str">
        <f>IF(AND('1C TSspéc1'!$Q$17&lt;&gt;0,'1C TSspéc1'!$C$12="OUI"),'1C TSspéc1'!$Q$40/'1C TSspéc1'!$Q$17,"")</f>
        <v/>
      </c>
      <c r="U819" s="545" t="str">
        <f>IF(AND('1C TSspéc1'!$Q$17&lt;&gt;0,'1C TSspéc1'!$C$12="OUI"),'1C TSspéc1'!$Q$41/'1C TSspéc1'!$Q$17,"")</f>
        <v/>
      </c>
      <c r="V819" s="545" t="str">
        <f>IF(AND('1C TSspéc1'!$Q$17&lt;&gt;0,'1C TSspéc1'!$C$12="OUI"),'1C TSspéc1'!$Q$42/'1C TSspéc1'!$Q$17,"")</f>
        <v/>
      </c>
      <c r="W819" s="545" t="str">
        <f>IF(AND('1C TSspéc1'!$Q$17&lt;&gt;0,'1C TSspéc1'!$C$12="OUI"),'1C TSspéc1'!$Q$43/'1C TSspéc1'!$Q$17,"")</f>
        <v/>
      </c>
      <c r="X819" s="545" t="str">
        <f>IF(AND('1C TSspéc1'!$Q$17&lt;&gt;0,'1C TSspéc1'!$C$12="OUI"),'1C TSspéc1'!$Q$44/'1C TSspéc1'!$Q$17,"")</f>
        <v/>
      </c>
      <c r="Y819" s="545" t="str">
        <f>IF(AND('1C TSspéc1'!$Q$17&lt;&gt;0,'1C TSspéc1'!$C$12="OUI"),'1C TSspéc1'!$Q$45/'1C TSspéc1'!$Q$17,"")</f>
        <v/>
      </c>
      <c r="Z819" s="545" t="str">
        <f>IF(AND('1C TSspéc1'!$Q$17&lt;&gt;0,'1C TSspéc1'!$C$12="OUI"),'1C TSspéc1'!$Q$46/'1C TSspéc1'!$Q$17,"")</f>
        <v/>
      </c>
      <c r="AA819" s="545" t="str">
        <f>IF(AND('1C TSspéc1'!$Q$17&lt;&gt;0,'1C TSspéc1'!$C$12="OUI"),'1C TSspéc1'!$Q$47/'1C TSspéc1'!$Q$17,"")</f>
        <v/>
      </c>
      <c r="AB819" s="545" t="str">
        <f>IF(AND('1C TSspéc1'!$Q$17&lt;&gt;0,'1C TSspéc1'!$C$12="OUI"),'1C TSspéc1'!$Q$48/'1C TSspéc1'!$Q$17,"")</f>
        <v/>
      </c>
      <c r="AC819" s="545" t="str">
        <f>IF(AND('1C TSspéc1'!$Q$17&lt;&gt;0,'1C TSspéc1'!$C$12="OUI"),'1C TSspéc1'!$Q$49/'1C TSspéc1'!$Q$17,"")</f>
        <v/>
      </c>
      <c r="AD819" s="545" t="str">
        <f>IF(AND('1C TSspéc1'!$Q$17&lt;&gt;0,'1C TSspéc1'!$C$12="OUI"),'1C TSspéc1'!$Q$50/'1C TSspéc1'!$Q$17,"")</f>
        <v/>
      </c>
      <c r="AE819" s="545" t="str">
        <f>IF(AND('1C TSspéc1'!$Q$17&lt;&gt;0,'1C TSspéc1'!$C$12="OUI"),'1C TSspéc1'!$Q$51/'1C TSspéc1'!$Q$17,"")</f>
        <v/>
      </c>
      <c r="AF819" s="545" t="str">
        <f>IF(AND('1C TSspéc1'!$Q$17&lt;&gt;0,'1C TSspéc1'!$C$12="OUI"),'1C TSspéc1'!$Q$52/'1C TSspéc1'!$Q$17,"")</f>
        <v/>
      </c>
      <c r="AG819" s="545" t="str">
        <f>IF(AND('1C TSspéc1'!$Q$17&lt;&gt;0,'1C TSspéc1'!$C$12="OUI"),'1C TSspéc1'!$Q$53/'1C TSspéc1'!$Q$17,"")</f>
        <v/>
      </c>
      <c r="AH819" s="545" t="str">
        <f>IF(AND('1C TSspéc1'!$Q$17&lt;&gt;0,'1C TSspéc1'!$C$12="OUI"),'1C TSspéc1'!$Q$54/'1C TSspéc1'!$Q$17,"")</f>
        <v/>
      </c>
      <c r="AI819" s="545" t="str">
        <f>IF(AND('1C TSspéc1'!$Q$17&lt;&gt;0,'1C TSspéc1'!$C$12="OUI"),'1C TSspéc1'!$Q$55/'1C TSspéc1'!$Q$17,"")</f>
        <v/>
      </c>
      <c r="AJ819" s="545" t="str">
        <f>IF(AND('1C TSspéc1'!$Q$17&lt;&gt;0,'1C TSspéc1'!$C$12="OUI"),'1C TSspéc1'!$Q$56/'1C TSspéc1'!$Q$17,"")</f>
        <v/>
      </c>
      <c r="AK819" s="545" t="str">
        <f>IF(AND('1C TSspéc1'!$Q$17&lt;&gt;0,'1C TSspéc1'!$C$12="OUI"),'1C TSspéc1'!$Q$57/'1C TSspéc1'!$Q$17,"")</f>
        <v/>
      </c>
      <c r="AL819" s="212">
        <f>IF(AND('1C TSspéc1'!$Q$17&lt;&gt;0,'1C TSspéc1'!$C$12="OUI"),N819+AK819,N819)</f>
        <v>0</v>
      </c>
      <c r="AM819" s="417">
        <f t="shared" si="260"/>
        <v>0</v>
      </c>
      <c r="AN819" s="417">
        <f t="shared" si="261"/>
        <v>0</v>
      </c>
      <c r="AO819" s="418" t="str">
        <f>IF(AND('1C TSspéc1'!$Q$17&lt;&gt;0,'1C TSspéc1'!$Q$30&lt;&gt;0),AM819+AN819,"")</f>
        <v/>
      </c>
      <c r="AP819" s="573" t="str">
        <f>IF(AND('1C TSspéc1'!$Q$17&lt;&gt;0,'1C TSspéc1'!$Q$30&lt;&gt;0),AM819-AR819,"")</f>
        <v/>
      </c>
      <c r="AQ819" s="583">
        <f t="shared" si="264"/>
        <v>0</v>
      </c>
      <c r="AR819" s="596"/>
      <c r="AS819" s="102"/>
      <c r="AT819" s="209" t="str">
        <f>IF(('1C TSspéc2'!Q$17*FICHE!$C$14&lt;J819),"Forfait limité à "&amp;FICHE!$C$14&amp;"€/jour","")</f>
        <v/>
      </c>
      <c r="AU819" s="592"/>
    </row>
    <row r="820" spans="1:211" ht="13.9" customHeight="1">
      <c r="A820" s="309"/>
      <c r="B820" s="338"/>
      <c r="C820" s="962" t="str">
        <f>IF('1C TSspéc1'!R$17&lt;&gt;0,'1C TSspéc1'!$B$12,"")</f>
        <v/>
      </c>
      <c r="D820" s="963"/>
      <c r="E820" s="964"/>
      <c r="F820" s="211">
        <f>IF(AND($C820='1C TSspéc1'!$B$12,'1C TSspéc1'!$B$16="spécifiques",'1C TSspéc1'!$R$17&lt;&gt;""),'1C TSspéc1'!$R$21,"")</f>
        <v>0</v>
      </c>
      <c r="G820" s="235"/>
      <c r="H820" s="745">
        <v>0.21</v>
      </c>
      <c r="I820" s="747">
        <v>1</v>
      </c>
      <c r="J820" s="316"/>
      <c r="K820" s="786">
        <f t="shared" si="263"/>
        <v>0</v>
      </c>
      <c r="L820" s="558">
        <f>IF(OR('1C TSspéc1'!$B$12="",'1C TSspéc1'!R$30=0),0,IF(AND('1C TSspéc1'!$B$12&lt;&gt;"",$K$2="Pôle",'1C TSspéc1'!$C$12="OUI"),(('1C TSspéc1'!R$22+'1C TSspéc1'!R$23+'1C TSspéc1'!R$24+'1C TSspéc1'!R$25+'1C TSspéc1'!R$29)/'1C TSspéc1'!R$17),IF(AND('1C TSspéc1'!$B$12&lt;&gt;"",$K$2="Pôle",'1C TSspéc1'!$C$12="NON"),(('1C TSspéc1'!R$22+'1C TSspéc1'!R$23+'1C TSspéc1'!R$24+'1C TSspéc1'!R$25+'1C TSspéc1'!R$29)/'1C TSspéc1'!R$30),IF(AND('1C TSspéc1'!$B$12&lt;&gt;"",$K$2&lt;&gt;"Pôle",'1C TSspéc1'!$C$12="OUI"),(('1C TSspéc1'!R$22+'1C TSspéc1'!R$23+'1C TSspéc1'!R$24+'1C TSspéc1'!R$25+'1C TSspéc1'!R$26+'1C TSspéc1'!R$27+'1C TSspéc1'!R$28+'1C TSspéc1'!R$29)/'1C TSspéc1'!R$17),IF(AND('1C TSspéc1'!$B$12&lt;&gt;"",$K$2&lt;&gt;"Pôle",'1C TSspéc1'!$C$12="NON"),(('1C TSspéc1'!R$22+'1C TSspéc1'!R$23+'1C TSspéc1'!R$24+'1C TSspéc1'!R$25+'1C TSspéc1'!R$26+'1C TSspéc1'!R$27+'1C TSspéc1'!R$28+'1C TSspéc1'!R$29)/'1C TSspéc1'!R$30))))))</f>
        <v>0</v>
      </c>
      <c r="M820" s="558">
        <f>IF(OR('1C TSspéc1'!$B$12="",'1C TSspéc1'!R$30=0),0,IF(AND('1C TSspéc1'!$B$12&lt;&gt;"",$K$2="Pôle",'1C TSspéc1'!$C$12="OUI"),(('1C TSspéc1'!R$26+'1C TSspéc1'!R$27+'1C TSspéc1'!R$28)/'1C TSspéc1'!R$17),IF(AND('1C TSspéc1'!$B$12&lt;&gt;"",$K$2="Pôle",'1C TSspéc1'!$C$12="NON"),(('1C TSspéc1'!R$26+'1C TSspéc1'!R$27+'1C TSspéc1'!R$28)/'1C TSspéc1'!R$30),IF(AND('1C TSspéc1'!$B$12&lt;&gt;"",$K$2&lt;&gt;"Pôle"),0))))</f>
        <v>0</v>
      </c>
      <c r="N820" s="559">
        <f>IF(AND('1C TSspéc1'!$B$12&lt;&gt;0,'1C TSspéc1'!$R$30&lt;&gt;0),L820+M820,0)</f>
        <v>0</v>
      </c>
      <c r="O820" s="572" t="str">
        <f>IF(AND('1C TSspéc1'!$R$17&lt;&gt;0,'1C TSspéc1'!$C$12="OUI"),'1C TSspéc1'!$R$35/'1C TSspéc1'!$R$17,"")</f>
        <v/>
      </c>
      <c r="P820" s="545" t="str">
        <f>IF(AND('1C TSspéc1'!$R$17&lt;&gt;0,'1C TSspéc1'!$C$12="OUI"),'1C TSspéc1'!$R$36/'1C TSspéc1'!$R$17,"")</f>
        <v/>
      </c>
      <c r="Q820" s="545" t="str">
        <f>IF(AND('1C TSspéc1'!$R$17&lt;&gt;0,'1C TSspéc1'!$C$12="OUI"),'1C TSspéc1'!$R$37/'1C TSspéc1'!$R$17,"")</f>
        <v/>
      </c>
      <c r="R820" s="545" t="str">
        <f>IF(AND('1C TSspéc1'!$R$17&lt;&gt;0,'1C TSspéc1'!$C$12="OUI"),'1C TSspéc1'!$R$38/'1C TSspéc1'!$R$17,"")</f>
        <v/>
      </c>
      <c r="S820" s="545" t="str">
        <f>IF(AND('1C TSspéc1'!$R$17&lt;&gt;0,'1C TSspéc1'!$C$12="OUI"),'1C TSspéc1'!$R$39/'1C TSspéc1'!$R$17,"")</f>
        <v/>
      </c>
      <c r="T820" s="545" t="str">
        <f>IF(AND('1C TSspéc1'!$R$17&lt;&gt;0,'1C TSspéc1'!$C$12="OUI"),'1C TSspéc1'!$R$40/'1C TSspéc1'!$R$17,"")</f>
        <v/>
      </c>
      <c r="U820" s="545" t="str">
        <f>IF(AND('1C TSspéc1'!$R$17&lt;&gt;0,'1C TSspéc1'!$C$12="OUI"),'1C TSspéc1'!$R$41/'1C TSspéc1'!$R$17,"")</f>
        <v/>
      </c>
      <c r="V820" s="545" t="str">
        <f>IF(AND('1C TSspéc1'!$R$17&lt;&gt;0,'1C TSspéc1'!$C$12="OUI"),'1C TSspéc1'!$R$42/'1C TSspéc1'!$R$17,"")</f>
        <v/>
      </c>
      <c r="W820" s="545" t="str">
        <f>IF(AND('1C TSspéc1'!$R$17&lt;&gt;0,'1C TSspéc1'!$C$12="OUI"),'1C TSspéc1'!$R$43/'1C TSspéc1'!$R$17,"")</f>
        <v/>
      </c>
      <c r="X820" s="545" t="str">
        <f>IF(AND('1C TSspéc1'!$R$17&lt;&gt;0,'1C TSspéc1'!$C$12="OUI"),'1C TSspéc1'!$R$44/'1C TSspéc1'!$R$17,"")</f>
        <v/>
      </c>
      <c r="Y820" s="545" t="str">
        <f>IF(AND('1C TSspéc1'!$R$17&lt;&gt;0,'1C TSspéc1'!$C$12="OUI"),'1C TSspéc1'!$R$45/'1C TSspéc1'!$R$17,"")</f>
        <v/>
      </c>
      <c r="Z820" s="545" t="str">
        <f>IF(AND('1C TSspéc1'!$R$17&lt;&gt;0,'1C TSspéc1'!$C$12="OUI"),'1C TSspéc1'!$R$46/'1C TSspéc1'!$R$17,"")</f>
        <v/>
      </c>
      <c r="AA820" s="545" t="str">
        <f>IF(AND('1C TSspéc1'!$R$17&lt;&gt;0,'1C TSspéc1'!$C$12="OUI"),'1C TSspéc1'!$R$47/'1C TSspéc1'!$R$17,"")</f>
        <v/>
      </c>
      <c r="AB820" s="545" t="str">
        <f>IF(AND('1C TSspéc1'!$R$17&lt;&gt;0,'1C TSspéc1'!$C$12="OUI"),'1C TSspéc1'!$R$48/'1C TSspéc1'!$R$17,"")</f>
        <v/>
      </c>
      <c r="AC820" s="545" t="str">
        <f>IF(AND('1C TSspéc1'!$R$17&lt;&gt;0,'1C TSspéc1'!$C$12="OUI"),'1C TSspéc1'!$R$49/'1C TSspéc1'!$R$17,"")</f>
        <v/>
      </c>
      <c r="AD820" s="545" t="str">
        <f>IF(AND('1C TSspéc1'!$R$17&lt;&gt;0,'1C TSspéc1'!$C$12="OUI"),'1C TSspéc1'!$R$50/'1C TSspéc1'!$R$17,"")</f>
        <v/>
      </c>
      <c r="AE820" s="545" t="str">
        <f>IF(AND('1C TSspéc1'!$R$17&lt;&gt;0,'1C TSspéc1'!$C$12="OUI"),'1C TSspéc1'!$R$51/'1C TSspéc1'!$R$17,"")</f>
        <v/>
      </c>
      <c r="AF820" s="545" t="str">
        <f>IF(AND('1C TSspéc1'!$R$17&lt;&gt;0,'1C TSspéc1'!$C$12="OUI"),'1C TSspéc1'!$R$52/'1C TSspéc1'!$R$17,"")</f>
        <v/>
      </c>
      <c r="AG820" s="545" t="str">
        <f>IF(AND('1C TSspéc1'!$R$17&lt;&gt;0,'1C TSspéc1'!$C$12="OUI"),'1C TSspéc1'!$R$53/'1C TSspéc1'!$R$17,"")</f>
        <v/>
      </c>
      <c r="AH820" s="545" t="str">
        <f>IF(AND('1C TSspéc1'!$R$17&lt;&gt;0,'1C TSspéc1'!$C$12="OUI"),'1C TSspéc1'!$R$54/'1C TSspéc1'!$R$17,"")</f>
        <v/>
      </c>
      <c r="AI820" s="545" t="str">
        <f>IF(AND('1C TSspéc1'!$R$17&lt;&gt;0,'1C TSspéc1'!$C$12="OUI"),'1C TSspéc1'!$R$55/'1C TSspéc1'!$R$17,"")</f>
        <v/>
      </c>
      <c r="AJ820" s="545" t="str">
        <f>IF(AND('1C TSspéc1'!$R$17&lt;&gt;0,'1C TSspéc1'!$C$12="OUI"),'1C TSspéc1'!$R$56/'1C TSspéc1'!$R$17,"")</f>
        <v/>
      </c>
      <c r="AK820" s="545" t="str">
        <f>IF(AND('1C TSspéc1'!$R$17&lt;&gt;0,'1C TSspéc1'!$C$12="OUI"),'1C TSspéc1'!$R$57/'1C TSspéc1'!$R$17,"")</f>
        <v/>
      </c>
      <c r="AL820" s="212">
        <f>IF(AND('1C TSspéc1'!$R$17&lt;&gt;0,'1C TSspéc1'!$C$12="OUI"),N820+AK820,N820)</f>
        <v>0</v>
      </c>
      <c r="AM820" s="417">
        <f t="shared" si="260"/>
        <v>0</v>
      </c>
      <c r="AN820" s="417">
        <f t="shared" si="261"/>
        <v>0</v>
      </c>
      <c r="AO820" s="418" t="str">
        <f>IF(AND('1C TSspéc1'!$R$17&lt;&gt;0,'1C TSspéc1'!$R$30&lt;&gt;0),AM820+AN820,"")</f>
        <v/>
      </c>
      <c r="AP820" s="573" t="str">
        <f>IF(AND('1C TSspéc1'!$R$17&lt;&gt;0,'1C TSspéc1'!$R$30&lt;&gt;0),AM820-AR820,"")</f>
        <v/>
      </c>
      <c r="AQ820" s="583">
        <f t="shared" si="264"/>
        <v>0</v>
      </c>
      <c r="AR820" s="596"/>
      <c r="AS820" s="102"/>
      <c r="AT820" s="209" t="str">
        <f>IF(('1C TSspéc2'!R$17*FICHE!$C$14&lt;J820),"Forfait limité à "&amp;FICHE!$C$14&amp;"€/jour","")</f>
        <v/>
      </c>
      <c r="AU820" s="592"/>
    </row>
    <row r="821" spans="1:211" ht="13.9" customHeight="1">
      <c r="A821" s="309"/>
      <c r="B821" s="338"/>
      <c r="C821" s="962" t="str">
        <f>IF('1C TSspéc1'!S$17&lt;&gt;0,'1C TSspéc1'!$B$12,"")</f>
        <v/>
      </c>
      <c r="D821" s="963"/>
      <c r="E821" s="964"/>
      <c r="F821" s="211">
        <f>IF(AND($C821='1C TSspéc1'!$B$12,'1C TSspéc1'!$B$16="spécifiques",'1C TSspéc1'!$S$17&lt;&gt;""),'1C TSspéc1'!$S$21,"")</f>
        <v>0</v>
      </c>
      <c r="G821" s="235"/>
      <c r="H821" s="745">
        <v>0.21</v>
      </c>
      <c r="I821" s="747">
        <v>1</v>
      </c>
      <c r="J821" s="316"/>
      <c r="K821" s="786">
        <f t="shared" si="263"/>
        <v>0</v>
      </c>
      <c r="L821" s="558">
        <f>IF(OR('1C TSspéc1'!$B$12="",'1C TSspéc1'!S$30=0),0,IF(AND('1C TSspéc1'!$B$12&lt;&gt;"",$K$2="Pôle",'1C TSspéc1'!$C$12="OUI"),(('1C TSspéc1'!S$22+'1C TSspéc1'!S$23+'1C TSspéc1'!S$24+'1C TSspéc1'!S$25+'1C TSspéc1'!S$29)/'1C TSspéc1'!S$17),IF(AND('1C TSspéc1'!$B$12&lt;&gt;"",$K$2="Pôle",'1C TSspéc1'!$C$12="NON"),(('1C TSspéc1'!S$22+'1C TSspéc1'!S$23+'1C TSspéc1'!S$24+'1C TSspéc1'!S$25+'1C TSspéc1'!S$29)/'1C TSspéc1'!S$30),IF(AND('1C TSspéc1'!$B$12&lt;&gt;"",$K$2&lt;&gt;"Pôle",'1C TSspéc1'!$C$12="OUI"),(('1C TSspéc1'!S$22+'1C TSspéc1'!S$23+'1C TSspéc1'!S$24+'1C TSspéc1'!S$25+'1C TSspéc1'!S$26+'1C TSspéc1'!S$27+'1C TSspéc1'!S$28+'1C TSspéc1'!S$29)/'1C TSspéc1'!S$17),IF(AND('1C TSspéc1'!$B$12&lt;&gt;"",$K$2&lt;&gt;"Pôle",'1C TSspéc1'!$C$12="NON"),(('1C TSspéc1'!S$22+'1C TSspéc1'!S$23+'1C TSspéc1'!S$24+'1C TSspéc1'!S$25+'1C TSspéc1'!S$26+'1C TSspéc1'!S$27+'1C TSspéc1'!S$28+'1C TSspéc1'!S$29)/'1C TSspéc1'!S$30))))))</f>
        <v>0</v>
      </c>
      <c r="M821" s="558">
        <f>IF(OR('1C TSspéc1'!$B$12="",'1C TSspéc1'!S$30=0),0,IF(AND('1C TSspéc1'!$B$12&lt;&gt;"",$K$2="Pôle",'1C TSspéc1'!$C$12="OUI"),(('1C TSspéc1'!S$26+'1C TSspéc1'!S$27+'1C TSspéc1'!S$28)/'1C TSspéc1'!S$17),IF(AND('1C TSspéc1'!$B$12&lt;&gt;"",$K$2="Pôle",'1C TSspéc1'!$C$12="NON"),(('1C TSspéc1'!S$26+'1C TSspéc1'!S$27+'1C TSspéc1'!S$28)/'1C TSspéc1'!S$30),IF(AND('1C TSspéc1'!$B$12&lt;&gt;"",$K$2&lt;&gt;"Pôle"),0))))</f>
        <v>0</v>
      </c>
      <c r="N821" s="559">
        <f>IF(AND('1C TSspéc1'!$B$12&lt;&gt;0,'1C TSspéc1'!$S$30&lt;&gt;0),L821+M821,0)</f>
        <v>0</v>
      </c>
      <c r="O821" s="572" t="str">
        <f>IF(AND('1C TSspéc1'!$S$17&lt;&gt;0,'1C TSspéc1'!$C$12="OUI"),'1C TSspéc1'!$S$35/'1C TSspéc1'!$S$17,"")</f>
        <v/>
      </c>
      <c r="P821" s="545" t="str">
        <f>IF(AND('1C TSspéc1'!$S$17&lt;&gt;0,'1C TSspéc1'!$C$12="OUI"),'1C TSspéc1'!$S$36/'1C TSspéc1'!$S$17,"")</f>
        <v/>
      </c>
      <c r="Q821" s="545" t="str">
        <f>IF(AND('1C TSspéc1'!$S$17&lt;&gt;0,'1C TSspéc1'!$C$12="OUI"),'1C TSspéc1'!$S$37/'1C TSspéc1'!$S$17,"")</f>
        <v/>
      </c>
      <c r="R821" s="545" t="str">
        <f>IF(AND('1C TSspéc1'!$S$17&lt;&gt;0,'1C TSspéc1'!$C$12="OUI"),'1C TSspéc1'!$S$38/'1C TSspéc1'!$S$17,"")</f>
        <v/>
      </c>
      <c r="S821" s="545" t="str">
        <f>IF(AND('1C TSspéc1'!$S$17&lt;&gt;0,'1C TSspéc1'!$C$12="OUI"),'1C TSspéc1'!$S$39/'1C TSspéc1'!$S$17,"")</f>
        <v/>
      </c>
      <c r="T821" s="545" t="str">
        <f>IF(AND('1C TSspéc1'!$S$17&lt;&gt;0,'1C TSspéc1'!$C$12="OUI"),'1C TSspéc1'!$S$40/'1C TSspéc1'!$S$17,"")</f>
        <v/>
      </c>
      <c r="U821" s="545" t="str">
        <f>IF(AND('1C TSspéc1'!$S$17&lt;&gt;0,'1C TSspéc1'!$C$12="OUI"),'1C TSspéc1'!$S$41/'1C TSspéc1'!$S$17,"")</f>
        <v/>
      </c>
      <c r="V821" s="545" t="str">
        <f>IF(AND('1C TSspéc1'!$S$17&lt;&gt;0,'1C TSspéc1'!$C$12="OUI"),'1C TSspéc1'!$S$42/'1C TSspéc1'!$S$17,"")</f>
        <v/>
      </c>
      <c r="W821" s="545" t="str">
        <f>IF(AND('1C TSspéc1'!$S$17&lt;&gt;0,'1C TSspéc1'!$C$12="OUI"),'1C TSspéc1'!$S$43/'1C TSspéc1'!$S$17,"")</f>
        <v/>
      </c>
      <c r="X821" s="545" t="str">
        <f>IF(AND('1C TSspéc1'!$S$17&lt;&gt;0,'1C TSspéc1'!$C$12="OUI"),'1C TSspéc1'!$S$44/'1C TSspéc1'!$S$17,"")</f>
        <v/>
      </c>
      <c r="Y821" s="545" t="str">
        <f>IF(AND('1C TSspéc1'!$S$17&lt;&gt;0,'1C TSspéc1'!$C$12="OUI"),'1C TSspéc1'!$S$45/'1C TSspéc1'!$S$17,"")</f>
        <v/>
      </c>
      <c r="Z821" s="545" t="str">
        <f>IF(AND('1C TSspéc1'!$S$17&lt;&gt;0,'1C TSspéc1'!$C$12="OUI"),'1C TSspéc1'!$S$46/'1C TSspéc1'!$S$17,"")</f>
        <v/>
      </c>
      <c r="AA821" s="545" t="str">
        <f>IF(AND('1C TSspéc1'!$S$17&lt;&gt;0,'1C TSspéc1'!$C$12="OUI"),'1C TSspéc1'!$S$47/'1C TSspéc1'!$S$17,"")</f>
        <v/>
      </c>
      <c r="AB821" s="545" t="str">
        <f>IF(AND('1C TSspéc1'!$S$17&lt;&gt;0,'1C TSspéc1'!$C$12="OUI"),'1C TSspéc1'!$S$48/'1C TSspéc1'!$S$17,"")</f>
        <v/>
      </c>
      <c r="AC821" s="545" t="str">
        <f>IF(AND('1C TSspéc1'!$S$17&lt;&gt;0,'1C TSspéc1'!$C$12="OUI"),'1C TSspéc1'!$S$49/'1C TSspéc1'!$S$17,"")</f>
        <v/>
      </c>
      <c r="AD821" s="545" t="str">
        <f>IF(AND('1C TSspéc1'!$S$17&lt;&gt;0,'1C TSspéc1'!$C$12="OUI"),'1C TSspéc1'!$S$50/'1C TSspéc1'!$S$17,"")</f>
        <v/>
      </c>
      <c r="AE821" s="545" t="str">
        <f>IF(AND('1C TSspéc1'!$S$17&lt;&gt;0,'1C TSspéc1'!$C$12="OUI"),'1C TSspéc1'!$S$51/'1C TSspéc1'!$S$17,"")</f>
        <v/>
      </c>
      <c r="AF821" s="545" t="str">
        <f>IF(AND('1C TSspéc1'!$S$17&lt;&gt;0,'1C TSspéc1'!$C$12="OUI"),'1C TSspéc1'!$S$52/'1C TSspéc1'!$S$17,"")</f>
        <v/>
      </c>
      <c r="AG821" s="545" t="str">
        <f>IF(AND('1C TSspéc1'!$S$17&lt;&gt;0,'1C TSspéc1'!$C$12="OUI"),'1C TSspéc1'!$S$53/'1C TSspéc1'!$S$17,"")</f>
        <v/>
      </c>
      <c r="AH821" s="545" t="str">
        <f>IF(AND('1C TSspéc1'!$S$17&lt;&gt;0,'1C TSspéc1'!$C$12="OUI"),'1C TSspéc1'!$S$54/'1C TSspéc1'!$S$17,"")</f>
        <v/>
      </c>
      <c r="AI821" s="545" t="str">
        <f>IF(AND('1C TSspéc1'!$S$17&lt;&gt;0,'1C TSspéc1'!$C$12="OUI"),'1C TSspéc1'!$S$55/'1C TSspéc1'!$S$17,"")</f>
        <v/>
      </c>
      <c r="AJ821" s="545" t="str">
        <f>IF(AND('1C TSspéc1'!$S$17&lt;&gt;0,'1C TSspéc1'!$C$12="OUI"),'1C TSspéc1'!$S$56/'1C TSspéc1'!$S$17,"")</f>
        <v/>
      </c>
      <c r="AK821" s="545" t="str">
        <f>IF(AND('1C TSspéc1'!$S$17&lt;&gt;0,'1C TSspéc1'!$C$12="OUI"),'1C TSspéc1'!$S$57/'1C TSspéc1'!$S$17,"")</f>
        <v/>
      </c>
      <c r="AL821" s="212">
        <f>IF(AND('1C TSspéc1'!$S$17&lt;&gt;0,'1C TSspéc1'!$C$12="OUI"),N821+AK821,N821)</f>
        <v>0</v>
      </c>
      <c r="AM821" s="417">
        <f t="shared" si="260"/>
        <v>0</v>
      </c>
      <c r="AN821" s="417">
        <f t="shared" si="261"/>
        <v>0</v>
      </c>
      <c r="AO821" s="418" t="str">
        <f>IF(AND('1C TSspéc1'!$S$17&lt;&gt;0,'1C TSspéc1'!$S$30&lt;&gt;0),AM821+AN821,"")</f>
        <v/>
      </c>
      <c r="AP821" s="573" t="str">
        <f>IF(AND('1C TSspéc1'!$S$17&lt;&gt;0,'1C TSspéc1'!$S$30&lt;&gt;0),AM821-AR821,"")</f>
        <v/>
      </c>
      <c r="AQ821" s="583">
        <f t="shared" si="264"/>
        <v>0</v>
      </c>
      <c r="AR821" s="596"/>
      <c r="AS821" s="102"/>
      <c r="AT821" s="209" t="str">
        <f>IF(('1C TSspéc2'!S$17*FICHE!$C$14&lt;J821),"Forfait limité à "&amp;FICHE!$C$14&amp;"€/jour","")</f>
        <v/>
      </c>
      <c r="AU821" s="592"/>
    </row>
    <row r="822" spans="1:211" ht="13.9" customHeight="1">
      <c r="A822" s="309"/>
      <c r="B822" s="338"/>
      <c r="C822" s="962" t="str">
        <f>IF('1C TSspéc1'!T$17&lt;&gt;0,'1C TSspéc1'!$B$12,"")</f>
        <v/>
      </c>
      <c r="D822" s="963"/>
      <c r="E822" s="964"/>
      <c r="F822" s="211">
        <f>IF(AND($C822='1C TSspéc1'!$B$12,'1C TSspéc1'!$B$16="spécifiques",'1C TSspéc1'!$T$17&lt;&gt;""),'1C TSspéc1'!$T$21,"")</f>
        <v>0</v>
      </c>
      <c r="G822" s="235"/>
      <c r="H822" s="745">
        <v>0.21</v>
      </c>
      <c r="I822" s="747">
        <v>1</v>
      </c>
      <c r="J822" s="316"/>
      <c r="K822" s="786">
        <f t="shared" si="263"/>
        <v>0</v>
      </c>
      <c r="L822" s="558">
        <f>IF(OR('1C TSspéc1'!$B$12="",'1C TSspéc1'!T$30=0),0,IF(AND('1C TSspéc1'!$B$12&lt;&gt;"",$K$2="Pôle",'1C TSspéc1'!$C$12="OUI"),(('1C TSspéc1'!T$22+'1C TSspéc1'!T$23+'1C TSspéc1'!T$24+'1C TSspéc1'!T$25+'1C TSspéc1'!T$29)/'1C TSspéc1'!T$17),IF(AND('1C TSspéc1'!$B$12&lt;&gt;"",$K$2="Pôle",'1C TSspéc1'!$C$12="NON"),(('1C TSspéc1'!T$22+'1C TSspéc1'!T$23+'1C TSspéc1'!T$24+'1C TSspéc1'!T$25+'1C TSspéc1'!T$29)/'1C TSspéc1'!T$30),IF(AND('1C TSspéc1'!$B$12&lt;&gt;"",$K$2&lt;&gt;"Pôle",'1C TSspéc1'!$C$12="OUI"),(('1C TSspéc1'!T$22+'1C TSspéc1'!T$23+'1C TSspéc1'!T$24+'1C TSspéc1'!T$25+'1C TSspéc1'!T$26+'1C TSspéc1'!T$27+'1C TSspéc1'!T$28+'1C TSspéc1'!T$29)/'1C TSspéc1'!T$17),IF(AND('1C TSspéc1'!$B$12&lt;&gt;"",$K$2&lt;&gt;"Pôle",'1C TSspéc1'!$C$12="NON"),(('1C TSspéc1'!T$22+'1C TSspéc1'!T$23+'1C TSspéc1'!T$24+'1C TSspéc1'!T$25+'1C TSspéc1'!T$26+'1C TSspéc1'!T$27+'1C TSspéc1'!T$28+'1C TSspéc1'!T$29)/'1C TSspéc1'!T$30))))))</f>
        <v>0</v>
      </c>
      <c r="M822" s="558">
        <f>IF(OR('1C TSspéc1'!$B$12="",'1C TSspéc1'!T$30=0),0,IF(AND('1C TSspéc1'!$B$12&lt;&gt;"",$K$2="Pôle",'1C TSspéc1'!$C$12="OUI"),(('1C TSspéc1'!T$26+'1C TSspéc1'!T$27+'1C TSspéc1'!T$28)/'1C TSspéc1'!T$17),IF(AND('1C TSspéc1'!$B$12&lt;&gt;"",$K$2="Pôle",'1C TSspéc1'!$C$12="NON"),(('1C TSspéc1'!T$26+'1C TSspéc1'!T$27+'1C TSspéc1'!T$28)/'1C TSspéc1'!T$30),IF(AND('1C TSspéc1'!$B$12&lt;&gt;"",$K$2&lt;&gt;"Pôle"),0))))</f>
        <v>0</v>
      </c>
      <c r="N822" s="559">
        <f>IF(AND('1C TSspéc1'!$B$12&lt;&gt;0,'1C TSspéc1'!$T$30&lt;&gt;0),L822+M822,0)</f>
        <v>0</v>
      </c>
      <c r="O822" s="572" t="str">
        <f>IF(AND('1C TSspéc1'!$T$17&lt;&gt;0,'1C TSspéc1'!$C$12="OUI"),'1C TSspéc1'!$T$35/'1C TSspéc1'!$T$17,"")</f>
        <v/>
      </c>
      <c r="P822" s="545" t="str">
        <f>IF(AND('1C TSspéc1'!$T$17&lt;&gt;0,'1C TSspéc1'!$C$12="OUI"),'1C TSspéc1'!$T$36/'1C TSspéc1'!$T$17,"")</f>
        <v/>
      </c>
      <c r="Q822" s="545" t="str">
        <f>IF(AND('1C TSspéc1'!$T$17&lt;&gt;0,'1C TSspéc1'!$C$12="OUI"),'1C TSspéc1'!$T$37/'1C TSspéc1'!$T$17,"")</f>
        <v/>
      </c>
      <c r="R822" s="545" t="str">
        <f>IF(AND('1C TSspéc1'!$T$17&lt;&gt;0,'1C TSspéc1'!$C$12="OUI"),'1C TSspéc1'!$T$38/'1C TSspéc1'!$T$17,"")</f>
        <v/>
      </c>
      <c r="S822" s="545" t="str">
        <f>IF(AND('1C TSspéc1'!$T$17&lt;&gt;0,'1C TSspéc1'!$C$12="OUI"),'1C TSspéc1'!$T$39/'1C TSspéc1'!$T$17,"")</f>
        <v/>
      </c>
      <c r="T822" s="545" t="str">
        <f>IF(AND('1C TSspéc1'!$T$17&lt;&gt;0,'1C TSspéc1'!$C$12="OUI"),'1C TSspéc1'!$T$40/'1C TSspéc1'!$T$17,"")</f>
        <v/>
      </c>
      <c r="U822" s="545" t="str">
        <f>IF(AND('1C TSspéc1'!$T$17&lt;&gt;0,'1C TSspéc1'!$C$12="OUI"),'1C TSspéc1'!$T$41/'1C TSspéc1'!$T$17,"")</f>
        <v/>
      </c>
      <c r="V822" s="545" t="str">
        <f>IF(AND('1C TSspéc1'!$T$17&lt;&gt;0,'1C TSspéc1'!$C$12="OUI"),'1C TSspéc1'!$T$42/'1C TSspéc1'!$T$17,"")</f>
        <v/>
      </c>
      <c r="W822" s="545" t="str">
        <f>IF(AND('1C TSspéc1'!$T$17&lt;&gt;0,'1C TSspéc1'!$C$12="OUI"),'1C TSspéc1'!$T$43/'1C TSspéc1'!$T$17,"")</f>
        <v/>
      </c>
      <c r="X822" s="545" t="str">
        <f>IF(AND('1C TSspéc1'!$T$17&lt;&gt;0,'1C TSspéc1'!$C$12="OUI"),'1C TSspéc1'!$T$44/'1C TSspéc1'!$T$17,"")</f>
        <v/>
      </c>
      <c r="Y822" s="545" t="str">
        <f>IF(AND('1C TSspéc1'!$T$17&lt;&gt;0,'1C TSspéc1'!$C$12="OUI"),'1C TSspéc1'!$T$45/'1C TSspéc1'!$T$17,"")</f>
        <v/>
      </c>
      <c r="Z822" s="545" t="str">
        <f>IF(AND('1C TSspéc1'!$T$17&lt;&gt;0,'1C TSspéc1'!$C$12="OUI"),'1C TSspéc1'!$T$46/'1C TSspéc1'!$T$17,"")</f>
        <v/>
      </c>
      <c r="AA822" s="545" t="str">
        <f>IF(AND('1C TSspéc1'!$T$17&lt;&gt;0,'1C TSspéc1'!$C$12="OUI"),'1C TSspéc1'!$T$47/'1C TSspéc1'!$T$17,"")</f>
        <v/>
      </c>
      <c r="AB822" s="545" t="str">
        <f>IF(AND('1C TSspéc1'!$T$17&lt;&gt;0,'1C TSspéc1'!$C$12="OUI"),'1C TSspéc1'!$T$48/'1C TSspéc1'!$T$17,"")</f>
        <v/>
      </c>
      <c r="AC822" s="545" t="str">
        <f>IF(AND('1C TSspéc1'!$T$17&lt;&gt;0,'1C TSspéc1'!$C$12="OUI"),'1C TSspéc1'!$T$49/'1C TSspéc1'!$T$17,"")</f>
        <v/>
      </c>
      <c r="AD822" s="545" t="str">
        <f>IF(AND('1C TSspéc1'!$T$17&lt;&gt;0,'1C TSspéc1'!$C$12="OUI"),'1C TSspéc1'!$T$50/'1C TSspéc1'!$T$17,"")</f>
        <v/>
      </c>
      <c r="AE822" s="545" t="str">
        <f>IF(AND('1C TSspéc1'!$T$17&lt;&gt;0,'1C TSspéc1'!$C$12="OUI"),'1C TSspéc1'!$T$51/'1C TSspéc1'!$T$17,"")</f>
        <v/>
      </c>
      <c r="AF822" s="545" t="str">
        <f>IF(AND('1C TSspéc1'!$T$17&lt;&gt;0,'1C TSspéc1'!$C$12="OUI"),'1C TSspéc1'!$T$52/'1C TSspéc1'!$T$17,"")</f>
        <v/>
      </c>
      <c r="AG822" s="545" t="str">
        <f>IF(AND('1C TSspéc1'!$T$17&lt;&gt;0,'1C TSspéc1'!$C$12="OUI"),'1C TSspéc1'!$T$53/'1C TSspéc1'!$T$17,"")</f>
        <v/>
      </c>
      <c r="AH822" s="545" t="str">
        <f>IF(AND('1C TSspéc1'!$T$17&lt;&gt;0,'1C TSspéc1'!$C$12="OUI"),'1C TSspéc1'!$T$54/'1C TSspéc1'!$T$17,"")</f>
        <v/>
      </c>
      <c r="AI822" s="545" t="str">
        <f>IF(AND('1C TSspéc1'!$T$17&lt;&gt;0,'1C TSspéc1'!$C$12="OUI"),'1C TSspéc1'!$T$55/'1C TSspéc1'!$T$17,"")</f>
        <v/>
      </c>
      <c r="AJ822" s="545" t="str">
        <f>IF(AND('1C TSspéc1'!$T$17&lt;&gt;0,'1C TSspéc1'!$C$12="OUI"),'1C TSspéc1'!$T$56/'1C TSspéc1'!$T$17,"")</f>
        <v/>
      </c>
      <c r="AK822" s="545" t="str">
        <f>IF(AND('1C TSspéc1'!$T$17&lt;&gt;0,'1C TSspéc1'!$C$12="OUI"),'1C TSspéc1'!$T$57/'1C TSspéc1'!$T$17,"")</f>
        <v/>
      </c>
      <c r="AL822" s="212">
        <f>IF(AND('1C TSspéc1'!$T$17&lt;&gt;0,'1C TSspéc1'!$C$12="OUI"),N822+AK822,N822)</f>
        <v>0</v>
      </c>
      <c r="AM822" s="417">
        <f t="shared" si="260"/>
        <v>0</v>
      </c>
      <c r="AN822" s="417">
        <f t="shared" si="261"/>
        <v>0</v>
      </c>
      <c r="AO822" s="418" t="str">
        <f>IF(AND('1C TSspéc1'!$T$17&lt;&gt;0,'1C TSspéc1'!$T$30&lt;&gt;0),AM822+AN822,"")</f>
        <v/>
      </c>
      <c r="AP822" s="573" t="str">
        <f>IF(AND('1C TSspéc1'!$T$17&lt;&gt;0,'1C TSspéc1'!$T$30&lt;&gt;0),AM822-AR822,"")</f>
        <v/>
      </c>
      <c r="AQ822" s="583">
        <f t="shared" si="264"/>
        <v>0</v>
      </c>
      <c r="AR822" s="596"/>
      <c r="AS822" s="102"/>
      <c r="AT822" s="209" t="str">
        <f>IF(('1C TSspéc2'!T$17*FICHE!$C$14&lt;J822),"Forfait limité à "&amp;FICHE!$C$14&amp;"€/jour","")</f>
        <v/>
      </c>
      <c r="AU822" s="592"/>
    </row>
    <row r="823" spans="1:211" ht="13.9" customHeight="1">
      <c r="A823" s="309"/>
      <c r="B823" s="338"/>
      <c r="C823" s="962" t="str">
        <f>IF('1C TSspéc1'!U$17&lt;&gt;0,'1C TSspéc1'!$B$12,"")</f>
        <v/>
      </c>
      <c r="D823" s="963"/>
      <c r="E823" s="964"/>
      <c r="F823" s="211">
        <f>IF(AND($C823='1C TSspéc1'!$B$12,'1C TSspéc1'!$B$16="spécifiques",'1C TSspéc1'!$U$17&lt;&gt;""),'1C TSspéc1'!$U$21,"")</f>
        <v>0</v>
      </c>
      <c r="G823" s="235"/>
      <c r="H823" s="745">
        <v>0.21</v>
      </c>
      <c r="I823" s="747">
        <v>1</v>
      </c>
      <c r="J823" s="316"/>
      <c r="K823" s="786">
        <f t="shared" si="263"/>
        <v>0</v>
      </c>
      <c r="L823" s="558">
        <f>IF(OR('1C TSspéc1'!$B$12="",'1C TSspéc1'!U$30=0),0,IF(AND('1C TSspéc1'!$B$12&lt;&gt;"",$K$2="Pôle",'1C TSspéc1'!$C$12="OUI"),(('1C TSspéc1'!U$22+'1C TSspéc1'!U$23+'1C TSspéc1'!U$24+'1C TSspéc1'!U$25+'1C TSspéc1'!U$29)/'1C TSspéc1'!U$17),IF(AND('1C TSspéc1'!$B$12&lt;&gt;"",$K$2="Pôle",'1C TSspéc1'!$C$12="NON"),(('1C TSspéc1'!U$22+'1C TSspéc1'!U$23+'1C TSspéc1'!U$24+'1C TSspéc1'!U$25+'1C TSspéc1'!U$29)/'1C TSspéc1'!U$30),IF(AND('1C TSspéc1'!$B$12&lt;&gt;"",$K$2&lt;&gt;"Pôle",'1C TSspéc1'!$C$12="OUI"),(('1C TSspéc1'!U$22+'1C TSspéc1'!U$23+'1C TSspéc1'!U$24+'1C TSspéc1'!U$25+'1C TSspéc1'!U$26+'1C TSspéc1'!U$27+'1C TSspéc1'!U$28+'1C TSspéc1'!U$29)/'1C TSspéc1'!U$17),IF(AND('1C TSspéc1'!$B$12&lt;&gt;"",$K$2&lt;&gt;"Pôle",'1C TSspéc1'!$C$12="NON"),(('1C TSspéc1'!U$22+'1C TSspéc1'!U$23+'1C TSspéc1'!U$24+'1C TSspéc1'!U$25+'1C TSspéc1'!U$26+'1C TSspéc1'!U$27+'1C TSspéc1'!U$28+'1C TSspéc1'!U$29)/'1C TSspéc1'!U$30))))))</f>
        <v>0</v>
      </c>
      <c r="M823" s="558">
        <f>IF(OR('1C TSspéc1'!$B$12="",'1C TSspéc1'!U$30=0),0,IF(AND('1C TSspéc1'!$B$12&lt;&gt;"",$K$2="Pôle",'1C TSspéc1'!$C$12="OUI"),(('1C TSspéc1'!U$26+'1C TSspéc1'!U$27+'1C TSspéc1'!U$28)/'1C TSspéc1'!U$17),IF(AND('1C TSspéc1'!$B$12&lt;&gt;"",$K$2="Pôle",'1C TSspéc1'!$C$12="NON"),(('1C TSspéc1'!U$26+'1C TSspéc1'!U$27+'1C TSspéc1'!U$28)/'1C TSspéc1'!U$30),IF(AND('1C TSspéc1'!$B$12&lt;&gt;"",$K$2&lt;&gt;"Pôle"),0))))</f>
        <v>0</v>
      </c>
      <c r="N823" s="559">
        <f>IF(AND('1C TSspéc1'!$B$12&lt;&gt;0,'1C TSspéc1'!$U$30&lt;&gt;0),L823+M823,0)</f>
        <v>0</v>
      </c>
      <c r="O823" s="572" t="str">
        <f>IF(AND('1C TSspéc1'!$U$17&lt;&gt;0,'1C TSspéc1'!$C$12="OUI"),'1C TSspéc1'!$U$35/'1C TSspéc1'!$U$17,"")</f>
        <v/>
      </c>
      <c r="P823" s="545" t="str">
        <f>IF(AND('1C TSspéc1'!$U$17&lt;&gt;0,'1C TSspéc1'!$C$12="OUI"),'1C TSspéc1'!$U$36/'1C TSspéc1'!$U$17,"")</f>
        <v/>
      </c>
      <c r="Q823" s="545" t="str">
        <f>IF(AND('1C TSspéc1'!$U$17&lt;&gt;0,'1C TSspéc1'!$C$12="OUI"),'1C TSspéc1'!$U$37/'1C TSspéc1'!$U$17,"")</f>
        <v/>
      </c>
      <c r="R823" s="545" t="str">
        <f>IF(AND('1C TSspéc1'!$U$17&lt;&gt;0,'1C TSspéc1'!$C$12="OUI"),'1C TSspéc1'!$U$38/'1C TSspéc1'!$U$17,"")</f>
        <v/>
      </c>
      <c r="S823" s="545" t="str">
        <f>IF(AND('1C TSspéc1'!$U$17&lt;&gt;0,'1C TSspéc1'!$C$12="OUI"),'1C TSspéc1'!$U$39/'1C TSspéc1'!$U$17,"")</f>
        <v/>
      </c>
      <c r="T823" s="545" t="str">
        <f>IF(AND('1C TSspéc1'!$U$17&lt;&gt;0,'1C TSspéc1'!$C$12="OUI"),'1C TSspéc1'!$U$40/'1C TSspéc1'!$U$17,"")</f>
        <v/>
      </c>
      <c r="U823" s="545" t="str">
        <f>IF(AND('1C TSspéc1'!$U$17&lt;&gt;0,'1C TSspéc1'!$C$12="OUI"),'1C TSspéc1'!$U$41/'1C TSspéc1'!$U$17,"")</f>
        <v/>
      </c>
      <c r="V823" s="545" t="str">
        <f>IF(AND('1C TSspéc1'!$U$17&lt;&gt;0,'1C TSspéc1'!$C$12="OUI"),'1C TSspéc1'!$U$42/'1C TSspéc1'!$U$17,"")</f>
        <v/>
      </c>
      <c r="W823" s="545" t="str">
        <f>IF(AND('1C TSspéc1'!$U$17&lt;&gt;0,'1C TSspéc1'!$C$12="OUI"),'1C TSspéc1'!$U$43/'1C TSspéc1'!$U$17,"")</f>
        <v/>
      </c>
      <c r="X823" s="545" t="str">
        <f>IF(AND('1C TSspéc1'!$U$17&lt;&gt;0,'1C TSspéc1'!$C$12="OUI"),'1C TSspéc1'!$U$44/'1C TSspéc1'!$U$17,"")</f>
        <v/>
      </c>
      <c r="Y823" s="545" t="str">
        <f>IF(AND('1C TSspéc1'!$U$17&lt;&gt;0,'1C TSspéc1'!$C$12="OUI"),'1C TSspéc1'!$U$45/'1C TSspéc1'!$U$17,"")</f>
        <v/>
      </c>
      <c r="Z823" s="545" t="str">
        <f>IF(AND('1C TSspéc1'!$U$17&lt;&gt;0,'1C TSspéc1'!$C$12="OUI"),'1C TSspéc1'!$U$46/'1C TSspéc1'!$U$17,"")</f>
        <v/>
      </c>
      <c r="AA823" s="545" t="str">
        <f>IF(AND('1C TSspéc1'!$U$17&lt;&gt;0,'1C TSspéc1'!$C$12="OUI"),'1C TSspéc1'!$U$47/'1C TSspéc1'!$U$17,"")</f>
        <v/>
      </c>
      <c r="AB823" s="545" t="str">
        <f>IF(AND('1C TSspéc1'!$U$17&lt;&gt;0,'1C TSspéc1'!$C$12="OUI"),'1C TSspéc1'!$U$48/'1C TSspéc1'!$U$17,"")</f>
        <v/>
      </c>
      <c r="AC823" s="545" t="str">
        <f>IF(AND('1C TSspéc1'!$U$17&lt;&gt;0,'1C TSspéc1'!$C$12="OUI"),'1C TSspéc1'!$U$49/'1C TSspéc1'!$U$17,"")</f>
        <v/>
      </c>
      <c r="AD823" s="545" t="str">
        <f>IF(AND('1C TSspéc1'!$U$17&lt;&gt;0,'1C TSspéc1'!$C$12="OUI"),'1C TSspéc1'!$U$50/'1C TSspéc1'!$U$17,"")</f>
        <v/>
      </c>
      <c r="AE823" s="545" t="str">
        <f>IF(AND('1C TSspéc1'!$U$17&lt;&gt;0,'1C TSspéc1'!$C$12="OUI"),'1C TSspéc1'!$U$51/'1C TSspéc1'!$U$17,"")</f>
        <v/>
      </c>
      <c r="AF823" s="545" t="str">
        <f>IF(AND('1C TSspéc1'!$U$17&lt;&gt;0,'1C TSspéc1'!$C$12="OUI"),'1C TSspéc1'!$U$52/'1C TSspéc1'!$U$17,"")</f>
        <v/>
      </c>
      <c r="AG823" s="545" t="str">
        <f>IF(AND('1C TSspéc1'!$U$17&lt;&gt;0,'1C TSspéc1'!$C$12="OUI"),'1C TSspéc1'!$U$53/'1C TSspéc1'!$U$17,"")</f>
        <v/>
      </c>
      <c r="AH823" s="545" t="str">
        <f>IF(AND('1C TSspéc1'!$U$17&lt;&gt;0,'1C TSspéc1'!$C$12="OUI"),'1C TSspéc1'!$U$54/'1C TSspéc1'!$U$17,"")</f>
        <v/>
      </c>
      <c r="AI823" s="545" t="str">
        <f>IF(AND('1C TSspéc1'!$U$17&lt;&gt;0,'1C TSspéc1'!$C$12="OUI"),'1C TSspéc1'!$U$55/'1C TSspéc1'!$U$17,"")</f>
        <v/>
      </c>
      <c r="AJ823" s="545" t="str">
        <f>IF(AND('1C TSspéc1'!$U$17&lt;&gt;0,'1C TSspéc1'!$C$12="OUI"),'1C TSspéc1'!$U$56/'1C TSspéc1'!$U$17,"")</f>
        <v/>
      </c>
      <c r="AK823" s="545" t="str">
        <f>IF(AND('1C TSspéc1'!$U$17&lt;&gt;0,'1C TSspéc1'!$C$12="OUI"),'1C TSspéc1'!$U$57/'1C TSspéc1'!$U$17,"")</f>
        <v/>
      </c>
      <c r="AL823" s="212">
        <f>IF(AND('1C TSspéc1'!$U$17&lt;&gt;0,'1C TSspéc1'!$C$12="OUI"),N823+AK823,N823)</f>
        <v>0</v>
      </c>
      <c r="AM823" s="417">
        <f t="shared" si="260"/>
        <v>0</v>
      </c>
      <c r="AN823" s="417">
        <f t="shared" si="261"/>
        <v>0</v>
      </c>
      <c r="AO823" s="418" t="str">
        <f>IF(AND('1C TSspéc1'!$U$17&lt;&gt;0,'1C TSspéc1'!$U$30&lt;&gt;0),AM823+AN823,"")</f>
        <v/>
      </c>
      <c r="AP823" s="573" t="str">
        <f>IF(AND('1C TSspéc1'!$U$17&lt;&gt;0,'1C TSspéc1'!$U$30&lt;&gt;0),AM823-AR823,"")</f>
        <v/>
      </c>
      <c r="AQ823" s="583">
        <f t="shared" si="264"/>
        <v>0</v>
      </c>
      <c r="AR823" s="596"/>
      <c r="AS823" s="102"/>
      <c r="AT823" s="209" t="str">
        <f>IF(('1C TSspéc2'!U$17*FICHE!$C$14&lt;J823),"Forfait limité à "&amp;FICHE!$C$14&amp;"€/jour","")</f>
        <v/>
      </c>
      <c r="AU823" s="592"/>
    </row>
    <row r="824" spans="1:211" ht="13.9" customHeight="1">
      <c r="A824" s="309"/>
      <c r="B824" s="338"/>
      <c r="C824" s="962" t="str">
        <f>IF('1C TSspéc1'!V$17&lt;&gt;0,'1C TSspéc1'!$B$12,"")</f>
        <v/>
      </c>
      <c r="D824" s="963"/>
      <c r="E824" s="964"/>
      <c r="F824" s="211">
        <f>IF(AND($C824='1C TSspéc1'!$B$12,'1C TSspéc1'!$B$16="spécifiques",'1C TSspéc1'!$V$17&lt;&gt;""),'1C TSspéc1'!$V$21,"")</f>
        <v>0</v>
      </c>
      <c r="G824" s="235"/>
      <c r="H824" s="745">
        <v>0.21</v>
      </c>
      <c r="I824" s="747">
        <v>1</v>
      </c>
      <c r="J824" s="316"/>
      <c r="K824" s="786">
        <f t="shared" si="263"/>
        <v>0</v>
      </c>
      <c r="L824" s="558">
        <f>IF(OR('1C TSspéc1'!$B$12="",'1C TSspéc1'!V$30=0),0,IF(AND('1C TSspéc1'!$B$12&lt;&gt;"",$K$2="Pôle",'1C TSspéc1'!$C$12="OUI"),(('1C TSspéc1'!V$22+'1C TSspéc1'!V$23+'1C TSspéc1'!V$24+'1C TSspéc1'!V$25+'1C TSspéc1'!V$29)/'1C TSspéc1'!V$17),IF(AND('1C TSspéc1'!$B$12&lt;&gt;"",$K$2="Pôle",'1C TSspéc1'!$C$12="NON"),(('1C TSspéc1'!V$22+'1C TSspéc1'!V$23+'1C TSspéc1'!V$24+'1C TSspéc1'!V$25+'1C TSspéc1'!V$29)/'1C TSspéc1'!V$30),IF(AND('1C TSspéc1'!$B$12&lt;&gt;"",$K$2&lt;&gt;"Pôle",'1C TSspéc1'!$C$12="OUI"),(('1C TSspéc1'!V$22+'1C TSspéc1'!V$23+'1C TSspéc1'!V$24+'1C TSspéc1'!V$25+'1C TSspéc1'!V$26+'1C TSspéc1'!V$27+'1C TSspéc1'!V$28+'1C TSspéc1'!V$29)/'1C TSspéc1'!V$17),IF(AND('1C TSspéc1'!$B$12&lt;&gt;"",$K$2&lt;&gt;"Pôle",'1C TSspéc1'!$C$12="NON"),(('1C TSspéc1'!V$22+'1C TSspéc1'!V$23+'1C TSspéc1'!V$24+'1C TSspéc1'!V$25+'1C TSspéc1'!V$26+'1C TSspéc1'!V$27+'1C TSspéc1'!V$28+'1C TSspéc1'!V$29)/'1C TSspéc1'!V$30))))))</f>
        <v>0</v>
      </c>
      <c r="M824" s="558">
        <f>IF(OR('1C TSspéc1'!$B$12="",'1C TSspéc1'!V$30=0),0,IF(AND('1C TSspéc1'!$B$12&lt;&gt;"",$K$2="Pôle",'1C TSspéc1'!$C$12="OUI"),(('1C TSspéc1'!V$26+'1C TSspéc1'!V$27+'1C TSspéc1'!V$28)/'1C TSspéc1'!V$17),IF(AND('1C TSspéc1'!$B$12&lt;&gt;"",$K$2="Pôle",'1C TSspéc1'!$C$12="NON"),(('1C TSspéc1'!V$26+'1C TSspéc1'!V$27+'1C TSspéc1'!V$28)/'1C TSspéc1'!V$30),IF(AND('1C TSspéc1'!$B$12&lt;&gt;"",$K$2&lt;&gt;"Pôle"),0))))</f>
        <v>0</v>
      </c>
      <c r="N824" s="559">
        <f>IF(AND('1C TSspéc1'!$B$12&lt;&gt;0,'1C TSspéc1'!$V$30&lt;&gt;0),L824+M824,0)</f>
        <v>0</v>
      </c>
      <c r="O824" s="572" t="str">
        <f>IF(AND('1C TSspéc1'!$V$17&lt;&gt;0,'1C TSspéc1'!$C$12="OUI"),'1C TSspéc1'!$V$35/'1C TSspéc1'!$V$17,"")</f>
        <v/>
      </c>
      <c r="P824" s="545" t="str">
        <f>IF(AND('1C TSspéc1'!$V$17&lt;&gt;0,'1C TSspéc1'!$C$12="OUI"),'1C TSspéc1'!$V$36/'1C TSspéc1'!$V$17,"")</f>
        <v/>
      </c>
      <c r="Q824" s="545" t="str">
        <f>IF(AND('1C TSspéc1'!$V$17&lt;&gt;0,'1C TSspéc1'!$C$12="OUI"),'1C TSspéc1'!$V$37/'1C TSspéc1'!$V$17,"")</f>
        <v/>
      </c>
      <c r="R824" s="545" t="str">
        <f>IF(AND('1C TSspéc1'!$V$17&lt;&gt;0,'1C TSspéc1'!$C$12="OUI"),'1C TSspéc1'!$V$38/'1C TSspéc1'!$V$17,"")</f>
        <v/>
      </c>
      <c r="S824" s="545" t="str">
        <f>IF(AND('1C TSspéc1'!$V$17&lt;&gt;0,'1C TSspéc1'!$C$12="OUI"),'1C TSspéc1'!$V$39/'1C TSspéc1'!$V$17,"")</f>
        <v/>
      </c>
      <c r="T824" s="545" t="str">
        <f>IF(AND('1C TSspéc1'!$V$17&lt;&gt;0,'1C TSspéc1'!$C$12="OUI"),'1C TSspéc1'!$V$40/'1C TSspéc1'!$V$17,"")</f>
        <v/>
      </c>
      <c r="U824" s="545" t="str">
        <f>IF(AND('1C TSspéc1'!$V$17&lt;&gt;0,'1C TSspéc1'!$C$12="OUI"),'1C TSspéc1'!$V$41/'1C TSspéc1'!$V$17,"")</f>
        <v/>
      </c>
      <c r="V824" s="545" t="str">
        <f>IF(AND('1C TSspéc1'!$V$17&lt;&gt;0,'1C TSspéc1'!$C$12="OUI"),'1C TSspéc1'!$V$42/'1C TSspéc1'!$V$17,"")</f>
        <v/>
      </c>
      <c r="W824" s="545" t="str">
        <f>IF(AND('1C TSspéc1'!$V$17&lt;&gt;0,'1C TSspéc1'!$C$12="OUI"),'1C TSspéc1'!$V$43/'1C TSspéc1'!$V$17,"")</f>
        <v/>
      </c>
      <c r="X824" s="545" t="str">
        <f>IF(AND('1C TSspéc1'!$V$17&lt;&gt;0,'1C TSspéc1'!$C$12="OUI"),'1C TSspéc1'!$V$44/'1C TSspéc1'!$V$17,"")</f>
        <v/>
      </c>
      <c r="Y824" s="545" t="str">
        <f>IF(AND('1C TSspéc1'!$V$17&lt;&gt;0,'1C TSspéc1'!$C$12="OUI"),'1C TSspéc1'!$V$45/'1C TSspéc1'!$V$17,"")</f>
        <v/>
      </c>
      <c r="Z824" s="545" t="str">
        <f>IF(AND('1C TSspéc1'!$V$17&lt;&gt;0,'1C TSspéc1'!$C$12="OUI"),'1C TSspéc1'!$V$46/'1C TSspéc1'!$V$17,"")</f>
        <v/>
      </c>
      <c r="AA824" s="545" t="str">
        <f>IF(AND('1C TSspéc1'!$V$17&lt;&gt;0,'1C TSspéc1'!$C$12="OUI"),'1C TSspéc1'!$V$47/'1C TSspéc1'!$V$17,"")</f>
        <v/>
      </c>
      <c r="AB824" s="545" t="str">
        <f>IF(AND('1C TSspéc1'!$V$17&lt;&gt;0,'1C TSspéc1'!$C$12="OUI"),'1C TSspéc1'!$V$48/'1C TSspéc1'!$V$17,"")</f>
        <v/>
      </c>
      <c r="AC824" s="545" t="str">
        <f>IF(AND('1C TSspéc1'!$V$17&lt;&gt;0,'1C TSspéc1'!$C$12="OUI"),'1C TSspéc1'!$V$49/'1C TSspéc1'!$V$17,"")</f>
        <v/>
      </c>
      <c r="AD824" s="545" t="str">
        <f>IF(AND('1C TSspéc1'!$V$17&lt;&gt;0,'1C TSspéc1'!$C$12="OUI"),'1C TSspéc1'!$V$50/'1C TSspéc1'!$V$17,"")</f>
        <v/>
      </c>
      <c r="AE824" s="545" t="str">
        <f>IF(AND('1C TSspéc1'!$V$17&lt;&gt;0,'1C TSspéc1'!$C$12="OUI"),'1C TSspéc1'!$V$51/'1C TSspéc1'!$V$17,"")</f>
        <v/>
      </c>
      <c r="AF824" s="545" t="str">
        <f>IF(AND('1C TSspéc1'!$V$17&lt;&gt;0,'1C TSspéc1'!$C$12="OUI"),'1C TSspéc1'!$V$52/'1C TSspéc1'!$V$17,"")</f>
        <v/>
      </c>
      <c r="AG824" s="545" t="str">
        <f>IF(AND('1C TSspéc1'!$V$17&lt;&gt;0,'1C TSspéc1'!$C$12="OUI"),'1C TSspéc1'!$V$53/'1C TSspéc1'!$V$17,"")</f>
        <v/>
      </c>
      <c r="AH824" s="545" t="str">
        <f>IF(AND('1C TSspéc1'!$V$17&lt;&gt;0,'1C TSspéc1'!$C$12="OUI"),'1C TSspéc1'!$V$54/'1C TSspéc1'!$V$17,"")</f>
        <v/>
      </c>
      <c r="AI824" s="545" t="str">
        <f>IF(AND('1C TSspéc1'!$V$17&lt;&gt;0,'1C TSspéc1'!$C$12="OUI"),'1C TSspéc1'!$V$55/'1C TSspéc1'!$V$17,"")</f>
        <v/>
      </c>
      <c r="AJ824" s="545" t="str">
        <f>IF(AND('1C TSspéc1'!$V$17&lt;&gt;0,'1C TSspéc1'!$C$12="OUI"),'1C TSspéc1'!$V$56/'1C TSspéc1'!$V$17,"")</f>
        <v/>
      </c>
      <c r="AK824" s="545" t="str">
        <f>IF(AND('1C TSspéc1'!$V$17&lt;&gt;0,'1C TSspéc1'!$C$12="OUI"),'1C TSspéc1'!$V$57/'1C TSspéc1'!$V$17,"")</f>
        <v/>
      </c>
      <c r="AL824" s="212">
        <f>IF(AND('1C TSspéc1'!$V$17&lt;&gt;0,'1C TSspéc1'!$C$12="OUI"),N824+AK824,N824)</f>
        <v>0</v>
      </c>
      <c r="AM824" s="417">
        <f t="shared" si="260"/>
        <v>0</v>
      </c>
      <c r="AN824" s="417">
        <f t="shared" si="261"/>
        <v>0</v>
      </c>
      <c r="AO824" s="418" t="str">
        <f>IF(AND('1C TSspéc1'!$V$17&lt;&gt;0,'1C TSspéc1'!$V$30&lt;&gt;0),AM824+AN824,"")</f>
        <v/>
      </c>
      <c r="AP824" s="573" t="str">
        <f>IF(AND('1C TSspéc1'!$V$17&lt;&gt;0,'1C TSspéc1'!$V$30&lt;&gt;0),AM824-AR824,"")</f>
        <v/>
      </c>
      <c r="AQ824" s="583">
        <f t="shared" si="264"/>
        <v>0</v>
      </c>
      <c r="AR824" s="596"/>
      <c r="AS824" s="102"/>
      <c r="AT824" s="209" t="str">
        <f>IF(('1C TSspéc2'!V$17*FICHE!$C$14&lt;J824),"Forfait limité à "&amp;FICHE!$C$14&amp;"€/jour","")</f>
        <v/>
      </c>
      <c r="AU824" s="592"/>
    </row>
    <row r="825" spans="1:211" ht="13.9" customHeight="1">
      <c r="A825" s="309"/>
      <c r="B825" s="338"/>
      <c r="C825" s="962" t="str">
        <f>IF('1C TSspéc1'!W$17&lt;&gt;0,'1C TSspéc1'!$B$12,"")</f>
        <v/>
      </c>
      <c r="D825" s="963"/>
      <c r="E825" s="964"/>
      <c r="F825" s="211">
        <f>IF(AND($C825='1C TSspéc1'!$B$12,'1C TSspéc1'!$B$16="spécifiques",'1C TSspéc1'!$W$17&lt;&gt;""),'1C TSspéc1'!$W$21,"")</f>
        <v>0</v>
      </c>
      <c r="G825" s="235"/>
      <c r="H825" s="745">
        <v>0.21</v>
      </c>
      <c r="I825" s="747">
        <v>1</v>
      </c>
      <c r="J825" s="316"/>
      <c r="K825" s="786">
        <f t="shared" si="263"/>
        <v>0</v>
      </c>
      <c r="L825" s="558">
        <f>IF(OR('1C TSspéc1'!$B$12="",'1C TSspéc1'!W$30=0),0,IF(AND('1C TSspéc1'!$B$12&lt;&gt;"",$K$2="Pôle",'1C TSspéc1'!$C$12="OUI"),(('1C TSspéc1'!W$22+'1C TSspéc1'!W$23+'1C TSspéc1'!W$24+'1C TSspéc1'!W$25+'1C TSspéc1'!W$29)/'1C TSspéc1'!W$17),IF(AND('1C TSspéc1'!$B$12&lt;&gt;"",$K$2="Pôle",'1C TSspéc1'!$C$12="NON"),(('1C TSspéc1'!W$22+'1C TSspéc1'!W$23+'1C TSspéc1'!W$24+'1C TSspéc1'!W$25+'1C TSspéc1'!W$29)/'1C TSspéc1'!W$30),IF(AND('1C TSspéc1'!$B$12&lt;&gt;"",$K$2&lt;&gt;"Pôle",'1C TSspéc1'!$C$12="OUI"),(('1C TSspéc1'!W$22+'1C TSspéc1'!W$23+'1C TSspéc1'!W$24+'1C TSspéc1'!W$25+'1C TSspéc1'!W$26+'1C TSspéc1'!W$27+'1C TSspéc1'!W$28+'1C TSspéc1'!W$29)/'1C TSspéc1'!W$17),IF(AND('1C TSspéc1'!$B$12&lt;&gt;"",$K$2&lt;&gt;"Pôle",'1C TSspéc1'!$C$12="NON"),(('1C TSspéc1'!W$22+'1C TSspéc1'!W$23+'1C TSspéc1'!W$24+'1C TSspéc1'!W$25+'1C TSspéc1'!W$26+'1C TSspéc1'!W$27+'1C TSspéc1'!W$28+'1C TSspéc1'!W$29)/'1C TSspéc1'!W$30))))))</f>
        <v>0</v>
      </c>
      <c r="M825" s="558">
        <f>IF(OR('1C TSspéc1'!$B$12="",'1C TSspéc1'!W$30=0),0,IF(AND('1C TSspéc1'!$B$12&lt;&gt;"",$K$2="Pôle",'1C TSspéc1'!$C$12="OUI"),(('1C TSspéc1'!W$26+'1C TSspéc1'!W$27+'1C TSspéc1'!W$28)/'1C TSspéc1'!W$17),IF(AND('1C TSspéc1'!$B$12&lt;&gt;"",$K$2="Pôle",'1C TSspéc1'!$C$12="NON"),(('1C TSspéc1'!W$26+'1C TSspéc1'!W$27+'1C TSspéc1'!W$28)/'1C TSspéc1'!W$30),IF(AND('1C TSspéc1'!$B$12&lt;&gt;"",$K$2&lt;&gt;"Pôle"),0))))</f>
        <v>0</v>
      </c>
      <c r="N825" s="559">
        <f>IF(AND('1C TSspéc1'!$B$12&lt;&gt;0,'1C TSspéc1'!$W$30&lt;&gt;0),L825+M825,0)</f>
        <v>0</v>
      </c>
      <c r="O825" s="572" t="str">
        <f>IF(AND('1C TSspéc1'!$W$17&lt;&gt;0,'1C TSspéc1'!$C$12="OUI"),'1C TSspéc1'!$W$35/'1C TSspéc1'!$W$17,"")</f>
        <v/>
      </c>
      <c r="P825" s="545" t="str">
        <f>IF(AND('1C TSspéc1'!$W$17&lt;&gt;0,'1C TSspéc1'!$C$12="OUI"),'1C TSspéc1'!$W$36/'1C TSspéc1'!$W$17,"")</f>
        <v/>
      </c>
      <c r="Q825" s="545" t="str">
        <f>IF(AND('1C TSspéc1'!$W$17&lt;&gt;0,'1C TSspéc1'!$C$12="OUI"),'1C TSspéc1'!$W$37/'1C TSspéc1'!$W$17,"")</f>
        <v/>
      </c>
      <c r="R825" s="545" t="str">
        <f>IF(AND('1C TSspéc1'!$W$17&lt;&gt;0,'1C TSspéc1'!$C$12="OUI"),'1C TSspéc1'!$W$38/'1C TSspéc1'!$W$17,"")</f>
        <v/>
      </c>
      <c r="S825" s="545" t="str">
        <f>IF(AND('1C TSspéc1'!$W$17&lt;&gt;0,'1C TSspéc1'!$C$12="OUI"),'1C TSspéc1'!$W$39/'1C TSspéc1'!$W$17,"")</f>
        <v/>
      </c>
      <c r="T825" s="545" t="str">
        <f>IF(AND('1C TSspéc1'!$W$17&lt;&gt;0,'1C TSspéc1'!$C$12="OUI"),'1C TSspéc1'!$W$40/'1C TSspéc1'!$W$17,"")</f>
        <v/>
      </c>
      <c r="U825" s="545" t="str">
        <f>IF(AND('1C TSspéc1'!$W$17&lt;&gt;0,'1C TSspéc1'!$C$12="OUI"),'1C TSspéc1'!$W$41/'1C TSspéc1'!$W$17,"")</f>
        <v/>
      </c>
      <c r="V825" s="545" t="str">
        <f>IF(AND('1C TSspéc1'!$W$17&lt;&gt;0,'1C TSspéc1'!$C$12="OUI"),'1C TSspéc1'!$W$42/'1C TSspéc1'!$W$17,"")</f>
        <v/>
      </c>
      <c r="W825" s="545" t="str">
        <f>IF(AND('1C TSspéc1'!$W$17&lt;&gt;0,'1C TSspéc1'!$C$12="OUI"),'1C TSspéc1'!$W$43/'1C TSspéc1'!$W$17,"")</f>
        <v/>
      </c>
      <c r="X825" s="545" t="str">
        <f>IF(AND('1C TSspéc1'!$W$17&lt;&gt;0,'1C TSspéc1'!$C$12="OUI"),'1C TSspéc1'!$W$44/'1C TSspéc1'!$W$17,"")</f>
        <v/>
      </c>
      <c r="Y825" s="545" t="str">
        <f>IF(AND('1C TSspéc1'!$W$17&lt;&gt;0,'1C TSspéc1'!$C$12="OUI"),'1C TSspéc1'!$W$45/'1C TSspéc1'!$W$17,"")</f>
        <v/>
      </c>
      <c r="Z825" s="545" t="str">
        <f>IF(AND('1C TSspéc1'!$W$17&lt;&gt;0,'1C TSspéc1'!$C$12="OUI"),'1C TSspéc1'!$W$46/'1C TSspéc1'!$W$17,"")</f>
        <v/>
      </c>
      <c r="AA825" s="545" t="str">
        <f>IF(AND('1C TSspéc1'!$W$17&lt;&gt;0,'1C TSspéc1'!$C$12="OUI"),'1C TSspéc1'!$W$47/'1C TSspéc1'!$W$17,"")</f>
        <v/>
      </c>
      <c r="AB825" s="545" t="str">
        <f>IF(AND('1C TSspéc1'!$W$17&lt;&gt;0,'1C TSspéc1'!$C$12="OUI"),'1C TSspéc1'!$W$48/'1C TSspéc1'!$W$17,"")</f>
        <v/>
      </c>
      <c r="AC825" s="545" t="str">
        <f>IF(AND('1C TSspéc1'!$W$17&lt;&gt;0,'1C TSspéc1'!$C$12="OUI"),'1C TSspéc1'!$W$49/'1C TSspéc1'!$W$17,"")</f>
        <v/>
      </c>
      <c r="AD825" s="545" t="str">
        <f>IF(AND('1C TSspéc1'!$W$17&lt;&gt;0,'1C TSspéc1'!$C$12="OUI"),'1C TSspéc1'!$W$50/'1C TSspéc1'!$W$17,"")</f>
        <v/>
      </c>
      <c r="AE825" s="545" t="str">
        <f>IF(AND('1C TSspéc1'!$W$17&lt;&gt;0,'1C TSspéc1'!$C$12="OUI"),'1C TSspéc1'!$W$51/'1C TSspéc1'!$W$17,"")</f>
        <v/>
      </c>
      <c r="AF825" s="545" t="str">
        <f>IF(AND('1C TSspéc1'!$W$17&lt;&gt;0,'1C TSspéc1'!$C$12="OUI"),'1C TSspéc1'!$W$52/'1C TSspéc1'!$W$17,"")</f>
        <v/>
      </c>
      <c r="AG825" s="545" t="str">
        <f>IF(AND('1C TSspéc1'!$W$17&lt;&gt;0,'1C TSspéc1'!$C$12="OUI"),'1C TSspéc1'!$W$53/'1C TSspéc1'!$W$17,"")</f>
        <v/>
      </c>
      <c r="AH825" s="545" t="str">
        <f>IF(AND('1C TSspéc1'!$W$17&lt;&gt;0,'1C TSspéc1'!$C$12="OUI"),'1C TSspéc1'!$W$54/'1C TSspéc1'!$W$17,"")</f>
        <v/>
      </c>
      <c r="AI825" s="545" t="str">
        <f>IF(AND('1C TSspéc1'!$W$17&lt;&gt;0,'1C TSspéc1'!$C$12="OUI"),'1C TSspéc1'!$W$55/'1C TSspéc1'!$W$17,"")</f>
        <v/>
      </c>
      <c r="AJ825" s="545" t="str">
        <f>IF(AND('1C TSspéc1'!$W$17&lt;&gt;0,'1C TSspéc1'!$C$12="OUI"),'1C TSspéc1'!$W$56/'1C TSspéc1'!$W$17,"")</f>
        <v/>
      </c>
      <c r="AK825" s="545" t="str">
        <f>IF(AND('1C TSspéc1'!$W$17&lt;&gt;0,'1C TSspéc1'!$C$12="OUI"),'1C TSspéc1'!$W$57/'1C TSspéc1'!$W$17,"")</f>
        <v/>
      </c>
      <c r="AL825" s="212">
        <f>IF(AND('1C TSspéc1'!$W$17&lt;&gt;0,'1C TSspéc1'!$C$12="OUI"),N825+AK825,N825)</f>
        <v>0</v>
      </c>
      <c r="AM825" s="417">
        <f t="shared" si="260"/>
        <v>0</v>
      </c>
      <c r="AN825" s="417">
        <f t="shared" si="261"/>
        <v>0</v>
      </c>
      <c r="AO825" s="418" t="str">
        <f>IF(AND('1C TSspéc1'!$W$17&lt;&gt;0,'1C TSspéc1'!$W$30&lt;&gt;0),AM825+AN825,"")</f>
        <v/>
      </c>
      <c r="AP825" s="573" t="str">
        <f>IF(AND('1C TSspéc1'!$W$17&lt;&gt;0,'1C TSspéc1'!$W$30&lt;&gt;0),AM825-AR825,"")</f>
        <v/>
      </c>
      <c r="AQ825" s="583">
        <f t="shared" si="264"/>
        <v>0</v>
      </c>
      <c r="AR825" s="596"/>
      <c r="AS825" s="102"/>
      <c r="AT825" s="209" t="str">
        <f>IF(('1C TSspéc2'!W$17*FICHE!$C$14&lt;J825),"Forfait limité à "&amp;FICHE!$C$14&amp;"€/jour","")</f>
        <v/>
      </c>
      <c r="AU825" s="592"/>
    </row>
    <row r="826" spans="1:211" ht="13.9" customHeight="1">
      <c r="A826" s="309"/>
      <c r="B826" s="338"/>
      <c r="C826" s="962" t="str">
        <f>IF('1C TSspéc1'!X$17&lt;&gt;0,'1C TSspéc1'!$B$12,"")</f>
        <v/>
      </c>
      <c r="D826" s="963"/>
      <c r="E826" s="964"/>
      <c r="F826" s="211">
        <f>IF(AND($C826='1C TSspéc1'!$B$12,'1C TSspéc1'!$B$16="spécifiques",'1C TSspéc1'!$X$17&lt;&gt;""),'1C TSspéc1'!$X$21,"")</f>
        <v>0</v>
      </c>
      <c r="G826" s="235"/>
      <c r="H826" s="745">
        <v>0.21</v>
      </c>
      <c r="I826" s="747">
        <v>1</v>
      </c>
      <c r="J826" s="316"/>
      <c r="K826" s="786">
        <f t="shared" si="263"/>
        <v>0</v>
      </c>
      <c r="L826" s="558">
        <f>IF(OR('1C TSspéc1'!$B$12="",'1C TSspéc1'!X$30=0),0,IF(AND('1C TSspéc1'!$B$12&lt;&gt;"",$K$2="Pôle",'1C TSspéc1'!$C$12="OUI"),(('1C TSspéc1'!X$22+'1C TSspéc1'!X$23+'1C TSspéc1'!X$24+'1C TSspéc1'!X$25+'1C TSspéc1'!X$29)/'1C TSspéc1'!X$17),IF(AND('1C TSspéc1'!$B$12&lt;&gt;"",$K$2="Pôle",'1C TSspéc1'!$C$12="NON"),(('1C TSspéc1'!X$22+'1C TSspéc1'!X$23+'1C TSspéc1'!X$24+'1C TSspéc1'!X$25+'1C TSspéc1'!X$29)/'1C TSspéc1'!X$30),IF(AND('1C TSspéc1'!$B$12&lt;&gt;"",$K$2&lt;&gt;"Pôle",'1C TSspéc1'!$C$12="OUI"),(('1C TSspéc1'!X$22+'1C TSspéc1'!X$23+'1C TSspéc1'!X$24+'1C TSspéc1'!X$25+'1C TSspéc1'!X$26+'1C TSspéc1'!X$27+'1C TSspéc1'!X$28+'1C TSspéc1'!X$29)/'1C TSspéc1'!X$17),IF(AND('1C TSspéc1'!$B$12&lt;&gt;"",$K$2&lt;&gt;"Pôle",'1C TSspéc1'!$C$12="NON"),(('1C TSspéc1'!X$22+'1C TSspéc1'!X$23+'1C TSspéc1'!X$24+'1C TSspéc1'!X$25+'1C TSspéc1'!X$26+'1C TSspéc1'!X$27+'1C TSspéc1'!X$28+'1C TSspéc1'!X$29)/'1C TSspéc1'!X$30))))))</f>
        <v>0</v>
      </c>
      <c r="M826" s="558">
        <f>IF(OR('1C TSspéc1'!$B$12="",'1C TSspéc1'!X$30=0),0,IF(AND('1C TSspéc1'!$B$12&lt;&gt;"",$K$2="Pôle",'1C TSspéc1'!$C$12="OUI"),(('1C TSspéc1'!X$26+'1C TSspéc1'!X$27+'1C TSspéc1'!X$28)/'1C TSspéc1'!X$17),IF(AND('1C TSspéc1'!$B$12&lt;&gt;"",$K$2="Pôle",'1C TSspéc1'!$C$12="NON"),(('1C TSspéc1'!X$26+'1C TSspéc1'!X$27+'1C TSspéc1'!X$28)/'1C TSspéc1'!X$30),IF(AND('1C TSspéc1'!$B$12&lt;&gt;"",$K$2&lt;&gt;"Pôle"),0))))</f>
        <v>0</v>
      </c>
      <c r="N826" s="559">
        <f>IF(AND('1C TSspéc1'!$B$12&lt;&gt;0,'1C TSspéc1'!$X$30&lt;&gt;0),L826+M826,0)</f>
        <v>0</v>
      </c>
      <c r="O826" s="572" t="str">
        <f>IF(AND('1C TSspéc1'!$X$17&lt;&gt;0,'1C TSspéc1'!$C$12="OUI"),'1C TSspéc1'!$X$35/'1C TSspéc1'!$X$17,"")</f>
        <v/>
      </c>
      <c r="P826" s="545" t="str">
        <f>IF(AND('1C TSspéc1'!$X$17&lt;&gt;0,'1C TSspéc1'!$C$12="OUI"),'1C TSspéc1'!$X$36/'1C TSspéc1'!$X$17,"")</f>
        <v/>
      </c>
      <c r="Q826" s="545" t="str">
        <f>IF(AND('1C TSspéc1'!$X$17&lt;&gt;0,'1C TSspéc1'!$C$12="OUI"),'1C TSspéc1'!$X$37/'1C TSspéc1'!$X$17,"")</f>
        <v/>
      </c>
      <c r="R826" s="545" t="str">
        <f>IF(AND('1C TSspéc1'!$X$17&lt;&gt;0,'1C TSspéc1'!$C$12="OUI"),'1C TSspéc1'!$X$38/'1C TSspéc1'!$X$17,"")</f>
        <v/>
      </c>
      <c r="S826" s="545" t="str">
        <f>IF(AND('1C TSspéc1'!$X$17&lt;&gt;0,'1C TSspéc1'!$C$12="OUI"),'1C TSspéc1'!$X$39/'1C TSspéc1'!$X$17,"")</f>
        <v/>
      </c>
      <c r="T826" s="545" t="str">
        <f>IF(AND('1C TSspéc1'!$X$17&lt;&gt;0,'1C TSspéc1'!$C$12="OUI"),'1C TSspéc1'!$X$40/'1C TSspéc1'!$X$17,"")</f>
        <v/>
      </c>
      <c r="U826" s="545" t="str">
        <f>IF(AND('1C TSspéc1'!$X$17&lt;&gt;0,'1C TSspéc1'!$C$12="OUI"),'1C TSspéc1'!$X$41/'1C TSspéc1'!$X$17,"")</f>
        <v/>
      </c>
      <c r="V826" s="545" t="str">
        <f>IF(AND('1C TSspéc1'!$X$17&lt;&gt;0,'1C TSspéc1'!$C$12="OUI"),'1C TSspéc1'!$X$42/'1C TSspéc1'!$X$17,"")</f>
        <v/>
      </c>
      <c r="W826" s="545" t="str">
        <f>IF(AND('1C TSspéc1'!$X$17&lt;&gt;0,'1C TSspéc1'!$C$12="OUI"),'1C TSspéc1'!$X$43/'1C TSspéc1'!$X$17,"")</f>
        <v/>
      </c>
      <c r="X826" s="545" t="str">
        <f>IF(AND('1C TSspéc1'!$X$17&lt;&gt;0,'1C TSspéc1'!$C$12="OUI"),'1C TSspéc1'!$X$44/'1C TSspéc1'!$X$17,"")</f>
        <v/>
      </c>
      <c r="Y826" s="545" t="str">
        <f>IF(AND('1C TSspéc1'!$X$17&lt;&gt;0,'1C TSspéc1'!$C$12="OUI"),'1C TSspéc1'!$X$45/'1C TSspéc1'!$X$17,"")</f>
        <v/>
      </c>
      <c r="Z826" s="545" t="str">
        <f>IF(AND('1C TSspéc1'!$X$17&lt;&gt;0,'1C TSspéc1'!$C$12="OUI"),'1C TSspéc1'!$X$46/'1C TSspéc1'!$X$17,"")</f>
        <v/>
      </c>
      <c r="AA826" s="545" t="str">
        <f>IF(AND('1C TSspéc1'!$X$17&lt;&gt;0,'1C TSspéc1'!$C$12="OUI"),'1C TSspéc1'!$X$47/'1C TSspéc1'!$X$17,"")</f>
        <v/>
      </c>
      <c r="AB826" s="545" t="str">
        <f>IF(AND('1C TSspéc1'!$X$17&lt;&gt;0,'1C TSspéc1'!$C$12="OUI"),'1C TSspéc1'!$X$48/'1C TSspéc1'!$X$17,"")</f>
        <v/>
      </c>
      <c r="AC826" s="545" t="str">
        <f>IF(AND('1C TSspéc1'!$X$17&lt;&gt;0,'1C TSspéc1'!$C$12="OUI"),'1C TSspéc1'!$X$49/'1C TSspéc1'!$X$17,"")</f>
        <v/>
      </c>
      <c r="AD826" s="545" t="str">
        <f>IF(AND('1C TSspéc1'!$X$17&lt;&gt;0,'1C TSspéc1'!$C$12="OUI"),'1C TSspéc1'!$X$50/'1C TSspéc1'!$X$17,"")</f>
        <v/>
      </c>
      <c r="AE826" s="545" t="str">
        <f>IF(AND('1C TSspéc1'!$X$17&lt;&gt;0,'1C TSspéc1'!$C$12="OUI"),'1C TSspéc1'!$X$51/'1C TSspéc1'!$X$17,"")</f>
        <v/>
      </c>
      <c r="AF826" s="545" t="str">
        <f>IF(AND('1C TSspéc1'!$X$17&lt;&gt;0,'1C TSspéc1'!$C$12="OUI"),'1C TSspéc1'!$X$52/'1C TSspéc1'!$X$17,"")</f>
        <v/>
      </c>
      <c r="AG826" s="545" t="str">
        <f>IF(AND('1C TSspéc1'!$X$17&lt;&gt;0,'1C TSspéc1'!$C$12="OUI"),'1C TSspéc1'!$X$53/'1C TSspéc1'!$X$17,"")</f>
        <v/>
      </c>
      <c r="AH826" s="545" t="str">
        <f>IF(AND('1C TSspéc1'!$X$17&lt;&gt;0,'1C TSspéc1'!$C$12="OUI"),'1C TSspéc1'!$X$54/'1C TSspéc1'!$X$17,"")</f>
        <v/>
      </c>
      <c r="AI826" s="545" t="str">
        <f>IF(AND('1C TSspéc1'!$X$17&lt;&gt;0,'1C TSspéc1'!$C$12="OUI"),'1C TSspéc1'!$X$55/'1C TSspéc1'!$X$17,"")</f>
        <v/>
      </c>
      <c r="AJ826" s="545" t="str">
        <f>IF(AND('1C TSspéc1'!$X$17&lt;&gt;0,'1C TSspéc1'!$C$12="OUI"),'1C TSspéc1'!$X$56/'1C TSspéc1'!$X$17,"")</f>
        <v/>
      </c>
      <c r="AK826" s="545" t="str">
        <f>IF(AND('1C TSspéc1'!$X$17&lt;&gt;0,'1C TSspéc1'!$C$12="OUI"),'1C TSspéc1'!$X$57/'1C TSspéc1'!$X$17,"")</f>
        <v/>
      </c>
      <c r="AL826" s="212">
        <f>IF(AND('1C TSspéc1'!$X$17&lt;&gt;0,'1C TSspéc1'!$C$12="OUI"),N826+AK826,N826)</f>
        <v>0</v>
      </c>
      <c r="AM826" s="417">
        <f t="shared" si="260"/>
        <v>0</v>
      </c>
      <c r="AN826" s="417">
        <f t="shared" si="261"/>
        <v>0</v>
      </c>
      <c r="AO826" s="418" t="str">
        <f>IF(AND('1C TSspéc1'!$X$17&lt;&gt;0,'1C TSspéc1'!$X$30&lt;&gt;0),AM826+AN826,"")</f>
        <v/>
      </c>
      <c r="AP826" s="573" t="str">
        <f>IF(AND('1C TSspéc1'!$X$17&lt;&gt;0,'1C TSspéc1'!$X$30&lt;&gt;0),AM826-AR826,"")</f>
        <v/>
      </c>
      <c r="AQ826" s="583">
        <f t="shared" si="264"/>
        <v>0</v>
      </c>
      <c r="AR826" s="596"/>
      <c r="AS826" s="102"/>
      <c r="AT826" s="209" t="str">
        <f>IF(('1C TSspéc2'!X$17*FICHE!$C$14&lt;J826),"Forfait limité à "&amp;FICHE!$C$14&amp;"€/jour","")</f>
        <v/>
      </c>
      <c r="AU826" s="592"/>
    </row>
    <row r="827" spans="1:211" ht="13.9" customHeight="1">
      <c r="A827" s="309"/>
      <c r="B827" s="338"/>
      <c r="C827" s="962" t="str">
        <f>IF('1C TSspéc1'!Y$17&lt;&gt;0,'1C TSspéc1'!$B$12,"")</f>
        <v/>
      </c>
      <c r="D827" s="963"/>
      <c r="E827" s="964"/>
      <c r="F827" s="211">
        <f>IF(AND($C827='1C TSspéc1'!$B$12,'1C TSspéc1'!$B$16="spécifiques",'1C TSspéc1'!$Y$17&lt;&gt;""),'1C TSspéc1'!$Y$21,"")</f>
        <v>0</v>
      </c>
      <c r="G827" s="235"/>
      <c r="H827" s="745">
        <v>0.21</v>
      </c>
      <c r="I827" s="747">
        <v>1</v>
      </c>
      <c r="J827" s="316"/>
      <c r="K827" s="786">
        <f t="shared" si="263"/>
        <v>0</v>
      </c>
      <c r="L827" s="558">
        <f>IF(OR('1C TSspéc1'!$B$12="",'1C TSspéc1'!Y$30=0),0,IF(AND('1C TSspéc1'!$B$12&lt;&gt;"",$K$2="Pôle",'1C TSspéc1'!$C$12="OUI"),(('1C TSspéc1'!Y$22+'1C TSspéc1'!Y$23+'1C TSspéc1'!Y$24+'1C TSspéc1'!Y$25+'1C TSspéc1'!Y$29)/'1C TSspéc1'!Y$17),IF(AND('1C TSspéc1'!$B$12&lt;&gt;"",$K$2="Pôle",'1C TSspéc1'!$C$12="NON"),(('1C TSspéc1'!Y$22+'1C TSspéc1'!Y$23+'1C TSspéc1'!Y$24+'1C TSspéc1'!Y$25+'1C TSspéc1'!Y$29)/'1C TSspéc1'!Y$30),IF(AND('1C TSspéc1'!$B$12&lt;&gt;"",$K$2&lt;&gt;"Pôle",'1C TSspéc1'!$C$12="OUI"),(('1C TSspéc1'!Y$22+'1C TSspéc1'!Y$23+'1C TSspéc1'!Y$24+'1C TSspéc1'!Y$25+'1C TSspéc1'!Y$26+'1C TSspéc1'!Y$27+'1C TSspéc1'!Y$28+'1C TSspéc1'!Y$29)/'1C TSspéc1'!Y$17),IF(AND('1C TSspéc1'!$B$12&lt;&gt;"",$K$2&lt;&gt;"Pôle",'1C TSspéc1'!$C$12="NON"),(('1C TSspéc1'!Y$22+'1C TSspéc1'!Y$23+'1C TSspéc1'!Y$24+'1C TSspéc1'!Y$25+'1C TSspéc1'!Y$26+'1C TSspéc1'!Y$27+'1C TSspéc1'!Y$28+'1C TSspéc1'!Y$29)/'1C TSspéc1'!Y$30))))))</f>
        <v>0</v>
      </c>
      <c r="M827" s="558">
        <f>IF(OR('1C TSspéc1'!$B$12="",'1C TSspéc1'!Y$30=0),0,IF(AND('1C TSspéc1'!$B$12&lt;&gt;"",$K$2="Pôle",'1C TSspéc1'!$C$12="OUI"),(('1C TSspéc1'!Y$26+'1C TSspéc1'!Y$27+'1C TSspéc1'!Y$28)/'1C TSspéc1'!Y$17),IF(AND('1C TSspéc1'!$B$12&lt;&gt;"",$K$2="Pôle",'1C TSspéc1'!$C$12="NON"),(('1C TSspéc1'!Y$26+'1C TSspéc1'!Y$27+'1C TSspéc1'!Y$28)/'1C TSspéc1'!Y$30),IF(AND('1C TSspéc1'!$B$12&lt;&gt;"",$K$2&lt;&gt;"Pôle"),0))))</f>
        <v>0</v>
      </c>
      <c r="N827" s="559">
        <f>IF(AND('1C TSspéc1'!$B$12&lt;&gt;0,'1C TSspéc1'!$Y$30&lt;&gt;0),L827+M827,0)</f>
        <v>0</v>
      </c>
      <c r="O827" s="572" t="str">
        <f>IF(AND('1C TSspéc1'!$Y$17&lt;&gt;0,'1C TSspéc1'!$C$12="OUI"),'1C TSspéc1'!$Y$35/'1C TSspéc1'!$Y$17,"")</f>
        <v/>
      </c>
      <c r="P827" s="545" t="str">
        <f>IF(AND('1C TSspéc1'!$Y$17&lt;&gt;0,'1C TSspéc1'!$C$12="OUI"),'1C TSspéc1'!$Y$36/'1C TSspéc1'!$Y$17,"")</f>
        <v/>
      </c>
      <c r="Q827" s="545" t="str">
        <f>IF(AND('1C TSspéc1'!$Y$17&lt;&gt;0,'1C TSspéc1'!$C$12="OUI"),'1C TSspéc1'!$Y$37/'1C TSspéc1'!$Y$17,"")</f>
        <v/>
      </c>
      <c r="R827" s="545" t="str">
        <f>IF(AND('1C TSspéc1'!$Y$17&lt;&gt;0,'1C TSspéc1'!$C$12="OUI"),'1C TSspéc1'!$Y$38/'1C TSspéc1'!$Y$17,"")</f>
        <v/>
      </c>
      <c r="S827" s="545" t="str">
        <f>IF(AND('1C TSspéc1'!$Y$17&lt;&gt;0,'1C TSspéc1'!$C$12="OUI"),'1C TSspéc1'!$Y$39/'1C TSspéc1'!$Y$17,"")</f>
        <v/>
      </c>
      <c r="T827" s="545" t="str">
        <f>IF(AND('1C TSspéc1'!$Y$17&lt;&gt;0,'1C TSspéc1'!$C$12="OUI"),'1C TSspéc1'!$Y$40/'1C TSspéc1'!$Y$17,"")</f>
        <v/>
      </c>
      <c r="U827" s="545" t="str">
        <f>IF(AND('1C TSspéc1'!$Y$17&lt;&gt;0,'1C TSspéc1'!$C$12="OUI"),'1C TSspéc1'!$Y$41/'1C TSspéc1'!$Y$17,"")</f>
        <v/>
      </c>
      <c r="V827" s="545" t="str">
        <f>IF(AND('1C TSspéc1'!$Y$17&lt;&gt;0,'1C TSspéc1'!$C$12="OUI"),'1C TSspéc1'!$Y$42/'1C TSspéc1'!$Y$17,"")</f>
        <v/>
      </c>
      <c r="W827" s="545" t="str">
        <f>IF(AND('1C TSspéc1'!$Y$17&lt;&gt;0,'1C TSspéc1'!$C$12="OUI"),'1C TSspéc1'!$Y$43/'1C TSspéc1'!$Y$17,"")</f>
        <v/>
      </c>
      <c r="X827" s="545" t="str">
        <f>IF(AND('1C TSspéc1'!$Y$17&lt;&gt;0,'1C TSspéc1'!$C$12="OUI"),'1C TSspéc1'!$Y$44/'1C TSspéc1'!$Y$17,"")</f>
        <v/>
      </c>
      <c r="Y827" s="545" t="str">
        <f>IF(AND('1C TSspéc1'!$Y$17&lt;&gt;0,'1C TSspéc1'!$C$12="OUI"),'1C TSspéc1'!$Y$45/'1C TSspéc1'!$Y$17,"")</f>
        <v/>
      </c>
      <c r="Z827" s="545" t="str">
        <f>IF(AND('1C TSspéc1'!$Y$17&lt;&gt;0,'1C TSspéc1'!$C$12="OUI"),'1C TSspéc1'!$Y$46/'1C TSspéc1'!$Y$17,"")</f>
        <v/>
      </c>
      <c r="AA827" s="545" t="str">
        <f>IF(AND('1C TSspéc1'!$Y$17&lt;&gt;0,'1C TSspéc1'!$C$12="OUI"),'1C TSspéc1'!$Y$47/'1C TSspéc1'!$Y$17,"")</f>
        <v/>
      </c>
      <c r="AB827" s="545" t="str">
        <f>IF(AND('1C TSspéc1'!$Y$17&lt;&gt;0,'1C TSspéc1'!$C$12="OUI"),'1C TSspéc1'!$Y$48/'1C TSspéc1'!$Y$17,"")</f>
        <v/>
      </c>
      <c r="AC827" s="545" t="str">
        <f>IF(AND('1C TSspéc1'!$Y$17&lt;&gt;0,'1C TSspéc1'!$C$12="OUI"),'1C TSspéc1'!$Y$49/'1C TSspéc1'!$Y$17,"")</f>
        <v/>
      </c>
      <c r="AD827" s="545" t="str">
        <f>IF(AND('1C TSspéc1'!$Y$17&lt;&gt;0,'1C TSspéc1'!$C$12="OUI"),'1C TSspéc1'!$Y$50/'1C TSspéc1'!$Y$17,"")</f>
        <v/>
      </c>
      <c r="AE827" s="545" t="str">
        <f>IF(AND('1C TSspéc1'!$Y$17&lt;&gt;0,'1C TSspéc1'!$C$12="OUI"),'1C TSspéc1'!$Y$51/'1C TSspéc1'!$Y$17,"")</f>
        <v/>
      </c>
      <c r="AF827" s="545" t="str">
        <f>IF(AND('1C TSspéc1'!$Y$17&lt;&gt;0,'1C TSspéc1'!$C$12="OUI"),'1C TSspéc1'!$Y$52/'1C TSspéc1'!$Y$17,"")</f>
        <v/>
      </c>
      <c r="AG827" s="545" t="str">
        <f>IF(AND('1C TSspéc1'!$Y$17&lt;&gt;0,'1C TSspéc1'!$C$12="OUI"),'1C TSspéc1'!$Y$53/'1C TSspéc1'!$Y$17,"")</f>
        <v/>
      </c>
      <c r="AH827" s="545" t="str">
        <f>IF(AND('1C TSspéc1'!$Y$17&lt;&gt;0,'1C TSspéc1'!$C$12="OUI"),'1C TSspéc1'!$Y$54/'1C TSspéc1'!$Y$17,"")</f>
        <v/>
      </c>
      <c r="AI827" s="545" t="str">
        <f>IF(AND('1C TSspéc1'!$Y$17&lt;&gt;0,'1C TSspéc1'!$C$12="OUI"),'1C TSspéc1'!$Y$55/'1C TSspéc1'!$Y$17,"")</f>
        <v/>
      </c>
      <c r="AJ827" s="545" t="str">
        <f>IF(AND('1C TSspéc1'!$Y$17&lt;&gt;0,'1C TSspéc1'!$C$12="OUI"),'1C TSspéc1'!$Y$56/'1C TSspéc1'!$Y$17,"")</f>
        <v/>
      </c>
      <c r="AK827" s="545" t="str">
        <f>IF(AND('1C TSspéc1'!$Y$17&lt;&gt;0,'1C TSspéc1'!$C$12="OUI"),'1C TSspéc1'!$Y$57/'1C TSspéc1'!$Y$17,"")</f>
        <v/>
      </c>
      <c r="AL827" s="212">
        <f>IF(AND('1C TSspéc1'!$Y$17&lt;&gt;0,'1C TSspéc1'!$C$12="OUI"),N827+AK827,N827)</f>
        <v>0</v>
      </c>
      <c r="AM827" s="417">
        <f t="shared" si="260"/>
        <v>0</v>
      </c>
      <c r="AN827" s="417">
        <f t="shared" si="261"/>
        <v>0</v>
      </c>
      <c r="AO827" s="418" t="str">
        <f>IF(AND('1C TSspéc2'!$Y$17&lt;&gt;0,'1C TSspéc2'!$Y$30&lt;&gt;0),AM827+AN827,"")</f>
        <v/>
      </c>
      <c r="AP827" s="573" t="str">
        <f>IF(AND('1C TSspéc1'!$Y$17&lt;&gt;0,'1C TSspéc1'!$Y$30&lt;&gt;0),AM827-AR827,"")</f>
        <v/>
      </c>
      <c r="AQ827" s="584">
        <f t="shared" ref="AQ827:AQ828" si="265">IF(M827=0,0,AN827-AS827)</f>
        <v>0</v>
      </c>
      <c r="AR827" s="596"/>
      <c r="AS827" s="102"/>
      <c r="AT827" s="209" t="str">
        <f>IF(('1C TSspéc2'!Y$17*FICHE!$C$14&lt;J827),"Forfait limité à "&amp;FICHE!$C$14&amp;"€/jour","")</f>
        <v/>
      </c>
      <c r="AU827" s="592"/>
    </row>
    <row r="828" spans="1:211" s="767" customFormat="1" ht="13.9" customHeight="1">
      <c r="A828" s="883"/>
      <c r="B828" s="884"/>
      <c r="C828" s="965" t="str">
        <f>IF('1C TSspéc1'!Z$17&lt;&gt;0,'1C TSspéc1'!$B$12,"")</f>
        <v/>
      </c>
      <c r="D828" s="966"/>
      <c r="E828" s="967"/>
      <c r="F828" s="821">
        <f>IF(AND($C828='1C TSspéc1'!$B$12,'1C TSspéc1'!$B$16="spécifiques",'1C TSspéc1'!$Z$17&lt;&gt;""),'1C TSspéc1'!$Z$21,"")</f>
        <v>0</v>
      </c>
      <c r="G828" s="833"/>
      <c r="H828" s="834">
        <v>0.21</v>
      </c>
      <c r="I828" s="835">
        <v>1</v>
      </c>
      <c r="J828" s="885"/>
      <c r="K828" s="836">
        <f t="shared" si="263"/>
        <v>0</v>
      </c>
      <c r="L828" s="886">
        <f>IF(OR('1C TSspéc1'!$B$12="",'1C TSspéc1'!Z$30=0),0,IF(AND('1C TSspéc1'!$B$12&lt;&gt;"",$K$2="Pôle",'1C TSspéc1'!$C$12="OUI"),(('1C TSspéc1'!Z$22+'1C TSspéc1'!Z$23+'1C TSspéc1'!Z$24+'1C TSspéc1'!Z$25+'1C TSspéc1'!Z$29)/'1C TSspéc1'!Z$17),IF(AND('1C TSspéc1'!$B$12&lt;&gt;"",$K$2="Pôle",'1C TSspéc1'!$C$12="NON"),(('1C TSspéc1'!Z$22+'1C TSspéc1'!Z$23+'1C TSspéc1'!Z$24+'1C TSspéc1'!Z$25+'1C TSspéc1'!Z$29)/'1C TSspéc1'!Z$30),IF(AND('1C TSspéc1'!$B$12&lt;&gt;"",$K$2&lt;&gt;"Pôle",'1C TSspéc1'!$C$12="OUI"),(('1C TSspéc1'!Z$22+'1C TSspéc1'!Z$23+'1C TSspéc1'!Z$24+'1C TSspéc1'!Z$25+'1C TSspéc1'!Z$26+'1C TSspéc1'!Z$27+'1C TSspéc1'!Z$28+'1C TSspéc1'!Z$29)/'1C TSspéc1'!Z$17),IF(AND('1C TSspéc1'!$B$12&lt;&gt;"",$K$2&lt;&gt;"Pôle",'1C TSspéc1'!$C$12="NON"),(('1C TSspéc1'!Z$22+'1C TSspéc1'!Z$23+'1C TSspéc1'!Z$24+'1C TSspéc1'!Z$25+'1C TSspéc1'!Z$26+'1C TSspéc1'!Z$27+'1C TSspéc1'!Z$28+'1C TSspéc1'!Z$29)/'1C TSspéc1'!Z$30))))))</f>
        <v>0</v>
      </c>
      <c r="M828" s="886">
        <f>IF(OR('1C TSspéc1'!$B$12="",'1C TSspéc1'!Z$30=0),0,IF(AND('1C TSspéc1'!$B$12&lt;&gt;"",$K$2="Pôle",'1C TSspéc1'!$C$12="OUI"),(('1C TSspéc1'!Z$26+'1C TSspéc1'!Z$27+'1C TSspéc1'!Z$28)/'1C TSspéc1'!Z$17),IF(AND('1C TSspéc1'!$B$12&lt;&gt;"",$K$2="Pôle",'1C TSspéc1'!$C$12="NON"),(('1C TSspéc1'!Z$26+'1C TSspéc1'!Z$27+'1C TSspéc1'!Z$28)/'1C TSspéc1'!Z$30),IF(AND('1C TSspéc1'!$B$12&lt;&gt;"",$K$2&lt;&gt;"Pôle"),0))))</f>
        <v>0</v>
      </c>
      <c r="N828" s="887">
        <f>IF(AND('1C TSspéc1'!$B$12&lt;&gt;0,'1C TSspéc1'!$Z$30&lt;&gt;0),L828+M828,0)</f>
        <v>0</v>
      </c>
      <c r="O828" s="888" t="str">
        <f>IF(AND('1C TSspéc1'!$Z$17&lt;&gt;0,'1C TSspéc1'!$C$12="OUI"),'1C TSspéc1'!$Z$35/'1C TSspéc1'!$Z$17,"")</f>
        <v/>
      </c>
      <c r="P828" s="839" t="str">
        <f>IF(AND('1C TSspéc1'!$Z$17&lt;&gt;0,'1C TSspéc1'!$C$12="OUI"),'1C TSspéc1'!$Z$36/'1C TSspéc1'!$Z$17,"")</f>
        <v/>
      </c>
      <c r="Q828" s="839" t="str">
        <f>IF(AND('1C TSspéc1'!$Z$17&lt;&gt;0,'1C TSspéc1'!$C$12="OUI"),'1C TSspéc1'!$Z$37/'1C TSspéc1'!$Z$17,"")</f>
        <v/>
      </c>
      <c r="R828" s="839" t="str">
        <f>IF(AND('1C TSspéc1'!$Z$17&lt;&gt;0,'1C TSspéc1'!$C$12="OUI"),'1C TSspéc1'!$Z$38/'1C TSspéc1'!$Z$17,"")</f>
        <v/>
      </c>
      <c r="S828" s="839" t="str">
        <f>IF(AND('1C TSspéc1'!$Z$17&lt;&gt;0,'1C TSspéc1'!$C$12="OUI"),'1C TSspéc1'!$Z$39/'1C TSspéc1'!$Z$17,"")</f>
        <v/>
      </c>
      <c r="T828" s="839" t="str">
        <f>IF(AND('1C TSspéc1'!$Z$17&lt;&gt;0,'1C TSspéc1'!$C$12="OUI"),'1C TSspéc1'!$Z$40/'1C TSspéc1'!$Z$17,"")</f>
        <v/>
      </c>
      <c r="U828" s="839" t="str">
        <f>IF(AND('1C TSspéc1'!$Z$17&lt;&gt;0,'1C TSspéc1'!$C$12="OUI"),'1C TSspéc1'!$Z$41/'1C TSspéc1'!$Z$17,"")</f>
        <v/>
      </c>
      <c r="V828" s="839" t="str">
        <f>IF(AND('1C TSspéc1'!$Z$17&lt;&gt;0,'1C TSspéc1'!$C$12="OUI"),'1C TSspéc1'!$Z$42/'1C TSspéc1'!$Z$17,"")</f>
        <v/>
      </c>
      <c r="W828" s="839" t="str">
        <f>IF(AND('1C TSspéc1'!$Z$17&lt;&gt;0,'1C TSspéc1'!$C$12="OUI"),'1C TSspéc1'!$Z$43/'1C TSspéc1'!$Z$17,"")</f>
        <v/>
      </c>
      <c r="X828" s="839" t="str">
        <f>IF(AND('1C TSspéc1'!$Z$17&lt;&gt;0,'1C TSspéc1'!$C$12="OUI"),'1C TSspéc1'!$Z$44/'1C TSspéc1'!$Z$17,"")</f>
        <v/>
      </c>
      <c r="Y828" s="839" t="str">
        <f>IF(AND('1C TSspéc1'!$Z$17&lt;&gt;0,'1C TSspéc1'!$C$12="OUI"),'1C TSspéc1'!$Z$45/'1C TSspéc1'!$Z$17,"")</f>
        <v/>
      </c>
      <c r="Z828" s="839" t="str">
        <f>IF(AND('1C TSspéc1'!$Z$17&lt;&gt;0,'1C TSspéc1'!$C$12="OUI"),'1C TSspéc1'!$Z$46/'1C TSspéc1'!$Z$17,"")</f>
        <v/>
      </c>
      <c r="AA828" s="839" t="str">
        <f>IF(AND('1C TSspéc1'!$Z$17&lt;&gt;0,'1C TSspéc1'!$C$12="OUI"),'1C TSspéc1'!$Z$47/'1C TSspéc1'!$Z$17,"")</f>
        <v/>
      </c>
      <c r="AB828" s="839" t="str">
        <f>IF(AND('1C TSspéc1'!$Z$17&lt;&gt;0,'1C TSspéc1'!$C$12="OUI"),'1C TSspéc1'!$Z$48/'1C TSspéc1'!$Z$17,"")</f>
        <v/>
      </c>
      <c r="AC828" s="839" t="str">
        <f>IF(AND('1C TSspéc1'!$Z$17&lt;&gt;0,'1C TSspéc1'!$C$12="OUI"),'1C TSspéc1'!$Z$49/'1C TSspéc1'!$Z$17,"")</f>
        <v/>
      </c>
      <c r="AD828" s="839" t="str">
        <f>IF(AND('1C TSspéc1'!$Z$17&lt;&gt;0,'1C TSspéc1'!$C$12="OUI"),'1C TSspéc1'!$Z$50/'1C TSspéc1'!$Z$17,"")</f>
        <v/>
      </c>
      <c r="AE828" s="839" t="str">
        <f>IF(AND('1C TSspéc1'!$Z$17&lt;&gt;0,'1C TSspéc1'!$C$12="OUI"),'1C TSspéc1'!$Z$51/'1C TSspéc1'!$Z$17,"")</f>
        <v/>
      </c>
      <c r="AF828" s="839" t="str">
        <f>IF(AND('1C TSspéc1'!$Z$17&lt;&gt;0,'1C TSspéc1'!$C$12="OUI"),'1C TSspéc1'!$Z$52/'1C TSspéc1'!$Z$17,"")</f>
        <v/>
      </c>
      <c r="AG828" s="839" t="str">
        <f>IF(AND('1C TSspéc1'!$Z$17&lt;&gt;0,'1C TSspéc1'!$C$12="OUI"),'1C TSspéc1'!$Z$53/'1C TSspéc1'!$Z$17,"")</f>
        <v/>
      </c>
      <c r="AH828" s="839" t="str">
        <f>IF(AND('1C TSspéc1'!$Z$17&lt;&gt;0,'1C TSspéc1'!$C$12="OUI"),'1C TSspéc1'!$Z$54/'1C TSspéc1'!$Z$17,"")</f>
        <v/>
      </c>
      <c r="AI828" s="839" t="str">
        <f>IF(AND('1C TSspéc1'!$Z$17&lt;&gt;0,'1C TSspéc1'!$C$12="OUI"),'1C TSspéc1'!$Z$55/'1C TSspéc1'!$Z$17,"")</f>
        <v/>
      </c>
      <c r="AJ828" s="839" t="str">
        <f>IF(AND('1C TSspéc1'!$Z$17&lt;&gt;0,'1C TSspéc1'!$C$12="OUI"),'1C TSspéc1'!$Z$56/'1C TSspéc1'!$Z$17,"")</f>
        <v/>
      </c>
      <c r="AK828" s="839" t="str">
        <f>IF(AND('1C TSspéc1'!$Z$17&lt;&gt;0,'1C TSspéc1'!$C$12="OUI"),'1C TSspéc1'!$Z$57/'1C TSspéc1'!$Z$17,"")</f>
        <v/>
      </c>
      <c r="AL828" s="823">
        <f>IF(AND('1C TSspéc1'!$Z$17&lt;&gt;0,'1C TSspéc1'!$C$12="OUI"),N828+AK828,N828)</f>
        <v>0</v>
      </c>
      <c r="AM828" s="889">
        <f t="shared" si="260"/>
        <v>0</v>
      </c>
      <c r="AN828" s="889">
        <f t="shared" si="261"/>
        <v>0</v>
      </c>
      <c r="AO828" s="890" t="str">
        <f>IF(AND('1C TSspéc2'!$Z$17&lt;&gt;0,'1C TSspéc2'!$Z$30&lt;&gt;0),AM828+AN828,"")</f>
        <v/>
      </c>
      <c r="AP828" s="576" t="str">
        <f>IF(AND('1C TSspéc2'!$Z$17&lt;&gt;0,'1C TSspéc2'!$Z$30&lt;&gt;0),AM828-AR828,"")</f>
        <v/>
      </c>
      <c r="AQ828" s="585">
        <f t="shared" si="265"/>
        <v>0</v>
      </c>
      <c r="AR828" s="891"/>
      <c r="AS828" s="215"/>
      <c r="AT828" s="892" t="str">
        <f>IF(('1C TSspéc2'!Z$17*FICHE!$C$14&lt;J828),"Forfait limité à "&amp;FICHE!$C$14&amp;"€/jour","")</f>
        <v/>
      </c>
      <c r="AU828" s="788"/>
      <c r="AV828" s="824"/>
      <c r="AW828" s="824"/>
      <c r="AX828" s="824"/>
      <c r="AY828" s="824"/>
      <c r="AZ828" s="824"/>
    </row>
    <row r="829" spans="1:211" s="862" customFormat="1" ht="13.9" customHeight="1">
      <c r="A829" s="843"/>
      <c r="B829" s="844"/>
      <c r="C829" s="968" t="str">
        <f>IF('1C TSspéc2'!C$17&lt;&gt;0,'1C TSspéc2'!$B$12,"")</f>
        <v/>
      </c>
      <c r="D829" s="969"/>
      <c r="E829" s="970"/>
      <c r="F829" s="845" t="str">
        <f>IF(AND($C829='1C TSspéc2'!$B$12,'1C TSspéc2'!$B$16="spécifiques",'1C TSspéc2'!$C$17&lt;&gt;""),'1C TSspéc2'!$C$21,"")</f>
        <v/>
      </c>
      <c r="G829" s="846"/>
      <c r="H829" s="847">
        <v>0.21</v>
      </c>
      <c r="I829" s="847">
        <v>1</v>
      </c>
      <c r="J829" s="848"/>
      <c r="K829" s="849">
        <f t="shared" si="263"/>
        <v>0</v>
      </c>
      <c r="L829" s="894">
        <f>IF(OR('1C TSspéc2'!$B$12="",'1C TSspéc2'!C$30=0),0,IF(AND('1C TSspéc2'!$B$12&lt;&gt;"",$K$2="Pôle",'1C TSspéc2'!$C$12="OUI"),(('1C TSspéc2'!C$22+'1C TSspéc2'!C$23+'1C TSspéc2'!C$24+'1C TSspéc2'!C$25+'1C TSspéc2'!C$29)/'1C TSspéc2'!C$17),IF(AND('1C TSspéc2'!$B$12&lt;&gt;"",$K$2="Pôle",'1C TSspéc2'!$C$12="NON"),(('1C TSspéc2'!C$22+'1C TSspéc2'!C$23+'1C TSspéc2'!C$24+'1C TSspéc2'!C$25+'1C TSspéc2'!C$29)/'1C TSspéc2'!C$30),IF(AND('1C TSspéc2'!$B$12&lt;&gt;"",$K$2&lt;&gt;"Pôle",'1C TSspéc2'!$C$12="OUI"),(('1C TSspéc2'!C$22+'1C TSspéc2'!C$23+'1C TSspéc2'!C$24+'1C TSspéc2'!C$25+'1C TSspéc2'!C$26+'1C TSspéc2'!C$27+'1C TSspéc2'!C$28+'1C TSspéc2'!C$29)/'1C TSspéc2'!C$17),IF(AND('1C TSspéc2'!$B$12&lt;&gt;"",$K$2&lt;&gt;"Pôle",'1C TSspéc2'!$C$12="NON"),(('1C TSspéc2'!C$22+'1C TSspéc2'!C$23+'1C TSspéc2'!C$24+'1C TSspéc2'!C$25+'1C TSspéc2'!C$26+'1C TSspéc2'!C$27+'1C TSspéc2'!C$28+'1C TSspéc2'!C$29)/'1C TSspéc2'!C$30))))))</f>
        <v>0</v>
      </c>
      <c r="M829" s="894">
        <f>IF(OR('1C TSspéc2'!$B$12="",'1C TSspéc2'!C$30=0),0,IF(AND('1C TSspéc2'!$B$12&lt;&gt;"",$K$2="Pôle",'1C TSspéc2'!$C$12="OUI"),(('1C TSspéc2'!C$26+'1C TSspéc2'!C$27+'1C TSspéc2'!C$28)/'1C TSspéc2'!C$17),IF(AND('1C TSspéc2'!$B$12&lt;&gt;"",$K$2="Pôle",'1C TSspéc2'!$C$12="NON"),(('1C TSspéc2'!C$26+'1C TSspéc2'!C$27+'1C TSspéc2'!C$28)/'1C TSspéc2'!C$30),IF(AND('1C TSspéc2'!$B$12&lt;&gt;"",$K$2&lt;&gt;"Pôle"),0))))</f>
        <v>0</v>
      </c>
      <c r="N829" s="895">
        <f>IF(AND('1C TSspéc2'!$B$12&lt;&gt;0,'1C TSspéc2'!$C$30&lt;&gt;0),L829+M829,0)</f>
        <v>0</v>
      </c>
      <c r="O829" s="851" t="str">
        <f>IF(AND('1C TSspéc2'!$C$17&lt;&gt;0,'1C TSspéc2'!$C$12="OUI"),'1C TSspéc2'!$C$35/'1C TSspéc2'!$C$17,"")</f>
        <v/>
      </c>
      <c r="P829" s="852" t="str">
        <f>IF(AND('1C TSspéc2'!$C$17&lt;&gt;0,'1C TSspéc2'!$C$12="OUI"),'1C TSspéc2'!$C$36/'1C TSspéc2'!$C$17,"")</f>
        <v/>
      </c>
      <c r="Q829" s="852" t="str">
        <f>IF(AND('1C TSspéc2'!$C$17&lt;&gt;0,'1C TSspéc2'!$C$12="OUI"),'1C TSspéc2'!$C$37/'1C TSspéc2'!$C$17,"")</f>
        <v/>
      </c>
      <c r="R829" s="852" t="str">
        <f>IF(AND('1C TSspéc2'!$C$17&lt;&gt;0,'1C TSspéc2'!$C$12="OUI"),'1C TSspéc2'!$C$38/'1C TSspéc2'!$C$17,"")</f>
        <v/>
      </c>
      <c r="S829" s="852" t="str">
        <f>IF(AND('1C TSspéc2'!$C$17&lt;&gt;0,'1C TSspéc2'!$C$12="OUI"),'1C TSspéc2'!$C$39/'1C TSspéc2'!$C$17,"")</f>
        <v/>
      </c>
      <c r="T829" s="852" t="str">
        <f>IF(AND('1C TSspéc2'!$C$17&lt;&gt;0,'1C TSspéc2'!$C$12="OUI"),'1C TSspéc2'!$C$40/'1C TSspéc2'!$C$17,"")</f>
        <v/>
      </c>
      <c r="U829" s="852" t="str">
        <f>IF(AND('1C TSspéc2'!$C$17&lt;&gt;0,'1C TSspéc2'!$C$12="OUI"),'1C TSspéc2'!$C$41/'1C TSspéc2'!$C$17,"")</f>
        <v/>
      </c>
      <c r="V829" s="852" t="str">
        <f>IF(AND('1C TSspéc2'!$C$17&lt;&gt;0,'1C TSspéc2'!$C$12="OUI"),'1C TSspéc2'!$C$42/'1C TSspéc2'!$C$17,"")</f>
        <v/>
      </c>
      <c r="W829" s="852" t="str">
        <f>IF(AND('1C TSspéc2'!$C$17&lt;&gt;0,'1C TSspéc2'!$C$12="OUI"),'1C TSspéc2'!$C$43/'1C TSspéc2'!$C$17,"")</f>
        <v/>
      </c>
      <c r="X829" s="852" t="str">
        <f>IF(AND('1C TSspéc2'!$C$17&lt;&gt;0,'1C TSspéc2'!$C$12="OUI"),'1C TSspéc2'!$C$44/'1C TSspéc2'!$C$17,"")</f>
        <v/>
      </c>
      <c r="Y829" s="852" t="str">
        <f>IF(AND('1C TSspéc2'!$C$17&lt;&gt;0,'1C TSspéc2'!$C$12="OUI"),'1C TSspéc2'!$C$45/'1C TSspéc2'!$C$17,"")</f>
        <v/>
      </c>
      <c r="Z829" s="852" t="str">
        <f>IF(AND('1C TSspéc2'!$C$17&lt;&gt;0,'1C TSspéc2'!$C$12="OUI"),'1C TSspéc2'!$C$46/'1C TSspéc2'!$C$17,"")</f>
        <v/>
      </c>
      <c r="AA829" s="852" t="str">
        <f>IF(AND('1C TSspéc2'!$C$17&lt;&gt;0,'1C TSspéc2'!$C$12="OUI"),'1C TSspéc2'!$C$47/'1C TSspéc2'!$C$17,"")</f>
        <v/>
      </c>
      <c r="AB829" s="852" t="str">
        <f>IF(AND('1C TSspéc2'!$C$17&lt;&gt;0,'1C TSspéc2'!$C$12="OUI"),'1C TSspéc2'!$C$48/'1C TSspéc2'!$C$17,"")</f>
        <v/>
      </c>
      <c r="AC829" s="852" t="str">
        <f>IF(AND('1C TSspéc2'!$C$17&lt;&gt;0,'1C TSspéc2'!$C$12="OUI"),'1C TSspéc2'!$C$49/'1C TSspéc2'!$C$17,"")</f>
        <v/>
      </c>
      <c r="AD829" s="852" t="str">
        <f>IF(AND('1C TSspéc2'!$C$17&lt;&gt;0,'1C TSspéc2'!$C$12="OUI"),'1C TSspéc2'!$C$50/'1C TSspéc2'!$C$17,"")</f>
        <v/>
      </c>
      <c r="AE829" s="852" t="str">
        <f>IF(AND('1C TSspéc2'!$C$17&lt;&gt;0,'1C TSspéc2'!$C$12="OUI"),'1C TSspéc2'!$C$51/'1C TSspéc2'!$C$17,"")</f>
        <v/>
      </c>
      <c r="AF829" s="852" t="str">
        <f>IF(AND('1C TSspéc2'!$C$17&lt;&gt;0,'1C TSspéc2'!$C$12="OUI"),'1C TSspéc2'!$C$52/'1C TSspéc2'!$C$17,"")</f>
        <v/>
      </c>
      <c r="AG829" s="852" t="str">
        <f>IF(AND('1C TSspéc2'!$C$17&lt;&gt;0,'1C TSspéc2'!$C$12="OUI"),'1C TSspéc2'!$C$53/'1C TSspéc2'!$C$17,"")</f>
        <v/>
      </c>
      <c r="AH829" s="852" t="str">
        <f>IF(AND('1C TSspéc2'!$C$17&lt;&gt;0,'1C TSspéc2'!$C$12="OUI"),'1C TSspéc2'!$C$54/'1C TSspéc2'!$C$17,"")</f>
        <v/>
      </c>
      <c r="AI829" s="852" t="str">
        <f>IF(AND('1C TSspéc2'!$C$17&lt;&gt;0,'1C TSspéc2'!$C$12="OUI"),'1C TSspéc2'!$C$55/'1C TSspéc2'!$C$17,"")</f>
        <v/>
      </c>
      <c r="AJ829" s="852" t="str">
        <f>IF(AND('1C TSspéc2'!$C$17&lt;&gt;0,'1C TSspéc2'!$C$12="OUI"),'1C TSspéc2'!$C$56/'1C TSspéc2'!$C$17,"")</f>
        <v/>
      </c>
      <c r="AK829" s="852" t="str">
        <f>IF(AND('1C TSspéc2'!$C$17&lt;&gt;0,'1C TSspéc2'!$C$12="OUI"),'1C TSspéc2'!$C$57/'1C TSspéc2'!$C$17,"")</f>
        <v/>
      </c>
      <c r="AL829" s="853">
        <f>IF(AND('1C TSspéc2'!$C$17&lt;&gt;0,'1C TSspéc2'!$C$12="OUI"),N829+AK829,N829)</f>
        <v>0</v>
      </c>
      <c r="AM829" s="896">
        <f>(J829+(J829*H829)-(J829*H829*I829))*L829</f>
        <v>0</v>
      </c>
      <c r="AN829" s="896">
        <f>((J829+(J829*H829)-(J829*H829*I829))*M829)*50%</f>
        <v>0</v>
      </c>
      <c r="AO829" s="897" t="str">
        <f>IF(AND('1C TSspéc2'!$C$17&lt;&gt;0,'1C TSspéc2'!$C$30&lt;&gt;0),AM829+AN829,"")</f>
        <v/>
      </c>
      <c r="AP829" s="856" t="str">
        <f>IF(AND('1C TSspéc2'!$C$17&lt;&gt;0,'1C TSspéc2'!$C$30&lt;&gt;0),AM829-AR829,"")</f>
        <v/>
      </c>
      <c r="AQ829" s="857">
        <f>IF(M829=0,0,AN829-AS829)</f>
        <v>0</v>
      </c>
      <c r="AR829" s="898"/>
      <c r="AS829" s="859"/>
      <c r="AT829" s="860" t="str">
        <f>IF(('1C TSspéc2'!C$17*FICHE!$C$14&lt;J829),"Forfait limité à "&amp;FICHE!$C$14&amp;"€/jour","")</f>
        <v/>
      </c>
      <c r="AU829" s="861"/>
      <c r="AV829" s="824"/>
      <c r="AW829" s="824"/>
      <c r="AX829" s="824"/>
      <c r="AY829" s="824"/>
      <c r="AZ829" s="824"/>
      <c r="BA829" s="767"/>
      <c r="BB829" s="767"/>
      <c r="BC829" s="767"/>
      <c r="BD829" s="767"/>
      <c r="BE829" s="767"/>
      <c r="BF829" s="767"/>
      <c r="BG829" s="767"/>
      <c r="BH829" s="767"/>
      <c r="BI829" s="767"/>
      <c r="BJ829" s="767"/>
      <c r="BK829" s="767"/>
      <c r="BL829" s="767"/>
      <c r="BM829" s="767"/>
      <c r="BN829" s="767"/>
      <c r="BO829" s="767"/>
      <c r="BP829" s="767"/>
      <c r="BQ829" s="767"/>
      <c r="BR829" s="767"/>
      <c r="BS829" s="767"/>
      <c r="BT829" s="767"/>
      <c r="BU829" s="767"/>
      <c r="BV829" s="767"/>
      <c r="BW829" s="767"/>
      <c r="BX829" s="767"/>
      <c r="BY829" s="767"/>
      <c r="BZ829" s="767"/>
      <c r="CA829" s="767"/>
      <c r="CB829" s="767"/>
      <c r="CC829" s="767"/>
      <c r="CD829" s="767"/>
      <c r="CE829" s="767"/>
      <c r="CF829" s="767"/>
      <c r="CG829" s="767"/>
      <c r="CH829" s="767"/>
      <c r="CI829" s="767"/>
      <c r="CJ829" s="767"/>
      <c r="CK829" s="767"/>
      <c r="CL829" s="767"/>
      <c r="CM829" s="767"/>
      <c r="CN829" s="767"/>
      <c r="CO829" s="767"/>
      <c r="CP829" s="767"/>
      <c r="CQ829" s="767"/>
      <c r="CR829" s="767"/>
      <c r="CS829" s="767"/>
      <c r="CT829" s="767"/>
      <c r="CU829" s="767"/>
      <c r="CV829" s="767"/>
      <c r="CW829" s="767"/>
      <c r="CX829" s="767"/>
      <c r="CY829" s="767"/>
      <c r="CZ829" s="767"/>
      <c r="DA829" s="767"/>
      <c r="DB829" s="767"/>
      <c r="DC829" s="767"/>
      <c r="DD829" s="767"/>
      <c r="DE829" s="767"/>
      <c r="DF829" s="767"/>
      <c r="DG829" s="767"/>
      <c r="DH829" s="767"/>
      <c r="DI829" s="767"/>
      <c r="DJ829" s="767"/>
      <c r="DK829" s="767"/>
      <c r="DL829" s="767"/>
      <c r="DM829" s="767"/>
      <c r="DN829" s="767"/>
      <c r="DO829" s="767"/>
      <c r="DP829" s="767"/>
      <c r="DQ829" s="767"/>
      <c r="DR829" s="767"/>
      <c r="DS829" s="767"/>
      <c r="DT829" s="767"/>
      <c r="DU829" s="767"/>
      <c r="DV829" s="767"/>
      <c r="DW829" s="767"/>
      <c r="DX829" s="767"/>
      <c r="DY829" s="767"/>
      <c r="DZ829" s="767"/>
      <c r="EA829" s="767"/>
      <c r="EB829" s="767"/>
      <c r="EC829" s="767"/>
      <c r="ED829" s="767"/>
      <c r="EE829" s="767"/>
      <c r="EF829" s="767"/>
      <c r="EG829" s="767"/>
      <c r="EH829" s="767"/>
      <c r="EI829" s="767"/>
      <c r="EJ829" s="767"/>
      <c r="EK829" s="767"/>
      <c r="EL829" s="767"/>
      <c r="EM829" s="767"/>
      <c r="EN829" s="767"/>
      <c r="EO829" s="767"/>
      <c r="EP829" s="767"/>
      <c r="EQ829" s="767"/>
      <c r="ER829" s="767"/>
      <c r="ES829" s="767"/>
      <c r="ET829" s="767"/>
      <c r="EU829" s="767"/>
      <c r="EV829" s="767"/>
      <c r="EW829" s="767"/>
      <c r="EX829" s="767"/>
      <c r="EY829" s="767"/>
      <c r="EZ829" s="767"/>
      <c r="FA829" s="767"/>
      <c r="FB829" s="767"/>
      <c r="FC829" s="767"/>
      <c r="FD829" s="767"/>
      <c r="FE829" s="767"/>
      <c r="FF829" s="767"/>
      <c r="FG829" s="767"/>
      <c r="FH829" s="767"/>
      <c r="FI829" s="767"/>
      <c r="FJ829" s="767"/>
      <c r="FK829" s="767"/>
      <c r="FL829" s="767"/>
      <c r="FM829" s="767"/>
      <c r="FN829" s="767"/>
      <c r="FO829" s="767"/>
      <c r="FP829" s="767"/>
      <c r="FQ829" s="767"/>
      <c r="FR829" s="767"/>
      <c r="FS829" s="767"/>
      <c r="FT829" s="767"/>
      <c r="FU829" s="767"/>
      <c r="FV829" s="767"/>
      <c r="FW829" s="767"/>
      <c r="FX829" s="767"/>
      <c r="FY829" s="767"/>
      <c r="FZ829" s="767"/>
      <c r="GA829" s="767"/>
      <c r="GB829" s="767"/>
      <c r="GC829" s="767"/>
      <c r="GD829" s="767"/>
      <c r="GE829" s="767"/>
      <c r="GF829" s="767"/>
      <c r="GG829" s="767"/>
      <c r="GH829" s="767"/>
      <c r="GI829" s="767"/>
      <c r="GJ829" s="767"/>
      <c r="GK829" s="767"/>
      <c r="GL829" s="767"/>
      <c r="GM829" s="767"/>
      <c r="GN829" s="767"/>
      <c r="GO829" s="767"/>
      <c r="GP829" s="767"/>
      <c r="GQ829" s="767"/>
      <c r="GR829" s="767"/>
      <c r="GS829" s="767"/>
      <c r="GT829" s="767"/>
      <c r="GU829" s="767"/>
      <c r="GV829" s="767"/>
      <c r="GW829" s="767"/>
      <c r="GX829" s="767"/>
      <c r="GY829" s="767"/>
      <c r="GZ829" s="767"/>
      <c r="HA829" s="767"/>
      <c r="HB829" s="767"/>
      <c r="HC829" s="767"/>
    </row>
    <row r="830" spans="1:211" s="864" customFormat="1" ht="13.9" customHeight="1">
      <c r="A830" s="307"/>
      <c r="B830" s="351"/>
      <c r="C830" s="971" t="str">
        <f>IF('1C TSspéc2'!D$17&lt;&gt;0,'1C TSspéc2'!$B$12,"")</f>
        <v/>
      </c>
      <c r="D830" s="972"/>
      <c r="E830" s="973"/>
      <c r="F830" s="93" t="str">
        <f>IF(AND($C830='1C TSspéc2'!$B$12,'1C TSspéc2'!$B$16="spécifiques",'1C TSspéc2'!$D$17&lt;&gt;""),'1C TSspéc2'!$D$21,"")</f>
        <v/>
      </c>
      <c r="G830" s="863"/>
      <c r="H830" s="745">
        <v>0.21</v>
      </c>
      <c r="I830" s="747">
        <v>1</v>
      </c>
      <c r="J830" s="312"/>
      <c r="K830" s="680">
        <f t="shared" si="263"/>
        <v>0</v>
      </c>
      <c r="L830" s="556">
        <f>IF(OR('1C TSspéc2'!$B$12="",'1C TSspéc2'!D$30=0),0,IF(AND('1C TSspéc2'!$B$12&lt;&gt;"",$K$2="Pôle",'1C TSspéc2'!$C$12="OUI"),(('1C TSspéc2'!D$22+'1C TSspéc2'!D$23+'1C TSspéc2'!D$24+'1C TSspéc2'!D$25+'1C TSspéc2'!D$29)/'1C TSspéc2'!D$17),IF(AND('1C TSspéc2'!$B$12&lt;&gt;"",$K$2="Pôle",'1C TSspéc2'!$C$12="NON"),(('1C TSspéc2'!D$22+'1C TSspéc2'!D$23+'1C TSspéc2'!D$24+'1C TSspéc2'!D$25+'1C TSspéc2'!D$29)/'1C TSspéc2'!D$30),IF(AND('1C TSspéc2'!$B$12&lt;&gt;"",$K$2&lt;&gt;"Pôle",'1C TSspéc2'!$C$12="OUI"),(('1C TSspéc2'!D$22+'1C TSspéc2'!D$23+'1C TSspéc2'!D$24+'1C TSspéc2'!D$25+'1C TSspéc2'!D$26+'1C TSspéc2'!D$27+'1C TSspéc2'!D$28+'1C TSspéc2'!D$29)/'1C TSspéc2'!D$17),IF(AND('1C TSspéc2'!$B$12&lt;&gt;"",$K$2&lt;&gt;"Pôle",'1C TSspéc2'!$C$12="NON"),(('1C TSspéc2'!D$22+'1C TSspéc2'!D$23+'1C TSspéc2'!D$24+'1C TSspéc2'!D$25+'1C TSspéc2'!D$26+'1C TSspéc2'!D$27+'1C TSspéc2'!D$28+'1C TSspéc2'!D$29)/'1C TSspéc2'!D$30))))))</f>
        <v>0</v>
      </c>
      <c r="M830" s="556">
        <f>IF(OR('1C TSspéc2'!$B$12="",'1C TSspéc2'!D$30=0),0,IF(AND('1C TSspéc2'!$B$12&lt;&gt;"",$K$2="Pôle",'1C TSspéc2'!$C$12="OUI"),(('1C TSspéc2'!D$26+'1C TSspéc2'!D$27+'1C TSspéc2'!D$28)/'1C TSspéc2'!D$17),IF(AND('1C TSspéc2'!$B$12&lt;&gt;"",$K$2="Pôle",'1C TSspéc2'!$C$12="NON"),(('1C TSspéc2'!D$26+'1C TSspéc2'!D$27+'1C TSspéc2'!D$28)/'1C TSspéc2'!D$30),IF(AND('1C TSspéc2'!$B$12&lt;&gt;"",$K$2&lt;&gt;"Pôle"),0))))</f>
        <v>0</v>
      </c>
      <c r="N830" s="557">
        <f>IF(AND('1C TSspéc2'!$B$12&lt;&gt;0,'1C TSspéc2'!$D$30&lt;&gt;0),L830+M830,0)</f>
        <v>0</v>
      </c>
      <c r="O830" s="542" t="str">
        <f>IF(AND('1C TSspéc2'!$D$17&lt;&gt;0,'1C TSspéc2'!$C$12="OUI"),'1C TSspéc2'!$D$35/'1C TSspéc2'!$D$17,"")</f>
        <v/>
      </c>
      <c r="P830" s="543" t="str">
        <f>IF(AND('1C TSspéc2'!$D$17&lt;&gt;0,'1C TSspéc2'!$C$12="OUI"),'1C TSspéc2'!$D$36/'1C TSspéc2'!$D$17,"")</f>
        <v/>
      </c>
      <c r="Q830" s="543" t="str">
        <f>IF(AND('1C TSspéc2'!$D$17&lt;&gt;0,'1C TSspéc2'!$C$12="OUI"),'1C TSspéc2'!$D$37/'1C TSspéc2'!$D$17,"")</f>
        <v/>
      </c>
      <c r="R830" s="543" t="str">
        <f>IF(AND('1C TSspéc2'!$D$17&lt;&gt;0,'1C TSspéc2'!$C$12="OUI"),'1C TSspéc2'!$D$38/'1C TSspéc2'!$D$17,"")</f>
        <v/>
      </c>
      <c r="S830" s="543" t="str">
        <f>IF(AND('1C TSspéc2'!$D$17&lt;&gt;0,'1C TSspéc2'!$C$12="OUI"),'1C TSspéc2'!$D$39/'1C TSspéc2'!$D$17,"")</f>
        <v/>
      </c>
      <c r="T830" s="543" t="str">
        <f>IF(AND('1C TSspéc2'!$D$17&lt;&gt;0,'1C TSspéc2'!$C$12="OUI"),'1C TSspéc2'!$D$40/'1C TSspéc2'!$D$17,"")</f>
        <v/>
      </c>
      <c r="U830" s="543" t="str">
        <f>IF(AND('1C TSspéc2'!$D$17&lt;&gt;0,'1C TSspéc2'!$C$12="OUI"),'1C TSspéc2'!$D$41/'1C TSspéc2'!$D$17,"")</f>
        <v/>
      </c>
      <c r="V830" s="543" t="str">
        <f>IF(AND('1C TSspéc2'!$D$17&lt;&gt;0,'1C TSspéc2'!$C$12="OUI"),'1C TSspéc2'!$D$42/'1C TSspéc2'!$D$17,"")</f>
        <v/>
      </c>
      <c r="W830" s="543" t="str">
        <f>IF(AND('1C TSspéc2'!$D$17&lt;&gt;0,'1C TSspéc2'!$C$12="OUI"),'1C TSspéc2'!$D$43/'1C TSspéc2'!$D$17,"")</f>
        <v/>
      </c>
      <c r="X830" s="543" t="str">
        <f>IF(AND('1C TSspéc2'!$D$17&lt;&gt;0,'1C TSspéc2'!$C$12="OUI"),'1C TSspéc2'!$D$44/'1C TSspéc2'!$D$17,"")</f>
        <v/>
      </c>
      <c r="Y830" s="543" t="str">
        <f>IF(AND('1C TSspéc2'!$D$17&lt;&gt;0,'1C TSspéc2'!$C$12="OUI"),'1C TSspéc2'!$D$45/'1C TSspéc2'!$D$17,"")</f>
        <v/>
      </c>
      <c r="Z830" s="543" t="str">
        <f>IF(AND('1C TSspéc2'!$D$17&lt;&gt;0,'1C TSspéc2'!$C$12="OUI"),'1C TSspéc2'!$D$46/'1C TSspéc2'!$D$17,"")</f>
        <v/>
      </c>
      <c r="AA830" s="543" t="str">
        <f>IF(AND('1C TSspéc2'!$D$17&lt;&gt;0,'1C TSspéc2'!$C$12="OUI"),'1C TSspéc2'!$D$47/'1C TSspéc2'!$D$17,"")</f>
        <v/>
      </c>
      <c r="AB830" s="543" t="str">
        <f>IF(AND('1C TSspéc2'!$D$17&lt;&gt;0,'1C TSspéc2'!$C$12="OUI"),'1C TSspéc2'!$D$48/'1C TSspéc2'!$D$17,"")</f>
        <v/>
      </c>
      <c r="AC830" s="543" t="str">
        <f>IF(AND('1C TSspéc2'!$D$17&lt;&gt;0,'1C TSspéc2'!$C$12="OUI"),'1C TSspéc2'!$D$49/'1C TSspéc2'!$D$17,"")</f>
        <v/>
      </c>
      <c r="AD830" s="543" t="str">
        <f>IF(AND('1C TSspéc2'!$D$17&lt;&gt;0,'1C TSspéc2'!$C$12="OUI"),'1C TSspéc2'!$D$50/'1C TSspéc2'!$D$17,"")</f>
        <v/>
      </c>
      <c r="AE830" s="543" t="str">
        <f>IF(AND('1C TSspéc2'!$D$17&lt;&gt;0,'1C TSspéc2'!$C$12="OUI"),'1C TSspéc2'!$D$51/'1C TSspéc2'!$D$17,"")</f>
        <v/>
      </c>
      <c r="AF830" s="543" t="str">
        <f>IF(AND('1C TSspéc2'!$D$17&lt;&gt;0,'1C TSspéc2'!$C$12="OUI"),'1C TSspéc2'!$D$52/'1C TSspéc2'!$D$17,"")</f>
        <v/>
      </c>
      <c r="AG830" s="543" t="str">
        <f>IF(AND('1C TSspéc2'!$D$17&lt;&gt;0,'1C TSspéc2'!$C$12="OUI"),'1C TSspéc2'!$D$53/'1C TSspéc2'!$D$17,"")</f>
        <v/>
      </c>
      <c r="AH830" s="543" t="str">
        <f>IF(AND('1C TSspéc2'!$D$17&lt;&gt;0,'1C TSspéc2'!$C$12="OUI"),'1C TSspéc2'!$D$54/'1C TSspéc2'!$D$17,"")</f>
        <v/>
      </c>
      <c r="AI830" s="543" t="str">
        <f>IF(AND('1C TSspéc2'!$D$17&lt;&gt;0,'1C TSspéc2'!$C$12="OUI"),'1C TSspéc2'!$D$55/'1C TSspéc2'!$D$17,"")</f>
        <v/>
      </c>
      <c r="AJ830" s="543" t="str">
        <f>IF(AND('1C TSspéc2'!$D$17&lt;&gt;0,'1C TSspéc2'!$C$12="OUI"),'1C TSspéc2'!$D$56/'1C TSspéc2'!$D$17,"")</f>
        <v/>
      </c>
      <c r="AK830" s="543" t="str">
        <f>IF(AND('1C TSspéc2'!$D$17&lt;&gt;0,'1C TSspéc2'!$C$12="OUI"),'1C TSspéc2'!$D$57/'1C TSspéc2'!$D$17,"")</f>
        <v/>
      </c>
      <c r="AL830" s="72">
        <f>IF(AND('1C TSspéc2'!$D$17&lt;&gt;0,'1C TSspéc2'!$C$12="OUI"),N830+AK830,N830)</f>
        <v>0</v>
      </c>
      <c r="AM830" s="417">
        <f t="shared" ref="AM830:AM852" si="266">(J830+(J830*H830)-(J830*H830*I830))*L830</f>
        <v>0</v>
      </c>
      <c r="AN830" s="417">
        <f t="shared" ref="AN830:AN852" si="267">((J830+(J830*H830)-(J830*H830*I830))*M830)*50%</f>
        <v>0</v>
      </c>
      <c r="AO830" s="418" t="str">
        <f>IF(AND('1C TSspéc2'!$D$17&lt;&gt;0,'1C TSspéc2'!$D$30&lt;&gt;0),AM830+AN830,"")</f>
        <v/>
      </c>
      <c r="AP830" s="573" t="str">
        <f>IF(AND('1C TSspéc2'!$D$17&lt;&gt;0,'1C TSspéc2'!$D$30&lt;&gt;0),AM830-AR830,"")</f>
        <v/>
      </c>
      <c r="AQ830" s="583">
        <f t="shared" ref="AQ830:AQ852" si="268">IF(M830=0,0,AN830-AS830)</f>
        <v>0</v>
      </c>
      <c r="AR830" s="596"/>
      <c r="AS830" s="102"/>
      <c r="AT830" s="27" t="str">
        <f>IF(('1C TSspéc2'!D$17*FICHE!$C$14&lt;J830),"Forfait limité à "&amp;FICHE!$C$14&amp;"€/jour","")</f>
        <v/>
      </c>
      <c r="AU830" s="592"/>
      <c r="AV830" s="824"/>
      <c r="AW830" s="824"/>
      <c r="AX830" s="824"/>
      <c r="AY830" s="824"/>
      <c r="AZ830" s="824"/>
      <c r="BA830" s="767"/>
      <c r="BB830" s="767"/>
      <c r="BC830" s="767"/>
      <c r="BD830" s="767"/>
      <c r="BE830" s="767"/>
      <c r="BF830" s="767"/>
      <c r="BG830" s="767"/>
      <c r="BH830" s="767"/>
      <c r="BI830" s="767"/>
      <c r="BJ830" s="767"/>
      <c r="BK830" s="767"/>
      <c r="BL830" s="767"/>
      <c r="BM830" s="767"/>
      <c r="BN830" s="767"/>
      <c r="BO830" s="767"/>
      <c r="BP830" s="767"/>
      <c r="BQ830" s="767"/>
      <c r="BR830" s="767"/>
      <c r="BS830" s="767"/>
      <c r="BT830" s="767"/>
      <c r="BU830" s="767"/>
      <c r="BV830" s="767"/>
      <c r="BW830" s="767"/>
      <c r="BX830" s="767"/>
      <c r="BY830" s="767"/>
      <c r="BZ830" s="767"/>
      <c r="CA830" s="767"/>
      <c r="CB830" s="767"/>
      <c r="CC830" s="767"/>
      <c r="CD830" s="767"/>
      <c r="CE830" s="767"/>
      <c r="CF830" s="767"/>
      <c r="CG830" s="767"/>
      <c r="CH830" s="767"/>
      <c r="CI830" s="767"/>
      <c r="CJ830" s="767"/>
      <c r="CK830" s="767"/>
      <c r="CL830" s="767"/>
      <c r="CM830" s="767"/>
      <c r="CN830" s="767"/>
      <c r="CO830" s="767"/>
      <c r="CP830" s="767"/>
      <c r="CQ830" s="767"/>
      <c r="CR830" s="767"/>
      <c r="CS830" s="767"/>
      <c r="CT830" s="767"/>
      <c r="CU830" s="767"/>
      <c r="CV830" s="767"/>
      <c r="CW830" s="767"/>
      <c r="CX830" s="767"/>
      <c r="CY830" s="767"/>
      <c r="CZ830" s="767"/>
      <c r="DA830" s="767"/>
      <c r="DB830" s="767"/>
      <c r="DC830" s="767"/>
      <c r="DD830" s="767"/>
      <c r="DE830" s="767"/>
      <c r="DF830" s="767"/>
      <c r="DG830" s="767"/>
      <c r="DH830" s="767"/>
      <c r="DI830" s="767"/>
      <c r="DJ830" s="767"/>
      <c r="DK830" s="767"/>
      <c r="DL830" s="767"/>
      <c r="DM830" s="767"/>
      <c r="DN830" s="767"/>
      <c r="DO830" s="767"/>
      <c r="DP830" s="767"/>
      <c r="DQ830" s="767"/>
      <c r="DR830" s="767"/>
      <c r="DS830" s="767"/>
      <c r="DT830" s="767"/>
      <c r="DU830" s="767"/>
      <c r="DV830" s="767"/>
      <c r="DW830" s="767"/>
      <c r="DX830" s="767"/>
      <c r="DY830" s="767"/>
      <c r="DZ830" s="767"/>
      <c r="EA830" s="767"/>
      <c r="EB830" s="767"/>
      <c r="EC830" s="767"/>
      <c r="ED830" s="767"/>
      <c r="EE830" s="767"/>
      <c r="EF830" s="767"/>
      <c r="EG830" s="767"/>
      <c r="EH830" s="767"/>
      <c r="EI830" s="767"/>
      <c r="EJ830" s="767"/>
      <c r="EK830" s="767"/>
      <c r="EL830" s="767"/>
      <c r="EM830" s="767"/>
      <c r="EN830" s="767"/>
      <c r="EO830" s="767"/>
      <c r="EP830" s="767"/>
      <c r="EQ830" s="767"/>
      <c r="ER830" s="767"/>
      <c r="ES830" s="767"/>
      <c r="ET830" s="767"/>
      <c r="EU830" s="767"/>
      <c r="EV830" s="767"/>
      <c r="EW830" s="767"/>
      <c r="EX830" s="767"/>
      <c r="EY830" s="767"/>
      <c r="EZ830" s="767"/>
      <c r="FA830" s="767"/>
      <c r="FB830" s="767"/>
      <c r="FC830" s="767"/>
      <c r="FD830" s="767"/>
      <c r="FE830" s="767"/>
      <c r="FF830" s="767"/>
      <c r="FG830" s="767"/>
      <c r="FH830" s="767"/>
      <c r="FI830" s="767"/>
      <c r="FJ830" s="767"/>
      <c r="FK830" s="767"/>
      <c r="FL830" s="767"/>
      <c r="FM830" s="767"/>
      <c r="FN830" s="767"/>
      <c r="FO830" s="767"/>
      <c r="FP830" s="767"/>
      <c r="FQ830" s="767"/>
      <c r="FR830" s="767"/>
      <c r="FS830" s="767"/>
      <c r="FT830" s="767"/>
      <c r="FU830" s="767"/>
      <c r="FV830" s="767"/>
      <c r="FW830" s="767"/>
      <c r="FX830" s="767"/>
      <c r="FY830" s="767"/>
      <c r="FZ830" s="767"/>
      <c r="GA830" s="767"/>
      <c r="GB830" s="767"/>
      <c r="GC830" s="767"/>
      <c r="GD830" s="767"/>
      <c r="GE830" s="767"/>
      <c r="GF830" s="767"/>
      <c r="GG830" s="767"/>
      <c r="GH830" s="767"/>
      <c r="GI830" s="767"/>
      <c r="GJ830" s="767"/>
      <c r="GK830" s="767"/>
      <c r="GL830" s="767"/>
      <c r="GM830" s="767"/>
      <c r="GN830" s="767"/>
      <c r="GO830" s="767"/>
      <c r="GP830" s="767"/>
      <c r="GQ830" s="767"/>
      <c r="GR830" s="767"/>
      <c r="GS830" s="767"/>
      <c r="GT830" s="767"/>
      <c r="GU830" s="767"/>
      <c r="GV830" s="767"/>
      <c r="GW830" s="767"/>
      <c r="GX830" s="767"/>
      <c r="GY830" s="767"/>
      <c r="GZ830" s="767"/>
      <c r="HA830" s="767"/>
      <c r="HB830" s="767"/>
      <c r="HC830" s="767"/>
    </row>
    <row r="831" spans="1:211" s="864" customFormat="1" ht="13.9" customHeight="1">
      <c r="A831" s="307"/>
      <c r="B831" s="351"/>
      <c r="C831" s="971" t="str">
        <f>IF('1C TSspéc2'!E$17&lt;&gt;0,'1C TSspéc2'!$B$12,"")</f>
        <v/>
      </c>
      <c r="D831" s="972"/>
      <c r="E831" s="973"/>
      <c r="F831" s="93" t="str">
        <f>IF(AND($C831='1C TSspéc2'!$B$12,'1C TSspéc2'!$B$16="spécifiques",'1C TSspéc2'!$E$17&lt;&gt;""),'1C TSspéc2'!$E$21,"")</f>
        <v/>
      </c>
      <c r="G831" s="863"/>
      <c r="H831" s="745">
        <v>0.21</v>
      </c>
      <c r="I831" s="747">
        <v>1</v>
      </c>
      <c r="J831" s="312"/>
      <c r="K831" s="680">
        <f t="shared" si="263"/>
        <v>0</v>
      </c>
      <c r="L831" s="556">
        <f>IF(OR('1C TSspéc2'!$B$12="",'1C TSspéc2'!E$30=0),0,IF(AND('1C TSspéc2'!$B$12&lt;&gt;"",$K$2="Pôle",'1C TSspéc2'!$C$12="OUI"),(('1C TSspéc2'!E$22+'1C TSspéc2'!E$23+'1C TSspéc2'!E$24+'1C TSspéc2'!E$25+'1C TSspéc2'!E$29)/'1C TSspéc2'!E$17),IF(AND('1C TSspéc2'!$B$12&lt;&gt;"",$K$2="Pôle",'1C TSspéc2'!$C$12="NON"),(('1C TSspéc2'!E$22+'1C TSspéc2'!E$23+'1C TSspéc2'!E$24+'1C TSspéc2'!E$25+'1C TSspéc2'!E$29)/'1C TSspéc2'!E$30),IF(AND('1C TSspéc2'!$B$12&lt;&gt;"",$K$2&lt;&gt;"Pôle",'1C TSspéc2'!$C$12="OUI"),(('1C TSspéc2'!E$22+'1C TSspéc2'!E$23+'1C TSspéc2'!E$24+'1C TSspéc2'!E$25+'1C TSspéc2'!E$26+'1C TSspéc2'!E$27+'1C TSspéc2'!E$28+'1C TSspéc2'!E$29)/'1C TSspéc2'!E$17),IF(AND('1C TSspéc2'!$B$12&lt;&gt;"",$K$2&lt;&gt;"Pôle",'1C TSspéc2'!$C$12="NON"),(('1C TSspéc2'!E$22+'1C TSspéc2'!E$23+'1C TSspéc2'!E$24+'1C TSspéc2'!E$25+'1C TSspéc2'!E$26+'1C TSspéc2'!E$27+'1C TSspéc2'!E$28+'1C TSspéc2'!E$29)/'1C TSspéc2'!E$30))))))</f>
        <v>0</v>
      </c>
      <c r="M831" s="556">
        <f>IF(OR('1C TSspéc2'!$B$12="",'1C TSspéc2'!E$30=0),0,IF(AND('1C TSspéc2'!$B$12&lt;&gt;"",$K$2="Pôle",'1C TSspéc2'!$C$12="OUI"),(('1C TSspéc2'!E$26+'1C TSspéc2'!E$27+'1C TSspéc2'!E$28)/'1C TSspéc2'!E$17),IF(AND('1C TSspéc2'!$B$12&lt;&gt;"",$K$2="Pôle",'1C TSspéc2'!$C$12="NON"),(('1C TSspéc2'!E$26+'1C TSspéc2'!E$27+'1C TSspéc2'!E$28)/'1C TSspéc2'!E$30),IF(AND('1C TSspéc2'!$B$12&lt;&gt;"",$K$2&lt;&gt;"Pôle"),0))))</f>
        <v>0</v>
      </c>
      <c r="N831" s="557">
        <f>IF(AND('1C TSspéc2'!$B$12&lt;&gt;0,'1C TSspéc2'!$E$30&lt;&gt;0),L831+M831,0)</f>
        <v>0</v>
      </c>
      <c r="O831" s="542" t="str">
        <f>IF(AND('1C TSspéc2'!$E$17&lt;&gt;0,'1C TSspéc2'!$C$12="OUI"),'1C TSspéc2'!$E$35/'1C TSspéc2'!$E$17,"")</f>
        <v/>
      </c>
      <c r="P831" s="543" t="str">
        <f>IF(AND('1C TSspéc2'!$E$17&lt;&gt;0,'1C TSspéc2'!$C$12="OUI"),'1C TSspéc2'!$E$36/'1C TSspéc2'!$E$17,"")</f>
        <v/>
      </c>
      <c r="Q831" s="543" t="str">
        <f>IF(AND('1C TSspéc2'!$E$17&lt;&gt;0,'1C TSspéc2'!$C$12="OUI"),'1C TSspéc2'!$E$37/'1C TSspéc2'!$E$17,"")</f>
        <v/>
      </c>
      <c r="R831" s="543" t="str">
        <f>IF(AND('1C TSspéc2'!$E$17&lt;&gt;0,'1C TSspéc2'!$C$12="OUI"),'1C TSspéc2'!$E$38/'1C TSspéc2'!$E$17,"")</f>
        <v/>
      </c>
      <c r="S831" s="543" t="str">
        <f>IF(AND('1C TSspéc2'!$E$17&lt;&gt;0,'1C TSspéc2'!$C$12="OUI"),'1C TSspéc2'!$E$39/'1C TSspéc2'!$E$17,"")</f>
        <v/>
      </c>
      <c r="T831" s="543" t="str">
        <f>IF(AND('1C TSspéc2'!$E$17&lt;&gt;0,'1C TSspéc2'!$C$12="OUI"),'1C TSspéc2'!$E$40/'1C TSspéc2'!$E$17,"")</f>
        <v/>
      </c>
      <c r="U831" s="543" t="str">
        <f>IF(AND('1C TSspéc2'!$E$17&lt;&gt;0,'1C TSspéc2'!$C$12="OUI"),'1C TSspéc2'!$E$41/'1C TSspéc2'!$E$17,"")</f>
        <v/>
      </c>
      <c r="V831" s="543" t="str">
        <f>IF(AND('1C TSspéc2'!$E$17&lt;&gt;0,'1C TSspéc2'!$C$12="OUI"),'1C TSspéc2'!$E$42/'1C TSspéc2'!$E$17,"")</f>
        <v/>
      </c>
      <c r="W831" s="543" t="str">
        <f>IF(AND('1C TSspéc2'!$E$17&lt;&gt;0,'1C TSspéc2'!$C$12="OUI"),'1C TSspéc2'!$E$43/'1C TSspéc2'!$E$17,"")</f>
        <v/>
      </c>
      <c r="X831" s="543" t="str">
        <f>IF(AND('1C TSspéc2'!$E$17&lt;&gt;0,'1C TSspéc2'!$C$12="OUI"),'1C TSspéc2'!$E$44/'1C TSspéc2'!$E$17,"")</f>
        <v/>
      </c>
      <c r="Y831" s="543" t="str">
        <f>IF(AND('1C TSspéc2'!$E$17&lt;&gt;0,'1C TSspéc2'!$C$12="OUI"),'1C TSspéc2'!$E$45/'1C TSspéc2'!$E$17,"")</f>
        <v/>
      </c>
      <c r="Z831" s="543" t="str">
        <f>IF(AND('1C TSspéc2'!$E$17&lt;&gt;0,'1C TSspéc2'!$C$12="OUI"),'1C TSspéc2'!$E$46/'1C TSspéc2'!$E$17,"")</f>
        <v/>
      </c>
      <c r="AA831" s="543" t="str">
        <f>IF(AND('1C TSspéc2'!$E$17&lt;&gt;0,'1C TSspéc2'!$C$12="OUI"),'1C TSspéc2'!$E$47/'1C TSspéc2'!$E$17,"")</f>
        <v/>
      </c>
      <c r="AB831" s="543" t="str">
        <f>IF(AND('1C TSspéc2'!$E$17&lt;&gt;0,'1C TSspéc2'!$C$12="OUI"),'1C TSspéc2'!$E$48/'1C TSspéc2'!$E$17,"")</f>
        <v/>
      </c>
      <c r="AC831" s="543" t="str">
        <f>IF(AND('1C TSspéc2'!$E$17&lt;&gt;0,'1C TSspéc2'!$C$12="OUI"),'1C TSspéc2'!$E$49/'1C TSspéc2'!$E$17,"")</f>
        <v/>
      </c>
      <c r="AD831" s="543" t="str">
        <f>IF(AND('1C TSspéc2'!$E$17&lt;&gt;0,'1C TSspéc2'!$C$12="OUI"),'1C TSspéc2'!$E$50/'1C TSspéc2'!$E$17,"")</f>
        <v/>
      </c>
      <c r="AE831" s="543" t="str">
        <f>IF(AND('1C TSspéc2'!$E$17&lt;&gt;0,'1C TSspéc2'!$C$12="OUI"),'1C TSspéc2'!$E$51/'1C TSspéc2'!$E$17,"")</f>
        <v/>
      </c>
      <c r="AF831" s="543" t="str">
        <f>IF(AND('1C TSspéc2'!$E$17&lt;&gt;0,'1C TSspéc2'!$C$12="OUI"),'1C TSspéc2'!$E$52/'1C TSspéc2'!$E$17,"")</f>
        <v/>
      </c>
      <c r="AG831" s="543" t="str">
        <f>IF(AND('1C TSspéc2'!$E$17&lt;&gt;0,'1C TSspéc2'!$C$12="OUI"),'1C TSspéc2'!$E$53/'1C TSspéc2'!$E$17,"")</f>
        <v/>
      </c>
      <c r="AH831" s="543" t="str">
        <f>IF(AND('1C TSspéc2'!$E$17&lt;&gt;0,'1C TSspéc2'!$C$12="OUI"),'1C TSspéc2'!$E$54/'1C TSspéc2'!$E$17,"")</f>
        <v/>
      </c>
      <c r="AI831" s="543" t="str">
        <f>IF(AND('1C TSspéc2'!$E$17&lt;&gt;0,'1C TSspéc2'!$C$12="OUI"),'1C TSspéc2'!$E$55/'1C TSspéc2'!$E$17,"")</f>
        <v/>
      </c>
      <c r="AJ831" s="543" t="str">
        <f>IF(AND('1C TSspéc2'!$E$17&lt;&gt;0,'1C TSspéc2'!$C$12="OUI"),'1C TSspéc2'!$E$56/'1C TSspéc2'!$E$17,"")</f>
        <v/>
      </c>
      <c r="AK831" s="543" t="str">
        <f>IF(AND('1C TSspéc2'!$E$17&lt;&gt;0,'1C TSspéc2'!$C$12="OUI"),'1C TSspéc2'!$E$57/'1C TSspéc2'!$E$17,"")</f>
        <v/>
      </c>
      <c r="AL831" s="72">
        <f>IF(AND('1C TSspéc2'!$E$17&lt;&gt;0,'1C TSspéc2'!$C$12="OUI"),N831+AK831,N831)</f>
        <v>0</v>
      </c>
      <c r="AM831" s="417">
        <f t="shared" si="266"/>
        <v>0</v>
      </c>
      <c r="AN831" s="417">
        <f t="shared" si="267"/>
        <v>0</v>
      </c>
      <c r="AO831" s="418" t="str">
        <f>IF(AND('1C TSspéc2'!$E$17&lt;&gt;0,'1C TSspéc2'!$E$30&lt;&gt;0),AM831+AN831,"")</f>
        <v/>
      </c>
      <c r="AP831" s="573" t="str">
        <f>IF(AND('1C TSspéc2'!$E$17&lt;&gt;0,'1C TSspéc2'!$E$30&lt;&gt;0),AM831-AR831,"")</f>
        <v/>
      </c>
      <c r="AQ831" s="583">
        <f t="shared" si="268"/>
        <v>0</v>
      </c>
      <c r="AR831" s="596"/>
      <c r="AS831" s="102"/>
      <c r="AT831" s="27" t="str">
        <f>IF(('1C TSspéc2'!E$17*FICHE!$C$14&lt;J831),"Forfait limité à "&amp;FICHE!$C$14&amp;"€/jour","")</f>
        <v/>
      </c>
      <c r="AU831" s="592"/>
      <c r="AV831" s="824"/>
      <c r="AW831" s="824"/>
      <c r="AX831" s="824"/>
      <c r="AY831" s="824"/>
      <c r="AZ831" s="824"/>
      <c r="BA831" s="767"/>
      <c r="BB831" s="767"/>
      <c r="BC831" s="767"/>
      <c r="BD831" s="767"/>
      <c r="BE831" s="767"/>
      <c r="BF831" s="767"/>
      <c r="BG831" s="767"/>
      <c r="BH831" s="767"/>
      <c r="BI831" s="767"/>
      <c r="BJ831" s="767"/>
      <c r="BK831" s="767"/>
      <c r="BL831" s="767"/>
      <c r="BM831" s="767"/>
      <c r="BN831" s="767"/>
      <c r="BO831" s="767"/>
      <c r="BP831" s="767"/>
      <c r="BQ831" s="767"/>
      <c r="BR831" s="767"/>
      <c r="BS831" s="767"/>
      <c r="BT831" s="767"/>
      <c r="BU831" s="767"/>
      <c r="BV831" s="767"/>
      <c r="BW831" s="767"/>
      <c r="BX831" s="767"/>
      <c r="BY831" s="767"/>
      <c r="BZ831" s="767"/>
      <c r="CA831" s="767"/>
      <c r="CB831" s="767"/>
      <c r="CC831" s="767"/>
      <c r="CD831" s="767"/>
      <c r="CE831" s="767"/>
      <c r="CF831" s="767"/>
      <c r="CG831" s="767"/>
      <c r="CH831" s="767"/>
      <c r="CI831" s="767"/>
      <c r="CJ831" s="767"/>
      <c r="CK831" s="767"/>
      <c r="CL831" s="767"/>
      <c r="CM831" s="767"/>
      <c r="CN831" s="767"/>
      <c r="CO831" s="767"/>
      <c r="CP831" s="767"/>
      <c r="CQ831" s="767"/>
      <c r="CR831" s="767"/>
      <c r="CS831" s="767"/>
      <c r="CT831" s="767"/>
      <c r="CU831" s="767"/>
      <c r="CV831" s="767"/>
      <c r="CW831" s="767"/>
      <c r="CX831" s="767"/>
      <c r="CY831" s="767"/>
      <c r="CZ831" s="767"/>
      <c r="DA831" s="767"/>
      <c r="DB831" s="767"/>
      <c r="DC831" s="767"/>
      <c r="DD831" s="767"/>
      <c r="DE831" s="767"/>
      <c r="DF831" s="767"/>
      <c r="DG831" s="767"/>
      <c r="DH831" s="767"/>
      <c r="DI831" s="767"/>
      <c r="DJ831" s="767"/>
      <c r="DK831" s="767"/>
      <c r="DL831" s="767"/>
      <c r="DM831" s="767"/>
      <c r="DN831" s="767"/>
      <c r="DO831" s="767"/>
      <c r="DP831" s="767"/>
      <c r="DQ831" s="767"/>
      <c r="DR831" s="767"/>
      <c r="DS831" s="767"/>
      <c r="DT831" s="767"/>
      <c r="DU831" s="767"/>
      <c r="DV831" s="767"/>
      <c r="DW831" s="767"/>
      <c r="DX831" s="767"/>
      <c r="DY831" s="767"/>
      <c r="DZ831" s="767"/>
      <c r="EA831" s="767"/>
      <c r="EB831" s="767"/>
      <c r="EC831" s="767"/>
      <c r="ED831" s="767"/>
      <c r="EE831" s="767"/>
      <c r="EF831" s="767"/>
      <c r="EG831" s="767"/>
      <c r="EH831" s="767"/>
      <c r="EI831" s="767"/>
      <c r="EJ831" s="767"/>
      <c r="EK831" s="767"/>
      <c r="EL831" s="767"/>
      <c r="EM831" s="767"/>
      <c r="EN831" s="767"/>
      <c r="EO831" s="767"/>
      <c r="EP831" s="767"/>
      <c r="EQ831" s="767"/>
      <c r="ER831" s="767"/>
      <c r="ES831" s="767"/>
      <c r="ET831" s="767"/>
      <c r="EU831" s="767"/>
      <c r="EV831" s="767"/>
      <c r="EW831" s="767"/>
      <c r="EX831" s="767"/>
      <c r="EY831" s="767"/>
      <c r="EZ831" s="767"/>
      <c r="FA831" s="767"/>
      <c r="FB831" s="767"/>
      <c r="FC831" s="767"/>
      <c r="FD831" s="767"/>
      <c r="FE831" s="767"/>
      <c r="FF831" s="767"/>
      <c r="FG831" s="767"/>
      <c r="FH831" s="767"/>
      <c r="FI831" s="767"/>
      <c r="FJ831" s="767"/>
      <c r="FK831" s="767"/>
      <c r="FL831" s="767"/>
      <c r="FM831" s="767"/>
      <c r="FN831" s="767"/>
      <c r="FO831" s="767"/>
      <c r="FP831" s="767"/>
      <c r="FQ831" s="767"/>
      <c r="FR831" s="767"/>
      <c r="FS831" s="767"/>
      <c r="FT831" s="767"/>
      <c r="FU831" s="767"/>
      <c r="FV831" s="767"/>
      <c r="FW831" s="767"/>
      <c r="FX831" s="767"/>
      <c r="FY831" s="767"/>
      <c r="FZ831" s="767"/>
      <c r="GA831" s="767"/>
      <c r="GB831" s="767"/>
      <c r="GC831" s="767"/>
      <c r="GD831" s="767"/>
      <c r="GE831" s="767"/>
      <c r="GF831" s="767"/>
      <c r="GG831" s="767"/>
      <c r="GH831" s="767"/>
      <c r="GI831" s="767"/>
      <c r="GJ831" s="767"/>
      <c r="GK831" s="767"/>
      <c r="GL831" s="767"/>
      <c r="GM831" s="767"/>
      <c r="GN831" s="767"/>
      <c r="GO831" s="767"/>
      <c r="GP831" s="767"/>
      <c r="GQ831" s="767"/>
      <c r="GR831" s="767"/>
      <c r="GS831" s="767"/>
      <c r="GT831" s="767"/>
      <c r="GU831" s="767"/>
      <c r="GV831" s="767"/>
      <c r="GW831" s="767"/>
      <c r="GX831" s="767"/>
      <c r="GY831" s="767"/>
      <c r="GZ831" s="767"/>
      <c r="HA831" s="767"/>
      <c r="HB831" s="767"/>
      <c r="HC831" s="767"/>
    </row>
    <row r="832" spans="1:211" s="864" customFormat="1" ht="13.9" customHeight="1">
      <c r="A832" s="307"/>
      <c r="B832" s="351"/>
      <c r="C832" s="971" t="str">
        <f>IF('1C TSspéc2'!F$17&lt;&gt;0,'1C TSspéc2'!$B$12,"")</f>
        <v/>
      </c>
      <c r="D832" s="972"/>
      <c r="E832" s="973"/>
      <c r="F832" s="93" t="str">
        <f>IF(AND($C832='1C TSspéc2'!$B$12,'1C TSspéc2'!$B$16="spécifiques",'1C TSspéc2'!$F$17&lt;&gt;""),'1C TSspéc2'!$F$21,"")</f>
        <v/>
      </c>
      <c r="G832" s="863"/>
      <c r="H832" s="745">
        <v>0.21</v>
      </c>
      <c r="I832" s="747">
        <v>1</v>
      </c>
      <c r="J832" s="312"/>
      <c r="K832" s="680">
        <f t="shared" si="263"/>
        <v>0</v>
      </c>
      <c r="L832" s="556">
        <f>IF(OR('1C TSspéc2'!$B$12="",'1C TSspéc2'!F$30=0),0,IF(AND('1C TSspéc2'!$B$12&lt;&gt;"",$K$2="Pôle",'1C TSspéc2'!$C$12="OUI"),(('1C TSspéc2'!F$22+'1C TSspéc2'!F$23+'1C TSspéc2'!F$24+'1C TSspéc2'!F$25+'1C TSspéc2'!F$29)/'1C TSspéc2'!F$17),IF(AND('1C TSspéc2'!$B$12&lt;&gt;"",$K$2="Pôle",'1C TSspéc2'!$C$12="NON"),(('1C TSspéc2'!F$22+'1C TSspéc2'!F$23+'1C TSspéc2'!F$24+'1C TSspéc2'!F$25+'1C TSspéc2'!F$29)/'1C TSspéc2'!F$30),IF(AND('1C TSspéc2'!$B$12&lt;&gt;"",$K$2&lt;&gt;"Pôle",'1C TSspéc2'!$C$12="OUI"),(('1C TSspéc2'!F$22+'1C TSspéc2'!F$23+'1C TSspéc2'!F$24+'1C TSspéc2'!F$25+'1C TSspéc2'!F$26+'1C TSspéc2'!F$27+'1C TSspéc2'!F$28+'1C TSspéc2'!F$29)/'1C TSspéc2'!F$17),IF(AND('1C TSspéc2'!$B$12&lt;&gt;"",$K$2&lt;&gt;"Pôle",'1C TSspéc2'!$C$12="NON"),(('1C TSspéc2'!F$22+'1C TSspéc2'!F$23+'1C TSspéc2'!F$24+'1C TSspéc2'!F$25+'1C TSspéc2'!F$26+'1C TSspéc2'!F$27+'1C TSspéc2'!F$28+'1C TSspéc2'!F$29)/'1C TSspéc2'!F$30))))))</f>
        <v>0</v>
      </c>
      <c r="M832" s="556">
        <f>IF(OR('1C TSspéc2'!$B$12="",'1C TSspéc2'!F$30=0),0,IF(AND('1C TSspéc2'!$B$12&lt;&gt;"",$K$2="Pôle",'1C TSspéc2'!$C$12="OUI"),(('1C TSspéc2'!F$26+'1C TSspéc2'!F$27+'1C TSspéc2'!F$28)/'1C TSspéc2'!F$17),IF(AND('1C TSspéc2'!$B$12&lt;&gt;"",$K$2="Pôle",'1C TSspéc2'!$C$12="NON"),(('1C TSspéc2'!F$26+'1C TSspéc2'!F$27+'1C TSspéc2'!F$28)/'1C TSspéc2'!F$30),IF(AND('1C TSspéc2'!$B$12&lt;&gt;"",$K$2&lt;&gt;"Pôle"),0))))</f>
        <v>0</v>
      </c>
      <c r="N832" s="557">
        <f>IF(AND('1C TSspéc2'!$B$12&lt;&gt;0,'1C TSspéc2'!$F$30&lt;&gt;0),L832+M832,0)</f>
        <v>0</v>
      </c>
      <c r="O832" s="542" t="str">
        <f>IF(AND('1C TSspéc2'!$F$17&lt;&gt;0,'1C TSspéc2'!$C$12="OUI"),'1C TSspéc2'!$F$35/'1C TSspéc2'!$F$17,"")</f>
        <v/>
      </c>
      <c r="P832" s="543" t="str">
        <f>IF(AND('1C TSspéc2'!$F$17&lt;&gt;0,'1C TSspéc2'!$C$12="OUI"),'1C TSspéc2'!$F$36/'1C TSspéc2'!$F$17,"")</f>
        <v/>
      </c>
      <c r="Q832" s="543" t="str">
        <f>IF(AND('1C TSspéc2'!$F$17&lt;&gt;0,'1C TSspéc2'!$C$12="OUI"),'1C TSspéc2'!$F$37/'1C TSspéc2'!$F$17,"")</f>
        <v/>
      </c>
      <c r="R832" s="543" t="str">
        <f>IF(AND('1C TSspéc2'!$F$17&lt;&gt;0,'1C TSspéc2'!$C$12="OUI"),'1C TSspéc2'!$F$38/'1C TSspéc2'!$F$17,"")</f>
        <v/>
      </c>
      <c r="S832" s="543" t="str">
        <f>IF(AND('1C TSspéc2'!$F$17&lt;&gt;0,'1C TSspéc2'!$C$12="OUI"),'1C TSspéc2'!$F$39/'1C TSspéc2'!$F$17,"")</f>
        <v/>
      </c>
      <c r="T832" s="543" t="str">
        <f>IF(AND('1C TSspéc2'!$F$17&lt;&gt;0,'1C TSspéc2'!$C$12="OUI"),'1C TSspéc2'!$F$40/'1C TSspéc2'!$F$17,"")</f>
        <v/>
      </c>
      <c r="U832" s="543" t="str">
        <f>IF(AND('1C TSspéc2'!$F$17&lt;&gt;0,'1C TSspéc2'!$C$12="OUI"),'1C TSspéc2'!$F$41/'1C TSspéc2'!$F$17,"")</f>
        <v/>
      </c>
      <c r="V832" s="543" t="str">
        <f>IF(AND('1C TSspéc2'!$F$17&lt;&gt;0,'1C TSspéc2'!$C$12="OUI"),'1C TSspéc2'!$F$42/'1C TSspéc2'!$F$17,"")</f>
        <v/>
      </c>
      <c r="W832" s="543" t="str">
        <f>IF(AND('1C TSspéc2'!$F$17&lt;&gt;0,'1C TSspéc2'!$C$12="OUI"),'1C TSspéc2'!$F$43/'1C TSspéc2'!$F$17,"")</f>
        <v/>
      </c>
      <c r="X832" s="543" t="str">
        <f>IF(AND('1C TSspéc2'!$F$17&lt;&gt;0,'1C TSspéc2'!$C$12="OUI"),'1C TSspéc2'!$F$44/'1C TSspéc2'!$F$17,"")</f>
        <v/>
      </c>
      <c r="Y832" s="543" t="str">
        <f>IF(AND('1C TSspéc2'!$F$17&lt;&gt;0,'1C TSspéc2'!$C$12="OUI"),'1C TSspéc2'!$F$45/'1C TSspéc2'!$F$17,"")</f>
        <v/>
      </c>
      <c r="Z832" s="543" t="str">
        <f>IF(AND('1C TSspéc2'!$F$17&lt;&gt;0,'1C TSspéc2'!$C$12="OUI"),'1C TSspéc2'!$F$46/'1C TSspéc2'!$F$17,"")</f>
        <v/>
      </c>
      <c r="AA832" s="543" t="str">
        <f>IF(AND('1C TSspéc2'!$F$17&lt;&gt;0,'1C TSspéc2'!$C$12="OUI"),'1C TSspéc2'!$F$47/'1C TSspéc2'!$F$17,"")</f>
        <v/>
      </c>
      <c r="AB832" s="543" t="str">
        <f>IF(AND('1C TSspéc2'!$F$17&lt;&gt;0,'1C TSspéc2'!$C$12="OUI"),'1C TSspéc2'!$F$48/'1C TSspéc2'!$F$17,"")</f>
        <v/>
      </c>
      <c r="AC832" s="543" t="str">
        <f>IF(AND('1C TSspéc2'!$F$17&lt;&gt;0,'1C TSspéc2'!$C$12="OUI"),'1C TSspéc2'!$F$49/'1C TSspéc2'!$F$17,"")</f>
        <v/>
      </c>
      <c r="AD832" s="543" t="str">
        <f>IF(AND('1C TSspéc2'!$F$17&lt;&gt;0,'1C TSspéc2'!$C$12="OUI"),'1C TSspéc2'!$F$50/'1C TSspéc2'!$F$17,"")</f>
        <v/>
      </c>
      <c r="AE832" s="543" t="str">
        <f>IF(AND('1C TSspéc2'!$F$17&lt;&gt;0,'1C TSspéc2'!$C$12="OUI"),'1C TSspéc2'!$F$51/'1C TSspéc2'!$F$17,"")</f>
        <v/>
      </c>
      <c r="AF832" s="543" t="str">
        <f>IF(AND('1C TSspéc2'!$F$17&lt;&gt;0,'1C TSspéc2'!$C$12="OUI"),'1C TSspéc2'!$F$52/'1C TSspéc2'!$F$17,"")</f>
        <v/>
      </c>
      <c r="AG832" s="543" t="str">
        <f>IF(AND('1C TSspéc2'!$F$17&lt;&gt;0,'1C TSspéc2'!$C$12="OUI"),'1C TSspéc2'!$F$53/'1C TSspéc2'!$F$17,"")</f>
        <v/>
      </c>
      <c r="AH832" s="543" t="str">
        <f>IF(AND('1C TSspéc2'!$F$17&lt;&gt;0,'1C TSspéc2'!$C$12="OUI"),'1C TSspéc2'!$F$54/'1C TSspéc2'!$F$17,"")</f>
        <v/>
      </c>
      <c r="AI832" s="543" t="str">
        <f>IF(AND('1C TSspéc2'!$F$17&lt;&gt;0,'1C TSspéc2'!$C$12="OUI"),'1C TSspéc2'!$F$55/'1C TSspéc2'!$F$17,"")</f>
        <v/>
      </c>
      <c r="AJ832" s="543" t="str">
        <f>IF(AND('1C TSspéc2'!$F$17&lt;&gt;0,'1C TSspéc2'!$C$12="OUI"),'1C TSspéc2'!$F$56/'1C TSspéc2'!$F$17,"")</f>
        <v/>
      </c>
      <c r="AK832" s="543" t="str">
        <f>IF(AND('1C TSspéc2'!$F$17&lt;&gt;0,'1C TSspéc2'!$C$12="OUI"),'1C TSspéc2'!$F$57/'1C TSspéc2'!$F$17,"")</f>
        <v/>
      </c>
      <c r="AL832" s="72">
        <f>IF(AND('1C TSspéc2'!$F$17&lt;&gt;0,'1C TSspéc2'!$C$12="OUI"),N832+AK832,N832)</f>
        <v>0</v>
      </c>
      <c r="AM832" s="417">
        <f t="shared" si="266"/>
        <v>0</v>
      </c>
      <c r="AN832" s="417">
        <f t="shared" si="267"/>
        <v>0</v>
      </c>
      <c r="AO832" s="418" t="str">
        <f>IF(AND('1C TSspéc2'!$F$17&lt;&gt;0,'1C TSspéc2'!$F$30&lt;&gt;0),AM832+AN832,"")</f>
        <v/>
      </c>
      <c r="AP832" s="573" t="str">
        <f>IF(AND('1C TSspéc2'!$F$17&lt;&gt;0,'1C TSspéc2'!$F$30&lt;&gt;0),AM832-AR832,"")</f>
        <v/>
      </c>
      <c r="AQ832" s="583">
        <f t="shared" si="268"/>
        <v>0</v>
      </c>
      <c r="AR832" s="596"/>
      <c r="AS832" s="102"/>
      <c r="AT832" s="27" t="str">
        <f>IF(('1C TSspéc2'!F$17*FICHE!$C$14&lt;J832),"Forfait limité à "&amp;FICHE!$C$14&amp;"€/jour","")</f>
        <v/>
      </c>
      <c r="AU832" s="592"/>
      <c r="AV832" s="824"/>
      <c r="AW832" s="824"/>
      <c r="AX832" s="824"/>
      <c r="AY832" s="824"/>
      <c r="AZ832" s="824"/>
      <c r="BA832" s="767"/>
      <c r="BB832" s="767"/>
      <c r="BC832" s="767"/>
      <c r="BD832" s="767"/>
      <c r="BE832" s="767"/>
      <c r="BF832" s="767"/>
      <c r="BG832" s="767"/>
      <c r="BH832" s="767"/>
      <c r="BI832" s="767"/>
      <c r="BJ832" s="767"/>
      <c r="BK832" s="767"/>
      <c r="BL832" s="767"/>
      <c r="BM832" s="767"/>
      <c r="BN832" s="767"/>
      <c r="BO832" s="767"/>
      <c r="BP832" s="767"/>
      <c r="BQ832" s="767"/>
      <c r="BR832" s="767"/>
      <c r="BS832" s="767"/>
      <c r="BT832" s="767"/>
      <c r="BU832" s="767"/>
      <c r="BV832" s="767"/>
      <c r="BW832" s="767"/>
      <c r="BX832" s="767"/>
      <c r="BY832" s="767"/>
      <c r="BZ832" s="767"/>
      <c r="CA832" s="767"/>
      <c r="CB832" s="767"/>
      <c r="CC832" s="767"/>
      <c r="CD832" s="767"/>
      <c r="CE832" s="767"/>
      <c r="CF832" s="767"/>
      <c r="CG832" s="767"/>
      <c r="CH832" s="767"/>
      <c r="CI832" s="767"/>
      <c r="CJ832" s="767"/>
      <c r="CK832" s="767"/>
      <c r="CL832" s="767"/>
      <c r="CM832" s="767"/>
      <c r="CN832" s="767"/>
      <c r="CO832" s="767"/>
      <c r="CP832" s="767"/>
      <c r="CQ832" s="767"/>
      <c r="CR832" s="767"/>
      <c r="CS832" s="767"/>
      <c r="CT832" s="767"/>
      <c r="CU832" s="767"/>
      <c r="CV832" s="767"/>
      <c r="CW832" s="767"/>
      <c r="CX832" s="767"/>
      <c r="CY832" s="767"/>
      <c r="CZ832" s="767"/>
      <c r="DA832" s="767"/>
      <c r="DB832" s="767"/>
      <c r="DC832" s="767"/>
      <c r="DD832" s="767"/>
      <c r="DE832" s="767"/>
      <c r="DF832" s="767"/>
      <c r="DG832" s="767"/>
      <c r="DH832" s="767"/>
      <c r="DI832" s="767"/>
      <c r="DJ832" s="767"/>
      <c r="DK832" s="767"/>
      <c r="DL832" s="767"/>
      <c r="DM832" s="767"/>
      <c r="DN832" s="767"/>
      <c r="DO832" s="767"/>
      <c r="DP832" s="767"/>
      <c r="DQ832" s="767"/>
      <c r="DR832" s="767"/>
      <c r="DS832" s="767"/>
      <c r="DT832" s="767"/>
      <c r="DU832" s="767"/>
      <c r="DV832" s="767"/>
      <c r="DW832" s="767"/>
      <c r="DX832" s="767"/>
      <c r="DY832" s="767"/>
      <c r="DZ832" s="767"/>
      <c r="EA832" s="767"/>
      <c r="EB832" s="767"/>
      <c r="EC832" s="767"/>
      <c r="ED832" s="767"/>
      <c r="EE832" s="767"/>
      <c r="EF832" s="767"/>
      <c r="EG832" s="767"/>
      <c r="EH832" s="767"/>
      <c r="EI832" s="767"/>
      <c r="EJ832" s="767"/>
      <c r="EK832" s="767"/>
      <c r="EL832" s="767"/>
      <c r="EM832" s="767"/>
      <c r="EN832" s="767"/>
      <c r="EO832" s="767"/>
      <c r="EP832" s="767"/>
      <c r="EQ832" s="767"/>
      <c r="ER832" s="767"/>
      <c r="ES832" s="767"/>
      <c r="ET832" s="767"/>
      <c r="EU832" s="767"/>
      <c r="EV832" s="767"/>
      <c r="EW832" s="767"/>
      <c r="EX832" s="767"/>
      <c r="EY832" s="767"/>
      <c r="EZ832" s="767"/>
      <c r="FA832" s="767"/>
      <c r="FB832" s="767"/>
      <c r="FC832" s="767"/>
      <c r="FD832" s="767"/>
      <c r="FE832" s="767"/>
      <c r="FF832" s="767"/>
      <c r="FG832" s="767"/>
      <c r="FH832" s="767"/>
      <c r="FI832" s="767"/>
      <c r="FJ832" s="767"/>
      <c r="FK832" s="767"/>
      <c r="FL832" s="767"/>
      <c r="FM832" s="767"/>
      <c r="FN832" s="767"/>
      <c r="FO832" s="767"/>
      <c r="FP832" s="767"/>
      <c r="FQ832" s="767"/>
      <c r="FR832" s="767"/>
      <c r="FS832" s="767"/>
      <c r="FT832" s="767"/>
      <c r="FU832" s="767"/>
      <c r="FV832" s="767"/>
      <c r="FW832" s="767"/>
      <c r="FX832" s="767"/>
      <c r="FY832" s="767"/>
      <c r="FZ832" s="767"/>
      <c r="GA832" s="767"/>
      <c r="GB832" s="767"/>
      <c r="GC832" s="767"/>
      <c r="GD832" s="767"/>
      <c r="GE832" s="767"/>
      <c r="GF832" s="767"/>
      <c r="GG832" s="767"/>
      <c r="GH832" s="767"/>
      <c r="GI832" s="767"/>
      <c r="GJ832" s="767"/>
      <c r="GK832" s="767"/>
      <c r="GL832" s="767"/>
      <c r="GM832" s="767"/>
      <c r="GN832" s="767"/>
      <c r="GO832" s="767"/>
      <c r="GP832" s="767"/>
      <c r="GQ832" s="767"/>
      <c r="GR832" s="767"/>
      <c r="GS832" s="767"/>
      <c r="GT832" s="767"/>
      <c r="GU832" s="767"/>
      <c r="GV832" s="767"/>
      <c r="GW832" s="767"/>
      <c r="GX832" s="767"/>
      <c r="GY832" s="767"/>
      <c r="GZ832" s="767"/>
      <c r="HA832" s="767"/>
      <c r="HB832" s="767"/>
      <c r="HC832" s="767"/>
    </row>
    <row r="833" spans="1:211" s="864" customFormat="1" ht="13.9" customHeight="1">
      <c r="A833" s="307"/>
      <c r="B833" s="351"/>
      <c r="C833" s="971" t="str">
        <f>IF('1C TSspéc2'!G$17&lt;&gt;0,'1C TSspéc2'!$B$12,"")</f>
        <v/>
      </c>
      <c r="D833" s="972"/>
      <c r="E833" s="973"/>
      <c r="F833" s="93" t="str">
        <f>IF(AND($C833='1C TSspéc2'!$B$12,'1C TSspéc2'!$B$16="spécifiques",'1C TSspéc2'!$G$17&lt;&gt;""),'1C TSspéc2'!$G$21,"")</f>
        <v/>
      </c>
      <c r="G833" s="863"/>
      <c r="H833" s="745">
        <v>0.21</v>
      </c>
      <c r="I833" s="747">
        <v>1</v>
      </c>
      <c r="J833" s="312"/>
      <c r="K833" s="680">
        <f t="shared" si="263"/>
        <v>0</v>
      </c>
      <c r="L833" s="556">
        <f>IF(OR('1C TSspéc2'!$B$12="",'1C TSspéc2'!G$30=0),0,IF(AND('1C TSspéc2'!$B$12&lt;&gt;"",$K$2="Pôle",'1C TSspéc2'!$C$12="OUI"),(('1C TSspéc2'!G$22+'1C TSspéc2'!G$23+'1C TSspéc2'!G$24+'1C TSspéc2'!G$25+'1C TSspéc2'!G$29)/'1C TSspéc2'!G$17),IF(AND('1C TSspéc2'!$B$12&lt;&gt;"",$K$2="Pôle",'1C TSspéc2'!$C$12="NON"),(('1C TSspéc2'!G$22+'1C TSspéc2'!G$23+'1C TSspéc2'!G$24+'1C TSspéc2'!G$25+'1C TSspéc2'!G$29)/'1C TSspéc2'!G$30),IF(AND('1C TSspéc2'!$B$12&lt;&gt;"",$K$2&lt;&gt;"Pôle",'1C TSspéc2'!$C$12="OUI"),(('1C TSspéc2'!G$22+'1C TSspéc2'!G$23+'1C TSspéc2'!G$24+'1C TSspéc2'!G$25+'1C TSspéc2'!G$26+'1C TSspéc2'!G$27+'1C TSspéc2'!G$28+'1C TSspéc2'!G$29)/'1C TSspéc2'!G$17),IF(AND('1C TSspéc2'!$B$12&lt;&gt;"",$K$2&lt;&gt;"Pôle",'1C TSspéc2'!$C$12="NON"),(('1C TSspéc2'!G$22+'1C TSspéc2'!G$23+'1C TSspéc2'!G$24+'1C TSspéc2'!G$25+'1C TSspéc2'!G$26+'1C TSspéc2'!G$27+'1C TSspéc2'!G$28+'1C TSspéc2'!G$29)/'1C TSspéc2'!G$30))))))</f>
        <v>0</v>
      </c>
      <c r="M833" s="556">
        <f>IF(OR('1C TSspéc2'!$B$12="",'1C TSspéc2'!G$30=0),0,IF(AND('1C TSspéc2'!$B$12&lt;&gt;"",$K$2="Pôle",'1C TSspéc2'!$C$12="OUI"),(('1C TSspéc2'!G$26+'1C TSspéc2'!G$27+'1C TSspéc2'!G$28)/'1C TSspéc2'!G$17),IF(AND('1C TSspéc2'!$B$12&lt;&gt;"",$K$2="Pôle",'1C TSspéc2'!$C$12="NON"),(('1C TSspéc2'!G$26+'1C TSspéc2'!G$27+'1C TSspéc2'!G$28)/'1C TSspéc2'!G$30),IF(AND('1C TSspéc2'!$B$12&lt;&gt;"",$K$2&lt;&gt;"Pôle"),0))))</f>
        <v>0</v>
      </c>
      <c r="N833" s="557">
        <f>IF(AND('1C TSspéc2'!$B$12&lt;&gt;0,'1C TSspéc2'!$G$30&lt;&gt;0),L833+M833,0)</f>
        <v>0</v>
      </c>
      <c r="O833" s="542" t="str">
        <f>IF(AND('1C TSspéc2'!$G$17&lt;&gt;0,'1C TSspéc2'!$C$12="OUI"),'1C TSspéc2'!$G$35/'1C TSspéc2'!$G$17,"")</f>
        <v/>
      </c>
      <c r="P833" s="543" t="str">
        <f>IF(AND('1C TSspéc2'!$G$17&lt;&gt;0,'1C TSspéc2'!$C$12="OUI"),'1C TSspéc2'!$G$36/'1C TSspéc2'!$G$17,"")</f>
        <v/>
      </c>
      <c r="Q833" s="543" t="str">
        <f>IF(AND('1C TSspéc2'!$G$17&lt;&gt;0,'1C TSspéc2'!$C$12="OUI"),'1C TSspéc2'!$G$37/'1C TSspéc2'!$G$17,"")</f>
        <v/>
      </c>
      <c r="R833" s="543" t="str">
        <f>IF(AND('1C TSspéc2'!$G$17&lt;&gt;0,'1C TSspéc2'!$C$12="OUI"),'1C TSspéc2'!$G$38/'1C TSspéc2'!$G$17,"")</f>
        <v/>
      </c>
      <c r="S833" s="543" t="str">
        <f>IF(AND('1C TSspéc2'!$G$17&lt;&gt;0,'1C TSspéc2'!$C$12="OUI"),'1C TSspéc2'!$G$39/'1C TSspéc2'!$G$17,"")</f>
        <v/>
      </c>
      <c r="T833" s="543" t="str">
        <f>IF(AND('1C TSspéc2'!$G$17&lt;&gt;0,'1C TSspéc2'!$C$12="OUI"),'1C TSspéc2'!$G$40/'1C TSspéc2'!$G$17,"")</f>
        <v/>
      </c>
      <c r="U833" s="543" t="str">
        <f>IF(AND('1C TSspéc2'!$G$17&lt;&gt;0,'1C TSspéc2'!$C$12="OUI"),'1C TSspéc2'!$G$41/'1C TSspéc2'!$G$17,"")</f>
        <v/>
      </c>
      <c r="V833" s="543" t="str">
        <f>IF(AND('1C TSspéc2'!$G$17&lt;&gt;0,'1C TSspéc2'!$C$12="OUI"),'1C TSspéc2'!$G$42/'1C TSspéc2'!$G$17,"")</f>
        <v/>
      </c>
      <c r="W833" s="543" t="str">
        <f>IF(AND('1C TSspéc2'!$G$17&lt;&gt;0,'1C TSspéc2'!$C$12="OUI"),'1C TSspéc2'!$G$43/'1C TSspéc2'!$G$17,"")</f>
        <v/>
      </c>
      <c r="X833" s="543" t="str">
        <f>IF(AND('1C TSspéc2'!$G$17&lt;&gt;0,'1C TSspéc2'!$C$12="OUI"),'1C TSspéc2'!$G$44/'1C TSspéc2'!$G$17,"")</f>
        <v/>
      </c>
      <c r="Y833" s="543" t="str">
        <f>IF(AND('1C TSspéc2'!$G$17&lt;&gt;0,'1C TSspéc2'!$C$12="OUI"),'1C TSspéc2'!$G$45/'1C TSspéc2'!$G$17,"")</f>
        <v/>
      </c>
      <c r="Z833" s="543" t="str">
        <f>IF(AND('1C TSspéc2'!$G$17&lt;&gt;0,'1C TSspéc2'!$C$12="OUI"),'1C TSspéc2'!$G$46/'1C TSspéc2'!$G$17,"")</f>
        <v/>
      </c>
      <c r="AA833" s="543" t="str">
        <f>IF(AND('1C TSspéc2'!$G$17&lt;&gt;0,'1C TSspéc2'!$C$12="OUI"),'1C TSspéc2'!$G$47/'1C TSspéc2'!$G$17,"")</f>
        <v/>
      </c>
      <c r="AB833" s="543" t="str">
        <f>IF(AND('1C TSspéc2'!$G$17&lt;&gt;0,'1C TSspéc2'!$C$12="OUI"),'1C TSspéc2'!$G$48/'1C TSspéc2'!$G$17,"")</f>
        <v/>
      </c>
      <c r="AC833" s="543" t="str">
        <f>IF(AND('1C TSspéc2'!$G$17&lt;&gt;0,'1C TSspéc2'!$C$12="OUI"),'1C TSspéc2'!$G$49/'1C TSspéc2'!$G$17,"")</f>
        <v/>
      </c>
      <c r="AD833" s="543" t="str">
        <f>IF(AND('1C TSspéc2'!$G$17&lt;&gt;0,'1C TSspéc2'!$C$12="OUI"),'1C TSspéc2'!$G$50/'1C TSspéc2'!$G$17,"")</f>
        <v/>
      </c>
      <c r="AE833" s="543" t="str">
        <f>IF(AND('1C TSspéc2'!$G$17&lt;&gt;0,'1C TSspéc2'!$C$12="OUI"),'1C TSspéc2'!$G$51/'1C TSspéc2'!$G$17,"")</f>
        <v/>
      </c>
      <c r="AF833" s="543" t="str">
        <f>IF(AND('1C TSspéc2'!$G$17&lt;&gt;0,'1C TSspéc2'!$C$12="OUI"),'1C TSspéc2'!$G$52/'1C TSspéc2'!$G$17,"")</f>
        <v/>
      </c>
      <c r="AG833" s="543" t="str">
        <f>IF(AND('1C TSspéc2'!$G$17&lt;&gt;0,'1C TSspéc2'!$C$12="OUI"),'1C TSspéc2'!$G$53/'1C TSspéc2'!$G$17,"")</f>
        <v/>
      </c>
      <c r="AH833" s="543" t="str">
        <f>IF(AND('1C TSspéc2'!$G$17&lt;&gt;0,'1C TSspéc2'!$C$12="OUI"),'1C TSspéc2'!$G$54/'1C TSspéc2'!$G$17,"")</f>
        <v/>
      </c>
      <c r="AI833" s="543" t="str">
        <f>IF(AND('1C TSspéc2'!$G$17&lt;&gt;0,'1C TSspéc2'!$C$12="OUI"),'1C TSspéc2'!$G$55/'1C TSspéc2'!$G$17,"")</f>
        <v/>
      </c>
      <c r="AJ833" s="543" t="str">
        <f>IF(AND('1C TSspéc2'!$G$17&lt;&gt;0,'1C TSspéc2'!$C$12="OUI"),'1C TSspéc2'!$G$56/'1C TSspéc2'!$G$17,"")</f>
        <v/>
      </c>
      <c r="AK833" s="543" t="str">
        <f>IF(AND('1C TSspéc2'!$G$17&lt;&gt;0,'1C TSspéc2'!$C$12="OUI"),'1C TSspéc2'!$G$57/'1C TSspéc2'!$G$17,"")</f>
        <v/>
      </c>
      <c r="AL833" s="72">
        <f>IF(AND('1C TSspéc2'!$G$17&lt;&gt;0,'1C TSspéc2'!$C$12="OUI"),N833+AK833,N833)</f>
        <v>0</v>
      </c>
      <c r="AM833" s="417">
        <f t="shared" si="266"/>
        <v>0</v>
      </c>
      <c r="AN833" s="417">
        <f t="shared" si="267"/>
        <v>0</v>
      </c>
      <c r="AO833" s="418" t="str">
        <f>IF(AND('1C TSspéc2'!$G$17&lt;&gt;0,'1C TSspéc2'!$G$30&lt;&gt;0),AM833+AN833,"")</f>
        <v/>
      </c>
      <c r="AP833" s="573" t="str">
        <f>IF(AND('1C TSspéc2'!$G$17&lt;&gt;0,'1C TSspéc2'!$G$30&lt;&gt;0),AM833-AR833,"")</f>
        <v/>
      </c>
      <c r="AQ833" s="583">
        <f t="shared" si="268"/>
        <v>0</v>
      </c>
      <c r="AR833" s="596"/>
      <c r="AS833" s="102"/>
      <c r="AT833" s="27" t="str">
        <f>IF(('1C TSspéc2'!G$17*FICHE!$C$14&lt;J833),"Forfait limité à "&amp;FICHE!$C$14&amp;"€/jour","")</f>
        <v/>
      </c>
      <c r="AU833" s="592"/>
      <c r="AV833" s="824"/>
      <c r="AW833" s="824"/>
      <c r="AX833" s="824"/>
      <c r="AY833" s="824"/>
      <c r="AZ833" s="824"/>
      <c r="BA833" s="767"/>
      <c r="BB833" s="767"/>
      <c r="BC833" s="767"/>
      <c r="BD833" s="767"/>
      <c r="BE833" s="767"/>
      <c r="BF833" s="767"/>
      <c r="BG833" s="767"/>
      <c r="BH833" s="767"/>
      <c r="BI833" s="767"/>
      <c r="BJ833" s="767"/>
      <c r="BK833" s="767"/>
      <c r="BL833" s="767"/>
      <c r="BM833" s="767"/>
      <c r="BN833" s="767"/>
      <c r="BO833" s="767"/>
      <c r="BP833" s="767"/>
      <c r="BQ833" s="767"/>
      <c r="BR833" s="767"/>
      <c r="BS833" s="767"/>
      <c r="BT833" s="767"/>
      <c r="BU833" s="767"/>
      <c r="BV833" s="767"/>
      <c r="BW833" s="767"/>
      <c r="BX833" s="767"/>
      <c r="BY833" s="767"/>
      <c r="BZ833" s="767"/>
      <c r="CA833" s="767"/>
      <c r="CB833" s="767"/>
      <c r="CC833" s="767"/>
      <c r="CD833" s="767"/>
      <c r="CE833" s="767"/>
      <c r="CF833" s="767"/>
      <c r="CG833" s="767"/>
      <c r="CH833" s="767"/>
      <c r="CI833" s="767"/>
      <c r="CJ833" s="767"/>
      <c r="CK833" s="767"/>
      <c r="CL833" s="767"/>
      <c r="CM833" s="767"/>
      <c r="CN833" s="767"/>
      <c r="CO833" s="767"/>
      <c r="CP833" s="767"/>
      <c r="CQ833" s="767"/>
      <c r="CR833" s="767"/>
      <c r="CS833" s="767"/>
      <c r="CT833" s="767"/>
      <c r="CU833" s="767"/>
      <c r="CV833" s="767"/>
      <c r="CW833" s="767"/>
      <c r="CX833" s="767"/>
      <c r="CY833" s="767"/>
      <c r="CZ833" s="767"/>
      <c r="DA833" s="767"/>
      <c r="DB833" s="767"/>
      <c r="DC833" s="767"/>
      <c r="DD833" s="767"/>
      <c r="DE833" s="767"/>
      <c r="DF833" s="767"/>
      <c r="DG833" s="767"/>
      <c r="DH833" s="767"/>
      <c r="DI833" s="767"/>
      <c r="DJ833" s="767"/>
      <c r="DK833" s="767"/>
      <c r="DL833" s="767"/>
      <c r="DM833" s="767"/>
      <c r="DN833" s="767"/>
      <c r="DO833" s="767"/>
      <c r="DP833" s="767"/>
      <c r="DQ833" s="767"/>
      <c r="DR833" s="767"/>
      <c r="DS833" s="767"/>
      <c r="DT833" s="767"/>
      <c r="DU833" s="767"/>
      <c r="DV833" s="767"/>
      <c r="DW833" s="767"/>
      <c r="DX833" s="767"/>
      <c r="DY833" s="767"/>
      <c r="DZ833" s="767"/>
      <c r="EA833" s="767"/>
      <c r="EB833" s="767"/>
      <c r="EC833" s="767"/>
      <c r="ED833" s="767"/>
      <c r="EE833" s="767"/>
      <c r="EF833" s="767"/>
      <c r="EG833" s="767"/>
      <c r="EH833" s="767"/>
      <c r="EI833" s="767"/>
      <c r="EJ833" s="767"/>
      <c r="EK833" s="767"/>
      <c r="EL833" s="767"/>
      <c r="EM833" s="767"/>
      <c r="EN833" s="767"/>
      <c r="EO833" s="767"/>
      <c r="EP833" s="767"/>
      <c r="EQ833" s="767"/>
      <c r="ER833" s="767"/>
      <c r="ES833" s="767"/>
      <c r="ET833" s="767"/>
      <c r="EU833" s="767"/>
      <c r="EV833" s="767"/>
      <c r="EW833" s="767"/>
      <c r="EX833" s="767"/>
      <c r="EY833" s="767"/>
      <c r="EZ833" s="767"/>
      <c r="FA833" s="767"/>
      <c r="FB833" s="767"/>
      <c r="FC833" s="767"/>
      <c r="FD833" s="767"/>
      <c r="FE833" s="767"/>
      <c r="FF833" s="767"/>
      <c r="FG833" s="767"/>
      <c r="FH833" s="767"/>
      <c r="FI833" s="767"/>
      <c r="FJ833" s="767"/>
      <c r="FK833" s="767"/>
      <c r="FL833" s="767"/>
      <c r="FM833" s="767"/>
      <c r="FN833" s="767"/>
      <c r="FO833" s="767"/>
      <c r="FP833" s="767"/>
      <c r="FQ833" s="767"/>
      <c r="FR833" s="767"/>
      <c r="FS833" s="767"/>
      <c r="FT833" s="767"/>
      <c r="FU833" s="767"/>
      <c r="FV833" s="767"/>
      <c r="FW833" s="767"/>
      <c r="FX833" s="767"/>
      <c r="FY833" s="767"/>
      <c r="FZ833" s="767"/>
      <c r="GA833" s="767"/>
      <c r="GB833" s="767"/>
      <c r="GC833" s="767"/>
      <c r="GD833" s="767"/>
      <c r="GE833" s="767"/>
      <c r="GF833" s="767"/>
      <c r="GG833" s="767"/>
      <c r="GH833" s="767"/>
      <c r="GI833" s="767"/>
      <c r="GJ833" s="767"/>
      <c r="GK833" s="767"/>
      <c r="GL833" s="767"/>
      <c r="GM833" s="767"/>
      <c r="GN833" s="767"/>
      <c r="GO833" s="767"/>
      <c r="GP833" s="767"/>
      <c r="GQ833" s="767"/>
      <c r="GR833" s="767"/>
      <c r="GS833" s="767"/>
      <c r="GT833" s="767"/>
      <c r="GU833" s="767"/>
      <c r="GV833" s="767"/>
      <c r="GW833" s="767"/>
      <c r="GX833" s="767"/>
      <c r="GY833" s="767"/>
      <c r="GZ833" s="767"/>
      <c r="HA833" s="767"/>
      <c r="HB833" s="767"/>
      <c r="HC833" s="767"/>
    </row>
    <row r="834" spans="1:211" s="864" customFormat="1" ht="13.9" customHeight="1">
      <c r="A834" s="307"/>
      <c r="B834" s="351"/>
      <c r="C834" s="971" t="str">
        <f>IF('1C TSspéc2'!H$17&lt;&gt;0,'1C TSspéc2'!$B$12,"")</f>
        <v/>
      </c>
      <c r="D834" s="972"/>
      <c r="E834" s="973"/>
      <c r="F834" s="93" t="str">
        <f>IF(AND($C834='1C TSspéc2'!$B$12,'1C TSspéc2'!$B$16="spécifiques",'1C TSspéc2'!$H$17&lt;&gt;""),'1C TSspéc2'!$H$21,"")</f>
        <v/>
      </c>
      <c r="G834" s="863"/>
      <c r="H834" s="745">
        <v>0.21</v>
      </c>
      <c r="I834" s="747">
        <v>1</v>
      </c>
      <c r="J834" s="312"/>
      <c r="K834" s="680">
        <f t="shared" si="263"/>
        <v>0</v>
      </c>
      <c r="L834" s="556">
        <f>IF(OR('1C TSspéc2'!$B$12="",'1C TSspéc2'!H$30=0),0,IF(AND('1C TSspéc2'!$B$12&lt;&gt;"",$K$2="Pôle",'1C TSspéc2'!$C$12="OUI"),(('1C TSspéc2'!H$22+'1C TSspéc2'!H$23+'1C TSspéc2'!H$24+'1C TSspéc2'!H$25+'1C TSspéc2'!H$29)/'1C TSspéc2'!H$17),IF(AND('1C TSspéc2'!$B$12&lt;&gt;"",$K$2="Pôle",'1C TSspéc2'!$C$12="NON"),(('1C TSspéc2'!H$22+'1C TSspéc2'!H$23+'1C TSspéc2'!H$24+'1C TSspéc2'!H$25+'1C TSspéc2'!H$29)/'1C TSspéc2'!H$30),IF(AND('1C TSspéc2'!$B$12&lt;&gt;"",$K$2&lt;&gt;"Pôle",'1C TSspéc2'!$C$12="OUI"),(('1C TSspéc2'!H$22+'1C TSspéc2'!H$23+'1C TSspéc2'!H$24+'1C TSspéc2'!H$25+'1C TSspéc2'!H$26+'1C TSspéc2'!H$27+'1C TSspéc2'!H$28+'1C TSspéc2'!H$29)/'1C TSspéc2'!H$17),IF(AND('1C TSspéc2'!$B$12&lt;&gt;"",$K$2&lt;&gt;"Pôle",'1C TSspéc2'!$C$12="NON"),(('1C TSspéc2'!H$22+'1C TSspéc2'!H$23+'1C TSspéc2'!H$24+'1C TSspéc2'!H$25+'1C TSspéc2'!H$26+'1C TSspéc2'!H$27+'1C TSspéc2'!H$28+'1C TSspéc2'!H$29)/'1C TSspéc2'!H$30))))))</f>
        <v>0</v>
      </c>
      <c r="M834" s="556">
        <f>IF(OR('1C TSspéc2'!$B$12="",'1C TSspéc2'!H$30=0),0,IF(AND('1C TSspéc2'!$B$12&lt;&gt;"",$K$2="Pôle",'1C TSspéc2'!$C$12="OUI"),(('1C TSspéc2'!H$26+'1C TSspéc2'!H$27+'1C TSspéc2'!H$28)/'1C TSspéc2'!H$17),IF(AND('1C TSspéc2'!$B$12&lt;&gt;"",$K$2="Pôle",'1C TSspéc2'!$C$12="NON"),(('1C TSspéc2'!H$26+'1C TSspéc2'!H$27+'1C TSspéc2'!H$28)/'1C TSspéc2'!H$30),IF(AND('1C TSspéc2'!$B$12&lt;&gt;"",$K$2&lt;&gt;"Pôle"),0))))</f>
        <v>0</v>
      </c>
      <c r="N834" s="557">
        <f>IF(AND('1C TSspéc2'!$B$12&lt;&gt;0,'1C TSspéc2'!$H$30&lt;&gt;0),L834+M834,0)</f>
        <v>0</v>
      </c>
      <c r="O834" s="542" t="str">
        <f>IF(AND('1C TSspéc2'!$H$17&lt;&gt;0,'1C TSspéc2'!$C$12="OUI"),'1C TSspéc2'!$H$35/'1C TSspéc2'!$H$17,"")</f>
        <v/>
      </c>
      <c r="P834" s="543" t="str">
        <f>IF(AND('1C TSspéc2'!$H$17&lt;&gt;0,'1C TSspéc2'!$C$12="OUI"),'1C TSspéc2'!$H$36/'1C TSspéc2'!$H$17,"")</f>
        <v/>
      </c>
      <c r="Q834" s="543" t="str">
        <f>IF(AND('1C TSspéc2'!$H$17&lt;&gt;0,'1C TSspéc2'!$C$12="OUI"),'1C TSspéc2'!$H$37/'1C TSspéc2'!$H$17,"")</f>
        <v/>
      </c>
      <c r="R834" s="543" t="str">
        <f>IF(AND('1C TSspéc2'!$H$17&lt;&gt;0,'1C TSspéc2'!$C$12="OUI"),'1C TSspéc2'!$H$38/'1C TSspéc2'!$H$17,"")</f>
        <v/>
      </c>
      <c r="S834" s="543" t="str">
        <f>IF(AND('1C TSspéc2'!$H$17&lt;&gt;0,'1C TSspéc2'!$C$12="OUI"),'1C TSspéc2'!$H$39/'1C TSspéc2'!$H$17,"")</f>
        <v/>
      </c>
      <c r="T834" s="543" t="str">
        <f>IF(AND('1C TSspéc2'!$H$17&lt;&gt;0,'1C TSspéc2'!$C$12="OUI"),'1C TSspéc2'!$H$40/'1C TSspéc2'!$H$17,"")</f>
        <v/>
      </c>
      <c r="U834" s="543" t="str">
        <f>IF(AND('1C TSspéc2'!$H$17&lt;&gt;0,'1C TSspéc2'!$C$12="OUI"),'1C TSspéc2'!$H$41/'1C TSspéc2'!$H$17,"")</f>
        <v/>
      </c>
      <c r="V834" s="543" t="str">
        <f>IF(AND('1C TSspéc2'!$H$17&lt;&gt;0,'1C TSspéc2'!$C$12="OUI"),'1C TSspéc2'!$H$42/'1C TSspéc2'!$H$17,"")</f>
        <v/>
      </c>
      <c r="W834" s="543" t="str">
        <f>IF(AND('1C TSspéc2'!$H$17&lt;&gt;0,'1C TSspéc2'!$C$12="OUI"),'1C TSspéc2'!$H$43/'1C TSspéc2'!$H$17,"")</f>
        <v/>
      </c>
      <c r="X834" s="543" t="str">
        <f>IF(AND('1C TSspéc2'!$H$17&lt;&gt;0,'1C TSspéc2'!$C$12="OUI"),'1C TSspéc2'!$H$44/'1C TSspéc2'!$H$17,"")</f>
        <v/>
      </c>
      <c r="Y834" s="543" t="str">
        <f>IF(AND('1C TSspéc2'!$H$17&lt;&gt;0,'1C TSspéc2'!$C$12="OUI"),'1C TSspéc2'!$H$45/'1C TSspéc2'!$H$17,"")</f>
        <v/>
      </c>
      <c r="Z834" s="543" t="str">
        <f>IF(AND('1C TSspéc2'!$H$17&lt;&gt;0,'1C TSspéc2'!$C$12="OUI"),'1C TSspéc2'!$H$46/'1C TSspéc2'!$H$17,"")</f>
        <v/>
      </c>
      <c r="AA834" s="543" t="str">
        <f>IF(AND('1C TSspéc2'!$H$17&lt;&gt;0,'1C TSspéc2'!$C$12="OUI"),'1C TSspéc2'!$H$47/'1C TSspéc2'!$H$17,"")</f>
        <v/>
      </c>
      <c r="AB834" s="543" t="str">
        <f>IF(AND('1C TSspéc2'!$H$17&lt;&gt;0,'1C TSspéc2'!$C$12="OUI"),'1C TSspéc2'!$H$48/'1C TSspéc2'!$H$17,"")</f>
        <v/>
      </c>
      <c r="AC834" s="543" t="str">
        <f>IF(AND('1C TSspéc2'!$H$17&lt;&gt;0,'1C TSspéc2'!$C$12="OUI"),'1C TSspéc2'!$H$49/'1C TSspéc2'!$H$17,"")</f>
        <v/>
      </c>
      <c r="AD834" s="543" t="str">
        <f>IF(AND('1C TSspéc2'!$H$17&lt;&gt;0,'1C TSspéc2'!$C$12="OUI"),'1C TSspéc2'!$H$50/'1C TSspéc2'!$H$17,"")</f>
        <v/>
      </c>
      <c r="AE834" s="543" t="str">
        <f>IF(AND('1C TSspéc2'!$H$17&lt;&gt;0,'1C TSspéc2'!$C$12="OUI"),'1C TSspéc2'!$H$51/'1C TSspéc2'!$H$17,"")</f>
        <v/>
      </c>
      <c r="AF834" s="543" t="str">
        <f>IF(AND('1C TSspéc2'!$H$17&lt;&gt;0,'1C TSspéc2'!$C$12="OUI"),'1C TSspéc2'!$H$52/'1C TSspéc2'!$H$17,"")</f>
        <v/>
      </c>
      <c r="AG834" s="543" t="str">
        <f>IF(AND('1C TSspéc2'!$H$17&lt;&gt;0,'1C TSspéc2'!$C$12="OUI"),'1C TSspéc2'!$H$53/'1C TSspéc2'!$H$17,"")</f>
        <v/>
      </c>
      <c r="AH834" s="543" t="str">
        <f>IF(AND('1C TSspéc2'!$H$17&lt;&gt;0,'1C TSspéc2'!$C$12="OUI"),'1C TSspéc2'!$H$54/'1C TSspéc2'!$H$17,"")</f>
        <v/>
      </c>
      <c r="AI834" s="543" t="str">
        <f>IF(AND('1C TSspéc2'!$H$17&lt;&gt;0,'1C TSspéc2'!$C$12="OUI"),'1C TSspéc2'!$H$55/'1C TSspéc2'!$H$17,"")</f>
        <v/>
      </c>
      <c r="AJ834" s="543" t="str">
        <f>IF(AND('1C TSspéc2'!$H$17&lt;&gt;0,'1C TSspéc2'!$C$12="OUI"),'1C TSspéc2'!$H$56/'1C TSspéc2'!$H$17,"")</f>
        <v/>
      </c>
      <c r="AK834" s="543" t="str">
        <f>IF(AND('1C TSspéc2'!$H$17&lt;&gt;0,'1C TSspéc2'!$C$12="OUI"),'1C TSspéc2'!$H$57/'1C TSspéc2'!$H$17,"")</f>
        <v/>
      </c>
      <c r="AL834" s="72">
        <f>IF(AND('1C TSspéc2'!$H$17&lt;&gt;0,'1C TSspéc2'!$C$12="OUI"),N834+AK834,N834)</f>
        <v>0</v>
      </c>
      <c r="AM834" s="417">
        <f t="shared" si="266"/>
        <v>0</v>
      </c>
      <c r="AN834" s="417">
        <f t="shared" si="267"/>
        <v>0</v>
      </c>
      <c r="AO834" s="418" t="str">
        <f>IF(AND('1C TSspéc2'!$H$17&lt;&gt;0,'1C TSspéc2'!$H$30&lt;&gt;0),AM834+AN834,"")</f>
        <v/>
      </c>
      <c r="AP834" s="573" t="str">
        <f>IF(AND('1C TSspéc2'!$H$17&lt;&gt;0,'1C TSspéc2'!$H$30&lt;&gt;0),AM834-AR834,"")</f>
        <v/>
      </c>
      <c r="AQ834" s="583">
        <f t="shared" si="268"/>
        <v>0</v>
      </c>
      <c r="AR834" s="596"/>
      <c r="AS834" s="102"/>
      <c r="AT834" s="27" t="str">
        <f>IF(('1C TSspéc2'!H$17*FICHE!$C$14&lt;J834),"Forfait limité à "&amp;FICHE!$C$14&amp;"€/jour","")</f>
        <v/>
      </c>
      <c r="AU834" s="592"/>
      <c r="AV834" s="824"/>
      <c r="AW834" s="824"/>
      <c r="AX834" s="824"/>
      <c r="AY834" s="824"/>
      <c r="AZ834" s="824"/>
      <c r="BA834" s="767"/>
      <c r="BB834" s="767"/>
      <c r="BC834" s="767"/>
      <c r="BD834" s="767"/>
      <c r="BE834" s="767"/>
      <c r="BF834" s="767"/>
      <c r="BG834" s="767"/>
      <c r="BH834" s="767"/>
      <c r="BI834" s="767"/>
      <c r="BJ834" s="767"/>
      <c r="BK834" s="767"/>
      <c r="BL834" s="767"/>
      <c r="BM834" s="767"/>
      <c r="BN834" s="767"/>
      <c r="BO834" s="767"/>
      <c r="BP834" s="767"/>
      <c r="BQ834" s="767"/>
      <c r="BR834" s="767"/>
      <c r="BS834" s="767"/>
      <c r="BT834" s="767"/>
      <c r="BU834" s="767"/>
      <c r="BV834" s="767"/>
      <c r="BW834" s="767"/>
      <c r="BX834" s="767"/>
      <c r="BY834" s="767"/>
      <c r="BZ834" s="767"/>
      <c r="CA834" s="767"/>
      <c r="CB834" s="767"/>
      <c r="CC834" s="767"/>
      <c r="CD834" s="767"/>
      <c r="CE834" s="767"/>
      <c r="CF834" s="767"/>
      <c r="CG834" s="767"/>
      <c r="CH834" s="767"/>
      <c r="CI834" s="767"/>
      <c r="CJ834" s="767"/>
      <c r="CK834" s="767"/>
      <c r="CL834" s="767"/>
      <c r="CM834" s="767"/>
      <c r="CN834" s="767"/>
      <c r="CO834" s="767"/>
      <c r="CP834" s="767"/>
      <c r="CQ834" s="767"/>
      <c r="CR834" s="767"/>
      <c r="CS834" s="767"/>
      <c r="CT834" s="767"/>
      <c r="CU834" s="767"/>
      <c r="CV834" s="767"/>
      <c r="CW834" s="767"/>
      <c r="CX834" s="767"/>
      <c r="CY834" s="767"/>
      <c r="CZ834" s="767"/>
      <c r="DA834" s="767"/>
      <c r="DB834" s="767"/>
      <c r="DC834" s="767"/>
      <c r="DD834" s="767"/>
      <c r="DE834" s="767"/>
      <c r="DF834" s="767"/>
      <c r="DG834" s="767"/>
      <c r="DH834" s="767"/>
      <c r="DI834" s="767"/>
      <c r="DJ834" s="767"/>
      <c r="DK834" s="767"/>
      <c r="DL834" s="767"/>
      <c r="DM834" s="767"/>
      <c r="DN834" s="767"/>
      <c r="DO834" s="767"/>
      <c r="DP834" s="767"/>
      <c r="DQ834" s="767"/>
      <c r="DR834" s="767"/>
      <c r="DS834" s="767"/>
      <c r="DT834" s="767"/>
      <c r="DU834" s="767"/>
      <c r="DV834" s="767"/>
      <c r="DW834" s="767"/>
      <c r="DX834" s="767"/>
      <c r="DY834" s="767"/>
      <c r="DZ834" s="767"/>
      <c r="EA834" s="767"/>
      <c r="EB834" s="767"/>
      <c r="EC834" s="767"/>
      <c r="ED834" s="767"/>
      <c r="EE834" s="767"/>
      <c r="EF834" s="767"/>
      <c r="EG834" s="767"/>
      <c r="EH834" s="767"/>
      <c r="EI834" s="767"/>
      <c r="EJ834" s="767"/>
      <c r="EK834" s="767"/>
      <c r="EL834" s="767"/>
      <c r="EM834" s="767"/>
      <c r="EN834" s="767"/>
      <c r="EO834" s="767"/>
      <c r="EP834" s="767"/>
      <c r="EQ834" s="767"/>
      <c r="ER834" s="767"/>
      <c r="ES834" s="767"/>
      <c r="ET834" s="767"/>
      <c r="EU834" s="767"/>
      <c r="EV834" s="767"/>
      <c r="EW834" s="767"/>
      <c r="EX834" s="767"/>
      <c r="EY834" s="767"/>
      <c r="EZ834" s="767"/>
      <c r="FA834" s="767"/>
      <c r="FB834" s="767"/>
      <c r="FC834" s="767"/>
      <c r="FD834" s="767"/>
      <c r="FE834" s="767"/>
      <c r="FF834" s="767"/>
      <c r="FG834" s="767"/>
      <c r="FH834" s="767"/>
      <c r="FI834" s="767"/>
      <c r="FJ834" s="767"/>
      <c r="FK834" s="767"/>
      <c r="FL834" s="767"/>
      <c r="FM834" s="767"/>
      <c r="FN834" s="767"/>
      <c r="FO834" s="767"/>
      <c r="FP834" s="767"/>
      <c r="FQ834" s="767"/>
      <c r="FR834" s="767"/>
      <c r="FS834" s="767"/>
      <c r="FT834" s="767"/>
      <c r="FU834" s="767"/>
      <c r="FV834" s="767"/>
      <c r="FW834" s="767"/>
      <c r="FX834" s="767"/>
      <c r="FY834" s="767"/>
      <c r="FZ834" s="767"/>
      <c r="GA834" s="767"/>
      <c r="GB834" s="767"/>
      <c r="GC834" s="767"/>
      <c r="GD834" s="767"/>
      <c r="GE834" s="767"/>
      <c r="GF834" s="767"/>
      <c r="GG834" s="767"/>
      <c r="GH834" s="767"/>
      <c r="GI834" s="767"/>
      <c r="GJ834" s="767"/>
      <c r="GK834" s="767"/>
      <c r="GL834" s="767"/>
      <c r="GM834" s="767"/>
      <c r="GN834" s="767"/>
      <c r="GO834" s="767"/>
      <c r="GP834" s="767"/>
      <c r="GQ834" s="767"/>
      <c r="GR834" s="767"/>
      <c r="GS834" s="767"/>
      <c r="GT834" s="767"/>
      <c r="GU834" s="767"/>
      <c r="GV834" s="767"/>
      <c r="GW834" s="767"/>
      <c r="GX834" s="767"/>
      <c r="GY834" s="767"/>
      <c r="GZ834" s="767"/>
      <c r="HA834" s="767"/>
      <c r="HB834" s="767"/>
      <c r="HC834" s="767"/>
    </row>
    <row r="835" spans="1:211" s="864" customFormat="1" ht="13.9" customHeight="1">
      <c r="A835" s="307"/>
      <c r="B835" s="351"/>
      <c r="C835" s="971" t="str">
        <f>IF('1C TSspéc2'!I$17&lt;&gt;0,'1C TSspéc2'!$B$12,"")</f>
        <v/>
      </c>
      <c r="D835" s="972"/>
      <c r="E835" s="973"/>
      <c r="F835" s="93" t="str">
        <f>IF(AND($C835='1C TSspéc2'!$B$12,'1C TSspéc2'!$B$16="spécifiques",'1C TSspéc2'!$I$17&lt;&gt;""),'1C TSspéc2'!$I$21,"")</f>
        <v/>
      </c>
      <c r="G835" s="863"/>
      <c r="H835" s="745">
        <v>0.21</v>
      </c>
      <c r="I835" s="747">
        <v>1</v>
      </c>
      <c r="J835" s="312"/>
      <c r="K835" s="680">
        <f t="shared" si="263"/>
        <v>0</v>
      </c>
      <c r="L835" s="556">
        <f>IF(OR('1C TSspéc2'!$B$12="",'1C TSspéc2'!I$30=0),0,IF(AND('1C TSspéc2'!$B$12&lt;&gt;"",$K$2="Pôle",'1C TSspéc2'!$C$12="OUI"),(('1C TSspéc2'!I$22+'1C TSspéc2'!I$23+'1C TSspéc2'!I$24+'1C TSspéc2'!I$25+'1C TSspéc2'!I$29)/'1C TSspéc2'!I$17),IF(AND('1C TSspéc2'!$B$12&lt;&gt;"",$K$2="Pôle",'1C TSspéc2'!$C$12="NON"),(('1C TSspéc2'!I$22+'1C TSspéc2'!I$23+'1C TSspéc2'!I$24+'1C TSspéc2'!I$25+'1C TSspéc2'!I$29)/'1C TSspéc2'!I$30),IF(AND('1C TSspéc2'!$B$12&lt;&gt;"",$K$2&lt;&gt;"Pôle",'1C TSspéc2'!$C$12="OUI"),(('1C TSspéc2'!I$22+'1C TSspéc2'!I$23+'1C TSspéc2'!I$24+'1C TSspéc2'!I$25+'1C TSspéc2'!I$26+'1C TSspéc2'!I$27+'1C TSspéc2'!I$28+'1C TSspéc2'!I$29)/'1C TSspéc2'!I$17),IF(AND('1C TSspéc2'!$B$12&lt;&gt;"",$K$2&lt;&gt;"Pôle",'1C TSspéc2'!$C$12="NON"),(('1C TSspéc2'!I$22+'1C TSspéc2'!I$23+'1C TSspéc2'!I$24+'1C TSspéc2'!I$25+'1C TSspéc2'!I$26+'1C TSspéc2'!I$27+'1C TSspéc2'!I$28+'1C TSspéc2'!I$29)/'1C TSspéc2'!I$30))))))</f>
        <v>0</v>
      </c>
      <c r="M835" s="556">
        <f>IF(OR('1C TSspéc2'!$B$12="",'1C TSspéc2'!I$30=0),0,IF(AND('1C TSspéc2'!$B$12&lt;&gt;"",$K$2="Pôle",'1C TSspéc2'!$C$12="OUI"),(('1C TSspéc2'!I$26+'1C TSspéc2'!I$27+'1C TSspéc2'!I$28)/'1C TSspéc2'!I$17),IF(AND('1C TSspéc2'!$B$12&lt;&gt;"",$K$2="Pôle",'1C TSspéc2'!$C$12="NON"),(('1C TSspéc2'!I$26+'1C TSspéc2'!I$27+'1C TSspéc2'!I$28)/'1C TSspéc2'!I$30),IF(AND('1C TSspéc2'!$B$12&lt;&gt;"",$K$2&lt;&gt;"Pôle"),0))))</f>
        <v>0</v>
      </c>
      <c r="N835" s="557">
        <f>IF(AND('1C TSspéc2'!$B$12&lt;&gt;0,'1C TSspéc2'!$I$30&lt;&gt;0),L835+M835,0)</f>
        <v>0</v>
      </c>
      <c r="O835" s="542" t="str">
        <f>IF(AND('1C TSspéc2'!$I$17&lt;&gt;0,'1C TSspéc2'!$C$12="OUI"),'1C TSspéc2'!$I$35/'1C TSspéc2'!$I$17,"")</f>
        <v/>
      </c>
      <c r="P835" s="543" t="str">
        <f>IF(AND('1C TSspéc2'!$I$17&lt;&gt;0,'1C TSspéc2'!$C$12="OUI"),'1C TSspéc2'!$I$36/'1C TSspéc2'!$I$17,"")</f>
        <v/>
      </c>
      <c r="Q835" s="543" t="str">
        <f>IF(AND('1C TSspéc2'!$I$17&lt;&gt;0,'1C TSspéc2'!$C$12="OUI"),'1C TSspéc2'!$I$37/'1C TSspéc2'!$I$17,"")</f>
        <v/>
      </c>
      <c r="R835" s="543" t="str">
        <f>IF(AND('1C TSspéc2'!$I$17&lt;&gt;0,'1C TSspéc2'!$C$12="OUI"),'1C TSspéc2'!$I$38/'1C TSspéc2'!$I$17,"")</f>
        <v/>
      </c>
      <c r="S835" s="543" t="str">
        <f>IF(AND('1C TSspéc2'!$I$17&lt;&gt;0,'1C TSspéc2'!$C$12="OUI"),'1C TSspéc2'!$I$39/'1C TSspéc2'!$I$17,"")</f>
        <v/>
      </c>
      <c r="T835" s="543" t="str">
        <f>IF(AND('1C TSspéc2'!$I$17&lt;&gt;0,'1C TSspéc2'!$C$12="OUI"),'1C TSspéc2'!$I$40/'1C TSspéc2'!$I$17,"")</f>
        <v/>
      </c>
      <c r="U835" s="543" t="str">
        <f>IF(AND('1C TSspéc2'!$I$17&lt;&gt;0,'1C TSspéc2'!$C$12="OUI"),'1C TSspéc2'!$I$41/'1C TSspéc2'!$I$17,"")</f>
        <v/>
      </c>
      <c r="V835" s="543" t="str">
        <f>IF(AND('1C TSspéc2'!$I$17&lt;&gt;0,'1C TSspéc2'!$C$12="OUI"),'1C TSspéc2'!$I$42/'1C TSspéc2'!$I$17,"")</f>
        <v/>
      </c>
      <c r="W835" s="543" t="str">
        <f>IF(AND('1C TSspéc2'!$I$17&lt;&gt;0,'1C TSspéc2'!$C$12="OUI"),'1C TSspéc2'!$I$43/'1C TSspéc2'!$I$17,"")</f>
        <v/>
      </c>
      <c r="X835" s="543" t="str">
        <f>IF(AND('1C TSspéc2'!$I$17&lt;&gt;0,'1C TSspéc2'!$C$12="OUI"),'1C TSspéc2'!$I$44/'1C TSspéc2'!$I$17,"")</f>
        <v/>
      </c>
      <c r="Y835" s="543" t="str">
        <f>IF(AND('1C TSspéc2'!$I$17&lt;&gt;0,'1C TSspéc2'!$C$12="OUI"),'1C TSspéc2'!$I$45/'1C TSspéc2'!$I$17,"")</f>
        <v/>
      </c>
      <c r="Z835" s="543" t="str">
        <f>IF(AND('1C TSspéc2'!$I$17&lt;&gt;0,'1C TSspéc2'!$C$12="OUI"),'1C TSspéc2'!$I$46/'1C TSspéc2'!$I$17,"")</f>
        <v/>
      </c>
      <c r="AA835" s="543" t="str">
        <f>IF(AND('1C TSspéc2'!$I$17&lt;&gt;0,'1C TSspéc2'!$C$12="OUI"),'1C TSspéc2'!$I$47/'1C TSspéc2'!$I$17,"")</f>
        <v/>
      </c>
      <c r="AB835" s="543" t="str">
        <f>IF(AND('1C TSspéc2'!$I$17&lt;&gt;0,'1C TSspéc2'!$C$12="OUI"),'1C TSspéc2'!$I$48/'1C TSspéc2'!$I$17,"")</f>
        <v/>
      </c>
      <c r="AC835" s="543" t="str">
        <f>IF(AND('1C TSspéc2'!$I$17&lt;&gt;0,'1C TSspéc2'!$C$12="OUI"),'1C TSspéc2'!$I$49/'1C TSspéc2'!$I$17,"")</f>
        <v/>
      </c>
      <c r="AD835" s="543" t="str">
        <f>IF(AND('1C TSspéc2'!$I$17&lt;&gt;0,'1C TSspéc2'!$C$12="OUI"),'1C TSspéc2'!$I$50/'1C TSspéc2'!$I$17,"")</f>
        <v/>
      </c>
      <c r="AE835" s="543" t="str">
        <f>IF(AND('1C TSspéc2'!$I$17&lt;&gt;0,'1C TSspéc2'!$C$12="OUI"),'1C TSspéc2'!$I$51/'1C TSspéc2'!$I$17,"")</f>
        <v/>
      </c>
      <c r="AF835" s="543" t="str">
        <f>IF(AND('1C TSspéc2'!$I$17&lt;&gt;0,'1C TSspéc2'!$C$12="OUI"),'1C TSspéc2'!$I$52/'1C TSspéc2'!$I$17,"")</f>
        <v/>
      </c>
      <c r="AG835" s="543" t="str">
        <f>IF(AND('1C TSspéc2'!$I$17&lt;&gt;0,'1C TSspéc2'!$C$12="OUI"),'1C TSspéc2'!$I$53/'1C TSspéc2'!$I$17,"")</f>
        <v/>
      </c>
      <c r="AH835" s="543" t="str">
        <f>IF(AND('1C TSspéc2'!$I$17&lt;&gt;0,'1C TSspéc2'!$C$12="OUI"),'1C TSspéc2'!$I$54/'1C TSspéc2'!$I$17,"")</f>
        <v/>
      </c>
      <c r="AI835" s="543" t="str">
        <f>IF(AND('1C TSspéc2'!$I$17&lt;&gt;0,'1C TSspéc2'!$C$12="OUI"),'1C TSspéc2'!$I$55/'1C TSspéc2'!$I$17,"")</f>
        <v/>
      </c>
      <c r="AJ835" s="543" t="str">
        <f>IF(AND('1C TSspéc2'!$I$17&lt;&gt;0,'1C TSspéc2'!$C$12="OUI"),'1C TSspéc2'!$I$56/'1C TSspéc2'!$I$17,"")</f>
        <v/>
      </c>
      <c r="AK835" s="543" t="str">
        <f>IF(AND('1C TSspéc2'!$I$17&lt;&gt;0,'1C TSspéc2'!$C$12="OUI"),'1C TSspéc2'!$I$57/'1C TSspéc2'!$I$17,"")</f>
        <v/>
      </c>
      <c r="AL835" s="72">
        <f>IF(AND('1C TSspéc2'!$I$17&lt;&gt;0,'1C TSspéc2'!$C$12="OUI"),N835+AK835,N835)</f>
        <v>0</v>
      </c>
      <c r="AM835" s="417">
        <f t="shared" si="266"/>
        <v>0</v>
      </c>
      <c r="AN835" s="417">
        <f t="shared" si="267"/>
        <v>0</v>
      </c>
      <c r="AO835" s="418" t="str">
        <f>IF(AND('1C TSspéc2'!$I$17&lt;&gt;0,'1C TSspéc2'!$I$30&lt;&gt;0),AM835+AN835,"")</f>
        <v/>
      </c>
      <c r="AP835" s="573" t="str">
        <f>IF(AND('1C TSspéc2'!$I$17&lt;&gt;0,'1C TSspéc2'!$I$30&lt;&gt;0),AM835-AR835,"")</f>
        <v/>
      </c>
      <c r="AQ835" s="583">
        <f t="shared" si="268"/>
        <v>0</v>
      </c>
      <c r="AR835" s="596"/>
      <c r="AS835" s="102"/>
      <c r="AT835" s="27" t="str">
        <f>IF(('1C TSspéc2'!I$17*FICHE!$C$14&lt;J835),"Forfait limité à "&amp;FICHE!$C$14&amp;"€/jour","")</f>
        <v/>
      </c>
      <c r="AU835" s="592"/>
      <c r="AV835" s="824"/>
      <c r="AW835" s="824"/>
      <c r="AX835" s="824"/>
      <c r="AY835" s="824"/>
      <c r="AZ835" s="824"/>
      <c r="BA835" s="767"/>
      <c r="BB835" s="767"/>
      <c r="BC835" s="767"/>
      <c r="BD835" s="767"/>
      <c r="BE835" s="767"/>
      <c r="BF835" s="767"/>
      <c r="BG835" s="767"/>
      <c r="BH835" s="767"/>
      <c r="BI835" s="767"/>
      <c r="BJ835" s="767"/>
      <c r="BK835" s="767"/>
      <c r="BL835" s="767"/>
      <c r="BM835" s="767"/>
      <c r="BN835" s="767"/>
      <c r="BO835" s="767"/>
      <c r="BP835" s="767"/>
      <c r="BQ835" s="767"/>
      <c r="BR835" s="767"/>
      <c r="BS835" s="767"/>
      <c r="BT835" s="767"/>
      <c r="BU835" s="767"/>
      <c r="BV835" s="767"/>
      <c r="BW835" s="767"/>
      <c r="BX835" s="767"/>
      <c r="BY835" s="767"/>
      <c r="BZ835" s="767"/>
      <c r="CA835" s="767"/>
      <c r="CB835" s="767"/>
      <c r="CC835" s="767"/>
      <c r="CD835" s="767"/>
      <c r="CE835" s="767"/>
      <c r="CF835" s="767"/>
      <c r="CG835" s="767"/>
      <c r="CH835" s="767"/>
      <c r="CI835" s="767"/>
      <c r="CJ835" s="767"/>
      <c r="CK835" s="767"/>
      <c r="CL835" s="767"/>
      <c r="CM835" s="767"/>
      <c r="CN835" s="767"/>
      <c r="CO835" s="767"/>
      <c r="CP835" s="767"/>
      <c r="CQ835" s="767"/>
      <c r="CR835" s="767"/>
      <c r="CS835" s="767"/>
      <c r="CT835" s="767"/>
      <c r="CU835" s="767"/>
      <c r="CV835" s="767"/>
      <c r="CW835" s="767"/>
      <c r="CX835" s="767"/>
      <c r="CY835" s="767"/>
      <c r="CZ835" s="767"/>
      <c r="DA835" s="767"/>
      <c r="DB835" s="767"/>
      <c r="DC835" s="767"/>
      <c r="DD835" s="767"/>
      <c r="DE835" s="767"/>
      <c r="DF835" s="767"/>
      <c r="DG835" s="767"/>
      <c r="DH835" s="767"/>
      <c r="DI835" s="767"/>
      <c r="DJ835" s="767"/>
      <c r="DK835" s="767"/>
      <c r="DL835" s="767"/>
      <c r="DM835" s="767"/>
      <c r="DN835" s="767"/>
      <c r="DO835" s="767"/>
      <c r="DP835" s="767"/>
      <c r="DQ835" s="767"/>
      <c r="DR835" s="767"/>
      <c r="DS835" s="767"/>
      <c r="DT835" s="767"/>
      <c r="DU835" s="767"/>
      <c r="DV835" s="767"/>
      <c r="DW835" s="767"/>
      <c r="DX835" s="767"/>
      <c r="DY835" s="767"/>
      <c r="DZ835" s="767"/>
      <c r="EA835" s="767"/>
      <c r="EB835" s="767"/>
      <c r="EC835" s="767"/>
      <c r="ED835" s="767"/>
      <c r="EE835" s="767"/>
      <c r="EF835" s="767"/>
      <c r="EG835" s="767"/>
      <c r="EH835" s="767"/>
      <c r="EI835" s="767"/>
      <c r="EJ835" s="767"/>
      <c r="EK835" s="767"/>
      <c r="EL835" s="767"/>
      <c r="EM835" s="767"/>
      <c r="EN835" s="767"/>
      <c r="EO835" s="767"/>
      <c r="EP835" s="767"/>
      <c r="EQ835" s="767"/>
      <c r="ER835" s="767"/>
      <c r="ES835" s="767"/>
      <c r="ET835" s="767"/>
      <c r="EU835" s="767"/>
      <c r="EV835" s="767"/>
      <c r="EW835" s="767"/>
      <c r="EX835" s="767"/>
      <c r="EY835" s="767"/>
      <c r="EZ835" s="767"/>
      <c r="FA835" s="767"/>
      <c r="FB835" s="767"/>
      <c r="FC835" s="767"/>
      <c r="FD835" s="767"/>
      <c r="FE835" s="767"/>
      <c r="FF835" s="767"/>
      <c r="FG835" s="767"/>
      <c r="FH835" s="767"/>
      <c r="FI835" s="767"/>
      <c r="FJ835" s="767"/>
      <c r="FK835" s="767"/>
      <c r="FL835" s="767"/>
      <c r="FM835" s="767"/>
      <c r="FN835" s="767"/>
      <c r="FO835" s="767"/>
      <c r="FP835" s="767"/>
      <c r="FQ835" s="767"/>
      <c r="FR835" s="767"/>
      <c r="FS835" s="767"/>
      <c r="FT835" s="767"/>
      <c r="FU835" s="767"/>
      <c r="FV835" s="767"/>
      <c r="FW835" s="767"/>
      <c r="FX835" s="767"/>
      <c r="FY835" s="767"/>
      <c r="FZ835" s="767"/>
      <c r="GA835" s="767"/>
      <c r="GB835" s="767"/>
      <c r="GC835" s="767"/>
      <c r="GD835" s="767"/>
      <c r="GE835" s="767"/>
      <c r="GF835" s="767"/>
      <c r="GG835" s="767"/>
      <c r="GH835" s="767"/>
      <c r="GI835" s="767"/>
      <c r="GJ835" s="767"/>
      <c r="GK835" s="767"/>
      <c r="GL835" s="767"/>
      <c r="GM835" s="767"/>
      <c r="GN835" s="767"/>
      <c r="GO835" s="767"/>
      <c r="GP835" s="767"/>
      <c r="GQ835" s="767"/>
      <c r="GR835" s="767"/>
      <c r="GS835" s="767"/>
      <c r="GT835" s="767"/>
      <c r="GU835" s="767"/>
      <c r="GV835" s="767"/>
      <c r="GW835" s="767"/>
      <c r="GX835" s="767"/>
      <c r="GY835" s="767"/>
      <c r="GZ835" s="767"/>
      <c r="HA835" s="767"/>
      <c r="HB835" s="767"/>
      <c r="HC835" s="767"/>
    </row>
    <row r="836" spans="1:211" s="864" customFormat="1" ht="13.9" customHeight="1">
      <c r="A836" s="307"/>
      <c r="B836" s="351"/>
      <c r="C836" s="971" t="str">
        <f>IF('1C TSspéc2'!J$17&lt;&gt;0,'1C TSspéc2'!$B$12,"")</f>
        <v/>
      </c>
      <c r="D836" s="972"/>
      <c r="E836" s="973"/>
      <c r="F836" s="93" t="str">
        <f>IF(AND($C836='1C TSspéc2'!$B$12,'1C TSspéc2'!$B$16="spécifiques",'1C TSspéc2'!K$17&lt;&gt;""),'1C TSspéc2'!K$21,"")</f>
        <v/>
      </c>
      <c r="G836" s="863"/>
      <c r="H836" s="745">
        <v>0.21</v>
      </c>
      <c r="I836" s="747">
        <v>1</v>
      </c>
      <c r="J836" s="312"/>
      <c r="K836" s="680">
        <f t="shared" si="263"/>
        <v>0</v>
      </c>
      <c r="L836" s="556">
        <f>IF(OR('1C TSspéc2'!$B$12="",'1C TSspéc2'!J$30=0),0,IF(AND('1C TSspéc2'!$B$12&lt;&gt;"",$K$2="Pôle",'1C TSspéc2'!$C$12="OUI"),(('1C TSspéc2'!J$22+'1C TSspéc2'!J$23+'1C TSspéc2'!J$24+'1C TSspéc2'!J$25+'1C TSspéc2'!J$29)/'1C TSspéc2'!J$17),IF(AND('1C TSspéc2'!$B$12&lt;&gt;"",$K$2="Pôle",'1C TSspéc2'!$C$12="NON"),(('1C TSspéc2'!J$22+'1C TSspéc2'!J$23+'1C TSspéc2'!J$24+'1C TSspéc2'!J$25+'1C TSspéc2'!J$29)/'1C TSspéc2'!J$30),IF(AND('1C TSspéc2'!$B$12&lt;&gt;"",$K$2&lt;&gt;"Pôle",'1C TSspéc2'!$C$12="OUI"),(('1C TSspéc2'!J$22+'1C TSspéc2'!J$23+'1C TSspéc2'!J$24+'1C TSspéc2'!J$25+'1C TSspéc2'!J$26+'1C TSspéc2'!J$27+'1C TSspéc2'!J$28+'1C TSspéc2'!J$29)/'1C TSspéc2'!J$17),IF(AND('1C TSspéc2'!$B$12&lt;&gt;"",$K$2&lt;&gt;"Pôle",'1C TSspéc2'!$C$12="NON"),(('1C TSspéc2'!J$22+'1C TSspéc2'!J$23+'1C TSspéc2'!J$24+'1C TSspéc2'!J$25+'1C TSspéc2'!J$26+'1C TSspéc2'!J$27+'1C TSspéc2'!J$28+'1C TSspéc2'!J$29)/'1C TSspéc2'!J$30))))))</f>
        <v>0</v>
      </c>
      <c r="M836" s="556">
        <f>IF(OR('1C TSspéc2'!$B$12="",'1C TSspéc2'!J$30=0),0,IF(AND('1C TSspéc2'!$B$12&lt;&gt;"",$K$2="Pôle",'1C TSspéc2'!$C$12="OUI"),(('1C TSspéc2'!J$26+'1C TSspéc2'!J$27+'1C TSspéc2'!J$28)/'1C TSspéc2'!J$17),IF(AND('1C TSspéc2'!$B$12&lt;&gt;"",$K$2="Pôle",'1C TSspéc2'!$C$12="NON"),(('1C TSspéc2'!J$26+'1C TSspéc2'!J$27+'1C TSspéc2'!J$28)/'1C TSspéc2'!J$30),IF(AND('1C TSspéc2'!$B$12&lt;&gt;"",$K$2&lt;&gt;"Pôle"),0))))</f>
        <v>0</v>
      </c>
      <c r="N836" s="557">
        <f>IF(AND('1C TSspéc2'!$B$12&lt;&gt;0,'1C TSspéc2'!$J$30&lt;&gt;0),L836+M836,0)</f>
        <v>0</v>
      </c>
      <c r="O836" s="542" t="str">
        <f>IF(AND('1C TSspéc2'!$J$17&lt;&gt;0,'1C TSspéc2'!$C$12="OUI"),'1C TSspéc2'!$J$35/'1C TSspéc2'!$J$17,"")</f>
        <v/>
      </c>
      <c r="P836" s="543" t="str">
        <f>IF(AND('1C TSspéc2'!$J$17&lt;&gt;0,'1C TSspéc2'!$C$12="OUI"),'1C TSspéc2'!$J$36/'1C TSspéc2'!$J$17,"")</f>
        <v/>
      </c>
      <c r="Q836" s="543" t="str">
        <f>IF(AND('1C TSspéc2'!$J$17&lt;&gt;0,'1C TSspéc2'!$C$12="OUI"),'1C TSspéc2'!$J$37/'1C TSspéc2'!$J$17,"")</f>
        <v/>
      </c>
      <c r="R836" s="543" t="str">
        <f>IF(AND('1C TSspéc2'!$J$17&lt;&gt;0,'1C TSspéc2'!$C$12="OUI"),'1C TSspéc2'!$J$38/'1C TSspéc2'!$J$17,"")</f>
        <v/>
      </c>
      <c r="S836" s="543" t="str">
        <f>IF(AND('1C TSspéc2'!$J$17&lt;&gt;0,'1C TSspéc2'!$C$12="OUI"),'1C TSspéc2'!$J$39/'1C TSspéc2'!$J$17,"")</f>
        <v/>
      </c>
      <c r="T836" s="543" t="str">
        <f>IF(AND('1C TSspéc2'!$J$17&lt;&gt;0,'1C TSspéc2'!$C$12="OUI"),'1C TSspéc2'!$J$40/'1C TSspéc2'!$J$17,"")</f>
        <v/>
      </c>
      <c r="U836" s="543" t="str">
        <f>IF(AND('1C TSspéc2'!$J$17&lt;&gt;0,'1C TSspéc2'!$C$12="OUI"),'1C TSspéc2'!$J$41/'1C TSspéc2'!$J$17,"")</f>
        <v/>
      </c>
      <c r="V836" s="543" t="str">
        <f>IF(AND('1C TSspéc2'!$J$17&lt;&gt;0,'1C TSspéc2'!$C$12="OUI"),'1C TSspéc2'!$J$42/'1C TSspéc2'!$J$17,"")</f>
        <v/>
      </c>
      <c r="W836" s="543" t="str">
        <f>IF(AND('1C TSspéc2'!$J$17&lt;&gt;0,'1C TSspéc2'!$C$12="OUI"),'1C TSspéc2'!$J$43/'1C TSspéc2'!$J$17,"")</f>
        <v/>
      </c>
      <c r="X836" s="543" t="str">
        <f>IF(AND('1C TSspéc2'!$J$17&lt;&gt;0,'1C TSspéc2'!$C$12="OUI"),'1C TSspéc2'!$J$44/'1C TSspéc2'!$J$17,"")</f>
        <v/>
      </c>
      <c r="Y836" s="543" t="str">
        <f>IF(AND('1C TSspéc2'!$J$17&lt;&gt;0,'1C TSspéc2'!$C$12="OUI"),'1C TSspéc2'!$J$45/'1C TSspéc2'!$J$17,"")</f>
        <v/>
      </c>
      <c r="Z836" s="543" t="str">
        <f>IF(AND('1C TSspéc2'!$J$17&lt;&gt;0,'1C TSspéc2'!$C$12="OUI"),'1C TSspéc2'!$J$46/'1C TSspéc2'!$J$17,"")</f>
        <v/>
      </c>
      <c r="AA836" s="543" t="str">
        <f>IF(AND('1C TSspéc2'!$J$17&lt;&gt;0,'1C TSspéc2'!$C$12="OUI"),'1C TSspéc2'!$J$47/'1C TSspéc2'!$J$17,"")</f>
        <v/>
      </c>
      <c r="AB836" s="543" t="str">
        <f>IF(AND('1C TSspéc2'!$J$17&lt;&gt;0,'1C TSspéc2'!$C$12="OUI"),'1C TSspéc2'!$J$48/'1C TSspéc2'!$J$17,"")</f>
        <v/>
      </c>
      <c r="AC836" s="543" t="str">
        <f>IF(AND('1C TSspéc2'!$J$17&lt;&gt;0,'1C TSspéc2'!$C$12="OUI"),'1C TSspéc2'!$J$49/'1C TSspéc2'!$J$17,"")</f>
        <v/>
      </c>
      <c r="AD836" s="543" t="str">
        <f>IF(AND('1C TSspéc2'!$J$17&lt;&gt;0,'1C TSspéc2'!$C$12="OUI"),'1C TSspéc2'!$J$50/'1C TSspéc2'!$J$17,"")</f>
        <v/>
      </c>
      <c r="AE836" s="543" t="str">
        <f>IF(AND('1C TSspéc2'!$J$17&lt;&gt;0,'1C TSspéc2'!$C$12="OUI"),'1C TSspéc2'!$J$51/'1C TSspéc2'!$J$17,"")</f>
        <v/>
      </c>
      <c r="AF836" s="543" t="str">
        <f>IF(AND('1C TSspéc2'!$J$17&lt;&gt;0,'1C TSspéc2'!$C$12="OUI"),'1C TSspéc2'!$J$52/'1C TSspéc2'!$J$17,"")</f>
        <v/>
      </c>
      <c r="AG836" s="543" t="str">
        <f>IF(AND('1C TSspéc2'!$J$17&lt;&gt;0,'1C TSspéc2'!$C$12="OUI"),'1C TSspéc2'!$J$53/'1C TSspéc2'!$J$17,"")</f>
        <v/>
      </c>
      <c r="AH836" s="543" t="str">
        <f>IF(AND('1C TSspéc2'!$J$17&lt;&gt;0,'1C TSspéc2'!$C$12="OUI"),'1C TSspéc2'!$J$54/'1C TSspéc2'!$J$17,"")</f>
        <v/>
      </c>
      <c r="AI836" s="543" t="str">
        <f>IF(AND('1C TSspéc2'!$J$17&lt;&gt;0,'1C TSspéc2'!$C$12="OUI"),'1C TSspéc2'!$J$55/'1C TSspéc2'!$J$17,"")</f>
        <v/>
      </c>
      <c r="AJ836" s="543" t="str">
        <f>IF(AND('1C TSspéc2'!$J$17&lt;&gt;0,'1C TSspéc2'!$C$12="OUI"),'1C TSspéc2'!$J$56/'1C TSspéc2'!$J$17,"")</f>
        <v/>
      </c>
      <c r="AK836" s="543" t="str">
        <f>IF(AND('1C TSspéc2'!$J$17&lt;&gt;0,'1C TSspéc2'!$C$12="OUI"),'1C TSspéc2'!$J$57/'1C TSspéc2'!$J$17,"")</f>
        <v/>
      </c>
      <c r="AL836" s="72">
        <f>IF(AND('1C TSspéc2'!$J$17&lt;&gt;0,'1C TSspéc2'!$C$12="OUI"),N836+AK836,N836)</f>
        <v>0</v>
      </c>
      <c r="AM836" s="417">
        <f t="shared" si="266"/>
        <v>0</v>
      </c>
      <c r="AN836" s="417">
        <f t="shared" si="267"/>
        <v>0</v>
      </c>
      <c r="AO836" s="418" t="str">
        <f>IF(AND('1C TSspéc2'!$J$17&lt;&gt;0,'1C TSspéc2'!$J$30&lt;&gt;0),AM836+AN836,"")</f>
        <v/>
      </c>
      <c r="AP836" s="573" t="str">
        <f>IF(AND('1C TSspéc2'!$J$17&lt;&gt;0,'1C TSspéc2'!$J$30&lt;&gt;0),AM836-AR836,"")</f>
        <v/>
      </c>
      <c r="AQ836" s="583">
        <f t="shared" si="268"/>
        <v>0</v>
      </c>
      <c r="AR836" s="596"/>
      <c r="AS836" s="102"/>
      <c r="AT836" s="27" t="str">
        <f>IF(('1C TSspéc2'!J$17*FICHE!$C$14&lt;J836),"Forfait limité à "&amp;FICHE!$C$14&amp;"€/jour","")</f>
        <v/>
      </c>
      <c r="AU836" s="592"/>
      <c r="AV836" s="824"/>
      <c r="AW836" s="824"/>
      <c r="AX836" s="824"/>
      <c r="AY836" s="824"/>
      <c r="AZ836" s="824"/>
      <c r="BA836" s="767"/>
      <c r="BB836" s="767"/>
      <c r="BC836" s="767"/>
      <c r="BD836" s="767"/>
      <c r="BE836" s="767"/>
      <c r="BF836" s="767"/>
      <c r="BG836" s="767"/>
      <c r="BH836" s="767"/>
      <c r="BI836" s="767"/>
      <c r="BJ836" s="767"/>
      <c r="BK836" s="767"/>
      <c r="BL836" s="767"/>
      <c r="BM836" s="767"/>
      <c r="BN836" s="767"/>
      <c r="BO836" s="767"/>
      <c r="BP836" s="767"/>
      <c r="BQ836" s="767"/>
      <c r="BR836" s="767"/>
      <c r="BS836" s="767"/>
      <c r="BT836" s="767"/>
      <c r="BU836" s="767"/>
      <c r="BV836" s="767"/>
      <c r="BW836" s="767"/>
      <c r="BX836" s="767"/>
      <c r="BY836" s="767"/>
      <c r="BZ836" s="767"/>
      <c r="CA836" s="767"/>
      <c r="CB836" s="767"/>
      <c r="CC836" s="767"/>
      <c r="CD836" s="767"/>
      <c r="CE836" s="767"/>
      <c r="CF836" s="767"/>
      <c r="CG836" s="767"/>
      <c r="CH836" s="767"/>
      <c r="CI836" s="767"/>
      <c r="CJ836" s="767"/>
      <c r="CK836" s="767"/>
      <c r="CL836" s="767"/>
      <c r="CM836" s="767"/>
      <c r="CN836" s="767"/>
      <c r="CO836" s="767"/>
      <c r="CP836" s="767"/>
      <c r="CQ836" s="767"/>
      <c r="CR836" s="767"/>
      <c r="CS836" s="767"/>
      <c r="CT836" s="767"/>
      <c r="CU836" s="767"/>
      <c r="CV836" s="767"/>
      <c r="CW836" s="767"/>
      <c r="CX836" s="767"/>
      <c r="CY836" s="767"/>
      <c r="CZ836" s="767"/>
      <c r="DA836" s="767"/>
      <c r="DB836" s="767"/>
      <c r="DC836" s="767"/>
      <c r="DD836" s="767"/>
      <c r="DE836" s="767"/>
      <c r="DF836" s="767"/>
      <c r="DG836" s="767"/>
      <c r="DH836" s="767"/>
      <c r="DI836" s="767"/>
      <c r="DJ836" s="767"/>
      <c r="DK836" s="767"/>
      <c r="DL836" s="767"/>
      <c r="DM836" s="767"/>
      <c r="DN836" s="767"/>
      <c r="DO836" s="767"/>
      <c r="DP836" s="767"/>
      <c r="DQ836" s="767"/>
      <c r="DR836" s="767"/>
      <c r="DS836" s="767"/>
      <c r="DT836" s="767"/>
      <c r="DU836" s="767"/>
      <c r="DV836" s="767"/>
      <c r="DW836" s="767"/>
      <c r="DX836" s="767"/>
      <c r="DY836" s="767"/>
      <c r="DZ836" s="767"/>
      <c r="EA836" s="767"/>
      <c r="EB836" s="767"/>
      <c r="EC836" s="767"/>
      <c r="ED836" s="767"/>
      <c r="EE836" s="767"/>
      <c r="EF836" s="767"/>
      <c r="EG836" s="767"/>
      <c r="EH836" s="767"/>
      <c r="EI836" s="767"/>
      <c r="EJ836" s="767"/>
      <c r="EK836" s="767"/>
      <c r="EL836" s="767"/>
      <c r="EM836" s="767"/>
      <c r="EN836" s="767"/>
      <c r="EO836" s="767"/>
      <c r="EP836" s="767"/>
      <c r="EQ836" s="767"/>
      <c r="ER836" s="767"/>
      <c r="ES836" s="767"/>
      <c r="ET836" s="767"/>
      <c r="EU836" s="767"/>
      <c r="EV836" s="767"/>
      <c r="EW836" s="767"/>
      <c r="EX836" s="767"/>
      <c r="EY836" s="767"/>
      <c r="EZ836" s="767"/>
      <c r="FA836" s="767"/>
      <c r="FB836" s="767"/>
      <c r="FC836" s="767"/>
      <c r="FD836" s="767"/>
      <c r="FE836" s="767"/>
      <c r="FF836" s="767"/>
      <c r="FG836" s="767"/>
      <c r="FH836" s="767"/>
      <c r="FI836" s="767"/>
      <c r="FJ836" s="767"/>
      <c r="FK836" s="767"/>
      <c r="FL836" s="767"/>
      <c r="FM836" s="767"/>
      <c r="FN836" s="767"/>
      <c r="FO836" s="767"/>
      <c r="FP836" s="767"/>
      <c r="FQ836" s="767"/>
      <c r="FR836" s="767"/>
      <c r="FS836" s="767"/>
      <c r="FT836" s="767"/>
      <c r="FU836" s="767"/>
      <c r="FV836" s="767"/>
      <c r="FW836" s="767"/>
      <c r="FX836" s="767"/>
      <c r="FY836" s="767"/>
      <c r="FZ836" s="767"/>
      <c r="GA836" s="767"/>
      <c r="GB836" s="767"/>
      <c r="GC836" s="767"/>
      <c r="GD836" s="767"/>
      <c r="GE836" s="767"/>
      <c r="GF836" s="767"/>
      <c r="GG836" s="767"/>
      <c r="GH836" s="767"/>
      <c r="GI836" s="767"/>
      <c r="GJ836" s="767"/>
      <c r="GK836" s="767"/>
      <c r="GL836" s="767"/>
      <c r="GM836" s="767"/>
      <c r="GN836" s="767"/>
      <c r="GO836" s="767"/>
      <c r="GP836" s="767"/>
      <c r="GQ836" s="767"/>
      <c r="GR836" s="767"/>
      <c r="GS836" s="767"/>
      <c r="GT836" s="767"/>
      <c r="GU836" s="767"/>
      <c r="GV836" s="767"/>
      <c r="GW836" s="767"/>
      <c r="GX836" s="767"/>
      <c r="GY836" s="767"/>
      <c r="GZ836" s="767"/>
      <c r="HA836" s="767"/>
      <c r="HB836" s="767"/>
      <c r="HC836" s="767"/>
    </row>
    <row r="837" spans="1:211" s="864" customFormat="1" ht="13.9" customHeight="1">
      <c r="A837" s="307"/>
      <c r="B837" s="351"/>
      <c r="C837" s="971" t="str">
        <f>IF('1C TSspéc2'!K$17&lt;&gt;0,'1C TSspéc2'!$B$12,"")</f>
        <v/>
      </c>
      <c r="D837" s="972"/>
      <c r="E837" s="973"/>
      <c r="F837" s="93" t="str">
        <f>IF(AND($C837='1C TSspéc2'!$B$12,'1C TSspéc2'!$B$16="spécifiques",'1C TSspéc2'!$K$17&lt;&gt;""),'1C TSspéc2'!$K$21,"")</f>
        <v/>
      </c>
      <c r="G837" s="863"/>
      <c r="H837" s="745">
        <v>0.21</v>
      </c>
      <c r="I837" s="747">
        <v>1</v>
      </c>
      <c r="J837" s="312"/>
      <c r="K837" s="680">
        <f t="shared" si="263"/>
        <v>0</v>
      </c>
      <c r="L837" s="556">
        <f>IF(OR('1C TSspéc2'!$B$12="",'1C TSspéc2'!K$30=0),0,IF(AND('1C TSspéc2'!$B$12&lt;&gt;"",$K$2="Pôle",'1C TSspéc2'!$C$12="OUI"),(('1C TSspéc2'!K$22+'1C TSspéc2'!K$23+'1C TSspéc2'!K$24+'1C TSspéc2'!K$25+'1C TSspéc2'!K$29)/'1C TSspéc2'!K$17),IF(AND('1C TSspéc2'!$B$12&lt;&gt;"",$K$2="Pôle",'1C TSspéc2'!$C$12="NON"),(('1C TSspéc2'!K$22+'1C TSspéc2'!K$23+'1C TSspéc2'!K$24+'1C TSspéc2'!K$25+'1C TSspéc2'!K$29)/'1C TSspéc2'!K$30),IF(AND('1C TSspéc2'!$B$12&lt;&gt;"",$K$2&lt;&gt;"Pôle",'1C TSspéc2'!$C$12="OUI"),(('1C TSspéc2'!K$22+'1C TSspéc2'!K$23+'1C TSspéc2'!K$24+'1C TSspéc2'!K$25+'1C TSspéc2'!K$26+'1C TSspéc2'!K$27+'1C TSspéc2'!K$28+'1C TSspéc2'!K$29)/'1C TSspéc2'!K$17),IF(AND('1C TSspéc2'!$B$12&lt;&gt;"",$K$2&lt;&gt;"Pôle",'1C TSspéc2'!$C$12="NON"),(('1C TSspéc2'!K$22+'1C TSspéc2'!K$23+'1C TSspéc2'!K$24+'1C TSspéc2'!K$25+'1C TSspéc2'!K$26+'1C TSspéc2'!K$27+'1C TSspéc2'!K$28+'1C TSspéc2'!K$29)/'1C TSspéc2'!K$30))))))</f>
        <v>0</v>
      </c>
      <c r="M837" s="556">
        <f>IF(OR('1C TSspéc2'!$B$12="",'1C TSspéc2'!K$30=0),0,IF(AND('1C TSspéc2'!$B$12&lt;&gt;"",$K$2="Pôle",'1C TSspéc2'!$C$12="OUI"),(('1C TSspéc2'!K$26+'1C TSspéc2'!K$27+'1C TSspéc2'!K$28)/'1C TSspéc2'!K$17),IF(AND('1C TSspéc2'!$B$12&lt;&gt;"",$K$2="Pôle",'1C TSspéc2'!$C$12="NON"),(('1C TSspéc2'!K$26+'1C TSspéc2'!K$27+'1C TSspéc2'!K$28)/'1C TSspéc2'!K$30),IF(AND('1C TSspéc2'!$B$12&lt;&gt;"",$K$2&lt;&gt;"Pôle"),0))))</f>
        <v>0</v>
      </c>
      <c r="N837" s="557">
        <f>IF(AND('1C TSspéc2'!$B$12&lt;&gt;0,'1C TSspéc2'!$K$30&lt;&gt;0),L837+M837,0)</f>
        <v>0</v>
      </c>
      <c r="O837" s="542" t="str">
        <f>IF(AND('1C TSspéc2'!$K$17&lt;&gt;0,'1C TSspéc2'!$C$12="OUI"),'1C TSspéc2'!$K$35/'1C TSspéc2'!$K$17,"")</f>
        <v/>
      </c>
      <c r="P837" s="543" t="str">
        <f>IF(AND('1C TSspéc2'!$K$17&lt;&gt;0,'1C TSspéc2'!$C$12="OUI"),'1C TSspéc2'!$K$36/'1C TSspéc2'!$K$17,"")</f>
        <v/>
      </c>
      <c r="Q837" s="543" t="str">
        <f>IF(AND('1C TSspéc2'!$K$17&lt;&gt;0,'1C TSspéc2'!$C$12="OUI"),'1C TSspéc2'!$K$37/'1C TSspéc2'!$K$17,"")</f>
        <v/>
      </c>
      <c r="R837" s="543" t="str">
        <f>IF(AND('1C TSspéc2'!$K$17&lt;&gt;0,'1C TSspéc2'!$C$12="OUI"),'1C TSspéc2'!$K$38/'1C TSspéc2'!$K$17,"")</f>
        <v/>
      </c>
      <c r="S837" s="543" t="str">
        <f>IF(AND('1C TSspéc2'!$K$17&lt;&gt;0,'1C TSspéc2'!$C$12="OUI"),'1C TSspéc2'!$K$39/'1C TSspéc2'!$K$17,"")</f>
        <v/>
      </c>
      <c r="T837" s="543" t="str">
        <f>IF(AND('1C TSspéc2'!$K$17&lt;&gt;0,'1C TSspéc2'!$C$12="OUI"),'1C TSspéc2'!$K$40/'1C TSspéc2'!$K$17,"")</f>
        <v/>
      </c>
      <c r="U837" s="543" t="str">
        <f>IF(AND('1C TSspéc2'!$K$17&lt;&gt;0,'1C TSspéc2'!$C$12="OUI"),'1C TSspéc2'!$K$41/'1C TSspéc2'!$K$17,"")</f>
        <v/>
      </c>
      <c r="V837" s="543" t="str">
        <f>IF(AND('1C TSspéc2'!$K$17&lt;&gt;0,'1C TSspéc2'!$C$12="OUI"),'1C TSspéc2'!$K$42/'1C TSspéc2'!$K$17,"")</f>
        <v/>
      </c>
      <c r="W837" s="543" t="str">
        <f>IF(AND('1C TSspéc2'!$K$17&lt;&gt;0,'1C TSspéc2'!$C$12="OUI"),'1C TSspéc2'!$K$43/'1C TSspéc2'!$K$17,"")</f>
        <v/>
      </c>
      <c r="X837" s="543" t="str">
        <f>IF(AND('1C TSspéc2'!$K$17&lt;&gt;0,'1C TSspéc2'!$C$12="OUI"),'1C TSspéc2'!$K$44/'1C TSspéc2'!$K$17,"")</f>
        <v/>
      </c>
      <c r="Y837" s="543" t="str">
        <f>IF(AND('1C TSspéc2'!$K$17&lt;&gt;0,'1C TSspéc2'!$C$12="OUI"),'1C TSspéc2'!$K$45/'1C TSspéc2'!$K$17,"")</f>
        <v/>
      </c>
      <c r="Z837" s="543" t="str">
        <f>IF(AND('1C TSspéc2'!$K$17&lt;&gt;0,'1C TSspéc2'!$C$12="OUI"),'1C TSspéc2'!$K$46/'1C TSspéc2'!$K$17,"")</f>
        <v/>
      </c>
      <c r="AA837" s="543" t="str">
        <f>IF(AND('1C TSspéc2'!$K$17&lt;&gt;0,'1C TSspéc2'!$C$12="OUI"),'1C TSspéc2'!$K$47/'1C TSspéc2'!$K$17,"")</f>
        <v/>
      </c>
      <c r="AB837" s="543" t="str">
        <f>IF(AND('1C TSspéc2'!$K$17&lt;&gt;0,'1C TSspéc2'!$C$12="OUI"),'1C TSspéc2'!$K$48/'1C TSspéc2'!$K$17,"")</f>
        <v/>
      </c>
      <c r="AC837" s="543" t="str">
        <f>IF(AND('1C TSspéc2'!$K$17&lt;&gt;0,'1C TSspéc2'!$C$12="OUI"),'1C TSspéc2'!$K$49/'1C TSspéc2'!$K$17,"")</f>
        <v/>
      </c>
      <c r="AD837" s="543" t="str">
        <f>IF(AND('1C TSspéc2'!$K$17&lt;&gt;0,'1C TSspéc2'!$C$12="OUI"),'1C TSspéc2'!$K$50/'1C TSspéc2'!$K$17,"")</f>
        <v/>
      </c>
      <c r="AE837" s="543" t="str">
        <f>IF(AND('1C TSspéc2'!$K$17&lt;&gt;0,'1C TSspéc2'!$C$12="OUI"),'1C TSspéc2'!$K$51/'1C TSspéc2'!$K$17,"")</f>
        <v/>
      </c>
      <c r="AF837" s="543" t="str">
        <f>IF(AND('1C TSspéc2'!$K$17&lt;&gt;0,'1C TSspéc2'!$C$12="OUI"),'1C TSspéc2'!$K$52/'1C TSspéc2'!$K$17,"")</f>
        <v/>
      </c>
      <c r="AG837" s="543" t="str">
        <f>IF(AND('1C TSspéc2'!$K$17&lt;&gt;0,'1C TSspéc2'!$C$12="OUI"),'1C TSspéc2'!$K$53/'1C TSspéc2'!$K$17,"")</f>
        <v/>
      </c>
      <c r="AH837" s="543" t="str">
        <f>IF(AND('1C TSspéc2'!$K$17&lt;&gt;0,'1C TSspéc2'!$C$12="OUI"),'1C TSspéc2'!$K$54/'1C TSspéc2'!$K$17,"")</f>
        <v/>
      </c>
      <c r="AI837" s="543" t="str">
        <f>IF(AND('1C TSspéc2'!$K$17&lt;&gt;0,'1C TSspéc2'!$C$12="OUI"),'1C TSspéc2'!$K$55/'1C TSspéc2'!$K$17,"")</f>
        <v/>
      </c>
      <c r="AJ837" s="543" t="str">
        <f>IF(AND('1C TSspéc2'!$K$17&lt;&gt;0,'1C TSspéc2'!$C$12="OUI"),'1C TSspéc2'!$K$56/'1C TSspéc2'!$K$17,"")</f>
        <v/>
      </c>
      <c r="AK837" s="543" t="str">
        <f>IF(AND('1C TSspéc2'!$K$17&lt;&gt;0,'1C TSspéc2'!$C$12="OUI"),'1C TSspéc2'!$K$57/'1C TSspéc2'!$K$17,"")</f>
        <v/>
      </c>
      <c r="AL837" s="72">
        <f>IF(AND('1C TSspéc2'!$K$17&lt;&gt;0,'1C TSspéc2'!$C$12="OUI"),N837+AK837,N837)</f>
        <v>0</v>
      </c>
      <c r="AM837" s="417">
        <f t="shared" si="266"/>
        <v>0</v>
      </c>
      <c r="AN837" s="417">
        <f t="shared" si="267"/>
        <v>0</v>
      </c>
      <c r="AO837" s="418" t="str">
        <f>IF(AND('1C TSspéc2'!$K$17&lt;&gt;0,'1C TSspéc2'!$K$30&lt;&gt;0),AM837+AN837,"")</f>
        <v/>
      </c>
      <c r="AP837" s="573" t="str">
        <f>IF(AND('1C TSspéc2'!$K$17&lt;&gt;0,'1C TSspéc2'!$K$30&lt;&gt;0),AM837-AR837,"")</f>
        <v/>
      </c>
      <c r="AQ837" s="583">
        <f t="shared" si="268"/>
        <v>0</v>
      </c>
      <c r="AR837" s="596"/>
      <c r="AS837" s="102"/>
      <c r="AT837" s="27" t="str">
        <f>IF(('1C TSspéc2'!K$17*FICHE!$C$14&lt;J837),"Forfait limité à "&amp;FICHE!$C$14&amp;"€/jour","")</f>
        <v/>
      </c>
      <c r="AU837" s="592"/>
      <c r="AV837" s="824"/>
      <c r="AW837" s="824"/>
      <c r="AX837" s="824"/>
      <c r="AY837" s="824"/>
      <c r="AZ837" s="824"/>
      <c r="BA837" s="767"/>
      <c r="BB837" s="767"/>
      <c r="BC837" s="767"/>
      <c r="BD837" s="767"/>
      <c r="BE837" s="767"/>
      <c r="BF837" s="767"/>
      <c r="BG837" s="767"/>
      <c r="BH837" s="767"/>
      <c r="BI837" s="767"/>
      <c r="BJ837" s="767"/>
      <c r="BK837" s="767"/>
      <c r="BL837" s="767"/>
      <c r="BM837" s="767"/>
      <c r="BN837" s="767"/>
      <c r="BO837" s="767"/>
      <c r="BP837" s="767"/>
      <c r="BQ837" s="767"/>
      <c r="BR837" s="767"/>
      <c r="BS837" s="767"/>
      <c r="BT837" s="767"/>
      <c r="BU837" s="767"/>
      <c r="BV837" s="767"/>
      <c r="BW837" s="767"/>
      <c r="BX837" s="767"/>
      <c r="BY837" s="767"/>
      <c r="BZ837" s="767"/>
      <c r="CA837" s="767"/>
      <c r="CB837" s="767"/>
      <c r="CC837" s="767"/>
      <c r="CD837" s="767"/>
      <c r="CE837" s="767"/>
      <c r="CF837" s="767"/>
      <c r="CG837" s="767"/>
      <c r="CH837" s="767"/>
      <c r="CI837" s="767"/>
      <c r="CJ837" s="767"/>
      <c r="CK837" s="767"/>
      <c r="CL837" s="767"/>
      <c r="CM837" s="767"/>
      <c r="CN837" s="767"/>
      <c r="CO837" s="767"/>
      <c r="CP837" s="767"/>
      <c r="CQ837" s="767"/>
      <c r="CR837" s="767"/>
      <c r="CS837" s="767"/>
      <c r="CT837" s="767"/>
      <c r="CU837" s="767"/>
      <c r="CV837" s="767"/>
      <c r="CW837" s="767"/>
      <c r="CX837" s="767"/>
      <c r="CY837" s="767"/>
      <c r="CZ837" s="767"/>
      <c r="DA837" s="767"/>
      <c r="DB837" s="767"/>
      <c r="DC837" s="767"/>
      <c r="DD837" s="767"/>
      <c r="DE837" s="767"/>
      <c r="DF837" s="767"/>
      <c r="DG837" s="767"/>
      <c r="DH837" s="767"/>
      <c r="DI837" s="767"/>
      <c r="DJ837" s="767"/>
      <c r="DK837" s="767"/>
      <c r="DL837" s="767"/>
      <c r="DM837" s="767"/>
      <c r="DN837" s="767"/>
      <c r="DO837" s="767"/>
      <c r="DP837" s="767"/>
      <c r="DQ837" s="767"/>
      <c r="DR837" s="767"/>
      <c r="DS837" s="767"/>
      <c r="DT837" s="767"/>
      <c r="DU837" s="767"/>
      <c r="DV837" s="767"/>
      <c r="DW837" s="767"/>
      <c r="DX837" s="767"/>
      <c r="DY837" s="767"/>
      <c r="DZ837" s="767"/>
      <c r="EA837" s="767"/>
      <c r="EB837" s="767"/>
      <c r="EC837" s="767"/>
      <c r="ED837" s="767"/>
      <c r="EE837" s="767"/>
      <c r="EF837" s="767"/>
      <c r="EG837" s="767"/>
      <c r="EH837" s="767"/>
      <c r="EI837" s="767"/>
      <c r="EJ837" s="767"/>
      <c r="EK837" s="767"/>
      <c r="EL837" s="767"/>
      <c r="EM837" s="767"/>
      <c r="EN837" s="767"/>
      <c r="EO837" s="767"/>
      <c r="EP837" s="767"/>
      <c r="EQ837" s="767"/>
      <c r="ER837" s="767"/>
      <c r="ES837" s="767"/>
      <c r="ET837" s="767"/>
      <c r="EU837" s="767"/>
      <c r="EV837" s="767"/>
      <c r="EW837" s="767"/>
      <c r="EX837" s="767"/>
      <c r="EY837" s="767"/>
      <c r="EZ837" s="767"/>
      <c r="FA837" s="767"/>
      <c r="FB837" s="767"/>
      <c r="FC837" s="767"/>
      <c r="FD837" s="767"/>
      <c r="FE837" s="767"/>
      <c r="FF837" s="767"/>
      <c r="FG837" s="767"/>
      <c r="FH837" s="767"/>
      <c r="FI837" s="767"/>
      <c r="FJ837" s="767"/>
      <c r="FK837" s="767"/>
      <c r="FL837" s="767"/>
      <c r="FM837" s="767"/>
      <c r="FN837" s="767"/>
      <c r="FO837" s="767"/>
      <c r="FP837" s="767"/>
      <c r="FQ837" s="767"/>
      <c r="FR837" s="767"/>
      <c r="FS837" s="767"/>
      <c r="FT837" s="767"/>
      <c r="FU837" s="767"/>
      <c r="FV837" s="767"/>
      <c r="FW837" s="767"/>
      <c r="FX837" s="767"/>
      <c r="FY837" s="767"/>
      <c r="FZ837" s="767"/>
      <c r="GA837" s="767"/>
      <c r="GB837" s="767"/>
      <c r="GC837" s="767"/>
      <c r="GD837" s="767"/>
      <c r="GE837" s="767"/>
      <c r="GF837" s="767"/>
      <c r="GG837" s="767"/>
      <c r="GH837" s="767"/>
      <c r="GI837" s="767"/>
      <c r="GJ837" s="767"/>
      <c r="GK837" s="767"/>
      <c r="GL837" s="767"/>
      <c r="GM837" s="767"/>
      <c r="GN837" s="767"/>
      <c r="GO837" s="767"/>
      <c r="GP837" s="767"/>
      <c r="GQ837" s="767"/>
      <c r="GR837" s="767"/>
      <c r="GS837" s="767"/>
      <c r="GT837" s="767"/>
      <c r="GU837" s="767"/>
      <c r="GV837" s="767"/>
      <c r="GW837" s="767"/>
      <c r="GX837" s="767"/>
      <c r="GY837" s="767"/>
      <c r="GZ837" s="767"/>
      <c r="HA837" s="767"/>
      <c r="HB837" s="767"/>
      <c r="HC837" s="767"/>
    </row>
    <row r="838" spans="1:211" s="864" customFormat="1" ht="13.9" customHeight="1">
      <c r="A838" s="307"/>
      <c r="B838" s="351"/>
      <c r="C838" s="971" t="str">
        <f>IF('1C TSspéc2'!L$17&lt;&gt;0,'1C TSspéc2'!$B$12,"")</f>
        <v/>
      </c>
      <c r="D838" s="972"/>
      <c r="E838" s="973"/>
      <c r="F838" s="93" t="str">
        <f>IF(AND($C838='1C TSspéc2'!$B$12,'1C TSspéc2'!$B$16="spécifiques",'1C TSspéc2'!$L$17&lt;&gt;""),'1C TSspéc2'!$L$21,"")</f>
        <v/>
      </c>
      <c r="G838" s="863"/>
      <c r="H838" s="745">
        <v>0.21</v>
      </c>
      <c r="I838" s="747">
        <v>1</v>
      </c>
      <c r="J838" s="312"/>
      <c r="K838" s="680">
        <f t="shared" si="263"/>
        <v>0</v>
      </c>
      <c r="L838" s="556">
        <f>IF(OR('1C TSspéc2'!$B$12="",'1C TSspéc2'!L$30=0),0,IF(AND('1C TSspéc2'!$B$12&lt;&gt;"",$K$2="Pôle",'1C TSspéc2'!$C$12="OUI"),(('1C TSspéc2'!L$22+'1C TSspéc2'!L$23+'1C TSspéc2'!L$24+'1C TSspéc2'!L$25+'1C TSspéc2'!L$29)/'1C TSspéc2'!L$17),IF(AND('1C TSspéc2'!$B$12&lt;&gt;"",$K$2="Pôle",'1C TSspéc2'!$C$12="NON"),(('1C TSspéc2'!L$22+'1C TSspéc2'!L$23+'1C TSspéc2'!L$24+'1C TSspéc2'!L$25+'1C TSspéc2'!L$29)/'1C TSspéc2'!L$30),IF(AND('1C TSspéc2'!$B$12&lt;&gt;"",$K$2&lt;&gt;"Pôle",'1C TSspéc2'!$C$12="OUI"),(('1C TSspéc2'!L$22+'1C TSspéc2'!L$23+'1C TSspéc2'!L$24+'1C TSspéc2'!L$25+'1C TSspéc2'!L$26+'1C TSspéc2'!L$27+'1C TSspéc2'!L$28+'1C TSspéc2'!L$29)/'1C TSspéc2'!L$17),IF(AND('1C TSspéc2'!$B$12&lt;&gt;"",$K$2&lt;&gt;"Pôle",'1C TSspéc2'!$C$12="NON"),(('1C TSspéc2'!L$22+'1C TSspéc2'!L$23+'1C TSspéc2'!L$24+'1C TSspéc2'!L$25+'1C TSspéc2'!L$26+'1C TSspéc2'!L$27+'1C TSspéc2'!L$28+'1C TSspéc2'!L$29)/'1C TSspéc2'!L$30))))))</f>
        <v>0</v>
      </c>
      <c r="M838" s="556">
        <f>IF(OR('1C TSspéc2'!$B$12="",'1C TSspéc2'!L$30=0),0,IF(AND('1C TSspéc2'!$B$12&lt;&gt;"",$K$2="Pôle",'1C TSspéc2'!$C$12="OUI"),(('1C TSspéc2'!L$26+'1C TSspéc2'!L$27+'1C TSspéc2'!L$28)/'1C TSspéc2'!L$17),IF(AND('1C TSspéc2'!$B$12&lt;&gt;"",$K$2="Pôle",'1C TSspéc2'!$C$12="NON"),(('1C TSspéc2'!L$26+'1C TSspéc2'!L$27+'1C TSspéc2'!L$28)/'1C TSspéc2'!L$30),IF(AND('1C TSspéc2'!$B$12&lt;&gt;"",$K$2&lt;&gt;"Pôle"),0))))</f>
        <v>0</v>
      </c>
      <c r="N838" s="557">
        <f>IF(AND('1C TSspéc2'!$B$12&lt;&gt;0,'1C TSspéc2'!$L$30&lt;&gt;0),L838+M838,0)</f>
        <v>0</v>
      </c>
      <c r="O838" s="542" t="str">
        <f>IF(AND('1C TSspéc2'!$L$17&lt;&gt;0,'1C TSspéc2'!$C$12="OUI"),'1C TSspéc2'!$L$35/'1C TSspéc2'!$L$17,"")</f>
        <v/>
      </c>
      <c r="P838" s="543" t="str">
        <f>IF(AND('1C TSspéc2'!$L$17&lt;&gt;0,'1C TSspéc2'!$C$12="OUI"),'1C TSspéc2'!$L$36/'1C TSspéc2'!$L$17,"")</f>
        <v/>
      </c>
      <c r="Q838" s="543" t="str">
        <f>IF(AND('1C TSspéc2'!$L$17&lt;&gt;0,'1C TSspéc2'!$C$12="OUI"),'1C TSspéc2'!$L$37/'1C TSspéc2'!$L$17,"")</f>
        <v/>
      </c>
      <c r="R838" s="543" t="str">
        <f>IF(AND('1C TSspéc2'!$L$17&lt;&gt;0,'1C TSspéc2'!$C$12="OUI"),'1C TSspéc2'!$L$38/'1C TSspéc2'!$L$17,"")</f>
        <v/>
      </c>
      <c r="S838" s="543" t="str">
        <f>IF(AND('1C TSspéc2'!$L$17&lt;&gt;0,'1C TSspéc2'!$C$12="OUI"),'1C TSspéc2'!$L$39/'1C TSspéc2'!$L$17,"")</f>
        <v/>
      </c>
      <c r="T838" s="543" t="str">
        <f>IF(AND('1C TSspéc2'!$L$17&lt;&gt;0,'1C TSspéc2'!$C$12="OUI"),'1C TSspéc2'!$L$40/'1C TSspéc2'!$L$17,"")</f>
        <v/>
      </c>
      <c r="U838" s="543" t="str">
        <f>IF(AND('1C TSspéc2'!$L$17&lt;&gt;0,'1C TSspéc2'!$C$12="OUI"),'1C TSspéc2'!$L$41/'1C TSspéc2'!$L$17,"")</f>
        <v/>
      </c>
      <c r="V838" s="543" t="str">
        <f>IF(AND('1C TSspéc2'!$L$17&lt;&gt;0,'1C TSspéc2'!$C$12="OUI"),'1C TSspéc2'!$L$42/'1C TSspéc2'!$L$17,"")</f>
        <v/>
      </c>
      <c r="W838" s="543" t="str">
        <f>IF(AND('1C TSspéc2'!$L$17&lt;&gt;0,'1C TSspéc2'!$C$12="OUI"),'1C TSspéc2'!$L$43/'1C TSspéc2'!$L$17,"")</f>
        <v/>
      </c>
      <c r="X838" s="543" t="str">
        <f>IF(AND('1C TSspéc2'!$L$17&lt;&gt;0,'1C TSspéc2'!$C$12="OUI"),'1C TSspéc2'!$L$44/'1C TSspéc2'!$L$17,"")</f>
        <v/>
      </c>
      <c r="Y838" s="543" t="str">
        <f>IF(AND('1C TSspéc2'!$L$17&lt;&gt;0,'1C TSspéc2'!$C$12="OUI"),'1C TSspéc2'!$L$45/'1C TSspéc2'!$L$17,"")</f>
        <v/>
      </c>
      <c r="Z838" s="543" t="str">
        <f>IF(AND('1C TSspéc2'!$L$17&lt;&gt;0,'1C TSspéc2'!$C$12="OUI"),'1C TSspéc2'!$L$46/'1C TSspéc2'!$L$17,"")</f>
        <v/>
      </c>
      <c r="AA838" s="543" t="str">
        <f>IF(AND('1C TSspéc2'!$L$17&lt;&gt;0,'1C TSspéc2'!$C$12="OUI"),'1C TSspéc2'!$L$47/'1C TSspéc2'!$L$17,"")</f>
        <v/>
      </c>
      <c r="AB838" s="543" t="str">
        <f>IF(AND('1C TSspéc2'!$L$17&lt;&gt;0,'1C TSspéc2'!$C$12="OUI"),'1C TSspéc2'!$L$48/'1C TSspéc2'!$L$17,"")</f>
        <v/>
      </c>
      <c r="AC838" s="543" t="str">
        <f>IF(AND('1C TSspéc2'!$L$17&lt;&gt;0,'1C TSspéc2'!$C$12="OUI"),'1C TSspéc2'!$L$49/'1C TSspéc2'!$L$17,"")</f>
        <v/>
      </c>
      <c r="AD838" s="543" t="str">
        <f>IF(AND('1C TSspéc2'!$L$17&lt;&gt;0,'1C TSspéc2'!$C$12="OUI"),'1C TSspéc2'!$L$50/'1C TSspéc2'!$L$17,"")</f>
        <v/>
      </c>
      <c r="AE838" s="543" t="str">
        <f>IF(AND('1C TSspéc2'!$L$17&lt;&gt;0,'1C TSspéc2'!$C$12="OUI"),'1C TSspéc2'!$L$51/'1C TSspéc2'!$L$17,"")</f>
        <v/>
      </c>
      <c r="AF838" s="543" t="str">
        <f>IF(AND('1C TSspéc2'!$L$17&lt;&gt;0,'1C TSspéc2'!$C$12="OUI"),'1C TSspéc2'!$L$52/'1C TSspéc2'!$L$17,"")</f>
        <v/>
      </c>
      <c r="AG838" s="543" t="str">
        <f>IF(AND('1C TSspéc2'!$L$17&lt;&gt;0,'1C TSspéc2'!$C$12="OUI"),'1C TSspéc2'!$L$53/'1C TSspéc2'!$L$17,"")</f>
        <v/>
      </c>
      <c r="AH838" s="543" t="str">
        <f>IF(AND('1C TSspéc2'!$L$17&lt;&gt;0,'1C TSspéc2'!$C$12="OUI"),'1C TSspéc2'!$L$54/'1C TSspéc2'!$L$17,"")</f>
        <v/>
      </c>
      <c r="AI838" s="543" t="str">
        <f>IF(AND('1C TSspéc2'!$L$17&lt;&gt;0,'1C TSspéc2'!$C$12="OUI"),'1C TSspéc2'!$L$55/'1C TSspéc2'!$L$17,"")</f>
        <v/>
      </c>
      <c r="AJ838" s="543" t="str">
        <f>IF(AND('1C TSspéc2'!$L$17&lt;&gt;0,'1C TSspéc2'!$C$12="OUI"),'1C TSspéc2'!$L$56/'1C TSspéc2'!$L$17,"")</f>
        <v/>
      </c>
      <c r="AK838" s="543" t="str">
        <f>IF(AND('1C TSspéc2'!$L$17&lt;&gt;0,'1C TSspéc2'!$C$12="OUI"),'1C TSspéc2'!$L$57/'1C TSspéc2'!$L$17,"")</f>
        <v/>
      </c>
      <c r="AL838" s="72">
        <f>IF(AND('1C TSspéc2'!$L$17&lt;&gt;0,'1C TSspéc2'!$C$12="OUI"),N838+AK838,N838)</f>
        <v>0</v>
      </c>
      <c r="AM838" s="417">
        <f t="shared" si="266"/>
        <v>0</v>
      </c>
      <c r="AN838" s="417">
        <f t="shared" si="267"/>
        <v>0</v>
      </c>
      <c r="AO838" s="418" t="str">
        <f>IF(AND('1C TSspéc2'!$L$17&lt;&gt;0,'1C TSspéc2'!$L$30&lt;&gt;0),AM838+AN838,"")</f>
        <v/>
      </c>
      <c r="AP838" s="573" t="str">
        <f>IF(AND('1C TSspéc2'!$L$17&lt;&gt;0,'1C TSspéc2'!$L$30&lt;&gt;0),AM838-AR838,"")</f>
        <v/>
      </c>
      <c r="AQ838" s="583">
        <f t="shared" si="268"/>
        <v>0</v>
      </c>
      <c r="AR838" s="596"/>
      <c r="AS838" s="102"/>
      <c r="AT838" s="27" t="str">
        <f>IF(('1C TSspéc2'!L$17*FICHE!$C$14&lt;J838),"Forfait limité à "&amp;FICHE!$C$14&amp;"€/jour","")</f>
        <v/>
      </c>
      <c r="AU838" s="592"/>
      <c r="AV838" s="824"/>
      <c r="AW838" s="824"/>
      <c r="AX838" s="824"/>
      <c r="AY838" s="824"/>
      <c r="AZ838" s="824"/>
      <c r="BA838" s="767"/>
      <c r="BB838" s="767"/>
      <c r="BC838" s="767"/>
      <c r="BD838" s="767"/>
      <c r="BE838" s="767"/>
      <c r="BF838" s="767"/>
      <c r="BG838" s="767"/>
      <c r="BH838" s="767"/>
      <c r="BI838" s="767"/>
      <c r="BJ838" s="767"/>
      <c r="BK838" s="767"/>
      <c r="BL838" s="767"/>
      <c r="BM838" s="767"/>
      <c r="BN838" s="767"/>
      <c r="BO838" s="767"/>
      <c r="BP838" s="767"/>
      <c r="BQ838" s="767"/>
      <c r="BR838" s="767"/>
      <c r="BS838" s="767"/>
      <c r="BT838" s="767"/>
      <c r="BU838" s="767"/>
      <c r="BV838" s="767"/>
      <c r="BW838" s="767"/>
      <c r="BX838" s="767"/>
      <c r="BY838" s="767"/>
      <c r="BZ838" s="767"/>
      <c r="CA838" s="767"/>
      <c r="CB838" s="767"/>
      <c r="CC838" s="767"/>
      <c r="CD838" s="767"/>
      <c r="CE838" s="767"/>
      <c r="CF838" s="767"/>
      <c r="CG838" s="767"/>
      <c r="CH838" s="767"/>
      <c r="CI838" s="767"/>
      <c r="CJ838" s="767"/>
      <c r="CK838" s="767"/>
      <c r="CL838" s="767"/>
      <c r="CM838" s="767"/>
      <c r="CN838" s="767"/>
      <c r="CO838" s="767"/>
      <c r="CP838" s="767"/>
      <c r="CQ838" s="767"/>
      <c r="CR838" s="767"/>
      <c r="CS838" s="767"/>
      <c r="CT838" s="767"/>
      <c r="CU838" s="767"/>
      <c r="CV838" s="767"/>
      <c r="CW838" s="767"/>
      <c r="CX838" s="767"/>
      <c r="CY838" s="767"/>
      <c r="CZ838" s="767"/>
      <c r="DA838" s="767"/>
      <c r="DB838" s="767"/>
      <c r="DC838" s="767"/>
      <c r="DD838" s="767"/>
      <c r="DE838" s="767"/>
      <c r="DF838" s="767"/>
      <c r="DG838" s="767"/>
      <c r="DH838" s="767"/>
      <c r="DI838" s="767"/>
      <c r="DJ838" s="767"/>
      <c r="DK838" s="767"/>
      <c r="DL838" s="767"/>
      <c r="DM838" s="767"/>
      <c r="DN838" s="767"/>
      <c r="DO838" s="767"/>
      <c r="DP838" s="767"/>
      <c r="DQ838" s="767"/>
      <c r="DR838" s="767"/>
      <c r="DS838" s="767"/>
      <c r="DT838" s="767"/>
      <c r="DU838" s="767"/>
      <c r="DV838" s="767"/>
      <c r="DW838" s="767"/>
      <c r="DX838" s="767"/>
      <c r="DY838" s="767"/>
      <c r="DZ838" s="767"/>
      <c r="EA838" s="767"/>
      <c r="EB838" s="767"/>
      <c r="EC838" s="767"/>
      <c r="ED838" s="767"/>
      <c r="EE838" s="767"/>
      <c r="EF838" s="767"/>
      <c r="EG838" s="767"/>
      <c r="EH838" s="767"/>
      <c r="EI838" s="767"/>
      <c r="EJ838" s="767"/>
      <c r="EK838" s="767"/>
      <c r="EL838" s="767"/>
      <c r="EM838" s="767"/>
      <c r="EN838" s="767"/>
      <c r="EO838" s="767"/>
      <c r="EP838" s="767"/>
      <c r="EQ838" s="767"/>
      <c r="ER838" s="767"/>
      <c r="ES838" s="767"/>
      <c r="ET838" s="767"/>
      <c r="EU838" s="767"/>
      <c r="EV838" s="767"/>
      <c r="EW838" s="767"/>
      <c r="EX838" s="767"/>
      <c r="EY838" s="767"/>
      <c r="EZ838" s="767"/>
      <c r="FA838" s="767"/>
      <c r="FB838" s="767"/>
      <c r="FC838" s="767"/>
      <c r="FD838" s="767"/>
      <c r="FE838" s="767"/>
      <c r="FF838" s="767"/>
      <c r="FG838" s="767"/>
      <c r="FH838" s="767"/>
      <c r="FI838" s="767"/>
      <c r="FJ838" s="767"/>
      <c r="FK838" s="767"/>
      <c r="FL838" s="767"/>
      <c r="FM838" s="767"/>
      <c r="FN838" s="767"/>
      <c r="FO838" s="767"/>
      <c r="FP838" s="767"/>
      <c r="FQ838" s="767"/>
      <c r="FR838" s="767"/>
      <c r="FS838" s="767"/>
      <c r="FT838" s="767"/>
      <c r="FU838" s="767"/>
      <c r="FV838" s="767"/>
      <c r="FW838" s="767"/>
      <c r="FX838" s="767"/>
      <c r="FY838" s="767"/>
      <c r="FZ838" s="767"/>
      <c r="GA838" s="767"/>
      <c r="GB838" s="767"/>
      <c r="GC838" s="767"/>
      <c r="GD838" s="767"/>
      <c r="GE838" s="767"/>
      <c r="GF838" s="767"/>
      <c r="GG838" s="767"/>
      <c r="GH838" s="767"/>
      <c r="GI838" s="767"/>
      <c r="GJ838" s="767"/>
      <c r="GK838" s="767"/>
      <c r="GL838" s="767"/>
      <c r="GM838" s="767"/>
      <c r="GN838" s="767"/>
      <c r="GO838" s="767"/>
      <c r="GP838" s="767"/>
      <c r="GQ838" s="767"/>
      <c r="GR838" s="767"/>
      <c r="GS838" s="767"/>
      <c r="GT838" s="767"/>
      <c r="GU838" s="767"/>
      <c r="GV838" s="767"/>
      <c r="GW838" s="767"/>
      <c r="GX838" s="767"/>
      <c r="GY838" s="767"/>
      <c r="GZ838" s="767"/>
      <c r="HA838" s="767"/>
      <c r="HB838" s="767"/>
      <c r="HC838" s="767"/>
    </row>
    <row r="839" spans="1:211" s="864" customFormat="1" ht="13.9" customHeight="1">
      <c r="A839" s="307"/>
      <c r="B839" s="351"/>
      <c r="C839" s="971" t="str">
        <f>IF('1C TSspéc2'!M$17&lt;&gt;0,'1C TSspéc2'!$B$12,"")</f>
        <v/>
      </c>
      <c r="D839" s="972"/>
      <c r="E839" s="973"/>
      <c r="F839" s="93" t="str">
        <f>IF(AND($C839='1C TSspéc2'!$B$12,'1C TSspéc2'!$B$16="spécifiques",'1C TSspéc2'!$M$17&lt;&gt;""),'1C TSspéc2'!$M$21,"")</f>
        <v/>
      </c>
      <c r="G839" s="863"/>
      <c r="H839" s="745">
        <v>0.21</v>
      </c>
      <c r="I839" s="747">
        <v>1</v>
      </c>
      <c r="J839" s="312"/>
      <c r="K839" s="680">
        <f t="shared" si="263"/>
        <v>0</v>
      </c>
      <c r="L839" s="556">
        <f>IF(OR('1C TSspéc2'!$B$12="",'1C TSspéc2'!M$30=0),0,IF(AND('1C TSspéc2'!$B$12&lt;&gt;"",$K$2="Pôle",'1C TSspéc2'!$C$12="OUI"),(('1C TSspéc2'!M$22+'1C TSspéc2'!M$23+'1C TSspéc2'!M$24+'1C TSspéc2'!M$25+'1C TSspéc2'!M$29)/'1C TSspéc2'!M$17),IF(AND('1C TSspéc2'!$B$12&lt;&gt;"",$K$2="Pôle",'1C TSspéc2'!$C$12="NON"),(('1C TSspéc2'!M$22+'1C TSspéc2'!M$23+'1C TSspéc2'!M$24+'1C TSspéc2'!M$25+'1C TSspéc2'!M$29)/'1C TSspéc2'!M$30),IF(AND('1C TSspéc2'!$B$12&lt;&gt;"",$K$2&lt;&gt;"Pôle",'1C TSspéc2'!$C$12="OUI"),(('1C TSspéc2'!M$22+'1C TSspéc2'!M$23+'1C TSspéc2'!M$24+'1C TSspéc2'!M$25+'1C TSspéc2'!M$26+'1C TSspéc2'!M$27+'1C TSspéc2'!M$28+'1C TSspéc2'!M$29)/'1C TSspéc2'!M$17),IF(AND('1C TSspéc2'!$B$12&lt;&gt;"",$K$2&lt;&gt;"Pôle",'1C TSspéc2'!$C$12="NON"),(('1C TSspéc2'!M$22+'1C TSspéc2'!M$23+'1C TSspéc2'!M$24+'1C TSspéc2'!M$25+'1C TSspéc2'!M$26+'1C TSspéc2'!M$27+'1C TSspéc2'!M$28+'1C TSspéc2'!M$29)/'1C TSspéc2'!M$30))))))</f>
        <v>0</v>
      </c>
      <c r="M839" s="556">
        <f>IF(OR('1C TSspéc2'!$B$12="",'1C TSspéc2'!M$30=0),0,IF(AND('1C TSspéc2'!$B$12&lt;&gt;"",$K$2="Pôle",'1C TSspéc2'!$C$12="OUI"),(('1C TSspéc2'!M$26+'1C TSspéc2'!M$27+'1C TSspéc2'!M$28)/'1C TSspéc2'!M$17),IF(AND('1C TSspéc2'!$B$12&lt;&gt;"",$K$2="Pôle",'1C TSspéc2'!$C$12="NON"),(('1C TSspéc2'!M$26+'1C TSspéc2'!M$27+'1C TSspéc2'!M$28)/'1C TSspéc2'!M$30),IF(AND('1C TSspéc2'!$B$12&lt;&gt;"",$K$2&lt;&gt;"Pôle"),0))))</f>
        <v>0</v>
      </c>
      <c r="N839" s="557">
        <f>IF(AND('1C TSspéc2'!$B$12&lt;&gt;0,'1C TSspéc2'!$M$30&lt;&gt;0),L839+M839,0)</f>
        <v>0</v>
      </c>
      <c r="O839" s="542" t="str">
        <f>IF(AND('1C TSspéc2'!$M$17&lt;&gt;0,'1C TSspéc2'!$C$12="OUI"),'1C TSspéc2'!$M$35/'1C TSspéc2'!$M$17,"")</f>
        <v/>
      </c>
      <c r="P839" s="543" t="str">
        <f>IF(AND('1C TSspéc2'!$M$17&lt;&gt;0,'1C TSspéc2'!$C$12="OUI"),'1C TSspéc2'!$M$36/'1C TSspéc2'!$M$17,"")</f>
        <v/>
      </c>
      <c r="Q839" s="543" t="str">
        <f>IF(AND('1C TSspéc2'!$M$17&lt;&gt;0,'1C TSspéc2'!$C$12="OUI"),'1C TSspéc2'!$M$37/'1C TSspéc2'!$M$17,"")</f>
        <v/>
      </c>
      <c r="R839" s="543" t="str">
        <f>IF(AND('1C TSspéc2'!$M$17&lt;&gt;0,'1C TSspéc2'!$C$12="OUI"),'1C TSspéc2'!$M$38/'1C TSspéc2'!$M$17,"")</f>
        <v/>
      </c>
      <c r="S839" s="543" t="str">
        <f>IF(AND('1C TSspéc2'!$M$17&lt;&gt;0,'1C TSspéc2'!$C$12="OUI"),'1C TSspéc2'!$M$39/'1C TSspéc2'!$M$17,"")</f>
        <v/>
      </c>
      <c r="T839" s="543" t="str">
        <f>IF(AND('1C TSspéc2'!$M$17&lt;&gt;0,'1C TSspéc2'!$C$12="OUI"),'1C TSspéc2'!$M$40/'1C TSspéc2'!$M$17,"")</f>
        <v/>
      </c>
      <c r="U839" s="543" t="str">
        <f>IF(AND('1C TSspéc2'!$M$17&lt;&gt;0,'1C TSspéc2'!$C$12="OUI"),'1C TSspéc2'!$M$41/'1C TSspéc2'!$M$17,"")</f>
        <v/>
      </c>
      <c r="V839" s="543" t="str">
        <f>IF(AND('1C TSspéc2'!$M$17&lt;&gt;0,'1C TSspéc2'!$C$12="OUI"),'1C TSspéc2'!$M$42/'1C TSspéc2'!$M$17,"")</f>
        <v/>
      </c>
      <c r="W839" s="543" t="str">
        <f>IF(AND('1C TSspéc2'!$M$17&lt;&gt;0,'1C TSspéc2'!$C$12="OUI"),'1C TSspéc2'!$M$43/'1C TSspéc2'!$M$17,"")</f>
        <v/>
      </c>
      <c r="X839" s="543" t="str">
        <f>IF(AND('1C TSspéc2'!$M$17&lt;&gt;0,'1C TSspéc2'!$C$12="OUI"),'1C TSspéc2'!$M$44/'1C TSspéc2'!$M$17,"")</f>
        <v/>
      </c>
      <c r="Y839" s="543" t="str">
        <f>IF(AND('1C TSspéc2'!$M$17&lt;&gt;0,'1C TSspéc2'!$C$12="OUI"),'1C TSspéc2'!$M$45/'1C TSspéc2'!$M$17,"")</f>
        <v/>
      </c>
      <c r="Z839" s="543" t="str">
        <f>IF(AND('1C TSspéc2'!$M$17&lt;&gt;0,'1C TSspéc2'!$C$12="OUI"),'1C TSspéc2'!$M$46/'1C TSspéc2'!$M$17,"")</f>
        <v/>
      </c>
      <c r="AA839" s="543" t="str">
        <f>IF(AND('1C TSspéc2'!$M$17&lt;&gt;0,'1C TSspéc2'!$C$12="OUI"),'1C TSspéc2'!$M$47/'1C TSspéc2'!$M$17,"")</f>
        <v/>
      </c>
      <c r="AB839" s="543" t="str">
        <f>IF(AND('1C TSspéc2'!$M$17&lt;&gt;0,'1C TSspéc2'!$C$12="OUI"),'1C TSspéc2'!$M$48/'1C TSspéc2'!$M$17,"")</f>
        <v/>
      </c>
      <c r="AC839" s="543" t="str">
        <f>IF(AND('1C TSspéc2'!$M$17&lt;&gt;0,'1C TSspéc2'!$C$12="OUI"),'1C TSspéc2'!$M$49/'1C TSspéc2'!$M$17,"")</f>
        <v/>
      </c>
      <c r="AD839" s="543" t="str">
        <f>IF(AND('1C TSspéc2'!$M$17&lt;&gt;0,'1C TSspéc2'!$C$12="OUI"),'1C TSspéc2'!$M$50/'1C TSspéc2'!$M$17,"")</f>
        <v/>
      </c>
      <c r="AE839" s="543" t="str">
        <f>IF(AND('1C TSspéc2'!$M$17&lt;&gt;0,'1C TSspéc2'!$C$12="OUI"),'1C TSspéc2'!$M$51/'1C TSspéc2'!$M$17,"")</f>
        <v/>
      </c>
      <c r="AF839" s="543" t="str">
        <f>IF(AND('1C TSspéc2'!$M$17&lt;&gt;0,'1C TSspéc2'!$C$12="OUI"),'1C TSspéc2'!$M$52/'1C TSspéc2'!$M$17,"")</f>
        <v/>
      </c>
      <c r="AG839" s="543" t="str">
        <f>IF(AND('1C TSspéc2'!$M$17&lt;&gt;0,'1C TSspéc2'!$C$12="OUI"),'1C TSspéc2'!$M$53/'1C TSspéc2'!$M$17,"")</f>
        <v/>
      </c>
      <c r="AH839" s="543" t="str">
        <f>IF(AND('1C TSspéc2'!$M$17&lt;&gt;0,'1C TSspéc2'!$C$12="OUI"),'1C TSspéc2'!$M$54/'1C TSspéc2'!$M$17,"")</f>
        <v/>
      </c>
      <c r="AI839" s="543" t="str">
        <f>IF(AND('1C TSspéc2'!$M$17&lt;&gt;0,'1C TSspéc2'!$C$12="OUI"),'1C TSspéc2'!$M$55/'1C TSspéc2'!$M$17,"")</f>
        <v/>
      </c>
      <c r="AJ839" s="543" t="str">
        <f>IF(AND('1C TSspéc2'!$M$17&lt;&gt;0,'1C TSspéc2'!$C$12="OUI"),'1C TSspéc2'!$M$56/'1C TSspéc2'!$M$17,"")</f>
        <v/>
      </c>
      <c r="AK839" s="543" t="str">
        <f>IF(AND('1C TSspéc2'!$M$17&lt;&gt;0,'1C TSspéc2'!$C$12="OUI"),'1C TSspéc2'!$M$57/'1C TSspéc2'!$M$17,"")</f>
        <v/>
      </c>
      <c r="AL839" s="72">
        <f>IF(AND('1C TSspéc2'!$M$17&lt;&gt;0,'1C TSspéc2'!$C$12="OUI"),N839+AK839,N839)</f>
        <v>0</v>
      </c>
      <c r="AM839" s="417">
        <f t="shared" si="266"/>
        <v>0</v>
      </c>
      <c r="AN839" s="417">
        <f t="shared" si="267"/>
        <v>0</v>
      </c>
      <c r="AO839" s="418" t="str">
        <f>IF(AND('1C TSspéc2'!$M$17&lt;&gt;0,'1C TSspéc2'!$M$30&lt;&gt;0),AM839+AN839,"")</f>
        <v/>
      </c>
      <c r="AP839" s="573" t="str">
        <f>IF(AND('1C TSspéc2'!$M$17&lt;&gt;0,'1C TSspéc2'!$M$30&lt;&gt;0),AM839-AR839,"")</f>
        <v/>
      </c>
      <c r="AQ839" s="583">
        <f t="shared" si="268"/>
        <v>0</v>
      </c>
      <c r="AR839" s="596"/>
      <c r="AS839" s="102"/>
      <c r="AT839" s="27" t="str">
        <f>IF(('1C TSspéc2'!M$17*FICHE!$C$14&lt;J839),"Forfait limité à "&amp;FICHE!$C$14&amp;"€/jour","")</f>
        <v/>
      </c>
      <c r="AU839" s="592"/>
      <c r="AV839" s="824"/>
      <c r="AW839" s="824"/>
      <c r="AX839" s="824"/>
      <c r="AY839" s="824"/>
      <c r="AZ839" s="824"/>
      <c r="BA839" s="767"/>
      <c r="BB839" s="767"/>
      <c r="BC839" s="767"/>
      <c r="BD839" s="767"/>
      <c r="BE839" s="767"/>
      <c r="BF839" s="767"/>
      <c r="BG839" s="767"/>
      <c r="BH839" s="767"/>
      <c r="BI839" s="767"/>
      <c r="BJ839" s="767"/>
      <c r="BK839" s="767"/>
      <c r="BL839" s="767"/>
      <c r="BM839" s="767"/>
      <c r="BN839" s="767"/>
      <c r="BO839" s="767"/>
      <c r="BP839" s="767"/>
      <c r="BQ839" s="767"/>
      <c r="BR839" s="767"/>
      <c r="BS839" s="767"/>
      <c r="BT839" s="767"/>
      <c r="BU839" s="767"/>
      <c r="BV839" s="767"/>
      <c r="BW839" s="767"/>
      <c r="BX839" s="767"/>
      <c r="BY839" s="767"/>
      <c r="BZ839" s="767"/>
      <c r="CA839" s="767"/>
      <c r="CB839" s="767"/>
      <c r="CC839" s="767"/>
      <c r="CD839" s="767"/>
      <c r="CE839" s="767"/>
      <c r="CF839" s="767"/>
      <c r="CG839" s="767"/>
      <c r="CH839" s="767"/>
      <c r="CI839" s="767"/>
      <c r="CJ839" s="767"/>
      <c r="CK839" s="767"/>
      <c r="CL839" s="767"/>
      <c r="CM839" s="767"/>
      <c r="CN839" s="767"/>
      <c r="CO839" s="767"/>
      <c r="CP839" s="767"/>
      <c r="CQ839" s="767"/>
      <c r="CR839" s="767"/>
      <c r="CS839" s="767"/>
      <c r="CT839" s="767"/>
      <c r="CU839" s="767"/>
      <c r="CV839" s="767"/>
      <c r="CW839" s="767"/>
      <c r="CX839" s="767"/>
      <c r="CY839" s="767"/>
      <c r="CZ839" s="767"/>
      <c r="DA839" s="767"/>
      <c r="DB839" s="767"/>
      <c r="DC839" s="767"/>
      <c r="DD839" s="767"/>
      <c r="DE839" s="767"/>
      <c r="DF839" s="767"/>
      <c r="DG839" s="767"/>
      <c r="DH839" s="767"/>
      <c r="DI839" s="767"/>
      <c r="DJ839" s="767"/>
      <c r="DK839" s="767"/>
      <c r="DL839" s="767"/>
      <c r="DM839" s="767"/>
      <c r="DN839" s="767"/>
      <c r="DO839" s="767"/>
      <c r="DP839" s="767"/>
      <c r="DQ839" s="767"/>
      <c r="DR839" s="767"/>
      <c r="DS839" s="767"/>
      <c r="DT839" s="767"/>
      <c r="DU839" s="767"/>
      <c r="DV839" s="767"/>
      <c r="DW839" s="767"/>
      <c r="DX839" s="767"/>
      <c r="DY839" s="767"/>
      <c r="DZ839" s="767"/>
      <c r="EA839" s="767"/>
      <c r="EB839" s="767"/>
      <c r="EC839" s="767"/>
      <c r="ED839" s="767"/>
      <c r="EE839" s="767"/>
      <c r="EF839" s="767"/>
      <c r="EG839" s="767"/>
      <c r="EH839" s="767"/>
      <c r="EI839" s="767"/>
      <c r="EJ839" s="767"/>
      <c r="EK839" s="767"/>
      <c r="EL839" s="767"/>
      <c r="EM839" s="767"/>
      <c r="EN839" s="767"/>
      <c r="EO839" s="767"/>
      <c r="EP839" s="767"/>
      <c r="EQ839" s="767"/>
      <c r="ER839" s="767"/>
      <c r="ES839" s="767"/>
      <c r="ET839" s="767"/>
      <c r="EU839" s="767"/>
      <c r="EV839" s="767"/>
      <c r="EW839" s="767"/>
      <c r="EX839" s="767"/>
      <c r="EY839" s="767"/>
      <c r="EZ839" s="767"/>
      <c r="FA839" s="767"/>
      <c r="FB839" s="767"/>
      <c r="FC839" s="767"/>
      <c r="FD839" s="767"/>
      <c r="FE839" s="767"/>
      <c r="FF839" s="767"/>
      <c r="FG839" s="767"/>
      <c r="FH839" s="767"/>
      <c r="FI839" s="767"/>
      <c r="FJ839" s="767"/>
      <c r="FK839" s="767"/>
      <c r="FL839" s="767"/>
      <c r="FM839" s="767"/>
      <c r="FN839" s="767"/>
      <c r="FO839" s="767"/>
      <c r="FP839" s="767"/>
      <c r="FQ839" s="767"/>
      <c r="FR839" s="767"/>
      <c r="FS839" s="767"/>
      <c r="FT839" s="767"/>
      <c r="FU839" s="767"/>
      <c r="FV839" s="767"/>
      <c r="FW839" s="767"/>
      <c r="FX839" s="767"/>
      <c r="FY839" s="767"/>
      <c r="FZ839" s="767"/>
      <c r="GA839" s="767"/>
      <c r="GB839" s="767"/>
      <c r="GC839" s="767"/>
      <c r="GD839" s="767"/>
      <c r="GE839" s="767"/>
      <c r="GF839" s="767"/>
      <c r="GG839" s="767"/>
      <c r="GH839" s="767"/>
      <c r="GI839" s="767"/>
      <c r="GJ839" s="767"/>
      <c r="GK839" s="767"/>
      <c r="GL839" s="767"/>
      <c r="GM839" s="767"/>
      <c r="GN839" s="767"/>
      <c r="GO839" s="767"/>
      <c r="GP839" s="767"/>
      <c r="GQ839" s="767"/>
      <c r="GR839" s="767"/>
      <c r="GS839" s="767"/>
      <c r="GT839" s="767"/>
      <c r="GU839" s="767"/>
      <c r="GV839" s="767"/>
      <c r="GW839" s="767"/>
      <c r="GX839" s="767"/>
      <c r="GY839" s="767"/>
      <c r="GZ839" s="767"/>
      <c r="HA839" s="767"/>
      <c r="HB839" s="767"/>
      <c r="HC839" s="767"/>
    </row>
    <row r="840" spans="1:211" s="864" customFormat="1" ht="13.9" customHeight="1">
      <c r="A840" s="307"/>
      <c r="B840" s="351"/>
      <c r="C840" s="971" t="str">
        <f>IF('1C TSspéc2'!N$17&lt;&gt;0,'1C TSspéc2'!$B$12,"")</f>
        <v/>
      </c>
      <c r="D840" s="972"/>
      <c r="E840" s="973"/>
      <c r="F840" s="93" t="str">
        <f>IF(AND($C840='1C TSspéc2'!$B$12,'1C TSspéc2'!$B$16="spécifiques",'1C TSspéc2'!$N$17&lt;&gt;""),'1C TSspéc2'!$N$21,"")</f>
        <v/>
      </c>
      <c r="G840" s="842"/>
      <c r="H840" s="745">
        <v>0.21</v>
      </c>
      <c r="I840" s="747">
        <v>1</v>
      </c>
      <c r="J840" s="312"/>
      <c r="K840" s="680">
        <f t="shared" si="263"/>
        <v>0</v>
      </c>
      <c r="L840" s="556">
        <f>IF(OR('1C TSspéc2'!$B$12="",'1C TSspéc2'!N$30=0),0,IF(AND('1C TSspéc2'!$B$12&lt;&gt;"",$K$2="Pôle",'1C TSspéc2'!$C$12="OUI"),(('1C TSspéc2'!N$22+'1C TSspéc2'!N$23+'1C TSspéc2'!N$24+'1C TSspéc2'!N$25+'1C TSspéc2'!N$29)/'1C TSspéc2'!N$17),IF(AND('1C TSspéc2'!$B$12&lt;&gt;"",$K$2="Pôle",'1C TSspéc2'!$C$12="NON"),(('1C TSspéc2'!N$22+'1C TSspéc2'!N$23+'1C TSspéc2'!N$24+'1C TSspéc2'!N$25+'1C TSspéc2'!N$29)/'1C TSspéc2'!N$30),IF(AND('1C TSspéc2'!$B$12&lt;&gt;"",$K$2&lt;&gt;"Pôle",'1C TSspéc2'!$C$12="OUI"),(('1C TSspéc2'!N$22+'1C TSspéc2'!N$23+'1C TSspéc2'!N$24+'1C TSspéc2'!N$25+'1C TSspéc2'!N$26+'1C TSspéc2'!N$27+'1C TSspéc2'!N$28+'1C TSspéc2'!N$29)/'1C TSspéc2'!N$17),IF(AND('1C TSspéc2'!$B$12&lt;&gt;"",$K$2&lt;&gt;"Pôle",'1C TSspéc2'!$C$12="NON"),(('1C TSspéc2'!N$22+'1C TSspéc2'!N$23+'1C TSspéc2'!N$24+'1C TSspéc2'!N$25+'1C TSspéc2'!N$26+'1C TSspéc2'!N$27+'1C TSspéc2'!N$28+'1C TSspéc2'!N$29)/'1C TSspéc2'!N$30))))))</f>
        <v>0</v>
      </c>
      <c r="M840" s="556">
        <f>IF(OR('1C TSspéc2'!$B$12="",'1C TSspéc2'!N$30=0),0,IF(AND('1C TSspéc2'!$B$12&lt;&gt;"",$K$2="Pôle",'1C TSspéc2'!$C$12="OUI"),(('1C TSspéc2'!N$26+'1C TSspéc2'!N$27+'1C TSspéc2'!N$28)/'1C TSspéc2'!N$17),IF(AND('1C TSspéc2'!$B$12&lt;&gt;"",$K$2="Pôle",'1C TSspéc2'!$C$12="NON"),(('1C TSspéc2'!N$26+'1C TSspéc2'!N$27+'1C TSspéc2'!N$28)/'1C TSspéc2'!N$30),IF(AND('1C TSspéc2'!$B$12&lt;&gt;"",$K$2&lt;&gt;"Pôle"),0))))</f>
        <v>0</v>
      </c>
      <c r="N840" s="557">
        <f>IF(AND('1C TSspéc2'!$B$12&lt;&gt;0,'1C TSspéc2'!$N$30&lt;&gt;0),L840+M840,0)</f>
        <v>0</v>
      </c>
      <c r="O840" s="893" t="str">
        <f>IF(AND('1C TSspéc2'!$N$17&lt;&gt;0,'1C TSspéc2'!$C$12="OUI"),'1C TSspéc2'!$N$35/'1C TSspéc2'!$N$17,"")</f>
        <v/>
      </c>
      <c r="P840" s="543" t="str">
        <f>IF(AND('1C TSspéc2'!$N$17&lt;&gt;0,'1C TSspéc2'!$C$12="OUI"),'1C TSspéc2'!$N$36/'1C TSspéc2'!$N$17,"")</f>
        <v/>
      </c>
      <c r="Q840" s="543" t="str">
        <f>IF(AND('1C TSspéc2'!$N$17&lt;&gt;0,'1C TSspéc2'!$C$12="OUI"),'1C TSspéc2'!$N$37/'1C TSspéc2'!$N$17,"")</f>
        <v/>
      </c>
      <c r="R840" s="543" t="str">
        <f>IF(AND('1C TSspéc2'!$N$17&lt;&gt;0,'1C TSspéc2'!$C$12="OUI"),'1C TSspéc2'!$N$38/'1C TSspéc2'!$N$17,"")</f>
        <v/>
      </c>
      <c r="S840" s="543" t="str">
        <f>IF(AND('1C TSspéc2'!$N$17&lt;&gt;0,'1C TSspéc2'!$C$12="OUI"),'1C TSspéc2'!$N$39/'1C TSspéc2'!$N$17,"")</f>
        <v/>
      </c>
      <c r="T840" s="543" t="str">
        <f>IF(AND('1C TSspéc2'!$N$17&lt;&gt;0,'1C TSspéc2'!$C$12="OUI"),'1C TSspéc2'!$N$40/'1C TSspéc2'!$N$17,"")</f>
        <v/>
      </c>
      <c r="U840" s="543" t="str">
        <f>IF(AND('1C TSspéc2'!$N$17&lt;&gt;0,'1C TSspéc2'!$C$12="OUI"),'1C TSspéc2'!$N$41/'1C TSspéc2'!$N$17,"")</f>
        <v/>
      </c>
      <c r="V840" s="543" t="str">
        <f>IF(AND('1C TSspéc2'!$N$17&lt;&gt;0,'1C TSspéc2'!$C$12="OUI"),'1C TSspéc2'!$N$42/'1C TSspéc2'!$N$17,"")</f>
        <v/>
      </c>
      <c r="W840" s="543" t="str">
        <f>IF(AND('1C TSspéc2'!$N$17&lt;&gt;0,'1C TSspéc2'!$C$12="OUI"),'1C TSspéc2'!$N$43/'1C TSspéc2'!$N$17,"")</f>
        <v/>
      </c>
      <c r="X840" s="543" t="str">
        <f>IF(AND('1C TSspéc2'!$N$17&lt;&gt;0,'1C TSspéc2'!$C$12="OUI"),'1C TSspéc2'!$N$44/'1C TSspéc2'!$N$17,"")</f>
        <v/>
      </c>
      <c r="Y840" s="543" t="str">
        <f>IF(AND('1C TSspéc2'!$N$17&lt;&gt;0,'1C TSspéc2'!$C$12="OUI"),'1C TSspéc2'!$N$45/'1C TSspéc2'!$N$17,"")</f>
        <v/>
      </c>
      <c r="Z840" s="543" t="str">
        <f>IF(AND('1C TSspéc2'!$N$17&lt;&gt;0,'1C TSspéc2'!$C$12="OUI"),'1C TSspéc2'!$N$46/'1C TSspéc2'!$N$17,"")</f>
        <v/>
      </c>
      <c r="AA840" s="543" t="str">
        <f>IF(AND('1C TSspéc2'!$N$17&lt;&gt;0,'1C TSspéc2'!$C$12="OUI"),'1C TSspéc2'!$N$47/'1C TSspéc2'!$N$17,"")</f>
        <v/>
      </c>
      <c r="AB840" s="543" t="str">
        <f>IF(AND('1C TSspéc2'!$N$17&lt;&gt;0,'1C TSspéc2'!$C$12="OUI"),'1C TSspéc2'!$N$48/'1C TSspéc2'!$N$17,"")</f>
        <v/>
      </c>
      <c r="AC840" s="543" t="str">
        <f>IF(AND('1C TSspéc2'!$N$17&lt;&gt;0,'1C TSspéc2'!$C$12="OUI"),'1C TSspéc2'!$N$49/'1C TSspéc2'!$N$17,"")</f>
        <v/>
      </c>
      <c r="AD840" s="543" t="str">
        <f>IF(AND('1C TSspéc2'!$N$17&lt;&gt;0,'1C TSspéc2'!$C$12="OUI"),'1C TSspéc2'!$N$50/'1C TSspéc2'!$N$17,"")</f>
        <v/>
      </c>
      <c r="AE840" s="543" t="str">
        <f>IF(AND('1C TSspéc2'!$N$17&lt;&gt;0,'1C TSspéc2'!$C$12="OUI"),'1C TSspéc2'!$N$51/'1C TSspéc2'!$N$17,"")</f>
        <v/>
      </c>
      <c r="AF840" s="543" t="str">
        <f>IF(AND('1C TSspéc2'!$N$17&lt;&gt;0,'1C TSspéc2'!$C$12="OUI"),'1C TSspéc2'!$N$52/'1C TSspéc2'!$N$17,"")</f>
        <v/>
      </c>
      <c r="AG840" s="543" t="str">
        <f>IF(AND('1C TSspéc2'!$N$17&lt;&gt;0,'1C TSspéc2'!$C$12="OUI"),'1C TSspéc2'!$N$53/'1C TSspéc2'!$N$17,"")</f>
        <v/>
      </c>
      <c r="AH840" s="543" t="str">
        <f>IF(AND('1C TSspéc2'!$N$17&lt;&gt;0,'1C TSspéc2'!$C$12="OUI"),'1C TSspéc2'!$N$54/'1C TSspéc2'!$N$17,"")</f>
        <v/>
      </c>
      <c r="AI840" s="543" t="str">
        <f>IF(AND('1C TSspéc2'!$N$17&lt;&gt;0,'1C TSspéc2'!$C$12="OUI"),'1C TSspéc2'!$N$55/'1C TSspéc2'!$N$17,"")</f>
        <v/>
      </c>
      <c r="AJ840" s="543" t="str">
        <f>IF(AND('1C TSspéc2'!$N$17&lt;&gt;0,'1C TSspéc2'!$C$12="OUI"),'1C TSspéc2'!$N$56/'1C TSspéc2'!$N$17,"")</f>
        <v/>
      </c>
      <c r="AK840" s="543" t="str">
        <f>IF(AND('1C TSspéc2'!$N$17&lt;&gt;0,'1C TSspéc2'!$C$12="OUI"),'1C TSspéc2'!$N$57/'1C TSspéc2'!$N$17,"")</f>
        <v/>
      </c>
      <c r="AL840" s="72">
        <f>IF(AND('1C TSspéc2'!$N$17&lt;&gt;0,'1C TSspéc2'!$C$12="OUI"),N840+AK840,N840)</f>
        <v>0</v>
      </c>
      <c r="AM840" s="417">
        <f t="shared" si="266"/>
        <v>0</v>
      </c>
      <c r="AN840" s="417">
        <f t="shared" si="267"/>
        <v>0</v>
      </c>
      <c r="AO840" s="418" t="str">
        <f>IF(AND('1C TSspéc2'!$N$17&lt;&gt;0,'1C TSspéc2'!$N$30&lt;&gt;0),AM840+AN840,"")</f>
        <v/>
      </c>
      <c r="AP840" s="573" t="str">
        <f>IF(AND('1C TSspéc2'!$N$17&lt;&gt;0,'1C TSspéc2'!$N$30&lt;&gt;0),AM840-AR840,"")</f>
        <v/>
      </c>
      <c r="AQ840" s="583">
        <f t="shared" si="268"/>
        <v>0</v>
      </c>
      <c r="AR840" s="596"/>
      <c r="AS840" s="102"/>
      <c r="AT840" s="27" t="str">
        <f>IF(('1C TSspéc2'!N$17*FICHE!$C$14&lt;J840),"Forfait limité à "&amp;FICHE!$C$14&amp;"€/jour","")</f>
        <v/>
      </c>
      <c r="AU840" s="592"/>
      <c r="AV840" s="824"/>
      <c r="AW840" s="824"/>
      <c r="AX840" s="824"/>
      <c r="AY840" s="824"/>
      <c r="AZ840" s="824"/>
      <c r="BA840" s="767"/>
      <c r="BB840" s="767"/>
      <c r="BC840" s="767"/>
      <c r="BD840" s="767"/>
      <c r="BE840" s="767"/>
      <c r="BF840" s="767"/>
      <c r="BG840" s="767"/>
      <c r="BH840" s="767"/>
      <c r="BI840" s="767"/>
      <c r="BJ840" s="767"/>
      <c r="BK840" s="767"/>
      <c r="BL840" s="767"/>
      <c r="BM840" s="767"/>
      <c r="BN840" s="767"/>
      <c r="BO840" s="767"/>
      <c r="BP840" s="767"/>
      <c r="BQ840" s="767"/>
      <c r="BR840" s="767"/>
      <c r="BS840" s="767"/>
      <c r="BT840" s="767"/>
      <c r="BU840" s="767"/>
      <c r="BV840" s="767"/>
      <c r="BW840" s="767"/>
      <c r="BX840" s="767"/>
      <c r="BY840" s="767"/>
      <c r="BZ840" s="767"/>
      <c r="CA840" s="767"/>
      <c r="CB840" s="767"/>
      <c r="CC840" s="767"/>
      <c r="CD840" s="767"/>
      <c r="CE840" s="767"/>
      <c r="CF840" s="767"/>
      <c r="CG840" s="767"/>
      <c r="CH840" s="767"/>
      <c r="CI840" s="767"/>
      <c r="CJ840" s="767"/>
      <c r="CK840" s="767"/>
      <c r="CL840" s="767"/>
      <c r="CM840" s="767"/>
      <c r="CN840" s="767"/>
      <c r="CO840" s="767"/>
      <c r="CP840" s="767"/>
      <c r="CQ840" s="767"/>
      <c r="CR840" s="767"/>
      <c r="CS840" s="767"/>
      <c r="CT840" s="767"/>
      <c r="CU840" s="767"/>
      <c r="CV840" s="767"/>
      <c r="CW840" s="767"/>
      <c r="CX840" s="767"/>
      <c r="CY840" s="767"/>
      <c r="CZ840" s="767"/>
      <c r="DA840" s="767"/>
      <c r="DB840" s="767"/>
      <c r="DC840" s="767"/>
      <c r="DD840" s="767"/>
      <c r="DE840" s="767"/>
      <c r="DF840" s="767"/>
      <c r="DG840" s="767"/>
      <c r="DH840" s="767"/>
      <c r="DI840" s="767"/>
      <c r="DJ840" s="767"/>
      <c r="DK840" s="767"/>
      <c r="DL840" s="767"/>
      <c r="DM840" s="767"/>
      <c r="DN840" s="767"/>
      <c r="DO840" s="767"/>
      <c r="DP840" s="767"/>
      <c r="DQ840" s="767"/>
      <c r="DR840" s="767"/>
      <c r="DS840" s="767"/>
      <c r="DT840" s="767"/>
      <c r="DU840" s="767"/>
      <c r="DV840" s="767"/>
      <c r="DW840" s="767"/>
      <c r="DX840" s="767"/>
      <c r="DY840" s="767"/>
      <c r="DZ840" s="767"/>
      <c r="EA840" s="767"/>
      <c r="EB840" s="767"/>
      <c r="EC840" s="767"/>
      <c r="ED840" s="767"/>
      <c r="EE840" s="767"/>
      <c r="EF840" s="767"/>
      <c r="EG840" s="767"/>
      <c r="EH840" s="767"/>
      <c r="EI840" s="767"/>
      <c r="EJ840" s="767"/>
      <c r="EK840" s="767"/>
      <c r="EL840" s="767"/>
      <c r="EM840" s="767"/>
      <c r="EN840" s="767"/>
      <c r="EO840" s="767"/>
      <c r="EP840" s="767"/>
      <c r="EQ840" s="767"/>
      <c r="ER840" s="767"/>
      <c r="ES840" s="767"/>
      <c r="ET840" s="767"/>
      <c r="EU840" s="767"/>
      <c r="EV840" s="767"/>
      <c r="EW840" s="767"/>
      <c r="EX840" s="767"/>
      <c r="EY840" s="767"/>
      <c r="EZ840" s="767"/>
      <c r="FA840" s="767"/>
      <c r="FB840" s="767"/>
      <c r="FC840" s="767"/>
      <c r="FD840" s="767"/>
      <c r="FE840" s="767"/>
      <c r="FF840" s="767"/>
      <c r="FG840" s="767"/>
      <c r="FH840" s="767"/>
      <c r="FI840" s="767"/>
      <c r="FJ840" s="767"/>
      <c r="FK840" s="767"/>
      <c r="FL840" s="767"/>
      <c r="FM840" s="767"/>
      <c r="FN840" s="767"/>
      <c r="FO840" s="767"/>
      <c r="FP840" s="767"/>
      <c r="FQ840" s="767"/>
      <c r="FR840" s="767"/>
      <c r="FS840" s="767"/>
      <c r="FT840" s="767"/>
      <c r="FU840" s="767"/>
      <c r="FV840" s="767"/>
      <c r="FW840" s="767"/>
      <c r="FX840" s="767"/>
      <c r="FY840" s="767"/>
      <c r="FZ840" s="767"/>
      <c r="GA840" s="767"/>
      <c r="GB840" s="767"/>
      <c r="GC840" s="767"/>
      <c r="GD840" s="767"/>
      <c r="GE840" s="767"/>
      <c r="GF840" s="767"/>
      <c r="GG840" s="767"/>
      <c r="GH840" s="767"/>
      <c r="GI840" s="767"/>
      <c r="GJ840" s="767"/>
      <c r="GK840" s="767"/>
      <c r="GL840" s="767"/>
      <c r="GM840" s="767"/>
      <c r="GN840" s="767"/>
      <c r="GO840" s="767"/>
      <c r="GP840" s="767"/>
      <c r="GQ840" s="767"/>
      <c r="GR840" s="767"/>
      <c r="GS840" s="767"/>
      <c r="GT840" s="767"/>
      <c r="GU840" s="767"/>
      <c r="GV840" s="767"/>
      <c r="GW840" s="767"/>
      <c r="GX840" s="767"/>
      <c r="GY840" s="767"/>
      <c r="GZ840" s="767"/>
      <c r="HA840" s="767"/>
      <c r="HB840" s="767"/>
      <c r="HC840" s="767"/>
    </row>
    <row r="841" spans="1:211" s="864" customFormat="1" ht="13.9" customHeight="1">
      <c r="A841" s="307"/>
      <c r="B841" s="351"/>
      <c r="C841" s="971" t="str">
        <f>IF('1C TSspéc2'!O$17&lt;&gt;0,'1C TSspéc2'!$B$12,"")</f>
        <v/>
      </c>
      <c r="D841" s="972"/>
      <c r="E841" s="973"/>
      <c r="F841" s="93" t="str">
        <f>IF(AND($C841='1C TSspéc2'!$B$12,'1C TSspéc2'!$B$16="spécifiques",'1C TSspéc2'!$O$17&lt;&gt;""),'1C TSspéc2'!$O$21,"")</f>
        <v/>
      </c>
      <c r="G841" s="842"/>
      <c r="H841" s="745">
        <v>0.21</v>
      </c>
      <c r="I841" s="747">
        <v>1</v>
      </c>
      <c r="J841" s="312"/>
      <c r="K841" s="680">
        <f t="shared" ref="K841:K864" si="269">J841+(J841*H841)</f>
        <v>0</v>
      </c>
      <c r="L841" s="556">
        <f>IF(OR('1C TSspéc2'!$B$12="",'1C TSspéc2'!O$30=0),0,IF(AND('1C TSspéc2'!$B$12&lt;&gt;"",$K$2="Pôle",'1C TSspéc2'!$C$12="OUI"),(('1C TSspéc2'!O$22+'1C TSspéc2'!O$23+'1C TSspéc2'!O$24+'1C TSspéc2'!O$25+'1C TSspéc2'!O$29)/'1C TSspéc2'!O$17),IF(AND('1C TSspéc2'!$B$12&lt;&gt;"",$K$2="Pôle",'1C TSspéc2'!$C$12="NON"),(('1C TSspéc2'!O$22+'1C TSspéc2'!O$23+'1C TSspéc2'!O$24+'1C TSspéc2'!O$25+'1C TSspéc2'!O$29)/'1C TSspéc2'!O$30),IF(AND('1C TSspéc2'!$B$12&lt;&gt;"",$K$2&lt;&gt;"Pôle",'1C TSspéc2'!$C$12="OUI"),(('1C TSspéc2'!O$22+'1C TSspéc2'!O$23+'1C TSspéc2'!O$24+'1C TSspéc2'!O$25+'1C TSspéc2'!O$26+'1C TSspéc2'!O$27+'1C TSspéc2'!O$28+'1C TSspéc2'!O$29)/'1C TSspéc2'!O$17),IF(AND('1C TSspéc2'!$B$12&lt;&gt;"",$K$2&lt;&gt;"Pôle",'1C TSspéc2'!$C$12="NON"),(('1C TSspéc2'!O$22+'1C TSspéc2'!O$23+'1C TSspéc2'!O$24+'1C TSspéc2'!O$25+'1C TSspéc2'!O$26+'1C TSspéc2'!O$27+'1C TSspéc2'!O$28+'1C TSspéc2'!O$29)/'1C TSspéc2'!O$30))))))</f>
        <v>0</v>
      </c>
      <c r="M841" s="556">
        <f>IF(OR('1C TSspéc2'!$B$12="",'1C TSspéc2'!O$30=0),0,IF(AND('1C TSspéc2'!$B$12&lt;&gt;"",$K$2="Pôle",'1C TSspéc2'!$C$12="OUI"),(('1C TSspéc2'!O$26+'1C TSspéc2'!O$27+'1C TSspéc2'!O$28)/'1C TSspéc2'!O$17),IF(AND('1C TSspéc2'!$B$12&lt;&gt;"",$K$2="Pôle",'1C TSspéc2'!$C$12="NON"),(('1C TSspéc2'!O$26+'1C TSspéc2'!O$27+'1C TSspéc2'!O$28)/'1C TSspéc2'!O$30),IF(AND('1C TSspéc2'!$B$12&lt;&gt;"",$K$2&lt;&gt;"Pôle"),0))))</f>
        <v>0</v>
      </c>
      <c r="N841" s="557">
        <f>IF(AND('1C TSspéc2'!$B$12&lt;&gt;0,'1C TSspéc2'!$O$30&lt;&gt;0),L841+M841,0)</f>
        <v>0</v>
      </c>
      <c r="O841" s="893" t="str">
        <f>IF(AND('1C TSspéc2'!$O$17&lt;&gt;0,'1C TSspéc2'!$C$12="OUI"),'1C TSspéc2'!$O$35/'1C TSspéc2'!$O$17,"")</f>
        <v/>
      </c>
      <c r="P841" s="543" t="str">
        <f>IF(AND('1C TSspéc2'!$O$17&lt;&gt;0,'1C TSspéc2'!$C$12="OUI"),'1C TSspéc2'!$O$36/'1C TSspéc2'!$O$17,"")</f>
        <v/>
      </c>
      <c r="Q841" s="543" t="str">
        <f>IF(AND('1C TSspéc2'!$O$17&lt;&gt;0,'1C TSspéc2'!$C$12="OUI"),'1C TSspéc2'!$O$37/'1C TSspéc2'!$O$17,"")</f>
        <v/>
      </c>
      <c r="R841" s="543" t="str">
        <f>IF(AND('1C TSspéc2'!$O$17&lt;&gt;0,'1C TSspéc2'!$C$12="OUI"),'1C TSspéc2'!$O$38/'1C TSspéc2'!$O$17,"")</f>
        <v/>
      </c>
      <c r="S841" s="543" t="str">
        <f>IF(AND('1C TSspéc2'!$O$17&lt;&gt;0,'1C TSspéc2'!$C$12="OUI"),'1C TSspéc2'!$O$39/'1C TSspéc2'!$O$17,"")</f>
        <v/>
      </c>
      <c r="T841" s="543" t="str">
        <f>IF(AND('1C TSspéc2'!$O$17&lt;&gt;0,'1C TSspéc2'!$C$12="OUI"),'1C TSspéc2'!$O$40/'1C TSspéc2'!$O$17,"")</f>
        <v/>
      </c>
      <c r="U841" s="543" t="str">
        <f>IF(AND('1C TSspéc2'!$O$17&lt;&gt;0,'1C TSspéc2'!$C$12="OUI"),'1C TSspéc2'!$O$41/'1C TSspéc2'!$O$17,"")</f>
        <v/>
      </c>
      <c r="V841" s="543" t="str">
        <f>IF(AND('1C TSspéc2'!$O$17&lt;&gt;0,'1C TSspéc2'!$C$12="OUI"),'1C TSspéc2'!$O$42/'1C TSspéc2'!$O$17,"")</f>
        <v/>
      </c>
      <c r="W841" s="543" t="str">
        <f>IF(AND('1C TSspéc2'!$O$17&lt;&gt;0,'1C TSspéc2'!$C$12="OUI"),'1C TSspéc2'!$O$43/'1C TSspéc2'!$O$17,"")</f>
        <v/>
      </c>
      <c r="X841" s="543" t="str">
        <f>IF(AND('1C TSspéc2'!$O$17&lt;&gt;0,'1C TSspéc2'!$C$12="OUI"),'1C TSspéc2'!$O$44/'1C TSspéc2'!$O$17,"")</f>
        <v/>
      </c>
      <c r="Y841" s="543" t="str">
        <f>IF(AND('1C TSspéc2'!$O$17&lt;&gt;0,'1C TSspéc2'!$C$12="OUI"),'1C TSspéc2'!$O$45/'1C TSspéc2'!$O$17,"")</f>
        <v/>
      </c>
      <c r="Z841" s="543" t="str">
        <f>IF(AND('1C TSspéc2'!$O$17&lt;&gt;0,'1C TSspéc2'!$C$12="OUI"),'1C TSspéc2'!$O$46/'1C TSspéc2'!$O$17,"")</f>
        <v/>
      </c>
      <c r="AA841" s="543" t="str">
        <f>IF(AND('1C TSspéc2'!$O$17&lt;&gt;0,'1C TSspéc2'!$C$12="OUI"),'1C TSspéc2'!$O$47/'1C TSspéc2'!$O$17,"")</f>
        <v/>
      </c>
      <c r="AB841" s="543" t="str">
        <f>IF(AND('1C TSspéc2'!$O$17&lt;&gt;0,'1C TSspéc2'!$C$12="OUI"),'1C TSspéc2'!$O$48/'1C TSspéc2'!$O$17,"")</f>
        <v/>
      </c>
      <c r="AC841" s="543" t="str">
        <f>IF(AND('1C TSspéc2'!$O$17&lt;&gt;0,'1C TSspéc2'!$C$12="OUI"),'1C TSspéc2'!$O$49/'1C TSspéc2'!$O$17,"")</f>
        <v/>
      </c>
      <c r="AD841" s="543" t="str">
        <f>IF(AND('1C TSspéc2'!$O$17&lt;&gt;0,'1C TSspéc2'!$C$12="OUI"),'1C TSspéc2'!$O$50/'1C TSspéc2'!$O$17,"")</f>
        <v/>
      </c>
      <c r="AE841" s="543" t="str">
        <f>IF(AND('1C TSspéc2'!$O$17&lt;&gt;0,'1C TSspéc2'!$C$12="OUI"),'1C TSspéc2'!$O$51/'1C TSspéc2'!$O$17,"")</f>
        <v/>
      </c>
      <c r="AF841" s="543" t="str">
        <f>IF(AND('1C TSspéc2'!$O$17&lt;&gt;0,'1C TSspéc2'!$C$12="OUI"),'1C TSspéc2'!$O$52/'1C TSspéc2'!$O$17,"")</f>
        <v/>
      </c>
      <c r="AG841" s="543" t="str">
        <f>IF(AND('1C TSspéc2'!$O$17&lt;&gt;0,'1C TSspéc2'!$C$12="OUI"),'1C TSspéc2'!$O$53/'1C TSspéc2'!$O$17,"")</f>
        <v/>
      </c>
      <c r="AH841" s="543" t="str">
        <f>IF(AND('1C TSspéc2'!$O$17&lt;&gt;0,'1C TSspéc2'!$C$12="OUI"),'1C TSspéc2'!$O$54/'1C TSspéc2'!$O$17,"")</f>
        <v/>
      </c>
      <c r="AI841" s="543" t="str">
        <f>IF(AND('1C TSspéc2'!$O$17&lt;&gt;0,'1C TSspéc2'!$C$12="OUI"),'1C TSspéc2'!$O$55/'1C TSspéc2'!$O$17,"")</f>
        <v/>
      </c>
      <c r="AJ841" s="543" t="str">
        <f>IF(AND('1C TSspéc2'!$O$17&lt;&gt;0,'1C TSspéc2'!$C$12="OUI"),'1C TSspéc2'!$O$56/'1C TSspéc2'!$O$17,"")</f>
        <v/>
      </c>
      <c r="AK841" s="543" t="str">
        <f>IF(AND('1C TSspéc2'!$O$17&lt;&gt;0,'1C TSspéc2'!$C$12="OUI"),'1C TSspéc2'!$O$57/'1C TSspéc2'!$O$17,"")</f>
        <v/>
      </c>
      <c r="AL841" s="72">
        <f>IF(AND('1C TSspéc2'!$O$17&lt;&gt;0,'1C TSspéc2'!$C$12="OUI"),N841+AK841,N841)</f>
        <v>0</v>
      </c>
      <c r="AM841" s="417">
        <f t="shared" si="266"/>
        <v>0</v>
      </c>
      <c r="AN841" s="417">
        <f t="shared" si="267"/>
        <v>0</v>
      </c>
      <c r="AO841" s="418" t="str">
        <f>IF(AND('1C TSspéc2'!$O$17&lt;&gt;0,'1C TSspéc2'!$O$30&lt;&gt;0),AM841+AN841,"")</f>
        <v/>
      </c>
      <c r="AP841" s="573" t="str">
        <f>IF(AND('1C TSspéc2'!$O$17&lt;&gt;0,'1C TSspéc2'!$O$30&lt;&gt;0),AM841-AR841,"")</f>
        <v/>
      </c>
      <c r="AQ841" s="583">
        <f t="shared" si="268"/>
        <v>0</v>
      </c>
      <c r="AR841" s="596"/>
      <c r="AS841" s="102"/>
      <c r="AT841" s="27" t="str">
        <f>IF(('1C TSspéc2'!O$17*FICHE!$C$14&lt;J841),"Forfait limité à "&amp;FICHE!$C$14&amp;"€/jour","")</f>
        <v/>
      </c>
      <c r="AU841" s="592"/>
      <c r="AV841" s="824"/>
      <c r="AW841" s="824"/>
      <c r="AX841" s="824"/>
      <c r="AY841" s="824"/>
      <c r="AZ841" s="824"/>
      <c r="BA841" s="767"/>
      <c r="BB841" s="767"/>
      <c r="BC841" s="767"/>
      <c r="BD841" s="767"/>
      <c r="BE841" s="767"/>
      <c r="BF841" s="767"/>
      <c r="BG841" s="767"/>
      <c r="BH841" s="767"/>
      <c r="BI841" s="767"/>
      <c r="BJ841" s="767"/>
      <c r="BK841" s="767"/>
      <c r="BL841" s="767"/>
      <c r="BM841" s="767"/>
      <c r="BN841" s="767"/>
      <c r="BO841" s="767"/>
      <c r="BP841" s="767"/>
      <c r="BQ841" s="767"/>
      <c r="BR841" s="767"/>
      <c r="BS841" s="767"/>
      <c r="BT841" s="767"/>
      <c r="BU841" s="767"/>
      <c r="BV841" s="767"/>
      <c r="BW841" s="767"/>
      <c r="BX841" s="767"/>
      <c r="BY841" s="767"/>
      <c r="BZ841" s="767"/>
      <c r="CA841" s="767"/>
      <c r="CB841" s="767"/>
      <c r="CC841" s="767"/>
      <c r="CD841" s="767"/>
      <c r="CE841" s="767"/>
      <c r="CF841" s="767"/>
      <c r="CG841" s="767"/>
      <c r="CH841" s="767"/>
      <c r="CI841" s="767"/>
      <c r="CJ841" s="767"/>
      <c r="CK841" s="767"/>
      <c r="CL841" s="767"/>
      <c r="CM841" s="767"/>
      <c r="CN841" s="767"/>
      <c r="CO841" s="767"/>
      <c r="CP841" s="767"/>
      <c r="CQ841" s="767"/>
      <c r="CR841" s="767"/>
      <c r="CS841" s="767"/>
      <c r="CT841" s="767"/>
      <c r="CU841" s="767"/>
      <c r="CV841" s="767"/>
      <c r="CW841" s="767"/>
      <c r="CX841" s="767"/>
      <c r="CY841" s="767"/>
      <c r="CZ841" s="767"/>
      <c r="DA841" s="767"/>
      <c r="DB841" s="767"/>
      <c r="DC841" s="767"/>
      <c r="DD841" s="767"/>
      <c r="DE841" s="767"/>
      <c r="DF841" s="767"/>
      <c r="DG841" s="767"/>
      <c r="DH841" s="767"/>
      <c r="DI841" s="767"/>
      <c r="DJ841" s="767"/>
      <c r="DK841" s="767"/>
      <c r="DL841" s="767"/>
      <c r="DM841" s="767"/>
      <c r="DN841" s="767"/>
      <c r="DO841" s="767"/>
      <c r="DP841" s="767"/>
      <c r="DQ841" s="767"/>
      <c r="DR841" s="767"/>
      <c r="DS841" s="767"/>
      <c r="DT841" s="767"/>
      <c r="DU841" s="767"/>
      <c r="DV841" s="767"/>
      <c r="DW841" s="767"/>
      <c r="DX841" s="767"/>
      <c r="DY841" s="767"/>
      <c r="DZ841" s="767"/>
      <c r="EA841" s="767"/>
      <c r="EB841" s="767"/>
      <c r="EC841" s="767"/>
      <c r="ED841" s="767"/>
      <c r="EE841" s="767"/>
      <c r="EF841" s="767"/>
      <c r="EG841" s="767"/>
      <c r="EH841" s="767"/>
      <c r="EI841" s="767"/>
      <c r="EJ841" s="767"/>
      <c r="EK841" s="767"/>
      <c r="EL841" s="767"/>
      <c r="EM841" s="767"/>
      <c r="EN841" s="767"/>
      <c r="EO841" s="767"/>
      <c r="EP841" s="767"/>
      <c r="EQ841" s="767"/>
      <c r="ER841" s="767"/>
      <c r="ES841" s="767"/>
      <c r="ET841" s="767"/>
      <c r="EU841" s="767"/>
      <c r="EV841" s="767"/>
      <c r="EW841" s="767"/>
      <c r="EX841" s="767"/>
      <c r="EY841" s="767"/>
      <c r="EZ841" s="767"/>
      <c r="FA841" s="767"/>
      <c r="FB841" s="767"/>
      <c r="FC841" s="767"/>
      <c r="FD841" s="767"/>
      <c r="FE841" s="767"/>
      <c r="FF841" s="767"/>
      <c r="FG841" s="767"/>
      <c r="FH841" s="767"/>
      <c r="FI841" s="767"/>
      <c r="FJ841" s="767"/>
      <c r="FK841" s="767"/>
      <c r="FL841" s="767"/>
      <c r="FM841" s="767"/>
      <c r="FN841" s="767"/>
      <c r="FO841" s="767"/>
      <c r="FP841" s="767"/>
      <c r="FQ841" s="767"/>
      <c r="FR841" s="767"/>
      <c r="FS841" s="767"/>
      <c r="FT841" s="767"/>
      <c r="FU841" s="767"/>
      <c r="FV841" s="767"/>
      <c r="FW841" s="767"/>
      <c r="FX841" s="767"/>
      <c r="FY841" s="767"/>
      <c r="FZ841" s="767"/>
      <c r="GA841" s="767"/>
      <c r="GB841" s="767"/>
      <c r="GC841" s="767"/>
      <c r="GD841" s="767"/>
      <c r="GE841" s="767"/>
      <c r="GF841" s="767"/>
      <c r="GG841" s="767"/>
      <c r="GH841" s="767"/>
      <c r="GI841" s="767"/>
      <c r="GJ841" s="767"/>
      <c r="GK841" s="767"/>
      <c r="GL841" s="767"/>
      <c r="GM841" s="767"/>
      <c r="GN841" s="767"/>
      <c r="GO841" s="767"/>
      <c r="GP841" s="767"/>
      <c r="GQ841" s="767"/>
      <c r="GR841" s="767"/>
      <c r="GS841" s="767"/>
      <c r="GT841" s="767"/>
      <c r="GU841" s="767"/>
      <c r="GV841" s="767"/>
      <c r="GW841" s="767"/>
      <c r="GX841" s="767"/>
      <c r="GY841" s="767"/>
      <c r="GZ841" s="767"/>
      <c r="HA841" s="767"/>
      <c r="HB841" s="767"/>
      <c r="HC841" s="767"/>
    </row>
    <row r="842" spans="1:211" s="864" customFormat="1" ht="13.9" customHeight="1">
      <c r="A842" s="307"/>
      <c r="B842" s="351"/>
      <c r="C842" s="971" t="str">
        <f>IF('1C TSspéc2'!P$17&lt;&gt;0,'1C TSspéc2'!$B$12,"")</f>
        <v/>
      </c>
      <c r="D842" s="972"/>
      <c r="E842" s="973"/>
      <c r="F842" s="93" t="str">
        <f>IF(AND($C842='1C TSspéc2'!$B$12,'1C TSspéc2'!$B$16="spécifiques",'1C TSspéc2'!$P$17&lt;&gt;""),'1C TSspéc2'!$P$21,"")</f>
        <v/>
      </c>
      <c r="G842" s="842"/>
      <c r="H842" s="745">
        <v>0.21</v>
      </c>
      <c r="I842" s="747">
        <v>1</v>
      </c>
      <c r="J842" s="312"/>
      <c r="K842" s="680">
        <f t="shared" si="269"/>
        <v>0</v>
      </c>
      <c r="L842" s="556">
        <f>IF(OR('1C TSspéc2'!$B$12="",'1C TSspéc2'!P$30=0),0,IF(AND('1C TSspéc2'!$B$12&lt;&gt;"",$K$2="Pôle",'1C TSspéc2'!$C$12="OUI"),(('1C TSspéc2'!P$22+'1C TSspéc2'!P$23+'1C TSspéc2'!P$24+'1C TSspéc2'!P$25+'1C TSspéc2'!P$29)/'1C TSspéc2'!P$17),IF(AND('1C TSspéc2'!$B$12&lt;&gt;"",$K$2="Pôle",'1C TSspéc2'!$C$12="NON"),(('1C TSspéc2'!P$22+'1C TSspéc2'!P$23+'1C TSspéc2'!P$24+'1C TSspéc2'!P$25+'1C TSspéc2'!P$29)/'1C TSspéc2'!P$30),IF(AND('1C TSspéc2'!$B$12&lt;&gt;"",$K$2&lt;&gt;"Pôle",'1C TSspéc2'!$C$12="OUI"),(('1C TSspéc2'!P$22+'1C TSspéc2'!P$23+'1C TSspéc2'!P$24+'1C TSspéc2'!P$25+'1C TSspéc2'!P$26+'1C TSspéc2'!P$27+'1C TSspéc2'!P$28+'1C TSspéc2'!P$29)/'1C TSspéc2'!P$17),IF(AND('1C TSspéc2'!$B$12&lt;&gt;"",$K$2&lt;&gt;"Pôle",'1C TSspéc2'!$C$12="NON"),(('1C TSspéc2'!P$22+'1C TSspéc2'!P$23+'1C TSspéc2'!P$24+'1C TSspéc2'!P$25+'1C TSspéc2'!P$26+'1C TSspéc2'!P$27+'1C TSspéc2'!P$28+'1C TSspéc2'!P$29)/'1C TSspéc2'!P$30))))))</f>
        <v>0</v>
      </c>
      <c r="M842" s="556">
        <f>IF(OR('1C TSspéc2'!$B$12="",'1C TSspéc2'!P$30=0),0,IF(AND('1C TSspéc2'!$B$12&lt;&gt;"",$K$2="Pôle",'1C TSspéc2'!$C$12="OUI"),(('1C TSspéc2'!P$26+'1C TSspéc2'!P$27+'1C TSspéc2'!P$28)/'1C TSspéc2'!P$17),IF(AND('1C TSspéc2'!$B$12&lt;&gt;"",$K$2="Pôle",'1C TSspéc2'!$C$12="NON"),(('1C TSspéc2'!P$26+'1C TSspéc2'!P$27+'1C TSspéc2'!P$28)/'1C TSspéc2'!P$30),IF(AND('1C TSspéc2'!$B$12&lt;&gt;"",$K$2&lt;&gt;"Pôle"),0))))</f>
        <v>0</v>
      </c>
      <c r="N842" s="557">
        <f>IF(AND('1C TSspéc2'!$B$12&lt;&gt;0,'1C TSspéc2'!$P$30&lt;&gt;0),L842+M842,0)</f>
        <v>0</v>
      </c>
      <c r="O842" s="893" t="str">
        <f>IF(AND('1C TSspéc2'!$P$17&lt;&gt;0,'1C TSspéc2'!$C$12="OUI"),'1C TSspéc2'!$P$35/'1C TSspéc2'!$P$17,"")</f>
        <v/>
      </c>
      <c r="P842" s="543" t="str">
        <f>IF(AND('1C TSspéc2'!$P$17&lt;&gt;0,'1C TSspéc2'!$C$12="OUI"),'1C TSspéc2'!$P$36/'1C TSspéc2'!$P$17,"")</f>
        <v/>
      </c>
      <c r="Q842" s="543" t="str">
        <f>IF(AND('1C TSspéc2'!$P$17&lt;&gt;0,'1C TSspéc2'!$C$12="OUI"),'1C TSspéc2'!$P$37/'1C TSspéc2'!$P$17,"")</f>
        <v/>
      </c>
      <c r="R842" s="543" t="str">
        <f>IF(AND('1C TSspéc2'!$P$17&lt;&gt;0,'1C TSspéc2'!$C$12="OUI"),'1C TSspéc2'!$P$38/'1C TSspéc2'!$P$17,"")</f>
        <v/>
      </c>
      <c r="S842" s="543" t="str">
        <f>IF(AND('1C TSspéc2'!$P$17&lt;&gt;0,'1C TSspéc2'!$C$12="OUI"),'1C TSspéc2'!$P$39/'1C TSspéc2'!$P$17,"")</f>
        <v/>
      </c>
      <c r="T842" s="543" t="str">
        <f>IF(AND('1C TSspéc2'!$P$17&lt;&gt;0,'1C TSspéc2'!$C$12="OUI"),'1C TSspéc2'!$P$40/'1C TSspéc2'!$P$17,"")</f>
        <v/>
      </c>
      <c r="U842" s="543" t="str">
        <f>IF(AND('1C TSspéc2'!$P$17&lt;&gt;0,'1C TSspéc2'!$C$12="OUI"),'1C TSspéc2'!$P$41/'1C TSspéc2'!$P$17,"")</f>
        <v/>
      </c>
      <c r="V842" s="543" t="str">
        <f>IF(AND('1C TSspéc2'!$P$17&lt;&gt;0,'1C TSspéc2'!$C$12="OUI"),'1C TSspéc2'!$P$42/'1C TSspéc2'!$P$17,"")</f>
        <v/>
      </c>
      <c r="W842" s="543" t="str">
        <f>IF(AND('1C TSspéc2'!$P$17&lt;&gt;0,'1C TSspéc2'!$C$12="OUI"),'1C TSspéc2'!$P$43/'1C TSspéc2'!$P$17,"")</f>
        <v/>
      </c>
      <c r="X842" s="543" t="str">
        <f>IF(AND('1C TSspéc2'!$P$17&lt;&gt;0,'1C TSspéc2'!$C$12="OUI"),'1C TSspéc2'!$P$44/'1C TSspéc2'!$P$17,"")</f>
        <v/>
      </c>
      <c r="Y842" s="543" t="str">
        <f>IF(AND('1C TSspéc2'!$P$17&lt;&gt;0,'1C TSspéc2'!$C$12="OUI"),'1C TSspéc2'!$P$45/'1C TSspéc2'!$P$17,"")</f>
        <v/>
      </c>
      <c r="Z842" s="543" t="str">
        <f>IF(AND('1C TSspéc2'!$P$17&lt;&gt;0,'1C TSspéc2'!$C$12="OUI"),'1C TSspéc2'!$P$46/'1C TSspéc2'!$P$17,"")</f>
        <v/>
      </c>
      <c r="AA842" s="543" t="str">
        <f>IF(AND('1C TSspéc2'!$P$17&lt;&gt;0,'1C TSspéc2'!$C$12="OUI"),'1C TSspéc2'!$P$47/'1C TSspéc2'!$P$17,"")</f>
        <v/>
      </c>
      <c r="AB842" s="543" t="str">
        <f>IF(AND('1C TSspéc2'!$P$17&lt;&gt;0,'1C TSspéc2'!$C$12="OUI"),'1C TSspéc2'!$P$48/'1C TSspéc2'!$P$17,"")</f>
        <v/>
      </c>
      <c r="AC842" s="543" t="str">
        <f>IF(AND('1C TSspéc2'!$P$17&lt;&gt;0,'1C TSspéc2'!$C$12="OUI"),'1C TSspéc2'!$P$49/'1C TSspéc2'!$P$17,"")</f>
        <v/>
      </c>
      <c r="AD842" s="543" t="str">
        <f>IF(AND('1C TSspéc2'!$P$17&lt;&gt;0,'1C TSspéc2'!$C$12="OUI"),'1C TSspéc2'!$P$50/'1C TSspéc2'!$P$17,"")</f>
        <v/>
      </c>
      <c r="AE842" s="543" t="str">
        <f>IF(AND('1C TSspéc2'!$P$17&lt;&gt;0,'1C TSspéc2'!$C$12="OUI"),'1C TSspéc2'!$P$51/'1C TSspéc2'!$P$17,"")</f>
        <v/>
      </c>
      <c r="AF842" s="543" t="str">
        <f>IF(AND('1C TSspéc2'!$P$17&lt;&gt;0,'1C TSspéc2'!$C$12="OUI"),'1C TSspéc2'!$P$52/'1C TSspéc2'!$P$17,"")</f>
        <v/>
      </c>
      <c r="AG842" s="543" t="str">
        <f>IF(AND('1C TSspéc2'!$P$17&lt;&gt;0,'1C TSspéc2'!$C$12="OUI"),'1C TSspéc2'!$P$53/'1C TSspéc2'!$P$17,"")</f>
        <v/>
      </c>
      <c r="AH842" s="543" t="str">
        <f>IF(AND('1C TSspéc2'!$P$17&lt;&gt;0,'1C TSspéc2'!$C$12="OUI"),'1C TSspéc2'!$P$54/'1C TSspéc2'!$P$17,"")</f>
        <v/>
      </c>
      <c r="AI842" s="543" t="str">
        <f>IF(AND('1C TSspéc2'!$P$17&lt;&gt;0,'1C TSspéc2'!$C$12="OUI"),'1C TSspéc2'!$P$55/'1C TSspéc2'!$P$17,"")</f>
        <v/>
      </c>
      <c r="AJ842" s="543" t="str">
        <f>IF(AND('1C TSspéc2'!$P$17&lt;&gt;0,'1C TSspéc2'!$C$12="OUI"),'1C TSspéc2'!$P$56/'1C TSspéc2'!$P$17,"")</f>
        <v/>
      </c>
      <c r="AK842" s="543" t="str">
        <f>IF(AND('1C TSspéc2'!$P$17&lt;&gt;0,'1C TSspéc2'!$C$12="OUI"),'1C TSspéc2'!$P$57/'1C TSspéc2'!$P$17,"")</f>
        <v/>
      </c>
      <c r="AL842" s="72">
        <f>IF(AND('1C TSspéc2'!$P$17&lt;&gt;0,'1C TSspéc2'!$C$12="OUI"),N842+AK842,N842)</f>
        <v>0</v>
      </c>
      <c r="AM842" s="417">
        <f t="shared" si="266"/>
        <v>0</v>
      </c>
      <c r="AN842" s="417">
        <f t="shared" si="267"/>
        <v>0</v>
      </c>
      <c r="AO842" s="418" t="str">
        <f>IF(AND('1C TSspéc2'!$P$17&lt;&gt;0,'1C TSspéc2'!$P$30&lt;&gt;0),AM842+AN842,"")</f>
        <v/>
      </c>
      <c r="AP842" s="573" t="str">
        <f>IF(AND('1C TSspéc2'!$P$17&lt;&gt;0,'1C TSspéc2'!$P$30&lt;&gt;0),AM842-AR842,"")</f>
        <v/>
      </c>
      <c r="AQ842" s="583">
        <f t="shared" si="268"/>
        <v>0</v>
      </c>
      <c r="AR842" s="596"/>
      <c r="AS842" s="102"/>
      <c r="AT842" s="27" t="str">
        <f>IF(('1C TSspéc2'!P$17*FICHE!$C$14&lt;J842),"Forfait limité à "&amp;FICHE!$C$14&amp;"€/jour","")</f>
        <v/>
      </c>
      <c r="AU842" s="592"/>
      <c r="AV842" s="824"/>
      <c r="AW842" s="824"/>
      <c r="AX842" s="824"/>
      <c r="AY842" s="824"/>
      <c r="AZ842" s="824"/>
      <c r="BA842" s="767"/>
      <c r="BB842" s="767"/>
      <c r="BC842" s="767"/>
      <c r="BD842" s="767"/>
      <c r="BE842" s="767"/>
      <c r="BF842" s="767"/>
      <c r="BG842" s="767"/>
      <c r="BH842" s="767"/>
      <c r="BI842" s="767"/>
      <c r="BJ842" s="767"/>
      <c r="BK842" s="767"/>
      <c r="BL842" s="767"/>
      <c r="BM842" s="767"/>
      <c r="BN842" s="767"/>
      <c r="BO842" s="767"/>
      <c r="BP842" s="767"/>
      <c r="BQ842" s="767"/>
      <c r="BR842" s="767"/>
      <c r="BS842" s="767"/>
      <c r="BT842" s="767"/>
      <c r="BU842" s="767"/>
      <c r="BV842" s="767"/>
      <c r="BW842" s="767"/>
      <c r="BX842" s="767"/>
      <c r="BY842" s="767"/>
      <c r="BZ842" s="767"/>
      <c r="CA842" s="767"/>
      <c r="CB842" s="767"/>
      <c r="CC842" s="767"/>
      <c r="CD842" s="767"/>
      <c r="CE842" s="767"/>
      <c r="CF842" s="767"/>
      <c r="CG842" s="767"/>
      <c r="CH842" s="767"/>
      <c r="CI842" s="767"/>
      <c r="CJ842" s="767"/>
      <c r="CK842" s="767"/>
      <c r="CL842" s="767"/>
      <c r="CM842" s="767"/>
      <c r="CN842" s="767"/>
      <c r="CO842" s="767"/>
      <c r="CP842" s="767"/>
      <c r="CQ842" s="767"/>
      <c r="CR842" s="767"/>
      <c r="CS842" s="767"/>
      <c r="CT842" s="767"/>
      <c r="CU842" s="767"/>
      <c r="CV842" s="767"/>
      <c r="CW842" s="767"/>
      <c r="CX842" s="767"/>
      <c r="CY842" s="767"/>
      <c r="CZ842" s="767"/>
      <c r="DA842" s="767"/>
      <c r="DB842" s="767"/>
      <c r="DC842" s="767"/>
      <c r="DD842" s="767"/>
      <c r="DE842" s="767"/>
      <c r="DF842" s="767"/>
      <c r="DG842" s="767"/>
      <c r="DH842" s="767"/>
      <c r="DI842" s="767"/>
      <c r="DJ842" s="767"/>
      <c r="DK842" s="767"/>
      <c r="DL842" s="767"/>
      <c r="DM842" s="767"/>
      <c r="DN842" s="767"/>
      <c r="DO842" s="767"/>
      <c r="DP842" s="767"/>
      <c r="DQ842" s="767"/>
      <c r="DR842" s="767"/>
      <c r="DS842" s="767"/>
      <c r="DT842" s="767"/>
      <c r="DU842" s="767"/>
      <c r="DV842" s="767"/>
      <c r="DW842" s="767"/>
      <c r="DX842" s="767"/>
      <c r="DY842" s="767"/>
      <c r="DZ842" s="767"/>
      <c r="EA842" s="767"/>
      <c r="EB842" s="767"/>
      <c r="EC842" s="767"/>
      <c r="ED842" s="767"/>
      <c r="EE842" s="767"/>
      <c r="EF842" s="767"/>
      <c r="EG842" s="767"/>
      <c r="EH842" s="767"/>
      <c r="EI842" s="767"/>
      <c r="EJ842" s="767"/>
      <c r="EK842" s="767"/>
      <c r="EL842" s="767"/>
      <c r="EM842" s="767"/>
      <c r="EN842" s="767"/>
      <c r="EO842" s="767"/>
      <c r="EP842" s="767"/>
      <c r="EQ842" s="767"/>
      <c r="ER842" s="767"/>
      <c r="ES842" s="767"/>
      <c r="ET842" s="767"/>
      <c r="EU842" s="767"/>
      <c r="EV842" s="767"/>
      <c r="EW842" s="767"/>
      <c r="EX842" s="767"/>
      <c r="EY842" s="767"/>
      <c r="EZ842" s="767"/>
      <c r="FA842" s="767"/>
      <c r="FB842" s="767"/>
      <c r="FC842" s="767"/>
      <c r="FD842" s="767"/>
      <c r="FE842" s="767"/>
      <c r="FF842" s="767"/>
      <c r="FG842" s="767"/>
      <c r="FH842" s="767"/>
      <c r="FI842" s="767"/>
      <c r="FJ842" s="767"/>
      <c r="FK842" s="767"/>
      <c r="FL842" s="767"/>
      <c r="FM842" s="767"/>
      <c r="FN842" s="767"/>
      <c r="FO842" s="767"/>
      <c r="FP842" s="767"/>
      <c r="FQ842" s="767"/>
      <c r="FR842" s="767"/>
      <c r="FS842" s="767"/>
      <c r="FT842" s="767"/>
      <c r="FU842" s="767"/>
      <c r="FV842" s="767"/>
      <c r="FW842" s="767"/>
      <c r="FX842" s="767"/>
      <c r="FY842" s="767"/>
      <c r="FZ842" s="767"/>
      <c r="GA842" s="767"/>
      <c r="GB842" s="767"/>
      <c r="GC842" s="767"/>
      <c r="GD842" s="767"/>
      <c r="GE842" s="767"/>
      <c r="GF842" s="767"/>
      <c r="GG842" s="767"/>
      <c r="GH842" s="767"/>
      <c r="GI842" s="767"/>
      <c r="GJ842" s="767"/>
      <c r="GK842" s="767"/>
      <c r="GL842" s="767"/>
      <c r="GM842" s="767"/>
      <c r="GN842" s="767"/>
      <c r="GO842" s="767"/>
      <c r="GP842" s="767"/>
      <c r="GQ842" s="767"/>
      <c r="GR842" s="767"/>
      <c r="GS842" s="767"/>
      <c r="GT842" s="767"/>
      <c r="GU842" s="767"/>
      <c r="GV842" s="767"/>
      <c r="GW842" s="767"/>
      <c r="GX842" s="767"/>
      <c r="GY842" s="767"/>
      <c r="GZ842" s="767"/>
      <c r="HA842" s="767"/>
      <c r="HB842" s="767"/>
      <c r="HC842" s="767"/>
    </row>
    <row r="843" spans="1:211" s="864" customFormat="1" ht="13.9" customHeight="1">
      <c r="A843" s="307"/>
      <c r="B843" s="351"/>
      <c r="C843" s="971" t="str">
        <f>IF('1C TSspéc2'!Q$17&lt;&gt;0,'1C TSspéc2'!$B$12,"")</f>
        <v/>
      </c>
      <c r="D843" s="972"/>
      <c r="E843" s="973"/>
      <c r="F843" s="93" t="str">
        <f>IF(AND($C843='1C TSspéc2'!$B$12,'1C TSspéc2'!$B$16="spécifiques",'1C TSspéc2'!$Q$17&lt;&gt;""),'1C TSspéc2'!$Q$21,"")</f>
        <v/>
      </c>
      <c r="G843" s="863"/>
      <c r="H843" s="745">
        <v>0.21</v>
      </c>
      <c r="I843" s="747">
        <v>1</v>
      </c>
      <c r="J843" s="312"/>
      <c r="K843" s="680">
        <f t="shared" si="269"/>
        <v>0</v>
      </c>
      <c r="L843" s="556">
        <f>IF(OR('1C TSspéc2'!$B$12="",'1C TSspéc2'!Q$30=0),0,IF(AND('1C TSspéc2'!$B$12&lt;&gt;"",$K$2="Pôle",'1C TSspéc2'!$C$12="OUI"),(('1C TSspéc2'!Q$22+'1C TSspéc2'!Q$23+'1C TSspéc2'!Q$24+'1C TSspéc2'!Q$25+'1C TSspéc2'!Q$29)/'1C TSspéc2'!Q$17),IF(AND('1C TSspéc2'!$B$12&lt;&gt;"",$K$2="Pôle",'1C TSspéc2'!$C$12="NON"),(('1C TSspéc2'!Q$22+'1C TSspéc2'!Q$23+'1C TSspéc2'!Q$24+'1C TSspéc2'!Q$25+'1C TSspéc2'!Q$29)/'1C TSspéc2'!Q$30),IF(AND('1C TSspéc2'!$B$12&lt;&gt;"",$K$2&lt;&gt;"Pôle",'1C TSspéc2'!$C$12="OUI"),(('1C TSspéc2'!Q$22+'1C TSspéc2'!Q$23+'1C TSspéc2'!Q$24+'1C TSspéc2'!Q$25+'1C TSspéc2'!Q$26+'1C TSspéc2'!Q$27+'1C TSspéc2'!Q$28+'1C TSspéc2'!Q$29)/'1C TSspéc2'!Q$17),IF(AND('1C TSspéc2'!$B$12&lt;&gt;"",$K$2&lt;&gt;"Pôle",'1C TSspéc2'!$C$12="NON"),(('1C TSspéc2'!Q$22+'1C TSspéc2'!Q$23+'1C TSspéc2'!Q$24+'1C TSspéc2'!Q$25+'1C TSspéc2'!Q$26+'1C TSspéc2'!Q$27+'1C TSspéc2'!Q$28+'1C TSspéc2'!Q$29)/'1C TSspéc2'!Q$30))))))</f>
        <v>0</v>
      </c>
      <c r="M843" s="556">
        <f>IF(OR('1C TSspéc2'!$B$12="",'1C TSspéc2'!Q$30=0),0,IF(AND('1C TSspéc2'!$B$12&lt;&gt;"",$K$2="Pôle",'1C TSspéc2'!$C$12="OUI"),(('1C TSspéc2'!Q$26+'1C TSspéc2'!Q$27+'1C TSspéc2'!Q$28)/'1C TSspéc2'!Q$17),IF(AND('1C TSspéc2'!$B$12&lt;&gt;"",$K$2="Pôle",'1C TSspéc2'!$C$12="NON"),(('1C TSspéc2'!Q$26+'1C TSspéc2'!Q$27+'1C TSspéc2'!Q$28)/'1C TSspéc2'!Q$30),IF(AND('1C TSspéc2'!$B$12&lt;&gt;"",$K$2&lt;&gt;"Pôle"),0))))</f>
        <v>0</v>
      </c>
      <c r="N843" s="557">
        <f>IF(AND('1C TSspéc2'!$B$12&lt;&gt;0,'1C TSspéc2'!$Q$30&lt;&gt;0),L843+M843,0)</f>
        <v>0</v>
      </c>
      <c r="O843" s="893" t="str">
        <f>IF(AND('1C TSspéc2'!$Q$17&lt;&gt;0,'1C TSspéc2'!$C$12="OUI"),'1C TSspéc2'!$Q$35/'1C TSspéc2'!$Q$17,"")</f>
        <v/>
      </c>
      <c r="P843" s="543" t="str">
        <f>IF(AND('1C TSspéc2'!$Q$17&lt;&gt;0,'1C TSspéc2'!$C$12="OUI"),'1C TSspéc2'!$Q$36/'1C TSspéc2'!$Q$17,"")</f>
        <v/>
      </c>
      <c r="Q843" s="543" t="str">
        <f>IF(AND('1C TSspéc2'!$Q$17&lt;&gt;0,'1C TSspéc2'!$C$12="OUI"),'1C TSspéc2'!$Q$37/'1C TSspéc2'!$Q$17,"")</f>
        <v/>
      </c>
      <c r="R843" s="543" t="str">
        <f>IF(AND('1C TSspéc2'!$Q$17&lt;&gt;0,'1C TSspéc2'!$C$12="OUI"),'1C TSspéc2'!$Q$38/'1C TSspéc2'!$Q$17,"")</f>
        <v/>
      </c>
      <c r="S843" s="543" t="str">
        <f>IF(AND('1C TSspéc2'!$Q$17&lt;&gt;0,'1C TSspéc2'!$C$12="OUI"),'1C TSspéc2'!$Q$39/'1C TSspéc2'!$Q$17,"")</f>
        <v/>
      </c>
      <c r="T843" s="543" t="str">
        <f>IF(AND('1C TSspéc2'!$Q$17&lt;&gt;0,'1C TSspéc2'!$C$12="OUI"),'1C TSspéc2'!$Q$40/'1C TSspéc2'!$Q$17,"")</f>
        <v/>
      </c>
      <c r="U843" s="543" t="str">
        <f>IF(AND('1C TSspéc2'!$Q$17&lt;&gt;0,'1C TSspéc2'!$C$12="OUI"),'1C TSspéc2'!$Q$41/'1C TSspéc2'!$Q$17,"")</f>
        <v/>
      </c>
      <c r="V843" s="543" t="str">
        <f>IF(AND('1C TSspéc2'!$Q$17&lt;&gt;0,'1C TSspéc2'!$C$12="OUI"),'1C TSspéc2'!$Q$42/'1C TSspéc2'!$Q$17,"")</f>
        <v/>
      </c>
      <c r="W843" s="543" t="str">
        <f>IF(AND('1C TSspéc2'!$Q$17&lt;&gt;0,'1C TSspéc2'!$C$12="OUI"),'1C TSspéc2'!$Q$43/'1C TSspéc2'!$Q$17,"")</f>
        <v/>
      </c>
      <c r="X843" s="543" t="str">
        <f>IF(AND('1C TSspéc2'!$Q$17&lt;&gt;0,'1C TSspéc2'!$C$12="OUI"),'1C TSspéc2'!$Q$44/'1C TSspéc2'!$Q$17,"")</f>
        <v/>
      </c>
      <c r="Y843" s="543" t="str">
        <f>IF(AND('1C TSspéc2'!$Q$17&lt;&gt;0,'1C TSspéc2'!$C$12="OUI"),'1C TSspéc2'!$Q$45/'1C TSspéc2'!$Q$17,"")</f>
        <v/>
      </c>
      <c r="Z843" s="543" t="str">
        <f>IF(AND('1C TSspéc2'!$Q$17&lt;&gt;0,'1C TSspéc2'!$C$12="OUI"),'1C TSspéc2'!$Q$46/'1C TSspéc2'!$Q$17,"")</f>
        <v/>
      </c>
      <c r="AA843" s="543" t="str">
        <f>IF(AND('1C TSspéc2'!$Q$17&lt;&gt;0,'1C TSspéc2'!$C$12="OUI"),'1C TSspéc2'!$Q$47/'1C TSspéc2'!$Q$17,"")</f>
        <v/>
      </c>
      <c r="AB843" s="543" t="str">
        <f>IF(AND('1C TSspéc2'!$Q$17&lt;&gt;0,'1C TSspéc2'!$C$12="OUI"),'1C TSspéc2'!$Q$48/'1C TSspéc2'!$Q$17,"")</f>
        <v/>
      </c>
      <c r="AC843" s="543" t="str">
        <f>IF(AND('1C TSspéc2'!$Q$17&lt;&gt;0,'1C TSspéc2'!$C$12="OUI"),'1C TSspéc2'!$Q$49/'1C TSspéc2'!$Q$17,"")</f>
        <v/>
      </c>
      <c r="AD843" s="543" t="str">
        <f>IF(AND('1C TSspéc2'!$Q$17&lt;&gt;0,'1C TSspéc2'!$C$12="OUI"),'1C TSspéc2'!$Q$50/'1C TSspéc2'!$Q$17,"")</f>
        <v/>
      </c>
      <c r="AE843" s="543" t="str">
        <f>IF(AND('1C TSspéc2'!$Q$17&lt;&gt;0,'1C TSspéc2'!$C$12="OUI"),'1C TSspéc2'!$Q$51/'1C TSspéc2'!$Q$17,"")</f>
        <v/>
      </c>
      <c r="AF843" s="543" t="str">
        <f>IF(AND('1C TSspéc2'!$Q$17&lt;&gt;0,'1C TSspéc2'!$C$12="OUI"),'1C TSspéc2'!$Q$52/'1C TSspéc2'!$Q$17,"")</f>
        <v/>
      </c>
      <c r="AG843" s="543" t="str">
        <f>IF(AND('1C TSspéc2'!$Q$17&lt;&gt;0,'1C TSspéc2'!$C$12="OUI"),'1C TSspéc2'!$Q$53/'1C TSspéc2'!$Q$17,"")</f>
        <v/>
      </c>
      <c r="AH843" s="543" t="str">
        <f>IF(AND('1C TSspéc2'!$Q$17&lt;&gt;0,'1C TSspéc2'!$C$12="OUI"),'1C TSspéc2'!$Q$54/'1C TSspéc2'!$Q$17,"")</f>
        <v/>
      </c>
      <c r="AI843" s="543" t="str">
        <f>IF(AND('1C TSspéc2'!$Q$17&lt;&gt;0,'1C TSspéc2'!$C$12="OUI"),'1C TSspéc2'!$Q$55/'1C TSspéc2'!$Q$17,"")</f>
        <v/>
      </c>
      <c r="AJ843" s="543" t="str">
        <f>IF(AND('1C TSspéc2'!$Q$17&lt;&gt;0,'1C TSspéc2'!$C$12="OUI"),'1C TSspéc2'!$Q$56/'1C TSspéc2'!$Q$17,"")</f>
        <v/>
      </c>
      <c r="AK843" s="543" t="str">
        <f>IF(AND('1C TSspéc2'!$Q$17&lt;&gt;0,'1C TSspéc2'!$C$12="OUI"),'1C TSspéc2'!$Q$57/'1C TSspéc2'!$Q$17,"")</f>
        <v/>
      </c>
      <c r="AL843" s="72">
        <f>IF(AND('1C TSspéc2'!$Q$17&lt;&gt;0,'1C TSspéc2'!$C$12="OUI"),N843+AK843,N843)</f>
        <v>0</v>
      </c>
      <c r="AM843" s="417">
        <f t="shared" si="266"/>
        <v>0</v>
      </c>
      <c r="AN843" s="417">
        <f t="shared" si="267"/>
        <v>0</v>
      </c>
      <c r="AO843" s="418" t="str">
        <f>IF(AND('1C TSspéc2'!$Q$17&lt;&gt;0,'1C TSspéc2'!$Q$30&lt;&gt;0),AM843+AN843,"")</f>
        <v/>
      </c>
      <c r="AP843" s="573" t="str">
        <f>IF(AND('1C TSspéc2'!$Q$17&lt;&gt;0,'1C TSspéc2'!$Q$30&lt;&gt;0),AM843-AR843,"")</f>
        <v/>
      </c>
      <c r="AQ843" s="583">
        <f t="shared" si="268"/>
        <v>0</v>
      </c>
      <c r="AR843" s="596"/>
      <c r="AS843" s="102"/>
      <c r="AT843" s="27" t="str">
        <f>IF(('1C TSspéc2'!Q$17*FICHE!$C$14&lt;J843),"Forfait limité à "&amp;FICHE!$C$14&amp;"€/jour","")</f>
        <v/>
      </c>
      <c r="AU843" s="592"/>
      <c r="AV843" s="824"/>
      <c r="AW843" s="824"/>
      <c r="AX843" s="824"/>
      <c r="AY843" s="824"/>
      <c r="AZ843" s="824"/>
      <c r="BA843" s="767"/>
      <c r="BB843" s="767"/>
      <c r="BC843" s="767"/>
      <c r="BD843" s="767"/>
      <c r="BE843" s="767"/>
      <c r="BF843" s="767"/>
      <c r="BG843" s="767"/>
      <c r="BH843" s="767"/>
      <c r="BI843" s="767"/>
      <c r="BJ843" s="767"/>
      <c r="BK843" s="767"/>
      <c r="BL843" s="767"/>
      <c r="BM843" s="767"/>
      <c r="BN843" s="767"/>
      <c r="BO843" s="767"/>
      <c r="BP843" s="767"/>
      <c r="BQ843" s="767"/>
      <c r="BR843" s="767"/>
      <c r="BS843" s="767"/>
      <c r="BT843" s="767"/>
      <c r="BU843" s="767"/>
      <c r="BV843" s="767"/>
      <c r="BW843" s="767"/>
      <c r="BX843" s="767"/>
      <c r="BY843" s="767"/>
      <c r="BZ843" s="767"/>
      <c r="CA843" s="767"/>
      <c r="CB843" s="767"/>
      <c r="CC843" s="767"/>
      <c r="CD843" s="767"/>
      <c r="CE843" s="767"/>
      <c r="CF843" s="767"/>
      <c r="CG843" s="767"/>
      <c r="CH843" s="767"/>
      <c r="CI843" s="767"/>
      <c r="CJ843" s="767"/>
      <c r="CK843" s="767"/>
      <c r="CL843" s="767"/>
      <c r="CM843" s="767"/>
      <c r="CN843" s="767"/>
      <c r="CO843" s="767"/>
      <c r="CP843" s="767"/>
      <c r="CQ843" s="767"/>
      <c r="CR843" s="767"/>
      <c r="CS843" s="767"/>
      <c r="CT843" s="767"/>
      <c r="CU843" s="767"/>
      <c r="CV843" s="767"/>
      <c r="CW843" s="767"/>
      <c r="CX843" s="767"/>
      <c r="CY843" s="767"/>
      <c r="CZ843" s="767"/>
      <c r="DA843" s="767"/>
      <c r="DB843" s="767"/>
      <c r="DC843" s="767"/>
      <c r="DD843" s="767"/>
      <c r="DE843" s="767"/>
      <c r="DF843" s="767"/>
      <c r="DG843" s="767"/>
      <c r="DH843" s="767"/>
      <c r="DI843" s="767"/>
      <c r="DJ843" s="767"/>
      <c r="DK843" s="767"/>
      <c r="DL843" s="767"/>
      <c r="DM843" s="767"/>
      <c r="DN843" s="767"/>
      <c r="DO843" s="767"/>
      <c r="DP843" s="767"/>
      <c r="DQ843" s="767"/>
      <c r="DR843" s="767"/>
      <c r="DS843" s="767"/>
      <c r="DT843" s="767"/>
      <c r="DU843" s="767"/>
      <c r="DV843" s="767"/>
      <c r="DW843" s="767"/>
      <c r="DX843" s="767"/>
      <c r="DY843" s="767"/>
      <c r="DZ843" s="767"/>
      <c r="EA843" s="767"/>
      <c r="EB843" s="767"/>
      <c r="EC843" s="767"/>
      <c r="ED843" s="767"/>
      <c r="EE843" s="767"/>
      <c r="EF843" s="767"/>
      <c r="EG843" s="767"/>
      <c r="EH843" s="767"/>
      <c r="EI843" s="767"/>
      <c r="EJ843" s="767"/>
      <c r="EK843" s="767"/>
      <c r="EL843" s="767"/>
      <c r="EM843" s="767"/>
      <c r="EN843" s="767"/>
      <c r="EO843" s="767"/>
      <c r="EP843" s="767"/>
      <c r="EQ843" s="767"/>
      <c r="ER843" s="767"/>
      <c r="ES843" s="767"/>
      <c r="ET843" s="767"/>
      <c r="EU843" s="767"/>
      <c r="EV843" s="767"/>
      <c r="EW843" s="767"/>
      <c r="EX843" s="767"/>
      <c r="EY843" s="767"/>
      <c r="EZ843" s="767"/>
      <c r="FA843" s="767"/>
      <c r="FB843" s="767"/>
      <c r="FC843" s="767"/>
      <c r="FD843" s="767"/>
      <c r="FE843" s="767"/>
      <c r="FF843" s="767"/>
      <c r="FG843" s="767"/>
      <c r="FH843" s="767"/>
      <c r="FI843" s="767"/>
      <c r="FJ843" s="767"/>
      <c r="FK843" s="767"/>
      <c r="FL843" s="767"/>
      <c r="FM843" s="767"/>
      <c r="FN843" s="767"/>
      <c r="FO843" s="767"/>
      <c r="FP843" s="767"/>
      <c r="FQ843" s="767"/>
      <c r="FR843" s="767"/>
      <c r="FS843" s="767"/>
      <c r="FT843" s="767"/>
      <c r="FU843" s="767"/>
      <c r="FV843" s="767"/>
      <c r="FW843" s="767"/>
      <c r="FX843" s="767"/>
      <c r="FY843" s="767"/>
      <c r="FZ843" s="767"/>
      <c r="GA843" s="767"/>
      <c r="GB843" s="767"/>
      <c r="GC843" s="767"/>
      <c r="GD843" s="767"/>
      <c r="GE843" s="767"/>
      <c r="GF843" s="767"/>
      <c r="GG843" s="767"/>
      <c r="GH843" s="767"/>
      <c r="GI843" s="767"/>
      <c r="GJ843" s="767"/>
      <c r="GK843" s="767"/>
      <c r="GL843" s="767"/>
      <c r="GM843" s="767"/>
      <c r="GN843" s="767"/>
      <c r="GO843" s="767"/>
      <c r="GP843" s="767"/>
      <c r="GQ843" s="767"/>
      <c r="GR843" s="767"/>
      <c r="GS843" s="767"/>
      <c r="GT843" s="767"/>
      <c r="GU843" s="767"/>
      <c r="GV843" s="767"/>
      <c r="GW843" s="767"/>
      <c r="GX843" s="767"/>
      <c r="GY843" s="767"/>
      <c r="GZ843" s="767"/>
      <c r="HA843" s="767"/>
      <c r="HB843" s="767"/>
      <c r="HC843" s="767"/>
    </row>
    <row r="844" spans="1:211" s="864" customFormat="1" ht="13.9" customHeight="1">
      <c r="A844" s="307"/>
      <c r="B844" s="351"/>
      <c r="C844" s="971" t="str">
        <f>IF('1C TSspéc2'!R$17&lt;&gt;0,'1C TSspéc2'!$B$12,"")</f>
        <v/>
      </c>
      <c r="D844" s="972"/>
      <c r="E844" s="973"/>
      <c r="F844" s="93" t="str">
        <f>IF(AND($C844='1C TSspéc2'!$B$12,'1C TSspéc2'!$B$16="spécifiques",'1C TSspéc2'!$R$17&lt;&gt;""),'1C TSspéc2'!$R$21,"")</f>
        <v/>
      </c>
      <c r="G844" s="863"/>
      <c r="H844" s="745">
        <v>0.21</v>
      </c>
      <c r="I844" s="747">
        <v>1</v>
      </c>
      <c r="J844" s="312"/>
      <c r="K844" s="680">
        <f t="shared" si="269"/>
        <v>0</v>
      </c>
      <c r="L844" s="556">
        <f>IF(OR('1C TSspéc2'!$B$12="",'1C TSspéc2'!R$30=0),0,IF(AND('1C TSspéc2'!$B$12&lt;&gt;"",$K$2="Pôle",'1C TSspéc2'!$C$12="OUI"),(('1C TSspéc2'!R$22+'1C TSspéc2'!R$23+'1C TSspéc2'!R$24+'1C TSspéc2'!R$25+'1C TSspéc2'!R$29)/'1C TSspéc2'!R$17),IF(AND('1C TSspéc2'!$B$12&lt;&gt;"",$K$2="Pôle",'1C TSspéc2'!$C$12="NON"),(('1C TSspéc2'!R$22+'1C TSspéc2'!R$23+'1C TSspéc2'!R$24+'1C TSspéc2'!R$25+'1C TSspéc2'!R$29)/'1C TSspéc2'!R$30),IF(AND('1C TSspéc2'!$B$12&lt;&gt;"",$K$2&lt;&gt;"Pôle",'1C TSspéc2'!$C$12="OUI"),(('1C TSspéc2'!R$22+'1C TSspéc2'!R$23+'1C TSspéc2'!R$24+'1C TSspéc2'!R$25+'1C TSspéc2'!R$26+'1C TSspéc2'!R$27+'1C TSspéc2'!R$28+'1C TSspéc2'!R$29)/'1C TSspéc2'!R$17),IF(AND('1C TSspéc2'!$B$12&lt;&gt;"",$K$2&lt;&gt;"Pôle",'1C TSspéc2'!$C$12="NON"),(('1C TSspéc2'!R$22+'1C TSspéc2'!R$23+'1C TSspéc2'!R$24+'1C TSspéc2'!R$25+'1C TSspéc2'!R$26+'1C TSspéc2'!R$27+'1C TSspéc2'!R$28+'1C TSspéc2'!R$29)/'1C TSspéc2'!R$30))))))</f>
        <v>0</v>
      </c>
      <c r="M844" s="556">
        <f>IF(OR('1C TSspéc2'!$B$12="",'1C TSspéc2'!R$30=0),0,IF(AND('1C TSspéc2'!$B$12&lt;&gt;"",$K$2="Pôle",'1C TSspéc2'!$C$12="OUI"),(('1C TSspéc2'!R$26+'1C TSspéc2'!R$27+'1C TSspéc2'!R$28)/'1C TSspéc2'!R$17),IF(AND('1C TSspéc2'!$B$12&lt;&gt;"",$K$2="Pôle",'1C TSspéc2'!$C$12="NON"),(('1C TSspéc2'!R$26+'1C TSspéc2'!R$27+'1C TSspéc2'!R$28)/'1C TSspéc2'!R$30),IF(AND('1C TSspéc2'!$B$12&lt;&gt;"",$K$2&lt;&gt;"Pôle"),0))))</f>
        <v>0</v>
      </c>
      <c r="N844" s="557">
        <f>IF(AND('1C TSspéc2'!$B$12&lt;&gt;0,'1C TSspéc2'!$R$30&lt;&gt;0),L844+M844,0)</f>
        <v>0</v>
      </c>
      <c r="O844" s="893" t="str">
        <f>IF(AND('1C TSspéc2'!$R$17&lt;&gt;0,'1C TSspéc2'!$C$12="OUI"),'1C TSspéc2'!$R$35/'1C TSspéc2'!$R$17,"")</f>
        <v/>
      </c>
      <c r="P844" s="543" t="str">
        <f>IF(AND('1C TSspéc2'!$R$17&lt;&gt;0,'1C TSspéc2'!$C$12="OUI"),'1C TSspéc2'!$R$36/'1C TSspéc2'!$R$17,"")</f>
        <v/>
      </c>
      <c r="Q844" s="543" t="str">
        <f>IF(AND('1C TSspéc2'!$R$17&lt;&gt;0,'1C TSspéc2'!$C$12="OUI"),'1C TSspéc2'!$R$37/'1C TSspéc2'!$R$17,"")</f>
        <v/>
      </c>
      <c r="R844" s="543" t="str">
        <f>IF(AND('1C TSspéc2'!$R$17&lt;&gt;0,'1C TSspéc2'!$C$12="OUI"),'1C TSspéc2'!$R$38/'1C TSspéc2'!$R$17,"")</f>
        <v/>
      </c>
      <c r="S844" s="543" t="str">
        <f>IF(AND('1C TSspéc2'!$R$17&lt;&gt;0,'1C TSspéc2'!$C$12="OUI"),'1C TSspéc2'!$R$39/'1C TSspéc2'!$R$17,"")</f>
        <v/>
      </c>
      <c r="T844" s="543" t="str">
        <f>IF(AND('1C TSspéc2'!$R$17&lt;&gt;0,'1C TSspéc2'!$C$12="OUI"),'1C TSspéc2'!$R$40/'1C TSspéc2'!$R$17,"")</f>
        <v/>
      </c>
      <c r="U844" s="543" t="str">
        <f>IF(AND('1C TSspéc2'!$R$17&lt;&gt;0,'1C TSspéc2'!$C$12="OUI"),'1C TSspéc2'!$R$41/'1C TSspéc2'!$R$17,"")</f>
        <v/>
      </c>
      <c r="V844" s="543" t="str">
        <f>IF(AND('1C TSspéc2'!$R$17&lt;&gt;0,'1C TSspéc2'!$C$12="OUI"),'1C TSspéc2'!$R$42/'1C TSspéc2'!$R$17,"")</f>
        <v/>
      </c>
      <c r="W844" s="543" t="str">
        <f>IF(AND('1C TSspéc2'!$R$17&lt;&gt;0,'1C TSspéc2'!$C$12="OUI"),'1C TSspéc2'!$R$43/'1C TSspéc2'!$R$17,"")</f>
        <v/>
      </c>
      <c r="X844" s="543" t="str">
        <f>IF(AND('1C TSspéc2'!$R$17&lt;&gt;0,'1C TSspéc2'!$C$12="OUI"),'1C TSspéc2'!$R$44/'1C TSspéc2'!$R$17,"")</f>
        <v/>
      </c>
      <c r="Y844" s="543" t="str">
        <f>IF(AND('1C TSspéc2'!$R$17&lt;&gt;0,'1C TSspéc2'!$C$12="OUI"),'1C TSspéc2'!$R$45/'1C TSspéc2'!$R$17,"")</f>
        <v/>
      </c>
      <c r="Z844" s="543" t="str">
        <f>IF(AND('1C TSspéc2'!$R$17&lt;&gt;0,'1C TSspéc2'!$C$12="OUI"),'1C TSspéc2'!$R$46/'1C TSspéc2'!$R$17,"")</f>
        <v/>
      </c>
      <c r="AA844" s="543" t="str">
        <f>IF(AND('1C TSspéc2'!$R$17&lt;&gt;0,'1C TSspéc2'!$C$12="OUI"),'1C TSspéc2'!$R$47/'1C TSspéc2'!$R$17,"")</f>
        <v/>
      </c>
      <c r="AB844" s="543" t="str">
        <f>IF(AND('1C TSspéc2'!$R$17&lt;&gt;0,'1C TSspéc2'!$C$12="OUI"),'1C TSspéc2'!$R$48/'1C TSspéc2'!$R$17,"")</f>
        <v/>
      </c>
      <c r="AC844" s="543" t="str">
        <f>IF(AND('1C TSspéc2'!$R$17&lt;&gt;0,'1C TSspéc2'!$C$12="OUI"),'1C TSspéc2'!$R$49/'1C TSspéc2'!$R$17,"")</f>
        <v/>
      </c>
      <c r="AD844" s="543" t="str">
        <f>IF(AND('1C TSspéc2'!$R$17&lt;&gt;0,'1C TSspéc2'!$C$12="OUI"),'1C TSspéc2'!$R$50/'1C TSspéc2'!$R$17,"")</f>
        <v/>
      </c>
      <c r="AE844" s="543" t="str">
        <f>IF(AND('1C TSspéc2'!$R$17&lt;&gt;0,'1C TSspéc2'!$C$12="OUI"),'1C TSspéc2'!$R$51/'1C TSspéc2'!$R$17,"")</f>
        <v/>
      </c>
      <c r="AF844" s="543" t="str">
        <f>IF(AND('1C TSspéc2'!$R$17&lt;&gt;0,'1C TSspéc2'!$C$12="OUI"),'1C TSspéc2'!$R$52/'1C TSspéc2'!$R$17,"")</f>
        <v/>
      </c>
      <c r="AG844" s="543" t="str">
        <f>IF(AND('1C TSspéc2'!$R$17&lt;&gt;0,'1C TSspéc2'!$C$12="OUI"),'1C TSspéc2'!$R$53/'1C TSspéc2'!$R$17,"")</f>
        <v/>
      </c>
      <c r="AH844" s="543" t="str">
        <f>IF(AND('1C TSspéc2'!$R$17&lt;&gt;0,'1C TSspéc2'!$C$12="OUI"),'1C TSspéc2'!$R$54/'1C TSspéc2'!$R$17,"")</f>
        <v/>
      </c>
      <c r="AI844" s="543" t="str">
        <f>IF(AND('1C TSspéc2'!$R$17&lt;&gt;0,'1C TSspéc2'!$C$12="OUI"),'1C TSspéc2'!$R$55/'1C TSspéc2'!$R$17,"")</f>
        <v/>
      </c>
      <c r="AJ844" s="543" t="str">
        <f>IF(AND('1C TSspéc2'!$R$17&lt;&gt;0,'1C TSspéc2'!$C$12="OUI"),'1C TSspéc2'!$R$56/'1C TSspéc2'!$R$17,"")</f>
        <v/>
      </c>
      <c r="AK844" s="543" t="str">
        <f>IF(AND('1C TSspéc2'!$R$17&lt;&gt;0,'1C TSspéc2'!$C$12="OUI"),'1C TSspéc2'!$R$57/'1C TSspéc2'!$R$17,"")</f>
        <v/>
      </c>
      <c r="AL844" s="72">
        <f>IF(AND('1C TSspéc2'!$R$17&lt;&gt;0,'1C TSspéc2'!$C$12="OUI"),N844+AK844,N844)</f>
        <v>0</v>
      </c>
      <c r="AM844" s="417">
        <f t="shared" si="266"/>
        <v>0</v>
      </c>
      <c r="AN844" s="417">
        <f t="shared" si="267"/>
        <v>0</v>
      </c>
      <c r="AO844" s="418" t="str">
        <f>IF(AND('1C TSspéc2'!$R$17&lt;&gt;0,'1C TSspéc2'!$R$30&lt;&gt;0),AM844+AN844,"")</f>
        <v/>
      </c>
      <c r="AP844" s="573" t="str">
        <f>IF(AND('1C TSspéc2'!$R$17&lt;&gt;0,'1C TSspéc2'!$R$30&lt;&gt;0),AM844-AR844,"")</f>
        <v/>
      </c>
      <c r="AQ844" s="583">
        <f t="shared" si="268"/>
        <v>0</v>
      </c>
      <c r="AR844" s="596"/>
      <c r="AS844" s="102"/>
      <c r="AT844" s="27" t="str">
        <f>IF(('1C TSspéc2'!R$17*FICHE!$C$14&lt;J844),"Forfait limité à "&amp;FICHE!$C$14&amp;"€/jour","")</f>
        <v/>
      </c>
      <c r="AU844" s="592"/>
      <c r="AV844" s="824"/>
      <c r="AW844" s="824"/>
      <c r="AX844" s="824"/>
      <c r="AY844" s="824"/>
      <c r="AZ844" s="824"/>
      <c r="BA844" s="767"/>
      <c r="BB844" s="767"/>
      <c r="BC844" s="767"/>
      <c r="BD844" s="767"/>
      <c r="BE844" s="767"/>
      <c r="BF844" s="767"/>
      <c r="BG844" s="767"/>
      <c r="BH844" s="767"/>
      <c r="BI844" s="767"/>
      <c r="BJ844" s="767"/>
      <c r="BK844" s="767"/>
      <c r="BL844" s="767"/>
      <c r="BM844" s="767"/>
      <c r="BN844" s="767"/>
      <c r="BO844" s="767"/>
      <c r="BP844" s="767"/>
      <c r="BQ844" s="767"/>
      <c r="BR844" s="767"/>
      <c r="BS844" s="767"/>
      <c r="BT844" s="767"/>
      <c r="BU844" s="767"/>
      <c r="BV844" s="767"/>
      <c r="BW844" s="767"/>
      <c r="BX844" s="767"/>
      <c r="BY844" s="767"/>
      <c r="BZ844" s="767"/>
      <c r="CA844" s="767"/>
      <c r="CB844" s="767"/>
      <c r="CC844" s="767"/>
      <c r="CD844" s="767"/>
      <c r="CE844" s="767"/>
      <c r="CF844" s="767"/>
      <c r="CG844" s="767"/>
      <c r="CH844" s="767"/>
      <c r="CI844" s="767"/>
      <c r="CJ844" s="767"/>
      <c r="CK844" s="767"/>
      <c r="CL844" s="767"/>
      <c r="CM844" s="767"/>
      <c r="CN844" s="767"/>
      <c r="CO844" s="767"/>
      <c r="CP844" s="767"/>
      <c r="CQ844" s="767"/>
      <c r="CR844" s="767"/>
      <c r="CS844" s="767"/>
      <c r="CT844" s="767"/>
      <c r="CU844" s="767"/>
      <c r="CV844" s="767"/>
      <c r="CW844" s="767"/>
      <c r="CX844" s="767"/>
      <c r="CY844" s="767"/>
      <c r="CZ844" s="767"/>
      <c r="DA844" s="767"/>
      <c r="DB844" s="767"/>
      <c r="DC844" s="767"/>
      <c r="DD844" s="767"/>
      <c r="DE844" s="767"/>
      <c r="DF844" s="767"/>
      <c r="DG844" s="767"/>
      <c r="DH844" s="767"/>
      <c r="DI844" s="767"/>
      <c r="DJ844" s="767"/>
      <c r="DK844" s="767"/>
      <c r="DL844" s="767"/>
      <c r="DM844" s="767"/>
      <c r="DN844" s="767"/>
      <c r="DO844" s="767"/>
      <c r="DP844" s="767"/>
      <c r="DQ844" s="767"/>
      <c r="DR844" s="767"/>
      <c r="DS844" s="767"/>
      <c r="DT844" s="767"/>
      <c r="DU844" s="767"/>
      <c r="DV844" s="767"/>
      <c r="DW844" s="767"/>
      <c r="DX844" s="767"/>
      <c r="DY844" s="767"/>
      <c r="DZ844" s="767"/>
      <c r="EA844" s="767"/>
      <c r="EB844" s="767"/>
      <c r="EC844" s="767"/>
      <c r="ED844" s="767"/>
      <c r="EE844" s="767"/>
      <c r="EF844" s="767"/>
      <c r="EG844" s="767"/>
      <c r="EH844" s="767"/>
      <c r="EI844" s="767"/>
      <c r="EJ844" s="767"/>
      <c r="EK844" s="767"/>
      <c r="EL844" s="767"/>
      <c r="EM844" s="767"/>
      <c r="EN844" s="767"/>
      <c r="EO844" s="767"/>
      <c r="EP844" s="767"/>
      <c r="EQ844" s="767"/>
      <c r="ER844" s="767"/>
      <c r="ES844" s="767"/>
      <c r="ET844" s="767"/>
      <c r="EU844" s="767"/>
      <c r="EV844" s="767"/>
      <c r="EW844" s="767"/>
      <c r="EX844" s="767"/>
      <c r="EY844" s="767"/>
      <c r="EZ844" s="767"/>
      <c r="FA844" s="767"/>
      <c r="FB844" s="767"/>
      <c r="FC844" s="767"/>
      <c r="FD844" s="767"/>
      <c r="FE844" s="767"/>
      <c r="FF844" s="767"/>
      <c r="FG844" s="767"/>
      <c r="FH844" s="767"/>
      <c r="FI844" s="767"/>
      <c r="FJ844" s="767"/>
      <c r="FK844" s="767"/>
      <c r="FL844" s="767"/>
      <c r="FM844" s="767"/>
      <c r="FN844" s="767"/>
      <c r="FO844" s="767"/>
      <c r="FP844" s="767"/>
      <c r="FQ844" s="767"/>
      <c r="FR844" s="767"/>
      <c r="FS844" s="767"/>
      <c r="FT844" s="767"/>
      <c r="FU844" s="767"/>
      <c r="FV844" s="767"/>
      <c r="FW844" s="767"/>
      <c r="FX844" s="767"/>
      <c r="FY844" s="767"/>
      <c r="FZ844" s="767"/>
      <c r="GA844" s="767"/>
      <c r="GB844" s="767"/>
      <c r="GC844" s="767"/>
      <c r="GD844" s="767"/>
      <c r="GE844" s="767"/>
      <c r="GF844" s="767"/>
      <c r="GG844" s="767"/>
      <c r="GH844" s="767"/>
      <c r="GI844" s="767"/>
      <c r="GJ844" s="767"/>
      <c r="GK844" s="767"/>
      <c r="GL844" s="767"/>
      <c r="GM844" s="767"/>
      <c r="GN844" s="767"/>
      <c r="GO844" s="767"/>
      <c r="GP844" s="767"/>
      <c r="GQ844" s="767"/>
      <c r="GR844" s="767"/>
      <c r="GS844" s="767"/>
      <c r="GT844" s="767"/>
      <c r="GU844" s="767"/>
      <c r="GV844" s="767"/>
      <c r="GW844" s="767"/>
      <c r="GX844" s="767"/>
      <c r="GY844" s="767"/>
      <c r="GZ844" s="767"/>
      <c r="HA844" s="767"/>
      <c r="HB844" s="767"/>
      <c r="HC844" s="767"/>
    </row>
    <row r="845" spans="1:211" s="864" customFormat="1" ht="13.9" customHeight="1">
      <c r="A845" s="307"/>
      <c r="B845" s="351"/>
      <c r="C845" s="971" t="str">
        <f>IF('1C TSspéc2'!S$17&lt;&gt;0,'1C TSspéc2'!$B$12,"")</f>
        <v/>
      </c>
      <c r="D845" s="972"/>
      <c r="E845" s="973"/>
      <c r="F845" s="93" t="str">
        <f>IF(AND($C845='1C TSspéc2'!$B$12,'1C TSspéc2'!$B$16="spécifiques",'1C TSspéc2'!$S$17&lt;&gt;""),'1C TSspéc2'!$S$21,"")</f>
        <v/>
      </c>
      <c r="G845" s="863"/>
      <c r="H845" s="745">
        <v>0.21</v>
      </c>
      <c r="I845" s="747">
        <v>1</v>
      </c>
      <c r="J845" s="312"/>
      <c r="K845" s="680">
        <f t="shared" si="269"/>
        <v>0</v>
      </c>
      <c r="L845" s="556">
        <f>IF(OR('1C TSspéc2'!$B$12="",'1C TSspéc2'!S$30=0),0,IF(AND('1C TSspéc2'!$B$12&lt;&gt;"",$K$2="Pôle",'1C TSspéc2'!$C$12="OUI"),(('1C TSspéc2'!S$22+'1C TSspéc2'!S$23+'1C TSspéc2'!S$24+'1C TSspéc2'!S$25+'1C TSspéc2'!S$29)/'1C TSspéc2'!S$17),IF(AND('1C TSspéc2'!$B$12&lt;&gt;"",$K$2="Pôle",'1C TSspéc2'!$C$12="NON"),(('1C TSspéc2'!S$22+'1C TSspéc2'!S$23+'1C TSspéc2'!S$24+'1C TSspéc2'!S$25+'1C TSspéc2'!S$29)/'1C TSspéc2'!S$30),IF(AND('1C TSspéc2'!$B$12&lt;&gt;"",$K$2&lt;&gt;"Pôle",'1C TSspéc2'!$C$12="OUI"),(('1C TSspéc2'!S$22+'1C TSspéc2'!S$23+'1C TSspéc2'!S$24+'1C TSspéc2'!S$25+'1C TSspéc2'!S$26+'1C TSspéc2'!S$27+'1C TSspéc2'!S$28+'1C TSspéc2'!S$29)/'1C TSspéc2'!S$17),IF(AND('1C TSspéc2'!$B$12&lt;&gt;"",$K$2&lt;&gt;"Pôle",'1C TSspéc2'!$C$12="NON"),(('1C TSspéc2'!S$22+'1C TSspéc2'!S$23+'1C TSspéc2'!S$24+'1C TSspéc2'!S$25+'1C TSspéc2'!S$26+'1C TSspéc2'!S$27+'1C TSspéc2'!S$28+'1C TSspéc2'!S$29)/'1C TSspéc2'!S$30))))))</f>
        <v>0</v>
      </c>
      <c r="M845" s="556">
        <f>IF(OR('1C TSspéc2'!$B$12="",'1C TSspéc2'!S$30=0),0,IF(AND('1C TSspéc2'!$B$12&lt;&gt;"",$K$2="Pôle",'1C TSspéc2'!$C$12="OUI"),(('1C TSspéc2'!S$26+'1C TSspéc2'!S$27+'1C TSspéc2'!S$28)/'1C TSspéc2'!S$17),IF(AND('1C TSspéc2'!$B$12&lt;&gt;"",$K$2="Pôle",'1C TSspéc2'!$C$12="NON"),(('1C TSspéc2'!S$26+'1C TSspéc2'!S$27+'1C TSspéc2'!S$28)/'1C TSspéc2'!S$30),IF(AND('1C TSspéc2'!$B$12&lt;&gt;"",$K$2&lt;&gt;"Pôle"),0))))</f>
        <v>0</v>
      </c>
      <c r="N845" s="557">
        <f>IF(AND('1C TSspéc2'!$B$12&lt;&gt;0,'1C TSspéc2'!$S$30&lt;&gt;0),L845+M845,0)</f>
        <v>0</v>
      </c>
      <c r="O845" s="893" t="str">
        <f>IF(AND('1C TSspéc2'!$S$17&lt;&gt;0,'1C TSspéc2'!$C$12="OUI"),'1C TSspéc2'!$S$35/'1C TSspéc2'!$S$17,"")</f>
        <v/>
      </c>
      <c r="P845" s="543" t="str">
        <f>IF(AND('1C TSspéc2'!$S$17&lt;&gt;0,'1C TSspéc2'!$C$12="OUI"),'1C TSspéc2'!$S$36/'1C TSspéc2'!$S$17,"")</f>
        <v/>
      </c>
      <c r="Q845" s="543" t="str">
        <f>IF(AND('1C TSspéc2'!$S$17&lt;&gt;0,'1C TSspéc2'!$C$12="OUI"),'1C TSspéc2'!$S$37/'1C TSspéc2'!$S$17,"")</f>
        <v/>
      </c>
      <c r="R845" s="543" t="str">
        <f>IF(AND('1C TSspéc2'!$S$17&lt;&gt;0,'1C TSspéc2'!$C$12="OUI"),'1C TSspéc2'!$S$38/'1C TSspéc2'!$S$17,"")</f>
        <v/>
      </c>
      <c r="S845" s="543" t="str">
        <f>IF(AND('1C TSspéc2'!$S$17&lt;&gt;0,'1C TSspéc2'!$C$12="OUI"),'1C TSspéc2'!$S$39/'1C TSspéc2'!$S$17,"")</f>
        <v/>
      </c>
      <c r="T845" s="543" t="str">
        <f>IF(AND('1C TSspéc2'!$S$17&lt;&gt;0,'1C TSspéc2'!$C$12="OUI"),'1C TSspéc2'!$S$40/'1C TSspéc2'!$S$17,"")</f>
        <v/>
      </c>
      <c r="U845" s="543" t="str">
        <f>IF(AND('1C TSspéc2'!$S$17&lt;&gt;0,'1C TSspéc2'!$C$12="OUI"),'1C TSspéc2'!$S$41/'1C TSspéc2'!$S$17,"")</f>
        <v/>
      </c>
      <c r="V845" s="543" t="str">
        <f>IF(AND('1C TSspéc2'!$S$17&lt;&gt;0,'1C TSspéc2'!$C$12="OUI"),'1C TSspéc2'!$S$42/'1C TSspéc2'!$S$17,"")</f>
        <v/>
      </c>
      <c r="W845" s="543" t="str">
        <f>IF(AND('1C TSspéc2'!$S$17&lt;&gt;0,'1C TSspéc2'!$C$12="OUI"),'1C TSspéc2'!$S$43/'1C TSspéc2'!$S$17,"")</f>
        <v/>
      </c>
      <c r="X845" s="543" t="str">
        <f>IF(AND('1C TSspéc2'!$S$17&lt;&gt;0,'1C TSspéc2'!$C$12="OUI"),'1C TSspéc2'!$S$44/'1C TSspéc2'!$S$17,"")</f>
        <v/>
      </c>
      <c r="Y845" s="543" t="str">
        <f>IF(AND('1C TSspéc2'!$S$17&lt;&gt;0,'1C TSspéc2'!$C$12="OUI"),'1C TSspéc2'!$S$45/'1C TSspéc2'!$S$17,"")</f>
        <v/>
      </c>
      <c r="Z845" s="543" t="str">
        <f>IF(AND('1C TSspéc2'!$S$17&lt;&gt;0,'1C TSspéc2'!$C$12="OUI"),'1C TSspéc2'!$S$46/'1C TSspéc2'!$S$17,"")</f>
        <v/>
      </c>
      <c r="AA845" s="543" t="str">
        <f>IF(AND('1C TSspéc2'!$S$17&lt;&gt;0,'1C TSspéc2'!$C$12="OUI"),'1C TSspéc2'!$S$47/'1C TSspéc2'!$S$17,"")</f>
        <v/>
      </c>
      <c r="AB845" s="543" t="str">
        <f>IF(AND('1C TSspéc2'!$S$17&lt;&gt;0,'1C TSspéc2'!$C$12="OUI"),'1C TSspéc2'!$S$48/'1C TSspéc2'!$S$17,"")</f>
        <v/>
      </c>
      <c r="AC845" s="543" t="str">
        <f>IF(AND('1C TSspéc2'!$S$17&lt;&gt;0,'1C TSspéc2'!$C$12="OUI"),'1C TSspéc2'!$S$49/'1C TSspéc2'!$S$17,"")</f>
        <v/>
      </c>
      <c r="AD845" s="543" t="str">
        <f>IF(AND('1C TSspéc2'!$S$17&lt;&gt;0,'1C TSspéc2'!$C$12="OUI"),'1C TSspéc2'!$S$50/'1C TSspéc2'!$S$17,"")</f>
        <v/>
      </c>
      <c r="AE845" s="543" t="str">
        <f>IF(AND('1C TSspéc2'!$S$17&lt;&gt;0,'1C TSspéc2'!$C$12="OUI"),'1C TSspéc2'!$S$51/'1C TSspéc2'!$S$17,"")</f>
        <v/>
      </c>
      <c r="AF845" s="543" t="str">
        <f>IF(AND('1C TSspéc2'!$S$17&lt;&gt;0,'1C TSspéc2'!$C$12="OUI"),'1C TSspéc2'!$S$52/'1C TSspéc2'!$S$17,"")</f>
        <v/>
      </c>
      <c r="AG845" s="543" t="str">
        <f>IF(AND('1C TSspéc2'!$S$17&lt;&gt;0,'1C TSspéc2'!$C$12="OUI"),'1C TSspéc2'!$S$53/'1C TSspéc2'!$S$17,"")</f>
        <v/>
      </c>
      <c r="AH845" s="543" t="str">
        <f>IF(AND('1C TSspéc2'!$S$17&lt;&gt;0,'1C TSspéc2'!$C$12="OUI"),'1C TSspéc2'!$S$54/'1C TSspéc2'!$S$17,"")</f>
        <v/>
      </c>
      <c r="AI845" s="543" t="str">
        <f>IF(AND('1C TSspéc2'!$S$17&lt;&gt;0,'1C TSspéc2'!$C$12="OUI"),'1C TSspéc2'!$S$55/'1C TSspéc2'!$S$17,"")</f>
        <v/>
      </c>
      <c r="AJ845" s="543" t="str">
        <f>IF(AND('1C TSspéc2'!$S$17&lt;&gt;0,'1C TSspéc2'!$C$12="OUI"),'1C TSspéc2'!$S$56/'1C TSspéc2'!$S$17,"")</f>
        <v/>
      </c>
      <c r="AK845" s="543" t="str">
        <f>IF(AND('1C TSspéc2'!$S$17&lt;&gt;0,'1C TSspéc2'!$C$12="OUI"),'1C TSspéc2'!$S$57/'1C TSspéc2'!$S$17,"")</f>
        <v/>
      </c>
      <c r="AL845" s="72">
        <f>IF(AND('1C TSspéc2'!$S$17&lt;&gt;0,'1C TSspéc2'!$C$12="OUI"),N845+AK845,N845)</f>
        <v>0</v>
      </c>
      <c r="AM845" s="417">
        <f t="shared" si="266"/>
        <v>0</v>
      </c>
      <c r="AN845" s="417">
        <f t="shared" si="267"/>
        <v>0</v>
      </c>
      <c r="AO845" s="418" t="str">
        <f>IF(AND('1C TSspéc2'!$S$17&lt;&gt;0,'1C TSspéc2'!$S$30&lt;&gt;0),AM845+AN845,"")</f>
        <v/>
      </c>
      <c r="AP845" s="573" t="str">
        <f>IF(AND('1C TSspéc2'!$S$17&lt;&gt;0,'1C TSspéc2'!$S$30&lt;&gt;0),AM845-AR845,"")</f>
        <v/>
      </c>
      <c r="AQ845" s="583">
        <f t="shared" si="268"/>
        <v>0</v>
      </c>
      <c r="AR845" s="596"/>
      <c r="AS845" s="102"/>
      <c r="AT845" s="27" t="str">
        <f>IF(('1C TSspéc2'!S$17*FICHE!$C$14&lt;J845),"Forfait limité à "&amp;FICHE!$C$14&amp;"€/jour","")</f>
        <v/>
      </c>
      <c r="AU845" s="592"/>
      <c r="AV845" s="824"/>
      <c r="AW845" s="824"/>
      <c r="AX845" s="824"/>
      <c r="AY845" s="824"/>
      <c r="AZ845" s="824"/>
      <c r="BA845" s="767"/>
      <c r="BB845" s="767"/>
      <c r="BC845" s="767"/>
      <c r="BD845" s="767"/>
      <c r="BE845" s="767"/>
      <c r="BF845" s="767"/>
      <c r="BG845" s="767"/>
      <c r="BH845" s="767"/>
      <c r="BI845" s="767"/>
      <c r="BJ845" s="767"/>
      <c r="BK845" s="767"/>
      <c r="BL845" s="767"/>
      <c r="BM845" s="767"/>
      <c r="BN845" s="767"/>
      <c r="BO845" s="767"/>
      <c r="BP845" s="767"/>
      <c r="BQ845" s="767"/>
      <c r="BR845" s="767"/>
      <c r="BS845" s="767"/>
      <c r="BT845" s="767"/>
      <c r="BU845" s="767"/>
      <c r="BV845" s="767"/>
      <c r="BW845" s="767"/>
      <c r="BX845" s="767"/>
      <c r="BY845" s="767"/>
      <c r="BZ845" s="767"/>
      <c r="CA845" s="767"/>
      <c r="CB845" s="767"/>
      <c r="CC845" s="767"/>
      <c r="CD845" s="767"/>
      <c r="CE845" s="767"/>
      <c r="CF845" s="767"/>
      <c r="CG845" s="767"/>
      <c r="CH845" s="767"/>
      <c r="CI845" s="767"/>
      <c r="CJ845" s="767"/>
      <c r="CK845" s="767"/>
      <c r="CL845" s="767"/>
      <c r="CM845" s="767"/>
      <c r="CN845" s="767"/>
      <c r="CO845" s="767"/>
      <c r="CP845" s="767"/>
      <c r="CQ845" s="767"/>
      <c r="CR845" s="767"/>
      <c r="CS845" s="767"/>
      <c r="CT845" s="767"/>
      <c r="CU845" s="767"/>
      <c r="CV845" s="767"/>
      <c r="CW845" s="767"/>
      <c r="CX845" s="767"/>
      <c r="CY845" s="767"/>
      <c r="CZ845" s="767"/>
      <c r="DA845" s="767"/>
      <c r="DB845" s="767"/>
      <c r="DC845" s="767"/>
      <c r="DD845" s="767"/>
      <c r="DE845" s="767"/>
      <c r="DF845" s="767"/>
      <c r="DG845" s="767"/>
      <c r="DH845" s="767"/>
      <c r="DI845" s="767"/>
      <c r="DJ845" s="767"/>
      <c r="DK845" s="767"/>
      <c r="DL845" s="767"/>
      <c r="DM845" s="767"/>
      <c r="DN845" s="767"/>
      <c r="DO845" s="767"/>
      <c r="DP845" s="767"/>
      <c r="DQ845" s="767"/>
      <c r="DR845" s="767"/>
      <c r="DS845" s="767"/>
      <c r="DT845" s="767"/>
      <c r="DU845" s="767"/>
      <c r="DV845" s="767"/>
      <c r="DW845" s="767"/>
      <c r="DX845" s="767"/>
      <c r="DY845" s="767"/>
      <c r="DZ845" s="767"/>
      <c r="EA845" s="767"/>
      <c r="EB845" s="767"/>
      <c r="EC845" s="767"/>
      <c r="ED845" s="767"/>
      <c r="EE845" s="767"/>
      <c r="EF845" s="767"/>
      <c r="EG845" s="767"/>
      <c r="EH845" s="767"/>
      <c r="EI845" s="767"/>
      <c r="EJ845" s="767"/>
      <c r="EK845" s="767"/>
      <c r="EL845" s="767"/>
      <c r="EM845" s="767"/>
      <c r="EN845" s="767"/>
      <c r="EO845" s="767"/>
      <c r="EP845" s="767"/>
      <c r="EQ845" s="767"/>
      <c r="ER845" s="767"/>
      <c r="ES845" s="767"/>
      <c r="ET845" s="767"/>
      <c r="EU845" s="767"/>
      <c r="EV845" s="767"/>
      <c r="EW845" s="767"/>
      <c r="EX845" s="767"/>
      <c r="EY845" s="767"/>
      <c r="EZ845" s="767"/>
      <c r="FA845" s="767"/>
      <c r="FB845" s="767"/>
      <c r="FC845" s="767"/>
      <c r="FD845" s="767"/>
      <c r="FE845" s="767"/>
      <c r="FF845" s="767"/>
      <c r="FG845" s="767"/>
      <c r="FH845" s="767"/>
      <c r="FI845" s="767"/>
      <c r="FJ845" s="767"/>
      <c r="FK845" s="767"/>
      <c r="FL845" s="767"/>
      <c r="FM845" s="767"/>
      <c r="FN845" s="767"/>
      <c r="FO845" s="767"/>
      <c r="FP845" s="767"/>
      <c r="FQ845" s="767"/>
      <c r="FR845" s="767"/>
      <c r="FS845" s="767"/>
      <c r="FT845" s="767"/>
      <c r="FU845" s="767"/>
      <c r="FV845" s="767"/>
      <c r="FW845" s="767"/>
      <c r="FX845" s="767"/>
      <c r="FY845" s="767"/>
      <c r="FZ845" s="767"/>
      <c r="GA845" s="767"/>
      <c r="GB845" s="767"/>
      <c r="GC845" s="767"/>
      <c r="GD845" s="767"/>
      <c r="GE845" s="767"/>
      <c r="GF845" s="767"/>
      <c r="GG845" s="767"/>
      <c r="GH845" s="767"/>
      <c r="GI845" s="767"/>
      <c r="GJ845" s="767"/>
      <c r="GK845" s="767"/>
      <c r="GL845" s="767"/>
      <c r="GM845" s="767"/>
      <c r="GN845" s="767"/>
      <c r="GO845" s="767"/>
      <c r="GP845" s="767"/>
      <c r="GQ845" s="767"/>
      <c r="GR845" s="767"/>
      <c r="GS845" s="767"/>
      <c r="GT845" s="767"/>
      <c r="GU845" s="767"/>
      <c r="GV845" s="767"/>
      <c r="GW845" s="767"/>
      <c r="GX845" s="767"/>
      <c r="GY845" s="767"/>
      <c r="GZ845" s="767"/>
      <c r="HA845" s="767"/>
      <c r="HB845" s="767"/>
      <c r="HC845" s="767"/>
    </row>
    <row r="846" spans="1:211" s="864" customFormat="1" ht="13.9" customHeight="1">
      <c r="A846" s="307"/>
      <c r="B846" s="351"/>
      <c r="C846" s="971" t="str">
        <f>IF('1C TSspéc2'!T$17&lt;&gt;0,'1C TSspéc2'!$B$12,"")</f>
        <v/>
      </c>
      <c r="D846" s="972"/>
      <c r="E846" s="973"/>
      <c r="F846" s="93" t="str">
        <f>IF(AND($C846='1C TSspéc2'!$B$12,'1C TSspéc2'!$B$16="spécifiques",'1C TSspéc2'!$T$17&lt;&gt;""),'1C TSspéc2'!$T$21,"")</f>
        <v/>
      </c>
      <c r="G846" s="863"/>
      <c r="H846" s="745">
        <v>0.21</v>
      </c>
      <c r="I846" s="747">
        <v>1</v>
      </c>
      <c r="J846" s="312"/>
      <c r="K846" s="680">
        <f t="shared" si="269"/>
        <v>0</v>
      </c>
      <c r="L846" s="556">
        <f>IF(OR('1C TSspéc2'!$B$12="",'1C TSspéc2'!T$30=0),0,IF(AND('1C TSspéc2'!$B$12&lt;&gt;"",$K$2="Pôle",'1C TSspéc2'!$C$12="OUI"),(('1C TSspéc2'!T$22+'1C TSspéc2'!T$23+'1C TSspéc2'!T$24+'1C TSspéc2'!T$25+'1C TSspéc2'!T$29)/'1C TSspéc2'!T$17),IF(AND('1C TSspéc2'!$B$12&lt;&gt;"",$K$2="Pôle",'1C TSspéc2'!$C$12="NON"),(('1C TSspéc2'!T$22+'1C TSspéc2'!T$23+'1C TSspéc2'!T$24+'1C TSspéc2'!T$25+'1C TSspéc2'!T$29)/'1C TSspéc2'!T$30),IF(AND('1C TSspéc2'!$B$12&lt;&gt;"",$K$2&lt;&gt;"Pôle",'1C TSspéc2'!$C$12="OUI"),(('1C TSspéc2'!T$22+'1C TSspéc2'!T$23+'1C TSspéc2'!T$24+'1C TSspéc2'!T$25+'1C TSspéc2'!T$26+'1C TSspéc2'!T$27+'1C TSspéc2'!T$28+'1C TSspéc2'!T$29)/'1C TSspéc2'!T$17),IF(AND('1C TSspéc2'!$B$12&lt;&gt;"",$K$2&lt;&gt;"Pôle",'1C TSspéc2'!$C$12="NON"),(('1C TSspéc2'!T$22+'1C TSspéc2'!T$23+'1C TSspéc2'!T$24+'1C TSspéc2'!T$25+'1C TSspéc2'!T$26+'1C TSspéc2'!T$27+'1C TSspéc2'!T$28+'1C TSspéc2'!T$29)/'1C TSspéc2'!T$30))))))</f>
        <v>0</v>
      </c>
      <c r="M846" s="556">
        <f>IF(OR('1C TSspéc2'!$B$12="",'1C TSspéc2'!T$30=0),0,IF(AND('1C TSspéc2'!$B$12&lt;&gt;"",$K$2="Pôle",'1C TSspéc2'!$C$12="OUI"),(('1C TSspéc2'!T$26+'1C TSspéc2'!T$27+'1C TSspéc2'!T$28)/'1C TSspéc2'!T$17),IF(AND('1C TSspéc2'!$B$12&lt;&gt;"",$K$2="Pôle",'1C TSspéc2'!$C$12="NON"),(('1C TSspéc2'!T$26+'1C TSspéc2'!T$27+'1C TSspéc2'!T$28)/'1C TSspéc2'!T$30),IF(AND('1C TSspéc2'!$B$12&lt;&gt;"",$K$2&lt;&gt;"Pôle"),0))))</f>
        <v>0</v>
      </c>
      <c r="N846" s="557">
        <f>IF(AND('1C TSspéc2'!$B$12&lt;&gt;0,'1C TSspéc2'!$T$30&lt;&gt;0),L846+M846,0)</f>
        <v>0</v>
      </c>
      <c r="O846" s="893" t="str">
        <f>IF(AND('1C TSspéc2'!$T$17&lt;&gt;0,'1C TSspéc2'!$C$12="OUI"),'1C TSspéc2'!$T$35/'1C TSspéc2'!$T$17,"")</f>
        <v/>
      </c>
      <c r="P846" s="543" t="str">
        <f>IF(AND('1C TSspéc2'!$T$17&lt;&gt;0,'1C TSspéc2'!$C$12="OUI"),'1C TSspéc2'!$T$36/'1C TSspéc2'!$T$17,"")</f>
        <v/>
      </c>
      <c r="Q846" s="543" t="str">
        <f>IF(AND('1C TSspéc2'!$T$17&lt;&gt;0,'1C TSspéc2'!$C$12="OUI"),'1C TSspéc2'!$T$37/'1C TSspéc2'!$T$17,"")</f>
        <v/>
      </c>
      <c r="R846" s="543" t="str">
        <f>IF(AND('1C TSspéc2'!$T$17&lt;&gt;0,'1C TSspéc2'!$C$12="OUI"),'1C TSspéc2'!$T$38/'1C TSspéc2'!$T$17,"")</f>
        <v/>
      </c>
      <c r="S846" s="543" t="str">
        <f>IF(AND('1C TSspéc2'!$T$17&lt;&gt;0,'1C TSspéc2'!$C$12="OUI"),'1C TSspéc2'!$T$39/'1C TSspéc2'!$T$17,"")</f>
        <v/>
      </c>
      <c r="T846" s="543" t="str">
        <f>IF(AND('1C TSspéc2'!$T$17&lt;&gt;0,'1C TSspéc2'!$C$12="OUI"),'1C TSspéc2'!$T$40/'1C TSspéc2'!$T$17,"")</f>
        <v/>
      </c>
      <c r="U846" s="543" t="str">
        <f>IF(AND('1C TSspéc2'!$T$17&lt;&gt;0,'1C TSspéc2'!$C$12="OUI"),'1C TSspéc2'!$T$41/'1C TSspéc2'!$T$17,"")</f>
        <v/>
      </c>
      <c r="V846" s="543" t="str">
        <f>IF(AND('1C TSspéc2'!$T$17&lt;&gt;0,'1C TSspéc2'!$C$12="OUI"),'1C TSspéc2'!$T$42/'1C TSspéc2'!$T$17,"")</f>
        <v/>
      </c>
      <c r="W846" s="543" t="str">
        <f>IF(AND('1C TSspéc2'!$T$17&lt;&gt;0,'1C TSspéc2'!$C$12="OUI"),'1C TSspéc2'!$T$43/'1C TSspéc2'!$T$17,"")</f>
        <v/>
      </c>
      <c r="X846" s="543" t="str">
        <f>IF(AND('1C TSspéc2'!$T$17&lt;&gt;0,'1C TSspéc2'!$C$12="OUI"),'1C TSspéc2'!$T$44/'1C TSspéc2'!$T$17,"")</f>
        <v/>
      </c>
      <c r="Y846" s="543" t="str">
        <f>IF(AND('1C TSspéc2'!$T$17&lt;&gt;0,'1C TSspéc2'!$C$12="OUI"),'1C TSspéc2'!$T$45/'1C TSspéc2'!$T$17,"")</f>
        <v/>
      </c>
      <c r="Z846" s="543" t="str">
        <f>IF(AND('1C TSspéc2'!$T$17&lt;&gt;0,'1C TSspéc2'!$C$12="OUI"),'1C TSspéc2'!$T$46/'1C TSspéc2'!$T$17,"")</f>
        <v/>
      </c>
      <c r="AA846" s="543" t="str">
        <f>IF(AND('1C TSspéc2'!$T$17&lt;&gt;0,'1C TSspéc2'!$C$12="OUI"),'1C TSspéc2'!$T$47/'1C TSspéc2'!$T$17,"")</f>
        <v/>
      </c>
      <c r="AB846" s="543" t="str">
        <f>IF(AND('1C TSspéc2'!$T$17&lt;&gt;0,'1C TSspéc2'!$C$12="OUI"),'1C TSspéc2'!$T$48/'1C TSspéc2'!$T$17,"")</f>
        <v/>
      </c>
      <c r="AC846" s="543" t="str">
        <f>IF(AND('1C TSspéc2'!$T$17&lt;&gt;0,'1C TSspéc2'!$C$12="OUI"),'1C TSspéc2'!$T$49/'1C TSspéc2'!$T$17,"")</f>
        <v/>
      </c>
      <c r="AD846" s="543" t="str">
        <f>IF(AND('1C TSspéc2'!$T$17&lt;&gt;0,'1C TSspéc2'!$C$12="OUI"),'1C TSspéc2'!$T$50/'1C TSspéc2'!$T$17,"")</f>
        <v/>
      </c>
      <c r="AE846" s="543" t="str">
        <f>IF(AND('1C TSspéc2'!$T$17&lt;&gt;0,'1C TSspéc2'!$C$12="OUI"),'1C TSspéc2'!$T$51/'1C TSspéc2'!$T$17,"")</f>
        <v/>
      </c>
      <c r="AF846" s="543" t="str">
        <f>IF(AND('1C TSspéc2'!$T$17&lt;&gt;0,'1C TSspéc2'!$C$12="OUI"),'1C TSspéc2'!$T$52/'1C TSspéc2'!$T$17,"")</f>
        <v/>
      </c>
      <c r="AG846" s="543" t="str">
        <f>IF(AND('1C TSspéc2'!$T$17&lt;&gt;0,'1C TSspéc2'!$C$12="OUI"),'1C TSspéc2'!$T$53/'1C TSspéc2'!$T$17,"")</f>
        <v/>
      </c>
      <c r="AH846" s="543" t="str">
        <f>IF(AND('1C TSspéc2'!$T$17&lt;&gt;0,'1C TSspéc2'!$C$12="OUI"),'1C TSspéc2'!$T$54/'1C TSspéc2'!$T$17,"")</f>
        <v/>
      </c>
      <c r="AI846" s="543" t="str">
        <f>IF(AND('1C TSspéc2'!$T$17&lt;&gt;0,'1C TSspéc2'!$C$12="OUI"),'1C TSspéc2'!$T$55/'1C TSspéc2'!$T$17,"")</f>
        <v/>
      </c>
      <c r="AJ846" s="543" t="str">
        <f>IF(AND('1C TSspéc2'!$T$17&lt;&gt;0,'1C TSspéc2'!$C$12="OUI"),'1C TSspéc2'!$T$56/'1C TSspéc2'!$T$17,"")</f>
        <v/>
      </c>
      <c r="AK846" s="543" t="str">
        <f>IF(AND('1C TSspéc2'!$T$17&lt;&gt;0,'1C TSspéc2'!$C$12="OUI"),'1C TSspéc2'!$T$57/'1C TSspéc2'!$T$17,"")</f>
        <v/>
      </c>
      <c r="AL846" s="72">
        <f>IF(AND('1C TSspéc2'!$T$17&lt;&gt;0,'1C TSspéc2'!$C$12="OUI"),N846+AK846,N846)</f>
        <v>0</v>
      </c>
      <c r="AM846" s="417">
        <f t="shared" si="266"/>
        <v>0</v>
      </c>
      <c r="AN846" s="417">
        <f t="shared" si="267"/>
        <v>0</v>
      </c>
      <c r="AO846" s="418" t="str">
        <f>IF(AND('1C TSspéc2'!$T$17&lt;&gt;0,'1C TSspéc2'!$T$30&lt;&gt;0),AM846+AN846,"")</f>
        <v/>
      </c>
      <c r="AP846" s="573" t="str">
        <f>IF(AND('1C TSspéc2'!$T$17&lt;&gt;0,'1C TSspéc2'!$T$30&lt;&gt;0),AM846-AR846,"")</f>
        <v/>
      </c>
      <c r="AQ846" s="583">
        <f t="shared" si="268"/>
        <v>0</v>
      </c>
      <c r="AR846" s="596"/>
      <c r="AS846" s="102"/>
      <c r="AT846" s="27" t="str">
        <f>IF(('1C TSspéc2'!T$17*FICHE!$C$14&lt;J846),"Forfait limité à "&amp;FICHE!$C$14&amp;"€/jour","")</f>
        <v/>
      </c>
      <c r="AU846" s="592"/>
      <c r="AV846" s="824"/>
      <c r="AW846" s="824"/>
      <c r="AX846" s="824"/>
      <c r="AY846" s="824"/>
      <c r="AZ846" s="824"/>
      <c r="BA846" s="767"/>
      <c r="BB846" s="767"/>
      <c r="BC846" s="767"/>
      <c r="BD846" s="767"/>
      <c r="BE846" s="767"/>
      <c r="BF846" s="767"/>
      <c r="BG846" s="767"/>
      <c r="BH846" s="767"/>
      <c r="BI846" s="767"/>
      <c r="BJ846" s="767"/>
      <c r="BK846" s="767"/>
      <c r="BL846" s="767"/>
      <c r="BM846" s="767"/>
      <c r="BN846" s="767"/>
      <c r="BO846" s="767"/>
      <c r="BP846" s="767"/>
      <c r="BQ846" s="767"/>
      <c r="BR846" s="767"/>
      <c r="BS846" s="767"/>
      <c r="BT846" s="767"/>
      <c r="BU846" s="767"/>
      <c r="BV846" s="767"/>
      <c r="BW846" s="767"/>
      <c r="BX846" s="767"/>
      <c r="BY846" s="767"/>
      <c r="BZ846" s="767"/>
      <c r="CA846" s="767"/>
      <c r="CB846" s="767"/>
      <c r="CC846" s="767"/>
      <c r="CD846" s="767"/>
      <c r="CE846" s="767"/>
      <c r="CF846" s="767"/>
      <c r="CG846" s="767"/>
      <c r="CH846" s="767"/>
      <c r="CI846" s="767"/>
      <c r="CJ846" s="767"/>
      <c r="CK846" s="767"/>
      <c r="CL846" s="767"/>
      <c r="CM846" s="767"/>
      <c r="CN846" s="767"/>
      <c r="CO846" s="767"/>
      <c r="CP846" s="767"/>
      <c r="CQ846" s="767"/>
      <c r="CR846" s="767"/>
      <c r="CS846" s="767"/>
      <c r="CT846" s="767"/>
      <c r="CU846" s="767"/>
      <c r="CV846" s="767"/>
      <c r="CW846" s="767"/>
      <c r="CX846" s="767"/>
      <c r="CY846" s="767"/>
      <c r="CZ846" s="767"/>
      <c r="DA846" s="767"/>
      <c r="DB846" s="767"/>
      <c r="DC846" s="767"/>
      <c r="DD846" s="767"/>
      <c r="DE846" s="767"/>
      <c r="DF846" s="767"/>
      <c r="DG846" s="767"/>
      <c r="DH846" s="767"/>
      <c r="DI846" s="767"/>
      <c r="DJ846" s="767"/>
      <c r="DK846" s="767"/>
      <c r="DL846" s="767"/>
      <c r="DM846" s="767"/>
      <c r="DN846" s="767"/>
      <c r="DO846" s="767"/>
      <c r="DP846" s="767"/>
      <c r="DQ846" s="767"/>
      <c r="DR846" s="767"/>
      <c r="DS846" s="767"/>
      <c r="DT846" s="767"/>
      <c r="DU846" s="767"/>
      <c r="DV846" s="767"/>
      <c r="DW846" s="767"/>
      <c r="DX846" s="767"/>
      <c r="DY846" s="767"/>
      <c r="DZ846" s="767"/>
      <c r="EA846" s="767"/>
      <c r="EB846" s="767"/>
      <c r="EC846" s="767"/>
      <c r="ED846" s="767"/>
      <c r="EE846" s="767"/>
      <c r="EF846" s="767"/>
      <c r="EG846" s="767"/>
      <c r="EH846" s="767"/>
      <c r="EI846" s="767"/>
      <c r="EJ846" s="767"/>
      <c r="EK846" s="767"/>
      <c r="EL846" s="767"/>
      <c r="EM846" s="767"/>
      <c r="EN846" s="767"/>
      <c r="EO846" s="767"/>
      <c r="EP846" s="767"/>
      <c r="EQ846" s="767"/>
      <c r="ER846" s="767"/>
      <c r="ES846" s="767"/>
      <c r="ET846" s="767"/>
      <c r="EU846" s="767"/>
      <c r="EV846" s="767"/>
      <c r="EW846" s="767"/>
      <c r="EX846" s="767"/>
      <c r="EY846" s="767"/>
      <c r="EZ846" s="767"/>
      <c r="FA846" s="767"/>
      <c r="FB846" s="767"/>
      <c r="FC846" s="767"/>
      <c r="FD846" s="767"/>
      <c r="FE846" s="767"/>
      <c r="FF846" s="767"/>
      <c r="FG846" s="767"/>
      <c r="FH846" s="767"/>
      <c r="FI846" s="767"/>
      <c r="FJ846" s="767"/>
      <c r="FK846" s="767"/>
      <c r="FL846" s="767"/>
      <c r="FM846" s="767"/>
      <c r="FN846" s="767"/>
      <c r="FO846" s="767"/>
      <c r="FP846" s="767"/>
      <c r="FQ846" s="767"/>
      <c r="FR846" s="767"/>
      <c r="FS846" s="767"/>
      <c r="FT846" s="767"/>
      <c r="FU846" s="767"/>
      <c r="FV846" s="767"/>
      <c r="FW846" s="767"/>
      <c r="FX846" s="767"/>
      <c r="FY846" s="767"/>
      <c r="FZ846" s="767"/>
      <c r="GA846" s="767"/>
      <c r="GB846" s="767"/>
      <c r="GC846" s="767"/>
      <c r="GD846" s="767"/>
      <c r="GE846" s="767"/>
      <c r="GF846" s="767"/>
      <c r="GG846" s="767"/>
      <c r="GH846" s="767"/>
      <c r="GI846" s="767"/>
      <c r="GJ846" s="767"/>
      <c r="GK846" s="767"/>
      <c r="GL846" s="767"/>
      <c r="GM846" s="767"/>
      <c r="GN846" s="767"/>
      <c r="GO846" s="767"/>
      <c r="GP846" s="767"/>
      <c r="GQ846" s="767"/>
      <c r="GR846" s="767"/>
      <c r="GS846" s="767"/>
      <c r="GT846" s="767"/>
      <c r="GU846" s="767"/>
      <c r="GV846" s="767"/>
      <c r="GW846" s="767"/>
      <c r="GX846" s="767"/>
      <c r="GY846" s="767"/>
      <c r="GZ846" s="767"/>
      <c r="HA846" s="767"/>
      <c r="HB846" s="767"/>
      <c r="HC846" s="767"/>
    </row>
    <row r="847" spans="1:211" s="864" customFormat="1" ht="13.9" customHeight="1">
      <c r="A847" s="307"/>
      <c r="B847" s="351"/>
      <c r="C847" s="971" t="str">
        <f>IF('1C TSspéc2'!U$17&lt;&gt;0,'1C TSspéc2'!$B$12,"")</f>
        <v/>
      </c>
      <c r="D847" s="972"/>
      <c r="E847" s="973"/>
      <c r="F847" s="93" t="str">
        <f>IF(AND($C847='1C TSspéc2'!$B$12,'1C TSspéc2'!$B$16="spécifiques",'1C TSspéc2'!$U$17&lt;&gt;""),'1C TSspéc2'!$U$21,"")</f>
        <v/>
      </c>
      <c r="G847" s="863"/>
      <c r="H847" s="745">
        <v>0.21</v>
      </c>
      <c r="I847" s="747">
        <v>1</v>
      </c>
      <c r="J847" s="312"/>
      <c r="K847" s="680">
        <f t="shared" si="269"/>
        <v>0</v>
      </c>
      <c r="L847" s="556">
        <f>IF(OR('1C TSspéc2'!$B$12="",'1C TSspéc2'!U$30=0),0,IF(AND('1C TSspéc2'!$B$12&lt;&gt;"",$K$2="Pôle",'1C TSspéc2'!$C$12="OUI"),(('1C TSspéc2'!U$22+'1C TSspéc2'!U$23+'1C TSspéc2'!U$24+'1C TSspéc2'!U$25+'1C TSspéc2'!U$29)/'1C TSspéc2'!U$17),IF(AND('1C TSspéc2'!$B$12&lt;&gt;"",$K$2="Pôle",'1C TSspéc2'!$C$12="NON"),(('1C TSspéc2'!U$22+'1C TSspéc2'!U$23+'1C TSspéc2'!U$24+'1C TSspéc2'!U$25+'1C TSspéc2'!U$29)/'1C TSspéc2'!U$30),IF(AND('1C TSspéc2'!$B$12&lt;&gt;"",$K$2&lt;&gt;"Pôle",'1C TSspéc2'!$C$12="OUI"),(('1C TSspéc2'!U$22+'1C TSspéc2'!U$23+'1C TSspéc2'!U$24+'1C TSspéc2'!U$25+'1C TSspéc2'!U$26+'1C TSspéc2'!U$27+'1C TSspéc2'!U$28+'1C TSspéc2'!U$29)/'1C TSspéc2'!U$17),IF(AND('1C TSspéc2'!$B$12&lt;&gt;"",$K$2&lt;&gt;"Pôle",'1C TSspéc2'!$C$12="NON"),(('1C TSspéc2'!U$22+'1C TSspéc2'!U$23+'1C TSspéc2'!U$24+'1C TSspéc2'!U$25+'1C TSspéc2'!U$26+'1C TSspéc2'!U$27+'1C TSspéc2'!U$28+'1C TSspéc2'!U$29)/'1C TSspéc2'!U$30))))))</f>
        <v>0</v>
      </c>
      <c r="M847" s="556">
        <f>IF(OR('1C TSspéc2'!$B$12="",'1C TSspéc2'!U$30=0),0,IF(AND('1C TSspéc2'!$B$12&lt;&gt;"",$K$2="Pôle",'1C TSspéc2'!$C$12="OUI"),(('1C TSspéc2'!U$26+'1C TSspéc2'!U$27+'1C TSspéc2'!U$28)/'1C TSspéc2'!U$17),IF(AND('1C TSspéc2'!$B$12&lt;&gt;"",$K$2="Pôle",'1C TSspéc2'!$C$12="NON"),(('1C TSspéc2'!U$26+'1C TSspéc2'!U$27+'1C TSspéc2'!U$28)/'1C TSspéc2'!U$30),IF(AND('1C TSspéc2'!$B$12&lt;&gt;"",$K$2&lt;&gt;"Pôle"),0))))</f>
        <v>0</v>
      </c>
      <c r="N847" s="557">
        <f>IF(AND('1C TSspéc2'!$B$12&lt;&gt;0,'1C TSspéc2'!$U$30&lt;&gt;0),L847+M847,0)</f>
        <v>0</v>
      </c>
      <c r="O847" s="893" t="str">
        <f>IF(AND('1C TSspéc2'!$U$17&lt;&gt;0,'1C TSspéc2'!$C$12="OUI"),'1C TSspéc2'!$U$35/'1C TSspéc2'!$U$17,"")</f>
        <v/>
      </c>
      <c r="P847" s="543" t="str">
        <f>IF(AND('1C TSspéc2'!$U$17&lt;&gt;0,'1C TSspéc2'!$C$12="OUI"),'1C TSspéc2'!$U$36/'1C TSspéc2'!$U$17,"")</f>
        <v/>
      </c>
      <c r="Q847" s="543" t="str">
        <f>IF(AND('1C TSspéc2'!$U$17&lt;&gt;0,'1C TSspéc2'!$C$12="OUI"),'1C TSspéc2'!$U$37/'1C TSspéc2'!$U$17,"")</f>
        <v/>
      </c>
      <c r="R847" s="543" t="str">
        <f>IF(AND('1C TSspéc2'!$U$17&lt;&gt;0,'1C TSspéc2'!$C$12="OUI"),'1C TSspéc2'!$U$38/'1C TSspéc2'!$U$17,"")</f>
        <v/>
      </c>
      <c r="S847" s="543" t="str">
        <f>IF(AND('1C TSspéc2'!$U$17&lt;&gt;0,'1C TSspéc2'!$C$12="OUI"),'1C TSspéc2'!$U$39/'1C TSspéc2'!$U$17,"")</f>
        <v/>
      </c>
      <c r="T847" s="543" t="str">
        <f>IF(AND('1C TSspéc2'!$U$17&lt;&gt;0,'1C TSspéc2'!$C$12="OUI"),'1C TSspéc2'!$U$40/'1C TSspéc2'!$U$17,"")</f>
        <v/>
      </c>
      <c r="U847" s="543" t="str">
        <f>IF(AND('1C TSspéc2'!$U$17&lt;&gt;0,'1C TSspéc2'!$C$12="OUI"),'1C TSspéc2'!$U$41/'1C TSspéc2'!$U$17,"")</f>
        <v/>
      </c>
      <c r="V847" s="543" t="str">
        <f>IF(AND('1C TSspéc2'!$U$17&lt;&gt;0,'1C TSspéc2'!$C$12="OUI"),'1C TSspéc2'!$U$42/'1C TSspéc2'!$U$17,"")</f>
        <v/>
      </c>
      <c r="W847" s="543" t="str">
        <f>IF(AND('1C TSspéc2'!$U$17&lt;&gt;0,'1C TSspéc2'!$C$12="OUI"),'1C TSspéc2'!$U$43/'1C TSspéc2'!$U$17,"")</f>
        <v/>
      </c>
      <c r="X847" s="543" t="str">
        <f>IF(AND('1C TSspéc2'!$U$17&lt;&gt;0,'1C TSspéc2'!$C$12="OUI"),'1C TSspéc2'!$U$44/'1C TSspéc2'!$U$17,"")</f>
        <v/>
      </c>
      <c r="Y847" s="543" t="str">
        <f>IF(AND('1C TSspéc2'!$U$17&lt;&gt;0,'1C TSspéc2'!$C$12="OUI"),'1C TSspéc2'!$U$45/'1C TSspéc2'!$U$17,"")</f>
        <v/>
      </c>
      <c r="Z847" s="543" t="str">
        <f>IF(AND('1C TSspéc2'!$U$17&lt;&gt;0,'1C TSspéc2'!$C$12="OUI"),'1C TSspéc2'!$U$46/'1C TSspéc2'!$U$17,"")</f>
        <v/>
      </c>
      <c r="AA847" s="543" t="str">
        <f>IF(AND('1C TSspéc2'!$U$17&lt;&gt;0,'1C TSspéc2'!$C$12="OUI"),'1C TSspéc2'!$U$47/'1C TSspéc2'!$U$17,"")</f>
        <v/>
      </c>
      <c r="AB847" s="543" t="str">
        <f>IF(AND('1C TSspéc2'!$U$17&lt;&gt;0,'1C TSspéc2'!$C$12="OUI"),'1C TSspéc2'!$U$48/'1C TSspéc2'!$U$17,"")</f>
        <v/>
      </c>
      <c r="AC847" s="543" t="str">
        <f>IF(AND('1C TSspéc2'!$U$17&lt;&gt;0,'1C TSspéc2'!$C$12="OUI"),'1C TSspéc2'!$U$49/'1C TSspéc2'!$U$17,"")</f>
        <v/>
      </c>
      <c r="AD847" s="543" t="str">
        <f>IF(AND('1C TSspéc2'!$U$17&lt;&gt;0,'1C TSspéc2'!$C$12="OUI"),'1C TSspéc2'!$U$50/'1C TSspéc2'!$U$17,"")</f>
        <v/>
      </c>
      <c r="AE847" s="543" t="str">
        <f>IF(AND('1C TSspéc2'!$U$17&lt;&gt;0,'1C TSspéc2'!$C$12="OUI"),'1C TSspéc2'!$U$51/'1C TSspéc2'!$U$17,"")</f>
        <v/>
      </c>
      <c r="AF847" s="543" t="str">
        <f>IF(AND('1C TSspéc2'!$U$17&lt;&gt;0,'1C TSspéc2'!$C$12="OUI"),'1C TSspéc2'!$U$52/'1C TSspéc2'!$U$17,"")</f>
        <v/>
      </c>
      <c r="AG847" s="543" t="str">
        <f>IF(AND('1C TSspéc2'!$U$17&lt;&gt;0,'1C TSspéc2'!$C$12="OUI"),'1C TSspéc2'!$U$53/'1C TSspéc2'!$U$17,"")</f>
        <v/>
      </c>
      <c r="AH847" s="543" t="str">
        <f>IF(AND('1C TSspéc2'!$U$17&lt;&gt;0,'1C TSspéc2'!$C$12="OUI"),'1C TSspéc2'!$U$54/'1C TSspéc2'!$U$17,"")</f>
        <v/>
      </c>
      <c r="AI847" s="543" t="str">
        <f>IF(AND('1C TSspéc2'!$U$17&lt;&gt;0,'1C TSspéc2'!$C$12="OUI"),'1C TSspéc2'!$U$55/'1C TSspéc2'!$U$17,"")</f>
        <v/>
      </c>
      <c r="AJ847" s="543" t="str">
        <f>IF(AND('1C TSspéc2'!$U$17&lt;&gt;0,'1C TSspéc2'!$C$12="OUI"),'1C TSspéc2'!$U$56/'1C TSspéc2'!$U$17,"")</f>
        <v/>
      </c>
      <c r="AK847" s="543" t="str">
        <f>IF(AND('1C TSspéc2'!$U$17&lt;&gt;0,'1C TSspéc2'!$C$12="OUI"),'1C TSspéc2'!$U$57/'1C TSspéc2'!$U$17,"")</f>
        <v/>
      </c>
      <c r="AL847" s="72">
        <f>IF(AND('1C TSspéc2'!$U$17&lt;&gt;0,'1C TSspéc2'!$C$12="OUI"),N847+AK847,N847)</f>
        <v>0</v>
      </c>
      <c r="AM847" s="417">
        <f t="shared" si="266"/>
        <v>0</v>
      </c>
      <c r="AN847" s="417">
        <f t="shared" si="267"/>
        <v>0</v>
      </c>
      <c r="AO847" s="418" t="str">
        <f>IF(AND('1C TSspéc2'!$U$17&lt;&gt;0,'1C TSspéc2'!$U$30&lt;&gt;0),AM847+AN847,"")</f>
        <v/>
      </c>
      <c r="AP847" s="573" t="str">
        <f>IF(AND('1C TSspéc2'!$U$17&lt;&gt;0,'1C TSspéc2'!$U$30&lt;&gt;0),AM847-AR847,"")</f>
        <v/>
      </c>
      <c r="AQ847" s="583">
        <f t="shared" si="268"/>
        <v>0</v>
      </c>
      <c r="AR847" s="596"/>
      <c r="AS847" s="102"/>
      <c r="AT847" s="27" t="str">
        <f>IF(('1C TSspéc2'!U$17*FICHE!$C$14&lt;J847),"Forfait limité à "&amp;FICHE!$C$14&amp;"€/jour","")</f>
        <v/>
      </c>
      <c r="AU847" s="592"/>
      <c r="AV847" s="824"/>
      <c r="AW847" s="824"/>
      <c r="AX847" s="824"/>
      <c r="AY847" s="824"/>
      <c r="AZ847" s="824"/>
      <c r="BA847" s="767"/>
      <c r="BB847" s="767"/>
      <c r="BC847" s="767"/>
      <c r="BD847" s="767"/>
      <c r="BE847" s="767"/>
      <c r="BF847" s="767"/>
      <c r="BG847" s="767"/>
      <c r="BH847" s="767"/>
      <c r="BI847" s="767"/>
      <c r="BJ847" s="767"/>
      <c r="BK847" s="767"/>
      <c r="BL847" s="767"/>
      <c r="BM847" s="767"/>
      <c r="BN847" s="767"/>
      <c r="BO847" s="767"/>
      <c r="BP847" s="767"/>
      <c r="BQ847" s="767"/>
      <c r="BR847" s="767"/>
      <c r="BS847" s="767"/>
      <c r="BT847" s="767"/>
      <c r="BU847" s="767"/>
      <c r="BV847" s="767"/>
      <c r="BW847" s="767"/>
      <c r="BX847" s="767"/>
      <c r="BY847" s="767"/>
      <c r="BZ847" s="767"/>
      <c r="CA847" s="767"/>
      <c r="CB847" s="767"/>
      <c r="CC847" s="767"/>
      <c r="CD847" s="767"/>
      <c r="CE847" s="767"/>
      <c r="CF847" s="767"/>
      <c r="CG847" s="767"/>
      <c r="CH847" s="767"/>
      <c r="CI847" s="767"/>
      <c r="CJ847" s="767"/>
      <c r="CK847" s="767"/>
      <c r="CL847" s="767"/>
      <c r="CM847" s="767"/>
      <c r="CN847" s="767"/>
      <c r="CO847" s="767"/>
      <c r="CP847" s="767"/>
      <c r="CQ847" s="767"/>
      <c r="CR847" s="767"/>
      <c r="CS847" s="767"/>
      <c r="CT847" s="767"/>
      <c r="CU847" s="767"/>
      <c r="CV847" s="767"/>
      <c r="CW847" s="767"/>
      <c r="CX847" s="767"/>
      <c r="CY847" s="767"/>
      <c r="CZ847" s="767"/>
      <c r="DA847" s="767"/>
      <c r="DB847" s="767"/>
      <c r="DC847" s="767"/>
      <c r="DD847" s="767"/>
      <c r="DE847" s="767"/>
      <c r="DF847" s="767"/>
      <c r="DG847" s="767"/>
      <c r="DH847" s="767"/>
      <c r="DI847" s="767"/>
      <c r="DJ847" s="767"/>
      <c r="DK847" s="767"/>
      <c r="DL847" s="767"/>
      <c r="DM847" s="767"/>
      <c r="DN847" s="767"/>
      <c r="DO847" s="767"/>
      <c r="DP847" s="767"/>
      <c r="DQ847" s="767"/>
      <c r="DR847" s="767"/>
      <c r="DS847" s="767"/>
      <c r="DT847" s="767"/>
      <c r="DU847" s="767"/>
      <c r="DV847" s="767"/>
      <c r="DW847" s="767"/>
      <c r="DX847" s="767"/>
      <c r="DY847" s="767"/>
      <c r="DZ847" s="767"/>
      <c r="EA847" s="767"/>
      <c r="EB847" s="767"/>
      <c r="EC847" s="767"/>
      <c r="ED847" s="767"/>
      <c r="EE847" s="767"/>
      <c r="EF847" s="767"/>
      <c r="EG847" s="767"/>
      <c r="EH847" s="767"/>
      <c r="EI847" s="767"/>
      <c r="EJ847" s="767"/>
      <c r="EK847" s="767"/>
      <c r="EL847" s="767"/>
      <c r="EM847" s="767"/>
      <c r="EN847" s="767"/>
      <c r="EO847" s="767"/>
      <c r="EP847" s="767"/>
      <c r="EQ847" s="767"/>
      <c r="ER847" s="767"/>
      <c r="ES847" s="767"/>
      <c r="ET847" s="767"/>
      <c r="EU847" s="767"/>
      <c r="EV847" s="767"/>
      <c r="EW847" s="767"/>
      <c r="EX847" s="767"/>
      <c r="EY847" s="767"/>
      <c r="EZ847" s="767"/>
      <c r="FA847" s="767"/>
      <c r="FB847" s="767"/>
      <c r="FC847" s="767"/>
      <c r="FD847" s="767"/>
      <c r="FE847" s="767"/>
      <c r="FF847" s="767"/>
      <c r="FG847" s="767"/>
      <c r="FH847" s="767"/>
      <c r="FI847" s="767"/>
      <c r="FJ847" s="767"/>
      <c r="FK847" s="767"/>
      <c r="FL847" s="767"/>
      <c r="FM847" s="767"/>
      <c r="FN847" s="767"/>
      <c r="FO847" s="767"/>
      <c r="FP847" s="767"/>
      <c r="FQ847" s="767"/>
      <c r="FR847" s="767"/>
      <c r="FS847" s="767"/>
      <c r="FT847" s="767"/>
      <c r="FU847" s="767"/>
      <c r="FV847" s="767"/>
      <c r="FW847" s="767"/>
      <c r="FX847" s="767"/>
      <c r="FY847" s="767"/>
      <c r="FZ847" s="767"/>
      <c r="GA847" s="767"/>
      <c r="GB847" s="767"/>
      <c r="GC847" s="767"/>
      <c r="GD847" s="767"/>
      <c r="GE847" s="767"/>
      <c r="GF847" s="767"/>
      <c r="GG847" s="767"/>
      <c r="GH847" s="767"/>
      <c r="GI847" s="767"/>
      <c r="GJ847" s="767"/>
      <c r="GK847" s="767"/>
      <c r="GL847" s="767"/>
      <c r="GM847" s="767"/>
      <c r="GN847" s="767"/>
      <c r="GO847" s="767"/>
      <c r="GP847" s="767"/>
      <c r="GQ847" s="767"/>
      <c r="GR847" s="767"/>
      <c r="GS847" s="767"/>
      <c r="GT847" s="767"/>
      <c r="GU847" s="767"/>
      <c r="GV847" s="767"/>
      <c r="GW847" s="767"/>
      <c r="GX847" s="767"/>
      <c r="GY847" s="767"/>
      <c r="GZ847" s="767"/>
      <c r="HA847" s="767"/>
      <c r="HB847" s="767"/>
      <c r="HC847" s="767"/>
    </row>
    <row r="848" spans="1:211" s="864" customFormat="1" ht="13.9" customHeight="1">
      <c r="A848" s="307"/>
      <c r="B848" s="351"/>
      <c r="C848" s="971" t="str">
        <f>IF('1C TSspéc2'!V$17&lt;&gt;0,'1C TSspéc2'!$B$12,"")</f>
        <v/>
      </c>
      <c r="D848" s="972"/>
      <c r="E848" s="973"/>
      <c r="F848" s="93" t="str">
        <f>IF(AND($C848='1C TSspéc2'!$B$12,'1C TSspéc2'!$B$16="spécifiques",'1C TSspéc2'!$V$17&lt;&gt;""),'1C TSspéc2'!$V$21,"")</f>
        <v/>
      </c>
      <c r="G848" s="863"/>
      <c r="H848" s="745">
        <v>0.21</v>
      </c>
      <c r="I848" s="747">
        <v>1</v>
      </c>
      <c r="J848" s="312"/>
      <c r="K848" s="680">
        <f t="shared" si="269"/>
        <v>0</v>
      </c>
      <c r="L848" s="556">
        <f>IF(OR('1C TSspéc2'!$B$12="",'1C TSspéc2'!V$30=0),0,IF(AND('1C TSspéc2'!$B$12&lt;&gt;"",$K$2="Pôle",'1C TSspéc2'!$C$12="OUI"),(('1C TSspéc2'!V$22+'1C TSspéc2'!V$23+'1C TSspéc2'!V$24+'1C TSspéc2'!V$25+'1C TSspéc2'!V$29)/'1C TSspéc2'!V$17),IF(AND('1C TSspéc2'!$B$12&lt;&gt;"",$K$2="Pôle",'1C TSspéc2'!$C$12="NON"),(('1C TSspéc2'!V$22+'1C TSspéc2'!V$23+'1C TSspéc2'!V$24+'1C TSspéc2'!V$25+'1C TSspéc2'!V$29)/'1C TSspéc2'!V$30),IF(AND('1C TSspéc2'!$B$12&lt;&gt;"",$K$2&lt;&gt;"Pôle",'1C TSspéc2'!$C$12="OUI"),(('1C TSspéc2'!V$22+'1C TSspéc2'!V$23+'1C TSspéc2'!V$24+'1C TSspéc2'!V$25+'1C TSspéc2'!V$26+'1C TSspéc2'!V$27+'1C TSspéc2'!V$28+'1C TSspéc2'!V$29)/'1C TSspéc2'!V$17),IF(AND('1C TSspéc2'!$B$12&lt;&gt;"",$K$2&lt;&gt;"Pôle",'1C TSspéc2'!$C$12="NON"),(('1C TSspéc2'!V$22+'1C TSspéc2'!V$23+'1C TSspéc2'!V$24+'1C TSspéc2'!V$25+'1C TSspéc2'!V$26+'1C TSspéc2'!V$27+'1C TSspéc2'!V$28+'1C TSspéc2'!V$29)/'1C TSspéc2'!V$30))))))</f>
        <v>0</v>
      </c>
      <c r="M848" s="556">
        <f>IF(OR('1C TSspéc2'!$B$12="",'1C TSspéc2'!V$30=0),0,IF(AND('1C TSspéc2'!$B$12&lt;&gt;"",$K$2="Pôle",'1C TSspéc2'!$C$12="OUI"),(('1C TSspéc2'!V$26+'1C TSspéc2'!V$27+'1C TSspéc2'!V$28)/'1C TSspéc2'!V$17),IF(AND('1C TSspéc2'!$B$12&lt;&gt;"",$K$2="Pôle",'1C TSspéc2'!$C$12="NON"),(('1C TSspéc2'!V$26+'1C TSspéc2'!V$27+'1C TSspéc2'!V$28)/'1C TSspéc2'!V$30),IF(AND('1C TSspéc2'!$B$12&lt;&gt;"",$K$2&lt;&gt;"Pôle"),0))))</f>
        <v>0</v>
      </c>
      <c r="N848" s="557">
        <f>IF(AND('1C TSspéc2'!$B$12&lt;&gt;0,'1C TSspéc2'!$V$30&lt;&gt;0),L848+M848,0)</f>
        <v>0</v>
      </c>
      <c r="O848" s="893" t="str">
        <f>IF(AND('1C TSspéc2'!$V$17&lt;&gt;0,'1C TSspéc2'!$C$12="OUI"),'1C TSspéc2'!$V$35/'1C TSspéc2'!$V$17,"")</f>
        <v/>
      </c>
      <c r="P848" s="543" t="str">
        <f>IF(AND('1C TSspéc2'!$V$17&lt;&gt;0,'1C TSspéc2'!$C$12="OUI"),'1C TSspéc2'!$V$36/'1C TSspéc2'!$V$17,"")</f>
        <v/>
      </c>
      <c r="Q848" s="543" t="str">
        <f>IF(AND('1C TSspéc2'!$V$17&lt;&gt;0,'1C TSspéc2'!$C$12="OUI"),'1C TSspéc2'!$V$37/'1C TSspéc2'!$V$17,"")</f>
        <v/>
      </c>
      <c r="R848" s="543" t="str">
        <f>IF(AND('1C TSspéc2'!$V$17&lt;&gt;0,'1C TSspéc2'!$C$12="OUI"),'1C TSspéc2'!$V$38/'1C TSspéc2'!$V$17,"")</f>
        <v/>
      </c>
      <c r="S848" s="543" t="str">
        <f>IF(AND('1C TSspéc2'!$V$17&lt;&gt;0,'1C TSspéc2'!$C$12="OUI"),'1C TSspéc2'!$V$39/'1C TSspéc2'!$V$17,"")</f>
        <v/>
      </c>
      <c r="T848" s="543" t="str">
        <f>IF(AND('1C TSspéc2'!$V$17&lt;&gt;0,'1C TSspéc2'!$C$12="OUI"),'1C TSspéc2'!$V$40/'1C TSspéc2'!$V$17,"")</f>
        <v/>
      </c>
      <c r="U848" s="543" t="str">
        <f>IF(AND('1C TSspéc2'!$V$17&lt;&gt;0,'1C TSspéc2'!$C$12="OUI"),'1C TSspéc2'!$V$41/'1C TSspéc2'!$V$17,"")</f>
        <v/>
      </c>
      <c r="V848" s="543" t="str">
        <f>IF(AND('1C TSspéc2'!$V$17&lt;&gt;0,'1C TSspéc2'!$C$12="OUI"),'1C TSspéc2'!$V$42/'1C TSspéc2'!$V$17,"")</f>
        <v/>
      </c>
      <c r="W848" s="543" t="str">
        <f>IF(AND('1C TSspéc2'!$V$17&lt;&gt;0,'1C TSspéc2'!$C$12="OUI"),'1C TSspéc2'!$V$43/'1C TSspéc2'!$V$17,"")</f>
        <v/>
      </c>
      <c r="X848" s="543" t="str">
        <f>IF(AND('1C TSspéc2'!$V$17&lt;&gt;0,'1C TSspéc2'!$C$12="OUI"),'1C TSspéc2'!$V$44/'1C TSspéc2'!$V$17,"")</f>
        <v/>
      </c>
      <c r="Y848" s="543" t="str">
        <f>IF(AND('1C TSspéc2'!$V$17&lt;&gt;0,'1C TSspéc2'!$C$12="OUI"),'1C TSspéc2'!$V$45/'1C TSspéc2'!$V$17,"")</f>
        <v/>
      </c>
      <c r="Z848" s="543" t="str">
        <f>IF(AND('1C TSspéc2'!$V$17&lt;&gt;0,'1C TSspéc2'!$C$12="OUI"),'1C TSspéc2'!$V$46/'1C TSspéc2'!$V$17,"")</f>
        <v/>
      </c>
      <c r="AA848" s="543" t="str">
        <f>IF(AND('1C TSspéc2'!$V$17&lt;&gt;0,'1C TSspéc2'!$C$12="OUI"),'1C TSspéc2'!$V$47/'1C TSspéc2'!$V$17,"")</f>
        <v/>
      </c>
      <c r="AB848" s="543" t="str">
        <f>IF(AND('1C TSspéc2'!$V$17&lt;&gt;0,'1C TSspéc2'!$C$12="OUI"),'1C TSspéc2'!$V$48/'1C TSspéc2'!$V$17,"")</f>
        <v/>
      </c>
      <c r="AC848" s="543" t="str">
        <f>IF(AND('1C TSspéc2'!$V$17&lt;&gt;0,'1C TSspéc2'!$C$12="OUI"),'1C TSspéc2'!$V$49/'1C TSspéc2'!$V$17,"")</f>
        <v/>
      </c>
      <c r="AD848" s="543" t="str">
        <f>IF(AND('1C TSspéc2'!$V$17&lt;&gt;0,'1C TSspéc2'!$C$12="OUI"),'1C TSspéc2'!$V$50/'1C TSspéc2'!$V$17,"")</f>
        <v/>
      </c>
      <c r="AE848" s="543" t="str">
        <f>IF(AND('1C TSspéc2'!$V$17&lt;&gt;0,'1C TSspéc2'!$C$12="OUI"),'1C TSspéc2'!$V$51/'1C TSspéc2'!$V$17,"")</f>
        <v/>
      </c>
      <c r="AF848" s="543" t="str">
        <f>IF(AND('1C TSspéc2'!$V$17&lt;&gt;0,'1C TSspéc2'!$C$12="OUI"),'1C TSspéc2'!$V$52/'1C TSspéc2'!$V$17,"")</f>
        <v/>
      </c>
      <c r="AG848" s="543" t="str">
        <f>IF(AND('1C TSspéc2'!$V$17&lt;&gt;0,'1C TSspéc2'!$C$12="OUI"),'1C TSspéc2'!$V$53/'1C TSspéc2'!$V$17,"")</f>
        <v/>
      </c>
      <c r="AH848" s="543" t="str">
        <f>IF(AND('1C TSspéc2'!$V$17&lt;&gt;0,'1C TSspéc2'!$C$12="OUI"),'1C TSspéc2'!$V$54/'1C TSspéc2'!$V$17,"")</f>
        <v/>
      </c>
      <c r="AI848" s="543" t="str">
        <f>IF(AND('1C TSspéc2'!$V$17&lt;&gt;0,'1C TSspéc2'!$C$12="OUI"),'1C TSspéc2'!$V$55/'1C TSspéc2'!$V$17,"")</f>
        <v/>
      </c>
      <c r="AJ848" s="543" t="str">
        <f>IF(AND('1C TSspéc2'!$V$17&lt;&gt;0,'1C TSspéc2'!$C$12="OUI"),'1C TSspéc2'!$V$56/'1C TSspéc2'!$V$17,"")</f>
        <v/>
      </c>
      <c r="AK848" s="543" t="str">
        <f>IF(AND('1C TSspéc2'!$V$17&lt;&gt;0,'1C TSspéc2'!$C$12="OUI"),'1C TSspéc2'!$V$57/'1C TSspéc2'!$V$17,"")</f>
        <v/>
      </c>
      <c r="AL848" s="72">
        <f>IF(AND('1C TSspéc2'!$V$17&lt;&gt;0,'1C TSspéc2'!$C$12="OUI"),N848+AK848,N848)</f>
        <v>0</v>
      </c>
      <c r="AM848" s="417">
        <f t="shared" si="266"/>
        <v>0</v>
      </c>
      <c r="AN848" s="417">
        <f t="shared" si="267"/>
        <v>0</v>
      </c>
      <c r="AO848" s="418" t="str">
        <f>IF(AND('1C TSspéc2'!$V$17&lt;&gt;0,'1C TSspéc2'!$V$30&lt;&gt;0),AM848+AN848,"")</f>
        <v/>
      </c>
      <c r="AP848" s="573" t="str">
        <f>IF(AND('1C TSspéc2'!$V$17&lt;&gt;0,'1C TSspéc2'!$V$30&lt;&gt;0),AM848-AR848,"")</f>
        <v/>
      </c>
      <c r="AQ848" s="583">
        <f t="shared" si="268"/>
        <v>0</v>
      </c>
      <c r="AR848" s="596"/>
      <c r="AS848" s="102"/>
      <c r="AT848" s="27" t="str">
        <f>IF(('1C TSspéc2'!V$17*FICHE!$C$14&lt;J848),"Forfait limité à "&amp;FICHE!$C$14&amp;"€/jour","")</f>
        <v/>
      </c>
      <c r="AU848" s="592"/>
      <c r="AV848" s="824"/>
      <c r="AW848" s="824"/>
      <c r="AX848" s="824"/>
      <c r="AY848" s="824"/>
      <c r="AZ848" s="824"/>
      <c r="BA848" s="767"/>
      <c r="BB848" s="767"/>
      <c r="BC848" s="767"/>
      <c r="BD848" s="767"/>
      <c r="BE848" s="767"/>
      <c r="BF848" s="767"/>
      <c r="BG848" s="767"/>
      <c r="BH848" s="767"/>
      <c r="BI848" s="767"/>
      <c r="BJ848" s="767"/>
      <c r="BK848" s="767"/>
      <c r="BL848" s="767"/>
      <c r="BM848" s="767"/>
      <c r="BN848" s="767"/>
      <c r="BO848" s="767"/>
      <c r="BP848" s="767"/>
      <c r="BQ848" s="767"/>
      <c r="BR848" s="767"/>
      <c r="BS848" s="767"/>
      <c r="BT848" s="767"/>
      <c r="BU848" s="767"/>
      <c r="BV848" s="767"/>
      <c r="BW848" s="767"/>
      <c r="BX848" s="767"/>
      <c r="BY848" s="767"/>
      <c r="BZ848" s="767"/>
      <c r="CA848" s="767"/>
      <c r="CB848" s="767"/>
      <c r="CC848" s="767"/>
      <c r="CD848" s="767"/>
      <c r="CE848" s="767"/>
      <c r="CF848" s="767"/>
      <c r="CG848" s="767"/>
      <c r="CH848" s="767"/>
      <c r="CI848" s="767"/>
      <c r="CJ848" s="767"/>
      <c r="CK848" s="767"/>
      <c r="CL848" s="767"/>
      <c r="CM848" s="767"/>
      <c r="CN848" s="767"/>
      <c r="CO848" s="767"/>
      <c r="CP848" s="767"/>
      <c r="CQ848" s="767"/>
      <c r="CR848" s="767"/>
      <c r="CS848" s="767"/>
      <c r="CT848" s="767"/>
      <c r="CU848" s="767"/>
      <c r="CV848" s="767"/>
      <c r="CW848" s="767"/>
      <c r="CX848" s="767"/>
      <c r="CY848" s="767"/>
      <c r="CZ848" s="767"/>
      <c r="DA848" s="767"/>
      <c r="DB848" s="767"/>
      <c r="DC848" s="767"/>
      <c r="DD848" s="767"/>
      <c r="DE848" s="767"/>
      <c r="DF848" s="767"/>
      <c r="DG848" s="767"/>
      <c r="DH848" s="767"/>
      <c r="DI848" s="767"/>
      <c r="DJ848" s="767"/>
      <c r="DK848" s="767"/>
      <c r="DL848" s="767"/>
      <c r="DM848" s="767"/>
      <c r="DN848" s="767"/>
      <c r="DO848" s="767"/>
      <c r="DP848" s="767"/>
      <c r="DQ848" s="767"/>
      <c r="DR848" s="767"/>
      <c r="DS848" s="767"/>
      <c r="DT848" s="767"/>
      <c r="DU848" s="767"/>
      <c r="DV848" s="767"/>
      <c r="DW848" s="767"/>
      <c r="DX848" s="767"/>
      <c r="DY848" s="767"/>
      <c r="DZ848" s="767"/>
      <c r="EA848" s="767"/>
      <c r="EB848" s="767"/>
      <c r="EC848" s="767"/>
      <c r="ED848" s="767"/>
      <c r="EE848" s="767"/>
      <c r="EF848" s="767"/>
      <c r="EG848" s="767"/>
      <c r="EH848" s="767"/>
      <c r="EI848" s="767"/>
      <c r="EJ848" s="767"/>
      <c r="EK848" s="767"/>
      <c r="EL848" s="767"/>
      <c r="EM848" s="767"/>
      <c r="EN848" s="767"/>
      <c r="EO848" s="767"/>
      <c r="EP848" s="767"/>
      <c r="EQ848" s="767"/>
      <c r="ER848" s="767"/>
      <c r="ES848" s="767"/>
      <c r="ET848" s="767"/>
      <c r="EU848" s="767"/>
      <c r="EV848" s="767"/>
      <c r="EW848" s="767"/>
      <c r="EX848" s="767"/>
      <c r="EY848" s="767"/>
      <c r="EZ848" s="767"/>
      <c r="FA848" s="767"/>
      <c r="FB848" s="767"/>
      <c r="FC848" s="767"/>
      <c r="FD848" s="767"/>
      <c r="FE848" s="767"/>
      <c r="FF848" s="767"/>
      <c r="FG848" s="767"/>
      <c r="FH848" s="767"/>
      <c r="FI848" s="767"/>
      <c r="FJ848" s="767"/>
      <c r="FK848" s="767"/>
      <c r="FL848" s="767"/>
      <c r="FM848" s="767"/>
      <c r="FN848" s="767"/>
      <c r="FO848" s="767"/>
      <c r="FP848" s="767"/>
      <c r="FQ848" s="767"/>
      <c r="FR848" s="767"/>
      <c r="FS848" s="767"/>
      <c r="FT848" s="767"/>
      <c r="FU848" s="767"/>
      <c r="FV848" s="767"/>
      <c r="FW848" s="767"/>
      <c r="FX848" s="767"/>
      <c r="FY848" s="767"/>
      <c r="FZ848" s="767"/>
      <c r="GA848" s="767"/>
      <c r="GB848" s="767"/>
      <c r="GC848" s="767"/>
      <c r="GD848" s="767"/>
      <c r="GE848" s="767"/>
      <c r="GF848" s="767"/>
      <c r="GG848" s="767"/>
      <c r="GH848" s="767"/>
      <c r="GI848" s="767"/>
      <c r="GJ848" s="767"/>
      <c r="GK848" s="767"/>
      <c r="GL848" s="767"/>
      <c r="GM848" s="767"/>
      <c r="GN848" s="767"/>
      <c r="GO848" s="767"/>
      <c r="GP848" s="767"/>
      <c r="GQ848" s="767"/>
      <c r="GR848" s="767"/>
      <c r="GS848" s="767"/>
      <c r="GT848" s="767"/>
      <c r="GU848" s="767"/>
      <c r="GV848" s="767"/>
      <c r="GW848" s="767"/>
      <c r="GX848" s="767"/>
      <c r="GY848" s="767"/>
      <c r="GZ848" s="767"/>
      <c r="HA848" s="767"/>
      <c r="HB848" s="767"/>
      <c r="HC848" s="767"/>
    </row>
    <row r="849" spans="1:211" s="864" customFormat="1" ht="13.9" customHeight="1">
      <c r="A849" s="307"/>
      <c r="B849" s="351"/>
      <c r="C849" s="971" t="str">
        <f>IF('1C TSspéc2'!W$17&lt;&gt;0,'1C TSspéc2'!$B$12,"")</f>
        <v/>
      </c>
      <c r="D849" s="972"/>
      <c r="E849" s="973"/>
      <c r="F849" s="93" t="str">
        <f>IF(AND($C849='1C TSspéc2'!$B$12,'1C TSspéc2'!$B$16="spécifiques",'1C TSspéc2'!$W$17&lt;&gt;""),'1C TSspéc2'!$W$21,"")</f>
        <v/>
      </c>
      <c r="G849" s="863"/>
      <c r="H849" s="745">
        <v>0.21</v>
      </c>
      <c r="I849" s="747">
        <v>1</v>
      </c>
      <c r="J849" s="312"/>
      <c r="K849" s="680">
        <f t="shared" si="269"/>
        <v>0</v>
      </c>
      <c r="L849" s="556">
        <f>IF(OR('1C TSspéc2'!$B$12="",'1C TSspéc2'!W$30=0),0,IF(AND('1C TSspéc2'!$B$12&lt;&gt;"",$K$2="Pôle",'1C TSspéc2'!$C$12="OUI"),(('1C TSspéc2'!W$22+'1C TSspéc2'!W$23+'1C TSspéc2'!W$24+'1C TSspéc2'!W$25+'1C TSspéc2'!W$29)/'1C TSspéc2'!W$17),IF(AND('1C TSspéc2'!$B$12&lt;&gt;"",$K$2="Pôle",'1C TSspéc2'!$C$12="NON"),(('1C TSspéc2'!W$22+'1C TSspéc2'!W$23+'1C TSspéc2'!W$24+'1C TSspéc2'!W$25+'1C TSspéc2'!W$29)/'1C TSspéc2'!W$30),IF(AND('1C TSspéc2'!$B$12&lt;&gt;"",$K$2&lt;&gt;"Pôle",'1C TSspéc2'!$C$12="OUI"),(('1C TSspéc2'!W$22+'1C TSspéc2'!W$23+'1C TSspéc2'!W$24+'1C TSspéc2'!W$25+'1C TSspéc2'!W$26+'1C TSspéc2'!W$27+'1C TSspéc2'!W$28+'1C TSspéc2'!W$29)/'1C TSspéc2'!W$17),IF(AND('1C TSspéc2'!$B$12&lt;&gt;"",$K$2&lt;&gt;"Pôle",'1C TSspéc2'!$C$12="NON"),(('1C TSspéc2'!W$22+'1C TSspéc2'!W$23+'1C TSspéc2'!W$24+'1C TSspéc2'!W$25+'1C TSspéc2'!W$26+'1C TSspéc2'!W$27+'1C TSspéc2'!W$28+'1C TSspéc2'!W$29)/'1C TSspéc2'!W$30))))))</f>
        <v>0</v>
      </c>
      <c r="M849" s="556">
        <f>IF(OR('1C TSspéc2'!$B$12="",'1C TSspéc2'!W$30=0),0,IF(AND('1C TSspéc2'!$B$12&lt;&gt;"",$K$2="Pôle",'1C TSspéc2'!$C$12="OUI"),(('1C TSspéc2'!W$26+'1C TSspéc2'!W$27+'1C TSspéc2'!W$28)/'1C TSspéc2'!W$17),IF(AND('1C TSspéc2'!$B$12&lt;&gt;"",$K$2="Pôle",'1C TSspéc2'!$C$12="NON"),(('1C TSspéc2'!W$26+'1C TSspéc2'!W$27+'1C TSspéc2'!W$28)/'1C TSspéc2'!W$30),IF(AND('1C TSspéc2'!$B$12&lt;&gt;"",$K$2&lt;&gt;"Pôle"),0))))</f>
        <v>0</v>
      </c>
      <c r="N849" s="557">
        <f>IF(AND('1C TSspéc2'!$B$12&lt;&gt;0,'1C TSspéc2'!$W$30&lt;&gt;0),L849+M849,0)</f>
        <v>0</v>
      </c>
      <c r="O849" s="893" t="str">
        <f>IF(AND('1C TSspéc2'!$W$17&lt;&gt;0,'1C TSspéc2'!$C$12="OUI"),'1C TSspéc2'!$W$35/'1C TSspéc2'!$W$17,"")</f>
        <v/>
      </c>
      <c r="P849" s="543" t="str">
        <f>IF(AND('1C TSspéc2'!$W$17&lt;&gt;0,'1C TSspéc2'!$C$12="OUI"),'1C TSspéc2'!$W$36/'1C TSspéc2'!$W$17,"")</f>
        <v/>
      </c>
      <c r="Q849" s="543" t="str">
        <f>IF(AND('1C TSspéc2'!$W$17&lt;&gt;0,'1C TSspéc2'!$C$12="OUI"),'1C TSspéc2'!$W$37/'1C TSspéc2'!$W$17,"")</f>
        <v/>
      </c>
      <c r="R849" s="543" t="str">
        <f>IF(AND('1C TSspéc2'!$W$17&lt;&gt;0,'1C TSspéc2'!$C$12="OUI"),'1C TSspéc2'!$W$38/'1C TSspéc2'!$W$17,"")</f>
        <v/>
      </c>
      <c r="S849" s="543" t="str">
        <f>IF(AND('1C TSspéc2'!$W$17&lt;&gt;0,'1C TSspéc2'!$C$12="OUI"),'1C TSspéc2'!$W$39/'1C TSspéc2'!$W$17,"")</f>
        <v/>
      </c>
      <c r="T849" s="543" t="str">
        <f>IF(AND('1C TSspéc2'!$W$17&lt;&gt;0,'1C TSspéc2'!$C$12="OUI"),'1C TSspéc2'!$W$40/'1C TSspéc2'!$W$17,"")</f>
        <v/>
      </c>
      <c r="U849" s="543" t="str">
        <f>IF(AND('1C TSspéc2'!$W$17&lt;&gt;0,'1C TSspéc2'!$C$12="OUI"),'1C TSspéc2'!$W$41/'1C TSspéc2'!$W$17,"")</f>
        <v/>
      </c>
      <c r="V849" s="543" t="str">
        <f>IF(AND('1C TSspéc2'!$W$17&lt;&gt;0,'1C TSspéc2'!$C$12="OUI"),'1C TSspéc2'!$W$42/'1C TSspéc2'!$W$17,"")</f>
        <v/>
      </c>
      <c r="W849" s="543" t="str">
        <f>IF(AND('1C TSspéc2'!$W$17&lt;&gt;0,'1C TSspéc2'!$C$12="OUI"),'1C TSspéc2'!$W$43/'1C TSspéc2'!$W$17,"")</f>
        <v/>
      </c>
      <c r="X849" s="543" t="str">
        <f>IF(AND('1C TSspéc2'!$W$17&lt;&gt;0,'1C TSspéc2'!$C$12="OUI"),'1C TSspéc2'!$W$44/'1C TSspéc2'!$W$17,"")</f>
        <v/>
      </c>
      <c r="Y849" s="543" t="str">
        <f>IF(AND('1C TSspéc2'!$W$17&lt;&gt;0,'1C TSspéc2'!$C$12="OUI"),'1C TSspéc2'!$W$45/'1C TSspéc2'!$W$17,"")</f>
        <v/>
      </c>
      <c r="Z849" s="543" t="str">
        <f>IF(AND('1C TSspéc2'!$W$17&lt;&gt;0,'1C TSspéc2'!$C$12="OUI"),'1C TSspéc2'!$W$46/'1C TSspéc2'!$W$17,"")</f>
        <v/>
      </c>
      <c r="AA849" s="543" t="str">
        <f>IF(AND('1C TSspéc2'!$W$17&lt;&gt;0,'1C TSspéc2'!$C$12="OUI"),'1C TSspéc2'!$W$47/'1C TSspéc2'!$W$17,"")</f>
        <v/>
      </c>
      <c r="AB849" s="543" t="str">
        <f>IF(AND('1C TSspéc2'!$W$17&lt;&gt;0,'1C TSspéc2'!$C$12="OUI"),'1C TSspéc2'!$W$48/'1C TSspéc2'!$W$17,"")</f>
        <v/>
      </c>
      <c r="AC849" s="543" t="str">
        <f>IF(AND('1C TSspéc2'!$W$17&lt;&gt;0,'1C TSspéc2'!$C$12="OUI"),'1C TSspéc2'!$W$49/'1C TSspéc2'!$W$17,"")</f>
        <v/>
      </c>
      <c r="AD849" s="543" t="str">
        <f>IF(AND('1C TSspéc2'!$W$17&lt;&gt;0,'1C TSspéc2'!$C$12="OUI"),'1C TSspéc2'!$W$50/'1C TSspéc2'!$W$17,"")</f>
        <v/>
      </c>
      <c r="AE849" s="543" t="str">
        <f>IF(AND('1C TSspéc2'!$W$17&lt;&gt;0,'1C TSspéc2'!$C$12="OUI"),'1C TSspéc2'!$W$51/'1C TSspéc2'!$W$17,"")</f>
        <v/>
      </c>
      <c r="AF849" s="543" t="str">
        <f>IF(AND('1C TSspéc2'!$W$17&lt;&gt;0,'1C TSspéc2'!$C$12="OUI"),'1C TSspéc2'!$W$52/'1C TSspéc2'!$W$17,"")</f>
        <v/>
      </c>
      <c r="AG849" s="543" t="str">
        <f>IF(AND('1C TSspéc2'!$W$17&lt;&gt;0,'1C TSspéc2'!$C$12="OUI"),'1C TSspéc2'!$W$53/'1C TSspéc2'!$W$17,"")</f>
        <v/>
      </c>
      <c r="AH849" s="543" t="str">
        <f>IF(AND('1C TSspéc2'!$W$17&lt;&gt;0,'1C TSspéc2'!$C$12="OUI"),'1C TSspéc2'!$W$54/'1C TSspéc2'!$W$17,"")</f>
        <v/>
      </c>
      <c r="AI849" s="543" t="str">
        <f>IF(AND('1C TSspéc2'!$W$17&lt;&gt;0,'1C TSspéc2'!$C$12="OUI"),'1C TSspéc2'!$W$55/'1C TSspéc2'!$W$17,"")</f>
        <v/>
      </c>
      <c r="AJ849" s="543" t="str">
        <f>IF(AND('1C TSspéc2'!$W$17&lt;&gt;0,'1C TSspéc2'!$C$12="OUI"),'1C TSspéc2'!$W$56/'1C TSspéc2'!$W$17,"")</f>
        <v/>
      </c>
      <c r="AK849" s="543" t="str">
        <f>IF(AND('1C TSspéc2'!$W$17&lt;&gt;0,'1C TSspéc2'!$C$12="OUI"),'1C TSspéc2'!$W$57/'1C TSspéc2'!$W$17,"")</f>
        <v/>
      </c>
      <c r="AL849" s="72">
        <f>IF(AND('1C TSspéc2'!$W$17&lt;&gt;0,'1C TSspéc2'!$C$12="OUI"),N849+AK849,N849)</f>
        <v>0</v>
      </c>
      <c r="AM849" s="417">
        <f t="shared" si="266"/>
        <v>0</v>
      </c>
      <c r="AN849" s="417">
        <f t="shared" si="267"/>
        <v>0</v>
      </c>
      <c r="AO849" s="418" t="str">
        <f>IF(AND('1C TSspéc2'!$W$17&lt;&gt;0,'1C TSspéc2'!$W$30&lt;&gt;0),AM849+AN849,"")</f>
        <v/>
      </c>
      <c r="AP849" s="573" t="str">
        <f>IF(AND('1C TSspéc2'!$W$17&lt;&gt;0,'1C TSspéc2'!$W$30&lt;&gt;0),AM849-AR849,"")</f>
        <v/>
      </c>
      <c r="AQ849" s="583">
        <f t="shared" si="268"/>
        <v>0</v>
      </c>
      <c r="AR849" s="596"/>
      <c r="AS849" s="102"/>
      <c r="AT849" s="27" t="str">
        <f>IF(('1C TSspéc2'!W$17*FICHE!$C$14&lt;J849),"Forfait limité à "&amp;FICHE!$C$14&amp;"€/jour","")</f>
        <v/>
      </c>
      <c r="AU849" s="592"/>
      <c r="AV849" s="824"/>
      <c r="AW849" s="824"/>
      <c r="AX849" s="824"/>
      <c r="AY849" s="824"/>
      <c r="AZ849" s="824"/>
      <c r="BA849" s="767"/>
      <c r="BB849" s="767"/>
      <c r="BC849" s="767"/>
      <c r="BD849" s="767"/>
      <c r="BE849" s="767"/>
      <c r="BF849" s="767"/>
      <c r="BG849" s="767"/>
      <c r="BH849" s="767"/>
      <c r="BI849" s="767"/>
      <c r="BJ849" s="767"/>
      <c r="BK849" s="767"/>
      <c r="BL849" s="767"/>
      <c r="BM849" s="767"/>
      <c r="BN849" s="767"/>
      <c r="BO849" s="767"/>
      <c r="BP849" s="767"/>
      <c r="BQ849" s="767"/>
      <c r="BR849" s="767"/>
      <c r="BS849" s="767"/>
      <c r="BT849" s="767"/>
      <c r="BU849" s="767"/>
      <c r="BV849" s="767"/>
      <c r="BW849" s="767"/>
      <c r="BX849" s="767"/>
      <c r="BY849" s="767"/>
      <c r="BZ849" s="767"/>
      <c r="CA849" s="767"/>
      <c r="CB849" s="767"/>
      <c r="CC849" s="767"/>
      <c r="CD849" s="767"/>
      <c r="CE849" s="767"/>
      <c r="CF849" s="767"/>
      <c r="CG849" s="767"/>
      <c r="CH849" s="767"/>
      <c r="CI849" s="767"/>
      <c r="CJ849" s="767"/>
      <c r="CK849" s="767"/>
      <c r="CL849" s="767"/>
      <c r="CM849" s="767"/>
      <c r="CN849" s="767"/>
      <c r="CO849" s="767"/>
      <c r="CP849" s="767"/>
      <c r="CQ849" s="767"/>
      <c r="CR849" s="767"/>
      <c r="CS849" s="767"/>
      <c r="CT849" s="767"/>
      <c r="CU849" s="767"/>
      <c r="CV849" s="767"/>
      <c r="CW849" s="767"/>
      <c r="CX849" s="767"/>
      <c r="CY849" s="767"/>
      <c r="CZ849" s="767"/>
      <c r="DA849" s="767"/>
      <c r="DB849" s="767"/>
      <c r="DC849" s="767"/>
      <c r="DD849" s="767"/>
      <c r="DE849" s="767"/>
      <c r="DF849" s="767"/>
      <c r="DG849" s="767"/>
      <c r="DH849" s="767"/>
      <c r="DI849" s="767"/>
      <c r="DJ849" s="767"/>
      <c r="DK849" s="767"/>
      <c r="DL849" s="767"/>
      <c r="DM849" s="767"/>
      <c r="DN849" s="767"/>
      <c r="DO849" s="767"/>
      <c r="DP849" s="767"/>
      <c r="DQ849" s="767"/>
      <c r="DR849" s="767"/>
      <c r="DS849" s="767"/>
      <c r="DT849" s="767"/>
      <c r="DU849" s="767"/>
      <c r="DV849" s="767"/>
      <c r="DW849" s="767"/>
      <c r="DX849" s="767"/>
      <c r="DY849" s="767"/>
      <c r="DZ849" s="767"/>
      <c r="EA849" s="767"/>
      <c r="EB849" s="767"/>
      <c r="EC849" s="767"/>
      <c r="ED849" s="767"/>
      <c r="EE849" s="767"/>
      <c r="EF849" s="767"/>
      <c r="EG849" s="767"/>
      <c r="EH849" s="767"/>
      <c r="EI849" s="767"/>
      <c r="EJ849" s="767"/>
      <c r="EK849" s="767"/>
      <c r="EL849" s="767"/>
      <c r="EM849" s="767"/>
      <c r="EN849" s="767"/>
      <c r="EO849" s="767"/>
      <c r="EP849" s="767"/>
      <c r="EQ849" s="767"/>
      <c r="ER849" s="767"/>
      <c r="ES849" s="767"/>
      <c r="ET849" s="767"/>
      <c r="EU849" s="767"/>
      <c r="EV849" s="767"/>
      <c r="EW849" s="767"/>
      <c r="EX849" s="767"/>
      <c r="EY849" s="767"/>
      <c r="EZ849" s="767"/>
      <c r="FA849" s="767"/>
      <c r="FB849" s="767"/>
      <c r="FC849" s="767"/>
      <c r="FD849" s="767"/>
      <c r="FE849" s="767"/>
      <c r="FF849" s="767"/>
      <c r="FG849" s="767"/>
      <c r="FH849" s="767"/>
      <c r="FI849" s="767"/>
      <c r="FJ849" s="767"/>
      <c r="FK849" s="767"/>
      <c r="FL849" s="767"/>
      <c r="FM849" s="767"/>
      <c r="FN849" s="767"/>
      <c r="FO849" s="767"/>
      <c r="FP849" s="767"/>
      <c r="FQ849" s="767"/>
      <c r="FR849" s="767"/>
      <c r="FS849" s="767"/>
      <c r="FT849" s="767"/>
      <c r="FU849" s="767"/>
      <c r="FV849" s="767"/>
      <c r="FW849" s="767"/>
      <c r="FX849" s="767"/>
      <c r="FY849" s="767"/>
      <c r="FZ849" s="767"/>
      <c r="GA849" s="767"/>
      <c r="GB849" s="767"/>
      <c r="GC849" s="767"/>
      <c r="GD849" s="767"/>
      <c r="GE849" s="767"/>
      <c r="GF849" s="767"/>
      <c r="GG849" s="767"/>
      <c r="GH849" s="767"/>
      <c r="GI849" s="767"/>
      <c r="GJ849" s="767"/>
      <c r="GK849" s="767"/>
      <c r="GL849" s="767"/>
      <c r="GM849" s="767"/>
      <c r="GN849" s="767"/>
      <c r="GO849" s="767"/>
      <c r="GP849" s="767"/>
      <c r="GQ849" s="767"/>
      <c r="GR849" s="767"/>
      <c r="GS849" s="767"/>
      <c r="GT849" s="767"/>
      <c r="GU849" s="767"/>
      <c r="GV849" s="767"/>
      <c r="GW849" s="767"/>
      <c r="GX849" s="767"/>
      <c r="GY849" s="767"/>
      <c r="GZ849" s="767"/>
      <c r="HA849" s="767"/>
      <c r="HB849" s="767"/>
      <c r="HC849" s="767"/>
    </row>
    <row r="850" spans="1:211" s="864" customFormat="1" ht="13.9" customHeight="1">
      <c r="A850" s="307"/>
      <c r="B850" s="351"/>
      <c r="C850" s="971" t="str">
        <f>IF('1C TSspéc2'!X$17&lt;&gt;0,'1C TSspéc2'!$B$12,"")</f>
        <v/>
      </c>
      <c r="D850" s="972"/>
      <c r="E850" s="973"/>
      <c r="F850" s="93" t="str">
        <f>IF(AND($C850='1C TSspéc2'!$B$12,'1C TSspéc2'!$B$16="spécifiques",'1C TSspéc2'!$X$17&lt;&gt;""),'1C TSspéc2'!$X$21,"")</f>
        <v/>
      </c>
      <c r="G850" s="863"/>
      <c r="H850" s="745">
        <v>0.21</v>
      </c>
      <c r="I850" s="747">
        <v>1</v>
      </c>
      <c r="J850" s="312"/>
      <c r="K850" s="680">
        <f t="shared" si="269"/>
        <v>0</v>
      </c>
      <c r="L850" s="556">
        <f>IF(OR('1C TSspéc2'!$B$12="",'1C TSspéc2'!X$30=0),0,IF(AND('1C TSspéc2'!$B$12&lt;&gt;"",$K$2="Pôle",'1C TSspéc2'!$C$12="OUI"),(('1C TSspéc2'!X$22+'1C TSspéc2'!X$23+'1C TSspéc2'!X$24+'1C TSspéc2'!X$25+'1C TSspéc2'!X$29)/'1C TSspéc2'!X$17),IF(AND('1C TSspéc2'!$B$12&lt;&gt;"",$K$2="Pôle",'1C TSspéc2'!$C$12="NON"),(('1C TSspéc2'!X$22+'1C TSspéc2'!X$23+'1C TSspéc2'!X$24+'1C TSspéc2'!X$25+'1C TSspéc2'!X$29)/'1C TSspéc2'!X$30),IF(AND('1C TSspéc2'!$B$12&lt;&gt;"",$K$2&lt;&gt;"Pôle",'1C TSspéc2'!$C$12="OUI"),(('1C TSspéc2'!X$22+'1C TSspéc2'!X$23+'1C TSspéc2'!X$24+'1C TSspéc2'!X$25+'1C TSspéc2'!X$26+'1C TSspéc2'!X$27+'1C TSspéc2'!X$28+'1C TSspéc2'!X$29)/'1C TSspéc2'!X$17),IF(AND('1C TSspéc2'!$B$12&lt;&gt;"",$K$2&lt;&gt;"Pôle",'1C TSspéc2'!$C$12="NON"),(('1C TSspéc2'!X$22+'1C TSspéc2'!X$23+'1C TSspéc2'!X$24+'1C TSspéc2'!X$25+'1C TSspéc2'!X$26+'1C TSspéc2'!X$27+'1C TSspéc2'!X$28+'1C TSspéc2'!X$29)/'1C TSspéc2'!X$30))))))</f>
        <v>0</v>
      </c>
      <c r="M850" s="556">
        <f>IF(OR('1C TSspéc2'!$B$12="",'1C TSspéc2'!X$30=0),0,IF(AND('1C TSspéc2'!$B$12&lt;&gt;"",$K$2="Pôle",'1C TSspéc2'!$C$12="OUI"),(('1C TSspéc2'!X$26+'1C TSspéc2'!X$27+'1C TSspéc2'!X$28)/'1C TSspéc2'!X$17),IF(AND('1C TSspéc2'!$B$12&lt;&gt;"",$K$2="Pôle",'1C TSspéc2'!$C$12="NON"),(('1C TSspéc2'!X$26+'1C TSspéc2'!X$27+'1C TSspéc2'!X$28)/'1C TSspéc2'!X$30),IF(AND('1C TSspéc2'!$B$12&lt;&gt;"",$K$2&lt;&gt;"Pôle"),0))))</f>
        <v>0</v>
      </c>
      <c r="N850" s="557">
        <f>IF(AND('1C TSspéc2'!$B$12&lt;&gt;0,'1C TSspéc2'!$X$30&lt;&gt;0),L850+M850,0)</f>
        <v>0</v>
      </c>
      <c r="O850" s="893" t="str">
        <f>IF(AND('1C TSspéc2'!$X$17&lt;&gt;0,'1C TSspéc2'!$C$12="OUI"),'1C TSspéc2'!$X$35/'1C TSspéc2'!$X$17,"")</f>
        <v/>
      </c>
      <c r="P850" s="543" t="str">
        <f>IF(AND('1C TSspéc2'!$X$17&lt;&gt;0,'1C TSspéc2'!$C$12="OUI"),'1C TSspéc2'!$X$36/'1C TSspéc2'!$X$17,"")</f>
        <v/>
      </c>
      <c r="Q850" s="543" t="str">
        <f>IF(AND('1C TSspéc2'!$X$17&lt;&gt;0,'1C TSspéc2'!$C$12="OUI"),'1C TSspéc2'!$X$37/'1C TSspéc2'!$X$17,"")</f>
        <v/>
      </c>
      <c r="R850" s="543" t="str">
        <f>IF(AND('1C TSspéc2'!$X$17&lt;&gt;0,'1C TSspéc2'!$C$12="OUI"),'1C TSspéc2'!$X$38/'1C TSspéc2'!$X$17,"")</f>
        <v/>
      </c>
      <c r="S850" s="543" t="str">
        <f>IF(AND('1C TSspéc2'!$X$17&lt;&gt;0,'1C TSspéc2'!$C$12="OUI"),'1C TSspéc2'!$X$39/'1C TSspéc2'!$X$17,"")</f>
        <v/>
      </c>
      <c r="T850" s="543" t="str">
        <f>IF(AND('1C TSspéc2'!$X$17&lt;&gt;0,'1C TSspéc2'!$C$12="OUI"),'1C TSspéc2'!$X$40/'1C TSspéc2'!$X$17,"")</f>
        <v/>
      </c>
      <c r="U850" s="543" t="str">
        <f>IF(AND('1C TSspéc2'!$X$17&lt;&gt;0,'1C TSspéc2'!$C$12="OUI"),'1C TSspéc2'!$X$41/'1C TSspéc2'!$X$17,"")</f>
        <v/>
      </c>
      <c r="V850" s="543" t="str">
        <f>IF(AND('1C TSspéc2'!$X$17&lt;&gt;0,'1C TSspéc2'!$C$12="OUI"),'1C TSspéc2'!$X$42/'1C TSspéc2'!$X$17,"")</f>
        <v/>
      </c>
      <c r="W850" s="543" t="str">
        <f>IF(AND('1C TSspéc2'!$X$17&lt;&gt;0,'1C TSspéc2'!$C$12="OUI"),'1C TSspéc2'!$X$43/'1C TSspéc2'!$X$17,"")</f>
        <v/>
      </c>
      <c r="X850" s="543" t="str">
        <f>IF(AND('1C TSspéc2'!$X$17&lt;&gt;0,'1C TSspéc2'!$C$12="OUI"),'1C TSspéc2'!$X$44/'1C TSspéc2'!$X$17,"")</f>
        <v/>
      </c>
      <c r="Y850" s="543" t="str">
        <f>IF(AND('1C TSspéc2'!$X$17&lt;&gt;0,'1C TSspéc2'!$C$12="OUI"),'1C TSspéc2'!$X$45/'1C TSspéc2'!$X$17,"")</f>
        <v/>
      </c>
      <c r="Z850" s="543" t="str">
        <f>IF(AND('1C TSspéc2'!$X$17&lt;&gt;0,'1C TSspéc2'!$C$12="OUI"),'1C TSspéc2'!$X$46/'1C TSspéc2'!$X$17,"")</f>
        <v/>
      </c>
      <c r="AA850" s="543" t="str">
        <f>IF(AND('1C TSspéc2'!$X$17&lt;&gt;0,'1C TSspéc2'!$C$12="OUI"),'1C TSspéc2'!$X$47/'1C TSspéc2'!$X$17,"")</f>
        <v/>
      </c>
      <c r="AB850" s="543" t="str">
        <f>IF(AND('1C TSspéc2'!$X$17&lt;&gt;0,'1C TSspéc2'!$C$12="OUI"),'1C TSspéc2'!$X$48/'1C TSspéc2'!$X$17,"")</f>
        <v/>
      </c>
      <c r="AC850" s="543" t="str">
        <f>IF(AND('1C TSspéc2'!$X$17&lt;&gt;0,'1C TSspéc2'!$C$12="OUI"),'1C TSspéc2'!$X$49/'1C TSspéc2'!$X$17,"")</f>
        <v/>
      </c>
      <c r="AD850" s="543" t="str">
        <f>IF(AND('1C TSspéc2'!$X$17&lt;&gt;0,'1C TSspéc2'!$C$12="OUI"),'1C TSspéc2'!$X$50/'1C TSspéc2'!$X$17,"")</f>
        <v/>
      </c>
      <c r="AE850" s="543" t="str">
        <f>IF(AND('1C TSspéc2'!$X$17&lt;&gt;0,'1C TSspéc2'!$C$12="OUI"),'1C TSspéc2'!$X$51/'1C TSspéc2'!$X$17,"")</f>
        <v/>
      </c>
      <c r="AF850" s="543" t="str">
        <f>IF(AND('1C TSspéc2'!$X$17&lt;&gt;0,'1C TSspéc2'!$C$12="OUI"),'1C TSspéc2'!$X$52/'1C TSspéc2'!$X$17,"")</f>
        <v/>
      </c>
      <c r="AG850" s="543" t="str">
        <f>IF(AND('1C TSspéc2'!$X$17&lt;&gt;0,'1C TSspéc2'!$C$12="OUI"),'1C TSspéc2'!$X$53/'1C TSspéc2'!$X$17,"")</f>
        <v/>
      </c>
      <c r="AH850" s="543" t="str">
        <f>IF(AND('1C TSspéc2'!$X$17&lt;&gt;0,'1C TSspéc2'!$C$12="OUI"),'1C TSspéc2'!$X$54/'1C TSspéc2'!$X$17,"")</f>
        <v/>
      </c>
      <c r="AI850" s="543" t="str">
        <f>IF(AND('1C TSspéc2'!$X$17&lt;&gt;0,'1C TSspéc2'!$C$12="OUI"),'1C TSspéc2'!$X$55/'1C TSspéc2'!$X$17,"")</f>
        <v/>
      </c>
      <c r="AJ850" s="543" t="str">
        <f>IF(AND('1C TSspéc2'!$X$17&lt;&gt;0,'1C TSspéc2'!$C$12="OUI"),'1C TSspéc2'!$X$56/'1C TSspéc2'!$X$17,"")</f>
        <v/>
      </c>
      <c r="AK850" s="543" t="str">
        <f>IF(AND('1C TSspéc2'!$X$17&lt;&gt;0,'1C TSspéc2'!$C$12="OUI"),'1C TSspéc2'!$X$57/'1C TSspéc2'!$X$17,"")</f>
        <v/>
      </c>
      <c r="AL850" s="72">
        <f>IF(AND('1C TSspéc2'!$X$17&lt;&gt;0,'1C TSspéc2'!$C$12="OUI"),N850+AK850,N850)</f>
        <v>0</v>
      </c>
      <c r="AM850" s="417">
        <f t="shared" si="266"/>
        <v>0</v>
      </c>
      <c r="AN850" s="417">
        <f t="shared" si="267"/>
        <v>0</v>
      </c>
      <c r="AO850" s="418" t="str">
        <f>IF(AND('1C TSspéc2'!$X$17&lt;&gt;0,'1C TSspéc2'!$X$30&lt;&gt;0),AM850+AN850,"")</f>
        <v/>
      </c>
      <c r="AP850" s="573" t="str">
        <f>IF(AND('1C TSspéc2'!$X$17&lt;&gt;0,'1C TSspéc2'!$X$30&lt;&gt;0),AM850-AR850,"")</f>
        <v/>
      </c>
      <c r="AQ850" s="583">
        <f t="shared" si="268"/>
        <v>0</v>
      </c>
      <c r="AR850" s="596"/>
      <c r="AS850" s="102"/>
      <c r="AT850" s="27" t="str">
        <f>IF(('1C TSspéc2'!X$17*FICHE!$C$14&lt;J850),"Forfait limité à "&amp;FICHE!$C$14&amp;"€/jour","")</f>
        <v/>
      </c>
      <c r="AU850" s="592"/>
      <c r="AV850" s="824"/>
      <c r="AW850" s="824"/>
      <c r="AX850" s="824"/>
      <c r="AY850" s="824"/>
      <c r="AZ850" s="824"/>
      <c r="BA850" s="767"/>
      <c r="BB850" s="767"/>
      <c r="BC850" s="767"/>
      <c r="BD850" s="767"/>
      <c r="BE850" s="767"/>
      <c r="BF850" s="767"/>
      <c r="BG850" s="767"/>
      <c r="BH850" s="767"/>
      <c r="BI850" s="767"/>
      <c r="BJ850" s="767"/>
      <c r="BK850" s="767"/>
      <c r="BL850" s="767"/>
      <c r="BM850" s="767"/>
      <c r="BN850" s="767"/>
      <c r="BO850" s="767"/>
      <c r="BP850" s="767"/>
      <c r="BQ850" s="767"/>
      <c r="BR850" s="767"/>
      <c r="BS850" s="767"/>
      <c r="BT850" s="767"/>
      <c r="BU850" s="767"/>
      <c r="BV850" s="767"/>
      <c r="BW850" s="767"/>
      <c r="BX850" s="767"/>
      <c r="BY850" s="767"/>
      <c r="BZ850" s="767"/>
      <c r="CA850" s="767"/>
      <c r="CB850" s="767"/>
      <c r="CC850" s="767"/>
      <c r="CD850" s="767"/>
      <c r="CE850" s="767"/>
      <c r="CF850" s="767"/>
      <c r="CG850" s="767"/>
      <c r="CH850" s="767"/>
      <c r="CI850" s="767"/>
      <c r="CJ850" s="767"/>
      <c r="CK850" s="767"/>
      <c r="CL850" s="767"/>
      <c r="CM850" s="767"/>
      <c r="CN850" s="767"/>
      <c r="CO850" s="767"/>
      <c r="CP850" s="767"/>
      <c r="CQ850" s="767"/>
      <c r="CR850" s="767"/>
      <c r="CS850" s="767"/>
      <c r="CT850" s="767"/>
      <c r="CU850" s="767"/>
      <c r="CV850" s="767"/>
      <c r="CW850" s="767"/>
      <c r="CX850" s="767"/>
      <c r="CY850" s="767"/>
      <c r="CZ850" s="767"/>
      <c r="DA850" s="767"/>
      <c r="DB850" s="767"/>
      <c r="DC850" s="767"/>
      <c r="DD850" s="767"/>
      <c r="DE850" s="767"/>
      <c r="DF850" s="767"/>
      <c r="DG850" s="767"/>
      <c r="DH850" s="767"/>
      <c r="DI850" s="767"/>
      <c r="DJ850" s="767"/>
      <c r="DK850" s="767"/>
      <c r="DL850" s="767"/>
      <c r="DM850" s="767"/>
      <c r="DN850" s="767"/>
      <c r="DO850" s="767"/>
      <c r="DP850" s="767"/>
      <c r="DQ850" s="767"/>
      <c r="DR850" s="767"/>
      <c r="DS850" s="767"/>
      <c r="DT850" s="767"/>
      <c r="DU850" s="767"/>
      <c r="DV850" s="767"/>
      <c r="DW850" s="767"/>
      <c r="DX850" s="767"/>
      <c r="DY850" s="767"/>
      <c r="DZ850" s="767"/>
      <c r="EA850" s="767"/>
      <c r="EB850" s="767"/>
      <c r="EC850" s="767"/>
      <c r="ED850" s="767"/>
      <c r="EE850" s="767"/>
      <c r="EF850" s="767"/>
      <c r="EG850" s="767"/>
      <c r="EH850" s="767"/>
      <c r="EI850" s="767"/>
      <c r="EJ850" s="767"/>
      <c r="EK850" s="767"/>
      <c r="EL850" s="767"/>
      <c r="EM850" s="767"/>
      <c r="EN850" s="767"/>
      <c r="EO850" s="767"/>
      <c r="EP850" s="767"/>
      <c r="EQ850" s="767"/>
      <c r="ER850" s="767"/>
      <c r="ES850" s="767"/>
      <c r="ET850" s="767"/>
      <c r="EU850" s="767"/>
      <c r="EV850" s="767"/>
      <c r="EW850" s="767"/>
      <c r="EX850" s="767"/>
      <c r="EY850" s="767"/>
      <c r="EZ850" s="767"/>
      <c r="FA850" s="767"/>
      <c r="FB850" s="767"/>
      <c r="FC850" s="767"/>
      <c r="FD850" s="767"/>
      <c r="FE850" s="767"/>
      <c r="FF850" s="767"/>
      <c r="FG850" s="767"/>
      <c r="FH850" s="767"/>
      <c r="FI850" s="767"/>
      <c r="FJ850" s="767"/>
      <c r="FK850" s="767"/>
      <c r="FL850" s="767"/>
      <c r="FM850" s="767"/>
      <c r="FN850" s="767"/>
      <c r="FO850" s="767"/>
      <c r="FP850" s="767"/>
      <c r="FQ850" s="767"/>
      <c r="FR850" s="767"/>
      <c r="FS850" s="767"/>
      <c r="FT850" s="767"/>
      <c r="FU850" s="767"/>
      <c r="FV850" s="767"/>
      <c r="FW850" s="767"/>
      <c r="FX850" s="767"/>
      <c r="FY850" s="767"/>
      <c r="FZ850" s="767"/>
      <c r="GA850" s="767"/>
      <c r="GB850" s="767"/>
      <c r="GC850" s="767"/>
      <c r="GD850" s="767"/>
      <c r="GE850" s="767"/>
      <c r="GF850" s="767"/>
      <c r="GG850" s="767"/>
      <c r="GH850" s="767"/>
      <c r="GI850" s="767"/>
      <c r="GJ850" s="767"/>
      <c r="GK850" s="767"/>
      <c r="GL850" s="767"/>
      <c r="GM850" s="767"/>
      <c r="GN850" s="767"/>
      <c r="GO850" s="767"/>
      <c r="GP850" s="767"/>
      <c r="GQ850" s="767"/>
      <c r="GR850" s="767"/>
      <c r="GS850" s="767"/>
      <c r="GT850" s="767"/>
      <c r="GU850" s="767"/>
      <c r="GV850" s="767"/>
      <c r="GW850" s="767"/>
      <c r="GX850" s="767"/>
      <c r="GY850" s="767"/>
      <c r="GZ850" s="767"/>
      <c r="HA850" s="767"/>
      <c r="HB850" s="767"/>
      <c r="HC850" s="767"/>
    </row>
    <row r="851" spans="1:211" s="864" customFormat="1" ht="13.9" customHeight="1">
      <c r="A851" s="307"/>
      <c r="B851" s="351"/>
      <c r="C851" s="971" t="str">
        <f>IF('1C TSspéc2'!Y$17&lt;&gt;0,'1C TSspéc2'!$B$12,"")</f>
        <v/>
      </c>
      <c r="D851" s="972"/>
      <c r="E851" s="973"/>
      <c r="F851" s="93" t="str">
        <f>IF(AND($C851='1C TSspéc2'!$B$12,'1C TSspéc2'!$B$16="spécifiques",'1C TSspéc2'!$Y$17&lt;&gt;""),'1C TSspéc2'!$Y$21,"")</f>
        <v/>
      </c>
      <c r="G851" s="863"/>
      <c r="H851" s="745">
        <v>0.21</v>
      </c>
      <c r="I851" s="747">
        <v>1</v>
      </c>
      <c r="J851" s="312"/>
      <c r="K851" s="680">
        <f t="shared" si="269"/>
        <v>0</v>
      </c>
      <c r="L851" s="556">
        <f>IF(OR('1C TSspéc2'!$B$12="",'1C TSspéc2'!Y$30=0),0,IF(AND('1C TSspéc2'!$B$12&lt;&gt;"",$K$2="Pôle",'1C TSspéc2'!$C$12="OUI"),(('1C TSspéc2'!Y$22+'1C TSspéc2'!Y$23+'1C TSspéc2'!Y$24+'1C TSspéc2'!Y$25+'1C TSspéc2'!Y$29)/'1C TSspéc2'!Y$17),IF(AND('1C TSspéc2'!$B$12&lt;&gt;"",$K$2="Pôle",'1C TSspéc2'!$C$12="NON"),(('1C TSspéc2'!Y$22+'1C TSspéc2'!Y$23+'1C TSspéc2'!Y$24+'1C TSspéc2'!Y$25+'1C TSspéc2'!Y$29)/'1C TSspéc2'!Y$30),IF(AND('1C TSspéc2'!$B$12&lt;&gt;"",$K$2&lt;&gt;"Pôle",'1C TSspéc2'!$C$12="OUI"),(('1C TSspéc2'!Y$22+'1C TSspéc2'!Y$23+'1C TSspéc2'!Y$24+'1C TSspéc2'!Y$25+'1C TSspéc2'!Y$26+'1C TSspéc2'!Y$27+'1C TSspéc2'!Y$28+'1C TSspéc2'!Y$29)/'1C TSspéc2'!Y$17),IF(AND('1C TSspéc2'!$B$12&lt;&gt;"",$K$2&lt;&gt;"Pôle",'1C TSspéc2'!$C$12="NON"),(('1C TSspéc2'!Y$22+'1C TSspéc2'!Y$23+'1C TSspéc2'!Y$24+'1C TSspéc2'!Y$25+'1C TSspéc2'!Y$26+'1C TSspéc2'!Y$27+'1C TSspéc2'!Y$28+'1C TSspéc2'!Y$29)/'1C TSspéc2'!Y$30))))))</f>
        <v>0</v>
      </c>
      <c r="M851" s="556">
        <f>IF(OR('1C TSspéc2'!$B$12="",'1C TSspéc2'!Y$30=0),0,IF(AND('1C TSspéc2'!$B$12&lt;&gt;"",$K$2="Pôle",'1C TSspéc2'!$C$12="OUI"),(('1C TSspéc2'!Y$26+'1C TSspéc2'!Y$27+'1C TSspéc2'!Y$28)/'1C TSspéc2'!Y$17),IF(AND('1C TSspéc2'!$B$12&lt;&gt;"",$K$2="Pôle",'1C TSspéc2'!$C$12="NON"),(('1C TSspéc2'!Y$26+'1C TSspéc2'!Y$27+'1C TSspéc2'!Y$28)/'1C TSspéc2'!Y$30),IF(AND('1C TSspéc2'!$B$12&lt;&gt;"",$K$2&lt;&gt;"Pôle"),0))))</f>
        <v>0</v>
      </c>
      <c r="N851" s="557">
        <f>IF(AND('1C TSspéc2'!$B$12&lt;&gt;0,'1C TSspéc2'!$Y$30&lt;&gt;0),L851+M851,0)</f>
        <v>0</v>
      </c>
      <c r="O851" s="893" t="str">
        <f>IF(AND('1C TSspéc2'!$Y$17&lt;&gt;0,'1C TSspéc2'!$C$12="OUI"),'1C TSspéc2'!$Y$35/'1C TSspéc2'!$Y$17,"")</f>
        <v/>
      </c>
      <c r="P851" s="543" t="str">
        <f>IF(AND('1C TSspéc2'!$Y$17&lt;&gt;0,'1C TSspéc2'!$C$12="OUI"),'1C TSspéc2'!$Y$36/'1C TSspéc2'!$Y$17,"")</f>
        <v/>
      </c>
      <c r="Q851" s="543" t="str">
        <f>IF(AND('1C TSspéc2'!$Y$17&lt;&gt;0,'1C TSspéc2'!$C$12="OUI"),'1C TSspéc2'!$Y$37/'1C TSspéc2'!$Y$17,"")</f>
        <v/>
      </c>
      <c r="R851" s="543" t="str">
        <f>IF(AND('1C TSspéc2'!$Y$17&lt;&gt;0,'1C TSspéc2'!$C$12="OUI"),'1C TSspéc2'!$Y$38/'1C TSspéc2'!$Y$17,"")</f>
        <v/>
      </c>
      <c r="S851" s="543" t="str">
        <f>IF(AND('1C TSspéc2'!$Y$17&lt;&gt;0,'1C TSspéc2'!$C$12="OUI"),'1C TSspéc2'!$Y$39/'1C TSspéc2'!$Y$17,"")</f>
        <v/>
      </c>
      <c r="T851" s="543" t="str">
        <f>IF(AND('1C TSspéc2'!$Y$17&lt;&gt;0,'1C TSspéc2'!$C$12="OUI"),'1C TSspéc2'!$Y$40/'1C TSspéc2'!$Y$17,"")</f>
        <v/>
      </c>
      <c r="U851" s="543" t="str">
        <f>IF(AND('1C TSspéc2'!$Y$17&lt;&gt;0,'1C TSspéc2'!$C$12="OUI"),'1C TSspéc2'!$Y$41/'1C TSspéc2'!$Y$17,"")</f>
        <v/>
      </c>
      <c r="V851" s="543" t="str">
        <f>IF(AND('1C TSspéc2'!$Y$17&lt;&gt;0,'1C TSspéc2'!$C$12="OUI"),'1C TSspéc2'!$Y$42/'1C TSspéc2'!$Y$17,"")</f>
        <v/>
      </c>
      <c r="W851" s="543" t="str">
        <f>IF(AND('1C TSspéc2'!$Y$17&lt;&gt;0,'1C TSspéc2'!$C$12="OUI"),'1C TSspéc2'!$Y$43/'1C TSspéc2'!$Y$17,"")</f>
        <v/>
      </c>
      <c r="X851" s="543" t="str">
        <f>IF(AND('1C TSspéc2'!$Y$17&lt;&gt;0,'1C TSspéc2'!$C$12="OUI"),'1C TSspéc2'!$Y$44/'1C TSspéc2'!$Y$17,"")</f>
        <v/>
      </c>
      <c r="Y851" s="543" t="str">
        <f>IF(AND('1C TSspéc2'!$Y$17&lt;&gt;0,'1C TSspéc2'!$C$12="OUI"),'1C TSspéc2'!$Y$45/'1C TSspéc2'!$Y$17,"")</f>
        <v/>
      </c>
      <c r="Z851" s="543" t="str">
        <f>IF(AND('1C TSspéc2'!$Y$17&lt;&gt;0,'1C TSspéc2'!$C$12="OUI"),'1C TSspéc2'!$Y$46/'1C TSspéc2'!$Y$17,"")</f>
        <v/>
      </c>
      <c r="AA851" s="543" t="str">
        <f>IF(AND('1C TSspéc2'!$Y$17&lt;&gt;0,'1C TSspéc2'!$C$12="OUI"),'1C TSspéc2'!$Y$47/'1C TSspéc2'!$Y$17,"")</f>
        <v/>
      </c>
      <c r="AB851" s="543" t="str">
        <f>IF(AND('1C TSspéc2'!$Y$17&lt;&gt;0,'1C TSspéc2'!$C$12="OUI"),'1C TSspéc2'!$Y$48/'1C TSspéc2'!$Y$17,"")</f>
        <v/>
      </c>
      <c r="AC851" s="543" t="str">
        <f>IF(AND('1C TSspéc2'!$Y$17&lt;&gt;0,'1C TSspéc2'!$C$12="OUI"),'1C TSspéc2'!$Y$49/'1C TSspéc2'!$Y$17,"")</f>
        <v/>
      </c>
      <c r="AD851" s="543" t="str">
        <f>IF(AND('1C TSspéc2'!$Y$17&lt;&gt;0,'1C TSspéc2'!$C$12="OUI"),'1C TSspéc2'!$Y$50/'1C TSspéc2'!$Y$17,"")</f>
        <v/>
      </c>
      <c r="AE851" s="543" t="str">
        <f>IF(AND('1C TSspéc2'!$Y$17&lt;&gt;0,'1C TSspéc2'!$C$12="OUI"),'1C TSspéc2'!$Y$51/'1C TSspéc2'!$Y$17,"")</f>
        <v/>
      </c>
      <c r="AF851" s="543" t="str">
        <f>IF(AND('1C TSspéc2'!$Y$17&lt;&gt;0,'1C TSspéc2'!$C$12="OUI"),'1C TSspéc2'!$Y$52/'1C TSspéc2'!$Y$17,"")</f>
        <v/>
      </c>
      <c r="AG851" s="543" t="str">
        <f>IF(AND('1C TSspéc2'!$Y$17&lt;&gt;0,'1C TSspéc2'!$C$12="OUI"),'1C TSspéc2'!$Y$53/'1C TSspéc2'!$Y$17,"")</f>
        <v/>
      </c>
      <c r="AH851" s="543" t="str">
        <f>IF(AND('1C TSspéc2'!$Y$17&lt;&gt;0,'1C TSspéc2'!$C$12="OUI"),'1C TSspéc2'!$Y$54/'1C TSspéc2'!$Y$17,"")</f>
        <v/>
      </c>
      <c r="AI851" s="543" t="str">
        <f>IF(AND('1C TSspéc2'!$Y$17&lt;&gt;0,'1C TSspéc2'!$C$12="OUI"),'1C TSspéc2'!$Y$55/'1C TSspéc2'!$Y$17,"")</f>
        <v/>
      </c>
      <c r="AJ851" s="543" t="str">
        <f>IF(AND('1C TSspéc2'!$Y$17&lt;&gt;0,'1C TSspéc2'!$C$12="OUI"),'1C TSspéc2'!$Y$56/'1C TSspéc2'!$Y$17,"")</f>
        <v/>
      </c>
      <c r="AK851" s="543" t="str">
        <f>IF(AND('1C TSspéc2'!$Y$17&lt;&gt;0,'1C TSspéc2'!$C$12="OUI"),'1C TSspéc2'!$Y$57/'1C TSspéc2'!$Y$17,"")</f>
        <v/>
      </c>
      <c r="AL851" s="72">
        <f>IF(AND('1C TSspéc2'!$Y$17&lt;&gt;0,'1C TSspéc2'!$C$12="OUI"),N851+AK851,N851)</f>
        <v>0</v>
      </c>
      <c r="AM851" s="417">
        <f t="shared" si="266"/>
        <v>0</v>
      </c>
      <c r="AN851" s="417">
        <f t="shared" si="267"/>
        <v>0</v>
      </c>
      <c r="AO851" s="418" t="str">
        <f>IF(AND('1C TSspéc2'!$Y$17&lt;&gt;0,'1C TSspéc2'!$Y$30&lt;&gt;0),AM851+AN851,"")</f>
        <v/>
      </c>
      <c r="AP851" s="573" t="str">
        <f>IF(AND('1C TSspéc2'!$Y$17&lt;&gt;0,'1C TSspéc2'!$Y$30&lt;&gt;0),AM851-AR851,"")</f>
        <v/>
      </c>
      <c r="AQ851" s="583">
        <f t="shared" si="268"/>
        <v>0</v>
      </c>
      <c r="AR851" s="596"/>
      <c r="AS851" s="102"/>
      <c r="AT851" s="27" t="str">
        <f>IF(('1C TSspéc2'!Y$17*FICHE!$C$14&lt;J851),"Forfait limité à "&amp;FICHE!$C$14&amp;"€/jour","")</f>
        <v/>
      </c>
      <c r="AU851" s="592"/>
      <c r="AV851" s="824"/>
      <c r="AW851" s="824"/>
      <c r="AX851" s="824"/>
      <c r="AY851" s="824"/>
      <c r="AZ851" s="824"/>
      <c r="BA851" s="767"/>
      <c r="BB851" s="767"/>
      <c r="BC851" s="767"/>
      <c r="BD851" s="767"/>
      <c r="BE851" s="767"/>
      <c r="BF851" s="767"/>
      <c r="BG851" s="767"/>
      <c r="BH851" s="767"/>
      <c r="BI851" s="767"/>
      <c r="BJ851" s="767"/>
      <c r="BK851" s="767"/>
      <c r="BL851" s="767"/>
      <c r="BM851" s="767"/>
      <c r="BN851" s="767"/>
      <c r="BO851" s="767"/>
      <c r="BP851" s="767"/>
      <c r="BQ851" s="767"/>
      <c r="BR851" s="767"/>
      <c r="BS851" s="767"/>
      <c r="BT851" s="767"/>
      <c r="BU851" s="767"/>
      <c r="BV851" s="767"/>
      <c r="BW851" s="767"/>
      <c r="BX851" s="767"/>
      <c r="BY851" s="767"/>
      <c r="BZ851" s="767"/>
      <c r="CA851" s="767"/>
      <c r="CB851" s="767"/>
      <c r="CC851" s="767"/>
      <c r="CD851" s="767"/>
      <c r="CE851" s="767"/>
      <c r="CF851" s="767"/>
      <c r="CG851" s="767"/>
      <c r="CH851" s="767"/>
      <c r="CI851" s="767"/>
      <c r="CJ851" s="767"/>
      <c r="CK851" s="767"/>
      <c r="CL851" s="767"/>
      <c r="CM851" s="767"/>
      <c r="CN851" s="767"/>
      <c r="CO851" s="767"/>
      <c r="CP851" s="767"/>
      <c r="CQ851" s="767"/>
      <c r="CR851" s="767"/>
      <c r="CS851" s="767"/>
      <c r="CT851" s="767"/>
      <c r="CU851" s="767"/>
      <c r="CV851" s="767"/>
      <c r="CW851" s="767"/>
      <c r="CX851" s="767"/>
      <c r="CY851" s="767"/>
      <c r="CZ851" s="767"/>
      <c r="DA851" s="767"/>
      <c r="DB851" s="767"/>
      <c r="DC851" s="767"/>
      <c r="DD851" s="767"/>
      <c r="DE851" s="767"/>
      <c r="DF851" s="767"/>
      <c r="DG851" s="767"/>
      <c r="DH851" s="767"/>
      <c r="DI851" s="767"/>
      <c r="DJ851" s="767"/>
      <c r="DK851" s="767"/>
      <c r="DL851" s="767"/>
      <c r="DM851" s="767"/>
      <c r="DN851" s="767"/>
      <c r="DO851" s="767"/>
      <c r="DP851" s="767"/>
      <c r="DQ851" s="767"/>
      <c r="DR851" s="767"/>
      <c r="DS851" s="767"/>
      <c r="DT851" s="767"/>
      <c r="DU851" s="767"/>
      <c r="DV851" s="767"/>
      <c r="DW851" s="767"/>
      <c r="DX851" s="767"/>
      <c r="DY851" s="767"/>
      <c r="DZ851" s="767"/>
      <c r="EA851" s="767"/>
      <c r="EB851" s="767"/>
      <c r="EC851" s="767"/>
      <c r="ED851" s="767"/>
      <c r="EE851" s="767"/>
      <c r="EF851" s="767"/>
      <c r="EG851" s="767"/>
      <c r="EH851" s="767"/>
      <c r="EI851" s="767"/>
      <c r="EJ851" s="767"/>
      <c r="EK851" s="767"/>
      <c r="EL851" s="767"/>
      <c r="EM851" s="767"/>
      <c r="EN851" s="767"/>
      <c r="EO851" s="767"/>
      <c r="EP851" s="767"/>
      <c r="EQ851" s="767"/>
      <c r="ER851" s="767"/>
      <c r="ES851" s="767"/>
      <c r="ET851" s="767"/>
      <c r="EU851" s="767"/>
      <c r="EV851" s="767"/>
      <c r="EW851" s="767"/>
      <c r="EX851" s="767"/>
      <c r="EY851" s="767"/>
      <c r="EZ851" s="767"/>
      <c r="FA851" s="767"/>
      <c r="FB851" s="767"/>
      <c r="FC851" s="767"/>
      <c r="FD851" s="767"/>
      <c r="FE851" s="767"/>
      <c r="FF851" s="767"/>
      <c r="FG851" s="767"/>
      <c r="FH851" s="767"/>
      <c r="FI851" s="767"/>
      <c r="FJ851" s="767"/>
      <c r="FK851" s="767"/>
      <c r="FL851" s="767"/>
      <c r="FM851" s="767"/>
      <c r="FN851" s="767"/>
      <c r="FO851" s="767"/>
      <c r="FP851" s="767"/>
      <c r="FQ851" s="767"/>
      <c r="FR851" s="767"/>
      <c r="FS851" s="767"/>
      <c r="FT851" s="767"/>
      <c r="FU851" s="767"/>
      <c r="FV851" s="767"/>
      <c r="FW851" s="767"/>
      <c r="FX851" s="767"/>
      <c r="FY851" s="767"/>
      <c r="FZ851" s="767"/>
      <c r="GA851" s="767"/>
      <c r="GB851" s="767"/>
      <c r="GC851" s="767"/>
      <c r="GD851" s="767"/>
      <c r="GE851" s="767"/>
      <c r="GF851" s="767"/>
      <c r="GG851" s="767"/>
      <c r="GH851" s="767"/>
      <c r="GI851" s="767"/>
      <c r="GJ851" s="767"/>
      <c r="GK851" s="767"/>
      <c r="GL851" s="767"/>
      <c r="GM851" s="767"/>
      <c r="GN851" s="767"/>
      <c r="GO851" s="767"/>
      <c r="GP851" s="767"/>
      <c r="GQ851" s="767"/>
      <c r="GR851" s="767"/>
      <c r="GS851" s="767"/>
      <c r="GT851" s="767"/>
      <c r="GU851" s="767"/>
      <c r="GV851" s="767"/>
      <c r="GW851" s="767"/>
      <c r="GX851" s="767"/>
      <c r="GY851" s="767"/>
      <c r="GZ851" s="767"/>
      <c r="HA851" s="767"/>
      <c r="HB851" s="767"/>
      <c r="HC851" s="767"/>
    </row>
    <row r="852" spans="1:211" s="865" customFormat="1" ht="13.9" customHeight="1">
      <c r="A852" s="308"/>
      <c r="B852" s="339"/>
      <c r="C852" s="962" t="str">
        <f>IF('1C TSspéc2'!Z$17&lt;&gt;0,'1C TSspéc2'!$B$12,"")</f>
        <v/>
      </c>
      <c r="D852" s="963"/>
      <c r="E852" s="964"/>
      <c r="F852" s="211" t="str">
        <f>IF(AND($C852='1C TSspéc2'!$B$12,'1C TSspéc2'!$B$16="spécifiques",'1C TSspéc2'!$Z$17&lt;&gt;""),'1C TSspéc2'!$Z$21,"")</f>
        <v/>
      </c>
      <c r="G852" s="236"/>
      <c r="H852" s="765">
        <v>0.21</v>
      </c>
      <c r="I852" s="766">
        <v>1</v>
      </c>
      <c r="J852" s="314"/>
      <c r="K852" s="786">
        <f t="shared" si="269"/>
        <v>0</v>
      </c>
      <c r="L852" s="558">
        <f>IF(OR('1C TSspéc2'!$B$12="",'1C TSspéc2'!Z$30=0),0,IF(AND('1C TSspéc2'!$B$12&lt;&gt;"",$K$2="Pôle",'1C TSspéc2'!$C$12="OUI"),(('1C TSspéc2'!Z$22+'1C TSspéc2'!Z$23+'1C TSspéc2'!Z$24+'1C TSspéc2'!Z$25+'1C TSspéc2'!Z$29)/'1C TSspéc2'!Z$17),IF(AND('1C TSspéc2'!$B$12&lt;&gt;"",$K$2="Pôle",'1C TSspéc2'!$C$12="NON"),(('1C TSspéc2'!Z$22+'1C TSspéc2'!Z$23+'1C TSspéc2'!Z$24+'1C TSspéc2'!Z$25+'1C TSspéc2'!Z$29)/'1C TSspéc2'!Z$30),IF(AND('1C TSspéc2'!$B$12&lt;&gt;"",$K$2&lt;&gt;"Pôle",'1C TSspéc2'!$C$12="OUI"),(('1C TSspéc2'!Z$22+'1C TSspéc2'!Z$23+'1C TSspéc2'!Z$24+'1C TSspéc2'!Z$25+'1C TSspéc2'!Z$26+'1C TSspéc2'!Z$27+'1C TSspéc2'!Z$28+'1C TSspéc2'!Z$29)/'1C TSspéc2'!Z$17),IF(AND('1C TSspéc2'!$B$12&lt;&gt;"",$K$2&lt;&gt;"Pôle",'1C TSspéc2'!$C$12="NON"),(('1C TSspéc2'!Z$22+'1C TSspéc2'!Z$23+'1C TSspéc2'!Z$24+'1C TSspéc2'!Z$25+'1C TSspéc2'!Z$26+'1C TSspéc2'!Z$27+'1C TSspéc2'!Z$28+'1C TSspéc2'!Z$29)/'1C TSspéc2'!Z$30))))))</f>
        <v>0</v>
      </c>
      <c r="M852" s="558">
        <f>IF(OR('1C TSspéc2'!$B$12="",'1C TSspéc2'!Z$30=0),0,IF(AND('1C TSspéc2'!$B$12&lt;&gt;"",$K$2="Pôle",'1C TSspéc2'!$C$12="OUI"),(('1C TSspéc2'!Z$26+'1C TSspéc2'!Z$27+'1C TSspéc2'!Z$28)/'1C TSspéc2'!Z$17),IF(AND('1C TSspéc2'!$B$12&lt;&gt;"",$K$2="Pôle",'1C TSspéc2'!$C$12="NON"),(('1C TSspéc2'!Z$26+'1C TSspéc2'!Z$27+'1C TSspéc2'!Z$28)/'1C TSspéc2'!Z$30),IF(AND('1C TSspéc2'!$B$12&lt;&gt;"",$K$2&lt;&gt;"Pôle"),0))))</f>
        <v>0</v>
      </c>
      <c r="N852" s="559">
        <f>IF(AND('1C TSspéc2'!$B$12&lt;&gt;0,'1C TSspéc2'!$Z$30&lt;&gt;0),L852+M852,0)</f>
        <v>0</v>
      </c>
      <c r="O852" s="572" t="str">
        <f>IF(AND('1C TSspéc2'!$Z$17&lt;&gt;0,'1C TSspéc2'!$C$12="OUI"),'1C TSspéc2'!$Z$35/'1C TSspéc2'!$Z$17,"")</f>
        <v/>
      </c>
      <c r="P852" s="545" t="str">
        <f>IF(AND('1C TSspéc2'!$Z$17&lt;&gt;0,'1C TSspéc2'!$C$12="OUI"),'1C TSspéc2'!$Z$36/'1C TSspéc2'!$Z$17,"")</f>
        <v/>
      </c>
      <c r="Q852" s="545" t="str">
        <f>IF(AND('1C TSspéc2'!$Z$17&lt;&gt;0,'1C TSspéc2'!$C$12="OUI"),'1C TSspéc2'!$Z$37/'1C TSspéc2'!$Z$17,"")</f>
        <v/>
      </c>
      <c r="R852" s="545" t="str">
        <f>IF(AND('1C TSspéc2'!$Z$17&lt;&gt;0,'1C TSspéc2'!$C$12="OUI"),'1C TSspéc2'!$Z$38/'1C TSspéc2'!$Z$17,"")</f>
        <v/>
      </c>
      <c r="S852" s="545" t="str">
        <f>IF(AND('1C TSspéc2'!$Z$17&lt;&gt;0,'1C TSspéc2'!$C$12="OUI"),'1C TSspéc2'!$Z$39/'1C TSspéc2'!$Z$17,"")</f>
        <v/>
      </c>
      <c r="T852" s="545" t="str">
        <f>IF(AND('1C TSspéc2'!$Z$17&lt;&gt;0,'1C TSspéc2'!$C$12="OUI"),'1C TSspéc2'!$Z$40/'1C TSspéc2'!$Z$17,"")</f>
        <v/>
      </c>
      <c r="U852" s="545" t="str">
        <f>IF(AND('1C TSspéc2'!$Z$17&lt;&gt;0,'1C TSspéc2'!$C$12="OUI"),'1C TSspéc2'!$Z$41/'1C TSspéc2'!$Z$17,"")</f>
        <v/>
      </c>
      <c r="V852" s="545" t="str">
        <f>IF(AND('1C TSspéc2'!$Z$17&lt;&gt;0,'1C TSspéc2'!$C$12="OUI"),'1C TSspéc2'!$Z$42/'1C TSspéc2'!$Z$17,"")</f>
        <v/>
      </c>
      <c r="W852" s="545" t="str">
        <f>IF(AND('1C TSspéc2'!$Z$17&lt;&gt;0,'1C TSspéc2'!$C$12="OUI"),'1C TSspéc2'!$Z$43/'1C TSspéc2'!$Z$17,"")</f>
        <v/>
      </c>
      <c r="X852" s="545" t="str">
        <f>IF(AND('1C TSspéc2'!$Z$17&lt;&gt;0,'1C TSspéc2'!$C$12="OUI"),'1C TSspéc2'!$Z$44/'1C TSspéc2'!$Z$17,"")</f>
        <v/>
      </c>
      <c r="Y852" s="545" t="str">
        <f>IF(AND('1C TSspéc2'!$Z$17&lt;&gt;0,'1C TSspéc2'!$C$12="OUI"),'1C TSspéc2'!$Z$45/'1C TSspéc2'!$Z$17,"")</f>
        <v/>
      </c>
      <c r="Z852" s="545" t="str">
        <f>IF(AND('1C TSspéc2'!$Z$17&lt;&gt;0,'1C TSspéc2'!$C$12="OUI"),'1C TSspéc2'!$Z$46/'1C TSspéc2'!$Z$17,"")</f>
        <v/>
      </c>
      <c r="AA852" s="545" t="str">
        <f>IF(AND('1C TSspéc2'!$Z$17&lt;&gt;0,'1C TSspéc2'!$C$12="OUI"),'1C TSspéc2'!$Z$47/'1C TSspéc2'!$Z$17,"")</f>
        <v/>
      </c>
      <c r="AB852" s="545" t="str">
        <f>IF(AND('1C TSspéc2'!$Z$17&lt;&gt;0,'1C TSspéc2'!$C$12="OUI"),'1C TSspéc2'!$Z$48/'1C TSspéc2'!$Z$17,"")</f>
        <v/>
      </c>
      <c r="AC852" s="545" t="str">
        <f>IF(AND('1C TSspéc2'!$Z$17&lt;&gt;0,'1C TSspéc2'!$C$12="OUI"),'1C TSspéc2'!$Z$49/'1C TSspéc2'!$Z$17,"")</f>
        <v/>
      </c>
      <c r="AD852" s="545" t="str">
        <f>IF(AND('1C TSspéc2'!$Z$17&lt;&gt;0,'1C TSspéc2'!$C$12="OUI"),'1C TSspéc2'!$Z$50/'1C TSspéc2'!$Z$17,"")</f>
        <v/>
      </c>
      <c r="AE852" s="545" t="str">
        <f>IF(AND('1C TSspéc2'!$Z$17&lt;&gt;0,'1C TSspéc2'!$C$12="OUI"),'1C TSspéc2'!$Z$51/'1C TSspéc2'!$Z$17,"")</f>
        <v/>
      </c>
      <c r="AF852" s="545" t="str">
        <f>IF(AND('1C TSspéc2'!$Z$17&lt;&gt;0,'1C TSspéc2'!$C$12="OUI"),'1C TSspéc2'!$Z$52/'1C TSspéc2'!$Z$17,"")</f>
        <v/>
      </c>
      <c r="AG852" s="545" t="str">
        <f>IF(AND('1C TSspéc2'!$Z$17&lt;&gt;0,'1C TSspéc2'!$C$12="OUI"),'1C TSspéc2'!$Z$53/'1C TSspéc2'!$Z$17,"")</f>
        <v/>
      </c>
      <c r="AH852" s="545" t="str">
        <f>IF(AND('1C TSspéc2'!$Z$17&lt;&gt;0,'1C TSspéc2'!$C$12="OUI"),'1C TSspéc2'!$Z$54/'1C TSspéc2'!$Z$17,"")</f>
        <v/>
      </c>
      <c r="AI852" s="545" t="str">
        <f>IF(AND('1C TSspéc2'!$Z$17&lt;&gt;0,'1C TSspéc2'!$C$12="OUI"),'1C TSspéc2'!$Z$55/'1C TSspéc2'!$Z$17,"")</f>
        <v/>
      </c>
      <c r="AJ852" s="545" t="str">
        <f>IF(AND('1C TSspéc2'!$Z$17&lt;&gt;0,'1C TSspéc2'!$C$12="OUI"),'1C TSspéc2'!$Z$56/'1C TSspéc2'!$Z$17,"")</f>
        <v/>
      </c>
      <c r="AK852" s="545" t="str">
        <f>IF(AND('1C TSspéc2'!$Z$17&lt;&gt;0,'1C TSspéc2'!$C$12="OUI"),'1C TSspéc2'!$Z$57/'1C TSspéc2'!$Z$17,"")</f>
        <v/>
      </c>
      <c r="AL852" s="212">
        <f>IF(AND('1C TSspéc2'!$Z$17&lt;&gt;0,'1C TSspéc2'!$C$12="OUI"),N852+AK852,N852)</f>
        <v>0</v>
      </c>
      <c r="AM852" s="419">
        <f t="shared" si="266"/>
        <v>0</v>
      </c>
      <c r="AN852" s="419">
        <f t="shared" si="267"/>
        <v>0</v>
      </c>
      <c r="AO852" s="420" t="str">
        <f>IF(AND('1C TSspéc2'!$Z$17&lt;&gt;0,'1C TSspéc2'!$Z$30&lt;&gt;0),AM852+AN852,"")</f>
        <v/>
      </c>
      <c r="AP852" s="574" t="str">
        <f>IF(AND('1C TSspéc2'!$Z$17&lt;&gt;0,'1C TSspéc2'!$Z$30&lt;&gt;0),AM852-AR852,"")</f>
        <v/>
      </c>
      <c r="AQ852" s="625">
        <f t="shared" si="268"/>
        <v>0</v>
      </c>
      <c r="AR852" s="597"/>
      <c r="AS852" s="213"/>
      <c r="AT852" s="214" t="str">
        <f>IF(('1C TSspéc2'!Z$17*FICHE!$C$14&lt;J852),"Forfait limité à "&amp;FICHE!$C$14&amp;"€/jour","")</f>
        <v/>
      </c>
      <c r="AU852" s="626"/>
      <c r="AV852" s="824"/>
      <c r="AW852" s="824"/>
      <c r="AX852" s="824"/>
      <c r="AY852" s="824"/>
      <c r="AZ852" s="824"/>
      <c r="BA852" s="767"/>
      <c r="BB852" s="767"/>
      <c r="BC852" s="767"/>
      <c r="BD852" s="767"/>
      <c r="BE852" s="767"/>
      <c r="BF852" s="767"/>
      <c r="BG852" s="767"/>
      <c r="BH852" s="767"/>
      <c r="BI852" s="767"/>
      <c r="BJ852" s="767"/>
      <c r="BK852" s="767"/>
      <c r="BL852" s="767"/>
      <c r="BM852" s="767"/>
      <c r="BN852" s="767"/>
      <c r="BO852" s="767"/>
      <c r="BP852" s="767"/>
      <c r="BQ852" s="767"/>
      <c r="BR852" s="767"/>
      <c r="BS852" s="767"/>
      <c r="BT852" s="767"/>
      <c r="BU852" s="767"/>
      <c r="BV852" s="767"/>
      <c r="BW852" s="767"/>
      <c r="BX852" s="767"/>
      <c r="BY852" s="767"/>
      <c r="BZ852" s="767"/>
      <c r="CA852" s="767"/>
      <c r="CB852" s="767"/>
      <c r="CC852" s="767"/>
      <c r="CD852" s="767"/>
      <c r="CE852" s="767"/>
      <c r="CF852" s="767"/>
      <c r="CG852" s="767"/>
      <c r="CH852" s="767"/>
      <c r="CI852" s="767"/>
      <c r="CJ852" s="767"/>
      <c r="CK852" s="767"/>
      <c r="CL852" s="767"/>
      <c r="CM852" s="767"/>
      <c r="CN852" s="767"/>
      <c r="CO852" s="767"/>
      <c r="CP852" s="767"/>
      <c r="CQ852" s="767"/>
      <c r="CR852" s="767"/>
      <c r="CS852" s="767"/>
      <c r="CT852" s="767"/>
      <c r="CU852" s="767"/>
      <c r="CV852" s="767"/>
      <c r="CW852" s="767"/>
      <c r="CX852" s="767"/>
      <c r="CY852" s="767"/>
      <c r="CZ852" s="767"/>
      <c r="DA852" s="767"/>
      <c r="DB852" s="767"/>
      <c r="DC852" s="767"/>
      <c r="DD852" s="767"/>
      <c r="DE852" s="767"/>
      <c r="DF852" s="767"/>
      <c r="DG852" s="767"/>
      <c r="DH852" s="767"/>
      <c r="DI852" s="767"/>
      <c r="DJ852" s="767"/>
      <c r="DK852" s="767"/>
      <c r="DL852" s="767"/>
      <c r="DM852" s="767"/>
      <c r="DN852" s="767"/>
      <c r="DO852" s="767"/>
      <c r="DP852" s="767"/>
      <c r="DQ852" s="767"/>
      <c r="DR852" s="767"/>
      <c r="DS852" s="767"/>
      <c r="DT852" s="767"/>
      <c r="DU852" s="767"/>
      <c r="DV852" s="767"/>
      <c r="DW852" s="767"/>
      <c r="DX852" s="767"/>
      <c r="DY852" s="767"/>
      <c r="DZ852" s="767"/>
      <c r="EA852" s="767"/>
      <c r="EB852" s="767"/>
      <c r="EC852" s="767"/>
      <c r="ED852" s="767"/>
      <c r="EE852" s="767"/>
      <c r="EF852" s="767"/>
      <c r="EG852" s="767"/>
      <c r="EH852" s="767"/>
      <c r="EI852" s="767"/>
      <c r="EJ852" s="767"/>
      <c r="EK852" s="767"/>
      <c r="EL852" s="767"/>
      <c r="EM852" s="767"/>
      <c r="EN852" s="767"/>
      <c r="EO852" s="767"/>
      <c r="EP852" s="767"/>
      <c r="EQ852" s="767"/>
      <c r="ER852" s="767"/>
      <c r="ES852" s="767"/>
      <c r="ET852" s="767"/>
      <c r="EU852" s="767"/>
      <c r="EV852" s="767"/>
      <c r="EW852" s="767"/>
      <c r="EX852" s="767"/>
      <c r="EY852" s="767"/>
      <c r="EZ852" s="767"/>
      <c r="FA852" s="767"/>
      <c r="FB852" s="767"/>
      <c r="FC852" s="767"/>
      <c r="FD852" s="767"/>
      <c r="FE852" s="767"/>
      <c r="FF852" s="767"/>
      <c r="FG852" s="767"/>
      <c r="FH852" s="767"/>
      <c r="FI852" s="767"/>
      <c r="FJ852" s="767"/>
      <c r="FK852" s="767"/>
      <c r="FL852" s="767"/>
      <c r="FM852" s="767"/>
      <c r="FN852" s="767"/>
      <c r="FO852" s="767"/>
      <c r="FP852" s="767"/>
      <c r="FQ852" s="767"/>
      <c r="FR852" s="767"/>
      <c r="FS852" s="767"/>
      <c r="FT852" s="767"/>
      <c r="FU852" s="767"/>
      <c r="FV852" s="767"/>
      <c r="FW852" s="767"/>
      <c r="FX852" s="767"/>
      <c r="FY852" s="767"/>
      <c r="FZ852" s="767"/>
      <c r="GA852" s="767"/>
      <c r="GB852" s="767"/>
      <c r="GC852" s="767"/>
      <c r="GD852" s="767"/>
      <c r="GE852" s="767"/>
      <c r="GF852" s="767"/>
      <c r="GG852" s="767"/>
      <c r="GH852" s="767"/>
      <c r="GI852" s="767"/>
      <c r="GJ852" s="767"/>
      <c r="GK852" s="767"/>
      <c r="GL852" s="767"/>
      <c r="GM852" s="767"/>
      <c r="GN852" s="767"/>
      <c r="GO852" s="767"/>
      <c r="GP852" s="767"/>
      <c r="GQ852" s="767"/>
      <c r="GR852" s="767"/>
      <c r="GS852" s="767"/>
      <c r="GT852" s="767"/>
      <c r="GU852" s="767"/>
      <c r="GV852" s="767"/>
      <c r="GW852" s="767"/>
      <c r="GX852" s="767"/>
      <c r="GY852" s="767"/>
      <c r="GZ852" s="767"/>
      <c r="HA852" s="767"/>
      <c r="HB852" s="767"/>
      <c r="HC852" s="767"/>
    </row>
    <row r="853" spans="1:211" s="862" customFormat="1" ht="13.9" customHeight="1">
      <c r="A853" s="843"/>
      <c r="B853" s="844"/>
      <c r="C853" s="968" t="str">
        <f>IF('1C TSspéc3'!C$17&lt;&gt;0,'1C TSspéc3'!$B$12,"")</f>
        <v/>
      </c>
      <c r="D853" s="969"/>
      <c r="E853" s="970"/>
      <c r="F853" s="845">
        <f>IF(AND($C853='1C TSspéc3'!$B$12,'1C TSspéc3'!$B$16="spécifiques",'1C TSspéc3'!$C$17&lt;&gt;""),'1C TSspéc3'!$C$21,"")</f>
        <v>0</v>
      </c>
      <c r="G853" s="846"/>
      <c r="H853" s="847">
        <v>0.21</v>
      </c>
      <c r="I853" s="847">
        <v>1</v>
      </c>
      <c r="J853" s="848"/>
      <c r="K853" s="849">
        <f t="shared" si="269"/>
        <v>0</v>
      </c>
      <c r="L853" s="894">
        <f>IF(OR('1C TSspéc3'!$B$12="",'1C TSspéc3'!C$30=0),0,IF(AND('1C TSspéc3'!$B$12&lt;&gt;"",$K$2="Pôle",'1C TSspéc3'!$C$12="OUI"),(('1C TSspéc3'!C$22+'1C TSspéc3'!C$23+'1C TSspéc3'!C$24+'1C TSspéc3'!C$25+'1C TSspéc3'!C$29)/'1C TSspéc3'!C$17),IF(AND('1C TSspéc3'!$B$12&lt;&gt;"",$K$2="Pôle",'1C TSspéc3'!$C$12="NON"),(('1C TSspéc3'!C$22+'1C TSspéc3'!C$23+'1C TSspéc3'!C$24+'1C TSspéc3'!C$25+'1C TSspéc3'!C$29)/'1C TSspéc3'!C$30),IF(AND('1C TSspéc3'!$B$12&lt;&gt;"",$K$2&lt;&gt;"Pôle",'1C TSspéc3'!$C$12="OUI"),(('1C TSspéc3'!C$22+'1C TSspéc3'!C$23+'1C TSspéc3'!C$24+'1C TSspéc3'!C$25+'1C TSspéc3'!C$26+'1C TSspéc3'!C$27+'1C TSspéc3'!C$28+'1C TSspéc3'!C$29)/'1C TSspéc3'!C$17),IF(AND('1C TSspéc3'!$B$12&lt;&gt;"",$K$2&lt;&gt;"Pôle",'1C TSspéc3'!$C$12="NON"),(('1C TSspéc3'!C$22+'1C TSspéc3'!C$23+'1C TSspéc3'!C$24+'1C TSspéc3'!C$25+'1C TSspéc3'!C$26+'1C TSspéc3'!C$27+'1C TSspéc3'!C$28+'1C TSspéc3'!C$29)/'1C TSspéc3'!C$30))))))</f>
        <v>0</v>
      </c>
      <c r="M853" s="894">
        <f>IF(OR('1C TSspéc3'!$B$12="",'1C TSspéc3'!C$30=0),0,IF(AND('1C TSspéc3'!$B$12&lt;&gt;"",$K$2="Pôle",'1C TSspéc3'!$C$12="OUI"),(('1C TSspéc3'!C$26+'1C TSspéc3'!C$27+'1C TSspéc3'!C$28)/'1C TSspéc3'!C$17),IF(AND('1C TSspéc3'!$B$12&lt;&gt;"",$K$2="Pôle",'1C TSspéc3'!$C$12="NON"),(('1C TSspéc3'!C$26+'1C TSspéc3'!C$27+'1C TSspéc3'!C$28)/'1C TSspéc3'!C$30),IF(AND('1C TSspéc3'!$B$12&lt;&gt;"",$K$2&lt;&gt;"Pôle"),0))))</f>
        <v>0</v>
      </c>
      <c r="N853" s="895">
        <f>IF(AND('1C TSspéc3'!$B$12&lt;&gt;0,'1C TSspéc3'!$C$30&lt;&gt;0),L853+M853,0)</f>
        <v>0</v>
      </c>
      <c r="O853" s="851" t="str">
        <f>IF(AND('1C TSspéc3'!$C$17&lt;&gt;0,'1C TSspéc3'!$C$12="OUI"),'1C TSspéc3'!$C$35/'1C TSspéc3'!$C$17,"")</f>
        <v/>
      </c>
      <c r="P853" s="852" t="str">
        <f>IF(AND('1C TSspéc3'!$C$17&lt;&gt;0,'1C TSspéc3'!$C$12="OUI"),'1C TSspéc3'!$C$36/'1C TSspéc3'!$C$17,"")</f>
        <v/>
      </c>
      <c r="Q853" s="852" t="str">
        <f>IF(AND('1C TSspéc3'!$C$17&lt;&gt;0,'1C TSspéc3'!$C$12="OUI"),'1C TSspéc3'!$C$37/'1C TSspéc3'!$C$17,"")</f>
        <v/>
      </c>
      <c r="R853" s="852" t="str">
        <f>IF(AND('1C TSspéc3'!$C$17&lt;&gt;0,'1C TSspéc3'!$C$12="OUI"),'1C TSspéc3'!$C$38/'1C TSspéc3'!$C$17,"")</f>
        <v/>
      </c>
      <c r="S853" s="852" t="str">
        <f>IF(AND('1C TSspéc3'!$C$17&lt;&gt;0,'1C TSspéc3'!$C$12="OUI"),'1C TSspéc3'!$C$39/'1C TSspéc3'!$C$17,"")</f>
        <v/>
      </c>
      <c r="T853" s="852" t="str">
        <f>IF(AND('1C TSspéc3'!$C$17&lt;&gt;0,'1C TSspéc3'!$C$12="OUI"),'1C TSspéc3'!$C$40/'1C TSspéc3'!$C$17,"")</f>
        <v/>
      </c>
      <c r="U853" s="852" t="str">
        <f>IF(AND('1C TSspéc3'!$C$17&lt;&gt;0,'1C TSspéc3'!$C$12="OUI"),'1C TSspéc3'!$C$41/'1C TSspéc3'!$C$17,"")</f>
        <v/>
      </c>
      <c r="V853" s="852" t="str">
        <f>IF(AND('1C TSspéc3'!$C$17&lt;&gt;0,'1C TSspéc3'!$C$12="OUI"),'1C TSspéc3'!$C$42/'1C TSspéc3'!$C$17,"")</f>
        <v/>
      </c>
      <c r="W853" s="852" t="str">
        <f>IF(AND('1C TSspéc3'!$C$17&lt;&gt;0,'1C TSspéc3'!$C$12="OUI"),'1C TSspéc3'!$C$43/'1C TSspéc3'!$C$17,"")</f>
        <v/>
      </c>
      <c r="X853" s="852" t="str">
        <f>IF(AND('1C TSspéc3'!$C$17&lt;&gt;0,'1C TSspéc3'!$C$12="OUI"),'1C TSspéc3'!$C$44/'1C TSspéc3'!$C$17,"")</f>
        <v/>
      </c>
      <c r="Y853" s="852" t="str">
        <f>IF(AND('1C TSspéc3'!$C$17&lt;&gt;0,'1C TSspéc3'!$C$12="OUI"),'1C TSspéc3'!$C$45/'1C TSspéc3'!$C$17,"")</f>
        <v/>
      </c>
      <c r="Z853" s="852" t="str">
        <f>IF(AND('1C TSspéc3'!$C$17&lt;&gt;0,'1C TSspéc3'!$C$12="OUI"),'1C TSspéc3'!$C$46/'1C TSspéc3'!$C$17,"")</f>
        <v/>
      </c>
      <c r="AA853" s="852" t="str">
        <f>IF(AND('1C TSspéc3'!$C$17&lt;&gt;0,'1C TSspéc3'!$C$12="OUI"),'1C TSspéc3'!$C$47/'1C TSspéc3'!$C$17,"")</f>
        <v/>
      </c>
      <c r="AB853" s="852" t="str">
        <f>IF(AND('1C TSspéc3'!$C$17&lt;&gt;0,'1C TSspéc3'!$C$12="OUI"),'1C TSspéc3'!$C$48/'1C TSspéc3'!$C$17,"")</f>
        <v/>
      </c>
      <c r="AC853" s="852" t="str">
        <f>IF(AND('1C TSspéc3'!$C$17&lt;&gt;0,'1C TSspéc3'!$C$12="OUI"),'1C TSspéc3'!$C$49/'1C TSspéc3'!$C$17,"")</f>
        <v/>
      </c>
      <c r="AD853" s="852" t="str">
        <f>IF(AND('1C TSspéc3'!$C$17&lt;&gt;0,'1C TSspéc3'!$C$12="OUI"),'1C TSspéc3'!$C$50/'1C TSspéc3'!$C$17,"")</f>
        <v/>
      </c>
      <c r="AE853" s="852" t="str">
        <f>IF(AND('1C TSspéc3'!$C$17&lt;&gt;0,'1C TSspéc3'!$C$12="OUI"),'1C TSspéc3'!$C$51/'1C TSspéc3'!$C$17,"")</f>
        <v/>
      </c>
      <c r="AF853" s="852" t="str">
        <f>IF(AND('1C TSspéc3'!$C$17&lt;&gt;0,'1C TSspéc3'!$C$12="OUI"),'1C TSspéc3'!$C$52/'1C TSspéc3'!$C$17,"")</f>
        <v/>
      </c>
      <c r="AG853" s="852" t="str">
        <f>IF(AND('1C TSspéc3'!$C$17&lt;&gt;0,'1C TSspéc3'!$C$12="OUI"),'1C TSspéc3'!$C$53/'1C TSspéc3'!$C$17,"")</f>
        <v/>
      </c>
      <c r="AH853" s="852" t="str">
        <f>IF(AND('1C TSspéc3'!$C$17&lt;&gt;0,'1C TSspéc3'!$C$12="OUI"),'1C TSspéc3'!$C$54/'1C TSspéc3'!$C$17,"")</f>
        <v/>
      </c>
      <c r="AI853" s="852" t="str">
        <f>IF(AND('1C TSspéc3'!$C$17&lt;&gt;0,'1C TSspéc3'!$C$12="OUI"),'1C TSspéc3'!$C$55/'1C TSspéc3'!$C$17,"")</f>
        <v/>
      </c>
      <c r="AJ853" s="852" t="str">
        <f>IF(AND('1C TSspéc3'!$C$17&lt;&gt;0,'1C TSspéc3'!$C$12="OUI"),'1C TSspéc3'!$C$56/'1C TSspéc3'!$C$17,"")</f>
        <v/>
      </c>
      <c r="AK853" s="852" t="str">
        <f>IF(AND('1C TSspéc3'!$C$17&lt;&gt;0,'1C TSspéc3'!$C$12="OUI"),'1C TSspéc3'!$C$57/'1C TSspéc3'!$C$17,"")</f>
        <v/>
      </c>
      <c r="AL853" s="853">
        <f>IF(AND('1C TSspéc3'!$C$17&lt;&gt;0,'1C TSspéc3'!$C$12="OUI"),N853+AK853,N853)</f>
        <v>0</v>
      </c>
      <c r="AM853" s="896">
        <f>(J853+(J853*H853)-(J853*H853*I853))*L853</f>
        <v>0</v>
      </c>
      <c r="AN853" s="896">
        <f>((J853+(J853*H853)-(J853*H853*I853))*M853)*50%</f>
        <v>0</v>
      </c>
      <c r="AO853" s="897" t="str">
        <f>IF(AND('1C TSspéc3'!$C$17&lt;&gt;0,'1C TSspéc3'!$C$30&lt;&gt;0),AM853+AN853,"")</f>
        <v/>
      </c>
      <c r="AP853" s="856" t="str">
        <f>IF(AND('1C TSspéc3'!$C$17&lt;&gt;0,'1C TSspéc3'!$C$30&lt;&gt;0),AM853-AR853,"")</f>
        <v/>
      </c>
      <c r="AQ853" s="857">
        <f>IF(M853=0,0,AN853-AS853)</f>
        <v>0</v>
      </c>
      <c r="AR853" s="898"/>
      <c r="AS853" s="859"/>
      <c r="AT853" s="860" t="str">
        <f>IF(('1C TSspéc3'!C$17*FICHE!$C$14&lt;J853),"Forfait limité à "&amp;FICHE!$C$14&amp;"€/jour","")</f>
        <v/>
      </c>
      <c r="AU853" s="861"/>
      <c r="AV853" s="824"/>
      <c r="AW853" s="824"/>
      <c r="AX853" s="824"/>
      <c r="AY853" s="824"/>
      <c r="AZ853" s="824"/>
      <c r="BA853" s="767"/>
      <c r="BB853" s="767"/>
      <c r="BC853" s="767"/>
      <c r="BD853" s="767"/>
      <c r="BE853" s="767"/>
      <c r="BF853" s="767"/>
      <c r="BG853" s="767"/>
      <c r="BH853" s="767"/>
      <c r="BI853" s="767"/>
      <c r="BJ853" s="767"/>
      <c r="BK853" s="767"/>
      <c r="BL853" s="767"/>
      <c r="BM853" s="767"/>
      <c r="BN853" s="767"/>
      <c r="BO853" s="767"/>
      <c r="BP853" s="767"/>
      <c r="BQ853" s="767"/>
      <c r="BR853" s="767"/>
      <c r="BS853" s="767"/>
      <c r="BT853" s="767"/>
      <c r="BU853" s="767"/>
      <c r="BV853" s="767"/>
      <c r="BW853" s="767"/>
      <c r="BX853" s="767"/>
      <c r="BY853" s="767"/>
      <c r="BZ853" s="767"/>
      <c r="CA853" s="767"/>
      <c r="CB853" s="767"/>
      <c r="CC853" s="767"/>
      <c r="CD853" s="767"/>
      <c r="CE853" s="767"/>
      <c r="CF853" s="767"/>
      <c r="CG853" s="767"/>
      <c r="CH853" s="767"/>
      <c r="CI853" s="767"/>
      <c r="CJ853" s="767"/>
      <c r="CK853" s="767"/>
      <c r="CL853" s="767"/>
      <c r="CM853" s="767"/>
      <c r="CN853" s="767"/>
      <c r="CO853" s="767"/>
      <c r="CP853" s="767"/>
      <c r="CQ853" s="767"/>
      <c r="CR853" s="767"/>
      <c r="CS853" s="767"/>
      <c r="CT853" s="767"/>
      <c r="CU853" s="767"/>
      <c r="CV853" s="767"/>
      <c r="CW853" s="767"/>
      <c r="CX853" s="767"/>
      <c r="CY853" s="767"/>
      <c r="CZ853" s="767"/>
      <c r="DA853" s="767"/>
      <c r="DB853" s="767"/>
      <c r="DC853" s="767"/>
      <c r="DD853" s="767"/>
      <c r="DE853" s="767"/>
      <c r="DF853" s="767"/>
      <c r="DG853" s="767"/>
      <c r="DH853" s="767"/>
      <c r="DI853" s="767"/>
      <c r="DJ853" s="767"/>
      <c r="DK853" s="767"/>
      <c r="DL853" s="767"/>
      <c r="DM853" s="767"/>
      <c r="DN853" s="767"/>
      <c r="DO853" s="767"/>
      <c r="DP853" s="767"/>
      <c r="DQ853" s="767"/>
      <c r="DR853" s="767"/>
      <c r="DS853" s="767"/>
      <c r="DT853" s="767"/>
      <c r="DU853" s="767"/>
      <c r="DV853" s="767"/>
      <c r="DW853" s="767"/>
      <c r="DX853" s="767"/>
      <c r="DY853" s="767"/>
      <c r="DZ853" s="767"/>
      <c r="EA853" s="767"/>
      <c r="EB853" s="767"/>
      <c r="EC853" s="767"/>
      <c r="ED853" s="767"/>
      <c r="EE853" s="767"/>
      <c r="EF853" s="767"/>
      <c r="EG853" s="767"/>
      <c r="EH853" s="767"/>
      <c r="EI853" s="767"/>
      <c r="EJ853" s="767"/>
      <c r="EK853" s="767"/>
      <c r="EL853" s="767"/>
      <c r="EM853" s="767"/>
      <c r="EN853" s="767"/>
      <c r="EO853" s="767"/>
      <c r="EP853" s="767"/>
      <c r="EQ853" s="767"/>
      <c r="ER853" s="767"/>
      <c r="ES853" s="767"/>
      <c r="ET853" s="767"/>
      <c r="EU853" s="767"/>
      <c r="EV853" s="767"/>
      <c r="EW853" s="767"/>
      <c r="EX853" s="767"/>
      <c r="EY853" s="767"/>
      <c r="EZ853" s="767"/>
      <c r="FA853" s="767"/>
      <c r="FB853" s="767"/>
      <c r="FC853" s="767"/>
      <c r="FD853" s="767"/>
      <c r="FE853" s="767"/>
      <c r="FF853" s="767"/>
      <c r="FG853" s="767"/>
      <c r="FH853" s="767"/>
      <c r="FI853" s="767"/>
      <c r="FJ853" s="767"/>
      <c r="FK853" s="767"/>
      <c r="FL853" s="767"/>
      <c r="FM853" s="767"/>
      <c r="FN853" s="767"/>
      <c r="FO853" s="767"/>
      <c r="FP853" s="767"/>
      <c r="FQ853" s="767"/>
      <c r="FR853" s="767"/>
      <c r="FS853" s="767"/>
      <c r="FT853" s="767"/>
      <c r="FU853" s="767"/>
      <c r="FV853" s="767"/>
      <c r="FW853" s="767"/>
      <c r="FX853" s="767"/>
      <c r="FY853" s="767"/>
      <c r="FZ853" s="767"/>
      <c r="GA853" s="767"/>
      <c r="GB853" s="767"/>
      <c r="GC853" s="767"/>
      <c r="GD853" s="767"/>
      <c r="GE853" s="767"/>
      <c r="GF853" s="767"/>
      <c r="GG853" s="767"/>
      <c r="GH853" s="767"/>
      <c r="GI853" s="767"/>
      <c r="GJ853" s="767"/>
      <c r="GK853" s="767"/>
      <c r="GL853" s="767"/>
      <c r="GM853" s="767"/>
      <c r="GN853" s="767"/>
      <c r="GO853" s="767"/>
      <c r="GP853" s="767"/>
      <c r="GQ853" s="767"/>
      <c r="GR853" s="767"/>
      <c r="GS853" s="767"/>
      <c r="GT853" s="767"/>
      <c r="GU853" s="767"/>
      <c r="GV853" s="767"/>
      <c r="GW853" s="767"/>
      <c r="GX853" s="767"/>
      <c r="GY853" s="767"/>
      <c r="GZ853" s="767"/>
      <c r="HA853" s="767"/>
      <c r="HB853" s="767"/>
      <c r="HC853" s="767"/>
    </row>
    <row r="854" spans="1:211" s="864" customFormat="1" ht="13.9" customHeight="1">
      <c r="A854" s="307"/>
      <c r="B854" s="351"/>
      <c r="C854" s="971" t="str">
        <f>IF('1C TSspéc3'!D$17&lt;&gt;0,'1C TSspéc3'!$B$12,"")</f>
        <v/>
      </c>
      <c r="D854" s="972"/>
      <c r="E854" s="973"/>
      <c r="F854" s="93">
        <f>IF(AND($C854='1C TSspéc3'!$B$12,'1C TSspéc3'!$B$16="spécifiques",'1C TSspéc3'!$D$17&lt;&gt;""),'1C TSspéc3'!$D$21,"")</f>
        <v>0</v>
      </c>
      <c r="G854" s="863"/>
      <c r="H854" s="745">
        <v>0.21</v>
      </c>
      <c r="I854" s="747">
        <v>1</v>
      </c>
      <c r="J854" s="312"/>
      <c r="K854" s="680">
        <f t="shared" si="269"/>
        <v>0</v>
      </c>
      <c r="L854" s="556">
        <f>IF(OR('1C TSspéc3'!$B$12="",'1C TSspéc3'!D$30=0),0,IF(AND('1C TSspéc3'!$B$12&lt;&gt;"",$K$2="Pôle",'1C TSspéc3'!$C$12="OUI"),(('1C TSspéc3'!D$22+'1C TSspéc3'!D$23+'1C TSspéc3'!D$24+'1C TSspéc3'!D$25+'1C TSspéc3'!D$29)/'1C TSspéc3'!D$17),IF(AND('1C TSspéc3'!$B$12&lt;&gt;"",$K$2="Pôle",'1C TSspéc3'!$C$12="NON"),(('1C TSspéc3'!D$22+'1C TSspéc3'!D$23+'1C TSspéc3'!D$24+'1C TSspéc3'!D$25+'1C TSspéc3'!D$29)/'1C TSspéc3'!D$30),IF(AND('1C TSspéc3'!$B$12&lt;&gt;"",$K$2&lt;&gt;"Pôle",'1C TSspéc3'!$C$12="OUI"),(('1C TSspéc3'!D$22+'1C TSspéc3'!D$23+'1C TSspéc3'!D$24+'1C TSspéc3'!D$25+'1C TSspéc3'!D$26+'1C TSspéc3'!D$27+'1C TSspéc3'!D$28+'1C TSspéc3'!D$29)/'1C TSspéc3'!D$17),IF(AND('1C TSspéc3'!$B$12&lt;&gt;"",$K$2&lt;&gt;"Pôle",'1C TSspéc3'!$C$12="NON"),(('1C TSspéc3'!D$22+'1C TSspéc3'!D$23+'1C TSspéc3'!D$24+'1C TSspéc3'!D$25+'1C TSspéc3'!D$26+'1C TSspéc3'!D$27+'1C TSspéc3'!D$28+'1C TSspéc3'!D$29)/'1C TSspéc3'!D$30))))))</f>
        <v>0</v>
      </c>
      <c r="M854" s="556">
        <f>IF(OR('1C TSspéc3'!$B$12="",'1C TSspéc3'!D$30=0),0,IF(AND('1C TSspéc3'!$B$12&lt;&gt;"",$K$2="Pôle",'1C TSspéc3'!$C$12="OUI"),(('1C TSspéc3'!D$26+'1C TSspéc3'!D$27+'1C TSspéc3'!D$28)/'1C TSspéc3'!D$17),IF(AND('1C TSspéc3'!$B$12&lt;&gt;"",$K$2="Pôle",'1C TSspéc3'!$C$12="NON"),(('1C TSspéc3'!D$26+'1C TSspéc3'!D$27+'1C TSspéc3'!D$28)/'1C TSspéc3'!D$30),IF(AND('1C TSspéc3'!$B$12&lt;&gt;"",$K$2&lt;&gt;"Pôle"),0))))</f>
        <v>0</v>
      </c>
      <c r="N854" s="557">
        <f>IF(AND('1C TSspéc3'!$B$12&lt;&gt;0,'1C TSspéc3'!$D$30&lt;&gt;0),L854+M854,0)</f>
        <v>0</v>
      </c>
      <c r="O854" s="542" t="str">
        <f>IF(AND('1C TSspéc3'!$D$17&lt;&gt;0,'1C TSspéc3'!$C$12="OUI"),'1C TSspéc3'!$D$35/'1C TSspéc3'!$D$17,"")</f>
        <v/>
      </c>
      <c r="P854" s="543" t="str">
        <f>IF(AND('1C TSspéc3'!$D$17&lt;&gt;0,'1C TSspéc3'!$C$12="OUI"),'1C TSspéc3'!$D$36/'1C TSspéc3'!$D$17,"")</f>
        <v/>
      </c>
      <c r="Q854" s="543" t="str">
        <f>IF(AND('1C TSspéc3'!$D$17&lt;&gt;0,'1C TSspéc3'!$C$12="OUI"),'1C TSspéc3'!$D$37/'1C TSspéc3'!$D$17,"")</f>
        <v/>
      </c>
      <c r="R854" s="543" t="str">
        <f>IF(AND('1C TSspéc3'!$D$17&lt;&gt;0,'1C TSspéc3'!$C$12="OUI"),'1C TSspéc3'!$D$38/'1C TSspéc3'!$D$17,"")</f>
        <v/>
      </c>
      <c r="S854" s="543" t="str">
        <f>IF(AND('1C TSspéc3'!$D$17&lt;&gt;0,'1C TSspéc3'!$C$12="OUI"),'1C TSspéc3'!$D$39/'1C TSspéc3'!$D$17,"")</f>
        <v/>
      </c>
      <c r="T854" s="543" t="str">
        <f>IF(AND('1C TSspéc3'!$D$17&lt;&gt;0,'1C TSspéc3'!$C$12="OUI"),'1C TSspéc3'!$D$40/'1C TSspéc3'!$D$17,"")</f>
        <v/>
      </c>
      <c r="U854" s="543" t="str">
        <f>IF(AND('1C TSspéc3'!$D$17&lt;&gt;0,'1C TSspéc3'!$C$12="OUI"),'1C TSspéc3'!$D$41/'1C TSspéc3'!$D$17,"")</f>
        <v/>
      </c>
      <c r="V854" s="543" t="str">
        <f>IF(AND('1C TSspéc3'!$D$17&lt;&gt;0,'1C TSspéc3'!$C$12="OUI"),'1C TSspéc3'!$D$42/'1C TSspéc3'!$D$17,"")</f>
        <v/>
      </c>
      <c r="W854" s="543" t="str">
        <f>IF(AND('1C TSspéc3'!$D$17&lt;&gt;0,'1C TSspéc3'!$C$12="OUI"),'1C TSspéc3'!$D$43/'1C TSspéc3'!$D$17,"")</f>
        <v/>
      </c>
      <c r="X854" s="543" t="str">
        <f>IF(AND('1C TSspéc3'!$D$17&lt;&gt;0,'1C TSspéc3'!$C$12="OUI"),'1C TSspéc3'!$D$44/'1C TSspéc3'!$D$17,"")</f>
        <v/>
      </c>
      <c r="Y854" s="543" t="str">
        <f>IF(AND('1C TSspéc3'!$D$17&lt;&gt;0,'1C TSspéc3'!$C$12="OUI"),'1C TSspéc3'!$D$45/'1C TSspéc3'!$D$17,"")</f>
        <v/>
      </c>
      <c r="Z854" s="543" t="str">
        <f>IF(AND('1C TSspéc3'!$D$17&lt;&gt;0,'1C TSspéc3'!$C$12="OUI"),'1C TSspéc3'!$D$46/'1C TSspéc3'!$D$17,"")</f>
        <v/>
      </c>
      <c r="AA854" s="543" t="str">
        <f>IF(AND('1C TSspéc3'!$D$17&lt;&gt;0,'1C TSspéc3'!$C$12="OUI"),'1C TSspéc3'!$D$47/'1C TSspéc3'!$D$17,"")</f>
        <v/>
      </c>
      <c r="AB854" s="543" t="str">
        <f>IF(AND('1C TSspéc3'!$D$17&lt;&gt;0,'1C TSspéc3'!$C$12="OUI"),'1C TSspéc3'!$D$48/'1C TSspéc3'!$D$17,"")</f>
        <v/>
      </c>
      <c r="AC854" s="543" t="str">
        <f>IF(AND('1C TSspéc3'!$D$17&lt;&gt;0,'1C TSspéc3'!$C$12="OUI"),'1C TSspéc3'!$D$49/'1C TSspéc3'!$D$17,"")</f>
        <v/>
      </c>
      <c r="AD854" s="543" t="str">
        <f>IF(AND('1C TSspéc3'!$D$17&lt;&gt;0,'1C TSspéc3'!$C$12="OUI"),'1C TSspéc3'!$D$50/'1C TSspéc3'!$D$17,"")</f>
        <v/>
      </c>
      <c r="AE854" s="543" t="str">
        <f>IF(AND('1C TSspéc3'!$D$17&lt;&gt;0,'1C TSspéc3'!$C$12="OUI"),'1C TSspéc3'!$D$51/'1C TSspéc3'!$D$17,"")</f>
        <v/>
      </c>
      <c r="AF854" s="543" t="str">
        <f>IF(AND('1C TSspéc3'!$D$17&lt;&gt;0,'1C TSspéc3'!$C$12="OUI"),'1C TSspéc3'!$D$52/'1C TSspéc3'!$D$17,"")</f>
        <v/>
      </c>
      <c r="AG854" s="543" t="str">
        <f>IF(AND('1C TSspéc3'!$D$17&lt;&gt;0,'1C TSspéc3'!$C$12="OUI"),'1C TSspéc3'!$D$53/'1C TSspéc3'!$D$17,"")</f>
        <v/>
      </c>
      <c r="AH854" s="543" t="str">
        <f>IF(AND('1C TSspéc3'!$D$17&lt;&gt;0,'1C TSspéc3'!$C$12="OUI"),'1C TSspéc3'!$D$54/'1C TSspéc3'!$D$17,"")</f>
        <v/>
      </c>
      <c r="AI854" s="543" t="str">
        <f>IF(AND('1C TSspéc3'!$D$17&lt;&gt;0,'1C TSspéc3'!$C$12="OUI"),'1C TSspéc3'!$D$55/'1C TSspéc3'!$D$17,"")</f>
        <v/>
      </c>
      <c r="AJ854" s="543" t="str">
        <f>IF(AND('1C TSspéc3'!$D$17&lt;&gt;0,'1C TSspéc3'!$C$12="OUI"),'1C TSspéc3'!$D$56/'1C TSspéc3'!$D$17,"")</f>
        <v/>
      </c>
      <c r="AK854" s="543" t="str">
        <f>IF(AND('1C TSspéc3'!$D$17&lt;&gt;0,'1C TSspéc3'!$C$12="OUI"),'1C TSspéc3'!$D$57/'1C TSspéc3'!$D$17,"")</f>
        <v/>
      </c>
      <c r="AL854" s="72">
        <f>IF(AND('1C TSspéc3'!$D$17&lt;&gt;0,'1C TSspéc3'!$C$12="OUI"),N854+AK854,N854)</f>
        <v>0</v>
      </c>
      <c r="AM854" s="417">
        <f t="shared" ref="AM854:AM876" si="270">(J854+(J854*H854)-(J854*H854*I854))*L854</f>
        <v>0</v>
      </c>
      <c r="AN854" s="417">
        <f t="shared" ref="AN854:AN876" si="271">((J854+(J854*H854)-(J854*H854*I854))*M854)*50%</f>
        <v>0</v>
      </c>
      <c r="AO854" s="418" t="str">
        <f>IF(AND('1C TSspéc3'!$D$17&lt;&gt;0,'1C TSspéc3'!$D$30&lt;&gt;0),AM854+AN854,"")</f>
        <v/>
      </c>
      <c r="AP854" s="573" t="str">
        <f>IF(AND('1C TSspéc3'!$D$17&lt;&gt;0,'1C TSspéc3'!$D$30&lt;&gt;0),AM854-AR854,"")</f>
        <v/>
      </c>
      <c r="AQ854" s="583">
        <f t="shared" ref="AQ854:AQ876" si="272">IF(M854=0,0,AN854-AS854)</f>
        <v>0</v>
      </c>
      <c r="AR854" s="596"/>
      <c r="AS854" s="102"/>
      <c r="AT854" s="27" t="str">
        <f>IF(('1C TSspéc3'!D$17*FICHE!$C$14&lt;J854),"Forfait limité à "&amp;FICHE!$C$14&amp;"€/jour","")</f>
        <v/>
      </c>
      <c r="AU854" s="592"/>
      <c r="AV854" s="824"/>
      <c r="AW854" s="824"/>
      <c r="AX854" s="824"/>
      <c r="AY854" s="824"/>
      <c r="AZ854" s="824"/>
      <c r="BA854" s="767"/>
      <c r="BB854" s="767"/>
      <c r="BC854" s="767"/>
      <c r="BD854" s="767"/>
      <c r="BE854" s="767"/>
      <c r="BF854" s="767"/>
      <c r="BG854" s="767"/>
      <c r="BH854" s="767"/>
      <c r="BI854" s="767"/>
      <c r="BJ854" s="767"/>
      <c r="BK854" s="767"/>
      <c r="BL854" s="767"/>
      <c r="BM854" s="767"/>
      <c r="BN854" s="767"/>
      <c r="BO854" s="767"/>
      <c r="BP854" s="767"/>
      <c r="BQ854" s="767"/>
      <c r="BR854" s="767"/>
      <c r="BS854" s="767"/>
      <c r="BT854" s="767"/>
      <c r="BU854" s="767"/>
      <c r="BV854" s="767"/>
      <c r="BW854" s="767"/>
      <c r="BX854" s="767"/>
      <c r="BY854" s="767"/>
      <c r="BZ854" s="767"/>
      <c r="CA854" s="767"/>
      <c r="CB854" s="767"/>
      <c r="CC854" s="767"/>
      <c r="CD854" s="767"/>
      <c r="CE854" s="767"/>
      <c r="CF854" s="767"/>
      <c r="CG854" s="767"/>
      <c r="CH854" s="767"/>
      <c r="CI854" s="767"/>
      <c r="CJ854" s="767"/>
      <c r="CK854" s="767"/>
      <c r="CL854" s="767"/>
      <c r="CM854" s="767"/>
      <c r="CN854" s="767"/>
      <c r="CO854" s="767"/>
      <c r="CP854" s="767"/>
      <c r="CQ854" s="767"/>
      <c r="CR854" s="767"/>
      <c r="CS854" s="767"/>
      <c r="CT854" s="767"/>
      <c r="CU854" s="767"/>
      <c r="CV854" s="767"/>
      <c r="CW854" s="767"/>
      <c r="CX854" s="767"/>
      <c r="CY854" s="767"/>
      <c r="CZ854" s="767"/>
      <c r="DA854" s="767"/>
      <c r="DB854" s="767"/>
      <c r="DC854" s="767"/>
      <c r="DD854" s="767"/>
      <c r="DE854" s="767"/>
      <c r="DF854" s="767"/>
      <c r="DG854" s="767"/>
      <c r="DH854" s="767"/>
      <c r="DI854" s="767"/>
      <c r="DJ854" s="767"/>
      <c r="DK854" s="767"/>
      <c r="DL854" s="767"/>
      <c r="DM854" s="767"/>
      <c r="DN854" s="767"/>
      <c r="DO854" s="767"/>
      <c r="DP854" s="767"/>
      <c r="DQ854" s="767"/>
      <c r="DR854" s="767"/>
      <c r="DS854" s="767"/>
      <c r="DT854" s="767"/>
      <c r="DU854" s="767"/>
      <c r="DV854" s="767"/>
      <c r="DW854" s="767"/>
      <c r="DX854" s="767"/>
      <c r="DY854" s="767"/>
      <c r="DZ854" s="767"/>
      <c r="EA854" s="767"/>
      <c r="EB854" s="767"/>
      <c r="EC854" s="767"/>
      <c r="ED854" s="767"/>
      <c r="EE854" s="767"/>
      <c r="EF854" s="767"/>
      <c r="EG854" s="767"/>
      <c r="EH854" s="767"/>
      <c r="EI854" s="767"/>
      <c r="EJ854" s="767"/>
      <c r="EK854" s="767"/>
      <c r="EL854" s="767"/>
      <c r="EM854" s="767"/>
      <c r="EN854" s="767"/>
      <c r="EO854" s="767"/>
      <c r="EP854" s="767"/>
      <c r="EQ854" s="767"/>
      <c r="ER854" s="767"/>
      <c r="ES854" s="767"/>
      <c r="ET854" s="767"/>
      <c r="EU854" s="767"/>
      <c r="EV854" s="767"/>
      <c r="EW854" s="767"/>
      <c r="EX854" s="767"/>
      <c r="EY854" s="767"/>
      <c r="EZ854" s="767"/>
      <c r="FA854" s="767"/>
      <c r="FB854" s="767"/>
      <c r="FC854" s="767"/>
      <c r="FD854" s="767"/>
      <c r="FE854" s="767"/>
      <c r="FF854" s="767"/>
      <c r="FG854" s="767"/>
      <c r="FH854" s="767"/>
      <c r="FI854" s="767"/>
      <c r="FJ854" s="767"/>
      <c r="FK854" s="767"/>
      <c r="FL854" s="767"/>
      <c r="FM854" s="767"/>
      <c r="FN854" s="767"/>
      <c r="FO854" s="767"/>
      <c r="FP854" s="767"/>
      <c r="FQ854" s="767"/>
      <c r="FR854" s="767"/>
      <c r="FS854" s="767"/>
      <c r="FT854" s="767"/>
      <c r="FU854" s="767"/>
      <c r="FV854" s="767"/>
      <c r="FW854" s="767"/>
      <c r="FX854" s="767"/>
      <c r="FY854" s="767"/>
      <c r="FZ854" s="767"/>
      <c r="GA854" s="767"/>
      <c r="GB854" s="767"/>
      <c r="GC854" s="767"/>
      <c r="GD854" s="767"/>
      <c r="GE854" s="767"/>
      <c r="GF854" s="767"/>
      <c r="GG854" s="767"/>
      <c r="GH854" s="767"/>
      <c r="GI854" s="767"/>
      <c r="GJ854" s="767"/>
      <c r="GK854" s="767"/>
      <c r="GL854" s="767"/>
      <c r="GM854" s="767"/>
      <c r="GN854" s="767"/>
      <c r="GO854" s="767"/>
      <c r="GP854" s="767"/>
      <c r="GQ854" s="767"/>
      <c r="GR854" s="767"/>
      <c r="GS854" s="767"/>
      <c r="GT854" s="767"/>
      <c r="GU854" s="767"/>
      <c r="GV854" s="767"/>
      <c r="GW854" s="767"/>
      <c r="GX854" s="767"/>
      <c r="GY854" s="767"/>
      <c r="GZ854" s="767"/>
      <c r="HA854" s="767"/>
      <c r="HB854" s="767"/>
      <c r="HC854" s="767"/>
    </row>
    <row r="855" spans="1:211" s="864" customFormat="1" ht="13.9" customHeight="1">
      <c r="A855" s="307"/>
      <c r="B855" s="351"/>
      <c r="C855" s="971" t="str">
        <f>IF('1C TSspéc3'!E$17&lt;&gt;0,'1C TSspéc3'!$B$12,"")</f>
        <v/>
      </c>
      <c r="D855" s="972"/>
      <c r="E855" s="973"/>
      <c r="F855" s="93">
        <f>IF(AND($C855='1C TSspéc3'!$B$12,'1C TSspéc3'!$B$16="spécifiques",'1C TSspéc3'!$E$17&lt;&gt;""),'1C TSspéc3'!$E$21,"")</f>
        <v>0</v>
      </c>
      <c r="G855" s="863"/>
      <c r="H855" s="745">
        <v>0.21</v>
      </c>
      <c r="I855" s="747">
        <v>1</v>
      </c>
      <c r="J855" s="312"/>
      <c r="K855" s="680">
        <f t="shared" si="269"/>
        <v>0</v>
      </c>
      <c r="L855" s="556">
        <f>IF(OR('1C TSspéc3'!$B$12="",'1C TSspéc3'!E$30=0),0,IF(AND('1C TSspéc3'!$B$12&lt;&gt;"",$K$2="Pôle",'1C TSspéc3'!$C$12="OUI"),(('1C TSspéc3'!E$22+'1C TSspéc3'!E$23+'1C TSspéc3'!E$24+'1C TSspéc3'!E$25+'1C TSspéc3'!E$29)/'1C TSspéc3'!E$17),IF(AND('1C TSspéc3'!$B$12&lt;&gt;"",$K$2="Pôle",'1C TSspéc3'!$C$12="NON"),(('1C TSspéc3'!E$22+'1C TSspéc3'!E$23+'1C TSspéc3'!E$24+'1C TSspéc3'!E$25+'1C TSspéc3'!E$29)/'1C TSspéc3'!E$30),IF(AND('1C TSspéc3'!$B$12&lt;&gt;"",$K$2&lt;&gt;"Pôle",'1C TSspéc3'!$C$12="OUI"),(('1C TSspéc3'!E$22+'1C TSspéc3'!E$23+'1C TSspéc3'!E$24+'1C TSspéc3'!E$25+'1C TSspéc3'!E$26+'1C TSspéc3'!E$27+'1C TSspéc3'!E$28+'1C TSspéc3'!E$29)/'1C TSspéc3'!E$17),IF(AND('1C TSspéc3'!$B$12&lt;&gt;"",$K$2&lt;&gt;"Pôle",'1C TSspéc3'!$C$12="NON"),(('1C TSspéc3'!E$22+'1C TSspéc3'!E$23+'1C TSspéc3'!E$24+'1C TSspéc3'!E$25+'1C TSspéc3'!E$26+'1C TSspéc3'!E$27+'1C TSspéc3'!E$28+'1C TSspéc3'!E$29)/'1C TSspéc3'!E$30))))))</f>
        <v>0</v>
      </c>
      <c r="M855" s="556">
        <f>IF(OR('1C TSspéc3'!$B$12="",'1C TSspéc3'!E$30=0),0,IF(AND('1C TSspéc3'!$B$12&lt;&gt;"",$K$2="Pôle",'1C TSspéc3'!$C$12="OUI"),(('1C TSspéc3'!E$26+'1C TSspéc3'!E$27+'1C TSspéc3'!E$28)/'1C TSspéc3'!E$17),IF(AND('1C TSspéc3'!$B$12&lt;&gt;"",$K$2="Pôle",'1C TSspéc3'!$C$12="NON"),(('1C TSspéc3'!E$26+'1C TSspéc3'!E$27+'1C TSspéc3'!E$28)/'1C TSspéc3'!E$30),IF(AND('1C TSspéc3'!$B$12&lt;&gt;"",$K$2&lt;&gt;"Pôle"),0))))</f>
        <v>0</v>
      </c>
      <c r="N855" s="557">
        <f>IF(AND('1C TSspéc3'!$B$12&lt;&gt;0,'1C TSspéc3'!$E$30&lt;&gt;0),L855+M855,0)</f>
        <v>0</v>
      </c>
      <c r="O855" s="542" t="str">
        <f>IF(AND('1C TSspéc3'!$E$17&lt;&gt;0,'1C TSspéc3'!$C$12="OUI"),'1C TSspéc3'!$E$35/'1C TSspéc3'!$E$17,"")</f>
        <v/>
      </c>
      <c r="P855" s="543" t="str">
        <f>IF(AND('1C TSspéc3'!$E$17&lt;&gt;0,'1C TSspéc3'!$C$12="OUI"),'1C TSspéc3'!$E$36/'1C TSspéc3'!$E$17,"")</f>
        <v/>
      </c>
      <c r="Q855" s="543" t="str">
        <f>IF(AND('1C TSspéc3'!$E$17&lt;&gt;0,'1C TSspéc3'!$C$12="OUI"),'1C TSspéc3'!$E$37/'1C TSspéc3'!$E$17,"")</f>
        <v/>
      </c>
      <c r="R855" s="543" t="str">
        <f>IF(AND('1C TSspéc3'!$E$17&lt;&gt;0,'1C TSspéc3'!$C$12="OUI"),'1C TSspéc3'!$E$38/'1C TSspéc3'!$E$17,"")</f>
        <v/>
      </c>
      <c r="S855" s="543" t="str">
        <f>IF(AND('1C TSspéc3'!$E$17&lt;&gt;0,'1C TSspéc3'!$C$12="OUI"),'1C TSspéc3'!$E$39/'1C TSspéc3'!$E$17,"")</f>
        <v/>
      </c>
      <c r="T855" s="543" t="str">
        <f>IF(AND('1C TSspéc3'!$E$17&lt;&gt;0,'1C TSspéc3'!$C$12="OUI"),'1C TSspéc3'!$E$40/'1C TSspéc3'!$E$17,"")</f>
        <v/>
      </c>
      <c r="U855" s="543" t="str">
        <f>IF(AND('1C TSspéc3'!$E$17&lt;&gt;0,'1C TSspéc3'!$C$12="OUI"),'1C TSspéc3'!$E$41/'1C TSspéc3'!$E$17,"")</f>
        <v/>
      </c>
      <c r="V855" s="543" t="str">
        <f>IF(AND('1C TSspéc3'!$E$17&lt;&gt;0,'1C TSspéc3'!$C$12="OUI"),'1C TSspéc3'!$E$42/'1C TSspéc3'!$E$17,"")</f>
        <v/>
      </c>
      <c r="W855" s="543" t="str">
        <f>IF(AND('1C TSspéc3'!$E$17&lt;&gt;0,'1C TSspéc3'!$C$12="OUI"),'1C TSspéc3'!$E$43/'1C TSspéc3'!$E$17,"")</f>
        <v/>
      </c>
      <c r="X855" s="543" t="str">
        <f>IF(AND('1C TSspéc3'!$E$17&lt;&gt;0,'1C TSspéc3'!$C$12="OUI"),'1C TSspéc3'!$E$44/'1C TSspéc3'!$E$17,"")</f>
        <v/>
      </c>
      <c r="Y855" s="543" t="str">
        <f>IF(AND('1C TSspéc3'!$E$17&lt;&gt;0,'1C TSspéc3'!$C$12="OUI"),'1C TSspéc3'!$E$45/'1C TSspéc3'!$E$17,"")</f>
        <v/>
      </c>
      <c r="Z855" s="543" t="str">
        <f>IF(AND('1C TSspéc3'!$E$17&lt;&gt;0,'1C TSspéc3'!$C$12="OUI"),'1C TSspéc3'!$E$46/'1C TSspéc3'!$E$17,"")</f>
        <v/>
      </c>
      <c r="AA855" s="543" t="str">
        <f>IF(AND('1C TSspéc3'!$E$17&lt;&gt;0,'1C TSspéc3'!$C$12="OUI"),'1C TSspéc3'!$E$47/'1C TSspéc3'!$E$17,"")</f>
        <v/>
      </c>
      <c r="AB855" s="543" t="str">
        <f>IF(AND('1C TSspéc3'!$E$17&lt;&gt;0,'1C TSspéc3'!$C$12="OUI"),'1C TSspéc3'!$E$48/'1C TSspéc3'!$E$17,"")</f>
        <v/>
      </c>
      <c r="AC855" s="543" t="str">
        <f>IF(AND('1C TSspéc3'!$E$17&lt;&gt;0,'1C TSspéc3'!$C$12="OUI"),'1C TSspéc3'!$E$49/'1C TSspéc3'!$E$17,"")</f>
        <v/>
      </c>
      <c r="AD855" s="543" t="str">
        <f>IF(AND('1C TSspéc3'!$E$17&lt;&gt;0,'1C TSspéc3'!$C$12="OUI"),'1C TSspéc3'!$E$50/'1C TSspéc3'!$E$17,"")</f>
        <v/>
      </c>
      <c r="AE855" s="543" t="str">
        <f>IF(AND('1C TSspéc3'!$E$17&lt;&gt;0,'1C TSspéc3'!$C$12="OUI"),'1C TSspéc3'!$E$51/'1C TSspéc3'!$E$17,"")</f>
        <v/>
      </c>
      <c r="AF855" s="543" t="str">
        <f>IF(AND('1C TSspéc3'!$E$17&lt;&gt;0,'1C TSspéc3'!$C$12="OUI"),'1C TSspéc3'!$E$52/'1C TSspéc3'!$E$17,"")</f>
        <v/>
      </c>
      <c r="AG855" s="543" t="str">
        <f>IF(AND('1C TSspéc3'!$E$17&lt;&gt;0,'1C TSspéc3'!$C$12="OUI"),'1C TSspéc3'!$E$53/'1C TSspéc3'!$E$17,"")</f>
        <v/>
      </c>
      <c r="AH855" s="543" t="str">
        <f>IF(AND('1C TSspéc3'!$E$17&lt;&gt;0,'1C TSspéc3'!$C$12="OUI"),'1C TSspéc3'!$E$54/'1C TSspéc3'!$E$17,"")</f>
        <v/>
      </c>
      <c r="AI855" s="543" t="str">
        <f>IF(AND('1C TSspéc3'!$E$17&lt;&gt;0,'1C TSspéc3'!$C$12="OUI"),'1C TSspéc3'!$E$55/'1C TSspéc3'!$E$17,"")</f>
        <v/>
      </c>
      <c r="AJ855" s="543" t="str">
        <f>IF(AND('1C TSspéc3'!$E$17&lt;&gt;0,'1C TSspéc3'!$C$12="OUI"),'1C TSspéc3'!$E$56/'1C TSspéc3'!$E$17,"")</f>
        <v/>
      </c>
      <c r="AK855" s="543" t="str">
        <f>IF(AND('1C TSspéc3'!$E$17&lt;&gt;0,'1C TSspéc3'!$C$12="OUI"),'1C TSspéc3'!$E$57/'1C TSspéc3'!$E$17,"")</f>
        <v/>
      </c>
      <c r="AL855" s="72">
        <f>IF(AND('1C TSspéc3'!$E$17&lt;&gt;0,'1C TSspéc3'!$C$12="OUI"),N855+AK855,N855)</f>
        <v>0</v>
      </c>
      <c r="AM855" s="417">
        <f t="shared" si="270"/>
        <v>0</v>
      </c>
      <c r="AN855" s="417">
        <f t="shared" si="271"/>
        <v>0</v>
      </c>
      <c r="AO855" s="418" t="str">
        <f>IF(AND('1C TSspéc3'!$E$17&lt;&gt;0,'1C TSspéc3'!$E$30&lt;&gt;0),AM855+AN855,"")</f>
        <v/>
      </c>
      <c r="AP855" s="573" t="str">
        <f>IF(AND('1C TSspéc3'!$E$17&lt;&gt;0,'1C TSspéc3'!$E$30&lt;&gt;0),AM855-AR855,"")</f>
        <v/>
      </c>
      <c r="AQ855" s="583">
        <f t="shared" si="272"/>
        <v>0</v>
      </c>
      <c r="AR855" s="596"/>
      <c r="AS855" s="102"/>
      <c r="AT855" s="27" t="str">
        <f>IF(('1C TSspéc3'!E$17*FICHE!$C$14&lt;J855),"Forfait limité à "&amp;FICHE!$C$14&amp;"€/jour","")</f>
        <v/>
      </c>
      <c r="AU855" s="592"/>
      <c r="AV855" s="824"/>
      <c r="AW855" s="824"/>
      <c r="AX855" s="824"/>
      <c r="AY855" s="824"/>
      <c r="AZ855" s="824"/>
      <c r="BA855" s="767"/>
      <c r="BB855" s="767"/>
      <c r="BC855" s="767"/>
      <c r="BD855" s="767"/>
      <c r="BE855" s="767"/>
      <c r="BF855" s="767"/>
      <c r="BG855" s="767"/>
      <c r="BH855" s="767"/>
      <c r="BI855" s="767"/>
      <c r="BJ855" s="767"/>
      <c r="BK855" s="767"/>
      <c r="BL855" s="767"/>
      <c r="BM855" s="767"/>
      <c r="BN855" s="767"/>
      <c r="BO855" s="767"/>
      <c r="BP855" s="767"/>
      <c r="BQ855" s="767"/>
      <c r="BR855" s="767"/>
      <c r="BS855" s="767"/>
      <c r="BT855" s="767"/>
      <c r="BU855" s="767"/>
      <c r="BV855" s="767"/>
      <c r="BW855" s="767"/>
      <c r="BX855" s="767"/>
      <c r="BY855" s="767"/>
      <c r="BZ855" s="767"/>
      <c r="CA855" s="767"/>
      <c r="CB855" s="767"/>
      <c r="CC855" s="767"/>
      <c r="CD855" s="767"/>
      <c r="CE855" s="767"/>
      <c r="CF855" s="767"/>
      <c r="CG855" s="767"/>
      <c r="CH855" s="767"/>
      <c r="CI855" s="767"/>
      <c r="CJ855" s="767"/>
      <c r="CK855" s="767"/>
      <c r="CL855" s="767"/>
      <c r="CM855" s="767"/>
      <c r="CN855" s="767"/>
      <c r="CO855" s="767"/>
      <c r="CP855" s="767"/>
      <c r="CQ855" s="767"/>
      <c r="CR855" s="767"/>
      <c r="CS855" s="767"/>
      <c r="CT855" s="767"/>
      <c r="CU855" s="767"/>
      <c r="CV855" s="767"/>
      <c r="CW855" s="767"/>
      <c r="CX855" s="767"/>
      <c r="CY855" s="767"/>
      <c r="CZ855" s="767"/>
      <c r="DA855" s="767"/>
      <c r="DB855" s="767"/>
      <c r="DC855" s="767"/>
      <c r="DD855" s="767"/>
      <c r="DE855" s="767"/>
      <c r="DF855" s="767"/>
      <c r="DG855" s="767"/>
      <c r="DH855" s="767"/>
      <c r="DI855" s="767"/>
      <c r="DJ855" s="767"/>
      <c r="DK855" s="767"/>
      <c r="DL855" s="767"/>
      <c r="DM855" s="767"/>
      <c r="DN855" s="767"/>
      <c r="DO855" s="767"/>
      <c r="DP855" s="767"/>
      <c r="DQ855" s="767"/>
      <c r="DR855" s="767"/>
      <c r="DS855" s="767"/>
      <c r="DT855" s="767"/>
      <c r="DU855" s="767"/>
      <c r="DV855" s="767"/>
      <c r="DW855" s="767"/>
      <c r="DX855" s="767"/>
      <c r="DY855" s="767"/>
      <c r="DZ855" s="767"/>
      <c r="EA855" s="767"/>
      <c r="EB855" s="767"/>
      <c r="EC855" s="767"/>
      <c r="ED855" s="767"/>
      <c r="EE855" s="767"/>
      <c r="EF855" s="767"/>
      <c r="EG855" s="767"/>
      <c r="EH855" s="767"/>
      <c r="EI855" s="767"/>
      <c r="EJ855" s="767"/>
      <c r="EK855" s="767"/>
      <c r="EL855" s="767"/>
      <c r="EM855" s="767"/>
      <c r="EN855" s="767"/>
      <c r="EO855" s="767"/>
      <c r="EP855" s="767"/>
      <c r="EQ855" s="767"/>
      <c r="ER855" s="767"/>
      <c r="ES855" s="767"/>
      <c r="ET855" s="767"/>
      <c r="EU855" s="767"/>
      <c r="EV855" s="767"/>
      <c r="EW855" s="767"/>
      <c r="EX855" s="767"/>
      <c r="EY855" s="767"/>
      <c r="EZ855" s="767"/>
      <c r="FA855" s="767"/>
      <c r="FB855" s="767"/>
      <c r="FC855" s="767"/>
      <c r="FD855" s="767"/>
      <c r="FE855" s="767"/>
      <c r="FF855" s="767"/>
      <c r="FG855" s="767"/>
      <c r="FH855" s="767"/>
      <c r="FI855" s="767"/>
      <c r="FJ855" s="767"/>
      <c r="FK855" s="767"/>
      <c r="FL855" s="767"/>
      <c r="FM855" s="767"/>
      <c r="FN855" s="767"/>
      <c r="FO855" s="767"/>
      <c r="FP855" s="767"/>
      <c r="FQ855" s="767"/>
      <c r="FR855" s="767"/>
      <c r="FS855" s="767"/>
      <c r="FT855" s="767"/>
      <c r="FU855" s="767"/>
      <c r="FV855" s="767"/>
      <c r="FW855" s="767"/>
      <c r="FX855" s="767"/>
      <c r="FY855" s="767"/>
      <c r="FZ855" s="767"/>
      <c r="GA855" s="767"/>
      <c r="GB855" s="767"/>
      <c r="GC855" s="767"/>
      <c r="GD855" s="767"/>
      <c r="GE855" s="767"/>
      <c r="GF855" s="767"/>
      <c r="GG855" s="767"/>
      <c r="GH855" s="767"/>
      <c r="GI855" s="767"/>
      <c r="GJ855" s="767"/>
      <c r="GK855" s="767"/>
      <c r="GL855" s="767"/>
      <c r="GM855" s="767"/>
      <c r="GN855" s="767"/>
      <c r="GO855" s="767"/>
      <c r="GP855" s="767"/>
      <c r="GQ855" s="767"/>
      <c r="GR855" s="767"/>
      <c r="GS855" s="767"/>
      <c r="GT855" s="767"/>
      <c r="GU855" s="767"/>
      <c r="GV855" s="767"/>
      <c r="GW855" s="767"/>
      <c r="GX855" s="767"/>
      <c r="GY855" s="767"/>
      <c r="GZ855" s="767"/>
      <c r="HA855" s="767"/>
      <c r="HB855" s="767"/>
      <c r="HC855" s="767"/>
    </row>
    <row r="856" spans="1:211" s="864" customFormat="1" ht="13.9" customHeight="1">
      <c r="A856" s="307"/>
      <c r="B856" s="351"/>
      <c r="C856" s="971" t="str">
        <f>IF('1C TSspéc3'!F$17&lt;&gt;0,'1C TSspéc3'!$B$12,"")</f>
        <v/>
      </c>
      <c r="D856" s="972"/>
      <c r="E856" s="973"/>
      <c r="F856" s="93">
        <f>IF(AND($C856='1C TSspéc3'!$B$12,'1C TSspéc3'!$B$16="spécifiques",'1C TSspéc3'!$F$17&lt;&gt;""),'1C TSspéc3'!$F$21,"")</f>
        <v>0</v>
      </c>
      <c r="G856" s="863"/>
      <c r="H856" s="745">
        <v>0.21</v>
      </c>
      <c r="I856" s="747">
        <v>1</v>
      </c>
      <c r="J856" s="312"/>
      <c r="K856" s="680">
        <f t="shared" si="269"/>
        <v>0</v>
      </c>
      <c r="L856" s="556">
        <f>IF(OR('1C TSspéc3'!$B$12="",'1C TSspéc3'!F$30=0),0,IF(AND('1C TSspéc3'!$B$12&lt;&gt;"",$K$2="Pôle",'1C TSspéc3'!$C$12="OUI"),(('1C TSspéc3'!F$22+'1C TSspéc3'!F$23+'1C TSspéc3'!F$24+'1C TSspéc3'!F$25+'1C TSspéc3'!F$29)/'1C TSspéc3'!F$17),IF(AND('1C TSspéc3'!$B$12&lt;&gt;"",$K$2="Pôle",'1C TSspéc3'!$C$12="NON"),(('1C TSspéc3'!F$22+'1C TSspéc3'!F$23+'1C TSspéc3'!F$24+'1C TSspéc3'!F$25+'1C TSspéc3'!F$29)/'1C TSspéc3'!F$30),IF(AND('1C TSspéc3'!$B$12&lt;&gt;"",$K$2&lt;&gt;"Pôle",'1C TSspéc3'!$C$12="OUI"),(('1C TSspéc3'!F$22+'1C TSspéc3'!F$23+'1C TSspéc3'!F$24+'1C TSspéc3'!F$25+'1C TSspéc3'!F$26+'1C TSspéc3'!F$27+'1C TSspéc3'!F$28+'1C TSspéc3'!F$29)/'1C TSspéc3'!F$17),IF(AND('1C TSspéc3'!$B$12&lt;&gt;"",$K$2&lt;&gt;"Pôle",'1C TSspéc3'!$C$12="NON"),(('1C TSspéc3'!F$22+'1C TSspéc3'!F$23+'1C TSspéc3'!F$24+'1C TSspéc3'!F$25+'1C TSspéc3'!F$26+'1C TSspéc3'!F$27+'1C TSspéc3'!F$28+'1C TSspéc3'!F$29)/'1C TSspéc3'!F$30))))))</f>
        <v>0</v>
      </c>
      <c r="M856" s="556">
        <f>IF(OR('1C TSspéc3'!$B$12="",'1C TSspéc3'!F$30=0),0,IF(AND('1C TSspéc3'!$B$12&lt;&gt;"",$K$2="Pôle",'1C TSspéc3'!$C$12="OUI"),(('1C TSspéc3'!F$26+'1C TSspéc3'!F$27+'1C TSspéc3'!F$28)/'1C TSspéc3'!F$17),IF(AND('1C TSspéc3'!$B$12&lt;&gt;"",$K$2="Pôle",'1C TSspéc3'!$C$12="NON"),(('1C TSspéc3'!F$26+'1C TSspéc3'!F$27+'1C TSspéc3'!F$28)/'1C TSspéc3'!F$30),IF(AND('1C TSspéc3'!$B$12&lt;&gt;"",$K$2&lt;&gt;"Pôle"),0))))</f>
        <v>0</v>
      </c>
      <c r="N856" s="557">
        <f>IF(AND('1C TSspéc3'!$B$12&lt;&gt;0,'1C TSspéc3'!$F$30&lt;&gt;0),L856+M856,0)</f>
        <v>0</v>
      </c>
      <c r="O856" s="542" t="str">
        <f>IF(AND('1C TSspéc3'!$F$17&lt;&gt;0,'1C TSspéc3'!$C$12="OUI"),'1C TSspéc3'!$F$35/'1C TSspéc3'!$F$17,"")</f>
        <v/>
      </c>
      <c r="P856" s="543" t="str">
        <f>IF(AND('1C TSspéc3'!$F$17&lt;&gt;0,'1C TSspéc3'!$C$12="OUI"),'1C TSspéc3'!$F$36/'1C TSspéc3'!$F$17,"")</f>
        <v/>
      </c>
      <c r="Q856" s="543" t="str">
        <f>IF(AND('1C TSspéc3'!$F$17&lt;&gt;0,'1C TSspéc3'!$C$12="OUI"),'1C TSspéc3'!$F$37/'1C TSspéc3'!$F$17,"")</f>
        <v/>
      </c>
      <c r="R856" s="543" t="str">
        <f>IF(AND('1C TSspéc3'!$F$17&lt;&gt;0,'1C TSspéc3'!$C$12="OUI"),'1C TSspéc3'!$F$38/'1C TSspéc3'!$F$17,"")</f>
        <v/>
      </c>
      <c r="S856" s="543" t="str">
        <f>IF(AND('1C TSspéc3'!$F$17&lt;&gt;0,'1C TSspéc3'!$C$12="OUI"),'1C TSspéc3'!$F$39/'1C TSspéc3'!$F$17,"")</f>
        <v/>
      </c>
      <c r="T856" s="543" t="str">
        <f>IF(AND('1C TSspéc3'!$F$17&lt;&gt;0,'1C TSspéc3'!$C$12="OUI"),'1C TSspéc3'!$F$40/'1C TSspéc3'!$F$17,"")</f>
        <v/>
      </c>
      <c r="U856" s="543" t="str">
        <f>IF(AND('1C TSspéc3'!$F$17&lt;&gt;0,'1C TSspéc3'!$C$12="OUI"),'1C TSspéc3'!$F$41/'1C TSspéc3'!$F$17,"")</f>
        <v/>
      </c>
      <c r="V856" s="543" t="str">
        <f>IF(AND('1C TSspéc3'!$F$17&lt;&gt;0,'1C TSspéc3'!$C$12="OUI"),'1C TSspéc3'!$F$42/'1C TSspéc3'!$F$17,"")</f>
        <v/>
      </c>
      <c r="W856" s="543" t="str">
        <f>IF(AND('1C TSspéc3'!$F$17&lt;&gt;0,'1C TSspéc3'!$C$12="OUI"),'1C TSspéc3'!$F$43/'1C TSspéc3'!$F$17,"")</f>
        <v/>
      </c>
      <c r="X856" s="543" t="str">
        <f>IF(AND('1C TSspéc3'!$F$17&lt;&gt;0,'1C TSspéc3'!$C$12="OUI"),'1C TSspéc3'!$F$44/'1C TSspéc3'!$F$17,"")</f>
        <v/>
      </c>
      <c r="Y856" s="543" t="str">
        <f>IF(AND('1C TSspéc3'!$F$17&lt;&gt;0,'1C TSspéc3'!$C$12="OUI"),'1C TSspéc3'!$F$45/'1C TSspéc3'!$F$17,"")</f>
        <v/>
      </c>
      <c r="Z856" s="543" t="str">
        <f>IF(AND('1C TSspéc3'!$F$17&lt;&gt;0,'1C TSspéc3'!$C$12="OUI"),'1C TSspéc3'!$F$46/'1C TSspéc3'!$F$17,"")</f>
        <v/>
      </c>
      <c r="AA856" s="543" t="str">
        <f>IF(AND('1C TSspéc3'!$F$17&lt;&gt;0,'1C TSspéc3'!$C$12="OUI"),'1C TSspéc3'!$F$47/'1C TSspéc3'!$F$17,"")</f>
        <v/>
      </c>
      <c r="AB856" s="543" t="str">
        <f>IF(AND('1C TSspéc3'!$F$17&lt;&gt;0,'1C TSspéc3'!$C$12="OUI"),'1C TSspéc3'!$F$48/'1C TSspéc3'!$F$17,"")</f>
        <v/>
      </c>
      <c r="AC856" s="543" t="str">
        <f>IF(AND('1C TSspéc3'!$F$17&lt;&gt;0,'1C TSspéc3'!$C$12="OUI"),'1C TSspéc3'!$F$49/'1C TSspéc3'!$F$17,"")</f>
        <v/>
      </c>
      <c r="AD856" s="543" t="str">
        <f>IF(AND('1C TSspéc3'!$F$17&lt;&gt;0,'1C TSspéc3'!$C$12="OUI"),'1C TSspéc3'!$F$50/'1C TSspéc3'!$F$17,"")</f>
        <v/>
      </c>
      <c r="AE856" s="543" t="str">
        <f>IF(AND('1C TSspéc3'!$F$17&lt;&gt;0,'1C TSspéc3'!$C$12="OUI"),'1C TSspéc3'!$F$51/'1C TSspéc3'!$F$17,"")</f>
        <v/>
      </c>
      <c r="AF856" s="543" t="str">
        <f>IF(AND('1C TSspéc3'!$F$17&lt;&gt;0,'1C TSspéc3'!$C$12="OUI"),'1C TSspéc3'!$F$52/'1C TSspéc3'!$F$17,"")</f>
        <v/>
      </c>
      <c r="AG856" s="543" t="str">
        <f>IF(AND('1C TSspéc3'!$F$17&lt;&gt;0,'1C TSspéc3'!$C$12="OUI"),'1C TSspéc3'!$F$53/'1C TSspéc3'!$F$17,"")</f>
        <v/>
      </c>
      <c r="AH856" s="543" t="str">
        <f>IF(AND('1C TSspéc3'!$F$17&lt;&gt;0,'1C TSspéc3'!$C$12="OUI"),'1C TSspéc3'!$F$54/'1C TSspéc3'!$F$17,"")</f>
        <v/>
      </c>
      <c r="AI856" s="543" t="str">
        <f>IF(AND('1C TSspéc3'!$F$17&lt;&gt;0,'1C TSspéc3'!$C$12="OUI"),'1C TSspéc3'!$F$55/'1C TSspéc3'!$F$17,"")</f>
        <v/>
      </c>
      <c r="AJ856" s="543" t="str">
        <f>IF(AND('1C TSspéc3'!$F$17&lt;&gt;0,'1C TSspéc3'!$C$12="OUI"),'1C TSspéc3'!$F$56/'1C TSspéc3'!$F$17,"")</f>
        <v/>
      </c>
      <c r="AK856" s="543" t="str">
        <f>IF(AND('1C TSspéc3'!$F$17&lt;&gt;0,'1C TSspéc3'!$C$12="OUI"),'1C TSspéc3'!$F$57/'1C TSspéc3'!$F$17,"")</f>
        <v/>
      </c>
      <c r="AL856" s="72">
        <f>IF(AND('1C TSspéc3'!$F$17&lt;&gt;0,'1C TSspéc3'!$C$12="OUI"),N856+AK856,N856)</f>
        <v>0</v>
      </c>
      <c r="AM856" s="417">
        <f t="shared" si="270"/>
        <v>0</v>
      </c>
      <c r="AN856" s="417">
        <f t="shared" si="271"/>
        <v>0</v>
      </c>
      <c r="AO856" s="418" t="str">
        <f>IF(AND('1C TSspéc3'!$F$17&lt;&gt;0,'1C TSspéc3'!$F$30&lt;&gt;0),AM856+AN856,"")</f>
        <v/>
      </c>
      <c r="AP856" s="573" t="str">
        <f>IF(AND('1C TSspéc3'!$F$17&lt;&gt;0,'1C TSspéc3'!$F$30&lt;&gt;0),AM856-AR856,"")</f>
        <v/>
      </c>
      <c r="AQ856" s="583">
        <f t="shared" si="272"/>
        <v>0</v>
      </c>
      <c r="AR856" s="596"/>
      <c r="AS856" s="102"/>
      <c r="AT856" s="27" t="str">
        <f>IF(('1C TSspéc3'!F$17*FICHE!$C$14&lt;J856),"Forfait limité à "&amp;FICHE!$C$14&amp;"€/jour","")</f>
        <v/>
      </c>
      <c r="AU856" s="592"/>
      <c r="AV856" s="824"/>
      <c r="AW856" s="824"/>
      <c r="AX856" s="824"/>
      <c r="AY856" s="824"/>
      <c r="AZ856" s="824"/>
      <c r="BA856" s="767"/>
      <c r="BB856" s="767"/>
      <c r="BC856" s="767"/>
      <c r="BD856" s="767"/>
      <c r="BE856" s="767"/>
      <c r="BF856" s="767"/>
      <c r="BG856" s="767"/>
      <c r="BH856" s="767"/>
      <c r="BI856" s="767"/>
      <c r="BJ856" s="767"/>
      <c r="BK856" s="767"/>
      <c r="BL856" s="767"/>
      <c r="BM856" s="767"/>
      <c r="BN856" s="767"/>
      <c r="BO856" s="767"/>
      <c r="BP856" s="767"/>
      <c r="BQ856" s="767"/>
      <c r="BR856" s="767"/>
      <c r="BS856" s="767"/>
      <c r="BT856" s="767"/>
      <c r="BU856" s="767"/>
      <c r="BV856" s="767"/>
      <c r="BW856" s="767"/>
      <c r="BX856" s="767"/>
      <c r="BY856" s="767"/>
      <c r="BZ856" s="767"/>
      <c r="CA856" s="767"/>
      <c r="CB856" s="767"/>
      <c r="CC856" s="767"/>
      <c r="CD856" s="767"/>
      <c r="CE856" s="767"/>
      <c r="CF856" s="767"/>
      <c r="CG856" s="767"/>
      <c r="CH856" s="767"/>
      <c r="CI856" s="767"/>
      <c r="CJ856" s="767"/>
      <c r="CK856" s="767"/>
      <c r="CL856" s="767"/>
      <c r="CM856" s="767"/>
      <c r="CN856" s="767"/>
      <c r="CO856" s="767"/>
      <c r="CP856" s="767"/>
      <c r="CQ856" s="767"/>
      <c r="CR856" s="767"/>
      <c r="CS856" s="767"/>
      <c r="CT856" s="767"/>
      <c r="CU856" s="767"/>
      <c r="CV856" s="767"/>
      <c r="CW856" s="767"/>
      <c r="CX856" s="767"/>
      <c r="CY856" s="767"/>
      <c r="CZ856" s="767"/>
      <c r="DA856" s="767"/>
      <c r="DB856" s="767"/>
      <c r="DC856" s="767"/>
      <c r="DD856" s="767"/>
      <c r="DE856" s="767"/>
      <c r="DF856" s="767"/>
      <c r="DG856" s="767"/>
      <c r="DH856" s="767"/>
      <c r="DI856" s="767"/>
      <c r="DJ856" s="767"/>
      <c r="DK856" s="767"/>
      <c r="DL856" s="767"/>
      <c r="DM856" s="767"/>
      <c r="DN856" s="767"/>
      <c r="DO856" s="767"/>
      <c r="DP856" s="767"/>
      <c r="DQ856" s="767"/>
      <c r="DR856" s="767"/>
      <c r="DS856" s="767"/>
      <c r="DT856" s="767"/>
      <c r="DU856" s="767"/>
      <c r="DV856" s="767"/>
      <c r="DW856" s="767"/>
      <c r="DX856" s="767"/>
      <c r="DY856" s="767"/>
      <c r="DZ856" s="767"/>
      <c r="EA856" s="767"/>
      <c r="EB856" s="767"/>
      <c r="EC856" s="767"/>
      <c r="ED856" s="767"/>
      <c r="EE856" s="767"/>
      <c r="EF856" s="767"/>
      <c r="EG856" s="767"/>
      <c r="EH856" s="767"/>
      <c r="EI856" s="767"/>
      <c r="EJ856" s="767"/>
      <c r="EK856" s="767"/>
      <c r="EL856" s="767"/>
      <c r="EM856" s="767"/>
      <c r="EN856" s="767"/>
      <c r="EO856" s="767"/>
      <c r="EP856" s="767"/>
      <c r="EQ856" s="767"/>
      <c r="ER856" s="767"/>
      <c r="ES856" s="767"/>
      <c r="ET856" s="767"/>
      <c r="EU856" s="767"/>
      <c r="EV856" s="767"/>
      <c r="EW856" s="767"/>
      <c r="EX856" s="767"/>
      <c r="EY856" s="767"/>
      <c r="EZ856" s="767"/>
      <c r="FA856" s="767"/>
      <c r="FB856" s="767"/>
      <c r="FC856" s="767"/>
      <c r="FD856" s="767"/>
      <c r="FE856" s="767"/>
      <c r="FF856" s="767"/>
      <c r="FG856" s="767"/>
      <c r="FH856" s="767"/>
      <c r="FI856" s="767"/>
      <c r="FJ856" s="767"/>
      <c r="FK856" s="767"/>
      <c r="FL856" s="767"/>
      <c r="FM856" s="767"/>
      <c r="FN856" s="767"/>
      <c r="FO856" s="767"/>
      <c r="FP856" s="767"/>
      <c r="FQ856" s="767"/>
      <c r="FR856" s="767"/>
      <c r="FS856" s="767"/>
      <c r="FT856" s="767"/>
      <c r="FU856" s="767"/>
      <c r="FV856" s="767"/>
      <c r="FW856" s="767"/>
      <c r="FX856" s="767"/>
      <c r="FY856" s="767"/>
      <c r="FZ856" s="767"/>
      <c r="GA856" s="767"/>
      <c r="GB856" s="767"/>
      <c r="GC856" s="767"/>
      <c r="GD856" s="767"/>
      <c r="GE856" s="767"/>
      <c r="GF856" s="767"/>
      <c r="GG856" s="767"/>
      <c r="GH856" s="767"/>
      <c r="GI856" s="767"/>
      <c r="GJ856" s="767"/>
      <c r="GK856" s="767"/>
      <c r="GL856" s="767"/>
      <c r="GM856" s="767"/>
      <c r="GN856" s="767"/>
      <c r="GO856" s="767"/>
      <c r="GP856" s="767"/>
      <c r="GQ856" s="767"/>
      <c r="GR856" s="767"/>
      <c r="GS856" s="767"/>
      <c r="GT856" s="767"/>
      <c r="GU856" s="767"/>
      <c r="GV856" s="767"/>
      <c r="GW856" s="767"/>
      <c r="GX856" s="767"/>
      <c r="GY856" s="767"/>
      <c r="GZ856" s="767"/>
      <c r="HA856" s="767"/>
      <c r="HB856" s="767"/>
      <c r="HC856" s="767"/>
    </row>
    <row r="857" spans="1:211" s="864" customFormat="1" ht="13.9" customHeight="1">
      <c r="A857" s="307"/>
      <c r="B857" s="351"/>
      <c r="C857" s="971" t="str">
        <f>IF('1C TSspéc3'!G$17&lt;&gt;0,'1C TSspéc3'!$B$12,"")</f>
        <v/>
      </c>
      <c r="D857" s="972"/>
      <c r="E857" s="973"/>
      <c r="F857" s="93">
        <f>IF(AND($C857='1C TSspéc3'!$B$12,'1C TSspéc3'!$B$16="spécifiques",'1C TSspéc3'!$G$17&lt;&gt;""),'1C TSspéc3'!$G$21,"")</f>
        <v>0</v>
      </c>
      <c r="G857" s="863"/>
      <c r="H857" s="745">
        <v>0.21</v>
      </c>
      <c r="I857" s="747">
        <v>1</v>
      </c>
      <c r="J857" s="312"/>
      <c r="K857" s="680">
        <f t="shared" si="269"/>
        <v>0</v>
      </c>
      <c r="L857" s="556">
        <f>IF(OR('1C TSspéc3'!$B$12="",'1C TSspéc3'!G$30=0),0,IF(AND('1C TSspéc3'!$B$12&lt;&gt;"",$K$2="Pôle",'1C TSspéc3'!$C$12="OUI"),(('1C TSspéc3'!G$22+'1C TSspéc3'!G$23+'1C TSspéc3'!G$24+'1C TSspéc3'!G$25+'1C TSspéc3'!G$29)/'1C TSspéc3'!G$17),IF(AND('1C TSspéc3'!$B$12&lt;&gt;"",$K$2="Pôle",'1C TSspéc3'!$C$12="NON"),(('1C TSspéc3'!G$22+'1C TSspéc3'!G$23+'1C TSspéc3'!G$24+'1C TSspéc3'!G$25+'1C TSspéc3'!G$29)/'1C TSspéc3'!G$30),IF(AND('1C TSspéc3'!$B$12&lt;&gt;"",$K$2&lt;&gt;"Pôle",'1C TSspéc3'!$C$12="OUI"),(('1C TSspéc3'!G$22+'1C TSspéc3'!G$23+'1C TSspéc3'!G$24+'1C TSspéc3'!G$25+'1C TSspéc3'!G$26+'1C TSspéc3'!G$27+'1C TSspéc3'!G$28+'1C TSspéc3'!G$29)/'1C TSspéc3'!G$17),IF(AND('1C TSspéc3'!$B$12&lt;&gt;"",$K$2&lt;&gt;"Pôle",'1C TSspéc3'!$C$12="NON"),(('1C TSspéc3'!G$22+'1C TSspéc3'!G$23+'1C TSspéc3'!G$24+'1C TSspéc3'!G$25+'1C TSspéc3'!G$26+'1C TSspéc3'!G$27+'1C TSspéc3'!G$28+'1C TSspéc3'!G$29)/'1C TSspéc3'!G$30))))))</f>
        <v>0</v>
      </c>
      <c r="M857" s="556">
        <f>IF(OR('1C TSspéc3'!$B$12="",'1C TSspéc3'!G$30=0),0,IF(AND('1C TSspéc3'!$B$12&lt;&gt;"",$K$2="Pôle",'1C TSspéc3'!$C$12="OUI"),(('1C TSspéc3'!G$26+'1C TSspéc3'!G$27+'1C TSspéc3'!G$28)/'1C TSspéc3'!G$17),IF(AND('1C TSspéc3'!$B$12&lt;&gt;"",$K$2="Pôle",'1C TSspéc3'!$C$12="NON"),(('1C TSspéc3'!G$26+'1C TSspéc3'!G$27+'1C TSspéc3'!G$28)/'1C TSspéc3'!G$30),IF(AND('1C TSspéc3'!$B$12&lt;&gt;"",$K$2&lt;&gt;"Pôle"),0))))</f>
        <v>0</v>
      </c>
      <c r="N857" s="557">
        <f>IF(AND('1C TSspéc3'!$B$12&lt;&gt;0,'1C TSspéc3'!$G$30&lt;&gt;0),L857+M857,0)</f>
        <v>0</v>
      </c>
      <c r="O857" s="542" t="str">
        <f>IF(AND('1C TSspéc3'!$G$17&lt;&gt;0,'1C TSspéc3'!$C$12="OUI"),'1C TSspéc3'!$G$35/'1C TSspéc3'!$G$17,"")</f>
        <v/>
      </c>
      <c r="P857" s="543" t="str">
        <f>IF(AND('1C TSspéc3'!$G$17&lt;&gt;0,'1C TSspéc3'!$C$12="OUI"),'1C TSspéc3'!$G$36/'1C TSspéc3'!$G$17,"")</f>
        <v/>
      </c>
      <c r="Q857" s="543" t="str">
        <f>IF(AND('1C TSspéc3'!$G$17&lt;&gt;0,'1C TSspéc3'!$C$12="OUI"),'1C TSspéc3'!$G$37/'1C TSspéc3'!$G$17,"")</f>
        <v/>
      </c>
      <c r="R857" s="543" t="str">
        <f>IF(AND('1C TSspéc3'!$G$17&lt;&gt;0,'1C TSspéc3'!$C$12="OUI"),'1C TSspéc3'!$G$38/'1C TSspéc3'!$G$17,"")</f>
        <v/>
      </c>
      <c r="S857" s="543" t="str">
        <f>IF(AND('1C TSspéc3'!$G$17&lt;&gt;0,'1C TSspéc3'!$C$12="OUI"),'1C TSspéc3'!$G$39/'1C TSspéc3'!$G$17,"")</f>
        <v/>
      </c>
      <c r="T857" s="543" t="str">
        <f>IF(AND('1C TSspéc3'!$G$17&lt;&gt;0,'1C TSspéc3'!$C$12="OUI"),'1C TSspéc3'!$G$40/'1C TSspéc3'!$G$17,"")</f>
        <v/>
      </c>
      <c r="U857" s="543" t="str">
        <f>IF(AND('1C TSspéc3'!$G$17&lt;&gt;0,'1C TSspéc3'!$C$12="OUI"),'1C TSspéc3'!$G$41/'1C TSspéc3'!$G$17,"")</f>
        <v/>
      </c>
      <c r="V857" s="543" t="str">
        <f>IF(AND('1C TSspéc3'!$G$17&lt;&gt;0,'1C TSspéc3'!$C$12="OUI"),'1C TSspéc3'!$G$42/'1C TSspéc3'!$G$17,"")</f>
        <v/>
      </c>
      <c r="W857" s="543" t="str">
        <f>IF(AND('1C TSspéc3'!$G$17&lt;&gt;0,'1C TSspéc3'!$C$12="OUI"),'1C TSspéc3'!$G$43/'1C TSspéc3'!$G$17,"")</f>
        <v/>
      </c>
      <c r="X857" s="543" t="str">
        <f>IF(AND('1C TSspéc3'!$G$17&lt;&gt;0,'1C TSspéc3'!$C$12="OUI"),'1C TSspéc3'!$G$44/'1C TSspéc3'!$G$17,"")</f>
        <v/>
      </c>
      <c r="Y857" s="543" t="str">
        <f>IF(AND('1C TSspéc3'!$G$17&lt;&gt;0,'1C TSspéc3'!$C$12="OUI"),'1C TSspéc3'!$G$45/'1C TSspéc3'!$G$17,"")</f>
        <v/>
      </c>
      <c r="Z857" s="543" t="str">
        <f>IF(AND('1C TSspéc3'!$G$17&lt;&gt;0,'1C TSspéc3'!$C$12="OUI"),'1C TSspéc3'!$G$46/'1C TSspéc3'!$G$17,"")</f>
        <v/>
      </c>
      <c r="AA857" s="543" t="str">
        <f>IF(AND('1C TSspéc3'!$G$17&lt;&gt;0,'1C TSspéc3'!$C$12="OUI"),'1C TSspéc3'!$G$47/'1C TSspéc3'!$G$17,"")</f>
        <v/>
      </c>
      <c r="AB857" s="543" t="str">
        <f>IF(AND('1C TSspéc3'!$G$17&lt;&gt;0,'1C TSspéc3'!$C$12="OUI"),'1C TSspéc3'!$G$48/'1C TSspéc3'!$G$17,"")</f>
        <v/>
      </c>
      <c r="AC857" s="543" t="str">
        <f>IF(AND('1C TSspéc3'!$G$17&lt;&gt;0,'1C TSspéc3'!$C$12="OUI"),'1C TSspéc3'!$G$49/'1C TSspéc3'!$G$17,"")</f>
        <v/>
      </c>
      <c r="AD857" s="543" t="str">
        <f>IF(AND('1C TSspéc3'!$G$17&lt;&gt;0,'1C TSspéc3'!$C$12="OUI"),'1C TSspéc3'!$G$50/'1C TSspéc3'!$G$17,"")</f>
        <v/>
      </c>
      <c r="AE857" s="543" t="str">
        <f>IF(AND('1C TSspéc3'!$G$17&lt;&gt;0,'1C TSspéc3'!$C$12="OUI"),'1C TSspéc3'!$G$51/'1C TSspéc3'!$G$17,"")</f>
        <v/>
      </c>
      <c r="AF857" s="543" t="str">
        <f>IF(AND('1C TSspéc3'!$G$17&lt;&gt;0,'1C TSspéc3'!$C$12="OUI"),'1C TSspéc3'!$G$52/'1C TSspéc3'!$G$17,"")</f>
        <v/>
      </c>
      <c r="AG857" s="543" t="str">
        <f>IF(AND('1C TSspéc3'!$G$17&lt;&gt;0,'1C TSspéc3'!$C$12="OUI"),'1C TSspéc3'!$G$53/'1C TSspéc3'!$G$17,"")</f>
        <v/>
      </c>
      <c r="AH857" s="543" t="str">
        <f>IF(AND('1C TSspéc3'!$G$17&lt;&gt;0,'1C TSspéc3'!$C$12="OUI"),'1C TSspéc3'!$G$54/'1C TSspéc3'!$G$17,"")</f>
        <v/>
      </c>
      <c r="AI857" s="543" t="str">
        <f>IF(AND('1C TSspéc3'!$G$17&lt;&gt;0,'1C TSspéc3'!$C$12="OUI"),'1C TSspéc3'!$G$55/'1C TSspéc3'!$G$17,"")</f>
        <v/>
      </c>
      <c r="AJ857" s="543" t="str">
        <f>IF(AND('1C TSspéc3'!$G$17&lt;&gt;0,'1C TSspéc3'!$C$12="OUI"),'1C TSspéc3'!$G$56/'1C TSspéc3'!$G$17,"")</f>
        <v/>
      </c>
      <c r="AK857" s="543" t="str">
        <f>IF(AND('1C TSspéc3'!$G$17&lt;&gt;0,'1C TSspéc3'!$C$12="OUI"),'1C TSspéc3'!$G$57/'1C TSspéc3'!$G$17,"")</f>
        <v/>
      </c>
      <c r="AL857" s="72">
        <f>IF(AND('1C TSspéc3'!$G$17&lt;&gt;0,'1C TSspéc3'!$C$12="OUI"),N857+AK857,N857)</f>
        <v>0</v>
      </c>
      <c r="AM857" s="417">
        <f t="shared" si="270"/>
        <v>0</v>
      </c>
      <c r="AN857" s="417">
        <f t="shared" si="271"/>
        <v>0</v>
      </c>
      <c r="AO857" s="418" t="str">
        <f>IF(AND('1C TSspéc3'!$G$17&lt;&gt;0,'1C TSspéc3'!$G$30&lt;&gt;0),AM857+AN857,"")</f>
        <v/>
      </c>
      <c r="AP857" s="573" t="str">
        <f>IF(AND('1C TSspéc3'!$G$17&lt;&gt;0,'1C TSspéc3'!$G$30&lt;&gt;0),AM857-AR857,"")</f>
        <v/>
      </c>
      <c r="AQ857" s="583">
        <f t="shared" si="272"/>
        <v>0</v>
      </c>
      <c r="AR857" s="596"/>
      <c r="AS857" s="102"/>
      <c r="AT857" s="27" t="str">
        <f>IF(('1C TSspéc3'!G$17*FICHE!$C$14&lt;J857),"Forfait limité à "&amp;FICHE!$C$14&amp;"€/jour","")</f>
        <v/>
      </c>
      <c r="AU857" s="592"/>
      <c r="AV857" s="824"/>
      <c r="AW857" s="824"/>
      <c r="AX857" s="824"/>
      <c r="AY857" s="824"/>
      <c r="AZ857" s="824"/>
      <c r="BA857" s="767"/>
      <c r="BB857" s="767"/>
      <c r="BC857" s="767"/>
      <c r="BD857" s="767"/>
      <c r="BE857" s="767"/>
      <c r="BF857" s="767"/>
      <c r="BG857" s="767"/>
      <c r="BH857" s="767"/>
      <c r="BI857" s="767"/>
      <c r="BJ857" s="767"/>
      <c r="BK857" s="767"/>
      <c r="BL857" s="767"/>
      <c r="BM857" s="767"/>
      <c r="BN857" s="767"/>
      <c r="BO857" s="767"/>
      <c r="BP857" s="767"/>
      <c r="BQ857" s="767"/>
      <c r="BR857" s="767"/>
      <c r="BS857" s="767"/>
      <c r="BT857" s="767"/>
      <c r="BU857" s="767"/>
      <c r="BV857" s="767"/>
      <c r="BW857" s="767"/>
      <c r="BX857" s="767"/>
      <c r="BY857" s="767"/>
      <c r="BZ857" s="767"/>
      <c r="CA857" s="767"/>
      <c r="CB857" s="767"/>
      <c r="CC857" s="767"/>
      <c r="CD857" s="767"/>
      <c r="CE857" s="767"/>
      <c r="CF857" s="767"/>
      <c r="CG857" s="767"/>
      <c r="CH857" s="767"/>
      <c r="CI857" s="767"/>
      <c r="CJ857" s="767"/>
      <c r="CK857" s="767"/>
      <c r="CL857" s="767"/>
      <c r="CM857" s="767"/>
      <c r="CN857" s="767"/>
      <c r="CO857" s="767"/>
      <c r="CP857" s="767"/>
      <c r="CQ857" s="767"/>
      <c r="CR857" s="767"/>
      <c r="CS857" s="767"/>
      <c r="CT857" s="767"/>
      <c r="CU857" s="767"/>
      <c r="CV857" s="767"/>
      <c r="CW857" s="767"/>
      <c r="CX857" s="767"/>
      <c r="CY857" s="767"/>
      <c r="CZ857" s="767"/>
      <c r="DA857" s="767"/>
      <c r="DB857" s="767"/>
      <c r="DC857" s="767"/>
      <c r="DD857" s="767"/>
      <c r="DE857" s="767"/>
      <c r="DF857" s="767"/>
      <c r="DG857" s="767"/>
      <c r="DH857" s="767"/>
      <c r="DI857" s="767"/>
      <c r="DJ857" s="767"/>
      <c r="DK857" s="767"/>
      <c r="DL857" s="767"/>
      <c r="DM857" s="767"/>
      <c r="DN857" s="767"/>
      <c r="DO857" s="767"/>
      <c r="DP857" s="767"/>
      <c r="DQ857" s="767"/>
      <c r="DR857" s="767"/>
      <c r="DS857" s="767"/>
      <c r="DT857" s="767"/>
      <c r="DU857" s="767"/>
      <c r="DV857" s="767"/>
      <c r="DW857" s="767"/>
      <c r="DX857" s="767"/>
      <c r="DY857" s="767"/>
      <c r="DZ857" s="767"/>
      <c r="EA857" s="767"/>
      <c r="EB857" s="767"/>
      <c r="EC857" s="767"/>
      <c r="ED857" s="767"/>
      <c r="EE857" s="767"/>
      <c r="EF857" s="767"/>
      <c r="EG857" s="767"/>
      <c r="EH857" s="767"/>
      <c r="EI857" s="767"/>
      <c r="EJ857" s="767"/>
      <c r="EK857" s="767"/>
      <c r="EL857" s="767"/>
      <c r="EM857" s="767"/>
      <c r="EN857" s="767"/>
      <c r="EO857" s="767"/>
      <c r="EP857" s="767"/>
      <c r="EQ857" s="767"/>
      <c r="ER857" s="767"/>
      <c r="ES857" s="767"/>
      <c r="ET857" s="767"/>
      <c r="EU857" s="767"/>
      <c r="EV857" s="767"/>
      <c r="EW857" s="767"/>
      <c r="EX857" s="767"/>
      <c r="EY857" s="767"/>
      <c r="EZ857" s="767"/>
      <c r="FA857" s="767"/>
      <c r="FB857" s="767"/>
      <c r="FC857" s="767"/>
      <c r="FD857" s="767"/>
      <c r="FE857" s="767"/>
      <c r="FF857" s="767"/>
      <c r="FG857" s="767"/>
      <c r="FH857" s="767"/>
      <c r="FI857" s="767"/>
      <c r="FJ857" s="767"/>
      <c r="FK857" s="767"/>
      <c r="FL857" s="767"/>
      <c r="FM857" s="767"/>
      <c r="FN857" s="767"/>
      <c r="FO857" s="767"/>
      <c r="FP857" s="767"/>
      <c r="FQ857" s="767"/>
      <c r="FR857" s="767"/>
      <c r="FS857" s="767"/>
      <c r="FT857" s="767"/>
      <c r="FU857" s="767"/>
      <c r="FV857" s="767"/>
      <c r="FW857" s="767"/>
      <c r="FX857" s="767"/>
      <c r="FY857" s="767"/>
      <c r="FZ857" s="767"/>
      <c r="GA857" s="767"/>
      <c r="GB857" s="767"/>
      <c r="GC857" s="767"/>
      <c r="GD857" s="767"/>
      <c r="GE857" s="767"/>
      <c r="GF857" s="767"/>
      <c r="GG857" s="767"/>
      <c r="GH857" s="767"/>
      <c r="GI857" s="767"/>
      <c r="GJ857" s="767"/>
      <c r="GK857" s="767"/>
      <c r="GL857" s="767"/>
      <c r="GM857" s="767"/>
      <c r="GN857" s="767"/>
      <c r="GO857" s="767"/>
      <c r="GP857" s="767"/>
      <c r="GQ857" s="767"/>
      <c r="GR857" s="767"/>
      <c r="GS857" s="767"/>
      <c r="GT857" s="767"/>
      <c r="GU857" s="767"/>
      <c r="GV857" s="767"/>
      <c r="GW857" s="767"/>
      <c r="GX857" s="767"/>
      <c r="GY857" s="767"/>
      <c r="GZ857" s="767"/>
      <c r="HA857" s="767"/>
      <c r="HB857" s="767"/>
      <c r="HC857" s="767"/>
    </row>
    <row r="858" spans="1:211" s="864" customFormat="1" ht="13.9" customHeight="1">
      <c r="A858" s="307"/>
      <c r="B858" s="351"/>
      <c r="C858" s="971" t="str">
        <f>IF('1C TSspéc3'!H$17&lt;&gt;0,'1C TSspéc3'!$B$12,"")</f>
        <v/>
      </c>
      <c r="D858" s="972"/>
      <c r="E858" s="973"/>
      <c r="F858" s="93">
        <f>IF(AND($C858='1C TSspéc3'!$B$12,'1C TSspéc3'!$B$16="spécifiques",'1C TSspéc3'!$H$17&lt;&gt;""),'1C TSspéc3'!$H$21,"")</f>
        <v>0</v>
      </c>
      <c r="G858" s="863"/>
      <c r="H858" s="745">
        <v>0.21</v>
      </c>
      <c r="I858" s="747">
        <v>1</v>
      </c>
      <c r="J858" s="312"/>
      <c r="K858" s="680">
        <f t="shared" si="269"/>
        <v>0</v>
      </c>
      <c r="L858" s="556">
        <f>IF(OR('1C TSspéc3'!$B$12="",'1C TSspéc3'!H$30=0),0,IF(AND('1C TSspéc3'!$B$12&lt;&gt;"",$K$2="Pôle",'1C TSspéc3'!$C$12="OUI"),(('1C TSspéc3'!H$22+'1C TSspéc3'!H$23+'1C TSspéc3'!H$24+'1C TSspéc3'!H$25+'1C TSspéc3'!H$29)/'1C TSspéc3'!H$17),IF(AND('1C TSspéc3'!$B$12&lt;&gt;"",$K$2="Pôle",'1C TSspéc3'!$C$12="NON"),(('1C TSspéc3'!H$22+'1C TSspéc3'!H$23+'1C TSspéc3'!H$24+'1C TSspéc3'!H$25+'1C TSspéc3'!H$29)/'1C TSspéc3'!H$30),IF(AND('1C TSspéc3'!$B$12&lt;&gt;"",$K$2&lt;&gt;"Pôle",'1C TSspéc3'!$C$12="OUI"),(('1C TSspéc3'!H$22+'1C TSspéc3'!H$23+'1C TSspéc3'!H$24+'1C TSspéc3'!H$25+'1C TSspéc3'!H$26+'1C TSspéc3'!H$27+'1C TSspéc3'!H$28+'1C TSspéc3'!H$29)/'1C TSspéc3'!H$17),IF(AND('1C TSspéc3'!$B$12&lt;&gt;"",$K$2&lt;&gt;"Pôle",'1C TSspéc3'!$C$12="NON"),(('1C TSspéc3'!H$22+'1C TSspéc3'!H$23+'1C TSspéc3'!H$24+'1C TSspéc3'!H$25+'1C TSspéc3'!H$26+'1C TSspéc3'!H$27+'1C TSspéc3'!H$28+'1C TSspéc3'!H$29)/'1C TSspéc3'!H$30))))))</f>
        <v>0</v>
      </c>
      <c r="M858" s="556">
        <f>IF(OR('1C TSspéc3'!$B$12="",'1C TSspéc3'!H$30=0),0,IF(AND('1C TSspéc3'!$B$12&lt;&gt;"",$K$2="Pôle",'1C TSspéc3'!$C$12="OUI"),(('1C TSspéc3'!H$26+'1C TSspéc3'!H$27+'1C TSspéc3'!H$28)/'1C TSspéc3'!H$17),IF(AND('1C TSspéc3'!$B$12&lt;&gt;"",$K$2="Pôle",'1C TSspéc3'!$C$12="NON"),(('1C TSspéc3'!H$26+'1C TSspéc3'!H$27+'1C TSspéc3'!H$28)/'1C TSspéc3'!H$30),IF(AND('1C TSspéc3'!$B$12&lt;&gt;"",$K$2&lt;&gt;"Pôle"),0))))</f>
        <v>0</v>
      </c>
      <c r="N858" s="557">
        <f>IF(AND('1C TSspéc3'!$B$12&lt;&gt;0,'1C TSspéc3'!$H$30&lt;&gt;0),L858+M858,0)</f>
        <v>0</v>
      </c>
      <c r="O858" s="542" t="str">
        <f>IF(AND('1C TSspéc3'!$H$17&lt;&gt;0,'1C TSspéc3'!$C$12="OUI"),'1C TSspéc3'!$H$35/'1C TSspéc3'!$H$17,"")</f>
        <v/>
      </c>
      <c r="P858" s="543" t="str">
        <f>IF(AND('1C TSspéc3'!$H$17&lt;&gt;0,'1C TSspéc3'!$C$12="OUI"),'1C TSspéc3'!$H$36/'1C TSspéc3'!$H$17,"")</f>
        <v/>
      </c>
      <c r="Q858" s="543" t="str">
        <f>IF(AND('1C TSspéc3'!$H$17&lt;&gt;0,'1C TSspéc3'!$C$12="OUI"),'1C TSspéc3'!$H$37/'1C TSspéc3'!$H$17,"")</f>
        <v/>
      </c>
      <c r="R858" s="543" t="str">
        <f>IF(AND('1C TSspéc3'!$H$17&lt;&gt;0,'1C TSspéc3'!$C$12="OUI"),'1C TSspéc3'!$H$38/'1C TSspéc3'!$H$17,"")</f>
        <v/>
      </c>
      <c r="S858" s="543" t="str">
        <f>IF(AND('1C TSspéc3'!$H$17&lt;&gt;0,'1C TSspéc3'!$C$12="OUI"),'1C TSspéc3'!$H$39/'1C TSspéc3'!$H$17,"")</f>
        <v/>
      </c>
      <c r="T858" s="543" t="str">
        <f>IF(AND('1C TSspéc3'!$H$17&lt;&gt;0,'1C TSspéc3'!$C$12="OUI"),'1C TSspéc3'!$H$40/'1C TSspéc3'!$H$17,"")</f>
        <v/>
      </c>
      <c r="U858" s="543" t="str">
        <f>IF(AND('1C TSspéc3'!$H$17&lt;&gt;0,'1C TSspéc3'!$C$12="OUI"),'1C TSspéc3'!$H$41/'1C TSspéc3'!$H$17,"")</f>
        <v/>
      </c>
      <c r="V858" s="543" t="str">
        <f>IF(AND('1C TSspéc3'!$H$17&lt;&gt;0,'1C TSspéc3'!$C$12="OUI"),'1C TSspéc3'!$H$42/'1C TSspéc3'!$H$17,"")</f>
        <v/>
      </c>
      <c r="W858" s="543" t="str">
        <f>IF(AND('1C TSspéc3'!$H$17&lt;&gt;0,'1C TSspéc3'!$C$12="OUI"),'1C TSspéc3'!$H$43/'1C TSspéc3'!$H$17,"")</f>
        <v/>
      </c>
      <c r="X858" s="543" t="str">
        <f>IF(AND('1C TSspéc3'!$H$17&lt;&gt;0,'1C TSspéc3'!$C$12="OUI"),'1C TSspéc3'!$H$44/'1C TSspéc3'!$H$17,"")</f>
        <v/>
      </c>
      <c r="Y858" s="543" t="str">
        <f>IF(AND('1C TSspéc3'!$H$17&lt;&gt;0,'1C TSspéc3'!$C$12="OUI"),'1C TSspéc3'!$H$45/'1C TSspéc3'!$H$17,"")</f>
        <v/>
      </c>
      <c r="Z858" s="543" t="str">
        <f>IF(AND('1C TSspéc3'!$H$17&lt;&gt;0,'1C TSspéc3'!$C$12="OUI"),'1C TSspéc3'!$H$46/'1C TSspéc3'!$H$17,"")</f>
        <v/>
      </c>
      <c r="AA858" s="543" t="str">
        <f>IF(AND('1C TSspéc3'!$H$17&lt;&gt;0,'1C TSspéc3'!$C$12="OUI"),'1C TSspéc3'!$H$47/'1C TSspéc3'!$H$17,"")</f>
        <v/>
      </c>
      <c r="AB858" s="543" t="str">
        <f>IF(AND('1C TSspéc3'!$H$17&lt;&gt;0,'1C TSspéc3'!$C$12="OUI"),'1C TSspéc3'!$H$48/'1C TSspéc3'!$H$17,"")</f>
        <v/>
      </c>
      <c r="AC858" s="543" t="str">
        <f>IF(AND('1C TSspéc3'!$H$17&lt;&gt;0,'1C TSspéc3'!$C$12="OUI"),'1C TSspéc3'!$H$49/'1C TSspéc3'!$H$17,"")</f>
        <v/>
      </c>
      <c r="AD858" s="543" t="str">
        <f>IF(AND('1C TSspéc3'!$H$17&lt;&gt;0,'1C TSspéc3'!$C$12="OUI"),'1C TSspéc3'!$H$50/'1C TSspéc3'!$H$17,"")</f>
        <v/>
      </c>
      <c r="AE858" s="543" t="str">
        <f>IF(AND('1C TSspéc3'!$H$17&lt;&gt;0,'1C TSspéc3'!$C$12="OUI"),'1C TSspéc3'!$H$51/'1C TSspéc3'!$H$17,"")</f>
        <v/>
      </c>
      <c r="AF858" s="543" t="str">
        <f>IF(AND('1C TSspéc3'!$H$17&lt;&gt;0,'1C TSspéc3'!$C$12="OUI"),'1C TSspéc3'!$H$52/'1C TSspéc3'!$H$17,"")</f>
        <v/>
      </c>
      <c r="AG858" s="543" t="str">
        <f>IF(AND('1C TSspéc3'!$H$17&lt;&gt;0,'1C TSspéc3'!$C$12="OUI"),'1C TSspéc3'!$H$53/'1C TSspéc3'!$H$17,"")</f>
        <v/>
      </c>
      <c r="AH858" s="543" t="str">
        <f>IF(AND('1C TSspéc3'!$H$17&lt;&gt;0,'1C TSspéc3'!$C$12="OUI"),'1C TSspéc3'!$H$54/'1C TSspéc3'!$H$17,"")</f>
        <v/>
      </c>
      <c r="AI858" s="543" t="str">
        <f>IF(AND('1C TSspéc3'!$H$17&lt;&gt;0,'1C TSspéc3'!$C$12="OUI"),'1C TSspéc3'!$H$55/'1C TSspéc3'!$H$17,"")</f>
        <v/>
      </c>
      <c r="AJ858" s="543" t="str">
        <f>IF(AND('1C TSspéc3'!$H$17&lt;&gt;0,'1C TSspéc3'!$C$12="OUI"),'1C TSspéc3'!$H$56/'1C TSspéc3'!$H$17,"")</f>
        <v/>
      </c>
      <c r="AK858" s="543" t="str">
        <f>IF(AND('1C TSspéc3'!$H$17&lt;&gt;0,'1C TSspéc3'!$C$12="OUI"),'1C TSspéc3'!$H$57/'1C TSspéc3'!$H$17,"")</f>
        <v/>
      </c>
      <c r="AL858" s="72">
        <f>IF(AND('1C TSspéc3'!$H$17&lt;&gt;0,'1C TSspéc3'!$C$12="OUI"),N858+AK858,N858)</f>
        <v>0</v>
      </c>
      <c r="AM858" s="417">
        <f t="shared" si="270"/>
        <v>0</v>
      </c>
      <c r="AN858" s="417">
        <f t="shared" si="271"/>
        <v>0</v>
      </c>
      <c r="AO858" s="418" t="str">
        <f>IF(AND('1C TSspéc3'!$H$17&lt;&gt;0,'1C TSspéc3'!$H$30&lt;&gt;0),AM858+AN858,"")</f>
        <v/>
      </c>
      <c r="AP858" s="573" t="str">
        <f>IF(AND('1C TSspéc3'!$H$17&lt;&gt;0,'1C TSspéc3'!$H$30&lt;&gt;0),AM858-AR858,"")</f>
        <v/>
      </c>
      <c r="AQ858" s="583">
        <f t="shared" si="272"/>
        <v>0</v>
      </c>
      <c r="AR858" s="596"/>
      <c r="AS858" s="102"/>
      <c r="AT858" s="27" t="str">
        <f>IF(('1C TSspéc3'!H$17*FICHE!$C$14&lt;J858),"Forfait limité à "&amp;FICHE!$C$14&amp;"€/jour","")</f>
        <v/>
      </c>
      <c r="AU858" s="592"/>
      <c r="AV858" s="824"/>
      <c r="AW858" s="824"/>
      <c r="AX858" s="824"/>
      <c r="AY858" s="824"/>
      <c r="AZ858" s="824"/>
      <c r="BA858" s="767"/>
      <c r="BB858" s="767"/>
      <c r="BC858" s="767"/>
      <c r="BD858" s="767"/>
      <c r="BE858" s="767"/>
      <c r="BF858" s="767"/>
      <c r="BG858" s="767"/>
      <c r="BH858" s="767"/>
      <c r="BI858" s="767"/>
      <c r="BJ858" s="767"/>
      <c r="BK858" s="767"/>
      <c r="BL858" s="767"/>
      <c r="BM858" s="767"/>
      <c r="BN858" s="767"/>
      <c r="BO858" s="767"/>
      <c r="BP858" s="767"/>
      <c r="BQ858" s="767"/>
      <c r="BR858" s="767"/>
      <c r="BS858" s="767"/>
      <c r="BT858" s="767"/>
      <c r="BU858" s="767"/>
      <c r="BV858" s="767"/>
      <c r="BW858" s="767"/>
      <c r="BX858" s="767"/>
      <c r="BY858" s="767"/>
      <c r="BZ858" s="767"/>
      <c r="CA858" s="767"/>
      <c r="CB858" s="767"/>
      <c r="CC858" s="767"/>
      <c r="CD858" s="767"/>
      <c r="CE858" s="767"/>
      <c r="CF858" s="767"/>
      <c r="CG858" s="767"/>
      <c r="CH858" s="767"/>
      <c r="CI858" s="767"/>
      <c r="CJ858" s="767"/>
      <c r="CK858" s="767"/>
      <c r="CL858" s="767"/>
      <c r="CM858" s="767"/>
      <c r="CN858" s="767"/>
      <c r="CO858" s="767"/>
      <c r="CP858" s="767"/>
      <c r="CQ858" s="767"/>
      <c r="CR858" s="767"/>
      <c r="CS858" s="767"/>
      <c r="CT858" s="767"/>
      <c r="CU858" s="767"/>
      <c r="CV858" s="767"/>
      <c r="CW858" s="767"/>
      <c r="CX858" s="767"/>
      <c r="CY858" s="767"/>
      <c r="CZ858" s="767"/>
      <c r="DA858" s="767"/>
      <c r="DB858" s="767"/>
      <c r="DC858" s="767"/>
      <c r="DD858" s="767"/>
      <c r="DE858" s="767"/>
      <c r="DF858" s="767"/>
      <c r="DG858" s="767"/>
      <c r="DH858" s="767"/>
      <c r="DI858" s="767"/>
      <c r="DJ858" s="767"/>
      <c r="DK858" s="767"/>
      <c r="DL858" s="767"/>
      <c r="DM858" s="767"/>
      <c r="DN858" s="767"/>
      <c r="DO858" s="767"/>
      <c r="DP858" s="767"/>
      <c r="DQ858" s="767"/>
      <c r="DR858" s="767"/>
      <c r="DS858" s="767"/>
      <c r="DT858" s="767"/>
      <c r="DU858" s="767"/>
      <c r="DV858" s="767"/>
      <c r="DW858" s="767"/>
      <c r="DX858" s="767"/>
      <c r="DY858" s="767"/>
      <c r="DZ858" s="767"/>
      <c r="EA858" s="767"/>
      <c r="EB858" s="767"/>
      <c r="EC858" s="767"/>
      <c r="ED858" s="767"/>
      <c r="EE858" s="767"/>
      <c r="EF858" s="767"/>
      <c r="EG858" s="767"/>
      <c r="EH858" s="767"/>
      <c r="EI858" s="767"/>
      <c r="EJ858" s="767"/>
      <c r="EK858" s="767"/>
      <c r="EL858" s="767"/>
      <c r="EM858" s="767"/>
      <c r="EN858" s="767"/>
      <c r="EO858" s="767"/>
      <c r="EP858" s="767"/>
      <c r="EQ858" s="767"/>
      <c r="ER858" s="767"/>
      <c r="ES858" s="767"/>
      <c r="ET858" s="767"/>
      <c r="EU858" s="767"/>
      <c r="EV858" s="767"/>
      <c r="EW858" s="767"/>
      <c r="EX858" s="767"/>
      <c r="EY858" s="767"/>
      <c r="EZ858" s="767"/>
      <c r="FA858" s="767"/>
      <c r="FB858" s="767"/>
      <c r="FC858" s="767"/>
      <c r="FD858" s="767"/>
      <c r="FE858" s="767"/>
      <c r="FF858" s="767"/>
      <c r="FG858" s="767"/>
      <c r="FH858" s="767"/>
      <c r="FI858" s="767"/>
      <c r="FJ858" s="767"/>
      <c r="FK858" s="767"/>
      <c r="FL858" s="767"/>
      <c r="FM858" s="767"/>
      <c r="FN858" s="767"/>
      <c r="FO858" s="767"/>
      <c r="FP858" s="767"/>
      <c r="FQ858" s="767"/>
      <c r="FR858" s="767"/>
      <c r="FS858" s="767"/>
      <c r="FT858" s="767"/>
      <c r="FU858" s="767"/>
      <c r="FV858" s="767"/>
      <c r="FW858" s="767"/>
      <c r="FX858" s="767"/>
      <c r="FY858" s="767"/>
      <c r="FZ858" s="767"/>
      <c r="GA858" s="767"/>
      <c r="GB858" s="767"/>
      <c r="GC858" s="767"/>
      <c r="GD858" s="767"/>
      <c r="GE858" s="767"/>
      <c r="GF858" s="767"/>
      <c r="GG858" s="767"/>
      <c r="GH858" s="767"/>
      <c r="GI858" s="767"/>
      <c r="GJ858" s="767"/>
      <c r="GK858" s="767"/>
      <c r="GL858" s="767"/>
      <c r="GM858" s="767"/>
      <c r="GN858" s="767"/>
      <c r="GO858" s="767"/>
      <c r="GP858" s="767"/>
      <c r="GQ858" s="767"/>
      <c r="GR858" s="767"/>
      <c r="GS858" s="767"/>
      <c r="GT858" s="767"/>
      <c r="GU858" s="767"/>
      <c r="GV858" s="767"/>
      <c r="GW858" s="767"/>
      <c r="GX858" s="767"/>
      <c r="GY858" s="767"/>
      <c r="GZ858" s="767"/>
      <c r="HA858" s="767"/>
      <c r="HB858" s="767"/>
      <c r="HC858" s="767"/>
    </row>
    <row r="859" spans="1:211" s="864" customFormat="1" ht="13.9" customHeight="1">
      <c r="A859" s="307"/>
      <c r="B859" s="351"/>
      <c r="C859" s="971" t="str">
        <f>IF('1C TSspéc3'!I$17&lt;&gt;0,'1C TSspéc3'!$B$12,"")</f>
        <v/>
      </c>
      <c r="D859" s="972"/>
      <c r="E859" s="973"/>
      <c r="F859" s="93">
        <f>IF(AND($C859='1C TSspéc3'!$B$12,'1C TSspéc3'!$B$16="spécifiques",'1C TSspéc3'!$I$17&lt;&gt;""),'1C TSspéc3'!$I$21,"")</f>
        <v>0</v>
      </c>
      <c r="G859" s="863"/>
      <c r="H859" s="745">
        <v>0.21</v>
      </c>
      <c r="I859" s="747">
        <v>1</v>
      </c>
      <c r="J859" s="312"/>
      <c r="K859" s="680">
        <f t="shared" si="269"/>
        <v>0</v>
      </c>
      <c r="L859" s="556">
        <f>IF(OR('1C TSspéc3'!$B$12="",'1C TSspéc3'!I$30=0),0,IF(AND('1C TSspéc3'!$B$12&lt;&gt;"",$K$2="Pôle",'1C TSspéc3'!$C$12="OUI"),(('1C TSspéc3'!I$22+'1C TSspéc3'!I$23+'1C TSspéc3'!I$24+'1C TSspéc3'!I$25+'1C TSspéc3'!I$29)/'1C TSspéc3'!I$17),IF(AND('1C TSspéc3'!$B$12&lt;&gt;"",$K$2="Pôle",'1C TSspéc3'!$C$12="NON"),(('1C TSspéc3'!I$22+'1C TSspéc3'!I$23+'1C TSspéc3'!I$24+'1C TSspéc3'!I$25+'1C TSspéc3'!I$29)/'1C TSspéc3'!I$30),IF(AND('1C TSspéc3'!$B$12&lt;&gt;"",$K$2&lt;&gt;"Pôle",'1C TSspéc3'!$C$12="OUI"),(('1C TSspéc3'!I$22+'1C TSspéc3'!I$23+'1C TSspéc3'!I$24+'1C TSspéc3'!I$25+'1C TSspéc3'!I$26+'1C TSspéc3'!I$27+'1C TSspéc3'!I$28+'1C TSspéc3'!I$29)/'1C TSspéc3'!I$17),IF(AND('1C TSspéc3'!$B$12&lt;&gt;"",$K$2&lt;&gt;"Pôle",'1C TSspéc3'!$C$12="NON"),(('1C TSspéc3'!I$22+'1C TSspéc3'!I$23+'1C TSspéc3'!I$24+'1C TSspéc3'!I$25+'1C TSspéc3'!I$26+'1C TSspéc3'!I$27+'1C TSspéc3'!I$28+'1C TSspéc3'!I$29)/'1C TSspéc3'!I$30))))))</f>
        <v>0</v>
      </c>
      <c r="M859" s="556">
        <f>IF(OR('1C TSspéc3'!$B$12="",'1C TSspéc3'!I$30=0),0,IF(AND('1C TSspéc3'!$B$12&lt;&gt;"",$K$2="Pôle",'1C TSspéc3'!$C$12="OUI"),(('1C TSspéc3'!I$26+'1C TSspéc3'!I$27+'1C TSspéc3'!I$28)/'1C TSspéc3'!I$17),IF(AND('1C TSspéc3'!$B$12&lt;&gt;"",$K$2="Pôle",'1C TSspéc3'!$C$12="NON"),(('1C TSspéc3'!I$26+'1C TSspéc3'!I$27+'1C TSspéc3'!I$28)/'1C TSspéc3'!I$30),IF(AND('1C TSspéc3'!$B$12&lt;&gt;"",$K$2&lt;&gt;"Pôle"),0))))</f>
        <v>0</v>
      </c>
      <c r="N859" s="557">
        <f>IF(AND('1C TSspéc3'!$B$12&lt;&gt;0,'1C TSspéc3'!$I$30&lt;&gt;0),L859+M859,0)</f>
        <v>0</v>
      </c>
      <c r="O859" s="542" t="str">
        <f>IF(AND('1C TSspéc3'!$I$17&lt;&gt;0,'1C TSspéc3'!$C$12="OUI"),'1C TSspéc3'!$I$35/'1C TSspéc3'!$I$17,"")</f>
        <v/>
      </c>
      <c r="P859" s="543" t="str">
        <f>IF(AND('1C TSspéc3'!$I$17&lt;&gt;0,'1C TSspéc3'!$C$12="OUI"),'1C TSspéc3'!$I$36/'1C TSspéc3'!$I$17,"")</f>
        <v/>
      </c>
      <c r="Q859" s="543" t="str">
        <f>IF(AND('1C TSspéc3'!$I$17&lt;&gt;0,'1C TSspéc3'!$C$12="OUI"),'1C TSspéc3'!$I$37/'1C TSspéc3'!$I$17,"")</f>
        <v/>
      </c>
      <c r="R859" s="543" t="str">
        <f>IF(AND('1C TSspéc3'!$I$17&lt;&gt;0,'1C TSspéc3'!$C$12="OUI"),'1C TSspéc3'!$I$38/'1C TSspéc3'!$I$17,"")</f>
        <v/>
      </c>
      <c r="S859" s="543" t="str">
        <f>IF(AND('1C TSspéc3'!$I$17&lt;&gt;0,'1C TSspéc3'!$C$12="OUI"),'1C TSspéc3'!$I$39/'1C TSspéc3'!$I$17,"")</f>
        <v/>
      </c>
      <c r="T859" s="543" t="str">
        <f>IF(AND('1C TSspéc3'!$I$17&lt;&gt;0,'1C TSspéc3'!$C$12="OUI"),'1C TSspéc3'!$I$40/'1C TSspéc3'!$I$17,"")</f>
        <v/>
      </c>
      <c r="U859" s="543" t="str">
        <f>IF(AND('1C TSspéc3'!$I$17&lt;&gt;0,'1C TSspéc3'!$C$12="OUI"),'1C TSspéc3'!$I$41/'1C TSspéc3'!$I$17,"")</f>
        <v/>
      </c>
      <c r="V859" s="543" t="str">
        <f>IF(AND('1C TSspéc3'!$I$17&lt;&gt;0,'1C TSspéc3'!$C$12="OUI"),'1C TSspéc3'!$I$42/'1C TSspéc3'!$I$17,"")</f>
        <v/>
      </c>
      <c r="W859" s="543" t="str">
        <f>IF(AND('1C TSspéc3'!$I$17&lt;&gt;0,'1C TSspéc3'!$C$12="OUI"),'1C TSspéc3'!$I$43/'1C TSspéc3'!$I$17,"")</f>
        <v/>
      </c>
      <c r="X859" s="543" t="str">
        <f>IF(AND('1C TSspéc3'!$I$17&lt;&gt;0,'1C TSspéc3'!$C$12="OUI"),'1C TSspéc3'!$I$44/'1C TSspéc3'!$I$17,"")</f>
        <v/>
      </c>
      <c r="Y859" s="543" t="str">
        <f>IF(AND('1C TSspéc3'!$I$17&lt;&gt;0,'1C TSspéc3'!$C$12="OUI"),'1C TSspéc3'!$I$45/'1C TSspéc3'!$I$17,"")</f>
        <v/>
      </c>
      <c r="Z859" s="543" t="str">
        <f>IF(AND('1C TSspéc3'!$I$17&lt;&gt;0,'1C TSspéc3'!$C$12="OUI"),'1C TSspéc3'!$I$46/'1C TSspéc3'!$I$17,"")</f>
        <v/>
      </c>
      <c r="AA859" s="543" t="str">
        <f>IF(AND('1C TSspéc3'!$I$17&lt;&gt;0,'1C TSspéc3'!$C$12="OUI"),'1C TSspéc3'!$I$47/'1C TSspéc3'!$I$17,"")</f>
        <v/>
      </c>
      <c r="AB859" s="543" t="str">
        <f>IF(AND('1C TSspéc3'!$I$17&lt;&gt;0,'1C TSspéc3'!$C$12="OUI"),'1C TSspéc3'!$I$48/'1C TSspéc3'!$I$17,"")</f>
        <v/>
      </c>
      <c r="AC859" s="543" t="str">
        <f>IF(AND('1C TSspéc3'!$I$17&lt;&gt;0,'1C TSspéc3'!$C$12="OUI"),'1C TSspéc3'!$I$49/'1C TSspéc3'!$I$17,"")</f>
        <v/>
      </c>
      <c r="AD859" s="543" t="str">
        <f>IF(AND('1C TSspéc3'!$I$17&lt;&gt;0,'1C TSspéc3'!$C$12="OUI"),'1C TSspéc3'!$I$50/'1C TSspéc3'!$I$17,"")</f>
        <v/>
      </c>
      <c r="AE859" s="543" t="str">
        <f>IF(AND('1C TSspéc3'!$I$17&lt;&gt;0,'1C TSspéc3'!$C$12="OUI"),'1C TSspéc3'!$I$51/'1C TSspéc3'!$I$17,"")</f>
        <v/>
      </c>
      <c r="AF859" s="543" t="str">
        <f>IF(AND('1C TSspéc3'!$I$17&lt;&gt;0,'1C TSspéc3'!$C$12="OUI"),'1C TSspéc3'!$I$52/'1C TSspéc3'!$I$17,"")</f>
        <v/>
      </c>
      <c r="AG859" s="543" t="str">
        <f>IF(AND('1C TSspéc3'!$I$17&lt;&gt;0,'1C TSspéc3'!$C$12="OUI"),'1C TSspéc3'!$I$53/'1C TSspéc3'!$I$17,"")</f>
        <v/>
      </c>
      <c r="AH859" s="543" t="str">
        <f>IF(AND('1C TSspéc3'!$I$17&lt;&gt;0,'1C TSspéc3'!$C$12="OUI"),'1C TSspéc3'!$I$54/'1C TSspéc3'!$I$17,"")</f>
        <v/>
      </c>
      <c r="AI859" s="543" t="str">
        <f>IF(AND('1C TSspéc3'!$I$17&lt;&gt;0,'1C TSspéc3'!$C$12="OUI"),'1C TSspéc3'!$I$55/'1C TSspéc3'!$I$17,"")</f>
        <v/>
      </c>
      <c r="AJ859" s="543" t="str">
        <f>IF(AND('1C TSspéc3'!$I$17&lt;&gt;0,'1C TSspéc3'!$C$12="OUI"),'1C TSspéc3'!$I$56/'1C TSspéc3'!$I$17,"")</f>
        <v/>
      </c>
      <c r="AK859" s="543" t="str">
        <f>IF(AND('1C TSspéc3'!$I$17&lt;&gt;0,'1C TSspéc3'!$C$12="OUI"),'1C TSspéc3'!$I$57/'1C TSspéc3'!$I$17,"")</f>
        <v/>
      </c>
      <c r="AL859" s="72">
        <f>IF(AND('1C TSspéc3'!$I$17&lt;&gt;0,'1C TSspéc3'!$C$12="OUI"),N859+AK859,N859)</f>
        <v>0</v>
      </c>
      <c r="AM859" s="417">
        <f t="shared" si="270"/>
        <v>0</v>
      </c>
      <c r="AN859" s="417">
        <f t="shared" si="271"/>
        <v>0</v>
      </c>
      <c r="AO859" s="418" t="str">
        <f>IF(AND('1C TSspéc3'!$I$17&lt;&gt;0,'1C TSspéc3'!$I$30&lt;&gt;0),AM859+AN859,"")</f>
        <v/>
      </c>
      <c r="AP859" s="573" t="str">
        <f>IF(AND('1C TSspéc3'!$I$17&lt;&gt;0,'1C TSspéc3'!$I$30&lt;&gt;0),AM859-AR859,"")</f>
        <v/>
      </c>
      <c r="AQ859" s="583">
        <f t="shared" si="272"/>
        <v>0</v>
      </c>
      <c r="AR859" s="596"/>
      <c r="AS859" s="102"/>
      <c r="AT859" s="27" t="str">
        <f>IF(('1C TSspéc3'!I$17*FICHE!$C$14&lt;J859),"Forfait limité à "&amp;FICHE!$C$14&amp;"€/jour","")</f>
        <v/>
      </c>
      <c r="AU859" s="592"/>
      <c r="AV859" s="824"/>
      <c r="AW859" s="824"/>
      <c r="AX859" s="824"/>
      <c r="AY859" s="824"/>
      <c r="AZ859" s="824"/>
      <c r="BA859" s="767"/>
      <c r="BB859" s="767"/>
      <c r="BC859" s="767"/>
      <c r="BD859" s="767"/>
      <c r="BE859" s="767"/>
      <c r="BF859" s="767"/>
      <c r="BG859" s="767"/>
      <c r="BH859" s="767"/>
      <c r="BI859" s="767"/>
      <c r="BJ859" s="767"/>
      <c r="BK859" s="767"/>
      <c r="BL859" s="767"/>
      <c r="BM859" s="767"/>
      <c r="BN859" s="767"/>
      <c r="BO859" s="767"/>
      <c r="BP859" s="767"/>
      <c r="BQ859" s="767"/>
      <c r="BR859" s="767"/>
      <c r="BS859" s="767"/>
      <c r="BT859" s="767"/>
      <c r="BU859" s="767"/>
      <c r="BV859" s="767"/>
      <c r="BW859" s="767"/>
      <c r="BX859" s="767"/>
      <c r="BY859" s="767"/>
      <c r="BZ859" s="767"/>
      <c r="CA859" s="767"/>
      <c r="CB859" s="767"/>
      <c r="CC859" s="767"/>
      <c r="CD859" s="767"/>
      <c r="CE859" s="767"/>
      <c r="CF859" s="767"/>
      <c r="CG859" s="767"/>
      <c r="CH859" s="767"/>
      <c r="CI859" s="767"/>
      <c r="CJ859" s="767"/>
      <c r="CK859" s="767"/>
      <c r="CL859" s="767"/>
      <c r="CM859" s="767"/>
      <c r="CN859" s="767"/>
      <c r="CO859" s="767"/>
      <c r="CP859" s="767"/>
      <c r="CQ859" s="767"/>
      <c r="CR859" s="767"/>
      <c r="CS859" s="767"/>
      <c r="CT859" s="767"/>
      <c r="CU859" s="767"/>
      <c r="CV859" s="767"/>
      <c r="CW859" s="767"/>
      <c r="CX859" s="767"/>
      <c r="CY859" s="767"/>
      <c r="CZ859" s="767"/>
      <c r="DA859" s="767"/>
      <c r="DB859" s="767"/>
      <c r="DC859" s="767"/>
      <c r="DD859" s="767"/>
      <c r="DE859" s="767"/>
      <c r="DF859" s="767"/>
      <c r="DG859" s="767"/>
      <c r="DH859" s="767"/>
      <c r="DI859" s="767"/>
      <c r="DJ859" s="767"/>
      <c r="DK859" s="767"/>
      <c r="DL859" s="767"/>
      <c r="DM859" s="767"/>
      <c r="DN859" s="767"/>
      <c r="DO859" s="767"/>
      <c r="DP859" s="767"/>
      <c r="DQ859" s="767"/>
      <c r="DR859" s="767"/>
      <c r="DS859" s="767"/>
      <c r="DT859" s="767"/>
      <c r="DU859" s="767"/>
      <c r="DV859" s="767"/>
      <c r="DW859" s="767"/>
      <c r="DX859" s="767"/>
      <c r="DY859" s="767"/>
      <c r="DZ859" s="767"/>
      <c r="EA859" s="767"/>
      <c r="EB859" s="767"/>
      <c r="EC859" s="767"/>
      <c r="ED859" s="767"/>
      <c r="EE859" s="767"/>
      <c r="EF859" s="767"/>
      <c r="EG859" s="767"/>
      <c r="EH859" s="767"/>
      <c r="EI859" s="767"/>
      <c r="EJ859" s="767"/>
      <c r="EK859" s="767"/>
      <c r="EL859" s="767"/>
      <c r="EM859" s="767"/>
      <c r="EN859" s="767"/>
      <c r="EO859" s="767"/>
      <c r="EP859" s="767"/>
      <c r="EQ859" s="767"/>
      <c r="ER859" s="767"/>
      <c r="ES859" s="767"/>
      <c r="ET859" s="767"/>
      <c r="EU859" s="767"/>
      <c r="EV859" s="767"/>
      <c r="EW859" s="767"/>
      <c r="EX859" s="767"/>
      <c r="EY859" s="767"/>
      <c r="EZ859" s="767"/>
      <c r="FA859" s="767"/>
      <c r="FB859" s="767"/>
      <c r="FC859" s="767"/>
      <c r="FD859" s="767"/>
      <c r="FE859" s="767"/>
      <c r="FF859" s="767"/>
      <c r="FG859" s="767"/>
      <c r="FH859" s="767"/>
      <c r="FI859" s="767"/>
      <c r="FJ859" s="767"/>
      <c r="FK859" s="767"/>
      <c r="FL859" s="767"/>
      <c r="FM859" s="767"/>
      <c r="FN859" s="767"/>
      <c r="FO859" s="767"/>
      <c r="FP859" s="767"/>
      <c r="FQ859" s="767"/>
      <c r="FR859" s="767"/>
      <c r="FS859" s="767"/>
      <c r="FT859" s="767"/>
      <c r="FU859" s="767"/>
      <c r="FV859" s="767"/>
      <c r="FW859" s="767"/>
      <c r="FX859" s="767"/>
      <c r="FY859" s="767"/>
      <c r="FZ859" s="767"/>
      <c r="GA859" s="767"/>
      <c r="GB859" s="767"/>
      <c r="GC859" s="767"/>
      <c r="GD859" s="767"/>
      <c r="GE859" s="767"/>
      <c r="GF859" s="767"/>
      <c r="GG859" s="767"/>
      <c r="GH859" s="767"/>
      <c r="GI859" s="767"/>
      <c r="GJ859" s="767"/>
      <c r="GK859" s="767"/>
      <c r="GL859" s="767"/>
      <c r="GM859" s="767"/>
      <c r="GN859" s="767"/>
      <c r="GO859" s="767"/>
      <c r="GP859" s="767"/>
      <c r="GQ859" s="767"/>
      <c r="GR859" s="767"/>
      <c r="GS859" s="767"/>
      <c r="GT859" s="767"/>
      <c r="GU859" s="767"/>
      <c r="GV859" s="767"/>
      <c r="GW859" s="767"/>
      <c r="GX859" s="767"/>
      <c r="GY859" s="767"/>
      <c r="GZ859" s="767"/>
      <c r="HA859" s="767"/>
      <c r="HB859" s="767"/>
      <c r="HC859" s="767"/>
    </row>
    <row r="860" spans="1:211" s="864" customFormat="1" ht="13.9" customHeight="1">
      <c r="A860" s="307"/>
      <c r="B860" s="351"/>
      <c r="C860" s="971" t="str">
        <f>IF('1C TSspéc3'!J$17&lt;&gt;0,'1C TSspéc3'!$B$12,"")</f>
        <v/>
      </c>
      <c r="D860" s="972"/>
      <c r="E860" s="973"/>
      <c r="F860" s="93">
        <f>IF(AND($C860='1C TSspéc3'!$B$12,'1C TSspéc3'!$B$16="spécifiques",'1C TSspéc3'!K$17&lt;&gt;""),'1C TSspéc3'!K$21,"")</f>
        <v>0</v>
      </c>
      <c r="G860" s="863"/>
      <c r="H860" s="745">
        <v>0.21</v>
      </c>
      <c r="I860" s="747">
        <v>1</v>
      </c>
      <c r="J860" s="312"/>
      <c r="K860" s="680">
        <f t="shared" si="269"/>
        <v>0</v>
      </c>
      <c r="L860" s="556">
        <f>IF(OR('1C TSspéc3'!$B$12="",'1C TSspéc3'!J$30=0),0,IF(AND('1C TSspéc3'!$B$12&lt;&gt;"",$K$2="Pôle",'1C TSspéc3'!$C$12="OUI"),(('1C TSspéc3'!J$22+'1C TSspéc3'!J$23+'1C TSspéc3'!J$24+'1C TSspéc3'!J$25+'1C TSspéc3'!J$29)/'1C TSspéc3'!J$17),IF(AND('1C TSspéc3'!$B$12&lt;&gt;"",$K$2="Pôle",'1C TSspéc3'!$C$12="NON"),(('1C TSspéc3'!J$22+'1C TSspéc3'!J$23+'1C TSspéc3'!J$24+'1C TSspéc3'!J$25+'1C TSspéc3'!J$29)/'1C TSspéc3'!J$30),IF(AND('1C TSspéc3'!$B$12&lt;&gt;"",$K$2&lt;&gt;"Pôle",'1C TSspéc3'!$C$12="OUI"),(('1C TSspéc3'!J$22+'1C TSspéc3'!J$23+'1C TSspéc3'!J$24+'1C TSspéc3'!J$25+'1C TSspéc3'!J$26+'1C TSspéc3'!J$27+'1C TSspéc3'!J$28+'1C TSspéc3'!J$29)/'1C TSspéc3'!J$17),IF(AND('1C TSspéc3'!$B$12&lt;&gt;"",$K$2&lt;&gt;"Pôle",'1C TSspéc3'!$C$12="NON"),(('1C TSspéc3'!J$22+'1C TSspéc3'!J$23+'1C TSspéc3'!J$24+'1C TSspéc3'!J$25+'1C TSspéc3'!J$26+'1C TSspéc3'!J$27+'1C TSspéc3'!J$28+'1C TSspéc3'!J$29)/'1C TSspéc3'!J$30))))))</f>
        <v>0</v>
      </c>
      <c r="M860" s="556">
        <f>IF(OR('1C TSspéc3'!$B$12="",'1C TSspéc3'!J$30=0),0,IF(AND('1C TSspéc3'!$B$12&lt;&gt;"",$K$2="Pôle",'1C TSspéc3'!$C$12="OUI"),(('1C TSspéc3'!J$26+'1C TSspéc3'!J$27+'1C TSspéc3'!J$28)/'1C TSspéc3'!J$17),IF(AND('1C TSspéc3'!$B$12&lt;&gt;"",$K$2="Pôle",'1C TSspéc3'!$C$12="NON"),(('1C TSspéc3'!J$26+'1C TSspéc3'!J$27+'1C TSspéc3'!J$28)/'1C TSspéc3'!J$30),IF(AND('1C TSspéc3'!$B$12&lt;&gt;"",$K$2&lt;&gt;"Pôle"),0))))</f>
        <v>0</v>
      </c>
      <c r="N860" s="557">
        <f>IF(AND('1C TSspéc3'!$B$12&lt;&gt;0,'1C TSspéc3'!$J$30&lt;&gt;0),L860+M860,0)</f>
        <v>0</v>
      </c>
      <c r="O860" s="542" t="str">
        <f>IF(AND('1C TSspéc3'!$J$17&lt;&gt;0,'1C TSspéc3'!$C$12="OUI"),'1C TSspéc3'!$J$35/'1C TSspéc3'!$J$17,"")</f>
        <v/>
      </c>
      <c r="P860" s="543" t="str">
        <f>IF(AND('1C TSspéc3'!$J$17&lt;&gt;0,'1C TSspéc3'!$C$12="OUI"),'1C TSspéc3'!$J$36/'1C TSspéc3'!$J$17,"")</f>
        <v/>
      </c>
      <c r="Q860" s="543" t="str">
        <f>IF(AND('1C TSspéc3'!$J$17&lt;&gt;0,'1C TSspéc3'!$C$12="OUI"),'1C TSspéc3'!$J$37/'1C TSspéc3'!$J$17,"")</f>
        <v/>
      </c>
      <c r="R860" s="543" t="str">
        <f>IF(AND('1C TSspéc3'!$J$17&lt;&gt;0,'1C TSspéc3'!$C$12="OUI"),'1C TSspéc3'!$J$38/'1C TSspéc3'!$J$17,"")</f>
        <v/>
      </c>
      <c r="S860" s="543" t="str">
        <f>IF(AND('1C TSspéc3'!$J$17&lt;&gt;0,'1C TSspéc3'!$C$12="OUI"),'1C TSspéc3'!$J$39/'1C TSspéc3'!$J$17,"")</f>
        <v/>
      </c>
      <c r="T860" s="543" t="str">
        <f>IF(AND('1C TSspéc3'!$J$17&lt;&gt;0,'1C TSspéc3'!$C$12="OUI"),'1C TSspéc3'!$J$40/'1C TSspéc3'!$J$17,"")</f>
        <v/>
      </c>
      <c r="U860" s="543" t="str">
        <f>IF(AND('1C TSspéc3'!$J$17&lt;&gt;0,'1C TSspéc3'!$C$12="OUI"),'1C TSspéc3'!$J$41/'1C TSspéc3'!$J$17,"")</f>
        <v/>
      </c>
      <c r="V860" s="543" t="str">
        <f>IF(AND('1C TSspéc3'!$J$17&lt;&gt;0,'1C TSspéc3'!$C$12="OUI"),'1C TSspéc3'!$J$42/'1C TSspéc3'!$J$17,"")</f>
        <v/>
      </c>
      <c r="W860" s="543" t="str">
        <f>IF(AND('1C TSspéc3'!$J$17&lt;&gt;0,'1C TSspéc3'!$C$12="OUI"),'1C TSspéc3'!$J$43/'1C TSspéc3'!$J$17,"")</f>
        <v/>
      </c>
      <c r="X860" s="543" t="str">
        <f>IF(AND('1C TSspéc3'!$J$17&lt;&gt;0,'1C TSspéc3'!$C$12="OUI"),'1C TSspéc3'!$J$44/'1C TSspéc3'!$J$17,"")</f>
        <v/>
      </c>
      <c r="Y860" s="543" t="str">
        <f>IF(AND('1C TSspéc3'!$J$17&lt;&gt;0,'1C TSspéc3'!$C$12="OUI"),'1C TSspéc3'!$J$45/'1C TSspéc3'!$J$17,"")</f>
        <v/>
      </c>
      <c r="Z860" s="543" t="str">
        <f>IF(AND('1C TSspéc3'!$J$17&lt;&gt;0,'1C TSspéc3'!$C$12="OUI"),'1C TSspéc3'!$J$46/'1C TSspéc3'!$J$17,"")</f>
        <v/>
      </c>
      <c r="AA860" s="543" t="str">
        <f>IF(AND('1C TSspéc3'!$J$17&lt;&gt;0,'1C TSspéc3'!$C$12="OUI"),'1C TSspéc3'!$J$47/'1C TSspéc3'!$J$17,"")</f>
        <v/>
      </c>
      <c r="AB860" s="543" t="str">
        <f>IF(AND('1C TSspéc3'!$J$17&lt;&gt;0,'1C TSspéc3'!$C$12="OUI"),'1C TSspéc3'!$J$48/'1C TSspéc3'!$J$17,"")</f>
        <v/>
      </c>
      <c r="AC860" s="543" t="str">
        <f>IF(AND('1C TSspéc3'!$J$17&lt;&gt;0,'1C TSspéc3'!$C$12="OUI"),'1C TSspéc3'!$J$49/'1C TSspéc3'!$J$17,"")</f>
        <v/>
      </c>
      <c r="AD860" s="543" t="str">
        <f>IF(AND('1C TSspéc3'!$J$17&lt;&gt;0,'1C TSspéc3'!$C$12="OUI"),'1C TSspéc3'!$J$50/'1C TSspéc3'!$J$17,"")</f>
        <v/>
      </c>
      <c r="AE860" s="543" t="str">
        <f>IF(AND('1C TSspéc3'!$J$17&lt;&gt;0,'1C TSspéc3'!$C$12="OUI"),'1C TSspéc3'!$J$51/'1C TSspéc3'!$J$17,"")</f>
        <v/>
      </c>
      <c r="AF860" s="543" t="str">
        <f>IF(AND('1C TSspéc3'!$J$17&lt;&gt;0,'1C TSspéc3'!$C$12="OUI"),'1C TSspéc3'!$J$52/'1C TSspéc3'!$J$17,"")</f>
        <v/>
      </c>
      <c r="AG860" s="543" t="str">
        <f>IF(AND('1C TSspéc3'!$J$17&lt;&gt;0,'1C TSspéc3'!$C$12="OUI"),'1C TSspéc3'!$J$53/'1C TSspéc3'!$J$17,"")</f>
        <v/>
      </c>
      <c r="AH860" s="543" t="str">
        <f>IF(AND('1C TSspéc3'!$J$17&lt;&gt;0,'1C TSspéc3'!$C$12="OUI"),'1C TSspéc3'!$J$54/'1C TSspéc3'!$J$17,"")</f>
        <v/>
      </c>
      <c r="AI860" s="543" t="str">
        <f>IF(AND('1C TSspéc3'!$J$17&lt;&gt;0,'1C TSspéc3'!$C$12="OUI"),'1C TSspéc3'!$J$55/'1C TSspéc3'!$J$17,"")</f>
        <v/>
      </c>
      <c r="AJ860" s="543" t="str">
        <f>IF(AND('1C TSspéc3'!$J$17&lt;&gt;0,'1C TSspéc3'!$C$12="OUI"),'1C TSspéc3'!$J$56/'1C TSspéc3'!$J$17,"")</f>
        <v/>
      </c>
      <c r="AK860" s="543" t="str">
        <f>IF(AND('1C TSspéc3'!$J$17&lt;&gt;0,'1C TSspéc3'!$C$12="OUI"),'1C TSspéc3'!$J$57/'1C TSspéc3'!$J$17,"")</f>
        <v/>
      </c>
      <c r="AL860" s="72">
        <f>IF(AND('1C TSspéc3'!$J$17&lt;&gt;0,'1C TSspéc3'!$C$12="OUI"),N860+AK860,N860)</f>
        <v>0</v>
      </c>
      <c r="AM860" s="417">
        <f t="shared" si="270"/>
        <v>0</v>
      </c>
      <c r="AN860" s="417">
        <f t="shared" si="271"/>
        <v>0</v>
      </c>
      <c r="AO860" s="418" t="str">
        <f>IF(AND('1C TSspéc3'!$J$17&lt;&gt;0,'1C TSspéc3'!$J$30&lt;&gt;0),AM860+AN860,"")</f>
        <v/>
      </c>
      <c r="AP860" s="573" t="str">
        <f>IF(AND('1C TSspéc3'!$J$17&lt;&gt;0,'1C TSspéc3'!$J$30&lt;&gt;0),AM860-AR860,"")</f>
        <v/>
      </c>
      <c r="AQ860" s="583">
        <f t="shared" si="272"/>
        <v>0</v>
      </c>
      <c r="AR860" s="596"/>
      <c r="AS860" s="102"/>
      <c r="AT860" s="27" t="str">
        <f>IF(('1C TSspéc3'!J$17*FICHE!$C$14&lt;J860),"Forfait limité à "&amp;FICHE!$C$14&amp;"€/jour","")</f>
        <v/>
      </c>
      <c r="AU860" s="592"/>
      <c r="AV860" s="824"/>
      <c r="AW860" s="824"/>
      <c r="AX860" s="824"/>
      <c r="AY860" s="824"/>
      <c r="AZ860" s="824"/>
      <c r="BA860" s="767"/>
      <c r="BB860" s="767"/>
      <c r="BC860" s="767"/>
      <c r="BD860" s="767"/>
      <c r="BE860" s="767"/>
      <c r="BF860" s="767"/>
      <c r="BG860" s="767"/>
      <c r="BH860" s="767"/>
      <c r="BI860" s="767"/>
      <c r="BJ860" s="767"/>
      <c r="BK860" s="767"/>
      <c r="BL860" s="767"/>
      <c r="BM860" s="767"/>
      <c r="BN860" s="767"/>
      <c r="BO860" s="767"/>
      <c r="BP860" s="767"/>
      <c r="BQ860" s="767"/>
      <c r="BR860" s="767"/>
      <c r="BS860" s="767"/>
      <c r="BT860" s="767"/>
      <c r="BU860" s="767"/>
      <c r="BV860" s="767"/>
      <c r="BW860" s="767"/>
      <c r="BX860" s="767"/>
      <c r="BY860" s="767"/>
      <c r="BZ860" s="767"/>
      <c r="CA860" s="767"/>
      <c r="CB860" s="767"/>
      <c r="CC860" s="767"/>
      <c r="CD860" s="767"/>
      <c r="CE860" s="767"/>
      <c r="CF860" s="767"/>
      <c r="CG860" s="767"/>
      <c r="CH860" s="767"/>
      <c r="CI860" s="767"/>
      <c r="CJ860" s="767"/>
      <c r="CK860" s="767"/>
      <c r="CL860" s="767"/>
      <c r="CM860" s="767"/>
      <c r="CN860" s="767"/>
      <c r="CO860" s="767"/>
      <c r="CP860" s="767"/>
      <c r="CQ860" s="767"/>
      <c r="CR860" s="767"/>
      <c r="CS860" s="767"/>
      <c r="CT860" s="767"/>
      <c r="CU860" s="767"/>
      <c r="CV860" s="767"/>
      <c r="CW860" s="767"/>
      <c r="CX860" s="767"/>
      <c r="CY860" s="767"/>
      <c r="CZ860" s="767"/>
      <c r="DA860" s="767"/>
      <c r="DB860" s="767"/>
      <c r="DC860" s="767"/>
      <c r="DD860" s="767"/>
      <c r="DE860" s="767"/>
      <c r="DF860" s="767"/>
      <c r="DG860" s="767"/>
      <c r="DH860" s="767"/>
      <c r="DI860" s="767"/>
      <c r="DJ860" s="767"/>
      <c r="DK860" s="767"/>
      <c r="DL860" s="767"/>
      <c r="DM860" s="767"/>
      <c r="DN860" s="767"/>
      <c r="DO860" s="767"/>
      <c r="DP860" s="767"/>
      <c r="DQ860" s="767"/>
      <c r="DR860" s="767"/>
      <c r="DS860" s="767"/>
      <c r="DT860" s="767"/>
      <c r="DU860" s="767"/>
      <c r="DV860" s="767"/>
      <c r="DW860" s="767"/>
      <c r="DX860" s="767"/>
      <c r="DY860" s="767"/>
      <c r="DZ860" s="767"/>
      <c r="EA860" s="767"/>
      <c r="EB860" s="767"/>
      <c r="EC860" s="767"/>
      <c r="ED860" s="767"/>
      <c r="EE860" s="767"/>
      <c r="EF860" s="767"/>
      <c r="EG860" s="767"/>
      <c r="EH860" s="767"/>
      <c r="EI860" s="767"/>
      <c r="EJ860" s="767"/>
      <c r="EK860" s="767"/>
      <c r="EL860" s="767"/>
      <c r="EM860" s="767"/>
      <c r="EN860" s="767"/>
      <c r="EO860" s="767"/>
      <c r="EP860" s="767"/>
      <c r="EQ860" s="767"/>
      <c r="ER860" s="767"/>
      <c r="ES860" s="767"/>
      <c r="ET860" s="767"/>
      <c r="EU860" s="767"/>
      <c r="EV860" s="767"/>
      <c r="EW860" s="767"/>
      <c r="EX860" s="767"/>
      <c r="EY860" s="767"/>
      <c r="EZ860" s="767"/>
      <c r="FA860" s="767"/>
      <c r="FB860" s="767"/>
      <c r="FC860" s="767"/>
      <c r="FD860" s="767"/>
      <c r="FE860" s="767"/>
      <c r="FF860" s="767"/>
      <c r="FG860" s="767"/>
      <c r="FH860" s="767"/>
      <c r="FI860" s="767"/>
      <c r="FJ860" s="767"/>
      <c r="FK860" s="767"/>
      <c r="FL860" s="767"/>
      <c r="FM860" s="767"/>
      <c r="FN860" s="767"/>
      <c r="FO860" s="767"/>
      <c r="FP860" s="767"/>
      <c r="FQ860" s="767"/>
      <c r="FR860" s="767"/>
      <c r="FS860" s="767"/>
      <c r="FT860" s="767"/>
      <c r="FU860" s="767"/>
      <c r="FV860" s="767"/>
      <c r="FW860" s="767"/>
      <c r="FX860" s="767"/>
      <c r="FY860" s="767"/>
      <c r="FZ860" s="767"/>
      <c r="GA860" s="767"/>
      <c r="GB860" s="767"/>
      <c r="GC860" s="767"/>
      <c r="GD860" s="767"/>
      <c r="GE860" s="767"/>
      <c r="GF860" s="767"/>
      <c r="GG860" s="767"/>
      <c r="GH860" s="767"/>
      <c r="GI860" s="767"/>
      <c r="GJ860" s="767"/>
      <c r="GK860" s="767"/>
      <c r="GL860" s="767"/>
      <c r="GM860" s="767"/>
      <c r="GN860" s="767"/>
      <c r="GO860" s="767"/>
      <c r="GP860" s="767"/>
      <c r="GQ860" s="767"/>
      <c r="GR860" s="767"/>
      <c r="GS860" s="767"/>
      <c r="GT860" s="767"/>
      <c r="GU860" s="767"/>
      <c r="GV860" s="767"/>
      <c r="GW860" s="767"/>
      <c r="GX860" s="767"/>
      <c r="GY860" s="767"/>
      <c r="GZ860" s="767"/>
      <c r="HA860" s="767"/>
      <c r="HB860" s="767"/>
      <c r="HC860" s="767"/>
    </row>
    <row r="861" spans="1:211" s="864" customFormat="1" ht="13.9" customHeight="1">
      <c r="A861" s="307"/>
      <c r="B861" s="351"/>
      <c r="C861" s="971" t="str">
        <f>IF('1C TSspéc3'!K$17&lt;&gt;0,'1C TSspéc3'!$B$12,"")</f>
        <v/>
      </c>
      <c r="D861" s="972"/>
      <c r="E861" s="973"/>
      <c r="F861" s="93">
        <f>IF(AND($C861='1C TSspéc3'!$B$12,'1C TSspéc3'!$B$16="spécifiques",'1C TSspéc3'!$K$17&lt;&gt;""),'1C TSspéc3'!$K$21,"")</f>
        <v>0</v>
      </c>
      <c r="G861" s="863"/>
      <c r="H861" s="745">
        <v>0.21</v>
      </c>
      <c r="I861" s="747">
        <v>1</v>
      </c>
      <c r="J861" s="312"/>
      <c r="K861" s="680">
        <f t="shared" si="269"/>
        <v>0</v>
      </c>
      <c r="L861" s="556">
        <f>IF(OR('1C TSspéc3'!$B$12="",'1C TSspéc3'!K$30=0),0,IF(AND('1C TSspéc3'!$B$12&lt;&gt;"",$K$2="Pôle",'1C TSspéc3'!$C$12="OUI"),(('1C TSspéc3'!K$22+'1C TSspéc3'!K$23+'1C TSspéc3'!K$24+'1C TSspéc3'!K$25+'1C TSspéc3'!K$29)/'1C TSspéc3'!K$17),IF(AND('1C TSspéc3'!$B$12&lt;&gt;"",$K$2="Pôle",'1C TSspéc3'!$C$12="NON"),(('1C TSspéc3'!K$22+'1C TSspéc3'!K$23+'1C TSspéc3'!K$24+'1C TSspéc3'!K$25+'1C TSspéc3'!K$29)/'1C TSspéc3'!K$30),IF(AND('1C TSspéc3'!$B$12&lt;&gt;"",$K$2&lt;&gt;"Pôle",'1C TSspéc3'!$C$12="OUI"),(('1C TSspéc3'!K$22+'1C TSspéc3'!K$23+'1C TSspéc3'!K$24+'1C TSspéc3'!K$25+'1C TSspéc3'!K$26+'1C TSspéc3'!K$27+'1C TSspéc3'!K$28+'1C TSspéc3'!K$29)/'1C TSspéc3'!K$17),IF(AND('1C TSspéc3'!$B$12&lt;&gt;"",$K$2&lt;&gt;"Pôle",'1C TSspéc3'!$C$12="NON"),(('1C TSspéc3'!K$22+'1C TSspéc3'!K$23+'1C TSspéc3'!K$24+'1C TSspéc3'!K$25+'1C TSspéc3'!K$26+'1C TSspéc3'!K$27+'1C TSspéc3'!K$28+'1C TSspéc3'!K$29)/'1C TSspéc3'!K$30))))))</f>
        <v>0</v>
      </c>
      <c r="M861" s="556">
        <f>IF(OR('1C TSspéc3'!$B$12="",'1C TSspéc3'!K$30=0),0,IF(AND('1C TSspéc3'!$B$12&lt;&gt;"",$K$2="Pôle",'1C TSspéc3'!$C$12="OUI"),(('1C TSspéc3'!K$26+'1C TSspéc3'!K$27+'1C TSspéc3'!K$28)/'1C TSspéc3'!K$17),IF(AND('1C TSspéc3'!$B$12&lt;&gt;"",$K$2="Pôle",'1C TSspéc3'!$C$12="NON"),(('1C TSspéc3'!K$26+'1C TSspéc3'!K$27+'1C TSspéc3'!K$28)/'1C TSspéc3'!K$30),IF(AND('1C TSspéc3'!$B$12&lt;&gt;"",$K$2&lt;&gt;"Pôle"),0))))</f>
        <v>0</v>
      </c>
      <c r="N861" s="557">
        <f>IF(AND('1C TSspéc3'!$B$12&lt;&gt;0,'1C TSspéc3'!$K$30&lt;&gt;0),L861+M861,0)</f>
        <v>0</v>
      </c>
      <c r="O861" s="542" t="str">
        <f>IF(AND('1C TSspéc3'!$K$17&lt;&gt;0,'1C TSspéc3'!$C$12="OUI"),'1C TSspéc3'!$K$35/'1C TSspéc3'!$K$17,"")</f>
        <v/>
      </c>
      <c r="P861" s="543" t="str">
        <f>IF(AND('1C TSspéc3'!$K$17&lt;&gt;0,'1C TSspéc3'!$C$12="OUI"),'1C TSspéc3'!$K$36/'1C TSspéc3'!$K$17,"")</f>
        <v/>
      </c>
      <c r="Q861" s="543" t="str">
        <f>IF(AND('1C TSspéc3'!$K$17&lt;&gt;0,'1C TSspéc3'!$C$12="OUI"),'1C TSspéc3'!$K$37/'1C TSspéc3'!$K$17,"")</f>
        <v/>
      </c>
      <c r="R861" s="543" t="str">
        <f>IF(AND('1C TSspéc3'!$K$17&lt;&gt;0,'1C TSspéc3'!$C$12="OUI"),'1C TSspéc3'!$K$38/'1C TSspéc3'!$K$17,"")</f>
        <v/>
      </c>
      <c r="S861" s="543" t="str">
        <f>IF(AND('1C TSspéc3'!$K$17&lt;&gt;0,'1C TSspéc3'!$C$12="OUI"),'1C TSspéc3'!$K$39/'1C TSspéc3'!$K$17,"")</f>
        <v/>
      </c>
      <c r="T861" s="543" t="str">
        <f>IF(AND('1C TSspéc3'!$K$17&lt;&gt;0,'1C TSspéc3'!$C$12="OUI"),'1C TSspéc3'!$K$40/'1C TSspéc3'!$K$17,"")</f>
        <v/>
      </c>
      <c r="U861" s="543" t="str">
        <f>IF(AND('1C TSspéc3'!$K$17&lt;&gt;0,'1C TSspéc3'!$C$12="OUI"),'1C TSspéc3'!$K$41/'1C TSspéc3'!$K$17,"")</f>
        <v/>
      </c>
      <c r="V861" s="543" t="str">
        <f>IF(AND('1C TSspéc3'!$K$17&lt;&gt;0,'1C TSspéc3'!$C$12="OUI"),'1C TSspéc3'!$K$42/'1C TSspéc3'!$K$17,"")</f>
        <v/>
      </c>
      <c r="W861" s="543" t="str">
        <f>IF(AND('1C TSspéc3'!$K$17&lt;&gt;0,'1C TSspéc3'!$C$12="OUI"),'1C TSspéc3'!$K$43/'1C TSspéc3'!$K$17,"")</f>
        <v/>
      </c>
      <c r="X861" s="543" t="str">
        <f>IF(AND('1C TSspéc3'!$K$17&lt;&gt;0,'1C TSspéc3'!$C$12="OUI"),'1C TSspéc3'!$K$44/'1C TSspéc3'!$K$17,"")</f>
        <v/>
      </c>
      <c r="Y861" s="543" t="str">
        <f>IF(AND('1C TSspéc3'!$K$17&lt;&gt;0,'1C TSspéc3'!$C$12="OUI"),'1C TSspéc3'!$K$45/'1C TSspéc3'!$K$17,"")</f>
        <v/>
      </c>
      <c r="Z861" s="543" t="str">
        <f>IF(AND('1C TSspéc3'!$K$17&lt;&gt;0,'1C TSspéc3'!$C$12="OUI"),'1C TSspéc3'!$K$46/'1C TSspéc3'!$K$17,"")</f>
        <v/>
      </c>
      <c r="AA861" s="543" t="str">
        <f>IF(AND('1C TSspéc3'!$K$17&lt;&gt;0,'1C TSspéc3'!$C$12="OUI"),'1C TSspéc3'!$K$47/'1C TSspéc3'!$K$17,"")</f>
        <v/>
      </c>
      <c r="AB861" s="543" t="str">
        <f>IF(AND('1C TSspéc3'!$K$17&lt;&gt;0,'1C TSspéc3'!$C$12="OUI"),'1C TSspéc3'!$K$48/'1C TSspéc3'!$K$17,"")</f>
        <v/>
      </c>
      <c r="AC861" s="543" t="str">
        <f>IF(AND('1C TSspéc3'!$K$17&lt;&gt;0,'1C TSspéc3'!$C$12="OUI"),'1C TSspéc3'!$K$49/'1C TSspéc3'!$K$17,"")</f>
        <v/>
      </c>
      <c r="AD861" s="543" t="str">
        <f>IF(AND('1C TSspéc3'!$K$17&lt;&gt;0,'1C TSspéc3'!$C$12="OUI"),'1C TSspéc3'!$K$50/'1C TSspéc3'!$K$17,"")</f>
        <v/>
      </c>
      <c r="AE861" s="543" t="str">
        <f>IF(AND('1C TSspéc3'!$K$17&lt;&gt;0,'1C TSspéc3'!$C$12="OUI"),'1C TSspéc3'!$K$51/'1C TSspéc3'!$K$17,"")</f>
        <v/>
      </c>
      <c r="AF861" s="543" t="str">
        <f>IF(AND('1C TSspéc3'!$K$17&lt;&gt;0,'1C TSspéc3'!$C$12="OUI"),'1C TSspéc3'!$K$52/'1C TSspéc3'!$K$17,"")</f>
        <v/>
      </c>
      <c r="AG861" s="543" t="str">
        <f>IF(AND('1C TSspéc3'!$K$17&lt;&gt;0,'1C TSspéc3'!$C$12="OUI"),'1C TSspéc3'!$K$53/'1C TSspéc3'!$K$17,"")</f>
        <v/>
      </c>
      <c r="AH861" s="543" t="str">
        <f>IF(AND('1C TSspéc3'!$K$17&lt;&gt;0,'1C TSspéc3'!$C$12="OUI"),'1C TSspéc3'!$K$54/'1C TSspéc3'!$K$17,"")</f>
        <v/>
      </c>
      <c r="AI861" s="543" t="str">
        <f>IF(AND('1C TSspéc3'!$K$17&lt;&gt;0,'1C TSspéc3'!$C$12="OUI"),'1C TSspéc3'!$K$55/'1C TSspéc3'!$K$17,"")</f>
        <v/>
      </c>
      <c r="AJ861" s="543" t="str">
        <f>IF(AND('1C TSspéc3'!$K$17&lt;&gt;0,'1C TSspéc3'!$C$12="OUI"),'1C TSspéc3'!$K$56/'1C TSspéc3'!$K$17,"")</f>
        <v/>
      </c>
      <c r="AK861" s="543" t="str">
        <f>IF(AND('1C TSspéc3'!$K$17&lt;&gt;0,'1C TSspéc3'!$C$12="OUI"),'1C TSspéc3'!$K$57/'1C TSspéc3'!$K$17,"")</f>
        <v/>
      </c>
      <c r="AL861" s="72">
        <f>IF(AND('1C TSspéc3'!$K$17&lt;&gt;0,'1C TSspéc3'!$C$12="OUI"),N861+AK861,N861)</f>
        <v>0</v>
      </c>
      <c r="AM861" s="417">
        <f t="shared" si="270"/>
        <v>0</v>
      </c>
      <c r="AN861" s="417">
        <f t="shared" si="271"/>
        <v>0</v>
      </c>
      <c r="AO861" s="418" t="str">
        <f>IF(AND('1C TSspéc3'!$K$17&lt;&gt;0,'1C TSspéc3'!$K$30&lt;&gt;0),AM861+AN861,"")</f>
        <v/>
      </c>
      <c r="AP861" s="573" t="str">
        <f>IF(AND('1C TSspéc3'!$K$17&lt;&gt;0,'1C TSspéc3'!$K$30&lt;&gt;0),AM861-AR861,"")</f>
        <v/>
      </c>
      <c r="AQ861" s="583">
        <f t="shared" si="272"/>
        <v>0</v>
      </c>
      <c r="AR861" s="596"/>
      <c r="AS861" s="102"/>
      <c r="AT861" s="27" t="str">
        <f>IF(('1C TSspéc3'!K$17*FICHE!$C$14&lt;J861),"Forfait limité à "&amp;FICHE!$C$14&amp;"€/jour","")</f>
        <v/>
      </c>
      <c r="AU861" s="592"/>
      <c r="AV861" s="824"/>
      <c r="AW861" s="824"/>
      <c r="AX861" s="824"/>
      <c r="AY861" s="824"/>
      <c r="AZ861" s="824"/>
      <c r="BA861" s="767"/>
      <c r="BB861" s="767"/>
      <c r="BC861" s="767"/>
      <c r="BD861" s="767"/>
      <c r="BE861" s="767"/>
      <c r="BF861" s="767"/>
      <c r="BG861" s="767"/>
      <c r="BH861" s="767"/>
      <c r="BI861" s="767"/>
      <c r="BJ861" s="767"/>
      <c r="BK861" s="767"/>
      <c r="BL861" s="767"/>
      <c r="BM861" s="767"/>
      <c r="BN861" s="767"/>
      <c r="BO861" s="767"/>
      <c r="BP861" s="767"/>
      <c r="BQ861" s="767"/>
      <c r="BR861" s="767"/>
      <c r="BS861" s="767"/>
      <c r="BT861" s="767"/>
      <c r="BU861" s="767"/>
      <c r="BV861" s="767"/>
      <c r="BW861" s="767"/>
      <c r="BX861" s="767"/>
      <c r="BY861" s="767"/>
      <c r="BZ861" s="767"/>
      <c r="CA861" s="767"/>
      <c r="CB861" s="767"/>
      <c r="CC861" s="767"/>
      <c r="CD861" s="767"/>
      <c r="CE861" s="767"/>
      <c r="CF861" s="767"/>
      <c r="CG861" s="767"/>
      <c r="CH861" s="767"/>
      <c r="CI861" s="767"/>
      <c r="CJ861" s="767"/>
      <c r="CK861" s="767"/>
      <c r="CL861" s="767"/>
      <c r="CM861" s="767"/>
      <c r="CN861" s="767"/>
      <c r="CO861" s="767"/>
      <c r="CP861" s="767"/>
      <c r="CQ861" s="767"/>
      <c r="CR861" s="767"/>
      <c r="CS861" s="767"/>
      <c r="CT861" s="767"/>
      <c r="CU861" s="767"/>
      <c r="CV861" s="767"/>
      <c r="CW861" s="767"/>
      <c r="CX861" s="767"/>
      <c r="CY861" s="767"/>
      <c r="CZ861" s="767"/>
      <c r="DA861" s="767"/>
      <c r="DB861" s="767"/>
      <c r="DC861" s="767"/>
      <c r="DD861" s="767"/>
      <c r="DE861" s="767"/>
      <c r="DF861" s="767"/>
      <c r="DG861" s="767"/>
      <c r="DH861" s="767"/>
      <c r="DI861" s="767"/>
      <c r="DJ861" s="767"/>
      <c r="DK861" s="767"/>
      <c r="DL861" s="767"/>
      <c r="DM861" s="767"/>
      <c r="DN861" s="767"/>
      <c r="DO861" s="767"/>
      <c r="DP861" s="767"/>
      <c r="DQ861" s="767"/>
      <c r="DR861" s="767"/>
      <c r="DS861" s="767"/>
      <c r="DT861" s="767"/>
      <c r="DU861" s="767"/>
      <c r="DV861" s="767"/>
      <c r="DW861" s="767"/>
      <c r="DX861" s="767"/>
      <c r="DY861" s="767"/>
      <c r="DZ861" s="767"/>
      <c r="EA861" s="767"/>
      <c r="EB861" s="767"/>
      <c r="EC861" s="767"/>
      <c r="ED861" s="767"/>
      <c r="EE861" s="767"/>
      <c r="EF861" s="767"/>
      <c r="EG861" s="767"/>
      <c r="EH861" s="767"/>
      <c r="EI861" s="767"/>
      <c r="EJ861" s="767"/>
      <c r="EK861" s="767"/>
      <c r="EL861" s="767"/>
      <c r="EM861" s="767"/>
      <c r="EN861" s="767"/>
      <c r="EO861" s="767"/>
      <c r="EP861" s="767"/>
      <c r="EQ861" s="767"/>
      <c r="ER861" s="767"/>
      <c r="ES861" s="767"/>
      <c r="ET861" s="767"/>
      <c r="EU861" s="767"/>
      <c r="EV861" s="767"/>
      <c r="EW861" s="767"/>
      <c r="EX861" s="767"/>
      <c r="EY861" s="767"/>
      <c r="EZ861" s="767"/>
      <c r="FA861" s="767"/>
      <c r="FB861" s="767"/>
      <c r="FC861" s="767"/>
      <c r="FD861" s="767"/>
      <c r="FE861" s="767"/>
      <c r="FF861" s="767"/>
      <c r="FG861" s="767"/>
      <c r="FH861" s="767"/>
      <c r="FI861" s="767"/>
      <c r="FJ861" s="767"/>
      <c r="FK861" s="767"/>
      <c r="FL861" s="767"/>
      <c r="FM861" s="767"/>
      <c r="FN861" s="767"/>
      <c r="FO861" s="767"/>
      <c r="FP861" s="767"/>
      <c r="FQ861" s="767"/>
      <c r="FR861" s="767"/>
      <c r="FS861" s="767"/>
      <c r="FT861" s="767"/>
      <c r="FU861" s="767"/>
      <c r="FV861" s="767"/>
      <c r="FW861" s="767"/>
      <c r="FX861" s="767"/>
      <c r="FY861" s="767"/>
      <c r="FZ861" s="767"/>
      <c r="GA861" s="767"/>
      <c r="GB861" s="767"/>
      <c r="GC861" s="767"/>
      <c r="GD861" s="767"/>
      <c r="GE861" s="767"/>
      <c r="GF861" s="767"/>
      <c r="GG861" s="767"/>
      <c r="GH861" s="767"/>
      <c r="GI861" s="767"/>
      <c r="GJ861" s="767"/>
      <c r="GK861" s="767"/>
      <c r="GL861" s="767"/>
      <c r="GM861" s="767"/>
      <c r="GN861" s="767"/>
      <c r="GO861" s="767"/>
      <c r="GP861" s="767"/>
      <c r="GQ861" s="767"/>
      <c r="GR861" s="767"/>
      <c r="GS861" s="767"/>
      <c r="GT861" s="767"/>
      <c r="GU861" s="767"/>
      <c r="GV861" s="767"/>
      <c r="GW861" s="767"/>
      <c r="GX861" s="767"/>
      <c r="GY861" s="767"/>
      <c r="GZ861" s="767"/>
      <c r="HA861" s="767"/>
      <c r="HB861" s="767"/>
      <c r="HC861" s="767"/>
    </row>
    <row r="862" spans="1:211" s="864" customFormat="1" ht="13.9" customHeight="1">
      <c r="A862" s="307"/>
      <c r="B862" s="351"/>
      <c r="C862" s="971" t="str">
        <f>IF('1C TSspéc3'!L$17&lt;&gt;0,'1C TSspéc3'!$B$12,"")</f>
        <v/>
      </c>
      <c r="D862" s="972"/>
      <c r="E862" s="973"/>
      <c r="F862" s="93">
        <f>IF(AND($C862='1C TSspéc3'!$B$12,'1C TSspéc3'!$B$16="spécifiques",'1C TSspéc3'!$L$17&lt;&gt;""),'1C TSspéc3'!$L$21,"")</f>
        <v>0</v>
      </c>
      <c r="G862" s="863"/>
      <c r="H862" s="745">
        <v>0.21</v>
      </c>
      <c r="I862" s="747">
        <v>1</v>
      </c>
      <c r="J862" s="312"/>
      <c r="K862" s="680">
        <f t="shared" si="269"/>
        <v>0</v>
      </c>
      <c r="L862" s="556">
        <f>IF(OR('1C TSspéc3'!$B$12="",'1C TSspéc3'!L$30=0),0,IF(AND('1C TSspéc3'!$B$12&lt;&gt;"",$K$2="Pôle",'1C TSspéc3'!$C$12="OUI"),(('1C TSspéc3'!L$22+'1C TSspéc3'!L$23+'1C TSspéc3'!L$24+'1C TSspéc3'!L$25+'1C TSspéc3'!L$29)/'1C TSspéc3'!L$17),IF(AND('1C TSspéc3'!$B$12&lt;&gt;"",$K$2="Pôle",'1C TSspéc3'!$C$12="NON"),(('1C TSspéc3'!L$22+'1C TSspéc3'!L$23+'1C TSspéc3'!L$24+'1C TSspéc3'!L$25+'1C TSspéc3'!L$29)/'1C TSspéc3'!L$30),IF(AND('1C TSspéc3'!$B$12&lt;&gt;"",$K$2&lt;&gt;"Pôle",'1C TSspéc3'!$C$12="OUI"),(('1C TSspéc3'!L$22+'1C TSspéc3'!L$23+'1C TSspéc3'!L$24+'1C TSspéc3'!L$25+'1C TSspéc3'!L$26+'1C TSspéc3'!L$27+'1C TSspéc3'!L$28+'1C TSspéc3'!L$29)/'1C TSspéc3'!L$17),IF(AND('1C TSspéc3'!$B$12&lt;&gt;"",$K$2&lt;&gt;"Pôle",'1C TSspéc3'!$C$12="NON"),(('1C TSspéc3'!L$22+'1C TSspéc3'!L$23+'1C TSspéc3'!L$24+'1C TSspéc3'!L$25+'1C TSspéc3'!L$26+'1C TSspéc3'!L$27+'1C TSspéc3'!L$28+'1C TSspéc3'!L$29)/'1C TSspéc3'!L$30))))))</f>
        <v>0</v>
      </c>
      <c r="M862" s="556">
        <f>IF(OR('1C TSspéc3'!$B$12="",'1C TSspéc3'!L$30=0),0,IF(AND('1C TSspéc3'!$B$12&lt;&gt;"",$K$2="Pôle",'1C TSspéc3'!$C$12="OUI"),(('1C TSspéc3'!L$26+'1C TSspéc3'!L$27+'1C TSspéc3'!L$28)/'1C TSspéc3'!L$17),IF(AND('1C TSspéc3'!$B$12&lt;&gt;"",$K$2="Pôle",'1C TSspéc3'!$C$12="NON"),(('1C TSspéc3'!L$26+'1C TSspéc3'!L$27+'1C TSspéc3'!L$28)/'1C TSspéc3'!L$30),IF(AND('1C TSspéc3'!$B$12&lt;&gt;"",$K$2&lt;&gt;"Pôle"),0))))</f>
        <v>0</v>
      </c>
      <c r="N862" s="557">
        <f>IF(AND('1C TSspéc3'!$B$12&lt;&gt;0,'1C TSspéc3'!$L$30&lt;&gt;0),L862+M862,0)</f>
        <v>0</v>
      </c>
      <c r="O862" s="542" t="str">
        <f>IF(AND('1C TSspéc3'!$L$17&lt;&gt;0,'1C TSspéc3'!$C$12="OUI"),'1C TSspéc3'!$L$35/'1C TSspéc3'!$L$17,"")</f>
        <v/>
      </c>
      <c r="P862" s="543" t="str">
        <f>IF(AND('1C TSspéc3'!$L$17&lt;&gt;0,'1C TSspéc3'!$C$12="OUI"),'1C TSspéc3'!$L$36/'1C TSspéc3'!$L$17,"")</f>
        <v/>
      </c>
      <c r="Q862" s="543" t="str">
        <f>IF(AND('1C TSspéc3'!$L$17&lt;&gt;0,'1C TSspéc3'!$C$12="OUI"),'1C TSspéc3'!$L$37/'1C TSspéc3'!$L$17,"")</f>
        <v/>
      </c>
      <c r="R862" s="543" t="str">
        <f>IF(AND('1C TSspéc3'!$L$17&lt;&gt;0,'1C TSspéc3'!$C$12="OUI"),'1C TSspéc3'!$L$38/'1C TSspéc3'!$L$17,"")</f>
        <v/>
      </c>
      <c r="S862" s="543" t="str">
        <f>IF(AND('1C TSspéc3'!$L$17&lt;&gt;0,'1C TSspéc3'!$C$12="OUI"),'1C TSspéc3'!$L$39/'1C TSspéc3'!$L$17,"")</f>
        <v/>
      </c>
      <c r="T862" s="543" t="str">
        <f>IF(AND('1C TSspéc3'!$L$17&lt;&gt;0,'1C TSspéc3'!$C$12="OUI"),'1C TSspéc3'!$L$40/'1C TSspéc3'!$L$17,"")</f>
        <v/>
      </c>
      <c r="U862" s="543" t="str">
        <f>IF(AND('1C TSspéc3'!$L$17&lt;&gt;0,'1C TSspéc3'!$C$12="OUI"),'1C TSspéc3'!$L$41/'1C TSspéc3'!$L$17,"")</f>
        <v/>
      </c>
      <c r="V862" s="543" t="str">
        <f>IF(AND('1C TSspéc3'!$L$17&lt;&gt;0,'1C TSspéc3'!$C$12="OUI"),'1C TSspéc3'!$L$42/'1C TSspéc3'!$L$17,"")</f>
        <v/>
      </c>
      <c r="W862" s="543" t="str">
        <f>IF(AND('1C TSspéc3'!$L$17&lt;&gt;0,'1C TSspéc3'!$C$12="OUI"),'1C TSspéc3'!$L$43/'1C TSspéc3'!$L$17,"")</f>
        <v/>
      </c>
      <c r="X862" s="543" t="str">
        <f>IF(AND('1C TSspéc3'!$L$17&lt;&gt;0,'1C TSspéc3'!$C$12="OUI"),'1C TSspéc3'!$L$44/'1C TSspéc3'!$L$17,"")</f>
        <v/>
      </c>
      <c r="Y862" s="543" t="str">
        <f>IF(AND('1C TSspéc3'!$L$17&lt;&gt;0,'1C TSspéc3'!$C$12="OUI"),'1C TSspéc3'!$L$45/'1C TSspéc3'!$L$17,"")</f>
        <v/>
      </c>
      <c r="Z862" s="543" t="str">
        <f>IF(AND('1C TSspéc3'!$L$17&lt;&gt;0,'1C TSspéc3'!$C$12="OUI"),'1C TSspéc3'!$L$46/'1C TSspéc3'!$L$17,"")</f>
        <v/>
      </c>
      <c r="AA862" s="543" t="str">
        <f>IF(AND('1C TSspéc3'!$L$17&lt;&gt;0,'1C TSspéc3'!$C$12="OUI"),'1C TSspéc3'!$L$47/'1C TSspéc3'!$L$17,"")</f>
        <v/>
      </c>
      <c r="AB862" s="543" t="str">
        <f>IF(AND('1C TSspéc3'!$L$17&lt;&gt;0,'1C TSspéc3'!$C$12="OUI"),'1C TSspéc3'!$L$48/'1C TSspéc3'!$L$17,"")</f>
        <v/>
      </c>
      <c r="AC862" s="543" t="str">
        <f>IF(AND('1C TSspéc3'!$L$17&lt;&gt;0,'1C TSspéc3'!$C$12="OUI"),'1C TSspéc3'!$L$49/'1C TSspéc3'!$L$17,"")</f>
        <v/>
      </c>
      <c r="AD862" s="543" t="str">
        <f>IF(AND('1C TSspéc3'!$L$17&lt;&gt;0,'1C TSspéc3'!$C$12="OUI"),'1C TSspéc3'!$L$50/'1C TSspéc3'!$L$17,"")</f>
        <v/>
      </c>
      <c r="AE862" s="543" t="str">
        <f>IF(AND('1C TSspéc3'!$L$17&lt;&gt;0,'1C TSspéc3'!$C$12="OUI"),'1C TSspéc3'!$L$51/'1C TSspéc3'!$L$17,"")</f>
        <v/>
      </c>
      <c r="AF862" s="543" t="str">
        <f>IF(AND('1C TSspéc3'!$L$17&lt;&gt;0,'1C TSspéc3'!$C$12="OUI"),'1C TSspéc3'!$L$52/'1C TSspéc3'!$L$17,"")</f>
        <v/>
      </c>
      <c r="AG862" s="543" t="str">
        <f>IF(AND('1C TSspéc3'!$L$17&lt;&gt;0,'1C TSspéc3'!$C$12="OUI"),'1C TSspéc3'!$L$53/'1C TSspéc3'!$L$17,"")</f>
        <v/>
      </c>
      <c r="AH862" s="543" t="str">
        <f>IF(AND('1C TSspéc3'!$L$17&lt;&gt;0,'1C TSspéc3'!$C$12="OUI"),'1C TSspéc3'!$L$54/'1C TSspéc3'!$L$17,"")</f>
        <v/>
      </c>
      <c r="AI862" s="543" t="str">
        <f>IF(AND('1C TSspéc3'!$L$17&lt;&gt;0,'1C TSspéc3'!$C$12="OUI"),'1C TSspéc3'!$L$55/'1C TSspéc3'!$L$17,"")</f>
        <v/>
      </c>
      <c r="AJ862" s="543" t="str">
        <f>IF(AND('1C TSspéc3'!$L$17&lt;&gt;0,'1C TSspéc3'!$C$12="OUI"),'1C TSspéc3'!$L$56/'1C TSspéc3'!$L$17,"")</f>
        <v/>
      </c>
      <c r="AK862" s="543" t="str">
        <f>IF(AND('1C TSspéc3'!$L$17&lt;&gt;0,'1C TSspéc3'!$C$12="OUI"),'1C TSspéc3'!$L$57/'1C TSspéc3'!$L$17,"")</f>
        <v/>
      </c>
      <c r="AL862" s="72">
        <f>IF(AND('1C TSspéc3'!$L$17&lt;&gt;0,'1C TSspéc3'!$C$12="OUI"),N862+AK862,N862)</f>
        <v>0</v>
      </c>
      <c r="AM862" s="417">
        <f t="shared" si="270"/>
        <v>0</v>
      </c>
      <c r="AN862" s="417">
        <f t="shared" si="271"/>
        <v>0</v>
      </c>
      <c r="AO862" s="418" t="str">
        <f>IF(AND('1C TSspéc3'!$L$17&lt;&gt;0,'1C TSspéc3'!$L$30&lt;&gt;0),AM862+AN862,"")</f>
        <v/>
      </c>
      <c r="AP862" s="573" t="str">
        <f>IF(AND('1C TSspéc3'!$L$17&lt;&gt;0,'1C TSspéc3'!$L$30&lt;&gt;0),AM862-AR862,"")</f>
        <v/>
      </c>
      <c r="AQ862" s="583">
        <f t="shared" si="272"/>
        <v>0</v>
      </c>
      <c r="AR862" s="596"/>
      <c r="AS862" s="102"/>
      <c r="AT862" s="27" t="str">
        <f>IF(('1C TSspéc3'!L$17*FICHE!$C$14&lt;J862),"Forfait limité à "&amp;FICHE!$C$14&amp;"€/jour","")</f>
        <v/>
      </c>
      <c r="AU862" s="592"/>
      <c r="AV862" s="824"/>
      <c r="AW862" s="824"/>
      <c r="AX862" s="824"/>
      <c r="AY862" s="824"/>
      <c r="AZ862" s="824"/>
      <c r="BA862" s="767"/>
      <c r="BB862" s="767"/>
      <c r="BC862" s="767"/>
      <c r="BD862" s="767"/>
      <c r="BE862" s="767"/>
      <c r="BF862" s="767"/>
      <c r="BG862" s="767"/>
      <c r="BH862" s="767"/>
      <c r="BI862" s="767"/>
      <c r="BJ862" s="767"/>
      <c r="BK862" s="767"/>
      <c r="BL862" s="767"/>
      <c r="BM862" s="767"/>
      <c r="BN862" s="767"/>
      <c r="BO862" s="767"/>
      <c r="BP862" s="767"/>
      <c r="BQ862" s="767"/>
      <c r="BR862" s="767"/>
      <c r="BS862" s="767"/>
      <c r="BT862" s="767"/>
      <c r="BU862" s="767"/>
      <c r="BV862" s="767"/>
      <c r="BW862" s="767"/>
      <c r="BX862" s="767"/>
      <c r="BY862" s="767"/>
      <c r="BZ862" s="767"/>
      <c r="CA862" s="767"/>
      <c r="CB862" s="767"/>
      <c r="CC862" s="767"/>
      <c r="CD862" s="767"/>
      <c r="CE862" s="767"/>
      <c r="CF862" s="767"/>
      <c r="CG862" s="767"/>
      <c r="CH862" s="767"/>
      <c r="CI862" s="767"/>
      <c r="CJ862" s="767"/>
      <c r="CK862" s="767"/>
      <c r="CL862" s="767"/>
      <c r="CM862" s="767"/>
      <c r="CN862" s="767"/>
      <c r="CO862" s="767"/>
      <c r="CP862" s="767"/>
      <c r="CQ862" s="767"/>
      <c r="CR862" s="767"/>
      <c r="CS862" s="767"/>
      <c r="CT862" s="767"/>
      <c r="CU862" s="767"/>
      <c r="CV862" s="767"/>
      <c r="CW862" s="767"/>
      <c r="CX862" s="767"/>
      <c r="CY862" s="767"/>
      <c r="CZ862" s="767"/>
      <c r="DA862" s="767"/>
      <c r="DB862" s="767"/>
      <c r="DC862" s="767"/>
      <c r="DD862" s="767"/>
      <c r="DE862" s="767"/>
      <c r="DF862" s="767"/>
      <c r="DG862" s="767"/>
      <c r="DH862" s="767"/>
      <c r="DI862" s="767"/>
      <c r="DJ862" s="767"/>
      <c r="DK862" s="767"/>
      <c r="DL862" s="767"/>
      <c r="DM862" s="767"/>
      <c r="DN862" s="767"/>
      <c r="DO862" s="767"/>
      <c r="DP862" s="767"/>
      <c r="DQ862" s="767"/>
      <c r="DR862" s="767"/>
      <c r="DS862" s="767"/>
      <c r="DT862" s="767"/>
      <c r="DU862" s="767"/>
      <c r="DV862" s="767"/>
      <c r="DW862" s="767"/>
      <c r="DX862" s="767"/>
      <c r="DY862" s="767"/>
      <c r="DZ862" s="767"/>
      <c r="EA862" s="767"/>
      <c r="EB862" s="767"/>
      <c r="EC862" s="767"/>
      <c r="ED862" s="767"/>
      <c r="EE862" s="767"/>
      <c r="EF862" s="767"/>
      <c r="EG862" s="767"/>
      <c r="EH862" s="767"/>
      <c r="EI862" s="767"/>
      <c r="EJ862" s="767"/>
      <c r="EK862" s="767"/>
      <c r="EL862" s="767"/>
      <c r="EM862" s="767"/>
      <c r="EN862" s="767"/>
      <c r="EO862" s="767"/>
      <c r="EP862" s="767"/>
      <c r="EQ862" s="767"/>
      <c r="ER862" s="767"/>
      <c r="ES862" s="767"/>
      <c r="ET862" s="767"/>
      <c r="EU862" s="767"/>
      <c r="EV862" s="767"/>
      <c r="EW862" s="767"/>
      <c r="EX862" s="767"/>
      <c r="EY862" s="767"/>
      <c r="EZ862" s="767"/>
      <c r="FA862" s="767"/>
      <c r="FB862" s="767"/>
      <c r="FC862" s="767"/>
      <c r="FD862" s="767"/>
      <c r="FE862" s="767"/>
      <c r="FF862" s="767"/>
      <c r="FG862" s="767"/>
      <c r="FH862" s="767"/>
      <c r="FI862" s="767"/>
      <c r="FJ862" s="767"/>
      <c r="FK862" s="767"/>
      <c r="FL862" s="767"/>
      <c r="FM862" s="767"/>
      <c r="FN862" s="767"/>
      <c r="FO862" s="767"/>
      <c r="FP862" s="767"/>
      <c r="FQ862" s="767"/>
      <c r="FR862" s="767"/>
      <c r="FS862" s="767"/>
      <c r="FT862" s="767"/>
      <c r="FU862" s="767"/>
      <c r="FV862" s="767"/>
      <c r="FW862" s="767"/>
      <c r="FX862" s="767"/>
      <c r="FY862" s="767"/>
      <c r="FZ862" s="767"/>
      <c r="GA862" s="767"/>
      <c r="GB862" s="767"/>
      <c r="GC862" s="767"/>
      <c r="GD862" s="767"/>
      <c r="GE862" s="767"/>
      <c r="GF862" s="767"/>
      <c r="GG862" s="767"/>
      <c r="GH862" s="767"/>
      <c r="GI862" s="767"/>
      <c r="GJ862" s="767"/>
      <c r="GK862" s="767"/>
      <c r="GL862" s="767"/>
      <c r="GM862" s="767"/>
      <c r="GN862" s="767"/>
      <c r="GO862" s="767"/>
      <c r="GP862" s="767"/>
      <c r="GQ862" s="767"/>
      <c r="GR862" s="767"/>
      <c r="GS862" s="767"/>
      <c r="GT862" s="767"/>
      <c r="GU862" s="767"/>
      <c r="GV862" s="767"/>
      <c r="GW862" s="767"/>
      <c r="GX862" s="767"/>
      <c r="GY862" s="767"/>
      <c r="GZ862" s="767"/>
      <c r="HA862" s="767"/>
      <c r="HB862" s="767"/>
      <c r="HC862" s="767"/>
    </row>
    <row r="863" spans="1:211" s="864" customFormat="1" ht="13.9" customHeight="1">
      <c r="A863" s="307"/>
      <c r="B863" s="351"/>
      <c r="C863" s="971" t="str">
        <f>IF('1C TSspéc3'!M$17&lt;&gt;0,'1C TSspéc3'!$B$12,"")</f>
        <v/>
      </c>
      <c r="D863" s="972"/>
      <c r="E863" s="973"/>
      <c r="F863" s="93">
        <f>IF(AND($C863='1C TSspéc3'!$B$12,'1C TSspéc3'!$B$16="spécifiques",'1C TSspéc3'!$M$17&lt;&gt;""),'1C TSspéc3'!$M$21,"")</f>
        <v>0</v>
      </c>
      <c r="G863" s="863"/>
      <c r="H863" s="745">
        <v>0.21</v>
      </c>
      <c r="I863" s="747">
        <v>1</v>
      </c>
      <c r="J863" s="312"/>
      <c r="K863" s="680">
        <f t="shared" si="269"/>
        <v>0</v>
      </c>
      <c r="L863" s="556">
        <f>IF(OR('1C TSspéc3'!$B$12="",'1C TSspéc3'!M$30=0),0,IF(AND('1C TSspéc3'!$B$12&lt;&gt;"",$K$2="Pôle",'1C TSspéc3'!$C$12="OUI"),(('1C TSspéc3'!M$22+'1C TSspéc3'!M$23+'1C TSspéc3'!M$24+'1C TSspéc3'!M$25+'1C TSspéc3'!M$29)/'1C TSspéc3'!M$17),IF(AND('1C TSspéc3'!$B$12&lt;&gt;"",$K$2="Pôle",'1C TSspéc3'!$C$12="NON"),(('1C TSspéc3'!M$22+'1C TSspéc3'!M$23+'1C TSspéc3'!M$24+'1C TSspéc3'!M$25+'1C TSspéc3'!M$29)/'1C TSspéc3'!M$30),IF(AND('1C TSspéc3'!$B$12&lt;&gt;"",$K$2&lt;&gt;"Pôle",'1C TSspéc3'!$C$12="OUI"),(('1C TSspéc3'!M$22+'1C TSspéc3'!M$23+'1C TSspéc3'!M$24+'1C TSspéc3'!M$25+'1C TSspéc3'!M$26+'1C TSspéc3'!M$27+'1C TSspéc3'!M$28+'1C TSspéc3'!M$29)/'1C TSspéc3'!M$17),IF(AND('1C TSspéc3'!$B$12&lt;&gt;"",$K$2&lt;&gt;"Pôle",'1C TSspéc3'!$C$12="NON"),(('1C TSspéc3'!M$22+'1C TSspéc3'!M$23+'1C TSspéc3'!M$24+'1C TSspéc3'!M$25+'1C TSspéc3'!M$26+'1C TSspéc3'!M$27+'1C TSspéc3'!M$28+'1C TSspéc3'!M$29)/'1C TSspéc3'!M$30))))))</f>
        <v>0</v>
      </c>
      <c r="M863" s="556">
        <f>IF(OR('1C TSspéc3'!$B$12="",'1C TSspéc3'!M$30=0),0,IF(AND('1C TSspéc3'!$B$12&lt;&gt;"",$K$2="Pôle",'1C TSspéc3'!$C$12="OUI"),(('1C TSspéc3'!M$26+'1C TSspéc3'!M$27+'1C TSspéc3'!M$28)/'1C TSspéc3'!M$17),IF(AND('1C TSspéc3'!$B$12&lt;&gt;"",$K$2="Pôle",'1C TSspéc3'!$C$12="NON"),(('1C TSspéc3'!M$26+'1C TSspéc3'!M$27+'1C TSspéc3'!M$28)/'1C TSspéc3'!M$30),IF(AND('1C TSspéc3'!$B$12&lt;&gt;"",$K$2&lt;&gt;"Pôle"),0))))</f>
        <v>0</v>
      </c>
      <c r="N863" s="557">
        <f>IF(AND('1C TSspéc3'!$B$12&lt;&gt;0,'1C TSspéc3'!$M$30&lt;&gt;0),L863+M863,0)</f>
        <v>0</v>
      </c>
      <c r="O863" s="542" t="str">
        <f>IF(AND('1C TSspéc3'!$M$17&lt;&gt;0,'1C TSspéc3'!$C$12="OUI"),'1C TSspéc3'!$M$35/'1C TSspéc3'!$M$17,"")</f>
        <v/>
      </c>
      <c r="P863" s="543" t="str">
        <f>IF(AND('1C TSspéc3'!$M$17&lt;&gt;0,'1C TSspéc3'!$C$12="OUI"),'1C TSspéc3'!$M$36/'1C TSspéc3'!$M$17,"")</f>
        <v/>
      </c>
      <c r="Q863" s="543" t="str">
        <f>IF(AND('1C TSspéc3'!$M$17&lt;&gt;0,'1C TSspéc3'!$C$12="OUI"),'1C TSspéc3'!$M$37/'1C TSspéc3'!$M$17,"")</f>
        <v/>
      </c>
      <c r="R863" s="543" t="str">
        <f>IF(AND('1C TSspéc3'!$M$17&lt;&gt;0,'1C TSspéc3'!$C$12="OUI"),'1C TSspéc3'!$M$38/'1C TSspéc3'!$M$17,"")</f>
        <v/>
      </c>
      <c r="S863" s="543" t="str">
        <f>IF(AND('1C TSspéc3'!$M$17&lt;&gt;0,'1C TSspéc3'!$C$12="OUI"),'1C TSspéc3'!$M$39/'1C TSspéc3'!$M$17,"")</f>
        <v/>
      </c>
      <c r="T863" s="543" t="str">
        <f>IF(AND('1C TSspéc3'!$M$17&lt;&gt;0,'1C TSspéc3'!$C$12="OUI"),'1C TSspéc3'!$M$40/'1C TSspéc3'!$M$17,"")</f>
        <v/>
      </c>
      <c r="U863" s="543" t="str">
        <f>IF(AND('1C TSspéc3'!$M$17&lt;&gt;0,'1C TSspéc3'!$C$12="OUI"),'1C TSspéc3'!$M$41/'1C TSspéc3'!$M$17,"")</f>
        <v/>
      </c>
      <c r="V863" s="543" t="str">
        <f>IF(AND('1C TSspéc3'!$M$17&lt;&gt;0,'1C TSspéc3'!$C$12="OUI"),'1C TSspéc3'!$M$42/'1C TSspéc3'!$M$17,"")</f>
        <v/>
      </c>
      <c r="W863" s="543" t="str">
        <f>IF(AND('1C TSspéc3'!$M$17&lt;&gt;0,'1C TSspéc3'!$C$12="OUI"),'1C TSspéc3'!$M$43/'1C TSspéc3'!$M$17,"")</f>
        <v/>
      </c>
      <c r="X863" s="543" t="str">
        <f>IF(AND('1C TSspéc3'!$M$17&lt;&gt;0,'1C TSspéc3'!$C$12="OUI"),'1C TSspéc3'!$M$44/'1C TSspéc3'!$M$17,"")</f>
        <v/>
      </c>
      <c r="Y863" s="543" t="str">
        <f>IF(AND('1C TSspéc3'!$M$17&lt;&gt;0,'1C TSspéc3'!$C$12="OUI"),'1C TSspéc3'!$M$45/'1C TSspéc3'!$M$17,"")</f>
        <v/>
      </c>
      <c r="Z863" s="543" t="str">
        <f>IF(AND('1C TSspéc3'!$M$17&lt;&gt;0,'1C TSspéc3'!$C$12="OUI"),'1C TSspéc3'!$M$46/'1C TSspéc3'!$M$17,"")</f>
        <v/>
      </c>
      <c r="AA863" s="543" t="str">
        <f>IF(AND('1C TSspéc3'!$M$17&lt;&gt;0,'1C TSspéc3'!$C$12="OUI"),'1C TSspéc3'!$M$47/'1C TSspéc3'!$M$17,"")</f>
        <v/>
      </c>
      <c r="AB863" s="543" t="str">
        <f>IF(AND('1C TSspéc3'!$M$17&lt;&gt;0,'1C TSspéc3'!$C$12="OUI"),'1C TSspéc3'!$M$48/'1C TSspéc3'!$M$17,"")</f>
        <v/>
      </c>
      <c r="AC863" s="543" t="str">
        <f>IF(AND('1C TSspéc3'!$M$17&lt;&gt;0,'1C TSspéc3'!$C$12="OUI"),'1C TSspéc3'!$M$49/'1C TSspéc3'!$M$17,"")</f>
        <v/>
      </c>
      <c r="AD863" s="543" t="str">
        <f>IF(AND('1C TSspéc3'!$M$17&lt;&gt;0,'1C TSspéc3'!$C$12="OUI"),'1C TSspéc3'!$M$50/'1C TSspéc3'!$M$17,"")</f>
        <v/>
      </c>
      <c r="AE863" s="543" t="str">
        <f>IF(AND('1C TSspéc3'!$M$17&lt;&gt;0,'1C TSspéc3'!$C$12="OUI"),'1C TSspéc3'!$M$51/'1C TSspéc3'!$M$17,"")</f>
        <v/>
      </c>
      <c r="AF863" s="543" t="str">
        <f>IF(AND('1C TSspéc3'!$M$17&lt;&gt;0,'1C TSspéc3'!$C$12="OUI"),'1C TSspéc3'!$M$52/'1C TSspéc3'!$M$17,"")</f>
        <v/>
      </c>
      <c r="AG863" s="543" t="str">
        <f>IF(AND('1C TSspéc3'!$M$17&lt;&gt;0,'1C TSspéc3'!$C$12="OUI"),'1C TSspéc3'!$M$53/'1C TSspéc3'!$M$17,"")</f>
        <v/>
      </c>
      <c r="AH863" s="543" t="str">
        <f>IF(AND('1C TSspéc3'!$M$17&lt;&gt;0,'1C TSspéc3'!$C$12="OUI"),'1C TSspéc3'!$M$54/'1C TSspéc3'!$M$17,"")</f>
        <v/>
      </c>
      <c r="AI863" s="543" t="str">
        <f>IF(AND('1C TSspéc3'!$M$17&lt;&gt;0,'1C TSspéc3'!$C$12="OUI"),'1C TSspéc3'!$M$55/'1C TSspéc3'!$M$17,"")</f>
        <v/>
      </c>
      <c r="AJ863" s="543" t="str">
        <f>IF(AND('1C TSspéc3'!$M$17&lt;&gt;0,'1C TSspéc3'!$C$12="OUI"),'1C TSspéc3'!$M$56/'1C TSspéc3'!$M$17,"")</f>
        <v/>
      </c>
      <c r="AK863" s="543" t="str">
        <f>IF(AND('1C TSspéc3'!$M$17&lt;&gt;0,'1C TSspéc3'!$C$12="OUI"),'1C TSspéc3'!$M$57/'1C TSspéc3'!$M$17,"")</f>
        <v/>
      </c>
      <c r="AL863" s="72">
        <f>IF(AND('1C TSspéc3'!$M$17&lt;&gt;0,'1C TSspéc3'!$C$12="OUI"),N863+AK863,N863)</f>
        <v>0</v>
      </c>
      <c r="AM863" s="417">
        <f t="shared" si="270"/>
        <v>0</v>
      </c>
      <c r="AN863" s="417">
        <f t="shared" si="271"/>
        <v>0</v>
      </c>
      <c r="AO863" s="418" t="str">
        <f>IF(AND('1C TSspéc3'!$M$17&lt;&gt;0,'1C TSspéc3'!$M$30&lt;&gt;0),AM863+AN863,"")</f>
        <v/>
      </c>
      <c r="AP863" s="573" t="str">
        <f>IF(AND('1C TSspéc3'!$M$17&lt;&gt;0,'1C TSspéc3'!$M$30&lt;&gt;0),AM863-AR863,"")</f>
        <v/>
      </c>
      <c r="AQ863" s="583">
        <f t="shared" si="272"/>
        <v>0</v>
      </c>
      <c r="AR863" s="596"/>
      <c r="AS863" s="102"/>
      <c r="AT863" s="27" t="str">
        <f>IF(('1C TSspéc3'!M$17*FICHE!$C$14&lt;J863),"Forfait limité à "&amp;FICHE!$C$14&amp;"€/jour","")</f>
        <v/>
      </c>
      <c r="AU863" s="592"/>
      <c r="AV863" s="824"/>
      <c r="AW863" s="824"/>
      <c r="AX863" s="824"/>
      <c r="AY863" s="824"/>
      <c r="AZ863" s="824"/>
      <c r="BA863" s="767"/>
      <c r="BB863" s="767"/>
      <c r="BC863" s="767"/>
      <c r="BD863" s="767"/>
      <c r="BE863" s="767"/>
      <c r="BF863" s="767"/>
      <c r="BG863" s="767"/>
      <c r="BH863" s="767"/>
      <c r="BI863" s="767"/>
      <c r="BJ863" s="767"/>
      <c r="BK863" s="767"/>
      <c r="BL863" s="767"/>
      <c r="BM863" s="767"/>
      <c r="BN863" s="767"/>
      <c r="BO863" s="767"/>
      <c r="BP863" s="767"/>
      <c r="BQ863" s="767"/>
      <c r="BR863" s="767"/>
      <c r="BS863" s="767"/>
      <c r="BT863" s="767"/>
      <c r="BU863" s="767"/>
      <c r="BV863" s="767"/>
      <c r="BW863" s="767"/>
      <c r="BX863" s="767"/>
      <c r="BY863" s="767"/>
      <c r="BZ863" s="767"/>
      <c r="CA863" s="767"/>
      <c r="CB863" s="767"/>
      <c r="CC863" s="767"/>
      <c r="CD863" s="767"/>
      <c r="CE863" s="767"/>
      <c r="CF863" s="767"/>
      <c r="CG863" s="767"/>
      <c r="CH863" s="767"/>
      <c r="CI863" s="767"/>
      <c r="CJ863" s="767"/>
      <c r="CK863" s="767"/>
      <c r="CL863" s="767"/>
      <c r="CM863" s="767"/>
      <c r="CN863" s="767"/>
      <c r="CO863" s="767"/>
      <c r="CP863" s="767"/>
      <c r="CQ863" s="767"/>
      <c r="CR863" s="767"/>
      <c r="CS863" s="767"/>
      <c r="CT863" s="767"/>
      <c r="CU863" s="767"/>
      <c r="CV863" s="767"/>
      <c r="CW863" s="767"/>
      <c r="CX863" s="767"/>
      <c r="CY863" s="767"/>
      <c r="CZ863" s="767"/>
      <c r="DA863" s="767"/>
      <c r="DB863" s="767"/>
      <c r="DC863" s="767"/>
      <c r="DD863" s="767"/>
      <c r="DE863" s="767"/>
      <c r="DF863" s="767"/>
      <c r="DG863" s="767"/>
      <c r="DH863" s="767"/>
      <c r="DI863" s="767"/>
      <c r="DJ863" s="767"/>
      <c r="DK863" s="767"/>
      <c r="DL863" s="767"/>
      <c r="DM863" s="767"/>
      <c r="DN863" s="767"/>
      <c r="DO863" s="767"/>
      <c r="DP863" s="767"/>
      <c r="DQ863" s="767"/>
      <c r="DR863" s="767"/>
      <c r="DS863" s="767"/>
      <c r="DT863" s="767"/>
      <c r="DU863" s="767"/>
      <c r="DV863" s="767"/>
      <c r="DW863" s="767"/>
      <c r="DX863" s="767"/>
      <c r="DY863" s="767"/>
      <c r="DZ863" s="767"/>
      <c r="EA863" s="767"/>
      <c r="EB863" s="767"/>
      <c r="EC863" s="767"/>
      <c r="ED863" s="767"/>
      <c r="EE863" s="767"/>
      <c r="EF863" s="767"/>
      <c r="EG863" s="767"/>
      <c r="EH863" s="767"/>
      <c r="EI863" s="767"/>
      <c r="EJ863" s="767"/>
      <c r="EK863" s="767"/>
      <c r="EL863" s="767"/>
      <c r="EM863" s="767"/>
      <c r="EN863" s="767"/>
      <c r="EO863" s="767"/>
      <c r="EP863" s="767"/>
      <c r="EQ863" s="767"/>
      <c r="ER863" s="767"/>
      <c r="ES863" s="767"/>
      <c r="ET863" s="767"/>
      <c r="EU863" s="767"/>
      <c r="EV863" s="767"/>
      <c r="EW863" s="767"/>
      <c r="EX863" s="767"/>
      <c r="EY863" s="767"/>
      <c r="EZ863" s="767"/>
      <c r="FA863" s="767"/>
      <c r="FB863" s="767"/>
      <c r="FC863" s="767"/>
      <c r="FD863" s="767"/>
      <c r="FE863" s="767"/>
      <c r="FF863" s="767"/>
      <c r="FG863" s="767"/>
      <c r="FH863" s="767"/>
      <c r="FI863" s="767"/>
      <c r="FJ863" s="767"/>
      <c r="FK863" s="767"/>
      <c r="FL863" s="767"/>
      <c r="FM863" s="767"/>
      <c r="FN863" s="767"/>
      <c r="FO863" s="767"/>
      <c r="FP863" s="767"/>
      <c r="FQ863" s="767"/>
      <c r="FR863" s="767"/>
      <c r="FS863" s="767"/>
      <c r="FT863" s="767"/>
      <c r="FU863" s="767"/>
      <c r="FV863" s="767"/>
      <c r="FW863" s="767"/>
      <c r="FX863" s="767"/>
      <c r="FY863" s="767"/>
      <c r="FZ863" s="767"/>
      <c r="GA863" s="767"/>
      <c r="GB863" s="767"/>
      <c r="GC863" s="767"/>
      <c r="GD863" s="767"/>
      <c r="GE863" s="767"/>
      <c r="GF863" s="767"/>
      <c r="GG863" s="767"/>
      <c r="GH863" s="767"/>
      <c r="GI863" s="767"/>
      <c r="GJ863" s="767"/>
      <c r="GK863" s="767"/>
      <c r="GL863" s="767"/>
      <c r="GM863" s="767"/>
      <c r="GN863" s="767"/>
      <c r="GO863" s="767"/>
      <c r="GP863" s="767"/>
      <c r="GQ863" s="767"/>
      <c r="GR863" s="767"/>
      <c r="GS863" s="767"/>
      <c r="GT863" s="767"/>
      <c r="GU863" s="767"/>
      <c r="GV863" s="767"/>
      <c r="GW863" s="767"/>
      <c r="GX863" s="767"/>
      <c r="GY863" s="767"/>
      <c r="GZ863" s="767"/>
      <c r="HA863" s="767"/>
      <c r="HB863" s="767"/>
      <c r="HC863" s="767"/>
    </row>
    <row r="864" spans="1:211" s="864" customFormat="1" ht="13.9" customHeight="1">
      <c r="A864" s="307"/>
      <c r="B864" s="351"/>
      <c r="C864" s="971" t="str">
        <f>IF('1C TSspéc3'!N$17&lt;&gt;0,'1C TSspéc3'!$B$12,"")</f>
        <v/>
      </c>
      <c r="D864" s="972"/>
      <c r="E864" s="973"/>
      <c r="F864" s="93">
        <f>IF(AND($C864='1C TSspéc3'!$B$12,'1C TSspéc3'!$B$16="spécifiques",'1C TSspéc3'!$N$17&lt;&gt;""),'1C TSspéc3'!$N$21,"")</f>
        <v>0</v>
      </c>
      <c r="G864" s="842"/>
      <c r="H864" s="745">
        <v>0.21</v>
      </c>
      <c r="I864" s="747">
        <v>1</v>
      </c>
      <c r="J864" s="312"/>
      <c r="K864" s="680">
        <f t="shared" si="269"/>
        <v>0</v>
      </c>
      <c r="L864" s="556">
        <f>IF(OR('1C TSspéc3'!$B$12="",'1C TSspéc3'!N$30=0),0,IF(AND('1C TSspéc3'!$B$12&lt;&gt;"",$K$2="Pôle",'1C TSspéc3'!$C$12="OUI"),(('1C TSspéc3'!N$22+'1C TSspéc3'!N$23+'1C TSspéc3'!N$24+'1C TSspéc3'!N$25+'1C TSspéc3'!N$29)/'1C TSspéc3'!N$17),IF(AND('1C TSspéc3'!$B$12&lt;&gt;"",$K$2="Pôle",'1C TSspéc3'!$C$12="NON"),(('1C TSspéc3'!N$22+'1C TSspéc3'!N$23+'1C TSspéc3'!N$24+'1C TSspéc3'!N$25+'1C TSspéc3'!N$29)/'1C TSspéc3'!N$30),IF(AND('1C TSspéc3'!$B$12&lt;&gt;"",$K$2&lt;&gt;"Pôle",'1C TSspéc3'!$C$12="OUI"),(('1C TSspéc3'!N$22+'1C TSspéc3'!N$23+'1C TSspéc3'!N$24+'1C TSspéc3'!N$25+'1C TSspéc3'!N$26+'1C TSspéc3'!N$27+'1C TSspéc3'!N$28+'1C TSspéc3'!N$29)/'1C TSspéc3'!N$17),IF(AND('1C TSspéc3'!$B$12&lt;&gt;"",$K$2&lt;&gt;"Pôle",'1C TSspéc3'!$C$12="NON"),(('1C TSspéc3'!N$22+'1C TSspéc3'!N$23+'1C TSspéc3'!N$24+'1C TSspéc3'!N$25+'1C TSspéc3'!N$26+'1C TSspéc3'!N$27+'1C TSspéc3'!N$28+'1C TSspéc3'!N$29)/'1C TSspéc3'!N$30))))))</f>
        <v>0</v>
      </c>
      <c r="M864" s="556">
        <f>IF(OR('1C TSspéc3'!$B$12="",'1C TSspéc3'!N$30=0),0,IF(AND('1C TSspéc3'!$B$12&lt;&gt;"",$K$2="Pôle",'1C TSspéc3'!$C$12="OUI"),(('1C TSspéc3'!N$26+'1C TSspéc3'!N$27+'1C TSspéc3'!N$28)/'1C TSspéc3'!N$17),IF(AND('1C TSspéc3'!$B$12&lt;&gt;"",$K$2="Pôle",'1C TSspéc3'!$C$12="NON"),(('1C TSspéc3'!N$26+'1C TSspéc3'!N$27+'1C TSspéc3'!N$28)/'1C TSspéc3'!N$30),IF(AND('1C TSspéc3'!$B$12&lt;&gt;"",$K$2&lt;&gt;"Pôle"),0))))</f>
        <v>0</v>
      </c>
      <c r="N864" s="557">
        <f>IF(AND('1C TSspéc3'!$B$12&lt;&gt;0,'1C TSspéc3'!$N$30&lt;&gt;0),L864+M864,0)</f>
        <v>0</v>
      </c>
      <c r="O864" s="893" t="str">
        <f>IF(AND('1C TSspéc3'!$N$17&lt;&gt;0,'1C TSspéc3'!$C$12="OUI"),'1C TSspéc3'!$N$35/'1C TSspéc3'!$N$17,"")</f>
        <v/>
      </c>
      <c r="P864" s="543" t="str">
        <f>IF(AND('1C TSspéc3'!$N$17&lt;&gt;0,'1C TSspéc3'!$C$12="OUI"),'1C TSspéc3'!$N$36/'1C TSspéc3'!$N$17,"")</f>
        <v/>
      </c>
      <c r="Q864" s="543" t="str">
        <f>IF(AND('1C TSspéc3'!$N$17&lt;&gt;0,'1C TSspéc3'!$C$12="OUI"),'1C TSspéc3'!$N$37/'1C TSspéc3'!$N$17,"")</f>
        <v/>
      </c>
      <c r="R864" s="543" t="str">
        <f>IF(AND('1C TSspéc3'!$N$17&lt;&gt;0,'1C TSspéc3'!$C$12="OUI"),'1C TSspéc3'!$N$38/'1C TSspéc3'!$N$17,"")</f>
        <v/>
      </c>
      <c r="S864" s="543" t="str">
        <f>IF(AND('1C TSspéc3'!$N$17&lt;&gt;0,'1C TSspéc3'!$C$12="OUI"),'1C TSspéc3'!$N$39/'1C TSspéc3'!$N$17,"")</f>
        <v/>
      </c>
      <c r="T864" s="543" t="str">
        <f>IF(AND('1C TSspéc3'!$N$17&lt;&gt;0,'1C TSspéc3'!$C$12="OUI"),'1C TSspéc3'!$N$40/'1C TSspéc3'!$N$17,"")</f>
        <v/>
      </c>
      <c r="U864" s="543" t="str">
        <f>IF(AND('1C TSspéc3'!$N$17&lt;&gt;0,'1C TSspéc3'!$C$12="OUI"),'1C TSspéc3'!$N$41/'1C TSspéc3'!$N$17,"")</f>
        <v/>
      </c>
      <c r="V864" s="543" t="str">
        <f>IF(AND('1C TSspéc3'!$N$17&lt;&gt;0,'1C TSspéc3'!$C$12="OUI"),'1C TSspéc3'!$N$42/'1C TSspéc3'!$N$17,"")</f>
        <v/>
      </c>
      <c r="W864" s="543" t="str">
        <f>IF(AND('1C TSspéc3'!$N$17&lt;&gt;0,'1C TSspéc3'!$C$12="OUI"),'1C TSspéc3'!$N$43/'1C TSspéc3'!$N$17,"")</f>
        <v/>
      </c>
      <c r="X864" s="543" t="str">
        <f>IF(AND('1C TSspéc3'!$N$17&lt;&gt;0,'1C TSspéc3'!$C$12="OUI"),'1C TSspéc3'!$N$44/'1C TSspéc3'!$N$17,"")</f>
        <v/>
      </c>
      <c r="Y864" s="543" t="str">
        <f>IF(AND('1C TSspéc3'!$N$17&lt;&gt;0,'1C TSspéc3'!$C$12="OUI"),'1C TSspéc3'!$N$45/'1C TSspéc3'!$N$17,"")</f>
        <v/>
      </c>
      <c r="Z864" s="543" t="str">
        <f>IF(AND('1C TSspéc3'!$N$17&lt;&gt;0,'1C TSspéc3'!$C$12="OUI"),'1C TSspéc3'!$N$46/'1C TSspéc3'!$N$17,"")</f>
        <v/>
      </c>
      <c r="AA864" s="543" t="str">
        <f>IF(AND('1C TSspéc3'!$N$17&lt;&gt;0,'1C TSspéc3'!$C$12="OUI"),'1C TSspéc3'!$N$47/'1C TSspéc3'!$N$17,"")</f>
        <v/>
      </c>
      <c r="AB864" s="543" t="str">
        <f>IF(AND('1C TSspéc3'!$N$17&lt;&gt;0,'1C TSspéc3'!$C$12="OUI"),'1C TSspéc3'!$N$48/'1C TSspéc3'!$N$17,"")</f>
        <v/>
      </c>
      <c r="AC864" s="543" t="str">
        <f>IF(AND('1C TSspéc3'!$N$17&lt;&gt;0,'1C TSspéc3'!$C$12="OUI"),'1C TSspéc3'!$N$49/'1C TSspéc3'!$N$17,"")</f>
        <v/>
      </c>
      <c r="AD864" s="543" t="str">
        <f>IF(AND('1C TSspéc3'!$N$17&lt;&gt;0,'1C TSspéc3'!$C$12="OUI"),'1C TSspéc3'!$N$50/'1C TSspéc3'!$N$17,"")</f>
        <v/>
      </c>
      <c r="AE864" s="543" t="str">
        <f>IF(AND('1C TSspéc3'!$N$17&lt;&gt;0,'1C TSspéc3'!$C$12="OUI"),'1C TSspéc3'!$N$51/'1C TSspéc3'!$N$17,"")</f>
        <v/>
      </c>
      <c r="AF864" s="543" t="str">
        <f>IF(AND('1C TSspéc3'!$N$17&lt;&gt;0,'1C TSspéc3'!$C$12="OUI"),'1C TSspéc3'!$N$52/'1C TSspéc3'!$N$17,"")</f>
        <v/>
      </c>
      <c r="AG864" s="543" t="str">
        <f>IF(AND('1C TSspéc3'!$N$17&lt;&gt;0,'1C TSspéc3'!$C$12="OUI"),'1C TSspéc3'!$N$53/'1C TSspéc3'!$N$17,"")</f>
        <v/>
      </c>
      <c r="AH864" s="543" t="str">
        <f>IF(AND('1C TSspéc3'!$N$17&lt;&gt;0,'1C TSspéc3'!$C$12="OUI"),'1C TSspéc3'!$N$54/'1C TSspéc3'!$N$17,"")</f>
        <v/>
      </c>
      <c r="AI864" s="543" t="str">
        <f>IF(AND('1C TSspéc3'!$N$17&lt;&gt;0,'1C TSspéc3'!$C$12="OUI"),'1C TSspéc3'!$N$55/'1C TSspéc3'!$N$17,"")</f>
        <v/>
      </c>
      <c r="AJ864" s="543" t="str">
        <f>IF(AND('1C TSspéc3'!$N$17&lt;&gt;0,'1C TSspéc3'!$C$12="OUI"),'1C TSspéc3'!$N$56/'1C TSspéc3'!$N$17,"")</f>
        <v/>
      </c>
      <c r="AK864" s="543" t="str">
        <f>IF(AND('1C TSspéc3'!$N$17&lt;&gt;0,'1C TSspéc3'!$C$12="OUI"),'1C TSspéc3'!$N$57/'1C TSspéc3'!$N$17,"")</f>
        <v/>
      </c>
      <c r="AL864" s="72">
        <f>IF(AND('1C TSspéc3'!$N$17&lt;&gt;0,'1C TSspéc3'!$C$12="OUI"),N864+AK864,N864)</f>
        <v>0</v>
      </c>
      <c r="AM864" s="417">
        <f t="shared" si="270"/>
        <v>0</v>
      </c>
      <c r="AN864" s="417">
        <f t="shared" si="271"/>
        <v>0</v>
      </c>
      <c r="AO864" s="418" t="str">
        <f>IF(AND('1C TSspéc3'!$N$17&lt;&gt;0,'1C TSspéc3'!$N$30&lt;&gt;0),AM864+AN864,"")</f>
        <v/>
      </c>
      <c r="AP864" s="573" t="str">
        <f>IF(AND('1C TSspéc3'!$N$17&lt;&gt;0,'1C TSspéc3'!$N$30&lt;&gt;0),AM864-AR864,"")</f>
        <v/>
      </c>
      <c r="AQ864" s="583">
        <f t="shared" si="272"/>
        <v>0</v>
      </c>
      <c r="AR864" s="596"/>
      <c r="AS864" s="102"/>
      <c r="AT864" s="27" t="str">
        <f>IF(('1C TSspéc3'!N$17*FICHE!$C$14&lt;J864),"Forfait limité à "&amp;FICHE!$C$14&amp;"€/jour","")</f>
        <v/>
      </c>
      <c r="AU864" s="592"/>
      <c r="AV864" s="824"/>
      <c r="AW864" s="824"/>
      <c r="AX864" s="824"/>
      <c r="AY864" s="824"/>
      <c r="AZ864" s="824"/>
      <c r="BA864" s="767"/>
      <c r="BB864" s="767"/>
      <c r="BC864" s="767"/>
      <c r="BD864" s="767"/>
      <c r="BE864" s="767"/>
      <c r="BF864" s="767"/>
      <c r="BG864" s="767"/>
      <c r="BH864" s="767"/>
      <c r="BI864" s="767"/>
      <c r="BJ864" s="767"/>
      <c r="BK864" s="767"/>
      <c r="BL864" s="767"/>
      <c r="BM864" s="767"/>
      <c r="BN864" s="767"/>
      <c r="BO864" s="767"/>
      <c r="BP864" s="767"/>
      <c r="BQ864" s="767"/>
      <c r="BR864" s="767"/>
      <c r="BS864" s="767"/>
      <c r="BT864" s="767"/>
      <c r="BU864" s="767"/>
      <c r="BV864" s="767"/>
      <c r="BW864" s="767"/>
      <c r="BX864" s="767"/>
      <c r="BY864" s="767"/>
      <c r="BZ864" s="767"/>
      <c r="CA864" s="767"/>
      <c r="CB864" s="767"/>
      <c r="CC864" s="767"/>
      <c r="CD864" s="767"/>
      <c r="CE864" s="767"/>
      <c r="CF864" s="767"/>
      <c r="CG864" s="767"/>
      <c r="CH864" s="767"/>
      <c r="CI864" s="767"/>
      <c r="CJ864" s="767"/>
      <c r="CK864" s="767"/>
      <c r="CL864" s="767"/>
      <c r="CM864" s="767"/>
      <c r="CN864" s="767"/>
      <c r="CO864" s="767"/>
      <c r="CP864" s="767"/>
      <c r="CQ864" s="767"/>
      <c r="CR864" s="767"/>
      <c r="CS864" s="767"/>
      <c r="CT864" s="767"/>
      <c r="CU864" s="767"/>
      <c r="CV864" s="767"/>
      <c r="CW864" s="767"/>
      <c r="CX864" s="767"/>
      <c r="CY864" s="767"/>
      <c r="CZ864" s="767"/>
      <c r="DA864" s="767"/>
      <c r="DB864" s="767"/>
      <c r="DC864" s="767"/>
      <c r="DD864" s="767"/>
      <c r="DE864" s="767"/>
      <c r="DF864" s="767"/>
      <c r="DG864" s="767"/>
      <c r="DH864" s="767"/>
      <c r="DI864" s="767"/>
      <c r="DJ864" s="767"/>
      <c r="DK864" s="767"/>
      <c r="DL864" s="767"/>
      <c r="DM864" s="767"/>
      <c r="DN864" s="767"/>
      <c r="DO864" s="767"/>
      <c r="DP864" s="767"/>
      <c r="DQ864" s="767"/>
      <c r="DR864" s="767"/>
      <c r="DS864" s="767"/>
      <c r="DT864" s="767"/>
      <c r="DU864" s="767"/>
      <c r="DV864" s="767"/>
      <c r="DW864" s="767"/>
      <c r="DX864" s="767"/>
      <c r="DY864" s="767"/>
      <c r="DZ864" s="767"/>
      <c r="EA864" s="767"/>
      <c r="EB864" s="767"/>
      <c r="EC864" s="767"/>
      <c r="ED864" s="767"/>
      <c r="EE864" s="767"/>
      <c r="EF864" s="767"/>
      <c r="EG864" s="767"/>
      <c r="EH864" s="767"/>
      <c r="EI864" s="767"/>
      <c r="EJ864" s="767"/>
      <c r="EK864" s="767"/>
      <c r="EL864" s="767"/>
      <c r="EM864" s="767"/>
      <c r="EN864" s="767"/>
      <c r="EO864" s="767"/>
      <c r="EP864" s="767"/>
      <c r="EQ864" s="767"/>
      <c r="ER864" s="767"/>
      <c r="ES864" s="767"/>
      <c r="ET864" s="767"/>
      <c r="EU864" s="767"/>
      <c r="EV864" s="767"/>
      <c r="EW864" s="767"/>
      <c r="EX864" s="767"/>
      <c r="EY864" s="767"/>
      <c r="EZ864" s="767"/>
      <c r="FA864" s="767"/>
      <c r="FB864" s="767"/>
      <c r="FC864" s="767"/>
      <c r="FD864" s="767"/>
      <c r="FE864" s="767"/>
      <c r="FF864" s="767"/>
      <c r="FG864" s="767"/>
      <c r="FH864" s="767"/>
      <c r="FI864" s="767"/>
      <c r="FJ864" s="767"/>
      <c r="FK864" s="767"/>
      <c r="FL864" s="767"/>
      <c r="FM864" s="767"/>
      <c r="FN864" s="767"/>
      <c r="FO864" s="767"/>
      <c r="FP864" s="767"/>
      <c r="FQ864" s="767"/>
      <c r="FR864" s="767"/>
      <c r="FS864" s="767"/>
      <c r="FT864" s="767"/>
      <c r="FU864" s="767"/>
      <c r="FV864" s="767"/>
      <c r="FW864" s="767"/>
      <c r="FX864" s="767"/>
      <c r="FY864" s="767"/>
      <c r="FZ864" s="767"/>
      <c r="GA864" s="767"/>
      <c r="GB864" s="767"/>
      <c r="GC864" s="767"/>
      <c r="GD864" s="767"/>
      <c r="GE864" s="767"/>
      <c r="GF864" s="767"/>
      <c r="GG864" s="767"/>
      <c r="GH864" s="767"/>
      <c r="GI864" s="767"/>
      <c r="GJ864" s="767"/>
      <c r="GK864" s="767"/>
      <c r="GL864" s="767"/>
      <c r="GM864" s="767"/>
      <c r="GN864" s="767"/>
      <c r="GO864" s="767"/>
      <c r="GP864" s="767"/>
      <c r="GQ864" s="767"/>
      <c r="GR864" s="767"/>
      <c r="GS864" s="767"/>
      <c r="GT864" s="767"/>
      <c r="GU864" s="767"/>
      <c r="GV864" s="767"/>
      <c r="GW864" s="767"/>
      <c r="GX864" s="767"/>
      <c r="GY864" s="767"/>
      <c r="GZ864" s="767"/>
      <c r="HA864" s="767"/>
      <c r="HB864" s="767"/>
      <c r="HC864" s="767"/>
    </row>
    <row r="865" spans="1:211" s="864" customFormat="1" ht="13.9" customHeight="1">
      <c r="A865" s="307"/>
      <c r="B865" s="351"/>
      <c r="C865" s="971" t="str">
        <f>IF('1C TSspéc3'!O$17&lt;&gt;0,'1C TSspéc3'!$B$12,"")</f>
        <v/>
      </c>
      <c r="D865" s="972"/>
      <c r="E865" s="973"/>
      <c r="F865" s="93">
        <f>IF(AND($C865='1C TSspéc3'!$B$12,'1C TSspéc3'!$B$16="spécifiques",'1C TSspéc3'!$O$17&lt;&gt;""),'1C TSspéc3'!$O$21,"")</f>
        <v>0</v>
      </c>
      <c r="G865" s="842"/>
      <c r="H865" s="745">
        <v>0.21</v>
      </c>
      <c r="I865" s="747">
        <v>1</v>
      </c>
      <c r="J865" s="312"/>
      <c r="K865" s="680">
        <f t="shared" ref="K865:K888" si="273">J865+(J865*H865)</f>
        <v>0</v>
      </c>
      <c r="L865" s="556">
        <f>IF(OR('1C TSspéc3'!$B$12="",'1C TSspéc3'!O$30=0),0,IF(AND('1C TSspéc3'!$B$12&lt;&gt;"",$K$2="Pôle",'1C TSspéc3'!$C$12="OUI"),(('1C TSspéc3'!O$22+'1C TSspéc3'!O$23+'1C TSspéc3'!O$24+'1C TSspéc3'!O$25+'1C TSspéc3'!O$29)/'1C TSspéc3'!O$17),IF(AND('1C TSspéc3'!$B$12&lt;&gt;"",$K$2="Pôle",'1C TSspéc3'!$C$12="NON"),(('1C TSspéc3'!O$22+'1C TSspéc3'!O$23+'1C TSspéc3'!O$24+'1C TSspéc3'!O$25+'1C TSspéc3'!O$29)/'1C TSspéc3'!O$30),IF(AND('1C TSspéc3'!$B$12&lt;&gt;"",$K$2&lt;&gt;"Pôle",'1C TSspéc3'!$C$12="OUI"),(('1C TSspéc3'!O$22+'1C TSspéc3'!O$23+'1C TSspéc3'!O$24+'1C TSspéc3'!O$25+'1C TSspéc3'!O$26+'1C TSspéc3'!O$27+'1C TSspéc3'!O$28+'1C TSspéc3'!O$29)/'1C TSspéc3'!O$17),IF(AND('1C TSspéc3'!$B$12&lt;&gt;"",$K$2&lt;&gt;"Pôle",'1C TSspéc3'!$C$12="NON"),(('1C TSspéc3'!O$22+'1C TSspéc3'!O$23+'1C TSspéc3'!O$24+'1C TSspéc3'!O$25+'1C TSspéc3'!O$26+'1C TSspéc3'!O$27+'1C TSspéc3'!O$28+'1C TSspéc3'!O$29)/'1C TSspéc3'!O$30))))))</f>
        <v>0</v>
      </c>
      <c r="M865" s="556">
        <f>IF(OR('1C TSspéc3'!$B$12="",'1C TSspéc3'!O$30=0),0,IF(AND('1C TSspéc3'!$B$12&lt;&gt;"",$K$2="Pôle",'1C TSspéc3'!$C$12="OUI"),(('1C TSspéc3'!O$26+'1C TSspéc3'!O$27+'1C TSspéc3'!O$28)/'1C TSspéc3'!O$17),IF(AND('1C TSspéc3'!$B$12&lt;&gt;"",$K$2="Pôle",'1C TSspéc3'!$C$12="NON"),(('1C TSspéc3'!O$26+'1C TSspéc3'!O$27+'1C TSspéc3'!O$28)/'1C TSspéc3'!O$30),IF(AND('1C TSspéc3'!$B$12&lt;&gt;"",$K$2&lt;&gt;"Pôle"),0))))</f>
        <v>0</v>
      </c>
      <c r="N865" s="557">
        <f>IF(AND('1C TSspéc3'!$B$12&lt;&gt;0,'1C TSspéc3'!$O$30&lt;&gt;0),L865+M865,0)</f>
        <v>0</v>
      </c>
      <c r="O865" s="893" t="str">
        <f>IF(AND('1C TSspéc3'!$O$17&lt;&gt;0,'1C TSspéc3'!$C$12="OUI"),'1C TSspéc3'!$O$35/'1C TSspéc3'!$O$17,"")</f>
        <v/>
      </c>
      <c r="P865" s="543" t="str">
        <f>IF(AND('1C TSspéc3'!$O$17&lt;&gt;0,'1C TSspéc3'!$C$12="OUI"),'1C TSspéc3'!$O$36/'1C TSspéc3'!$O$17,"")</f>
        <v/>
      </c>
      <c r="Q865" s="543" t="str">
        <f>IF(AND('1C TSspéc3'!$O$17&lt;&gt;0,'1C TSspéc3'!$C$12="OUI"),'1C TSspéc3'!$O$37/'1C TSspéc3'!$O$17,"")</f>
        <v/>
      </c>
      <c r="R865" s="543" t="str">
        <f>IF(AND('1C TSspéc3'!$O$17&lt;&gt;0,'1C TSspéc3'!$C$12="OUI"),'1C TSspéc3'!$O$38/'1C TSspéc3'!$O$17,"")</f>
        <v/>
      </c>
      <c r="S865" s="543" t="str">
        <f>IF(AND('1C TSspéc3'!$O$17&lt;&gt;0,'1C TSspéc3'!$C$12="OUI"),'1C TSspéc3'!$O$39/'1C TSspéc3'!$O$17,"")</f>
        <v/>
      </c>
      <c r="T865" s="543" t="str">
        <f>IF(AND('1C TSspéc3'!$O$17&lt;&gt;0,'1C TSspéc3'!$C$12="OUI"),'1C TSspéc3'!$O$40/'1C TSspéc3'!$O$17,"")</f>
        <v/>
      </c>
      <c r="U865" s="543" t="str">
        <f>IF(AND('1C TSspéc3'!$O$17&lt;&gt;0,'1C TSspéc3'!$C$12="OUI"),'1C TSspéc3'!$O$41/'1C TSspéc3'!$O$17,"")</f>
        <v/>
      </c>
      <c r="V865" s="543" t="str">
        <f>IF(AND('1C TSspéc3'!$O$17&lt;&gt;0,'1C TSspéc3'!$C$12="OUI"),'1C TSspéc3'!$O$42/'1C TSspéc3'!$O$17,"")</f>
        <v/>
      </c>
      <c r="W865" s="543" t="str">
        <f>IF(AND('1C TSspéc3'!$O$17&lt;&gt;0,'1C TSspéc3'!$C$12="OUI"),'1C TSspéc3'!$O$43/'1C TSspéc3'!$O$17,"")</f>
        <v/>
      </c>
      <c r="X865" s="543" t="str">
        <f>IF(AND('1C TSspéc3'!$O$17&lt;&gt;0,'1C TSspéc3'!$C$12="OUI"),'1C TSspéc3'!$O$44/'1C TSspéc3'!$O$17,"")</f>
        <v/>
      </c>
      <c r="Y865" s="543" t="str">
        <f>IF(AND('1C TSspéc3'!$O$17&lt;&gt;0,'1C TSspéc3'!$C$12="OUI"),'1C TSspéc3'!$O$45/'1C TSspéc3'!$O$17,"")</f>
        <v/>
      </c>
      <c r="Z865" s="543" t="str">
        <f>IF(AND('1C TSspéc3'!$O$17&lt;&gt;0,'1C TSspéc3'!$C$12="OUI"),'1C TSspéc3'!$O$46/'1C TSspéc3'!$O$17,"")</f>
        <v/>
      </c>
      <c r="AA865" s="543" t="str">
        <f>IF(AND('1C TSspéc3'!$O$17&lt;&gt;0,'1C TSspéc3'!$C$12="OUI"),'1C TSspéc3'!$O$47/'1C TSspéc3'!$O$17,"")</f>
        <v/>
      </c>
      <c r="AB865" s="543" t="str">
        <f>IF(AND('1C TSspéc3'!$O$17&lt;&gt;0,'1C TSspéc3'!$C$12="OUI"),'1C TSspéc3'!$O$48/'1C TSspéc3'!$O$17,"")</f>
        <v/>
      </c>
      <c r="AC865" s="543" t="str">
        <f>IF(AND('1C TSspéc3'!$O$17&lt;&gt;0,'1C TSspéc3'!$C$12="OUI"),'1C TSspéc3'!$O$49/'1C TSspéc3'!$O$17,"")</f>
        <v/>
      </c>
      <c r="AD865" s="543" t="str">
        <f>IF(AND('1C TSspéc3'!$O$17&lt;&gt;0,'1C TSspéc3'!$C$12="OUI"),'1C TSspéc3'!$O$50/'1C TSspéc3'!$O$17,"")</f>
        <v/>
      </c>
      <c r="AE865" s="543" t="str">
        <f>IF(AND('1C TSspéc3'!$O$17&lt;&gt;0,'1C TSspéc3'!$C$12="OUI"),'1C TSspéc3'!$O$51/'1C TSspéc3'!$O$17,"")</f>
        <v/>
      </c>
      <c r="AF865" s="543" t="str">
        <f>IF(AND('1C TSspéc3'!$O$17&lt;&gt;0,'1C TSspéc3'!$C$12="OUI"),'1C TSspéc3'!$O$52/'1C TSspéc3'!$O$17,"")</f>
        <v/>
      </c>
      <c r="AG865" s="543" t="str">
        <f>IF(AND('1C TSspéc3'!$O$17&lt;&gt;0,'1C TSspéc3'!$C$12="OUI"),'1C TSspéc3'!$O$53/'1C TSspéc3'!$O$17,"")</f>
        <v/>
      </c>
      <c r="AH865" s="543" t="str">
        <f>IF(AND('1C TSspéc3'!$O$17&lt;&gt;0,'1C TSspéc3'!$C$12="OUI"),'1C TSspéc3'!$O$54/'1C TSspéc3'!$O$17,"")</f>
        <v/>
      </c>
      <c r="AI865" s="543" t="str">
        <f>IF(AND('1C TSspéc3'!$O$17&lt;&gt;0,'1C TSspéc3'!$C$12="OUI"),'1C TSspéc3'!$O$55/'1C TSspéc3'!$O$17,"")</f>
        <v/>
      </c>
      <c r="AJ865" s="543" t="str">
        <f>IF(AND('1C TSspéc3'!$O$17&lt;&gt;0,'1C TSspéc3'!$C$12="OUI"),'1C TSspéc3'!$O$56/'1C TSspéc3'!$O$17,"")</f>
        <v/>
      </c>
      <c r="AK865" s="543" t="str">
        <f>IF(AND('1C TSspéc3'!$O$17&lt;&gt;0,'1C TSspéc3'!$C$12="OUI"),'1C TSspéc3'!$O$57/'1C TSspéc3'!$O$17,"")</f>
        <v/>
      </c>
      <c r="AL865" s="72">
        <f>IF(AND('1C TSspéc3'!$O$17&lt;&gt;0,'1C TSspéc3'!$C$12="OUI"),N865+AK865,N865)</f>
        <v>0</v>
      </c>
      <c r="AM865" s="417">
        <f t="shared" si="270"/>
        <v>0</v>
      </c>
      <c r="AN865" s="417">
        <f t="shared" si="271"/>
        <v>0</v>
      </c>
      <c r="AO865" s="418" t="str">
        <f>IF(AND('1C TSspéc3'!$O$17&lt;&gt;0,'1C TSspéc3'!$O$30&lt;&gt;0),AM865+AN865,"")</f>
        <v/>
      </c>
      <c r="AP865" s="573" t="str">
        <f>IF(AND('1C TSspéc3'!$O$17&lt;&gt;0,'1C TSspéc3'!$O$30&lt;&gt;0),AM865-AR865,"")</f>
        <v/>
      </c>
      <c r="AQ865" s="583">
        <f t="shared" si="272"/>
        <v>0</v>
      </c>
      <c r="AR865" s="596"/>
      <c r="AS865" s="102"/>
      <c r="AT865" s="27" t="str">
        <f>IF(('1C TSspéc3'!O$17*FICHE!$C$14&lt;J865),"Forfait limité à "&amp;FICHE!$C$14&amp;"€/jour","")</f>
        <v/>
      </c>
      <c r="AU865" s="592"/>
      <c r="AV865" s="824"/>
      <c r="AW865" s="824"/>
      <c r="AX865" s="824"/>
      <c r="AY865" s="824"/>
      <c r="AZ865" s="824"/>
      <c r="BA865" s="767"/>
      <c r="BB865" s="767"/>
      <c r="BC865" s="767"/>
      <c r="BD865" s="767"/>
      <c r="BE865" s="767"/>
      <c r="BF865" s="767"/>
      <c r="BG865" s="767"/>
      <c r="BH865" s="767"/>
      <c r="BI865" s="767"/>
      <c r="BJ865" s="767"/>
      <c r="BK865" s="767"/>
      <c r="BL865" s="767"/>
      <c r="BM865" s="767"/>
      <c r="BN865" s="767"/>
      <c r="BO865" s="767"/>
      <c r="BP865" s="767"/>
      <c r="BQ865" s="767"/>
      <c r="BR865" s="767"/>
      <c r="BS865" s="767"/>
      <c r="BT865" s="767"/>
      <c r="BU865" s="767"/>
      <c r="BV865" s="767"/>
      <c r="BW865" s="767"/>
      <c r="BX865" s="767"/>
      <c r="BY865" s="767"/>
      <c r="BZ865" s="767"/>
      <c r="CA865" s="767"/>
      <c r="CB865" s="767"/>
      <c r="CC865" s="767"/>
      <c r="CD865" s="767"/>
      <c r="CE865" s="767"/>
      <c r="CF865" s="767"/>
      <c r="CG865" s="767"/>
      <c r="CH865" s="767"/>
      <c r="CI865" s="767"/>
      <c r="CJ865" s="767"/>
      <c r="CK865" s="767"/>
      <c r="CL865" s="767"/>
      <c r="CM865" s="767"/>
      <c r="CN865" s="767"/>
      <c r="CO865" s="767"/>
      <c r="CP865" s="767"/>
      <c r="CQ865" s="767"/>
      <c r="CR865" s="767"/>
      <c r="CS865" s="767"/>
      <c r="CT865" s="767"/>
      <c r="CU865" s="767"/>
      <c r="CV865" s="767"/>
      <c r="CW865" s="767"/>
      <c r="CX865" s="767"/>
      <c r="CY865" s="767"/>
      <c r="CZ865" s="767"/>
      <c r="DA865" s="767"/>
      <c r="DB865" s="767"/>
      <c r="DC865" s="767"/>
      <c r="DD865" s="767"/>
      <c r="DE865" s="767"/>
      <c r="DF865" s="767"/>
      <c r="DG865" s="767"/>
      <c r="DH865" s="767"/>
      <c r="DI865" s="767"/>
      <c r="DJ865" s="767"/>
      <c r="DK865" s="767"/>
      <c r="DL865" s="767"/>
      <c r="DM865" s="767"/>
      <c r="DN865" s="767"/>
      <c r="DO865" s="767"/>
      <c r="DP865" s="767"/>
      <c r="DQ865" s="767"/>
      <c r="DR865" s="767"/>
      <c r="DS865" s="767"/>
      <c r="DT865" s="767"/>
      <c r="DU865" s="767"/>
      <c r="DV865" s="767"/>
      <c r="DW865" s="767"/>
      <c r="DX865" s="767"/>
      <c r="DY865" s="767"/>
      <c r="DZ865" s="767"/>
      <c r="EA865" s="767"/>
      <c r="EB865" s="767"/>
      <c r="EC865" s="767"/>
      <c r="ED865" s="767"/>
      <c r="EE865" s="767"/>
      <c r="EF865" s="767"/>
      <c r="EG865" s="767"/>
      <c r="EH865" s="767"/>
      <c r="EI865" s="767"/>
      <c r="EJ865" s="767"/>
      <c r="EK865" s="767"/>
      <c r="EL865" s="767"/>
      <c r="EM865" s="767"/>
      <c r="EN865" s="767"/>
      <c r="EO865" s="767"/>
      <c r="EP865" s="767"/>
      <c r="EQ865" s="767"/>
      <c r="ER865" s="767"/>
      <c r="ES865" s="767"/>
      <c r="ET865" s="767"/>
      <c r="EU865" s="767"/>
      <c r="EV865" s="767"/>
      <c r="EW865" s="767"/>
      <c r="EX865" s="767"/>
      <c r="EY865" s="767"/>
      <c r="EZ865" s="767"/>
      <c r="FA865" s="767"/>
      <c r="FB865" s="767"/>
      <c r="FC865" s="767"/>
      <c r="FD865" s="767"/>
      <c r="FE865" s="767"/>
      <c r="FF865" s="767"/>
      <c r="FG865" s="767"/>
      <c r="FH865" s="767"/>
      <c r="FI865" s="767"/>
      <c r="FJ865" s="767"/>
      <c r="FK865" s="767"/>
      <c r="FL865" s="767"/>
      <c r="FM865" s="767"/>
      <c r="FN865" s="767"/>
      <c r="FO865" s="767"/>
      <c r="FP865" s="767"/>
      <c r="FQ865" s="767"/>
      <c r="FR865" s="767"/>
      <c r="FS865" s="767"/>
      <c r="FT865" s="767"/>
      <c r="FU865" s="767"/>
      <c r="FV865" s="767"/>
      <c r="FW865" s="767"/>
      <c r="FX865" s="767"/>
      <c r="FY865" s="767"/>
      <c r="FZ865" s="767"/>
      <c r="GA865" s="767"/>
      <c r="GB865" s="767"/>
      <c r="GC865" s="767"/>
      <c r="GD865" s="767"/>
      <c r="GE865" s="767"/>
      <c r="GF865" s="767"/>
      <c r="GG865" s="767"/>
      <c r="GH865" s="767"/>
      <c r="GI865" s="767"/>
      <c r="GJ865" s="767"/>
      <c r="GK865" s="767"/>
      <c r="GL865" s="767"/>
      <c r="GM865" s="767"/>
      <c r="GN865" s="767"/>
      <c r="GO865" s="767"/>
      <c r="GP865" s="767"/>
      <c r="GQ865" s="767"/>
      <c r="GR865" s="767"/>
      <c r="GS865" s="767"/>
      <c r="GT865" s="767"/>
      <c r="GU865" s="767"/>
      <c r="GV865" s="767"/>
      <c r="GW865" s="767"/>
      <c r="GX865" s="767"/>
      <c r="GY865" s="767"/>
      <c r="GZ865" s="767"/>
      <c r="HA865" s="767"/>
      <c r="HB865" s="767"/>
      <c r="HC865" s="767"/>
    </row>
    <row r="866" spans="1:211" s="864" customFormat="1" ht="13.9" customHeight="1">
      <c r="A866" s="307"/>
      <c r="B866" s="351"/>
      <c r="C866" s="971" t="str">
        <f>IF('1C TSspéc3'!P$17&lt;&gt;0,'1C TSspéc3'!$B$12,"")</f>
        <v/>
      </c>
      <c r="D866" s="972"/>
      <c r="E866" s="973"/>
      <c r="F866" s="93">
        <f>IF(AND($C866='1C TSspéc3'!$B$12,'1C TSspéc3'!$B$16="spécifiques",'1C TSspéc3'!$P$17&lt;&gt;""),'1C TSspéc3'!$P$21,"")</f>
        <v>0</v>
      </c>
      <c r="G866" s="842"/>
      <c r="H866" s="745">
        <v>0.21</v>
      </c>
      <c r="I866" s="747">
        <v>1</v>
      </c>
      <c r="J866" s="312"/>
      <c r="K866" s="680">
        <f t="shared" si="273"/>
        <v>0</v>
      </c>
      <c r="L866" s="556">
        <f>IF(OR('1C TSspéc3'!$B$12="",'1C TSspéc3'!P$30=0),0,IF(AND('1C TSspéc3'!$B$12&lt;&gt;"",$K$2="Pôle",'1C TSspéc3'!$C$12="OUI"),(('1C TSspéc3'!P$22+'1C TSspéc3'!P$23+'1C TSspéc3'!P$24+'1C TSspéc3'!P$25+'1C TSspéc3'!P$29)/'1C TSspéc3'!P$17),IF(AND('1C TSspéc3'!$B$12&lt;&gt;"",$K$2="Pôle",'1C TSspéc3'!$C$12="NON"),(('1C TSspéc3'!P$22+'1C TSspéc3'!P$23+'1C TSspéc3'!P$24+'1C TSspéc3'!P$25+'1C TSspéc3'!P$29)/'1C TSspéc3'!P$30),IF(AND('1C TSspéc3'!$B$12&lt;&gt;"",$K$2&lt;&gt;"Pôle",'1C TSspéc3'!$C$12="OUI"),(('1C TSspéc3'!P$22+'1C TSspéc3'!P$23+'1C TSspéc3'!P$24+'1C TSspéc3'!P$25+'1C TSspéc3'!P$26+'1C TSspéc3'!P$27+'1C TSspéc3'!P$28+'1C TSspéc3'!P$29)/'1C TSspéc3'!P$17),IF(AND('1C TSspéc3'!$B$12&lt;&gt;"",$K$2&lt;&gt;"Pôle",'1C TSspéc3'!$C$12="NON"),(('1C TSspéc3'!P$22+'1C TSspéc3'!P$23+'1C TSspéc3'!P$24+'1C TSspéc3'!P$25+'1C TSspéc3'!P$26+'1C TSspéc3'!P$27+'1C TSspéc3'!P$28+'1C TSspéc3'!P$29)/'1C TSspéc3'!P$30))))))</f>
        <v>0</v>
      </c>
      <c r="M866" s="556">
        <f>IF(OR('1C TSspéc3'!$B$12="",'1C TSspéc3'!P$30=0),0,IF(AND('1C TSspéc3'!$B$12&lt;&gt;"",$K$2="Pôle",'1C TSspéc3'!$C$12="OUI"),(('1C TSspéc3'!P$26+'1C TSspéc3'!P$27+'1C TSspéc3'!P$28)/'1C TSspéc3'!P$17),IF(AND('1C TSspéc3'!$B$12&lt;&gt;"",$K$2="Pôle",'1C TSspéc3'!$C$12="NON"),(('1C TSspéc3'!P$26+'1C TSspéc3'!P$27+'1C TSspéc3'!P$28)/'1C TSspéc3'!P$30),IF(AND('1C TSspéc3'!$B$12&lt;&gt;"",$K$2&lt;&gt;"Pôle"),0))))</f>
        <v>0</v>
      </c>
      <c r="N866" s="557">
        <f>IF(AND('1C TSspéc3'!$B$12&lt;&gt;0,'1C TSspéc3'!$P$30&lt;&gt;0),L866+M866,0)</f>
        <v>0</v>
      </c>
      <c r="O866" s="893" t="str">
        <f>IF(AND('1C TSspéc3'!$P$17&lt;&gt;0,'1C TSspéc3'!$C$12="OUI"),'1C TSspéc3'!$P$35/'1C TSspéc3'!$P$17,"")</f>
        <v/>
      </c>
      <c r="P866" s="543" t="str">
        <f>IF(AND('1C TSspéc3'!$P$17&lt;&gt;0,'1C TSspéc3'!$C$12="OUI"),'1C TSspéc3'!$P$36/'1C TSspéc3'!$P$17,"")</f>
        <v/>
      </c>
      <c r="Q866" s="543" t="str">
        <f>IF(AND('1C TSspéc3'!$P$17&lt;&gt;0,'1C TSspéc3'!$C$12="OUI"),'1C TSspéc3'!$P$37/'1C TSspéc3'!$P$17,"")</f>
        <v/>
      </c>
      <c r="R866" s="543" t="str">
        <f>IF(AND('1C TSspéc3'!$P$17&lt;&gt;0,'1C TSspéc3'!$C$12="OUI"),'1C TSspéc3'!$P$38/'1C TSspéc3'!$P$17,"")</f>
        <v/>
      </c>
      <c r="S866" s="543" t="str">
        <f>IF(AND('1C TSspéc3'!$P$17&lt;&gt;0,'1C TSspéc3'!$C$12="OUI"),'1C TSspéc3'!$P$39/'1C TSspéc3'!$P$17,"")</f>
        <v/>
      </c>
      <c r="T866" s="543" t="str">
        <f>IF(AND('1C TSspéc3'!$P$17&lt;&gt;0,'1C TSspéc3'!$C$12="OUI"),'1C TSspéc3'!$P$40/'1C TSspéc3'!$P$17,"")</f>
        <v/>
      </c>
      <c r="U866" s="543" t="str">
        <f>IF(AND('1C TSspéc3'!$P$17&lt;&gt;0,'1C TSspéc3'!$C$12="OUI"),'1C TSspéc3'!$P$41/'1C TSspéc3'!$P$17,"")</f>
        <v/>
      </c>
      <c r="V866" s="543" t="str">
        <f>IF(AND('1C TSspéc3'!$P$17&lt;&gt;0,'1C TSspéc3'!$C$12="OUI"),'1C TSspéc3'!$P$42/'1C TSspéc3'!$P$17,"")</f>
        <v/>
      </c>
      <c r="W866" s="543" t="str">
        <f>IF(AND('1C TSspéc3'!$P$17&lt;&gt;0,'1C TSspéc3'!$C$12="OUI"),'1C TSspéc3'!$P$43/'1C TSspéc3'!$P$17,"")</f>
        <v/>
      </c>
      <c r="X866" s="543" t="str">
        <f>IF(AND('1C TSspéc3'!$P$17&lt;&gt;0,'1C TSspéc3'!$C$12="OUI"),'1C TSspéc3'!$P$44/'1C TSspéc3'!$P$17,"")</f>
        <v/>
      </c>
      <c r="Y866" s="543" t="str">
        <f>IF(AND('1C TSspéc3'!$P$17&lt;&gt;0,'1C TSspéc3'!$C$12="OUI"),'1C TSspéc3'!$P$45/'1C TSspéc3'!$P$17,"")</f>
        <v/>
      </c>
      <c r="Z866" s="543" t="str">
        <f>IF(AND('1C TSspéc3'!$P$17&lt;&gt;0,'1C TSspéc3'!$C$12="OUI"),'1C TSspéc3'!$P$46/'1C TSspéc3'!$P$17,"")</f>
        <v/>
      </c>
      <c r="AA866" s="543" t="str">
        <f>IF(AND('1C TSspéc3'!$P$17&lt;&gt;0,'1C TSspéc3'!$C$12="OUI"),'1C TSspéc3'!$P$47/'1C TSspéc3'!$P$17,"")</f>
        <v/>
      </c>
      <c r="AB866" s="543" t="str">
        <f>IF(AND('1C TSspéc3'!$P$17&lt;&gt;0,'1C TSspéc3'!$C$12="OUI"),'1C TSspéc3'!$P$48/'1C TSspéc3'!$P$17,"")</f>
        <v/>
      </c>
      <c r="AC866" s="543" t="str">
        <f>IF(AND('1C TSspéc3'!$P$17&lt;&gt;0,'1C TSspéc3'!$C$12="OUI"),'1C TSspéc3'!$P$49/'1C TSspéc3'!$P$17,"")</f>
        <v/>
      </c>
      <c r="AD866" s="543" t="str">
        <f>IF(AND('1C TSspéc3'!$P$17&lt;&gt;0,'1C TSspéc3'!$C$12="OUI"),'1C TSspéc3'!$P$50/'1C TSspéc3'!$P$17,"")</f>
        <v/>
      </c>
      <c r="AE866" s="543" t="str">
        <f>IF(AND('1C TSspéc3'!$P$17&lt;&gt;0,'1C TSspéc3'!$C$12="OUI"),'1C TSspéc3'!$P$51/'1C TSspéc3'!$P$17,"")</f>
        <v/>
      </c>
      <c r="AF866" s="543" t="str">
        <f>IF(AND('1C TSspéc3'!$P$17&lt;&gt;0,'1C TSspéc3'!$C$12="OUI"),'1C TSspéc3'!$P$52/'1C TSspéc3'!$P$17,"")</f>
        <v/>
      </c>
      <c r="AG866" s="543" t="str">
        <f>IF(AND('1C TSspéc3'!$P$17&lt;&gt;0,'1C TSspéc3'!$C$12="OUI"),'1C TSspéc3'!$P$53/'1C TSspéc3'!$P$17,"")</f>
        <v/>
      </c>
      <c r="AH866" s="543" t="str">
        <f>IF(AND('1C TSspéc3'!$P$17&lt;&gt;0,'1C TSspéc3'!$C$12="OUI"),'1C TSspéc3'!$P$54/'1C TSspéc3'!$P$17,"")</f>
        <v/>
      </c>
      <c r="AI866" s="543" t="str">
        <f>IF(AND('1C TSspéc3'!$P$17&lt;&gt;0,'1C TSspéc3'!$C$12="OUI"),'1C TSspéc3'!$P$55/'1C TSspéc3'!$P$17,"")</f>
        <v/>
      </c>
      <c r="AJ866" s="543" t="str">
        <f>IF(AND('1C TSspéc3'!$P$17&lt;&gt;0,'1C TSspéc3'!$C$12="OUI"),'1C TSspéc3'!$P$56/'1C TSspéc3'!$P$17,"")</f>
        <v/>
      </c>
      <c r="AK866" s="543" t="str">
        <f>IF(AND('1C TSspéc3'!$P$17&lt;&gt;0,'1C TSspéc3'!$C$12="OUI"),'1C TSspéc3'!$P$57/'1C TSspéc3'!$P$17,"")</f>
        <v/>
      </c>
      <c r="AL866" s="72">
        <f>IF(AND('1C TSspéc3'!$P$17&lt;&gt;0,'1C TSspéc3'!$C$12="OUI"),N866+AK866,N866)</f>
        <v>0</v>
      </c>
      <c r="AM866" s="417">
        <f t="shared" si="270"/>
        <v>0</v>
      </c>
      <c r="AN866" s="417">
        <f t="shared" si="271"/>
        <v>0</v>
      </c>
      <c r="AO866" s="418" t="str">
        <f>IF(AND('1C TSspéc3'!$P$17&lt;&gt;0,'1C TSspéc3'!$P$30&lt;&gt;0),AM866+AN866,"")</f>
        <v/>
      </c>
      <c r="AP866" s="573" t="str">
        <f>IF(AND('1C TSspéc3'!$P$17&lt;&gt;0,'1C TSspéc3'!$P$30&lt;&gt;0),AM866-AR866,"")</f>
        <v/>
      </c>
      <c r="AQ866" s="583">
        <f t="shared" si="272"/>
        <v>0</v>
      </c>
      <c r="AR866" s="596"/>
      <c r="AS866" s="102"/>
      <c r="AT866" s="27" t="str">
        <f>IF(('1C TSspéc3'!P$17*FICHE!$C$14&lt;J866),"Forfait limité à "&amp;FICHE!$C$14&amp;"€/jour","")</f>
        <v/>
      </c>
      <c r="AU866" s="592"/>
      <c r="AV866" s="824"/>
      <c r="AW866" s="824"/>
      <c r="AX866" s="824"/>
      <c r="AY866" s="824"/>
      <c r="AZ866" s="824"/>
      <c r="BA866" s="767"/>
      <c r="BB866" s="767"/>
      <c r="BC866" s="767"/>
      <c r="BD866" s="767"/>
      <c r="BE866" s="767"/>
      <c r="BF866" s="767"/>
      <c r="BG866" s="767"/>
      <c r="BH866" s="767"/>
      <c r="BI866" s="767"/>
      <c r="BJ866" s="767"/>
      <c r="BK866" s="767"/>
      <c r="BL866" s="767"/>
      <c r="BM866" s="767"/>
      <c r="BN866" s="767"/>
      <c r="BO866" s="767"/>
      <c r="BP866" s="767"/>
      <c r="BQ866" s="767"/>
      <c r="BR866" s="767"/>
      <c r="BS866" s="767"/>
      <c r="BT866" s="767"/>
      <c r="BU866" s="767"/>
      <c r="BV866" s="767"/>
      <c r="BW866" s="767"/>
      <c r="BX866" s="767"/>
      <c r="BY866" s="767"/>
      <c r="BZ866" s="767"/>
      <c r="CA866" s="767"/>
      <c r="CB866" s="767"/>
      <c r="CC866" s="767"/>
      <c r="CD866" s="767"/>
      <c r="CE866" s="767"/>
      <c r="CF866" s="767"/>
      <c r="CG866" s="767"/>
      <c r="CH866" s="767"/>
      <c r="CI866" s="767"/>
      <c r="CJ866" s="767"/>
      <c r="CK866" s="767"/>
      <c r="CL866" s="767"/>
      <c r="CM866" s="767"/>
      <c r="CN866" s="767"/>
      <c r="CO866" s="767"/>
      <c r="CP866" s="767"/>
      <c r="CQ866" s="767"/>
      <c r="CR866" s="767"/>
      <c r="CS866" s="767"/>
      <c r="CT866" s="767"/>
      <c r="CU866" s="767"/>
      <c r="CV866" s="767"/>
      <c r="CW866" s="767"/>
      <c r="CX866" s="767"/>
      <c r="CY866" s="767"/>
      <c r="CZ866" s="767"/>
      <c r="DA866" s="767"/>
      <c r="DB866" s="767"/>
      <c r="DC866" s="767"/>
      <c r="DD866" s="767"/>
      <c r="DE866" s="767"/>
      <c r="DF866" s="767"/>
      <c r="DG866" s="767"/>
      <c r="DH866" s="767"/>
      <c r="DI866" s="767"/>
      <c r="DJ866" s="767"/>
      <c r="DK866" s="767"/>
      <c r="DL866" s="767"/>
      <c r="DM866" s="767"/>
      <c r="DN866" s="767"/>
      <c r="DO866" s="767"/>
      <c r="DP866" s="767"/>
      <c r="DQ866" s="767"/>
      <c r="DR866" s="767"/>
      <c r="DS866" s="767"/>
      <c r="DT866" s="767"/>
      <c r="DU866" s="767"/>
      <c r="DV866" s="767"/>
      <c r="DW866" s="767"/>
      <c r="DX866" s="767"/>
      <c r="DY866" s="767"/>
      <c r="DZ866" s="767"/>
      <c r="EA866" s="767"/>
      <c r="EB866" s="767"/>
      <c r="EC866" s="767"/>
      <c r="ED866" s="767"/>
      <c r="EE866" s="767"/>
      <c r="EF866" s="767"/>
      <c r="EG866" s="767"/>
      <c r="EH866" s="767"/>
      <c r="EI866" s="767"/>
      <c r="EJ866" s="767"/>
      <c r="EK866" s="767"/>
      <c r="EL866" s="767"/>
      <c r="EM866" s="767"/>
      <c r="EN866" s="767"/>
      <c r="EO866" s="767"/>
      <c r="EP866" s="767"/>
      <c r="EQ866" s="767"/>
      <c r="ER866" s="767"/>
      <c r="ES866" s="767"/>
      <c r="ET866" s="767"/>
      <c r="EU866" s="767"/>
      <c r="EV866" s="767"/>
      <c r="EW866" s="767"/>
      <c r="EX866" s="767"/>
      <c r="EY866" s="767"/>
      <c r="EZ866" s="767"/>
      <c r="FA866" s="767"/>
      <c r="FB866" s="767"/>
      <c r="FC866" s="767"/>
      <c r="FD866" s="767"/>
      <c r="FE866" s="767"/>
      <c r="FF866" s="767"/>
      <c r="FG866" s="767"/>
      <c r="FH866" s="767"/>
      <c r="FI866" s="767"/>
      <c r="FJ866" s="767"/>
      <c r="FK866" s="767"/>
      <c r="FL866" s="767"/>
      <c r="FM866" s="767"/>
      <c r="FN866" s="767"/>
      <c r="FO866" s="767"/>
      <c r="FP866" s="767"/>
      <c r="FQ866" s="767"/>
      <c r="FR866" s="767"/>
      <c r="FS866" s="767"/>
      <c r="FT866" s="767"/>
      <c r="FU866" s="767"/>
      <c r="FV866" s="767"/>
      <c r="FW866" s="767"/>
      <c r="FX866" s="767"/>
      <c r="FY866" s="767"/>
      <c r="FZ866" s="767"/>
      <c r="GA866" s="767"/>
      <c r="GB866" s="767"/>
      <c r="GC866" s="767"/>
      <c r="GD866" s="767"/>
      <c r="GE866" s="767"/>
      <c r="GF866" s="767"/>
      <c r="GG866" s="767"/>
      <c r="GH866" s="767"/>
      <c r="GI866" s="767"/>
      <c r="GJ866" s="767"/>
      <c r="GK866" s="767"/>
      <c r="GL866" s="767"/>
      <c r="GM866" s="767"/>
      <c r="GN866" s="767"/>
      <c r="GO866" s="767"/>
      <c r="GP866" s="767"/>
      <c r="GQ866" s="767"/>
      <c r="GR866" s="767"/>
      <c r="GS866" s="767"/>
      <c r="GT866" s="767"/>
      <c r="GU866" s="767"/>
      <c r="GV866" s="767"/>
      <c r="GW866" s="767"/>
      <c r="GX866" s="767"/>
      <c r="GY866" s="767"/>
      <c r="GZ866" s="767"/>
      <c r="HA866" s="767"/>
      <c r="HB866" s="767"/>
      <c r="HC866" s="767"/>
    </row>
    <row r="867" spans="1:211" s="864" customFormat="1" ht="13.9" customHeight="1">
      <c r="A867" s="307"/>
      <c r="B867" s="351"/>
      <c r="C867" s="971" t="str">
        <f>IF('1C TSspéc3'!Q$17&lt;&gt;0,'1C TSspéc3'!$B$12,"")</f>
        <v/>
      </c>
      <c r="D867" s="972"/>
      <c r="E867" s="973"/>
      <c r="F867" s="93">
        <f>IF(AND($C867='1C TSspéc3'!$B$12,'1C TSspéc3'!$B$16="spécifiques",'1C TSspéc3'!$Q$17&lt;&gt;""),'1C TSspéc3'!$Q$21,"")</f>
        <v>0</v>
      </c>
      <c r="G867" s="863"/>
      <c r="H867" s="745">
        <v>0.21</v>
      </c>
      <c r="I867" s="747">
        <v>1</v>
      </c>
      <c r="J867" s="312"/>
      <c r="K867" s="680">
        <f t="shared" si="273"/>
        <v>0</v>
      </c>
      <c r="L867" s="556">
        <f>IF(OR('1C TSspéc3'!$B$12="",'1C TSspéc3'!Q$30=0),0,IF(AND('1C TSspéc3'!$B$12&lt;&gt;"",$K$2="Pôle",'1C TSspéc3'!$C$12="OUI"),(('1C TSspéc3'!Q$22+'1C TSspéc3'!Q$23+'1C TSspéc3'!Q$24+'1C TSspéc3'!Q$25+'1C TSspéc3'!Q$29)/'1C TSspéc3'!Q$17),IF(AND('1C TSspéc3'!$B$12&lt;&gt;"",$K$2="Pôle",'1C TSspéc3'!$C$12="NON"),(('1C TSspéc3'!Q$22+'1C TSspéc3'!Q$23+'1C TSspéc3'!Q$24+'1C TSspéc3'!Q$25+'1C TSspéc3'!Q$29)/'1C TSspéc3'!Q$30),IF(AND('1C TSspéc3'!$B$12&lt;&gt;"",$K$2&lt;&gt;"Pôle",'1C TSspéc3'!$C$12="OUI"),(('1C TSspéc3'!Q$22+'1C TSspéc3'!Q$23+'1C TSspéc3'!Q$24+'1C TSspéc3'!Q$25+'1C TSspéc3'!Q$26+'1C TSspéc3'!Q$27+'1C TSspéc3'!Q$28+'1C TSspéc3'!Q$29)/'1C TSspéc3'!Q$17),IF(AND('1C TSspéc3'!$B$12&lt;&gt;"",$K$2&lt;&gt;"Pôle",'1C TSspéc3'!$C$12="NON"),(('1C TSspéc3'!Q$22+'1C TSspéc3'!Q$23+'1C TSspéc3'!Q$24+'1C TSspéc3'!Q$25+'1C TSspéc3'!Q$26+'1C TSspéc3'!Q$27+'1C TSspéc3'!Q$28+'1C TSspéc3'!Q$29)/'1C TSspéc3'!Q$30))))))</f>
        <v>0</v>
      </c>
      <c r="M867" s="556">
        <f>IF(OR('1C TSspéc3'!$B$12="",'1C TSspéc3'!Q$30=0),0,IF(AND('1C TSspéc3'!$B$12&lt;&gt;"",$K$2="Pôle",'1C TSspéc3'!$C$12="OUI"),(('1C TSspéc3'!Q$26+'1C TSspéc3'!Q$27+'1C TSspéc3'!Q$28)/'1C TSspéc3'!Q$17),IF(AND('1C TSspéc3'!$B$12&lt;&gt;"",$K$2="Pôle",'1C TSspéc3'!$C$12="NON"),(('1C TSspéc3'!Q$26+'1C TSspéc3'!Q$27+'1C TSspéc3'!Q$28)/'1C TSspéc3'!Q$30),IF(AND('1C TSspéc3'!$B$12&lt;&gt;"",$K$2&lt;&gt;"Pôle"),0))))</f>
        <v>0</v>
      </c>
      <c r="N867" s="557">
        <f>IF(AND('1C TSspéc3'!$B$12&lt;&gt;0,'1C TSspéc3'!$Q$30&lt;&gt;0),L867+M867,0)</f>
        <v>0</v>
      </c>
      <c r="O867" s="893" t="str">
        <f>IF(AND('1C TSspéc3'!$Q$17&lt;&gt;0,'1C TSspéc3'!$C$12="OUI"),'1C TSspéc3'!$Q$35/'1C TSspéc3'!$Q$17,"")</f>
        <v/>
      </c>
      <c r="P867" s="543" t="str">
        <f>IF(AND('1C TSspéc3'!$Q$17&lt;&gt;0,'1C TSspéc3'!$C$12="OUI"),'1C TSspéc3'!$Q$36/'1C TSspéc3'!$Q$17,"")</f>
        <v/>
      </c>
      <c r="Q867" s="543" t="str">
        <f>IF(AND('1C TSspéc3'!$Q$17&lt;&gt;0,'1C TSspéc3'!$C$12="OUI"),'1C TSspéc3'!$Q$37/'1C TSspéc3'!$Q$17,"")</f>
        <v/>
      </c>
      <c r="R867" s="543" t="str">
        <f>IF(AND('1C TSspéc3'!$Q$17&lt;&gt;0,'1C TSspéc3'!$C$12="OUI"),'1C TSspéc3'!$Q$38/'1C TSspéc3'!$Q$17,"")</f>
        <v/>
      </c>
      <c r="S867" s="543" t="str">
        <f>IF(AND('1C TSspéc3'!$Q$17&lt;&gt;0,'1C TSspéc3'!$C$12="OUI"),'1C TSspéc3'!$Q$39/'1C TSspéc3'!$Q$17,"")</f>
        <v/>
      </c>
      <c r="T867" s="543" t="str">
        <f>IF(AND('1C TSspéc3'!$Q$17&lt;&gt;0,'1C TSspéc3'!$C$12="OUI"),'1C TSspéc3'!$Q$40/'1C TSspéc3'!$Q$17,"")</f>
        <v/>
      </c>
      <c r="U867" s="543" t="str">
        <f>IF(AND('1C TSspéc3'!$Q$17&lt;&gt;0,'1C TSspéc3'!$C$12="OUI"),'1C TSspéc3'!$Q$41/'1C TSspéc3'!$Q$17,"")</f>
        <v/>
      </c>
      <c r="V867" s="543" t="str">
        <f>IF(AND('1C TSspéc3'!$Q$17&lt;&gt;0,'1C TSspéc3'!$C$12="OUI"),'1C TSspéc3'!$Q$42/'1C TSspéc3'!$Q$17,"")</f>
        <v/>
      </c>
      <c r="W867" s="543" t="str">
        <f>IF(AND('1C TSspéc3'!$Q$17&lt;&gt;0,'1C TSspéc3'!$C$12="OUI"),'1C TSspéc3'!$Q$43/'1C TSspéc3'!$Q$17,"")</f>
        <v/>
      </c>
      <c r="X867" s="543" t="str">
        <f>IF(AND('1C TSspéc3'!$Q$17&lt;&gt;0,'1C TSspéc3'!$C$12="OUI"),'1C TSspéc3'!$Q$44/'1C TSspéc3'!$Q$17,"")</f>
        <v/>
      </c>
      <c r="Y867" s="543" t="str">
        <f>IF(AND('1C TSspéc3'!$Q$17&lt;&gt;0,'1C TSspéc3'!$C$12="OUI"),'1C TSspéc3'!$Q$45/'1C TSspéc3'!$Q$17,"")</f>
        <v/>
      </c>
      <c r="Z867" s="543" t="str">
        <f>IF(AND('1C TSspéc3'!$Q$17&lt;&gt;0,'1C TSspéc3'!$C$12="OUI"),'1C TSspéc3'!$Q$46/'1C TSspéc3'!$Q$17,"")</f>
        <v/>
      </c>
      <c r="AA867" s="543" t="str">
        <f>IF(AND('1C TSspéc3'!$Q$17&lt;&gt;0,'1C TSspéc3'!$C$12="OUI"),'1C TSspéc3'!$Q$47/'1C TSspéc3'!$Q$17,"")</f>
        <v/>
      </c>
      <c r="AB867" s="543" t="str">
        <f>IF(AND('1C TSspéc3'!$Q$17&lt;&gt;0,'1C TSspéc3'!$C$12="OUI"),'1C TSspéc3'!$Q$48/'1C TSspéc3'!$Q$17,"")</f>
        <v/>
      </c>
      <c r="AC867" s="543" t="str">
        <f>IF(AND('1C TSspéc3'!$Q$17&lt;&gt;0,'1C TSspéc3'!$C$12="OUI"),'1C TSspéc3'!$Q$49/'1C TSspéc3'!$Q$17,"")</f>
        <v/>
      </c>
      <c r="AD867" s="543" t="str">
        <f>IF(AND('1C TSspéc3'!$Q$17&lt;&gt;0,'1C TSspéc3'!$C$12="OUI"),'1C TSspéc3'!$Q$50/'1C TSspéc3'!$Q$17,"")</f>
        <v/>
      </c>
      <c r="AE867" s="543" t="str">
        <f>IF(AND('1C TSspéc3'!$Q$17&lt;&gt;0,'1C TSspéc3'!$C$12="OUI"),'1C TSspéc3'!$Q$51/'1C TSspéc3'!$Q$17,"")</f>
        <v/>
      </c>
      <c r="AF867" s="543" t="str">
        <f>IF(AND('1C TSspéc3'!$Q$17&lt;&gt;0,'1C TSspéc3'!$C$12="OUI"),'1C TSspéc3'!$Q$52/'1C TSspéc3'!$Q$17,"")</f>
        <v/>
      </c>
      <c r="AG867" s="543" t="str">
        <f>IF(AND('1C TSspéc3'!$Q$17&lt;&gt;0,'1C TSspéc3'!$C$12="OUI"),'1C TSspéc3'!$Q$53/'1C TSspéc3'!$Q$17,"")</f>
        <v/>
      </c>
      <c r="AH867" s="543" t="str">
        <f>IF(AND('1C TSspéc3'!$Q$17&lt;&gt;0,'1C TSspéc3'!$C$12="OUI"),'1C TSspéc3'!$Q$54/'1C TSspéc3'!$Q$17,"")</f>
        <v/>
      </c>
      <c r="AI867" s="543" t="str">
        <f>IF(AND('1C TSspéc3'!$Q$17&lt;&gt;0,'1C TSspéc3'!$C$12="OUI"),'1C TSspéc3'!$Q$55/'1C TSspéc3'!$Q$17,"")</f>
        <v/>
      </c>
      <c r="AJ867" s="543" t="str">
        <f>IF(AND('1C TSspéc3'!$Q$17&lt;&gt;0,'1C TSspéc3'!$C$12="OUI"),'1C TSspéc3'!$Q$56/'1C TSspéc3'!$Q$17,"")</f>
        <v/>
      </c>
      <c r="AK867" s="543" t="str">
        <f>IF(AND('1C TSspéc3'!$Q$17&lt;&gt;0,'1C TSspéc3'!$C$12="OUI"),'1C TSspéc3'!$Q$57/'1C TSspéc3'!$Q$17,"")</f>
        <v/>
      </c>
      <c r="AL867" s="72">
        <f>IF(AND('1C TSspéc3'!$Q$17&lt;&gt;0,'1C TSspéc3'!$C$12="OUI"),N867+AK867,N867)</f>
        <v>0</v>
      </c>
      <c r="AM867" s="417">
        <f t="shared" si="270"/>
        <v>0</v>
      </c>
      <c r="AN867" s="417">
        <f t="shared" si="271"/>
        <v>0</v>
      </c>
      <c r="AO867" s="418" t="str">
        <f>IF(AND('1C TSspéc3'!$Q$17&lt;&gt;0,'1C TSspéc3'!$Q$30&lt;&gt;0),AM867+AN867,"")</f>
        <v/>
      </c>
      <c r="AP867" s="573" t="str">
        <f>IF(AND('1C TSspéc3'!$Q$17&lt;&gt;0,'1C TSspéc3'!$Q$30&lt;&gt;0),AM867-AR867,"")</f>
        <v/>
      </c>
      <c r="AQ867" s="583">
        <f t="shared" si="272"/>
        <v>0</v>
      </c>
      <c r="AR867" s="596"/>
      <c r="AS867" s="102"/>
      <c r="AT867" s="27" t="str">
        <f>IF(('1C TSspéc3'!Q$17*FICHE!$C$14&lt;J867),"Forfait limité à "&amp;FICHE!$C$14&amp;"€/jour","")</f>
        <v/>
      </c>
      <c r="AU867" s="592"/>
      <c r="AV867" s="824"/>
      <c r="AW867" s="824"/>
      <c r="AX867" s="824"/>
      <c r="AY867" s="824"/>
      <c r="AZ867" s="824"/>
      <c r="BA867" s="767"/>
      <c r="BB867" s="767"/>
      <c r="BC867" s="767"/>
      <c r="BD867" s="767"/>
      <c r="BE867" s="767"/>
      <c r="BF867" s="767"/>
      <c r="BG867" s="767"/>
      <c r="BH867" s="767"/>
      <c r="BI867" s="767"/>
      <c r="BJ867" s="767"/>
      <c r="BK867" s="767"/>
      <c r="BL867" s="767"/>
      <c r="BM867" s="767"/>
      <c r="BN867" s="767"/>
      <c r="BO867" s="767"/>
      <c r="BP867" s="767"/>
      <c r="BQ867" s="767"/>
      <c r="BR867" s="767"/>
      <c r="BS867" s="767"/>
      <c r="BT867" s="767"/>
      <c r="BU867" s="767"/>
      <c r="BV867" s="767"/>
      <c r="BW867" s="767"/>
      <c r="BX867" s="767"/>
      <c r="BY867" s="767"/>
      <c r="BZ867" s="767"/>
      <c r="CA867" s="767"/>
      <c r="CB867" s="767"/>
      <c r="CC867" s="767"/>
      <c r="CD867" s="767"/>
      <c r="CE867" s="767"/>
      <c r="CF867" s="767"/>
      <c r="CG867" s="767"/>
      <c r="CH867" s="767"/>
      <c r="CI867" s="767"/>
      <c r="CJ867" s="767"/>
      <c r="CK867" s="767"/>
      <c r="CL867" s="767"/>
      <c r="CM867" s="767"/>
      <c r="CN867" s="767"/>
      <c r="CO867" s="767"/>
      <c r="CP867" s="767"/>
      <c r="CQ867" s="767"/>
      <c r="CR867" s="767"/>
      <c r="CS867" s="767"/>
      <c r="CT867" s="767"/>
      <c r="CU867" s="767"/>
      <c r="CV867" s="767"/>
      <c r="CW867" s="767"/>
      <c r="CX867" s="767"/>
      <c r="CY867" s="767"/>
      <c r="CZ867" s="767"/>
      <c r="DA867" s="767"/>
      <c r="DB867" s="767"/>
      <c r="DC867" s="767"/>
      <c r="DD867" s="767"/>
      <c r="DE867" s="767"/>
      <c r="DF867" s="767"/>
      <c r="DG867" s="767"/>
      <c r="DH867" s="767"/>
      <c r="DI867" s="767"/>
      <c r="DJ867" s="767"/>
      <c r="DK867" s="767"/>
      <c r="DL867" s="767"/>
      <c r="DM867" s="767"/>
      <c r="DN867" s="767"/>
      <c r="DO867" s="767"/>
      <c r="DP867" s="767"/>
      <c r="DQ867" s="767"/>
      <c r="DR867" s="767"/>
      <c r="DS867" s="767"/>
      <c r="DT867" s="767"/>
      <c r="DU867" s="767"/>
      <c r="DV867" s="767"/>
      <c r="DW867" s="767"/>
      <c r="DX867" s="767"/>
      <c r="DY867" s="767"/>
      <c r="DZ867" s="767"/>
      <c r="EA867" s="767"/>
      <c r="EB867" s="767"/>
      <c r="EC867" s="767"/>
      <c r="ED867" s="767"/>
      <c r="EE867" s="767"/>
      <c r="EF867" s="767"/>
      <c r="EG867" s="767"/>
      <c r="EH867" s="767"/>
      <c r="EI867" s="767"/>
      <c r="EJ867" s="767"/>
      <c r="EK867" s="767"/>
      <c r="EL867" s="767"/>
      <c r="EM867" s="767"/>
      <c r="EN867" s="767"/>
      <c r="EO867" s="767"/>
      <c r="EP867" s="767"/>
      <c r="EQ867" s="767"/>
      <c r="ER867" s="767"/>
      <c r="ES867" s="767"/>
      <c r="ET867" s="767"/>
      <c r="EU867" s="767"/>
      <c r="EV867" s="767"/>
      <c r="EW867" s="767"/>
      <c r="EX867" s="767"/>
      <c r="EY867" s="767"/>
      <c r="EZ867" s="767"/>
      <c r="FA867" s="767"/>
      <c r="FB867" s="767"/>
      <c r="FC867" s="767"/>
      <c r="FD867" s="767"/>
      <c r="FE867" s="767"/>
      <c r="FF867" s="767"/>
      <c r="FG867" s="767"/>
      <c r="FH867" s="767"/>
      <c r="FI867" s="767"/>
      <c r="FJ867" s="767"/>
      <c r="FK867" s="767"/>
      <c r="FL867" s="767"/>
      <c r="FM867" s="767"/>
      <c r="FN867" s="767"/>
      <c r="FO867" s="767"/>
      <c r="FP867" s="767"/>
      <c r="FQ867" s="767"/>
      <c r="FR867" s="767"/>
      <c r="FS867" s="767"/>
      <c r="FT867" s="767"/>
      <c r="FU867" s="767"/>
      <c r="FV867" s="767"/>
      <c r="FW867" s="767"/>
      <c r="FX867" s="767"/>
      <c r="FY867" s="767"/>
      <c r="FZ867" s="767"/>
      <c r="GA867" s="767"/>
      <c r="GB867" s="767"/>
      <c r="GC867" s="767"/>
      <c r="GD867" s="767"/>
      <c r="GE867" s="767"/>
      <c r="GF867" s="767"/>
      <c r="GG867" s="767"/>
      <c r="GH867" s="767"/>
      <c r="GI867" s="767"/>
      <c r="GJ867" s="767"/>
      <c r="GK867" s="767"/>
      <c r="GL867" s="767"/>
      <c r="GM867" s="767"/>
      <c r="GN867" s="767"/>
      <c r="GO867" s="767"/>
      <c r="GP867" s="767"/>
      <c r="GQ867" s="767"/>
      <c r="GR867" s="767"/>
      <c r="GS867" s="767"/>
      <c r="GT867" s="767"/>
      <c r="GU867" s="767"/>
      <c r="GV867" s="767"/>
      <c r="GW867" s="767"/>
      <c r="GX867" s="767"/>
      <c r="GY867" s="767"/>
      <c r="GZ867" s="767"/>
      <c r="HA867" s="767"/>
      <c r="HB867" s="767"/>
      <c r="HC867" s="767"/>
    </row>
    <row r="868" spans="1:211" s="864" customFormat="1" ht="13.9" customHeight="1">
      <c r="A868" s="307"/>
      <c r="B868" s="351"/>
      <c r="C868" s="971" t="str">
        <f>IF('1C TSspéc3'!R$17&lt;&gt;0,'1C TSspéc3'!$B$12,"")</f>
        <v/>
      </c>
      <c r="D868" s="972"/>
      <c r="E868" s="973"/>
      <c r="F868" s="93">
        <f>IF(AND($C868='1C TSspéc3'!$B$12,'1C TSspéc3'!$B$16="spécifiques",'1C TSspéc3'!$R$17&lt;&gt;""),'1C TSspéc3'!$R$21,"")</f>
        <v>0</v>
      </c>
      <c r="G868" s="863"/>
      <c r="H868" s="745">
        <v>0.21</v>
      </c>
      <c r="I868" s="747">
        <v>1</v>
      </c>
      <c r="J868" s="312"/>
      <c r="K868" s="680">
        <f t="shared" si="273"/>
        <v>0</v>
      </c>
      <c r="L868" s="556">
        <f>IF(OR('1C TSspéc3'!$B$12="",'1C TSspéc3'!R$30=0),0,IF(AND('1C TSspéc3'!$B$12&lt;&gt;"",$K$2="Pôle",'1C TSspéc3'!$C$12="OUI"),(('1C TSspéc3'!R$22+'1C TSspéc3'!R$23+'1C TSspéc3'!R$24+'1C TSspéc3'!R$25+'1C TSspéc3'!R$29)/'1C TSspéc3'!R$17),IF(AND('1C TSspéc3'!$B$12&lt;&gt;"",$K$2="Pôle",'1C TSspéc3'!$C$12="NON"),(('1C TSspéc3'!R$22+'1C TSspéc3'!R$23+'1C TSspéc3'!R$24+'1C TSspéc3'!R$25+'1C TSspéc3'!R$29)/'1C TSspéc3'!R$30),IF(AND('1C TSspéc3'!$B$12&lt;&gt;"",$K$2&lt;&gt;"Pôle",'1C TSspéc3'!$C$12="OUI"),(('1C TSspéc3'!R$22+'1C TSspéc3'!R$23+'1C TSspéc3'!R$24+'1C TSspéc3'!R$25+'1C TSspéc3'!R$26+'1C TSspéc3'!R$27+'1C TSspéc3'!R$28+'1C TSspéc3'!R$29)/'1C TSspéc3'!R$17),IF(AND('1C TSspéc3'!$B$12&lt;&gt;"",$K$2&lt;&gt;"Pôle",'1C TSspéc3'!$C$12="NON"),(('1C TSspéc3'!R$22+'1C TSspéc3'!R$23+'1C TSspéc3'!R$24+'1C TSspéc3'!R$25+'1C TSspéc3'!R$26+'1C TSspéc3'!R$27+'1C TSspéc3'!R$28+'1C TSspéc3'!R$29)/'1C TSspéc3'!R$30))))))</f>
        <v>0</v>
      </c>
      <c r="M868" s="556">
        <f>IF(OR('1C TSspéc3'!$B$12="",'1C TSspéc3'!R$30=0),0,IF(AND('1C TSspéc3'!$B$12&lt;&gt;"",$K$2="Pôle",'1C TSspéc3'!$C$12="OUI"),(('1C TSspéc3'!R$26+'1C TSspéc3'!R$27+'1C TSspéc3'!R$28)/'1C TSspéc3'!R$17),IF(AND('1C TSspéc3'!$B$12&lt;&gt;"",$K$2="Pôle",'1C TSspéc3'!$C$12="NON"),(('1C TSspéc3'!R$26+'1C TSspéc3'!R$27+'1C TSspéc3'!R$28)/'1C TSspéc3'!R$30),IF(AND('1C TSspéc3'!$B$12&lt;&gt;"",$K$2&lt;&gt;"Pôle"),0))))</f>
        <v>0</v>
      </c>
      <c r="N868" s="557">
        <f>IF(AND('1C TSspéc3'!$B$12&lt;&gt;0,'1C TSspéc3'!$R$30&lt;&gt;0),L868+M868,0)</f>
        <v>0</v>
      </c>
      <c r="O868" s="893" t="str">
        <f>IF(AND('1C TSspéc3'!$R$17&lt;&gt;0,'1C TSspéc3'!$C$12="OUI"),'1C TSspéc3'!$R$35/'1C TSspéc3'!$R$17,"")</f>
        <v/>
      </c>
      <c r="P868" s="543" t="str">
        <f>IF(AND('1C TSspéc3'!$R$17&lt;&gt;0,'1C TSspéc3'!$C$12="OUI"),'1C TSspéc3'!$R$36/'1C TSspéc3'!$R$17,"")</f>
        <v/>
      </c>
      <c r="Q868" s="543" t="str">
        <f>IF(AND('1C TSspéc3'!$R$17&lt;&gt;0,'1C TSspéc3'!$C$12="OUI"),'1C TSspéc3'!$R$37/'1C TSspéc3'!$R$17,"")</f>
        <v/>
      </c>
      <c r="R868" s="543" t="str">
        <f>IF(AND('1C TSspéc3'!$R$17&lt;&gt;0,'1C TSspéc3'!$C$12="OUI"),'1C TSspéc3'!$R$38/'1C TSspéc3'!$R$17,"")</f>
        <v/>
      </c>
      <c r="S868" s="543" t="str">
        <f>IF(AND('1C TSspéc3'!$R$17&lt;&gt;0,'1C TSspéc3'!$C$12="OUI"),'1C TSspéc3'!$R$39/'1C TSspéc3'!$R$17,"")</f>
        <v/>
      </c>
      <c r="T868" s="543" t="str">
        <f>IF(AND('1C TSspéc3'!$R$17&lt;&gt;0,'1C TSspéc3'!$C$12="OUI"),'1C TSspéc3'!$R$40/'1C TSspéc3'!$R$17,"")</f>
        <v/>
      </c>
      <c r="U868" s="543" t="str">
        <f>IF(AND('1C TSspéc3'!$R$17&lt;&gt;0,'1C TSspéc3'!$C$12="OUI"),'1C TSspéc3'!$R$41/'1C TSspéc3'!$R$17,"")</f>
        <v/>
      </c>
      <c r="V868" s="543" t="str">
        <f>IF(AND('1C TSspéc3'!$R$17&lt;&gt;0,'1C TSspéc3'!$C$12="OUI"),'1C TSspéc3'!$R$42/'1C TSspéc3'!$R$17,"")</f>
        <v/>
      </c>
      <c r="W868" s="543" t="str">
        <f>IF(AND('1C TSspéc3'!$R$17&lt;&gt;0,'1C TSspéc3'!$C$12="OUI"),'1C TSspéc3'!$R$43/'1C TSspéc3'!$R$17,"")</f>
        <v/>
      </c>
      <c r="X868" s="543" t="str">
        <f>IF(AND('1C TSspéc3'!$R$17&lt;&gt;0,'1C TSspéc3'!$C$12="OUI"),'1C TSspéc3'!$R$44/'1C TSspéc3'!$R$17,"")</f>
        <v/>
      </c>
      <c r="Y868" s="543" t="str">
        <f>IF(AND('1C TSspéc3'!$R$17&lt;&gt;0,'1C TSspéc3'!$C$12="OUI"),'1C TSspéc3'!$R$45/'1C TSspéc3'!$R$17,"")</f>
        <v/>
      </c>
      <c r="Z868" s="543" t="str">
        <f>IF(AND('1C TSspéc3'!$R$17&lt;&gt;0,'1C TSspéc3'!$C$12="OUI"),'1C TSspéc3'!$R$46/'1C TSspéc3'!$R$17,"")</f>
        <v/>
      </c>
      <c r="AA868" s="543" t="str">
        <f>IF(AND('1C TSspéc3'!$R$17&lt;&gt;0,'1C TSspéc3'!$C$12="OUI"),'1C TSspéc3'!$R$47/'1C TSspéc3'!$R$17,"")</f>
        <v/>
      </c>
      <c r="AB868" s="543" t="str">
        <f>IF(AND('1C TSspéc3'!$R$17&lt;&gt;0,'1C TSspéc3'!$C$12="OUI"),'1C TSspéc3'!$R$48/'1C TSspéc3'!$R$17,"")</f>
        <v/>
      </c>
      <c r="AC868" s="543" t="str">
        <f>IF(AND('1C TSspéc3'!$R$17&lt;&gt;0,'1C TSspéc3'!$C$12="OUI"),'1C TSspéc3'!$R$49/'1C TSspéc3'!$R$17,"")</f>
        <v/>
      </c>
      <c r="AD868" s="543" t="str">
        <f>IF(AND('1C TSspéc3'!$R$17&lt;&gt;0,'1C TSspéc3'!$C$12="OUI"),'1C TSspéc3'!$R$50/'1C TSspéc3'!$R$17,"")</f>
        <v/>
      </c>
      <c r="AE868" s="543" t="str">
        <f>IF(AND('1C TSspéc3'!$R$17&lt;&gt;0,'1C TSspéc3'!$C$12="OUI"),'1C TSspéc3'!$R$51/'1C TSspéc3'!$R$17,"")</f>
        <v/>
      </c>
      <c r="AF868" s="543" t="str">
        <f>IF(AND('1C TSspéc3'!$R$17&lt;&gt;0,'1C TSspéc3'!$C$12="OUI"),'1C TSspéc3'!$R$52/'1C TSspéc3'!$R$17,"")</f>
        <v/>
      </c>
      <c r="AG868" s="543" t="str">
        <f>IF(AND('1C TSspéc3'!$R$17&lt;&gt;0,'1C TSspéc3'!$C$12="OUI"),'1C TSspéc3'!$R$53/'1C TSspéc3'!$R$17,"")</f>
        <v/>
      </c>
      <c r="AH868" s="543" t="str">
        <f>IF(AND('1C TSspéc3'!$R$17&lt;&gt;0,'1C TSspéc3'!$C$12="OUI"),'1C TSspéc3'!$R$54/'1C TSspéc3'!$R$17,"")</f>
        <v/>
      </c>
      <c r="AI868" s="543" t="str">
        <f>IF(AND('1C TSspéc3'!$R$17&lt;&gt;0,'1C TSspéc3'!$C$12="OUI"),'1C TSspéc3'!$R$55/'1C TSspéc3'!$R$17,"")</f>
        <v/>
      </c>
      <c r="AJ868" s="543" t="str">
        <f>IF(AND('1C TSspéc3'!$R$17&lt;&gt;0,'1C TSspéc3'!$C$12="OUI"),'1C TSspéc3'!$R$56/'1C TSspéc3'!$R$17,"")</f>
        <v/>
      </c>
      <c r="AK868" s="543" t="str">
        <f>IF(AND('1C TSspéc3'!$R$17&lt;&gt;0,'1C TSspéc3'!$C$12="OUI"),'1C TSspéc3'!$R$57/'1C TSspéc3'!$R$17,"")</f>
        <v/>
      </c>
      <c r="AL868" s="72">
        <f>IF(AND('1C TSspéc3'!$R$17&lt;&gt;0,'1C TSspéc3'!$C$12="OUI"),N868+AK868,N868)</f>
        <v>0</v>
      </c>
      <c r="AM868" s="417">
        <f t="shared" si="270"/>
        <v>0</v>
      </c>
      <c r="AN868" s="417">
        <f t="shared" si="271"/>
        <v>0</v>
      </c>
      <c r="AO868" s="418" t="str">
        <f>IF(AND('1C TSspéc3'!$R$17&lt;&gt;0,'1C TSspéc3'!$R$30&lt;&gt;0),AM868+AN868,"")</f>
        <v/>
      </c>
      <c r="AP868" s="573" t="str">
        <f>IF(AND('1C TSspéc3'!$R$17&lt;&gt;0,'1C TSspéc3'!$R$30&lt;&gt;0),AM868-AR868,"")</f>
        <v/>
      </c>
      <c r="AQ868" s="583">
        <f t="shared" si="272"/>
        <v>0</v>
      </c>
      <c r="AR868" s="596"/>
      <c r="AS868" s="102"/>
      <c r="AT868" s="27" t="str">
        <f>IF(('1C TSspéc3'!R$17*FICHE!$C$14&lt;J868),"Forfait limité à "&amp;FICHE!$C$14&amp;"€/jour","")</f>
        <v/>
      </c>
      <c r="AU868" s="592"/>
      <c r="AV868" s="824"/>
      <c r="AW868" s="824"/>
      <c r="AX868" s="824"/>
      <c r="AY868" s="824"/>
      <c r="AZ868" s="824"/>
      <c r="BA868" s="767"/>
      <c r="BB868" s="767"/>
      <c r="BC868" s="767"/>
      <c r="BD868" s="767"/>
      <c r="BE868" s="767"/>
      <c r="BF868" s="767"/>
      <c r="BG868" s="767"/>
      <c r="BH868" s="767"/>
      <c r="BI868" s="767"/>
      <c r="BJ868" s="767"/>
      <c r="BK868" s="767"/>
      <c r="BL868" s="767"/>
      <c r="BM868" s="767"/>
      <c r="BN868" s="767"/>
      <c r="BO868" s="767"/>
      <c r="BP868" s="767"/>
      <c r="BQ868" s="767"/>
      <c r="BR868" s="767"/>
      <c r="BS868" s="767"/>
      <c r="BT868" s="767"/>
      <c r="BU868" s="767"/>
      <c r="BV868" s="767"/>
      <c r="BW868" s="767"/>
      <c r="BX868" s="767"/>
      <c r="BY868" s="767"/>
      <c r="BZ868" s="767"/>
      <c r="CA868" s="767"/>
      <c r="CB868" s="767"/>
      <c r="CC868" s="767"/>
      <c r="CD868" s="767"/>
      <c r="CE868" s="767"/>
      <c r="CF868" s="767"/>
      <c r="CG868" s="767"/>
      <c r="CH868" s="767"/>
      <c r="CI868" s="767"/>
      <c r="CJ868" s="767"/>
      <c r="CK868" s="767"/>
      <c r="CL868" s="767"/>
      <c r="CM868" s="767"/>
      <c r="CN868" s="767"/>
      <c r="CO868" s="767"/>
      <c r="CP868" s="767"/>
      <c r="CQ868" s="767"/>
      <c r="CR868" s="767"/>
      <c r="CS868" s="767"/>
      <c r="CT868" s="767"/>
      <c r="CU868" s="767"/>
      <c r="CV868" s="767"/>
      <c r="CW868" s="767"/>
      <c r="CX868" s="767"/>
      <c r="CY868" s="767"/>
      <c r="CZ868" s="767"/>
      <c r="DA868" s="767"/>
      <c r="DB868" s="767"/>
      <c r="DC868" s="767"/>
      <c r="DD868" s="767"/>
      <c r="DE868" s="767"/>
      <c r="DF868" s="767"/>
      <c r="DG868" s="767"/>
      <c r="DH868" s="767"/>
      <c r="DI868" s="767"/>
      <c r="DJ868" s="767"/>
      <c r="DK868" s="767"/>
      <c r="DL868" s="767"/>
      <c r="DM868" s="767"/>
      <c r="DN868" s="767"/>
      <c r="DO868" s="767"/>
      <c r="DP868" s="767"/>
      <c r="DQ868" s="767"/>
      <c r="DR868" s="767"/>
      <c r="DS868" s="767"/>
      <c r="DT868" s="767"/>
      <c r="DU868" s="767"/>
      <c r="DV868" s="767"/>
      <c r="DW868" s="767"/>
      <c r="DX868" s="767"/>
      <c r="DY868" s="767"/>
      <c r="DZ868" s="767"/>
      <c r="EA868" s="767"/>
      <c r="EB868" s="767"/>
      <c r="EC868" s="767"/>
      <c r="ED868" s="767"/>
      <c r="EE868" s="767"/>
      <c r="EF868" s="767"/>
      <c r="EG868" s="767"/>
      <c r="EH868" s="767"/>
      <c r="EI868" s="767"/>
      <c r="EJ868" s="767"/>
      <c r="EK868" s="767"/>
      <c r="EL868" s="767"/>
      <c r="EM868" s="767"/>
      <c r="EN868" s="767"/>
      <c r="EO868" s="767"/>
      <c r="EP868" s="767"/>
      <c r="EQ868" s="767"/>
      <c r="ER868" s="767"/>
      <c r="ES868" s="767"/>
      <c r="ET868" s="767"/>
      <c r="EU868" s="767"/>
      <c r="EV868" s="767"/>
      <c r="EW868" s="767"/>
      <c r="EX868" s="767"/>
      <c r="EY868" s="767"/>
      <c r="EZ868" s="767"/>
      <c r="FA868" s="767"/>
      <c r="FB868" s="767"/>
      <c r="FC868" s="767"/>
      <c r="FD868" s="767"/>
      <c r="FE868" s="767"/>
      <c r="FF868" s="767"/>
      <c r="FG868" s="767"/>
      <c r="FH868" s="767"/>
      <c r="FI868" s="767"/>
      <c r="FJ868" s="767"/>
      <c r="FK868" s="767"/>
      <c r="FL868" s="767"/>
      <c r="FM868" s="767"/>
      <c r="FN868" s="767"/>
      <c r="FO868" s="767"/>
      <c r="FP868" s="767"/>
      <c r="FQ868" s="767"/>
      <c r="FR868" s="767"/>
      <c r="FS868" s="767"/>
      <c r="FT868" s="767"/>
      <c r="FU868" s="767"/>
      <c r="FV868" s="767"/>
      <c r="FW868" s="767"/>
      <c r="FX868" s="767"/>
      <c r="FY868" s="767"/>
      <c r="FZ868" s="767"/>
      <c r="GA868" s="767"/>
      <c r="GB868" s="767"/>
      <c r="GC868" s="767"/>
      <c r="GD868" s="767"/>
      <c r="GE868" s="767"/>
      <c r="GF868" s="767"/>
      <c r="GG868" s="767"/>
      <c r="GH868" s="767"/>
      <c r="GI868" s="767"/>
      <c r="GJ868" s="767"/>
      <c r="GK868" s="767"/>
      <c r="GL868" s="767"/>
      <c r="GM868" s="767"/>
      <c r="GN868" s="767"/>
      <c r="GO868" s="767"/>
      <c r="GP868" s="767"/>
      <c r="GQ868" s="767"/>
      <c r="GR868" s="767"/>
      <c r="GS868" s="767"/>
      <c r="GT868" s="767"/>
      <c r="GU868" s="767"/>
      <c r="GV868" s="767"/>
      <c r="GW868" s="767"/>
      <c r="GX868" s="767"/>
      <c r="GY868" s="767"/>
      <c r="GZ868" s="767"/>
      <c r="HA868" s="767"/>
      <c r="HB868" s="767"/>
      <c r="HC868" s="767"/>
    </row>
    <row r="869" spans="1:211" s="864" customFormat="1" ht="13.9" customHeight="1">
      <c r="A869" s="307"/>
      <c r="B869" s="351"/>
      <c r="C869" s="971" t="str">
        <f>IF('1C TSspéc3'!S$17&lt;&gt;0,'1C TSspéc3'!$B$12,"")</f>
        <v/>
      </c>
      <c r="D869" s="972"/>
      <c r="E869" s="973"/>
      <c r="F869" s="93">
        <f>IF(AND($C869='1C TSspéc3'!$B$12,'1C TSspéc3'!$B$16="spécifiques",'1C TSspéc3'!$S$17&lt;&gt;""),'1C TSspéc3'!$S$21,"")</f>
        <v>0</v>
      </c>
      <c r="G869" s="863"/>
      <c r="H869" s="745">
        <v>0.21</v>
      </c>
      <c r="I869" s="747">
        <v>1</v>
      </c>
      <c r="J869" s="312"/>
      <c r="K869" s="680">
        <f t="shared" si="273"/>
        <v>0</v>
      </c>
      <c r="L869" s="556">
        <f>IF(OR('1C TSspéc3'!$B$12="",'1C TSspéc3'!S$30=0),0,IF(AND('1C TSspéc3'!$B$12&lt;&gt;"",$K$2="Pôle",'1C TSspéc3'!$C$12="OUI"),(('1C TSspéc3'!S$22+'1C TSspéc3'!S$23+'1C TSspéc3'!S$24+'1C TSspéc3'!S$25+'1C TSspéc3'!S$29)/'1C TSspéc3'!S$17),IF(AND('1C TSspéc3'!$B$12&lt;&gt;"",$K$2="Pôle",'1C TSspéc3'!$C$12="NON"),(('1C TSspéc3'!S$22+'1C TSspéc3'!S$23+'1C TSspéc3'!S$24+'1C TSspéc3'!S$25+'1C TSspéc3'!S$29)/'1C TSspéc3'!S$30),IF(AND('1C TSspéc3'!$B$12&lt;&gt;"",$K$2&lt;&gt;"Pôle",'1C TSspéc3'!$C$12="OUI"),(('1C TSspéc3'!S$22+'1C TSspéc3'!S$23+'1C TSspéc3'!S$24+'1C TSspéc3'!S$25+'1C TSspéc3'!S$26+'1C TSspéc3'!S$27+'1C TSspéc3'!S$28+'1C TSspéc3'!S$29)/'1C TSspéc3'!S$17),IF(AND('1C TSspéc3'!$B$12&lt;&gt;"",$K$2&lt;&gt;"Pôle",'1C TSspéc3'!$C$12="NON"),(('1C TSspéc3'!S$22+'1C TSspéc3'!S$23+'1C TSspéc3'!S$24+'1C TSspéc3'!S$25+'1C TSspéc3'!S$26+'1C TSspéc3'!S$27+'1C TSspéc3'!S$28+'1C TSspéc3'!S$29)/'1C TSspéc3'!S$30))))))</f>
        <v>0</v>
      </c>
      <c r="M869" s="556">
        <f>IF(OR('1C TSspéc3'!$B$12="",'1C TSspéc3'!S$30=0),0,IF(AND('1C TSspéc3'!$B$12&lt;&gt;"",$K$2="Pôle",'1C TSspéc3'!$C$12="OUI"),(('1C TSspéc3'!S$26+'1C TSspéc3'!S$27+'1C TSspéc3'!S$28)/'1C TSspéc3'!S$17),IF(AND('1C TSspéc3'!$B$12&lt;&gt;"",$K$2="Pôle",'1C TSspéc3'!$C$12="NON"),(('1C TSspéc3'!S$26+'1C TSspéc3'!S$27+'1C TSspéc3'!S$28)/'1C TSspéc3'!S$30),IF(AND('1C TSspéc3'!$B$12&lt;&gt;"",$K$2&lt;&gt;"Pôle"),0))))</f>
        <v>0</v>
      </c>
      <c r="N869" s="557">
        <f>IF(AND('1C TSspéc3'!$B$12&lt;&gt;0,'1C TSspéc3'!$S$30&lt;&gt;0),L869+M869,0)</f>
        <v>0</v>
      </c>
      <c r="O869" s="893" t="str">
        <f>IF(AND('1C TSspéc3'!$S$17&lt;&gt;0,'1C TSspéc3'!$C$12="OUI"),'1C TSspéc3'!$S$35/'1C TSspéc3'!$S$17,"")</f>
        <v/>
      </c>
      <c r="P869" s="543" t="str">
        <f>IF(AND('1C TSspéc3'!$S$17&lt;&gt;0,'1C TSspéc3'!$C$12="OUI"),'1C TSspéc3'!$S$36/'1C TSspéc3'!$S$17,"")</f>
        <v/>
      </c>
      <c r="Q869" s="543" t="str">
        <f>IF(AND('1C TSspéc3'!$S$17&lt;&gt;0,'1C TSspéc3'!$C$12="OUI"),'1C TSspéc3'!$S$37/'1C TSspéc3'!$S$17,"")</f>
        <v/>
      </c>
      <c r="R869" s="543" t="str">
        <f>IF(AND('1C TSspéc3'!$S$17&lt;&gt;0,'1C TSspéc3'!$C$12="OUI"),'1C TSspéc3'!$S$38/'1C TSspéc3'!$S$17,"")</f>
        <v/>
      </c>
      <c r="S869" s="543" t="str">
        <f>IF(AND('1C TSspéc3'!$S$17&lt;&gt;0,'1C TSspéc3'!$C$12="OUI"),'1C TSspéc3'!$S$39/'1C TSspéc3'!$S$17,"")</f>
        <v/>
      </c>
      <c r="T869" s="543" t="str">
        <f>IF(AND('1C TSspéc3'!$S$17&lt;&gt;0,'1C TSspéc3'!$C$12="OUI"),'1C TSspéc3'!$S$40/'1C TSspéc3'!$S$17,"")</f>
        <v/>
      </c>
      <c r="U869" s="543" t="str">
        <f>IF(AND('1C TSspéc3'!$S$17&lt;&gt;0,'1C TSspéc3'!$C$12="OUI"),'1C TSspéc3'!$S$41/'1C TSspéc3'!$S$17,"")</f>
        <v/>
      </c>
      <c r="V869" s="543" t="str">
        <f>IF(AND('1C TSspéc3'!$S$17&lt;&gt;0,'1C TSspéc3'!$C$12="OUI"),'1C TSspéc3'!$S$42/'1C TSspéc3'!$S$17,"")</f>
        <v/>
      </c>
      <c r="W869" s="543" t="str">
        <f>IF(AND('1C TSspéc3'!$S$17&lt;&gt;0,'1C TSspéc3'!$C$12="OUI"),'1C TSspéc3'!$S$43/'1C TSspéc3'!$S$17,"")</f>
        <v/>
      </c>
      <c r="X869" s="543" t="str">
        <f>IF(AND('1C TSspéc3'!$S$17&lt;&gt;0,'1C TSspéc3'!$C$12="OUI"),'1C TSspéc3'!$S$44/'1C TSspéc3'!$S$17,"")</f>
        <v/>
      </c>
      <c r="Y869" s="543" t="str">
        <f>IF(AND('1C TSspéc3'!$S$17&lt;&gt;0,'1C TSspéc3'!$C$12="OUI"),'1C TSspéc3'!$S$45/'1C TSspéc3'!$S$17,"")</f>
        <v/>
      </c>
      <c r="Z869" s="543" t="str">
        <f>IF(AND('1C TSspéc3'!$S$17&lt;&gt;0,'1C TSspéc3'!$C$12="OUI"),'1C TSspéc3'!$S$46/'1C TSspéc3'!$S$17,"")</f>
        <v/>
      </c>
      <c r="AA869" s="543" t="str">
        <f>IF(AND('1C TSspéc3'!$S$17&lt;&gt;0,'1C TSspéc3'!$C$12="OUI"),'1C TSspéc3'!$S$47/'1C TSspéc3'!$S$17,"")</f>
        <v/>
      </c>
      <c r="AB869" s="543" t="str">
        <f>IF(AND('1C TSspéc3'!$S$17&lt;&gt;0,'1C TSspéc3'!$C$12="OUI"),'1C TSspéc3'!$S$48/'1C TSspéc3'!$S$17,"")</f>
        <v/>
      </c>
      <c r="AC869" s="543" t="str">
        <f>IF(AND('1C TSspéc3'!$S$17&lt;&gt;0,'1C TSspéc3'!$C$12="OUI"),'1C TSspéc3'!$S$49/'1C TSspéc3'!$S$17,"")</f>
        <v/>
      </c>
      <c r="AD869" s="543" t="str">
        <f>IF(AND('1C TSspéc3'!$S$17&lt;&gt;0,'1C TSspéc3'!$C$12="OUI"),'1C TSspéc3'!$S$50/'1C TSspéc3'!$S$17,"")</f>
        <v/>
      </c>
      <c r="AE869" s="543" t="str">
        <f>IF(AND('1C TSspéc3'!$S$17&lt;&gt;0,'1C TSspéc3'!$C$12="OUI"),'1C TSspéc3'!$S$51/'1C TSspéc3'!$S$17,"")</f>
        <v/>
      </c>
      <c r="AF869" s="543" t="str">
        <f>IF(AND('1C TSspéc3'!$S$17&lt;&gt;0,'1C TSspéc3'!$C$12="OUI"),'1C TSspéc3'!$S$52/'1C TSspéc3'!$S$17,"")</f>
        <v/>
      </c>
      <c r="AG869" s="543" t="str">
        <f>IF(AND('1C TSspéc3'!$S$17&lt;&gt;0,'1C TSspéc3'!$C$12="OUI"),'1C TSspéc3'!$S$53/'1C TSspéc3'!$S$17,"")</f>
        <v/>
      </c>
      <c r="AH869" s="543" t="str">
        <f>IF(AND('1C TSspéc3'!$S$17&lt;&gt;0,'1C TSspéc3'!$C$12="OUI"),'1C TSspéc3'!$S$54/'1C TSspéc3'!$S$17,"")</f>
        <v/>
      </c>
      <c r="AI869" s="543" t="str">
        <f>IF(AND('1C TSspéc3'!$S$17&lt;&gt;0,'1C TSspéc3'!$C$12="OUI"),'1C TSspéc3'!$S$55/'1C TSspéc3'!$S$17,"")</f>
        <v/>
      </c>
      <c r="AJ869" s="543" t="str">
        <f>IF(AND('1C TSspéc3'!$S$17&lt;&gt;0,'1C TSspéc3'!$C$12="OUI"),'1C TSspéc3'!$S$56/'1C TSspéc3'!$S$17,"")</f>
        <v/>
      </c>
      <c r="AK869" s="543" t="str">
        <f>IF(AND('1C TSspéc3'!$S$17&lt;&gt;0,'1C TSspéc3'!$C$12="OUI"),'1C TSspéc3'!$S$57/'1C TSspéc3'!$S$17,"")</f>
        <v/>
      </c>
      <c r="AL869" s="72">
        <f>IF(AND('1C TSspéc3'!$S$17&lt;&gt;0,'1C TSspéc3'!$C$12="OUI"),N869+AK869,N869)</f>
        <v>0</v>
      </c>
      <c r="AM869" s="417">
        <f t="shared" si="270"/>
        <v>0</v>
      </c>
      <c r="AN869" s="417">
        <f t="shared" si="271"/>
        <v>0</v>
      </c>
      <c r="AO869" s="418" t="str">
        <f>IF(AND('1C TSspéc3'!$S$17&lt;&gt;0,'1C TSspéc3'!$S$30&lt;&gt;0),AM869+AN869,"")</f>
        <v/>
      </c>
      <c r="AP869" s="573" t="str">
        <f>IF(AND('1C TSspéc3'!$S$17&lt;&gt;0,'1C TSspéc3'!$S$30&lt;&gt;0),AM869-AR869,"")</f>
        <v/>
      </c>
      <c r="AQ869" s="583">
        <f t="shared" si="272"/>
        <v>0</v>
      </c>
      <c r="AR869" s="596"/>
      <c r="AS869" s="102"/>
      <c r="AT869" s="27" t="str">
        <f>IF(('1C TSspéc3'!S$17*FICHE!$C$14&lt;J869),"Forfait limité à "&amp;FICHE!$C$14&amp;"€/jour","")</f>
        <v/>
      </c>
      <c r="AU869" s="592"/>
      <c r="AV869" s="824"/>
      <c r="AW869" s="824"/>
      <c r="AX869" s="824"/>
      <c r="AY869" s="824"/>
      <c r="AZ869" s="824"/>
      <c r="BA869" s="767"/>
      <c r="BB869" s="767"/>
      <c r="BC869" s="767"/>
      <c r="BD869" s="767"/>
      <c r="BE869" s="767"/>
      <c r="BF869" s="767"/>
      <c r="BG869" s="767"/>
      <c r="BH869" s="767"/>
      <c r="BI869" s="767"/>
      <c r="BJ869" s="767"/>
      <c r="BK869" s="767"/>
      <c r="BL869" s="767"/>
      <c r="BM869" s="767"/>
      <c r="BN869" s="767"/>
      <c r="BO869" s="767"/>
      <c r="BP869" s="767"/>
      <c r="BQ869" s="767"/>
      <c r="BR869" s="767"/>
      <c r="BS869" s="767"/>
      <c r="BT869" s="767"/>
      <c r="BU869" s="767"/>
      <c r="BV869" s="767"/>
      <c r="BW869" s="767"/>
      <c r="BX869" s="767"/>
      <c r="BY869" s="767"/>
      <c r="BZ869" s="767"/>
      <c r="CA869" s="767"/>
      <c r="CB869" s="767"/>
      <c r="CC869" s="767"/>
      <c r="CD869" s="767"/>
      <c r="CE869" s="767"/>
      <c r="CF869" s="767"/>
      <c r="CG869" s="767"/>
      <c r="CH869" s="767"/>
      <c r="CI869" s="767"/>
      <c r="CJ869" s="767"/>
      <c r="CK869" s="767"/>
      <c r="CL869" s="767"/>
      <c r="CM869" s="767"/>
      <c r="CN869" s="767"/>
      <c r="CO869" s="767"/>
      <c r="CP869" s="767"/>
      <c r="CQ869" s="767"/>
      <c r="CR869" s="767"/>
      <c r="CS869" s="767"/>
      <c r="CT869" s="767"/>
      <c r="CU869" s="767"/>
      <c r="CV869" s="767"/>
      <c r="CW869" s="767"/>
      <c r="CX869" s="767"/>
      <c r="CY869" s="767"/>
      <c r="CZ869" s="767"/>
      <c r="DA869" s="767"/>
      <c r="DB869" s="767"/>
      <c r="DC869" s="767"/>
      <c r="DD869" s="767"/>
      <c r="DE869" s="767"/>
      <c r="DF869" s="767"/>
      <c r="DG869" s="767"/>
      <c r="DH869" s="767"/>
      <c r="DI869" s="767"/>
      <c r="DJ869" s="767"/>
      <c r="DK869" s="767"/>
      <c r="DL869" s="767"/>
      <c r="DM869" s="767"/>
      <c r="DN869" s="767"/>
      <c r="DO869" s="767"/>
      <c r="DP869" s="767"/>
      <c r="DQ869" s="767"/>
      <c r="DR869" s="767"/>
      <c r="DS869" s="767"/>
      <c r="DT869" s="767"/>
      <c r="DU869" s="767"/>
      <c r="DV869" s="767"/>
      <c r="DW869" s="767"/>
      <c r="DX869" s="767"/>
      <c r="DY869" s="767"/>
      <c r="DZ869" s="767"/>
      <c r="EA869" s="767"/>
      <c r="EB869" s="767"/>
      <c r="EC869" s="767"/>
      <c r="ED869" s="767"/>
      <c r="EE869" s="767"/>
      <c r="EF869" s="767"/>
      <c r="EG869" s="767"/>
      <c r="EH869" s="767"/>
      <c r="EI869" s="767"/>
      <c r="EJ869" s="767"/>
      <c r="EK869" s="767"/>
      <c r="EL869" s="767"/>
      <c r="EM869" s="767"/>
      <c r="EN869" s="767"/>
      <c r="EO869" s="767"/>
      <c r="EP869" s="767"/>
      <c r="EQ869" s="767"/>
      <c r="ER869" s="767"/>
      <c r="ES869" s="767"/>
      <c r="ET869" s="767"/>
      <c r="EU869" s="767"/>
      <c r="EV869" s="767"/>
      <c r="EW869" s="767"/>
      <c r="EX869" s="767"/>
      <c r="EY869" s="767"/>
      <c r="EZ869" s="767"/>
      <c r="FA869" s="767"/>
      <c r="FB869" s="767"/>
      <c r="FC869" s="767"/>
      <c r="FD869" s="767"/>
      <c r="FE869" s="767"/>
      <c r="FF869" s="767"/>
      <c r="FG869" s="767"/>
      <c r="FH869" s="767"/>
      <c r="FI869" s="767"/>
      <c r="FJ869" s="767"/>
      <c r="FK869" s="767"/>
      <c r="FL869" s="767"/>
      <c r="FM869" s="767"/>
      <c r="FN869" s="767"/>
      <c r="FO869" s="767"/>
      <c r="FP869" s="767"/>
      <c r="FQ869" s="767"/>
      <c r="FR869" s="767"/>
      <c r="FS869" s="767"/>
      <c r="FT869" s="767"/>
      <c r="FU869" s="767"/>
      <c r="FV869" s="767"/>
      <c r="FW869" s="767"/>
      <c r="FX869" s="767"/>
      <c r="FY869" s="767"/>
      <c r="FZ869" s="767"/>
      <c r="GA869" s="767"/>
      <c r="GB869" s="767"/>
      <c r="GC869" s="767"/>
      <c r="GD869" s="767"/>
      <c r="GE869" s="767"/>
      <c r="GF869" s="767"/>
      <c r="GG869" s="767"/>
      <c r="GH869" s="767"/>
      <c r="GI869" s="767"/>
      <c r="GJ869" s="767"/>
      <c r="GK869" s="767"/>
      <c r="GL869" s="767"/>
      <c r="GM869" s="767"/>
      <c r="GN869" s="767"/>
      <c r="GO869" s="767"/>
      <c r="GP869" s="767"/>
      <c r="GQ869" s="767"/>
      <c r="GR869" s="767"/>
      <c r="GS869" s="767"/>
      <c r="GT869" s="767"/>
      <c r="GU869" s="767"/>
      <c r="GV869" s="767"/>
      <c r="GW869" s="767"/>
      <c r="GX869" s="767"/>
      <c r="GY869" s="767"/>
      <c r="GZ869" s="767"/>
      <c r="HA869" s="767"/>
      <c r="HB869" s="767"/>
      <c r="HC869" s="767"/>
    </row>
    <row r="870" spans="1:211" s="864" customFormat="1" ht="13.9" customHeight="1">
      <c r="A870" s="307"/>
      <c r="B870" s="351"/>
      <c r="C870" s="971" t="str">
        <f>IF('1C TSspéc3'!T$17&lt;&gt;0,'1C TSspéc3'!$B$12,"")</f>
        <v/>
      </c>
      <c r="D870" s="972"/>
      <c r="E870" s="973"/>
      <c r="F870" s="93">
        <f>IF(AND($C870='1C TSspéc3'!$B$12,'1C TSspéc3'!$B$16="spécifiques",'1C TSspéc3'!$T$17&lt;&gt;""),'1C TSspéc3'!$T$21,"")</f>
        <v>0</v>
      </c>
      <c r="G870" s="863"/>
      <c r="H870" s="745">
        <v>0.21</v>
      </c>
      <c r="I870" s="747">
        <v>1</v>
      </c>
      <c r="J870" s="312"/>
      <c r="K870" s="680">
        <f t="shared" si="273"/>
        <v>0</v>
      </c>
      <c r="L870" s="556">
        <f>IF(OR('1C TSspéc3'!$B$12="",'1C TSspéc3'!T$30=0),0,IF(AND('1C TSspéc3'!$B$12&lt;&gt;"",$K$2="Pôle",'1C TSspéc3'!$C$12="OUI"),(('1C TSspéc3'!T$22+'1C TSspéc3'!T$23+'1C TSspéc3'!T$24+'1C TSspéc3'!T$25+'1C TSspéc3'!T$29)/'1C TSspéc3'!T$17),IF(AND('1C TSspéc3'!$B$12&lt;&gt;"",$K$2="Pôle",'1C TSspéc3'!$C$12="NON"),(('1C TSspéc3'!T$22+'1C TSspéc3'!T$23+'1C TSspéc3'!T$24+'1C TSspéc3'!T$25+'1C TSspéc3'!T$29)/'1C TSspéc3'!T$30),IF(AND('1C TSspéc3'!$B$12&lt;&gt;"",$K$2&lt;&gt;"Pôle",'1C TSspéc3'!$C$12="OUI"),(('1C TSspéc3'!T$22+'1C TSspéc3'!T$23+'1C TSspéc3'!T$24+'1C TSspéc3'!T$25+'1C TSspéc3'!T$26+'1C TSspéc3'!T$27+'1C TSspéc3'!T$28+'1C TSspéc3'!T$29)/'1C TSspéc3'!T$17),IF(AND('1C TSspéc3'!$B$12&lt;&gt;"",$K$2&lt;&gt;"Pôle",'1C TSspéc3'!$C$12="NON"),(('1C TSspéc3'!T$22+'1C TSspéc3'!T$23+'1C TSspéc3'!T$24+'1C TSspéc3'!T$25+'1C TSspéc3'!T$26+'1C TSspéc3'!T$27+'1C TSspéc3'!T$28+'1C TSspéc3'!T$29)/'1C TSspéc3'!T$30))))))</f>
        <v>0</v>
      </c>
      <c r="M870" s="556">
        <f>IF(OR('1C TSspéc3'!$B$12="",'1C TSspéc3'!T$30=0),0,IF(AND('1C TSspéc3'!$B$12&lt;&gt;"",$K$2="Pôle",'1C TSspéc3'!$C$12="OUI"),(('1C TSspéc3'!T$26+'1C TSspéc3'!T$27+'1C TSspéc3'!T$28)/'1C TSspéc3'!T$17),IF(AND('1C TSspéc3'!$B$12&lt;&gt;"",$K$2="Pôle",'1C TSspéc3'!$C$12="NON"),(('1C TSspéc3'!T$26+'1C TSspéc3'!T$27+'1C TSspéc3'!T$28)/'1C TSspéc3'!T$30),IF(AND('1C TSspéc3'!$B$12&lt;&gt;"",$K$2&lt;&gt;"Pôle"),0))))</f>
        <v>0</v>
      </c>
      <c r="N870" s="557">
        <f>IF(AND('1C TSspéc3'!$B$12&lt;&gt;0,'1C TSspéc3'!$T$30&lt;&gt;0),L870+M870,0)</f>
        <v>0</v>
      </c>
      <c r="O870" s="893" t="str">
        <f>IF(AND('1C TSspéc3'!$T$17&lt;&gt;0,'1C TSspéc3'!$C$12="OUI"),'1C TSspéc3'!$T$35/'1C TSspéc3'!$T$17,"")</f>
        <v/>
      </c>
      <c r="P870" s="543" t="str">
        <f>IF(AND('1C TSspéc3'!$T$17&lt;&gt;0,'1C TSspéc3'!$C$12="OUI"),'1C TSspéc3'!$T$36/'1C TSspéc3'!$T$17,"")</f>
        <v/>
      </c>
      <c r="Q870" s="543" t="str">
        <f>IF(AND('1C TSspéc3'!$T$17&lt;&gt;0,'1C TSspéc3'!$C$12="OUI"),'1C TSspéc3'!$T$37/'1C TSspéc3'!$T$17,"")</f>
        <v/>
      </c>
      <c r="R870" s="543" t="str">
        <f>IF(AND('1C TSspéc3'!$T$17&lt;&gt;0,'1C TSspéc3'!$C$12="OUI"),'1C TSspéc3'!$T$38/'1C TSspéc3'!$T$17,"")</f>
        <v/>
      </c>
      <c r="S870" s="543" t="str">
        <f>IF(AND('1C TSspéc3'!$T$17&lt;&gt;0,'1C TSspéc3'!$C$12="OUI"),'1C TSspéc3'!$T$39/'1C TSspéc3'!$T$17,"")</f>
        <v/>
      </c>
      <c r="T870" s="543" t="str">
        <f>IF(AND('1C TSspéc3'!$T$17&lt;&gt;0,'1C TSspéc3'!$C$12="OUI"),'1C TSspéc3'!$T$40/'1C TSspéc3'!$T$17,"")</f>
        <v/>
      </c>
      <c r="U870" s="543" t="str">
        <f>IF(AND('1C TSspéc3'!$T$17&lt;&gt;0,'1C TSspéc3'!$C$12="OUI"),'1C TSspéc3'!$T$41/'1C TSspéc3'!$T$17,"")</f>
        <v/>
      </c>
      <c r="V870" s="543" t="str">
        <f>IF(AND('1C TSspéc3'!$T$17&lt;&gt;0,'1C TSspéc3'!$C$12="OUI"),'1C TSspéc3'!$T$42/'1C TSspéc3'!$T$17,"")</f>
        <v/>
      </c>
      <c r="W870" s="543" t="str">
        <f>IF(AND('1C TSspéc3'!$T$17&lt;&gt;0,'1C TSspéc3'!$C$12="OUI"),'1C TSspéc3'!$T$43/'1C TSspéc3'!$T$17,"")</f>
        <v/>
      </c>
      <c r="X870" s="543" t="str">
        <f>IF(AND('1C TSspéc3'!$T$17&lt;&gt;0,'1C TSspéc3'!$C$12="OUI"),'1C TSspéc3'!$T$44/'1C TSspéc3'!$T$17,"")</f>
        <v/>
      </c>
      <c r="Y870" s="543" t="str">
        <f>IF(AND('1C TSspéc3'!$T$17&lt;&gt;0,'1C TSspéc3'!$C$12="OUI"),'1C TSspéc3'!$T$45/'1C TSspéc3'!$T$17,"")</f>
        <v/>
      </c>
      <c r="Z870" s="543" t="str">
        <f>IF(AND('1C TSspéc3'!$T$17&lt;&gt;0,'1C TSspéc3'!$C$12="OUI"),'1C TSspéc3'!$T$46/'1C TSspéc3'!$T$17,"")</f>
        <v/>
      </c>
      <c r="AA870" s="543" t="str">
        <f>IF(AND('1C TSspéc3'!$T$17&lt;&gt;0,'1C TSspéc3'!$C$12="OUI"),'1C TSspéc3'!$T$47/'1C TSspéc3'!$T$17,"")</f>
        <v/>
      </c>
      <c r="AB870" s="543" t="str">
        <f>IF(AND('1C TSspéc3'!$T$17&lt;&gt;0,'1C TSspéc3'!$C$12="OUI"),'1C TSspéc3'!$T$48/'1C TSspéc3'!$T$17,"")</f>
        <v/>
      </c>
      <c r="AC870" s="543" t="str">
        <f>IF(AND('1C TSspéc3'!$T$17&lt;&gt;0,'1C TSspéc3'!$C$12="OUI"),'1C TSspéc3'!$T$49/'1C TSspéc3'!$T$17,"")</f>
        <v/>
      </c>
      <c r="AD870" s="543" t="str">
        <f>IF(AND('1C TSspéc3'!$T$17&lt;&gt;0,'1C TSspéc3'!$C$12="OUI"),'1C TSspéc3'!$T$50/'1C TSspéc3'!$T$17,"")</f>
        <v/>
      </c>
      <c r="AE870" s="543" t="str">
        <f>IF(AND('1C TSspéc3'!$T$17&lt;&gt;0,'1C TSspéc3'!$C$12="OUI"),'1C TSspéc3'!$T$51/'1C TSspéc3'!$T$17,"")</f>
        <v/>
      </c>
      <c r="AF870" s="543" t="str">
        <f>IF(AND('1C TSspéc3'!$T$17&lt;&gt;0,'1C TSspéc3'!$C$12="OUI"),'1C TSspéc3'!$T$52/'1C TSspéc3'!$T$17,"")</f>
        <v/>
      </c>
      <c r="AG870" s="543" t="str">
        <f>IF(AND('1C TSspéc3'!$T$17&lt;&gt;0,'1C TSspéc3'!$C$12="OUI"),'1C TSspéc3'!$T$53/'1C TSspéc3'!$T$17,"")</f>
        <v/>
      </c>
      <c r="AH870" s="543" t="str">
        <f>IF(AND('1C TSspéc3'!$T$17&lt;&gt;0,'1C TSspéc3'!$C$12="OUI"),'1C TSspéc3'!$T$54/'1C TSspéc3'!$T$17,"")</f>
        <v/>
      </c>
      <c r="AI870" s="543" t="str">
        <f>IF(AND('1C TSspéc3'!$T$17&lt;&gt;0,'1C TSspéc3'!$C$12="OUI"),'1C TSspéc3'!$T$55/'1C TSspéc3'!$T$17,"")</f>
        <v/>
      </c>
      <c r="AJ870" s="543" t="str">
        <f>IF(AND('1C TSspéc3'!$T$17&lt;&gt;0,'1C TSspéc3'!$C$12="OUI"),'1C TSspéc3'!$T$56/'1C TSspéc3'!$T$17,"")</f>
        <v/>
      </c>
      <c r="AK870" s="543" t="str">
        <f>IF(AND('1C TSspéc3'!$T$17&lt;&gt;0,'1C TSspéc3'!$C$12="OUI"),'1C TSspéc3'!$T$57/'1C TSspéc3'!$T$17,"")</f>
        <v/>
      </c>
      <c r="AL870" s="72">
        <f>IF(AND('1C TSspéc3'!$T$17&lt;&gt;0,'1C TSspéc3'!$C$12="OUI"),N870+AK870,N870)</f>
        <v>0</v>
      </c>
      <c r="AM870" s="417">
        <f t="shared" si="270"/>
        <v>0</v>
      </c>
      <c r="AN870" s="417">
        <f t="shared" si="271"/>
        <v>0</v>
      </c>
      <c r="AO870" s="418" t="str">
        <f>IF(AND('1C TSspéc3'!$T$17&lt;&gt;0,'1C TSspéc3'!$T$30&lt;&gt;0),AM870+AN870,"")</f>
        <v/>
      </c>
      <c r="AP870" s="573" t="str">
        <f>IF(AND('1C TSspéc3'!$T$17&lt;&gt;0,'1C TSspéc3'!$T$30&lt;&gt;0),AM870-AR870,"")</f>
        <v/>
      </c>
      <c r="AQ870" s="583">
        <f t="shared" si="272"/>
        <v>0</v>
      </c>
      <c r="AR870" s="596"/>
      <c r="AS870" s="102"/>
      <c r="AT870" s="27" t="str">
        <f>IF(('1C TSspéc3'!T$17*FICHE!$C$14&lt;J870),"Forfait limité à "&amp;FICHE!$C$14&amp;"€/jour","")</f>
        <v/>
      </c>
      <c r="AU870" s="592"/>
      <c r="AV870" s="824"/>
      <c r="AW870" s="824"/>
      <c r="AX870" s="824"/>
      <c r="AY870" s="824"/>
      <c r="AZ870" s="824"/>
      <c r="BA870" s="767"/>
      <c r="BB870" s="767"/>
      <c r="BC870" s="767"/>
      <c r="BD870" s="767"/>
      <c r="BE870" s="767"/>
      <c r="BF870" s="767"/>
      <c r="BG870" s="767"/>
      <c r="BH870" s="767"/>
      <c r="BI870" s="767"/>
      <c r="BJ870" s="767"/>
      <c r="BK870" s="767"/>
      <c r="BL870" s="767"/>
      <c r="BM870" s="767"/>
      <c r="BN870" s="767"/>
      <c r="BO870" s="767"/>
      <c r="BP870" s="767"/>
      <c r="BQ870" s="767"/>
      <c r="BR870" s="767"/>
      <c r="BS870" s="767"/>
      <c r="BT870" s="767"/>
      <c r="BU870" s="767"/>
      <c r="BV870" s="767"/>
      <c r="BW870" s="767"/>
      <c r="BX870" s="767"/>
      <c r="BY870" s="767"/>
      <c r="BZ870" s="767"/>
      <c r="CA870" s="767"/>
      <c r="CB870" s="767"/>
      <c r="CC870" s="767"/>
      <c r="CD870" s="767"/>
      <c r="CE870" s="767"/>
      <c r="CF870" s="767"/>
      <c r="CG870" s="767"/>
      <c r="CH870" s="767"/>
      <c r="CI870" s="767"/>
      <c r="CJ870" s="767"/>
      <c r="CK870" s="767"/>
      <c r="CL870" s="767"/>
      <c r="CM870" s="767"/>
      <c r="CN870" s="767"/>
      <c r="CO870" s="767"/>
      <c r="CP870" s="767"/>
      <c r="CQ870" s="767"/>
      <c r="CR870" s="767"/>
      <c r="CS870" s="767"/>
      <c r="CT870" s="767"/>
      <c r="CU870" s="767"/>
      <c r="CV870" s="767"/>
      <c r="CW870" s="767"/>
      <c r="CX870" s="767"/>
      <c r="CY870" s="767"/>
      <c r="CZ870" s="767"/>
      <c r="DA870" s="767"/>
      <c r="DB870" s="767"/>
      <c r="DC870" s="767"/>
      <c r="DD870" s="767"/>
      <c r="DE870" s="767"/>
      <c r="DF870" s="767"/>
      <c r="DG870" s="767"/>
      <c r="DH870" s="767"/>
      <c r="DI870" s="767"/>
      <c r="DJ870" s="767"/>
      <c r="DK870" s="767"/>
      <c r="DL870" s="767"/>
      <c r="DM870" s="767"/>
      <c r="DN870" s="767"/>
      <c r="DO870" s="767"/>
      <c r="DP870" s="767"/>
      <c r="DQ870" s="767"/>
      <c r="DR870" s="767"/>
      <c r="DS870" s="767"/>
      <c r="DT870" s="767"/>
      <c r="DU870" s="767"/>
      <c r="DV870" s="767"/>
      <c r="DW870" s="767"/>
      <c r="DX870" s="767"/>
      <c r="DY870" s="767"/>
      <c r="DZ870" s="767"/>
      <c r="EA870" s="767"/>
      <c r="EB870" s="767"/>
      <c r="EC870" s="767"/>
      <c r="ED870" s="767"/>
      <c r="EE870" s="767"/>
      <c r="EF870" s="767"/>
      <c r="EG870" s="767"/>
      <c r="EH870" s="767"/>
      <c r="EI870" s="767"/>
      <c r="EJ870" s="767"/>
      <c r="EK870" s="767"/>
      <c r="EL870" s="767"/>
      <c r="EM870" s="767"/>
      <c r="EN870" s="767"/>
      <c r="EO870" s="767"/>
      <c r="EP870" s="767"/>
      <c r="EQ870" s="767"/>
      <c r="ER870" s="767"/>
      <c r="ES870" s="767"/>
      <c r="ET870" s="767"/>
      <c r="EU870" s="767"/>
      <c r="EV870" s="767"/>
      <c r="EW870" s="767"/>
      <c r="EX870" s="767"/>
      <c r="EY870" s="767"/>
      <c r="EZ870" s="767"/>
      <c r="FA870" s="767"/>
      <c r="FB870" s="767"/>
      <c r="FC870" s="767"/>
      <c r="FD870" s="767"/>
      <c r="FE870" s="767"/>
      <c r="FF870" s="767"/>
      <c r="FG870" s="767"/>
      <c r="FH870" s="767"/>
      <c r="FI870" s="767"/>
      <c r="FJ870" s="767"/>
      <c r="FK870" s="767"/>
      <c r="FL870" s="767"/>
      <c r="FM870" s="767"/>
      <c r="FN870" s="767"/>
      <c r="FO870" s="767"/>
      <c r="FP870" s="767"/>
      <c r="FQ870" s="767"/>
      <c r="FR870" s="767"/>
      <c r="FS870" s="767"/>
      <c r="FT870" s="767"/>
      <c r="FU870" s="767"/>
      <c r="FV870" s="767"/>
      <c r="FW870" s="767"/>
      <c r="FX870" s="767"/>
      <c r="FY870" s="767"/>
      <c r="FZ870" s="767"/>
      <c r="GA870" s="767"/>
      <c r="GB870" s="767"/>
      <c r="GC870" s="767"/>
      <c r="GD870" s="767"/>
      <c r="GE870" s="767"/>
      <c r="GF870" s="767"/>
      <c r="GG870" s="767"/>
      <c r="GH870" s="767"/>
      <c r="GI870" s="767"/>
      <c r="GJ870" s="767"/>
      <c r="GK870" s="767"/>
      <c r="GL870" s="767"/>
      <c r="GM870" s="767"/>
      <c r="GN870" s="767"/>
      <c r="GO870" s="767"/>
      <c r="GP870" s="767"/>
      <c r="GQ870" s="767"/>
      <c r="GR870" s="767"/>
      <c r="GS870" s="767"/>
      <c r="GT870" s="767"/>
      <c r="GU870" s="767"/>
      <c r="GV870" s="767"/>
      <c r="GW870" s="767"/>
      <c r="GX870" s="767"/>
      <c r="GY870" s="767"/>
      <c r="GZ870" s="767"/>
      <c r="HA870" s="767"/>
      <c r="HB870" s="767"/>
      <c r="HC870" s="767"/>
    </row>
    <row r="871" spans="1:211" s="864" customFormat="1" ht="13.9" customHeight="1">
      <c r="A871" s="307"/>
      <c r="B871" s="351"/>
      <c r="C871" s="971" t="str">
        <f>IF('1C TSspéc3'!U$17&lt;&gt;0,'1C TSspéc3'!$B$12,"")</f>
        <v/>
      </c>
      <c r="D871" s="972"/>
      <c r="E871" s="973"/>
      <c r="F871" s="93">
        <f>IF(AND($C871='1C TSspéc3'!$B$12,'1C TSspéc3'!$B$16="spécifiques",'1C TSspéc3'!$U$17&lt;&gt;""),'1C TSspéc3'!$U$21,"")</f>
        <v>0</v>
      </c>
      <c r="G871" s="863"/>
      <c r="H871" s="745">
        <v>0.21</v>
      </c>
      <c r="I871" s="747">
        <v>1</v>
      </c>
      <c r="J871" s="312"/>
      <c r="K871" s="680">
        <f t="shared" si="273"/>
        <v>0</v>
      </c>
      <c r="L871" s="556">
        <f>IF(OR('1C TSspéc3'!$B$12="",'1C TSspéc3'!U$30=0),0,IF(AND('1C TSspéc3'!$B$12&lt;&gt;"",$K$2="Pôle",'1C TSspéc3'!$C$12="OUI"),(('1C TSspéc3'!U$22+'1C TSspéc3'!U$23+'1C TSspéc3'!U$24+'1C TSspéc3'!U$25+'1C TSspéc3'!U$29)/'1C TSspéc3'!U$17),IF(AND('1C TSspéc3'!$B$12&lt;&gt;"",$K$2="Pôle",'1C TSspéc3'!$C$12="NON"),(('1C TSspéc3'!U$22+'1C TSspéc3'!U$23+'1C TSspéc3'!U$24+'1C TSspéc3'!U$25+'1C TSspéc3'!U$29)/'1C TSspéc3'!U$30),IF(AND('1C TSspéc3'!$B$12&lt;&gt;"",$K$2&lt;&gt;"Pôle",'1C TSspéc3'!$C$12="OUI"),(('1C TSspéc3'!U$22+'1C TSspéc3'!U$23+'1C TSspéc3'!U$24+'1C TSspéc3'!U$25+'1C TSspéc3'!U$26+'1C TSspéc3'!U$27+'1C TSspéc3'!U$28+'1C TSspéc3'!U$29)/'1C TSspéc3'!U$17),IF(AND('1C TSspéc3'!$B$12&lt;&gt;"",$K$2&lt;&gt;"Pôle",'1C TSspéc3'!$C$12="NON"),(('1C TSspéc3'!U$22+'1C TSspéc3'!U$23+'1C TSspéc3'!U$24+'1C TSspéc3'!U$25+'1C TSspéc3'!U$26+'1C TSspéc3'!U$27+'1C TSspéc3'!U$28+'1C TSspéc3'!U$29)/'1C TSspéc3'!U$30))))))</f>
        <v>0</v>
      </c>
      <c r="M871" s="556">
        <f>IF(OR('1C TSspéc3'!$B$12="",'1C TSspéc3'!U$30=0),0,IF(AND('1C TSspéc3'!$B$12&lt;&gt;"",$K$2="Pôle",'1C TSspéc3'!$C$12="OUI"),(('1C TSspéc3'!U$26+'1C TSspéc3'!U$27+'1C TSspéc3'!U$28)/'1C TSspéc3'!U$17),IF(AND('1C TSspéc3'!$B$12&lt;&gt;"",$K$2="Pôle",'1C TSspéc3'!$C$12="NON"),(('1C TSspéc3'!U$26+'1C TSspéc3'!U$27+'1C TSspéc3'!U$28)/'1C TSspéc3'!U$30),IF(AND('1C TSspéc3'!$B$12&lt;&gt;"",$K$2&lt;&gt;"Pôle"),0))))</f>
        <v>0</v>
      </c>
      <c r="N871" s="557">
        <f>IF(AND('1C TSspéc3'!$B$12&lt;&gt;0,'1C TSspéc3'!$U$30&lt;&gt;0),L871+M871,0)</f>
        <v>0</v>
      </c>
      <c r="O871" s="893" t="str">
        <f>IF(AND('1C TSspéc3'!$U$17&lt;&gt;0,'1C TSspéc3'!$C$12="OUI"),'1C TSspéc3'!$U$35/'1C TSspéc3'!$U$17,"")</f>
        <v/>
      </c>
      <c r="P871" s="543" t="str">
        <f>IF(AND('1C TSspéc3'!$U$17&lt;&gt;0,'1C TSspéc3'!$C$12="OUI"),'1C TSspéc3'!$U$36/'1C TSspéc3'!$U$17,"")</f>
        <v/>
      </c>
      <c r="Q871" s="543" t="str">
        <f>IF(AND('1C TSspéc3'!$U$17&lt;&gt;0,'1C TSspéc3'!$C$12="OUI"),'1C TSspéc3'!$U$37/'1C TSspéc3'!$U$17,"")</f>
        <v/>
      </c>
      <c r="R871" s="543" t="str">
        <f>IF(AND('1C TSspéc3'!$U$17&lt;&gt;0,'1C TSspéc3'!$C$12="OUI"),'1C TSspéc3'!$U$38/'1C TSspéc3'!$U$17,"")</f>
        <v/>
      </c>
      <c r="S871" s="543" t="str">
        <f>IF(AND('1C TSspéc3'!$U$17&lt;&gt;0,'1C TSspéc3'!$C$12="OUI"),'1C TSspéc3'!$U$39/'1C TSspéc3'!$U$17,"")</f>
        <v/>
      </c>
      <c r="T871" s="543" t="str">
        <f>IF(AND('1C TSspéc3'!$U$17&lt;&gt;0,'1C TSspéc3'!$C$12="OUI"),'1C TSspéc3'!$U$40/'1C TSspéc3'!$U$17,"")</f>
        <v/>
      </c>
      <c r="U871" s="543" t="str">
        <f>IF(AND('1C TSspéc3'!$U$17&lt;&gt;0,'1C TSspéc3'!$C$12="OUI"),'1C TSspéc3'!$U$41/'1C TSspéc3'!$U$17,"")</f>
        <v/>
      </c>
      <c r="V871" s="543" t="str">
        <f>IF(AND('1C TSspéc3'!$U$17&lt;&gt;0,'1C TSspéc3'!$C$12="OUI"),'1C TSspéc3'!$U$42/'1C TSspéc3'!$U$17,"")</f>
        <v/>
      </c>
      <c r="W871" s="543" t="str">
        <f>IF(AND('1C TSspéc3'!$U$17&lt;&gt;0,'1C TSspéc3'!$C$12="OUI"),'1C TSspéc3'!$U$43/'1C TSspéc3'!$U$17,"")</f>
        <v/>
      </c>
      <c r="X871" s="543" t="str">
        <f>IF(AND('1C TSspéc3'!$U$17&lt;&gt;0,'1C TSspéc3'!$C$12="OUI"),'1C TSspéc3'!$U$44/'1C TSspéc3'!$U$17,"")</f>
        <v/>
      </c>
      <c r="Y871" s="543" t="str">
        <f>IF(AND('1C TSspéc3'!$U$17&lt;&gt;0,'1C TSspéc3'!$C$12="OUI"),'1C TSspéc3'!$U$45/'1C TSspéc3'!$U$17,"")</f>
        <v/>
      </c>
      <c r="Z871" s="543" t="str">
        <f>IF(AND('1C TSspéc3'!$U$17&lt;&gt;0,'1C TSspéc3'!$C$12="OUI"),'1C TSspéc3'!$U$46/'1C TSspéc3'!$U$17,"")</f>
        <v/>
      </c>
      <c r="AA871" s="543" t="str">
        <f>IF(AND('1C TSspéc3'!$U$17&lt;&gt;0,'1C TSspéc3'!$C$12="OUI"),'1C TSspéc3'!$U$47/'1C TSspéc3'!$U$17,"")</f>
        <v/>
      </c>
      <c r="AB871" s="543" t="str">
        <f>IF(AND('1C TSspéc3'!$U$17&lt;&gt;0,'1C TSspéc3'!$C$12="OUI"),'1C TSspéc3'!$U$48/'1C TSspéc3'!$U$17,"")</f>
        <v/>
      </c>
      <c r="AC871" s="543" t="str">
        <f>IF(AND('1C TSspéc3'!$U$17&lt;&gt;0,'1C TSspéc3'!$C$12="OUI"),'1C TSspéc3'!$U$49/'1C TSspéc3'!$U$17,"")</f>
        <v/>
      </c>
      <c r="AD871" s="543" t="str">
        <f>IF(AND('1C TSspéc3'!$U$17&lt;&gt;0,'1C TSspéc3'!$C$12="OUI"),'1C TSspéc3'!$U$50/'1C TSspéc3'!$U$17,"")</f>
        <v/>
      </c>
      <c r="AE871" s="543" t="str">
        <f>IF(AND('1C TSspéc3'!$U$17&lt;&gt;0,'1C TSspéc3'!$C$12="OUI"),'1C TSspéc3'!$U$51/'1C TSspéc3'!$U$17,"")</f>
        <v/>
      </c>
      <c r="AF871" s="543" t="str">
        <f>IF(AND('1C TSspéc3'!$U$17&lt;&gt;0,'1C TSspéc3'!$C$12="OUI"),'1C TSspéc3'!$U$52/'1C TSspéc3'!$U$17,"")</f>
        <v/>
      </c>
      <c r="AG871" s="543" t="str">
        <f>IF(AND('1C TSspéc3'!$U$17&lt;&gt;0,'1C TSspéc3'!$C$12="OUI"),'1C TSspéc3'!$U$53/'1C TSspéc3'!$U$17,"")</f>
        <v/>
      </c>
      <c r="AH871" s="543" t="str">
        <f>IF(AND('1C TSspéc3'!$U$17&lt;&gt;0,'1C TSspéc3'!$C$12="OUI"),'1C TSspéc3'!$U$54/'1C TSspéc3'!$U$17,"")</f>
        <v/>
      </c>
      <c r="AI871" s="543" t="str">
        <f>IF(AND('1C TSspéc3'!$U$17&lt;&gt;0,'1C TSspéc3'!$C$12="OUI"),'1C TSspéc3'!$U$55/'1C TSspéc3'!$U$17,"")</f>
        <v/>
      </c>
      <c r="AJ871" s="543" t="str">
        <f>IF(AND('1C TSspéc3'!$U$17&lt;&gt;0,'1C TSspéc3'!$C$12="OUI"),'1C TSspéc3'!$U$56/'1C TSspéc3'!$U$17,"")</f>
        <v/>
      </c>
      <c r="AK871" s="543" t="str">
        <f>IF(AND('1C TSspéc3'!$U$17&lt;&gt;0,'1C TSspéc3'!$C$12="OUI"),'1C TSspéc3'!$U$57/'1C TSspéc3'!$U$17,"")</f>
        <v/>
      </c>
      <c r="AL871" s="72">
        <f>IF(AND('1C TSspéc3'!$U$17&lt;&gt;0,'1C TSspéc3'!$C$12="OUI"),N871+AK871,N871)</f>
        <v>0</v>
      </c>
      <c r="AM871" s="417">
        <f t="shared" si="270"/>
        <v>0</v>
      </c>
      <c r="AN871" s="417">
        <f t="shared" si="271"/>
        <v>0</v>
      </c>
      <c r="AO871" s="418" t="str">
        <f>IF(AND('1C TSspéc3'!$U$17&lt;&gt;0,'1C TSspéc3'!$U$30&lt;&gt;0),AM871+AN871,"")</f>
        <v/>
      </c>
      <c r="AP871" s="573" t="str">
        <f>IF(AND('1C TSspéc3'!$U$17&lt;&gt;0,'1C TSspéc3'!$U$30&lt;&gt;0),AM871-AR871,"")</f>
        <v/>
      </c>
      <c r="AQ871" s="583">
        <f t="shared" si="272"/>
        <v>0</v>
      </c>
      <c r="AR871" s="596"/>
      <c r="AS871" s="102"/>
      <c r="AT871" s="27" t="str">
        <f>IF(('1C TSspéc3'!U$17*FICHE!$C$14&lt;J871),"Forfait limité à "&amp;FICHE!$C$14&amp;"€/jour","")</f>
        <v/>
      </c>
      <c r="AU871" s="592"/>
      <c r="AV871" s="824"/>
      <c r="AW871" s="824"/>
      <c r="AX871" s="824"/>
      <c r="AY871" s="824"/>
      <c r="AZ871" s="824"/>
      <c r="BA871" s="767"/>
      <c r="BB871" s="767"/>
      <c r="BC871" s="767"/>
      <c r="BD871" s="767"/>
      <c r="BE871" s="767"/>
      <c r="BF871" s="767"/>
      <c r="BG871" s="767"/>
      <c r="BH871" s="767"/>
      <c r="BI871" s="767"/>
      <c r="BJ871" s="767"/>
      <c r="BK871" s="767"/>
      <c r="BL871" s="767"/>
      <c r="BM871" s="767"/>
      <c r="BN871" s="767"/>
      <c r="BO871" s="767"/>
      <c r="BP871" s="767"/>
      <c r="BQ871" s="767"/>
      <c r="BR871" s="767"/>
      <c r="BS871" s="767"/>
      <c r="BT871" s="767"/>
      <c r="BU871" s="767"/>
      <c r="BV871" s="767"/>
      <c r="BW871" s="767"/>
      <c r="BX871" s="767"/>
      <c r="BY871" s="767"/>
      <c r="BZ871" s="767"/>
      <c r="CA871" s="767"/>
      <c r="CB871" s="767"/>
      <c r="CC871" s="767"/>
      <c r="CD871" s="767"/>
      <c r="CE871" s="767"/>
      <c r="CF871" s="767"/>
      <c r="CG871" s="767"/>
      <c r="CH871" s="767"/>
      <c r="CI871" s="767"/>
      <c r="CJ871" s="767"/>
      <c r="CK871" s="767"/>
      <c r="CL871" s="767"/>
      <c r="CM871" s="767"/>
      <c r="CN871" s="767"/>
      <c r="CO871" s="767"/>
      <c r="CP871" s="767"/>
      <c r="CQ871" s="767"/>
      <c r="CR871" s="767"/>
      <c r="CS871" s="767"/>
      <c r="CT871" s="767"/>
      <c r="CU871" s="767"/>
      <c r="CV871" s="767"/>
      <c r="CW871" s="767"/>
      <c r="CX871" s="767"/>
      <c r="CY871" s="767"/>
      <c r="CZ871" s="767"/>
      <c r="DA871" s="767"/>
      <c r="DB871" s="767"/>
      <c r="DC871" s="767"/>
      <c r="DD871" s="767"/>
      <c r="DE871" s="767"/>
      <c r="DF871" s="767"/>
      <c r="DG871" s="767"/>
      <c r="DH871" s="767"/>
      <c r="DI871" s="767"/>
      <c r="DJ871" s="767"/>
      <c r="DK871" s="767"/>
      <c r="DL871" s="767"/>
      <c r="DM871" s="767"/>
      <c r="DN871" s="767"/>
      <c r="DO871" s="767"/>
      <c r="DP871" s="767"/>
      <c r="DQ871" s="767"/>
      <c r="DR871" s="767"/>
      <c r="DS871" s="767"/>
      <c r="DT871" s="767"/>
      <c r="DU871" s="767"/>
      <c r="DV871" s="767"/>
      <c r="DW871" s="767"/>
      <c r="DX871" s="767"/>
      <c r="DY871" s="767"/>
      <c r="DZ871" s="767"/>
      <c r="EA871" s="767"/>
      <c r="EB871" s="767"/>
      <c r="EC871" s="767"/>
      <c r="ED871" s="767"/>
      <c r="EE871" s="767"/>
      <c r="EF871" s="767"/>
      <c r="EG871" s="767"/>
      <c r="EH871" s="767"/>
      <c r="EI871" s="767"/>
      <c r="EJ871" s="767"/>
      <c r="EK871" s="767"/>
      <c r="EL871" s="767"/>
      <c r="EM871" s="767"/>
      <c r="EN871" s="767"/>
      <c r="EO871" s="767"/>
      <c r="EP871" s="767"/>
      <c r="EQ871" s="767"/>
      <c r="ER871" s="767"/>
      <c r="ES871" s="767"/>
      <c r="ET871" s="767"/>
      <c r="EU871" s="767"/>
      <c r="EV871" s="767"/>
      <c r="EW871" s="767"/>
      <c r="EX871" s="767"/>
      <c r="EY871" s="767"/>
      <c r="EZ871" s="767"/>
      <c r="FA871" s="767"/>
      <c r="FB871" s="767"/>
      <c r="FC871" s="767"/>
      <c r="FD871" s="767"/>
      <c r="FE871" s="767"/>
      <c r="FF871" s="767"/>
      <c r="FG871" s="767"/>
      <c r="FH871" s="767"/>
      <c r="FI871" s="767"/>
      <c r="FJ871" s="767"/>
      <c r="FK871" s="767"/>
      <c r="FL871" s="767"/>
      <c r="FM871" s="767"/>
      <c r="FN871" s="767"/>
      <c r="FO871" s="767"/>
      <c r="FP871" s="767"/>
      <c r="FQ871" s="767"/>
      <c r="FR871" s="767"/>
      <c r="FS871" s="767"/>
      <c r="FT871" s="767"/>
      <c r="FU871" s="767"/>
      <c r="FV871" s="767"/>
      <c r="FW871" s="767"/>
      <c r="FX871" s="767"/>
      <c r="FY871" s="767"/>
      <c r="FZ871" s="767"/>
      <c r="GA871" s="767"/>
      <c r="GB871" s="767"/>
      <c r="GC871" s="767"/>
      <c r="GD871" s="767"/>
      <c r="GE871" s="767"/>
      <c r="GF871" s="767"/>
      <c r="GG871" s="767"/>
      <c r="GH871" s="767"/>
      <c r="GI871" s="767"/>
      <c r="GJ871" s="767"/>
      <c r="GK871" s="767"/>
      <c r="GL871" s="767"/>
      <c r="GM871" s="767"/>
      <c r="GN871" s="767"/>
      <c r="GO871" s="767"/>
      <c r="GP871" s="767"/>
      <c r="GQ871" s="767"/>
      <c r="GR871" s="767"/>
      <c r="GS871" s="767"/>
      <c r="GT871" s="767"/>
      <c r="GU871" s="767"/>
      <c r="GV871" s="767"/>
      <c r="GW871" s="767"/>
      <c r="GX871" s="767"/>
      <c r="GY871" s="767"/>
      <c r="GZ871" s="767"/>
      <c r="HA871" s="767"/>
      <c r="HB871" s="767"/>
      <c r="HC871" s="767"/>
    </row>
    <row r="872" spans="1:211" s="864" customFormat="1" ht="13.9" customHeight="1">
      <c r="A872" s="307"/>
      <c r="B872" s="351"/>
      <c r="C872" s="971" t="str">
        <f>IF('1C TSspéc3'!V$17&lt;&gt;0,'1C TSspéc3'!$B$12,"")</f>
        <v/>
      </c>
      <c r="D872" s="972"/>
      <c r="E872" s="973"/>
      <c r="F872" s="93">
        <f>IF(AND($C872='1C TSspéc3'!$B$12,'1C TSspéc3'!$B$16="spécifiques",'1C TSspéc3'!$V$17&lt;&gt;""),'1C TSspéc3'!$V$21,"")</f>
        <v>0</v>
      </c>
      <c r="G872" s="863"/>
      <c r="H872" s="745">
        <v>0.21</v>
      </c>
      <c r="I872" s="747">
        <v>1</v>
      </c>
      <c r="J872" s="312"/>
      <c r="K872" s="680">
        <f t="shared" si="273"/>
        <v>0</v>
      </c>
      <c r="L872" s="556">
        <f>IF(OR('1C TSspéc3'!$B$12="",'1C TSspéc3'!V$30=0),0,IF(AND('1C TSspéc3'!$B$12&lt;&gt;"",$K$2="Pôle",'1C TSspéc3'!$C$12="OUI"),(('1C TSspéc3'!V$22+'1C TSspéc3'!V$23+'1C TSspéc3'!V$24+'1C TSspéc3'!V$25+'1C TSspéc3'!V$29)/'1C TSspéc3'!V$17),IF(AND('1C TSspéc3'!$B$12&lt;&gt;"",$K$2="Pôle",'1C TSspéc3'!$C$12="NON"),(('1C TSspéc3'!V$22+'1C TSspéc3'!V$23+'1C TSspéc3'!V$24+'1C TSspéc3'!V$25+'1C TSspéc3'!V$29)/'1C TSspéc3'!V$30),IF(AND('1C TSspéc3'!$B$12&lt;&gt;"",$K$2&lt;&gt;"Pôle",'1C TSspéc3'!$C$12="OUI"),(('1C TSspéc3'!V$22+'1C TSspéc3'!V$23+'1C TSspéc3'!V$24+'1C TSspéc3'!V$25+'1C TSspéc3'!V$26+'1C TSspéc3'!V$27+'1C TSspéc3'!V$28+'1C TSspéc3'!V$29)/'1C TSspéc3'!V$17),IF(AND('1C TSspéc3'!$B$12&lt;&gt;"",$K$2&lt;&gt;"Pôle",'1C TSspéc3'!$C$12="NON"),(('1C TSspéc3'!V$22+'1C TSspéc3'!V$23+'1C TSspéc3'!V$24+'1C TSspéc3'!V$25+'1C TSspéc3'!V$26+'1C TSspéc3'!V$27+'1C TSspéc3'!V$28+'1C TSspéc3'!V$29)/'1C TSspéc3'!V$30))))))</f>
        <v>0</v>
      </c>
      <c r="M872" s="556">
        <f>IF(OR('1C TSspéc3'!$B$12="",'1C TSspéc3'!V$30=0),0,IF(AND('1C TSspéc3'!$B$12&lt;&gt;"",$K$2="Pôle",'1C TSspéc3'!$C$12="OUI"),(('1C TSspéc3'!V$26+'1C TSspéc3'!V$27+'1C TSspéc3'!V$28)/'1C TSspéc3'!V$17),IF(AND('1C TSspéc3'!$B$12&lt;&gt;"",$K$2="Pôle",'1C TSspéc3'!$C$12="NON"),(('1C TSspéc3'!V$26+'1C TSspéc3'!V$27+'1C TSspéc3'!V$28)/'1C TSspéc3'!V$30),IF(AND('1C TSspéc3'!$B$12&lt;&gt;"",$K$2&lt;&gt;"Pôle"),0))))</f>
        <v>0</v>
      </c>
      <c r="N872" s="557">
        <f>IF(AND('1C TSspéc3'!$B$12&lt;&gt;0,'1C TSspéc3'!$V$30&lt;&gt;0),L872+M872,0)</f>
        <v>0</v>
      </c>
      <c r="O872" s="893" t="str">
        <f>IF(AND('1C TSspéc3'!$V$17&lt;&gt;0,'1C TSspéc3'!$C$12="OUI"),'1C TSspéc3'!$V$35/'1C TSspéc3'!$V$17,"")</f>
        <v/>
      </c>
      <c r="P872" s="543" t="str">
        <f>IF(AND('1C TSspéc3'!$V$17&lt;&gt;0,'1C TSspéc3'!$C$12="OUI"),'1C TSspéc3'!$V$36/'1C TSspéc3'!$V$17,"")</f>
        <v/>
      </c>
      <c r="Q872" s="543" t="str">
        <f>IF(AND('1C TSspéc3'!$V$17&lt;&gt;0,'1C TSspéc3'!$C$12="OUI"),'1C TSspéc3'!$V$37/'1C TSspéc3'!$V$17,"")</f>
        <v/>
      </c>
      <c r="R872" s="543" t="str">
        <f>IF(AND('1C TSspéc3'!$V$17&lt;&gt;0,'1C TSspéc3'!$C$12="OUI"),'1C TSspéc3'!$V$38/'1C TSspéc3'!$V$17,"")</f>
        <v/>
      </c>
      <c r="S872" s="543" t="str">
        <f>IF(AND('1C TSspéc3'!$V$17&lt;&gt;0,'1C TSspéc3'!$C$12="OUI"),'1C TSspéc3'!$V$39/'1C TSspéc3'!$V$17,"")</f>
        <v/>
      </c>
      <c r="T872" s="543" t="str">
        <f>IF(AND('1C TSspéc3'!$V$17&lt;&gt;0,'1C TSspéc3'!$C$12="OUI"),'1C TSspéc3'!$V$40/'1C TSspéc3'!$V$17,"")</f>
        <v/>
      </c>
      <c r="U872" s="543" t="str">
        <f>IF(AND('1C TSspéc3'!$V$17&lt;&gt;0,'1C TSspéc3'!$C$12="OUI"),'1C TSspéc3'!$V$41/'1C TSspéc3'!$V$17,"")</f>
        <v/>
      </c>
      <c r="V872" s="543" t="str">
        <f>IF(AND('1C TSspéc3'!$V$17&lt;&gt;0,'1C TSspéc3'!$C$12="OUI"),'1C TSspéc3'!$V$42/'1C TSspéc3'!$V$17,"")</f>
        <v/>
      </c>
      <c r="W872" s="543" t="str">
        <f>IF(AND('1C TSspéc3'!$V$17&lt;&gt;0,'1C TSspéc3'!$C$12="OUI"),'1C TSspéc3'!$V$43/'1C TSspéc3'!$V$17,"")</f>
        <v/>
      </c>
      <c r="X872" s="543" t="str">
        <f>IF(AND('1C TSspéc3'!$V$17&lt;&gt;0,'1C TSspéc3'!$C$12="OUI"),'1C TSspéc3'!$V$44/'1C TSspéc3'!$V$17,"")</f>
        <v/>
      </c>
      <c r="Y872" s="543" t="str">
        <f>IF(AND('1C TSspéc3'!$V$17&lt;&gt;0,'1C TSspéc3'!$C$12="OUI"),'1C TSspéc3'!$V$45/'1C TSspéc3'!$V$17,"")</f>
        <v/>
      </c>
      <c r="Z872" s="543" t="str">
        <f>IF(AND('1C TSspéc3'!$V$17&lt;&gt;0,'1C TSspéc3'!$C$12="OUI"),'1C TSspéc3'!$V$46/'1C TSspéc3'!$V$17,"")</f>
        <v/>
      </c>
      <c r="AA872" s="543" t="str">
        <f>IF(AND('1C TSspéc3'!$V$17&lt;&gt;0,'1C TSspéc3'!$C$12="OUI"),'1C TSspéc3'!$V$47/'1C TSspéc3'!$V$17,"")</f>
        <v/>
      </c>
      <c r="AB872" s="543" t="str">
        <f>IF(AND('1C TSspéc3'!$V$17&lt;&gt;0,'1C TSspéc3'!$C$12="OUI"),'1C TSspéc3'!$V$48/'1C TSspéc3'!$V$17,"")</f>
        <v/>
      </c>
      <c r="AC872" s="543" t="str">
        <f>IF(AND('1C TSspéc3'!$V$17&lt;&gt;0,'1C TSspéc3'!$C$12="OUI"),'1C TSspéc3'!$V$49/'1C TSspéc3'!$V$17,"")</f>
        <v/>
      </c>
      <c r="AD872" s="543" t="str">
        <f>IF(AND('1C TSspéc3'!$V$17&lt;&gt;0,'1C TSspéc3'!$C$12="OUI"),'1C TSspéc3'!$V$50/'1C TSspéc3'!$V$17,"")</f>
        <v/>
      </c>
      <c r="AE872" s="543" t="str">
        <f>IF(AND('1C TSspéc3'!$V$17&lt;&gt;0,'1C TSspéc3'!$C$12="OUI"),'1C TSspéc3'!$V$51/'1C TSspéc3'!$V$17,"")</f>
        <v/>
      </c>
      <c r="AF872" s="543" t="str">
        <f>IF(AND('1C TSspéc3'!$V$17&lt;&gt;0,'1C TSspéc3'!$C$12="OUI"),'1C TSspéc3'!$V$52/'1C TSspéc3'!$V$17,"")</f>
        <v/>
      </c>
      <c r="AG872" s="543" t="str">
        <f>IF(AND('1C TSspéc3'!$V$17&lt;&gt;0,'1C TSspéc3'!$C$12="OUI"),'1C TSspéc3'!$V$53/'1C TSspéc3'!$V$17,"")</f>
        <v/>
      </c>
      <c r="AH872" s="543" t="str">
        <f>IF(AND('1C TSspéc3'!$V$17&lt;&gt;0,'1C TSspéc3'!$C$12="OUI"),'1C TSspéc3'!$V$54/'1C TSspéc3'!$V$17,"")</f>
        <v/>
      </c>
      <c r="AI872" s="543" t="str">
        <f>IF(AND('1C TSspéc3'!$V$17&lt;&gt;0,'1C TSspéc3'!$C$12="OUI"),'1C TSspéc3'!$V$55/'1C TSspéc3'!$V$17,"")</f>
        <v/>
      </c>
      <c r="AJ872" s="543" t="str">
        <f>IF(AND('1C TSspéc3'!$V$17&lt;&gt;0,'1C TSspéc3'!$C$12="OUI"),'1C TSspéc3'!$V$56/'1C TSspéc3'!$V$17,"")</f>
        <v/>
      </c>
      <c r="AK872" s="543" t="str">
        <f>IF(AND('1C TSspéc3'!$V$17&lt;&gt;0,'1C TSspéc3'!$C$12="OUI"),'1C TSspéc3'!$V$57/'1C TSspéc3'!$V$17,"")</f>
        <v/>
      </c>
      <c r="AL872" s="72">
        <f>IF(AND('1C TSspéc3'!$V$17&lt;&gt;0,'1C TSspéc3'!$C$12="OUI"),N872+AK872,N872)</f>
        <v>0</v>
      </c>
      <c r="AM872" s="417">
        <f t="shared" si="270"/>
        <v>0</v>
      </c>
      <c r="AN872" s="417">
        <f t="shared" si="271"/>
        <v>0</v>
      </c>
      <c r="AO872" s="418" t="str">
        <f>IF(AND('1C TSspéc3'!$V$17&lt;&gt;0,'1C TSspéc3'!$V$30&lt;&gt;0),AM872+AN872,"")</f>
        <v/>
      </c>
      <c r="AP872" s="573" t="str">
        <f>IF(AND('1C TSspéc3'!$V$17&lt;&gt;0,'1C TSspéc3'!$V$30&lt;&gt;0),AM872-AR872,"")</f>
        <v/>
      </c>
      <c r="AQ872" s="583">
        <f t="shared" si="272"/>
        <v>0</v>
      </c>
      <c r="AR872" s="596"/>
      <c r="AS872" s="102"/>
      <c r="AT872" s="27" t="str">
        <f>IF(('1C TSspéc3'!V$17*FICHE!$C$14&lt;J872),"Forfait limité à "&amp;FICHE!$C$14&amp;"€/jour","")</f>
        <v/>
      </c>
      <c r="AU872" s="592"/>
      <c r="AV872" s="824"/>
      <c r="AW872" s="824"/>
      <c r="AX872" s="824"/>
      <c r="AY872" s="824"/>
      <c r="AZ872" s="824"/>
      <c r="BA872" s="767"/>
      <c r="BB872" s="767"/>
      <c r="BC872" s="767"/>
      <c r="BD872" s="767"/>
      <c r="BE872" s="767"/>
      <c r="BF872" s="767"/>
      <c r="BG872" s="767"/>
      <c r="BH872" s="767"/>
      <c r="BI872" s="767"/>
      <c r="BJ872" s="767"/>
      <c r="BK872" s="767"/>
      <c r="BL872" s="767"/>
      <c r="BM872" s="767"/>
      <c r="BN872" s="767"/>
      <c r="BO872" s="767"/>
      <c r="BP872" s="767"/>
      <c r="BQ872" s="767"/>
      <c r="BR872" s="767"/>
      <c r="BS872" s="767"/>
      <c r="BT872" s="767"/>
      <c r="BU872" s="767"/>
      <c r="BV872" s="767"/>
      <c r="BW872" s="767"/>
      <c r="BX872" s="767"/>
      <c r="BY872" s="767"/>
      <c r="BZ872" s="767"/>
      <c r="CA872" s="767"/>
      <c r="CB872" s="767"/>
      <c r="CC872" s="767"/>
      <c r="CD872" s="767"/>
      <c r="CE872" s="767"/>
      <c r="CF872" s="767"/>
      <c r="CG872" s="767"/>
      <c r="CH872" s="767"/>
      <c r="CI872" s="767"/>
      <c r="CJ872" s="767"/>
      <c r="CK872" s="767"/>
      <c r="CL872" s="767"/>
      <c r="CM872" s="767"/>
      <c r="CN872" s="767"/>
      <c r="CO872" s="767"/>
      <c r="CP872" s="767"/>
      <c r="CQ872" s="767"/>
      <c r="CR872" s="767"/>
      <c r="CS872" s="767"/>
      <c r="CT872" s="767"/>
      <c r="CU872" s="767"/>
      <c r="CV872" s="767"/>
      <c r="CW872" s="767"/>
      <c r="CX872" s="767"/>
      <c r="CY872" s="767"/>
      <c r="CZ872" s="767"/>
      <c r="DA872" s="767"/>
      <c r="DB872" s="767"/>
      <c r="DC872" s="767"/>
      <c r="DD872" s="767"/>
      <c r="DE872" s="767"/>
      <c r="DF872" s="767"/>
      <c r="DG872" s="767"/>
      <c r="DH872" s="767"/>
      <c r="DI872" s="767"/>
      <c r="DJ872" s="767"/>
      <c r="DK872" s="767"/>
      <c r="DL872" s="767"/>
      <c r="DM872" s="767"/>
      <c r="DN872" s="767"/>
      <c r="DO872" s="767"/>
      <c r="DP872" s="767"/>
      <c r="DQ872" s="767"/>
      <c r="DR872" s="767"/>
      <c r="DS872" s="767"/>
      <c r="DT872" s="767"/>
      <c r="DU872" s="767"/>
      <c r="DV872" s="767"/>
      <c r="DW872" s="767"/>
      <c r="DX872" s="767"/>
      <c r="DY872" s="767"/>
      <c r="DZ872" s="767"/>
      <c r="EA872" s="767"/>
      <c r="EB872" s="767"/>
      <c r="EC872" s="767"/>
      <c r="ED872" s="767"/>
      <c r="EE872" s="767"/>
      <c r="EF872" s="767"/>
      <c r="EG872" s="767"/>
      <c r="EH872" s="767"/>
      <c r="EI872" s="767"/>
      <c r="EJ872" s="767"/>
      <c r="EK872" s="767"/>
      <c r="EL872" s="767"/>
      <c r="EM872" s="767"/>
      <c r="EN872" s="767"/>
      <c r="EO872" s="767"/>
      <c r="EP872" s="767"/>
      <c r="EQ872" s="767"/>
      <c r="ER872" s="767"/>
      <c r="ES872" s="767"/>
      <c r="ET872" s="767"/>
      <c r="EU872" s="767"/>
      <c r="EV872" s="767"/>
      <c r="EW872" s="767"/>
      <c r="EX872" s="767"/>
      <c r="EY872" s="767"/>
      <c r="EZ872" s="767"/>
      <c r="FA872" s="767"/>
      <c r="FB872" s="767"/>
      <c r="FC872" s="767"/>
      <c r="FD872" s="767"/>
      <c r="FE872" s="767"/>
      <c r="FF872" s="767"/>
      <c r="FG872" s="767"/>
      <c r="FH872" s="767"/>
      <c r="FI872" s="767"/>
      <c r="FJ872" s="767"/>
      <c r="FK872" s="767"/>
      <c r="FL872" s="767"/>
      <c r="FM872" s="767"/>
      <c r="FN872" s="767"/>
      <c r="FO872" s="767"/>
      <c r="FP872" s="767"/>
      <c r="FQ872" s="767"/>
      <c r="FR872" s="767"/>
      <c r="FS872" s="767"/>
      <c r="FT872" s="767"/>
      <c r="FU872" s="767"/>
      <c r="FV872" s="767"/>
      <c r="FW872" s="767"/>
      <c r="FX872" s="767"/>
      <c r="FY872" s="767"/>
      <c r="FZ872" s="767"/>
      <c r="GA872" s="767"/>
      <c r="GB872" s="767"/>
      <c r="GC872" s="767"/>
      <c r="GD872" s="767"/>
      <c r="GE872" s="767"/>
      <c r="GF872" s="767"/>
      <c r="GG872" s="767"/>
      <c r="GH872" s="767"/>
      <c r="GI872" s="767"/>
      <c r="GJ872" s="767"/>
      <c r="GK872" s="767"/>
      <c r="GL872" s="767"/>
      <c r="GM872" s="767"/>
      <c r="GN872" s="767"/>
      <c r="GO872" s="767"/>
      <c r="GP872" s="767"/>
      <c r="GQ872" s="767"/>
      <c r="GR872" s="767"/>
      <c r="GS872" s="767"/>
      <c r="GT872" s="767"/>
      <c r="GU872" s="767"/>
      <c r="GV872" s="767"/>
      <c r="GW872" s="767"/>
      <c r="GX872" s="767"/>
      <c r="GY872" s="767"/>
      <c r="GZ872" s="767"/>
      <c r="HA872" s="767"/>
      <c r="HB872" s="767"/>
      <c r="HC872" s="767"/>
    </row>
    <row r="873" spans="1:211" s="864" customFormat="1" ht="13.9" customHeight="1">
      <c r="A873" s="307"/>
      <c r="B873" s="351"/>
      <c r="C873" s="971" t="str">
        <f>IF('1C TSspéc3'!W$17&lt;&gt;0,'1C TSspéc3'!$B$12,"")</f>
        <v/>
      </c>
      <c r="D873" s="972"/>
      <c r="E873" s="973"/>
      <c r="F873" s="93">
        <f>IF(AND($C873='1C TSspéc3'!$B$12,'1C TSspéc3'!$B$16="spécifiques",'1C TSspéc3'!$W$17&lt;&gt;""),'1C TSspéc3'!$W$21,"")</f>
        <v>0</v>
      </c>
      <c r="G873" s="863"/>
      <c r="H873" s="745">
        <v>0.21</v>
      </c>
      <c r="I873" s="747">
        <v>1</v>
      </c>
      <c r="J873" s="312"/>
      <c r="K873" s="680">
        <f t="shared" si="273"/>
        <v>0</v>
      </c>
      <c r="L873" s="556">
        <f>IF(OR('1C TSspéc3'!$B$12="",'1C TSspéc3'!W$30=0),0,IF(AND('1C TSspéc3'!$B$12&lt;&gt;"",$K$2="Pôle",'1C TSspéc3'!$C$12="OUI"),(('1C TSspéc3'!W$22+'1C TSspéc3'!W$23+'1C TSspéc3'!W$24+'1C TSspéc3'!W$25+'1C TSspéc3'!W$29)/'1C TSspéc3'!W$17),IF(AND('1C TSspéc3'!$B$12&lt;&gt;"",$K$2="Pôle",'1C TSspéc3'!$C$12="NON"),(('1C TSspéc3'!W$22+'1C TSspéc3'!W$23+'1C TSspéc3'!W$24+'1C TSspéc3'!W$25+'1C TSspéc3'!W$29)/'1C TSspéc3'!W$30),IF(AND('1C TSspéc3'!$B$12&lt;&gt;"",$K$2&lt;&gt;"Pôle",'1C TSspéc3'!$C$12="OUI"),(('1C TSspéc3'!W$22+'1C TSspéc3'!W$23+'1C TSspéc3'!W$24+'1C TSspéc3'!W$25+'1C TSspéc3'!W$26+'1C TSspéc3'!W$27+'1C TSspéc3'!W$28+'1C TSspéc3'!W$29)/'1C TSspéc3'!W$17),IF(AND('1C TSspéc3'!$B$12&lt;&gt;"",$K$2&lt;&gt;"Pôle",'1C TSspéc3'!$C$12="NON"),(('1C TSspéc3'!W$22+'1C TSspéc3'!W$23+'1C TSspéc3'!W$24+'1C TSspéc3'!W$25+'1C TSspéc3'!W$26+'1C TSspéc3'!W$27+'1C TSspéc3'!W$28+'1C TSspéc3'!W$29)/'1C TSspéc3'!W$30))))))</f>
        <v>0</v>
      </c>
      <c r="M873" s="556">
        <f>IF(OR('1C TSspéc3'!$B$12="",'1C TSspéc3'!W$30=0),0,IF(AND('1C TSspéc3'!$B$12&lt;&gt;"",$K$2="Pôle",'1C TSspéc3'!$C$12="OUI"),(('1C TSspéc3'!W$26+'1C TSspéc3'!W$27+'1C TSspéc3'!W$28)/'1C TSspéc3'!W$17),IF(AND('1C TSspéc3'!$B$12&lt;&gt;"",$K$2="Pôle",'1C TSspéc3'!$C$12="NON"),(('1C TSspéc3'!W$26+'1C TSspéc3'!W$27+'1C TSspéc3'!W$28)/'1C TSspéc3'!W$30),IF(AND('1C TSspéc3'!$B$12&lt;&gt;"",$K$2&lt;&gt;"Pôle"),0))))</f>
        <v>0</v>
      </c>
      <c r="N873" s="557">
        <f>IF(AND('1C TSspéc3'!$B$12&lt;&gt;0,'1C TSspéc3'!$W$30&lt;&gt;0),L873+M873,0)</f>
        <v>0</v>
      </c>
      <c r="O873" s="893" t="str">
        <f>IF(AND('1C TSspéc3'!$W$17&lt;&gt;0,'1C TSspéc3'!$C$12="OUI"),'1C TSspéc3'!$W$35/'1C TSspéc3'!$W$17,"")</f>
        <v/>
      </c>
      <c r="P873" s="543" t="str">
        <f>IF(AND('1C TSspéc3'!$W$17&lt;&gt;0,'1C TSspéc3'!$C$12="OUI"),'1C TSspéc3'!$W$36/'1C TSspéc3'!$W$17,"")</f>
        <v/>
      </c>
      <c r="Q873" s="543" t="str">
        <f>IF(AND('1C TSspéc3'!$W$17&lt;&gt;0,'1C TSspéc3'!$C$12="OUI"),'1C TSspéc3'!$W$37/'1C TSspéc3'!$W$17,"")</f>
        <v/>
      </c>
      <c r="R873" s="543" t="str">
        <f>IF(AND('1C TSspéc3'!$W$17&lt;&gt;0,'1C TSspéc3'!$C$12="OUI"),'1C TSspéc3'!$W$38/'1C TSspéc3'!$W$17,"")</f>
        <v/>
      </c>
      <c r="S873" s="543" t="str">
        <f>IF(AND('1C TSspéc3'!$W$17&lt;&gt;0,'1C TSspéc3'!$C$12="OUI"),'1C TSspéc3'!$W$39/'1C TSspéc3'!$W$17,"")</f>
        <v/>
      </c>
      <c r="T873" s="543" t="str">
        <f>IF(AND('1C TSspéc3'!$W$17&lt;&gt;0,'1C TSspéc3'!$C$12="OUI"),'1C TSspéc3'!$W$40/'1C TSspéc3'!$W$17,"")</f>
        <v/>
      </c>
      <c r="U873" s="543" t="str">
        <f>IF(AND('1C TSspéc3'!$W$17&lt;&gt;0,'1C TSspéc3'!$C$12="OUI"),'1C TSspéc3'!$W$41/'1C TSspéc3'!$W$17,"")</f>
        <v/>
      </c>
      <c r="V873" s="543" t="str">
        <f>IF(AND('1C TSspéc3'!$W$17&lt;&gt;0,'1C TSspéc3'!$C$12="OUI"),'1C TSspéc3'!$W$42/'1C TSspéc3'!$W$17,"")</f>
        <v/>
      </c>
      <c r="W873" s="543" t="str">
        <f>IF(AND('1C TSspéc3'!$W$17&lt;&gt;0,'1C TSspéc3'!$C$12="OUI"),'1C TSspéc3'!$W$43/'1C TSspéc3'!$W$17,"")</f>
        <v/>
      </c>
      <c r="X873" s="543" t="str">
        <f>IF(AND('1C TSspéc3'!$W$17&lt;&gt;0,'1C TSspéc3'!$C$12="OUI"),'1C TSspéc3'!$W$44/'1C TSspéc3'!$W$17,"")</f>
        <v/>
      </c>
      <c r="Y873" s="543" t="str">
        <f>IF(AND('1C TSspéc3'!$W$17&lt;&gt;0,'1C TSspéc3'!$C$12="OUI"),'1C TSspéc3'!$W$45/'1C TSspéc3'!$W$17,"")</f>
        <v/>
      </c>
      <c r="Z873" s="543" t="str">
        <f>IF(AND('1C TSspéc3'!$W$17&lt;&gt;0,'1C TSspéc3'!$C$12="OUI"),'1C TSspéc3'!$W$46/'1C TSspéc3'!$W$17,"")</f>
        <v/>
      </c>
      <c r="AA873" s="543" t="str">
        <f>IF(AND('1C TSspéc3'!$W$17&lt;&gt;0,'1C TSspéc3'!$C$12="OUI"),'1C TSspéc3'!$W$47/'1C TSspéc3'!$W$17,"")</f>
        <v/>
      </c>
      <c r="AB873" s="543" t="str">
        <f>IF(AND('1C TSspéc3'!$W$17&lt;&gt;0,'1C TSspéc3'!$C$12="OUI"),'1C TSspéc3'!$W$48/'1C TSspéc3'!$W$17,"")</f>
        <v/>
      </c>
      <c r="AC873" s="543" t="str">
        <f>IF(AND('1C TSspéc3'!$W$17&lt;&gt;0,'1C TSspéc3'!$C$12="OUI"),'1C TSspéc3'!$W$49/'1C TSspéc3'!$W$17,"")</f>
        <v/>
      </c>
      <c r="AD873" s="543" t="str">
        <f>IF(AND('1C TSspéc3'!$W$17&lt;&gt;0,'1C TSspéc3'!$C$12="OUI"),'1C TSspéc3'!$W$50/'1C TSspéc3'!$W$17,"")</f>
        <v/>
      </c>
      <c r="AE873" s="543" t="str">
        <f>IF(AND('1C TSspéc3'!$W$17&lt;&gt;0,'1C TSspéc3'!$C$12="OUI"),'1C TSspéc3'!$W$51/'1C TSspéc3'!$W$17,"")</f>
        <v/>
      </c>
      <c r="AF873" s="543" t="str">
        <f>IF(AND('1C TSspéc3'!$W$17&lt;&gt;0,'1C TSspéc3'!$C$12="OUI"),'1C TSspéc3'!$W$52/'1C TSspéc3'!$W$17,"")</f>
        <v/>
      </c>
      <c r="AG873" s="543" t="str">
        <f>IF(AND('1C TSspéc3'!$W$17&lt;&gt;0,'1C TSspéc3'!$C$12="OUI"),'1C TSspéc3'!$W$53/'1C TSspéc3'!$W$17,"")</f>
        <v/>
      </c>
      <c r="AH873" s="543" t="str">
        <f>IF(AND('1C TSspéc3'!$W$17&lt;&gt;0,'1C TSspéc3'!$C$12="OUI"),'1C TSspéc3'!$W$54/'1C TSspéc3'!$W$17,"")</f>
        <v/>
      </c>
      <c r="AI873" s="543" t="str">
        <f>IF(AND('1C TSspéc3'!$W$17&lt;&gt;0,'1C TSspéc3'!$C$12="OUI"),'1C TSspéc3'!$W$55/'1C TSspéc3'!$W$17,"")</f>
        <v/>
      </c>
      <c r="AJ873" s="543" t="str">
        <f>IF(AND('1C TSspéc3'!$W$17&lt;&gt;0,'1C TSspéc3'!$C$12="OUI"),'1C TSspéc3'!$W$56/'1C TSspéc3'!$W$17,"")</f>
        <v/>
      </c>
      <c r="AK873" s="543" t="str">
        <f>IF(AND('1C TSspéc3'!$W$17&lt;&gt;0,'1C TSspéc3'!$C$12="OUI"),'1C TSspéc3'!$W$57/'1C TSspéc3'!$W$17,"")</f>
        <v/>
      </c>
      <c r="AL873" s="72">
        <f>IF(AND('1C TSspéc3'!$W$17&lt;&gt;0,'1C TSspéc3'!$C$12="OUI"),N873+AK873,N873)</f>
        <v>0</v>
      </c>
      <c r="AM873" s="417">
        <f t="shared" si="270"/>
        <v>0</v>
      </c>
      <c r="AN873" s="417">
        <f t="shared" si="271"/>
        <v>0</v>
      </c>
      <c r="AO873" s="418" t="str">
        <f>IF(AND('1C TSspéc3'!$W$17&lt;&gt;0,'1C TSspéc3'!$W$30&lt;&gt;0),AM873+AN873,"")</f>
        <v/>
      </c>
      <c r="AP873" s="573" t="str">
        <f>IF(AND('1C TSspéc3'!$W$17&lt;&gt;0,'1C TSspéc3'!$W$30&lt;&gt;0),AM873-AR873,"")</f>
        <v/>
      </c>
      <c r="AQ873" s="583">
        <f t="shared" si="272"/>
        <v>0</v>
      </c>
      <c r="AR873" s="596"/>
      <c r="AS873" s="102"/>
      <c r="AT873" s="27" t="str">
        <f>IF(('1C TSspéc3'!W$17*FICHE!$C$14&lt;J873),"Forfait limité à "&amp;FICHE!$C$14&amp;"€/jour","")</f>
        <v/>
      </c>
      <c r="AU873" s="592"/>
      <c r="AV873" s="824"/>
      <c r="AW873" s="824"/>
      <c r="AX873" s="824"/>
      <c r="AY873" s="824"/>
      <c r="AZ873" s="824"/>
      <c r="BA873" s="767"/>
      <c r="BB873" s="767"/>
      <c r="BC873" s="767"/>
      <c r="BD873" s="767"/>
      <c r="BE873" s="767"/>
      <c r="BF873" s="767"/>
      <c r="BG873" s="767"/>
      <c r="BH873" s="767"/>
      <c r="BI873" s="767"/>
      <c r="BJ873" s="767"/>
      <c r="BK873" s="767"/>
      <c r="BL873" s="767"/>
      <c r="BM873" s="767"/>
      <c r="BN873" s="767"/>
      <c r="BO873" s="767"/>
      <c r="BP873" s="767"/>
      <c r="BQ873" s="767"/>
      <c r="BR873" s="767"/>
      <c r="BS873" s="767"/>
      <c r="BT873" s="767"/>
      <c r="BU873" s="767"/>
      <c r="BV873" s="767"/>
      <c r="BW873" s="767"/>
      <c r="BX873" s="767"/>
      <c r="BY873" s="767"/>
      <c r="BZ873" s="767"/>
      <c r="CA873" s="767"/>
      <c r="CB873" s="767"/>
      <c r="CC873" s="767"/>
      <c r="CD873" s="767"/>
      <c r="CE873" s="767"/>
      <c r="CF873" s="767"/>
      <c r="CG873" s="767"/>
      <c r="CH873" s="767"/>
      <c r="CI873" s="767"/>
      <c r="CJ873" s="767"/>
      <c r="CK873" s="767"/>
      <c r="CL873" s="767"/>
      <c r="CM873" s="767"/>
      <c r="CN873" s="767"/>
      <c r="CO873" s="767"/>
      <c r="CP873" s="767"/>
      <c r="CQ873" s="767"/>
      <c r="CR873" s="767"/>
      <c r="CS873" s="767"/>
      <c r="CT873" s="767"/>
      <c r="CU873" s="767"/>
      <c r="CV873" s="767"/>
      <c r="CW873" s="767"/>
      <c r="CX873" s="767"/>
      <c r="CY873" s="767"/>
      <c r="CZ873" s="767"/>
      <c r="DA873" s="767"/>
      <c r="DB873" s="767"/>
      <c r="DC873" s="767"/>
      <c r="DD873" s="767"/>
      <c r="DE873" s="767"/>
      <c r="DF873" s="767"/>
      <c r="DG873" s="767"/>
      <c r="DH873" s="767"/>
      <c r="DI873" s="767"/>
      <c r="DJ873" s="767"/>
      <c r="DK873" s="767"/>
      <c r="DL873" s="767"/>
      <c r="DM873" s="767"/>
      <c r="DN873" s="767"/>
      <c r="DO873" s="767"/>
      <c r="DP873" s="767"/>
      <c r="DQ873" s="767"/>
      <c r="DR873" s="767"/>
      <c r="DS873" s="767"/>
      <c r="DT873" s="767"/>
      <c r="DU873" s="767"/>
      <c r="DV873" s="767"/>
      <c r="DW873" s="767"/>
      <c r="DX873" s="767"/>
      <c r="DY873" s="767"/>
      <c r="DZ873" s="767"/>
      <c r="EA873" s="767"/>
      <c r="EB873" s="767"/>
      <c r="EC873" s="767"/>
      <c r="ED873" s="767"/>
      <c r="EE873" s="767"/>
      <c r="EF873" s="767"/>
      <c r="EG873" s="767"/>
      <c r="EH873" s="767"/>
      <c r="EI873" s="767"/>
      <c r="EJ873" s="767"/>
      <c r="EK873" s="767"/>
      <c r="EL873" s="767"/>
      <c r="EM873" s="767"/>
      <c r="EN873" s="767"/>
      <c r="EO873" s="767"/>
      <c r="EP873" s="767"/>
      <c r="EQ873" s="767"/>
      <c r="ER873" s="767"/>
      <c r="ES873" s="767"/>
      <c r="ET873" s="767"/>
      <c r="EU873" s="767"/>
      <c r="EV873" s="767"/>
      <c r="EW873" s="767"/>
      <c r="EX873" s="767"/>
      <c r="EY873" s="767"/>
      <c r="EZ873" s="767"/>
      <c r="FA873" s="767"/>
      <c r="FB873" s="767"/>
      <c r="FC873" s="767"/>
      <c r="FD873" s="767"/>
      <c r="FE873" s="767"/>
      <c r="FF873" s="767"/>
      <c r="FG873" s="767"/>
      <c r="FH873" s="767"/>
      <c r="FI873" s="767"/>
      <c r="FJ873" s="767"/>
      <c r="FK873" s="767"/>
      <c r="FL873" s="767"/>
      <c r="FM873" s="767"/>
      <c r="FN873" s="767"/>
      <c r="FO873" s="767"/>
      <c r="FP873" s="767"/>
      <c r="FQ873" s="767"/>
      <c r="FR873" s="767"/>
      <c r="FS873" s="767"/>
      <c r="FT873" s="767"/>
      <c r="FU873" s="767"/>
      <c r="FV873" s="767"/>
      <c r="FW873" s="767"/>
      <c r="FX873" s="767"/>
      <c r="FY873" s="767"/>
      <c r="FZ873" s="767"/>
      <c r="GA873" s="767"/>
      <c r="GB873" s="767"/>
      <c r="GC873" s="767"/>
      <c r="GD873" s="767"/>
      <c r="GE873" s="767"/>
      <c r="GF873" s="767"/>
      <c r="GG873" s="767"/>
      <c r="GH873" s="767"/>
      <c r="GI873" s="767"/>
      <c r="GJ873" s="767"/>
      <c r="GK873" s="767"/>
      <c r="GL873" s="767"/>
      <c r="GM873" s="767"/>
      <c r="GN873" s="767"/>
      <c r="GO873" s="767"/>
      <c r="GP873" s="767"/>
      <c r="GQ873" s="767"/>
      <c r="GR873" s="767"/>
      <c r="GS873" s="767"/>
      <c r="GT873" s="767"/>
      <c r="GU873" s="767"/>
      <c r="GV873" s="767"/>
      <c r="GW873" s="767"/>
      <c r="GX873" s="767"/>
      <c r="GY873" s="767"/>
      <c r="GZ873" s="767"/>
      <c r="HA873" s="767"/>
      <c r="HB873" s="767"/>
      <c r="HC873" s="767"/>
    </row>
    <row r="874" spans="1:211" s="864" customFormat="1" ht="13.9" customHeight="1">
      <c r="A874" s="307"/>
      <c r="B874" s="351"/>
      <c r="C874" s="971" t="str">
        <f>IF('1C TSspéc3'!X$17&lt;&gt;0,'1C TSspéc3'!$B$12,"")</f>
        <v/>
      </c>
      <c r="D874" s="972"/>
      <c r="E874" s="973"/>
      <c r="F874" s="93">
        <f>IF(AND($C874='1C TSspéc3'!$B$12,'1C TSspéc3'!$B$16="spécifiques",'1C TSspéc3'!$X$17&lt;&gt;""),'1C TSspéc3'!$X$21,"")</f>
        <v>0</v>
      </c>
      <c r="G874" s="863"/>
      <c r="H874" s="745">
        <v>0.21</v>
      </c>
      <c r="I874" s="747">
        <v>1</v>
      </c>
      <c r="J874" s="312"/>
      <c r="K874" s="680">
        <f t="shared" si="273"/>
        <v>0</v>
      </c>
      <c r="L874" s="556">
        <f>IF(OR('1C TSspéc3'!$B$12="",'1C TSspéc3'!X$30=0),0,IF(AND('1C TSspéc3'!$B$12&lt;&gt;"",$K$2="Pôle",'1C TSspéc3'!$C$12="OUI"),(('1C TSspéc3'!X$22+'1C TSspéc3'!X$23+'1C TSspéc3'!X$24+'1C TSspéc3'!X$25+'1C TSspéc3'!X$29)/'1C TSspéc3'!X$17),IF(AND('1C TSspéc3'!$B$12&lt;&gt;"",$K$2="Pôle",'1C TSspéc3'!$C$12="NON"),(('1C TSspéc3'!X$22+'1C TSspéc3'!X$23+'1C TSspéc3'!X$24+'1C TSspéc3'!X$25+'1C TSspéc3'!X$29)/'1C TSspéc3'!X$30),IF(AND('1C TSspéc3'!$B$12&lt;&gt;"",$K$2&lt;&gt;"Pôle",'1C TSspéc3'!$C$12="OUI"),(('1C TSspéc3'!X$22+'1C TSspéc3'!X$23+'1C TSspéc3'!X$24+'1C TSspéc3'!X$25+'1C TSspéc3'!X$26+'1C TSspéc3'!X$27+'1C TSspéc3'!X$28+'1C TSspéc3'!X$29)/'1C TSspéc3'!X$17),IF(AND('1C TSspéc3'!$B$12&lt;&gt;"",$K$2&lt;&gt;"Pôle",'1C TSspéc3'!$C$12="NON"),(('1C TSspéc3'!X$22+'1C TSspéc3'!X$23+'1C TSspéc3'!X$24+'1C TSspéc3'!X$25+'1C TSspéc3'!X$26+'1C TSspéc3'!X$27+'1C TSspéc3'!X$28+'1C TSspéc3'!X$29)/'1C TSspéc3'!X$30))))))</f>
        <v>0</v>
      </c>
      <c r="M874" s="556">
        <f>IF(OR('1C TSspéc3'!$B$12="",'1C TSspéc3'!X$30=0),0,IF(AND('1C TSspéc3'!$B$12&lt;&gt;"",$K$2="Pôle",'1C TSspéc3'!$C$12="OUI"),(('1C TSspéc3'!X$26+'1C TSspéc3'!X$27+'1C TSspéc3'!X$28)/'1C TSspéc3'!X$17),IF(AND('1C TSspéc3'!$B$12&lt;&gt;"",$K$2="Pôle",'1C TSspéc3'!$C$12="NON"),(('1C TSspéc3'!X$26+'1C TSspéc3'!X$27+'1C TSspéc3'!X$28)/'1C TSspéc3'!X$30),IF(AND('1C TSspéc3'!$B$12&lt;&gt;"",$K$2&lt;&gt;"Pôle"),0))))</f>
        <v>0</v>
      </c>
      <c r="N874" s="557">
        <f>IF(AND('1C TSspéc3'!$B$12&lt;&gt;0,'1C TSspéc3'!$X$30&lt;&gt;0),L874+M874,0)</f>
        <v>0</v>
      </c>
      <c r="O874" s="893" t="str">
        <f>IF(AND('1C TSspéc3'!$X$17&lt;&gt;0,'1C TSspéc3'!$C$12="OUI"),'1C TSspéc3'!$X$35/'1C TSspéc3'!$X$17,"")</f>
        <v/>
      </c>
      <c r="P874" s="543" t="str">
        <f>IF(AND('1C TSspéc3'!$X$17&lt;&gt;0,'1C TSspéc3'!$C$12="OUI"),'1C TSspéc3'!$X$36/'1C TSspéc3'!$X$17,"")</f>
        <v/>
      </c>
      <c r="Q874" s="543" t="str">
        <f>IF(AND('1C TSspéc3'!$X$17&lt;&gt;0,'1C TSspéc3'!$C$12="OUI"),'1C TSspéc3'!$X$37/'1C TSspéc3'!$X$17,"")</f>
        <v/>
      </c>
      <c r="R874" s="543" t="str">
        <f>IF(AND('1C TSspéc3'!$X$17&lt;&gt;0,'1C TSspéc3'!$C$12="OUI"),'1C TSspéc3'!$X$38/'1C TSspéc3'!$X$17,"")</f>
        <v/>
      </c>
      <c r="S874" s="543" t="str">
        <f>IF(AND('1C TSspéc3'!$X$17&lt;&gt;0,'1C TSspéc3'!$C$12="OUI"),'1C TSspéc3'!$X$39/'1C TSspéc3'!$X$17,"")</f>
        <v/>
      </c>
      <c r="T874" s="543" t="str">
        <f>IF(AND('1C TSspéc3'!$X$17&lt;&gt;0,'1C TSspéc3'!$C$12="OUI"),'1C TSspéc3'!$X$40/'1C TSspéc3'!$X$17,"")</f>
        <v/>
      </c>
      <c r="U874" s="543" t="str">
        <f>IF(AND('1C TSspéc3'!$X$17&lt;&gt;0,'1C TSspéc3'!$C$12="OUI"),'1C TSspéc3'!$X$41/'1C TSspéc3'!$X$17,"")</f>
        <v/>
      </c>
      <c r="V874" s="543" t="str">
        <f>IF(AND('1C TSspéc3'!$X$17&lt;&gt;0,'1C TSspéc3'!$C$12="OUI"),'1C TSspéc3'!$X$42/'1C TSspéc3'!$X$17,"")</f>
        <v/>
      </c>
      <c r="W874" s="543" t="str">
        <f>IF(AND('1C TSspéc3'!$X$17&lt;&gt;0,'1C TSspéc3'!$C$12="OUI"),'1C TSspéc3'!$X$43/'1C TSspéc3'!$X$17,"")</f>
        <v/>
      </c>
      <c r="X874" s="543" t="str">
        <f>IF(AND('1C TSspéc3'!$X$17&lt;&gt;0,'1C TSspéc3'!$C$12="OUI"),'1C TSspéc3'!$X$44/'1C TSspéc3'!$X$17,"")</f>
        <v/>
      </c>
      <c r="Y874" s="543" t="str">
        <f>IF(AND('1C TSspéc3'!$X$17&lt;&gt;0,'1C TSspéc3'!$C$12="OUI"),'1C TSspéc3'!$X$45/'1C TSspéc3'!$X$17,"")</f>
        <v/>
      </c>
      <c r="Z874" s="543" t="str">
        <f>IF(AND('1C TSspéc3'!$X$17&lt;&gt;0,'1C TSspéc3'!$C$12="OUI"),'1C TSspéc3'!$X$46/'1C TSspéc3'!$X$17,"")</f>
        <v/>
      </c>
      <c r="AA874" s="543" t="str">
        <f>IF(AND('1C TSspéc3'!$X$17&lt;&gt;0,'1C TSspéc3'!$C$12="OUI"),'1C TSspéc3'!$X$47/'1C TSspéc3'!$X$17,"")</f>
        <v/>
      </c>
      <c r="AB874" s="543" t="str">
        <f>IF(AND('1C TSspéc3'!$X$17&lt;&gt;0,'1C TSspéc3'!$C$12="OUI"),'1C TSspéc3'!$X$48/'1C TSspéc3'!$X$17,"")</f>
        <v/>
      </c>
      <c r="AC874" s="543" t="str">
        <f>IF(AND('1C TSspéc3'!$X$17&lt;&gt;0,'1C TSspéc3'!$C$12="OUI"),'1C TSspéc3'!$X$49/'1C TSspéc3'!$X$17,"")</f>
        <v/>
      </c>
      <c r="AD874" s="543" t="str">
        <f>IF(AND('1C TSspéc3'!$X$17&lt;&gt;0,'1C TSspéc3'!$C$12="OUI"),'1C TSspéc3'!$X$50/'1C TSspéc3'!$X$17,"")</f>
        <v/>
      </c>
      <c r="AE874" s="543" t="str">
        <f>IF(AND('1C TSspéc3'!$X$17&lt;&gt;0,'1C TSspéc3'!$C$12="OUI"),'1C TSspéc3'!$X$51/'1C TSspéc3'!$X$17,"")</f>
        <v/>
      </c>
      <c r="AF874" s="543" t="str">
        <f>IF(AND('1C TSspéc3'!$X$17&lt;&gt;0,'1C TSspéc3'!$C$12="OUI"),'1C TSspéc3'!$X$52/'1C TSspéc3'!$X$17,"")</f>
        <v/>
      </c>
      <c r="AG874" s="543" t="str">
        <f>IF(AND('1C TSspéc3'!$X$17&lt;&gt;0,'1C TSspéc3'!$C$12="OUI"),'1C TSspéc3'!$X$53/'1C TSspéc3'!$X$17,"")</f>
        <v/>
      </c>
      <c r="AH874" s="543" t="str">
        <f>IF(AND('1C TSspéc3'!$X$17&lt;&gt;0,'1C TSspéc3'!$C$12="OUI"),'1C TSspéc3'!$X$54/'1C TSspéc3'!$X$17,"")</f>
        <v/>
      </c>
      <c r="AI874" s="543" t="str">
        <f>IF(AND('1C TSspéc3'!$X$17&lt;&gt;0,'1C TSspéc3'!$C$12="OUI"),'1C TSspéc3'!$X$55/'1C TSspéc3'!$X$17,"")</f>
        <v/>
      </c>
      <c r="AJ874" s="543" t="str">
        <f>IF(AND('1C TSspéc3'!$X$17&lt;&gt;0,'1C TSspéc3'!$C$12="OUI"),'1C TSspéc3'!$X$56/'1C TSspéc3'!$X$17,"")</f>
        <v/>
      </c>
      <c r="AK874" s="543" t="str">
        <f>IF(AND('1C TSspéc3'!$X$17&lt;&gt;0,'1C TSspéc3'!$C$12="OUI"),'1C TSspéc3'!$X$57/'1C TSspéc3'!$X$17,"")</f>
        <v/>
      </c>
      <c r="AL874" s="72">
        <f>IF(AND('1C TSspéc3'!$X$17&lt;&gt;0,'1C TSspéc3'!$C$12="OUI"),N874+AK874,N874)</f>
        <v>0</v>
      </c>
      <c r="AM874" s="417">
        <f t="shared" si="270"/>
        <v>0</v>
      </c>
      <c r="AN874" s="417">
        <f t="shared" si="271"/>
        <v>0</v>
      </c>
      <c r="AO874" s="418" t="str">
        <f>IF(AND('1C TSspéc3'!$X$17&lt;&gt;0,'1C TSspéc3'!$X$30&lt;&gt;0),AM874+AN874,"")</f>
        <v/>
      </c>
      <c r="AP874" s="573" t="str">
        <f>IF(AND('1C TSspéc3'!$X$17&lt;&gt;0,'1C TSspéc3'!$X$30&lt;&gt;0),AM874-AR874,"")</f>
        <v/>
      </c>
      <c r="AQ874" s="583">
        <f t="shared" si="272"/>
        <v>0</v>
      </c>
      <c r="AR874" s="596"/>
      <c r="AS874" s="102"/>
      <c r="AT874" s="27" t="str">
        <f>IF(('1C TSspéc3'!X$17*FICHE!$C$14&lt;J874),"Forfait limité à "&amp;FICHE!$C$14&amp;"€/jour","")</f>
        <v/>
      </c>
      <c r="AU874" s="592"/>
      <c r="AV874" s="824"/>
      <c r="AW874" s="824"/>
      <c r="AX874" s="824"/>
      <c r="AY874" s="824"/>
      <c r="AZ874" s="824"/>
      <c r="BA874" s="767"/>
      <c r="BB874" s="767"/>
      <c r="BC874" s="767"/>
      <c r="BD874" s="767"/>
      <c r="BE874" s="767"/>
      <c r="BF874" s="767"/>
      <c r="BG874" s="767"/>
      <c r="BH874" s="767"/>
      <c r="BI874" s="767"/>
      <c r="BJ874" s="767"/>
      <c r="BK874" s="767"/>
      <c r="BL874" s="767"/>
      <c r="BM874" s="767"/>
      <c r="BN874" s="767"/>
      <c r="BO874" s="767"/>
      <c r="BP874" s="767"/>
      <c r="BQ874" s="767"/>
      <c r="BR874" s="767"/>
      <c r="BS874" s="767"/>
      <c r="BT874" s="767"/>
      <c r="BU874" s="767"/>
      <c r="BV874" s="767"/>
      <c r="BW874" s="767"/>
      <c r="BX874" s="767"/>
      <c r="BY874" s="767"/>
      <c r="BZ874" s="767"/>
      <c r="CA874" s="767"/>
      <c r="CB874" s="767"/>
      <c r="CC874" s="767"/>
      <c r="CD874" s="767"/>
      <c r="CE874" s="767"/>
      <c r="CF874" s="767"/>
      <c r="CG874" s="767"/>
      <c r="CH874" s="767"/>
      <c r="CI874" s="767"/>
      <c r="CJ874" s="767"/>
      <c r="CK874" s="767"/>
      <c r="CL874" s="767"/>
      <c r="CM874" s="767"/>
      <c r="CN874" s="767"/>
      <c r="CO874" s="767"/>
      <c r="CP874" s="767"/>
      <c r="CQ874" s="767"/>
      <c r="CR874" s="767"/>
      <c r="CS874" s="767"/>
      <c r="CT874" s="767"/>
      <c r="CU874" s="767"/>
      <c r="CV874" s="767"/>
      <c r="CW874" s="767"/>
      <c r="CX874" s="767"/>
      <c r="CY874" s="767"/>
      <c r="CZ874" s="767"/>
      <c r="DA874" s="767"/>
      <c r="DB874" s="767"/>
      <c r="DC874" s="767"/>
      <c r="DD874" s="767"/>
      <c r="DE874" s="767"/>
      <c r="DF874" s="767"/>
      <c r="DG874" s="767"/>
      <c r="DH874" s="767"/>
      <c r="DI874" s="767"/>
      <c r="DJ874" s="767"/>
      <c r="DK874" s="767"/>
      <c r="DL874" s="767"/>
      <c r="DM874" s="767"/>
      <c r="DN874" s="767"/>
      <c r="DO874" s="767"/>
      <c r="DP874" s="767"/>
      <c r="DQ874" s="767"/>
      <c r="DR874" s="767"/>
      <c r="DS874" s="767"/>
      <c r="DT874" s="767"/>
      <c r="DU874" s="767"/>
      <c r="DV874" s="767"/>
      <c r="DW874" s="767"/>
      <c r="DX874" s="767"/>
      <c r="DY874" s="767"/>
      <c r="DZ874" s="767"/>
      <c r="EA874" s="767"/>
      <c r="EB874" s="767"/>
      <c r="EC874" s="767"/>
      <c r="ED874" s="767"/>
      <c r="EE874" s="767"/>
      <c r="EF874" s="767"/>
      <c r="EG874" s="767"/>
      <c r="EH874" s="767"/>
      <c r="EI874" s="767"/>
      <c r="EJ874" s="767"/>
      <c r="EK874" s="767"/>
      <c r="EL874" s="767"/>
      <c r="EM874" s="767"/>
      <c r="EN874" s="767"/>
      <c r="EO874" s="767"/>
      <c r="EP874" s="767"/>
      <c r="EQ874" s="767"/>
      <c r="ER874" s="767"/>
      <c r="ES874" s="767"/>
      <c r="ET874" s="767"/>
      <c r="EU874" s="767"/>
      <c r="EV874" s="767"/>
      <c r="EW874" s="767"/>
      <c r="EX874" s="767"/>
      <c r="EY874" s="767"/>
      <c r="EZ874" s="767"/>
      <c r="FA874" s="767"/>
      <c r="FB874" s="767"/>
      <c r="FC874" s="767"/>
      <c r="FD874" s="767"/>
      <c r="FE874" s="767"/>
      <c r="FF874" s="767"/>
      <c r="FG874" s="767"/>
      <c r="FH874" s="767"/>
      <c r="FI874" s="767"/>
      <c r="FJ874" s="767"/>
      <c r="FK874" s="767"/>
      <c r="FL874" s="767"/>
      <c r="FM874" s="767"/>
      <c r="FN874" s="767"/>
      <c r="FO874" s="767"/>
      <c r="FP874" s="767"/>
      <c r="FQ874" s="767"/>
      <c r="FR874" s="767"/>
      <c r="FS874" s="767"/>
      <c r="FT874" s="767"/>
      <c r="FU874" s="767"/>
      <c r="FV874" s="767"/>
      <c r="FW874" s="767"/>
      <c r="FX874" s="767"/>
      <c r="FY874" s="767"/>
      <c r="FZ874" s="767"/>
      <c r="GA874" s="767"/>
      <c r="GB874" s="767"/>
      <c r="GC874" s="767"/>
      <c r="GD874" s="767"/>
      <c r="GE874" s="767"/>
      <c r="GF874" s="767"/>
      <c r="GG874" s="767"/>
      <c r="GH874" s="767"/>
      <c r="GI874" s="767"/>
      <c r="GJ874" s="767"/>
      <c r="GK874" s="767"/>
      <c r="GL874" s="767"/>
      <c r="GM874" s="767"/>
      <c r="GN874" s="767"/>
      <c r="GO874" s="767"/>
      <c r="GP874" s="767"/>
      <c r="GQ874" s="767"/>
      <c r="GR874" s="767"/>
      <c r="GS874" s="767"/>
      <c r="GT874" s="767"/>
      <c r="GU874" s="767"/>
      <c r="GV874" s="767"/>
      <c r="GW874" s="767"/>
      <c r="GX874" s="767"/>
      <c r="GY874" s="767"/>
      <c r="GZ874" s="767"/>
      <c r="HA874" s="767"/>
      <c r="HB874" s="767"/>
      <c r="HC874" s="767"/>
    </row>
    <row r="875" spans="1:211" s="864" customFormat="1" ht="13.9" customHeight="1">
      <c r="A875" s="307"/>
      <c r="B875" s="351"/>
      <c r="C875" s="971" t="str">
        <f>IF('1C TSspéc3'!Y$17&lt;&gt;0,'1C TSspéc3'!$B$12,"")</f>
        <v/>
      </c>
      <c r="D875" s="972"/>
      <c r="E875" s="973"/>
      <c r="F875" s="93">
        <f>IF(AND($C875='1C TSspéc3'!$B$12,'1C TSspéc3'!$B$16="spécifiques",'1C TSspéc3'!$Y$17&lt;&gt;""),'1C TSspéc3'!$Y$21,"")</f>
        <v>0</v>
      </c>
      <c r="G875" s="863"/>
      <c r="H875" s="745">
        <v>0.21</v>
      </c>
      <c r="I875" s="747">
        <v>1</v>
      </c>
      <c r="J875" s="312"/>
      <c r="K875" s="680">
        <f t="shared" si="273"/>
        <v>0</v>
      </c>
      <c r="L875" s="556">
        <f>IF(OR('1C TSspéc3'!$B$12="",'1C TSspéc3'!Y$30=0),0,IF(AND('1C TSspéc3'!$B$12&lt;&gt;"",$K$2="Pôle",'1C TSspéc3'!$C$12="OUI"),(('1C TSspéc3'!Y$22+'1C TSspéc3'!Y$23+'1C TSspéc3'!Y$24+'1C TSspéc3'!Y$25+'1C TSspéc3'!Y$29)/'1C TSspéc3'!Y$17),IF(AND('1C TSspéc3'!$B$12&lt;&gt;"",$K$2="Pôle",'1C TSspéc3'!$C$12="NON"),(('1C TSspéc3'!Y$22+'1C TSspéc3'!Y$23+'1C TSspéc3'!Y$24+'1C TSspéc3'!Y$25+'1C TSspéc3'!Y$29)/'1C TSspéc3'!Y$30),IF(AND('1C TSspéc3'!$B$12&lt;&gt;"",$K$2&lt;&gt;"Pôle",'1C TSspéc3'!$C$12="OUI"),(('1C TSspéc3'!Y$22+'1C TSspéc3'!Y$23+'1C TSspéc3'!Y$24+'1C TSspéc3'!Y$25+'1C TSspéc3'!Y$26+'1C TSspéc3'!Y$27+'1C TSspéc3'!Y$28+'1C TSspéc3'!Y$29)/'1C TSspéc3'!Y$17),IF(AND('1C TSspéc3'!$B$12&lt;&gt;"",$K$2&lt;&gt;"Pôle",'1C TSspéc3'!$C$12="NON"),(('1C TSspéc3'!Y$22+'1C TSspéc3'!Y$23+'1C TSspéc3'!Y$24+'1C TSspéc3'!Y$25+'1C TSspéc3'!Y$26+'1C TSspéc3'!Y$27+'1C TSspéc3'!Y$28+'1C TSspéc3'!Y$29)/'1C TSspéc3'!Y$30))))))</f>
        <v>0</v>
      </c>
      <c r="M875" s="556">
        <f>IF(OR('1C TSspéc3'!$B$12="",'1C TSspéc3'!Y$30=0),0,IF(AND('1C TSspéc3'!$B$12&lt;&gt;"",$K$2="Pôle",'1C TSspéc3'!$C$12="OUI"),(('1C TSspéc3'!Y$26+'1C TSspéc3'!Y$27+'1C TSspéc3'!Y$28)/'1C TSspéc3'!Y$17),IF(AND('1C TSspéc3'!$B$12&lt;&gt;"",$K$2="Pôle",'1C TSspéc3'!$C$12="NON"),(('1C TSspéc3'!Y$26+'1C TSspéc3'!Y$27+'1C TSspéc3'!Y$28)/'1C TSspéc3'!Y$30),IF(AND('1C TSspéc3'!$B$12&lt;&gt;"",$K$2&lt;&gt;"Pôle"),0))))</f>
        <v>0</v>
      </c>
      <c r="N875" s="557">
        <f>IF(AND('1C TSspéc3'!$B$12&lt;&gt;0,'1C TSspéc3'!$Y$30&lt;&gt;0),L875+M875,0)</f>
        <v>0</v>
      </c>
      <c r="O875" s="893" t="str">
        <f>IF(AND('1C TSspéc3'!$Y$17&lt;&gt;0,'1C TSspéc3'!$C$12="OUI"),'1C TSspéc3'!$Y$35/'1C TSspéc3'!$Y$17,"")</f>
        <v/>
      </c>
      <c r="P875" s="543" t="str">
        <f>IF(AND('1C TSspéc3'!$Y$17&lt;&gt;0,'1C TSspéc3'!$C$12="OUI"),'1C TSspéc3'!$Y$36/'1C TSspéc3'!$Y$17,"")</f>
        <v/>
      </c>
      <c r="Q875" s="543" t="str">
        <f>IF(AND('1C TSspéc3'!$Y$17&lt;&gt;0,'1C TSspéc3'!$C$12="OUI"),'1C TSspéc3'!$Y$37/'1C TSspéc3'!$Y$17,"")</f>
        <v/>
      </c>
      <c r="R875" s="543" t="str">
        <f>IF(AND('1C TSspéc3'!$Y$17&lt;&gt;0,'1C TSspéc3'!$C$12="OUI"),'1C TSspéc3'!$Y$38/'1C TSspéc3'!$Y$17,"")</f>
        <v/>
      </c>
      <c r="S875" s="543" t="str">
        <f>IF(AND('1C TSspéc3'!$Y$17&lt;&gt;0,'1C TSspéc3'!$C$12="OUI"),'1C TSspéc3'!$Y$39/'1C TSspéc3'!$Y$17,"")</f>
        <v/>
      </c>
      <c r="T875" s="543" t="str">
        <f>IF(AND('1C TSspéc3'!$Y$17&lt;&gt;0,'1C TSspéc3'!$C$12="OUI"),'1C TSspéc3'!$Y$40/'1C TSspéc3'!$Y$17,"")</f>
        <v/>
      </c>
      <c r="U875" s="543" t="str">
        <f>IF(AND('1C TSspéc3'!$Y$17&lt;&gt;0,'1C TSspéc3'!$C$12="OUI"),'1C TSspéc3'!$Y$41/'1C TSspéc3'!$Y$17,"")</f>
        <v/>
      </c>
      <c r="V875" s="543" t="str">
        <f>IF(AND('1C TSspéc3'!$Y$17&lt;&gt;0,'1C TSspéc3'!$C$12="OUI"),'1C TSspéc3'!$Y$42/'1C TSspéc3'!$Y$17,"")</f>
        <v/>
      </c>
      <c r="W875" s="543" t="str">
        <f>IF(AND('1C TSspéc3'!$Y$17&lt;&gt;0,'1C TSspéc3'!$C$12="OUI"),'1C TSspéc3'!$Y$43/'1C TSspéc3'!$Y$17,"")</f>
        <v/>
      </c>
      <c r="X875" s="543" t="str">
        <f>IF(AND('1C TSspéc3'!$Y$17&lt;&gt;0,'1C TSspéc3'!$C$12="OUI"),'1C TSspéc3'!$Y$44/'1C TSspéc3'!$Y$17,"")</f>
        <v/>
      </c>
      <c r="Y875" s="543" t="str">
        <f>IF(AND('1C TSspéc3'!$Y$17&lt;&gt;0,'1C TSspéc3'!$C$12="OUI"),'1C TSspéc3'!$Y$45/'1C TSspéc3'!$Y$17,"")</f>
        <v/>
      </c>
      <c r="Z875" s="543" t="str">
        <f>IF(AND('1C TSspéc3'!$Y$17&lt;&gt;0,'1C TSspéc3'!$C$12="OUI"),'1C TSspéc3'!$Y$46/'1C TSspéc3'!$Y$17,"")</f>
        <v/>
      </c>
      <c r="AA875" s="543" t="str">
        <f>IF(AND('1C TSspéc3'!$Y$17&lt;&gt;0,'1C TSspéc3'!$C$12="OUI"),'1C TSspéc3'!$Y$47/'1C TSspéc3'!$Y$17,"")</f>
        <v/>
      </c>
      <c r="AB875" s="543" t="str">
        <f>IF(AND('1C TSspéc3'!$Y$17&lt;&gt;0,'1C TSspéc3'!$C$12="OUI"),'1C TSspéc3'!$Y$48/'1C TSspéc3'!$Y$17,"")</f>
        <v/>
      </c>
      <c r="AC875" s="543" t="str">
        <f>IF(AND('1C TSspéc3'!$Y$17&lt;&gt;0,'1C TSspéc3'!$C$12="OUI"),'1C TSspéc3'!$Y$49/'1C TSspéc3'!$Y$17,"")</f>
        <v/>
      </c>
      <c r="AD875" s="543" t="str">
        <f>IF(AND('1C TSspéc3'!$Y$17&lt;&gt;0,'1C TSspéc3'!$C$12="OUI"),'1C TSspéc3'!$Y$50/'1C TSspéc3'!$Y$17,"")</f>
        <v/>
      </c>
      <c r="AE875" s="543" t="str">
        <f>IF(AND('1C TSspéc3'!$Y$17&lt;&gt;0,'1C TSspéc3'!$C$12="OUI"),'1C TSspéc3'!$Y$51/'1C TSspéc3'!$Y$17,"")</f>
        <v/>
      </c>
      <c r="AF875" s="543" t="str">
        <f>IF(AND('1C TSspéc3'!$Y$17&lt;&gt;0,'1C TSspéc3'!$C$12="OUI"),'1C TSspéc3'!$Y$52/'1C TSspéc3'!$Y$17,"")</f>
        <v/>
      </c>
      <c r="AG875" s="543" t="str">
        <f>IF(AND('1C TSspéc3'!$Y$17&lt;&gt;0,'1C TSspéc3'!$C$12="OUI"),'1C TSspéc3'!$Y$53/'1C TSspéc3'!$Y$17,"")</f>
        <v/>
      </c>
      <c r="AH875" s="543" t="str">
        <f>IF(AND('1C TSspéc3'!$Y$17&lt;&gt;0,'1C TSspéc3'!$C$12="OUI"),'1C TSspéc3'!$Y$54/'1C TSspéc3'!$Y$17,"")</f>
        <v/>
      </c>
      <c r="AI875" s="543" t="str">
        <f>IF(AND('1C TSspéc3'!$Y$17&lt;&gt;0,'1C TSspéc3'!$C$12="OUI"),'1C TSspéc3'!$Y$55/'1C TSspéc3'!$Y$17,"")</f>
        <v/>
      </c>
      <c r="AJ875" s="543" t="str">
        <f>IF(AND('1C TSspéc3'!$Y$17&lt;&gt;0,'1C TSspéc3'!$C$12="OUI"),'1C TSspéc3'!$Y$56/'1C TSspéc3'!$Y$17,"")</f>
        <v/>
      </c>
      <c r="AK875" s="543" t="str">
        <f>IF(AND('1C TSspéc3'!$Y$17&lt;&gt;0,'1C TSspéc3'!$C$12="OUI"),'1C TSspéc3'!$Y$57/'1C TSspéc3'!$Y$17,"")</f>
        <v/>
      </c>
      <c r="AL875" s="72">
        <f>IF(AND('1C TSspéc3'!$Y$17&lt;&gt;0,'1C TSspéc3'!$C$12="OUI"),N875+AK875,N875)</f>
        <v>0</v>
      </c>
      <c r="AM875" s="417">
        <f t="shared" si="270"/>
        <v>0</v>
      </c>
      <c r="AN875" s="417">
        <f t="shared" si="271"/>
        <v>0</v>
      </c>
      <c r="AO875" s="418" t="str">
        <f>IF(AND('1C TSspéc2'!$Y$17&lt;&gt;0,'1C TSspéc2'!$Y$30&lt;&gt;0),AM875+AN875,"")</f>
        <v/>
      </c>
      <c r="AP875" s="573" t="str">
        <f>IF(AND('1C TSspéc3'!$Y$17&lt;&gt;0,'1C TSspéc3'!$Y$30&lt;&gt;0),AM875-AR875,"")</f>
        <v/>
      </c>
      <c r="AQ875" s="583">
        <f t="shared" si="272"/>
        <v>0</v>
      </c>
      <c r="AR875" s="596"/>
      <c r="AS875" s="102"/>
      <c r="AT875" s="27" t="str">
        <f>IF(('1C TSspéc3'!Y$17*FICHE!$C$14&lt;J875),"Forfait limité à "&amp;FICHE!$C$14&amp;"€/jour","")</f>
        <v/>
      </c>
      <c r="AU875" s="592"/>
      <c r="AV875" s="824"/>
      <c r="AW875" s="824"/>
      <c r="AX875" s="824"/>
      <c r="AY875" s="824"/>
      <c r="AZ875" s="824"/>
      <c r="BA875" s="767"/>
      <c r="BB875" s="767"/>
      <c r="BC875" s="767"/>
      <c r="BD875" s="767"/>
      <c r="BE875" s="767"/>
      <c r="BF875" s="767"/>
      <c r="BG875" s="767"/>
      <c r="BH875" s="767"/>
      <c r="BI875" s="767"/>
      <c r="BJ875" s="767"/>
      <c r="BK875" s="767"/>
      <c r="BL875" s="767"/>
      <c r="BM875" s="767"/>
      <c r="BN875" s="767"/>
      <c r="BO875" s="767"/>
      <c r="BP875" s="767"/>
      <c r="BQ875" s="767"/>
      <c r="BR875" s="767"/>
      <c r="BS875" s="767"/>
      <c r="BT875" s="767"/>
      <c r="BU875" s="767"/>
      <c r="BV875" s="767"/>
      <c r="BW875" s="767"/>
      <c r="BX875" s="767"/>
      <c r="BY875" s="767"/>
      <c r="BZ875" s="767"/>
      <c r="CA875" s="767"/>
      <c r="CB875" s="767"/>
      <c r="CC875" s="767"/>
      <c r="CD875" s="767"/>
      <c r="CE875" s="767"/>
      <c r="CF875" s="767"/>
      <c r="CG875" s="767"/>
      <c r="CH875" s="767"/>
      <c r="CI875" s="767"/>
      <c r="CJ875" s="767"/>
      <c r="CK875" s="767"/>
      <c r="CL875" s="767"/>
      <c r="CM875" s="767"/>
      <c r="CN875" s="767"/>
      <c r="CO875" s="767"/>
      <c r="CP875" s="767"/>
      <c r="CQ875" s="767"/>
      <c r="CR875" s="767"/>
      <c r="CS875" s="767"/>
      <c r="CT875" s="767"/>
      <c r="CU875" s="767"/>
      <c r="CV875" s="767"/>
      <c r="CW875" s="767"/>
      <c r="CX875" s="767"/>
      <c r="CY875" s="767"/>
      <c r="CZ875" s="767"/>
      <c r="DA875" s="767"/>
      <c r="DB875" s="767"/>
      <c r="DC875" s="767"/>
      <c r="DD875" s="767"/>
      <c r="DE875" s="767"/>
      <c r="DF875" s="767"/>
      <c r="DG875" s="767"/>
      <c r="DH875" s="767"/>
      <c r="DI875" s="767"/>
      <c r="DJ875" s="767"/>
      <c r="DK875" s="767"/>
      <c r="DL875" s="767"/>
      <c r="DM875" s="767"/>
      <c r="DN875" s="767"/>
      <c r="DO875" s="767"/>
      <c r="DP875" s="767"/>
      <c r="DQ875" s="767"/>
      <c r="DR875" s="767"/>
      <c r="DS875" s="767"/>
      <c r="DT875" s="767"/>
      <c r="DU875" s="767"/>
      <c r="DV875" s="767"/>
      <c r="DW875" s="767"/>
      <c r="DX875" s="767"/>
      <c r="DY875" s="767"/>
      <c r="DZ875" s="767"/>
      <c r="EA875" s="767"/>
      <c r="EB875" s="767"/>
      <c r="EC875" s="767"/>
      <c r="ED875" s="767"/>
      <c r="EE875" s="767"/>
      <c r="EF875" s="767"/>
      <c r="EG875" s="767"/>
      <c r="EH875" s="767"/>
      <c r="EI875" s="767"/>
      <c r="EJ875" s="767"/>
      <c r="EK875" s="767"/>
      <c r="EL875" s="767"/>
      <c r="EM875" s="767"/>
      <c r="EN875" s="767"/>
      <c r="EO875" s="767"/>
      <c r="EP875" s="767"/>
      <c r="EQ875" s="767"/>
      <c r="ER875" s="767"/>
      <c r="ES875" s="767"/>
      <c r="ET875" s="767"/>
      <c r="EU875" s="767"/>
      <c r="EV875" s="767"/>
      <c r="EW875" s="767"/>
      <c r="EX875" s="767"/>
      <c r="EY875" s="767"/>
      <c r="EZ875" s="767"/>
      <c r="FA875" s="767"/>
      <c r="FB875" s="767"/>
      <c r="FC875" s="767"/>
      <c r="FD875" s="767"/>
      <c r="FE875" s="767"/>
      <c r="FF875" s="767"/>
      <c r="FG875" s="767"/>
      <c r="FH875" s="767"/>
      <c r="FI875" s="767"/>
      <c r="FJ875" s="767"/>
      <c r="FK875" s="767"/>
      <c r="FL875" s="767"/>
      <c r="FM875" s="767"/>
      <c r="FN875" s="767"/>
      <c r="FO875" s="767"/>
      <c r="FP875" s="767"/>
      <c r="FQ875" s="767"/>
      <c r="FR875" s="767"/>
      <c r="FS875" s="767"/>
      <c r="FT875" s="767"/>
      <c r="FU875" s="767"/>
      <c r="FV875" s="767"/>
      <c r="FW875" s="767"/>
      <c r="FX875" s="767"/>
      <c r="FY875" s="767"/>
      <c r="FZ875" s="767"/>
      <c r="GA875" s="767"/>
      <c r="GB875" s="767"/>
      <c r="GC875" s="767"/>
      <c r="GD875" s="767"/>
      <c r="GE875" s="767"/>
      <c r="GF875" s="767"/>
      <c r="GG875" s="767"/>
      <c r="GH875" s="767"/>
      <c r="GI875" s="767"/>
      <c r="GJ875" s="767"/>
      <c r="GK875" s="767"/>
      <c r="GL875" s="767"/>
      <c r="GM875" s="767"/>
      <c r="GN875" s="767"/>
      <c r="GO875" s="767"/>
      <c r="GP875" s="767"/>
      <c r="GQ875" s="767"/>
      <c r="GR875" s="767"/>
      <c r="GS875" s="767"/>
      <c r="GT875" s="767"/>
      <c r="GU875" s="767"/>
      <c r="GV875" s="767"/>
      <c r="GW875" s="767"/>
      <c r="GX875" s="767"/>
      <c r="GY875" s="767"/>
      <c r="GZ875" s="767"/>
      <c r="HA875" s="767"/>
      <c r="HB875" s="767"/>
      <c r="HC875" s="767"/>
    </row>
    <row r="876" spans="1:211" s="865" customFormat="1" ht="13.9" customHeight="1">
      <c r="A876" s="308"/>
      <c r="B876" s="339"/>
      <c r="C876" s="962" t="str">
        <f>IF('1C TSspéc3'!Z$17&lt;&gt;0,'1C TSspéc3'!$B$12,"")</f>
        <v/>
      </c>
      <c r="D876" s="963"/>
      <c r="E876" s="964"/>
      <c r="F876" s="211">
        <f>IF(AND($C876='1C TSspéc3'!$B$12,'1C TSspéc3'!$B$16="spécifiques",'1C TSspéc3'!$Z$17&lt;&gt;""),'1C TSspéc3'!$Z$21,"")</f>
        <v>0</v>
      </c>
      <c r="G876" s="236"/>
      <c r="H876" s="765">
        <v>0.21</v>
      </c>
      <c r="I876" s="766">
        <v>1</v>
      </c>
      <c r="J876" s="314"/>
      <c r="K876" s="786">
        <f t="shared" si="273"/>
        <v>0</v>
      </c>
      <c r="L876" s="558">
        <f>IF(OR('1C TSspéc3'!$B$12="",'1C TSspéc3'!Z$30=0),0,IF(AND('1C TSspéc3'!$B$12&lt;&gt;"",$K$2="Pôle",'1C TSspéc3'!$C$12="OUI"),(('1C TSspéc3'!Z$22+'1C TSspéc3'!Z$23+'1C TSspéc3'!Z$24+'1C TSspéc3'!Z$25+'1C TSspéc3'!Z$29)/'1C TSspéc3'!Z$17),IF(AND('1C TSspéc3'!$B$12&lt;&gt;"",$K$2="Pôle",'1C TSspéc3'!$C$12="NON"),(('1C TSspéc3'!Z$22+'1C TSspéc3'!Z$23+'1C TSspéc3'!Z$24+'1C TSspéc3'!Z$25+'1C TSspéc3'!Z$29)/'1C TSspéc3'!Z$30),IF(AND('1C TSspéc3'!$B$12&lt;&gt;"",$K$2&lt;&gt;"Pôle",'1C TSspéc3'!$C$12="OUI"),(('1C TSspéc3'!Z$22+'1C TSspéc3'!Z$23+'1C TSspéc3'!Z$24+'1C TSspéc3'!Z$25+'1C TSspéc3'!Z$26+'1C TSspéc3'!Z$27+'1C TSspéc3'!Z$28+'1C TSspéc3'!Z$29)/'1C TSspéc3'!Z$17),IF(AND('1C TSspéc3'!$B$12&lt;&gt;"",$K$2&lt;&gt;"Pôle",'1C TSspéc3'!$C$12="NON"),(('1C TSspéc3'!Z$22+'1C TSspéc3'!Z$23+'1C TSspéc3'!Z$24+'1C TSspéc3'!Z$25+'1C TSspéc3'!Z$26+'1C TSspéc3'!Z$27+'1C TSspéc3'!Z$28+'1C TSspéc3'!Z$29)/'1C TSspéc3'!Z$30))))))</f>
        <v>0</v>
      </c>
      <c r="M876" s="558">
        <f>IF(OR('1C TSspéc3'!$B$12="",'1C TSspéc3'!Z$30=0),0,IF(AND('1C TSspéc3'!$B$12&lt;&gt;"",$K$2="Pôle",'1C TSspéc3'!$C$12="OUI"),(('1C TSspéc3'!Z$26+'1C TSspéc3'!Z$27+'1C TSspéc3'!Z$28)/'1C TSspéc3'!Z$17),IF(AND('1C TSspéc3'!$B$12&lt;&gt;"",$K$2="Pôle",'1C TSspéc3'!$C$12="NON"),(('1C TSspéc3'!Z$26+'1C TSspéc3'!Z$27+'1C TSspéc3'!Z$28)/'1C TSspéc3'!Z$30),IF(AND('1C TSspéc3'!$B$12&lt;&gt;"",$K$2&lt;&gt;"Pôle"),0))))</f>
        <v>0</v>
      </c>
      <c r="N876" s="559">
        <f>IF(AND('1C TSspéc3'!$B$12&lt;&gt;0,'1C TSspéc3'!$Z$30&lt;&gt;0),L876+M876,0)</f>
        <v>0</v>
      </c>
      <c r="O876" s="572" t="str">
        <f>IF(AND('1C TSspéc3'!$Z$17&lt;&gt;0,'1C TSspéc3'!$C$12="OUI"),'1C TSspéc3'!$Z$35/'1C TSspéc3'!$Z$17,"")</f>
        <v/>
      </c>
      <c r="P876" s="545" t="str">
        <f>IF(AND('1C TSspéc3'!$Z$17&lt;&gt;0,'1C TSspéc3'!$C$12="OUI"),'1C TSspéc3'!$Z$36/'1C TSspéc3'!$Z$17,"")</f>
        <v/>
      </c>
      <c r="Q876" s="545" t="str">
        <f>IF(AND('1C TSspéc3'!$Z$17&lt;&gt;0,'1C TSspéc3'!$C$12="OUI"),'1C TSspéc3'!$Z$37/'1C TSspéc3'!$Z$17,"")</f>
        <v/>
      </c>
      <c r="R876" s="545" t="str">
        <f>IF(AND('1C TSspéc3'!$Z$17&lt;&gt;0,'1C TSspéc3'!$C$12="OUI"),'1C TSspéc3'!$Z$38/'1C TSspéc3'!$Z$17,"")</f>
        <v/>
      </c>
      <c r="S876" s="545" t="str">
        <f>IF(AND('1C TSspéc3'!$Z$17&lt;&gt;0,'1C TSspéc3'!$C$12="OUI"),'1C TSspéc3'!$Z$39/'1C TSspéc3'!$Z$17,"")</f>
        <v/>
      </c>
      <c r="T876" s="545" t="str">
        <f>IF(AND('1C TSspéc3'!$Z$17&lt;&gt;0,'1C TSspéc3'!$C$12="OUI"),'1C TSspéc3'!$Z$40/'1C TSspéc3'!$Z$17,"")</f>
        <v/>
      </c>
      <c r="U876" s="545" t="str">
        <f>IF(AND('1C TSspéc3'!$Z$17&lt;&gt;0,'1C TSspéc3'!$C$12="OUI"),'1C TSspéc3'!$Z$41/'1C TSspéc3'!$Z$17,"")</f>
        <v/>
      </c>
      <c r="V876" s="545" t="str">
        <f>IF(AND('1C TSspéc3'!$Z$17&lt;&gt;0,'1C TSspéc3'!$C$12="OUI"),'1C TSspéc3'!$Z$42/'1C TSspéc3'!$Z$17,"")</f>
        <v/>
      </c>
      <c r="W876" s="545" t="str">
        <f>IF(AND('1C TSspéc3'!$Z$17&lt;&gt;0,'1C TSspéc3'!$C$12="OUI"),'1C TSspéc3'!$Z$43/'1C TSspéc3'!$Z$17,"")</f>
        <v/>
      </c>
      <c r="X876" s="545" t="str">
        <f>IF(AND('1C TSspéc3'!$Z$17&lt;&gt;0,'1C TSspéc3'!$C$12="OUI"),'1C TSspéc3'!$Z$44/'1C TSspéc3'!$Z$17,"")</f>
        <v/>
      </c>
      <c r="Y876" s="545" t="str">
        <f>IF(AND('1C TSspéc3'!$Z$17&lt;&gt;0,'1C TSspéc3'!$C$12="OUI"),'1C TSspéc3'!$Z$45/'1C TSspéc3'!$Z$17,"")</f>
        <v/>
      </c>
      <c r="Z876" s="545" t="str">
        <f>IF(AND('1C TSspéc3'!$Z$17&lt;&gt;0,'1C TSspéc3'!$C$12="OUI"),'1C TSspéc3'!$Z$46/'1C TSspéc3'!$Z$17,"")</f>
        <v/>
      </c>
      <c r="AA876" s="545" t="str">
        <f>IF(AND('1C TSspéc3'!$Z$17&lt;&gt;0,'1C TSspéc3'!$C$12="OUI"),'1C TSspéc3'!$Z$47/'1C TSspéc3'!$Z$17,"")</f>
        <v/>
      </c>
      <c r="AB876" s="545" t="str">
        <f>IF(AND('1C TSspéc3'!$Z$17&lt;&gt;0,'1C TSspéc3'!$C$12="OUI"),'1C TSspéc3'!$Z$48/'1C TSspéc3'!$Z$17,"")</f>
        <v/>
      </c>
      <c r="AC876" s="545" t="str">
        <f>IF(AND('1C TSspéc3'!$Z$17&lt;&gt;0,'1C TSspéc3'!$C$12="OUI"),'1C TSspéc3'!$Z$49/'1C TSspéc3'!$Z$17,"")</f>
        <v/>
      </c>
      <c r="AD876" s="545" t="str">
        <f>IF(AND('1C TSspéc3'!$Z$17&lt;&gt;0,'1C TSspéc3'!$C$12="OUI"),'1C TSspéc3'!$Z$50/'1C TSspéc3'!$Z$17,"")</f>
        <v/>
      </c>
      <c r="AE876" s="545" t="str">
        <f>IF(AND('1C TSspéc3'!$Z$17&lt;&gt;0,'1C TSspéc3'!$C$12="OUI"),'1C TSspéc3'!$Z$51/'1C TSspéc3'!$Z$17,"")</f>
        <v/>
      </c>
      <c r="AF876" s="545" t="str">
        <f>IF(AND('1C TSspéc3'!$Z$17&lt;&gt;0,'1C TSspéc3'!$C$12="OUI"),'1C TSspéc3'!$Z$52/'1C TSspéc3'!$Z$17,"")</f>
        <v/>
      </c>
      <c r="AG876" s="545" t="str">
        <f>IF(AND('1C TSspéc3'!$Z$17&lt;&gt;0,'1C TSspéc3'!$C$12="OUI"),'1C TSspéc3'!$Z$53/'1C TSspéc3'!$Z$17,"")</f>
        <v/>
      </c>
      <c r="AH876" s="545" t="str">
        <f>IF(AND('1C TSspéc3'!$Z$17&lt;&gt;0,'1C TSspéc3'!$C$12="OUI"),'1C TSspéc3'!$Z$54/'1C TSspéc3'!$Z$17,"")</f>
        <v/>
      </c>
      <c r="AI876" s="545" t="str">
        <f>IF(AND('1C TSspéc3'!$Z$17&lt;&gt;0,'1C TSspéc3'!$C$12="OUI"),'1C TSspéc3'!$Z$55/'1C TSspéc3'!$Z$17,"")</f>
        <v/>
      </c>
      <c r="AJ876" s="545" t="str">
        <f>IF(AND('1C TSspéc3'!$Z$17&lt;&gt;0,'1C TSspéc3'!$C$12="OUI"),'1C TSspéc3'!$Z$56/'1C TSspéc3'!$Z$17,"")</f>
        <v/>
      </c>
      <c r="AK876" s="545" t="str">
        <f>IF(AND('1C TSspéc3'!$Z$17&lt;&gt;0,'1C TSspéc3'!$C$12="OUI"),'1C TSspéc3'!$Z$57/'1C TSspéc3'!$Z$17,"")</f>
        <v/>
      </c>
      <c r="AL876" s="212">
        <f>IF(AND('1C TSspéc3'!$Z$17&lt;&gt;0,'1C TSspéc3'!$C$12="OUI"),N876+AK876,N876)</f>
        <v>0</v>
      </c>
      <c r="AM876" s="419">
        <f t="shared" si="270"/>
        <v>0</v>
      </c>
      <c r="AN876" s="419">
        <f t="shared" si="271"/>
        <v>0</v>
      </c>
      <c r="AO876" s="420" t="str">
        <f>IF(AND('1C TSspéc2'!$Z$17&lt;&gt;0,'1C TSspéc2'!$Z$30&lt;&gt;0),AM876+AN876,"")</f>
        <v/>
      </c>
      <c r="AP876" s="574" t="str">
        <f>IF(AND('1C TSspéc2'!$Z$17&lt;&gt;0,'1C TSspéc2'!$Z$30&lt;&gt;0),AM876-AR876,"")</f>
        <v/>
      </c>
      <c r="AQ876" s="625">
        <f t="shared" si="272"/>
        <v>0</v>
      </c>
      <c r="AR876" s="597"/>
      <c r="AS876" s="213"/>
      <c r="AT876" s="214" t="str">
        <f>IF(('1C TSspéc3'!Z$17*FICHE!$C$14&lt;J876),"Forfait limité à "&amp;FICHE!$C$14&amp;"€/jour","")</f>
        <v/>
      </c>
      <c r="AU876" s="626"/>
      <c r="AV876" s="824"/>
      <c r="AW876" s="824"/>
      <c r="AX876" s="824"/>
      <c r="AY876" s="824"/>
      <c r="AZ876" s="824"/>
      <c r="BA876" s="767"/>
      <c r="BB876" s="767"/>
      <c r="BC876" s="767"/>
      <c r="BD876" s="767"/>
      <c r="BE876" s="767"/>
      <c r="BF876" s="767"/>
      <c r="BG876" s="767"/>
      <c r="BH876" s="767"/>
      <c r="BI876" s="767"/>
      <c r="BJ876" s="767"/>
      <c r="BK876" s="767"/>
      <c r="BL876" s="767"/>
      <c r="BM876" s="767"/>
      <c r="BN876" s="767"/>
      <c r="BO876" s="767"/>
      <c r="BP876" s="767"/>
      <c r="BQ876" s="767"/>
      <c r="BR876" s="767"/>
      <c r="BS876" s="767"/>
      <c r="BT876" s="767"/>
      <c r="BU876" s="767"/>
      <c r="BV876" s="767"/>
      <c r="BW876" s="767"/>
      <c r="BX876" s="767"/>
      <c r="BY876" s="767"/>
      <c r="BZ876" s="767"/>
      <c r="CA876" s="767"/>
      <c r="CB876" s="767"/>
      <c r="CC876" s="767"/>
      <c r="CD876" s="767"/>
      <c r="CE876" s="767"/>
      <c r="CF876" s="767"/>
      <c r="CG876" s="767"/>
      <c r="CH876" s="767"/>
      <c r="CI876" s="767"/>
      <c r="CJ876" s="767"/>
      <c r="CK876" s="767"/>
      <c r="CL876" s="767"/>
      <c r="CM876" s="767"/>
      <c r="CN876" s="767"/>
      <c r="CO876" s="767"/>
      <c r="CP876" s="767"/>
      <c r="CQ876" s="767"/>
      <c r="CR876" s="767"/>
      <c r="CS876" s="767"/>
      <c r="CT876" s="767"/>
      <c r="CU876" s="767"/>
      <c r="CV876" s="767"/>
      <c r="CW876" s="767"/>
      <c r="CX876" s="767"/>
      <c r="CY876" s="767"/>
      <c r="CZ876" s="767"/>
      <c r="DA876" s="767"/>
      <c r="DB876" s="767"/>
      <c r="DC876" s="767"/>
      <c r="DD876" s="767"/>
      <c r="DE876" s="767"/>
      <c r="DF876" s="767"/>
      <c r="DG876" s="767"/>
      <c r="DH876" s="767"/>
      <c r="DI876" s="767"/>
      <c r="DJ876" s="767"/>
      <c r="DK876" s="767"/>
      <c r="DL876" s="767"/>
      <c r="DM876" s="767"/>
      <c r="DN876" s="767"/>
      <c r="DO876" s="767"/>
      <c r="DP876" s="767"/>
      <c r="DQ876" s="767"/>
      <c r="DR876" s="767"/>
      <c r="DS876" s="767"/>
      <c r="DT876" s="767"/>
      <c r="DU876" s="767"/>
      <c r="DV876" s="767"/>
      <c r="DW876" s="767"/>
      <c r="DX876" s="767"/>
      <c r="DY876" s="767"/>
      <c r="DZ876" s="767"/>
      <c r="EA876" s="767"/>
      <c r="EB876" s="767"/>
      <c r="EC876" s="767"/>
      <c r="ED876" s="767"/>
      <c r="EE876" s="767"/>
      <c r="EF876" s="767"/>
      <c r="EG876" s="767"/>
      <c r="EH876" s="767"/>
      <c r="EI876" s="767"/>
      <c r="EJ876" s="767"/>
      <c r="EK876" s="767"/>
      <c r="EL876" s="767"/>
      <c r="EM876" s="767"/>
      <c r="EN876" s="767"/>
      <c r="EO876" s="767"/>
      <c r="EP876" s="767"/>
      <c r="EQ876" s="767"/>
      <c r="ER876" s="767"/>
      <c r="ES876" s="767"/>
      <c r="ET876" s="767"/>
      <c r="EU876" s="767"/>
      <c r="EV876" s="767"/>
      <c r="EW876" s="767"/>
      <c r="EX876" s="767"/>
      <c r="EY876" s="767"/>
      <c r="EZ876" s="767"/>
      <c r="FA876" s="767"/>
      <c r="FB876" s="767"/>
      <c r="FC876" s="767"/>
      <c r="FD876" s="767"/>
      <c r="FE876" s="767"/>
      <c r="FF876" s="767"/>
      <c r="FG876" s="767"/>
      <c r="FH876" s="767"/>
      <c r="FI876" s="767"/>
      <c r="FJ876" s="767"/>
      <c r="FK876" s="767"/>
      <c r="FL876" s="767"/>
      <c r="FM876" s="767"/>
      <c r="FN876" s="767"/>
      <c r="FO876" s="767"/>
      <c r="FP876" s="767"/>
      <c r="FQ876" s="767"/>
      <c r="FR876" s="767"/>
      <c r="FS876" s="767"/>
      <c r="FT876" s="767"/>
      <c r="FU876" s="767"/>
      <c r="FV876" s="767"/>
      <c r="FW876" s="767"/>
      <c r="FX876" s="767"/>
      <c r="FY876" s="767"/>
      <c r="FZ876" s="767"/>
      <c r="GA876" s="767"/>
      <c r="GB876" s="767"/>
      <c r="GC876" s="767"/>
      <c r="GD876" s="767"/>
      <c r="GE876" s="767"/>
      <c r="GF876" s="767"/>
      <c r="GG876" s="767"/>
      <c r="GH876" s="767"/>
      <c r="GI876" s="767"/>
      <c r="GJ876" s="767"/>
      <c r="GK876" s="767"/>
      <c r="GL876" s="767"/>
      <c r="GM876" s="767"/>
      <c r="GN876" s="767"/>
      <c r="GO876" s="767"/>
      <c r="GP876" s="767"/>
      <c r="GQ876" s="767"/>
      <c r="GR876" s="767"/>
      <c r="GS876" s="767"/>
      <c r="GT876" s="767"/>
      <c r="GU876" s="767"/>
      <c r="GV876" s="767"/>
      <c r="GW876" s="767"/>
      <c r="GX876" s="767"/>
      <c r="GY876" s="767"/>
      <c r="GZ876" s="767"/>
      <c r="HA876" s="767"/>
      <c r="HB876" s="767"/>
      <c r="HC876" s="767"/>
    </row>
    <row r="877" spans="1:211" s="862" customFormat="1" ht="13.9" customHeight="1">
      <c r="A877" s="843"/>
      <c r="B877" s="844"/>
      <c r="C877" s="968" t="str">
        <f>IF('1C TSspéc4'!C$17&lt;&gt;0,'1C TSspéc4'!$B$12,"")</f>
        <v/>
      </c>
      <c r="D877" s="969"/>
      <c r="E877" s="970"/>
      <c r="F877" s="845">
        <f>IF(AND($C877='1C TSspéc4'!$B$12,'1C TSspéc4'!$B$16="spécifiques",'1C TSspéc4'!$C$17&lt;&gt;""),'1C TSspéc4'!$C$21,"")</f>
        <v>0</v>
      </c>
      <c r="G877" s="846"/>
      <c r="H877" s="847">
        <v>0</v>
      </c>
      <c r="I877" s="847">
        <v>0</v>
      </c>
      <c r="J877" s="848"/>
      <c r="K877" s="849">
        <f t="shared" si="273"/>
        <v>0</v>
      </c>
      <c r="L877" s="894">
        <f>IF(OR('1C TSspéc4'!$B$12="",'1C TSspéc4'!C$30=0),0,IF(AND('1C TSspéc4'!$B$12&lt;&gt;"",$K$2="Pôle",'1C TSspéc4'!$C$12="OUI"),(('1C TSspéc4'!C$22+'1C TSspéc4'!C$23+'1C TSspéc4'!C$24+'1C TSspéc4'!C$25+'1C TSspéc4'!C$29)/'1C TSspéc4'!C$17),IF(AND('1C TSspéc4'!$B$12&lt;&gt;"",$K$2="Pôle",'1C TSspéc4'!$C$12="NON"),(('1C TSspéc4'!C$22+'1C TSspéc4'!C$23+'1C TSspéc4'!C$24+'1C TSspéc4'!C$25+'1C TSspéc4'!C$29)/'1C TSspéc4'!C$30),IF(AND('1C TSspéc4'!$B$12&lt;&gt;"",$K$2&lt;&gt;"Pôle",'1C TSspéc4'!$C$12="OUI"),(('1C TSspéc4'!C$22+'1C TSspéc4'!C$23+'1C TSspéc4'!C$24+'1C TSspéc4'!C$25+'1C TSspéc4'!C$26+'1C TSspéc4'!C$27+'1C TSspéc4'!C$28+'1C TSspéc4'!C$29)/'1C TSspéc4'!C$17),IF(AND('1C TSspéc4'!$B$12&lt;&gt;"",$K$2&lt;&gt;"Pôle",'1C TSspéc4'!$C$12="NON"),(('1C TSspéc4'!C$22+'1C TSspéc4'!C$23+'1C TSspéc4'!C$24+'1C TSspéc4'!C$25+'1C TSspéc4'!C$26+'1C TSspéc4'!C$27+'1C TSspéc4'!C$28+'1C TSspéc4'!C$29)/'1C TSspéc4'!C$30))))))</f>
        <v>0</v>
      </c>
      <c r="M877" s="894">
        <f>IF(OR('1C TSspéc4'!$B$12="",'1C TSspéc4'!C$30=0),0,IF(AND('1C TSspéc4'!$B$12&lt;&gt;"",$K$2="Pôle",'1C TSspéc4'!$C$12="OUI"),(('1C TSspéc4'!C$26+'1C TSspéc4'!C$27+'1C TSspéc4'!C$28)/'1C TSspéc4'!C$17),IF(AND('1C TSspéc4'!$B$12&lt;&gt;"",$K$2="Pôle",'1C TSspéc4'!$C$12="NON"),(('1C TSspéc4'!C$26+'1C TSspéc4'!C$27+'1C TSspéc4'!C$28)/'1C TSspéc4'!C$30),IF(AND('1C TSspéc4'!$B$12&lt;&gt;"",$K$2&lt;&gt;"Pôle"),0))))</f>
        <v>0</v>
      </c>
      <c r="N877" s="895">
        <f>IF(AND('1C TSspéc4'!$B$12&lt;&gt;0,'1C TSspéc4'!$C$30&lt;&gt;0),L877+M877,0)</f>
        <v>0</v>
      </c>
      <c r="O877" s="851" t="str">
        <f>IF(AND('1C TSspéc4'!$C$17&lt;&gt;0,'1C TSspéc4'!$C$12="OUI"),'1C TSspéc4'!$C$35/'1C TSspéc4'!$C$17,"")</f>
        <v/>
      </c>
      <c r="P877" s="852" t="str">
        <f>IF(AND('1C TSspéc4'!$C$17&lt;&gt;0,'1C TSspéc4'!$C$12="OUI"),'1C TSspéc4'!$C$36/'1C TSspéc4'!$C$17,"")</f>
        <v/>
      </c>
      <c r="Q877" s="852" t="str">
        <f>IF(AND('1C TSspéc4'!$C$17&lt;&gt;0,'1C TSspéc4'!$C$12="OUI"),'1C TSspéc4'!$C$37/'1C TSspéc4'!$C$17,"")</f>
        <v/>
      </c>
      <c r="R877" s="852" t="str">
        <f>IF(AND('1C TSspéc4'!$C$17&lt;&gt;0,'1C TSspéc4'!$C$12="OUI"),'1C TSspéc4'!$C$38/'1C TSspéc4'!$C$17,"")</f>
        <v/>
      </c>
      <c r="S877" s="852" t="str">
        <f>IF(AND('1C TSspéc4'!$C$17&lt;&gt;0,'1C TSspéc4'!$C$12="OUI"),'1C TSspéc4'!$C$39/'1C TSspéc4'!$C$17,"")</f>
        <v/>
      </c>
      <c r="T877" s="852" t="str">
        <f>IF(AND('1C TSspéc4'!$C$17&lt;&gt;0,'1C TSspéc4'!$C$12="OUI"),'1C TSspéc4'!$C$40/'1C TSspéc4'!$C$17,"")</f>
        <v/>
      </c>
      <c r="U877" s="852" t="str">
        <f>IF(AND('1C TSspéc4'!$C$17&lt;&gt;0,'1C TSspéc4'!$C$12="OUI"),'1C TSspéc4'!$C$41/'1C TSspéc4'!$C$17,"")</f>
        <v/>
      </c>
      <c r="V877" s="852" t="str">
        <f>IF(AND('1C TSspéc4'!$C$17&lt;&gt;0,'1C TSspéc4'!$C$12="OUI"),'1C TSspéc4'!$C$42/'1C TSspéc4'!$C$17,"")</f>
        <v/>
      </c>
      <c r="W877" s="852" t="str">
        <f>IF(AND('1C TSspéc4'!$C$17&lt;&gt;0,'1C TSspéc4'!$C$12="OUI"),'1C TSspéc4'!$C$43/'1C TSspéc4'!$C$17,"")</f>
        <v/>
      </c>
      <c r="X877" s="852" t="str">
        <f>IF(AND('1C TSspéc4'!$C$17&lt;&gt;0,'1C TSspéc4'!$C$12="OUI"),'1C TSspéc4'!$C$44/'1C TSspéc4'!$C$17,"")</f>
        <v/>
      </c>
      <c r="Y877" s="852" t="str">
        <f>IF(AND('1C TSspéc4'!$C$17&lt;&gt;0,'1C TSspéc4'!$C$12="OUI"),'1C TSspéc4'!$C$45/'1C TSspéc4'!$C$17,"")</f>
        <v/>
      </c>
      <c r="Z877" s="852" t="str">
        <f>IF(AND('1C TSspéc4'!$C$17&lt;&gt;0,'1C TSspéc4'!$C$12="OUI"),'1C TSspéc4'!$C$46/'1C TSspéc4'!$C$17,"")</f>
        <v/>
      </c>
      <c r="AA877" s="852" t="str">
        <f>IF(AND('1C TSspéc4'!$C$17&lt;&gt;0,'1C TSspéc4'!$C$12="OUI"),'1C TSspéc4'!$C$47/'1C TSspéc4'!$C$17,"")</f>
        <v/>
      </c>
      <c r="AB877" s="852" t="str">
        <f>IF(AND('1C TSspéc4'!$C$17&lt;&gt;0,'1C TSspéc4'!$C$12="OUI"),'1C TSspéc4'!$C$48/'1C TSspéc4'!$C$17,"")</f>
        <v/>
      </c>
      <c r="AC877" s="852" t="str">
        <f>IF(AND('1C TSspéc4'!$C$17&lt;&gt;0,'1C TSspéc4'!$C$12="OUI"),'1C TSspéc4'!$C$49/'1C TSspéc4'!$C$17,"")</f>
        <v/>
      </c>
      <c r="AD877" s="852" t="str">
        <f>IF(AND('1C TSspéc4'!$C$17&lt;&gt;0,'1C TSspéc4'!$C$12="OUI"),'1C TSspéc4'!$C$50/'1C TSspéc4'!$C$17,"")</f>
        <v/>
      </c>
      <c r="AE877" s="852" t="str">
        <f>IF(AND('1C TSspéc4'!$C$17&lt;&gt;0,'1C TSspéc4'!$C$12="OUI"),'1C TSspéc4'!$C$51/'1C TSspéc4'!$C$17,"")</f>
        <v/>
      </c>
      <c r="AF877" s="852" t="str">
        <f>IF(AND('1C TSspéc4'!$C$17&lt;&gt;0,'1C TSspéc4'!$C$12="OUI"),'1C TSspéc4'!$C$52/'1C TSspéc4'!$C$17,"")</f>
        <v/>
      </c>
      <c r="AG877" s="852" t="str">
        <f>IF(AND('1C TSspéc4'!$C$17&lt;&gt;0,'1C TSspéc4'!$C$12="OUI"),'1C TSspéc4'!$C$53/'1C TSspéc4'!$C$17,"")</f>
        <v/>
      </c>
      <c r="AH877" s="852" t="str">
        <f>IF(AND('1C TSspéc4'!$C$17&lt;&gt;0,'1C TSspéc4'!$C$12="OUI"),'1C TSspéc4'!$C$54/'1C TSspéc4'!$C$17,"")</f>
        <v/>
      </c>
      <c r="AI877" s="852" t="str">
        <f>IF(AND('1C TSspéc4'!$C$17&lt;&gt;0,'1C TSspéc4'!$C$12="OUI"),'1C TSspéc4'!$C$55/'1C TSspéc4'!$C$17,"")</f>
        <v/>
      </c>
      <c r="AJ877" s="852" t="str">
        <f>IF(AND('1C TSspéc4'!$C$17&lt;&gt;0,'1C TSspéc4'!$C$12="OUI"),'1C TSspéc4'!$C$56/'1C TSspéc4'!$C$17,"")</f>
        <v/>
      </c>
      <c r="AK877" s="852" t="str">
        <f>IF(AND('1C TSspéc4'!$C$17&lt;&gt;0,'1C TSspéc4'!$C$12="OUI"),'1C TSspéc4'!$C$57/'1C TSspéc4'!$C$17,"")</f>
        <v/>
      </c>
      <c r="AL877" s="853">
        <f>IF(AND('1C TSspéc4'!$C$17&lt;&gt;0,'1C TSspéc4'!$C$12="OUI"),N877+AK877,N877)</f>
        <v>0</v>
      </c>
      <c r="AM877" s="896">
        <f>(J877+(J877*H877)-(J877*H877*I877))*L877</f>
        <v>0</v>
      </c>
      <c r="AN877" s="896">
        <f>((J877+(J877*H877)-(J877*H877*I877))*M877)*50%</f>
        <v>0</v>
      </c>
      <c r="AO877" s="897" t="str">
        <f>IF(AND('1C TSspéc4'!$C$17&lt;&gt;0,'1C TSspéc4'!$C$30&lt;&gt;0),AM877+AN877,"")</f>
        <v/>
      </c>
      <c r="AP877" s="856" t="str">
        <f>IF(AND('1C TSspéc4'!$C$17&lt;&gt;0,'1C TSspéc4'!$C$30&lt;&gt;0),AM877-AR877,"")</f>
        <v/>
      </c>
      <c r="AQ877" s="857">
        <f>IF(M877=0,0,AN877-AS877)</f>
        <v>0</v>
      </c>
      <c r="AR877" s="898"/>
      <c r="AS877" s="859"/>
      <c r="AT877" s="860" t="str">
        <f>IF(('1C TSspéc4'!C$17*FICHE!$C$14&lt;J877),"Forfait limité à "&amp;FICHE!$C$14&amp;"€/jour","")</f>
        <v/>
      </c>
      <c r="AU877" s="861"/>
      <c r="AV877" s="824"/>
      <c r="AW877" s="824"/>
      <c r="AX877" s="824"/>
      <c r="AY877" s="824"/>
      <c r="AZ877" s="824"/>
      <c r="BA877" s="767"/>
      <c r="BB877" s="767"/>
      <c r="BC877" s="767"/>
      <c r="BD877" s="767"/>
      <c r="BE877" s="767"/>
      <c r="BF877" s="767"/>
      <c r="BG877" s="767"/>
      <c r="BH877" s="767"/>
      <c r="BI877" s="767"/>
      <c r="BJ877" s="767"/>
      <c r="BK877" s="767"/>
      <c r="BL877" s="767"/>
      <c r="BM877" s="767"/>
      <c r="BN877" s="767"/>
      <c r="BO877" s="767"/>
      <c r="BP877" s="767"/>
      <c r="BQ877" s="767"/>
      <c r="BR877" s="767"/>
      <c r="BS877" s="767"/>
      <c r="BT877" s="767"/>
      <c r="BU877" s="767"/>
      <c r="BV877" s="767"/>
      <c r="BW877" s="767"/>
      <c r="BX877" s="767"/>
      <c r="BY877" s="767"/>
      <c r="BZ877" s="767"/>
      <c r="CA877" s="767"/>
      <c r="CB877" s="767"/>
      <c r="CC877" s="767"/>
      <c r="CD877" s="767"/>
      <c r="CE877" s="767"/>
      <c r="CF877" s="767"/>
      <c r="CG877" s="767"/>
      <c r="CH877" s="767"/>
      <c r="CI877" s="767"/>
      <c r="CJ877" s="767"/>
      <c r="CK877" s="767"/>
      <c r="CL877" s="767"/>
      <c r="CM877" s="767"/>
      <c r="CN877" s="767"/>
      <c r="CO877" s="767"/>
      <c r="CP877" s="767"/>
      <c r="CQ877" s="767"/>
      <c r="CR877" s="767"/>
      <c r="CS877" s="767"/>
      <c r="CT877" s="767"/>
      <c r="CU877" s="767"/>
      <c r="CV877" s="767"/>
      <c r="CW877" s="767"/>
      <c r="CX877" s="767"/>
      <c r="CY877" s="767"/>
      <c r="CZ877" s="767"/>
      <c r="DA877" s="767"/>
      <c r="DB877" s="767"/>
      <c r="DC877" s="767"/>
      <c r="DD877" s="767"/>
      <c r="DE877" s="767"/>
      <c r="DF877" s="767"/>
      <c r="DG877" s="767"/>
      <c r="DH877" s="767"/>
      <c r="DI877" s="767"/>
      <c r="DJ877" s="767"/>
      <c r="DK877" s="767"/>
      <c r="DL877" s="767"/>
      <c r="DM877" s="767"/>
      <c r="DN877" s="767"/>
      <c r="DO877" s="767"/>
      <c r="DP877" s="767"/>
      <c r="DQ877" s="767"/>
      <c r="DR877" s="767"/>
      <c r="DS877" s="767"/>
      <c r="DT877" s="767"/>
      <c r="DU877" s="767"/>
      <c r="DV877" s="767"/>
      <c r="DW877" s="767"/>
      <c r="DX877" s="767"/>
      <c r="DY877" s="767"/>
      <c r="DZ877" s="767"/>
      <c r="EA877" s="767"/>
      <c r="EB877" s="767"/>
      <c r="EC877" s="767"/>
      <c r="ED877" s="767"/>
      <c r="EE877" s="767"/>
      <c r="EF877" s="767"/>
      <c r="EG877" s="767"/>
      <c r="EH877" s="767"/>
      <c r="EI877" s="767"/>
      <c r="EJ877" s="767"/>
      <c r="EK877" s="767"/>
      <c r="EL877" s="767"/>
      <c r="EM877" s="767"/>
      <c r="EN877" s="767"/>
      <c r="EO877" s="767"/>
      <c r="EP877" s="767"/>
      <c r="EQ877" s="767"/>
      <c r="ER877" s="767"/>
      <c r="ES877" s="767"/>
      <c r="ET877" s="767"/>
      <c r="EU877" s="767"/>
      <c r="EV877" s="767"/>
      <c r="EW877" s="767"/>
      <c r="EX877" s="767"/>
      <c r="EY877" s="767"/>
      <c r="EZ877" s="767"/>
      <c r="FA877" s="767"/>
      <c r="FB877" s="767"/>
      <c r="FC877" s="767"/>
      <c r="FD877" s="767"/>
      <c r="FE877" s="767"/>
      <c r="FF877" s="767"/>
      <c r="FG877" s="767"/>
      <c r="FH877" s="767"/>
      <c r="FI877" s="767"/>
      <c r="FJ877" s="767"/>
      <c r="FK877" s="767"/>
      <c r="FL877" s="767"/>
      <c r="FM877" s="767"/>
      <c r="FN877" s="767"/>
      <c r="FO877" s="767"/>
      <c r="FP877" s="767"/>
      <c r="FQ877" s="767"/>
      <c r="FR877" s="767"/>
      <c r="FS877" s="767"/>
      <c r="FT877" s="767"/>
      <c r="FU877" s="767"/>
      <c r="FV877" s="767"/>
      <c r="FW877" s="767"/>
      <c r="FX877" s="767"/>
      <c r="FY877" s="767"/>
      <c r="FZ877" s="767"/>
      <c r="GA877" s="767"/>
      <c r="GB877" s="767"/>
      <c r="GC877" s="767"/>
      <c r="GD877" s="767"/>
      <c r="GE877" s="767"/>
      <c r="GF877" s="767"/>
      <c r="GG877" s="767"/>
      <c r="GH877" s="767"/>
      <c r="GI877" s="767"/>
      <c r="GJ877" s="767"/>
      <c r="GK877" s="767"/>
      <c r="GL877" s="767"/>
      <c r="GM877" s="767"/>
      <c r="GN877" s="767"/>
      <c r="GO877" s="767"/>
      <c r="GP877" s="767"/>
      <c r="GQ877" s="767"/>
      <c r="GR877" s="767"/>
      <c r="GS877" s="767"/>
      <c r="GT877" s="767"/>
      <c r="GU877" s="767"/>
      <c r="GV877" s="767"/>
      <c r="GW877" s="767"/>
      <c r="GX877" s="767"/>
      <c r="GY877" s="767"/>
      <c r="GZ877" s="767"/>
      <c r="HA877" s="767"/>
      <c r="HB877" s="767"/>
      <c r="HC877" s="767"/>
    </row>
    <row r="878" spans="1:211" s="864" customFormat="1" ht="13.9" customHeight="1">
      <c r="A878" s="307"/>
      <c r="B878" s="351"/>
      <c r="C878" s="971" t="str">
        <f>IF('1C TSspéc4'!D$17&lt;&gt;0,'1C TSspéc4'!$B$12,"")</f>
        <v/>
      </c>
      <c r="D878" s="972"/>
      <c r="E878" s="973"/>
      <c r="F878" s="93">
        <f>IF(AND($C878='1C TSspéc4'!$B$12,'1C TSspéc4'!$B$16="spécifiques",'1C TSspéc4'!$D$17&lt;&gt;""),'1C TSspéc4'!$D$21,"")</f>
        <v>0</v>
      </c>
      <c r="G878" s="863"/>
      <c r="H878" s="745">
        <v>0.21</v>
      </c>
      <c r="I878" s="747">
        <v>1</v>
      </c>
      <c r="J878" s="312"/>
      <c r="K878" s="680">
        <f t="shared" si="273"/>
        <v>0</v>
      </c>
      <c r="L878" s="556">
        <f>IF(OR('1C TSspéc4'!$B$12="",'1C TSspéc4'!D$30=0),0,IF(AND('1C TSspéc4'!$B$12&lt;&gt;"",$K$2="Pôle",'1C TSspéc4'!$C$12="OUI"),(('1C TSspéc4'!D$22+'1C TSspéc4'!D$23+'1C TSspéc4'!D$24+'1C TSspéc4'!D$25+'1C TSspéc4'!D$29)/'1C TSspéc4'!D$17),IF(AND('1C TSspéc4'!$B$12&lt;&gt;"",$K$2="Pôle",'1C TSspéc4'!$C$12="NON"),(('1C TSspéc4'!D$22+'1C TSspéc4'!D$23+'1C TSspéc4'!D$24+'1C TSspéc4'!D$25+'1C TSspéc4'!D$29)/'1C TSspéc4'!D$30),IF(AND('1C TSspéc4'!$B$12&lt;&gt;"",$K$2&lt;&gt;"Pôle",'1C TSspéc4'!$C$12="OUI"),(('1C TSspéc4'!D$22+'1C TSspéc4'!D$23+'1C TSspéc4'!D$24+'1C TSspéc4'!D$25+'1C TSspéc4'!D$26+'1C TSspéc4'!D$27+'1C TSspéc4'!D$28+'1C TSspéc4'!D$29)/'1C TSspéc4'!D$17),IF(AND('1C TSspéc4'!$B$12&lt;&gt;"",$K$2&lt;&gt;"Pôle",'1C TSspéc4'!$C$12="NON"),(('1C TSspéc4'!D$22+'1C TSspéc4'!D$23+'1C TSspéc4'!D$24+'1C TSspéc4'!D$25+'1C TSspéc4'!D$26+'1C TSspéc4'!D$27+'1C TSspéc4'!D$28+'1C TSspéc4'!D$29)/'1C TSspéc4'!D$30))))))</f>
        <v>0</v>
      </c>
      <c r="M878" s="556">
        <f>IF(OR('1C TSspéc4'!$B$12="",'1C TSspéc4'!D$30=0),0,IF(AND('1C TSspéc4'!$B$12&lt;&gt;"",$K$2="Pôle",'1C TSspéc4'!$C$12="OUI"),(('1C TSspéc4'!D$26+'1C TSspéc4'!D$27+'1C TSspéc4'!D$28)/'1C TSspéc4'!D$17),IF(AND('1C TSspéc4'!$B$12&lt;&gt;"",$K$2="Pôle",'1C TSspéc4'!$C$12="NON"),(('1C TSspéc4'!D$26+'1C TSspéc4'!D$27+'1C TSspéc4'!D$28)/'1C TSspéc4'!D$30),IF(AND('1C TSspéc4'!$B$12&lt;&gt;"",$K$2&lt;&gt;"Pôle"),0))))</f>
        <v>0</v>
      </c>
      <c r="N878" s="557">
        <f>IF(AND('1C TSspéc4'!$B$12&lt;&gt;0,'1C TSspéc4'!$D$30&lt;&gt;0),L878+M878,0)</f>
        <v>0</v>
      </c>
      <c r="O878" s="542" t="str">
        <f>IF(AND('1C TSspéc4'!$D$17&lt;&gt;0,'1C TSspéc4'!$C$12="OUI"),'1C TSspéc4'!$D$35/'1C TSspéc4'!$D$17,"")</f>
        <v/>
      </c>
      <c r="P878" s="543" t="str">
        <f>IF(AND('1C TSspéc4'!$D$17&lt;&gt;0,'1C TSspéc4'!$C$12="OUI"),'1C TSspéc4'!$D$36/'1C TSspéc4'!$D$17,"")</f>
        <v/>
      </c>
      <c r="Q878" s="543" t="str">
        <f>IF(AND('1C TSspéc4'!$D$17&lt;&gt;0,'1C TSspéc4'!$C$12="OUI"),'1C TSspéc4'!$D$37/'1C TSspéc4'!$D$17,"")</f>
        <v/>
      </c>
      <c r="R878" s="543" t="str">
        <f>IF(AND('1C TSspéc4'!$D$17&lt;&gt;0,'1C TSspéc4'!$C$12="OUI"),'1C TSspéc4'!$D$38/'1C TSspéc4'!$D$17,"")</f>
        <v/>
      </c>
      <c r="S878" s="543" t="str">
        <f>IF(AND('1C TSspéc4'!$D$17&lt;&gt;0,'1C TSspéc4'!$C$12="OUI"),'1C TSspéc4'!$D$39/'1C TSspéc4'!$D$17,"")</f>
        <v/>
      </c>
      <c r="T878" s="543" t="str">
        <f>IF(AND('1C TSspéc4'!$D$17&lt;&gt;0,'1C TSspéc4'!$C$12="OUI"),'1C TSspéc4'!$D$40/'1C TSspéc4'!$D$17,"")</f>
        <v/>
      </c>
      <c r="U878" s="543" t="str">
        <f>IF(AND('1C TSspéc4'!$D$17&lt;&gt;0,'1C TSspéc4'!$C$12="OUI"),'1C TSspéc4'!$D$41/'1C TSspéc4'!$D$17,"")</f>
        <v/>
      </c>
      <c r="V878" s="543" t="str">
        <f>IF(AND('1C TSspéc4'!$D$17&lt;&gt;0,'1C TSspéc4'!$C$12="OUI"),'1C TSspéc4'!$D$42/'1C TSspéc4'!$D$17,"")</f>
        <v/>
      </c>
      <c r="W878" s="543" t="str">
        <f>IF(AND('1C TSspéc4'!$D$17&lt;&gt;0,'1C TSspéc4'!$C$12="OUI"),'1C TSspéc4'!$D$43/'1C TSspéc4'!$D$17,"")</f>
        <v/>
      </c>
      <c r="X878" s="543" t="str">
        <f>IF(AND('1C TSspéc4'!$D$17&lt;&gt;0,'1C TSspéc4'!$C$12="OUI"),'1C TSspéc4'!$D$44/'1C TSspéc4'!$D$17,"")</f>
        <v/>
      </c>
      <c r="Y878" s="543" t="str">
        <f>IF(AND('1C TSspéc4'!$D$17&lt;&gt;0,'1C TSspéc4'!$C$12="OUI"),'1C TSspéc4'!$D$45/'1C TSspéc4'!$D$17,"")</f>
        <v/>
      </c>
      <c r="Z878" s="543" t="str">
        <f>IF(AND('1C TSspéc4'!$D$17&lt;&gt;0,'1C TSspéc4'!$C$12="OUI"),'1C TSspéc4'!$D$46/'1C TSspéc4'!$D$17,"")</f>
        <v/>
      </c>
      <c r="AA878" s="543" t="str">
        <f>IF(AND('1C TSspéc4'!$D$17&lt;&gt;0,'1C TSspéc4'!$C$12="OUI"),'1C TSspéc4'!$D$47/'1C TSspéc4'!$D$17,"")</f>
        <v/>
      </c>
      <c r="AB878" s="543" t="str">
        <f>IF(AND('1C TSspéc4'!$D$17&lt;&gt;0,'1C TSspéc4'!$C$12="OUI"),'1C TSspéc4'!$D$48/'1C TSspéc4'!$D$17,"")</f>
        <v/>
      </c>
      <c r="AC878" s="543" t="str">
        <f>IF(AND('1C TSspéc4'!$D$17&lt;&gt;0,'1C TSspéc4'!$C$12="OUI"),'1C TSspéc4'!$D$49/'1C TSspéc4'!$D$17,"")</f>
        <v/>
      </c>
      <c r="AD878" s="543" t="str">
        <f>IF(AND('1C TSspéc4'!$D$17&lt;&gt;0,'1C TSspéc4'!$C$12="OUI"),'1C TSspéc4'!$D$50/'1C TSspéc4'!$D$17,"")</f>
        <v/>
      </c>
      <c r="AE878" s="543" t="str">
        <f>IF(AND('1C TSspéc4'!$D$17&lt;&gt;0,'1C TSspéc4'!$C$12="OUI"),'1C TSspéc4'!$D$51/'1C TSspéc4'!$D$17,"")</f>
        <v/>
      </c>
      <c r="AF878" s="543" t="str">
        <f>IF(AND('1C TSspéc4'!$D$17&lt;&gt;0,'1C TSspéc4'!$C$12="OUI"),'1C TSspéc4'!$D$52/'1C TSspéc4'!$D$17,"")</f>
        <v/>
      </c>
      <c r="AG878" s="543" t="str">
        <f>IF(AND('1C TSspéc4'!$D$17&lt;&gt;0,'1C TSspéc4'!$C$12="OUI"),'1C TSspéc4'!$D$53/'1C TSspéc4'!$D$17,"")</f>
        <v/>
      </c>
      <c r="AH878" s="543" t="str">
        <f>IF(AND('1C TSspéc4'!$D$17&lt;&gt;0,'1C TSspéc4'!$C$12="OUI"),'1C TSspéc4'!$D$54/'1C TSspéc4'!$D$17,"")</f>
        <v/>
      </c>
      <c r="AI878" s="543" t="str">
        <f>IF(AND('1C TSspéc4'!$D$17&lt;&gt;0,'1C TSspéc4'!$C$12="OUI"),'1C TSspéc4'!$D$55/'1C TSspéc4'!$D$17,"")</f>
        <v/>
      </c>
      <c r="AJ878" s="543" t="str">
        <f>IF(AND('1C TSspéc4'!$D$17&lt;&gt;0,'1C TSspéc4'!$C$12="OUI"),'1C TSspéc4'!$D$56/'1C TSspéc4'!$D$17,"")</f>
        <v/>
      </c>
      <c r="AK878" s="543" t="str">
        <f>IF(AND('1C TSspéc4'!$D$17&lt;&gt;0,'1C TSspéc4'!$C$12="OUI"),'1C TSspéc4'!$D$57/'1C TSspéc4'!$D$17,"")</f>
        <v/>
      </c>
      <c r="AL878" s="72">
        <f>IF(AND('1C TSspéc4'!$D$17&lt;&gt;0,'1C TSspéc4'!$C$12="OUI"),N878+AK878,N878)</f>
        <v>0</v>
      </c>
      <c r="AM878" s="417">
        <f t="shared" ref="AM878:AM900" si="274">(J878+(J878*H878)-(J878*H878*I878))*L878</f>
        <v>0</v>
      </c>
      <c r="AN878" s="417">
        <f t="shared" ref="AN878:AN900" si="275">((J878+(J878*H878)-(J878*H878*I878))*M878)*50%</f>
        <v>0</v>
      </c>
      <c r="AO878" s="418" t="str">
        <f>IF(AND('1C TSspéc4'!$D$17&lt;&gt;0,'1C TSspéc4'!$D$30&lt;&gt;0),AM878+AN878,"")</f>
        <v/>
      </c>
      <c r="AP878" s="573" t="str">
        <f>IF(AND('1C TSspéc4'!$D$17&lt;&gt;0,'1C TSspéc4'!$D$30&lt;&gt;0),AM878-AR878,"")</f>
        <v/>
      </c>
      <c r="AQ878" s="583">
        <f t="shared" ref="AQ878:AQ900" si="276">IF(M878=0,0,AN878-AS878)</f>
        <v>0</v>
      </c>
      <c r="AR878" s="596"/>
      <c r="AS878" s="102"/>
      <c r="AT878" s="27" t="str">
        <f>IF(('1C TSspéc4'!D$17*FICHE!$C$14&lt;J878),"Forfait limité à "&amp;FICHE!$C$14&amp;"€/jour","")</f>
        <v/>
      </c>
      <c r="AU878" s="592"/>
      <c r="AV878" s="824"/>
      <c r="AW878" s="824"/>
      <c r="AX878" s="824"/>
      <c r="AY878" s="824"/>
      <c r="AZ878" s="824"/>
      <c r="BA878" s="767"/>
      <c r="BB878" s="767"/>
      <c r="BC878" s="767"/>
      <c r="BD878" s="767"/>
      <c r="BE878" s="767"/>
      <c r="BF878" s="767"/>
      <c r="BG878" s="767"/>
      <c r="BH878" s="767"/>
      <c r="BI878" s="767"/>
      <c r="BJ878" s="767"/>
      <c r="BK878" s="767"/>
      <c r="BL878" s="767"/>
      <c r="BM878" s="767"/>
      <c r="BN878" s="767"/>
      <c r="BO878" s="767"/>
      <c r="BP878" s="767"/>
      <c r="BQ878" s="767"/>
      <c r="BR878" s="767"/>
      <c r="BS878" s="767"/>
      <c r="BT878" s="767"/>
      <c r="BU878" s="767"/>
      <c r="BV878" s="767"/>
      <c r="BW878" s="767"/>
      <c r="BX878" s="767"/>
      <c r="BY878" s="767"/>
      <c r="BZ878" s="767"/>
      <c r="CA878" s="767"/>
      <c r="CB878" s="767"/>
      <c r="CC878" s="767"/>
      <c r="CD878" s="767"/>
      <c r="CE878" s="767"/>
      <c r="CF878" s="767"/>
      <c r="CG878" s="767"/>
      <c r="CH878" s="767"/>
      <c r="CI878" s="767"/>
      <c r="CJ878" s="767"/>
      <c r="CK878" s="767"/>
      <c r="CL878" s="767"/>
      <c r="CM878" s="767"/>
      <c r="CN878" s="767"/>
      <c r="CO878" s="767"/>
      <c r="CP878" s="767"/>
      <c r="CQ878" s="767"/>
      <c r="CR878" s="767"/>
      <c r="CS878" s="767"/>
      <c r="CT878" s="767"/>
      <c r="CU878" s="767"/>
      <c r="CV878" s="767"/>
      <c r="CW878" s="767"/>
      <c r="CX878" s="767"/>
      <c r="CY878" s="767"/>
      <c r="CZ878" s="767"/>
      <c r="DA878" s="767"/>
      <c r="DB878" s="767"/>
      <c r="DC878" s="767"/>
      <c r="DD878" s="767"/>
      <c r="DE878" s="767"/>
      <c r="DF878" s="767"/>
      <c r="DG878" s="767"/>
      <c r="DH878" s="767"/>
      <c r="DI878" s="767"/>
      <c r="DJ878" s="767"/>
      <c r="DK878" s="767"/>
      <c r="DL878" s="767"/>
      <c r="DM878" s="767"/>
      <c r="DN878" s="767"/>
      <c r="DO878" s="767"/>
      <c r="DP878" s="767"/>
      <c r="DQ878" s="767"/>
      <c r="DR878" s="767"/>
      <c r="DS878" s="767"/>
      <c r="DT878" s="767"/>
      <c r="DU878" s="767"/>
      <c r="DV878" s="767"/>
      <c r="DW878" s="767"/>
      <c r="DX878" s="767"/>
      <c r="DY878" s="767"/>
      <c r="DZ878" s="767"/>
      <c r="EA878" s="767"/>
      <c r="EB878" s="767"/>
      <c r="EC878" s="767"/>
      <c r="ED878" s="767"/>
      <c r="EE878" s="767"/>
      <c r="EF878" s="767"/>
      <c r="EG878" s="767"/>
      <c r="EH878" s="767"/>
      <c r="EI878" s="767"/>
      <c r="EJ878" s="767"/>
      <c r="EK878" s="767"/>
      <c r="EL878" s="767"/>
      <c r="EM878" s="767"/>
      <c r="EN878" s="767"/>
      <c r="EO878" s="767"/>
      <c r="EP878" s="767"/>
      <c r="EQ878" s="767"/>
      <c r="ER878" s="767"/>
      <c r="ES878" s="767"/>
      <c r="ET878" s="767"/>
      <c r="EU878" s="767"/>
      <c r="EV878" s="767"/>
      <c r="EW878" s="767"/>
      <c r="EX878" s="767"/>
      <c r="EY878" s="767"/>
      <c r="EZ878" s="767"/>
      <c r="FA878" s="767"/>
      <c r="FB878" s="767"/>
      <c r="FC878" s="767"/>
      <c r="FD878" s="767"/>
      <c r="FE878" s="767"/>
      <c r="FF878" s="767"/>
      <c r="FG878" s="767"/>
      <c r="FH878" s="767"/>
      <c r="FI878" s="767"/>
      <c r="FJ878" s="767"/>
      <c r="FK878" s="767"/>
      <c r="FL878" s="767"/>
      <c r="FM878" s="767"/>
      <c r="FN878" s="767"/>
      <c r="FO878" s="767"/>
      <c r="FP878" s="767"/>
      <c r="FQ878" s="767"/>
      <c r="FR878" s="767"/>
      <c r="FS878" s="767"/>
      <c r="FT878" s="767"/>
      <c r="FU878" s="767"/>
      <c r="FV878" s="767"/>
      <c r="FW878" s="767"/>
      <c r="FX878" s="767"/>
      <c r="FY878" s="767"/>
      <c r="FZ878" s="767"/>
      <c r="GA878" s="767"/>
      <c r="GB878" s="767"/>
      <c r="GC878" s="767"/>
      <c r="GD878" s="767"/>
      <c r="GE878" s="767"/>
      <c r="GF878" s="767"/>
      <c r="GG878" s="767"/>
      <c r="GH878" s="767"/>
      <c r="GI878" s="767"/>
      <c r="GJ878" s="767"/>
      <c r="GK878" s="767"/>
      <c r="GL878" s="767"/>
      <c r="GM878" s="767"/>
      <c r="GN878" s="767"/>
      <c r="GO878" s="767"/>
      <c r="GP878" s="767"/>
      <c r="GQ878" s="767"/>
      <c r="GR878" s="767"/>
      <c r="GS878" s="767"/>
      <c r="GT878" s="767"/>
      <c r="GU878" s="767"/>
      <c r="GV878" s="767"/>
      <c r="GW878" s="767"/>
      <c r="GX878" s="767"/>
      <c r="GY878" s="767"/>
      <c r="GZ878" s="767"/>
      <c r="HA878" s="767"/>
      <c r="HB878" s="767"/>
      <c r="HC878" s="767"/>
    </row>
    <row r="879" spans="1:211" s="864" customFormat="1" ht="13.9" customHeight="1">
      <c r="A879" s="307"/>
      <c r="B879" s="351"/>
      <c r="C879" s="971" t="str">
        <f>IF('1C TSspéc4'!E$17&lt;&gt;0,'1C TSspéc4'!$B$12,"")</f>
        <v/>
      </c>
      <c r="D879" s="972"/>
      <c r="E879" s="973"/>
      <c r="F879" s="93">
        <f>IF(AND($C879='1C TSspéc4'!$B$12,'1C TSspéc4'!$B$16="spécifiques",'1C TSspéc4'!$E$17&lt;&gt;""),'1C TSspéc4'!$E$21,"")</f>
        <v>0</v>
      </c>
      <c r="G879" s="863"/>
      <c r="H879" s="745">
        <v>0.21</v>
      </c>
      <c r="I879" s="747">
        <v>1</v>
      </c>
      <c r="J879" s="312"/>
      <c r="K879" s="680">
        <f t="shared" si="273"/>
        <v>0</v>
      </c>
      <c r="L879" s="556">
        <f>IF(OR('1C TSspéc4'!$B$12="",'1C TSspéc4'!E$30=0),0,IF(AND('1C TSspéc4'!$B$12&lt;&gt;"",$K$2="Pôle",'1C TSspéc4'!$C$12="OUI"),(('1C TSspéc4'!E$22+'1C TSspéc4'!E$23+'1C TSspéc4'!E$24+'1C TSspéc4'!E$25+'1C TSspéc4'!E$29)/'1C TSspéc4'!E$17),IF(AND('1C TSspéc4'!$B$12&lt;&gt;"",$K$2="Pôle",'1C TSspéc4'!$C$12="NON"),(('1C TSspéc4'!E$22+'1C TSspéc4'!E$23+'1C TSspéc4'!E$24+'1C TSspéc4'!E$25+'1C TSspéc4'!E$29)/'1C TSspéc4'!E$30),IF(AND('1C TSspéc4'!$B$12&lt;&gt;"",$K$2&lt;&gt;"Pôle",'1C TSspéc4'!$C$12="OUI"),(('1C TSspéc4'!E$22+'1C TSspéc4'!E$23+'1C TSspéc4'!E$24+'1C TSspéc4'!E$25+'1C TSspéc4'!E$26+'1C TSspéc4'!E$27+'1C TSspéc4'!E$28+'1C TSspéc4'!E$29)/'1C TSspéc4'!E$17),IF(AND('1C TSspéc4'!$B$12&lt;&gt;"",$K$2&lt;&gt;"Pôle",'1C TSspéc4'!$C$12="NON"),(('1C TSspéc4'!E$22+'1C TSspéc4'!E$23+'1C TSspéc4'!E$24+'1C TSspéc4'!E$25+'1C TSspéc4'!E$26+'1C TSspéc4'!E$27+'1C TSspéc4'!E$28+'1C TSspéc4'!E$29)/'1C TSspéc4'!E$30))))))</f>
        <v>0</v>
      </c>
      <c r="M879" s="556">
        <f>IF(OR('1C TSspéc4'!$B$12="",'1C TSspéc4'!E$30=0),0,IF(AND('1C TSspéc4'!$B$12&lt;&gt;"",$K$2="Pôle",'1C TSspéc4'!$C$12="OUI"),(('1C TSspéc4'!E$26+'1C TSspéc4'!E$27+'1C TSspéc4'!E$28)/'1C TSspéc4'!E$17),IF(AND('1C TSspéc4'!$B$12&lt;&gt;"",$K$2="Pôle",'1C TSspéc4'!$C$12="NON"),(('1C TSspéc4'!E$26+'1C TSspéc4'!E$27+'1C TSspéc4'!E$28)/'1C TSspéc4'!E$30),IF(AND('1C TSspéc4'!$B$12&lt;&gt;"",$K$2&lt;&gt;"Pôle"),0))))</f>
        <v>0</v>
      </c>
      <c r="N879" s="557">
        <f>IF(AND('1C TSspéc4'!$B$12&lt;&gt;0,'1C TSspéc4'!$E$30&lt;&gt;0),L879+M879,0)</f>
        <v>0</v>
      </c>
      <c r="O879" s="542" t="str">
        <f>IF(AND('1C TSspéc4'!$E$17&lt;&gt;0,'1C TSspéc4'!$C$12="OUI"),'1C TSspéc4'!$E$35/'1C TSspéc4'!$E$17,"")</f>
        <v/>
      </c>
      <c r="P879" s="543" t="str">
        <f>IF(AND('1C TSspéc4'!$E$17&lt;&gt;0,'1C TSspéc4'!$C$12="OUI"),'1C TSspéc4'!$E$36/'1C TSspéc4'!$E$17,"")</f>
        <v/>
      </c>
      <c r="Q879" s="543" t="str">
        <f>IF(AND('1C TSspéc4'!$E$17&lt;&gt;0,'1C TSspéc4'!$C$12="OUI"),'1C TSspéc4'!$E$37/'1C TSspéc4'!$E$17,"")</f>
        <v/>
      </c>
      <c r="R879" s="543" t="str">
        <f>IF(AND('1C TSspéc4'!$E$17&lt;&gt;0,'1C TSspéc4'!$C$12="OUI"),'1C TSspéc4'!$E$38/'1C TSspéc4'!$E$17,"")</f>
        <v/>
      </c>
      <c r="S879" s="543" t="str">
        <f>IF(AND('1C TSspéc4'!$E$17&lt;&gt;0,'1C TSspéc4'!$C$12="OUI"),'1C TSspéc4'!$E$39/'1C TSspéc4'!$E$17,"")</f>
        <v/>
      </c>
      <c r="T879" s="543" t="str">
        <f>IF(AND('1C TSspéc4'!$E$17&lt;&gt;0,'1C TSspéc4'!$C$12="OUI"),'1C TSspéc4'!$E$40/'1C TSspéc4'!$E$17,"")</f>
        <v/>
      </c>
      <c r="U879" s="543" t="str">
        <f>IF(AND('1C TSspéc4'!$E$17&lt;&gt;0,'1C TSspéc4'!$C$12="OUI"),'1C TSspéc4'!$E$41/'1C TSspéc4'!$E$17,"")</f>
        <v/>
      </c>
      <c r="V879" s="543" t="str">
        <f>IF(AND('1C TSspéc4'!$E$17&lt;&gt;0,'1C TSspéc4'!$C$12="OUI"),'1C TSspéc4'!$E$42/'1C TSspéc4'!$E$17,"")</f>
        <v/>
      </c>
      <c r="W879" s="543" t="str">
        <f>IF(AND('1C TSspéc4'!$E$17&lt;&gt;0,'1C TSspéc4'!$C$12="OUI"),'1C TSspéc4'!$E$43/'1C TSspéc4'!$E$17,"")</f>
        <v/>
      </c>
      <c r="X879" s="543" t="str">
        <f>IF(AND('1C TSspéc4'!$E$17&lt;&gt;0,'1C TSspéc4'!$C$12="OUI"),'1C TSspéc4'!$E$44/'1C TSspéc4'!$E$17,"")</f>
        <v/>
      </c>
      <c r="Y879" s="543" t="str">
        <f>IF(AND('1C TSspéc4'!$E$17&lt;&gt;0,'1C TSspéc4'!$C$12="OUI"),'1C TSspéc4'!$E$45/'1C TSspéc4'!$E$17,"")</f>
        <v/>
      </c>
      <c r="Z879" s="543" t="str">
        <f>IF(AND('1C TSspéc4'!$E$17&lt;&gt;0,'1C TSspéc4'!$C$12="OUI"),'1C TSspéc4'!$E$46/'1C TSspéc4'!$E$17,"")</f>
        <v/>
      </c>
      <c r="AA879" s="543" t="str">
        <f>IF(AND('1C TSspéc4'!$E$17&lt;&gt;0,'1C TSspéc4'!$C$12="OUI"),'1C TSspéc4'!$E$47/'1C TSspéc4'!$E$17,"")</f>
        <v/>
      </c>
      <c r="AB879" s="543" t="str">
        <f>IF(AND('1C TSspéc4'!$E$17&lt;&gt;0,'1C TSspéc4'!$C$12="OUI"),'1C TSspéc4'!$E$48/'1C TSspéc4'!$E$17,"")</f>
        <v/>
      </c>
      <c r="AC879" s="543" t="str">
        <f>IF(AND('1C TSspéc4'!$E$17&lt;&gt;0,'1C TSspéc4'!$C$12="OUI"),'1C TSspéc4'!$E$49/'1C TSspéc4'!$E$17,"")</f>
        <v/>
      </c>
      <c r="AD879" s="543" t="str">
        <f>IF(AND('1C TSspéc4'!$E$17&lt;&gt;0,'1C TSspéc4'!$C$12="OUI"),'1C TSspéc4'!$E$50/'1C TSspéc4'!$E$17,"")</f>
        <v/>
      </c>
      <c r="AE879" s="543" t="str">
        <f>IF(AND('1C TSspéc4'!$E$17&lt;&gt;0,'1C TSspéc4'!$C$12="OUI"),'1C TSspéc4'!$E$51/'1C TSspéc4'!$E$17,"")</f>
        <v/>
      </c>
      <c r="AF879" s="543" t="str">
        <f>IF(AND('1C TSspéc4'!$E$17&lt;&gt;0,'1C TSspéc4'!$C$12="OUI"),'1C TSspéc4'!$E$52/'1C TSspéc4'!$E$17,"")</f>
        <v/>
      </c>
      <c r="AG879" s="543" t="str">
        <f>IF(AND('1C TSspéc4'!$E$17&lt;&gt;0,'1C TSspéc4'!$C$12="OUI"),'1C TSspéc4'!$E$53/'1C TSspéc4'!$E$17,"")</f>
        <v/>
      </c>
      <c r="AH879" s="543" t="str">
        <f>IF(AND('1C TSspéc4'!$E$17&lt;&gt;0,'1C TSspéc4'!$C$12="OUI"),'1C TSspéc4'!$E$54/'1C TSspéc4'!$E$17,"")</f>
        <v/>
      </c>
      <c r="AI879" s="543" t="str">
        <f>IF(AND('1C TSspéc4'!$E$17&lt;&gt;0,'1C TSspéc4'!$C$12="OUI"),'1C TSspéc4'!$E$55/'1C TSspéc4'!$E$17,"")</f>
        <v/>
      </c>
      <c r="AJ879" s="543" t="str">
        <f>IF(AND('1C TSspéc4'!$E$17&lt;&gt;0,'1C TSspéc4'!$C$12="OUI"),'1C TSspéc4'!$E$56/'1C TSspéc4'!$E$17,"")</f>
        <v/>
      </c>
      <c r="AK879" s="543" t="str">
        <f>IF(AND('1C TSspéc4'!$E$17&lt;&gt;0,'1C TSspéc4'!$C$12="OUI"),'1C TSspéc4'!$E$57/'1C TSspéc4'!$E$17,"")</f>
        <v/>
      </c>
      <c r="AL879" s="72">
        <f>IF(AND('1C TSspéc4'!$E$17&lt;&gt;0,'1C TSspéc4'!$C$12="OUI"),N879+AK879,N879)</f>
        <v>0</v>
      </c>
      <c r="AM879" s="417">
        <f t="shared" si="274"/>
        <v>0</v>
      </c>
      <c r="AN879" s="417">
        <f t="shared" si="275"/>
        <v>0</v>
      </c>
      <c r="AO879" s="418" t="str">
        <f>IF(AND('1C TSspéc4'!$E$17&lt;&gt;0,'1C TSspéc4'!$E$30&lt;&gt;0),AM879+AN879,"")</f>
        <v/>
      </c>
      <c r="AP879" s="573" t="str">
        <f>IF(AND('1C TSspéc4'!$E$17&lt;&gt;0,'1C TSspéc4'!$E$30&lt;&gt;0),AM879-AR879,"")</f>
        <v/>
      </c>
      <c r="AQ879" s="583">
        <f t="shared" si="276"/>
        <v>0</v>
      </c>
      <c r="AR879" s="596"/>
      <c r="AS879" s="102"/>
      <c r="AT879" s="27" t="str">
        <f>IF(('1C TSspéc4'!E$17*FICHE!$C$14&lt;J879),"Forfait limité à "&amp;FICHE!$C$14&amp;"€/jour","")</f>
        <v/>
      </c>
      <c r="AU879" s="592"/>
      <c r="AV879" s="824"/>
      <c r="AW879" s="824"/>
      <c r="AX879" s="824"/>
      <c r="AY879" s="824"/>
      <c r="AZ879" s="824"/>
      <c r="BA879" s="767"/>
      <c r="BB879" s="767"/>
      <c r="BC879" s="767"/>
      <c r="BD879" s="767"/>
      <c r="BE879" s="767"/>
      <c r="BF879" s="767"/>
      <c r="BG879" s="767"/>
      <c r="BH879" s="767"/>
      <c r="BI879" s="767"/>
      <c r="BJ879" s="767"/>
      <c r="BK879" s="767"/>
      <c r="BL879" s="767"/>
      <c r="BM879" s="767"/>
      <c r="BN879" s="767"/>
      <c r="BO879" s="767"/>
      <c r="BP879" s="767"/>
      <c r="BQ879" s="767"/>
      <c r="BR879" s="767"/>
      <c r="BS879" s="767"/>
      <c r="BT879" s="767"/>
      <c r="BU879" s="767"/>
      <c r="BV879" s="767"/>
      <c r="BW879" s="767"/>
      <c r="BX879" s="767"/>
      <c r="BY879" s="767"/>
      <c r="BZ879" s="767"/>
      <c r="CA879" s="767"/>
      <c r="CB879" s="767"/>
      <c r="CC879" s="767"/>
      <c r="CD879" s="767"/>
      <c r="CE879" s="767"/>
      <c r="CF879" s="767"/>
      <c r="CG879" s="767"/>
      <c r="CH879" s="767"/>
      <c r="CI879" s="767"/>
      <c r="CJ879" s="767"/>
      <c r="CK879" s="767"/>
      <c r="CL879" s="767"/>
      <c r="CM879" s="767"/>
      <c r="CN879" s="767"/>
      <c r="CO879" s="767"/>
      <c r="CP879" s="767"/>
      <c r="CQ879" s="767"/>
      <c r="CR879" s="767"/>
      <c r="CS879" s="767"/>
      <c r="CT879" s="767"/>
      <c r="CU879" s="767"/>
      <c r="CV879" s="767"/>
      <c r="CW879" s="767"/>
      <c r="CX879" s="767"/>
      <c r="CY879" s="767"/>
      <c r="CZ879" s="767"/>
      <c r="DA879" s="767"/>
      <c r="DB879" s="767"/>
      <c r="DC879" s="767"/>
      <c r="DD879" s="767"/>
      <c r="DE879" s="767"/>
      <c r="DF879" s="767"/>
      <c r="DG879" s="767"/>
      <c r="DH879" s="767"/>
      <c r="DI879" s="767"/>
      <c r="DJ879" s="767"/>
      <c r="DK879" s="767"/>
      <c r="DL879" s="767"/>
      <c r="DM879" s="767"/>
      <c r="DN879" s="767"/>
      <c r="DO879" s="767"/>
      <c r="DP879" s="767"/>
      <c r="DQ879" s="767"/>
      <c r="DR879" s="767"/>
      <c r="DS879" s="767"/>
      <c r="DT879" s="767"/>
      <c r="DU879" s="767"/>
      <c r="DV879" s="767"/>
      <c r="DW879" s="767"/>
      <c r="DX879" s="767"/>
      <c r="DY879" s="767"/>
      <c r="DZ879" s="767"/>
      <c r="EA879" s="767"/>
      <c r="EB879" s="767"/>
      <c r="EC879" s="767"/>
      <c r="ED879" s="767"/>
      <c r="EE879" s="767"/>
      <c r="EF879" s="767"/>
      <c r="EG879" s="767"/>
      <c r="EH879" s="767"/>
      <c r="EI879" s="767"/>
      <c r="EJ879" s="767"/>
      <c r="EK879" s="767"/>
      <c r="EL879" s="767"/>
      <c r="EM879" s="767"/>
      <c r="EN879" s="767"/>
      <c r="EO879" s="767"/>
      <c r="EP879" s="767"/>
      <c r="EQ879" s="767"/>
      <c r="ER879" s="767"/>
      <c r="ES879" s="767"/>
      <c r="ET879" s="767"/>
      <c r="EU879" s="767"/>
      <c r="EV879" s="767"/>
      <c r="EW879" s="767"/>
      <c r="EX879" s="767"/>
      <c r="EY879" s="767"/>
      <c r="EZ879" s="767"/>
      <c r="FA879" s="767"/>
      <c r="FB879" s="767"/>
      <c r="FC879" s="767"/>
      <c r="FD879" s="767"/>
      <c r="FE879" s="767"/>
      <c r="FF879" s="767"/>
      <c r="FG879" s="767"/>
      <c r="FH879" s="767"/>
      <c r="FI879" s="767"/>
      <c r="FJ879" s="767"/>
      <c r="FK879" s="767"/>
      <c r="FL879" s="767"/>
      <c r="FM879" s="767"/>
      <c r="FN879" s="767"/>
      <c r="FO879" s="767"/>
      <c r="FP879" s="767"/>
      <c r="FQ879" s="767"/>
      <c r="FR879" s="767"/>
      <c r="FS879" s="767"/>
      <c r="FT879" s="767"/>
      <c r="FU879" s="767"/>
      <c r="FV879" s="767"/>
      <c r="FW879" s="767"/>
      <c r="FX879" s="767"/>
      <c r="FY879" s="767"/>
      <c r="FZ879" s="767"/>
      <c r="GA879" s="767"/>
      <c r="GB879" s="767"/>
      <c r="GC879" s="767"/>
      <c r="GD879" s="767"/>
      <c r="GE879" s="767"/>
      <c r="GF879" s="767"/>
      <c r="GG879" s="767"/>
      <c r="GH879" s="767"/>
      <c r="GI879" s="767"/>
      <c r="GJ879" s="767"/>
      <c r="GK879" s="767"/>
      <c r="GL879" s="767"/>
      <c r="GM879" s="767"/>
      <c r="GN879" s="767"/>
      <c r="GO879" s="767"/>
      <c r="GP879" s="767"/>
      <c r="GQ879" s="767"/>
      <c r="GR879" s="767"/>
      <c r="GS879" s="767"/>
      <c r="GT879" s="767"/>
      <c r="GU879" s="767"/>
      <c r="GV879" s="767"/>
      <c r="GW879" s="767"/>
      <c r="GX879" s="767"/>
      <c r="GY879" s="767"/>
      <c r="GZ879" s="767"/>
      <c r="HA879" s="767"/>
      <c r="HB879" s="767"/>
      <c r="HC879" s="767"/>
    </row>
    <row r="880" spans="1:211" s="864" customFormat="1" ht="13.9" customHeight="1">
      <c r="A880" s="307"/>
      <c r="B880" s="351"/>
      <c r="C880" s="971" t="str">
        <f>IF('1C TSspéc4'!F$17&lt;&gt;0,'1C TSspéc4'!$B$12,"")</f>
        <v/>
      </c>
      <c r="D880" s="972"/>
      <c r="E880" s="973"/>
      <c r="F880" s="93">
        <f>IF(AND($C880='1C TSspéc4'!$B$12,'1C TSspéc4'!$B$16="spécifiques",'1C TSspéc4'!$F$17&lt;&gt;""),'1C TSspéc4'!$F$21,"")</f>
        <v>0</v>
      </c>
      <c r="G880" s="863"/>
      <c r="H880" s="745">
        <v>0.21</v>
      </c>
      <c r="I880" s="747">
        <v>1</v>
      </c>
      <c r="J880" s="312"/>
      <c r="K880" s="680">
        <f t="shared" si="273"/>
        <v>0</v>
      </c>
      <c r="L880" s="556">
        <f>IF(OR('1C TSspéc4'!$B$12="",'1C TSspéc4'!F$30=0),0,IF(AND('1C TSspéc4'!$B$12&lt;&gt;"",$K$2="Pôle",'1C TSspéc4'!$C$12="OUI"),(('1C TSspéc4'!F$22+'1C TSspéc4'!F$23+'1C TSspéc4'!F$24+'1C TSspéc4'!F$25+'1C TSspéc4'!F$29)/'1C TSspéc4'!F$17),IF(AND('1C TSspéc4'!$B$12&lt;&gt;"",$K$2="Pôle",'1C TSspéc4'!$C$12="NON"),(('1C TSspéc4'!F$22+'1C TSspéc4'!F$23+'1C TSspéc4'!F$24+'1C TSspéc4'!F$25+'1C TSspéc4'!F$29)/'1C TSspéc4'!F$30),IF(AND('1C TSspéc4'!$B$12&lt;&gt;"",$K$2&lt;&gt;"Pôle",'1C TSspéc4'!$C$12="OUI"),(('1C TSspéc4'!F$22+'1C TSspéc4'!F$23+'1C TSspéc4'!F$24+'1C TSspéc4'!F$25+'1C TSspéc4'!F$26+'1C TSspéc4'!F$27+'1C TSspéc4'!F$28+'1C TSspéc4'!F$29)/'1C TSspéc4'!F$17),IF(AND('1C TSspéc4'!$B$12&lt;&gt;"",$K$2&lt;&gt;"Pôle",'1C TSspéc4'!$C$12="NON"),(('1C TSspéc4'!F$22+'1C TSspéc4'!F$23+'1C TSspéc4'!F$24+'1C TSspéc4'!F$25+'1C TSspéc4'!F$26+'1C TSspéc4'!F$27+'1C TSspéc4'!F$28+'1C TSspéc4'!F$29)/'1C TSspéc4'!F$30))))))</f>
        <v>0</v>
      </c>
      <c r="M880" s="556">
        <f>IF(OR('1C TSspéc4'!$B$12="",'1C TSspéc4'!F$30=0),0,IF(AND('1C TSspéc4'!$B$12&lt;&gt;"",$K$2="Pôle",'1C TSspéc4'!$C$12="OUI"),(('1C TSspéc4'!F$26+'1C TSspéc4'!F$27+'1C TSspéc4'!F$28)/'1C TSspéc4'!F$17),IF(AND('1C TSspéc4'!$B$12&lt;&gt;"",$K$2="Pôle",'1C TSspéc4'!$C$12="NON"),(('1C TSspéc4'!F$26+'1C TSspéc4'!F$27+'1C TSspéc4'!F$28)/'1C TSspéc4'!F$30),IF(AND('1C TSspéc4'!$B$12&lt;&gt;"",$K$2&lt;&gt;"Pôle"),0))))</f>
        <v>0</v>
      </c>
      <c r="N880" s="557">
        <f>IF(AND('1C TSspéc4'!$B$12&lt;&gt;0,'1C TSspéc4'!$F$30&lt;&gt;0),L880+M880,0)</f>
        <v>0</v>
      </c>
      <c r="O880" s="542" t="str">
        <f>IF(AND('1C TSspéc4'!$F$17&lt;&gt;0,'1C TSspéc4'!$C$12="OUI"),'1C TSspéc4'!$F$35/'1C TSspéc4'!$F$17,"")</f>
        <v/>
      </c>
      <c r="P880" s="543" t="str">
        <f>IF(AND('1C TSspéc4'!$F$17&lt;&gt;0,'1C TSspéc4'!$C$12="OUI"),'1C TSspéc4'!$F$36/'1C TSspéc4'!$F$17,"")</f>
        <v/>
      </c>
      <c r="Q880" s="543" t="str">
        <f>IF(AND('1C TSspéc4'!$F$17&lt;&gt;0,'1C TSspéc4'!$C$12="OUI"),'1C TSspéc4'!$F$37/'1C TSspéc4'!$F$17,"")</f>
        <v/>
      </c>
      <c r="R880" s="543" t="str">
        <f>IF(AND('1C TSspéc4'!$F$17&lt;&gt;0,'1C TSspéc4'!$C$12="OUI"),'1C TSspéc4'!$F$38/'1C TSspéc4'!$F$17,"")</f>
        <v/>
      </c>
      <c r="S880" s="543" t="str">
        <f>IF(AND('1C TSspéc4'!$F$17&lt;&gt;0,'1C TSspéc4'!$C$12="OUI"),'1C TSspéc4'!$F$39/'1C TSspéc4'!$F$17,"")</f>
        <v/>
      </c>
      <c r="T880" s="543" t="str">
        <f>IF(AND('1C TSspéc4'!$F$17&lt;&gt;0,'1C TSspéc4'!$C$12="OUI"),'1C TSspéc4'!$F$40/'1C TSspéc4'!$F$17,"")</f>
        <v/>
      </c>
      <c r="U880" s="543" t="str">
        <f>IF(AND('1C TSspéc4'!$F$17&lt;&gt;0,'1C TSspéc4'!$C$12="OUI"),'1C TSspéc4'!$F$41/'1C TSspéc4'!$F$17,"")</f>
        <v/>
      </c>
      <c r="V880" s="543" t="str">
        <f>IF(AND('1C TSspéc4'!$F$17&lt;&gt;0,'1C TSspéc4'!$C$12="OUI"),'1C TSspéc4'!$F$42/'1C TSspéc4'!$F$17,"")</f>
        <v/>
      </c>
      <c r="W880" s="543" t="str">
        <f>IF(AND('1C TSspéc4'!$F$17&lt;&gt;0,'1C TSspéc4'!$C$12="OUI"),'1C TSspéc4'!$F$43/'1C TSspéc4'!$F$17,"")</f>
        <v/>
      </c>
      <c r="X880" s="543" t="str">
        <f>IF(AND('1C TSspéc4'!$F$17&lt;&gt;0,'1C TSspéc4'!$C$12="OUI"),'1C TSspéc4'!$F$44/'1C TSspéc4'!$F$17,"")</f>
        <v/>
      </c>
      <c r="Y880" s="543" t="str">
        <f>IF(AND('1C TSspéc4'!$F$17&lt;&gt;0,'1C TSspéc4'!$C$12="OUI"),'1C TSspéc4'!$F$45/'1C TSspéc4'!$F$17,"")</f>
        <v/>
      </c>
      <c r="Z880" s="543" t="str">
        <f>IF(AND('1C TSspéc4'!$F$17&lt;&gt;0,'1C TSspéc4'!$C$12="OUI"),'1C TSspéc4'!$F$46/'1C TSspéc4'!$F$17,"")</f>
        <v/>
      </c>
      <c r="AA880" s="543" t="str">
        <f>IF(AND('1C TSspéc4'!$F$17&lt;&gt;0,'1C TSspéc4'!$C$12="OUI"),'1C TSspéc4'!$F$47/'1C TSspéc4'!$F$17,"")</f>
        <v/>
      </c>
      <c r="AB880" s="543" t="str">
        <f>IF(AND('1C TSspéc4'!$F$17&lt;&gt;0,'1C TSspéc4'!$C$12="OUI"),'1C TSspéc4'!$F$48/'1C TSspéc4'!$F$17,"")</f>
        <v/>
      </c>
      <c r="AC880" s="543" t="str">
        <f>IF(AND('1C TSspéc4'!$F$17&lt;&gt;0,'1C TSspéc4'!$C$12="OUI"),'1C TSspéc4'!$F$49/'1C TSspéc4'!$F$17,"")</f>
        <v/>
      </c>
      <c r="AD880" s="543" t="str">
        <f>IF(AND('1C TSspéc4'!$F$17&lt;&gt;0,'1C TSspéc4'!$C$12="OUI"),'1C TSspéc4'!$F$50/'1C TSspéc4'!$F$17,"")</f>
        <v/>
      </c>
      <c r="AE880" s="543" t="str">
        <f>IF(AND('1C TSspéc4'!$F$17&lt;&gt;0,'1C TSspéc4'!$C$12="OUI"),'1C TSspéc4'!$F$51/'1C TSspéc4'!$F$17,"")</f>
        <v/>
      </c>
      <c r="AF880" s="543" t="str">
        <f>IF(AND('1C TSspéc4'!$F$17&lt;&gt;0,'1C TSspéc4'!$C$12="OUI"),'1C TSspéc4'!$F$52/'1C TSspéc4'!$F$17,"")</f>
        <v/>
      </c>
      <c r="AG880" s="543" t="str">
        <f>IF(AND('1C TSspéc4'!$F$17&lt;&gt;0,'1C TSspéc4'!$C$12="OUI"),'1C TSspéc4'!$F$53/'1C TSspéc4'!$F$17,"")</f>
        <v/>
      </c>
      <c r="AH880" s="543" t="str">
        <f>IF(AND('1C TSspéc4'!$F$17&lt;&gt;0,'1C TSspéc4'!$C$12="OUI"),'1C TSspéc4'!$F$54/'1C TSspéc4'!$F$17,"")</f>
        <v/>
      </c>
      <c r="AI880" s="543" t="str">
        <f>IF(AND('1C TSspéc4'!$F$17&lt;&gt;0,'1C TSspéc4'!$C$12="OUI"),'1C TSspéc4'!$F$55/'1C TSspéc4'!$F$17,"")</f>
        <v/>
      </c>
      <c r="AJ880" s="543" t="str">
        <f>IF(AND('1C TSspéc4'!$F$17&lt;&gt;0,'1C TSspéc4'!$C$12="OUI"),'1C TSspéc4'!$F$56/'1C TSspéc4'!$F$17,"")</f>
        <v/>
      </c>
      <c r="AK880" s="543" t="str">
        <f>IF(AND('1C TSspéc4'!$F$17&lt;&gt;0,'1C TSspéc4'!$C$12="OUI"),'1C TSspéc4'!$F$57/'1C TSspéc4'!$F$17,"")</f>
        <v/>
      </c>
      <c r="AL880" s="72">
        <f>IF(AND('1C TSspéc4'!$F$17&lt;&gt;0,'1C TSspéc4'!$C$12="OUI"),N880+AK880,N880)</f>
        <v>0</v>
      </c>
      <c r="AM880" s="417">
        <f t="shared" si="274"/>
        <v>0</v>
      </c>
      <c r="AN880" s="417">
        <f t="shared" si="275"/>
        <v>0</v>
      </c>
      <c r="AO880" s="418" t="str">
        <f>IF(AND('1C TSspéc4'!$F$17&lt;&gt;0,'1C TSspéc4'!$F$30&lt;&gt;0),AM880+AN880,"")</f>
        <v/>
      </c>
      <c r="AP880" s="573" t="str">
        <f>IF(AND('1C TSspéc4'!$F$17&lt;&gt;0,'1C TSspéc4'!$F$30&lt;&gt;0),AM880-AR880,"")</f>
        <v/>
      </c>
      <c r="AQ880" s="583">
        <f t="shared" si="276"/>
        <v>0</v>
      </c>
      <c r="AR880" s="596"/>
      <c r="AS880" s="102"/>
      <c r="AT880" s="27" t="str">
        <f>IF(('1C TSspéc4'!F$17*FICHE!$C$14&lt;J880),"Forfait limité à "&amp;FICHE!$C$14&amp;"€/jour","")</f>
        <v/>
      </c>
      <c r="AU880" s="592"/>
      <c r="AV880" s="824"/>
      <c r="AW880" s="824"/>
      <c r="AX880" s="824"/>
      <c r="AY880" s="824"/>
      <c r="AZ880" s="824"/>
      <c r="BA880" s="767"/>
      <c r="BB880" s="767"/>
      <c r="BC880" s="767"/>
      <c r="BD880" s="767"/>
      <c r="BE880" s="767"/>
      <c r="BF880" s="767"/>
      <c r="BG880" s="767"/>
      <c r="BH880" s="767"/>
      <c r="BI880" s="767"/>
      <c r="BJ880" s="767"/>
      <c r="BK880" s="767"/>
      <c r="BL880" s="767"/>
      <c r="BM880" s="767"/>
      <c r="BN880" s="767"/>
      <c r="BO880" s="767"/>
      <c r="BP880" s="767"/>
      <c r="BQ880" s="767"/>
      <c r="BR880" s="767"/>
      <c r="BS880" s="767"/>
      <c r="BT880" s="767"/>
      <c r="BU880" s="767"/>
      <c r="BV880" s="767"/>
      <c r="BW880" s="767"/>
      <c r="BX880" s="767"/>
      <c r="BY880" s="767"/>
      <c r="BZ880" s="767"/>
      <c r="CA880" s="767"/>
      <c r="CB880" s="767"/>
      <c r="CC880" s="767"/>
      <c r="CD880" s="767"/>
      <c r="CE880" s="767"/>
      <c r="CF880" s="767"/>
      <c r="CG880" s="767"/>
      <c r="CH880" s="767"/>
      <c r="CI880" s="767"/>
      <c r="CJ880" s="767"/>
      <c r="CK880" s="767"/>
      <c r="CL880" s="767"/>
      <c r="CM880" s="767"/>
      <c r="CN880" s="767"/>
      <c r="CO880" s="767"/>
      <c r="CP880" s="767"/>
      <c r="CQ880" s="767"/>
      <c r="CR880" s="767"/>
      <c r="CS880" s="767"/>
      <c r="CT880" s="767"/>
      <c r="CU880" s="767"/>
      <c r="CV880" s="767"/>
      <c r="CW880" s="767"/>
      <c r="CX880" s="767"/>
      <c r="CY880" s="767"/>
      <c r="CZ880" s="767"/>
      <c r="DA880" s="767"/>
      <c r="DB880" s="767"/>
      <c r="DC880" s="767"/>
      <c r="DD880" s="767"/>
      <c r="DE880" s="767"/>
      <c r="DF880" s="767"/>
      <c r="DG880" s="767"/>
      <c r="DH880" s="767"/>
      <c r="DI880" s="767"/>
      <c r="DJ880" s="767"/>
      <c r="DK880" s="767"/>
      <c r="DL880" s="767"/>
      <c r="DM880" s="767"/>
      <c r="DN880" s="767"/>
      <c r="DO880" s="767"/>
      <c r="DP880" s="767"/>
      <c r="DQ880" s="767"/>
      <c r="DR880" s="767"/>
      <c r="DS880" s="767"/>
      <c r="DT880" s="767"/>
      <c r="DU880" s="767"/>
      <c r="DV880" s="767"/>
      <c r="DW880" s="767"/>
      <c r="DX880" s="767"/>
      <c r="DY880" s="767"/>
      <c r="DZ880" s="767"/>
      <c r="EA880" s="767"/>
      <c r="EB880" s="767"/>
      <c r="EC880" s="767"/>
      <c r="ED880" s="767"/>
      <c r="EE880" s="767"/>
      <c r="EF880" s="767"/>
      <c r="EG880" s="767"/>
      <c r="EH880" s="767"/>
      <c r="EI880" s="767"/>
      <c r="EJ880" s="767"/>
      <c r="EK880" s="767"/>
      <c r="EL880" s="767"/>
      <c r="EM880" s="767"/>
      <c r="EN880" s="767"/>
      <c r="EO880" s="767"/>
      <c r="EP880" s="767"/>
      <c r="EQ880" s="767"/>
      <c r="ER880" s="767"/>
      <c r="ES880" s="767"/>
      <c r="ET880" s="767"/>
      <c r="EU880" s="767"/>
      <c r="EV880" s="767"/>
      <c r="EW880" s="767"/>
      <c r="EX880" s="767"/>
      <c r="EY880" s="767"/>
      <c r="EZ880" s="767"/>
      <c r="FA880" s="767"/>
      <c r="FB880" s="767"/>
      <c r="FC880" s="767"/>
      <c r="FD880" s="767"/>
      <c r="FE880" s="767"/>
      <c r="FF880" s="767"/>
      <c r="FG880" s="767"/>
      <c r="FH880" s="767"/>
      <c r="FI880" s="767"/>
      <c r="FJ880" s="767"/>
      <c r="FK880" s="767"/>
      <c r="FL880" s="767"/>
      <c r="FM880" s="767"/>
      <c r="FN880" s="767"/>
      <c r="FO880" s="767"/>
      <c r="FP880" s="767"/>
      <c r="FQ880" s="767"/>
      <c r="FR880" s="767"/>
      <c r="FS880" s="767"/>
      <c r="FT880" s="767"/>
      <c r="FU880" s="767"/>
      <c r="FV880" s="767"/>
      <c r="FW880" s="767"/>
      <c r="FX880" s="767"/>
      <c r="FY880" s="767"/>
      <c r="FZ880" s="767"/>
      <c r="GA880" s="767"/>
      <c r="GB880" s="767"/>
      <c r="GC880" s="767"/>
      <c r="GD880" s="767"/>
      <c r="GE880" s="767"/>
      <c r="GF880" s="767"/>
      <c r="GG880" s="767"/>
      <c r="GH880" s="767"/>
      <c r="GI880" s="767"/>
      <c r="GJ880" s="767"/>
      <c r="GK880" s="767"/>
      <c r="GL880" s="767"/>
      <c r="GM880" s="767"/>
      <c r="GN880" s="767"/>
      <c r="GO880" s="767"/>
      <c r="GP880" s="767"/>
      <c r="GQ880" s="767"/>
      <c r="GR880" s="767"/>
      <c r="GS880" s="767"/>
      <c r="GT880" s="767"/>
      <c r="GU880" s="767"/>
      <c r="GV880" s="767"/>
      <c r="GW880" s="767"/>
      <c r="GX880" s="767"/>
      <c r="GY880" s="767"/>
      <c r="GZ880" s="767"/>
      <c r="HA880" s="767"/>
      <c r="HB880" s="767"/>
      <c r="HC880" s="767"/>
    </row>
    <row r="881" spans="1:211" s="864" customFormat="1" ht="13.9" customHeight="1">
      <c r="A881" s="307"/>
      <c r="B881" s="351"/>
      <c r="C881" s="971" t="str">
        <f>IF('1C TSspéc4'!G$17&lt;&gt;0,'1C TSspéc4'!$B$12,"")</f>
        <v/>
      </c>
      <c r="D881" s="972"/>
      <c r="E881" s="973"/>
      <c r="F881" s="93">
        <f>IF(AND($C881='1C TSspéc4'!$B$12,'1C TSspéc4'!$B$16="spécifiques",'1C TSspéc4'!$G$17&lt;&gt;""),'1C TSspéc4'!$G$21,"")</f>
        <v>0</v>
      </c>
      <c r="G881" s="863"/>
      <c r="H881" s="745">
        <v>0.21</v>
      </c>
      <c r="I881" s="747">
        <v>1</v>
      </c>
      <c r="J881" s="312"/>
      <c r="K881" s="680">
        <f t="shared" si="273"/>
        <v>0</v>
      </c>
      <c r="L881" s="556">
        <f>IF(OR('1C TSspéc4'!$B$12="",'1C TSspéc4'!G$30=0),0,IF(AND('1C TSspéc4'!$B$12&lt;&gt;"",$K$2="Pôle",'1C TSspéc4'!$C$12="OUI"),(('1C TSspéc4'!G$22+'1C TSspéc4'!G$23+'1C TSspéc4'!G$24+'1C TSspéc4'!G$25+'1C TSspéc4'!G$29)/'1C TSspéc4'!G$17),IF(AND('1C TSspéc4'!$B$12&lt;&gt;"",$K$2="Pôle",'1C TSspéc4'!$C$12="NON"),(('1C TSspéc4'!G$22+'1C TSspéc4'!G$23+'1C TSspéc4'!G$24+'1C TSspéc4'!G$25+'1C TSspéc4'!G$29)/'1C TSspéc4'!G$30),IF(AND('1C TSspéc4'!$B$12&lt;&gt;"",$K$2&lt;&gt;"Pôle",'1C TSspéc4'!$C$12="OUI"),(('1C TSspéc4'!G$22+'1C TSspéc4'!G$23+'1C TSspéc4'!G$24+'1C TSspéc4'!G$25+'1C TSspéc4'!G$26+'1C TSspéc4'!G$27+'1C TSspéc4'!G$28+'1C TSspéc4'!G$29)/'1C TSspéc4'!G$17),IF(AND('1C TSspéc4'!$B$12&lt;&gt;"",$K$2&lt;&gt;"Pôle",'1C TSspéc4'!$C$12="NON"),(('1C TSspéc4'!G$22+'1C TSspéc4'!G$23+'1C TSspéc4'!G$24+'1C TSspéc4'!G$25+'1C TSspéc4'!G$26+'1C TSspéc4'!G$27+'1C TSspéc4'!G$28+'1C TSspéc4'!G$29)/'1C TSspéc4'!G$30))))))</f>
        <v>0</v>
      </c>
      <c r="M881" s="556">
        <f>IF(OR('1C TSspéc4'!$B$12="",'1C TSspéc4'!G$30=0),0,IF(AND('1C TSspéc4'!$B$12&lt;&gt;"",$K$2="Pôle",'1C TSspéc4'!$C$12="OUI"),(('1C TSspéc4'!G$26+'1C TSspéc4'!G$27+'1C TSspéc4'!G$28)/'1C TSspéc4'!G$17),IF(AND('1C TSspéc4'!$B$12&lt;&gt;"",$K$2="Pôle",'1C TSspéc4'!$C$12="NON"),(('1C TSspéc4'!G$26+'1C TSspéc4'!G$27+'1C TSspéc4'!G$28)/'1C TSspéc4'!G$30),IF(AND('1C TSspéc4'!$B$12&lt;&gt;"",$K$2&lt;&gt;"Pôle"),0))))</f>
        <v>0</v>
      </c>
      <c r="N881" s="557">
        <f>IF(AND('1C TSspéc4'!$B$12&lt;&gt;0,'1C TSspéc4'!$G$30&lt;&gt;0),L881+M881,0)</f>
        <v>0</v>
      </c>
      <c r="O881" s="542" t="str">
        <f>IF(AND('1C TSspéc4'!$G$17&lt;&gt;0,'1C TSspéc4'!$C$12="OUI"),'1C TSspéc4'!$G$35/'1C TSspéc4'!$G$17,"")</f>
        <v/>
      </c>
      <c r="P881" s="543" t="str">
        <f>IF(AND('1C TSspéc4'!$G$17&lt;&gt;0,'1C TSspéc4'!$C$12="OUI"),'1C TSspéc4'!$G$36/'1C TSspéc4'!$G$17,"")</f>
        <v/>
      </c>
      <c r="Q881" s="543" t="str">
        <f>IF(AND('1C TSspéc4'!$G$17&lt;&gt;0,'1C TSspéc4'!$C$12="OUI"),'1C TSspéc4'!$G$37/'1C TSspéc4'!$G$17,"")</f>
        <v/>
      </c>
      <c r="R881" s="543" t="str">
        <f>IF(AND('1C TSspéc4'!$G$17&lt;&gt;0,'1C TSspéc4'!$C$12="OUI"),'1C TSspéc4'!$G$38/'1C TSspéc4'!$G$17,"")</f>
        <v/>
      </c>
      <c r="S881" s="543" t="str">
        <f>IF(AND('1C TSspéc4'!$G$17&lt;&gt;0,'1C TSspéc4'!$C$12="OUI"),'1C TSspéc4'!$G$39/'1C TSspéc4'!$G$17,"")</f>
        <v/>
      </c>
      <c r="T881" s="543" t="str">
        <f>IF(AND('1C TSspéc4'!$G$17&lt;&gt;0,'1C TSspéc4'!$C$12="OUI"),'1C TSspéc4'!$G$40/'1C TSspéc4'!$G$17,"")</f>
        <v/>
      </c>
      <c r="U881" s="543" t="str">
        <f>IF(AND('1C TSspéc4'!$G$17&lt;&gt;0,'1C TSspéc4'!$C$12="OUI"),'1C TSspéc4'!$G$41/'1C TSspéc4'!$G$17,"")</f>
        <v/>
      </c>
      <c r="V881" s="543" t="str">
        <f>IF(AND('1C TSspéc4'!$G$17&lt;&gt;0,'1C TSspéc4'!$C$12="OUI"),'1C TSspéc4'!$G$42/'1C TSspéc4'!$G$17,"")</f>
        <v/>
      </c>
      <c r="W881" s="543" t="str">
        <f>IF(AND('1C TSspéc4'!$G$17&lt;&gt;0,'1C TSspéc4'!$C$12="OUI"),'1C TSspéc4'!$G$43/'1C TSspéc4'!$G$17,"")</f>
        <v/>
      </c>
      <c r="X881" s="543" t="str">
        <f>IF(AND('1C TSspéc4'!$G$17&lt;&gt;0,'1C TSspéc4'!$C$12="OUI"),'1C TSspéc4'!$G$44/'1C TSspéc4'!$G$17,"")</f>
        <v/>
      </c>
      <c r="Y881" s="543" t="str">
        <f>IF(AND('1C TSspéc4'!$G$17&lt;&gt;0,'1C TSspéc4'!$C$12="OUI"),'1C TSspéc4'!$G$45/'1C TSspéc4'!$G$17,"")</f>
        <v/>
      </c>
      <c r="Z881" s="543" t="str">
        <f>IF(AND('1C TSspéc4'!$G$17&lt;&gt;0,'1C TSspéc4'!$C$12="OUI"),'1C TSspéc4'!$G$46/'1C TSspéc4'!$G$17,"")</f>
        <v/>
      </c>
      <c r="AA881" s="543" t="str">
        <f>IF(AND('1C TSspéc4'!$G$17&lt;&gt;0,'1C TSspéc4'!$C$12="OUI"),'1C TSspéc4'!$G$47/'1C TSspéc4'!$G$17,"")</f>
        <v/>
      </c>
      <c r="AB881" s="543" t="str">
        <f>IF(AND('1C TSspéc4'!$G$17&lt;&gt;0,'1C TSspéc4'!$C$12="OUI"),'1C TSspéc4'!$G$48/'1C TSspéc4'!$G$17,"")</f>
        <v/>
      </c>
      <c r="AC881" s="543" t="str">
        <f>IF(AND('1C TSspéc4'!$G$17&lt;&gt;0,'1C TSspéc4'!$C$12="OUI"),'1C TSspéc4'!$G$49/'1C TSspéc4'!$G$17,"")</f>
        <v/>
      </c>
      <c r="AD881" s="543" t="str">
        <f>IF(AND('1C TSspéc4'!$G$17&lt;&gt;0,'1C TSspéc4'!$C$12="OUI"),'1C TSspéc4'!$G$50/'1C TSspéc4'!$G$17,"")</f>
        <v/>
      </c>
      <c r="AE881" s="543" t="str">
        <f>IF(AND('1C TSspéc4'!$G$17&lt;&gt;0,'1C TSspéc4'!$C$12="OUI"),'1C TSspéc4'!$G$51/'1C TSspéc4'!$G$17,"")</f>
        <v/>
      </c>
      <c r="AF881" s="543" t="str">
        <f>IF(AND('1C TSspéc4'!$G$17&lt;&gt;0,'1C TSspéc4'!$C$12="OUI"),'1C TSspéc4'!$G$52/'1C TSspéc4'!$G$17,"")</f>
        <v/>
      </c>
      <c r="AG881" s="543" t="str">
        <f>IF(AND('1C TSspéc4'!$G$17&lt;&gt;0,'1C TSspéc4'!$C$12="OUI"),'1C TSspéc4'!$G$53/'1C TSspéc4'!$G$17,"")</f>
        <v/>
      </c>
      <c r="AH881" s="543" t="str">
        <f>IF(AND('1C TSspéc4'!$G$17&lt;&gt;0,'1C TSspéc4'!$C$12="OUI"),'1C TSspéc4'!$G$54/'1C TSspéc4'!$G$17,"")</f>
        <v/>
      </c>
      <c r="AI881" s="543" t="str">
        <f>IF(AND('1C TSspéc4'!$G$17&lt;&gt;0,'1C TSspéc4'!$C$12="OUI"),'1C TSspéc4'!$G$55/'1C TSspéc4'!$G$17,"")</f>
        <v/>
      </c>
      <c r="AJ881" s="543" t="str">
        <f>IF(AND('1C TSspéc4'!$G$17&lt;&gt;0,'1C TSspéc4'!$C$12="OUI"),'1C TSspéc4'!$G$56/'1C TSspéc4'!$G$17,"")</f>
        <v/>
      </c>
      <c r="AK881" s="543" t="str">
        <f>IF(AND('1C TSspéc4'!$G$17&lt;&gt;0,'1C TSspéc4'!$C$12="OUI"),'1C TSspéc4'!$G$57/'1C TSspéc4'!$G$17,"")</f>
        <v/>
      </c>
      <c r="AL881" s="72">
        <f>IF(AND('1C TSspéc4'!$G$17&lt;&gt;0,'1C TSspéc4'!$C$12="OUI"),N881+AK881,N881)</f>
        <v>0</v>
      </c>
      <c r="AM881" s="417">
        <f t="shared" si="274"/>
        <v>0</v>
      </c>
      <c r="AN881" s="417">
        <f t="shared" si="275"/>
        <v>0</v>
      </c>
      <c r="AO881" s="418" t="str">
        <f>IF(AND('1C TSspéc4'!$G$17&lt;&gt;0,'1C TSspéc4'!$G$30&lt;&gt;0),AM881+AN881,"")</f>
        <v/>
      </c>
      <c r="AP881" s="573" t="str">
        <f>IF(AND('1C TSspéc4'!$G$17&lt;&gt;0,'1C TSspéc4'!$G$30&lt;&gt;0),AM881-AR881,"")</f>
        <v/>
      </c>
      <c r="AQ881" s="583">
        <f t="shared" si="276"/>
        <v>0</v>
      </c>
      <c r="AR881" s="596"/>
      <c r="AS881" s="102"/>
      <c r="AT881" s="27" t="str">
        <f>IF(('1C TSspéc4'!G$17*FICHE!$C$14&lt;J881),"Forfait limité à "&amp;FICHE!$C$14&amp;"€/jour","")</f>
        <v/>
      </c>
      <c r="AU881" s="592"/>
      <c r="AV881" s="824"/>
      <c r="AW881" s="824"/>
      <c r="AX881" s="824"/>
      <c r="AY881" s="824"/>
      <c r="AZ881" s="824"/>
      <c r="BA881" s="767"/>
      <c r="BB881" s="767"/>
      <c r="BC881" s="767"/>
      <c r="BD881" s="767"/>
      <c r="BE881" s="767"/>
      <c r="BF881" s="767"/>
      <c r="BG881" s="767"/>
      <c r="BH881" s="767"/>
      <c r="BI881" s="767"/>
      <c r="BJ881" s="767"/>
      <c r="BK881" s="767"/>
      <c r="BL881" s="767"/>
      <c r="BM881" s="767"/>
      <c r="BN881" s="767"/>
      <c r="BO881" s="767"/>
      <c r="BP881" s="767"/>
      <c r="BQ881" s="767"/>
      <c r="BR881" s="767"/>
      <c r="BS881" s="767"/>
      <c r="BT881" s="767"/>
      <c r="BU881" s="767"/>
      <c r="BV881" s="767"/>
      <c r="BW881" s="767"/>
      <c r="BX881" s="767"/>
      <c r="BY881" s="767"/>
      <c r="BZ881" s="767"/>
      <c r="CA881" s="767"/>
      <c r="CB881" s="767"/>
      <c r="CC881" s="767"/>
      <c r="CD881" s="767"/>
      <c r="CE881" s="767"/>
      <c r="CF881" s="767"/>
      <c r="CG881" s="767"/>
      <c r="CH881" s="767"/>
      <c r="CI881" s="767"/>
      <c r="CJ881" s="767"/>
      <c r="CK881" s="767"/>
      <c r="CL881" s="767"/>
      <c r="CM881" s="767"/>
      <c r="CN881" s="767"/>
      <c r="CO881" s="767"/>
      <c r="CP881" s="767"/>
      <c r="CQ881" s="767"/>
      <c r="CR881" s="767"/>
      <c r="CS881" s="767"/>
      <c r="CT881" s="767"/>
      <c r="CU881" s="767"/>
      <c r="CV881" s="767"/>
      <c r="CW881" s="767"/>
      <c r="CX881" s="767"/>
      <c r="CY881" s="767"/>
      <c r="CZ881" s="767"/>
      <c r="DA881" s="767"/>
      <c r="DB881" s="767"/>
      <c r="DC881" s="767"/>
      <c r="DD881" s="767"/>
      <c r="DE881" s="767"/>
      <c r="DF881" s="767"/>
      <c r="DG881" s="767"/>
      <c r="DH881" s="767"/>
      <c r="DI881" s="767"/>
      <c r="DJ881" s="767"/>
      <c r="DK881" s="767"/>
      <c r="DL881" s="767"/>
      <c r="DM881" s="767"/>
      <c r="DN881" s="767"/>
      <c r="DO881" s="767"/>
      <c r="DP881" s="767"/>
      <c r="DQ881" s="767"/>
      <c r="DR881" s="767"/>
      <c r="DS881" s="767"/>
      <c r="DT881" s="767"/>
      <c r="DU881" s="767"/>
      <c r="DV881" s="767"/>
      <c r="DW881" s="767"/>
      <c r="DX881" s="767"/>
      <c r="DY881" s="767"/>
      <c r="DZ881" s="767"/>
      <c r="EA881" s="767"/>
      <c r="EB881" s="767"/>
      <c r="EC881" s="767"/>
      <c r="ED881" s="767"/>
      <c r="EE881" s="767"/>
      <c r="EF881" s="767"/>
      <c r="EG881" s="767"/>
      <c r="EH881" s="767"/>
      <c r="EI881" s="767"/>
      <c r="EJ881" s="767"/>
      <c r="EK881" s="767"/>
      <c r="EL881" s="767"/>
      <c r="EM881" s="767"/>
      <c r="EN881" s="767"/>
      <c r="EO881" s="767"/>
      <c r="EP881" s="767"/>
      <c r="EQ881" s="767"/>
      <c r="ER881" s="767"/>
      <c r="ES881" s="767"/>
      <c r="ET881" s="767"/>
      <c r="EU881" s="767"/>
      <c r="EV881" s="767"/>
      <c r="EW881" s="767"/>
      <c r="EX881" s="767"/>
      <c r="EY881" s="767"/>
      <c r="EZ881" s="767"/>
      <c r="FA881" s="767"/>
      <c r="FB881" s="767"/>
      <c r="FC881" s="767"/>
      <c r="FD881" s="767"/>
      <c r="FE881" s="767"/>
      <c r="FF881" s="767"/>
      <c r="FG881" s="767"/>
      <c r="FH881" s="767"/>
      <c r="FI881" s="767"/>
      <c r="FJ881" s="767"/>
      <c r="FK881" s="767"/>
      <c r="FL881" s="767"/>
      <c r="FM881" s="767"/>
      <c r="FN881" s="767"/>
      <c r="FO881" s="767"/>
      <c r="FP881" s="767"/>
      <c r="FQ881" s="767"/>
      <c r="FR881" s="767"/>
      <c r="FS881" s="767"/>
      <c r="FT881" s="767"/>
      <c r="FU881" s="767"/>
      <c r="FV881" s="767"/>
      <c r="FW881" s="767"/>
      <c r="FX881" s="767"/>
      <c r="FY881" s="767"/>
      <c r="FZ881" s="767"/>
      <c r="GA881" s="767"/>
      <c r="GB881" s="767"/>
      <c r="GC881" s="767"/>
      <c r="GD881" s="767"/>
      <c r="GE881" s="767"/>
      <c r="GF881" s="767"/>
      <c r="GG881" s="767"/>
      <c r="GH881" s="767"/>
      <c r="GI881" s="767"/>
      <c r="GJ881" s="767"/>
      <c r="GK881" s="767"/>
      <c r="GL881" s="767"/>
      <c r="GM881" s="767"/>
      <c r="GN881" s="767"/>
      <c r="GO881" s="767"/>
      <c r="GP881" s="767"/>
      <c r="GQ881" s="767"/>
      <c r="GR881" s="767"/>
      <c r="GS881" s="767"/>
      <c r="GT881" s="767"/>
      <c r="GU881" s="767"/>
      <c r="GV881" s="767"/>
      <c r="GW881" s="767"/>
      <c r="GX881" s="767"/>
      <c r="GY881" s="767"/>
      <c r="GZ881" s="767"/>
      <c r="HA881" s="767"/>
      <c r="HB881" s="767"/>
      <c r="HC881" s="767"/>
    </row>
    <row r="882" spans="1:211" s="864" customFormat="1" ht="13.9" customHeight="1">
      <c r="A882" s="307"/>
      <c r="B882" s="351"/>
      <c r="C882" s="971" t="str">
        <f>IF('1C TSspéc4'!H$17&lt;&gt;0,'1C TSspéc4'!$B$12,"")</f>
        <v/>
      </c>
      <c r="D882" s="972"/>
      <c r="E882" s="973"/>
      <c r="F882" s="93">
        <f>IF(AND($C882='1C TSspéc4'!$B$12,'1C TSspéc4'!$B$16="spécifiques",'1C TSspéc4'!$H$17&lt;&gt;""),'1C TSspéc4'!$H$21,"")</f>
        <v>0</v>
      </c>
      <c r="G882" s="863"/>
      <c r="H882" s="745">
        <v>0.21</v>
      </c>
      <c r="I882" s="747">
        <v>1</v>
      </c>
      <c r="J882" s="312"/>
      <c r="K882" s="680">
        <f t="shared" si="273"/>
        <v>0</v>
      </c>
      <c r="L882" s="556">
        <f>IF(OR('1C TSspéc4'!$B$12="",'1C TSspéc4'!H$30=0),0,IF(AND('1C TSspéc4'!$B$12&lt;&gt;"",$K$2="Pôle",'1C TSspéc4'!$C$12="OUI"),(('1C TSspéc4'!H$22+'1C TSspéc4'!H$23+'1C TSspéc4'!H$24+'1C TSspéc4'!H$25+'1C TSspéc4'!H$29)/'1C TSspéc4'!H$17),IF(AND('1C TSspéc4'!$B$12&lt;&gt;"",$K$2="Pôle",'1C TSspéc4'!$C$12="NON"),(('1C TSspéc4'!H$22+'1C TSspéc4'!H$23+'1C TSspéc4'!H$24+'1C TSspéc4'!H$25+'1C TSspéc4'!H$29)/'1C TSspéc4'!H$30),IF(AND('1C TSspéc4'!$B$12&lt;&gt;"",$K$2&lt;&gt;"Pôle",'1C TSspéc4'!$C$12="OUI"),(('1C TSspéc4'!H$22+'1C TSspéc4'!H$23+'1C TSspéc4'!H$24+'1C TSspéc4'!H$25+'1C TSspéc4'!H$26+'1C TSspéc4'!H$27+'1C TSspéc4'!H$28+'1C TSspéc4'!H$29)/'1C TSspéc4'!H$17),IF(AND('1C TSspéc4'!$B$12&lt;&gt;"",$K$2&lt;&gt;"Pôle",'1C TSspéc4'!$C$12="NON"),(('1C TSspéc4'!H$22+'1C TSspéc4'!H$23+'1C TSspéc4'!H$24+'1C TSspéc4'!H$25+'1C TSspéc4'!H$26+'1C TSspéc4'!H$27+'1C TSspéc4'!H$28+'1C TSspéc4'!H$29)/'1C TSspéc4'!H$30))))))</f>
        <v>0</v>
      </c>
      <c r="M882" s="556">
        <f>IF(OR('1C TSspéc4'!$B$12="",'1C TSspéc4'!H$30=0),0,IF(AND('1C TSspéc4'!$B$12&lt;&gt;"",$K$2="Pôle",'1C TSspéc4'!$C$12="OUI"),(('1C TSspéc4'!H$26+'1C TSspéc4'!H$27+'1C TSspéc4'!H$28)/'1C TSspéc4'!H$17),IF(AND('1C TSspéc4'!$B$12&lt;&gt;"",$K$2="Pôle",'1C TSspéc4'!$C$12="NON"),(('1C TSspéc4'!H$26+'1C TSspéc4'!H$27+'1C TSspéc4'!H$28)/'1C TSspéc4'!H$30),IF(AND('1C TSspéc4'!$B$12&lt;&gt;"",$K$2&lt;&gt;"Pôle"),0))))</f>
        <v>0</v>
      </c>
      <c r="N882" s="557">
        <f>IF(AND('1C TSspéc4'!$B$12&lt;&gt;0,'1C TSspéc4'!$H$30&lt;&gt;0),L882+M882,0)</f>
        <v>0</v>
      </c>
      <c r="O882" s="542" t="str">
        <f>IF(AND('1C TSspéc4'!$H$17&lt;&gt;0,'1C TSspéc4'!$C$12="OUI"),'1C TSspéc4'!$H$35/'1C TSspéc4'!$H$17,"")</f>
        <v/>
      </c>
      <c r="P882" s="543" t="str">
        <f>IF(AND('1C TSspéc4'!$H$17&lt;&gt;0,'1C TSspéc4'!$C$12="OUI"),'1C TSspéc4'!$H$36/'1C TSspéc4'!$H$17,"")</f>
        <v/>
      </c>
      <c r="Q882" s="543" t="str">
        <f>IF(AND('1C TSspéc4'!$H$17&lt;&gt;0,'1C TSspéc4'!$C$12="OUI"),'1C TSspéc4'!$H$37/'1C TSspéc4'!$H$17,"")</f>
        <v/>
      </c>
      <c r="R882" s="543" t="str">
        <f>IF(AND('1C TSspéc4'!$H$17&lt;&gt;0,'1C TSspéc4'!$C$12="OUI"),'1C TSspéc4'!$H$38/'1C TSspéc4'!$H$17,"")</f>
        <v/>
      </c>
      <c r="S882" s="543" t="str">
        <f>IF(AND('1C TSspéc4'!$H$17&lt;&gt;0,'1C TSspéc4'!$C$12="OUI"),'1C TSspéc4'!$H$39/'1C TSspéc4'!$H$17,"")</f>
        <v/>
      </c>
      <c r="T882" s="543" t="str">
        <f>IF(AND('1C TSspéc4'!$H$17&lt;&gt;0,'1C TSspéc4'!$C$12="OUI"),'1C TSspéc4'!$H$40/'1C TSspéc4'!$H$17,"")</f>
        <v/>
      </c>
      <c r="U882" s="543" t="str">
        <f>IF(AND('1C TSspéc4'!$H$17&lt;&gt;0,'1C TSspéc4'!$C$12="OUI"),'1C TSspéc4'!$H$41/'1C TSspéc4'!$H$17,"")</f>
        <v/>
      </c>
      <c r="V882" s="543" t="str">
        <f>IF(AND('1C TSspéc4'!$H$17&lt;&gt;0,'1C TSspéc4'!$C$12="OUI"),'1C TSspéc4'!$H$42/'1C TSspéc4'!$H$17,"")</f>
        <v/>
      </c>
      <c r="W882" s="543" t="str">
        <f>IF(AND('1C TSspéc4'!$H$17&lt;&gt;0,'1C TSspéc4'!$C$12="OUI"),'1C TSspéc4'!$H$43/'1C TSspéc4'!$H$17,"")</f>
        <v/>
      </c>
      <c r="X882" s="543" t="str">
        <f>IF(AND('1C TSspéc4'!$H$17&lt;&gt;0,'1C TSspéc4'!$C$12="OUI"),'1C TSspéc4'!$H$44/'1C TSspéc4'!$H$17,"")</f>
        <v/>
      </c>
      <c r="Y882" s="543" t="str">
        <f>IF(AND('1C TSspéc4'!$H$17&lt;&gt;0,'1C TSspéc4'!$C$12="OUI"),'1C TSspéc4'!$H$45/'1C TSspéc4'!$H$17,"")</f>
        <v/>
      </c>
      <c r="Z882" s="543" t="str">
        <f>IF(AND('1C TSspéc4'!$H$17&lt;&gt;0,'1C TSspéc4'!$C$12="OUI"),'1C TSspéc4'!$H$46/'1C TSspéc4'!$H$17,"")</f>
        <v/>
      </c>
      <c r="AA882" s="543" t="str">
        <f>IF(AND('1C TSspéc4'!$H$17&lt;&gt;0,'1C TSspéc4'!$C$12="OUI"),'1C TSspéc4'!$H$47/'1C TSspéc4'!$H$17,"")</f>
        <v/>
      </c>
      <c r="AB882" s="543" t="str">
        <f>IF(AND('1C TSspéc4'!$H$17&lt;&gt;0,'1C TSspéc4'!$C$12="OUI"),'1C TSspéc4'!$H$48/'1C TSspéc4'!$H$17,"")</f>
        <v/>
      </c>
      <c r="AC882" s="543" t="str">
        <f>IF(AND('1C TSspéc4'!$H$17&lt;&gt;0,'1C TSspéc4'!$C$12="OUI"),'1C TSspéc4'!$H$49/'1C TSspéc4'!$H$17,"")</f>
        <v/>
      </c>
      <c r="AD882" s="543" t="str">
        <f>IF(AND('1C TSspéc4'!$H$17&lt;&gt;0,'1C TSspéc4'!$C$12="OUI"),'1C TSspéc4'!$H$50/'1C TSspéc4'!$H$17,"")</f>
        <v/>
      </c>
      <c r="AE882" s="543" t="str">
        <f>IF(AND('1C TSspéc4'!$H$17&lt;&gt;0,'1C TSspéc4'!$C$12="OUI"),'1C TSspéc4'!$H$51/'1C TSspéc4'!$H$17,"")</f>
        <v/>
      </c>
      <c r="AF882" s="543" t="str">
        <f>IF(AND('1C TSspéc4'!$H$17&lt;&gt;0,'1C TSspéc4'!$C$12="OUI"),'1C TSspéc4'!$H$52/'1C TSspéc4'!$H$17,"")</f>
        <v/>
      </c>
      <c r="AG882" s="543" t="str">
        <f>IF(AND('1C TSspéc4'!$H$17&lt;&gt;0,'1C TSspéc4'!$C$12="OUI"),'1C TSspéc4'!$H$53/'1C TSspéc4'!$H$17,"")</f>
        <v/>
      </c>
      <c r="AH882" s="543" t="str">
        <f>IF(AND('1C TSspéc4'!$H$17&lt;&gt;0,'1C TSspéc4'!$C$12="OUI"),'1C TSspéc4'!$H$54/'1C TSspéc4'!$H$17,"")</f>
        <v/>
      </c>
      <c r="AI882" s="543" t="str">
        <f>IF(AND('1C TSspéc4'!$H$17&lt;&gt;0,'1C TSspéc4'!$C$12="OUI"),'1C TSspéc4'!$H$55/'1C TSspéc4'!$H$17,"")</f>
        <v/>
      </c>
      <c r="AJ882" s="543" t="str">
        <f>IF(AND('1C TSspéc4'!$H$17&lt;&gt;0,'1C TSspéc4'!$C$12="OUI"),'1C TSspéc4'!$H$56/'1C TSspéc4'!$H$17,"")</f>
        <v/>
      </c>
      <c r="AK882" s="543" t="str">
        <f>IF(AND('1C TSspéc4'!$H$17&lt;&gt;0,'1C TSspéc4'!$C$12="OUI"),'1C TSspéc4'!$H$57/'1C TSspéc4'!$H$17,"")</f>
        <v/>
      </c>
      <c r="AL882" s="72">
        <f>IF(AND('1C TSspéc4'!$H$17&lt;&gt;0,'1C TSspéc4'!$C$12="OUI"),N882+AK882,N882)</f>
        <v>0</v>
      </c>
      <c r="AM882" s="417">
        <f t="shared" si="274"/>
        <v>0</v>
      </c>
      <c r="AN882" s="417">
        <f t="shared" si="275"/>
        <v>0</v>
      </c>
      <c r="AO882" s="418" t="str">
        <f>IF(AND('1C TSspéc4'!$H$17&lt;&gt;0,'1C TSspéc4'!$H$30&lt;&gt;0),AM882+AN882,"")</f>
        <v/>
      </c>
      <c r="AP882" s="573" t="str">
        <f>IF(AND('1C TSspéc4'!$H$17&lt;&gt;0,'1C TSspéc4'!$H$30&lt;&gt;0),AM882-AR882,"")</f>
        <v/>
      </c>
      <c r="AQ882" s="583">
        <f t="shared" si="276"/>
        <v>0</v>
      </c>
      <c r="AR882" s="596"/>
      <c r="AS882" s="102"/>
      <c r="AT882" s="27" t="str">
        <f>IF(('1C TSspéc4'!H$17*FICHE!$C$14&lt;J882),"Forfait limité à "&amp;FICHE!$C$14&amp;"€/jour","")</f>
        <v/>
      </c>
      <c r="AU882" s="592"/>
      <c r="AV882" s="824"/>
      <c r="AW882" s="824"/>
      <c r="AX882" s="824"/>
      <c r="AY882" s="824"/>
      <c r="AZ882" s="824"/>
      <c r="BA882" s="767"/>
      <c r="BB882" s="767"/>
      <c r="BC882" s="767"/>
      <c r="BD882" s="767"/>
      <c r="BE882" s="767"/>
      <c r="BF882" s="767"/>
      <c r="BG882" s="767"/>
      <c r="BH882" s="767"/>
      <c r="BI882" s="767"/>
      <c r="BJ882" s="767"/>
      <c r="BK882" s="767"/>
      <c r="BL882" s="767"/>
      <c r="BM882" s="767"/>
      <c r="BN882" s="767"/>
      <c r="BO882" s="767"/>
      <c r="BP882" s="767"/>
      <c r="BQ882" s="767"/>
      <c r="BR882" s="767"/>
      <c r="BS882" s="767"/>
      <c r="BT882" s="767"/>
      <c r="BU882" s="767"/>
      <c r="BV882" s="767"/>
      <c r="BW882" s="767"/>
      <c r="BX882" s="767"/>
      <c r="BY882" s="767"/>
      <c r="BZ882" s="767"/>
      <c r="CA882" s="767"/>
      <c r="CB882" s="767"/>
      <c r="CC882" s="767"/>
      <c r="CD882" s="767"/>
      <c r="CE882" s="767"/>
      <c r="CF882" s="767"/>
      <c r="CG882" s="767"/>
      <c r="CH882" s="767"/>
      <c r="CI882" s="767"/>
      <c r="CJ882" s="767"/>
      <c r="CK882" s="767"/>
      <c r="CL882" s="767"/>
      <c r="CM882" s="767"/>
      <c r="CN882" s="767"/>
      <c r="CO882" s="767"/>
      <c r="CP882" s="767"/>
      <c r="CQ882" s="767"/>
      <c r="CR882" s="767"/>
      <c r="CS882" s="767"/>
      <c r="CT882" s="767"/>
      <c r="CU882" s="767"/>
      <c r="CV882" s="767"/>
      <c r="CW882" s="767"/>
      <c r="CX882" s="767"/>
      <c r="CY882" s="767"/>
      <c r="CZ882" s="767"/>
      <c r="DA882" s="767"/>
      <c r="DB882" s="767"/>
      <c r="DC882" s="767"/>
      <c r="DD882" s="767"/>
      <c r="DE882" s="767"/>
      <c r="DF882" s="767"/>
      <c r="DG882" s="767"/>
      <c r="DH882" s="767"/>
      <c r="DI882" s="767"/>
      <c r="DJ882" s="767"/>
      <c r="DK882" s="767"/>
      <c r="DL882" s="767"/>
      <c r="DM882" s="767"/>
      <c r="DN882" s="767"/>
      <c r="DO882" s="767"/>
      <c r="DP882" s="767"/>
      <c r="DQ882" s="767"/>
      <c r="DR882" s="767"/>
      <c r="DS882" s="767"/>
      <c r="DT882" s="767"/>
      <c r="DU882" s="767"/>
      <c r="DV882" s="767"/>
      <c r="DW882" s="767"/>
      <c r="DX882" s="767"/>
      <c r="DY882" s="767"/>
      <c r="DZ882" s="767"/>
      <c r="EA882" s="767"/>
      <c r="EB882" s="767"/>
      <c r="EC882" s="767"/>
      <c r="ED882" s="767"/>
      <c r="EE882" s="767"/>
      <c r="EF882" s="767"/>
      <c r="EG882" s="767"/>
      <c r="EH882" s="767"/>
      <c r="EI882" s="767"/>
      <c r="EJ882" s="767"/>
      <c r="EK882" s="767"/>
      <c r="EL882" s="767"/>
      <c r="EM882" s="767"/>
      <c r="EN882" s="767"/>
      <c r="EO882" s="767"/>
      <c r="EP882" s="767"/>
      <c r="EQ882" s="767"/>
      <c r="ER882" s="767"/>
      <c r="ES882" s="767"/>
      <c r="ET882" s="767"/>
      <c r="EU882" s="767"/>
      <c r="EV882" s="767"/>
      <c r="EW882" s="767"/>
      <c r="EX882" s="767"/>
      <c r="EY882" s="767"/>
      <c r="EZ882" s="767"/>
      <c r="FA882" s="767"/>
      <c r="FB882" s="767"/>
      <c r="FC882" s="767"/>
      <c r="FD882" s="767"/>
      <c r="FE882" s="767"/>
      <c r="FF882" s="767"/>
      <c r="FG882" s="767"/>
      <c r="FH882" s="767"/>
      <c r="FI882" s="767"/>
      <c r="FJ882" s="767"/>
      <c r="FK882" s="767"/>
      <c r="FL882" s="767"/>
      <c r="FM882" s="767"/>
      <c r="FN882" s="767"/>
      <c r="FO882" s="767"/>
      <c r="FP882" s="767"/>
      <c r="FQ882" s="767"/>
      <c r="FR882" s="767"/>
      <c r="FS882" s="767"/>
      <c r="FT882" s="767"/>
      <c r="FU882" s="767"/>
      <c r="FV882" s="767"/>
      <c r="FW882" s="767"/>
      <c r="FX882" s="767"/>
      <c r="FY882" s="767"/>
      <c r="FZ882" s="767"/>
      <c r="GA882" s="767"/>
      <c r="GB882" s="767"/>
      <c r="GC882" s="767"/>
      <c r="GD882" s="767"/>
      <c r="GE882" s="767"/>
      <c r="GF882" s="767"/>
      <c r="GG882" s="767"/>
      <c r="GH882" s="767"/>
      <c r="GI882" s="767"/>
      <c r="GJ882" s="767"/>
      <c r="GK882" s="767"/>
      <c r="GL882" s="767"/>
      <c r="GM882" s="767"/>
      <c r="GN882" s="767"/>
      <c r="GO882" s="767"/>
      <c r="GP882" s="767"/>
      <c r="GQ882" s="767"/>
      <c r="GR882" s="767"/>
      <c r="GS882" s="767"/>
      <c r="GT882" s="767"/>
      <c r="GU882" s="767"/>
      <c r="GV882" s="767"/>
      <c r="GW882" s="767"/>
      <c r="GX882" s="767"/>
      <c r="GY882" s="767"/>
      <c r="GZ882" s="767"/>
      <c r="HA882" s="767"/>
      <c r="HB882" s="767"/>
      <c r="HC882" s="767"/>
    </row>
    <row r="883" spans="1:211" s="864" customFormat="1" ht="13.9" customHeight="1">
      <c r="A883" s="307"/>
      <c r="B883" s="351"/>
      <c r="C883" s="971" t="str">
        <f>IF('1C TSspéc4'!I$17&lt;&gt;0,'1C TSspéc4'!$B$12,"")</f>
        <v/>
      </c>
      <c r="D883" s="972"/>
      <c r="E883" s="973"/>
      <c r="F883" s="93">
        <f>IF(AND($C883='1C TSspéc4'!$B$12,'1C TSspéc4'!$B$16="spécifiques",'1C TSspéc4'!$I$17&lt;&gt;""),'1C TSspéc4'!$I$21,"")</f>
        <v>0</v>
      </c>
      <c r="G883" s="863"/>
      <c r="H883" s="745">
        <v>0.21</v>
      </c>
      <c r="I883" s="747">
        <v>1</v>
      </c>
      <c r="J883" s="312"/>
      <c r="K883" s="680">
        <f t="shared" si="273"/>
        <v>0</v>
      </c>
      <c r="L883" s="556">
        <f>IF(OR('1C TSspéc4'!$B$12="",'1C TSspéc4'!I$30=0),0,IF(AND('1C TSspéc4'!$B$12&lt;&gt;"",$K$2="Pôle",'1C TSspéc4'!$C$12="OUI"),(('1C TSspéc4'!I$22+'1C TSspéc4'!I$23+'1C TSspéc4'!I$24+'1C TSspéc4'!I$25+'1C TSspéc4'!I$29)/'1C TSspéc4'!I$17),IF(AND('1C TSspéc4'!$B$12&lt;&gt;"",$K$2="Pôle",'1C TSspéc4'!$C$12="NON"),(('1C TSspéc4'!I$22+'1C TSspéc4'!I$23+'1C TSspéc4'!I$24+'1C TSspéc4'!I$25+'1C TSspéc4'!I$29)/'1C TSspéc4'!I$30),IF(AND('1C TSspéc4'!$B$12&lt;&gt;"",$K$2&lt;&gt;"Pôle",'1C TSspéc4'!$C$12="OUI"),(('1C TSspéc4'!I$22+'1C TSspéc4'!I$23+'1C TSspéc4'!I$24+'1C TSspéc4'!I$25+'1C TSspéc4'!I$26+'1C TSspéc4'!I$27+'1C TSspéc4'!I$28+'1C TSspéc4'!I$29)/'1C TSspéc4'!I$17),IF(AND('1C TSspéc4'!$B$12&lt;&gt;"",$K$2&lt;&gt;"Pôle",'1C TSspéc4'!$C$12="NON"),(('1C TSspéc4'!I$22+'1C TSspéc4'!I$23+'1C TSspéc4'!I$24+'1C TSspéc4'!I$25+'1C TSspéc4'!I$26+'1C TSspéc4'!I$27+'1C TSspéc4'!I$28+'1C TSspéc4'!I$29)/'1C TSspéc4'!I$30))))))</f>
        <v>0</v>
      </c>
      <c r="M883" s="556">
        <f>IF(OR('1C TSspéc4'!$B$12="",'1C TSspéc4'!I$30=0),0,IF(AND('1C TSspéc4'!$B$12&lt;&gt;"",$K$2="Pôle",'1C TSspéc4'!$C$12="OUI"),(('1C TSspéc4'!I$26+'1C TSspéc4'!I$27+'1C TSspéc4'!I$28)/'1C TSspéc4'!I$17),IF(AND('1C TSspéc4'!$B$12&lt;&gt;"",$K$2="Pôle",'1C TSspéc4'!$C$12="NON"),(('1C TSspéc4'!I$26+'1C TSspéc4'!I$27+'1C TSspéc4'!I$28)/'1C TSspéc4'!I$30),IF(AND('1C TSspéc4'!$B$12&lt;&gt;"",$K$2&lt;&gt;"Pôle"),0))))</f>
        <v>0</v>
      </c>
      <c r="N883" s="557">
        <f>IF(AND('1C TSspéc4'!$B$12&lt;&gt;0,'1C TSspéc4'!$I$30&lt;&gt;0),L883+M883,0)</f>
        <v>0</v>
      </c>
      <c r="O883" s="542" t="str">
        <f>IF(AND('1C TSspéc4'!$I$17&lt;&gt;0,'1C TSspéc4'!$C$12="OUI"),'1C TSspéc4'!$I$35/'1C TSspéc4'!$I$17,"")</f>
        <v/>
      </c>
      <c r="P883" s="543" t="str">
        <f>IF(AND('1C TSspéc4'!$I$17&lt;&gt;0,'1C TSspéc4'!$C$12="OUI"),'1C TSspéc4'!$I$36/'1C TSspéc4'!$I$17,"")</f>
        <v/>
      </c>
      <c r="Q883" s="543" t="str">
        <f>IF(AND('1C TSspéc4'!$I$17&lt;&gt;0,'1C TSspéc4'!$C$12="OUI"),'1C TSspéc4'!$I$37/'1C TSspéc4'!$I$17,"")</f>
        <v/>
      </c>
      <c r="R883" s="543" t="str">
        <f>IF(AND('1C TSspéc4'!$I$17&lt;&gt;0,'1C TSspéc4'!$C$12="OUI"),'1C TSspéc4'!$I$38/'1C TSspéc4'!$I$17,"")</f>
        <v/>
      </c>
      <c r="S883" s="543" t="str">
        <f>IF(AND('1C TSspéc4'!$I$17&lt;&gt;0,'1C TSspéc4'!$C$12="OUI"),'1C TSspéc4'!$I$39/'1C TSspéc4'!$I$17,"")</f>
        <v/>
      </c>
      <c r="T883" s="543" t="str">
        <f>IF(AND('1C TSspéc4'!$I$17&lt;&gt;0,'1C TSspéc4'!$C$12="OUI"),'1C TSspéc4'!$I$40/'1C TSspéc4'!$I$17,"")</f>
        <v/>
      </c>
      <c r="U883" s="543" t="str">
        <f>IF(AND('1C TSspéc4'!$I$17&lt;&gt;0,'1C TSspéc4'!$C$12="OUI"),'1C TSspéc4'!$I$41/'1C TSspéc4'!$I$17,"")</f>
        <v/>
      </c>
      <c r="V883" s="543" t="str">
        <f>IF(AND('1C TSspéc4'!$I$17&lt;&gt;0,'1C TSspéc4'!$C$12="OUI"),'1C TSspéc4'!$I$42/'1C TSspéc4'!$I$17,"")</f>
        <v/>
      </c>
      <c r="W883" s="543" t="str">
        <f>IF(AND('1C TSspéc4'!$I$17&lt;&gt;0,'1C TSspéc4'!$C$12="OUI"),'1C TSspéc4'!$I$43/'1C TSspéc4'!$I$17,"")</f>
        <v/>
      </c>
      <c r="X883" s="543" t="str">
        <f>IF(AND('1C TSspéc4'!$I$17&lt;&gt;0,'1C TSspéc4'!$C$12="OUI"),'1C TSspéc4'!$I$44/'1C TSspéc4'!$I$17,"")</f>
        <v/>
      </c>
      <c r="Y883" s="543" t="str">
        <f>IF(AND('1C TSspéc4'!$I$17&lt;&gt;0,'1C TSspéc4'!$C$12="OUI"),'1C TSspéc4'!$I$45/'1C TSspéc4'!$I$17,"")</f>
        <v/>
      </c>
      <c r="Z883" s="543" t="str">
        <f>IF(AND('1C TSspéc4'!$I$17&lt;&gt;0,'1C TSspéc4'!$C$12="OUI"),'1C TSspéc4'!$I$46/'1C TSspéc4'!$I$17,"")</f>
        <v/>
      </c>
      <c r="AA883" s="543" t="str">
        <f>IF(AND('1C TSspéc4'!$I$17&lt;&gt;0,'1C TSspéc4'!$C$12="OUI"),'1C TSspéc4'!$I$47/'1C TSspéc4'!$I$17,"")</f>
        <v/>
      </c>
      <c r="AB883" s="543" t="str">
        <f>IF(AND('1C TSspéc4'!$I$17&lt;&gt;0,'1C TSspéc4'!$C$12="OUI"),'1C TSspéc4'!$I$48/'1C TSspéc4'!$I$17,"")</f>
        <v/>
      </c>
      <c r="AC883" s="543" t="str">
        <f>IF(AND('1C TSspéc4'!$I$17&lt;&gt;0,'1C TSspéc4'!$C$12="OUI"),'1C TSspéc4'!$I$49/'1C TSspéc4'!$I$17,"")</f>
        <v/>
      </c>
      <c r="AD883" s="543" t="str">
        <f>IF(AND('1C TSspéc4'!$I$17&lt;&gt;0,'1C TSspéc4'!$C$12="OUI"),'1C TSspéc4'!$I$50/'1C TSspéc4'!$I$17,"")</f>
        <v/>
      </c>
      <c r="AE883" s="543" t="str">
        <f>IF(AND('1C TSspéc4'!$I$17&lt;&gt;0,'1C TSspéc4'!$C$12="OUI"),'1C TSspéc4'!$I$51/'1C TSspéc4'!$I$17,"")</f>
        <v/>
      </c>
      <c r="AF883" s="543" t="str">
        <f>IF(AND('1C TSspéc4'!$I$17&lt;&gt;0,'1C TSspéc4'!$C$12="OUI"),'1C TSspéc4'!$I$52/'1C TSspéc4'!$I$17,"")</f>
        <v/>
      </c>
      <c r="AG883" s="543" t="str">
        <f>IF(AND('1C TSspéc4'!$I$17&lt;&gt;0,'1C TSspéc4'!$C$12="OUI"),'1C TSspéc4'!$I$53/'1C TSspéc4'!$I$17,"")</f>
        <v/>
      </c>
      <c r="AH883" s="543" t="str">
        <f>IF(AND('1C TSspéc4'!$I$17&lt;&gt;0,'1C TSspéc4'!$C$12="OUI"),'1C TSspéc4'!$I$54/'1C TSspéc4'!$I$17,"")</f>
        <v/>
      </c>
      <c r="AI883" s="543" t="str">
        <f>IF(AND('1C TSspéc4'!$I$17&lt;&gt;0,'1C TSspéc4'!$C$12="OUI"),'1C TSspéc4'!$I$55/'1C TSspéc4'!$I$17,"")</f>
        <v/>
      </c>
      <c r="AJ883" s="543" t="str">
        <f>IF(AND('1C TSspéc4'!$I$17&lt;&gt;0,'1C TSspéc4'!$C$12="OUI"),'1C TSspéc4'!$I$56/'1C TSspéc4'!$I$17,"")</f>
        <v/>
      </c>
      <c r="AK883" s="543" t="str">
        <f>IF(AND('1C TSspéc4'!$I$17&lt;&gt;0,'1C TSspéc4'!$C$12="OUI"),'1C TSspéc4'!$I$57/'1C TSspéc4'!$I$17,"")</f>
        <v/>
      </c>
      <c r="AL883" s="72">
        <f>IF(AND('1C TSspéc4'!$I$17&lt;&gt;0,'1C TSspéc4'!$C$12="OUI"),N883+AK883,N883)</f>
        <v>0</v>
      </c>
      <c r="AM883" s="417">
        <f t="shared" si="274"/>
        <v>0</v>
      </c>
      <c r="AN883" s="417">
        <f t="shared" si="275"/>
        <v>0</v>
      </c>
      <c r="AO883" s="418" t="str">
        <f>IF(AND('1C TSspéc4'!$I$17&lt;&gt;0,'1C TSspéc4'!$I$30&lt;&gt;0),AM883+AN883,"")</f>
        <v/>
      </c>
      <c r="AP883" s="573" t="str">
        <f>IF(AND('1C TSspéc4'!$I$17&lt;&gt;0,'1C TSspéc4'!$I$30&lt;&gt;0),AM883-AR883,"")</f>
        <v/>
      </c>
      <c r="AQ883" s="583">
        <f t="shared" si="276"/>
        <v>0</v>
      </c>
      <c r="AR883" s="596"/>
      <c r="AS883" s="102"/>
      <c r="AT883" s="27" t="str">
        <f>IF(('1C TSspéc4'!I$17*FICHE!$C$14&lt;J883),"Forfait limité à "&amp;FICHE!$C$14&amp;"€/jour","")</f>
        <v/>
      </c>
      <c r="AU883" s="592"/>
      <c r="AV883" s="824"/>
      <c r="AW883" s="824"/>
      <c r="AX883" s="824"/>
      <c r="AY883" s="824"/>
      <c r="AZ883" s="824"/>
      <c r="BA883" s="767"/>
      <c r="BB883" s="767"/>
      <c r="BC883" s="767"/>
      <c r="BD883" s="767"/>
      <c r="BE883" s="767"/>
      <c r="BF883" s="767"/>
      <c r="BG883" s="767"/>
      <c r="BH883" s="767"/>
      <c r="BI883" s="767"/>
      <c r="BJ883" s="767"/>
      <c r="BK883" s="767"/>
      <c r="BL883" s="767"/>
      <c r="BM883" s="767"/>
      <c r="BN883" s="767"/>
      <c r="BO883" s="767"/>
      <c r="BP883" s="767"/>
      <c r="BQ883" s="767"/>
      <c r="BR883" s="767"/>
      <c r="BS883" s="767"/>
      <c r="BT883" s="767"/>
      <c r="BU883" s="767"/>
      <c r="BV883" s="767"/>
      <c r="BW883" s="767"/>
      <c r="BX883" s="767"/>
      <c r="BY883" s="767"/>
      <c r="BZ883" s="767"/>
      <c r="CA883" s="767"/>
      <c r="CB883" s="767"/>
      <c r="CC883" s="767"/>
      <c r="CD883" s="767"/>
      <c r="CE883" s="767"/>
      <c r="CF883" s="767"/>
      <c r="CG883" s="767"/>
      <c r="CH883" s="767"/>
      <c r="CI883" s="767"/>
      <c r="CJ883" s="767"/>
      <c r="CK883" s="767"/>
      <c r="CL883" s="767"/>
      <c r="CM883" s="767"/>
      <c r="CN883" s="767"/>
      <c r="CO883" s="767"/>
      <c r="CP883" s="767"/>
      <c r="CQ883" s="767"/>
      <c r="CR883" s="767"/>
      <c r="CS883" s="767"/>
      <c r="CT883" s="767"/>
      <c r="CU883" s="767"/>
      <c r="CV883" s="767"/>
      <c r="CW883" s="767"/>
      <c r="CX883" s="767"/>
      <c r="CY883" s="767"/>
      <c r="CZ883" s="767"/>
      <c r="DA883" s="767"/>
      <c r="DB883" s="767"/>
      <c r="DC883" s="767"/>
      <c r="DD883" s="767"/>
      <c r="DE883" s="767"/>
      <c r="DF883" s="767"/>
      <c r="DG883" s="767"/>
      <c r="DH883" s="767"/>
      <c r="DI883" s="767"/>
      <c r="DJ883" s="767"/>
      <c r="DK883" s="767"/>
      <c r="DL883" s="767"/>
      <c r="DM883" s="767"/>
      <c r="DN883" s="767"/>
      <c r="DO883" s="767"/>
      <c r="DP883" s="767"/>
      <c r="DQ883" s="767"/>
      <c r="DR883" s="767"/>
      <c r="DS883" s="767"/>
      <c r="DT883" s="767"/>
      <c r="DU883" s="767"/>
      <c r="DV883" s="767"/>
      <c r="DW883" s="767"/>
      <c r="DX883" s="767"/>
      <c r="DY883" s="767"/>
      <c r="DZ883" s="767"/>
      <c r="EA883" s="767"/>
      <c r="EB883" s="767"/>
      <c r="EC883" s="767"/>
      <c r="ED883" s="767"/>
      <c r="EE883" s="767"/>
      <c r="EF883" s="767"/>
      <c r="EG883" s="767"/>
      <c r="EH883" s="767"/>
      <c r="EI883" s="767"/>
      <c r="EJ883" s="767"/>
      <c r="EK883" s="767"/>
      <c r="EL883" s="767"/>
      <c r="EM883" s="767"/>
      <c r="EN883" s="767"/>
      <c r="EO883" s="767"/>
      <c r="EP883" s="767"/>
      <c r="EQ883" s="767"/>
      <c r="ER883" s="767"/>
      <c r="ES883" s="767"/>
      <c r="ET883" s="767"/>
      <c r="EU883" s="767"/>
      <c r="EV883" s="767"/>
      <c r="EW883" s="767"/>
      <c r="EX883" s="767"/>
      <c r="EY883" s="767"/>
      <c r="EZ883" s="767"/>
      <c r="FA883" s="767"/>
      <c r="FB883" s="767"/>
      <c r="FC883" s="767"/>
      <c r="FD883" s="767"/>
      <c r="FE883" s="767"/>
      <c r="FF883" s="767"/>
      <c r="FG883" s="767"/>
      <c r="FH883" s="767"/>
      <c r="FI883" s="767"/>
      <c r="FJ883" s="767"/>
      <c r="FK883" s="767"/>
      <c r="FL883" s="767"/>
      <c r="FM883" s="767"/>
      <c r="FN883" s="767"/>
      <c r="FO883" s="767"/>
      <c r="FP883" s="767"/>
      <c r="FQ883" s="767"/>
      <c r="FR883" s="767"/>
      <c r="FS883" s="767"/>
      <c r="FT883" s="767"/>
      <c r="FU883" s="767"/>
      <c r="FV883" s="767"/>
      <c r="FW883" s="767"/>
      <c r="FX883" s="767"/>
      <c r="FY883" s="767"/>
      <c r="FZ883" s="767"/>
      <c r="GA883" s="767"/>
      <c r="GB883" s="767"/>
      <c r="GC883" s="767"/>
      <c r="GD883" s="767"/>
      <c r="GE883" s="767"/>
      <c r="GF883" s="767"/>
      <c r="GG883" s="767"/>
      <c r="GH883" s="767"/>
      <c r="GI883" s="767"/>
      <c r="GJ883" s="767"/>
      <c r="GK883" s="767"/>
      <c r="GL883" s="767"/>
      <c r="GM883" s="767"/>
      <c r="GN883" s="767"/>
      <c r="GO883" s="767"/>
      <c r="GP883" s="767"/>
      <c r="GQ883" s="767"/>
      <c r="GR883" s="767"/>
      <c r="GS883" s="767"/>
      <c r="GT883" s="767"/>
      <c r="GU883" s="767"/>
      <c r="GV883" s="767"/>
      <c r="GW883" s="767"/>
      <c r="GX883" s="767"/>
      <c r="GY883" s="767"/>
      <c r="GZ883" s="767"/>
      <c r="HA883" s="767"/>
      <c r="HB883" s="767"/>
      <c r="HC883" s="767"/>
    </row>
    <row r="884" spans="1:211" s="864" customFormat="1" ht="13.9" customHeight="1">
      <c r="A884" s="307"/>
      <c r="B884" s="351"/>
      <c r="C884" s="971" t="str">
        <f>IF('1C TSspéc4'!J$17&lt;&gt;0,'1C TSspéc4'!$B$12,"")</f>
        <v/>
      </c>
      <c r="D884" s="972"/>
      <c r="E884" s="973"/>
      <c r="F884" s="93">
        <f>IF(AND($C884='1C TSspéc4'!$B$12,'1C TSspéc4'!$B$16="spécifiques",'1C TSspéc4'!K$17&lt;&gt;""),'1C TSspéc4'!K$21,"")</f>
        <v>0</v>
      </c>
      <c r="G884" s="863"/>
      <c r="H884" s="745">
        <v>0.21</v>
      </c>
      <c r="I884" s="747">
        <v>1</v>
      </c>
      <c r="J884" s="312"/>
      <c r="K884" s="680">
        <f t="shared" si="273"/>
        <v>0</v>
      </c>
      <c r="L884" s="556">
        <f>IF(OR('1C TSspéc4'!$B$12="",'1C TSspéc4'!J$30=0),0,IF(AND('1C TSspéc4'!$B$12&lt;&gt;"",$K$2="Pôle",'1C TSspéc4'!$C$12="OUI"),(('1C TSspéc4'!J$22+'1C TSspéc4'!J$23+'1C TSspéc4'!J$24+'1C TSspéc4'!J$25+'1C TSspéc4'!J$29)/'1C TSspéc4'!J$17),IF(AND('1C TSspéc4'!$B$12&lt;&gt;"",$K$2="Pôle",'1C TSspéc4'!$C$12="NON"),(('1C TSspéc4'!J$22+'1C TSspéc4'!J$23+'1C TSspéc4'!J$24+'1C TSspéc4'!J$25+'1C TSspéc4'!J$29)/'1C TSspéc4'!J$30),IF(AND('1C TSspéc4'!$B$12&lt;&gt;"",$K$2&lt;&gt;"Pôle",'1C TSspéc4'!$C$12="OUI"),(('1C TSspéc4'!J$22+'1C TSspéc4'!J$23+'1C TSspéc4'!J$24+'1C TSspéc4'!J$25+'1C TSspéc4'!J$26+'1C TSspéc4'!J$27+'1C TSspéc4'!J$28+'1C TSspéc4'!J$29)/'1C TSspéc4'!J$17),IF(AND('1C TSspéc4'!$B$12&lt;&gt;"",$K$2&lt;&gt;"Pôle",'1C TSspéc4'!$C$12="NON"),(('1C TSspéc4'!J$22+'1C TSspéc4'!J$23+'1C TSspéc4'!J$24+'1C TSspéc4'!J$25+'1C TSspéc4'!J$26+'1C TSspéc4'!J$27+'1C TSspéc4'!J$28+'1C TSspéc4'!J$29)/'1C TSspéc4'!J$30))))))</f>
        <v>0</v>
      </c>
      <c r="M884" s="556">
        <f>IF(OR('1C TSspéc4'!$B$12="",'1C TSspéc4'!J$30=0),0,IF(AND('1C TSspéc4'!$B$12&lt;&gt;"",$K$2="Pôle",'1C TSspéc4'!$C$12="OUI"),(('1C TSspéc4'!J$26+'1C TSspéc4'!J$27+'1C TSspéc4'!J$28)/'1C TSspéc4'!J$17),IF(AND('1C TSspéc4'!$B$12&lt;&gt;"",$K$2="Pôle",'1C TSspéc4'!$C$12="NON"),(('1C TSspéc4'!J$26+'1C TSspéc4'!J$27+'1C TSspéc4'!J$28)/'1C TSspéc4'!J$30),IF(AND('1C TSspéc4'!$B$12&lt;&gt;"",$K$2&lt;&gt;"Pôle"),0))))</f>
        <v>0</v>
      </c>
      <c r="N884" s="557">
        <f>IF(AND('1C TSspéc4'!$B$12&lt;&gt;0,'1C TSspéc4'!$J$30&lt;&gt;0),L884+M884,0)</f>
        <v>0</v>
      </c>
      <c r="O884" s="542" t="str">
        <f>IF(AND('1C TSspéc4'!$J$17&lt;&gt;0,'1C TSspéc4'!$C$12="OUI"),'1C TSspéc4'!$J$35/'1C TSspéc4'!$J$17,"")</f>
        <v/>
      </c>
      <c r="P884" s="543" t="str">
        <f>IF(AND('1C TSspéc4'!$J$17&lt;&gt;0,'1C TSspéc4'!$C$12="OUI"),'1C TSspéc4'!$J$36/'1C TSspéc4'!$J$17,"")</f>
        <v/>
      </c>
      <c r="Q884" s="543" t="str">
        <f>IF(AND('1C TSspéc4'!$J$17&lt;&gt;0,'1C TSspéc4'!$C$12="OUI"),'1C TSspéc4'!$J$37/'1C TSspéc4'!$J$17,"")</f>
        <v/>
      </c>
      <c r="R884" s="543" t="str">
        <f>IF(AND('1C TSspéc4'!$J$17&lt;&gt;0,'1C TSspéc4'!$C$12="OUI"),'1C TSspéc4'!$J$38/'1C TSspéc4'!$J$17,"")</f>
        <v/>
      </c>
      <c r="S884" s="543" t="str">
        <f>IF(AND('1C TSspéc4'!$J$17&lt;&gt;0,'1C TSspéc4'!$C$12="OUI"),'1C TSspéc4'!$J$39/'1C TSspéc4'!$J$17,"")</f>
        <v/>
      </c>
      <c r="T884" s="543" t="str">
        <f>IF(AND('1C TSspéc4'!$J$17&lt;&gt;0,'1C TSspéc4'!$C$12="OUI"),'1C TSspéc4'!$J$40/'1C TSspéc4'!$J$17,"")</f>
        <v/>
      </c>
      <c r="U884" s="543" t="str">
        <f>IF(AND('1C TSspéc4'!$J$17&lt;&gt;0,'1C TSspéc4'!$C$12="OUI"),'1C TSspéc4'!$J$41/'1C TSspéc4'!$J$17,"")</f>
        <v/>
      </c>
      <c r="V884" s="543" t="str">
        <f>IF(AND('1C TSspéc4'!$J$17&lt;&gt;0,'1C TSspéc4'!$C$12="OUI"),'1C TSspéc4'!$J$42/'1C TSspéc4'!$J$17,"")</f>
        <v/>
      </c>
      <c r="W884" s="543" t="str">
        <f>IF(AND('1C TSspéc4'!$J$17&lt;&gt;0,'1C TSspéc4'!$C$12="OUI"),'1C TSspéc4'!$J$43/'1C TSspéc4'!$J$17,"")</f>
        <v/>
      </c>
      <c r="X884" s="543" t="str">
        <f>IF(AND('1C TSspéc4'!$J$17&lt;&gt;0,'1C TSspéc4'!$C$12="OUI"),'1C TSspéc4'!$J$44/'1C TSspéc4'!$J$17,"")</f>
        <v/>
      </c>
      <c r="Y884" s="543" t="str">
        <f>IF(AND('1C TSspéc4'!$J$17&lt;&gt;0,'1C TSspéc4'!$C$12="OUI"),'1C TSspéc4'!$J$45/'1C TSspéc4'!$J$17,"")</f>
        <v/>
      </c>
      <c r="Z884" s="543" t="str">
        <f>IF(AND('1C TSspéc4'!$J$17&lt;&gt;0,'1C TSspéc4'!$C$12="OUI"),'1C TSspéc4'!$J$46/'1C TSspéc4'!$J$17,"")</f>
        <v/>
      </c>
      <c r="AA884" s="543" t="str">
        <f>IF(AND('1C TSspéc4'!$J$17&lt;&gt;0,'1C TSspéc4'!$C$12="OUI"),'1C TSspéc4'!$J$47/'1C TSspéc4'!$J$17,"")</f>
        <v/>
      </c>
      <c r="AB884" s="543" t="str">
        <f>IF(AND('1C TSspéc4'!$J$17&lt;&gt;0,'1C TSspéc4'!$C$12="OUI"),'1C TSspéc4'!$J$48/'1C TSspéc4'!$J$17,"")</f>
        <v/>
      </c>
      <c r="AC884" s="543" t="str">
        <f>IF(AND('1C TSspéc4'!$J$17&lt;&gt;0,'1C TSspéc4'!$C$12="OUI"),'1C TSspéc4'!$J$49/'1C TSspéc4'!$J$17,"")</f>
        <v/>
      </c>
      <c r="AD884" s="543" t="str">
        <f>IF(AND('1C TSspéc4'!$J$17&lt;&gt;0,'1C TSspéc4'!$C$12="OUI"),'1C TSspéc4'!$J$50/'1C TSspéc4'!$J$17,"")</f>
        <v/>
      </c>
      <c r="AE884" s="543" t="str">
        <f>IF(AND('1C TSspéc4'!$J$17&lt;&gt;0,'1C TSspéc4'!$C$12="OUI"),'1C TSspéc4'!$J$51/'1C TSspéc4'!$J$17,"")</f>
        <v/>
      </c>
      <c r="AF884" s="543" t="str">
        <f>IF(AND('1C TSspéc4'!$J$17&lt;&gt;0,'1C TSspéc4'!$C$12="OUI"),'1C TSspéc4'!$J$52/'1C TSspéc4'!$J$17,"")</f>
        <v/>
      </c>
      <c r="AG884" s="543" t="str">
        <f>IF(AND('1C TSspéc4'!$J$17&lt;&gt;0,'1C TSspéc4'!$C$12="OUI"),'1C TSspéc4'!$J$53/'1C TSspéc4'!$J$17,"")</f>
        <v/>
      </c>
      <c r="AH884" s="543" t="str">
        <f>IF(AND('1C TSspéc4'!$J$17&lt;&gt;0,'1C TSspéc4'!$C$12="OUI"),'1C TSspéc4'!$J$54/'1C TSspéc4'!$J$17,"")</f>
        <v/>
      </c>
      <c r="AI884" s="543" t="str">
        <f>IF(AND('1C TSspéc4'!$J$17&lt;&gt;0,'1C TSspéc4'!$C$12="OUI"),'1C TSspéc4'!$J$55/'1C TSspéc4'!$J$17,"")</f>
        <v/>
      </c>
      <c r="AJ884" s="543" t="str">
        <f>IF(AND('1C TSspéc4'!$J$17&lt;&gt;0,'1C TSspéc4'!$C$12="OUI"),'1C TSspéc4'!$J$56/'1C TSspéc4'!$J$17,"")</f>
        <v/>
      </c>
      <c r="AK884" s="543" t="str">
        <f>IF(AND('1C TSspéc4'!$J$17&lt;&gt;0,'1C TSspéc4'!$C$12="OUI"),'1C TSspéc4'!$J$57/'1C TSspéc4'!$J$17,"")</f>
        <v/>
      </c>
      <c r="AL884" s="72">
        <f>IF(AND('1C TSspéc4'!$J$17&lt;&gt;0,'1C TSspéc4'!$C$12="OUI"),N884+AK884,N884)</f>
        <v>0</v>
      </c>
      <c r="AM884" s="417">
        <f t="shared" si="274"/>
        <v>0</v>
      </c>
      <c r="AN884" s="417">
        <f t="shared" si="275"/>
        <v>0</v>
      </c>
      <c r="AO884" s="418" t="str">
        <f>IF(AND('1C TSspéc4'!$J$17&lt;&gt;0,'1C TSspéc4'!$J$30&lt;&gt;0),AM884+AN884,"")</f>
        <v/>
      </c>
      <c r="AP884" s="573" t="str">
        <f>IF(AND('1C TSspéc4'!$J$17&lt;&gt;0,'1C TSspéc4'!$J$30&lt;&gt;0),AM884-AR884,"")</f>
        <v/>
      </c>
      <c r="AQ884" s="583">
        <f t="shared" si="276"/>
        <v>0</v>
      </c>
      <c r="AR884" s="596"/>
      <c r="AS884" s="102"/>
      <c r="AT884" s="27" t="str">
        <f>IF(('1C TSspéc4'!J$17*FICHE!$C$14&lt;J884),"Forfait limité à "&amp;FICHE!$C$14&amp;"€/jour","")</f>
        <v/>
      </c>
      <c r="AU884" s="592"/>
      <c r="AV884" s="824"/>
      <c r="AW884" s="824"/>
      <c r="AX884" s="824"/>
      <c r="AY884" s="824"/>
      <c r="AZ884" s="824"/>
      <c r="BA884" s="767"/>
      <c r="BB884" s="767"/>
      <c r="BC884" s="767"/>
      <c r="BD884" s="767"/>
      <c r="BE884" s="767"/>
      <c r="BF884" s="767"/>
      <c r="BG884" s="767"/>
      <c r="BH884" s="767"/>
      <c r="BI884" s="767"/>
      <c r="BJ884" s="767"/>
      <c r="BK884" s="767"/>
      <c r="BL884" s="767"/>
      <c r="BM884" s="767"/>
      <c r="BN884" s="767"/>
      <c r="BO884" s="767"/>
      <c r="BP884" s="767"/>
      <c r="BQ884" s="767"/>
      <c r="BR884" s="767"/>
      <c r="BS884" s="767"/>
      <c r="BT884" s="767"/>
      <c r="BU884" s="767"/>
      <c r="BV884" s="767"/>
      <c r="BW884" s="767"/>
      <c r="BX884" s="767"/>
      <c r="BY884" s="767"/>
      <c r="BZ884" s="767"/>
      <c r="CA884" s="767"/>
      <c r="CB884" s="767"/>
      <c r="CC884" s="767"/>
      <c r="CD884" s="767"/>
      <c r="CE884" s="767"/>
      <c r="CF884" s="767"/>
      <c r="CG884" s="767"/>
      <c r="CH884" s="767"/>
      <c r="CI884" s="767"/>
      <c r="CJ884" s="767"/>
      <c r="CK884" s="767"/>
      <c r="CL884" s="767"/>
      <c r="CM884" s="767"/>
      <c r="CN884" s="767"/>
      <c r="CO884" s="767"/>
      <c r="CP884" s="767"/>
      <c r="CQ884" s="767"/>
      <c r="CR884" s="767"/>
      <c r="CS884" s="767"/>
      <c r="CT884" s="767"/>
      <c r="CU884" s="767"/>
      <c r="CV884" s="767"/>
      <c r="CW884" s="767"/>
      <c r="CX884" s="767"/>
      <c r="CY884" s="767"/>
      <c r="CZ884" s="767"/>
      <c r="DA884" s="767"/>
      <c r="DB884" s="767"/>
      <c r="DC884" s="767"/>
      <c r="DD884" s="767"/>
      <c r="DE884" s="767"/>
      <c r="DF884" s="767"/>
      <c r="DG884" s="767"/>
      <c r="DH884" s="767"/>
      <c r="DI884" s="767"/>
      <c r="DJ884" s="767"/>
      <c r="DK884" s="767"/>
      <c r="DL884" s="767"/>
      <c r="DM884" s="767"/>
      <c r="DN884" s="767"/>
      <c r="DO884" s="767"/>
      <c r="DP884" s="767"/>
      <c r="DQ884" s="767"/>
      <c r="DR884" s="767"/>
      <c r="DS884" s="767"/>
      <c r="DT884" s="767"/>
      <c r="DU884" s="767"/>
      <c r="DV884" s="767"/>
      <c r="DW884" s="767"/>
      <c r="DX884" s="767"/>
      <c r="DY884" s="767"/>
      <c r="DZ884" s="767"/>
      <c r="EA884" s="767"/>
      <c r="EB884" s="767"/>
      <c r="EC884" s="767"/>
      <c r="ED884" s="767"/>
      <c r="EE884" s="767"/>
      <c r="EF884" s="767"/>
      <c r="EG884" s="767"/>
      <c r="EH884" s="767"/>
      <c r="EI884" s="767"/>
      <c r="EJ884" s="767"/>
      <c r="EK884" s="767"/>
      <c r="EL884" s="767"/>
      <c r="EM884" s="767"/>
      <c r="EN884" s="767"/>
      <c r="EO884" s="767"/>
      <c r="EP884" s="767"/>
      <c r="EQ884" s="767"/>
      <c r="ER884" s="767"/>
      <c r="ES884" s="767"/>
      <c r="ET884" s="767"/>
      <c r="EU884" s="767"/>
      <c r="EV884" s="767"/>
      <c r="EW884" s="767"/>
      <c r="EX884" s="767"/>
      <c r="EY884" s="767"/>
      <c r="EZ884" s="767"/>
      <c r="FA884" s="767"/>
      <c r="FB884" s="767"/>
      <c r="FC884" s="767"/>
      <c r="FD884" s="767"/>
      <c r="FE884" s="767"/>
      <c r="FF884" s="767"/>
      <c r="FG884" s="767"/>
      <c r="FH884" s="767"/>
      <c r="FI884" s="767"/>
      <c r="FJ884" s="767"/>
      <c r="FK884" s="767"/>
      <c r="FL884" s="767"/>
      <c r="FM884" s="767"/>
      <c r="FN884" s="767"/>
      <c r="FO884" s="767"/>
      <c r="FP884" s="767"/>
      <c r="FQ884" s="767"/>
      <c r="FR884" s="767"/>
      <c r="FS884" s="767"/>
      <c r="FT884" s="767"/>
      <c r="FU884" s="767"/>
      <c r="FV884" s="767"/>
      <c r="FW884" s="767"/>
      <c r="FX884" s="767"/>
      <c r="FY884" s="767"/>
      <c r="FZ884" s="767"/>
      <c r="GA884" s="767"/>
      <c r="GB884" s="767"/>
      <c r="GC884" s="767"/>
      <c r="GD884" s="767"/>
      <c r="GE884" s="767"/>
      <c r="GF884" s="767"/>
      <c r="GG884" s="767"/>
      <c r="GH884" s="767"/>
      <c r="GI884" s="767"/>
      <c r="GJ884" s="767"/>
      <c r="GK884" s="767"/>
      <c r="GL884" s="767"/>
      <c r="GM884" s="767"/>
      <c r="GN884" s="767"/>
      <c r="GO884" s="767"/>
      <c r="GP884" s="767"/>
      <c r="GQ884" s="767"/>
      <c r="GR884" s="767"/>
      <c r="GS884" s="767"/>
      <c r="GT884" s="767"/>
      <c r="GU884" s="767"/>
      <c r="GV884" s="767"/>
      <c r="GW884" s="767"/>
      <c r="GX884" s="767"/>
      <c r="GY884" s="767"/>
      <c r="GZ884" s="767"/>
      <c r="HA884" s="767"/>
      <c r="HB884" s="767"/>
      <c r="HC884" s="767"/>
    </row>
    <row r="885" spans="1:211" s="864" customFormat="1" ht="13.9" customHeight="1">
      <c r="A885" s="307"/>
      <c r="B885" s="351"/>
      <c r="C885" s="971" t="str">
        <f>IF('1C TSspéc4'!K$17&lt;&gt;0,'1C TSspéc4'!$B$12,"")</f>
        <v/>
      </c>
      <c r="D885" s="972"/>
      <c r="E885" s="973"/>
      <c r="F885" s="93">
        <f>IF(AND($C885='1C TSspéc4'!$B$12,'1C TSspéc4'!$B$16="spécifiques",'1C TSspéc4'!$K$17&lt;&gt;""),'1C TSspéc4'!$K$21,"")</f>
        <v>0</v>
      </c>
      <c r="G885" s="863"/>
      <c r="H885" s="745">
        <v>0.21</v>
      </c>
      <c r="I885" s="747">
        <v>1</v>
      </c>
      <c r="J885" s="312"/>
      <c r="K885" s="680">
        <f t="shared" si="273"/>
        <v>0</v>
      </c>
      <c r="L885" s="556">
        <f>IF(OR('1C TSspéc4'!$B$12="",'1C TSspéc4'!K$30=0),0,IF(AND('1C TSspéc4'!$B$12&lt;&gt;"",$K$2="Pôle",'1C TSspéc4'!$C$12="OUI"),(('1C TSspéc4'!K$22+'1C TSspéc4'!K$23+'1C TSspéc4'!K$24+'1C TSspéc4'!K$25+'1C TSspéc4'!K$29)/'1C TSspéc4'!K$17),IF(AND('1C TSspéc4'!$B$12&lt;&gt;"",$K$2="Pôle",'1C TSspéc4'!$C$12="NON"),(('1C TSspéc4'!K$22+'1C TSspéc4'!K$23+'1C TSspéc4'!K$24+'1C TSspéc4'!K$25+'1C TSspéc4'!K$29)/'1C TSspéc4'!K$30),IF(AND('1C TSspéc4'!$B$12&lt;&gt;"",$K$2&lt;&gt;"Pôle",'1C TSspéc4'!$C$12="OUI"),(('1C TSspéc4'!K$22+'1C TSspéc4'!K$23+'1C TSspéc4'!K$24+'1C TSspéc4'!K$25+'1C TSspéc4'!K$26+'1C TSspéc4'!K$27+'1C TSspéc4'!K$28+'1C TSspéc4'!K$29)/'1C TSspéc4'!K$17),IF(AND('1C TSspéc4'!$B$12&lt;&gt;"",$K$2&lt;&gt;"Pôle",'1C TSspéc4'!$C$12="NON"),(('1C TSspéc4'!K$22+'1C TSspéc4'!K$23+'1C TSspéc4'!K$24+'1C TSspéc4'!K$25+'1C TSspéc4'!K$26+'1C TSspéc4'!K$27+'1C TSspéc4'!K$28+'1C TSspéc4'!K$29)/'1C TSspéc4'!K$30))))))</f>
        <v>0</v>
      </c>
      <c r="M885" s="556">
        <f>IF(OR('1C TSspéc4'!$B$12="",'1C TSspéc4'!K$30=0),0,IF(AND('1C TSspéc4'!$B$12&lt;&gt;"",$K$2="Pôle",'1C TSspéc4'!$C$12="OUI"),(('1C TSspéc4'!K$26+'1C TSspéc4'!K$27+'1C TSspéc4'!K$28)/'1C TSspéc4'!K$17),IF(AND('1C TSspéc4'!$B$12&lt;&gt;"",$K$2="Pôle",'1C TSspéc4'!$C$12="NON"),(('1C TSspéc4'!K$26+'1C TSspéc4'!K$27+'1C TSspéc4'!K$28)/'1C TSspéc4'!K$30),IF(AND('1C TSspéc4'!$B$12&lt;&gt;"",$K$2&lt;&gt;"Pôle"),0))))</f>
        <v>0</v>
      </c>
      <c r="N885" s="557">
        <f>IF(AND('1C TSspéc4'!$B$12&lt;&gt;0,'1C TSspéc4'!$K$30&lt;&gt;0),L885+M885,0)</f>
        <v>0</v>
      </c>
      <c r="O885" s="542" t="str">
        <f>IF(AND('1C TSspéc4'!$K$17&lt;&gt;0,'1C TSspéc4'!$C$12="OUI"),'1C TSspéc4'!$K$35/'1C TSspéc4'!$K$17,"")</f>
        <v/>
      </c>
      <c r="P885" s="543" t="str">
        <f>IF(AND('1C TSspéc4'!$K$17&lt;&gt;0,'1C TSspéc4'!$C$12="OUI"),'1C TSspéc4'!$K$36/'1C TSspéc4'!$K$17,"")</f>
        <v/>
      </c>
      <c r="Q885" s="543" t="str">
        <f>IF(AND('1C TSspéc4'!$K$17&lt;&gt;0,'1C TSspéc4'!$C$12="OUI"),'1C TSspéc4'!$K$37/'1C TSspéc4'!$K$17,"")</f>
        <v/>
      </c>
      <c r="R885" s="543" t="str">
        <f>IF(AND('1C TSspéc4'!$K$17&lt;&gt;0,'1C TSspéc4'!$C$12="OUI"),'1C TSspéc4'!$K$38/'1C TSspéc4'!$K$17,"")</f>
        <v/>
      </c>
      <c r="S885" s="543" t="str">
        <f>IF(AND('1C TSspéc4'!$K$17&lt;&gt;0,'1C TSspéc4'!$C$12="OUI"),'1C TSspéc4'!$K$39/'1C TSspéc4'!$K$17,"")</f>
        <v/>
      </c>
      <c r="T885" s="543" t="str">
        <f>IF(AND('1C TSspéc4'!$K$17&lt;&gt;0,'1C TSspéc4'!$C$12="OUI"),'1C TSspéc4'!$K$40/'1C TSspéc4'!$K$17,"")</f>
        <v/>
      </c>
      <c r="U885" s="543" t="str">
        <f>IF(AND('1C TSspéc4'!$K$17&lt;&gt;0,'1C TSspéc4'!$C$12="OUI"),'1C TSspéc4'!$K$41/'1C TSspéc4'!$K$17,"")</f>
        <v/>
      </c>
      <c r="V885" s="543" t="str">
        <f>IF(AND('1C TSspéc4'!$K$17&lt;&gt;0,'1C TSspéc4'!$C$12="OUI"),'1C TSspéc4'!$K$42/'1C TSspéc4'!$K$17,"")</f>
        <v/>
      </c>
      <c r="W885" s="543" t="str">
        <f>IF(AND('1C TSspéc4'!$K$17&lt;&gt;0,'1C TSspéc4'!$C$12="OUI"),'1C TSspéc4'!$K$43/'1C TSspéc4'!$K$17,"")</f>
        <v/>
      </c>
      <c r="X885" s="543" t="str">
        <f>IF(AND('1C TSspéc4'!$K$17&lt;&gt;0,'1C TSspéc4'!$C$12="OUI"),'1C TSspéc4'!$K$44/'1C TSspéc4'!$K$17,"")</f>
        <v/>
      </c>
      <c r="Y885" s="543" t="str">
        <f>IF(AND('1C TSspéc4'!$K$17&lt;&gt;0,'1C TSspéc4'!$C$12="OUI"),'1C TSspéc4'!$K$45/'1C TSspéc4'!$K$17,"")</f>
        <v/>
      </c>
      <c r="Z885" s="543" t="str">
        <f>IF(AND('1C TSspéc4'!$K$17&lt;&gt;0,'1C TSspéc4'!$C$12="OUI"),'1C TSspéc4'!$K$46/'1C TSspéc4'!$K$17,"")</f>
        <v/>
      </c>
      <c r="AA885" s="543" t="str">
        <f>IF(AND('1C TSspéc4'!$K$17&lt;&gt;0,'1C TSspéc4'!$C$12="OUI"),'1C TSspéc4'!$K$47/'1C TSspéc4'!$K$17,"")</f>
        <v/>
      </c>
      <c r="AB885" s="543" t="str">
        <f>IF(AND('1C TSspéc4'!$K$17&lt;&gt;0,'1C TSspéc4'!$C$12="OUI"),'1C TSspéc4'!$K$48/'1C TSspéc4'!$K$17,"")</f>
        <v/>
      </c>
      <c r="AC885" s="543" t="str">
        <f>IF(AND('1C TSspéc4'!$K$17&lt;&gt;0,'1C TSspéc4'!$C$12="OUI"),'1C TSspéc4'!$K$49/'1C TSspéc4'!$K$17,"")</f>
        <v/>
      </c>
      <c r="AD885" s="543" t="str">
        <f>IF(AND('1C TSspéc4'!$K$17&lt;&gt;0,'1C TSspéc4'!$C$12="OUI"),'1C TSspéc4'!$K$50/'1C TSspéc4'!$K$17,"")</f>
        <v/>
      </c>
      <c r="AE885" s="543" t="str">
        <f>IF(AND('1C TSspéc4'!$K$17&lt;&gt;0,'1C TSspéc4'!$C$12="OUI"),'1C TSspéc4'!$K$51/'1C TSspéc4'!$K$17,"")</f>
        <v/>
      </c>
      <c r="AF885" s="543" t="str">
        <f>IF(AND('1C TSspéc4'!$K$17&lt;&gt;0,'1C TSspéc4'!$C$12="OUI"),'1C TSspéc4'!$K$52/'1C TSspéc4'!$K$17,"")</f>
        <v/>
      </c>
      <c r="AG885" s="543" t="str">
        <f>IF(AND('1C TSspéc4'!$K$17&lt;&gt;0,'1C TSspéc4'!$C$12="OUI"),'1C TSspéc4'!$K$53/'1C TSspéc4'!$K$17,"")</f>
        <v/>
      </c>
      <c r="AH885" s="543" t="str">
        <f>IF(AND('1C TSspéc4'!$K$17&lt;&gt;0,'1C TSspéc4'!$C$12="OUI"),'1C TSspéc4'!$K$54/'1C TSspéc4'!$K$17,"")</f>
        <v/>
      </c>
      <c r="AI885" s="543" t="str">
        <f>IF(AND('1C TSspéc4'!$K$17&lt;&gt;0,'1C TSspéc4'!$C$12="OUI"),'1C TSspéc4'!$K$55/'1C TSspéc4'!$K$17,"")</f>
        <v/>
      </c>
      <c r="AJ885" s="543" t="str">
        <f>IF(AND('1C TSspéc4'!$K$17&lt;&gt;0,'1C TSspéc4'!$C$12="OUI"),'1C TSspéc4'!$K$56/'1C TSspéc4'!$K$17,"")</f>
        <v/>
      </c>
      <c r="AK885" s="543" t="str">
        <f>IF(AND('1C TSspéc4'!$K$17&lt;&gt;0,'1C TSspéc4'!$C$12="OUI"),'1C TSspéc4'!$K$57/'1C TSspéc4'!$K$17,"")</f>
        <v/>
      </c>
      <c r="AL885" s="72">
        <f>IF(AND('1C TSspéc4'!$K$17&lt;&gt;0,'1C TSspéc4'!$C$12="OUI"),N885+AK885,N885)</f>
        <v>0</v>
      </c>
      <c r="AM885" s="417">
        <f t="shared" si="274"/>
        <v>0</v>
      </c>
      <c r="AN885" s="417">
        <f t="shared" si="275"/>
        <v>0</v>
      </c>
      <c r="AO885" s="418" t="str">
        <f>IF(AND('1C TSspéc4'!$K$17&lt;&gt;0,'1C TSspéc4'!$K$30&lt;&gt;0),AM885+AN885,"")</f>
        <v/>
      </c>
      <c r="AP885" s="573" t="str">
        <f>IF(AND('1C TSspéc4'!$K$17&lt;&gt;0,'1C TSspéc4'!$K$30&lt;&gt;0),AM885-AR885,"")</f>
        <v/>
      </c>
      <c r="AQ885" s="583">
        <f t="shared" si="276"/>
        <v>0</v>
      </c>
      <c r="AR885" s="596"/>
      <c r="AS885" s="102"/>
      <c r="AT885" s="27" t="str">
        <f>IF(('1C TSspéc4'!K$17*FICHE!$C$14&lt;J885),"Forfait limité à "&amp;FICHE!$C$14&amp;"€/jour","")</f>
        <v/>
      </c>
      <c r="AU885" s="592"/>
      <c r="AV885" s="824"/>
      <c r="AW885" s="824"/>
      <c r="AX885" s="824"/>
      <c r="AY885" s="824"/>
      <c r="AZ885" s="824"/>
      <c r="BA885" s="767"/>
      <c r="BB885" s="767"/>
      <c r="BC885" s="767"/>
      <c r="BD885" s="767"/>
      <c r="BE885" s="767"/>
      <c r="BF885" s="767"/>
      <c r="BG885" s="767"/>
      <c r="BH885" s="767"/>
      <c r="BI885" s="767"/>
      <c r="BJ885" s="767"/>
      <c r="BK885" s="767"/>
      <c r="BL885" s="767"/>
      <c r="BM885" s="767"/>
      <c r="BN885" s="767"/>
      <c r="BO885" s="767"/>
      <c r="BP885" s="767"/>
      <c r="BQ885" s="767"/>
      <c r="BR885" s="767"/>
      <c r="BS885" s="767"/>
      <c r="BT885" s="767"/>
      <c r="BU885" s="767"/>
      <c r="BV885" s="767"/>
      <c r="BW885" s="767"/>
      <c r="BX885" s="767"/>
      <c r="BY885" s="767"/>
      <c r="BZ885" s="767"/>
      <c r="CA885" s="767"/>
      <c r="CB885" s="767"/>
      <c r="CC885" s="767"/>
      <c r="CD885" s="767"/>
      <c r="CE885" s="767"/>
      <c r="CF885" s="767"/>
      <c r="CG885" s="767"/>
      <c r="CH885" s="767"/>
      <c r="CI885" s="767"/>
      <c r="CJ885" s="767"/>
      <c r="CK885" s="767"/>
      <c r="CL885" s="767"/>
      <c r="CM885" s="767"/>
      <c r="CN885" s="767"/>
      <c r="CO885" s="767"/>
      <c r="CP885" s="767"/>
      <c r="CQ885" s="767"/>
      <c r="CR885" s="767"/>
      <c r="CS885" s="767"/>
      <c r="CT885" s="767"/>
      <c r="CU885" s="767"/>
      <c r="CV885" s="767"/>
      <c r="CW885" s="767"/>
      <c r="CX885" s="767"/>
      <c r="CY885" s="767"/>
      <c r="CZ885" s="767"/>
      <c r="DA885" s="767"/>
      <c r="DB885" s="767"/>
      <c r="DC885" s="767"/>
      <c r="DD885" s="767"/>
      <c r="DE885" s="767"/>
      <c r="DF885" s="767"/>
      <c r="DG885" s="767"/>
      <c r="DH885" s="767"/>
      <c r="DI885" s="767"/>
      <c r="DJ885" s="767"/>
      <c r="DK885" s="767"/>
      <c r="DL885" s="767"/>
      <c r="DM885" s="767"/>
      <c r="DN885" s="767"/>
      <c r="DO885" s="767"/>
      <c r="DP885" s="767"/>
      <c r="DQ885" s="767"/>
      <c r="DR885" s="767"/>
      <c r="DS885" s="767"/>
      <c r="DT885" s="767"/>
      <c r="DU885" s="767"/>
      <c r="DV885" s="767"/>
      <c r="DW885" s="767"/>
      <c r="DX885" s="767"/>
      <c r="DY885" s="767"/>
      <c r="DZ885" s="767"/>
      <c r="EA885" s="767"/>
      <c r="EB885" s="767"/>
      <c r="EC885" s="767"/>
      <c r="ED885" s="767"/>
      <c r="EE885" s="767"/>
      <c r="EF885" s="767"/>
      <c r="EG885" s="767"/>
      <c r="EH885" s="767"/>
      <c r="EI885" s="767"/>
      <c r="EJ885" s="767"/>
      <c r="EK885" s="767"/>
      <c r="EL885" s="767"/>
      <c r="EM885" s="767"/>
      <c r="EN885" s="767"/>
      <c r="EO885" s="767"/>
      <c r="EP885" s="767"/>
      <c r="EQ885" s="767"/>
      <c r="ER885" s="767"/>
      <c r="ES885" s="767"/>
      <c r="ET885" s="767"/>
      <c r="EU885" s="767"/>
      <c r="EV885" s="767"/>
      <c r="EW885" s="767"/>
      <c r="EX885" s="767"/>
      <c r="EY885" s="767"/>
      <c r="EZ885" s="767"/>
      <c r="FA885" s="767"/>
      <c r="FB885" s="767"/>
      <c r="FC885" s="767"/>
      <c r="FD885" s="767"/>
      <c r="FE885" s="767"/>
      <c r="FF885" s="767"/>
      <c r="FG885" s="767"/>
      <c r="FH885" s="767"/>
      <c r="FI885" s="767"/>
      <c r="FJ885" s="767"/>
      <c r="FK885" s="767"/>
      <c r="FL885" s="767"/>
      <c r="FM885" s="767"/>
      <c r="FN885" s="767"/>
      <c r="FO885" s="767"/>
      <c r="FP885" s="767"/>
      <c r="FQ885" s="767"/>
      <c r="FR885" s="767"/>
      <c r="FS885" s="767"/>
      <c r="FT885" s="767"/>
      <c r="FU885" s="767"/>
      <c r="FV885" s="767"/>
      <c r="FW885" s="767"/>
      <c r="FX885" s="767"/>
      <c r="FY885" s="767"/>
      <c r="FZ885" s="767"/>
      <c r="GA885" s="767"/>
      <c r="GB885" s="767"/>
      <c r="GC885" s="767"/>
      <c r="GD885" s="767"/>
      <c r="GE885" s="767"/>
      <c r="GF885" s="767"/>
      <c r="GG885" s="767"/>
      <c r="GH885" s="767"/>
      <c r="GI885" s="767"/>
      <c r="GJ885" s="767"/>
      <c r="GK885" s="767"/>
      <c r="GL885" s="767"/>
      <c r="GM885" s="767"/>
      <c r="GN885" s="767"/>
      <c r="GO885" s="767"/>
      <c r="GP885" s="767"/>
      <c r="GQ885" s="767"/>
      <c r="GR885" s="767"/>
      <c r="GS885" s="767"/>
      <c r="GT885" s="767"/>
      <c r="GU885" s="767"/>
      <c r="GV885" s="767"/>
      <c r="GW885" s="767"/>
      <c r="GX885" s="767"/>
      <c r="GY885" s="767"/>
      <c r="GZ885" s="767"/>
      <c r="HA885" s="767"/>
      <c r="HB885" s="767"/>
      <c r="HC885" s="767"/>
    </row>
    <row r="886" spans="1:211" s="864" customFormat="1" ht="13.9" customHeight="1">
      <c r="A886" s="307"/>
      <c r="B886" s="351"/>
      <c r="C886" s="971" t="str">
        <f>IF('1C TSspéc4'!L$17&lt;&gt;0,'1C TSspéc4'!$B$12,"")</f>
        <v/>
      </c>
      <c r="D886" s="972"/>
      <c r="E886" s="973"/>
      <c r="F886" s="93">
        <f>IF(AND($C886='1C TSspéc4'!$B$12,'1C TSspéc4'!$B$16="spécifiques",'1C TSspéc4'!$L$17&lt;&gt;""),'1C TSspéc4'!$L$21,"")</f>
        <v>0</v>
      </c>
      <c r="G886" s="863"/>
      <c r="H886" s="745">
        <v>0.21</v>
      </c>
      <c r="I886" s="747">
        <v>1</v>
      </c>
      <c r="J886" s="312"/>
      <c r="K886" s="680">
        <f t="shared" si="273"/>
        <v>0</v>
      </c>
      <c r="L886" s="556">
        <f>IF(OR('1C TSspéc4'!$B$12="",'1C TSspéc4'!L$30=0),0,IF(AND('1C TSspéc4'!$B$12&lt;&gt;"",$K$2="Pôle",'1C TSspéc4'!$C$12="OUI"),(('1C TSspéc4'!L$22+'1C TSspéc4'!L$23+'1C TSspéc4'!L$24+'1C TSspéc4'!L$25+'1C TSspéc4'!L$29)/'1C TSspéc4'!L$17),IF(AND('1C TSspéc4'!$B$12&lt;&gt;"",$K$2="Pôle",'1C TSspéc4'!$C$12="NON"),(('1C TSspéc4'!L$22+'1C TSspéc4'!L$23+'1C TSspéc4'!L$24+'1C TSspéc4'!L$25+'1C TSspéc4'!L$29)/'1C TSspéc4'!L$30),IF(AND('1C TSspéc4'!$B$12&lt;&gt;"",$K$2&lt;&gt;"Pôle",'1C TSspéc4'!$C$12="OUI"),(('1C TSspéc4'!L$22+'1C TSspéc4'!L$23+'1C TSspéc4'!L$24+'1C TSspéc4'!L$25+'1C TSspéc4'!L$26+'1C TSspéc4'!L$27+'1C TSspéc4'!L$28+'1C TSspéc4'!L$29)/'1C TSspéc4'!L$17),IF(AND('1C TSspéc4'!$B$12&lt;&gt;"",$K$2&lt;&gt;"Pôle",'1C TSspéc4'!$C$12="NON"),(('1C TSspéc4'!L$22+'1C TSspéc4'!L$23+'1C TSspéc4'!L$24+'1C TSspéc4'!L$25+'1C TSspéc4'!L$26+'1C TSspéc4'!L$27+'1C TSspéc4'!L$28+'1C TSspéc4'!L$29)/'1C TSspéc4'!L$30))))))</f>
        <v>0</v>
      </c>
      <c r="M886" s="556">
        <f>IF(OR('1C TSspéc4'!$B$12="",'1C TSspéc4'!L$30=0),0,IF(AND('1C TSspéc4'!$B$12&lt;&gt;"",$K$2="Pôle",'1C TSspéc4'!$C$12="OUI"),(('1C TSspéc4'!L$26+'1C TSspéc4'!L$27+'1C TSspéc4'!L$28)/'1C TSspéc4'!L$17),IF(AND('1C TSspéc4'!$B$12&lt;&gt;"",$K$2="Pôle",'1C TSspéc4'!$C$12="NON"),(('1C TSspéc4'!L$26+'1C TSspéc4'!L$27+'1C TSspéc4'!L$28)/'1C TSspéc4'!L$30),IF(AND('1C TSspéc4'!$B$12&lt;&gt;"",$K$2&lt;&gt;"Pôle"),0))))</f>
        <v>0</v>
      </c>
      <c r="N886" s="557">
        <f>IF(AND('1C TSspéc4'!$B$12&lt;&gt;0,'1C TSspéc4'!$L$30&lt;&gt;0),L886+M886,0)</f>
        <v>0</v>
      </c>
      <c r="O886" s="542" t="str">
        <f>IF(AND('1C TSspéc4'!$L$17&lt;&gt;0,'1C TSspéc4'!$C$12="OUI"),'1C TSspéc4'!$L$35/'1C TSspéc4'!$L$17,"")</f>
        <v/>
      </c>
      <c r="P886" s="543" t="str">
        <f>IF(AND('1C TSspéc4'!$L$17&lt;&gt;0,'1C TSspéc4'!$C$12="OUI"),'1C TSspéc4'!$L$36/'1C TSspéc4'!$L$17,"")</f>
        <v/>
      </c>
      <c r="Q886" s="543" t="str">
        <f>IF(AND('1C TSspéc4'!$L$17&lt;&gt;0,'1C TSspéc4'!$C$12="OUI"),'1C TSspéc4'!$L$37/'1C TSspéc4'!$L$17,"")</f>
        <v/>
      </c>
      <c r="R886" s="543" t="str">
        <f>IF(AND('1C TSspéc4'!$L$17&lt;&gt;0,'1C TSspéc4'!$C$12="OUI"),'1C TSspéc4'!$L$38/'1C TSspéc4'!$L$17,"")</f>
        <v/>
      </c>
      <c r="S886" s="543" t="str">
        <f>IF(AND('1C TSspéc4'!$L$17&lt;&gt;0,'1C TSspéc4'!$C$12="OUI"),'1C TSspéc4'!$L$39/'1C TSspéc4'!$L$17,"")</f>
        <v/>
      </c>
      <c r="T886" s="543" t="str">
        <f>IF(AND('1C TSspéc4'!$L$17&lt;&gt;0,'1C TSspéc4'!$C$12="OUI"),'1C TSspéc4'!$L$40/'1C TSspéc4'!$L$17,"")</f>
        <v/>
      </c>
      <c r="U886" s="543" t="str">
        <f>IF(AND('1C TSspéc4'!$L$17&lt;&gt;0,'1C TSspéc4'!$C$12="OUI"),'1C TSspéc4'!$L$41/'1C TSspéc4'!$L$17,"")</f>
        <v/>
      </c>
      <c r="V886" s="543" t="str">
        <f>IF(AND('1C TSspéc4'!$L$17&lt;&gt;0,'1C TSspéc4'!$C$12="OUI"),'1C TSspéc4'!$L$42/'1C TSspéc4'!$L$17,"")</f>
        <v/>
      </c>
      <c r="W886" s="543" t="str">
        <f>IF(AND('1C TSspéc4'!$L$17&lt;&gt;0,'1C TSspéc4'!$C$12="OUI"),'1C TSspéc4'!$L$43/'1C TSspéc4'!$L$17,"")</f>
        <v/>
      </c>
      <c r="X886" s="543" t="str">
        <f>IF(AND('1C TSspéc4'!$L$17&lt;&gt;0,'1C TSspéc4'!$C$12="OUI"),'1C TSspéc4'!$L$44/'1C TSspéc4'!$L$17,"")</f>
        <v/>
      </c>
      <c r="Y886" s="543" t="str">
        <f>IF(AND('1C TSspéc4'!$L$17&lt;&gt;0,'1C TSspéc4'!$C$12="OUI"),'1C TSspéc4'!$L$45/'1C TSspéc4'!$L$17,"")</f>
        <v/>
      </c>
      <c r="Z886" s="543" t="str">
        <f>IF(AND('1C TSspéc4'!$L$17&lt;&gt;0,'1C TSspéc4'!$C$12="OUI"),'1C TSspéc4'!$L$46/'1C TSspéc4'!$L$17,"")</f>
        <v/>
      </c>
      <c r="AA886" s="543" t="str">
        <f>IF(AND('1C TSspéc4'!$L$17&lt;&gt;0,'1C TSspéc4'!$C$12="OUI"),'1C TSspéc4'!$L$47/'1C TSspéc4'!$L$17,"")</f>
        <v/>
      </c>
      <c r="AB886" s="543" t="str">
        <f>IF(AND('1C TSspéc4'!$L$17&lt;&gt;0,'1C TSspéc4'!$C$12="OUI"),'1C TSspéc4'!$L$48/'1C TSspéc4'!$L$17,"")</f>
        <v/>
      </c>
      <c r="AC886" s="543" t="str">
        <f>IF(AND('1C TSspéc4'!$L$17&lt;&gt;0,'1C TSspéc4'!$C$12="OUI"),'1C TSspéc4'!$L$49/'1C TSspéc4'!$L$17,"")</f>
        <v/>
      </c>
      <c r="AD886" s="543" t="str">
        <f>IF(AND('1C TSspéc4'!$L$17&lt;&gt;0,'1C TSspéc4'!$C$12="OUI"),'1C TSspéc4'!$L$50/'1C TSspéc4'!$L$17,"")</f>
        <v/>
      </c>
      <c r="AE886" s="543" t="str">
        <f>IF(AND('1C TSspéc4'!$L$17&lt;&gt;0,'1C TSspéc4'!$C$12="OUI"),'1C TSspéc4'!$L$51/'1C TSspéc4'!$L$17,"")</f>
        <v/>
      </c>
      <c r="AF886" s="543" t="str">
        <f>IF(AND('1C TSspéc4'!$L$17&lt;&gt;0,'1C TSspéc4'!$C$12="OUI"),'1C TSspéc4'!$L$52/'1C TSspéc4'!$L$17,"")</f>
        <v/>
      </c>
      <c r="AG886" s="543" t="str">
        <f>IF(AND('1C TSspéc4'!$L$17&lt;&gt;0,'1C TSspéc4'!$C$12="OUI"),'1C TSspéc4'!$L$53/'1C TSspéc4'!$L$17,"")</f>
        <v/>
      </c>
      <c r="AH886" s="543" t="str">
        <f>IF(AND('1C TSspéc4'!$L$17&lt;&gt;0,'1C TSspéc4'!$C$12="OUI"),'1C TSspéc4'!$L$54/'1C TSspéc4'!$L$17,"")</f>
        <v/>
      </c>
      <c r="AI886" s="543" t="str">
        <f>IF(AND('1C TSspéc4'!$L$17&lt;&gt;0,'1C TSspéc4'!$C$12="OUI"),'1C TSspéc4'!$L$55/'1C TSspéc4'!$L$17,"")</f>
        <v/>
      </c>
      <c r="AJ886" s="543" t="str">
        <f>IF(AND('1C TSspéc4'!$L$17&lt;&gt;0,'1C TSspéc4'!$C$12="OUI"),'1C TSspéc4'!$L$56/'1C TSspéc4'!$L$17,"")</f>
        <v/>
      </c>
      <c r="AK886" s="543" t="str">
        <f>IF(AND('1C TSspéc4'!$L$17&lt;&gt;0,'1C TSspéc4'!$C$12="OUI"),'1C TSspéc4'!$L$57/'1C TSspéc4'!$L$17,"")</f>
        <v/>
      </c>
      <c r="AL886" s="72">
        <f>IF(AND('1C TSspéc4'!$L$17&lt;&gt;0,'1C TSspéc4'!$C$12="OUI"),N886+AK886,N886)</f>
        <v>0</v>
      </c>
      <c r="AM886" s="417">
        <f t="shared" si="274"/>
        <v>0</v>
      </c>
      <c r="AN886" s="417">
        <f t="shared" si="275"/>
        <v>0</v>
      </c>
      <c r="AO886" s="418" t="str">
        <f>IF(AND('1C TSspéc4'!$L$17&lt;&gt;0,'1C TSspéc4'!$L$30&lt;&gt;0),AM886+AN886,"")</f>
        <v/>
      </c>
      <c r="AP886" s="573" t="str">
        <f>IF(AND('1C TSspéc4'!$L$17&lt;&gt;0,'1C TSspéc4'!$L$30&lt;&gt;0),AM886-AR886,"")</f>
        <v/>
      </c>
      <c r="AQ886" s="583">
        <f t="shared" si="276"/>
        <v>0</v>
      </c>
      <c r="AR886" s="596"/>
      <c r="AS886" s="102"/>
      <c r="AT886" s="27" t="str">
        <f>IF(('1C TSspéc4'!L$17*FICHE!$C$14&lt;J886),"Forfait limité à "&amp;FICHE!$C$14&amp;"€/jour","")</f>
        <v/>
      </c>
      <c r="AU886" s="592"/>
      <c r="AV886" s="824"/>
      <c r="AW886" s="824"/>
      <c r="AX886" s="824"/>
      <c r="AY886" s="824"/>
      <c r="AZ886" s="824"/>
      <c r="BA886" s="767"/>
      <c r="BB886" s="767"/>
      <c r="BC886" s="767"/>
      <c r="BD886" s="767"/>
      <c r="BE886" s="767"/>
      <c r="BF886" s="767"/>
      <c r="BG886" s="767"/>
      <c r="BH886" s="767"/>
      <c r="BI886" s="767"/>
      <c r="BJ886" s="767"/>
      <c r="BK886" s="767"/>
      <c r="BL886" s="767"/>
      <c r="BM886" s="767"/>
      <c r="BN886" s="767"/>
      <c r="BO886" s="767"/>
      <c r="BP886" s="767"/>
      <c r="BQ886" s="767"/>
      <c r="BR886" s="767"/>
      <c r="BS886" s="767"/>
      <c r="BT886" s="767"/>
      <c r="BU886" s="767"/>
      <c r="BV886" s="767"/>
      <c r="BW886" s="767"/>
      <c r="BX886" s="767"/>
      <c r="BY886" s="767"/>
      <c r="BZ886" s="767"/>
      <c r="CA886" s="767"/>
      <c r="CB886" s="767"/>
      <c r="CC886" s="767"/>
      <c r="CD886" s="767"/>
      <c r="CE886" s="767"/>
      <c r="CF886" s="767"/>
      <c r="CG886" s="767"/>
      <c r="CH886" s="767"/>
      <c r="CI886" s="767"/>
      <c r="CJ886" s="767"/>
      <c r="CK886" s="767"/>
      <c r="CL886" s="767"/>
      <c r="CM886" s="767"/>
      <c r="CN886" s="767"/>
      <c r="CO886" s="767"/>
      <c r="CP886" s="767"/>
      <c r="CQ886" s="767"/>
      <c r="CR886" s="767"/>
      <c r="CS886" s="767"/>
      <c r="CT886" s="767"/>
      <c r="CU886" s="767"/>
      <c r="CV886" s="767"/>
      <c r="CW886" s="767"/>
      <c r="CX886" s="767"/>
      <c r="CY886" s="767"/>
      <c r="CZ886" s="767"/>
      <c r="DA886" s="767"/>
      <c r="DB886" s="767"/>
      <c r="DC886" s="767"/>
      <c r="DD886" s="767"/>
      <c r="DE886" s="767"/>
      <c r="DF886" s="767"/>
      <c r="DG886" s="767"/>
      <c r="DH886" s="767"/>
      <c r="DI886" s="767"/>
      <c r="DJ886" s="767"/>
      <c r="DK886" s="767"/>
      <c r="DL886" s="767"/>
      <c r="DM886" s="767"/>
      <c r="DN886" s="767"/>
      <c r="DO886" s="767"/>
      <c r="DP886" s="767"/>
      <c r="DQ886" s="767"/>
      <c r="DR886" s="767"/>
      <c r="DS886" s="767"/>
      <c r="DT886" s="767"/>
      <c r="DU886" s="767"/>
      <c r="DV886" s="767"/>
      <c r="DW886" s="767"/>
      <c r="DX886" s="767"/>
      <c r="DY886" s="767"/>
      <c r="DZ886" s="767"/>
      <c r="EA886" s="767"/>
      <c r="EB886" s="767"/>
      <c r="EC886" s="767"/>
      <c r="ED886" s="767"/>
      <c r="EE886" s="767"/>
      <c r="EF886" s="767"/>
      <c r="EG886" s="767"/>
      <c r="EH886" s="767"/>
      <c r="EI886" s="767"/>
      <c r="EJ886" s="767"/>
      <c r="EK886" s="767"/>
      <c r="EL886" s="767"/>
      <c r="EM886" s="767"/>
      <c r="EN886" s="767"/>
      <c r="EO886" s="767"/>
      <c r="EP886" s="767"/>
      <c r="EQ886" s="767"/>
      <c r="ER886" s="767"/>
      <c r="ES886" s="767"/>
      <c r="ET886" s="767"/>
      <c r="EU886" s="767"/>
      <c r="EV886" s="767"/>
      <c r="EW886" s="767"/>
      <c r="EX886" s="767"/>
      <c r="EY886" s="767"/>
      <c r="EZ886" s="767"/>
      <c r="FA886" s="767"/>
      <c r="FB886" s="767"/>
      <c r="FC886" s="767"/>
      <c r="FD886" s="767"/>
      <c r="FE886" s="767"/>
      <c r="FF886" s="767"/>
      <c r="FG886" s="767"/>
      <c r="FH886" s="767"/>
      <c r="FI886" s="767"/>
      <c r="FJ886" s="767"/>
      <c r="FK886" s="767"/>
      <c r="FL886" s="767"/>
      <c r="FM886" s="767"/>
      <c r="FN886" s="767"/>
      <c r="FO886" s="767"/>
      <c r="FP886" s="767"/>
      <c r="FQ886" s="767"/>
      <c r="FR886" s="767"/>
      <c r="FS886" s="767"/>
      <c r="FT886" s="767"/>
      <c r="FU886" s="767"/>
      <c r="FV886" s="767"/>
      <c r="FW886" s="767"/>
      <c r="FX886" s="767"/>
      <c r="FY886" s="767"/>
      <c r="FZ886" s="767"/>
      <c r="GA886" s="767"/>
      <c r="GB886" s="767"/>
      <c r="GC886" s="767"/>
      <c r="GD886" s="767"/>
      <c r="GE886" s="767"/>
      <c r="GF886" s="767"/>
      <c r="GG886" s="767"/>
      <c r="GH886" s="767"/>
      <c r="GI886" s="767"/>
      <c r="GJ886" s="767"/>
      <c r="GK886" s="767"/>
      <c r="GL886" s="767"/>
      <c r="GM886" s="767"/>
      <c r="GN886" s="767"/>
      <c r="GO886" s="767"/>
      <c r="GP886" s="767"/>
      <c r="GQ886" s="767"/>
      <c r="GR886" s="767"/>
      <c r="GS886" s="767"/>
      <c r="GT886" s="767"/>
      <c r="GU886" s="767"/>
      <c r="GV886" s="767"/>
      <c r="GW886" s="767"/>
      <c r="GX886" s="767"/>
      <c r="GY886" s="767"/>
      <c r="GZ886" s="767"/>
      <c r="HA886" s="767"/>
      <c r="HB886" s="767"/>
      <c r="HC886" s="767"/>
    </row>
    <row r="887" spans="1:211" s="864" customFormat="1" ht="13.9" customHeight="1">
      <c r="A887" s="307"/>
      <c r="B887" s="351"/>
      <c r="C887" s="971" t="str">
        <f>IF('1C TSspéc4'!M$17&lt;&gt;0,'1C TSspéc4'!$B$12,"")</f>
        <v/>
      </c>
      <c r="D887" s="972"/>
      <c r="E887" s="973"/>
      <c r="F887" s="93">
        <f>IF(AND($C887='1C TSspéc4'!$B$12,'1C TSspéc4'!$B$16="spécifiques",'1C TSspéc4'!$M$17&lt;&gt;""),'1C TSspéc4'!$M$21,"")</f>
        <v>0</v>
      </c>
      <c r="G887" s="863"/>
      <c r="H887" s="745">
        <v>0.21</v>
      </c>
      <c r="I887" s="747">
        <v>1</v>
      </c>
      <c r="J887" s="312"/>
      <c r="K887" s="680">
        <f t="shared" si="273"/>
        <v>0</v>
      </c>
      <c r="L887" s="556">
        <f>IF(OR('1C TSspéc4'!$B$12="",'1C TSspéc4'!M$30=0),0,IF(AND('1C TSspéc4'!$B$12&lt;&gt;"",$K$2="Pôle",'1C TSspéc4'!$C$12="OUI"),(('1C TSspéc4'!M$22+'1C TSspéc4'!M$23+'1C TSspéc4'!M$24+'1C TSspéc4'!M$25+'1C TSspéc4'!M$29)/'1C TSspéc4'!M$17),IF(AND('1C TSspéc4'!$B$12&lt;&gt;"",$K$2="Pôle",'1C TSspéc4'!$C$12="NON"),(('1C TSspéc4'!M$22+'1C TSspéc4'!M$23+'1C TSspéc4'!M$24+'1C TSspéc4'!M$25+'1C TSspéc4'!M$29)/'1C TSspéc4'!M$30),IF(AND('1C TSspéc4'!$B$12&lt;&gt;"",$K$2&lt;&gt;"Pôle",'1C TSspéc4'!$C$12="OUI"),(('1C TSspéc4'!M$22+'1C TSspéc4'!M$23+'1C TSspéc4'!M$24+'1C TSspéc4'!M$25+'1C TSspéc4'!M$26+'1C TSspéc4'!M$27+'1C TSspéc4'!M$28+'1C TSspéc4'!M$29)/'1C TSspéc4'!M$17),IF(AND('1C TSspéc4'!$B$12&lt;&gt;"",$K$2&lt;&gt;"Pôle",'1C TSspéc4'!$C$12="NON"),(('1C TSspéc4'!M$22+'1C TSspéc4'!M$23+'1C TSspéc4'!M$24+'1C TSspéc4'!M$25+'1C TSspéc4'!M$26+'1C TSspéc4'!M$27+'1C TSspéc4'!M$28+'1C TSspéc4'!M$29)/'1C TSspéc4'!M$30))))))</f>
        <v>0</v>
      </c>
      <c r="M887" s="556">
        <f>IF(OR('1C TSspéc4'!$B$12="",'1C TSspéc4'!M$30=0),0,IF(AND('1C TSspéc4'!$B$12&lt;&gt;"",$K$2="Pôle",'1C TSspéc4'!$C$12="OUI"),(('1C TSspéc4'!M$26+'1C TSspéc4'!M$27+'1C TSspéc4'!M$28)/'1C TSspéc4'!M$17),IF(AND('1C TSspéc4'!$B$12&lt;&gt;"",$K$2="Pôle",'1C TSspéc4'!$C$12="NON"),(('1C TSspéc4'!M$26+'1C TSspéc4'!M$27+'1C TSspéc4'!M$28)/'1C TSspéc4'!M$30),IF(AND('1C TSspéc4'!$B$12&lt;&gt;"",$K$2&lt;&gt;"Pôle"),0))))</f>
        <v>0</v>
      </c>
      <c r="N887" s="557">
        <f>IF(AND('1C TSspéc4'!$B$12&lt;&gt;0,'1C TSspéc4'!$M$30&lt;&gt;0),L887+M887,0)</f>
        <v>0</v>
      </c>
      <c r="O887" s="542" t="str">
        <f>IF(AND('1C TSspéc4'!$M$17&lt;&gt;0,'1C TSspéc4'!$C$12="OUI"),'1C TSspéc4'!$M$35/'1C TSspéc4'!$M$17,"")</f>
        <v/>
      </c>
      <c r="P887" s="543" t="str">
        <f>IF(AND('1C TSspéc4'!$M$17&lt;&gt;0,'1C TSspéc4'!$C$12="OUI"),'1C TSspéc4'!$M$36/'1C TSspéc4'!$M$17,"")</f>
        <v/>
      </c>
      <c r="Q887" s="543" t="str">
        <f>IF(AND('1C TSspéc4'!$M$17&lt;&gt;0,'1C TSspéc4'!$C$12="OUI"),'1C TSspéc4'!$M$37/'1C TSspéc4'!$M$17,"")</f>
        <v/>
      </c>
      <c r="R887" s="543" t="str">
        <f>IF(AND('1C TSspéc4'!$M$17&lt;&gt;0,'1C TSspéc4'!$C$12="OUI"),'1C TSspéc4'!$M$38/'1C TSspéc4'!$M$17,"")</f>
        <v/>
      </c>
      <c r="S887" s="543" t="str">
        <f>IF(AND('1C TSspéc4'!$M$17&lt;&gt;0,'1C TSspéc4'!$C$12="OUI"),'1C TSspéc4'!$M$39/'1C TSspéc4'!$M$17,"")</f>
        <v/>
      </c>
      <c r="T887" s="543" t="str">
        <f>IF(AND('1C TSspéc4'!$M$17&lt;&gt;0,'1C TSspéc4'!$C$12="OUI"),'1C TSspéc4'!$M$40/'1C TSspéc4'!$M$17,"")</f>
        <v/>
      </c>
      <c r="U887" s="543" t="str">
        <f>IF(AND('1C TSspéc4'!$M$17&lt;&gt;0,'1C TSspéc4'!$C$12="OUI"),'1C TSspéc4'!$M$41/'1C TSspéc4'!$M$17,"")</f>
        <v/>
      </c>
      <c r="V887" s="543" t="str">
        <f>IF(AND('1C TSspéc4'!$M$17&lt;&gt;0,'1C TSspéc4'!$C$12="OUI"),'1C TSspéc4'!$M$42/'1C TSspéc4'!$M$17,"")</f>
        <v/>
      </c>
      <c r="W887" s="543" t="str">
        <f>IF(AND('1C TSspéc4'!$M$17&lt;&gt;0,'1C TSspéc4'!$C$12="OUI"),'1C TSspéc4'!$M$43/'1C TSspéc4'!$M$17,"")</f>
        <v/>
      </c>
      <c r="X887" s="543" t="str">
        <f>IF(AND('1C TSspéc4'!$M$17&lt;&gt;0,'1C TSspéc4'!$C$12="OUI"),'1C TSspéc4'!$M$44/'1C TSspéc4'!$M$17,"")</f>
        <v/>
      </c>
      <c r="Y887" s="543" t="str">
        <f>IF(AND('1C TSspéc4'!$M$17&lt;&gt;0,'1C TSspéc4'!$C$12="OUI"),'1C TSspéc4'!$M$45/'1C TSspéc4'!$M$17,"")</f>
        <v/>
      </c>
      <c r="Z887" s="543" t="str">
        <f>IF(AND('1C TSspéc4'!$M$17&lt;&gt;0,'1C TSspéc4'!$C$12="OUI"),'1C TSspéc4'!$M$46/'1C TSspéc4'!$M$17,"")</f>
        <v/>
      </c>
      <c r="AA887" s="543" t="str">
        <f>IF(AND('1C TSspéc4'!$M$17&lt;&gt;0,'1C TSspéc4'!$C$12="OUI"),'1C TSspéc4'!$M$47/'1C TSspéc4'!$M$17,"")</f>
        <v/>
      </c>
      <c r="AB887" s="543" t="str">
        <f>IF(AND('1C TSspéc4'!$M$17&lt;&gt;0,'1C TSspéc4'!$C$12="OUI"),'1C TSspéc4'!$M$48/'1C TSspéc4'!$M$17,"")</f>
        <v/>
      </c>
      <c r="AC887" s="543" t="str">
        <f>IF(AND('1C TSspéc4'!$M$17&lt;&gt;0,'1C TSspéc4'!$C$12="OUI"),'1C TSspéc4'!$M$49/'1C TSspéc4'!$M$17,"")</f>
        <v/>
      </c>
      <c r="AD887" s="543" t="str">
        <f>IF(AND('1C TSspéc4'!$M$17&lt;&gt;0,'1C TSspéc4'!$C$12="OUI"),'1C TSspéc4'!$M$50/'1C TSspéc4'!$M$17,"")</f>
        <v/>
      </c>
      <c r="AE887" s="543" t="str">
        <f>IF(AND('1C TSspéc4'!$M$17&lt;&gt;0,'1C TSspéc4'!$C$12="OUI"),'1C TSspéc4'!$M$51/'1C TSspéc4'!$M$17,"")</f>
        <v/>
      </c>
      <c r="AF887" s="543" t="str">
        <f>IF(AND('1C TSspéc4'!$M$17&lt;&gt;0,'1C TSspéc4'!$C$12="OUI"),'1C TSspéc4'!$M$52/'1C TSspéc4'!$M$17,"")</f>
        <v/>
      </c>
      <c r="AG887" s="543" t="str">
        <f>IF(AND('1C TSspéc4'!$M$17&lt;&gt;0,'1C TSspéc4'!$C$12="OUI"),'1C TSspéc4'!$M$53/'1C TSspéc4'!$M$17,"")</f>
        <v/>
      </c>
      <c r="AH887" s="543" t="str">
        <f>IF(AND('1C TSspéc4'!$M$17&lt;&gt;0,'1C TSspéc4'!$C$12="OUI"),'1C TSspéc4'!$M$54/'1C TSspéc4'!$M$17,"")</f>
        <v/>
      </c>
      <c r="AI887" s="543" t="str">
        <f>IF(AND('1C TSspéc4'!$M$17&lt;&gt;0,'1C TSspéc4'!$C$12="OUI"),'1C TSspéc4'!$M$55/'1C TSspéc4'!$M$17,"")</f>
        <v/>
      </c>
      <c r="AJ887" s="543" t="str">
        <f>IF(AND('1C TSspéc4'!$M$17&lt;&gt;0,'1C TSspéc4'!$C$12="OUI"),'1C TSspéc4'!$M$56/'1C TSspéc4'!$M$17,"")</f>
        <v/>
      </c>
      <c r="AK887" s="543" t="str">
        <f>IF(AND('1C TSspéc4'!$M$17&lt;&gt;0,'1C TSspéc4'!$C$12="OUI"),'1C TSspéc4'!$M$57/'1C TSspéc4'!$M$17,"")</f>
        <v/>
      </c>
      <c r="AL887" s="72">
        <f>IF(AND('1C TSspéc4'!$M$17&lt;&gt;0,'1C TSspéc4'!$C$12="OUI"),N887+AK887,N887)</f>
        <v>0</v>
      </c>
      <c r="AM887" s="417">
        <f t="shared" si="274"/>
        <v>0</v>
      </c>
      <c r="AN887" s="417">
        <f t="shared" si="275"/>
        <v>0</v>
      </c>
      <c r="AO887" s="418" t="str">
        <f>IF(AND('1C TSspéc4'!$M$17&lt;&gt;0,'1C TSspéc4'!$M$30&lt;&gt;0),AM887+AN887,"")</f>
        <v/>
      </c>
      <c r="AP887" s="573" t="str">
        <f>IF(AND('1C TSspéc4'!$M$17&lt;&gt;0,'1C TSspéc4'!$M$30&lt;&gt;0),AM887-AR887,"")</f>
        <v/>
      </c>
      <c r="AQ887" s="583">
        <f t="shared" si="276"/>
        <v>0</v>
      </c>
      <c r="AR887" s="596"/>
      <c r="AS887" s="102"/>
      <c r="AT887" s="27" t="str">
        <f>IF(('1C TSspéc4'!M$17*FICHE!$C$14&lt;J887),"Forfait limité à "&amp;FICHE!$C$14&amp;"€/jour","")</f>
        <v/>
      </c>
      <c r="AU887" s="592"/>
      <c r="AV887" s="824"/>
      <c r="AW887" s="824"/>
      <c r="AX887" s="824"/>
      <c r="AY887" s="824"/>
      <c r="AZ887" s="824"/>
      <c r="BA887" s="767"/>
      <c r="BB887" s="767"/>
      <c r="BC887" s="767"/>
      <c r="BD887" s="767"/>
      <c r="BE887" s="767"/>
      <c r="BF887" s="767"/>
      <c r="BG887" s="767"/>
      <c r="BH887" s="767"/>
      <c r="BI887" s="767"/>
      <c r="BJ887" s="767"/>
      <c r="BK887" s="767"/>
      <c r="BL887" s="767"/>
      <c r="BM887" s="767"/>
      <c r="BN887" s="767"/>
      <c r="BO887" s="767"/>
      <c r="BP887" s="767"/>
      <c r="BQ887" s="767"/>
      <c r="BR887" s="767"/>
      <c r="BS887" s="767"/>
      <c r="BT887" s="767"/>
      <c r="BU887" s="767"/>
      <c r="BV887" s="767"/>
      <c r="BW887" s="767"/>
      <c r="BX887" s="767"/>
      <c r="BY887" s="767"/>
      <c r="BZ887" s="767"/>
      <c r="CA887" s="767"/>
      <c r="CB887" s="767"/>
      <c r="CC887" s="767"/>
      <c r="CD887" s="767"/>
      <c r="CE887" s="767"/>
      <c r="CF887" s="767"/>
      <c r="CG887" s="767"/>
      <c r="CH887" s="767"/>
      <c r="CI887" s="767"/>
      <c r="CJ887" s="767"/>
      <c r="CK887" s="767"/>
      <c r="CL887" s="767"/>
      <c r="CM887" s="767"/>
      <c r="CN887" s="767"/>
      <c r="CO887" s="767"/>
      <c r="CP887" s="767"/>
      <c r="CQ887" s="767"/>
      <c r="CR887" s="767"/>
      <c r="CS887" s="767"/>
      <c r="CT887" s="767"/>
      <c r="CU887" s="767"/>
      <c r="CV887" s="767"/>
      <c r="CW887" s="767"/>
      <c r="CX887" s="767"/>
      <c r="CY887" s="767"/>
      <c r="CZ887" s="767"/>
      <c r="DA887" s="767"/>
      <c r="DB887" s="767"/>
      <c r="DC887" s="767"/>
      <c r="DD887" s="767"/>
      <c r="DE887" s="767"/>
      <c r="DF887" s="767"/>
      <c r="DG887" s="767"/>
      <c r="DH887" s="767"/>
      <c r="DI887" s="767"/>
      <c r="DJ887" s="767"/>
      <c r="DK887" s="767"/>
      <c r="DL887" s="767"/>
      <c r="DM887" s="767"/>
      <c r="DN887" s="767"/>
      <c r="DO887" s="767"/>
      <c r="DP887" s="767"/>
      <c r="DQ887" s="767"/>
      <c r="DR887" s="767"/>
      <c r="DS887" s="767"/>
      <c r="DT887" s="767"/>
      <c r="DU887" s="767"/>
      <c r="DV887" s="767"/>
      <c r="DW887" s="767"/>
      <c r="DX887" s="767"/>
      <c r="DY887" s="767"/>
      <c r="DZ887" s="767"/>
      <c r="EA887" s="767"/>
      <c r="EB887" s="767"/>
      <c r="EC887" s="767"/>
      <c r="ED887" s="767"/>
      <c r="EE887" s="767"/>
      <c r="EF887" s="767"/>
      <c r="EG887" s="767"/>
      <c r="EH887" s="767"/>
      <c r="EI887" s="767"/>
      <c r="EJ887" s="767"/>
      <c r="EK887" s="767"/>
      <c r="EL887" s="767"/>
      <c r="EM887" s="767"/>
      <c r="EN887" s="767"/>
      <c r="EO887" s="767"/>
      <c r="EP887" s="767"/>
      <c r="EQ887" s="767"/>
      <c r="ER887" s="767"/>
      <c r="ES887" s="767"/>
      <c r="ET887" s="767"/>
      <c r="EU887" s="767"/>
      <c r="EV887" s="767"/>
      <c r="EW887" s="767"/>
      <c r="EX887" s="767"/>
      <c r="EY887" s="767"/>
      <c r="EZ887" s="767"/>
      <c r="FA887" s="767"/>
      <c r="FB887" s="767"/>
      <c r="FC887" s="767"/>
      <c r="FD887" s="767"/>
      <c r="FE887" s="767"/>
      <c r="FF887" s="767"/>
      <c r="FG887" s="767"/>
      <c r="FH887" s="767"/>
      <c r="FI887" s="767"/>
      <c r="FJ887" s="767"/>
      <c r="FK887" s="767"/>
      <c r="FL887" s="767"/>
      <c r="FM887" s="767"/>
      <c r="FN887" s="767"/>
      <c r="FO887" s="767"/>
      <c r="FP887" s="767"/>
      <c r="FQ887" s="767"/>
      <c r="FR887" s="767"/>
      <c r="FS887" s="767"/>
      <c r="FT887" s="767"/>
      <c r="FU887" s="767"/>
      <c r="FV887" s="767"/>
      <c r="FW887" s="767"/>
      <c r="FX887" s="767"/>
      <c r="FY887" s="767"/>
      <c r="FZ887" s="767"/>
      <c r="GA887" s="767"/>
      <c r="GB887" s="767"/>
      <c r="GC887" s="767"/>
      <c r="GD887" s="767"/>
      <c r="GE887" s="767"/>
      <c r="GF887" s="767"/>
      <c r="GG887" s="767"/>
      <c r="GH887" s="767"/>
      <c r="GI887" s="767"/>
      <c r="GJ887" s="767"/>
      <c r="GK887" s="767"/>
      <c r="GL887" s="767"/>
      <c r="GM887" s="767"/>
      <c r="GN887" s="767"/>
      <c r="GO887" s="767"/>
      <c r="GP887" s="767"/>
      <c r="GQ887" s="767"/>
      <c r="GR887" s="767"/>
      <c r="GS887" s="767"/>
      <c r="GT887" s="767"/>
      <c r="GU887" s="767"/>
      <c r="GV887" s="767"/>
      <c r="GW887" s="767"/>
      <c r="GX887" s="767"/>
      <c r="GY887" s="767"/>
      <c r="GZ887" s="767"/>
      <c r="HA887" s="767"/>
      <c r="HB887" s="767"/>
      <c r="HC887" s="767"/>
    </row>
    <row r="888" spans="1:211" s="864" customFormat="1" ht="13.9" customHeight="1">
      <c r="A888" s="307"/>
      <c r="B888" s="351"/>
      <c r="C888" s="971" t="str">
        <f>IF('1C TSspéc4'!N$17&lt;&gt;0,'1C TSspéc4'!$B$12,"")</f>
        <v/>
      </c>
      <c r="D888" s="972"/>
      <c r="E888" s="973"/>
      <c r="F888" s="93">
        <f>IF(AND($C888='1C TSspéc4'!$B$12,'1C TSspéc4'!$B$16="spécifiques",'1C TSspéc4'!$N$17&lt;&gt;""),'1C TSspéc4'!$N$21,"")</f>
        <v>0</v>
      </c>
      <c r="G888" s="842"/>
      <c r="H888" s="745">
        <v>0.21</v>
      </c>
      <c r="I888" s="747">
        <v>1</v>
      </c>
      <c r="J888" s="312"/>
      <c r="K888" s="680">
        <f t="shared" si="273"/>
        <v>0</v>
      </c>
      <c r="L888" s="556">
        <f>IF(OR('1C TSspéc4'!$B$12="",'1C TSspéc4'!N$30=0),0,IF(AND('1C TSspéc4'!$B$12&lt;&gt;"",$K$2="Pôle",'1C TSspéc4'!$C$12="OUI"),(('1C TSspéc4'!N$22+'1C TSspéc4'!N$23+'1C TSspéc4'!N$24+'1C TSspéc4'!N$25+'1C TSspéc4'!N$29)/'1C TSspéc4'!N$17),IF(AND('1C TSspéc4'!$B$12&lt;&gt;"",$K$2="Pôle",'1C TSspéc4'!$C$12="NON"),(('1C TSspéc4'!N$22+'1C TSspéc4'!N$23+'1C TSspéc4'!N$24+'1C TSspéc4'!N$25+'1C TSspéc4'!N$29)/'1C TSspéc4'!N$30),IF(AND('1C TSspéc4'!$B$12&lt;&gt;"",$K$2&lt;&gt;"Pôle",'1C TSspéc4'!$C$12="OUI"),(('1C TSspéc4'!N$22+'1C TSspéc4'!N$23+'1C TSspéc4'!N$24+'1C TSspéc4'!N$25+'1C TSspéc4'!N$26+'1C TSspéc4'!N$27+'1C TSspéc4'!N$28+'1C TSspéc4'!N$29)/'1C TSspéc4'!N$17),IF(AND('1C TSspéc4'!$B$12&lt;&gt;"",$K$2&lt;&gt;"Pôle",'1C TSspéc4'!$C$12="NON"),(('1C TSspéc4'!N$22+'1C TSspéc4'!N$23+'1C TSspéc4'!N$24+'1C TSspéc4'!N$25+'1C TSspéc4'!N$26+'1C TSspéc4'!N$27+'1C TSspéc4'!N$28+'1C TSspéc4'!N$29)/'1C TSspéc4'!N$30))))))</f>
        <v>0</v>
      </c>
      <c r="M888" s="556">
        <f>IF(OR('1C TSspéc4'!$B$12="",'1C TSspéc4'!N$30=0),0,IF(AND('1C TSspéc4'!$B$12&lt;&gt;"",$K$2="Pôle",'1C TSspéc4'!$C$12="OUI"),(('1C TSspéc4'!N$26+'1C TSspéc4'!N$27+'1C TSspéc4'!N$28)/'1C TSspéc4'!N$17),IF(AND('1C TSspéc4'!$B$12&lt;&gt;"",$K$2="Pôle",'1C TSspéc4'!$C$12="NON"),(('1C TSspéc4'!N$26+'1C TSspéc4'!N$27+'1C TSspéc4'!N$28)/'1C TSspéc4'!N$30),IF(AND('1C TSspéc4'!$B$12&lt;&gt;"",$K$2&lt;&gt;"Pôle"),0))))</f>
        <v>0</v>
      </c>
      <c r="N888" s="557">
        <f>IF(AND('1C TSspéc4'!$B$12&lt;&gt;0,'1C TSspéc4'!$N$30&lt;&gt;0),L888+M888,0)</f>
        <v>0</v>
      </c>
      <c r="O888" s="893" t="str">
        <f>IF(AND('1C TSspéc4'!$N$17&lt;&gt;0,'1C TSspéc4'!$C$12="OUI"),'1C TSspéc4'!$N$35/'1C TSspéc4'!$N$17,"")</f>
        <v/>
      </c>
      <c r="P888" s="543" t="str">
        <f>IF(AND('1C TSspéc4'!$N$17&lt;&gt;0,'1C TSspéc4'!$C$12="OUI"),'1C TSspéc4'!$N$36/'1C TSspéc4'!$N$17,"")</f>
        <v/>
      </c>
      <c r="Q888" s="543" t="str">
        <f>IF(AND('1C TSspéc4'!$N$17&lt;&gt;0,'1C TSspéc4'!$C$12="OUI"),'1C TSspéc4'!$N$37/'1C TSspéc4'!$N$17,"")</f>
        <v/>
      </c>
      <c r="R888" s="543" t="str">
        <f>IF(AND('1C TSspéc4'!$N$17&lt;&gt;0,'1C TSspéc4'!$C$12="OUI"),'1C TSspéc4'!$N$38/'1C TSspéc4'!$N$17,"")</f>
        <v/>
      </c>
      <c r="S888" s="543" t="str">
        <f>IF(AND('1C TSspéc4'!$N$17&lt;&gt;0,'1C TSspéc4'!$C$12="OUI"),'1C TSspéc4'!$N$39/'1C TSspéc4'!$N$17,"")</f>
        <v/>
      </c>
      <c r="T888" s="543" t="str">
        <f>IF(AND('1C TSspéc4'!$N$17&lt;&gt;0,'1C TSspéc4'!$C$12="OUI"),'1C TSspéc4'!$N$40/'1C TSspéc4'!$N$17,"")</f>
        <v/>
      </c>
      <c r="U888" s="543" t="str">
        <f>IF(AND('1C TSspéc4'!$N$17&lt;&gt;0,'1C TSspéc4'!$C$12="OUI"),'1C TSspéc4'!$N$41/'1C TSspéc4'!$N$17,"")</f>
        <v/>
      </c>
      <c r="V888" s="543" t="str">
        <f>IF(AND('1C TSspéc4'!$N$17&lt;&gt;0,'1C TSspéc4'!$C$12="OUI"),'1C TSspéc4'!$N$42/'1C TSspéc4'!$N$17,"")</f>
        <v/>
      </c>
      <c r="W888" s="543" t="str">
        <f>IF(AND('1C TSspéc4'!$N$17&lt;&gt;0,'1C TSspéc4'!$C$12="OUI"),'1C TSspéc4'!$N$43/'1C TSspéc4'!$N$17,"")</f>
        <v/>
      </c>
      <c r="X888" s="543" t="str">
        <f>IF(AND('1C TSspéc4'!$N$17&lt;&gt;0,'1C TSspéc4'!$C$12="OUI"),'1C TSspéc4'!$N$44/'1C TSspéc4'!$N$17,"")</f>
        <v/>
      </c>
      <c r="Y888" s="543" t="str">
        <f>IF(AND('1C TSspéc4'!$N$17&lt;&gt;0,'1C TSspéc4'!$C$12="OUI"),'1C TSspéc4'!$N$45/'1C TSspéc4'!$N$17,"")</f>
        <v/>
      </c>
      <c r="Z888" s="543" t="str">
        <f>IF(AND('1C TSspéc4'!$N$17&lt;&gt;0,'1C TSspéc4'!$C$12="OUI"),'1C TSspéc4'!$N$46/'1C TSspéc4'!$N$17,"")</f>
        <v/>
      </c>
      <c r="AA888" s="543" t="str">
        <f>IF(AND('1C TSspéc4'!$N$17&lt;&gt;0,'1C TSspéc4'!$C$12="OUI"),'1C TSspéc4'!$N$47/'1C TSspéc4'!$N$17,"")</f>
        <v/>
      </c>
      <c r="AB888" s="543" t="str">
        <f>IF(AND('1C TSspéc4'!$N$17&lt;&gt;0,'1C TSspéc4'!$C$12="OUI"),'1C TSspéc4'!$N$48/'1C TSspéc4'!$N$17,"")</f>
        <v/>
      </c>
      <c r="AC888" s="543" t="str">
        <f>IF(AND('1C TSspéc4'!$N$17&lt;&gt;0,'1C TSspéc4'!$C$12="OUI"),'1C TSspéc4'!$N$49/'1C TSspéc4'!$N$17,"")</f>
        <v/>
      </c>
      <c r="AD888" s="543" t="str">
        <f>IF(AND('1C TSspéc4'!$N$17&lt;&gt;0,'1C TSspéc4'!$C$12="OUI"),'1C TSspéc4'!$N$50/'1C TSspéc4'!$N$17,"")</f>
        <v/>
      </c>
      <c r="AE888" s="543" t="str">
        <f>IF(AND('1C TSspéc4'!$N$17&lt;&gt;0,'1C TSspéc4'!$C$12="OUI"),'1C TSspéc4'!$N$51/'1C TSspéc4'!$N$17,"")</f>
        <v/>
      </c>
      <c r="AF888" s="543" t="str">
        <f>IF(AND('1C TSspéc4'!$N$17&lt;&gt;0,'1C TSspéc4'!$C$12="OUI"),'1C TSspéc4'!$N$52/'1C TSspéc4'!$N$17,"")</f>
        <v/>
      </c>
      <c r="AG888" s="543" t="str">
        <f>IF(AND('1C TSspéc4'!$N$17&lt;&gt;0,'1C TSspéc4'!$C$12="OUI"),'1C TSspéc4'!$N$53/'1C TSspéc4'!$N$17,"")</f>
        <v/>
      </c>
      <c r="AH888" s="543" t="str">
        <f>IF(AND('1C TSspéc4'!$N$17&lt;&gt;0,'1C TSspéc4'!$C$12="OUI"),'1C TSspéc4'!$N$54/'1C TSspéc4'!$N$17,"")</f>
        <v/>
      </c>
      <c r="AI888" s="543" t="str">
        <f>IF(AND('1C TSspéc4'!$N$17&lt;&gt;0,'1C TSspéc4'!$C$12="OUI"),'1C TSspéc4'!$N$55/'1C TSspéc4'!$N$17,"")</f>
        <v/>
      </c>
      <c r="AJ888" s="543" t="str">
        <f>IF(AND('1C TSspéc4'!$N$17&lt;&gt;0,'1C TSspéc4'!$C$12="OUI"),'1C TSspéc4'!$N$56/'1C TSspéc4'!$N$17,"")</f>
        <v/>
      </c>
      <c r="AK888" s="543" t="str">
        <f>IF(AND('1C TSspéc4'!$N$17&lt;&gt;0,'1C TSspéc4'!$C$12="OUI"),'1C TSspéc4'!$N$57/'1C TSspéc4'!$N$17,"")</f>
        <v/>
      </c>
      <c r="AL888" s="72">
        <f>IF(AND('1C TSspéc4'!$N$17&lt;&gt;0,'1C TSspéc4'!$C$12="OUI"),N888+AK888,N888)</f>
        <v>0</v>
      </c>
      <c r="AM888" s="417">
        <f t="shared" si="274"/>
        <v>0</v>
      </c>
      <c r="AN888" s="417">
        <f t="shared" si="275"/>
        <v>0</v>
      </c>
      <c r="AO888" s="418" t="str">
        <f>IF(AND('1C TSspéc4'!$N$17&lt;&gt;0,'1C TSspéc4'!$N$30&lt;&gt;0),AM888+AN888,"")</f>
        <v/>
      </c>
      <c r="AP888" s="573" t="str">
        <f>IF(AND('1C TSspéc4'!$N$17&lt;&gt;0,'1C TSspéc4'!$N$30&lt;&gt;0),AM888-AR888,"")</f>
        <v/>
      </c>
      <c r="AQ888" s="583">
        <f t="shared" si="276"/>
        <v>0</v>
      </c>
      <c r="AR888" s="596"/>
      <c r="AS888" s="102"/>
      <c r="AT888" s="27" t="str">
        <f>IF(('1C TSspéc4'!N$17*FICHE!$C$14&lt;J888),"Forfait limité à "&amp;FICHE!$C$14&amp;"€/jour","")</f>
        <v/>
      </c>
      <c r="AU888" s="592"/>
      <c r="AV888" s="824"/>
      <c r="AW888" s="824"/>
      <c r="AX888" s="824"/>
      <c r="AY888" s="824"/>
      <c r="AZ888" s="824"/>
      <c r="BA888" s="767"/>
      <c r="BB888" s="767"/>
      <c r="BC888" s="767"/>
      <c r="BD888" s="767"/>
      <c r="BE888" s="767"/>
      <c r="BF888" s="767"/>
      <c r="BG888" s="767"/>
      <c r="BH888" s="767"/>
      <c r="BI888" s="767"/>
      <c r="BJ888" s="767"/>
      <c r="BK888" s="767"/>
      <c r="BL888" s="767"/>
      <c r="BM888" s="767"/>
      <c r="BN888" s="767"/>
      <c r="BO888" s="767"/>
      <c r="BP888" s="767"/>
      <c r="BQ888" s="767"/>
      <c r="BR888" s="767"/>
      <c r="BS888" s="767"/>
      <c r="BT888" s="767"/>
      <c r="BU888" s="767"/>
      <c r="BV888" s="767"/>
      <c r="BW888" s="767"/>
      <c r="BX888" s="767"/>
      <c r="BY888" s="767"/>
      <c r="BZ888" s="767"/>
      <c r="CA888" s="767"/>
      <c r="CB888" s="767"/>
      <c r="CC888" s="767"/>
      <c r="CD888" s="767"/>
      <c r="CE888" s="767"/>
      <c r="CF888" s="767"/>
      <c r="CG888" s="767"/>
      <c r="CH888" s="767"/>
      <c r="CI888" s="767"/>
      <c r="CJ888" s="767"/>
      <c r="CK888" s="767"/>
      <c r="CL888" s="767"/>
      <c r="CM888" s="767"/>
      <c r="CN888" s="767"/>
      <c r="CO888" s="767"/>
      <c r="CP888" s="767"/>
      <c r="CQ888" s="767"/>
      <c r="CR888" s="767"/>
      <c r="CS888" s="767"/>
      <c r="CT888" s="767"/>
      <c r="CU888" s="767"/>
      <c r="CV888" s="767"/>
      <c r="CW888" s="767"/>
      <c r="CX888" s="767"/>
      <c r="CY888" s="767"/>
      <c r="CZ888" s="767"/>
      <c r="DA888" s="767"/>
      <c r="DB888" s="767"/>
      <c r="DC888" s="767"/>
      <c r="DD888" s="767"/>
      <c r="DE888" s="767"/>
      <c r="DF888" s="767"/>
      <c r="DG888" s="767"/>
      <c r="DH888" s="767"/>
      <c r="DI888" s="767"/>
      <c r="DJ888" s="767"/>
      <c r="DK888" s="767"/>
      <c r="DL888" s="767"/>
      <c r="DM888" s="767"/>
      <c r="DN888" s="767"/>
      <c r="DO888" s="767"/>
      <c r="DP888" s="767"/>
      <c r="DQ888" s="767"/>
      <c r="DR888" s="767"/>
      <c r="DS888" s="767"/>
      <c r="DT888" s="767"/>
      <c r="DU888" s="767"/>
      <c r="DV888" s="767"/>
      <c r="DW888" s="767"/>
      <c r="DX888" s="767"/>
      <c r="DY888" s="767"/>
      <c r="DZ888" s="767"/>
      <c r="EA888" s="767"/>
      <c r="EB888" s="767"/>
      <c r="EC888" s="767"/>
      <c r="ED888" s="767"/>
      <c r="EE888" s="767"/>
      <c r="EF888" s="767"/>
      <c r="EG888" s="767"/>
      <c r="EH888" s="767"/>
      <c r="EI888" s="767"/>
      <c r="EJ888" s="767"/>
      <c r="EK888" s="767"/>
      <c r="EL888" s="767"/>
      <c r="EM888" s="767"/>
      <c r="EN888" s="767"/>
      <c r="EO888" s="767"/>
      <c r="EP888" s="767"/>
      <c r="EQ888" s="767"/>
      <c r="ER888" s="767"/>
      <c r="ES888" s="767"/>
      <c r="ET888" s="767"/>
      <c r="EU888" s="767"/>
      <c r="EV888" s="767"/>
      <c r="EW888" s="767"/>
      <c r="EX888" s="767"/>
      <c r="EY888" s="767"/>
      <c r="EZ888" s="767"/>
      <c r="FA888" s="767"/>
      <c r="FB888" s="767"/>
      <c r="FC888" s="767"/>
      <c r="FD888" s="767"/>
      <c r="FE888" s="767"/>
      <c r="FF888" s="767"/>
      <c r="FG888" s="767"/>
      <c r="FH888" s="767"/>
      <c r="FI888" s="767"/>
      <c r="FJ888" s="767"/>
      <c r="FK888" s="767"/>
      <c r="FL888" s="767"/>
      <c r="FM888" s="767"/>
      <c r="FN888" s="767"/>
      <c r="FO888" s="767"/>
      <c r="FP888" s="767"/>
      <c r="FQ888" s="767"/>
      <c r="FR888" s="767"/>
      <c r="FS888" s="767"/>
      <c r="FT888" s="767"/>
      <c r="FU888" s="767"/>
      <c r="FV888" s="767"/>
      <c r="FW888" s="767"/>
      <c r="FX888" s="767"/>
      <c r="FY888" s="767"/>
      <c r="FZ888" s="767"/>
      <c r="GA888" s="767"/>
      <c r="GB888" s="767"/>
      <c r="GC888" s="767"/>
      <c r="GD888" s="767"/>
      <c r="GE888" s="767"/>
      <c r="GF888" s="767"/>
      <c r="GG888" s="767"/>
      <c r="GH888" s="767"/>
      <c r="GI888" s="767"/>
      <c r="GJ888" s="767"/>
      <c r="GK888" s="767"/>
      <c r="GL888" s="767"/>
      <c r="GM888" s="767"/>
      <c r="GN888" s="767"/>
      <c r="GO888" s="767"/>
      <c r="GP888" s="767"/>
      <c r="GQ888" s="767"/>
      <c r="GR888" s="767"/>
      <c r="GS888" s="767"/>
      <c r="GT888" s="767"/>
      <c r="GU888" s="767"/>
      <c r="GV888" s="767"/>
      <c r="GW888" s="767"/>
      <c r="GX888" s="767"/>
      <c r="GY888" s="767"/>
      <c r="GZ888" s="767"/>
      <c r="HA888" s="767"/>
      <c r="HB888" s="767"/>
      <c r="HC888" s="767"/>
    </row>
    <row r="889" spans="1:211" s="864" customFormat="1" ht="13.9" customHeight="1">
      <c r="A889" s="307"/>
      <c r="B889" s="351"/>
      <c r="C889" s="971" t="str">
        <f>IF('1C TSspéc4'!O$17&lt;&gt;0,'1C TSspéc4'!$B$12,"")</f>
        <v/>
      </c>
      <c r="D889" s="972"/>
      <c r="E889" s="973"/>
      <c r="F889" s="93">
        <f>IF(AND($C889='1C TSspéc4'!$B$12,'1C TSspéc4'!$B$16="spécifiques",'1C TSspéc4'!$O$17&lt;&gt;""),'1C TSspéc4'!$O$21,"")</f>
        <v>0</v>
      </c>
      <c r="G889" s="842"/>
      <c r="H889" s="745">
        <v>0.21</v>
      </c>
      <c r="I889" s="747">
        <v>1</v>
      </c>
      <c r="J889" s="312"/>
      <c r="K889" s="680">
        <f t="shared" ref="K889:K912" si="277">J889+(J889*H889)</f>
        <v>0</v>
      </c>
      <c r="L889" s="556">
        <f>IF(OR('1C TSspéc4'!$B$12="",'1C TSspéc4'!O$30=0),0,IF(AND('1C TSspéc4'!$B$12&lt;&gt;"",$K$2="Pôle",'1C TSspéc4'!$C$12="OUI"),(('1C TSspéc4'!O$22+'1C TSspéc4'!O$23+'1C TSspéc4'!O$24+'1C TSspéc4'!O$25+'1C TSspéc4'!O$29)/'1C TSspéc4'!O$17),IF(AND('1C TSspéc4'!$B$12&lt;&gt;"",$K$2="Pôle",'1C TSspéc4'!$C$12="NON"),(('1C TSspéc4'!O$22+'1C TSspéc4'!O$23+'1C TSspéc4'!O$24+'1C TSspéc4'!O$25+'1C TSspéc4'!O$29)/'1C TSspéc4'!O$30),IF(AND('1C TSspéc4'!$B$12&lt;&gt;"",$K$2&lt;&gt;"Pôle",'1C TSspéc4'!$C$12="OUI"),(('1C TSspéc4'!O$22+'1C TSspéc4'!O$23+'1C TSspéc4'!O$24+'1C TSspéc4'!O$25+'1C TSspéc4'!O$26+'1C TSspéc4'!O$27+'1C TSspéc4'!O$28+'1C TSspéc4'!O$29)/'1C TSspéc4'!O$17),IF(AND('1C TSspéc4'!$B$12&lt;&gt;"",$K$2&lt;&gt;"Pôle",'1C TSspéc4'!$C$12="NON"),(('1C TSspéc4'!O$22+'1C TSspéc4'!O$23+'1C TSspéc4'!O$24+'1C TSspéc4'!O$25+'1C TSspéc4'!O$26+'1C TSspéc4'!O$27+'1C TSspéc4'!O$28+'1C TSspéc4'!O$29)/'1C TSspéc4'!O$30))))))</f>
        <v>0</v>
      </c>
      <c r="M889" s="556">
        <f>IF(OR('1C TSspéc4'!$B$12="",'1C TSspéc4'!O$30=0),0,IF(AND('1C TSspéc4'!$B$12&lt;&gt;"",$K$2="Pôle",'1C TSspéc4'!$C$12="OUI"),(('1C TSspéc4'!O$26+'1C TSspéc4'!O$27+'1C TSspéc4'!O$28)/'1C TSspéc4'!O$17),IF(AND('1C TSspéc4'!$B$12&lt;&gt;"",$K$2="Pôle",'1C TSspéc4'!$C$12="NON"),(('1C TSspéc4'!O$26+'1C TSspéc4'!O$27+'1C TSspéc4'!O$28)/'1C TSspéc4'!O$30),IF(AND('1C TSspéc4'!$B$12&lt;&gt;"",$K$2&lt;&gt;"Pôle"),0))))</f>
        <v>0</v>
      </c>
      <c r="N889" s="557">
        <f>IF(AND('1C TSspéc4'!$B$12&lt;&gt;0,'1C TSspéc4'!$O$30&lt;&gt;0),L889+M889,0)</f>
        <v>0</v>
      </c>
      <c r="O889" s="893" t="str">
        <f>IF(AND('1C TSspéc4'!$O$17&lt;&gt;0,'1C TSspéc4'!$C$12="OUI"),'1C TSspéc4'!$O$35/'1C TSspéc4'!$O$17,"")</f>
        <v/>
      </c>
      <c r="P889" s="543" t="str">
        <f>IF(AND('1C TSspéc4'!$O$17&lt;&gt;0,'1C TSspéc4'!$C$12="OUI"),'1C TSspéc4'!$O$36/'1C TSspéc4'!$O$17,"")</f>
        <v/>
      </c>
      <c r="Q889" s="543" t="str">
        <f>IF(AND('1C TSspéc4'!$O$17&lt;&gt;0,'1C TSspéc4'!$C$12="OUI"),'1C TSspéc4'!$O$37/'1C TSspéc4'!$O$17,"")</f>
        <v/>
      </c>
      <c r="R889" s="543" t="str">
        <f>IF(AND('1C TSspéc4'!$O$17&lt;&gt;0,'1C TSspéc4'!$C$12="OUI"),'1C TSspéc4'!$O$38/'1C TSspéc4'!$O$17,"")</f>
        <v/>
      </c>
      <c r="S889" s="543" t="str">
        <f>IF(AND('1C TSspéc4'!$O$17&lt;&gt;0,'1C TSspéc4'!$C$12="OUI"),'1C TSspéc4'!$O$39/'1C TSspéc4'!$O$17,"")</f>
        <v/>
      </c>
      <c r="T889" s="543" t="str">
        <f>IF(AND('1C TSspéc4'!$O$17&lt;&gt;0,'1C TSspéc4'!$C$12="OUI"),'1C TSspéc4'!$O$40/'1C TSspéc4'!$O$17,"")</f>
        <v/>
      </c>
      <c r="U889" s="543" t="str">
        <f>IF(AND('1C TSspéc4'!$O$17&lt;&gt;0,'1C TSspéc4'!$C$12="OUI"),'1C TSspéc4'!$O$41/'1C TSspéc4'!$O$17,"")</f>
        <v/>
      </c>
      <c r="V889" s="543" t="str">
        <f>IF(AND('1C TSspéc4'!$O$17&lt;&gt;0,'1C TSspéc4'!$C$12="OUI"),'1C TSspéc4'!$O$42/'1C TSspéc4'!$O$17,"")</f>
        <v/>
      </c>
      <c r="W889" s="543" t="str">
        <f>IF(AND('1C TSspéc4'!$O$17&lt;&gt;0,'1C TSspéc4'!$C$12="OUI"),'1C TSspéc4'!$O$43/'1C TSspéc4'!$O$17,"")</f>
        <v/>
      </c>
      <c r="X889" s="543" t="str">
        <f>IF(AND('1C TSspéc4'!$O$17&lt;&gt;0,'1C TSspéc4'!$C$12="OUI"),'1C TSspéc4'!$O$44/'1C TSspéc4'!$O$17,"")</f>
        <v/>
      </c>
      <c r="Y889" s="543" t="str">
        <f>IF(AND('1C TSspéc4'!$O$17&lt;&gt;0,'1C TSspéc4'!$C$12="OUI"),'1C TSspéc4'!$O$45/'1C TSspéc4'!$O$17,"")</f>
        <v/>
      </c>
      <c r="Z889" s="543" t="str">
        <f>IF(AND('1C TSspéc4'!$O$17&lt;&gt;0,'1C TSspéc4'!$C$12="OUI"),'1C TSspéc4'!$O$46/'1C TSspéc4'!$O$17,"")</f>
        <v/>
      </c>
      <c r="AA889" s="543" t="str">
        <f>IF(AND('1C TSspéc4'!$O$17&lt;&gt;0,'1C TSspéc4'!$C$12="OUI"),'1C TSspéc4'!$O$47/'1C TSspéc4'!$O$17,"")</f>
        <v/>
      </c>
      <c r="AB889" s="543" t="str">
        <f>IF(AND('1C TSspéc4'!$O$17&lt;&gt;0,'1C TSspéc4'!$C$12="OUI"),'1C TSspéc4'!$O$48/'1C TSspéc4'!$O$17,"")</f>
        <v/>
      </c>
      <c r="AC889" s="543" t="str">
        <f>IF(AND('1C TSspéc4'!$O$17&lt;&gt;0,'1C TSspéc4'!$C$12="OUI"),'1C TSspéc4'!$O$49/'1C TSspéc4'!$O$17,"")</f>
        <v/>
      </c>
      <c r="AD889" s="543" t="str">
        <f>IF(AND('1C TSspéc4'!$O$17&lt;&gt;0,'1C TSspéc4'!$C$12="OUI"),'1C TSspéc4'!$O$50/'1C TSspéc4'!$O$17,"")</f>
        <v/>
      </c>
      <c r="AE889" s="543" t="str">
        <f>IF(AND('1C TSspéc4'!$O$17&lt;&gt;0,'1C TSspéc4'!$C$12="OUI"),'1C TSspéc4'!$O$51/'1C TSspéc4'!$O$17,"")</f>
        <v/>
      </c>
      <c r="AF889" s="543" t="str">
        <f>IF(AND('1C TSspéc4'!$O$17&lt;&gt;0,'1C TSspéc4'!$C$12="OUI"),'1C TSspéc4'!$O$52/'1C TSspéc4'!$O$17,"")</f>
        <v/>
      </c>
      <c r="AG889" s="543" t="str">
        <f>IF(AND('1C TSspéc4'!$O$17&lt;&gt;0,'1C TSspéc4'!$C$12="OUI"),'1C TSspéc4'!$O$53/'1C TSspéc4'!$O$17,"")</f>
        <v/>
      </c>
      <c r="AH889" s="543" t="str">
        <f>IF(AND('1C TSspéc4'!$O$17&lt;&gt;0,'1C TSspéc4'!$C$12="OUI"),'1C TSspéc4'!$O$54/'1C TSspéc4'!$O$17,"")</f>
        <v/>
      </c>
      <c r="AI889" s="543" t="str">
        <f>IF(AND('1C TSspéc4'!$O$17&lt;&gt;0,'1C TSspéc4'!$C$12="OUI"),'1C TSspéc4'!$O$55/'1C TSspéc4'!$O$17,"")</f>
        <v/>
      </c>
      <c r="AJ889" s="543" t="str">
        <f>IF(AND('1C TSspéc4'!$O$17&lt;&gt;0,'1C TSspéc4'!$C$12="OUI"),'1C TSspéc4'!$O$56/'1C TSspéc4'!$O$17,"")</f>
        <v/>
      </c>
      <c r="AK889" s="543" t="str">
        <f>IF(AND('1C TSspéc4'!$O$17&lt;&gt;0,'1C TSspéc4'!$C$12="OUI"),'1C TSspéc4'!$O$57/'1C TSspéc4'!$O$17,"")</f>
        <v/>
      </c>
      <c r="AL889" s="72">
        <f>IF(AND('1C TSspéc4'!$O$17&lt;&gt;0,'1C TSspéc4'!$C$12="OUI"),N889+AK889,N889)</f>
        <v>0</v>
      </c>
      <c r="AM889" s="417">
        <f t="shared" si="274"/>
        <v>0</v>
      </c>
      <c r="AN889" s="417">
        <f t="shared" si="275"/>
        <v>0</v>
      </c>
      <c r="AO889" s="418" t="str">
        <f>IF(AND('1C TSspéc4'!$O$17&lt;&gt;0,'1C TSspéc4'!$O$30&lt;&gt;0),AM889+AN889,"")</f>
        <v/>
      </c>
      <c r="AP889" s="573" t="str">
        <f>IF(AND('1C TSspéc4'!$O$17&lt;&gt;0,'1C TSspéc4'!$O$30&lt;&gt;0),AM889-AR889,"")</f>
        <v/>
      </c>
      <c r="AQ889" s="583">
        <f t="shared" si="276"/>
        <v>0</v>
      </c>
      <c r="AR889" s="596"/>
      <c r="AS889" s="102"/>
      <c r="AT889" s="27" t="str">
        <f>IF(('1C TSspéc4'!O$17*FICHE!$C$14&lt;J889),"Forfait limité à "&amp;FICHE!$C$14&amp;"€/jour","")</f>
        <v/>
      </c>
      <c r="AU889" s="592"/>
      <c r="AV889" s="824"/>
      <c r="AW889" s="824"/>
      <c r="AX889" s="824"/>
      <c r="AY889" s="824"/>
      <c r="AZ889" s="824"/>
      <c r="BA889" s="767"/>
      <c r="BB889" s="767"/>
      <c r="BC889" s="767"/>
      <c r="BD889" s="767"/>
      <c r="BE889" s="767"/>
      <c r="BF889" s="767"/>
      <c r="BG889" s="767"/>
      <c r="BH889" s="767"/>
      <c r="BI889" s="767"/>
      <c r="BJ889" s="767"/>
      <c r="BK889" s="767"/>
      <c r="BL889" s="767"/>
      <c r="BM889" s="767"/>
      <c r="BN889" s="767"/>
      <c r="BO889" s="767"/>
      <c r="BP889" s="767"/>
      <c r="BQ889" s="767"/>
      <c r="BR889" s="767"/>
      <c r="BS889" s="767"/>
      <c r="BT889" s="767"/>
      <c r="BU889" s="767"/>
      <c r="BV889" s="767"/>
      <c r="BW889" s="767"/>
      <c r="BX889" s="767"/>
      <c r="BY889" s="767"/>
      <c r="BZ889" s="767"/>
      <c r="CA889" s="767"/>
      <c r="CB889" s="767"/>
      <c r="CC889" s="767"/>
      <c r="CD889" s="767"/>
      <c r="CE889" s="767"/>
      <c r="CF889" s="767"/>
      <c r="CG889" s="767"/>
      <c r="CH889" s="767"/>
      <c r="CI889" s="767"/>
      <c r="CJ889" s="767"/>
      <c r="CK889" s="767"/>
      <c r="CL889" s="767"/>
      <c r="CM889" s="767"/>
      <c r="CN889" s="767"/>
      <c r="CO889" s="767"/>
      <c r="CP889" s="767"/>
      <c r="CQ889" s="767"/>
      <c r="CR889" s="767"/>
      <c r="CS889" s="767"/>
      <c r="CT889" s="767"/>
      <c r="CU889" s="767"/>
      <c r="CV889" s="767"/>
      <c r="CW889" s="767"/>
      <c r="CX889" s="767"/>
      <c r="CY889" s="767"/>
      <c r="CZ889" s="767"/>
      <c r="DA889" s="767"/>
      <c r="DB889" s="767"/>
      <c r="DC889" s="767"/>
      <c r="DD889" s="767"/>
      <c r="DE889" s="767"/>
      <c r="DF889" s="767"/>
      <c r="DG889" s="767"/>
      <c r="DH889" s="767"/>
      <c r="DI889" s="767"/>
      <c r="DJ889" s="767"/>
      <c r="DK889" s="767"/>
      <c r="DL889" s="767"/>
      <c r="DM889" s="767"/>
      <c r="DN889" s="767"/>
      <c r="DO889" s="767"/>
      <c r="DP889" s="767"/>
      <c r="DQ889" s="767"/>
      <c r="DR889" s="767"/>
      <c r="DS889" s="767"/>
      <c r="DT889" s="767"/>
      <c r="DU889" s="767"/>
      <c r="DV889" s="767"/>
      <c r="DW889" s="767"/>
      <c r="DX889" s="767"/>
      <c r="DY889" s="767"/>
      <c r="DZ889" s="767"/>
      <c r="EA889" s="767"/>
      <c r="EB889" s="767"/>
      <c r="EC889" s="767"/>
      <c r="ED889" s="767"/>
      <c r="EE889" s="767"/>
      <c r="EF889" s="767"/>
      <c r="EG889" s="767"/>
      <c r="EH889" s="767"/>
      <c r="EI889" s="767"/>
      <c r="EJ889" s="767"/>
      <c r="EK889" s="767"/>
      <c r="EL889" s="767"/>
      <c r="EM889" s="767"/>
      <c r="EN889" s="767"/>
      <c r="EO889" s="767"/>
      <c r="EP889" s="767"/>
      <c r="EQ889" s="767"/>
      <c r="ER889" s="767"/>
      <c r="ES889" s="767"/>
      <c r="ET889" s="767"/>
      <c r="EU889" s="767"/>
      <c r="EV889" s="767"/>
      <c r="EW889" s="767"/>
      <c r="EX889" s="767"/>
      <c r="EY889" s="767"/>
      <c r="EZ889" s="767"/>
      <c r="FA889" s="767"/>
      <c r="FB889" s="767"/>
      <c r="FC889" s="767"/>
      <c r="FD889" s="767"/>
      <c r="FE889" s="767"/>
      <c r="FF889" s="767"/>
      <c r="FG889" s="767"/>
      <c r="FH889" s="767"/>
      <c r="FI889" s="767"/>
      <c r="FJ889" s="767"/>
      <c r="FK889" s="767"/>
      <c r="FL889" s="767"/>
      <c r="FM889" s="767"/>
      <c r="FN889" s="767"/>
      <c r="FO889" s="767"/>
      <c r="FP889" s="767"/>
      <c r="FQ889" s="767"/>
      <c r="FR889" s="767"/>
      <c r="FS889" s="767"/>
      <c r="FT889" s="767"/>
      <c r="FU889" s="767"/>
      <c r="FV889" s="767"/>
      <c r="FW889" s="767"/>
      <c r="FX889" s="767"/>
      <c r="FY889" s="767"/>
      <c r="FZ889" s="767"/>
      <c r="GA889" s="767"/>
      <c r="GB889" s="767"/>
      <c r="GC889" s="767"/>
      <c r="GD889" s="767"/>
      <c r="GE889" s="767"/>
      <c r="GF889" s="767"/>
      <c r="GG889" s="767"/>
      <c r="GH889" s="767"/>
      <c r="GI889" s="767"/>
      <c r="GJ889" s="767"/>
      <c r="GK889" s="767"/>
      <c r="GL889" s="767"/>
      <c r="GM889" s="767"/>
      <c r="GN889" s="767"/>
      <c r="GO889" s="767"/>
      <c r="GP889" s="767"/>
      <c r="GQ889" s="767"/>
      <c r="GR889" s="767"/>
      <c r="GS889" s="767"/>
      <c r="GT889" s="767"/>
      <c r="GU889" s="767"/>
      <c r="GV889" s="767"/>
      <c r="GW889" s="767"/>
      <c r="GX889" s="767"/>
      <c r="GY889" s="767"/>
      <c r="GZ889" s="767"/>
      <c r="HA889" s="767"/>
      <c r="HB889" s="767"/>
      <c r="HC889" s="767"/>
    </row>
    <row r="890" spans="1:211" s="864" customFormat="1" ht="13.9" customHeight="1">
      <c r="A890" s="307"/>
      <c r="B890" s="351"/>
      <c r="C890" s="971" t="str">
        <f>IF('1C TSspéc4'!P$17&lt;&gt;0,'1C TSspéc4'!$B$12,"")</f>
        <v/>
      </c>
      <c r="D890" s="972"/>
      <c r="E890" s="973"/>
      <c r="F890" s="93">
        <f>IF(AND($C890='1C TSspéc4'!$B$12,'1C TSspéc4'!$B$16="spécifiques",'1C TSspéc4'!$P$17&lt;&gt;""),'1C TSspéc4'!$P$21,"")</f>
        <v>0</v>
      </c>
      <c r="G890" s="842"/>
      <c r="H890" s="745">
        <v>0.21</v>
      </c>
      <c r="I890" s="747">
        <v>1</v>
      </c>
      <c r="J890" s="312"/>
      <c r="K890" s="680">
        <f t="shared" si="277"/>
        <v>0</v>
      </c>
      <c r="L890" s="556">
        <f>IF(OR('1C TSspéc4'!$B$12="",'1C TSspéc4'!P$30=0),0,IF(AND('1C TSspéc4'!$B$12&lt;&gt;"",$K$2="Pôle",'1C TSspéc4'!$C$12="OUI"),(('1C TSspéc4'!P$22+'1C TSspéc4'!P$23+'1C TSspéc4'!P$24+'1C TSspéc4'!P$25+'1C TSspéc4'!P$29)/'1C TSspéc4'!P$17),IF(AND('1C TSspéc4'!$B$12&lt;&gt;"",$K$2="Pôle",'1C TSspéc4'!$C$12="NON"),(('1C TSspéc4'!P$22+'1C TSspéc4'!P$23+'1C TSspéc4'!P$24+'1C TSspéc4'!P$25+'1C TSspéc4'!P$29)/'1C TSspéc4'!P$30),IF(AND('1C TSspéc4'!$B$12&lt;&gt;"",$K$2&lt;&gt;"Pôle",'1C TSspéc4'!$C$12="OUI"),(('1C TSspéc4'!P$22+'1C TSspéc4'!P$23+'1C TSspéc4'!P$24+'1C TSspéc4'!P$25+'1C TSspéc4'!P$26+'1C TSspéc4'!P$27+'1C TSspéc4'!P$28+'1C TSspéc4'!P$29)/'1C TSspéc4'!P$17),IF(AND('1C TSspéc4'!$B$12&lt;&gt;"",$K$2&lt;&gt;"Pôle",'1C TSspéc4'!$C$12="NON"),(('1C TSspéc4'!P$22+'1C TSspéc4'!P$23+'1C TSspéc4'!P$24+'1C TSspéc4'!P$25+'1C TSspéc4'!P$26+'1C TSspéc4'!P$27+'1C TSspéc4'!P$28+'1C TSspéc4'!P$29)/'1C TSspéc4'!P$30))))))</f>
        <v>0</v>
      </c>
      <c r="M890" s="556">
        <f>IF(OR('1C TSspéc4'!$B$12="",'1C TSspéc4'!P$30=0),0,IF(AND('1C TSspéc4'!$B$12&lt;&gt;"",$K$2="Pôle",'1C TSspéc4'!$C$12="OUI"),(('1C TSspéc4'!P$26+'1C TSspéc4'!P$27+'1C TSspéc4'!P$28)/'1C TSspéc4'!P$17),IF(AND('1C TSspéc4'!$B$12&lt;&gt;"",$K$2="Pôle",'1C TSspéc4'!$C$12="NON"),(('1C TSspéc4'!P$26+'1C TSspéc4'!P$27+'1C TSspéc4'!P$28)/'1C TSspéc4'!P$30),IF(AND('1C TSspéc4'!$B$12&lt;&gt;"",$K$2&lt;&gt;"Pôle"),0))))</f>
        <v>0</v>
      </c>
      <c r="N890" s="557">
        <f>IF(AND('1C TSspéc4'!$B$12&lt;&gt;0,'1C TSspéc4'!$P$30&lt;&gt;0),L890+M890,0)</f>
        <v>0</v>
      </c>
      <c r="O890" s="893" t="str">
        <f>IF(AND('1C TSspéc4'!$P$17&lt;&gt;0,'1C TSspéc4'!$C$12="OUI"),'1C TSspéc4'!$P$35/'1C TSspéc4'!$P$17,"")</f>
        <v/>
      </c>
      <c r="P890" s="543" t="str">
        <f>IF(AND('1C TSspéc4'!$P$17&lt;&gt;0,'1C TSspéc4'!$C$12="OUI"),'1C TSspéc4'!$P$36/'1C TSspéc4'!$P$17,"")</f>
        <v/>
      </c>
      <c r="Q890" s="543" t="str">
        <f>IF(AND('1C TSspéc4'!$P$17&lt;&gt;0,'1C TSspéc4'!$C$12="OUI"),'1C TSspéc4'!$P$37/'1C TSspéc4'!$P$17,"")</f>
        <v/>
      </c>
      <c r="R890" s="543" t="str">
        <f>IF(AND('1C TSspéc4'!$P$17&lt;&gt;0,'1C TSspéc4'!$C$12="OUI"),'1C TSspéc4'!$P$38/'1C TSspéc4'!$P$17,"")</f>
        <v/>
      </c>
      <c r="S890" s="543" t="str">
        <f>IF(AND('1C TSspéc4'!$P$17&lt;&gt;0,'1C TSspéc4'!$C$12="OUI"),'1C TSspéc4'!$P$39/'1C TSspéc4'!$P$17,"")</f>
        <v/>
      </c>
      <c r="T890" s="543" t="str">
        <f>IF(AND('1C TSspéc4'!$P$17&lt;&gt;0,'1C TSspéc4'!$C$12="OUI"),'1C TSspéc4'!$P$40/'1C TSspéc4'!$P$17,"")</f>
        <v/>
      </c>
      <c r="U890" s="543" t="str">
        <f>IF(AND('1C TSspéc4'!$P$17&lt;&gt;0,'1C TSspéc4'!$C$12="OUI"),'1C TSspéc4'!$P$41/'1C TSspéc4'!$P$17,"")</f>
        <v/>
      </c>
      <c r="V890" s="543" t="str">
        <f>IF(AND('1C TSspéc4'!$P$17&lt;&gt;0,'1C TSspéc4'!$C$12="OUI"),'1C TSspéc4'!$P$42/'1C TSspéc4'!$P$17,"")</f>
        <v/>
      </c>
      <c r="W890" s="543" t="str">
        <f>IF(AND('1C TSspéc4'!$P$17&lt;&gt;0,'1C TSspéc4'!$C$12="OUI"),'1C TSspéc4'!$P$43/'1C TSspéc4'!$P$17,"")</f>
        <v/>
      </c>
      <c r="X890" s="543" t="str">
        <f>IF(AND('1C TSspéc4'!$P$17&lt;&gt;0,'1C TSspéc4'!$C$12="OUI"),'1C TSspéc4'!$P$44/'1C TSspéc4'!$P$17,"")</f>
        <v/>
      </c>
      <c r="Y890" s="543" t="str">
        <f>IF(AND('1C TSspéc4'!$P$17&lt;&gt;0,'1C TSspéc4'!$C$12="OUI"),'1C TSspéc4'!$P$45/'1C TSspéc4'!$P$17,"")</f>
        <v/>
      </c>
      <c r="Z890" s="543" t="str">
        <f>IF(AND('1C TSspéc4'!$P$17&lt;&gt;0,'1C TSspéc4'!$C$12="OUI"),'1C TSspéc4'!$P$46/'1C TSspéc4'!$P$17,"")</f>
        <v/>
      </c>
      <c r="AA890" s="543" t="str">
        <f>IF(AND('1C TSspéc4'!$P$17&lt;&gt;0,'1C TSspéc4'!$C$12="OUI"),'1C TSspéc4'!$P$47/'1C TSspéc4'!$P$17,"")</f>
        <v/>
      </c>
      <c r="AB890" s="543" t="str">
        <f>IF(AND('1C TSspéc4'!$P$17&lt;&gt;0,'1C TSspéc4'!$C$12="OUI"),'1C TSspéc4'!$P$48/'1C TSspéc4'!$P$17,"")</f>
        <v/>
      </c>
      <c r="AC890" s="543" t="str">
        <f>IF(AND('1C TSspéc4'!$P$17&lt;&gt;0,'1C TSspéc4'!$C$12="OUI"),'1C TSspéc4'!$P$49/'1C TSspéc4'!$P$17,"")</f>
        <v/>
      </c>
      <c r="AD890" s="543" t="str">
        <f>IF(AND('1C TSspéc4'!$P$17&lt;&gt;0,'1C TSspéc4'!$C$12="OUI"),'1C TSspéc4'!$P$50/'1C TSspéc4'!$P$17,"")</f>
        <v/>
      </c>
      <c r="AE890" s="543" t="str">
        <f>IF(AND('1C TSspéc4'!$P$17&lt;&gt;0,'1C TSspéc4'!$C$12="OUI"),'1C TSspéc4'!$P$51/'1C TSspéc4'!$P$17,"")</f>
        <v/>
      </c>
      <c r="AF890" s="543" t="str">
        <f>IF(AND('1C TSspéc4'!$P$17&lt;&gt;0,'1C TSspéc4'!$C$12="OUI"),'1C TSspéc4'!$P$52/'1C TSspéc4'!$P$17,"")</f>
        <v/>
      </c>
      <c r="AG890" s="543" t="str">
        <f>IF(AND('1C TSspéc4'!$P$17&lt;&gt;0,'1C TSspéc4'!$C$12="OUI"),'1C TSspéc4'!$P$53/'1C TSspéc4'!$P$17,"")</f>
        <v/>
      </c>
      <c r="AH890" s="543" t="str">
        <f>IF(AND('1C TSspéc4'!$P$17&lt;&gt;0,'1C TSspéc4'!$C$12="OUI"),'1C TSspéc4'!$P$54/'1C TSspéc4'!$P$17,"")</f>
        <v/>
      </c>
      <c r="AI890" s="543" t="str">
        <f>IF(AND('1C TSspéc4'!$P$17&lt;&gt;0,'1C TSspéc4'!$C$12="OUI"),'1C TSspéc4'!$P$55/'1C TSspéc4'!$P$17,"")</f>
        <v/>
      </c>
      <c r="AJ890" s="543" t="str">
        <f>IF(AND('1C TSspéc4'!$P$17&lt;&gt;0,'1C TSspéc4'!$C$12="OUI"),'1C TSspéc4'!$P$56/'1C TSspéc4'!$P$17,"")</f>
        <v/>
      </c>
      <c r="AK890" s="543" t="str">
        <f>IF(AND('1C TSspéc4'!$P$17&lt;&gt;0,'1C TSspéc4'!$C$12="OUI"),'1C TSspéc4'!$P$57/'1C TSspéc4'!$P$17,"")</f>
        <v/>
      </c>
      <c r="AL890" s="72">
        <f>IF(AND('1C TSspéc4'!$P$17&lt;&gt;0,'1C TSspéc4'!$C$12="OUI"),N890+AK890,N890)</f>
        <v>0</v>
      </c>
      <c r="AM890" s="417">
        <f t="shared" si="274"/>
        <v>0</v>
      </c>
      <c r="AN890" s="417">
        <f t="shared" si="275"/>
        <v>0</v>
      </c>
      <c r="AO890" s="418" t="str">
        <f>IF(AND('1C TSspéc4'!$P$17&lt;&gt;0,'1C TSspéc4'!$P$30&lt;&gt;0),AM890+AN890,"")</f>
        <v/>
      </c>
      <c r="AP890" s="573" t="str">
        <f>IF(AND('1C TSspéc4'!$P$17&lt;&gt;0,'1C TSspéc4'!$P$30&lt;&gt;0),AM890-AR890,"")</f>
        <v/>
      </c>
      <c r="AQ890" s="583">
        <f t="shared" si="276"/>
        <v>0</v>
      </c>
      <c r="AR890" s="596"/>
      <c r="AS890" s="102"/>
      <c r="AT890" s="27" t="str">
        <f>IF(('1C TSspéc4'!P$17*FICHE!$C$14&lt;J890),"Forfait limité à "&amp;FICHE!$C$14&amp;"€/jour","")</f>
        <v/>
      </c>
      <c r="AU890" s="592"/>
      <c r="AV890" s="824"/>
      <c r="AW890" s="824"/>
      <c r="AX890" s="824"/>
      <c r="AY890" s="824"/>
      <c r="AZ890" s="824"/>
      <c r="BA890" s="767"/>
      <c r="BB890" s="767"/>
      <c r="BC890" s="767"/>
      <c r="BD890" s="767"/>
      <c r="BE890" s="767"/>
      <c r="BF890" s="767"/>
      <c r="BG890" s="767"/>
      <c r="BH890" s="767"/>
      <c r="BI890" s="767"/>
      <c r="BJ890" s="767"/>
      <c r="BK890" s="767"/>
      <c r="BL890" s="767"/>
      <c r="BM890" s="767"/>
      <c r="BN890" s="767"/>
      <c r="BO890" s="767"/>
      <c r="BP890" s="767"/>
      <c r="BQ890" s="767"/>
      <c r="BR890" s="767"/>
      <c r="BS890" s="767"/>
      <c r="BT890" s="767"/>
      <c r="BU890" s="767"/>
      <c r="BV890" s="767"/>
      <c r="BW890" s="767"/>
      <c r="BX890" s="767"/>
      <c r="BY890" s="767"/>
      <c r="BZ890" s="767"/>
      <c r="CA890" s="767"/>
      <c r="CB890" s="767"/>
      <c r="CC890" s="767"/>
      <c r="CD890" s="767"/>
      <c r="CE890" s="767"/>
      <c r="CF890" s="767"/>
      <c r="CG890" s="767"/>
      <c r="CH890" s="767"/>
      <c r="CI890" s="767"/>
      <c r="CJ890" s="767"/>
      <c r="CK890" s="767"/>
      <c r="CL890" s="767"/>
      <c r="CM890" s="767"/>
      <c r="CN890" s="767"/>
      <c r="CO890" s="767"/>
      <c r="CP890" s="767"/>
      <c r="CQ890" s="767"/>
      <c r="CR890" s="767"/>
      <c r="CS890" s="767"/>
      <c r="CT890" s="767"/>
      <c r="CU890" s="767"/>
      <c r="CV890" s="767"/>
      <c r="CW890" s="767"/>
      <c r="CX890" s="767"/>
      <c r="CY890" s="767"/>
      <c r="CZ890" s="767"/>
      <c r="DA890" s="767"/>
      <c r="DB890" s="767"/>
      <c r="DC890" s="767"/>
      <c r="DD890" s="767"/>
      <c r="DE890" s="767"/>
      <c r="DF890" s="767"/>
      <c r="DG890" s="767"/>
      <c r="DH890" s="767"/>
      <c r="DI890" s="767"/>
      <c r="DJ890" s="767"/>
      <c r="DK890" s="767"/>
      <c r="DL890" s="767"/>
      <c r="DM890" s="767"/>
      <c r="DN890" s="767"/>
      <c r="DO890" s="767"/>
      <c r="DP890" s="767"/>
      <c r="DQ890" s="767"/>
      <c r="DR890" s="767"/>
      <c r="DS890" s="767"/>
      <c r="DT890" s="767"/>
      <c r="DU890" s="767"/>
      <c r="DV890" s="767"/>
      <c r="DW890" s="767"/>
      <c r="DX890" s="767"/>
      <c r="DY890" s="767"/>
      <c r="DZ890" s="767"/>
      <c r="EA890" s="767"/>
      <c r="EB890" s="767"/>
      <c r="EC890" s="767"/>
      <c r="ED890" s="767"/>
      <c r="EE890" s="767"/>
      <c r="EF890" s="767"/>
      <c r="EG890" s="767"/>
      <c r="EH890" s="767"/>
      <c r="EI890" s="767"/>
      <c r="EJ890" s="767"/>
      <c r="EK890" s="767"/>
      <c r="EL890" s="767"/>
      <c r="EM890" s="767"/>
      <c r="EN890" s="767"/>
      <c r="EO890" s="767"/>
      <c r="EP890" s="767"/>
      <c r="EQ890" s="767"/>
      <c r="ER890" s="767"/>
      <c r="ES890" s="767"/>
      <c r="ET890" s="767"/>
      <c r="EU890" s="767"/>
      <c r="EV890" s="767"/>
      <c r="EW890" s="767"/>
      <c r="EX890" s="767"/>
      <c r="EY890" s="767"/>
      <c r="EZ890" s="767"/>
      <c r="FA890" s="767"/>
      <c r="FB890" s="767"/>
      <c r="FC890" s="767"/>
      <c r="FD890" s="767"/>
      <c r="FE890" s="767"/>
      <c r="FF890" s="767"/>
      <c r="FG890" s="767"/>
      <c r="FH890" s="767"/>
      <c r="FI890" s="767"/>
      <c r="FJ890" s="767"/>
      <c r="FK890" s="767"/>
      <c r="FL890" s="767"/>
      <c r="FM890" s="767"/>
      <c r="FN890" s="767"/>
      <c r="FO890" s="767"/>
      <c r="FP890" s="767"/>
      <c r="FQ890" s="767"/>
      <c r="FR890" s="767"/>
      <c r="FS890" s="767"/>
      <c r="FT890" s="767"/>
      <c r="FU890" s="767"/>
      <c r="FV890" s="767"/>
      <c r="FW890" s="767"/>
      <c r="FX890" s="767"/>
      <c r="FY890" s="767"/>
      <c r="FZ890" s="767"/>
      <c r="GA890" s="767"/>
      <c r="GB890" s="767"/>
      <c r="GC890" s="767"/>
      <c r="GD890" s="767"/>
      <c r="GE890" s="767"/>
      <c r="GF890" s="767"/>
      <c r="GG890" s="767"/>
      <c r="GH890" s="767"/>
      <c r="GI890" s="767"/>
      <c r="GJ890" s="767"/>
      <c r="GK890" s="767"/>
      <c r="GL890" s="767"/>
      <c r="GM890" s="767"/>
      <c r="GN890" s="767"/>
      <c r="GO890" s="767"/>
      <c r="GP890" s="767"/>
      <c r="GQ890" s="767"/>
      <c r="GR890" s="767"/>
      <c r="GS890" s="767"/>
      <c r="GT890" s="767"/>
      <c r="GU890" s="767"/>
      <c r="GV890" s="767"/>
      <c r="GW890" s="767"/>
      <c r="GX890" s="767"/>
      <c r="GY890" s="767"/>
      <c r="GZ890" s="767"/>
      <c r="HA890" s="767"/>
      <c r="HB890" s="767"/>
      <c r="HC890" s="767"/>
    </row>
    <row r="891" spans="1:211" s="864" customFormat="1" ht="13.9" customHeight="1">
      <c r="A891" s="307"/>
      <c r="B891" s="351"/>
      <c r="C891" s="971" t="str">
        <f>IF('1C TSspéc4'!Q$17&lt;&gt;0,'1C TSspéc4'!$B$12,"")</f>
        <v/>
      </c>
      <c r="D891" s="972"/>
      <c r="E891" s="973"/>
      <c r="F891" s="93">
        <f>IF(AND($C891='1C TSspéc4'!$B$12,'1C TSspéc4'!$B$16="spécifiques",'1C TSspéc4'!$Q$17&lt;&gt;""),'1C TSspéc4'!$Q$21,"")</f>
        <v>0</v>
      </c>
      <c r="G891" s="863"/>
      <c r="H891" s="745">
        <v>0.21</v>
      </c>
      <c r="I891" s="747">
        <v>1</v>
      </c>
      <c r="J891" s="312"/>
      <c r="K891" s="680">
        <f t="shared" si="277"/>
        <v>0</v>
      </c>
      <c r="L891" s="556">
        <f>IF(OR('1C TSspéc4'!$B$12="",'1C TSspéc4'!Q$30=0),0,IF(AND('1C TSspéc4'!$B$12&lt;&gt;"",$K$2="Pôle",'1C TSspéc4'!$C$12="OUI"),(('1C TSspéc4'!Q$22+'1C TSspéc4'!Q$23+'1C TSspéc4'!Q$24+'1C TSspéc4'!Q$25+'1C TSspéc4'!Q$29)/'1C TSspéc4'!Q$17),IF(AND('1C TSspéc4'!$B$12&lt;&gt;"",$K$2="Pôle",'1C TSspéc4'!$C$12="NON"),(('1C TSspéc4'!Q$22+'1C TSspéc4'!Q$23+'1C TSspéc4'!Q$24+'1C TSspéc4'!Q$25+'1C TSspéc4'!Q$29)/'1C TSspéc4'!Q$30),IF(AND('1C TSspéc4'!$B$12&lt;&gt;"",$K$2&lt;&gt;"Pôle",'1C TSspéc4'!$C$12="OUI"),(('1C TSspéc4'!Q$22+'1C TSspéc4'!Q$23+'1C TSspéc4'!Q$24+'1C TSspéc4'!Q$25+'1C TSspéc4'!Q$26+'1C TSspéc4'!Q$27+'1C TSspéc4'!Q$28+'1C TSspéc4'!Q$29)/'1C TSspéc4'!Q$17),IF(AND('1C TSspéc4'!$B$12&lt;&gt;"",$K$2&lt;&gt;"Pôle",'1C TSspéc4'!$C$12="NON"),(('1C TSspéc4'!Q$22+'1C TSspéc4'!Q$23+'1C TSspéc4'!Q$24+'1C TSspéc4'!Q$25+'1C TSspéc4'!Q$26+'1C TSspéc4'!Q$27+'1C TSspéc4'!Q$28+'1C TSspéc4'!Q$29)/'1C TSspéc4'!Q$30))))))</f>
        <v>0</v>
      </c>
      <c r="M891" s="556">
        <f>IF(OR('1C TSspéc4'!$B$12="",'1C TSspéc4'!Q$30=0),0,IF(AND('1C TSspéc4'!$B$12&lt;&gt;"",$K$2="Pôle",'1C TSspéc4'!$C$12="OUI"),(('1C TSspéc4'!Q$26+'1C TSspéc4'!Q$27+'1C TSspéc4'!Q$28)/'1C TSspéc4'!Q$17),IF(AND('1C TSspéc4'!$B$12&lt;&gt;"",$K$2="Pôle",'1C TSspéc4'!$C$12="NON"),(('1C TSspéc4'!Q$26+'1C TSspéc4'!Q$27+'1C TSspéc4'!Q$28)/'1C TSspéc4'!Q$30),IF(AND('1C TSspéc4'!$B$12&lt;&gt;"",$K$2&lt;&gt;"Pôle"),0))))</f>
        <v>0</v>
      </c>
      <c r="N891" s="557">
        <f>IF(AND('1C TSspéc4'!$B$12&lt;&gt;0,'1C TSspéc4'!$Q$30&lt;&gt;0),L891+M891,0)</f>
        <v>0</v>
      </c>
      <c r="O891" s="893" t="str">
        <f>IF(AND('1C TSspéc4'!$Q$17&lt;&gt;0,'1C TSspéc4'!$C$12="OUI"),'1C TSspéc4'!$Q$35/'1C TSspéc4'!$Q$17,"")</f>
        <v/>
      </c>
      <c r="P891" s="543" t="str">
        <f>IF(AND('1C TSspéc4'!$Q$17&lt;&gt;0,'1C TSspéc4'!$C$12="OUI"),'1C TSspéc4'!$Q$36/'1C TSspéc4'!$Q$17,"")</f>
        <v/>
      </c>
      <c r="Q891" s="543" t="str">
        <f>IF(AND('1C TSspéc4'!$Q$17&lt;&gt;0,'1C TSspéc4'!$C$12="OUI"),'1C TSspéc4'!$Q$37/'1C TSspéc4'!$Q$17,"")</f>
        <v/>
      </c>
      <c r="R891" s="543" t="str">
        <f>IF(AND('1C TSspéc4'!$Q$17&lt;&gt;0,'1C TSspéc4'!$C$12="OUI"),'1C TSspéc4'!$Q$38/'1C TSspéc4'!$Q$17,"")</f>
        <v/>
      </c>
      <c r="S891" s="543" t="str">
        <f>IF(AND('1C TSspéc4'!$Q$17&lt;&gt;0,'1C TSspéc4'!$C$12="OUI"),'1C TSspéc4'!$Q$39/'1C TSspéc4'!$Q$17,"")</f>
        <v/>
      </c>
      <c r="T891" s="543" t="str">
        <f>IF(AND('1C TSspéc4'!$Q$17&lt;&gt;0,'1C TSspéc4'!$C$12="OUI"),'1C TSspéc4'!$Q$40/'1C TSspéc4'!$Q$17,"")</f>
        <v/>
      </c>
      <c r="U891" s="543" t="str">
        <f>IF(AND('1C TSspéc4'!$Q$17&lt;&gt;0,'1C TSspéc4'!$C$12="OUI"),'1C TSspéc4'!$Q$41/'1C TSspéc4'!$Q$17,"")</f>
        <v/>
      </c>
      <c r="V891" s="543" t="str">
        <f>IF(AND('1C TSspéc4'!$Q$17&lt;&gt;0,'1C TSspéc4'!$C$12="OUI"),'1C TSspéc4'!$Q$42/'1C TSspéc4'!$Q$17,"")</f>
        <v/>
      </c>
      <c r="W891" s="543" t="str">
        <f>IF(AND('1C TSspéc4'!$Q$17&lt;&gt;0,'1C TSspéc4'!$C$12="OUI"),'1C TSspéc4'!$Q$43/'1C TSspéc4'!$Q$17,"")</f>
        <v/>
      </c>
      <c r="X891" s="543" t="str">
        <f>IF(AND('1C TSspéc4'!$Q$17&lt;&gt;0,'1C TSspéc4'!$C$12="OUI"),'1C TSspéc4'!$Q$44/'1C TSspéc4'!$Q$17,"")</f>
        <v/>
      </c>
      <c r="Y891" s="543" t="str">
        <f>IF(AND('1C TSspéc4'!$Q$17&lt;&gt;0,'1C TSspéc4'!$C$12="OUI"),'1C TSspéc4'!$Q$45/'1C TSspéc4'!$Q$17,"")</f>
        <v/>
      </c>
      <c r="Z891" s="543" t="str">
        <f>IF(AND('1C TSspéc4'!$Q$17&lt;&gt;0,'1C TSspéc4'!$C$12="OUI"),'1C TSspéc4'!$Q$46/'1C TSspéc4'!$Q$17,"")</f>
        <v/>
      </c>
      <c r="AA891" s="543" t="str">
        <f>IF(AND('1C TSspéc4'!$Q$17&lt;&gt;0,'1C TSspéc4'!$C$12="OUI"),'1C TSspéc4'!$Q$47/'1C TSspéc4'!$Q$17,"")</f>
        <v/>
      </c>
      <c r="AB891" s="543" t="str">
        <f>IF(AND('1C TSspéc4'!$Q$17&lt;&gt;0,'1C TSspéc4'!$C$12="OUI"),'1C TSspéc4'!$Q$48/'1C TSspéc4'!$Q$17,"")</f>
        <v/>
      </c>
      <c r="AC891" s="543" t="str">
        <f>IF(AND('1C TSspéc4'!$Q$17&lt;&gt;0,'1C TSspéc4'!$C$12="OUI"),'1C TSspéc4'!$Q$49/'1C TSspéc4'!$Q$17,"")</f>
        <v/>
      </c>
      <c r="AD891" s="543" t="str">
        <f>IF(AND('1C TSspéc4'!$Q$17&lt;&gt;0,'1C TSspéc4'!$C$12="OUI"),'1C TSspéc4'!$Q$50/'1C TSspéc4'!$Q$17,"")</f>
        <v/>
      </c>
      <c r="AE891" s="543" t="str">
        <f>IF(AND('1C TSspéc4'!$Q$17&lt;&gt;0,'1C TSspéc4'!$C$12="OUI"),'1C TSspéc4'!$Q$51/'1C TSspéc4'!$Q$17,"")</f>
        <v/>
      </c>
      <c r="AF891" s="543" t="str">
        <f>IF(AND('1C TSspéc4'!$Q$17&lt;&gt;0,'1C TSspéc4'!$C$12="OUI"),'1C TSspéc4'!$Q$52/'1C TSspéc4'!$Q$17,"")</f>
        <v/>
      </c>
      <c r="AG891" s="543" t="str">
        <f>IF(AND('1C TSspéc4'!$Q$17&lt;&gt;0,'1C TSspéc4'!$C$12="OUI"),'1C TSspéc4'!$Q$53/'1C TSspéc4'!$Q$17,"")</f>
        <v/>
      </c>
      <c r="AH891" s="543" t="str">
        <f>IF(AND('1C TSspéc4'!$Q$17&lt;&gt;0,'1C TSspéc4'!$C$12="OUI"),'1C TSspéc4'!$Q$54/'1C TSspéc4'!$Q$17,"")</f>
        <v/>
      </c>
      <c r="AI891" s="543" t="str">
        <f>IF(AND('1C TSspéc4'!$Q$17&lt;&gt;0,'1C TSspéc4'!$C$12="OUI"),'1C TSspéc4'!$Q$55/'1C TSspéc4'!$Q$17,"")</f>
        <v/>
      </c>
      <c r="AJ891" s="543" t="str">
        <f>IF(AND('1C TSspéc4'!$Q$17&lt;&gt;0,'1C TSspéc4'!$C$12="OUI"),'1C TSspéc4'!$Q$56/'1C TSspéc4'!$Q$17,"")</f>
        <v/>
      </c>
      <c r="AK891" s="543" t="str">
        <f>IF(AND('1C TSspéc4'!$Q$17&lt;&gt;0,'1C TSspéc4'!$C$12="OUI"),'1C TSspéc4'!$Q$57/'1C TSspéc4'!$Q$17,"")</f>
        <v/>
      </c>
      <c r="AL891" s="72">
        <f>IF(AND('1C TSspéc4'!$Q$17&lt;&gt;0,'1C TSspéc4'!$C$12="OUI"),N891+AK891,N891)</f>
        <v>0</v>
      </c>
      <c r="AM891" s="417">
        <f t="shared" si="274"/>
        <v>0</v>
      </c>
      <c r="AN891" s="417">
        <f t="shared" si="275"/>
        <v>0</v>
      </c>
      <c r="AO891" s="418" t="str">
        <f>IF(AND('1C TSspéc4'!$Q$17&lt;&gt;0,'1C TSspéc4'!$Q$30&lt;&gt;0),AM891+AN891,"")</f>
        <v/>
      </c>
      <c r="AP891" s="573" t="str">
        <f>IF(AND('1C TSspéc4'!$Q$17&lt;&gt;0,'1C TSspéc4'!$Q$30&lt;&gt;0),AM891-AR891,"")</f>
        <v/>
      </c>
      <c r="AQ891" s="583">
        <f t="shared" si="276"/>
        <v>0</v>
      </c>
      <c r="AR891" s="596"/>
      <c r="AS891" s="102"/>
      <c r="AT891" s="27" t="str">
        <f>IF(('1C TSspéc4'!Q$17*FICHE!$C$14&lt;J891),"Forfait limité à "&amp;FICHE!$C$14&amp;"€/jour","")</f>
        <v/>
      </c>
      <c r="AU891" s="592"/>
      <c r="AV891" s="824"/>
      <c r="AW891" s="824"/>
      <c r="AX891" s="824"/>
      <c r="AY891" s="824"/>
      <c r="AZ891" s="824"/>
      <c r="BA891" s="767"/>
      <c r="BB891" s="767"/>
      <c r="BC891" s="767"/>
      <c r="BD891" s="767"/>
      <c r="BE891" s="767"/>
      <c r="BF891" s="767"/>
      <c r="BG891" s="767"/>
      <c r="BH891" s="767"/>
      <c r="BI891" s="767"/>
      <c r="BJ891" s="767"/>
      <c r="BK891" s="767"/>
      <c r="BL891" s="767"/>
      <c r="BM891" s="767"/>
      <c r="BN891" s="767"/>
      <c r="BO891" s="767"/>
      <c r="BP891" s="767"/>
      <c r="BQ891" s="767"/>
      <c r="BR891" s="767"/>
      <c r="BS891" s="767"/>
      <c r="BT891" s="767"/>
      <c r="BU891" s="767"/>
      <c r="BV891" s="767"/>
      <c r="BW891" s="767"/>
      <c r="BX891" s="767"/>
      <c r="BY891" s="767"/>
      <c r="BZ891" s="767"/>
      <c r="CA891" s="767"/>
      <c r="CB891" s="767"/>
      <c r="CC891" s="767"/>
      <c r="CD891" s="767"/>
      <c r="CE891" s="767"/>
      <c r="CF891" s="767"/>
      <c r="CG891" s="767"/>
      <c r="CH891" s="767"/>
      <c r="CI891" s="767"/>
      <c r="CJ891" s="767"/>
      <c r="CK891" s="767"/>
      <c r="CL891" s="767"/>
      <c r="CM891" s="767"/>
      <c r="CN891" s="767"/>
      <c r="CO891" s="767"/>
      <c r="CP891" s="767"/>
      <c r="CQ891" s="767"/>
      <c r="CR891" s="767"/>
      <c r="CS891" s="767"/>
      <c r="CT891" s="767"/>
      <c r="CU891" s="767"/>
      <c r="CV891" s="767"/>
      <c r="CW891" s="767"/>
      <c r="CX891" s="767"/>
      <c r="CY891" s="767"/>
      <c r="CZ891" s="767"/>
      <c r="DA891" s="767"/>
      <c r="DB891" s="767"/>
      <c r="DC891" s="767"/>
      <c r="DD891" s="767"/>
      <c r="DE891" s="767"/>
      <c r="DF891" s="767"/>
      <c r="DG891" s="767"/>
      <c r="DH891" s="767"/>
      <c r="DI891" s="767"/>
      <c r="DJ891" s="767"/>
      <c r="DK891" s="767"/>
      <c r="DL891" s="767"/>
      <c r="DM891" s="767"/>
      <c r="DN891" s="767"/>
      <c r="DO891" s="767"/>
      <c r="DP891" s="767"/>
      <c r="DQ891" s="767"/>
      <c r="DR891" s="767"/>
      <c r="DS891" s="767"/>
      <c r="DT891" s="767"/>
      <c r="DU891" s="767"/>
      <c r="DV891" s="767"/>
      <c r="DW891" s="767"/>
      <c r="DX891" s="767"/>
      <c r="DY891" s="767"/>
      <c r="DZ891" s="767"/>
      <c r="EA891" s="767"/>
      <c r="EB891" s="767"/>
      <c r="EC891" s="767"/>
      <c r="ED891" s="767"/>
      <c r="EE891" s="767"/>
      <c r="EF891" s="767"/>
      <c r="EG891" s="767"/>
      <c r="EH891" s="767"/>
      <c r="EI891" s="767"/>
      <c r="EJ891" s="767"/>
      <c r="EK891" s="767"/>
      <c r="EL891" s="767"/>
      <c r="EM891" s="767"/>
      <c r="EN891" s="767"/>
      <c r="EO891" s="767"/>
      <c r="EP891" s="767"/>
      <c r="EQ891" s="767"/>
      <c r="ER891" s="767"/>
      <c r="ES891" s="767"/>
      <c r="ET891" s="767"/>
      <c r="EU891" s="767"/>
      <c r="EV891" s="767"/>
      <c r="EW891" s="767"/>
      <c r="EX891" s="767"/>
      <c r="EY891" s="767"/>
      <c r="EZ891" s="767"/>
      <c r="FA891" s="767"/>
      <c r="FB891" s="767"/>
      <c r="FC891" s="767"/>
      <c r="FD891" s="767"/>
      <c r="FE891" s="767"/>
      <c r="FF891" s="767"/>
      <c r="FG891" s="767"/>
      <c r="FH891" s="767"/>
      <c r="FI891" s="767"/>
      <c r="FJ891" s="767"/>
      <c r="FK891" s="767"/>
      <c r="FL891" s="767"/>
      <c r="FM891" s="767"/>
      <c r="FN891" s="767"/>
      <c r="FO891" s="767"/>
      <c r="FP891" s="767"/>
      <c r="FQ891" s="767"/>
      <c r="FR891" s="767"/>
      <c r="FS891" s="767"/>
      <c r="FT891" s="767"/>
      <c r="FU891" s="767"/>
      <c r="FV891" s="767"/>
      <c r="FW891" s="767"/>
      <c r="FX891" s="767"/>
      <c r="FY891" s="767"/>
      <c r="FZ891" s="767"/>
      <c r="GA891" s="767"/>
      <c r="GB891" s="767"/>
      <c r="GC891" s="767"/>
      <c r="GD891" s="767"/>
      <c r="GE891" s="767"/>
      <c r="GF891" s="767"/>
      <c r="GG891" s="767"/>
      <c r="GH891" s="767"/>
      <c r="GI891" s="767"/>
      <c r="GJ891" s="767"/>
      <c r="GK891" s="767"/>
      <c r="GL891" s="767"/>
      <c r="GM891" s="767"/>
      <c r="GN891" s="767"/>
      <c r="GO891" s="767"/>
      <c r="GP891" s="767"/>
      <c r="GQ891" s="767"/>
      <c r="GR891" s="767"/>
      <c r="GS891" s="767"/>
      <c r="GT891" s="767"/>
      <c r="GU891" s="767"/>
      <c r="GV891" s="767"/>
      <c r="GW891" s="767"/>
      <c r="GX891" s="767"/>
      <c r="GY891" s="767"/>
      <c r="GZ891" s="767"/>
      <c r="HA891" s="767"/>
      <c r="HB891" s="767"/>
      <c r="HC891" s="767"/>
    </row>
    <row r="892" spans="1:211" s="864" customFormat="1" ht="13.9" customHeight="1">
      <c r="A892" s="307"/>
      <c r="B892" s="351"/>
      <c r="C892" s="971" t="str">
        <f>IF('1C TSspéc4'!R$17&lt;&gt;0,'1C TSspéc4'!$B$12,"")</f>
        <v/>
      </c>
      <c r="D892" s="972"/>
      <c r="E892" s="973"/>
      <c r="F892" s="93">
        <f>IF(AND($C892='1C TSspéc4'!$B$12,'1C TSspéc4'!$B$16="spécifiques",'1C TSspéc4'!$R$17&lt;&gt;""),'1C TSspéc4'!$R$21,"")</f>
        <v>0</v>
      </c>
      <c r="G892" s="863"/>
      <c r="H892" s="745">
        <v>0.21</v>
      </c>
      <c r="I892" s="747">
        <v>1</v>
      </c>
      <c r="J892" s="312"/>
      <c r="K892" s="680">
        <f t="shared" si="277"/>
        <v>0</v>
      </c>
      <c r="L892" s="556">
        <f>IF(OR('1C TSspéc4'!$B$12="",'1C TSspéc4'!R$30=0),0,IF(AND('1C TSspéc4'!$B$12&lt;&gt;"",$K$2="Pôle",'1C TSspéc4'!$C$12="OUI"),(('1C TSspéc4'!R$22+'1C TSspéc4'!R$23+'1C TSspéc4'!R$24+'1C TSspéc4'!R$25+'1C TSspéc4'!R$29)/'1C TSspéc4'!R$17),IF(AND('1C TSspéc4'!$B$12&lt;&gt;"",$K$2="Pôle",'1C TSspéc4'!$C$12="NON"),(('1C TSspéc4'!R$22+'1C TSspéc4'!R$23+'1C TSspéc4'!R$24+'1C TSspéc4'!R$25+'1C TSspéc4'!R$29)/'1C TSspéc4'!R$30),IF(AND('1C TSspéc4'!$B$12&lt;&gt;"",$K$2&lt;&gt;"Pôle",'1C TSspéc4'!$C$12="OUI"),(('1C TSspéc4'!R$22+'1C TSspéc4'!R$23+'1C TSspéc4'!R$24+'1C TSspéc4'!R$25+'1C TSspéc4'!R$26+'1C TSspéc4'!R$27+'1C TSspéc4'!R$28+'1C TSspéc4'!R$29)/'1C TSspéc4'!R$17),IF(AND('1C TSspéc4'!$B$12&lt;&gt;"",$K$2&lt;&gt;"Pôle",'1C TSspéc4'!$C$12="NON"),(('1C TSspéc4'!R$22+'1C TSspéc4'!R$23+'1C TSspéc4'!R$24+'1C TSspéc4'!R$25+'1C TSspéc4'!R$26+'1C TSspéc4'!R$27+'1C TSspéc4'!R$28+'1C TSspéc4'!R$29)/'1C TSspéc4'!R$30))))))</f>
        <v>0</v>
      </c>
      <c r="M892" s="556">
        <f>IF(OR('1C TSspéc4'!$B$12="",'1C TSspéc4'!R$30=0),0,IF(AND('1C TSspéc4'!$B$12&lt;&gt;"",$K$2="Pôle",'1C TSspéc4'!$C$12="OUI"),(('1C TSspéc4'!R$26+'1C TSspéc4'!R$27+'1C TSspéc4'!R$28)/'1C TSspéc4'!R$17),IF(AND('1C TSspéc4'!$B$12&lt;&gt;"",$K$2="Pôle",'1C TSspéc4'!$C$12="NON"),(('1C TSspéc4'!R$26+'1C TSspéc4'!R$27+'1C TSspéc4'!R$28)/'1C TSspéc4'!R$30),IF(AND('1C TSspéc4'!$B$12&lt;&gt;"",$K$2&lt;&gt;"Pôle"),0))))</f>
        <v>0</v>
      </c>
      <c r="N892" s="557">
        <f>IF(AND('1C TSspéc4'!$B$12&lt;&gt;0,'1C TSspéc4'!$R$30&lt;&gt;0),L892+M892,0)</f>
        <v>0</v>
      </c>
      <c r="O892" s="893" t="str">
        <f>IF(AND('1C TSspéc4'!$R$17&lt;&gt;0,'1C TSspéc4'!$C$12="OUI"),'1C TSspéc4'!$R$35/'1C TSspéc4'!$R$17,"")</f>
        <v/>
      </c>
      <c r="P892" s="543" t="str">
        <f>IF(AND('1C TSspéc4'!$R$17&lt;&gt;0,'1C TSspéc4'!$C$12="OUI"),'1C TSspéc4'!$R$36/'1C TSspéc4'!$R$17,"")</f>
        <v/>
      </c>
      <c r="Q892" s="543" t="str">
        <f>IF(AND('1C TSspéc4'!$R$17&lt;&gt;0,'1C TSspéc4'!$C$12="OUI"),'1C TSspéc4'!$R$37/'1C TSspéc4'!$R$17,"")</f>
        <v/>
      </c>
      <c r="R892" s="543" t="str">
        <f>IF(AND('1C TSspéc4'!$R$17&lt;&gt;0,'1C TSspéc4'!$C$12="OUI"),'1C TSspéc4'!$R$38/'1C TSspéc4'!$R$17,"")</f>
        <v/>
      </c>
      <c r="S892" s="543" t="str">
        <f>IF(AND('1C TSspéc4'!$R$17&lt;&gt;0,'1C TSspéc4'!$C$12="OUI"),'1C TSspéc4'!$R$39/'1C TSspéc4'!$R$17,"")</f>
        <v/>
      </c>
      <c r="T892" s="543" t="str">
        <f>IF(AND('1C TSspéc4'!$R$17&lt;&gt;0,'1C TSspéc4'!$C$12="OUI"),'1C TSspéc4'!$R$40/'1C TSspéc4'!$R$17,"")</f>
        <v/>
      </c>
      <c r="U892" s="543" t="str">
        <f>IF(AND('1C TSspéc4'!$R$17&lt;&gt;0,'1C TSspéc4'!$C$12="OUI"),'1C TSspéc4'!$R$41/'1C TSspéc4'!$R$17,"")</f>
        <v/>
      </c>
      <c r="V892" s="543" t="str">
        <f>IF(AND('1C TSspéc4'!$R$17&lt;&gt;0,'1C TSspéc4'!$C$12="OUI"),'1C TSspéc4'!$R$42/'1C TSspéc4'!$R$17,"")</f>
        <v/>
      </c>
      <c r="W892" s="543" t="str">
        <f>IF(AND('1C TSspéc4'!$R$17&lt;&gt;0,'1C TSspéc4'!$C$12="OUI"),'1C TSspéc4'!$R$43/'1C TSspéc4'!$R$17,"")</f>
        <v/>
      </c>
      <c r="X892" s="543" t="str">
        <f>IF(AND('1C TSspéc4'!$R$17&lt;&gt;0,'1C TSspéc4'!$C$12="OUI"),'1C TSspéc4'!$R$44/'1C TSspéc4'!$R$17,"")</f>
        <v/>
      </c>
      <c r="Y892" s="543" t="str">
        <f>IF(AND('1C TSspéc4'!$R$17&lt;&gt;0,'1C TSspéc4'!$C$12="OUI"),'1C TSspéc4'!$R$45/'1C TSspéc4'!$R$17,"")</f>
        <v/>
      </c>
      <c r="Z892" s="543" t="str">
        <f>IF(AND('1C TSspéc4'!$R$17&lt;&gt;0,'1C TSspéc4'!$C$12="OUI"),'1C TSspéc4'!$R$46/'1C TSspéc4'!$R$17,"")</f>
        <v/>
      </c>
      <c r="AA892" s="543" t="str">
        <f>IF(AND('1C TSspéc4'!$R$17&lt;&gt;0,'1C TSspéc4'!$C$12="OUI"),'1C TSspéc4'!$R$47/'1C TSspéc4'!$R$17,"")</f>
        <v/>
      </c>
      <c r="AB892" s="543" t="str">
        <f>IF(AND('1C TSspéc4'!$R$17&lt;&gt;0,'1C TSspéc4'!$C$12="OUI"),'1C TSspéc4'!$R$48/'1C TSspéc4'!$R$17,"")</f>
        <v/>
      </c>
      <c r="AC892" s="543" t="str">
        <f>IF(AND('1C TSspéc4'!$R$17&lt;&gt;0,'1C TSspéc4'!$C$12="OUI"),'1C TSspéc4'!$R$49/'1C TSspéc4'!$R$17,"")</f>
        <v/>
      </c>
      <c r="AD892" s="543" t="str">
        <f>IF(AND('1C TSspéc4'!$R$17&lt;&gt;0,'1C TSspéc4'!$C$12="OUI"),'1C TSspéc4'!$R$50/'1C TSspéc4'!$R$17,"")</f>
        <v/>
      </c>
      <c r="AE892" s="543" t="str">
        <f>IF(AND('1C TSspéc4'!$R$17&lt;&gt;0,'1C TSspéc4'!$C$12="OUI"),'1C TSspéc4'!$R$51/'1C TSspéc4'!$R$17,"")</f>
        <v/>
      </c>
      <c r="AF892" s="543" t="str">
        <f>IF(AND('1C TSspéc4'!$R$17&lt;&gt;0,'1C TSspéc4'!$C$12="OUI"),'1C TSspéc4'!$R$52/'1C TSspéc4'!$R$17,"")</f>
        <v/>
      </c>
      <c r="AG892" s="543" t="str">
        <f>IF(AND('1C TSspéc4'!$R$17&lt;&gt;0,'1C TSspéc4'!$C$12="OUI"),'1C TSspéc4'!$R$53/'1C TSspéc4'!$R$17,"")</f>
        <v/>
      </c>
      <c r="AH892" s="543" t="str">
        <f>IF(AND('1C TSspéc4'!$R$17&lt;&gt;0,'1C TSspéc4'!$C$12="OUI"),'1C TSspéc4'!$R$54/'1C TSspéc4'!$R$17,"")</f>
        <v/>
      </c>
      <c r="AI892" s="543" t="str">
        <f>IF(AND('1C TSspéc4'!$R$17&lt;&gt;0,'1C TSspéc4'!$C$12="OUI"),'1C TSspéc4'!$R$55/'1C TSspéc4'!$R$17,"")</f>
        <v/>
      </c>
      <c r="AJ892" s="543" t="str">
        <f>IF(AND('1C TSspéc4'!$R$17&lt;&gt;0,'1C TSspéc4'!$C$12="OUI"),'1C TSspéc4'!$R$56/'1C TSspéc4'!$R$17,"")</f>
        <v/>
      </c>
      <c r="AK892" s="543" t="str">
        <f>IF(AND('1C TSspéc4'!$R$17&lt;&gt;0,'1C TSspéc4'!$C$12="OUI"),'1C TSspéc4'!$R$57/'1C TSspéc4'!$R$17,"")</f>
        <v/>
      </c>
      <c r="AL892" s="72">
        <f>IF(AND('1C TSspéc4'!$R$17&lt;&gt;0,'1C TSspéc4'!$C$12="OUI"),N892+AK892,N892)</f>
        <v>0</v>
      </c>
      <c r="AM892" s="417">
        <f t="shared" si="274"/>
        <v>0</v>
      </c>
      <c r="AN892" s="417">
        <f t="shared" si="275"/>
        <v>0</v>
      </c>
      <c r="AO892" s="418" t="str">
        <f>IF(AND('1C TSspéc4'!$R$17&lt;&gt;0,'1C TSspéc4'!$R$30&lt;&gt;0),AM892+AN892,"")</f>
        <v/>
      </c>
      <c r="AP892" s="573" t="str">
        <f>IF(AND('1C TSspéc4'!$R$17&lt;&gt;0,'1C TSspéc4'!$R$30&lt;&gt;0),AM892-AR892,"")</f>
        <v/>
      </c>
      <c r="AQ892" s="583">
        <f t="shared" si="276"/>
        <v>0</v>
      </c>
      <c r="AR892" s="596"/>
      <c r="AS892" s="102"/>
      <c r="AT892" s="27" t="str">
        <f>IF(('1C TSspéc4'!R$17*FICHE!$C$14&lt;J892),"Forfait limité à "&amp;FICHE!$C$14&amp;"€/jour","")</f>
        <v/>
      </c>
      <c r="AU892" s="592"/>
      <c r="AV892" s="824"/>
      <c r="AW892" s="824"/>
      <c r="AX892" s="824"/>
      <c r="AY892" s="824"/>
      <c r="AZ892" s="824"/>
      <c r="BA892" s="767"/>
      <c r="BB892" s="767"/>
      <c r="BC892" s="767"/>
      <c r="BD892" s="767"/>
      <c r="BE892" s="767"/>
      <c r="BF892" s="767"/>
      <c r="BG892" s="767"/>
      <c r="BH892" s="767"/>
      <c r="BI892" s="767"/>
      <c r="BJ892" s="767"/>
      <c r="BK892" s="767"/>
      <c r="BL892" s="767"/>
      <c r="BM892" s="767"/>
      <c r="BN892" s="767"/>
      <c r="BO892" s="767"/>
      <c r="BP892" s="767"/>
      <c r="BQ892" s="767"/>
      <c r="BR892" s="767"/>
      <c r="BS892" s="767"/>
      <c r="BT892" s="767"/>
      <c r="BU892" s="767"/>
      <c r="BV892" s="767"/>
      <c r="BW892" s="767"/>
      <c r="BX892" s="767"/>
      <c r="BY892" s="767"/>
      <c r="BZ892" s="767"/>
      <c r="CA892" s="767"/>
      <c r="CB892" s="767"/>
      <c r="CC892" s="767"/>
      <c r="CD892" s="767"/>
      <c r="CE892" s="767"/>
      <c r="CF892" s="767"/>
      <c r="CG892" s="767"/>
      <c r="CH892" s="767"/>
      <c r="CI892" s="767"/>
      <c r="CJ892" s="767"/>
      <c r="CK892" s="767"/>
      <c r="CL892" s="767"/>
      <c r="CM892" s="767"/>
      <c r="CN892" s="767"/>
      <c r="CO892" s="767"/>
      <c r="CP892" s="767"/>
      <c r="CQ892" s="767"/>
      <c r="CR892" s="767"/>
      <c r="CS892" s="767"/>
      <c r="CT892" s="767"/>
      <c r="CU892" s="767"/>
      <c r="CV892" s="767"/>
      <c r="CW892" s="767"/>
      <c r="CX892" s="767"/>
      <c r="CY892" s="767"/>
      <c r="CZ892" s="767"/>
      <c r="DA892" s="767"/>
      <c r="DB892" s="767"/>
      <c r="DC892" s="767"/>
      <c r="DD892" s="767"/>
      <c r="DE892" s="767"/>
      <c r="DF892" s="767"/>
      <c r="DG892" s="767"/>
      <c r="DH892" s="767"/>
      <c r="DI892" s="767"/>
      <c r="DJ892" s="767"/>
      <c r="DK892" s="767"/>
      <c r="DL892" s="767"/>
      <c r="DM892" s="767"/>
      <c r="DN892" s="767"/>
      <c r="DO892" s="767"/>
      <c r="DP892" s="767"/>
      <c r="DQ892" s="767"/>
      <c r="DR892" s="767"/>
      <c r="DS892" s="767"/>
      <c r="DT892" s="767"/>
      <c r="DU892" s="767"/>
      <c r="DV892" s="767"/>
      <c r="DW892" s="767"/>
      <c r="DX892" s="767"/>
      <c r="DY892" s="767"/>
      <c r="DZ892" s="767"/>
      <c r="EA892" s="767"/>
      <c r="EB892" s="767"/>
      <c r="EC892" s="767"/>
      <c r="ED892" s="767"/>
      <c r="EE892" s="767"/>
      <c r="EF892" s="767"/>
      <c r="EG892" s="767"/>
      <c r="EH892" s="767"/>
      <c r="EI892" s="767"/>
      <c r="EJ892" s="767"/>
      <c r="EK892" s="767"/>
      <c r="EL892" s="767"/>
      <c r="EM892" s="767"/>
      <c r="EN892" s="767"/>
      <c r="EO892" s="767"/>
      <c r="EP892" s="767"/>
      <c r="EQ892" s="767"/>
      <c r="ER892" s="767"/>
      <c r="ES892" s="767"/>
      <c r="ET892" s="767"/>
      <c r="EU892" s="767"/>
      <c r="EV892" s="767"/>
      <c r="EW892" s="767"/>
      <c r="EX892" s="767"/>
      <c r="EY892" s="767"/>
      <c r="EZ892" s="767"/>
      <c r="FA892" s="767"/>
      <c r="FB892" s="767"/>
      <c r="FC892" s="767"/>
      <c r="FD892" s="767"/>
      <c r="FE892" s="767"/>
      <c r="FF892" s="767"/>
      <c r="FG892" s="767"/>
      <c r="FH892" s="767"/>
      <c r="FI892" s="767"/>
      <c r="FJ892" s="767"/>
      <c r="FK892" s="767"/>
      <c r="FL892" s="767"/>
      <c r="FM892" s="767"/>
      <c r="FN892" s="767"/>
      <c r="FO892" s="767"/>
      <c r="FP892" s="767"/>
      <c r="FQ892" s="767"/>
      <c r="FR892" s="767"/>
      <c r="FS892" s="767"/>
      <c r="FT892" s="767"/>
      <c r="FU892" s="767"/>
      <c r="FV892" s="767"/>
      <c r="FW892" s="767"/>
      <c r="FX892" s="767"/>
      <c r="FY892" s="767"/>
      <c r="FZ892" s="767"/>
      <c r="GA892" s="767"/>
      <c r="GB892" s="767"/>
      <c r="GC892" s="767"/>
      <c r="GD892" s="767"/>
      <c r="GE892" s="767"/>
      <c r="GF892" s="767"/>
      <c r="GG892" s="767"/>
      <c r="GH892" s="767"/>
      <c r="GI892" s="767"/>
      <c r="GJ892" s="767"/>
      <c r="GK892" s="767"/>
      <c r="GL892" s="767"/>
      <c r="GM892" s="767"/>
      <c r="GN892" s="767"/>
      <c r="GO892" s="767"/>
      <c r="GP892" s="767"/>
      <c r="GQ892" s="767"/>
      <c r="GR892" s="767"/>
      <c r="GS892" s="767"/>
      <c r="GT892" s="767"/>
      <c r="GU892" s="767"/>
      <c r="GV892" s="767"/>
      <c r="GW892" s="767"/>
      <c r="GX892" s="767"/>
      <c r="GY892" s="767"/>
      <c r="GZ892" s="767"/>
      <c r="HA892" s="767"/>
      <c r="HB892" s="767"/>
      <c r="HC892" s="767"/>
    </row>
    <row r="893" spans="1:211" s="864" customFormat="1" ht="13.9" customHeight="1">
      <c r="A893" s="307"/>
      <c r="B893" s="351"/>
      <c r="C893" s="971" t="str">
        <f>IF('1C TSspéc4'!S$17&lt;&gt;0,'1C TSspéc4'!$B$12,"")</f>
        <v/>
      </c>
      <c r="D893" s="972"/>
      <c r="E893" s="973"/>
      <c r="F893" s="93">
        <f>IF(AND($C893='1C TSspéc4'!$B$12,'1C TSspéc4'!$B$16="spécifiques",'1C TSspéc4'!$S$17&lt;&gt;""),'1C TSspéc4'!$S$21,"")</f>
        <v>0</v>
      </c>
      <c r="G893" s="863"/>
      <c r="H893" s="745">
        <v>0.21</v>
      </c>
      <c r="I893" s="747">
        <v>1</v>
      </c>
      <c r="J893" s="312"/>
      <c r="K893" s="680">
        <f t="shared" si="277"/>
        <v>0</v>
      </c>
      <c r="L893" s="556">
        <f>IF(OR('1C TSspéc4'!$B$12="",'1C TSspéc4'!S$30=0),0,IF(AND('1C TSspéc4'!$B$12&lt;&gt;"",$K$2="Pôle",'1C TSspéc4'!$C$12="OUI"),(('1C TSspéc4'!S$22+'1C TSspéc4'!S$23+'1C TSspéc4'!S$24+'1C TSspéc4'!S$25+'1C TSspéc4'!S$29)/'1C TSspéc4'!S$17),IF(AND('1C TSspéc4'!$B$12&lt;&gt;"",$K$2="Pôle",'1C TSspéc4'!$C$12="NON"),(('1C TSspéc4'!S$22+'1C TSspéc4'!S$23+'1C TSspéc4'!S$24+'1C TSspéc4'!S$25+'1C TSspéc4'!S$29)/'1C TSspéc4'!S$30),IF(AND('1C TSspéc4'!$B$12&lt;&gt;"",$K$2&lt;&gt;"Pôle",'1C TSspéc4'!$C$12="OUI"),(('1C TSspéc4'!S$22+'1C TSspéc4'!S$23+'1C TSspéc4'!S$24+'1C TSspéc4'!S$25+'1C TSspéc4'!S$26+'1C TSspéc4'!S$27+'1C TSspéc4'!S$28+'1C TSspéc4'!S$29)/'1C TSspéc4'!S$17),IF(AND('1C TSspéc4'!$B$12&lt;&gt;"",$K$2&lt;&gt;"Pôle",'1C TSspéc4'!$C$12="NON"),(('1C TSspéc4'!S$22+'1C TSspéc4'!S$23+'1C TSspéc4'!S$24+'1C TSspéc4'!S$25+'1C TSspéc4'!S$26+'1C TSspéc4'!S$27+'1C TSspéc4'!S$28+'1C TSspéc4'!S$29)/'1C TSspéc4'!S$30))))))</f>
        <v>0</v>
      </c>
      <c r="M893" s="556">
        <f>IF(OR('1C TSspéc4'!$B$12="",'1C TSspéc4'!S$30=0),0,IF(AND('1C TSspéc4'!$B$12&lt;&gt;"",$K$2="Pôle",'1C TSspéc4'!$C$12="OUI"),(('1C TSspéc4'!S$26+'1C TSspéc4'!S$27+'1C TSspéc4'!S$28)/'1C TSspéc4'!S$17),IF(AND('1C TSspéc4'!$B$12&lt;&gt;"",$K$2="Pôle",'1C TSspéc4'!$C$12="NON"),(('1C TSspéc4'!S$26+'1C TSspéc4'!S$27+'1C TSspéc4'!S$28)/'1C TSspéc4'!S$30),IF(AND('1C TSspéc4'!$B$12&lt;&gt;"",$K$2&lt;&gt;"Pôle"),0))))</f>
        <v>0</v>
      </c>
      <c r="N893" s="557">
        <f>IF(AND('1C TSspéc4'!$B$12&lt;&gt;0,'1C TSspéc4'!$S$30&lt;&gt;0),L893+M893,0)</f>
        <v>0</v>
      </c>
      <c r="O893" s="893" t="str">
        <f>IF(AND('1C TSspéc4'!$S$17&lt;&gt;0,'1C TSspéc4'!$C$12="OUI"),'1C TSspéc4'!$S$35/'1C TSspéc4'!$S$17,"")</f>
        <v/>
      </c>
      <c r="P893" s="543" t="str">
        <f>IF(AND('1C TSspéc4'!$S$17&lt;&gt;0,'1C TSspéc4'!$C$12="OUI"),'1C TSspéc4'!$S$36/'1C TSspéc4'!$S$17,"")</f>
        <v/>
      </c>
      <c r="Q893" s="543" t="str">
        <f>IF(AND('1C TSspéc4'!$S$17&lt;&gt;0,'1C TSspéc4'!$C$12="OUI"),'1C TSspéc4'!$S$37/'1C TSspéc4'!$S$17,"")</f>
        <v/>
      </c>
      <c r="R893" s="543" t="str">
        <f>IF(AND('1C TSspéc4'!$S$17&lt;&gt;0,'1C TSspéc4'!$C$12="OUI"),'1C TSspéc4'!$S$38/'1C TSspéc4'!$S$17,"")</f>
        <v/>
      </c>
      <c r="S893" s="543" t="str">
        <f>IF(AND('1C TSspéc4'!$S$17&lt;&gt;0,'1C TSspéc4'!$C$12="OUI"),'1C TSspéc4'!$S$39/'1C TSspéc4'!$S$17,"")</f>
        <v/>
      </c>
      <c r="T893" s="543" t="str">
        <f>IF(AND('1C TSspéc4'!$S$17&lt;&gt;0,'1C TSspéc4'!$C$12="OUI"),'1C TSspéc4'!$S$40/'1C TSspéc4'!$S$17,"")</f>
        <v/>
      </c>
      <c r="U893" s="543" t="str">
        <f>IF(AND('1C TSspéc4'!$S$17&lt;&gt;0,'1C TSspéc4'!$C$12="OUI"),'1C TSspéc4'!$S$41/'1C TSspéc4'!$S$17,"")</f>
        <v/>
      </c>
      <c r="V893" s="543" t="str">
        <f>IF(AND('1C TSspéc4'!$S$17&lt;&gt;0,'1C TSspéc4'!$C$12="OUI"),'1C TSspéc4'!$S$42/'1C TSspéc4'!$S$17,"")</f>
        <v/>
      </c>
      <c r="W893" s="543" t="str">
        <f>IF(AND('1C TSspéc4'!$S$17&lt;&gt;0,'1C TSspéc4'!$C$12="OUI"),'1C TSspéc4'!$S$43/'1C TSspéc4'!$S$17,"")</f>
        <v/>
      </c>
      <c r="X893" s="543" t="str">
        <f>IF(AND('1C TSspéc4'!$S$17&lt;&gt;0,'1C TSspéc4'!$C$12="OUI"),'1C TSspéc4'!$S$44/'1C TSspéc4'!$S$17,"")</f>
        <v/>
      </c>
      <c r="Y893" s="543" t="str">
        <f>IF(AND('1C TSspéc4'!$S$17&lt;&gt;0,'1C TSspéc4'!$C$12="OUI"),'1C TSspéc4'!$S$45/'1C TSspéc4'!$S$17,"")</f>
        <v/>
      </c>
      <c r="Z893" s="543" t="str">
        <f>IF(AND('1C TSspéc4'!$S$17&lt;&gt;0,'1C TSspéc4'!$C$12="OUI"),'1C TSspéc4'!$S$46/'1C TSspéc4'!$S$17,"")</f>
        <v/>
      </c>
      <c r="AA893" s="543" t="str">
        <f>IF(AND('1C TSspéc4'!$S$17&lt;&gt;0,'1C TSspéc4'!$C$12="OUI"),'1C TSspéc4'!$S$47/'1C TSspéc4'!$S$17,"")</f>
        <v/>
      </c>
      <c r="AB893" s="543" t="str">
        <f>IF(AND('1C TSspéc4'!$S$17&lt;&gt;0,'1C TSspéc4'!$C$12="OUI"),'1C TSspéc4'!$S$48/'1C TSspéc4'!$S$17,"")</f>
        <v/>
      </c>
      <c r="AC893" s="543" t="str">
        <f>IF(AND('1C TSspéc4'!$S$17&lt;&gt;0,'1C TSspéc4'!$C$12="OUI"),'1C TSspéc4'!$S$49/'1C TSspéc4'!$S$17,"")</f>
        <v/>
      </c>
      <c r="AD893" s="543" t="str">
        <f>IF(AND('1C TSspéc4'!$S$17&lt;&gt;0,'1C TSspéc4'!$C$12="OUI"),'1C TSspéc4'!$S$50/'1C TSspéc4'!$S$17,"")</f>
        <v/>
      </c>
      <c r="AE893" s="543" t="str">
        <f>IF(AND('1C TSspéc4'!$S$17&lt;&gt;0,'1C TSspéc4'!$C$12="OUI"),'1C TSspéc4'!$S$51/'1C TSspéc4'!$S$17,"")</f>
        <v/>
      </c>
      <c r="AF893" s="543" t="str">
        <f>IF(AND('1C TSspéc4'!$S$17&lt;&gt;0,'1C TSspéc4'!$C$12="OUI"),'1C TSspéc4'!$S$52/'1C TSspéc4'!$S$17,"")</f>
        <v/>
      </c>
      <c r="AG893" s="543" t="str">
        <f>IF(AND('1C TSspéc4'!$S$17&lt;&gt;0,'1C TSspéc4'!$C$12="OUI"),'1C TSspéc4'!$S$53/'1C TSspéc4'!$S$17,"")</f>
        <v/>
      </c>
      <c r="AH893" s="543" t="str">
        <f>IF(AND('1C TSspéc4'!$S$17&lt;&gt;0,'1C TSspéc4'!$C$12="OUI"),'1C TSspéc4'!$S$54/'1C TSspéc4'!$S$17,"")</f>
        <v/>
      </c>
      <c r="AI893" s="543" t="str">
        <f>IF(AND('1C TSspéc4'!$S$17&lt;&gt;0,'1C TSspéc4'!$C$12="OUI"),'1C TSspéc4'!$S$55/'1C TSspéc4'!$S$17,"")</f>
        <v/>
      </c>
      <c r="AJ893" s="543" t="str">
        <f>IF(AND('1C TSspéc4'!$S$17&lt;&gt;0,'1C TSspéc4'!$C$12="OUI"),'1C TSspéc4'!$S$56/'1C TSspéc4'!$S$17,"")</f>
        <v/>
      </c>
      <c r="AK893" s="543" t="str">
        <f>IF(AND('1C TSspéc4'!$S$17&lt;&gt;0,'1C TSspéc4'!$C$12="OUI"),'1C TSspéc4'!$S$57/'1C TSspéc4'!$S$17,"")</f>
        <v/>
      </c>
      <c r="AL893" s="72">
        <f>IF(AND('1C TSspéc4'!$S$17&lt;&gt;0,'1C TSspéc4'!$C$12="OUI"),N893+AK893,N893)</f>
        <v>0</v>
      </c>
      <c r="AM893" s="417">
        <f t="shared" si="274"/>
        <v>0</v>
      </c>
      <c r="AN893" s="417">
        <f t="shared" si="275"/>
        <v>0</v>
      </c>
      <c r="AO893" s="418" t="str">
        <f>IF(AND('1C TSspéc4'!$S$17&lt;&gt;0,'1C TSspéc4'!$S$30&lt;&gt;0),AM893+AN893,"")</f>
        <v/>
      </c>
      <c r="AP893" s="573" t="str">
        <f>IF(AND('1C TSspéc4'!$S$17&lt;&gt;0,'1C TSspéc4'!$S$30&lt;&gt;0),AM893-AR893,"")</f>
        <v/>
      </c>
      <c r="AQ893" s="583">
        <f t="shared" si="276"/>
        <v>0</v>
      </c>
      <c r="AR893" s="596"/>
      <c r="AS893" s="102"/>
      <c r="AT893" s="27" t="str">
        <f>IF(('1C TSspéc4'!S$17*FICHE!$C$14&lt;J893),"Forfait limité à "&amp;FICHE!$C$14&amp;"€/jour","")</f>
        <v/>
      </c>
      <c r="AU893" s="592"/>
      <c r="AV893" s="824"/>
      <c r="AW893" s="824"/>
      <c r="AX893" s="824"/>
      <c r="AY893" s="824"/>
      <c r="AZ893" s="824"/>
      <c r="BA893" s="767"/>
      <c r="BB893" s="767"/>
      <c r="BC893" s="767"/>
      <c r="BD893" s="767"/>
      <c r="BE893" s="767"/>
      <c r="BF893" s="767"/>
      <c r="BG893" s="767"/>
      <c r="BH893" s="767"/>
      <c r="BI893" s="767"/>
      <c r="BJ893" s="767"/>
      <c r="BK893" s="767"/>
      <c r="BL893" s="767"/>
      <c r="BM893" s="767"/>
      <c r="BN893" s="767"/>
      <c r="BO893" s="767"/>
      <c r="BP893" s="767"/>
      <c r="BQ893" s="767"/>
      <c r="BR893" s="767"/>
      <c r="BS893" s="767"/>
      <c r="BT893" s="767"/>
      <c r="BU893" s="767"/>
      <c r="BV893" s="767"/>
      <c r="BW893" s="767"/>
      <c r="BX893" s="767"/>
      <c r="BY893" s="767"/>
      <c r="BZ893" s="767"/>
      <c r="CA893" s="767"/>
      <c r="CB893" s="767"/>
      <c r="CC893" s="767"/>
      <c r="CD893" s="767"/>
      <c r="CE893" s="767"/>
      <c r="CF893" s="767"/>
      <c r="CG893" s="767"/>
      <c r="CH893" s="767"/>
      <c r="CI893" s="767"/>
      <c r="CJ893" s="767"/>
      <c r="CK893" s="767"/>
      <c r="CL893" s="767"/>
      <c r="CM893" s="767"/>
      <c r="CN893" s="767"/>
      <c r="CO893" s="767"/>
      <c r="CP893" s="767"/>
      <c r="CQ893" s="767"/>
      <c r="CR893" s="767"/>
      <c r="CS893" s="767"/>
      <c r="CT893" s="767"/>
      <c r="CU893" s="767"/>
      <c r="CV893" s="767"/>
      <c r="CW893" s="767"/>
      <c r="CX893" s="767"/>
      <c r="CY893" s="767"/>
      <c r="CZ893" s="767"/>
      <c r="DA893" s="767"/>
      <c r="DB893" s="767"/>
      <c r="DC893" s="767"/>
      <c r="DD893" s="767"/>
      <c r="DE893" s="767"/>
      <c r="DF893" s="767"/>
      <c r="DG893" s="767"/>
      <c r="DH893" s="767"/>
      <c r="DI893" s="767"/>
      <c r="DJ893" s="767"/>
      <c r="DK893" s="767"/>
      <c r="DL893" s="767"/>
      <c r="DM893" s="767"/>
      <c r="DN893" s="767"/>
      <c r="DO893" s="767"/>
      <c r="DP893" s="767"/>
      <c r="DQ893" s="767"/>
      <c r="DR893" s="767"/>
      <c r="DS893" s="767"/>
      <c r="DT893" s="767"/>
      <c r="DU893" s="767"/>
      <c r="DV893" s="767"/>
      <c r="DW893" s="767"/>
      <c r="DX893" s="767"/>
      <c r="DY893" s="767"/>
      <c r="DZ893" s="767"/>
      <c r="EA893" s="767"/>
      <c r="EB893" s="767"/>
      <c r="EC893" s="767"/>
      <c r="ED893" s="767"/>
      <c r="EE893" s="767"/>
      <c r="EF893" s="767"/>
      <c r="EG893" s="767"/>
      <c r="EH893" s="767"/>
      <c r="EI893" s="767"/>
      <c r="EJ893" s="767"/>
      <c r="EK893" s="767"/>
      <c r="EL893" s="767"/>
      <c r="EM893" s="767"/>
      <c r="EN893" s="767"/>
      <c r="EO893" s="767"/>
      <c r="EP893" s="767"/>
      <c r="EQ893" s="767"/>
      <c r="ER893" s="767"/>
      <c r="ES893" s="767"/>
      <c r="ET893" s="767"/>
      <c r="EU893" s="767"/>
      <c r="EV893" s="767"/>
      <c r="EW893" s="767"/>
      <c r="EX893" s="767"/>
      <c r="EY893" s="767"/>
      <c r="EZ893" s="767"/>
      <c r="FA893" s="767"/>
      <c r="FB893" s="767"/>
      <c r="FC893" s="767"/>
      <c r="FD893" s="767"/>
      <c r="FE893" s="767"/>
      <c r="FF893" s="767"/>
      <c r="FG893" s="767"/>
      <c r="FH893" s="767"/>
      <c r="FI893" s="767"/>
      <c r="FJ893" s="767"/>
      <c r="FK893" s="767"/>
      <c r="FL893" s="767"/>
      <c r="FM893" s="767"/>
      <c r="FN893" s="767"/>
      <c r="FO893" s="767"/>
      <c r="FP893" s="767"/>
      <c r="FQ893" s="767"/>
      <c r="FR893" s="767"/>
      <c r="FS893" s="767"/>
      <c r="FT893" s="767"/>
      <c r="FU893" s="767"/>
      <c r="FV893" s="767"/>
      <c r="FW893" s="767"/>
      <c r="FX893" s="767"/>
      <c r="FY893" s="767"/>
      <c r="FZ893" s="767"/>
      <c r="GA893" s="767"/>
      <c r="GB893" s="767"/>
      <c r="GC893" s="767"/>
      <c r="GD893" s="767"/>
      <c r="GE893" s="767"/>
      <c r="GF893" s="767"/>
      <c r="GG893" s="767"/>
      <c r="GH893" s="767"/>
      <c r="GI893" s="767"/>
      <c r="GJ893" s="767"/>
      <c r="GK893" s="767"/>
      <c r="GL893" s="767"/>
      <c r="GM893" s="767"/>
      <c r="GN893" s="767"/>
      <c r="GO893" s="767"/>
      <c r="GP893" s="767"/>
      <c r="GQ893" s="767"/>
      <c r="GR893" s="767"/>
      <c r="GS893" s="767"/>
      <c r="GT893" s="767"/>
      <c r="GU893" s="767"/>
      <c r="GV893" s="767"/>
      <c r="GW893" s="767"/>
      <c r="GX893" s="767"/>
      <c r="GY893" s="767"/>
      <c r="GZ893" s="767"/>
      <c r="HA893" s="767"/>
      <c r="HB893" s="767"/>
      <c r="HC893" s="767"/>
    </row>
    <row r="894" spans="1:211" s="864" customFormat="1" ht="13.9" customHeight="1">
      <c r="A894" s="307"/>
      <c r="B894" s="351"/>
      <c r="C894" s="971" t="str">
        <f>IF('1C TSspéc4'!T$17&lt;&gt;0,'1C TSspéc4'!$B$12,"")</f>
        <v/>
      </c>
      <c r="D894" s="972"/>
      <c r="E894" s="973"/>
      <c r="F894" s="93">
        <f>IF(AND($C894='1C TSspéc4'!$B$12,'1C TSspéc4'!$B$16="spécifiques",'1C TSspéc4'!$T$17&lt;&gt;""),'1C TSspéc4'!$T$21,"")</f>
        <v>0</v>
      </c>
      <c r="G894" s="863"/>
      <c r="H894" s="745">
        <v>0.21</v>
      </c>
      <c r="I894" s="747">
        <v>1</v>
      </c>
      <c r="J894" s="312"/>
      <c r="K894" s="680">
        <f t="shared" si="277"/>
        <v>0</v>
      </c>
      <c r="L894" s="556">
        <f>IF(OR('1C TSspéc4'!$B$12="",'1C TSspéc4'!T$30=0),0,IF(AND('1C TSspéc4'!$B$12&lt;&gt;"",$K$2="Pôle",'1C TSspéc4'!$C$12="OUI"),(('1C TSspéc4'!T$22+'1C TSspéc4'!T$23+'1C TSspéc4'!T$24+'1C TSspéc4'!T$25+'1C TSspéc4'!T$29)/'1C TSspéc4'!T$17),IF(AND('1C TSspéc4'!$B$12&lt;&gt;"",$K$2="Pôle",'1C TSspéc4'!$C$12="NON"),(('1C TSspéc4'!T$22+'1C TSspéc4'!T$23+'1C TSspéc4'!T$24+'1C TSspéc4'!T$25+'1C TSspéc4'!T$29)/'1C TSspéc4'!T$30),IF(AND('1C TSspéc4'!$B$12&lt;&gt;"",$K$2&lt;&gt;"Pôle",'1C TSspéc4'!$C$12="OUI"),(('1C TSspéc4'!T$22+'1C TSspéc4'!T$23+'1C TSspéc4'!T$24+'1C TSspéc4'!T$25+'1C TSspéc4'!T$26+'1C TSspéc4'!T$27+'1C TSspéc4'!T$28+'1C TSspéc4'!T$29)/'1C TSspéc4'!T$17),IF(AND('1C TSspéc4'!$B$12&lt;&gt;"",$K$2&lt;&gt;"Pôle",'1C TSspéc4'!$C$12="NON"),(('1C TSspéc4'!T$22+'1C TSspéc4'!T$23+'1C TSspéc4'!T$24+'1C TSspéc4'!T$25+'1C TSspéc4'!T$26+'1C TSspéc4'!T$27+'1C TSspéc4'!T$28+'1C TSspéc4'!T$29)/'1C TSspéc4'!T$30))))))</f>
        <v>0</v>
      </c>
      <c r="M894" s="556">
        <f>IF(OR('1C TSspéc4'!$B$12="",'1C TSspéc4'!T$30=0),0,IF(AND('1C TSspéc4'!$B$12&lt;&gt;"",$K$2="Pôle",'1C TSspéc4'!$C$12="OUI"),(('1C TSspéc4'!T$26+'1C TSspéc4'!T$27+'1C TSspéc4'!T$28)/'1C TSspéc4'!T$17),IF(AND('1C TSspéc4'!$B$12&lt;&gt;"",$K$2="Pôle",'1C TSspéc4'!$C$12="NON"),(('1C TSspéc4'!T$26+'1C TSspéc4'!T$27+'1C TSspéc4'!T$28)/'1C TSspéc4'!T$30),IF(AND('1C TSspéc4'!$B$12&lt;&gt;"",$K$2&lt;&gt;"Pôle"),0))))</f>
        <v>0</v>
      </c>
      <c r="N894" s="557">
        <f>IF(AND('1C TSspéc4'!$B$12&lt;&gt;0,'1C TSspéc4'!$T$30&lt;&gt;0),L894+M894,0)</f>
        <v>0</v>
      </c>
      <c r="O894" s="893" t="str">
        <f>IF(AND('1C TSspéc4'!$T$17&lt;&gt;0,'1C TSspéc4'!$C$12="OUI"),'1C TSspéc4'!$T$35/'1C TSspéc4'!$T$17,"")</f>
        <v/>
      </c>
      <c r="P894" s="543" t="str">
        <f>IF(AND('1C TSspéc4'!$T$17&lt;&gt;0,'1C TSspéc4'!$C$12="OUI"),'1C TSspéc4'!$T$36/'1C TSspéc4'!$T$17,"")</f>
        <v/>
      </c>
      <c r="Q894" s="543" t="str">
        <f>IF(AND('1C TSspéc4'!$T$17&lt;&gt;0,'1C TSspéc4'!$C$12="OUI"),'1C TSspéc4'!$T$37/'1C TSspéc4'!$T$17,"")</f>
        <v/>
      </c>
      <c r="R894" s="543" t="str">
        <f>IF(AND('1C TSspéc4'!$T$17&lt;&gt;0,'1C TSspéc4'!$C$12="OUI"),'1C TSspéc4'!$T$38/'1C TSspéc4'!$T$17,"")</f>
        <v/>
      </c>
      <c r="S894" s="543" t="str">
        <f>IF(AND('1C TSspéc4'!$T$17&lt;&gt;0,'1C TSspéc4'!$C$12="OUI"),'1C TSspéc4'!$T$39/'1C TSspéc4'!$T$17,"")</f>
        <v/>
      </c>
      <c r="T894" s="543" t="str">
        <f>IF(AND('1C TSspéc4'!$T$17&lt;&gt;0,'1C TSspéc4'!$C$12="OUI"),'1C TSspéc4'!$T$40/'1C TSspéc4'!$T$17,"")</f>
        <v/>
      </c>
      <c r="U894" s="543" t="str">
        <f>IF(AND('1C TSspéc4'!$T$17&lt;&gt;0,'1C TSspéc4'!$C$12="OUI"),'1C TSspéc4'!$T$41/'1C TSspéc4'!$T$17,"")</f>
        <v/>
      </c>
      <c r="V894" s="543" t="str">
        <f>IF(AND('1C TSspéc4'!$T$17&lt;&gt;0,'1C TSspéc4'!$C$12="OUI"),'1C TSspéc4'!$T$42/'1C TSspéc4'!$T$17,"")</f>
        <v/>
      </c>
      <c r="W894" s="543" t="str">
        <f>IF(AND('1C TSspéc4'!$T$17&lt;&gt;0,'1C TSspéc4'!$C$12="OUI"),'1C TSspéc4'!$T$43/'1C TSspéc4'!$T$17,"")</f>
        <v/>
      </c>
      <c r="X894" s="543" t="str">
        <f>IF(AND('1C TSspéc4'!$T$17&lt;&gt;0,'1C TSspéc4'!$C$12="OUI"),'1C TSspéc4'!$T$44/'1C TSspéc4'!$T$17,"")</f>
        <v/>
      </c>
      <c r="Y894" s="543" t="str">
        <f>IF(AND('1C TSspéc4'!$T$17&lt;&gt;0,'1C TSspéc4'!$C$12="OUI"),'1C TSspéc4'!$T$45/'1C TSspéc4'!$T$17,"")</f>
        <v/>
      </c>
      <c r="Z894" s="543" t="str">
        <f>IF(AND('1C TSspéc4'!$T$17&lt;&gt;0,'1C TSspéc4'!$C$12="OUI"),'1C TSspéc4'!$T$46/'1C TSspéc4'!$T$17,"")</f>
        <v/>
      </c>
      <c r="AA894" s="543" t="str">
        <f>IF(AND('1C TSspéc4'!$T$17&lt;&gt;0,'1C TSspéc4'!$C$12="OUI"),'1C TSspéc4'!$T$47/'1C TSspéc4'!$T$17,"")</f>
        <v/>
      </c>
      <c r="AB894" s="543" t="str">
        <f>IF(AND('1C TSspéc4'!$T$17&lt;&gt;0,'1C TSspéc4'!$C$12="OUI"),'1C TSspéc4'!$T$48/'1C TSspéc4'!$T$17,"")</f>
        <v/>
      </c>
      <c r="AC894" s="543" t="str">
        <f>IF(AND('1C TSspéc4'!$T$17&lt;&gt;0,'1C TSspéc4'!$C$12="OUI"),'1C TSspéc4'!$T$49/'1C TSspéc4'!$T$17,"")</f>
        <v/>
      </c>
      <c r="AD894" s="543" t="str">
        <f>IF(AND('1C TSspéc4'!$T$17&lt;&gt;0,'1C TSspéc4'!$C$12="OUI"),'1C TSspéc4'!$T$50/'1C TSspéc4'!$T$17,"")</f>
        <v/>
      </c>
      <c r="AE894" s="543" t="str">
        <f>IF(AND('1C TSspéc4'!$T$17&lt;&gt;0,'1C TSspéc4'!$C$12="OUI"),'1C TSspéc4'!$T$51/'1C TSspéc4'!$T$17,"")</f>
        <v/>
      </c>
      <c r="AF894" s="543" t="str">
        <f>IF(AND('1C TSspéc4'!$T$17&lt;&gt;0,'1C TSspéc4'!$C$12="OUI"),'1C TSspéc4'!$T$52/'1C TSspéc4'!$T$17,"")</f>
        <v/>
      </c>
      <c r="AG894" s="543" t="str">
        <f>IF(AND('1C TSspéc4'!$T$17&lt;&gt;0,'1C TSspéc4'!$C$12="OUI"),'1C TSspéc4'!$T$53/'1C TSspéc4'!$T$17,"")</f>
        <v/>
      </c>
      <c r="AH894" s="543" t="str">
        <f>IF(AND('1C TSspéc4'!$T$17&lt;&gt;0,'1C TSspéc4'!$C$12="OUI"),'1C TSspéc4'!$T$54/'1C TSspéc4'!$T$17,"")</f>
        <v/>
      </c>
      <c r="AI894" s="543" t="str">
        <f>IF(AND('1C TSspéc4'!$T$17&lt;&gt;0,'1C TSspéc4'!$C$12="OUI"),'1C TSspéc4'!$T$55/'1C TSspéc4'!$T$17,"")</f>
        <v/>
      </c>
      <c r="AJ894" s="543" t="str">
        <f>IF(AND('1C TSspéc4'!$T$17&lt;&gt;0,'1C TSspéc4'!$C$12="OUI"),'1C TSspéc4'!$T$56/'1C TSspéc4'!$T$17,"")</f>
        <v/>
      </c>
      <c r="AK894" s="543" t="str">
        <f>IF(AND('1C TSspéc4'!$T$17&lt;&gt;0,'1C TSspéc4'!$C$12="OUI"),'1C TSspéc4'!$T$57/'1C TSspéc4'!$T$17,"")</f>
        <v/>
      </c>
      <c r="AL894" s="72">
        <f>IF(AND('1C TSspéc4'!$T$17&lt;&gt;0,'1C TSspéc4'!$C$12="OUI"),N894+AK894,N894)</f>
        <v>0</v>
      </c>
      <c r="AM894" s="417">
        <f t="shared" si="274"/>
        <v>0</v>
      </c>
      <c r="AN894" s="417">
        <f t="shared" si="275"/>
        <v>0</v>
      </c>
      <c r="AO894" s="418" t="str">
        <f>IF(AND('1C TSspéc4'!$T$17&lt;&gt;0,'1C TSspéc4'!$T$30&lt;&gt;0),AM894+AN894,"")</f>
        <v/>
      </c>
      <c r="AP894" s="573" t="str">
        <f>IF(AND('1C TSspéc4'!$T$17&lt;&gt;0,'1C TSspéc4'!$T$30&lt;&gt;0),AM894-AR894,"")</f>
        <v/>
      </c>
      <c r="AQ894" s="583">
        <f t="shared" si="276"/>
        <v>0</v>
      </c>
      <c r="AR894" s="596"/>
      <c r="AS894" s="102"/>
      <c r="AT894" s="27" t="str">
        <f>IF(('1C TSspéc4'!T$17*FICHE!$C$14&lt;J894),"Forfait limité à "&amp;FICHE!$C$14&amp;"€/jour","")</f>
        <v/>
      </c>
      <c r="AU894" s="592"/>
      <c r="AV894" s="824"/>
      <c r="AW894" s="824"/>
      <c r="AX894" s="824"/>
      <c r="AY894" s="824"/>
      <c r="AZ894" s="824"/>
      <c r="BA894" s="767"/>
      <c r="BB894" s="767"/>
      <c r="BC894" s="767"/>
      <c r="BD894" s="767"/>
      <c r="BE894" s="767"/>
      <c r="BF894" s="767"/>
      <c r="BG894" s="767"/>
      <c r="BH894" s="767"/>
      <c r="BI894" s="767"/>
      <c r="BJ894" s="767"/>
      <c r="BK894" s="767"/>
      <c r="BL894" s="767"/>
      <c r="BM894" s="767"/>
      <c r="BN894" s="767"/>
      <c r="BO894" s="767"/>
      <c r="BP894" s="767"/>
      <c r="BQ894" s="767"/>
      <c r="BR894" s="767"/>
      <c r="BS894" s="767"/>
      <c r="BT894" s="767"/>
      <c r="BU894" s="767"/>
      <c r="BV894" s="767"/>
      <c r="BW894" s="767"/>
      <c r="BX894" s="767"/>
      <c r="BY894" s="767"/>
      <c r="BZ894" s="767"/>
      <c r="CA894" s="767"/>
      <c r="CB894" s="767"/>
      <c r="CC894" s="767"/>
      <c r="CD894" s="767"/>
      <c r="CE894" s="767"/>
      <c r="CF894" s="767"/>
      <c r="CG894" s="767"/>
      <c r="CH894" s="767"/>
      <c r="CI894" s="767"/>
      <c r="CJ894" s="767"/>
      <c r="CK894" s="767"/>
      <c r="CL894" s="767"/>
      <c r="CM894" s="767"/>
      <c r="CN894" s="767"/>
      <c r="CO894" s="767"/>
      <c r="CP894" s="767"/>
      <c r="CQ894" s="767"/>
      <c r="CR894" s="767"/>
      <c r="CS894" s="767"/>
      <c r="CT894" s="767"/>
      <c r="CU894" s="767"/>
      <c r="CV894" s="767"/>
      <c r="CW894" s="767"/>
      <c r="CX894" s="767"/>
      <c r="CY894" s="767"/>
      <c r="CZ894" s="767"/>
      <c r="DA894" s="767"/>
      <c r="DB894" s="767"/>
      <c r="DC894" s="767"/>
      <c r="DD894" s="767"/>
      <c r="DE894" s="767"/>
      <c r="DF894" s="767"/>
      <c r="DG894" s="767"/>
      <c r="DH894" s="767"/>
      <c r="DI894" s="767"/>
      <c r="DJ894" s="767"/>
      <c r="DK894" s="767"/>
      <c r="DL894" s="767"/>
      <c r="DM894" s="767"/>
      <c r="DN894" s="767"/>
      <c r="DO894" s="767"/>
      <c r="DP894" s="767"/>
      <c r="DQ894" s="767"/>
      <c r="DR894" s="767"/>
      <c r="DS894" s="767"/>
      <c r="DT894" s="767"/>
      <c r="DU894" s="767"/>
      <c r="DV894" s="767"/>
      <c r="DW894" s="767"/>
      <c r="DX894" s="767"/>
      <c r="DY894" s="767"/>
      <c r="DZ894" s="767"/>
      <c r="EA894" s="767"/>
      <c r="EB894" s="767"/>
      <c r="EC894" s="767"/>
      <c r="ED894" s="767"/>
      <c r="EE894" s="767"/>
      <c r="EF894" s="767"/>
      <c r="EG894" s="767"/>
      <c r="EH894" s="767"/>
      <c r="EI894" s="767"/>
      <c r="EJ894" s="767"/>
      <c r="EK894" s="767"/>
      <c r="EL894" s="767"/>
      <c r="EM894" s="767"/>
      <c r="EN894" s="767"/>
      <c r="EO894" s="767"/>
      <c r="EP894" s="767"/>
      <c r="EQ894" s="767"/>
      <c r="ER894" s="767"/>
      <c r="ES894" s="767"/>
      <c r="ET894" s="767"/>
      <c r="EU894" s="767"/>
      <c r="EV894" s="767"/>
      <c r="EW894" s="767"/>
      <c r="EX894" s="767"/>
      <c r="EY894" s="767"/>
      <c r="EZ894" s="767"/>
      <c r="FA894" s="767"/>
      <c r="FB894" s="767"/>
      <c r="FC894" s="767"/>
      <c r="FD894" s="767"/>
      <c r="FE894" s="767"/>
      <c r="FF894" s="767"/>
      <c r="FG894" s="767"/>
      <c r="FH894" s="767"/>
      <c r="FI894" s="767"/>
      <c r="FJ894" s="767"/>
      <c r="FK894" s="767"/>
      <c r="FL894" s="767"/>
      <c r="FM894" s="767"/>
      <c r="FN894" s="767"/>
      <c r="FO894" s="767"/>
      <c r="FP894" s="767"/>
      <c r="FQ894" s="767"/>
      <c r="FR894" s="767"/>
      <c r="FS894" s="767"/>
      <c r="FT894" s="767"/>
      <c r="FU894" s="767"/>
      <c r="FV894" s="767"/>
      <c r="FW894" s="767"/>
      <c r="FX894" s="767"/>
      <c r="FY894" s="767"/>
      <c r="FZ894" s="767"/>
      <c r="GA894" s="767"/>
      <c r="GB894" s="767"/>
      <c r="GC894" s="767"/>
      <c r="GD894" s="767"/>
      <c r="GE894" s="767"/>
      <c r="GF894" s="767"/>
      <c r="GG894" s="767"/>
      <c r="GH894" s="767"/>
      <c r="GI894" s="767"/>
      <c r="GJ894" s="767"/>
      <c r="GK894" s="767"/>
      <c r="GL894" s="767"/>
      <c r="GM894" s="767"/>
      <c r="GN894" s="767"/>
      <c r="GO894" s="767"/>
      <c r="GP894" s="767"/>
      <c r="GQ894" s="767"/>
      <c r="GR894" s="767"/>
      <c r="GS894" s="767"/>
      <c r="GT894" s="767"/>
      <c r="GU894" s="767"/>
      <c r="GV894" s="767"/>
      <c r="GW894" s="767"/>
      <c r="GX894" s="767"/>
      <c r="GY894" s="767"/>
      <c r="GZ894" s="767"/>
      <c r="HA894" s="767"/>
      <c r="HB894" s="767"/>
      <c r="HC894" s="767"/>
    </row>
    <row r="895" spans="1:211" s="864" customFormat="1" ht="13.9" customHeight="1">
      <c r="A895" s="307"/>
      <c r="B895" s="351"/>
      <c r="C895" s="971" t="str">
        <f>IF('1C TSspéc4'!U$17&lt;&gt;0,'1C TSspéc4'!$B$12,"")</f>
        <v/>
      </c>
      <c r="D895" s="972"/>
      <c r="E895" s="973"/>
      <c r="F895" s="93">
        <f>IF(AND($C895='1C TSspéc4'!$B$12,'1C TSspéc4'!$B$16="spécifiques",'1C TSspéc4'!$U$17&lt;&gt;""),'1C TSspéc4'!$U$21,"")</f>
        <v>0</v>
      </c>
      <c r="G895" s="863"/>
      <c r="H895" s="745">
        <v>0.21</v>
      </c>
      <c r="I895" s="747">
        <v>1</v>
      </c>
      <c r="J895" s="312"/>
      <c r="K895" s="680">
        <f t="shared" si="277"/>
        <v>0</v>
      </c>
      <c r="L895" s="556">
        <f>IF(OR('1C TSspéc4'!$B$12="",'1C TSspéc4'!U$30=0),0,IF(AND('1C TSspéc4'!$B$12&lt;&gt;"",$K$2="Pôle",'1C TSspéc4'!$C$12="OUI"),(('1C TSspéc4'!U$22+'1C TSspéc4'!U$23+'1C TSspéc4'!U$24+'1C TSspéc4'!U$25+'1C TSspéc4'!U$29)/'1C TSspéc4'!U$17),IF(AND('1C TSspéc4'!$B$12&lt;&gt;"",$K$2="Pôle",'1C TSspéc4'!$C$12="NON"),(('1C TSspéc4'!U$22+'1C TSspéc4'!U$23+'1C TSspéc4'!U$24+'1C TSspéc4'!U$25+'1C TSspéc4'!U$29)/'1C TSspéc4'!U$30),IF(AND('1C TSspéc4'!$B$12&lt;&gt;"",$K$2&lt;&gt;"Pôle",'1C TSspéc4'!$C$12="OUI"),(('1C TSspéc4'!U$22+'1C TSspéc4'!U$23+'1C TSspéc4'!U$24+'1C TSspéc4'!U$25+'1C TSspéc4'!U$26+'1C TSspéc4'!U$27+'1C TSspéc4'!U$28+'1C TSspéc4'!U$29)/'1C TSspéc4'!U$17),IF(AND('1C TSspéc4'!$B$12&lt;&gt;"",$K$2&lt;&gt;"Pôle",'1C TSspéc4'!$C$12="NON"),(('1C TSspéc4'!U$22+'1C TSspéc4'!U$23+'1C TSspéc4'!U$24+'1C TSspéc4'!U$25+'1C TSspéc4'!U$26+'1C TSspéc4'!U$27+'1C TSspéc4'!U$28+'1C TSspéc4'!U$29)/'1C TSspéc4'!U$30))))))</f>
        <v>0</v>
      </c>
      <c r="M895" s="556">
        <f>IF(OR('1C TSspéc4'!$B$12="",'1C TSspéc4'!U$30=0),0,IF(AND('1C TSspéc4'!$B$12&lt;&gt;"",$K$2="Pôle",'1C TSspéc4'!$C$12="OUI"),(('1C TSspéc4'!U$26+'1C TSspéc4'!U$27+'1C TSspéc4'!U$28)/'1C TSspéc4'!U$17),IF(AND('1C TSspéc4'!$B$12&lt;&gt;"",$K$2="Pôle",'1C TSspéc4'!$C$12="NON"),(('1C TSspéc4'!U$26+'1C TSspéc4'!U$27+'1C TSspéc4'!U$28)/'1C TSspéc4'!U$30),IF(AND('1C TSspéc4'!$B$12&lt;&gt;"",$K$2&lt;&gt;"Pôle"),0))))</f>
        <v>0</v>
      </c>
      <c r="N895" s="557">
        <f>IF(AND('1C TSspéc4'!$B$12&lt;&gt;0,'1C TSspéc4'!$U$30&lt;&gt;0),L895+M895,0)</f>
        <v>0</v>
      </c>
      <c r="O895" s="893" t="str">
        <f>IF(AND('1C TSspéc4'!$U$17&lt;&gt;0,'1C TSspéc4'!$C$12="OUI"),'1C TSspéc4'!$U$35/'1C TSspéc4'!$U$17,"")</f>
        <v/>
      </c>
      <c r="P895" s="543" t="str">
        <f>IF(AND('1C TSspéc4'!$U$17&lt;&gt;0,'1C TSspéc4'!$C$12="OUI"),'1C TSspéc4'!$U$36/'1C TSspéc4'!$U$17,"")</f>
        <v/>
      </c>
      <c r="Q895" s="543" t="str">
        <f>IF(AND('1C TSspéc4'!$U$17&lt;&gt;0,'1C TSspéc4'!$C$12="OUI"),'1C TSspéc4'!$U$37/'1C TSspéc4'!$U$17,"")</f>
        <v/>
      </c>
      <c r="R895" s="543" t="str">
        <f>IF(AND('1C TSspéc4'!$U$17&lt;&gt;0,'1C TSspéc4'!$C$12="OUI"),'1C TSspéc4'!$U$38/'1C TSspéc4'!$U$17,"")</f>
        <v/>
      </c>
      <c r="S895" s="543" t="str">
        <f>IF(AND('1C TSspéc4'!$U$17&lt;&gt;0,'1C TSspéc4'!$C$12="OUI"),'1C TSspéc4'!$U$39/'1C TSspéc4'!$U$17,"")</f>
        <v/>
      </c>
      <c r="T895" s="543" t="str">
        <f>IF(AND('1C TSspéc4'!$U$17&lt;&gt;0,'1C TSspéc4'!$C$12="OUI"),'1C TSspéc4'!$U$40/'1C TSspéc4'!$U$17,"")</f>
        <v/>
      </c>
      <c r="U895" s="543" t="str">
        <f>IF(AND('1C TSspéc4'!$U$17&lt;&gt;0,'1C TSspéc4'!$C$12="OUI"),'1C TSspéc4'!$U$41/'1C TSspéc4'!$U$17,"")</f>
        <v/>
      </c>
      <c r="V895" s="543" t="str">
        <f>IF(AND('1C TSspéc4'!$U$17&lt;&gt;0,'1C TSspéc4'!$C$12="OUI"),'1C TSspéc4'!$U$42/'1C TSspéc4'!$U$17,"")</f>
        <v/>
      </c>
      <c r="W895" s="543" t="str">
        <f>IF(AND('1C TSspéc4'!$U$17&lt;&gt;0,'1C TSspéc4'!$C$12="OUI"),'1C TSspéc4'!$U$43/'1C TSspéc4'!$U$17,"")</f>
        <v/>
      </c>
      <c r="X895" s="543" t="str">
        <f>IF(AND('1C TSspéc4'!$U$17&lt;&gt;0,'1C TSspéc4'!$C$12="OUI"),'1C TSspéc4'!$U$44/'1C TSspéc4'!$U$17,"")</f>
        <v/>
      </c>
      <c r="Y895" s="543" t="str">
        <f>IF(AND('1C TSspéc4'!$U$17&lt;&gt;0,'1C TSspéc4'!$C$12="OUI"),'1C TSspéc4'!$U$45/'1C TSspéc4'!$U$17,"")</f>
        <v/>
      </c>
      <c r="Z895" s="543" t="str">
        <f>IF(AND('1C TSspéc4'!$U$17&lt;&gt;0,'1C TSspéc4'!$C$12="OUI"),'1C TSspéc4'!$U$46/'1C TSspéc4'!$U$17,"")</f>
        <v/>
      </c>
      <c r="AA895" s="543" t="str">
        <f>IF(AND('1C TSspéc4'!$U$17&lt;&gt;0,'1C TSspéc4'!$C$12="OUI"),'1C TSspéc4'!$U$47/'1C TSspéc4'!$U$17,"")</f>
        <v/>
      </c>
      <c r="AB895" s="543" t="str">
        <f>IF(AND('1C TSspéc4'!$U$17&lt;&gt;0,'1C TSspéc4'!$C$12="OUI"),'1C TSspéc4'!$U$48/'1C TSspéc4'!$U$17,"")</f>
        <v/>
      </c>
      <c r="AC895" s="543" t="str">
        <f>IF(AND('1C TSspéc4'!$U$17&lt;&gt;0,'1C TSspéc4'!$C$12="OUI"),'1C TSspéc4'!$U$49/'1C TSspéc4'!$U$17,"")</f>
        <v/>
      </c>
      <c r="AD895" s="543" t="str">
        <f>IF(AND('1C TSspéc4'!$U$17&lt;&gt;0,'1C TSspéc4'!$C$12="OUI"),'1C TSspéc4'!$U$50/'1C TSspéc4'!$U$17,"")</f>
        <v/>
      </c>
      <c r="AE895" s="543" t="str">
        <f>IF(AND('1C TSspéc4'!$U$17&lt;&gt;0,'1C TSspéc4'!$C$12="OUI"),'1C TSspéc4'!$U$51/'1C TSspéc4'!$U$17,"")</f>
        <v/>
      </c>
      <c r="AF895" s="543" t="str">
        <f>IF(AND('1C TSspéc4'!$U$17&lt;&gt;0,'1C TSspéc4'!$C$12="OUI"),'1C TSspéc4'!$U$52/'1C TSspéc4'!$U$17,"")</f>
        <v/>
      </c>
      <c r="AG895" s="543" t="str">
        <f>IF(AND('1C TSspéc4'!$U$17&lt;&gt;0,'1C TSspéc4'!$C$12="OUI"),'1C TSspéc4'!$U$53/'1C TSspéc4'!$U$17,"")</f>
        <v/>
      </c>
      <c r="AH895" s="543" t="str">
        <f>IF(AND('1C TSspéc4'!$U$17&lt;&gt;0,'1C TSspéc4'!$C$12="OUI"),'1C TSspéc4'!$U$54/'1C TSspéc4'!$U$17,"")</f>
        <v/>
      </c>
      <c r="AI895" s="543" t="str">
        <f>IF(AND('1C TSspéc4'!$U$17&lt;&gt;0,'1C TSspéc4'!$C$12="OUI"),'1C TSspéc4'!$U$55/'1C TSspéc4'!$U$17,"")</f>
        <v/>
      </c>
      <c r="AJ895" s="543" t="str">
        <f>IF(AND('1C TSspéc4'!$U$17&lt;&gt;0,'1C TSspéc4'!$C$12="OUI"),'1C TSspéc4'!$U$56/'1C TSspéc4'!$U$17,"")</f>
        <v/>
      </c>
      <c r="AK895" s="543" t="str">
        <f>IF(AND('1C TSspéc4'!$U$17&lt;&gt;0,'1C TSspéc4'!$C$12="OUI"),'1C TSspéc4'!$U$57/'1C TSspéc4'!$U$17,"")</f>
        <v/>
      </c>
      <c r="AL895" s="72">
        <f>IF(AND('1C TSspéc4'!$U$17&lt;&gt;0,'1C TSspéc4'!$C$12="OUI"),N895+AK895,N895)</f>
        <v>0</v>
      </c>
      <c r="AM895" s="417">
        <f t="shared" si="274"/>
        <v>0</v>
      </c>
      <c r="AN895" s="417">
        <f t="shared" si="275"/>
        <v>0</v>
      </c>
      <c r="AO895" s="418" t="str">
        <f>IF(AND('1C TSspéc4'!$U$17&lt;&gt;0,'1C TSspéc4'!$U$30&lt;&gt;0),AM895+AN895,"")</f>
        <v/>
      </c>
      <c r="AP895" s="573" t="str">
        <f>IF(AND('1C TSspéc4'!$U$17&lt;&gt;0,'1C TSspéc4'!$U$30&lt;&gt;0),AM895-AR895,"")</f>
        <v/>
      </c>
      <c r="AQ895" s="583">
        <f t="shared" si="276"/>
        <v>0</v>
      </c>
      <c r="AR895" s="596"/>
      <c r="AS895" s="102"/>
      <c r="AT895" s="27" t="str">
        <f>IF(('1C TSspéc4'!U$17*FICHE!$C$14&lt;J895),"Forfait limité à "&amp;FICHE!$C$14&amp;"€/jour","")</f>
        <v/>
      </c>
      <c r="AU895" s="592"/>
      <c r="AV895" s="824"/>
      <c r="AW895" s="824"/>
      <c r="AX895" s="824"/>
      <c r="AY895" s="824"/>
      <c r="AZ895" s="824"/>
      <c r="BA895" s="767"/>
      <c r="BB895" s="767"/>
      <c r="BC895" s="767"/>
      <c r="BD895" s="767"/>
      <c r="BE895" s="767"/>
      <c r="BF895" s="767"/>
      <c r="BG895" s="767"/>
      <c r="BH895" s="767"/>
      <c r="BI895" s="767"/>
      <c r="BJ895" s="767"/>
      <c r="BK895" s="767"/>
      <c r="BL895" s="767"/>
      <c r="BM895" s="767"/>
      <c r="BN895" s="767"/>
      <c r="BO895" s="767"/>
      <c r="BP895" s="767"/>
      <c r="BQ895" s="767"/>
      <c r="BR895" s="767"/>
      <c r="BS895" s="767"/>
      <c r="BT895" s="767"/>
      <c r="BU895" s="767"/>
      <c r="BV895" s="767"/>
      <c r="BW895" s="767"/>
      <c r="BX895" s="767"/>
      <c r="BY895" s="767"/>
      <c r="BZ895" s="767"/>
      <c r="CA895" s="767"/>
      <c r="CB895" s="767"/>
      <c r="CC895" s="767"/>
      <c r="CD895" s="767"/>
      <c r="CE895" s="767"/>
      <c r="CF895" s="767"/>
      <c r="CG895" s="767"/>
      <c r="CH895" s="767"/>
      <c r="CI895" s="767"/>
      <c r="CJ895" s="767"/>
      <c r="CK895" s="767"/>
      <c r="CL895" s="767"/>
      <c r="CM895" s="767"/>
      <c r="CN895" s="767"/>
      <c r="CO895" s="767"/>
      <c r="CP895" s="767"/>
      <c r="CQ895" s="767"/>
      <c r="CR895" s="767"/>
      <c r="CS895" s="767"/>
      <c r="CT895" s="767"/>
      <c r="CU895" s="767"/>
      <c r="CV895" s="767"/>
      <c r="CW895" s="767"/>
      <c r="CX895" s="767"/>
      <c r="CY895" s="767"/>
      <c r="CZ895" s="767"/>
      <c r="DA895" s="767"/>
      <c r="DB895" s="767"/>
      <c r="DC895" s="767"/>
      <c r="DD895" s="767"/>
      <c r="DE895" s="767"/>
      <c r="DF895" s="767"/>
      <c r="DG895" s="767"/>
      <c r="DH895" s="767"/>
      <c r="DI895" s="767"/>
      <c r="DJ895" s="767"/>
      <c r="DK895" s="767"/>
      <c r="DL895" s="767"/>
      <c r="DM895" s="767"/>
      <c r="DN895" s="767"/>
      <c r="DO895" s="767"/>
      <c r="DP895" s="767"/>
      <c r="DQ895" s="767"/>
      <c r="DR895" s="767"/>
      <c r="DS895" s="767"/>
      <c r="DT895" s="767"/>
      <c r="DU895" s="767"/>
      <c r="DV895" s="767"/>
      <c r="DW895" s="767"/>
      <c r="DX895" s="767"/>
      <c r="DY895" s="767"/>
      <c r="DZ895" s="767"/>
      <c r="EA895" s="767"/>
      <c r="EB895" s="767"/>
      <c r="EC895" s="767"/>
      <c r="ED895" s="767"/>
      <c r="EE895" s="767"/>
      <c r="EF895" s="767"/>
      <c r="EG895" s="767"/>
      <c r="EH895" s="767"/>
      <c r="EI895" s="767"/>
      <c r="EJ895" s="767"/>
      <c r="EK895" s="767"/>
      <c r="EL895" s="767"/>
      <c r="EM895" s="767"/>
      <c r="EN895" s="767"/>
      <c r="EO895" s="767"/>
      <c r="EP895" s="767"/>
      <c r="EQ895" s="767"/>
      <c r="ER895" s="767"/>
      <c r="ES895" s="767"/>
      <c r="ET895" s="767"/>
      <c r="EU895" s="767"/>
      <c r="EV895" s="767"/>
      <c r="EW895" s="767"/>
      <c r="EX895" s="767"/>
      <c r="EY895" s="767"/>
      <c r="EZ895" s="767"/>
      <c r="FA895" s="767"/>
      <c r="FB895" s="767"/>
      <c r="FC895" s="767"/>
      <c r="FD895" s="767"/>
      <c r="FE895" s="767"/>
      <c r="FF895" s="767"/>
      <c r="FG895" s="767"/>
      <c r="FH895" s="767"/>
      <c r="FI895" s="767"/>
      <c r="FJ895" s="767"/>
      <c r="FK895" s="767"/>
      <c r="FL895" s="767"/>
      <c r="FM895" s="767"/>
      <c r="FN895" s="767"/>
      <c r="FO895" s="767"/>
      <c r="FP895" s="767"/>
      <c r="FQ895" s="767"/>
      <c r="FR895" s="767"/>
      <c r="FS895" s="767"/>
      <c r="FT895" s="767"/>
      <c r="FU895" s="767"/>
      <c r="FV895" s="767"/>
      <c r="FW895" s="767"/>
      <c r="FX895" s="767"/>
      <c r="FY895" s="767"/>
      <c r="FZ895" s="767"/>
      <c r="GA895" s="767"/>
      <c r="GB895" s="767"/>
      <c r="GC895" s="767"/>
      <c r="GD895" s="767"/>
      <c r="GE895" s="767"/>
      <c r="GF895" s="767"/>
      <c r="GG895" s="767"/>
      <c r="GH895" s="767"/>
      <c r="GI895" s="767"/>
      <c r="GJ895" s="767"/>
      <c r="GK895" s="767"/>
      <c r="GL895" s="767"/>
      <c r="GM895" s="767"/>
      <c r="GN895" s="767"/>
      <c r="GO895" s="767"/>
      <c r="GP895" s="767"/>
      <c r="GQ895" s="767"/>
      <c r="GR895" s="767"/>
      <c r="GS895" s="767"/>
      <c r="GT895" s="767"/>
      <c r="GU895" s="767"/>
      <c r="GV895" s="767"/>
      <c r="GW895" s="767"/>
      <c r="GX895" s="767"/>
      <c r="GY895" s="767"/>
      <c r="GZ895" s="767"/>
      <c r="HA895" s="767"/>
      <c r="HB895" s="767"/>
      <c r="HC895" s="767"/>
    </row>
    <row r="896" spans="1:211" s="864" customFormat="1" ht="13.9" customHeight="1">
      <c r="A896" s="307"/>
      <c r="B896" s="351"/>
      <c r="C896" s="971" t="str">
        <f>IF('1C TSspéc4'!V$17&lt;&gt;0,'1C TSspéc4'!$B$12,"")</f>
        <v/>
      </c>
      <c r="D896" s="972"/>
      <c r="E896" s="973"/>
      <c r="F896" s="93">
        <f>IF(AND($C896='1C TSspéc4'!$B$12,'1C TSspéc4'!$B$16="spécifiques",'1C TSspéc4'!$V$17&lt;&gt;""),'1C TSspéc4'!$V$21,"")</f>
        <v>0</v>
      </c>
      <c r="G896" s="863"/>
      <c r="H896" s="745">
        <v>0.21</v>
      </c>
      <c r="I896" s="747">
        <v>1</v>
      </c>
      <c r="J896" s="312"/>
      <c r="K896" s="680">
        <f t="shared" si="277"/>
        <v>0</v>
      </c>
      <c r="L896" s="556">
        <f>IF(OR('1C TSspéc4'!$B$12="",'1C TSspéc4'!V$30=0),0,IF(AND('1C TSspéc4'!$B$12&lt;&gt;"",$K$2="Pôle",'1C TSspéc4'!$C$12="OUI"),(('1C TSspéc4'!V$22+'1C TSspéc4'!V$23+'1C TSspéc4'!V$24+'1C TSspéc4'!V$25+'1C TSspéc4'!V$29)/'1C TSspéc4'!V$17),IF(AND('1C TSspéc4'!$B$12&lt;&gt;"",$K$2="Pôle",'1C TSspéc4'!$C$12="NON"),(('1C TSspéc4'!V$22+'1C TSspéc4'!V$23+'1C TSspéc4'!V$24+'1C TSspéc4'!V$25+'1C TSspéc4'!V$29)/'1C TSspéc4'!V$30),IF(AND('1C TSspéc4'!$B$12&lt;&gt;"",$K$2&lt;&gt;"Pôle",'1C TSspéc4'!$C$12="OUI"),(('1C TSspéc4'!V$22+'1C TSspéc4'!V$23+'1C TSspéc4'!V$24+'1C TSspéc4'!V$25+'1C TSspéc4'!V$26+'1C TSspéc4'!V$27+'1C TSspéc4'!V$28+'1C TSspéc4'!V$29)/'1C TSspéc4'!V$17),IF(AND('1C TSspéc4'!$B$12&lt;&gt;"",$K$2&lt;&gt;"Pôle",'1C TSspéc4'!$C$12="NON"),(('1C TSspéc4'!V$22+'1C TSspéc4'!V$23+'1C TSspéc4'!V$24+'1C TSspéc4'!V$25+'1C TSspéc4'!V$26+'1C TSspéc4'!V$27+'1C TSspéc4'!V$28+'1C TSspéc4'!V$29)/'1C TSspéc4'!V$30))))))</f>
        <v>0</v>
      </c>
      <c r="M896" s="556">
        <f>IF(OR('1C TSspéc4'!$B$12="",'1C TSspéc4'!V$30=0),0,IF(AND('1C TSspéc4'!$B$12&lt;&gt;"",$K$2="Pôle",'1C TSspéc4'!$C$12="OUI"),(('1C TSspéc4'!V$26+'1C TSspéc4'!V$27+'1C TSspéc4'!V$28)/'1C TSspéc4'!V$17),IF(AND('1C TSspéc4'!$B$12&lt;&gt;"",$K$2="Pôle",'1C TSspéc4'!$C$12="NON"),(('1C TSspéc4'!V$26+'1C TSspéc4'!V$27+'1C TSspéc4'!V$28)/'1C TSspéc4'!V$30),IF(AND('1C TSspéc4'!$B$12&lt;&gt;"",$K$2&lt;&gt;"Pôle"),0))))</f>
        <v>0</v>
      </c>
      <c r="N896" s="557">
        <f>IF(AND('1C TSspéc4'!$B$12&lt;&gt;0,'1C TSspéc4'!$V$30&lt;&gt;0),L896+M896,0)</f>
        <v>0</v>
      </c>
      <c r="O896" s="893" t="str">
        <f>IF(AND('1C TSspéc4'!$V$17&lt;&gt;0,'1C TSspéc4'!$C$12="OUI"),'1C TSspéc4'!$V$35/'1C TSspéc4'!$V$17,"")</f>
        <v/>
      </c>
      <c r="P896" s="543" t="str">
        <f>IF(AND('1C TSspéc4'!$V$17&lt;&gt;0,'1C TSspéc4'!$C$12="OUI"),'1C TSspéc4'!$V$36/'1C TSspéc4'!$V$17,"")</f>
        <v/>
      </c>
      <c r="Q896" s="543" t="str">
        <f>IF(AND('1C TSspéc4'!$V$17&lt;&gt;0,'1C TSspéc4'!$C$12="OUI"),'1C TSspéc4'!$V$37/'1C TSspéc4'!$V$17,"")</f>
        <v/>
      </c>
      <c r="R896" s="543" t="str">
        <f>IF(AND('1C TSspéc4'!$V$17&lt;&gt;0,'1C TSspéc4'!$C$12="OUI"),'1C TSspéc4'!$V$38/'1C TSspéc4'!$V$17,"")</f>
        <v/>
      </c>
      <c r="S896" s="543" t="str">
        <f>IF(AND('1C TSspéc4'!$V$17&lt;&gt;0,'1C TSspéc4'!$C$12="OUI"),'1C TSspéc4'!$V$39/'1C TSspéc4'!$V$17,"")</f>
        <v/>
      </c>
      <c r="T896" s="543" t="str">
        <f>IF(AND('1C TSspéc4'!$V$17&lt;&gt;0,'1C TSspéc4'!$C$12="OUI"),'1C TSspéc4'!$V$40/'1C TSspéc4'!$V$17,"")</f>
        <v/>
      </c>
      <c r="U896" s="543" t="str">
        <f>IF(AND('1C TSspéc4'!$V$17&lt;&gt;0,'1C TSspéc4'!$C$12="OUI"),'1C TSspéc4'!$V$41/'1C TSspéc4'!$V$17,"")</f>
        <v/>
      </c>
      <c r="V896" s="543" t="str">
        <f>IF(AND('1C TSspéc4'!$V$17&lt;&gt;0,'1C TSspéc4'!$C$12="OUI"),'1C TSspéc4'!$V$42/'1C TSspéc4'!$V$17,"")</f>
        <v/>
      </c>
      <c r="W896" s="543" t="str">
        <f>IF(AND('1C TSspéc4'!$V$17&lt;&gt;0,'1C TSspéc4'!$C$12="OUI"),'1C TSspéc4'!$V$43/'1C TSspéc4'!$V$17,"")</f>
        <v/>
      </c>
      <c r="X896" s="543" t="str">
        <f>IF(AND('1C TSspéc4'!$V$17&lt;&gt;0,'1C TSspéc4'!$C$12="OUI"),'1C TSspéc4'!$V$44/'1C TSspéc4'!$V$17,"")</f>
        <v/>
      </c>
      <c r="Y896" s="543" t="str">
        <f>IF(AND('1C TSspéc4'!$V$17&lt;&gt;0,'1C TSspéc4'!$C$12="OUI"),'1C TSspéc4'!$V$45/'1C TSspéc4'!$V$17,"")</f>
        <v/>
      </c>
      <c r="Z896" s="543" t="str">
        <f>IF(AND('1C TSspéc4'!$V$17&lt;&gt;0,'1C TSspéc4'!$C$12="OUI"),'1C TSspéc4'!$V$46/'1C TSspéc4'!$V$17,"")</f>
        <v/>
      </c>
      <c r="AA896" s="543" t="str">
        <f>IF(AND('1C TSspéc4'!$V$17&lt;&gt;0,'1C TSspéc4'!$C$12="OUI"),'1C TSspéc4'!$V$47/'1C TSspéc4'!$V$17,"")</f>
        <v/>
      </c>
      <c r="AB896" s="543" t="str">
        <f>IF(AND('1C TSspéc4'!$V$17&lt;&gt;0,'1C TSspéc4'!$C$12="OUI"),'1C TSspéc4'!$V$48/'1C TSspéc4'!$V$17,"")</f>
        <v/>
      </c>
      <c r="AC896" s="543" t="str">
        <f>IF(AND('1C TSspéc4'!$V$17&lt;&gt;0,'1C TSspéc4'!$C$12="OUI"),'1C TSspéc4'!$V$49/'1C TSspéc4'!$V$17,"")</f>
        <v/>
      </c>
      <c r="AD896" s="543" t="str">
        <f>IF(AND('1C TSspéc4'!$V$17&lt;&gt;0,'1C TSspéc4'!$C$12="OUI"),'1C TSspéc4'!$V$50/'1C TSspéc4'!$V$17,"")</f>
        <v/>
      </c>
      <c r="AE896" s="543" t="str">
        <f>IF(AND('1C TSspéc4'!$V$17&lt;&gt;0,'1C TSspéc4'!$C$12="OUI"),'1C TSspéc4'!$V$51/'1C TSspéc4'!$V$17,"")</f>
        <v/>
      </c>
      <c r="AF896" s="543" t="str">
        <f>IF(AND('1C TSspéc4'!$V$17&lt;&gt;0,'1C TSspéc4'!$C$12="OUI"),'1C TSspéc4'!$V$52/'1C TSspéc4'!$V$17,"")</f>
        <v/>
      </c>
      <c r="AG896" s="543" t="str">
        <f>IF(AND('1C TSspéc4'!$V$17&lt;&gt;0,'1C TSspéc4'!$C$12="OUI"),'1C TSspéc4'!$V$53/'1C TSspéc4'!$V$17,"")</f>
        <v/>
      </c>
      <c r="AH896" s="543" t="str">
        <f>IF(AND('1C TSspéc4'!$V$17&lt;&gt;0,'1C TSspéc4'!$C$12="OUI"),'1C TSspéc4'!$V$54/'1C TSspéc4'!$V$17,"")</f>
        <v/>
      </c>
      <c r="AI896" s="543" t="str">
        <f>IF(AND('1C TSspéc4'!$V$17&lt;&gt;0,'1C TSspéc4'!$C$12="OUI"),'1C TSspéc4'!$V$55/'1C TSspéc4'!$V$17,"")</f>
        <v/>
      </c>
      <c r="AJ896" s="543" t="str">
        <f>IF(AND('1C TSspéc4'!$V$17&lt;&gt;0,'1C TSspéc4'!$C$12="OUI"),'1C TSspéc4'!$V$56/'1C TSspéc4'!$V$17,"")</f>
        <v/>
      </c>
      <c r="AK896" s="543" t="str">
        <f>IF(AND('1C TSspéc4'!$V$17&lt;&gt;0,'1C TSspéc4'!$C$12="OUI"),'1C TSspéc4'!$V$57/'1C TSspéc4'!$V$17,"")</f>
        <v/>
      </c>
      <c r="AL896" s="72">
        <f>IF(AND('1C TSspéc4'!$V$17&lt;&gt;0,'1C TSspéc4'!$C$12="OUI"),N896+AK896,N896)</f>
        <v>0</v>
      </c>
      <c r="AM896" s="417">
        <f t="shared" si="274"/>
        <v>0</v>
      </c>
      <c r="AN896" s="417">
        <f t="shared" si="275"/>
        <v>0</v>
      </c>
      <c r="AO896" s="418" t="str">
        <f>IF(AND('1C TSspéc4'!$V$17&lt;&gt;0,'1C TSspéc4'!$V$30&lt;&gt;0),AM896+AN896,"")</f>
        <v/>
      </c>
      <c r="AP896" s="573" t="str">
        <f>IF(AND('1C TSspéc4'!$V$17&lt;&gt;0,'1C TSspéc4'!$V$30&lt;&gt;0),AM896-AR896,"")</f>
        <v/>
      </c>
      <c r="AQ896" s="583">
        <f t="shared" si="276"/>
        <v>0</v>
      </c>
      <c r="AR896" s="596"/>
      <c r="AS896" s="102"/>
      <c r="AT896" s="27" t="str">
        <f>IF(('1C TSspéc4'!V$17*FICHE!$C$14&lt;J896),"Forfait limité à "&amp;FICHE!$C$14&amp;"€/jour","")</f>
        <v/>
      </c>
      <c r="AU896" s="592"/>
      <c r="AV896" s="824"/>
      <c r="AW896" s="824"/>
      <c r="AX896" s="824"/>
      <c r="AY896" s="824"/>
      <c r="AZ896" s="824"/>
      <c r="BA896" s="767"/>
      <c r="BB896" s="767"/>
      <c r="BC896" s="767"/>
      <c r="BD896" s="767"/>
      <c r="BE896" s="767"/>
      <c r="BF896" s="767"/>
      <c r="BG896" s="767"/>
      <c r="BH896" s="767"/>
      <c r="BI896" s="767"/>
      <c r="BJ896" s="767"/>
      <c r="BK896" s="767"/>
      <c r="BL896" s="767"/>
      <c r="BM896" s="767"/>
      <c r="BN896" s="767"/>
      <c r="BO896" s="767"/>
      <c r="BP896" s="767"/>
      <c r="BQ896" s="767"/>
      <c r="BR896" s="767"/>
      <c r="BS896" s="767"/>
      <c r="BT896" s="767"/>
      <c r="BU896" s="767"/>
      <c r="BV896" s="767"/>
      <c r="BW896" s="767"/>
      <c r="BX896" s="767"/>
      <c r="BY896" s="767"/>
      <c r="BZ896" s="767"/>
      <c r="CA896" s="767"/>
      <c r="CB896" s="767"/>
      <c r="CC896" s="767"/>
      <c r="CD896" s="767"/>
      <c r="CE896" s="767"/>
      <c r="CF896" s="767"/>
      <c r="CG896" s="767"/>
      <c r="CH896" s="767"/>
      <c r="CI896" s="767"/>
      <c r="CJ896" s="767"/>
      <c r="CK896" s="767"/>
      <c r="CL896" s="767"/>
      <c r="CM896" s="767"/>
      <c r="CN896" s="767"/>
      <c r="CO896" s="767"/>
      <c r="CP896" s="767"/>
      <c r="CQ896" s="767"/>
      <c r="CR896" s="767"/>
      <c r="CS896" s="767"/>
      <c r="CT896" s="767"/>
      <c r="CU896" s="767"/>
      <c r="CV896" s="767"/>
      <c r="CW896" s="767"/>
      <c r="CX896" s="767"/>
      <c r="CY896" s="767"/>
      <c r="CZ896" s="767"/>
      <c r="DA896" s="767"/>
      <c r="DB896" s="767"/>
      <c r="DC896" s="767"/>
      <c r="DD896" s="767"/>
      <c r="DE896" s="767"/>
      <c r="DF896" s="767"/>
      <c r="DG896" s="767"/>
      <c r="DH896" s="767"/>
      <c r="DI896" s="767"/>
      <c r="DJ896" s="767"/>
      <c r="DK896" s="767"/>
      <c r="DL896" s="767"/>
      <c r="DM896" s="767"/>
      <c r="DN896" s="767"/>
      <c r="DO896" s="767"/>
      <c r="DP896" s="767"/>
      <c r="DQ896" s="767"/>
      <c r="DR896" s="767"/>
      <c r="DS896" s="767"/>
      <c r="DT896" s="767"/>
      <c r="DU896" s="767"/>
      <c r="DV896" s="767"/>
      <c r="DW896" s="767"/>
      <c r="DX896" s="767"/>
      <c r="DY896" s="767"/>
      <c r="DZ896" s="767"/>
      <c r="EA896" s="767"/>
      <c r="EB896" s="767"/>
      <c r="EC896" s="767"/>
      <c r="ED896" s="767"/>
      <c r="EE896" s="767"/>
      <c r="EF896" s="767"/>
      <c r="EG896" s="767"/>
      <c r="EH896" s="767"/>
      <c r="EI896" s="767"/>
      <c r="EJ896" s="767"/>
      <c r="EK896" s="767"/>
      <c r="EL896" s="767"/>
      <c r="EM896" s="767"/>
      <c r="EN896" s="767"/>
      <c r="EO896" s="767"/>
      <c r="EP896" s="767"/>
      <c r="EQ896" s="767"/>
      <c r="ER896" s="767"/>
      <c r="ES896" s="767"/>
      <c r="ET896" s="767"/>
      <c r="EU896" s="767"/>
      <c r="EV896" s="767"/>
      <c r="EW896" s="767"/>
      <c r="EX896" s="767"/>
      <c r="EY896" s="767"/>
      <c r="EZ896" s="767"/>
      <c r="FA896" s="767"/>
      <c r="FB896" s="767"/>
      <c r="FC896" s="767"/>
      <c r="FD896" s="767"/>
      <c r="FE896" s="767"/>
      <c r="FF896" s="767"/>
      <c r="FG896" s="767"/>
      <c r="FH896" s="767"/>
      <c r="FI896" s="767"/>
      <c r="FJ896" s="767"/>
      <c r="FK896" s="767"/>
      <c r="FL896" s="767"/>
      <c r="FM896" s="767"/>
      <c r="FN896" s="767"/>
      <c r="FO896" s="767"/>
      <c r="FP896" s="767"/>
      <c r="FQ896" s="767"/>
      <c r="FR896" s="767"/>
      <c r="FS896" s="767"/>
      <c r="FT896" s="767"/>
      <c r="FU896" s="767"/>
      <c r="FV896" s="767"/>
      <c r="FW896" s="767"/>
      <c r="FX896" s="767"/>
      <c r="FY896" s="767"/>
      <c r="FZ896" s="767"/>
      <c r="GA896" s="767"/>
      <c r="GB896" s="767"/>
      <c r="GC896" s="767"/>
      <c r="GD896" s="767"/>
      <c r="GE896" s="767"/>
      <c r="GF896" s="767"/>
      <c r="GG896" s="767"/>
      <c r="GH896" s="767"/>
      <c r="GI896" s="767"/>
      <c r="GJ896" s="767"/>
      <c r="GK896" s="767"/>
      <c r="GL896" s="767"/>
      <c r="GM896" s="767"/>
      <c r="GN896" s="767"/>
      <c r="GO896" s="767"/>
      <c r="GP896" s="767"/>
      <c r="GQ896" s="767"/>
      <c r="GR896" s="767"/>
      <c r="GS896" s="767"/>
      <c r="GT896" s="767"/>
      <c r="GU896" s="767"/>
      <c r="GV896" s="767"/>
      <c r="GW896" s="767"/>
      <c r="GX896" s="767"/>
      <c r="GY896" s="767"/>
      <c r="GZ896" s="767"/>
      <c r="HA896" s="767"/>
      <c r="HB896" s="767"/>
      <c r="HC896" s="767"/>
    </row>
    <row r="897" spans="1:211" s="864" customFormat="1" ht="13.9" customHeight="1">
      <c r="A897" s="307"/>
      <c r="B897" s="351"/>
      <c r="C897" s="971" t="str">
        <f>IF('1C TSspéc4'!W$17&lt;&gt;0,'1C TSspéc4'!$B$12,"")</f>
        <v/>
      </c>
      <c r="D897" s="972"/>
      <c r="E897" s="973"/>
      <c r="F897" s="93">
        <f>IF(AND($C897='1C TSspéc4'!$B$12,'1C TSspéc4'!$B$16="spécifiques",'1C TSspéc4'!$W$17&lt;&gt;""),'1C TSspéc4'!$W$21,"")</f>
        <v>0</v>
      </c>
      <c r="G897" s="863"/>
      <c r="H897" s="745">
        <v>0.21</v>
      </c>
      <c r="I897" s="747">
        <v>1</v>
      </c>
      <c r="J897" s="312"/>
      <c r="K897" s="680">
        <f t="shared" si="277"/>
        <v>0</v>
      </c>
      <c r="L897" s="556">
        <f>IF(OR('1C TSspéc4'!$B$12="",'1C TSspéc4'!W$30=0),0,IF(AND('1C TSspéc4'!$B$12&lt;&gt;"",$K$2="Pôle",'1C TSspéc4'!$C$12="OUI"),(('1C TSspéc4'!W$22+'1C TSspéc4'!W$23+'1C TSspéc4'!W$24+'1C TSspéc4'!W$25+'1C TSspéc4'!W$29)/'1C TSspéc4'!W$17),IF(AND('1C TSspéc4'!$B$12&lt;&gt;"",$K$2="Pôle",'1C TSspéc4'!$C$12="NON"),(('1C TSspéc4'!W$22+'1C TSspéc4'!W$23+'1C TSspéc4'!W$24+'1C TSspéc4'!W$25+'1C TSspéc4'!W$29)/'1C TSspéc4'!W$30),IF(AND('1C TSspéc4'!$B$12&lt;&gt;"",$K$2&lt;&gt;"Pôle",'1C TSspéc4'!$C$12="OUI"),(('1C TSspéc4'!W$22+'1C TSspéc4'!W$23+'1C TSspéc4'!W$24+'1C TSspéc4'!W$25+'1C TSspéc4'!W$26+'1C TSspéc4'!W$27+'1C TSspéc4'!W$28+'1C TSspéc4'!W$29)/'1C TSspéc4'!W$17),IF(AND('1C TSspéc4'!$B$12&lt;&gt;"",$K$2&lt;&gt;"Pôle",'1C TSspéc4'!$C$12="NON"),(('1C TSspéc4'!W$22+'1C TSspéc4'!W$23+'1C TSspéc4'!W$24+'1C TSspéc4'!W$25+'1C TSspéc4'!W$26+'1C TSspéc4'!W$27+'1C TSspéc4'!W$28+'1C TSspéc4'!W$29)/'1C TSspéc4'!W$30))))))</f>
        <v>0</v>
      </c>
      <c r="M897" s="556">
        <f>IF(OR('1C TSspéc4'!$B$12="",'1C TSspéc4'!W$30=0),0,IF(AND('1C TSspéc4'!$B$12&lt;&gt;"",$K$2="Pôle",'1C TSspéc4'!$C$12="OUI"),(('1C TSspéc4'!W$26+'1C TSspéc4'!W$27+'1C TSspéc4'!W$28)/'1C TSspéc4'!W$17),IF(AND('1C TSspéc4'!$B$12&lt;&gt;"",$K$2="Pôle",'1C TSspéc4'!$C$12="NON"),(('1C TSspéc4'!W$26+'1C TSspéc4'!W$27+'1C TSspéc4'!W$28)/'1C TSspéc4'!W$30),IF(AND('1C TSspéc4'!$B$12&lt;&gt;"",$K$2&lt;&gt;"Pôle"),0))))</f>
        <v>0</v>
      </c>
      <c r="N897" s="557">
        <f>IF(AND('1C TSspéc4'!$B$12&lt;&gt;0,'1C TSspéc4'!$W$30&lt;&gt;0),L897+M897,0)</f>
        <v>0</v>
      </c>
      <c r="O897" s="893" t="str">
        <f>IF(AND('1C TSspéc4'!$W$17&lt;&gt;0,'1C TSspéc4'!$C$12="OUI"),'1C TSspéc4'!$W$35/'1C TSspéc4'!$W$17,"")</f>
        <v/>
      </c>
      <c r="P897" s="543" t="str">
        <f>IF(AND('1C TSspéc4'!$W$17&lt;&gt;0,'1C TSspéc4'!$C$12="OUI"),'1C TSspéc4'!$W$36/'1C TSspéc4'!$W$17,"")</f>
        <v/>
      </c>
      <c r="Q897" s="543" t="str">
        <f>IF(AND('1C TSspéc4'!$W$17&lt;&gt;0,'1C TSspéc4'!$C$12="OUI"),'1C TSspéc4'!$W$37/'1C TSspéc4'!$W$17,"")</f>
        <v/>
      </c>
      <c r="R897" s="543" t="str">
        <f>IF(AND('1C TSspéc4'!$W$17&lt;&gt;0,'1C TSspéc4'!$C$12="OUI"),'1C TSspéc4'!$W$38/'1C TSspéc4'!$W$17,"")</f>
        <v/>
      </c>
      <c r="S897" s="543" t="str">
        <f>IF(AND('1C TSspéc4'!$W$17&lt;&gt;0,'1C TSspéc4'!$C$12="OUI"),'1C TSspéc4'!$W$39/'1C TSspéc4'!$W$17,"")</f>
        <v/>
      </c>
      <c r="T897" s="543" t="str">
        <f>IF(AND('1C TSspéc4'!$W$17&lt;&gt;0,'1C TSspéc4'!$C$12="OUI"),'1C TSspéc4'!$W$40/'1C TSspéc4'!$W$17,"")</f>
        <v/>
      </c>
      <c r="U897" s="543" t="str">
        <f>IF(AND('1C TSspéc4'!$W$17&lt;&gt;0,'1C TSspéc4'!$C$12="OUI"),'1C TSspéc4'!$W$41/'1C TSspéc4'!$W$17,"")</f>
        <v/>
      </c>
      <c r="V897" s="543" t="str">
        <f>IF(AND('1C TSspéc4'!$W$17&lt;&gt;0,'1C TSspéc4'!$C$12="OUI"),'1C TSspéc4'!$W$42/'1C TSspéc4'!$W$17,"")</f>
        <v/>
      </c>
      <c r="W897" s="543" t="str">
        <f>IF(AND('1C TSspéc4'!$W$17&lt;&gt;0,'1C TSspéc4'!$C$12="OUI"),'1C TSspéc4'!$W$43/'1C TSspéc4'!$W$17,"")</f>
        <v/>
      </c>
      <c r="X897" s="543" t="str">
        <f>IF(AND('1C TSspéc4'!$W$17&lt;&gt;0,'1C TSspéc4'!$C$12="OUI"),'1C TSspéc4'!$W$44/'1C TSspéc4'!$W$17,"")</f>
        <v/>
      </c>
      <c r="Y897" s="543" t="str">
        <f>IF(AND('1C TSspéc4'!$W$17&lt;&gt;0,'1C TSspéc4'!$C$12="OUI"),'1C TSspéc4'!$W$45/'1C TSspéc4'!$W$17,"")</f>
        <v/>
      </c>
      <c r="Z897" s="543" t="str">
        <f>IF(AND('1C TSspéc4'!$W$17&lt;&gt;0,'1C TSspéc4'!$C$12="OUI"),'1C TSspéc4'!$W$46/'1C TSspéc4'!$W$17,"")</f>
        <v/>
      </c>
      <c r="AA897" s="543" t="str">
        <f>IF(AND('1C TSspéc4'!$W$17&lt;&gt;0,'1C TSspéc4'!$C$12="OUI"),'1C TSspéc4'!$W$47/'1C TSspéc4'!$W$17,"")</f>
        <v/>
      </c>
      <c r="AB897" s="543" t="str">
        <f>IF(AND('1C TSspéc4'!$W$17&lt;&gt;0,'1C TSspéc4'!$C$12="OUI"),'1C TSspéc4'!$W$48/'1C TSspéc4'!$W$17,"")</f>
        <v/>
      </c>
      <c r="AC897" s="543" t="str">
        <f>IF(AND('1C TSspéc4'!$W$17&lt;&gt;0,'1C TSspéc4'!$C$12="OUI"),'1C TSspéc4'!$W$49/'1C TSspéc4'!$W$17,"")</f>
        <v/>
      </c>
      <c r="AD897" s="543" t="str">
        <f>IF(AND('1C TSspéc4'!$W$17&lt;&gt;0,'1C TSspéc4'!$C$12="OUI"),'1C TSspéc4'!$W$50/'1C TSspéc4'!$W$17,"")</f>
        <v/>
      </c>
      <c r="AE897" s="543" t="str">
        <f>IF(AND('1C TSspéc4'!$W$17&lt;&gt;0,'1C TSspéc4'!$C$12="OUI"),'1C TSspéc4'!$W$51/'1C TSspéc4'!$W$17,"")</f>
        <v/>
      </c>
      <c r="AF897" s="543" t="str">
        <f>IF(AND('1C TSspéc4'!$W$17&lt;&gt;0,'1C TSspéc4'!$C$12="OUI"),'1C TSspéc4'!$W$52/'1C TSspéc4'!$W$17,"")</f>
        <v/>
      </c>
      <c r="AG897" s="543" t="str">
        <f>IF(AND('1C TSspéc4'!$W$17&lt;&gt;0,'1C TSspéc4'!$C$12="OUI"),'1C TSspéc4'!$W$53/'1C TSspéc4'!$W$17,"")</f>
        <v/>
      </c>
      <c r="AH897" s="543" t="str">
        <f>IF(AND('1C TSspéc4'!$W$17&lt;&gt;0,'1C TSspéc4'!$C$12="OUI"),'1C TSspéc4'!$W$54/'1C TSspéc4'!$W$17,"")</f>
        <v/>
      </c>
      <c r="AI897" s="543" t="str">
        <f>IF(AND('1C TSspéc4'!$W$17&lt;&gt;0,'1C TSspéc4'!$C$12="OUI"),'1C TSspéc4'!$W$55/'1C TSspéc4'!$W$17,"")</f>
        <v/>
      </c>
      <c r="AJ897" s="543" t="str">
        <f>IF(AND('1C TSspéc4'!$W$17&lt;&gt;0,'1C TSspéc4'!$C$12="OUI"),'1C TSspéc4'!$W$56/'1C TSspéc4'!$W$17,"")</f>
        <v/>
      </c>
      <c r="AK897" s="543" t="str">
        <f>IF(AND('1C TSspéc4'!$W$17&lt;&gt;0,'1C TSspéc4'!$C$12="OUI"),'1C TSspéc4'!$W$57/'1C TSspéc4'!$W$17,"")</f>
        <v/>
      </c>
      <c r="AL897" s="72">
        <f>IF(AND('1C TSspéc4'!$W$17&lt;&gt;0,'1C TSspéc4'!$C$12="OUI"),N897+AK897,N897)</f>
        <v>0</v>
      </c>
      <c r="AM897" s="417">
        <f t="shared" si="274"/>
        <v>0</v>
      </c>
      <c r="AN897" s="417">
        <f t="shared" si="275"/>
        <v>0</v>
      </c>
      <c r="AO897" s="418" t="str">
        <f>IF(AND('1C TSspéc4'!$W$17&lt;&gt;0,'1C TSspéc4'!$W$30&lt;&gt;0),AM897+AN897,"")</f>
        <v/>
      </c>
      <c r="AP897" s="573" t="str">
        <f>IF(AND('1C TSspéc4'!$W$17&lt;&gt;0,'1C TSspéc4'!$W$30&lt;&gt;0),AM897-AR897,"")</f>
        <v/>
      </c>
      <c r="AQ897" s="583">
        <f t="shared" si="276"/>
        <v>0</v>
      </c>
      <c r="AR897" s="596"/>
      <c r="AS897" s="102"/>
      <c r="AT897" s="27" t="str">
        <f>IF(('1C TSspéc4'!W$17*FICHE!$C$14&lt;J897),"Forfait limité à "&amp;FICHE!$C$14&amp;"€/jour","")</f>
        <v/>
      </c>
      <c r="AU897" s="592"/>
      <c r="AV897" s="824"/>
      <c r="AW897" s="824"/>
      <c r="AX897" s="824"/>
      <c r="AY897" s="824"/>
      <c r="AZ897" s="824"/>
      <c r="BA897" s="767"/>
      <c r="BB897" s="767"/>
      <c r="BC897" s="767"/>
      <c r="BD897" s="767"/>
      <c r="BE897" s="767"/>
      <c r="BF897" s="767"/>
      <c r="BG897" s="767"/>
      <c r="BH897" s="767"/>
      <c r="BI897" s="767"/>
      <c r="BJ897" s="767"/>
      <c r="BK897" s="767"/>
      <c r="BL897" s="767"/>
      <c r="BM897" s="767"/>
      <c r="BN897" s="767"/>
      <c r="BO897" s="767"/>
      <c r="BP897" s="767"/>
      <c r="BQ897" s="767"/>
      <c r="BR897" s="767"/>
      <c r="BS897" s="767"/>
      <c r="BT897" s="767"/>
      <c r="BU897" s="767"/>
      <c r="BV897" s="767"/>
      <c r="BW897" s="767"/>
      <c r="BX897" s="767"/>
      <c r="BY897" s="767"/>
      <c r="BZ897" s="767"/>
      <c r="CA897" s="767"/>
      <c r="CB897" s="767"/>
      <c r="CC897" s="767"/>
      <c r="CD897" s="767"/>
      <c r="CE897" s="767"/>
      <c r="CF897" s="767"/>
      <c r="CG897" s="767"/>
      <c r="CH897" s="767"/>
      <c r="CI897" s="767"/>
      <c r="CJ897" s="767"/>
      <c r="CK897" s="767"/>
      <c r="CL897" s="767"/>
      <c r="CM897" s="767"/>
      <c r="CN897" s="767"/>
      <c r="CO897" s="767"/>
      <c r="CP897" s="767"/>
      <c r="CQ897" s="767"/>
      <c r="CR897" s="767"/>
      <c r="CS897" s="767"/>
      <c r="CT897" s="767"/>
      <c r="CU897" s="767"/>
      <c r="CV897" s="767"/>
      <c r="CW897" s="767"/>
      <c r="CX897" s="767"/>
      <c r="CY897" s="767"/>
      <c r="CZ897" s="767"/>
      <c r="DA897" s="767"/>
      <c r="DB897" s="767"/>
      <c r="DC897" s="767"/>
      <c r="DD897" s="767"/>
      <c r="DE897" s="767"/>
      <c r="DF897" s="767"/>
      <c r="DG897" s="767"/>
      <c r="DH897" s="767"/>
      <c r="DI897" s="767"/>
      <c r="DJ897" s="767"/>
      <c r="DK897" s="767"/>
      <c r="DL897" s="767"/>
      <c r="DM897" s="767"/>
      <c r="DN897" s="767"/>
      <c r="DO897" s="767"/>
      <c r="DP897" s="767"/>
      <c r="DQ897" s="767"/>
      <c r="DR897" s="767"/>
      <c r="DS897" s="767"/>
      <c r="DT897" s="767"/>
      <c r="DU897" s="767"/>
      <c r="DV897" s="767"/>
      <c r="DW897" s="767"/>
      <c r="DX897" s="767"/>
      <c r="DY897" s="767"/>
      <c r="DZ897" s="767"/>
      <c r="EA897" s="767"/>
      <c r="EB897" s="767"/>
      <c r="EC897" s="767"/>
      <c r="ED897" s="767"/>
      <c r="EE897" s="767"/>
      <c r="EF897" s="767"/>
      <c r="EG897" s="767"/>
      <c r="EH897" s="767"/>
      <c r="EI897" s="767"/>
      <c r="EJ897" s="767"/>
      <c r="EK897" s="767"/>
      <c r="EL897" s="767"/>
      <c r="EM897" s="767"/>
      <c r="EN897" s="767"/>
      <c r="EO897" s="767"/>
      <c r="EP897" s="767"/>
      <c r="EQ897" s="767"/>
      <c r="ER897" s="767"/>
      <c r="ES897" s="767"/>
      <c r="ET897" s="767"/>
      <c r="EU897" s="767"/>
      <c r="EV897" s="767"/>
      <c r="EW897" s="767"/>
      <c r="EX897" s="767"/>
      <c r="EY897" s="767"/>
      <c r="EZ897" s="767"/>
      <c r="FA897" s="767"/>
      <c r="FB897" s="767"/>
      <c r="FC897" s="767"/>
      <c r="FD897" s="767"/>
      <c r="FE897" s="767"/>
      <c r="FF897" s="767"/>
      <c r="FG897" s="767"/>
      <c r="FH897" s="767"/>
      <c r="FI897" s="767"/>
      <c r="FJ897" s="767"/>
      <c r="FK897" s="767"/>
      <c r="FL897" s="767"/>
      <c r="FM897" s="767"/>
      <c r="FN897" s="767"/>
      <c r="FO897" s="767"/>
      <c r="FP897" s="767"/>
      <c r="FQ897" s="767"/>
      <c r="FR897" s="767"/>
      <c r="FS897" s="767"/>
      <c r="FT897" s="767"/>
      <c r="FU897" s="767"/>
      <c r="FV897" s="767"/>
      <c r="FW897" s="767"/>
      <c r="FX897" s="767"/>
      <c r="FY897" s="767"/>
      <c r="FZ897" s="767"/>
      <c r="GA897" s="767"/>
      <c r="GB897" s="767"/>
      <c r="GC897" s="767"/>
      <c r="GD897" s="767"/>
      <c r="GE897" s="767"/>
      <c r="GF897" s="767"/>
      <c r="GG897" s="767"/>
      <c r="GH897" s="767"/>
      <c r="GI897" s="767"/>
      <c r="GJ897" s="767"/>
      <c r="GK897" s="767"/>
      <c r="GL897" s="767"/>
      <c r="GM897" s="767"/>
      <c r="GN897" s="767"/>
      <c r="GO897" s="767"/>
      <c r="GP897" s="767"/>
      <c r="GQ897" s="767"/>
      <c r="GR897" s="767"/>
      <c r="GS897" s="767"/>
      <c r="GT897" s="767"/>
      <c r="GU897" s="767"/>
      <c r="GV897" s="767"/>
      <c r="GW897" s="767"/>
      <c r="GX897" s="767"/>
      <c r="GY897" s="767"/>
      <c r="GZ897" s="767"/>
      <c r="HA897" s="767"/>
      <c r="HB897" s="767"/>
      <c r="HC897" s="767"/>
    </row>
    <row r="898" spans="1:211" s="864" customFormat="1" ht="13.9" customHeight="1">
      <c r="A898" s="307"/>
      <c r="B898" s="351"/>
      <c r="C898" s="971" t="str">
        <f>IF('1C TSspéc4'!X$17&lt;&gt;0,'1C TSspéc4'!$B$12,"")</f>
        <v/>
      </c>
      <c r="D898" s="972"/>
      <c r="E898" s="973"/>
      <c r="F898" s="93">
        <f>IF(AND($C898='1C TSspéc4'!$B$12,'1C TSspéc4'!$B$16="spécifiques",'1C TSspéc4'!$X$17&lt;&gt;""),'1C TSspéc4'!$X$21,"")</f>
        <v>0</v>
      </c>
      <c r="G898" s="863"/>
      <c r="H898" s="745">
        <v>0.21</v>
      </c>
      <c r="I898" s="747">
        <v>1</v>
      </c>
      <c r="J898" s="312"/>
      <c r="K898" s="680">
        <f t="shared" si="277"/>
        <v>0</v>
      </c>
      <c r="L898" s="556">
        <f>IF(OR('1C TSspéc4'!$B$12="",'1C TSspéc4'!X$30=0),0,IF(AND('1C TSspéc4'!$B$12&lt;&gt;"",$K$2="Pôle",'1C TSspéc4'!$C$12="OUI"),(('1C TSspéc4'!X$22+'1C TSspéc4'!X$23+'1C TSspéc4'!X$24+'1C TSspéc4'!X$25+'1C TSspéc4'!X$29)/'1C TSspéc4'!X$17),IF(AND('1C TSspéc4'!$B$12&lt;&gt;"",$K$2="Pôle",'1C TSspéc4'!$C$12="NON"),(('1C TSspéc4'!X$22+'1C TSspéc4'!X$23+'1C TSspéc4'!X$24+'1C TSspéc4'!X$25+'1C TSspéc4'!X$29)/'1C TSspéc4'!X$30),IF(AND('1C TSspéc4'!$B$12&lt;&gt;"",$K$2&lt;&gt;"Pôle",'1C TSspéc4'!$C$12="OUI"),(('1C TSspéc4'!X$22+'1C TSspéc4'!X$23+'1C TSspéc4'!X$24+'1C TSspéc4'!X$25+'1C TSspéc4'!X$26+'1C TSspéc4'!X$27+'1C TSspéc4'!X$28+'1C TSspéc4'!X$29)/'1C TSspéc4'!X$17),IF(AND('1C TSspéc4'!$B$12&lt;&gt;"",$K$2&lt;&gt;"Pôle",'1C TSspéc4'!$C$12="NON"),(('1C TSspéc4'!X$22+'1C TSspéc4'!X$23+'1C TSspéc4'!X$24+'1C TSspéc4'!X$25+'1C TSspéc4'!X$26+'1C TSspéc4'!X$27+'1C TSspéc4'!X$28+'1C TSspéc4'!X$29)/'1C TSspéc4'!X$30))))))</f>
        <v>0</v>
      </c>
      <c r="M898" s="556">
        <f>IF(OR('1C TSspéc4'!$B$12="",'1C TSspéc4'!X$30=0),0,IF(AND('1C TSspéc4'!$B$12&lt;&gt;"",$K$2="Pôle",'1C TSspéc4'!$C$12="OUI"),(('1C TSspéc4'!X$26+'1C TSspéc4'!X$27+'1C TSspéc4'!X$28)/'1C TSspéc4'!X$17),IF(AND('1C TSspéc4'!$B$12&lt;&gt;"",$K$2="Pôle",'1C TSspéc4'!$C$12="NON"),(('1C TSspéc4'!X$26+'1C TSspéc4'!X$27+'1C TSspéc4'!X$28)/'1C TSspéc4'!X$30),IF(AND('1C TSspéc4'!$B$12&lt;&gt;"",$K$2&lt;&gt;"Pôle"),0))))</f>
        <v>0</v>
      </c>
      <c r="N898" s="557">
        <f>IF(AND('1C TSspéc4'!$B$12&lt;&gt;0,'1C TSspéc4'!$X$30&lt;&gt;0),L898+M898,0)</f>
        <v>0</v>
      </c>
      <c r="O898" s="893" t="str">
        <f>IF(AND('1C TSspéc4'!$X$17&lt;&gt;0,'1C TSspéc4'!$C$12="OUI"),'1C TSspéc4'!$X$35/'1C TSspéc4'!$X$17,"")</f>
        <v/>
      </c>
      <c r="P898" s="543" t="str">
        <f>IF(AND('1C TSspéc4'!$X$17&lt;&gt;0,'1C TSspéc4'!$C$12="OUI"),'1C TSspéc4'!$X$36/'1C TSspéc4'!$X$17,"")</f>
        <v/>
      </c>
      <c r="Q898" s="543" t="str">
        <f>IF(AND('1C TSspéc4'!$X$17&lt;&gt;0,'1C TSspéc4'!$C$12="OUI"),'1C TSspéc4'!$X$37/'1C TSspéc4'!$X$17,"")</f>
        <v/>
      </c>
      <c r="R898" s="543" t="str">
        <f>IF(AND('1C TSspéc4'!$X$17&lt;&gt;0,'1C TSspéc4'!$C$12="OUI"),'1C TSspéc4'!$X$38/'1C TSspéc4'!$X$17,"")</f>
        <v/>
      </c>
      <c r="S898" s="543" t="str">
        <f>IF(AND('1C TSspéc4'!$X$17&lt;&gt;0,'1C TSspéc4'!$C$12="OUI"),'1C TSspéc4'!$X$39/'1C TSspéc4'!$X$17,"")</f>
        <v/>
      </c>
      <c r="T898" s="543" t="str">
        <f>IF(AND('1C TSspéc4'!$X$17&lt;&gt;0,'1C TSspéc4'!$C$12="OUI"),'1C TSspéc4'!$X$40/'1C TSspéc4'!$X$17,"")</f>
        <v/>
      </c>
      <c r="U898" s="543" t="str">
        <f>IF(AND('1C TSspéc4'!$X$17&lt;&gt;0,'1C TSspéc4'!$C$12="OUI"),'1C TSspéc4'!$X$41/'1C TSspéc4'!$X$17,"")</f>
        <v/>
      </c>
      <c r="V898" s="543" t="str">
        <f>IF(AND('1C TSspéc4'!$X$17&lt;&gt;0,'1C TSspéc4'!$C$12="OUI"),'1C TSspéc4'!$X$42/'1C TSspéc4'!$X$17,"")</f>
        <v/>
      </c>
      <c r="W898" s="543" t="str">
        <f>IF(AND('1C TSspéc4'!$X$17&lt;&gt;0,'1C TSspéc4'!$C$12="OUI"),'1C TSspéc4'!$X$43/'1C TSspéc4'!$X$17,"")</f>
        <v/>
      </c>
      <c r="X898" s="543" t="str">
        <f>IF(AND('1C TSspéc4'!$X$17&lt;&gt;0,'1C TSspéc4'!$C$12="OUI"),'1C TSspéc4'!$X$44/'1C TSspéc4'!$X$17,"")</f>
        <v/>
      </c>
      <c r="Y898" s="543" t="str">
        <f>IF(AND('1C TSspéc4'!$X$17&lt;&gt;0,'1C TSspéc4'!$C$12="OUI"),'1C TSspéc4'!$X$45/'1C TSspéc4'!$X$17,"")</f>
        <v/>
      </c>
      <c r="Z898" s="543" t="str">
        <f>IF(AND('1C TSspéc4'!$X$17&lt;&gt;0,'1C TSspéc4'!$C$12="OUI"),'1C TSspéc4'!$X$46/'1C TSspéc4'!$X$17,"")</f>
        <v/>
      </c>
      <c r="AA898" s="543" t="str">
        <f>IF(AND('1C TSspéc4'!$X$17&lt;&gt;0,'1C TSspéc4'!$C$12="OUI"),'1C TSspéc4'!$X$47/'1C TSspéc4'!$X$17,"")</f>
        <v/>
      </c>
      <c r="AB898" s="543" t="str">
        <f>IF(AND('1C TSspéc4'!$X$17&lt;&gt;0,'1C TSspéc4'!$C$12="OUI"),'1C TSspéc4'!$X$48/'1C TSspéc4'!$X$17,"")</f>
        <v/>
      </c>
      <c r="AC898" s="543" t="str">
        <f>IF(AND('1C TSspéc4'!$X$17&lt;&gt;0,'1C TSspéc4'!$C$12="OUI"),'1C TSspéc4'!$X$49/'1C TSspéc4'!$X$17,"")</f>
        <v/>
      </c>
      <c r="AD898" s="543" t="str">
        <f>IF(AND('1C TSspéc4'!$X$17&lt;&gt;0,'1C TSspéc4'!$C$12="OUI"),'1C TSspéc4'!$X$50/'1C TSspéc4'!$X$17,"")</f>
        <v/>
      </c>
      <c r="AE898" s="543" t="str">
        <f>IF(AND('1C TSspéc4'!$X$17&lt;&gt;0,'1C TSspéc4'!$C$12="OUI"),'1C TSspéc4'!$X$51/'1C TSspéc4'!$X$17,"")</f>
        <v/>
      </c>
      <c r="AF898" s="543" t="str">
        <f>IF(AND('1C TSspéc4'!$X$17&lt;&gt;0,'1C TSspéc4'!$C$12="OUI"),'1C TSspéc4'!$X$52/'1C TSspéc4'!$X$17,"")</f>
        <v/>
      </c>
      <c r="AG898" s="543" t="str">
        <f>IF(AND('1C TSspéc4'!$X$17&lt;&gt;0,'1C TSspéc4'!$C$12="OUI"),'1C TSspéc4'!$X$53/'1C TSspéc4'!$X$17,"")</f>
        <v/>
      </c>
      <c r="AH898" s="543" t="str">
        <f>IF(AND('1C TSspéc4'!$X$17&lt;&gt;0,'1C TSspéc4'!$C$12="OUI"),'1C TSspéc4'!$X$54/'1C TSspéc4'!$X$17,"")</f>
        <v/>
      </c>
      <c r="AI898" s="543" t="str">
        <f>IF(AND('1C TSspéc4'!$X$17&lt;&gt;0,'1C TSspéc4'!$C$12="OUI"),'1C TSspéc4'!$X$55/'1C TSspéc4'!$X$17,"")</f>
        <v/>
      </c>
      <c r="AJ898" s="543" t="str">
        <f>IF(AND('1C TSspéc4'!$X$17&lt;&gt;0,'1C TSspéc4'!$C$12="OUI"),'1C TSspéc4'!$X$56/'1C TSspéc4'!$X$17,"")</f>
        <v/>
      </c>
      <c r="AK898" s="543" t="str">
        <f>IF(AND('1C TSspéc4'!$X$17&lt;&gt;0,'1C TSspéc4'!$C$12="OUI"),'1C TSspéc4'!$X$57/'1C TSspéc4'!$X$17,"")</f>
        <v/>
      </c>
      <c r="AL898" s="72">
        <f>IF(AND('1C TSspéc4'!$X$17&lt;&gt;0,'1C TSspéc4'!$C$12="OUI"),N898+AK898,N898)</f>
        <v>0</v>
      </c>
      <c r="AM898" s="417">
        <f t="shared" si="274"/>
        <v>0</v>
      </c>
      <c r="AN898" s="417">
        <f t="shared" si="275"/>
        <v>0</v>
      </c>
      <c r="AO898" s="418" t="str">
        <f>IF(AND('1C TSspéc4'!$X$17&lt;&gt;0,'1C TSspéc4'!$X$30&lt;&gt;0),AM898+AN898,"")</f>
        <v/>
      </c>
      <c r="AP898" s="573" t="str">
        <f>IF(AND('1C TSspéc4'!$X$17&lt;&gt;0,'1C TSspéc4'!$X$30&lt;&gt;0),AM898-AR898,"")</f>
        <v/>
      </c>
      <c r="AQ898" s="583">
        <f t="shared" si="276"/>
        <v>0</v>
      </c>
      <c r="AR898" s="596"/>
      <c r="AS898" s="102"/>
      <c r="AT898" s="27" t="str">
        <f>IF(('1C TSspéc4'!X$17*FICHE!$C$14&lt;J898),"Forfait limité à "&amp;FICHE!$C$14&amp;"€/jour","")</f>
        <v/>
      </c>
      <c r="AU898" s="592"/>
      <c r="AV898" s="824"/>
      <c r="AW898" s="824"/>
      <c r="AX898" s="824"/>
      <c r="AY898" s="824"/>
      <c r="AZ898" s="824"/>
      <c r="BA898" s="767"/>
      <c r="BB898" s="767"/>
      <c r="BC898" s="767"/>
      <c r="BD898" s="767"/>
      <c r="BE898" s="767"/>
      <c r="BF898" s="767"/>
      <c r="BG898" s="767"/>
      <c r="BH898" s="767"/>
      <c r="BI898" s="767"/>
      <c r="BJ898" s="767"/>
      <c r="BK898" s="767"/>
      <c r="BL898" s="767"/>
      <c r="BM898" s="767"/>
      <c r="BN898" s="767"/>
      <c r="BO898" s="767"/>
      <c r="BP898" s="767"/>
      <c r="BQ898" s="767"/>
      <c r="BR898" s="767"/>
      <c r="BS898" s="767"/>
      <c r="BT898" s="767"/>
      <c r="BU898" s="767"/>
      <c r="BV898" s="767"/>
      <c r="BW898" s="767"/>
      <c r="BX898" s="767"/>
      <c r="BY898" s="767"/>
      <c r="BZ898" s="767"/>
      <c r="CA898" s="767"/>
      <c r="CB898" s="767"/>
      <c r="CC898" s="767"/>
      <c r="CD898" s="767"/>
      <c r="CE898" s="767"/>
      <c r="CF898" s="767"/>
      <c r="CG898" s="767"/>
      <c r="CH898" s="767"/>
      <c r="CI898" s="767"/>
      <c r="CJ898" s="767"/>
      <c r="CK898" s="767"/>
      <c r="CL898" s="767"/>
      <c r="CM898" s="767"/>
      <c r="CN898" s="767"/>
      <c r="CO898" s="767"/>
      <c r="CP898" s="767"/>
      <c r="CQ898" s="767"/>
      <c r="CR898" s="767"/>
      <c r="CS898" s="767"/>
      <c r="CT898" s="767"/>
      <c r="CU898" s="767"/>
      <c r="CV898" s="767"/>
      <c r="CW898" s="767"/>
      <c r="CX898" s="767"/>
      <c r="CY898" s="767"/>
      <c r="CZ898" s="767"/>
      <c r="DA898" s="767"/>
      <c r="DB898" s="767"/>
      <c r="DC898" s="767"/>
      <c r="DD898" s="767"/>
      <c r="DE898" s="767"/>
      <c r="DF898" s="767"/>
      <c r="DG898" s="767"/>
      <c r="DH898" s="767"/>
      <c r="DI898" s="767"/>
      <c r="DJ898" s="767"/>
      <c r="DK898" s="767"/>
      <c r="DL898" s="767"/>
      <c r="DM898" s="767"/>
      <c r="DN898" s="767"/>
      <c r="DO898" s="767"/>
      <c r="DP898" s="767"/>
      <c r="DQ898" s="767"/>
      <c r="DR898" s="767"/>
      <c r="DS898" s="767"/>
      <c r="DT898" s="767"/>
      <c r="DU898" s="767"/>
      <c r="DV898" s="767"/>
      <c r="DW898" s="767"/>
      <c r="DX898" s="767"/>
      <c r="DY898" s="767"/>
      <c r="DZ898" s="767"/>
      <c r="EA898" s="767"/>
      <c r="EB898" s="767"/>
      <c r="EC898" s="767"/>
      <c r="ED898" s="767"/>
      <c r="EE898" s="767"/>
      <c r="EF898" s="767"/>
      <c r="EG898" s="767"/>
      <c r="EH898" s="767"/>
      <c r="EI898" s="767"/>
      <c r="EJ898" s="767"/>
      <c r="EK898" s="767"/>
      <c r="EL898" s="767"/>
      <c r="EM898" s="767"/>
      <c r="EN898" s="767"/>
      <c r="EO898" s="767"/>
      <c r="EP898" s="767"/>
      <c r="EQ898" s="767"/>
      <c r="ER898" s="767"/>
      <c r="ES898" s="767"/>
      <c r="ET898" s="767"/>
      <c r="EU898" s="767"/>
      <c r="EV898" s="767"/>
      <c r="EW898" s="767"/>
      <c r="EX898" s="767"/>
      <c r="EY898" s="767"/>
      <c r="EZ898" s="767"/>
      <c r="FA898" s="767"/>
      <c r="FB898" s="767"/>
      <c r="FC898" s="767"/>
      <c r="FD898" s="767"/>
      <c r="FE898" s="767"/>
      <c r="FF898" s="767"/>
      <c r="FG898" s="767"/>
      <c r="FH898" s="767"/>
      <c r="FI898" s="767"/>
      <c r="FJ898" s="767"/>
      <c r="FK898" s="767"/>
      <c r="FL898" s="767"/>
      <c r="FM898" s="767"/>
      <c r="FN898" s="767"/>
      <c r="FO898" s="767"/>
      <c r="FP898" s="767"/>
      <c r="FQ898" s="767"/>
      <c r="FR898" s="767"/>
      <c r="FS898" s="767"/>
      <c r="FT898" s="767"/>
      <c r="FU898" s="767"/>
      <c r="FV898" s="767"/>
      <c r="FW898" s="767"/>
      <c r="FX898" s="767"/>
      <c r="FY898" s="767"/>
      <c r="FZ898" s="767"/>
      <c r="GA898" s="767"/>
      <c r="GB898" s="767"/>
      <c r="GC898" s="767"/>
      <c r="GD898" s="767"/>
      <c r="GE898" s="767"/>
      <c r="GF898" s="767"/>
      <c r="GG898" s="767"/>
      <c r="GH898" s="767"/>
      <c r="GI898" s="767"/>
      <c r="GJ898" s="767"/>
      <c r="GK898" s="767"/>
      <c r="GL898" s="767"/>
      <c r="GM898" s="767"/>
      <c r="GN898" s="767"/>
      <c r="GO898" s="767"/>
      <c r="GP898" s="767"/>
      <c r="GQ898" s="767"/>
      <c r="GR898" s="767"/>
      <c r="GS898" s="767"/>
      <c r="GT898" s="767"/>
      <c r="GU898" s="767"/>
      <c r="GV898" s="767"/>
      <c r="GW898" s="767"/>
      <c r="GX898" s="767"/>
      <c r="GY898" s="767"/>
      <c r="GZ898" s="767"/>
      <c r="HA898" s="767"/>
      <c r="HB898" s="767"/>
      <c r="HC898" s="767"/>
    </row>
    <row r="899" spans="1:211" s="864" customFormat="1" ht="13.9" customHeight="1">
      <c r="A899" s="307"/>
      <c r="B899" s="351"/>
      <c r="C899" s="971" t="str">
        <f>IF('1C TSspéc4'!Y$17&lt;&gt;0,'1C TSspéc4'!$B$12,"")</f>
        <v/>
      </c>
      <c r="D899" s="972"/>
      <c r="E899" s="973"/>
      <c r="F899" s="93">
        <f>IF(AND($C899='1C TSspéc4'!$B$12,'1C TSspéc4'!$B$16="spécifiques",'1C TSspéc4'!$Y$17&lt;&gt;""),'1C TSspéc4'!$Y$21,"")</f>
        <v>0</v>
      </c>
      <c r="G899" s="863"/>
      <c r="H899" s="745">
        <v>0.21</v>
      </c>
      <c r="I899" s="747">
        <v>1</v>
      </c>
      <c r="J899" s="312"/>
      <c r="K899" s="680">
        <f t="shared" si="277"/>
        <v>0</v>
      </c>
      <c r="L899" s="556">
        <f>IF(OR('1C TSspéc4'!$B$12="",'1C TSspéc4'!Y$30=0),0,IF(AND('1C TSspéc4'!$B$12&lt;&gt;"",$K$2="Pôle",'1C TSspéc4'!$C$12="OUI"),(('1C TSspéc4'!Y$22+'1C TSspéc4'!Y$23+'1C TSspéc4'!Y$24+'1C TSspéc4'!Y$25+'1C TSspéc4'!Y$29)/'1C TSspéc4'!Y$17),IF(AND('1C TSspéc4'!$B$12&lt;&gt;"",$K$2="Pôle",'1C TSspéc4'!$C$12="NON"),(('1C TSspéc4'!Y$22+'1C TSspéc4'!Y$23+'1C TSspéc4'!Y$24+'1C TSspéc4'!Y$25+'1C TSspéc4'!Y$29)/'1C TSspéc4'!Y$30),IF(AND('1C TSspéc4'!$B$12&lt;&gt;"",$K$2&lt;&gt;"Pôle",'1C TSspéc4'!$C$12="OUI"),(('1C TSspéc4'!Y$22+'1C TSspéc4'!Y$23+'1C TSspéc4'!Y$24+'1C TSspéc4'!Y$25+'1C TSspéc4'!Y$26+'1C TSspéc4'!Y$27+'1C TSspéc4'!Y$28+'1C TSspéc4'!Y$29)/'1C TSspéc4'!Y$17),IF(AND('1C TSspéc4'!$B$12&lt;&gt;"",$K$2&lt;&gt;"Pôle",'1C TSspéc4'!$C$12="NON"),(('1C TSspéc4'!Y$22+'1C TSspéc4'!Y$23+'1C TSspéc4'!Y$24+'1C TSspéc4'!Y$25+'1C TSspéc4'!Y$26+'1C TSspéc4'!Y$27+'1C TSspéc4'!Y$28+'1C TSspéc4'!Y$29)/'1C TSspéc4'!Y$30))))))</f>
        <v>0</v>
      </c>
      <c r="M899" s="556">
        <f>IF(OR('1C TSspéc4'!$B$12="",'1C TSspéc4'!Y$30=0),0,IF(AND('1C TSspéc4'!$B$12&lt;&gt;"",$K$2="Pôle",'1C TSspéc4'!$C$12="OUI"),(('1C TSspéc4'!Y$26+'1C TSspéc4'!Y$27+'1C TSspéc4'!Y$28)/'1C TSspéc4'!Y$17),IF(AND('1C TSspéc4'!$B$12&lt;&gt;"",$K$2="Pôle",'1C TSspéc4'!$C$12="NON"),(('1C TSspéc4'!Y$26+'1C TSspéc4'!Y$27+'1C TSspéc4'!Y$28)/'1C TSspéc4'!Y$30),IF(AND('1C TSspéc4'!$B$12&lt;&gt;"",$K$2&lt;&gt;"Pôle"),0))))</f>
        <v>0</v>
      </c>
      <c r="N899" s="557">
        <f>IF(AND('1C TSspéc4'!$B$12&lt;&gt;0,'1C TSspéc4'!$Y$30&lt;&gt;0),L899+M899,0)</f>
        <v>0</v>
      </c>
      <c r="O899" s="893" t="str">
        <f>IF(AND('1C TSspéc4'!$Y$17&lt;&gt;0,'1C TSspéc4'!$C$12="OUI"),'1C TSspéc4'!$Y$35/'1C TSspéc4'!$Y$17,"")</f>
        <v/>
      </c>
      <c r="P899" s="543" t="str">
        <f>IF(AND('1C TSspéc4'!$Y$17&lt;&gt;0,'1C TSspéc4'!$C$12="OUI"),'1C TSspéc4'!$Y$36/'1C TSspéc4'!$Y$17,"")</f>
        <v/>
      </c>
      <c r="Q899" s="543" t="str">
        <f>IF(AND('1C TSspéc4'!$Y$17&lt;&gt;0,'1C TSspéc4'!$C$12="OUI"),'1C TSspéc4'!$Y$37/'1C TSspéc4'!$Y$17,"")</f>
        <v/>
      </c>
      <c r="R899" s="543" t="str">
        <f>IF(AND('1C TSspéc4'!$Y$17&lt;&gt;0,'1C TSspéc4'!$C$12="OUI"),'1C TSspéc4'!$Y$38/'1C TSspéc4'!$Y$17,"")</f>
        <v/>
      </c>
      <c r="S899" s="543" t="str">
        <f>IF(AND('1C TSspéc4'!$Y$17&lt;&gt;0,'1C TSspéc4'!$C$12="OUI"),'1C TSspéc4'!$Y$39/'1C TSspéc4'!$Y$17,"")</f>
        <v/>
      </c>
      <c r="T899" s="543" t="str">
        <f>IF(AND('1C TSspéc4'!$Y$17&lt;&gt;0,'1C TSspéc4'!$C$12="OUI"),'1C TSspéc4'!$Y$40/'1C TSspéc4'!$Y$17,"")</f>
        <v/>
      </c>
      <c r="U899" s="543" t="str">
        <f>IF(AND('1C TSspéc4'!$Y$17&lt;&gt;0,'1C TSspéc4'!$C$12="OUI"),'1C TSspéc4'!$Y$41/'1C TSspéc4'!$Y$17,"")</f>
        <v/>
      </c>
      <c r="V899" s="543" t="str">
        <f>IF(AND('1C TSspéc4'!$Y$17&lt;&gt;0,'1C TSspéc4'!$C$12="OUI"),'1C TSspéc4'!$Y$42/'1C TSspéc4'!$Y$17,"")</f>
        <v/>
      </c>
      <c r="W899" s="543" t="str">
        <f>IF(AND('1C TSspéc4'!$Y$17&lt;&gt;0,'1C TSspéc4'!$C$12="OUI"),'1C TSspéc4'!$Y$43/'1C TSspéc4'!$Y$17,"")</f>
        <v/>
      </c>
      <c r="X899" s="543" t="str">
        <f>IF(AND('1C TSspéc4'!$Y$17&lt;&gt;0,'1C TSspéc4'!$C$12="OUI"),'1C TSspéc4'!$Y$44/'1C TSspéc4'!$Y$17,"")</f>
        <v/>
      </c>
      <c r="Y899" s="543" t="str">
        <f>IF(AND('1C TSspéc4'!$Y$17&lt;&gt;0,'1C TSspéc4'!$C$12="OUI"),'1C TSspéc4'!$Y$45/'1C TSspéc4'!$Y$17,"")</f>
        <v/>
      </c>
      <c r="Z899" s="543" t="str">
        <f>IF(AND('1C TSspéc4'!$Y$17&lt;&gt;0,'1C TSspéc4'!$C$12="OUI"),'1C TSspéc4'!$Y$46/'1C TSspéc4'!$Y$17,"")</f>
        <v/>
      </c>
      <c r="AA899" s="543" t="str">
        <f>IF(AND('1C TSspéc4'!$Y$17&lt;&gt;0,'1C TSspéc4'!$C$12="OUI"),'1C TSspéc4'!$Y$47/'1C TSspéc4'!$Y$17,"")</f>
        <v/>
      </c>
      <c r="AB899" s="543" t="str">
        <f>IF(AND('1C TSspéc4'!$Y$17&lt;&gt;0,'1C TSspéc4'!$C$12="OUI"),'1C TSspéc4'!$Y$48/'1C TSspéc4'!$Y$17,"")</f>
        <v/>
      </c>
      <c r="AC899" s="543" t="str">
        <f>IF(AND('1C TSspéc4'!$Y$17&lt;&gt;0,'1C TSspéc4'!$C$12="OUI"),'1C TSspéc4'!$Y$49/'1C TSspéc4'!$Y$17,"")</f>
        <v/>
      </c>
      <c r="AD899" s="543" t="str">
        <f>IF(AND('1C TSspéc4'!$Y$17&lt;&gt;0,'1C TSspéc4'!$C$12="OUI"),'1C TSspéc4'!$Y$50/'1C TSspéc4'!$Y$17,"")</f>
        <v/>
      </c>
      <c r="AE899" s="543" t="str">
        <f>IF(AND('1C TSspéc4'!$Y$17&lt;&gt;0,'1C TSspéc4'!$C$12="OUI"),'1C TSspéc4'!$Y$51/'1C TSspéc4'!$Y$17,"")</f>
        <v/>
      </c>
      <c r="AF899" s="543" t="str">
        <f>IF(AND('1C TSspéc4'!$Y$17&lt;&gt;0,'1C TSspéc4'!$C$12="OUI"),'1C TSspéc4'!$Y$52/'1C TSspéc4'!$Y$17,"")</f>
        <v/>
      </c>
      <c r="AG899" s="543" t="str">
        <f>IF(AND('1C TSspéc4'!$Y$17&lt;&gt;0,'1C TSspéc4'!$C$12="OUI"),'1C TSspéc4'!$Y$53/'1C TSspéc4'!$Y$17,"")</f>
        <v/>
      </c>
      <c r="AH899" s="543" t="str">
        <f>IF(AND('1C TSspéc4'!$Y$17&lt;&gt;0,'1C TSspéc4'!$C$12="OUI"),'1C TSspéc4'!$Y$54/'1C TSspéc4'!$Y$17,"")</f>
        <v/>
      </c>
      <c r="AI899" s="543" t="str">
        <f>IF(AND('1C TSspéc4'!$Y$17&lt;&gt;0,'1C TSspéc4'!$C$12="OUI"),'1C TSspéc4'!$Y$55/'1C TSspéc4'!$Y$17,"")</f>
        <v/>
      </c>
      <c r="AJ899" s="543" t="str">
        <f>IF(AND('1C TSspéc4'!$Y$17&lt;&gt;0,'1C TSspéc4'!$C$12="OUI"),'1C TSspéc4'!$Y$56/'1C TSspéc4'!$Y$17,"")</f>
        <v/>
      </c>
      <c r="AK899" s="543" t="str">
        <f>IF(AND('1C TSspéc4'!$Y$17&lt;&gt;0,'1C TSspéc4'!$C$12="OUI"),'1C TSspéc4'!$Y$57/'1C TSspéc4'!$Y$17,"")</f>
        <v/>
      </c>
      <c r="AL899" s="72">
        <f>IF(AND('1C TSspéc4'!$Y$17&lt;&gt;0,'1C TSspéc4'!$C$12="OUI"),N899+AK899,N899)</f>
        <v>0</v>
      </c>
      <c r="AM899" s="417">
        <f t="shared" si="274"/>
        <v>0</v>
      </c>
      <c r="AN899" s="417">
        <f t="shared" si="275"/>
        <v>0</v>
      </c>
      <c r="AO899" s="418" t="str">
        <f>IF(AND('1C TSspéc2'!$Y$17&lt;&gt;0,'1C TSspéc2'!$Y$30&lt;&gt;0),AM899+AN899,"")</f>
        <v/>
      </c>
      <c r="AP899" s="573" t="str">
        <f>IF(AND('1C TSspéc4'!$Y$17&lt;&gt;0,'1C TSspéc4'!$Y$30&lt;&gt;0),AM899-AR899,"")</f>
        <v/>
      </c>
      <c r="AQ899" s="583">
        <f t="shared" si="276"/>
        <v>0</v>
      </c>
      <c r="AR899" s="596"/>
      <c r="AS899" s="102"/>
      <c r="AT899" s="27" t="str">
        <f>IF(('1C TSspéc4'!Y$17*FICHE!$C$14&lt;J899),"Forfait limité à "&amp;FICHE!$C$14&amp;"€/jour","")</f>
        <v/>
      </c>
      <c r="AU899" s="592"/>
      <c r="AV899" s="824"/>
      <c r="AW899" s="824"/>
      <c r="AX899" s="824"/>
      <c r="AY899" s="824"/>
      <c r="AZ899" s="824"/>
      <c r="BA899" s="767"/>
      <c r="BB899" s="767"/>
      <c r="BC899" s="767"/>
      <c r="BD899" s="767"/>
      <c r="BE899" s="767"/>
      <c r="BF899" s="767"/>
      <c r="BG899" s="767"/>
      <c r="BH899" s="767"/>
      <c r="BI899" s="767"/>
      <c r="BJ899" s="767"/>
      <c r="BK899" s="767"/>
      <c r="BL899" s="767"/>
      <c r="BM899" s="767"/>
      <c r="BN899" s="767"/>
      <c r="BO899" s="767"/>
      <c r="BP899" s="767"/>
      <c r="BQ899" s="767"/>
      <c r="BR899" s="767"/>
      <c r="BS899" s="767"/>
      <c r="BT899" s="767"/>
      <c r="BU899" s="767"/>
      <c r="BV899" s="767"/>
      <c r="BW899" s="767"/>
      <c r="BX899" s="767"/>
      <c r="BY899" s="767"/>
      <c r="BZ899" s="767"/>
      <c r="CA899" s="767"/>
      <c r="CB899" s="767"/>
      <c r="CC899" s="767"/>
      <c r="CD899" s="767"/>
      <c r="CE899" s="767"/>
      <c r="CF899" s="767"/>
      <c r="CG899" s="767"/>
      <c r="CH899" s="767"/>
      <c r="CI899" s="767"/>
      <c r="CJ899" s="767"/>
      <c r="CK899" s="767"/>
      <c r="CL899" s="767"/>
      <c r="CM899" s="767"/>
      <c r="CN899" s="767"/>
      <c r="CO899" s="767"/>
      <c r="CP899" s="767"/>
      <c r="CQ899" s="767"/>
      <c r="CR899" s="767"/>
      <c r="CS899" s="767"/>
      <c r="CT899" s="767"/>
      <c r="CU899" s="767"/>
      <c r="CV899" s="767"/>
      <c r="CW899" s="767"/>
      <c r="CX899" s="767"/>
      <c r="CY899" s="767"/>
      <c r="CZ899" s="767"/>
      <c r="DA899" s="767"/>
      <c r="DB899" s="767"/>
      <c r="DC899" s="767"/>
      <c r="DD899" s="767"/>
      <c r="DE899" s="767"/>
      <c r="DF899" s="767"/>
      <c r="DG899" s="767"/>
      <c r="DH899" s="767"/>
      <c r="DI899" s="767"/>
      <c r="DJ899" s="767"/>
      <c r="DK899" s="767"/>
      <c r="DL899" s="767"/>
      <c r="DM899" s="767"/>
      <c r="DN899" s="767"/>
      <c r="DO899" s="767"/>
      <c r="DP899" s="767"/>
      <c r="DQ899" s="767"/>
      <c r="DR899" s="767"/>
      <c r="DS899" s="767"/>
      <c r="DT899" s="767"/>
      <c r="DU899" s="767"/>
      <c r="DV899" s="767"/>
      <c r="DW899" s="767"/>
      <c r="DX899" s="767"/>
      <c r="DY899" s="767"/>
      <c r="DZ899" s="767"/>
      <c r="EA899" s="767"/>
      <c r="EB899" s="767"/>
      <c r="EC899" s="767"/>
      <c r="ED899" s="767"/>
      <c r="EE899" s="767"/>
      <c r="EF899" s="767"/>
      <c r="EG899" s="767"/>
      <c r="EH899" s="767"/>
      <c r="EI899" s="767"/>
      <c r="EJ899" s="767"/>
      <c r="EK899" s="767"/>
      <c r="EL899" s="767"/>
      <c r="EM899" s="767"/>
      <c r="EN899" s="767"/>
      <c r="EO899" s="767"/>
      <c r="EP899" s="767"/>
      <c r="EQ899" s="767"/>
      <c r="ER899" s="767"/>
      <c r="ES899" s="767"/>
      <c r="ET899" s="767"/>
      <c r="EU899" s="767"/>
      <c r="EV899" s="767"/>
      <c r="EW899" s="767"/>
      <c r="EX899" s="767"/>
      <c r="EY899" s="767"/>
      <c r="EZ899" s="767"/>
      <c r="FA899" s="767"/>
      <c r="FB899" s="767"/>
      <c r="FC899" s="767"/>
      <c r="FD899" s="767"/>
      <c r="FE899" s="767"/>
      <c r="FF899" s="767"/>
      <c r="FG899" s="767"/>
      <c r="FH899" s="767"/>
      <c r="FI899" s="767"/>
      <c r="FJ899" s="767"/>
      <c r="FK899" s="767"/>
      <c r="FL899" s="767"/>
      <c r="FM899" s="767"/>
      <c r="FN899" s="767"/>
      <c r="FO899" s="767"/>
      <c r="FP899" s="767"/>
      <c r="FQ899" s="767"/>
      <c r="FR899" s="767"/>
      <c r="FS899" s="767"/>
      <c r="FT899" s="767"/>
      <c r="FU899" s="767"/>
      <c r="FV899" s="767"/>
      <c r="FW899" s="767"/>
      <c r="FX899" s="767"/>
      <c r="FY899" s="767"/>
      <c r="FZ899" s="767"/>
      <c r="GA899" s="767"/>
      <c r="GB899" s="767"/>
      <c r="GC899" s="767"/>
      <c r="GD899" s="767"/>
      <c r="GE899" s="767"/>
      <c r="GF899" s="767"/>
      <c r="GG899" s="767"/>
      <c r="GH899" s="767"/>
      <c r="GI899" s="767"/>
      <c r="GJ899" s="767"/>
      <c r="GK899" s="767"/>
      <c r="GL899" s="767"/>
      <c r="GM899" s="767"/>
      <c r="GN899" s="767"/>
      <c r="GO899" s="767"/>
      <c r="GP899" s="767"/>
      <c r="GQ899" s="767"/>
      <c r="GR899" s="767"/>
      <c r="GS899" s="767"/>
      <c r="GT899" s="767"/>
      <c r="GU899" s="767"/>
      <c r="GV899" s="767"/>
      <c r="GW899" s="767"/>
      <c r="GX899" s="767"/>
      <c r="GY899" s="767"/>
      <c r="GZ899" s="767"/>
      <c r="HA899" s="767"/>
      <c r="HB899" s="767"/>
      <c r="HC899" s="767"/>
    </row>
    <row r="900" spans="1:211" s="865" customFormat="1" ht="13.9" customHeight="1" thickBot="1">
      <c r="A900" s="308"/>
      <c r="B900" s="339"/>
      <c r="C900" s="962" t="str">
        <f>IF('1C TSspéc4'!Z$17&lt;&gt;0,'1C TSspéc4'!$B$12,"")</f>
        <v/>
      </c>
      <c r="D900" s="963"/>
      <c r="E900" s="964"/>
      <c r="F900" s="211">
        <f>IF(AND($C900='1C TSspéc4'!$B$12,'1C TSspéc4'!$B$16="spécifiques",'1C TSspéc4'!$Z$17&lt;&gt;""),'1C TSspéc4'!$Z$21,"")</f>
        <v>0</v>
      </c>
      <c r="G900" s="236"/>
      <c r="H900" s="765">
        <v>0.21</v>
      </c>
      <c r="I900" s="766">
        <v>1</v>
      </c>
      <c r="J900" s="314"/>
      <c r="K900" s="786">
        <f t="shared" si="277"/>
        <v>0</v>
      </c>
      <c r="L900" s="558">
        <f>IF(OR('1C TSspéc4'!$B$12="",'1C TSspéc4'!Z$30=0),0,IF(AND('1C TSspéc4'!$B$12&lt;&gt;"",$K$2="Pôle",'1C TSspéc4'!$C$12="OUI"),(('1C TSspéc4'!Z$22+'1C TSspéc4'!Z$23+'1C TSspéc4'!Z$24+'1C TSspéc4'!Z$25+'1C TSspéc4'!Z$29)/'1C TSspéc4'!Z$17),IF(AND('1C TSspéc4'!$B$12&lt;&gt;"",$K$2="Pôle",'1C TSspéc4'!$C$12="NON"),(('1C TSspéc4'!Z$22+'1C TSspéc4'!Z$23+'1C TSspéc4'!Z$24+'1C TSspéc4'!Z$25+'1C TSspéc4'!Z$29)/'1C TSspéc4'!Z$30),IF(AND('1C TSspéc4'!$B$12&lt;&gt;"",$K$2&lt;&gt;"Pôle",'1C TSspéc4'!$C$12="OUI"),(('1C TSspéc4'!Z$22+'1C TSspéc4'!Z$23+'1C TSspéc4'!Z$24+'1C TSspéc4'!Z$25+'1C TSspéc4'!Z$26+'1C TSspéc4'!Z$27+'1C TSspéc4'!Z$28+'1C TSspéc4'!Z$29)/'1C TSspéc4'!Z$17),IF(AND('1C TSspéc4'!$B$12&lt;&gt;"",$K$2&lt;&gt;"Pôle",'1C TSspéc4'!$C$12="NON"),(('1C TSspéc4'!Z$22+'1C TSspéc4'!Z$23+'1C TSspéc4'!Z$24+'1C TSspéc4'!Z$25+'1C TSspéc4'!Z$26+'1C TSspéc4'!Z$27+'1C TSspéc4'!Z$28+'1C TSspéc4'!Z$29)/'1C TSspéc4'!Z$30))))))</f>
        <v>0</v>
      </c>
      <c r="M900" s="558">
        <f>IF(OR('1C TSspéc4'!$B$12="",'1C TSspéc4'!Z$30=0),0,IF(AND('1C TSspéc4'!$B$12&lt;&gt;"",$K$2="Pôle",'1C TSspéc4'!$C$12="OUI"),(('1C TSspéc4'!Z$26+'1C TSspéc4'!Z$27+'1C TSspéc4'!Z$28)/'1C TSspéc4'!Z$17),IF(AND('1C TSspéc4'!$B$12&lt;&gt;"",$K$2="Pôle",'1C TSspéc4'!$C$12="NON"),(('1C TSspéc4'!Z$26+'1C TSspéc4'!Z$27+'1C TSspéc4'!Z$28)/'1C TSspéc4'!Z$30),IF(AND('1C TSspéc4'!$B$12&lt;&gt;"",$K$2&lt;&gt;"Pôle"),0))))</f>
        <v>0</v>
      </c>
      <c r="N900" s="559">
        <f>IF(AND('1C TSspéc4'!$B$12&lt;&gt;0,'1C TSspéc4'!$Z$30&lt;&gt;0),L900+M900,0)</f>
        <v>0</v>
      </c>
      <c r="O900" s="572" t="str">
        <f>IF(AND('1C TSspéc4'!$Z$17&lt;&gt;0,'1C TSspéc4'!$C$12="OUI"),'1C TSspéc4'!$Z$35/'1C TSspéc4'!$Z$17,"")</f>
        <v/>
      </c>
      <c r="P900" s="545" t="str">
        <f>IF(AND('1C TSspéc4'!$Z$17&lt;&gt;0,'1C TSspéc4'!$C$12="OUI"),'1C TSspéc4'!$Z$36/'1C TSspéc4'!$Z$17,"")</f>
        <v/>
      </c>
      <c r="Q900" s="545" t="str">
        <f>IF(AND('1C TSspéc4'!$Z$17&lt;&gt;0,'1C TSspéc4'!$C$12="OUI"),'1C TSspéc4'!$Z$37/'1C TSspéc4'!$Z$17,"")</f>
        <v/>
      </c>
      <c r="R900" s="545" t="str">
        <f>IF(AND('1C TSspéc4'!$Z$17&lt;&gt;0,'1C TSspéc4'!$C$12="OUI"),'1C TSspéc4'!$Z$38/'1C TSspéc4'!$Z$17,"")</f>
        <v/>
      </c>
      <c r="S900" s="545" t="str">
        <f>IF(AND('1C TSspéc4'!$Z$17&lt;&gt;0,'1C TSspéc4'!$C$12="OUI"),'1C TSspéc4'!$Z$39/'1C TSspéc4'!$Z$17,"")</f>
        <v/>
      </c>
      <c r="T900" s="545" t="str">
        <f>IF(AND('1C TSspéc4'!$Z$17&lt;&gt;0,'1C TSspéc4'!$C$12="OUI"),'1C TSspéc4'!$Z$40/'1C TSspéc4'!$Z$17,"")</f>
        <v/>
      </c>
      <c r="U900" s="545" t="str">
        <f>IF(AND('1C TSspéc4'!$Z$17&lt;&gt;0,'1C TSspéc4'!$C$12="OUI"),'1C TSspéc4'!$Z$41/'1C TSspéc4'!$Z$17,"")</f>
        <v/>
      </c>
      <c r="V900" s="545" t="str">
        <f>IF(AND('1C TSspéc4'!$Z$17&lt;&gt;0,'1C TSspéc4'!$C$12="OUI"),'1C TSspéc4'!$Z$42/'1C TSspéc4'!$Z$17,"")</f>
        <v/>
      </c>
      <c r="W900" s="545" t="str">
        <f>IF(AND('1C TSspéc4'!$Z$17&lt;&gt;0,'1C TSspéc4'!$C$12="OUI"),'1C TSspéc4'!$Z$43/'1C TSspéc4'!$Z$17,"")</f>
        <v/>
      </c>
      <c r="X900" s="545" t="str">
        <f>IF(AND('1C TSspéc4'!$Z$17&lt;&gt;0,'1C TSspéc4'!$C$12="OUI"),'1C TSspéc4'!$Z$44/'1C TSspéc4'!$Z$17,"")</f>
        <v/>
      </c>
      <c r="Y900" s="545" t="str">
        <f>IF(AND('1C TSspéc4'!$Z$17&lt;&gt;0,'1C TSspéc4'!$C$12="OUI"),'1C TSspéc4'!$Z$45/'1C TSspéc4'!$Z$17,"")</f>
        <v/>
      </c>
      <c r="Z900" s="545" t="str">
        <f>IF(AND('1C TSspéc4'!$Z$17&lt;&gt;0,'1C TSspéc4'!$C$12="OUI"),'1C TSspéc4'!$Z$46/'1C TSspéc4'!$Z$17,"")</f>
        <v/>
      </c>
      <c r="AA900" s="545" t="str">
        <f>IF(AND('1C TSspéc4'!$Z$17&lt;&gt;0,'1C TSspéc4'!$C$12="OUI"),'1C TSspéc4'!$Z$47/'1C TSspéc4'!$Z$17,"")</f>
        <v/>
      </c>
      <c r="AB900" s="545" t="str">
        <f>IF(AND('1C TSspéc4'!$Z$17&lt;&gt;0,'1C TSspéc4'!$C$12="OUI"),'1C TSspéc4'!$Z$48/'1C TSspéc4'!$Z$17,"")</f>
        <v/>
      </c>
      <c r="AC900" s="545" t="str">
        <f>IF(AND('1C TSspéc4'!$Z$17&lt;&gt;0,'1C TSspéc4'!$C$12="OUI"),'1C TSspéc4'!$Z$49/'1C TSspéc4'!$Z$17,"")</f>
        <v/>
      </c>
      <c r="AD900" s="545" t="str">
        <f>IF(AND('1C TSspéc4'!$Z$17&lt;&gt;0,'1C TSspéc4'!$C$12="OUI"),'1C TSspéc4'!$Z$50/'1C TSspéc4'!$Z$17,"")</f>
        <v/>
      </c>
      <c r="AE900" s="545" t="str">
        <f>IF(AND('1C TSspéc4'!$Z$17&lt;&gt;0,'1C TSspéc4'!$C$12="OUI"),'1C TSspéc4'!$Z$51/'1C TSspéc4'!$Z$17,"")</f>
        <v/>
      </c>
      <c r="AF900" s="545" t="str">
        <f>IF(AND('1C TSspéc4'!$Z$17&lt;&gt;0,'1C TSspéc4'!$C$12="OUI"),'1C TSspéc4'!$Z$52/'1C TSspéc4'!$Z$17,"")</f>
        <v/>
      </c>
      <c r="AG900" s="545" t="str">
        <f>IF(AND('1C TSspéc4'!$Z$17&lt;&gt;0,'1C TSspéc4'!$C$12="OUI"),'1C TSspéc4'!$Z$53/'1C TSspéc4'!$Z$17,"")</f>
        <v/>
      </c>
      <c r="AH900" s="545" t="str">
        <f>IF(AND('1C TSspéc4'!$Z$17&lt;&gt;0,'1C TSspéc4'!$C$12="OUI"),'1C TSspéc4'!$Z$54/'1C TSspéc4'!$Z$17,"")</f>
        <v/>
      </c>
      <c r="AI900" s="545" t="str">
        <f>IF(AND('1C TSspéc4'!$Z$17&lt;&gt;0,'1C TSspéc4'!$C$12="OUI"),'1C TSspéc4'!$Z$55/'1C TSspéc4'!$Z$17,"")</f>
        <v/>
      </c>
      <c r="AJ900" s="545" t="str">
        <f>IF(AND('1C TSspéc4'!$Z$17&lt;&gt;0,'1C TSspéc4'!$C$12="OUI"),'1C TSspéc4'!$Z$56/'1C TSspéc4'!$Z$17,"")</f>
        <v/>
      </c>
      <c r="AK900" s="545" t="str">
        <f>IF(AND('1C TSspéc4'!$Z$17&lt;&gt;0,'1C TSspéc4'!$C$12="OUI"),'1C TSspéc4'!$Z$57/'1C TSspéc4'!$Z$17,"")</f>
        <v/>
      </c>
      <c r="AL900" s="212">
        <f>IF(AND('1C TSspéc4'!$Z$17&lt;&gt;0,'1C TSspéc4'!$C$12="OUI"),N900+AK900,N900)</f>
        <v>0</v>
      </c>
      <c r="AM900" s="419">
        <f t="shared" si="274"/>
        <v>0</v>
      </c>
      <c r="AN900" s="419">
        <f t="shared" si="275"/>
        <v>0</v>
      </c>
      <c r="AO900" s="420" t="str">
        <f>IF(AND('1C TSspéc2'!$Z$17&lt;&gt;0,'1C TSspéc2'!$Z$30&lt;&gt;0),AM900+AN900,"")</f>
        <v/>
      </c>
      <c r="AP900" s="574" t="str">
        <f>IF(AND('1C TSspéc2'!$Z$17&lt;&gt;0,'1C TSspéc2'!$Z$30&lt;&gt;0),AM900-AR900,"")</f>
        <v/>
      </c>
      <c r="AQ900" s="625">
        <f t="shared" si="276"/>
        <v>0</v>
      </c>
      <c r="AR900" s="597"/>
      <c r="AS900" s="213"/>
      <c r="AT900" s="214" t="str">
        <f>IF(('1C TSspéc4'!Z$17*FICHE!$C$14&lt;J900),"Forfait limité à "&amp;FICHE!$C$14&amp;"€/jour","")</f>
        <v/>
      </c>
      <c r="AU900" s="626"/>
      <c r="AV900" s="824"/>
      <c r="AW900" s="824"/>
      <c r="AX900" s="824"/>
      <c r="AY900" s="824"/>
      <c r="AZ900" s="824"/>
      <c r="BA900" s="767"/>
      <c r="BB900" s="767"/>
      <c r="BC900" s="767"/>
      <c r="BD900" s="767"/>
      <c r="BE900" s="767"/>
      <c r="BF900" s="767"/>
      <c r="BG900" s="767"/>
      <c r="BH900" s="767"/>
      <c r="BI900" s="767"/>
      <c r="BJ900" s="767"/>
      <c r="BK900" s="767"/>
      <c r="BL900" s="767"/>
      <c r="BM900" s="767"/>
      <c r="BN900" s="767"/>
      <c r="BO900" s="767"/>
      <c r="BP900" s="767"/>
      <c r="BQ900" s="767"/>
      <c r="BR900" s="767"/>
      <c r="BS900" s="767"/>
      <c r="BT900" s="767"/>
      <c r="BU900" s="767"/>
      <c r="BV900" s="767"/>
      <c r="BW900" s="767"/>
      <c r="BX900" s="767"/>
      <c r="BY900" s="767"/>
      <c r="BZ900" s="767"/>
      <c r="CA900" s="767"/>
      <c r="CB900" s="767"/>
      <c r="CC900" s="767"/>
      <c r="CD900" s="767"/>
      <c r="CE900" s="767"/>
      <c r="CF900" s="767"/>
      <c r="CG900" s="767"/>
      <c r="CH900" s="767"/>
      <c r="CI900" s="767"/>
      <c r="CJ900" s="767"/>
      <c r="CK900" s="767"/>
      <c r="CL900" s="767"/>
      <c r="CM900" s="767"/>
      <c r="CN900" s="767"/>
      <c r="CO900" s="767"/>
      <c r="CP900" s="767"/>
      <c r="CQ900" s="767"/>
      <c r="CR900" s="767"/>
      <c r="CS900" s="767"/>
      <c r="CT900" s="767"/>
      <c r="CU900" s="767"/>
      <c r="CV900" s="767"/>
      <c r="CW900" s="767"/>
      <c r="CX900" s="767"/>
      <c r="CY900" s="767"/>
      <c r="CZ900" s="767"/>
      <c r="DA900" s="767"/>
      <c r="DB900" s="767"/>
      <c r="DC900" s="767"/>
      <c r="DD900" s="767"/>
      <c r="DE900" s="767"/>
      <c r="DF900" s="767"/>
      <c r="DG900" s="767"/>
      <c r="DH900" s="767"/>
      <c r="DI900" s="767"/>
      <c r="DJ900" s="767"/>
      <c r="DK900" s="767"/>
      <c r="DL900" s="767"/>
      <c r="DM900" s="767"/>
      <c r="DN900" s="767"/>
      <c r="DO900" s="767"/>
      <c r="DP900" s="767"/>
      <c r="DQ900" s="767"/>
      <c r="DR900" s="767"/>
      <c r="DS900" s="767"/>
      <c r="DT900" s="767"/>
      <c r="DU900" s="767"/>
      <c r="DV900" s="767"/>
      <c r="DW900" s="767"/>
      <c r="DX900" s="767"/>
      <c r="DY900" s="767"/>
      <c r="DZ900" s="767"/>
      <c r="EA900" s="767"/>
      <c r="EB900" s="767"/>
      <c r="EC900" s="767"/>
      <c r="ED900" s="767"/>
      <c r="EE900" s="767"/>
      <c r="EF900" s="767"/>
      <c r="EG900" s="767"/>
      <c r="EH900" s="767"/>
      <c r="EI900" s="767"/>
      <c r="EJ900" s="767"/>
      <c r="EK900" s="767"/>
      <c r="EL900" s="767"/>
      <c r="EM900" s="767"/>
      <c r="EN900" s="767"/>
      <c r="EO900" s="767"/>
      <c r="EP900" s="767"/>
      <c r="EQ900" s="767"/>
      <c r="ER900" s="767"/>
      <c r="ES900" s="767"/>
      <c r="ET900" s="767"/>
      <c r="EU900" s="767"/>
      <c r="EV900" s="767"/>
      <c r="EW900" s="767"/>
      <c r="EX900" s="767"/>
      <c r="EY900" s="767"/>
      <c r="EZ900" s="767"/>
      <c r="FA900" s="767"/>
      <c r="FB900" s="767"/>
      <c r="FC900" s="767"/>
      <c r="FD900" s="767"/>
      <c r="FE900" s="767"/>
      <c r="FF900" s="767"/>
      <c r="FG900" s="767"/>
      <c r="FH900" s="767"/>
      <c r="FI900" s="767"/>
      <c r="FJ900" s="767"/>
      <c r="FK900" s="767"/>
      <c r="FL900" s="767"/>
      <c r="FM900" s="767"/>
      <c r="FN900" s="767"/>
      <c r="FO900" s="767"/>
      <c r="FP900" s="767"/>
      <c r="FQ900" s="767"/>
      <c r="FR900" s="767"/>
      <c r="FS900" s="767"/>
      <c r="FT900" s="767"/>
      <c r="FU900" s="767"/>
      <c r="FV900" s="767"/>
      <c r="FW900" s="767"/>
      <c r="FX900" s="767"/>
      <c r="FY900" s="767"/>
      <c r="FZ900" s="767"/>
      <c r="GA900" s="767"/>
      <c r="GB900" s="767"/>
      <c r="GC900" s="767"/>
      <c r="GD900" s="767"/>
      <c r="GE900" s="767"/>
      <c r="GF900" s="767"/>
      <c r="GG900" s="767"/>
      <c r="GH900" s="767"/>
      <c r="GI900" s="767"/>
      <c r="GJ900" s="767"/>
      <c r="GK900" s="767"/>
      <c r="GL900" s="767"/>
      <c r="GM900" s="767"/>
      <c r="GN900" s="767"/>
      <c r="GO900" s="767"/>
      <c r="GP900" s="767"/>
      <c r="GQ900" s="767"/>
      <c r="GR900" s="767"/>
      <c r="GS900" s="767"/>
      <c r="GT900" s="767"/>
      <c r="GU900" s="767"/>
      <c r="GV900" s="767"/>
      <c r="GW900" s="767"/>
      <c r="GX900" s="767"/>
      <c r="GY900" s="767"/>
      <c r="GZ900" s="767"/>
      <c r="HA900" s="767"/>
      <c r="HB900" s="767"/>
      <c r="HC900" s="767"/>
    </row>
    <row r="901" spans="1:211" s="862" customFormat="1" ht="13.9" hidden="1" customHeight="1">
      <c r="A901" s="843"/>
      <c r="B901" s="844"/>
      <c r="C901" s="968" t="str">
        <f>IF('1C TSspéc5'!C$17&lt;&gt;0,'1C TSspéc5'!$B$12,"")</f>
        <v/>
      </c>
      <c r="D901" s="969"/>
      <c r="E901" s="970"/>
      <c r="F901" s="845">
        <f>IF(AND($C901='1C TSspéc5'!$B$12,'1C TSspéc5'!$B$16="spécifiques",'1C TSspéc5'!$C$17&lt;&gt;""),'1C TSspéc5'!$C$21,"")</f>
        <v>0</v>
      </c>
      <c r="G901" s="846"/>
      <c r="H901" s="847">
        <v>0</v>
      </c>
      <c r="I901" s="847">
        <v>0</v>
      </c>
      <c r="J901" s="848"/>
      <c r="K901" s="849">
        <f t="shared" si="277"/>
        <v>0</v>
      </c>
      <c r="L901" s="894">
        <f>IF(OR('1C TSspéc5'!$B$12="",'1C TSspéc5'!C$30=0),0,IF(AND('1C TSspéc5'!$B$12&lt;&gt;"",$K$2="Pôle",'1C TSspéc5'!$C$12="OUI"),(('1C TSspéc5'!C$22+'1C TSspéc5'!C$23+'1C TSspéc5'!C$24+'1C TSspéc5'!C$25+'1C TSspéc5'!C$29)/'1C TSspéc5'!C$17),IF(AND('1C TSspéc5'!$B$12&lt;&gt;"",$K$2="Pôle",'1C TSspéc5'!$C$12="NON"),(('1C TSspéc5'!C$22+'1C TSspéc5'!C$23+'1C TSspéc5'!C$24+'1C TSspéc5'!C$25+'1C TSspéc5'!C$29)/'1C TSspéc5'!C$30),IF(AND('1C TSspéc5'!$B$12&lt;&gt;"",$K$2&lt;&gt;"Pôle",'1C TSspéc5'!$C$12="OUI"),(('1C TSspéc5'!C$22+'1C TSspéc5'!C$23+'1C TSspéc5'!C$24+'1C TSspéc5'!C$25+'1C TSspéc5'!C$26+'1C TSspéc5'!C$27+'1C TSspéc5'!C$28+'1C TSspéc5'!C$29)/'1C TSspéc5'!C$17),IF(AND('1C TSspéc5'!$B$12&lt;&gt;"",$K$2&lt;&gt;"Pôle",'1C TSspéc5'!$C$12="NON"),(('1C TSspéc5'!C$22+'1C TSspéc5'!C$23+'1C TSspéc5'!C$24+'1C TSspéc5'!C$25+'1C TSspéc5'!C$26+'1C TSspéc5'!C$27+'1C TSspéc5'!C$28+'1C TSspéc5'!C$29)/'1C TSspéc5'!C$30))))))</f>
        <v>0</v>
      </c>
      <c r="M901" s="894">
        <f>IF(OR('1C TSspéc5'!$B$12="",'1C TSspéc5'!C$30=0),0,IF(AND('1C TSspéc5'!$B$12&lt;&gt;"",$K$2="Pôle",'1C TSspéc5'!$C$12="OUI"),(('1C TSspéc5'!C$26+'1C TSspéc5'!C$27+'1C TSspéc5'!C$28)/'1C TSspéc5'!C$17),IF(AND('1C TSspéc5'!$B$12&lt;&gt;"",$K$2="Pôle",'1C TSspéc5'!$C$12="NON"),(('1C TSspéc5'!C$26+'1C TSspéc5'!C$27+'1C TSspéc5'!C$28)/'1C TSspéc5'!C$30),IF(AND('1C TSspéc5'!$B$12&lt;&gt;"",$K$2&lt;&gt;"Pôle"),0))))</f>
        <v>0</v>
      </c>
      <c r="N901" s="895">
        <f>IF(AND('1C TSspéc5'!$B$12&lt;&gt;0,'1C TSspéc5'!$C$30&lt;&gt;0),L901+M901,0)</f>
        <v>0</v>
      </c>
      <c r="O901" s="851" t="str">
        <f>IF(AND('1C TSspéc5'!$C$17&lt;&gt;0,'1C TSspéc5'!$C$12="OUI"),'1C TSspéc5'!$C$35/'1C TSspéc5'!$C$17,"")</f>
        <v/>
      </c>
      <c r="P901" s="852" t="str">
        <f>IF(AND('1C TSspéc5'!$C$17&lt;&gt;0,'1C TSspéc5'!$C$12="OUI"),'1C TSspéc5'!$C$36/'1C TSspéc5'!$C$17,"")</f>
        <v/>
      </c>
      <c r="Q901" s="852" t="str">
        <f>IF(AND('1C TSspéc5'!$C$17&lt;&gt;0,'1C TSspéc5'!$C$12="OUI"),'1C TSspéc5'!$C$37/'1C TSspéc5'!$C$17,"")</f>
        <v/>
      </c>
      <c r="R901" s="852" t="str">
        <f>IF(AND('1C TSspéc5'!$C$17&lt;&gt;0,'1C TSspéc5'!$C$12="OUI"),'1C TSspéc5'!$C$38/'1C TSspéc5'!$C$17,"")</f>
        <v/>
      </c>
      <c r="S901" s="852" t="str">
        <f>IF(AND('1C TSspéc5'!$C$17&lt;&gt;0,'1C TSspéc5'!$C$12="OUI"),'1C TSspéc5'!$C$39/'1C TSspéc5'!$C$17,"")</f>
        <v/>
      </c>
      <c r="T901" s="852" t="str">
        <f>IF(AND('1C TSspéc5'!$C$17&lt;&gt;0,'1C TSspéc5'!$C$12="OUI"),'1C TSspéc5'!$C$40/'1C TSspéc5'!$C$17,"")</f>
        <v/>
      </c>
      <c r="U901" s="852" t="str">
        <f>IF(AND('1C TSspéc5'!$C$17&lt;&gt;0,'1C TSspéc5'!$C$12="OUI"),'1C TSspéc5'!$C$41/'1C TSspéc5'!$C$17,"")</f>
        <v/>
      </c>
      <c r="V901" s="852" t="str">
        <f>IF(AND('1C TSspéc5'!$C$17&lt;&gt;0,'1C TSspéc5'!$C$12="OUI"),'1C TSspéc5'!$C$42/'1C TSspéc5'!$C$17,"")</f>
        <v/>
      </c>
      <c r="W901" s="852" t="str">
        <f>IF(AND('1C TSspéc5'!$C$17&lt;&gt;0,'1C TSspéc5'!$C$12="OUI"),'1C TSspéc5'!$C$43/'1C TSspéc5'!$C$17,"")</f>
        <v/>
      </c>
      <c r="X901" s="852" t="str">
        <f>IF(AND('1C TSspéc5'!$C$17&lt;&gt;0,'1C TSspéc5'!$C$12="OUI"),'1C TSspéc5'!$C$44/'1C TSspéc5'!$C$17,"")</f>
        <v/>
      </c>
      <c r="Y901" s="852" t="str">
        <f>IF(AND('1C TSspéc5'!$C$17&lt;&gt;0,'1C TSspéc5'!$C$12="OUI"),'1C TSspéc5'!$C$45/'1C TSspéc5'!$C$17,"")</f>
        <v/>
      </c>
      <c r="Z901" s="852" t="str">
        <f>IF(AND('1C TSspéc5'!$C$17&lt;&gt;0,'1C TSspéc5'!$C$12="OUI"),'1C TSspéc5'!$C$46/'1C TSspéc5'!$C$17,"")</f>
        <v/>
      </c>
      <c r="AA901" s="852" t="str">
        <f>IF(AND('1C TSspéc5'!$C$17&lt;&gt;0,'1C TSspéc5'!$C$12="OUI"),'1C TSspéc5'!$C$47/'1C TSspéc5'!$C$17,"")</f>
        <v/>
      </c>
      <c r="AB901" s="852" t="str">
        <f>IF(AND('1C TSspéc5'!$C$17&lt;&gt;0,'1C TSspéc5'!$C$12="OUI"),'1C TSspéc5'!$C$48/'1C TSspéc5'!$C$17,"")</f>
        <v/>
      </c>
      <c r="AC901" s="852" t="str">
        <f>IF(AND('1C TSspéc5'!$C$17&lt;&gt;0,'1C TSspéc5'!$C$12="OUI"),'1C TSspéc5'!$C$49/'1C TSspéc5'!$C$17,"")</f>
        <v/>
      </c>
      <c r="AD901" s="852" t="str">
        <f>IF(AND('1C TSspéc5'!$C$17&lt;&gt;0,'1C TSspéc5'!$C$12="OUI"),'1C TSspéc5'!$C$50/'1C TSspéc5'!$C$17,"")</f>
        <v/>
      </c>
      <c r="AE901" s="852" t="str">
        <f>IF(AND('1C TSspéc5'!$C$17&lt;&gt;0,'1C TSspéc5'!$C$12="OUI"),'1C TSspéc5'!$C$51/'1C TSspéc5'!$C$17,"")</f>
        <v/>
      </c>
      <c r="AF901" s="852" t="str">
        <f>IF(AND('1C TSspéc5'!$C$17&lt;&gt;0,'1C TSspéc5'!$C$12="OUI"),'1C TSspéc5'!$C$52/'1C TSspéc5'!$C$17,"")</f>
        <v/>
      </c>
      <c r="AG901" s="852" t="str">
        <f>IF(AND('1C TSspéc5'!$C$17&lt;&gt;0,'1C TSspéc5'!$C$12="OUI"),'1C TSspéc5'!$C$53/'1C TSspéc5'!$C$17,"")</f>
        <v/>
      </c>
      <c r="AH901" s="852" t="str">
        <f>IF(AND('1C TSspéc5'!$C$17&lt;&gt;0,'1C TSspéc5'!$C$12="OUI"),'1C TSspéc5'!$C$54/'1C TSspéc5'!$C$17,"")</f>
        <v/>
      </c>
      <c r="AI901" s="852" t="str">
        <f>IF(AND('1C TSspéc5'!$C$17&lt;&gt;0,'1C TSspéc5'!$C$12="OUI"),'1C TSspéc5'!$C$55/'1C TSspéc5'!$C$17,"")</f>
        <v/>
      </c>
      <c r="AJ901" s="852" t="str">
        <f>IF(AND('1C TSspéc5'!$C$17&lt;&gt;0,'1C TSspéc5'!$C$12="OUI"),'1C TSspéc5'!$C$56/'1C TSspéc5'!$C$17,"")</f>
        <v/>
      </c>
      <c r="AK901" s="852" t="str">
        <f>IF(AND('1C TSspéc5'!$C$17&lt;&gt;0,'1C TSspéc5'!$C$12="OUI"),'1C TSspéc5'!$C$57/'1C TSspéc5'!$C$17,"")</f>
        <v/>
      </c>
      <c r="AL901" s="853">
        <f>IF(AND('1C TSspéc5'!$C$17&lt;&gt;0,'1C TSspéc5'!$C$12="OUI"),N901+AK901,N901)</f>
        <v>0</v>
      </c>
      <c r="AM901" s="896">
        <f>(J901+(J901*H901)-(J901*H901*I901))*L901</f>
        <v>0</v>
      </c>
      <c r="AN901" s="896">
        <f>((J901+(J901*H901)-(J901*H901*I901))*M901)*50%</f>
        <v>0</v>
      </c>
      <c r="AO901" s="897" t="str">
        <f>IF(AND('1C TSspéc5'!$C$17&lt;&gt;0,'1C TSspéc5'!$C$30&lt;&gt;0),AM901+AN901,"")</f>
        <v/>
      </c>
      <c r="AP901" s="856" t="str">
        <f>IF(AND('1C TSspéc5'!$C$17&lt;&gt;0,'1C TSspéc5'!$C$30&lt;&gt;0),AM901-AR901,"")</f>
        <v/>
      </c>
      <c r="AQ901" s="857">
        <f>IF(M901=0,0,AN901-AS901)</f>
        <v>0</v>
      </c>
      <c r="AR901" s="898"/>
      <c r="AS901" s="859"/>
      <c r="AT901" s="860" t="str">
        <f>IF(('1C TSspéc5'!C$17*FICHE!$C$14&lt;J901),"Forfait limité à "&amp;FICHE!$C$14&amp;"€/jour","")</f>
        <v/>
      </c>
      <c r="AU901" s="861"/>
      <c r="AV901" s="824"/>
      <c r="AW901" s="824"/>
      <c r="AX901" s="824"/>
      <c r="AY901" s="824"/>
      <c r="AZ901" s="824"/>
      <c r="BA901" s="767"/>
      <c r="BB901" s="767"/>
      <c r="BC901" s="767"/>
      <c r="BD901" s="767"/>
      <c r="BE901" s="767"/>
      <c r="BF901" s="767"/>
      <c r="BG901" s="767"/>
      <c r="BH901" s="767"/>
      <c r="BI901" s="767"/>
      <c r="BJ901" s="767"/>
      <c r="BK901" s="767"/>
      <c r="BL901" s="767"/>
      <c r="BM901" s="767"/>
      <c r="BN901" s="767"/>
      <c r="BO901" s="767"/>
      <c r="BP901" s="767"/>
      <c r="BQ901" s="767"/>
      <c r="BR901" s="767"/>
      <c r="BS901" s="767"/>
      <c r="BT901" s="767"/>
      <c r="BU901" s="767"/>
      <c r="BV901" s="767"/>
      <c r="BW901" s="767"/>
      <c r="BX901" s="767"/>
      <c r="BY901" s="767"/>
      <c r="BZ901" s="767"/>
      <c r="CA901" s="767"/>
      <c r="CB901" s="767"/>
      <c r="CC901" s="767"/>
      <c r="CD901" s="767"/>
      <c r="CE901" s="767"/>
      <c r="CF901" s="767"/>
      <c r="CG901" s="767"/>
      <c r="CH901" s="767"/>
      <c r="CI901" s="767"/>
      <c r="CJ901" s="767"/>
      <c r="CK901" s="767"/>
      <c r="CL901" s="767"/>
      <c r="CM901" s="767"/>
      <c r="CN901" s="767"/>
      <c r="CO901" s="767"/>
      <c r="CP901" s="767"/>
      <c r="CQ901" s="767"/>
      <c r="CR901" s="767"/>
      <c r="CS901" s="767"/>
      <c r="CT901" s="767"/>
      <c r="CU901" s="767"/>
      <c r="CV901" s="767"/>
      <c r="CW901" s="767"/>
      <c r="CX901" s="767"/>
      <c r="CY901" s="767"/>
      <c r="CZ901" s="767"/>
      <c r="DA901" s="767"/>
      <c r="DB901" s="767"/>
      <c r="DC901" s="767"/>
      <c r="DD901" s="767"/>
      <c r="DE901" s="767"/>
      <c r="DF901" s="767"/>
      <c r="DG901" s="767"/>
      <c r="DH901" s="767"/>
      <c r="DI901" s="767"/>
      <c r="DJ901" s="767"/>
      <c r="DK901" s="767"/>
      <c r="DL901" s="767"/>
      <c r="DM901" s="767"/>
      <c r="DN901" s="767"/>
      <c r="DO901" s="767"/>
      <c r="DP901" s="767"/>
      <c r="DQ901" s="767"/>
      <c r="DR901" s="767"/>
      <c r="DS901" s="767"/>
      <c r="DT901" s="767"/>
      <c r="DU901" s="767"/>
      <c r="DV901" s="767"/>
      <c r="DW901" s="767"/>
      <c r="DX901" s="767"/>
      <c r="DY901" s="767"/>
      <c r="DZ901" s="767"/>
      <c r="EA901" s="767"/>
      <c r="EB901" s="767"/>
      <c r="EC901" s="767"/>
      <c r="ED901" s="767"/>
      <c r="EE901" s="767"/>
      <c r="EF901" s="767"/>
      <c r="EG901" s="767"/>
      <c r="EH901" s="767"/>
      <c r="EI901" s="767"/>
      <c r="EJ901" s="767"/>
      <c r="EK901" s="767"/>
      <c r="EL901" s="767"/>
      <c r="EM901" s="767"/>
      <c r="EN901" s="767"/>
      <c r="EO901" s="767"/>
      <c r="EP901" s="767"/>
      <c r="EQ901" s="767"/>
      <c r="ER901" s="767"/>
      <c r="ES901" s="767"/>
      <c r="ET901" s="767"/>
      <c r="EU901" s="767"/>
      <c r="EV901" s="767"/>
      <c r="EW901" s="767"/>
      <c r="EX901" s="767"/>
      <c r="EY901" s="767"/>
      <c r="EZ901" s="767"/>
      <c r="FA901" s="767"/>
      <c r="FB901" s="767"/>
      <c r="FC901" s="767"/>
      <c r="FD901" s="767"/>
      <c r="FE901" s="767"/>
      <c r="FF901" s="767"/>
      <c r="FG901" s="767"/>
      <c r="FH901" s="767"/>
      <c r="FI901" s="767"/>
      <c r="FJ901" s="767"/>
      <c r="FK901" s="767"/>
      <c r="FL901" s="767"/>
      <c r="FM901" s="767"/>
      <c r="FN901" s="767"/>
      <c r="FO901" s="767"/>
      <c r="FP901" s="767"/>
      <c r="FQ901" s="767"/>
      <c r="FR901" s="767"/>
      <c r="FS901" s="767"/>
      <c r="FT901" s="767"/>
      <c r="FU901" s="767"/>
      <c r="FV901" s="767"/>
      <c r="FW901" s="767"/>
      <c r="FX901" s="767"/>
      <c r="FY901" s="767"/>
      <c r="FZ901" s="767"/>
      <c r="GA901" s="767"/>
      <c r="GB901" s="767"/>
      <c r="GC901" s="767"/>
      <c r="GD901" s="767"/>
      <c r="GE901" s="767"/>
      <c r="GF901" s="767"/>
      <c r="GG901" s="767"/>
      <c r="GH901" s="767"/>
      <c r="GI901" s="767"/>
      <c r="GJ901" s="767"/>
      <c r="GK901" s="767"/>
      <c r="GL901" s="767"/>
      <c r="GM901" s="767"/>
      <c r="GN901" s="767"/>
      <c r="GO901" s="767"/>
      <c r="GP901" s="767"/>
      <c r="GQ901" s="767"/>
      <c r="GR901" s="767"/>
      <c r="GS901" s="767"/>
      <c r="GT901" s="767"/>
      <c r="GU901" s="767"/>
      <c r="GV901" s="767"/>
      <c r="GW901" s="767"/>
      <c r="GX901" s="767"/>
      <c r="GY901" s="767"/>
      <c r="GZ901" s="767"/>
      <c r="HA901" s="767"/>
      <c r="HB901" s="767"/>
      <c r="HC901" s="767"/>
    </row>
    <row r="902" spans="1:211" s="864" customFormat="1" ht="13.9" hidden="1" customHeight="1">
      <c r="A902" s="307"/>
      <c r="B902" s="351"/>
      <c r="C902" s="971" t="str">
        <f>IF('1C TSspéc5'!D$17&lt;&gt;0,'1C TSspéc5'!$B$12,"")</f>
        <v/>
      </c>
      <c r="D902" s="972"/>
      <c r="E902" s="973"/>
      <c r="F902" s="93">
        <f>IF(AND($C902='1C TSspéc5'!$B$12,'1C TSspéc5'!$B$16="spécifiques",'1C TSspéc5'!$D$17&lt;&gt;""),'1C TSspéc5'!$D$21,"")</f>
        <v>0</v>
      </c>
      <c r="G902" s="863"/>
      <c r="H902" s="745">
        <v>0.21</v>
      </c>
      <c r="I902" s="747">
        <v>1</v>
      </c>
      <c r="J902" s="312"/>
      <c r="K902" s="680">
        <f t="shared" si="277"/>
        <v>0</v>
      </c>
      <c r="L902" s="556">
        <f>IF(OR('1C TSspéc5'!$B$12="",'1C TSspéc5'!D$30=0),0,IF(AND('1C TSspéc5'!$B$12&lt;&gt;"",$K$2="Pôle",'1C TSspéc5'!$C$12="OUI"),(('1C TSspéc5'!D$22+'1C TSspéc5'!D$23+'1C TSspéc5'!D$24+'1C TSspéc5'!D$25+'1C TSspéc5'!D$29)/'1C TSspéc5'!D$17),IF(AND('1C TSspéc5'!$B$12&lt;&gt;"",$K$2="Pôle",'1C TSspéc5'!$C$12="NON"),(('1C TSspéc5'!D$22+'1C TSspéc5'!D$23+'1C TSspéc5'!D$24+'1C TSspéc5'!D$25+'1C TSspéc5'!D$29)/'1C TSspéc5'!D$30),IF(AND('1C TSspéc5'!$B$12&lt;&gt;"",$K$2&lt;&gt;"Pôle",'1C TSspéc5'!$C$12="OUI"),(('1C TSspéc5'!D$22+'1C TSspéc5'!D$23+'1C TSspéc5'!D$24+'1C TSspéc5'!D$25+'1C TSspéc5'!D$26+'1C TSspéc5'!D$27+'1C TSspéc5'!D$28+'1C TSspéc5'!D$29)/'1C TSspéc5'!D$17),IF(AND('1C TSspéc5'!$B$12&lt;&gt;"",$K$2&lt;&gt;"Pôle",'1C TSspéc5'!$C$12="NON"),(('1C TSspéc5'!D$22+'1C TSspéc5'!D$23+'1C TSspéc5'!D$24+'1C TSspéc5'!D$25+'1C TSspéc5'!D$26+'1C TSspéc5'!D$27+'1C TSspéc5'!D$28+'1C TSspéc5'!D$29)/'1C TSspéc5'!D$30))))))</f>
        <v>0</v>
      </c>
      <c r="M902" s="556">
        <f>IF(OR('1C TSspéc5'!$B$12="",'1C TSspéc5'!D$30=0),0,IF(AND('1C TSspéc5'!$B$12&lt;&gt;"",$K$2="Pôle",'1C TSspéc5'!$C$12="OUI"),(('1C TSspéc5'!D$26+'1C TSspéc5'!D$27+'1C TSspéc5'!D$28)/'1C TSspéc5'!D$17),IF(AND('1C TSspéc5'!$B$12&lt;&gt;"",$K$2="Pôle",'1C TSspéc5'!$C$12="NON"),(('1C TSspéc5'!D$26+'1C TSspéc5'!D$27+'1C TSspéc5'!D$28)/'1C TSspéc5'!D$30),IF(AND('1C TSspéc5'!$B$12&lt;&gt;"",$K$2&lt;&gt;"Pôle"),0))))</f>
        <v>0</v>
      </c>
      <c r="N902" s="557">
        <f>IF(AND('1C TSspéc5'!$B$12&lt;&gt;0,'1C TSspéc5'!$D$30&lt;&gt;0),L902+M902,0)</f>
        <v>0</v>
      </c>
      <c r="O902" s="542" t="str">
        <f>IF(AND('1C TSspéc5'!$D$17&lt;&gt;0,'1C TSspéc5'!$C$12="OUI"),'1C TSspéc5'!$D$35/'1C TSspéc5'!$D$17,"")</f>
        <v/>
      </c>
      <c r="P902" s="543" t="str">
        <f>IF(AND('1C TSspéc5'!$D$17&lt;&gt;0,'1C TSspéc5'!$C$12="OUI"),'1C TSspéc5'!$D$36/'1C TSspéc5'!$D$17,"")</f>
        <v/>
      </c>
      <c r="Q902" s="543" t="str">
        <f>IF(AND('1C TSspéc5'!$D$17&lt;&gt;0,'1C TSspéc5'!$C$12="OUI"),'1C TSspéc5'!$D$37/'1C TSspéc5'!$D$17,"")</f>
        <v/>
      </c>
      <c r="R902" s="543" t="str">
        <f>IF(AND('1C TSspéc5'!$D$17&lt;&gt;0,'1C TSspéc5'!$C$12="OUI"),'1C TSspéc5'!$D$38/'1C TSspéc5'!$D$17,"")</f>
        <v/>
      </c>
      <c r="S902" s="543" t="str">
        <f>IF(AND('1C TSspéc5'!$D$17&lt;&gt;0,'1C TSspéc5'!$C$12="OUI"),'1C TSspéc5'!$D$39/'1C TSspéc5'!$D$17,"")</f>
        <v/>
      </c>
      <c r="T902" s="543" t="str">
        <f>IF(AND('1C TSspéc5'!$D$17&lt;&gt;0,'1C TSspéc5'!$C$12="OUI"),'1C TSspéc5'!$D$40/'1C TSspéc5'!$D$17,"")</f>
        <v/>
      </c>
      <c r="U902" s="543" t="str">
        <f>IF(AND('1C TSspéc5'!$D$17&lt;&gt;0,'1C TSspéc5'!$C$12="OUI"),'1C TSspéc5'!$D$41/'1C TSspéc5'!$D$17,"")</f>
        <v/>
      </c>
      <c r="V902" s="543" t="str">
        <f>IF(AND('1C TSspéc5'!$D$17&lt;&gt;0,'1C TSspéc5'!$C$12="OUI"),'1C TSspéc5'!$D$42/'1C TSspéc5'!$D$17,"")</f>
        <v/>
      </c>
      <c r="W902" s="543" t="str">
        <f>IF(AND('1C TSspéc5'!$D$17&lt;&gt;0,'1C TSspéc5'!$C$12="OUI"),'1C TSspéc5'!$D$43/'1C TSspéc5'!$D$17,"")</f>
        <v/>
      </c>
      <c r="X902" s="543" t="str">
        <f>IF(AND('1C TSspéc5'!$D$17&lt;&gt;0,'1C TSspéc5'!$C$12="OUI"),'1C TSspéc5'!$D$44/'1C TSspéc5'!$D$17,"")</f>
        <v/>
      </c>
      <c r="Y902" s="543" t="str">
        <f>IF(AND('1C TSspéc5'!$D$17&lt;&gt;0,'1C TSspéc5'!$C$12="OUI"),'1C TSspéc5'!$D$45/'1C TSspéc5'!$D$17,"")</f>
        <v/>
      </c>
      <c r="Z902" s="543" t="str">
        <f>IF(AND('1C TSspéc5'!$D$17&lt;&gt;0,'1C TSspéc5'!$C$12="OUI"),'1C TSspéc5'!$D$46/'1C TSspéc5'!$D$17,"")</f>
        <v/>
      </c>
      <c r="AA902" s="543" t="str">
        <f>IF(AND('1C TSspéc5'!$D$17&lt;&gt;0,'1C TSspéc5'!$C$12="OUI"),'1C TSspéc5'!$D$47/'1C TSspéc5'!$D$17,"")</f>
        <v/>
      </c>
      <c r="AB902" s="543" t="str">
        <f>IF(AND('1C TSspéc5'!$D$17&lt;&gt;0,'1C TSspéc5'!$C$12="OUI"),'1C TSspéc5'!$D$48/'1C TSspéc5'!$D$17,"")</f>
        <v/>
      </c>
      <c r="AC902" s="543" t="str">
        <f>IF(AND('1C TSspéc5'!$D$17&lt;&gt;0,'1C TSspéc5'!$C$12="OUI"),'1C TSspéc5'!$D$49/'1C TSspéc5'!$D$17,"")</f>
        <v/>
      </c>
      <c r="AD902" s="543" t="str">
        <f>IF(AND('1C TSspéc5'!$D$17&lt;&gt;0,'1C TSspéc5'!$C$12="OUI"),'1C TSspéc5'!$D$50/'1C TSspéc5'!$D$17,"")</f>
        <v/>
      </c>
      <c r="AE902" s="543" t="str">
        <f>IF(AND('1C TSspéc5'!$D$17&lt;&gt;0,'1C TSspéc5'!$C$12="OUI"),'1C TSspéc5'!$D$51/'1C TSspéc5'!$D$17,"")</f>
        <v/>
      </c>
      <c r="AF902" s="543" t="str">
        <f>IF(AND('1C TSspéc5'!$D$17&lt;&gt;0,'1C TSspéc5'!$C$12="OUI"),'1C TSspéc5'!$D$52/'1C TSspéc5'!$D$17,"")</f>
        <v/>
      </c>
      <c r="AG902" s="543" t="str">
        <f>IF(AND('1C TSspéc5'!$D$17&lt;&gt;0,'1C TSspéc5'!$C$12="OUI"),'1C TSspéc5'!$D$53/'1C TSspéc5'!$D$17,"")</f>
        <v/>
      </c>
      <c r="AH902" s="543" t="str">
        <f>IF(AND('1C TSspéc5'!$D$17&lt;&gt;0,'1C TSspéc5'!$C$12="OUI"),'1C TSspéc5'!$D$54/'1C TSspéc5'!$D$17,"")</f>
        <v/>
      </c>
      <c r="AI902" s="543" t="str">
        <f>IF(AND('1C TSspéc5'!$D$17&lt;&gt;0,'1C TSspéc5'!$C$12="OUI"),'1C TSspéc5'!$D$55/'1C TSspéc5'!$D$17,"")</f>
        <v/>
      </c>
      <c r="AJ902" s="543" t="str">
        <f>IF(AND('1C TSspéc5'!$D$17&lt;&gt;0,'1C TSspéc5'!$C$12="OUI"),'1C TSspéc5'!$D$56/'1C TSspéc5'!$D$17,"")</f>
        <v/>
      </c>
      <c r="AK902" s="543" t="str">
        <f>IF(AND('1C TSspéc5'!$D$17&lt;&gt;0,'1C TSspéc5'!$C$12="OUI"),'1C TSspéc5'!$D$57/'1C TSspéc5'!$D$17,"")</f>
        <v/>
      </c>
      <c r="AL902" s="72">
        <f>IF(AND('1C TSspéc5'!$D$17&lt;&gt;0,'1C TSspéc5'!$C$12="OUI"),N902+AK902,N902)</f>
        <v>0</v>
      </c>
      <c r="AM902" s="417">
        <f t="shared" ref="AM902:AM924" si="278">(J902+(J902*H902)-(J902*H902*I902))*L902</f>
        <v>0</v>
      </c>
      <c r="AN902" s="417">
        <f t="shared" ref="AN902:AN924" si="279">((J902+(J902*H902)-(J902*H902*I902))*M902)*50%</f>
        <v>0</v>
      </c>
      <c r="AO902" s="418" t="str">
        <f>IF(AND('1C TSspéc5'!$D$17&lt;&gt;0,'1C TSspéc5'!$D$30&lt;&gt;0),AM902+AN902,"")</f>
        <v/>
      </c>
      <c r="AP902" s="573" t="str">
        <f>IF(AND('1C TSspéc5'!$D$17&lt;&gt;0,'1C TSspéc5'!$D$30&lt;&gt;0),AM902-AR902,"")</f>
        <v/>
      </c>
      <c r="AQ902" s="583">
        <f t="shared" ref="AQ902:AQ924" si="280">IF(M902=0,0,AN902-AS902)</f>
        <v>0</v>
      </c>
      <c r="AR902" s="596"/>
      <c r="AS902" s="102"/>
      <c r="AT902" s="27" t="str">
        <f>IF(('1C TSspéc5'!D$17*FICHE!$C$14&lt;J902),"Forfait limité à "&amp;FICHE!$C$14&amp;"€/jour","")</f>
        <v/>
      </c>
      <c r="AU902" s="592"/>
      <c r="AV902" s="824"/>
      <c r="AW902" s="824"/>
      <c r="AX902" s="824"/>
      <c r="AY902" s="824"/>
      <c r="AZ902" s="824"/>
      <c r="BA902" s="767"/>
      <c r="BB902" s="767"/>
      <c r="BC902" s="767"/>
      <c r="BD902" s="767"/>
      <c r="BE902" s="767"/>
      <c r="BF902" s="767"/>
      <c r="BG902" s="767"/>
      <c r="BH902" s="767"/>
      <c r="BI902" s="767"/>
      <c r="BJ902" s="767"/>
      <c r="BK902" s="767"/>
      <c r="BL902" s="767"/>
      <c r="BM902" s="767"/>
      <c r="BN902" s="767"/>
      <c r="BO902" s="767"/>
      <c r="BP902" s="767"/>
      <c r="BQ902" s="767"/>
      <c r="BR902" s="767"/>
      <c r="BS902" s="767"/>
      <c r="BT902" s="767"/>
      <c r="BU902" s="767"/>
      <c r="BV902" s="767"/>
      <c r="BW902" s="767"/>
      <c r="BX902" s="767"/>
      <c r="BY902" s="767"/>
      <c r="BZ902" s="767"/>
      <c r="CA902" s="767"/>
      <c r="CB902" s="767"/>
      <c r="CC902" s="767"/>
      <c r="CD902" s="767"/>
      <c r="CE902" s="767"/>
      <c r="CF902" s="767"/>
      <c r="CG902" s="767"/>
      <c r="CH902" s="767"/>
      <c r="CI902" s="767"/>
      <c r="CJ902" s="767"/>
      <c r="CK902" s="767"/>
      <c r="CL902" s="767"/>
      <c r="CM902" s="767"/>
      <c r="CN902" s="767"/>
      <c r="CO902" s="767"/>
      <c r="CP902" s="767"/>
      <c r="CQ902" s="767"/>
      <c r="CR902" s="767"/>
      <c r="CS902" s="767"/>
      <c r="CT902" s="767"/>
      <c r="CU902" s="767"/>
      <c r="CV902" s="767"/>
      <c r="CW902" s="767"/>
      <c r="CX902" s="767"/>
      <c r="CY902" s="767"/>
      <c r="CZ902" s="767"/>
      <c r="DA902" s="767"/>
      <c r="DB902" s="767"/>
      <c r="DC902" s="767"/>
      <c r="DD902" s="767"/>
      <c r="DE902" s="767"/>
      <c r="DF902" s="767"/>
      <c r="DG902" s="767"/>
      <c r="DH902" s="767"/>
      <c r="DI902" s="767"/>
      <c r="DJ902" s="767"/>
      <c r="DK902" s="767"/>
      <c r="DL902" s="767"/>
      <c r="DM902" s="767"/>
      <c r="DN902" s="767"/>
      <c r="DO902" s="767"/>
      <c r="DP902" s="767"/>
      <c r="DQ902" s="767"/>
      <c r="DR902" s="767"/>
      <c r="DS902" s="767"/>
      <c r="DT902" s="767"/>
      <c r="DU902" s="767"/>
      <c r="DV902" s="767"/>
      <c r="DW902" s="767"/>
      <c r="DX902" s="767"/>
      <c r="DY902" s="767"/>
      <c r="DZ902" s="767"/>
      <c r="EA902" s="767"/>
      <c r="EB902" s="767"/>
      <c r="EC902" s="767"/>
      <c r="ED902" s="767"/>
      <c r="EE902" s="767"/>
      <c r="EF902" s="767"/>
      <c r="EG902" s="767"/>
      <c r="EH902" s="767"/>
      <c r="EI902" s="767"/>
      <c r="EJ902" s="767"/>
      <c r="EK902" s="767"/>
      <c r="EL902" s="767"/>
      <c r="EM902" s="767"/>
      <c r="EN902" s="767"/>
      <c r="EO902" s="767"/>
      <c r="EP902" s="767"/>
      <c r="EQ902" s="767"/>
      <c r="ER902" s="767"/>
      <c r="ES902" s="767"/>
      <c r="ET902" s="767"/>
      <c r="EU902" s="767"/>
      <c r="EV902" s="767"/>
      <c r="EW902" s="767"/>
      <c r="EX902" s="767"/>
      <c r="EY902" s="767"/>
      <c r="EZ902" s="767"/>
      <c r="FA902" s="767"/>
      <c r="FB902" s="767"/>
      <c r="FC902" s="767"/>
      <c r="FD902" s="767"/>
      <c r="FE902" s="767"/>
      <c r="FF902" s="767"/>
      <c r="FG902" s="767"/>
      <c r="FH902" s="767"/>
      <c r="FI902" s="767"/>
      <c r="FJ902" s="767"/>
      <c r="FK902" s="767"/>
      <c r="FL902" s="767"/>
      <c r="FM902" s="767"/>
      <c r="FN902" s="767"/>
      <c r="FO902" s="767"/>
      <c r="FP902" s="767"/>
      <c r="FQ902" s="767"/>
      <c r="FR902" s="767"/>
      <c r="FS902" s="767"/>
      <c r="FT902" s="767"/>
      <c r="FU902" s="767"/>
      <c r="FV902" s="767"/>
      <c r="FW902" s="767"/>
      <c r="FX902" s="767"/>
      <c r="FY902" s="767"/>
      <c r="FZ902" s="767"/>
      <c r="GA902" s="767"/>
      <c r="GB902" s="767"/>
      <c r="GC902" s="767"/>
      <c r="GD902" s="767"/>
      <c r="GE902" s="767"/>
      <c r="GF902" s="767"/>
      <c r="GG902" s="767"/>
      <c r="GH902" s="767"/>
      <c r="GI902" s="767"/>
      <c r="GJ902" s="767"/>
      <c r="GK902" s="767"/>
      <c r="GL902" s="767"/>
      <c r="GM902" s="767"/>
      <c r="GN902" s="767"/>
      <c r="GO902" s="767"/>
      <c r="GP902" s="767"/>
      <c r="GQ902" s="767"/>
      <c r="GR902" s="767"/>
      <c r="GS902" s="767"/>
      <c r="GT902" s="767"/>
      <c r="GU902" s="767"/>
      <c r="GV902" s="767"/>
      <c r="GW902" s="767"/>
      <c r="GX902" s="767"/>
      <c r="GY902" s="767"/>
      <c r="GZ902" s="767"/>
      <c r="HA902" s="767"/>
      <c r="HB902" s="767"/>
      <c r="HC902" s="767"/>
    </row>
    <row r="903" spans="1:211" s="864" customFormat="1" ht="13.9" hidden="1" customHeight="1">
      <c r="A903" s="307"/>
      <c r="B903" s="351"/>
      <c r="C903" s="971" t="str">
        <f>IF('1C TSspéc5'!E$17&lt;&gt;0,'1C TSspéc5'!$B$12,"")</f>
        <v/>
      </c>
      <c r="D903" s="972"/>
      <c r="E903" s="973"/>
      <c r="F903" s="93">
        <f>IF(AND($C903='1C TSspéc5'!$B$12,'1C TSspéc5'!$B$16="spécifiques",'1C TSspéc5'!$E$17&lt;&gt;""),'1C TSspéc5'!$E$21,"")</f>
        <v>0</v>
      </c>
      <c r="G903" s="863"/>
      <c r="H903" s="745">
        <v>0.21</v>
      </c>
      <c r="I903" s="747">
        <v>1</v>
      </c>
      <c r="J903" s="312"/>
      <c r="K903" s="680">
        <f t="shared" si="277"/>
        <v>0</v>
      </c>
      <c r="L903" s="556">
        <f>IF(OR('1C TSspéc5'!$B$12="",'1C TSspéc5'!E$30=0),0,IF(AND('1C TSspéc5'!$B$12&lt;&gt;"",$K$2="Pôle",'1C TSspéc5'!$C$12="OUI"),(('1C TSspéc5'!E$22+'1C TSspéc5'!E$23+'1C TSspéc5'!E$24+'1C TSspéc5'!E$25+'1C TSspéc5'!E$29)/'1C TSspéc5'!E$17),IF(AND('1C TSspéc5'!$B$12&lt;&gt;"",$K$2="Pôle",'1C TSspéc5'!$C$12="NON"),(('1C TSspéc5'!E$22+'1C TSspéc5'!E$23+'1C TSspéc5'!E$24+'1C TSspéc5'!E$25+'1C TSspéc5'!E$29)/'1C TSspéc5'!E$30),IF(AND('1C TSspéc5'!$B$12&lt;&gt;"",$K$2&lt;&gt;"Pôle",'1C TSspéc5'!$C$12="OUI"),(('1C TSspéc5'!E$22+'1C TSspéc5'!E$23+'1C TSspéc5'!E$24+'1C TSspéc5'!E$25+'1C TSspéc5'!E$26+'1C TSspéc5'!E$27+'1C TSspéc5'!E$28+'1C TSspéc5'!E$29)/'1C TSspéc5'!E$17),IF(AND('1C TSspéc5'!$B$12&lt;&gt;"",$K$2&lt;&gt;"Pôle",'1C TSspéc5'!$C$12="NON"),(('1C TSspéc5'!E$22+'1C TSspéc5'!E$23+'1C TSspéc5'!E$24+'1C TSspéc5'!E$25+'1C TSspéc5'!E$26+'1C TSspéc5'!E$27+'1C TSspéc5'!E$28+'1C TSspéc5'!E$29)/'1C TSspéc5'!E$30))))))</f>
        <v>0</v>
      </c>
      <c r="M903" s="556">
        <f>IF(OR('1C TSspéc5'!$B$12="",'1C TSspéc5'!E$30=0),0,IF(AND('1C TSspéc5'!$B$12&lt;&gt;"",$K$2="Pôle",'1C TSspéc5'!$C$12="OUI"),(('1C TSspéc5'!E$26+'1C TSspéc5'!E$27+'1C TSspéc5'!E$28)/'1C TSspéc5'!E$17),IF(AND('1C TSspéc5'!$B$12&lt;&gt;"",$K$2="Pôle",'1C TSspéc5'!$C$12="NON"),(('1C TSspéc5'!E$26+'1C TSspéc5'!E$27+'1C TSspéc5'!E$28)/'1C TSspéc5'!E$30),IF(AND('1C TSspéc5'!$B$12&lt;&gt;"",$K$2&lt;&gt;"Pôle"),0))))</f>
        <v>0</v>
      </c>
      <c r="N903" s="557">
        <f>IF(AND('1C TSspéc5'!$B$12&lt;&gt;0,'1C TSspéc5'!$E$30&lt;&gt;0),L903+M903,0)</f>
        <v>0</v>
      </c>
      <c r="O903" s="542" t="str">
        <f>IF(AND('1C TSspéc5'!$E$17&lt;&gt;0,'1C TSspéc5'!$C$12="OUI"),'1C TSspéc5'!$E$35/'1C TSspéc5'!$E$17,"")</f>
        <v/>
      </c>
      <c r="P903" s="543" t="str">
        <f>IF(AND('1C TSspéc5'!$E$17&lt;&gt;0,'1C TSspéc5'!$C$12="OUI"),'1C TSspéc5'!$E$36/'1C TSspéc5'!$E$17,"")</f>
        <v/>
      </c>
      <c r="Q903" s="543" t="str">
        <f>IF(AND('1C TSspéc5'!$E$17&lt;&gt;0,'1C TSspéc5'!$C$12="OUI"),'1C TSspéc5'!$E$37/'1C TSspéc5'!$E$17,"")</f>
        <v/>
      </c>
      <c r="R903" s="543" t="str">
        <f>IF(AND('1C TSspéc5'!$E$17&lt;&gt;0,'1C TSspéc5'!$C$12="OUI"),'1C TSspéc5'!$E$38/'1C TSspéc5'!$E$17,"")</f>
        <v/>
      </c>
      <c r="S903" s="543" t="str">
        <f>IF(AND('1C TSspéc5'!$E$17&lt;&gt;0,'1C TSspéc5'!$C$12="OUI"),'1C TSspéc5'!$E$39/'1C TSspéc5'!$E$17,"")</f>
        <v/>
      </c>
      <c r="T903" s="543" t="str">
        <f>IF(AND('1C TSspéc5'!$E$17&lt;&gt;0,'1C TSspéc5'!$C$12="OUI"),'1C TSspéc5'!$E$40/'1C TSspéc5'!$E$17,"")</f>
        <v/>
      </c>
      <c r="U903" s="543" t="str">
        <f>IF(AND('1C TSspéc5'!$E$17&lt;&gt;0,'1C TSspéc5'!$C$12="OUI"),'1C TSspéc5'!$E$41/'1C TSspéc5'!$E$17,"")</f>
        <v/>
      </c>
      <c r="V903" s="543" t="str">
        <f>IF(AND('1C TSspéc5'!$E$17&lt;&gt;0,'1C TSspéc5'!$C$12="OUI"),'1C TSspéc5'!$E$42/'1C TSspéc5'!$E$17,"")</f>
        <v/>
      </c>
      <c r="W903" s="543" t="str">
        <f>IF(AND('1C TSspéc5'!$E$17&lt;&gt;0,'1C TSspéc5'!$C$12="OUI"),'1C TSspéc5'!$E$43/'1C TSspéc5'!$E$17,"")</f>
        <v/>
      </c>
      <c r="X903" s="543" t="str">
        <f>IF(AND('1C TSspéc5'!$E$17&lt;&gt;0,'1C TSspéc5'!$C$12="OUI"),'1C TSspéc5'!$E$44/'1C TSspéc5'!$E$17,"")</f>
        <v/>
      </c>
      <c r="Y903" s="543" t="str">
        <f>IF(AND('1C TSspéc5'!$E$17&lt;&gt;0,'1C TSspéc5'!$C$12="OUI"),'1C TSspéc5'!$E$45/'1C TSspéc5'!$E$17,"")</f>
        <v/>
      </c>
      <c r="Z903" s="543" t="str">
        <f>IF(AND('1C TSspéc5'!$E$17&lt;&gt;0,'1C TSspéc5'!$C$12="OUI"),'1C TSspéc5'!$E$46/'1C TSspéc5'!$E$17,"")</f>
        <v/>
      </c>
      <c r="AA903" s="543" t="str">
        <f>IF(AND('1C TSspéc5'!$E$17&lt;&gt;0,'1C TSspéc5'!$C$12="OUI"),'1C TSspéc5'!$E$47/'1C TSspéc5'!$E$17,"")</f>
        <v/>
      </c>
      <c r="AB903" s="543" t="str">
        <f>IF(AND('1C TSspéc5'!$E$17&lt;&gt;0,'1C TSspéc5'!$C$12="OUI"),'1C TSspéc5'!$E$48/'1C TSspéc5'!$E$17,"")</f>
        <v/>
      </c>
      <c r="AC903" s="543" t="str">
        <f>IF(AND('1C TSspéc5'!$E$17&lt;&gt;0,'1C TSspéc5'!$C$12="OUI"),'1C TSspéc5'!$E$49/'1C TSspéc5'!$E$17,"")</f>
        <v/>
      </c>
      <c r="AD903" s="543" t="str">
        <f>IF(AND('1C TSspéc5'!$E$17&lt;&gt;0,'1C TSspéc5'!$C$12="OUI"),'1C TSspéc5'!$E$50/'1C TSspéc5'!$E$17,"")</f>
        <v/>
      </c>
      <c r="AE903" s="543" t="str">
        <f>IF(AND('1C TSspéc5'!$E$17&lt;&gt;0,'1C TSspéc5'!$C$12="OUI"),'1C TSspéc5'!$E$51/'1C TSspéc5'!$E$17,"")</f>
        <v/>
      </c>
      <c r="AF903" s="543" t="str">
        <f>IF(AND('1C TSspéc5'!$E$17&lt;&gt;0,'1C TSspéc5'!$C$12="OUI"),'1C TSspéc5'!$E$52/'1C TSspéc5'!$E$17,"")</f>
        <v/>
      </c>
      <c r="AG903" s="543" t="str">
        <f>IF(AND('1C TSspéc5'!$E$17&lt;&gt;0,'1C TSspéc5'!$C$12="OUI"),'1C TSspéc5'!$E$53/'1C TSspéc5'!$E$17,"")</f>
        <v/>
      </c>
      <c r="AH903" s="543" t="str">
        <f>IF(AND('1C TSspéc5'!$E$17&lt;&gt;0,'1C TSspéc5'!$C$12="OUI"),'1C TSspéc5'!$E$54/'1C TSspéc5'!$E$17,"")</f>
        <v/>
      </c>
      <c r="AI903" s="543" t="str">
        <f>IF(AND('1C TSspéc5'!$E$17&lt;&gt;0,'1C TSspéc5'!$C$12="OUI"),'1C TSspéc5'!$E$55/'1C TSspéc5'!$E$17,"")</f>
        <v/>
      </c>
      <c r="AJ903" s="543" t="str">
        <f>IF(AND('1C TSspéc5'!$E$17&lt;&gt;0,'1C TSspéc5'!$C$12="OUI"),'1C TSspéc5'!$E$56/'1C TSspéc5'!$E$17,"")</f>
        <v/>
      </c>
      <c r="AK903" s="543" t="str">
        <f>IF(AND('1C TSspéc5'!$E$17&lt;&gt;0,'1C TSspéc5'!$C$12="OUI"),'1C TSspéc5'!$E$57/'1C TSspéc5'!$E$17,"")</f>
        <v/>
      </c>
      <c r="AL903" s="72">
        <f>IF(AND('1C TSspéc5'!$E$17&lt;&gt;0,'1C TSspéc5'!$C$12="OUI"),N903+AK903,N903)</f>
        <v>0</v>
      </c>
      <c r="AM903" s="417">
        <f t="shared" si="278"/>
        <v>0</v>
      </c>
      <c r="AN903" s="417">
        <f t="shared" si="279"/>
        <v>0</v>
      </c>
      <c r="AO903" s="418" t="str">
        <f>IF(AND('1C TSspéc5'!$E$17&lt;&gt;0,'1C TSspéc5'!$E$30&lt;&gt;0),AM903+AN903,"")</f>
        <v/>
      </c>
      <c r="AP903" s="573" t="str">
        <f>IF(AND('1C TSspéc5'!$E$17&lt;&gt;0,'1C TSspéc5'!$E$30&lt;&gt;0),AM903-AR903,"")</f>
        <v/>
      </c>
      <c r="AQ903" s="583">
        <f t="shared" si="280"/>
        <v>0</v>
      </c>
      <c r="AR903" s="596"/>
      <c r="AS903" s="102"/>
      <c r="AT903" s="27" t="str">
        <f>IF(('1C TSspéc5'!E$17*FICHE!$C$14&lt;J903),"Forfait limité à "&amp;FICHE!$C$14&amp;"€/jour","")</f>
        <v/>
      </c>
      <c r="AU903" s="592"/>
      <c r="AV903" s="824"/>
      <c r="AW903" s="824"/>
      <c r="AX903" s="824"/>
      <c r="AY903" s="824"/>
      <c r="AZ903" s="824"/>
      <c r="BA903" s="767"/>
      <c r="BB903" s="767"/>
      <c r="BC903" s="767"/>
      <c r="BD903" s="767"/>
      <c r="BE903" s="767"/>
      <c r="BF903" s="767"/>
      <c r="BG903" s="767"/>
      <c r="BH903" s="767"/>
      <c r="BI903" s="767"/>
      <c r="BJ903" s="767"/>
      <c r="BK903" s="767"/>
      <c r="BL903" s="767"/>
      <c r="BM903" s="767"/>
      <c r="BN903" s="767"/>
      <c r="BO903" s="767"/>
      <c r="BP903" s="767"/>
      <c r="BQ903" s="767"/>
      <c r="BR903" s="767"/>
      <c r="BS903" s="767"/>
      <c r="BT903" s="767"/>
      <c r="BU903" s="767"/>
      <c r="BV903" s="767"/>
      <c r="BW903" s="767"/>
      <c r="BX903" s="767"/>
      <c r="BY903" s="767"/>
      <c r="BZ903" s="767"/>
      <c r="CA903" s="767"/>
      <c r="CB903" s="767"/>
      <c r="CC903" s="767"/>
      <c r="CD903" s="767"/>
      <c r="CE903" s="767"/>
      <c r="CF903" s="767"/>
      <c r="CG903" s="767"/>
      <c r="CH903" s="767"/>
      <c r="CI903" s="767"/>
      <c r="CJ903" s="767"/>
      <c r="CK903" s="767"/>
      <c r="CL903" s="767"/>
      <c r="CM903" s="767"/>
      <c r="CN903" s="767"/>
      <c r="CO903" s="767"/>
      <c r="CP903" s="767"/>
      <c r="CQ903" s="767"/>
      <c r="CR903" s="767"/>
      <c r="CS903" s="767"/>
      <c r="CT903" s="767"/>
      <c r="CU903" s="767"/>
      <c r="CV903" s="767"/>
      <c r="CW903" s="767"/>
      <c r="CX903" s="767"/>
      <c r="CY903" s="767"/>
      <c r="CZ903" s="767"/>
      <c r="DA903" s="767"/>
      <c r="DB903" s="767"/>
      <c r="DC903" s="767"/>
      <c r="DD903" s="767"/>
      <c r="DE903" s="767"/>
      <c r="DF903" s="767"/>
      <c r="DG903" s="767"/>
      <c r="DH903" s="767"/>
      <c r="DI903" s="767"/>
      <c r="DJ903" s="767"/>
      <c r="DK903" s="767"/>
      <c r="DL903" s="767"/>
      <c r="DM903" s="767"/>
      <c r="DN903" s="767"/>
      <c r="DO903" s="767"/>
      <c r="DP903" s="767"/>
      <c r="DQ903" s="767"/>
      <c r="DR903" s="767"/>
      <c r="DS903" s="767"/>
      <c r="DT903" s="767"/>
      <c r="DU903" s="767"/>
      <c r="DV903" s="767"/>
      <c r="DW903" s="767"/>
      <c r="DX903" s="767"/>
      <c r="DY903" s="767"/>
      <c r="DZ903" s="767"/>
      <c r="EA903" s="767"/>
      <c r="EB903" s="767"/>
      <c r="EC903" s="767"/>
      <c r="ED903" s="767"/>
      <c r="EE903" s="767"/>
      <c r="EF903" s="767"/>
      <c r="EG903" s="767"/>
      <c r="EH903" s="767"/>
      <c r="EI903" s="767"/>
      <c r="EJ903" s="767"/>
      <c r="EK903" s="767"/>
      <c r="EL903" s="767"/>
      <c r="EM903" s="767"/>
      <c r="EN903" s="767"/>
      <c r="EO903" s="767"/>
      <c r="EP903" s="767"/>
      <c r="EQ903" s="767"/>
      <c r="ER903" s="767"/>
      <c r="ES903" s="767"/>
      <c r="ET903" s="767"/>
      <c r="EU903" s="767"/>
      <c r="EV903" s="767"/>
      <c r="EW903" s="767"/>
      <c r="EX903" s="767"/>
      <c r="EY903" s="767"/>
      <c r="EZ903" s="767"/>
      <c r="FA903" s="767"/>
      <c r="FB903" s="767"/>
      <c r="FC903" s="767"/>
      <c r="FD903" s="767"/>
      <c r="FE903" s="767"/>
      <c r="FF903" s="767"/>
      <c r="FG903" s="767"/>
      <c r="FH903" s="767"/>
      <c r="FI903" s="767"/>
      <c r="FJ903" s="767"/>
      <c r="FK903" s="767"/>
      <c r="FL903" s="767"/>
      <c r="FM903" s="767"/>
      <c r="FN903" s="767"/>
      <c r="FO903" s="767"/>
      <c r="FP903" s="767"/>
      <c r="FQ903" s="767"/>
      <c r="FR903" s="767"/>
      <c r="FS903" s="767"/>
      <c r="FT903" s="767"/>
      <c r="FU903" s="767"/>
      <c r="FV903" s="767"/>
      <c r="FW903" s="767"/>
      <c r="FX903" s="767"/>
      <c r="FY903" s="767"/>
      <c r="FZ903" s="767"/>
      <c r="GA903" s="767"/>
      <c r="GB903" s="767"/>
      <c r="GC903" s="767"/>
      <c r="GD903" s="767"/>
      <c r="GE903" s="767"/>
      <c r="GF903" s="767"/>
      <c r="GG903" s="767"/>
      <c r="GH903" s="767"/>
      <c r="GI903" s="767"/>
      <c r="GJ903" s="767"/>
      <c r="GK903" s="767"/>
      <c r="GL903" s="767"/>
      <c r="GM903" s="767"/>
      <c r="GN903" s="767"/>
      <c r="GO903" s="767"/>
      <c r="GP903" s="767"/>
      <c r="GQ903" s="767"/>
      <c r="GR903" s="767"/>
      <c r="GS903" s="767"/>
      <c r="GT903" s="767"/>
      <c r="GU903" s="767"/>
      <c r="GV903" s="767"/>
      <c r="GW903" s="767"/>
      <c r="GX903" s="767"/>
      <c r="GY903" s="767"/>
      <c r="GZ903" s="767"/>
      <c r="HA903" s="767"/>
      <c r="HB903" s="767"/>
      <c r="HC903" s="767"/>
    </row>
    <row r="904" spans="1:211" s="864" customFormat="1" ht="13.9" hidden="1" customHeight="1">
      <c r="A904" s="307"/>
      <c r="B904" s="351"/>
      <c r="C904" s="971" t="str">
        <f>IF('1C TSspéc5'!F$17&lt;&gt;0,'1C TSspéc5'!$B$12,"")</f>
        <v/>
      </c>
      <c r="D904" s="972"/>
      <c r="E904" s="973"/>
      <c r="F904" s="93">
        <f>IF(AND($C904='1C TSspéc5'!$B$12,'1C TSspéc5'!$B$16="spécifiques",'1C TSspéc5'!$F$17&lt;&gt;""),'1C TSspéc5'!$F$21,"")</f>
        <v>0</v>
      </c>
      <c r="G904" s="863"/>
      <c r="H904" s="745">
        <v>0.21</v>
      </c>
      <c r="I904" s="747">
        <v>1</v>
      </c>
      <c r="J904" s="312"/>
      <c r="K904" s="680">
        <f t="shared" si="277"/>
        <v>0</v>
      </c>
      <c r="L904" s="556">
        <f>IF(OR('1C TSspéc5'!$B$12="",'1C TSspéc5'!F$30=0),0,IF(AND('1C TSspéc5'!$B$12&lt;&gt;"",$K$2="Pôle",'1C TSspéc5'!$C$12="OUI"),(('1C TSspéc5'!F$22+'1C TSspéc5'!F$23+'1C TSspéc5'!F$24+'1C TSspéc5'!F$25+'1C TSspéc5'!F$29)/'1C TSspéc5'!F$17),IF(AND('1C TSspéc5'!$B$12&lt;&gt;"",$K$2="Pôle",'1C TSspéc5'!$C$12="NON"),(('1C TSspéc5'!F$22+'1C TSspéc5'!F$23+'1C TSspéc5'!F$24+'1C TSspéc5'!F$25+'1C TSspéc5'!F$29)/'1C TSspéc5'!F$30),IF(AND('1C TSspéc5'!$B$12&lt;&gt;"",$K$2&lt;&gt;"Pôle",'1C TSspéc5'!$C$12="OUI"),(('1C TSspéc5'!F$22+'1C TSspéc5'!F$23+'1C TSspéc5'!F$24+'1C TSspéc5'!F$25+'1C TSspéc5'!F$26+'1C TSspéc5'!F$27+'1C TSspéc5'!F$28+'1C TSspéc5'!F$29)/'1C TSspéc5'!F$17),IF(AND('1C TSspéc5'!$B$12&lt;&gt;"",$K$2&lt;&gt;"Pôle",'1C TSspéc5'!$C$12="NON"),(('1C TSspéc5'!F$22+'1C TSspéc5'!F$23+'1C TSspéc5'!F$24+'1C TSspéc5'!F$25+'1C TSspéc5'!F$26+'1C TSspéc5'!F$27+'1C TSspéc5'!F$28+'1C TSspéc5'!F$29)/'1C TSspéc5'!F$30))))))</f>
        <v>0</v>
      </c>
      <c r="M904" s="556">
        <f>IF(OR('1C TSspéc5'!$B$12="",'1C TSspéc5'!F$30=0),0,IF(AND('1C TSspéc5'!$B$12&lt;&gt;"",$K$2="Pôle",'1C TSspéc5'!$C$12="OUI"),(('1C TSspéc5'!F$26+'1C TSspéc5'!F$27+'1C TSspéc5'!F$28)/'1C TSspéc5'!F$17),IF(AND('1C TSspéc5'!$B$12&lt;&gt;"",$K$2="Pôle",'1C TSspéc5'!$C$12="NON"),(('1C TSspéc5'!F$26+'1C TSspéc5'!F$27+'1C TSspéc5'!F$28)/'1C TSspéc5'!F$30),IF(AND('1C TSspéc5'!$B$12&lt;&gt;"",$K$2&lt;&gt;"Pôle"),0))))</f>
        <v>0</v>
      </c>
      <c r="N904" s="557">
        <f>IF(AND('1C TSspéc5'!$B$12&lt;&gt;0,'1C TSspéc5'!$F$30&lt;&gt;0),L904+M904,0)</f>
        <v>0</v>
      </c>
      <c r="O904" s="542" t="str">
        <f>IF(AND('1C TSspéc5'!$F$17&lt;&gt;0,'1C TSspéc5'!$C$12="OUI"),'1C TSspéc5'!$F$35/'1C TSspéc5'!$F$17,"")</f>
        <v/>
      </c>
      <c r="P904" s="543" t="str">
        <f>IF(AND('1C TSspéc5'!$F$17&lt;&gt;0,'1C TSspéc5'!$C$12="OUI"),'1C TSspéc5'!$F$36/'1C TSspéc5'!$F$17,"")</f>
        <v/>
      </c>
      <c r="Q904" s="543" t="str">
        <f>IF(AND('1C TSspéc5'!$F$17&lt;&gt;0,'1C TSspéc5'!$C$12="OUI"),'1C TSspéc5'!$F$37/'1C TSspéc5'!$F$17,"")</f>
        <v/>
      </c>
      <c r="R904" s="543" t="str">
        <f>IF(AND('1C TSspéc5'!$F$17&lt;&gt;0,'1C TSspéc5'!$C$12="OUI"),'1C TSspéc5'!$F$38/'1C TSspéc5'!$F$17,"")</f>
        <v/>
      </c>
      <c r="S904" s="543" t="str">
        <f>IF(AND('1C TSspéc5'!$F$17&lt;&gt;0,'1C TSspéc5'!$C$12="OUI"),'1C TSspéc5'!$F$39/'1C TSspéc5'!$F$17,"")</f>
        <v/>
      </c>
      <c r="T904" s="543" t="str">
        <f>IF(AND('1C TSspéc5'!$F$17&lt;&gt;0,'1C TSspéc5'!$C$12="OUI"),'1C TSspéc5'!$F$40/'1C TSspéc5'!$F$17,"")</f>
        <v/>
      </c>
      <c r="U904" s="543" t="str">
        <f>IF(AND('1C TSspéc5'!$F$17&lt;&gt;0,'1C TSspéc5'!$C$12="OUI"),'1C TSspéc5'!$F$41/'1C TSspéc5'!$F$17,"")</f>
        <v/>
      </c>
      <c r="V904" s="543" t="str">
        <f>IF(AND('1C TSspéc5'!$F$17&lt;&gt;0,'1C TSspéc5'!$C$12="OUI"),'1C TSspéc5'!$F$42/'1C TSspéc5'!$F$17,"")</f>
        <v/>
      </c>
      <c r="W904" s="543" t="str">
        <f>IF(AND('1C TSspéc5'!$F$17&lt;&gt;0,'1C TSspéc5'!$C$12="OUI"),'1C TSspéc5'!$F$43/'1C TSspéc5'!$F$17,"")</f>
        <v/>
      </c>
      <c r="X904" s="543" t="str">
        <f>IF(AND('1C TSspéc5'!$F$17&lt;&gt;0,'1C TSspéc5'!$C$12="OUI"),'1C TSspéc5'!$F$44/'1C TSspéc5'!$F$17,"")</f>
        <v/>
      </c>
      <c r="Y904" s="543" t="str">
        <f>IF(AND('1C TSspéc5'!$F$17&lt;&gt;0,'1C TSspéc5'!$C$12="OUI"),'1C TSspéc5'!$F$45/'1C TSspéc5'!$F$17,"")</f>
        <v/>
      </c>
      <c r="Z904" s="543" t="str">
        <f>IF(AND('1C TSspéc5'!$F$17&lt;&gt;0,'1C TSspéc5'!$C$12="OUI"),'1C TSspéc5'!$F$46/'1C TSspéc5'!$F$17,"")</f>
        <v/>
      </c>
      <c r="AA904" s="543" t="str">
        <f>IF(AND('1C TSspéc5'!$F$17&lt;&gt;0,'1C TSspéc5'!$C$12="OUI"),'1C TSspéc5'!$F$47/'1C TSspéc5'!$F$17,"")</f>
        <v/>
      </c>
      <c r="AB904" s="543" t="str">
        <f>IF(AND('1C TSspéc5'!$F$17&lt;&gt;0,'1C TSspéc5'!$C$12="OUI"),'1C TSspéc5'!$F$48/'1C TSspéc5'!$F$17,"")</f>
        <v/>
      </c>
      <c r="AC904" s="543" t="str">
        <f>IF(AND('1C TSspéc5'!$F$17&lt;&gt;0,'1C TSspéc5'!$C$12="OUI"),'1C TSspéc5'!$F$49/'1C TSspéc5'!$F$17,"")</f>
        <v/>
      </c>
      <c r="AD904" s="543" t="str">
        <f>IF(AND('1C TSspéc5'!$F$17&lt;&gt;0,'1C TSspéc5'!$C$12="OUI"),'1C TSspéc5'!$F$50/'1C TSspéc5'!$F$17,"")</f>
        <v/>
      </c>
      <c r="AE904" s="543" t="str">
        <f>IF(AND('1C TSspéc5'!$F$17&lt;&gt;0,'1C TSspéc5'!$C$12="OUI"),'1C TSspéc5'!$F$51/'1C TSspéc5'!$F$17,"")</f>
        <v/>
      </c>
      <c r="AF904" s="543" t="str">
        <f>IF(AND('1C TSspéc5'!$F$17&lt;&gt;0,'1C TSspéc5'!$C$12="OUI"),'1C TSspéc5'!$F$52/'1C TSspéc5'!$F$17,"")</f>
        <v/>
      </c>
      <c r="AG904" s="543" t="str">
        <f>IF(AND('1C TSspéc5'!$F$17&lt;&gt;0,'1C TSspéc5'!$C$12="OUI"),'1C TSspéc5'!$F$53/'1C TSspéc5'!$F$17,"")</f>
        <v/>
      </c>
      <c r="AH904" s="543" t="str">
        <f>IF(AND('1C TSspéc5'!$F$17&lt;&gt;0,'1C TSspéc5'!$C$12="OUI"),'1C TSspéc5'!$F$54/'1C TSspéc5'!$F$17,"")</f>
        <v/>
      </c>
      <c r="AI904" s="543" t="str">
        <f>IF(AND('1C TSspéc5'!$F$17&lt;&gt;0,'1C TSspéc5'!$C$12="OUI"),'1C TSspéc5'!$F$55/'1C TSspéc5'!$F$17,"")</f>
        <v/>
      </c>
      <c r="AJ904" s="543" t="str">
        <f>IF(AND('1C TSspéc5'!$F$17&lt;&gt;0,'1C TSspéc5'!$C$12="OUI"),'1C TSspéc5'!$F$56/'1C TSspéc5'!$F$17,"")</f>
        <v/>
      </c>
      <c r="AK904" s="543" t="str">
        <f>IF(AND('1C TSspéc5'!$F$17&lt;&gt;0,'1C TSspéc5'!$C$12="OUI"),'1C TSspéc5'!$F$57/'1C TSspéc5'!$F$17,"")</f>
        <v/>
      </c>
      <c r="AL904" s="72">
        <f>IF(AND('1C TSspéc5'!$F$17&lt;&gt;0,'1C TSspéc5'!$C$12="OUI"),N904+AK904,N904)</f>
        <v>0</v>
      </c>
      <c r="AM904" s="417">
        <f t="shared" si="278"/>
        <v>0</v>
      </c>
      <c r="AN904" s="417">
        <f t="shared" si="279"/>
        <v>0</v>
      </c>
      <c r="AO904" s="418" t="str">
        <f>IF(AND('1C TSspéc5'!$F$17&lt;&gt;0,'1C TSspéc5'!$F$30&lt;&gt;0),AM904+AN904,"")</f>
        <v/>
      </c>
      <c r="AP904" s="573" t="str">
        <f>IF(AND('1C TSspéc5'!$F$17&lt;&gt;0,'1C TSspéc5'!$F$30&lt;&gt;0),AM904-AR904,"")</f>
        <v/>
      </c>
      <c r="AQ904" s="583">
        <f t="shared" si="280"/>
        <v>0</v>
      </c>
      <c r="AR904" s="596"/>
      <c r="AS904" s="102"/>
      <c r="AT904" s="27" t="str">
        <f>IF(('1C TSspéc5'!F$17*FICHE!$C$14&lt;J904),"Forfait limité à "&amp;FICHE!$C$14&amp;"€/jour","")</f>
        <v/>
      </c>
      <c r="AU904" s="592"/>
      <c r="AV904" s="824"/>
      <c r="AW904" s="824"/>
      <c r="AX904" s="824"/>
      <c r="AY904" s="824"/>
      <c r="AZ904" s="824"/>
      <c r="BA904" s="767"/>
      <c r="BB904" s="767"/>
      <c r="BC904" s="767"/>
      <c r="BD904" s="767"/>
      <c r="BE904" s="767"/>
      <c r="BF904" s="767"/>
      <c r="BG904" s="767"/>
      <c r="BH904" s="767"/>
      <c r="BI904" s="767"/>
      <c r="BJ904" s="767"/>
      <c r="BK904" s="767"/>
      <c r="BL904" s="767"/>
      <c r="BM904" s="767"/>
      <c r="BN904" s="767"/>
      <c r="BO904" s="767"/>
      <c r="BP904" s="767"/>
      <c r="BQ904" s="767"/>
      <c r="BR904" s="767"/>
      <c r="BS904" s="767"/>
      <c r="BT904" s="767"/>
      <c r="BU904" s="767"/>
      <c r="BV904" s="767"/>
      <c r="BW904" s="767"/>
      <c r="BX904" s="767"/>
      <c r="BY904" s="767"/>
      <c r="BZ904" s="767"/>
      <c r="CA904" s="767"/>
      <c r="CB904" s="767"/>
      <c r="CC904" s="767"/>
      <c r="CD904" s="767"/>
      <c r="CE904" s="767"/>
      <c r="CF904" s="767"/>
      <c r="CG904" s="767"/>
      <c r="CH904" s="767"/>
      <c r="CI904" s="767"/>
      <c r="CJ904" s="767"/>
      <c r="CK904" s="767"/>
      <c r="CL904" s="767"/>
      <c r="CM904" s="767"/>
      <c r="CN904" s="767"/>
      <c r="CO904" s="767"/>
      <c r="CP904" s="767"/>
      <c r="CQ904" s="767"/>
      <c r="CR904" s="767"/>
      <c r="CS904" s="767"/>
      <c r="CT904" s="767"/>
      <c r="CU904" s="767"/>
      <c r="CV904" s="767"/>
      <c r="CW904" s="767"/>
      <c r="CX904" s="767"/>
      <c r="CY904" s="767"/>
      <c r="CZ904" s="767"/>
      <c r="DA904" s="767"/>
      <c r="DB904" s="767"/>
      <c r="DC904" s="767"/>
      <c r="DD904" s="767"/>
      <c r="DE904" s="767"/>
      <c r="DF904" s="767"/>
      <c r="DG904" s="767"/>
      <c r="DH904" s="767"/>
      <c r="DI904" s="767"/>
      <c r="DJ904" s="767"/>
      <c r="DK904" s="767"/>
      <c r="DL904" s="767"/>
      <c r="DM904" s="767"/>
      <c r="DN904" s="767"/>
      <c r="DO904" s="767"/>
      <c r="DP904" s="767"/>
      <c r="DQ904" s="767"/>
      <c r="DR904" s="767"/>
      <c r="DS904" s="767"/>
      <c r="DT904" s="767"/>
      <c r="DU904" s="767"/>
      <c r="DV904" s="767"/>
      <c r="DW904" s="767"/>
      <c r="DX904" s="767"/>
      <c r="DY904" s="767"/>
      <c r="DZ904" s="767"/>
      <c r="EA904" s="767"/>
      <c r="EB904" s="767"/>
      <c r="EC904" s="767"/>
      <c r="ED904" s="767"/>
      <c r="EE904" s="767"/>
      <c r="EF904" s="767"/>
      <c r="EG904" s="767"/>
      <c r="EH904" s="767"/>
      <c r="EI904" s="767"/>
      <c r="EJ904" s="767"/>
      <c r="EK904" s="767"/>
      <c r="EL904" s="767"/>
      <c r="EM904" s="767"/>
      <c r="EN904" s="767"/>
      <c r="EO904" s="767"/>
      <c r="EP904" s="767"/>
      <c r="EQ904" s="767"/>
      <c r="ER904" s="767"/>
      <c r="ES904" s="767"/>
      <c r="ET904" s="767"/>
      <c r="EU904" s="767"/>
      <c r="EV904" s="767"/>
      <c r="EW904" s="767"/>
      <c r="EX904" s="767"/>
      <c r="EY904" s="767"/>
      <c r="EZ904" s="767"/>
      <c r="FA904" s="767"/>
      <c r="FB904" s="767"/>
      <c r="FC904" s="767"/>
      <c r="FD904" s="767"/>
      <c r="FE904" s="767"/>
      <c r="FF904" s="767"/>
      <c r="FG904" s="767"/>
      <c r="FH904" s="767"/>
      <c r="FI904" s="767"/>
      <c r="FJ904" s="767"/>
      <c r="FK904" s="767"/>
      <c r="FL904" s="767"/>
      <c r="FM904" s="767"/>
      <c r="FN904" s="767"/>
      <c r="FO904" s="767"/>
      <c r="FP904" s="767"/>
      <c r="FQ904" s="767"/>
      <c r="FR904" s="767"/>
      <c r="FS904" s="767"/>
      <c r="FT904" s="767"/>
      <c r="FU904" s="767"/>
      <c r="FV904" s="767"/>
      <c r="FW904" s="767"/>
      <c r="FX904" s="767"/>
      <c r="FY904" s="767"/>
      <c r="FZ904" s="767"/>
      <c r="GA904" s="767"/>
      <c r="GB904" s="767"/>
      <c r="GC904" s="767"/>
      <c r="GD904" s="767"/>
      <c r="GE904" s="767"/>
      <c r="GF904" s="767"/>
      <c r="GG904" s="767"/>
      <c r="GH904" s="767"/>
      <c r="GI904" s="767"/>
      <c r="GJ904" s="767"/>
      <c r="GK904" s="767"/>
      <c r="GL904" s="767"/>
      <c r="GM904" s="767"/>
      <c r="GN904" s="767"/>
      <c r="GO904" s="767"/>
      <c r="GP904" s="767"/>
      <c r="GQ904" s="767"/>
      <c r="GR904" s="767"/>
      <c r="GS904" s="767"/>
      <c r="GT904" s="767"/>
      <c r="GU904" s="767"/>
      <c r="GV904" s="767"/>
      <c r="GW904" s="767"/>
      <c r="GX904" s="767"/>
      <c r="GY904" s="767"/>
      <c r="GZ904" s="767"/>
      <c r="HA904" s="767"/>
      <c r="HB904" s="767"/>
      <c r="HC904" s="767"/>
    </row>
    <row r="905" spans="1:211" s="864" customFormat="1" ht="13.9" hidden="1" customHeight="1">
      <c r="A905" s="307"/>
      <c r="B905" s="351"/>
      <c r="C905" s="971" t="str">
        <f>IF('1C TSspéc5'!G$17&lt;&gt;0,'1C TSspéc5'!$B$12,"")</f>
        <v/>
      </c>
      <c r="D905" s="972"/>
      <c r="E905" s="973"/>
      <c r="F905" s="93">
        <f>IF(AND($C905='1C TSspéc5'!$B$12,'1C TSspéc5'!$B$16="spécifiques",'1C TSspéc5'!$G$17&lt;&gt;""),'1C TSspéc5'!$G$21,"")</f>
        <v>0</v>
      </c>
      <c r="G905" s="863"/>
      <c r="H905" s="745">
        <v>0.21</v>
      </c>
      <c r="I905" s="747">
        <v>1</v>
      </c>
      <c r="J905" s="312"/>
      <c r="K905" s="680">
        <f t="shared" si="277"/>
        <v>0</v>
      </c>
      <c r="L905" s="556">
        <f>IF(OR('1C TSspéc5'!$B$12="",'1C TSspéc5'!G$30=0),0,IF(AND('1C TSspéc5'!$B$12&lt;&gt;"",$K$2="Pôle",'1C TSspéc5'!$C$12="OUI"),(('1C TSspéc5'!G$22+'1C TSspéc5'!G$23+'1C TSspéc5'!G$24+'1C TSspéc5'!G$25+'1C TSspéc5'!G$29)/'1C TSspéc5'!G$17),IF(AND('1C TSspéc5'!$B$12&lt;&gt;"",$K$2="Pôle",'1C TSspéc5'!$C$12="NON"),(('1C TSspéc5'!G$22+'1C TSspéc5'!G$23+'1C TSspéc5'!G$24+'1C TSspéc5'!G$25+'1C TSspéc5'!G$29)/'1C TSspéc5'!G$30),IF(AND('1C TSspéc5'!$B$12&lt;&gt;"",$K$2&lt;&gt;"Pôle",'1C TSspéc5'!$C$12="OUI"),(('1C TSspéc5'!G$22+'1C TSspéc5'!G$23+'1C TSspéc5'!G$24+'1C TSspéc5'!G$25+'1C TSspéc5'!G$26+'1C TSspéc5'!G$27+'1C TSspéc5'!G$28+'1C TSspéc5'!G$29)/'1C TSspéc5'!G$17),IF(AND('1C TSspéc5'!$B$12&lt;&gt;"",$K$2&lt;&gt;"Pôle",'1C TSspéc5'!$C$12="NON"),(('1C TSspéc5'!G$22+'1C TSspéc5'!G$23+'1C TSspéc5'!G$24+'1C TSspéc5'!G$25+'1C TSspéc5'!G$26+'1C TSspéc5'!G$27+'1C TSspéc5'!G$28+'1C TSspéc5'!G$29)/'1C TSspéc5'!G$30))))))</f>
        <v>0</v>
      </c>
      <c r="M905" s="556">
        <f>IF(OR('1C TSspéc5'!$B$12="",'1C TSspéc5'!G$30=0),0,IF(AND('1C TSspéc5'!$B$12&lt;&gt;"",$K$2="Pôle",'1C TSspéc5'!$C$12="OUI"),(('1C TSspéc5'!G$26+'1C TSspéc5'!G$27+'1C TSspéc5'!G$28)/'1C TSspéc5'!G$17),IF(AND('1C TSspéc5'!$B$12&lt;&gt;"",$K$2="Pôle",'1C TSspéc5'!$C$12="NON"),(('1C TSspéc5'!G$26+'1C TSspéc5'!G$27+'1C TSspéc5'!G$28)/'1C TSspéc5'!G$30),IF(AND('1C TSspéc5'!$B$12&lt;&gt;"",$K$2&lt;&gt;"Pôle"),0))))</f>
        <v>0</v>
      </c>
      <c r="N905" s="557">
        <f>IF(AND('1C TSspéc5'!$B$12&lt;&gt;0,'1C TSspéc5'!$G$30&lt;&gt;0),L905+M905,0)</f>
        <v>0</v>
      </c>
      <c r="O905" s="542" t="str">
        <f>IF(AND('1C TSspéc5'!$G$17&lt;&gt;0,'1C TSspéc5'!$C$12="OUI"),'1C TSspéc5'!$G$35/'1C TSspéc5'!$G$17,"")</f>
        <v/>
      </c>
      <c r="P905" s="543" t="str">
        <f>IF(AND('1C TSspéc5'!$G$17&lt;&gt;0,'1C TSspéc5'!$C$12="OUI"),'1C TSspéc5'!$G$36/'1C TSspéc5'!$G$17,"")</f>
        <v/>
      </c>
      <c r="Q905" s="543" t="str">
        <f>IF(AND('1C TSspéc5'!$G$17&lt;&gt;0,'1C TSspéc5'!$C$12="OUI"),'1C TSspéc5'!$G$37/'1C TSspéc5'!$G$17,"")</f>
        <v/>
      </c>
      <c r="R905" s="543" t="str">
        <f>IF(AND('1C TSspéc5'!$G$17&lt;&gt;0,'1C TSspéc5'!$C$12="OUI"),'1C TSspéc5'!$G$38/'1C TSspéc5'!$G$17,"")</f>
        <v/>
      </c>
      <c r="S905" s="543" t="str">
        <f>IF(AND('1C TSspéc5'!$G$17&lt;&gt;0,'1C TSspéc5'!$C$12="OUI"),'1C TSspéc5'!$G$39/'1C TSspéc5'!$G$17,"")</f>
        <v/>
      </c>
      <c r="T905" s="543" t="str">
        <f>IF(AND('1C TSspéc5'!$G$17&lt;&gt;0,'1C TSspéc5'!$C$12="OUI"),'1C TSspéc5'!$G$40/'1C TSspéc5'!$G$17,"")</f>
        <v/>
      </c>
      <c r="U905" s="543" t="str">
        <f>IF(AND('1C TSspéc5'!$G$17&lt;&gt;0,'1C TSspéc5'!$C$12="OUI"),'1C TSspéc5'!$G$41/'1C TSspéc5'!$G$17,"")</f>
        <v/>
      </c>
      <c r="V905" s="543" t="str">
        <f>IF(AND('1C TSspéc5'!$G$17&lt;&gt;0,'1C TSspéc5'!$C$12="OUI"),'1C TSspéc5'!$G$42/'1C TSspéc5'!$G$17,"")</f>
        <v/>
      </c>
      <c r="W905" s="543" t="str">
        <f>IF(AND('1C TSspéc5'!$G$17&lt;&gt;0,'1C TSspéc5'!$C$12="OUI"),'1C TSspéc5'!$G$43/'1C TSspéc5'!$G$17,"")</f>
        <v/>
      </c>
      <c r="X905" s="543" t="str">
        <f>IF(AND('1C TSspéc5'!$G$17&lt;&gt;0,'1C TSspéc5'!$C$12="OUI"),'1C TSspéc5'!$G$44/'1C TSspéc5'!$G$17,"")</f>
        <v/>
      </c>
      <c r="Y905" s="543" t="str">
        <f>IF(AND('1C TSspéc5'!$G$17&lt;&gt;0,'1C TSspéc5'!$C$12="OUI"),'1C TSspéc5'!$G$45/'1C TSspéc5'!$G$17,"")</f>
        <v/>
      </c>
      <c r="Z905" s="543" t="str">
        <f>IF(AND('1C TSspéc5'!$G$17&lt;&gt;0,'1C TSspéc5'!$C$12="OUI"),'1C TSspéc5'!$G$46/'1C TSspéc5'!$G$17,"")</f>
        <v/>
      </c>
      <c r="AA905" s="543" t="str">
        <f>IF(AND('1C TSspéc5'!$G$17&lt;&gt;0,'1C TSspéc5'!$C$12="OUI"),'1C TSspéc5'!$G$47/'1C TSspéc5'!$G$17,"")</f>
        <v/>
      </c>
      <c r="AB905" s="543" t="str">
        <f>IF(AND('1C TSspéc5'!$G$17&lt;&gt;0,'1C TSspéc5'!$C$12="OUI"),'1C TSspéc5'!$G$48/'1C TSspéc5'!$G$17,"")</f>
        <v/>
      </c>
      <c r="AC905" s="543" t="str">
        <f>IF(AND('1C TSspéc5'!$G$17&lt;&gt;0,'1C TSspéc5'!$C$12="OUI"),'1C TSspéc5'!$G$49/'1C TSspéc5'!$G$17,"")</f>
        <v/>
      </c>
      <c r="AD905" s="543" t="str">
        <f>IF(AND('1C TSspéc5'!$G$17&lt;&gt;0,'1C TSspéc5'!$C$12="OUI"),'1C TSspéc5'!$G$50/'1C TSspéc5'!$G$17,"")</f>
        <v/>
      </c>
      <c r="AE905" s="543" t="str">
        <f>IF(AND('1C TSspéc5'!$G$17&lt;&gt;0,'1C TSspéc5'!$C$12="OUI"),'1C TSspéc5'!$G$51/'1C TSspéc5'!$G$17,"")</f>
        <v/>
      </c>
      <c r="AF905" s="543" t="str">
        <f>IF(AND('1C TSspéc5'!$G$17&lt;&gt;0,'1C TSspéc5'!$C$12="OUI"),'1C TSspéc5'!$G$52/'1C TSspéc5'!$G$17,"")</f>
        <v/>
      </c>
      <c r="AG905" s="543" t="str">
        <f>IF(AND('1C TSspéc5'!$G$17&lt;&gt;0,'1C TSspéc5'!$C$12="OUI"),'1C TSspéc5'!$G$53/'1C TSspéc5'!$G$17,"")</f>
        <v/>
      </c>
      <c r="AH905" s="543" t="str">
        <f>IF(AND('1C TSspéc5'!$G$17&lt;&gt;0,'1C TSspéc5'!$C$12="OUI"),'1C TSspéc5'!$G$54/'1C TSspéc5'!$G$17,"")</f>
        <v/>
      </c>
      <c r="AI905" s="543" t="str">
        <f>IF(AND('1C TSspéc5'!$G$17&lt;&gt;0,'1C TSspéc5'!$C$12="OUI"),'1C TSspéc5'!$G$55/'1C TSspéc5'!$G$17,"")</f>
        <v/>
      </c>
      <c r="AJ905" s="543" t="str">
        <f>IF(AND('1C TSspéc5'!$G$17&lt;&gt;0,'1C TSspéc5'!$C$12="OUI"),'1C TSspéc5'!$G$56/'1C TSspéc5'!$G$17,"")</f>
        <v/>
      </c>
      <c r="AK905" s="543" t="str">
        <f>IF(AND('1C TSspéc5'!$G$17&lt;&gt;0,'1C TSspéc5'!$C$12="OUI"),'1C TSspéc5'!$G$57/'1C TSspéc5'!$G$17,"")</f>
        <v/>
      </c>
      <c r="AL905" s="72">
        <f>IF(AND('1C TSspéc5'!$G$17&lt;&gt;0,'1C TSspéc5'!$C$12="OUI"),N905+AK905,N905)</f>
        <v>0</v>
      </c>
      <c r="AM905" s="417">
        <f t="shared" si="278"/>
        <v>0</v>
      </c>
      <c r="AN905" s="417">
        <f t="shared" si="279"/>
        <v>0</v>
      </c>
      <c r="AO905" s="418" t="str">
        <f>IF(AND('1C TSspéc5'!$G$17&lt;&gt;0,'1C TSspéc5'!$G$30&lt;&gt;0),AM905+AN905,"")</f>
        <v/>
      </c>
      <c r="AP905" s="573" t="str">
        <f>IF(AND('1C TSspéc5'!$G$17&lt;&gt;0,'1C TSspéc5'!$G$30&lt;&gt;0),AM905-AR905,"")</f>
        <v/>
      </c>
      <c r="AQ905" s="583">
        <f t="shared" si="280"/>
        <v>0</v>
      </c>
      <c r="AR905" s="596"/>
      <c r="AS905" s="102"/>
      <c r="AT905" s="27" t="str">
        <f>IF(('1C TSspéc5'!G$17*FICHE!$C$14&lt;J905),"Forfait limité à "&amp;FICHE!$C$14&amp;"€/jour","")</f>
        <v/>
      </c>
      <c r="AU905" s="592"/>
      <c r="AV905" s="824"/>
      <c r="AW905" s="824"/>
      <c r="AX905" s="824"/>
      <c r="AY905" s="824"/>
      <c r="AZ905" s="824"/>
      <c r="BA905" s="767"/>
      <c r="BB905" s="767"/>
      <c r="BC905" s="767"/>
      <c r="BD905" s="767"/>
      <c r="BE905" s="767"/>
      <c r="BF905" s="767"/>
      <c r="BG905" s="767"/>
      <c r="BH905" s="767"/>
      <c r="BI905" s="767"/>
      <c r="BJ905" s="767"/>
      <c r="BK905" s="767"/>
      <c r="BL905" s="767"/>
      <c r="BM905" s="767"/>
      <c r="BN905" s="767"/>
      <c r="BO905" s="767"/>
      <c r="BP905" s="767"/>
      <c r="BQ905" s="767"/>
      <c r="BR905" s="767"/>
      <c r="BS905" s="767"/>
      <c r="BT905" s="767"/>
      <c r="BU905" s="767"/>
      <c r="BV905" s="767"/>
      <c r="BW905" s="767"/>
      <c r="BX905" s="767"/>
      <c r="BY905" s="767"/>
      <c r="BZ905" s="767"/>
      <c r="CA905" s="767"/>
      <c r="CB905" s="767"/>
      <c r="CC905" s="767"/>
      <c r="CD905" s="767"/>
      <c r="CE905" s="767"/>
      <c r="CF905" s="767"/>
      <c r="CG905" s="767"/>
      <c r="CH905" s="767"/>
      <c r="CI905" s="767"/>
      <c r="CJ905" s="767"/>
      <c r="CK905" s="767"/>
      <c r="CL905" s="767"/>
      <c r="CM905" s="767"/>
      <c r="CN905" s="767"/>
      <c r="CO905" s="767"/>
      <c r="CP905" s="767"/>
      <c r="CQ905" s="767"/>
      <c r="CR905" s="767"/>
      <c r="CS905" s="767"/>
      <c r="CT905" s="767"/>
      <c r="CU905" s="767"/>
      <c r="CV905" s="767"/>
      <c r="CW905" s="767"/>
      <c r="CX905" s="767"/>
      <c r="CY905" s="767"/>
      <c r="CZ905" s="767"/>
      <c r="DA905" s="767"/>
      <c r="DB905" s="767"/>
      <c r="DC905" s="767"/>
      <c r="DD905" s="767"/>
      <c r="DE905" s="767"/>
      <c r="DF905" s="767"/>
      <c r="DG905" s="767"/>
      <c r="DH905" s="767"/>
      <c r="DI905" s="767"/>
      <c r="DJ905" s="767"/>
      <c r="DK905" s="767"/>
      <c r="DL905" s="767"/>
      <c r="DM905" s="767"/>
      <c r="DN905" s="767"/>
      <c r="DO905" s="767"/>
      <c r="DP905" s="767"/>
      <c r="DQ905" s="767"/>
      <c r="DR905" s="767"/>
      <c r="DS905" s="767"/>
      <c r="DT905" s="767"/>
      <c r="DU905" s="767"/>
      <c r="DV905" s="767"/>
      <c r="DW905" s="767"/>
      <c r="DX905" s="767"/>
      <c r="DY905" s="767"/>
      <c r="DZ905" s="767"/>
      <c r="EA905" s="767"/>
      <c r="EB905" s="767"/>
      <c r="EC905" s="767"/>
      <c r="ED905" s="767"/>
      <c r="EE905" s="767"/>
      <c r="EF905" s="767"/>
      <c r="EG905" s="767"/>
      <c r="EH905" s="767"/>
      <c r="EI905" s="767"/>
      <c r="EJ905" s="767"/>
      <c r="EK905" s="767"/>
      <c r="EL905" s="767"/>
      <c r="EM905" s="767"/>
      <c r="EN905" s="767"/>
      <c r="EO905" s="767"/>
      <c r="EP905" s="767"/>
      <c r="EQ905" s="767"/>
      <c r="ER905" s="767"/>
      <c r="ES905" s="767"/>
      <c r="ET905" s="767"/>
      <c r="EU905" s="767"/>
      <c r="EV905" s="767"/>
      <c r="EW905" s="767"/>
      <c r="EX905" s="767"/>
      <c r="EY905" s="767"/>
      <c r="EZ905" s="767"/>
      <c r="FA905" s="767"/>
      <c r="FB905" s="767"/>
      <c r="FC905" s="767"/>
      <c r="FD905" s="767"/>
      <c r="FE905" s="767"/>
      <c r="FF905" s="767"/>
      <c r="FG905" s="767"/>
      <c r="FH905" s="767"/>
      <c r="FI905" s="767"/>
      <c r="FJ905" s="767"/>
      <c r="FK905" s="767"/>
      <c r="FL905" s="767"/>
      <c r="FM905" s="767"/>
      <c r="FN905" s="767"/>
      <c r="FO905" s="767"/>
      <c r="FP905" s="767"/>
      <c r="FQ905" s="767"/>
      <c r="FR905" s="767"/>
      <c r="FS905" s="767"/>
      <c r="FT905" s="767"/>
      <c r="FU905" s="767"/>
      <c r="FV905" s="767"/>
      <c r="FW905" s="767"/>
      <c r="FX905" s="767"/>
      <c r="FY905" s="767"/>
      <c r="FZ905" s="767"/>
      <c r="GA905" s="767"/>
      <c r="GB905" s="767"/>
      <c r="GC905" s="767"/>
      <c r="GD905" s="767"/>
      <c r="GE905" s="767"/>
      <c r="GF905" s="767"/>
      <c r="GG905" s="767"/>
      <c r="GH905" s="767"/>
      <c r="GI905" s="767"/>
      <c r="GJ905" s="767"/>
      <c r="GK905" s="767"/>
      <c r="GL905" s="767"/>
      <c r="GM905" s="767"/>
      <c r="GN905" s="767"/>
      <c r="GO905" s="767"/>
      <c r="GP905" s="767"/>
      <c r="GQ905" s="767"/>
      <c r="GR905" s="767"/>
      <c r="GS905" s="767"/>
      <c r="GT905" s="767"/>
      <c r="GU905" s="767"/>
      <c r="GV905" s="767"/>
      <c r="GW905" s="767"/>
      <c r="GX905" s="767"/>
      <c r="GY905" s="767"/>
      <c r="GZ905" s="767"/>
      <c r="HA905" s="767"/>
      <c r="HB905" s="767"/>
      <c r="HC905" s="767"/>
    </row>
    <row r="906" spans="1:211" s="864" customFormat="1" ht="13.9" hidden="1" customHeight="1">
      <c r="A906" s="307"/>
      <c r="B906" s="351"/>
      <c r="C906" s="971" t="str">
        <f>IF('1C TSspéc5'!H$17&lt;&gt;0,'1C TSspéc5'!$B$12,"")</f>
        <v/>
      </c>
      <c r="D906" s="972"/>
      <c r="E906" s="973"/>
      <c r="F906" s="93">
        <f>IF(AND($C906='1C TSspéc5'!$B$12,'1C TSspéc5'!$B$16="spécifiques",'1C TSspéc5'!$H$17&lt;&gt;""),'1C TSspéc5'!$H$21,"")</f>
        <v>0</v>
      </c>
      <c r="G906" s="863"/>
      <c r="H906" s="745">
        <v>0.21</v>
      </c>
      <c r="I906" s="747">
        <v>1</v>
      </c>
      <c r="J906" s="312"/>
      <c r="K906" s="680">
        <f t="shared" si="277"/>
        <v>0</v>
      </c>
      <c r="L906" s="556">
        <f>IF(OR('1C TSspéc5'!$B$12="",'1C TSspéc5'!H$30=0),0,IF(AND('1C TSspéc5'!$B$12&lt;&gt;"",$K$2="Pôle",'1C TSspéc5'!$C$12="OUI"),(('1C TSspéc5'!H$22+'1C TSspéc5'!H$23+'1C TSspéc5'!H$24+'1C TSspéc5'!H$25+'1C TSspéc5'!H$29)/'1C TSspéc5'!H$17),IF(AND('1C TSspéc5'!$B$12&lt;&gt;"",$K$2="Pôle",'1C TSspéc5'!$C$12="NON"),(('1C TSspéc5'!H$22+'1C TSspéc5'!H$23+'1C TSspéc5'!H$24+'1C TSspéc5'!H$25+'1C TSspéc5'!H$29)/'1C TSspéc5'!H$30),IF(AND('1C TSspéc5'!$B$12&lt;&gt;"",$K$2&lt;&gt;"Pôle",'1C TSspéc5'!$C$12="OUI"),(('1C TSspéc5'!H$22+'1C TSspéc5'!H$23+'1C TSspéc5'!H$24+'1C TSspéc5'!H$25+'1C TSspéc5'!H$26+'1C TSspéc5'!H$27+'1C TSspéc5'!H$28+'1C TSspéc5'!H$29)/'1C TSspéc5'!H$17),IF(AND('1C TSspéc5'!$B$12&lt;&gt;"",$K$2&lt;&gt;"Pôle",'1C TSspéc5'!$C$12="NON"),(('1C TSspéc5'!H$22+'1C TSspéc5'!H$23+'1C TSspéc5'!H$24+'1C TSspéc5'!H$25+'1C TSspéc5'!H$26+'1C TSspéc5'!H$27+'1C TSspéc5'!H$28+'1C TSspéc5'!H$29)/'1C TSspéc5'!H$30))))))</f>
        <v>0</v>
      </c>
      <c r="M906" s="556">
        <f>IF(OR('1C TSspéc5'!$B$12="",'1C TSspéc5'!H$30=0),0,IF(AND('1C TSspéc5'!$B$12&lt;&gt;"",$K$2="Pôle",'1C TSspéc5'!$C$12="OUI"),(('1C TSspéc5'!H$26+'1C TSspéc5'!H$27+'1C TSspéc5'!H$28)/'1C TSspéc5'!H$17),IF(AND('1C TSspéc5'!$B$12&lt;&gt;"",$K$2="Pôle",'1C TSspéc5'!$C$12="NON"),(('1C TSspéc5'!H$26+'1C TSspéc5'!H$27+'1C TSspéc5'!H$28)/'1C TSspéc5'!H$30),IF(AND('1C TSspéc5'!$B$12&lt;&gt;"",$K$2&lt;&gt;"Pôle"),0))))</f>
        <v>0</v>
      </c>
      <c r="N906" s="557">
        <f>IF(AND('1C TSspéc5'!$B$12&lt;&gt;0,'1C TSspéc5'!$H$30&lt;&gt;0),L906+M906,0)</f>
        <v>0</v>
      </c>
      <c r="O906" s="542" t="str">
        <f>IF(AND('1C TSspéc5'!$H$17&lt;&gt;0,'1C TSspéc5'!$C$12="OUI"),'1C TSspéc5'!$H$35/'1C TSspéc5'!$H$17,"")</f>
        <v/>
      </c>
      <c r="P906" s="543" t="str">
        <f>IF(AND('1C TSspéc5'!$H$17&lt;&gt;0,'1C TSspéc5'!$C$12="OUI"),'1C TSspéc5'!$H$36/'1C TSspéc5'!$H$17,"")</f>
        <v/>
      </c>
      <c r="Q906" s="543" t="str">
        <f>IF(AND('1C TSspéc5'!$H$17&lt;&gt;0,'1C TSspéc5'!$C$12="OUI"),'1C TSspéc5'!$H$37/'1C TSspéc5'!$H$17,"")</f>
        <v/>
      </c>
      <c r="R906" s="543" t="str">
        <f>IF(AND('1C TSspéc5'!$H$17&lt;&gt;0,'1C TSspéc5'!$C$12="OUI"),'1C TSspéc5'!$H$38/'1C TSspéc5'!$H$17,"")</f>
        <v/>
      </c>
      <c r="S906" s="543" t="str">
        <f>IF(AND('1C TSspéc5'!$H$17&lt;&gt;0,'1C TSspéc5'!$C$12="OUI"),'1C TSspéc5'!$H$39/'1C TSspéc5'!$H$17,"")</f>
        <v/>
      </c>
      <c r="T906" s="543" t="str">
        <f>IF(AND('1C TSspéc5'!$H$17&lt;&gt;0,'1C TSspéc5'!$C$12="OUI"),'1C TSspéc5'!$H$40/'1C TSspéc5'!$H$17,"")</f>
        <v/>
      </c>
      <c r="U906" s="543" t="str">
        <f>IF(AND('1C TSspéc5'!$H$17&lt;&gt;0,'1C TSspéc5'!$C$12="OUI"),'1C TSspéc5'!$H$41/'1C TSspéc5'!$H$17,"")</f>
        <v/>
      </c>
      <c r="V906" s="543" t="str">
        <f>IF(AND('1C TSspéc5'!$H$17&lt;&gt;0,'1C TSspéc5'!$C$12="OUI"),'1C TSspéc5'!$H$42/'1C TSspéc5'!$H$17,"")</f>
        <v/>
      </c>
      <c r="W906" s="543" t="str">
        <f>IF(AND('1C TSspéc5'!$H$17&lt;&gt;0,'1C TSspéc5'!$C$12="OUI"),'1C TSspéc5'!$H$43/'1C TSspéc5'!$H$17,"")</f>
        <v/>
      </c>
      <c r="X906" s="543" t="str">
        <f>IF(AND('1C TSspéc5'!$H$17&lt;&gt;0,'1C TSspéc5'!$C$12="OUI"),'1C TSspéc5'!$H$44/'1C TSspéc5'!$H$17,"")</f>
        <v/>
      </c>
      <c r="Y906" s="543" t="str">
        <f>IF(AND('1C TSspéc5'!$H$17&lt;&gt;0,'1C TSspéc5'!$C$12="OUI"),'1C TSspéc5'!$H$45/'1C TSspéc5'!$H$17,"")</f>
        <v/>
      </c>
      <c r="Z906" s="543" t="str">
        <f>IF(AND('1C TSspéc5'!$H$17&lt;&gt;0,'1C TSspéc5'!$C$12="OUI"),'1C TSspéc5'!$H$46/'1C TSspéc5'!$H$17,"")</f>
        <v/>
      </c>
      <c r="AA906" s="543" t="str">
        <f>IF(AND('1C TSspéc5'!$H$17&lt;&gt;0,'1C TSspéc5'!$C$12="OUI"),'1C TSspéc5'!$H$47/'1C TSspéc5'!$H$17,"")</f>
        <v/>
      </c>
      <c r="AB906" s="543" t="str">
        <f>IF(AND('1C TSspéc5'!$H$17&lt;&gt;0,'1C TSspéc5'!$C$12="OUI"),'1C TSspéc5'!$H$48/'1C TSspéc5'!$H$17,"")</f>
        <v/>
      </c>
      <c r="AC906" s="543" t="str">
        <f>IF(AND('1C TSspéc5'!$H$17&lt;&gt;0,'1C TSspéc5'!$C$12="OUI"),'1C TSspéc5'!$H$49/'1C TSspéc5'!$H$17,"")</f>
        <v/>
      </c>
      <c r="AD906" s="543" t="str">
        <f>IF(AND('1C TSspéc5'!$H$17&lt;&gt;0,'1C TSspéc5'!$C$12="OUI"),'1C TSspéc5'!$H$50/'1C TSspéc5'!$H$17,"")</f>
        <v/>
      </c>
      <c r="AE906" s="543" t="str">
        <f>IF(AND('1C TSspéc5'!$H$17&lt;&gt;0,'1C TSspéc5'!$C$12="OUI"),'1C TSspéc5'!$H$51/'1C TSspéc5'!$H$17,"")</f>
        <v/>
      </c>
      <c r="AF906" s="543" t="str">
        <f>IF(AND('1C TSspéc5'!$H$17&lt;&gt;0,'1C TSspéc5'!$C$12="OUI"),'1C TSspéc5'!$H$52/'1C TSspéc5'!$H$17,"")</f>
        <v/>
      </c>
      <c r="AG906" s="543" t="str">
        <f>IF(AND('1C TSspéc5'!$H$17&lt;&gt;0,'1C TSspéc5'!$C$12="OUI"),'1C TSspéc5'!$H$53/'1C TSspéc5'!$H$17,"")</f>
        <v/>
      </c>
      <c r="AH906" s="543" t="str">
        <f>IF(AND('1C TSspéc5'!$H$17&lt;&gt;0,'1C TSspéc5'!$C$12="OUI"),'1C TSspéc5'!$H$54/'1C TSspéc5'!$H$17,"")</f>
        <v/>
      </c>
      <c r="AI906" s="543" t="str">
        <f>IF(AND('1C TSspéc5'!$H$17&lt;&gt;0,'1C TSspéc5'!$C$12="OUI"),'1C TSspéc5'!$H$55/'1C TSspéc5'!$H$17,"")</f>
        <v/>
      </c>
      <c r="AJ906" s="543" t="str">
        <f>IF(AND('1C TSspéc5'!$H$17&lt;&gt;0,'1C TSspéc5'!$C$12="OUI"),'1C TSspéc5'!$H$56/'1C TSspéc5'!$H$17,"")</f>
        <v/>
      </c>
      <c r="AK906" s="543" t="str">
        <f>IF(AND('1C TSspéc5'!$H$17&lt;&gt;0,'1C TSspéc5'!$C$12="OUI"),'1C TSspéc5'!$H$57/'1C TSspéc5'!$H$17,"")</f>
        <v/>
      </c>
      <c r="AL906" s="72">
        <f>IF(AND('1C TSspéc5'!$H$17&lt;&gt;0,'1C TSspéc5'!$C$12="OUI"),N906+AK906,N906)</f>
        <v>0</v>
      </c>
      <c r="AM906" s="417">
        <f t="shared" si="278"/>
        <v>0</v>
      </c>
      <c r="AN906" s="417">
        <f t="shared" si="279"/>
        <v>0</v>
      </c>
      <c r="AO906" s="418" t="str">
        <f>IF(AND('1C TSspéc5'!$H$17&lt;&gt;0,'1C TSspéc5'!$H$30&lt;&gt;0),AM906+AN906,"")</f>
        <v/>
      </c>
      <c r="AP906" s="573" t="str">
        <f>IF(AND('1C TSspéc5'!$H$17&lt;&gt;0,'1C TSspéc5'!$H$30&lt;&gt;0),AM906-AR906,"")</f>
        <v/>
      </c>
      <c r="AQ906" s="583">
        <f t="shared" si="280"/>
        <v>0</v>
      </c>
      <c r="AR906" s="596"/>
      <c r="AS906" s="102"/>
      <c r="AT906" s="27" t="str">
        <f>IF(('1C TSspéc5'!H$17*FICHE!$C$14&lt;J906),"Forfait limité à "&amp;FICHE!$C$14&amp;"€/jour","")</f>
        <v/>
      </c>
      <c r="AU906" s="592"/>
      <c r="AV906" s="824"/>
      <c r="AW906" s="824"/>
      <c r="AX906" s="824"/>
      <c r="AY906" s="824"/>
      <c r="AZ906" s="824"/>
      <c r="BA906" s="767"/>
      <c r="BB906" s="767"/>
      <c r="BC906" s="767"/>
      <c r="BD906" s="767"/>
      <c r="BE906" s="767"/>
      <c r="BF906" s="767"/>
      <c r="BG906" s="767"/>
      <c r="BH906" s="767"/>
      <c r="BI906" s="767"/>
      <c r="BJ906" s="767"/>
      <c r="BK906" s="767"/>
      <c r="BL906" s="767"/>
      <c r="BM906" s="767"/>
      <c r="BN906" s="767"/>
      <c r="BO906" s="767"/>
      <c r="BP906" s="767"/>
      <c r="BQ906" s="767"/>
      <c r="BR906" s="767"/>
      <c r="BS906" s="767"/>
      <c r="BT906" s="767"/>
      <c r="BU906" s="767"/>
      <c r="BV906" s="767"/>
      <c r="BW906" s="767"/>
      <c r="BX906" s="767"/>
      <c r="BY906" s="767"/>
      <c r="BZ906" s="767"/>
      <c r="CA906" s="767"/>
      <c r="CB906" s="767"/>
      <c r="CC906" s="767"/>
      <c r="CD906" s="767"/>
      <c r="CE906" s="767"/>
      <c r="CF906" s="767"/>
      <c r="CG906" s="767"/>
      <c r="CH906" s="767"/>
      <c r="CI906" s="767"/>
      <c r="CJ906" s="767"/>
      <c r="CK906" s="767"/>
      <c r="CL906" s="767"/>
      <c r="CM906" s="767"/>
      <c r="CN906" s="767"/>
      <c r="CO906" s="767"/>
      <c r="CP906" s="767"/>
      <c r="CQ906" s="767"/>
      <c r="CR906" s="767"/>
      <c r="CS906" s="767"/>
      <c r="CT906" s="767"/>
      <c r="CU906" s="767"/>
      <c r="CV906" s="767"/>
      <c r="CW906" s="767"/>
      <c r="CX906" s="767"/>
      <c r="CY906" s="767"/>
      <c r="CZ906" s="767"/>
      <c r="DA906" s="767"/>
      <c r="DB906" s="767"/>
      <c r="DC906" s="767"/>
      <c r="DD906" s="767"/>
      <c r="DE906" s="767"/>
      <c r="DF906" s="767"/>
      <c r="DG906" s="767"/>
      <c r="DH906" s="767"/>
      <c r="DI906" s="767"/>
      <c r="DJ906" s="767"/>
      <c r="DK906" s="767"/>
      <c r="DL906" s="767"/>
      <c r="DM906" s="767"/>
      <c r="DN906" s="767"/>
      <c r="DO906" s="767"/>
      <c r="DP906" s="767"/>
      <c r="DQ906" s="767"/>
      <c r="DR906" s="767"/>
      <c r="DS906" s="767"/>
      <c r="DT906" s="767"/>
      <c r="DU906" s="767"/>
      <c r="DV906" s="767"/>
      <c r="DW906" s="767"/>
      <c r="DX906" s="767"/>
      <c r="DY906" s="767"/>
      <c r="DZ906" s="767"/>
      <c r="EA906" s="767"/>
      <c r="EB906" s="767"/>
      <c r="EC906" s="767"/>
      <c r="ED906" s="767"/>
      <c r="EE906" s="767"/>
      <c r="EF906" s="767"/>
      <c r="EG906" s="767"/>
      <c r="EH906" s="767"/>
      <c r="EI906" s="767"/>
      <c r="EJ906" s="767"/>
      <c r="EK906" s="767"/>
      <c r="EL906" s="767"/>
      <c r="EM906" s="767"/>
      <c r="EN906" s="767"/>
      <c r="EO906" s="767"/>
      <c r="EP906" s="767"/>
      <c r="EQ906" s="767"/>
      <c r="ER906" s="767"/>
      <c r="ES906" s="767"/>
      <c r="ET906" s="767"/>
      <c r="EU906" s="767"/>
      <c r="EV906" s="767"/>
      <c r="EW906" s="767"/>
      <c r="EX906" s="767"/>
      <c r="EY906" s="767"/>
      <c r="EZ906" s="767"/>
      <c r="FA906" s="767"/>
      <c r="FB906" s="767"/>
      <c r="FC906" s="767"/>
      <c r="FD906" s="767"/>
      <c r="FE906" s="767"/>
      <c r="FF906" s="767"/>
      <c r="FG906" s="767"/>
      <c r="FH906" s="767"/>
      <c r="FI906" s="767"/>
      <c r="FJ906" s="767"/>
      <c r="FK906" s="767"/>
      <c r="FL906" s="767"/>
      <c r="FM906" s="767"/>
      <c r="FN906" s="767"/>
      <c r="FO906" s="767"/>
      <c r="FP906" s="767"/>
      <c r="FQ906" s="767"/>
      <c r="FR906" s="767"/>
      <c r="FS906" s="767"/>
      <c r="FT906" s="767"/>
      <c r="FU906" s="767"/>
      <c r="FV906" s="767"/>
      <c r="FW906" s="767"/>
      <c r="FX906" s="767"/>
      <c r="FY906" s="767"/>
      <c r="FZ906" s="767"/>
      <c r="GA906" s="767"/>
      <c r="GB906" s="767"/>
      <c r="GC906" s="767"/>
      <c r="GD906" s="767"/>
      <c r="GE906" s="767"/>
      <c r="GF906" s="767"/>
      <c r="GG906" s="767"/>
      <c r="GH906" s="767"/>
      <c r="GI906" s="767"/>
      <c r="GJ906" s="767"/>
      <c r="GK906" s="767"/>
      <c r="GL906" s="767"/>
      <c r="GM906" s="767"/>
      <c r="GN906" s="767"/>
      <c r="GO906" s="767"/>
      <c r="GP906" s="767"/>
      <c r="GQ906" s="767"/>
      <c r="GR906" s="767"/>
      <c r="GS906" s="767"/>
      <c r="GT906" s="767"/>
      <c r="GU906" s="767"/>
      <c r="GV906" s="767"/>
      <c r="GW906" s="767"/>
      <c r="GX906" s="767"/>
      <c r="GY906" s="767"/>
      <c r="GZ906" s="767"/>
      <c r="HA906" s="767"/>
      <c r="HB906" s="767"/>
      <c r="HC906" s="767"/>
    </row>
    <row r="907" spans="1:211" s="864" customFormat="1" ht="13.9" hidden="1" customHeight="1">
      <c r="A907" s="307"/>
      <c r="B907" s="351"/>
      <c r="C907" s="971" t="str">
        <f>IF('1C TSspéc5'!I$17&lt;&gt;0,'1C TSspéc5'!$B$12,"")</f>
        <v/>
      </c>
      <c r="D907" s="972"/>
      <c r="E907" s="973"/>
      <c r="F907" s="93">
        <f>IF(AND($C907='1C TSspéc5'!$B$12,'1C TSspéc5'!$B$16="spécifiques",'1C TSspéc5'!$I$17&lt;&gt;""),'1C TSspéc5'!$I$21,"")</f>
        <v>0</v>
      </c>
      <c r="G907" s="863"/>
      <c r="H907" s="745">
        <v>0.21</v>
      </c>
      <c r="I907" s="747">
        <v>1</v>
      </c>
      <c r="J907" s="312"/>
      <c r="K907" s="680">
        <f t="shared" si="277"/>
        <v>0</v>
      </c>
      <c r="L907" s="556">
        <f>IF(OR('1C TSspéc5'!$B$12="",'1C TSspéc5'!I$30=0),0,IF(AND('1C TSspéc5'!$B$12&lt;&gt;"",$K$2="Pôle",'1C TSspéc5'!$C$12="OUI"),(('1C TSspéc5'!I$22+'1C TSspéc5'!I$23+'1C TSspéc5'!I$24+'1C TSspéc5'!I$25+'1C TSspéc5'!I$29)/'1C TSspéc5'!I$17),IF(AND('1C TSspéc5'!$B$12&lt;&gt;"",$K$2="Pôle",'1C TSspéc5'!$C$12="NON"),(('1C TSspéc5'!I$22+'1C TSspéc5'!I$23+'1C TSspéc5'!I$24+'1C TSspéc5'!I$25+'1C TSspéc5'!I$29)/'1C TSspéc5'!I$30),IF(AND('1C TSspéc5'!$B$12&lt;&gt;"",$K$2&lt;&gt;"Pôle",'1C TSspéc5'!$C$12="OUI"),(('1C TSspéc5'!I$22+'1C TSspéc5'!I$23+'1C TSspéc5'!I$24+'1C TSspéc5'!I$25+'1C TSspéc5'!I$26+'1C TSspéc5'!I$27+'1C TSspéc5'!I$28+'1C TSspéc5'!I$29)/'1C TSspéc5'!I$17),IF(AND('1C TSspéc5'!$B$12&lt;&gt;"",$K$2&lt;&gt;"Pôle",'1C TSspéc5'!$C$12="NON"),(('1C TSspéc5'!I$22+'1C TSspéc5'!I$23+'1C TSspéc5'!I$24+'1C TSspéc5'!I$25+'1C TSspéc5'!I$26+'1C TSspéc5'!I$27+'1C TSspéc5'!I$28+'1C TSspéc5'!I$29)/'1C TSspéc5'!I$30))))))</f>
        <v>0</v>
      </c>
      <c r="M907" s="556">
        <f>IF(OR('1C TSspéc5'!$B$12="",'1C TSspéc5'!I$30=0),0,IF(AND('1C TSspéc5'!$B$12&lt;&gt;"",$K$2="Pôle",'1C TSspéc5'!$C$12="OUI"),(('1C TSspéc5'!I$26+'1C TSspéc5'!I$27+'1C TSspéc5'!I$28)/'1C TSspéc5'!I$17),IF(AND('1C TSspéc5'!$B$12&lt;&gt;"",$K$2="Pôle",'1C TSspéc5'!$C$12="NON"),(('1C TSspéc5'!I$26+'1C TSspéc5'!I$27+'1C TSspéc5'!I$28)/'1C TSspéc5'!I$30),IF(AND('1C TSspéc5'!$B$12&lt;&gt;"",$K$2&lt;&gt;"Pôle"),0))))</f>
        <v>0</v>
      </c>
      <c r="N907" s="557">
        <f>IF(AND('1C TSspéc5'!$B$12&lt;&gt;0,'1C TSspéc5'!$I$30&lt;&gt;0),L907+M907,0)</f>
        <v>0</v>
      </c>
      <c r="O907" s="542" t="str">
        <f>IF(AND('1C TSspéc5'!$I$17&lt;&gt;0,'1C TSspéc5'!$C$12="OUI"),'1C TSspéc5'!$I$35/'1C TSspéc5'!$I$17,"")</f>
        <v/>
      </c>
      <c r="P907" s="543" t="str">
        <f>IF(AND('1C TSspéc5'!$I$17&lt;&gt;0,'1C TSspéc5'!$C$12="OUI"),'1C TSspéc5'!$I$36/'1C TSspéc5'!$I$17,"")</f>
        <v/>
      </c>
      <c r="Q907" s="543" t="str">
        <f>IF(AND('1C TSspéc5'!$I$17&lt;&gt;0,'1C TSspéc5'!$C$12="OUI"),'1C TSspéc5'!$I$37/'1C TSspéc5'!$I$17,"")</f>
        <v/>
      </c>
      <c r="R907" s="543" t="str">
        <f>IF(AND('1C TSspéc5'!$I$17&lt;&gt;0,'1C TSspéc5'!$C$12="OUI"),'1C TSspéc5'!$I$38/'1C TSspéc5'!$I$17,"")</f>
        <v/>
      </c>
      <c r="S907" s="543" t="str">
        <f>IF(AND('1C TSspéc5'!$I$17&lt;&gt;0,'1C TSspéc5'!$C$12="OUI"),'1C TSspéc5'!$I$39/'1C TSspéc5'!$I$17,"")</f>
        <v/>
      </c>
      <c r="T907" s="543" t="str">
        <f>IF(AND('1C TSspéc5'!$I$17&lt;&gt;0,'1C TSspéc5'!$C$12="OUI"),'1C TSspéc5'!$I$40/'1C TSspéc5'!$I$17,"")</f>
        <v/>
      </c>
      <c r="U907" s="543" t="str">
        <f>IF(AND('1C TSspéc5'!$I$17&lt;&gt;0,'1C TSspéc5'!$C$12="OUI"),'1C TSspéc5'!$I$41/'1C TSspéc5'!$I$17,"")</f>
        <v/>
      </c>
      <c r="V907" s="543" t="str">
        <f>IF(AND('1C TSspéc5'!$I$17&lt;&gt;0,'1C TSspéc5'!$C$12="OUI"),'1C TSspéc5'!$I$42/'1C TSspéc5'!$I$17,"")</f>
        <v/>
      </c>
      <c r="W907" s="543" t="str">
        <f>IF(AND('1C TSspéc5'!$I$17&lt;&gt;0,'1C TSspéc5'!$C$12="OUI"),'1C TSspéc5'!$I$43/'1C TSspéc5'!$I$17,"")</f>
        <v/>
      </c>
      <c r="X907" s="543" t="str">
        <f>IF(AND('1C TSspéc5'!$I$17&lt;&gt;0,'1C TSspéc5'!$C$12="OUI"),'1C TSspéc5'!$I$44/'1C TSspéc5'!$I$17,"")</f>
        <v/>
      </c>
      <c r="Y907" s="543" t="str">
        <f>IF(AND('1C TSspéc5'!$I$17&lt;&gt;0,'1C TSspéc5'!$C$12="OUI"),'1C TSspéc5'!$I$45/'1C TSspéc5'!$I$17,"")</f>
        <v/>
      </c>
      <c r="Z907" s="543" t="str">
        <f>IF(AND('1C TSspéc5'!$I$17&lt;&gt;0,'1C TSspéc5'!$C$12="OUI"),'1C TSspéc5'!$I$46/'1C TSspéc5'!$I$17,"")</f>
        <v/>
      </c>
      <c r="AA907" s="543" t="str">
        <f>IF(AND('1C TSspéc5'!$I$17&lt;&gt;0,'1C TSspéc5'!$C$12="OUI"),'1C TSspéc5'!$I$47/'1C TSspéc5'!$I$17,"")</f>
        <v/>
      </c>
      <c r="AB907" s="543" t="str">
        <f>IF(AND('1C TSspéc5'!$I$17&lt;&gt;0,'1C TSspéc5'!$C$12="OUI"),'1C TSspéc5'!$I$48/'1C TSspéc5'!$I$17,"")</f>
        <v/>
      </c>
      <c r="AC907" s="543" t="str">
        <f>IF(AND('1C TSspéc5'!$I$17&lt;&gt;0,'1C TSspéc5'!$C$12="OUI"),'1C TSspéc5'!$I$49/'1C TSspéc5'!$I$17,"")</f>
        <v/>
      </c>
      <c r="AD907" s="543" t="str">
        <f>IF(AND('1C TSspéc5'!$I$17&lt;&gt;0,'1C TSspéc5'!$C$12="OUI"),'1C TSspéc5'!$I$50/'1C TSspéc5'!$I$17,"")</f>
        <v/>
      </c>
      <c r="AE907" s="543" t="str">
        <f>IF(AND('1C TSspéc5'!$I$17&lt;&gt;0,'1C TSspéc5'!$C$12="OUI"),'1C TSspéc5'!$I$51/'1C TSspéc5'!$I$17,"")</f>
        <v/>
      </c>
      <c r="AF907" s="543" t="str">
        <f>IF(AND('1C TSspéc5'!$I$17&lt;&gt;0,'1C TSspéc5'!$C$12="OUI"),'1C TSspéc5'!$I$52/'1C TSspéc5'!$I$17,"")</f>
        <v/>
      </c>
      <c r="AG907" s="543" t="str">
        <f>IF(AND('1C TSspéc5'!$I$17&lt;&gt;0,'1C TSspéc5'!$C$12="OUI"),'1C TSspéc5'!$I$53/'1C TSspéc5'!$I$17,"")</f>
        <v/>
      </c>
      <c r="AH907" s="543" t="str">
        <f>IF(AND('1C TSspéc5'!$I$17&lt;&gt;0,'1C TSspéc5'!$C$12="OUI"),'1C TSspéc5'!$I$54/'1C TSspéc5'!$I$17,"")</f>
        <v/>
      </c>
      <c r="AI907" s="543" t="str">
        <f>IF(AND('1C TSspéc5'!$I$17&lt;&gt;0,'1C TSspéc5'!$C$12="OUI"),'1C TSspéc5'!$I$55/'1C TSspéc5'!$I$17,"")</f>
        <v/>
      </c>
      <c r="AJ907" s="543" t="str">
        <f>IF(AND('1C TSspéc5'!$I$17&lt;&gt;0,'1C TSspéc5'!$C$12="OUI"),'1C TSspéc5'!$I$56/'1C TSspéc5'!$I$17,"")</f>
        <v/>
      </c>
      <c r="AK907" s="543" t="str">
        <f>IF(AND('1C TSspéc5'!$I$17&lt;&gt;0,'1C TSspéc5'!$C$12="OUI"),'1C TSspéc5'!$I$57/'1C TSspéc5'!$I$17,"")</f>
        <v/>
      </c>
      <c r="AL907" s="72">
        <f>IF(AND('1C TSspéc5'!$I$17&lt;&gt;0,'1C TSspéc5'!$C$12="OUI"),N907+AK907,N907)</f>
        <v>0</v>
      </c>
      <c r="AM907" s="417">
        <f t="shared" si="278"/>
        <v>0</v>
      </c>
      <c r="AN907" s="417">
        <f t="shared" si="279"/>
        <v>0</v>
      </c>
      <c r="AO907" s="418" t="str">
        <f>IF(AND('1C TSspéc5'!$I$17&lt;&gt;0,'1C TSspéc5'!$I$30&lt;&gt;0),AM907+AN907,"")</f>
        <v/>
      </c>
      <c r="AP907" s="573" t="str">
        <f>IF(AND('1C TSspéc5'!$I$17&lt;&gt;0,'1C TSspéc5'!$I$30&lt;&gt;0),AM907-AR907,"")</f>
        <v/>
      </c>
      <c r="AQ907" s="583">
        <f t="shared" si="280"/>
        <v>0</v>
      </c>
      <c r="AR907" s="596"/>
      <c r="AS907" s="102"/>
      <c r="AT907" s="27" t="str">
        <f>IF(('1C TSspéc5'!I$17*FICHE!$C$14&lt;J907),"Forfait limité à "&amp;FICHE!$C$14&amp;"€/jour","")</f>
        <v/>
      </c>
      <c r="AU907" s="592"/>
      <c r="AV907" s="824"/>
      <c r="AW907" s="824"/>
      <c r="AX907" s="824"/>
      <c r="AY907" s="824"/>
      <c r="AZ907" s="824"/>
      <c r="BA907" s="767"/>
      <c r="BB907" s="767"/>
      <c r="BC907" s="767"/>
      <c r="BD907" s="767"/>
      <c r="BE907" s="767"/>
      <c r="BF907" s="767"/>
      <c r="BG907" s="767"/>
      <c r="BH907" s="767"/>
      <c r="BI907" s="767"/>
      <c r="BJ907" s="767"/>
      <c r="BK907" s="767"/>
      <c r="BL907" s="767"/>
      <c r="BM907" s="767"/>
      <c r="BN907" s="767"/>
      <c r="BO907" s="767"/>
      <c r="BP907" s="767"/>
      <c r="BQ907" s="767"/>
      <c r="BR907" s="767"/>
      <c r="BS907" s="767"/>
      <c r="BT907" s="767"/>
      <c r="BU907" s="767"/>
      <c r="BV907" s="767"/>
      <c r="BW907" s="767"/>
      <c r="BX907" s="767"/>
      <c r="BY907" s="767"/>
      <c r="BZ907" s="767"/>
      <c r="CA907" s="767"/>
      <c r="CB907" s="767"/>
      <c r="CC907" s="767"/>
      <c r="CD907" s="767"/>
      <c r="CE907" s="767"/>
      <c r="CF907" s="767"/>
      <c r="CG907" s="767"/>
      <c r="CH907" s="767"/>
      <c r="CI907" s="767"/>
      <c r="CJ907" s="767"/>
      <c r="CK907" s="767"/>
      <c r="CL907" s="767"/>
      <c r="CM907" s="767"/>
      <c r="CN907" s="767"/>
      <c r="CO907" s="767"/>
      <c r="CP907" s="767"/>
      <c r="CQ907" s="767"/>
      <c r="CR907" s="767"/>
      <c r="CS907" s="767"/>
      <c r="CT907" s="767"/>
      <c r="CU907" s="767"/>
      <c r="CV907" s="767"/>
      <c r="CW907" s="767"/>
      <c r="CX907" s="767"/>
      <c r="CY907" s="767"/>
      <c r="CZ907" s="767"/>
      <c r="DA907" s="767"/>
      <c r="DB907" s="767"/>
      <c r="DC907" s="767"/>
      <c r="DD907" s="767"/>
      <c r="DE907" s="767"/>
      <c r="DF907" s="767"/>
      <c r="DG907" s="767"/>
      <c r="DH907" s="767"/>
      <c r="DI907" s="767"/>
      <c r="DJ907" s="767"/>
      <c r="DK907" s="767"/>
      <c r="DL907" s="767"/>
      <c r="DM907" s="767"/>
      <c r="DN907" s="767"/>
      <c r="DO907" s="767"/>
      <c r="DP907" s="767"/>
      <c r="DQ907" s="767"/>
      <c r="DR907" s="767"/>
      <c r="DS907" s="767"/>
      <c r="DT907" s="767"/>
      <c r="DU907" s="767"/>
      <c r="DV907" s="767"/>
      <c r="DW907" s="767"/>
      <c r="DX907" s="767"/>
      <c r="DY907" s="767"/>
      <c r="DZ907" s="767"/>
      <c r="EA907" s="767"/>
      <c r="EB907" s="767"/>
      <c r="EC907" s="767"/>
      <c r="ED907" s="767"/>
      <c r="EE907" s="767"/>
      <c r="EF907" s="767"/>
      <c r="EG907" s="767"/>
      <c r="EH907" s="767"/>
      <c r="EI907" s="767"/>
      <c r="EJ907" s="767"/>
      <c r="EK907" s="767"/>
      <c r="EL907" s="767"/>
      <c r="EM907" s="767"/>
      <c r="EN907" s="767"/>
      <c r="EO907" s="767"/>
      <c r="EP907" s="767"/>
      <c r="EQ907" s="767"/>
      <c r="ER907" s="767"/>
      <c r="ES907" s="767"/>
      <c r="ET907" s="767"/>
      <c r="EU907" s="767"/>
      <c r="EV907" s="767"/>
      <c r="EW907" s="767"/>
      <c r="EX907" s="767"/>
      <c r="EY907" s="767"/>
      <c r="EZ907" s="767"/>
      <c r="FA907" s="767"/>
      <c r="FB907" s="767"/>
      <c r="FC907" s="767"/>
      <c r="FD907" s="767"/>
      <c r="FE907" s="767"/>
      <c r="FF907" s="767"/>
      <c r="FG907" s="767"/>
      <c r="FH907" s="767"/>
      <c r="FI907" s="767"/>
      <c r="FJ907" s="767"/>
      <c r="FK907" s="767"/>
      <c r="FL907" s="767"/>
      <c r="FM907" s="767"/>
      <c r="FN907" s="767"/>
      <c r="FO907" s="767"/>
      <c r="FP907" s="767"/>
      <c r="FQ907" s="767"/>
      <c r="FR907" s="767"/>
      <c r="FS907" s="767"/>
      <c r="FT907" s="767"/>
      <c r="FU907" s="767"/>
      <c r="FV907" s="767"/>
      <c r="FW907" s="767"/>
      <c r="FX907" s="767"/>
      <c r="FY907" s="767"/>
      <c r="FZ907" s="767"/>
      <c r="GA907" s="767"/>
      <c r="GB907" s="767"/>
      <c r="GC907" s="767"/>
      <c r="GD907" s="767"/>
      <c r="GE907" s="767"/>
      <c r="GF907" s="767"/>
      <c r="GG907" s="767"/>
      <c r="GH907" s="767"/>
      <c r="GI907" s="767"/>
      <c r="GJ907" s="767"/>
      <c r="GK907" s="767"/>
      <c r="GL907" s="767"/>
      <c r="GM907" s="767"/>
      <c r="GN907" s="767"/>
      <c r="GO907" s="767"/>
      <c r="GP907" s="767"/>
      <c r="GQ907" s="767"/>
      <c r="GR907" s="767"/>
      <c r="GS907" s="767"/>
      <c r="GT907" s="767"/>
      <c r="GU907" s="767"/>
      <c r="GV907" s="767"/>
      <c r="GW907" s="767"/>
      <c r="GX907" s="767"/>
      <c r="GY907" s="767"/>
      <c r="GZ907" s="767"/>
      <c r="HA907" s="767"/>
      <c r="HB907" s="767"/>
      <c r="HC907" s="767"/>
    </row>
    <row r="908" spans="1:211" s="864" customFormat="1" ht="13.9" hidden="1" customHeight="1">
      <c r="A908" s="307"/>
      <c r="B908" s="351"/>
      <c r="C908" s="971" t="str">
        <f>IF('1C TSspéc5'!J$17&lt;&gt;0,'1C TSspéc5'!$B$12,"")</f>
        <v/>
      </c>
      <c r="D908" s="972"/>
      <c r="E908" s="973"/>
      <c r="F908" s="93">
        <f>IF(AND($C908='1C TSspéc5'!$B$12,'1C TSspéc5'!$B$16="spécifiques",'1C TSspéc5'!K$17&lt;&gt;""),'1C TSspéc5'!K$21,"")</f>
        <v>0</v>
      </c>
      <c r="G908" s="863"/>
      <c r="H908" s="745">
        <v>0.21</v>
      </c>
      <c r="I908" s="747">
        <v>1</v>
      </c>
      <c r="J908" s="312"/>
      <c r="K908" s="680">
        <f t="shared" si="277"/>
        <v>0</v>
      </c>
      <c r="L908" s="556">
        <f>IF(OR('1C TSspéc5'!$B$12="",'1C TSspéc5'!J$30=0),0,IF(AND('1C TSspéc5'!$B$12&lt;&gt;"",$K$2="Pôle",'1C TSspéc5'!$C$12="OUI"),(('1C TSspéc5'!J$22+'1C TSspéc5'!J$23+'1C TSspéc5'!J$24+'1C TSspéc5'!J$25+'1C TSspéc5'!J$29)/'1C TSspéc5'!J$17),IF(AND('1C TSspéc5'!$B$12&lt;&gt;"",$K$2="Pôle",'1C TSspéc5'!$C$12="NON"),(('1C TSspéc5'!J$22+'1C TSspéc5'!J$23+'1C TSspéc5'!J$24+'1C TSspéc5'!J$25+'1C TSspéc5'!J$29)/'1C TSspéc5'!J$30),IF(AND('1C TSspéc5'!$B$12&lt;&gt;"",$K$2&lt;&gt;"Pôle",'1C TSspéc5'!$C$12="OUI"),(('1C TSspéc5'!J$22+'1C TSspéc5'!J$23+'1C TSspéc5'!J$24+'1C TSspéc5'!J$25+'1C TSspéc5'!J$26+'1C TSspéc5'!J$27+'1C TSspéc5'!J$28+'1C TSspéc5'!J$29)/'1C TSspéc5'!J$17),IF(AND('1C TSspéc5'!$B$12&lt;&gt;"",$K$2&lt;&gt;"Pôle",'1C TSspéc5'!$C$12="NON"),(('1C TSspéc5'!J$22+'1C TSspéc5'!J$23+'1C TSspéc5'!J$24+'1C TSspéc5'!J$25+'1C TSspéc5'!J$26+'1C TSspéc5'!J$27+'1C TSspéc5'!J$28+'1C TSspéc5'!J$29)/'1C TSspéc5'!J$30))))))</f>
        <v>0</v>
      </c>
      <c r="M908" s="556">
        <f>IF(OR('1C TSspéc5'!$B$12="",'1C TSspéc5'!J$30=0),0,IF(AND('1C TSspéc5'!$B$12&lt;&gt;"",$K$2="Pôle",'1C TSspéc5'!$C$12="OUI"),(('1C TSspéc5'!J$26+'1C TSspéc5'!J$27+'1C TSspéc5'!J$28)/'1C TSspéc5'!J$17),IF(AND('1C TSspéc5'!$B$12&lt;&gt;"",$K$2="Pôle",'1C TSspéc5'!$C$12="NON"),(('1C TSspéc5'!J$26+'1C TSspéc5'!J$27+'1C TSspéc5'!J$28)/'1C TSspéc5'!J$30),IF(AND('1C TSspéc5'!$B$12&lt;&gt;"",$K$2&lt;&gt;"Pôle"),0))))</f>
        <v>0</v>
      </c>
      <c r="N908" s="557">
        <f>IF(AND('1C TSspéc5'!$B$12&lt;&gt;0,'1C TSspéc5'!$J$30&lt;&gt;0),L908+M908,0)</f>
        <v>0</v>
      </c>
      <c r="O908" s="542" t="str">
        <f>IF(AND('1C TSspéc5'!$J$17&lt;&gt;0,'1C TSspéc5'!$C$12="OUI"),'1C TSspéc5'!$J$35/'1C TSspéc5'!$J$17,"")</f>
        <v/>
      </c>
      <c r="P908" s="543" t="str">
        <f>IF(AND('1C TSspéc5'!$J$17&lt;&gt;0,'1C TSspéc5'!$C$12="OUI"),'1C TSspéc5'!$J$36/'1C TSspéc5'!$J$17,"")</f>
        <v/>
      </c>
      <c r="Q908" s="543" t="str">
        <f>IF(AND('1C TSspéc5'!$J$17&lt;&gt;0,'1C TSspéc5'!$C$12="OUI"),'1C TSspéc5'!$J$37/'1C TSspéc5'!$J$17,"")</f>
        <v/>
      </c>
      <c r="R908" s="543" t="str">
        <f>IF(AND('1C TSspéc5'!$J$17&lt;&gt;0,'1C TSspéc5'!$C$12="OUI"),'1C TSspéc5'!$J$38/'1C TSspéc5'!$J$17,"")</f>
        <v/>
      </c>
      <c r="S908" s="543" t="str">
        <f>IF(AND('1C TSspéc5'!$J$17&lt;&gt;0,'1C TSspéc5'!$C$12="OUI"),'1C TSspéc5'!$J$39/'1C TSspéc5'!$J$17,"")</f>
        <v/>
      </c>
      <c r="T908" s="543" t="str">
        <f>IF(AND('1C TSspéc5'!$J$17&lt;&gt;0,'1C TSspéc5'!$C$12="OUI"),'1C TSspéc5'!$J$40/'1C TSspéc5'!$J$17,"")</f>
        <v/>
      </c>
      <c r="U908" s="543" t="str">
        <f>IF(AND('1C TSspéc5'!$J$17&lt;&gt;0,'1C TSspéc5'!$C$12="OUI"),'1C TSspéc5'!$J$41/'1C TSspéc5'!$J$17,"")</f>
        <v/>
      </c>
      <c r="V908" s="543" t="str">
        <f>IF(AND('1C TSspéc5'!$J$17&lt;&gt;0,'1C TSspéc5'!$C$12="OUI"),'1C TSspéc5'!$J$42/'1C TSspéc5'!$J$17,"")</f>
        <v/>
      </c>
      <c r="W908" s="543" t="str">
        <f>IF(AND('1C TSspéc5'!$J$17&lt;&gt;0,'1C TSspéc5'!$C$12="OUI"),'1C TSspéc5'!$J$43/'1C TSspéc5'!$J$17,"")</f>
        <v/>
      </c>
      <c r="X908" s="543" t="str">
        <f>IF(AND('1C TSspéc5'!$J$17&lt;&gt;0,'1C TSspéc5'!$C$12="OUI"),'1C TSspéc5'!$J$44/'1C TSspéc5'!$J$17,"")</f>
        <v/>
      </c>
      <c r="Y908" s="543" t="str">
        <f>IF(AND('1C TSspéc5'!$J$17&lt;&gt;0,'1C TSspéc5'!$C$12="OUI"),'1C TSspéc5'!$J$45/'1C TSspéc5'!$J$17,"")</f>
        <v/>
      </c>
      <c r="Z908" s="543" t="str">
        <f>IF(AND('1C TSspéc5'!$J$17&lt;&gt;0,'1C TSspéc5'!$C$12="OUI"),'1C TSspéc5'!$J$46/'1C TSspéc5'!$J$17,"")</f>
        <v/>
      </c>
      <c r="AA908" s="543" t="str">
        <f>IF(AND('1C TSspéc5'!$J$17&lt;&gt;0,'1C TSspéc5'!$C$12="OUI"),'1C TSspéc5'!$J$47/'1C TSspéc5'!$J$17,"")</f>
        <v/>
      </c>
      <c r="AB908" s="543" t="str">
        <f>IF(AND('1C TSspéc5'!$J$17&lt;&gt;0,'1C TSspéc5'!$C$12="OUI"),'1C TSspéc5'!$J$48/'1C TSspéc5'!$J$17,"")</f>
        <v/>
      </c>
      <c r="AC908" s="543" t="str">
        <f>IF(AND('1C TSspéc5'!$J$17&lt;&gt;0,'1C TSspéc5'!$C$12="OUI"),'1C TSspéc5'!$J$49/'1C TSspéc5'!$J$17,"")</f>
        <v/>
      </c>
      <c r="AD908" s="543" t="str">
        <f>IF(AND('1C TSspéc5'!$J$17&lt;&gt;0,'1C TSspéc5'!$C$12="OUI"),'1C TSspéc5'!$J$50/'1C TSspéc5'!$J$17,"")</f>
        <v/>
      </c>
      <c r="AE908" s="543" t="str">
        <f>IF(AND('1C TSspéc5'!$J$17&lt;&gt;0,'1C TSspéc5'!$C$12="OUI"),'1C TSspéc5'!$J$51/'1C TSspéc5'!$J$17,"")</f>
        <v/>
      </c>
      <c r="AF908" s="543" t="str">
        <f>IF(AND('1C TSspéc5'!$J$17&lt;&gt;0,'1C TSspéc5'!$C$12="OUI"),'1C TSspéc5'!$J$52/'1C TSspéc5'!$J$17,"")</f>
        <v/>
      </c>
      <c r="AG908" s="543" t="str">
        <f>IF(AND('1C TSspéc5'!$J$17&lt;&gt;0,'1C TSspéc5'!$C$12="OUI"),'1C TSspéc5'!$J$53/'1C TSspéc5'!$J$17,"")</f>
        <v/>
      </c>
      <c r="AH908" s="543" t="str">
        <f>IF(AND('1C TSspéc5'!$J$17&lt;&gt;0,'1C TSspéc5'!$C$12="OUI"),'1C TSspéc5'!$J$54/'1C TSspéc5'!$J$17,"")</f>
        <v/>
      </c>
      <c r="AI908" s="543" t="str">
        <f>IF(AND('1C TSspéc5'!$J$17&lt;&gt;0,'1C TSspéc5'!$C$12="OUI"),'1C TSspéc5'!$J$55/'1C TSspéc5'!$J$17,"")</f>
        <v/>
      </c>
      <c r="AJ908" s="543" t="str">
        <f>IF(AND('1C TSspéc5'!$J$17&lt;&gt;0,'1C TSspéc5'!$C$12="OUI"),'1C TSspéc5'!$J$56/'1C TSspéc5'!$J$17,"")</f>
        <v/>
      </c>
      <c r="AK908" s="543" t="str">
        <f>IF(AND('1C TSspéc5'!$J$17&lt;&gt;0,'1C TSspéc5'!$C$12="OUI"),'1C TSspéc5'!$J$57/'1C TSspéc5'!$J$17,"")</f>
        <v/>
      </c>
      <c r="AL908" s="72">
        <f>IF(AND('1C TSspéc5'!$J$17&lt;&gt;0,'1C TSspéc5'!$C$12="OUI"),N908+AK908,N908)</f>
        <v>0</v>
      </c>
      <c r="AM908" s="417">
        <f t="shared" si="278"/>
        <v>0</v>
      </c>
      <c r="AN908" s="417">
        <f t="shared" si="279"/>
        <v>0</v>
      </c>
      <c r="AO908" s="418" t="str">
        <f>IF(AND('1C TSspéc5'!$J$17&lt;&gt;0,'1C TSspéc5'!$J$30&lt;&gt;0),AM908+AN908,"")</f>
        <v/>
      </c>
      <c r="AP908" s="573" t="str">
        <f>IF(AND('1C TSspéc5'!$J$17&lt;&gt;0,'1C TSspéc5'!$J$30&lt;&gt;0),AM908-AR908,"")</f>
        <v/>
      </c>
      <c r="AQ908" s="583">
        <f t="shared" si="280"/>
        <v>0</v>
      </c>
      <c r="AR908" s="596"/>
      <c r="AS908" s="102"/>
      <c r="AT908" s="27" t="str">
        <f>IF(('1C TSspéc5'!J$17*FICHE!$C$14&lt;J908),"Forfait limité à "&amp;FICHE!$C$14&amp;"€/jour","")</f>
        <v/>
      </c>
      <c r="AU908" s="592"/>
      <c r="AV908" s="824"/>
      <c r="AW908" s="824"/>
      <c r="AX908" s="824"/>
      <c r="AY908" s="824"/>
      <c r="AZ908" s="824"/>
      <c r="BA908" s="767"/>
      <c r="BB908" s="767"/>
      <c r="BC908" s="767"/>
      <c r="BD908" s="767"/>
      <c r="BE908" s="767"/>
      <c r="BF908" s="767"/>
      <c r="BG908" s="767"/>
      <c r="BH908" s="767"/>
      <c r="BI908" s="767"/>
      <c r="BJ908" s="767"/>
      <c r="BK908" s="767"/>
      <c r="BL908" s="767"/>
      <c r="BM908" s="767"/>
      <c r="BN908" s="767"/>
      <c r="BO908" s="767"/>
      <c r="BP908" s="767"/>
      <c r="BQ908" s="767"/>
      <c r="BR908" s="767"/>
      <c r="BS908" s="767"/>
      <c r="BT908" s="767"/>
      <c r="BU908" s="767"/>
      <c r="BV908" s="767"/>
      <c r="BW908" s="767"/>
      <c r="BX908" s="767"/>
      <c r="BY908" s="767"/>
      <c r="BZ908" s="767"/>
      <c r="CA908" s="767"/>
      <c r="CB908" s="767"/>
      <c r="CC908" s="767"/>
      <c r="CD908" s="767"/>
      <c r="CE908" s="767"/>
      <c r="CF908" s="767"/>
      <c r="CG908" s="767"/>
      <c r="CH908" s="767"/>
      <c r="CI908" s="767"/>
      <c r="CJ908" s="767"/>
      <c r="CK908" s="767"/>
      <c r="CL908" s="767"/>
      <c r="CM908" s="767"/>
      <c r="CN908" s="767"/>
      <c r="CO908" s="767"/>
      <c r="CP908" s="767"/>
      <c r="CQ908" s="767"/>
      <c r="CR908" s="767"/>
      <c r="CS908" s="767"/>
      <c r="CT908" s="767"/>
      <c r="CU908" s="767"/>
      <c r="CV908" s="767"/>
      <c r="CW908" s="767"/>
      <c r="CX908" s="767"/>
      <c r="CY908" s="767"/>
      <c r="CZ908" s="767"/>
      <c r="DA908" s="767"/>
      <c r="DB908" s="767"/>
      <c r="DC908" s="767"/>
      <c r="DD908" s="767"/>
      <c r="DE908" s="767"/>
      <c r="DF908" s="767"/>
      <c r="DG908" s="767"/>
      <c r="DH908" s="767"/>
      <c r="DI908" s="767"/>
      <c r="DJ908" s="767"/>
      <c r="DK908" s="767"/>
      <c r="DL908" s="767"/>
      <c r="DM908" s="767"/>
      <c r="DN908" s="767"/>
      <c r="DO908" s="767"/>
      <c r="DP908" s="767"/>
      <c r="DQ908" s="767"/>
      <c r="DR908" s="767"/>
      <c r="DS908" s="767"/>
      <c r="DT908" s="767"/>
      <c r="DU908" s="767"/>
      <c r="DV908" s="767"/>
      <c r="DW908" s="767"/>
      <c r="DX908" s="767"/>
      <c r="DY908" s="767"/>
      <c r="DZ908" s="767"/>
      <c r="EA908" s="767"/>
      <c r="EB908" s="767"/>
      <c r="EC908" s="767"/>
      <c r="ED908" s="767"/>
      <c r="EE908" s="767"/>
      <c r="EF908" s="767"/>
      <c r="EG908" s="767"/>
      <c r="EH908" s="767"/>
      <c r="EI908" s="767"/>
      <c r="EJ908" s="767"/>
      <c r="EK908" s="767"/>
      <c r="EL908" s="767"/>
      <c r="EM908" s="767"/>
      <c r="EN908" s="767"/>
      <c r="EO908" s="767"/>
      <c r="EP908" s="767"/>
      <c r="EQ908" s="767"/>
      <c r="ER908" s="767"/>
      <c r="ES908" s="767"/>
      <c r="ET908" s="767"/>
      <c r="EU908" s="767"/>
      <c r="EV908" s="767"/>
      <c r="EW908" s="767"/>
      <c r="EX908" s="767"/>
      <c r="EY908" s="767"/>
      <c r="EZ908" s="767"/>
      <c r="FA908" s="767"/>
      <c r="FB908" s="767"/>
      <c r="FC908" s="767"/>
      <c r="FD908" s="767"/>
      <c r="FE908" s="767"/>
      <c r="FF908" s="767"/>
      <c r="FG908" s="767"/>
      <c r="FH908" s="767"/>
      <c r="FI908" s="767"/>
      <c r="FJ908" s="767"/>
      <c r="FK908" s="767"/>
      <c r="FL908" s="767"/>
      <c r="FM908" s="767"/>
      <c r="FN908" s="767"/>
      <c r="FO908" s="767"/>
      <c r="FP908" s="767"/>
      <c r="FQ908" s="767"/>
      <c r="FR908" s="767"/>
      <c r="FS908" s="767"/>
      <c r="FT908" s="767"/>
      <c r="FU908" s="767"/>
      <c r="FV908" s="767"/>
      <c r="FW908" s="767"/>
      <c r="FX908" s="767"/>
      <c r="FY908" s="767"/>
      <c r="FZ908" s="767"/>
      <c r="GA908" s="767"/>
      <c r="GB908" s="767"/>
      <c r="GC908" s="767"/>
      <c r="GD908" s="767"/>
      <c r="GE908" s="767"/>
      <c r="GF908" s="767"/>
      <c r="GG908" s="767"/>
      <c r="GH908" s="767"/>
      <c r="GI908" s="767"/>
      <c r="GJ908" s="767"/>
      <c r="GK908" s="767"/>
      <c r="GL908" s="767"/>
      <c r="GM908" s="767"/>
      <c r="GN908" s="767"/>
      <c r="GO908" s="767"/>
      <c r="GP908" s="767"/>
      <c r="GQ908" s="767"/>
      <c r="GR908" s="767"/>
      <c r="GS908" s="767"/>
      <c r="GT908" s="767"/>
      <c r="GU908" s="767"/>
      <c r="GV908" s="767"/>
      <c r="GW908" s="767"/>
      <c r="GX908" s="767"/>
      <c r="GY908" s="767"/>
      <c r="GZ908" s="767"/>
      <c r="HA908" s="767"/>
      <c r="HB908" s="767"/>
      <c r="HC908" s="767"/>
    </row>
    <row r="909" spans="1:211" s="864" customFormat="1" ht="13.9" hidden="1" customHeight="1">
      <c r="A909" s="307"/>
      <c r="B909" s="351"/>
      <c r="C909" s="971" t="str">
        <f>IF('1C TSspéc5'!K$17&lt;&gt;0,'1C TSspéc5'!$B$12,"")</f>
        <v/>
      </c>
      <c r="D909" s="972"/>
      <c r="E909" s="973"/>
      <c r="F909" s="93">
        <f>IF(AND($C909='1C TSspéc5'!$B$12,'1C TSspéc5'!$B$16="spécifiques",'1C TSspéc5'!$K$17&lt;&gt;""),'1C TSspéc5'!$K$21,"")</f>
        <v>0</v>
      </c>
      <c r="G909" s="863"/>
      <c r="H909" s="745">
        <v>0.21</v>
      </c>
      <c r="I909" s="747">
        <v>1</v>
      </c>
      <c r="J909" s="312"/>
      <c r="K909" s="680">
        <f t="shared" si="277"/>
        <v>0</v>
      </c>
      <c r="L909" s="556">
        <f>IF(OR('1C TSspéc5'!$B$12="",'1C TSspéc5'!K$30=0),0,IF(AND('1C TSspéc5'!$B$12&lt;&gt;"",$K$2="Pôle",'1C TSspéc5'!$C$12="OUI"),(('1C TSspéc5'!K$22+'1C TSspéc5'!K$23+'1C TSspéc5'!K$24+'1C TSspéc5'!K$25+'1C TSspéc5'!K$29)/'1C TSspéc5'!K$17),IF(AND('1C TSspéc5'!$B$12&lt;&gt;"",$K$2="Pôle",'1C TSspéc5'!$C$12="NON"),(('1C TSspéc5'!K$22+'1C TSspéc5'!K$23+'1C TSspéc5'!K$24+'1C TSspéc5'!K$25+'1C TSspéc5'!K$29)/'1C TSspéc5'!K$30),IF(AND('1C TSspéc5'!$B$12&lt;&gt;"",$K$2&lt;&gt;"Pôle",'1C TSspéc5'!$C$12="OUI"),(('1C TSspéc5'!K$22+'1C TSspéc5'!K$23+'1C TSspéc5'!K$24+'1C TSspéc5'!K$25+'1C TSspéc5'!K$26+'1C TSspéc5'!K$27+'1C TSspéc5'!K$28+'1C TSspéc5'!K$29)/'1C TSspéc5'!K$17),IF(AND('1C TSspéc5'!$B$12&lt;&gt;"",$K$2&lt;&gt;"Pôle",'1C TSspéc5'!$C$12="NON"),(('1C TSspéc5'!K$22+'1C TSspéc5'!K$23+'1C TSspéc5'!K$24+'1C TSspéc5'!K$25+'1C TSspéc5'!K$26+'1C TSspéc5'!K$27+'1C TSspéc5'!K$28+'1C TSspéc5'!K$29)/'1C TSspéc5'!K$30))))))</f>
        <v>0</v>
      </c>
      <c r="M909" s="556">
        <f>IF(OR('1C TSspéc5'!$B$12="",'1C TSspéc5'!K$30=0),0,IF(AND('1C TSspéc5'!$B$12&lt;&gt;"",$K$2="Pôle",'1C TSspéc5'!$C$12="OUI"),(('1C TSspéc5'!K$26+'1C TSspéc5'!K$27+'1C TSspéc5'!K$28)/'1C TSspéc5'!K$17),IF(AND('1C TSspéc5'!$B$12&lt;&gt;"",$K$2="Pôle",'1C TSspéc5'!$C$12="NON"),(('1C TSspéc5'!K$26+'1C TSspéc5'!K$27+'1C TSspéc5'!K$28)/'1C TSspéc5'!K$30),IF(AND('1C TSspéc5'!$B$12&lt;&gt;"",$K$2&lt;&gt;"Pôle"),0))))</f>
        <v>0</v>
      </c>
      <c r="N909" s="557">
        <f>IF(AND('1C TSspéc5'!$B$12&lt;&gt;0,'1C TSspéc5'!$K$30&lt;&gt;0),L909+M909,0)</f>
        <v>0</v>
      </c>
      <c r="O909" s="542" t="str">
        <f>IF(AND('1C TSspéc5'!$K$17&lt;&gt;0,'1C TSspéc5'!$C$12="OUI"),'1C TSspéc5'!$K$35/'1C TSspéc5'!$K$17,"")</f>
        <v/>
      </c>
      <c r="P909" s="543" t="str">
        <f>IF(AND('1C TSspéc5'!$K$17&lt;&gt;0,'1C TSspéc5'!$C$12="OUI"),'1C TSspéc5'!$K$36/'1C TSspéc5'!$K$17,"")</f>
        <v/>
      </c>
      <c r="Q909" s="543" t="str">
        <f>IF(AND('1C TSspéc5'!$K$17&lt;&gt;0,'1C TSspéc5'!$C$12="OUI"),'1C TSspéc5'!$K$37/'1C TSspéc5'!$K$17,"")</f>
        <v/>
      </c>
      <c r="R909" s="543" t="str">
        <f>IF(AND('1C TSspéc5'!$K$17&lt;&gt;0,'1C TSspéc5'!$C$12="OUI"),'1C TSspéc5'!$K$38/'1C TSspéc5'!$K$17,"")</f>
        <v/>
      </c>
      <c r="S909" s="543" t="str">
        <f>IF(AND('1C TSspéc5'!$K$17&lt;&gt;0,'1C TSspéc5'!$C$12="OUI"),'1C TSspéc5'!$K$39/'1C TSspéc5'!$K$17,"")</f>
        <v/>
      </c>
      <c r="T909" s="543" t="str">
        <f>IF(AND('1C TSspéc5'!$K$17&lt;&gt;0,'1C TSspéc5'!$C$12="OUI"),'1C TSspéc5'!$K$40/'1C TSspéc5'!$K$17,"")</f>
        <v/>
      </c>
      <c r="U909" s="543" t="str">
        <f>IF(AND('1C TSspéc5'!$K$17&lt;&gt;0,'1C TSspéc5'!$C$12="OUI"),'1C TSspéc5'!$K$41/'1C TSspéc5'!$K$17,"")</f>
        <v/>
      </c>
      <c r="V909" s="543" t="str">
        <f>IF(AND('1C TSspéc5'!$K$17&lt;&gt;0,'1C TSspéc5'!$C$12="OUI"),'1C TSspéc5'!$K$42/'1C TSspéc5'!$K$17,"")</f>
        <v/>
      </c>
      <c r="W909" s="543" t="str">
        <f>IF(AND('1C TSspéc5'!$K$17&lt;&gt;0,'1C TSspéc5'!$C$12="OUI"),'1C TSspéc5'!$K$43/'1C TSspéc5'!$K$17,"")</f>
        <v/>
      </c>
      <c r="X909" s="543" t="str">
        <f>IF(AND('1C TSspéc5'!$K$17&lt;&gt;0,'1C TSspéc5'!$C$12="OUI"),'1C TSspéc5'!$K$44/'1C TSspéc5'!$K$17,"")</f>
        <v/>
      </c>
      <c r="Y909" s="543" t="str">
        <f>IF(AND('1C TSspéc5'!$K$17&lt;&gt;0,'1C TSspéc5'!$C$12="OUI"),'1C TSspéc5'!$K$45/'1C TSspéc5'!$K$17,"")</f>
        <v/>
      </c>
      <c r="Z909" s="543" t="str">
        <f>IF(AND('1C TSspéc5'!$K$17&lt;&gt;0,'1C TSspéc5'!$C$12="OUI"),'1C TSspéc5'!$K$46/'1C TSspéc5'!$K$17,"")</f>
        <v/>
      </c>
      <c r="AA909" s="543" t="str">
        <f>IF(AND('1C TSspéc5'!$K$17&lt;&gt;0,'1C TSspéc5'!$C$12="OUI"),'1C TSspéc5'!$K$47/'1C TSspéc5'!$K$17,"")</f>
        <v/>
      </c>
      <c r="AB909" s="543" t="str">
        <f>IF(AND('1C TSspéc5'!$K$17&lt;&gt;0,'1C TSspéc5'!$C$12="OUI"),'1C TSspéc5'!$K$48/'1C TSspéc5'!$K$17,"")</f>
        <v/>
      </c>
      <c r="AC909" s="543" t="str">
        <f>IF(AND('1C TSspéc5'!$K$17&lt;&gt;0,'1C TSspéc5'!$C$12="OUI"),'1C TSspéc5'!$K$49/'1C TSspéc5'!$K$17,"")</f>
        <v/>
      </c>
      <c r="AD909" s="543" t="str">
        <f>IF(AND('1C TSspéc5'!$K$17&lt;&gt;0,'1C TSspéc5'!$C$12="OUI"),'1C TSspéc5'!$K$50/'1C TSspéc5'!$K$17,"")</f>
        <v/>
      </c>
      <c r="AE909" s="543" t="str">
        <f>IF(AND('1C TSspéc5'!$K$17&lt;&gt;0,'1C TSspéc5'!$C$12="OUI"),'1C TSspéc5'!$K$51/'1C TSspéc5'!$K$17,"")</f>
        <v/>
      </c>
      <c r="AF909" s="543" t="str">
        <f>IF(AND('1C TSspéc5'!$K$17&lt;&gt;0,'1C TSspéc5'!$C$12="OUI"),'1C TSspéc5'!$K$52/'1C TSspéc5'!$K$17,"")</f>
        <v/>
      </c>
      <c r="AG909" s="543" t="str">
        <f>IF(AND('1C TSspéc5'!$K$17&lt;&gt;0,'1C TSspéc5'!$C$12="OUI"),'1C TSspéc5'!$K$53/'1C TSspéc5'!$K$17,"")</f>
        <v/>
      </c>
      <c r="AH909" s="543" t="str">
        <f>IF(AND('1C TSspéc5'!$K$17&lt;&gt;0,'1C TSspéc5'!$C$12="OUI"),'1C TSspéc5'!$K$54/'1C TSspéc5'!$K$17,"")</f>
        <v/>
      </c>
      <c r="AI909" s="543" t="str">
        <f>IF(AND('1C TSspéc5'!$K$17&lt;&gt;0,'1C TSspéc5'!$C$12="OUI"),'1C TSspéc5'!$K$55/'1C TSspéc5'!$K$17,"")</f>
        <v/>
      </c>
      <c r="AJ909" s="543" t="str">
        <f>IF(AND('1C TSspéc5'!$K$17&lt;&gt;0,'1C TSspéc5'!$C$12="OUI"),'1C TSspéc5'!$K$56/'1C TSspéc5'!$K$17,"")</f>
        <v/>
      </c>
      <c r="AK909" s="543" t="str">
        <f>IF(AND('1C TSspéc5'!$K$17&lt;&gt;0,'1C TSspéc5'!$C$12="OUI"),'1C TSspéc5'!$K$57/'1C TSspéc5'!$K$17,"")</f>
        <v/>
      </c>
      <c r="AL909" s="72">
        <f>IF(AND('1C TSspéc5'!$K$17&lt;&gt;0,'1C TSspéc5'!$C$12="OUI"),N909+AK909,N909)</f>
        <v>0</v>
      </c>
      <c r="AM909" s="417">
        <f t="shared" si="278"/>
        <v>0</v>
      </c>
      <c r="AN909" s="417">
        <f t="shared" si="279"/>
        <v>0</v>
      </c>
      <c r="AO909" s="418" t="str">
        <f>IF(AND('1C TSspéc5'!$K$17&lt;&gt;0,'1C TSspéc5'!$K$30&lt;&gt;0),AM909+AN909,"")</f>
        <v/>
      </c>
      <c r="AP909" s="573" t="str">
        <f>IF(AND('1C TSspéc5'!$K$17&lt;&gt;0,'1C TSspéc5'!$K$30&lt;&gt;0),AM909-AR909,"")</f>
        <v/>
      </c>
      <c r="AQ909" s="583">
        <f t="shared" si="280"/>
        <v>0</v>
      </c>
      <c r="AR909" s="596"/>
      <c r="AS909" s="102"/>
      <c r="AT909" s="27" t="str">
        <f>IF(('1C TSspéc5'!K$17*FICHE!$C$14&lt;J909),"Forfait limité à "&amp;FICHE!$C$14&amp;"€/jour","")</f>
        <v/>
      </c>
      <c r="AU909" s="592"/>
      <c r="AV909" s="824"/>
      <c r="AW909" s="824"/>
      <c r="AX909" s="824"/>
      <c r="AY909" s="824"/>
      <c r="AZ909" s="824"/>
      <c r="BA909" s="767"/>
      <c r="BB909" s="767"/>
      <c r="BC909" s="767"/>
      <c r="BD909" s="767"/>
      <c r="BE909" s="767"/>
      <c r="BF909" s="767"/>
      <c r="BG909" s="767"/>
      <c r="BH909" s="767"/>
      <c r="BI909" s="767"/>
      <c r="BJ909" s="767"/>
      <c r="BK909" s="767"/>
      <c r="BL909" s="767"/>
      <c r="BM909" s="767"/>
      <c r="BN909" s="767"/>
      <c r="BO909" s="767"/>
      <c r="BP909" s="767"/>
      <c r="BQ909" s="767"/>
      <c r="BR909" s="767"/>
      <c r="BS909" s="767"/>
      <c r="BT909" s="767"/>
      <c r="BU909" s="767"/>
      <c r="BV909" s="767"/>
      <c r="BW909" s="767"/>
      <c r="BX909" s="767"/>
      <c r="BY909" s="767"/>
      <c r="BZ909" s="767"/>
      <c r="CA909" s="767"/>
      <c r="CB909" s="767"/>
      <c r="CC909" s="767"/>
      <c r="CD909" s="767"/>
      <c r="CE909" s="767"/>
      <c r="CF909" s="767"/>
      <c r="CG909" s="767"/>
      <c r="CH909" s="767"/>
      <c r="CI909" s="767"/>
      <c r="CJ909" s="767"/>
      <c r="CK909" s="767"/>
      <c r="CL909" s="767"/>
      <c r="CM909" s="767"/>
      <c r="CN909" s="767"/>
      <c r="CO909" s="767"/>
      <c r="CP909" s="767"/>
      <c r="CQ909" s="767"/>
      <c r="CR909" s="767"/>
      <c r="CS909" s="767"/>
      <c r="CT909" s="767"/>
      <c r="CU909" s="767"/>
      <c r="CV909" s="767"/>
      <c r="CW909" s="767"/>
      <c r="CX909" s="767"/>
      <c r="CY909" s="767"/>
      <c r="CZ909" s="767"/>
      <c r="DA909" s="767"/>
      <c r="DB909" s="767"/>
      <c r="DC909" s="767"/>
      <c r="DD909" s="767"/>
      <c r="DE909" s="767"/>
      <c r="DF909" s="767"/>
      <c r="DG909" s="767"/>
      <c r="DH909" s="767"/>
      <c r="DI909" s="767"/>
      <c r="DJ909" s="767"/>
      <c r="DK909" s="767"/>
      <c r="DL909" s="767"/>
      <c r="DM909" s="767"/>
      <c r="DN909" s="767"/>
      <c r="DO909" s="767"/>
      <c r="DP909" s="767"/>
      <c r="DQ909" s="767"/>
      <c r="DR909" s="767"/>
      <c r="DS909" s="767"/>
      <c r="DT909" s="767"/>
      <c r="DU909" s="767"/>
      <c r="DV909" s="767"/>
      <c r="DW909" s="767"/>
      <c r="DX909" s="767"/>
      <c r="DY909" s="767"/>
      <c r="DZ909" s="767"/>
      <c r="EA909" s="767"/>
      <c r="EB909" s="767"/>
      <c r="EC909" s="767"/>
      <c r="ED909" s="767"/>
      <c r="EE909" s="767"/>
      <c r="EF909" s="767"/>
      <c r="EG909" s="767"/>
      <c r="EH909" s="767"/>
      <c r="EI909" s="767"/>
      <c r="EJ909" s="767"/>
      <c r="EK909" s="767"/>
      <c r="EL909" s="767"/>
      <c r="EM909" s="767"/>
      <c r="EN909" s="767"/>
      <c r="EO909" s="767"/>
      <c r="EP909" s="767"/>
      <c r="EQ909" s="767"/>
      <c r="ER909" s="767"/>
      <c r="ES909" s="767"/>
      <c r="ET909" s="767"/>
      <c r="EU909" s="767"/>
      <c r="EV909" s="767"/>
      <c r="EW909" s="767"/>
      <c r="EX909" s="767"/>
      <c r="EY909" s="767"/>
      <c r="EZ909" s="767"/>
      <c r="FA909" s="767"/>
      <c r="FB909" s="767"/>
      <c r="FC909" s="767"/>
      <c r="FD909" s="767"/>
      <c r="FE909" s="767"/>
      <c r="FF909" s="767"/>
      <c r="FG909" s="767"/>
      <c r="FH909" s="767"/>
      <c r="FI909" s="767"/>
      <c r="FJ909" s="767"/>
      <c r="FK909" s="767"/>
      <c r="FL909" s="767"/>
      <c r="FM909" s="767"/>
      <c r="FN909" s="767"/>
      <c r="FO909" s="767"/>
      <c r="FP909" s="767"/>
      <c r="FQ909" s="767"/>
      <c r="FR909" s="767"/>
      <c r="FS909" s="767"/>
      <c r="FT909" s="767"/>
      <c r="FU909" s="767"/>
      <c r="FV909" s="767"/>
      <c r="FW909" s="767"/>
      <c r="FX909" s="767"/>
      <c r="FY909" s="767"/>
      <c r="FZ909" s="767"/>
      <c r="GA909" s="767"/>
      <c r="GB909" s="767"/>
      <c r="GC909" s="767"/>
      <c r="GD909" s="767"/>
      <c r="GE909" s="767"/>
      <c r="GF909" s="767"/>
      <c r="GG909" s="767"/>
      <c r="GH909" s="767"/>
      <c r="GI909" s="767"/>
      <c r="GJ909" s="767"/>
      <c r="GK909" s="767"/>
      <c r="GL909" s="767"/>
      <c r="GM909" s="767"/>
      <c r="GN909" s="767"/>
      <c r="GO909" s="767"/>
      <c r="GP909" s="767"/>
      <c r="GQ909" s="767"/>
      <c r="GR909" s="767"/>
      <c r="GS909" s="767"/>
      <c r="GT909" s="767"/>
      <c r="GU909" s="767"/>
      <c r="GV909" s="767"/>
      <c r="GW909" s="767"/>
      <c r="GX909" s="767"/>
      <c r="GY909" s="767"/>
      <c r="GZ909" s="767"/>
      <c r="HA909" s="767"/>
      <c r="HB909" s="767"/>
      <c r="HC909" s="767"/>
    </row>
    <row r="910" spans="1:211" s="864" customFormat="1" ht="13.9" hidden="1" customHeight="1">
      <c r="A910" s="307"/>
      <c r="B910" s="351"/>
      <c r="C910" s="971" t="str">
        <f>IF('1C TSspéc5'!L$17&lt;&gt;0,'1C TSspéc5'!$B$12,"")</f>
        <v/>
      </c>
      <c r="D910" s="972"/>
      <c r="E910" s="973"/>
      <c r="F910" s="93">
        <f>IF(AND($C910='1C TSspéc5'!$B$12,'1C TSspéc5'!$B$16="spécifiques",'1C TSspéc5'!$L$17&lt;&gt;""),'1C TSspéc5'!$L$21,"")</f>
        <v>0</v>
      </c>
      <c r="G910" s="863"/>
      <c r="H910" s="745">
        <v>0.21</v>
      </c>
      <c r="I910" s="747">
        <v>1</v>
      </c>
      <c r="J910" s="312"/>
      <c r="K910" s="680">
        <f t="shared" si="277"/>
        <v>0</v>
      </c>
      <c r="L910" s="556">
        <f>IF(OR('1C TSspéc5'!$B$12="",'1C TSspéc5'!L$30=0),0,IF(AND('1C TSspéc5'!$B$12&lt;&gt;"",$K$2="Pôle",'1C TSspéc5'!$C$12="OUI"),(('1C TSspéc5'!L$22+'1C TSspéc5'!L$23+'1C TSspéc5'!L$24+'1C TSspéc5'!L$25+'1C TSspéc5'!L$29)/'1C TSspéc5'!L$17),IF(AND('1C TSspéc5'!$B$12&lt;&gt;"",$K$2="Pôle",'1C TSspéc5'!$C$12="NON"),(('1C TSspéc5'!L$22+'1C TSspéc5'!L$23+'1C TSspéc5'!L$24+'1C TSspéc5'!L$25+'1C TSspéc5'!L$29)/'1C TSspéc5'!L$30),IF(AND('1C TSspéc5'!$B$12&lt;&gt;"",$K$2&lt;&gt;"Pôle",'1C TSspéc5'!$C$12="OUI"),(('1C TSspéc5'!L$22+'1C TSspéc5'!L$23+'1C TSspéc5'!L$24+'1C TSspéc5'!L$25+'1C TSspéc5'!L$26+'1C TSspéc5'!L$27+'1C TSspéc5'!L$28+'1C TSspéc5'!L$29)/'1C TSspéc5'!L$17),IF(AND('1C TSspéc5'!$B$12&lt;&gt;"",$K$2&lt;&gt;"Pôle",'1C TSspéc5'!$C$12="NON"),(('1C TSspéc5'!L$22+'1C TSspéc5'!L$23+'1C TSspéc5'!L$24+'1C TSspéc5'!L$25+'1C TSspéc5'!L$26+'1C TSspéc5'!L$27+'1C TSspéc5'!L$28+'1C TSspéc5'!L$29)/'1C TSspéc5'!L$30))))))</f>
        <v>0</v>
      </c>
      <c r="M910" s="556">
        <f>IF(OR('1C TSspéc5'!$B$12="",'1C TSspéc5'!L$30=0),0,IF(AND('1C TSspéc5'!$B$12&lt;&gt;"",$K$2="Pôle",'1C TSspéc5'!$C$12="OUI"),(('1C TSspéc5'!L$26+'1C TSspéc5'!L$27+'1C TSspéc5'!L$28)/'1C TSspéc5'!L$17),IF(AND('1C TSspéc5'!$B$12&lt;&gt;"",$K$2="Pôle",'1C TSspéc5'!$C$12="NON"),(('1C TSspéc5'!L$26+'1C TSspéc5'!L$27+'1C TSspéc5'!L$28)/'1C TSspéc5'!L$30),IF(AND('1C TSspéc5'!$B$12&lt;&gt;"",$K$2&lt;&gt;"Pôle"),0))))</f>
        <v>0</v>
      </c>
      <c r="N910" s="557">
        <f>IF(AND('1C TSspéc5'!$B$12&lt;&gt;0,'1C TSspéc5'!$L$30&lt;&gt;0),L910+M910,0)</f>
        <v>0</v>
      </c>
      <c r="O910" s="542" t="str">
        <f>IF(AND('1C TSspéc5'!$L$17&lt;&gt;0,'1C TSspéc5'!$C$12="OUI"),'1C TSspéc5'!$L$35/'1C TSspéc5'!$L$17,"")</f>
        <v/>
      </c>
      <c r="P910" s="543" t="str">
        <f>IF(AND('1C TSspéc5'!$L$17&lt;&gt;0,'1C TSspéc5'!$C$12="OUI"),'1C TSspéc5'!$L$36/'1C TSspéc5'!$L$17,"")</f>
        <v/>
      </c>
      <c r="Q910" s="543" t="str">
        <f>IF(AND('1C TSspéc5'!$L$17&lt;&gt;0,'1C TSspéc5'!$C$12="OUI"),'1C TSspéc5'!$L$37/'1C TSspéc5'!$L$17,"")</f>
        <v/>
      </c>
      <c r="R910" s="543" t="str">
        <f>IF(AND('1C TSspéc5'!$L$17&lt;&gt;0,'1C TSspéc5'!$C$12="OUI"),'1C TSspéc5'!$L$38/'1C TSspéc5'!$L$17,"")</f>
        <v/>
      </c>
      <c r="S910" s="543" t="str">
        <f>IF(AND('1C TSspéc5'!$L$17&lt;&gt;0,'1C TSspéc5'!$C$12="OUI"),'1C TSspéc5'!$L$39/'1C TSspéc5'!$L$17,"")</f>
        <v/>
      </c>
      <c r="T910" s="543" t="str">
        <f>IF(AND('1C TSspéc5'!$L$17&lt;&gt;0,'1C TSspéc5'!$C$12="OUI"),'1C TSspéc5'!$L$40/'1C TSspéc5'!$L$17,"")</f>
        <v/>
      </c>
      <c r="U910" s="543" t="str">
        <f>IF(AND('1C TSspéc5'!$L$17&lt;&gt;0,'1C TSspéc5'!$C$12="OUI"),'1C TSspéc5'!$L$41/'1C TSspéc5'!$L$17,"")</f>
        <v/>
      </c>
      <c r="V910" s="543" t="str">
        <f>IF(AND('1C TSspéc5'!$L$17&lt;&gt;0,'1C TSspéc5'!$C$12="OUI"),'1C TSspéc5'!$L$42/'1C TSspéc5'!$L$17,"")</f>
        <v/>
      </c>
      <c r="W910" s="543" t="str">
        <f>IF(AND('1C TSspéc5'!$L$17&lt;&gt;0,'1C TSspéc5'!$C$12="OUI"),'1C TSspéc5'!$L$43/'1C TSspéc5'!$L$17,"")</f>
        <v/>
      </c>
      <c r="X910" s="543" t="str">
        <f>IF(AND('1C TSspéc5'!$L$17&lt;&gt;0,'1C TSspéc5'!$C$12="OUI"),'1C TSspéc5'!$L$44/'1C TSspéc5'!$L$17,"")</f>
        <v/>
      </c>
      <c r="Y910" s="543" t="str">
        <f>IF(AND('1C TSspéc5'!$L$17&lt;&gt;0,'1C TSspéc5'!$C$12="OUI"),'1C TSspéc5'!$L$45/'1C TSspéc5'!$L$17,"")</f>
        <v/>
      </c>
      <c r="Z910" s="543" t="str">
        <f>IF(AND('1C TSspéc5'!$L$17&lt;&gt;0,'1C TSspéc5'!$C$12="OUI"),'1C TSspéc5'!$L$46/'1C TSspéc5'!$L$17,"")</f>
        <v/>
      </c>
      <c r="AA910" s="543" t="str">
        <f>IF(AND('1C TSspéc5'!$L$17&lt;&gt;0,'1C TSspéc5'!$C$12="OUI"),'1C TSspéc5'!$L$47/'1C TSspéc5'!$L$17,"")</f>
        <v/>
      </c>
      <c r="AB910" s="543" t="str">
        <f>IF(AND('1C TSspéc5'!$L$17&lt;&gt;0,'1C TSspéc5'!$C$12="OUI"),'1C TSspéc5'!$L$48/'1C TSspéc5'!$L$17,"")</f>
        <v/>
      </c>
      <c r="AC910" s="543" t="str">
        <f>IF(AND('1C TSspéc5'!$L$17&lt;&gt;0,'1C TSspéc5'!$C$12="OUI"),'1C TSspéc5'!$L$49/'1C TSspéc5'!$L$17,"")</f>
        <v/>
      </c>
      <c r="AD910" s="543" t="str">
        <f>IF(AND('1C TSspéc5'!$L$17&lt;&gt;0,'1C TSspéc5'!$C$12="OUI"),'1C TSspéc5'!$L$50/'1C TSspéc5'!$L$17,"")</f>
        <v/>
      </c>
      <c r="AE910" s="543" t="str">
        <f>IF(AND('1C TSspéc5'!$L$17&lt;&gt;0,'1C TSspéc5'!$C$12="OUI"),'1C TSspéc5'!$L$51/'1C TSspéc5'!$L$17,"")</f>
        <v/>
      </c>
      <c r="AF910" s="543" t="str">
        <f>IF(AND('1C TSspéc5'!$L$17&lt;&gt;0,'1C TSspéc5'!$C$12="OUI"),'1C TSspéc5'!$L$52/'1C TSspéc5'!$L$17,"")</f>
        <v/>
      </c>
      <c r="AG910" s="543" t="str">
        <f>IF(AND('1C TSspéc5'!$L$17&lt;&gt;0,'1C TSspéc5'!$C$12="OUI"),'1C TSspéc5'!$L$53/'1C TSspéc5'!$L$17,"")</f>
        <v/>
      </c>
      <c r="AH910" s="543" t="str">
        <f>IF(AND('1C TSspéc5'!$L$17&lt;&gt;0,'1C TSspéc5'!$C$12="OUI"),'1C TSspéc5'!$L$54/'1C TSspéc5'!$L$17,"")</f>
        <v/>
      </c>
      <c r="AI910" s="543" t="str">
        <f>IF(AND('1C TSspéc5'!$L$17&lt;&gt;0,'1C TSspéc5'!$C$12="OUI"),'1C TSspéc5'!$L$55/'1C TSspéc5'!$L$17,"")</f>
        <v/>
      </c>
      <c r="AJ910" s="543" t="str">
        <f>IF(AND('1C TSspéc5'!$L$17&lt;&gt;0,'1C TSspéc5'!$C$12="OUI"),'1C TSspéc5'!$L$56/'1C TSspéc5'!$L$17,"")</f>
        <v/>
      </c>
      <c r="AK910" s="543" t="str">
        <f>IF(AND('1C TSspéc5'!$L$17&lt;&gt;0,'1C TSspéc5'!$C$12="OUI"),'1C TSspéc5'!$L$57/'1C TSspéc5'!$L$17,"")</f>
        <v/>
      </c>
      <c r="AL910" s="72">
        <f>IF(AND('1C TSspéc5'!$L$17&lt;&gt;0,'1C TSspéc5'!$C$12="OUI"),N910+AK910,N910)</f>
        <v>0</v>
      </c>
      <c r="AM910" s="417">
        <f t="shared" si="278"/>
        <v>0</v>
      </c>
      <c r="AN910" s="417">
        <f t="shared" si="279"/>
        <v>0</v>
      </c>
      <c r="AO910" s="418" t="str">
        <f>IF(AND('1C TSspéc5'!$L$17&lt;&gt;0,'1C TSspéc5'!$L$30&lt;&gt;0),AM910+AN910,"")</f>
        <v/>
      </c>
      <c r="AP910" s="573" t="str">
        <f>IF(AND('1C TSspéc5'!$L$17&lt;&gt;0,'1C TSspéc5'!$L$30&lt;&gt;0),AM910-AR910,"")</f>
        <v/>
      </c>
      <c r="AQ910" s="583">
        <f t="shared" si="280"/>
        <v>0</v>
      </c>
      <c r="AR910" s="596"/>
      <c r="AS910" s="102"/>
      <c r="AT910" s="27" t="str">
        <f>IF(('1C TSspéc5'!L$17*FICHE!$C$14&lt;J910),"Forfait limité à "&amp;FICHE!$C$14&amp;"€/jour","")</f>
        <v/>
      </c>
      <c r="AU910" s="592"/>
      <c r="AV910" s="824"/>
      <c r="AW910" s="824"/>
      <c r="AX910" s="824"/>
      <c r="AY910" s="824"/>
      <c r="AZ910" s="824"/>
      <c r="BA910" s="767"/>
      <c r="BB910" s="767"/>
      <c r="BC910" s="767"/>
      <c r="BD910" s="767"/>
      <c r="BE910" s="767"/>
      <c r="BF910" s="767"/>
      <c r="BG910" s="767"/>
      <c r="BH910" s="767"/>
      <c r="BI910" s="767"/>
      <c r="BJ910" s="767"/>
      <c r="BK910" s="767"/>
      <c r="BL910" s="767"/>
      <c r="BM910" s="767"/>
      <c r="BN910" s="767"/>
      <c r="BO910" s="767"/>
      <c r="BP910" s="767"/>
      <c r="BQ910" s="767"/>
      <c r="BR910" s="767"/>
      <c r="BS910" s="767"/>
      <c r="BT910" s="767"/>
      <c r="BU910" s="767"/>
      <c r="BV910" s="767"/>
      <c r="BW910" s="767"/>
      <c r="BX910" s="767"/>
      <c r="BY910" s="767"/>
      <c r="BZ910" s="767"/>
      <c r="CA910" s="767"/>
      <c r="CB910" s="767"/>
      <c r="CC910" s="767"/>
      <c r="CD910" s="767"/>
      <c r="CE910" s="767"/>
      <c r="CF910" s="767"/>
      <c r="CG910" s="767"/>
      <c r="CH910" s="767"/>
      <c r="CI910" s="767"/>
      <c r="CJ910" s="767"/>
      <c r="CK910" s="767"/>
      <c r="CL910" s="767"/>
      <c r="CM910" s="767"/>
      <c r="CN910" s="767"/>
      <c r="CO910" s="767"/>
      <c r="CP910" s="767"/>
      <c r="CQ910" s="767"/>
      <c r="CR910" s="767"/>
      <c r="CS910" s="767"/>
      <c r="CT910" s="767"/>
      <c r="CU910" s="767"/>
      <c r="CV910" s="767"/>
      <c r="CW910" s="767"/>
      <c r="CX910" s="767"/>
      <c r="CY910" s="767"/>
      <c r="CZ910" s="767"/>
      <c r="DA910" s="767"/>
      <c r="DB910" s="767"/>
      <c r="DC910" s="767"/>
      <c r="DD910" s="767"/>
      <c r="DE910" s="767"/>
      <c r="DF910" s="767"/>
      <c r="DG910" s="767"/>
      <c r="DH910" s="767"/>
      <c r="DI910" s="767"/>
      <c r="DJ910" s="767"/>
      <c r="DK910" s="767"/>
      <c r="DL910" s="767"/>
      <c r="DM910" s="767"/>
      <c r="DN910" s="767"/>
      <c r="DO910" s="767"/>
      <c r="DP910" s="767"/>
      <c r="DQ910" s="767"/>
      <c r="DR910" s="767"/>
      <c r="DS910" s="767"/>
      <c r="DT910" s="767"/>
      <c r="DU910" s="767"/>
      <c r="DV910" s="767"/>
      <c r="DW910" s="767"/>
      <c r="DX910" s="767"/>
      <c r="DY910" s="767"/>
      <c r="DZ910" s="767"/>
      <c r="EA910" s="767"/>
      <c r="EB910" s="767"/>
      <c r="EC910" s="767"/>
      <c r="ED910" s="767"/>
      <c r="EE910" s="767"/>
      <c r="EF910" s="767"/>
      <c r="EG910" s="767"/>
      <c r="EH910" s="767"/>
      <c r="EI910" s="767"/>
      <c r="EJ910" s="767"/>
      <c r="EK910" s="767"/>
      <c r="EL910" s="767"/>
      <c r="EM910" s="767"/>
      <c r="EN910" s="767"/>
      <c r="EO910" s="767"/>
      <c r="EP910" s="767"/>
      <c r="EQ910" s="767"/>
      <c r="ER910" s="767"/>
      <c r="ES910" s="767"/>
      <c r="ET910" s="767"/>
      <c r="EU910" s="767"/>
      <c r="EV910" s="767"/>
      <c r="EW910" s="767"/>
      <c r="EX910" s="767"/>
      <c r="EY910" s="767"/>
      <c r="EZ910" s="767"/>
      <c r="FA910" s="767"/>
      <c r="FB910" s="767"/>
      <c r="FC910" s="767"/>
      <c r="FD910" s="767"/>
      <c r="FE910" s="767"/>
      <c r="FF910" s="767"/>
      <c r="FG910" s="767"/>
      <c r="FH910" s="767"/>
      <c r="FI910" s="767"/>
      <c r="FJ910" s="767"/>
      <c r="FK910" s="767"/>
      <c r="FL910" s="767"/>
      <c r="FM910" s="767"/>
      <c r="FN910" s="767"/>
      <c r="FO910" s="767"/>
      <c r="FP910" s="767"/>
      <c r="FQ910" s="767"/>
      <c r="FR910" s="767"/>
      <c r="FS910" s="767"/>
      <c r="FT910" s="767"/>
      <c r="FU910" s="767"/>
      <c r="FV910" s="767"/>
      <c r="FW910" s="767"/>
      <c r="FX910" s="767"/>
      <c r="FY910" s="767"/>
      <c r="FZ910" s="767"/>
      <c r="GA910" s="767"/>
      <c r="GB910" s="767"/>
      <c r="GC910" s="767"/>
      <c r="GD910" s="767"/>
      <c r="GE910" s="767"/>
      <c r="GF910" s="767"/>
      <c r="GG910" s="767"/>
      <c r="GH910" s="767"/>
      <c r="GI910" s="767"/>
      <c r="GJ910" s="767"/>
      <c r="GK910" s="767"/>
      <c r="GL910" s="767"/>
      <c r="GM910" s="767"/>
      <c r="GN910" s="767"/>
      <c r="GO910" s="767"/>
      <c r="GP910" s="767"/>
      <c r="GQ910" s="767"/>
      <c r="GR910" s="767"/>
      <c r="GS910" s="767"/>
      <c r="GT910" s="767"/>
      <c r="GU910" s="767"/>
      <c r="GV910" s="767"/>
      <c r="GW910" s="767"/>
      <c r="GX910" s="767"/>
      <c r="GY910" s="767"/>
      <c r="GZ910" s="767"/>
      <c r="HA910" s="767"/>
      <c r="HB910" s="767"/>
      <c r="HC910" s="767"/>
    </row>
    <row r="911" spans="1:211" s="864" customFormat="1" ht="13.9" hidden="1" customHeight="1">
      <c r="A911" s="307"/>
      <c r="B911" s="351"/>
      <c r="C911" s="971" t="str">
        <f>IF('1C TSspéc5'!M$17&lt;&gt;0,'1C TSspéc5'!$B$12,"")</f>
        <v/>
      </c>
      <c r="D911" s="972"/>
      <c r="E911" s="973"/>
      <c r="F911" s="93">
        <f>IF(AND($C911='1C TSspéc5'!$B$12,'1C TSspéc5'!$B$16="spécifiques",'1C TSspéc5'!$M$17&lt;&gt;""),'1C TSspéc5'!$M$21,"")</f>
        <v>0</v>
      </c>
      <c r="G911" s="863"/>
      <c r="H911" s="745">
        <v>0.21</v>
      </c>
      <c r="I911" s="747">
        <v>1</v>
      </c>
      <c r="J911" s="312"/>
      <c r="K911" s="680">
        <f t="shared" si="277"/>
        <v>0</v>
      </c>
      <c r="L911" s="556">
        <f>IF(OR('1C TSspéc5'!$B$12="",'1C TSspéc5'!M$30=0),0,IF(AND('1C TSspéc5'!$B$12&lt;&gt;"",$K$2="Pôle",'1C TSspéc5'!$C$12="OUI"),(('1C TSspéc5'!M$22+'1C TSspéc5'!M$23+'1C TSspéc5'!M$24+'1C TSspéc5'!M$25+'1C TSspéc5'!M$29)/'1C TSspéc5'!M$17),IF(AND('1C TSspéc5'!$B$12&lt;&gt;"",$K$2="Pôle",'1C TSspéc5'!$C$12="NON"),(('1C TSspéc5'!M$22+'1C TSspéc5'!M$23+'1C TSspéc5'!M$24+'1C TSspéc5'!M$25+'1C TSspéc5'!M$29)/'1C TSspéc5'!M$30),IF(AND('1C TSspéc5'!$B$12&lt;&gt;"",$K$2&lt;&gt;"Pôle",'1C TSspéc5'!$C$12="OUI"),(('1C TSspéc5'!M$22+'1C TSspéc5'!M$23+'1C TSspéc5'!M$24+'1C TSspéc5'!M$25+'1C TSspéc5'!M$26+'1C TSspéc5'!M$27+'1C TSspéc5'!M$28+'1C TSspéc5'!M$29)/'1C TSspéc5'!M$17),IF(AND('1C TSspéc5'!$B$12&lt;&gt;"",$K$2&lt;&gt;"Pôle",'1C TSspéc5'!$C$12="NON"),(('1C TSspéc5'!M$22+'1C TSspéc5'!M$23+'1C TSspéc5'!M$24+'1C TSspéc5'!M$25+'1C TSspéc5'!M$26+'1C TSspéc5'!M$27+'1C TSspéc5'!M$28+'1C TSspéc5'!M$29)/'1C TSspéc5'!M$30))))))</f>
        <v>0</v>
      </c>
      <c r="M911" s="556">
        <f>IF(OR('1C TSspéc5'!$B$12="",'1C TSspéc5'!M$30=0),0,IF(AND('1C TSspéc5'!$B$12&lt;&gt;"",$K$2="Pôle",'1C TSspéc5'!$C$12="OUI"),(('1C TSspéc5'!M$26+'1C TSspéc5'!M$27+'1C TSspéc5'!M$28)/'1C TSspéc5'!M$17),IF(AND('1C TSspéc5'!$B$12&lt;&gt;"",$K$2="Pôle",'1C TSspéc5'!$C$12="NON"),(('1C TSspéc5'!M$26+'1C TSspéc5'!M$27+'1C TSspéc5'!M$28)/'1C TSspéc5'!M$30),IF(AND('1C TSspéc5'!$B$12&lt;&gt;"",$K$2&lt;&gt;"Pôle"),0))))</f>
        <v>0</v>
      </c>
      <c r="N911" s="557">
        <f>IF(AND('1C TSspéc5'!$B$12&lt;&gt;0,'1C TSspéc5'!$M$30&lt;&gt;0),L911+M911,0)</f>
        <v>0</v>
      </c>
      <c r="O911" s="542" t="str">
        <f>IF(AND('1C TSspéc5'!$M$17&lt;&gt;0,'1C TSspéc5'!$C$12="OUI"),'1C TSspéc5'!$M$35/'1C TSspéc5'!$M$17,"")</f>
        <v/>
      </c>
      <c r="P911" s="543" t="str">
        <f>IF(AND('1C TSspéc5'!$M$17&lt;&gt;0,'1C TSspéc5'!$C$12="OUI"),'1C TSspéc5'!$M$36/'1C TSspéc5'!$M$17,"")</f>
        <v/>
      </c>
      <c r="Q911" s="543" t="str">
        <f>IF(AND('1C TSspéc5'!$M$17&lt;&gt;0,'1C TSspéc5'!$C$12="OUI"),'1C TSspéc5'!$M$37/'1C TSspéc5'!$M$17,"")</f>
        <v/>
      </c>
      <c r="R911" s="543" t="str">
        <f>IF(AND('1C TSspéc5'!$M$17&lt;&gt;0,'1C TSspéc5'!$C$12="OUI"),'1C TSspéc5'!$M$38/'1C TSspéc5'!$M$17,"")</f>
        <v/>
      </c>
      <c r="S911" s="543" t="str">
        <f>IF(AND('1C TSspéc5'!$M$17&lt;&gt;0,'1C TSspéc5'!$C$12="OUI"),'1C TSspéc5'!$M$39/'1C TSspéc5'!$M$17,"")</f>
        <v/>
      </c>
      <c r="T911" s="543" t="str">
        <f>IF(AND('1C TSspéc5'!$M$17&lt;&gt;0,'1C TSspéc5'!$C$12="OUI"),'1C TSspéc5'!$M$40/'1C TSspéc5'!$M$17,"")</f>
        <v/>
      </c>
      <c r="U911" s="543" t="str">
        <f>IF(AND('1C TSspéc5'!$M$17&lt;&gt;0,'1C TSspéc5'!$C$12="OUI"),'1C TSspéc5'!$M$41/'1C TSspéc5'!$M$17,"")</f>
        <v/>
      </c>
      <c r="V911" s="543" t="str">
        <f>IF(AND('1C TSspéc5'!$M$17&lt;&gt;0,'1C TSspéc5'!$C$12="OUI"),'1C TSspéc5'!$M$42/'1C TSspéc5'!$M$17,"")</f>
        <v/>
      </c>
      <c r="W911" s="543" t="str">
        <f>IF(AND('1C TSspéc5'!$M$17&lt;&gt;0,'1C TSspéc5'!$C$12="OUI"),'1C TSspéc5'!$M$43/'1C TSspéc5'!$M$17,"")</f>
        <v/>
      </c>
      <c r="X911" s="543" t="str">
        <f>IF(AND('1C TSspéc5'!$M$17&lt;&gt;0,'1C TSspéc5'!$C$12="OUI"),'1C TSspéc5'!$M$44/'1C TSspéc5'!$M$17,"")</f>
        <v/>
      </c>
      <c r="Y911" s="543" t="str">
        <f>IF(AND('1C TSspéc5'!$M$17&lt;&gt;0,'1C TSspéc5'!$C$12="OUI"),'1C TSspéc5'!$M$45/'1C TSspéc5'!$M$17,"")</f>
        <v/>
      </c>
      <c r="Z911" s="543" t="str">
        <f>IF(AND('1C TSspéc5'!$M$17&lt;&gt;0,'1C TSspéc5'!$C$12="OUI"),'1C TSspéc5'!$M$46/'1C TSspéc5'!$M$17,"")</f>
        <v/>
      </c>
      <c r="AA911" s="543" t="str">
        <f>IF(AND('1C TSspéc5'!$M$17&lt;&gt;0,'1C TSspéc5'!$C$12="OUI"),'1C TSspéc5'!$M$47/'1C TSspéc5'!$M$17,"")</f>
        <v/>
      </c>
      <c r="AB911" s="543" t="str">
        <f>IF(AND('1C TSspéc5'!$M$17&lt;&gt;0,'1C TSspéc5'!$C$12="OUI"),'1C TSspéc5'!$M$48/'1C TSspéc5'!$M$17,"")</f>
        <v/>
      </c>
      <c r="AC911" s="543" t="str">
        <f>IF(AND('1C TSspéc5'!$M$17&lt;&gt;0,'1C TSspéc5'!$C$12="OUI"),'1C TSspéc5'!$M$49/'1C TSspéc5'!$M$17,"")</f>
        <v/>
      </c>
      <c r="AD911" s="543" t="str">
        <f>IF(AND('1C TSspéc5'!$M$17&lt;&gt;0,'1C TSspéc5'!$C$12="OUI"),'1C TSspéc5'!$M$50/'1C TSspéc5'!$M$17,"")</f>
        <v/>
      </c>
      <c r="AE911" s="543" t="str">
        <f>IF(AND('1C TSspéc5'!$M$17&lt;&gt;0,'1C TSspéc5'!$C$12="OUI"),'1C TSspéc5'!$M$51/'1C TSspéc5'!$M$17,"")</f>
        <v/>
      </c>
      <c r="AF911" s="543" t="str">
        <f>IF(AND('1C TSspéc5'!$M$17&lt;&gt;0,'1C TSspéc5'!$C$12="OUI"),'1C TSspéc5'!$M$52/'1C TSspéc5'!$M$17,"")</f>
        <v/>
      </c>
      <c r="AG911" s="543" t="str">
        <f>IF(AND('1C TSspéc5'!$M$17&lt;&gt;0,'1C TSspéc5'!$C$12="OUI"),'1C TSspéc5'!$M$53/'1C TSspéc5'!$M$17,"")</f>
        <v/>
      </c>
      <c r="AH911" s="543" t="str">
        <f>IF(AND('1C TSspéc5'!$M$17&lt;&gt;0,'1C TSspéc5'!$C$12="OUI"),'1C TSspéc5'!$M$54/'1C TSspéc5'!$M$17,"")</f>
        <v/>
      </c>
      <c r="AI911" s="543" t="str">
        <f>IF(AND('1C TSspéc5'!$M$17&lt;&gt;0,'1C TSspéc5'!$C$12="OUI"),'1C TSspéc5'!$M$55/'1C TSspéc5'!$M$17,"")</f>
        <v/>
      </c>
      <c r="AJ911" s="543" t="str">
        <f>IF(AND('1C TSspéc5'!$M$17&lt;&gt;0,'1C TSspéc5'!$C$12="OUI"),'1C TSspéc5'!$M$56/'1C TSspéc5'!$M$17,"")</f>
        <v/>
      </c>
      <c r="AK911" s="543" t="str">
        <f>IF(AND('1C TSspéc5'!$M$17&lt;&gt;0,'1C TSspéc5'!$C$12="OUI"),'1C TSspéc5'!$M$57/'1C TSspéc5'!$M$17,"")</f>
        <v/>
      </c>
      <c r="AL911" s="72">
        <f>IF(AND('1C TSspéc5'!$M$17&lt;&gt;0,'1C TSspéc5'!$C$12="OUI"),N911+AK911,N911)</f>
        <v>0</v>
      </c>
      <c r="AM911" s="417">
        <f t="shared" si="278"/>
        <v>0</v>
      </c>
      <c r="AN911" s="417">
        <f t="shared" si="279"/>
        <v>0</v>
      </c>
      <c r="AO911" s="418" t="str">
        <f>IF(AND('1C TSspéc5'!$M$17&lt;&gt;0,'1C TSspéc5'!$M$30&lt;&gt;0),AM911+AN911,"")</f>
        <v/>
      </c>
      <c r="AP911" s="573" t="str">
        <f>IF(AND('1C TSspéc5'!$M$17&lt;&gt;0,'1C TSspéc5'!$M$30&lt;&gt;0),AM911-AR911,"")</f>
        <v/>
      </c>
      <c r="AQ911" s="583">
        <f t="shared" si="280"/>
        <v>0</v>
      </c>
      <c r="AR911" s="596"/>
      <c r="AS911" s="102"/>
      <c r="AT911" s="27" t="str">
        <f>IF(('1C TSspéc5'!M$17*FICHE!$C$14&lt;J911),"Forfait limité à "&amp;FICHE!$C$14&amp;"€/jour","")</f>
        <v/>
      </c>
      <c r="AU911" s="592"/>
      <c r="AV911" s="824"/>
      <c r="AW911" s="824"/>
      <c r="AX911" s="824"/>
      <c r="AY911" s="824"/>
      <c r="AZ911" s="824"/>
      <c r="BA911" s="767"/>
      <c r="BB911" s="767"/>
      <c r="BC911" s="767"/>
      <c r="BD911" s="767"/>
      <c r="BE911" s="767"/>
      <c r="BF911" s="767"/>
      <c r="BG911" s="767"/>
      <c r="BH911" s="767"/>
      <c r="BI911" s="767"/>
      <c r="BJ911" s="767"/>
      <c r="BK911" s="767"/>
      <c r="BL911" s="767"/>
      <c r="BM911" s="767"/>
      <c r="BN911" s="767"/>
      <c r="BO911" s="767"/>
      <c r="BP911" s="767"/>
      <c r="BQ911" s="767"/>
      <c r="BR911" s="767"/>
      <c r="BS911" s="767"/>
      <c r="BT911" s="767"/>
      <c r="BU911" s="767"/>
      <c r="BV911" s="767"/>
      <c r="BW911" s="767"/>
      <c r="BX911" s="767"/>
      <c r="BY911" s="767"/>
      <c r="BZ911" s="767"/>
      <c r="CA911" s="767"/>
      <c r="CB911" s="767"/>
      <c r="CC911" s="767"/>
      <c r="CD911" s="767"/>
      <c r="CE911" s="767"/>
      <c r="CF911" s="767"/>
      <c r="CG911" s="767"/>
      <c r="CH911" s="767"/>
      <c r="CI911" s="767"/>
      <c r="CJ911" s="767"/>
      <c r="CK911" s="767"/>
      <c r="CL911" s="767"/>
      <c r="CM911" s="767"/>
      <c r="CN911" s="767"/>
      <c r="CO911" s="767"/>
      <c r="CP911" s="767"/>
      <c r="CQ911" s="767"/>
      <c r="CR911" s="767"/>
      <c r="CS911" s="767"/>
      <c r="CT911" s="767"/>
      <c r="CU911" s="767"/>
      <c r="CV911" s="767"/>
      <c r="CW911" s="767"/>
      <c r="CX911" s="767"/>
      <c r="CY911" s="767"/>
      <c r="CZ911" s="767"/>
      <c r="DA911" s="767"/>
      <c r="DB911" s="767"/>
      <c r="DC911" s="767"/>
      <c r="DD911" s="767"/>
      <c r="DE911" s="767"/>
      <c r="DF911" s="767"/>
      <c r="DG911" s="767"/>
      <c r="DH911" s="767"/>
      <c r="DI911" s="767"/>
      <c r="DJ911" s="767"/>
      <c r="DK911" s="767"/>
      <c r="DL911" s="767"/>
      <c r="DM911" s="767"/>
      <c r="DN911" s="767"/>
      <c r="DO911" s="767"/>
      <c r="DP911" s="767"/>
      <c r="DQ911" s="767"/>
      <c r="DR911" s="767"/>
      <c r="DS911" s="767"/>
      <c r="DT911" s="767"/>
      <c r="DU911" s="767"/>
      <c r="DV911" s="767"/>
      <c r="DW911" s="767"/>
      <c r="DX911" s="767"/>
      <c r="DY911" s="767"/>
      <c r="DZ911" s="767"/>
      <c r="EA911" s="767"/>
      <c r="EB911" s="767"/>
      <c r="EC911" s="767"/>
      <c r="ED911" s="767"/>
      <c r="EE911" s="767"/>
      <c r="EF911" s="767"/>
      <c r="EG911" s="767"/>
      <c r="EH911" s="767"/>
      <c r="EI911" s="767"/>
      <c r="EJ911" s="767"/>
      <c r="EK911" s="767"/>
      <c r="EL911" s="767"/>
      <c r="EM911" s="767"/>
      <c r="EN911" s="767"/>
      <c r="EO911" s="767"/>
      <c r="EP911" s="767"/>
      <c r="EQ911" s="767"/>
      <c r="ER911" s="767"/>
      <c r="ES911" s="767"/>
      <c r="ET911" s="767"/>
      <c r="EU911" s="767"/>
      <c r="EV911" s="767"/>
      <c r="EW911" s="767"/>
      <c r="EX911" s="767"/>
      <c r="EY911" s="767"/>
      <c r="EZ911" s="767"/>
      <c r="FA911" s="767"/>
      <c r="FB911" s="767"/>
      <c r="FC911" s="767"/>
      <c r="FD911" s="767"/>
      <c r="FE911" s="767"/>
      <c r="FF911" s="767"/>
      <c r="FG911" s="767"/>
      <c r="FH911" s="767"/>
      <c r="FI911" s="767"/>
      <c r="FJ911" s="767"/>
      <c r="FK911" s="767"/>
      <c r="FL911" s="767"/>
      <c r="FM911" s="767"/>
      <c r="FN911" s="767"/>
      <c r="FO911" s="767"/>
      <c r="FP911" s="767"/>
      <c r="FQ911" s="767"/>
      <c r="FR911" s="767"/>
      <c r="FS911" s="767"/>
      <c r="FT911" s="767"/>
      <c r="FU911" s="767"/>
      <c r="FV911" s="767"/>
      <c r="FW911" s="767"/>
      <c r="FX911" s="767"/>
      <c r="FY911" s="767"/>
      <c r="FZ911" s="767"/>
      <c r="GA911" s="767"/>
      <c r="GB911" s="767"/>
      <c r="GC911" s="767"/>
      <c r="GD911" s="767"/>
      <c r="GE911" s="767"/>
      <c r="GF911" s="767"/>
      <c r="GG911" s="767"/>
      <c r="GH911" s="767"/>
      <c r="GI911" s="767"/>
      <c r="GJ911" s="767"/>
      <c r="GK911" s="767"/>
      <c r="GL911" s="767"/>
      <c r="GM911" s="767"/>
      <c r="GN911" s="767"/>
      <c r="GO911" s="767"/>
      <c r="GP911" s="767"/>
      <c r="GQ911" s="767"/>
      <c r="GR911" s="767"/>
      <c r="GS911" s="767"/>
      <c r="GT911" s="767"/>
      <c r="GU911" s="767"/>
      <c r="GV911" s="767"/>
      <c r="GW911" s="767"/>
      <c r="GX911" s="767"/>
      <c r="GY911" s="767"/>
      <c r="GZ911" s="767"/>
      <c r="HA911" s="767"/>
      <c r="HB911" s="767"/>
      <c r="HC911" s="767"/>
    </row>
    <row r="912" spans="1:211" s="864" customFormat="1" ht="13.9" hidden="1" customHeight="1">
      <c r="A912" s="307"/>
      <c r="B912" s="351"/>
      <c r="C912" s="971" t="str">
        <f>IF('1C TSspéc5'!N$17&lt;&gt;0,'1C TSspéc5'!$B$12,"")</f>
        <v/>
      </c>
      <c r="D912" s="972"/>
      <c r="E912" s="973"/>
      <c r="F912" s="93">
        <f>IF(AND($C912='1C TSspéc5'!$B$12,'1C TSspéc5'!$B$16="spécifiques",'1C TSspéc5'!$N$17&lt;&gt;""),'1C TSspéc5'!$N$21,"")</f>
        <v>0</v>
      </c>
      <c r="G912" s="842"/>
      <c r="H912" s="745">
        <v>0.21</v>
      </c>
      <c r="I912" s="747">
        <v>1</v>
      </c>
      <c r="J912" s="312"/>
      <c r="K912" s="680">
        <f t="shared" si="277"/>
        <v>0</v>
      </c>
      <c r="L912" s="556">
        <f>IF(OR('1C TSspéc5'!$B$12="",'1C TSspéc5'!N$30=0),0,IF(AND('1C TSspéc5'!$B$12&lt;&gt;"",$K$2="Pôle",'1C TSspéc5'!$C$12="OUI"),(('1C TSspéc5'!N$22+'1C TSspéc5'!N$23+'1C TSspéc5'!N$24+'1C TSspéc5'!N$25+'1C TSspéc5'!N$29)/'1C TSspéc5'!N$17),IF(AND('1C TSspéc5'!$B$12&lt;&gt;"",$K$2="Pôle",'1C TSspéc5'!$C$12="NON"),(('1C TSspéc5'!N$22+'1C TSspéc5'!N$23+'1C TSspéc5'!N$24+'1C TSspéc5'!N$25+'1C TSspéc5'!N$29)/'1C TSspéc5'!N$30),IF(AND('1C TSspéc5'!$B$12&lt;&gt;"",$K$2&lt;&gt;"Pôle",'1C TSspéc5'!$C$12="OUI"),(('1C TSspéc5'!N$22+'1C TSspéc5'!N$23+'1C TSspéc5'!N$24+'1C TSspéc5'!N$25+'1C TSspéc5'!N$26+'1C TSspéc5'!N$27+'1C TSspéc5'!N$28+'1C TSspéc5'!N$29)/'1C TSspéc5'!N$17),IF(AND('1C TSspéc5'!$B$12&lt;&gt;"",$K$2&lt;&gt;"Pôle",'1C TSspéc5'!$C$12="NON"),(('1C TSspéc5'!N$22+'1C TSspéc5'!N$23+'1C TSspéc5'!N$24+'1C TSspéc5'!N$25+'1C TSspéc5'!N$26+'1C TSspéc5'!N$27+'1C TSspéc5'!N$28+'1C TSspéc5'!N$29)/'1C TSspéc5'!N$30))))))</f>
        <v>0</v>
      </c>
      <c r="M912" s="556">
        <f>IF(OR('1C TSspéc5'!$B$12="",'1C TSspéc5'!N$30=0),0,IF(AND('1C TSspéc5'!$B$12&lt;&gt;"",$K$2="Pôle",'1C TSspéc5'!$C$12="OUI"),(('1C TSspéc5'!N$26+'1C TSspéc5'!N$27+'1C TSspéc5'!N$28)/'1C TSspéc5'!N$17),IF(AND('1C TSspéc5'!$B$12&lt;&gt;"",$K$2="Pôle",'1C TSspéc5'!$C$12="NON"),(('1C TSspéc5'!N$26+'1C TSspéc5'!N$27+'1C TSspéc5'!N$28)/'1C TSspéc5'!N$30),IF(AND('1C TSspéc5'!$B$12&lt;&gt;"",$K$2&lt;&gt;"Pôle"),0))))</f>
        <v>0</v>
      </c>
      <c r="N912" s="557">
        <f>IF(AND('1C TSspéc5'!$B$12&lt;&gt;0,'1C TSspéc5'!$N$30&lt;&gt;0),L912+M912,0)</f>
        <v>0</v>
      </c>
      <c r="O912" s="893" t="str">
        <f>IF(AND('1C TSspéc5'!$N$17&lt;&gt;0,'1C TSspéc5'!$C$12="OUI"),'1C TSspéc5'!$N$35/'1C TSspéc5'!$N$17,"")</f>
        <v/>
      </c>
      <c r="P912" s="543" t="str">
        <f>IF(AND('1C TSspéc5'!$N$17&lt;&gt;0,'1C TSspéc5'!$C$12="OUI"),'1C TSspéc5'!$N$36/'1C TSspéc5'!$N$17,"")</f>
        <v/>
      </c>
      <c r="Q912" s="543" t="str">
        <f>IF(AND('1C TSspéc5'!$N$17&lt;&gt;0,'1C TSspéc5'!$C$12="OUI"),'1C TSspéc5'!$N$37/'1C TSspéc5'!$N$17,"")</f>
        <v/>
      </c>
      <c r="R912" s="543" t="str">
        <f>IF(AND('1C TSspéc5'!$N$17&lt;&gt;0,'1C TSspéc5'!$C$12="OUI"),'1C TSspéc5'!$N$38/'1C TSspéc5'!$N$17,"")</f>
        <v/>
      </c>
      <c r="S912" s="543" t="str">
        <f>IF(AND('1C TSspéc5'!$N$17&lt;&gt;0,'1C TSspéc5'!$C$12="OUI"),'1C TSspéc5'!$N$39/'1C TSspéc5'!$N$17,"")</f>
        <v/>
      </c>
      <c r="T912" s="543" t="str">
        <f>IF(AND('1C TSspéc5'!$N$17&lt;&gt;0,'1C TSspéc5'!$C$12="OUI"),'1C TSspéc5'!$N$40/'1C TSspéc5'!$N$17,"")</f>
        <v/>
      </c>
      <c r="U912" s="543" t="str">
        <f>IF(AND('1C TSspéc5'!$N$17&lt;&gt;0,'1C TSspéc5'!$C$12="OUI"),'1C TSspéc5'!$N$41/'1C TSspéc5'!$N$17,"")</f>
        <v/>
      </c>
      <c r="V912" s="543" t="str">
        <f>IF(AND('1C TSspéc5'!$N$17&lt;&gt;0,'1C TSspéc5'!$C$12="OUI"),'1C TSspéc5'!$N$42/'1C TSspéc5'!$N$17,"")</f>
        <v/>
      </c>
      <c r="W912" s="543" t="str">
        <f>IF(AND('1C TSspéc5'!$N$17&lt;&gt;0,'1C TSspéc5'!$C$12="OUI"),'1C TSspéc5'!$N$43/'1C TSspéc5'!$N$17,"")</f>
        <v/>
      </c>
      <c r="X912" s="543" t="str">
        <f>IF(AND('1C TSspéc5'!$N$17&lt;&gt;0,'1C TSspéc5'!$C$12="OUI"),'1C TSspéc5'!$N$44/'1C TSspéc5'!$N$17,"")</f>
        <v/>
      </c>
      <c r="Y912" s="543" t="str">
        <f>IF(AND('1C TSspéc5'!$N$17&lt;&gt;0,'1C TSspéc5'!$C$12="OUI"),'1C TSspéc5'!$N$45/'1C TSspéc5'!$N$17,"")</f>
        <v/>
      </c>
      <c r="Z912" s="543" t="str">
        <f>IF(AND('1C TSspéc5'!$N$17&lt;&gt;0,'1C TSspéc5'!$C$12="OUI"),'1C TSspéc5'!$N$46/'1C TSspéc5'!$N$17,"")</f>
        <v/>
      </c>
      <c r="AA912" s="543" t="str">
        <f>IF(AND('1C TSspéc5'!$N$17&lt;&gt;0,'1C TSspéc5'!$C$12="OUI"),'1C TSspéc5'!$N$47/'1C TSspéc5'!$N$17,"")</f>
        <v/>
      </c>
      <c r="AB912" s="543" t="str">
        <f>IF(AND('1C TSspéc5'!$N$17&lt;&gt;0,'1C TSspéc5'!$C$12="OUI"),'1C TSspéc5'!$N$48/'1C TSspéc5'!$N$17,"")</f>
        <v/>
      </c>
      <c r="AC912" s="543" t="str">
        <f>IF(AND('1C TSspéc5'!$N$17&lt;&gt;0,'1C TSspéc5'!$C$12="OUI"),'1C TSspéc5'!$N$49/'1C TSspéc5'!$N$17,"")</f>
        <v/>
      </c>
      <c r="AD912" s="543" t="str">
        <f>IF(AND('1C TSspéc5'!$N$17&lt;&gt;0,'1C TSspéc5'!$C$12="OUI"),'1C TSspéc5'!$N$50/'1C TSspéc5'!$N$17,"")</f>
        <v/>
      </c>
      <c r="AE912" s="543" t="str">
        <f>IF(AND('1C TSspéc5'!$N$17&lt;&gt;0,'1C TSspéc5'!$C$12="OUI"),'1C TSspéc5'!$N$51/'1C TSspéc5'!$N$17,"")</f>
        <v/>
      </c>
      <c r="AF912" s="543" t="str">
        <f>IF(AND('1C TSspéc5'!$N$17&lt;&gt;0,'1C TSspéc5'!$C$12="OUI"),'1C TSspéc5'!$N$52/'1C TSspéc5'!$N$17,"")</f>
        <v/>
      </c>
      <c r="AG912" s="543" t="str">
        <f>IF(AND('1C TSspéc5'!$N$17&lt;&gt;0,'1C TSspéc5'!$C$12="OUI"),'1C TSspéc5'!$N$53/'1C TSspéc5'!$N$17,"")</f>
        <v/>
      </c>
      <c r="AH912" s="543" t="str">
        <f>IF(AND('1C TSspéc5'!$N$17&lt;&gt;0,'1C TSspéc5'!$C$12="OUI"),'1C TSspéc5'!$N$54/'1C TSspéc5'!$N$17,"")</f>
        <v/>
      </c>
      <c r="AI912" s="543" t="str">
        <f>IF(AND('1C TSspéc5'!$N$17&lt;&gt;0,'1C TSspéc5'!$C$12="OUI"),'1C TSspéc5'!$N$55/'1C TSspéc5'!$N$17,"")</f>
        <v/>
      </c>
      <c r="AJ912" s="543" t="str">
        <f>IF(AND('1C TSspéc5'!$N$17&lt;&gt;0,'1C TSspéc5'!$C$12="OUI"),'1C TSspéc5'!$N$56/'1C TSspéc5'!$N$17,"")</f>
        <v/>
      </c>
      <c r="AK912" s="543" t="str">
        <f>IF(AND('1C TSspéc5'!$N$17&lt;&gt;0,'1C TSspéc5'!$C$12="OUI"),'1C TSspéc5'!$N$57/'1C TSspéc5'!$N$17,"")</f>
        <v/>
      </c>
      <c r="AL912" s="72">
        <f>IF(AND('1C TSspéc5'!$N$17&lt;&gt;0,'1C TSspéc5'!$C$12="OUI"),N912+AK912,N912)</f>
        <v>0</v>
      </c>
      <c r="AM912" s="417">
        <f t="shared" si="278"/>
        <v>0</v>
      </c>
      <c r="AN912" s="417">
        <f t="shared" si="279"/>
        <v>0</v>
      </c>
      <c r="AO912" s="418" t="str">
        <f>IF(AND('1C TSspéc5'!$N$17&lt;&gt;0,'1C TSspéc5'!$N$30&lt;&gt;0),AM912+AN912,"")</f>
        <v/>
      </c>
      <c r="AP912" s="573" t="str">
        <f>IF(AND('1C TSspéc5'!$N$17&lt;&gt;0,'1C TSspéc5'!$N$30&lt;&gt;0),AM912-AR912,"")</f>
        <v/>
      </c>
      <c r="AQ912" s="583">
        <f t="shared" si="280"/>
        <v>0</v>
      </c>
      <c r="AR912" s="596"/>
      <c r="AS912" s="102"/>
      <c r="AT912" s="27" t="str">
        <f>IF(('1C TSspéc5'!N$17*FICHE!$C$14&lt;J912),"Forfait limité à "&amp;FICHE!$C$14&amp;"€/jour","")</f>
        <v/>
      </c>
      <c r="AU912" s="592"/>
      <c r="AV912" s="824"/>
      <c r="AW912" s="824"/>
      <c r="AX912" s="824"/>
      <c r="AY912" s="824"/>
      <c r="AZ912" s="824"/>
      <c r="BA912" s="767"/>
      <c r="BB912" s="767"/>
      <c r="BC912" s="767"/>
      <c r="BD912" s="767"/>
      <c r="BE912" s="767"/>
      <c r="BF912" s="767"/>
      <c r="BG912" s="767"/>
      <c r="BH912" s="767"/>
      <c r="BI912" s="767"/>
      <c r="BJ912" s="767"/>
      <c r="BK912" s="767"/>
      <c r="BL912" s="767"/>
      <c r="BM912" s="767"/>
      <c r="BN912" s="767"/>
      <c r="BO912" s="767"/>
      <c r="BP912" s="767"/>
      <c r="BQ912" s="767"/>
      <c r="BR912" s="767"/>
      <c r="BS912" s="767"/>
      <c r="BT912" s="767"/>
      <c r="BU912" s="767"/>
      <c r="BV912" s="767"/>
      <c r="BW912" s="767"/>
      <c r="BX912" s="767"/>
      <c r="BY912" s="767"/>
      <c r="BZ912" s="767"/>
      <c r="CA912" s="767"/>
      <c r="CB912" s="767"/>
      <c r="CC912" s="767"/>
      <c r="CD912" s="767"/>
      <c r="CE912" s="767"/>
      <c r="CF912" s="767"/>
      <c r="CG912" s="767"/>
      <c r="CH912" s="767"/>
      <c r="CI912" s="767"/>
      <c r="CJ912" s="767"/>
      <c r="CK912" s="767"/>
      <c r="CL912" s="767"/>
      <c r="CM912" s="767"/>
      <c r="CN912" s="767"/>
      <c r="CO912" s="767"/>
      <c r="CP912" s="767"/>
      <c r="CQ912" s="767"/>
      <c r="CR912" s="767"/>
      <c r="CS912" s="767"/>
      <c r="CT912" s="767"/>
      <c r="CU912" s="767"/>
      <c r="CV912" s="767"/>
      <c r="CW912" s="767"/>
      <c r="CX912" s="767"/>
      <c r="CY912" s="767"/>
      <c r="CZ912" s="767"/>
      <c r="DA912" s="767"/>
      <c r="DB912" s="767"/>
      <c r="DC912" s="767"/>
      <c r="DD912" s="767"/>
      <c r="DE912" s="767"/>
      <c r="DF912" s="767"/>
      <c r="DG912" s="767"/>
      <c r="DH912" s="767"/>
      <c r="DI912" s="767"/>
      <c r="DJ912" s="767"/>
      <c r="DK912" s="767"/>
      <c r="DL912" s="767"/>
      <c r="DM912" s="767"/>
      <c r="DN912" s="767"/>
      <c r="DO912" s="767"/>
      <c r="DP912" s="767"/>
      <c r="DQ912" s="767"/>
      <c r="DR912" s="767"/>
      <c r="DS912" s="767"/>
      <c r="DT912" s="767"/>
      <c r="DU912" s="767"/>
      <c r="DV912" s="767"/>
      <c r="DW912" s="767"/>
      <c r="DX912" s="767"/>
      <c r="DY912" s="767"/>
      <c r="DZ912" s="767"/>
      <c r="EA912" s="767"/>
      <c r="EB912" s="767"/>
      <c r="EC912" s="767"/>
      <c r="ED912" s="767"/>
      <c r="EE912" s="767"/>
      <c r="EF912" s="767"/>
      <c r="EG912" s="767"/>
      <c r="EH912" s="767"/>
      <c r="EI912" s="767"/>
      <c r="EJ912" s="767"/>
      <c r="EK912" s="767"/>
      <c r="EL912" s="767"/>
      <c r="EM912" s="767"/>
      <c r="EN912" s="767"/>
      <c r="EO912" s="767"/>
      <c r="EP912" s="767"/>
      <c r="EQ912" s="767"/>
      <c r="ER912" s="767"/>
      <c r="ES912" s="767"/>
      <c r="ET912" s="767"/>
      <c r="EU912" s="767"/>
      <c r="EV912" s="767"/>
      <c r="EW912" s="767"/>
      <c r="EX912" s="767"/>
      <c r="EY912" s="767"/>
      <c r="EZ912" s="767"/>
      <c r="FA912" s="767"/>
      <c r="FB912" s="767"/>
      <c r="FC912" s="767"/>
      <c r="FD912" s="767"/>
      <c r="FE912" s="767"/>
      <c r="FF912" s="767"/>
      <c r="FG912" s="767"/>
      <c r="FH912" s="767"/>
      <c r="FI912" s="767"/>
      <c r="FJ912" s="767"/>
      <c r="FK912" s="767"/>
      <c r="FL912" s="767"/>
      <c r="FM912" s="767"/>
      <c r="FN912" s="767"/>
      <c r="FO912" s="767"/>
      <c r="FP912" s="767"/>
      <c r="FQ912" s="767"/>
      <c r="FR912" s="767"/>
      <c r="FS912" s="767"/>
      <c r="FT912" s="767"/>
      <c r="FU912" s="767"/>
      <c r="FV912" s="767"/>
      <c r="FW912" s="767"/>
      <c r="FX912" s="767"/>
      <c r="FY912" s="767"/>
      <c r="FZ912" s="767"/>
      <c r="GA912" s="767"/>
      <c r="GB912" s="767"/>
      <c r="GC912" s="767"/>
      <c r="GD912" s="767"/>
      <c r="GE912" s="767"/>
      <c r="GF912" s="767"/>
      <c r="GG912" s="767"/>
      <c r="GH912" s="767"/>
      <c r="GI912" s="767"/>
      <c r="GJ912" s="767"/>
      <c r="GK912" s="767"/>
      <c r="GL912" s="767"/>
      <c r="GM912" s="767"/>
      <c r="GN912" s="767"/>
      <c r="GO912" s="767"/>
      <c r="GP912" s="767"/>
      <c r="GQ912" s="767"/>
      <c r="GR912" s="767"/>
      <c r="GS912" s="767"/>
      <c r="GT912" s="767"/>
      <c r="GU912" s="767"/>
      <c r="GV912" s="767"/>
      <c r="GW912" s="767"/>
      <c r="GX912" s="767"/>
      <c r="GY912" s="767"/>
      <c r="GZ912" s="767"/>
      <c r="HA912" s="767"/>
      <c r="HB912" s="767"/>
      <c r="HC912" s="767"/>
    </row>
    <row r="913" spans="1:211" s="864" customFormat="1" ht="13.9" hidden="1" customHeight="1">
      <c r="A913" s="307"/>
      <c r="B913" s="351"/>
      <c r="C913" s="971" t="str">
        <f>IF('1C TSspéc5'!O$17&lt;&gt;0,'1C TSspéc5'!$B$12,"")</f>
        <v/>
      </c>
      <c r="D913" s="972"/>
      <c r="E913" s="973"/>
      <c r="F913" s="93">
        <f>IF(AND($C913='1C TSspéc5'!$B$12,'1C TSspéc5'!$B$16="spécifiques",'1C TSspéc5'!$O$17&lt;&gt;""),'1C TSspéc5'!$O$21,"")</f>
        <v>0</v>
      </c>
      <c r="G913" s="842"/>
      <c r="H913" s="745">
        <v>0.21</v>
      </c>
      <c r="I913" s="747">
        <v>1</v>
      </c>
      <c r="J913" s="312"/>
      <c r="K913" s="680">
        <f t="shared" ref="K913:K1512" si="281">J913+(J913*H913)</f>
        <v>0</v>
      </c>
      <c r="L913" s="556">
        <f>IF(OR('1C TSspéc5'!$B$12="",'1C TSspéc5'!O$30=0),0,IF(AND('1C TSspéc5'!$B$12&lt;&gt;"",$K$2="Pôle",'1C TSspéc5'!$C$12="OUI"),(('1C TSspéc5'!O$22+'1C TSspéc5'!O$23+'1C TSspéc5'!O$24+'1C TSspéc5'!O$25+'1C TSspéc5'!O$29)/'1C TSspéc5'!O$17),IF(AND('1C TSspéc5'!$B$12&lt;&gt;"",$K$2="Pôle",'1C TSspéc5'!$C$12="NON"),(('1C TSspéc5'!O$22+'1C TSspéc5'!O$23+'1C TSspéc5'!O$24+'1C TSspéc5'!O$25+'1C TSspéc5'!O$29)/'1C TSspéc5'!O$30),IF(AND('1C TSspéc5'!$B$12&lt;&gt;"",$K$2&lt;&gt;"Pôle",'1C TSspéc5'!$C$12="OUI"),(('1C TSspéc5'!O$22+'1C TSspéc5'!O$23+'1C TSspéc5'!O$24+'1C TSspéc5'!O$25+'1C TSspéc5'!O$26+'1C TSspéc5'!O$27+'1C TSspéc5'!O$28+'1C TSspéc5'!O$29)/'1C TSspéc5'!O$17),IF(AND('1C TSspéc5'!$B$12&lt;&gt;"",$K$2&lt;&gt;"Pôle",'1C TSspéc5'!$C$12="NON"),(('1C TSspéc5'!O$22+'1C TSspéc5'!O$23+'1C TSspéc5'!O$24+'1C TSspéc5'!O$25+'1C TSspéc5'!O$26+'1C TSspéc5'!O$27+'1C TSspéc5'!O$28+'1C TSspéc5'!O$29)/'1C TSspéc5'!O$30))))))</f>
        <v>0</v>
      </c>
      <c r="M913" s="556">
        <f>IF(OR('1C TSspéc5'!$B$12="",'1C TSspéc5'!O$30=0),0,IF(AND('1C TSspéc5'!$B$12&lt;&gt;"",$K$2="Pôle",'1C TSspéc5'!$C$12="OUI"),(('1C TSspéc5'!O$26+'1C TSspéc5'!O$27+'1C TSspéc5'!O$28)/'1C TSspéc5'!O$17),IF(AND('1C TSspéc5'!$B$12&lt;&gt;"",$K$2="Pôle",'1C TSspéc5'!$C$12="NON"),(('1C TSspéc5'!O$26+'1C TSspéc5'!O$27+'1C TSspéc5'!O$28)/'1C TSspéc5'!O$30),IF(AND('1C TSspéc5'!$B$12&lt;&gt;"",$K$2&lt;&gt;"Pôle"),0))))</f>
        <v>0</v>
      </c>
      <c r="N913" s="557">
        <f>IF(AND('1C TSspéc5'!$B$12&lt;&gt;0,'1C TSspéc5'!$O$30&lt;&gt;0),L913+M913,0)</f>
        <v>0</v>
      </c>
      <c r="O913" s="893" t="str">
        <f>IF(AND('1C TSspéc5'!$O$17&lt;&gt;0,'1C TSspéc5'!$C$12="OUI"),'1C TSspéc5'!$O$35/'1C TSspéc5'!$O$17,"")</f>
        <v/>
      </c>
      <c r="P913" s="543" t="str">
        <f>IF(AND('1C TSspéc5'!$O$17&lt;&gt;0,'1C TSspéc5'!$C$12="OUI"),'1C TSspéc5'!$O$36/'1C TSspéc5'!$O$17,"")</f>
        <v/>
      </c>
      <c r="Q913" s="543" t="str">
        <f>IF(AND('1C TSspéc5'!$O$17&lt;&gt;0,'1C TSspéc5'!$C$12="OUI"),'1C TSspéc5'!$O$37/'1C TSspéc5'!$O$17,"")</f>
        <v/>
      </c>
      <c r="R913" s="543" t="str">
        <f>IF(AND('1C TSspéc5'!$O$17&lt;&gt;0,'1C TSspéc5'!$C$12="OUI"),'1C TSspéc5'!$O$38/'1C TSspéc5'!$O$17,"")</f>
        <v/>
      </c>
      <c r="S913" s="543" t="str">
        <f>IF(AND('1C TSspéc5'!$O$17&lt;&gt;0,'1C TSspéc5'!$C$12="OUI"),'1C TSspéc5'!$O$39/'1C TSspéc5'!$O$17,"")</f>
        <v/>
      </c>
      <c r="T913" s="543" t="str">
        <f>IF(AND('1C TSspéc5'!$O$17&lt;&gt;0,'1C TSspéc5'!$C$12="OUI"),'1C TSspéc5'!$O$40/'1C TSspéc5'!$O$17,"")</f>
        <v/>
      </c>
      <c r="U913" s="543" t="str">
        <f>IF(AND('1C TSspéc5'!$O$17&lt;&gt;0,'1C TSspéc5'!$C$12="OUI"),'1C TSspéc5'!$O$41/'1C TSspéc5'!$O$17,"")</f>
        <v/>
      </c>
      <c r="V913" s="543" t="str">
        <f>IF(AND('1C TSspéc5'!$O$17&lt;&gt;0,'1C TSspéc5'!$C$12="OUI"),'1C TSspéc5'!$O$42/'1C TSspéc5'!$O$17,"")</f>
        <v/>
      </c>
      <c r="W913" s="543" t="str">
        <f>IF(AND('1C TSspéc5'!$O$17&lt;&gt;0,'1C TSspéc5'!$C$12="OUI"),'1C TSspéc5'!$O$43/'1C TSspéc5'!$O$17,"")</f>
        <v/>
      </c>
      <c r="X913" s="543" t="str">
        <f>IF(AND('1C TSspéc5'!$O$17&lt;&gt;0,'1C TSspéc5'!$C$12="OUI"),'1C TSspéc5'!$O$44/'1C TSspéc5'!$O$17,"")</f>
        <v/>
      </c>
      <c r="Y913" s="543" t="str">
        <f>IF(AND('1C TSspéc5'!$O$17&lt;&gt;0,'1C TSspéc5'!$C$12="OUI"),'1C TSspéc5'!$O$45/'1C TSspéc5'!$O$17,"")</f>
        <v/>
      </c>
      <c r="Z913" s="543" t="str">
        <f>IF(AND('1C TSspéc5'!$O$17&lt;&gt;0,'1C TSspéc5'!$C$12="OUI"),'1C TSspéc5'!$O$46/'1C TSspéc5'!$O$17,"")</f>
        <v/>
      </c>
      <c r="AA913" s="543" t="str">
        <f>IF(AND('1C TSspéc5'!$O$17&lt;&gt;0,'1C TSspéc5'!$C$12="OUI"),'1C TSspéc5'!$O$47/'1C TSspéc5'!$O$17,"")</f>
        <v/>
      </c>
      <c r="AB913" s="543" t="str">
        <f>IF(AND('1C TSspéc5'!$O$17&lt;&gt;0,'1C TSspéc5'!$C$12="OUI"),'1C TSspéc5'!$O$48/'1C TSspéc5'!$O$17,"")</f>
        <v/>
      </c>
      <c r="AC913" s="543" t="str">
        <f>IF(AND('1C TSspéc5'!$O$17&lt;&gt;0,'1C TSspéc5'!$C$12="OUI"),'1C TSspéc5'!$O$49/'1C TSspéc5'!$O$17,"")</f>
        <v/>
      </c>
      <c r="AD913" s="543" t="str">
        <f>IF(AND('1C TSspéc5'!$O$17&lt;&gt;0,'1C TSspéc5'!$C$12="OUI"),'1C TSspéc5'!$O$50/'1C TSspéc5'!$O$17,"")</f>
        <v/>
      </c>
      <c r="AE913" s="543" t="str">
        <f>IF(AND('1C TSspéc5'!$O$17&lt;&gt;0,'1C TSspéc5'!$C$12="OUI"),'1C TSspéc5'!$O$51/'1C TSspéc5'!$O$17,"")</f>
        <v/>
      </c>
      <c r="AF913" s="543" t="str">
        <f>IF(AND('1C TSspéc5'!$O$17&lt;&gt;0,'1C TSspéc5'!$C$12="OUI"),'1C TSspéc5'!$O$52/'1C TSspéc5'!$O$17,"")</f>
        <v/>
      </c>
      <c r="AG913" s="543" t="str">
        <f>IF(AND('1C TSspéc5'!$O$17&lt;&gt;0,'1C TSspéc5'!$C$12="OUI"),'1C TSspéc5'!$O$53/'1C TSspéc5'!$O$17,"")</f>
        <v/>
      </c>
      <c r="AH913" s="543" t="str">
        <f>IF(AND('1C TSspéc5'!$O$17&lt;&gt;0,'1C TSspéc5'!$C$12="OUI"),'1C TSspéc5'!$O$54/'1C TSspéc5'!$O$17,"")</f>
        <v/>
      </c>
      <c r="AI913" s="543" t="str">
        <f>IF(AND('1C TSspéc5'!$O$17&lt;&gt;0,'1C TSspéc5'!$C$12="OUI"),'1C TSspéc5'!$O$55/'1C TSspéc5'!$O$17,"")</f>
        <v/>
      </c>
      <c r="AJ913" s="543" t="str">
        <f>IF(AND('1C TSspéc5'!$O$17&lt;&gt;0,'1C TSspéc5'!$C$12="OUI"),'1C TSspéc5'!$O$56/'1C TSspéc5'!$O$17,"")</f>
        <v/>
      </c>
      <c r="AK913" s="543" t="str">
        <f>IF(AND('1C TSspéc5'!$O$17&lt;&gt;0,'1C TSspéc5'!$C$12="OUI"),'1C TSspéc5'!$O$57/'1C TSspéc5'!$O$17,"")</f>
        <v/>
      </c>
      <c r="AL913" s="72">
        <f>IF(AND('1C TSspéc5'!$O$17&lt;&gt;0,'1C TSspéc5'!$C$12="OUI"),N913+AK913,N913)</f>
        <v>0</v>
      </c>
      <c r="AM913" s="417">
        <f t="shared" si="278"/>
        <v>0</v>
      </c>
      <c r="AN913" s="417">
        <f t="shared" si="279"/>
        <v>0</v>
      </c>
      <c r="AO913" s="418" t="str">
        <f>IF(AND('1C TSspéc5'!$O$17&lt;&gt;0,'1C TSspéc5'!$O$30&lt;&gt;0),AM913+AN913,"")</f>
        <v/>
      </c>
      <c r="AP913" s="573" t="str">
        <f>IF(AND('1C TSspéc5'!$O$17&lt;&gt;0,'1C TSspéc5'!$O$30&lt;&gt;0),AM913-AR913,"")</f>
        <v/>
      </c>
      <c r="AQ913" s="583">
        <f t="shared" si="280"/>
        <v>0</v>
      </c>
      <c r="AR913" s="596"/>
      <c r="AS913" s="102"/>
      <c r="AT913" s="27" t="str">
        <f>IF(('1C TSspéc5'!O$17*FICHE!$C$14&lt;J913),"Forfait limité à "&amp;FICHE!$C$14&amp;"€/jour","")</f>
        <v/>
      </c>
      <c r="AU913" s="592"/>
      <c r="AV913" s="824"/>
      <c r="AW913" s="824"/>
      <c r="AX913" s="824"/>
      <c r="AY913" s="824"/>
      <c r="AZ913" s="824"/>
      <c r="BA913" s="767"/>
      <c r="BB913" s="767"/>
      <c r="BC913" s="767"/>
      <c r="BD913" s="767"/>
      <c r="BE913" s="767"/>
      <c r="BF913" s="767"/>
      <c r="BG913" s="767"/>
      <c r="BH913" s="767"/>
      <c r="BI913" s="767"/>
      <c r="BJ913" s="767"/>
      <c r="BK913" s="767"/>
      <c r="BL913" s="767"/>
      <c r="BM913" s="767"/>
      <c r="BN913" s="767"/>
      <c r="BO913" s="767"/>
      <c r="BP913" s="767"/>
      <c r="BQ913" s="767"/>
      <c r="BR913" s="767"/>
      <c r="BS913" s="767"/>
      <c r="BT913" s="767"/>
      <c r="BU913" s="767"/>
      <c r="BV913" s="767"/>
      <c r="BW913" s="767"/>
      <c r="BX913" s="767"/>
      <c r="BY913" s="767"/>
      <c r="BZ913" s="767"/>
      <c r="CA913" s="767"/>
      <c r="CB913" s="767"/>
      <c r="CC913" s="767"/>
      <c r="CD913" s="767"/>
      <c r="CE913" s="767"/>
      <c r="CF913" s="767"/>
      <c r="CG913" s="767"/>
      <c r="CH913" s="767"/>
      <c r="CI913" s="767"/>
      <c r="CJ913" s="767"/>
      <c r="CK913" s="767"/>
      <c r="CL913" s="767"/>
      <c r="CM913" s="767"/>
      <c r="CN913" s="767"/>
      <c r="CO913" s="767"/>
      <c r="CP913" s="767"/>
      <c r="CQ913" s="767"/>
      <c r="CR913" s="767"/>
      <c r="CS913" s="767"/>
      <c r="CT913" s="767"/>
      <c r="CU913" s="767"/>
      <c r="CV913" s="767"/>
      <c r="CW913" s="767"/>
      <c r="CX913" s="767"/>
      <c r="CY913" s="767"/>
      <c r="CZ913" s="767"/>
      <c r="DA913" s="767"/>
      <c r="DB913" s="767"/>
      <c r="DC913" s="767"/>
      <c r="DD913" s="767"/>
      <c r="DE913" s="767"/>
      <c r="DF913" s="767"/>
      <c r="DG913" s="767"/>
      <c r="DH913" s="767"/>
      <c r="DI913" s="767"/>
      <c r="DJ913" s="767"/>
      <c r="DK913" s="767"/>
      <c r="DL913" s="767"/>
      <c r="DM913" s="767"/>
      <c r="DN913" s="767"/>
      <c r="DO913" s="767"/>
      <c r="DP913" s="767"/>
      <c r="DQ913" s="767"/>
      <c r="DR913" s="767"/>
      <c r="DS913" s="767"/>
      <c r="DT913" s="767"/>
      <c r="DU913" s="767"/>
      <c r="DV913" s="767"/>
      <c r="DW913" s="767"/>
      <c r="DX913" s="767"/>
      <c r="DY913" s="767"/>
      <c r="DZ913" s="767"/>
      <c r="EA913" s="767"/>
      <c r="EB913" s="767"/>
      <c r="EC913" s="767"/>
      <c r="ED913" s="767"/>
      <c r="EE913" s="767"/>
      <c r="EF913" s="767"/>
      <c r="EG913" s="767"/>
      <c r="EH913" s="767"/>
      <c r="EI913" s="767"/>
      <c r="EJ913" s="767"/>
      <c r="EK913" s="767"/>
      <c r="EL913" s="767"/>
      <c r="EM913" s="767"/>
      <c r="EN913" s="767"/>
      <c r="EO913" s="767"/>
      <c r="EP913" s="767"/>
      <c r="EQ913" s="767"/>
      <c r="ER913" s="767"/>
      <c r="ES913" s="767"/>
      <c r="ET913" s="767"/>
      <c r="EU913" s="767"/>
      <c r="EV913" s="767"/>
      <c r="EW913" s="767"/>
      <c r="EX913" s="767"/>
      <c r="EY913" s="767"/>
      <c r="EZ913" s="767"/>
      <c r="FA913" s="767"/>
      <c r="FB913" s="767"/>
      <c r="FC913" s="767"/>
      <c r="FD913" s="767"/>
      <c r="FE913" s="767"/>
      <c r="FF913" s="767"/>
      <c r="FG913" s="767"/>
      <c r="FH913" s="767"/>
      <c r="FI913" s="767"/>
      <c r="FJ913" s="767"/>
      <c r="FK913" s="767"/>
      <c r="FL913" s="767"/>
      <c r="FM913" s="767"/>
      <c r="FN913" s="767"/>
      <c r="FO913" s="767"/>
      <c r="FP913" s="767"/>
      <c r="FQ913" s="767"/>
      <c r="FR913" s="767"/>
      <c r="FS913" s="767"/>
      <c r="FT913" s="767"/>
      <c r="FU913" s="767"/>
      <c r="FV913" s="767"/>
      <c r="FW913" s="767"/>
      <c r="FX913" s="767"/>
      <c r="FY913" s="767"/>
      <c r="FZ913" s="767"/>
      <c r="GA913" s="767"/>
      <c r="GB913" s="767"/>
      <c r="GC913" s="767"/>
      <c r="GD913" s="767"/>
      <c r="GE913" s="767"/>
      <c r="GF913" s="767"/>
      <c r="GG913" s="767"/>
      <c r="GH913" s="767"/>
      <c r="GI913" s="767"/>
      <c r="GJ913" s="767"/>
      <c r="GK913" s="767"/>
      <c r="GL913" s="767"/>
      <c r="GM913" s="767"/>
      <c r="GN913" s="767"/>
      <c r="GO913" s="767"/>
      <c r="GP913" s="767"/>
      <c r="GQ913" s="767"/>
      <c r="GR913" s="767"/>
      <c r="GS913" s="767"/>
      <c r="GT913" s="767"/>
      <c r="GU913" s="767"/>
      <c r="GV913" s="767"/>
      <c r="GW913" s="767"/>
      <c r="GX913" s="767"/>
      <c r="GY913" s="767"/>
      <c r="GZ913" s="767"/>
      <c r="HA913" s="767"/>
      <c r="HB913" s="767"/>
      <c r="HC913" s="767"/>
    </row>
    <row r="914" spans="1:211" s="864" customFormat="1" ht="13.9" hidden="1" customHeight="1">
      <c r="A914" s="307"/>
      <c r="B914" s="351"/>
      <c r="C914" s="971" t="str">
        <f>IF('1C TSspéc5'!P$17&lt;&gt;0,'1C TSspéc5'!$B$12,"")</f>
        <v/>
      </c>
      <c r="D914" s="972"/>
      <c r="E914" s="973"/>
      <c r="F914" s="93">
        <f>IF(AND($C914='1C TSspéc5'!$B$12,'1C TSspéc5'!$B$16="spécifiques",'1C TSspéc5'!$P$17&lt;&gt;""),'1C TSspéc5'!$P$21,"")</f>
        <v>0</v>
      </c>
      <c r="G914" s="842"/>
      <c r="H914" s="745">
        <v>0.21</v>
      </c>
      <c r="I914" s="747">
        <v>1</v>
      </c>
      <c r="J914" s="312"/>
      <c r="K914" s="680">
        <f t="shared" si="281"/>
        <v>0</v>
      </c>
      <c r="L914" s="556">
        <f>IF(OR('1C TSspéc5'!$B$12="",'1C TSspéc5'!P$30=0),0,IF(AND('1C TSspéc5'!$B$12&lt;&gt;"",$K$2="Pôle",'1C TSspéc5'!$C$12="OUI"),(('1C TSspéc5'!P$22+'1C TSspéc5'!P$23+'1C TSspéc5'!P$24+'1C TSspéc5'!P$25+'1C TSspéc5'!P$29)/'1C TSspéc5'!P$17),IF(AND('1C TSspéc5'!$B$12&lt;&gt;"",$K$2="Pôle",'1C TSspéc5'!$C$12="NON"),(('1C TSspéc5'!P$22+'1C TSspéc5'!P$23+'1C TSspéc5'!P$24+'1C TSspéc5'!P$25+'1C TSspéc5'!P$29)/'1C TSspéc5'!P$30),IF(AND('1C TSspéc5'!$B$12&lt;&gt;"",$K$2&lt;&gt;"Pôle",'1C TSspéc5'!$C$12="OUI"),(('1C TSspéc5'!P$22+'1C TSspéc5'!P$23+'1C TSspéc5'!P$24+'1C TSspéc5'!P$25+'1C TSspéc5'!P$26+'1C TSspéc5'!P$27+'1C TSspéc5'!P$28+'1C TSspéc5'!P$29)/'1C TSspéc5'!P$17),IF(AND('1C TSspéc5'!$B$12&lt;&gt;"",$K$2&lt;&gt;"Pôle",'1C TSspéc5'!$C$12="NON"),(('1C TSspéc5'!P$22+'1C TSspéc5'!P$23+'1C TSspéc5'!P$24+'1C TSspéc5'!P$25+'1C TSspéc5'!P$26+'1C TSspéc5'!P$27+'1C TSspéc5'!P$28+'1C TSspéc5'!P$29)/'1C TSspéc5'!P$30))))))</f>
        <v>0</v>
      </c>
      <c r="M914" s="556">
        <f>IF(OR('1C TSspéc5'!$B$12="",'1C TSspéc5'!P$30=0),0,IF(AND('1C TSspéc5'!$B$12&lt;&gt;"",$K$2="Pôle",'1C TSspéc5'!$C$12="OUI"),(('1C TSspéc5'!P$26+'1C TSspéc5'!P$27+'1C TSspéc5'!P$28)/'1C TSspéc5'!P$17),IF(AND('1C TSspéc5'!$B$12&lt;&gt;"",$K$2="Pôle",'1C TSspéc5'!$C$12="NON"),(('1C TSspéc5'!P$26+'1C TSspéc5'!P$27+'1C TSspéc5'!P$28)/'1C TSspéc5'!P$30),IF(AND('1C TSspéc5'!$B$12&lt;&gt;"",$K$2&lt;&gt;"Pôle"),0))))</f>
        <v>0</v>
      </c>
      <c r="N914" s="557">
        <f>IF(AND('1C TSspéc5'!$B$12&lt;&gt;0,'1C TSspéc5'!$P$30&lt;&gt;0),L914+M914,0)</f>
        <v>0</v>
      </c>
      <c r="O914" s="893" t="str">
        <f>IF(AND('1C TSspéc5'!$P$17&lt;&gt;0,'1C TSspéc5'!$C$12="OUI"),'1C TSspéc5'!$P$35/'1C TSspéc5'!$P$17,"")</f>
        <v/>
      </c>
      <c r="P914" s="543" t="str">
        <f>IF(AND('1C TSspéc5'!$P$17&lt;&gt;0,'1C TSspéc5'!$C$12="OUI"),'1C TSspéc5'!$P$36/'1C TSspéc5'!$P$17,"")</f>
        <v/>
      </c>
      <c r="Q914" s="543" t="str">
        <f>IF(AND('1C TSspéc5'!$P$17&lt;&gt;0,'1C TSspéc5'!$C$12="OUI"),'1C TSspéc5'!$P$37/'1C TSspéc5'!$P$17,"")</f>
        <v/>
      </c>
      <c r="R914" s="543" t="str">
        <f>IF(AND('1C TSspéc5'!$P$17&lt;&gt;0,'1C TSspéc5'!$C$12="OUI"),'1C TSspéc5'!$P$38/'1C TSspéc5'!$P$17,"")</f>
        <v/>
      </c>
      <c r="S914" s="543" t="str">
        <f>IF(AND('1C TSspéc5'!$P$17&lt;&gt;0,'1C TSspéc5'!$C$12="OUI"),'1C TSspéc5'!$P$39/'1C TSspéc5'!$P$17,"")</f>
        <v/>
      </c>
      <c r="T914" s="543" t="str">
        <f>IF(AND('1C TSspéc5'!$P$17&lt;&gt;0,'1C TSspéc5'!$C$12="OUI"),'1C TSspéc5'!$P$40/'1C TSspéc5'!$P$17,"")</f>
        <v/>
      </c>
      <c r="U914" s="543" t="str">
        <f>IF(AND('1C TSspéc5'!$P$17&lt;&gt;0,'1C TSspéc5'!$C$12="OUI"),'1C TSspéc5'!$P$41/'1C TSspéc5'!$P$17,"")</f>
        <v/>
      </c>
      <c r="V914" s="543" t="str">
        <f>IF(AND('1C TSspéc5'!$P$17&lt;&gt;0,'1C TSspéc5'!$C$12="OUI"),'1C TSspéc5'!$P$42/'1C TSspéc5'!$P$17,"")</f>
        <v/>
      </c>
      <c r="W914" s="543" t="str">
        <f>IF(AND('1C TSspéc5'!$P$17&lt;&gt;0,'1C TSspéc5'!$C$12="OUI"),'1C TSspéc5'!$P$43/'1C TSspéc5'!$P$17,"")</f>
        <v/>
      </c>
      <c r="X914" s="543" t="str">
        <f>IF(AND('1C TSspéc5'!$P$17&lt;&gt;0,'1C TSspéc5'!$C$12="OUI"),'1C TSspéc5'!$P$44/'1C TSspéc5'!$P$17,"")</f>
        <v/>
      </c>
      <c r="Y914" s="543" t="str">
        <f>IF(AND('1C TSspéc5'!$P$17&lt;&gt;0,'1C TSspéc5'!$C$12="OUI"),'1C TSspéc5'!$P$45/'1C TSspéc5'!$P$17,"")</f>
        <v/>
      </c>
      <c r="Z914" s="543" t="str">
        <f>IF(AND('1C TSspéc5'!$P$17&lt;&gt;0,'1C TSspéc5'!$C$12="OUI"),'1C TSspéc5'!$P$46/'1C TSspéc5'!$P$17,"")</f>
        <v/>
      </c>
      <c r="AA914" s="543" t="str">
        <f>IF(AND('1C TSspéc5'!$P$17&lt;&gt;0,'1C TSspéc5'!$C$12="OUI"),'1C TSspéc5'!$P$47/'1C TSspéc5'!$P$17,"")</f>
        <v/>
      </c>
      <c r="AB914" s="543" t="str">
        <f>IF(AND('1C TSspéc5'!$P$17&lt;&gt;0,'1C TSspéc5'!$C$12="OUI"),'1C TSspéc5'!$P$48/'1C TSspéc5'!$P$17,"")</f>
        <v/>
      </c>
      <c r="AC914" s="543" t="str">
        <f>IF(AND('1C TSspéc5'!$P$17&lt;&gt;0,'1C TSspéc5'!$C$12="OUI"),'1C TSspéc5'!$P$49/'1C TSspéc5'!$P$17,"")</f>
        <v/>
      </c>
      <c r="AD914" s="543" t="str">
        <f>IF(AND('1C TSspéc5'!$P$17&lt;&gt;0,'1C TSspéc5'!$C$12="OUI"),'1C TSspéc5'!$P$50/'1C TSspéc5'!$P$17,"")</f>
        <v/>
      </c>
      <c r="AE914" s="543" t="str">
        <f>IF(AND('1C TSspéc5'!$P$17&lt;&gt;0,'1C TSspéc5'!$C$12="OUI"),'1C TSspéc5'!$P$51/'1C TSspéc5'!$P$17,"")</f>
        <v/>
      </c>
      <c r="AF914" s="543" t="str">
        <f>IF(AND('1C TSspéc5'!$P$17&lt;&gt;0,'1C TSspéc5'!$C$12="OUI"),'1C TSspéc5'!$P$52/'1C TSspéc5'!$P$17,"")</f>
        <v/>
      </c>
      <c r="AG914" s="543" t="str">
        <f>IF(AND('1C TSspéc5'!$P$17&lt;&gt;0,'1C TSspéc5'!$C$12="OUI"),'1C TSspéc5'!$P$53/'1C TSspéc5'!$P$17,"")</f>
        <v/>
      </c>
      <c r="AH914" s="543" t="str">
        <f>IF(AND('1C TSspéc5'!$P$17&lt;&gt;0,'1C TSspéc5'!$C$12="OUI"),'1C TSspéc5'!$P$54/'1C TSspéc5'!$P$17,"")</f>
        <v/>
      </c>
      <c r="AI914" s="543" t="str">
        <f>IF(AND('1C TSspéc5'!$P$17&lt;&gt;0,'1C TSspéc5'!$C$12="OUI"),'1C TSspéc5'!$P$55/'1C TSspéc5'!$P$17,"")</f>
        <v/>
      </c>
      <c r="AJ914" s="543" t="str">
        <f>IF(AND('1C TSspéc5'!$P$17&lt;&gt;0,'1C TSspéc5'!$C$12="OUI"),'1C TSspéc5'!$P$56/'1C TSspéc5'!$P$17,"")</f>
        <v/>
      </c>
      <c r="AK914" s="543" t="str">
        <f>IF(AND('1C TSspéc5'!$P$17&lt;&gt;0,'1C TSspéc5'!$C$12="OUI"),'1C TSspéc5'!$P$57/'1C TSspéc5'!$P$17,"")</f>
        <v/>
      </c>
      <c r="AL914" s="72">
        <f>IF(AND('1C TSspéc5'!$P$17&lt;&gt;0,'1C TSspéc5'!$C$12="OUI"),N914+AK914,N914)</f>
        <v>0</v>
      </c>
      <c r="AM914" s="417">
        <f t="shared" si="278"/>
        <v>0</v>
      </c>
      <c r="AN914" s="417">
        <f t="shared" si="279"/>
        <v>0</v>
      </c>
      <c r="AO914" s="418" t="str">
        <f>IF(AND('1C TSspéc5'!$P$17&lt;&gt;0,'1C TSspéc5'!$P$30&lt;&gt;0),AM914+AN914,"")</f>
        <v/>
      </c>
      <c r="AP914" s="573" t="str">
        <f>IF(AND('1C TSspéc5'!$P$17&lt;&gt;0,'1C TSspéc5'!$P$30&lt;&gt;0),AM914-AR914,"")</f>
        <v/>
      </c>
      <c r="AQ914" s="583">
        <f t="shared" si="280"/>
        <v>0</v>
      </c>
      <c r="AR914" s="596"/>
      <c r="AS914" s="102"/>
      <c r="AT914" s="27" t="str">
        <f>IF(('1C TSspéc5'!P$17*FICHE!$C$14&lt;J914),"Forfait limité à "&amp;FICHE!$C$14&amp;"€/jour","")</f>
        <v/>
      </c>
      <c r="AU914" s="592"/>
      <c r="AV914" s="824"/>
      <c r="AW914" s="824"/>
      <c r="AX914" s="824"/>
      <c r="AY914" s="824"/>
      <c r="AZ914" s="824"/>
      <c r="BA914" s="767"/>
      <c r="BB914" s="767"/>
      <c r="BC914" s="767"/>
      <c r="BD914" s="767"/>
      <c r="BE914" s="767"/>
      <c r="BF914" s="767"/>
      <c r="BG914" s="767"/>
      <c r="BH914" s="767"/>
      <c r="BI914" s="767"/>
      <c r="BJ914" s="767"/>
      <c r="BK914" s="767"/>
      <c r="BL914" s="767"/>
      <c r="BM914" s="767"/>
      <c r="BN914" s="767"/>
      <c r="BO914" s="767"/>
      <c r="BP914" s="767"/>
      <c r="BQ914" s="767"/>
      <c r="BR914" s="767"/>
      <c r="BS914" s="767"/>
      <c r="BT914" s="767"/>
      <c r="BU914" s="767"/>
      <c r="BV914" s="767"/>
      <c r="BW914" s="767"/>
      <c r="BX914" s="767"/>
      <c r="BY914" s="767"/>
      <c r="BZ914" s="767"/>
      <c r="CA914" s="767"/>
      <c r="CB914" s="767"/>
      <c r="CC914" s="767"/>
      <c r="CD914" s="767"/>
      <c r="CE914" s="767"/>
      <c r="CF914" s="767"/>
      <c r="CG914" s="767"/>
      <c r="CH914" s="767"/>
      <c r="CI914" s="767"/>
      <c r="CJ914" s="767"/>
      <c r="CK914" s="767"/>
      <c r="CL914" s="767"/>
      <c r="CM914" s="767"/>
      <c r="CN914" s="767"/>
      <c r="CO914" s="767"/>
      <c r="CP914" s="767"/>
      <c r="CQ914" s="767"/>
      <c r="CR914" s="767"/>
      <c r="CS914" s="767"/>
      <c r="CT914" s="767"/>
      <c r="CU914" s="767"/>
      <c r="CV914" s="767"/>
      <c r="CW914" s="767"/>
      <c r="CX914" s="767"/>
      <c r="CY914" s="767"/>
      <c r="CZ914" s="767"/>
      <c r="DA914" s="767"/>
      <c r="DB914" s="767"/>
      <c r="DC914" s="767"/>
      <c r="DD914" s="767"/>
      <c r="DE914" s="767"/>
      <c r="DF914" s="767"/>
      <c r="DG914" s="767"/>
      <c r="DH914" s="767"/>
      <c r="DI914" s="767"/>
      <c r="DJ914" s="767"/>
      <c r="DK914" s="767"/>
      <c r="DL914" s="767"/>
      <c r="DM914" s="767"/>
      <c r="DN914" s="767"/>
      <c r="DO914" s="767"/>
      <c r="DP914" s="767"/>
      <c r="DQ914" s="767"/>
      <c r="DR914" s="767"/>
      <c r="DS914" s="767"/>
      <c r="DT914" s="767"/>
      <c r="DU914" s="767"/>
      <c r="DV914" s="767"/>
      <c r="DW914" s="767"/>
      <c r="DX914" s="767"/>
      <c r="DY914" s="767"/>
      <c r="DZ914" s="767"/>
      <c r="EA914" s="767"/>
      <c r="EB914" s="767"/>
      <c r="EC914" s="767"/>
      <c r="ED914" s="767"/>
      <c r="EE914" s="767"/>
      <c r="EF914" s="767"/>
      <c r="EG914" s="767"/>
      <c r="EH914" s="767"/>
      <c r="EI914" s="767"/>
      <c r="EJ914" s="767"/>
      <c r="EK914" s="767"/>
      <c r="EL914" s="767"/>
      <c r="EM914" s="767"/>
      <c r="EN914" s="767"/>
      <c r="EO914" s="767"/>
      <c r="EP914" s="767"/>
      <c r="EQ914" s="767"/>
      <c r="ER914" s="767"/>
      <c r="ES914" s="767"/>
      <c r="ET914" s="767"/>
      <c r="EU914" s="767"/>
      <c r="EV914" s="767"/>
      <c r="EW914" s="767"/>
      <c r="EX914" s="767"/>
      <c r="EY914" s="767"/>
      <c r="EZ914" s="767"/>
      <c r="FA914" s="767"/>
      <c r="FB914" s="767"/>
      <c r="FC914" s="767"/>
      <c r="FD914" s="767"/>
      <c r="FE914" s="767"/>
      <c r="FF914" s="767"/>
      <c r="FG914" s="767"/>
      <c r="FH914" s="767"/>
      <c r="FI914" s="767"/>
      <c r="FJ914" s="767"/>
      <c r="FK914" s="767"/>
      <c r="FL914" s="767"/>
      <c r="FM914" s="767"/>
      <c r="FN914" s="767"/>
      <c r="FO914" s="767"/>
      <c r="FP914" s="767"/>
      <c r="FQ914" s="767"/>
      <c r="FR914" s="767"/>
      <c r="FS914" s="767"/>
      <c r="FT914" s="767"/>
      <c r="FU914" s="767"/>
      <c r="FV914" s="767"/>
      <c r="FW914" s="767"/>
      <c r="FX914" s="767"/>
      <c r="FY914" s="767"/>
      <c r="FZ914" s="767"/>
      <c r="GA914" s="767"/>
      <c r="GB914" s="767"/>
      <c r="GC914" s="767"/>
      <c r="GD914" s="767"/>
      <c r="GE914" s="767"/>
      <c r="GF914" s="767"/>
      <c r="GG914" s="767"/>
      <c r="GH914" s="767"/>
      <c r="GI914" s="767"/>
      <c r="GJ914" s="767"/>
      <c r="GK914" s="767"/>
      <c r="GL914" s="767"/>
      <c r="GM914" s="767"/>
      <c r="GN914" s="767"/>
      <c r="GO914" s="767"/>
      <c r="GP914" s="767"/>
      <c r="GQ914" s="767"/>
      <c r="GR914" s="767"/>
      <c r="GS914" s="767"/>
      <c r="GT914" s="767"/>
      <c r="GU914" s="767"/>
      <c r="GV914" s="767"/>
      <c r="GW914" s="767"/>
      <c r="GX914" s="767"/>
      <c r="GY914" s="767"/>
      <c r="GZ914" s="767"/>
      <c r="HA914" s="767"/>
      <c r="HB914" s="767"/>
      <c r="HC914" s="767"/>
    </row>
    <row r="915" spans="1:211" s="864" customFormat="1" ht="13.9" hidden="1" customHeight="1">
      <c r="A915" s="307"/>
      <c r="B915" s="351"/>
      <c r="C915" s="971" t="str">
        <f>IF('1C TSspéc5'!Q$17&lt;&gt;0,'1C TSspéc5'!$B$12,"")</f>
        <v/>
      </c>
      <c r="D915" s="972"/>
      <c r="E915" s="973"/>
      <c r="F915" s="93">
        <f>IF(AND($C915='1C TSspéc5'!$B$12,'1C TSspéc5'!$B$16="spécifiques",'1C TSspéc5'!$Q$17&lt;&gt;""),'1C TSspéc5'!$Q$21,"")</f>
        <v>0</v>
      </c>
      <c r="G915" s="863"/>
      <c r="H915" s="745">
        <v>0.21</v>
      </c>
      <c r="I915" s="747">
        <v>1</v>
      </c>
      <c r="J915" s="312"/>
      <c r="K915" s="680">
        <f t="shared" si="281"/>
        <v>0</v>
      </c>
      <c r="L915" s="556">
        <f>IF(OR('1C TSspéc5'!$B$12="",'1C TSspéc5'!Q$30=0),0,IF(AND('1C TSspéc5'!$B$12&lt;&gt;"",$K$2="Pôle",'1C TSspéc5'!$C$12="OUI"),(('1C TSspéc5'!Q$22+'1C TSspéc5'!Q$23+'1C TSspéc5'!Q$24+'1C TSspéc5'!Q$25+'1C TSspéc5'!Q$29)/'1C TSspéc5'!Q$17),IF(AND('1C TSspéc5'!$B$12&lt;&gt;"",$K$2="Pôle",'1C TSspéc5'!$C$12="NON"),(('1C TSspéc5'!Q$22+'1C TSspéc5'!Q$23+'1C TSspéc5'!Q$24+'1C TSspéc5'!Q$25+'1C TSspéc5'!Q$29)/'1C TSspéc5'!Q$30),IF(AND('1C TSspéc5'!$B$12&lt;&gt;"",$K$2&lt;&gt;"Pôle",'1C TSspéc5'!$C$12="OUI"),(('1C TSspéc5'!Q$22+'1C TSspéc5'!Q$23+'1C TSspéc5'!Q$24+'1C TSspéc5'!Q$25+'1C TSspéc5'!Q$26+'1C TSspéc5'!Q$27+'1C TSspéc5'!Q$28+'1C TSspéc5'!Q$29)/'1C TSspéc5'!Q$17),IF(AND('1C TSspéc5'!$B$12&lt;&gt;"",$K$2&lt;&gt;"Pôle",'1C TSspéc5'!$C$12="NON"),(('1C TSspéc5'!Q$22+'1C TSspéc5'!Q$23+'1C TSspéc5'!Q$24+'1C TSspéc5'!Q$25+'1C TSspéc5'!Q$26+'1C TSspéc5'!Q$27+'1C TSspéc5'!Q$28+'1C TSspéc5'!Q$29)/'1C TSspéc5'!Q$30))))))</f>
        <v>0</v>
      </c>
      <c r="M915" s="556">
        <f>IF(OR('1C TSspéc5'!$B$12="",'1C TSspéc5'!Q$30=0),0,IF(AND('1C TSspéc5'!$B$12&lt;&gt;"",$K$2="Pôle",'1C TSspéc5'!$C$12="OUI"),(('1C TSspéc5'!Q$26+'1C TSspéc5'!Q$27+'1C TSspéc5'!Q$28)/'1C TSspéc5'!Q$17),IF(AND('1C TSspéc5'!$B$12&lt;&gt;"",$K$2="Pôle",'1C TSspéc5'!$C$12="NON"),(('1C TSspéc5'!Q$26+'1C TSspéc5'!Q$27+'1C TSspéc5'!Q$28)/'1C TSspéc5'!Q$30),IF(AND('1C TSspéc5'!$B$12&lt;&gt;"",$K$2&lt;&gt;"Pôle"),0))))</f>
        <v>0</v>
      </c>
      <c r="N915" s="557">
        <f>IF(AND('1C TSspéc5'!$B$12&lt;&gt;0,'1C TSspéc5'!$Q$30&lt;&gt;0),L915+M915,0)</f>
        <v>0</v>
      </c>
      <c r="O915" s="893" t="str">
        <f>IF(AND('1C TSspéc5'!$Q$17&lt;&gt;0,'1C TSspéc5'!$C$12="OUI"),'1C TSspéc5'!$Q$35/'1C TSspéc5'!$Q$17,"")</f>
        <v/>
      </c>
      <c r="P915" s="543" t="str">
        <f>IF(AND('1C TSspéc5'!$Q$17&lt;&gt;0,'1C TSspéc5'!$C$12="OUI"),'1C TSspéc5'!$Q$36/'1C TSspéc5'!$Q$17,"")</f>
        <v/>
      </c>
      <c r="Q915" s="543" t="str">
        <f>IF(AND('1C TSspéc5'!$Q$17&lt;&gt;0,'1C TSspéc5'!$C$12="OUI"),'1C TSspéc5'!$Q$37/'1C TSspéc5'!$Q$17,"")</f>
        <v/>
      </c>
      <c r="R915" s="543" t="str">
        <f>IF(AND('1C TSspéc5'!$Q$17&lt;&gt;0,'1C TSspéc5'!$C$12="OUI"),'1C TSspéc5'!$Q$38/'1C TSspéc5'!$Q$17,"")</f>
        <v/>
      </c>
      <c r="S915" s="543" t="str">
        <f>IF(AND('1C TSspéc5'!$Q$17&lt;&gt;0,'1C TSspéc5'!$C$12="OUI"),'1C TSspéc5'!$Q$39/'1C TSspéc5'!$Q$17,"")</f>
        <v/>
      </c>
      <c r="T915" s="543" t="str">
        <f>IF(AND('1C TSspéc5'!$Q$17&lt;&gt;0,'1C TSspéc5'!$C$12="OUI"),'1C TSspéc5'!$Q$40/'1C TSspéc5'!$Q$17,"")</f>
        <v/>
      </c>
      <c r="U915" s="543" t="str">
        <f>IF(AND('1C TSspéc5'!$Q$17&lt;&gt;0,'1C TSspéc5'!$C$12="OUI"),'1C TSspéc5'!$Q$41/'1C TSspéc5'!$Q$17,"")</f>
        <v/>
      </c>
      <c r="V915" s="543" t="str">
        <f>IF(AND('1C TSspéc5'!$Q$17&lt;&gt;0,'1C TSspéc5'!$C$12="OUI"),'1C TSspéc5'!$Q$42/'1C TSspéc5'!$Q$17,"")</f>
        <v/>
      </c>
      <c r="W915" s="543" t="str">
        <f>IF(AND('1C TSspéc5'!$Q$17&lt;&gt;0,'1C TSspéc5'!$C$12="OUI"),'1C TSspéc5'!$Q$43/'1C TSspéc5'!$Q$17,"")</f>
        <v/>
      </c>
      <c r="X915" s="543" t="str">
        <f>IF(AND('1C TSspéc5'!$Q$17&lt;&gt;0,'1C TSspéc5'!$C$12="OUI"),'1C TSspéc5'!$Q$44/'1C TSspéc5'!$Q$17,"")</f>
        <v/>
      </c>
      <c r="Y915" s="543" t="str">
        <f>IF(AND('1C TSspéc5'!$Q$17&lt;&gt;0,'1C TSspéc5'!$C$12="OUI"),'1C TSspéc5'!$Q$45/'1C TSspéc5'!$Q$17,"")</f>
        <v/>
      </c>
      <c r="Z915" s="543" t="str">
        <f>IF(AND('1C TSspéc5'!$Q$17&lt;&gt;0,'1C TSspéc5'!$C$12="OUI"),'1C TSspéc5'!$Q$46/'1C TSspéc5'!$Q$17,"")</f>
        <v/>
      </c>
      <c r="AA915" s="543" t="str">
        <f>IF(AND('1C TSspéc5'!$Q$17&lt;&gt;0,'1C TSspéc5'!$C$12="OUI"),'1C TSspéc5'!$Q$47/'1C TSspéc5'!$Q$17,"")</f>
        <v/>
      </c>
      <c r="AB915" s="543" t="str">
        <f>IF(AND('1C TSspéc5'!$Q$17&lt;&gt;0,'1C TSspéc5'!$C$12="OUI"),'1C TSspéc5'!$Q$48/'1C TSspéc5'!$Q$17,"")</f>
        <v/>
      </c>
      <c r="AC915" s="543" t="str">
        <f>IF(AND('1C TSspéc5'!$Q$17&lt;&gt;0,'1C TSspéc5'!$C$12="OUI"),'1C TSspéc5'!$Q$49/'1C TSspéc5'!$Q$17,"")</f>
        <v/>
      </c>
      <c r="AD915" s="543" t="str">
        <f>IF(AND('1C TSspéc5'!$Q$17&lt;&gt;0,'1C TSspéc5'!$C$12="OUI"),'1C TSspéc5'!$Q$50/'1C TSspéc5'!$Q$17,"")</f>
        <v/>
      </c>
      <c r="AE915" s="543" t="str">
        <f>IF(AND('1C TSspéc5'!$Q$17&lt;&gt;0,'1C TSspéc5'!$C$12="OUI"),'1C TSspéc5'!$Q$51/'1C TSspéc5'!$Q$17,"")</f>
        <v/>
      </c>
      <c r="AF915" s="543" t="str">
        <f>IF(AND('1C TSspéc5'!$Q$17&lt;&gt;0,'1C TSspéc5'!$C$12="OUI"),'1C TSspéc5'!$Q$52/'1C TSspéc5'!$Q$17,"")</f>
        <v/>
      </c>
      <c r="AG915" s="543" t="str">
        <f>IF(AND('1C TSspéc5'!$Q$17&lt;&gt;0,'1C TSspéc5'!$C$12="OUI"),'1C TSspéc5'!$Q$53/'1C TSspéc5'!$Q$17,"")</f>
        <v/>
      </c>
      <c r="AH915" s="543" t="str">
        <f>IF(AND('1C TSspéc5'!$Q$17&lt;&gt;0,'1C TSspéc5'!$C$12="OUI"),'1C TSspéc5'!$Q$54/'1C TSspéc5'!$Q$17,"")</f>
        <v/>
      </c>
      <c r="AI915" s="543" t="str">
        <f>IF(AND('1C TSspéc5'!$Q$17&lt;&gt;0,'1C TSspéc5'!$C$12="OUI"),'1C TSspéc5'!$Q$55/'1C TSspéc5'!$Q$17,"")</f>
        <v/>
      </c>
      <c r="AJ915" s="543" t="str">
        <f>IF(AND('1C TSspéc5'!$Q$17&lt;&gt;0,'1C TSspéc5'!$C$12="OUI"),'1C TSspéc5'!$Q$56/'1C TSspéc5'!$Q$17,"")</f>
        <v/>
      </c>
      <c r="AK915" s="543" t="str">
        <f>IF(AND('1C TSspéc5'!$Q$17&lt;&gt;0,'1C TSspéc5'!$C$12="OUI"),'1C TSspéc5'!$Q$57/'1C TSspéc5'!$Q$17,"")</f>
        <v/>
      </c>
      <c r="AL915" s="72">
        <f>IF(AND('1C TSspéc5'!$Q$17&lt;&gt;0,'1C TSspéc5'!$C$12="OUI"),N915+AK915,N915)</f>
        <v>0</v>
      </c>
      <c r="AM915" s="417">
        <f t="shared" si="278"/>
        <v>0</v>
      </c>
      <c r="AN915" s="417">
        <f t="shared" si="279"/>
        <v>0</v>
      </c>
      <c r="AO915" s="418" t="str">
        <f>IF(AND('1C TSspéc5'!$Q$17&lt;&gt;0,'1C TSspéc5'!$Q$30&lt;&gt;0),AM915+AN915,"")</f>
        <v/>
      </c>
      <c r="AP915" s="573" t="str">
        <f>IF(AND('1C TSspéc5'!$Q$17&lt;&gt;0,'1C TSspéc5'!$Q$30&lt;&gt;0),AM915-AR915,"")</f>
        <v/>
      </c>
      <c r="AQ915" s="583">
        <f t="shared" si="280"/>
        <v>0</v>
      </c>
      <c r="AR915" s="596"/>
      <c r="AS915" s="102"/>
      <c r="AT915" s="27" t="str">
        <f>IF(('1C TSspéc5'!Q$17*FICHE!$C$14&lt;J915),"Forfait limité à "&amp;FICHE!$C$14&amp;"€/jour","")</f>
        <v/>
      </c>
      <c r="AU915" s="592"/>
      <c r="AV915" s="824"/>
      <c r="AW915" s="824"/>
      <c r="AX915" s="824"/>
      <c r="AY915" s="824"/>
      <c r="AZ915" s="824"/>
      <c r="BA915" s="767"/>
      <c r="BB915" s="767"/>
      <c r="BC915" s="767"/>
      <c r="BD915" s="767"/>
      <c r="BE915" s="767"/>
      <c r="BF915" s="767"/>
      <c r="BG915" s="767"/>
      <c r="BH915" s="767"/>
      <c r="BI915" s="767"/>
      <c r="BJ915" s="767"/>
      <c r="BK915" s="767"/>
      <c r="BL915" s="767"/>
      <c r="BM915" s="767"/>
      <c r="BN915" s="767"/>
      <c r="BO915" s="767"/>
      <c r="BP915" s="767"/>
      <c r="BQ915" s="767"/>
      <c r="BR915" s="767"/>
      <c r="BS915" s="767"/>
      <c r="BT915" s="767"/>
      <c r="BU915" s="767"/>
      <c r="BV915" s="767"/>
      <c r="BW915" s="767"/>
      <c r="BX915" s="767"/>
      <c r="BY915" s="767"/>
      <c r="BZ915" s="767"/>
      <c r="CA915" s="767"/>
      <c r="CB915" s="767"/>
      <c r="CC915" s="767"/>
      <c r="CD915" s="767"/>
      <c r="CE915" s="767"/>
      <c r="CF915" s="767"/>
      <c r="CG915" s="767"/>
      <c r="CH915" s="767"/>
      <c r="CI915" s="767"/>
      <c r="CJ915" s="767"/>
      <c r="CK915" s="767"/>
      <c r="CL915" s="767"/>
      <c r="CM915" s="767"/>
      <c r="CN915" s="767"/>
      <c r="CO915" s="767"/>
      <c r="CP915" s="767"/>
      <c r="CQ915" s="767"/>
      <c r="CR915" s="767"/>
      <c r="CS915" s="767"/>
      <c r="CT915" s="767"/>
      <c r="CU915" s="767"/>
      <c r="CV915" s="767"/>
      <c r="CW915" s="767"/>
      <c r="CX915" s="767"/>
      <c r="CY915" s="767"/>
      <c r="CZ915" s="767"/>
      <c r="DA915" s="767"/>
      <c r="DB915" s="767"/>
      <c r="DC915" s="767"/>
      <c r="DD915" s="767"/>
      <c r="DE915" s="767"/>
      <c r="DF915" s="767"/>
      <c r="DG915" s="767"/>
      <c r="DH915" s="767"/>
      <c r="DI915" s="767"/>
      <c r="DJ915" s="767"/>
      <c r="DK915" s="767"/>
      <c r="DL915" s="767"/>
      <c r="DM915" s="767"/>
      <c r="DN915" s="767"/>
      <c r="DO915" s="767"/>
      <c r="DP915" s="767"/>
      <c r="DQ915" s="767"/>
      <c r="DR915" s="767"/>
      <c r="DS915" s="767"/>
      <c r="DT915" s="767"/>
      <c r="DU915" s="767"/>
      <c r="DV915" s="767"/>
      <c r="DW915" s="767"/>
      <c r="DX915" s="767"/>
      <c r="DY915" s="767"/>
      <c r="DZ915" s="767"/>
      <c r="EA915" s="767"/>
      <c r="EB915" s="767"/>
      <c r="EC915" s="767"/>
      <c r="ED915" s="767"/>
      <c r="EE915" s="767"/>
      <c r="EF915" s="767"/>
      <c r="EG915" s="767"/>
      <c r="EH915" s="767"/>
      <c r="EI915" s="767"/>
      <c r="EJ915" s="767"/>
      <c r="EK915" s="767"/>
      <c r="EL915" s="767"/>
      <c r="EM915" s="767"/>
      <c r="EN915" s="767"/>
      <c r="EO915" s="767"/>
      <c r="EP915" s="767"/>
      <c r="EQ915" s="767"/>
      <c r="ER915" s="767"/>
      <c r="ES915" s="767"/>
      <c r="ET915" s="767"/>
      <c r="EU915" s="767"/>
      <c r="EV915" s="767"/>
      <c r="EW915" s="767"/>
      <c r="EX915" s="767"/>
      <c r="EY915" s="767"/>
      <c r="EZ915" s="767"/>
      <c r="FA915" s="767"/>
      <c r="FB915" s="767"/>
      <c r="FC915" s="767"/>
      <c r="FD915" s="767"/>
      <c r="FE915" s="767"/>
      <c r="FF915" s="767"/>
      <c r="FG915" s="767"/>
      <c r="FH915" s="767"/>
      <c r="FI915" s="767"/>
      <c r="FJ915" s="767"/>
      <c r="FK915" s="767"/>
      <c r="FL915" s="767"/>
      <c r="FM915" s="767"/>
      <c r="FN915" s="767"/>
      <c r="FO915" s="767"/>
      <c r="FP915" s="767"/>
      <c r="FQ915" s="767"/>
      <c r="FR915" s="767"/>
      <c r="FS915" s="767"/>
      <c r="FT915" s="767"/>
      <c r="FU915" s="767"/>
      <c r="FV915" s="767"/>
      <c r="FW915" s="767"/>
      <c r="FX915" s="767"/>
      <c r="FY915" s="767"/>
      <c r="FZ915" s="767"/>
      <c r="GA915" s="767"/>
      <c r="GB915" s="767"/>
      <c r="GC915" s="767"/>
      <c r="GD915" s="767"/>
      <c r="GE915" s="767"/>
      <c r="GF915" s="767"/>
      <c r="GG915" s="767"/>
      <c r="GH915" s="767"/>
      <c r="GI915" s="767"/>
      <c r="GJ915" s="767"/>
      <c r="GK915" s="767"/>
      <c r="GL915" s="767"/>
      <c r="GM915" s="767"/>
      <c r="GN915" s="767"/>
      <c r="GO915" s="767"/>
      <c r="GP915" s="767"/>
      <c r="GQ915" s="767"/>
      <c r="GR915" s="767"/>
      <c r="GS915" s="767"/>
      <c r="GT915" s="767"/>
      <c r="GU915" s="767"/>
      <c r="GV915" s="767"/>
      <c r="GW915" s="767"/>
      <c r="GX915" s="767"/>
      <c r="GY915" s="767"/>
      <c r="GZ915" s="767"/>
      <c r="HA915" s="767"/>
      <c r="HB915" s="767"/>
      <c r="HC915" s="767"/>
    </row>
    <row r="916" spans="1:211" s="864" customFormat="1" ht="13.9" hidden="1" customHeight="1">
      <c r="A916" s="307"/>
      <c r="B916" s="351"/>
      <c r="C916" s="971" t="str">
        <f>IF('1C TSspéc5'!R$17&lt;&gt;0,'1C TSspéc5'!$B$12,"")</f>
        <v/>
      </c>
      <c r="D916" s="972"/>
      <c r="E916" s="973"/>
      <c r="F916" s="93">
        <f>IF(AND($C916='1C TSspéc5'!$B$12,'1C TSspéc5'!$B$16="spécifiques",'1C TSspéc5'!$R$17&lt;&gt;""),'1C TSspéc5'!$R$21,"")</f>
        <v>0</v>
      </c>
      <c r="G916" s="863"/>
      <c r="H916" s="745">
        <v>0.21</v>
      </c>
      <c r="I916" s="747">
        <v>1</v>
      </c>
      <c r="J916" s="312"/>
      <c r="K916" s="680">
        <f t="shared" si="281"/>
        <v>0</v>
      </c>
      <c r="L916" s="556">
        <f>IF(OR('1C TSspéc5'!$B$12="",'1C TSspéc5'!R$30=0),0,IF(AND('1C TSspéc5'!$B$12&lt;&gt;"",$K$2="Pôle",'1C TSspéc5'!$C$12="OUI"),(('1C TSspéc5'!R$22+'1C TSspéc5'!R$23+'1C TSspéc5'!R$24+'1C TSspéc5'!R$25+'1C TSspéc5'!R$29)/'1C TSspéc5'!R$17),IF(AND('1C TSspéc5'!$B$12&lt;&gt;"",$K$2="Pôle",'1C TSspéc5'!$C$12="NON"),(('1C TSspéc5'!R$22+'1C TSspéc5'!R$23+'1C TSspéc5'!R$24+'1C TSspéc5'!R$25+'1C TSspéc5'!R$29)/'1C TSspéc5'!R$30),IF(AND('1C TSspéc5'!$B$12&lt;&gt;"",$K$2&lt;&gt;"Pôle",'1C TSspéc5'!$C$12="OUI"),(('1C TSspéc5'!R$22+'1C TSspéc5'!R$23+'1C TSspéc5'!R$24+'1C TSspéc5'!R$25+'1C TSspéc5'!R$26+'1C TSspéc5'!R$27+'1C TSspéc5'!R$28+'1C TSspéc5'!R$29)/'1C TSspéc5'!R$17),IF(AND('1C TSspéc5'!$B$12&lt;&gt;"",$K$2&lt;&gt;"Pôle",'1C TSspéc5'!$C$12="NON"),(('1C TSspéc5'!R$22+'1C TSspéc5'!R$23+'1C TSspéc5'!R$24+'1C TSspéc5'!R$25+'1C TSspéc5'!R$26+'1C TSspéc5'!R$27+'1C TSspéc5'!R$28+'1C TSspéc5'!R$29)/'1C TSspéc5'!R$30))))))</f>
        <v>0</v>
      </c>
      <c r="M916" s="556">
        <f>IF(OR('1C TSspéc5'!$B$12="",'1C TSspéc5'!R$30=0),0,IF(AND('1C TSspéc5'!$B$12&lt;&gt;"",$K$2="Pôle",'1C TSspéc5'!$C$12="OUI"),(('1C TSspéc5'!R$26+'1C TSspéc5'!R$27+'1C TSspéc5'!R$28)/'1C TSspéc5'!R$17),IF(AND('1C TSspéc5'!$B$12&lt;&gt;"",$K$2="Pôle",'1C TSspéc5'!$C$12="NON"),(('1C TSspéc5'!R$26+'1C TSspéc5'!R$27+'1C TSspéc5'!R$28)/'1C TSspéc5'!R$30),IF(AND('1C TSspéc5'!$B$12&lt;&gt;"",$K$2&lt;&gt;"Pôle"),0))))</f>
        <v>0</v>
      </c>
      <c r="N916" s="557">
        <f>IF(AND('1C TSspéc5'!$B$12&lt;&gt;0,'1C TSspéc5'!$R$30&lt;&gt;0),L916+M916,0)</f>
        <v>0</v>
      </c>
      <c r="O916" s="893" t="str">
        <f>IF(AND('1C TSspéc5'!$R$17&lt;&gt;0,'1C TSspéc5'!$C$12="OUI"),'1C TSspéc5'!$R$35/'1C TSspéc5'!$R$17,"")</f>
        <v/>
      </c>
      <c r="P916" s="543" t="str">
        <f>IF(AND('1C TSspéc5'!$R$17&lt;&gt;0,'1C TSspéc5'!$C$12="OUI"),'1C TSspéc5'!$R$36/'1C TSspéc5'!$R$17,"")</f>
        <v/>
      </c>
      <c r="Q916" s="543" t="str">
        <f>IF(AND('1C TSspéc5'!$R$17&lt;&gt;0,'1C TSspéc5'!$C$12="OUI"),'1C TSspéc5'!$R$37/'1C TSspéc5'!$R$17,"")</f>
        <v/>
      </c>
      <c r="R916" s="543" t="str">
        <f>IF(AND('1C TSspéc5'!$R$17&lt;&gt;0,'1C TSspéc5'!$C$12="OUI"),'1C TSspéc5'!$R$38/'1C TSspéc5'!$R$17,"")</f>
        <v/>
      </c>
      <c r="S916" s="543" t="str">
        <f>IF(AND('1C TSspéc5'!$R$17&lt;&gt;0,'1C TSspéc5'!$C$12="OUI"),'1C TSspéc5'!$R$39/'1C TSspéc5'!$R$17,"")</f>
        <v/>
      </c>
      <c r="T916" s="543" t="str">
        <f>IF(AND('1C TSspéc5'!$R$17&lt;&gt;0,'1C TSspéc5'!$C$12="OUI"),'1C TSspéc5'!$R$40/'1C TSspéc5'!$R$17,"")</f>
        <v/>
      </c>
      <c r="U916" s="543" t="str">
        <f>IF(AND('1C TSspéc5'!$R$17&lt;&gt;0,'1C TSspéc5'!$C$12="OUI"),'1C TSspéc5'!$R$41/'1C TSspéc5'!$R$17,"")</f>
        <v/>
      </c>
      <c r="V916" s="543" t="str">
        <f>IF(AND('1C TSspéc5'!$R$17&lt;&gt;0,'1C TSspéc5'!$C$12="OUI"),'1C TSspéc5'!$R$42/'1C TSspéc5'!$R$17,"")</f>
        <v/>
      </c>
      <c r="W916" s="543" t="str">
        <f>IF(AND('1C TSspéc5'!$R$17&lt;&gt;0,'1C TSspéc5'!$C$12="OUI"),'1C TSspéc5'!$R$43/'1C TSspéc5'!$R$17,"")</f>
        <v/>
      </c>
      <c r="X916" s="543" t="str">
        <f>IF(AND('1C TSspéc5'!$R$17&lt;&gt;0,'1C TSspéc5'!$C$12="OUI"),'1C TSspéc5'!$R$44/'1C TSspéc5'!$R$17,"")</f>
        <v/>
      </c>
      <c r="Y916" s="543" t="str">
        <f>IF(AND('1C TSspéc5'!$R$17&lt;&gt;0,'1C TSspéc5'!$C$12="OUI"),'1C TSspéc5'!$R$45/'1C TSspéc5'!$R$17,"")</f>
        <v/>
      </c>
      <c r="Z916" s="543" t="str">
        <f>IF(AND('1C TSspéc5'!$R$17&lt;&gt;0,'1C TSspéc5'!$C$12="OUI"),'1C TSspéc5'!$R$46/'1C TSspéc5'!$R$17,"")</f>
        <v/>
      </c>
      <c r="AA916" s="543" t="str">
        <f>IF(AND('1C TSspéc5'!$R$17&lt;&gt;0,'1C TSspéc5'!$C$12="OUI"),'1C TSspéc5'!$R$47/'1C TSspéc5'!$R$17,"")</f>
        <v/>
      </c>
      <c r="AB916" s="543" t="str">
        <f>IF(AND('1C TSspéc5'!$R$17&lt;&gt;0,'1C TSspéc5'!$C$12="OUI"),'1C TSspéc5'!$R$48/'1C TSspéc5'!$R$17,"")</f>
        <v/>
      </c>
      <c r="AC916" s="543" t="str">
        <f>IF(AND('1C TSspéc5'!$R$17&lt;&gt;0,'1C TSspéc5'!$C$12="OUI"),'1C TSspéc5'!$R$49/'1C TSspéc5'!$R$17,"")</f>
        <v/>
      </c>
      <c r="AD916" s="543" t="str">
        <f>IF(AND('1C TSspéc5'!$R$17&lt;&gt;0,'1C TSspéc5'!$C$12="OUI"),'1C TSspéc5'!$R$50/'1C TSspéc5'!$R$17,"")</f>
        <v/>
      </c>
      <c r="AE916" s="543" t="str">
        <f>IF(AND('1C TSspéc5'!$R$17&lt;&gt;0,'1C TSspéc5'!$C$12="OUI"),'1C TSspéc5'!$R$51/'1C TSspéc5'!$R$17,"")</f>
        <v/>
      </c>
      <c r="AF916" s="543" t="str">
        <f>IF(AND('1C TSspéc5'!$R$17&lt;&gt;0,'1C TSspéc5'!$C$12="OUI"),'1C TSspéc5'!$R$52/'1C TSspéc5'!$R$17,"")</f>
        <v/>
      </c>
      <c r="AG916" s="543" t="str">
        <f>IF(AND('1C TSspéc5'!$R$17&lt;&gt;0,'1C TSspéc5'!$C$12="OUI"),'1C TSspéc5'!$R$53/'1C TSspéc5'!$R$17,"")</f>
        <v/>
      </c>
      <c r="AH916" s="543" t="str">
        <f>IF(AND('1C TSspéc5'!$R$17&lt;&gt;0,'1C TSspéc5'!$C$12="OUI"),'1C TSspéc5'!$R$54/'1C TSspéc5'!$R$17,"")</f>
        <v/>
      </c>
      <c r="AI916" s="543" t="str">
        <f>IF(AND('1C TSspéc5'!$R$17&lt;&gt;0,'1C TSspéc5'!$C$12="OUI"),'1C TSspéc5'!$R$55/'1C TSspéc5'!$R$17,"")</f>
        <v/>
      </c>
      <c r="AJ916" s="543" t="str">
        <f>IF(AND('1C TSspéc5'!$R$17&lt;&gt;0,'1C TSspéc5'!$C$12="OUI"),'1C TSspéc5'!$R$56/'1C TSspéc5'!$R$17,"")</f>
        <v/>
      </c>
      <c r="AK916" s="543" t="str">
        <f>IF(AND('1C TSspéc5'!$R$17&lt;&gt;0,'1C TSspéc5'!$C$12="OUI"),'1C TSspéc5'!$R$57/'1C TSspéc5'!$R$17,"")</f>
        <v/>
      </c>
      <c r="AL916" s="72">
        <f>IF(AND('1C TSspéc5'!$R$17&lt;&gt;0,'1C TSspéc5'!$C$12="OUI"),N916+AK916,N916)</f>
        <v>0</v>
      </c>
      <c r="AM916" s="417">
        <f t="shared" si="278"/>
        <v>0</v>
      </c>
      <c r="AN916" s="417">
        <f t="shared" si="279"/>
        <v>0</v>
      </c>
      <c r="AO916" s="418" t="str">
        <f>IF(AND('1C TSspéc5'!$R$17&lt;&gt;0,'1C TSspéc5'!$R$30&lt;&gt;0),AM916+AN916,"")</f>
        <v/>
      </c>
      <c r="AP916" s="573" t="str">
        <f>IF(AND('1C TSspéc5'!$R$17&lt;&gt;0,'1C TSspéc5'!$R$30&lt;&gt;0),AM916-AR916,"")</f>
        <v/>
      </c>
      <c r="AQ916" s="583">
        <f t="shared" si="280"/>
        <v>0</v>
      </c>
      <c r="AR916" s="596"/>
      <c r="AS916" s="102"/>
      <c r="AT916" s="27" t="str">
        <f>IF(('1C TSspéc5'!R$17*FICHE!$C$14&lt;J916),"Forfait limité à "&amp;FICHE!$C$14&amp;"€/jour","")</f>
        <v/>
      </c>
      <c r="AU916" s="592"/>
      <c r="AV916" s="824"/>
      <c r="AW916" s="824"/>
      <c r="AX916" s="824"/>
      <c r="AY916" s="824"/>
      <c r="AZ916" s="824"/>
      <c r="BA916" s="767"/>
      <c r="BB916" s="767"/>
      <c r="BC916" s="767"/>
      <c r="BD916" s="767"/>
      <c r="BE916" s="767"/>
      <c r="BF916" s="767"/>
      <c r="BG916" s="767"/>
      <c r="BH916" s="767"/>
      <c r="BI916" s="767"/>
      <c r="BJ916" s="767"/>
      <c r="BK916" s="767"/>
      <c r="BL916" s="767"/>
      <c r="BM916" s="767"/>
      <c r="BN916" s="767"/>
      <c r="BO916" s="767"/>
      <c r="BP916" s="767"/>
      <c r="BQ916" s="767"/>
      <c r="BR916" s="767"/>
      <c r="BS916" s="767"/>
      <c r="BT916" s="767"/>
      <c r="BU916" s="767"/>
      <c r="BV916" s="767"/>
      <c r="BW916" s="767"/>
      <c r="BX916" s="767"/>
      <c r="BY916" s="767"/>
      <c r="BZ916" s="767"/>
      <c r="CA916" s="767"/>
      <c r="CB916" s="767"/>
      <c r="CC916" s="767"/>
      <c r="CD916" s="767"/>
      <c r="CE916" s="767"/>
      <c r="CF916" s="767"/>
      <c r="CG916" s="767"/>
      <c r="CH916" s="767"/>
      <c r="CI916" s="767"/>
      <c r="CJ916" s="767"/>
      <c r="CK916" s="767"/>
      <c r="CL916" s="767"/>
      <c r="CM916" s="767"/>
      <c r="CN916" s="767"/>
      <c r="CO916" s="767"/>
      <c r="CP916" s="767"/>
      <c r="CQ916" s="767"/>
      <c r="CR916" s="767"/>
      <c r="CS916" s="767"/>
      <c r="CT916" s="767"/>
      <c r="CU916" s="767"/>
      <c r="CV916" s="767"/>
      <c r="CW916" s="767"/>
      <c r="CX916" s="767"/>
      <c r="CY916" s="767"/>
      <c r="CZ916" s="767"/>
      <c r="DA916" s="767"/>
      <c r="DB916" s="767"/>
      <c r="DC916" s="767"/>
      <c r="DD916" s="767"/>
      <c r="DE916" s="767"/>
      <c r="DF916" s="767"/>
      <c r="DG916" s="767"/>
      <c r="DH916" s="767"/>
      <c r="DI916" s="767"/>
      <c r="DJ916" s="767"/>
      <c r="DK916" s="767"/>
      <c r="DL916" s="767"/>
      <c r="DM916" s="767"/>
      <c r="DN916" s="767"/>
      <c r="DO916" s="767"/>
      <c r="DP916" s="767"/>
      <c r="DQ916" s="767"/>
      <c r="DR916" s="767"/>
      <c r="DS916" s="767"/>
      <c r="DT916" s="767"/>
      <c r="DU916" s="767"/>
      <c r="DV916" s="767"/>
      <c r="DW916" s="767"/>
      <c r="DX916" s="767"/>
      <c r="DY916" s="767"/>
      <c r="DZ916" s="767"/>
      <c r="EA916" s="767"/>
      <c r="EB916" s="767"/>
      <c r="EC916" s="767"/>
      <c r="ED916" s="767"/>
      <c r="EE916" s="767"/>
      <c r="EF916" s="767"/>
      <c r="EG916" s="767"/>
      <c r="EH916" s="767"/>
      <c r="EI916" s="767"/>
      <c r="EJ916" s="767"/>
      <c r="EK916" s="767"/>
      <c r="EL916" s="767"/>
      <c r="EM916" s="767"/>
      <c r="EN916" s="767"/>
      <c r="EO916" s="767"/>
      <c r="EP916" s="767"/>
      <c r="EQ916" s="767"/>
      <c r="ER916" s="767"/>
      <c r="ES916" s="767"/>
      <c r="ET916" s="767"/>
      <c r="EU916" s="767"/>
      <c r="EV916" s="767"/>
      <c r="EW916" s="767"/>
      <c r="EX916" s="767"/>
      <c r="EY916" s="767"/>
      <c r="EZ916" s="767"/>
      <c r="FA916" s="767"/>
      <c r="FB916" s="767"/>
      <c r="FC916" s="767"/>
      <c r="FD916" s="767"/>
      <c r="FE916" s="767"/>
      <c r="FF916" s="767"/>
      <c r="FG916" s="767"/>
      <c r="FH916" s="767"/>
      <c r="FI916" s="767"/>
      <c r="FJ916" s="767"/>
      <c r="FK916" s="767"/>
      <c r="FL916" s="767"/>
      <c r="FM916" s="767"/>
      <c r="FN916" s="767"/>
      <c r="FO916" s="767"/>
      <c r="FP916" s="767"/>
      <c r="FQ916" s="767"/>
      <c r="FR916" s="767"/>
      <c r="FS916" s="767"/>
      <c r="FT916" s="767"/>
      <c r="FU916" s="767"/>
      <c r="FV916" s="767"/>
      <c r="FW916" s="767"/>
      <c r="FX916" s="767"/>
      <c r="FY916" s="767"/>
      <c r="FZ916" s="767"/>
      <c r="GA916" s="767"/>
      <c r="GB916" s="767"/>
      <c r="GC916" s="767"/>
      <c r="GD916" s="767"/>
      <c r="GE916" s="767"/>
      <c r="GF916" s="767"/>
      <c r="GG916" s="767"/>
      <c r="GH916" s="767"/>
      <c r="GI916" s="767"/>
      <c r="GJ916" s="767"/>
      <c r="GK916" s="767"/>
      <c r="GL916" s="767"/>
      <c r="GM916" s="767"/>
      <c r="GN916" s="767"/>
      <c r="GO916" s="767"/>
      <c r="GP916" s="767"/>
      <c r="GQ916" s="767"/>
      <c r="GR916" s="767"/>
      <c r="GS916" s="767"/>
      <c r="GT916" s="767"/>
      <c r="GU916" s="767"/>
      <c r="GV916" s="767"/>
      <c r="GW916" s="767"/>
      <c r="GX916" s="767"/>
      <c r="GY916" s="767"/>
      <c r="GZ916" s="767"/>
      <c r="HA916" s="767"/>
      <c r="HB916" s="767"/>
      <c r="HC916" s="767"/>
    </row>
    <row r="917" spans="1:211" s="864" customFormat="1" ht="13.9" hidden="1" customHeight="1">
      <c r="A917" s="307"/>
      <c r="B917" s="351"/>
      <c r="C917" s="971" t="str">
        <f>IF('1C TSspéc5'!S$17&lt;&gt;0,'1C TSspéc5'!$B$12,"")</f>
        <v/>
      </c>
      <c r="D917" s="972"/>
      <c r="E917" s="973"/>
      <c r="F917" s="93">
        <f>IF(AND($C917='1C TSspéc5'!$B$12,'1C TSspéc5'!$B$16="spécifiques",'1C TSspéc5'!$S$17&lt;&gt;""),'1C TSspéc5'!$S$21,"")</f>
        <v>0</v>
      </c>
      <c r="G917" s="863"/>
      <c r="H917" s="745">
        <v>0.21</v>
      </c>
      <c r="I917" s="747">
        <v>1</v>
      </c>
      <c r="J917" s="312"/>
      <c r="K917" s="680">
        <f t="shared" si="281"/>
        <v>0</v>
      </c>
      <c r="L917" s="556">
        <f>IF(OR('1C TSspéc5'!$B$12="",'1C TSspéc5'!S$30=0),0,IF(AND('1C TSspéc5'!$B$12&lt;&gt;"",$K$2="Pôle",'1C TSspéc5'!$C$12="OUI"),(('1C TSspéc5'!S$22+'1C TSspéc5'!S$23+'1C TSspéc5'!S$24+'1C TSspéc5'!S$25+'1C TSspéc5'!S$29)/'1C TSspéc5'!S$17),IF(AND('1C TSspéc5'!$B$12&lt;&gt;"",$K$2="Pôle",'1C TSspéc5'!$C$12="NON"),(('1C TSspéc5'!S$22+'1C TSspéc5'!S$23+'1C TSspéc5'!S$24+'1C TSspéc5'!S$25+'1C TSspéc5'!S$29)/'1C TSspéc5'!S$30),IF(AND('1C TSspéc5'!$B$12&lt;&gt;"",$K$2&lt;&gt;"Pôle",'1C TSspéc5'!$C$12="OUI"),(('1C TSspéc5'!S$22+'1C TSspéc5'!S$23+'1C TSspéc5'!S$24+'1C TSspéc5'!S$25+'1C TSspéc5'!S$26+'1C TSspéc5'!S$27+'1C TSspéc5'!S$28+'1C TSspéc5'!S$29)/'1C TSspéc5'!S$17),IF(AND('1C TSspéc5'!$B$12&lt;&gt;"",$K$2&lt;&gt;"Pôle",'1C TSspéc5'!$C$12="NON"),(('1C TSspéc5'!S$22+'1C TSspéc5'!S$23+'1C TSspéc5'!S$24+'1C TSspéc5'!S$25+'1C TSspéc5'!S$26+'1C TSspéc5'!S$27+'1C TSspéc5'!S$28+'1C TSspéc5'!S$29)/'1C TSspéc5'!S$30))))))</f>
        <v>0</v>
      </c>
      <c r="M917" s="556">
        <f>IF(OR('1C TSspéc5'!$B$12="",'1C TSspéc5'!S$30=0),0,IF(AND('1C TSspéc5'!$B$12&lt;&gt;"",$K$2="Pôle",'1C TSspéc5'!$C$12="OUI"),(('1C TSspéc5'!S$26+'1C TSspéc5'!S$27+'1C TSspéc5'!S$28)/'1C TSspéc5'!S$17),IF(AND('1C TSspéc5'!$B$12&lt;&gt;"",$K$2="Pôle",'1C TSspéc5'!$C$12="NON"),(('1C TSspéc5'!S$26+'1C TSspéc5'!S$27+'1C TSspéc5'!S$28)/'1C TSspéc5'!S$30),IF(AND('1C TSspéc5'!$B$12&lt;&gt;"",$K$2&lt;&gt;"Pôle"),0))))</f>
        <v>0</v>
      </c>
      <c r="N917" s="557">
        <f>IF(AND('1C TSspéc5'!$B$12&lt;&gt;0,'1C TSspéc5'!$S$30&lt;&gt;0),L917+M917,0)</f>
        <v>0</v>
      </c>
      <c r="O917" s="893" t="str">
        <f>IF(AND('1C TSspéc5'!$S$17&lt;&gt;0,'1C TSspéc5'!$C$12="OUI"),'1C TSspéc5'!$S$35/'1C TSspéc5'!$S$17,"")</f>
        <v/>
      </c>
      <c r="P917" s="543" t="str">
        <f>IF(AND('1C TSspéc5'!$S$17&lt;&gt;0,'1C TSspéc5'!$C$12="OUI"),'1C TSspéc5'!$S$36/'1C TSspéc5'!$S$17,"")</f>
        <v/>
      </c>
      <c r="Q917" s="543" t="str">
        <f>IF(AND('1C TSspéc5'!$S$17&lt;&gt;0,'1C TSspéc5'!$C$12="OUI"),'1C TSspéc5'!$S$37/'1C TSspéc5'!$S$17,"")</f>
        <v/>
      </c>
      <c r="R917" s="543" t="str">
        <f>IF(AND('1C TSspéc5'!$S$17&lt;&gt;0,'1C TSspéc5'!$C$12="OUI"),'1C TSspéc5'!$S$38/'1C TSspéc5'!$S$17,"")</f>
        <v/>
      </c>
      <c r="S917" s="543" t="str">
        <f>IF(AND('1C TSspéc5'!$S$17&lt;&gt;0,'1C TSspéc5'!$C$12="OUI"),'1C TSspéc5'!$S$39/'1C TSspéc5'!$S$17,"")</f>
        <v/>
      </c>
      <c r="T917" s="543" t="str">
        <f>IF(AND('1C TSspéc5'!$S$17&lt;&gt;0,'1C TSspéc5'!$C$12="OUI"),'1C TSspéc5'!$S$40/'1C TSspéc5'!$S$17,"")</f>
        <v/>
      </c>
      <c r="U917" s="543" t="str">
        <f>IF(AND('1C TSspéc5'!$S$17&lt;&gt;0,'1C TSspéc5'!$C$12="OUI"),'1C TSspéc5'!$S$41/'1C TSspéc5'!$S$17,"")</f>
        <v/>
      </c>
      <c r="V917" s="543" t="str">
        <f>IF(AND('1C TSspéc5'!$S$17&lt;&gt;0,'1C TSspéc5'!$C$12="OUI"),'1C TSspéc5'!$S$42/'1C TSspéc5'!$S$17,"")</f>
        <v/>
      </c>
      <c r="W917" s="543" t="str">
        <f>IF(AND('1C TSspéc5'!$S$17&lt;&gt;0,'1C TSspéc5'!$C$12="OUI"),'1C TSspéc5'!$S$43/'1C TSspéc5'!$S$17,"")</f>
        <v/>
      </c>
      <c r="X917" s="543" t="str">
        <f>IF(AND('1C TSspéc5'!$S$17&lt;&gt;0,'1C TSspéc5'!$C$12="OUI"),'1C TSspéc5'!$S$44/'1C TSspéc5'!$S$17,"")</f>
        <v/>
      </c>
      <c r="Y917" s="543" t="str">
        <f>IF(AND('1C TSspéc5'!$S$17&lt;&gt;0,'1C TSspéc5'!$C$12="OUI"),'1C TSspéc5'!$S$45/'1C TSspéc5'!$S$17,"")</f>
        <v/>
      </c>
      <c r="Z917" s="543" t="str">
        <f>IF(AND('1C TSspéc5'!$S$17&lt;&gt;0,'1C TSspéc5'!$C$12="OUI"),'1C TSspéc5'!$S$46/'1C TSspéc5'!$S$17,"")</f>
        <v/>
      </c>
      <c r="AA917" s="543" t="str">
        <f>IF(AND('1C TSspéc5'!$S$17&lt;&gt;0,'1C TSspéc5'!$C$12="OUI"),'1C TSspéc5'!$S$47/'1C TSspéc5'!$S$17,"")</f>
        <v/>
      </c>
      <c r="AB917" s="543" t="str">
        <f>IF(AND('1C TSspéc5'!$S$17&lt;&gt;0,'1C TSspéc5'!$C$12="OUI"),'1C TSspéc5'!$S$48/'1C TSspéc5'!$S$17,"")</f>
        <v/>
      </c>
      <c r="AC917" s="543" t="str">
        <f>IF(AND('1C TSspéc5'!$S$17&lt;&gt;0,'1C TSspéc5'!$C$12="OUI"),'1C TSspéc5'!$S$49/'1C TSspéc5'!$S$17,"")</f>
        <v/>
      </c>
      <c r="AD917" s="543" t="str">
        <f>IF(AND('1C TSspéc5'!$S$17&lt;&gt;0,'1C TSspéc5'!$C$12="OUI"),'1C TSspéc5'!$S$50/'1C TSspéc5'!$S$17,"")</f>
        <v/>
      </c>
      <c r="AE917" s="543" t="str">
        <f>IF(AND('1C TSspéc5'!$S$17&lt;&gt;0,'1C TSspéc5'!$C$12="OUI"),'1C TSspéc5'!$S$51/'1C TSspéc5'!$S$17,"")</f>
        <v/>
      </c>
      <c r="AF917" s="543" t="str">
        <f>IF(AND('1C TSspéc5'!$S$17&lt;&gt;0,'1C TSspéc5'!$C$12="OUI"),'1C TSspéc5'!$S$52/'1C TSspéc5'!$S$17,"")</f>
        <v/>
      </c>
      <c r="AG917" s="543" t="str">
        <f>IF(AND('1C TSspéc5'!$S$17&lt;&gt;0,'1C TSspéc5'!$C$12="OUI"),'1C TSspéc5'!$S$53/'1C TSspéc5'!$S$17,"")</f>
        <v/>
      </c>
      <c r="AH917" s="543" t="str">
        <f>IF(AND('1C TSspéc5'!$S$17&lt;&gt;0,'1C TSspéc5'!$C$12="OUI"),'1C TSspéc5'!$S$54/'1C TSspéc5'!$S$17,"")</f>
        <v/>
      </c>
      <c r="AI917" s="543" t="str">
        <f>IF(AND('1C TSspéc5'!$S$17&lt;&gt;0,'1C TSspéc5'!$C$12="OUI"),'1C TSspéc5'!$S$55/'1C TSspéc5'!$S$17,"")</f>
        <v/>
      </c>
      <c r="AJ917" s="543" t="str">
        <f>IF(AND('1C TSspéc5'!$S$17&lt;&gt;0,'1C TSspéc5'!$C$12="OUI"),'1C TSspéc5'!$S$56/'1C TSspéc5'!$S$17,"")</f>
        <v/>
      </c>
      <c r="AK917" s="543" t="str">
        <f>IF(AND('1C TSspéc5'!$S$17&lt;&gt;0,'1C TSspéc5'!$C$12="OUI"),'1C TSspéc5'!$S$57/'1C TSspéc5'!$S$17,"")</f>
        <v/>
      </c>
      <c r="AL917" s="72">
        <f>IF(AND('1C TSspéc5'!$S$17&lt;&gt;0,'1C TSspéc5'!$C$12="OUI"),N917+AK917,N917)</f>
        <v>0</v>
      </c>
      <c r="AM917" s="417">
        <f t="shared" si="278"/>
        <v>0</v>
      </c>
      <c r="AN917" s="417">
        <f t="shared" si="279"/>
        <v>0</v>
      </c>
      <c r="AO917" s="418" t="str">
        <f>IF(AND('1C TSspéc5'!$S$17&lt;&gt;0,'1C TSspéc5'!$S$30&lt;&gt;0),AM917+AN917,"")</f>
        <v/>
      </c>
      <c r="AP917" s="573" t="str">
        <f>IF(AND('1C TSspéc5'!$S$17&lt;&gt;0,'1C TSspéc5'!$S$30&lt;&gt;0),AM917-AR917,"")</f>
        <v/>
      </c>
      <c r="AQ917" s="583">
        <f t="shared" si="280"/>
        <v>0</v>
      </c>
      <c r="AR917" s="596"/>
      <c r="AS917" s="102"/>
      <c r="AT917" s="27" t="str">
        <f>IF(('1C TSspéc5'!S$17*FICHE!$C$14&lt;J917),"Forfait limité à "&amp;FICHE!$C$14&amp;"€/jour","")</f>
        <v/>
      </c>
      <c r="AU917" s="592"/>
      <c r="AV917" s="824"/>
      <c r="AW917" s="824"/>
      <c r="AX917" s="824"/>
      <c r="AY917" s="824"/>
      <c r="AZ917" s="824"/>
      <c r="BA917" s="767"/>
      <c r="BB917" s="767"/>
      <c r="BC917" s="767"/>
      <c r="BD917" s="767"/>
      <c r="BE917" s="767"/>
      <c r="BF917" s="767"/>
      <c r="BG917" s="767"/>
      <c r="BH917" s="767"/>
      <c r="BI917" s="767"/>
      <c r="BJ917" s="767"/>
      <c r="BK917" s="767"/>
      <c r="BL917" s="767"/>
      <c r="BM917" s="767"/>
      <c r="BN917" s="767"/>
      <c r="BO917" s="767"/>
      <c r="BP917" s="767"/>
      <c r="BQ917" s="767"/>
      <c r="BR917" s="767"/>
      <c r="BS917" s="767"/>
      <c r="BT917" s="767"/>
      <c r="BU917" s="767"/>
      <c r="BV917" s="767"/>
      <c r="BW917" s="767"/>
      <c r="BX917" s="767"/>
      <c r="BY917" s="767"/>
      <c r="BZ917" s="767"/>
      <c r="CA917" s="767"/>
      <c r="CB917" s="767"/>
      <c r="CC917" s="767"/>
      <c r="CD917" s="767"/>
      <c r="CE917" s="767"/>
      <c r="CF917" s="767"/>
      <c r="CG917" s="767"/>
      <c r="CH917" s="767"/>
      <c r="CI917" s="767"/>
      <c r="CJ917" s="767"/>
      <c r="CK917" s="767"/>
      <c r="CL917" s="767"/>
      <c r="CM917" s="767"/>
      <c r="CN917" s="767"/>
      <c r="CO917" s="767"/>
      <c r="CP917" s="767"/>
      <c r="CQ917" s="767"/>
      <c r="CR917" s="767"/>
      <c r="CS917" s="767"/>
      <c r="CT917" s="767"/>
      <c r="CU917" s="767"/>
      <c r="CV917" s="767"/>
      <c r="CW917" s="767"/>
      <c r="CX917" s="767"/>
      <c r="CY917" s="767"/>
      <c r="CZ917" s="767"/>
      <c r="DA917" s="767"/>
      <c r="DB917" s="767"/>
      <c r="DC917" s="767"/>
      <c r="DD917" s="767"/>
      <c r="DE917" s="767"/>
      <c r="DF917" s="767"/>
      <c r="DG917" s="767"/>
      <c r="DH917" s="767"/>
      <c r="DI917" s="767"/>
      <c r="DJ917" s="767"/>
      <c r="DK917" s="767"/>
      <c r="DL917" s="767"/>
      <c r="DM917" s="767"/>
      <c r="DN917" s="767"/>
      <c r="DO917" s="767"/>
      <c r="DP917" s="767"/>
      <c r="DQ917" s="767"/>
      <c r="DR917" s="767"/>
      <c r="DS917" s="767"/>
      <c r="DT917" s="767"/>
      <c r="DU917" s="767"/>
      <c r="DV917" s="767"/>
      <c r="DW917" s="767"/>
      <c r="DX917" s="767"/>
      <c r="DY917" s="767"/>
      <c r="DZ917" s="767"/>
      <c r="EA917" s="767"/>
      <c r="EB917" s="767"/>
      <c r="EC917" s="767"/>
      <c r="ED917" s="767"/>
      <c r="EE917" s="767"/>
      <c r="EF917" s="767"/>
      <c r="EG917" s="767"/>
      <c r="EH917" s="767"/>
      <c r="EI917" s="767"/>
      <c r="EJ917" s="767"/>
      <c r="EK917" s="767"/>
      <c r="EL917" s="767"/>
      <c r="EM917" s="767"/>
      <c r="EN917" s="767"/>
      <c r="EO917" s="767"/>
      <c r="EP917" s="767"/>
      <c r="EQ917" s="767"/>
      <c r="ER917" s="767"/>
      <c r="ES917" s="767"/>
      <c r="ET917" s="767"/>
      <c r="EU917" s="767"/>
      <c r="EV917" s="767"/>
      <c r="EW917" s="767"/>
      <c r="EX917" s="767"/>
      <c r="EY917" s="767"/>
      <c r="EZ917" s="767"/>
      <c r="FA917" s="767"/>
      <c r="FB917" s="767"/>
      <c r="FC917" s="767"/>
      <c r="FD917" s="767"/>
      <c r="FE917" s="767"/>
      <c r="FF917" s="767"/>
      <c r="FG917" s="767"/>
      <c r="FH917" s="767"/>
      <c r="FI917" s="767"/>
      <c r="FJ917" s="767"/>
      <c r="FK917" s="767"/>
      <c r="FL917" s="767"/>
      <c r="FM917" s="767"/>
      <c r="FN917" s="767"/>
      <c r="FO917" s="767"/>
      <c r="FP917" s="767"/>
      <c r="FQ917" s="767"/>
      <c r="FR917" s="767"/>
      <c r="FS917" s="767"/>
      <c r="FT917" s="767"/>
      <c r="FU917" s="767"/>
      <c r="FV917" s="767"/>
      <c r="FW917" s="767"/>
      <c r="FX917" s="767"/>
      <c r="FY917" s="767"/>
      <c r="FZ917" s="767"/>
      <c r="GA917" s="767"/>
      <c r="GB917" s="767"/>
      <c r="GC917" s="767"/>
      <c r="GD917" s="767"/>
      <c r="GE917" s="767"/>
      <c r="GF917" s="767"/>
      <c r="GG917" s="767"/>
      <c r="GH917" s="767"/>
      <c r="GI917" s="767"/>
      <c r="GJ917" s="767"/>
      <c r="GK917" s="767"/>
      <c r="GL917" s="767"/>
      <c r="GM917" s="767"/>
      <c r="GN917" s="767"/>
      <c r="GO917" s="767"/>
      <c r="GP917" s="767"/>
      <c r="GQ917" s="767"/>
      <c r="GR917" s="767"/>
      <c r="GS917" s="767"/>
      <c r="GT917" s="767"/>
      <c r="GU917" s="767"/>
      <c r="GV917" s="767"/>
      <c r="GW917" s="767"/>
      <c r="GX917" s="767"/>
      <c r="GY917" s="767"/>
      <c r="GZ917" s="767"/>
      <c r="HA917" s="767"/>
      <c r="HB917" s="767"/>
      <c r="HC917" s="767"/>
    </row>
    <row r="918" spans="1:211" s="864" customFormat="1" ht="13.9" hidden="1" customHeight="1">
      <c r="A918" s="307"/>
      <c r="B918" s="351"/>
      <c r="C918" s="971" t="str">
        <f>IF('1C TSspéc5'!T$17&lt;&gt;0,'1C TSspéc5'!$B$12,"")</f>
        <v/>
      </c>
      <c r="D918" s="972"/>
      <c r="E918" s="973"/>
      <c r="F918" s="93">
        <f>IF(AND($C918='1C TSspéc5'!$B$12,'1C TSspéc5'!$B$16="spécifiques",'1C TSspéc5'!$T$17&lt;&gt;""),'1C TSspéc5'!$T$21,"")</f>
        <v>0</v>
      </c>
      <c r="G918" s="863"/>
      <c r="H918" s="745">
        <v>0.21</v>
      </c>
      <c r="I918" s="747">
        <v>1</v>
      </c>
      <c r="J918" s="312"/>
      <c r="K918" s="680">
        <f t="shared" si="281"/>
        <v>0</v>
      </c>
      <c r="L918" s="556">
        <f>IF(OR('1C TSspéc5'!$B$12="",'1C TSspéc5'!T$30=0),0,IF(AND('1C TSspéc5'!$B$12&lt;&gt;"",$K$2="Pôle",'1C TSspéc5'!$C$12="OUI"),(('1C TSspéc5'!T$22+'1C TSspéc5'!T$23+'1C TSspéc5'!T$24+'1C TSspéc5'!T$25+'1C TSspéc5'!T$29)/'1C TSspéc5'!T$17),IF(AND('1C TSspéc5'!$B$12&lt;&gt;"",$K$2="Pôle",'1C TSspéc5'!$C$12="NON"),(('1C TSspéc5'!T$22+'1C TSspéc5'!T$23+'1C TSspéc5'!T$24+'1C TSspéc5'!T$25+'1C TSspéc5'!T$29)/'1C TSspéc5'!T$30),IF(AND('1C TSspéc5'!$B$12&lt;&gt;"",$K$2&lt;&gt;"Pôle",'1C TSspéc5'!$C$12="OUI"),(('1C TSspéc5'!T$22+'1C TSspéc5'!T$23+'1C TSspéc5'!T$24+'1C TSspéc5'!T$25+'1C TSspéc5'!T$26+'1C TSspéc5'!T$27+'1C TSspéc5'!T$28+'1C TSspéc5'!T$29)/'1C TSspéc5'!T$17),IF(AND('1C TSspéc5'!$B$12&lt;&gt;"",$K$2&lt;&gt;"Pôle",'1C TSspéc5'!$C$12="NON"),(('1C TSspéc5'!T$22+'1C TSspéc5'!T$23+'1C TSspéc5'!T$24+'1C TSspéc5'!T$25+'1C TSspéc5'!T$26+'1C TSspéc5'!T$27+'1C TSspéc5'!T$28+'1C TSspéc5'!T$29)/'1C TSspéc5'!T$30))))))</f>
        <v>0</v>
      </c>
      <c r="M918" s="556">
        <f>IF(OR('1C TSspéc5'!$B$12="",'1C TSspéc5'!T$30=0),0,IF(AND('1C TSspéc5'!$B$12&lt;&gt;"",$K$2="Pôle",'1C TSspéc5'!$C$12="OUI"),(('1C TSspéc5'!T$26+'1C TSspéc5'!T$27+'1C TSspéc5'!T$28)/'1C TSspéc5'!T$17),IF(AND('1C TSspéc5'!$B$12&lt;&gt;"",$K$2="Pôle",'1C TSspéc5'!$C$12="NON"),(('1C TSspéc5'!T$26+'1C TSspéc5'!T$27+'1C TSspéc5'!T$28)/'1C TSspéc5'!T$30),IF(AND('1C TSspéc5'!$B$12&lt;&gt;"",$K$2&lt;&gt;"Pôle"),0))))</f>
        <v>0</v>
      </c>
      <c r="N918" s="557">
        <f>IF(AND('1C TSspéc5'!$B$12&lt;&gt;0,'1C TSspéc5'!$T$30&lt;&gt;0),L918+M918,0)</f>
        <v>0</v>
      </c>
      <c r="O918" s="893" t="str">
        <f>IF(AND('1C TSspéc5'!$T$17&lt;&gt;0,'1C TSspéc5'!$C$12="OUI"),'1C TSspéc5'!$T$35/'1C TSspéc5'!$T$17,"")</f>
        <v/>
      </c>
      <c r="P918" s="543" t="str">
        <f>IF(AND('1C TSspéc5'!$T$17&lt;&gt;0,'1C TSspéc5'!$C$12="OUI"),'1C TSspéc5'!$T$36/'1C TSspéc5'!$T$17,"")</f>
        <v/>
      </c>
      <c r="Q918" s="543" t="str">
        <f>IF(AND('1C TSspéc5'!$T$17&lt;&gt;0,'1C TSspéc5'!$C$12="OUI"),'1C TSspéc5'!$T$37/'1C TSspéc5'!$T$17,"")</f>
        <v/>
      </c>
      <c r="R918" s="543" t="str">
        <f>IF(AND('1C TSspéc5'!$T$17&lt;&gt;0,'1C TSspéc5'!$C$12="OUI"),'1C TSspéc5'!$T$38/'1C TSspéc5'!$T$17,"")</f>
        <v/>
      </c>
      <c r="S918" s="543" t="str">
        <f>IF(AND('1C TSspéc5'!$T$17&lt;&gt;0,'1C TSspéc5'!$C$12="OUI"),'1C TSspéc5'!$T$39/'1C TSspéc5'!$T$17,"")</f>
        <v/>
      </c>
      <c r="T918" s="543" t="str">
        <f>IF(AND('1C TSspéc5'!$T$17&lt;&gt;0,'1C TSspéc5'!$C$12="OUI"),'1C TSspéc5'!$T$40/'1C TSspéc5'!$T$17,"")</f>
        <v/>
      </c>
      <c r="U918" s="543" t="str">
        <f>IF(AND('1C TSspéc5'!$T$17&lt;&gt;0,'1C TSspéc5'!$C$12="OUI"),'1C TSspéc5'!$T$41/'1C TSspéc5'!$T$17,"")</f>
        <v/>
      </c>
      <c r="V918" s="543" t="str">
        <f>IF(AND('1C TSspéc5'!$T$17&lt;&gt;0,'1C TSspéc5'!$C$12="OUI"),'1C TSspéc5'!$T$42/'1C TSspéc5'!$T$17,"")</f>
        <v/>
      </c>
      <c r="W918" s="543" t="str">
        <f>IF(AND('1C TSspéc5'!$T$17&lt;&gt;0,'1C TSspéc5'!$C$12="OUI"),'1C TSspéc5'!$T$43/'1C TSspéc5'!$T$17,"")</f>
        <v/>
      </c>
      <c r="X918" s="543" t="str">
        <f>IF(AND('1C TSspéc5'!$T$17&lt;&gt;0,'1C TSspéc5'!$C$12="OUI"),'1C TSspéc5'!$T$44/'1C TSspéc5'!$T$17,"")</f>
        <v/>
      </c>
      <c r="Y918" s="543" t="str">
        <f>IF(AND('1C TSspéc5'!$T$17&lt;&gt;0,'1C TSspéc5'!$C$12="OUI"),'1C TSspéc5'!$T$45/'1C TSspéc5'!$T$17,"")</f>
        <v/>
      </c>
      <c r="Z918" s="543" t="str">
        <f>IF(AND('1C TSspéc5'!$T$17&lt;&gt;0,'1C TSspéc5'!$C$12="OUI"),'1C TSspéc5'!$T$46/'1C TSspéc5'!$T$17,"")</f>
        <v/>
      </c>
      <c r="AA918" s="543" t="str">
        <f>IF(AND('1C TSspéc5'!$T$17&lt;&gt;0,'1C TSspéc5'!$C$12="OUI"),'1C TSspéc5'!$T$47/'1C TSspéc5'!$T$17,"")</f>
        <v/>
      </c>
      <c r="AB918" s="543" t="str">
        <f>IF(AND('1C TSspéc5'!$T$17&lt;&gt;0,'1C TSspéc5'!$C$12="OUI"),'1C TSspéc5'!$T$48/'1C TSspéc5'!$T$17,"")</f>
        <v/>
      </c>
      <c r="AC918" s="543" t="str">
        <f>IF(AND('1C TSspéc5'!$T$17&lt;&gt;0,'1C TSspéc5'!$C$12="OUI"),'1C TSspéc5'!$T$49/'1C TSspéc5'!$T$17,"")</f>
        <v/>
      </c>
      <c r="AD918" s="543" t="str">
        <f>IF(AND('1C TSspéc5'!$T$17&lt;&gt;0,'1C TSspéc5'!$C$12="OUI"),'1C TSspéc5'!$T$50/'1C TSspéc5'!$T$17,"")</f>
        <v/>
      </c>
      <c r="AE918" s="543" t="str">
        <f>IF(AND('1C TSspéc5'!$T$17&lt;&gt;0,'1C TSspéc5'!$C$12="OUI"),'1C TSspéc5'!$T$51/'1C TSspéc5'!$T$17,"")</f>
        <v/>
      </c>
      <c r="AF918" s="543" t="str">
        <f>IF(AND('1C TSspéc5'!$T$17&lt;&gt;0,'1C TSspéc5'!$C$12="OUI"),'1C TSspéc5'!$T$52/'1C TSspéc5'!$T$17,"")</f>
        <v/>
      </c>
      <c r="AG918" s="543" t="str">
        <f>IF(AND('1C TSspéc5'!$T$17&lt;&gt;0,'1C TSspéc5'!$C$12="OUI"),'1C TSspéc5'!$T$53/'1C TSspéc5'!$T$17,"")</f>
        <v/>
      </c>
      <c r="AH918" s="543" t="str">
        <f>IF(AND('1C TSspéc5'!$T$17&lt;&gt;0,'1C TSspéc5'!$C$12="OUI"),'1C TSspéc5'!$T$54/'1C TSspéc5'!$T$17,"")</f>
        <v/>
      </c>
      <c r="AI918" s="543" t="str">
        <f>IF(AND('1C TSspéc5'!$T$17&lt;&gt;0,'1C TSspéc5'!$C$12="OUI"),'1C TSspéc5'!$T$55/'1C TSspéc5'!$T$17,"")</f>
        <v/>
      </c>
      <c r="AJ918" s="543" t="str">
        <f>IF(AND('1C TSspéc5'!$T$17&lt;&gt;0,'1C TSspéc5'!$C$12="OUI"),'1C TSspéc5'!$T$56/'1C TSspéc5'!$T$17,"")</f>
        <v/>
      </c>
      <c r="AK918" s="543" t="str">
        <f>IF(AND('1C TSspéc5'!$T$17&lt;&gt;0,'1C TSspéc5'!$C$12="OUI"),'1C TSspéc5'!$T$57/'1C TSspéc5'!$T$17,"")</f>
        <v/>
      </c>
      <c r="AL918" s="72">
        <f>IF(AND('1C TSspéc5'!$T$17&lt;&gt;0,'1C TSspéc5'!$C$12="OUI"),N918+AK918,N918)</f>
        <v>0</v>
      </c>
      <c r="AM918" s="417">
        <f t="shared" si="278"/>
        <v>0</v>
      </c>
      <c r="AN918" s="417">
        <f t="shared" si="279"/>
        <v>0</v>
      </c>
      <c r="AO918" s="418" t="str">
        <f>IF(AND('1C TSspéc5'!$T$17&lt;&gt;0,'1C TSspéc5'!$T$30&lt;&gt;0),AM918+AN918,"")</f>
        <v/>
      </c>
      <c r="AP918" s="573" t="str">
        <f>IF(AND('1C TSspéc5'!$T$17&lt;&gt;0,'1C TSspéc5'!$T$30&lt;&gt;0),AM918-AR918,"")</f>
        <v/>
      </c>
      <c r="AQ918" s="583">
        <f t="shared" si="280"/>
        <v>0</v>
      </c>
      <c r="AR918" s="596"/>
      <c r="AS918" s="102"/>
      <c r="AT918" s="27" t="str">
        <f>IF(('1C TSspéc5'!T$17*FICHE!$C$14&lt;J918),"Forfait limité à "&amp;FICHE!$C$14&amp;"€/jour","")</f>
        <v/>
      </c>
      <c r="AU918" s="592"/>
      <c r="AV918" s="824"/>
      <c r="AW918" s="824"/>
      <c r="AX918" s="824"/>
      <c r="AY918" s="824"/>
      <c r="AZ918" s="824"/>
      <c r="BA918" s="767"/>
      <c r="BB918" s="767"/>
      <c r="BC918" s="767"/>
      <c r="BD918" s="767"/>
      <c r="BE918" s="767"/>
      <c r="BF918" s="767"/>
      <c r="BG918" s="767"/>
      <c r="BH918" s="767"/>
      <c r="BI918" s="767"/>
      <c r="BJ918" s="767"/>
      <c r="BK918" s="767"/>
      <c r="BL918" s="767"/>
      <c r="BM918" s="767"/>
      <c r="BN918" s="767"/>
      <c r="BO918" s="767"/>
      <c r="BP918" s="767"/>
      <c r="BQ918" s="767"/>
      <c r="BR918" s="767"/>
      <c r="BS918" s="767"/>
      <c r="BT918" s="767"/>
      <c r="BU918" s="767"/>
      <c r="BV918" s="767"/>
      <c r="BW918" s="767"/>
      <c r="BX918" s="767"/>
      <c r="BY918" s="767"/>
      <c r="BZ918" s="767"/>
      <c r="CA918" s="767"/>
      <c r="CB918" s="767"/>
      <c r="CC918" s="767"/>
      <c r="CD918" s="767"/>
      <c r="CE918" s="767"/>
      <c r="CF918" s="767"/>
      <c r="CG918" s="767"/>
      <c r="CH918" s="767"/>
      <c r="CI918" s="767"/>
      <c r="CJ918" s="767"/>
      <c r="CK918" s="767"/>
      <c r="CL918" s="767"/>
      <c r="CM918" s="767"/>
      <c r="CN918" s="767"/>
      <c r="CO918" s="767"/>
      <c r="CP918" s="767"/>
      <c r="CQ918" s="767"/>
      <c r="CR918" s="767"/>
      <c r="CS918" s="767"/>
      <c r="CT918" s="767"/>
      <c r="CU918" s="767"/>
      <c r="CV918" s="767"/>
      <c r="CW918" s="767"/>
      <c r="CX918" s="767"/>
      <c r="CY918" s="767"/>
      <c r="CZ918" s="767"/>
      <c r="DA918" s="767"/>
      <c r="DB918" s="767"/>
      <c r="DC918" s="767"/>
      <c r="DD918" s="767"/>
      <c r="DE918" s="767"/>
      <c r="DF918" s="767"/>
      <c r="DG918" s="767"/>
      <c r="DH918" s="767"/>
      <c r="DI918" s="767"/>
      <c r="DJ918" s="767"/>
      <c r="DK918" s="767"/>
      <c r="DL918" s="767"/>
      <c r="DM918" s="767"/>
      <c r="DN918" s="767"/>
      <c r="DO918" s="767"/>
      <c r="DP918" s="767"/>
      <c r="DQ918" s="767"/>
      <c r="DR918" s="767"/>
      <c r="DS918" s="767"/>
      <c r="DT918" s="767"/>
      <c r="DU918" s="767"/>
      <c r="DV918" s="767"/>
      <c r="DW918" s="767"/>
      <c r="DX918" s="767"/>
      <c r="DY918" s="767"/>
      <c r="DZ918" s="767"/>
      <c r="EA918" s="767"/>
      <c r="EB918" s="767"/>
      <c r="EC918" s="767"/>
      <c r="ED918" s="767"/>
      <c r="EE918" s="767"/>
      <c r="EF918" s="767"/>
      <c r="EG918" s="767"/>
      <c r="EH918" s="767"/>
      <c r="EI918" s="767"/>
      <c r="EJ918" s="767"/>
      <c r="EK918" s="767"/>
      <c r="EL918" s="767"/>
      <c r="EM918" s="767"/>
      <c r="EN918" s="767"/>
      <c r="EO918" s="767"/>
      <c r="EP918" s="767"/>
      <c r="EQ918" s="767"/>
      <c r="ER918" s="767"/>
      <c r="ES918" s="767"/>
      <c r="ET918" s="767"/>
      <c r="EU918" s="767"/>
      <c r="EV918" s="767"/>
      <c r="EW918" s="767"/>
      <c r="EX918" s="767"/>
      <c r="EY918" s="767"/>
      <c r="EZ918" s="767"/>
      <c r="FA918" s="767"/>
      <c r="FB918" s="767"/>
      <c r="FC918" s="767"/>
      <c r="FD918" s="767"/>
      <c r="FE918" s="767"/>
      <c r="FF918" s="767"/>
      <c r="FG918" s="767"/>
      <c r="FH918" s="767"/>
      <c r="FI918" s="767"/>
      <c r="FJ918" s="767"/>
      <c r="FK918" s="767"/>
      <c r="FL918" s="767"/>
      <c r="FM918" s="767"/>
      <c r="FN918" s="767"/>
      <c r="FO918" s="767"/>
      <c r="FP918" s="767"/>
      <c r="FQ918" s="767"/>
      <c r="FR918" s="767"/>
      <c r="FS918" s="767"/>
      <c r="FT918" s="767"/>
      <c r="FU918" s="767"/>
      <c r="FV918" s="767"/>
      <c r="FW918" s="767"/>
      <c r="FX918" s="767"/>
      <c r="FY918" s="767"/>
      <c r="FZ918" s="767"/>
      <c r="GA918" s="767"/>
      <c r="GB918" s="767"/>
      <c r="GC918" s="767"/>
      <c r="GD918" s="767"/>
      <c r="GE918" s="767"/>
      <c r="GF918" s="767"/>
      <c r="GG918" s="767"/>
      <c r="GH918" s="767"/>
      <c r="GI918" s="767"/>
      <c r="GJ918" s="767"/>
      <c r="GK918" s="767"/>
      <c r="GL918" s="767"/>
      <c r="GM918" s="767"/>
      <c r="GN918" s="767"/>
      <c r="GO918" s="767"/>
      <c r="GP918" s="767"/>
      <c r="GQ918" s="767"/>
      <c r="GR918" s="767"/>
      <c r="GS918" s="767"/>
      <c r="GT918" s="767"/>
      <c r="GU918" s="767"/>
      <c r="GV918" s="767"/>
      <c r="GW918" s="767"/>
      <c r="GX918" s="767"/>
      <c r="GY918" s="767"/>
      <c r="GZ918" s="767"/>
      <c r="HA918" s="767"/>
      <c r="HB918" s="767"/>
      <c r="HC918" s="767"/>
    </row>
    <row r="919" spans="1:211" s="864" customFormat="1" ht="13.9" hidden="1" customHeight="1">
      <c r="A919" s="307"/>
      <c r="B919" s="351"/>
      <c r="C919" s="971" t="str">
        <f>IF('1C TSspéc5'!U$17&lt;&gt;0,'1C TSspéc5'!$B$12,"")</f>
        <v/>
      </c>
      <c r="D919" s="972"/>
      <c r="E919" s="973"/>
      <c r="F919" s="93">
        <f>IF(AND($C919='1C TSspéc5'!$B$12,'1C TSspéc5'!$B$16="spécifiques",'1C TSspéc5'!$U$17&lt;&gt;""),'1C TSspéc5'!$U$21,"")</f>
        <v>0</v>
      </c>
      <c r="G919" s="863"/>
      <c r="H919" s="745">
        <v>0.21</v>
      </c>
      <c r="I919" s="747">
        <v>1</v>
      </c>
      <c r="J919" s="312"/>
      <c r="K919" s="680">
        <f t="shared" si="281"/>
        <v>0</v>
      </c>
      <c r="L919" s="556">
        <f>IF(OR('1C TSspéc5'!$B$12="",'1C TSspéc5'!U$30=0),0,IF(AND('1C TSspéc5'!$B$12&lt;&gt;"",$K$2="Pôle",'1C TSspéc5'!$C$12="OUI"),(('1C TSspéc5'!U$22+'1C TSspéc5'!U$23+'1C TSspéc5'!U$24+'1C TSspéc5'!U$25+'1C TSspéc5'!U$29)/'1C TSspéc5'!U$17),IF(AND('1C TSspéc5'!$B$12&lt;&gt;"",$K$2="Pôle",'1C TSspéc5'!$C$12="NON"),(('1C TSspéc5'!U$22+'1C TSspéc5'!U$23+'1C TSspéc5'!U$24+'1C TSspéc5'!U$25+'1C TSspéc5'!U$29)/'1C TSspéc5'!U$30),IF(AND('1C TSspéc5'!$B$12&lt;&gt;"",$K$2&lt;&gt;"Pôle",'1C TSspéc5'!$C$12="OUI"),(('1C TSspéc5'!U$22+'1C TSspéc5'!U$23+'1C TSspéc5'!U$24+'1C TSspéc5'!U$25+'1C TSspéc5'!U$26+'1C TSspéc5'!U$27+'1C TSspéc5'!U$28+'1C TSspéc5'!U$29)/'1C TSspéc5'!U$17),IF(AND('1C TSspéc5'!$B$12&lt;&gt;"",$K$2&lt;&gt;"Pôle",'1C TSspéc5'!$C$12="NON"),(('1C TSspéc5'!U$22+'1C TSspéc5'!U$23+'1C TSspéc5'!U$24+'1C TSspéc5'!U$25+'1C TSspéc5'!U$26+'1C TSspéc5'!U$27+'1C TSspéc5'!U$28+'1C TSspéc5'!U$29)/'1C TSspéc5'!U$30))))))</f>
        <v>0</v>
      </c>
      <c r="M919" s="556">
        <f>IF(OR('1C TSspéc5'!$B$12="",'1C TSspéc5'!U$30=0),0,IF(AND('1C TSspéc5'!$B$12&lt;&gt;"",$K$2="Pôle",'1C TSspéc5'!$C$12="OUI"),(('1C TSspéc5'!U$26+'1C TSspéc5'!U$27+'1C TSspéc5'!U$28)/'1C TSspéc5'!U$17),IF(AND('1C TSspéc5'!$B$12&lt;&gt;"",$K$2="Pôle",'1C TSspéc5'!$C$12="NON"),(('1C TSspéc5'!U$26+'1C TSspéc5'!U$27+'1C TSspéc5'!U$28)/'1C TSspéc5'!U$30),IF(AND('1C TSspéc5'!$B$12&lt;&gt;"",$K$2&lt;&gt;"Pôle"),0))))</f>
        <v>0</v>
      </c>
      <c r="N919" s="557">
        <f>IF(AND('1C TSspéc5'!$B$12&lt;&gt;0,'1C TSspéc5'!$U$30&lt;&gt;0),L919+M919,0)</f>
        <v>0</v>
      </c>
      <c r="O919" s="893" t="str">
        <f>IF(AND('1C TSspéc5'!$U$17&lt;&gt;0,'1C TSspéc5'!$C$12="OUI"),'1C TSspéc5'!$U$35/'1C TSspéc5'!$U$17,"")</f>
        <v/>
      </c>
      <c r="P919" s="543" t="str">
        <f>IF(AND('1C TSspéc5'!$U$17&lt;&gt;0,'1C TSspéc5'!$C$12="OUI"),'1C TSspéc5'!$U$36/'1C TSspéc5'!$U$17,"")</f>
        <v/>
      </c>
      <c r="Q919" s="543" t="str">
        <f>IF(AND('1C TSspéc5'!$U$17&lt;&gt;0,'1C TSspéc5'!$C$12="OUI"),'1C TSspéc5'!$U$37/'1C TSspéc5'!$U$17,"")</f>
        <v/>
      </c>
      <c r="R919" s="543" t="str">
        <f>IF(AND('1C TSspéc5'!$U$17&lt;&gt;0,'1C TSspéc5'!$C$12="OUI"),'1C TSspéc5'!$U$38/'1C TSspéc5'!$U$17,"")</f>
        <v/>
      </c>
      <c r="S919" s="543" t="str">
        <f>IF(AND('1C TSspéc5'!$U$17&lt;&gt;0,'1C TSspéc5'!$C$12="OUI"),'1C TSspéc5'!$U$39/'1C TSspéc5'!$U$17,"")</f>
        <v/>
      </c>
      <c r="T919" s="543" t="str">
        <f>IF(AND('1C TSspéc5'!$U$17&lt;&gt;0,'1C TSspéc5'!$C$12="OUI"),'1C TSspéc5'!$U$40/'1C TSspéc5'!$U$17,"")</f>
        <v/>
      </c>
      <c r="U919" s="543" t="str">
        <f>IF(AND('1C TSspéc5'!$U$17&lt;&gt;0,'1C TSspéc5'!$C$12="OUI"),'1C TSspéc5'!$U$41/'1C TSspéc5'!$U$17,"")</f>
        <v/>
      </c>
      <c r="V919" s="543" t="str">
        <f>IF(AND('1C TSspéc5'!$U$17&lt;&gt;0,'1C TSspéc5'!$C$12="OUI"),'1C TSspéc5'!$U$42/'1C TSspéc5'!$U$17,"")</f>
        <v/>
      </c>
      <c r="W919" s="543" t="str">
        <f>IF(AND('1C TSspéc5'!$U$17&lt;&gt;0,'1C TSspéc5'!$C$12="OUI"),'1C TSspéc5'!$U$43/'1C TSspéc5'!$U$17,"")</f>
        <v/>
      </c>
      <c r="X919" s="543" t="str">
        <f>IF(AND('1C TSspéc5'!$U$17&lt;&gt;0,'1C TSspéc5'!$C$12="OUI"),'1C TSspéc5'!$U$44/'1C TSspéc5'!$U$17,"")</f>
        <v/>
      </c>
      <c r="Y919" s="543" t="str">
        <f>IF(AND('1C TSspéc5'!$U$17&lt;&gt;0,'1C TSspéc5'!$C$12="OUI"),'1C TSspéc5'!$U$45/'1C TSspéc5'!$U$17,"")</f>
        <v/>
      </c>
      <c r="Z919" s="543" t="str">
        <f>IF(AND('1C TSspéc5'!$U$17&lt;&gt;0,'1C TSspéc5'!$C$12="OUI"),'1C TSspéc5'!$U$46/'1C TSspéc5'!$U$17,"")</f>
        <v/>
      </c>
      <c r="AA919" s="543" t="str">
        <f>IF(AND('1C TSspéc5'!$U$17&lt;&gt;0,'1C TSspéc5'!$C$12="OUI"),'1C TSspéc5'!$U$47/'1C TSspéc5'!$U$17,"")</f>
        <v/>
      </c>
      <c r="AB919" s="543" t="str">
        <f>IF(AND('1C TSspéc5'!$U$17&lt;&gt;0,'1C TSspéc5'!$C$12="OUI"),'1C TSspéc5'!$U$48/'1C TSspéc5'!$U$17,"")</f>
        <v/>
      </c>
      <c r="AC919" s="543" t="str">
        <f>IF(AND('1C TSspéc5'!$U$17&lt;&gt;0,'1C TSspéc5'!$C$12="OUI"),'1C TSspéc5'!$U$49/'1C TSspéc5'!$U$17,"")</f>
        <v/>
      </c>
      <c r="AD919" s="543" t="str">
        <f>IF(AND('1C TSspéc5'!$U$17&lt;&gt;0,'1C TSspéc5'!$C$12="OUI"),'1C TSspéc5'!$U$50/'1C TSspéc5'!$U$17,"")</f>
        <v/>
      </c>
      <c r="AE919" s="543" t="str">
        <f>IF(AND('1C TSspéc5'!$U$17&lt;&gt;0,'1C TSspéc5'!$C$12="OUI"),'1C TSspéc5'!$U$51/'1C TSspéc5'!$U$17,"")</f>
        <v/>
      </c>
      <c r="AF919" s="543" t="str">
        <f>IF(AND('1C TSspéc5'!$U$17&lt;&gt;0,'1C TSspéc5'!$C$12="OUI"),'1C TSspéc5'!$U$52/'1C TSspéc5'!$U$17,"")</f>
        <v/>
      </c>
      <c r="AG919" s="543" t="str">
        <f>IF(AND('1C TSspéc5'!$U$17&lt;&gt;0,'1C TSspéc5'!$C$12="OUI"),'1C TSspéc5'!$U$53/'1C TSspéc5'!$U$17,"")</f>
        <v/>
      </c>
      <c r="AH919" s="543" t="str">
        <f>IF(AND('1C TSspéc5'!$U$17&lt;&gt;0,'1C TSspéc5'!$C$12="OUI"),'1C TSspéc5'!$U$54/'1C TSspéc5'!$U$17,"")</f>
        <v/>
      </c>
      <c r="AI919" s="543" t="str">
        <f>IF(AND('1C TSspéc5'!$U$17&lt;&gt;0,'1C TSspéc5'!$C$12="OUI"),'1C TSspéc5'!$U$55/'1C TSspéc5'!$U$17,"")</f>
        <v/>
      </c>
      <c r="AJ919" s="543" t="str">
        <f>IF(AND('1C TSspéc5'!$U$17&lt;&gt;0,'1C TSspéc5'!$C$12="OUI"),'1C TSspéc5'!$U$56/'1C TSspéc5'!$U$17,"")</f>
        <v/>
      </c>
      <c r="AK919" s="543" t="str">
        <f>IF(AND('1C TSspéc5'!$U$17&lt;&gt;0,'1C TSspéc5'!$C$12="OUI"),'1C TSspéc5'!$U$57/'1C TSspéc5'!$U$17,"")</f>
        <v/>
      </c>
      <c r="AL919" s="72">
        <f>IF(AND('1C TSspéc5'!$U$17&lt;&gt;0,'1C TSspéc5'!$C$12="OUI"),N919+AK919,N919)</f>
        <v>0</v>
      </c>
      <c r="AM919" s="417">
        <f t="shared" si="278"/>
        <v>0</v>
      </c>
      <c r="AN919" s="417">
        <f t="shared" si="279"/>
        <v>0</v>
      </c>
      <c r="AO919" s="418" t="str">
        <f>IF(AND('1C TSspéc5'!$U$17&lt;&gt;0,'1C TSspéc5'!$U$30&lt;&gt;0),AM919+AN919,"")</f>
        <v/>
      </c>
      <c r="AP919" s="573" t="str">
        <f>IF(AND('1C TSspéc5'!$U$17&lt;&gt;0,'1C TSspéc5'!$U$30&lt;&gt;0),AM919-AR919,"")</f>
        <v/>
      </c>
      <c r="AQ919" s="583">
        <f t="shared" si="280"/>
        <v>0</v>
      </c>
      <c r="AR919" s="596"/>
      <c r="AS919" s="102"/>
      <c r="AT919" s="27" t="str">
        <f>IF(('1C TSspéc5'!U$17*FICHE!$C$14&lt;J919),"Forfait limité à "&amp;FICHE!$C$14&amp;"€/jour","")</f>
        <v/>
      </c>
      <c r="AU919" s="592"/>
      <c r="AV919" s="824"/>
      <c r="AW919" s="824"/>
      <c r="AX919" s="824"/>
      <c r="AY919" s="824"/>
      <c r="AZ919" s="824"/>
      <c r="BA919" s="767"/>
      <c r="BB919" s="767"/>
      <c r="BC919" s="767"/>
      <c r="BD919" s="767"/>
      <c r="BE919" s="767"/>
      <c r="BF919" s="767"/>
      <c r="BG919" s="767"/>
      <c r="BH919" s="767"/>
      <c r="BI919" s="767"/>
      <c r="BJ919" s="767"/>
      <c r="BK919" s="767"/>
      <c r="BL919" s="767"/>
      <c r="BM919" s="767"/>
      <c r="BN919" s="767"/>
      <c r="BO919" s="767"/>
      <c r="BP919" s="767"/>
      <c r="BQ919" s="767"/>
      <c r="BR919" s="767"/>
      <c r="BS919" s="767"/>
      <c r="BT919" s="767"/>
      <c r="BU919" s="767"/>
      <c r="BV919" s="767"/>
      <c r="BW919" s="767"/>
      <c r="BX919" s="767"/>
      <c r="BY919" s="767"/>
      <c r="BZ919" s="767"/>
      <c r="CA919" s="767"/>
      <c r="CB919" s="767"/>
      <c r="CC919" s="767"/>
      <c r="CD919" s="767"/>
      <c r="CE919" s="767"/>
      <c r="CF919" s="767"/>
      <c r="CG919" s="767"/>
      <c r="CH919" s="767"/>
      <c r="CI919" s="767"/>
      <c r="CJ919" s="767"/>
      <c r="CK919" s="767"/>
      <c r="CL919" s="767"/>
      <c r="CM919" s="767"/>
      <c r="CN919" s="767"/>
      <c r="CO919" s="767"/>
      <c r="CP919" s="767"/>
      <c r="CQ919" s="767"/>
      <c r="CR919" s="767"/>
      <c r="CS919" s="767"/>
      <c r="CT919" s="767"/>
      <c r="CU919" s="767"/>
      <c r="CV919" s="767"/>
      <c r="CW919" s="767"/>
      <c r="CX919" s="767"/>
      <c r="CY919" s="767"/>
      <c r="CZ919" s="767"/>
      <c r="DA919" s="767"/>
      <c r="DB919" s="767"/>
      <c r="DC919" s="767"/>
      <c r="DD919" s="767"/>
      <c r="DE919" s="767"/>
      <c r="DF919" s="767"/>
      <c r="DG919" s="767"/>
      <c r="DH919" s="767"/>
      <c r="DI919" s="767"/>
      <c r="DJ919" s="767"/>
      <c r="DK919" s="767"/>
      <c r="DL919" s="767"/>
      <c r="DM919" s="767"/>
      <c r="DN919" s="767"/>
      <c r="DO919" s="767"/>
      <c r="DP919" s="767"/>
      <c r="DQ919" s="767"/>
      <c r="DR919" s="767"/>
      <c r="DS919" s="767"/>
      <c r="DT919" s="767"/>
      <c r="DU919" s="767"/>
      <c r="DV919" s="767"/>
      <c r="DW919" s="767"/>
      <c r="DX919" s="767"/>
      <c r="DY919" s="767"/>
      <c r="DZ919" s="767"/>
      <c r="EA919" s="767"/>
      <c r="EB919" s="767"/>
      <c r="EC919" s="767"/>
      <c r="ED919" s="767"/>
      <c r="EE919" s="767"/>
      <c r="EF919" s="767"/>
      <c r="EG919" s="767"/>
      <c r="EH919" s="767"/>
      <c r="EI919" s="767"/>
      <c r="EJ919" s="767"/>
      <c r="EK919" s="767"/>
      <c r="EL919" s="767"/>
      <c r="EM919" s="767"/>
      <c r="EN919" s="767"/>
      <c r="EO919" s="767"/>
      <c r="EP919" s="767"/>
      <c r="EQ919" s="767"/>
      <c r="ER919" s="767"/>
      <c r="ES919" s="767"/>
      <c r="ET919" s="767"/>
      <c r="EU919" s="767"/>
      <c r="EV919" s="767"/>
      <c r="EW919" s="767"/>
      <c r="EX919" s="767"/>
      <c r="EY919" s="767"/>
      <c r="EZ919" s="767"/>
      <c r="FA919" s="767"/>
      <c r="FB919" s="767"/>
      <c r="FC919" s="767"/>
      <c r="FD919" s="767"/>
      <c r="FE919" s="767"/>
      <c r="FF919" s="767"/>
      <c r="FG919" s="767"/>
      <c r="FH919" s="767"/>
      <c r="FI919" s="767"/>
      <c r="FJ919" s="767"/>
      <c r="FK919" s="767"/>
      <c r="FL919" s="767"/>
      <c r="FM919" s="767"/>
      <c r="FN919" s="767"/>
      <c r="FO919" s="767"/>
      <c r="FP919" s="767"/>
      <c r="FQ919" s="767"/>
      <c r="FR919" s="767"/>
      <c r="FS919" s="767"/>
      <c r="FT919" s="767"/>
      <c r="FU919" s="767"/>
      <c r="FV919" s="767"/>
      <c r="FW919" s="767"/>
      <c r="FX919" s="767"/>
      <c r="FY919" s="767"/>
      <c r="FZ919" s="767"/>
      <c r="GA919" s="767"/>
      <c r="GB919" s="767"/>
      <c r="GC919" s="767"/>
      <c r="GD919" s="767"/>
      <c r="GE919" s="767"/>
      <c r="GF919" s="767"/>
      <c r="GG919" s="767"/>
      <c r="GH919" s="767"/>
      <c r="GI919" s="767"/>
      <c r="GJ919" s="767"/>
      <c r="GK919" s="767"/>
      <c r="GL919" s="767"/>
      <c r="GM919" s="767"/>
      <c r="GN919" s="767"/>
      <c r="GO919" s="767"/>
      <c r="GP919" s="767"/>
      <c r="GQ919" s="767"/>
      <c r="GR919" s="767"/>
      <c r="GS919" s="767"/>
      <c r="GT919" s="767"/>
      <c r="GU919" s="767"/>
      <c r="GV919" s="767"/>
      <c r="GW919" s="767"/>
      <c r="GX919" s="767"/>
      <c r="GY919" s="767"/>
      <c r="GZ919" s="767"/>
      <c r="HA919" s="767"/>
      <c r="HB919" s="767"/>
      <c r="HC919" s="767"/>
    </row>
    <row r="920" spans="1:211" s="864" customFormat="1" ht="13.9" hidden="1" customHeight="1">
      <c r="A920" s="307"/>
      <c r="B920" s="351"/>
      <c r="C920" s="971" t="str">
        <f>IF('1C TSspéc5'!V$17&lt;&gt;0,'1C TSspéc5'!$B$12,"")</f>
        <v/>
      </c>
      <c r="D920" s="972"/>
      <c r="E920" s="973"/>
      <c r="F920" s="93">
        <f>IF(AND($C920='1C TSspéc5'!$B$12,'1C TSspéc5'!$B$16="spécifiques",'1C TSspéc5'!$V$17&lt;&gt;""),'1C TSspéc5'!$V$21,"")</f>
        <v>0</v>
      </c>
      <c r="G920" s="863"/>
      <c r="H920" s="745">
        <v>0.21</v>
      </c>
      <c r="I920" s="747">
        <v>1</v>
      </c>
      <c r="J920" s="312"/>
      <c r="K920" s="680">
        <f t="shared" si="281"/>
        <v>0</v>
      </c>
      <c r="L920" s="556">
        <f>IF(OR('1C TSspéc5'!$B$12="",'1C TSspéc5'!V$30=0),0,IF(AND('1C TSspéc5'!$B$12&lt;&gt;"",$K$2="Pôle",'1C TSspéc5'!$C$12="OUI"),(('1C TSspéc5'!V$22+'1C TSspéc5'!V$23+'1C TSspéc5'!V$24+'1C TSspéc5'!V$25+'1C TSspéc5'!V$29)/'1C TSspéc5'!V$17),IF(AND('1C TSspéc5'!$B$12&lt;&gt;"",$K$2="Pôle",'1C TSspéc5'!$C$12="NON"),(('1C TSspéc5'!V$22+'1C TSspéc5'!V$23+'1C TSspéc5'!V$24+'1C TSspéc5'!V$25+'1C TSspéc5'!V$29)/'1C TSspéc5'!V$30),IF(AND('1C TSspéc5'!$B$12&lt;&gt;"",$K$2&lt;&gt;"Pôle",'1C TSspéc5'!$C$12="OUI"),(('1C TSspéc5'!V$22+'1C TSspéc5'!V$23+'1C TSspéc5'!V$24+'1C TSspéc5'!V$25+'1C TSspéc5'!V$26+'1C TSspéc5'!V$27+'1C TSspéc5'!V$28+'1C TSspéc5'!V$29)/'1C TSspéc5'!V$17),IF(AND('1C TSspéc5'!$B$12&lt;&gt;"",$K$2&lt;&gt;"Pôle",'1C TSspéc5'!$C$12="NON"),(('1C TSspéc5'!V$22+'1C TSspéc5'!V$23+'1C TSspéc5'!V$24+'1C TSspéc5'!V$25+'1C TSspéc5'!V$26+'1C TSspéc5'!V$27+'1C TSspéc5'!V$28+'1C TSspéc5'!V$29)/'1C TSspéc5'!V$30))))))</f>
        <v>0</v>
      </c>
      <c r="M920" s="556">
        <f>IF(OR('1C TSspéc5'!$B$12="",'1C TSspéc5'!V$30=0),0,IF(AND('1C TSspéc5'!$B$12&lt;&gt;"",$K$2="Pôle",'1C TSspéc5'!$C$12="OUI"),(('1C TSspéc5'!V$26+'1C TSspéc5'!V$27+'1C TSspéc5'!V$28)/'1C TSspéc5'!V$17),IF(AND('1C TSspéc5'!$B$12&lt;&gt;"",$K$2="Pôle",'1C TSspéc5'!$C$12="NON"),(('1C TSspéc5'!V$26+'1C TSspéc5'!V$27+'1C TSspéc5'!V$28)/'1C TSspéc5'!V$30),IF(AND('1C TSspéc5'!$B$12&lt;&gt;"",$K$2&lt;&gt;"Pôle"),0))))</f>
        <v>0</v>
      </c>
      <c r="N920" s="557">
        <f>IF(AND('1C TSspéc5'!$B$12&lt;&gt;0,'1C TSspéc5'!$V$30&lt;&gt;0),L920+M920,0)</f>
        <v>0</v>
      </c>
      <c r="O920" s="893" t="str">
        <f>IF(AND('1C TSspéc5'!$V$17&lt;&gt;0,'1C TSspéc5'!$C$12="OUI"),'1C TSspéc5'!$V$35/'1C TSspéc5'!$V$17,"")</f>
        <v/>
      </c>
      <c r="P920" s="543" t="str">
        <f>IF(AND('1C TSspéc5'!$V$17&lt;&gt;0,'1C TSspéc5'!$C$12="OUI"),'1C TSspéc5'!$V$36/'1C TSspéc5'!$V$17,"")</f>
        <v/>
      </c>
      <c r="Q920" s="543" t="str">
        <f>IF(AND('1C TSspéc5'!$V$17&lt;&gt;0,'1C TSspéc5'!$C$12="OUI"),'1C TSspéc5'!$V$37/'1C TSspéc5'!$V$17,"")</f>
        <v/>
      </c>
      <c r="R920" s="543" t="str">
        <f>IF(AND('1C TSspéc5'!$V$17&lt;&gt;0,'1C TSspéc5'!$C$12="OUI"),'1C TSspéc5'!$V$38/'1C TSspéc5'!$V$17,"")</f>
        <v/>
      </c>
      <c r="S920" s="543" t="str">
        <f>IF(AND('1C TSspéc5'!$V$17&lt;&gt;0,'1C TSspéc5'!$C$12="OUI"),'1C TSspéc5'!$V$39/'1C TSspéc5'!$V$17,"")</f>
        <v/>
      </c>
      <c r="T920" s="543" t="str">
        <f>IF(AND('1C TSspéc5'!$V$17&lt;&gt;0,'1C TSspéc5'!$C$12="OUI"),'1C TSspéc5'!$V$40/'1C TSspéc5'!$V$17,"")</f>
        <v/>
      </c>
      <c r="U920" s="543" t="str">
        <f>IF(AND('1C TSspéc5'!$V$17&lt;&gt;0,'1C TSspéc5'!$C$12="OUI"),'1C TSspéc5'!$V$41/'1C TSspéc5'!$V$17,"")</f>
        <v/>
      </c>
      <c r="V920" s="543" t="str">
        <f>IF(AND('1C TSspéc5'!$V$17&lt;&gt;0,'1C TSspéc5'!$C$12="OUI"),'1C TSspéc5'!$V$42/'1C TSspéc5'!$V$17,"")</f>
        <v/>
      </c>
      <c r="W920" s="543" t="str">
        <f>IF(AND('1C TSspéc5'!$V$17&lt;&gt;0,'1C TSspéc5'!$C$12="OUI"),'1C TSspéc5'!$V$43/'1C TSspéc5'!$V$17,"")</f>
        <v/>
      </c>
      <c r="X920" s="543" t="str">
        <f>IF(AND('1C TSspéc5'!$V$17&lt;&gt;0,'1C TSspéc5'!$C$12="OUI"),'1C TSspéc5'!$V$44/'1C TSspéc5'!$V$17,"")</f>
        <v/>
      </c>
      <c r="Y920" s="543" t="str">
        <f>IF(AND('1C TSspéc5'!$V$17&lt;&gt;0,'1C TSspéc5'!$C$12="OUI"),'1C TSspéc5'!$V$45/'1C TSspéc5'!$V$17,"")</f>
        <v/>
      </c>
      <c r="Z920" s="543" t="str">
        <f>IF(AND('1C TSspéc5'!$V$17&lt;&gt;0,'1C TSspéc5'!$C$12="OUI"),'1C TSspéc5'!$V$46/'1C TSspéc5'!$V$17,"")</f>
        <v/>
      </c>
      <c r="AA920" s="543" t="str">
        <f>IF(AND('1C TSspéc5'!$V$17&lt;&gt;0,'1C TSspéc5'!$C$12="OUI"),'1C TSspéc5'!$V$47/'1C TSspéc5'!$V$17,"")</f>
        <v/>
      </c>
      <c r="AB920" s="543" t="str">
        <f>IF(AND('1C TSspéc5'!$V$17&lt;&gt;0,'1C TSspéc5'!$C$12="OUI"),'1C TSspéc5'!$V$48/'1C TSspéc5'!$V$17,"")</f>
        <v/>
      </c>
      <c r="AC920" s="543" t="str">
        <f>IF(AND('1C TSspéc5'!$V$17&lt;&gt;0,'1C TSspéc5'!$C$12="OUI"),'1C TSspéc5'!$V$49/'1C TSspéc5'!$V$17,"")</f>
        <v/>
      </c>
      <c r="AD920" s="543" t="str">
        <f>IF(AND('1C TSspéc5'!$V$17&lt;&gt;0,'1C TSspéc5'!$C$12="OUI"),'1C TSspéc5'!$V$50/'1C TSspéc5'!$V$17,"")</f>
        <v/>
      </c>
      <c r="AE920" s="543" t="str">
        <f>IF(AND('1C TSspéc5'!$V$17&lt;&gt;0,'1C TSspéc5'!$C$12="OUI"),'1C TSspéc5'!$V$51/'1C TSspéc5'!$V$17,"")</f>
        <v/>
      </c>
      <c r="AF920" s="543" t="str">
        <f>IF(AND('1C TSspéc5'!$V$17&lt;&gt;0,'1C TSspéc5'!$C$12="OUI"),'1C TSspéc5'!$V$52/'1C TSspéc5'!$V$17,"")</f>
        <v/>
      </c>
      <c r="AG920" s="543" t="str">
        <f>IF(AND('1C TSspéc5'!$V$17&lt;&gt;0,'1C TSspéc5'!$C$12="OUI"),'1C TSspéc5'!$V$53/'1C TSspéc5'!$V$17,"")</f>
        <v/>
      </c>
      <c r="AH920" s="543" t="str">
        <f>IF(AND('1C TSspéc5'!$V$17&lt;&gt;0,'1C TSspéc5'!$C$12="OUI"),'1C TSspéc5'!$V$54/'1C TSspéc5'!$V$17,"")</f>
        <v/>
      </c>
      <c r="AI920" s="543" t="str">
        <f>IF(AND('1C TSspéc5'!$V$17&lt;&gt;0,'1C TSspéc5'!$C$12="OUI"),'1C TSspéc5'!$V$55/'1C TSspéc5'!$V$17,"")</f>
        <v/>
      </c>
      <c r="AJ920" s="543" t="str">
        <f>IF(AND('1C TSspéc5'!$V$17&lt;&gt;0,'1C TSspéc5'!$C$12="OUI"),'1C TSspéc5'!$V$56/'1C TSspéc5'!$V$17,"")</f>
        <v/>
      </c>
      <c r="AK920" s="543" t="str">
        <f>IF(AND('1C TSspéc5'!$V$17&lt;&gt;0,'1C TSspéc5'!$C$12="OUI"),'1C TSspéc5'!$V$57/'1C TSspéc5'!$V$17,"")</f>
        <v/>
      </c>
      <c r="AL920" s="72">
        <f>IF(AND('1C TSspéc5'!$V$17&lt;&gt;0,'1C TSspéc5'!$C$12="OUI"),N920+AK920,N920)</f>
        <v>0</v>
      </c>
      <c r="AM920" s="417">
        <f t="shared" si="278"/>
        <v>0</v>
      </c>
      <c r="AN920" s="417">
        <f t="shared" si="279"/>
        <v>0</v>
      </c>
      <c r="AO920" s="418" t="str">
        <f>IF(AND('1C TSspéc5'!$V$17&lt;&gt;0,'1C TSspéc5'!$V$30&lt;&gt;0),AM920+AN920,"")</f>
        <v/>
      </c>
      <c r="AP920" s="573" t="str">
        <f>IF(AND('1C TSspéc5'!$V$17&lt;&gt;0,'1C TSspéc5'!$V$30&lt;&gt;0),AM920-AR920,"")</f>
        <v/>
      </c>
      <c r="AQ920" s="583">
        <f t="shared" si="280"/>
        <v>0</v>
      </c>
      <c r="AR920" s="596"/>
      <c r="AS920" s="102"/>
      <c r="AT920" s="27" t="str">
        <f>IF(('1C TSspéc5'!V$17*FICHE!$C$14&lt;J920),"Forfait limité à "&amp;FICHE!$C$14&amp;"€/jour","")</f>
        <v/>
      </c>
      <c r="AU920" s="592"/>
      <c r="AV920" s="824"/>
      <c r="AW920" s="824"/>
      <c r="AX920" s="824"/>
      <c r="AY920" s="824"/>
      <c r="AZ920" s="824"/>
      <c r="BA920" s="767"/>
      <c r="BB920" s="767"/>
      <c r="BC920" s="767"/>
      <c r="BD920" s="767"/>
      <c r="BE920" s="767"/>
      <c r="BF920" s="767"/>
      <c r="BG920" s="767"/>
      <c r="BH920" s="767"/>
      <c r="BI920" s="767"/>
      <c r="BJ920" s="767"/>
      <c r="BK920" s="767"/>
      <c r="BL920" s="767"/>
      <c r="BM920" s="767"/>
      <c r="BN920" s="767"/>
      <c r="BO920" s="767"/>
      <c r="BP920" s="767"/>
      <c r="BQ920" s="767"/>
      <c r="BR920" s="767"/>
      <c r="BS920" s="767"/>
      <c r="BT920" s="767"/>
      <c r="BU920" s="767"/>
      <c r="BV920" s="767"/>
      <c r="BW920" s="767"/>
      <c r="BX920" s="767"/>
      <c r="BY920" s="767"/>
      <c r="BZ920" s="767"/>
      <c r="CA920" s="767"/>
      <c r="CB920" s="767"/>
      <c r="CC920" s="767"/>
      <c r="CD920" s="767"/>
      <c r="CE920" s="767"/>
      <c r="CF920" s="767"/>
      <c r="CG920" s="767"/>
      <c r="CH920" s="767"/>
      <c r="CI920" s="767"/>
      <c r="CJ920" s="767"/>
      <c r="CK920" s="767"/>
      <c r="CL920" s="767"/>
      <c r="CM920" s="767"/>
      <c r="CN920" s="767"/>
      <c r="CO920" s="767"/>
      <c r="CP920" s="767"/>
      <c r="CQ920" s="767"/>
      <c r="CR920" s="767"/>
      <c r="CS920" s="767"/>
      <c r="CT920" s="767"/>
      <c r="CU920" s="767"/>
      <c r="CV920" s="767"/>
      <c r="CW920" s="767"/>
      <c r="CX920" s="767"/>
      <c r="CY920" s="767"/>
      <c r="CZ920" s="767"/>
      <c r="DA920" s="767"/>
      <c r="DB920" s="767"/>
      <c r="DC920" s="767"/>
      <c r="DD920" s="767"/>
      <c r="DE920" s="767"/>
      <c r="DF920" s="767"/>
      <c r="DG920" s="767"/>
      <c r="DH920" s="767"/>
      <c r="DI920" s="767"/>
      <c r="DJ920" s="767"/>
      <c r="DK920" s="767"/>
      <c r="DL920" s="767"/>
      <c r="DM920" s="767"/>
      <c r="DN920" s="767"/>
      <c r="DO920" s="767"/>
      <c r="DP920" s="767"/>
      <c r="DQ920" s="767"/>
      <c r="DR920" s="767"/>
      <c r="DS920" s="767"/>
      <c r="DT920" s="767"/>
      <c r="DU920" s="767"/>
      <c r="DV920" s="767"/>
      <c r="DW920" s="767"/>
      <c r="DX920" s="767"/>
      <c r="DY920" s="767"/>
      <c r="DZ920" s="767"/>
      <c r="EA920" s="767"/>
      <c r="EB920" s="767"/>
      <c r="EC920" s="767"/>
      <c r="ED920" s="767"/>
      <c r="EE920" s="767"/>
      <c r="EF920" s="767"/>
      <c r="EG920" s="767"/>
      <c r="EH920" s="767"/>
      <c r="EI920" s="767"/>
      <c r="EJ920" s="767"/>
      <c r="EK920" s="767"/>
      <c r="EL920" s="767"/>
      <c r="EM920" s="767"/>
      <c r="EN920" s="767"/>
      <c r="EO920" s="767"/>
      <c r="EP920" s="767"/>
      <c r="EQ920" s="767"/>
      <c r="ER920" s="767"/>
      <c r="ES920" s="767"/>
      <c r="ET920" s="767"/>
      <c r="EU920" s="767"/>
      <c r="EV920" s="767"/>
      <c r="EW920" s="767"/>
      <c r="EX920" s="767"/>
      <c r="EY920" s="767"/>
      <c r="EZ920" s="767"/>
      <c r="FA920" s="767"/>
      <c r="FB920" s="767"/>
      <c r="FC920" s="767"/>
      <c r="FD920" s="767"/>
      <c r="FE920" s="767"/>
      <c r="FF920" s="767"/>
      <c r="FG920" s="767"/>
      <c r="FH920" s="767"/>
      <c r="FI920" s="767"/>
      <c r="FJ920" s="767"/>
      <c r="FK920" s="767"/>
      <c r="FL920" s="767"/>
      <c r="FM920" s="767"/>
      <c r="FN920" s="767"/>
      <c r="FO920" s="767"/>
      <c r="FP920" s="767"/>
      <c r="FQ920" s="767"/>
      <c r="FR920" s="767"/>
      <c r="FS920" s="767"/>
      <c r="FT920" s="767"/>
      <c r="FU920" s="767"/>
      <c r="FV920" s="767"/>
      <c r="FW920" s="767"/>
      <c r="FX920" s="767"/>
      <c r="FY920" s="767"/>
      <c r="FZ920" s="767"/>
      <c r="GA920" s="767"/>
      <c r="GB920" s="767"/>
      <c r="GC920" s="767"/>
      <c r="GD920" s="767"/>
      <c r="GE920" s="767"/>
      <c r="GF920" s="767"/>
      <c r="GG920" s="767"/>
      <c r="GH920" s="767"/>
      <c r="GI920" s="767"/>
      <c r="GJ920" s="767"/>
      <c r="GK920" s="767"/>
      <c r="GL920" s="767"/>
      <c r="GM920" s="767"/>
      <c r="GN920" s="767"/>
      <c r="GO920" s="767"/>
      <c r="GP920" s="767"/>
      <c r="GQ920" s="767"/>
      <c r="GR920" s="767"/>
      <c r="GS920" s="767"/>
      <c r="GT920" s="767"/>
      <c r="GU920" s="767"/>
      <c r="GV920" s="767"/>
      <c r="GW920" s="767"/>
      <c r="GX920" s="767"/>
      <c r="GY920" s="767"/>
      <c r="GZ920" s="767"/>
      <c r="HA920" s="767"/>
      <c r="HB920" s="767"/>
      <c r="HC920" s="767"/>
    </row>
    <row r="921" spans="1:211" s="864" customFormat="1" ht="13.9" hidden="1" customHeight="1">
      <c r="A921" s="307"/>
      <c r="B921" s="351"/>
      <c r="C921" s="971" t="str">
        <f>IF('1C TSspéc5'!W$17&lt;&gt;0,'1C TSspéc5'!$B$12,"")</f>
        <v/>
      </c>
      <c r="D921" s="972"/>
      <c r="E921" s="973"/>
      <c r="F921" s="93">
        <f>IF(AND($C921='1C TSspéc5'!$B$12,'1C TSspéc5'!$B$16="spécifiques",'1C TSspéc5'!$W$17&lt;&gt;""),'1C TSspéc5'!$W$21,"")</f>
        <v>0</v>
      </c>
      <c r="G921" s="863"/>
      <c r="H921" s="745">
        <v>0.21</v>
      </c>
      <c r="I921" s="747">
        <v>1</v>
      </c>
      <c r="J921" s="312"/>
      <c r="K921" s="680">
        <f t="shared" si="281"/>
        <v>0</v>
      </c>
      <c r="L921" s="556">
        <f>IF(OR('1C TSspéc5'!$B$12="",'1C TSspéc5'!W$30=0),0,IF(AND('1C TSspéc5'!$B$12&lt;&gt;"",$K$2="Pôle",'1C TSspéc5'!$C$12="OUI"),(('1C TSspéc5'!W$22+'1C TSspéc5'!W$23+'1C TSspéc5'!W$24+'1C TSspéc5'!W$25+'1C TSspéc5'!W$29)/'1C TSspéc5'!W$17),IF(AND('1C TSspéc5'!$B$12&lt;&gt;"",$K$2="Pôle",'1C TSspéc5'!$C$12="NON"),(('1C TSspéc5'!W$22+'1C TSspéc5'!W$23+'1C TSspéc5'!W$24+'1C TSspéc5'!W$25+'1C TSspéc5'!W$29)/'1C TSspéc5'!W$30),IF(AND('1C TSspéc5'!$B$12&lt;&gt;"",$K$2&lt;&gt;"Pôle",'1C TSspéc5'!$C$12="OUI"),(('1C TSspéc5'!W$22+'1C TSspéc5'!W$23+'1C TSspéc5'!W$24+'1C TSspéc5'!W$25+'1C TSspéc5'!W$26+'1C TSspéc5'!W$27+'1C TSspéc5'!W$28+'1C TSspéc5'!W$29)/'1C TSspéc5'!W$17),IF(AND('1C TSspéc5'!$B$12&lt;&gt;"",$K$2&lt;&gt;"Pôle",'1C TSspéc5'!$C$12="NON"),(('1C TSspéc5'!W$22+'1C TSspéc5'!W$23+'1C TSspéc5'!W$24+'1C TSspéc5'!W$25+'1C TSspéc5'!W$26+'1C TSspéc5'!W$27+'1C TSspéc5'!W$28+'1C TSspéc5'!W$29)/'1C TSspéc5'!W$30))))))</f>
        <v>0</v>
      </c>
      <c r="M921" s="556">
        <f>IF(OR('1C TSspéc5'!$B$12="",'1C TSspéc5'!W$30=0),0,IF(AND('1C TSspéc5'!$B$12&lt;&gt;"",$K$2="Pôle",'1C TSspéc5'!$C$12="OUI"),(('1C TSspéc5'!W$26+'1C TSspéc5'!W$27+'1C TSspéc5'!W$28)/'1C TSspéc5'!W$17),IF(AND('1C TSspéc5'!$B$12&lt;&gt;"",$K$2="Pôle",'1C TSspéc5'!$C$12="NON"),(('1C TSspéc5'!W$26+'1C TSspéc5'!W$27+'1C TSspéc5'!W$28)/'1C TSspéc5'!W$30),IF(AND('1C TSspéc5'!$B$12&lt;&gt;"",$K$2&lt;&gt;"Pôle"),0))))</f>
        <v>0</v>
      </c>
      <c r="N921" s="557">
        <f>IF(AND('1C TSspéc5'!$B$12&lt;&gt;0,'1C TSspéc5'!$W$30&lt;&gt;0),L921+M921,0)</f>
        <v>0</v>
      </c>
      <c r="O921" s="893" t="str">
        <f>IF(AND('1C TSspéc5'!$W$17&lt;&gt;0,'1C TSspéc5'!$C$12="OUI"),'1C TSspéc5'!$W$35/'1C TSspéc5'!$W$17,"")</f>
        <v/>
      </c>
      <c r="P921" s="543" t="str">
        <f>IF(AND('1C TSspéc5'!$W$17&lt;&gt;0,'1C TSspéc5'!$C$12="OUI"),'1C TSspéc5'!$W$36/'1C TSspéc5'!$W$17,"")</f>
        <v/>
      </c>
      <c r="Q921" s="543" t="str">
        <f>IF(AND('1C TSspéc5'!$W$17&lt;&gt;0,'1C TSspéc5'!$C$12="OUI"),'1C TSspéc5'!$W$37/'1C TSspéc5'!$W$17,"")</f>
        <v/>
      </c>
      <c r="R921" s="543" t="str">
        <f>IF(AND('1C TSspéc5'!$W$17&lt;&gt;0,'1C TSspéc5'!$C$12="OUI"),'1C TSspéc5'!$W$38/'1C TSspéc5'!$W$17,"")</f>
        <v/>
      </c>
      <c r="S921" s="543" t="str">
        <f>IF(AND('1C TSspéc5'!$W$17&lt;&gt;0,'1C TSspéc5'!$C$12="OUI"),'1C TSspéc5'!$W$39/'1C TSspéc5'!$W$17,"")</f>
        <v/>
      </c>
      <c r="T921" s="543" t="str">
        <f>IF(AND('1C TSspéc5'!$W$17&lt;&gt;0,'1C TSspéc5'!$C$12="OUI"),'1C TSspéc5'!$W$40/'1C TSspéc5'!$W$17,"")</f>
        <v/>
      </c>
      <c r="U921" s="543" t="str">
        <f>IF(AND('1C TSspéc5'!$W$17&lt;&gt;0,'1C TSspéc5'!$C$12="OUI"),'1C TSspéc5'!$W$41/'1C TSspéc5'!$W$17,"")</f>
        <v/>
      </c>
      <c r="V921" s="543" t="str">
        <f>IF(AND('1C TSspéc5'!$W$17&lt;&gt;0,'1C TSspéc5'!$C$12="OUI"),'1C TSspéc5'!$W$42/'1C TSspéc5'!$W$17,"")</f>
        <v/>
      </c>
      <c r="W921" s="543" t="str">
        <f>IF(AND('1C TSspéc5'!$W$17&lt;&gt;0,'1C TSspéc5'!$C$12="OUI"),'1C TSspéc5'!$W$43/'1C TSspéc5'!$W$17,"")</f>
        <v/>
      </c>
      <c r="X921" s="543" t="str">
        <f>IF(AND('1C TSspéc5'!$W$17&lt;&gt;0,'1C TSspéc5'!$C$12="OUI"),'1C TSspéc5'!$W$44/'1C TSspéc5'!$W$17,"")</f>
        <v/>
      </c>
      <c r="Y921" s="543" t="str">
        <f>IF(AND('1C TSspéc5'!$W$17&lt;&gt;0,'1C TSspéc5'!$C$12="OUI"),'1C TSspéc5'!$W$45/'1C TSspéc5'!$W$17,"")</f>
        <v/>
      </c>
      <c r="Z921" s="543" t="str">
        <f>IF(AND('1C TSspéc5'!$W$17&lt;&gt;0,'1C TSspéc5'!$C$12="OUI"),'1C TSspéc5'!$W$46/'1C TSspéc5'!$W$17,"")</f>
        <v/>
      </c>
      <c r="AA921" s="543" t="str">
        <f>IF(AND('1C TSspéc5'!$W$17&lt;&gt;0,'1C TSspéc5'!$C$12="OUI"),'1C TSspéc5'!$W$47/'1C TSspéc5'!$W$17,"")</f>
        <v/>
      </c>
      <c r="AB921" s="543" t="str">
        <f>IF(AND('1C TSspéc5'!$W$17&lt;&gt;0,'1C TSspéc5'!$C$12="OUI"),'1C TSspéc5'!$W$48/'1C TSspéc5'!$W$17,"")</f>
        <v/>
      </c>
      <c r="AC921" s="543" t="str">
        <f>IF(AND('1C TSspéc5'!$W$17&lt;&gt;0,'1C TSspéc5'!$C$12="OUI"),'1C TSspéc5'!$W$49/'1C TSspéc5'!$W$17,"")</f>
        <v/>
      </c>
      <c r="AD921" s="543" t="str">
        <f>IF(AND('1C TSspéc5'!$W$17&lt;&gt;0,'1C TSspéc5'!$C$12="OUI"),'1C TSspéc5'!$W$50/'1C TSspéc5'!$W$17,"")</f>
        <v/>
      </c>
      <c r="AE921" s="543" t="str">
        <f>IF(AND('1C TSspéc5'!$W$17&lt;&gt;0,'1C TSspéc5'!$C$12="OUI"),'1C TSspéc5'!$W$51/'1C TSspéc5'!$W$17,"")</f>
        <v/>
      </c>
      <c r="AF921" s="543" t="str">
        <f>IF(AND('1C TSspéc5'!$W$17&lt;&gt;0,'1C TSspéc5'!$C$12="OUI"),'1C TSspéc5'!$W$52/'1C TSspéc5'!$W$17,"")</f>
        <v/>
      </c>
      <c r="AG921" s="543" t="str">
        <f>IF(AND('1C TSspéc5'!$W$17&lt;&gt;0,'1C TSspéc5'!$C$12="OUI"),'1C TSspéc5'!$W$53/'1C TSspéc5'!$W$17,"")</f>
        <v/>
      </c>
      <c r="AH921" s="543" t="str">
        <f>IF(AND('1C TSspéc5'!$W$17&lt;&gt;0,'1C TSspéc5'!$C$12="OUI"),'1C TSspéc5'!$W$54/'1C TSspéc5'!$W$17,"")</f>
        <v/>
      </c>
      <c r="AI921" s="543" t="str">
        <f>IF(AND('1C TSspéc5'!$W$17&lt;&gt;0,'1C TSspéc5'!$C$12="OUI"),'1C TSspéc5'!$W$55/'1C TSspéc5'!$W$17,"")</f>
        <v/>
      </c>
      <c r="AJ921" s="543" t="str">
        <f>IF(AND('1C TSspéc5'!$W$17&lt;&gt;0,'1C TSspéc5'!$C$12="OUI"),'1C TSspéc5'!$W$56/'1C TSspéc5'!$W$17,"")</f>
        <v/>
      </c>
      <c r="AK921" s="543" t="str">
        <f>IF(AND('1C TSspéc5'!$W$17&lt;&gt;0,'1C TSspéc5'!$C$12="OUI"),'1C TSspéc5'!$W$57/'1C TSspéc5'!$W$17,"")</f>
        <v/>
      </c>
      <c r="AL921" s="72">
        <f>IF(AND('1C TSspéc5'!$W$17&lt;&gt;0,'1C TSspéc5'!$C$12="OUI"),N921+AK921,N921)</f>
        <v>0</v>
      </c>
      <c r="AM921" s="417">
        <f t="shared" si="278"/>
        <v>0</v>
      </c>
      <c r="AN921" s="417">
        <f t="shared" si="279"/>
        <v>0</v>
      </c>
      <c r="AO921" s="418" t="str">
        <f>IF(AND('1C TSspéc5'!$W$17&lt;&gt;0,'1C TSspéc5'!$W$30&lt;&gt;0),AM921+AN921,"")</f>
        <v/>
      </c>
      <c r="AP921" s="573" t="str">
        <f>IF(AND('1C TSspéc5'!$W$17&lt;&gt;0,'1C TSspéc5'!$W$30&lt;&gt;0),AM921-AR921,"")</f>
        <v/>
      </c>
      <c r="AQ921" s="583">
        <f t="shared" si="280"/>
        <v>0</v>
      </c>
      <c r="AR921" s="596"/>
      <c r="AS921" s="102"/>
      <c r="AT921" s="27" t="str">
        <f>IF(('1C TSspéc5'!W$17*FICHE!$C$14&lt;J921),"Forfait limité à "&amp;FICHE!$C$14&amp;"€/jour","")</f>
        <v/>
      </c>
      <c r="AU921" s="592"/>
      <c r="AV921" s="824"/>
      <c r="AW921" s="824"/>
      <c r="AX921" s="824"/>
      <c r="AY921" s="824"/>
      <c r="AZ921" s="824"/>
      <c r="BA921" s="767"/>
      <c r="BB921" s="767"/>
      <c r="BC921" s="767"/>
      <c r="BD921" s="767"/>
      <c r="BE921" s="767"/>
      <c r="BF921" s="767"/>
      <c r="BG921" s="767"/>
      <c r="BH921" s="767"/>
      <c r="BI921" s="767"/>
      <c r="BJ921" s="767"/>
      <c r="BK921" s="767"/>
      <c r="BL921" s="767"/>
      <c r="BM921" s="767"/>
      <c r="BN921" s="767"/>
      <c r="BO921" s="767"/>
      <c r="BP921" s="767"/>
      <c r="BQ921" s="767"/>
      <c r="BR921" s="767"/>
      <c r="BS921" s="767"/>
      <c r="BT921" s="767"/>
      <c r="BU921" s="767"/>
      <c r="BV921" s="767"/>
      <c r="BW921" s="767"/>
      <c r="BX921" s="767"/>
      <c r="BY921" s="767"/>
      <c r="BZ921" s="767"/>
      <c r="CA921" s="767"/>
      <c r="CB921" s="767"/>
      <c r="CC921" s="767"/>
      <c r="CD921" s="767"/>
      <c r="CE921" s="767"/>
      <c r="CF921" s="767"/>
      <c r="CG921" s="767"/>
      <c r="CH921" s="767"/>
      <c r="CI921" s="767"/>
      <c r="CJ921" s="767"/>
      <c r="CK921" s="767"/>
      <c r="CL921" s="767"/>
      <c r="CM921" s="767"/>
      <c r="CN921" s="767"/>
      <c r="CO921" s="767"/>
      <c r="CP921" s="767"/>
      <c r="CQ921" s="767"/>
      <c r="CR921" s="767"/>
      <c r="CS921" s="767"/>
      <c r="CT921" s="767"/>
      <c r="CU921" s="767"/>
      <c r="CV921" s="767"/>
      <c r="CW921" s="767"/>
      <c r="CX921" s="767"/>
      <c r="CY921" s="767"/>
      <c r="CZ921" s="767"/>
      <c r="DA921" s="767"/>
      <c r="DB921" s="767"/>
      <c r="DC921" s="767"/>
      <c r="DD921" s="767"/>
      <c r="DE921" s="767"/>
      <c r="DF921" s="767"/>
      <c r="DG921" s="767"/>
      <c r="DH921" s="767"/>
      <c r="DI921" s="767"/>
      <c r="DJ921" s="767"/>
      <c r="DK921" s="767"/>
      <c r="DL921" s="767"/>
      <c r="DM921" s="767"/>
      <c r="DN921" s="767"/>
      <c r="DO921" s="767"/>
      <c r="DP921" s="767"/>
      <c r="DQ921" s="767"/>
      <c r="DR921" s="767"/>
      <c r="DS921" s="767"/>
      <c r="DT921" s="767"/>
      <c r="DU921" s="767"/>
      <c r="DV921" s="767"/>
      <c r="DW921" s="767"/>
      <c r="DX921" s="767"/>
      <c r="DY921" s="767"/>
      <c r="DZ921" s="767"/>
      <c r="EA921" s="767"/>
      <c r="EB921" s="767"/>
      <c r="EC921" s="767"/>
      <c r="ED921" s="767"/>
      <c r="EE921" s="767"/>
      <c r="EF921" s="767"/>
      <c r="EG921" s="767"/>
      <c r="EH921" s="767"/>
      <c r="EI921" s="767"/>
      <c r="EJ921" s="767"/>
      <c r="EK921" s="767"/>
      <c r="EL921" s="767"/>
      <c r="EM921" s="767"/>
      <c r="EN921" s="767"/>
      <c r="EO921" s="767"/>
      <c r="EP921" s="767"/>
      <c r="EQ921" s="767"/>
      <c r="ER921" s="767"/>
      <c r="ES921" s="767"/>
      <c r="ET921" s="767"/>
      <c r="EU921" s="767"/>
      <c r="EV921" s="767"/>
      <c r="EW921" s="767"/>
      <c r="EX921" s="767"/>
      <c r="EY921" s="767"/>
      <c r="EZ921" s="767"/>
      <c r="FA921" s="767"/>
      <c r="FB921" s="767"/>
      <c r="FC921" s="767"/>
      <c r="FD921" s="767"/>
      <c r="FE921" s="767"/>
      <c r="FF921" s="767"/>
      <c r="FG921" s="767"/>
      <c r="FH921" s="767"/>
      <c r="FI921" s="767"/>
      <c r="FJ921" s="767"/>
      <c r="FK921" s="767"/>
      <c r="FL921" s="767"/>
      <c r="FM921" s="767"/>
      <c r="FN921" s="767"/>
      <c r="FO921" s="767"/>
      <c r="FP921" s="767"/>
      <c r="FQ921" s="767"/>
      <c r="FR921" s="767"/>
      <c r="FS921" s="767"/>
      <c r="FT921" s="767"/>
      <c r="FU921" s="767"/>
      <c r="FV921" s="767"/>
      <c r="FW921" s="767"/>
      <c r="FX921" s="767"/>
      <c r="FY921" s="767"/>
      <c r="FZ921" s="767"/>
      <c r="GA921" s="767"/>
      <c r="GB921" s="767"/>
      <c r="GC921" s="767"/>
      <c r="GD921" s="767"/>
      <c r="GE921" s="767"/>
      <c r="GF921" s="767"/>
      <c r="GG921" s="767"/>
      <c r="GH921" s="767"/>
      <c r="GI921" s="767"/>
      <c r="GJ921" s="767"/>
      <c r="GK921" s="767"/>
      <c r="GL921" s="767"/>
      <c r="GM921" s="767"/>
      <c r="GN921" s="767"/>
      <c r="GO921" s="767"/>
      <c r="GP921" s="767"/>
      <c r="GQ921" s="767"/>
      <c r="GR921" s="767"/>
      <c r="GS921" s="767"/>
      <c r="GT921" s="767"/>
      <c r="GU921" s="767"/>
      <c r="GV921" s="767"/>
      <c r="GW921" s="767"/>
      <c r="GX921" s="767"/>
      <c r="GY921" s="767"/>
      <c r="GZ921" s="767"/>
      <c r="HA921" s="767"/>
      <c r="HB921" s="767"/>
      <c r="HC921" s="767"/>
    </row>
    <row r="922" spans="1:211" s="864" customFormat="1" ht="13.9" hidden="1" customHeight="1">
      <c r="A922" s="307"/>
      <c r="B922" s="351"/>
      <c r="C922" s="971" t="str">
        <f>IF('1C TSspéc5'!X$17&lt;&gt;0,'1C TSspéc5'!$B$12,"")</f>
        <v/>
      </c>
      <c r="D922" s="972"/>
      <c r="E922" s="973"/>
      <c r="F922" s="93">
        <f>IF(AND($C922='1C TSspéc5'!$B$12,'1C TSspéc5'!$B$16="spécifiques",'1C TSspéc5'!$X$17&lt;&gt;""),'1C TSspéc5'!$X$21,"")</f>
        <v>0</v>
      </c>
      <c r="G922" s="863"/>
      <c r="H922" s="745">
        <v>0.21</v>
      </c>
      <c r="I922" s="747">
        <v>1</v>
      </c>
      <c r="J922" s="312"/>
      <c r="K922" s="680">
        <f t="shared" si="281"/>
        <v>0</v>
      </c>
      <c r="L922" s="556">
        <f>IF(OR('1C TSspéc5'!$B$12="",'1C TSspéc5'!X$30=0),0,IF(AND('1C TSspéc5'!$B$12&lt;&gt;"",$K$2="Pôle",'1C TSspéc5'!$C$12="OUI"),(('1C TSspéc5'!X$22+'1C TSspéc5'!X$23+'1C TSspéc5'!X$24+'1C TSspéc5'!X$25+'1C TSspéc5'!X$29)/'1C TSspéc5'!X$17),IF(AND('1C TSspéc5'!$B$12&lt;&gt;"",$K$2="Pôle",'1C TSspéc5'!$C$12="NON"),(('1C TSspéc5'!X$22+'1C TSspéc5'!X$23+'1C TSspéc5'!X$24+'1C TSspéc5'!X$25+'1C TSspéc5'!X$29)/'1C TSspéc5'!X$30),IF(AND('1C TSspéc5'!$B$12&lt;&gt;"",$K$2&lt;&gt;"Pôle",'1C TSspéc5'!$C$12="OUI"),(('1C TSspéc5'!X$22+'1C TSspéc5'!X$23+'1C TSspéc5'!X$24+'1C TSspéc5'!X$25+'1C TSspéc5'!X$26+'1C TSspéc5'!X$27+'1C TSspéc5'!X$28+'1C TSspéc5'!X$29)/'1C TSspéc5'!X$17),IF(AND('1C TSspéc5'!$B$12&lt;&gt;"",$K$2&lt;&gt;"Pôle",'1C TSspéc5'!$C$12="NON"),(('1C TSspéc5'!X$22+'1C TSspéc5'!X$23+'1C TSspéc5'!X$24+'1C TSspéc5'!X$25+'1C TSspéc5'!X$26+'1C TSspéc5'!X$27+'1C TSspéc5'!X$28+'1C TSspéc5'!X$29)/'1C TSspéc5'!X$30))))))</f>
        <v>0</v>
      </c>
      <c r="M922" s="556">
        <f>IF(OR('1C TSspéc5'!$B$12="",'1C TSspéc5'!X$30=0),0,IF(AND('1C TSspéc5'!$B$12&lt;&gt;"",$K$2="Pôle",'1C TSspéc5'!$C$12="OUI"),(('1C TSspéc5'!X$26+'1C TSspéc5'!X$27+'1C TSspéc5'!X$28)/'1C TSspéc5'!X$17),IF(AND('1C TSspéc5'!$B$12&lt;&gt;"",$K$2="Pôle",'1C TSspéc5'!$C$12="NON"),(('1C TSspéc5'!X$26+'1C TSspéc5'!X$27+'1C TSspéc5'!X$28)/'1C TSspéc5'!X$30),IF(AND('1C TSspéc5'!$B$12&lt;&gt;"",$K$2&lt;&gt;"Pôle"),0))))</f>
        <v>0</v>
      </c>
      <c r="N922" s="557">
        <f>IF(AND('1C TSspéc5'!$B$12&lt;&gt;0,'1C TSspéc5'!$X$30&lt;&gt;0),L922+M922,0)</f>
        <v>0</v>
      </c>
      <c r="O922" s="893" t="str">
        <f>IF(AND('1C TSspéc5'!$X$17&lt;&gt;0,'1C TSspéc5'!$C$12="OUI"),'1C TSspéc5'!$X$35/'1C TSspéc5'!$X$17,"")</f>
        <v/>
      </c>
      <c r="P922" s="543" t="str">
        <f>IF(AND('1C TSspéc5'!$X$17&lt;&gt;0,'1C TSspéc5'!$C$12="OUI"),'1C TSspéc5'!$X$36/'1C TSspéc5'!$X$17,"")</f>
        <v/>
      </c>
      <c r="Q922" s="543" t="str">
        <f>IF(AND('1C TSspéc5'!$X$17&lt;&gt;0,'1C TSspéc5'!$C$12="OUI"),'1C TSspéc5'!$X$37/'1C TSspéc5'!$X$17,"")</f>
        <v/>
      </c>
      <c r="R922" s="543" t="str">
        <f>IF(AND('1C TSspéc5'!$X$17&lt;&gt;0,'1C TSspéc5'!$C$12="OUI"),'1C TSspéc5'!$X$38/'1C TSspéc5'!$X$17,"")</f>
        <v/>
      </c>
      <c r="S922" s="543" t="str">
        <f>IF(AND('1C TSspéc5'!$X$17&lt;&gt;0,'1C TSspéc5'!$C$12="OUI"),'1C TSspéc5'!$X$39/'1C TSspéc5'!$X$17,"")</f>
        <v/>
      </c>
      <c r="T922" s="543" t="str">
        <f>IF(AND('1C TSspéc5'!$X$17&lt;&gt;0,'1C TSspéc5'!$C$12="OUI"),'1C TSspéc5'!$X$40/'1C TSspéc5'!$X$17,"")</f>
        <v/>
      </c>
      <c r="U922" s="543" t="str">
        <f>IF(AND('1C TSspéc5'!$X$17&lt;&gt;0,'1C TSspéc5'!$C$12="OUI"),'1C TSspéc5'!$X$41/'1C TSspéc5'!$X$17,"")</f>
        <v/>
      </c>
      <c r="V922" s="543" t="str">
        <f>IF(AND('1C TSspéc5'!$X$17&lt;&gt;0,'1C TSspéc5'!$C$12="OUI"),'1C TSspéc5'!$X$42/'1C TSspéc5'!$X$17,"")</f>
        <v/>
      </c>
      <c r="W922" s="543" t="str">
        <f>IF(AND('1C TSspéc5'!$X$17&lt;&gt;0,'1C TSspéc5'!$C$12="OUI"),'1C TSspéc5'!$X$43/'1C TSspéc5'!$X$17,"")</f>
        <v/>
      </c>
      <c r="X922" s="543" t="str">
        <f>IF(AND('1C TSspéc5'!$X$17&lt;&gt;0,'1C TSspéc5'!$C$12="OUI"),'1C TSspéc5'!$X$44/'1C TSspéc5'!$X$17,"")</f>
        <v/>
      </c>
      <c r="Y922" s="543" t="str">
        <f>IF(AND('1C TSspéc5'!$X$17&lt;&gt;0,'1C TSspéc5'!$C$12="OUI"),'1C TSspéc5'!$X$45/'1C TSspéc5'!$X$17,"")</f>
        <v/>
      </c>
      <c r="Z922" s="543" t="str">
        <f>IF(AND('1C TSspéc5'!$X$17&lt;&gt;0,'1C TSspéc5'!$C$12="OUI"),'1C TSspéc5'!$X$46/'1C TSspéc5'!$X$17,"")</f>
        <v/>
      </c>
      <c r="AA922" s="543" t="str">
        <f>IF(AND('1C TSspéc5'!$X$17&lt;&gt;0,'1C TSspéc5'!$C$12="OUI"),'1C TSspéc5'!$X$47/'1C TSspéc5'!$X$17,"")</f>
        <v/>
      </c>
      <c r="AB922" s="543" t="str">
        <f>IF(AND('1C TSspéc5'!$X$17&lt;&gt;0,'1C TSspéc5'!$C$12="OUI"),'1C TSspéc5'!$X$48/'1C TSspéc5'!$X$17,"")</f>
        <v/>
      </c>
      <c r="AC922" s="543" t="str">
        <f>IF(AND('1C TSspéc5'!$X$17&lt;&gt;0,'1C TSspéc5'!$C$12="OUI"),'1C TSspéc5'!$X$49/'1C TSspéc5'!$X$17,"")</f>
        <v/>
      </c>
      <c r="AD922" s="543" t="str">
        <f>IF(AND('1C TSspéc5'!$X$17&lt;&gt;0,'1C TSspéc5'!$C$12="OUI"),'1C TSspéc5'!$X$50/'1C TSspéc5'!$X$17,"")</f>
        <v/>
      </c>
      <c r="AE922" s="543" t="str">
        <f>IF(AND('1C TSspéc5'!$X$17&lt;&gt;0,'1C TSspéc5'!$C$12="OUI"),'1C TSspéc5'!$X$51/'1C TSspéc5'!$X$17,"")</f>
        <v/>
      </c>
      <c r="AF922" s="543" t="str">
        <f>IF(AND('1C TSspéc5'!$X$17&lt;&gt;0,'1C TSspéc5'!$C$12="OUI"),'1C TSspéc5'!$X$52/'1C TSspéc5'!$X$17,"")</f>
        <v/>
      </c>
      <c r="AG922" s="543" t="str">
        <f>IF(AND('1C TSspéc5'!$X$17&lt;&gt;0,'1C TSspéc5'!$C$12="OUI"),'1C TSspéc5'!$X$53/'1C TSspéc5'!$X$17,"")</f>
        <v/>
      </c>
      <c r="AH922" s="543" t="str">
        <f>IF(AND('1C TSspéc5'!$X$17&lt;&gt;0,'1C TSspéc5'!$C$12="OUI"),'1C TSspéc5'!$X$54/'1C TSspéc5'!$X$17,"")</f>
        <v/>
      </c>
      <c r="AI922" s="543" t="str">
        <f>IF(AND('1C TSspéc5'!$X$17&lt;&gt;0,'1C TSspéc5'!$C$12="OUI"),'1C TSspéc5'!$X$55/'1C TSspéc5'!$X$17,"")</f>
        <v/>
      </c>
      <c r="AJ922" s="543" t="str">
        <f>IF(AND('1C TSspéc5'!$X$17&lt;&gt;0,'1C TSspéc5'!$C$12="OUI"),'1C TSspéc5'!$X$56/'1C TSspéc5'!$X$17,"")</f>
        <v/>
      </c>
      <c r="AK922" s="543" t="str">
        <f>IF(AND('1C TSspéc5'!$X$17&lt;&gt;0,'1C TSspéc5'!$C$12="OUI"),'1C TSspéc5'!$X$57/'1C TSspéc5'!$X$17,"")</f>
        <v/>
      </c>
      <c r="AL922" s="72">
        <f>IF(AND('1C TSspéc5'!$X$17&lt;&gt;0,'1C TSspéc5'!$C$12="OUI"),N922+AK922,N922)</f>
        <v>0</v>
      </c>
      <c r="AM922" s="417">
        <f t="shared" si="278"/>
        <v>0</v>
      </c>
      <c r="AN922" s="417">
        <f t="shared" si="279"/>
        <v>0</v>
      </c>
      <c r="AO922" s="418" t="str">
        <f>IF(AND('1C TSspéc5'!$X$17&lt;&gt;0,'1C TSspéc5'!$X$30&lt;&gt;0),AM922+AN922,"")</f>
        <v/>
      </c>
      <c r="AP922" s="573" t="str">
        <f>IF(AND('1C TSspéc5'!$X$17&lt;&gt;0,'1C TSspéc5'!$X$30&lt;&gt;0),AM922-AR922,"")</f>
        <v/>
      </c>
      <c r="AQ922" s="583">
        <f t="shared" si="280"/>
        <v>0</v>
      </c>
      <c r="AR922" s="596"/>
      <c r="AS922" s="102"/>
      <c r="AT922" s="27" t="str">
        <f>IF(('1C TSspéc5'!X$17*FICHE!$C$14&lt;J922),"Forfait limité à "&amp;FICHE!$C$14&amp;"€/jour","")</f>
        <v/>
      </c>
      <c r="AU922" s="592"/>
      <c r="AV922" s="824"/>
      <c r="AW922" s="824"/>
      <c r="AX922" s="824"/>
      <c r="AY922" s="824"/>
      <c r="AZ922" s="824"/>
      <c r="BA922" s="767"/>
      <c r="BB922" s="767"/>
      <c r="BC922" s="767"/>
      <c r="BD922" s="767"/>
      <c r="BE922" s="767"/>
      <c r="BF922" s="767"/>
      <c r="BG922" s="767"/>
      <c r="BH922" s="767"/>
      <c r="BI922" s="767"/>
      <c r="BJ922" s="767"/>
      <c r="BK922" s="767"/>
      <c r="BL922" s="767"/>
      <c r="BM922" s="767"/>
      <c r="BN922" s="767"/>
      <c r="BO922" s="767"/>
      <c r="BP922" s="767"/>
      <c r="BQ922" s="767"/>
      <c r="BR922" s="767"/>
      <c r="BS922" s="767"/>
      <c r="BT922" s="767"/>
      <c r="BU922" s="767"/>
      <c r="BV922" s="767"/>
      <c r="BW922" s="767"/>
      <c r="BX922" s="767"/>
      <c r="BY922" s="767"/>
      <c r="BZ922" s="767"/>
      <c r="CA922" s="767"/>
      <c r="CB922" s="767"/>
      <c r="CC922" s="767"/>
      <c r="CD922" s="767"/>
      <c r="CE922" s="767"/>
      <c r="CF922" s="767"/>
      <c r="CG922" s="767"/>
      <c r="CH922" s="767"/>
      <c r="CI922" s="767"/>
      <c r="CJ922" s="767"/>
      <c r="CK922" s="767"/>
      <c r="CL922" s="767"/>
      <c r="CM922" s="767"/>
      <c r="CN922" s="767"/>
      <c r="CO922" s="767"/>
      <c r="CP922" s="767"/>
      <c r="CQ922" s="767"/>
      <c r="CR922" s="767"/>
      <c r="CS922" s="767"/>
      <c r="CT922" s="767"/>
      <c r="CU922" s="767"/>
      <c r="CV922" s="767"/>
      <c r="CW922" s="767"/>
      <c r="CX922" s="767"/>
      <c r="CY922" s="767"/>
      <c r="CZ922" s="767"/>
      <c r="DA922" s="767"/>
      <c r="DB922" s="767"/>
      <c r="DC922" s="767"/>
      <c r="DD922" s="767"/>
      <c r="DE922" s="767"/>
      <c r="DF922" s="767"/>
      <c r="DG922" s="767"/>
      <c r="DH922" s="767"/>
      <c r="DI922" s="767"/>
      <c r="DJ922" s="767"/>
      <c r="DK922" s="767"/>
      <c r="DL922" s="767"/>
      <c r="DM922" s="767"/>
      <c r="DN922" s="767"/>
      <c r="DO922" s="767"/>
      <c r="DP922" s="767"/>
      <c r="DQ922" s="767"/>
      <c r="DR922" s="767"/>
      <c r="DS922" s="767"/>
      <c r="DT922" s="767"/>
      <c r="DU922" s="767"/>
      <c r="DV922" s="767"/>
      <c r="DW922" s="767"/>
      <c r="DX922" s="767"/>
      <c r="DY922" s="767"/>
      <c r="DZ922" s="767"/>
      <c r="EA922" s="767"/>
      <c r="EB922" s="767"/>
      <c r="EC922" s="767"/>
      <c r="ED922" s="767"/>
      <c r="EE922" s="767"/>
      <c r="EF922" s="767"/>
      <c r="EG922" s="767"/>
      <c r="EH922" s="767"/>
      <c r="EI922" s="767"/>
      <c r="EJ922" s="767"/>
      <c r="EK922" s="767"/>
      <c r="EL922" s="767"/>
      <c r="EM922" s="767"/>
      <c r="EN922" s="767"/>
      <c r="EO922" s="767"/>
      <c r="EP922" s="767"/>
      <c r="EQ922" s="767"/>
      <c r="ER922" s="767"/>
      <c r="ES922" s="767"/>
      <c r="ET922" s="767"/>
      <c r="EU922" s="767"/>
      <c r="EV922" s="767"/>
      <c r="EW922" s="767"/>
      <c r="EX922" s="767"/>
      <c r="EY922" s="767"/>
      <c r="EZ922" s="767"/>
      <c r="FA922" s="767"/>
      <c r="FB922" s="767"/>
      <c r="FC922" s="767"/>
      <c r="FD922" s="767"/>
      <c r="FE922" s="767"/>
      <c r="FF922" s="767"/>
      <c r="FG922" s="767"/>
      <c r="FH922" s="767"/>
      <c r="FI922" s="767"/>
      <c r="FJ922" s="767"/>
      <c r="FK922" s="767"/>
      <c r="FL922" s="767"/>
      <c r="FM922" s="767"/>
      <c r="FN922" s="767"/>
      <c r="FO922" s="767"/>
      <c r="FP922" s="767"/>
      <c r="FQ922" s="767"/>
      <c r="FR922" s="767"/>
      <c r="FS922" s="767"/>
      <c r="FT922" s="767"/>
      <c r="FU922" s="767"/>
      <c r="FV922" s="767"/>
      <c r="FW922" s="767"/>
      <c r="FX922" s="767"/>
      <c r="FY922" s="767"/>
      <c r="FZ922" s="767"/>
      <c r="GA922" s="767"/>
      <c r="GB922" s="767"/>
      <c r="GC922" s="767"/>
      <c r="GD922" s="767"/>
      <c r="GE922" s="767"/>
      <c r="GF922" s="767"/>
      <c r="GG922" s="767"/>
      <c r="GH922" s="767"/>
      <c r="GI922" s="767"/>
      <c r="GJ922" s="767"/>
      <c r="GK922" s="767"/>
      <c r="GL922" s="767"/>
      <c r="GM922" s="767"/>
      <c r="GN922" s="767"/>
      <c r="GO922" s="767"/>
      <c r="GP922" s="767"/>
      <c r="GQ922" s="767"/>
      <c r="GR922" s="767"/>
      <c r="GS922" s="767"/>
      <c r="GT922" s="767"/>
      <c r="GU922" s="767"/>
      <c r="GV922" s="767"/>
      <c r="GW922" s="767"/>
      <c r="GX922" s="767"/>
      <c r="GY922" s="767"/>
      <c r="GZ922" s="767"/>
      <c r="HA922" s="767"/>
      <c r="HB922" s="767"/>
      <c r="HC922" s="767"/>
    </row>
    <row r="923" spans="1:211" s="864" customFormat="1" ht="13.9" hidden="1" customHeight="1">
      <c r="A923" s="307"/>
      <c r="B923" s="351"/>
      <c r="C923" s="971" t="str">
        <f>IF('1C TSspéc5'!Y$17&lt;&gt;0,'1C TSspéc5'!$B$12,"")</f>
        <v/>
      </c>
      <c r="D923" s="972"/>
      <c r="E923" s="973"/>
      <c r="F923" s="93">
        <f>IF(AND($C923='1C TSspéc5'!$B$12,'1C TSspéc5'!$B$16="spécifiques",'1C TSspéc5'!$Y$17&lt;&gt;""),'1C TSspéc5'!$Y$21,"")</f>
        <v>0</v>
      </c>
      <c r="G923" s="863"/>
      <c r="H923" s="745">
        <v>0.21</v>
      </c>
      <c r="I923" s="747">
        <v>1</v>
      </c>
      <c r="J923" s="312"/>
      <c r="K923" s="680">
        <f t="shared" si="281"/>
        <v>0</v>
      </c>
      <c r="L923" s="556">
        <f>IF(OR('1C TSspéc5'!$B$12="",'1C TSspéc5'!Y$30=0),0,IF(AND('1C TSspéc5'!$B$12&lt;&gt;"",$K$2="Pôle",'1C TSspéc5'!$C$12="OUI"),(('1C TSspéc5'!Y$22+'1C TSspéc5'!Y$23+'1C TSspéc5'!Y$24+'1C TSspéc5'!Y$25+'1C TSspéc5'!Y$29)/'1C TSspéc5'!Y$17),IF(AND('1C TSspéc5'!$B$12&lt;&gt;"",$K$2="Pôle",'1C TSspéc5'!$C$12="NON"),(('1C TSspéc5'!Y$22+'1C TSspéc5'!Y$23+'1C TSspéc5'!Y$24+'1C TSspéc5'!Y$25+'1C TSspéc5'!Y$29)/'1C TSspéc5'!Y$30),IF(AND('1C TSspéc5'!$B$12&lt;&gt;"",$K$2&lt;&gt;"Pôle",'1C TSspéc5'!$C$12="OUI"),(('1C TSspéc5'!Y$22+'1C TSspéc5'!Y$23+'1C TSspéc5'!Y$24+'1C TSspéc5'!Y$25+'1C TSspéc5'!Y$26+'1C TSspéc5'!Y$27+'1C TSspéc5'!Y$28+'1C TSspéc5'!Y$29)/'1C TSspéc5'!Y$17),IF(AND('1C TSspéc5'!$B$12&lt;&gt;"",$K$2&lt;&gt;"Pôle",'1C TSspéc5'!$C$12="NON"),(('1C TSspéc5'!Y$22+'1C TSspéc5'!Y$23+'1C TSspéc5'!Y$24+'1C TSspéc5'!Y$25+'1C TSspéc5'!Y$26+'1C TSspéc5'!Y$27+'1C TSspéc5'!Y$28+'1C TSspéc5'!Y$29)/'1C TSspéc5'!Y$30))))))</f>
        <v>0</v>
      </c>
      <c r="M923" s="556">
        <f>IF(OR('1C TSspéc5'!$B$12="",'1C TSspéc5'!Y$30=0),0,IF(AND('1C TSspéc5'!$B$12&lt;&gt;"",$K$2="Pôle",'1C TSspéc5'!$C$12="OUI"),(('1C TSspéc5'!Y$26+'1C TSspéc5'!Y$27+'1C TSspéc5'!Y$28)/'1C TSspéc5'!Y$17),IF(AND('1C TSspéc5'!$B$12&lt;&gt;"",$K$2="Pôle",'1C TSspéc5'!$C$12="NON"),(('1C TSspéc5'!Y$26+'1C TSspéc5'!Y$27+'1C TSspéc5'!Y$28)/'1C TSspéc5'!Y$30),IF(AND('1C TSspéc5'!$B$12&lt;&gt;"",$K$2&lt;&gt;"Pôle"),0))))</f>
        <v>0</v>
      </c>
      <c r="N923" s="557">
        <f>IF(AND('1C TSspéc5'!$B$12&lt;&gt;0,'1C TSspéc5'!$Y$30&lt;&gt;0),L923+M923,0)</f>
        <v>0</v>
      </c>
      <c r="O923" s="893" t="str">
        <f>IF(AND('1C TSspéc5'!$Y$17&lt;&gt;0,'1C TSspéc5'!$C$12="OUI"),'1C TSspéc5'!$Y$35/'1C TSspéc5'!$Y$17,"")</f>
        <v/>
      </c>
      <c r="P923" s="543" t="str">
        <f>IF(AND('1C TSspéc5'!$Y$17&lt;&gt;0,'1C TSspéc5'!$C$12="OUI"),'1C TSspéc5'!$Y$36/'1C TSspéc5'!$Y$17,"")</f>
        <v/>
      </c>
      <c r="Q923" s="543" t="str">
        <f>IF(AND('1C TSspéc5'!$Y$17&lt;&gt;0,'1C TSspéc5'!$C$12="OUI"),'1C TSspéc5'!$Y$37/'1C TSspéc5'!$Y$17,"")</f>
        <v/>
      </c>
      <c r="R923" s="543" t="str">
        <f>IF(AND('1C TSspéc5'!$Y$17&lt;&gt;0,'1C TSspéc5'!$C$12="OUI"),'1C TSspéc5'!$Y$38/'1C TSspéc5'!$Y$17,"")</f>
        <v/>
      </c>
      <c r="S923" s="543" t="str">
        <f>IF(AND('1C TSspéc5'!$Y$17&lt;&gt;0,'1C TSspéc5'!$C$12="OUI"),'1C TSspéc5'!$Y$39/'1C TSspéc5'!$Y$17,"")</f>
        <v/>
      </c>
      <c r="T923" s="543" t="str">
        <f>IF(AND('1C TSspéc5'!$Y$17&lt;&gt;0,'1C TSspéc5'!$C$12="OUI"),'1C TSspéc5'!$Y$40/'1C TSspéc5'!$Y$17,"")</f>
        <v/>
      </c>
      <c r="U923" s="543" t="str">
        <f>IF(AND('1C TSspéc5'!$Y$17&lt;&gt;0,'1C TSspéc5'!$C$12="OUI"),'1C TSspéc5'!$Y$41/'1C TSspéc5'!$Y$17,"")</f>
        <v/>
      </c>
      <c r="V923" s="543" t="str">
        <f>IF(AND('1C TSspéc5'!$Y$17&lt;&gt;0,'1C TSspéc5'!$C$12="OUI"),'1C TSspéc5'!$Y$42/'1C TSspéc5'!$Y$17,"")</f>
        <v/>
      </c>
      <c r="W923" s="543" t="str">
        <f>IF(AND('1C TSspéc5'!$Y$17&lt;&gt;0,'1C TSspéc5'!$C$12="OUI"),'1C TSspéc5'!$Y$43/'1C TSspéc5'!$Y$17,"")</f>
        <v/>
      </c>
      <c r="X923" s="543" t="str">
        <f>IF(AND('1C TSspéc5'!$Y$17&lt;&gt;0,'1C TSspéc5'!$C$12="OUI"),'1C TSspéc5'!$Y$44/'1C TSspéc5'!$Y$17,"")</f>
        <v/>
      </c>
      <c r="Y923" s="543" t="str">
        <f>IF(AND('1C TSspéc5'!$Y$17&lt;&gt;0,'1C TSspéc5'!$C$12="OUI"),'1C TSspéc5'!$Y$45/'1C TSspéc5'!$Y$17,"")</f>
        <v/>
      </c>
      <c r="Z923" s="543" t="str">
        <f>IF(AND('1C TSspéc5'!$Y$17&lt;&gt;0,'1C TSspéc5'!$C$12="OUI"),'1C TSspéc5'!$Y$46/'1C TSspéc5'!$Y$17,"")</f>
        <v/>
      </c>
      <c r="AA923" s="543" t="str">
        <f>IF(AND('1C TSspéc5'!$Y$17&lt;&gt;0,'1C TSspéc5'!$C$12="OUI"),'1C TSspéc5'!$Y$47/'1C TSspéc5'!$Y$17,"")</f>
        <v/>
      </c>
      <c r="AB923" s="543" t="str">
        <f>IF(AND('1C TSspéc5'!$Y$17&lt;&gt;0,'1C TSspéc5'!$C$12="OUI"),'1C TSspéc5'!$Y$48/'1C TSspéc5'!$Y$17,"")</f>
        <v/>
      </c>
      <c r="AC923" s="543" t="str">
        <f>IF(AND('1C TSspéc5'!$Y$17&lt;&gt;0,'1C TSspéc5'!$C$12="OUI"),'1C TSspéc5'!$Y$49/'1C TSspéc5'!$Y$17,"")</f>
        <v/>
      </c>
      <c r="AD923" s="543" t="str">
        <f>IF(AND('1C TSspéc5'!$Y$17&lt;&gt;0,'1C TSspéc5'!$C$12="OUI"),'1C TSspéc5'!$Y$50/'1C TSspéc5'!$Y$17,"")</f>
        <v/>
      </c>
      <c r="AE923" s="543" t="str">
        <f>IF(AND('1C TSspéc5'!$Y$17&lt;&gt;0,'1C TSspéc5'!$C$12="OUI"),'1C TSspéc5'!$Y$51/'1C TSspéc5'!$Y$17,"")</f>
        <v/>
      </c>
      <c r="AF923" s="543" t="str">
        <f>IF(AND('1C TSspéc5'!$Y$17&lt;&gt;0,'1C TSspéc5'!$C$12="OUI"),'1C TSspéc5'!$Y$52/'1C TSspéc5'!$Y$17,"")</f>
        <v/>
      </c>
      <c r="AG923" s="543" t="str">
        <f>IF(AND('1C TSspéc5'!$Y$17&lt;&gt;0,'1C TSspéc5'!$C$12="OUI"),'1C TSspéc5'!$Y$53/'1C TSspéc5'!$Y$17,"")</f>
        <v/>
      </c>
      <c r="AH923" s="543" t="str">
        <f>IF(AND('1C TSspéc5'!$Y$17&lt;&gt;0,'1C TSspéc5'!$C$12="OUI"),'1C TSspéc5'!$Y$54/'1C TSspéc5'!$Y$17,"")</f>
        <v/>
      </c>
      <c r="AI923" s="543" t="str">
        <f>IF(AND('1C TSspéc5'!$Y$17&lt;&gt;0,'1C TSspéc5'!$C$12="OUI"),'1C TSspéc5'!$Y$55/'1C TSspéc5'!$Y$17,"")</f>
        <v/>
      </c>
      <c r="AJ923" s="543" t="str">
        <f>IF(AND('1C TSspéc5'!$Y$17&lt;&gt;0,'1C TSspéc5'!$C$12="OUI"),'1C TSspéc5'!$Y$56/'1C TSspéc5'!$Y$17,"")</f>
        <v/>
      </c>
      <c r="AK923" s="543" t="str">
        <f>IF(AND('1C TSspéc5'!$Y$17&lt;&gt;0,'1C TSspéc5'!$C$12="OUI"),'1C TSspéc5'!$Y$57/'1C TSspéc5'!$Y$17,"")</f>
        <v/>
      </c>
      <c r="AL923" s="72">
        <f>IF(AND('1C TSspéc5'!$Y$17&lt;&gt;0,'1C TSspéc5'!$C$12="OUI"),N923+AK923,N923)</f>
        <v>0</v>
      </c>
      <c r="AM923" s="417">
        <f t="shared" si="278"/>
        <v>0</v>
      </c>
      <c r="AN923" s="417">
        <f t="shared" si="279"/>
        <v>0</v>
      </c>
      <c r="AO923" s="418" t="str">
        <f>IF(AND('1C TSspéc2'!$Y$17&lt;&gt;0,'1C TSspéc2'!$Y$30&lt;&gt;0),AM923+AN923,"")</f>
        <v/>
      </c>
      <c r="AP923" s="573" t="str">
        <f>IF(AND('1C TSspéc5'!$Y$17&lt;&gt;0,'1C TSspéc5'!$Y$30&lt;&gt;0),AM923-AR923,"")</f>
        <v/>
      </c>
      <c r="AQ923" s="583">
        <f t="shared" si="280"/>
        <v>0</v>
      </c>
      <c r="AR923" s="596"/>
      <c r="AS923" s="102"/>
      <c r="AT923" s="27" t="str">
        <f>IF(('1C TSspéc5'!Y$17*FICHE!$C$14&lt;J923),"Forfait limité à "&amp;FICHE!$C$14&amp;"€/jour","")</f>
        <v/>
      </c>
      <c r="AU923" s="592"/>
      <c r="AV923" s="824"/>
      <c r="AW923" s="824"/>
      <c r="AX923" s="824"/>
      <c r="AY923" s="824"/>
      <c r="AZ923" s="824"/>
      <c r="BA923" s="767"/>
      <c r="BB923" s="767"/>
      <c r="BC923" s="767"/>
      <c r="BD923" s="767"/>
      <c r="BE923" s="767"/>
      <c r="BF923" s="767"/>
      <c r="BG923" s="767"/>
      <c r="BH923" s="767"/>
      <c r="BI923" s="767"/>
      <c r="BJ923" s="767"/>
      <c r="BK923" s="767"/>
      <c r="BL923" s="767"/>
      <c r="BM923" s="767"/>
      <c r="BN923" s="767"/>
      <c r="BO923" s="767"/>
      <c r="BP923" s="767"/>
      <c r="BQ923" s="767"/>
      <c r="BR923" s="767"/>
      <c r="BS923" s="767"/>
      <c r="BT923" s="767"/>
      <c r="BU923" s="767"/>
      <c r="BV923" s="767"/>
      <c r="BW923" s="767"/>
      <c r="BX923" s="767"/>
      <c r="BY923" s="767"/>
      <c r="BZ923" s="767"/>
      <c r="CA923" s="767"/>
      <c r="CB923" s="767"/>
      <c r="CC923" s="767"/>
      <c r="CD923" s="767"/>
      <c r="CE923" s="767"/>
      <c r="CF923" s="767"/>
      <c r="CG923" s="767"/>
      <c r="CH923" s="767"/>
      <c r="CI923" s="767"/>
      <c r="CJ923" s="767"/>
      <c r="CK923" s="767"/>
      <c r="CL923" s="767"/>
      <c r="CM923" s="767"/>
      <c r="CN923" s="767"/>
      <c r="CO923" s="767"/>
      <c r="CP923" s="767"/>
      <c r="CQ923" s="767"/>
      <c r="CR923" s="767"/>
      <c r="CS923" s="767"/>
      <c r="CT923" s="767"/>
      <c r="CU923" s="767"/>
      <c r="CV923" s="767"/>
      <c r="CW923" s="767"/>
      <c r="CX923" s="767"/>
      <c r="CY923" s="767"/>
      <c r="CZ923" s="767"/>
      <c r="DA923" s="767"/>
      <c r="DB923" s="767"/>
      <c r="DC923" s="767"/>
      <c r="DD923" s="767"/>
      <c r="DE923" s="767"/>
      <c r="DF923" s="767"/>
      <c r="DG923" s="767"/>
      <c r="DH923" s="767"/>
      <c r="DI923" s="767"/>
      <c r="DJ923" s="767"/>
      <c r="DK923" s="767"/>
      <c r="DL923" s="767"/>
      <c r="DM923" s="767"/>
      <c r="DN923" s="767"/>
      <c r="DO923" s="767"/>
      <c r="DP923" s="767"/>
      <c r="DQ923" s="767"/>
      <c r="DR923" s="767"/>
      <c r="DS923" s="767"/>
      <c r="DT923" s="767"/>
      <c r="DU923" s="767"/>
      <c r="DV923" s="767"/>
      <c r="DW923" s="767"/>
      <c r="DX923" s="767"/>
      <c r="DY923" s="767"/>
      <c r="DZ923" s="767"/>
      <c r="EA923" s="767"/>
      <c r="EB923" s="767"/>
      <c r="EC923" s="767"/>
      <c r="ED923" s="767"/>
      <c r="EE923" s="767"/>
      <c r="EF923" s="767"/>
      <c r="EG923" s="767"/>
      <c r="EH923" s="767"/>
      <c r="EI923" s="767"/>
      <c r="EJ923" s="767"/>
      <c r="EK923" s="767"/>
      <c r="EL923" s="767"/>
      <c r="EM923" s="767"/>
      <c r="EN923" s="767"/>
      <c r="EO923" s="767"/>
      <c r="EP923" s="767"/>
      <c r="EQ923" s="767"/>
      <c r="ER923" s="767"/>
      <c r="ES923" s="767"/>
      <c r="ET923" s="767"/>
      <c r="EU923" s="767"/>
      <c r="EV923" s="767"/>
      <c r="EW923" s="767"/>
      <c r="EX923" s="767"/>
      <c r="EY923" s="767"/>
      <c r="EZ923" s="767"/>
      <c r="FA923" s="767"/>
      <c r="FB923" s="767"/>
      <c r="FC923" s="767"/>
      <c r="FD923" s="767"/>
      <c r="FE923" s="767"/>
      <c r="FF923" s="767"/>
      <c r="FG923" s="767"/>
      <c r="FH923" s="767"/>
      <c r="FI923" s="767"/>
      <c r="FJ923" s="767"/>
      <c r="FK923" s="767"/>
      <c r="FL923" s="767"/>
      <c r="FM923" s="767"/>
      <c r="FN923" s="767"/>
      <c r="FO923" s="767"/>
      <c r="FP923" s="767"/>
      <c r="FQ923" s="767"/>
      <c r="FR923" s="767"/>
      <c r="FS923" s="767"/>
      <c r="FT923" s="767"/>
      <c r="FU923" s="767"/>
      <c r="FV923" s="767"/>
      <c r="FW923" s="767"/>
      <c r="FX923" s="767"/>
      <c r="FY923" s="767"/>
      <c r="FZ923" s="767"/>
      <c r="GA923" s="767"/>
      <c r="GB923" s="767"/>
      <c r="GC923" s="767"/>
      <c r="GD923" s="767"/>
      <c r="GE923" s="767"/>
      <c r="GF923" s="767"/>
      <c r="GG923" s="767"/>
      <c r="GH923" s="767"/>
      <c r="GI923" s="767"/>
      <c r="GJ923" s="767"/>
      <c r="GK923" s="767"/>
      <c r="GL923" s="767"/>
      <c r="GM923" s="767"/>
      <c r="GN923" s="767"/>
      <c r="GO923" s="767"/>
      <c r="GP923" s="767"/>
      <c r="GQ923" s="767"/>
      <c r="GR923" s="767"/>
      <c r="GS923" s="767"/>
      <c r="GT923" s="767"/>
      <c r="GU923" s="767"/>
      <c r="GV923" s="767"/>
      <c r="GW923" s="767"/>
      <c r="GX923" s="767"/>
      <c r="GY923" s="767"/>
      <c r="GZ923" s="767"/>
      <c r="HA923" s="767"/>
      <c r="HB923" s="767"/>
      <c r="HC923" s="767"/>
    </row>
    <row r="924" spans="1:211" s="865" customFormat="1" ht="13.9" hidden="1" customHeight="1" thickBot="1">
      <c r="A924" s="308"/>
      <c r="B924" s="339"/>
      <c r="C924" s="962" t="str">
        <f>IF('1C TSspéc5'!Z$17&lt;&gt;0,'1C TSspéc5'!$B$12,"")</f>
        <v/>
      </c>
      <c r="D924" s="963"/>
      <c r="E924" s="964"/>
      <c r="F924" s="211">
        <f>IF(AND($C924='1C TSspéc5'!$B$12,'1C TSspéc5'!$B$16="spécifiques",'1C TSspéc5'!$Z$17&lt;&gt;""),'1C TSspéc5'!$Z$21,"")</f>
        <v>0</v>
      </c>
      <c r="G924" s="236"/>
      <c r="H924" s="765">
        <v>0.21</v>
      </c>
      <c r="I924" s="766">
        <v>1</v>
      </c>
      <c r="J924" s="314"/>
      <c r="K924" s="786">
        <f t="shared" si="281"/>
        <v>0</v>
      </c>
      <c r="L924" s="558">
        <f>IF(OR('1C TSspéc5'!$B$12="",'1C TSspéc5'!Z$30=0),0,IF(AND('1C TSspéc5'!$B$12&lt;&gt;"",$K$2="Pôle",'1C TSspéc5'!$C$12="OUI"),(('1C TSspéc5'!Z$22+'1C TSspéc5'!Z$23+'1C TSspéc5'!Z$24+'1C TSspéc5'!Z$25+'1C TSspéc5'!Z$29)/'1C TSspéc5'!Z$17),IF(AND('1C TSspéc5'!$B$12&lt;&gt;"",$K$2="Pôle",'1C TSspéc5'!$C$12="NON"),(('1C TSspéc5'!Z$22+'1C TSspéc5'!Z$23+'1C TSspéc5'!Z$24+'1C TSspéc5'!Z$25+'1C TSspéc5'!Z$29)/'1C TSspéc5'!Z$30),IF(AND('1C TSspéc5'!$B$12&lt;&gt;"",$K$2&lt;&gt;"Pôle",'1C TSspéc5'!$C$12="OUI"),(('1C TSspéc5'!Z$22+'1C TSspéc5'!Z$23+'1C TSspéc5'!Z$24+'1C TSspéc5'!Z$25+'1C TSspéc5'!Z$26+'1C TSspéc5'!Z$27+'1C TSspéc5'!Z$28+'1C TSspéc5'!Z$29)/'1C TSspéc5'!Z$17),IF(AND('1C TSspéc5'!$B$12&lt;&gt;"",$K$2&lt;&gt;"Pôle",'1C TSspéc5'!$C$12="NON"),(('1C TSspéc5'!Z$22+'1C TSspéc5'!Z$23+'1C TSspéc5'!Z$24+'1C TSspéc5'!Z$25+'1C TSspéc5'!Z$26+'1C TSspéc5'!Z$27+'1C TSspéc5'!Z$28+'1C TSspéc5'!Z$29)/'1C TSspéc5'!Z$30))))))</f>
        <v>0</v>
      </c>
      <c r="M924" s="558">
        <f>IF(OR('1C TSspéc5'!$B$12="",'1C TSspéc5'!Z$30=0),0,IF(AND('1C TSspéc5'!$B$12&lt;&gt;"",$K$2="Pôle",'1C TSspéc5'!$C$12="OUI"),(('1C TSspéc5'!Z$26+'1C TSspéc5'!Z$27+'1C TSspéc5'!Z$28)/'1C TSspéc5'!Z$17),IF(AND('1C TSspéc5'!$B$12&lt;&gt;"",$K$2="Pôle",'1C TSspéc5'!$C$12="NON"),(('1C TSspéc5'!Z$26+'1C TSspéc5'!Z$27+'1C TSspéc5'!Z$28)/'1C TSspéc5'!Z$30),IF(AND('1C TSspéc5'!$B$12&lt;&gt;"",$K$2&lt;&gt;"Pôle"),0))))</f>
        <v>0</v>
      </c>
      <c r="N924" s="559">
        <f>IF(AND('1C TSspéc5'!$B$12&lt;&gt;0,'1C TSspéc5'!$Z$30&lt;&gt;0),L924+M924,0)</f>
        <v>0</v>
      </c>
      <c r="O924" s="572" t="str">
        <f>IF(AND('1C TSspéc5'!$Z$17&lt;&gt;0,'1C TSspéc5'!$C$12="OUI"),'1C TSspéc5'!$Z$35/'1C TSspéc5'!$Z$17,"")</f>
        <v/>
      </c>
      <c r="P924" s="545" t="str">
        <f>IF(AND('1C TSspéc5'!$Z$17&lt;&gt;0,'1C TSspéc5'!$C$12="OUI"),'1C TSspéc5'!$Z$36/'1C TSspéc5'!$Z$17,"")</f>
        <v/>
      </c>
      <c r="Q924" s="545" t="str">
        <f>IF(AND('1C TSspéc5'!$Z$17&lt;&gt;0,'1C TSspéc5'!$C$12="OUI"),'1C TSspéc5'!$Z$37/'1C TSspéc5'!$Z$17,"")</f>
        <v/>
      </c>
      <c r="R924" s="545" t="str">
        <f>IF(AND('1C TSspéc5'!$Z$17&lt;&gt;0,'1C TSspéc5'!$C$12="OUI"),'1C TSspéc5'!$Z$38/'1C TSspéc5'!$Z$17,"")</f>
        <v/>
      </c>
      <c r="S924" s="545" t="str">
        <f>IF(AND('1C TSspéc5'!$Z$17&lt;&gt;0,'1C TSspéc5'!$C$12="OUI"),'1C TSspéc5'!$Z$39/'1C TSspéc5'!$Z$17,"")</f>
        <v/>
      </c>
      <c r="T924" s="545" t="str">
        <f>IF(AND('1C TSspéc5'!$Z$17&lt;&gt;0,'1C TSspéc5'!$C$12="OUI"),'1C TSspéc5'!$Z$40/'1C TSspéc5'!$Z$17,"")</f>
        <v/>
      </c>
      <c r="U924" s="545" t="str">
        <f>IF(AND('1C TSspéc5'!$Z$17&lt;&gt;0,'1C TSspéc5'!$C$12="OUI"),'1C TSspéc5'!$Z$41/'1C TSspéc5'!$Z$17,"")</f>
        <v/>
      </c>
      <c r="V924" s="545" t="str">
        <f>IF(AND('1C TSspéc5'!$Z$17&lt;&gt;0,'1C TSspéc5'!$C$12="OUI"),'1C TSspéc5'!$Z$42/'1C TSspéc5'!$Z$17,"")</f>
        <v/>
      </c>
      <c r="W924" s="545" t="str">
        <f>IF(AND('1C TSspéc5'!$Z$17&lt;&gt;0,'1C TSspéc5'!$C$12="OUI"),'1C TSspéc5'!$Z$43/'1C TSspéc5'!$Z$17,"")</f>
        <v/>
      </c>
      <c r="X924" s="545" t="str">
        <f>IF(AND('1C TSspéc5'!$Z$17&lt;&gt;0,'1C TSspéc5'!$C$12="OUI"),'1C TSspéc5'!$Z$44/'1C TSspéc5'!$Z$17,"")</f>
        <v/>
      </c>
      <c r="Y924" s="545" t="str">
        <f>IF(AND('1C TSspéc5'!$Z$17&lt;&gt;0,'1C TSspéc5'!$C$12="OUI"),'1C TSspéc5'!$Z$45/'1C TSspéc5'!$Z$17,"")</f>
        <v/>
      </c>
      <c r="Z924" s="545" t="str">
        <f>IF(AND('1C TSspéc5'!$Z$17&lt;&gt;0,'1C TSspéc5'!$C$12="OUI"),'1C TSspéc5'!$Z$46/'1C TSspéc5'!$Z$17,"")</f>
        <v/>
      </c>
      <c r="AA924" s="545" t="str">
        <f>IF(AND('1C TSspéc5'!$Z$17&lt;&gt;0,'1C TSspéc5'!$C$12="OUI"),'1C TSspéc5'!$Z$47/'1C TSspéc5'!$Z$17,"")</f>
        <v/>
      </c>
      <c r="AB924" s="545" t="str">
        <f>IF(AND('1C TSspéc5'!$Z$17&lt;&gt;0,'1C TSspéc5'!$C$12="OUI"),'1C TSspéc5'!$Z$48/'1C TSspéc5'!$Z$17,"")</f>
        <v/>
      </c>
      <c r="AC924" s="545" t="str">
        <f>IF(AND('1C TSspéc5'!$Z$17&lt;&gt;0,'1C TSspéc5'!$C$12="OUI"),'1C TSspéc5'!$Z$49/'1C TSspéc5'!$Z$17,"")</f>
        <v/>
      </c>
      <c r="AD924" s="545" t="str">
        <f>IF(AND('1C TSspéc5'!$Z$17&lt;&gt;0,'1C TSspéc5'!$C$12="OUI"),'1C TSspéc5'!$Z$50/'1C TSspéc5'!$Z$17,"")</f>
        <v/>
      </c>
      <c r="AE924" s="545" t="str">
        <f>IF(AND('1C TSspéc5'!$Z$17&lt;&gt;0,'1C TSspéc5'!$C$12="OUI"),'1C TSspéc5'!$Z$51/'1C TSspéc5'!$Z$17,"")</f>
        <v/>
      </c>
      <c r="AF924" s="545" t="str">
        <f>IF(AND('1C TSspéc5'!$Z$17&lt;&gt;0,'1C TSspéc5'!$C$12="OUI"),'1C TSspéc5'!$Z$52/'1C TSspéc5'!$Z$17,"")</f>
        <v/>
      </c>
      <c r="AG924" s="545" t="str">
        <f>IF(AND('1C TSspéc5'!$Z$17&lt;&gt;0,'1C TSspéc5'!$C$12="OUI"),'1C TSspéc5'!$Z$53/'1C TSspéc5'!$Z$17,"")</f>
        <v/>
      </c>
      <c r="AH924" s="545" t="str">
        <f>IF(AND('1C TSspéc5'!$Z$17&lt;&gt;0,'1C TSspéc5'!$C$12="OUI"),'1C TSspéc5'!$Z$54/'1C TSspéc5'!$Z$17,"")</f>
        <v/>
      </c>
      <c r="AI924" s="545" t="str">
        <f>IF(AND('1C TSspéc5'!$Z$17&lt;&gt;0,'1C TSspéc5'!$C$12="OUI"),'1C TSspéc5'!$Z$55/'1C TSspéc5'!$Z$17,"")</f>
        <v/>
      </c>
      <c r="AJ924" s="545" t="str">
        <f>IF(AND('1C TSspéc5'!$Z$17&lt;&gt;0,'1C TSspéc5'!$C$12="OUI"),'1C TSspéc5'!$Z$56/'1C TSspéc5'!$Z$17,"")</f>
        <v/>
      </c>
      <c r="AK924" s="545" t="str">
        <f>IF(AND('1C TSspéc5'!$Z$17&lt;&gt;0,'1C TSspéc5'!$C$12="OUI"),'1C TSspéc5'!$Z$57/'1C TSspéc5'!$Z$17,"")</f>
        <v/>
      </c>
      <c r="AL924" s="212">
        <f>IF(AND('1C TSspéc5'!$Z$17&lt;&gt;0,'1C TSspéc5'!$C$12="OUI"),N924+AK924,N924)</f>
        <v>0</v>
      </c>
      <c r="AM924" s="419">
        <f t="shared" si="278"/>
        <v>0</v>
      </c>
      <c r="AN924" s="419">
        <f t="shared" si="279"/>
        <v>0</v>
      </c>
      <c r="AO924" s="420" t="str">
        <f>IF(AND('1C TSspéc2'!$Z$17&lt;&gt;0,'1C TSspéc2'!$Z$30&lt;&gt;0),AM924+AN924,"")</f>
        <v/>
      </c>
      <c r="AP924" s="574" t="str">
        <f>IF(AND('1C TSspéc2'!$Z$17&lt;&gt;0,'1C TSspéc2'!$Z$30&lt;&gt;0),AM924-AR924,"")</f>
        <v/>
      </c>
      <c r="AQ924" s="625">
        <f t="shared" si="280"/>
        <v>0</v>
      </c>
      <c r="AR924" s="597"/>
      <c r="AS924" s="213"/>
      <c r="AT924" s="214" t="str">
        <f>IF(('1C TSspéc5'!Z$17*FICHE!$C$14&lt;J924),"Forfait limité à "&amp;FICHE!$C$14&amp;"€/jour","")</f>
        <v/>
      </c>
      <c r="AU924" s="626"/>
      <c r="AV924" s="824"/>
      <c r="AW924" s="824"/>
      <c r="AX924" s="824"/>
      <c r="AY924" s="824"/>
      <c r="AZ924" s="824"/>
      <c r="BA924" s="767"/>
      <c r="BB924" s="767"/>
      <c r="BC924" s="767"/>
      <c r="BD924" s="767"/>
      <c r="BE924" s="767"/>
      <c r="BF924" s="767"/>
      <c r="BG924" s="767"/>
      <c r="BH924" s="767"/>
      <c r="BI924" s="767"/>
      <c r="BJ924" s="767"/>
      <c r="BK924" s="767"/>
      <c r="BL924" s="767"/>
      <c r="BM924" s="767"/>
      <c r="BN924" s="767"/>
      <c r="BO924" s="767"/>
      <c r="BP924" s="767"/>
      <c r="BQ924" s="767"/>
      <c r="BR924" s="767"/>
      <c r="BS924" s="767"/>
      <c r="BT924" s="767"/>
      <c r="BU924" s="767"/>
      <c r="BV924" s="767"/>
      <c r="BW924" s="767"/>
      <c r="BX924" s="767"/>
      <c r="BY924" s="767"/>
      <c r="BZ924" s="767"/>
      <c r="CA924" s="767"/>
      <c r="CB924" s="767"/>
      <c r="CC924" s="767"/>
      <c r="CD924" s="767"/>
      <c r="CE924" s="767"/>
      <c r="CF924" s="767"/>
      <c r="CG924" s="767"/>
      <c r="CH924" s="767"/>
      <c r="CI924" s="767"/>
      <c r="CJ924" s="767"/>
      <c r="CK924" s="767"/>
      <c r="CL924" s="767"/>
      <c r="CM924" s="767"/>
      <c r="CN924" s="767"/>
      <c r="CO924" s="767"/>
      <c r="CP924" s="767"/>
      <c r="CQ924" s="767"/>
      <c r="CR924" s="767"/>
      <c r="CS924" s="767"/>
      <c r="CT924" s="767"/>
      <c r="CU924" s="767"/>
      <c r="CV924" s="767"/>
      <c r="CW924" s="767"/>
      <c r="CX924" s="767"/>
      <c r="CY924" s="767"/>
      <c r="CZ924" s="767"/>
      <c r="DA924" s="767"/>
      <c r="DB924" s="767"/>
      <c r="DC924" s="767"/>
      <c r="DD924" s="767"/>
      <c r="DE924" s="767"/>
      <c r="DF924" s="767"/>
      <c r="DG924" s="767"/>
      <c r="DH924" s="767"/>
      <c r="DI924" s="767"/>
      <c r="DJ924" s="767"/>
      <c r="DK924" s="767"/>
      <c r="DL924" s="767"/>
      <c r="DM924" s="767"/>
      <c r="DN924" s="767"/>
      <c r="DO924" s="767"/>
      <c r="DP924" s="767"/>
      <c r="DQ924" s="767"/>
      <c r="DR924" s="767"/>
      <c r="DS924" s="767"/>
      <c r="DT924" s="767"/>
      <c r="DU924" s="767"/>
      <c r="DV924" s="767"/>
      <c r="DW924" s="767"/>
      <c r="DX924" s="767"/>
      <c r="DY924" s="767"/>
      <c r="DZ924" s="767"/>
      <c r="EA924" s="767"/>
      <c r="EB924" s="767"/>
      <c r="EC924" s="767"/>
      <c r="ED924" s="767"/>
      <c r="EE924" s="767"/>
      <c r="EF924" s="767"/>
      <c r="EG924" s="767"/>
      <c r="EH924" s="767"/>
      <c r="EI924" s="767"/>
      <c r="EJ924" s="767"/>
      <c r="EK924" s="767"/>
      <c r="EL924" s="767"/>
      <c r="EM924" s="767"/>
      <c r="EN924" s="767"/>
      <c r="EO924" s="767"/>
      <c r="EP924" s="767"/>
      <c r="EQ924" s="767"/>
      <c r="ER924" s="767"/>
      <c r="ES924" s="767"/>
      <c r="ET924" s="767"/>
      <c r="EU924" s="767"/>
      <c r="EV924" s="767"/>
      <c r="EW924" s="767"/>
      <c r="EX924" s="767"/>
      <c r="EY924" s="767"/>
      <c r="EZ924" s="767"/>
      <c r="FA924" s="767"/>
      <c r="FB924" s="767"/>
      <c r="FC924" s="767"/>
      <c r="FD924" s="767"/>
      <c r="FE924" s="767"/>
      <c r="FF924" s="767"/>
      <c r="FG924" s="767"/>
      <c r="FH924" s="767"/>
      <c r="FI924" s="767"/>
      <c r="FJ924" s="767"/>
      <c r="FK924" s="767"/>
      <c r="FL924" s="767"/>
      <c r="FM924" s="767"/>
      <c r="FN924" s="767"/>
      <c r="FO924" s="767"/>
      <c r="FP924" s="767"/>
      <c r="FQ924" s="767"/>
      <c r="FR924" s="767"/>
      <c r="FS924" s="767"/>
      <c r="FT924" s="767"/>
      <c r="FU924" s="767"/>
      <c r="FV924" s="767"/>
      <c r="FW924" s="767"/>
      <c r="FX924" s="767"/>
      <c r="FY924" s="767"/>
      <c r="FZ924" s="767"/>
      <c r="GA924" s="767"/>
      <c r="GB924" s="767"/>
      <c r="GC924" s="767"/>
      <c r="GD924" s="767"/>
      <c r="GE924" s="767"/>
      <c r="GF924" s="767"/>
      <c r="GG924" s="767"/>
      <c r="GH924" s="767"/>
      <c r="GI924" s="767"/>
      <c r="GJ924" s="767"/>
      <c r="GK924" s="767"/>
      <c r="GL924" s="767"/>
      <c r="GM924" s="767"/>
      <c r="GN924" s="767"/>
      <c r="GO924" s="767"/>
      <c r="GP924" s="767"/>
      <c r="GQ924" s="767"/>
      <c r="GR924" s="767"/>
      <c r="GS924" s="767"/>
      <c r="GT924" s="767"/>
      <c r="GU924" s="767"/>
      <c r="GV924" s="767"/>
      <c r="GW924" s="767"/>
      <c r="GX924" s="767"/>
      <c r="GY924" s="767"/>
      <c r="GZ924" s="767"/>
      <c r="HA924" s="767"/>
      <c r="HB924" s="767"/>
      <c r="HC924" s="767"/>
    </row>
    <row r="925" spans="1:211" s="862" customFormat="1" ht="13.9" hidden="1" customHeight="1">
      <c r="A925" s="843"/>
      <c r="B925" s="844"/>
      <c r="C925" s="968" t="str">
        <f>IF('1C TSspéc6'!C$17&lt;&gt;0,'1C TSspéc6'!$B$12,"")</f>
        <v/>
      </c>
      <c r="D925" s="969"/>
      <c r="E925" s="970"/>
      <c r="F925" s="845">
        <f>IF(AND($C925='1C TSspéc6'!$B$12,'1C TSspéc6'!$B$16="spécifiques",'1C TSspéc6'!$C$17&lt;&gt;""),'1C TSspéc6'!$C$21,"")</f>
        <v>0</v>
      </c>
      <c r="G925" s="846"/>
      <c r="H925" s="847">
        <v>0</v>
      </c>
      <c r="I925" s="847">
        <v>0</v>
      </c>
      <c r="J925" s="848"/>
      <c r="K925" s="849">
        <f t="shared" si="281"/>
        <v>0</v>
      </c>
      <c r="L925" s="894">
        <f>IF(OR('1C TSspéc6'!$B$12="",'1C TSspéc6'!C$30=0),0,IF(AND('1C TSspéc6'!$B$12&lt;&gt;"",$K$2="Pôle",'1C TSspéc6'!$C$12="OUI"),(('1C TSspéc6'!C$22+'1C TSspéc6'!C$23+'1C TSspéc6'!C$24+'1C TSspéc6'!C$25+'1C TSspéc6'!C$29)/'1C TSspéc6'!C$17),IF(AND('1C TSspéc6'!$B$12&lt;&gt;"",$K$2="Pôle",'1C TSspéc6'!$C$12="NON"),(('1C TSspéc6'!C$22+'1C TSspéc6'!C$23+'1C TSspéc6'!C$24+'1C TSspéc6'!C$25+'1C TSspéc6'!C$29)/'1C TSspéc6'!C$30),IF(AND('1C TSspéc6'!$B$12&lt;&gt;"",$K$2&lt;&gt;"Pôle",'1C TSspéc6'!$C$12="OUI"),(('1C TSspéc6'!C$22+'1C TSspéc6'!C$23+'1C TSspéc6'!C$24+'1C TSspéc6'!C$25+'1C TSspéc6'!C$26+'1C TSspéc6'!C$27+'1C TSspéc6'!C$28+'1C TSspéc6'!C$29)/'1C TSspéc6'!C$17),IF(AND('1C TSspéc6'!$B$12&lt;&gt;"",$K$2&lt;&gt;"Pôle",'1C TSspéc6'!$C$12="NON"),(('1C TSspéc6'!C$22+'1C TSspéc6'!C$23+'1C TSspéc6'!C$24+'1C TSspéc6'!C$25+'1C TSspéc6'!C$26+'1C TSspéc6'!C$27+'1C TSspéc6'!C$28+'1C TSspéc6'!C$29)/'1C TSspéc6'!C$30))))))</f>
        <v>0</v>
      </c>
      <c r="M925" s="894">
        <f>IF(OR('1C TSspéc6'!$B$12="",'1C TSspéc6'!C$30=0),0,IF(AND('1C TSspéc6'!$B$12&lt;&gt;"",$K$2="Pôle",'1C TSspéc6'!$C$12="OUI"),(('1C TSspéc6'!C$26+'1C TSspéc6'!C$27+'1C TSspéc6'!C$28)/'1C TSspéc6'!C$17),IF(AND('1C TSspéc6'!$B$12&lt;&gt;"",$K$2="Pôle",'1C TSspéc6'!$C$12="NON"),(('1C TSspéc6'!C$26+'1C TSspéc6'!C$27+'1C TSspéc6'!C$28)/'1C TSspéc6'!C$30),IF(AND('1C TSspéc6'!$B$12&lt;&gt;"",$K$2&lt;&gt;"Pôle"),0))))</f>
        <v>0</v>
      </c>
      <c r="N925" s="895">
        <f>IF(AND('1C TSspéc6'!$B$12&lt;&gt;0,'1C TSspéc6'!$C$30&lt;&gt;0),L925+M925,0)</f>
        <v>0</v>
      </c>
      <c r="O925" s="851" t="str">
        <f>IF(AND('1C TSspéc6'!$C$17&lt;&gt;0,'1C TSspéc6'!$C$12="OUI"),'1C TSspéc6'!$C$35/'1C TSspéc6'!$C$17,"")</f>
        <v/>
      </c>
      <c r="P925" s="852" t="str">
        <f>IF(AND('1C TSspéc6'!$C$17&lt;&gt;0,'1C TSspéc6'!$C$12="OUI"),'1C TSspéc6'!$C$36/'1C TSspéc6'!$C$17,"")</f>
        <v/>
      </c>
      <c r="Q925" s="852" t="str">
        <f>IF(AND('1C TSspéc6'!$C$17&lt;&gt;0,'1C TSspéc6'!$C$12="OUI"),'1C TSspéc6'!$C$37/'1C TSspéc6'!$C$17,"")</f>
        <v/>
      </c>
      <c r="R925" s="852" t="str">
        <f>IF(AND('1C TSspéc6'!$C$17&lt;&gt;0,'1C TSspéc6'!$C$12="OUI"),'1C TSspéc6'!$C$38/'1C TSspéc6'!$C$17,"")</f>
        <v/>
      </c>
      <c r="S925" s="852" t="str">
        <f>IF(AND('1C TSspéc6'!$C$17&lt;&gt;0,'1C TSspéc6'!$C$12="OUI"),'1C TSspéc6'!$C$39/'1C TSspéc6'!$C$17,"")</f>
        <v/>
      </c>
      <c r="T925" s="852" t="str">
        <f>IF(AND('1C TSspéc6'!$C$17&lt;&gt;0,'1C TSspéc6'!$C$12="OUI"),'1C TSspéc6'!$C$40/'1C TSspéc6'!$C$17,"")</f>
        <v/>
      </c>
      <c r="U925" s="852" t="str">
        <f>IF(AND('1C TSspéc6'!$C$17&lt;&gt;0,'1C TSspéc6'!$C$12="OUI"),'1C TSspéc6'!$C$41/'1C TSspéc6'!$C$17,"")</f>
        <v/>
      </c>
      <c r="V925" s="852" t="str">
        <f>IF(AND('1C TSspéc6'!$C$17&lt;&gt;0,'1C TSspéc6'!$C$12="OUI"),'1C TSspéc6'!$C$42/'1C TSspéc6'!$C$17,"")</f>
        <v/>
      </c>
      <c r="W925" s="852" t="str">
        <f>IF(AND('1C TSspéc6'!$C$17&lt;&gt;0,'1C TSspéc6'!$C$12="OUI"),'1C TSspéc6'!$C$43/'1C TSspéc6'!$C$17,"")</f>
        <v/>
      </c>
      <c r="X925" s="852" t="str">
        <f>IF(AND('1C TSspéc6'!$C$17&lt;&gt;0,'1C TSspéc6'!$C$12="OUI"),'1C TSspéc6'!$C$44/'1C TSspéc6'!$C$17,"")</f>
        <v/>
      </c>
      <c r="Y925" s="852" t="str">
        <f>IF(AND('1C TSspéc6'!$C$17&lt;&gt;0,'1C TSspéc6'!$C$12="OUI"),'1C TSspéc6'!$C$45/'1C TSspéc6'!$C$17,"")</f>
        <v/>
      </c>
      <c r="Z925" s="852" t="str">
        <f>IF(AND('1C TSspéc6'!$C$17&lt;&gt;0,'1C TSspéc6'!$C$12="OUI"),'1C TSspéc6'!$C$46/'1C TSspéc6'!$C$17,"")</f>
        <v/>
      </c>
      <c r="AA925" s="852" t="str">
        <f>IF(AND('1C TSspéc6'!$C$17&lt;&gt;0,'1C TSspéc6'!$C$12="OUI"),'1C TSspéc6'!$C$47/'1C TSspéc6'!$C$17,"")</f>
        <v/>
      </c>
      <c r="AB925" s="852" t="str">
        <f>IF(AND('1C TSspéc6'!$C$17&lt;&gt;0,'1C TSspéc6'!$C$12="OUI"),'1C TSspéc6'!$C$48/'1C TSspéc6'!$C$17,"")</f>
        <v/>
      </c>
      <c r="AC925" s="852" t="str">
        <f>IF(AND('1C TSspéc6'!$C$17&lt;&gt;0,'1C TSspéc6'!$C$12="OUI"),'1C TSspéc6'!$C$49/'1C TSspéc6'!$C$17,"")</f>
        <v/>
      </c>
      <c r="AD925" s="852" t="str">
        <f>IF(AND('1C TSspéc6'!$C$17&lt;&gt;0,'1C TSspéc6'!$C$12="OUI"),'1C TSspéc6'!$C$50/'1C TSspéc6'!$C$17,"")</f>
        <v/>
      </c>
      <c r="AE925" s="852" t="str">
        <f>IF(AND('1C TSspéc6'!$C$17&lt;&gt;0,'1C TSspéc6'!$C$12="OUI"),'1C TSspéc6'!$C$51/'1C TSspéc6'!$C$17,"")</f>
        <v/>
      </c>
      <c r="AF925" s="852" t="str">
        <f>IF(AND('1C TSspéc6'!$C$17&lt;&gt;0,'1C TSspéc6'!$C$12="OUI"),'1C TSspéc6'!$C$52/'1C TSspéc6'!$C$17,"")</f>
        <v/>
      </c>
      <c r="AG925" s="852" t="str">
        <f>IF(AND('1C TSspéc6'!$C$17&lt;&gt;0,'1C TSspéc6'!$C$12="OUI"),'1C TSspéc6'!$C$53/'1C TSspéc6'!$C$17,"")</f>
        <v/>
      </c>
      <c r="AH925" s="852" t="str">
        <f>IF(AND('1C TSspéc6'!$C$17&lt;&gt;0,'1C TSspéc6'!$C$12="OUI"),'1C TSspéc6'!$C$54/'1C TSspéc6'!$C$17,"")</f>
        <v/>
      </c>
      <c r="AI925" s="852" t="str">
        <f>IF(AND('1C TSspéc6'!$C$17&lt;&gt;0,'1C TSspéc6'!$C$12="OUI"),'1C TSspéc6'!$C$55/'1C TSspéc6'!$C$17,"")</f>
        <v/>
      </c>
      <c r="AJ925" s="852" t="str">
        <f>IF(AND('1C TSspéc6'!$C$17&lt;&gt;0,'1C TSspéc6'!$C$12="OUI"),'1C TSspéc6'!$C$56/'1C TSspéc6'!$C$17,"")</f>
        <v/>
      </c>
      <c r="AK925" s="852" t="str">
        <f>IF(AND('1C TSspéc6'!$C$17&lt;&gt;0,'1C TSspéc6'!$C$12="OUI"),'1C TSspéc6'!$C$57/'1C TSspéc6'!$C$17,"")</f>
        <v/>
      </c>
      <c r="AL925" s="853">
        <f>IF(AND('1C TSspéc6'!$C$17&lt;&gt;0,'1C TSspéc6'!$C$12="OUI"),N925+AK925,N925)</f>
        <v>0</v>
      </c>
      <c r="AM925" s="896">
        <f>(J925+(J925*H925)-(J925*H925*I925))*L925</f>
        <v>0</v>
      </c>
      <c r="AN925" s="896">
        <f>((J925+(J925*H925)-(J925*H925*I925))*M925)*50%</f>
        <v>0</v>
      </c>
      <c r="AO925" s="897" t="str">
        <f>IF(AND('1C TSspéc6'!$C$17&lt;&gt;0,'1C TSspéc6'!$C$30&lt;&gt;0),AM925+AN925,"")</f>
        <v/>
      </c>
      <c r="AP925" s="856" t="str">
        <f>IF(AND('1C TSspéc6'!$C$17&lt;&gt;0,'1C TSspéc6'!$C$30&lt;&gt;0),AM925-AR925,"")</f>
        <v/>
      </c>
      <c r="AQ925" s="857">
        <f>IF(M925=0,0,AN925-AS925)</f>
        <v>0</v>
      </c>
      <c r="AR925" s="898"/>
      <c r="AS925" s="859"/>
      <c r="AT925" s="860" t="str">
        <f>IF(('1C TSspéc6'!C$17*FICHE!$C$14&lt;J925),"Forfait limité à "&amp;FICHE!$C$14&amp;"€/jour","")</f>
        <v/>
      </c>
      <c r="AU925" s="861"/>
      <c r="AV925" s="824"/>
      <c r="AW925" s="824"/>
      <c r="AX925" s="824"/>
      <c r="AY925" s="824"/>
      <c r="AZ925" s="824"/>
      <c r="BA925" s="767"/>
      <c r="BB925" s="767"/>
      <c r="BC925" s="767"/>
      <c r="BD925" s="767"/>
      <c r="BE925" s="767"/>
      <c r="BF925" s="767"/>
      <c r="BG925" s="767"/>
      <c r="BH925" s="767"/>
      <c r="BI925" s="767"/>
      <c r="BJ925" s="767"/>
      <c r="BK925" s="767"/>
      <c r="BL925" s="767"/>
      <c r="BM925" s="767"/>
      <c r="BN925" s="767"/>
      <c r="BO925" s="767"/>
      <c r="BP925" s="767"/>
      <c r="BQ925" s="767"/>
      <c r="BR925" s="767"/>
      <c r="BS925" s="767"/>
      <c r="BT925" s="767"/>
      <c r="BU925" s="767"/>
      <c r="BV925" s="767"/>
      <c r="BW925" s="767"/>
      <c r="BX925" s="767"/>
      <c r="BY925" s="767"/>
      <c r="BZ925" s="767"/>
      <c r="CA925" s="767"/>
      <c r="CB925" s="767"/>
      <c r="CC925" s="767"/>
      <c r="CD925" s="767"/>
      <c r="CE925" s="767"/>
      <c r="CF925" s="767"/>
      <c r="CG925" s="767"/>
      <c r="CH925" s="767"/>
      <c r="CI925" s="767"/>
      <c r="CJ925" s="767"/>
      <c r="CK925" s="767"/>
      <c r="CL925" s="767"/>
      <c r="CM925" s="767"/>
      <c r="CN925" s="767"/>
      <c r="CO925" s="767"/>
      <c r="CP925" s="767"/>
      <c r="CQ925" s="767"/>
      <c r="CR925" s="767"/>
      <c r="CS925" s="767"/>
      <c r="CT925" s="767"/>
      <c r="CU925" s="767"/>
      <c r="CV925" s="767"/>
      <c r="CW925" s="767"/>
      <c r="CX925" s="767"/>
      <c r="CY925" s="767"/>
      <c r="CZ925" s="767"/>
      <c r="DA925" s="767"/>
      <c r="DB925" s="767"/>
      <c r="DC925" s="767"/>
      <c r="DD925" s="767"/>
      <c r="DE925" s="767"/>
      <c r="DF925" s="767"/>
      <c r="DG925" s="767"/>
      <c r="DH925" s="767"/>
      <c r="DI925" s="767"/>
      <c r="DJ925" s="767"/>
      <c r="DK925" s="767"/>
      <c r="DL925" s="767"/>
      <c r="DM925" s="767"/>
      <c r="DN925" s="767"/>
      <c r="DO925" s="767"/>
      <c r="DP925" s="767"/>
      <c r="DQ925" s="767"/>
      <c r="DR925" s="767"/>
      <c r="DS925" s="767"/>
      <c r="DT925" s="767"/>
      <c r="DU925" s="767"/>
      <c r="DV925" s="767"/>
      <c r="DW925" s="767"/>
      <c r="DX925" s="767"/>
      <c r="DY925" s="767"/>
      <c r="DZ925" s="767"/>
      <c r="EA925" s="767"/>
      <c r="EB925" s="767"/>
      <c r="EC925" s="767"/>
      <c r="ED925" s="767"/>
      <c r="EE925" s="767"/>
      <c r="EF925" s="767"/>
      <c r="EG925" s="767"/>
      <c r="EH925" s="767"/>
      <c r="EI925" s="767"/>
      <c r="EJ925" s="767"/>
      <c r="EK925" s="767"/>
      <c r="EL925" s="767"/>
      <c r="EM925" s="767"/>
      <c r="EN925" s="767"/>
      <c r="EO925" s="767"/>
      <c r="EP925" s="767"/>
      <c r="EQ925" s="767"/>
      <c r="ER925" s="767"/>
      <c r="ES925" s="767"/>
      <c r="ET925" s="767"/>
      <c r="EU925" s="767"/>
      <c r="EV925" s="767"/>
      <c r="EW925" s="767"/>
      <c r="EX925" s="767"/>
      <c r="EY925" s="767"/>
      <c r="EZ925" s="767"/>
      <c r="FA925" s="767"/>
      <c r="FB925" s="767"/>
      <c r="FC925" s="767"/>
      <c r="FD925" s="767"/>
      <c r="FE925" s="767"/>
      <c r="FF925" s="767"/>
      <c r="FG925" s="767"/>
      <c r="FH925" s="767"/>
      <c r="FI925" s="767"/>
      <c r="FJ925" s="767"/>
      <c r="FK925" s="767"/>
      <c r="FL925" s="767"/>
      <c r="FM925" s="767"/>
      <c r="FN925" s="767"/>
      <c r="FO925" s="767"/>
      <c r="FP925" s="767"/>
      <c r="FQ925" s="767"/>
      <c r="FR925" s="767"/>
      <c r="FS925" s="767"/>
      <c r="FT925" s="767"/>
      <c r="FU925" s="767"/>
      <c r="FV925" s="767"/>
      <c r="FW925" s="767"/>
      <c r="FX925" s="767"/>
      <c r="FY925" s="767"/>
      <c r="FZ925" s="767"/>
      <c r="GA925" s="767"/>
      <c r="GB925" s="767"/>
      <c r="GC925" s="767"/>
      <c r="GD925" s="767"/>
      <c r="GE925" s="767"/>
      <c r="GF925" s="767"/>
      <c r="GG925" s="767"/>
      <c r="GH925" s="767"/>
      <c r="GI925" s="767"/>
      <c r="GJ925" s="767"/>
      <c r="GK925" s="767"/>
      <c r="GL925" s="767"/>
      <c r="GM925" s="767"/>
      <c r="GN925" s="767"/>
      <c r="GO925" s="767"/>
      <c r="GP925" s="767"/>
      <c r="GQ925" s="767"/>
      <c r="GR925" s="767"/>
      <c r="GS925" s="767"/>
      <c r="GT925" s="767"/>
      <c r="GU925" s="767"/>
      <c r="GV925" s="767"/>
      <c r="GW925" s="767"/>
      <c r="GX925" s="767"/>
      <c r="GY925" s="767"/>
      <c r="GZ925" s="767"/>
      <c r="HA925" s="767"/>
      <c r="HB925" s="767"/>
      <c r="HC925" s="767"/>
    </row>
    <row r="926" spans="1:211" s="864" customFormat="1" ht="13.9" hidden="1" customHeight="1">
      <c r="A926" s="307"/>
      <c r="B926" s="351"/>
      <c r="C926" s="971" t="str">
        <f>IF('1C TSspéc6'!D$17&lt;&gt;0,'1C TSspéc6'!$B$12,"")</f>
        <v/>
      </c>
      <c r="D926" s="972"/>
      <c r="E926" s="973"/>
      <c r="F926" s="93">
        <f>IF(AND($C926='1C TSspéc6'!$B$12,'1C TSspéc6'!$B$16="spécifiques",'1C TSspéc6'!$D$17&lt;&gt;""),'1C TSspéc6'!$D$21,"")</f>
        <v>0</v>
      </c>
      <c r="G926" s="863"/>
      <c r="H926" s="745">
        <v>0.21</v>
      </c>
      <c r="I926" s="747">
        <v>1</v>
      </c>
      <c r="J926" s="312"/>
      <c r="K926" s="680">
        <f t="shared" si="281"/>
        <v>0</v>
      </c>
      <c r="L926" s="556">
        <f>IF(OR('1C TSspéc6'!$B$12="",'1C TSspéc6'!D$30=0),0,IF(AND('1C TSspéc6'!$B$12&lt;&gt;"",$K$2="Pôle",'1C TSspéc6'!$C$12="OUI"),(('1C TSspéc6'!D$22+'1C TSspéc6'!D$23+'1C TSspéc6'!D$24+'1C TSspéc6'!D$25+'1C TSspéc6'!D$29)/'1C TSspéc6'!D$17),IF(AND('1C TSspéc6'!$B$12&lt;&gt;"",$K$2="Pôle",'1C TSspéc6'!$C$12="NON"),(('1C TSspéc6'!D$22+'1C TSspéc6'!D$23+'1C TSspéc6'!D$24+'1C TSspéc6'!D$25+'1C TSspéc6'!D$29)/'1C TSspéc6'!D$30),IF(AND('1C TSspéc6'!$B$12&lt;&gt;"",$K$2&lt;&gt;"Pôle",'1C TSspéc6'!$C$12="OUI"),(('1C TSspéc6'!D$22+'1C TSspéc6'!D$23+'1C TSspéc6'!D$24+'1C TSspéc6'!D$25+'1C TSspéc6'!D$26+'1C TSspéc6'!D$27+'1C TSspéc6'!D$28+'1C TSspéc6'!D$29)/'1C TSspéc6'!D$17),IF(AND('1C TSspéc6'!$B$12&lt;&gt;"",$K$2&lt;&gt;"Pôle",'1C TSspéc6'!$C$12="NON"),(('1C TSspéc6'!D$22+'1C TSspéc6'!D$23+'1C TSspéc6'!D$24+'1C TSspéc6'!D$25+'1C TSspéc6'!D$26+'1C TSspéc6'!D$27+'1C TSspéc6'!D$28+'1C TSspéc6'!D$29)/'1C TSspéc6'!D$30))))))</f>
        <v>0</v>
      </c>
      <c r="M926" s="556">
        <f>IF(OR('1C TSspéc6'!$B$12="",'1C TSspéc6'!D$30=0),0,IF(AND('1C TSspéc6'!$B$12&lt;&gt;"",$K$2="Pôle",'1C TSspéc6'!$C$12="OUI"),(('1C TSspéc6'!D$26+'1C TSspéc6'!D$27+'1C TSspéc6'!D$28)/'1C TSspéc6'!D$17),IF(AND('1C TSspéc6'!$B$12&lt;&gt;"",$K$2="Pôle",'1C TSspéc6'!$C$12="NON"),(('1C TSspéc6'!D$26+'1C TSspéc6'!D$27+'1C TSspéc6'!D$28)/'1C TSspéc6'!D$30),IF(AND('1C TSspéc6'!$B$12&lt;&gt;"",$K$2&lt;&gt;"Pôle"),0))))</f>
        <v>0</v>
      </c>
      <c r="N926" s="557">
        <f>IF(AND('1C TSspéc6'!$B$12&lt;&gt;0,'1C TSspéc6'!$D$30&lt;&gt;0),L926+M926,0)</f>
        <v>0</v>
      </c>
      <c r="O926" s="542" t="str">
        <f>IF(AND('1C TSspéc6'!$D$17&lt;&gt;0,'1C TSspéc6'!$C$12="OUI"),'1C TSspéc6'!$D$35/'1C TSspéc6'!$D$17,"")</f>
        <v/>
      </c>
      <c r="P926" s="543" t="str">
        <f>IF(AND('1C TSspéc6'!$D$17&lt;&gt;0,'1C TSspéc6'!$C$12="OUI"),'1C TSspéc6'!$D$36/'1C TSspéc6'!$D$17,"")</f>
        <v/>
      </c>
      <c r="Q926" s="543" t="str">
        <f>IF(AND('1C TSspéc6'!$D$17&lt;&gt;0,'1C TSspéc6'!$C$12="OUI"),'1C TSspéc6'!$D$37/'1C TSspéc6'!$D$17,"")</f>
        <v/>
      </c>
      <c r="R926" s="543" t="str">
        <f>IF(AND('1C TSspéc6'!$D$17&lt;&gt;0,'1C TSspéc6'!$C$12="OUI"),'1C TSspéc6'!$D$38/'1C TSspéc6'!$D$17,"")</f>
        <v/>
      </c>
      <c r="S926" s="543" t="str">
        <f>IF(AND('1C TSspéc6'!$D$17&lt;&gt;0,'1C TSspéc6'!$C$12="OUI"),'1C TSspéc6'!$D$39/'1C TSspéc6'!$D$17,"")</f>
        <v/>
      </c>
      <c r="T926" s="543" t="str">
        <f>IF(AND('1C TSspéc6'!$D$17&lt;&gt;0,'1C TSspéc6'!$C$12="OUI"),'1C TSspéc6'!$D$40/'1C TSspéc6'!$D$17,"")</f>
        <v/>
      </c>
      <c r="U926" s="543" t="str">
        <f>IF(AND('1C TSspéc6'!$D$17&lt;&gt;0,'1C TSspéc6'!$C$12="OUI"),'1C TSspéc6'!$D$41/'1C TSspéc6'!$D$17,"")</f>
        <v/>
      </c>
      <c r="V926" s="543" t="str">
        <f>IF(AND('1C TSspéc6'!$D$17&lt;&gt;0,'1C TSspéc6'!$C$12="OUI"),'1C TSspéc6'!$D$42/'1C TSspéc6'!$D$17,"")</f>
        <v/>
      </c>
      <c r="W926" s="543" t="str">
        <f>IF(AND('1C TSspéc6'!$D$17&lt;&gt;0,'1C TSspéc6'!$C$12="OUI"),'1C TSspéc6'!$D$43/'1C TSspéc6'!$D$17,"")</f>
        <v/>
      </c>
      <c r="X926" s="543" t="str">
        <f>IF(AND('1C TSspéc6'!$D$17&lt;&gt;0,'1C TSspéc6'!$C$12="OUI"),'1C TSspéc6'!$D$44/'1C TSspéc6'!$D$17,"")</f>
        <v/>
      </c>
      <c r="Y926" s="543" t="str">
        <f>IF(AND('1C TSspéc6'!$D$17&lt;&gt;0,'1C TSspéc6'!$C$12="OUI"),'1C TSspéc6'!$D$45/'1C TSspéc6'!$D$17,"")</f>
        <v/>
      </c>
      <c r="Z926" s="543" t="str">
        <f>IF(AND('1C TSspéc6'!$D$17&lt;&gt;0,'1C TSspéc6'!$C$12="OUI"),'1C TSspéc6'!$D$46/'1C TSspéc6'!$D$17,"")</f>
        <v/>
      </c>
      <c r="AA926" s="543" t="str">
        <f>IF(AND('1C TSspéc6'!$D$17&lt;&gt;0,'1C TSspéc6'!$C$12="OUI"),'1C TSspéc6'!$D$47/'1C TSspéc6'!$D$17,"")</f>
        <v/>
      </c>
      <c r="AB926" s="543" t="str">
        <f>IF(AND('1C TSspéc6'!$D$17&lt;&gt;0,'1C TSspéc6'!$C$12="OUI"),'1C TSspéc6'!$D$48/'1C TSspéc6'!$D$17,"")</f>
        <v/>
      </c>
      <c r="AC926" s="543" t="str">
        <f>IF(AND('1C TSspéc6'!$D$17&lt;&gt;0,'1C TSspéc6'!$C$12="OUI"),'1C TSspéc6'!$D$49/'1C TSspéc6'!$D$17,"")</f>
        <v/>
      </c>
      <c r="AD926" s="543" t="str">
        <f>IF(AND('1C TSspéc6'!$D$17&lt;&gt;0,'1C TSspéc6'!$C$12="OUI"),'1C TSspéc6'!$D$50/'1C TSspéc6'!$D$17,"")</f>
        <v/>
      </c>
      <c r="AE926" s="543" t="str">
        <f>IF(AND('1C TSspéc6'!$D$17&lt;&gt;0,'1C TSspéc6'!$C$12="OUI"),'1C TSspéc6'!$D$51/'1C TSspéc6'!$D$17,"")</f>
        <v/>
      </c>
      <c r="AF926" s="543" t="str">
        <f>IF(AND('1C TSspéc6'!$D$17&lt;&gt;0,'1C TSspéc6'!$C$12="OUI"),'1C TSspéc6'!$D$52/'1C TSspéc6'!$D$17,"")</f>
        <v/>
      </c>
      <c r="AG926" s="543" t="str">
        <f>IF(AND('1C TSspéc6'!$D$17&lt;&gt;0,'1C TSspéc6'!$C$12="OUI"),'1C TSspéc6'!$D$53/'1C TSspéc6'!$D$17,"")</f>
        <v/>
      </c>
      <c r="AH926" s="543" t="str">
        <f>IF(AND('1C TSspéc6'!$D$17&lt;&gt;0,'1C TSspéc6'!$C$12="OUI"),'1C TSspéc6'!$D$54/'1C TSspéc6'!$D$17,"")</f>
        <v/>
      </c>
      <c r="AI926" s="543" t="str">
        <f>IF(AND('1C TSspéc6'!$D$17&lt;&gt;0,'1C TSspéc6'!$C$12="OUI"),'1C TSspéc6'!$D$55/'1C TSspéc6'!$D$17,"")</f>
        <v/>
      </c>
      <c r="AJ926" s="543" t="str">
        <f>IF(AND('1C TSspéc6'!$D$17&lt;&gt;0,'1C TSspéc6'!$C$12="OUI"),'1C TSspéc6'!$D$56/'1C TSspéc6'!$D$17,"")</f>
        <v/>
      </c>
      <c r="AK926" s="543" t="str">
        <f>IF(AND('1C TSspéc6'!$D$17&lt;&gt;0,'1C TSspéc6'!$C$12="OUI"),'1C TSspéc6'!$D$57/'1C TSspéc6'!$D$17,"")</f>
        <v/>
      </c>
      <c r="AL926" s="72">
        <f>IF(AND('1C TSspéc6'!$D$17&lt;&gt;0,'1C TSspéc6'!$C$12="OUI"),N926+AK926,N926)</f>
        <v>0</v>
      </c>
      <c r="AM926" s="417">
        <f t="shared" ref="AM926:AM948" si="282">(J926+(J926*H926)-(J926*H926*I926))*L926</f>
        <v>0</v>
      </c>
      <c r="AN926" s="417">
        <f t="shared" ref="AN926:AN948" si="283">((J926+(J926*H926)-(J926*H926*I926))*M926)*50%</f>
        <v>0</v>
      </c>
      <c r="AO926" s="418" t="str">
        <f>IF(AND('1C TSspéc6'!$D$17&lt;&gt;0,'1C TSspéc6'!$D$30&lt;&gt;0),AM926+AN926,"")</f>
        <v/>
      </c>
      <c r="AP926" s="573" t="str">
        <f>IF(AND('1C TSspéc6'!$D$17&lt;&gt;0,'1C TSspéc6'!$D$30&lt;&gt;0),AM926-AR926,"")</f>
        <v/>
      </c>
      <c r="AQ926" s="583">
        <f t="shared" ref="AQ926:AQ948" si="284">IF(M926=0,0,AN926-AS926)</f>
        <v>0</v>
      </c>
      <c r="AR926" s="596"/>
      <c r="AS926" s="102"/>
      <c r="AT926" s="27" t="str">
        <f>IF(('1C TSspéc6'!D$17*FICHE!$C$14&lt;J926),"Forfait limité à "&amp;FICHE!$C$14&amp;"€/jour","")</f>
        <v/>
      </c>
      <c r="AU926" s="592"/>
      <c r="AV926" s="824"/>
      <c r="AW926" s="824"/>
      <c r="AX926" s="824"/>
      <c r="AY926" s="824"/>
      <c r="AZ926" s="824"/>
      <c r="BA926" s="767"/>
      <c r="BB926" s="767"/>
      <c r="BC926" s="767"/>
      <c r="BD926" s="767"/>
      <c r="BE926" s="767"/>
      <c r="BF926" s="767"/>
      <c r="BG926" s="767"/>
      <c r="BH926" s="767"/>
      <c r="BI926" s="767"/>
      <c r="BJ926" s="767"/>
      <c r="BK926" s="767"/>
      <c r="BL926" s="767"/>
      <c r="BM926" s="767"/>
      <c r="BN926" s="767"/>
      <c r="BO926" s="767"/>
      <c r="BP926" s="767"/>
      <c r="BQ926" s="767"/>
      <c r="BR926" s="767"/>
      <c r="BS926" s="767"/>
      <c r="BT926" s="767"/>
      <c r="BU926" s="767"/>
      <c r="BV926" s="767"/>
      <c r="BW926" s="767"/>
      <c r="BX926" s="767"/>
      <c r="BY926" s="767"/>
      <c r="BZ926" s="767"/>
      <c r="CA926" s="767"/>
      <c r="CB926" s="767"/>
      <c r="CC926" s="767"/>
      <c r="CD926" s="767"/>
      <c r="CE926" s="767"/>
      <c r="CF926" s="767"/>
      <c r="CG926" s="767"/>
      <c r="CH926" s="767"/>
      <c r="CI926" s="767"/>
      <c r="CJ926" s="767"/>
      <c r="CK926" s="767"/>
      <c r="CL926" s="767"/>
      <c r="CM926" s="767"/>
      <c r="CN926" s="767"/>
      <c r="CO926" s="767"/>
      <c r="CP926" s="767"/>
      <c r="CQ926" s="767"/>
      <c r="CR926" s="767"/>
      <c r="CS926" s="767"/>
      <c r="CT926" s="767"/>
      <c r="CU926" s="767"/>
      <c r="CV926" s="767"/>
      <c r="CW926" s="767"/>
      <c r="CX926" s="767"/>
      <c r="CY926" s="767"/>
      <c r="CZ926" s="767"/>
      <c r="DA926" s="767"/>
      <c r="DB926" s="767"/>
      <c r="DC926" s="767"/>
      <c r="DD926" s="767"/>
      <c r="DE926" s="767"/>
      <c r="DF926" s="767"/>
      <c r="DG926" s="767"/>
      <c r="DH926" s="767"/>
      <c r="DI926" s="767"/>
      <c r="DJ926" s="767"/>
      <c r="DK926" s="767"/>
      <c r="DL926" s="767"/>
      <c r="DM926" s="767"/>
      <c r="DN926" s="767"/>
      <c r="DO926" s="767"/>
      <c r="DP926" s="767"/>
      <c r="DQ926" s="767"/>
      <c r="DR926" s="767"/>
      <c r="DS926" s="767"/>
      <c r="DT926" s="767"/>
      <c r="DU926" s="767"/>
      <c r="DV926" s="767"/>
      <c r="DW926" s="767"/>
      <c r="DX926" s="767"/>
      <c r="DY926" s="767"/>
      <c r="DZ926" s="767"/>
      <c r="EA926" s="767"/>
      <c r="EB926" s="767"/>
      <c r="EC926" s="767"/>
      <c r="ED926" s="767"/>
      <c r="EE926" s="767"/>
      <c r="EF926" s="767"/>
      <c r="EG926" s="767"/>
      <c r="EH926" s="767"/>
      <c r="EI926" s="767"/>
      <c r="EJ926" s="767"/>
      <c r="EK926" s="767"/>
      <c r="EL926" s="767"/>
      <c r="EM926" s="767"/>
      <c r="EN926" s="767"/>
      <c r="EO926" s="767"/>
      <c r="EP926" s="767"/>
      <c r="EQ926" s="767"/>
      <c r="ER926" s="767"/>
      <c r="ES926" s="767"/>
      <c r="ET926" s="767"/>
      <c r="EU926" s="767"/>
      <c r="EV926" s="767"/>
      <c r="EW926" s="767"/>
      <c r="EX926" s="767"/>
      <c r="EY926" s="767"/>
      <c r="EZ926" s="767"/>
      <c r="FA926" s="767"/>
      <c r="FB926" s="767"/>
      <c r="FC926" s="767"/>
      <c r="FD926" s="767"/>
      <c r="FE926" s="767"/>
      <c r="FF926" s="767"/>
      <c r="FG926" s="767"/>
      <c r="FH926" s="767"/>
      <c r="FI926" s="767"/>
      <c r="FJ926" s="767"/>
      <c r="FK926" s="767"/>
      <c r="FL926" s="767"/>
      <c r="FM926" s="767"/>
      <c r="FN926" s="767"/>
      <c r="FO926" s="767"/>
      <c r="FP926" s="767"/>
      <c r="FQ926" s="767"/>
      <c r="FR926" s="767"/>
      <c r="FS926" s="767"/>
      <c r="FT926" s="767"/>
      <c r="FU926" s="767"/>
      <c r="FV926" s="767"/>
      <c r="FW926" s="767"/>
      <c r="FX926" s="767"/>
      <c r="FY926" s="767"/>
      <c r="FZ926" s="767"/>
      <c r="GA926" s="767"/>
      <c r="GB926" s="767"/>
      <c r="GC926" s="767"/>
      <c r="GD926" s="767"/>
      <c r="GE926" s="767"/>
      <c r="GF926" s="767"/>
      <c r="GG926" s="767"/>
      <c r="GH926" s="767"/>
      <c r="GI926" s="767"/>
      <c r="GJ926" s="767"/>
      <c r="GK926" s="767"/>
      <c r="GL926" s="767"/>
      <c r="GM926" s="767"/>
      <c r="GN926" s="767"/>
      <c r="GO926" s="767"/>
      <c r="GP926" s="767"/>
      <c r="GQ926" s="767"/>
      <c r="GR926" s="767"/>
      <c r="GS926" s="767"/>
      <c r="GT926" s="767"/>
      <c r="GU926" s="767"/>
      <c r="GV926" s="767"/>
      <c r="GW926" s="767"/>
      <c r="GX926" s="767"/>
      <c r="GY926" s="767"/>
      <c r="GZ926" s="767"/>
      <c r="HA926" s="767"/>
      <c r="HB926" s="767"/>
      <c r="HC926" s="767"/>
    </row>
    <row r="927" spans="1:211" s="864" customFormat="1" ht="13.9" hidden="1" customHeight="1">
      <c r="A927" s="307"/>
      <c r="B927" s="351"/>
      <c r="C927" s="971" t="str">
        <f>IF('1C TSspéc6'!E$17&lt;&gt;0,'1C TSspéc6'!$B$12,"")</f>
        <v/>
      </c>
      <c r="D927" s="972"/>
      <c r="E927" s="973"/>
      <c r="F927" s="93">
        <f>IF(AND($C927='1C TSspéc6'!$B$12,'1C TSspéc6'!$B$16="spécifiques",'1C TSspéc6'!$E$17&lt;&gt;""),'1C TSspéc6'!$E$21,"")</f>
        <v>0</v>
      </c>
      <c r="G927" s="863"/>
      <c r="H927" s="745">
        <v>0.21</v>
      </c>
      <c r="I927" s="747">
        <v>1</v>
      </c>
      <c r="J927" s="312"/>
      <c r="K927" s="680">
        <f t="shared" si="281"/>
        <v>0</v>
      </c>
      <c r="L927" s="556">
        <f>IF(OR('1C TSspéc6'!$B$12="",'1C TSspéc6'!E$30=0),0,IF(AND('1C TSspéc6'!$B$12&lt;&gt;"",$K$2="Pôle",'1C TSspéc6'!$C$12="OUI"),(('1C TSspéc6'!E$22+'1C TSspéc6'!E$23+'1C TSspéc6'!E$24+'1C TSspéc6'!E$25+'1C TSspéc6'!E$29)/'1C TSspéc6'!E$17),IF(AND('1C TSspéc6'!$B$12&lt;&gt;"",$K$2="Pôle",'1C TSspéc6'!$C$12="NON"),(('1C TSspéc6'!E$22+'1C TSspéc6'!E$23+'1C TSspéc6'!E$24+'1C TSspéc6'!E$25+'1C TSspéc6'!E$29)/'1C TSspéc6'!E$30),IF(AND('1C TSspéc6'!$B$12&lt;&gt;"",$K$2&lt;&gt;"Pôle",'1C TSspéc6'!$C$12="OUI"),(('1C TSspéc6'!E$22+'1C TSspéc6'!E$23+'1C TSspéc6'!E$24+'1C TSspéc6'!E$25+'1C TSspéc6'!E$26+'1C TSspéc6'!E$27+'1C TSspéc6'!E$28+'1C TSspéc6'!E$29)/'1C TSspéc6'!E$17),IF(AND('1C TSspéc6'!$B$12&lt;&gt;"",$K$2&lt;&gt;"Pôle",'1C TSspéc6'!$C$12="NON"),(('1C TSspéc6'!E$22+'1C TSspéc6'!E$23+'1C TSspéc6'!E$24+'1C TSspéc6'!E$25+'1C TSspéc6'!E$26+'1C TSspéc6'!E$27+'1C TSspéc6'!E$28+'1C TSspéc6'!E$29)/'1C TSspéc6'!E$30))))))</f>
        <v>0</v>
      </c>
      <c r="M927" s="556">
        <f>IF(OR('1C TSspéc6'!$B$12="",'1C TSspéc6'!E$30=0),0,IF(AND('1C TSspéc6'!$B$12&lt;&gt;"",$K$2="Pôle",'1C TSspéc6'!$C$12="OUI"),(('1C TSspéc6'!E$26+'1C TSspéc6'!E$27+'1C TSspéc6'!E$28)/'1C TSspéc6'!E$17),IF(AND('1C TSspéc6'!$B$12&lt;&gt;"",$K$2="Pôle",'1C TSspéc6'!$C$12="NON"),(('1C TSspéc6'!E$26+'1C TSspéc6'!E$27+'1C TSspéc6'!E$28)/'1C TSspéc6'!E$30),IF(AND('1C TSspéc6'!$B$12&lt;&gt;"",$K$2&lt;&gt;"Pôle"),0))))</f>
        <v>0</v>
      </c>
      <c r="N927" s="557">
        <f>IF(AND('1C TSspéc6'!$B$12&lt;&gt;0,'1C TSspéc6'!$E$30&lt;&gt;0),L927+M927,0)</f>
        <v>0</v>
      </c>
      <c r="O927" s="542" t="str">
        <f>IF(AND('1C TSspéc6'!$E$17&lt;&gt;0,'1C TSspéc6'!$C$12="OUI"),'1C TSspéc6'!$E$35/'1C TSspéc6'!$E$17,"")</f>
        <v/>
      </c>
      <c r="P927" s="543" t="str">
        <f>IF(AND('1C TSspéc6'!$E$17&lt;&gt;0,'1C TSspéc6'!$C$12="OUI"),'1C TSspéc6'!$E$36/'1C TSspéc6'!$E$17,"")</f>
        <v/>
      </c>
      <c r="Q927" s="543" t="str">
        <f>IF(AND('1C TSspéc6'!$E$17&lt;&gt;0,'1C TSspéc6'!$C$12="OUI"),'1C TSspéc6'!$E$37/'1C TSspéc6'!$E$17,"")</f>
        <v/>
      </c>
      <c r="R927" s="543" t="str">
        <f>IF(AND('1C TSspéc6'!$E$17&lt;&gt;0,'1C TSspéc6'!$C$12="OUI"),'1C TSspéc6'!$E$38/'1C TSspéc6'!$E$17,"")</f>
        <v/>
      </c>
      <c r="S927" s="543" t="str">
        <f>IF(AND('1C TSspéc6'!$E$17&lt;&gt;0,'1C TSspéc6'!$C$12="OUI"),'1C TSspéc6'!$E$39/'1C TSspéc6'!$E$17,"")</f>
        <v/>
      </c>
      <c r="T927" s="543" t="str">
        <f>IF(AND('1C TSspéc6'!$E$17&lt;&gt;0,'1C TSspéc6'!$C$12="OUI"),'1C TSspéc6'!$E$40/'1C TSspéc6'!$E$17,"")</f>
        <v/>
      </c>
      <c r="U927" s="543" t="str">
        <f>IF(AND('1C TSspéc6'!$E$17&lt;&gt;0,'1C TSspéc6'!$C$12="OUI"),'1C TSspéc6'!$E$41/'1C TSspéc6'!$E$17,"")</f>
        <v/>
      </c>
      <c r="V927" s="543" t="str">
        <f>IF(AND('1C TSspéc6'!$E$17&lt;&gt;0,'1C TSspéc6'!$C$12="OUI"),'1C TSspéc6'!$E$42/'1C TSspéc6'!$E$17,"")</f>
        <v/>
      </c>
      <c r="W927" s="543" t="str">
        <f>IF(AND('1C TSspéc6'!$E$17&lt;&gt;0,'1C TSspéc6'!$C$12="OUI"),'1C TSspéc6'!$E$43/'1C TSspéc6'!$E$17,"")</f>
        <v/>
      </c>
      <c r="X927" s="543" t="str">
        <f>IF(AND('1C TSspéc6'!$E$17&lt;&gt;0,'1C TSspéc6'!$C$12="OUI"),'1C TSspéc6'!$E$44/'1C TSspéc6'!$E$17,"")</f>
        <v/>
      </c>
      <c r="Y927" s="543" t="str">
        <f>IF(AND('1C TSspéc6'!$E$17&lt;&gt;0,'1C TSspéc6'!$C$12="OUI"),'1C TSspéc6'!$E$45/'1C TSspéc6'!$E$17,"")</f>
        <v/>
      </c>
      <c r="Z927" s="543" t="str">
        <f>IF(AND('1C TSspéc6'!$E$17&lt;&gt;0,'1C TSspéc6'!$C$12="OUI"),'1C TSspéc6'!$E$46/'1C TSspéc6'!$E$17,"")</f>
        <v/>
      </c>
      <c r="AA927" s="543" t="str">
        <f>IF(AND('1C TSspéc6'!$E$17&lt;&gt;0,'1C TSspéc6'!$C$12="OUI"),'1C TSspéc6'!$E$47/'1C TSspéc6'!$E$17,"")</f>
        <v/>
      </c>
      <c r="AB927" s="543" t="str">
        <f>IF(AND('1C TSspéc6'!$E$17&lt;&gt;0,'1C TSspéc6'!$C$12="OUI"),'1C TSspéc6'!$E$48/'1C TSspéc6'!$E$17,"")</f>
        <v/>
      </c>
      <c r="AC927" s="543" t="str">
        <f>IF(AND('1C TSspéc6'!$E$17&lt;&gt;0,'1C TSspéc6'!$C$12="OUI"),'1C TSspéc6'!$E$49/'1C TSspéc6'!$E$17,"")</f>
        <v/>
      </c>
      <c r="AD927" s="543" t="str">
        <f>IF(AND('1C TSspéc6'!$E$17&lt;&gt;0,'1C TSspéc6'!$C$12="OUI"),'1C TSspéc6'!$E$50/'1C TSspéc6'!$E$17,"")</f>
        <v/>
      </c>
      <c r="AE927" s="543" t="str">
        <f>IF(AND('1C TSspéc6'!$E$17&lt;&gt;0,'1C TSspéc6'!$C$12="OUI"),'1C TSspéc6'!$E$51/'1C TSspéc6'!$E$17,"")</f>
        <v/>
      </c>
      <c r="AF927" s="543" t="str">
        <f>IF(AND('1C TSspéc6'!$E$17&lt;&gt;0,'1C TSspéc6'!$C$12="OUI"),'1C TSspéc6'!$E$52/'1C TSspéc6'!$E$17,"")</f>
        <v/>
      </c>
      <c r="AG927" s="543" t="str">
        <f>IF(AND('1C TSspéc6'!$E$17&lt;&gt;0,'1C TSspéc6'!$C$12="OUI"),'1C TSspéc6'!$E$53/'1C TSspéc6'!$E$17,"")</f>
        <v/>
      </c>
      <c r="AH927" s="543" t="str">
        <f>IF(AND('1C TSspéc6'!$E$17&lt;&gt;0,'1C TSspéc6'!$C$12="OUI"),'1C TSspéc6'!$E$54/'1C TSspéc6'!$E$17,"")</f>
        <v/>
      </c>
      <c r="AI927" s="543" t="str">
        <f>IF(AND('1C TSspéc6'!$E$17&lt;&gt;0,'1C TSspéc6'!$C$12="OUI"),'1C TSspéc6'!$E$55/'1C TSspéc6'!$E$17,"")</f>
        <v/>
      </c>
      <c r="AJ927" s="543" t="str">
        <f>IF(AND('1C TSspéc6'!$E$17&lt;&gt;0,'1C TSspéc6'!$C$12="OUI"),'1C TSspéc6'!$E$56/'1C TSspéc6'!$E$17,"")</f>
        <v/>
      </c>
      <c r="AK927" s="543" t="str">
        <f>IF(AND('1C TSspéc6'!$E$17&lt;&gt;0,'1C TSspéc6'!$C$12="OUI"),'1C TSspéc6'!$E$57/'1C TSspéc6'!$E$17,"")</f>
        <v/>
      </c>
      <c r="AL927" s="72">
        <f>IF(AND('1C TSspéc6'!$E$17&lt;&gt;0,'1C TSspéc6'!$C$12="OUI"),N927+AK927,N927)</f>
        <v>0</v>
      </c>
      <c r="AM927" s="417">
        <f t="shared" si="282"/>
        <v>0</v>
      </c>
      <c r="AN927" s="417">
        <f t="shared" si="283"/>
        <v>0</v>
      </c>
      <c r="AO927" s="418" t="str">
        <f>IF(AND('1C TSspéc6'!$E$17&lt;&gt;0,'1C TSspéc6'!$E$30&lt;&gt;0),AM927+AN927,"")</f>
        <v/>
      </c>
      <c r="AP927" s="573" t="str">
        <f>IF(AND('1C TSspéc6'!$E$17&lt;&gt;0,'1C TSspéc6'!$E$30&lt;&gt;0),AM927-AR927,"")</f>
        <v/>
      </c>
      <c r="AQ927" s="583">
        <f t="shared" si="284"/>
        <v>0</v>
      </c>
      <c r="AR927" s="596"/>
      <c r="AS927" s="102"/>
      <c r="AT927" s="27" t="str">
        <f>IF(('1C TSspéc6'!E$17*FICHE!$C$14&lt;J927),"Forfait limité à "&amp;FICHE!$C$14&amp;"€/jour","")</f>
        <v/>
      </c>
      <c r="AU927" s="592"/>
      <c r="AV927" s="824"/>
      <c r="AW927" s="824"/>
      <c r="AX927" s="824"/>
      <c r="AY927" s="824"/>
      <c r="AZ927" s="824"/>
      <c r="BA927" s="767"/>
      <c r="BB927" s="767"/>
      <c r="BC927" s="767"/>
      <c r="BD927" s="767"/>
      <c r="BE927" s="767"/>
      <c r="BF927" s="767"/>
      <c r="BG927" s="767"/>
      <c r="BH927" s="767"/>
      <c r="BI927" s="767"/>
      <c r="BJ927" s="767"/>
      <c r="BK927" s="767"/>
      <c r="BL927" s="767"/>
      <c r="BM927" s="767"/>
      <c r="BN927" s="767"/>
      <c r="BO927" s="767"/>
      <c r="BP927" s="767"/>
      <c r="BQ927" s="767"/>
      <c r="BR927" s="767"/>
      <c r="BS927" s="767"/>
      <c r="BT927" s="767"/>
      <c r="BU927" s="767"/>
      <c r="BV927" s="767"/>
      <c r="BW927" s="767"/>
      <c r="BX927" s="767"/>
      <c r="BY927" s="767"/>
      <c r="BZ927" s="767"/>
      <c r="CA927" s="767"/>
      <c r="CB927" s="767"/>
      <c r="CC927" s="767"/>
      <c r="CD927" s="767"/>
      <c r="CE927" s="767"/>
      <c r="CF927" s="767"/>
      <c r="CG927" s="767"/>
      <c r="CH927" s="767"/>
      <c r="CI927" s="767"/>
      <c r="CJ927" s="767"/>
      <c r="CK927" s="767"/>
      <c r="CL927" s="767"/>
      <c r="CM927" s="767"/>
      <c r="CN927" s="767"/>
      <c r="CO927" s="767"/>
      <c r="CP927" s="767"/>
      <c r="CQ927" s="767"/>
      <c r="CR927" s="767"/>
      <c r="CS927" s="767"/>
      <c r="CT927" s="767"/>
      <c r="CU927" s="767"/>
      <c r="CV927" s="767"/>
      <c r="CW927" s="767"/>
      <c r="CX927" s="767"/>
      <c r="CY927" s="767"/>
      <c r="CZ927" s="767"/>
      <c r="DA927" s="767"/>
      <c r="DB927" s="767"/>
      <c r="DC927" s="767"/>
      <c r="DD927" s="767"/>
      <c r="DE927" s="767"/>
      <c r="DF927" s="767"/>
      <c r="DG927" s="767"/>
      <c r="DH927" s="767"/>
      <c r="DI927" s="767"/>
      <c r="DJ927" s="767"/>
      <c r="DK927" s="767"/>
      <c r="DL927" s="767"/>
      <c r="DM927" s="767"/>
      <c r="DN927" s="767"/>
      <c r="DO927" s="767"/>
      <c r="DP927" s="767"/>
      <c r="DQ927" s="767"/>
      <c r="DR927" s="767"/>
      <c r="DS927" s="767"/>
      <c r="DT927" s="767"/>
      <c r="DU927" s="767"/>
      <c r="DV927" s="767"/>
      <c r="DW927" s="767"/>
      <c r="DX927" s="767"/>
      <c r="DY927" s="767"/>
      <c r="DZ927" s="767"/>
      <c r="EA927" s="767"/>
      <c r="EB927" s="767"/>
      <c r="EC927" s="767"/>
      <c r="ED927" s="767"/>
      <c r="EE927" s="767"/>
      <c r="EF927" s="767"/>
      <c r="EG927" s="767"/>
      <c r="EH927" s="767"/>
      <c r="EI927" s="767"/>
      <c r="EJ927" s="767"/>
      <c r="EK927" s="767"/>
      <c r="EL927" s="767"/>
      <c r="EM927" s="767"/>
      <c r="EN927" s="767"/>
      <c r="EO927" s="767"/>
      <c r="EP927" s="767"/>
      <c r="EQ927" s="767"/>
      <c r="ER927" s="767"/>
      <c r="ES927" s="767"/>
      <c r="ET927" s="767"/>
      <c r="EU927" s="767"/>
      <c r="EV927" s="767"/>
      <c r="EW927" s="767"/>
      <c r="EX927" s="767"/>
      <c r="EY927" s="767"/>
      <c r="EZ927" s="767"/>
      <c r="FA927" s="767"/>
      <c r="FB927" s="767"/>
      <c r="FC927" s="767"/>
      <c r="FD927" s="767"/>
      <c r="FE927" s="767"/>
      <c r="FF927" s="767"/>
      <c r="FG927" s="767"/>
      <c r="FH927" s="767"/>
      <c r="FI927" s="767"/>
      <c r="FJ927" s="767"/>
      <c r="FK927" s="767"/>
      <c r="FL927" s="767"/>
      <c r="FM927" s="767"/>
      <c r="FN927" s="767"/>
      <c r="FO927" s="767"/>
      <c r="FP927" s="767"/>
      <c r="FQ927" s="767"/>
      <c r="FR927" s="767"/>
      <c r="FS927" s="767"/>
      <c r="FT927" s="767"/>
      <c r="FU927" s="767"/>
      <c r="FV927" s="767"/>
      <c r="FW927" s="767"/>
      <c r="FX927" s="767"/>
      <c r="FY927" s="767"/>
      <c r="FZ927" s="767"/>
      <c r="GA927" s="767"/>
      <c r="GB927" s="767"/>
      <c r="GC927" s="767"/>
      <c r="GD927" s="767"/>
      <c r="GE927" s="767"/>
      <c r="GF927" s="767"/>
      <c r="GG927" s="767"/>
      <c r="GH927" s="767"/>
      <c r="GI927" s="767"/>
      <c r="GJ927" s="767"/>
      <c r="GK927" s="767"/>
      <c r="GL927" s="767"/>
      <c r="GM927" s="767"/>
      <c r="GN927" s="767"/>
      <c r="GO927" s="767"/>
      <c r="GP927" s="767"/>
      <c r="GQ927" s="767"/>
      <c r="GR927" s="767"/>
      <c r="GS927" s="767"/>
      <c r="GT927" s="767"/>
      <c r="GU927" s="767"/>
      <c r="GV927" s="767"/>
      <c r="GW927" s="767"/>
      <c r="GX927" s="767"/>
      <c r="GY927" s="767"/>
      <c r="GZ927" s="767"/>
      <c r="HA927" s="767"/>
      <c r="HB927" s="767"/>
      <c r="HC927" s="767"/>
    </row>
    <row r="928" spans="1:211" s="864" customFormat="1" ht="13.9" hidden="1" customHeight="1">
      <c r="A928" s="307"/>
      <c r="B928" s="351"/>
      <c r="C928" s="971" t="str">
        <f>IF('1C TSspéc6'!F$17&lt;&gt;0,'1C TSspéc6'!$B$12,"")</f>
        <v/>
      </c>
      <c r="D928" s="972"/>
      <c r="E928" s="973"/>
      <c r="F928" s="93">
        <f>IF(AND($C928='1C TSspéc6'!$B$12,'1C TSspéc6'!$B$16="spécifiques",'1C TSspéc6'!$F$17&lt;&gt;""),'1C TSspéc6'!$F$21,"")</f>
        <v>0</v>
      </c>
      <c r="G928" s="863"/>
      <c r="H928" s="745">
        <v>0.21</v>
      </c>
      <c r="I928" s="747">
        <v>1</v>
      </c>
      <c r="J928" s="312"/>
      <c r="K928" s="680">
        <f t="shared" si="281"/>
        <v>0</v>
      </c>
      <c r="L928" s="556">
        <f>IF(OR('1C TSspéc6'!$B$12="",'1C TSspéc6'!F$30=0),0,IF(AND('1C TSspéc6'!$B$12&lt;&gt;"",$K$2="Pôle",'1C TSspéc6'!$C$12="OUI"),(('1C TSspéc6'!F$22+'1C TSspéc6'!F$23+'1C TSspéc6'!F$24+'1C TSspéc6'!F$25+'1C TSspéc6'!F$29)/'1C TSspéc6'!F$17),IF(AND('1C TSspéc6'!$B$12&lt;&gt;"",$K$2="Pôle",'1C TSspéc6'!$C$12="NON"),(('1C TSspéc6'!F$22+'1C TSspéc6'!F$23+'1C TSspéc6'!F$24+'1C TSspéc6'!F$25+'1C TSspéc6'!F$29)/'1C TSspéc6'!F$30),IF(AND('1C TSspéc6'!$B$12&lt;&gt;"",$K$2&lt;&gt;"Pôle",'1C TSspéc6'!$C$12="OUI"),(('1C TSspéc6'!F$22+'1C TSspéc6'!F$23+'1C TSspéc6'!F$24+'1C TSspéc6'!F$25+'1C TSspéc6'!F$26+'1C TSspéc6'!F$27+'1C TSspéc6'!F$28+'1C TSspéc6'!F$29)/'1C TSspéc6'!F$17),IF(AND('1C TSspéc6'!$B$12&lt;&gt;"",$K$2&lt;&gt;"Pôle",'1C TSspéc6'!$C$12="NON"),(('1C TSspéc6'!F$22+'1C TSspéc6'!F$23+'1C TSspéc6'!F$24+'1C TSspéc6'!F$25+'1C TSspéc6'!F$26+'1C TSspéc6'!F$27+'1C TSspéc6'!F$28+'1C TSspéc6'!F$29)/'1C TSspéc6'!F$30))))))</f>
        <v>0</v>
      </c>
      <c r="M928" s="556">
        <f>IF(OR('1C TSspéc6'!$B$12="",'1C TSspéc6'!F$30=0),0,IF(AND('1C TSspéc6'!$B$12&lt;&gt;"",$K$2="Pôle",'1C TSspéc6'!$C$12="OUI"),(('1C TSspéc6'!F$26+'1C TSspéc6'!F$27+'1C TSspéc6'!F$28)/'1C TSspéc6'!F$17),IF(AND('1C TSspéc6'!$B$12&lt;&gt;"",$K$2="Pôle",'1C TSspéc6'!$C$12="NON"),(('1C TSspéc6'!F$26+'1C TSspéc6'!F$27+'1C TSspéc6'!F$28)/'1C TSspéc6'!F$30),IF(AND('1C TSspéc6'!$B$12&lt;&gt;"",$K$2&lt;&gt;"Pôle"),0))))</f>
        <v>0</v>
      </c>
      <c r="N928" s="557">
        <f>IF(AND('1C TSspéc6'!$B$12&lt;&gt;0,'1C TSspéc6'!$F$30&lt;&gt;0),L928+M928,0)</f>
        <v>0</v>
      </c>
      <c r="O928" s="542" t="str">
        <f>IF(AND('1C TSspéc6'!$F$17&lt;&gt;0,'1C TSspéc6'!$C$12="OUI"),'1C TSspéc6'!$F$35/'1C TSspéc6'!$F$17,"")</f>
        <v/>
      </c>
      <c r="P928" s="543" t="str">
        <f>IF(AND('1C TSspéc6'!$F$17&lt;&gt;0,'1C TSspéc6'!$C$12="OUI"),'1C TSspéc6'!$F$36/'1C TSspéc6'!$F$17,"")</f>
        <v/>
      </c>
      <c r="Q928" s="543" t="str">
        <f>IF(AND('1C TSspéc6'!$F$17&lt;&gt;0,'1C TSspéc6'!$C$12="OUI"),'1C TSspéc6'!$F$37/'1C TSspéc6'!$F$17,"")</f>
        <v/>
      </c>
      <c r="R928" s="543" t="str">
        <f>IF(AND('1C TSspéc6'!$F$17&lt;&gt;0,'1C TSspéc6'!$C$12="OUI"),'1C TSspéc6'!$F$38/'1C TSspéc6'!$F$17,"")</f>
        <v/>
      </c>
      <c r="S928" s="543" t="str">
        <f>IF(AND('1C TSspéc6'!$F$17&lt;&gt;0,'1C TSspéc6'!$C$12="OUI"),'1C TSspéc6'!$F$39/'1C TSspéc6'!$F$17,"")</f>
        <v/>
      </c>
      <c r="T928" s="543" t="str">
        <f>IF(AND('1C TSspéc6'!$F$17&lt;&gt;0,'1C TSspéc6'!$C$12="OUI"),'1C TSspéc6'!$F$40/'1C TSspéc6'!$F$17,"")</f>
        <v/>
      </c>
      <c r="U928" s="543" t="str">
        <f>IF(AND('1C TSspéc6'!$F$17&lt;&gt;0,'1C TSspéc6'!$C$12="OUI"),'1C TSspéc6'!$F$41/'1C TSspéc6'!$F$17,"")</f>
        <v/>
      </c>
      <c r="V928" s="543" t="str">
        <f>IF(AND('1C TSspéc6'!$F$17&lt;&gt;0,'1C TSspéc6'!$C$12="OUI"),'1C TSspéc6'!$F$42/'1C TSspéc6'!$F$17,"")</f>
        <v/>
      </c>
      <c r="W928" s="543" t="str">
        <f>IF(AND('1C TSspéc6'!$F$17&lt;&gt;0,'1C TSspéc6'!$C$12="OUI"),'1C TSspéc6'!$F$43/'1C TSspéc6'!$F$17,"")</f>
        <v/>
      </c>
      <c r="X928" s="543" t="str">
        <f>IF(AND('1C TSspéc6'!$F$17&lt;&gt;0,'1C TSspéc6'!$C$12="OUI"),'1C TSspéc6'!$F$44/'1C TSspéc6'!$F$17,"")</f>
        <v/>
      </c>
      <c r="Y928" s="543" t="str">
        <f>IF(AND('1C TSspéc6'!$F$17&lt;&gt;0,'1C TSspéc6'!$C$12="OUI"),'1C TSspéc6'!$F$45/'1C TSspéc6'!$F$17,"")</f>
        <v/>
      </c>
      <c r="Z928" s="543" t="str">
        <f>IF(AND('1C TSspéc6'!$F$17&lt;&gt;0,'1C TSspéc6'!$C$12="OUI"),'1C TSspéc6'!$F$46/'1C TSspéc6'!$F$17,"")</f>
        <v/>
      </c>
      <c r="AA928" s="543" t="str">
        <f>IF(AND('1C TSspéc6'!$F$17&lt;&gt;0,'1C TSspéc6'!$C$12="OUI"),'1C TSspéc6'!$F$47/'1C TSspéc6'!$F$17,"")</f>
        <v/>
      </c>
      <c r="AB928" s="543" t="str">
        <f>IF(AND('1C TSspéc6'!$F$17&lt;&gt;0,'1C TSspéc6'!$C$12="OUI"),'1C TSspéc6'!$F$48/'1C TSspéc6'!$F$17,"")</f>
        <v/>
      </c>
      <c r="AC928" s="543" t="str">
        <f>IF(AND('1C TSspéc6'!$F$17&lt;&gt;0,'1C TSspéc6'!$C$12="OUI"),'1C TSspéc6'!$F$49/'1C TSspéc6'!$F$17,"")</f>
        <v/>
      </c>
      <c r="AD928" s="543" t="str">
        <f>IF(AND('1C TSspéc6'!$F$17&lt;&gt;0,'1C TSspéc6'!$C$12="OUI"),'1C TSspéc6'!$F$50/'1C TSspéc6'!$F$17,"")</f>
        <v/>
      </c>
      <c r="AE928" s="543" t="str">
        <f>IF(AND('1C TSspéc6'!$F$17&lt;&gt;0,'1C TSspéc6'!$C$12="OUI"),'1C TSspéc6'!$F$51/'1C TSspéc6'!$F$17,"")</f>
        <v/>
      </c>
      <c r="AF928" s="543" t="str">
        <f>IF(AND('1C TSspéc6'!$F$17&lt;&gt;0,'1C TSspéc6'!$C$12="OUI"),'1C TSspéc6'!$F$52/'1C TSspéc6'!$F$17,"")</f>
        <v/>
      </c>
      <c r="AG928" s="543" t="str">
        <f>IF(AND('1C TSspéc6'!$F$17&lt;&gt;0,'1C TSspéc6'!$C$12="OUI"),'1C TSspéc6'!$F$53/'1C TSspéc6'!$F$17,"")</f>
        <v/>
      </c>
      <c r="AH928" s="543" t="str">
        <f>IF(AND('1C TSspéc6'!$F$17&lt;&gt;0,'1C TSspéc6'!$C$12="OUI"),'1C TSspéc6'!$F$54/'1C TSspéc6'!$F$17,"")</f>
        <v/>
      </c>
      <c r="AI928" s="543" t="str">
        <f>IF(AND('1C TSspéc6'!$F$17&lt;&gt;0,'1C TSspéc6'!$C$12="OUI"),'1C TSspéc6'!$F$55/'1C TSspéc6'!$F$17,"")</f>
        <v/>
      </c>
      <c r="AJ928" s="543" t="str">
        <f>IF(AND('1C TSspéc6'!$F$17&lt;&gt;0,'1C TSspéc6'!$C$12="OUI"),'1C TSspéc6'!$F$56/'1C TSspéc6'!$F$17,"")</f>
        <v/>
      </c>
      <c r="AK928" s="543" t="str">
        <f>IF(AND('1C TSspéc6'!$F$17&lt;&gt;0,'1C TSspéc6'!$C$12="OUI"),'1C TSspéc6'!$F$57/'1C TSspéc6'!$F$17,"")</f>
        <v/>
      </c>
      <c r="AL928" s="72">
        <f>IF(AND('1C TSspéc6'!$F$17&lt;&gt;0,'1C TSspéc6'!$C$12="OUI"),N928+AK928,N928)</f>
        <v>0</v>
      </c>
      <c r="AM928" s="417">
        <f t="shared" si="282"/>
        <v>0</v>
      </c>
      <c r="AN928" s="417">
        <f t="shared" si="283"/>
        <v>0</v>
      </c>
      <c r="AO928" s="418" t="str">
        <f>IF(AND('1C TSspéc6'!$F$17&lt;&gt;0,'1C TSspéc6'!$F$30&lt;&gt;0),AM928+AN928,"")</f>
        <v/>
      </c>
      <c r="AP928" s="573" t="str">
        <f>IF(AND('1C TSspéc6'!$F$17&lt;&gt;0,'1C TSspéc6'!$F$30&lt;&gt;0),AM928-AR928,"")</f>
        <v/>
      </c>
      <c r="AQ928" s="583">
        <f t="shared" si="284"/>
        <v>0</v>
      </c>
      <c r="AR928" s="596"/>
      <c r="AS928" s="102"/>
      <c r="AT928" s="27" t="str">
        <f>IF(('1C TSspéc6'!F$17*FICHE!$C$14&lt;J928),"Forfait limité à "&amp;FICHE!$C$14&amp;"€/jour","")</f>
        <v/>
      </c>
      <c r="AU928" s="592"/>
      <c r="AV928" s="824"/>
      <c r="AW928" s="824"/>
      <c r="AX928" s="824"/>
      <c r="AY928" s="824"/>
      <c r="AZ928" s="824"/>
      <c r="BA928" s="767"/>
      <c r="BB928" s="767"/>
      <c r="BC928" s="767"/>
      <c r="BD928" s="767"/>
      <c r="BE928" s="767"/>
      <c r="BF928" s="767"/>
      <c r="BG928" s="767"/>
      <c r="BH928" s="767"/>
      <c r="BI928" s="767"/>
      <c r="BJ928" s="767"/>
      <c r="BK928" s="767"/>
      <c r="BL928" s="767"/>
      <c r="BM928" s="767"/>
      <c r="BN928" s="767"/>
      <c r="BO928" s="767"/>
      <c r="BP928" s="767"/>
      <c r="BQ928" s="767"/>
      <c r="BR928" s="767"/>
      <c r="BS928" s="767"/>
      <c r="BT928" s="767"/>
      <c r="BU928" s="767"/>
      <c r="BV928" s="767"/>
      <c r="BW928" s="767"/>
      <c r="BX928" s="767"/>
      <c r="BY928" s="767"/>
      <c r="BZ928" s="767"/>
      <c r="CA928" s="767"/>
      <c r="CB928" s="767"/>
      <c r="CC928" s="767"/>
      <c r="CD928" s="767"/>
      <c r="CE928" s="767"/>
      <c r="CF928" s="767"/>
      <c r="CG928" s="767"/>
      <c r="CH928" s="767"/>
      <c r="CI928" s="767"/>
      <c r="CJ928" s="767"/>
      <c r="CK928" s="767"/>
      <c r="CL928" s="767"/>
      <c r="CM928" s="767"/>
      <c r="CN928" s="767"/>
      <c r="CO928" s="767"/>
      <c r="CP928" s="767"/>
      <c r="CQ928" s="767"/>
      <c r="CR928" s="767"/>
      <c r="CS928" s="767"/>
      <c r="CT928" s="767"/>
      <c r="CU928" s="767"/>
      <c r="CV928" s="767"/>
      <c r="CW928" s="767"/>
      <c r="CX928" s="767"/>
      <c r="CY928" s="767"/>
      <c r="CZ928" s="767"/>
      <c r="DA928" s="767"/>
      <c r="DB928" s="767"/>
      <c r="DC928" s="767"/>
      <c r="DD928" s="767"/>
      <c r="DE928" s="767"/>
      <c r="DF928" s="767"/>
      <c r="DG928" s="767"/>
      <c r="DH928" s="767"/>
      <c r="DI928" s="767"/>
      <c r="DJ928" s="767"/>
      <c r="DK928" s="767"/>
      <c r="DL928" s="767"/>
      <c r="DM928" s="767"/>
      <c r="DN928" s="767"/>
      <c r="DO928" s="767"/>
      <c r="DP928" s="767"/>
      <c r="DQ928" s="767"/>
      <c r="DR928" s="767"/>
      <c r="DS928" s="767"/>
      <c r="DT928" s="767"/>
      <c r="DU928" s="767"/>
      <c r="DV928" s="767"/>
      <c r="DW928" s="767"/>
      <c r="DX928" s="767"/>
      <c r="DY928" s="767"/>
      <c r="DZ928" s="767"/>
      <c r="EA928" s="767"/>
      <c r="EB928" s="767"/>
      <c r="EC928" s="767"/>
      <c r="ED928" s="767"/>
      <c r="EE928" s="767"/>
      <c r="EF928" s="767"/>
      <c r="EG928" s="767"/>
      <c r="EH928" s="767"/>
      <c r="EI928" s="767"/>
      <c r="EJ928" s="767"/>
      <c r="EK928" s="767"/>
      <c r="EL928" s="767"/>
      <c r="EM928" s="767"/>
      <c r="EN928" s="767"/>
      <c r="EO928" s="767"/>
      <c r="EP928" s="767"/>
      <c r="EQ928" s="767"/>
      <c r="ER928" s="767"/>
      <c r="ES928" s="767"/>
      <c r="ET928" s="767"/>
      <c r="EU928" s="767"/>
      <c r="EV928" s="767"/>
      <c r="EW928" s="767"/>
      <c r="EX928" s="767"/>
      <c r="EY928" s="767"/>
      <c r="EZ928" s="767"/>
      <c r="FA928" s="767"/>
      <c r="FB928" s="767"/>
      <c r="FC928" s="767"/>
      <c r="FD928" s="767"/>
      <c r="FE928" s="767"/>
      <c r="FF928" s="767"/>
      <c r="FG928" s="767"/>
      <c r="FH928" s="767"/>
      <c r="FI928" s="767"/>
      <c r="FJ928" s="767"/>
      <c r="FK928" s="767"/>
      <c r="FL928" s="767"/>
      <c r="FM928" s="767"/>
      <c r="FN928" s="767"/>
      <c r="FO928" s="767"/>
      <c r="FP928" s="767"/>
      <c r="FQ928" s="767"/>
      <c r="FR928" s="767"/>
      <c r="FS928" s="767"/>
      <c r="FT928" s="767"/>
      <c r="FU928" s="767"/>
      <c r="FV928" s="767"/>
      <c r="FW928" s="767"/>
      <c r="FX928" s="767"/>
      <c r="FY928" s="767"/>
      <c r="FZ928" s="767"/>
      <c r="GA928" s="767"/>
      <c r="GB928" s="767"/>
      <c r="GC928" s="767"/>
      <c r="GD928" s="767"/>
      <c r="GE928" s="767"/>
      <c r="GF928" s="767"/>
      <c r="GG928" s="767"/>
      <c r="GH928" s="767"/>
      <c r="GI928" s="767"/>
      <c r="GJ928" s="767"/>
      <c r="GK928" s="767"/>
      <c r="GL928" s="767"/>
      <c r="GM928" s="767"/>
      <c r="GN928" s="767"/>
      <c r="GO928" s="767"/>
      <c r="GP928" s="767"/>
      <c r="GQ928" s="767"/>
      <c r="GR928" s="767"/>
      <c r="GS928" s="767"/>
      <c r="GT928" s="767"/>
      <c r="GU928" s="767"/>
      <c r="GV928" s="767"/>
      <c r="GW928" s="767"/>
      <c r="GX928" s="767"/>
      <c r="GY928" s="767"/>
      <c r="GZ928" s="767"/>
      <c r="HA928" s="767"/>
      <c r="HB928" s="767"/>
      <c r="HC928" s="767"/>
    </row>
    <row r="929" spans="1:211" s="864" customFormat="1" ht="13.9" hidden="1" customHeight="1">
      <c r="A929" s="307"/>
      <c r="B929" s="351"/>
      <c r="C929" s="971" t="str">
        <f>IF('1C TSspéc6'!G$17&lt;&gt;0,'1C TSspéc6'!$B$12,"")</f>
        <v/>
      </c>
      <c r="D929" s="972"/>
      <c r="E929" s="973"/>
      <c r="F929" s="93">
        <f>IF(AND($C929='1C TSspéc6'!$B$12,'1C TSspéc6'!$B$16="spécifiques",'1C TSspéc6'!$G$17&lt;&gt;""),'1C TSspéc6'!$G$21,"")</f>
        <v>0</v>
      </c>
      <c r="G929" s="863"/>
      <c r="H929" s="745">
        <v>0.21</v>
      </c>
      <c r="I929" s="747">
        <v>1</v>
      </c>
      <c r="J929" s="312"/>
      <c r="K929" s="680">
        <f t="shared" si="281"/>
        <v>0</v>
      </c>
      <c r="L929" s="556">
        <f>IF(OR('1C TSspéc6'!$B$12="",'1C TSspéc6'!G$30=0),0,IF(AND('1C TSspéc6'!$B$12&lt;&gt;"",$K$2="Pôle",'1C TSspéc6'!$C$12="OUI"),(('1C TSspéc6'!G$22+'1C TSspéc6'!G$23+'1C TSspéc6'!G$24+'1C TSspéc6'!G$25+'1C TSspéc6'!G$29)/'1C TSspéc6'!G$17),IF(AND('1C TSspéc6'!$B$12&lt;&gt;"",$K$2="Pôle",'1C TSspéc6'!$C$12="NON"),(('1C TSspéc6'!G$22+'1C TSspéc6'!G$23+'1C TSspéc6'!G$24+'1C TSspéc6'!G$25+'1C TSspéc6'!G$29)/'1C TSspéc6'!G$30),IF(AND('1C TSspéc6'!$B$12&lt;&gt;"",$K$2&lt;&gt;"Pôle",'1C TSspéc6'!$C$12="OUI"),(('1C TSspéc6'!G$22+'1C TSspéc6'!G$23+'1C TSspéc6'!G$24+'1C TSspéc6'!G$25+'1C TSspéc6'!G$26+'1C TSspéc6'!G$27+'1C TSspéc6'!G$28+'1C TSspéc6'!G$29)/'1C TSspéc6'!G$17),IF(AND('1C TSspéc6'!$B$12&lt;&gt;"",$K$2&lt;&gt;"Pôle",'1C TSspéc6'!$C$12="NON"),(('1C TSspéc6'!G$22+'1C TSspéc6'!G$23+'1C TSspéc6'!G$24+'1C TSspéc6'!G$25+'1C TSspéc6'!G$26+'1C TSspéc6'!G$27+'1C TSspéc6'!G$28+'1C TSspéc6'!G$29)/'1C TSspéc6'!G$30))))))</f>
        <v>0</v>
      </c>
      <c r="M929" s="556">
        <f>IF(OR('1C TSspéc6'!$B$12="",'1C TSspéc6'!G$30=0),0,IF(AND('1C TSspéc6'!$B$12&lt;&gt;"",$K$2="Pôle",'1C TSspéc6'!$C$12="OUI"),(('1C TSspéc6'!G$26+'1C TSspéc6'!G$27+'1C TSspéc6'!G$28)/'1C TSspéc6'!G$17),IF(AND('1C TSspéc6'!$B$12&lt;&gt;"",$K$2="Pôle",'1C TSspéc6'!$C$12="NON"),(('1C TSspéc6'!G$26+'1C TSspéc6'!G$27+'1C TSspéc6'!G$28)/'1C TSspéc6'!G$30),IF(AND('1C TSspéc6'!$B$12&lt;&gt;"",$K$2&lt;&gt;"Pôle"),0))))</f>
        <v>0</v>
      </c>
      <c r="N929" s="557">
        <f>IF(AND('1C TSspéc6'!$B$12&lt;&gt;0,'1C TSspéc6'!$G$30&lt;&gt;0),L929+M929,0)</f>
        <v>0</v>
      </c>
      <c r="O929" s="542" t="str">
        <f>IF(AND('1C TSspéc6'!$G$17&lt;&gt;0,'1C TSspéc6'!$C$12="OUI"),'1C TSspéc6'!$G$35/'1C TSspéc6'!$G$17,"")</f>
        <v/>
      </c>
      <c r="P929" s="543" t="str">
        <f>IF(AND('1C TSspéc6'!$G$17&lt;&gt;0,'1C TSspéc6'!$C$12="OUI"),'1C TSspéc6'!$G$36/'1C TSspéc6'!$G$17,"")</f>
        <v/>
      </c>
      <c r="Q929" s="543" t="str">
        <f>IF(AND('1C TSspéc6'!$G$17&lt;&gt;0,'1C TSspéc6'!$C$12="OUI"),'1C TSspéc6'!$G$37/'1C TSspéc6'!$G$17,"")</f>
        <v/>
      </c>
      <c r="R929" s="543" t="str">
        <f>IF(AND('1C TSspéc6'!$G$17&lt;&gt;0,'1C TSspéc6'!$C$12="OUI"),'1C TSspéc6'!$G$38/'1C TSspéc6'!$G$17,"")</f>
        <v/>
      </c>
      <c r="S929" s="543" t="str">
        <f>IF(AND('1C TSspéc6'!$G$17&lt;&gt;0,'1C TSspéc6'!$C$12="OUI"),'1C TSspéc6'!$G$39/'1C TSspéc6'!$G$17,"")</f>
        <v/>
      </c>
      <c r="T929" s="543" t="str">
        <f>IF(AND('1C TSspéc6'!$G$17&lt;&gt;0,'1C TSspéc6'!$C$12="OUI"),'1C TSspéc6'!$G$40/'1C TSspéc6'!$G$17,"")</f>
        <v/>
      </c>
      <c r="U929" s="543" t="str">
        <f>IF(AND('1C TSspéc6'!$G$17&lt;&gt;0,'1C TSspéc6'!$C$12="OUI"),'1C TSspéc6'!$G$41/'1C TSspéc6'!$G$17,"")</f>
        <v/>
      </c>
      <c r="V929" s="543" t="str">
        <f>IF(AND('1C TSspéc6'!$G$17&lt;&gt;0,'1C TSspéc6'!$C$12="OUI"),'1C TSspéc6'!$G$42/'1C TSspéc6'!$G$17,"")</f>
        <v/>
      </c>
      <c r="W929" s="543" t="str">
        <f>IF(AND('1C TSspéc6'!$G$17&lt;&gt;0,'1C TSspéc6'!$C$12="OUI"),'1C TSspéc6'!$G$43/'1C TSspéc6'!$G$17,"")</f>
        <v/>
      </c>
      <c r="X929" s="543" t="str">
        <f>IF(AND('1C TSspéc6'!$G$17&lt;&gt;0,'1C TSspéc6'!$C$12="OUI"),'1C TSspéc6'!$G$44/'1C TSspéc6'!$G$17,"")</f>
        <v/>
      </c>
      <c r="Y929" s="543" t="str">
        <f>IF(AND('1C TSspéc6'!$G$17&lt;&gt;0,'1C TSspéc6'!$C$12="OUI"),'1C TSspéc6'!$G$45/'1C TSspéc6'!$G$17,"")</f>
        <v/>
      </c>
      <c r="Z929" s="543" t="str">
        <f>IF(AND('1C TSspéc6'!$G$17&lt;&gt;0,'1C TSspéc6'!$C$12="OUI"),'1C TSspéc6'!$G$46/'1C TSspéc6'!$G$17,"")</f>
        <v/>
      </c>
      <c r="AA929" s="543" t="str">
        <f>IF(AND('1C TSspéc6'!$G$17&lt;&gt;0,'1C TSspéc6'!$C$12="OUI"),'1C TSspéc6'!$G$47/'1C TSspéc6'!$G$17,"")</f>
        <v/>
      </c>
      <c r="AB929" s="543" t="str">
        <f>IF(AND('1C TSspéc6'!$G$17&lt;&gt;0,'1C TSspéc6'!$C$12="OUI"),'1C TSspéc6'!$G$48/'1C TSspéc6'!$G$17,"")</f>
        <v/>
      </c>
      <c r="AC929" s="543" t="str">
        <f>IF(AND('1C TSspéc6'!$G$17&lt;&gt;0,'1C TSspéc6'!$C$12="OUI"),'1C TSspéc6'!$G$49/'1C TSspéc6'!$G$17,"")</f>
        <v/>
      </c>
      <c r="AD929" s="543" t="str">
        <f>IF(AND('1C TSspéc6'!$G$17&lt;&gt;0,'1C TSspéc6'!$C$12="OUI"),'1C TSspéc6'!$G$50/'1C TSspéc6'!$G$17,"")</f>
        <v/>
      </c>
      <c r="AE929" s="543" t="str">
        <f>IF(AND('1C TSspéc6'!$G$17&lt;&gt;0,'1C TSspéc6'!$C$12="OUI"),'1C TSspéc6'!$G$51/'1C TSspéc6'!$G$17,"")</f>
        <v/>
      </c>
      <c r="AF929" s="543" t="str">
        <f>IF(AND('1C TSspéc6'!$G$17&lt;&gt;0,'1C TSspéc6'!$C$12="OUI"),'1C TSspéc6'!$G$52/'1C TSspéc6'!$G$17,"")</f>
        <v/>
      </c>
      <c r="AG929" s="543" t="str">
        <f>IF(AND('1C TSspéc6'!$G$17&lt;&gt;0,'1C TSspéc6'!$C$12="OUI"),'1C TSspéc6'!$G$53/'1C TSspéc6'!$G$17,"")</f>
        <v/>
      </c>
      <c r="AH929" s="543" t="str">
        <f>IF(AND('1C TSspéc6'!$G$17&lt;&gt;0,'1C TSspéc6'!$C$12="OUI"),'1C TSspéc6'!$G$54/'1C TSspéc6'!$G$17,"")</f>
        <v/>
      </c>
      <c r="AI929" s="543" t="str">
        <f>IF(AND('1C TSspéc6'!$G$17&lt;&gt;0,'1C TSspéc6'!$C$12="OUI"),'1C TSspéc6'!$G$55/'1C TSspéc6'!$G$17,"")</f>
        <v/>
      </c>
      <c r="AJ929" s="543" t="str">
        <f>IF(AND('1C TSspéc6'!$G$17&lt;&gt;0,'1C TSspéc6'!$C$12="OUI"),'1C TSspéc6'!$G$56/'1C TSspéc6'!$G$17,"")</f>
        <v/>
      </c>
      <c r="AK929" s="543" t="str">
        <f>IF(AND('1C TSspéc6'!$G$17&lt;&gt;0,'1C TSspéc6'!$C$12="OUI"),'1C TSspéc6'!$G$57/'1C TSspéc6'!$G$17,"")</f>
        <v/>
      </c>
      <c r="AL929" s="72">
        <f>IF(AND('1C TSspéc6'!$G$17&lt;&gt;0,'1C TSspéc6'!$C$12="OUI"),N929+AK929,N929)</f>
        <v>0</v>
      </c>
      <c r="AM929" s="417">
        <f t="shared" si="282"/>
        <v>0</v>
      </c>
      <c r="AN929" s="417">
        <f t="shared" si="283"/>
        <v>0</v>
      </c>
      <c r="AO929" s="418" t="str">
        <f>IF(AND('1C TSspéc6'!$G$17&lt;&gt;0,'1C TSspéc6'!$G$30&lt;&gt;0),AM929+AN929,"")</f>
        <v/>
      </c>
      <c r="AP929" s="573" t="str">
        <f>IF(AND('1C TSspéc6'!$G$17&lt;&gt;0,'1C TSspéc6'!$G$30&lt;&gt;0),AM929-AR929,"")</f>
        <v/>
      </c>
      <c r="AQ929" s="583">
        <f t="shared" si="284"/>
        <v>0</v>
      </c>
      <c r="AR929" s="596"/>
      <c r="AS929" s="102"/>
      <c r="AT929" s="27" t="str">
        <f>IF(('1C TSspéc6'!G$17*FICHE!$C$14&lt;J929),"Forfait limité à "&amp;FICHE!$C$14&amp;"€/jour","")</f>
        <v/>
      </c>
      <c r="AU929" s="592"/>
      <c r="AV929" s="824"/>
      <c r="AW929" s="824"/>
      <c r="AX929" s="824"/>
      <c r="AY929" s="824"/>
      <c r="AZ929" s="824"/>
      <c r="BA929" s="767"/>
      <c r="BB929" s="767"/>
      <c r="BC929" s="767"/>
      <c r="BD929" s="767"/>
      <c r="BE929" s="767"/>
      <c r="BF929" s="767"/>
      <c r="BG929" s="767"/>
      <c r="BH929" s="767"/>
      <c r="BI929" s="767"/>
      <c r="BJ929" s="767"/>
      <c r="BK929" s="767"/>
      <c r="BL929" s="767"/>
      <c r="BM929" s="767"/>
      <c r="BN929" s="767"/>
      <c r="BO929" s="767"/>
      <c r="BP929" s="767"/>
      <c r="BQ929" s="767"/>
      <c r="BR929" s="767"/>
      <c r="BS929" s="767"/>
      <c r="BT929" s="767"/>
      <c r="BU929" s="767"/>
      <c r="BV929" s="767"/>
      <c r="BW929" s="767"/>
      <c r="BX929" s="767"/>
      <c r="BY929" s="767"/>
      <c r="BZ929" s="767"/>
      <c r="CA929" s="767"/>
      <c r="CB929" s="767"/>
      <c r="CC929" s="767"/>
      <c r="CD929" s="767"/>
      <c r="CE929" s="767"/>
      <c r="CF929" s="767"/>
      <c r="CG929" s="767"/>
      <c r="CH929" s="767"/>
      <c r="CI929" s="767"/>
      <c r="CJ929" s="767"/>
      <c r="CK929" s="767"/>
      <c r="CL929" s="767"/>
      <c r="CM929" s="767"/>
      <c r="CN929" s="767"/>
      <c r="CO929" s="767"/>
      <c r="CP929" s="767"/>
      <c r="CQ929" s="767"/>
      <c r="CR929" s="767"/>
      <c r="CS929" s="767"/>
      <c r="CT929" s="767"/>
      <c r="CU929" s="767"/>
      <c r="CV929" s="767"/>
      <c r="CW929" s="767"/>
      <c r="CX929" s="767"/>
      <c r="CY929" s="767"/>
      <c r="CZ929" s="767"/>
      <c r="DA929" s="767"/>
      <c r="DB929" s="767"/>
      <c r="DC929" s="767"/>
      <c r="DD929" s="767"/>
      <c r="DE929" s="767"/>
      <c r="DF929" s="767"/>
      <c r="DG929" s="767"/>
      <c r="DH929" s="767"/>
      <c r="DI929" s="767"/>
      <c r="DJ929" s="767"/>
      <c r="DK929" s="767"/>
      <c r="DL929" s="767"/>
      <c r="DM929" s="767"/>
      <c r="DN929" s="767"/>
      <c r="DO929" s="767"/>
      <c r="DP929" s="767"/>
      <c r="DQ929" s="767"/>
      <c r="DR929" s="767"/>
      <c r="DS929" s="767"/>
      <c r="DT929" s="767"/>
      <c r="DU929" s="767"/>
      <c r="DV929" s="767"/>
      <c r="DW929" s="767"/>
      <c r="DX929" s="767"/>
      <c r="DY929" s="767"/>
      <c r="DZ929" s="767"/>
      <c r="EA929" s="767"/>
      <c r="EB929" s="767"/>
      <c r="EC929" s="767"/>
      <c r="ED929" s="767"/>
      <c r="EE929" s="767"/>
      <c r="EF929" s="767"/>
      <c r="EG929" s="767"/>
      <c r="EH929" s="767"/>
      <c r="EI929" s="767"/>
      <c r="EJ929" s="767"/>
      <c r="EK929" s="767"/>
      <c r="EL929" s="767"/>
      <c r="EM929" s="767"/>
      <c r="EN929" s="767"/>
      <c r="EO929" s="767"/>
      <c r="EP929" s="767"/>
      <c r="EQ929" s="767"/>
      <c r="ER929" s="767"/>
      <c r="ES929" s="767"/>
      <c r="ET929" s="767"/>
      <c r="EU929" s="767"/>
      <c r="EV929" s="767"/>
      <c r="EW929" s="767"/>
      <c r="EX929" s="767"/>
      <c r="EY929" s="767"/>
      <c r="EZ929" s="767"/>
      <c r="FA929" s="767"/>
      <c r="FB929" s="767"/>
      <c r="FC929" s="767"/>
      <c r="FD929" s="767"/>
      <c r="FE929" s="767"/>
      <c r="FF929" s="767"/>
      <c r="FG929" s="767"/>
      <c r="FH929" s="767"/>
      <c r="FI929" s="767"/>
      <c r="FJ929" s="767"/>
      <c r="FK929" s="767"/>
      <c r="FL929" s="767"/>
      <c r="FM929" s="767"/>
      <c r="FN929" s="767"/>
      <c r="FO929" s="767"/>
      <c r="FP929" s="767"/>
      <c r="FQ929" s="767"/>
      <c r="FR929" s="767"/>
      <c r="FS929" s="767"/>
      <c r="FT929" s="767"/>
      <c r="FU929" s="767"/>
      <c r="FV929" s="767"/>
      <c r="FW929" s="767"/>
      <c r="FX929" s="767"/>
      <c r="FY929" s="767"/>
      <c r="FZ929" s="767"/>
      <c r="GA929" s="767"/>
      <c r="GB929" s="767"/>
      <c r="GC929" s="767"/>
      <c r="GD929" s="767"/>
      <c r="GE929" s="767"/>
      <c r="GF929" s="767"/>
      <c r="GG929" s="767"/>
      <c r="GH929" s="767"/>
      <c r="GI929" s="767"/>
      <c r="GJ929" s="767"/>
      <c r="GK929" s="767"/>
      <c r="GL929" s="767"/>
      <c r="GM929" s="767"/>
      <c r="GN929" s="767"/>
      <c r="GO929" s="767"/>
      <c r="GP929" s="767"/>
      <c r="GQ929" s="767"/>
      <c r="GR929" s="767"/>
      <c r="GS929" s="767"/>
      <c r="GT929" s="767"/>
      <c r="GU929" s="767"/>
      <c r="GV929" s="767"/>
      <c r="GW929" s="767"/>
      <c r="GX929" s="767"/>
      <c r="GY929" s="767"/>
      <c r="GZ929" s="767"/>
      <c r="HA929" s="767"/>
      <c r="HB929" s="767"/>
      <c r="HC929" s="767"/>
    </row>
    <row r="930" spans="1:211" s="864" customFormat="1" ht="13.9" hidden="1" customHeight="1">
      <c r="A930" s="307"/>
      <c r="B930" s="351"/>
      <c r="C930" s="971" t="str">
        <f>IF('1C TSspéc6'!H$17&lt;&gt;0,'1C TSspéc6'!$B$12,"")</f>
        <v/>
      </c>
      <c r="D930" s="972"/>
      <c r="E930" s="973"/>
      <c r="F930" s="93">
        <f>IF(AND($C930='1C TSspéc6'!$B$12,'1C TSspéc6'!$B$16="spécifiques",'1C TSspéc6'!$H$17&lt;&gt;""),'1C TSspéc6'!$H$21,"")</f>
        <v>0</v>
      </c>
      <c r="G930" s="863"/>
      <c r="H930" s="745">
        <v>0.21</v>
      </c>
      <c r="I930" s="747">
        <v>1</v>
      </c>
      <c r="J930" s="312"/>
      <c r="K930" s="680">
        <f t="shared" si="281"/>
        <v>0</v>
      </c>
      <c r="L930" s="556">
        <f>IF(OR('1C TSspéc6'!$B$12="",'1C TSspéc6'!H$30=0),0,IF(AND('1C TSspéc6'!$B$12&lt;&gt;"",$K$2="Pôle",'1C TSspéc6'!$C$12="OUI"),(('1C TSspéc6'!H$22+'1C TSspéc6'!H$23+'1C TSspéc6'!H$24+'1C TSspéc6'!H$25+'1C TSspéc6'!H$29)/'1C TSspéc6'!H$17),IF(AND('1C TSspéc6'!$B$12&lt;&gt;"",$K$2="Pôle",'1C TSspéc6'!$C$12="NON"),(('1C TSspéc6'!H$22+'1C TSspéc6'!H$23+'1C TSspéc6'!H$24+'1C TSspéc6'!H$25+'1C TSspéc6'!H$29)/'1C TSspéc6'!H$30),IF(AND('1C TSspéc6'!$B$12&lt;&gt;"",$K$2&lt;&gt;"Pôle",'1C TSspéc6'!$C$12="OUI"),(('1C TSspéc6'!H$22+'1C TSspéc6'!H$23+'1C TSspéc6'!H$24+'1C TSspéc6'!H$25+'1C TSspéc6'!H$26+'1C TSspéc6'!H$27+'1C TSspéc6'!H$28+'1C TSspéc6'!H$29)/'1C TSspéc6'!H$17),IF(AND('1C TSspéc6'!$B$12&lt;&gt;"",$K$2&lt;&gt;"Pôle",'1C TSspéc6'!$C$12="NON"),(('1C TSspéc6'!H$22+'1C TSspéc6'!H$23+'1C TSspéc6'!H$24+'1C TSspéc6'!H$25+'1C TSspéc6'!H$26+'1C TSspéc6'!H$27+'1C TSspéc6'!H$28+'1C TSspéc6'!H$29)/'1C TSspéc6'!H$30))))))</f>
        <v>0</v>
      </c>
      <c r="M930" s="556">
        <f>IF(OR('1C TSspéc6'!$B$12="",'1C TSspéc6'!H$30=0),0,IF(AND('1C TSspéc6'!$B$12&lt;&gt;"",$K$2="Pôle",'1C TSspéc6'!$C$12="OUI"),(('1C TSspéc6'!H$26+'1C TSspéc6'!H$27+'1C TSspéc6'!H$28)/'1C TSspéc6'!H$17),IF(AND('1C TSspéc6'!$B$12&lt;&gt;"",$K$2="Pôle",'1C TSspéc6'!$C$12="NON"),(('1C TSspéc6'!H$26+'1C TSspéc6'!H$27+'1C TSspéc6'!H$28)/'1C TSspéc6'!H$30),IF(AND('1C TSspéc6'!$B$12&lt;&gt;"",$K$2&lt;&gt;"Pôle"),0))))</f>
        <v>0</v>
      </c>
      <c r="N930" s="557">
        <f>IF(AND('1C TSspéc6'!$B$12&lt;&gt;0,'1C TSspéc6'!$H$30&lt;&gt;0),L930+M930,0)</f>
        <v>0</v>
      </c>
      <c r="O930" s="542" t="str">
        <f>IF(AND('1C TSspéc6'!$H$17&lt;&gt;0,'1C TSspéc6'!$C$12="OUI"),'1C TSspéc6'!$H$35/'1C TSspéc6'!$H$17,"")</f>
        <v/>
      </c>
      <c r="P930" s="543" t="str">
        <f>IF(AND('1C TSspéc6'!$H$17&lt;&gt;0,'1C TSspéc6'!$C$12="OUI"),'1C TSspéc6'!$H$36/'1C TSspéc6'!$H$17,"")</f>
        <v/>
      </c>
      <c r="Q930" s="543" t="str">
        <f>IF(AND('1C TSspéc6'!$H$17&lt;&gt;0,'1C TSspéc6'!$C$12="OUI"),'1C TSspéc6'!$H$37/'1C TSspéc6'!$H$17,"")</f>
        <v/>
      </c>
      <c r="R930" s="543" t="str">
        <f>IF(AND('1C TSspéc6'!$H$17&lt;&gt;0,'1C TSspéc6'!$C$12="OUI"),'1C TSspéc6'!$H$38/'1C TSspéc6'!$H$17,"")</f>
        <v/>
      </c>
      <c r="S930" s="543" t="str">
        <f>IF(AND('1C TSspéc6'!$H$17&lt;&gt;0,'1C TSspéc6'!$C$12="OUI"),'1C TSspéc6'!$H$39/'1C TSspéc6'!$H$17,"")</f>
        <v/>
      </c>
      <c r="T930" s="543" t="str">
        <f>IF(AND('1C TSspéc6'!$H$17&lt;&gt;0,'1C TSspéc6'!$C$12="OUI"),'1C TSspéc6'!$H$40/'1C TSspéc6'!$H$17,"")</f>
        <v/>
      </c>
      <c r="U930" s="543" t="str">
        <f>IF(AND('1C TSspéc6'!$H$17&lt;&gt;0,'1C TSspéc6'!$C$12="OUI"),'1C TSspéc6'!$H$41/'1C TSspéc6'!$H$17,"")</f>
        <v/>
      </c>
      <c r="V930" s="543" t="str">
        <f>IF(AND('1C TSspéc6'!$H$17&lt;&gt;0,'1C TSspéc6'!$C$12="OUI"),'1C TSspéc6'!$H$42/'1C TSspéc6'!$H$17,"")</f>
        <v/>
      </c>
      <c r="W930" s="543" t="str">
        <f>IF(AND('1C TSspéc6'!$H$17&lt;&gt;0,'1C TSspéc6'!$C$12="OUI"),'1C TSspéc6'!$H$43/'1C TSspéc6'!$H$17,"")</f>
        <v/>
      </c>
      <c r="X930" s="543" t="str">
        <f>IF(AND('1C TSspéc6'!$H$17&lt;&gt;0,'1C TSspéc6'!$C$12="OUI"),'1C TSspéc6'!$H$44/'1C TSspéc6'!$H$17,"")</f>
        <v/>
      </c>
      <c r="Y930" s="543" t="str">
        <f>IF(AND('1C TSspéc6'!$H$17&lt;&gt;0,'1C TSspéc6'!$C$12="OUI"),'1C TSspéc6'!$H$45/'1C TSspéc6'!$H$17,"")</f>
        <v/>
      </c>
      <c r="Z930" s="543" t="str">
        <f>IF(AND('1C TSspéc6'!$H$17&lt;&gt;0,'1C TSspéc6'!$C$12="OUI"),'1C TSspéc6'!$H$46/'1C TSspéc6'!$H$17,"")</f>
        <v/>
      </c>
      <c r="AA930" s="543" t="str">
        <f>IF(AND('1C TSspéc6'!$H$17&lt;&gt;0,'1C TSspéc6'!$C$12="OUI"),'1C TSspéc6'!$H$47/'1C TSspéc6'!$H$17,"")</f>
        <v/>
      </c>
      <c r="AB930" s="543" t="str">
        <f>IF(AND('1C TSspéc6'!$H$17&lt;&gt;0,'1C TSspéc6'!$C$12="OUI"),'1C TSspéc6'!$H$48/'1C TSspéc6'!$H$17,"")</f>
        <v/>
      </c>
      <c r="AC930" s="543" t="str">
        <f>IF(AND('1C TSspéc6'!$H$17&lt;&gt;0,'1C TSspéc6'!$C$12="OUI"),'1C TSspéc6'!$H$49/'1C TSspéc6'!$H$17,"")</f>
        <v/>
      </c>
      <c r="AD930" s="543" t="str">
        <f>IF(AND('1C TSspéc6'!$H$17&lt;&gt;0,'1C TSspéc6'!$C$12="OUI"),'1C TSspéc6'!$H$50/'1C TSspéc6'!$H$17,"")</f>
        <v/>
      </c>
      <c r="AE930" s="543" t="str">
        <f>IF(AND('1C TSspéc6'!$H$17&lt;&gt;0,'1C TSspéc6'!$C$12="OUI"),'1C TSspéc6'!$H$51/'1C TSspéc6'!$H$17,"")</f>
        <v/>
      </c>
      <c r="AF930" s="543" t="str">
        <f>IF(AND('1C TSspéc6'!$H$17&lt;&gt;0,'1C TSspéc6'!$C$12="OUI"),'1C TSspéc6'!$H$52/'1C TSspéc6'!$H$17,"")</f>
        <v/>
      </c>
      <c r="AG930" s="543" t="str">
        <f>IF(AND('1C TSspéc6'!$H$17&lt;&gt;0,'1C TSspéc6'!$C$12="OUI"),'1C TSspéc6'!$H$53/'1C TSspéc6'!$H$17,"")</f>
        <v/>
      </c>
      <c r="AH930" s="543" t="str">
        <f>IF(AND('1C TSspéc6'!$H$17&lt;&gt;0,'1C TSspéc6'!$C$12="OUI"),'1C TSspéc6'!$H$54/'1C TSspéc6'!$H$17,"")</f>
        <v/>
      </c>
      <c r="AI930" s="543" t="str">
        <f>IF(AND('1C TSspéc6'!$H$17&lt;&gt;0,'1C TSspéc6'!$C$12="OUI"),'1C TSspéc6'!$H$55/'1C TSspéc6'!$H$17,"")</f>
        <v/>
      </c>
      <c r="AJ930" s="543" t="str">
        <f>IF(AND('1C TSspéc6'!$H$17&lt;&gt;0,'1C TSspéc6'!$C$12="OUI"),'1C TSspéc6'!$H$56/'1C TSspéc6'!$H$17,"")</f>
        <v/>
      </c>
      <c r="AK930" s="543" t="str">
        <f>IF(AND('1C TSspéc6'!$H$17&lt;&gt;0,'1C TSspéc6'!$C$12="OUI"),'1C TSspéc6'!$H$57/'1C TSspéc6'!$H$17,"")</f>
        <v/>
      </c>
      <c r="AL930" s="72">
        <f>IF(AND('1C TSspéc6'!$H$17&lt;&gt;0,'1C TSspéc6'!$C$12="OUI"),N930+AK930,N930)</f>
        <v>0</v>
      </c>
      <c r="AM930" s="417">
        <f t="shared" si="282"/>
        <v>0</v>
      </c>
      <c r="AN930" s="417">
        <f t="shared" si="283"/>
        <v>0</v>
      </c>
      <c r="AO930" s="418" t="str">
        <f>IF(AND('1C TSspéc6'!$H$17&lt;&gt;0,'1C TSspéc6'!$H$30&lt;&gt;0),AM930+AN930,"")</f>
        <v/>
      </c>
      <c r="AP930" s="573" t="str">
        <f>IF(AND('1C TSspéc6'!$H$17&lt;&gt;0,'1C TSspéc6'!$H$30&lt;&gt;0),AM930-AR930,"")</f>
        <v/>
      </c>
      <c r="AQ930" s="583">
        <f t="shared" si="284"/>
        <v>0</v>
      </c>
      <c r="AR930" s="596"/>
      <c r="AS930" s="102"/>
      <c r="AT930" s="27" t="str">
        <f>IF(('1C TSspéc6'!H$17*FICHE!$C$14&lt;J930),"Forfait limité à "&amp;FICHE!$C$14&amp;"€/jour","")</f>
        <v/>
      </c>
      <c r="AU930" s="592"/>
      <c r="AV930" s="824"/>
      <c r="AW930" s="824"/>
      <c r="AX930" s="824"/>
      <c r="AY930" s="824"/>
      <c r="AZ930" s="824"/>
      <c r="BA930" s="767"/>
      <c r="BB930" s="767"/>
      <c r="BC930" s="767"/>
      <c r="BD930" s="767"/>
      <c r="BE930" s="767"/>
      <c r="BF930" s="767"/>
      <c r="BG930" s="767"/>
      <c r="BH930" s="767"/>
      <c r="BI930" s="767"/>
      <c r="BJ930" s="767"/>
      <c r="BK930" s="767"/>
      <c r="BL930" s="767"/>
      <c r="BM930" s="767"/>
      <c r="BN930" s="767"/>
      <c r="BO930" s="767"/>
      <c r="BP930" s="767"/>
      <c r="BQ930" s="767"/>
      <c r="BR930" s="767"/>
      <c r="BS930" s="767"/>
      <c r="BT930" s="767"/>
      <c r="BU930" s="767"/>
      <c r="BV930" s="767"/>
      <c r="BW930" s="767"/>
      <c r="BX930" s="767"/>
      <c r="BY930" s="767"/>
      <c r="BZ930" s="767"/>
      <c r="CA930" s="767"/>
      <c r="CB930" s="767"/>
      <c r="CC930" s="767"/>
      <c r="CD930" s="767"/>
      <c r="CE930" s="767"/>
      <c r="CF930" s="767"/>
      <c r="CG930" s="767"/>
      <c r="CH930" s="767"/>
      <c r="CI930" s="767"/>
      <c r="CJ930" s="767"/>
      <c r="CK930" s="767"/>
      <c r="CL930" s="767"/>
      <c r="CM930" s="767"/>
      <c r="CN930" s="767"/>
      <c r="CO930" s="767"/>
      <c r="CP930" s="767"/>
      <c r="CQ930" s="767"/>
      <c r="CR930" s="767"/>
      <c r="CS930" s="767"/>
      <c r="CT930" s="767"/>
      <c r="CU930" s="767"/>
      <c r="CV930" s="767"/>
      <c r="CW930" s="767"/>
      <c r="CX930" s="767"/>
      <c r="CY930" s="767"/>
      <c r="CZ930" s="767"/>
      <c r="DA930" s="767"/>
      <c r="DB930" s="767"/>
      <c r="DC930" s="767"/>
      <c r="DD930" s="767"/>
      <c r="DE930" s="767"/>
      <c r="DF930" s="767"/>
      <c r="DG930" s="767"/>
      <c r="DH930" s="767"/>
      <c r="DI930" s="767"/>
      <c r="DJ930" s="767"/>
      <c r="DK930" s="767"/>
      <c r="DL930" s="767"/>
      <c r="DM930" s="767"/>
      <c r="DN930" s="767"/>
      <c r="DO930" s="767"/>
      <c r="DP930" s="767"/>
      <c r="DQ930" s="767"/>
      <c r="DR930" s="767"/>
      <c r="DS930" s="767"/>
      <c r="DT930" s="767"/>
      <c r="DU930" s="767"/>
      <c r="DV930" s="767"/>
      <c r="DW930" s="767"/>
      <c r="DX930" s="767"/>
      <c r="DY930" s="767"/>
      <c r="DZ930" s="767"/>
      <c r="EA930" s="767"/>
      <c r="EB930" s="767"/>
      <c r="EC930" s="767"/>
      <c r="ED930" s="767"/>
      <c r="EE930" s="767"/>
      <c r="EF930" s="767"/>
      <c r="EG930" s="767"/>
      <c r="EH930" s="767"/>
      <c r="EI930" s="767"/>
      <c r="EJ930" s="767"/>
      <c r="EK930" s="767"/>
      <c r="EL930" s="767"/>
      <c r="EM930" s="767"/>
      <c r="EN930" s="767"/>
      <c r="EO930" s="767"/>
      <c r="EP930" s="767"/>
      <c r="EQ930" s="767"/>
      <c r="ER930" s="767"/>
      <c r="ES930" s="767"/>
      <c r="ET930" s="767"/>
      <c r="EU930" s="767"/>
      <c r="EV930" s="767"/>
      <c r="EW930" s="767"/>
      <c r="EX930" s="767"/>
      <c r="EY930" s="767"/>
      <c r="EZ930" s="767"/>
      <c r="FA930" s="767"/>
      <c r="FB930" s="767"/>
      <c r="FC930" s="767"/>
      <c r="FD930" s="767"/>
      <c r="FE930" s="767"/>
      <c r="FF930" s="767"/>
      <c r="FG930" s="767"/>
      <c r="FH930" s="767"/>
      <c r="FI930" s="767"/>
      <c r="FJ930" s="767"/>
      <c r="FK930" s="767"/>
      <c r="FL930" s="767"/>
      <c r="FM930" s="767"/>
      <c r="FN930" s="767"/>
      <c r="FO930" s="767"/>
      <c r="FP930" s="767"/>
      <c r="FQ930" s="767"/>
      <c r="FR930" s="767"/>
      <c r="FS930" s="767"/>
      <c r="FT930" s="767"/>
      <c r="FU930" s="767"/>
      <c r="FV930" s="767"/>
      <c r="FW930" s="767"/>
      <c r="FX930" s="767"/>
      <c r="FY930" s="767"/>
      <c r="FZ930" s="767"/>
      <c r="GA930" s="767"/>
      <c r="GB930" s="767"/>
      <c r="GC930" s="767"/>
      <c r="GD930" s="767"/>
      <c r="GE930" s="767"/>
      <c r="GF930" s="767"/>
      <c r="GG930" s="767"/>
      <c r="GH930" s="767"/>
      <c r="GI930" s="767"/>
      <c r="GJ930" s="767"/>
      <c r="GK930" s="767"/>
      <c r="GL930" s="767"/>
      <c r="GM930" s="767"/>
      <c r="GN930" s="767"/>
      <c r="GO930" s="767"/>
      <c r="GP930" s="767"/>
      <c r="GQ930" s="767"/>
      <c r="GR930" s="767"/>
      <c r="GS930" s="767"/>
      <c r="GT930" s="767"/>
      <c r="GU930" s="767"/>
      <c r="GV930" s="767"/>
      <c r="GW930" s="767"/>
      <c r="GX930" s="767"/>
      <c r="GY930" s="767"/>
      <c r="GZ930" s="767"/>
      <c r="HA930" s="767"/>
      <c r="HB930" s="767"/>
      <c r="HC930" s="767"/>
    </row>
    <row r="931" spans="1:211" s="864" customFormat="1" ht="13.9" hidden="1" customHeight="1">
      <c r="A931" s="307"/>
      <c r="B931" s="351"/>
      <c r="C931" s="971" t="str">
        <f>IF('1C TSspéc6'!I$17&lt;&gt;0,'1C TSspéc6'!$B$12,"")</f>
        <v/>
      </c>
      <c r="D931" s="972"/>
      <c r="E931" s="973"/>
      <c r="F931" s="93">
        <f>IF(AND($C931='1C TSspéc6'!$B$12,'1C TSspéc6'!$B$16="spécifiques",'1C TSspéc6'!$I$17&lt;&gt;""),'1C TSspéc6'!$I$21,"")</f>
        <v>0</v>
      </c>
      <c r="G931" s="863"/>
      <c r="H931" s="745">
        <v>0.21</v>
      </c>
      <c r="I931" s="747">
        <v>1</v>
      </c>
      <c r="J931" s="312"/>
      <c r="K931" s="680">
        <f t="shared" si="281"/>
        <v>0</v>
      </c>
      <c r="L931" s="556">
        <f>IF(OR('1C TSspéc6'!$B$12="",'1C TSspéc6'!I$30=0),0,IF(AND('1C TSspéc6'!$B$12&lt;&gt;"",$K$2="Pôle",'1C TSspéc6'!$C$12="OUI"),(('1C TSspéc6'!I$22+'1C TSspéc6'!I$23+'1C TSspéc6'!I$24+'1C TSspéc6'!I$25+'1C TSspéc6'!I$29)/'1C TSspéc6'!I$17),IF(AND('1C TSspéc6'!$B$12&lt;&gt;"",$K$2="Pôle",'1C TSspéc6'!$C$12="NON"),(('1C TSspéc6'!I$22+'1C TSspéc6'!I$23+'1C TSspéc6'!I$24+'1C TSspéc6'!I$25+'1C TSspéc6'!I$29)/'1C TSspéc6'!I$30),IF(AND('1C TSspéc6'!$B$12&lt;&gt;"",$K$2&lt;&gt;"Pôle",'1C TSspéc6'!$C$12="OUI"),(('1C TSspéc6'!I$22+'1C TSspéc6'!I$23+'1C TSspéc6'!I$24+'1C TSspéc6'!I$25+'1C TSspéc6'!I$26+'1C TSspéc6'!I$27+'1C TSspéc6'!I$28+'1C TSspéc6'!I$29)/'1C TSspéc6'!I$17),IF(AND('1C TSspéc6'!$B$12&lt;&gt;"",$K$2&lt;&gt;"Pôle",'1C TSspéc6'!$C$12="NON"),(('1C TSspéc6'!I$22+'1C TSspéc6'!I$23+'1C TSspéc6'!I$24+'1C TSspéc6'!I$25+'1C TSspéc6'!I$26+'1C TSspéc6'!I$27+'1C TSspéc6'!I$28+'1C TSspéc6'!I$29)/'1C TSspéc6'!I$30))))))</f>
        <v>0</v>
      </c>
      <c r="M931" s="556">
        <f>IF(OR('1C TSspéc6'!$B$12="",'1C TSspéc6'!I$30=0),0,IF(AND('1C TSspéc6'!$B$12&lt;&gt;"",$K$2="Pôle",'1C TSspéc6'!$C$12="OUI"),(('1C TSspéc6'!I$26+'1C TSspéc6'!I$27+'1C TSspéc6'!I$28)/'1C TSspéc6'!I$17),IF(AND('1C TSspéc6'!$B$12&lt;&gt;"",$K$2="Pôle",'1C TSspéc6'!$C$12="NON"),(('1C TSspéc6'!I$26+'1C TSspéc6'!I$27+'1C TSspéc6'!I$28)/'1C TSspéc6'!I$30),IF(AND('1C TSspéc6'!$B$12&lt;&gt;"",$K$2&lt;&gt;"Pôle"),0))))</f>
        <v>0</v>
      </c>
      <c r="N931" s="557">
        <f>IF(AND('1C TSspéc6'!$B$12&lt;&gt;0,'1C TSspéc6'!$I$30&lt;&gt;0),L931+M931,0)</f>
        <v>0</v>
      </c>
      <c r="O931" s="542" t="str">
        <f>IF(AND('1C TSspéc6'!$I$17&lt;&gt;0,'1C TSspéc6'!$C$12="OUI"),'1C TSspéc6'!$I$35/'1C TSspéc6'!$I$17,"")</f>
        <v/>
      </c>
      <c r="P931" s="543" t="str">
        <f>IF(AND('1C TSspéc6'!$I$17&lt;&gt;0,'1C TSspéc6'!$C$12="OUI"),'1C TSspéc6'!$I$36/'1C TSspéc6'!$I$17,"")</f>
        <v/>
      </c>
      <c r="Q931" s="543" t="str">
        <f>IF(AND('1C TSspéc6'!$I$17&lt;&gt;0,'1C TSspéc6'!$C$12="OUI"),'1C TSspéc6'!$I$37/'1C TSspéc6'!$I$17,"")</f>
        <v/>
      </c>
      <c r="R931" s="543" t="str">
        <f>IF(AND('1C TSspéc6'!$I$17&lt;&gt;0,'1C TSspéc6'!$C$12="OUI"),'1C TSspéc6'!$I$38/'1C TSspéc6'!$I$17,"")</f>
        <v/>
      </c>
      <c r="S931" s="543" t="str">
        <f>IF(AND('1C TSspéc6'!$I$17&lt;&gt;0,'1C TSspéc6'!$C$12="OUI"),'1C TSspéc6'!$I$39/'1C TSspéc6'!$I$17,"")</f>
        <v/>
      </c>
      <c r="T931" s="543" t="str">
        <f>IF(AND('1C TSspéc6'!$I$17&lt;&gt;0,'1C TSspéc6'!$C$12="OUI"),'1C TSspéc6'!$I$40/'1C TSspéc6'!$I$17,"")</f>
        <v/>
      </c>
      <c r="U931" s="543" t="str">
        <f>IF(AND('1C TSspéc6'!$I$17&lt;&gt;0,'1C TSspéc6'!$C$12="OUI"),'1C TSspéc6'!$I$41/'1C TSspéc6'!$I$17,"")</f>
        <v/>
      </c>
      <c r="V931" s="543" t="str">
        <f>IF(AND('1C TSspéc6'!$I$17&lt;&gt;0,'1C TSspéc6'!$C$12="OUI"),'1C TSspéc6'!$I$42/'1C TSspéc6'!$I$17,"")</f>
        <v/>
      </c>
      <c r="W931" s="543" t="str">
        <f>IF(AND('1C TSspéc6'!$I$17&lt;&gt;0,'1C TSspéc6'!$C$12="OUI"),'1C TSspéc6'!$I$43/'1C TSspéc6'!$I$17,"")</f>
        <v/>
      </c>
      <c r="X931" s="543" t="str">
        <f>IF(AND('1C TSspéc6'!$I$17&lt;&gt;0,'1C TSspéc6'!$C$12="OUI"),'1C TSspéc6'!$I$44/'1C TSspéc6'!$I$17,"")</f>
        <v/>
      </c>
      <c r="Y931" s="543" t="str">
        <f>IF(AND('1C TSspéc6'!$I$17&lt;&gt;0,'1C TSspéc6'!$C$12="OUI"),'1C TSspéc6'!$I$45/'1C TSspéc6'!$I$17,"")</f>
        <v/>
      </c>
      <c r="Z931" s="543" t="str">
        <f>IF(AND('1C TSspéc6'!$I$17&lt;&gt;0,'1C TSspéc6'!$C$12="OUI"),'1C TSspéc6'!$I$46/'1C TSspéc6'!$I$17,"")</f>
        <v/>
      </c>
      <c r="AA931" s="543" t="str">
        <f>IF(AND('1C TSspéc6'!$I$17&lt;&gt;0,'1C TSspéc6'!$C$12="OUI"),'1C TSspéc6'!$I$47/'1C TSspéc6'!$I$17,"")</f>
        <v/>
      </c>
      <c r="AB931" s="543" t="str">
        <f>IF(AND('1C TSspéc6'!$I$17&lt;&gt;0,'1C TSspéc6'!$C$12="OUI"),'1C TSspéc6'!$I$48/'1C TSspéc6'!$I$17,"")</f>
        <v/>
      </c>
      <c r="AC931" s="543" t="str">
        <f>IF(AND('1C TSspéc6'!$I$17&lt;&gt;0,'1C TSspéc6'!$C$12="OUI"),'1C TSspéc6'!$I$49/'1C TSspéc6'!$I$17,"")</f>
        <v/>
      </c>
      <c r="AD931" s="543" t="str">
        <f>IF(AND('1C TSspéc6'!$I$17&lt;&gt;0,'1C TSspéc6'!$C$12="OUI"),'1C TSspéc6'!$I$50/'1C TSspéc6'!$I$17,"")</f>
        <v/>
      </c>
      <c r="AE931" s="543" t="str">
        <f>IF(AND('1C TSspéc6'!$I$17&lt;&gt;0,'1C TSspéc6'!$C$12="OUI"),'1C TSspéc6'!$I$51/'1C TSspéc6'!$I$17,"")</f>
        <v/>
      </c>
      <c r="AF931" s="543" t="str">
        <f>IF(AND('1C TSspéc6'!$I$17&lt;&gt;0,'1C TSspéc6'!$C$12="OUI"),'1C TSspéc6'!$I$52/'1C TSspéc6'!$I$17,"")</f>
        <v/>
      </c>
      <c r="AG931" s="543" t="str">
        <f>IF(AND('1C TSspéc6'!$I$17&lt;&gt;0,'1C TSspéc6'!$C$12="OUI"),'1C TSspéc6'!$I$53/'1C TSspéc6'!$I$17,"")</f>
        <v/>
      </c>
      <c r="AH931" s="543" t="str">
        <f>IF(AND('1C TSspéc6'!$I$17&lt;&gt;0,'1C TSspéc6'!$C$12="OUI"),'1C TSspéc6'!$I$54/'1C TSspéc6'!$I$17,"")</f>
        <v/>
      </c>
      <c r="AI931" s="543" t="str">
        <f>IF(AND('1C TSspéc6'!$I$17&lt;&gt;0,'1C TSspéc6'!$C$12="OUI"),'1C TSspéc6'!$I$55/'1C TSspéc6'!$I$17,"")</f>
        <v/>
      </c>
      <c r="AJ931" s="543" t="str">
        <f>IF(AND('1C TSspéc6'!$I$17&lt;&gt;0,'1C TSspéc6'!$C$12="OUI"),'1C TSspéc6'!$I$56/'1C TSspéc6'!$I$17,"")</f>
        <v/>
      </c>
      <c r="AK931" s="543" t="str">
        <f>IF(AND('1C TSspéc6'!$I$17&lt;&gt;0,'1C TSspéc6'!$C$12="OUI"),'1C TSspéc6'!$I$57/'1C TSspéc6'!$I$17,"")</f>
        <v/>
      </c>
      <c r="AL931" s="72">
        <f>IF(AND('1C TSspéc6'!$I$17&lt;&gt;0,'1C TSspéc6'!$C$12="OUI"),N931+AK931,N931)</f>
        <v>0</v>
      </c>
      <c r="AM931" s="417">
        <f t="shared" si="282"/>
        <v>0</v>
      </c>
      <c r="AN931" s="417">
        <f t="shared" si="283"/>
        <v>0</v>
      </c>
      <c r="AO931" s="418" t="str">
        <f>IF(AND('1C TSspéc6'!$I$17&lt;&gt;0,'1C TSspéc6'!$I$30&lt;&gt;0),AM931+AN931,"")</f>
        <v/>
      </c>
      <c r="AP931" s="573" t="str">
        <f>IF(AND('1C TSspéc6'!$I$17&lt;&gt;0,'1C TSspéc6'!$I$30&lt;&gt;0),AM931-AR931,"")</f>
        <v/>
      </c>
      <c r="AQ931" s="583">
        <f t="shared" si="284"/>
        <v>0</v>
      </c>
      <c r="AR931" s="596"/>
      <c r="AS931" s="102"/>
      <c r="AT931" s="27" t="str">
        <f>IF(('1C TSspéc6'!I$17*FICHE!$C$14&lt;J931),"Forfait limité à "&amp;FICHE!$C$14&amp;"€/jour","")</f>
        <v/>
      </c>
      <c r="AU931" s="592"/>
      <c r="AV931" s="824"/>
      <c r="AW931" s="824"/>
      <c r="AX931" s="824"/>
      <c r="AY931" s="824"/>
      <c r="AZ931" s="824"/>
      <c r="BA931" s="767"/>
      <c r="BB931" s="767"/>
      <c r="BC931" s="767"/>
      <c r="BD931" s="767"/>
      <c r="BE931" s="767"/>
      <c r="BF931" s="767"/>
      <c r="BG931" s="767"/>
      <c r="BH931" s="767"/>
      <c r="BI931" s="767"/>
      <c r="BJ931" s="767"/>
      <c r="BK931" s="767"/>
      <c r="BL931" s="767"/>
      <c r="BM931" s="767"/>
      <c r="BN931" s="767"/>
      <c r="BO931" s="767"/>
      <c r="BP931" s="767"/>
      <c r="BQ931" s="767"/>
      <c r="BR931" s="767"/>
      <c r="BS931" s="767"/>
      <c r="BT931" s="767"/>
      <c r="BU931" s="767"/>
      <c r="BV931" s="767"/>
      <c r="BW931" s="767"/>
      <c r="BX931" s="767"/>
      <c r="BY931" s="767"/>
      <c r="BZ931" s="767"/>
      <c r="CA931" s="767"/>
      <c r="CB931" s="767"/>
      <c r="CC931" s="767"/>
      <c r="CD931" s="767"/>
      <c r="CE931" s="767"/>
      <c r="CF931" s="767"/>
      <c r="CG931" s="767"/>
      <c r="CH931" s="767"/>
      <c r="CI931" s="767"/>
      <c r="CJ931" s="767"/>
      <c r="CK931" s="767"/>
      <c r="CL931" s="767"/>
      <c r="CM931" s="767"/>
      <c r="CN931" s="767"/>
      <c r="CO931" s="767"/>
      <c r="CP931" s="767"/>
      <c r="CQ931" s="767"/>
      <c r="CR931" s="767"/>
      <c r="CS931" s="767"/>
      <c r="CT931" s="767"/>
      <c r="CU931" s="767"/>
      <c r="CV931" s="767"/>
      <c r="CW931" s="767"/>
      <c r="CX931" s="767"/>
      <c r="CY931" s="767"/>
      <c r="CZ931" s="767"/>
      <c r="DA931" s="767"/>
      <c r="DB931" s="767"/>
      <c r="DC931" s="767"/>
      <c r="DD931" s="767"/>
      <c r="DE931" s="767"/>
      <c r="DF931" s="767"/>
      <c r="DG931" s="767"/>
      <c r="DH931" s="767"/>
      <c r="DI931" s="767"/>
      <c r="DJ931" s="767"/>
      <c r="DK931" s="767"/>
      <c r="DL931" s="767"/>
      <c r="DM931" s="767"/>
      <c r="DN931" s="767"/>
      <c r="DO931" s="767"/>
      <c r="DP931" s="767"/>
      <c r="DQ931" s="767"/>
      <c r="DR931" s="767"/>
      <c r="DS931" s="767"/>
      <c r="DT931" s="767"/>
      <c r="DU931" s="767"/>
      <c r="DV931" s="767"/>
      <c r="DW931" s="767"/>
      <c r="DX931" s="767"/>
      <c r="DY931" s="767"/>
      <c r="DZ931" s="767"/>
      <c r="EA931" s="767"/>
      <c r="EB931" s="767"/>
      <c r="EC931" s="767"/>
      <c r="ED931" s="767"/>
      <c r="EE931" s="767"/>
      <c r="EF931" s="767"/>
      <c r="EG931" s="767"/>
      <c r="EH931" s="767"/>
      <c r="EI931" s="767"/>
      <c r="EJ931" s="767"/>
      <c r="EK931" s="767"/>
      <c r="EL931" s="767"/>
      <c r="EM931" s="767"/>
      <c r="EN931" s="767"/>
      <c r="EO931" s="767"/>
      <c r="EP931" s="767"/>
      <c r="EQ931" s="767"/>
      <c r="ER931" s="767"/>
      <c r="ES931" s="767"/>
      <c r="ET931" s="767"/>
      <c r="EU931" s="767"/>
      <c r="EV931" s="767"/>
      <c r="EW931" s="767"/>
      <c r="EX931" s="767"/>
      <c r="EY931" s="767"/>
      <c r="EZ931" s="767"/>
      <c r="FA931" s="767"/>
      <c r="FB931" s="767"/>
      <c r="FC931" s="767"/>
      <c r="FD931" s="767"/>
      <c r="FE931" s="767"/>
      <c r="FF931" s="767"/>
      <c r="FG931" s="767"/>
      <c r="FH931" s="767"/>
      <c r="FI931" s="767"/>
      <c r="FJ931" s="767"/>
      <c r="FK931" s="767"/>
      <c r="FL931" s="767"/>
      <c r="FM931" s="767"/>
      <c r="FN931" s="767"/>
      <c r="FO931" s="767"/>
      <c r="FP931" s="767"/>
      <c r="FQ931" s="767"/>
      <c r="FR931" s="767"/>
      <c r="FS931" s="767"/>
      <c r="FT931" s="767"/>
      <c r="FU931" s="767"/>
      <c r="FV931" s="767"/>
      <c r="FW931" s="767"/>
      <c r="FX931" s="767"/>
      <c r="FY931" s="767"/>
      <c r="FZ931" s="767"/>
      <c r="GA931" s="767"/>
      <c r="GB931" s="767"/>
      <c r="GC931" s="767"/>
      <c r="GD931" s="767"/>
      <c r="GE931" s="767"/>
      <c r="GF931" s="767"/>
      <c r="GG931" s="767"/>
      <c r="GH931" s="767"/>
      <c r="GI931" s="767"/>
      <c r="GJ931" s="767"/>
      <c r="GK931" s="767"/>
      <c r="GL931" s="767"/>
      <c r="GM931" s="767"/>
      <c r="GN931" s="767"/>
      <c r="GO931" s="767"/>
      <c r="GP931" s="767"/>
      <c r="GQ931" s="767"/>
      <c r="GR931" s="767"/>
      <c r="GS931" s="767"/>
      <c r="GT931" s="767"/>
      <c r="GU931" s="767"/>
      <c r="GV931" s="767"/>
      <c r="GW931" s="767"/>
      <c r="GX931" s="767"/>
      <c r="GY931" s="767"/>
      <c r="GZ931" s="767"/>
      <c r="HA931" s="767"/>
      <c r="HB931" s="767"/>
      <c r="HC931" s="767"/>
    </row>
    <row r="932" spans="1:211" s="864" customFormat="1" ht="13.9" hidden="1" customHeight="1">
      <c r="A932" s="307"/>
      <c r="B932" s="351"/>
      <c r="C932" s="971" t="str">
        <f>IF('1C TSspéc6'!J$17&lt;&gt;0,'1C TSspéc6'!$B$12,"")</f>
        <v/>
      </c>
      <c r="D932" s="972"/>
      <c r="E932" s="973"/>
      <c r="F932" s="93">
        <f>IF(AND($C932='1C TSspéc6'!$B$12,'1C TSspéc6'!$B$16="spécifiques",'1C TSspéc6'!K$17&lt;&gt;""),'1C TSspéc6'!K$21,"")</f>
        <v>0</v>
      </c>
      <c r="G932" s="863"/>
      <c r="H932" s="745">
        <v>0.21</v>
      </c>
      <c r="I932" s="747">
        <v>1</v>
      </c>
      <c r="J932" s="312"/>
      <c r="K932" s="680">
        <f t="shared" si="281"/>
        <v>0</v>
      </c>
      <c r="L932" s="556">
        <f>IF(OR('1C TSspéc6'!$B$12="",'1C TSspéc6'!J$30=0),0,IF(AND('1C TSspéc6'!$B$12&lt;&gt;"",$K$2="Pôle",'1C TSspéc6'!$C$12="OUI"),(('1C TSspéc6'!J$22+'1C TSspéc6'!J$23+'1C TSspéc6'!J$24+'1C TSspéc6'!J$25+'1C TSspéc6'!J$29)/'1C TSspéc6'!J$17),IF(AND('1C TSspéc6'!$B$12&lt;&gt;"",$K$2="Pôle",'1C TSspéc6'!$C$12="NON"),(('1C TSspéc6'!J$22+'1C TSspéc6'!J$23+'1C TSspéc6'!J$24+'1C TSspéc6'!J$25+'1C TSspéc6'!J$29)/'1C TSspéc6'!J$30),IF(AND('1C TSspéc6'!$B$12&lt;&gt;"",$K$2&lt;&gt;"Pôle",'1C TSspéc6'!$C$12="OUI"),(('1C TSspéc6'!J$22+'1C TSspéc6'!J$23+'1C TSspéc6'!J$24+'1C TSspéc6'!J$25+'1C TSspéc6'!J$26+'1C TSspéc6'!J$27+'1C TSspéc6'!J$28+'1C TSspéc6'!J$29)/'1C TSspéc6'!J$17),IF(AND('1C TSspéc6'!$B$12&lt;&gt;"",$K$2&lt;&gt;"Pôle",'1C TSspéc6'!$C$12="NON"),(('1C TSspéc6'!J$22+'1C TSspéc6'!J$23+'1C TSspéc6'!J$24+'1C TSspéc6'!J$25+'1C TSspéc6'!J$26+'1C TSspéc6'!J$27+'1C TSspéc6'!J$28+'1C TSspéc6'!J$29)/'1C TSspéc6'!J$30))))))</f>
        <v>0</v>
      </c>
      <c r="M932" s="556">
        <f>IF(OR('1C TSspéc6'!$B$12="",'1C TSspéc6'!J$30=0),0,IF(AND('1C TSspéc6'!$B$12&lt;&gt;"",$K$2="Pôle",'1C TSspéc6'!$C$12="OUI"),(('1C TSspéc6'!J$26+'1C TSspéc6'!J$27+'1C TSspéc6'!J$28)/'1C TSspéc6'!J$17),IF(AND('1C TSspéc6'!$B$12&lt;&gt;"",$K$2="Pôle",'1C TSspéc6'!$C$12="NON"),(('1C TSspéc6'!J$26+'1C TSspéc6'!J$27+'1C TSspéc6'!J$28)/'1C TSspéc6'!J$30),IF(AND('1C TSspéc6'!$B$12&lt;&gt;"",$K$2&lt;&gt;"Pôle"),0))))</f>
        <v>0</v>
      </c>
      <c r="N932" s="557">
        <f>IF(AND('1C TSspéc6'!$B$12&lt;&gt;0,'1C TSspéc6'!$J$30&lt;&gt;0),L932+M932,0)</f>
        <v>0</v>
      </c>
      <c r="O932" s="542" t="str">
        <f>IF(AND('1C TSspéc6'!$J$17&lt;&gt;0,'1C TSspéc6'!$C$12="OUI"),'1C TSspéc6'!$J$35/'1C TSspéc6'!$J$17,"")</f>
        <v/>
      </c>
      <c r="P932" s="543" t="str">
        <f>IF(AND('1C TSspéc6'!$J$17&lt;&gt;0,'1C TSspéc6'!$C$12="OUI"),'1C TSspéc6'!$J$36/'1C TSspéc6'!$J$17,"")</f>
        <v/>
      </c>
      <c r="Q932" s="543" t="str">
        <f>IF(AND('1C TSspéc6'!$J$17&lt;&gt;0,'1C TSspéc6'!$C$12="OUI"),'1C TSspéc6'!$J$37/'1C TSspéc6'!$J$17,"")</f>
        <v/>
      </c>
      <c r="R932" s="543" t="str">
        <f>IF(AND('1C TSspéc6'!$J$17&lt;&gt;0,'1C TSspéc6'!$C$12="OUI"),'1C TSspéc6'!$J$38/'1C TSspéc6'!$J$17,"")</f>
        <v/>
      </c>
      <c r="S932" s="543" t="str">
        <f>IF(AND('1C TSspéc6'!$J$17&lt;&gt;0,'1C TSspéc6'!$C$12="OUI"),'1C TSspéc6'!$J$39/'1C TSspéc6'!$J$17,"")</f>
        <v/>
      </c>
      <c r="T932" s="543" t="str">
        <f>IF(AND('1C TSspéc6'!$J$17&lt;&gt;0,'1C TSspéc6'!$C$12="OUI"),'1C TSspéc6'!$J$40/'1C TSspéc6'!$J$17,"")</f>
        <v/>
      </c>
      <c r="U932" s="543" t="str">
        <f>IF(AND('1C TSspéc6'!$J$17&lt;&gt;0,'1C TSspéc6'!$C$12="OUI"),'1C TSspéc6'!$J$41/'1C TSspéc6'!$J$17,"")</f>
        <v/>
      </c>
      <c r="V932" s="543" t="str">
        <f>IF(AND('1C TSspéc6'!$J$17&lt;&gt;0,'1C TSspéc6'!$C$12="OUI"),'1C TSspéc6'!$J$42/'1C TSspéc6'!$J$17,"")</f>
        <v/>
      </c>
      <c r="W932" s="543" t="str">
        <f>IF(AND('1C TSspéc6'!$J$17&lt;&gt;0,'1C TSspéc6'!$C$12="OUI"),'1C TSspéc6'!$J$43/'1C TSspéc6'!$J$17,"")</f>
        <v/>
      </c>
      <c r="X932" s="543" t="str">
        <f>IF(AND('1C TSspéc6'!$J$17&lt;&gt;0,'1C TSspéc6'!$C$12="OUI"),'1C TSspéc6'!$J$44/'1C TSspéc6'!$J$17,"")</f>
        <v/>
      </c>
      <c r="Y932" s="543" t="str">
        <f>IF(AND('1C TSspéc6'!$J$17&lt;&gt;0,'1C TSspéc6'!$C$12="OUI"),'1C TSspéc6'!$J$45/'1C TSspéc6'!$J$17,"")</f>
        <v/>
      </c>
      <c r="Z932" s="543" t="str">
        <f>IF(AND('1C TSspéc6'!$J$17&lt;&gt;0,'1C TSspéc6'!$C$12="OUI"),'1C TSspéc6'!$J$46/'1C TSspéc6'!$J$17,"")</f>
        <v/>
      </c>
      <c r="AA932" s="543" t="str">
        <f>IF(AND('1C TSspéc6'!$J$17&lt;&gt;0,'1C TSspéc6'!$C$12="OUI"),'1C TSspéc6'!$J$47/'1C TSspéc6'!$J$17,"")</f>
        <v/>
      </c>
      <c r="AB932" s="543" t="str">
        <f>IF(AND('1C TSspéc6'!$J$17&lt;&gt;0,'1C TSspéc6'!$C$12="OUI"),'1C TSspéc6'!$J$48/'1C TSspéc6'!$J$17,"")</f>
        <v/>
      </c>
      <c r="AC932" s="543" t="str">
        <f>IF(AND('1C TSspéc6'!$J$17&lt;&gt;0,'1C TSspéc6'!$C$12="OUI"),'1C TSspéc6'!$J$49/'1C TSspéc6'!$J$17,"")</f>
        <v/>
      </c>
      <c r="AD932" s="543" t="str">
        <f>IF(AND('1C TSspéc6'!$J$17&lt;&gt;0,'1C TSspéc6'!$C$12="OUI"),'1C TSspéc6'!$J$50/'1C TSspéc6'!$J$17,"")</f>
        <v/>
      </c>
      <c r="AE932" s="543" t="str">
        <f>IF(AND('1C TSspéc6'!$J$17&lt;&gt;0,'1C TSspéc6'!$C$12="OUI"),'1C TSspéc6'!$J$51/'1C TSspéc6'!$J$17,"")</f>
        <v/>
      </c>
      <c r="AF932" s="543" t="str">
        <f>IF(AND('1C TSspéc6'!$J$17&lt;&gt;0,'1C TSspéc6'!$C$12="OUI"),'1C TSspéc6'!$J$52/'1C TSspéc6'!$J$17,"")</f>
        <v/>
      </c>
      <c r="AG932" s="543" t="str">
        <f>IF(AND('1C TSspéc6'!$J$17&lt;&gt;0,'1C TSspéc6'!$C$12="OUI"),'1C TSspéc6'!$J$53/'1C TSspéc6'!$J$17,"")</f>
        <v/>
      </c>
      <c r="AH932" s="543" t="str">
        <f>IF(AND('1C TSspéc6'!$J$17&lt;&gt;0,'1C TSspéc6'!$C$12="OUI"),'1C TSspéc6'!$J$54/'1C TSspéc6'!$J$17,"")</f>
        <v/>
      </c>
      <c r="AI932" s="543" t="str">
        <f>IF(AND('1C TSspéc6'!$J$17&lt;&gt;0,'1C TSspéc6'!$C$12="OUI"),'1C TSspéc6'!$J$55/'1C TSspéc6'!$J$17,"")</f>
        <v/>
      </c>
      <c r="AJ932" s="543" t="str">
        <f>IF(AND('1C TSspéc6'!$J$17&lt;&gt;0,'1C TSspéc6'!$C$12="OUI"),'1C TSspéc6'!$J$56/'1C TSspéc6'!$J$17,"")</f>
        <v/>
      </c>
      <c r="AK932" s="543" t="str">
        <f>IF(AND('1C TSspéc6'!$J$17&lt;&gt;0,'1C TSspéc6'!$C$12="OUI"),'1C TSspéc6'!$J$57/'1C TSspéc6'!$J$17,"")</f>
        <v/>
      </c>
      <c r="AL932" s="72">
        <f>IF(AND('1C TSspéc6'!$J$17&lt;&gt;0,'1C TSspéc6'!$C$12="OUI"),N932+AK932,N932)</f>
        <v>0</v>
      </c>
      <c r="AM932" s="417">
        <f t="shared" si="282"/>
        <v>0</v>
      </c>
      <c r="AN932" s="417">
        <f t="shared" si="283"/>
        <v>0</v>
      </c>
      <c r="AO932" s="418" t="str">
        <f>IF(AND('1C TSspéc6'!$J$17&lt;&gt;0,'1C TSspéc6'!$J$30&lt;&gt;0),AM932+AN932,"")</f>
        <v/>
      </c>
      <c r="AP932" s="573" t="str">
        <f>IF(AND('1C TSspéc6'!$J$17&lt;&gt;0,'1C TSspéc6'!$J$30&lt;&gt;0),AM932-AR932,"")</f>
        <v/>
      </c>
      <c r="AQ932" s="583">
        <f t="shared" si="284"/>
        <v>0</v>
      </c>
      <c r="AR932" s="596"/>
      <c r="AS932" s="102"/>
      <c r="AT932" s="27" t="str">
        <f>IF(('1C TSspéc6'!J$17*FICHE!$C$14&lt;J932),"Forfait limité à "&amp;FICHE!$C$14&amp;"€/jour","")</f>
        <v/>
      </c>
      <c r="AU932" s="592"/>
      <c r="AV932" s="824"/>
      <c r="AW932" s="824"/>
      <c r="AX932" s="824"/>
      <c r="AY932" s="824"/>
      <c r="AZ932" s="824"/>
      <c r="BA932" s="767"/>
      <c r="BB932" s="767"/>
      <c r="BC932" s="767"/>
      <c r="BD932" s="767"/>
      <c r="BE932" s="767"/>
      <c r="BF932" s="767"/>
      <c r="BG932" s="767"/>
      <c r="BH932" s="767"/>
      <c r="BI932" s="767"/>
      <c r="BJ932" s="767"/>
      <c r="BK932" s="767"/>
      <c r="BL932" s="767"/>
      <c r="BM932" s="767"/>
      <c r="BN932" s="767"/>
      <c r="BO932" s="767"/>
      <c r="BP932" s="767"/>
      <c r="BQ932" s="767"/>
      <c r="BR932" s="767"/>
      <c r="BS932" s="767"/>
      <c r="BT932" s="767"/>
      <c r="BU932" s="767"/>
      <c r="BV932" s="767"/>
      <c r="BW932" s="767"/>
      <c r="BX932" s="767"/>
      <c r="BY932" s="767"/>
      <c r="BZ932" s="767"/>
      <c r="CA932" s="767"/>
      <c r="CB932" s="767"/>
      <c r="CC932" s="767"/>
      <c r="CD932" s="767"/>
      <c r="CE932" s="767"/>
      <c r="CF932" s="767"/>
      <c r="CG932" s="767"/>
      <c r="CH932" s="767"/>
      <c r="CI932" s="767"/>
      <c r="CJ932" s="767"/>
      <c r="CK932" s="767"/>
      <c r="CL932" s="767"/>
      <c r="CM932" s="767"/>
      <c r="CN932" s="767"/>
      <c r="CO932" s="767"/>
      <c r="CP932" s="767"/>
      <c r="CQ932" s="767"/>
      <c r="CR932" s="767"/>
      <c r="CS932" s="767"/>
      <c r="CT932" s="767"/>
      <c r="CU932" s="767"/>
      <c r="CV932" s="767"/>
      <c r="CW932" s="767"/>
      <c r="CX932" s="767"/>
      <c r="CY932" s="767"/>
      <c r="CZ932" s="767"/>
      <c r="DA932" s="767"/>
      <c r="DB932" s="767"/>
      <c r="DC932" s="767"/>
      <c r="DD932" s="767"/>
      <c r="DE932" s="767"/>
      <c r="DF932" s="767"/>
      <c r="DG932" s="767"/>
      <c r="DH932" s="767"/>
      <c r="DI932" s="767"/>
      <c r="DJ932" s="767"/>
      <c r="DK932" s="767"/>
      <c r="DL932" s="767"/>
      <c r="DM932" s="767"/>
      <c r="DN932" s="767"/>
      <c r="DO932" s="767"/>
      <c r="DP932" s="767"/>
      <c r="DQ932" s="767"/>
      <c r="DR932" s="767"/>
      <c r="DS932" s="767"/>
      <c r="DT932" s="767"/>
      <c r="DU932" s="767"/>
      <c r="DV932" s="767"/>
      <c r="DW932" s="767"/>
      <c r="DX932" s="767"/>
      <c r="DY932" s="767"/>
      <c r="DZ932" s="767"/>
      <c r="EA932" s="767"/>
      <c r="EB932" s="767"/>
      <c r="EC932" s="767"/>
      <c r="ED932" s="767"/>
      <c r="EE932" s="767"/>
      <c r="EF932" s="767"/>
      <c r="EG932" s="767"/>
      <c r="EH932" s="767"/>
      <c r="EI932" s="767"/>
      <c r="EJ932" s="767"/>
      <c r="EK932" s="767"/>
      <c r="EL932" s="767"/>
      <c r="EM932" s="767"/>
      <c r="EN932" s="767"/>
      <c r="EO932" s="767"/>
      <c r="EP932" s="767"/>
      <c r="EQ932" s="767"/>
      <c r="ER932" s="767"/>
      <c r="ES932" s="767"/>
      <c r="ET932" s="767"/>
      <c r="EU932" s="767"/>
      <c r="EV932" s="767"/>
      <c r="EW932" s="767"/>
      <c r="EX932" s="767"/>
      <c r="EY932" s="767"/>
      <c r="EZ932" s="767"/>
      <c r="FA932" s="767"/>
      <c r="FB932" s="767"/>
      <c r="FC932" s="767"/>
      <c r="FD932" s="767"/>
      <c r="FE932" s="767"/>
      <c r="FF932" s="767"/>
      <c r="FG932" s="767"/>
      <c r="FH932" s="767"/>
      <c r="FI932" s="767"/>
      <c r="FJ932" s="767"/>
      <c r="FK932" s="767"/>
      <c r="FL932" s="767"/>
      <c r="FM932" s="767"/>
      <c r="FN932" s="767"/>
      <c r="FO932" s="767"/>
      <c r="FP932" s="767"/>
      <c r="FQ932" s="767"/>
      <c r="FR932" s="767"/>
      <c r="FS932" s="767"/>
      <c r="FT932" s="767"/>
      <c r="FU932" s="767"/>
      <c r="FV932" s="767"/>
      <c r="FW932" s="767"/>
      <c r="FX932" s="767"/>
      <c r="FY932" s="767"/>
      <c r="FZ932" s="767"/>
      <c r="GA932" s="767"/>
      <c r="GB932" s="767"/>
      <c r="GC932" s="767"/>
      <c r="GD932" s="767"/>
      <c r="GE932" s="767"/>
      <c r="GF932" s="767"/>
      <c r="GG932" s="767"/>
      <c r="GH932" s="767"/>
      <c r="GI932" s="767"/>
      <c r="GJ932" s="767"/>
      <c r="GK932" s="767"/>
      <c r="GL932" s="767"/>
      <c r="GM932" s="767"/>
      <c r="GN932" s="767"/>
      <c r="GO932" s="767"/>
      <c r="GP932" s="767"/>
      <c r="GQ932" s="767"/>
      <c r="GR932" s="767"/>
      <c r="GS932" s="767"/>
      <c r="GT932" s="767"/>
      <c r="GU932" s="767"/>
      <c r="GV932" s="767"/>
      <c r="GW932" s="767"/>
      <c r="GX932" s="767"/>
      <c r="GY932" s="767"/>
      <c r="GZ932" s="767"/>
      <c r="HA932" s="767"/>
      <c r="HB932" s="767"/>
      <c r="HC932" s="767"/>
    </row>
    <row r="933" spans="1:211" s="864" customFormat="1" ht="13.9" hidden="1" customHeight="1">
      <c r="A933" s="307"/>
      <c r="B933" s="351"/>
      <c r="C933" s="971" t="str">
        <f>IF('1C TSspéc6'!K$17&lt;&gt;0,'1C TSspéc6'!$B$12,"")</f>
        <v/>
      </c>
      <c r="D933" s="972"/>
      <c r="E933" s="973"/>
      <c r="F933" s="93">
        <f>IF(AND($C933='1C TSspéc6'!$B$12,'1C TSspéc6'!$B$16="spécifiques",'1C TSspéc6'!$K$17&lt;&gt;""),'1C TSspéc6'!$K$21,"")</f>
        <v>0</v>
      </c>
      <c r="G933" s="863"/>
      <c r="H933" s="745">
        <v>0.21</v>
      </c>
      <c r="I933" s="747">
        <v>1</v>
      </c>
      <c r="J933" s="312"/>
      <c r="K933" s="680">
        <f t="shared" si="281"/>
        <v>0</v>
      </c>
      <c r="L933" s="556">
        <f>IF(OR('1C TSspéc6'!$B$12="",'1C TSspéc6'!K$30=0),0,IF(AND('1C TSspéc6'!$B$12&lt;&gt;"",$K$2="Pôle",'1C TSspéc6'!$C$12="OUI"),(('1C TSspéc6'!K$22+'1C TSspéc6'!K$23+'1C TSspéc6'!K$24+'1C TSspéc6'!K$25+'1C TSspéc6'!K$29)/'1C TSspéc6'!K$17),IF(AND('1C TSspéc6'!$B$12&lt;&gt;"",$K$2="Pôle",'1C TSspéc6'!$C$12="NON"),(('1C TSspéc6'!K$22+'1C TSspéc6'!K$23+'1C TSspéc6'!K$24+'1C TSspéc6'!K$25+'1C TSspéc6'!K$29)/'1C TSspéc6'!K$30),IF(AND('1C TSspéc6'!$B$12&lt;&gt;"",$K$2&lt;&gt;"Pôle",'1C TSspéc6'!$C$12="OUI"),(('1C TSspéc6'!K$22+'1C TSspéc6'!K$23+'1C TSspéc6'!K$24+'1C TSspéc6'!K$25+'1C TSspéc6'!K$26+'1C TSspéc6'!K$27+'1C TSspéc6'!K$28+'1C TSspéc6'!K$29)/'1C TSspéc6'!K$17),IF(AND('1C TSspéc6'!$B$12&lt;&gt;"",$K$2&lt;&gt;"Pôle",'1C TSspéc6'!$C$12="NON"),(('1C TSspéc6'!K$22+'1C TSspéc6'!K$23+'1C TSspéc6'!K$24+'1C TSspéc6'!K$25+'1C TSspéc6'!K$26+'1C TSspéc6'!K$27+'1C TSspéc6'!K$28+'1C TSspéc6'!K$29)/'1C TSspéc6'!K$30))))))</f>
        <v>0</v>
      </c>
      <c r="M933" s="556">
        <f>IF(OR('1C TSspéc6'!$B$12="",'1C TSspéc6'!K$30=0),0,IF(AND('1C TSspéc6'!$B$12&lt;&gt;"",$K$2="Pôle",'1C TSspéc6'!$C$12="OUI"),(('1C TSspéc6'!K$26+'1C TSspéc6'!K$27+'1C TSspéc6'!K$28)/'1C TSspéc6'!K$17),IF(AND('1C TSspéc6'!$B$12&lt;&gt;"",$K$2="Pôle",'1C TSspéc6'!$C$12="NON"),(('1C TSspéc6'!K$26+'1C TSspéc6'!K$27+'1C TSspéc6'!K$28)/'1C TSspéc6'!K$30),IF(AND('1C TSspéc6'!$B$12&lt;&gt;"",$K$2&lt;&gt;"Pôle"),0))))</f>
        <v>0</v>
      </c>
      <c r="N933" s="557">
        <f>IF(AND('1C TSspéc6'!$B$12&lt;&gt;0,'1C TSspéc6'!$K$30&lt;&gt;0),L933+M933,0)</f>
        <v>0</v>
      </c>
      <c r="O933" s="542" t="str">
        <f>IF(AND('1C TSspéc6'!$K$17&lt;&gt;0,'1C TSspéc6'!$C$12="OUI"),'1C TSspéc6'!$K$35/'1C TSspéc6'!$K$17,"")</f>
        <v/>
      </c>
      <c r="P933" s="543" t="str">
        <f>IF(AND('1C TSspéc6'!$K$17&lt;&gt;0,'1C TSspéc6'!$C$12="OUI"),'1C TSspéc6'!$K$36/'1C TSspéc6'!$K$17,"")</f>
        <v/>
      </c>
      <c r="Q933" s="543" t="str">
        <f>IF(AND('1C TSspéc6'!$K$17&lt;&gt;0,'1C TSspéc6'!$C$12="OUI"),'1C TSspéc6'!$K$37/'1C TSspéc6'!$K$17,"")</f>
        <v/>
      </c>
      <c r="R933" s="543" t="str">
        <f>IF(AND('1C TSspéc6'!$K$17&lt;&gt;0,'1C TSspéc6'!$C$12="OUI"),'1C TSspéc6'!$K$38/'1C TSspéc6'!$K$17,"")</f>
        <v/>
      </c>
      <c r="S933" s="543" t="str">
        <f>IF(AND('1C TSspéc6'!$K$17&lt;&gt;0,'1C TSspéc6'!$C$12="OUI"),'1C TSspéc6'!$K$39/'1C TSspéc6'!$K$17,"")</f>
        <v/>
      </c>
      <c r="T933" s="543" t="str">
        <f>IF(AND('1C TSspéc6'!$K$17&lt;&gt;0,'1C TSspéc6'!$C$12="OUI"),'1C TSspéc6'!$K$40/'1C TSspéc6'!$K$17,"")</f>
        <v/>
      </c>
      <c r="U933" s="543" t="str">
        <f>IF(AND('1C TSspéc6'!$K$17&lt;&gt;0,'1C TSspéc6'!$C$12="OUI"),'1C TSspéc6'!$K$41/'1C TSspéc6'!$K$17,"")</f>
        <v/>
      </c>
      <c r="V933" s="543" t="str">
        <f>IF(AND('1C TSspéc6'!$K$17&lt;&gt;0,'1C TSspéc6'!$C$12="OUI"),'1C TSspéc6'!$K$42/'1C TSspéc6'!$K$17,"")</f>
        <v/>
      </c>
      <c r="W933" s="543" t="str">
        <f>IF(AND('1C TSspéc6'!$K$17&lt;&gt;0,'1C TSspéc6'!$C$12="OUI"),'1C TSspéc6'!$K$43/'1C TSspéc6'!$K$17,"")</f>
        <v/>
      </c>
      <c r="X933" s="543" t="str">
        <f>IF(AND('1C TSspéc6'!$K$17&lt;&gt;0,'1C TSspéc6'!$C$12="OUI"),'1C TSspéc6'!$K$44/'1C TSspéc6'!$K$17,"")</f>
        <v/>
      </c>
      <c r="Y933" s="543" t="str">
        <f>IF(AND('1C TSspéc6'!$K$17&lt;&gt;0,'1C TSspéc6'!$C$12="OUI"),'1C TSspéc6'!$K$45/'1C TSspéc6'!$K$17,"")</f>
        <v/>
      </c>
      <c r="Z933" s="543" t="str">
        <f>IF(AND('1C TSspéc6'!$K$17&lt;&gt;0,'1C TSspéc6'!$C$12="OUI"),'1C TSspéc6'!$K$46/'1C TSspéc6'!$K$17,"")</f>
        <v/>
      </c>
      <c r="AA933" s="543" t="str">
        <f>IF(AND('1C TSspéc6'!$K$17&lt;&gt;0,'1C TSspéc6'!$C$12="OUI"),'1C TSspéc6'!$K$47/'1C TSspéc6'!$K$17,"")</f>
        <v/>
      </c>
      <c r="AB933" s="543" t="str">
        <f>IF(AND('1C TSspéc6'!$K$17&lt;&gt;0,'1C TSspéc6'!$C$12="OUI"),'1C TSspéc6'!$K$48/'1C TSspéc6'!$K$17,"")</f>
        <v/>
      </c>
      <c r="AC933" s="543" t="str">
        <f>IF(AND('1C TSspéc6'!$K$17&lt;&gt;0,'1C TSspéc6'!$C$12="OUI"),'1C TSspéc6'!$K$49/'1C TSspéc6'!$K$17,"")</f>
        <v/>
      </c>
      <c r="AD933" s="543" t="str">
        <f>IF(AND('1C TSspéc6'!$K$17&lt;&gt;0,'1C TSspéc6'!$C$12="OUI"),'1C TSspéc6'!$K$50/'1C TSspéc6'!$K$17,"")</f>
        <v/>
      </c>
      <c r="AE933" s="543" t="str">
        <f>IF(AND('1C TSspéc6'!$K$17&lt;&gt;0,'1C TSspéc6'!$C$12="OUI"),'1C TSspéc6'!$K$51/'1C TSspéc6'!$K$17,"")</f>
        <v/>
      </c>
      <c r="AF933" s="543" t="str">
        <f>IF(AND('1C TSspéc6'!$K$17&lt;&gt;0,'1C TSspéc6'!$C$12="OUI"),'1C TSspéc6'!$K$52/'1C TSspéc6'!$K$17,"")</f>
        <v/>
      </c>
      <c r="AG933" s="543" t="str">
        <f>IF(AND('1C TSspéc6'!$K$17&lt;&gt;0,'1C TSspéc6'!$C$12="OUI"),'1C TSspéc6'!$K$53/'1C TSspéc6'!$K$17,"")</f>
        <v/>
      </c>
      <c r="AH933" s="543" t="str">
        <f>IF(AND('1C TSspéc6'!$K$17&lt;&gt;0,'1C TSspéc6'!$C$12="OUI"),'1C TSspéc6'!$K$54/'1C TSspéc6'!$K$17,"")</f>
        <v/>
      </c>
      <c r="AI933" s="543" t="str">
        <f>IF(AND('1C TSspéc6'!$K$17&lt;&gt;0,'1C TSspéc6'!$C$12="OUI"),'1C TSspéc6'!$K$55/'1C TSspéc6'!$K$17,"")</f>
        <v/>
      </c>
      <c r="AJ933" s="543" t="str">
        <f>IF(AND('1C TSspéc6'!$K$17&lt;&gt;0,'1C TSspéc6'!$C$12="OUI"),'1C TSspéc6'!$K$56/'1C TSspéc6'!$K$17,"")</f>
        <v/>
      </c>
      <c r="AK933" s="543" t="str">
        <f>IF(AND('1C TSspéc6'!$K$17&lt;&gt;0,'1C TSspéc6'!$C$12="OUI"),'1C TSspéc6'!$K$57/'1C TSspéc6'!$K$17,"")</f>
        <v/>
      </c>
      <c r="AL933" s="72">
        <f>IF(AND('1C TSspéc6'!$K$17&lt;&gt;0,'1C TSspéc6'!$C$12="OUI"),N933+AK933,N933)</f>
        <v>0</v>
      </c>
      <c r="AM933" s="417">
        <f t="shared" si="282"/>
        <v>0</v>
      </c>
      <c r="AN933" s="417">
        <f t="shared" si="283"/>
        <v>0</v>
      </c>
      <c r="AO933" s="418" t="str">
        <f>IF(AND('1C TSspéc6'!$K$17&lt;&gt;0,'1C TSspéc6'!$K$30&lt;&gt;0),AM933+AN933,"")</f>
        <v/>
      </c>
      <c r="AP933" s="573" t="str">
        <f>IF(AND('1C TSspéc6'!$K$17&lt;&gt;0,'1C TSspéc6'!$K$30&lt;&gt;0),AM933-AR933,"")</f>
        <v/>
      </c>
      <c r="AQ933" s="583">
        <f t="shared" si="284"/>
        <v>0</v>
      </c>
      <c r="AR933" s="596"/>
      <c r="AS933" s="102"/>
      <c r="AT933" s="27" t="str">
        <f>IF(('1C TSspéc6'!K$17*FICHE!$C$14&lt;J933),"Forfait limité à "&amp;FICHE!$C$14&amp;"€/jour","")</f>
        <v/>
      </c>
      <c r="AU933" s="592"/>
      <c r="AV933" s="824"/>
      <c r="AW933" s="824"/>
      <c r="AX933" s="824"/>
      <c r="AY933" s="824"/>
      <c r="AZ933" s="824"/>
      <c r="BA933" s="767"/>
      <c r="BB933" s="767"/>
      <c r="BC933" s="767"/>
      <c r="BD933" s="767"/>
      <c r="BE933" s="767"/>
      <c r="BF933" s="767"/>
      <c r="BG933" s="767"/>
      <c r="BH933" s="767"/>
      <c r="BI933" s="767"/>
      <c r="BJ933" s="767"/>
      <c r="BK933" s="767"/>
      <c r="BL933" s="767"/>
      <c r="BM933" s="767"/>
      <c r="BN933" s="767"/>
      <c r="BO933" s="767"/>
      <c r="BP933" s="767"/>
      <c r="BQ933" s="767"/>
      <c r="BR933" s="767"/>
      <c r="BS933" s="767"/>
      <c r="BT933" s="767"/>
      <c r="BU933" s="767"/>
      <c r="BV933" s="767"/>
      <c r="BW933" s="767"/>
      <c r="BX933" s="767"/>
      <c r="BY933" s="767"/>
      <c r="BZ933" s="767"/>
      <c r="CA933" s="767"/>
      <c r="CB933" s="767"/>
      <c r="CC933" s="767"/>
      <c r="CD933" s="767"/>
      <c r="CE933" s="767"/>
      <c r="CF933" s="767"/>
      <c r="CG933" s="767"/>
      <c r="CH933" s="767"/>
      <c r="CI933" s="767"/>
      <c r="CJ933" s="767"/>
      <c r="CK933" s="767"/>
      <c r="CL933" s="767"/>
      <c r="CM933" s="767"/>
      <c r="CN933" s="767"/>
      <c r="CO933" s="767"/>
      <c r="CP933" s="767"/>
      <c r="CQ933" s="767"/>
      <c r="CR933" s="767"/>
      <c r="CS933" s="767"/>
      <c r="CT933" s="767"/>
      <c r="CU933" s="767"/>
      <c r="CV933" s="767"/>
      <c r="CW933" s="767"/>
      <c r="CX933" s="767"/>
      <c r="CY933" s="767"/>
      <c r="CZ933" s="767"/>
      <c r="DA933" s="767"/>
      <c r="DB933" s="767"/>
      <c r="DC933" s="767"/>
      <c r="DD933" s="767"/>
      <c r="DE933" s="767"/>
      <c r="DF933" s="767"/>
      <c r="DG933" s="767"/>
      <c r="DH933" s="767"/>
      <c r="DI933" s="767"/>
      <c r="DJ933" s="767"/>
      <c r="DK933" s="767"/>
      <c r="DL933" s="767"/>
      <c r="DM933" s="767"/>
      <c r="DN933" s="767"/>
      <c r="DO933" s="767"/>
      <c r="DP933" s="767"/>
      <c r="DQ933" s="767"/>
      <c r="DR933" s="767"/>
      <c r="DS933" s="767"/>
      <c r="DT933" s="767"/>
      <c r="DU933" s="767"/>
      <c r="DV933" s="767"/>
      <c r="DW933" s="767"/>
      <c r="DX933" s="767"/>
      <c r="DY933" s="767"/>
      <c r="DZ933" s="767"/>
      <c r="EA933" s="767"/>
      <c r="EB933" s="767"/>
      <c r="EC933" s="767"/>
      <c r="ED933" s="767"/>
      <c r="EE933" s="767"/>
      <c r="EF933" s="767"/>
      <c r="EG933" s="767"/>
      <c r="EH933" s="767"/>
      <c r="EI933" s="767"/>
      <c r="EJ933" s="767"/>
      <c r="EK933" s="767"/>
      <c r="EL933" s="767"/>
      <c r="EM933" s="767"/>
      <c r="EN933" s="767"/>
      <c r="EO933" s="767"/>
      <c r="EP933" s="767"/>
      <c r="EQ933" s="767"/>
      <c r="ER933" s="767"/>
      <c r="ES933" s="767"/>
      <c r="ET933" s="767"/>
      <c r="EU933" s="767"/>
      <c r="EV933" s="767"/>
      <c r="EW933" s="767"/>
      <c r="EX933" s="767"/>
      <c r="EY933" s="767"/>
      <c r="EZ933" s="767"/>
      <c r="FA933" s="767"/>
      <c r="FB933" s="767"/>
      <c r="FC933" s="767"/>
      <c r="FD933" s="767"/>
      <c r="FE933" s="767"/>
      <c r="FF933" s="767"/>
      <c r="FG933" s="767"/>
      <c r="FH933" s="767"/>
      <c r="FI933" s="767"/>
      <c r="FJ933" s="767"/>
      <c r="FK933" s="767"/>
      <c r="FL933" s="767"/>
      <c r="FM933" s="767"/>
      <c r="FN933" s="767"/>
      <c r="FO933" s="767"/>
      <c r="FP933" s="767"/>
      <c r="FQ933" s="767"/>
      <c r="FR933" s="767"/>
      <c r="FS933" s="767"/>
      <c r="FT933" s="767"/>
      <c r="FU933" s="767"/>
      <c r="FV933" s="767"/>
      <c r="FW933" s="767"/>
      <c r="FX933" s="767"/>
      <c r="FY933" s="767"/>
      <c r="FZ933" s="767"/>
      <c r="GA933" s="767"/>
      <c r="GB933" s="767"/>
      <c r="GC933" s="767"/>
      <c r="GD933" s="767"/>
      <c r="GE933" s="767"/>
      <c r="GF933" s="767"/>
      <c r="GG933" s="767"/>
      <c r="GH933" s="767"/>
      <c r="GI933" s="767"/>
      <c r="GJ933" s="767"/>
      <c r="GK933" s="767"/>
      <c r="GL933" s="767"/>
      <c r="GM933" s="767"/>
      <c r="GN933" s="767"/>
      <c r="GO933" s="767"/>
      <c r="GP933" s="767"/>
      <c r="GQ933" s="767"/>
      <c r="GR933" s="767"/>
      <c r="GS933" s="767"/>
      <c r="GT933" s="767"/>
      <c r="GU933" s="767"/>
      <c r="GV933" s="767"/>
      <c r="GW933" s="767"/>
      <c r="GX933" s="767"/>
      <c r="GY933" s="767"/>
      <c r="GZ933" s="767"/>
      <c r="HA933" s="767"/>
      <c r="HB933" s="767"/>
      <c r="HC933" s="767"/>
    </row>
    <row r="934" spans="1:211" s="864" customFormat="1" ht="13.9" hidden="1" customHeight="1">
      <c r="A934" s="307"/>
      <c r="B934" s="351"/>
      <c r="C934" s="971" t="str">
        <f>IF('1C TSspéc6'!L$17&lt;&gt;0,'1C TSspéc6'!$B$12,"")</f>
        <v/>
      </c>
      <c r="D934" s="972"/>
      <c r="E934" s="973"/>
      <c r="F934" s="93">
        <f>IF(AND($C934='1C TSspéc6'!$B$12,'1C TSspéc6'!$B$16="spécifiques",'1C TSspéc6'!$L$17&lt;&gt;""),'1C TSspéc6'!$L$21,"")</f>
        <v>0</v>
      </c>
      <c r="G934" s="863"/>
      <c r="H934" s="745">
        <v>0.21</v>
      </c>
      <c r="I934" s="747">
        <v>1</v>
      </c>
      <c r="J934" s="312"/>
      <c r="K934" s="680">
        <f t="shared" si="281"/>
        <v>0</v>
      </c>
      <c r="L934" s="556">
        <f>IF(OR('1C TSspéc6'!$B$12="",'1C TSspéc6'!L$30=0),0,IF(AND('1C TSspéc6'!$B$12&lt;&gt;"",$K$2="Pôle",'1C TSspéc6'!$C$12="OUI"),(('1C TSspéc6'!L$22+'1C TSspéc6'!L$23+'1C TSspéc6'!L$24+'1C TSspéc6'!L$25+'1C TSspéc6'!L$29)/'1C TSspéc6'!L$17),IF(AND('1C TSspéc6'!$B$12&lt;&gt;"",$K$2="Pôle",'1C TSspéc6'!$C$12="NON"),(('1C TSspéc6'!L$22+'1C TSspéc6'!L$23+'1C TSspéc6'!L$24+'1C TSspéc6'!L$25+'1C TSspéc6'!L$29)/'1C TSspéc6'!L$30),IF(AND('1C TSspéc6'!$B$12&lt;&gt;"",$K$2&lt;&gt;"Pôle",'1C TSspéc6'!$C$12="OUI"),(('1C TSspéc6'!L$22+'1C TSspéc6'!L$23+'1C TSspéc6'!L$24+'1C TSspéc6'!L$25+'1C TSspéc6'!L$26+'1C TSspéc6'!L$27+'1C TSspéc6'!L$28+'1C TSspéc6'!L$29)/'1C TSspéc6'!L$17),IF(AND('1C TSspéc6'!$B$12&lt;&gt;"",$K$2&lt;&gt;"Pôle",'1C TSspéc6'!$C$12="NON"),(('1C TSspéc6'!L$22+'1C TSspéc6'!L$23+'1C TSspéc6'!L$24+'1C TSspéc6'!L$25+'1C TSspéc6'!L$26+'1C TSspéc6'!L$27+'1C TSspéc6'!L$28+'1C TSspéc6'!L$29)/'1C TSspéc6'!L$30))))))</f>
        <v>0</v>
      </c>
      <c r="M934" s="556">
        <f>IF(OR('1C TSspéc6'!$B$12="",'1C TSspéc6'!L$30=0),0,IF(AND('1C TSspéc6'!$B$12&lt;&gt;"",$K$2="Pôle",'1C TSspéc6'!$C$12="OUI"),(('1C TSspéc6'!L$26+'1C TSspéc6'!L$27+'1C TSspéc6'!L$28)/'1C TSspéc6'!L$17),IF(AND('1C TSspéc6'!$B$12&lt;&gt;"",$K$2="Pôle",'1C TSspéc6'!$C$12="NON"),(('1C TSspéc6'!L$26+'1C TSspéc6'!L$27+'1C TSspéc6'!L$28)/'1C TSspéc6'!L$30),IF(AND('1C TSspéc6'!$B$12&lt;&gt;"",$K$2&lt;&gt;"Pôle"),0))))</f>
        <v>0</v>
      </c>
      <c r="N934" s="557">
        <f>IF(AND('1C TSspéc6'!$B$12&lt;&gt;0,'1C TSspéc6'!$L$30&lt;&gt;0),L934+M934,0)</f>
        <v>0</v>
      </c>
      <c r="O934" s="542" t="str">
        <f>IF(AND('1C TSspéc6'!$L$17&lt;&gt;0,'1C TSspéc6'!$C$12="OUI"),'1C TSspéc6'!$L$35/'1C TSspéc6'!$L$17,"")</f>
        <v/>
      </c>
      <c r="P934" s="543" t="str">
        <f>IF(AND('1C TSspéc6'!$L$17&lt;&gt;0,'1C TSspéc6'!$C$12="OUI"),'1C TSspéc6'!$L$36/'1C TSspéc6'!$L$17,"")</f>
        <v/>
      </c>
      <c r="Q934" s="543" t="str">
        <f>IF(AND('1C TSspéc6'!$L$17&lt;&gt;0,'1C TSspéc6'!$C$12="OUI"),'1C TSspéc6'!$L$37/'1C TSspéc6'!$L$17,"")</f>
        <v/>
      </c>
      <c r="R934" s="543" t="str">
        <f>IF(AND('1C TSspéc6'!$L$17&lt;&gt;0,'1C TSspéc6'!$C$12="OUI"),'1C TSspéc6'!$L$38/'1C TSspéc6'!$L$17,"")</f>
        <v/>
      </c>
      <c r="S934" s="543" t="str">
        <f>IF(AND('1C TSspéc6'!$L$17&lt;&gt;0,'1C TSspéc6'!$C$12="OUI"),'1C TSspéc6'!$L$39/'1C TSspéc6'!$L$17,"")</f>
        <v/>
      </c>
      <c r="T934" s="543" t="str">
        <f>IF(AND('1C TSspéc6'!$L$17&lt;&gt;0,'1C TSspéc6'!$C$12="OUI"),'1C TSspéc6'!$L$40/'1C TSspéc6'!$L$17,"")</f>
        <v/>
      </c>
      <c r="U934" s="543" t="str">
        <f>IF(AND('1C TSspéc6'!$L$17&lt;&gt;0,'1C TSspéc6'!$C$12="OUI"),'1C TSspéc6'!$L$41/'1C TSspéc6'!$L$17,"")</f>
        <v/>
      </c>
      <c r="V934" s="543" t="str">
        <f>IF(AND('1C TSspéc6'!$L$17&lt;&gt;0,'1C TSspéc6'!$C$12="OUI"),'1C TSspéc6'!$L$42/'1C TSspéc6'!$L$17,"")</f>
        <v/>
      </c>
      <c r="W934" s="543" t="str">
        <f>IF(AND('1C TSspéc6'!$L$17&lt;&gt;0,'1C TSspéc6'!$C$12="OUI"),'1C TSspéc6'!$L$43/'1C TSspéc6'!$L$17,"")</f>
        <v/>
      </c>
      <c r="X934" s="543" t="str">
        <f>IF(AND('1C TSspéc6'!$L$17&lt;&gt;0,'1C TSspéc6'!$C$12="OUI"),'1C TSspéc6'!$L$44/'1C TSspéc6'!$L$17,"")</f>
        <v/>
      </c>
      <c r="Y934" s="543" t="str">
        <f>IF(AND('1C TSspéc6'!$L$17&lt;&gt;0,'1C TSspéc6'!$C$12="OUI"),'1C TSspéc6'!$L$45/'1C TSspéc6'!$L$17,"")</f>
        <v/>
      </c>
      <c r="Z934" s="543" t="str">
        <f>IF(AND('1C TSspéc6'!$L$17&lt;&gt;0,'1C TSspéc6'!$C$12="OUI"),'1C TSspéc6'!$L$46/'1C TSspéc6'!$L$17,"")</f>
        <v/>
      </c>
      <c r="AA934" s="543" t="str">
        <f>IF(AND('1C TSspéc6'!$L$17&lt;&gt;0,'1C TSspéc6'!$C$12="OUI"),'1C TSspéc6'!$L$47/'1C TSspéc6'!$L$17,"")</f>
        <v/>
      </c>
      <c r="AB934" s="543" t="str">
        <f>IF(AND('1C TSspéc6'!$L$17&lt;&gt;0,'1C TSspéc6'!$C$12="OUI"),'1C TSspéc6'!$L$48/'1C TSspéc6'!$L$17,"")</f>
        <v/>
      </c>
      <c r="AC934" s="543" t="str">
        <f>IF(AND('1C TSspéc6'!$L$17&lt;&gt;0,'1C TSspéc6'!$C$12="OUI"),'1C TSspéc6'!$L$49/'1C TSspéc6'!$L$17,"")</f>
        <v/>
      </c>
      <c r="AD934" s="543" t="str">
        <f>IF(AND('1C TSspéc6'!$L$17&lt;&gt;0,'1C TSspéc6'!$C$12="OUI"),'1C TSspéc6'!$L$50/'1C TSspéc6'!$L$17,"")</f>
        <v/>
      </c>
      <c r="AE934" s="543" t="str">
        <f>IF(AND('1C TSspéc6'!$L$17&lt;&gt;0,'1C TSspéc6'!$C$12="OUI"),'1C TSspéc6'!$L$51/'1C TSspéc6'!$L$17,"")</f>
        <v/>
      </c>
      <c r="AF934" s="543" t="str">
        <f>IF(AND('1C TSspéc6'!$L$17&lt;&gt;0,'1C TSspéc6'!$C$12="OUI"),'1C TSspéc6'!$L$52/'1C TSspéc6'!$L$17,"")</f>
        <v/>
      </c>
      <c r="AG934" s="543" t="str">
        <f>IF(AND('1C TSspéc6'!$L$17&lt;&gt;0,'1C TSspéc6'!$C$12="OUI"),'1C TSspéc6'!$L$53/'1C TSspéc6'!$L$17,"")</f>
        <v/>
      </c>
      <c r="AH934" s="543" t="str">
        <f>IF(AND('1C TSspéc6'!$L$17&lt;&gt;0,'1C TSspéc6'!$C$12="OUI"),'1C TSspéc6'!$L$54/'1C TSspéc6'!$L$17,"")</f>
        <v/>
      </c>
      <c r="AI934" s="543" t="str">
        <f>IF(AND('1C TSspéc6'!$L$17&lt;&gt;0,'1C TSspéc6'!$C$12="OUI"),'1C TSspéc6'!$L$55/'1C TSspéc6'!$L$17,"")</f>
        <v/>
      </c>
      <c r="AJ934" s="543" t="str">
        <f>IF(AND('1C TSspéc6'!$L$17&lt;&gt;0,'1C TSspéc6'!$C$12="OUI"),'1C TSspéc6'!$L$56/'1C TSspéc6'!$L$17,"")</f>
        <v/>
      </c>
      <c r="AK934" s="543" t="str">
        <f>IF(AND('1C TSspéc6'!$L$17&lt;&gt;0,'1C TSspéc6'!$C$12="OUI"),'1C TSspéc6'!$L$57/'1C TSspéc6'!$L$17,"")</f>
        <v/>
      </c>
      <c r="AL934" s="72">
        <f>IF(AND('1C TSspéc6'!$L$17&lt;&gt;0,'1C TSspéc6'!$C$12="OUI"),N934+AK934,N934)</f>
        <v>0</v>
      </c>
      <c r="AM934" s="417">
        <f t="shared" si="282"/>
        <v>0</v>
      </c>
      <c r="AN934" s="417">
        <f t="shared" si="283"/>
        <v>0</v>
      </c>
      <c r="AO934" s="418" t="str">
        <f>IF(AND('1C TSspéc6'!$L$17&lt;&gt;0,'1C TSspéc6'!$L$30&lt;&gt;0),AM934+AN934,"")</f>
        <v/>
      </c>
      <c r="AP934" s="573" t="str">
        <f>IF(AND('1C TSspéc6'!$L$17&lt;&gt;0,'1C TSspéc6'!$L$30&lt;&gt;0),AM934-AR934,"")</f>
        <v/>
      </c>
      <c r="AQ934" s="583">
        <f t="shared" si="284"/>
        <v>0</v>
      </c>
      <c r="AR934" s="596"/>
      <c r="AS934" s="102"/>
      <c r="AT934" s="27" t="str">
        <f>IF(('1C TSspéc6'!L$17*FICHE!$C$14&lt;J934),"Forfait limité à "&amp;FICHE!$C$14&amp;"€/jour","")</f>
        <v/>
      </c>
      <c r="AU934" s="592"/>
      <c r="AV934" s="824"/>
      <c r="AW934" s="824"/>
      <c r="AX934" s="824"/>
      <c r="AY934" s="824"/>
      <c r="AZ934" s="824"/>
      <c r="BA934" s="767"/>
      <c r="BB934" s="767"/>
      <c r="BC934" s="767"/>
      <c r="BD934" s="767"/>
      <c r="BE934" s="767"/>
      <c r="BF934" s="767"/>
      <c r="BG934" s="767"/>
      <c r="BH934" s="767"/>
      <c r="BI934" s="767"/>
      <c r="BJ934" s="767"/>
      <c r="BK934" s="767"/>
      <c r="BL934" s="767"/>
      <c r="BM934" s="767"/>
      <c r="BN934" s="767"/>
      <c r="BO934" s="767"/>
      <c r="BP934" s="767"/>
      <c r="BQ934" s="767"/>
      <c r="BR934" s="767"/>
      <c r="BS934" s="767"/>
      <c r="BT934" s="767"/>
      <c r="BU934" s="767"/>
      <c r="BV934" s="767"/>
      <c r="BW934" s="767"/>
      <c r="BX934" s="767"/>
      <c r="BY934" s="767"/>
      <c r="BZ934" s="767"/>
      <c r="CA934" s="767"/>
      <c r="CB934" s="767"/>
      <c r="CC934" s="767"/>
      <c r="CD934" s="767"/>
      <c r="CE934" s="767"/>
      <c r="CF934" s="767"/>
      <c r="CG934" s="767"/>
      <c r="CH934" s="767"/>
      <c r="CI934" s="767"/>
      <c r="CJ934" s="767"/>
      <c r="CK934" s="767"/>
      <c r="CL934" s="767"/>
      <c r="CM934" s="767"/>
      <c r="CN934" s="767"/>
      <c r="CO934" s="767"/>
      <c r="CP934" s="767"/>
      <c r="CQ934" s="767"/>
      <c r="CR934" s="767"/>
      <c r="CS934" s="767"/>
      <c r="CT934" s="767"/>
      <c r="CU934" s="767"/>
      <c r="CV934" s="767"/>
      <c r="CW934" s="767"/>
      <c r="CX934" s="767"/>
      <c r="CY934" s="767"/>
      <c r="CZ934" s="767"/>
      <c r="DA934" s="767"/>
      <c r="DB934" s="767"/>
      <c r="DC934" s="767"/>
      <c r="DD934" s="767"/>
      <c r="DE934" s="767"/>
      <c r="DF934" s="767"/>
      <c r="DG934" s="767"/>
      <c r="DH934" s="767"/>
      <c r="DI934" s="767"/>
      <c r="DJ934" s="767"/>
      <c r="DK934" s="767"/>
      <c r="DL934" s="767"/>
      <c r="DM934" s="767"/>
      <c r="DN934" s="767"/>
      <c r="DO934" s="767"/>
      <c r="DP934" s="767"/>
      <c r="DQ934" s="767"/>
      <c r="DR934" s="767"/>
      <c r="DS934" s="767"/>
      <c r="DT934" s="767"/>
      <c r="DU934" s="767"/>
      <c r="DV934" s="767"/>
      <c r="DW934" s="767"/>
      <c r="DX934" s="767"/>
      <c r="DY934" s="767"/>
      <c r="DZ934" s="767"/>
      <c r="EA934" s="767"/>
      <c r="EB934" s="767"/>
      <c r="EC934" s="767"/>
      <c r="ED934" s="767"/>
      <c r="EE934" s="767"/>
      <c r="EF934" s="767"/>
      <c r="EG934" s="767"/>
      <c r="EH934" s="767"/>
      <c r="EI934" s="767"/>
      <c r="EJ934" s="767"/>
      <c r="EK934" s="767"/>
      <c r="EL934" s="767"/>
      <c r="EM934" s="767"/>
      <c r="EN934" s="767"/>
      <c r="EO934" s="767"/>
      <c r="EP934" s="767"/>
      <c r="EQ934" s="767"/>
      <c r="ER934" s="767"/>
      <c r="ES934" s="767"/>
      <c r="ET934" s="767"/>
      <c r="EU934" s="767"/>
      <c r="EV934" s="767"/>
      <c r="EW934" s="767"/>
      <c r="EX934" s="767"/>
      <c r="EY934" s="767"/>
      <c r="EZ934" s="767"/>
      <c r="FA934" s="767"/>
      <c r="FB934" s="767"/>
      <c r="FC934" s="767"/>
      <c r="FD934" s="767"/>
      <c r="FE934" s="767"/>
      <c r="FF934" s="767"/>
      <c r="FG934" s="767"/>
      <c r="FH934" s="767"/>
      <c r="FI934" s="767"/>
      <c r="FJ934" s="767"/>
      <c r="FK934" s="767"/>
      <c r="FL934" s="767"/>
      <c r="FM934" s="767"/>
      <c r="FN934" s="767"/>
      <c r="FO934" s="767"/>
      <c r="FP934" s="767"/>
      <c r="FQ934" s="767"/>
      <c r="FR934" s="767"/>
      <c r="FS934" s="767"/>
      <c r="FT934" s="767"/>
      <c r="FU934" s="767"/>
      <c r="FV934" s="767"/>
      <c r="FW934" s="767"/>
      <c r="FX934" s="767"/>
      <c r="FY934" s="767"/>
      <c r="FZ934" s="767"/>
      <c r="GA934" s="767"/>
      <c r="GB934" s="767"/>
      <c r="GC934" s="767"/>
      <c r="GD934" s="767"/>
      <c r="GE934" s="767"/>
      <c r="GF934" s="767"/>
      <c r="GG934" s="767"/>
      <c r="GH934" s="767"/>
      <c r="GI934" s="767"/>
      <c r="GJ934" s="767"/>
      <c r="GK934" s="767"/>
      <c r="GL934" s="767"/>
      <c r="GM934" s="767"/>
      <c r="GN934" s="767"/>
      <c r="GO934" s="767"/>
      <c r="GP934" s="767"/>
      <c r="GQ934" s="767"/>
      <c r="GR934" s="767"/>
      <c r="GS934" s="767"/>
      <c r="GT934" s="767"/>
      <c r="GU934" s="767"/>
      <c r="GV934" s="767"/>
      <c r="GW934" s="767"/>
      <c r="GX934" s="767"/>
      <c r="GY934" s="767"/>
      <c r="GZ934" s="767"/>
      <c r="HA934" s="767"/>
      <c r="HB934" s="767"/>
      <c r="HC934" s="767"/>
    </row>
    <row r="935" spans="1:211" s="864" customFormat="1" ht="13.9" hidden="1" customHeight="1">
      <c r="A935" s="307"/>
      <c r="B935" s="351"/>
      <c r="C935" s="971" t="str">
        <f>IF('1C TSspéc6'!M$17&lt;&gt;0,'1C TSspéc6'!$B$12,"")</f>
        <v/>
      </c>
      <c r="D935" s="972"/>
      <c r="E935" s="973"/>
      <c r="F935" s="93">
        <f>IF(AND($C935='1C TSspéc6'!$B$12,'1C TSspéc6'!$B$16="spécifiques",'1C TSspéc6'!$M$17&lt;&gt;""),'1C TSspéc6'!$M$21,"")</f>
        <v>0</v>
      </c>
      <c r="G935" s="863"/>
      <c r="H935" s="745">
        <v>0.21</v>
      </c>
      <c r="I935" s="747">
        <v>1</v>
      </c>
      <c r="J935" s="312"/>
      <c r="K935" s="680">
        <f t="shared" si="281"/>
        <v>0</v>
      </c>
      <c r="L935" s="556">
        <f>IF(OR('1C TSspéc6'!$B$12="",'1C TSspéc6'!M$30=0),0,IF(AND('1C TSspéc6'!$B$12&lt;&gt;"",$K$2="Pôle",'1C TSspéc6'!$C$12="OUI"),(('1C TSspéc6'!M$22+'1C TSspéc6'!M$23+'1C TSspéc6'!M$24+'1C TSspéc6'!M$25+'1C TSspéc6'!M$29)/'1C TSspéc6'!M$17),IF(AND('1C TSspéc6'!$B$12&lt;&gt;"",$K$2="Pôle",'1C TSspéc6'!$C$12="NON"),(('1C TSspéc6'!M$22+'1C TSspéc6'!M$23+'1C TSspéc6'!M$24+'1C TSspéc6'!M$25+'1C TSspéc6'!M$29)/'1C TSspéc6'!M$30),IF(AND('1C TSspéc6'!$B$12&lt;&gt;"",$K$2&lt;&gt;"Pôle",'1C TSspéc6'!$C$12="OUI"),(('1C TSspéc6'!M$22+'1C TSspéc6'!M$23+'1C TSspéc6'!M$24+'1C TSspéc6'!M$25+'1C TSspéc6'!M$26+'1C TSspéc6'!M$27+'1C TSspéc6'!M$28+'1C TSspéc6'!M$29)/'1C TSspéc6'!M$17),IF(AND('1C TSspéc6'!$B$12&lt;&gt;"",$K$2&lt;&gt;"Pôle",'1C TSspéc6'!$C$12="NON"),(('1C TSspéc6'!M$22+'1C TSspéc6'!M$23+'1C TSspéc6'!M$24+'1C TSspéc6'!M$25+'1C TSspéc6'!M$26+'1C TSspéc6'!M$27+'1C TSspéc6'!M$28+'1C TSspéc6'!M$29)/'1C TSspéc6'!M$30))))))</f>
        <v>0</v>
      </c>
      <c r="M935" s="556">
        <f>IF(OR('1C TSspéc6'!$B$12="",'1C TSspéc6'!M$30=0),0,IF(AND('1C TSspéc6'!$B$12&lt;&gt;"",$K$2="Pôle",'1C TSspéc6'!$C$12="OUI"),(('1C TSspéc6'!M$26+'1C TSspéc6'!M$27+'1C TSspéc6'!M$28)/'1C TSspéc6'!M$17),IF(AND('1C TSspéc6'!$B$12&lt;&gt;"",$K$2="Pôle",'1C TSspéc6'!$C$12="NON"),(('1C TSspéc6'!M$26+'1C TSspéc6'!M$27+'1C TSspéc6'!M$28)/'1C TSspéc6'!M$30),IF(AND('1C TSspéc6'!$B$12&lt;&gt;"",$K$2&lt;&gt;"Pôle"),0))))</f>
        <v>0</v>
      </c>
      <c r="N935" s="557">
        <f>IF(AND('1C TSspéc6'!$B$12&lt;&gt;0,'1C TSspéc6'!$M$30&lt;&gt;0),L935+M935,0)</f>
        <v>0</v>
      </c>
      <c r="O935" s="542" t="str">
        <f>IF(AND('1C TSspéc6'!$M$17&lt;&gt;0,'1C TSspéc6'!$C$12="OUI"),'1C TSspéc6'!$M$35/'1C TSspéc6'!$M$17,"")</f>
        <v/>
      </c>
      <c r="P935" s="543" t="str">
        <f>IF(AND('1C TSspéc6'!$M$17&lt;&gt;0,'1C TSspéc6'!$C$12="OUI"),'1C TSspéc6'!$M$36/'1C TSspéc6'!$M$17,"")</f>
        <v/>
      </c>
      <c r="Q935" s="543" t="str">
        <f>IF(AND('1C TSspéc6'!$M$17&lt;&gt;0,'1C TSspéc6'!$C$12="OUI"),'1C TSspéc6'!$M$37/'1C TSspéc6'!$M$17,"")</f>
        <v/>
      </c>
      <c r="R935" s="543" t="str">
        <f>IF(AND('1C TSspéc6'!$M$17&lt;&gt;0,'1C TSspéc6'!$C$12="OUI"),'1C TSspéc6'!$M$38/'1C TSspéc6'!$M$17,"")</f>
        <v/>
      </c>
      <c r="S935" s="543" t="str">
        <f>IF(AND('1C TSspéc6'!$M$17&lt;&gt;0,'1C TSspéc6'!$C$12="OUI"),'1C TSspéc6'!$M$39/'1C TSspéc6'!$M$17,"")</f>
        <v/>
      </c>
      <c r="T935" s="543" t="str">
        <f>IF(AND('1C TSspéc6'!$M$17&lt;&gt;0,'1C TSspéc6'!$C$12="OUI"),'1C TSspéc6'!$M$40/'1C TSspéc6'!$M$17,"")</f>
        <v/>
      </c>
      <c r="U935" s="543" t="str">
        <f>IF(AND('1C TSspéc6'!$M$17&lt;&gt;0,'1C TSspéc6'!$C$12="OUI"),'1C TSspéc6'!$M$41/'1C TSspéc6'!$M$17,"")</f>
        <v/>
      </c>
      <c r="V935" s="543" t="str">
        <f>IF(AND('1C TSspéc6'!$M$17&lt;&gt;0,'1C TSspéc6'!$C$12="OUI"),'1C TSspéc6'!$M$42/'1C TSspéc6'!$M$17,"")</f>
        <v/>
      </c>
      <c r="W935" s="543" t="str">
        <f>IF(AND('1C TSspéc6'!$M$17&lt;&gt;0,'1C TSspéc6'!$C$12="OUI"),'1C TSspéc6'!$M$43/'1C TSspéc6'!$M$17,"")</f>
        <v/>
      </c>
      <c r="X935" s="543" t="str">
        <f>IF(AND('1C TSspéc6'!$M$17&lt;&gt;0,'1C TSspéc6'!$C$12="OUI"),'1C TSspéc6'!$M$44/'1C TSspéc6'!$M$17,"")</f>
        <v/>
      </c>
      <c r="Y935" s="543" t="str">
        <f>IF(AND('1C TSspéc6'!$M$17&lt;&gt;0,'1C TSspéc6'!$C$12="OUI"),'1C TSspéc6'!$M$45/'1C TSspéc6'!$M$17,"")</f>
        <v/>
      </c>
      <c r="Z935" s="543" t="str">
        <f>IF(AND('1C TSspéc6'!$M$17&lt;&gt;0,'1C TSspéc6'!$C$12="OUI"),'1C TSspéc6'!$M$46/'1C TSspéc6'!$M$17,"")</f>
        <v/>
      </c>
      <c r="AA935" s="543" t="str">
        <f>IF(AND('1C TSspéc6'!$M$17&lt;&gt;0,'1C TSspéc6'!$C$12="OUI"),'1C TSspéc6'!$M$47/'1C TSspéc6'!$M$17,"")</f>
        <v/>
      </c>
      <c r="AB935" s="543" t="str">
        <f>IF(AND('1C TSspéc6'!$M$17&lt;&gt;0,'1C TSspéc6'!$C$12="OUI"),'1C TSspéc6'!$M$48/'1C TSspéc6'!$M$17,"")</f>
        <v/>
      </c>
      <c r="AC935" s="543" t="str">
        <f>IF(AND('1C TSspéc6'!$M$17&lt;&gt;0,'1C TSspéc6'!$C$12="OUI"),'1C TSspéc6'!$M$49/'1C TSspéc6'!$M$17,"")</f>
        <v/>
      </c>
      <c r="AD935" s="543" t="str">
        <f>IF(AND('1C TSspéc6'!$M$17&lt;&gt;0,'1C TSspéc6'!$C$12="OUI"),'1C TSspéc6'!$M$50/'1C TSspéc6'!$M$17,"")</f>
        <v/>
      </c>
      <c r="AE935" s="543" t="str">
        <f>IF(AND('1C TSspéc6'!$M$17&lt;&gt;0,'1C TSspéc6'!$C$12="OUI"),'1C TSspéc6'!$M$51/'1C TSspéc6'!$M$17,"")</f>
        <v/>
      </c>
      <c r="AF935" s="543" t="str">
        <f>IF(AND('1C TSspéc6'!$M$17&lt;&gt;0,'1C TSspéc6'!$C$12="OUI"),'1C TSspéc6'!$M$52/'1C TSspéc6'!$M$17,"")</f>
        <v/>
      </c>
      <c r="AG935" s="543" t="str">
        <f>IF(AND('1C TSspéc6'!$M$17&lt;&gt;0,'1C TSspéc6'!$C$12="OUI"),'1C TSspéc6'!$M$53/'1C TSspéc6'!$M$17,"")</f>
        <v/>
      </c>
      <c r="AH935" s="543" t="str">
        <f>IF(AND('1C TSspéc6'!$M$17&lt;&gt;0,'1C TSspéc6'!$C$12="OUI"),'1C TSspéc6'!$M$54/'1C TSspéc6'!$M$17,"")</f>
        <v/>
      </c>
      <c r="AI935" s="543" t="str">
        <f>IF(AND('1C TSspéc6'!$M$17&lt;&gt;0,'1C TSspéc6'!$C$12="OUI"),'1C TSspéc6'!$M$55/'1C TSspéc6'!$M$17,"")</f>
        <v/>
      </c>
      <c r="AJ935" s="543" t="str">
        <f>IF(AND('1C TSspéc6'!$M$17&lt;&gt;0,'1C TSspéc6'!$C$12="OUI"),'1C TSspéc6'!$M$56/'1C TSspéc6'!$M$17,"")</f>
        <v/>
      </c>
      <c r="AK935" s="543" t="str">
        <f>IF(AND('1C TSspéc6'!$M$17&lt;&gt;0,'1C TSspéc6'!$C$12="OUI"),'1C TSspéc6'!$M$57/'1C TSspéc6'!$M$17,"")</f>
        <v/>
      </c>
      <c r="AL935" s="72">
        <f>IF(AND('1C TSspéc6'!$M$17&lt;&gt;0,'1C TSspéc6'!$C$12="OUI"),N935+AK935,N935)</f>
        <v>0</v>
      </c>
      <c r="AM935" s="417">
        <f t="shared" si="282"/>
        <v>0</v>
      </c>
      <c r="AN935" s="417">
        <f t="shared" si="283"/>
        <v>0</v>
      </c>
      <c r="AO935" s="418" t="str">
        <f>IF(AND('1C TSspéc6'!$M$17&lt;&gt;0,'1C TSspéc6'!$M$30&lt;&gt;0),AM935+AN935,"")</f>
        <v/>
      </c>
      <c r="AP935" s="573" t="str">
        <f>IF(AND('1C TSspéc6'!$M$17&lt;&gt;0,'1C TSspéc6'!$M$30&lt;&gt;0),AM935-AR935,"")</f>
        <v/>
      </c>
      <c r="AQ935" s="583">
        <f t="shared" si="284"/>
        <v>0</v>
      </c>
      <c r="AR935" s="596"/>
      <c r="AS935" s="102"/>
      <c r="AT935" s="27" t="str">
        <f>IF(('1C TSspéc6'!M$17*FICHE!$C$14&lt;J935),"Forfait limité à "&amp;FICHE!$C$14&amp;"€/jour","")</f>
        <v/>
      </c>
      <c r="AU935" s="592"/>
      <c r="AV935" s="824"/>
      <c r="AW935" s="824"/>
      <c r="AX935" s="824"/>
      <c r="AY935" s="824"/>
      <c r="AZ935" s="824"/>
      <c r="BA935" s="767"/>
      <c r="BB935" s="767"/>
      <c r="BC935" s="767"/>
      <c r="BD935" s="767"/>
      <c r="BE935" s="767"/>
      <c r="BF935" s="767"/>
      <c r="BG935" s="767"/>
      <c r="BH935" s="767"/>
      <c r="BI935" s="767"/>
      <c r="BJ935" s="767"/>
      <c r="BK935" s="767"/>
      <c r="BL935" s="767"/>
      <c r="BM935" s="767"/>
      <c r="BN935" s="767"/>
      <c r="BO935" s="767"/>
      <c r="BP935" s="767"/>
      <c r="BQ935" s="767"/>
      <c r="BR935" s="767"/>
      <c r="BS935" s="767"/>
      <c r="BT935" s="767"/>
      <c r="BU935" s="767"/>
      <c r="BV935" s="767"/>
      <c r="BW935" s="767"/>
      <c r="BX935" s="767"/>
      <c r="BY935" s="767"/>
      <c r="BZ935" s="767"/>
      <c r="CA935" s="767"/>
      <c r="CB935" s="767"/>
      <c r="CC935" s="767"/>
      <c r="CD935" s="767"/>
      <c r="CE935" s="767"/>
      <c r="CF935" s="767"/>
      <c r="CG935" s="767"/>
      <c r="CH935" s="767"/>
      <c r="CI935" s="767"/>
      <c r="CJ935" s="767"/>
      <c r="CK935" s="767"/>
      <c r="CL935" s="767"/>
      <c r="CM935" s="767"/>
      <c r="CN935" s="767"/>
      <c r="CO935" s="767"/>
      <c r="CP935" s="767"/>
      <c r="CQ935" s="767"/>
      <c r="CR935" s="767"/>
      <c r="CS935" s="767"/>
      <c r="CT935" s="767"/>
      <c r="CU935" s="767"/>
      <c r="CV935" s="767"/>
      <c r="CW935" s="767"/>
      <c r="CX935" s="767"/>
      <c r="CY935" s="767"/>
      <c r="CZ935" s="767"/>
      <c r="DA935" s="767"/>
      <c r="DB935" s="767"/>
      <c r="DC935" s="767"/>
      <c r="DD935" s="767"/>
      <c r="DE935" s="767"/>
      <c r="DF935" s="767"/>
      <c r="DG935" s="767"/>
      <c r="DH935" s="767"/>
      <c r="DI935" s="767"/>
      <c r="DJ935" s="767"/>
      <c r="DK935" s="767"/>
      <c r="DL935" s="767"/>
      <c r="DM935" s="767"/>
      <c r="DN935" s="767"/>
      <c r="DO935" s="767"/>
      <c r="DP935" s="767"/>
      <c r="DQ935" s="767"/>
      <c r="DR935" s="767"/>
      <c r="DS935" s="767"/>
      <c r="DT935" s="767"/>
      <c r="DU935" s="767"/>
      <c r="DV935" s="767"/>
      <c r="DW935" s="767"/>
      <c r="DX935" s="767"/>
      <c r="DY935" s="767"/>
      <c r="DZ935" s="767"/>
      <c r="EA935" s="767"/>
      <c r="EB935" s="767"/>
      <c r="EC935" s="767"/>
      <c r="ED935" s="767"/>
      <c r="EE935" s="767"/>
      <c r="EF935" s="767"/>
      <c r="EG935" s="767"/>
      <c r="EH935" s="767"/>
      <c r="EI935" s="767"/>
      <c r="EJ935" s="767"/>
      <c r="EK935" s="767"/>
      <c r="EL935" s="767"/>
      <c r="EM935" s="767"/>
      <c r="EN935" s="767"/>
      <c r="EO935" s="767"/>
      <c r="EP935" s="767"/>
      <c r="EQ935" s="767"/>
      <c r="ER935" s="767"/>
      <c r="ES935" s="767"/>
      <c r="ET935" s="767"/>
      <c r="EU935" s="767"/>
      <c r="EV935" s="767"/>
      <c r="EW935" s="767"/>
      <c r="EX935" s="767"/>
      <c r="EY935" s="767"/>
      <c r="EZ935" s="767"/>
      <c r="FA935" s="767"/>
      <c r="FB935" s="767"/>
      <c r="FC935" s="767"/>
      <c r="FD935" s="767"/>
      <c r="FE935" s="767"/>
      <c r="FF935" s="767"/>
      <c r="FG935" s="767"/>
      <c r="FH935" s="767"/>
      <c r="FI935" s="767"/>
      <c r="FJ935" s="767"/>
      <c r="FK935" s="767"/>
      <c r="FL935" s="767"/>
      <c r="FM935" s="767"/>
      <c r="FN935" s="767"/>
      <c r="FO935" s="767"/>
      <c r="FP935" s="767"/>
      <c r="FQ935" s="767"/>
      <c r="FR935" s="767"/>
      <c r="FS935" s="767"/>
      <c r="FT935" s="767"/>
      <c r="FU935" s="767"/>
      <c r="FV935" s="767"/>
      <c r="FW935" s="767"/>
      <c r="FX935" s="767"/>
      <c r="FY935" s="767"/>
      <c r="FZ935" s="767"/>
      <c r="GA935" s="767"/>
      <c r="GB935" s="767"/>
      <c r="GC935" s="767"/>
      <c r="GD935" s="767"/>
      <c r="GE935" s="767"/>
      <c r="GF935" s="767"/>
      <c r="GG935" s="767"/>
      <c r="GH935" s="767"/>
      <c r="GI935" s="767"/>
      <c r="GJ935" s="767"/>
      <c r="GK935" s="767"/>
      <c r="GL935" s="767"/>
      <c r="GM935" s="767"/>
      <c r="GN935" s="767"/>
      <c r="GO935" s="767"/>
      <c r="GP935" s="767"/>
      <c r="GQ935" s="767"/>
      <c r="GR935" s="767"/>
      <c r="GS935" s="767"/>
      <c r="GT935" s="767"/>
      <c r="GU935" s="767"/>
      <c r="GV935" s="767"/>
      <c r="GW935" s="767"/>
      <c r="GX935" s="767"/>
      <c r="GY935" s="767"/>
      <c r="GZ935" s="767"/>
      <c r="HA935" s="767"/>
      <c r="HB935" s="767"/>
      <c r="HC935" s="767"/>
    </row>
    <row r="936" spans="1:211" s="864" customFormat="1" ht="13.9" hidden="1" customHeight="1">
      <c r="A936" s="307"/>
      <c r="B936" s="351"/>
      <c r="C936" s="971" t="str">
        <f>IF('1C TSspéc6'!N$17&lt;&gt;0,'1C TSspéc6'!$B$12,"")</f>
        <v/>
      </c>
      <c r="D936" s="972"/>
      <c r="E936" s="973"/>
      <c r="F936" s="93">
        <f>IF(AND($C936='1C TSspéc6'!$B$12,'1C TSspéc6'!$B$16="spécifiques",'1C TSspéc6'!$N$17&lt;&gt;""),'1C TSspéc6'!$N$21,"")</f>
        <v>0</v>
      </c>
      <c r="G936" s="842"/>
      <c r="H936" s="745">
        <v>0.21</v>
      </c>
      <c r="I936" s="747">
        <v>1</v>
      </c>
      <c r="J936" s="312"/>
      <c r="K936" s="680">
        <f t="shared" si="281"/>
        <v>0</v>
      </c>
      <c r="L936" s="556">
        <f>IF(OR('1C TSspéc6'!$B$12="",'1C TSspéc6'!N$30=0),0,IF(AND('1C TSspéc6'!$B$12&lt;&gt;"",$K$2="Pôle",'1C TSspéc6'!$C$12="OUI"),(('1C TSspéc6'!N$22+'1C TSspéc6'!N$23+'1C TSspéc6'!N$24+'1C TSspéc6'!N$25+'1C TSspéc6'!N$29)/'1C TSspéc6'!N$17),IF(AND('1C TSspéc6'!$B$12&lt;&gt;"",$K$2="Pôle",'1C TSspéc6'!$C$12="NON"),(('1C TSspéc6'!N$22+'1C TSspéc6'!N$23+'1C TSspéc6'!N$24+'1C TSspéc6'!N$25+'1C TSspéc6'!N$29)/'1C TSspéc6'!N$30),IF(AND('1C TSspéc6'!$B$12&lt;&gt;"",$K$2&lt;&gt;"Pôle",'1C TSspéc6'!$C$12="OUI"),(('1C TSspéc6'!N$22+'1C TSspéc6'!N$23+'1C TSspéc6'!N$24+'1C TSspéc6'!N$25+'1C TSspéc6'!N$26+'1C TSspéc6'!N$27+'1C TSspéc6'!N$28+'1C TSspéc6'!N$29)/'1C TSspéc6'!N$17),IF(AND('1C TSspéc6'!$B$12&lt;&gt;"",$K$2&lt;&gt;"Pôle",'1C TSspéc6'!$C$12="NON"),(('1C TSspéc6'!N$22+'1C TSspéc6'!N$23+'1C TSspéc6'!N$24+'1C TSspéc6'!N$25+'1C TSspéc6'!N$26+'1C TSspéc6'!N$27+'1C TSspéc6'!N$28+'1C TSspéc6'!N$29)/'1C TSspéc6'!N$30))))))</f>
        <v>0</v>
      </c>
      <c r="M936" s="556">
        <f>IF(OR('1C TSspéc6'!$B$12="",'1C TSspéc6'!N$30=0),0,IF(AND('1C TSspéc6'!$B$12&lt;&gt;"",$K$2="Pôle",'1C TSspéc6'!$C$12="OUI"),(('1C TSspéc6'!N$26+'1C TSspéc6'!N$27+'1C TSspéc6'!N$28)/'1C TSspéc6'!N$17),IF(AND('1C TSspéc6'!$B$12&lt;&gt;"",$K$2="Pôle",'1C TSspéc6'!$C$12="NON"),(('1C TSspéc6'!N$26+'1C TSspéc6'!N$27+'1C TSspéc6'!N$28)/'1C TSspéc6'!N$30),IF(AND('1C TSspéc6'!$B$12&lt;&gt;"",$K$2&lt;&gt;"Pôle"),0))))</f>
        <v>0</v>
      </c>
      <c r="N936" s="557">
        <f>IF(AND('1C TSspéc6'!$B$12&lt;&gt;0,'1C TSspéc6'!$N$30&lt;&gt;0),L936+M936,0)</f>
        <v>0</v>
      </c>
      <c r="O936" s="893" t="str">
        <f>IF(AND('1C TSspéc6'!$N$17&lt;&gt;0,'1C TSspéc6'!$C$12="OUI"),'1C TSspéc6'!$N$35/'1C TSspéc6'!$N$17,"")</f>
        <v/>
      </c>
      <c r="P936" s="543" t="str">
        <f>IF(AND('1C TSspéc6'!$N$17&lt;&gt;0,'1C TSspéc6'!$C$12="OUI"),'1C TSspéc6'!$N$36/'1C TSspéc6'!$N$17,"")</f>
        <v/>
      </c>
      <c r="Q936" s="543" t="str">
        <f>IF(AND('1C TSspéc6'!$N$17&lt;&gt;0,'1C TSspéc6'!$C$12="OUI"),'1C TSspéc6'!$N$37/'1C TSspéc6'!$N$17,"")</f>
        <v/>
      </c>
      <c r="R936" s="543" t="str">
        <f>IF(AND('1C TSspéc6'!$N$17&lt;&gt;0,'1C TSspéc6'!$C$12="OUI"),'1C TSspéc6'!$N$38/'1C TSspéc6'!$N$17,"")</f>
        <v/>
      </c>
      <c r="S936" s="543" t="str">
        <f>IF(AND('1C TSspéc6'!$N$17&lt;&gt;0,'1C TSspéc6'!$C$12="OUI"),'1C TSspéc6'!$N$39/'1C TSspéc6'!$N$17,"")</f>
        <v/>
      </c>
      <c r="T936" s="543" t="str">
        <f>IF(AND('1C TSspéc6'!$N$17&lt;&gt;0,'1C TSspéc6'!$C$12="OUI"),'1C TSspéc6'!$N$40/'1C TSspéc6'!$N$17,"")</f>
        <v/>
      </c>
      <c r="U936" s="543" t="str">
        <f>IF(AND('1C TSspéc6'!$N$17&lt;&gt;0,'1C TSspéc6'!$C$12="OUI"),'1C TSspéc6'!$N$41/'1C TSspéc6'!$N$17,"")</f>
        <v/>
      </c>
      <c r="V936" s="543" t="str">
        <f>IF(AND('1C TSspéc6'!$N$17&lt;&gt;0,'1C TSspéc6'!$C$12="OUI"),'1C TSspéc6'!$N$42/'1C TSspéc6'!$N$17,"")</f>
        <v/>
      </c>
      <c r="W936" s="543" t="str">
        <f>IF(AND('1C TSspéc6'!$N$17&lt;&gt;0,'1C TSspéc6'!$C$12="OUI"),'1C TSspéc6'!$N$43/'1C TSspéc6'!$N$17,"")</f>
        <v/>
      </c>
      <c r="X936" s="543" t="str">
        <f>IF(AND('1C TSspéc6'!$N$17&lt;&gt;0,'1C TSspéc6'!$C$12="OUI"),'1C TSspéc6'!$N$44/'1C TSspéc6'!$N$17,"")</f>
        <v/>
      </c>
      <c r="Y936" s="543" t="str">
        <f>IF(AND('1C TSspéc6'!$N$17&lt;&gt;0,'1C TSspéc6'!$C$12="OUI"),'1C TSspéc6'!$N$45/'1C TSspéc6'!$N$17,"")</f>
        <v/>
      </c>
      <c r="Z936" s="543" t="str">
        <f>IF(AND('1C TSspéc6'!$N$17&lt;&gt;0,'1C TSspéc6'!$C$12="OUI"),'1C TSspéc6'!$N$46/'1C TSspéc6'!$N$17,"")</f>
        <v/>
      </c>
      <c r="AA936" s="543" t="str">
        <f>IF(AND('1C TSspéc6'!$N$17&lt;&gt;0,'1C TSspéc6'!$C$12="OUI"),'1C TSspéc6'!$N$47/'1C TSspéc6'!$N$17,"")</f>
        <v/>
      </c>
      <c r="AB936" s="543" t="str">
        <f>IF(AND('1C TSspéc6'!$N$17&lt;&gt;0,'1C TSspéc6'!$C$12="OUI"),'1C TSspéc6'!$N$48/'1C TSspéc6'!$N$17,"")</f>
        <v/>
      </c>
      <c r="AC936" s="543" t="str">
        <f>IF(AND('1C TSspéc6'!$N$17&lt;&gt;0,'1C TSspéc6'!$C$12="OUI"),'1C TSspéc6'!$N$49/'1C TSspéc6'!$N$17,"")</f>
        <v/>
      </c>
      <c r="AD936" s="543" t="str">
        <f>IF(AND('1C TSspéc6'!$N$17&lt;&gt;0,'1C TSspéc6'!$C$12="OUI"),'1C TSspéc6'!$N$50/'1C TSspéc6'!$N$17,"")</f>
        <v/>
      </c>
      <c r="AE936" s="543" t="str">
        <f>IF(AND('1C TSspéc6'!$N$17&lt;&gt;0,'1C TSspéc6'!$C$12="OUI"),'1C TSspéc6'!$N$51/'1C TSspéc6'!$N$17,"")</f>
        <v/>
      </c>
      <c r="AF936" s="543" t="str">
        <f>IF(AND('1C TSspéc6'!$N$17&lt;&gt;0,'1C TSspéc6'!$C$12="OUI"),'1C TSspéc6'!$N$52/'1C TSspéc6'!$N$17,"")</f>
        <v/>
      </c>
      <c r="AG936" s="543" t="str">
        <f>IF(AND('1C TSspéc6'!$N$17&lt;&gt;0,'1C TSspéc6'!$C$12="OUI"),'1C TSspéc6'!$N$53/'1C TSspéc6'!$N$17,"")</f>
        <v/>
      </c>
      <c r="AH936" s="543" t="str">
        <f>IF(AND('1C TSspéc6'!$N$17&lt;&gt;0,'1C TSspéc6'!$C$12="OUI"),'1C TSspéc6'!$N$54/'1C TSspéc6'!$N$17,"")</f>
        <v/>
      </c>
      <c r="AI936" s="543" t="str">
        <f>IF(AND('1C TSspéc6'!$N$17&lt;&gt;0,'1C TSspéc6'!$C$12="OUI"),'1C TSspéc6'!$N$55/'1C TSspéc6'!$N$17,"")</f>
        <v/>
      </c>
      <c r="AJ936" s="543" t="str">
        <f>IF(AND('1C TSspéc6'!$N$17&lt;&gt;0,'1C TSspéc6'!$C$12="OUI"),'1C TSspéc6'!$N$56/'1C TSspéc6'!$N$17,"")</f>
        <v/>
      </c>
      <c r="AK936" s="543" t="str">
        <f>IF(AND('1C TSspéc6'!$N$17&lt;&gt;0,'1C TSspéc6'!$C$12="OUI"),'1C TSspéc6'!$N$57/'1C TSspéc6'!$N$17,"")</f>
        <v/>
      </c>
      <c r="AL936" s="72">
        <f>IF(AND('1C TSspéc6'!$N$17&lt;&gt;0,'1C TSspéc6'!$C$12="OUI"),N936+AK936,N936)</f>
        <v>0</v>
      </c>
      <c r="AM936" s="417">
        <f t="shared" si="282"/>
        <v>0</v>
      </c>
      <c r="AN936" s="417">
        <f t="shared" si="283"/>
        <v>0</v>
      </c>
      <c r="AO936" s="418" t="str">
        <f>IF(AND('1C TSspéc6'!$N$17&lt;&gt;0,'1C TSspéc6'!$N$30&lt;&gt;0),AM936+AN936,"")</f>
        <v/>
      </c>
      <c r="AP936" s="573" t="str">
        <f>IF(AND('1C TSspéc6'!$N$17&lt;&gt;0,'1C TSspéc6'!$N$30&lt;&gt;0),AM936-AR936,"")</f>
        <v/>
      </c>
      <c r="AQ936" s="583">
        <f t="shared" si="284"/>
        <v>0</v>
      </c>
      <c r="AR936" s="596"/>
      <c r="AS936" s="102"/>
      <c r="AT936" s="27" t="str">
        <f>IF(('1C TSspéc6'!N$17*FICHE!$C$14&lt;J936),"Forfait limité à "&amp;FICHE!$C$14&amp;"€/jour","")</f>
        <v/>
      </c>
      <c r="AU936" s="592"/>
      <c r="AV936" s="824"/>
      <c r="AW936" s="824"/>
      <c r="AX936" s="824"/>
      <c r="AY936" s="824"/>
      <c r="AZ936" s="824"/>
      <c r="BA936" s="767"/>
      <c r="BB936" s="767"/>
      <c r="BC936" s="767"/>
      <c r="BD936" s="767"/>
      <c r="BE936" s="767"/>
      <c r="BF936" s="767"/>
      <c r="BG936" s="767"/>
      <c r="BH936" s="767"/>
      <c r="BI936" s="767"/>
      <c r="BJ936" s="767"/>
      <c r="BK936" s="767"/>
      <c r="BL936" s="767"/>
      <c r="BM936" s="767"/>
      <c r="BN936" s="767"/>
      <c r="BO936" s="767"/>
      <c r="BP936" s="767"/>
      <c r="BQ936" s="767"/>
      <c r="BR936" s="767"/>
      <c r="BS936" s="767"/>
      <c r="BT936" s="767"/>
      <c r="BU936" s="767"/>
      <c r="BV936" s="767"/>
      <c r="BW936" s="767"/>
      <c r="BX936" s="767"/>
      <c r="BY936" s="767"/>
      <c r="BZ936" s="767"/>
      <c r="CA936" s="767"/>
      <c r="CB936" s="767"/>
      <c r="CC936" s="767"/>
      <c r="CD936" s="767"/>
      <c r="CE936" s="767"/>
      <c r="CF936" s="767"/>
      <c r="CG936" s="767"/>
      <c r="CH936" s="767"/>
      <c r="CI936" s="767"/>
      <c r="CJ936" s="767"/>
      <c r="CK936" s="767"/>
      <c r="CL936" s="767"/>
      <c r="CM936" s="767"/>
      <c r="CN936" s="767"/>
      <c r="CO936" s="767"/>
      <c r="CP936" s="767"/>
      <c r="CQ936" s="767"/>
      <c r="CR936" s="767"/>
      <c r="CS936" s="767"/>
      <c r="CT936" s="767"/>
      <c r="CU936" s="767"/>
      <c r="CV936" s="767"/>
      <c r="CW936" s="767"/>
      <c r="CX936" s="767"/>
      <c r="CY936" s="767"/>
      <c r="CZ936" s="767"/>
      <c r="DA936" s="767"/>
      <c r="DB936" s="767"/>
      <c r="DC936" s="767"/>
      <c r="DD936" s="767"/>
      <c r="DE936" s="767"/>
      <c r="DF936" s="767"/>
      <c r="DG936" s="767"/>
      <c r="DH936" s="767"/>
      <c r="DI936" s="767"/>
      <c r="DJ936" s="767"/>
      <c r="DK936" s="767"/>
      <c r="DL936" s="767"/>
      <c r="DM936" s="767"/>
      <c r="DN936" s="767"/>
      <c r="DO936" s="767"/>
      <c r="DP936" s="767"/>
      <c r="DQ936" s="767"/>
      <c r="DR936" s="767"/>
      <c r="DS936" s="767"/>
      <c r="DT936" s="767"/>
      <c r="DU936" s="767"/>
      <c r="DV936" s="767"/>
      <c r="DW936" s="767"/>
      <c r="DX936" s="767"/>
      <c r="DY936" s="767"/>
      <c r="DZ936" s="767"/>
      <c r="EA936" s="767"/>
      <c r="EB936" s="767"/>
      <c r="EC936" s="767"/>
      <c r="ED936" s="767"/>
      <c r="EE936" s="767"/>
      <c r="EF936" s="767"/>
      <c r="EG936" s="767"/>
      <c r="EH936" s="767"/>
      <c r="EI936" s="767"/>
      <c r="EJ936" s="767"/>
      <c r="EK936" s="767"/>
      <c r="EL936" s="767"/>
      <c r="EM936" s="767"/>
      <c r="EN936" s="767"/>
      <c r="EO936" s="767"/>
      <c r="EP936" s="767"/>
      <c r="EQ936" s="767"/>
      <c r="ER936" s="767"/>
      <c r="ES936" s="767"/>
      <c r="ET936" s="767"/>
      <c r="EU936" s="767"/>
      <c r="EV936" s="767"/>
      <c r="EW936" s="767"/>
      <c r="EX936" s="767"/>
      <c r="EY936" s="767"/>
      <c r="EZ936" s="767"/>
      <c r="FA936" s="767"/>
      <c r="FB936" s="767"/>
      <c r="FC936" s="767"/>
      <c r="FD936" s="767"/>
      <c r="FE936" s="767"/>
      <c r="FF936" s="767"/>
      <c r="FG936" s="767"/>
      <c r="FH936" s="767"/>
      <c r="FI936" s="767"/>
      <c r="FJ936" s="767"/>
      <c r="FK936" s="767"/>
      <c r="FL936" s="767"/>
      <c r="FM936" s="767"/>
      <c r="FN936" s="767"/>
      <c r="FO936" s="767"/>
      <c r="FP936" s="767"/>
      <c r="FQ936" s="767"/>
      <c r="FR936" s="767"/>
      <c r="FS936" s="767"/>
      <c r="FT936" s="767"/>
      <c r="FU936" s="767"/>
      <c r="FV936" s="767"/>
      <c r="FW936" s="767"/>
      <c r="FX936" s="767"/>
      <c r="FY936" s="767"/>
      <c r="FZ936" s="767"/>
      <c r="GA936" s="767"/>
      <c r="GB936" s="767"/>
      <c r="GC936" s="767"/>
      <c r="GD936" s="767"/>
      <c r="GE936" s="767"/>
      <c r="GF936" s="767"/>
      <c r="GG936" s="767"/>
      <c r="GH936" s="767"/>
      <c r="GI936" s="767"/>
      <c r="GJ936" s="767"/>
      <c r="GK936" s="767"/>
      <c r="GL936" s="767"/>
      <c r="GM936" s="767"/>
      <c r="GN936" s="767"/>
      <c r="GO936" s="767"/>
      <c r="GP936" s="767"/>
      <c r="GQ936" s="767"/>
      <c r="GR936" s="767"/>
      <c r="GS936" s="767"/>
      <c r="GT936" s="767"/>
      <c r="GU936" s="767"/>
      <c r="GV936" s="767"/>
      <c r="GW936" s="767"/>
      <c r="GX936" s="767"/>
      <c r="GY936" s="767"/>
      <c r="GZ936" s="767"/>
      <c r="HA936" s="767"/>
      <c r="HB936" s="767"/>
      <c r="HC936" s="767"/>
    </row>
    <row r="937" spans="1:211" s="864" customFormat="1" ht="13.9" hidden="1" customHeight="1">
      <c r="A937" s="307"/>
      <c r="B937" s="351"/>
      <c r="C937" s="971" t="str">
        <f>IF('1C TSspéc6'!O$17&lt;&gt;0,'1C TSspéc6'!$B$12,"")</f>
        <v/>
      </c>
      <c r="D937" s="972"/>
      <c r="E937" s="973"/>
      <c r="F937" s="93">
        <f>IF(AND($C937='1C TSspéc6'!$B$12,'1C TSspéc6'!$B$16="spécifiques",'1C TSspéc6'!$O$17&lt;&gt;""),'1C TSspéc6'!$O$21,"")</f>
        <v>0</v>
      </c>
      <c r="G937" s="842"/>
      <c r="H937" s="745">
        <v>0.21</v>
      </c>
      <c r="I937" s="747">
        <v>1</v>
      </c>
      <c r="J937" s="312"/>
      <c r="K937" s="680">
        <f t="shared" si="281"/>
        <v>0</v>
      </c>
      <c r="L937" s="556">
        <f>IF(OR('1C TSspéc6'!$B$12="",'1C TSspéc6'!O$30=0),0,IF(AND('1C TSspéc6'!$B$12&lt;&gt;"",$K$2="Pôle",'1C TSspéc6'!$C$12="OUI"),(('1C TSspéc6'!O$22+'1C TSspéc6'!O$23+'1C TSspéc6'!O$24+'1C TSspéc6'!O$25+'1C TSspéc6'!O$29)/'1C TSspéc6'!O$17),IF(AND('1C TSspéc6'!$B$12&lt;&gt;"",$K$2="Pôle",'1C TSspéc6'!$C$12="NON"),(('1C TSspéc6'!O$22+'1C TSspéc6'!O$23+'1C TSspéc6'!O$24+'1C TSspéc6'!O$25+'1C TSspéc6'!O$29)/'1C TSspéc6'!O$30),IF(AND('1C TSspéc6'!$B$12&lt;&gt;"",$K$2&lt;&gt;"Pôle",'1C TSspéc6'!$C$12="OUI"),(('1C TSspéc6'!O$22+'1C TSspéc6'!O$23+'1C TSspéc6'!O$24+'1C TSspéc6'!O$25+'1C TSspéc6'!O$26+'1C TSspéc6'!O$27+'1C TSspéc6'!O$28+'1C TSspéc6'!O$29)/'1C TSspéc6'!O$17),IF(AND('1C TSspéc6'!$B$12&lt;&gt;"",$K$2&lt;&gt;"Pôle",'1C TSspéc6'!$C$12="NON"),(('1C TSspéc6'!O$22+'1C TSspéc6'!O$23+'1C TSspéc6'!O$24+'1C TSspéc6'!O$25+'1C TSspéc6'!O$26+'1C TSspéc6'!O$27+'1C TSspéc6'!O$28+'1C TSspéc6'!O$29)/'1C TSspéc6'!O$30))))))</f>
        <v>0</v>
      </c>
      <c r="M937" s="556">
        <f>IF(OR('1C TSspéc6'!$B$12="",'1C TSspéc6'!O$30=0),0,IF(AND('1C TSspéc6'!$B$12&lt;&gt;"",$K$2="Pôle",'1C TSspéc6'!$C$12="OUI"),(('1C TSspéc6'!O$26+'1C TSspéc6'!O$27+'1C TSspéc6'!O$28)/'1C TSspéc6'!O$17),IF(AND('1C TSspéc6'!$B$12&lt;&gt;"",$K$2="Pôle",'1C TSspéc6'!$C$12="NON"),(('1C TSspéc6'!O$26+'1C TSspéc6'!O$27+'1C TSspéc6'!O$28)/'1C TSspéc6'!O$30),IF(AND('1C TSspéc6'!$B$12&lt;&gt;"",$K$2&lt;&gt;"Pôle"),0))))</f>
        <v>0</v>
      </c>
      <c r="N937" s="557">
        <f>IF(AND('1C TSspéc6'!$B$12&lt;&gt;0,'1C TSspéc6'!$O$30&lt;&gt;0),L937+M937,0)</f>
        <v>0</v>
      </c>
      <c r="O937" s="893" t="str">
        <f>IF(AND('1C TSspéc6'!$O$17&lt;&gt;0,'1C TSspéc6'!$C$12="OUI"),'1C TSspéc6'!$O$35/'1C TSspéc6'!$O$17,"")</f>
        <v/>
      </c>
      <c r="P937" s="543" t="str">
        <f>IF(AND('1C TSspéc6'!$O$17&lt;&gt;0,'1C TSspéc6'!$C$12="OUI"),'1C TSspéc6'!$O$36/'1C TSspéc6'!$O$17,"")</f>
        <v/>
      </c>
      <c r="Q937" s="543" t="str">
        <f>IF(AND('1C TSspéc6'!$O$17&lt;&gt;0,'1C TSspéc6'!$C$12="OUI"),'1C TSspéc6'!$O$37/'1C TSspéc6'!$O$17,"")</f>
        <v/>
      </c>
      <c r="R937" s="543" t="str">
        <f>IF(AND('1C TSspéc6'!$O$17&lt;&gt;0,'1C TSspéc6'!$C$12="OUI"),'1C TSspéc6'!$O$38/'1C TSspéc6'!$O$17,"")</f>
        <v/>
      </c>
      <c r="S937" s="543" t="str">
        <f>IF(AND('1C TSspéc6'!$O$17&lt;&gt;0,'1C TSspéc6'!$C$12="OUI"),'1C TSspéc6'!$O$39/'1C TSspéc6'!$O$17,"")</f>
        <v/>
      </c>
      <c r="T937" s="543" t="str">
        <f>IF(AND('1C TSspéc6'!$O$17&lt;&gt;0,'1C TSspéc6'!$C$12="OUI"),'1C TSspéc6'!$O$40/'1C TSspéc6'!$O$17,"")</f>
        <v/>
      </c>
      <c r="U937" s="543" t="str">
        <f>IF(AND('1C TSspéc6'!$O$17&lt;&gt;0,'1C TSspéc6'!$C$12="OUI"),'1C TSspéc6'!$O$41/'1C TSspéc6'!$O$17,"")</f>
        <v/>
      </c>
      <c r="V937" s="543" t="str">
        <f>IF(AND('1C TSspéc6'!$O$17&lt;&gt;0,'1C TSspéc6'!$C$12="OUI"),'1C TSspéc6'!$O$42/'1C TSspéc6'!$O$17,"")</f>
        <v/>
      </c>
      <c r="W937" s="543" t="str">
        <f>IF(AND('1C TSspéc6'!$O$17&lt;&gt;0,'1C TSspéc6'!$C$12="OUI"),'1C TSspéc6'!$O$43/'1C TSspéc6'!$O$17,"")</f>
        <v/>
      </c>
      <c r="X937" s="543" t="str">
        <f>IF(AND('1C TSspéc6'!$O$17&lt;&gt;0,'1C TSspéc6'!$C$12="OUI"),'1C TSspéc6'!$O$44/'1C TSspéc6'!$O$17,"")</f>
        <v/>
      </c>
      <c r="Y937" s="543" t="str">
        <f>IF(AND('1C TSspéc6'!$O$17&lt;&gt;0,'1C TSspéc6'!$C$12="OUI"),'1C TSspéc6'!$O$45/'1C TSspéc6'!$O$17,"")</f>
        <v/>
      </c>
      <c r="Z937" s="543" t="str">
        <f>IF(AND('1C TSspéc6'!$O$17&lt;&gt;0,'1C TSspéc6'!$C$12="OUI"),'1C TSspéc6'!$O$46/'1C TSspéc6'!$O$17,"")</f>
        <v/>
      </c>
      <c r="AA937" s="543" t="str">
        <f>IF(AND('1C TSspéc6'!$O$17&lt;&gt;0,'1C TSspéc6'!$C$12="OUI"),'1C TSspéc6'!$O$47/'1C TSspéc6'!$O$17,"")</f>
        <v/>
      </c>
      <c r="AB937" s="543" t="str">
        <f>IF(AND('1C TSspéc6'!$O$17&lt;&gt;0,'1C TSspéc6'!$C$12="OUI"),'1C TSspéc6'!$O$48/'1C TSspéc6'!$O$17,"")</f>
        <v/>
      </c>
      <c r="AC937" s="543" t="str">
        <f>IF(AND('1C TSspéc6'!$O$17&lt;&gt;0,'1C TSspéc6'!$C$12="OUI"),'1C TSspéc6'!$O$49/'1C TSspéc6'!$O$17,"")</f>
        <v/>
      </c>
      <c r="AD937" s="543" t="str">
        <f>IF(AND('1C TSspéc6'!$O$17&lt;&gt;0,'1C TSspéc6'!$C$12="OUI"),'1C TSspéc6'!$O$50/'1C TSspéc6'!$O$17,"")</f>
        <v/>
      </c>
      <c r="AE937" s="543" t="str">
        <f>IF(AND('1C TSspéc6'!$O$17&lt;&gt;0,'1C TSspéc6'!$C$12="OUI"),'1C TSspéc6'!$O$51/'1C TSspéc6'!$O$17,"")</f>
        <v/>
      </c>
      <c r="AF937" s="543" t="str">
        <f>IF(AND('1C TSspéc6'!$O$17&lt;&gt;0,'1C TSspéc6'!$C$12="OUI"),'1C TSspéc6'!$O$52/'1C TSspéc6'!$O$17,"")</f>
        <v/>
      </c>
      <c r="AG937" s="543" t="str">
        <f>IF(AND('1C TSspéc6'!$O$17&lt;&gt;0,'1C TSspéc6'!$C$12="OUI"),'1C TSspéc6'!$O$53/'1C TSspéc6'!$O$17,"")</f>
        <v/>
      </c>
      <c r="AH937" s="543" t="str">
        <f>IF(AND('1C TSspéc6'!$O$17&lt;&gt;0,'1C TSspéc6'!$C$12="OUI"),'1C TSspéc6'!$O$54/'1C TSspéc6'!$O$17,"")</f>
        <v/>
      </c>
      <c r="AI937" s="543" t="str">
        <f>IF(AND('1C TSspéc6'!$O$17&lt;&gt;0,'1C TSspéc6'!$C$12="OUI"),'1C TSspéc6'!$O$55/'1C TSspéc6'!$O$17,"")</f>
        <v/>
      </c>
      <c r="AJ937" s="543" t="str">
        <f>IF(AND('1C TSspéc6'!$O$17&lt;&gt;0,'1C TSspéc6'!$C$12="OUI"),'1C TSspéc6'!$O$56/'1C TSspéc6'!$O$17,"")</f>
        <v/>
      </c>
      <c r="AK937" s="543" t="str">
        <f>IF(AND('1C TSspéc6'!$O$17&lt;&gt;0,'1C TSspéc6'!$C$12="OUI"),'1C TSspéc6'!$O$57/'1C TSspéc6'!$O$17,"")</f>
        <v/>
      </c>
      <c r="AL937" s="72">
        <f>IF(AND('1C TSspéc6'!$O$17&lt;&gt;0,'1C TSspéc6'!$C$12="OUI"),N937+AK937,N937)</f>
        <v>0</v>
      </c>
      <c r="AM937" s="417">
        <f t="shared" si="282"/>
        <v>0</v>
      </c>
      <c r="AN937" s="417">
        <f t="shared" si="283"/>
        <v>0</v>
      </c>
      <c r="AO937" s="418" t="str">
        <f>IF(AND('1C TSspéc6'!$O$17&lt;&gt;0,'1C TSspéc6'!$O$30&lt;&gt;0),AM937+AN937,"")</f>
        <v/>
      </c>
      <c r="AP937" s="573" t="str">
        <f>IF(AND('1C TSspéc6'!$O$17&lt;&gt;0,'1C TSspéc6'!$O$30&lt;&gt;0),AM937-AR937,"")</f>
        <v/>
      </c>
      <c r="AQ937" s="583">
        <f t="shared" si="284"/>
        <v>0</v>
      </c>
      <c r="AR937" s="596"/>
      <c r="AS937" s="102"/>
      <c r="AT937" s="27" t="str">
        <f>IF(('1C TSspéc6'!O$17*FICHE!$C$14&lt;J937),"Forfait limité à "&amp;FICHE!$C$14&amp;"€/jour","")</f>
        <v/>
      </c>
      <c r="AU937" s="592"/>
      <c r="AV937" s="824"/>
      <c r="AW937" s="824"/>
      <c r="AX937" s="824"/>
      <c r="AY937" s="824"/>
      <c r="AZ937" s="824"/>
      <c r="BA937" s="767"/>
      <c r="BB937" s="767"/>
      <c r="BC937" s="767"/>
      <c r="BD937" s="767"/>
      <c r="BE937" s="767"/>
      <c r="BF937" s="767"/>
      <c r="BG937" s="767"/>
      <c r="BH937" s="767"/>
      <c r="BI937" s="767"/>
      <c r="BJ937" s="767"/>
      <c r="BK937" s="767"/>
      <c r="BL937" s="767"/>
      <c r="BM937" s="767"/>
      <c r="BN937" s="767"/>
      <c r="BO937" s="767"/>
      <c r="BP937" s="767"/>
      <c r="BQ937" s="767"/>
      <c r="BR937" s="767"/>
      <c r="BS937" s="767"/>
      <c r="BT937" s="767"/>
      <c r="BU937" s="767"/>
      <c r="BV937" s="767"/>
      <c r="BW937" s="767"/>
      <c r="BX937" s="767"/>
      <c r="BY937" s="767"/>
      <c r="BZ937" s="767"/>
      <c r="CA937" s="767"/>
      <c r="CB937" s="767"/>
      <c r="CC937" s="767"/>
      <c r="CD937" s="767"/>
      <c r="CE937" s="767"/>
      <c r="CF937" s="767"/>
      <c r="CG937" s="767"/>
      <c r="CH937" s="767"/>
      <c r="CI937" s="767"/>
      <c r="CJ937" s="767"/>
      <c r="CK937" s="767"/>
      <c r="CL937" s="767"/>
      <c r="CM937" s="767"/>
      <c r="CN937" s="767"/>
      <c r="CO937" s="767"/>
      <c r="CP937" s="767"/>
      <c r="CQ937" s="767"/>
      <c r="CR937" s="767"/>
      <c r="CS937" s="767"/>
      <c r="CT937" s="767"/>
      <c r="CU937" s="767"/>
      <c r="CV937" s="767"/>
      <c r="CW937" s="767"/>
      <c r="CX937" s="767"/>
      <c r="CY937" s="767"/>
      <c r="CZ937" s="767"/>
      <c r="DA937" s="767"/>
      <c r="DB937" s="767"/>
      <c r="DC937" s="767"/>
      <c r="DD937" s="767"/>
      <c r="DE937" s="767"/>
      <c r="DF937" s="767"/>
      <c r="DG937" s="767"/>
      <c r="DH937" s="767"/>
      <c r="DI937" s="767"/>
      <c r="DJ937" s="767"/>
      <c r="DK937" s="767"/>
      <c r="DL937" s="767"/>
      <c r="DM937" s="767"/>
      <c r="DN937" s="767"/>
      <c r="DO937" s="767"/>
      <c r="DP937" s="767"/>
      <c r="DQ937" s="767"/>
      <c r="DR937" s="767"/>
      <c r="DS937" s="767"/>
      <c r="DT937" s="767"/>
      <c r="DU937" s="767"/>
      <c r="DV937" s="767"/>
      <c r="DW937" s="767"/>
      <c r="DX937" s="767"/>
      <c r="DY937" s="767"/>
      <c r="DZ937" s="767"/>
      <c r="EA937" s="767"/>
      <c r="EB937" s="767"/>
      <c r="EC937" s="767"/>
      <c r="ED937" s="767"/>
      <c r="EE937" s="767"/>
      <c r="EF937" s="767"/>
      <c r="EG937" s="767"/>
      <c r="EH937" s="767"/>
      <c r="EI937" s="767"/>
      <c r="EJ937" s="767"/>
      <c r="EK937" s="767"/>
      <c r="EL937" s="767"/>
      <c r="EM937" s="767"/>
      <c r="EN937" s="767"/>
      <c r="EO937" s="767"/>
      <c r="EP937" s="767"/>
      <c r="EQ937" s="767"/>
      <c r="ER937" s="767"/>
      <c r="ES937" s="767"/>
      <c r="ET937" s="767"/>
      <c r="EU937" s="767"/>
      <c r="EV937" s="767"/>
      <c r="EW937" s="767"/>
      <c r="EX937" s="767"/>
      <c r="EY937" s="767"/>
      <c r="EZ937" s="767"/>
      <c r="FA937" s="767"/>
      <c r="FB937" s="767"/>
      <c r="FC937" s="767"/>
      <c r="FD937" s="767"/>
      <c r="FE937" s="767"/>
      <c r="FF937" s="767"/>
      <c r="FG937" s="767"/>
      <c r="FH937" s="767"/>
      <c r="FI937" s="767"/>
      <c r="FJ937" s="767"/>
      <c r="FK937" s="767"/>
      <c r="FL937" s="767"/>
      <c r="FM937" s="767"/>
      <c r="FN937" s="767"/>
      <c r="FO937" s="767"/>
      <c r="FP937" s="767"/>
      <c r="FQ937" s="767"/>
      <c r="FR937" s="767"/>
      <c r="FS937" s="767"/>
      <c r="FT937" s="767"/>
      <c r="FU937" s="767"/>
      <c r="FV937" s="767"/>
      <c r="FW937" s="767"/>
      <c r="FX937" s="767"/>
      <c r="FY937" s="767"/>
      <c r="FZ937" s="767"/>
      <c r="GA937" s="767"/>
      <c r="GB937" s="767"/>
      <c r="GC937" s="767"/>
      <c r="GD937" s="767"/>
      <c r="GE937" s="767"/>
      <c r="GF937" s="767"/>
      <c r="GG937" s="767"/>
      <c r="GH937" s="767"/>
      <c r="GI937" s="767"/>
      <c r="GJ937" s="767"/>
      <c r="GK937" s="767"/>
      <c r="GL937" s="767"/>
      <c r="GM937" s="767"/>
      <c r="GN937" s="767"/>
      <c r="GO937" s="767"/>
      <c r="GP937" s="767"/>
      <c r="GQ937" s="767"/>
      <c r="GR937" s="767"/>
      <c r="GS937" s="767"/>
      <c r="GT937" s="767"/>
      <c r="GU937" s="767"/>
      <c r="GV937" s="767"/>
      <c r="GW937" s="767"/>
      <c r="GX937" s="767"/>
      <c r="GY937" s="767"/>
      <c r="GZ937" s="767"/>
      <c r="HA937" s="767"/>
      <c r="HB937" s="767"/>
      <c r="HC937" s="767"/>
    </row>
    <row r="938" spans="1:211" s="864" customFormat="1" ht="13.9" hidden="1" customHeight="1">
      <c r="A938" s="307"/>
      <c r="B938" s="351"/>
      <c r="C938" s="971" t="str">
        <f>IF('1C TSspéc6'!P$17&lt;&gt;0,'1C TSspéc6'!$B$12,"")</f>
        <v/>
      </c>
      <c r="D938" s="972"/>
      <c r="E938" s="973"/>
      <c r="F938" s="93">
        <f>IF(AND($C938='1C TSspéc6'!$B$12,'1C TSspéc6'!$B$16="spécifiques",'1C TSspéc6'!$P$17&lt;&gt;""),'1C TSspéc6'!$P$21,"")</f>
        <v>0</v>
      </c>
      <c r="G938" s="842"/>
      <c r="H938" s="745">
        <v>0.21</v>
      </c>
      <c r="I938" s="747">
        <v>1</v>
      </c>
      <c r="J938" s="312"/>
      <c r="K938" s="680">
        <f t="shared" si="281"/>
        <v>0</v>
      </c>
      <c r="L938" s="556">
        <f>IF(OR('1C TSspéc6'!$B$12="",'1C TSspéc6'!P$30=0),0,IF(AND('1C TSspéc6'!$B$12&lt;&gt;"",$K$2="Pôle",'1C TSspéc6'!$C$12="OUI"),(('1C TSspéc6'!P$22+'1C TSspéc6'!P$23+'1C TSspéc6'!P$24+'1C TSspéc6'!P$25+'1C TSspéc6'!P$29)/'1C TSspéc6'!P$17),IF(AND('1C TSspéc6'!$B$12&lt;&gt;"",$K$2="Pôle",'1C TSspéc6'!$C$12="NON"),(('1C TSspéc6'!P$22+'1C TSspéc6'!P$23+'1C TSspéc6'!P$24+'1C TSspéc6'!P$25+'1C TSspéc6'!P$29)/'1C TSspéc6'!P$30),IF(AND('1C TSspéc6'!$B$12&lt;&gt;"",$K$2&lt;&gt;"Pôle",'1C TSspéc6'!$C$12="OUI"),(('1C TSspéc6'!P$22+'1C TSspéc6'!P$23+'1C TSspéc6'!P$24+'1C TSspéc6'!P$25+'1C TSspéc6'!P$26+'1C TSspéc6'!P$27+'1C TSspéc6'!P$28+'1C TSspéc6'!P$29)/'1C TSspéc6'!P$17),IF(AND('1C TSspéc6'!$B$12&lt;&gt;"",$K$2&lt;&gt;"Pôle",'1C TSspéc6'!$C$12="NON"),(('1C TSspéc6'!P$22+'1C TSspéc6'!P$23+'1C TSspéc6'!P$24+'1C TSspéc6'!P$25+'1C TSspéc6'!P$26+'1C TSspéc6'!P$27+'1C TSspéc6'!P$28+'1C TSspéc6'!P$29)/'1C TSspéc6'!P$30))))))</f>
        <v>0</v>
      </c>
      <c r="M938" s="556">
        <f>IF(OR('1C TSspéc6'!$B$12="",'1C TSspéc6'!P$30=0),0,IF(AND('1C TSspéc6'!$B$12&lt;&gt;"",$K$2="Pôle",'1C TSspéc6'!$C$12="OUI"),(('1C TSspéc6'!P$26+'1C TSspéc6'!P$27+'1C TSspéc6'!P$28)/'1C TSspéc6'!P$17),IF(AND('1C TSspéc6'!$B$12&lt;&gt;"",$K$2="Pôle",'1C TSspéc6'!$C$12="NON"),(('1C TSspéc6'!P$26+'1C TSspéc6'!P$27+'1C TSspéc6'!P$28)/'1C TSspéc6'!P$30),IF(AND('1C TSspéc6'!$B$12&lt;&gt;"",$K$2&lt;&gt;"Pôle"),0))))</f>
        <v>0</v>
      </c>
      <c r="N938" s="557">
        <f>IF(AND('1C TSspéc6'!$B$12&lt;&gt;0,'1C TSspéc6'!$P$30&lt;&gt;0),L938+M938,0)</f>
        <v>0</v>
      </c>
      <c r="O938" s="893" t="str">
        <f>IF(AND('1C TSspéc6'!$P$17&lt;&gt;0,'1C TSspéc6'!$C$12="OUI"),'1C TSspéc6'!$P$35/'1C TSspéc6'!$P$17,"")</f>
        <v/>
      </c>
      <c r="P938" s="543" t="str">
        <f>IF(AND('1C TSspéc6'!$P$17&lt;&gt;0,'1C TSspéc6'!$C$12="OUI"),'1C TSspéc6'!$P$36/'1C TSspéc6'!$P$17,"")</f>
        <v/>
      </c>
      <c r="Q938" s="543" t="str">
        <f>IF(AND('1C TSspéc6'!$P$17&lt;&gt;0,'1C TSspéc6'!$C$12="OUI"),'1C TSspéc6'!$P$37/'1C TSspéc6'!$P$17,"")</f>
        <v/>
      </c>
      <c r="R938" s="543" t="str">
        <f>IF(AND('1C TSspéc6'!$P$17&lt;&gt;0,'1C TSspéc6'!$C$12="OUI"),'1C TSspéc6'!$P$38/'1C TSspéc6'!$P$17,"")</f>
        <v/>
      </c>
      <c r="S938" s="543" t="str">
        <f>IF(AND('1C TSspéc6'!$P$17&lt;&gt;0,'1C TSspéc6'!$C$12="OUI"),'1C TSspéc6'!$P$39/'1C TSspéc6'!$P$17,"")</f>
        <v/>
      </c>
      <c r="T938" s="543" t="str">
        <f>IF(AND('1C TSspéc6'!$P$17&lt;&gt;0,'1C TSspéc6'!$C$12="OUI"),'1C TSspéc6'!$P$40/'1C TSspéc6'!$P$17,"")</f>
        <v/>
      </c>
      <c r="U938" s="543" t="str">
        <f>IF(AND('1C TSspéc6'!$P$17&lt;&gt;0,'1C TSspéc6'!$C$12="OUI"),'1C TSspéc6'!$P$41/'1C TSspéc6'!$P$17,"")</f>
        <v/>
      </c>
      <c r="V938" s="543" t="str">
        <f>IF(AND('1C TSspéc6'!$P$17&lt;&gt;0,'1C TSspéc6'!$C$12="OUI"),'1C TSspéc6'!$P$42/'1C TSspéc6'!$P$17,"")</f>
        <v/>
      </c>
      <c r="W938" s="543" t="str">
        <f>IF(AND('1C TSspéc6'!$P$17&lt;&gt;0,'1C TSspéc6'!$C$12="OUI"),'1C TSspéc6'!$P$43/'1C TSspéc6'!$P$17,"")</f>
        <v/>
      </c>
      <c r="X938" s="543" t="str">
        <f>IF(AND('1C TSspéc6'!$P$17&lt;&gt;0,'1C TSspéc6'!$C$12="OUI"),'1C TSspéc6'!$P$44/'1C TSspéc6'!$P$17,"")</f>
        <v/>
      </c>
      <c r="Y938" s="543" t="str">
        <f>IF(AND('1C TSspéc6'!$P$17&lt;&gt;0,'1C TSspéc6'!$C$12="OUI"),'1C TSspéc6'!$P$45/'1C TSspéc6'!$P$17,"")</f>
        <v/>
      </c>
      <c r="Z938" s="543" t="str">
        <f>IF(AND('1C TSspéc6'!$P$17&lt;&gt;0,'1C TSspéc6'!$C$12="OUI"),'1C TSspéc6'!$P$46/'1C TSspéc6'!$P$17,"")</f>
        <v/>
      </c>
      <c r="AA938" s="543" t="str">
        <f>IF(AND('1C TSspéc6'!$P$17&lt;&gt;0,'1C TSspéc6'!$C$12="OUI"),'1C TSspéc6'!$P$47/'1C TSspéc6'!$P$17,"")</f>
        <v/>
      </c>
      <c r="AB938" s="543" t="str">
        <f>IF(AND('1C TSspéc6'!$P$17&lt;&gt;0,'1C TSspéc6'!$C$12="OUI"),'1C TSspéc6'!$P$48/'1C TSspéc6'!$P$17,"")</f>
        <v/>
      </c>
      <c r="AC938" s="543" t="str">
        <f>IF(AND('1C TSspéc6'!$P$17&lt;&gt;0,'1C TSspéc6'!$C$12="OUI"),'1C TSspéc6'!$P$49/'1C TSspéc6'!$P$17,"")</f>
        <v/>
      </c>
      <c r="AD938" s="543" t="str">
        <f>IF(AND('1C TSspéc6'!$P$17&lt;&gt;0,'1C TSspéc6'!$C$12="OUI"),'1C TSspéc6'!$P$50/'1C TSspéc6'!$P$17,"")</f>
        <v/>
      </c>
      <c r="AE938" s="543" t="str">
        <f>IF(AND('1C TSspéc6'!$P$17&lt;&gt;0,'1C TSspéc6'!$C$12="OUI"),'1C TSspéc6'!$P$51/'1C TSspéc6'!$P$17,"")</f>
        <v/>
      </c>
      <c r="AF938" s="543" t="str">
        <f>IF(AND('1C TSspéc6'!$P$17&lt;&gt;0,'1C TSspéc6'!$C$12="OUI"),'1C TSspéc6'!$P$52/'1C TSspéc6'!$P$17,"")</f>
        <v/>
      </c>
      <c r="AG938" s="543" t="str">
        <f>IF(AND('1C TSspéc6'!$P$17&lt;&gt;0,'1C TSspéc6'!$C$12="OUI"),'1C TSspéc6'!$P$53/'1C TSspéc6'!$P$17,"")</f>
        <v/>
      </c>
      <c r="AH938" s="543" t="str">
        <f>IF(AND('1C TSspéc6'!$P$17&lt;&gt;0,'1C TSspéc6'!$C$12="OUI"),'1C TSspéc6'!$P$54/'1C TSspéc6'!$P$17,"")</f>
        <v/>
      </c>
      <c r="AI938" s="543" t="str">
        <f>IF(AND('1C TSspéc6'!$P$17&lt;&gt;0,'1C TSspéc6'!$C$12="OUI"),'1C TSspéc6'!$P$55/'1C TSspéc6'!$P$17,"")</f>
        <v/>
      </c>
      <c r="AJ938" s="543" t="str">
        <f>IF(AND('1C TSspéc6'!$P$17&lt;&gt;0,'1C TSspéc6'!$C$12="OUI"),'1C TSspéc6'!$P$56/'1C TSspéc6'!$P$17,"")</f>
        <v/>
      </c>
      <c r="AK938" s="543" t="str">
        <f>IF(AND('1C TSspéc6'!$P$17&lt;&gt;0,'1C TSspéc6'!$C$12="OUI"),'1C TSspéc6'!$P$57/'1C TSspéc6'!$P$17,"")</f>
        <v/>
      </c>
      <c r="AL938" s="72">
        <f>IF(AND('1C TSspéc6'!$P$17&lt;&gt;0,'1C TSspéc6'!$C$12="OUI"),N938+AK938,N938)</f>
        <v>0</v>
      </c>
      <c r="AM938" s="417">
        <f t="shared" si="282"/>
        <v>0</v>
      </c>
      <c r="AN938" s="417">
        <f t="shared" si="283"/>
        <v>0</v>
      </c>
      <c r="AO938" s="418" t="str">
        <f>IF(AND('1C TSspéc6'!$P$17&lt;&gt;0,'1C TSspéc6'!$P$30&lt;&gt;0),AM938+AN938,"")</f>
        <v/>
      </c>
      <c r="AP938" s="573" t="str">
        <f>IF(AND('1C TSspéc6'!$P$17&lt;&gt;0,'1C TSspéc6'!$P$30&lt;&gt;0),AM938-AR938,"")</f>
        <v/>
      </c>
      <c r="AQ938" s="583">
        <f t="shared" si="284"/>
        <v>0</v>
      </c>
      <c r="AR938" s="596"/>
      <c r="AS938" s="102"/>
      <c r="AT938" s="27" t="str">
        <f>IF(('1C TSspéc6'!P$17*FICHE!$C$14&lt;J938),"Forfait limité à "&amp;FICHE!$C$14&amp;"€/jour","")</f>
        <v/>
      </c>
      <c r="AU938" s="592"/>
      <c r="AV938" s="824"/>
      <c r="AW938" s="824"/>
      <c r="AX938" s="824"/>
      <c r="AY938" s="824"/>
      <c r="AZ938" s="824"/>
      <c r="BA938" s="767"/>
      <c r="BB938" s="767"/>
      <c r="BC938" s="767"/>
      <c r="BD938" s="767"/>
      <c r="BE938" s="767"/>
      <c r="BF938" s="767"/>
      <c r="BG938" s="767"/>
      <c r="BH938" s="767"/>
      <c r="BI938" s="767"/>
      <c r="BJ938" s="767"/>
      <c r="BK938" s="767"/>
      <c r="BL938" s="767"/>
      <c r="BM938" s="767"/>
      <c r="BN938" s="767"/>
      <c r="BO938" s="767"/>
      <c r="BP938" s="767"/>
      <c r="BQ938" s="767"/>
      <c r="BR938" s="767"/>
      <c r="BS938" s="767"/>
      <c r="BT938" s="767"/>
      <c r="BU938" s="767"/>
      <c r="BV938" s="767"/>
      <c r="BW938" s="767"/>
      <c r="BX938" s="767"/>
      <c r="BY938" s="767"/>
      <c r="BZ938" s="767"/>
      <c r="CA938" s="767"/>
      <c r="CB938" s="767"/>
      <c r="CC938" s="767"/>
      <c r="CD938" s="767"/>
      <c r="CE938" s="767"/>
      <c r="CF938" s="767"/>
      <c r="CG938" s="767"/>
      <c r="CH938" s="767"/>
      <c r="CI938" s="767"/>
      <c r="CJ938" s="767"/>
      <c r="CK938" s="767"/>
      <c r="CL938" s="767"/>
      <c r="CM938" s="767"/>
      <c r="CN938" s="767"/>
      <c r="CO938" s="767"/>
      <c r="CP938" s="767"/>
      <c r="CQ938" s="767"/>
      <c r="CR938" s="767"/>
      <c r="CS938" s="767"/>
      <c r="CT938" s="767"/>
      <c r="CU938" s="767"/>
      <c r="CV938" s="767"/>
      <c r="CW938" s="767"/>
      <c r="CX938" s="767"/>
      <c r="CY938" s="767"/>
      <c r="CZ938" s="767"/>
      <c r="DA938" s="767"/>
      <c r="DB938" s="767"/>
      <c r="DC938" s="767"/>
      <c r="DD938" s="767"/>
      <c r="DE938" s="767"/>
      <c r="DF938" s="767"/>
      <c r="DG938" s="767"/>
      <c r="DH938" s="767"/>
      <c r="DI938" s="767"/>
      <c r="DJ938" s="767"/>
      <c r="DK938" s="767"/>
      <c r="DL938" s="767"/>
      <c r="DM938" s="767"/>
      <c r="DN938" s="767"/>
      <c r="DO938" s="767"/>
      <c r="DP938" s="767"/>
      <c r="DQ938" s="767"/>
      <c r="DR938" s="767"/>
      <c r="DS938" s="767"/>
      <c r="DT938" s="767"/>
      <c r="DU938" s="767"/>
      <c r="DV938" s="767"/>
      <c r="DW938" s="767"/>
      <c r="DX938" s="767"/>
      <c r="DY938" s="767"/>
      <c r="DZ938" s="767"/>
      <c r="EA938" s="767"/>
      <c r="EB938" s="767"/>
      <c r="EC938" s="767"/>
      <c r="ED938" s="767"/>
      <c r="EE938" s="767"/>
      <c r="EF938" s="767"/>
      <c r="EG938" s="767"/>
      <c r="EH938" s="767"/>
      <c r="EI938" s="767"/>
      <c r="EJ938" s="767"/>
      <c r="EK938" s="767"/>
      <c r="EL938" s="767"/>
      <c r="EM938" s="767"/>
      <c r="EN938" s="767"/>
      <c r="EO938" s="767"/>
      <c r="EP938" s="767"/>
      <c r="EQ938" s="767"/>
      <c r="ER938" s="767"/>
      <c r="ES938" s="767"/>
      <c r="ET938" s="767"/>
      <c r="EU938" s="767"/>
      <c r="EV938" s="767"/>
      <c r="EW938" s="767"/>
      <c r="EX938" s="767"/>
      <c r="EY938" s="767"/>
      <c r="EZ938" s="767"/>
      <c r="FA938" s="767"/>
      <c r="FB938" s="767"/>
      <c r="FC938" s="767"/>
      <c r="FD938" s="767"/>
      <c r="FE938" s="767"/>
      <c r="FF938" s="767"/>
      <c r="FG938" s="767"/>
      <c r="FH938" s="767"/>
      <c r="FI938" s="767"/>
      <c r="FJ938" s="767"/>
      <c r="FK938" s="767"/>
      <c r="FL938" s="767"/>
      <c r="FM938" s="767"/>
      <c r="FN938" s="767"/>
      <c r="FO938" s="767"/>
      <c r="FP938" s="767"/>
      <c r="FQ938" s="767"/>
      <c r="FR938" s="767"/>
      <c r="FS938" s="767"/>
      <c r="FT938" s="767"/>
      <c r="FU938" s="767"/>
      <c r="FV938" s="767"/>
      <c r="FW938" s="767"/>
      <c r="FX938" s="767"/>
      <c r="FY938" s="767"/>
      <c r="FZ938" s="767"/>
      <c r="GA938" s="767"/>
      <c r="GB938" s="767"/>
      <c r="GC938" s="767"/>
      <c r="GD938" s="767"/>
      <c r="GE938" s="767"/>
      <c r="GF938" s="767"/>
      <c r="GG938" s="767"/>
      <c r="GH938" s="767"/>
      <c r="GI938" s="767"/>
      <c r="GJ938" s="767"/>
      <c r="GK938" s="767"/>
      <c r="GL938" s="767"/>
      <c r="GM938" s="767"/>
      <c r="GN938" s="767"/>
      <c r="GO938" s="767"/>
      <c r="GP938" s="767"/>
      <c r="GQ938" s="767"/>
      <c r="GR938" s="767"/>
      <c r="GS938" s="767"/>
      <c r="GT938" s="767"/>
      <c r="GU938" s="767"/>
      <c r="GV938" s="767"/>
      <c r="GW938" s="767"/>
      <c r="GX938" s="767"/>
      <c r="GY938" s="767"/>
      <c r="GZ938" s="767"/>
      <c r="HA938" s="767"/>
      <c r="HB938" s="767"/>
      <c r="HC938" s="767"/>
    </row>
    <row r="939" spans="1:211" s="864" customFormat="1" ht="13.9" hidden="1" customHeight="1">
      <c r="A939" s="307"/>
      <c r="B939" s="351"/>
      <c r="C939" s="971" t="str">
        <f>IF('1C TSspéc6'!Q$17&lt;&gt;0,'1C TSspéc6'!$B$12,"")</f>
        <v/>
      </c>
      <c r="D939" s="972"/>
      <c r="E939" s="973"/>
      <c r="F939" s="93">
        <f>IF(AND($C939='1C TSspéc6'!$B$12,'1C TSspéc6'!$B$16="spécifiques",'1C TSspéc6'!$Q$17&lt;&gt;""),'1C TSspéc6'!$Q$21,"")</f>
        <v>0</v>
      </c>
      <c r="G939" s="863"/>
      <c r="H939" s="745">
        <v>0.21</v>
      </c>
      <c r="I939" s="747">
        <v>1</v>
      </c>
      <c r="J939" s="312"/>
      <c r="K939" s="680">
        <f t="shared" si="281"/>
        <v>0</v>
      </c>
      <c r="L939" s="556">
        <f>IF(OR('1C TSspéc6'!$B$12="",'1C TSspéc6'!Q$30=0),0,IF(AND('1C TSspéc6'!$B$12&lt;&gt;"",$K$2="Pôle",'1C TSspéc6'!$C$12="OUI"),(('1C TSspéc6'!Q$22+'1C TSspéc6'!Q$23+'1C TSspéc6'!Q$24+'1C TSspéc6'!Q$25+'1C TSspéc6'!Q$29)/'1C TSspéc6'!Q$17),IF(AND('1C TSspéc6'!$B$12&lt;&gt;"",$K$2="Pôle",'1C TSspéc6'!$C$12="NON"),(('1C TSspéc6'!Q$22+'1C TSspéc6'!Q$23+'1C TSspéc6'!Q$24+'1C TSspéc6'!Q$25+'1C TSspéc6'!Q$29)/'1C TSspéc6'!Q$30),IF(AND('1C TSspéc6'!$B$12&lt;&gt;"",$K$2&lt;&gt;"Pôle",'1C TSspéc6'!$C$12="OUI"),(('1C TSspéc6'!Q$22+'1C TSspéc6'!Q$23+'1C TSspéc6'!Q$24+'1C TSspéc6'!Q$25+'1C TSspéc6'!Q$26+'1C TSspéc6'!Q$27+'1C TSspéc6'!Q$28+'1C TSspéc6'!Q$29)/'1C TSspéc6'!Q$17),IF(AND('1C TSspéc6'!$B$12&lt;&gt;"",$K$2&lt;&gt;"Pôle",'1C TSspéc6'!$C$12="NON"),(('1C TSspéc6'!Q$22+'1C TSspéc6'!Q$23+'1C TSspéc6'!Q$24+'1C TSspéc6'!Q$25+'1C TSspéc6'!Q$26+'1C TSspéc6'!Q$27+'1C TSspéc6'!Q$28+'1C TSspéc6'!Q$29)/'1C TSspéc6'!Q$30))))))</f>
        <v>0</v>
      </c>
      <c r="M939" s="556">
        <f>IF(OR('1C TSspéc6'!$B$12="",'1C TSspéc6'!Q$30=0),0,IF(AND('1C TSspéc6'!$B$12&lt;&gt;"",$K$2="Pôle",'1C TSspéc6'!$C$12="OUI"),(('1C TSspéc6'!Q$26+'1C TSspéc6'!Q$27+'1C TSspéc6'!Q$28)/'1C TSspéc6'!Q$17),IF(AND('1C TSspéc6'!$B$12&lt;&gt;"",$K$2="Pôle",'1C TSspéc6'!$C$12="NON"),(('1C TSspéc6'!Q$26+'1C TSspéc6'!Q$27+'1C TSspéc6'!Q$28)/'1C TSspéc6'!Q$30),IF(AND('1C TSspéc6'!$B$12&lt;&gt;"",$K$2&lt;&gt;"Pôle"),0))))</f>
        <v>0</v>
      </c>
      <c r="N939" s="557">
        <f>IF(AND('1C TSspéc6'!$B$12&lt;&gt;0,'1C TSspéc6'!$Q$30&lt;&gt;0),L939+M939,0)</f>
        <v>0</v>
      </c>
      <c r="O939" s="893" t="str">
        <f>IF(AND('1C TSspéc6'!$Q$17&lt;&gt;0,'1C TSspéc6'!$C$12="OUI"),'1C TSspéc6'!$Q$35/'1C TSspéc6'!$Q$17,"")</f>
        <v/>
      </c>
      <c r="P939" s="543" t="str">
        <f>IF(AND('1C TSspéc6'!$Q$17&lt;&gt;0,'1C TSspéc6'!$C$12="OUI"),'1C TSspéc6'!$Q$36/'1C TSspéc6'!$Q$17,"")</f>
        <v/>
      </c>
      <c r="Q939" s="543" t="str">
        <f>IF(AND('1C TSspéc6'!$Q$17&lt;&gt;0,'1C TSspéc6'!$C$12="OUI"),'1C TSspéc6'!$Q$37/'1C TSspéc6'!$Q$17,"")</f>
        <v/>
      </c>
      <c r="R939" s="543" t="str">
        <f>IF(AND('1C TSspéc6'!$Q$17&lt;&gt;0,'1C TSspéc6'!$C$12="OUI"),'1C TSspéc6'!$Q$38/'1C TSspéc6'!$Q$17,"")</f>
        <v/>
      </c>
      <c r="S939" s="543" t="str">
        <f>IF(AND('1C TSspéc6'!$Q$17&lt;&gt;0,'1C TSspéc6'!$C$12="OUI"),'1C TSspéc6'!$Q$39/'1C TSspéc6'!$Q$17,"")</f>
        <v/>
      </c>
      <c r="T939" s="543" t="str">
        <f>IF(AND('1C TSspéc6'!$Q$17&lt;&gt;0,'1C TSspéc6'!$C$12="OUI"),'1C TSspéc6'!$Q$40/'1C TSspéc6'!$Q$17,"")</f>
        <v/>
      </c>
      <c r="U939" s="543" t="str">
        <f>IF(AND('1C TSspéc6'!$Q$17&lt;&gt;0,'1C TSspéc6'!$C$12="OUI"),'1C TSspéc6'!$Q$41/'1C TSspéc6'!$Q$17,"")</f>
        <v/>
      </c>
      <c r="V939" s="543" t="str">
        <f>IF(AND('1C TSspéc6'!$Q$17&lt;&gt;0,'1C TSspéc6'!$C$12="OUI"),'1C TSspéc6'!$Q$42/'1C TSspéc6'!$Q$17,"")</f>
        <v/>
      </c>
      <c r="W939" s="543" t="str">
        <f>IF(AND('1C TSspéc6'!$Q$17&lt;&gt;0,'1C TSspéc6'!$C$12="OUI"),'1C TSspéc6'!$Q$43/'1C TSspéc6'!$Q$17,"")</f>
        <v/>
      </c>
      <c r="X939" s="543" t="str">
        <f>IF(AND('1C TSspéc6'!$Q$17&lt;&gt;0,'1C TSspéc6'!$C$12="OUI"),'1C TSspéc6'!$Q$44/'1C TSspéc6'!$Q$17,"")</f>
        <v/>
      </c>
      <c r="Y939" s="543" t="str">
        <f>IF(AND('1C TSspéc6'!$Q$17&lt;&gt;0,'1C TSspéc6'!$C$12="OUI"),'1C TSspéc6'!$Q$45/'1C TSspéc6'!$Q$17,"")</f>
        <v/>
      </c>
      <c r="Z939" s="543" t="str">
        <f>IF(AND('1C TSspéc6'!$Q$17&lt;&gt;0,'1C TSspéc6'!$C$12="OUI"),'1C TSspéc6'!$Q$46/'1C TSspéc6'!$Q$17,"")</f>
        <v/>
      </c>
      <c r="AA939" s="543" t="str">
        <f>IF(AND('1C TSspéc6'!$Q$17&lt;&gt;0,'1C TSspéc6'!$C$12="OUI"),'1C TSspéc6'!$Q$47/'1C TSspéc6'!$Q$17,"")</f>
        <v/>
      </c>
      <c r="AB939" s="543" t="str">
        <f>IF(AND('1C TSspéc6'!$Q$17&lt;&gt;0,'1C TSspéc6'!$C$12="OUI"),'1C TSspéc6'!$Q$48/'1C TSspéc6'!$Q$17,"")</f>
        <v/>
      </c>
      <c r="AC939" s="543" t="str">
        <f>IF(AND('1C TSspéc6'!$Q$17&lt;&gt;0,'1C TSspéc6'!$C$12="OUI"),'1C TSspéc6'!$Q$49/'1C TSspéc6'!$Q$17,"")</f>
        <v/>
      </c>
      <c r="AD939" s="543" t="str">
        <f>IF(AND('1C TSspéc6'!$Q$17&lt;&gt;0,'1C TSspéc6'!$C$12="OUI"),'1C TSspéc6'!$Q$50/'1C TSspéc6'!$Q$17,"")</f>
        <v/>
      </c>
      <c r="AE939" s="543" t="str">
        <f>IF(AND('1C TSspéc6'!$Q$17&lt;&gt;0,'1C TSspéc6'!$C$12="OUI"),'1C TSspéc6'!$Q$51/'1C TSspéc6'!$Q$17,"")</f>
        <v/>
      </c>
      <c r="AF939" s="543" t="str">
        <f>IF(AND('1C TSspéc6'!$Q$17&lt;&gt;0,'1C TSspéc6'!$C$12="OUI"),'1C TSspéc6'!$Q$52/'1C TSspéc6'!$Q$17,"")</f>
        <v/>
      </c>
      <c r="AG939" s="543" t="str">
        <f>IF(AND('1C TSspéc6'!$Q$17&lt;&gt;0,'1C TSspéc6'!$C$12="OUI"),'1C TSspéc6'!$Q$53/'1C TSspéc6'!$Q$17,"")</f>
        <v/>
      </c>
      <c r="AH939" s="543" t="str">
        <f>IF(AND('1C TSspéc6'!$Q$17&lt;&gt;0,'1C TSspéc6'!$C$12="OUI"),'1C TSspéc6'!$Q$54/'1C TSspéc6'!$Q$17,"")</f>
        <v/>
      </c>
      <c r="AI939" s="543" t="str">
        <f>IF(AND('1C TSspéc6'!$Q$17&lt;&gt;0,'1C TSspéc6'!$C$12="OUI"),'1C TSspéc6'!$Q$55/'1C TSspéc6'!$Q$17,"")</f>
        <v/>
      </c>
      <c r="AJ939" s="543" t="str">
        <f>IF(AND('1C TSspéc6'!$Q$17&lt;&gt;0,'1C TSspéc6'!$C$12="OUI"),'1C TSspéc6'!$Q$56/'1C TSspéc6'!$Q$17,"")</f>
        <v/>
      </c>
      <c r="AK939" s="543" t="str">
        <f>IF(AND('1C TSspéc6'!$Q$17&lt;&gt;0,'1C TSspéc6'!$C$12="OUI"),'1C TSspéc6'!$Q$57/'1C TSspéc6'!$Q$17,"")</f>
        <v/>
      </c>
      <c r="AL939" s="72">
        <f>IF(AND('1C TSspéc6'!$Q$17&lt;&gt;0,'1C TSspéc6'!$C$12="OUI"),N939+AK939,N939)</f>
        <v>0</v>
      </c>
      <c r="AM939" s="417">
        <f t="shared" si="282"/>
        <v>0</v>
      </c>
      <c r="AN939" s="417">
        <f t="shared" si="283"/>
        <v>0</v>
      </c>
      <c r="AO939" s="418" t="str">
        <f>IF(AND('1C TSspéc6'!$Q$17&lt;&gt;0,'1C TSspéc6'!$Q$30&lt;&gt;0),AM939+AN939,"")</f>
        <v/>
      </c>
      <c r="AP939" s="573" t="str">
        <f>IF(AND('1C TSspéc6'!$Q$17&lt;&gt;0,'1C TSspéc6'!$Q$30&lt;&gt;0),AM939-AR939,"")</f>
        <v/>
      </c>
      <c r="AQ939" s="583">
        <f t="shared" si="284"/>
        <v>0</v>
      </c>
      <c r="AR939" s="596"/>
      <c r="AS939" s="102"/>
      <c r="AT939" s="27" t="str">
        <f>IF(('1C TSspéc6'!Q$17*FICHE!$C$14&lt;J939),"Forfait limité à "&amp;FICHE!$C$14&amp;"€/jour","")</f>
        <v/>
      </c>
      <c r="AU939" s="592"/>
      <c r="AV939" s="824"/>
      <c r="AW939" s="824"/>
      <c r="AX939" s="824"/>
      <c r="AY939" s="824"/>
      <c r="AZ939" s="824"/>
      <c r="BA939" s="767"/>
      <c r="BB939" s="767"/>
      <c r="BC939" s="767"/>
      <c r="BD939" s="767"/>
      <c r="BE939" s="767"/>
      <c r="BF939" s="767"/>
      <c r="BG939" s="767"/>
      <c r="BH939" s="767"/>
      <c r="BI939" s="767"/>
      <c r="BJ939" s="767"/>
      <c r="BK939" s="767"/>
      <c r="BL939" s="767"/>
      <c r="BM939" s="767"/>
      <c r="BN939" s="767"/>
      <c r="BO939" s="767"/>
      <c r="BP939" s="767"/>
      <c r="BQ939" s="767"/>
      <c r="BR939" s="767"/>
      <c r="BS939" s="767"/>
      <c r="BT939" s="767"/>
      <c r="BU939" s="767"/>
      <c r="BV939" s="767"/>
      <c r="BW939" s="767"/>
      <c r="BX939" s="767"/>
      <c r="BY939" s="767"/>
      <c r="BZ939" s="767"/>
      <c r="CA939" s="767"/>
      <c r="CB939" s="767"/>
      <c r="CC939" s="767"/>
      <c r="CD939" s="767"/>
      <c r="CE939" s="767"/>
      <c r="CF939" s="767"/>
      <c r="CG939" s="767"/>
      <c r="CH939" s="767"/>
      <c r="CI939" s="767"/>
      <c r="CJ939" s="767"/>
      <c r="CK939" s="767"/>
      <c r="CL939" s="767"/>
      <c r="CM939" s="767"/>
      <c r="CN939" s="767"/>
      <c r="CO939" s="767"/>
      <c r="CP939" s="767"/>
      <c r="CQ939" s="767"/>
      <c r="CR939" s="767"/>
      <c r="CS939" s="767"/>
      <c r="CT939" s="767"/>
      <c r="CU939" s="767"/>
      <c r="CV939" s="767"/>
      <c r="CW939" s="767"/>
      <c r="CX939" s="767"/>
      <c r="CY939" s="767"/>
      <c r="CZ939" s="767"/>
      <c r="DA939" s="767"/>
      <c r="DB939" s="767"/>
      <c r="DC939" s="767"/>
      <c r="DD939" s="767"/>
      <c r="DE939" s="767"/>
      <c r="DF939" s="767"/>
      <c r="DG939" s="767"/>
      <c r="DH939" s="767"/>
      <c r="DI939" s="767"/>
      <c r="DJ939" s="767"/>
      <c r="DK939" s="767"/>
      <c r="DL939" s="767"/>
      <c r="DM939" s="767"/>
      <c r="DN939" s="767"/>
      <c r="DO939" s="767"/>
      <c r="DP939" s="767"/>
      <c r="DQ939" s="767"/>
      <c r="DR939" s="767"/>
      <c r="DS939" s="767"/>
      <c r="DT939" s="767"/>
      <c r="DU939" s="767"/>
      <c r="DV939" s="767"/>
      <c r="DW939" s="767"/>
      <c r="DX939" s="767"/>
      <c r="DY939" s="767"/>
      <c r="DZ939" s="767"/>
      <c r="EA939" s="767"/>
      <c r="EB939" s="767"/>
      <c r="EC939" s="767"/>
      <c r="ED939" s="767"/>
      <c r="EE939" s="767"/>
      <c r="EF939" s="767"/>
      <c r="EG939" s="767"/>
      <c r="EH939" s="767"/>
      <c r="EI939" s="767"/>
      <c r="EJ939" s="767"/>
      <c r="EK939" s="767"/>
      <c r="EL939" s="767"/>
      <c r="EM939" s="767"/>
      <c r="EN939" s="767"/>
      <c r="EO939" s="767"/>
      <c r="EP939" s="767"/>
      <c r="EQ939" s="767"/>
      <c r="ER939" s="767"/>
      <c r="ES939" s="767"/>
      <c r="ET939" s="767"/>
      <c r="EU939" s="767"/>
      <c r="EV939" s="767"/>
      <c r="EW939" s="767"/>
      <c r="EX939" s="767"/>
      <c r="EY939" s="767"/>
      <c r="EZ939" s="767"/>
      <c r="FA939" s="767"/>
      <c r="FB939" s="767"/>
      <c r="FC939" s="767"/>
      <c r="FD939" s="767"/>
      <c r="FE939" s="767"/>
      <c r="FF939" s="767"/>
      <c r="FG939" s="767"/>
      <c r="FH939" s="767"/>
      <c r="FI939" s="767"/>
      <c r="FJ939" s="767"/>
      <c r="FK939" s="767"/>
      <c r="FL939" s="767"/>
      <c r="FM939" s="767"/>
      <c r="FN939" s="767"/>
      <c r="FO939" s="767"/>
      <c r="FP939" s="767"/>
      <c r="FQ939" s="767"/>
      <c r="FR939" s="767"/>
      <c r="FS939" s="767"/>
      <c r="FT939" s="767"/>
      <c r="FU939" s="767"/>
      <c r="FV939" s="767"/>
      <c r="FW939" s="767"/>
      <c r="FX939" s="767"/>
      <c r="FY939" s="767"/>
      <c r="FZ939" s="767"/>
      <c r="GA939" s="767"/>
      <c r="GB939" s="767"/>
      <c r="GC939" s="767"/>
      <c r="GD939" s="767"/>
      <c r="GE939" s="767"/>
      <c r="GF939" s="767"/>
      <c r="GG939" s="767"/>
      <c r="GH939" s="767"/>
      <c r="GI939" s="767"/>
      <c r="GJ939" s="767"/>
      <c r="GK939" s="767"/>
      <c r="GL939" s="767"/>
      <c r="GM939" s="767"/>
      <c r="GN939" s="767"/>
      <c r="GO939" s="767"/>
      <c r="GP939" s="767"/>
      <c r="GQ939" s="767"/>
      <c r="GR939" s="767"/>
      <c r="GS939" s="767"/>
      <c r="GT939" s="767"/>
      <c r="GU939" s="767"/>
      <c r="GV939" s="767"/>
      <c r="GW939" s="767"/>
      <c r="GX939" s="767"/>
      <c r="GY939" s="767"/>
      <c r="GZ939" s="767"/>
      <c r="HA939" s="767"/>
      <c r="HB939" s="767"/>
      <c r="HC939" s="767"/>
    </row>
    <row r="940" spans="1:211" s="864" customFormat="1" ht="13.9" hidden="1" customHeight="1">
      <c r="A940" s="307"/>
      <c r="B940" s="351"/>
      <c r="C940" s="971" t="str">
        <f>IF('1C TSspéc6'!R$17&lt;&gt;0,'1C TSspéc6'!$B$12,"")</f>
        <v/>
      </c>
      <c r="D940" s="972"/>
      <c r="E940" s="973"/>
      <c r="F940" s="93">
        <f>IF(AND($C940='1C TSspéc6'!$B$12,'1C TSspéc6'!$B$16="spécifiques",'1C TSspéc6'!$R$17&lt;&gt;""),'1C TSspéc6'!$R$21,"")</f>
        <v>0</v>
      </c>
      <c r="G940" s="863"/>
      <c r="H940" s="745">
        <v>0.21</v>
      </c>
      <c r="I940" s="747">
        <v>1</v>
      </c>
      <c r="J940" s="312"/>
      <c r="K940" s="680">
        <f t="shared" si="281"/>
        <v>0</v>
      </c>
      <c r="L940" s="556">
        <f>IF(OR('1C TSspéc6'!$B$12="",'1C TSspéc6'!R$30=0),0,IF(AND('1C TSspéc6'!$B$12&lt;&gt;"",$K$2="Pôle",'1C TSspéc6'!$C$12="OUI"),(('1C TSspéc6'!R$22+'1C TSspéc6'!R$23+'1C TSspéc6'!R$24+'1C TSspéc6'!R$25+'1C TSspéc6'!R$29)/'1C TSspéc6'!R$17),IF(AND('1C TSspéc6'!$B$12&lt;&gt;"",$K$2="Pôle",'1C TSspéc6'!$C$12="NON"),(('1C TSspéc6'!R$22+'1C TSspéc6'!R$23+'1C TSspéc6'!R$24+'1C TSspéc6'!R$25+'1C TSspéc6'!R$29)/'1C TSspéc6'!R$30),IF(AND('1C TSspéc6'!$B$12&lt;&gt;"",$K$2&lt;&gt;"Pôle",'1C TSspéc6'!$C$12="OUI"),(('1C TSspéc6'!R$22+'1C TSspéc6'!R$23+'1C TSspéc6'!R$24+'1C TSspéc6'!R$25+'1C TSspéc6'!R$26+'1C TSspéc6'!R$27+'1C TSspéc6'!R$28+'1C TSspéc6'!R$29)/'1C TSspéc6'!R$17),IF(AND('1C TSspéc6'!$B$12&lt;&gt;"",$K$2&lt;&gt;"Pôle",'1C TSspéc6'!$C$12="NON"),(('1C TSspéc6'!R$22+'1C TSspéc6'!R$23+'1C TSspéc6'!R$24+'1C TSspéc6'!R$25+'1C TSspéc6'!R$26+'1C TSspéc6'!R$27+'1C TSspéc6'!R$28+'1C TSspéc6'!R$29)/'1C TSspéc6'!R$30))))))</f>
        <v>0</v>
      </c>
      <c r="M940" s="556">
        <f>IF(OR('1C TSspéc6'!$B$12="",'1C TSspéc6'!R$30=0),0,IF(AND('1C TSspéc6'!$B$12&lt;&gt;"",$K$2="Pôle",'1C TSspéc6'!$C$12="OUI"),(('1C TSspéc6'!R$26+'1C TSspéc6'!R$27+'1C TSspéc6'!R$28)/'1C TSspéc6'!R$17),IF(AND('1C TSspéc6'!$B$12&lt;&gt;"",$K$2="Pôle",'1C TSspéc6'!$C$12="NON"),(('1C TSspéc6'!R$26+'1C TSspéc6'!R$27+'1C TSspéc6'!R$28)/'1C TSspéc6'!R$30),IF(AND('1C TSspéc6'!$B$12&lt;&gt;"",$K$2&lt;&gt;"Pôle"),0))))</f>
        <v>0</v>
      </c>
      <c r="N940" s="557">
        <f>IF(AND('1C TSspéc6'!$B$12&lt;&gt;0,'1C TSspéc6'!$R$30&lt;&gt;0),L940+M940,0)</f>
        <v>0</v>
      </c>
      <c r="O940" s="893" t="str">
        <f>IF(AND('1C TSspéc6'!$R$17&lt;&gt;0,'1C TSspéc6'!$C$12="OUI"),'1C TSspéc6'!$R$35/'1C TSspéc6'!$R$17,"")</f>
        <v/>
      </c>
      <c r="P940" s="543" t="str">
        <f>IF(AND('1C TSspéc6'!$R$17&lt;&gt;0,'1C TSspéc6'!$C$12="OUI"),'1C TSspéc6'!$R$36/'1C TSspéc6'!$R$17,"")</f>
        <v/>
      </c>
      <c r="Q940" s="543" t="str">
        <f>IF(AND('1C TSspéc6'!$R$17&lt;&gt;0,'1C TSspéc6'!$C$12="OUI"),'1C TSspéc6'!$R$37/'1C TSspéc6'!$R$17,"")</f>
        <v/>
      </c>
      <c r="R940" s="543" t="str">
        <f>IF(AND('1C TSspéc6'!$R$17&lt;&gt;0,'1C TSspéc6'!$C$12="OUI"),'1C TSspéc6'!$R$38/'1C TSspéc6'!$R$17,"")</f>
        <v/>
      </c>
      <c r="S940" s="543" t="str">
        <f>IF(AND('1C TSspéc6'!$R$17&lt;&gt;0,'1C TSspéc6'!$C$12="OUI"),'1C TSspéc6'!$R$39/'1C TSspéc6'!$R$17,"")</f>
        <v/>
      </c>
      <c r="T940" s="543" t="str">
        <f>IF(AND('1C TSspéc6'!$R$17&lt;&gt;0,'1C TSspéc6'!$C$12="OUI"),'1C TSspéc6'!$R$40/'1C TSspéc6'!$R$17,"")</f>
        <v/>
      </c>
      <c r="U940" s="543" t="str">
        <f>IF(AND('1C TSspéc6'!$R$17&lt;&gt;0,'1C TSspéc6'!$C$12="OUI"),'1C TSspéc6'!$R$41/'1C TSspéc6'!$R$17,"")</f>
        <v/>
      </c>
      <c r="V940" s="543" t="str">
        <f>IF(AND('1C TSspéc6'!$R$17&lt;&gt;0,'1C TSspéc6'!$C$12="OUI"),'1C TSspéc6'!$R$42/'1C TSspéc6'!$R$17,"")</f>
        <v/>
      </c>
      <c r="W940" s="543" t="str">
        <f>IF(AND('1C TSspéc6'!$R$17&lt;&gt;0,'1C TSspéc6'!$C$12="OUI"),'1C TSspéc6'!$R$43/'1C TSspéc6'!$R$17,"")</f>
        <v/>
      </c>
      <c r="X940" s="543" t="str">
        <f>IF(AND('1C TSspéc6'!$R$17&lt;&gt;0,'1C TSspéc6'!$C$12="OUI"),'1C TSspéc6'!$R$44/'1C TSspéc6'!$R$17,"")</f>
        <v/>
      </c>
      <c r="Y940" s="543" t="str">
        <f>IF(AND('1C TSspéc6'!$R$17&lt;&gt;0,'1C TSspéc6'!$C$12="OUI"),'1C TSspéc6'!$R$45/'1C TSspéc6'!$R$17,"")</f>
        <v/>
      </c>
      <c r="Z940" s="543" t="str">
        <f>IF(AND('1C TSspéc6'!$R$17&lt;&gt;0,'1C TSspéc6'!$C$12="OUI"),'1C TSspéc6'!$R$46/'1C TSspéc6'!$R$17,"")</f>
        <v/>
      </c>
      <c r="AA940" s="543" t="str">
        <f>IF(AND('1C TSspéc6'!$R$17&lt;&gt;0,'1C TSspéc6'!$C$12="OUI"),'1C TSspéc6'!$R$47/'1C TSspéc6'!$R$17,"")</f>
        <v/>
      </c>
      <c r="AB940" s="543" t="str">
        <f>IF(AND('1C TSspéc6'!$R$17&lt;&gt;0,'1C TSspéc6'!$C$12="OUI"),'1C TSspéc6'!$R$48/'1C TSspéc6'!$R$17,"")</f>
        <v/>
      </c>
      <c r="AC940" s="543" t="str">
        <f>IF(AND('1C TSspéc6'!$R$17&lt;&gt;0,'1C TSspéc6'!$C$12="OUI"),'1C TSspéc6'!$R$49/'1C TSspéc6'!$R$17,"")</f>
        <v/>
      </c>
      <c r="AD940" s="543" t="str">
        <f>IF(AND('1C TSspéc6'!$R$17&lt;&gt;0,'1C TSspéc6'!$C$12="OUI"),'1C TSspéc6'!$R$50/'1C TSspéc6'!$R$17,"")</f>
        <v/>
      </c>
      <c r="AE940" s="543" t="str">
        <f>IF(AND('1C TSspéc6'!$R$17&lt;&gt;0,'1C TSspéc6'!$C$12="OUI"),'1C TSspéc6'!$R$51/'1C TSspéc6'!$R$17,"")</f>
        <v/>
      </c>
      <c r="AF940" s="543" t="str">
        <f>IF(AND('1C TSspéc6'!$R$17&lt;&gt;0,'1C TSspéc6'!$C$12="OUI"),'1C TSspéc6'!$R$52/'1C TSspéc6'!$R$17,"")</f>
        <v/>
      </c>
      <c r="AG940" s="543" t="str">
        <f>IF(AND('1C TSspéc6'!$R$17&lt;&gt;0,'1C TSspéc6'!$C$12="OUI"),'1C TSspéc6'!$R$53/'1C TSspéc6'!$R$17,"")</f>
        <v/>
      </c>
      <c r="AH940" s="543" t="str">
        <f>IF(AND('1C TSspéc6'!$R$17&lt;&gt;0,'1C TSspéc6'!$C$12="OUI"),'1C TSspéc6'!$R$54/'1C TSspéc6'!$R$17,"")</f>
        <v/>
      </c>
      <c r="AI940" s="543" t="str">
        <f>IF(AND('1C TSspéc6'!$R$17&lt;&gt;0,'1C TSspéc6'!$C$12="OUI"),'1C TSspéc6'!$R$55/'1C TSspéc6'!$R$17,"")</f>
        <v/>
      </c>
      <c r="AJ940" s="543" t="str">
        <f>IF(AND('1C TSspéc6'!$R$17&lt;&gt;0,'1C TSspéc6'!$C$12="OUI"),'1C TSspéc6'!$R$56/'1C TSspéc6'!$R$17,"")</f>
        <v/>
      </c>
      <c r="AK940" s="543" t="str">
        <f>IF(AND('1C TSspéc6'!$R$17&lt;&gt;0,'1C TSspéc6'!$C$12="OUI"),'1C TSspéc6'!$R$57/'1C TSspéc6'!$R$17,"")</f>
        <v/>
      </c>
      <c r="AL940" s="72">
        <f>IF(AND('1C TSspéc6'!$R$17&lt;&gt;0,'1C TSspéc6'!$C$12="OUI"),N940+AK940,N940)</f>
        <v>0</v>
      </c>
      <c r="AM940" s="417">
        <f t="shared" si="282"/>
        <v>0</v>
      </c>
      <c r="AN940" s="417">
        <f t="shared" si="283"/>
        <v>0</v>
      </c>
      <c r="AO940" s="418" t="str">
        <f>IF(AND('1C TSspéc6'!$R$17&lt;&gt;0,'1C TSspéc6'!$R$30&lt;&gt;0),AM940+AN940,"")</f>
        <v/>
      </c>
      <c r="AP940" s="573" t="str">
        <f>IF(AND('1C TSspéc6'!$R$17&lt;&gt;0,'1C TSspéc6'!$R$30&lt;&gt;0),AM940-AR940,"")</f>
        <v/>
      </c>
      <c r="AQ940" s="583">
        <f t="shared" si="284"/>
        <v>0</v>
      </c>
      <c r="AR940" s="596"/>
      <c r="AS940" s="102"/>
      <c r="AT940" s="27" t="str">
        <f>IF(('1C TSspéc6'!R$17*FICHE!$C$14&lt;J940),"Forfait limité à "&amp;FICHE!$C$14&amp;"€/jour","")</f>
        <v/>
      </c>
      <c r="AU940" s="592"/>
      <c r="AV940" s="824"/>
      <c r="AW940" s="824"/>
      <c r="AX940" s="824"/>
      <c r="AY940" s="824"/>
      <c r="AZ940" s="824"/>
      <c r="BA940" s="767"/>
      <c r="BB940" s="767"/>
      <c r="BC940" s="767"/>
      <c r="BD940" s="767"/>
      <c r="BE940" s="767"/>
      <c r="BF940" s="767"/>
      <c r="BG940" s="767"/>
      <c r="BH940" s="767"/>
      <c r="BI940" s="767"/>
      <c r="BJ940" s="767"/>
      <c r="BK940" s="767"/>
      <c r="BL940" s="767"/>
      <c r="BM940" s="767"/>
      <c r="BN940" s="767"/>
      <c r="BO940" s="767"/>
      <c r="BP940" s="767"/>
      <c r="BQ940" s="767"/>
      <c r="BR940" s="767"/>
      <c r="BS940" s="767"/>
      <c r="BT940" s="767"/>
      <c r="BU940" s="767"/>
      <c r="BV940" s="767"/>
      <c r="BW940" s="767"/>
      <c r="BX940" s="767"/>
      <c r="BY940" s="767"/>
      <c r="BZ940" s="767"/>
      <c r="CA940" s="767"/>
      <c r="CB940" s="767"/>
      <c r="CC940" s="767"/>
      <c r="CD940" s="767"/>
      <c r="CE940" s="767"/>
      <c r="CF940" s="767"/>
      <c r="CG940" s="767"/>
      <c r="CH940" s="767"/>
      <c r="CI940" s="767"/>
      <c r="CJ940" s="767"/>
      <c r="CK940" s="767"/>
      <c r="CL940" s="767"/>
      <c r="CM940" s="767"/>
      <c r="CN940" s="767"/>
      <c r="CO940" s="767"/>
      <c r="CP940" s="767"/>
      <c r="CQ940" s="767"/>
      <c r="CR940" s="767"/>
      <c r="CS940" s="767"/>
      <c r="CT940" s="767"/>
      <c r="CU940" s="767"/>
      <c r="CV940" s="767"/>
      <c r="CW940" s="767"/>
      <c r="CX940" s="767"/>
      <c r="CY940" s="767"/>
      <c r="CZ940" s="767"/>
      <c r="DA940" s="767"/>
      <c r="DB940" s="767"/>
      <c r="DC940" s="767"/>
      <c r="DD940" s="767"/>
      <c r="DE940" s="767"/>
      <c r="DF940" s="767"/>
      <c r="DG940" s="767"/>
      <c r="DH940" s="767"/>
      <c r="DI940" s="767"/>
      <c r="DJ940" s="767"/>
      <c r="DK940" s="767"/>
      <c r="DL940" s="767"/>
      <c r="DM940" s="767"/>
      <c r="DN940" s="767"/>
      <c r="DO940" s="767"/>
      <c r="DP940" s="767"/>
      <c r="DQ940" s="767"/>
      <c r="DR940" s="767"/>
      <c r="DS940" s="767"/>
      <c r="DT940" s="767"/>
      <c r="DU940" s="767"/>
      <c r="DV940" s="767"/>
      <c r="DW940" s="767"/>
      <c r="DX940" s="767"/>
      <c r="DY940" s="767"/>
      <c r="DZ940" s="767"/>
      <c r="EA940" s="767"/>
      <c r="EB940" s="767"/>
      <c r="EC940" s="767"/>
      <c r="ED940" s="767"/>
      <c r="EE940" s="767"/>
      <c r="EF940" s="767"/>
      <c r="EG940" s="767"/>
      <c r="EH940" s="767"/>
      <c r="EI940" s="767"/>
      <c r="EJ940" s="767"/>
      <c r="EK940" s="767"/>
      <c r="EL940" s="767"/>
      <c r="EM940" s="767"/>
      <c r="EN940" s="767"/>
      <c r="EO940" s="767"/>
      <c r="EP940" s="767"/>
      <c r="EQ940" s="767"/>
      <c r="ER940" s="767"/>
      <c r="ES940" s="767"/>
      <c r="ET940" s="767"/>
      <c r="EU940" s="767"/>
      <c r="EV940" s="767"/>
      <c r="EW940" s="767"/>
      <c r="EX940" s="767"/>
      <c r="EY940" s="767"/>
      <c r="EZ940" s="767"/>
      <c r="FA940" s="767"/>
      <c r="FB940" s="767"/>
      <c r="FC940" s="767"/>
      <c r="FD940" s="767"/>
      <c r="FE940" s="767"/>
      <c r="FF940" s="767"/>
      <c r="FG940" s="767"/>
      <c r="FH940" s="767"/>
      <c r="FI940" s="767"/>
      <c r="FJ940" s="767"/>
      <c r="FK940" s="767"/>
      <c r="FL940" s="767"/>
      <c r="FM940" s="767"/>
      <c r="FN940" s="767"/>
      <c r="FO940" s="767"/>
      <c r="FP940" s="767"/>
      <c r="FQ940" s="767"/>
      <c r="FR940" s="767"/>
      <c r="FS940" s="767"/>
      <c r="FT940" s="767"/>
      <c r="FU940" s="767"/>
      <c r="FV940" s="767"/>
      <c r="FW940" s="767"/>
      <c r="FX940" s="767"/>
      <c r="FY940" s="767"/>
      <c r="FZ940" s="767"/>
      <c r="GA940" s="767"/>
      <c r="GB940" s="767"/>
      <c r="GC940" s="767"/>
      <c r="GD940" s="767"/>
      <c r="GE940" s="767"/>
      <c r="GF940" s="767"/>
      <c r="GG940" s="767"/>
      <c r="GH940" s="767"/>
      <c r="GI940" s="767"/>
      <c r="GJ940" s="767"/>
      <c r="GK940" s="767"/>
      <c r="GL940" s="767"/>
      <c r="GM940" s="767"/>
      <c r="GN940" s="767"/>
      <c r="GO940" s="767"/>
      <c r="GP940" s="767"/>
      <c r="GQ940" s="767"/>
      <c r="GR940" s="767"/>
      <c r="GS940" s="767"/>
      <c r="GT940" s="767"/>
      <c r="GU940" s="767"/>
      <c r="GV940" s="767"/>
      <c r="GW940" s="767"/>
      <c r="GX940" s="767"/>
      <c r="GY940" s="767"/>
      <c r="GZ940" s="767"/>
      <c r="HA940" s="767"/>
      <c r="HB940" s="767"/>
      <c r="HC940" s="767"/>
    </row>
    <row r="941" spans="1:211" s="864" customFormat="1" ht="13.9" hidden="1" customHeight="1">
      <c r="A941" s="307"/>
      <c r="B941" s="351"/>
      <c r="C941" s="971" t="str">
        <f>IF('1C TSspéc6'!S$17&lt;&gt;0,'1C TSspéc6'!$B$12,"")</f>
        <v/>
      </c>
      <c r="D941" s="972"/>
      <c r="E941" s="973"/>
      <c r="F941" s="93">
        <f>IF(AND($C941='1C TSspéc6'!$B$12,'1C TSspéc6'!$B$16="spécifiques",'1C TSspéc6'!$S$17&lt;&gt;""),'1C TSspéc6'!$S$21,"")</f>
        <v>0</v>
      </c>
      <c r="G941" s="863"/>
      <c r="H941" s="745">
        <v>0.21</v>
      </c>
      <c r="I941" s="747">
        <v>1</v>
      </c>
      <c r="J941" s="312"/>
      <c r="K941" s="680">
        <f t="shared" si="281"/>
        <v>0</v>
      </c>
      <c r="L941" s="556">
        <f>IF(OR('1C TSspéc6'!$B$12="",'1C TSspéc6'!S$30=0),0,IF(AND('1C TSspéc6'!$B$12&lt;&gt;"",$K$2="Pôle",'1C TSspéc6'!$C$12="OUI"),(('1C TSspéc6'!S$22+'1C TSspéc6'!S$23+'1C TSspéc6'!S$24+'1C TSspéc6'!S$25+'1C TSspéc6'!S$29)/'1C TSspéc6'!S$17),IF(AND('1C TSspéc6'!$B$12&lt;&gt;"",$K$2="Pôle",'1C TSspéc6'!$C$12="NON"),(('1C TSspéc6'!S$22+'1C TSspéc6'!S$23+'1C TSspéc6'!S$24+'1C TSspéc6'!S$25+'1C TSspéc6'!S$29)/'1C TSspéc6'!S$30),IF(AND('1C TSspéc6'!$B$12&lt;&gt;"",$K$2&lt;&gt;"Pôle",'1C TSspéc6'!$C$12="OUI"),(('1C TSspéc6'!S$22+'1C TSspéc6'!S$23+'1C TSspéc6'!S$24+'1C TSspéc6'!S$25+'1C TSspéc6'!S$26+'1C TSspéc6'!S$27+'1C TSspéc6'!S$28+'1C TSspéc6'!S$29)/'1C TSspéc6'!S$17),IF(AND('1C TSspéc6'!$B$12&lt;&gt;"",$K$2&lt;&gt;"Pôle",'1C TSspéc6'!$C$12="NON"),(('1C TSspéc6'!S$22+'1C TSspéc6'!S$23+'1C TSspéc6'!S$24+'1C TSspéc6'!S$25+'1C TSspéc6'!S$26+'1C TSspéc6'!S$27+'1C TSspéc6'!S$28+'1C TSspéc6'!S$29)/'1C TSspéc6'!S$30))))))</f>
        <v>0</v>
      </c>
      <c r="M941" s="556">
        <f>IF(OR('1C TSspéc6'!$B$12="",'1C TSspéc6'!S$30=0),0,IF(AND('1C TSspéc6'!$B$12&lt;&gt;"",$K$2="Pôle",'1C TSspéc6'!$C$12="OUI"),(('1C TSspéc6'!S$26+'1C TSspéc6'!S$27+'1C TSspéc6'!S$28)/'1C TSspéc6'!S$17),IF(AND('1C TSspéc6'!$B$12&lt;&gt;"",$K$2="Pôle",'1C TSspéc6'!$C$12="NON"),(('1C TSspéc6'!S$26+'1C TSspéc6'!S$27+'1C TSspéc6'!S$28)/'1C TSspéc6'!S$30),IF(AND('1C TSspéc6'!$B$12&lt;&gt;"",$K$2&lt;&gt;"Pôle"),0))))</f>
        <v>0</v>
      </c>
      <c r="N941" s="557">
        <f>IF(AND('1C TSspéc6'!$B$12&lt;&gt;0,'1C TSspéc6'!$S$30&lt;&gt;0),L941+M941,0)</f>
        <v>0</v>
      </c>
      <c r="O941" s="893" t="str">
        <f>IF(AND('1C TSspéc6'!$S$17&lt;&gt;0,'1C TSspéc6'!$C$12="OUI"),'1C TSspéc6'!$S$35/'1C TSspéc6'!$S$17,"")</f>
        <v/>
      </c>
      <c r="P941" s="543" t="str">
        <f>IF(AND('1C TSspéc6'!$S$17&lt;&gt;0,'1C TSspéc6'!$C$12="OUI"),'1C TSspéc6'!$S$36/'1C TSspéc6'!$S$17,"")</f>
        <v/>
      </c>
      <c r="Q941" s="543" t="str">
        <f>IF(AND('1C TSspéc6'!$S$17&lt;&gt;0,'1C TSspéc6'!$C$12="OUI"),'1C TSspéc6'!$S$37/'1C TSspéc6'!$S$17,"")</f>
        <v/>
      </c>
      <c r="R941" s="543" t="str">
        <f>IF(AND('1C TSspéc6'!$S$17&lt;&gt;0,'1C TSspéc6'!$C$12="OUI"),'1C TSspéc6'!$S$38/'1C TSspéc6'!$S$17,"")</f>
        <v/>
      </c>
      <c r="S941" s="543" t="str">
        <f>IF(AND('1C TSspéc6'!$S$17&lt;&gt;0,'1C TSspéc6'!$C$12="OUI"),'1C TSspéc6'!$S$39/'1C TSspéc6'!$S$17,"")</f>
        <v/>
      </c>
      <c r="T941" s="543" t="str">
        <f>IF(AND('1C TSspéc6'!$S$17&lt;&gt;0,'1C TSspéc6'!$C$12="OUI"),'1C TSspéc6'!$S$40/'1C TSspéc6'!$S$17,"")</f>
        <v/>
      </c>
      <c r="U941" s="543" t="str">
        <f>IF(AND('1C TSspéc6'!$S$17&lt;&gt;0,'1C TSspéc6'!$C$12="OUI"),'1C TSspéc6'!$S$41/'1C TSspéc6'!$S$17,"")</f>
        <v/>
      </c>
      <c r="V941" s="543" t="str">
        <f>IF(AND('1C TSspéc6'!$S$17&lt;&gt;0,'1C TSspéc6'!$C$12="OUI"),'1C TSspéc6'!$S$42/'1C TSspéc6'!$S$17,"")</f>
        <v/>
      </c>
      <c r="W941" s="543" t="str">
        <f>IF(AND('1C TSspéc6'!$S$17&lt;&gt;0,'1C TSspéc6'!$C$12="OUI"),'1C TSspéc6'!$S$43/'1C TSspéc6'!$S$17,"")</f>
        <v/>
      </c>
      <c r="X941" s="543" t="str">
        <f>IF(AND('1C TSspéc6'!$S$17&lt;&gt;0,'1C TSspéc6'!$C$12="OUI"),'1C TSspéc6'!$S$44/'1C TSspéc6'!$S$17,"")</f>
        <v/>
      </c>
      <c r="Y941" s="543" t="str">
        <f>IF(AND('1C TSspéc6'!$S$17&lt;&gt;0,'1C TSspéc6'!$C$12="OUI"),'1C TSspéc6'!$S$45/'1C TSspéc6'!$S$17,"")</f>
        <v/>
      </c>
      <c r="Z941" s="543" t="str">
        <f>IF(AND('1C TSspéc6'!$S$17&lt;&gt;0,'1C TSspéc6'!$C$12="OUI"),'1C TSspéc6'!$S$46/'1C TSspéc6'!$S$17,"")</f>
        <v/>
      </c>
      <c r="AA941" s="543" t="str">
        <f>IF(AND('1C TSspéc6'!$S$17&lt;&gt;0,'1C TSspéc6'!$C$12="OUI"),'1C TSspéc6'!$S$47/'1C TSspéc6'!$S$17,"")</f>
        <v/>
      </c>
      <c r="AB941" s="543" t="str">
        <f>IF(AND('1C TSspéc6'!$S$17&lt;&gt;0,'1C TSspéc6'!$C$12="OUI"),'1C TSspéc6'!$S$48/'1C TSspéc6'!$S$17,"")</f>
        <v/>
      </c>
      <c r="AC941" s="543" t="str">
        <f>IF(AND('1C TSspéc6'!$S$17&lt;&gt;0,'1C TSspéc6'!$C$12="OUI"),'1C TSspéc6'!$S$49/'1C TSspéc6'!$S$17,"")</f>
        <v/>
      </c>
      <c r="AD941" s="543" t="str">
        <f>IF(AND('1C TSspéc6'!$S$17&lt;&gt;0,'1C TSspéc6'!$C$12="OUI"),'1C TSspéc6'!$S$50/'1C TSspéc6'!$S$17,"")</f>
        <v/>
      </c>
      <c r="AE941" s="543" t="str">
        <f>IF(AND('1C TSspéc6'!$S$17&lt;&gt;0,'1C TSspéc6'!$C$12="OUI"),'1C TSspéc6'!$S$51/'1C TSspéc6'!$S$17,"")</f>
        <v/>
      </c>
      <c r="AF941" s="543" t="str">
        <f>IF(AND('1C TSspéc6'!$S$17&lt;&gt;0,'1C TSspéc6'!$C$12="OUI"),'1C TSspéc6'!$S$52/'1C TSspéc6'!$S$17,"")</f>
        <v/>
      </c>
      <c r="AG941" s="543" t="str">
        <f>IF(AND('1C TSspéc6'!$S$17&lt;&gt;0,'1C TSspéc6'!$C$12="OUI"),'1C TSspéc6'!$S$53/'1C TSspéc6'!$S$17,"")</f>
        <v/>
      </c>
      <c r="AH941" s="543" t="str">
        <f>IF(AND('1C TSspéc6'!$S$17&lt;&gt;0,'1C TSspéc6'!$C$12="OUI"),'1C TSspéc6'!$S$54/'1C TSspéc6'!$S$17,"")</f>
        <v/>
      </c>
      <c r="AI941" s="543" t="str">
        <f>IF(AND('1C TSspéc6'!$S$17&lt;&gt;0,'1C TSspéc6'!$C$12="OUI"),'1C TSspéc6'!$S$55/'1C TSspéc6'!$S$17,"")</f>
        <v/>
      </c>
      <c r="AJ941" s="543" t="str">
        <f>IF(AND('1C TSspéc6'!$S$17&lt;&gt;0,'1C TSspéc6'!$C$12="OUI"),'1C TSspéc6'!$S$56/'1C TSspéc6'!$S$17,"")</f>
        <v/>
      </c>
      <c r="AK941" s="543" t="str">
        <f>IF(AND('1C TSspéc6'!$S$17&lt;&gt;0,'1C TSspéc6'!$C$12="OUI"),'1C TSspéc6'!$S$57/'1C TSspéc6'!$S$17,"")</f>
        <v/>
      </c>
      <c r="AL941" s="72">
        <f>IF(AND('1C TSspéc6'!$S$17&lt;&gt;0,'1C TSspéc6'!$C$12="OUI"),N941+AK941,N941)</f>
        <v>0</v>
      </c>
      <c r="AM941" s="417">
        <f t="shared" si="282"/>
        <v>0</v>
      </c>
      <c r="AN941" s="417">
        <f t="shared" si="283"/>
        <v>0</v>
      </c>
      <c r="AO941" s="418" t="str">
        <f>IF(AND('1C TSspéc6'!$S$17&lt;&gt;0,'1C TSspéc6'!$S$30&lt;&gt;0),AM941+AN941,"")</f>
        <v/>
      </c>
      <c r="AP941" s="573" t="str">
        <f>IF(AND('1C TSspéc6'!$S$17&lt;&gt;0,'1C TSspéc6'!$S$30&lt;&gt;0),AM941-AR941,"")</f>
        <v/>
      </c>
      <c r="AQ941" s="583">
        <f t="shared" si="284"/>
        <v>0</v>
      </c>
      <c r="AR941" s="596"/>
      <c r="AS941" s="102"/>
      <c r="AT941" s="27" t="str">
        <f>IF(('1C TSspéc6'!S$17*FICHE!$C$14&lt;J941),"Forfait limité à "&amp;FICHE!$C$14&amp;"€/jour","")</f>
        <v/>
      </c>
      <c r="AU941" s="592"/>
      <c r="AV941" s="824"/>
      <c r="AW941" s="824"/>
      <c r="AX941" s="824"/>
      <c r="AY941" s="824"/>
      <c r="AZ941" s="824"/>
      <c r="BA941" s="767"/>
      <c r="BB941" s="767"/>
      <c r="BC941" s="767"/>
      <c r="BD941" s="767"/>
      <c r="BE941" s="767"/>
      <c r="BF941" s="767"/>
      <c r="BG941" s="767"/>
      <c r="BH941" s="767"/>
      <c r="BI941" s="767"/>
      <c r="BJ941" s="767"/>
      <c r="BK941" s="767"/>
      <c r="BL941" s="767"/>
      <c r="BM941" s="767"/>
      <c r="BN941" s="767"/>
      <c r="BO941" s="767"/>
      <c r="BP941" s="767"/>
      <c r="BQ941" s="767"/>
      <c r="BR941" s="767"/>
      <c r="BS941" s="767"/>
      <c r="BT941" s="767"/>
      <c r="BU941" s="767"/>
      <c r="BV941" s="767"/>
      <c r="BW941" s="767"/>
      <c r="BX941" s="767"/>
      <c r="BY941" s="767"/>
      <c r="BZ941" s="767"/>
      <c r="CA941" s="767"/>
      <c r="CB941" s="767"/>
      <c r="CC941" s="767"/>
      <c r="CD941" s="767"/>
      <c r="CE941" s="767"/>
      <c r="CF941" s="767"/>
      <c r="CG941" s="767"/>
      <c r="CH941" s="767"/>
      <c r="CI941" s="767"/>
      <c r="CJ941" s="767"/>
      <c r="CK941" s="767"/>
      <c r="CL941" s="767"/>
      <c r="CM941" s="767"/>
      <c r="CN941" s="767"/>
      <c r="CO941" s="767"/>
      <c r="CP941" s="767"/>
      <c r="CQ941" s="767"/>
      <c r="CR941" s="767"/>
      <c r="CS941" s="767"/>
      <c r="CT941" s="767"/>
      <c r="CU941" s="767"/>
      <c r="CV941" s="767"/>
      <c r="CW941" s="767"/>
      <c r="CX941" s="767"/>
      <c r="CY941" s="767"/>
      <c r="CZ941" s="767"/>
      <c r="DA941" s="767"/>
      <c r="DB941" s="767"/>
      <c r="DC941" s="767"/>
      <c r="DD941" s="767"/>
      <c r="DE941" s="767"/>
      <c r="DF941" s="767"/>
      <c r="DG941" s="767"/>
      <c r="DH941" s="767"/>
      <c r="DI941" s="767"/>
      <c r="DJ941" s="767"/>
      <c r="DK941" s="767"/>
      <c r="DL941" s="767"/>
      <c r="DM941" s="767"/>
      <c r="DN941" s="767"/>
      <c r="DO941" s="767"/>
      <c r="DP941" s="767"/>
      <c r="DQ941" s="767"/>
      <c r="DR941" s="767"/>
      <c r="DS941" s="767"/>
      <c r="DT941" s="767"/>
      <c r="DU941" s="767"/>
      <c r="DV941" s="767"/>
      <c r="DW941" s="767"/>
      <c r="DX941" s="767"/>
      <c r="DY941" s="767"/>
      <c r="DZ941" s="767"/>
      <c r="EA941" s="767"/>
      <c r="EB941" s="767"/>
      <c r="EC941" s="767"/>
      <c r="ED941" s="767"/>
      <c r="EE941" s="767"/>
      <c r="EF941" s="767"/>
      <c r="EG941" s="767"/>
      <c r="EH941" s="767"/>
      <c r="EI941" s="767"/>
      <c r="EJ941" s="767"/>
      <c r="EK941" s="767"/>
      <c r="EL941" s="767"/>
      <c r="EM941" s="767"/>
      <c r="EN941" s="767"/>
      <c r="EO941" s="767"/>
      <c r="EP941" s="767"/>
      <c r="EQ941" s="767"/>
      <c r="ER941" s="767"/>
      <c r="ES941" s="767"/>
      <c r="ET941" s="767"/>
      <c r="EU941" s="767"/>
      <c r="EV941" s="767"/>
      <c r="EW941" s="767"/>
      <c r="EX941" s="767"/>
      <c r="EY941" s="767"/>
      <c r="EZ941" s="767"/>
      <c r="FA941" s="767"/>
      <c r="FB941" s="767"/>
      <c r="FC941" s="767"/>
      <c r="FD941" s="767"/>
      <c r="FE941" s="767"/>
      <c r="FF941" s="767"/>
      <c r="FG941" s="767"/>
      <c r="FH941" s="767"/>
      <c r="FI941" s="767"/>
      <c r="FJ941" s="767"/>
      <c r="FK941" s="767"/>
      <c r="FL941" s="767"/>
      <c r="FM941" s="767"/>
      <c r="FN941" s="767"/>
      <c r="FO941" s="767"/>
      <c r="FP941" s="767"/>
      <c r="FQ941" s="767"/>
      <c r="FR941" s="767"/>
      <c r="FS941" s="767"/>
      <c r="FT941" s="767"/>
      <c r="FU941" s="767"/>
      <c r="FV941" s="767"/>
      <c r="FW941" s="767"/>
      <c r="FX941" s="767"/>
      <c r="FY941" s="767"/>
      <c r="FZ941" s="767"/>
      <c r="GA941" s="767"/>
      <c r="GB941" s="767"/>
      <c r="GC941" s="767"/>
      <c r="GD941" s="767"/>
      <c r="GE941" s="767"/>
      <c r="GF941" s="767"/>
      <c r="GG941" s="767"/>
      <c r="GH941" s="767"/>
      <c r="GI941" s="767"/>
      <c r="GJ941" s="767"/>
      <c r="GK941" s="767"/>
      <c r="GL941" s="767"/>
      <c r="GM941" s="767"/>
      <c r="GN941" s="767"/>
      <c r="GO941" s="767"/>
      <c r="GP941" s="767"/>
      <c r="GQ941" s="767"/>
      <c r="GR941" s="767"/>
      <c r="GS941" s="767"/>
      <c r="GT941" s="767"/>
      <c r="GU941" s="767"/>
      <c r="GV941" s="767"/>
      <c r="GW941" s="767"/>
      <c r="GX941" s="767"/>
      <c r="GY941" s="767"/>
      <c r="GZ941" s="767"/>
      <c r="HA941" s="767"/>
      <c r="HB941" s="767"/>
      <c r="HC941" s="767"/>
    </row>
    <row r="942" spans="1:211" s="864" customFormat="1" ht="13.9" hidden="1" customHeight="1">
      <c r="A942" s="307"/>
      <c r="B942" s="351"/>
      <c r="C942" s="971" t="str">
        <f>IF('1C TSspéc6'!T$17&lt;&gt;0,'1C TSspéc6'!$B$12,"")</f>
        <v/>
      </c>
      <c r="D942" s="972"/>
      <c r="E942" s="973"/>
      <c r="F942" s="93">
        <f>IF(AND($C942='1C TSspéc6'!$B$12,'1C TSspéc6'!$B$16="spécifiques",'1C TSspéc6'!$T$17&lt;&gt;""),'1C TSspéc6'!$T$21,"")</f>
        <v>0</v>
      </c>
      <c r="G942" s="863"/>
      <c r="H942" s="745">
        <v>0.21</v>
      </c>
      <c r="I942" s="747">
        <v>1</v>
      </c>
      <c r="J942" s="312"/>
      <c r="K942" s="680">
        <f t="shared" si="281"/>
        <v>0</v>
      </c>
      <c r="L942" s="556">
        <f>IF(OR('1C TSspéc6'!$B$12="",'1C TSspéc6'!T$30=0),0,IF(AND('1C TSspéc6'!$B$12&lt;&gt;"",$K$2="Pôle",'1C TSspéc6'!$C$12="OUI"),(('1C TSspéc6'!T$22+'1C TSspéc6'!T$23+'1C TSspéc6'!T$24+'1C TSspéc6'!T$25+'1C TSspéc6'!T$29)/'1C TSspéc6'!T$17),IF(AND('1C TSspéc6'!$B$12&lt;&gt;"",$K$2="Pôle",'1C TSspéc6'!$C$12="NON"),(('1C TSspéc6'!T$22+'1C TSspéc6'!T$23+'1C TSspéc6'!T$24+'1C TSspéc6'!T$25+'1C TSspéc6'!T$29)/'1C TSspéc6'!T$30),IF(AND('1C TSspéc6'!$B$12&lt;&gt;"",$K$2&lt;&gt;"Pôle",'1C TSspéc6'!$C$12="OUI"),(('1C TSspéc6'!T$22+'1C TSspéc6'!T$23+'1C TSspéc6'!T$24+'1C TSspéc6'!T$25+'1C TSspéc6'!T$26+'1C TSspéc6'!T$27+'1C TSspéc6'!T$28+'1C TSspéc6'!T$29)/'1C TSspéc6'!T$17),IF(AND('1C TSspéc6'!$B$12&lt;&gt;"",$K$2&lt;&gt;"Pôle",'1C TSspéc6'!$C$12="NON"),(('1C TSspéc6'!T$22+'1C TSspéc6'!T$23+'1C TSspéc6'!T$24+'1C TSspéc6'!T$25+'1C TSspéc6'!T$26+'1C TSspéc6'!T$27+'1C TSspéc6'!T$28+'1C TSspéc6'!T$29)/'1C TSspéc6'!T$30))))))</f>
        <v>0</v>
      </c>
      <c r="M942" s="556">
        <f>IF(OR('1C TSspéc6'!$B$12="",'1C TSspéc6'!T$30=0),0,IF(AND('1C TSspéc6'!$B$12&lt;&gt;"",$K$2="Pôle",'1C TSspéc6'!$C$12="OUI"),(('1C TSspéc6'!T$26+'1C TSspéc6'!T$27+'1C TSspéc6'!T$28)/'1C TSspéc6'!T$17),IF(AND('1C TSspéc6'!$B$12&lt;&gt;"",$K$2="Pôle",'1C TSspéc6'!$C$12="NON"),(('1C TSspéc6'!T$26+'1C TSspéc6'!T$27+'1C TSspéc6'!T$28)/'1C TSspéc6'!T$30),IF(AND('1C TSspéc6'!$B$12&lt;&gt;"",$K$2&lt;&gt;"Pôle"),0))))</f>
        <v>0</v>
      </c>
      <c r="N942" s="557">
        <f>IF(AND('1C TSspéc6'!$B$12&lt;&gt;0,'1C TSspéc6'!$T$30&lt;&gt;0),L942+M942,0)</f>
        <v>0</v>
      </c>
      <c r="O942" s="893" t="str">
        <f>IF(AND('1C TSspéc6'!$T$17&lt;&gt;0,'1C TSspéc6'!$C$12="OUI"),'1C TSspéc6'!$T$35/'1C TSspéc6'!$T$17,"")</f>
        <v/>
      </c>
      <c r="P942" s="543" t="str">
        <f>IF(AND('1C TSspéc6'!$T$17&lt;&gt;0,'1C TSspéc6'!$C$12="OUI"),'1C TSspéc6'!$T$36/'1C TSspéc6'!$T$17,"")</f>
        <v/>
      </c>
      <c r="Q942" s="543" t="str">
        <f>IF(AND('1C TSspéc6'!$T$17&lt;&gt;0,'1C TSspéc6'!$C$12="OUI"),'1C TSspéc6'!$T$37/'1C TSspéc6'!$T$17,"")</f>
        <v/>
      </c>
      <c r="R942" s="543" t="str">
        <f>IF(AND('1C TSspéc6'!$T$17&lt;&gt;0,'1C TSspéc6'!$C$12="OUI"),'1C TSspéc6'!$T$38/'1C TSspéc6'!$T$17,"")</f>
        <v/>
      </c>
      <c r="S942" s="543" t="str">
        <f>IF(AND('1C TSspéc6'!$T$17&lt;&gt;0,'1C TSspéc6'!$C$12="OUI"),'1C TSspéc6'!$T$39/'1C TSspéc6'!$T$17,"")</f>
        <v/>
      </c>
      <c r="T942" s="543" t="str">
        <f>IF(AND('1C TSspéc6'!$T$17&lt;&gt;0,'1C TSspéc6'!$C$12="OUI"),'1C TSspéc6'!$T$40/'1C TSspéc6'!$T$17,"")</f>
        <v/>
      </c>
      <c r="U942" s="543" t="str">
        <f>IF(AND('1C TSspéc6'!$T$17&lt;&gt;0,'1C TSspéc6'!$C$12="OUI"),'1C TSspéc6'!$T$41/'1C TSspéc6'!$T$17,"")</f>
        <v/>
      </c>
      <c r="V942" s="543" t="str">
        <f>IF(AND('1C TSspéc6'!$T$17&lt;&gt;0,'1C TSspéc6'!$C$12="OUI"),'1C TSspéc6'!$T$42/'1C TSspéc6'!$T$17,"")</f>
        <v/>
      </c>
      <c r="W942" s="543" t="str">
        <f>IF(AND('1C TSspéc6'!$T$17&lt;&gt;0,'1C TSspéc6'!$C$12="OUI"),'1C TSspéc6'!$T$43/'1C TSspéc6'!$T$17,"")</f>
        <v/>
      </c>
      <c r="X942" s="543" t="str">
        <f>IF(AND('1C TSspéc6'!$T$17&lt;&gt;0,'1C TSspéc6'!$C$12="OUI"),'1C TSspéc6'!$T$44/'1C TSspéc6'!$T$17,"")</f>
        <v/>
      </c>
      <c r="Y942" s="543" t="str">
        <f>IF(AND('1C TSspéc6'!$T$17&lt;&gt;0,'1C TSspéc6'!$C$12="OUI"),'1C TSspéc6'!$T$45/'1C TSspéc6'!$T$17,"")</f>
        <v/>
      </c>
      <c r="Z942" s="543" t="str">
        <f>IF(AND('1C TSspéc6'!$T$17&lt;&gt;0,'1C TSspéc6'!$C$12="OUI"),'1C TSspéc6'!$T$46/'1C TSspéc6'!$T$17,"")</f>
        <v/>
      </c>
      <c r="AA942" s="543" t="str">
        <f>IF(AND('1C TSspéc6'!$T$17&lt;&gt;0,'1C TSspéc6'!$C$12="OUI"),'1C TSspéc6'!$T$47/'1C TSspéc6'!$T$17,"")</f>
        <v/>
      </c>
      <c r="AB942" s="543" t="str">
        <f>IF(AND('1C TSspéc6'!$T$17&lt;&gt;0,'1C TSspéc6'!$C$12="OUI"),'1C TSspéc6'!$T$48/'1C TSspéc6'!$T$17,"")</f>
        <v/>
      </c>
      <c r="AC942" s="543" t="str">
        <f>IF(AND('1C TSspéc6'!$T$17&lt;&gt;0,'1C TSspéc6'!$C$12="OUI"),'1C TSspéc6'!$T$49/'1C TSspéc6'!$T$17,"")</f>
        <v/>
      </c>
      <c r="AD942" s="543" t="str">
        <f>IF(AND('1C TSspéc6'!$T$17&lt;&gt;0,'1C TSspéc6'!$C$12="OUI"),'1C TSspéc6'!$T$50/'1C TSspéc6'!$T$17,"")</f>
        <v/>
      </c>
      <c r="AE942" s="543" t="str">
        <f>IF(AND('1C TSspéc6'!$T$17&lt;&gt;0,'1C TSspéc6'!$C$12="OUI"),'1C TSspéc6'!$T$51/'1C TSspéc6'!$T$17,"")</f>
        <v/>
      </c>
      <c r="AF942" s="543" t="str">
        <f>IF(AND('1C TSspéc6'!$T$17&lt;&gt;0,'1C TSspéc6'!$C$12="OUI"),'1C TSspéc6'!$T$52/'1C TSspéc6'!$T$17,"")</f>
        <v/>
      </c>
      <c r="AG942" s="543" t="str">
        <f>IF(AND('1C TSspéc6'!$T$17&lt;&gt;0,'1C TSspéc6'!$C$12="OUI"),'1C TSspéc6'!$T$53/'1C TSspéc6'!$T$17,"")</f>
        <v/>
      </c>
      <c r="AH942" s="543" t="str">
        <f>IF(AND('1C TSspéc6'!$T$17&lt;&gt;0,'1C TSspéc6'!$C$12="OUI"),'1C TSspéc6'!$T$54/'1C TSspéc6'!$T$17,"")</f>
        <v/>
      </c>
      <c r="AI942" s="543" t="str">
        <f>IF(AND('1C TSspéc6'!$T$17&lt;&gt;0,'1C TSspéc6'!$C$12="OUI"),'1C TSspéc6'!$T$55/'1C TSspéc6'!$T$17,"")</f>
        <v/>
      </c>
      <c r="AJ942" s="543" t="str">
        <f>IF(AND('1C TSspéc6'!$T$17&lt;&gt;0,'1C TSspéc6'!$C$12="OUI"),'1C TSspéc6'!$T$56/'1C TSspéc6'!$T$17,"")</f>
        <v/>
      </c>
      <c r="AK942" s="543" t="str">
        <f>IF(AND('1C TSspéc6'!$T$17&lt;&gt;0,'1C TSspéc6'!$C$12="OUI"),'1C TSspéc6'!$T$57/'1C TSspéc6'!$T$17,"")</f>
        <v/>
      </c>
      <c r="AL942" s="72">
        <f>IF(AND('1C TSspéc6'!$T$17&lt;&gt;0,'1C TSspéc6'!$C$12="OUI"),N942+AK942,N942)</f>
        <v>0</v>
      </c>
      <c r="AM942" s="417">
        <f t="shared" si="282"/>
        <v>0</v>
      </c>
      <c r="AN942" s="417">
        <f t="shared" si="283"/>
        <v>0</v>
      </c>
      <c r="AO942" s="418" t="str">
        <f>IF(AND('1C TSspéc6'!$T$17&lt;&gt;0,'1C TSspéc6'!$T$30&lt;&gt;0),AM942+AN942,"")</f>
        <v/>
      </c>
      <c r="AP942" s="573" t="str">
        <f>IF(AND('1C TSspéc6'!$T$17&lt;&gt;0,'1C TSspéc6'!$T$30&lt;&gt;0),AM942-AR942,"")</f>
        <v/>
      </c>
      <c r="AQ942" s="583">
        <f t="shared" si="284"/>
        <v>0</v>
      </c>
      <c r="AR942" s="596"/>
      <c r="AS942" s="102"/>
      <c r="AT942" s="27" t="str">
        <f>IF(('1C TSspéc6'!T$17*FICHE!$C$14&lt;J942),"Forfait limité à "&amp;FICHE!$C$14&amp;"€/jour","")</f>
        <v/>
      </c>
      <c r="AU942" s="592"/>
      <c r="AV942" s="824"/>
      <c r="AW942" s="824"/>
      <c r="AX942" s="824"/>
      <c r="AY942" s="824"/>
      <c r="AZ942" s="824"/>
      <c r="BA942" s="767"/>
      <c r="BB942" s="767"/>
      <c r="BC942" s="767"/>
      <c r="BD942" s="767"/>
      <c r="BE942" s="767"/>
      <c r="BF942" s="767"/>
      <c r="BG942" s="767"/>
      <c r="BH942" s="767"/>
      <c r="BI942" s="767"/>
      <c r="BJ942" s="767"/>
      <c r="BK942" s="767"/>
      <c r="BL942" s="767"/>
      <c r="BM942" s="767"/>
      <c r="BN942" s="767"/>
      <c r="BO942" s="767"/>
      <c r="BP942" s="767"/>
      <c r="BQ942" s="767"/>
      <c r="BR942" s="767"/>
      <c r="BS942" s="767"/>
      <c r="BT942" s="767"/>
      <c r="BU942" s="767"/>
      <c r="BV942" s="767"/>
      <c r="BW942" s="767"/>
      <c r="BX942" s="767"/>
      <c r="BY942" s="767"/>
      <c r="BZ942" s="767"/>
      <c r="CA942" s="767"/>
      <c r="CB942" s="767"/>
      <c r="CC942" s="767"/>
      <c r="CD942" s="767"/>
      <c r="CE942" s="767"/>
      <c r="CF942" s="767"/>
      <c r="CG942" s="767"/>
      <c r="CH942" s="767"/>
      <c r="CI942" s="767"/>
      <c r="CJ942" s="767"/>
      <c r="CK942" s="767"/>
      <c r="CL942" s="767"/>
      <c r="CM942" s="767"/>
      <c r="CN942" s="767"/>
      <c r="CO942" s="767"/>
      <c r="CP942" s="767"/>
      <c r="CQ942" s="767"/>
      <c r="CR942" s="767"/>
      <c r="CS942" s="767"/>
      <c r="CT942" s="767"/>
      <c r="CU942" s="767"/>
      <c r="CV942" s="767"/>
      <c r="CW942" s="767"/>
      <c r="CX942" s="767"/>
      <c r="CY942" s="767"/>
      <c r="CZ942" s="767"/>
      <c r="DA942" s="767"/>
      <c r="DB942" s="767"/>
      <c r="DC942" s="767"/>
      <c r="DD942" s="767"/>
      <c r="DE942" s="767"/>
      <c r="DF942" s="767"/>
      <c r="DG942" s="767"/>
      <c r="DH942" s="767"/>
      <c r="DI942" s="767"/>
      <c r="DJ942" s="767"/>
      <c r="DK942" s="767"/>
      <c r="DL942" s="767"/>
      <c r="DM942" s="767"/>
      <c r="DN942" s="767"/>
      <c r="DO942" s="767"/>
      <c r="DP942" s="767"/>
      <c r="DQ942" s="767"/>
      <c r="DR942" s="767"/>
      <c r="DS942" s="767"/>
      <c r="DT942" s="767"/>
      <c r="DU942" s="767"/>
      <c r="DV942" s="767"/>
      <c r="DW942" s="767"/>
      <c r="DX942" s="767"/>
      <c r="DY942" s="767"/>
      <c r="DZ942" s="767"/>
      <c r="EA942" s="767"/>
      <c r="EB942" s="767"/>
      <c r="EC942" s="767"/>
      <c r="ED942" s="767"/>
      <c r="EE942" s="767"/>
      <c r="EF942" s="767"/>
      <c r="EG942" s="767"/>
      <c r="EH942" s="767"/>
      <c r="EI942" s="767"/>
      <c r="EJ942" s="767"/>
      <c r="EK942" s="767"/>
      <c r="EL942" s="767"/>
      <c r="EM942" s="767"/>
      <c r="EN942" s="767"/>
      <c r="EO942" s="767"/>
      <c r="EP942" s="767"/>
      <c r="EQ942" s="767"/>
      <c r="ER942" s="767"/>
      <c r="ES942" s="767"/>
      <c r="ET942" s="767"/>
      <c r="EU942" s="767"/>
      <c r="EV942" s="767"/>
      <c r="EW942" s="767"/>
      <c r="EX942" s="767"/>
      <c r="EY942" s="767"/>
      <c r="EZ942" s="767"/>
      <c r="FA942" s="767"/>
      <c r="FB942" s="767"/>
      <c r="FC942" s="767"/>
      <c r="FD942" s="767"/>
      <c r="FE942" s="767"/>
      <c r="FF942" s="767"/>
      <c r="FG942" s="767"/>
      <c r="FH942" s="767"/>
      <c r="FI942" s="767"/>
      <c r="FJ942" s="767"/>
      <c r="FK942" s="767"/>
      <c r="FL942" s="767"/>
      <c r="FM942" s="767"/>
      <c r="FN942" s="767"/>
      <c r="FO942" s="767"/>
      <c r="FP942" s="767"/>
      <c r="FQ942" s="767"/>
      <c r="FR942" s="767"/>
      <c r="FS942" s="767"/>
      <c r="FT942" s="767"/>
      <c r="FU942" s="767"/>
      <c r="FV942" s="767"/>
      <c r="FW942" s="767"/>
      <c r="FX942" s="767"/>
      <c r="FY942" s="767"/>
      <c r="FZ942" s="767"/>
      <c r="GA942" s="767"/>
      <c r="GB942" s="767"/>
      <c r="GC942" s="767"/>
      <c r="GD942" s="767"/>
      <c r="GE942" s="767"/>
      <c r="GF942" s="767"/>
      <c r="GG942" s="767"/>
      <c r="GH942" s="767"/>
      <c r="GI942" s="767"/>
      <c r="GJ942" s="767"/>
      <c r="GK942" s="767"/>
      <c r="GL942" s="767"/>
      <c r="GM942" s="767"/>
      <c r="GN942" s="767"/>
      <c r="GO942" s="767"/>
      <c r="GP942" s="767"/>
      <c r="GQ942" s="767"/>
      <c r="GR942" s="767"/>
      <c r="GS942" s="767"/>
      <c r="GT942" s="767"/>
      <c r="GU942" s="767"/>
      <c r="GV942" s="767"/>
      <c r="GW942" s="767"/>
      <c r="GX942" s="767"/>
      <c r="GY942" s="767"/>
      <c r="GZ942" s="767"/>
      <c r="HA942" s="767"/>
      <c r="HB942" s="767"/>
      <c r="HC942" s="767"/>
    </row>
    <row r="943" spans="1:211" s="864" customFormat="1" ht="13.9" hidden="1" customHeight="1">
      <c r="A943" s="307"/>
      <c r="B943" s="351"/>
      <c r="C943" s="971" t="str">
        <f>IF('1C TSspéc6'!U$17&lt;&gt;0,'1C TSspéc6'!$B$12,"")</f>
        <v/>
      </c>
      <c r="D943" s="972"/>
      <c r="E943" s="973"/>
      <c r="F943" s="93">
        <f>IF(AND($C943='1C TSspéc6'!$B$12,'1C TSspéc6'!$B$16="spécifiques",'1C TSspéc6'!$U$17&lt;&gt;""),'1C TSspéc6'!$U$21,"")</f>
        <v>0</v>
      </c>
      <c r="G943" s="863"/>
      <c r="H943" s="745">
        <v>0.21</v>
      </c>
      <c r="I943" s="747">
        <v>1</v>
      </c>
      <c r="J943" s="312"/>
      <c r="K943" s="680">
        <f t="shared" si="281"/>
        <v>0</v>
      </c>
      <c r="L943" s="556">
        <f>IF(OR('1C TSspéc6'!$B$12="",'1C TSspéc6'!U$30=0),0,IF(AND('1C TSspéc6'!$B$12&lt;&gt;"",$K$2="Pôle",'1C TSspéc6'!$C$12="OUI"),(('1C TSspéc6'!U$22+'1C TSspéc6'!U$23+'1C TSspéc6'!U$24+'1C TSspéc6'!U$25+'1C TSspéc6'!U$29)/'1C TSspéc6'!U$17),IF(AND('1C TSspéc6'!$B$12&lt;&gt;"",$K$2="Pôle",'1C TSspéc6'!$C$12="NON"),(('1C TSspéc6'!U$22+'1C TSspéc6'!U$23+'1C TSspéc6'!U$24+'1C TSspéc6'!U$25+'1C TSspéc6'!U$29)/'1C TSspéc6'!U$30),IF(AND('1C TSspéc6'!$B$12&lt;&gt;"",$K$2&lt;&gt;"Pôle",'1C TSspéc6'!$C$12="OUI"),(('1C TSspéc6'!U$22+'1C TSspéc6'!U$23+'1C TSspéc6'!U$24+'1C TSspéc6'!U$25+'1C TSspéc6'!U$26+'1C TSspéc6'!U$27+'1C TSspéc6'!U$28+'1C TSspéc6'!U$29)/'1C TSspéc6'!U$17),IF(AND('1C TSspéc6'!$B$12&lt;&gt;"",$K$2&lt;&gt;"Pôle",'1C TSspéc6'!$C$12="NON"),(('1C TSspéc6'!U$22+'1C TSspéc6'!U$23+'1C TSspéc6'!U$24+'1C TSspéc6'!U$25+'1C TSspéc6'!U$26+'1C TSspéc6'!U$27+'1C TSspéc6'!U$28+'1C TSspéc6'!U$29)/'1C TSspéc6'!U$30))))))</f>
        <v>0</v>
      </c>
      <c r="M943" s="556">
        <f>IF(OR('1C TSspéc6'!$B$12="",'1C TSspéc6'!U$30=0),0,IF(AND('1C TSspéc6'!$B$12&lt;&gt;"",$K$2="Pôle",'1C TSspéc6'!$C$12="OUI"),(('1C TSspéc6'!U$26+'1C TSspéc6'!U$27+'1C TSspéc6'!U$28)/'1C TSspéc6'!U$17),IF(AND('1C TSspéc6'!$B$12&lt;&gt;"",$K$2="Pôle",'1C TSspéc6'!$C$12="NON"),(('1C TSspéc6'!U$26+'1C TSspéc6'!U$27+'1C TSspéc6'!U$28)/'1C TSspéc6'!U$30),IF(AND('1C TSspéc6'!$B$12&lt;&gt;"",$K$2&lt;&gt;"Pôle"),0))))</f>
        <v>0</v>
      </c>
      <c r="N943" s="557">
        <f>IF(AND('1C TSspéc6'!$B$12&lt;&gt;0,'1C TSspéc6'!$U$30&lt;&gt;0),L943+M943,0)</f>
        <v>0</v>
      </c>
      <c r="O943" s="893" t="str">
        <f>IF(AND('1C TSspéc6'!$U$17&lt;&gt;0,'1C TSspéc6'!$C$12="OUI"),'1C TSspéc6'!$U$35/'1C TSspéc6'!$U$17,"")</f>
        <v/>
      </c>
      <c r="P943" s="543" t="str">
        <f>IF(AND('1C TSspéc6'!$U$17&lt;&gt;0,'1C TSspéc6'!$C$12="OUI"),'1C TSspéc6'!$U$36/'1C TSspéc6'!$U$17,"")</f>
        <v/>
      </c>
      <c r="Q943" s="543" t="str">
        <f>IF(AND('1C TSspéc6'!$U$17&lt;&gt;0,'1C TSspéc6'!$C$12="OUI"),'1C TSspéc6'!$U$37/'1C TSspéc6'!$U$17,"")</f>
        <v/>
      </c>
      <c r="R943" s="543" t="str">
        <f>IF(AND('1C TSspéc6'!$U$17&lt;&gt;0,'1C TSspéc6'!$C$12="OUI"),'1C TSspéc6'!$U$38/'1C TSspéc6'!$U$17,"")</f>
        <v/>
      </c>
      <c r="S943" s="543" t="str">
        <f>IF(AND('1C TSspéc6'!$U$17&lt;&gt;0,'1C TSspéc6'!$C$12="OUI"),'1C TSspéc6'!$U$39/'1C TSspéc6'!$U$17,"")</f>
        <v/>
      </c>
      <c r="T943" s="543" t="str">
        <f>IF(AND('1C TSspéc6'!$U$17&lt;&gt;0,'1C TSspéc6'!$C$12="OUI"),'1C TSspéc6'!$U$40/'1C TSspéc6'!$U$17,"")</f>
        <v/>
      </c>
      <c r="U943" s="543" t="str">
        <f>IF(AND('1C TSspéc6'!$U$17&lt;&gt;0,'1C TSspéc6'!$C$12="OUI"),'1C TSspéc6'!$U$41/'1C TSspéc6'!$U$17,"")</f>
        <v/>
      </c>
      <c r="V943" s="543" t="str">
        <f>IF(AND('1C TSspéc6'!$U$17&lt;&gt;0,'1C TSspéc6'!$C$12="OUI"),'1C TSspéc6'!$U$42/'1C TSspéc6'!$U$17,"")</f>
        <v/>
      </c>
      <c r="W943" s="543" t="str">
        <f>IF(AND('1C TSspéc6'!$U$17&lt;&gt;0,'1C TSspéc6'!$C$12="OUI"),'1C TSspéc6'!$U$43/'1C TSspéc6'!$U$17,"")</f>
        <v/>
      </c>
      <c r="X943" s="543" t="str">
        <f>IF(AND('1C TSspéc6'!$U$17&lt;&gt;0,'1C TSspéc6'!$C$12="OUI"),'1C TSspéc6'!$U$44/'1C TSspéc6'!$U$17,"")</f>
        <v/>
      </c>
      <c r="Y943" s="543" t="str">
        <f>IF(AND('1C TSspéc6'!$U$17&lt;&gt;0,'1C TSspéc6'!$C$12="OUI"),'1C TSspéc6'!$U$45/'1C TSspéc6'!$U$17,"")</f>
        <v/>
      </c>
      <c r="Z943" s="543" t="str">
        <f>IF(AND('1C TSspéc6'!$U$17&lt;&gt;0,'1C TSspéc6'!$C$12="OUI"),'1C TSspéc6'!$U$46/'1C TSspéc6'!$U$17,"")</f>
        <v/>
      </c>
      <c r="AA943" s="543" t="str">
        <f>IF(AND('1C TSspéc6'!$U$17&lt;&gt;0,'1C TSspéc6'!$C$12="OUI"),'1C TSspéc6'!$U$47/'1C TSspéc6'!$U$17,"")</f>
        <v/>
      </c>
      <c r="AB943" s="543" t="str">
        <f>IF(AND('1C TSspéc6'!$U$17&lt;&gt;0,'1C TSspéc6'!$C$12="OUI"),'1C TSspéc6'!$U$48/'1C TSspéc6'!$U$17,"")</f>
        <v/>
      </c>
      <c r="AC943" s="543" t="str">
        <f>IF(AND('1C TSspéc6'!$U$17&lt;&gt;0,'1C TSspéc6'!$C$12="OUI"),'1C TSspéc6'!$U$49/'1C TSspéc6'!$U$17,"")</f>
        <v/>
      </c>
      <c r="AD943" s="543" t="str">
        <f>IF(AND('1C TSspéc6'!$U$17&lt;&gt;0,'1C TSspéc6'!$C$12="OUI"),'1C TSspéc6'!$U$50/'1C TSspéc6'!$U$17,"")</f>
        <v/>
      </c>
      <c r="AE943" s="543" t="str">
        <f>IF(AND('1C TSspéc6'!$U$17&lt;&gt;0,'1C TSspéc6'!$C$12="OUI"),'1C TSspéc6'!$U$51/'1C TSspéc6'!$U$17,"")</f>
        <v/>
      </c>
      <c r="AF943" s="543" t="str">
        <f>IF(AND('1C TSspéc6'!$U$17&lt;&gt;0,'1C TSspéc6'!$C$12="OUI"),'1C TSspéc6'!$U$52/'1C TSspéc6'!$U$17,"")</f>
        <v/>
      </c>
      <c r="AG943" s="543" t="str">
        <f>IF(AND('1C TSspéc6'!$U$17&lt;&gt;0,'1C TSspéc6'!$C$12="OUI"),'1C TSspéc6'!$U$53/'1C TSspéc6'!$U$17,"")</f>
        <v/>
      </c>
      <c r="AH943" s="543" t="str">
        <f>IF(AND('1C TSspéc6'!$U$17&lt;&gt;0,'1C TSspéc6'!$C$12="OUI"),'1C TSspéc6'!$U$54/'1C TSspéc6'!$U$17,"")</f>
        <v/>
      </c>
      <c r="AI943" s="543" t="str">
        <f>IF(AND('1C TSspéc6'!$U$17&lt;&gt;0,'1C TSspéc6'!$C$12="OUI"),'1C TSspéc6'!$U$55/'1C TSspéc6'!$U$17,"")</f>
        <v/>
      </c>
      <c r="AJ943" s="543" t="str">
        <f>IF(AND('1C TSspéc6'!$U$17&lt;&gt;0,'1C TSspéc6'!$C$12="OUI"),'1C TSspéc6'!$U$56/'1C TSspéc6'!$U$17,"")</f>
        <v/>
      </c>
      <c r="AK943" s="543" t="str">
        <f>IF(AND('1C TSspéc6'!$U$17&lt;&gt;0,'1C TSspéc6'!$C$12="OUI"),'1C TSspéc6'!$U$57/'1C TSspéc6'!$U$17,"")</f>
        <v/>
      </c>
      <c r="AL943" s="72">
        <f>IF(AND('1C TSspéc6'!$U$17&lt;&gt;0,'1C TSspéc6'!$C$12="OUI"),N943+AK943,N943)</f>
        <v>0</v>
      </c>
      <c r="AM943" s="417">
        <f t="shared" si="282"/>
        <v>0</v>
      </c>
      <c r="AN943" s="417">
        <f t="shared" si="283"/>
        <v>0</v>
      </c>
      <c r="AO943" s="418" t="str">
        <f>IF(AND('1C TSspéc6'!$U$17&lt;&gt;0,'1C TSspéc6'!$U$30&lt;&gt;0),AM943+AN943,"")</f>
        <v/>
      </c>
      <c r="AP943" s="573" t="str">
        <f>IF(AND('1C TSspéc6'!$U$17&lt;&gt;0,'1C TSspéc6'!$U$30&lt;&gt;0),AM943-AR943,"")</f>
        <v/>
      </c>
      <c r="AQ943" s="583">
        <f t="shared" si="284"/>
        <v>0</v>
      </c>
      <c r="AR943" s="596"/>
      <c r="AS943" s="102"/>
      <c r="AT943" s="27" t="str">
        <f>IF(('1C TSspéc6'!U$17*FICHE!$C$14&lt;J943),"Forfait limité à "&amp;FICHE!$C$14&amp;"€/jour","")</f>
        <v/>
      </c>
      <c r="AU943" s="592"/>
      <c r="AV943" s="824"/>
      <c r="AW943" s="824"/>
      <c r="AX943" s="824"/>
      <c r="AY943" s="824"/>
      <c r="AZ943" s="824"/>
      <c r="BA943" s="767"/>
      <c r="BB943" s="767"/>
      <c r="BC943" s="767"/>
      <c r="BD943" s="767"/>
      <c r="BE943" s="767"/>
      <c r="BF943" s="767"/>
      <c r="BG943" s="767"/>
      <c r="BH943" s="767"/>
      <c r="BI943" s="767"/>
      <c r="BJ943" s="767"/>
      <c r="BK943" s="767"/>
      <c r="BL943" s="767"/>
      <c r="BM943" s="767"/>
      <c r="BN943" s="767"/>
      <c r="BO943" s="767"/>
      <c r="BP943" s="767"/>
      <c r="BQ943" s="767"/>
      <c r="BR943" s="767"/>
      <c r="BS943" s="767"/>
      <c r="BT943" s="767"/>
      <c r="BU943" s="767"/>
      <c r="BV943" s="767"/>
      <c r="BW943" s="767"/>
      <c r="BX943" s="767"/>
      <c r="BY943" s="767"/>
      <c r="BZ943" s="767"/>
      <c r="CA943" s="767"/>
      <c r="CB943" s="767"/>
      <c r="CC943" s="767"/>
      <c r="CD943" s="767"/>
      <c r="CE943" s="767"/>
      <c r="CF943" s="767"/>
      <c r="CG943" s="767"/>
      <c r="CH943" s="767"/>
      <c r="CI943" s="767"/>
      <c r="CJ943" s="767"/>
      <c r="CK943" s="767"/>
      <c r="CL943" s="767"/>
      <c r="CM943" s="767"/>
      <c r="CN943" s="767"/>
      <c r="CO943" s="767"/>
      <c r="CP943" s="767"/>
      <c r="CQ943" s="767"/>
      <c r="CR943" s="767"/>
      <c r="CS943" s="767"/>
      <c r="CT943" s="767"/>
      <c r="CU943" s="767"/>
      <c r="CV943" s="767"/>
      <c r="CW943" s="767"/>
      <c r="CX943" s="767"/>
      <c r="CY943" s="767"/>
      <c r="CZ943" s="767"/>
      <c r="DA943" s="767"/>
      <c r="DB943" s="767"/>
      <c r="DC943" s="767"/>
      <c r="DD943" s="767"/>
      <c r="DE943" s="767"/>
      <c r="DF943" s="767"/>
      <c r="DG943" s="767"/>
      <c r="DH943" s="767"/>
      <c r="DI943" s="767"/>
      <c r="DJ943" s="767"/>
      <c r="DK943" s="767"/>
      <c r="DL943" s="767"/>
      <c r="DM943" s="767"/>
      <c r="DN943" s="767"/>
      <c r="DO943" s="767"/>
      <c r="DP943" s="767"/>
      <c r="DQ943" s="767"/>
      <c r="DR943" s="767"/>
      <c r="DS943" s="767"/>
      <c r="DT943" s="767"/>
      <c r="DU943" s="767"/>
      <c r="DV943" s="767"/>
      <c r="DW943" s="767"/>
      <c r="DX943" s="767"/>
      <c r="DY943" s="767"/>
      <c r="DZ943" s="767"/>
      <c r="EA943" s="767"/>
      <c r="EB943" s="767"/>
      <c r="EC943" s="767"/>
      <c r="ED943" s="767"/>
      <c r="EE943" s="767"/>
      <c r="EF943" s="767"/>
      <c r="EG943" s="767"/>
      <c r="EH943" s="767"/>
      <c r="EI943" s="767"/>
      <c r="EJ943" s="767"/>
      <c r="EK943" s="767"/>
      <c r="EL943" s="767"/>
      <c r="EM943" s="767"/>
      <c r="EN943" s="767"/>
      <c r="EO943" s="767"/>
      <c r="EP943" s="767"/>
      <c r="EQ943" s="767"/>
      <c r="ER943" s="767"/>
      <c r="ES943" s="767"/>
      <c r="ET943" s="767"/>
      <c r="EU943" s="767"/>
      <c r="EV943" s="767"/>
      <c r="EW943" s="767"/>
      <c r="EX943" s="767"/>
      <c r="EY943" s="767"/>
      <c r="EZ943" s="767"/>
      <c r="FA943" s="767"/>
      <c r="FB943" s="767"/>
      <c r="FC943" s="767"/>
      <c r="FD943" s="767"/>
      <c r="FE943" s="767"/>
      <c r="FF943" s="767"/>
      <c r="FG943" s="767"/>
      <c r="FH943" s="767"/>
      <c r="FI943" s="767"/>
      <c r="FJ943" s="767"/>
      <c r="FK943" s="767"/>
      <c r="FL943" s="767"/>
      <c r="FM943" s="767"/>
      <c r="FN943" s="767"/>
      <c r="FO943" s="767"/>
      <c r="FP943" s="767"/>
      <c r="FQ943" s="767"/>
      <c r="FR943" s="767"/>
      <c r="FS943" s="767"/>
      <c r="FT943" s="767"/>
      <c r="FU943" s="767"/>
      <c r="FV943" s="767"/>
      <c r="FW943" s="767"/>
      <c r="FX943" s="767"/>
      <c r="FY943" s="767"/>
      <c r="FZ943" s="767"/>
      <c r="GA943" s="767"/>
      <c r="GB943" s="767"/>
      <c r="GC943" s="767"/>
      <c r="GD943" s="767"/>
      <c r="GE943" s="767"/>
      <c r="GF943" s="767"/>
      <c r="GG943" s="767"/>
      <c r="GH943" s="767"/>
      <c r="GI943" s="767"/>
      <c r="GJ943" s="767"/>
      <c r="GK943" s="767"/>
      <c r="GL943" s="767"/>
      <c r="GM943" s="767"/>
      <c r="GN943" s="767"/>
      <c r="GO943" s="767"/>
      <c r="GP943" s="767"/>
      <c r="GQ943" s="767"/>
      <c r="GR943" s="767"/>
      <c r="GS943" s="767"/>
      <c r="GT943" s="767"/>
      <c r="GU943" s="767"/>
      <c r="GV943" s="767"/>
      <c r="GW943" s="767"/>
      <c r="GX943" s="767"/>
      <c r="GY943" s="767"/>
      <c r="GZ943" s="767"/>
      <c r="HA943" s="767"/>
      <c r="HB943" s="767"/>
      <c r="HC943" s="767"/>
    </row>
    <row r="944" spans="1:211" s="864" customFormat="1" ht="13.9" hidden="1" customHeight="1">
      <c r="A944" s="307"/>
      <c r="B944" s="351"/>
      <c r="C944" s="971" t="str">
        <f>IF('1C TSspéc6'!V$17&lt;&gt;0,'1C TSspéc6'!$B$12,"")</f>
        <v/>
      </c>
      <c r="D944" s="972"/>
      <c r="E944" s="973"/>
      <c r="F944" s="93">
        <f>IF(AND($C944='1C TSspéc6'!$B$12,'1C TSspéc6'!$B$16="spécifiques",'1C TSspéc6'!$V$17&lt;&gt;""),'1C TSspéc6'!$V$21,"")</f>
        <v>0</v>
      </c>
      <c r="G944" s="863"/>
      <c r="H944" s="745">
        <v>0.21</v>
      </c>
      <c r="I944" s="747">
        <v>1</v>
      </c>
      <c r="J944" s="312"/>
      <c r="K944" s="680">
        <f t="shared" si="281"/>
        <v>0</v>
      </c>
      <c r="L944" s="556">
        <f>IF(OR('1C TSspéc6'!$B$12="",'1C TSspéc6'!V$30=0),0,IF(AND('1C TSspéc6'!$B$12&lt;&gt;"",$K$2="Pôle",'1C TSspéc6'!$C$12="OUI"),(('1C TSspéc6'!V$22+'1C TSspéc6'!V$23+'1C TSspéc6'!V$24+'1C TSspéc6'!V$25+'1C TSspéc6'!V$29)/'1C TSspéc6'!V$17),IF(AND('1C TSspéc6'!$B$12&lt;&gt;"",$K$2="Pôle",'1C TSspéc6'!$C$12="NON"),(('1C TSspéc6'!V$22+'1C TSspéc6'!V$23+'1C TSspéc6'!V$24+'1C TSspéc6'!V$25+'1C TSspéc6'!V$29)/'1C TSspéc6'!V$30),IF(AND('1C TSspéc6'!$B$12&lt;&gt;"",$K$2&lt;&gt;"Pôle",'1C TSspéc6'!$C$12="OUI"),(('1C TSspéc6'!V$22+'1C TSspéc6'!V$23+'1C TSspéc6'!V$24+'1C TSspéc6'!V$25+'1C TSspéc6'!V$26+'1C TSspéc6'!V$27+'1C TSspéc6'!V$28+'1C TSspéc6'!V$29)/'1C TSspéc6'!V$17),IF(AND('1C TSspéc6'!$B$12&lt;&gt;"",$K$2&lt;&gt;"Pôle",'1C TSspéc6'!$C$12="NON"),(('1C TSspéc6'!V$22+'1C TSspéc6'!V$23+'1C TSspéc6'!V$24+'1C TSspéc6'!V$25+'1C TSspéc6'!V$26+'1C TSspéc6'!V$27+'1C TSspéc6'!V$28+'1C TSspéc6'!V$29)/'1C TSspéc6'!V$30))))))</f>
        <v>0</v>
      </c>
      <c r="M944" s="556">
        <f>IF(OR('1C TSspéc6'!$B$12="",'1C TSspéc6'!V$30=0),0,IF(AND('1C TSspéc6'!$B$12&lt;&gt;"",$K$2="Pôle",'1C TSspéc6'!$C$12="OUI"),(('1C TSspéc6'!V$26+'1C TSspéc6'!V$27+'1C TSspéc6'!V$28)/'1C TSspéc6'!V$17),IF(AND('1C TSspéc6'!$B$12&lt;&gt;"",$K$2="Pôle",'1C TSspéc6'!$C$12="NON"),(('1C TSspéc6'!V$26+'1C TSspéc6'!V$27+'1C TSspéc6'!V$28)/'1C TSspéc6'!V$30),IF(AND('1C TSspéc6'!$B$12&lt;&gt;"",$K$2&lt;&gt;"Pôle"),0))))</f>
        <v>0</v>
      </c>
      <c r="N944" s="557">
        <f>IF(AND('1C TSspéc6'!$B$12&lt;&gt;0,'1C TSspéc6'!$V$30&lt;&gt;0),L944+M944,0)</f>
        <v>0</v>
      </c>
      <c r="O944" s="893" t="str">
        <f>IF(AND('1C TSspéc6'!$V$17&lt;&gt;0,'1C TSspéc6'!$C$12="OUI"),'1C TSspéc6'!$V$35/'1C TSspéc6'!$V$17,"")</f>
        <v/>
      </c>
      <c r="P944" s="543" t="str">
        <f>IF(AND('1C TSspéc6'!$V$17&lt;&gt;0,'1C TSspéc6'!$C$12="OUI"),'1C TSspéc6'!$V$36/'1C TSspéc6'!$V$17,"")</f>
        <v/>
      </c>
      <c r="Q944" s="543" t="str">
        <f>IF(AND('1C TSspéc6'!$V$17&lt;&gt;0,'1C TSspéc6'!$C$12="OUI"),'1C TSspéc6'!$V$37/'1C TSspéc6'!$V$17,"")</f>
        <v/>
      </c>
      <c r="R944" s="543" t="str">
        <f>IF(AND('1C TSspéc6'!$V$17&lt;&gt;0,'1C TSspéc6'!$C$12="OUI"),'1C TSspéc6'!$V$38/'1C TSspéc6'!$V$17,"")</f>
        <v/>
      </c>
      <c r="S944" s="543" t="str">
        <f>IF(AND('1C TSspéc6'!$V$17&lt;&gt;0,'1C TSspéc6'!$C$12="OUI"),'1C TSspéc6'!$V$39/'1C TSspéc6'!$V$17,"")</f>
        <v/>
      </c>
      <c r="T944" s="543" t="str">
        <f>IF(AND('1C TSspéc6'!$V$17&lt;&gt;0,'1C TSspéc6'!$C$12="OUI"),'1C TSspéc6'!$V$40/'1C TSspéc6'!$V$17,"")</f>
        <v/>
      </c>
      <c r="U944" s="543" t="str">
        <f>IF(AND('1C TSspéc6'!$V$17&lt;&gt;0,'1C TSspéc6'!$C$12="OUI"),'1C TSspéc6'!$V$41/'1C TSspéc6'!$V$17,"")</f>
        <v/>
      </c>
      <c r="V944" s="543" t="str">
        <f>IF(AND('1C TSspéc6'!$V$17&lt;&gt;0,'1C TSspéc6'!$C$12="OUI"),'1C TSspéc6'!$V$42/'1C TSspéc6'!$V$17,"")</f>
        <v/>
      </c>
      <c r="W944" s="543" t="str">
        <f>IF(AND('1C TSspéc6'!$V$17&lt;&gt;0,'1C TSspéc6'!$C$12="OUI"),'1C TSspéc6'!$V$43/'1C TSspéc6'!$V$17,"")</f>
        <v/>
      </c>
      <c r="X944" s="543" t="str">
        <f>IF(AND('1C TSspéc6'!$V$17&lt;&gt;0,'1C TSspéc6'!$C$12="OUI"),'1C TSspéc6'!$V$44/'1C TSspéc6'!$V$17,"")</f>
        <v/>
      </c>
      <c r="Y944" s="543" t="str">
        <f>IF(AND('1C TSspéc6'!$V$17&lt;&gt;0,'1C TSspéc6'!$C$12="OUI"),'1C TSspéc6'!$V$45/'1C TSspéc6'!$V$17,"")</f>
        <v/>
      </c>
      <c r="Z944" s="543" t="str">
        <f>IF(AND('1C TSspéc6'!$V$17&lt;&gt;0,'1C TSspéc6'!$C$12="OUI"),'1C TSspéc6'!$V$46/'1C TSspéc6'!$V$17,"")</f>
        <v/>
      </c>
      <c r="AA944" s="543" t="str">
        <f>IF(AND('1C TSspéc6'!$V$17&lt;&gt;0,'1C TSspéc6'!$C$12="OUI"),'1C TSspéc6'!$V$47/'1C TSspéc6'!$V$17,"")</f>
        <v/>
      </c>
      <c r="AB944" s="543" t="str">
        <f>IF(AND('1C TSspéc6'!$V$17&lt;&gt;0,'1C TSspéc6'!$C$12="OUI"),'1C TSspéc6'!$V$48/'1C TSspéc6'!$V$17,"")</f>
        <v/>
      </c>
      <c r="AC944" s="543" t="str">
        <f>IF(AND('1C TSspéc6'!$V$17&lt;&gt;0,'1C TSspéc6'!$C$12="OUI"),'1C TSspéc6'!$V$49/'1C TSspéc6'!$V$17,"")</f>
        <v/>
      </c>
      <c r="AD944" s="543" t="str">
        <f>IF(AND('1C TSspéc6'!$V$17&lt;&gt;0,'1C TSspéc6'!$C$12="OUI"),'1C TSspéc6'!$V$50/'1C TSspéc6'!$V$17,"")</f>
        <v/>
      </c>
      <c r="AE944" s="543" t="str">
        <f>IF(AND('1C TSspéc6'!$V$17&lt;&gt;0,'1C TSspéc6'!$C$12="OUI"),'1C TSspéc6'!$V$51/'1C TSspéc6'!$V$17,"")</f>
        <v/>
      </c>
      <c r="AF944" s="543" t="str">
        <f>IF(AND('1C TSspéc6'!$V$17&lt;&gt;0,'1C TSspéc6'!$C$12="OUI"),'1C TSspéc6'!$V$52/'1C TSspéc6'!$V$17,"")</f>
        <v/>
      </c>
      <c r="AG944" s="543" t="str">
        <f>IF(AND('1C TSspéc6'!$V$17&lt;&gt;0,'1C TSspéc6'!$C$12="OUI"),'1C TSspéc6'!$V$53/'1C TSspéc6'!$V$17,"")</f>
        <v/>
      </c>
      <c r="AH944" s="543" t="str">
        <f>IF(AND('1C TSspéc6'!$V$17&lt;&gt;0,'1C TSspéc6'!$C$12="OUI"),'1C TSspéc6'!$V$54/'1C TSspéc6'!$V$17,"")</f>
        <v/>
      </c>
      <c r="AI944" s="543" t="str">
        <f>IF(AND('1C TSspéc6'!$V$17&lt;&gt;0,'1C TSspéc6'!$C$12="OUI"),'1C TSspéc6'!$V$55/'1C TSspéc6'!$V$17,"")</f>
        <v/>
      </c>
      <c r="AJ944" s="543" t="str">
        <f>IF(AND('1C TSspéc6'!$V$17&lt;&gt;0,'1C TSspéc6'!$C$12="OUI"),'1C TSspéc6'!$V$56/'1C TSspéc6'!$V$17,"")</f>
        <v/>
      </c>
      <c r="AK944" s="543" t="str">
        <f>IF(AND('1C TSspéc6'!$V$17&lt;&gt;0,'1C TSspéc6'!$C$12="OUI"),'1C TSspéc6'!$V$57/'1C TSspéc6'!$V$17,"")</f>
        <v/>
      </c>
      <c r="AL944" s="72">
        <f>IF(AND('1C TSspéc6'!$V$17&lt;&gt;0,'1C TSspéc6'!$C$12="OUI"),N944+AK944,N944)</f>
        <v>0</v>
      </c>
      <c r="AM944" s="417">
        <f t="shared" si="282"/>
        <v>0</v>
      </c>
      <c r="AN944" s="417">
        <f t="shared" si="283"/>
        <v>0</v>
      </c>
      <c r="AO944" s="418" t="str">
        <f>IF(AND('1C TSspéc6'!$V$17&lt;&gt;0,'1C TSspéc6'!$V$30&lt;&gt;0),AM944+AN944,"")</f>
        <v/>
      </c>
      <c r="AP944" s="573" t="str">
        <f>IF(AND('1C TSspéc6'!$V$17&lt;&gt;0,'1C TSspéc6'!$V$30&lt;&gt;0),AM944-AR944,"")</f>
        <v/>
      </c>
      <c r="AQ944" s="583">
        <f t="shared" si="284"/>
        <v>0</v>
      </c>
      <c r="AR944" s="596"/>
      <c r="AS944" s="102"/>
      <c r="AT944" s="27" t="str">
        <f>IF(('1C TSspéc6'!V$17*FICHE!$C$14&lt;J944),"Forfait limité à "&amp;FICHE!$C$14&amp;"€/jour","")</f>
        <v/>
      </c>
      <c r="AU944" s="592"/>
      <c r="AV944" s="824"/>
      <c r="AW944" s="824"/>
      <c r="AX944" s="824"/>
      <c r="AY944" s="824"/>
      <c r="AZ944" s="824"/>
      <c r="BA944" s="767"/>
      <c r="BB944" s="767"/>
      <c r="BC944" s="767"/>
      <c r="BD944" s="767"/>
      <c r="BE944" s="767"/>
      <c r="BF944" s="767"/>
      <c r="BG944" s="767"/>
      <c r="BH944" s="767"/>
      <c r="BI944" s="767"/>
      <c r="BJ944" s="767"/>
      <c r="BK944" s="767"/>
      <c r="BL944" s="767"/>
      <c r="BM944" s="767"/>
      <c r="BN944" s="767"/>
      <c r="BO944" s="767"/>
      <c r="BP944" s="767"/>
      <c r="BQ944" s="767"/>
      <c r="BR944" s="767"/>
      <c r="BS944" s="767"/>
      <c r="BT944" s="767"/>
      <c r="BU944" s="767"/>
      <c r="BV944" s="767"/>
      <c r="BW944" s="767"/>
      <c r="BX944" s="767"/>
      <c r="BY944" s="767"/>
      <c r="BZ944" s="767"/>
      <c r="CA944" s="767"/>
      <c r="CB944" s="767"/>
      <c r="CC944" s="767"/>
      <c r="CD944" s="767"/>
      <c r="CE944" s="767"/>
      <c r="CF944" s="767"/>
      <c r="CG944" s="767"/>
      <c r="CH944" s="767"/>
      <c r="CI944" s="767"/>
      <c r="CJ944" s="767"/>
      <c r="CK944" s="767"/>
      <c r="CL944" s="767"/>
      <c r="CM944" s="767"/>
      <c r="CN944" s="767"/>
      <c r="CO944" s="767"/>
      <c r="CP944" s="767"/>
      <c r="CQ944" s="767"/>
      <c r="CR944" s="767"/>
      <c r="CS944" s="767"/>
      <c r="CT944" s="767"/>
      <c r="CU944" s="767"/>
      <c r="CV944" s="767"/>
      <c r="CW944" s="767"/>
      <c r="CX944" s="767"/>
      <c r="CY944" s="767"/>
      <c r="CZ944" s="767"/>
      <c r="DA944" s="767"/>
      <c r="DB944" s="767"/>
      <c r="DC944" s="767"/>
      <c r="DD944" s="767"/>
      <c r="DE944" s="767"/>
      <c r="DF944" s="767"/>
      <c r="DG944" s="767"/>
      <c r="DH944" s="767"/>
      <c r="DI944" s="767"/>
      <c r="DJ944" s="767"/>
      <c r="DK944" s="767"/>
      <c r="DL944" s="767"/>
      <c r="DM944" s="767"/>
      <c r="DN944" s="767"/>
      <c r="DO944" s="767"/>
      <c r="DP944" s="767"/>
      <c r="DQ944" s="767"/>
      <c r="DR944" s="767"/>
      <c r="DS944" s="767"/>
      <c r="DT944" s="767"/>
      <c r="DU944" s="767"/>
      <c r="DV944" s="767"/>
      <c r="DW944" s="767"/>
      <c r="DX944" s="767"/>
      <c r="DY944" s="767"/>
      <c r="DZ944" s="767"/>
      <c r="EA944" s="767"/>
      <c r="EB944" s="767"/>
      <c r="EC944" s="767"/>
      <c r="ED944" s="767"/>
      <c r="EE944" s="767"/>
      <c r="EF944" s="767"/>
      <c r="EG944" s="767"/>
      <c r="EH944" s="767"/>
      <c r="EI944" s="767"/>
      <c r="EJ944" s="767"/>
      <c r="EK944" s="767"/>
      <c r="EL944" s="767"/>
      <c r="EM944" s="767"/>
      <c r="EN944" s="767"/>
      <c r="EO944" s="767"/>
      <c r="EP944" s="767"/>
      <c r="EQ944" s="767"/>
      <c r="ER944" s="767"/>
      <c r="ES944" s="767"/>
      <c r="ET944" s="767"/>
      <c r="EU944" s="767"/>
      <c r="EV944" s="767"/>
      <c r="EW944" s="767"/>
      <c r="EX944" s="767"/>
      <c r="EY944" s="767"/>
      <c r="EZ944" s="767"/>
      <c r="FA944" s="767"/>
      <c r="FB944" s="767"/>
      <c r="FC944" s="767"/>
      <c r="FD944" s="767"/>
      <c r="FE944" s="767"/>
      <c r="FF944" s="767"/>
      <c r="FG944" s="767"/>
      <c r="FH944" s="767"/>
      <c r="FI944" s="767"/>
      <c r="FJ944" s="767"/>
      <c r="FK944" s="767"/>
      <c r="FL944" s="767"/>
      <c r="FM944" s="767"/>
      <c r="FN944" s="767"/>
      <c r="FO944" s="767"/>
      <c r="FP944" s="767"/>
      <c r="FQ944" s="767"/>
      <c r="FR944" s="767"/>
      <c r="FS944" s="767"/>
      <c r="FT944" s="767"/>
      <c r="FU944" s="767"/>
      <c r="FV944" s="767"/>
      <c r="FW944" s="767"/>
      <c r="FX944" s="767"/>
      <c r="FY944" s="767"/>
      <c r="FZ944" s="767"/>
      <c r="GA944" s="767"/>
      <c r="GB944" s="767"/>
      <c r="GC944" s="767"/>
      <c r="GD944" s="767"/>
      <c r="GE944" s="767"/>
      <c r="GF944" s="767"/>
      <c r="GG944" s="767"/>
      <c r="GH944" s="767"/>
      <c r="GI944" s="767"/>
      <c r="GJ944" s="767"/>
      <c r="GK944" s="767"/>
      <c r="GL944" s="767"/>
      <c r="GM944" s="767"/>
      <c r="GN944" s="767"/>
      <c r="GO944" s="767"/>
      <c r="GP944" s="767"/>
      <c r="GQ944" s="767"/>
      <c r="GR944" s="767"/>
      <c r="GS944" s="767"/>
      <c r="GT944" s="767"/>
      <c r="GU944" s="767"/>
      <c r="GV944" s="767"/>
      <c r="GW944" s="767"/>
      <c r="GX944" s="767"/>
      <c r="GY944" s="767"/>
      <c r="GZ944" s="767"/>
      <c r="HA944" s="767"/>
      <c r="HB944" s="767"/>
      <c r="HC944" s="767"/>
    </row>
    <row r="945" spans="1:211" s="864" customFormat="1" ht="13.9" hidden="1" customHeight="1">
      <c r="A945" s="307"/>
      <c r="B945" s="351"/>
      <c r="C945" s="971" t="str">
        <f>IF('1C TSspéc6'!W$17&lt;&gt;0,'1C TSspéc6'!$B$12,"")</f>
        <v/>
      </c>
      <c r="D945" s="972"/>
      <c r="E945" s="973"/>
      <c r="F945" s="93">
        <f>IF(AND($C945='1C TSspéc6'!$B$12,'1C TSspéc6'!$B$16="spécifiques",'1C TSspéc6'!$W$17&lt;&gt;""),'1C TSspéc6'!$W$21,"")</f>
        <v>0</v>
      </c>
      <c r="G945" s="863"/>
      <c r="H945" s="745">
        <v>0.21</v>
      </c>
      <c r="I945" s="747">
        <v>1</v>
      </c>
      <c r="J945" s="312"/>
      <c r="K945" s="680">
        <f t="shared" si="281"/>
        <v>0</v>
      </c>
      <c r="L945" s="556">
        <f>IF(OR('1C TSspéc6'!$B$12="",'1C TSspéc6'!W$30=0),0,IF(AND('1C TSspéc6'!$B$12&lt;&gt;"",$K$2="Pôle",'1C TSspéc6'!$C$12="OUI"),(('1C TSspéc6'!W$22+'1C TSspéc6'!W$23+'1C TSspéc6'!W$24+'1C TSspéc6'!W$25+'1C TSspéc6'!W$29)/'1C TSspéc6'!W$17),IF(AND('1C TSspéc6'!$B$12&lt;&gt;"",$K$2="Pôle",'1C TSspéc6'!$C$12="NON"),(('1C TSspéc6'!W$22+'1C TSspéc6'!W$23+'1C TSspéc6'!W$24+'1C TSspéc6'!W$25+'1C TSspéc6'!W$29)/'1C TSspéc6'!W$30),IF(AND('1C TSspéc6'!$B$12&lt;&gt;"",$K$2&lt;&gt;"Pôle",'1C TSspéc6'!$C$12="OUI"),(('1C TSspéc6'!W$22+'1C TSspéc6'!W$23+'1C TSspéc6'!W$24+'1C TSspéc6'!W$25+'1C TSspéc6'!W$26+'1C TSspéc6'!W$27+'1C TSspéc6'!W$28+'1C TSspéc6'!W$29)/'1C TSspéc6'!W$17),IF(AND('1C TSspéc6'!$B$12&lt;&gt;"",$K$2&lt;&gt;"Pôle",'1C TSspéc6'!$C$12="NON"),(('1C TSspéc6'!W$22+'1C TSspéc6'!W$23+'1C TSspéc6'!W$24+'1C TSspéc6'!W$25+'1C TSspéc6'!W$26+'1C TSspéc6'!W$27+'1C TSspéc6'!W$28+'1C TSspéc6'!W$29)/'1C TSspéc6'!W$30))))))</f>
        <v>0</v>
      </c>
      <c r="M945" s="556">
        <f>IF(OR('1C TSspéc6'!$B$12="",'1C TSspéc6'!W$30=0),0,IF(AND('1C TSspéc6'!$B$12&lt;&gt;"",$K$2="Pôle",'1C TSspéc6'!$C$12="OUI"),(('1C TSspéc6'!W$26+'1C TSspéc6'!W$27+'1C TSspéc6'!W$28)/'1C TSspéc6'!W$17),IF(AND('1C TSspéc6'!$B$12&lt;&gt;"",$K$2="Pôle",'1C TSspéc6'!$C$12="NON"),(('1C TSspéc6'!W$26+'1C TSspéc6'!W$27+'1C TSspéc6'!W$28)/'1C TSspéc6'!W$30),IF(AND('1C TSspéc6'!$B$12&lt;&gt;"",$K$2&lt;&gt;"Pôle"),0))))</f>
        <v>0</v>
      </c>
      <c r="N945" s="557">
        <f>IF(AND('1C TSspéc6'!$B$12&lt;&gt;0,'1C TSspéc6'!$W$30&lt;&gt;0),L945+M945,0)</f>
        <v>0</v>
      </c>
      <c r="O945" s="893" t="str">
        <f>IF(AND('1C TSspéc6'!$W$17&lt;&gt;0,'1C TSspéc6'!$C$12="OUI"),'1C TSspéc6'!$W$35/'1C TSspéc6'!$W$17,"")</f>
        <v/>
      </c>
      <c r="P945" s="543" t="str">
        <f>IF(AND('1C TSspéc6'!$W$17&lt;&gt;0,'1C TSspéc6'!$C$12="OUI"),'1C TSspéc6'!$W$36/'1C TSspéc6'!$W$17,"")</f>
        <v/>
      </c>
      <c r="Q945" s="543" t="str">
        <f>IF(AND('1C TSspéc6'!$W$17&lt;&gt;0,'1C TSspéc6'!$C$12="OUI"),'1C TSspéc6'!$W$37/'1C TSspéc6'!$W$17,"")</f>
        <v/>
      </c>
      <c r="R945" s="543" t="str">
        <f>IF(AND('1C TSspéc6'!$W$17&lt;&gt;0,'1C TSspéc6'!$C$12="OUI"),'1C TSspéc6'!$W$38/'1C TSspéc6'!$W$17,"")</f>
        <v/>
      </c>
      <c r="S945" s="543" t="str">
        <f>IF(AND('1C TSspéc6'!$W$17&lt;&gt;0,'1C TSspéc6'!$C$12="OUI"),'1C TSspéc6'!$W$39/'1C TSspéc6'!$W$17,"")</f>
        <v/>
      </c>
      <c r="T945" s="543" t="str">
        <f>IF(AND('1C TSspéc6'!$W$17&lt;&gt;0,'1C TSspéc6'!$C$12="OUI"),'1C TSspéc6'!$W$40/'1C TSspéc6'!$W$17,"")</f>
        <v/>
      </c>
      <c r="U945" s="543" t="str">
        <f>IF(AND('1C TSspéc6'!$W$17&lt;&gt;0,'1C TSspéc6'!$C$12="OUI"),'1C TSspéc6'!$W$41/'1C TSspéc6'!$W$17,"")</f>
        <v/>
      </c>
      <c r="V945" s="543" t="str">
        <f>IF(AND('1C TSspéc6'!$W$17&lt;&gt;0,'1C TSspéc6'!$C$12="OUI"),'1C TSspéc6'!$W$42/'1C TSspéc6'!$W$17,"")</f>
        <v/>
      </c>
      <c r="W945" s="543" t="str">
        <f>IF(AND('1C TSspéc6'!$W$17&lt;&gt;0,'1C TSspéc6'!$C$12="OUI"),'1C TSspéc6'!$W$43/'1C TSspéc6'!$W$17,"")</f>
        <v/>
      </c>
      <c r="X945" s="543" t="str">
        <f>IF(AND('1C TSspéc6'!$W$17&lt;&gt;0,'1C TSspéc6'!$C$12="OUI"),'1C TSspéc6'!$W$44/'1C TSspéc6'!$W$17,"")</f>
        <v/>
      </c>
      <c r="Y945" s="543" t="str">
        <f>IF(AND('1C TSspéc6'!$W$17&lt;&gt;0,'1C TSspéc6'!$C$12="OUI"),'1C TSspéc6'!$W$45/'1C TSspéc6'!$W$17,"")</f>
        <v/>
      </c>
      <c r="Z945" s="543" t="str">
        <f>IF(AND('1C TSspéc6'!$W$17&lt;&gt;0,'1C TSspéc6'!$C$12="OUI"),'1C TSspéc6'!$W$46/'1C TSspéc6'!$W$17,"")</f>
        <v/>
      </c>
      <c r="AA945" s="543" t="str">
        <f>IF(AND('1C TSspéc6'!$W$17&lt;&gt;0,'1C TSspéc6'!$C$12="OUI"),'1C TSspéc6'!$W$47/'1C TSspéc6'!$W$17,"")</f>
        <v/>
      </c>
      <c r="AB945" s="543" t="str">
        <f>IF(AND('1C TSspéc6'!$W$17&lt;&gt;0,'1C TSspéc6'!$C$12="OUI"),'1C TSspéc6'!$W$48/'1C TSspéc6'!$W$17,"")</f>
        <v/>
      </c>
      <c r="AC945" s="543" t="str">
        <f>IF(AND('1C TSspéc6'!$W$17&lt;&gt;0,'1C TSspéc6'!$C$12="OUI"),'1C TSspéc6'!$W$49/'1C TSspéc6'!$W$17,"")</f>
        <v/>
      </c>
      <c r="AD945" s="543" t="str">
        <f>IF(AND('1C TSspéc6'!$W$17&lt;&gt;0,'1C TSspéc6'!$C$12="OUI"),'1C TSspéc6'!$W$50/'1C TSspéc6'!$W$17,"")</f>
        <v/>
      </c>
      <c r="AE945" s="543" t="str">
        <f>IF(AND('1C TSspéc6'!$W$17&lt;&gt;0,'1C TSspéc6'!$C$12="OUI"),'1C TSspéc6'!$W$51/'1C TSspéc6'!$W$17,"")</f>
        <v/>
      </c>
      <c r="AF945" s="543" t="str">
        <f>IF(AND('1C TSspéc6'!$W$17&lt;&gt;0,'1C TSspéc6'!$C$12="OUI"),'1C TSspéc6'!$W$52/'1C TSspéc6'!$W$17,"")</f>
        <v/>
      </c>
      <c r="AG945" s="543" t="str">
        <f>IF(AND('1C TSspéc6'!$W$17&lt;&gt;0,'1C TSspéc6'!$C$12="OUI"),'1C TSspéc6'!$W$53/'1C TSspéc6'!$W$17,"")</f>
        <v/>
      </c>
      <c r="AH945" s="543" t="str">
        <f>IF(AND('1C TSspéc6'!$W$17&lt;&gt;0,'1C TSspéc6'!$C$12="OUI"),'1C TSspéc6'!$W$54/'1C TSspéc6'!$W$17,"")</f>
        <v/>
      </c>
      <c r="AI945" s="543" t="str">
        <f>IF(AND('1C TSspéc6'!$W$17&lt;&gt;0,'1C TSspéc6'!$C$12="OUI"),'1C TSspéc6'!$W$55/'1C TSspéc6'!$W$17,"")</f>
        <v/>
      </c>
      <c r="AJ945" s="543" t="str">
        <f>IF(AND('1C TSspéc6'!$W$17&lt;&gt;0,'1C TSspéc6'!$C$12="OUI"),'1C TSspéc6'!$W$56/'1C TSspéc6'!$W$17,"")</f>
        <v/>
      </c>
      <c r="AK945" s="543" t="str">
        <f>IF(AND('1C TSspéc6'!$W$17&lt;&gt;0,'1C TSspéc6'!$C$12="OUI"),'1C TSspéc6'!$W$57/'1C TSspéc6'!$W$17,"")</f>
        <v/>
      </c>
      <c r="AL945" s="72">
        <f>IF(AND('1C TSspéc6'!$W$17&lt;&gt;0,'1C TSspéc6'!$C$12="OUI"),N945+AK945,N945)</f>
        <v>0</v>
      </c>
      <c r="AM945" s="417">
        <f t="shared" si="282"/>
        <v>0</v>
      </c>
      <c r="AN945" s="417">
        <f t="shared" si="283"/>
        <v>0</v>
      </c>
      <c r="AO945" s="418" t="str">
        <f>IF(AND('1C TSspéc6'!$W$17&lt;&gt;0,'1C TSspéc6'!$W$30&lt;&gt;0),AM945+AN945,"")</f>
        <v/>
      </c>
      <c r="AP945" s="573" t="str">
        <f>IF(AND('1C TSspéc6'!$W$17&lt;&gt;0,'1C TSspéc6'!$W$30&lt;&gt;0),AM945-AR945,"")</f>
        <v/>
      </c>
      <c r="AQ945" s="583">
        <f t="shared" si="284"/>
        <v>0</v>
      </c>
      <c r="AR945" s="596"/>
      <c r="AS945" s="102"/>
      <c r="AT945" s="27" t="str">
        <f>IF(('1C TSspéc6'!W$17*FICHE!$C$14&lt;J945),"Forfait limité à "&amp;FICHE!$C$14&amp;"€/jour","")</f>
        <v/>
      </c>
      <c r="AU945" s="592"/>
      <c r="AV945" s="824"/>
      <c r="AW945" s="824"/>
      <c r="AX945" s="824"/>
      <c r="AY945" s="824"/>
      <c r="AZ945" s="824"/>
      <c r="BA945" s="767"/>
      <c r="BB945" s="767"/>
      <c r="BC945" s="767"/>
      <c r="BD945" s="767"/>
      <c r="BE945" s="767"/>
      <c r="BF945" s="767"/>
      <c r="BG945" s="767"/>
      <c r="BH945" s="767"/>
      <c r="BI945" s="767"/>
      <c r="BJ945" s="767"/>
      <c r="BK945" s="767"/>
      <c r="BL945" s="767"/>
      <c r="BM945" s="767"/>
      <c r="BN945" s="767"/>
      <c r="BO945" s="767"/>
      <c r="BP945" s="767"/>
      <c r="BQ945" s="767"/>
      <c r="BR945" s="767"/>
      <c r="BS945" s="767"/>
      <c r="BT945" s="767"/>
      <c r="BU945" s="767"/>
      <c r="BV945" s="767"/>
      <c r="BW945" s="767"/>
      <c r="BX945" s="767"/>
      <c r="BY945" s="767"/>
      <c r="BZ945" s="767"/>
      <c r="CA945" s="767"/>
      <c r="CB945" s="767"/>
      <c r="CC945" s="767"/>
      <c r="CD945" s="767"/>
      <c r="CE945" s="767"/>
      <c r="CF945" s="767"/>
      <c r="CG945" s="767"/>
      <c r="CH945" s="767"/>
      <c r="CI945" s="767"/>
      <c r="CJ945" s="767"/>
      <c r="CK945" s="767"/>
      <c r="CL945" s="767"/>
      <c r="CM945" s="767"/>
      <c r="CN945" s="767"/>
      <c r="CO945" s="767"/>
      <c r="CP945" s="767"/>
      <c r="CQ945" s="767"/>
      <c r="CR945" s="767"/>
      <c r="CS945" s="767"/>
      <c r="CT945" s="767"/>
      <c r="CU945" s="767"/>
      <c r="CV945" s="767"/>
      <c r="CW945" s="767"/>
      <c r="CX945" s="767"/>
      <c r="CY945" s="767"/>
      <c r="CZ945" s="767"/>
      <c r="DA945" s="767"/>
      <c r="DB945" s="767"/>
      <c r="DC945" s="767"/>
      <c r="DD945" s="767"/>
      <c r="DE945" s="767"/>
      <c r="DF945" s="767"/>
      <c r="DG945" s="767"/>
      <c r="DH945" s="767"/>
      <c r="DI945" s="767"/>
      <c r="DJ945" s="767"/>
      <c r="DK945" s="767"/>
      <c r="DL945" s="767"/>
      <c r="DM945" s="767"/>
      <c r="DN945" s="767"/>
      <c r="DO945" s="767"/>
      <c r="DP945" s="767"/>
      <c r="DQ945" s="767"/>
      <c r="DR945" s="767"/>
      <c r="DS945" s="767"/>
      <c r="DT945" s="767"/>
      <c r="DU945" s="767"/>
      <c r="DV945" s="767"/>
      <c r="DW945" s="767"/>
      <c r="DX945" s="767"/>
      <c r="DY945" s="767"/>
      <c r="DZ945" s="767"/>
      <c r="EA945" s="767"/>
      <c r="EB945" s="767"/>
      <c r="EC945" s="767"/>
      <c r="ED945" s="767"/>
      <c r="EE945" s="767"/>
      <c r="EF945" s="767"/>
      <c r="EG945" s="767"/>
      <c r="EH945" s="767"/>
      <c r="EI945" s="767"/>
      <c r="EJ945" s="767"/>
      <c r="EK945" s="767"/>
      <c r="EL945" s="767"/>
      <c r="EM945" s="767"/>
      <c r="EN945" s="767"/>
      <c r="EO945" s="767"/>
      <c r="EP945" s="767"/>
      <c r="EQ945" s="767"/>
      <c r="ER945" s="767"/>
      <c r="ES945" s="767"/>
      <c r="ET945" s="767"/>
      <c r="EU945" s="767"/>
      <c r="EV945" s="767"/>
      <c r="EW945" s="767"/>
      <c r="EX945" s="767"/>
      <c r="EY945" s="767"/>
      <c r="EZ945" s="767"/>
      <c r="FA945" s="767"/>
      <c r="FB945" s="767"/>
      <c r="FC945" s="767"/>
      <c r="FD945" s="767"/>
      <c r="FE945" s="767"/>
      <c r="FF945" s="767"/>
      <c r="FG945" s="767"/>
      <c r="FH945" s="767"/>
      <c r="FI945" s="767"/>
      <c r="FJ945" s="767"/>
      <c r="FK945" s="767"/>
      <c r="FL945" s="767"/>
      <c r="FM945" s="767"/>
      <c r="FN945" s="767"/>
      <c r="FO945" s="767"/>
      <c r="FP945" s="767"/>
      <c r="FQ945" s="767"/>
      <c r="FR945" s="767"/>
      <c r="FS945" s="767"/>
      <c r="FT945" s="767"/>
      <c r="FU945" s="767"/>
      <c r="FV945" s="767"/>
      <c r="FW945" s="767"/>
      <c r="FX945" s="767"/>
      <c r="FY945" s="767"/>
      <c r="FZ945" s="767"/>
      <c r="GA945" s="767"/>
      <c r="GB945" s="767"/>
      <c r="GC945" s="767"/>
      <c r="GD945" s="767"/>
      <c r="GE945" s="767"/>
      <c r="GF945" s="767"/>
      <c r="GG945" s="767"/>
      <c r="GH945" s="767"/>
      <c r="GI945" s="767"/>
      <c r="GJ945" s="767"/>
      <c r="GK945" s="767"/>
      <c r="GL945" s="767"/>
      <c r="GM945" s="767"/>
      <c r="GN945" s="767"/>
      <c r="GO945" s="767"/>
      <c r="GP945" s="767"/>
      <c r="GQ945" s="767"/>
      <c r="GR945" s="767"/>
      <c r="GS945" s="767"/>
      <c r="GT945" s="767"/>
      <c r="GU945" s="767"/>
      <c r="GV945" s="767"/>
      <c r="GW945" s="767"/>
      <c r="GX945" s="767"/>
      <c r="GY945" s="767"/>
      <c r="GZ945" s="767"/>
      <c r="HA945" s="767"/>
      <c r="HB945" s="767"/>
      <c r="HC945" s="767"/>
    </row>
    <row r="946" spans="1:211" s="864" customFormat="1" ht="13.9" hidden="1" customHeight="1">
      <c r="A946" s="307"/>
      <c r="B946" s="351"/>
      <c r="C946" s="971" t="str">
        <f>IF('1C TSspéc6'!X$17&lt;&gt;0,'1C TSspéc6'!$B$12,"")</f>
        <v/>
      </c>
      <c r="D946" s="972"/>
      <c r="E946" s="973"/>
      <c r="F946" s="93">
        <f>IF(AND($C946='1C TSspéc6'!$B$12,'1C TSspéc6'!$B$16="spécifiques",'1C TSspéc6'!$X$17&lt;&gt;""),'1C TSspéc6'!$X$21,"")</f>
        <v>0</v>
      </c>
      <c r="G946" s="863"/>
      <c r="H946" s="745">
        <v>0.21</v>
      </c>
      <c r="I946" s="747">
        <v>1</v>
      </c>
      <c r="J946" s="312"/>
      <c r="K946" s="680">
        <f t="shared" si="281"/>
        <v>0</v>
      </c>
      <c r="L946" s="556">
        <f>IF(OR('1C TSspéc6'!$B$12="",'1C TSspéc6'!X$30=0),0,IF(AND('1C TSspéc6'!$B$12&lt;&gt;"",$K$2="Pôle",'1C TSspéc6'!$C$12="OUI"),(('1C TSspéc6'!X$22+'1C TSspéc6'!X$23+'1C TSspéc6'!X$24+'1C TSspéc6'!X$25+'1C TSspéc6'!X$29)/'1C TSspéc6'!X$17),IF(AND('1C TSspéc6'!$B$12&lt;&gt;"",$K$2="Pôle",'1C TSspéc6'!$C$12="NON"),(('1C TSspéc6'!X$22+'1C TSspéc6'!X$23+'1C TSspéc6'!X$24+'1C TSspéc6'!X$25+'1C TSspéc6'!X$29)/'1C TSspéc6'!X$30),IF(AND('1C TSspéc6'!$B$12&lt;&gt;"",$K$2&lt;&gt;"Pôle",'1C TSspéc6'!$C$12="OUI"),(('1C TSspéc6'!X$22+'1C TSspéc6'!X$23+'1C TSspéc6'!X$24+'1C TSspéc6'!X$25+'1C TSspéc6'!X$26+'1C TSspéc6'!X$27+'1C TSspéc6'!X$28+'1C TSspéc6'!X$29)/'1C TSspéc6'!X$17),IF(AND('1C TSspéc6'!$B$12&lt;&gt;"",$K$2&lt;&gt;"Pôle",'1C TSspéc6'!$C$12="NON"),(('1C TSspéc6'!X$22+'1C TSspéc6'!X$23+'1C TSspéc6'!X$24+'1C TSspéc6'!X$25+'1C TSspéc6'!X$26+'1C TSspéc6'!X$27+'1C TSspéc6'!X$28+'1C TSspéc6'!X$29)/'1C TSspéc6'!X$30))))))</f>
        <v>0</v>
      </c>
      <c r="M946" s="556">
        <f>IF(OR('1C TSspéc6'!$B$12="",'1C TSspéc6'!X$30=0),0,IF(AND('1C TSspéc6'!$B$12&lt;&gt;"",$K$2="Pôle",'1C TSspéc6'!$C$12="OUI"),(('1C TSspéc6'!X$26+'1C TSspéc6'!X$27+'1C TSspéc6'!X$28)/'1C TSspéc6'!X$17),IF(AND('1C TSspéc6'!$B$12&lt;&gt;"",$K$2="Pôle",'1C TSspéc6'!$C$12="NON"),(('1C TSspéc6'!X$26+'1C TSspéc6'!X$27+'1C TSspéc6'!X$28)/'1C TSspéc6'!X$30),IF(AND('1C TSspéc6'!$B$12&lt;&gt;"",$K$2&lt;&gt;"Pôle"),0))))</f>
        <v>0</v>
      </c>
      <c r="N946" s="557">
        <f>IF(AND('1C TSspéc6'!$B$12&lt;&gt;0,'1C TSspéc6'!$X$30&lt;&gt;0),L946+M946,0)</f>
        <v>0</v>
      </c>
      <c r="O946" s="893" t="str">
        <f>IF(AND('1C TSspéc6'!$X$17&lt;&gt;0,'1C TSspéc6'!$C$12="OUI"),'1C TSspéc6'!$X$35/'1C TSspéc6'!$X$17,"")</f>
        <v/>
      </c>
      <c r="P946" s="543" t="str">
        <f>IF(AND('1C TSspéc6'!$X$17&lt;&gt;0,'1C TSspéc6'!$C$12="OUI"),'1C TSspéc6'!$X$36/'1C TSspéc6'!$X$17,"")</f>
        <v/>
      </c>
      <c r="Q946" s="543" t="str">
        <f>IF(AND('1C TSspéc6'!$X$17&lt;&gt;0,'1C TSspéc6'!$C$12="OUI"),'1C TSspéc6'!$X$37/'1C TSspéc6'!$X$17,"")</f>
        <v/>
      </c>
      <c r="R946" s="543" t="str">
        <f>IF(AND('1C TSspéc6'!$X$17&lt;&gt;0,'1C TSspéc6'!$C$12="OUI"),'1C TSspéc6'!$X$38/'1C TSspéc6'!$X$17,"")</f>
        <v/>
      </c>
      <c r="S946" s="543" t="str">
        <f>IF(AND('1C TSspéc6'!$X$17&lt;&gt;0,'1C TSspéc6'!$C$12="OUI"),'1C TSspéc6'!$X$39/'1C TSspéc6'!$X$17,"")</f>
        <v/>
      </c>
      <c r="T946" s="543" t="str">
        <f>IF(AND('1C TSspéc6'!$X$17&lt;&gt;0,'1C TSspéc6'!$C$12="OUI"),'1C TSspéc6'!$X$40/'1C TSspéc6'!$X$17,"")</f>
        <v/>
      </c>
      <c r="U946" s="543" t="str">
        <f>IF(AND('1C TSspéc6'!$X$17&lt;&gt;0,'1C TSspéc6'!$C$12="OUI"),'1C TSspéc6'!$X$41/'1C TSspéc6'!$X$17,"")</f>
        <v/>
      </c>
      <c r="V946" s="543" t="str">
        <f>IF(AND('1C TSspéc6'!$X$17&lt;&gt;0,'1C TSspéc6'!$C$12="OUI"),'1C TSspéc6'!$X$42/'1C TSspéc6'!$X$17,"")</f>
        <v/>
      </c>
      <c r="W946" s="543" t="str">
        <f>IF(AND('1C TSspéc6'!$X$17&lt;&gt;0,'1C TSspéc6'!$C$12="OUI"),'1C TSspéc6'!$X$43/'1C TSspéc6'!$X$17,"")</f>
        <v/>
      </c>
      <c r="X946" s="543" t="str">
        <f>IF(AND('1C TSspéc6'!$X$17&lt;&gt;0,'1C TSspéc6'!$C$12="OUI"),'1C TSspéc6'!$X$44/'1C TSspéc6'!$X$17,"")</f>
        <v/>
      </c>
      <c r="Y946" s="543" t="str">
        <f>IF(AND('1C TSspéc6'!$X$17&lt;&gt;0,'1C TSspéc6'!$C$12="OUI"),'1C TSspéc6'!$X$45/'1C TSspéc6'!$X$17,"")</f>
        <v/>
      </c>
      <c r="Z946" s="543" t="str">
        <f>IF(AND('1C TSspéc6'!$X$17&lt;&gt;0,'1C TSspéc6'!$C$12="OUI"),'1C TSspéc6'!$X$46/'1C TSspéc6'!$X$17,"")</f>
        <v/>
      </c>
      <c r="AA946" s="543" t="str">
        <f>IF(AND('1C TSspéc6'!$X$17&lt;&gt;0,'1C TSspéc6'!$C$12="OUI"),'1C TSspéc6'!$X$47/'1C TSspéc6'!$X$17,"")</f>
        <v/>
      </c>
      <c r="AB946" s="543" t="str">
        <f>IF(AND('1C TSspéc6'!$X$17&lt;&gt;0,'1C TSspéc6'!$C$12="OUI"),'1C TSspéc6'!$X$48/'1C TSspéc6'!$X$17,"")</f>
        <v/>
      </c>
      <c r="AC946" s="543" t="str">
        <f>IF(AND('1C TSspéc6'!$X$17&lt;&gt;0,'1C TSspéc6'!$C$12="OUI"),'1C TSspéc6'!$X$49/'1C TSspéc6'!$X$17,"")</f>
        <v/>
      </c>
      <c r="AD946" s="543" t="str">
        <f>IF(AND('1C TSspéc6'!$X$17&lt;&gt;0,'1C TSspéc6'!$C$12="OUI"),'1C TSspéc6'!$X$50/'1C TSspéc6'!$X$17,"")</f>
        <v/>
      </c>
      <c r="AE946" s="543" t="str">
        <f>IF(AND('1C TSspéc6'!$X$17&lt;&gt;0,'1C TSspéc6'!$C$12="OUI"),'1C TSspéc6'!$X$51/'1C TSspéc6'!$X$17,"")</f>
        <v/>
      </c>
      <c r="AF946" s="543" t="str">
        <f>IF(AND('1C TSspéc6'!$X$17&lt;&gt;0,'1C TSspéc6'!$C$12="OUI"),'1C TSspéc6'!$X$52/'1C TSspéc6'!$X$17,"")</f>
        <v/>
      </c>
      <c r="AG946" s="543" t="str">
        <f>IF(AND('1C TSspéc6'!$X$17&lt;&gt;0,'1C TSspéc6'!$C$12="OUI"),'1C TSspéc6'!$X$53/'1C TSspéc6'!$X$17,"")</f>
        <v/>
      </c>
      <c r="AH946" s="543" t="str">
        <f>IF(AND('1C TSspéc6'!$X$17&lt;&gt;0,'1C TSspéc6'!$C$12="OUI"),'1C TSspéc6'!$X$54/'1C TSspéc6'!$X$17,"")</f>
        <v/>
      </c>
      <c r="AI946" s="543" t="str">
        <f>IF(AND('1C TSspéc6'!$X$17&lt;&gt;0,'1C TSspéc6'!$C$12="OUI"),'1C TSspéc6'!$X$55/'1C TSspéc6'!$X$17,"")</f>
        <v/>
      </c>
      <c r="AJ946" s="543" t="str">
        <f>IF(AND('1C TSspéc6'!$X$17&lt;&gt;0,'1C TSspéc6'!$C$12="OUI"),'1C TSspéc6'!$X$56/'1C TSspéc6'!$X$17,"")</f>
        <v/>
      </c>
      <c r="AK946" s="543" t="str">
        <f>IF(AND('1C TSspéc6'!$X$17&lt;&gt;0,'1C TSspéc6'!$C$12="OUI"),'1C TSspéc6'!$X$57/'1C TSspéc6'!$X$17,"")</f>
        <v/>
      </c>
      <c r="AL946" s="72">
        <f>IF(AND('1C TSspéc6'!$X$17&lt;&gt;0,'1C TSspéc6'!$C$12="OUI"),N946+AK946,N946)</f>
        <v>0</v>
      </c>
      <c r="AM946" s="417">
        <f t="shared" si="282"/>
        <v>0</v>
      </c>
      <c r="AN946" s="417">
        <f t="shared" si="283"/>
        <v>0</v>
      </c>
      <c r="AO946" s="418" t="str">
        <f>IF(AND('1C TSspéc6'!$X$17&lt;&gt;0,'1C TSspéc6'!$X$30&lt;&gt;0),AM946+AN946,"")</f>
        <v/>
      </c>
      <c r="AP946" s="573" t="str">
        <f>IF(AND('1C TSspéc6'!$X$17&lt;&gt;0,'1C TSspéc6'!$X$30&lt;&gt;0),AM946-AR946,"")</f>
        <v/>
      </c>
      <c r="AQ946" s="583">
        <f t="shared" si="284"/>
        <v>0</v>
      </c>
      <c r="AR946" s="596"/>
      <c r="AS946" s="102"/>
      <c r="AT946" s="27" t="str">
        <f>IF(('1C TSspéc6'!X$17*FICHE!$C$14&lt;J946),"Forfait limité à "&amp;FICHE!$C$14&amp;"€/jour","")</f>
        <v/>
      </c>
      <c r="AU946" s="592"/>
      <c r="AV946" s="824"/>
      <c r="AW946" s="824"/>
      <c r="AX946" s="824"/>
      <c r="AY946" s="824"/>
      <c r="AZ946" s="824"/>
      <c r="BA946" s="767"/>
      <c r="BB946" s="767"/>
      <c r="BC946" s="767"/>
      <c r="BD946" s="767"/>
      <c r="BE946" s="767"/>
      <c r="BF946" s="767"/>
      <c r="BG946" s="767"/>
      <c r="BH946" s="767"/>
      <c r="BI946" s="767"/>
      <c r="BJ946" s="767"/>
      <c r="BK946" s="767"/>
      <c r="BL946" s="767"/>
      <c r="BM946" s="767"/>
      <c r="BN946" s="767"/>
      <c r="BO946" s="767"/>
      <c r="BP946" s="767"/>
      <c r="BQ946" s="767"/>
      <c r="BR946" s="767"/>
      <c r="BS946" s="767"/>
      <c r="BT946" s="767"/>
      <c r="BU946" s="767"/>
      <c r="BV946" s="767"/>
      <c r="BW946" s="767"/>
      <c r="BX946" s="767"/>
      <c r="BY946" s="767"/>
      <c r="BZ946" s="767"/>
      <c r="CA946" s="767"/>
      <c r="CB946" s="767"/>
      <c r="CC946" s="767"/>
      <c r="CD946" s="767"/>
      <c r="CE946" s="767"/>
      <c r="CF946" s="767"/>
      <c r="CG946" s="767"/>
      <c r="CH946" s="767"/>
      <c r="CI946" s="767"/>
      <c r="CJ946" s="767"/>
      <c r="CK946" s="767"/>
      <c r="CL946" s="767"/>
      <c r="CM946" s="767"/>
      <c r="CN946" s="767"/>
      <c r="CO946" s="767"/>
      <c r="CP946" s="767"/>
      <c r="CQ946" s="767"/>
      <c r="CR946" s="767"/>
      <c r="CS946" s="767"/>
      <c r="CT946" s="767"/>
      <c r="CU946" s="767"/>
      <c r="CV946" s="767"/>
      <c r="CW946" s="767"/>
      <c r="CX946" s="767"/>
      <c r="CY946" s="767"/>
      <c r="CZ946" s="767"/>
      <c r="DA946" s="767"/>
      <c r="DB946" s="767"/>
      <c r="DC946" s="767"/>
      <c r="DD946" s="767"/>
      <c r="DE946" s="767"/>
      <c r="DF946" s="767"/>
      <c r="DG946" s="767"/>
      <c r="DH946" s="767"/>
      <c r="DI946" s="767"/>
      <c r="DJ946" s="767"/>
      <c r="DK946" s="767"/>
      <c r="DL946" s="767"/>
      <c r="DM946" s="767"/>
      <c r="DN946" s="767"/>
      <c r="DO946" s="767"/>
      <c r="DP946" s="767"/>
      <c r="DQ946" s="767"/>
      <c r="DR946" s="767"/>
      <c r="DS946" s="767"/>
      <c r="DT946" s="767"/>
      <c r="DU946" s="767"/>
      <c r="DV946" s="767"/>
      <c r="DW946" s="767"/>
      <c r="DX946" s="767"/>
      <c r="DY946" s="767"/>
      <c r="DZ946" s="767"/>
      <c r="EA946" s="767"/>
      <c r="EB946" s="767"/>
      <c r="EC946" s="767"/>
      <c r="ED946" s="767"/>
      <c r="EE946" s="767"/>
      <c r="EF946" s="767"/>
      <c r="EG946" s="767"/>
      <c r="EH946" s="767"/>
      <c r="EI946" s="767"/>
      <c r="EJ946" s="767"/>
      <c r="EK946" s="767"/>
      <c r="EL946" s="767"/>
      <c r="EM946" s="767"/>
      <c r="EN946" s="767"/>
      <c r="EO946" s="767"/>
      <c r="EP946" s="767"/>
      <c r="EQ946" s="767"/>
      <c r="ER946" s="767"/>
      <c r="ES946" s="767"/>
      <c r="ET946" s="767"/>
      <c r="EU946" s="767"/>
      <c r="EV946" s="767"/>
      <c r="EW946" s="767"/>
      <c r="EX946" s="767"/>
      <c r="EY946" s="767"/>
      <c r="EZ946" s="767"/>
      <c r="FA946" s="767"/>
      <c r="FB946" s="767"/>
      <c r="FC946" s="767"/>
      <c r="FD946" s="767"/>
      <c r="FE946" s="767"/>
      <c r="FF946" s="767"/>
      <c r="FG946" s="767"/>
      <c r="FH946" s="767"/>
      <c r="FI946" s="767"/>
      <c r="FJ946" s="767"/>
      <c r="FK946" s="767"/>
      <c r="FL946" s="767"/>
      <c r="FM946" s="767"/>
      <c r="FN946" s="767"/>
      <c r="FO946" s="767"/>
      <c r="FP946" s="767"/>
      <c r="FQ946" s="767"/>
      <c r="FR946" s="767"/>
      <c r="FS946" s="767"/>
      <c r="FT946" s="767"/>
      <c r="FU946" s="767"/>
      <c r="FV946" s="767"/>
      <c r="FW946" s="767"/>
      <c r="FX946" s="767"/>
      <c r="FY946" s="767"/>
      <c r="FZ946" s="767"/>
      <c r="GA946" s="767"/>
      <c r="GB946" s="767"/>
      <c r="GC946" s="767"/>
      <c r="GD946" s="767"/>
      <c r="GE946" s="767"/>
      <c r="GF946" s="767"/>
      <c r="GG946" s="767"/>
      <c r="GH946" s="767"/>
      <c r="GI946" s="767"/>
      <c r="GJ946" s="767"/>
      <c r="GK946" s="767"/>
      <c r="GL946" s="767"/>
      <c r="GM946" s="767"/>
      <c r="GN946" s="767"/>
      <c r="GO946" s="767"/>
      <c r="GP946" s="767"/>
      <c r="GQ946" s="767"/>
      <c r="GR946" s="767"/>
      <c r="GS946" s="767"/>
      <c r="GT946" s="767"/>
      <c r="GU946" s="767"/>
      <c r="GV946" s="767"/>
      <c r="GW946" s="767"/>
      <c r="GX946" s="767"/>
      <c r="GY946" s="767"/>
      <c r="GZ946" s="767"/>
      <c r="HA946" s="767"/>
      <c r="HB946" s="767"/>
      <c r="HC946" s="767"/>
    </row>
    <row r="947" spans="1:211" s="864" customFormat="1" ht="13.9" hidden="1" customHeight="1">
      <c r="A947" s="307"/>
      <c r="B947" s="351"/>
      <c r="C947" s="971" t="str">
        <f>IF('1C TSspéc6'!Y$17&lt;&gt;0,'1C TSspéc6'!$B$12,"")</f>
        <v/>
      </c>
      <c r="D947" s="972"/>
      <c r="E947" s="973"/>
      <c r="F947" s="93">
        <f>IF(AND($C947='1C TSspéc6'!$B$12,'1C TSspéc6'!$B$16="spécifiques",'1C TSspéc6'!$Y$17&lt;&gt;""),'1C TSspéc6'!$Y$21,"")</f>
        <v>0</v>
      </c>
      <c r="G947" s="863"/>
      <c r="H947" s="745">
        <v>0.21</v>
      </c>
      <c r="I947" s="747">
        <v>1</v>
      </c>
      <c r="J947" s="312"/>
      <c r="K947" s="680">
        <f t="shared" si="281"/>
        <v>0</v>
      </c>
      <c r="L947" s="556">
        <f>IF(OR('1C TSspéc6'!$B$12="",'1C TSspéc6'!Y$30=0),0,IF(AND('1C TSspéc6'!$B$12&lt;&gt;"",$K$2="Pôle",'1C TSspéc6'!$C$12="OUI"),(('1C TSspéc6'!Y$22+'1C TSspéc6'!Y$23+'1C TSspéc6'!Y$24+'1C TSspéc6'!Y$25+'1C TSspéc6'!Y$29)/'1C TSspéc6'!Y$17),IF(AND('1C TSspéc6'!$B$12&lt;&gt;"",$K$2="Pôle",'1C TSspéc6'!$C$12="NON"),(('1C TSspéc6'!Y$22+'1C TSspéc6'!Y$23+'1C TSspéc6'!Y$24+'1C TSspéc6'!Y$25+'1C TSspéc6'!Y$29)/'1C TSspéc6'!Y$30),IF(AND('1C TSspéc6'!$B$12&lt;&gt;"",$K$2&lt;&gt;"Pôle",'1C TSspéc6'!$C$12="OUI"),(('1C TSspéc6'!Y$22+'1C TSspéc6'!Y$23+'1C TSspéc6'!Y$24+'1C TSspéc6'!Y$25+'1C TSspéc6'!Y$26+'1C TSspéc6'!Y$27+'1C TSspéc6'!Y$28+'1C TSspéc6'!Y$29)/'1C TSspéc6'!Y$17),IF(AND('1C TSspéc6'!$B$12&lt;&gt;"",$K$2&lt;&gt;"Pôle",'1C TSspéc6'!$C$12="NON"),(('1C TSspéc6'!Y$22+'1C TSspéc6'!Y$23+'1C TSspéc6'!Y$24+'1C TSspéc6'!Y$25+'1C TSspéc6'!Y$26+'1C TSspéc6'!Y$27+'1C TSspéc6'!Y$28+'1C TSspéc6'!Y$29)/'1C TSspéc6'!Y$30))))))</f>
        <v>0</v>
      </c>
      <c r="M947" s="556">
        <f>IF(OR('1C TSspéc6'!$B$12="",'1C TSspéc6'!Y$30=0),0,IF(AND('1C TSspéc6'!$B$12&lt;&gt;"",$K$2="Pôle",'1C TSspéc6'!$C$12="OUI"),(('1C TSspéc6'!Y$26+'1C TSspéc6'!Y$27+'1C TSspéc6'!Y$28)/'1C TSspéc6'!Y$17),IF(AND('1C TSspéc6'!$B$12&lt;&gt;"",$K$2="Pôle",'1C TSspéc6'!$C$12="NON"),(('1C TSspéc6'!Y$26+'1C TSspéc6'!Y$27+'1C TSspéc6'!Y$28)/'1C TSspéc6'!Y$30),IF(AND('1C TSspéc6'!$B$12&lt;&gt;"",$K$2&lt;&gt;"Pôle"),0))))</f>
        <v>0</v>
      </c>
      <c r="N947" s="557">
        <f>IF(AND('1C TSspéc6'!$B$12&lt;&gt;0,'1C TSspéc6'!$Y$30&lt;&gt;0),L947+M947,0)</f>
        <v>0</v>
      </c>
      <c r="O947" s="893" t="str">
        <f>IF(AND('1C TSspéc6'!$Y$17&lt;&gt;0,'1C TSspéc6'!$C$12="OUI"),'1C TSspéc6'!$Y$35/'1C TSspéc6'!$Y$17,"")</f>
        <v/>
      </c>
      <c r="P947" s="543" t="str">
        <f>IF(AND('1C TSspéc6'!$Y$17&lt;&gt;0,'1C TSspéc6'!$C$12="OUI"),'1C TSspéc6'!$Y$36/'1C TSspéc6'!$Y$17,"")</f>
        <v/>
      </c>
      <c r="Q947" s="543" t="str">
        <f>IF(AND('1C TSspéc6'!$Y$17&lt;&gt;0,'1C TSspéc6'!$C$12="OUI"),'1C TSspéc6'!$Y$37/'1C TSspéc6'!$Y$17,"")</f>
        <v/>
      </c>
      <c r="R947" s="543" t="str">
        <f>IF(AND('1C TSspéc6'!$Y$17&lt;&gt;0,'1C TSspéc6'!$C$12="OUI"),'1C TSspéc6'!$Y$38/'1C TSspéc6'!$Y$17,"")</f>
        <v/>
      </c>
      <c r="S947" s="543" t="str">
        <f>IF(AND('1C TSspéc6'!$Y$17&lt;&gt;0,'1C TSspéc6'!$C$12="OUI"),'1C TSspéc6'!$Y$39/'1C TSspéc6'!$Y$17,"")</f>
        <v/>
      </c>
      <c r="T947" s="543" t="str">
        <f>IF(AND('1C TSspéc6'!$Y$17&lt;&gt;0,'1C TSspéc6'!$C$12="OUI"),'1C TSspéc6'!$Y$40/'1C TSspéc6'!$Y$17,"")</f>
        <v/>
      </c>
      <c r="U947" s="543" t="str">
        <f>IF(AND('1C TSspéc6'!$Y$17&lt;&gt;0,'1C TSspéc6'!$C$12="OUI"),'1C TSspéc6'!$Y$41/'1C TSspéc6'!$Y$17,"")</f>
        <v/>
      </c>
      <c r="V947" s="543" t="str">
        <f>IF(AND('1C TSspéc6'!$Y$17&lt;&gt;0,'1C TSspéc6'!$C$12="OUI"),'1C TSspéc6'!$Y$42/'1C TSspéc6'!$Y$17,"")</f>
        <v/>
      </c>
      <c r="W947" s="543" t="str">
        <f>IF(AND('1C TSspéc6'!$Y$17&lt;&gt;0,'1C TSspéc6'!$C$12="OUI"),'1C TSspéc6'!$Y$43/'1C TSspéc6'!$Y$17,"")</f>
        <v/>
      </c>
      <c r="X947" s="543" t="str">
        <f>IF(AND('1C TSspéc6'!$Y$17&lt;&gt;0,'1C TSspéc6'!$C$12="OUI"),'1C TSspéc6'!$Y$44/'1C TSspéc6'!$Y$17,"")</f>
        <v/>
      </c>
      <c r="Y947" s="543" t="str">
        <f>IF(AND('1C TSspéc6'!$Y$17&lt;&gt;0,'1C TSspéc6'!$C$12="OUI"),'1C TSspéc6'!$Y$45/'1C TSspéc6'!$Y$17,"")</f>
        <v/>
      </c>
      <c r="Z947" s="543" t="str">
        <f>IF(AND('1C TSspéc6'!$Y$17&lt;&gt;0,'1C TSspéc6'!$C$12="OUI"),'1C TSspéc6'!$Y$46/'1C TSspéc6'!$Y$17,"")</f>
        <v/>
      </c>
      <c r="AA947" s="543" t="str">
        <f>IF(AND('1C TSspéc6'!$Y$17&lt;&gt;0,'1C TSspéc6'!$C$12="OUI"),'1C TSspéc6'!$Y$47/'1C TSspéc6'!$Y$17,"")</f>
        <v/>
      </c>
      <c r="AB947" s="543" t="str">
        <f>IF(AND('1C TSspéc6'!$Y$17&lt;&gt;0,'1C TSspéc6'!$C$12="OUI"),'1C TSspéc6'!$Y$48/'1C TSspéc6'!$Y$17,"")</f>
        <v/>
      </c>
      <c r="AC947" s="543" t="str">
        <f>IF(AND('1C TSspéc6'!$Y$17&lt;&gt;0,'1C TSspéc6'!$C$12="OUI"),'1C TSspéc6'!$Y$49/'1C TSspéc6'!$Y$17,"")</f>
        <v/>
      </c>
      <c r="AD947" s="543" t="str">
        <f>IF(AND('1C TSspéc6'!$Y$17&lt;&gt;0,'1C TSspéc6'!$C$12="OUI"),'1C TSspéc6'!$Y$50/'1C TSspéc6'!$Y$17,"")</f>
        <v/>
      </c>
      <c r="AE947" s="543" t="str">
        <f>IF(AND('1C TSspéc6'!$Y$17&lt;&gt;0,'1C TSspéc6'!$C$12="OUI"),'1C TSspéc6'!$Y$51/'1C TSspéc6'!$Y$17,"")</f>
        <v/>
      </c>
      <c r="AF947" s="543" t="str">
        <f>IF(AND('1C TSspéc6'!$Y$17&lt;&gt;0,'1C TSspéc6'!$C$12="OUI"),'1C TSspéc6'!$Y$52/'1C TSspéc6'!$Y$17,"")</f>
        <v/>
      </c>
      <c r="AG947" s="543" t="str">
        <f>IF(AND('1C TSspéc6'!$Y$17&lt;&gt;0,'1C TSspéc6'!$C$12="OUI"),'1C TSspéc6'!$Y$53/'1C TSspéc6'!$Y$17,"")</f>
        <v/>
      </c>
      <c r="AH947" s="543" t="str">
        <f>IF(AND('1C TSspéc6'!$Y$17&lt;&gt;0,'1C TSspéc6'!$C$12="OUI"),'1C TSspéc6'!$Y$54/'1C TSspéc6'!$Y$17,"")</f>
        <v/>
      </c>
      <c r="AI947" s="543" t="str">
        <f>IF(AND('1C TSspéc6'!$Y$17&lt;&gt;0,'1C TSspéc6'!$C$12="OUI"),'1C TSspéc6'!$Y$55/'1C TSspéc6'!$Y$17,"")</f>
        <v/>
      </c>
      <c r="AJ947" s="543" t="str">
        <f>IF(AND('1C TSspéc6'!$Y$17&lt;&gt;0,'1C TSspéc6'!$C$12="OUI"),'1C TSspéc6'!$Y$56/'1C TSspéc6'!$Y$17,"")</f>
        <v/>
      </c>
      <c r="AK947" s="543" t="str">
        <f>IF(AND('1C TSspéc6'!$Y$17&lt;&gt;0,'1C TSspéc6'!$C$12="OUI"),'1C TSspéc6'!$Y$57/'1C TSspéc6'!$Y$17,"")</f>
        <v/>
      </c>
      <c r="AL947" s="72">
        <f>IF(AND('1C TSspéc6'!$Y$17&lt;&gt;0,'1C TSspéc6'!$C$12="OUI"),N947+AK947,N947)</f>
        <v>0</v>
      </c>
      <c r="AM947" s="417">
        <f t="shared" si="282"/>
        <v>0</v>
      </c>
      <c r="AN947" s="417">
        <f t="shared" si="283"/>
        <v>0</v>
      </c>
      <c r="AO947" s="418" t="str">
        <f>IF(AND('1C TSspéc2'!$Y$17&lt;&gt;0,'1C TSspéc2'!$Y$30&lt;&gt;0),AM947+AN947,"")</f>
        <v/>
      </c>
      <c r="AP947" s="573" t="str">
        <f>IF(AND('1C TSspéc6'!$Y$17&lt;&gt;0,'1C TSspéc6'!$Y$30&lt;&gt;0),AM947-AR947,"")</f>
        <v/>
      </c>
      <c r="AQ947" s="583">
        <f t="shared" si="284"/>
        <v>0</v>
      </c>
      <c r="AR947" s="596"/>
      <c r="AS947" s="102"/>
      <c r="AT947" s="27" t="str">
        <f>IF(('1C TSspéc6'!Y$17*FICHE!$C$14&lt;J947),"Forfait limité à "&amp;FICHE!$C$14&amp;"€/jour","")</f>
        <v/>
      </c>
      <c r="AU947" s="592"/>
      <c r="AV947" s="824"/>
      <c r="AW947" s="824"/>
      <c r="AX947" s="824"/>
      <c r="AY947" s="824"/>
      <c r="AZ947" s="824"/>
      <c r="BA947" s="767"/>
      <c r="BB947" s="767"/>
      <c r="BC947" s="767"/>
      <c r="BD947" s="767"/>
      <c r="BE947" s="767"/>
      <c r="BF947" s="767"/>
      <c r="BG947" s="767"/>
      <c r="BH947" s="767"/>
      <c r="BI947" s="767"/>
      <c r="BJ947" s="767"/>
      <c r="BK947" s="767"/>
      <c r="BL947" s="767"/>
      <c r="BM947" s="767"/>
      <c r="BN947" s="767"/>
      <c r="BO947" s="767"/>
      <c r="BP947" s="767"/>
      <c r="BQ947" s="767"/>
      <c r="BR947" s="767"/>
      <c r="BS947" s="767"/>
      <c r="BT947" s="767"/>
      <c r="BU947" s="767"/>
      <c r="BV947" s="767"/>
      <c r="BW947" s="767"/>
      <c r="BX947" s="767"/>
      <c r="BY947" s="767"/>
      <c r="BZ947" s="767"/>
      <c r="CA947" s="767"/>
      <c r="CB947" s="767"/>
      <c r="CC947" s="767"/>
      <c r="CD947" s="767"/>
      <c r="CE947" s="767"/>
      <c r="CF947" s="767"/>
      <c r="CG947" s="767"/>
      <c r="CH947" s="767"/>
      <c r="CI947" s="767"/>
      <c r="CJ947" s="767"/>
      <c r="CK947" s="767"/>
      <c r="CL947" s="767"/>
      <c r="CM947" s="767"/>
      <c r="CN947" s="767"/>
      <c r="CO947" s="767"/>
      <c r="CP947" s="767"/>
      <c r="CQ947" s="767"/>
      <c r="CR947" s="767"/>
      <c r="CS947" s="767"/>
      <c r="CT947" s="767"/>
      <c r="CU947" s="767"/>
      <c r="CV947" s="767"/>
      <c r="CW947" s="767"/>
      <c r="CX947" s="767"/>
      <c r="CY947" s="767"/>
      <c r="CZ947" s="767"/>
      <c r="DA947" s="767"/>
      <c r="DB947" s="767"/>
      <c r="DC947" s="767"/>
      <c r="DD947" s="767"/>
      <c r="DE947" s="767"/>
      <c r="DF947" s="767"/>
      <c r="DG947" s="767"/>
      <c r="DH947" s="767"/>
      <c r="DI947" s="767"/>
      <c r="DJ947" s="767"/>
      <c r="DK947" s="767"/>
      <c r="DL947" s="767"/>
      <c r="DM947" s="767"/>
      <c r="DN947" s="767"/>
      <c r="DO947" s="767"/>
      <c r="DP947" s="767"/>
      <c r="DQ947" s="767"/>
      <c r="DR947" s="767"/>
      <c r="DS947" s="767"/>
      <c r="DT947" s="767"/>
      <c r="DU947" s="767"/>
      <c r="DV947" s="767"/>
      <c r="DW947" s="767"/>
      <c r="DX947" s="767"/>
      <c r="DY947" s="767"/>
      <c r="DZ947" s="767"/>
      <c r="EA947" s="767"/>
      <c r="EB947" s="767"/>
      <c r="EC947" s="767"/>
      <c r="ED947" s="767"/>
      <c r="EE947" s="767"/>
      <c r="EF947" s="767"/>
      <c r="EG947" s="767"/>
      <c r="EH947" s="767"/>
      <c r="EI947" s="767"/>
      <c r="EJ947" s="767"/>
      <c r="EK947" s="767"/>
      <c r="EL947" s="767"/>
      <c r="EM947" s="767"/>
      <c r="EN947" s="767"/>
      <c r="EO947" s="767"/>
      <c r="EP947" s="767"/>
      <c r="EQ947" s="767"/>
      <c r="ER947" s="767"/>
      <c r="ES947" s="767"/>
      <c r="ET947" s="767"/>
      <c r="EU947" s="767"/>
      <c r="EV947" s="767"/>
      <c r="EW947" s="767"/>
      <c r="EX947" s="767"/>
      <c r="EY947" s="767"/>
      <c r="EZ947" s="767"/>
      <c r="FA947" s="767"/>
      <c r="FB947" s="767"/>
      <c r="FC947" s="767"/>
      <c r="FD947" s="767"/>
      <c r="FE947" s="767"/>
      <c r="FF947" s="767"/>
      <c r="FG947" s="767"/>
      <c r="FH947" s="767"/>
      <c r="FI947" s="767"/>
      <c r="FJ947" s="767"/>
      <c r="FK947" s="767"/>
      <c r="FL947" s="767"/>
      <c r="FM947" s="767"/>
      <c r="FN947" s="767"/>
      <c r="FO947" s="767"/>
      <c r="FP947" s="767"/>
      <c r="FQ947" s="767"/>
      <c r="FR947" s="767"/>
      <c r="FS947" s="767"/>
      <c r="FT947" s="767"/>
      <c r="FU947" s="767"/>
      <c r="FV947" s="767"/>
      <c r="FW947" s="767"/>
      <c r="FX947" s="767"/>
      <c r="FY947" s="767"/>
      <c r="FZ947" s="767"/>
      <c r="GA947" s="767"/>
      <c r="GB947" s="767"/>
      <c r="GC947" s="767"/>
      <c r="GD947" s="767"/>
      <c r="GE947" s="767"/>
      <c r="GF947" s="767"/>
      <c r="GG947" s="767"/>
      <c r="GH947" s="767"/>
      <c r="GI947" s="767"/>
      <c r="GJ947" s="767"/>
      <c r="GK947" s="767"/>
      <c r="GL947" s="767"/>
      <c r="GM947" s="767"/>
      <c r="GN947" s="767"/>
      <c r="GO947" s="767"/>
      <c r="GP947" s="767"/>
      <c r="GQ947" s="767"/>
      <c r="GR947" s="767"/>
      <c r="GS947" s="767"/>
      <c r="GT947" s="767"/>
      <c r="GU947" s="767"/>
      <c r="GV947" s="767"/>
      <c r="GW947" s="767"/>
      <c r="GX947" s="767"/>
      <c r="GY947" s="767"/>
      <c r="GZ947" s="767"/>
      <c r="HA947" s="767"/>
      <c r="HB947" s="767"/>
      <c r="HC947" s="767"/>
    </row>
    <row r="948" spans="1:211" s="865" customFormat="1" ht="13.9" hidden="1" customHeight="1">
      <c r="A948" s="308"/>
      <c r="B948" s="339"/>
      <c r="C948" s="962" t="str">
        <f>IF('1C TSspéc6'!Z$17&lt;&gt;0,'1C TSspéc6'!$B$12,"")</f>
        <v/>
      </c>
      <c r="D948" s="963"/>
      <c r="E948" s="964"/>
      <c r="F948" s="211">
        <f>IF(AND($C948='1C TSspéc6'!$B$12,'1C TSspéc6'!$B$16="spécifiques",'1C TSspéc6'!$Z$17&lt;&gt;""),'1C TSspéc6'!$Z$21,"")</f>
        <v>0</v>
      </c>
      <c r="G948" s="236"/>
      <c r="H948" s="765">
        <v>0.21</v>
      </c>
      <c r="I948" s="766">
        <v>1</v>
      </c>
      <c r="J948" s="314"/>
      <c r="K948" s="786">
        <f t="shared" si="281"/>
        <v>0</v>
      </c>
      <c r="L948" s="558">
        <f>IF(OR('1C TSspéc6'!$B$12="",'1C TSspéc6'!Z$30=0),0,IF(AND('1C TSspéc6'!$B$12&lt;&gt;"",$K$2="Pôle",'1C TSspéc6'!$C$12="OUI"),(('1C TSspéc6'!Z$22+'1C TSspéc6'!Z$23+'1C TSspéc6'!Z$24+'1C TSspéc6'!Z$25+'1C TSspéc6'!Z$29)/'1C TSspéc6'!Z$17),IF(AND('1C TSspéc6'!$B$12&lt;&gt;"",$K$2="Pôle",'1C TSspéc6'!$C$12="NON"),(('1C TSspéc6'!Z$22+'1C TSspéc6'!Z$23+'1C TSspéc6'!Z$24+'1C TSspéc6'!Z$25+'1C TSspéc6'!Z$29)/'1C TSspéc6'!Z$30),IF(AND('1C TSspéc6'!$B$12&lt;&gt;"",$K$2&lt;&gt;"Pôle",'1C TSspéc6'!$C$12="OUI"),(('1C TSspéc6'!Z$22+'1C TSspéc6'!Z$23+'1C TSspéc6'!Z$24+'1C TSspéc6'!Z$25+'1C TSspéc6'!Z$26+'1C TSspéc6'!Z$27+'1C TSspéc6'!Z$28+'1C TSspéc6'!Z$29)/'1C TSspéc6'!Z$17),IF(AND('1C TSspéc6'!$B$12&lt;&gt;"",$K$2&lt;&gt;"Pôle",'1C TSspéc6'!$C$12="NON"),(('1C TSspéc6'!Z$22+'1C TSspéc6'!Z$23+'1C TSspéc6'!Z$24+'1C TSspéc6'!Z$25+'1C TSspéc6'!Z$26+'1C TSspéc6'!Z$27+'1C TSspéc6'!Z$28+'1C TSspéc6'!Z$29)/'1C TSspéc6'!Z$30))))))</f>
        <v>0</v>
      </c>
      <c r="M948" s="558">
        <f>IF(OR('1C TSspéc6'!$B$12="",'1C TSspéc6'!Z$30=0),0,IF(AND('1C TSspéc6'!$B$12&lt;&gt;"",$K$2="Pôle",'1C TSspéc6'!$C$12="OUI"),(('1C TSspéc6'!Z$26+'1C TSspéc6'!Z$27+'1C TSspéc6'!Z$28)/'1C TSspéc6'!Z$17),IF(AND('1C TSspéc6'!$B$12&lt;&gt;"",$K$2="Pôle",'1C TSspéc6'!$C$12="NON"),(('1C TSspéc6'!Z$26+'1C TSspéc6'!Z$27+'1C TSspéc6'!Z$28)/'1C TSspéc6'!Z$30),IF(AND('1C TSspéc6'!$B$12&lt;&gt;"",$K$2&lt;&gt;"Pôle"),0))))</f>
        <v>0</v>
      </c>
      <c r="N948" s="559">
        <f>IF(AND('1C TSspéc6'!$B$12&lt;&gt;0,'1C TSspéc6'!$Z$30&lt;&gt;0),L948+M948,0)</f>
        <v>0</v>
      </c>
      <c r="O948" s="572" t="str">
        <f>IF(AND('1C TSspéc6'!$Z$17&lt;&gt;0,'1C TSspéc6'!$C$12="OUI"),'1C TSspéc6'!$Z$35/'1C TSspéc6'!$Z$17,"")</f>
        <v/>
      </c>
      <c r="P948" s="545" t="str">
        <f>IF(AND('1C TSspéc6'!$Z$17&lt;&gt;0,'1C TSspéc6'!$C$12="OUI"),'1C TSspéc6'!$Z$36/'1C TSspéc6'!$Z$17,"")</f>
        <v/>
      </c>
      <c r="Q948" s="545" t="str">
        <f>IF(AND('1C TSspéc6'!$Z$17&lt;&gt;0,'1C TSspéc6'!$C$12="OUI"),'1C TSspéc6'!$Z$37/'1C TSspéc6'!$Z$17,"")</f>
        <v/>
      </c>
      <c r="R948" s="545" t="str">
        <f>IF(AND('1C TSspéc6'!$Z$17&lt;&gt;0,'1C TSspéc6'!$C$12="OUI"),'1C TSspéc6'!$Z$38/'1C TSspéc6'!$Z$17,"")</f>
        <v/>
      </c>
      <c r="S948" s="545" t="str">
        <f>IF(AND('1C TSspéc6'!$Z$17&lt;&gt;0,'1C TSspéc6'!$C$12="OUI"),'1C TSspéc6'!$Z$39/'1C TSspéc6'!$Z$17,"")</f>
        <v/>
      </c>
      <c r="T948" s="545" t="str">
        <f>IF(AND('1C TSspéc6'!$Z$17&lt;&gt;0,'1C TSspéc6'!$C$12="OUI"),'1C TSspéc6'!$Z$40/'1C TSspéc6'!$Z$17,"")</f>
        <v/>
      </c>
      <c r="U948" s="545" t="str">
        <f>IF(AND('1C TSspéc6'!$Z$17&lt;&gt;0,'1C TSspéc6'!$C$12="OUI"),'1C TSspéc6'!$Z$41/'1C TSspéc6'!$Z$17,"")</f>
        <v/>
      </c>
      <c r="V948" s="545" t="str">
        <f>IF(AND('1C TSspéc6'!$Z$17&lt;&gt;0,'1C TSspéc6'!$C$12="OUI"),'1C TSspéc6'!$Z$42/'1C TSspéc6'!$Z$17,"")</f>
        <v/>
      </c>
      <c r="W948" s="545" t="str">
        <f>IF(AND('1C TSspéc6'!$Z$17&lt;&gt;0,'1C TSspéc6'!$C$12="OUI"),'1C TSspéc6'!$Z$43/'1C TSspéc6'!$Z$17,"")</f>
        <v/>
      </c>
      <c r="X948" s="545" t="str">
        <f>IF(AND('1C TSspéc6'!$Z$17&lt;&gt;0,'1C TSspéc6'!$C$12="OUI"),'1C TSspéc6'!$Z$44/'1C TSspéc6'!$Z$17,"")</f>
        <v/>
      </c>
      <c r="Y948" s="545" t="str">
        <f>IF(AND('1C TSspéc6'!$Z$17&lt;&gt;0,'1C TSspéc6'!$C$12="OUI"),'1C TSspéc6'!$Z$45/'1C TSspéc6'!$Z$17,"")</f>
        <v/>
      </c>
      <c r="Z948" s="545" t="str">
        <f>IF(AND('1C TSspéc6'!$Z$17&lt;&gt;0,'1C TSspéc6'!$C$12="OUI"),'1C TSspéc6'!$Z$46/'1C TSspéc6'!$Z$17,"")</f>
        <v/>
      </c>
      <c r="AA948" s="545" t="str">
        <f>IF(AND('1C TSspéc6'!$Z$17&lt;&gt;0,'1C TSspéc6'!$C$12="OUI"),'1C TSspéc6'!$Z$47/'1C TSspéc6'!$Z$17,"")</f>
        <v/>
      </c>
      <c r="AB948" s="545" t="str">
        <f>IF(AND('1C TSspéc6'!$Z$17&lt;&gt;0,'1C TSspéc6'!$C$12="OUI"),'1C TSspéc6'!$Z$48/'1C TSspéc6'!$Z$17,"")</f>
        <v/>
      </c>
      <c r="AC948" s="545" t="str">
        <f>IF(AND('1C TSspéc6'!$Z$17&lt;&gt;0,'1C TSspéc6'!$C$12="OUI"),'1C TSspéc6'!$Z$49/'1C TSspéc6'!$Z$17,"")</f>
        <v/>
      </c>
      <c r="AD948" s="545" t="str">
        <f>IF(AND('1C TSspéc6'!$Z$17&lt;&gt;0,'1C TSspéc6'!$C$12="OUI"),'1C TSspéc6'!$Z$50/'1C TSspéc6'!$Z$17,"")</f>
        <v/>
      </c>
      <c r="AE948" s="545" t="str">
        <f>IF(AND('1C TSspéc6'!$Z$17&lt;&gt;0,'1C TSspéc6'!$C$12="OUI"),'1C TSspéc6'!$Z$51/'1C TSspéc6'!$Z$17,"")</f>
        <v/>
      </c>
      <c r="AF948" s="545" t="str">
        <f>IF(AND('1C TSspéc6'!$Z$17&lt;&gt;0,'1C TSspéc6'!$C$12="OUI"),'1C TSspéc6'!$Z$52/'1C TSspéc6'!$Z$17,"")</f>
        <v/>
      </c>
      <c r="AG948" s="545" t="str">
        <f>IF(AND('1C TSspéc6'!$Z$17&lt;&gt;0,'1C TSspéc6'!$C$12="OUI"),'1C TSspéc6'!$Z$53/'1C TSspéc6'!$Z$17,"")</f>
        <v/>
      </c>
      <c r="AH948" s="545" t="str">
        <f>IF(AND('1C TSspéc6'!$Z$17&lt;&gt;0,'1C TSspéc6'!$C$12="OUI"),'1C TSspéc6'!$Z$54/'1C TSspéc6'!$Z$17,"")</f>
        <v/>
      </c>
      <c r="AI948" s="545" t="str">
        <f>IF(AND('1C TSspéc6'!$Z$17&lt;&gt;0,'1C TSspéc6'!$C$12="OUI"),'1C TSspéc6'!$Z$55/'1C TSspéc6'!$Z$17,"")</f>
        <v/>
      </c>
      <c r="AJ948" s="545" t="str">
        <f>IF(AND('1C TSspéc6'!$Z$17&lt;&gt;0,'1C TSspéc6'!$C$12="OUI"),'1C TSspéc6'!$Z$56/'1C TSspéc6'!$Z$17,"")</f>
        <v/>
      </c>
      <c r="AK948" s="545" t="str">
        <f>IF(AND('1C TSspéc6'!$Z$17&lt;&gt;0,'1C TSspéc6'!$C$12="OUI"),'1C TSspéc6'!$Z$57/'1C TSspéc6'!$Z$17,"")</f>
        <v/>
      </c>
      <c r="AL948" s="212">
        <f>IF(AND('1C TSspéc6'!$Z$17&lt;&gt;0,'1C TSspéc6'!$C$12="OUI"),N948+AK948,N948)</f>
        <v>0</v>
      </c>
      <c r="AM948" s="419">
        <f t="shared" si="282"/>
        <v>0</v>
      </c>
      <c r="AN948" s="419">
        <f t="shared" si="283"/>
        <v>0</v>
      </c>
      <c r="AO948" s="420" t="str">
        <f>IF(AND('1C TSspéc2'!$Z$17&lt;&gt;0,'1C TSspéc2'!$Z$30&lt;&gt;0),AM948+AN948,"")</f>
        <v/>
      </c>
      <c r="AP948" s="574" t="str">
        <f>IF(AND('1C TSspéc2'!$Z$17&lt;&gt;0,'1C TSspéc2'!$Z$30&lt;&gt;0),AM948-AR948,"")</f>
        <v/>
      </c>
      <c r="AQ948" s="625">
        <f t="shared" si="284"/>
        <v>0</v>
      </c>
      <c r="AR948" s="597"/>
      <c r="AS948" s="213"/>
      <c r="AT948" s="214" t="str">
        <f>IF(('1C TSspéc6'!Z$17*FICHE!$C$14&lt;J948),"Forfait limité à "&amp;FICHE!$C$14&amp;"€/jour","")</f>
        <v/>
      </c>
      <c r="AU948" s="626"/>
      <c r="AV948" s="824"/>
      <c r="AW948" s="824"/>
      <c r="AX948" s="824"/>
      <c r="AY948" s="824"/>
      <c r="AZ948" s="824"/>
      <c r="BA948" s="767"/>
      <c r="BB948" s="767"/>
      <c r="BC948" s="767"/>
      <c r="BD948" s="767"/>
      <c r="BE948" s="767"/>
      <c r="BF948" s="767"/>
      <c r="BG948" s="767"/>
      <c r="BH948" s="767"/>
      <c r="BI948" s="767"/>
      <c r="BJ948" s="767"/>
      <c r="BK948" s="767"/>
      <c r="BL948" s="767"/>
      <c r="BM948" s="767"/>
      <c r="BN948" s="767"/>
      <c r="BO948" s="767"/>
      <c r="BP948" s="767"/>
      <c r="BQ948" s="767"/>
      <c r="BR948" s="767"/>
      <c r="BS948" s="767"/>
      <c r="BT948" s="767"/>
      <c r="BU948" s="767"/>
      <c r="BV948" s="767"/>
      <c r="BW948" s="767"/>
      <c r="BX948" s="767"/>
      <c r="BY948" s="767"/>
      <c r="BZ948" s="767"/>
      <c r="CA948" s="767"/>
      <c r="CB948" s="767"/>
      <c r="CC948" s="767"/>
      <c r="CD948" s="767"/>
      <c r="CE948" s="767"/>
      <c r="CF948" s="767"/>
      <c r="CG948" s="767"/>
      <c r="CH948" s="767"/>
      <c r="CI948" s="767"/>
      <c r="CJ948" s="767"/>
      <c r="CK948" s="767"/>
      <c r="CL948" s="767"/>
      <c r="CM948" s="767"/>
      <c r="CN948" s="767"/>
      <c r="CO948" s="767"/>
      <c r="CP948" s="767"/>
      <c r="CQ948" s="767"/>
      <c r="CR948" s="767"/>
      <c r="CS948" s="767"/>
      <c r="CT948" s="767"/>
      <c r="CU948" s="767"/>
      <c r="CV948" s="767"/>
      <c r="CW948" s="767"/>
      <c r="CX948" s="767"/>
      <c r="CY948" s="767"/>
      <c r="CZ948" s="767"/>
      <c r="DA948" s="767"/>
      <c r="DB948" s="767"/>
      <c r="DC948" s="767"/>
      <c r="DD948" s="767"/>
      <c r="DE948" s="767"/>
      <c r="DF948" s="767"/>
      <c r="DG948" s="767"/>
      <c r="DH948" s="767"/>
      <c r="DI948" s="767"/>
      <c r="DJ948" s="767"/>
      <c r="DK948" s="767"/>
      <c r="DL948" s="767"/>
      <c r="DM948" s="767"/>
      <c r="DN948" s="767"/>
      <c r="DO948" s="767"/>
      <c r="DP948" s="767"/>
      <c r="DQ948" s="767"/>
      <c r="DR948" s="767"/>
      <c r="DS948" s="767"/>
      <c r="DT948" s="767"/>
      <c r="DU948" s="767"/>
      <c r="DV948" s="767"/>
      <c r="DW948" s="767"/>
      <c r="DX948" s="767"/>
      <c r="DY948" s="767"/>
      <c r="DZ948" s="767"/>
      <c r="EA948" s="767"/>
      <c r="EB948" s="767"/>
      <c r="EC948" s="767"/>
      <c r="ED948" s="767"/>
      <c r="EE948" s="767"/>
      <c r="EF948" s="767"/>
      <c r="EG948" s="767"/>
      <c r="EH948" s="767"/>
      <c r="EI948" s="767"/>
      <c r="EJ948" s="767"/>
      <c r="EK948" s="767"/>
      <c r="EL948" s="767"/>
      <c r="EM948" s="767"/>
      <c r="EN948" s="767"/>
      <c r="EO948" s="767"/>
      <c r="EP948" s="767"/>
      <c r="EQ948" s="767"/>
      <c r="ER948" s="767"/>
      <c r="ES948" s="767"/>
      <c r="ET948" s="767"/>
      <c r="EU948" s="767"/>
      <c r="EV948" s="767"/>
      <c r="EW948" s="767"/>
      <c r="EX948" s="767"/>
      <c r="EY948" s="767"/>
      <c r="EZ948" s="767"/>
      <c r="FA948" s="767"/>
      <c r="FB948" s="767"/>
      <c r="FC948" s="767"/>
      <c r="FD948" s="767"/>
      <c r="FE948" s="767"/>
      <c r="FF948" s="767"/>
      <c r="FG948" s="767"/>
      <c r="FH948" s="767"/>
      <c r="FI948" s="767"/>
      <c r="FJ948" s="767"/>
      <c r="FK948" s="767"/>
      <c r="FL948" s="767"/>
      <c r="FM948" s="767"/>
      <c r="FN948" s="767"/>
      <c r="FO948" s="767"/>
      <c r="FP948" s="767"/>
      <c r="FQ948" s="767"/>
      <c r="FR948" s="767"/>
      <c r="FS948" s="767"/>
      <c r="FT948" s="767"/>
      <c r="FU948" s="767"/>
      <c r="FV948" s="767"/>
      <c r="FW948" s="767"/>
      <c r="FX948" s="767"/>
      <c r="FY948" s="767"/>
      <c r="FZ948" s="767"/>
      <c r="GA948" s="767"/>
      <c r="GB948" s="767"/>
      <c r="GC948" s="767"/>
      <c r="GD948" s="767"/>
      <c r="GE948" s="767"/>
      <c r="GF948" s="767"/>
      <c r="GG948" s="767"/>
      <c r="GH948" s="767"/>
      <c r="GI948" s="767"/>
      <c r="GJ948" s="767"/>
      <c r="GK948" s="767"/>
      <c r="GL948" s="767"/>
      <c r="GM948" s="767"/>
      <c r="GN948" s="767"/>
      <c r="GO948" s="767"/>
      <c r="GP948" s="767"/>
      <c r="GQ948" s="767"/>
      <c r="GR948" s="767"/>
      <c r="GS948" s="767"/>
      <c r="GT948" s="767"/>
      <c r="GU948" s="767"/>
      <c r="GV948" s="767"/>
      <c r="GW948" s="767"/>
      <c r="GX948" s="767"/>
      <c r="GY948" s="767"/>
      <c r="GZ948" s="767"/>
      <c r="HA948" s="767"/>
      <c r="HB948" s="767"/>
      <c r="HC948" s="767"/>
    </row>
    <row r="949" spans="1:211" s="862" customFormat="1" ht="13.9" hidden="1" customHeight="1">
      <c r="A949" s="843"/>
      <c r="B949" s="844"/>
      <c r="C949" s="968" t="str">
        <f>IF('1C TSspéc7'!C$17&lt;&gt;0,'1C TSspéc7'!$B$12,"")</f>
        <v/>
      </c>
      <c r="D949" s="969"/>
      <c r="E949" s="970"/>
      <c r="F949" s="845">
        <f>IF(AND($C949='1C TSspéc7'!$B$12,'1C TSspéc7'!$B$16="spécifiques",'1C TSspéc7'!$C$17&lt;&gt;""),'1C TSspéc7'!$C$21,"")</f>
        <v>0</v>
      </c>
      <c r="G949" s="846"/>
      <c r="H949" s="847">
        <v>0</v>
      </c>
      <c r="I949" s="847">
        <v>0</v>
      </c>
      <c r="J949" s="848"/>
      <c r="K949" s="849">
        <f t="shared" ref="K949:K972" si="285">J949+(J949*H949)</f>
        <v>0</v>
      </c>
      <c r="L949" s="894">
        <f>IF(OR('1C TSspéc7'!$B$12="",'1C TSspéc7'!C$30=0),0,IF(AND('1C TSspéc7'!$B$12&lt;&gt;"",$K$2="Pôle",'1C TSspéc7'!$C$12="OUI"),(('1C TSspéc7'!C$22+'1C TSspéc7'!C$23+'1C TSspéc7'!C$24+'1C TSspéc7'!C$25+'1C TSspéc7'!C$29)/'1C TSspéc7'!C$17),IF(AND('1C TSspéc7'!$B$12&lt;&gt;"",$K$2="Pôle",'1C TSspéc7'!$C$12="NON"),(('1C TSspéc7'!C$22+'1C TSspéc7'!C$23+'1C TSspéc7'!C$24+'1C TSspéc7'!C$25+'1C TSspéc7'!C$29)/'1C TSspéc7'!C$30),IF(AND('1C TSspéc7'!$B$12&lt;&gt;"",$K$2&lt;&gt;"Pôle",'1C TSspéc7'!$C$12="OUI"),(('1C TSspéc7'!C$22+'1C TSspéc7'!C$23+'1C TSspéc7'!C$24+'1C TSspéc7'!C$25+'1C TSspéc7'!C$26+'1C TSspéc7'!C$27+'1C TSspéc7'!C$28+'1C TSspéc7'!C$29)/'1C TSspéc7'!C$17),IF(AND('1C TSspéc7'!$B$12&lt;&gt;"",$K$2&lt;&gt;"Pôle",'1C TSspéc7'!$C$12="NON"),(('1C TSspéc7'!C$22+'1C TSspéc7'!C$23+'1C TSspéc7'!C$24+'1C TSspéc7'!C$25+'1C TSspéc7'!C$26+'1C TSspéc7'!C$27+'1C TSspéc7'!C$28+'1C TSspéc7'!C$29)/'1C TSspéc7'!C$30))))))</f>
        <v>0</v>
      </c>
      <c r="M949" s="894">
        <f>IF(OR('1C TSspéc7'!$B$12="",'1C TSspéc7'!C$30=0),0,IF(AND('1C TSspéc7'!$B$12&lt;&gt;"",$K$2="Pôle",'1C TSspéc7'!$C$12="OUI"),(('1C TSspéc7'!C$26+'1C TSspéc7'!C$27+'1C TSspéc7'!C$28)/'1C TSspéc7'!C$17),IF(AND('1C TSspéc7'!$B$12&lt;&gt;"",$K$2="Pôle",'1C TSspéc7'!$C$12="NON"),(('1C TSspéc7'!C$26+'1C TSspéc7'!C$27+'1C TSspéc7'!C$28)/'1C TSspéc7'!C$30),IF(AND('1C TSspéc7'!$B$12&lt;&gt;"",$K$2&lt;&gt;"Pôle"),0))))</f>
        <v>0</v>
      </c>
      <c r="N949" s="895">
        <f>IF(AND('1C TSspéc7'!$B$12&lt;&gt;0,'1C TSspéc7'!$C$30&lt;&gt;0),L949+M949,0)</f>
        <v>0</v>
      </c>
      <c r="O949" s="851" t="str">
        <f>IF(AND('1C TSspéc7'!$C$17&lt;&gt;0,'1C TSspéc7'!$C$12="OUI"),'1C TSspéc7'!$C$35/'1C TSspéc7'!$C$17,"")</f>
        <v/>
      </c>
      <c r="P949" s="852" t="str">
        <f>IF(AND('1C TSspéc7'!$C$17&lt;&gt;0,'1C TSspéc7'!$C$12="OUI"),'1C TSspéc7'!$C$36/'1C TSspéc7'!$C$17,"")</f>
        <v/>
      </c>
      <c r="Q949" s="852" t="str">
        <f>IF(AND('1C TSspéc7'!$C$17&lt;&gt;0,'1C TSspéc7'!$C$12="OUI"),'1C TSspéc7'!$C$37/'1C TSspéc7'!$C$17,"")</f>
        <v/>
      </c>
      <c r="R949" s="852" t="str">
        <f>IF(AND('1C TSspéc7'!$C$17&lt;&gt;0,'1C TSspéc7'!$C$12="OUI"),'1C TSspéc7'!$C$38/'1C TSspéc7'!$C$17,"")</f>
        <v/>
      </c>
      <c r="S949" s="852" t="str">
        <f>IF(AND('1C TSspéc7'!$C$17&lt;&gt;0,'1C TSspéc7'!$C$12="OUI"),'1C TSspéc7'!$C$39/'1C TSspéc7'!$C$17,"")</f>
        <v/>
      </c>
      <c r="T949" s="852" t="str">
        <f>IF(AND('1C TSspéc7'!$C$17&lt;&gt;0,'1C TSspéc7'!$C$12="OUI"),'1C TSspéc7'!$C$40/'1C TSspéc7'!$C$17,"")</f>
        <v/>
      </c>
      <c r="U949" s="852" t="str">
        <f>IF(AND('1C TSspéc7'!$C$17&lt;&gt;0,'1C TSspéc7'!$C$12="OUI"),'1C TSspéc7'!$C$41/'1C TSspéc7'!$C$17,"")</f>
        <v/>
      </c>
      <c r="V949" s="852" t="str">
        <f>IF(AND('1C TSspéc7'!$C$17&lt;&gt;0,'1C TSspéc7'!$C$12="OUI"),'1C TSspéc7'!$C$42/'1C TSspéc7'!$C$17,"")</f>
        <v/>
      </c>
      <c r="W949" s="852" t="str">
        <f>IF(AND('1C TSspéc7'!$C$17&lt;&gt;0,'1C TSspéc7'!$C$12="OUI"),'1C TSspéc7'!$C$43/'1C TSspéc7'!$C$17,"")</f>
        <v/>
      </c>
      <c r="X949" s="852" t="str">
        <f>IF(AND('1C TSspéc7'!$C$17&lt;&gt;0,'1C TSspéc7'!$C$12="OUI"),'1C TSspéc7'!$C$44/'1C TSspéc7'!$C$17,"")</f>
        <v/>
      </c>
      <c r="Y949" s="852" t="str">
        <f>IF(AND('1C TSspéc7'!$C$17&lt;&gt;0,'1C TSspéc7'!$C$12="OUI"),'1C TSspéc7'!$C$45/'1C TSspéc7'!$C$17,"")</f>
        <v/>
      </c>
      <c r="Z949" s="852" t="str">
        <f>IF(AND('1C TSspéc7'!$C$17&lt;&gt;0,'1C TSspéc7'!$C$12="OUI"),'1C TSspéc7'!$C$46/'1C TSspéc7'!$C$17,"")</f>
        <v/>
      </c>
      <c r="AA949" s="852" t="str">
        <f>IF(AND('1C TSspéc7'!$C$17&lt;&gt;0,'1C TSspéc7'!$C$12="OUI"),'1C TSspéc7'!$C$47/'1C TSspéc7'!$C$17,"")</f>
        <v/>
      </c>
      <c r="AB949" s="852" t="str">
        <f>IF(AND('1C TSspéc7'!$C$17&lt;&gt;0,'1C TSspéc7'!$C$12="OUI"),'1C TSspéc7'!$C$48/'1C TSspéc7'!$C$17,"")</f>
        <v/>
      </c>
      <c r="AC949" s="852" t="str">
        <f>IF(AND('1C TSspéc7'!$C$17&lt;&gt;0,'1C TSspéc7'!$C$12="OUI"),'1C TSspéc7'!$C$49/'1C TSspéc7'!$C$17,"")</f>
        <v/>
      </c>
      <c r="AD949" s="852" t="str">
        <f>IF(AND('1C TSspéc7'!$C$17&lt;&gt;0,'1C TSspéc7'!$C$12="OUI"),'1C TSspéc7'!$C$50/'1C TSspéc7'!$C$17,"")</f>
        <v/>
      </c>
      <c r="AE949" s="852" t="str">
        <f>IF(AND('1C TSspéc7'!$C$17&lt;&gt;0,'1C TSspéc7'!$C$12="OUI"),'1C TSspéc7'!$C$51/'1C TSspéc7'!$C$17,"")</f>
        <v/>
      </c>
      <c r="AF949" s="852" t="str">
        <f>IF(AND('1C TSspéc7'!$C$17&lt;&gt;0,'1C TSspéc7'!$C$12="OUI"),'1C TSspéc7'!$C$52/'1C TSspéc7'!$C$17,"")</f>
        <v/>
      </c>
      <c r="AG949" s="852" t="str">
        <f>IF(AND('1C TSspéc7'!$C$17&lt;&gt;0,'1C TSspéc7'!$C$12="OUI"),'1C TSspéc7'!$C$53/'1C TSspéc7'!$C$17,"")</f>
        <v/>
      </c>
      <c r="AH949" s="852" t="str">
        <f>IF(AND('1C TSspéc7'!$C$17&lt;&gt;0,'1C TSspéc7'!$C$12="OUI"),'1C TSspéc7'!$C$54/'1C TSspéc7'!$C$17,"")</f>
        <v/>
      </c>
      <c r="AI949" s="852" t="str">
        <f>IF(AND('1C TSspéc7'!$C$17&lt;&gt;0,'1C TSspéc7'!$C$12="OUI"),'1C TSspéc7'!$C$55/'1C TSspéc7'!$C$17,"")</f>
        <v/>
      </c>
      <c r="AJ949" s="852" t="str">
        <f>IF(AND('1C TSspéc7'!$C$17&lt;&gt;0,'1C TSspéc7'!$C$12="OUI"),'1C TSspéc7'!$C$56/'1C TSspéc7'!$C$17,"")</f>
        <v/>
      </c>
      <c r="AK949" s="852" t="str">
        <f>IF(AND('1C TSspéc7'!$C$17&lt;&gt;0,'1C TSspéc7'!$C$12="OUI"),'1C TSspéc7'!$C$57/'1C TSspéc7'!$C$17,"")</f>
        <v/>
      </c>
      <c r="AL949" s="853">
        <f>IF(AND('1C TSspéc7'!$C$17&lt;&gt;0,'1C TSspéc7'!$C$12="OUI"),N949+AK949,N949)</f>
        <v>0</v>
      </c>
      <c r="AM949" s="896">
        <f>(J949+(J949*H949)-(J949*H949*I949))*L949</f>
        <v>0</v>
      </c>
      <c r="AN949" s="896">
        <f>((J949+(J949*H949)-(J949*H949*I949))*M949)*50%</f>
        <v>0</v>
      </c>
      <c r="AO949" s="897" t="str">
        <f>IF(AND('1C TSspéc7'!$C$17&lt;&gt;0,'1C TSspéc7'!$C$30&lt;&gt;0),AM949+AN949,"")</f>
        <v/>
      </c>
      <c r="AP949" s="856" t="str">
        <f>IF(AND('1C TSspéc7'!$C$17&lt;&gt;0,'1C TSspéc7'!$C$30&lt;&gt;0),AM949-AR949,"")</f>
        <v/>
      </c>
      <c r="AQ949" s="857">
        <f>IF(M949=0,0,AN949-AS949)</f>
        <v>0</v>
      </c>
      <c r="AR949" s="898"/>
      <c r="AS949" s="859"/>
      <c r="AT949" s="860" t="str">
        <f>IF(('1C TSspéc7'!C$17*FICHE!$C$14&lt;J949),"Forfait limité à "&amp;FICHE!$C$14&amp;"€/jour","")</f>
        <v/>
      </c>
      <c r="AU949" s="861"/>
      <c r="AV949" s="824"/>
      <c r="AW949" s="824"/>
      <c r="AX949" s="824"/>
      <c r="AY949" s="824"/>
      <c r="AZ949" s="824"/>
      <c r="BA949" s="767"/>
      <c r="BB949" s="767"/>
      <c r="BC949" s="767"/>
      <c r="BD949" s="767"/>
      <c r="BE949" s="767"/>
      <c r="BF949" s="767"/>
      <c r="BG949" s="767"/>
      <c r="BH949" s="767"/>
      <c r="BI949" s="767"/>
      <c r="BJ949" s="767"/>
      <c r="BK949" s="767"/>
      <c r="BL949" s="767"/>
      <c r="BM949" s="767"/>
      <c r="BN949" s="767"/>
      <c r="BO949" s="767"/>
      <c r="BP949" s="767"/>
      <c r="BQ949" s="767"/>
      <c r="BR949" s="767"/>
      <c r="BS949" s="767"/>
      <c r="BT949" s="767"/>
      <c r="BU949" s="767"/>
      <c r="BV949" s="767"/>
      <c r="BW949" s="767"/>
      <c r="BX949" s="767"/>
      <c r="BY949" s="767"/>
      <c r="BZ949" s="767"/>
      <c r="CA949" s="767"/>
      <c r="CB949" s="767"/>
      <c r="CC949" s="767"/>
      <c r="CD949" s="767"/>
      <c r="CE949" s="767"/>
      <c r="CF949" s="767"/>
      <c r="CG949" s="767"/>
      <c r="CH949" s="767"/>
      <c r="CI949" s="767"/>
      <c r="CJ949" s="767"/>
      <c r="CK949" s="767"/>
      <c r="CL949" s="767"/>
      <c r="CM949" s="767"/>
      <c r="CN949" s="767"/>
      <c r="CO949" s="767"/>
      <c r="CP949" s="767"/>
      <c r="CQ949" s="767"/>
      <c r="CR949" s="767"/>
      <c r="CS949" s="767"/>
      <c r="CT949" s="767"/>
      <c r="CU949" s="767"/>
      <c r="CV949" s="767"/>
      <c r="CW949" s="767"/>
      <c r="CX949" s="767"/>
      <c r="CY949" s="767"/>
      <c r="CZ949" s="767"/>
      <c r="DA949" s="767"/>
      <c r="DB949" s="767"/>
      <c r="DC949" s="767"/>
      <c r="DD949" s="767"/>
      <c r="DE949" s="767"/>
      <c r="DF949" s="767"/>
      <c r="DG949" s="767"/>
      <c r="DH949" s="767"/>
      <c r="DI949" s="767"/>
      <c r="DJ949" s="767"/>
      <c r="DK949" s="767"/>
      <c r="DL949" s="767"/>
      <c r="DM949" s="767"/>
      <c r="DN949" s="767"/>
      <c r="DO949" s="767"/>
      <c r="DP949" s="767"/>
      <c r="DQ949" s="767"/>
      <c r="DR949" s="767"/>
      <c r="DS949" s="767"/>
      <c r="DT949" s="767"/>
      <c r="DU949" s="767"/>
      <c r="DV949" s="767"/>
      <c r="DW949" s="767"/>
      <c r="DX949" s="767"/>
      <c r="DY949" s="767"/>
      <c r="DZ949" s="767"/>
      <c r="EA949" s="767"/>
      <c r="EB949" s="767"/>
      <c r="EC949" s="767"/>
      <c r="ED949" s="767"/>
      <c r="EE949" s="767"/>
      <c r="EF949" s="767"/>
      <c r="EG949" s="767"/>
      <c r="EH949" s="767"/>
      <c r="EI949" s="767"/>
      <c r="EJ949" s="767"/>
      <c r="EK949" s="767"/>
      <c r="EL949" s="767"/>
      <c r="EM949" s="767"/>
      <c r="EN949" s="767"/>
      <c r="EO949" s="767"/>
      <c r="EP949" s="767"/>
      <c r="EQ949" s="767"/>
      <c r="ER949" s="767"/>
      <c r="ES949" s="767"/>
      <c r="ET949" s="767"/>
      <c r="EU949" s="767"/>
      <c r="EV949" s="767"/>
      <c r="EW949" s="767"/>
      <c r="EX949" s="767"/>
      <c r="EY949" s="767"/>
      <c r="EZ949" s="767"/>
      <c r="FA949" s="767"/>
      <c r="FB949" s="767"/>
      <c r="FC949" s="767"/>
      <c r="FD949" s="767"/>
      <c r="FE949" s="767"/>
      <c r="FF949" s="767"/>
      <c r="FG949" s="767"/>
      <c r="FH949" s="767"/>
      <c r="FI949" s="767"/>
      <c r="FJ949" s="767"/>
      <c r="FK949" s="767"/>
      <c r="FL949" s="767"/>
      <c r="FM949" s="767"/>
      <c r="FN949" s="767"/>
      <c r="FO949" s="767"/>
      <c r="FP949" s="767"/>
      <c r="FQ949" s="767"/>
      <c r="FR949" s="767"/>
      <c r="FS949" s="767"/>
      <c r="FT949" s="767"/>
      <c r="FU949" s="767"/>
      <c r="FV949" s="767"/>
      <c r="FW949" s="767"/>
      <c r="FX949" s="767"/>
      <c r="FY949" s="767"/>
      <c r="FZ949" s="767"/>
      <c r="GA949" s="767"/>
      <c r="GB949" s="767"/>
      <c r="GC949" s="767"/>
      <c r="GD949" s="767"/>
      <c r="GE949" s="767"/>
      <c r="GF949" s="767"/>
      <c r="GG949" s="767"/>
      <c r="GH949" s="767"/>
      <c r="GI949" s="767"/>
      <c r="GJ949" s="767"/>
      <c r="GK949" s="767"/>
      <c r="GL949" s="767"/>
      <c r="GM949" s="767"/>
      <c r="GN949" s="767"/>
      <c r="GO949" s="767"/>
      <c r="GP949" s="767"/>
      <c r="GQ949" s="767"/>
      <c r="GR949" s="767"/>
      <c r="GS949" s="767"/>
      <c r="GT949" s="767"/>
      <c r="GU949" s="767"/>
      <c r="GV949" s="767"/>
      <c r="GW949" s="767"/>
      <c r="GX949" s="767"/>
      <c r="GY949" s="767"/>
      <c r="GZ949" s="767"/>
      <c r="HA949" s="767"/>
      <c r="HB949" s="767"/>
      <c r="HC949" s="767"/>
    </row>
    <row r="950" spans="1:211" s="864" customFormat="1" ht="13.9" hidden="1" customHeight="1">
      <c r="A950" s="307"/>
      <c r="B950" s="351"/>
      <c r="C950" s="971" t="str">
        <f>IF('1C TSspéc7'!D$17&lt;&gt;0,'1C TSspéc7'!$B$12,"")</f>
        <v/>
      </c>
      <c r="D950" s="972"/>
      <c r="E950" s="973"/>
      <c r="F950" s="93">
        <f>IF(AND($C950='1C TSspéc7'!$B$12,'1C TSspéc7'!$B$16="spécifiques",'1C TSspéc7'!$D$17&lt;&gt;""),'1C TSspéc7'!$D$21,"")</f>
        <v>0</v>
      </c>
      <c r="G950" s="863"/>
      <c r="H950" s="745">
        <v>0.21</v>
      </c>
      <c r="I950" s="747">
        <v>1</v>
      </c>
      <c r="J950" s="312"/>
      <c r="K950" s="680">
        <f t="shared" si="285"/>
        <v>0</v>
      </c>
      <c r="L950" s="556">
        <f>IF(OR('1C TSspéc7'!$B$12="",'1C TSspéc7'!D$30=0),0,IF(AND('1C TSspéc7'!$B$12&lt;&gt;"",$K$2="Pôle",'1C TSspéc7'!$C$12="OUI"),(('1C TSspéc7'!D$22+'1C TSspéc7'!D$23+'1C TSspéc7'!D$24+'1C TSspéc7'!D$25+'1C TSspéc7'!D$29)/'1C TSspéc7'!D$17),IF(AND('1C TSspéc7'!$B$12&lt;&gt;"",$K$2="Pôle",'1C TSspéc7'!$C$12="NON"),(('1C TSspéc7'!D$22+'1C TSspéc7'!D$23+'1C TSspéc7'!D$24+'1C TSspéc7'!D$25+'1C TSspéc7'!D$29)/'1C TSspéc7'!D$30),IF(AND('1C TSspéc7'!$B$12&lt;&gt;"",$K$2&lt;&gt;"Pôle",'1C TSspéc7'!$C$12="OUI"),(('1C TSspéc7'!D$22+'1C TSspéc7'!D$23+'1C TSspéc7'!D$24+'1C TSspéc7'!D$25+'1C TSspéc7'!D$26+'1C TSspéc7'!D$27+'1C TSspéc7'!D$28+'1C TSspéc7'!D$29)/'1C TSspéc7'!D$17),IF(AND('1C TSspéc7'!$B$12&lt;&gt;"",$K$2&lt;&gt;"Pôle",'1C TSspéc7'!$C$12="NON"),(('1C TSspéc7'!D$22+'1C TSspéc7'!D$23+'1C TSspéc7'!D$24+'1C TSspéc7'!D$25+'1C TSspéc7'!D$26+'1C TSspéc7'!D$27+'1C TSspéc7'!D$28+'1C TSspéc7'!D$29)/'1C TSspéc7'!D$30))))))</f>
        <v>0</v>
      </c>
      <c r="M950" s="556">
        <f>IF(OR('1C TSspéc7'!$B$12="",'1C TSspéc7'!D$30=0),0,IF(AND('1C TSspéc7'!$B$12&lt;&gt;"",$K$2="Pôle",'1C TSspéc7'!$C$12="OUI"),(('1C TSspéc7'!D$26+'1C TSspéc7'!D$27+'1C TSspéc7'!D$28)/'1C TSspéc7'!D$17),IF(AND('1C TSspéc7'!$B$12&lt;&gt;"",$K$2="Pôle",'1C TSspéc7'!$C$12="NON"),(('1C TSspéc7'!D$26+'1C TSspéc7'!D$27+'1C TSspéc7'!D$28)/'1C TSspéc7'!D$30),IF(AND('1C TSspéc7'!$B$12&lt;&gt;"",$K$2&lt;&gt;"Pôle"),0))))</f>
        <v>0</v>
      </c>
      <c r="N950" s="557">
        <f>IF(AND('1C TSspéc7'!$B$12&lt;&gt;0,'1C TSspéc7'!$D$30&lt;&gt;0),L950+M950,0)</f>
        <v>0</v>
      </c>
      <c r="O950" s="542" t="str">
        <f>IF(AND('1C TSspéc7'!$D$17&lt;&gt;0,'1C TSspéc7'!$C$12="OUI"),'1C TSspéc7'!$D$35/'1C TSspéc7'!$D$17,"")</f>
        <v/>
      </c>
      <c r="P950" s="543" t="str">
        <f>IF(AND('1C TSspéc7'!$D$17&lt;&gt;0,'1C TSspéc7'!$C$12="OUI"),'1C TSspéc7'!$D$36/'1C TSspéc7'!$D$17,"")</f>
        <v/>
      </c>
      <c r="Q950" s="543" t="str">
        <f>IF(AND('1C TSspéc7'!$D$17&lt;&gt;0,'1C TSspéc7'!$C$12="OUI"),'1C TSspéc7'!$D$37/'1C TSspéc7'!$D$17,"")</f>
        <v/>
      </c>
      <c r="R950" s="543" t="str">
        <f>IF(AND('1C TSspéc7'!$D$17&lt;&gt;0,'1C TSspéc7'!$C$12="OUI"),'1C TSspéc7'!$D$38/'1C TSspéc7'!$D$17,"")</f>
        <v/>
      </c>
      <c r="S950" s="543" t="str">
        <f>IF(AND('1C TSspéc7'!$D$17&lt;&gt;0,'1C TSspéc7'!$C$12="OUI"),'1C TSspéc7'!$D$39/'1C TSspéc7'!$D$17,"")</f>
        <v/>
      </c>
      <c r="T950" s="543" t="str">
        <f>IF(AND('1C TSspéc7'!$D$17&lt;&gt;0,'1C TSspéc7'!$C$12="OUI"),'1C TSspéc7'!$D$40/'1C TSspéc7'!$D$17,"")</f>
        <v/>
      </c>
      <c r="U950" s="543" t="str">
        <f>IF(AND('1C TSspéc7'!$D$17&lt;&gt;0,'1C TSspéc7'!$C$12="OUI"),'1C TSspéc7'!$D$41/'1C TSspéc7'!$D$17,"")</f>
        <v/>
      </c>
      <c r="V950" s="543" t="str">
        <f>IF(AND('1C TSspéc7'!$D$17&lt;&gt;0,'1C TSspéc7'!$C$12="OUI"),'1C TSspéc7'!$D$42/'1C TSspéc7'!$D$17,"")</f>
        <v/>
      </c>
      <c r="W950" s="543" t="str">
        <f>IF(AND('1C TSspéc7'!$D$17&lt;&gt;0,'1C TSspéc7'!$C$12="OUI"),'1C TSspéc7'!$D$43/'1C TSspéc7'!$D$17,"")</f>
        <v/>
      </c>
      <c r="X950" s="543" t="str">
        <f>IF(AND('1C TSspéc7'!$D$17&lt;&gt;0,'1C TSspéc7'!$C$12="OUI"),'1C TSspéc7'!$D$44/'1C TSspéc7'!$D$17,"")</f>
        <v/>
      </c>
      <c r="Y950" s="543" t="str">
        <f>IF(AND('1C TSspéc7'!$D$17&lt;&gt;0,'1C TSspéc7'!$C$12="OUI"),'1C TSspéc7'!$D$45/'1C TSspéc7'!$D$17,"")</f>
        <v/>
      </c>
      <c r="Z950" s="543" t="str">
        <f>IF(AND('1C TSspéc7'!$D$17&lt;&gt;0,'1C TSspéc7'!$C$12="OUI"),'1C TSspéc7'!$D$46/'1C TSspéc7'!$D$17,"")</f>
        <v/>
      </c>
      <c r="AA950" s="543" t="str">
        <f>IF(AND('1C TSspéc7'!$D$17&lt;&gt;0,'1C TSspéc7'!$C$12="OUI"),'1C TSspéc7'!$D$47/'1C TSspéc7'!$D$17,"")</f>
        <v/>
      </c>
      <c r="AB950" s="543" t="str">
        <f>IF(AND('1C TSspéc7'!$D$17&lt;&gt;0,'1C TSspéc7'!$C$12="OUI"),'1C TSspéc7'!$D$48/'1C TSspéc7'!$D$17,"")</f>
        <v/>
      </c>
      <c r="AC950" s="543" t="str">
        <f>IF(AND('1C TSspéc7'!$D$17&lt;&gt;0,'1C TSspéc7'!$C$12="OUI"),'1C TSspéc7'!$D$49/'1C TSspéc7'!$D$17,"")</f>
        <v/>
      </c>
      <c r="AD950" s="543" t="str">
        <f>IF(AND('1C TSspéc7'!$D$17&lt;&gt;0,'1C TSspéc7'!$C$12="OUI"),'1C TSspéc7'!$D$50/'1C TSspéc7'!$D$17,"")</f>
        <v/>
      </c>
      <c r="AE950" s="543" t="str">
        <f>IF(AND('1C TSspéc7'!$D$17&lt;&gt;0,'1C TSspéc7'!$C$12="OUI"),'1C TSspéc7'!$D$51/'1C TSspéc7'!$D$17,"")</f>
        <v/>
      </c>
      <c r="AF950" s="543" t="str">
        <f>IF(AND('1C TSspéc7'!$D$17&lt;&gt;0,'1C TSspéc7'!$C$12="OUI"),'1C TSspéc7'!$D$52/'1C TSspéc7'!$D$17,"")</f>
        <v/>
      </c>
      <c r="AG950" s="543" t="str">
        <f>IF(AND('1C TSspéc7'!$D$17&lt;&gt;0,'1C TSspéc7'!$C$12="OUI"),'1C TSspéc7'!$D$53/'1C TSspéc7'!$D$17,"")</f>
        <v/>
      </c>
      <c r="AH950" s="543" t="str">
        <f>IF(AND('1C TSspéc7'!$D$17&lt;&gt;0,'1C TSspéc7'!$C$12="OUI"),'1C TSspéc7'!$D$54/'1C TSspéc7'!$D$17,"")</f>
        <v/>
      </c>
      <c r="AI950" s="543" t="str">
        <f>IF(AND('1C TSspéc7'!$D$17&lt;&gt;0,'1C TSspéc7'!$C$12="OUI"),'1C TSspéc7'!$D$55/'1C TSspéc7'!$D$17,"")</f>
        <v/>
      </c>
      <c r="AJ950" s="543" t="str">
        <f>IF(AND('1C TSspéc7'!$D$17&lt;&gt;0,'1C TSspéc7'!$C$12="OUI"),'1C TSspéc7'!$D$56/'1C TSspéc7'!$D$17,"")</f>
        <v/>
      </c>
      <c r="AK950" s="543" t="str">
        <f>IF(AND('1C TSspéc7'!$D$17&lt;&gt;0,'1C TSspéc7'!$C$12="OUI"),'1C TSspéc7'!$D$57/'1C TSspéc7'!$D$17,"")</f>
        <v/>
      </c>
      <c r="AL950" s="72">
        <f>IF(AND('1C TSspéc7'!$D$17&lt;&gt;0,'1C TSspéc7'!$C$12="OUI"),N950+AK950,N950)</f>
        <v>0</v>
      </c>
      <c r="AM950" s="417">
        <f t="shared" ref="AM950:AM972" si="286">(J950+(J950*H950)-(J950*H950*I950))*L950</f>
        <v>0</v>
      </c>
      <c r="AN950" s="417">
        <f t="shared" ref="AN950:AN972" si="287">((J950+(J950*H950)-(J950*H950*I950))*M950)*50%</f>
        <v>0</v>
      </c>
      <c r="AO950" s="418" t="str">
        <f>IF(AND('1C TSspéc7'!$D$17&lt;&gt;0,'1C TSspéc7'!$D$30&lt;&gt;0),AM950+AN950,"")</f>
        <v/>
      </c>
      <c r="AP950" s="573" t="str">
        <f>IF(AND('1C TSspéc7'!$D$17&lt;&gt;0,'1C TSspéc7'!$D$30&lt;&gt;0),AM950-AR950,"")</f>
        <v/>
      </c>
      <c r="AQ950" s="583">
        <f t="shared" ref="AQ950:AQ972" si="288">IF(M950=0,0,AN950-AS950)</f>
        <v>0</v>
      </c>
      <c r="AR950" s="596"/>
      <c r="AS950" s="102"/>
      <c r="AT950" s="27" t="str">
        <f>IF(('1C TSspéc7'!D$17*FICHE!$C$14&lt;J950),"Forfait limité à "&amp;FICHE!$C$14&amp;"€/jour","")</f>
        <v/>
      </c>
      <c r="AU950" s="592"/>
      <c r="AV950" s="824"/>
      <c r="AW950" s="824"/>
      <c r="AX950" s="824"/>
      <c r="AY950" s="824"/>
      <c r="AZ950" s="824"/>
      <c r="BA950" s="767"/>
      <c r="BB950" s="767"/>
      <c r="BC950" s="767"/>
      <c r="BD950" s="767"/>
      <c r="BE950" s="767"/>
      <c r="BF950" s="767"/>
      <c r="BG950" s="767"/>
      <c r="BH950" s="767"/>
      <c r="BI950" s="767"/>
      <c r="BJ950" s="767"/>
      <c r="BK950" s="767"/>
      <c r="BL950" s="767"/>
      <c r="BM950" s="767"/>
      <c r="BN950" s="767"/>
      <c r="BO950" s="767"/>
      <c r="BP950" s="767"/>
      <c r="BQ950" s="767"/>
      <c r="BR950" s="767"/>
      <c r="BS950" s="767"/>
      <c r="BT950" s="767"/>
      <c r="BU950" s="767"/>
      <c r="BV950" s="767"/>
      <c r="BW950" s="767"/>
      <c r="BX950" s="767"/>
      <c r="BY950" s="767"/>
      <c r="BZ950" s="767"/>
      <c r="CA950" s="767"/>
      <c r="CB950" s="767"/>
      <c r="CC950" s="767"/>
      <c r="CD950" s="767"/>
      <c r="CE950" s="767"/>
      <c r="CF950" s="767"/>
      <c r="CG950" s="767"/>
      <c r="CH950" s="767"/>
      <c r="CI950" s="767"/>
      <c r="CJ950" s="767"/>
      <c r="CK950" s="767"/>
      <c r="CL950" s="767"/>
      <c r="CM950" s="767"/>
      <c r="CN950" s="767"/>
      <c r="CO950" s="767"/>
      <c r="CP950" s="767"/>
      <c r="CQ950" s="767"/>
      <c r="CR950" s="767"/>
      <c r="CS950" s="767"/>
      <c r="CT950" s="767"/>
      <c r="CU950" s="767"/>
      <c r="CV950" s="767"/>
      <c r="CW950" s="767"/>
      <c r="CX950" s="767"/>
      <c r="CY950" s="767"/>
      <c r="CZ950" s="767"/>
      <c r="DA950" s="767"/>
      <c r="DB950" s="767"/>
      <c r="DC950" s="767"/>
      <c r="DD950" s="767"/>
      <c r="DE950" s="767"/>
      <c r="DF950" s="767"/>
      <c r="DG950" s="767"/>
      <c r="DH950" s="767"/>
      <c r="DI950" s="767"/>
      <c r="DJ950" s="767"/>
      <c r="DK950" s="767"/>
      <c r="DL950" s="767"/>
      <c r="DM950" s="767"/>
      <c r="DN950" s="767"/>
      <c r="DO950" s="767"/>
      <c r="DP950" s="767"/>
      <c r="DQ950" s="767"/>
      <c r="DR950" s="767"/>
      <c r="DS950" s="767"/>
      <c r="DT950" s="767"/>
      <c r="DU950" s="767"/>
      <c r="DV950" s="767"/>
      <c r="DW950" s="767"/>
      <c r="DX950" s="767"/>
      <c r="DY950" s="767"/>
      <c r="DZ950" s="767"/>
      <c r="EA950" s="767"/>
      <c r="EB950" s="767"/>
      <c r="EC950" s="767"/>
      <c r="ED950" s="767"/>
      <c r="EE950" s="767"/>
      <c r="EF950" s="767"/>
      <c r="EG950" s="767"/>
      <c r="EH950" s="767"/>
      <c r="EI950" s="767"/>
      <c r="EJ950" s="767"/>
      <c r="EK950" s="767"/>
      <c r="EL950" s="767"/>
      <c r="EM950" s="767"/>
      <c r="EN950" s="767"/>
      <c r="EO950" s="767"/>
      <c r="EP950" s="767"/>
      <c r="EQ950" s="767"/>
      <c r="ER950" s="767"/>
      <c r="ES950" s="767"/>
      <c r="ET950" s="767"/>
      <c r="EU950" s="767"/>
      <c r="EV950" s="767"/>
      <c r="EW950" s="767"/>
      <c r="EX950" s="767"/>
      <c r="EY950" s="767"/>
      <c r="EZ950" s="767"/>
      <c r="FA950" s="767"/>
      <c r="FB950" s="767"/>
      <c r="FC950" s="767"/>
      <c r="FD950" s="767"/>
      <c r="FE950" s="767"/>
      <c r="FF950" s="767"/>
      <c r="FG950" s="767"/>
      <c r="FH950" s="767"/>
      <c r="FI950" s="767"/>
      <c r="FJ950" s="767"/>
      <c r="FK950" s="767"/>
      <c r="FL950" s="767"/>
      <c r="FM950" s="767"/>
      <c r="FN950" s="767"/>
      <c r="FO950" s="767"/>
      <c r="FP950" s="767"/>
      <c r="FQ950" s="767"/>
      <c r="FR950" s="767"/>
      <c r="FS950" s="767"/>
      <c r="FT950" s="767"/>
      <c r="FU950" s="767"/>
      <c r="FV950" s="767"/>
      <c r="FW950" s="767"/>
      <c r="FX950" s="767"/>
      <c r="FY950" s="767"/>
      <c r="FZ950" s="767"/>
      <c r="GA950" s="767"/>
      <c r="GB950" s="767"/>
      <c r="GC950" s="767"/>
      <c r="GD950" s="767"/>
      <c r="GE950" s="767"/>
      <c r="GF950" s="767"/>
      <c r="GG950" s="767"/>
      <c r="GH950" s="767"/>
      <c r="GI950" s="767"/>
      <c r="GJ950" s="767"/>
      <c r="GK950" s="767"/>
      <c r="GL950" s="767"/>
      <c r="GM950" s="767"/>
      <c r="GN950" s="767"/>
      <c r="GO950" s="767"/>
      <c r="GP950" s="767"/>
      <c r="GQ950" s="767"/>
      <c r="GR950" s="767"/>
      <c r="GS950" s="767"/>
      <c r="GT950" s="767"/>
      <c r="GU950" s="767"/>
      <c r="GV950" s="767"/>
      <c r="GW950" s="767"/>
      <c r="GX950" s="767"/>
      <c r="GY950" s="767"/>
      <c r="GZ950" s="767"/>
      <c r="HA950" s="767"/>
      <c r="HB950" s="767"/>
      <c r="HC950" s="767"/>
    </row>
    <row r="951" spans="1:211" s="864" customFormat="1" ht="13.9" hidden="1" customHeight="1">
      <c r="A951" s="307"/>
      <c r="B951" s="351"/>
      <c r="C951" s="971" t="str">
        <f>IF('1C TSspéc7'!E$17&lt;&gt;0,'1C TSspéc7'!$B$12,"")</f>
        <v/>
      </c>
      <c r="D951" s="972"/>
      <c r="E951" s="973"/>
      <c r="F951" s="93">
        <f>IF(AND($C951='1C TSspéc7'!$B$12,'1C TSspéc7'!$B$16="spécifiques",'1C TSspéc7'!$E$17&lt;&gt;""),'1C TSspéc7'!$E$21,"")</f>
        <v>0</v>
      </c>
      <c r="G951" s="863"/>
      <c r="H951" s="745">
        <v>0.21</v>
      </c>
      <c r="I951" s="747">
        <v>1</v>
      </c>
      <c r="J951" s="312"/>
      <c r="K951" s="680">
        <f t="shared" si="285"/>
        <v>0</v>
      </c>
      <c r="L951" s="556">
        <f>IF(OR('1C TSspéc7'!$B$12="",'1C TSspéc7'!E$30=0),0,IF(AND('1C TSspéc7'!$B$12&lt;&gt;"",$K$2="Pôle",'1C TSspéc7'!$C$12="OUI"),(('1C TSspéc7'!E$22+'1C TSspéc7'!E$23+'1C TSspéc7'!E$24+'1C TSspéc7'!E$25+'1C TSspéc7'!E$29)/'1C TSspéc7'!E$17),IF(AND('1C TSspéc7'!$B$12&lt;&gt;"",$K$2="Pôle",'1C TSspéc7'!$C$12="NON"),(('1C TSspéc7'!E$22+'1C TSspéc7'!E$23+'1C TSspéc7'!E$24+'1C TSspéc7'!E$25+'1C TSspéc7'!E$29)/'1C TSspéc7'!E$30),IF(AND('1C TSspéc7'!$B$12&lt;&gt;"",$K$2&lt;&gt;"Pôle",'1C TSspéc7'!$C$12="OUI"),(('1C TSspéc7'!E$22+'1C TSspéc7'!E$23+'1C TSspéc7'!E$24+'1C TSspéc7'!E$25+'1C TSspéc7'!E$26+'1C TSspéc7'!E$27+'1C TSspéc7'!E$28+'1C TSspéc7'!E$29)/'1C TSspéc7'!E$17),IF(AND('1C TSspéc7'!$B$12&lt;&gt;"",$K$2&lt;&gt;"Pôle",'1C TSspéc7'!$C$12="NON"),(('1C TSspéc7'!E$22+'1C TSspéc7'!E$23+'1C TSspéc7'!E$24+'1C TSspéc7'!E$25+'1C TSspéc7'!E$26+'1C TSspéc7'!E$27+'1C TSspéc7'!E$28+'1C TSspéc7'!E$29)/'1C TSspéc7'!E$30))))))</f>
        <v>0</v>
      </c>
      <c r="M951" s="556">
        <f>IF(OR('1C TSspéc7'!$B$12="",'1C TSspéc7'!E$30=0),0,IF(AND('1C TSspéc7'!$B$12&lt;&gt;"",$K$2="Pôle",'1C TSspéc7'!$C$12="OUI"),(('1C TSspéc7'!E$26+'1C TSspéc7'!E$27+'1C TSspéc7'!E$28)/'1C TSspéc7'!E$17),IF(AND('1C TSspéc7'!$B$12&lt;&gt;"",$K$2="Pôle",'1C TSspéc7'!$C$12="NON"),(('1C TSspéc7'!E$26+'1C TSspéc7'!E$27+'1C TSspéc7'!E$28)/'1C TSspéc7'!E$30),IF(AND('1C TSspéc7'!$B$12&lt;&gt;"",$K$2&lt;&gt;"Pôle"),0))))</f>
        <v>0</v>
      </c>
      <c r="N951" s="557">
        <f>IF(AND('1C TSspéc7'!$B$12&lt;&gt;0,'1C TSspéc7'!$E$30&lt;&gt;0),L951+M951,0)</f>
        <v>0</v>
      </c>
      <c r="O951" s="542" t="str">
        <f>IF(AND('1C TSspéc7'!$E$17&lt;&gt;0,'1C TSspéc7'!$C$12="OUI"),'1C TSspéc7'!$E$35/'1C TSspéc7'!$E$17,"")</f>
        <v/>
      </c>
      <c r="P951" s="543" t="str">
        <f>IF(AND('1C TSspéc7'!$E$17&lt;&gt;0,'1C TSspéc7'!$C$12="OUI"),'1C TSspéc7'!$E$36/'1C TSspéc7'!$E$17,"")</f>
        <v/>
      </c>
      <c r="Q951" s="543" t="str">
        <f>IF(AND('1C TSspéc7'!$E$17&lt;&gt;0,'1C TSspéc7'!$C$12="OUI"),'1C TSspéc7'!$E$37/'1C TSspéc7'!$E$17,"")</f>
        <v/>
      </c>
      <c r="R951" s="543" t="str">
        <f>IF(AND('1C TSspéc7'!$E$17&lt;&gt;0,'1C TSspéc7'!$C$12="OUI"),'1C TSspéc7'!$E$38/'1C TSspéc7'!$E$17,"")</f>
        <v/>
      </c>
      <c r="S951" s="543" t="str">
        <f>IF(AND('1C TSspéc7'!$E$17&lt;&gt;0,'1C TSspéc7'!$C$12="OUI"),'1C TSspéc7'!$E$39/'1C TSspéc7'!$E$17,"")</f>
        <v/>
      </c>
      <c r="T951" s="543" t="str">
        <f>IF(AND('1C TSspéc7'!$E$17&lt;&gt;0,'1C TSspéc7'!$C$12="OUI"),'1C TSspéc7'!$E$40/'1C TSspéc7'!$E$17,"")</f>
        <v/>
      </c>
      <c r="U951" s="543" t="str">
        <f>IF(AND('1C TSspéc7'!$E$17&lt;&gt;0,'1C TSspéc7'!$C$12="OUI"),'1C TSspéc7'!$E$41/'1C TSspéc7'!$E$17,"")</f>
        <v/>
      </c>
      <c r="V951" s="543" t="str">
        <f>IF(AND('1C TSspéc7'!$E$17&lt;&gt;0,'1C TSspéc7'!$C$12="OUI"),'1C TSspéc7'!$E$42/'1C TSspéc7'!$E$17,"")</f>
        <v/>
      </c>
      <c r="W951" s="543" t="str">
        <f>IF(AND('1C TSspéc7'!$E$17&lt;&gt;0,'1C TSspéc7'!$C$12="OUI"),'1C TSspéc7'!$E$43/'1C TSspéc7'!$E$17,"")</f>
        <v/>
      </c>
      <c r="X951" s="543" t="str">
        <f>IF(AND('1C TSspéc7'!$E$17&lt;&gt;0,'1C TSspéc7'!$C$12="OUI"),'1C TSspéc7'!$E$44/'1C TSspéc7'!$E$17,"")</f>
        <v/>
      </c>
      <c r="Y951" s="543" t="str">
        <f>IF(AND('1C TSspéc7'!$E$17&lt;&gt;0,'1C TSspéc7'!$C$12="OUI"),'1C TSspéc7'!$E$45/'1C TSspéc7'!$E$17,"")</f>
        <v/>
      </c>
      <c r="Z951" s="543" t="str">
        <f>IF(AND('1C TSspéc7'!$E$17&lt;&gt;0,'1C TSspéc7'!$C$12="OUI"),'1C TSspéc7'!$E$46/'1C TSspéc7'!$E$17,"")</f>
        <v/>
      </c>
      <c r="AA951" s="543" t="str">
        <f>IF(AND('1C TSspéc7'!$E$17&lt;&gt;0,'1C TSspéc7'!$C$12="OUI"),'1C TSspéc7'!$E$47/'1C TSspéc7'!$E$17,"")</f>
        <v/>
      </c>
      <c r="AB951" s="543" t="str">
        <f>IF(AND('1C TSspéc7'!$E$17&lt;&gt;0,'1C TSspéc7'!$C$12="OUI"),'1C TSspéc7'!$E$48/'1C TSspéc7'!$E$17,"")</f>
        <v/>
      </c>
      <c r="AC951" s="543" t="str">
        <f>IF(AND('1C TSspéc7'!$E$17&lt;&gt;0,'1C TSspéc7'!$C$12="OUI"),'1C TSspéc7'!$E$49/'1C TSspéc7'!$E$17,"")</f>
        <v/>
      </c>
      <c r="AD951" s="543" t="str">
        <f>IF(AND('1C TSspéc7'!$E$17&lt;&gt;0,'1C TSspéc7'!$C$12="OUI"),'1C TSspéc7'!$E$50/'1C TSspéc7'!$E$17,"")</f>
        <v/>
      </c>
      <c r="AE951" s="543" t="str">
        <f>IF(AND('1C TSspéc7'!$E$17&lt;&gt;0,'1C TSspéc7'!$C$12="OUI"),'1C TSspéc7'!$E$51/'1C TSspéc7'!$E$17,"")</f>
        <v/>
      </c>
      <c r="AF951" s="543" t="str">
        <f>IF(AND('1C TSspéc7'!$E$17&lt;&gt;0,'1C TSspéc7'!$C$12="OUI"),'1C TSspéc7'!$E$52/'1C TSspéc7'!$E$17,"")</f>
        <v/>
      </c>
      <c r="AG951" s="543" t="str">
        <f>IF(AND('1C TSspéc7'!$E$17&lt;&gt;0,'1C TSspéc7'!$C$12="OUI"),'1C TSspéc7'!$E$53/'1C TSspéc7'!$E$17,"")</f>
        <v/>
      </c>
      <c r="AH951" s="543" t="str">
        <f>IF(AND('1C TSspéc7'!$E$17&lt;&gt;0,'1C TSspéc7'!$C$12="OUI"),'1C TSspéc7'!$E$54/'1C TSspéc7'!$E$17,"")</f>
        <v/>
      </c>
      <c r="AI951" s="543" t="str">
        <f>IF(AND('1C TSspéc7'!$E$17&lt;&gt;0,'1C TSspéc7'!$C$12="OUI"),'1C TSspéc7'!$E$55/'1C TSspéc7'!$E$17,"")</f>
        <v/>
      </c>
      <c r="AJ951" s="543" t="str">
        <f>IF(AND('1C TSspéc7'!$E$17&lt;&gt;0,'1C TSspéc7'!$C$12="OUI"),'1C TSspéc7'!$E$56/'1C TSspéc7'!$E$17,"")</f>
        <v/>
      </c>
      <c r="AK951" s="543" t="str">
        <f>IF(AND('1C TSspéc7'!$E$17&lt;&gt;0,'1C TSspéc7'!$C$12="OUI"),'1C TSspéc7'!$E$57/'1C TSspéc7'!$E$17,"")</f>
        <v/>
      </c>
      <c r="AL951" s="72">
        <f>IF(AND('1C TSspéc7'!$E$17&lt;&gt;0,'1C TSspéc7'!$C$12="OUI"),N951+AK951,N951)</f>
        <v>0</v>
      </c>
      <c r="AM951" s="417">
        <f t="shared" si="286"/>
        <v>0</v>
      </c>
      <c r="AN951" s="417">
        <f t="shared" si="287"/>
        <v>0</v>
      </c>
      <c r="AO951" s="418" t="str">
        <f>IF(AND('1C TSspéc7'!$E$17&lt;&gt;0,'1C TSspéc7'!$E$30&lt;&gt;0),AM951+AN951,"")</f>
        <v/>
      </c>
      <c r="AP951" s="573" t="str">
        <f>IF(AND('1C TSspéc7'!$E$17&lt;&gt;0,'1C TSspéc7'!$E$30&lt;&gt;0),AM951-AR951,"")</f>
        <v/>
      </c>
      <c r="AQ951" s="583">
        <f t="shared" si="288"/>
        <v>0</v>
      </c>
      <c r="AR951" s="596"/>
      <c r="AS951" s="102"/>
      <c r="AT951" s="27" t="str">
        <f>IF(('1C TSspéc7'!E$17*FICHE!$C$14&lt;J951),"Forfait limité à "&amp;FICHE!$C$14&amp;"€/jour","")</f>
        <v/>
      </c>
      <c r="AU951" s="592"/>
      <c r="AV951" s="824"/>
      <c r="AW951" s="824"/>
      <c r="AX951" s="824"/>
      <c r="AY951" s="824"/>
      <c r="AZ951" s="824"/>
      <c r="BA951" s="767"/>
      <c r="BB951" s="767"/>
      <c r="BC951" s="767"/>
      <c r="BD951" s="767"/>
      <c r="BE951" s="767"/>
      <c r="BF951" s="767"/>
      <c r="BG951" s="767"/>
      <c r="BH951" s="767"/>
      <c r="BI951" s="767"/>
      <c r="BJ951" s="767"/>
      <c r="BK951" s="767"/>
      <c r="BL951" s="767"/>
      <c r="BM951" s="767"/>
      <c r="BN951" s="767"/>
      <c r="BO951" s="767"/>
      <c r="BP951" s="767"/>
      <c r="BQ951" s="767"/>
      <c r="BR951" s="767"/>
      <c r="BS951" s="767"/>
      <c r="BT951" s="767"/>
      <c r="BU951" s="767"/>
      <c r="BV951" s="767"/>
      <c r="BW951" s="767"/>
      <c r="BX951" s="767"/>
      <c r="BY951" s="767"/>
      <c r="BZ951" s="767"/>
      <c r="CA951" s="767"/>
      <c r="CB951" s="767"/>
      <c r="CC951" s="767"/>
      <c r="CD951" s="767"/>
      <c r="CE951" s="767"/>
      <c r="CF951" s="767"/>
      <c r="CG951" s="767"/>
      <c r="CH951" s="767"/>
      <c r="CI951" s="767"/>
      <c r="CJ951" s="767"/>
      <c r="CK951" s="767"/>
      <c r="CL951" s="767"/>
      <c r="CM951" s="767"/>
      <c r="CN951" s="767"/>
      <c r="CO951" s="767"/>
      <c r="CP951" s="767"/>
      <c r="CQ951" s="767"/>
      <c r="CR951" s="767"/>
      <c r="CS951" s="767"/>
      <c r="CT951" s="767"/>
      <c r="CU951" s="767"/>
      <c r="CV951" s="767"/>
      <c r="CW951" s="767"/>
      <c r="CX951" s="767"/>
      <c r="CY951" s="767"/>
      <c r="CZ951" s="767"/>
      <c r="DA951" s="767"/>
      <c r="DB951" s="767"/>
      <c r="DC951" s="767"/>
      <c r="DD951" s="767"/>
      <c r="DE951" s="767"/>
      <c r="DF951" s="767"/>
      <c r="DG951" s="767"/>
      <c r="DH951" s="767"/>
      <c r="DI951" s="767"/>
      <c r="DJ951" s="767"/>
      <c r="DK951" s="767"/>
      <c r="DL951" s="767"/>
      <c r="DM951" s="767"/>
      <c r="DN951" s="767"/>
      <c r="DO951" s="767"/>
      <c r="DP951" s="767"/>
      <c r="DQ951" s="767"/>
      <c r="DR951" s="767"/>
      <c r="DS951" s="767"/>
      <c r="DT951" s="767"/>
      <c r="DU951" s="767"/>
      <c r="DV951" s="767"/>
      <c r="DW951" s="767"/>
      <c r="DX951" s="767"/>
      <c r="DY951" s="767"/>
      <c r="DZ951" s="767"/>
      <c r="EA951" s="767"/>
      <c r="EB951" s="767"/>
      <c r="EC951" s="767"/>
      <c r="ED951" s="767"/>
      <c r="EE951" s="767"/>
      <c r="EF951" s="767"/>
      <c r="EG951" s="767"/>
      <c r="EH951" s="767"/>
      <c r="EI951" s="767"/>
      <c r="EJ951" s="767"/>
      <c r="EK951" s="767"/>
      <c r="EL951" s="767"/>
      <c r="EM951" s="767"/>
      <c r="EN951" s="767"/>
      <c r="EO951" s="767"/>
      <c r="EP951" s="767"/>
      <c r="EQ951" s="767"/>
      <c r="ER951" s="767"/>
      <c r="ES951" s="767"/>
      <c r="ET951" s="767"/>
      <c r="EU951" s="767"/>
      <c r="EV951" s="767"/>
      <c r="EW951" s="767"/>
      <c r="EX951" s="767"/>
      <c r="EY951" s="767"/>
      <c r="EZ951" s="767"/>
      <c r="FA951" s="767"/>
      <c r="FB951" s="767"/>
      <c r="FC951" s="767"/>
      <c r="FD951" s="767"/>
      <c r="FE951" s="767"/>
      <c r="FF951" s="767"/>
      <c r="FG951" s="767"/>
      <c r="FH951" s="767"/>
      <c r="FI951" s="767"/>
      <c r="FJ951" s="767"/>
      <c r="FK951" s="767"/>
      <c r="FL951" s="767"/>
      <c r="FM951" s="767"/>
      <c r="FN951" s="767"/>
      <c r="FO951" s="767"/>
      <c r="FP951" s="767"/>
      <c r="FQ951" s="767"/>
      <c r="FR951" s="767"/>
      <c r="FS951" s="767"/>
      <c r="FT951" s="767"/>
      <c r="FU951" s="767"/>
      <c r="FV951" s="767"/>
      <c r="FW951" s="767"/>
      <c r="FX951" s="767"/>
      <c r="FY951" s="767"/>
      <c r="FZ951" s="767"/>
      <c r="GA951" s="767"/>
      <c r="GB951" s="767"/>
      <c r="GC951" s="767"/>
      <c r="GD951" s="767"/>
      <c r="GE951" s="767"/>
      <c r="GF951" s="767"/>
      <c r="GG951" s="767"/>
      <c r="GH951" s="767"/>
      <c r="GI951" s="767"/>
      <c r="GJ951" s="767"/>
      <c r="GK951" s="767"/>
      <c r="GL951" s="767"/>
      <c r="GM951" s="767"/>
      <c r="GN951" s="767"/>
      <c r="GO951" s="767"/>
      <c r="GP951" s="767"/>
      <c r="GQ951" s="767"/>
      <c r="GR951" s="767"/>
      <c r="GS951" s="767"/>
      <c r="GT951" s="767"/>
      <c r="GU951" s="767"/>
      <c r="GV951" s="767"/>
      <c r="GW951" s="767"/>
      <c r="GX951" s="767"/>
      <c r="GY951" s="767"/>
      <c r="GZ951" s="767"/>
      <c r="HA951" s="767"/>
      <c r="HB951" s="767"/>
      <c r="HC951" s="767"/>
    </row>
    <row r="952" spans="1:211" s="864" customFormat="1" ht="13.9" hidden="1" customHeight="1">
      <c r="A952" s="307"/>
      <c r="B952" s="351"/>
      <c r="C952" s="971" t="str">
        <f>IF('1C TSspéc7'!F$17&lt;&gt;0,'1C TSspéc7'!$B$12,"")</f>
        <v/>
      </c>
      <c r="D952" s="972"/>
      <c r="E952" s="973"/>
      <c r="F952" s="93">
        <f>IF(AND($C952='1C TSspéc7'!$B$12,'1C TSspéc7'!$B$16="spécifiques",'1C TSspéc7'!$F$17&lt;&gt;""),'1C TSspéc7'!$F$21,"")</f>
        <v>0</v>
      </c>
      <c r="G952" s="863"/>
      <c r="H952" s="745">
        <v>0.21</v>
      </c>
      <c r="I952" s="747">
        <v>1</v>
      </c>
      <c r="J952" s="312"/>
      <c r="K952" s="680">
        <f t="shared" si="285"/>
        <v>0</v>
      </c>
      <c r="L952" s="556">
        <f>IF(OR('1C TSspéc7'!$B$12="",'1C TSspéc7'!F$30=0),0,IF(AND('1C TSspéc7'!$B$12&lt;&gt;"",$K$2="Pôle",'1C TSspéc7'!$C$12="OUI"),(('1C TSspéc7'!F$22+'1C TSspéc7'!F$23+'1C TSspéc7'!F$24+'1C TSspéc7'!F$25+'1C TSspéc7'!F$29)/'1C TSspéc7'!F$17),IF(AND('1C TSspéc7'!$B$12&lt;&gt;"",$K$2="Pôle",'1C TSspéc7'!$C$12="NON"),(('1C TSspéc7'!F$22+'1C TSspéc7'!F$23+'1C TSspéc7'!F$24+'1C TSspéc7'!F$25+'1C TSspéc7'!F$29)/'1C TSspéc7'!F$30),IF(AND('1C TSspéc7'!$B$12&lt;&gt;"",$K$2&lt;&gt;"Pôle",'1C TSspéc7'!$C$12="OUI"),(('1C TSspéc7'!F$22+'1C TSspéc7'!F$23+'1C TSspéc7'!F$24+'1C TSspéc7'!F$25+'1C TSspéc7'!F$26+'1C TSspéc7'!F$27+'1C TSspéc7'!F$28+'1C TSspéc7'!F$29)/'1C TSspéc7'!F$17),IF(AND('1C TSspéc7'!$B$12&lt;&gt;"",$K$2&lt;&gt;"Pôle",'1C TSspéc7'!$C$12="NON"),(('1C TSspéc7'!F$22+'1C TSspéc7'!F$23+'1C TSspéc7'!F$24+'1C TSspéc7'!F$25+'1C TSspéc7'!F$26+'1C TSspéc7'!F$27+'1C TSspéc7'!F$28+'1C TSspéc7'!F$29)/'1C TSspéc7'!F$30))))))</f>
        <v>0</v>
      </c>
      <c r="M952" s="556">
        <f>IF(OR('1C TSspéc7'!$B$12="",'1C TSspéc7'!F$30=0),0,IF(AND('1C TSspéc7'!$B$12&lt;&gt;"",$K$2="Pôle",'1C TSspéc7'!$C$12="OUI"),(('1C TSspéc7'!F$26+'1C TSspéc7'!F$27+'1C TSspéc7'!F$28)/'1C TSspéc7'!F$17),IF(AND('1C TSspéc7'!$B$12&lt;&gt;"",$K$2="Pôle",'1C TSspéc7'!$C$12="NON"),(('1C TSspéc7'!F$26+'1C TSspéc7'!F$27+'1C TSspéc7'!F$28)/'1C TSspéc7'!F$30),IF(AND('1C TSspéc7'!$B$12&lt;&gt;"",$K$2&lt;&gt;"Pôle"),0))))</f>
        <v>0</v>
      </c>
      <c r="N952" s="557">
        <f>IF(AND('1C TSspéc7'!$B$12&lt;&gt;0,'1C TSspéc7'!$F$30&lt;&gt;0),L952+M952,0)</f>
        <v>0</v>
      </c>
      <c r="O952" s="542" t="str">
        <f>IF(AND('1C TSspéc7'!$F$17&lt;&gt;0,'1C TSspéc7'!$C$12="OUI"),'1C TSspéc7'!$F$35/'1C TSspéc7'!$F$17,"")</f>
        <v/>
      </c>
      <c r="P952" s="543" t="str">
        <f>IF(AND('1C TSspéc7'!$F$17&lt;&gt;0,'1C TSspéc7'!$C$12="OUI"),'1C TSspéc7'!$F$36/'1C TSspéc7'!$F$17,"")</f>
        <v/>
      </c>
      <c r="Q952" s="543" t="str">
        <f>IF(AND('1C TSspéc7'!$F$17&lt;&gt;0,'1C TSspéc7'!$C$12="OUI"),'1C TSspéc7'!$F$37/'1C TSspéc7'!$F$17,"")</f>
        <v/>
      </c>
      <c r="R952" s="543" t="str">
        <f>IF(AND('1C TSspéc7'!$F$17&lt;&gt;0,'1C TSspéc7'!$C$12="OUI"),'1C TSspéc7'!$F$38/'1C TSspéc7'!$F$17,"")</f>
        <v/>
      </c>
      <c r="S952" s="543" t="str">
        <f>IF(AND('1C TSspéc7'!$F$17&lt;&gt;0,'1C TSspéc7'!$C$12="OUI"),'1C TSspéc7'!$F$39/'1C TSspéc7'!$F$17,"")</f>
        <v/>
      </c>
      <c r="T952" s="543" t="str">
        <f>IF(AND('1C TSspéc7'!$F$17&lt;&gt;0,'1C TSspéc7'!$C$12="OUI"),'1C TSspéc7'!$F$40/'1C TSspéc7'!$F$17,"")</f>
        <v/>
      </c>
      <c r="U952" s="543" t="str">
        <f>IF(AND('1C TSspéc7'!$F$17&lt;&gt;0,'1C TSspéc7'!$C$12="OUI"),'1C TSspéc7'!$F$41/'1C TSspéc7'!$F$17,"")</f>
        <v/>
      </c>
      <c r="V952" s="543" t="str">
        <f>IF(AND('1C TSspéc7'!$F$17&lt;&gt;0,'1C TSspéc7'!$C$12="OUI"),'1C TSspéc7'!$F$42/'1C TSspéc7'!$F$17,"")</f>
        <v/>
      </c>
      <c r="W952" s="543" t="str">
        <f>IF(AND('1C TSspéc7'!$F$17&lt;&gt;0,'1C TSspéc7'!$C$12="OUI"),'1C TSspéc7'!$F$43/'1C TSspéc7'!$F$17,"")</f>
        <v/>
      </c>
      <c r="X952" s="543" t="str">
        <f>IF(AND('1C TSspéc7'!$F$17&lt;&gt;0,'1C TSspéc7'!$C$12="OUI"),'1C TSspéc7'!$F$44/'1C TSspéc7'!$F$17,"")</f>
        <v/>
      </c>
      <c r="Y952" s="543" t="str">
        <f>IF(AND('1C TSspéc7'!$F$17&lt;&gt;0,'1C TSspéc7'!$C$12="OUI"),'1C TSspéc7'!$F$45/'1C TSspéc7'!$F$17,"")</f>
        <v/>
      </c>
      <c r="Z952" s="543" t="str">
        <f>IF(AND('1C TSspéc7'!$F$17&lt;&gt;0,'1C TSspéc7'!$C$12="OUI"),'1C TSspéc7'!$F$46/'1C TSspéc7'!$F$17,"")</f>
        <v/>
      </c>
      <c r="AA952" s="543" t="str">
        <f>IF(AND('1C TSspéc7'!$F$17&lt;&gt;0,'1C TSspéc7'!$C$12="OUI"),'1C TSspéc7'!$F$47/'1C TSspéc7'!$F$17,"")</f>
        <v/>
      </c>
      <c r="AB952" s="543" t="str">
        <f>IF(AND('1C TSspéc7'!$F$17&lt;&gt;0,'1C TSspéc7'!$C$12="OUI"),'1C TSspéc7'!$F$48/'1C TSspéc7'!$F$17,"")</f>
        <v/>
      </c>
      <c r="AC952" s="543" t="str">
        <f>IF(AND('1C TSspéc7'!$F$17&lt;&gt;0,'1C TSspéc7'!$C$12="OUI"),'1C TSspéc7'!$F$49/'1C TSspéc7'!$F$17,"")</f>
        <v/>
      </c>
      <c r="AD952" s="543" t="str">
        <f>IF(AND('1C TSspéc7'!$F$17&lt;&gt;0,'1C TSspéc7'!$C$12="OUI"),'1C TSspéc7'!$F$50/'1C TSspéc7'!$F$17,"")</f>
        <v/>
      </c>
      <c r="AE952" s="543" t="str">
        <f>IF(AND('1C TSspéc7'!$F$17&lt;&gt;0,'1C TSspéc7'!$C$12="OUI"),'1C TSspéc7'!$F$51/'1C TSspéc7'!$F$17,"")</f>
        <v/>
      </c>
      <c r="AF952" s="543" t="str">
        <f>IF(AND('1C TSspéc7'!$F$17&lt;&gt;0,'1C TSspéc7'!$C$12="OUI"),'1C TSspéc7'!$F$52/'1C TSspéc7'!$F$17,"")</f>
        <v/>
      </c>
      <c r="AG952" s="543" t="str">
        <f>IF(AND('1C TSspéc7'!$F$17&lt;&gt;0,'1C TSspéc7'!$C$12="OUI"),'1C TSspéc7'!$F$53/'1C TSspéc7'!$F$17,"")</f>
        <v/>
      </c>
      <c r="AH952" s="543" t="str">
        <f>IF(AND('1C TSspéc7'!$F$17&lt;&gt;0,'1C TSspéc7'!$C$12="OUI"),'1C TSspéc7'!$F$54/'1C TSspéc7'!$F$17,"")</f>
        <v/>
      </c>
      <c r="AI952" s="543" t="str">
        <f>IF(AND('1C TSspéc7'!$F$17&lt;&gt;0,'1C TSspéc7'!$C$12="OUI"),'1C TSspéc7'!$F$55/'1C TSspéc7'!$F$17,"")</f>
        <v/>
      </c>
      <c r="AJ952" s="543" t="str">
        <f>IF(AND('1C TSspéc7'!$F$17&lt;&gt;0,'1C TSspéc7'!$C$12="OUI"),'1C TSspéc7'!$F$56/'1C TSspéc7'!$F$17,"")</f>
        <v/>
      </c>
      <c r="AK952" s="543" t="str">
        <f>IF(AND('1C TSspéc7'!$F$17&lt;&gt;0,'1C TSspéc7'!$C$12="OUI"),'1C TSspéc7'!$F$57/'1C TSspéc7'!$F$17,"")</f>
        <v/>
      </c>
      <c r="AL952" s="72">
        <f>IF(AND('1C TSspéc7'!$F$17&lt;&gt;0,'1C TSspéc7'!$C$12="OUI"),N952+AK952,N952)</f>
        <v>0</v>
      </c>
      <c r="AM952" s="417">
        <f t="shared" si="286"/>
        <v>0</v>
      </c>
      <c r="AN952" s="417">
        <f t="shared" si="287"/>
        <v>0</v>
      </c>
      <c r="AO952" s="418" t="str">
        <f>IF(AND('1C TSspéc7'!$F$17&lt;&gt;0,'1C TSspéc7'!$F$30&lt;&gt;0),AM952+AN952,"")</f>
        <v/>
      </c>
      <c r="AP952" s="573" t="str">
        <f>IF(AND('1C TSspéc7'!$F$17&lt;&gt;0,'1C TSspéc7'!$F$30&lt;&gt;0),AM952-AR952,"")</f>
        <v/>
      </c>
      <c r="AQ952" s="583">
        <f t="shared" si="288"/>
        <v>0</v>
      </c>
      <c r="AR952" s="596"/>
      <c r="AS952" s="102"/>
      <c r="AT952" s="27" t="str">
        <f>IF(('1C TSspéc7'!F$17*FICHE!$C$14&lt;J952),"Forfait limité à "&amp;FICHE!$C$14&amp;"€/jour","")</f>
        <v/>
      </c>
      <c r="AU952" s="592"/>
      <c r="AV952" s="824"/>
      <c r="AW952" s="824"/>
      <c r="AX952" s="824"/>
      <c r="AY952" s="824"/>
      <c r="AZ952" s="824"/>
      <c r="BA952" s="767"/>
      <c r="BB952" s="767"/>
      <c r="BC952" s="767"/>
      <c r="BD952" s="767"/>
      <c r="BE952" s="767"/>
      <c r="BF952" s="767"/>
      <c r="BG952" s="767"/>
      <c r="BH952" s="767"/>
      <c r="BI952" s="767"/>
      <c r="BJ952" s="767"/>
      <c r="BK952" s="767"/>
      <c r="BL952" s="767"/>
      <c r="BM952" s="767"/>
      <c r="BN952" s="767"/>
      <c r="BO952" s="767"/>
      <c r="BP952" s="767"/>
      <c r="BQ952" s="767"/>
      <c r="BR952" s="767"/>
      <c r="BS952" s="767"/>
      <c r="BT952" s="767"/>
      <c r="BU952" s="767"/>
      <c r="BV952" s="767"/>
      <c r="BW952" s="767"/>
      <c r="BX952" s="767"/>
      <c r="BY952" s="767"/>
      <c r="BZ952" s="767"/>
      <c r="CA952" s="767"/>
      <c r="CB952" s="767"/>
      <c r="CC952" s="767"/>
      <c r="CD952" s="767"/>
      <c r="CE952" s="767"/>
      <c r="CF952" s="767"/>
      <c r="CG952" s="767"/>
      <c r="CH952" s="767"/>
      <c r="CI952" s="767"/>
      <c r="CJ952" s="767"/>
      <c r="CK952" s="767"/>
      <c r="CL952" s="767"/>
      <c r="CM952" s="767"/>
      <c r="CN952" s="767"/>
      <c r="CO952" s="767"/>
      <c r="CP952" s="767"/>
      <c r="CQ952" s="767"/>
      <c r="CR952" s="767"/>
      <c r="CS952" s="767"/>
      <c r="CT952" s="767"/>
      <c r="CU952" s="767"/>
      <c r="CV952" s="767"/>
      <c r="CW952" s="767"/>
      <c r="CX952" s="767"/>
      <c r="CY952" s="767"/>
      <c r="CZ952" s="767"/>
      <c r="DA952" s="767"/>
      <c r="DB952" s="767"/>
      <c r="DC952" s="767"/>
      <c r="DD952" s="767"/>
      <c r="DE952" s="767"/>
      <c r="DF952" s="767"/>
      <c r="DG952" s="767"/>
      <c r="DH952" s="767"/>
      <c r="DI952" s="767"/>
      <c r="DJ952" s="767"/>
      <c r="DK952" s="767"/>
      <c r="DL952" s="767"/>
      <c r="DM952" s="767"/>
      <c r="DN952" s="767"/>
      <c r="DO952" s="767"/>
      <c r="DP952" s="767"/>
      <c r="DQ952" s="767"/>
      <c r="DR952" s="767"/>
      <c r="DS952" s="767"/>
      <c r="DT952" s="767"/>
      <c r="DU952" s="767"/>
      <c r="DV952" s="767"/>
      <c r="DW952" s="767"/>
      <c r="DX952" s="767"/>
      <c r="DY952" s="767"/>
      <c r="DZ952" s="767"/>
      <c r="EA952" s="767"/>
      <c r="EB952" s="767"/>
      <c r="EC952" s="767"/>
      <c r="ED952" s="767"/>
      <c r="EE952" s="767"/>
      <c r="EF952" s="767"/>
      <c r="EG952" s="767"/>
      <c r="EH952" s="767"/>
      <c r="EI952" s="767"/>
      <c r="EJ952" s="767"/>
      <c r="EK952" s="767"/>
      <c r="EL952" s="767"/>
      <c r="EM952" s="767"/>
      <c r="EN952" s="767"/>
      <c r="EO952" s="767"/>
      <c r="EP952" s="767"/>
      <c r="EQ952" s="767"/>
      <c r="ER952" s="767"/>
      <c r="ES952" s="767"/>
      <c r="ET952" s="767"/>
      <c r="EU952" s="767"/>
      <c r="EV952" s="767"/>
      <c r="EW952" s="767"/>
      <c r="EX952" s="767"/>
      <c r="EY952" s="767"/>
      <c r="EZ952" s="767"/>
      <c r="FA952" s="767"/>
      <c r="FB952" s="767"/>
      <c r="FC952" s="767"/>
      <c r="FD952" s="767"/>
      <c r="FE952" s="767"/>
      <c r="FF952" s="767"/>
      <c r="FG952" s="767"/>
      <c r="FH952" s="767"/>
      <c r="FI952" s="767"/>
      <c r="FJ952" s="767"/>
      <c r="FK952" s="767"/>
      <c r="FL952" s="767"/>
      <c r="FM952" s="767"/>
      <c r="FN952" s="767"/>
      <c r="FO952" s="767"/>
      <c r="FP952" s="767"/>
      <c r="FQ952" s="767"/>
      <c r="FR952" s="767"/>
      <c r="FS952" s="767"/>
      <c r="FT952" s="767"/>
      <c r="FU952" s="767"/>
      <c r="FV952" s="767"/>
      <c r="FW952" s="767"/>
      <c r="FX952" s="767"/>
      <c r="FY952" s="767"/>
      <c r="FZ952" s="767"/>
      <c r="GA952" s="767"/>
      <c r="GB952" s="767"/>
      <c r="GC952" s="767"/>
      <c r="GD952" s="767"/>
      <c r="GE952" s="767"/>
      <c r="GF952" s="767"/>
      <c r="GG952" s="767"/>
      <c r="GH952" s="767"/>
      <c r="GI952" s="767"/>
      <c r="GJ952" s="767"/>
      <c r="GK952" s="767"/>
      <c r="GL952" s="767"/>
      <c r="GM952" s="767"/>
      <c r="GN952" s="767"/>
      <c r="GO952" s="767"/>
      <c r="GP952" s="767"/>
      <c r="GQ952" s="767"/>
      <c r="GR952" s="767"/>
      <c r="GS952" s="767"/>
      <c r="GT952" s="767"/>
      <c r="GU952" s="767"/>
      <c r="GV952" s="767"/>
      <c r="GW952" s="767"/>
      <c r="GX952" s="767"/>
      <c r="GY952" s="767"/>
      <c r="GZ952" s="767"/>
      <c r="HA952" s="767"/>
      <c r="HB952" s="767"/>
      <c r="HC952" s="767"/>
    </row>
    <row r="953" spans="1:211" s="864" customFormat="1" ht="13.9" hidden="1" customHeight="1">
      <c r="A953" s="307"/>
      <c r="B953" s="351"/>
      <c r="C953" s="971" t="str">
        <f>IF('1C TSspéc7'!G$17&lt;&gt;0,'1C TSspéc7'!$B$12,"")</f>
        <v/>
      </c>
      <c r="D953" s="972"/>
      <c r="E953" s="973"/>
      <c r="F953" s="93">
        <f>IF(AND($C953='1C TSspéc7'!$B$12,'1C TSspéc7'!$B$16="spécifiques",'1C TSspéc7'!$G$17&lt;&gt;""),'1C TSspéc7'!$G$21,"")</f>
        <v>0</v>
      </c>
      <c r="G953" s="863"/>
      <c r="H953" s="745">
        <v>0.21</v>
      </c>
      <c r="I953" s="747">
        <v>1</v>
      </c>
      <c r="J953" s="312"/>
      <c r="K953" s="680">
        <f t="shared" si="285"/>
        <v>0</v>
      </c>
      <c r="L953" s="556">
        <f>IF(OR('1C TSspéc7'!$B$12="",'1C TSspéc7'!G$30=0),0,IF(AND('1C TSspéc7'!$B$12&lt;&gt;"",$K$2="Pôle",'1C TSspéc7'!$C$12="OUI"),(('1C TSspéc7'!G$22+'1C TSspéc7'!G$23+'1C TSspéc7'!G$24+'1C TSspéc7'!G$25+'1C TSspéc7'!G$29)/'1C TSspéc7'!G$17),IF(AND('1C TSspéc7'!$B$12&lt;&gt;"",$K$2="Pôle",'1C TSspéc7'!$C$12="NON"),(('1C TSspéc7'!G$22+'1C TSspéc7'!G$23+'1C TSspéc7'!G$24+'1C TSspéc7'!G$25+'1C TSspéc7'!G$29)/'1C TSspéc7'!G$30),IF(AND('1C TSspéc7'!$B$12&lt;&gt;"",$K$2&lt;&gt;"Pôle",'1C TSspéc7'!$C$12="OUI"),(('1C TSspéc7'!G$22+'1C TSspéc7'!G$23+'1C TSspéc7'!G$24+'1C TSspéc7'!G$25+'1C TSspéc7'!G$26+'1C TSspéc7'!G$27+'1C TSspéc7'!G$28+'1C TSspéc7'!G$29)/'1C TSspéc7'!G$17),IF(AND('1C TSspéc7'!$B$12&lt;&gt;"",$K$2&lt;&gt;"Pôle",'1C TSspéc7'!$C$12="NON"),(('1C TSspéc7'!G$22+'1C TSspéc7'!G$23+'1C TSspéc7'!G$24+'1C TSspéc7'!G$25+'1C TSspéc7'!G$26+'1C TSspéc7'!G$27+'1C TSspéc7'!G$28+'1C TSspéc7'!G$29)/'1C TSspéc7'!G$30))))))</f>
        <v>0</v>
      </c>
      <c r="M953" s="556">
        <f>IF(OR('1C TSspéc7'!$B$12="",'1C TSspéc7'!G$30=0),0,IF(AND('1C TSspéc7'!$B$12&lt;&gt;"",$K$2="Pôle",'1C TSspéc7'!$C$12="OUI"),(('1C TSspéc7'!G$26+'1C TSspéc7'!G$27+'1C TSspéc7'!G$28)/'1C TSspéc7'!G$17),IF(AND('1C TSspéc7'!$B$12&lt;&gt;"",$K$2="Pôle",'1C TSspéc7'!$C$12="NON"),(('1C TSspéc7'!G$26+'1C TSspéc7'!G$27+'1C TSspéc7'!G$28)/'1C TSspéc7'!G$30),IF(AND('1C TSspéc7'!$B$12&lt;&gt;"",$K$2&lt;&gt;"Pôle"),0))))</f>
        <v>0</v>
      </c>
      <c r="N953" s="557">
        <f>IF(AND('1C TSspéc7'!$B$12&lt;&gt;0,'1C TSspéc7'!$G$30&lt;&gt;0),L953+M953,0)</f>
        <v>0</v>
      </c>
      <c r="O953" s="542" t="str">
        <f>IF(AND('1C TSspéc7'!$G$17&lt;&gt;0,'1C TSspéc7'!$C$12="OUI"),'1C TSspéc7'!$G$35/'1C TSspéc7'!$G$17,"")</f>
        <v/>
      </c>
      <c r="P953" s="543" t="str">
        <f>IF(AND('1C TSspéc7'!$G$17&lt;&gt;0,'1C TSspéc7'!$C$12="OUI"),'1C TSspéc7'!$G$36/'1C TSspéc7'!$G$17,"")</f>
        <v/>
      </c>
      <c r="Q953" s="543" t="str">
        <f>IF(AND('1C TSspéc7'!$G$17&lt;&gt;0,'1C TSspéc7'!$C$12="OUI"),'1C TSspéc7'!$G$37/'1C TSspéc7'!$G$17,"")</f>
        <v/>
      </c>
      <c r="R953" s="543" t="str">
        <f>IF(AND('1C TSspéc7'!$G$17&lt;&gt;0,'1C TSspéc7'!$C$12="OUI"),'1C TSspéc7'!$G$38/'1C TSspéc7'!$G$17,"")</f>
        <v/>
      </c>
      <c r="S953" s="543" t="str">
        <f>IF(AND('1C TSspéc7'!$G$17&lt;&gt;0,'1C TSspéc7'!$C$12="OUI"),'1C TSspéc7'!$G$39/'1C TSspéc7'!$G$17,"")</f>
        <v/>
      </c>
      <c r="T953" s="543" t="str">
        <f>IF(AND('1C TSspéc7'!$G$17&lt;&gt;0,'1C TSspéc7'!$C$12="OUI"),'1C TSspéc7'!$G$40/'1C TSspéc7'!$G$17,"")</f>
        <v/>
      </c>
      <c r="U953" s="543" t="str">
        <f>IF(AND('1C TSspéc7'!$G$17&lt;&gt;0,'1C TSspéc7'!$C$12="OUI"),'1C TSspéc7'!$G$41/'1C TSspéc7'!$G$17,"")</f>
        <v/>
      </c>
      <c r="V953" s="543" t="str">
        <f>IF(AND('1C TSspéc7'!$G$17&lt;&gt;0,'1C TSspéc7'!$C$12="OUI"),'1C TSspéc7'!$G$42/'1C TSspéc7'!$G$17,"")</f>
        <v/>
      </c>
      <c r="W953" s="543" t="str">
        <f>IF(AND('1C TSspéc7'!$G$17&lt;&gt;0,'1C TSspéc7'!$C$12="OUI"),'1C TSspéc7'!$G$43/'1C TSspéc7'!$G$17,"")</f>
        <v/>
      </c>
      <c r="X953" s="543" t="str">
        <f>IF(AND('1C TSspéc7'!$G$17&lt;&gt;0,'1C TSspéc7'!$C$12="OUI"),'1C TSspéc7'!$G$44/'1C TSspéc7'!$G$17,"")</f>
        <v/>
      </c>
      <c r="Y953" s="543" t="str">
        <f>IF(AND('1C TSspéc7'!$G$17&lt;&gt;0,'1C TSspéc7'!$C$12="OUI"),'1C TSspéc7'!$G$45/'1C TSspéc7'!$G$17,"")</f>
        <v/>
      </c>
      <c r="Z953" s="543" t="str">
        <f>IF(AND('1C TSspéc7'!$G$17&lt;&gt;0,'1C TSspéc7'!$C$12="OUI"),'1C TSspéc7'!$G$46/'1C TSspéc7'!$G$17,"")</f>
        <v/>
      </c>
      <c r="AA953" s="543" t="str">
        <f>IF(AND('1C TSspéc7'!$G$17&lt;&gt;0,'1C TSspéc7'!$C$12="OUI"),'1C TSspéc7'!$G$47/'1C TSspéc7'!$G$17,"")</f>
        <v/>
      </c>
      <c r="AB953" s="543" t="str">
        <f>IF(AND('1C TSspéc7'!$G$17&lt;&gt;0,'1C TSspéc7'!$C$12="OUI"),'1C TSspéc7'!$G$48/'1C TSspéc7'!$G$17,"")</f>
        <v/>
      </c>
      <c r="AC953" s="543" t="str">
        <f>IF(AND('1C TSspéc7'!$G$17&lt;&gt;0,'1C TSspéc7'!$C$12="OUI"),'1C TSspéc7'!$G$49/'1C TSspéc7'!$G$17,"")</f>
        <v/>
      </c>
      <c r="AD953" s="543" t="str">
        <f>IF(AND('1C TSspéc7'!$G$17&lt;&gt;0,'1C TSspéc7'!$C$12="OUI"),'1C TSspéc7'!$G$50/'1C TSspéc7'!$G$17,"")</f>
        <v/>
      </c>
      <c r="AE953" s="543" t="str">
        <f>IF(AND('1C TSspéc7'!$G$17&lt;&gt;0,'1C TSspéc7'!$C$12="OUI"),'1C TSspéc7'!$G$51/'1C TSspéc7'!$G$17,"")</f>
        <v/>
      </c>
      <c r="AF953" s="543" t="str">
        <f>IF(AND('1C TSspéc7'!$G$17&lt;&gt;0,'1C TSspéc7'!$C$12="OUI"),'1C TSspéc7'!$G$52/'1C TSspéc7'!$G$17,"")</f>
        <v/>
      </c>
      <c r="AG953" s="543" t="str">
        <f>IF(AND('1C TSspéc7'!$G$17&lt;&gt;0,'1C TSspéc7'!$C$12="OUI"),'1C TSspéc7'!$G$53/'1C TSspéc7'!$G$17,"")</f>
        <v/>
      </c>
      <c r="AH953" s="543" t="str">
        <f>IF(AND('1C TSspéc7'!$G$17&lt;&gt;0,'1C TSspéc7'!$C$12="OUI"),'1C TSspéc7'!$G$54/'1C TSspéc7'!$G$17,"")</f>
        <v/>
      </c>
      <c r="AI953" s="543" t="str">
        <f>IF(AND('1C TSspéc7'!$G$17&lt;&gt;0,'1C TSspéc7'!$C$12="OUI"),'1C TSspéc7'!$G$55/'1C TSspéc7'!$G$17,"")</f>
        <v/>
      </c>
      <c r="AJ953" s="543" t="str">
        <f>IF(AND('1C TSspéc7'!$G$17&lt;&gt;0,'1C TSspéc7'!$C$12="OUI"),'1C TSspéc7'!$G$56/'1C TSspéc7'!$G$17,"")</f>
        <v/>
      </c>
      <c r="AK953" s="543" t="str">
        <f>IF(AND('1C TSspéc7'!$G$17&lt;&gt;0,'1C TSspéc7'!$C$12="OUI"),'1C TSspéc7'!$G$57/'1C TSspéc7'!$G$17,"")</f>
        <v/>
      </c>
      <c r="AL953" s="72">
        <f>IF(AND('1C TSspéc7'!$G$17&lt;&gt;0,'1C TSspéc7'!$C$12="OUI"),N953+AK953,N953)</f>
        <v>0</v>
      </c>
      <c r="AM953" s="417">
        <f t="shared" si="286"/>
        <v>0</v>
      </c>
      <c r="AN953" s="417">
        <f t="shared" si="287"/>
        <v>0</v>
      </c>
      <c r="AO953" s="418" t="str">
        <f>IF(AND('1C TSspéc7'!$G$17&lt;&gt;0,'1C TSspéc7'!$G$30&lt;&gt;0),AM953+AN953,"")</f>
        <v/>
      </c>
      <c r="AP953" s="573" t="str">
        <f>IF(AND('1C TSspéc7'!$G$17&lt;&gt;0,'1C TSspéc7'!$G$30&lt;&gt;0),AM953-AR953,"")</f>
        <v/>
      </c>
      <c r="AQ953" s="583">
        <f t="shared" si="288"/>
        <v>0</v>
      </c>
      <c r="AR953" s="596"/>
      <c r="AS953" s="102"/>
      <c r="AT953" s="27" t="str">
        <f>IF(('1C TSspéc7'!G$17*FICHE!$C$14&lt;J953),"Forfait limité à "&amp;FICHE!$C$14&amp;"€/jour","")</f>
        <v/>
      </c>
      <c r="AU953" s="592"/>
      <c r="AV953" s="824"/>
      <c r="AW953" s="824"/>
      <c r="AX953" s="824"/>
      <c r="AY953" s="824"/>
      <c r="AZ953" s="824"/>
      <c r="BA953" s="767"/>
      <c r="BB953" s="767"/>
      <c r="BC953" s="767"/>
      <c r="BD953" s="767"/>
      <c r="BE953" s="767"/>
      <c r="BF953" s="767"/>
      <c r="BG953" s="767"/>
      <c r="BH953" s="767"/>
      <c r="BI953" s="767"/>
      <c r="BJ953" s="767"/>
      <c r="BK953" s="767"/>
      <c r="BL953" s="767"/>
      <c r="BM953" s="767"/>
      <c r="BN953" s="767"/>
      <c r="BO953" s="767"/>
      <c r="BP953" s="767"/>
      <c r="BQ953" s="767"/>
      <c r="BR953" s="767"/>
      <c r="BS953" s="767"/>
      <c r="BT953" s="767"/>
      <c r="BU953" s="767"/>
      <c r="BV953" s="767"/>
      <c r="BW953" s="767"/>
      <c r="BX953" s="767"/>
      <c r="BY953" s="767"/>
      <c r="BZ953" s="767"/>
      <c r="CA953" s="767"/>
      <c r="CB953" s="767"/>
      <c r="CC953" s="767"/>
      <c r="CD953" s="767"/>
      <c r="CE953" s="767"/>
      <c r="CF953" s="767"/>
      <c r="CG953" s="767"/>
      <c r="CH953" s="767"/>
      <c r="CI953" s="767"/>
      <c r="CJ953" s="767"/>
      <c r="CK953" s="767"/>
      <c r="CL953" s="767"/>
      <c r="CM953" s="767"/>
      <c r="CN953" s="767"/>
      <c r="CO953" s="767"/>
      <c r="CP953" s="767"/>
      <c r="CQ953" s="767"/>
      <c r="CR953" s="767"/>
      <c r="CS953" s="767"/>
      <c r="CT953" s="767"/>
      <c r="CU953" s="767"/>
      <c r="CV953" s="767"/>
      <c r="CW953" s="767"/>
      <c r="CX953" s="767"/>
      <c r="CY953" s="767"/>
      <c r="CZ953" s="767"/>
      <c r="DA953" s="767"/>
      <c r="DB953" s="767"/>
      <c r="DC953" s="767"/>
      <c r="DD953" s="767"/>
      <c r="DE953" s="767"/>
      <c r="DF953" s="767"/>
      <c r="DG953" s="767"/>
      <c r="DH953" s="767"/>
      <c r="DI953" s="767"/>
      <c r="DJ953" s="767"/>
      <c r="DK953" s="767"/>
      <c r="DL953" s="767"/>
      <c r="DM953" s="767"/>
      <c r="DN953" s="767"/>
      <c r="DO953" s="767"/>
      <c r="DP953" s="767"/>
      <c r="DQ953" s="767"/>
      <c r="DR953" s="767"/>
      <c r="DS953" s="767"/>
      <c r="DT953" s="767"/>
      <c r="DU953" s="767"/>
      <c r="DV953" s="767"/>
      <c r="DW953" s="767"/>
      <c r="DX953" s="767"/>
      <c r="DY953" s="767"/>
      <c r="DZ953" s="767"/>
      <c r="EA953" s="767"/>
      <c r="EB953" s="767"/>
      <c r="EC953" s="767"/>
      <c r="ED953" s="767"/>
      <c r="EE953" s="767"/>
      <c r="EF953" s="767"/>
      <c r="EG953" s="767"/>
      <c r="EH953" s="767"/>
      <c r="EI953" s="767"/>
      <c r="EJ953" s="767"/>
      <c r="EK953" s="767"/>
      <c r="EL953" s="767"/>
      <c r="EM953" s="767"/>
      <c r="EN953" s="767"/>
      <c r="EO953" s="767"/>
      <c r="EP953" s="767"/>
      <c r="EQ953" s="767"/>
      <c r="ER953" s="767"/>
      <c r="ES953" s="767"/>
      <c r="ET953" s="767"/>
      <c r="EU953" s="767"/>
      <c r="EV953" s="767"/>
      <c r="EW953" s="767"/>
      <c r="EX953" s="767"/>
      <c r="EY953" s="767"/>
      <c r="EZ953" s="767"/>
      <c r="FA953" s="767"/>
      <c r="FB953" s="767"/>
      <c r="FC953" s="767"/>
      <c r="FD953" s="767"/>
      <c r="FE953" s="767"/>
      <c r="FF953" s="767"/>
      <c r="FG953" s="767"/>
      <c r="FH953" s="767"/>
      <c r="FI953" s="767"/>
      <c r="FJ953" s="767"/>
      <c r="FK953" s="767"/>
      <c r="FL953" s="767"/>
      <c r="FM953" s="767"/>
      <c r="FN953" s="767"/>
      <c r="FO953" s="767"/>
      <c r="FP953" s="767"/>
      <c r="FQ953" s="767"/>
      <c r="FR953" s="767"/>
      <c r="FS953" s="767"/>
      <c r="FT953" s="767"/>
      <c r="FU953" s="767"/>
      <c r="FV953" s="767"/>
      <c r="FW953" s="767"/>
      <c r="FX953" s="767"/>
      <c r="FY953" s="767"/>
      <c r="FZ953" s="767"/>
      <c r="GA953" s="767"/>
      <c r="GB953" s="767"/>
      <c r="GC953" s="767"/>
      <c r="GD953" s="767"/>
      <c r="GE953" s="767"/>
      <c r="GF953" s="767"/>
      <c r="GG953" s="767"/>
      <c r="GH953" s="767"/>
      <c r="GI953" s="767"/>
      <c r="GJ953" s="767"/>
      <c r="GK953" s="767"/>
      <c r="GL953" s="767"/>
      <c r="GM953" s="767"/>
      <c r="GN953" s="767"/>
      <c r="GO953" s="767"/>
      <c r="GP953" s="767"/>
      <c r="GQ953" s="767"/>
      <c r="GR953" s="767"/>
      <c r="GS953" s="767"/>
      <c r="GT953" s="767"/>
      <c r="GU953" s="767"/>
      <c r="GV953" s="767"/>
      <c r="GW953" s="767"/>
      <c r="GX953" s="767"/>
      <c r="GY953" s="767"/>
      <c r="GZ953" s="767"/>
      <c r="HA953" s="767"/>
      <c r="HB953" s="767"/>
      <c r="HC953" s="767"/>
    </row>
    <row r="954" spans="1:211" s="864" customFormat="1" ht="13.9" hidden="1" customHeight="1">
      <c r="A954" s="307"/>
      <c r="B954" s="351"/>
      <c r="C954" s="971" t="str">
        <f>IF('1C TSspéc7'!H$17&lt;&gt;0,'1C TSspéc7'!$B$12,"")</f>
        <v/>
      </c>
      <c r="D954" s="972"/>
      <c r="E954" s="973"/>
      <c r="F954" s="93">
        <f>IF(AND($C954='1C TSspéc7'!$B$12,'1C TSspéc7'!$B$16="spécifiques",'1C TSspéc7'!$H$17&lt;&gt;""),'1C TSspéc7'!$H$21,"")</f>
        <v>0</v>
      </c>
      <c r="G954" s="863"/>
      <c r="H954" s="745">
        <v>0.21</v>
      </c>
      <c r="I954" s="747">
        <v>1</v>
      </c>
      <c r="J954" s="312"/>
      <c r="K954" s="680">
        <f t="shared" si="285"/>
        <v>0</v>
      </c>
      <c r="L954" s="556">
        <f>IF(OR('1C TSspéc7'!$B$12="",'1C TSspéc7'!H$30=0),0,IF(AND('1C TSspéc7'!$B$12&lt;&gt;"",$K$2="Pôle",'1C TSspéc7'!$C$12="OUI"),(('1C TSspéc7'!H$22+'1C TSspéc7'!H$23+'1C TSspéc7'!H$24+'1C TSspéc7'!H$25+'1C TSspéc7'!H$29)/'1C TSspéc7'!H$17),IF(AND('1C TSspéc7'!$B$12&lt;&gt;"",$K$2="Pôle",'1C TSspéc7'!$C$12="NON"),(('1C TSspéc7'!H$22+'1C TSspéc7'!H$23+'1C TSspéc7'!H$24+'1C TSspéc7'!H$25+'1C TSspéc7'!H$29)/'1C TSspéc7'!H$30),IF(AND('1C TSspéc7'!$B$12&lt;&gt;"",$K$2&lt;&gt;"Pôle",'1C TSspéc7'!$C$12="OUI"),(('1C TSspéc7'!H$22+'1C TSspéc7'!H$23+'1C TSspéc7'!H$24+'1C TSspéc7'!H$25+'1C TSspéc7'!H$26+'1C TSspéc7'!H$27+'1C TSspéc7'!H$28+'1C TSspéc7'!H$29)/'1C TSspéc7'!H$17),IF(AND('1C TSspéc7'!$B$12&lt;&gt;"",$K$2&lt;&gt;"Pôle",'1C TSspéc7'!$C$12="NON"),(('1C TSspéc7'!H$22+'1C TSspéc7'!H$23+'1C TSspéc7'!H$24+'1C TSspéc7'!H$25+'1C TSspéc7'!H$26+'1C TSspéc7'!H$27+'1C TSspéc7'!H$28+'1C TSspéc7'!H$29)/'1C TSspéc7'!H$30))))))</f>
        <v>0</v>
      </c>
      <c r="M954" s="556">
        <f>IF(OR('1C TSspéc7'!$B$12="",'1C TSspéc7'!H$30=0),0,IF(AND('1C TSspéc7'!$B$12&lt;&gt;"",$K$2="Pôle",'1C TSspéc7'!$C$12="OUI"),(('1C TSspéc7'!H$26+'1C TSspéc7'!H$27+'1C TSspéc7'!H$28)/'1C TSspéc7'!H$17),IF(AND('1C TSspéc7'!$B$12&lt;&gt;"",$K$2="Pôle",'1C TSspéc7'!$C$12="NON"),(('1C TSspéc7'!H$26+'1C TSspéc7'!H$27+'1C TSspéc7'!H$28)/'1C TSspéc7'!H$30),IF(AND('1C TSspéc7'!$B$12&lt;&gt;"",$K$2&lt;&gt;"Pôle"),0))))</f>
        <v>0</v>
      </c>
      <c r="N954" s="557">
        <f>IF(AND('1C TSspéc7'!$B$12&lt;&gt;0,'1C TSspéc7'!$H$30&lt;&gt;0),L954+M954,0)</f>
        <v>0</v>
      </c>
      <c r="O954" s="542" t="str">
        <f>IF(AND('1C TSspéc7'!$H$17&lt;&gt;0,'1C TSspéc7'!$C$12="OUI"),'1C TSspéc7'!$H$35/'1C TSspéc7'!$H$17,"")</f>
        <v/>
      </c>
      <c r="P954" s="543" t="str">
        <f>IF(AND('1C TSspéc7'!$H$17&lt;&gt;0,'1C TSspéc7'!$C$12="OUI"),'1C TSspéc7'!$H$36/'1C TSspéc7'!$H$17,"")</f>
        <v/>
      </c>
      <c r="Q954" s="543" t="str">
        <f>IF(AND('1C TSspéc7'!$H$17&lt;&gt;0,'1C TSspéc7'!$C$12="OUI"),'1C TSspéc7'!$H$37/'1C TSspéc7'!$H$17,"")</f>
        <v/>
      </c>
      <c r="R954" s="543" t="str">
        <f>IF(AND('1C TSspéc7'!$H$17&lt;&gt;0,'1C TSspéc7'!$C$12="OUI"),'1C TSspéc7'!$H$38/'1C TSspéc7'!$H$17,"")</f>
        <v/>
      </c>
      <c r="S954" s="543" t="str">
        <f>IF(AND('1C TSspéc7'!$H$17&lt;&gt;0,'1C TSspéc7'!$C$12="OUI"),'1C TSspéc7'!$H$39/'1C TSspéc7'!$H$17,"")</f>
        <v/>
      </c>
      <c r="T954" s="543" t="str">
        <f>IF(AND('1C TSspéc7'!$H$17&lt;&gt;0,'1C TSspéc7'!$C$12="OUI"),'1C TSspéc7'!$H$40/'1C TSspéc7'!$H$17,"")</f>
        <v/>
      </c>
      <c r="U954" s="543" t="str">
        <f>IF(AND('1C TSspéc7'!$H$17&lt;&gt;0,'1C TSspéc7'!$C$12="OUI"),'1C TSspéc7'!$H$41/'1C TSspéc7'!$H$17,"")</f>
        <v/>
      </c>
      <c r="V954" s="543" t="str">
        <f>IF(AND('1C TSspéc7'!$H$17&lt;&gt;0,'1C TSspéc7'!$C$12="OUI"),'1C TSspéc7'!$H$42/'1C TSspéc7'!$H$17,"")</f>
        <v/>
      </c>
      <c r="W954" s="543" t="str">
        <f>IF(AND('1C TSspéc7'!$H$17&lt;&gt;0,'1C TSspéc7'!$C$12="OUI"),'1C TSspéc7'!$H$43/'1C TSspéc7'!$H$17,"")</f>
        <v/>
      </c>
      <c r="X954" s="543" t="str">
        <f>IF(AND('1C TSspéc7'!$H$17&lt;&gt;0,'1C TSspéc7'!$C$12="OUI"),'1C TSspéc7'!$H$44/'1C TSspéc7'!$H$17,"")</f>
        <v/>
      </c>
      <c r="Y954" s="543" t="str">
        <f>IF(AND('1C TSspéc7'!$H$17&lt;&gt;0,'1C TSspéc7'!$C$12="OUI"),'1C TSspéc7'!$H$45/'1C TSspéc7'!$H$17,"")</f>
        <v/>
      </c>
      <c r="Z954" s="543" t="str">
        <f>IF(AND('1C TSspéc7'!$H$17&lt;&gt;0,'1C TSspéc7'!$C$12="OUI"),'1C TSspéc7'!$H$46/'1C TSspéc7'!$H$17,"")</f>
        <v/>
      </c>
      <c r="AA954" s="543" t="str">
        <f>IF(AND('1C TSspéc7'!$H$17&lt;&gt;0,'1C TSspéc7'!$C$12="OUI"),'1C TSspéc7'!$H$47/'1C TSspéc7'!$H$17,"")</f>
        <v/>
      </c>
      <c r="AB954" s="543" t="str">
        <f>IF(AND('1C TSspéc7'!$H$17&lt;&gt;0,'1C TSspéc7'!$C$12="OUI"),'1C TSspéc7'!$H$48/'1C TSspéc7'!$H$17,"")</f>
        <v/>
      </c>
      <c r="AC954" s="543" t="str">
        <f>IF(AND('1C TSspéc7'!$H$17&lt;&gt;0,'1C TSspéc7'!$C$12="OUI"),'1C TSspéc7'!$H$49/'1C TSspéc7'!$H$17,"")</f>
        <v/>
      </c>
      <c r="AD954" s="543" t="str">
        <f>IF(AND('1C TSspéc7'!$H$17&lt;&gt;0,'1C TSspéc7'!$C$12="OUI"),'1C TSspéc7'!$H$50/'1C TSspéc7'!$H$17,"")</f>
        <v/>
      </c>
      <c r="AE954" s="543" t="str">
        <f>IF(AND('1C TSspéc7'!$H$17&lt;&gt;0,'1C TSspéc7'!$C$12="OUI"),'1C TSspéc7'!$H$51/'1C TSspéc7'!$H$17,"")</f>
        <v/>
      </c>
      <c r="AF954" s="543" t="str">
        <f>IF(AND('1C TSspéc7'!$H$17&lt;&gt;0,'1C TSspéc7'!$C$12="OUI"),'1C TSspéc7'!$H$52/'1C TSspéc7'!$H$17,"")</f>
        <v/>
      </c>
      <c r="AG954" s="543" t="str">
        <f>IF(AND('1C TSspéc7'!$H$17&lt;&gt;0,'1C TSspéc7'!$C$12="OUI"),'1C TSspéc7'!$H$53/'1C TSspéc7'!$H$17,"")</f>
        <v/>
      </c>
      <c r="AH954" s="543" t="str">
        <f>IF(AND('1C TSspéc7'!$H$17&lt;&gt;0,'1C TSspéc7'!$C$12="OUI"),'1C TSspéc7'!$H$54/'1C TSspéc7'!$H$17,"")</f>
        <v/>
      </c>
      <c r="AI954" s="543" t="str">
        <f>IF(AND('1C TSspéc7'!$H$17&lt;&gt;0,'1C TSspéc7'!$C$12="OUI"),'1C TSspéc7'!$H$55/'1C TSspéc7'!$H$17,"")</f>
        <v/>
      </c>
      <c r="AJ954" s="543" t="str">
        <f>IF(AND('1C TSspéc7'!$H$17&lt;&gt;0,'1C TSspéc7'!$C$12="OUI"),'1C TSspéc7'!$H$56/'1C TSspéc7'!$H$17,"")</f>
        <v/>
      </c>
      <c r="AK954" s="543" t="str">
        <f>IF(AND('1C TSspéc7'!$H$17&lt;&gt;0,'1C TSspéc7'!$C$12="OUI"),'1C TSspéc7'!$H$57/'1C TSspéc7'!$H$17,"")</f>
        <v/>
      </c>
      <c r="AL954" s="72">
        <f>IF(AND('1C TSspéc7'!$H$17&lt;&gt;0,'1C TSspéc7'!$C$12="OUI"),N954+AK954,N954)</f>
        <v>0</v>
      </c>
      <c r="AM954" s="417">
        <f t="shared" si="286"/>
        <v>0</v>
      </c>
      <c r="AN954" s="417">
        <f t="shared" si="287"/>
        <v>0</v>
      </c>
      <c r="AO954" s="418" t="str">
        <f>IF(AND('1C TSspéc7'!$H$17&lt;&gt;0,'1C TSspéc7'!$H$30&lt;&gt;0),AM954+AN954,"")</f>
        <v/>
      </c>
      <c r="AP954" s="573" t="str">
        <f>IF(AND('1C TSspéc7'!$H$17&lt;&gt;0,'1C TSspéc7'!$H$30&lt;&gt;0),AM954-AR954,"")</f>
        <v/>
      </c>
      <c r="AQ954" s="583">
        <f t="shared" si="288"/>
        <v>0</v>
      </c>
      <c r="AR954" s="596"/>
      <c r="AS954" s="102"/>
      <c r="AT954" s="27" t="str">
        <f>IF(('1C TSspéc7'!H$17*FICHE!$C$14&lt;J954),"Forfait limité à "&amp;FICHE!$C$14&amp;"€/jour","")</f>
        <v/>
      </c>
      <c r="AU954" s="592"/>
      <c r="AV954" s="824"/>
      <c r="AW954" s="824"/>
      <c r="AX954" s="824"/>
      <c r="AY954" s="824"/>
      <c r="AZ954" s="824"/>
      <c r="BA954" s="767"/>
      <c r="BB954" s="767"/>
      <c r="BC954" s="767"/>
      <c r="BD954" s="767"/>
      <c r="BE954" s="767"/>
      <c r="BF954" s="767"/>
      <c r="BG954" s="767"/>
      <c r="BH954" s="767"/>
      <c r="BI954" s="767"/>
      <c r="BJ954" s="767"/>
      <c r="BK954" s="767"/>
      <c r="BL954" s="767"/>
      <c r="BM954" s="767"/>
      <c r="BN954" s="767"/>
      <c r="BO954" s="767"/>
      <c r="BP954" s="767"/>
      <c r="BQ954" s="767"/>
      <c r="BR954" s="767"/>
      <c r="BS954" s="767"/>
      <c r="BT954" s="767"/>
      <c r="BU954" s="767"/>
      <c r="BV954" s="767"/>
      <c r="BW954" s="767"/>
      <c r="BX954" s="767"/>
      <c r="BY954" s="767"/>
      <c r="BZ954" s="767"/>
      <c r="CA954" s="767"/>
      <c r="CB954" s="767"/>
      <c r="CC954" s="767"/>
      <c r="CD954" s="767"/>
      <c r="CE954" s="767"/>
      <c r="CF954" s="767"/>
      <c r="CG954" s="767"/>
      <c r="CH954" s="767"/>
      <c r="CI954" s="767"/>
      <c r="CJ954" s="767"/>
      <c r="CK954" s="767"/>
      <c r="CL954" s="767"/>
      <c r="CM954" s="767"/>
      <c r="CN954" s="767"/>
      <c r="CO954" s="767"/>
      <c r="CP954" s="767"/>
      <c r="CQ954" s="767"/>
      <c r="CR954" s="767"/>
      <c r="CS954" s="767"/>
      <c r="CT954" s="767"/>
      <c r="CU954" s="767"/>
      <c r="CV954" s="767"/>
      <c r="CW954" s="767"/>
      <c r="CX954" s="767"/>
      <c r="CY954" s="767"/>
      <c r="CZ954" s="767"/>
      <c r="DA954" s="767"/>
      <c r="DB954" s="767"/>
      <c r="DC954" s="767"/>
      <c r="DD954" s="767"/>
      <c r="DE954" s="767"/>
      <c r="DF954" s="767"/>
      <c r="DG954" s="767"/>
      <c r="DH954" s="767"/>
      <c r="DI954" s="767"/>
      <c r="DJ954" s="767"/>
      <c r="DK954" s="767"/>
      <c r="DL954" s="767"/>
      <c r="DM954" s="767"/>
      <c r="DN954" s="767"/>
      <c r="DO954" s="767"/>
      <c r="DP954" s="767"/>
      <c r="DQ954" s="767"/>
      <c r="DR954" s="767"/>
      <c r="DS954" s="767"/>
      <c r="DT954" s="767"/>
      <c r="DU954" s="767"/>
      <c r="DV954" s="767"/>
      <c r="DW954" s="767"/>
      <c r="DX954" s="767"/>
      <c r="DY954" s="767"/>
      <c r="DZ954" s="767"/>
      <c r="EA954" s="767"/>
      <c r="EB954" s="767"/>
      <c r="EC954" s="767"/>
      <c r="ED954" s="767"/>
      <c r="EE954" s="767"/>
      <c r="EF954" s="767"/>
      <c r="EG954" s="767"/>
      <c r="EH954" s="767"/>
      <c r="EI954" s="767"/>
      <c r="EJ954" s="767"/>
      <c r="EK954" s="767"/>
      <c r="EL954" s="767"/>
      <c r="EM954" s="767"/>
      <c r="EN954" s="767"/>
      <c r="EO954" s="767"/>
      <c r="EP954" s="767"/>
      <c r="EQ954" s="767"/>
      <c r="ER954" s="767"/>
      <c r="ES954" s="767"/>
      <c r="ET954" s="767"/>
      <c r="EU954" s="767"/>
      <c r="EV954" s="767"/>
      <c r="EW954" s="767"/>
      <c r="EX954" s="767"/>
      <c r="EY954" s="767"/>
      <c r="EZ954" s="767"/>
      <c r="FA954" s="767"/>
      <c r="FB954" s="767"/>
      <c r="FC954" s="767"/>
      <c r="FD954" s="767"/>
      <c r="FE954" s="767"/>
      <c r="FF954" s="767"/>
      <c r="FG954" s="767"/>
      <c r="FH954" s="767"/>
      <c r="FI954" s="767"/>
      <c r="FJ954" s="767"/>
      <c r="FK954" s="767"/>
      <c r="FL954" s="767"/>
      <c r="FM954" s="767"/>
      <c r="FN954" s="767"/>
      <c r="FO954" s="767"/>
      <c r="FP954" s="767"/>
      <c r="FQ954" s="767"/>
      <c r="FR954" s="767"/>
      <c r="FS954" s="767"/>
      <c r="FT954" s="767"/>
      <c r="FU954" s="767"/>
      <c r="FV954" s="767"/>
      <c r="FW954" s="767"/>
      <c r="FX954" s="767"/>
      <c r="FY954" s="767"/>
      <c r="FZ954" s="767"/>
      <c r="GA954" s="767"/>
      <c r="GB954" s="767"/>
      <c r="GC954" s="767"/>
      <c r="GD954" s="767"/>
      <c r="GE954" s="767"/>
      <c r="GF954" s="767"/>
      <c r="GG954" s="767"/>
      <c r="GH954" s="767"/>
      <c r="GI954" s="767"/>
      <c r="GJ954" s="767"/>
      <c r="GK954" s="767"/>
      <c r="GL954" s="767"/>
      <c r="GM954" s="767"/>
      <c r="GN954" s="767"/>
      <c r="GO954" s="767"/>
      <c r="GP954" s="767"/>
      <c r="GQ954" s="767"/>
      <c r="GR954" s="767"/>
      <c r="GS954" s="767"/>
      <c r="GT954" s="767"/>
      <c r="GU954" s="767"/>
      <c r="GV954" s="767"/>
      <c r="GW954" s="767"/>
      <c r="GX954" s="767"/>
      <c r="GY954" s="767"/>
      <c r="GZ954" s="767"/>
      <c r="HA954" s="767"/>
      <c r="HB954" s="767"/>
      <c r="HC954" s="767"/>
    </row>
    <row r="955" spans="1:211" s="864" customFormat="1" ht="13.9" hidden="1" customHeight="1">
      <c r="A955" s="307"/>
      <c r="B955" s="351"/>
      <c r="C955" s="971" t="str">
        <f>IF('1C TSspéc7'!I$17&lt;&gt;0,'1C TSspéc7'!$B$12,"")</f>
        <v/>
      </c>
      <c r="D955" s="972"/>
      <c r="E955" s="973"/>
      <c r="F955" s="93">
        <f>IF(AND($C955='1C TSspéc7'!$B$12,'1C TSspéc7'!$B$16="spécifiques",'1C TSspéc7'!$I$17&lt;&gt;""),'1C TSspéc7'!$I$21,"")</f>
        <v>0</v>
      </c>
      <c r="G955" s="863"/>
      <c r="H955" s="745">
        <v>0.21</v>
      </c>
      <c r="I955" s="747">
        <v>1</v>
      </c>
      <c r="J955" s="312"/>
      <c r="K955" s="680">
        <f t="shared" si="285"/>
        <v>0</v>
      </c>
      <c r="L955" s="556">
        <f>IF(OR('1C TSspéc7'!$B$12="",'1C TSspéc7'!I$30=0),0,IF(AND('1C TSspéc7'!$B$12&lt;&gt;"",$K$2="Pôle",'1C TSspéc7'!$C$12="OUI"),(('1C TSspéc7'!I$22+'1C TSspéc7'!I$23+'1C TSspéc7'!I$24+'1C TSspéc7'!I$25+'1C TSspéc7'!I$29)/'1C TSspéc7'!I$17),IF(AND('1C TSspéc7'!$B$12&lt;&gt;"",$K$2="Pôle",'1C TSspéc7'!$C$12="NON"),(('1C TSspéc7'!I$22+'1C TSspéc7'!I$23+'1C TSspéc7'!I$24+'1C TSspéc7'!I$25+'1C TSspéc7'!I$29)/'1C TSspéc7'!I$30),IF(AND('1C TSspéc7'!$B$12&lt;&gt;"",$K$2&lt;&gt;"Pôle",'1C TSspéc7'!$C$12="OUI"),(('1C TSspéc7'!I$22+'1C TSspéc7'!I$23+'1C TSspéc7'!I$24+'1C TSspéc7'!I$25+'1C TSspéc7'!I$26+'1C TSspéc7'!I$27+'1C TSspéc7'!I$28+'1C TSspéc7'!I$29)/'1C TSspéc7'!I$17),IF(AND('1C TSspéc7'!$B$12&lt;&gt;"",$K$2&lt;&gt;"Pôle",'1C TSspéc7'!$C$12="NON"),(('1C TSspéc7'!I$22+'1C TSspéc7'!I$23+'1C TSspéc7'!I$24+'1C TSspéc7'!I$25+'1C TSspéc7'!I$26+'1C TSspéc7'!I$27+'1C TSspéc7'!I$28+'1C TSspéc7'!I$29)/'1C TSspéc7'!I$30))))))</f>
        <v>0</v>
      </c>
      <c r="M955" s="556">
        <f>IF(OR('1C TSspéc7'!$B$12="",'1C TSspéc7'!I$30=0),0,IF(AND('1C TSspéc7'!$B$12&lt;&gt;"",$K$2="Pôle",'1C TSspéc7'!$C$12="OUI"),(('1C TSspéc7'!I$26+'1C TSspéc7'!I$27+'1C TSspéc7'!I$28)/'1C TSspéc7'!I$17),IF(AND('1C TSspéc7'!$B$12&lt;&gt;"",$K$2="Pôle",'1C TSspéc7'!$C$12="NON"),(('1C TSspéc7'!I$26+'1C TSspéc7'!I$27+'1C TSspéc7'!I$28)/'1C TSspéc7'!I$30),IF(AND('1C TSspéc7'!$B$12&lt;&gt;"",$K$2&lt;&gt;"Pôle"),0))))</f>
        <v>0</v>
      </c>
      <c r="N955" s="557">
        <f>IF(AND('1C TSspéc7'!$B$12&lt;&gt;0,'1C TSspéc7'!$I$30&lt;&gt;0),L955+M955,0)</f>
        <v>0</v>
      </c>
      <c r="O955" s="542" t="str">
        <f>IF(AND('1C TSspéc7'!$I$17&lt;&gt;0,'1C TSspéc7'!$C$12="OUI"),'1C TSspéc7'!$I$35/'1C TSspéc7'!$I$17,"")</f>
        <v/>
      </c>
      <c r="P955" s="543" t="str">
        <f>IF(AND('1C TSspéc7'!$I$17&lt;&gt;0,'1C TSspéc7'!$C$12="OUI"),'1C TSspéc7'!$I$36/'1C TSspéc7'!$I$17,"")</f>
        <v/>
      </c>
      <c r="Q955" s="543" t="str">
        <f>IF(AND('1C TSspéc7'!$I$17&lt;&gt;0,'1C TSspéc7'!$C$12="OUI"),'1C TSspéc7'!$I$37/'1C TSspéc7'!$I$17,"")</f>
        <v/>
      </c>
      <c r="R955" s="543" t="str">
        <f>IF(AND('1C TSspéc7'!$I$17&lt;&gt;0,'1C TSspéc7'!$C$12="OUI"),'1C TSspéc7'!$I$38/'1C TSspéc7'!$I$17,"")</f>
        <v/>
      </c>
      <c r="S955" s="543" t="str">
        <f>IF(AND('1C TSspéc7'!$I$17&lt;&gt;0,'1C TSspéc7'!$C$12="OUI"),'1C TSspéc7'!$I$39/'1C TSspéc7'!$I$17,"")</f>
        <v/>
      </c>
      <c r="T955" s="543" t="str">
        <f>IF(AND('1C TSspéc7'!$I$17&lt;&gt;0,'1C TSspéc7'!$C$12="OUI"),'1C TSspéc7'!$I$40/'1C TSspéc7'!$I$17,"")</f>
        <v/>
      </c>
      <c r="U955" s="543" t="str">
        <f>IF(AND('1C TSspéc7'!$I$17&lt;&gt;0,'1C TSspéc7'!$C$12="OUI"),'1C TSspéc7'!$I$41/'1C TSspéc7'!$I$17,"")</f>
        <v/>
      </c>
      <c r="V955" s="543" t="str">
        <f>IF(AND('1C TSspéc7'!$I$17&lt;&gt;0,'1C TSspéc7'!$C$12="OUI"),'1C TSspéc7'!$I$42/'1C TSspéc7'!$I$17,"")</f>
        <v/>
      </c>
      <c r="W955" s="543" t="str">
        <f>IF(AND('1C TSspéc7'!$I$17&lt;&gt;0,'1C TSspéc7'!$C$12="OUI"),'1C TSspéc7'!$I$43/'1C TSspéc7'!$I$17,"")</f>
        <v/>
      </c>
      <c r="X955" s="543" t="str">
        <f>IF(AND('1C TSspéc7'!$I$17&lt;&gt;0,'1C TSspéc7'!$C$12="OUI"),'1C TSspéc7'!$I$44/'1C TSspéc7'!$I$17,"")</f>
        <v/>
      </c>
      <c r="Y955" s="543" t="str">
        <f>IF(AND('1C TSspéc7'!$I$17&lt;&gt;0,'1C TSspéc7'!$C$12="OUI"),'1C TSspéc7'!$I$45/'1C TSspéc7'!$I$17,"")</f>
        <v/>
      </c>
      <c r="Z955" s="543" t="str">
        <f>IF(AND('1C TSspéc7'!$I$17&lt;&gt;0,'1C TSspéc7'!$C$12="OUI"),'1C TSspéc7'!$I$46/'1C TSspéc7'!$I$17,"")</f>
        <v/>
      </c>
      <c r="AA955" s="543" t="str">
        <f>IF(AND('1C TSspéc7'!$I$17&lt;&gt;0,'1C TSspéc7'!$C$12="OUI"),'1C TSspéc7'!$I$47/'1C TSspéc7'!$I$17,"")</f>
        <v/>
      </c>
      <c r="AB955" s="543" t="str">
        <f>IF(AND('1C TSspéc7'!$I$17&lt;&gt;0,'1C TSspéc7'!$C$12="OUI"),'1C TSspéc7'!$I$48/'1C TSspéc7'!$I$17,"")</f>
        <v/>
      </c>
      <c r="AC955" s="543" t="str">
        <f>IF(AND('1C TSspéc7'!$I$17&lt;&gt;0,'1C TSspéc7'!$C$12="OUI"),'1C TSspéc7'!$I$49/'1C TSspéc7'!$I$17,"")</f>
        <v/>
      </c>
      <c r="AD955" s="543" t="str">
        <f>IF(AND('1C TSspéc7'!$I$17&lt;&gt;0,'1C TSspéc7'!$C$12="OUI"),'1C TSspéc7'!$I$50/'1C TSspéc7'!$I$17,"")</f>
        <v/>
      </c>
      <c r="AE955" s="543" t="str">
        <f>IF(AND('1C TSspéc7'!$I$17&lt;&gt;0,'1C TSspéc7'!$C$12="OUI"),'1C TSspéc7'!$I$51/'1C TSspéc7'!$I$17,"")</f>
        <v/>
      </c>
      <c r="AF955" s="543" t="str">
        <f>IF(AND('1C TSspéc7'!$I$17&lt;&gt;0,'1C TSspéc7'!$C$12="OUI"),'1C TSspéc7'!$I$52/'1C TSspéc7'!$I$17,"")</f>
        <v/>
      </c>
      <c r="AG955" s="543" t="str">
        <f>IF(AND('1C TSspéc7'!$I$17&lt;&gt;0,'1C TSspéc7'!$C$12="OUI"),'1C TSspéc7'!$I$53/'1C TSspéc7'!$I$17,"")</f>
        <v/>
      </c>
      <c r="AH955" s="543" t="str">
        <f>IF(AND('1C TSspéc7'!$I$17&lt;&gt;0,'1C TSspéc7'!$C$12="OUI"),'1C TSspéc7'!$I$54/'1C TSspéc7'!$I$17,"")</f>
        <v/>
      </c>
      <c r="AI955" s="543" t="str">
        <f>IF(AND('1C TSspéc7'!$I$17&lt;&gt;0,'1C TSspéc7'!$C$12="OUI"),'1C TSspéc7'!$I$55/'1C TSspéc7'!$I$17,"")</f>
        <v/>
      </c>
      <c r="AJ955" s="543" t="str">
        <f>IF(AND('1C TSspéc7'!$I$17&lt;&gt;0,'1C TSspéc7'!$C$12="OUI"),'1C TSspéc7'!$I$56/'1C TSspéc7'!$I$17,"")</f>
        <v/>
      </c>
      <c r="AK955" s="543" t="str">
        <f>IF(AND('1C TSspéc7'!$I$17&lt;&gt;0,'1C TSspéc7'!$C$12="OUI"),'1C TSspéc7'!$I$57/'1C TSspéc7'!$I$17,"")</f>
        <v/>
      </c>
      <c r="AL955" s="72">
        <f>IF(AND('1C TSspéc7'!$I$17&lt;&gt;0,'1C TSspéc7'!$C$12="OUI"),N955+AK955,N955)</f>
        <v>0</v>
      </c>
      <c r="AM955" s="417">
        <f t="shared" si="286"/>
        <v>0</v>
      </c>
      <c r="AN955" s="417">
        <f t="shared" si="287"/>
        <v>0</v>
      </c>
      <c r="AO955" s="418" t="str">
        <f>IF(AND('1C TSspéc7'!$I$17&lt;&gt;0,'1C TSspéc7'!$I$30&lt;&gt;0),AM955+AN955,"")</f>
        <v/>
      </c>
      <c r="AP955" s="573" t="str">
        <f>IF(AND('1C TSspéc7'!$I$17&lt;&gt;0,'1C TSspéc7'!$I$30&lt;&gt;0),AM955-AR955,"")</f>
        <v/>
      </c>
      <c r="AQ955" s="583">
        <f t="shared" si="288"/>
        <v>0</v>
      </c>
      <c r="AR955" s="596"/>
      <c r="AS955" s="102"/>
      <c r="AT955" s="27" t="str">
        <f>IF(('1C TSspéc7'!I$17*FICHE!$C$14&lt;J955),"Forfait limité à "&amp;FICHE!$C$14&amp;"€/jour","")</f>
        <v/>
      </c>
      <c r="AU955" s="592"/>
      <c r="AV955" s="824"/>
      <c r="AW955" s="824"/>
      <c r="AX955" s="824"/>
      <c r="AY955" s="824"/>
      <c r="AZ955" s="824"/>
      <c r="BA955" s="767"/>
      <c r="BB955" s="767"/>
      <c r="BC955" s="767"/>
      <c r="BD955" s="767"/>
      <c r="BE955" s="767"/>
      <c r="BF955" s="767"/>
      <c r="BG955" s="767"/>
      <c r="BH955" s="767"/>
      <c r="BI955" s="767"/>
      <c r="BJ955" s="767"/>
      <c r="BK955" s="767"/>
      <c r="BL955" s="767"/>
      <c r="BM955" s="767"/>
      <c r="BN955" s="767"/>
      <c r="BO955" s="767"/>
      <c r="BP955" s="767"/>
      <c r="BQ955" s="767"/>
      <c r="BR955" s="767"/>
      <c r="BS955" s="767"/>
      <c r="BT955" s="767"/>
      <c r="BU955" s="767"/>
      <c r="BV955" s="767"/>
      <c r="BW955" s="767"/>
      <c r="BX955" s="767"/>
      <c r="BY955" s="767"/>
      <c r="BZ955" s="767"/>
      <c r="CA955" s="767"/>
      <c r="CB955" s="767"/>
      <c r="CC955" s="767"/>
      <c r="CD955" s="767"/>
      <c r="CE955" s="767"/>
      <c r="CF955" s="767"/>
      <c r="CG955" s="767"/>
      <c r="CH955" s="767"/>
      <c r="CI955" s="767"/>
      <c r="CJ955" s="767"/>
      <c r="CK955" s="767"/>
      <c r="CL955" s="767"/>
      <c r="CM955" s="767"/>
      <c r="CN955" s="767"/>
      <c r="CO955" s="767"/>
      <c r="CP955" s="767"/>
      <c r="CQ955" s="767"/>
      <c r="CR955" s="767"/>
      <c r="CS955" s="767"/>
      <c r="CT955" s="767"/>
      <c r="CU955" s="767"/>
      <c r="CV955" s="767"/>
      <c r="CW955" s="767"/>
      <c r="CX955" s="767"/>
      <c r="CY955" s="767"/>
      <c r="CZ955" s="767"/>
      <c r="DA955" s="767"/>
      <c r="DB955" s="767"/>
      <c r="DC955" s="767"/>
      <c r="DD955" s="767"/>
      <c r="DE955" s="767"/>
      <c r="DF955" s="767"/>
      <c r="DG955" s="767"/>
      <c r="DH955" s="767"/>
      <c r="DI955" s="767"/>
      <c r="DJ955" s="767"/>
      <c r="DK955" s="767"/>
      <c r="DL955" s="767"/>
      <c r="DM955" s="767"/>
      <c r="DN955" s="767"/>
      <c r="DO955" s="767"/>
      <c r="DP955" s="767"/>
      <c r="DQ955" s="767"/>
      <c r="DR955" s="767"/>
      <c r="DS955" s="767"/>
      <c r="DT955" s="767"/>
      <c r="DU955" s="767"/>
      <c r="DV955" s="767"/>
      <c r="DW955" s="767"/>
      <c r="DX955" s="767"/>
      <c r="DY955" s="767"/>
      <c r="DZ955" s="767"/>
      <c r="EA955" s="767"/>
      <c r="EB955" s="767"/>
      <c r="EC955" s="767"/>
      <c r="ED955" s="767"/>
      <c r="EE955" s="767"/>
      <c r="EF955" s="767"/>
      <c r="EG955" s="767"/>
      <c r="EH955" s="767"/>
      <c r="EI955" s="767"/>
      <c r="EJ955" s="767"/>
      <c r="EK955" s="767"/>
      <c r="EL955" s="767"/>
      <c r="EM955" s="767"/>
      <c r="EN955" s="767"/>
      <c r="EO955" s="767"/>
      <c r="EP955" s="767"/>
      <c r="EQ955" s="767"/>
      <c r="ER955" s="767"/>
      <c r="ES955" s="767"/>
      <c r="ET955" s="767"/>
      <c r="EU955" s="767"/>
      <c r="EV955" s="767"/>
      <c r="EW955" s="767"/>
      <c r="EX955" s="767"/>
      <c r="EY955" s="767"/>
      <c r="EZ955" s="767"/>
      <c r="FA955" s="767"/>
      <c r="FB955" s="767"/>
      <c r="FC955" s="767"/>
      <c r="FD955" s="767"/>
      <c r="FE955" s="767"/>
      <c r="FF955" s="767"/>
      <c r="FG955" s="767"/>
      <c r="FH955" s="767"/>
      <c r="FI955" s="767"/>
      <c r="FJ955" s="767"/>
      <c r="FK955" s="767"/>
      <c r="FL955" s="767"/>
      <c r="FM955" s="767"/>
      <c r="FN955" s="767"/>
      <c r="FO955" s="767"/>
      <c r="FP955" s="767"/>
      <c r="FQ955" s="767"/>
      <c r="FR955" s="767"/>
      <c r="FS955" s="767"/>
      <c r="FT955" s="767"/>
      <c r="FU955" s="767"/>
      <c r="FV955" s="767"/>
      <c r="FW955" s="767"/>
      <c r="FX955" s="767"/>
      <c r="FY955" s="767"/>
      <c r="FZ955" s="767"/>
      <c r="GA955" s="767"/>
      <c r="GB955" s="767"/>
      <c r="GC955" s="767"/>
      <c r="GD955" s="767"/>
      <c r="GE955" s="767"/>
      <c r="GF955" s="767"/>
      <c r="GG955" s="767"/>
      <c r="GH955" s="767"/>
      <c r="GI955" s="767"/>
      <c r="GJ955" s="767"/>
      <c r="GK955" s="767"/>
      <c r="GL955" s="767"/>
      <c r="GM955" s="767"/>
      <c r="GN955" s="767"/>
      <c r="GO955" s="767"/>
      <c r="GP955" s="767"/>
      <c r="GQ955" s="767"/>
      <c r="GR955" s="767"/>
      <c r="GS955" s="767"/>
      <c r="GT955" s="767"/>
      <c r="GU955" s="767"/>
      <c r="GV955" s="767"/>
      <c r="GW955" s="767"/>
      <c r="GX955" s="767"/>
      <c r="GY955" s="767"/>
      <c r="GZ955" s="767"/>
      <c r="HA955" s="767"/>
      <c r="HB955" s="767"/>
      <c r="HC955" s="767"/>
    </row>
    <row r="956" spans="1:211" s="864" customFormat="1" ht="13.9" hidden="1" customHeight="1">
      <c r="A956" s="307"/>
      <c r="B956" s="351"/>
      <c r="C956" s="971" t="str">
        <f>IF('1C TSspéc7'!J$17&lt;&gt;0,'1C TSspéc7'!$B$12,"")</f>
        <v/>
      </c>
      <c r="D956" s="972"/>
      <c r="E956" s="973"/>
      <c r="F956" s="93">
        <f>IF(AND($C956='1C TSspéc7'!$B$12,'1C TSspéc7'!$B$16="spécifiques",'1C TSspéc7'!K$17&lt;&gt;""),'1C TSspéc7'!K$21,"")</f>
        <v>0</v>
      </c>
      <c r="G956" s="863"/>
      <c r="H956" s="745">
        <v>0.21</v>
      </c>
      <c r="I956" s="747">
        <v>1</v>
      </c>
      <c r="J956" s="312"/>
      <c r="K956" s="680">
        <f t="shared" si="285"/>
        <v>0</v>
      </c>
      <c r="L956" s="556">
        <f>IF(OR('1C TSspéc7'!$B$12="",'1C TSspéc7'!J$30=0),0,IF(AND('1C TSspéc7'!$B$12&lt;&gt;"",$K$2="Pôle",'1C TSspéc7'!$C$12="OUI"),(('1C TSspéc7'!J$22+'1C TSspéc7'!J$23+'1C TSspéc7'!J$24+'1C TSspéc7'!J$25+'1C TSspéc7'!J$29)/'1C TSspéc7'!J$17),IF(AND('1C TSspéc7'!$B$12&lt;&gt;"",$K$2="Pôle",'1C TSspéc7'!$C$12="NON"),(('1C TSspéc7'!J$22+'1C TSspéc7'!J$23+'1C TSspéc7'!J$24+'1C TSspéc7'!J$25+'1C TSspéc7'!J$29)/'1C TSspéc7'!J$30),IF(AND('1C TSspéc7'!$B$12&lt;&gt;"",$K$2&lt;&gt;"Pôle",'1C TSspéc7'!$C$12="OUI"),(('1C TSspéc7'!J$22+'1C TSspéc7'!J$23+'1C TSspéc7'!J$24+'1C TSspéc7'!J$25+'1C TSspéc7'!J$26+'1C TSspéc7'!J$27+'1C TSspéc7'!J$28+'1C TSspéc7'!J$29)/'1C TSspéc7'!J$17),IF(AND('1C TSspéc7'!$B$12&lt;&gt;"",$K$2&lt;&gt;"Pôle",'1C TSspéc7'!$C$12="NON"),(('1C TSspéc7'!J$22+'1C TSspéc7'!J$23+'1C TSspéc7'!J$24+'1C TSspéc7'!J$25+'1C TSspéc7'!J$26+'1C TSspéc7'!J$27+'1C TSspéc7'!J$28+'1C TSspéc7'!J$29)/'1C TSspéc7'!J$30))))))</f>
        <v>0</v>
      </c>
      <c r="M956" s="556">
        <f>IF(OR('1C TSspéc7'!$B$12="",'1C TSspéc7'!J$30=0),0,IF(AND('1C TSspéc7'!$B$12&lt;&gt;"",$K$2="Pôle",'1C TSspéc7'!$C$12="OUI"),(('1C TSspéc7'!J$26+'1C TSspéc7'!J$27+'1C TSspéc7'!J$28)/'1C TSspéc7'!J$17),IF(AND('1C TSspéc7'!$B$12&lt;&gt;"",$K$2="Pôle",'1C TSspéc7'!$C$12="NON"),(('1C TSspéc7'!J$26+'1C TSspéc7'!J$27+'1C TSspéc7'!J$28)/'1C TSspéc7'!J$30),IF(AND('1C TSspéc7'!$B$12&lt;&gt;"",$K$2&lt;&gt;"Pôle"),0))))</f>
        <v>0</v>
      </c>
      <c r="N956" s="557">
        <f>IF(AND('1C TSspéc7'!$B$12&lt;&gt;0,'1C TSspéc7'!$J$30&lt;&gt;0),L956+M956,0)</f>
        <v>0</v>
      </c>
      <c r="O956" s="542" t="str">
        <f>IF(AND('1C TSspéc7'!$J$17&lt;&gt;0,'1C TSspéc7'!$C$12="OUI"),'1C TSspéc7'!$J$35/'1C TSspéc7'!$J$17,"")</f>
        <v/>
      </c>
      <c r="P956" s="543" t="str">
        <f>IF(AND('1C TSspéc7'!$J$17&lt;&gt;0,'1C TSspéc7'!$C$12="OUI"),'1C TSspéc7'!$J$36/'1C TSspéc7'!$J$17,"")</f>
        <v/>
      </c>
      <c r="Q956" s="543" t="str">
        <f>IF(AND('1C TSspéc7'!$J$17&lt;&gt;0,'1C TSspéc7'!$C$12="OUI"),'1C TSspéc7'!$J$37/'1C TSspéc7'!$J$17,"")</f>
        <v/>
      </c>
      <c r="R956" s="543" t="str">
        <f>IF(AND('1C TSspéc7'!$J$17&lt;&gt;0,'1C TSspéc7'!$C$12="OUI"),'1C TSspéc7'!$J$38/'1C TSspéc7'!$J$17,"")</f>
        <v/>
      </c>
      <c r="S956" s="543" t="str">
        <f>IF(AND('1C TSspéc7'!$J$17&lt;&gt;0,'1C TSspéc7'!$C$12="OUI"),'1C TSspéc7'!$J$39/'1C TSspéc7'!$J$17,"")</f>
        <v/>
      </c>
      <c r="T956" s="543" t="str">
        <f>IF(AND('1C TSspéc7'!$J$17&lt;&gt;0,'1C TSspéc7'!$C$12="OUI"),'1C TSspéc7'!$J$40/'1C TSspéc7'!$J$17,"")</f>
        <v/>
      </c>
      <c r="U956" s="543" t="str">
        <f>IF(AND('1C TSspéc7'!$J$17&lt;&gt;0,'1C TSspéc7'!$C$12="OUI"),'1C TSspéc7'!$J$41/'1C TSspéc7'!$J$17,"")</f>
        <v/>
      </c>
      <c r="V956" s="543" t="str">
        <f>IF(AND('1C TSspéc7'!$J$17&lt;&gt;0,'1C TSspéc7'!$C$12="OUI"),'1C TSspéc7'!$J$42/'1C TSspéc7'!$J$17,"")</f>
        <v/>
      </c>
      <c r="W956" s="543" t="str">
        <f>IF(AND('1C TSspéc7'!$J$17&lt;&gt;0,'1C TSspéc7'!$C$12="OUI"),'1C TSspéc7'!$J$43/'1C TSspéc7'!$J$17,"")</f>
        <v/>
      </c>
      <c r="X956" s="543" t="str">
        <f>IF(AND('1C TSspéc7'!$J$17&lt;&gt;0,'1C TSspéc7'!$C$12="OUI"),'1C TSspéc7'!$J$44/'1C TSspéc7'!$J$17,"")</f>
        <v/>
      </c>
      <c r="Y956" s="543" t="str">
        <f>IF(AND('1C TSspéc7'!$J$17&lt;&gt;0,'1C TSspéc7'!$C$12="OUI"),'1C TSspéc7'!$J$45/'1C TSspéc7'!$J$17,"")</f>
        <v/>
      </c>
      <c r="Z956" s="543" t="str">
        <f>IF(AND('1C TSspéc7'!$J$17&lt;&gt;0,'1C TSspéc7'!$C$12="OUI"),'1C TSspéc7'!$J$46/'1C TSspéc7'!$J$17,"")</f>
        <v/>
      </c>
      <c r="AA956" s="543" t="str">
        <f>IF(AND('1C TSspéc7'!$J$17&lt;&gt;0,'1C TSspéc7'!$C$12="OUI"),'1C TSspéc7'!$J$47/'1C TSspéc7'!$J$17,"")</f>
        <v/>
      </c>
      <c r="AB956" s="543" t="str">
        <f>IF(AND('1C TSspéc7'!$J$17&lt;&gt;0,'1C TSspéc7'!$C$12="OUI"),'1C TSspéc7'!$J$48/'1C TSspéc7'!$J$17,"")</f>
        <v/>
      </c>
      <c r="AC956" s="543" t="str">
        <f>IF(AND('1C TSspéc7'!$J$17&lt;&gt;0,'1C TSspéc7'!$C$12="OUI"),'1C TSspéc7'!$J$49/'1C TSspéc7'!$J$17,"")</f>
        <v/>
      </c>
      <c r="AD956" s="543" t="str">
        <f>IF(AND('1C TSspéc7'!$J$17&lt;&gt;0,'1C TSspéc7'!$C$12="OUI"),'1C TSspéc7'!$J$50/'1C TSspéc7'!$J$17,"")</f>
        <v/>
      </c>
      <c r="AE956" s="543" t="str">
        <f>IF(AND('1C TSspéc7'!$J$17&lt;&gt;0,'1C TSspéc7'!$C$12="OUI"),'1C TSspéc7'!$J$51/'1C TSspéc7'!$J$17,"")</f>
        <v/>
      </c>
      <c r="AF956" s="543" t="str">
        <f>IF(AND('1C TSspéc7'!$J$17&lt;&gt;0,'1C TSspéc7'!$C$12="OUI"),'1C TSspéc7'!$J$52/'1C TSspéc7'!$J$17,"")</f>
        <v/>
      </c>
      <c r="AG956" s="543" t="str">
        <f>IF(AND('1C TSspéc7'!$J$17&lt;&gt;0,'1C TSspéc7'!$C$12="OUI"),'1C TSspéc7'!$J$53/'1C TSspéc7'!$J$17,"")</f>
        <v/>
      </c>
      <c r="AH956" s="543" t="str">
        <f>IF(AND('1C TSspéc7'!$J$17&lt;&gt;0,'1C TSspéc7'!$C$12="OUI"),'1C TSspéc7'!$J$54/'1C TSspéc7'!$J$17,"")</f>
        <v/>
      </c>
      <c r="AI956" s="543" t="str">
        <f>IF(AND('1C TSspéc7'!$J$17&lt;&gt;0,'1C TSspéc7'!$C$12="OUI"),'1C TSspéc7'!$J$55/'1C TSspéc7'!$J$17,"")</f>
        <v/>
      </c>
      <c r="AJ956" s="543" t="str">
        <f>IF(AND('1C TSspéc7'!$J$17&lt;&gt;0,'1C TSspéc7'!$C$12="OUI"),'1C TSspéc7'!$J$56/'1C TSspéc7'!$J$17,"")</f>
        <v/>
      </c>
      <c r="AK956" s="543" t="str">
        <f>IF(AND('1C TSspéc7'!$J$17&lt;&gt;0,'1C TSspéc7'!$C$12="OUI"),'1C TSspéc7'!$J$57/'1C TSspéc7'!$J$17,"")</f>
        <v/>
      </c>
      <c r="AL956" s="72">
        <f>IF(AND('1C TSspéc7'!$J$17&lt;&gt;0,'1C TSspéc7'!$C$12="OUI"),N956+AK956,N956)</f>
        <v>0</v>
      </c>
      <c r="AM956" s="417">
        <f t="shared" si="286"/>
        <v>0</v>
      </c>
      <c r="AN956" s="417">
        <f t="shared" si="287"/>
        <v>0</v>
      </c>
      <c r="AO956" s="418" t="str">
        <f>IF(AND('1C TSspéc7'!$J$17&lt;&gt;0,'1C TSspéc7'!$J$30&lt;&gt;0),AM956+AN956,"")</f>
        <v/>
      </c>
      <c r="AP956" s="573" t="str">
        <f>IF(AND('1C TSspéc7'!$J$17&lt;&gt;0,'1C TSspéc7'!$J$30&lt;&gt;0),AM956-AR956,"")</f>
        <v/>
      </c>
      <c r="AQ956" s="583">
        <f t="shared" si="288"/>
        <v>0</v>
      </c>
      <c r="AR956" s="596"/>
      <c r="AS956" s="102"/>
      <c r="AT956" s="27" t="str">
        <f>IF(('1C TSspéc7'!J$17*FICHE!$C$14&lt;J956),"Forfait limité à "&amp;FICHE!$C$14&amp;"€/jour","")</f>
        <v/>
      </c>
      <c r="AU956" s="592"/>
      <c r="AV956" s="824"/>
      <c r="AW956" s="824"/>
      <c r="AX956" s="824"/>
      <c r="AY956" s="824"/>
      <c r="AZ956" s="824"/>
      <c r="BA956" s="767"/>
      <c r="BB956" s="767"/>
      <c r="BC956" s="767"/>
      <c r="BD956" s="767"/>
      <c r="BE956" s="767"/>
      <c r="BF956" s="767"/>
      <c r="BG956" s="767"/>
      <c r="BH956" s="767"/>
      <c r="BI956" s="767"/>
      <c r="BJ956" s="767"/>
      <c r="BK956" s="767"/>
      <c r="BL956" s="767"/>
      <c r="BM956" s="767"/>
      <c r="BN956" s="767"/>
      <c r="BO956" s="767"/>
      <c r="BP956" s="767"/>
      <c r="BQ956" s="767"/>
      <c r="BR956" s="767"/>
      <c r="BS956" s="767"/>
      <c r="BT956" s="767"/>
      <c r="BU956" s="767"/>
      <c r="BV956" s="767"/>
      <c r="BW956" s="767"/>
      <c r="BX956" s="767"/>
      <c r="BY956" s="767"/>
      <c r="BZ956" s="767"/>
      <c r="CA956" s="767"/>
      <c r="CB956" s="767"/>
      <c r="CC956" s="767"/>
      <c r="CD956" s="767"/>
      <c r="CE956" s="767"/>
      <c r="CF956" s="767"/>
      <c r="CG956" s="767"/>
      <c r="CH956" s="767"/>
      <c r="CI956" s="767"/>
      <c r="CJ956" s="767"/>
      <c r="CK956" s="767"/>
      <c r="CL956" s="767"/>
      <c r="CM956" s="767"/>
      <c r="CN956" s="767"/>
      <c r="CO956" s="767"/>
      <c r="CP956" s="767"/>
      <c r="CQ956" s="767"/>
      <c r="CR956" s="767"/>
      <c r="CS956" s="767"/>
      <c r="CT956" s="767"/>
      <c r="CU956" s="767"/>
      <c r="CV956" s="767"/>
      <c r="CW956" s="767"/>
      <c r="CX956" s="767"/>
      <c r="CY956" s="767"/>
      <c r="CZ956" s="767"/>
      <c r="DA956" s="767"/>
      <c r="DB956" s="767"/>
      <c r="DC956" s="767"/>
      <c r="DD956" s="767"/>
      <c r="DE956" s="767"/>
      <c r="DF956" s="767"/>
      <c r="DG956" s="767"/>
      <c r="DH956" s="767"/>
      <c r="DI956" s="767"/>
      <c r="DJ956" s="767"/>
      <c r="DK956" s="767"/>
      <c r="DL956" s="767"/>
      <c r="DM956" s="767"/>
      <c r="DN956" s="767"/>
      <c r="DO956" s="767"/>
      <c r="DP956" s="767"/>
      <c r="DQ956" s="767"/>
      <c r="DR956" s="767"/>
      <c r="DS956" s="767"/>
      <c r="DT956" s="767"/>
      <c r="DU956" s="767"/>
      <c r="DV956" s="767"/>
      <c r="DW956" s="767"/>
      <c r="DX956" s="767"/>
      <c r="DY956" s="767"/>
      <c r="DZ956" s="767"/>
      <c r="EA956" s="767"/>
      <c r="EB956" s="767"/>
      <c r="EC956" s="767"/>
      <c r="ED956" s="767"/>
      <c r="EE956" s="767"/>
      <c r="EF956" s="767"/>
      <c r="EG956" s="767"/>
      <c r="EH956" s="767"/>
      <c r="EI956" s="767"/>
      <c r="EJ956" s="767"/>
      <c r="EK956" s="767"/>
      <c r="EL956" s="767"/>
      <c r="EM956" s="767"/>
      <c r="EN956" s="767"/>
      <c r="EO956" s="767"/>
      <c r="EP956" s="767"/>
      <c r="EQ956" s="767"/>
      <c r="ER956" s="767"/>
      <c r="ES956" s="767"/>
      <c r="ET956" s="767"/>
      <c r="EU956" s="767"/>
      <c r="EV956" s="767"/>
      <c r="EW956" s="767"/>
      <c r="EX956" s="767"/>
      <c r="EY956" s="767"/>
      <c r="EZ956" s="767"/>
      <c r="FA956" s="767"/>
      <c r="FB956" s="767"/>
      <c r="FC956" s="767"/>
      <c r="FD956" s="767"/>
      <c r="FE956" s="767"/>
      <c r="FF956" s="767"/>
      <c r="FG956" s="767"/>
      <c r="FH956" s="767"/>
      <c r="FI956" s="767"/>
      <c r="FJ956" s="767"/>
      <c r="FK956" s="767"/>
      <c r="FL956" s="767"/>
      <c r="FM956" s="767"/>
      <c r="FN956" s="767"/>
      <c r="FO956" s="767"/>
      <c r="FP956" s="767"/>
      <c r="FQ956" s="767"/>
      <c r="FR956" s="767"/>
      <c r="FS956" s="767"/>
      <c r="FT956" s="767"/>
      <c r="FU956" s="767"/>
      <c r="FV956" s="767"/>
      <c r="FW956" s="767"/>
      <c r="FX956" s="767"/>
      <c r="FY956" s="767"/>
      <c r="FZ956" s="767"/>
      <c r="GA956" s="767"/>
      <c r="GB956" s="767"/>
      <c r="GC956" s="767"/>
      <c r="GD956" s="767"/>
      <c r="GE956" s="767"/>
      <c r="GF956" s="767"/>
      <c r="GG956" s="767"/>
      <c r="GH956" s="767"/>
      <c r="GI956" s="767"/>
      <c r="GJ956" s="767"/>
      <c r="GK956" s="767"/>
      <c r="GL956" s="767"/>
      <c r="GM956" s="767"/>
      <c r="GN956" s="767"/>
      <c r="GO956" s="767"/>
      <c r="GP956" s="767"/>
      <c r="GQ956" s="767"/>
      <c r="GR956" s="767"/>
      <c r="GS956" s="767"/>
      <c r="GT956" s="767"/>
      <c r="GU956" s="767"/>
      <c r="GV956" s="767"/>
      <c r="GW956" s="767"/>
      <c r="GX956" s="767"/>
      <c r="GY956" s="767"/>
      <c r="GZ956" s="767"/>
      <c r="HA956" s="767"/>
      <c r="HB956" s="767"/>
      <c r="HC956" s="767"/>
    </row>
    <row r="957" spans="1:211" s="864" customFormat="1" ht="13.9" hidden="1" customHeight="1">
      <c r="A957" s="307"/>
      <c r="B957" s="351"/>
      <c r="C957" s="971" t="str">
        <f>IF('1C TSspéc7'!K$17&lt;&gt;0,'1C TSspéc7'!$B$12,"")</f>
        <v/>
      </c>
      <c r="D957" s="972"/>
      <c r="E957" s="973"/>
      <c r="F957" s="93">
        <f>IF(AND($C957='1C TSspéc7'!$B$12,'1C TSspéc7'!$B$16="spécifiques",'1C TSspéc7'!$K$17&lt;&gt;""),'1C TSspéc7'!$K$21,"")</f>
        <v>0</v>
      </c>
      <c r="G957" s="863"/>
      <c r="H957" s="745">
        <v>0.21</v>
      </c>
      <c r="I957" s="747">
        <v>1</v>
      </c>
      <c r="J957" s="312"/>
      <c r="K957" s="680">
        <f t="shared" si="285"/>
        <v>0</v>
      </c>
      <c r="L957" s="556">
        <f>IF(OR('1C TSspéc7'!$B$12="",'1C TSspéc7'!K$30=0),0,IF(AND('1C TSspéc7'!$B$12&lt;&gt;"",$K$2="Pôle",'1C TSspéc7'!$C$12="OUI"),(('1C TSspéc7'!K$22+'1C TSspéc7'!K$23+'1C TSspéc7'!K$24+'1C TSspéc7'!K$25+'1C TSspéc7'!K$29)/'1C TSspéc7'!K$17),IF(AND('1C TSspéc7'!$B$12&lt;&gt;"",$K$2="Pôle",'1C TSspéc7'!$C$12="NON"),(('1C TSspéc7'!K$22+'1C TSspéc7'!K$23+'1C TSspéc7'!K$24+'1C TSspéc7'!K$25+'1C TSspéc7'!K$29)/'1C TSspéc7'!K$30),IF(AND('1C TSspéc7'!$B$12&lt;&gt;"",$K$2&lt;&gt;"Pôle",'1C TSspéc7'!$C$12="OUI"),(('1C TSspéc7'!K$22+'1C TSspéc7'!K$23+'1C TSspéc7'!K$24+'1C TSspéc7'!K$25+'1C TSspéc7'!K$26+'1C TSspéc7'!K$27+'1C TSspéc7'!K$28+'1C TSspéc7'!K$29)/'1C TSspéc7'!K$17),IF(AND('1C TSspéc7'!$B$12&lt;&gt;"",$K$2&lt;&gt;"Pôle",'1C TSspéc7'!$C$12="NON"),(('1C TSspéc7'!K$22+'1C TSspéc7'!K$23+'1C TSspéc7'!K$24+'1C TSspéc7'!K$25+'1C TSspéc7'!K$26+'1C TSspéc7'!K$27+'1C TSspéc7'!K$28+'1C TSspéc7'!K$29)/'1C TSspéc7'!K$30))))))</f>
        <v>0</v>
      </c>
      <c r="M957" s="556">
        <f>IF(OR('1C TSspéc7'!$B$12="",'1C TSspéc7'!K$30=0),0,IF(AND('1C TSspéc7'!$B$12&lt;&gt;"",$K$2="Pôle",'1C TSspéc7'!$C$12="OUI"),(('1C TSspéc7'!K$26+'1C TSspéc7'!K$27+'1C TSspéc7'!K$28)/'1C TSspéc7'!K$17),IF(AND('1C TSspéc7'!$B$12&lt;&gt;"",$K$2="Pôle",'1C TSspéc7'!$C$12="NON"),(('1C TSspéc7'!K$26+'1C TSspéc7'!K$27+'1C TSspéc7'!K$28)/'1C TSspéc7'!K$30),IF(AND('1C TSspéc7'!$B$12&lt;&gt;"",$K$2&lt;&gt;"Pôle"),0))))</f>
        <v>0</v>
      </c>
      <c r="N957" s="557">
        <f>IF(AND('1C TSspéc7'!$B$12&lt;&gt;0,'1C TSspéc7'!$K$30&lt;&gt;0),L957+M957,0)</f>
        <v>0</v>
      </c>
      <c r="O957" s="542" t="str">
        <f>IF(AND('1C TSspéc7'!$K$17&lt;&gt;0,'1C TSspéc7'!$C$12="OUI"),'1C TSspéc7'!$K$35/'1C TSspéc7'!$K$17,"")</f>
        <v/>
      </c>
      <c r="P957" s="543" t="str">
        <f>IF(AND('1C TSspéc7'!$K$17&lt;&gt;0,'1C TSspéc7'!$C$12="OUI"),'1C TSspéc7'!$K$36/'1C TSspéc7'!$K$17,"")</f>
        <v/>
      </c>
      <c r="Q957" s="543" t="str">
        <f>IF(AND('1C TSspéc7'!$K$17&lt;&gt;0,'1C TSspéc7'!$C$12="OUI"),'1C TSspéc7'!$K$37/'1C TSspéc7'!$K$17,"")</f>
        <v/>
      </c>
      <c r="R957" s="543" t="str">
        <f>IF(AND('1C TSspéc7'!$K$17&lt;&gt;0,'1C TSspéc7'!$C$12="OUI"),'1C TSspéc7'!$K$38/'1C TSspéc7'!$K$17,"")</f>
        <v/>
      </c>
      <c r="S957" s="543" t="str">
        <f>IF(AND('1C TSspéc7'!$K$17&lt;&gt;0,'1C TSspéc7'!$C$12="OUI"),'1C TSspéc7'!$K$39/'1C TSspéc7'!$K$17,"")</f>
        <v/>
      </c>
      <c r="T957" s="543" t="str">
        <f>IF(AND('1C TSspéc7'!$K$17&lt;&gt;0,'1C TSspéc7'!$C$12="OUI"),'1C TSspéc7'!$K$40/'1C TSspéc7'!$K$17,"")</f>
        <v/>
      </c>
      <c r="U957" s="543" t="str">
        <f>IF(AND('1C TSspéc7'!$K$17&lt;&gt;0,'1C TSspéc7'!$C$12="OUI"),'1C TSspéc7'!$K$41/'1C TSspéc7'!$K$17,"")</f>
        <v/>
      </c>
      <c r="V957" s="543" t="str">
        <f>IF(AND('1C TSspéc7'!$K$17&lt;&gt;0,'1C TSspéc7'!$C$12="OUI"),'1C TSspéc7'!$K$42/'1C TSspéc7'!$K$17,"")</f>
        <v/>
      </c>
      <c r="W957" s="543" t="str">
        <f>IF(AND('1C TSspéc7'!$K$17&lt;&gt;0,'1C TSspéc7'!$C$12="OUI"),'1C TSspéc7'!$K$43/'1C TSspéc7'!$K$17,"")</f>
        <v/>
      </c>
      <c r="X957" s="543" t="str">
        <f>IF(AND('1C TSspéc7'!$K$17&lt;&gt;0,'1C TSspéc7'!$C$12="OUI"),'1C TSspéc7'!$K$44/'1C TSspéc7'!$K$17,"")</f>
        <v/>
      </c>
      <c r="Y957" s="543" t="str">
        <f>IF(AND('1C TSspéc7'!$K$17&lt;&gt;0,'1C TSspéc7'!$C$12="OUI"),'1C TSspéc7'!$K$45/'1C TSspéc7'!$K$17,"")</f>
        <v/>
      </c>
      <c r="Z957" s="543" t="str">
        <f>IF(AND('1C TSspéc7'!$K$17&lt;&gt;0,'1C TSspéc7'!$C$12="OUI"),'1C TSspéc7'!$K$46/'1C TSspéc7'!$K$17,"")</f>
        <v/>
      </c>
      <c r="AA957" s="543" t="str">
        <f>IF(AND('1C TSspéc7'!$K$17&lt;&gt;0,'1C TSspéc7'!$C$12="OUI"),'1C TSspéc7'!$K$47/'1C TSspéc7'!$K$17,"")</f>
        <v/>
      </c>
      <c r="AB957" s="543" t="str">
        <f>IF(AND('1C TSspéc7'!$K$17&lt;&gt;0,'1C TSspéc7'!$C$12="OUI"),'1C TSspéc7'!$K$48/'1C TSspéc7'!$K$17,"")</f>
        <v/>
      </c>
      <c r="AC957" s="543" t="str">
        <f>IF(AND('1C TSspéc7'!$K$17&lt;&gt;0,'1C TSspéc7'!$C$12="OUI"),'1C TSspéc7'!$K$49/'1C TSspéc7'!$K$17,"")</f>
        <v/>
      </c>
      <c r="AD957" s="543" t="str">
        <f>IF(AND('1C TSspéc7'!$K$17&lt;&gt;0,'1C TSspéc7'!$C$12="OUI"),'1C TSspéc7'!$K$50/'1C TSspéc7'!$K$17,"")</f>
        <v/>
      </c>
      <c r="AE957" s="543" t="str">
        <f>IF(AND('1C TSspéc7'!$K$17&lt;&gt;0,'1C TSspéc7'!$C$12="OUI"),'1C TSspéc7'!$K$51/'1C TSspéc7'!$K$17,"")</f>
        <v/>
      </c>
      <c r="AF957" s="543" t="str">
        <f>IF(AND('1C TSspéc7'!$K$17&lt;&gt;0,'1C TSspéc7'!$C$12="OUI"),'1C TSspéc7'!$K$52/'1C TSspéc7'!$K$17,"")</f>
        <v/>
      </c>
      <c r="AG957" s="543" t="str">
        <f>IF(AND('1C TSspéc7'!$K$17&lt;&gt;0,'1C TSspéc7'!$C$12="OUI"),'1C TSspéc7'!$K$53/'1C TSspéc7'!$K$17,"")</f>
        <v/>
      </c>
      <c r="AH957" s="543" t="str">
        <f>IF(AND('1C TSspéc7'!$K$17&lt;&gt;0,'1C TSspéc7'!$C$12="OUI"),'1C TSspéc7'!$K$54/'1C TSspéc7'!$K$17,"")</f>
        <v/>
      </c>
      <c r="AI957" s="543" t="str">
        <f>IF(AND('1C TSspéc7'!$K$17&lt;&gt;0,'1C TSspéc7'!$C$12="OUI"),'1C TSspéc7'!$K$55/'1C TSspéc7'!$K$17,"")</f>
        <v/>
      </c>
      <c r="AJ957" s="543" t="str">
        <f>IF(AND('1C TSspéc7'!$K$17&lt;&gt;0,'1C TSspéc7'!$C$12="OUI"),'1C TSspéc7'!$K$56/'1C TSspéc7'!$K$17,"")</f>
        <v/>
      </c>
      <c r="AK957" s="543" t="str">
        <f>IF(AND('1C TSspéc7'!$K$17&lt;&gt;0,'1C TSspéc7'!$C$12="OUI"),'1C TSspéc7'!$K$57/'1C TSspéc7'!$K$17,"")</f>
        <v/>
      </c>
      <c r="AL957" s="72">
        <f>IF(AND('1C TSspéc7'!$K$17&lt;&gt;0,'1C TSspéc7'!$C$12="OUI"),N957+AK957,N957)</f>
        <v>0</v>
      </c>
      <c r="AM957" s="417">
        <f t="shared" si="286"/>
        <v>0</v>
      </c>
      <c r="AN957" s="417">
        <f t="shared" si="287"/>
        <v>0</v>
      </c>
      <c r="AO957" s="418" t="str">
        <f>IF(AND('1C TSspéc7'!$K$17&lt;&gt;0,'1C TSspéc7'!$K$30&lt;&gt;0),AM957+AN957,"")</f>
        <v/>
      </c>
      <c r="AP957" s="573" t="str">
        <f>IF(AND('1C TSspéc7'!$K$17&lt;&gt;0,'1C TSspéc7'!$K$30&lt;&gt;0),AM957-AR957,"")</f>
        <v/>
      </c>
      <c r="AQ957" s="583">
        <f t="shared" si="288"/>
        <v>0</v>
      </c>
      <c r="AR957" s="596"/>
      <c r="AS957" s="102"/>
      <c r="AT957" s="27" t="str">
        <f>IF(('1C TSspéc7'!K$17*FICHE!$C$14&lt;J957),"Forfait limité à "&amp;FICHE!$C$14&amp;"€/jour","")</f>
        <v/>
      </c>
      <c r="AU957" s="592"/>
      <c r="AV957" s="824"/>
      <c r="AW957" s="824"/>
      <c r="AX957" s="824"/>
      <c r="AY957" s="824"/>
      <c r="AZ957" s="824"/>
      <c r="BA957" s="767"/>
      <c r="BB957" s="767"/>
      <c r="BC957" s="767"/>
      <c r="BD957" s="767"/>
      <c r="BE957" s="767"/>
      <c r="BF957" s="767"/>
      <c r="BG957" s="767"/>
      <c r="BH957" s="767"/>
      <c r="BI957" s="767"/>
      <c r="BJ957" s="767"/>
      <c r="BK957" s="767"/>
      <c r="BL957" s="767"/>
      <c r="BM957" s="767"/>
      <c r="BN957" s="767"/>
      <c r="BO957" s="767"/>
      <c r="BP957" s="767"/>
      <c r="BQ957" s="767"/>
      <c r="BR957" s="767"/>
      <c r="BS957" s="767"/>
      <c r="BT957" s="767"/>
      <c r="BU957" s="767"/>
      <c r="BV957" s="767"/>
      <c r="BW957" s="767"/>
      <c r="BX957" s="767"/>
      <c r="BY957" s="767"/>
      <c r="BZ957" s="767"/>
      <c r="CA957" s="767"/>
      <c r="CB957" s="767"/>
      <c r="CC957" s="767"/>
      <c r="CD957" s="767"/>
      <c r="CE957" s="767"/>
      <c r="CF957" s="767"/>
      <c r="CG957" s="767"/>
      <c r="CH957" s="767"/>
      <c r="CI957" s="767"/>
      <c r="CJ957" s="767"/>
      <c r="CK957" s="767"/>
      <c r="CL957" s="767"/>
      <c r="CM957" s="767"/>
      <c r="CN957" s="767"/>
      <c r="CO957" s="767"/>
      <c r="CP957" s="767"/>
      <c r="CQ957" s="767"/>
      <c r="CR957" s="767"/>
      <c r="CS957" s="767"/>
      <c r="CT957" s="767"/>
      <c r="CU957" s="767"/>
      <c r="CV957" s="767"/>
      <c r="CW957" s="767"/>
      <c r="CX957" s="767"/>
      <c r="CY957" s="767"/>
      <c r="CZ957" s="767"/>
      <c r="DA957" s="767"/>
      <c r="DB957" s="767"/>
      <c r="DC957" s="767"/>
      <c r="DD957" s="767"/>
      <c r="DE957" s="767"/>
      <c r="DF957" s="767"/>
      <c r="DG957" s="767"/>
      <c r="DH957" s="767"/>
      <c r="DI957" s="767"/>
      <c r="DJ957" s="767"/>
      <c r="DK957" s="767"/>
      <c r="DL957" s="767"/>
      <c r="DM957" s="767"/>
      <c r="DN957" s="767"/>
      <c r="DO957" s="767"/>
      <c r="DP957" s="767"/>
      <c r="DQ957" s="767"/>
      <c r="DR957" s="767"/>
      <c r="DS957" s="767"/>
      <c r="DT957" s="767"/>
      <c r="DU957" s="767"/>
      <c r="DV957" s="767"/>
      <c r="DW957" s="767"/>
      <c r="DX957" s="767"/>
      <c r="DY957" s="767"/>
      <c r="DZ957" s="767"/>
      <c r="EA957" s="767"/>
      <c r="EB957" s="767"/>
      <c r="EC957" s="767"/>
      <c r="ED957" s="767"/>
      <c r="EE957" s="767"/>
      <c r="EF957" s="767"/>
      <c r="EG957" s="767"/>
      <c r="EH957" s="767"/>
      <c r="EI957" s="767"/>
      <c r="EJ957" s="767"/>
      <c r="EK957" s="767"/>
      <c r="EL957" s="767"/>
      <c r="EM957" s="767"/>
      <c r="EN957" s="767"/>
      <c r="EO957" s="767"/>
      <c r="EP957" s="767"/>
      <c r="EQ957" s="767"/>
      <c r="ER957" s="767"/>
      <c r="ES957" s="767"/>
      <c r="ET957" s="767"/>
      <c r="EU957" s="767"/>
      <c r="EV957" s="767"/>
      <c r="EW957" s="767"/>
      <c r="EX957" s="767"/>
      <c r="EY957" s="767"/>
      <c r="EZ957" s="767"/>
      <c r="FA957" s="767"/>
      <c r="FB957" s="767"/>
      <c r="FC957" s="767"/>
      <c r="FD957" s="767"/>
      <c r="FE957" s="767"/>
      <c r="FF957" s="767"/>
      <c r="FG957" s="767"/>
      <c r="FH957" s="767"/>
      <c r="FI957" s="767"/>
      <c r="FJ957" s="767"/>
      <c r="FK957" s="767"/>
      <c r="FL957" s="767"/>
      <c r="FM957" s="767"/>
      <c r="FN957" s="767"/>
      <c r="FO957" s="767"/>
      <c r="FP957" s="767"/>
      <c r="FQ957" s="767"/>
      <c r="FR957" s="767"/>
      <c r="FS957" s="767"/>
      <c r="FT957" s="767"/>
      <c r="FU957" s="767"/>
      <c r="FV957" s="767"/>
      <c r="FW957" s="767"/>
      <c r="FX957" s="767"/>
      <c r="FY957" s="767"/>
      <c r="FZ957" s="767"/>
      <c r="GA957" s="767"/>
      <c r="GB957" s="767"/>
      <c r="GC957" s="767"/>
      <c r="GD957" s="767"/>
      <c r="GE957" s="767"/>
      <c r="GF957" s="767"/>
      <c r="GG957" s="767"/>
      <c r="GH957" s="767"/>
      <c r="GI957" s="767"/>
      <c r="GJ957" s="767"/>
      <c r="GK957" s="767"/>
      <c r="GL957" s="767"/>
      <c r="GM957" s="767"/>
      <c r="GN957" s="767"/>
      <c r="GO957" s="767"/>
      <c r="GP957" s="767"/>
      <c r="GQ957" s="767"/>
      <c r="GR957" s="767"/>
      <c r="GS957" s="767"/>
      <c r="GT957" s="767"/>
      <c r="GU957" s="767"/>
      <c r="GV957" s="767"/>
      <c r="GW957" s="767"/>
      <c r="GX957" s="767"/>
      <c r="GY957" s="767"/>
      <c r="GZ957" s="767"/>
      <c r="HA957" s="767"/>
      <c r="HB957" s="767"/>
      <c r="HC957" s="767"/>
    </row>
    <row r="958" spans="1:211" s="864" customFormat="1" ht="13.9" hidden="1" customHeight="1">
      <c r="A958" s="307"/>
      <c r="B958" s="351"/>
      <c r="C958" s="971" t="str">
        <f>IF('1C TSspéc7'!L$17&lt;&gt;0,'1C TSspéc7'!$B$12,"")</f>
        <v/>
      </c>
      <c r="D958" s="972"/>
      <c r="E958" s="973"/>
      <c r="F958" s="93">
        <f>IF(AND($C958='1C TSspéc7'!$B$12,'1C TSspéc7'!$B$16="spécifiques",'1C TSspéc7'!$L$17&lt;&gt;""),'1C TSspéc7'!$L$21,"")</f>
        <v>0</v>
      </c>
      <c r="G958" s="863"/>
      <c r="H958" s="745">
        <v>0.21</v>
      </c>
      <c r="I958" s="747">
        <v>1</v>
      </c>
      <c r="J958" s="312"/>
      <c r="K958" s="680">
        <f t="shared" si="285"/>
        <v>0</v>
      </c>
      <c r="L958" s="556">
        <f>IF(OR('1C TSspéc7'!$B$12="",'1C TSspéc7'!L$30=0),0,IF(AND('1C TSspéc7'!$B$12&lt;&gt;"",$K$2="Pôle",'1C TSspéc7'!$C$12="OUI"),(('1C TSspéc7'!L$22+'1C TSspéc7'!L$23+'1C TSspéc7'!L$24+'1C TSspéc7'!L$25+'1C TSspéc7'!L$29)/'1C TSspéc7'!L$17),IF(AND('1C TSspéc7'!$B$12&lt;&gt;"",$K$2="Pôle",'1C TSspéc7'!$C$12="NON"),(('1C TSspéc7'!L$22+'1C TSspéc7'!L$23+'1C TSspéc7'!L$24+'1C TSspéc7'!L$25+'1C TSspéc7'!L$29)/'1C TSspéc7'!L$30),IF(AND('1C TSspéc7'!$B$12&lt;&gt;"",$K$2&lt;&gt;"Pôle",'1C TSspéc7'!$C$12="OUI"),(('1C TSspéc7'!L$22+'1C TSspéc7'!L$23+'1C TSspéc7'!L$24+'1C TSspéc7'!L$25+'1C TSspéc7'!L$26+'1C TSspéc7'!L$27+'1C TSspéc7'!L$28+'1C TSspéc7'!L$29)/'1C TSspéc7'!L$17),IF(AND('1C TSspéc7'!$B$12&lt;&gt;"",$K$2&lt;&gt;"Pôle",'1C TSspéc7'!$C$12="NON"),(('1C TSspéc7'!L$22+'1C TSspéc7'!L$23+'1C TSspéc7'!L$24+'1C TSspéc7'!L$25+'1C TSspéc7'!L$26+'1C TSspéc7'!L$27+'1C TSspéc7'!L$28+'1C TSspéc7'!L$29)/'1C TSspéc7'!L$30))))))</f>
        <v>0</v>
      </c>
      <c r="M958" s="556">
        <f>IF(OR('1C TSspéc7'!$B$12="",'1C TSspéc7'!L$30=0),0,IF(AND('1C TSspéc7'!$B$12&lt;&gt;"",$K$2="Pôle",'1C TSspéc7'!$C$12="OUI"),(('1C TSspéc7'!L$26+'1C TSspéc7'!L$27+'1C TSspéc7'!L$28)/'1C TSspéc7'!L$17),IF(AND('1C TSspéc7'!$B$12&lt;&gt;"",$K$2="Pôle",'1C TSspéc7'!$C$12="NON"),(('1C TSspéc7'!L$26+'1C TSspéc7'!L$27+'1C TSspéc7'!L$28)/'1C TSspéc7'!L$30),IF(AND('1C TSspéc7'!$B$12&lt;&gt;"",$K$2&lt;&gt;"Pôle"),0))))</f>
        <v>0</v>
      </c>
      <c r="N958" s="557">
        <f>IF(AND('1C TSspéc7'!$B$12&lt;&gt;0,'1C TSspéc7'!$L$30&lt;&gt;0),L958+M958,0)</f>
        <v>0</v>
      </c>
      <c r="O958" s="542" t="str">
        <f>IF(AND('1C TSspéc7'!$L$17&lt;&gt;0,'1C TSspéc7'!$C$12="OUI"),'1C TSspéc7'!$L$35/'1C TSspéc7'!$L$17,"")</f>
        <v/>
      </c>
      <c r="P958" s="543" t="str">
        <f>IF(AND('1C TSspéc7'!$L$17&lt;&gt;0,'1C TSspéc7'!$C$12="OUI"),'1C TSspéc7'!$L$36/'1C TSspéc7'!$L$17,"")</f>
        <v/>
      </c>
      <c r="Q958" s="543" t="str">
        <f>IF(AND('1C TSspéc7'!$L$17&lt;&gt;0,'1C TSspéc7'!$C$12="OUI"),'1C TSspéc7'!$L$37/'1C TSspéc7'!$L$17,"")</f>
        <v/>
      </c>
      <c r="R958" s="543" t="str">
        <f>IF(AND('1C TSspéc7'!$L$17&lt;&gt;0,'1C TSspéc7'!$C$12="OUI"),'1C TSspéc7'!$L$38/'1C TSspéc7'!$L$17,"")</f>
        <v/>
      </c>
      <c r="S958" s="543" t="str">
        <f>IF(AND('1C TSspéc7'!$L$17&lt;&gt;0,'1C TSspéc7'!$C$12="OUI"),'1C TSspéc7'!$L$39/'1C TSspéc7'!$L$17,"")</f>
        <v/>
      </c>
      <c r="T958" s="543" t="str">
        <f>IF(AND('1C TSspéc7'!$L$17&lt;&gt;0,'1C TSspéc7'!$C$12="OUI"),'1C TSspéc7'!$L$40/'1C TSspéc7'!$L$17,"")</f>
        <v/>
      </c>
      <c r="U958" s="543" t="str">
        <f>IF(AND('1C TSspéc7'!$L$17&lt;&gt;0,'1C TSspéc7'!$C$12="OUI"),'1C TSspéc7'!$L$41/'1C TSspéc7'!$L$17,"")</f>
        <v/>
      </c>
      <c r="V958" s="543" t="str">
        <f>IF(AND('1C TSspéc7'!$L$17&lt;&gt;0,'1C TSspéc7'!$C$12="OUI"),'1C TSspéc7'!$L$42/'1C TSspéc7'!$L$17,"")</f>
        <v/>
      </c>
      <c r="W958" s="543" t="str">
        <f>IF(AND('1C TSspéc7'!$L$17&lt;&gt;0,'1C TSspéc7'!$C$12="OUI"),'1C TSspéc7'!$L$43/'1C TSspéc7'!$L$17,"")</f>
        <v/>
      </c>
      <c r="X958" s="543" t="str">
        <f>IF(AND('1C TSspéc7'!$L$17&lt;&gt;0,'1C TSspéc7'!$C$12="OUI"),'1C TSspéc7'!$L$44/'1C TSspéc7'!$L$17,"")</f>
        <v/>
      </c>
      <c r="Y958" s="543" t="str">
        <f>IF(AND('1C TSspéc7'!$L$17&lt;&gt;0,'1C TSspéc7'!$C$12="OUI"),'1C TSspéc7'!$L$45/'1C TSspéc7'!$L$17,"")</f>
        <v/>
      </c>
      <c r="Z958" s="543" t="str">
        <f>IF(AND('1C TSspéc7'!$L$17&lt;&gt;0,'1C TSspéc7'!$C$12="OUI"),'1C TSspéc7'!$L$46/'1C TSspéc7'!$L$17,"")</f>
        <v/>
      </c>
      <c r="AA958" s="543" t="str">
        <f>IF(AND('1C TSspéc7'!$L$17&lt;&gt;0,'1C TSspéc7'!$C$12="OUI"),'1C TSspéc7'!$L$47/'1C TSspéc7'!$L$17,"")</f>
        <v/>
      </c>
      <c r="AB958" s="543" t="str">
        <f>IF(AND('1C TSspéc7'!$L$17&lt;&gt;0,'1C TSspéc7'!$C$12="OUI"),'1C TSspéc7'!$L$48/'1C TSspéc7'!$L$17,"")</f>
        <v/>
      </c>
      <c r="AC958" s="543" t="str">
        <f>IF(AND('1C TSspéc7'!$L$17&lt;&gt;0,'1C TSspéc7'!$C$12="OUI"),'1C TSspéc7'!$L$49/'1C TSspéc7'!$L$17,"")</f>
        <v/>
      </c>
      <c r="AD958" s="543" t="str">
        <f>IF(AND('1C TSspéc7'!$L$17&lt;&gt;0,'1C TSspéc7'!$C$12="OUI"),'1C TSspéc7'!$L$50/'1C TSspéc7'!$L$17,"")</f>
        <v/>
      </c>
      <c r="AE958" s="543" t="str">
        <f>IF(AND('1C TSspéc7'!$L$17&lt;&gt;0,'1C TSspéc7'!$C$12="OUI"),'1C TSspéc7'!$L$51/'1C TSspéc7'!$L$17,"")</f>
        <v/>
      </c>
      <c r="AF958" s="543" t="str">
        <f>IF(AND('1C TSspéc7'!$L$17&lt;&gt;0,'1C TSspéc7'!$C$12="OUI"),'1C TSspéc7'!$L$52/'1C TSspéc7'!$L$17,"")</f>
        <v/>
      </c>
      <c r="AG958" s="543" t="str">
        <f>IF(AND('1C TSspéc7'!$L$17&lt;&gt;0,'1C TSspéc7'!$C$12="OUI"),'1C TSspéc7'!$L$53/'1C TSspéc7'!$L$17,"")</f>
        <v/>
      </c>
      <c r="AH958" s="543" t="str">
        <f>IF(AND('1C TSspéc7'!$L$17&lt;&gt;0,'1C TSspéc7'!$C$12="OUI"),'1C TSspéc7'!$L$54/'1C TSspéc7'!$L$17,"")</f>
        <v/>
      </c>
      <c r="AI958" s="543" t="str">
        <f>IF(AND('1C TSspéc7'!$L$17&lt;&gt;0,'1C TSspéc7'!$C$12="OUI"),'1C TSspéc7'!$L$55/'1C TSspéc7'!$L$17,"")</f>
        <v/>
      </c>
      <c r="AJ958" s="543" t="str">
        <f>IF(AND('1C TSspéc7'!$L$17&lt;&gt;0,'1C TSspéc7'!$C$12="OUI"),'1C TSspéc7'!$L$56/'1C TSspéc7'!$L$17,"")</f>
        <v/>
      </c>
      <c r="AK958" s="543" t="str">
        <f>IF(AND('1C TSspéc7'!$L$17&lt;&gt;0,'1C TSspéc7'!$C$12="OUI"),'1C TSspéc7'!$L$57/'1C TSspéc7'!$L$17,"")</f>
        <v/>
      </c>
      <c r="AL958" s="72">
        <f>IF(AND('1C TSspéc7'!$L$17&lt;&gt;0,'1C TSspéc7'!$C$12="OUI"),N958+AK958,N958)</f>
        <v>0</v>
      </c>
      <c r="AM958" s="417">
        <f t="shared" si="286"/>
        <v>0</v>
      </c>
      <c r="AN958" s="417">
        <f t="shared" si="287"/>
        <v>0</v>
      </c>
      <c r="AO958" s="418" t="str">
        <f>IF(AND('1C TSspéc7'!$L$17&lt;&gt;0,'1C TSspéc7'!$L$30&lt;&gt;0),AM958+AN958,"")</f>
        <v/>
      </c>
      <c r="AP958" s="573" t="str">
        <f>IF(AND('1C TSspéc7'!$L$17&lt;&gt;0,'1C TSspéc7'!$L$30&lt;&gt;0),AM958-AR958,"")</f>
        <v/>
      </c>
      <c r="AQ958" s="583">
        <f t="shared" si="288"/>
        <v>0</v>
      </c>
      <c r="AR958" s="596"/>
      <c r="AS958" s="102"/>
      <c r="AT958" s="27" t="str">
        <f>IF(('1C TSspéc7'!L$17*FICHE!$C$14&lt;J958),"Forfait limité à "&amp;FICHE!$C$14&amp;"€/jour","")</f>
        <v/>
      </c>
      <c r="AU958" s="592"/>
      <c r="AV958" s="824"/>
      <c r="AW958" s="824"/>
      <c r="AX958" s="824"/>
      <c r="AY958" s="824"/>
      <c r="AZ958" s="824"/>
      <c r="BA958" s="767"/>
      <c r="BB958" s="767"/>
      <c r="BC958" s="767"/>
      <c r="BD958" s="767"/>
      <c r="BE958" s="767"/>
      <c r="BF958" s="767"/>
      <c r="BG958" s="767"/>
      <c r="BH958" s="767"/>
      <c r="BI958" s="767"/>
      <c r="BJ958" s="767"/>
      <c r="BK958" s="767"/>
      <c r="BL958" s="767"/>
      <c r="BM958" s="767"/>
      <c r="BN958" s="767"/>
      <c r="BO958" s="767"/>
      <c r="BP958" s="767"/>
      <c r="BQ958" s="767"/>
      <c r="BR958" s="767"/>
      <c r="BS958" s="767"/>
      <c r="BT958" s="767"/>
      <c r="BU958" s="767"/>
      <c r="BV958" s="767"/>
      <c r="BW958" s="767"/>
      <c r="BX958" s="767"/>
      <c r="BY958" s="767"/>
      <c r="BZ958" s="767"/>
      <c r="CA958" s="767"/>
      <c r="CB958" s="767"/>
      <c r="CC958" s="767"/>
      <c r="CD958" s="767"/>
      <c r="CE958" s="767"/>
      <c r="CF958" s="767"/>
      <c r="CG958" s="767"/>
      <c r="CH958" s="767"/>
      <c r="CI958" s="767"/>
      <c r="CJ958" s="767"/>
      <c r="CK958" s="767"/>
      <c r="CL958" s="767"/>
      <c r="CM958" s="767"/>
      <c r="CN958" s="767"/>
      <c r="CO958" s="767"/>
      <c r="CP958" s="767"/>
      <c r="CQ958" s="767"/>
      <c r="CR958" s="767"/>
      <c r="CS958" s="767"/>
      <c r="CT958" s="767"/>
      <c r="CU958" s="767"/>
      <c r="CV958" s="767"/>
      <c r="CW958" s="767"/>
      <c r="CX958" s="767"/>
      <c r="CY958" s="767"/>
      <c r="CZ958" s="767"/>
      <c r="DA958" s="767"/>
      <c r="DB958" s="767"/>
      <c r="DC958" s="767"/>
      <c r="DD958" s="767"/>
      <c r="DE958" s="767"/>
      <c r="DF958" s="767"/>
      <c r="DG958" s="767"/>
      <c r="DH958" s="767"/>
      <c r="DI958" s="767"/>
      <c r="DJ958" s="767"/>
      <c r="DK958" s="767"/>
      <c r="DL958" s="767"/>
      <c r="DM958" s="767"/>
      <c r="DN958" s="767"/>
      <c r="DO958" s="767"/>
      <c r="DP958" s="767"/>
      <c r="DQ958" s="767"/>
      <c r="DR958" s="767"/>
      <c r="DS958" s="767"/>
      <c r="DT958" s="767"/>
      <c r="DU958" s="767"/>
      <c r="DV958" s="767"/>
      <c r="DW958" s="767"/>
      <c r="DX958" s="767"/>
      <c r="DY958" s="767"/>
      <c r="DZ958" s="767"/>
      <c r="EA958" s="767"/>
      <c r="EB958" s="767"/>
      <c r="EC958" s="767"/>
      <c r="ED958" s="767"/>
      <c r="EE958" s="767"/>
      <c r="EF958" s="767"/>
      <c r="EG958" s="767"/>
      <c r="EH958" s="767"/>
      <c r="EI958" s="767"/>
      <c r="EJ958" s="767"/>
      <c r="EK958" s="767"/>
      <c r="EL958" s="767"/>
      <c r="EM958" s="767"/>
      <c r="EN958" s="767"/>
      <c r="EO958" s="767"/>
      <c r="EP958" s="767"/>
      <c r="EQ958" s="767"/>
      <c r="ER958" s="767"/>
      <c r="ES958" s="767"/>
      <c r="ET958" s="767"/>
      <c r="EU958" s="767"/>
      <c r="EV958" s="767"/>
      <c r="EW958" s="767"/>
      <c r="EX958" s="767"/>
      <c r="EY958" s="767"/>
      <c r="EZ958" s="767"/>
      <c r="FA958" s="767"/>
      <c r="FB958" s="767"/>
      <c r="FC958" s="767"/>
      <c r="FD958" s="767"/>
      <c r="FE958" s="767"/>
      <c r="FF958" s="767"/>
      <c r="FG958" s="767"/>
      <c r="FH958" s="767"/>
      <c r="FI958" s="767"/>
      <c r="FJ958" s="767"/>
      <c r="FK958" s="767"/>
      <c r="FL958" s="767"/>
      <c r="FM958" s="767"/>
      <c r="FN958" s="767"/>
      <c r="FO958" s="767"/>
      <c r="FP958" s="767"/>
      <c r="FQ958" s="767"/>
      <c r="FR958" s="767"/>
      <c r="FS958" s="767"/>
      <c r="FT958" s="767"/>
      <c r="FU958" s="767"/>
      <c r="FV958" s="767"/>
      <c r="FW958" s="767"/>
      <c r="FX958" s="767"/>
      <c r="FY958" s="767"/>
      <c r="FZ958" s="767"/>
      <c r="GA958" s="767"/>
      <c r="GB958" s="767"/>
      <c r="GC958" s="767"/>
      <c r="GD958" s="767"/>
      <c r="GE958" s="767"/>
      <c r="GF958" s="767"/>
      <c r="GG958" s="767"/>
      <c r="GH958" s="767"/>
      <c r="GI958" s="767"/>
      <c r="GJ958" s="767"/>
      <c r="GK958" s="767"/>
      <c r="GL958" s="767"/>
      <c r="GM958" s="767"/>
      <c r="GN958" s="767"/>
      <c r="GO958" s="767"/>
      <c r="GP958" s="767"/>
      <c r="GQ958" s="767"/>
      <c r="GR958" s="767"/>
      <c r="GS958" s="767"/>
      <c r="GT958" s="767"/>
      <c r="GU958" s="767"/>
      <c r="GV958" s="767"/>
      <c r="GW958" s="767"/>
      <c r="GX958" s="767"/>
      <c r="GY958" s="767"/>
      <c r="GZ958" s="767"/>
      <c r="HA958" s="767"/>
      <c r="HB958" s="767"/>
      <c r="HC958" s="767"/>
    </row>
    <row r="959" spans="1:211" s="864" customFormat="1" ht="13.9" hidden="1" customHeight="1">
      <c r="A959" s="307"/>
      <c r="B959" s="351"/>
      <c r="C959" s="971" t="str">
        <f>IF('1C TSspéc7'!M$17&lt;&gt;0,'1C TSspéc7'!$B$12,"")</f>
        <v/>
      </c>
      <c r="D959" s="972"/>
      <c r="E959" s="973"/>
      <c r="F959" s="93">
        <f>IF(AND($C959='1C TSspéc7'!$B$12,'1C TSspéc7'!$B$16="spécifiques",'1C TSspéc7'!$M$17&lt;&gt;""),'1C TSspéc7'!$M$21,"")</f>
        <v>0</v>
      </c>
      <c r="G959" s="863"/>
      <c r="H959" s="745">
        <v>0.21</v>
      </c>
      <c r="I959" s="747">
        <v>1</v>
      </c>
      <c r="J959" s="312"/>
      <c r="K959" s="680">
        <f t="shared" si="285"/>
        <v>0</v>
      </c>
      <c r="L959" s="556">
        <f>IF(OR('1C TSspéc7'!$B$12="",'1C TSspéc7'!M$30=0),0,IF(AND('1C TSspéc7'!$B$12&lt;&gt;"",$K$2="Pôle",'1C TSspéc7'!$C$12="OUI"),(('1C TSspéc7'!M$22+'1C TSspéc7'!M$23+'1C TSspéc7'!M$24+'1C TSspéc7'!M$25+'1C TSspéc7'!M$29)/'1C TSspéc7'!M$17),IF(AND('1C TSspéc7'!$B$12&lt;&gt;"",$K$2="Pôle",'1C TSspéc7'!$C$12="NON"),(('1C TSspéc7'!M$22+'1C TSspéc7'!M$23+'1C TSspéc7'!M$24+'1C TSspéc7'!M$25+'1C TSspéc7'!M$29)/'1C TSspéc7'!M$30),IF(AND('1C TSspéc7'!$B$12&lt;&gt;"",$K$2&lt;&gt;"Pôle",'1C TSspéc7'!$C$12="OUI"),(('1C TSspéc7'!M$22+'1C TSspéc7'!M$23+'1C TSspéc7'!M$24+'1C TSspéc7'!M$25+'1C TSspéc7'!M$26+'1C TSspéc7'!M$27+'1C TSspéc7'!M$28+'1C TSspéc7'!M$29)/'1C TSspéc7'!M$17),IF(AND('1C TSspéc7'!$B$12&lt;&gt;"",$K$2&lt;&gt;"Pôle",'1C TSspéc7'!$C$12="NON"),(('1C TSspéc7'!M$22+'1C TSspéc7'!M$23+'1C TSspéc7'!M$24+'1C TSspéc7'!M$25+'1C TSspéc7'!M$26+'1C TSspéc7'!M$27+'1C TSspéc7'!M$28+'1C TSspéc7'!M$29)/'1C TSspéc7'!M$30))))))</f>
        <v>0</v>
      </c>
      <c r="M959" s="556">
        <f>IF(OR('1C TSspéc7'!$B$12="",'1C TSspéc7'!M$30=0),0,IF(AND('1C TSspéc7'!$B$12&lt;&gt;"",$K$2="Pôle",'1C TSspéc7'!$C$12="OUI"),(('1C TSspéc7'!M$26+'1C TSspéc7'!M$27+'1C TSspéc7'!M$28)/'1C TSspéc7'!M$17),IF(AND('1C TSspéc7'!$B$12&lt;&gt;"",$K$2="Pôle",'1C TSspéc7'!$C$12="NON"),(('1C TSspéc7'!M$26+'1C TSspéc7'!M$27+'1C TSspéc7'!M$28)/'1C TSspéc7'!M$30),IF(AND('1C TSspéc7'!$B$12&lt;&gt;"",$K$2&lt;&gt;"Pôle"),0))))</f>
        <v>0</v>
      </c>
      <c r="N959" s="557">
        <f>IF(AND('1C TSspéc7'!$B$12&lt;&gt;0,'1C TSspéc7'!$M$30&lt;&gt;0),L959+M959,0)</f>
        <v>0</v>
      </c>
      <c r="O959" s="542" t="str">
        <f>IF(AND('1C TSspéc7'!$M$17&lt;&gt;0,'1C TSspéc7'!$C$12="OUI"),'1C TSspéc7'!$M$35/'1C TSspéc7'!$M$17,"")</f>
        <v/>
      </c>
      <c r="P959" s="543" t="str">
        <f>IF(AND('1C TSspéc7'!$M$17&lt;&gt;0,'1C TSspéc7'!$C$12="OUI"),'1C TSspéc7'!$M$36/'1C TSspéc7'!$M$17,"")</f>
        <v/>
      </c>
      <c r="Q959" s="543" t="str">
        <f>IF(AND('1C TSspéc7'!$M$17&lt;&gt;0,'1C TSspéc7'!$C$12="OUI"),'1C TSspéc7'!$M$37/'1C TSspéc7'!$M$17,"")</f>
        <v/>
      </c>
      <c r="R959" s="543" t="str">
        <f>IF(AND('1C TSspéc7'!$M$17&lt;&gt;0,'1C TSspéc7'!$C$12="OUI"),'1C TSspéc7'!$M$38/'1C TSspéc7'!$M$17,"")</f>
        <v/>
      </c>
      <c r="S959" s="543" t="str">
        <f>IF(AND('1C TSspéc7'!$M$17&lt;&gt;0,'1C TSspéc7'!$C$12="OUI"),'1C TSspéc7'!$M$39/'1C TSspéc7'!$M$17,"")</f>
        <v/>
      </c>
      <c r="T959" s="543" t="str">
        <f>IF(AND('1C TSspéc7'!$M$17&lt;&gt;0,'1C TSspéc7'!$C$12="OUI"),'1C TSspéc7'!$M$40/'1C TSspéc7'!$M$17,"")</f>
        <v/>
      </c>
      <c r="U959" s="543" t="str">
        <f>IF(AND('1C TSspéc7'!$M$17&lt;&gt;0,'1C TSspéc7'!$C$12="OUI"),'1C TSspéc7'!$M$41/'1C TSspéc7'!$M$17,"")</f>
        <v/>
      </c>
      <c r="V959" s="543" t="str">
        <f>IF(AND('1C TSspéc7'!$M$17&lt;&gt;0,'1C TSspéc7'!$C$12="OUI"),'1C TSspéc7'!$M$42/'1C TSspéc7'!$M$17,"")</f>
        <v/>
      </c>
      <c r="W959" s="543" t="str">
        <f>IF(AND('1C TSspéc7'!$M$17&lt;&gt;0,'1C TSspéc7'!$C$12="OUI"),'1C TSspéc7'!$M$43/'1C TSspéc7'!$M$17,"")</f>
        <v/>
      </c>
      <c r="X959" s="543" t="str">
        <f>IF(AND('1C TSspéc7'!$M$17&lt;&gt;0,'1C TSspéc7'!$C$12="OUI"),'1C TSspéc7'!$M$44/'1C TSspéc7'!$M$17,"")</f>
        <v/>
      </c>
      <c r="Y959" s="543" t="str">
        <f>IF(AND('1C TSspéc7'!$M$17&lt;&gt;0,'1C TSspéc7'!$C$12="OUI"),'1C TSspéc7'!$M$45/'1C TSspéc7'!$M$17,"")</f>
        <v/>
      </c>
      <c r="Z959" s="543" t="str">
        <f>IF(AND('1C TSspéc7'!$M$17&lt;&gt;0,'1C TSspéc7'!$C$12="OUI"),'1C TSspéc7'!$M$46/'1C TSspéc7'!$M$17,"")</f>
        <v/>
      </c>
      <c r="AA959" s="543" t="str">
        <f>IF(AND('1C TSspéc7'!$M$17&lt;&gt;0,'1C TSspéc7'!$C$12="OUI"),'1C TSspéc7'!$M$47/'1C TSspéc7'!$M$17,"")</f>
        <v/>
      </c>
      <c r="AB959" s="543" t="str">
        <f>IF(AND('1C TSspéc7'!$M$17&lt;&gt;0,'1C TSspéc7'!$C$12="OUI"),'1C TSspéc7'!$M$48/'1C TSspéc7'!$M$17,"")</f>
        <v/>
      </c>
      <c r="AC959" s="543" t="str">
        <f>IF(AND('1C TSspéc7'!$M$17&lt;&gt;0,'1C TSspéc7'!$C$12="OUI"),'1C TSspéc7'!$M$49/'1C TSspéc7'!$M$17,"")</f>
        <v/>
      </c>
      <c r="AD959" s="543" t="str">
        <f>IF(AND('1C TSspéc7'!$M$17&lt;&gt;0,'1C TSspéc7'!$C$12="OUI"),'1C TSspéc7'!$M$50/'1C TSspéc7'!$M$17,"")</f>
        <v/>
      </c>
      <c r="AE959" s="543" t="str">
        <f>IF(AND('1C TSspéc7'!$M$17&lt;&gt;0,'1C TSspéc7'!$C$12="OUI"),'1C TSspéc7'!$M$51/'1C TSspéc7'!$M$17,"")</f>
        <v/>
      </c>
      <c r="AF959" s="543" t="str">
        <f>IF(AND('1C TSspéc7'!$M$17&lt;&gt;0,'1C TSspéc7'!$C$12="OUI"),'1C TSspéc7'!$M$52/'1C TSspéc7'!$M$17,"")</f>
        <v/>
      </c>
      <c r="AG959" s="543" t="str">
        <f>IF(AND('1C TSspéc7'!$M$17&lt;&gt;0,'1C TSspéc7'!$C$12="OUI"),'1C TSspéc7'!$M$53/'1C TSspéc7'!$M$17,"")</f>
        <v/>
      </c>
      <c r="AH959" s="543" t="str">
        <f>IF(AND('1C TSspéc7'!$M$17&lt;&gt;0,'1C TSspéc7'!$C$12="OUI"),'1C TSspéc7'!$M$54/'1C TSspéc7'!$M$17,"")</f>
        <v/>
      </c>
      <c r="AI959" s="543" t="str">
        <f>IF(AND('1C TSspéc7'!$M$17&lt;&gt;0,'1C TSspéc7'!$C$12="OUI"),'1C TSspéc7'!$M$55/'1C TSspéc7'!$M$17,"")</f>
        <v/>
      </c>
      <c r="AJ959" s="543" t="str">
        <f>IF(AND('1C TSspéc7'!$M$17&lt;&gt;0,'1C TSspéc7'!$C$12="OUI"),'1C TSspéc7'!$M$56/'1C TSspéc7'!$M$17,"")</f>
        <v/>
      </c>
      <c r="AK959" s="543" t="str">
        <f>IF(AND('1C TSspéc7'!$M$17&lt;&gt;0,'1C TSspéc7'!$C$12="OUI"),'1C TSspéc7'!$M$57/'1C TSspéc7'!$M$17,"")</f>
        <v/>
      </c>
      <c r="AL959" s="72">
        <f>IF(AND('1C TSspéc7'!$M$17&lt;&gt;0,'1C TSspéc7'!$C$12="OUI"),N959+AK959,N959)</f>
        <v>0</v>
      </c>
      <c r="AM959" s="417">
        <f t="shared" si="286"/>
        <v>0</v>
      </c>
      <c r="AN959" s="417">
        <f t="shared" si="287"/>
        <v>0</v>
      </c>
      <c r="AO959" s="418" t="str">
        <f>IF(AND('1C TSspéc7'!$M$17&lt;&gt;0,'1C TSspéc7'!$M$30&lt;&gt;0),AM959+AN959,"")</f>
        <v/>
      </c>
      <c r="AP959" s="573" t="str">
        <f>IF(AND('1C TSspéc7'!$M$17&lt;&gt;0,'1C TSspéc7'!$M$30&lt;&gt;0),AM959-AR959,"")</f>
        <v/>
      </c>
      <c r="AQ959" s="583">
        <f t="shared" si="288"/>
        <v>0</v>
      </c>
      <c r="AR959" s="596"/>
      <c r="AS959" s="102"/>
      <c r="AT959" s="27" t="str">
        <f>IF(('1C TSspéc7'!M$17*FICHE!$C$14&lt;J959),"Forfait limité à "&amp;FICHE!$C$14&amp;"€/jour","")</f>
        <v/>
      </c>
      <c r="AU959" s="592"/>
      <c r="AV959" s="824"/>
      <c r="AW959" s="824"/>
      <c r="AX959" s="824"/>
      <c r="AY959" s="824"/>
      <c r="AZ959" s="824"/>
      <c r="BA959" s="767"/>
      <c r="BB959" s="767"/>
      <c r="BC959" s="767"/>
      <c r="BD959" s="767"/>
      <c r="BE959" s="767"/>
      <c r="BF959" s="767"/>
      <c r="BG959" s="767"/>
      <c r="BH959" s="767"/>
      <c r="BI959" s="767"/>
      <c r="BJ959" s="767"/>
      <c r="BK959" s="767"/>
      <c r="BL959" s="767"/>
      <c r="BM959" s="767"/>
      <c r="BN959" s="767"/>
      <c r="BO959" s="767"/>
      <c r="BP959" s="767"/>
      <c r="BQ959" s="767"/>
      <c r="BR959" s="767"/>
      <c r="BS959" s="767"/>
      <c r="BT959" s="767"/>
      <c r="BU959" s="767"/>
      <c r="BV959" s="767"/>
      <c r="BW959" s="767"/>
      <c r="BX959" s="767"/>
      <c r="BY959" s="767"/>
      <c r="BZ959" s="767"/>
      <c r="CA959" s="767"/>
      <c r="CB959" s="767"/>
      <c r="CC959" s="767"/>
      <c r="CD959" s="767"/>
      <c r="CE959" s="767"/>
      <c r="CF959" s="767"/>
      <c r="CG959" s="767"/>
      <c r="CH959" s="767"/>
      <c r="CI959" s="767"/>
      <c r="CJ959" s="767"/>
      <c r="CK959" s="767"/>
      <c r="CL959" s="767"/>
      <c r="CM959" s="767"/>
      <c r="CN959" s="767"/>
      <c r="CO959" s="767"/>
      <c r="CP959" s="767"/>
      <c r="CQ959" s="767"/>
      <c r="CR959" s="767"/>
      <c r="CS959" s="767"/>
      <c r="CT959" s="767"/>
      <c r="CU959" s="767"/>
      <c r="CV959" s="767"/>
      <c r="CW959" s="767"/>
      <c r="CX959" s="767"/>
      <c r="CY959" s="767"/>
      <c r="CZ959" s="767"/>
      <c r="DA959" s="767"/>
      <c r="DB959" s="767"/>
      <c r="DC959" s="767"/>
      <c r="DD959" s="767"/>
      <c r="DE959" s="767"/>
      <c r="DF959" s="767"/>
      <c r="DG959" s="767"/>
      <c r="DH959" s="767"/>
      <c r="DI959" s="767"/>
      <c r="DJ959" s="767"/>
      <c r="DK959" s="767"/>
      <c r="DL959" s="767"/>
      <c r="DM959" s="767"/>
      <c r="DN959" s="767"/>
      <c r="DO959" s="767"/>
      <c r="DP959" s="767"/>
      <c r="DQ959" s="767"/>
      <c r="DR959" s="767"/>
      <c r="DS959" s="767"/>
      <c r="DT959" s="767"/>
      <c r="DU959" s="767"/>
      <c r="DV959" s="767"/>
      <c r="DW959" s="767"/>
      <c r="DX959" s="767"/>
      <c r="DY959" s="767"/>
      <c r="DZ959" s="767"/>
      <c r="EA959" s="767"/>
      <c r="EB959" s="767"/>
      <c r="EC959" s="767"/>
      <c r="ED959" s="767"/>
      <c r="EE959" s="767"/>
      <c r="EF959" s="767"/>
      <c r="EG959" s="767"/>
      <c r="EH959" s="767"/>
      <c r="EI959" s="767"/>
      <c r="EJ959" s="767"/>
      <c r="EK959" s="767"/>
      <c r="EL959" s="767"/>
      <c r="EM959" s="767"/>
      <c r="EN959" s="767"/>
      <c r="EO959" s="767"/>
      <c r="EP959" s="767"/>
      <c r="EQ959" s="767"/>
      <c r="ER959" s="767"/>
      <c r="ES959" s="767"/>
      <c r="ET959" s="767"/>
      <c r="EU959" s="767"/>
      <c r="EV959" s="767"/>
      <c r="EW959" s="767"/>
      <c r="EX959" s="767"/>
      <c r="EY959" s="767"/>
      <c r="EZ959" s="767"/>
      <c r="FA959" s="767"/>
      <c r="FB959" s="767"/>
      <c r="FC959" s="767"/>
      <c r="FD959" s="767"/>
      <c r="FE959" s="767"/>
      <c r="FF959" s="767"/>
      <c r="FG959" s="767"/>
      <c r="FH959" s="767"/>
      <c r="FI959" s="767"/>
      <c r="FJ959" s="767"/>
      <c r="FK959" s="767"/>
      <c r="FL959" s="767"/>
      <c r="FM959" s="767"/>
      <c r="FN959" s="767"/>
      <c r="FO959" s="767"/>
      <c r="FP959" s="767"/>
      <c r="FQ959" s="767"/>
      <c r="FR959" s="767"/>
      <c r="FS959" s="767"/>
      <c r="FT959" s="767"/>
      <c r="FU959" s="767"/>
      <c r="FV959" s="767"/>
      <c r="FW959" s="767"/>
      <c r="FX959" s="767"/>
      <c r="FY959" s="767"/>
      <c r="FZ959" s="767"/>
      <c r="GA959" s="767"/>
      <c r="GB959" s="767"/>
      <c r="GC959" s="767"/>
      <c r="GD959" s="767"/>
      <c r="GE959" s="767"/>
      <c r="GF959" s="767"/>
      <c r="GG959" s="767"/>
      <c r="GH959" s="767"/>
      <c r="GI959" s="767"/>
      <c r="GJ959" s="767"/>
      <c r="GK959" s="767"/>
      <c r="GL959" s="767"/>
      <c r="GM959" s="767"/>
      <c r="GN959" s="767"/>
      <c r="GO959" s="767"/>
      <c r="GP959" s="767"/>
      <c r="GQ959" s="767"/>
      <c r="GR959" s="767"/>
      <c r="GS959" s="767"/>
      <c r="GT959" s="767"/>
      <c r="GU959" s="767"/>
      <c r="GV959" s="767"/>
      <c r="GW959" s="767"/>
      <c r="GX959" s="767"/>
      <c r="GY959" s="767"/>
      <c r="GZ959" s="767"/>
      <c r="HA959" s="767"/>
      <c r="HB959" s="767"/>
      <c r="HC959" s="767"/>
    </row>
    <row r="960" spans="1:211" s="864" customFormat="1" ht="13.9" hidden="1" customHeight="1">
      <c r="A960" s="307"/>
      <c r="B960" s="351"/>
      <c r="C960" s="971" t="str">
        <f>IF('1C TSspéc7'!N$17&lt;&gt;0,'1C TSspéc7'!$B$12,"")</f>
        <v/>
      </c>
      <c r="D960" s="972"/>
      <c r="E960" s="973"/>
      <c r="F960" s="93">
        <f>IF(AND($C960='1C TSspéc7'!$B$12,'1C TSspéc7'!$B$16="spécifiques",'1C TSspéc7'!$N$17&lt;&gt;""),'1C TSspéc7'!$N$21,"")</f>
        <v>0</v>
      </c>
      <c r="G960" s="842"/>
      <c r="H960" s="745">
        <v>0.21</v>
      </c>
      <c r="I960" s="747">
        <v>1</v>
      </c>
      <c r="J960" s="312"/>
      <c r="K960" s="680">
        <f t="shared" si="285"/>
        <v>0</v>
      </c>
      <c r="L960" s="556">
        <f>IF(OR('1C TSspéc7'!$B$12="",'1C TSspéc7'!N$30=0),0,IF(AND('1C TSspéc7'!$B$12&lt;&gt;"",$K$2="Pôle",'1C TSspéc7'!$C$12="OUI"),(('1C TSspéc7'!N$22+'1C TSspéc7'!N$23+'1C TSspéc7'!N$24+'1C TSspéc7'!N$25+'1C TSspéc7'!N$29)/'1C TSspéc7'!N$17),IF(AND('1C TSspéc7'!$B$12&lt;&gt;"",$K$2="Pôle",'1C TSspéc7'!$C$12="NON"),(('1C TSspéc7'!N$22+'1C TSspéc7'!N$23+'1C TSspéc7'!N$24+'1C TSspéc7'!N$25+'1C TSspéc7'!N$29)/'1C TSspéc7'!N$30),IF(AND('1C TSspéc7'!$B$12&lt;&gt;"",$K$2&lt;&gt;"Pôle",'1C TSspéc7'!$C$12="OUI"),(('1C TSspéc7'!N$22+'1C TSspéc7'!N$23+'1C TSspéc7'!N$24+'1C TSspéc7'!N$25+'1C TSspéc7'!N$26+'1C TSspéc7'!N$27+'1C TSspéc7'!N$28+'1C TSspéc7'!N$29)/'1C TSspéc7'!N$17),IF(AND('1C TSspéc7'!$B$12&lt;&gt;"",$K$2&lt;&gt;"Pôle",'1C TSspéc7'!$C$12="NON"),(('1C TSspéc7'!N$22+'1C TSspéc7'!N$23+'1C TSspéc7'!N$24+'1C TSspéc7'!N$25+'1C TSspéc7'!N$26+'1C TSspéc7'!N$27+'1C TSspéc7'!N$28+'1C TSspéc7'!N$29)/'1C TSspéc7'!N$30))))))</f>
        <v>0</v>
      </c>
      <c r="M960" s="556">
        <f>IF(OR('1C TSspéc7'!$B$12="",'1C TSspéc7'!N$30=0),0,IF(AND('1C TSspéc7'!$B$12&lt;&gt;"",$K$2="Pôle",'1C TSspéc7'!$C$12="OUI"),(('1C TSspéc7'!N$26+'1C TSspéc7'!N$27+'1C TSspéc7'!N$28)/'1C TSspéc7'!N$17),IF(AND('1C TSspéc7'!$B$12&lt;&gt;"",$K$2="Pôle",'1C TSspéc7'!$C$12="NON"),(('1C TSspéc7'!N$26+'1C TSspéc7'!N$27+'1C TSspéc7'!N$28)/'1C TSspéc7'!N$30),IF(AND('1C TSspéc7'!$B$12&lt;&gt;"",$K$2&lt;&gt;"Pôle"),0))))</f>
        <v>0</v>
      </c>
      <c r="N960" s="557">
        <f>IF(AND('1C TSspéc7'!$B$12&lt;&gt;0,'1C TSspéc7'!$N$30&lt;&gt;0),L960+M960,0)</f>
        <v>0</v>
      </c>
      <c r="O960" s="893" t="str">
        <f>IF(AND('1C TSspéc7'!$N$17&lt;&gt;0,'1C TSspéc7'!$C$12="OUI"),'1C TSspéc7'!$N$35/'1C TSspéc7'!$N$17,"")</f>
        <v/>
      </c>
      <c r="P960" s="543" t="str">
        <f>IF(AND('1C TSspéc7'!$N$17&lt;&gt;0,'1C TSspéc7'!$C$12="OUI"),'1C TSspéc7'!$N$36/'1C TSspéc7'!$N$17,"")</f>
        <v/>
      </c>
      <c r="Q960" s="543" t="str">
        <f>IF(AND('1C TSspéc7'!$N$17&lt;&gt;0,'1C TSspéc7'!$C$12="OUI"),'1C TSspéc7'!$N$37/'1C TSspéc7'!$N$17,"")</f>
        <v/>
      </c>
      <c r="R960" s="543" t="str">
        <f>IF(AND('1C TSspéc7'!$N$17&lt;&gt;0,'1C TSspéc7'!$C$12="OUI"),'1C TSspéc7'!$N$38/'1C TSspéc7'!$N$17,"")</f>
        <v/>
      </c>
      <c r="S960" s="543" t="str">
        <f>IF(AND('1C TSspéc7'!$N$17&lt;&gt;0,'1C TSspéc7'!$C$12="OUI"),'1C TSspéc7'!$N$39/'1C TSspéc7'!$N$17,"")</f>
        <v/>
      </c>
      <c r="T960" s="543" t="str">
        <f>IF(AND('1C TSspéc7'!$N$17&lt;&gt;0,'1C TSspéc7'!$C$12="OUI"),'1C TSspéc7'!$N$40/'1C TSspéc7'!$N$17,"")</f>
        <v/>
      </c>
      <c r="U960" s="543" t="str">
        <f>IF(AND('1C TSspéc7'!$N$17&lt;&gt;0,'1C TSspéc7'!$C$12="OUI"),'1C TSspéc7'!$N$41/'1C TSspéc7'!$N$17,"")</f>
        <v/>
      </c>
      <c r="V960" s="543" t="str">
        <f>IF(AND('1C TSspéc7'!$N$17&lt;&gt;0,'1C TSspéc7'!$C$12="OUI"),'1C TSspéc7'!$N$42/'1C TSspéc7'!$N$17,"")</f>
        <v/>
      </c>
      <c r="W960" s="543" t="str">
        <f>IF(AND('1C TSspéc7'!$N$17&lt;&gt;0,'1C TSspéc7'!$C$12="OUI"),'1C TSspéc7'!$N$43/'1C TSspéc7'!$N$17,"")</f>
        <v/>
      </c>
      <c r="X960" s="543" t="str">
        <f>IF(AND('1C TSspéc7'!$N$17&lt;&gt;0,'1C TSspéc7'!$C$12="OUI"),'1C TSspéc7'!$N$44/'1C TSspéc7'!$N$17,"")</f>
        <v/>
      </c>
      <c r="Y960" s="543" t="str">
        <f>IF(AND('1C TSspéc7'!$N$17&lt;&gt;0,'1C TSspéc7'!$C$12="OUI"),'1C TSspéc7'!$N$45/'1C TSspéc7'!$N$17,"")</f>
        <v/>
      </c>
      <c r="Z960" s="543" t="str">
        <f>IF(AND('1C TSspéc7'!$N$17&lt;&gt;0,'1C TSspéc7'!$C$12="OUI"),'1C TSspéc7'!$N$46/'1C TSspéc7'!$N$17,"")</f>
        <v/>
      </c>
      <c r="AA960" s="543" t="str">
        <f>IF(AND('1C TSspéc7'!$N$17&lt;&gt;0,'1C TSspéc7'!$C$12="OUI"),'1C TSspéc7'!$N$47/'1C TSspéc7'!$N$17,"")</f>
        <v/>
      </c>
      <c r="AB960" s="543" t="str">
        <f>IF(AND('1C TSspéc7'!$N$17&lt;&gt;0,'1C TSspéc7'!$C$12="OUI"),'1C TSspéc7'!$N$48/'1C TSspéc7'!$N$17,"")</f>
        <v/>
      </c>
      <c r="AC960" s="543" t="str">
        <f>IF(AND('1C TSspéc7'!$N$17&lt;&gt;0,'1C TSspéc7'!$C$12="OUI"),'1C TSspéc7'!$N$49/'1C TSspéc7'!$N$17,"")</f>
        <v/>
      </c>
      <c r="AD960" s="543" t="str">
        <f>IF(AND('1C TSspéc7'!$N$17&lt;&gt;0,'1C TSspéc7'!$C$12="OUI"),'1C TSspéc7'!$N$50/'1C TSspéc7'!$N$17,"")</f>
        <v/>
      </c>
      <c r="AE960" s="543" t="str">
        <f>IF(AND('1C TSspéc7'!$N$17&lt;&gt;0,'1C TSspéc7'!$C$12="OUI"),'1C TSspéc7'!$N$51/'1C TSspéc7'!$N$17,"")</f>
        <v/>
      </c>
      <c r="AF960" s="543" t="str">
        <f>IF(AND('1C TSspéc7'!$N$17&lt;&gt;0,'1C TSspéc7'!$C$12="OUI"),'1C TSspéc7'!$N$52/'1C TSspéc7'!$N$17,"")</f>
        <v/>
      </c>
      <c r="AG960" s="543" t="str">
        <f>IF(AND('1C TSspéc7'!$N$17&lt;&gt;0,'1C TSspéc7'!$C$12="OUI"),'1C TSspéc7'!$N$53/'1C TSspéc7'!$N$17,"")</f>
        <v/>
      </c>
      <c r="AH960" s="543" t="str">
        <f>IF(AND('1C TSspéc7'!$N$17&lt;&gt;0,'1C TSspéc7'!$C$12="OUI"),'1C TSspéc7'!$N$54/'1C TSspéc7'!$N$17,"")</f>
        <v/>
      </c>
      <c r="AI960" s="543" t="str">
        <f>IF(AND('1C TSspéc7'!$N$17&lt;&gt;0,'1C TSspéc7'!$C$12="OUI"),'1C TSspéc7'!$N$55/'1C TSspéc7'!$N$17,"")</f>
        <v/>
      </c>
      <c r="AJ960" s="543" t="str">
        <f>IF(AND('1C TSspéc7'!$N$17&lt;&gt;0,'1C TSspéc7'!$C$12="OUI"),'1C TSspéc7'!$N$56/'1C TSspéc7'!$N$17,"")</f>
        <v/>
      </c>
      <c r="AK960" s="543" t="str">
        <f>IF(AND('1C TSspéc7'!$N$17&lt;&gt;0,'1C TSspéc7'!$C$12="OUI"),'1C TSspéc7'!$N$57/'1C TSspéc7'!$N$17,"")</f>
        <v/>
      </c>
      <c r="AL960" s="72">
        <f>IF(AND('1C TSspéc7'!$N$17&lt;&gt;0,'1C TSspéc7'!$C$12="OUI"),N960+AK960,N960)</f>
        <v>0</v>
      </c>
      <c r="AM960" s="417">
        <f t="shared" si="286"/>
        <v>0</v>
      </c>
      <c r="AN960" s="417">
        <f t="shared" si="287"/>
        <v>0</v>
      </c>
      <c r="AO960" s="418" t="str">
        <f>IF(AND('1C TSspéc7'!$N$17&lt;&gt;0,'1C TSspéc7'!$N$30&lt;&gt;0),AM960+AN960,"")</f>
        <v/>
      </c>
      <c r="AP960" s="573" t="str">
        <f>IF(AND('1C TSspéc7'!$N$17&lt;&gt;0,'1C TSspéc7'!$N$30&lt;&gt;0),AM960-AR960,"")</f>
        <v/>
      </c>
      <c r="AQ960" s="583">
        <f t="shared" si="288"/>
        <v>0</v>
      </c>
      <c r="AR960" s="596"/>
      <c r="AS960" s="102"/>
      <c r="AT960" s="27" t="str">
        <f>IF(('1C TSspéc7'!N$17*FICHE!$C$14&lt;J960),"Forfait limité à "&amp;FICHE!$C$14&amp;"€/jour","")</f>
        <v/>
      </c>
      <c r="AU960" s="592"/>
      <c r="AV960" s="824"/>
      <c r="AW960" s="824"/>
      <c r="AX960" s="824"/>
      <c r="AY960" s="824"/>
      <c r="AZ960" s="824"/>
      <c r="BA960" s="767"/>
      <c r="BB960" s="767"/>
      <c r="BC960" s="767"/>
      <c r="BD960" s="767"/>
      <c r="BE960" s="767"/>
      <c r="BF960" s="767"/>
      <c r="BG960" s="767"/>
      <c r="BH960" s="767"/>
      <c r="BI960" s="767"/>
      <c r="BJ960" s="767"/>
      <c r="BK960" s="767"/>
      <c r="BL960" s="767"/>
      <c r="BM960" s="767"/>
      <c r="BN960" s="767"/>
      <c r="BO960" s="767"/>
      <c r="BP960" s="767"/>
      <c r="BQ960" s="767"/>
      <c r="BR960" s="767"/>
      <c r="BS960" s="767"/>
      <c r="BT960" s="767"/>
      <c r="BU960" s="767"/>
      <c r="BV960" s="767"/>
      <c r="BW960" s="767"/>
      <c r="BX960" s="767"/>
      <c r="BY960" s="767"/>
      <c r="BZ960" s="767"/>
      <c r="CA960" s="767"/>
      <c r="CB960" s="767"/>
      <c r="CC960" s="767"/>
      <c r="CD960" s="767"/>
      <c r="CE960" s="767"/>
      <c r="CF960" s="767"/>
      <c r="CG960" s="767"/>
      <c r="CH960" s="767"/>
      <c r="CI960" s="767"/>
      <c r="CJ960" s="767"/>
      <c r="CK960" s="767"/>
      <c r="CL960" s="767"/>
      <c r="CM960" s="767"/>
      <c r="CN960" s="767"/>
      <c r="CO960" s="767"/>
      <c r="CP960" s="767"/>
      <c r="CQ960" s="767"/>
      <c r="CR960" s="767"/>
      <c r="CS960" s="767"/>
      <c r="CT960" s="767"/>
      <c r="CU960" s="767"/>
      <c r="CV960" s="767"/>
      <c r="CW960" s="767"/>
      <c r="CX960" s="767"/>
      <c r="CY960" s="767"/>
      <c r="CZ960" s="767"/>
      <c r="DA960" s="767"/>
      <c r="DB960" s="767"/>
      <c r="DC960" s="767"/>
      <c r="DD960" s="767"/>
      <c r="DE960" s="767"/>
      <c r="DF960" s="767"/>
      <c r="DG960" s="767"/>
      <c r="DH960" s="767"/>
      <c r="DI960" s="767"/>
      <c r="DJ960" s="767"/>
      <c r="DK960" s="767"/>
      <c r="DL960" s="767"/>
      <c r="DM960" s="767"/>
      <c r="DN960" s="767"/>
      <c r="DO960" s="767"/>
      <c r="DP960" s="767"/>
      <c r="DQ960" s="767"/>
      <c r="DR960" s="767"/>
      <c r="DS960" s="767"/>
      <c r="DT960" s="767"/>
      <c r="DU960" s="767"/>
      <c r="DV960" s="767"/>
      <c r="DW960" s="767"/>
      <c r="DX960" s="767"/>
      <c r="DY960" s="767"/>
      <c r="DZ960" s="767"/>
      <c r="EA960" s="767"/>
      <c r="EB960" s="767"/>
      <c r="EC960" s="767"/>
      <c r="ED960" s="767"/>
      <c r="EE960" s="767"/>
      <c r="EF960" s="767"/>
      <c r="EG960" s="767"/>
      <c r="EH960" s="767"/>
      <c r="EI960" s="767"/>
      <c r="EJ960" s="767"/>
      <c r="EK960" s="767"/>
      <c r="EL960" s="767"/>
      <c r="EM960" s="767"/>
      <c r="EN960" s="767"/>
      <c r="EO960" s="767"/>
      <c r="EP960" s="767"/>
      <c r="EQ960" s="767"/>
      <c r="ER960" s="767"/>
      <c r="ES960" s="767"/>
      <c r="ET960" s="767"/>
      <c r="EU960" s="767"/>
      <c r="EV960" s="767"/>
      <c r="EW960" s="767"/>
      <c r="EX960" s="767"/>
      <c r="EY960" s="767"/>
      <c r="EZ960" s="767"/>
      <c r="FA960" s="767"/>
      <c r="FB960" s="767"/>
      <c r="FC960" s="767"/>
      <c r="FD960" s="767"/>
      <c r="FE960" s="767"/>
      <c r="FF960" s="767"/>
      <c r="FG960" s="767"/>
      <c r="FH960" s="767"/>
      <c r="FI960" s="767"/>
      <c r="FJ960" s="767"/>
      <c r="FK960" s="767"/>
      <c r="FL960" s="767"/>
      <c r="FM960" s="767"/>
      <c r="FN960" s="767"/>
      <c r="FO960" s="767"/>
      <c r="FP960" s="767"/>
      <c r="FQ960" s="767"/>
      <c r="FR960" s="767"/>
      <c r="FS960" s="767"/>
      <c r="FT960" s="767"/>
      <c r="FU960" s="767"/>
      <c r="FV960" s="767"/>
      <c r="FW960" s="767"/>
      <c r="FX960" s="767"/>
      <c r="FY960" s="767"/>
      <c r="FZ960" s="767"/>
      <c r="GA960" s="767"/>
      <c r="GB960" s="767"/>
      <c r="GC960" s="767"/>
      <c r="GD960" s="767"/>
      <c r="GE960" s="767"/>
      <c r="GF960" s="767"/>
      <c r="GG960" s="767"/>
      <c r="GH960" s="767"/>
      <c r="GI960" s="767"/>
      <c r="GJ960" s="767"/>
      <c r="GK960" s="767"/>
      <c r="GL960" s="767"/>
      <c r="GM960" s="767"/>
      <c r="GN960" s="767"/>
      <c r="GO960" s="767"/>
      <c r="GP960" s="767"/>
      <c r="GQ960" s="767"/>
      <c r="GR960" s="767"/>
      <c r="GS960" s="767"/>
      <c r="GT960" s="767"/>
      <c r="GU960" s="767"/>
      <c r="GV960" s="767"/>
      <c r="GW960" s="767"/>
      <c r="GX960" s="767"/>
      <c r="GY960" s="767"/>
      <c r="GZ960" s="767"/>
      <c r="HA960" s="767"/>
      <c r="HB960" s="767"/>
      <c r="HC960" s="767"/>
    </row>
    <row r="961" spans="1:211" s="864" customFormat="1" ht="13.9" hidden="1" customHeight="1">
      <c r="A961" s="307"/>
      <c r="B961" s="351"/>
      <c r="C961" s="971" t="str">
        <f>IF('1C TSspéc7'!O$17&lt;&gt;0,'1C TSspéc7'!$B$12,"")</f>
        <v/>
      </c>
      <c r="D961" s="972"/>
      <c r="E961" s="973"/>
      <c r="F961" s="93">
        <f>IF(AND($C961='1C TSspéc7'!$B$12,'1C TSspéc7'!$B$16="spécifiques",'1C TSspéc7'!$O$17&lt;&gt;""),'1C TSspéc7'!$O$21,"")</f>
        <v>0</v>
      </c>
      <c r="G961" s="842"/>
      <c r="H961" s="745">
        <v>0.21</v>
      </c>
      <c r="I961" s="747">
        <v>1</v>
      </c>
      <c r="J961" s="312"/>
      <c r="K961" s="680">
        <f t="shared" si="285"/>
        <v>0</v>
      </c>
      <c r="L961" s="556">
        <f>IF(OR('1C TSspéc7'!$B$12="",'1C TSspéc7'!O$30=0),0,IF(AND('1C TSspéc7'!$B$12&lt;&gt;"",$K$2="Pôle",'1C TSspéc7'!$C$12="OUI"),(('1C TSspéc7'!O$22+'1C TSspéc7'!O$23+'1C TSspéc7'!O$24+'1C TSspéc7'!O$25+'1C TSspéc7'!O$29)/'1C TSspéc7'!O$17),IF(AND('1C TSspéc7'!$B$12&lt;&gt;"",$K$2="Pôle",'1C TSspéc7'!$C$12="NON"),(('1C TSspéc7'!O$22+'1C TSspéc7'!O$23+'1C TSspéc7'!O$24+'1C TSspéc7'!O$25+'1C TSspéc7'!O$29)/'1C TSspéc7'!O$30),IF(AND('1C TSspéc7'!$B$12&lt;&gt;"",$K$2&lt;&gt;"Pôle",'1C TSspéc7'!$C$12="OUI"),(('1C TSspéc7'!O$22+'1C TSspéc7'!O$23+'1C TSspéc7'!O$24+'1C TSspéc7'!O$25+'1C TSspéc7'!O$26+'1C TSspéc7'!O$27+'1C TSspéc7'!O$28+'1C TSspéc7'!O$29)/'1C TSspéc7'!O$17),IF(AND('1C TSspéc7'!$B$12&lt;&gt;"",$K$2&lt;&gt;"Pôle",'1C TSspéc7'!$C$12="NON"),(('1C TSspéc7'!O$22+'1C TSspéc7'!O$23+'1C TSspéc7'!O$24+'1C TSspéc7'!O$25+'1C TSspéc7'!O$26+'1C TSspéc7'!O$27+'1C TSspéc7'!O$28+'1C TSspéc7'!O$29)/'1C TSspéc7'!O$30))))))</f>
        <v>0</v>
      </c>
      <c r="M961" s="556">
        <f>IF(OR('1C TSspéc7'!$B$12="",'1C TSspéc7'!O$30=0),0,IF(AND('1C TSspéc7'!$B$12&lt;&gt;"",$K$2="Pôle",'1C TSspéc7'!$C$12="OUI"),(('1C TSspéc7'!O$26+'1C TSspéc7'!O$27+'1C TSspéc7'!O$28)/'1C TSspéc7'!O$17),IF(AND('1C TSspéc7'!$B$12&lt;&gt;"",$K$2="Pôle",'1C TSspéc7'!$C$12="NON"),(('1C TSspéc7'!O$26+'1C TSspéc7'!O$27+'1C TSspéc7'!O$28)/'1C TSspéc7'!O$30),IF(AND('1C TSspéc7'!$B$12&lt;&gt;"",$K$2&lt;&gt;"Pôle"),0))))</f>
        <v>0</v>
      </c>
      <c r="N961" s="557">
        <f>IF(AND('1C TSspéc7'!$B$12&lt;&gt;0,'1C TSspéc7'!$O$30&lt;&gt;0),L961+M961,0)</f>
        <v>0</v>
      </c>
      <c r="O961" s="893" t="str">
        <f>IF(AND('1C TSspéc7'!$O$17&lt;&gt;0,'1C TSspéc7'!$C$12="OUI"),'1C TSspéc7'!$O$35/'1C TSspéc7'!$O$17,"")</f>
        <v/>
      </c>
      <c r="P961" s="543" t="str">
        <f>IF(AND('1C TSspéc7'!$O$17&lt;&gt;0,'1C TSspéc7'!$C$12="OUI"),'1C TSspéc7'!$O$36/'1C TSspéc7'!$O$17,"")</f>
        <v/>
      </c>
      <c r="Q961" s="543" t="str">
        <f>IF(AND('1C TSspéc7'!$O$17&lt;&gt;0,'1C TSspéc7'!$C$12="OUI"),'1C TSspéc7'!$O$37/'1C TSspéc7'!$O$17,"")</f>
        <v/>
      </c>
      <c r="R961" s="543" t="str">
        <f>IF(AND('1C TSspéc7'!$O$17&lt;&gt;0,'1C TSspéc7'!$C$12="OUI"),'1C TSspéc7'!$O$38/'1C TSspéc7'!$O$17,"")</f>
        <v/>
      </c>
      <c r="S961" s="543" t="str">
        <f>IF(AND('1C TSspéc7'!$O$17&lt;&gt;0,'1C TSspéc7'!$C$12="OUI"),'1C TSspéc7'!$O$39/'1C TSspéc7'!$O$17,"")</f>
        <v/>
      </c>
      <c r="T961" s="543" t="str">
        <f>IF(AND('1C TSspéc7'!$O$17&lt;&gt;0,'1C TSspéc7'!$C$12="OUI"),'1C TSspéc7'!$O$40/'1C TSspéc7'!$O$17,"")</f>
        <v/>
      </c>
      <c r="U961" s="543" t="str">
        <f>IF(AND('1C TSspéc7'!$O$17&lt;&gt;0,'1C TSspéc7'!$C$12="OUI"),'1C TSspéc7'!$O$41/'1C TSspéc7'!$O$17,"")</f>
        <v/>
      </c>
      <c r="V961" s="543" t="str">
        <f>IF(AND('1C TSspéc7'!$O$17&lt;&gt;0,'1C TSspéc7'!$C$12="OUI"),'1C TSspéc7'!$O$42/'1C TSspéc7'!$O$17,"")</f>
        <v/>
      </c>
      <c r="W961" s="543" t="str">
        <f>IF(AND('1C TSspéc7'!$O$17&lt;&gt;0,'1C TSspéc7'!$C$12="OUI"),'1C TSspéc7'!$O$43/'1C TSspéc7'!$O$17,"")</f>
        <v/>
      </c>
      <c r="X961" s="543" t="str">
        <f>IF(AND('1C TSspéc7'!$O$17&lt;&gt;0,'1C TSspéc7'!$C$12="OUI"),'1C TSspéc7'!$O$44/'1C TSspéc7'!$O$17,"")</f>
        <v/>
      </c>
      <c r="Y961" s="543" t="str">
        <f>IF(AND('1C TSspéc7'!$O$17&lt;&gt;0,'1C TSspéc7'!$C$12="OUI"),'1C TSspéc7'!$O$45/'1C TSspéc7'!$O$17,"")</f>
        <v/>
      </c>
      <c r="Z961" s="543" t="str">
        <f>IF(AND('1C TSspéc7'!$O$17&lt;&gt;0,'1C TSspéc7'!$C$12="OUI"),'1C TSspéc7'!$O$46/'1C TSspéc7'!$O$17,"")</f>
        <v/>
      </c>
      <c r="AA961" s="543" t="str">
        <f>IF(AND('1C TSspéc7'!$O$17&lt;&gt;0,'1C TSspéc7'!$C$12="OUI"),'1C TSspéc7'!$O$47/'1C TSspéc7'!$O$17,"")</f>
        <v/>
      </c>
      <c r="AB961" s="543" t="str">
        <f>IF(AND('1C TSspéc7'!$O$17&lt;&gt;0,'1C TSspéc7'!$C$12="OUI"),'1C TSspéc7'!$O$48/'1C TSspéc7'!$O$17,"")</f>
        <v/>
      </c>
      <c r="AC961" s="543" t="str">
        <f>IF(AND('1C TSspéc7'!$O$17&lt;&gt;0,'1C TSspéc7'!$C$12="OUI"),'1C TSspéc7'!$O$49/'1C TSspéc7'!$O$17,"")</f>
        <v/>
      </c>
      <c r="AD961" s="543" t="str">
        <f>IF(AND('1C TSspéc7'!$O$17&lt;&gt;0,'1C TSspéc7'!$C$12="OUI"),'1C TSspéc7'!$O$50/'1C TSspéc7'!$O$17,"")</f>
        <v/>
      </c>
      <c r="AE961" s="543" t="str">
        <f>IF(AND('1C TSspéc7'!$O$17&lt;&gt;0,'1C TSspéc7'!$C$12="OUI"),'1C TSspéc7'!$O$51/'1C TSspéc7'!$O$17,"")</f>
        <v/>
      </c>
      <c r="AF961" s="543" t="str">
        <f>IF(AND('1C TSspéc7'!$O$17&lt;&gt;0,'1C TSspéc7'!$C$12="OUI"),'1C TSspéc7'!$O$52/'1C TSspéc7'!$O$17,"")</f>
        <v/>
      </c>
      <c r="AG961" s="543" t="str">
        <f>IF(AND('1C TSspéc7'!$O$17&lt;&gt;0,'1C TSspéc7'!$C$12="OUI"),'1C TSspéc7'!$O$53/'1C TSspéc7'!$O$17,"")</f>
        <v/>
      </c>
      <c r="AH961" s="543" t="str">
        <f>IF(AND('1C TSspéc7'!$O$17&lt;&gt;0,'1C TSspéc7'!$C$12="OUI"),'1C TSspéc7'!$O$54/'1C TSspéc7'!$O$17,"")</f>
        <v/>
      </c>
      <c r="AI961" s="543" t="str">
        <f>IF(AND('1C TSspéc7'!$O$17&lt;&gt;0,'1C TSspéc7'!$C$12="OUI"),'1C TSspéc7'!$O$55/'1C TSspéc7'!$O$17,"")</f>
        <v/>
      </c>
      <c r="AJ961" s="543" t="str">
        <f>IF(AND('1C TSspéc7'!$O$17&lt;&gt;0,'1C TSspéc7'!$C$12="OUI"),'1C TSspéc7'!$O$56/'1C TSspéc7'!$O$17,"")</f>
        <v/>
      </c>
      <c r="AK961" s="543" t="str">
        <f>IF(AND('1C TSspéc7'!$O$17&lt;&gt;0,'1C TSspéc7'!$C$12="OUI"),'1C TSspéc7'!$O$57/'1C TSspéc7'!$O$17,"")</f>
        <v/>
      </c>
      <c r="AL961" s="72">
        <f>IF(AND('1C TSspéc7'!$O$17&lt;&gt;0,'1C TSspéc7'!$C$12="OUI"),N961+AK961,N961)</f>
        <v>0</v>
      </c>
      <c r="AM961" s="417">
        <f t="shared" si="286"/>
        <v>0</v>
      </c>
      <c r="AN961" s="417">
        <f t="shared" si="287"/>
        <v>0</v>
      </c>
      <c r="AO961" s="418" t="str">
        <f>IF(AND('1C TSspéc7'!$O$17&lt;&gt;0,'1C TSspéc7'!$O$30&lt;&gt;0),AM961+AN961,"")</f>
        <v/>
      </c>
      <c r="AP961" s="573" t="str">
        <f>IF(AND('1C TSspéc7'!$O$17&lt;&gt;0,'1C TSspéc7'!$O$30&lt;&gt;0),AM961-AR961,"")</f>
        <v/>
      </c>
      <c r="AQ961" s="583">
        <f t="shared" si="288"/>
        <v>0</v>
      </c>
      <c r="AR961" s="596"/>
      <c r="AS961" s="102"/>
      <c r="AT961" s="27" t="str">
        <f>IF(('1C TSspéc7'!O$17*FICHE!$C$14&lt;J961),"Forfait limité à "&amp;FICHE!$C$14&amp;"€/jour","")</f>
        <v/>
      </c>
      <c r="AU961" s="592"/>
      <c r="AV961" s="824"/>
      <c r="AW961" s="824"/>
      <c r="AX961" s="824"/>
      <c r="AY961" s="824"/>
      <c r="AZ961" s="824"/>
      <c r="BA961" s="767"/>
      <c r="BB961" s="767"/>
      <c r="BC961" s="767"/>
      <c r="BD961" s="767"/>
      <c r="BE961" s="767"/>
      <c r="BF961" s="767"/>
      <c r="BG961" s="767"/>
      <c r="BH961" s="767"/>
      <c r="BI961" s="767"/>
      <c r="BJ961" s="767"/>
      <c r="BK961" s="767"/>
      <c r="BL961" s="767"/>
      <c r="BM961" s="767"/>
      <c r="BN961" s="767"/>
      <c r="BO961" s="767"/>
      <c r="BP961" s="767"/>
      <c r="BQ961" s="767"/>
      <c r="BR961" s="767"/>
      <c r="BS961" s="767"/>
      <c r="BT961" s="767"/>
      <c r="BU961" s="767"/>
      <c r="BV961" s="767"/>
      <c r="BW961" s="767"/>
      <c r="BX961" s="767"/>
      <c r="BY961" s="767"/>
      <c r="BZ961" s="767"/>
      <c r="CA961" s="767"/>
      <c r="CB961" s="767"/>
      <c r="CC961" s="767"/>
      <c r="CD961" s="767"/>
      <c r="CE961" s="767"/>
      <c r="CF961" s="767"/>
      <c r="CG961" s="767"/>
      <c r="CH961" s="767"/>
      <c r="CI961" s="767"/>
      <c r="CJ961" s="767"/>
      <c r="CK961" s="767"/>
      <c r="CL961" s="767"/>
      <c r="CM961" s="767"/>
      <c r="CN961" s="767"/>
      <c r="CO961" s="767"/>
      <c r="CP961" s="767"/>
      <c r="CQ961" s="767"/>
      <c r="CR961" s="767"/>
      <c r="CS961" s="767"/>
      <c r="CT961" s="767"/>
      <c r="CU961" s="767"/>
      <c r="CV961" s="767"/>
      <c r="CW961" s="767"/>
      <c r="CX961" s="767"/>
      <c r="CY961" s="767"/>
      <c r="CZ961" s="767"/>
      <c r="DA961" s="767"/>
      <c r="DB961" s="767"/>
      <c r="DC961" s="767"/>
      <c r="DD961" s="767"/>
      <c r="DE961" s="767"/>
      <c r="DF961" s="767"/>
      <c r="DG961" s="767"/>
      <c r="DH961" s="767"/>
      <c r="DI961" s="767"/>
      <c r="DJ961" s="767"/>
      <c r="DK961" s="767"/>
      <c r="DL961" s="767"/>
      <c r="DM961" s="767"/>
      <c r="DN961" s="767"/>
      <c r="DO961" s="767"/>
      <c r="DP961" s="767"/>
      <c r="DQ961" s="767"/>
      <c r="DR961" s="767"/>
      <c r="DS961" s="767"/>
      <c r="DT961" s="767"/>
      <c r="DU961" s="767"/>
      <c r="DV961" s="767"/>
      <c r="DW961" s="767"/>
      <c r="DX961" s="767"/>
      <c r="DY961" s="767"/>
      <c r="DZ961" s="767"/>
      <c r="EA961" s="767"/>
      <c r="EB961" s="767"/>
      <c r="EC961" s="767"/>
      <c r="ED961" s="767"/>
      <c r="EE961" s="767"/>
      <c r="EF961" s="767"/>
      <c r="EG961" s="767"/>
      <c r="EH961" s="767"/>
      <c r="EI961" s="767"/>
      <c r="EJ961" s="767"/>
      <c r="EK961" s="767"/>
      <c r="EL961" s="767"/>
      <c r="EM961" s="767"/>
      <c r="EN961" s="767"/>
      <c r="EO961" s="767"/>
      <c r="EP961" s="767"/>
      <c r="EQ961" s="767"/>
      <c r="ER961" s="767"/>
      <c r="ES961" s="767"/>
      <c r="ET961" s="767"/>
      <c r="EU961" s="767"/>
      <c r="EV961" s="767"/>
      <c r="EW961" s="767"/>
      <c r="EX961" s="767"/>
      <c r="EY961" s="767"/>
      <c r="EZ961" s="767"/>
      <c r="FA961" s="767"/>
      <c r="FB961" s="767"/>
      <c r="FC961" s="767"/>
      <c r="FD961" s="767"/>
      <c r="FE961" s="767"/>
      <c r="FF961" s="767"/>
      <c r="FG961" s="767"/>
      <c r="FH961" s="767"/>
      <c r="FI961" s="767"/>
      <c r="FJ961" s="767"/>
      <c r="FK961" s="767"/>
      <c r="FL961" s="767"/>
      <c r="FM961" s="767"/>
      <c r="FN961" s="767"/>
      <c r="FO961" s="767"/>
      <c r="FP961" s="767"/>
      <c r="FQ961" s="767"/>
      <c r="FR961" s="767"/>
      <c r="FS961" s="767"/>
      <c r="FT961" s="767"/>
      <c r="FU961" s="767"/>
      <c r="FV961" s="767"/>
      <c r="FW961" s="767"/>
      <c r="FX961" s="767"/>
      <c r="FY961" s="767"/>
      <c r="FZ961" s="767"/>
      <c r="GA961" s="767"/>
      <c r="GB961" s="767"/>
      <c r="GC961" s="767"/>
      <c r="GD961" s="767"/>
      <c r="GE961" s="767"/>
      <c r="GF961" s="767"/>
      <c r="GG961" s="767"/>
      <c r="GH961" s="767"/>
      <c r="GI961" s="767"/>
      <c r="GJ961" s="767"/>
      <c r="GK961" s="767"/>
      <c r="GL961" s="767"/>
      <c r="GM961" s="767"/>
      <c r="GN961" s="767"/>
      <c r="GO961" s="767"/>
      <c r="GP961" s="767"/>
      <c r="GQ961" s="767"/>
      <c r="GR961" s="767"/>
      <c r="GS961" s="767"/>
      <c r="GT961" s="767"/>
      <c r="GU961" s="767"/>
      <c r="GV961" s="767"/>
      <c r="GW961" s="767"/>
      <c r="GX961" s="767"/>
      <c r="GY961" s="767"/>
      <c r="GZ961" s="767"/>
      <c r="HA961" s="767"/>
      <c r="HB961" s="767"/>
      <c r="HC961" s="767"/>
    </row>
    <row r="962" spans="1:211" s="864" customFormat="1" ht="13.9" hidden="1" customHeight="1">
      <c r="A962" s="307"/>
      <c r="B962" s="351"/>
      <c r="C962" s="971" t="str">
        <f>IF('1C TSspéc7'!P$17&lt;&gt;0,'1C TSspéc7'!$B$12,"")</f>
        <v/>
      </c>
      <c r="D962" s="972"/>
      <c r="E962" s="973"/>
      <c r="F962" s="93">
        <f>IF(AND($C962='1C TSspéc7'!$B$12,'1C TSspéc7'!$B$16="spécifiques",'1C TSspéc7'!$P$17&lt;&gt;""),'1C TSspéc7'!$P$21,"")</f>
        <v>0</v>
      </c>
      <c r="G962" s="842"/>
      <c r="H962" s="745">
        <v>0.21</v>
      </c>
      <c r="I962" s="747">
        <v>1</v>
      </c>
      <c r="J962" s="312"/>
      <c r="K962" s="680">
        <f t="shared" si="285"/>
        <v>0</v>
      </c>
      <c r="L962" s="556">
        <f>IF(OR('1C TSspéc7'!$B$12="",'1C TSspéc7'!P$30=0),0,IF(AND('1C TSspéc7'!$B$12&lt;&gt;"",$K$2="Pôle",'1C TSspéc7'!$C$12="OUI"),(('1C TSspéc7'!P$22+'1C TSspéc7'!P$23+'1C TSspéc7'!P$24+'1C TSspéc7'!P$25+'1C TSspéc7'!P$29)/'1C TSspéc7'!P$17),IF(AND('1C TSspéc7'!$B$12&lt;&gt;"",$K$2="Pôle",'1C TSspéc7'!$C$12="NON"),(('1C TSspéc7'!P$22+'1C TSspéc7'!P$23+'1C TSspéc7'!P$24+'1C TSspéc7'!P$25+'1C TSspéc7'!P$29)/'1C TSspéc7'!P$30),IF(AND('1C TSspéc7'!$B$12&lt;&gt;"",$K$2&lt;&gt;"Pôle",'1C TSspéc7'!$C$12="OUI"),(('1C TSspéc7'!P$22+'1C TSspéc7'!P$23+'1C TSspéc7'!P$24+'1C TSspéc7'!P$25+'1C TSspéc7'!P$26+'1C TSspéc7'!P$27+'1C TSspéc7'!P$28+'1C TSspéc7'!P$29)/'1C TSspéc7'!P$17),IF(AND('1C TSspéc7'!$B$12&lt;&gt;"",$K$2&lt;&gt;"Pôle",'1C TSspéc7'!$C$12="NON"),(('1C TSspéc7'!P$22+'1C TSspéc7'!P$23+'1C TSspéc7'!P$24+'1C TSspéc7'!P$25+'1C TSspéc7'!P$26+'1C TSspéc7'!P$27+'1C TSspéc7'!P$28+'1C TSspéc7'!P$29)/'1C TSspéc7'!P$30))))))</f>
        <v>0</v>
      </c>
      <c r="M962" s="556">
        <f>IF(OR('1C TSspéc7'!$B$12="",'1C TSspéc7'!P$30=0),0,IF(AND('1C TSspéc7'!$B$12&lt;&gt;"",$K$2="Pôle",'1C TSspéc7'!$C$12="OUI"),(('1C TSspéc7'!P$26+'1C TSspéc7'!P$27+'1C TSspéc7'!P$28)/'1C TSspéc7'!P$17),IF(AND('1C TSspéc7'!$B$12&lt;&gt;"",$K$2="Pôle",'1C TSspéc7'!$C$12="NON"),(('1C TSspéc7'!P$26+'1C TSspéc7'!P$27+'1C TSspéc7'!P$28)/'1C TSspéc7'!P$30),IF(AND('1C TSspéc7'!$B$12&lt;&gt;"",$K$2&lt;&gt;"Pôle"),0))))</f>
        <v>0</v>
      </c>
      <c r="N962" s="557">
        <f>IF(AND('1C TSspéc7'!$B$12&lt;&gt;0,'1C TSspéc7'!$P$30&lt;&gt;0),L962+M962,0)</f>
        <v>0</v>
      </c>
      <c r="O962" s="893" t="str">
        <f>IF(AND('1C TSspéc7'!$P$17&lt;&gt;0,'1C TSspéc7'!$C$12="OUI"),'1C TSspéc7'!$P$35/'1C TSspéc7'!$P$17,"")</f>
        <v/>
      </c>
      <c r="P962" s="543" t="str">
        <f>IF(AND('1C TSspéc7'!$P$17&lt;&gt;0,'1C TSspéc7'!$C$12="OUI"),'1C TSspéc7'!$P$36/'1C TSspéc7'!$P$17,"")</f>
        <v/>
      </c>
      <c r="Q962" s="543" t="str">
        <f>IF(AND('1C TSspéc7'!$P$17&lt;&gt;0,'1C TSspéc7'!$C$12="OUI"),'1C TSspéc7'!$P$37/'1C TSspéc7'!$P$17,"")</f>
        <v/>
      </c>
      <c r="R962" s="543" t="str">
        <f>IF(AND('1C TSspéc7'!$P$17&lt;&gt;0,'1C TSspéc7'!$C$12="OUI"),'1C TSspéc7'!$P$38/'1C TSspéc7'!$P$17,"")</f>
        <v/>
      </c>
      <c r="S962" s="543" t="str">
        <f>IF(AND('1C TSspéc7'!$P$17&lt;&gt;0,'1C TSspéc7'!$C$12="OUI"),'1C TSspéc7'!$P$39/'1C TSspéc7'!$P$17,"")</f>
        <v/>
      </c>
      <c r="T962" s="543" t="str">
        <f>IF(AND('1C TSspéc7'!$P$17&lt;&gt;0,'1C TSspéc7'!$C$12="OUI"),'1C TSspéc7'!$P$40/'1C TSspéc7'!$P$17,"")</f>
        <v/>
      </c>
      <c r="U962" s="543" t="str">
        <f>IF(AND('1C TSspéc7'!$P$17&lt;&gt;0,'1C TSspéc7'!$C$12="OUI"),'1C TSspéc7'!$P$41/'1C TSspéc7'!$P$17,"")</f>
        <v/>
      </c>
      <c r="V962" s="543" t="str">
        <f>IF(AND('1C TSspéc7'!$P$17&lt;&gt;0,'1C TSspéc7'!$C$12="OUI"),'1C TSspéc7'!$P$42/'1C TSspéc7'!$P$17,"")</f>
        <v/>
      </c>
      <c r="W962" s="543" t="str">
        <f>IF(AND('1C TSspéc7'!$P$17&lt;&gt;0,'1C TSspéc7'!$C$12="OUI"),'1C TSspéc7'!$P$43/'1C TSspéc7'!$P$17,"")</f>
        <v/>
      </c>
      <c r="X962" s="543" t="str">
        <f>IF(AND('1C TSspéc7'!$P$17&lt;&gt;0,'1C TSspéc7'!$C$12="OUI"),'1C TSspéc7'!$P$44/'1C TSspéc7'!$P$17,"")</f>
        <v/>
      </c>
      <c r="Y962" s="543" t="str">
        <f>IF(AND('1C TSspéc7'!$P$17&lt;&gt;0,'1C TSspéc7'!$C$12="OUI"),'1C TSspéc7'!$P$45/'1C TSspéc7'!$P$17,"")</f>
        <v/>
      </c>
      <c r="Z962" s="543" t="str">
        <f>IF(AND('1C TSspéc7'!$P$17&lt;&gt;0,'1C TSspéc7'!$C$12="OUI"),'1C TSspéc7'!$P$46/'1C TSspéc7'!$P$17,"")</f>
        <v/>
      </c>
      <c r="AA962" s="543" t="str">
        <f>IF(AND('1C TSspéc7'!$P$17&lt;&gt;0,'1C TSspéc7'!$C$12="OUI"),'1C TSspéc7'!$P$47/'1C TSspéc7'!$P$17,"")</f>
        <v/>
      </c>
      <c r="AB962" s="543" t="str">
        <f>IF(AND('1C TSspéc7'!$P$17&lt;&gt;0,'1C TSspéc7'!$C$12="OUI"),'1C TSspéc7'!$P$48/'1C TSspéc7'!$P$17,"")</f>
        <v/>
      </c>
      <c r="AC962" s="543" t="str">
        <f>IF(AND('1C TSspéc7'!$P$17&lt;&gt;0,'1C TSspéc7'!$C$12="OUI"),'1C TSspéc7'!$P$49/'1C TSspéc7'!$P$17,"")</f>
        <v/>
      </c>
      <c r="AD962" s="543" t="str">
        <f>IF(AND('1C TSspéc7'!$P$17&lt;&gt;0,'1C TSspéc7'!$C$12="OUI"),'1C TSspéc7'!$P$50/'1C TSspéc7'!$P$17,"")</f>
        <v/>
      </c>
      <c r="AE962" s="543" t="str">
        <f>IF(AND('1C TSspéc7'!$P$17&lt;&gt;0,'1C TSspéc7'!$C$12="OUI"),'1C TSspéc7'!$P$51/'1C TSspéc7'!$P$17,"")</f>
        <v/>
      </c>
      <c r="AF962" s="543" t="str">
        <f>IF(AND('1C TSspéc7'!$P$17&lt;&gt;0,'1C TSspéc7'!$C$12="OUI"),'1C TSspéc7'!$P$52/'1C TSspéc7'!$P$17,"")</f>
        <v/>
      </c>
      <c r="AG962" s="543" t="str">
        <f>IF(AND('1C TSspéc7'!$P$17&lt;&gt;0,'1C TSspéc7'!$C$12="OUI"),'1C TSspéc7'!$P$53/'1C TSspéc7'!$P$17,"")</f>
        <v/>
      </c>
      <c r="AH962" s="543" t="str">
        <f>IF(AND('1C TSspéc7'!$P$17&lt;&gt;0,'1C TSspéc7'!$C$12="OUI"),'1C TSspéc7'!$P$54/'1C TSspéc7'!$P$17,"")</f>
        <v/>
      </c>
      <c r="AI962" s="543" t="str">
        <f>IF(AND('1C TSspéc7'!$P$17&lt;&gt;0,'1C TSspéc7'!$C$12="OUI"),'1C TSspéc7'!$P$55/'1C TSspéc7'!$P$17,"")</f>
        <v/>
      </c>
      <c r="AJ962" s="543" t="str">
        <f>IF(AND('1C TSspéc7'!$P$17&lt;&gt;0,'1C TSspéc7'!$C$12="OUI"),'1C TSspéc7'!$P$56/'1C TSspéc7'!$P$17,"")</f>
        <v/>
      </c>
      <c r="AK962" s="543" t="str">
        <f>IF(AND('1C TSspéc7'!$P$17&lt;&gt;0,'1C TSspéc7'!$C$12="OUI"),'1C TSspéc7'!$P$57/'1C TSspéc7'!$P$17,"")</f>
        <v/>
      </c>
      <c r="AL962" s="72">
        <f>IF(AND('1C TSspéc7'!$P$17&lt;&gt;0,'1C TSspéc7'!$C$12="OUI"),N962+AK962,N962)</f>
        <v>0</v>
      </c>
      <c r="AM962" s="417">
        <f t="shared" si="286"/>
        <v>0</v>
      </c>
      <c r="AN962" s="417">
        <f t="shared" si="287"/>
        <v>0</v>
      </c>
      <c r="AO962" s="418" t="str">
        <f>IF(AND('1C TSspéc7'!$P$17&lt;&gt;0,'1C TSspéc7'!$P$30&lt;&gt;0),AM962+AN962,"")</f>
        <v/>
      </c>
      <c r="AP962" s="573" t="str">
        <f>IF(AND('1C TSspéc7'!$P$17&lt;&gt;0,'1C TSspéc7'!$P$30&lt;&gt;0),AM962-AR962,"")</f>
        <v/>
      </c>
      <c r="AQ962" s="583">
        <f t="shared" si="288"/>
        <v>0</v>
      </c>
      <c r="AR962" s="596"/>
      <c r="AS962" s="102"/>
      <c r="AT962" s="27" t="str">
        <f>IF(('1C TSspéc7'!P$17*FICHE!$C$14&lt;J962),"Forfait limité à "&amp;FICHE!$C$14&amp;"€/jour","")</f>
        <v/>
      </c>
      <c r="AU962" s="592"/>
      <c r="AV962" s="824"/>
      <c r="AW962" s="824"/>
      <c r="AX962" s="824"/>
      <c r="AY962" s="824"/>
      <c r="AZ962" s="824"/>
      <c r="BA962" s="767"/>
      <c r="BB962" s="767"/>
      <c r="BC962" s="767"/>
      <c r="BD962" s="767"/>
      <c r="BE962" s="767"/>
      <c r="BF962" s="767"/>
      <c r="BG962" s="767"/>
      <c r="BH962" s="767"/>
      <c r="BI962" s="767"/>
      <c r="BJ962" s="767"/>
      <c r="BK962" s="767"/>
      <c r="BL962" s="767"/>
      <c r="BM962" s="767"/>
      <c r="BN962" s="767"/>
      <c r="BO962" s="767"/>
      <c r="BP962" s="767"/>
      <c r="BQ962" s="767"/>
      <c r="BR962" s="767"/>
      <c r="BS962" s="767"/>
      <c r="BT962" s="767"/>
      <c r="BU962" s="767"/>
      <c r="BV962" s="767"/>
      <c r="BW962" s="767"/>
      <c r="BX962" s="767"/>
      <c r="BY962" s="767"/>
      <c r="BZ962" s="767"/>
      <c r="CA962" s="767"/>
      <c r="CB962" s="767"/>
      <c r="CC962" s="767"/>
      <c r="CD962" s="767"/>
      <c r="CE962" s="767"/>
      <c r="CF962" s="767"/>
      <c r="CG962" s="767"/>
      <c r="CH962" s="767"/>
      <c r="CI962" s="767"/>
      <c r="CJ962" s="767"/>
      <c r="CK962" s="767"/>
      <c r="CL962" s="767"/>
      <c r="CM962" s="767"/>
      <c r="CN962" s="767"/>
      <c r="CO962" s="767"/>
      <c r="CP962" s="767"/>
      <c r="CQ962" s="767"/>
      <c r="CR962" s="767"/>
      <c r="CS962" s="767"/>
      <c r="CT962" s="767"/>
      <c r="CU962" s="767"/>
      <c r="CV962" s="767"/>
      <c r="CW962" s="767"/>
      <c r="CX962" s="767"/>
      <c r="CY962" s="767"/>
      <c r="CZ962" s="767"/>
      <c r="DA962" s="767"/>
      <c r="DB962" s="767"/>
      <c r="DC962" s="767"/>
      <c r="DD962" s="767"/>
      <c r="DE962" s="767"/>
      <c r="DF962" s="767"/>
      <c r="DG962" s="767"/>
      <c r="DH962" s="767"/>
      <c r="DI962" s="767"/>
      <c r="DJ962" s="767"/>
      <c r="DK962" s="767"/>
      <c r="DL962" s="767"/>
      <c r="DM962" s="767"/>
      <c r="DN962" s="767"/>
      <c r="DO962" s="767"/>
      <c r="DP962" s="767"/>
      <c r="DQ962" s="767"/>
      <c r="DR962" s="767"/>
      <c r="DS962" s="767"/>
      <c r="DT962" s="767"/>
      <c r="DU962" s="767"/>
      <c r="DV962" s="767"/>
      <c r="DW962" s="767"/>
      <c r="DX962" s="767"/>
      <c r="DY962" s="767"/>
      <c r="DZ962" s="767"/>
      <c r="EA962" s="767"/>
      <c r="EB962" s="767"/>
      <c r="EC962" s="767"/>
      <c r="ED962" s="767"/>
      <c r="EE962" s="767"/>
      <c r="EF962" s="767"/>
      <c r="EG962" s="767"/>
      <c r="EH962" s="767"/>
      <c r="EI962" s="767"/>
      <c r="EJ962" s="767"/>
      <c r="EK962" s="767"/>
      <c r="EL962" s="767"/>
      <c r="EM962" s="767"/>
      <c r="EN962" s="767"/>
      <c r="EO962" s="767"/>
      <c r="EP962" s="767"/>
      <c r="EQ962" s="767"/>
      <c r="ER962" s="767"/>
      <c r="ES962" s="767"/>
      <c r="ET962" s="767"/>
      <c r="EU962" s="767"/>
      <c r="EV962" s="767"/>
      <c r="EW962" s="767"/>
      <c r="EX962" s="767"/>
      <c r="EY962" s="767"/>
      <c r="EZ962" s="767"/>
      <c r="FA962" s="767"/>
      <c r="FB962" s="767"/>
      <c r="FC962" s="767"/>
      <c r="FD962" s="767"/>
      <c r="FE962" s="767"/>
      <c r="FF962" s="767"/>
      <c r="FG962" s="767"/>
      <c r="FH962" s="767"/>
      <c r="FI962" s="767"/>
      <c r="FJ962" s="767"/>
      <c r="FK962" s="767"/>
      <c r="FL962" s="767"/>
      <c r="FM962" s="767"/>
      <c r="FN962" s="767"/>
      <c r="FO962" s="767"/>
      <c r="FP962" s="767"/>
      <c r="FQ962" s="767"/>
      <c r="FR962" s="767"/>
      <c r="FS962" s="767"/>
      <c r="FT962" s="767"/>
      <c r="FU962" s="767"/>
      <c r="FV962" s="767"/>
      <c r="FW962" s="767"/>
      <c r="FX962" s="767"/>
      <c r="FY962" s="767"/>
      <c r="FZ962" s="767"/>
      <c r="GA962" s="767"/>
      <c r="GB962" s="767"/>
      <c r="GC962" s="767"/>
      <c r="GD962" s="767"/>
      <c r="GE962" s="767"/>
      <c r="GF962" s="767"/>
      <c r="GG962" s="767"/>
      <c r="GH962" s="767"/>
      <c r="GI962" s="767"/>
      <c r="GJ962" s="767"/>
      <c r="GK962" s="767"/>
      <c r="GL962" s="767"/>
      <c r="GM962" s="767"/>
      <c r="GN962" s="767"/>
      <c r="GO962" s="767"/>
      <c r="GP962" s="767"/>
      <c r="GQ962" s="767"/>
      <c r="GR962" s="767"/>
      <c r="GS962" s="767"/>
      <c r="GT962" s="767"/>
      <c r="GU962" s="767"/>
      <c r="GV962" s="767"/>
      <c r="GW962" s="767"/>
      <c r="GX962" s="767"/>
      <c r="GY962" s="767"/>
      <c r="GZ962" s="767"/>
      <c r="HA962" s="767"/>
      <c r="HB962" s="767"/>
      <c r="HC962" s="767"/>
    </row>
    <row r="963" spans="1:211" s="864" customFormat="1" ht="13.9" hidden="1" customHeight="1">
      <c r="A963" s="307"/>
      <c r="B963" s="351"/>
      <c r="C963" s="971" t="str">
        <f>IF('1C TSspéc7'!Q$17&lt;&gt;0,'1C TSspéc7'!$B$12,"")</f>
        <v/>
      </c>
      <c r="D963" s="972"/>
      <c r="E963" s="973"/>
      <c r="F963" s="93">
        <f>IF(AND($C963='1C TSspéc7'!$B$12,'1C TSspéc7'!$B$16="spécifiques",'1C TSspéc7'!$Q$17&lt;&gt;""),'1C TSspéc7'!$Q$21,"")</f>
        <v>0</v>
      </c>
      <c r="G963" s="863"/>
      <c r="H963" s="745">
        <v>0.21</v>
      </c>
      <c r="I963" s="747">
        <v>1</v>
      </c>
      <c r="J963" s="312"/>
      <c r="K963" s="680">
        <f t="shared" si="285"/>
        <v>0</v>
      </c>
      <c r="L963" s="556">
        <f>IF(OR('1C TSspéc7'!$B$12="",'1C TSspéc7'!Q$30=0),0,IF(AND('1C TSspéc7'!$B$12&lt;&gt;"",$K$2="Pôle",'1C TSspéc7'!$C$12="OUI"),(('1C TSspéc7'!Q$22+'1C TSspéc7'!Q$23+'1C TSspéc7'!Q$24+'1C TSspéc7'!Q$25+'1C TSspéc7'!Q$29)/'1C TSspéc7'!Q$17),IF(AND('1C TSspéc7'!$B$12&lt;&gt;"",$K$2="Pôle",'1C TSspéc7'!$C$12="NON"),(('1C TSspéc7'!Q$22+'1C TSspéc7'!Q$23+'1C TSspéc7'!Q$24+'1C TSspéc7'!Q$25+'1C TSspéc7'!Q$29)/'1C TSspéc7'!Q$30),IF(AND('1C TSspéc7'!$B$12&lt;&gt;"",$K$2&lt;&gt;"Pôle",'1C TSspéc7'!$C$12="OUI"),(('1C TSspéc7'!Q$22+'1C TSspéc7'!Q$23+'1C TSspéc7'!Q$24+'1C TSspéc7'!Q$25+'1C TSspéc7'!Q$26+'1C TSspéc7'!Q$27+'1C TSspéc7'!Q$28+'1C TSspéc7'!Q$29)/'1C TSspéc7'!Q$17),IF(AND('1C TSspéc7'!$B$12&lt;&gt;"",$K$2&lt;&gt;"Pôle",'1C TSspéc7'!$C$12="NON"),(('1C TSspéc7'!Q$22+'1C TSspéc7'!Q$23+'1C TSspéc7'!Q$24+'1C TSspéc7'!Q$25+'1C TSspéc7'!Q$26+'1C TSspéc7'!Q$27+'1C TSspéc7'!Q$28+'1C TSspéc7'!Q$29)/'1C TSspéc7'!Q$30))))))</f>
        <v>0</v>
      </c>
      <c r="M963" s="556">
        <f>IF(OR('1C TSspéc7'!$B$12="",'1C TSspéc7'!Q$30=0),0,IF(AND('1C TSspéc7'!$B$12&lt;&gt;"",$K$2="Pôle",'1C TSspéc7'!$C$12="OUI"),(('1C TSspéc7'!Q$26+'1C TSspéc7'!Q$27+'1C TSspéc7'!Q$28)/'1C TSspéc7'!Q$17),IF(AND('1C TSspéc7'!$B$12&lt;&gt;"",$K$2="Pôle",'1C TSspéc7'!$C$12="NON"),(('1C TSspéc7'!Q$26+'1C TSspéc7'!Q$27+'1C TSspéc7'!Q$28)/'1C TSspéc7'!Q$30),IF(AND('1C TSspéc7'!$B$12&lt;&gt;"",$K$2&lt;&gt;"Pôle"),0))))</f>
        <v>0</v>
      </c>
      <c r="N963" s="557">
        <f>IF(AND('1C TSspéc7'!$B$12&lt;&gt;0,'1C TSspéc7'!$Q$30&lt;&gt;0),L963+M963,0)</f>
        <v>0</v>
      </c>
      <c r="O963" s="893" t="str">
        <f>IF(AND('1C TSspéc7'!$Q$17&lt;&gt;0,'1C TSspéc7'!$C$12="OUI"),'1C TSspéc7'!$Q$35/'1C TSspéc7'!$Q$17,"")</f>
        <v/>
      </c>
      <c r="P963" s="543" t="str">
        <f>IF(AND('1C TSspéc7'!$Q$17&lt;&gt;0,'1C TSspéc7'!$C$12="OUI"),'1C TSspéc7'!$Q$36/'1C TSspéc7'!$Q$17,"")</f>
        <v/>
      </c>
      <c r="Q963" s="543" t="str">
        <f>IF(AND('1C TSspéc7'!$Q$17&lt;&gt;0,'1C TSspéc7'!$C$12="OUI"),'1C TSspéc7'!$Q$37/'1C TSspéc7'!$Q$17,"")</f>
        <v/>
      </c>
      <c r="R963" s="543" t="str">
        <f>IF(AND('1C TSspéc7'!$Q$17&lt;&gt;0,'1C TSspéc7'!$C$12="OUI"),'1C TSspéc7'!$Q$38/'1C TSspéc7'!$Q$17,"")</f>
        <v/>
      </c>
      <c r="S963" s="543" t="str">
        <f>IF(AND('1C TSspéc7'!$Q$17&lt;&gt;0,'1C TSspéc7'!$C$12="OUI"),'1C TSspéc7'!$Q$39/'1C TSspéc7'!$Q$17,"")</f>
        <v/>
      </c>
      <c r="T963" s="543" t="str">
        <f>IF(AND('1C TSspéc7'!$Q$17&lt;&gt;0,'1C TSspéc7'!$C$12="OUI"),'1C TSspéc7'!$Q$40/'1C TSspéc7'!$Q$17,"")</f>
        <v/>
      </c>
      <c r="U963" s="543" t="str">
        <f>IF(AND('1C TSspéc7'!$Q$17&lt;&gt;0,'1C TSspéc7'!$C$12="OUI"),'1C TSspéc7'!$Q$41/'1C TSspéc7'!$Q$17,"")</f>
        <v/>
      </c>
      <c r="V963" s="543" t="str">
        <f>IF(AND('1C TSspéc7'!$Q$17&lt;&gt;0,'1C TSspéc7'!$C$12="OUI"),'1C TSspéc7'!$Q$42/'1C TSspéc7'!$Q$17,"")</f>
        <v/>
      </c>
      <c r="W963" s="543" t="str">
        <f>IF(AND('1C TSspéc7'!$Q$17&lt;&gt;0,'1C TSspéc7'!$C$12="OUI"),'1C TSspéc7'!$Q$43/'1C TSspéc7'!$Q$17,"")</f>
        <v/>
      </c>
      <c r="X963" s="543" t="str">
        <f>IF(AND('1C TSspéc7'!$Q$17&lt;&gt;0,'1C TSspéc7'!$C$12="OUI"),'1C TSspéc7'!$Q$44/'1C TSspéc7'!$Q$17,"")</f>
        <v/>
      </c>
      <c r="Y963" s="543" t="str">
        <f>IF(AND('1C TSspéc7'!$Q$17&lt;&gt;0,'1C TSspéc7'!$C$12="OUI"),'1C TSspéc7'!$Q$45/'1C TSspéc7'!$Q$17,"")</f>
        <v/>
      </c>
      <c r="Z963" s="543" t="str">
        <f>IF(AND('1C TSspéc7'!$Q$17&lt;&gt;0,'1C TSspéc7'!$C$12="OUI"),'1C TSspéc7'!$Q$46/'1C TSspéc7'!$Q$17,"")</f>
        <v/>
      </c>
      <c r="AA963" s="543" t="str">
        <f>IF(AND('1C TSspéc7'!$Q$17&lt;&gt;0,'1C TSspéc7'!$C$12="OUI"),'1C TSspéc7'!$Q$47/'1C TSspéc7'!$Q$17,"")</f>
        <v/>
      </c>
      <c r="AB963" s="543" t="str">
        <f>IF(AND('1C TSspéc7'!$Q$17&lt;&gt;0,'1C TSspéc7'!$C$12="OUI"),'1C TSspéc7'!$Q$48/'1C TSspéc7'!$Q$17,"")</f>
        <v/>
      </c>
      <c r="AC963" s="543" t="str">
        <f>IF(AND('1C TSspéc7'!$Q$17&lt;&gt;0,'1C TSspéc7'!$C$12="OUI"),'1C TSspéc7'!$Q$49/'1C TSspéc7'!$Q$17,"")</f>
        <v/>
      </c>
      <c r="AD963" s="543" t="str">
        <f>IF(AND('1C TSspéc7'!$Q$17&lt;&gt;0,'1C TSspéc7'!$C$12="OUI"),'1C TSspéc7'!$Q$50/'1C TSspéc7'!$Q$17,"")</f>
        <v/>
      </c>
      <c r="AE963" s="543" t="str">
        <f>IF(AND('1C TSspéc7'!$Q$17&lt;&gt;0,'1C TSspéc7'!$C$12="OUI"),'1C TSspéc7'!$Q$51/'1C TSspéc7'!$Q$17,"")</f>
        <v/>
      </c>
      <c r="AF963" s="543" t="str">
        <f>IF(AND('1C TSspéc7'!$Q$17&lt;&gt;0,'1C TSspéc7'!$C$12="OUI"),'1C TSspéc7'!$Q$52/'1C TSspéc7'!$Q$17,"")</f>
        <v/>
      </c>
      <c r="AG963" s="543" t="str">
        <f>IF(AND('1C TSspéc7'!$Q$17&lt;&gt;0,'1C TSspéc7'!$C$12="OUI"),'1C TSspéc7'!$Q$53/'1C TSspéc7'!$Q$17,"")</f>
        <v/>
      </c>
      <c r="AH963" s="543" t="str">
        <f>IF(AND('1C TSspéc7'!$Q$17&lt;&gt;0,'1C TSspéc7'!$C$12="OUI"),'1C TSspéc7'!$Q$54/'1C TSspéc7'!$Q$17,"")</f>
        <v/>
      </c>
      <c r="AI963" s="543" t="str">
        <f>IF(AND('1C TSspéc7'!$Q$17&lt;&gt;0,'1C TSspéc7'!$C$12="OUI"),'1C TSspéc7'!$Q$55/'1C TSspéc7'!$Q$17,"")</f>
        <v/>
      </c>
      <c r="AJ963" s="543" t="str">
        <f>IF(AND('1C TSspéc7'!$Q$17&lt;&gt;0,'1C TSspéc7'!$C$12="OUI"),'1C TSspéc7'!$Q$56/'1C TSspéc7'!$Q$17,"")</f>
        <v/>
      </c>
      <c r="AK963" s="543" t="str">
        <f>IF(AND('1C TSspéc7'!$Q$17&lt;&gt;0,'1C TSspéc7'!$C$12="OUI"),'1C TSspéc7'!$Q$57/'1C TSspéc7'!$Q$17,"")</f>
        <v/>
      </c>
      <c r="AL963" s="72">
        <f>IF(AND('1C TSspéc7'!$Q$17&lt;&gt;0,'1C TSspéc7'!$C$12="OUI"),N963+AK963,N963)</f>
        <v>0</v>
      </c>
      <c r="AM963" s="417">
        <f t="shared" si="286"/>
        <v>0</v>
      </c>
      <c r="AN963" s="417">
        <f t="shared" si="287"/>
        <v>0</v>
      </c>
      <c r="AO963" s="418" t="str">
        <f>IF(AND('1C TSspéc7'!$Q$17&lt;&gt;0,'1C TSspéc7'!$Q$30&lt;&gt;0),AM963+AN963,"")</f>
        <v/>
      </c>
      <c r="AP963" s="573" t="str">
        <f>IF(AND('1C TSspéc7'!$Q$17&lt;&gt;0,'1C TSspéc7'!$Q$30&lt;&gt;0),AM963-AR963,"")</f>
        <v/>
      </c>
      <c r="AQ963" s="583">
        <f t="shared" si="288"/>
        <v>0</v>
      </c>
      <c r="AR963" s="596"/>
      <c r="AS963" s="102"/>
      <c r="AT963" s="27" t="str">
        <f>IF(('1C TSspéc7'!Q$17*FICHE!$C$14&lt;J963),"Forfait limité à "&amp;FICHE!$C$14&amp;"€/jour","")</f>
        <v/>
      </c>
      <c r="AU963" s="592"/>
      <c r="AV963" s="824"/>
      <c r="AW963" s="824"/>
      <c r="AX963" s="824"/>
      <c r="AY963" s="824"/>
      <c r="AZ963" s="824"/>
      <c r="BA963" s="767"/>
      <c r="BB963" s="767"/>
      <c r="BC963" s="767"/>
      <c r="BD963" s="767"/>
      <c r="BE963" s="767"/>
      <c r="BF963" s="767"/>
      <c r="BG963" s="767"/>
      <c r="BH963" s="767"/>
      <c r="BI963" s="767"/>
      <c r="BJ963" s="767"/>
      <c r="BK963" s="767"/>
      <c r="BL963" s="767"/>
      <c r="BM963" s="767"/>
      <c r="BN963" s="767"/>
      <c r="BO963" s="767"/>
      <c r="BP963" s="767"/>
      <c r="BQ963" s="767"/>
      <c r="BR963" s="767"/>
      <c r="BS963" s="767"/>
      <c r="BT963" s="767"/>
      <c r="BU963" s="767"/>
      <c r="BV963" s="767"/>
      <c r="BW963" s="767"/>
      <c r="BX963" s="767"/>
      <c r="BY963" s="767"/>
      <c r="BZ963" s="767"/>
      <c r="CA963" s="767"/>
      <c r="CB963" s="767"/>
      <c r="CC963" s="767"/>
      <c r="CD963" s="767"/>
      <c r="CE963" s="767"/>
      <c r="CF963" s="767"/>
      <c r="CG963" s="767"/>
      <c r="CH963" s="767"/>
      <c r="CI963" s="767"/>
      <c r="CJ963" s="767"/>
      <c r="CK963" s="767"/>
      <c r="CL963" s="767"/>
      <c r="CM963" s="767"/>
      <c r="CN963" s="767"/>
      <c r="CO963" s="767"/>
      <c r="CP963" s="767"/>
      <c r="CQ963" s="767"/>
      <c r="CR963" s="767"/>
      <c r="CS963" s="767"/>
      <c r="CT963" s="767"/>
      <c r="CU963" s="767"/>
      <c r="CV963" s="767"/>
      <c r="CW963" s="767"/>
      <c r="CX963" s="767"/>
      <c r="CY963" s="767"/>
      <c r="CZ963" s="767"/>
      <c r="DA963" s="767"/>
      <c r="DB963" s="767"/>
      <c r="DC963" s="767"/>
      <c r="DD963" s="767"/>
      <c r="DE963" s="767"/>
      <c r="DF963" s="767"/>
      <c r="DG963" s="767"/>
      <c r="DH963" s="767"/>
      <c r="DI963" s="767"/>
      <c r="DJ963" s="767"/>
      <c r="DK963" s="767"/>
      <c r="DL963" s="767"/>
      <c r="DM963" s="767"/>
      <c r="DN963" s="767"/>
      <c r="DO963" s="767"/>
      <c r="DP963" s="767"/>
      <c r="DQ963" s="767"/>
      <c r="DR963" s="767"/>
      <c r="DS963" s="767"/>
      <c r="DT963" s="767"/>
      <c r="DU963" s="767"/>
      <c r="DV963" s="767"/>
      <c r="DW963" s="767"/>
      <c r="DX963" s="767"/>
      <c r="DY963" s="767"/>
      <c r="DZ963" s="767"/>
      <c r="EA963" s="767"/>
      <c r="EB963" s="767"/>
      <c r="EC963" s="767"/>
      <c r="ED963" s="767"/>
      <c r="EE963" s="767"/>
      <c r="EF963" s="767"/>
      <c r="EG963" s="767"/>
      <c r="EH963" s="767"/>
      <c r="EI963" s="767"/>
      <c r="EJ963" s="767"/>
      <c r="EK963" s="767"/>
      <c r="EL963" s="767"/>
      <c r="EM963" s="767"/>
      <c r="EN963" s="767"/>
      <c r="EO963" s="767"/>
      <c r="EP963" s="767"/>
      <c r="EQ963" s="767"/>
      <c r="ER963" s="767"/>
      <c r="ES963" s="767"/>
      <c r="ET963" s="767"/>
      <c r="EU963" s="767"/>
      <c r="EV963" s="767"/>
      <c r="EW963" s="767"/>
      <c r="EX963" s="767"/>
      <c r="EY963" s="767"/>
      <c r="EZ963" s="767"/>
      <c r="FA963" s="767"/>
      <c r="FB963" s="767"/>
      <c r="FC963" s="767"/>
      <c r="FD963" s="767"/>
      <c r="FE963" s="767"/>
      <c r="FF963" s="767"/>
      <c r="FG963" s="767"/>
      <c r="FH963" s="767"/>
      <c r="FI963" s="767"/>
      <c r="FJ963" s="767"/>
      <c r="FK963" s="767"/>
      <c r="FL963" s="767"/>
      <c r="FM963" s="767"/>
      <c r="FN963" s="767"/>
      <c r="FO963" s="767"/>
      <c r="FP963" s="767"/>
      <c r="FQ963" s="767"/>
      <c r="FR963" s="767"/>
      <c r="FS963" s="767"/>
      <c r="FT963" s="767"/>
      <c r="FU963" s="767"/>
      <c r="FV963" s="767"/>
      <c r="FW963" s="767"/>
      <c r="FX963" s="767"/>
      <c r="FY963" s="767"/>
      <c r="FZ963" s="767"/>
      <c r="GA963" s="767"/>
      <c r="GB963" s="767"/>
      <c r="GC963" s="767"/>
      <c r="GD963" s="767"/>
      <c r="GE963" s="767"/>
      <c r="GF963" s="767"/>
      <c r="GG963" s="767"/>
      <c r="GH963" s="767"/>
      <c r="GI963" s="767"/>
      <c r="GJ963" s="767"/>
      <c r="GK963" s="767"/>
      <c r="GL963" s="767"/>
      <c r="GM963" s="767"/>
      <c r="GN963" s="767"/>
      <c r="GO963" s="767"/>
      <c r="GP963" s="767"/>
      <c r="GQ963" s="767"/>
      <c r="GR963" s="767"/>
      <c r="GS963" s="767"/>
      <c r="GT963" s="767"/>
      <c r="GU963" s="767"/>
      <c r="GV963" s="767"/>
      <c r="GW963" s="767"/>
      <c r="GX963" s="767"/>
      <c r="GY963" s="767"/>
      <c r="GZ963" s="767"/>
      <c r="HA963" s="767"/>
      <c r="HB963" s="767"/>
      <c r="HC963" s="767"/>
    </row>
    <row r="964" spans="1:211" s="864" customFormat="1" ht="13.9" hidden="1" customHeight="1">
      <c r="A964" s="307"/>
      <c r="B964" s="351"/>
      <c r="C964" s="971" t="str">
        <f>IF('1C TSspéc7'!R$17&lt;&gt;0,'1C TSspéc7'!$B$12,"")</f>
        <v/>
      </c>
      <c r="D964" s="972"/>
      <c r="E964" s="973"/>
      <c r="F964" s="93">
        <f>IF(AND($C964='1C TSspéc7'!$B$12,'1C TSspéc7'!$B$16="spécifiques",'1C TSspéc7'!$R$17&lt;&gt;""),'1C TSspéc7'!$R$21,"")</f>
        <v>0</v>
      </c>
      <c r="G964" s="863"/>
      <c r="H964" s="745">
        <v>0.21</v>
      </c>
      <c r="I964" s="747">
        <v>1</v>
      </c>
      <c r="J964" s="312"/>
      <c r="K964" s="680">
        <f t="shared" si="285"/>
        <v>0</v>
      </c>
      <c r="L964" s="556">
        <f>IF(OR('1C TSspéc7'!$B$12="",'1C TSspéc7'!R$30=0),0,IF(AND('1C TSspéc7'!$B$12&lt;&gt;"",$K$2="Pôle",'1C TSspéc7'!$C$12="OUI"),(('1C TSspéc7'!R$22+'1C TSspéc7'!R$23+'1C TSspéc7'!R$24+'1C TSspéc7'!R$25+'1C TSspéc7'!R$29)/'1C TSspéc7'!R$17),IF(AND('1C TSspéc7'!$B$12&lt;&gt;"",$K$2="Pôle",'1C TSspéc7'!$C$12="NON"),(('1C TSspéc7'!R$22+'1C TSspéc7'!R$23+'1C TSspéc7'!R$24+'1C TSspéc7'!R$25+'1C TSspéc7'!R$29)/'1C TSspéc7'!R$30),IF(AND('1C TSspéc7'!$B$12&lt;&gt;"",$K$2&lt;&gt;"Pôle",'1C TSspéc7'!$C$12="OUI"),(('1C TSspéc7'!R$22+'1C TSspéc7'!R$23+'1C TSspéc7'!R$24+'1C TSspéc7'!R$25+'1C TSspéc7'!R$26+'1C TSspéc7'!R$27+'1C TSspéc7'!R$28+'1C TSspéc7'!R$29)/'1C TSspéc7'!R$17),IF(AND('1C TSspéc7'!$B$12&lt;&gt;"",$K$2&lt;&gt;"Pôle",'1C TSspéc7'!$C$12="NON"),(('1C TSspéc7'!R$22+'1C TSspéc7'!R$23+'1C TSspéc7'!R$24+'1C TSspéc7'!R$25+'1C TSspéc7'!R$26+'1C TSspéc7'!R$27+'1C TSspéc7'!R$28+'1C TSspéc7'!R$29)/'1C TSspéc7'!R$30))))))</f>
        <v>0</v>
      </c>
      <c r="M964" s="556">
        <f>IF(OR('1C TSspéc7'!$B$12="",'1C TSspéc7'!R$30=0),0,IF(AND('1C TSspéc7'!$B$12&lt;&gt;"",$K$2="Pôle",'1C TSspéc7'!$C$12="OUI"),(('1C TSspéc7'!R$26+'1C TSspéc7'!R$27+'1C TSspéc7'!R$28)/'1C TSspéc7'!R$17),IF(AND('1C TSspéc7'!$B$12&lt;&gt;"",$K$2="Pôle",'1C TSspéc7'!$C$12="NON"),(('1C TSspéc7'!R$26+'1C TSspéc7'!R$27+'1C TSspéc7'!R$28)/'1C TSspéc7'!R$30),IF(AND('1C TSspéc7'!$B$12&lt;&gt;"",$K$2&lt;&gt;"Pôle"),0))))</f>
        <v>0</v>
      </c>
      <c r="N964" s="557">
        <f>IF(AND('1C TSspéc7'!$B$12&lt;&gt;0,'1C TSspéc7'!$R$30&lt;&gt;0),L964+M964,0)</f>
        <v>0</v>
      </c>
      <c r="O964" s="893" t="str">
        <f>IF(AND('1C TSspéc7'!$R$17&lt;&gt;0,'1C TSspéc7'!$C$12="OUI"),'1C TSspéc7'!$R$35/'1C TSspéc7'!$R$17,"")</f>
        <v/>
      </c>
      <c r="P964" s="543" t="str">
        <f>IF(AND('1C TSspéc7'!$R$17&lt;&gt;0,'1C TSspéc7'!$C$12="OUI"),'1C TSspéc7'!$R$36/'1C TSspéc7'!$R$17,"")</f>
        <v/>
      </c>
      <c r="Q964" s="543" t="str">
        <f>IF(AND('1C TSspéc7'!$R$17&lt;&gt;0,'1C TSspéc7'!$C$12="OUI"),'1C TSspéc7'!$R$37/'1C TSspéc7'!$R$17,"")</f>
        <v/>
      </c>
      <c r="R964" s="543" t="str">
        <f>IF(AND('1C TSspéc7'!$R$17&lt;&gt;0,'1C TSspéc7'!$C$12="OUI"),'1C TSspéc7'!$R$38/'1C TSspéc7'!$R$17,"")</f>
        <v/>
      </c>
      <c r="S964" s="543" t="str">
        <f>IF(AND('1C TSspéc7'!$R$17&lt;&gt;0,'1C TSspéc7'!$C$12="OUI"),'1C TSspéc7'!$R$39/'1C TSspéc7'!$R$17,"")</f>
        <v/>
      </c>
      <c r="T964" s="543" t="str">
        <f>IF(AND('1C TSspéc7'!$R$17&lt;&gt;0,'1C TSspéc7'!$C$12="OUI"),'1C TSspéc7'!$R$40/'1C TSspéc7'!$R$17,"")</f>
        <v/>
      </c>
      <c r="U964" s="543" t="str">
        <f>IF(AND('1C TSspéc7'!$R$17&lt;&gt;0,'1C TSspéc7'!$C$12="OUI"),'1C TSspéc7'!$R$41/'1C TSspéc7'!$R$17,"")</f>
        <v/>
      </c>
      <c r="V964" s="543" t="str">
        <f>IF(AND('1C TSspéc7'!$R$17&lt;&gt;0,'1C TSspéc7'!$C$12="OUI"),'1C TSspéc7'!$R$42/'1C TSspéc7'!$R$17,"")</f>
        <v/>
      </c>
      <c r="W964" s="543" t="str">
        <f>IF(AND('1C TSspéc7'!$R$17&lt;&gt;0,'1C TSspéc7'!$C$12="OUI"),'1C TSspéc7'!$R$43/'1C TSspéc7'!$R$17,"")</f>
        <v/>
      </c>
      <c r="X964" s="543" t="str">
        <f>IF(AND('1C TSspéc7'!$R$17&lt;&gt;0,'1C TSspéc7'!$C$12="OUI"),'1C TSspéc7'!$R$44/'1C TSspéc7'!$R$17,"")</f>
        <v/>
      </c>
      <c r="Y964" s="543" t="str">
        <f>IF(AND('1C TSspéc7'!$R$17&lt;&gt;0,'1C TSspéc7'!$C$12="OUI"),'1C TSspéc7'!$R$45/'1C TSspéc7'!$R$17,"")</f>
        <v/>
      </c>
      <c r="Z964" s="543" t="str">
        <f>IF(AND('1C TSspéc7'!$R$17&lt;&gt;0,'1C TSspéc7'!$C$12="OUI"),'1C TSspéc7'!$R$46/'1C TSspéc7'!$R$17,"")</f>
        <v/>
      </c>
      <c r="AA964" s="543" t="str">
        <f>IF(AND('1C TSspéc7'!$R$17&lt;&gt;0,'1C TSspéc7'!$C$12="OUI"),'1C TSspéc7'!$R$47/'1C TSspéc7'!$R$17,"")</f>
        <v/>
      </c>
      <c r="AB964" s="543" t="str">
        <f>IF(AND('1C TSspéc7'!$R$17&lt;&gt;0,'1C TSspéc7'!$C$12="OUI"),'1C TSspéc7'!$R$48/'1C TSspéc7'!$R$17,"")</f>
        <v/>
      </c>
      <c r="AC964" s="543" t="str">
        <f>IF(AND('1C TSspéc7'!$R$17&lt;&gt;0,'1C TSspéc7'!$C$12="OUI"),'1C TSspéc7'!$R$49/'1C TSspéc7'!$R$17,"")</f>
        <v/>
      </c>
      <c r="AD964" s="543" t="str">
        <f>IF(AND('1C TSspéc7'!$R$17&lt;&gt;0,'1C TSspéc7'!$C$12="OUI"),'1C TSspéc7'!$R$50/'1C TSspéc7'!$R$17,"")</f>
        <v/>
      </c>
      <c r="AE964" s="543" t="str">
        <f>IF(AND('1C TSspéc7'!$R$17&lt;&gt;0,'1C TSspéc7'!$C$12="OUI"),'1C TSspéc7'!$R$51/'1C TSspéc7'!$R$17,"")</f>
        <v/>
      </c>
      <c r="AF964" s="543" t="str">
        <f>IF(AND('1C TSspéc7'!$R$17&lt;&gt;0,'1C TSspéc7'!$C$12="OUI"),'1C TSspéc7'!$R$52/'1C TSspéc7'!$R$17,"")</f>
        <v/>
      </c>
      <c r="AG964" s="543" t="str">
        <f>IF(AND('1C TSspéc7'!$R$17&lt;&gt;0,'1C TSspéc7'!$C$12="OUI"),'1C TSspéc7'!$R$53/'1C TSspéc7'!$R$17,"")</f>
        <v/>
      </c>
      <c r="AH964" s="543" t="str">
        <f>IF(AND('1C TSspéc7'!$R$17&lt;&gt;0,'1C TSspéc7'!$C$12="OUI"),'1C TSspéc7'!$R$54/'1C TSspéc7'!$R$17,"")</f>
        <v/>
      </c>
      <c r="AI964" s="543" t="str">
        <f>IF(AND('1C TSspéc7'!$R$17&lt;&gt;0,'1C TSspéc7'!$C$12="OUI"),'1C TSspéc7'!$R$55/'1C TSspéc7'!$R$17,"")</f>
        <v/>
      </c>
      <c r="AJ964" s="543" t="str">
        <f>IF(AND('1C TSspéc7'!$R$17&lt;&gt;0,'1C TSspéc7'!$C$12="OUI"),'1C TSspéc7'!$R$56/'1C TSspéc7'!$R$17,"")</f>
        <v/>
      </c>
      <c r="AK964" s="543" t="str">
        <f>IF(AND('1C TSspéc7'!$R$17&lt;&gt;0,'1C TSspéc7'!$C$12="OUI"),'1C TSspéc7'!$R$57/'1C TSspéc7'!$R$17,"")</f>
        <v/>
      </c>
      <c r="AL964" s="72">
        <f>IF(AND('1C TSspéc7'!$R$17&lt;&gt;0,'1C TSspéc7'!$C$12="OUI"),N964+AK964,N964)</f>
        <v>0</v>
      </c>
      <c r="AM964" s="417">
        <f t="shared" si="286"/>
        <v>0</v>
      </c>
      <c r="AN964" s="417">
        <f t="shared" si="287"/>
        <v>0</v>
      </c>
      <c r="AO964" s="418" t="str">
        <f>IF(AND('1C TSspéc7'!$R$17&lt;&gt;0,'1C TSspéc7'!$R$30&lt;&gt;0),AM964+AN964,"")</f>
        <v/>
      </c>
      <c r="AP964" s="573" t="str">
        <f>IF(AND('1C TSspéc7'!$R$17&lt;&gt;0,'1C TSspéc7'!$R$30&lt;&gt;0),AM964-AR964,"")</f>
        <v/>
      </c>
      <c r="AQ964" s="583">
        <f t="shared" si="288"/>
        <v>0</v>
      </c>
      <c r="AR964" s="596"/>
      <c r="AS964" s="102"/>
      <c r="AT964" s="27" t="str">
        <f>IF(('1C TSspéc7'!R$17*FICHE!$C$14&lt;J964),"Forfait limité à "&amp;FICHE!$C$14&amp;"€/jour","")</f>
        <v/>
      </c>
      <c r="AU964" s="592"/>
      <c r="AV964" s="824"/>
      <c r="AW964" s="824"/>
      <c r="AX964" s="824"/>
      <c r="AY964" s="824"/>
      <c r="AZ964" s="824"/>
      <c r="BA964" s="767"/>
      <c r="BB964" s="767"/>
      <c r="BC964" s="767"/>
      <c r="BD964" s="767"/>
      <c r="BE964" s="767"/>
      <c r="BF964" s="767"/>
      <c r="BG964" s="767"/>
      <c r="BH964" s="767"/>
      <c r="BI964" s="767"/>
      <c r="BJ964" s="767"/>
      <c r="BK964" s="767"/>
      <c r="BL964" s="767"/>
      <c r="BM964" s="767"/>
      <c r="BN964" s="767"/>
      <c r="BO964" s="767"/>
      <c r="BP964" s="767"/>
      <c r="BQ964" s="767"/>
      <c r="BR964" s="767"/>
      <c r="BS964" s="767"/>
      <c r="BT964" s="767"/>
      <c r="BU964" s="767"/>
      <c r="BV964" s="767"/>
      <c r="BW964" s="767"/>
      <c r="BX964" s="767"/>
      <c r="BY964" s="767"/>
      <c r="BZ964" s="767"/>
      <c r="CA964" s="767"/>
      <c r="CB964" s="767"/>
      <c r="CC964" s="767"/>
      <c r="CD964" s="767"/>
      <c r="CE964" s="767"/>
      <c r="CF964" s="767"/>
      <c r="CG964" s="767"/>
      <c r="CH964" s="767"/>
      <c r="CI964" s="767"/>
      <c r="CJ964" s="767"/>
      <c r="CK964" s="767"/>
      <c r="CL964" s="767"/>
      <c r="CM964" s="767"/>
      <c r="CN964" s="767"/>
      <c r="CO964" s="767"/>
      <c r="CP964" s="767"/>
      <c r="CQ964" s="767"/>
      <c r="CR964" s="767"/>
      <c r="CS964" s="767"/>
      <c r="CT964" s="767"/>
      <c r="CU964" s="767"/>
      <c r="CV964" s="767"/>
      <c r="CW964" s="767"/>
      <c r="CX964" s="767"/>
      <c r="CY964" s="767"/>
      <c r="CZ964" s="767"/>
      <c r="DA964" s="767"/>
      <c r="DB964" s="767"/>
      <c r="DC964" s="767"/>
      <c r="DD964" s="767"/>
      <c r="DE964" s="767"/>
      <c r="DF964" s="767"/>
      <c r="DG964" s="767"/>
      <c r="DH964" s="767"/>
      <c r="DI964" s="767"/>
      <c r="DJ964" s="767"/>
      <c r="DK964" s="767"/>
      <c r="DL964" s="767"/>
      <c r="DM964" s="767"/>
      <c r="DN964" s="767"/>
      <c r="DO964" s="767"/>
      <c r="DP964" s="767"/>
      <c r="DQ964" s="767"/>
      <c r="DR964" s="767"/>
      <c r="DS964" s="767"/>
      <c r="DT964" s="767"/>
      <c r="DU964" s="767"/>
      <c r="DV964" s="767"/>
      <c r="DW964" s="767"/>
      <c r="DX964" s="767"/>
      <c r="DY964" s="767"/>
      <c r="DZ964" s="767"/>
      <c r="EA964" s="767"/>
      <c r="EB964" s="767"/>
      <c r="EC964" s="767"/>
      <c r="ED964" s="767"/>
      <c r="EE964" s="767"/>
      <c r="EF964" s="767"/>
      <c r="EG964" s="767"/>
      <c r="EH964" s="767"/>
      <c r="EI964" s="767"/>
      <c r="EJ964" s="767"/>
      <c r="EK964" s="767"/>
      <c r="EL964" s="767"/>
      <c r="EM964" s="767"/>
      <c r="EN964" s="767"/>
      <c r="EO964" s="767"/>
      <c r="EP964" s="767"/>
      <c r="EQ964" s="767"/>
      <c r="ER964" s="767"/>
      <c r="ES964" s="767"/>
      <c r="ET964" s="767"/>
      <c r="EU964" s="767"/>
      <c r="EV964" s="767"/>
      <c r="EW964" s="767"/>
      <c r="EX964" s="767"/>
      <c r="EY964" s="767"/>
      <c r="EZ964" s="767"/>
      <c r="FA964" s="767"/>
      <c r="FB964" s="767"/>
      <c r="FC964" s="767"/>
      <c r="FD964" s="767"/>
      <c r="FE964" s="767"/>
      <c r="FF964" s="767"/>
      <c r="FG964" s="767"/>
      <c r="FH964" s="767"/>
      <c r="FI964" s="767"/>
      <c r="FJ964" s="767"/>
      <c r="FK964" s="767"/>
      <c r="FL964" s="767"/>
      <c r="FM964" s="767"/>
      <c r="FN964" s="767"/>
      <c r="FO964" s="767"/>
      <c r="FP964" s="767"/>
      <c r="FQ964" s="767"/>
      <c r="FR964" s="767"/>
      <c r="FS964" s="767"/>
      <c r="FT964" s="767"/>
      <c r="FU964" s="767"/>
      <c r="FV964" s="767"/>
      <c r="FW964" s="767"/>
      <c r="FX964" s="767"/>
      <c r="FY964" s="767"/>
      <c r="FZ964" s="767"/>
      <c r="GA964" s="767"/>
      <c r="GB964" s="767"/>
      <c r="GC964" s="767"/>
      <c r="GD964" s="767"/>
      <c r="GE964" s="767"/>
      <c r="GF964" s="767"/>
      <c r="GG964" s="767"/>
      <c r="GH964" s="767"/>
      <c r="GI964" s="767"/>
      <c r="GJ964" s="767"/>
      <c r="GK964" s="767"/>
      <c r="GL964" s="767"/>
      <c r="GM964" s="767"/>
      <c r="GN964" s="767"/>
      <c r="GO964" s="767"/>
      <c r="GP964" s="767"/>
      <c r="GQ964" s="767"/>
      <c r="GR964" s="767"/>
      <c r="GS964" s="767"/>
      <c r="GT964" s="767"/>
      <c r="GU964" s="767"/>
      <c r="GV964" s="767"/>
      <c r="GW964" s="767"/>
      <c r="GX964" s="767"/>
      <c r="GY964" s="767"/>
      <c r="GZ964" s="767"/>
      <c r="HA964" s="767"/>
      <c r="HB964" s="767"/>
      <c r="HC964" s="767"/>
    </row>
    <row r="965" spans="1:211" s="864" customFormat="1" ht="13.9" hidden="1" customHeight="1">
      <c r="A965" s="307"/>
      <c r="B965" s="351"/>
      <c r="C965" s="971" t="str">
        <f>IF('1C TSspéc7'!S$17&lt;&gt;0,'1C TSspéc7'!$B$12,"")</f>
        <v/>
      </c>
      <c r="D965" s="972"/>
      <c r="E965" s="973"/>
      <c r="F965" s="93">
        <f>IF(AND($C965='1C TSspéc7'!$B$12,'1C TSspéc7'!$B$16="spécifiques",'1C TSspéc7'!$S$17&lt;&gt;""),'1C TSspéc7'!$S$21,"")</f>
        <v>0</v>
      </c>
      <c r="G965" s="863"/>
      <c r="H965" s="745">
        <v>0.21</v>
      </c>
      <c r="I965" s="747">
        <v>1</v>
      </c>
      <c r="J965" s="312"/>
      <c r="K965" s="680">
        <f t="shared" si="285"/>
        <v>0</v>
      </c>
      <c r="L965" s="556">
        <f>IF(OR('1C TSspéc7'!$B$12="",'1C TSspéc7'!S$30=0),0,IF(AND('1C TSspéc7'!$B$12&lt;&gt;"",$K$2="Pôle",'1C TSspéc7'!$C$12="OUI"),(('1C TSspéc7'!S$22+'1C TSspéc7'!S$23+'1C TSspéc7'!S$24+'1C TSspéc7'!S$25+'1C TSspéc7'!S$29)/'1C TSspéc7'!S$17),IF(AND('1C TSspéc7'!$B$12&lt;&gt;"",$K$2="Pôle",'1C TSspéc7'!$C$12="NON"),(('1C TSspéc7'!S$22+'1C TSspéc7'!S$23+'1C TSspéc7'!S$24+'1C TSspéc7'!S$25+'1C TSspéc7'!S$29)/'1C TSspéc7'!S$30),IF(AND('1C TSspéc7'!$B$12&lt;&gt;"",$K$2&lt;&gt;"Pôle",'1C TSspéc7'!$C$12="OUI"),(('1C TSspéc7'!S$22+'1C TSspéc7'!S$23+'1C TSspéc7'!S$24+'1C TSspéc7'!S$25+'1C TSspéc7'!S$26+'1C TSspéc7'!S$27+'1C TSspéc7'!S$28+'1C TSspéc7'!S$29)/'1C TSspéc7'!S$17),IF(AND('1C TSspéc7'!$B$12&lt;&gt;"",$K$2&lt;&gt;"Pôle",'1C TSspéc7'!$C$12="NON"),(('1C TSspéc7'!S$22+'1C TSspéc7'!S$23+'1C TSspéc7'!S$24+'1C TSspéc7'!S$25+'1C TSspéc7'!S$26+'1C TSspéc7'!S$27+'1C TSspéc7'!S$28+'1C TSspéc7'!S$29)/'1C TSspéc7'!S$30))))))</f>
        <v>0</v>
      </c>
      <c r="M965" s="556">
        <f>IF(OR('1C TSspéc7'!$B$12="",'1C TSspéc7'!S$30=0),0,IF(AND('1C TSspéc7'!$B$12&lt;&gt;"",$K$2="Pôle",'1C TSspéc7'!$C$12="OUI"),(('1C TSspéc7'!S$26+'1C TSspéc7'!S$27+'1C TSspéc7'!S$28)/'1C TSspéc7'!S$17),IF(AND('1C TSspéc7'!$B$12&lt;&gt;"",$K$2="Pôle",'1C TSspéc7'!$C$12="NON"),(('1C TSspéc7'!S$26+'1C TSspéc7'!S$27+'1C TSspéc7'!S$28)/'1C TSspéc7'!S$30),IF(AND('1C TSspéc7'!$B$12&lt;&gt;"",$K$2&lt;&gt;"Pôle"),0))))</f>
        <v>0</v>
      </c>
      <c r="N965" s="557">
        <f>IF(AND('1C TSspéc7'!$B$12&lt;&gt;0,'1C TSspéc7'!$S$30&lt;&gt;0),L965+M965,0)</f>
        <v>0</v>
      </c>
      <c r="O965" s="893" t="str">
        <f>IF(AND('1C TSspéc7'!$S$17&lt;&gt;0,'1C TSspéc7'!$C$12="OUI"),'1C TSspéc7'!$S$35/'1C TSspéc7'!$S$17,"")</f>
        <v/>
      </c>
      <c r="P965" s="543" t="str">
        <f>IF(AND('1C TSspéc7'!$S$17&lt;&gt;0,'1C TSspéc7'!$C$12="OUI"),'1C TSspéc7'!$S$36/'1C TSspéc7'!$S$17,"")</f>
        <v/>
      </c>
      <c r="Q965" s="543" t="str">
        <f>IF(AND('1C TSspéc7'!$S$17&lt;&gt;0,'1C TSspéc7'!$C$12="OUI"),'1C TSspéc7'!$S$37/'1C TSspéc7'!$S$17,"")</f>
        <v/>
      </c>
      <c r="R965" s="543" t="str">
        <f>IF(AND('1C TSspéc7'!$S$17&lt;&gt;0,'1C TSspéc7'!$C$12="OUI"),'1C TSspéc7'!$S$38/'1C TSspéc7'!$S$17,"")</f>
        <v/>
      </c>
      <c r="S965" s="543" t="str">
        <f>IF(AND('1C TSspéc7'!$S$17&lt;&gt;0,'1C TSspéc7'!$C$12="OUI"),'1C TSspéc7'!$S$39/'1C TSspéc7'!$S$17,"")</f>
        <v/>
      </c>
      <c r="T965" s="543" t="str">
        <f>IF(AND('1C TSspéc7'!$S$17&lt;&gt;0,'1C TSspéc7'!$C$12="OUI"),'1C TSspéc7'!$S$40/'1C TSspéc7'!$S$17,"")</f>
        <v/>
      </c>
      <c r="U965" s="543" t="str">
        <f>IF(AND('1C TSspéc7'!$S$17&lt;&gt;0,'1C TSspéc7'!$C$12="OUI"),'1C TSspéc7'!$S$41/'1C TSspéc7'!$S$17,"")</f>
        <v/>
      </c>
      <c r="V965" s="543" t="str">
        <f>IF(AND('1C TSspéc7'!$S$17&lt;&gt;0,'1C TSspéc7'!$C$12="OUI"),'1C TSspéc7'!$S$42/'1C TSspéc7'!$S$17,"")</f>
        <v/>
      </c>
      <c r="W965" s="543" t="str">
        <f>IF(AND('1C TSspéc7'!$S$17&lt;&gt;0,'1C TSspéc7'!$C$12="OUI"),'1C TSspéc7'!$S$43/'1C TSspéc7'!$S$17,"")</f>
        <v/>
      </c>
      <c r="X965" s="543" t="str">
        <f>IF(AND('1C TSspéc7'!$S$17&lt;&gt;0,'1C TSspéc7'!$C$12="OUI"),'1C TSspéc7'!$S$44/'1C TSspéc7'!$S$17,"")</f>
        <v/>
      </c>
      <c r="Y965" s="543" t="str">
        <f>IF(AND('1C TSspéc7'!$S$17&lt;&gt;0,'1C TSspéc7'!$C$12="OUI"),'1C TSspéc7'!$S$45/'1C TSspéc7'!$S$17,"")</f>
        <v/>
      </c>
      <c r="Z965" s="543" t="str">
        <f>IF(AND('1C TSspéc7'!$S$17&lt;&gt;0,'1C TSspéc7'!$C$12="OUI"),'1C TSspéc7'!$S$46/'1C TSspéc7'!$S$17,"")</f>
        <v/>
      </c>
      <c r="AA965" s="543" t="str">
        <f>IF(AND('1C TSspéc7'!$S$17&lt;&gt;0,'1C TSspéc7'!$C$12="OUI"),'1C TSspéc7'!$S$47/'1C TSspéc7'!$S$17,"")</f>
        <v/>
      </c>
      <c r="AB965" s="543" t="str">
        <f>IF(AND('1C TSspéc7'!$S$17&lt;&gt;0,'1C TSspéc7'!$C$12="OUI"),'1C TSspéc7'!$S$48/'1C TSspéc7'!$S$17,"")</f>
        <v/>
      </c>
      <c r="AC965" s="543" t="str">
        <f>IF(AND('1C TSspéc7'!$S$17&lt;&gt;0,'1C TSspéc7'!$C$12="OUI"),'1C TSspéc7'!$S$49/'1C TSspéc7'!$S$17,"")</f>
        <v/>
      </c>
      <c r="AD965" s="543" t="str">
        <f>IF(AND('1C TSspéc7'!$S$17&lt;&gt;0,'1C TSspéc7'!$C$12="OUI"),'1C TSspéc7'!$S$50/'1C TSspéc7'!$S$17,"")</f>
        <v/>
      </c>
      <c r="AE965" s="543" t="str">
        <f>IF(AND('1C TSspéc7'!$S$17&lt;&gt;0,'1C TSspéc7'!$C$12="OUI"),'1C TSspéc7'!$S$51/'1C TSspéc7'!$S$17,"")</f>
        <v/>
      </c>
      <c r="AF965" s="543" t="str">
        <f>IF(AND('1C TSspéc7'!$S$17&lt;&gt;0,'1C TSspéc7'!$C$12="OUI"),'1C TSspéc7'!$S$52/'1C TSspéc7'!$S$17,"")</f>
        <v/>
      </c>
      <c r="AG965" s="543" t="str">
        <f>IF(AND('1C TSspéc7'!$S$17&lt;&gt;0,'1C TSspéc7'!$C$12="OUI"),'1C TSspéc7'!$S$53/'1C TSspéc7'!$S$17,"")</f>
        <v/>
      </c>
      <c r="AH965" s="543" t="str">
        <f>IF(AND('1C TSspéc7'!$S$17&lt;&gt;0,'1C TSspéc7'!$C$12="OUI"),'1C TSspéc7'!$S$54/'1C TSspéc7'!$S$17,"")</f>
        <v/>
      </c>
      <c r="AI965" s="543" t="str">
        <f>IF(AND('1C TSspéc7'!$S$17&lt;&gt;0,'1C TSspéc7'!$C$12="OUI"),'1C TSspéc7'!$S$55/'1C TSspéc7'!$S$17,"")</f>
        <v/>
      </c>
      <c r="AJ965" s="543" t="str">
        <f>IF(AND('1C TSspéc7'!$S$17&lt;&gt;0,'1C TSspéc7'!$C$12="OUI"),'1C TSspéc7'!$S$56/'1C TSspéc7'!$S$17,"")</f>
        <v/>
      </c>
      <c r="AK965" s="543" t="str">
        <f>IF(AND('1C TSspéc7'!$S$17&lt;&gt;0,'1C TSspéc7'!$C$12="OUI"),'1C TSspéc7'!$S$57/'1C TSspéc7'!$S$17,"")</f>
        <v/>
      </c>
      <c r="AL965" s="72">
        <f>IF(AND('1C TSspéc7'!$S$17&lt;&gt;0,'1C TSspéc7'!$C$12="OUI"),N965+AK965,N965)</f>
        <v>0</v>
      </c>
      <c r="AM965" s="417">
        <f t="shared" si="286"/>
        <v>0</v>
      </c>
      <c r="AN965" s="417">
        <f t="shared" si="287"/>
        <v>0</v>
      </c>
      <c r="AO965" s="418" t="str">
        <f>IF(AND('1C TSspéc7'!$S$17&lt;&gt;0,'1C TSspéc7'!$S$30&lt;&gt;0),AM965+AN965,"")</f>
        <v/>
      </c>
      <c r="AP965" s="573" t="str">
        <f>IF(AND('1C TSspéc7'!$S$17&lt;&gt;0,'1C TSspéc7'!$S$30&lt;&gt;0),AM965-AR965,"")</f>
        <v/>
      </c>
      <c r="AQ965" s="583">
        <f t="shared" si="288"/>
        <v>0</v>
      </c>
      <c r="AR965" s="596"/>
      <c r="AS965" s="102"/>
      <c r="AT965" s="27" t="str">
        <f>IF(('1C TSspéc7'!S$17*FICHE!$C$14&lt;J965),"Forfait limité à "&amp;FICHE!$C$14&amp;"€/jour","")</f>
        <v/>
      </c>
      <c r="AU965" s="592"/>
      <c r="AV965" s="824"/>
      <c r="AW965" s="824"/>
      <c r="AX965" s="824"/>
      <c r="AY965" s="824"/>
      <c r="AZ965" s="824"/>
      <c r="BA965" s="767"/>
      <c r="BB965" s="767"/>
      <c r="BC965" s="767"/>
      <c r="BD965" s="767"/>
      <c r="BE965" s="767"/>
      <c r="BF965" s="767"/>
      <c r="BG965" s="767"/>
      <c r="BH965" s="767"/>
      <c r="BI965" s="767"/>
      <c r="BJ965" s="767"/>
      <c r="BK965" s="767"/>
      <c r="BL965" s="767"/>
      <c r="BM965" s="767"/>
      <c r="BN965" s="767"/>
      <c r="BO965" s="767"/>
      <c r="BP965" s="767"/>
      <c r="BQ965" s="767"/>
      <c r="BR965" s="767"/>
      <c r="BS965" s="767"/>
      <c r="BT965" s="767"/>
      <c r="BU965" s="767"/>
      <c r="BV965" s="767"/>
      <c r="BW965" s="767"/>
      <c r="BX965" s="767"/>
      <c r="BY965" s="767"/>
      <c r="BZ965" s="767"/>
      <c r="CA965" s="767"/>
      <c r="CB965" s="767"/>
      <c r="CC965" s="767"/>
      <c r="CD965" s="767"/>
      <c r="CE965" s="767"/>
      <c r="CF965" s="767"/>
      <c r="CG965" s="767"/>
      <c r="CH965" s="767"/>
      <c r="CI965" s="767"/>
      <c r="CJ965" s="767"/>
      <c r="CK965" s="767"/>
      <c r="CL965" s="767"/>
      <c r="CM965" s="767"/>
      <c r="CN965" s="767"/>
      <c r="CO965" s="767"/>
      <c r="CP965" s="767"/>
      <c r="CQ965" s="767"/>
      <c r="CR965" s="767"/>
      <c r="CS965" s="767"/>
      <c r="CT965" s="767"/>
      <c r="CU965" s="767"/>
      <c r="CV965" s="767"/>
      <c r="CW965" s="767"/>
      <c r="CX965" s="767"/>
      <c r="CY965" s="767"/>
      <c r="CZ965" s="767"/>
      <c r="DA965" s="767"/>
      <c r="DB965" s="767"/>
      <c r="DC965" s="767"/>
      <c r="DD965" s="767"/>
      <c r="DE965" s="767"/>
      <c r="DF965" s="767"/>
      <c r="DG965" s="767"/>
      <c r="DH965" s="767"/>
      <c r="DI965" s="767"/>
      <c r="DJ965" s="767"/>
      <c r="DK965" s="767"/>
      <c r="DL965" s="767"/>
      <c r="DM965" s="767"/>
      <c r="DN965" s="767"/>
      <c r="DO965" s="767"/>
      <c r="DP965" s="767"/>
      <c r="DQ965" s="767"/>
      <c r="DR965" s="767"/>
      <c r="DS965" s="767"/>
      <c r="DT965" s="767"/>
      <c r="DU965" s="767"/>
      <c r="DV965" s="767"/>
      <c r="DW965" s="767"/>
      <c r="DX965" s="767"/>
      <c r="DY965" s="767"/>
      <c r="DZ965" s="767"/>
      <c r="EA965" s="767"/>
      <c r="EB965" s="767"/>
      <c r="EC965" s="767"/>
      <c r="ED965" s="767"/>
      <c r="EE965" s="767"/>
      <c r="EF965" s="767"/>
      <c r="EG965" s="767"/>
      <c r="EH965" s="767"/>
      <c r="EI965" s="767"/>
      <c r="EJ965" s="767"/>
      <c r="EK965" s="767"/>
      <c r="EL965" s="767"/>
      <c r="EM965" s="767"/>
      <c r="EN965" s="767"/>
      <c r="EO965" s="767"/>
      <c r="EP965" s="767"/>
      <c r="EQ965" s="767"/>
      <c r="ER965" s="767"/>
      <c r="ES965" s="767"/>
      <c r="ET965" s="767"/>
      <c r="EU965" s="767"/>
      <c r="EV965" s="767"/>
      <c r="EW965" s="767"/>
      <c r="EX965" s="767"/>
      <c r="EY965" s="767"/>
      <c r="EZ965" s="767"/>
      <c r="FA965" s="767"/>
      <c r="FB965" s="767"/>
      <c r="FC965" s="767"/>
      <c r="FD965" s="767"/>
      <c r="FE965" s="767"/>
      <c r="FF965" s="767"/>
      <c r="FG965" s="767"/>
      <c r="FH965" s="767"/>
      <c r="FI965" s="767"/>
      <c r="FJ965" s="767"/>
      <c r="FK965" s="767"/>
      <c r="FL965" s="767"/>
      <c r="FM965" s="767"/>
      <c r="FN965" s="767"/>
      <c r="FO965" s="767"/>
      <c r="FP965" s="767"/>
      <c r="FQ965" s="767"/>
      <c r="FR965" s="767"/>
      <c r="FS965" s="767"/>
      <c r="FT965" s="767"/>
      <c r="FU965" s="767"/>
      <c r="FV965" s="767"/>
      <c r="FW965" s="767"/>
      <c r="FX965" s="767"/>
      <c r="FY965" s="767"/>
      <c r="FZ965" s="767"/>
      <c r="GA965" s="767"/>
      <c r="GB965" s="767"/>
      <c r="GC965" s="767"/>
      <c r="GD965" s="767"/>
      <c r="GE965" s="767"/>
      <c r="GF965" s="767"/>
      <c r="GG965" s="767"/>
      <c r="GH965" s="767"/>
      <c r="GI965" s="767"/>
      <c r="GJ965" s="767"/>
      <c r="GK965" s="767"/>
      <c r="GL965" s="767"/>
      <c r="GM965" s="767"/>
      <c r="GN965" s="767"/>
      <c r="GO965" s="767"/>
      <c r="GP965" s="767"/>
      <c r="GQ965" s="767"/>
      <c r="GR965" s="767"/>
      <c r="GS965" s="767"/>
      <c r="GT965" s="767"/>
      <c r="GU965" s="767"/>
      <c r="GV965" s="767"/>
      <c r="GW965" s="767"/>
      <c r="GX965" s="767"/>
      <c r="GY965" s="767"/>
      <c r="GZ965" s="767"/>
      <c r="HA965" s="767"/>
      <c r="HB965" s="767"/>
      <c r="HC965" s="767"/>
    </row>
    <row r="966" spans="1:211" s="864" customFormat="1" ht="13.9" hidden="1" customHeight="1">
      <c r="A966" s="307"/>
      <c r="B966" s="351"/>
      <c r="C966" s="971" t="str">
        <f>IF('1C TSspéc7'!T$17&lt;&gt;0,'1C TSspéc7'!$B$12,"")</f>
        <v/>
      </c>
      <c r="D966" s="972"/>
      <c r="E966" s="973"/>
      <c r="F966" s="93">
        <f>IF(AND($C966='1C TSspéc7'!$B$12,'1C TSspéc7'!$B$16="spécifiques",'1C TSspéc7'!$T$17&lt;&gt;""),'1C TSspéc7'!$T$21,"")</f>
        <v>0</v>
      </c>
      <c r="G966" s="863"/>
      <c r="H966" s="745">
        <v>0.21</v>
      </c>
      <c r="I966" s="747">
        <v>1</v>
      </c>
      <c r="J966" s="312"/>
      <c r="K966" s="680">
        <f t="shared" si="285"/>
        <v>0</v>
      </c>
      <c r="L966" s="556">
        <f>IF(OR('1C TSspéc7'!$B$12="",'1C TSspéc7'!T$30=0),0,IF(AND('1C TSspéc7'!$B$12&lt;&gt;"",$K$2="Pôle",'1C TSspéc7'!$C$12="OUI"),(('1C TSspéc7'!T$22+'1C TSspéc7'!T$23+'1C TSspéc7'!T$24+'1C TSspéc7'!T$25+'1C TSspéc7'!T$29)/'1C TSspéc7'!T$17),IF(AND('1C TSspéc7'!$B$12&lt;&gt;"",$K$2="Pôle",'1C TSspéc7'!$C$12="NON"),(('1C TSspéc7'!T$22+'1C TSspéc7'!T$23+'1C TSspéc7'!T$24+'1C TSspéc7'!T$25+'1C TSspéc7'!T$29)/'1C TSspéc7'!T$30),IF(AND('1C TSspéc7'!$B$12&lt;&gt;"",$K$2&lt;&gt;"Pôle",'1C TSspéc7'!$C$12="OUI"),(('1C TSspéc7'!T$22+'1C TSspéc7'!T$23+'1C TSspéc7'!T$24+'1C TSspéc7'!T$25+'1C TSspéc7'!T$26+'1C TSspéc7'!T$27+'1C TSspéc7'!T$28+'1C TSspéc7'!T$29)/'1C TSspéc7'!T$17),IF(AND('1C TSspéc7'!$B$12&lt;&gt;"",$K$2&lt;&gt;"Pôle",'1C TSspéc7'!$C$12="NON"),(('1C TSspéc7'!T$22+'1C TSspéc7'!T$23+'1C TSspéc7'!T$24+'1C TSspéc7'!T$25+'1C TSspéc7'!T$26+'1C TSspéc7'!T$27+'1C TSspéc7'!T$28+'1C TSspéc7'!T$29)/'1C TSspéc7'!T$30))))))</f>
        <v>0</v>
      </c>
      <c r="M966" s="556">
        <f>IF(OR('1C TSspéc7'!$B$12="",'1C TSspéc7'!T$30=0),0,IF(AND('1C TSspéc7'!$B$12&lt;&gt;"",$K$2="Pôle",'1C TSspéc7'!$C$12="OUI"),(('1C TSspéc7'!T$26+'1C TSspéc7'!T$27+'1C TSspéc7'!T$28)/'1C TSspéc7'!T$17),IF(AND('1C TSspéc7'!$B$12&lt;&gt;"",$K$2="Pôle",'1C TSspéc7'!$C$12="NON"),(('1C TSspéc7'!T$26+'1C TSspéc7'!T$27+'1C TSspéc7'!T$28)/'1C TSspéc7'!T$30),IF(AND('1C TSspéc7'!$B$12&lt;&gt;"",$K$2&lt;&gt;"Pôle"),0))))</f>
        <v>0</v>
      </c>
      <c r="N966" s="557">
        <f>IF(AND('1C TSspéc7'!$B$12&lt;&gt;0,'1C TSspéc7'!$T$30&lt;&gt;0),L966+M966,0)</f>
        <v>0</v>
      </c>
      <c r="O966" s="893" t="str">
        <f>IF(AND('1C TSspéc7'!$T$17&lt;&gt;0,'1C TSspéc7'!$C$12="OUI"),'1C TSspéc7'!$T$35/'1C TSspéc7'!$T$17,"")</f>
        <v/>
      </c>
      <c r="P966" s="543" t="str">
        <f>IF(AND('1C TSspéc7'!$T$17&lt;&gt;0,'1C TSspéc7'!$C$12="OUI"),'1C TSspéc7'!$T$36/'1C TSspéc7'!$T$17,"")</f>
        <v/>
      </c>
      <c r="Q966" s="543" t="str">
        <f>IF(AND('1C TSspéc7'!$T$17&lt;&gt;0,'1C TSspéc7'!$C$12="OUI"),'1C TSspéc7'!$T$37/'1C TSspéc7'!$T$17,"")</f>
        <v/>
      </c>
      <c r="R966" s="543" t="str">
        <f>IF(AND('1C TSspéc7'!$T$17&lt;&gt;0,'1C TSspéc7'!$C$12="OUI"),'1C TSspéc7'!$T$38/'1C TSspéc7'!$T$17,"")</f>
        <v/>
      </c>
      <c r="S966" s="543" t="str">
        <f>IF(AND('1C TSspéc7'!$T$17&lt;&gt;0,'1C TSspéc7'!$C$12="OUI"),'1C TSspéc7'!$T$39/'1C TSspéc7'!$T$17,"")</f>
        <v/>
      </c>
      <c r="T966" s="543" t="str">
        <f>IF(AND('1C TSspéc7'!$T$17&lt;&gt;0,'1C TSspéc7'!$C$12="OUI"),'1C TSspéc7'!$T$40/'1C TSspéc7'!$T$17,"")</f>
        <v/>
      </c>
      <c r="U966" s="543" t="str">
        <f>IF(AND('1C TSspéc7'!$T$17&lt;&gt;0,'1C TSspéc7'!$C$12="OUI"),'1C TSspéc7'!$T$41/'1C TSspéc7'!$T$17,"")</f>
        <v/>
      </c>
      <c r="V966" s="543" t="str">
        <f>IF(AND('1C TSspéc7'!$T$17&lt;&gt;0,'1C TSspéc7'!$C$12="OUI"),'1C TSspéc7'!$T$42/'1C TSspéc7'!$T$17,"")</f>
        <v/>
      </c>
      <c r="W966" s="543" t="str">
        <f>IF(AND('1C TSspéc7'!$T$17&lt;&gt;0,'1C TSspéc7'!$C$12="OUI"),'1C TSspéc7'!$T$43/'1C TSspéc7'!$T$17,"")</f>
        <v/>
      </c>
      <c r="X966" s="543" t="str">
        <f>IF(AND('1C TSspéc7'!$T$17&lt;&gt;0,'1C TSspéc7'!$C$12="OUI"),'1C TSspéc7'!$T$44/'1C TSspéc7'!$T$17,"")</f>
        <v/>
      </c>
      <c r="Y966" s="543" t="str">
        <f>IF(AND('1C TSspéc7'!$T$17&lt;&gt;0,'1C TSspéc7'!$C$12="OUI"),'1C TSspéc7'!$T$45/'1C TSspéc7'!$T$17,"")</f>
        <v/>
      </c>
      <c r="Z966" s="543" t="str">
        <f>IF(AND('1C TSspéc7'!$T$17&lt;&gt;0,'1C TSspéc7'!$C$12="OUI"),'1C TSspéc7'!$T$46/'1C TSspéc7'!$T$17,"")</f>
        <v/>
      </c>
      <c r="AA966" s="543" t="str">
        <f>IF(AND('1C TSspéc7'!$T$17&lt;&gt;0,'1C TSspéc7'!$C$12="OUI"),'1C TSspéc7'!$T$47/'1C TSspéc7'!$T$17,"")</f>
        <v/>
      </c>
      <c r="AB966" s="543" t="str">
        <f>IF(AND('1C TSspéc7'!$T$17&lt;&gt;0,'1C TSspéc7'!$C$12="OUI"),'1C TSspéc7'!$T$48/'1C TSspéc7'!$T$17,"")</f>
        <v/>
      </c>
      <c r="AC966" s="543" t="str">
        <f>IF(AND('1C TSspéc7'!$T$17&lt;&gt;0,'1C TSspéc7'!$C$12="OUI"),'1C TSspéc7'!$T$49/'1C TSspéc7'!$T$17,"")</f>
        <v/>
      </c>
      <c r="AD966" s="543" t="str">
        <f>IF(AND('1C TSspéc7'!$T$17&lt;&gt;0,'1C TSspéc7'!$C$12="OUI"),'1C TSspéc7'!$T$50/'1C TSspéc7'!$T$17,"")</f>
        <v/>
      </c>
      <c r="AE966" s="543" t="str">
        <f>IF(AND('1C TSspéc7'!$T$17&lt;&gt;0,'1C TSspéc7'!$C$12="OUI"),'1C TSspéc7'!$T$51/'1C TSspéc7'!$T$17,"")</f>
        <v/>
      </c>
      <c r="AF966" s="543" t="str">
        <f>IF(AND('1C TSspéc7'!$T$17&lt;&gt;0,'1C TSspéc7'!$C$12="OUI"),'1C TSspéc7'!$T$52/'1C TSspéc7'!$T$17,"")</f>
        <v/>
      </c>
      <c r="AG966" s="543" t="str">
        <f>IF(AND('1C TSspéc7'!$T$17&lt;&gt;0,'1C TSspéc7'!$C$12="OUI"),'1C TSspéc7'!$T$53/'1C TSspéc7'!$T$17,"")</f>
        <v/>
      </c>
      <c r="AH966" s="543" t="str">
        <f>IF(AND('1C TSspéc7'!$T$17&lt;&gt;0,'1C TSspéc7'!$C$12="OUI"),'1C TSspéc7'!$T$54/'1C TSspéc7'!$T$17,"")</f>
        <v/>
      </c>
      <c r="AI966" s="543" t="str">
        <f>IF(AND('1C TSspéc7'!$T$17&lt;&gt;0,'1C TSspéc7'!$C$12="OUI"),'1C TSspéc7'!$T$55/'1C TSspéc7'!$T$17,"")</f>
        <v/>
      </c>
      <c r="AJ966" s="543" t="str">
        <f>IF(AND('1C TSspéc7'!$T$17&lt;&gt;0,'1C TSspéc7'!$C$12="OUI"),'1C TSspéc7'!$T$56/'1C TSspéc7'!$T$17,"")</f>
        <v/>
      </c>
      <c r="AK966" s="543" t="str">
        <f>IF(AND('1C TSspéc7'!$T$17&lt;&gt;0,'1C TSspéc7'!$C$12="OUI"),'1C TSspéc7'!$T$57/'1C TSspéc7'!$T$17,"")</f>
        <v/>
      </c>
      <c r="AL966" s="72">
        <f>IF(AND('1C TSspéc7'!$T$17&lt;&gt;0,'1C TSspéc7'!$C$12="OUI"),N966+AK966,N966)</f>
        <v>0</v>
      </c>
      <c r="AM966" s="417">
        <f t="shared" si="286"/>
        <v>0</v>
      </c>
      <c r="AN966" s="417">
        <f t="shared" si="287"/>
        <v>0</v>
      </c>
      <c r="AO966" s="418" t="str">
        <f>IF(AND('1C TSspéc7'!$T$17&lt;&gt;0,'1C TSspéc7'!$T$30&lt;&gt;0),AM966+AN966,"")</f>
        <v/>
      </c>
      <c r="AP966" s="573" t="str">
        <f>IF(AND('1C TSspéc7'!$T$17&lt;&gt;0,'1C TSspéc7'!$T$30&lt;&gt;0),AM966-AR966,"")</f>
        <v/>
      </c>
      <c r="AQ966" s="583">
        <f t="shared" si="288"/>
        <v>0</v>
      </c>
      <c r="AR966" s="596"/>
      <c r="AS966" s="102"/>
      <c r="AT966" s="27" t="str">
        <f>IF(('1C TSspéc7'!T$17*FICHE!$C$14&lt;J966),"Forfait limité à "&amp;FICHE!$C$14&amp;"€/jour","")</f>
        <v/>
      </c>
      <c r="AU966" s="592"/>
      <c r="AV966" s="824"/>
      <c r="AW966" s="824"/>
      <c r="AX966" s="824"/>
      <c r="AY966" s="824"/>
      <c r="AZ966" s="824"/>
      <c r="BA966" s="767"/>
      <c r="BB966" s="767"/>
      <c r="BC966" s="767"/>
      <c r="BD966" s="767"/>
      <c r="BE966" s="767"/>
      <c r="BF966" s="767"/>
      <c r="BG966" s="767"/>
      <c r="BH966" s="767"/>
      <c r="BI966" s="767"/>
      <c r="BJ966" s="767"/>
      <c r="BK966" s="767"/>
      <c r="BL966" s="767"/>
      <c r="BM966" s="767"/>
      <c r="BN966" s="767"/>
      <c r="BO966" s="767"/>
      <c r="BP966" s="767"/>
      <c r="BQ966" s="767"/>
      <c r="BR966" s="767"/>
      <c r="BS966" s="767"/>
      <c r="BT966" s="767"/>
      <c r="BU966" s="767"/>
      <c r="BV966" s="767"/>
      <c r="BW966" s="767"/>
      <c r="BX966" s="767"/>
      <c r="BY966" s="767"/>
      <c r="BZ966" s="767"/>
      <c r="CA966" s="767"/>
      <c r="CB966" s="767"/>
      <c r="CC966" s="767"/>
      <c r="CD966" s="767"/>
      <c r="CE966" s="767"/>
      <c r="CF966" s="767"/>
      <c r="CG966" s="767"/>
      <c r="CH966" s="767"/>
      <c r="CI966" s="767"/>
      <c r="CJ966" s="767"/>
      <c r="CK966" s="767"/>
      <c r="CL966" s="767"/>
      <c r="CM966" s="767"/>
      <c r="CN966" s="767"/>
      <c r="CO966" s="767"/>
      <c r="CP966" s="767"/>
      <c r="CQ966" s="767"/>
      <c r="CR966" s="767"/>
      <c r="CS966" s="767"/>
      <c r="CT966" s="767"/>
      <c r="CU966" s="767"/>
      <c r="CV966" s="767"/>
      <c r="CW966" s="767"/>
      <c r="CX966" s="767"/>
      <c r="CY966" s="767"/>
      <c r="CZ966" s="767"/>
      <c r="DA966" s="767"/>
      <c r="DB966" s="767"/>
      <c r="DC966" s="767"/>
      <c r="DD966" s="767"/>
      <c r="DE966" s="767"/>
      <c r="DF966" s="767"/>
      <c r="DG966" s="767"/>
      <c r="DH966" s="767"/>
      <c r="DI966" s="767"/>
      <c r="DJ966" s="767"/>
      <c r="DK966" s="767"/>
      <c r="DL966" s="767"/>
      <c r="DM966" s="767"/>
      <c r="DN966" s="767"/>
      <c r="DO966" s="767"/>
      <c r="DP966" s="767"/>
      <c r="DQ966" s="767"/>
      <c r="DR966" s="767"/>
      <c r="DS966" s="767"/>
      <c r="DT966" s="767"/>
      <c r="DU966" s="767"/>
      <c r="DV966" s="767"/>
      <c r="DW966" s="767"/>
      <c r="DX966" s="767"/>
      <c r="DY966" s="767"/>
      <c r="DZ966" s="767"/>
      <c r="EA966" s="767"/>
      <c r="EB966" s="767"/>
      <c r="EC966" s="767"/>
      <c r="ED966" s="767"/>
      <c r="EE966" s="767"/>
      <c r="EF966" s="767"/>
      <c r="EG966" s="767"/>
      <c r="EH966" s="767"/>
      <c r="EI966" s="767"/>
      <c r="EJ966" s="767"/>
      <c r="EK966" s="767"/>
      <c r="EL966" s="767"/>
      <c r="EM966" s="767"/>
      <c r="EN966" s="767"/>
      <c r="EO966" s="767"/>
      <c r="EP966" s="767"/>
      <c r="EQ966" s="767"/>
      <c r="ER966" s="767"/>
      <c r="ES966" s="767"/>
      <c r="ET966" s="767"/>
      <c r="EU966" s="767"/>
      <c r="EV966" s="767"/>
      <c r="EW966" s="767"/>
      <c r="EX966" s="767"/>
      <c r="EY966" s="767"/>
      <c r="EZ966" s="767"/>
      <c r="FA966" s="767"/>
      <c r="FB966" s="767"/>
      <c r="FC966" s="767"/>
      <c r="FD966" s="767"/>
      <c r="FE966" s="767"/>
      <c r="FF966" s="767"/>
      <c r="FG966" s="767"/>
      <c r="FH966" s="767"/>
      <c r="FI966" s="767"/>
      <c r="FJ966" s="767"/>
      <c r="FK966" s="767"/>
      <c r="FL966" s="767"/>
      <c r="FM966" s="767"/>
      <c r="FN966" s="767"/>
      <c r="FO966" s="767"/>
      <c r="FP966" s="767"/>
      <c r="FQ966" s="767"/>
      <c r="FR966" s="767"/>
      <c r="FS966" s="767"/>
      <c r="FT966" s="767"/>
      <c r="FU966" s="767"/>
      <c r="FV966" s="767"/>
      <c r="FW966" s="767"/>
      <c r="FX966" s="767"/>
      <c r="FY966" s="767"/>
      <c r="FZ966" s="767"/>
      <c r="GA966" s="767"/>
      <c r="GB966" s="767"/>
      <c r="GC966" s="767"/>
      <c r="GD966" s="767"/>
      <c r="GE966" s="767"/>
      <c r="GF966" s="767"/>
      <c r="GG966" s="767"/>
      <c r="GH966" s="767"/>
      <c r="GI966" s="767"/>
      <c r="GJ966" s="767"/>
      <c r="GK966" s="767"/>
      <c r="GL966" s="767"/>
      <c r="GM966" s="767"/>
      <c r="GN966" s="767"/>
      <c r="GO966" s="767"/>
      <c r="GP966" s="767"/>
      <c r="GQ966" s="767"/>
      <c r="GR966" s="767"/>
      <c r="GS966" s="767"/>
      <c r="GT966" s="767"/>
      <c r="GU966" s="767"/>
      <c r="GV966" s="767"/>
      <c r="GW966" s="767"/>
      <c r="GX966" s="767"/>
      <c r="GY966" s="767"/>
      <c r="GZ966" s="767"/>
      <c r="HA966" s="767"/>
      <c r="HB966" s="767"/>
      <c r="HC966" s="767"/>
    </row>
    <row r="967" spans="1:211" s="864" customFormat="1" ht="13.9" hidden="1" customHeight="1">
      <c r="A967" s="307"/>
      <c r="B967" s="351"/>
      <c r="C967" s="971" t="str">
        <f>IF('1C TSspéc7'!U$17&lt;&gt;0,'1C TSspéc7'!$B$12,"")</f>
        <v/>
      </c>
      <c r="D967" s="972"/>
      <c r="E967" s="973"/>
      <c r="F967" s="93">
        <f>IF(AND($C967='1C TSspéc7'!$B$12,'1C TSspéc7'!$B$16="spécifiques",'1C TSspéc7'!$U$17&lt;&gt;""),'1C TSspéc7'!$U$21,"")</f>
        <v>0</v>
      </c>
      <c r="G967" s="863"/>
      <c r="H967" s="745">
        <v>0.21</v>
      </c>
      <c r="I967" s="747">
        <v>1</v>
      </c>
      <c r="J967" s="312"/>
      <c r="K967" s="680">
        <f t="shared" si="285"/>
        <v>0</v>
      </c>
      <c r="L967" s="556">
        <f>IF(OR('1C TSspéc7'!$B$12="",'1C TSspéc7'!U$30=0),0,IF(AND('1C TSspéc7'!$B$12&lt;&gt;"",$K$2="Pôle",'1C TSspéc7'!$C$12="OUI"),(('1C TSspéc7'!U$22+'1C TSspéc7'!U$23+'1C TSspéc7'!U$24+'1C TSspéc7'!U$25+'1C TSspéc7'!U$29)/'1C TSspéc7'!U$17),IF(AND('1C TSspéc7'!$B$12&lt;&gt;"",$K$2="Pôle",'1C TSspéc7'!$C$12="NON"),(('1C TSspéc7'!U$22+'1C TSspéc7'!U$23+'1C TSspéc7'!U$24+'1C TSspéc7'!U$25+'1C TSspéc7'!U$29)/'1C TSspéc7'!U$30),IF(AND('1C TSspéc7'!$B$12&lt;&gt;"",$K$2&lt;&gt;"Pôle",'1C TSspéc7'!$C$12="OUI"),(('1C TSspéc7'!U$22+'1C TSspéc7'!U$23+'1C TSspéc7'!U$24+'1C TSspéc7'!U$25+'1C TSspéc7'!U$26+'1C TSspéc7'!U$27+'1C TSspéc7'!U$28+'1C TSspéc7'!U$29)/'1C TSspéc7'!U$17),IF(AND('1C TSspéc7'!$B$12&lt;&gt;"",$K$2&lt;&gt;"Pôle",'1C TSspéc7'!$C$12="NON"),(('1C TSspéc7'!U$22+'1C TSspéc7'!U$23+'1C TSspéc7'!U$24+'1C TSspéc7'!U$25+'1C TSspéc7'!U$26+'1C TSspéc7'!U$27+'1C TSspéc7'!U$28+'1C TSspéc7'!U$29)/'1C TSspéc7'!U$30))))))</f>
        <v>0</v>
      </c>
      <c r="M967" s="556">
        <f>IF(OR('1C TSspéc7'!$B$12="",'1C TSspéc7'!U$30=0),0,IF(AND('1C TSspéc7'!$B$12&lt;&gt;"",$K$2="Pôle",'1C TSspéc7'!$C$12="OUI"),(('1C TSspéc7'!U$26+'1C TSspéc7'!U$27+'1C TSspéc7'!U$28)/'1C TSspéc7'!U$17),IF(AND('1C TSspéc7'!$B$12&lt;&gt;"",$K$2="Pôle",'1C TSspéc7'!$C$12="NON"),(('1C TSspéc7'!U$26+'1C TSspéc7'!U$27+'1C TSspéc7'!U$28)/'1C TSspéc7'!U$30),IF(AND('1C TSspéc7'!$B$12&lt;&gt;"",$K$2&lt;&gt;"Pôle"),0))))</f>
        <v>0</v>
      </c>
      <c r="N967" s="557">
        <f>IF(AND('1C TSspéc7'!$B$12&lt;&gt;0,'1C TSspéc7'!$U$30&lt;&gt;0),L967+M967,0)</f>
        <v>0</v>
      </c>
      <c r="O967" s="893" t="str">
        <f>IF(AND('1C TSspéc7'!$U$17&lt;&gt;0,'1C TSspéc7'!$C$12="OUI"),'1C TSspéc7'!$U$35/'1C TSspéc7'!$U$17,"")</f>
        <v/>
      </c>
      <c r="P967" s="543" t="str">
        <f>IF(AND('1C TSspéc7'!$U$17&lt;&gt;0,'1C TSspéc7'!$C$12="OUI"),'1C TSspéc7'!$U$36/'1C TSspéc7'!$U$17,"")</f>
        <v/>
      </c>
      <c r="Q967" s="543" t="str">
        <f>IF(AND('1C TSspéc7'!$U$17&lt;&gt;0,'1C TSspéc7'!$C$12="OUI"),'1C TSspéc7'!$U$37/'1C TSspéc7'!$U$17,"")</f>
        <v/>
      </c>
      <c r="R967" s="543" t="str">
        <f>IF(AND('1C TSspéc7'!$U$17&lt;&gt;0,'1C TSspéc7'!$C$12="OUI"),'1C TSspéc7'!$U$38/'1C TSspéc7'!$U$17,"")</f>
        <v/>
      </c>
      <c r="S967" s="543" t="str">
        <f>IF(AND('1C TSspéc7'!$U$17&lt;&gt;0,'1C TSspéc7'!$C$12="OUI"),'1C TSspéc7'!$U$39/'1C TSspéc7'!$U$17,"")</f>
        <v/>
      </c>
      <c r="T967" s="543" t="str">
        <f>IF(AND('1C TSspéc7'!$U$17&lt;&gt;0,'1C TSspéc7'!$C$12="OUI"),'1C TSspéc7'!$U$40/'1C TSspéc7'!$U$17,"")</f>
        <v/>
      </c>
      <c r="U967" s="543" t="str">
        <f>IF(AND('1C TSspéc7'!$U$17&lt;&gt;0,'1C TSspéc7'!$C$12="OUI"),'1C TSspéc7'!$U$41/'1C TSspéc7'!$U$17,"")</f>
        <v/>
      </c>
      <c r="V967" s="543" t="str">
        <f>IF(AND('1C TSspéc7'!$U$17&lt;&gt;0,'1C TSspéc7'!$C$12="OUI"),'1C TSspéc7'!$U$42/'1C TSspéc7'!$U$17,"")</f>
        <v/>
      </c>
      <c r="W967" s="543" t="str">
        <f>IF(AND('1C TSspéc7'!$U$17&lt;&gt;0,'1C TSspéc7'!$C$12="OUI"),'1C TSspéc7'!$U$43/'1C TSspéc7'!$U$17,"")</f>
        <v/>
      </c>
      <c r="X967" s="543" t="str">
        <f>IF(AND('1C TSspéc7'!$U$17&lt;&gt;0,'1C TSspéc7'!$C$12="OUI"),'1C TSspéc7'!$U$44/'1C TSspéc7'!$U$17,"")</f>
        <v/>
      </c>
      <c r="Y967" s="543" t="str">
        <f>IF(AND('1C TSspéc7'!$U$17&lt;&gt;0,'1C TSspéc7'!$C$12="OUI"),'1C TSspéc7'!$U$45/'1C TSspéc7'!$U$17,"")</f>
        <v/>
      </c>
      <c r="Z967" s="543" t="str">
        <f>IF(AND('1C TSspéc7'!$U$17&lt;&gt;0,'1C TSspéc7'!$C$12="OUI"),'1C TSspéc7'!$U$46/'1C TSspéc7'!$U$17,"")</f>
        <v/>
      </c>
      <c r="AA967" s="543" t="str">
        <f>IF(AND('1C TSspéc7'!$U$17&lt;&gt;0,'1C TSspéc7'!$C$12="OUI"),'1C TSspéc7'!$U$47/'1C TSspéc7'!$U$17,"")</f>
        <v/>
      </c>
      <c r="AB967" s="543" t="str">
        <f>IF(AND('1C TSspéc7'!$U$17&lt;&gt;0,'1C TSspéc7'!$C$12="OUI"),'1C TSspéc7'!$U$48/'1C TSspéc7'!$U$17,"")</f>
        <v/>
      </c>
      <c r="AC967" s="543" t="str">
        <f>IF(AND('1C TSspéc7'!$U$17&lt;&gt;0,'1C TSspéc7'!$C$12="OUI"),'1C TSspéc7'!$U$49/'1C TSspéc7'!$U$17,"")</f>
        <v/>
      </c>
      <c r="AD967" s="543" t="str">
        <f>IF(AND('1C TSspéc7'!$U$17&lt;&gt;0,'1C TSspéc7'!$C$12="OUI"),'1C TSspéc7'!$U$50/'1C TSspéc7'!$U$17,"")</f>
        <v/>
      </c>
      <c r="AE967" s="543" t="str">
        <f>IF(AND('1C TSspéc7'!$U$17&lt;&gt;0,'1C TSspéc7'!$C$12="OUI"),'1C TSspéc7'!$U$51/'1C TSspéc7'!$U$17,"")</f>
        <v/>
      </c>
      <c r="AF967" s="543" t="str">
        <f>IF(AND('1C TSspéc7'!$U$17&lt;&gt;0,'1C TSspéc7'!$C$12="OUI"),'1C TSspéc7'!$U$52/'1C TSspéc7'!$U$17,"")</f>
        <v/>
      </c>
      <c r="AG967" s="543" t="str">
        <f>IF(AND('1C TSspéc7'!$U$17&lt;&gt;0,'1C TSspéc7'!$C$12="OUI"),'1C TSspéc7'!$U$53/'1C TSspéc7'!$U$17,"")</f>
        <v/>
      </c>
      <c r="AH967" s="543" t="str">
        <f>IF(AND('1C TSspéc7'!$U$17&lt;&gt;0,'1C TSspéc7'!$C$12="OUI"),'1C TSspéc7'!$U$54/'1C TSspéc7'!$U$17,"")</f>
        <v/>
      </c>
      <c r="AI967" s="543" t="str">
        <f>IF(AND('1C TSspéc7'!$U$17&lt;&gt;0,'1C TSspéc7'!$C$12="OUI"),'1C TSspéc7'!$U$55/'1C TSspéc7'!$U$17,"")</f>
        <v/>
      </c>
      <c r="AJ967" s="543" t="str">
        <f>IF(AND('1C TSspéc7'!$U$17&lt;&gt;0,'1C TSspéc7'!$C$12="OUI"),'1C TSspéc7'!$U$56/'1C TSspéc7'!$U$17,"")</f>
        <v/>
      </c>
      <c r="AK967" s="543" t="str">
        <f>IF(AND('1C TSspéc7'!$U$17&lt;&gt;0,'1C TSspéc7'!$C$12="OUI"),'1C TSspéc7'!$U$57/'1C TSspéc7'!$U$17,"")</f>
        <v/>
      </c>
      <c r="AL967" s="72">
        <f>IF(AND('1C TSspéc7'!$U$17&lt;&gt;0,'1C TSspéc7'!$C$12="OUI"),N967+AK967,N967)</f>
        <v>0</v>
      </c>
      <c r="AM967" s="417">
        <f t="shared" si="286"/>
        <v>0</v>
      </c>
      <c r="AN967" s="417">
        <f t="shared" si="287"/>
        <v>0</v>
      </c>
      <c r="AO967" s="418" t="str">
        <f>IF(AND('1C TSspéc7'!$U$17&lt;&gt;0,'1C TSspéc7'!$U$30&lt;&gt;0),AM967+AN967,"")</f>
        <v/>
      </c>
      <c r="AP967" s="573" t="str">
        <f>IF(AND('1C TSspéc7'!$U$17&lt;&gt;0,'1C TSspéc7'!$U$30&lt;&gt;0),AM967-AR967,"")</f>
        <v/>
      </c>
      <c r="AQ967" s="583">
        <f t="shared" si="288"/>
        <v>0</v>
      </c>
      <c r="AR967" s="596"/>
      <c r="AS967" s="102"/>
      <c r="AT967" s="27" t="str">
        <f>IF(('1C TSspéc7'!U$17*FICHE!$C$14&lt;J967),"Forfait limité à "&amp;FICHE!$C$14&amp;"€/jour","")</f>
        <v/>
      </c>
      <c r="AU967" s="592"/>
      <c r="AV967" s="824"/>
      <c r="AW967" s="824"/>
      <c r="AX967" s="824"/>
      <c r="AY967" s="824"/>
      <c r="AZ967" s="824"/>
      <c r="BA967" s="767"/>
      <c r="BB967" s="767"/>
      <c r="BC967" s="767"/>
      <c r="BD967" s="767"/>
      <c r="BE967" s="767"/>
      <c r="BF967" s="767"/>
      <c r="BG967" s="767"/>
      <c r="BH967" s="767"/>
      <c r="BI967" s="767"/>
      <c r="BJ967" s="767"/>
      <c r="BK967" s="767"/>
      <c r="BL967" s="767"/>
      <c r="BM967" s="767"/>
      <c r="BN967" s="767"/>
      <c r="BO967" s="767"/>
      <c r="BP967" s="767"/>
      <c r="BQ967" s="767"/>
      <c r="BR967" s="767"/>
      <c r="BS967" s="767"/>
      <c r="BT967" s="767"/>
      <c r="BU967" s="767"/>
      <c r="BV967" s="767"/>
      <c r="BW967" s="767"/>
      <c r="BX967" s="767"/>
      <c r="BY967" s="767"/>
      <c r="BZ967" s="767"/>
      <c r="CA967" s="767"/>
      <c r="CB967" s="767"/>
      <c r="CC967" s="767"/>
      <c r="CD967" s="767"/>
      <c r="CE967" s="767"/>
      <c r="CF967" s="767"/>
      <c r="CG967" s="767"/>
      <c r="CH967" s="767"/>
      <c r="CI967" s="767"/>
      <c r="CJ967" s="767"/>
      <c r="CK967" s="767"/>
      <c r="CL967" s="767"/>
      <c r="CM967" s="767"/>
      <c r="CN967" s="767"/>
      <c r="CO967" s="767"/>
      <c r="CP967" s="767"/>
      <c r="CQ967" s="767"/>
      <c r="CR967" s="767"/>
      <c r="CS967" s="767"/>
      <c r="CT967" s="767"/>
      <c r="CU967" s="767"/>
      <c r="CV967" s="767"/>
      <c r="CW967" s="767"/>
      <c r="CX967" s="767"/>
      <c r="CY967" s="767"/>
      <c r="CZ967" s="767"/>
      <c r="DA967" s="767"/>
      <c r="DB967" s="767"/>
      <c r="DC967" s="767"/>
      <c r="DD967" s="767"/>
      <c r="DE967" s="767"/>
      <c r="DF967" s="767"/>
      <c r="DG967" s="767"/>
      <c r="DH967" s="767"/>
      <c r="DI967" s="767"/>
      <c r="DJ967" s="767"/>
      <c r="DK967" s="767"/>
      <c r="DL967" s="767"/>
      <c r="DM967" s="767"/>
      <c r="DN967" s="767"/>
      <c r="DO967" s="767"/>
      <c r="DP967" s="767"/>
      <c r="DQ967" s="767"/>
      <c r="DR967" s="767"/>
      <c r="DS967" s="767"/>
      <c r="DT967" s="767"/>
      <c r="DU967" s="767"/>
      <c r="DV967" s="767"/>
      <c r="DW967" s="767"/>
      <c r="DX967" s="767"/>
      <c r="DY967" s="767"/>
      <c r="DZ967" s="767"/>
      <c r="EA967" s="767"/>
      <c r="EB967" s="767"/>
      <c r="EC967" s="767"/>
      <c r="ED967" s="767"/>
      <c r="EE967" s="767"/>
      <c r="EF967" s="767"/>
      <c r="EG967" s="767"/>
      <c r="EH967" s="767"/>
      <c r="EI967" s="767"/>
      <c r="EJ967" s="767"/>
      <c r="EK967" s="767"/>
      <c r="EL967" s="767"/>
      <c r="EM967" s="767"/>
      <c r="EN967" s="767"/>
      <c r="EO967" s="767"/>
      <c r="EP967" s="767"/>
      <c r="EQ967" s="767"/>
      <c r="ER967" s="767"/>
      <c r="ES967" s="767"/>
      <c r="ET967" s="767"/>
      <c r="EU967" s="767"/>
      <c r="EV967" s="767"/>
      <c r="EW967" s="767"/>
      <c r="EX967" s="767"/>
      <c r="EY967" s="767"/>
      <c r="EZ967" s="767"/>
      <c r="FA967" s="767"/>
      <c r="FB967" s="767"/>
      <c r="FC967" s="767"/>
      <c r="FD967" s="767"/>
      <c r="FE967" s="767"/>
      <c r="FF967" s="767"/>
      <c r="FG967" s="767"/>
      <c r="FH967" s="767"/>
      <c r="FI967" s="767"/>
      <c r="FJ967" s="767"/>
      <c r="FK967" s="767"/>
      <c r="FL967" s="767"/>
      <c r="FM967" s="767"/>
      <c r="FN967" s="767"/>
      <c r="FO967" s="767"/>
      <c r="FP967" s="767"/>
      <c r="FQ967" s="767"/>
      <c r="FR967" s="767"/>
      <c r="FS967" s="767"/>
      <c r="FT967" s="767"/>
      <c r="FU967" s="767"/>
      <c r="FV967" s="767"/>
      <c r="FW967" s="767"/>
      <c r="FX967" s="767"/>
      <c r="FY967" s="767"/>
      <c r="FZ967" s="767"/>
      <c r="GA967" s="767"/>
      <c r="GB967" s="767"/>
      <c r="GC967" s="767"/>
      <c r="GD967" s="767"/>
      <c r="GE967" s="767"/>
      <c r="GF967" s="767"/>
      <c r="GG967" s="767"/>
      <c r="GH967" s="767"/>
      <c r="GI967" s="767"/>
      <c r="GJ967" s="767"/>
      <c r="GK967" s="767"/>
      <c r="GL967" s="767"/>
      <c r="GM967" s="767"/>
      <c r="GN967" s="767"/>
      <c r="GO967" s="767"/>
      <c r="GP967" s="767"/>
      <c r="GQ967" s="767"/>
      <c r="GR967" s="767"/>
      <c r="GS967" s="767"/>
      <c r="GT967" s="767"/>
      <c r="GU967" s="767"/>
      <c r="GV967" s="767"/>
      <c r="GW967" s="767"/>
      <c r="GX967" s="767"/>
      <c r="GY967" s="767"/>
      <c r="GZ967" s="767"/>
      <c r="HA967" s="767"/>
      <c r="HB967" s="767"/>
      <c r="HC967" s="767"/>
    </row>
    <row r="968" spans="1:211" s="864" customFormat="1" ht="13.9" hidden="1" customHeight="1">
      <c r="A968" s="307"/>
      <c r="B968" s="351"/>
      <c r="C968" s="971" t="str">
        <f>IF('1C TSspéc7'!V$17&lt;&gt;0,'1C TSspéc7'!$B$12,"")</f>
        <v/>
      </c>
      <c r="D968" s="972"/>
      <c r="E968" s="973"/>
      <c r="F968" s="93">
        <f>IF(AND($C968='1C TSspéc7'!$B$12,'1C TSspéc7'!$B$16="spécifiques",'1C TSspéc7'!$V$17&lt;&gt;""),'1C TSspéc7'!$V$21,"")</f>
        <v>0</v>
      </c>
      <c r="G968" s="863"/>
      <c r="H968" s="745">
        <v>0.21</v>
      </c>
      <c r="I968" s="747">
        <v>1</v>
      </c>
      <c r="J968" s="312"/>
      <c r="K968" s="680">
        <f t="shared" si="285"/>
        <v>0</v>
      </c>
      <c r="L968" s="556">
        <f>IF(OR('1C TSspéc7'!$B$12="",'1C TSspéc7'!V$30=0),0,IF(AND('1C TSspéc7'!$B$12&lt;&gt;"",$K$2="Pôle",'1C TSspéc7'!$C$12="OUI"),(('1C TSspéc7'!V$22+'1C TSspéc7'!V$23+'1C TSspéc7'!V$24+'1C TSspéc7'!V$25+'1C TSspéc7'!V$29)/'1C TSspéc7'!V$17),IF(AND('1C TSspéc7'!$B$12&lt;&gt;"",$K$2="Pôle",'1C TSspéc7'!$C$12="NON"),(('1C TSspéc7'!V$22+'1C TSspéc7'!V$23+'1C TSspéc7'!V$24+'1C TSspéc7'!V$25+'1C TSspéc7'!V$29)/'1C TSspéc7'!V$30),IF(AND('1C TSspéc7'!$B$12&lt;&gt;"",$K$2&lt;&gt;"Pôle",'1C TSspéc7'!$C$12="OUI"),(('1C TSspéc7'!V$22+'1C TSspéc7'!V$23+'1C TSspéc7'!V$24+'1C TSspéc7'!V$25+'1C TSspéc7'!V$26+'1C TSspéc7'!V$27+'1C TSspéc7'!V$28+'1C TSspéc7'!V$29)/'1C TSspéc7'!V$17),IF(AND('1C TSspéc7'!$B$12&lt;&gt;"",$K$2&lt;&gt;"Pôle",'1C TSspéc7'!$C$12="NON"),(('1C TSspéc7'!V$22+'1C TSspéc7'!V$23+'1C TSspéc7'!V$24+'1C TSspéc7'!V$25+'1C TSspéc7'!V$26+'1C TSspéc7'!V$27+'1C TSspéc7'!V$28+'1C TSspéc7'!V$29)/'1C TSspéc7'!V$30))))))</f>
        <v>0</v>
      </c>
      <c r="M968" s="556">
        <f>IF(OR('1C TSspéc7'!$B$12="",'1C TSspéc7'!V$30=0),0,IF(AND('1C TSspéc7'!$B$12&lt;&gt;"",$K$2="Pôle",'1C TSspéc7'!$C$12="OUI"),(('1C TSspéc7'!V$26+'1C TSspéc7'!V$27+'1C TSspéc7'!V$28)/'1C TSspéc7'!V$17),IF(AND('1C TSspéc7'!$B$12&lt;&gt;"",$K$2="Pôle",'1C TSspéc7'!$C$12="NON"),(('1C TSspéc7'!V$26+'1C TSspéc7'!V$27+'1C TSspéc7'!V$28)/'1C TSspéc7'!V$30),IF(AND('1C TSspéc7'!$B$12&lt;&gt;"",$K$2&lt;&gt;"Pôle"),0))))</f>
        <v>0</v>
      </c>
      <c r="N968" s="557">
        <f>IF(AND('1C TSspéc7'!$B$12&lt;&gt;0,'1C TSspéc7'!$V$30&lt;&gt;0),L968+M968,0)</f>
        <v>0</v>
      </c>
      <c r="O968" s="893" t="str">
        <f>IF(AND('1C TSspéc7'!$V$17&lt;&gt;0,'1C TSspéc7'!$C$12="OUI"),'1C TSspéc7'!$V$35/'1C TSspéc7'!$V$17,"")</f>
        <v/>
      </c>
      <c r="P968" s="543" t="str">
        <f>IF(AND('1C TSspéc7'!$V$17&lt;&gt;0,'1C TSspéc7'!$C$12="OUI"),'1C TSspéc7'!$V$36/'1C TSspéc7'!$V$17,"")</f>
        <v/>
      </c>
      <c r="Q968" s="543" t="str">
        <f>IF(AND('1C TSspéc7'!$V$17&lt;&gt;0,'1C TSspéc7'!$C$12="OUI"),'1C TSspéc7'!$V$37/'1C TSspéc7'!$V$17,"")</f>
        <v/>
      </c>
      <c r="R968" s="543" t="str">
        <f>IF(AND('1C TSspéc7'!$V$17&lt;&gt;0,'1C TSspéc7'!$C$12="OUI"),'1C TSspéc7'!$V$38/'1C TSspéc7'!$V$17,"")</f>
        <v/>
      </c>
      <c r="S968" s="543" t="str">
        <f>IF(AND('1C TSspéc7'!$V$17&lt;&gt;0,'1C TSspéc7'!$C$12="OUI"),'1C TSspéc7'!$V$39/'1C TSspéc7'!$V$17,"")</f>
        <v/>
      </c>
      <c r="T968" s="543" t="str">
        <f>IF(AND('1C TSspéc7'!$V$17&lt;&gt;0,'1C TSspéc7'!$C$12="OUI"),'1C TSspéc7'!$V$40/'1C TSspéc7'!$V$17,"")</f>
        <v/>
      </c>
      <c r="U968" s="543" t="str">
        <f>IF(AND('1C TSspéc7'!$V$17&lt;&gt;0,'1C TSspéc7'!$C$12="OUI"),'1C TSspéc7'!$V$41/'1C TSspéc7'!$V$17,"")</f>
        <v/>
      </c>
      <c r="V968" s="543" t="str">
        <f>IF(AND('1C TSspéc7'!$V$17&lt;&gt;0,'1C TSspéc7'!$C$12="OUI"),'1C TSspéc7'!$V$42/'1C TSspéc7'!$V$17,"")</f>
        <v/>
      </c>
      <c r="W968" s="543" t="str">
        <f>IF(AND('1C TSspéc7'!$V$17&lt;&gt;0,'1C TSspéc7'!$C$12="OUI"),'1C TSspéc7'!$V$43/'1C TSspéc7'!$V$17,"")</f>
        <v/>
      </c>
      <c r="X968" s="543" t="str">
        <f>IF(AND('1C TSspéc7'!$V$17&lt;&gt;0,'1C TSspéc7'!$C$12="OUI"),'1C TSspéc7'!$V$44/'1C TSspéc7'!$V$17,"")</f>
        <v/>
      </c>
      <c r="Y968" s="543" t="str">
        <f>IF(AND('1C TSspéc7'!$V$17&lt;&gt;0,'1C TSspéc7'!$C$12="OUI"),'1C TSspéc7'!$V$45/'1C TSspéc7'!$V$17,"")</f>
        <v/>
      </c>
      <c r="Z968" s="543" t="str">
        <f>IF(AND('1C TSspéc7'!$V$17&lt;&gt;0,'1C TSspéc7'!$C$12="OUI"),'1C TSspéc7'!$V$46/'1C TSspéc7'!$V$17,"")</f>
        <v/>
      </c>
      <c r="AA968" s="543" t="str">
        <f>IF(AND('1C TSspéc7'!$V$17&lt;&gt;0,'1C TSspéc7'!$C$12="OUI"),'1C TSspéc7'!$V$47/'1C TSspéc7'!$V$17,"")</f>
        <v/>
      </c>
      <c r="AB968" s="543" t="str">
        <f>IF(AND('1C TSspéc7'!$V$17&lt;&gt;0,'1C TSspéc7'!$C$12="OUI"),'1C TSspéc7'!$V$48/'1C TSspéc7'!$V$17,"")</f>
        <v/>
      </c>
      <c r="AC968" s="543" t="str">
        <f>IF(AND('1C TSspéc7'!$V$17&lt;&gt;0,'1C TSspéc7'!$C$12="OUI"),'1C TSspéc7'!$V$49/'1C TSspéc7'!$V$17,"")</f>
        <v/>
      </c>
      <c r="AD968" s="543" t="str">
        <f>IF(AND('1C TSspéc7'!$V$17&lt;&gt;0,'1C TSspéc7'!$C$12="OUI"),'1C TSspéc7'!$V$50/'1C TSspéc7'!$V$17,"")</f>
        <v/>
      </c>
      <c r="AE968" s="543" t="str">
        <f>IF(AND('1C TSspéc7'!$V$17&lt;&gt;0,'1C TSspéc7'!$C$12="OUI"),'1C TSspéc7'!$V$51/'1C TSspéc7'!$V$17,"")</f>
        <v/>
      </c>
      <c r="AF968" s="543" t="str">
        <f>IF(AND('1C TSspéc7'!$V$17&lt;&gt;0,'1C TSspéc7'!$C$12="OUI"),'1C TSspéc7'!$V$52/'1C TSspéc7'!$V$17,"")</f>
        <v/>
      </c>
      <c r="AG968" s="543" t="str">
        <f>IF(AND('1C TSspéc7'!$V$17&lt;&gt;0,'1C TSspéc7'!$C$12="OUI"),'1C TSspéc7'!$V$53/'1C TSspéc7'!$V$17,"")</f>
        <v/>
      </c>
      <c r="AH968" s="543" t="str">
        <f>IF(AND('1C TSspéc7'!$V$17&lt;&gt;0,'1C TSspéc7'!$C$12="OUI"),'1C TSspéc7'!$V$54/'1C TSspéc7'!$V$17,"")</f>
        <v/>
      </c>
      <c r="AI968" s="543" t="str">
        <f>IF(AND('1C TSspéc7'!$V$17&lt;&gt;0,'1C TSspéc7'!$C$12="OUI"),'1C TSspéc7'!$V$55/'1C TSspéc7'!$V$17,"")</f>
        <v/>
      </c>
      <c r="AJ968" s="543" t="str">
        <f>IF(AND('1C TSspéc7'!$V$17&lt;&gt;0,'1C TSspéc7'!$C$12="OUI"),'1C TSspéc7'!$V$56/'1C TSspéc7'!$V$17,"")</f>
        <v/>
      </c>
      <c r="AK968" s="543" t="str">
        <f>IF(AND('1C TSspéc7'!$V$17&lt;&gt;0,'1C TSspéc7'!$C$12="OUI"),'1C TSspéc7'!$V$57/'1C TSspéc7'!$V$17,"")</f>
        <v/>
      </c>
      <c r="AL968" s="72">
        <f>IF(AND('1C TSspéc7'!$V$17&lt;&gt;0,'1C TSspéc7'!$C$12="OUI"),N968+AK968,N968)</f>
        <v>0</v>
      </c>
      <c r="AM968" s="417">
        <f t="shared" si="286"/>
        <v>0</v>
      </c>
      <c r="AN968" s="417">
        <f t="shared" si="287"/>
        <v>0</v>
      </c>
      <c r="AO968" s="418" t="str">
        <f>IF(AND('1C TSspéc7'!$V$17&lt;&gt;0,'1C TSspéc7'!$V$30&lt;&gt;0),AM968+AN968,"")</f>
        <v/>
      </c>
      <c r="AP968" s="573" t="str">
        <f>IF(AND('1C TSspéc7'!$V$17&lt;&gt;0,'1C TSspéc7'!$V$30&lt;&gt;0),AM968-AR968,"")</f>
        <v/>
      </c>
      <c r="AQ968" s="583">
        <f t="shared" si="288"/>
        <v>0</v>
      </c>
      <c r="AR968" s="596"/>
      <c r="AS968" s="102"/>
      <c r="AT968" s="27" t="str">
        <f>IF(('1C TSspéc7'!V$17*FICHE!$C$14&lt;J968),"Forfait limité à "&amp;FICHE!$C$14&amp;"€/jour","")</f>
        <v/>
      </c>
      <c r="AU968" s="592"/>
      <c r="AV968" s="824"/>
      <c r="AW968" s="824"/>
      <c r="AX968" s="824"/>
      <c r="AY968" s="824"/>
      <c r="AZ968" s="824"/>
      <c r="BA968" s="767"/>
      <c r="BB968" s="767"/>
      <c r="BC968" s="767"/>
      <c r="BD968" s="767"/>
      <c r="BE968" s="767"/>
      <c r="BF968" s="767"/>
      <c r="BG968" s="767"/>
      <c r="BH968" s="767"/>
      <c r="BI968" s="767"/>
      <c r="BJ968" s="767"/>
      <c r="BK968" s="767"/>
      <c r="BL968" s="767"/>
      <c r="BM968" s="767"/>
      <c r="BN968" s="767"/>
      <c r="BO968" s="767"/>
      <c r="BP968" s="767"/>
      <c r="BQ968" s="767"/>
      <c r="BR968" s="767"/>
      <c r="BS968" s="767"/>
      <c r="BT968" s="767"/>
      <c r="BU968" s="767"/>
      <c r="BV968" s="767"/>
      <c r="BW968" s="767"/>
      <c r="BX968" s="767"/>
      <c r="BY968" s="767"/>
      <c r="BZ968" s="767"/>
      <c r="CA968" s="767"/>
      <c r="CB968" s="767"/>
      <c r="CC968" s="767"/>
      <c r="CD968" s="767"/>
      <c r="CE968" s="767"/>
      <c r="CF968" s="767"/>
      <c r="CG968" s="767"/>
      <c r="CH968" s="767"/>
      <c r="CI968" s="767"/>
      <c r="CJ968" s="767"/>
      <c r="CK968" s="767"/>
      <c r="CL968" s="767"/>
      <c r="CM968" s="767"/>
      <c r="CN968" s="767"/>
      <c r="CO968" s="767"/>
      <c r="CP968" s="767"/>
      <c r="CQ968" s="767"/>
      <c r="CR968" s="767"/>
      <c r="CS968" s="767"/>
      <c r="CT968" s="767"/>
      <c r="CU968" s="767"/>
      <c r="CV968" s="767"/>
      <c r="CW968" s="767"/>
      <c r="CX968" s="767"/>
      <c r="CY968" s="767"/>
      <c r="CZ968" s="767"/>
      <c r="DA968" s="767"/>
      <c r="DB968" s="767"/>
      <c r="DC968" s="767"/>
      <c r="DD968" s="767"/>
      <c r="DE968" s="767"/>
      <c r="DF968" s="767"/>
      <c r="DG968" s="767"/>
      <c r="DH968" s="767"/>
      <c r="DI968" s="767"/>
      <c r="DJ968" s="767"/>
      <c r="DK968" s="767"/>
      <c r="DL968" s="767"/>
      <c r="DM968" s="767"/>
      <c r="DN968" s="767"/>
      <c r="DO968" s="767"/>
      <c r="DP968" s="767"/>
      <c r="DQ968" s="767"/>
      <c r="DR968" s="767"/>
      <c r="DS968" s="767"/>
      <c r="DT968" s="767"/>
      <c r="DU968" s="767"/>
      <c r="DV968" s="767"/>
      <c r="DW968" s="767"/>
      <c r="DX968" s="767"/>
      <c r="DY968" s="767"/>
      <c r="DZ968" s="767"/>
      <c r="EA968" s="767"/>
      <c r="EB968" s="767"/>
      <c r="EC968" s="767"/>
      <c r="ED968" s="767"/>
      <c r="EE968" s="767"/>
      <c r="EF968" s="767"/>
      <c r="EG968" s="767"/>
      <c r="EH968" s="767"/>
      <c r="EI968" s="767"/>
      <c r="EJ968" s="767"/>
      <c r="EK968" s="767"/>
      <c r="EL968" s="767"/>
      <c r="EM968" s="767"/>
      <c r="EN968" s="767"/>
      <c r="EO968" s="767"/>
      <c r="EP968" s="767"/>
      <c r="EQ968" s="767"/>
      <c r="ER968" s="767"/>
      <c r="ES968" s="767"/>
      <c r="ET968" s="767"/>
      <c r="EU968" s="767"/>
      <c r="EV968" s="767"/>
      <c r="EW968" s="767"/>
      <c r="EX968" s="767"/>
      <c r="EY968" s="767"/>
      <c r="EZ968" s="767"/>
      <c r="FA968" s="767"/>
      <c r="FB968" s="767"/>
      <c r="FC968" s="767"/>
      <c r="FD968" s="767"/>
      <c r="FE968" s="767"/>
      <c r="FF968" s="767"/>
      <c r="FG968" s="767"/>
      <c r="FH968" s="767"/>
      <c r="FI968" s="767"/>
      <c r="FJ968" s="767"/>
      <c r="FK968" s="767"/>
      <c r="FL968" s="767"/>
      <c r="FM968" s="767"/>
      <c r="FN968" s="767"/>
      <c r="FO968" s="767"/>
      <c r="FP968" s="767"/>
      <c r="FQ968" s="767"/>
      <c r="FR968" s="767"/>
      <c r="FS968" s="767"/>
      <c r="FT968" s="767"/>
      <c r="FU968" s="767"/>
      <c r="FV968" s="767"/>
      <c r="FW968" s="767"/>
      <c r="FX968" s="767"/>
      <c r="FY968" s="767"/>
      <c r="FZ968" s="767"/>
      <c r="GA968" s="767"/>
      <c r="GB968" s="767"/>
      <c r="GC968" s="767"/>
      <c r="GD968" s="767"/>
      <c r="GE968" s="767"/>
      <c r="GF968" s="767"/>
      <c r="GG968" s="767"/>
      <c r="GH968" s="767"/>
      <c r="GI968" s="767"/>
      <c r="GJ968" s="767"/>
      <c r="GK968" s="767"/>
      <c r="GL968" s="767"/>
      <c r="GM968" s="767"/>
      <c r="GN968" s="767"/>
      <c r="GO968" s="767"/>
      <c r="GP968" s="767"/>
      <c r="GQ968" s="767"/>
      <c r="GR968" s="767"/>
      <c r="GS968" s="767"/>
      <c r="GT968" s="767"/>
      <c r="GU968" s="767"/>
      <c r="GV968" s="767"/>
      <c r="GW968" s="767"/>
      <c r="GX968" s="767"/>
      <c r="GY968" s="767"/>
      <c r="GZ968" s="767"/>
      <c r="HA968" s="767"/>
      <c r="HB968" s="767"/>
      <c r="HC968" s="767"/>
    </row>
    <row r="969" spans="1:211" s="864" customFormat="1" ht="13.9" hidden="1" customHeight="1">
      <c r="A969" s="307"/>
      <c r="B969" s="351"/>
      <c r="C969" s="971" t="str">
        <f>IF('1C TSspéc7'!W$17&lt;&gt;0,'1C TSspéc7'!$B$12,"")</f>
        <v/>
      </c>
      <c r="D969" s="972"/>
      <c r="E969" s="973"/>
      <c r="F969" s="93">
        <f>IF(AND($C969='1C TSspéc7'!$B$12,'1C TSspéc7'!$B$16="spécifiques",'1C TSspéc7'!$W$17&lt;&gt;""),'1C TSspéc7'!$W$21,"")</f>
        <v>0</v>
      </c>
      <c r="G969" s="863"/>
      <c r="H969" s="745">
        <v>0.21</v>
      </c>
      <c r="I969" s="747">
        <v>1</v>
      </c>
      <c r="J969" s="312"/>
      <c r="K969" s="680">
        <f t="shared" si="285"/>
        <v>0</v>
      </c>
      <c r="L969" s="556">
        <f>IF(OR('1C TSspéc7'!$B$12="",'1C TSspéc7'!W$30=0),0,IF(AND('1C TSspéc7'!$B$12&lt;&gt;"",$K$2="Pôle",'1C TSspéc7'!$C$12="OUI"),(('1C TSspéc7'!W$22+'1C TSspéc7'!W$23+'1C TSspéc7'!W$24+'1C TSspéc7'!W$25+'1C TSspéc7'!W$29)/'1C TSspéc7'!W$17),IF(AND('1C TSspéc7'!$B$12&lt;&gt;"",$K$2="Pôle",'1C TSspéc7'!$C$12="NON"),(('1C TSspéc7'!W$22+'1C TSspéc7'!W$23+'1C TSspéc7'!W$24+'1C TSspéc7'!W$25+'1C TSspéc7'!W$29)/'1C TSspéc7'!W$30),IF(AND('1C TSspéc7'!$B$12&lt;&gt;"",$K$2&lt;&gt;"Pôle",'1C TSspéc7'!$C$12="OUI"),(('1C TSspéc7'!W$22+'1C TSspéc7'!W$23+'1C TSspéc7'!W$24+'1C TSspéc7'!W$25+'1C TSspéc7'!W$26+'1C TSspéc7'!W$27+'1C TSspéc7'!W$28+'1C TSspéc7'!W$29)/'1C TSspéc7'!W$17),IF(AND('1C TSspéc7'!$B$12&lt;&gt;"",$K$2&lt;&gt;"Pôle",'1C TSspéc7'!$C$12="NON"),(('1C TSspéc7'!W$22+'1C TSspéc7'!W$23+'1C TSspéc7'!W$24+'1C TSspéc7'!W$25+'1C TSspéc7'!W$26+'1C TSspéc7'!W$27+'1C TSspéc7'!W$28+'1C TSspéc7'!W$29)/'1C TSspéc7'!W$30))))))</f>
        <v>0</v>
      </c>
      <c r="M969" s="556">
        <f>IF(OR('1C TSspéc7'!$B$12="",'1C TSspéc7'!W$30=0),0,IF(AND('1C TSspéc7'!$B$12&lt;&gt;"",$K$2="Pôle",'1C TSspéc7'!$C$12="OUI"),(('1C TSspéc7'!W$26+'1C TSspéc7'!W$27+'1C TSspéc7'!W$28)/'1C TSspéc7'!W$17),IF(AND('1C TSspéc7'!$B$12&lt;&gt;"",$K$2="Pôle",'1C TSspéc7'!$C$12="NON"),(('1C TSspéc7'!W$26+'1C TSspéc7'!W$27+'1C TSspéc7'!W$28)/'1C TSspéc7'!W$30),IF(AND('1C TSspéc7'!$B$12&lt;&gt;"",$K$2&lt;&gt;"Pôle"),0))))</f>
        <v>0</v>
      </c>
      <c r="N969" s="557">
        <f>IF(AND('1C TSspéc7'!$B$12&lt;&gt;0,'1C TSspéc7'!$W$30&lt;&gt;0),L969+M969,0)</f>
        <v>0</v>
      </c>
      <c r="O969" s="893" t="str">
        <f>IF(AND('1C TSspéc7'!$W$17&lt;&gt;0,'1C TSspéc7'!$C$12="OUI"),'1C TSspéc7'!$W$35/'1C TSspéc7'!$W$17,"")</f>
        <v/>
      </c>
      <c r="P969" s="543" t="str">
        <f>IF(AND('1C TSspéc7'!$W$17&lt;&gt;0,'1C TSspéc7'!$C$12="OUI"),'1C TSspéc7'!$W$36/'1C TSspéc7'!$W$17,"")</f>
        <v/>
      </c>
      <c r="Q969" s="543" t="str">
        <f>IF(AND('1C TSspéc7'!$W$17&lt;&gt;0,'1C TSspéc7'!$C$12="OUI"),'1C TSspéc7'!$W$37/'1C TSspéc7'!$W$17,"")</f>
        <v/>
      </c>
      <c r="R969" s="543" t="str">
        <f>IF(AND('1C TSspéc7'!$W$17&lt;&gt;0,'1C TSspéc7'!$C$12="OUI"),'1C TSspéc7'!$W$38/'1C TSspéc7'!$W$17,"")</f>
        <v/>
      </c>
      <c r="S969" s="543" t="str">
        <f>IF(AND('1C TSspéc7'!$W$17&lt;&gt;0,'1C TSspéc7'!$C$12="OUI"),'1C TSspéc7'!$W$39/'1C TSspéc7'!$W$17,"")</f>
        <v/>
      </c>
      <c r="T969" s="543" t="str">
        <f>IF(AND('1C TSspéc7'!$W$17&lt;&gt;0,'1C TSspéc7'!$C$12="OUI"),'1C TSspéc7'!$W$40/'1C TSspéc7'!$W$17,"")</f>
        <v/>
      </c>
      <c r="U969" s="543" t="str">
        <f>IF(AND('1C TSspéc7'!$W$17&lt;&gt;0,'1C TSspéc7'!$C$12="OUI"),'1C TSspéc7'!$W$41/'1C TSspéc7'!$W$17,"")</f>
        <v/>
      </c>
      <c r="V969" s="543" t="str">
        <f>IF(AND('1C TSspéc7'!$W$17&lt;&gt;0,'1C TSspéc7'!$C$12="OUI"),'1C TSspéc7'!$W$42/'1C TSspéc7'!$W$17,"")</f>
        <v/>
      </c>
      <c r="W969" s="543" t="str">
        <f>IF(AND('1C TSspéc7'!$W$17&lt;&gt;0,'1C TSspéc7'!$C$12="OUI"),'1C TSspéc7'!$W$43/'1C TSspéc7'!$W$17,"")</f>
        <v/>
      </c>
      <c r="X969" s="543" t="str">
        <f>IF(AND('1C TSspéc7'!$W$17&lt;&gt;0,'1C TSspéc7'!$C$12="OUI"),'1C TSspéc7'!$W$44/'1C TSspéc7'!$W$17,"")</f>
        <v/>
      </c>
      <c r="Y969" s="543" t="str">
        <f>IF(AND('1C TSspéc7'!$W$17&lt;&gt;0,'1C TSspéc7'!$C$12="OUI"),'1C TSspéc7'!$W$45/'1C TSspéc7'!$W$17,"")</f>
        <v/>
      </c>
      <c r="Z969" s="543" t="str">
        <f>IF(AND('1C TSspéc7'!$W$17&lt;&gt;0,'1C TSspéc7'!$C$12="OUI"),'1C TSspéc7'!$W$46/'1C TSspéc7'!$W$17,"")</f>
        <v/>
      </c>
      <c r="AA969" s="543" t="str">
        <f>IF(AND('1C TSspéc7'!$W$17&lt;&gt;0,'1C TSspéc7'!$C$12="OUI"),'1C TSspéc7'!$W$47/'1C TSspéc7'!$W$17,"")</f>
        <v/>
      </c>
      <c r="AB969" s="543" t="str">
        <f>IF(AND('1C TSspéc7'!$W$17&lt;&gt;0,'1C TSspéc7'!$C$12="OUI"),'1C TSspéc7'!$W$48/'1C TSspéc7'!$W$17,"")</f>
        <v/>
      </c>
      <c r="AC969" s="543" t="str">
        <f>IF(AND('1C TSspéc7'!$W$17&lt;&gt;0,'1C TSspéc7'!$C$12="OUI"),'1C TSspéc7'!$W$49/'1C TSspéc7'!$W$17,"")</f>
        <v/>
      </c>
      <c r="AD969" s="543" t="str">
        <f>IF(AND('1C TSspéc7'!$W$17&lt;&gt;0,'1C TSspéc7'!$C$12="OUI"),'1C TSspéc7'!$W$50/'1C TSspéc7'!$W$17,"")</f>
        <v/>
      </c>
      <c r="AE969" s="543" t="str">
        <f>IF(AND('1C TSspéc7'!$W$17&lt;&gt;0,'1C TSspéc7'!$C$12="OUI"),'1C TSspéc7'!$W$51/'1C TSspéc7'!$W$17,"")</f>
        <v/>
      </c>
      <c r="AF969" s="543" t="str">
        <f>IF(AND('1C TSspéc7'!$W$17&lt;&gt;0,'1C TSspéc7'!$C$12="OUI"),'1C TSspéc7'!$W$52/'1C TSspéc7'!$W$17,"")</f>
        <v/>
      </c>
      <c r="AG969" s="543" t="str">
        <f>IF(AND('1C TSspéc7'!$W$17&lt;&gt;0,'1C TSspéc7'!$C$12="OUI"),'1C TSspéc7'!$W$53/'1C TSspéc7'!$W$17,"")</f>
        <v/>
      </c>
      <c r="AH969" s="543" t="str">
        <f>IF(AND('1C TSspéc7'!$W$17&lt;&gt;0,'1C TSspéc7'!$C$12="OUI"),'1C TSspéc7'!$W$54/'1C TSspéc7'!$W$17,"")</f>
        <v/>
      </c>
      <c r="AI969" s="543" t="str">
        <f>IF(AND('1C TSspéc7'!$W$17&lt;&gt;0,'1C TSspéc7'!$C$12="OUI"),'1C TSspéc7'!$W$55/'1C TSspéc7'!$W$17,"")</f>
        <v/>
      </c>
      <c r="AJ969" s="543" t="str">
        <f>IF(AND('1C TSspéc7'!$W$17&lt;&gt;0,'1C TSspéc7'!$C$12="OUI"),'1C TSspéc7'!$W$56/'1C TSspéc7'!$W$17,"")</f>
        <v/>
      </c>
      <c r="AK969" s="543" t="str">
        <f>IF(AND('1C TSspéc7'!$W$17&lt;&gt;0,'1C TSspéc7'!$C$12="OUI"),'1C TSspéc7'!$W$57/'1C TSspéc7'!$W$17,"")</f>
        <v/>
      </c>
      <c r="AL969" s="72">
        <f>IF(AND('1C TSspéc7'!$W$17&lt;&gt;0,'1C TSspéc7'!$C$12="OUI"),N969+AK969,N969)</f>
        <v>0</v>
      </c>
      <c r="AM969" s="417">
        <f t="shared" si="286"/>
        <v>0</v>
      </c>
      <c r="AN969" s="417">
        <f t="shared" si="287"/>
        <v>0</v>
      </c>
      <c r="AO969" s="418" t="str">
        <f>IF(AND('1C TSspéc7'!$W$17&lt;&gt;0,'1C TSspéc7'!$W$30&lt;&gt;0),AM969+AN969,"")</f>
        <v/>
      </c>
      <c r="AP969" s="573" t="str">
        <f>IF(AND('1C TSspéc7'!$W$17&lt;&gt;0,'1C TSspéc7'!$W$30&lt;&gt;0),AM969-AR969,"")</f>
        <v/>
      </c>
      <c r="AQ969" s="583">
        <f t="shared" si="288"/>
        <v>0</v>
      </c>
      <c r="AR969" s="596"/>
      <c r="AS969" s="102"/>
      <c r="AT969" s="27" t="str">
        <f>IF(('1C TSspéc7'!W$17*FICHE!$C$14&lt;J969),"Forfait limité à "&amp;FICHE!$C$14&amp;"€/jour","")</f>
        <v/>
      </c>
      <c r="AU969" s="592"/>
      <c r="AV969" s="824"/>
      <c r="AW969" s="824"/>
      <c r="AX969" s="824"/>
      <c r="AY969" s="824"/>
      <c r="AZ969" s="824"/>
      <c r="BA969" s="767"/>
      <c r="BB969" s="767"/>
      <c r="BC969" s="767"/>
      <c r="BD969" s="767"/>
      <c r="BE969" s="767"/>
      <c r="BF969" s="767"/>
      <c r="BG969" s="767"/>
      <c r="BH969" s="767"/>
      <c r="BI969" s="767"/>
      <c r="BJ969" s="767"/>
      <c r="BK969" s="767"/>
      <c r="BL969" s="767"/>
      <c r="BM969" s="767"/>
      <c r="BN969" s="767"/>
      <c r="BO969" s="767"/>
      <c r="BP969" s="767"/>
      <c r="BQ969" s="767"/>
      <c r="BR969" s="767"/>
      <c r="BS969" s="767"/>
      <c r="BT969" s="767"/>
      <c r="BU969" s="767"/>
      <c r="BV969" s="767"/>
      <c r="BW969" s="767"/>
      <c r="BX969" s="767"/>
      <c r="BY969" s="767"/>
      <c r="BZ969" s="767"/>
      <c r="CA969" s="767"/>
      <c r="CB969" s="767"/>
      <c r="CC969" s="767"/>
      <c r="CD969" s="767"/>
      <c r="CE969" s="767"/>
      <c r="CF969" s="767"/>
      <c r="CG969" s="767"/>
      <c r="CH969" s="767"/>
      <c r="CI969" s="767"/>
      <c r="CJ969" s="767"/>
      <c r="CK969" s="767"/>
      <c r="CL969" s="767"/>
      <c r="CM969" s="767"/>
      <c r="CN969" s="767"/>
      <c r="CO969" s="767"/>
      <c r="CP969" s="767"/>
      <c r="CQ969" s="767"/>
      <c r="CR969" s="767"/>
      <c r="CS969" s="767"/>
      <c r="CT969" s="767"/>
      <c r="CU969" s="767"/>
      <c r="CV969" s="767"/>
      <c r="CW969" s="767"/>
      <c r="CX969" s="767"/>
      <c r="CY969" s="767"/>
      <c r="CZ969" s="767"/>
      <c r="DA969" s="767"/>
      <c r="DB969" s="767"/>
      <c r="DC969" s="767"/>
      <c r="DD969" s="767"/>
      <c r="DE969" s="767"/>
      <c r="DF969" s="767"/>
      <c r="DG969" s="767"/>
      <c r="DH969" s="767"/>
      <c r="DI969" s="767"/>
      <c r="DJ969" s="767"/>
      <c r="DK969" s="767"/>
      <c r="DL969" s="767"/>
      <c r="DM969" s="767"/>
      <c r="DN969" s="767"/>
      <c r="DO969" s="767"/>
      <c r="DP969" s="767"/>
      <c r="DQ969" s="767"/>
      <c r="DR969" s="767"/>
      <c r="DS969" s="767"/>
      <c r="DT969" s="767"/>
      <c r="DU969" s="767"/>
      <c r="DV969" s="767"/>
      <c r="DW969" s="767"/>
      <c r="DX969" s="767"/>
      <c r="DY969" s="767"/>
      <c r="DZ969" s="767"/>
      <c r="EA969" s="767"/>
      <c r="EB969" s="767"/>
      <c r="EC969" s="767"/>
      <c r="ED969" s="767"/>
      <c r="EE969" s="767"/>
      <c r="EF969" s="767"/>
      <c r="EG969" s="767"/>
      <c r="EH969" s="767"/>
      <c r="EI969" s="767"/>
      <c r="EJ969" s="767"/>
      <c r="EK969" s="767"/>
      <c r="EL969" s="767"/>
      <c r="EM969" s="767"/>
      <c r="EN969" s="767"/>
      <c r="EO969" s="767"/>
      <c r="EP969" s="767"/>
      <c r="EQ969" s="767"/>
      <c r="ER969" s="767"/>
      <c r="ES969" s="767"/>
      <c r="ET969" s="767"/>
      <c r="EU969" s="767"/>
      <c r="EV969" s="767"/>
      <c r="EW969" s="767"/>
      <c r="EX969" s="767"/>
      <c r="EY969" s="767"/>
      <c r="EZ969" s="767"/>
      <c r="FA969" s="767"/>
      <c r="FB969" s="767"/>
      <c r="FC969" s="767"/>
      <c r="FD969" s="767"/>
      <c r="FE969" s="767"/>
      <c r="FF969" s="767"/>
      <c r="FG969" s="767"/>
      <c r="FH969" s="767"/>
      <c r="FI969" s="767"/>
      <c r="FJ969" s="767"/>
      <c r="FK969" s="767"/>
      <c r="FL969" s="767"/>
      <c r="FM969" s="767"/>
      <c r="FN969" s="767"/>
      <c r="FO969" s="767"/>
      <c r="FP969" s="767"/>
      <c r="FQ969" s="767"/>
      <c r="FR969" s="767"/>
      <c r="FS969" s="767"/>
      <c r="FT969" s="767"/>
      <c r="FU969" s="767"/>
      <c r="FV969" s="767"/>
      <c r="FW969" s="767"/>
      <c r="FX969" s="767"/>
      <c r="FY969" s="767"/>
      <c r="FZ969" s="767"/>
      <c r="GA969" s="767"/>
      <c r="GB969" s="767"/>
      <c r="GC969" s="767"/>
      <c r="GD969" s="767"/>
      <c r="GE969" s="767"/>
      <c r="GF969" s="767"/>
      <c r="GG969" s="767"/>
      <c r="GH969" s="767"/>
      <c r="GI969" s="767"/>
      <c r="GJ969" s="767"/>
      <c r="GK969" s="767"/>
      <c r="GL969" s="767"/>
      <c r="GM969" s="767"/>
      <c r="GN969" s="767"/>
      <c r="GO969" s="767"/>
      <c r="GP969" s="767"/>
      <c r="GQ969" s="767"/>
      <c r="GR969" s="767"/>
      <c r="GS969" s="767"/>
      <c r="GT969" s="767"/>
      <c r="GU969" s="767"/>
      <c r="GV969" s="767"/>
      <c r="GW969" s="767"/>
      <c r="GX969" s="767"/>
      <c r="GY969" s="767"/>
      <c r="GZ969" s="767"/>
      <c r="HA969" s="767"/>
      <c r="HB969" s="767"/>
      <c r="HC969" s="767"/>
    </row>
    <row r="970" spans="1:211" s="864" customFormat="1" ht="13.9" hidden="1" customHeight="1">
      <c r="A970" s="307"/>
      <c r="B970" s="351"/>
      <c r="C970" s="971" t="str">
        <f>IF('1C TSspéc7'!X$17&lt;&gt;0,'1C TSspéc7'!$B$12,"")</f>
        <v/>
      </c>
      <c r="D970" s="972"/>
      <c r="E970" s="973"/>
      <c r="F970" s="93">
        <f>IF(AND($C970='1C TSspéc7'!$B$12,'1C TSspéc7'!$B$16="spécifiques",'1C TSspéc7'!$X$17&lt;&gt;""),'1C TSspéc7'!$X$21,"")</f>
        <v>0</v>
      </c>
      <c r="G970" s="863"/>
      <c r="H970" s="745">
        <v>0.21</v>
      </c>
      <c r="I970" s="747">
        <v>1</v>
      </c>
      <c r="J970" s="312"/>
      <c r="K970" s="680">
        <f t="shared" si="285"/>
        <v>0</v>
      </c>
      <c r="L970" s="556">
        <f>IF(OR('1C TSspéc7'!$B$12="",'1C TSspéc7'!X$30=0),0,IF(AND('1C TSspéc7'!$B$12&lt;&gt;"",$K$2="Pôle",'1C TSspéc7'!$C$12="OUI"),(('1C TSspéc7'!X$22+'1C TSspéc7'!X$23+'1C TSspéc7'!X$24+'1C TSspéc7'!X$25+'1C TSspéc7'!X$29)/'1C TSspéc7'!X$17),IF(AND('1C TSspéc7'!$B$12&lt;&gt;"",$K$2="Pôle",'1C TSspéc7'!$C$12="NON"),(('1C TSspéc7'!X$22+'1C TSspéc7'!X$23+'1C TSspéc7'!X$24+'1C TSspéc7'!X$25+'1C TSspéc7'!X$29)/'1C TSspéc7'!X$30),IF(AND('1C TSspéc7'!$B$12&lt;&gt;"",$K$2&lt;&gt;"Pôle",'1C TSspéc7'!$C$12="OUI"),(('1C TSspéc7'!X$22+'1C TSspéc7'!X$23+'1C TSspéc7'!X$24+'1C TSspéc7'!X$25+'1C TSspéc7'!X$26+'1C TSspéc7'!X$27+'1C TSspéc7'!X$28+'1C TSspéc7'!X$29)/'1C TSspéc7'!X$17),IF(AND('1C TSspéc7'!$B$12&lt;&gt;"",$K$2&lt;&gt;"Pôle",'1C TSspéc7'!$C$12="NON"),(('1C TSspéc7'!X$22+'1C TSspéc7'!X$23+'1C TSspéc7'!X$24+'1C TSspéc7'!X$25+'1C TSspéc7'!X$26+'1C TSspéc7'!X$27+'1C TSspéc7'!X$28+'1C TSspéc7'!X$29)/'1C TSspéc7'!X$30))))))</f>
        <v>0</v>
      </c>
      <c r="M970" s="556">
        <f>IF(OR('1C TSspéc7'!$B$12="",'1C TSspéc7'!X$30=0),0,IF(AND('1C TSspéc7'!$B$12&lt;&gt;"",$K$2="Pôle",'1C TSspéc7'!$C$12="OUI"),(('1C TSspéc7'!X$26+'1C TSspéc7'!X$27+'1C TSspéc7'!X$28)/'1C TSspéc7'!X$17),IF(AND('1C TSspéc7'!$B$12&lt;&gt;"",$K$2="Pôle",'1C TSspéc7'!$C$12="NON"),(('1C TSspéc7'!X$26+'1C TSspéc7'!X$27+'1C TSspéc7'!X$28)/'1C TSspéc7'!X$30),IF(AND('1C TSspéc7'!$B$12&lt;&gt;"",$K$2&lt;&gt;"Pôle"),0))))</f>
        <v>0</v>
      </c>
      <c r="N970" s="557">
        <f>IF(AND('1C TSspéc7'!$B$12&lt;&gt;0,'1C TSspéc7'!$X$30&lt;&gt;0),L970+M970,0)</f>
        <v>0</v>
      </c>
      <c r="O970" s="893" t="str">
        <f>IF(AND('1C TSspéc7'!$X$17&lt;&gt;0,'1C TSspéc7'!$C$12="OUI"),'1C TSspéc7'!$X$35/'1C TSspéc7'!$X$17,"")</f>
        <v/>
      </c>
      <c r="P970" s="543" t="str">
        <f>IF(AND('1C TSspéc7'!$X$17&lt;&gt;0,'1C TSspéc7'!$C$12="OUI"),'1C TSspéc7'!$X$36/'1C TSspéc7'!$X$17,"")</f>
        <v/>
      </c>
      <c r="Q970" s="543" t="str">
        <f>IF(AND('1C TSspéc7'!$X$17&lt;&gt;0,'1C TSspéc7'!$C$12="OUI"),'1C TSspéc7'!$X$37/'1C TSspéc7'!$X$17,"")</f>
        <v/>
      </c>
      <c r="R970" s="543" t="str">
        <f>IF(AND('1C TSspéc7'!$X$17&lt;&gt;0,'1C TSspéc7'!$C$12="OUI"),'1C TSspéc7'!$X$38/'1C TSspéc7'!$X$17,"")</f>
        <v/>
      </c>
      <c r="S970" s="543" t="str">
        <f>IF(AND('1C TSspéc7'!$X$17&lt;&gt;0,'1C TSspéc7'!$C$12="OUI"),'1C TSspéc7'!$X$39/'1C TSspéc7'!$X$17,"")</f>
        <v/>
      </c>
      <c r="T970" s="543" t="str">
        <f>IF(AND('1C TSspéc7'!$X$17&lt;&gt;0,'1C TSspéc7'!$C$12="OUI"),'1C TSspéc7'!$X$40/'1C TSspéc7'!$X$17,"")</f>
        <v/>
      </c>
      <c r="U970" s="543" t="str">
        <f>IF(AND('1C TSspéc7'!$X$17&lt;&gt;0,'1C TSspéc7'!$C$12="OUI"),'1C TSspéc7'!$X$41/'1C TSspéc7'!$X$17,"")</f>
        <v/>
      </c>
      <c r="V970" s="543" t="str">
        <f>IF(AND('1C TSspéc7'!$X$17&lt;&gt;0,'1C TSspéc7'!$C$12="OUI"),'1C TSspéc7'!$X$42/'1C TSspéc7'!$X$17,"")</f>
        <v/>
      </c>
      <c r="W970" s="543" t="str">
        <f>IF(AND('1C TSspéc7'!$X$17&lt;&gt;0,'1C TSspéc7'!$C$12="OUI"),'1C TSspéc7'!$X$43/'1C TSspéc7'!$X$17,"")</f>
        <v/>
      </c>
      <c r="X970" s="543" t="str">
        <f>IF(AND('1C TSspéc7'!$X$17&lt;&gt;0,'1C TSspéc7'!$C$12="OUI"),'1C TSspéc7'!$X$44/'1C TSspéc7'!$X$17,"")</f>
        <v/>
      </c>
      <c r="Y970" s="543" t="str">
        <f>IF(AND('1C TSspéc7'!$X$17&lt;&gt;0,'1C TSspéc7'!$C$12="OUI"),'1C TSspéc7'!$X$45/'1C TSspéc7'!$X$17,"")</f>
        <v/>
      </c>
      <c r="Z970" s="543" t="str">
        <f>IF(AND('1C TSspéc7'!$X$17&lt;&gt;0,'1C TSspéc7'!$C$12="OUI"),'1C TSspéc7'!$X$46/'1C TSspéc7'!$X$17,"")</f>
        <v/>
      </c>
      <c r="AA970" s="543" t="str">
        <f>IF(AND('1C TSspéc7'!$X$17&lt;&gt;0,'1C TSspéc7'!$C$12="OUI"),'1C TSspéc7'!$X$47/'1C TSspéc7'!$X$17,"")</f>
        <v/>
      </c>
      <c r="AB970" s="543" t="str">
        <f>IF(AND('1C TSspéc7'!$X$17&lt;&gt;0,'1C TSspéc7'!$C$12="OUI"),'1C TSspéc7'!$X$48/'1C TSspéc7'!$X$17,"")</f>
        <v/>
      </c>
      <c r="AC970" s="543" t="str">
        <f>IF(AND('1C TSspéc7'!$X$17&lt;&gt;0,'1C TSspéc7'!$C$12="OUI"),'1C TSspéc7'!$X$49/'1C TSspéc7'!$X$17,"")</f>
        <v/>
      </c>
      <c r="AD970" s="543" t="str">
        <f>IF(AND('1C TSspéc7'!$X$17&lt;&gt;0,'1C TSspéc7'!$C$12="OUI"),'1C TSspéc7'!$X$50/'1C TSspéc7'!$X$17,"")</f>
        <v/>
      </c>
      <c r="AE970" s="543" t="str">
        <f>IF(AND('1C TSspéc7'!$X$17&lt;&gt;0,'1C TSspéc7'!$C$12="OUI"),'1C TSspéc7'!$X$51/'1C TSspéc7'!$X$17,"")</f>
        <v/>
      </c>
      <c r="AF970" s="543" t="str">
        <f>IF(AND('1C TSspéc7'!$X$17&lt;&gt;0,'1C TSspéc7'!$C$12="OUI"),'1C TSspéc7'!$X$52/'1C TSspéc7'!$X$17,"")</f>
        <v/>
      </c>
      <c r="AG970" s="543" t="str">
        <f>IF(AND('1C TSspéc7'!$X$17&lt;&gt;0,'1C TSspéc7'!$C$12="OUI"),'1C TSspéc7'!$X$53/'1C TSspéc7'!$X$17,"")</f>
        <v/>
      </c>
      <c r="AH970" s="543" t="str">
        <f>IF(AND('1C TSspéc7'!$X$17&lt;&gt;0,'1C TSspéc7'!$C$12="OUI"),'1C TSspéc7'!$X$54/'1C TSspéc7'!$X$17,"")</f>
        <v/>
      </c>
      <c r="AI970" s="543" t="str">
        <f>IF(AND('1C TSspéc7'!$X$17&lt;&gt;0,'1C TSspéc7'!$C$12="OUI"),'1C TSspéc7'!$X$55/'1C TSspéc7'!$X$17,"")</f>
        <v/>
      </c>
      <c r="AJ970" s="543" t="str">
        <f>IF(AND('1C TSspéc7'!$X$17&lt;&gt;0,'1C TSspéc7'!$C$12="OUI"),'1C TSspéc7'!$X$56/'1C TSspéc7'!$X$17,"")</f>
        <v/>
      </c>
      <c r="AK970" s="543" t="str">
        <f>IF(AND('1C TSspéc7'!$X$17&lt;&gt;0,'1C TSspéc7'!$C$12="OUI"),'1C TSspéc7'!$X$57/'1C TSspéc7'!$X$17,"")</f>
        <v/>
      </c>
      <c r="AL970" s="72">
        <f>IF(AND('1C TSspéc7'!$X$17&lt;&gt;0,'1C TSspéc7'!$C$12="OUI"),N970+AK970,N970)</f>
        <v>0</v>
      </c>
      <c r="AM970" s="417">
        <f t="shared" si="286"/>
        <v>0</v>
      </c>
      <c r="AN970" s="417">
        <f t="shared" si="287"/>
        <v>0</v>
      </c>
      <c r="AO970" s="418" t="str">
        <f>IF(AND('1C TSspéc7'!$X$17&lt;&gt;0,'1C TSspéc7'!$X$30&lt;&gt;0),AM970+AN970,"")</f>
        <v/>
      </c>
      <c r="AP970" s="573" t="str">
        <f>IF(AND('1C TSspéc7'!$X$17&lt;&gt;0,'1C TSspéc7'!$X$30&lt;&gt;0),AM970-AR970,"")</f>
        <v/>
      </c>
      <c r="AQ970" s="583">
        <f t="shared" si="288"/>
        <v>0</v>
      </c>
      <c r="AR970" s="596"/>
      <c r="AS970" s="102"/>
      <c r="AT970" s="27" t="str">
        <f>IF(('1C TSspéc7'!X$17*FICHE!$C$14&lt;J970),"Forfait limité à "&amp;FICHE!$C$14&amp;"€/jour","")</f>
        <v/>
      </c>
      <c r="AU970" s="592"/>
      <c r="AV970" s="824"/>
      <c r="AW970" s="824"/>
      <c r="AX970" s="824"/>
      <c r="AY970" s="824"/>
      <c r="AZ970" s="824"/>
      <c r="BA970" s="767"/>
      <c r="BB970" s="767"/>
      <c r="BC970" s="767"/>
      <c r="BD970" s="767"/>
      <c r="BE970" s="767"/>
      <c r="BF970" s="767"/>
      <c r="BG970" s="767"/>
      <c r="BH970" s="767"/>
      <c r="BI970" s="767"/>
      <c r="BJ970" s="767"/>
      <c r="BK970" s="767"/>
      <c r="BL970" s="767"/>
      <c r="BM970" s="767"/>
      <c r="BN970" s="767"/>
      <c r="BO970" s="767"/>
      <c r="BP970" s="767"/>
      <c r="BQ970" s="767"/>
      <c r="BR970" s="767"/>
      <c r="BS970" s="767"/>
      <c r="BT970" s="767"/>
      <c r="BU970" s="767"/>
      <c r="BV970" s="767"/>
      <c r="BW970" s="767"/>
      <c r="BX970" s="767"/>
      <c r="BY970" s="767"/>
      <c r="BZ970" s="767"/>
      <c r="CA970" s="767"/>
      <c r="CB970" s="767"/>
      <c r="CC970" s="767"/>
      <c r="CD970" s="767"/>
      <c r="CE970" s="767"/>
      <c r="CF970" s="767"/>
      <c r="CG970" s="767"/>
      <c r="CH970" s="767"/>
      <c r="CI970" s="767"/>
      <c r="CJ970" s="767"/>
      <c r="CK970" s="767"/>
      <c r="CL970" s="767"/>
      <c r="CM970" s="767"/>
      <c r="CN970" s="767"/>
      <c r="CO970" s="767"/>
      <c r="CP970" s="767"/>
      <c r="CQ970" s="767"/>
      <c r="CR970" s="767"/>
      <c r="CS970" s="767"/>
      <c r="CT970" s="767"/>
      <c r="CU970" s="767"/>
      <c r="CV970" s="767"/>
      <c r="CW970" s="767"/>
      <c r="CX970" s="767"/>
      <c r="CY970" s="767"/>
      <c r="CZ970" s="767"/>
      <c r="DA970" s="767"/>
      <c r="DB970" s="767"/>
      <c r="DC970" s="767"/>
      <c r="DD970" s="767"/>
      <c r="DE970" s="767"/>
      <c r="DF970" s="767"/>
      <c r="DG970" s="767"/>
      <c r="DH970" s="767"/>
      <c r="DI970" s="767"/>
      <c r="DJ970" s="767"/>
      <c r="DK970" s="767"/>
      <c r="DL970" s="767"/>
      <c r="DM970" s="767"/>
      <c r="DN970" s="767"/>
      <c r="DO970" s="767"/>
      <c r="DP970" s="767"/>
      <c r="DQ970" s="767"/>
      <c r="DR970" s="767"/>
      <c r="DS970" s="767"/>
      <c r="DT970" s="767"/>
      <c r="DU970" s="767"/>
      <c r="DV970" s="767"/>
      <c r="DW970" s="767"/>
      <c r="DX970" s="767"/>
      <c r="DY970" s="767"/>
      <c r="DZ970" s="767"/>
      <c r="EA970" s="767"/>
      <c r="EB970" s="767"/>
      <c r="EC970" s="767"/>
      <c r="ED970" s="767"/>
      <c r="EE970" s="767"/>
      <c r="EF970" s="767"/>
      <c r="EG970" s="767"/>
      <c r="EH970" s="767"/>
      <c r="EI970" s="767"/>
      <c r="EJ970" s="767"/>
      <c r="EK970" s="767"/>
      <c r="EL970" s="767"/>
      <c r="EM970" s="767"/>
      <c r="EN970" s="767"/>
      <c r="EO970" s="767"/>
      <c r="EP970" s="767"/>
      <c r="EQ970" s="767"/>
      <c r="ER970" s="767"/>
      <c r="ES970" s="767"/>
      <c r="ET970" s="767"/>
      <c r="EU970" s="767"/>
      <c r="EV970" s="767"/>
      <c r="EW970" s="767"/>
      <c r="EX970" s="767"/>
      <c r="EY970" s="767"/>
      <c r="EZ970" s="767"/>
      <c r="FA970" s="767"/>
      <c r="FB970" s="767"/>
      <c r="FC970" s="767"/>
      <c r="FD970" s="767"/>
      <c r="FE970" s="767"/>
      <c r="FF970" s="767"/>
      <c r="FG970" s="767"/>
      <c r="FH970" s="767"/>
      <c r="FI970" s="767"/>
      <c r="FJ970" s="767"/>
      <c r="FK970" s="767"/>
      <c r="FL970" s="767"/>
      <c r="FM970" s="767"/>
      <c r="FN970" s="767"/>
      <c r="FO970" s="767"/>
      <c r="FP970" s="767"/>
      <c r="FQ970" s="767"/>
      <c r="FR970" s="767"/>
      <c r="FS970" s="767"/>
      <c r="FT970" s="767"/>
      <c r="FU970" s="767"/>
      <c r="FV970" s="767"/>
      <c r="FW970" s="767"/>
      <c r="FX970" s="767"/>
      <c r="FY970" s="767"/>
      <c r="FZ970" s="767"/>
      <c r="GA970" s="767"/>
      <c r="GB970" s="767"/>
      <c r="GC970" s="767"/>
      <c r="GD970" s="767"/>
      <c r="GE970" s="767"/>
      <c r="GF970" s="767"/>
      <c r="GG970" s="767"/>
      <c r="GH970" s="767"/>
      <c r="GI970" s="767"/>
      <c r="GJ970" s="767"/>
      <c r="GK970" s="767"/>
      <c r="GL970" s="767"/>
      <c r="GM970" s="767"/>
      <c r="GN970" s="767"/>
      <c r="GO970" s="767"/>
      <c r="GP970" s="767"/>
      <c r="GQ970" s="767"/>
      <c r="GR970" s="767"/>
      <c r="GS970" s="767"/>
      <c r="GT970" s="767"/>
      <c r="GU970" s="767"/>
      <c r="GV970" s="767"/>
      <c r="GW970" s="767"/>
      <c r="GX970" s="767"/>
      <c r="GY970" s="767"/>
      <c r="GZ970" s="767"/>
      <c r="HA970" s="767"/>
      <c r="HB970" s="767"/>
      <c r="HC970" s="767"/>
    </row>
    <row r="971" spans="1:211" s="864" customFormat="1" ht="13.9" hidden="1" customHeight="1">
      <c r="A971" s="307"/>
      <c r="B971" s="351"/>
      <c r="C971" s="971" t="str">
        <f>IF('1C TSspéc7'!Y$17&lt;&gt;0,'1C TSspéc7'!$B$12,"")</f>
        <v/>
      </c>
      <c r="D971" s="972"/>
      <c r="E971" s="973"/>
      <c r="F971" s="93">
        <f>IF(AND($C971='1C TSspéc7'!$B$12,'1C TSspéc7'!$B$16="spécifiques",'1C TSspéc7'!$Y$17&lt;&gt;""),'1C TSspéc7'!$Y$21,"")</f>
        <v>0</v>
      </c>
      <c r="G971" s="863"/>
      <c r="H971" s="745">
        <v>0.21</v>
      </c>
      <c r="I971" s="747">
        <v>1</v>
      </c>
      <c r="J971" s="312"/>
      <c r="K971" s="680">
        <f t="shared" si="285"/>
        <v>0</v>
      </c>
      <c r="L971" s="556">
        <f>IF(OR('1C TSspéc7'!$B$12="",'1C TSspéc7'!Y$30=0),0,IF(AND('1C TSspéc7'!$B$12&lt;&gt;"",$K$2="Pôle",'1C TSspéc7'!$C$12="OUI"),(('1C TSspéc7'!Y$22+'1C TSspéc7'!Y$23+'1C TSspéc7'!Y$24+'1C TSspéc7'!Y$25+'1C TSspéc7'!Y$29)/'1C TSspéc7'!Y$17),IF(AND('1C TSspéc7'!$B$12&lt;&gt;"",$K$2="Pôle",'1C TSspéc7'!$C$12="NON"),(('1C TSspéc7'!Y$22+'1C TSspéc7'!Y$23+'1C TSspéc7'!Y$24+'1C TSspéc7'!Y$25+'1C TSspéc7'!Y$29)/'1C TSspéc7'!Y$30),IF(AND('1C TSspéc7'!$B$12&lt;&gt;"",$K$2&lt;&gt;"Pôle",'1C TSspéc7'!$C$12="OUI"),(('1C TSspéc7'!Y$22+'1C TSspéc7'!Y$23+'1C TSspéc7'!Y$24+'1C TSspéc7'!Y$25+'1C TSspéc7'!Y$26+'1C TSspéc7'!Y$27+'1C TSspéc7'!Y$28+'1C TSspéc7'!Y$29)/'1C TSspéc7'!Y$17),IF(AND('1C TSspéc7'!$B$12&lt;&gt;"",$K$2&lt;&gt;"Pôle",'1C TSspéc7'!$C$12="NON"),(('1C TSspéc7'!Y$22+'1C TSspéc7'!Y$23+'1C TSspéc7'!Y$24+'1C TSspéc7'!Y$25+'1C TSspéc7'!Y$26+'1C TSspéc7'!Y$27+'1C TSspéc7'!Y$28+'1C TSspéc7'!Y$29)/'1C TSspéc7'!Y$30))))))</f>
        <v>0</v>
      </c>
      <c r="M971" s="556">
        <f>IF(OR('1C TSspéc7'!$B$12="",'1C TSspéc7'!Y$30=0),0,IF(AND('1C TSspéc7'!$B$12&lt;&gt;"",$K$2="Pôle",'1C TSspéc7'!$C$12="OUI"),(('1C TSspéc7'!Y$26+'1C TSspéc7'!Y$27+'1C TSspéc7'!Y$28)/'1C TSspéc7'!Y$17),IF(AND('1C TSspéc7'!$B$12&lt;&gt;"",$K$2="Pôle",'1C TSspéc7'!$C$12="NON"),(('1C TSspéc7'!Y$26+'1C TSspéc7'!Y$27+'1C TSspéc7'!Y$28)/'1C TSspéc7'!Y$30),IF(AND('1C TSspéc7'!$B$12&lt;&gt;"",$K$2&lt;&gt;"Pôle"),0))))</f>
        <v>0</v>
      </c>
      <c r="N971" s="557">
        <f>IF(AND('1C TSspéc7'!$B$12&lt;&gt;0,'1C TSspéc7'!$Y$30&lt;&gt;0),L971+M971,0)</f>
        <v>0</v>
      </c>
      <c r="O971" s="893" t="str">
        <f>IF(AND('1C TSspéc7'!$Y$17&lt;&gt;0,'1C TSspéc7'!$C$12="OUI"),'1C TSspéc7'!$Y$35/'1C TSspéc7'!$Y$17,"")</f>
        <v/>
      </c>
      <c r="P971" s="543" t="str">
        <f>IF(AND('1C TSspéc7'!$Y$17&lt;&gt;0,'1C TSspéc7'!$C$12="OUI"),'1C TSspéc7'!$Y$36/'1C TSspéc7'!$Y$17,"")</f>
        <v/>
      </c>
      <c r="Q971" s="543" t="str">
        <f>IF(AND('1C TSspéc7'!$Y$17&lt;&gt;0,'1C TSspéc7'!$C$12="OUI"),'1C TSspéc7'!$Y$37/'1C TSspéc7'!$Y$17,"")</f>
        <v/>
      </c>
      <c r="R971" s="543" t="str">
        <f>IF(AND('1C TSspéc7'!$Y$17&lt;&gt;0,'1C TSspéc7'!$C$12="OUI"),'1C TSspéc7'!$Y$38/'1C TSspéc7'!$Y$17,"")</f>
        <v/>
      </c>
      <c r="S971" s="543" t="str">
        <f>IF(AND('1C TSspéc7'!$Y$17&lt;&gt;0,'1C TSspéc7'!$C$12="OUI"),'1C TSspéc7'!$Y$39/'1C TSspéc7'!$Y$17,"")</f>
        <v/>
      </c>
      <c r="T971" s="543" t="str">
        <f>IF(AND('1C TSspéc7'!$Y$17&lt;&gt;0,'1C TSspéc7'!$C$12="OUI"),'1C TSspéc7'!$Y$40/'1C TSspéc7'!$Y$17,"")</f>
        <v/>
      </c>
      <c r="U971" s="543" t="str">
        <f>IF(AND('1C TSspéc7'!$Y$17&lt;&gt;0,'1C TSspéc7'!$C$12="OUI"),'1C TSspéc7'!$Y$41/'1C TSspéc7'!$Y$17,"")</f>
        <v/>
      </c>
      <c r="V971" s="543" t="str">
        <f>IF(AND('1C TSspéc7'!$Y$17&lt;&gt;0,'1C TSspéc7'!$C$12="OUI"),'1C TSspéc7'!$Y$42/'1C TSspéc7'!$Y$17,"")</f>
        <v/>
      </c>
      <c r="W971" s="543" t="str">
        <f>IF(AND('1C TSspéc7'!$Y$17&lt;&gt;0,'1C TSspéc7'!$C$12="OUI"),'1C TSspéc7'!$Y$43/'1C TSspéc7'!$Y$17,"")</f>
        <v/>
      </c>
      <c r="X971" s="543" t="str">
        <f>IF(AND('1C TSspéc7'!$Y$17&lt;&gt;0,'1C TSspéc7'!$C$12="OUI"),'1C TSspéc7'!$Y$44/'1C TSspéc7'!$Y$17,"")</f>
        <v/>
      </c>
      <c r="Y971" s="543" t="str">
        <f>IF(AND('1C TSspéc7'!$Y$17&lt;&gt;0,'1C TSspéc7'!$C$12="OUI"),'1C TSspéc7'!$Y$45/'1C TSspéc7'!$Y$17,"")</f>
        <v/>
      </c>
      <c r="Z971" s="543" t="str">
        <f>IF(AND('1C TSspéc7'!$Y$17&lt;&gt;0,'1C TSspéc7'!$C$12="OUI"),'1C TSspéc7'!$Y$46/'1C TSspéc7'!$Y$17,"")</f>
        <v/>
      </c>
      <c r="AA971" s="543" t="str">
        <f>IF(AND('1C TSspéc7'!$Y$17&lt;&gt;0,'1C TSspéc7'!$C$12="OUI"),'1C TSspéc7'!$Y$47/'1C TSspéc7'!$Y$17,"")</f>
        <v/>
      </c>
      <c r="AB971" s="543" t="str">
        <f>IF(AND('1C TSspéc7'!$Y$17&lt;&gt;0,'1C TSspéc7'!$C$12="OUI"),'1C TSspéc7'!$Y$48/'1C TSspéc7'!$Y$17,"")</f>
        <v/>
      </c>
      <c r="AC971" s="543" t="str">
        <f>IF(AND('1C TSspéc7'!$Y$17&lt;&gt;0,'1C TSspéc7'!$C$12="OUI"),'1C TSspéc7'!$Y$49/'1C TSspéc7'!$Y$17,"")</f>
        <v/>
      </c>
      <c r="AD971" s="543" t="str">
        <f>IF(AND('1C TSspéc7'!$Y$17&lt;&gt;0,'1C TSspéc7'!$C$12="OUI"),'1C TSspéc7'!$Y$50/'1C TSspéc7'!$Y$17,"")</f>
        <v/>
      </c>
      <c r="AE971" s="543" t="str">
        <f>IF(AND('1C TSspéc7'!$Y$17&lt;&gt;0,'1C TSspéc7'!$C$12="OUI"),'1C TSspéc7'!$Y$51/'1C TSspéc7'!$Y$17,"")</f>
        <v/>
      </c>
      <c r="AF971" s="543" t="str">
        <f>IF(AND('1C TSspéc7'!$Y$17&lt;&gt;0,'1C TSspéc7'!$C$12="OUI"),'1C TSspéc7'!$Y$52/'1C TSspéc7'!$Y$17,"")</f>
        <v/>
      </c>
      <c r="AG971" s="543" t="str">
        <f>IF(AND('1C TSspéc7'!$Y$17&lt;&gt;0,'1C TSspéc7'!$C$12="OUI"),'1C TSspéc7'!$Y$53/'1C TSspéc7'!$Y$17,"")</f>
        <v/>
      </c>
      <c r="AH971" s="543" t="str">
        <f>IF(AND('1C TSspéc7'!$Y$17&lt;&gt;0,'1C TSspéc7'!$C$12="OUI"),'1C TSspéc7'!$Y$54/'1C TSspéc7'!$Y$17,"")</f>
        <v/>
      </c>
      <c r="AI971" s="543" t="str">
        <f>IF(AND('1C TSspéc7'!$Y$17&lt;&gt;0,'1C TSspéc7'!$C$12="OUI"),'1C TSspéc7'!$Y$55/'1C TSspéc7'!$Y$17,"")</f>
        <v/>
      </c>
      <c r="AJ971" s="543" t="str">
        <f>IF(AND('1C TSspéc7'!$Y$17&lt;&gt;0,'1C TSspéc7'!$C$12="OUI"),'1C TSspéc7'!$Y$56/'1C TSspéc7'!$Y$17,"")</f>
        <v/>
      </c>
      <c r="AK971" s="543" t="str">
        <f>IF(AND('1C TSspéc7'!$Y$17&lt;&gt;0,'1C TSspéc7'!$C$12="OUI"),'1C TSspéc7'!$Y$57/'1C TSspéc7'!$Y$17,"")</f>
        <v/>
      </c>
      <c r="AL971" s="72">
        <f>IF(AND('1C TSspéc7'!$Y$17&lt;&gt;0,'1C TSspéc7'!$C$12="OUI"),N971+AK971,N971)</f>
        <v>0</v>
      </c>
      <c r="AM971" s="417">
        <f t="shared" si="286"/>
        <v>0</v>
      </c>
      <c r="AN971" s="417">
        <f t="shared" si="287"/>
        <v>0</v>
      </c>
      <c r="AO971" s="418" t="str">
        <f>IF(AND('1C TSspéc2'!$Y$17&lt;&gt;0,'1C TSspéc2'!$Y$30&lt;&gt;0),AM971+AN971,"")</f>
        <v/>
      </c>
      <c r="AP971" s="573" t="str">
        <f>IF(AND('1C TSspéc7'!$Y$17&lt;&gt;0,'1C TSspéc7'!$Y$30&lt;&gt;0),AM971-AR971,"")</f>
        <v/>
      </c>
      <c r="AQ971" s="583">
        <f t="shared" si="288"/>
        <v>0</v>
      </c>
      <c r="AR971" s="596"/>
      <c r="AS971" s="102"/>
      <c r="AT971" s="27" t="str">
        <f>IF(('1C TSspéc7'!Y$17*FICHE!$C$14&lt;J971),"Forfait limité à "&amp;FICHE!$C$14&amp;"€/jour","")</f>
        <v/>
      </c>
      <c r="AU971" s="592"/>
      <c r="AV971" s="824"/>
      <c r="AW971" s="824"/>
      <c r="AX971" s="824"/>
      <c r="AY971" s="824"/>
      <c r="AZ971" s="824"/>
      <c r="BA971" s="767"/>
      <c r="BB971" s="767"/>
      <c r="BC971" s="767"/>
      <c r="BD971" s="767"/>
      <c r="BE971" s="767"/>
      <c r="BF971" s="767"/>
      <c r="BG971" s="767"/>
      <c r="BH971" s="767"/>
      <c r="BI971" s="767"/>
      <c r="BJ971" s="767"/>
      <c r="BK971" s="767"/>
      <c r="BL971" s="767"/>
      <c r="BM971" s="767"/>
      <c r="BN971" s="767"/>
      <c r="BO971" s="767"/>
      <c r="BP971" s="767"/>
      <c r="BQ971" s="767"/>
      <c r="BR971" s="767"/>
      <c r="BS971" s="767"/>
      <c r="BT971" s="767"/>
      <c r="BU971" s="767"/>
      <c r="BV971" s="767"/>
      <c r="BW971" s="767"/>
      <c r="BX971" s="767"/>
      <c r="BY971" s="767"/>
      <c r="BZ971" s="767"/>
      <c r="CA971" s="767"/>
      <c r="CB971" s="767"/>
      <c r="CC971" s="767"/>
      <c r="CD971" s="767"/>
      <c r="CE971" s="767"/>
      <c r="CF971" s="767"/>
      <c r="CG971" s="767"/>
      <c r="CH971" s="767"/>
      <c r="CI971" s="767"/>
      <c r="CJ971" s="767"/>
      <c r="CK971" s="767"/>
      <c r="CL971" s="767"/>
      <c r="CM971" s="767"/>
      <c r="CN971" s="767"/>
      <c r="CO971" s="767"/>
      <c r="CP971" s="767"/>
      <c r="CQ971" s="767"/>
      <c r="CR971" s="767"/>
      <c r="CS971" s="767"/>
      <c r="CT971" s="767"/>
      <c r="CU971" s="767"/>
      <c r="CV971" s="767"/>
      <c r="CW971" s="767"/>
      <c r="CX971" s="767"/>
      <c r="CY971" s="767"/>
      <c r="CZ971" s="767"/>
      <c r="DA971" s="767"/>
      <c r="DB971" s="767"/>
      <c r="DC971" s="767"/>
      <c r="DD971" s="767"/>
      <c r="DE971" s="767"/>
      <c r="DF971" s="767"/>
      <c r="DG971" s="767"/>
      <c r="DH971" s="767"/>
      <c r="DI971" s="767"/>
      <c r="DJ971" s="767"/>
      <c r="DK971" s="767"/>
      <c r="DL971" s="767"/>
      <c r="DM971" s="767"/>
      <c r="DN971" s="767"/>
      <c r="DO971" s="767"/>
      <c r="DP971" s="767"/>
      <c r="DQ971" s="767"/>
      <c r="DR971" s="767"/>
      <c r="DS971" s="767"/>
      <c r="DT971" s="767"/>
      <c r="DU971" s="767"/>
      <c r="DV971" s="767"/>
      <c r="DW971" s="767"/>
      <c r="DX971" s="767"/>
      <c r="DY971" s="767"/>
      <c r="DZ971" s="767"/>
      <c r="EA971" s="767"/>
      <c r="EB971" s="767"/>
      <c r="EC971" s="767"/>
      <c r="ED971" s="767"/>
      <c r="EE971" s="767"/>
      <c r="EF971" s="767"/>
      <c r="EG971" s="767"/>
      <c r="EH971" s="767"/>
      <c r="EI971" s="767"/>
      <c r="EJ971" s="767"/>
      <c r="EK971" s="767"/>
      <c r="EL971" s="767"/>
      <c r="EM971" s="767"/>
      <c r="EN971" s="767"/>
      <c r="EO971" s="767"/>
      <c r="EP971" s="767"/>
      <c r="EQ971" s="767"/>
      <c r="ER971" s="767"/>
      <c r="ES971" s="767"/>
      <c r="ET971" s="767"/>
      <c r="EU971" s="767"/>
      <c r="EV971" s="767"/>
      <c r="EW971" s="767"/>
      <c r="EX971" s="767"/>
      <c r="EY971" s="767"/>
      <c r="EZ971" s="767"/>
      <c r="FA971" s="767"/>
      <c r="FB971" s="767"/>
      <c r="FC971" s="767"/>
      <c r="FD971" s="767"/>
      <c r="FE971" s="767"/>
      <c r="FF971" s="767"/>
      <c r="FG971" s="767"/>
      <c r="FH971" s="767"/>
      <c r="FI971" s="767"/>
      <c r="FJ971" s="767"/>
      <c r="FK971" s="767"/>
      <c r="FL971" s="767"/>
      <c r="FM971" s="767"/>
      <c r="FN971" s="767"/>
      <c r="FO971" s="767"/>
      <c r="FP971" s="767"/>
      <c r="FQ971" s="767"/>
      <c r="FR971" s="767"/>
      <c r="FS971" s="767"/>
      <c r="FT971" s="767"/>
      <c r="FU971" s="767"/>
      <c r="FV971" s="767"/>
      <c r="FW971" s="767"/>
      <c r="FX971" s="767"/>
      <c r="FY971" s="767"/>
      <c r="FZ971" s="767"/>
      <c r="GA971" s="767"/>
      <c r="GB971" s="767"/>
      <c r="GC971" s="767"/>
      <c r="GD971" s="767"/>
      <c r="GE971" s="767"/>
      <c r="GF971" s="767"/>
      <c r="GG971" s="767"/>
      <c r="GH971" s="767"/>
      <c r="GI971" s="767"/>
      <c r="GJ971" s="767"/>
      <c r="GK971" s="767"/>
      <c r="GL971" s="767"/>
      <c r="GM971" s="767"/>
      <c r="GN971" s="767"/>
      <c r="GO971" s="767"/>
      <c r="GP971" s="767"/>
      <c r="GQ971" s="767"/>
      <c r="GR971" s="767"/>
      <c r="GS971" s="767"/>
      <c r="GT971" s="767"/>
      <c r="GU971" s="767"/>
      <c r="GV971" s="767"/>
      <c r="GW971" s="767"/>
      <c r="GX971" s="767"/>
      <c r="GY971" s="767"/>
      <c r="GZ971" s="767"/>
      <c r="HA971" s="767"/>
      <c r="HB971" s="767"/>
      <c r="HC971" s="767"/>
    </row>
    <row r="972" spans="1:211" s="865" customFormat="1" ht="13.9" hidden="1" customHeight="1">
      <c r="A972" s="308"/>
      <c r="B972" s="339"/>
      <c r="C972" s="962" t="str">
        <f>IF('1C TSspéc7'!Z$17&lt;&gt;0,'1C TSspéc7'!$B$12,"")</f>
        <v/>
      </c>
      <c r="D972" s="963"/>
      <c r="E972" s="964"/>
      <c r="F972" s="211">
        <f>IF(AND($C972='1C TSspéc7'!$B$12,'1C TSspéc7'!$B$16="spécifiques",'1C TSspéc7'!$Z$17&lt;&gt;""),'1C TSspéc7'!$Z$21,"")</f>
        <v>0</v>
      </c>
      <c r="G972" s="236"/>
      <c r="H972" s="765">
        <v>0.21</v>
      </c>
      <c r="I972" s="766">
        <v>1</v>
      </c>
      <c r="J972" s="314"/>
      <c r="K972" s="786">
        <f t="shared" si="285"/>
        <v>0</v>
      </c>
      <c r="L972" s="558">
        <f>IF(OR('1C TSspéc7'!$B$12="",'1C TSspéc7'!Z$30=0),0,IF(AND('1C TSspéc7'!$B$12&lt;&gt;"",$K$2="Pôle",'1C TSspéc7'!$C$12="OUI"),(('1C TSspéc7'!Z$22+'1C TSspéc7'!Z$23+'1C TSspéc7'!Z$24+'1C TSspéc7'!Z$25+'1C TSspéc7'!Z$29)/'1C TSspéc7'!Z$17),IF(AND('1C TSspéc7'!$B$12&lt;&gt;"",$K$2="Pôle",'1C TSspéc7'!$C$12="NON"),(('1C TSspéc7'!Z$22+'1C TSspéc7'!Z$23+'1C TSspéc7'!Z$24+'1C TSspéc7'!Z$25+'1C TSspéc7'!Z$29)/'1C TSspéc7'!Z$30),IF(AND('1C TSspéc7'!$B$12&lt;&gt;"",$K$2&lt;&gt;"Pôle",'1C TSspéc7'!$C$12="OUI"),(('1C TSspéc7'!Z$22+'1C TSspéc7'!Z$23+'1C TSspéc7'!Z$24+'1C TSspéc7'!Z$25+'1C TSspéc7'!Z$26+'1C TSspéc7'!Z$27+'1C TSspéc7'!Z$28+'1C TSspéc7'!Z$29)/'1C TSspéc7'!Z$17),IF(AND('1C TSspéc7'!$B$12&lt;&gt;"",$K$2&lt;&gt;"Pôle",'1C TSspéc7'!$C$12="NON"),(('1C TSspéc7'!Z$22+'1C TSspéc7'!Z$23+'1C TSspéc7'!Z$24+'1C TSspéc7'!Z$25+'1C TSspéc7'!Z$26+'1C TSspéc7'!Z$27+'1C TSspéc7'!Z$28+'1C TSspéc7'!Z$29)/'1C TSspéc7'!Z$30))))))</f>
        <v>0</v>
      </c>
      <c r="M972" s="558">
        <f>IF(OR('1C TSspéc7'!$B$12="",'1C TSspéc7'!Z$30=0),0,IF(AND('1C TSspéc7'!$B$12&lt;&gt;"",$K$2="Pôle",'1C TSspéc7'!$C$12="OUI"),(('1C TSspéc7'!Z$26+'1C TSspéc7'!Z$27+'1C TSspéc7'!Z$28)/'1C TSspéc7'!Z$17),IF(AND('1C TSspéc7'!$B$12&lt;&gt;"",$K$2="Pôle",'1C TSspéc7'!$C$12="NON"),(('1C TSspéc7'!Z$26+'1C TSspéc7'!Z$27+'1C TSspéc7'!Z$28)/'1C TSspéc7'!Z$30),IF(AND('1C TSspéc7'!$B$12&lt;&gt;"",$K$2&lt;&gt;"Pôle"),0))))</f>
        <v>0</v>
      </c>
      <c r="N972" s="559">
        <f>IF(AND('1C TSspéc7'!$B$12&lt;&gt;0,'1C TSspéc7'!$Z$30&lt;&gt;0),L972+M972,0)</f>
        <v>0</v>
      </c>
      <c r="O972" s="572" t="str">
        <f>IF(AND('1C TSspéc7'!$Z$17&lt;&gt;0,'1C TSspéc7'!$C$12="OUI"),'1C TSspéc7'!$Z$35/'1C TSspéc7'!$Z$17,"")</f>
        <v/>
      </c>
      <c r="P972" s="545" t="str">
        <f>IF(AND('1C TSspéc7'!$Z$17&lt;&gt;0,'1C TSspéc7'!$C$12="OUI"),'1C TSspéc7'!$Z$36/'1C TSspéc7'!$Z$17,"")</f>
        <v/>
      </c>
      <c r="Q972" s="545" t="str">
        <f>IF(AND('1C TSspéc7'!$Z$17&lt;&gt;0,'1C TSspéc7'!$C$12="OUI"),'1C TSspéc7'!$Z$37/'1C TSspéc7'!$Z$17,"")</f>
        <v/>
      </c>
      <c r="R972" s="545" t="str">
        <f>IF(AND('1C TSspéc7'!$Z$17&lt;&gt;0,'1C TSspéc7'!$C$12="OUI"),'1C TSspéc7'!$Z$38/'1C TSspéc7'!$Z$17,"")</f>
        <v/>
      </c>
      <c r="S972" s="545" t="str">
        <f>IF(AND('1C TSspéc7'!$Z$17&lt;&gt;0,'1C TSspéc7'!$C$12="OUI"),'1C TSspéc7'!$Z$39/'1C TSspéc7'!$Z$17,"")</f>
        <v/>
      </c>
      <c r="T972" s="545" t="str">
        <f>IF(AND('1C TSspéc7'!$Z$17&lt;&gt;0,'1C TSspéc7'!$C$12="OUI"),'1C TSspéc7'!$Z$40/'1C TSspéc7'!$Z$17,"")</f>
        <v/>
      </c>
      <c r="U972" s="545" t="str">
        <f>IF(AND('1C TSspéc7'!$Z$17&lt;&gt;0,'1C TSspéc7'!$C$12="OUI"),'1C TSspéc7'!$Z$41/'1C TSspéc7'!$Z$17,"")</f>
        <v/>
      </c>
      <c r="V972" s="545" t="str">
        <f>IF(AND('1C TSspéc7'!$Z$17&lt;&gt;0,'1C TSspéc7'!$C$12="OUI"),'1C TSspéc7'!$Z$42/'1C TSspéc7'!$Z$17,"")</f>
        <v/>
      </c>
      <c r="W972" s="545" t="str">
        <f>IF(AND('1C TSspéc7'!$Z$17&lt;&gt;0,'1C TSspéc7'!$C$12="OUI"),'1C TSspéc7'!$Z$43/'1C TSspéc7'!$Z$17,"")</f>
        <v/>
      </c>
      <c r="X972" s="545" t="str">
        <f>IF(AND('1C TSspéc7'!$Z$17&lt;&gt;0,'1C TSspéc7'!$C$12="OUI"),'1C TSspéc7'!$Z$44/'1C TSspéc7'!$Z$17,"")</f>
        <v/>
      </c>
      <c r="Y972" s="545" t="str">
        <f>IF(AND('1C TSspéc7'!$Z$17&lt;&gt;0,'1C TSspéc7'!$C$12="OUI"),'1C TSspéc7'!$Z$45/'1C TSspéc7'!$Z$17,"")</f>
        <v/>
      </c>
      <c r="Z972" s="545" t="str">
        <f>IF(AND('1C TSspéc7'!$Z$17&lt;&gt;0,'1C TSspéc7'!$C$12="OUI"),'1C TSspéc7'!$Z$46/'1C TSspéc7'!$Z$17,"")</f>
        <v/>
      </c>
      <c r="AA972" s="545" t="str">
        <f>IF(AND('1C TSspéc7'!$Z$17&lt;&gt;0,'1C TSspéc7'!$C$12="OUI"),'1C TSspéc7'!$Z$47/'1C TSspéc7'!$Z$17,"")</f>
        <v/>
      </c>
      <c r="AB972" s="545" t="str">
        <f>IF(AND('1C TSspéc7'!$Z$17&lt;&gt;0,'1C TSspéc7'!$C$12="OUI"),'1C TSspéc7'!$Z$48/'1C TSspéc7'!$Z$17,"")</f>
        <v/>
      </c>
      <c r="AC972" s="545" t="str">
        <f>IF(AND('1C TSspéc7'!$Z$17&lt;&gt;0,'1C TSspéc7'!$C$12="OUI"),'1C TSspéc7'!$Z$49/'1C TSspéc7'!$Z$17,"")</f>
        <v/>
      </c>
      <c r="AD972" s="545" t="str">
        <f>IF(AND('1C TSspéc7'!$Z$17&lt;&gt;0,'1C TSspéc7'!$C$12="OUI"),'1C TSspéc7'!$Z$50/'1C TSspéc7'!$Z$17,"")</f>
        <v/>
      </c>
      <c r="AE972" s="545" t="str">
        <f>IF(AND('1C TSspéc7'!$Z$17&lt;&gt;0,'1C TSspéc7'!$C$12="OUI"),'1C TSspéc7'!$Z$51/'1C TSspéc7'!$Z$17,"")</f>
        <v/>
      </c>
      <c r="AF972" s="545" t="str">
        <f>IF(AND('1C TSspéc7'!$Z$17&lt;&gt;0,'1C TSspéc7'!$C$12="OUI"),'1C TSspéc7'!$Z$52/'1C TSspéc7'!$Z$17,"")</f>
        <v/>
      </c>
      <c r="AG972" s="545" t="str">
        <f>IF(AND('1C TSspéc7'!$Z$17&lt;&gt;0,'1C TSspéc7'!$C$12="OUI"),'1C TSspéc7'!$Z$53/'1C TSspéc7'!$Z$17,"")</f>
        <v/>
      </c>
      <c r="AH972" s="545" t="str">
        <f>IF(AND('1C TSspéc7'!$Z$17&lt;&gt;0,'1C TSspéc7'!$C$12="OUI"),'1C TSspéc7'!$Z$54/'1C TSspéc7'!$Z$17,"")</f>
        <v/>
      </c>
      <c r="AI972" s="545" t="str">
        <f>IF(AND('1C TSspéc7'!$Z$17&lt;&gt;0,'1C TSspéc7'!$C$12="OUI"),'1C TSspéc7'!$Z$55/'1C TSspéc7'!$Z$17,"")</f>
        <v/>
      </c>
      <c r="AJ972" s="545" t="str">
        <f>IF(AND('1C TSspéc7'!$Z$17&lt;&gt;0,'1C TSspéc7'!$C$12="OUI"),'1C TSspéc7'!$Z$56/'1C TSspéc7'!$Z$17,"")</f>
        <v/>
      </c>
      <c r="AK972" s="545" t="str">
        <f>IF(AND('1C TSspéc7'!$Z$17&lt;&gt;0,'1C TSspéc7'!$C$12="OUI"),'1C TSspéc7'!$Z$57/'1C TSspéc7'!$Z$17,"")</f>
        <v/>
      </c>
      <c r="AL972" s="212">
        <f>IF(AND('1C TSspéc7'!$Z$17&lt;&gt;0,'1C TSspéc7'!$C$12="OUI"),N972+AK972,N972)</f>
        <v>0</v>
      </c>
      <c r="AM972" s="419">
        <f t="shared" si="286"/>
        <v>0</v>
      </c>
      <c r="AN972" s="419">
        <f t="shared" si="287"/>
        <v>0</v>
      </c>
      <c r="AO972" s="420" t="str">
        <f>IF(AND('1C TSspéc2'!$Z$17&lt;&gt;0,'1C TSspéc2'!$Z$30&lt;&gt;0),AM972+AN972,"")</f>
        <v/>
      </c>
      <c r="AP972" s="574" t="str">
        <f>IF(AND('1C TSspéc2'!$Z$17&lt;&gt;0,'1C TSspéc2'!$Z$30&lt;&gt;0),AM972-AR972,"")</f>
        <v/>
      </c>
      <c r="AQ972" s="625">
        <f t="shared" si="288"/>
        <v>0</v>
      </c>
      <c r="AR972" s="597"/>
      <c r="AS972" s="213"/>
      <c r="AT972" s="214" t="str">
        <f>IF(('1C TSspéc7'!Z$17*FICHE!$C$14&lt;J972),"Forfait limité à "&amp;FICHE!$C$14&amp;"€/jour","")</f>
        <v/>
      </c>
      <c r="AU972" s="626"/>
      <c r="AV972" s="824"/>
      <c r="AW972" s="824"/>
      <c r="AX972" s="824"/>
      <c r="AY972" s="824"/>
      <c r="AZ972" s="824"/>
      <c r="BA972" s="767"/>
      <c r="BB972" s="767"/>
      <c r="BC972" s="767"/>
      <c r="BD972" s="767"/>
      <c r="BE972" s="767"/>
      <c r="BF972" s="767"/>
      <c r="BG972" s="767"/>
      <c r="BH972" s="767"/>
      <c r="BI972" s="767"/>
      <c r="BJ972" s="767"/>
      <c r="BK972" s="767"/>
      <c r="BL972" s="767"/>
      <c r="BM972" s="767"/>
      <c r="BN972" s="767"/>
      <c r="BO972" s="767"/>
      <c r="BP972" s="767"/>
      <c r="BQ972" s="767"/>
      <c r="BR972" s="767"/>
      <c r="BS972" s="767"/>
      <c r="BT972" s="767"/>
      <c r="BU972" s="767"/>
      <c r="BV972" s="767"/>
      <c r="BW972" s="767"/>
      <c r="BX972" s="767"/>
      <c r="BY972" s="767"/>
      <c r="BZ972" s="767"/>
      <c r="CA972" s="767"/>
      <c r="CB972" s="767"/>
      <c r="CC972" s="767"/>
      <c r="CD972" s="767"/>
      <c r="CE972" s="767"/>
      <c r="CF972" s="767"/>
      <c r="CG972" s="767"/>
      <c r="CH972" s="767"/>
      <c r="CI972" s="767"/>
      <c r="CJ972" s="767"/>
      <c r="CK972" s="767"/>
      <c r="CL972" s="767"/>
      <c r="CM972" s="767"/>
      <c r="CN972" s="767"/>
      <c r="CO972" s="767"/>
      <c r="CP972" s="767"/>
      <c r="CQ972" s="767"/>
      <c r="CR972" s="767"/>
      <c r="CS972" s="767"/>
      <c r="CT972" s="767"/>
      <c r="CU972" s="767"/>
      <c r="CV972" s="767"/>
      <c r="CW972" s="767"/>
      <c r="CX972" s="767"/>
      <c r="CY972" s="767"/>
      <c r="CZ972" s="767"/>
      <c r="DA972" s="767"/>
      <c r="DB972" s="767"/>
      <c r="DC972" s="767"/>
      <c r="DD972" s="767"/>
      <c r="DE972" s="767"/>
      <c r="DF972" s="767"/>
      <c r="DG972" s="767"/>
      <c r="DH972" s="767"/>
      <c r="DI972" s="767"/>
      <c r="DJ972" s="767"/>
      <c r="DK972" s="767"/>
      <c r="DL972" s="767"/>
      <c r="DM972" s="767"/>
      <c r="DN972" s="767"/>
      <c r="DO972" s="767"/>
      <c r="DP972" s="767"/>
      <c r="DQ972" s="767"/>
      <c r="DR972" s="767"/>
      <c r="DS972" s="767"/>
      <c r="DT972" s="767"/>
      <c r="DU972" s="767"/>
      <c r="DV972" s="767"/>
      <c r="DW972" s="767"/>
      <c r="DX972" s="767"/>
      <c r="DY972" s="767"/>
      <c r="DZ972" s="767"/>
      <c r="EA972" s="767"/>
      <c r="EB972" s="767"/>
      <c r="EC972" s="767"/>
      <c r="ED972" s="767"/>
      <c r="EE972" s="767"/>
      <c r="EF972" s="767"/>
      <c r="EG972" s="767"/>
      <c r="EH972" s="767"/>
      <c r="EI972" s="767"/>
      <c r="EJ972" s="767"/>
      <c r="EK972" s="767"/>
      <c r="EL972" s="767"/>
      <c r="EM972" s="767"/>
      <c r="EN972" s="767"/>
      <c r="EO972" s="767"/>
      <c r="EP972" s="767"/>
      <c r="EQ972" s="767"/>
      <c r="ER972" s="767"/>
      <c r="ES972" s="767"/>
      <c r="ET972" s="767"/>
      <c r="EU972" s="767"/>
      <c r="EV972" s="767"/>
      <c r="EW972" s="767"/>
      <c r="EX972" s="767"/>
      <c r="EY972" s="767"/>
      <c r="EZ972" s="767"/>
      <c r="FA972" s="767"/>
      <c r="FB972" s="767"/>
      <c r="FC972" s="767"/>
      <c r="FD972" s="767"/>
      <c r="FE972" s="767"/>
      <c r="FF972" s="767"/>
      <c r="FG972" s="767"/>
      <c r="FH972" s="767"/>
      <c r="FI972" s="767"/>
      <c r="FJ972" s="767"/>
      <c r="FK972" s="767"/>
      <c r="FL972" s="767"/>
      <c r="FM972" s="767"/>
      <c r="FN972" s="767"/>
      <c r="FO972" s="767"/>
      <c r="FP972" s="767"/>
      <c r="FQ972" s="767"/>
      <c r="FR972" s="767"/>
      <c r="FS972" s="767"/>
      <c r="FT972" s="767"/>
      <c r="FU972" s="767"/>
      <c r="FV972" s="767"/>
      <c r="FW972" s="767"/>
      <c r="FX972" s="767"/>
      <c r="FY972" s="767"/>
      <c r="FZ972" s="767"/>
      <c r="GA972" s="767"/>
      <c r="GB972" s="767"/>
      <c r="GC972" s="767"/>
      <c r="GD972" s="767"/>
      <c r="GE972" s="767"/>
      <c r="GF972" s="767"/>
      <c r="GG972" s="767"/>
      <c r="GH972" s="767"/>
      <c r="GI972" s="767"/>
      <c r="GJ972" s="767"/>
      <c r="GK972" s="767"/>
      <c r="GL972" s="767"/>
      <c r="GM972" s="767"/>
      <c r="GN972" s="767"/>
      <c r="GO972" s="767"/>
      <c r="GP972" s="767"/>
      <c r="GQ972" s="767"/>
      <c r="GR972" s="767"/>
      <c r="GS972" s="767"/>
      <c r="GT972" s="767"/>
      <c r="GU972" s="767"/>
      <c r="GV972" s="767"/>
      <c r="GW972" s="767"/>
      <c r="GX972" s="767"/>
      <c r="GY972" s="767"/>
      <c r="GZ972" s="767"/>
      <c r="HA972" s="767"/>
      <c r="HB972" s="767"/>
      <c r="HC972" s="767"/>
    </row>
    <row r="973" spans="1:211" s="862" customFormat="1" ht="13.9" hidden="1" customHeight="1">
      <c r="A973" s="843"/>
      <c r="B973" s="844"/>
      <c r="C973" s="968" t="str">
        <f>IF('1C TSspéc8'!C$17&lt;&gt;0,'1C TSspéc8'!$B$12,"")</f>
        <v/>
      </c>
      <c r="D973" s="969"/>
      <c r="E973" s="970"/>
      <c r="F973" s="845">
        <f>IF(AND($C973='1C TSspéc8'!$B$12,'1C TSspéc8'!$B$16="spécifiques",'1C TSspéc8'!$C$17&lt;&gt;""),'1C TSspéc8'!$C$21,"")</f>
        <v>0</v>
      </c>
      <c r="G973" s="846"/>
      <c r="H973" s="847">
        <v>0</v>
      </c>
      <c r="I973" s="847">
        <v>0</v>
      </c>
      <c r="J973" s="848"/>
      <c r="K973" s="849">
        <f t="shared" si="281"/>
        <v>0</v>
      </c>
      <c r="L973" s="894">
        <f>IF(OR('1C TSspéc8'!$B$12="",'1C TSspéc8'!C$30=0),0,IF(AND('1C TSspéc8'!$B$12&lt;&gt;"",$K$2="Pôle",'1C TSspéc8'!$C$12="OUI"),(('1C TSspéc8'!C$22+'1C TSspéc8'!C$23+'1C TSspéc8'!C$24+'1C TSspéc8'!C$25+'1C TSspéc8'!C$29)/'1C TSspéc8'!C$17),IF(AND('1C TSspéc8'!$B$12&lt;&gt;"",$K$2="Pôle",'1C TSspéc8'!$C$12="NON"),(('1C TSspéc8'!C$22+'1C TSspéc8'!C$23+'1C TSspéc8'!C$24+'1C TSspéc8'!C$25+'1C TSspéc8'!C$29)/'1C TSspéc8'!C$30),IF(AND('1C TSspéc8'!$B$12&lt;&gt;"",$K$2&lt;&gt;"Pôle",'1C TSspéc8'!$C$12="OUI"),(('1C TSspéc8'!C$22+'1C TSspéc8'!C$23+'1C TSspéc8'!C$24+'1C TSspéc8'!C$25+'1C TSspéc8'!C$26+'1C TSspéc8'!C$27+'1C TSspéc8'!C$28+'1C TSspéc8'!C$29)/'1C TSspéc8'!C$17),IF(AND('1C TSspéc8'!$B$12&lt;&gt;"",$K$2&lt;&gt;"Pôle",'1C TSspéc8'!$C$12="NON"),(('1C TSspéc8'!C$22+'1C TSspéc8'!C$23+'1C TSspéc8'!C$24+'1C TSspéc8'!C$25+'1C TSspéc8'!C$26+'1C TSspéc8'!C$27+'1C TSspéc8'!C$28+'1C TSspéc8'!C$29)/'1C TSspéc8'!C$30))))))</f>
        <v>0</v>
      </c>
      <c r="M973" s="894">
        <f>IF(OR('1C TSspéc8'!$B$12="",'1C TSspéc8'!C$30=0),0,IF(AND('1C TSspéc8'!$B$12&lt;&gt;"",$K$2="Pôle",'1C TSspéc8'!$C$12="OUI"),(('1C TSspéc8'!C$26+'1C TSspéc8'!C$27+'1C TSspéc8'!C$28)/'1C TSspéc8'!C$17),IF(AND('1C TSspéc8'!$B$12&lt;&gt;"",$K$2="Pôle",'1C TSspéc8'!$C$12="NON"),(('1C TSspéc8'!C$26+'1C TSspéc8'!C$27+'1C TSspéc8'!C$28)/'1C TSspéc8'!C$30),IF(AND('1C TSspéc8'!$B$12&lt;&gt;"",$K$2&lt;&gt;"Pôle"),0))))</f>
        <v>0</v>
      </c>
      <c r="N973" s="895">
        <f>IF(AND('1C TSspéc8'!$B$12&lt;&gt;0,'1C TSspéc8'!$C$30&lt;&gt;0),L973+M973,0)</f>
        <v>0</v>
      </c>
      <c r="O973" s="851" t="str">
        <f>IF(AND('1C TSspéc8'!$C$17&lt;&gt;0,'1C TSspéc8'!$C$12="OUI"),'1C TSspéc8'!$C$35/'1C TSspéc8'!$C$17,"")</f>
        <v/>
      </c>
      <c r="P973" s="852" t="str">
        <f>IF(AND('1C TSspéc8'!$C$17&lt;&gt;0,'1C TSspéc8'!$C$12="OUI"),'1C TSspéc8'!$C$36/'1C TSspéc8'!$C$17,"")</f>
        <v/>
      </c>
      <c r="Q973" s="852" t="str">
        <f>IF(AND('1C TSspéc8'!$C$17&lt;&gt;0,'1C TSspéc8'!$C$12="OUI"),'1C TSspéc8'!$C$37/'1C TSspéc8'!$C$17,"")</f>
        <v/>
      </c>
      <c r="R973" s="852" t="str">
        <f>IF(AND('1C TSspéc8'!$C$17&lt;&gt;0,'1C TSspéc8'!$C$12="OUI"),'1C TSspéc8'!$C$38/'1C TSspéc8'!$C$17,"")</f>
        <v/>
      </c>
      <c r="S973" s="852" t="str">
        <f>IF(AND('1C TSspéc8'!$C$17&lt;&gt;0,'1C TSspéc8'!$C$12="OUI"),'1C TSspéc8'!$C$39/'1C TSspéc8'!$C$17,"")</f>
        <v/>
      </c>
      <c r="T973" s="852" t="str">
        <f>IF(AND('1C TSspéc8'!$C$17&lt;&gt;0,'1C TSspéc8'!$C$12="OUI"),'1C TSspéc8'!$C$40/'1C TSspéc8'!$C$17,"")</f>
        <v/>
      </c>
      <c r="U973" s="852" t="str">
        <f>IF(AND('1C TSspéc8'!$C$17&lt;&gt;0,'1C TSspéc8'!$C$12="OUI"),'1C TSspéc8'!$C$41/'1C TSspéc8'!$C$17,"")</f>
        <v/>
      </c>
      <c r="V973" s="852" t="str">
        <f>IF(AND('1C TSspéc8'!$C$17&lt;&gt;0,'1C TSspéc8'!$C$12="OUI"),'1C TSspéc8'!$C$42/'1C TSspéc8'!$C$17,"")</f>
        <v/>
      </c>
      <c r="W973" s="852" t="str">
        <f>IF(AND('1C TSspéc8'!$C$17&lt;&gt;0,'1C TSspéc8'!$C$12="OUI"),'1C TSspéc8'!$C$43/'1C TSspéc8'!$C$17,"")</f>
        <v/>
      </c>
      <c r="X973" s="852" t="str">
        <f>IF(AND('1C TSspéc8'!$C$17&lt;&gt;0,'1C TSspéc8'!$C$12="OUI"),'1C TSspéc8'!$C$44/'1C TSspéc8'!$C$17,"")</f>
        <v/>
      </c>
      <c r="Y973" s="852" t="str">
        <f>IF(AND('1C TSspéc8'!$C$17&lt;&gt;0,'1C TSspéc8'!$C$12="OUI"),'1C TSspéc8'!$C$45/'1C TSspéc8'!$C$17,"")</f>
        <v/>
      </c>
      <c r="Z973" s="852" t="str">
        <f>IF(AND('1C TSspéc8'!$C$17&lt;&gt;0,'1C TSspéc8'!$C$12="OUI"),'1C TSspéc8'!$C$46/'1C TSspéc8'!$C$17,"")</f>
        <v/>
      </c>
      <c r="AA973" s="852" t="str">
        <f>IF(AND('1C TSspéc8'!$C$17&lt;&gt;0,'1C TSspéc8'!$C$12="OUI"),'1C TSspéc8'!$C$47/'1C TSspéc8'!$C$17,"")</f>
        <v/>
      </c>
      <c r="AB973" s="852" t="str">
        <f>IF(AND('1C TSspéc8'!$C$17&lt;&gt;0,'1C TSspéc8'!$C$12="OUI"),'1C TSspéc8'!$C$48/'1C TSspéc8'!$C$17,"")</f>
        <v/>
      </c>
      <c r="AC973" s="852" t="str">
        <f>IF(AND('1C TSspéc8'!$C$17&lt;&gt;0,'1C TSspéc8'!$C$12="OUI"),'1C TSspéc8'!$C$49/'1C TSspéc8'!$C$17,"")</f>
        <v/>
      </c>
      <c r="AD973" s="852" t="str">
        <f>IF(AND('1C TSspéc8'!$C$17&lt;&gt;0,'1C TSspéc8'!$C$12="OUI"),'1C TSspéc8'!$C$50/'1C TSspéc8'!$C$17,"")</f>
        <v/>
      </c>
      <c r="AE973" s="852" t="str">
        <f>IF(AND('1C TSspéc8'!$C$17&lt;&gt;0,'1C TSspéc8'!$C$12="OUI"),'1C TSspéc8'!$C$51/'1C TSspéc8'!$C$17,"")</f>
        <v/>
      </c>
      <c r="AF973" s="852" t="str">
        <f>IF(AND('1C TSspéc8'!$C$17&lt;&gt;0,'1C TSspéc8'!$C$12="OUI"),'1C TSspéc8'!$C$52/'1C TSspéc8'!$C$17,"")</f>
        <v/>
      </c>
      <c r="AG973" s="852" t="str">
        <f>IF(AND('1C TSspéc8'!$C$17&lt;&gt;0,'1C TSspéc8'!$C$12="OUI"),'1C TSspéc8'!$C$53/'1C TSspéc8'!$C$17,"")</f>
        <v/>
      </c>
      <c r="AH973" s="852" t="str">
        <f>IF(AND('1C TSspéc8'!$C$17&lt;&gt;0,'1C TSspéc8'!$C$12="OUI"),'1C TSspéc8'!$C$54/'1C TSspéc8'!$C$17,"")</f>
        <v/>
      </c>
      <c r="AI973" s="852" t="str">
        <f>IF(AND('1C TSspéc8'!$C$17&lt;&gt;0,'1C TSspéc8'!$C$12="OUI"),'1C TSspéc8'!$C$55/'1C TSspéc8'!$C$17,"")</f>
        <v/>
      </c>
      <c r="AJ973" s="852" t="str">
        <f>IF(AND('1C TSspéc8'!$C$17&lt;&gt;0,'1C TSspéc8'!$C$12="OUI"),'1C TSspéc8'!$C$56/'1C TSspéc8'!$C$17,"")</f>
        <v/>
      </c>
      <c r="AK973" s="852" t="str">
        <f>IF(AND('1C TSspéc8'!$C$17&lt;&gt;0,'1C TSspéc8'!$C$12="OUI"),'1C TSspéc8'!$C$57/'1C TSspéc8'!$C$17,"")</f>
        <v/>
      </c>
      <c r="AL973" s="853">
        <f>IF(AND('1C TSspéc8'!$C$17&lt;&gt;0,'1C TSspéc8'!$C$12="OUI"),N973+AK973,N973)</f>
        <v>0</v>
      </c>
      <c r="AM973" s="896">
        <f>(J973+(J973*H973)-(J973*H973*I973))*L973</f>
        <v>0</v>
      </c>
      <c r="AN973" s="896">
        <f>((J973+(J973*H973)-(J973*H973*I973))*M973)*50%</f>
        <v>0</v>
      </c>
      <c r="AO973" s="897" t="str">
        <f>IF(AND('1C TSspéc8'!$C$17&lt;&gt;0,'1C TSspéc8'!$C$30&lt;&gt;0),AM973+AN973,"")</f>
        <v/>
      </c>
      <c r="AP973" s="856" t="str">
        <f>IF(AND('1C TSspéc8'!$C$17&lt;&gt;0,'1C TSspéc8'!$C$30&lt;&gt;0),AM973-AR973,"")</f>
        <v/>
      </c>
      <c r="AQ973" s="857">
        <f>IF(M973=0,0,AN973-AS973)</f>
        <v>0</v>
      </c>
      <c r="AR973" s="898"/>
      <c r="AS973" s="859"/>
      <c r="AT973" s="860" t="str">
        <f>IF(('1C TSspéc8'!C$17*FICHE!$C$14&lt;J973),"Forfait limité à "&amp;FICHE!$C$14&amp;"€/jour","")</f>
        <v/>
      </c>
      <c r="AU973" s="861"/>
      <c r="AV973" s="824"/>
      <c r="AW973" s="824"/>
      <c r="AX973" s="824"/>
      <c r="AY973" s="824"/>
      <c r="AZ973" s="824"/>
      <c r="BA973" s="767"/>
      <c r="BB973" s="767"/>
      <c r="BC973" s="767"/>
      <c r="BD973" s="767"/>
      <c r="BE973" s="767"/>
      <c r="BF973" s="767"/>
      <c r="BG973" s="767"/>
      <c r="BH973" s="767"/>
      <c r="BI973" s="767"/>
      <c r="BJ973" s="767"/>
      <c r="BK973" s="767"/>
      <c r="BL973" s="767"/>
      <c r="BM973" s="767"/>
      <c r="BN973" s="767"/>
      <c r="BO973" s="767"/>
      <c r="BP973" s="767"/>
      <c r="BQ973" s="767"/>
      <c r="BR973" s="767"/>
      <c r="BS973" s="767"/>
      <c r="BT973" s="767"/>
      <c r="BU973" s="767"/>
      <c r="BV973" s="767"/>
      <c r="BW973" s="767"/>
      <c r="BX973" s="767"/>
      <c r="BY973" s="767"/>
      <c r="BZ973" s="767"/>
      <c r="CA973" s="767"/>
      <c r="CB973" s="767"/>
      <c r="CC973" s="767"/>
      <c r="CD973" s="767"/>
      <c r="CE973" s="767"/>
      <c r="CF973" s="767"/>
      <c r="CG973" s="767"/>
      <c r="CH973" s="767"/>
      <c r="CI973" s="767"/>
      <c r="CJ973" s="767"/>
      <c r="CK973" s="767"/>
      <c r="CL973" s="767"/>
      <c r="CM973" s="767"/>
      <c r="CN973" s="767"/>
      <c r="CO973" s="767"/>
      <c r="CP973" s="767"/>
      <c r="CQ973" s="767"/>
      <c r="CR973" s="767"/>
      <c r="CS973" s="767"/>
      <c r="CT973" s="767"/>
      <c r="CU973" s="767"/>
      <c r="CV973" s="767"/>
      <c r="CW973" s="767"/>
      <c r="CX973" s="767"/>
      <c r="CY973" s="767"/>
      <c r="CZ973" s="767"/>
      <c r="DA973" s="767"/>
      <c r="DB973" s="767"/>
      <c r="DC973" s="767"/>
      <c r="DD973" s="767"/>
      <c r="DE973" s="767"/>
      <c r="DF973" s="767"/>
      <c r="DG973" s="767"/>
      <c r="DH973" s="767"/>
      <c r="DI973" s="767"/>
      <c r="DJ973" s="767"/>
      <c r="DK973" s="767"/>
      <c r="DL973" s="767"/>
      <c r="DM973" s="767"/>
      <c r="DN973" s="767"/>
      <c r="DO973" s="767"/>
      <c r="DP973" s="767"/>
      <c r="DQ973" s="767"/>
      <c r="DR973" s="767"/>
      <c r="DS973" s="767"/>
      <c r="DT973" s="767"/>
      <c r="DU973" s="767"/>
      <c r="DV973" s="767"/>
      <c r="DW973" s="767"/>
      <c r="DX973" s="767"/>
      <c r="DY973" s="767"/>
      <c r="DZ973" s="767"/>
      <c r="EA973" s="767"/>
      <c r="EB973" s="767"/>
      <c r="EC973" s="767"/>
      <c r="ED973" s="767"/>
      <c r="EE973" s="767"/>
      <c r="EF973" s="767"/>
      <c r="EG973" s="767"/>
      <c r="EH973" s="767"/>
      <c r="EI973" s="767"/>
      <c r="EJ973" s="767"/>
      <c r="EK973" s="767"/>
      <c r="EL973" s="767"/>
      <c r="EM973" s="767"/>
      <c r="EN973" s="767"/>
      <c r="EO973" s="767"/>
      <c r="EP973" s="767"/>
      <c r="EQ973" s="767"/>
      <c r="ER973" s="767"/>
      <c r="ES973" s="767"/>
      <c r="ET973" s="767"/>
      <c r="EU973" s="767"/>
      <c r="EV973" s="767"/>
      <c r="EW973" s="767"/>
      <c r="EX973" s="767"/>
      <c r="EY973" s="767"/>
      <c r="EZ973" s="767"/>
      <c r="FA973" s="767"/>
      <c r="FB973" s="767"/>
      <c r="FC973" s="767"/>
      <c r="FD973" s="767"/>
      <c r="FE973" s="767"/>
      <c r="FF973" s="767"/>
      <c r="FG973" s="767"/>
      <c r="FH973" s="767"/>
      <c r="FI973" s="767"/>
      <c r="FJ973" s="767"/>
      <c r="FK973" s="767"/>
      <c r="FL973" s="767"/>
      <c r="FM973" s="767"/>
      <c r="FN973" s="767"/>
      <c r="FO973" s="767"/>
      <c r="FP973" s="767"/>
      <c r="FQ973" s="767"/>
      <c r="FR973" s="767"/>
      <c r="FS973" s="767"/>
      <c r="FT973" s="767"/>
      <c r="FU973" s="767"/>
      <c r="FV973" s="767"/>
      <c r="FW973" s="767"/>
      <c r="FX973" s="767"/>
      <c r="FY973" s="767"/>
      <c r="FZ973" s="767"/>
      <c r="GA973" s="767"/>
      <c r="GB973" s="767"/>
      <c r="GC973" s="767"/>
      <c r="GD973" s="767"/>
      <c r="GE973" s="767"/>
      <c r="GF973" s="767"/>
      <c r="GG973" s="767"/>
      <c r="GH973" s="767"/>
      <c r="GI973" s="767"/>
      <c r="GJ973" s="767"/>
      <c r="GK973" s="767"/>
      <c r="GL973" s="767"/>
      <c r="GM973" s="767"/>
      <c r="GN973" s="767"/>
      <c r="GO973" s="767"/>
      <c r="GP973" s="767"/>
      <c r="GQ973" s="767"/>
      <c r="GR973" s="767"/>
      <c r="GS973" s="767"/>
      <c r="GT973" s="767"/>
      <c r="GU973" s="767"/>
      <c r="GV973" s="767"/>
      <c r="GW973" s="767"/>
      <c r="GX973" s="767"/>
      <c r="GY973" s="767"/>
      <c r="GZ973" s="767"/>
      <c r="HA973" s="767"/>
      <c r="HB973" s="767"/>
      <c r="HC973" s="767"/>
    </row>
    <row r="974" spans="1:211" s="864" customFormat="1" ht="13.9" hidden="1" customHeight="1">
      <c r="A974" s="307"/>
      <c r="B974" s="351"/>
      <c r="C974" s="971" t="str">
        <f>IF('1C TSspéc8'!D$17&lt;&gt;0,'1C TSspéc8'!$B$12,"")</f>
        <v/>
      </c>
      <c r="D974" s="972"/>
      <c r="E974" s="973"/>
      <c r="F974" s="93">
        <f>IF(AND($C974='1C TSspéc8'!$B$12,'1C TSspéc8'!$B$16="spécifiques",'1C TSspéc8'!$D$17&lt;&gt;""),'1C TSspéc8'!$D$21,"")</f>
        <v>0</v>
      </c>
      <c r="G974" s="863"/>
      <c r="H974" s="745">
        <v>0.21</v>
      </c>
      <c r="I974" s="747">
        <v>1</v>
      </c>
      <c r="J974" s="312"/>
      <c r="K974" s="680">
        <f t="shared" si="281"/>
        <v>0</v>
      </c>
      <c r="L974" s="556">
        <f>IF(OR('1C TSspéc8'!$B$12="",'1C TSspéc8'!D$30=0),0,IF(AND('1C TSspéc8'!$B$12&lt;&gt;"",$K$2="Pôle",'1C TSspéc8'!$C$12="OUI"),(('1C TSspéc8'!D$22+'1C TSspéc8'!D$23+'1C TSspéc8'!D$24+'1C TSspéc8'!D$25+'1C TSspéc8'!D$29)/'1C TSspéc8'!D$17),IF(AND('1C TSspéc8'!$B$12&lt;&gt;"",$K$2="Pôle",'1C TSspéc8'!$C$12="NON"),(('1C TSspéc8'!D$22+'1C TSspéc8'!D$23+'1C TSspéc8'!D$24+'1C TSspéc8'!D$25+'1C TSspéc8'!D$29)/'1C TSspéc8'!D$30),IF(AND('1C TSspéc8'!$B$12&lt;&gt;"",$K$2&lt;&gt;"Pôle",'1C TSspéc8'!$C$12="OUI"),(('1C TSspéc8'!D$22+'1C TSspéc8'!D$23+'1C TSspéc8'!D$24+'1C TSspéc8'!D$25+'1C TSspéc8'!D$26+'1C TSspéc8'!D$27+'1C TSspéc8'!D$28+'1C TSspéc8'!D$29)/'1C TSspéc8'!D$17),IF(AND('1C TSspéc8'!$B$12&lt;&gt;"",$K$2&lt;&gt;"Pôle",'1C TSspéc8'!$C$12="NON"),(('1C TSspéc8'!D$22+'1C TSspéc8'!D$23+'1C TSspéc8'!D$24+'1C TSspéc8'!D$25+'1C TSspéc8'!D$26+'1C TSspéc8'!D$27+'1C TSspéc8'!D$28+'1C TSspéc8'!D$29)/'1C TSspéc8'!D$30))))))</f>
        <v>0</v>
      </c>
      <c r="M974" s="556">
        <f>IF(OR('1C TSspéc8'!$B$12="",'1C TSspéc8'!D$30=0),0,IF(AND('1C TSspéc8'!$B$12&lt;&gt;"",$K$2="Pôle",'1C TSspéc8'!$C$12="OUI"),(('1C TSspéc8'!D$26+'1C TSspéc8'!D$27+'1C TSspéc8'!D$28)/'1C TSspéc8'!D$17),IF(AND('1C TSspéc8'!$B$12&lt;&gt;"",$K$2="Pôle",'1C TSspéc8'!$C$12="NON"),(('1C TSspéc8'!D$26+'1C TSspéc8'!D$27+'1C TSspéc8'!D$28)/'1C TSspéc8'!D$30),IF(AND('1C TSspéc8'!$B$12&lt;&gt;"",$K$2&lt;&gt;"Pôle"),0))))</f>
        <v>0</v>
      </c>
      <c r="N974" s="557">
        <f>IF(AND('1C TSspéc8'!$B$12&lt;&gt;0,'1C TSspéc8'!$D$30&lt;&gt;0),L974+M974,0)</f>
        <v>0</v>
      </c>
      <c r="O974" s="542" t="str">
        <f>IF(AND('1C TSspéc8'!$D$17&lt;&gt;0,'1C TSspéc8'!$C$12="OUI"),'1C TSspéc8'!$D$35/'1C TSspéc8'!$D$17,"")</f>
        <v/>
      </c>
      <c r="P974" s="543" t="str">
        <f>IF(AND('1C TSspéc8'!$D$17&lt;&gt;0,'1C TSspéc8'!$C$12="OUI"),'1C TSspéc8'!$D$36/'1C TSspéc8'!$D$17,"")</f>
        <v/>
      </c>
      <c r="Q974" s="543" t="str">
        <f>IF(AND('1C TSspéc8'!$D$17&lt;&gt;0,'1C TSspéc8'!$C$12="OUI"),'1C TSspéc8'!$D$37/'1C TSspéc8'!$D$17,"")</f>
        <v/>
      </c>
      <c r="R974" s="543" t="str">
        <f>IF(AND('1C TSspéc8'!$D$17&lt;&gt;0,'1C TSspéc8'!$C$12="OUI"),'1C TSspéc8'!$D$38/'1C TSspéc8'!$D$17,"")</f>
        <v/>
      </c>
      <c r="S974" s="543" t="str">
        <f>IF(AND('1C TSspéc8'!$D$17&lt;&gt;0,'1C TSspéc8'!$C$12="OUI"),'1C TSspéc8'!$D$39/'1C TSspéc8'!$D$17,"")</f>
        <v/>
      </c>
      <c r="T974" s="543" t="str">
        <f>IF(AND('1C TSspéc8'!$D$17&lt;&gt;0,'1C TSspéc8'!$C$12="OUI"),'1C TSspéc8'!$D$40/'1C TSspéc8'!$D$17,"")</f>
        <v/>
      </c>
      <c r="U974" s="543" t="str">
        <f>IF(AND('1C TSspéc8'!$D$17&lt;&gt;0,'1C TSspéc8'!$C$12="OUI"),'1C TSspéc8'!$D$41/'1C TSspéc8'!$D$17,"")</f>
        <v/>
      </c>
      <c r="V974" s="543" t="str">
        <f>IF(AND('1C TSspéc8'!$D$17&lt;&gt;0,'1C TSspéc8'!$C$12="OUI"),'1C TSspéc8'!$D$42/'1C TSspéc8'!$D$17,"")</f>
        <v/>
      </c>
      <c r="W974" s="543" t="str">
        <f>IF(AND('1C TSspéc8'!$D$17&lt;&gt;0,'1C TSspéc8'!$C$12="OUI"),'1C TSspéc8'!$D$43/'1C TSspéc8'!$D$17,"")</f>
        <v/>
      </c>
      <c r="X974" s="543" t="str">
        <f>IF(AND('1C TSspéc8'!$D$17&lt;&gt;0,'1C TSspéc8'!$C$12="OUI"),'1C TSspéc8'!$D$44/'1C TSspéc8'!$D$17,"")</f>
        <v/>
      </c>
      <c r="Y974" s="543" t="str">
        <f>IF(AND('1C TSspéc8'!$D$17&lt;&gt;0,'1C TSspéc8'!$C$12="OUI"),'1C TSspéc8'!$D$45/'1C TSspéc8'!$D$17,"")</f>
        <v/>
      </c>
      <c r="Z974" s="543" t="str">
        <f>IF(AND('1C TSspéc8'!$D$17&lt;&gt;0,'1C TSspéc8'!$C$12="OUI"),'1C TSspéc8'!$D$46/'1C TSspéc8'!$D$17,"")</f>
        <v/>
      </c>
      <c r="AA974" s="543" t="str">
        <f>IF(AND('1C TSspéc8'!$D$17&lt;&gt;0,'1C TSspéc8'!$C$12="OUI"),'1C TSspéc8'!$D$47/'1C TSspéc8'!$D$17,"")</f>
        <v/>
      </c>
      <c r="AB974" s="543" t="str">
        <f>IF(AND('1C TSspéc8'!$D$17&lt;&gt;0,'1C TSspéc8'!$C$12="OUI"),'1C TSspéc8'!$D$48/'1C TSspéc8'!$D$17,"")</f>
        <v/>
      </c>
      <c r="AC974" s="543" t="str">
        <f>IF(AND('1C TSspéc8'!$D$17&lt;&gt;0,'1C TSspéc8'!$C$12="OUI"),'1C TSspéc8'!$D$49/'1C TSspéc8'!$D$17,"")</f>
        <v/>
      </c>
      <c r="AD974" s="543" t="str">
        <f>IF(AND('1C TSspéc8'!$D$17&lt;&gt;0,'1C TSspéc8'!$C$12="OUI"),'1C TSspéc8'!$D$50/'1C TSspéc8'!$D$17,"")</f>
        <v/>
      </c>
      <c r="AE974" s="543" t="str">
        <f>IF(AND('1C TSspéc8'!$D$17&lt;&gt;0,'1C TSspéc8'!$C$12="OUI"),'1C TSspéc8'!$D$51/'1C TSspéc8'!$D$17,"")</f>
        <v/>
      </c>
      <c r="AF974" s="543" t="str">
        <f>IF(AND('1C TSspéc8'!$D$17&lt;&gt;0,'1C TSspéc8'!$C$12="OUI"),'1C TSspéc8'!$D$52/'1C TSspéc8'!$D$17,"")</f>
        <v/>
      </c>
      <c r="AG974" s="543" t="str">
        <f>IF(AND('1C TSspéc8'!$D$17&lt;&gt;0,'1C TSspéc8'!$C$12="OUI"),'1C TSspéc8'!$D$53/'1C TSspéc8'!$D$17,"")</f>
        <v/>
      </c>
      <c r="AH974" s="543" t="str">
        <f>IF(AND('1C TSspéc8'!$D$17&lt;&gt;0,'1C TSspéc8'!$C$12="OUI"),'1C TSspéc8'!$D$54/'1C TSspéc8'!$D$17,"")</f>
        <v/>
      </c>
      <c r="AI974" s="543" t="str">
        <f>IF(AND('1C TSspéc8'!$D$17&lt;&gt;0,'1C TSspéc8'!$C$12="OUI"),'1C TSspéc8'!$D$55/'1C TSspéc8'!$D$17,"")</f>
        <v/>
      </c>
      <c r="AJ974" s="543" t="str">
        <f>IF(AND('1C TSspéc8'!$D$17&lt;&gt;0,'1C TSspéc8'!$C$12="OUI"),'1C TSspéc8'!$D$56/'1C TSspéc8'!$D$17,"")</f>
        <v/>
      </c>
      <c r="AK974" s="543" t="str">
        <f>IF(AND('1C TSspéc8'!$D$17&lt;&gt;0,'1C TSspéc8'!$C$12="OUI"),'1C TSspéc8'!$D$57/'1C TSspéc8'!$D$17,"")</f>
        <v/>
      </c>
      <c r="AL974" s="72">
        <f>IF(AND('1C TSspéc8'!$D$17&lt;&gt;0,'1C TSspéc8'!$C$12="OUI"),N974+AK974,N974)</f>
        <v>0</v>
      </c>
      <c r="AM974" s="417">
        <f t="shared" ref="AM974:AM996" si="289">(J974+(J974*H974)-(J974*H974*I974))*L974</f>
        <v>0</v>
      </c>
      <c r="AN974" s="417">
        <f t="shared" ref="AN974:AN996" si="290">((J974+(J974*H974)-(J974*H974*I974))*M974)*50%</f>
        <v>0</v>
      </c>
      <c r="AO974" s="418" t="str">
        <f>IF(AND('1C TSspéc8'!$D$17&lt;&gt;0,'1C TSspéc8'!$D$30&lt;&gt;0),AM974+AN974,"")</f>
        <v/>
      </c>
      <c r="AP974" s="573" t="str">
        <f>IF(AND('1C TSspéc8'!$D$17&lt;&gt;0,'1C TSspéc8'!$D$30&lt;&gt;0),AM974-AR974,"")</f>
        <v/>
      </c>
      <c r="AQ974" s="583">
        <f t="shared" ref="AQ974:AQ996" si="291">IF(M974=0,0,AN974-AS974)</f>
        <v>0</v>
      </c>
      <c r="AR974" s="596"/>
      <c r="AS974" s="102"/>
      <c r="AT974" s="27" t="str">
        <f>IF(('1C TSspéc8'!D$17*FICHE!$C$14&lt;J974),"Forfait limité à "&amp;FICHE!$C$14&amp;"€/jour","")</f>
        <v/>
      </c>
      <c r="AU974" s="592"/>
      <c r="AV974" s="824"/>
      <c r="AW974" s="824"/>
      <c r="AX974" s="824"/>
      <c r="AY974" s="824"/>
      <c r="AZ974" s="824"/>
      <c r="BA974" s="767"/>
      <c r="BB974" s="767"/>
      <c r="BC974" s="767"/>
      <c r="BD974" s="767"/>
      <c r="BE974" s="767"/>
      <c r="BF974" s="767"/>
      <c r="BG974" s="767"/>
      <c r="BH974" s="767"/>
      <c r="BI974" s="767"/>
      <c r="BJ974" s="767"/>
      <c r="BK974" s="767"/>
      <c r="BL974" s="767"/>
      <c r="BM974" s="767"/>
      <c r="BN974" s="767"/>
      <c r="BO974" s="767"/>
      <c r="BP974" s="767"/>
      <c r="BQ974" s="767"/>
      <c r="BR974" s="767"/>
      <c r="BS974" s="767"/>
      <c r="BT974" s="767"/>
      <c r="BU974" s="767"/>
      <c r="BV974" s="767"/>
      <c r="BW974" s="767"/>
      <c r="BX974" s="767"/>
      <c r="BY974" s="767"/>
      <c r="BZ974" s="767"/>
      <c r="CA974" s="767"/>
      <c r="CB974" s="767"/>
      <c r="CC974" s="767"/>
      <c r="CD974" s="767"/>
      <c r="CE974" s="767"/>
      <c r="CF974" s="767"/>
      <c r="CG974" s="767"/>
      <c r="CH974" s="767"/>
      <c r="CI974" s="767"/>
      <c r="CJ974" s="767"/>
      <c r="CK974" s="767"/>
      <c r="CL974" s="767"/>
      <c r="CM974" s="767"/>
      <c r="CN974" s="767"/>
      <c r="CO974" s="767"/>
      <c r="CP974" s="767"/>
      <c r="CQ974" s="767"/>
      <c r="CR974" s="767"/>
      <c r="CS974" s="767"/>
      <c r="CT974" s="767"/>
      <c r="CU974" s="767"/>
      <c r="CV974" s="767"/>
      <c r="CW974" s="767"/>
      <c r="CX974" s="767"/>
      <c r="CY974" s="767"/>
      <c r="CZ974" s="767"/>
      <c r="DA974" s="767"/>
      <c r="DB974" s="767"/>
      <c r="DC974" s="767"/>
      <c r="DD974" s="767"/>
      <c r="DE974" s="767"/>
      <c r="DF974" s="767"/>
      <c r="DG974" s="767"/>
      <c r="DH974" s="767"/>
      <c r="DI974" s="767"/>
      <c r="DJ974" s="767"/>
      <c r="DK974" s="767"/>
      <c r="DL974" s="767"/>
      <c r="DM974" s="767"/>
      <c r="DN974" s="767"/>
      <c r="DO974" s="767"/>
      <c r="DP974" s="767"/>
      <c r="DQ974" s="767"/>
      <c r="DR974" s="767"/>
      <c r="DS974" s="767"/>
      <c r="DT974" s="767"/>
      <c r="DU974" s="767"/>
      <c r="DV974" s="767"/>
      <c r="DW974" s="767"/>
      <c r="DX974" s="767"/>
      <c r="DY974" s="767"/>
      <c r="DZ974" s="767"/>
      <c r="EA974" s="767"/>
      <c r="EB974" s="767"/>
      <c r="EC974" s="767"/>
      <c r="ED974" s="767"/>
      <c r="EE974" s="767"/>
      <c r="EF974" s="767"/>
      <c r="EG974" s="767"/>
      <c r="EH974" s="767"/>
      <c r="EI974" s="767"/>
      <c r="EJ974" s="767"/>
      <c r="EK974" s="767"/>
      <c r="EL974" s="767"/>
      <c r="EM974" s="767"/>
      <c r="EN974" s="767"/>
      <c r="EO974" s="767"/>
      <c r="EP974" s="767"/>
      <c r="EQ974" s="767"/>
      <c r="ER974" s="767"/>
      <c r="ES974" s="767"/>
      <c r="ET974" s="767"/>
      <c r="EU974" s="767"/>
      <c r="EV974" s="767"/>
      <c r="EW974" s="767"/>
      <c r="EX974" s="767"/>
      <c r="EY974" s="767"/>
      <c r="EZ974" s="767"/>
      <c r="FA974" s="767"/>
      <c r="FB974" s="767"/>
      <c r="FC974" s="767"/>
      <c r="FD974" s="767"/>
      <c r="FE974" s="767"/>
      <c r="FF974" s="767"/>
      <c r="FG974" s="767"/>
      <c r="FH974" s="767"/>
      <c r="FI974" s="767"/>
      <c r="FJ974" s="767"/>
      <c r="FK974" s="767"/>
      <c r="FL974" s="767"/>
      <c r="FM974" s="767"/>
      <c r="FN974" s="767"/>
      <c r="FO974" s="767"/>
      <c r="FP974" s="767"/>
      <c r="FQ974" s="767"/>
      <c r="FR974" s="767"/>
      <c r="FS974" s="767"/>
      <c r="FT974" s="767"/>
      <c r="FU974" s="767"/>
      <c r="FV974" s="767"/>
      <c r="FW974" s="767"/>
      <c r="FX974" s="767"/>
      <c r="FY974" s="767"/>
      <c r="FZ974" s="767"/>
      <c r="GA974" s="767"/>
      <c r="GB974" s="767"/>
      <c r="GC974" s="767"/>
      <c r="GD974" s="767"/>
      <c r="GE974" s="767"/>
      <c r="GF974" s="767"/>
      <c r="GG974" s="767"/>
      <c r="GH974" s="767"/>
      <c r="GI974" s="767"/>
      <c r="GJ974" s="767"/>
      <c r="GK974" s="767"/>
      <c r="GL974" s="767"/>
      <c r="GM974" s="767"/>
      <c r="GN974" s="767"/>
      <c r="GO974" s="767"/>
      <c r="GP974" s="767"/>
      <c r="GQ974" s="767"/>
      <c r="GR974" s="767"/>
      <c r="GS974" s="767"/>
      <c r="GT974" s="767"/>
      <c r="GU974" s="767"/>
      <c r="GV974" s="767"/>
      <c r="GW974" s="767"/>
      <c r="GX974" s="767"/>
      <c r="GY974" s="767"/>
      <c r="GZ974" s="767"/>
      <c r="HA974" s="767"/>
      <c r="HB974" s="767"/>
      <c r="HC974" s="767"/>
    </row>
    <row r="975" spans="1:211" s="864" customFormat="1" ht="13.9" hidden="1" customHeight="1">
      <c r="A975" s="307"/>
      <c r="B975" s="351"/>
      <c r="C975" s="971" t="str">
        <f>IF('1C TSspéc8'!E$17&lt;&gt;0,'1C TSspéc8'!$B$12,"")</f>
        <v/>
      </c>
      <c r="D975" s="972"/>
      <c r="E975" s="973"/>
      <c r="F975" s="93">
        <f>IF(AND($C975='1C TSspéc8'!$B$12,'1C TSspéc8'!$B$16="spécifiques",'1C TSspéc8'!$E$17&lt;&gt;""),'1C TSspéc8'!$E$21,"")</f>
        <v>0</v>
      </c>
      <c r="G975" s="863"/>
      <c r="H975" s="745">
        <v>0.21</v>
      </c>
      <c r="I975" s="747">
        <v>1</v>
      </c>
      <c r="J975" s="312"/>
      <c r="K975" s="680">
        <f t="shared" si="281"/>
        <v>0</v>
      </c>
      <c r="L975" s="556">
        <f>IF(OR('1C TSspéc8'!$B$12="",'1C TSspéc8'!E$30=0),0,IF(AND('1C TSspéc8'!$B$12&lt;&gt;"",$K$2="Pôle",'1C TSspéc8'!$C$12="OUI"),(('1C TSspéc8'!E$22+'1C TSspéc8'!E$23+'1C TSspéc8'!E$24+'1C TSspéc8'!E$25+'1C TSspéc8'!E$29)/'1C TSspéc8'!E$17),IF(AND('1C TSspéc8'!$B$12&lt;&gt;"",$K$2="Pôle",'1C TSspéc8'!$C$12="NON"),(('1C TSspéc8'!E$22+'1C TSspéc8'!E$23+'1C TSspéc8'!E$24+'1C TSspéc8'!E$25+'1C TSspéc8'!E$29)/'1C TSspéc8'!E$30),IF(AND('1C TSspéc8'!$B$12&lt;&gt;"",$K$2&lt;&gt;"Pôle",'1C TSspéc8'!$C$12="OUI"),(('1C TSspéc8'!E$22+'1C TSspéc8'!E$23+'1C TSspéc8'!E$24+'1C TSspéc8'!E$25+'1C TSspéc8'!E$26+'1C TSspéc8'!E$27+'1C TSspéc8'!E$28+'1C TSspéc8'!E$29)/'1C TSspéc8'!E$17),IF(AND('1C TSspéc8'!$B$12&lt;&gt;"",$K$2&lt;&gt;"Pôle",'1C TSspéc8'!$C$12="NON"),(('1C TSspéc8'!E$22+'1C TSspéc8'!E$23+'1C TSspéc8'!E$24+'1C TSspéc8'!E$25+'1C TSspéc8'!E$26+'1C TSspéc8'!E$27+'1C TSspéc8'!E$28+'1C TSspéc8'!E$29)/'1C TSspéc8'!E$30))))))</f>
        <v>0</v>
      </c>
      <c r="M975" s="556">
        <f>IF(OR('1C TSspéc8'!$B$12="",'1C TSspéc8'!E$30=0),0,IF(AND('1C TSspéc8'!$B$12&lt;&gt;"",$K$2="Pôle",'1C TSspéc8'!$C$12="OUI"),(('1C TSspéc8'!E$26+'1C TSspéc8'!E$27+'1C TSspéc8'!E$28)/'1C TSspéc8'!E$17),IF(AND('1C TSspéc8'!$B$12&lt;&gt;"",$K$2="Pôle",'1C TSspéc8'!$C$12="NON"),(('1C TSspéc8'!E$26+'1C TSspéc8'!E$27+'1C TSspéc8'!E$28)/'1C TSspéc8'!E$30),IF(AND('1C TSspéc8'!$B$12&lt;&gt;"",$K$2&lt;&gt;"Pôle"),0))))</f>
        <v>0</v>
      </c>
      <c r="N975" s="557">
        <f>IF(AND('1C TSspéc8'!$B$12&lt;&gt;0,'1C TSspéc8'!$E$30&lt;&gt;0),L975+M975,0)</f>
        <v>0</v>
      </c>
      <c r="O975" s="542" t="str">
        <f>IF(AND('1C TSspéc8'!$E$17&lt;&gt;0,'1C TSspéc8'!$C$12="OUI"),'1C TSspéc8'!$E$35/'1C TSspéc8'!$E$17,"")</f>
        <v/>
      </c>
      <c r="P975" s="543" t="str">
        <f>IF(AND('1C TSspéc8'!$E$17&lt;&gt;0,'1C TSspéc8'!$C$12="OUI"),'1C TSspéc8'!$E$36/'1C TSspéc8'!$E$17,"")</f>
        <v/>
      </c>
      <c r="Q975" s="543" t="str">
        <f>IF(AND('1C TSspéc8'!$E$17&lt;&gt;0,'1C TSspéc8'!$C$12="OUI"),'1C TSspéc8'!$E$37/'1C TSspéc8'!$E$17,"")</f>
        <v/>
      </c>
      <c r="R975" s="543" t="str">
        <f>IF(AND('1C TSspéc8'!$E$17&lt;&gt;0,'1C TSspéc8'!$C$12="OUI"),'1C TSspéc8'!$E$38/'1C TSspéc8'!$E$17,"")</f>
        <v/>
      </c>
      <c r="S975" s="543" t="str">
        <f>IF(AND('1C TSspéc8'!$E$17&lt;&gt;0,'1C TSspéc8'!$C$12="OUI"),'1C TSspéc8'!$E$39/'1C TSspéc8'!$E$17,"")</f>
        <v/>
      </c>
      <c r="T975" s="543" t="str">
        <f>IF(AND('1C TSspéc8'!$E$17&lt;&gt;0,'1C TSspéc8'!$C$12="OUI"),'1C TSspéc8'!$E$40/'1C TSspéc8'!$E$17,"")</f>
        <v/>
      </c>
      <c r="U975" s="543" t="str">
        <f>IF(AND('1C TSspéc8'!$E$17&lt;&gt;0,'1C TSspéc8'!$C$12="OUI"),'1C TSspéc8'!$E$41/'1C TSspéc8'!$E$17,"")</f>
        <v/>
      </c>
      <c r="V975" s="543" t="str">
        <f>IF(AND('1C TSspéc8'!$E$17&lt;&gt;0,'1C TSspéc8'!$C$12="OUI"),'1C TSspéc8'!$E$42/'1C TSspéc8'!$E$17,"")</f>
        <v/>
      </c>
      <c r="W975" s="543" t="str">
        <f>IF(AND('1C TSspéc8'!$E$17&lt;&gt;0,'1C TSspéc8'!$C$12="OUI"),'1C TSspéc8'!$E$43/'1C TSspéc8'!$E$17,"")</f>
        <v/>
      </c>
      <c r="X975" s="543" t="str">
        <f>IF(AND('1C TSspéc8'!$E$17&lt;&gt;0,'1C TSspéc8'!$C$12="OUI"),'1C TSspéc8'!$E$44/'1C TSspéc8'!$E$17,"")</f>
        <v/>
      </c>
      <c r="Y975" s="543" t="str">
        <f>IF(AND('1C TSspéc8'!$E$17&lt;&gt;0,'1C TSspéc8'!$C$12="OUI"),'1C TSspéc8'!$E$45/'1C TSspéc8'!$E$17,"")</f>
        <v/>
      </c>
      <c r="Z975" s="543" t="str">
        <f>IF(AND('1C TSspéc8'!$E$17&lt;&gt;0,'1C TSspéc8'!$C$12="OUI"),'1C TSspéc8'!$E$46/'1C TSspéc8'!$E$17,"")</f>
        <v/>
      </c>
      <c r="AA975" s="543" t="str">
        <f>IF(AND('1C TSspéc8'!$E$17&lt;&gt;0,'1C TSspéc8'!$C$12="OUI"),'1C TSspéc8'!$E$47/'1C TSspéc8'!$E$17,"")</f>
        <v/>
      </c>
      <c r="AB975" s="543" t="str">
        <f>IF(AND('1C TSspéc8'!$E$17&lt;&gt;0,'1C TSspéc8'!$C$12="OUI"),'1C TSspéc8'!$E$48/'1C TSspéc8'!$E$17,"")</f>
        <v/>
      </c>
      <c r="AC975" s="543" t="str">
        <f>IF(AND('1C TSspéc8'!$E$17&lt;&gt;0,'1C TSspéc8'!$C$12="OUI"),'1C TSspéc8'!$E$49/'1C TSspéc8'!$E$17,"")</f>
        <v/>
      </c>
      <c r="AD975" s="543" t="str">
        <f>IF(AND('1C TSspéc8'!$E$17&lt;&gt;0,'1C TSspéc8'!$C$12="OUI"),'1C TSspéc8'!$E$50/'1C TSspéc8'!$E$17,"")</f>
        <v/>
      </c>
      <c r="AE975" s="543" t="str">
        <f>IF(AND('1C TSspéc8'!$E$17&lt;&gt;0,'1C TSspéc8'!$C$12="OUI"),'1C TSspéc8'!$E$51/'1C TSspéc8'!$E$17,"")</f>
        <v/>
      </c>
      <c r="AF975" s="543" t="str">
        <f>IF(AND('1C TSspéc8'!$E$17&lt;&gt;0,'1C TSspéc8'!$C$12="OUI"),'1C TSspéc8'!$E$52/'1C TSspéc8'!$E$17,"")</f>
        <v/>
      </c>
      <c r="AG975" s="543" t="str">
        <f>IF(AND('1C TSspéc8'!$E$17&lt;&gt;0,'1C TSspéc8'!$C$12="OUI"),'1C TSspéc8'!$E$53/'1C TSspéc8'!$E$17,"")</f>
        <v/>
      </c>
      <c r="AH975" s="543" t="str">
        <f>IF(AND('1C TSspéc8'!$E$17&lt;&gt;0,'1C TSspéc8'!$C$12="OUI"),'1C TSspéc8'!$E$54/'1C TSspéc8'!$E$17,"")</f>
        <v/>
      </c>
      <c r="AI975" s="543" t="str">
        <f>IF(AND('1C TSspéc8'!$E$17&lt;&gt;0,'1C TSspéc8'!$C$12="OUI"),'1C TSspéc8'!$E$55/'1C TSspéc8'!$E$17,"")</f>
        <v/>
      </c>
      <c r="AJ975" s="543" t="str">
        <f>IF(AND('1C TSspéc8'!$E$17&lt;&gt;0,'1C TSspéc8'!$C$12="OUI"),'1C TSspéc8'!$E$56/'1C TSspéc8'!$E$17,"")</f>
        <v/>
      </c>
      <c r="AK975" s="543" t="str">
        <f>IF(AND('1C TSspéc8'!$E$17&lt;&gt;0,'1C TSspéc8'!$C$12="OUI"),'1C TSspéc8'!$E$57/'1C TSspéc8'!$E$17,"")</f>
        <v/>
      </c>
      <c r="AL975" s="72">
        <f>IF(AND('1C TSspéc8'!$E$17&lt;&gt;0,'1C TSspéc8'!$C$12="OUI"),N975+AK975,N975)</f>
        <v>0</v>
      </c>
      <c r="AM975" s="417">
        <f t="shared" si="289"/>
        <v>0</v>
      </c>
      <c r="AN975" s="417">
        <f t="shared" si="290"/>
        <v>0</v>
      </c>
      <c r="AO975" s="418" t="str">
        <f>IF(AND('1C TSspéc8'!$E$17&lt;&gt;0,'1C TSspéc8'!$E$30&lt;&gt;0),AM975+AN975,"")</f>
        <v/>
      </c>
      <c r="AP975" s="573" t="str">
        <f>IF(AND('1C TSspéc8'!$E$17&lt;&gt;0,'1C TSspéc8'!$E$30&lt;&gt;0),AM975-AR975,"")</f>
        <v/>
      </c>
      <c r="AQ975" s="583">
        <f t="shared" si="291"/>
        <v>0</v>
      </c>
      <c r="AR975" s="596"/>
      <c r="AS975" s="102"/>
      <c r="AT975" s="27" t="str">
        <f>IF(('1C TSspéc8'!E$17*FICHE!$C$14&lt;J975),"Forfait limité à "&amp;FICHE!$C$14&amp;"€/jour","")</f>
        <v/>
      </c>
      <c r="AU975" s="592"/>
      <c r="AV975" s="824"/>
      <c r="AW975" s="824"/>
      <c r="AX975" s="824"/>
      <c r="AY975" s="824"/>
      <c r="AZ975" s="824"/>
      <c r="BA975" s="767"/>
      <c r="BB975" s="767"/>
      <c r="BC975" s="767"/>
      <c r="BD975" s="767"/>
      <c r="BE975" s="767"/>
      <c r="BF975" s="767"/>
      <c r="BG975" s="767"/>
      <c r="BH975" s="767"/>
      <c r="BI975" s="767"/>
      <c r="BJ975" s="767"/>
      <c r="BK975" s="767"/>
      <c r="BL975" s="767"/>
      <c r="BM975" s="767"/>
      <c r="BN975" s="767"/>
      <c r="BO975" s="767"/>
      <c r="BP975" s="767"/>
      <c r="BQ975" s="767"/>
      <c r="BR975" s="767"/>
      <c r="BS975" s="767"/>
      <c r="BT975" s="767"/>
      <c r="BU975" s="767"/>
      <c r="BV975" s="767"/>
      <c r="BW975" s="767"/>
      <c r="BX975" s="767"/>
      <c r="BY975" s="767"/>
      <c r="BZ975" s="767"/>
      <c r="CA975" s="767"/>
      <c r="CB975" s="767"/>
      <c r="CC975" s="767"/>
      <c r="CD975" s="767"/>
      <c r="CE975" s="767"/>
      <c r="CF975" s="767"/>
      <c r="CG975" s="767"/>
      <c r="CH975" s="767"/>
      <c r="CI975" s="767"/>
      <c r="CJ975" s="767"/>
      <c r="CK975" s="767"/>
      <c r="CL975" s="767"/>
      <c r="CM975" s="767"/>
      <c r="CN975" s="767"/>
      <c r="CO975" s="767"/>
      <c r="CP975" s="767"/>
      <c r="CQ975" s="767"/>
      <c r="CR975" s="767"/>
      <c r="CS975" s="767"/>
      <c r="CT975" s="767"/>
      <c r="CU975" s="767"/>
      <c r="CV975" s="767"/>
      <c r="CW975" s="767"/>
      <c r="CX975" s="767"/>
      <c r="CY975" s="767"/>
      <c r="CZ975" s="767"/>
      <c r="DA975" s="767"/>
      <c r="DB975" s="767"/>
      <c r="DC975" s="767"/>
      <c r="DD975" s="767"/>
      <c r="DE975" s="767"/>
      <c r="DF975" s="767"/>
      <c r="DG975" s="767"/>
      <c r="DH975" s="767"/>
      <c r="DI975" s="767"/>
      <c r="DJ975" s="767"/>
      <c r="DK975" s="767"/>
      <c r="DL975" s="767"/>
      <c r="DM975" s="767"/>
      <c r="DN975" s="767"/>
      <c r="DO975" s="767"/>
      <c r="DP975" s="767"/>
      <c r="DQ975" s="767"/>
      <c r="DR975" s="767"/>
      <c r="DS975" s="767"/>
      <c r="DT975" s="767"/>
      <c r="DU975" s="767"/>
      <c r="DV975" s="767"/>
      <c r="DW975" s="767"/>
      <c r="DX975" s="767"/>
      <c r="DY975" s="767"/>
      <c r="DZ975" s="767"/>
      <c r="EA975" s="767"/>
      <c r="EB975" s="767"/>
      <c r="EC975" s="767"/>
      <c r="ED975" s="767"/>
      <c r="EE975" s="767"/>
      <c r="EF975" s="767"/>
      <c r="EG975" s="767"/>
      <c r="EH975" s="767"/>
      <c r="EI975" s="767"/>
      <c r="EJ975" s="767"/>
      <c r="EK975" s="767"/>
      <c r="EL975" s="767"/>
      <c r="EM975" s="767"/>
      <c r="EN975" s="767"/>
      <c r="EO975" s="767"/>
      <c r="EP975" s="767"/>
      <c r="EQ975" s="767"/>
      <c r="ER975" s="767"/>
      <c r="ES975" s="767"/>
      <c r="ET975" s="767"/>
      <c r="EU975" s="767"/>
      <c r="EV975" s="767"/>
      <c r="EW975" s="767"/>
      <c r="EX975" s="767"/>
      <c r="EY975" s="767"/>
      <c r="EZ975" s="767"/>
      <c r="FA975" s="767"/>
      <c r="FB975" s="767"/>
      <c r="FC975" s="767"/>
      <c r="FD975" s="767"/>
      <c r="FE975" s="767"/>
      <c r="FF975" s="767"/>
      <c r="FG975" s="767"/>
      <c r="FH975" s="767"/>
      <c r="FI975" s="767"/>
      <c r="FJ975" s="767"/>
      <c r="FK975" s="767"/>
      <c r="FL975" s="767"/>
      <c r="FM975" s="767"/>
      <c r="FN975" s="767"/>
      <c r="FO975" s="767"/>
      <c r="FP975" s="767"/>
      <c r="FQ975" s="767"/>
      <c r="FR975" s="767"/>
      <c r="FS975" s="767"/>
      <c r="FT975" s="767"/>
      <c r="FU975" s="767"/>
      <c r="FV975" s="767"/>
      <c r="FW975" s="767"/>
      <c r="FX975" s="767"/>
      <c r="FY975" s="767"/>
      <c r="FZ975" s="767"/>
      <c r="GA975" s="767"/>
      <c r="GB975" s="767"/>
      <c r="GC975" s="767"/>
      <c r="GD975" s="767"/>
      <c r="GE975" s="767"/>
      <c r="GF975" s="767"/>
      <c r="GG975" s="767"/>
      <c r="GH975" s="767"/>
      <c r="GI975" s="767"/>
      <c r="GJ975" s="767"/>
      <c r="GK975" s="767"/>
      <c r="GL975" s="767"/>
      <c r="GM975" s="767"/>
      <c r="GN975" s="767"/>
      <c r="GO975" s="767"/>
      <c r="GP975" s="767"/>
      <c r="GQ975" s="767"/>
      <c r="GR975" s="767"/>
      <c r="GS975" s="767"/>
      <c r="GT975" s="767"/>
      <c r="GU975" s="767"/>
      <c r="GV975" s="767"/>
      <c r="GW975" s="767"/>
      <c r="GX975" s="767"/>
      <c r="GY975" s="767"/>
      <c r="GZ975" s="767"/>
      <c r="HA975" s="767"/>
      <c r="HB975" s="767"/>
      <c r="HC975" s="767"/>
    </row>
    <row r="976" spans="1:211" s="864" customFormat="1" ht="13.9" hidden="1" customHeight="1">
      <c r="A976" s="307"/>
      <c r="B976" s="351"/>
      <c r="C976" s="971" t="str">
        <f>IF('1C TSspéc8'!F$17&lt;&gt;0,'1C TSspéc8'!$B$12,"")</f>
        <v/>
      </c>
      <c r="D976" s="972"/>
      <c r="E976" s="973"/>
      <c r="F976" s="93">
        <f>IF(AND($C976='1C TSspéc8'!$B$12,'1C TSspéc8'!$B$16="spécifiques",'1C TSspéc8'!$F$17&lt;&gt;""),'1C TSspéc8'!$F$21,"")</f>
        <v>0</v>
      </c>
      <c r="G976" s="863"/>
      <c r="H976" s="745">
        <v>0.21</v>
      </c>
      <c r="I976" s="747">
        <v>1</v>
      </c>
      <c r="J976" s="312"/>
      <c r="K976" s="680">
        <f t="shared" si="281"/>
        <v>0</v>
      </c>
      <c r="L976" s="556">
        <f>IF(OR('1C TSspéc8'!$B$12="",'1C TSspéc8'!F$30=0),0,IF(AND('1C TSspéc8'!$B$12&lt;&gt;"",$K$2="Pôle",'1C TSspéc8'!$C$12="OUI"),(('1C TSspéc8'!F$22+'1C TSspéc8'!F$23+'1C TSspéc8'!F$24+'1C TSspéc8'!F$25+'1C TSspéc8'!F$29)/'1C TSspéc8'!F$17),IF(AND('1C TSspéc8'!$B$12&lt;&gt;"",$K$2="Pôle",'1C TSspéc8'!$C$12="NON"),(('1C TSspéc8'!F$22+'1C TSspéc8'!F$23+'1C TSspéc8'!F$24+'1C TSspéc8'!F$25+'1C TSspéc8'!F$29)/'1C TSspéc8'!F$30),IF(AND('1C TSspéc8'!$B$12&lt;&gt;"",$K$2&lt;&gt;"Pôle",'1C TSspéc8'!$C$12="OUI"),(('1C TSspéc8'!F$22+'1C TSspéc8'!F$23+'1C TSspéc8'!F$24+'1C TSspéc8'!F$25+'1C TSspéc8'!F$26+'1C TSspéc8'!F$27+'1C TSspéc8'!F$28+'1C TSspéc8'!F$29)/'1C TSspéc8'!F$17),IF(AND('1C TSspéc8'!$B$12&lt;&gt;"",$K$2&lt;&gt;"Pôle",'1C TSspéc8'!$C$12="NON"),(('1C TSspéc8'!F$22+'1C TSspéc8'!F$23+'1C TSspéc8'!F$24+'1C TSspéc8'!F$25+'1C TSspéc8'!F$26+'1C TSspéc8'!F$27+'1C TSspéc8'!F$28+'1C TSspéc8'!F$29)/'1C TSspéc8'!F$30))))))</f>
        <v>0</v>
      </c>
      <c r="M976" s="556">
        <f>IF(OR('1C TSspéc8'!$B$12="",'1C TSspéc8'!F$30=0),0,IF(AND('1C TSspéc8'!$B$12&lt;&gt;"",$K$2="Pôle",'1C TSspéc8'!$C$12="OUI"),(('1C TSspéc8'!F$26+'1C TSspéc8'!F$27+'1C TSspéc8'!F$28)/'1C TSspéc8'!F$17),IF(AND('1C TSspéc8'!$B$12&lt;&gt;"",$K$2="Pôle",'1C TSspéc8'!$C$12="NON"),(('1C TSspéc8'!F$26+'1C TSspéc8'!F$27+'1C TSspéc8'!F$28)/'1C TSspéc8'!F$30),IF(AND('1C TSspéc8'!$B$12&lt;&gt;"",$K$2&lt;&gt;"Pôle"),0))))</f>
        <v>0</v>
      </c>
      <c r="N976" s="557">
        <f>IF(AND('1C TSspéc8'!$B$12&lt;&gt;0,'1C TSspéc8'!$F$30&lt;&gt;0),L976+M976,0)</f>
        <v>0</v>
      </c>
      <c r="O976" s="542" t="str">
        <f>IF(AND('1C TSspéc8'!$F$17&lt;&gt;0,'1C TSspéc8'!$C$12="OUI"),'1C TSspéc8'!$F$35/'1C TSspéc8'!$F$17,"")</f>
        <v/>
      </c>
      <c r="P976" s="543" t="str">
        <f>IF(AND('1C TSspéc8'!$F$17&lt;&gt;0,'1C TSspéc8'!$C$12="OUI"),'1C TSspéc8'!$F$36/'1C TSspéc8'!$F$17,"")</f>
        <v/>
      </c>
      <c r="Q976" s="543" t="str">
        <f>IF(AND('1C TSspéc8'!$F$17&lt;&gt;0,'1C TSspéc8'!$C$12="OUI"),'1C TSspéc8'!$F$37/'1C TSspéc8'!$F$17,"")</f>
        <v/>
      </c>
      <c r="R976" s="543" t="str">
        <f>IF(AND('1C TSspéc8'!$F$17&lt;&gt;0,'1C TSspéc8'!$C$12="OUI"),'1C TSspéc8'!$F$38/'1C TSspéc8'!$F$17,"")</f>
        <v/>
      </c>
      <c r="S976" s="543" t="str">
        <f>IF(AND('1C TSspéc8'!$F$17&lt;&gt;0,'1C TSspéc8'!$C$12="OUI"),'1C TSspéc8'!$F$39/'1C TSspéc8'!$F$17,"")</f>
        <v/>
      </c>
      <c r="T976" s="543" t="str">
        <f>IF(AND('1C TSspéc8'!$F$17&lt;&gt;0,'1C TSspéc8'!$C$12="OUI"),'1C TSspéc8'!$F$40/'1C TSspéc8'!$F$17,"")</f>
        <v/>
      </c>
      <c r="U976" s="543" t="str">
        <f>IF(AND('1C TSspéc8'!$F$17&lt;&gt;0,'1C TSspéc8'!$C$12="OUI"),'1C TSspéc8'!$F$41/'1C TSspéc8'!$F$17,"")</f>
        <v/>
      </c>
      <c r="V976" s="543" t="str">
        <f>IF(AND('1C TSspéc8'!$F$17&lt;&gt;0,'1C TSspéc8'!$C$12="OUI"),'1C TSspéc8'!$F$42/'1C TSspéc8'!$F$17,"")</f>
        <v/>
      </c>
      <c r="W976" s="543" t="str">
        <f>IF(AND('1C TSspéc8'!$F$17&lt;&gt;0,'1C TSspéc8'!$C$12="OUI"),'1C TSspéc8'!$F$43/'1C TSspéc8'!$F$17,"")</f>
        <v/>
      </c>
      <c r="X976" s="543" t="str">
        <f>IF(AND('1C TSspéc8'!$F$17&lt;&gt;0,'1C TSspéc8'!$C$12="OUI"),'1C TSspéc8'!$F$44/'1C TSspéc8'!$F$17,"")</f>
        <v/>
      </c>
      <c r="Y976" s="543" t="str">
        <f>IF(AND('1C TSspéc8'!$F$17&lt;&gt;0,'1C TSspéc8'!$C$12="OUI"),'1C TSspéc8'!$F$45/'1C TSspéc8'!$F$17,"")</f>
        <v/>
      </c>
      <c r="Z976" s="543" t="str">
        <f>IF(AND('1C TSspéc8'!$F$17&lt;&gt;0,'1C TSspéc8'!$C$12="OUI"),'1C TSspéc8'!$F$46/'1C TSspéc8'!$F$17,"")</f>
        <v/>
      </c>
      <c r="AA976" s="543" t="str">
        <f>IF(AND('1C TSspéc8'!$F$17&lt;&gt;0,'1C TSspéc8'!$C$12="OUI"),'1C TSspéc8'!$F$47/'1C TSspéc8'!$F$17,"")</f>
        <v/>
      </c>
      <c r="AB976" s="543" t="str">
        <f>IF(AND('1C TSspéc8'!$F$17&lt;&gt;0,'1C TSspéc8'!$C$12="OUI"),'1C TSspéc8'!$F$48/'1C TSspéc8'!$F$17,"")</f>
        <v/>
      </c>
      <c r="AC976" s="543" t="str">
        <f>IF(AND('1C TSspéc8'!$F$17&lt;&gt;0,'1C TSspéc8'!$C$12="OUI"),'1C TSspéc8'!$F$49/'1C TSspéc8'!$F$17,"")</f>
        <v/>
      </c>
      <c r="AD976" s="543" t="str">
        <f>IF(AND('1C TSspéc8'!$F$17&lt;&gt;0,'1C TSspéc8'!$C$12="OUI"),'1C TSspéc8'!$F$50/'1C TSspéc8'!$F$17,"")</f>
        <v/>
      </c>
      <c r="AE976" s="543" t="str">
        <f>IF(AND('1C TSspéc8'!$F$17&lt;&gt;0,'1C TSspéc8'!$C$12="OUI"),'1C TSspéc8'!$F$51/'1C TSspéc8'!$F$17,"")</f>
        <v/>
      </c>
      <c r="AF976" s="543" t="str">
        <f>IF(AND('1C TSspéc8'!$F$17&lt;&gt;0,'1C TSspéc8'!$C$12="OUI"),'1C TSspéc8'!$F$52/'1C TSspéc8'!$F$17,"")</f>
        <v/>
      </c>
      <c r="AG976" s="543" t="str">
        <f>IF(AND('1C TSspéc8'!$F$17&lt;&gt;0,'1C TSspéc8'!$C$12="OUI"),'1C TSspéc8'!$F$53/'1C TSspéc8'!$F$17,"")</f>
        <v/>
      </c>
      <c r="AH976" s="543" t="str">
        <f>IF(AND('1C TSspéc8'!$F$17&lt;&gt;0,'1C TSspéc8'!$C$12="OUI"),'1C TSspéc8'!$F$54/'1C TSspéc8'!$F$17,"")</f>
        <v/>
      </c>
      <c r="AI976" s="543" t="str">
        <f>IF(AND('1C TSspéc8'!$F$17&lt;&gt;0,'1C TSspéc8'!$C$12="OUI"),'1C TSspéc8'!$F$55/'1C TSspéc8'!$F$17,"")</f>
        <v/>
      </c>
      <c r="AJ976" s="543" t="str">
        <f>IF(AND('1C TSspéc8'!$F$17&lt;&gt;0,'1C TSspéc8'!$C$12="OUI"),'1C TSspéc8'!$F$56/'1C TSspéc8'!$F$17,"")</f>
        <v/>
      </c>
      <c r="AK976" s="543" t="str">
        <f>IF(AND('1C TSspéc8'!$F$17&lt;&gt;0,'1C TSspéc8'!$C$12="OUI"),'1C TSspéc8'!$F$57/'1C TSspéc8'!$F$17,"")</f>
        <v/>
      </c>
      <c r="AL976" s="72">
        <f>IF(AND('1C TSspéc8'!$F$17&lt;&gt;0,'1C TSspéc8'!$C$12="OUI"),N976+AK976,N976)</f>
        <v>0</v>
      </c>
      <c r="AM976" s="417">
        <f t="shared" si="289"/>
        <v>0</v>
      </c>
      <c r="AN976" s="417">
        <f t="shared" si="290"/>
        <v>0</v>
      </c>
      <c r="AO976" s="418" t="str">
        <f>IF(AND('1C TSspéc8'!$F$17&lt;&gt;0,'1C TSspéc8'!$F$30&lt;&gt;0),AM976+AN976,"")</f>
        <v/>
      </c>
      <c r="AP976" s="573" t="str">
        <f>IF(AND('1C TSspéc8'!$F$17&lt;&gt;0,'1C TSspéc8'!$F$30&lt;&gt;0),AM976-AR976,"")</f>
        <v/>
      </c>
      <c r="AQ976" s="583">
        <f t="shared" si="291"/>
        <v>0</v>
      </c>
      <c r="AR976" s="596"/>
      <c r="AS976" s="102"/>
      <c r="AT976" s="27" t="str">
        <f>IF(('1C TSspéc8'!F$17*FICHE!$C$14&lt;J976),"Forfait limité à "&amp;FICHE!$C$14&amp;"€/jour","")</f>
        <v/>
      </c>
      <c r="AU976" s="592"/>
      <c r="AV976" s="824"/>
      <c r="AW976" s="824"/>
      <c r="AX976" s="824"/>
      <c r="AY976" s="824"/>
      <c r="AZ976" s="824"/>
      <c r="BA976" s="767"/>
      <c r="BB976" s="767"/>
      <c r="BC976" s="767"/>
      <c r="BD976" s="767"/>
      <c r="BE976" s="767"/>
      <c r="BF976" s="767"/>
      <c r="BG976" s="767"/>
      <c r="BH976" s="767"/>
      <c r="BI976" s="767"/>
      <c r="BJ976" s="767"/>
      <c r="BK976" s="767"/>
      <c r="BL976" s="767"/>
      <c r="BM976" s="767"/>
      <c r="BN976" s="767"/>
      <c r="BO976" s="767"/>
      <c r="BP976" s="767"/>
      <c r="BQ976" s="767"/>
      <c r="BR976" s="767"/>
      <c r="BS976" s="767"/>
      <c r="BT976" s="767"/>
      <c r="BU976" s="767"/>
      <c r="BV976" s="767"/>
      <c r="BW976" s="767"/>
      <c r="BX976" s="767"/>
      <c r="BY976" s="767"/>
      <c r="BZ976" s="767"/>
      <c r="CA976" s="767"/>
      <c r="CB976" s="767"/>
      <c r="CC976" s="767"/>
      <c r="CD976" s="767"/>
      <c r="CE976" s="767"/>
      <c r="CF976" s="767"/>
      <c r="CG976" s="767"/>
      <c r="CH976" s="767"/>
      <c r="CI976" s="767"/>
      <c r="CJ976" s="767"/>
      <c r="CK976" s="767"/>
      <c r="CL976" s="767"/>
      <c r="CM976" s="767"/>
      <c r="CN976" s="767"/>
      <c r="CO976" s="767"/>
      <c r="CP976" s="767"/>
      <c r="CQ976" s="767"/>
      <c r="CR976" s="767"/>
      <c r="CS976" s="767"/>
      <c r="CT976" s="767"/>
      <c r="CU976" s="767"/>
      <c r="CV976" s="767"/>
      <c r="CW976" s="767"/>
      <c r="CX976" s="767"/>
      <c r="CY976" s="767"/>
      <c r="CZ976" s="767"/>
      <c r="DA976" s="767"/>
      <c r="DB976" s="767"/>
      <c r="DC976" s="767"/>
      <c r="DD976" s="767"/>
      <c r="DE976" s="767"/>
      <c r="DF976" s="767"/>
      <c r="DG976" s="767"/>
      <c r="DH976" s="767"/>
      <c r="DI976" s="767"/>
      <c r="DJ976" s="767"/>
      <c r="DK976" s="767"/>
      <c r="DL976" s="767"/>
      <c r="DM976" s="767"/>
      <c r="DN976" s="767"/>
      <c r="DO976" s="767"/>
      <c r="DP976" s="767"/>
      <c r="DQ976" s="767"/>
      <c r="DR976" s="767"/>
      <c r="DS976" s="767"/>
      <c r="DT976" s="767"/>
      <c r="DU976" s="767"/>
      <c r="DV976" s="767"/>
      <c r="DW976" s="767"/>
      <c r="DX976" s="767"/>
      <c r="DY976" s="767"/>
      <c r="DZ976" s="767"/>
      <c r="EA976" s="767"/>
      <c r="EB976" s="767"/>
      <c r="EC976" s="767"/>
      <c r="ED976" s="767"/>
      <c r="EE976" s="767"/>
      <c r="EF976" s="767"/>
      <c r="EG976" s="767"/>
      <c r="EH976" s="767"/>
      <c r="EI976" s="767"/>
      <c r="EJ976" s="767"/>
      <c r="EK976" s="767"/>
      <c r="EL976" s="767"/>
      <c r="EM976" s="767"/>
      <c r="EN976" s="767"/>
      <c r="EO976" s="767"/>
      <c r="EP976" s="767"/>
      <c r="EQ976" s="767"/>
      <c r="ER976" s="767"/>
      <c r="ES976" s="767"/>
      <c r="ET976" s="767"/>
      <c r="EU976" s="767"/>
      <c r="EV976" s="767"/>
      <c r="EW976" s="767"/>
      <c r="EX976" s="767"/>
      <c r="EY976" s="767"/>
      <c r="EZ976" s="767"/>
      <c r="FA976" s="767"/>
      <c r="FB976" s="767"/>
      <c r="FC976" s="767"/>
      <c r="FD976" s="767"/>
      <c r="FE976" s="767"/>
      <c r="FF976" s="767"/>
      <c r="FG976" s="767"/>
      <c r="FH976" s="767"/>
      <c r="FI976" s="767"/>
      <c r="FJ976" s="767"/>
      <c r="FK976" s="767"/>
      <c r="FL976" s="767"/>
      <c r="FM976" s="767"/>
      <c r="FN976" s="767"/>
      <c r="FO976" s="767"/>
      <c r="FP976" s="767"/>
      <c r="FQ976" s="767"/>
      <c r="FR976" s="767"/>
      <c r="FS976" s="767"/>
      <c r="FT976" s="767"/>
      <c r="FU976" s="767"/>
      <c r="FV976" s="767"/>
      <c r="FW976" s="767"/>
      <c r="FX976" s="767"/>
      <c r="FY976" s="767"/>
      <c r="FZ976" s="767"/>
      <c r="GA976" s="767"/>
      <c r="GB976" s="767"/>
      <c r="GC976" s="767"/>
      <c r="GD976" s="767"/>
      <c r="GE976" s="767"/>
      <c r="GF976" s="767"/>
      <c r="GG976" s="767"/>
      <c r="GH976" s="767"/>
      <c r="GI976" s="767"/>
      <c r="GJ976" s="767"/>
      <c r="GK976" s="767"/>
      <c r="GL976" s="767"/>
      <c r="GM976" s="767"/>
      <c r="GN976" s="767"/>
      <c r="GO976" s="767"/>
      <c r="GP976" s="767"/>
      <c r="GQ976" s="767"/>
      <c r="GR976" s="767"/>
      <c r="GS976" s="767"/>
      <c r="GT976" s="767"/>
      <c r="GU976" s="767"/>
      <c r="GV976" s="767"/>
      <c r="GW976" s="767"/>
      <c r="GX976" s="767"/>
      <c r="GY976" s="767"/>
      <c r="GZ976" s="767"/>
      <c r="HA976" s="767"/>
      <c r="HB976" s="767"/>
      <c r="HC976" s="767"/>
    </row>
    <row r="977" spans="1:211" s="864" customFormat="1" ht="13.9" hidden="1" customHeight="1">
      <c r="A977" s="307"/>
      <c r="B977" s="351"/>
      <c r="C977" s="971" t="str">
        <f>IF('1C TSspéc8'!G$17&lt;&gt;0,'1C TSspéc8'!$B$12,"")</f>
        <v/>
      </c>
      <c r="D977" s="972"/>
      <c r="E977" s="973"/>
      <c r="F977" s="93">
        <f>IF(AND($C977='1C TSspéc8'!$B$12,'1C TSspéc8'!$B$16="spécifiques",'1C TSspéc8'!$G$17&lt;&gt;""),'1C TSspéc8'!$G$21,"")</f>
        <v>0</v>
      </c>
      <c r="G977" s="863"/>
      <c r="H977" s="745">
        <v>0.21</v>
      </c>
      <c r="I977" s="747">
        <v>1</v>
      </c>
      <c r="J977" s="312"/>
      <c r="K977" s="680">
        <f t="shared" si="281"/>
        <v>0</v>
      </c>
      <c r="L977" s="556">
        <f>IF(OR('1C TSspéc8'!$B$12="",'1C TSspéc8'!G$30=0),0,IF(AND('1C TSspéc8'!$B$12&lt;&gt;"",$K$2="Pôle",'1C TSspéc8'!$C$12="OUI"),(('1C TSspéc8'!G$22+'1C TSspéc8'!G$23+'1C TSspéc8'!G$24+'1C TSspéc8'!G$25+'1C TSspéc8'!G$29)/'1C TSspéc8'!G$17),IF(AND('1C TSspéc8'!$B$12&lt;&gt;"",$K$2="Pôle",'1C TSspéc8'!$C$12="NON"),(('1C TSspéc8'!G$22+'1C TSspéc8'!G$23+'1C TSspéc8'!G$24+'1C TSspéc8'!G$25+'1C TSspéc8'!G$29)/'1C TSspéc8'!G$30),IF(AND('1C TSspéc8'!$B$12&lt;&gt;"",$K$2&lt;&gt;"Pôle",'1C TSspéc8'!$C$12="OUI"),(('1C TSspéc8'!G$22+'1C TSspéc8'!G$23+'1C TSspéc8'!G$24+'1C TSspéc8'!G$25+'1C TSspéc8'!G$26+'1C TSspéc8'!G$27+'1C TSspéc8'!G$28+'1C TSspéc8'!G$29)/'1C TSspéc8'!G$17),IF(AND('1C TSspéc8'!$B$12&lt;&gt;"",$K$2&lt;&gt;"Pôle",'1C TSspéc8'!$C$12="NON"),(('1C TSspéc8'!G$22+'1C TSspéc8'!G$23+'1C TSspéc8'!G$24+'1C TSspéc8'!G$25+'1C TSspéc8'!G$26+'1C TSspéc8'!G$27+'1C TSspéc8'!G$28+'1C TSspéc8'!G$29)/'1C TSspéc8'!G$30))))))</f>
        <v>0</v>
      </c>
      <c r="M977" s="556">
        <f>IF(OR('1C TSspéc8'!$B$12="",'1C TSspéc8'!G$30=0),0,IF(AND('1C TSspéc8'!$B$12&lt;&gt;"",$K$2="Pôle",'1C TSspéc8'!$C$12="OUI"),(('1C TSspéc8'!G$26+'1C TSspéc8'!G$27+'1C TSspéc8'!G$28)/'1C TSspéc8'!G$17),IF(AND('1C TSspéc8'!$B$12&lt;&gt;"",$K$2="Pôle",'1C TSspéc8'!$C$12="NON"),(('1C TSspéc8'!G$26+'1C TSspéc8'!G$27+'1C TSspéc8'!G$28)/'1C TSspéc8'!G$30),IF(AND('1C TSspéc8'!$B$12&lt;&gt;"",$K$2&lt;&gt;"Pôle"),0))))</f>
        <v>0</v>
      </c>
      <c r="N977" s="557">
        <f>IF(AND('1C TSspéc8'!$B$12&lt;&gt;0,'1C TSspéc8'!$G$30&lt;&gt;0),L977+M977,0)</f>
        <v>0</v>
      </c>
      <c r="O977" s="542" t="str">
        <f>IF(AND('1C TSspéc8'!$G$17&lt;&gt;0,'1C TSspéc8'!$C$12="OUI"),'1C TSspéc8'!$G$35/'1C TSspéc8'!$G$17,"")</f>
        <v/>
      </c>
      <c r="P977" s="543" t="str">
        <f>IF(AND('1C TSspéc8'!$G$17&lt;&gt;0,'1C TSspéc8'!$C$12="OUI"),'1C TSspéc8'!$G$36/'1C TSspéc8'!$G$17,"")</f>
        <v/>
      </c>
      <c r="Q977" s="543" t="str">
        <f>IF(AND('1C TSspéc8'!$G$17&lt;&gt;0,'1C TSspéc8'!$C$12="OUI"),'1C TSspéc8'!$G$37/'1C TSspéc8'!$G$17,"")</f>
        <v/>
      </c>
      <c r="R977" s="543" t="str">
        <f>IF(AND('1C TSspéc8'!$G$17&lt;&gt;0,'1C TSspéc8'!$C$12="OUI"),'1C TSspéc8'!$G$38/'1C TSspéc8'!$G$17,"")</f>
        <v/>
      </c>
      <c r="S977" s="543" t="str">
        <f>IF(AND('1C TSspéc8'!$G$17&lt;&gt;0,'1C TSspéc8'!$C$12="OUI"),'1C TSspéc8'!$G$39/'1C TSspéc8'!$G$17,"")</f>
        <v/>
      </c>
      <c r="T977" s="543" t="str">
        <f>IF(AND('1C TSspéc8'!$G$17&lt;&gt;0,'1C TSspéc8'!$C$12="OUI"),'1C TSspéc8'!$G$40/'1C TSspéc8'!$G$17,"")</f>
        <v/>
      </c>
      <c r="U977" s="543" t="str">
        <f>IF(AND('1C TSspéc8'!$G$17&lt;&gt;0,'1C TSspéc8'!$C$12="OUI"),'1C TSspéc8'!$G$41/'1C TSspéc8'!$G$17,"")</f>
        <v/>
      </c>
      <c r="V977" s="543" t="str">
        <f>IF(AND('1C TSspéc8'!$G$17&lt;&gt;0,'1C TSspéc8'!$C$12="OUI"),'1C TSspéc8'!$G$42/'1C TSspéc8'!$G$17,"")</f>
        <v/>
      </c>
      <c r="W977" s="543" t="str">
        <f>IF(AND('1C TSspéc8'!$G$17&lt;&gt;0,'1C TSspéc8'!$C$12="OUI"),'1C TSspéc8'!$G$43/'1C TSspéc8'!$G$17,"")</f>
        <v/>
      </c>
      <c r="X977" s="543" t="str">
        <f>IF(AND('1C TSspéc8'!$G$17&lt;&gt;0,'1C TSspéc8'!$C$12="OUI"),'1C TSspéc8'!$G$44/'1C TSspéc8'!$G$17,"")</f>
        <v/>
      </c>
      <c r="Y977" s="543" t="str">
        <f>IF(AND('1C TSspéc8'!$G$17&lt;&gt;0,'1C TSspéc8'!$C$12="OUI"),'1C TSspéc8'!$G$45/'1C TSspéc8'!$G$17,"")</f>
        <v/>
      </c>
      <c r="Z977" s="543" t="str">
        <f>IF(AND('1C TSspéc8'!$G$17&lt;&gt;0,'1C TSspéc8'!$C$12="OUI"),'1C TSspéc8'!$G$46/'1C TSspéc8'!$G$17,"")</f>
        <v/>
      </c>
      <c r="AA977" s="543" t="str">
        <f>IF(AND('1C TSspéc8'!$G$17&lt;&gt;0,'1C TSspéc8'!$C$12="OUI"),'1C TSspéc8'!$G$47/'1C TSspéc8'!$G$17,"")</f>
        <v/>
      </c>
      <c r="AB977" s="543" t="str">
        <f>IF(AND('1C TSspéc8'!$G$17&lt;&gt;0,'1C TSspéc8'!$C$12="OUI"),'1C TSspéc8'!$G$48/'1C TSspéc8'!$G$17,"")</f>
        <v/>
      </c>
      <c r="AC977" s="543" t="str">
        <f>IF(AND('1C TSspéc8'!$G$17&lt;&gt;0,'1C TSspéc8'!$C$12="OUI"),'1C TSspéc8'!$G$49/'1C TSspéc8'!$G$17,"")</f>
        <v/>
      </c>
      <c r="AD977" s="543" t="str">
        <f>IF(AND('1C TSspéc8'!$G$17&lt;&gt;0,'1C TSspéc8'!$C$12="OUI"),'1C TSspéc8'!$G$50/'1C TSspéc8'!$G$17,"")</f>
        <v/>
      </c>
      <c r="AE977" s="543" t="str">
        <f>IF(AND('1C TSspéc8'!$G$17&lt;&gt;0,'1C TSspéc8'!$C$12="OUI"),'1C TSspéc8'!$G$51/'1C TSspéc8'!$G$17,"")</f>
        <v/>
      </c>
      <c r="AF977" s="543" t="str">
        <f>IF(AND('1C TSspéc8'!$G$17&lt;&gt;0,'1C TSspéc8'!$C$12="OUI"),'1C TSspéc8'!$G$52/'1C TSspéc8'!$G$17,"")</f>
        <v/>
      </c>
      <c r="AG977" s="543" t="str">
        <f>IF(AND('1C TSspéc8'!$G$17&lt;&gt;0,'1C TSspéc8'!$C$12="OUI"),'1C TSspéc8'!$G$53/'1C TSspéc8'!$G$17,"")</f>
        <v/>
      </c>
      <c r="AH977" s="543" t="str">
        <f>IF(AND('1C TSspéc8'!$G$17&lt;&gt;0,'1C TSspéc8'!$C$12="OUI"),'1C TSspéc8'!$G$54/'1C TSspéc8'!$G$17,"")</f>
        <v/>
      </c>
      <c r="AI977" s="543" t="str">
        <f>IF(AND('1C TSspéc8'!$G$17&lt;&gt;0,'1C TSspéc8'!$C$12="OUI"),'1C TSspéc8'!$G$55/'1C TSspéc8'!$G$17,"")</f>
        <v/>
      </c>
      <c r="AJ977" s="543" t="str">
        <f>IF(AND('1C TSspéc8'!$G$17&lt;&gt;0,'1C TSspéc8'!$C$12="OUI"),'1C TSspéc8'!$G$56/'1C TSspéc8'!$G$17,"")</f>
        <v/>
      </c>
      <c r="AK977" s="543" t="str">
        <f>IF(AND('1C TSspéc8'!$G$17&lt;&gt;0,'1C TSspéc8'!$C$12="OUI"),'1C TSspéc8'!$G$57/'1C TSspéc8'!$G$17,"")</f>
        <v/>
      </c>
      <c r="AL977" s="72">
        <f>IF(AND('1C TSspéc8'!$G$17&lt;&gt;0,'1C TSspéc8'!$C$12="OUI"),N977+AK977,N977)</f>
        <v>0</v>
      </c>
      <c r="AM977" s="417">
        <f t="shared" si="289"/>
        <v>0</v>
      </c>
      <c r="AN977" s="417">
        <f t="shared" si="290"/>
        <v>0</v>
      </c>
      <c r="AO977" s="418" t="str">
        <f>IF(AND('1C TSspéc8'!$G$17&lt;&gt;0,'1C TSspéc8'!$G$30&lt;&gt;0),AM977+AN977,"")</f>
        <v/>
      </c>
      <c r="AP977" s="573" t="str">
        <f>IF(AND('1C TSspéc8'!$G$17&lt;&gt;0,'1C TSspéc8'!$G$30&lt;&gt;0),AM977-AR977,"")</f>
        <v/>
      </c>
      <c r="AQ977" s="583">
        <f t="shared" si="291"/>
        <v>0</v>
      </c>
      <c r="AR977" s="596"/>
      <c r="AS977" s="102"/>
      <c r="AT977" s="27" t="str">
        <f>IF(('1C TSspéc8'!G$17*FICHE!$C$14&lt;J977),"Forfait limité à "&amp;FICHE!$C$14&amp;"€/jour","")</f>
        <v/>
      </c>
      <c r="AU977" s="592"/>
      <c r="AV977" s="824"/>
      <c r="AW977" s="824"/>
      <c r="AX977" s="824"/>
      <c r="AY977" s="824"/>
      <c r="AZ977" s="824"/>
      <c r="BA977" s="767"/>
      <c r="BB977" s="767"/>
      <c r="BC977" s="767"/>
      <c r="BD977" s="767"/>
      <c r="BE977" s="767"/>
      <c r="BF977" s="767"/>
      <c r="BG977" s="767"/>
      <c r="BH977" s="767"/>
      <c r="BI977" s="767"/>
      <c r="BJ977" s="767"/>
      <c r="BK977" s="767"/>
      <c r="BL977" s="767"/>
      <c r="BM977" s="767"/>
      <c r="BN977" s="767"/>
      <c r="BO977" s="767"/>
      <c r="BP977" s="767"/>
      <c r="BQ977" s="767"/>
      <c r="BR977" s="767"/>
      <c r="BS977" s="767"/>
      <c r="BT977" s="767"/>
      <c r="BU977" s="767"/>
      <c r="BV977" s="767"/>
      <c r="BW977" s="767"/>
      <c r="BX977" s="767"/>
      <c r="BY977" s="767"/>
      <c r="BZ977" s="767"/>
      <c r="CA977" s="767"/>
      <c r="CB977" s="767"/>
      <c r="CC977" s="767"/>
      <c r="CD977" s="767"/>
      <c r="CE977" s="767"/>
      <c r="CF977" s="767"/>
      <c r="CG977" s="767"/>
      <c r="CH977" s="767"/>
      <c r="CI977" s="767"/>
      <c r="CJ977" s="767"/>
      <c r="CK977" s="767"/>
      <c r="CL977" s="767"/>
      <c r="CM977" s="767"/>
      <c r="CN977" s="767"/>
      <c r="CO977" s="767"/>
      <c r="CP977" s="767"/>
      <c r="CQ977" s="767"/>
      <c r="CR977" s="767"/>
      <c r="CS977" s="767"/>
      <c r="CT977" s="767"/>
      <c r="CU977" s="767"/>
      <c r="CV977" s="767"/>
      <c r="CW977" s="767"/>
      <c r="CX977" s="767"/>
      <c r="CY977" s="767"/>
      <c r="CZ977" s="767"/>
      <c r="DA977" s="767"/>
      <c r="DB977" s="767"/>
      <c r="DC977" s="767"/>
      <c r="DD977" s="767"/>
      <c r="DE977" s="767"/>
      <c r="DF977" s="767"/>
      <c r="DG977" s="767"/>
      <c r="DH977" s="767"/>
      <c r="DI977" s="767"/>
      <c r="DJ977" s="767"/>
      <c r="DK977" s="767"/>
      <c r="DL977" s="767"/>
      <c r="DM977" s="767"/>
      <c r="DN977" s="767"/>
      <c r="DO977" s="767"/>
      <c r="DP977" s="767"/>
      <c r="DQ977" s="767"/>
      <c r="DR977" s="767"/>
      <c r="DS977" s="767"/>
      <c r="DT977" s="767"/>
      <c r="DU977" s="767"/>
      <c r="DV977" s="767"/>
      <c r="DW977" s="767"/>
      <c r="DX977" s="767"/>
      <c r="DY977" s="767"/>
      <c r="DZ977" s="767"/>
      <c r="EA977" s="767"/>
      <c r="EB977" s="767"/>
      <c r="EC977" s="767"/>
      <c r="ED977" s="767"/>
      <c r="EE977" s="767"/>
      <c r="EF977" s="767"/>
      <c r="EG977" s="767"/>
      <c r="EH977" s="767"/>
      <c r="EI977" s="767"/>
      <c r="EJ977" s="767"/>
      <c r="EK977" s="767"/>
      <c r="EL977" s="767"/>
      <c r="EM977" s="767"/>
      <c r="EN977" s="767"/>
      <c r="EO977" s="767"/>
      <c r="EP977" s="767"/>
      <c r="EQ977" s="767"/>
      <c r="ER977" s="767"/>
      <c r="ES977" s="767"/>
      <c r="ET977" s="767"/>
      <c r="EU977" s="767"/>
      <c r="EV977" s="767"/>
      <c r="EW977" s="767"/>
      <c r="EX977" s="767"/>
      <c r="EY977" s="767"/>
      <c r="EZ977" s="767"/>
      <c r="FA977" s="767"/>
      <c r="FB977" s="767"/>
      <c r="FC977" s="767"/>
      <c r="FD977" s="767"/>
      <c r="FE977" s="767"/>
      <c r="FF977" s="767"/>
      <c r="FG977" s="767"/>
      <c r="FH977" s="767"/>
      <c r="FI977" s="767"/>
      <c r="FJ977" s="767"/>
      <c r="FK977" s="767"/>
      <c r="FL977" s="767"/>
      <c r="FM977" s="767"/>
      <c r="FN977" s="767"/>
      <c r="FO977" s="767"/>
      <c r="FP977" s="767"/>
      <c r="FQ977" s="767"/>
      <c r="FR977" s="767"/>
      <c r="FS977" s="767"/>
      <c r="FT977" s="767"/>
      <c r="FU977" s="767"/>
      <c r="FV977" s="767"/>
      <c r="FW977" s="767"/>
      <c r="FX977" s="767"/>
      <c r="FY977" s="767"/>
      <c r="FZ977" s="767"/>
      <c r="GA977" s="767"/>
      <c r="GB977" s="767"/>
      <c r="GC977" s="767"/>
      <c r="GD977" s="767"/>
      <c r="GE977" s="767"/>
      <c r="GF977" s="767"/>
      <c r="GG977" s="767"/>
      <c r="GH977" s="767"/>
      <c r="GI977" s="767"/>
      <c r="GJ977" s="767"/>
      <c r="GK977" s="767"/>
      <c r="GL977" s="767"/>
      <c r="GM977" s="767"/>
      <c r="GN977" s="767"/>
      <c r="GO977" s="767"/>
      <c r="GP977" s="767"/>
      <c r="GQ977" s="767"/>
      <c r="GR977" s="767"/>
      <c r="GS977" s="767"/>
      <c r="GT977" s="767"/>
      <c r="GU977" s="767"/>
      <c r="GV977" s="767"/>
      <c r="GW977" s="767"/>
      <c r="GX977" s="767"/>
      <c r="GY977" s="767"/>
      <c r="GZ977" s="767"/>
      <c r="HA977" s="767"/>
      <c r="HB977" s="767"/>
      <c r="HC977" s="767"/>
    </row>
    <row r="978" spans="1:211" s="864" customFormat="1" ht="13.9" hidden="1" customHeight="1">
      <c r="A978" s="307"/>
      <c r="B978" s="351"/>
      <c r="C978" s="971" t="str">
        <f>IF('1C TSspéc8'!H$17&lt;&gt;0,'1C TSspéc8'!$B$12,"")</f>
        <v/>
      </c>
      <c r="D978" s="972"/>
      <c r="E978" s="973"/>
      <c r="F978" s="93">
        <f>IF(AND($C978='1C TSspéc8'!$B$12,'1C TSspéc8'!$B$16="spécifiques",'1C TSspéc8'!$H$17&lt;&gt;""),'1C TSspéc8'!$H$21,"")</f>
        <v>0</v>
      </c>
      <c r="G978" s="863"/>
      <c r="H978" s="745">
        <v>0.21</v>
      </c>
      <c r="I978" s="747">
        <v>1</v>
      </c>
      <c r="J978" s="312"/>
      <c r="K978" s="680">
        <f t="shared" si="281"/>
        <v>0</v>
      </c>
      <c r="L978" s="556">
        <f>IF(OR('1C TSspéc8'!$B$12="",'1C TSspéc8'!H$30=0),0,IF(AND('1C TSspéc8'!$B$12&lt;&gt;"",$K$2="Pôle",'1C TSspéc8'!$C$12="OUI"),(('1C TSspéc8'!H$22+'1C TSspéc8'!H$23+'1C TSspéc8'!H$24+'1C TSspéc8'!H$25+'1C TSspéc8'!H$29)/'1C TSspéc8'!H$17),IF(AND('1C TSspéc8'!$B$12&lt;&gt;"",$K$2="Pôle",'1C TSspéc8'!$C$12="NON"),(('1C TSspéc8'!H$22+'1C TSspéc8'!H$23+'1C TSspéc8'!H$24+'1C TSspéc8'!H$25+'1C TSspéc8'!H$29)/'1C TSspéc8'!H$30),IF(AND('1C TSspéc8'!$B$12&lt;&gt;"",$K$2&lt;&gt;"Pôle",'1C TSspéc8'!$C$12="OUI"),(('1C TSspéc8'!H$22+'1C TSspéc8'!H$23+'1C TSspéc8'!H$24+'1C TSspéc8'!H$25+'1C TSspéc8'!H$26+'1C TSspéc8'!H$27+'1C TSspéc8'!H$28+'1C TSspéc8'!H$29)/'1C TSspéc8'!H$17),IF(AND('1C TSspéc8'!$B$12&lt;&gt;"",$K$2&lt;&gt;"Pôle",'1C TSspéc8'!$C$12="NON"),(('1C TSspéc8'!H$22+'1C TSspéc8'!H$23+'1C TSspéc8'!H$24+'1C TSspéc8'!H$25+'1C TSspéc8'!H$26+'1C TSspéc8'!H$27+'1C TSspéc8'!H$28+'1C TSspéc8'!H$29)/'1C TSspéc8'!H$30))))))</f>
        <v>0</v>
      </c>
      <c r="M978" s="556">
        <f>IF(OR('1C TSspéc8'!$B$12="",'1C TSspéc8'!H$30=0),0,IF(AND('1C TSspéc8'!$B$12&lt;&gt;"",$K$2="Pôle",'1C TSspéc8'!$C$12="OUI"),(('1C TSspéc8'!H$26+'1C TSspéc8'!H$27+'1C TSspéc8'!H$28)/'1C TSspéc8'!H$17),IF(AND('1C TSspéc8'!$B$12&lt;&gt;"",$K$2="Pôle",'1C TSspéc8'!$C$12="NON"),(('1C TSspéc8'!H$26+'1C TSspéc8'!H$27+'1C TSspéc8'!H$28)/'1C TSspéc8'!H$30),IF(AND('1C TSspéc8'!$B$12&lt;&gt;"",$K$2&lt;&gt;"Pôle"),0))))</f>
        <v>0</v>
      </c>
      <c r="N978" s="557">
        <f>IF(AND('1C TSspéc8'!$B$12&lt;&gt;0,'1C TSspéc8'!$H$30&lt;&gt;0),L978+M978,0)</f>
        <v>0</v>
      </c>
      <c r="O978" s="542" t="str">
        <f>IF(AND('1C TSspéc8'!$H$17&lt;&gt;0,'1C TSspéc8'!$C$12="OUI"),'1C TSspéc8'!$H$35/'1C TSspéc8'!$H$17,"")</f>
        <v/>
      </c>
      <c r="P978" s="543" t="str">
        <f>IF(AND('1C TSspéc8'!$H$17&lt;&gt;0,'1C TSspéc8'!$C$12="OUI"),'1C TSspéc8'!$H$36/'1C TSspéc8'!$H$17,"")</f>
        <v/>
      </c>
      <c r="Q978" s="543" t="str">
        <f>IF(AND('1C TSspéc8'!$H$17&lt;&gt;0,'1C TSspéc8'!$C$12="OUI"),'1C TSspéc8'!$H$37/'1C TSspéc8'!$H$17,"")</f>
        <v/>
      </c>
      <c r="R978" s="543" t="str">
        <f>IF(AND('1C TSspéc8'!$H$17&lt;&gt;0,'1C TSspéc8'!$C$12="OUI"),'1C TSspéc8'!$H$38/'1C TSspéc8'!$H$17,"")</f>
        <v/>
      </c>
      <c r="S978" s="543" t="str">
        <f>IF(AND('1C TSspéc8'!$H$17&lt;&gt;0,'1C TSspéc8'!$C$12="OUI"),'1C TSspéc8'!$H$39/'1C TSspéc8'!$H$17,"")</f>
        <v/>
      </c>
      <c r="T978" s="543" t="str">
        <f>IF(AND('1C TSspéc8'!$H$17&lt;&gt;0,'1C TSspéc8'!$C$12="OUI"),'1C TSspéc8'!$H$40/'1C TSspéc8'!$H$17,"")</f>
        <v/>
      </c>
      <c r="U978" s="543" t="str">
        <f>IF(AND('1C TSspéc8'!$H$17&lt;&gt;0,'1C TSspéc8'!$C$12="OUI"),'1C TSspéc8'!$H$41/'1C TSspéc8'!$H$17,"")</f>
        <v/>
      </c>
      <c r="V978" s="543" t="str">
        <f>IF(AND('1C TSspéc8'!$H$17&lt;&gt;0,'1C TSspéc8'!$C$12="OUI"),'1C TSspéc8'!$H$42/'1C TSspéc8'!$H$17,"")</f>
        <v/>
      </c>
      <c r="W978" s="543" t="str">
        <f>IF(AND('1C TSspéc8'!$H$17&lt;&gt;0,'1C TSspéc8'!$C$12="OUI"),'1C TSspéc8'!$H$43/'1C TSspéc8'!$H$17,"")</f>
        <v/>
      </c>
      <c r="X978" s="543" t="str">
        <f>IF(AND('1C TSspéc8'!$H$17&lt;&gt;0,'1C TSspéc8'!$C$12="OUI"),'1C TSspéc8'!$H$44/'1C TSspéc8'!$H$17,"")</f>
        <v/>
      </c>
      <c r="Y978" s="543" t="str">
        <f>IF(AND('1C TSspéc8'!$H$17&lt;&gt;0,'1C TSspéc8'!$C$12="OUI"),'1C TSspéc8'!$H$45/'1C TSspéc8'!$H$17,"")</f>
        <v/>
      </c>
      <c r="Z978" s="543" t="str">
        <f>IF(AND('1C TSspéc8'!$H$17&lt;&gt;0,'1C TSspéc8'!$C$12="OUI"),'1C TSspéc8'!$H$46/'1C TSspéc8'!$H$17,"")</f>
        <v/>
      </c>
      <c r="AA978" s="543" t="str">
        <f>IF(AND('1C TSspéc8'!$H$17&lt;&gt;0,'1C TSspéc8'!$C$12="OUI"),'1C TSspéc8'!$H$47/'1C TSspéc8'!$H$17,"")</f>
        <v/>
      </c>
      <c r="AB978" s="543" t="str">
        <f>IF(AND('1C TSspéc8'!$H$17&lt;&gt;0,'1C TSspéc8'!$C$12="OUI"),'1C TSspéc8'!$H$48/'1C TSspéc8'!$H$17,"")</f>
        <v/>
      </c>
      <c r="AC978" s="543" t="str">
        <f>IF(AND('1C TSspéc8'!$H$17&lt;&gt;0,'1C TSspéc8'!$C$12="OUI"),'1C TSspéc8'!$H$49/'1C TSspéc8'!$H$17,"")</f>
        <v/>
      </c>
      <c r="AD978" s="543" t="str">
        <f>IF(AND('1C TSspéc8'!$H$17&lt;&gt;0,'1C TSspéc8'!$C$12="OUI"),'1C TSspéc8'!$H$50/'1C TSspéc8'!$H$17,"")</f>
        <v/>
      </c>
      <c r="AE978" s="543" t="str">
        <f>IF(AND('1C TSspéc8'!$H$17&lt;&gt;0,'1C TSspéc8'!$C$12="OUI"),'1C TSspéc8'!$H$51/'1C TSspéc8'!$H$17,"")</f>
        <v/>
      </c>
      <c r="AF978" s="543" t="str">
        <f>IF(AND('1C TSspéc8'!$H$17&lt;&gt;0,'1C TSspéc8'!$C$12="OUI"),'1C TSspéc8'!$H$52/'1C TSspéc8'!$H$17,"")</f>
        <v/>
      </c>
      <c r="AG978" s="543" t="str">
        <f>IF(AND('1C TSspéc8'!$H$17&lt;&gt;0,'1C TSspéc8'!$C$12="OUI"),'1C TSspéc8'!$H$53/'1C TSspéc8'!$H$17,"")</f>
        <v/>
      </c>
      <c r="AH978" s="543" t="str">
        <f>IF(AND('1C TSspéc8'!$H$17&lt;&gt;0,'1C TSspéc8'!$C$12="OUI"),'1C TSspéc8'!$H$54/'1C TSspéc8'!$H$17,"")</f>
        <v/>
      </c>
      <c r="AI978" s="543" t="str">
        <f>IF(AND('1C TSspéc8'!$H$17&lt;&gt;0,'1C TSspéc8'!$C$12="OUI"),'1C TSspéc8'!$H$55/'1C TSspéc8'!$H$17,"")</f>
        <v/>
      </c>
      <c r="AJ978" s="543" t="str">
        <f>IF(AND('1C TSspéc8'!$H$17&lt;&gt;0,'1C TSspéc8'!$C$12="OUI"),'1C TSspéc8'!$H$56/'1C TSspéc8'!$H$17,"")</f>
        <v/>
      </c>
      <c r="AK978" s="543" t="str">
        <f>IF(AND('1C TSspéc8'!$H$17&lt;&gt;0,'1C TSspéc8'!$C$12="OUI"),'1C TSspéc8'!$H$57/'1C TSspéc8'!$H$17,"")</f>
        <v/>
      </c>
      <c r="AL978" s="72">
        <f>IF(AND('1C TSspéc8'!$H$17&lt;&gt;0,'1C TSspéc8'!$C$12="OUI"),N978+AK978,N978)</f>
        <v>0</v>
      </c>
      <c r="AM978" s="417">
        <f t="shared" si="289"/>
        <v>0</v>
      </c>
      <c r="AN978" s="417">
        <f t="shared" si="290"/>
        <v>0</v>
      </c>
      <c r="AO978" s="418" t="str">
        <f>IF(AND('1C TSspéc8'!$H$17&lt;&gt;0,'1C TSspéc8'!$H$30&lt;&gt;0),AM978+AN978,"")</f>
        <v/>
      </c>
      <c r="AP978" s="573" t="str">
        <f>IF(AND('1C TSspéc8'!$H$17&lt;&gt;0,'1C TSspéc8'!$H$30&lt;&gt;0),AM978-AR978,"")</f>
        <v/>
      </c>
      <c r="AQ978" s="583">
        <f t="shared" si="291"/>
        <v>0</v>
      </c>
      <c r="AR978" s="596"/>
      <c r="AS978" s="102"/>
      <c r="AT978" s="27" t="str">
        <f>IF(('1C TSspéc8'!H$17*FICHE!$C$14&lt;J978),"Forfait limité à "&amp;FICHE!$C$14&amp;"€/jour","")</f>
        <v/>
      </c>
      <c r="AU978" s="592"/>
      <c r="AV978" s="824"/>
      <c r="AW978" s="824"/>
      <c r="AX978" s="824"/>
      <c r="AY978" s="824"/>
      <c r="AZ978" s="824"/>
      <c r="BA978" s="767"/>
      <c r="BB978" s="767"/>
      <c r="BC978" s="767"/>
      <c r="BD978" s="767"/>
      <c r="BE978" s="767"/>
      <c r="BF978" s="767"/>
      <c r="BG978" s="767"/>
      <c r="BH978" s="767"/>
      <c r="BI978" s="767"/>
      <c r="BJ978" s="767"/>
      <c r="BK978" s="767"/>
      <c r="BL978" s="767"/>
      <c r="BM978" s="767"/>
      <c r="BN978" s="767"/>
      <c r="BO978" s="767"/>
      <c r="BP978" s="767"/>
      <c r="BQ978" s="767"/>
      <c r="BR978" s="767"/>
      <c r="BS978" s="767"/>
      <c r="BT978" s="767"/>
      <c r="BU978" s="767"/>
      <c r="BV978" s="767"/>
      <c r="BW978" s="767"/>
      <c r="BX978" s="767"/>
      <c r="BY978" s="767"/>
      <c r="BZ978" s="767"/>
      <c r="CA978" s="767"/>
      <c r="CB978" s="767"/>
      <c r="CC978" s="767"/>
      <c r="CD978" s="767"/>
      <c r="CE978" s="767"/>
      <c r="CF978" s="767"/>
      <c r="CG978" s="767"/>
      <c r="CH978" s="767"/>
      <c r="CI978" s="767"/>
      <c r="CJ978" s="767"/>
      <c r="CK978" s="767"/>
      <c r="CL978" s="767"/>
      <c r="CM978" s="767"/>
      <c r="CN978" s="767"/>
      <c r="CO978" s="767"/>
      <c r="CP978" s="767"/>
      <c r="CQ978" s="767"/>
      <c r="CR978" s="767"/>
      <c r="CS978" s="767"/>
      <c r="CT978" s="767"/>
      <c r="CU978" s="767"/>
      <c r="CV978" s="767"/>
      <c r="CW978" s="767"/>
      <c r="CX978" s="767"/>
      <c r="CY978" s="767"/>
      <c r="CZ978" s="767"/>
      <c r="DA978" s="767"/>
      <c r="DB978" s="767"/>
      <c r="DC978" s="767"/>
      <c r="DD978" s="767"/>
      <c r="DE978" s="767"/>
      <c r="DF978" s="767"/>
      <c r="DG978" s="767"/>
      <c r="DH978" s="767"/>
      <c r="DI978" s="767"/>
      <c r="DJ978" s="767"/>
      <c r="DK978" s="767"/>
      <c r="DL978" s="767"/>
      <c r="DM978" s="767"/>
      <c r="DN978" s="767"/>
      <c r="DO978" s="767"/>
      <c r="DP978" s="767"/>
      <c r="DQ978" s="767"/>
      <c r="DR978" s="767"/>
      <c r="DS978" s="767"/>
      <c r="DT978" s="767"/>
      <c r="DU978" s="767"/>
      <c r="DV978" s="767"/>
      <c r="DW978" s="767"/>
      <c r="DX978" s="767"/>
      <c r="DY978" s="767"/>
      <c r="DZ978" s="767"/>
      <c r="EA978" s="767"/>
      <c r="EB978" s="767"/>
      <c r="EC978" s="767"/>
      <c r="ED978" s="767"/>
      <c r="EE978" s="767"/>
      <c r="EF978" s="767"/>
      <c r="EG978" s="767"/>
      <c r="EH978" s="767"/>
      <c r="EI978" s="767"/>
      <c r="EJ978" s="767"/>
      <c r="EK978" s="767"/>
      <c r="EL978" s="767"/>
      <c r="EM978" s="767"/>
      <c r="EN978" s="767"/>
      <c r="EO978" s="767"/>
      <c r="EP978" s="767"/>
      <c r="EQ978" s="767"/>
      <c r="ER978" s="767"/>
      <c r="ES978" s="767"/>
      <c r="ET978" s="767"/>
      <c r="EU978" s="767"/>
      <c r="EV978" s="767"/>
      <c r="EW978" s="767"/>
      <c r="EX978" s="767"/>
      <c r="EY978" s="767"/>
      <c r="EZ978" s="767"/>
      <c r="FA978" s="767"/>
      <c r="FB978" s="767"/>
      <c r="FC978" s="767"/>
      <c r="FD978" s="767"/>
      <c r="FE978" s="767"/>
      <c r="FF978" s="767"/>
      <c r="FG978" s="767"/>
      <c r="FH978" s="767"/>
      <c r="FI978" s="767"/>
      <c r="FJ978" s="767"/>
      <c r="FK978" s="767"/>
      <c r="FL978" s="767"/>
      <c r="FM978" s="767"/>
      <c r="FN978" s="767"/>
      <c r="FO978" s="767"/>
      <c r="FP978" s="767"/>
      <c r="FQ978" s="767"/>
      <c r="FR978" s="767"/>
      <c r="FS978" s="767"/>
      <c r="FT978" s="767"/>
      <c r="FU978" s="767"/>
      <c r="FV978" s="767"/>
      <c r="FW978" s="767"/>
      <c r="FX978" s="767"/>
      <c r="FY978" s="767"/>
      <c r="FZ978" s="767"/>
      <c r="GA978" s="767"/>
      <c r="GB978" s="767"/>
      <c r="GC978" s="767"/>
      <c r="GD978" s="767"/>
      <c r="GE978" s="767"/>
      <c r="GF978" s="767"/>
      <c r="GG978" s="767"/>
      <c r="GH978" s="767"/>
      <c r="GI978" s="767"/>
      <c r="GJ978" s="767"/>
      <c r="GK978" s="767"/>
      <c r="GL978" s="767"/>
      <c r="GM978" s="767"/>
      <c r="GN978" s="767"/>
      <c r="GO978" s="767"/>
      <c r="GP978" s="767"/>
      <c r="GQ978" s="767"/>
      <c r="GR978" s="767"/>
      <c r="GS978" s="767"/>
      <c r="GT978" s="767"/>
      <c r="GU978" s="767"/>
      <c r="GV978" s="767"/>
      <c r="GW978" s="767"/>
      <c r="GX978" s="767"/>
      <c r="GY978" s="767"/>
      <c r="GZ978" s="767"/>
      <c r="HA978" s="767"/>
      <c r="HB978" s="767"/>
      <c r="HC978" s="767"/>
    </row>
    <row r="979" spans="1:211" s="864" customFormat="1" ht="13.9" hidden="1" customHeight="1">
      <c r="A979" s="307"/>
      <c r="B979" s="351"/>
      <c r="C979" s="971" t="str">
        <f>IF('1C TSspéc8'!I$17&lt;&gt;0,'1C TSspéc8'!$B$12,"")</f>
        <v/>
      </c>
      <c r="D979" s="972"/>
      <c r="E979" s="973"/>
      <c r="F979" s="93">
        <f>IF(AND($C979='1C TSspéc8'!$B$12,'1C TSspéc8'!$B$16="spécifiques",'1C TSspéc8'!$I$17&lt;&gt;""),'1C TSspéc8'!$I$21,"")</f>
        <v>0</v>
      </c>
      <c r="G979" s="863"/>
      <c r="H979" s="745">
        <v>0.21</v>
      </c>
      <c r="I979" s="747">
        <v>1</v>
      </c>
      <c r="J979" s="312"/>
      <c r="K979" s="680">
        <f t="shared" si="281"/>
        <v>0</v>
      </c>
      <c r="L979" s="556">
        <f>IF(OR('1C TSspéc8'!$B$12="",'1C TSspéc8'!I$30=0),0,IF(AND('1C TSspéc8'!$B$12&lt;&gt;"",$K$2="Pôle",'1C TSspéc8'!$C$12="OUI"),(('1C TSspéc8'!I$22+'1C TSspéc8'!I$23+'1C TSspéc8'!I$24+'1C TSspéc8'!I$25+'1C TSspéc8'!I$29)/'1C TSspéc8'!I$17),IF(AND('1C TSspéc8'!$B$12&lt;&gt;"",$K$2="Pôle",'1C TSspéc8'!$C$12="NON"),(('1C TSspéc8'!I$22+'1C TSspéc8'!I$23+'1C TSspéc8'!I$24+'1C TSspéc8'!I$25+'1C TSspéc8'!I$29)/'1C TSspéc8'!I$30),IF(AND('1C TSspéc8'!$B$12&lt;&gt;"",$K$2&lt;&gt;"Pôle",'1C TSspéc8'!$C$12="OUI"),(('1C TSspéc8'!I$22+'1C TSspéc8'!I$23+'1C TSspéc8'!I$24+'1C TSspéc8'!I$25+'1C TSspéc8'!I$26+'1C TSspéc8'!I$27+'1C TSspéc8'!I$28+'1C TSspéc8'!I$29)/'1C TSspéc8'!I$17),IF(AND('1C TSspéc8'!$B$12&lt;&gt;"",$K$2&lt;&gt;"Pôle",'1C TSspéc8'!$C$12="NON"),(('1C TSspéc8'!I$22+'1C TSspéc8'!I$23+'1C TSspéc8'!I$24+'1C TSspéc8'!I$25+'1C TSspéc8'!I$26+'1C TSspéc8'!I$27+'1C TSspéc8'!I$28+'1C TSspéc8'!I$29)/'1C TSspéc8'!I$30))))))</f>
        <v>0</v>
      </c>
      <c r="M979" s="556">
        <f>IF(OR('1C TSspéc8'!$B$12="",'1C TSspéc8'!I$30=0),0,IF(AND('1C TSspéc8'!$B$12&lt;&gt;"",$K$2="Pôle",'1C TSspéc8'!$C$12="OUI"),(('1C TSspéc8'!I$26+'1C TSspéc8'!I$27+'1C TSspéc8'!I$28)/'1C TSspéc8'!I$17),IF(AND('1C TSspéc8'!$B$12&lt;&gt;"",$K$2="Pôle",'1C TSspéc8'!$C$12="NON"),(('1C TSspéc8'!I$26+'1C TSspéc8'!I$27+'1C TSspéc8'!I$28)/'1C TSspéc8'!I$30),IF(AND('1C TSspéc8'!$B$12&lt;&gt;"",$K$2&lt;&gt;"Pôle"),0))))</f>
        <v>0</v>
      </c>
      <c r="N979" s="557">
        <f>IF(AND('1C TSspéc8'!$B$12&lt;&gt;0,'1C TSspéc8'!$I$30&lt;&gt;0),L979+M979,0)</f>
        <v>0</v>
      </c>
      <c r="O979" s="542" t="str">
        <f>IF(AND('1C TSspéc8'!$I$17&lt;&gt;0,'1C TSspéc8'!$C$12="OUI"),'1C TSspéc8'!$I$35/'1C TSspéc8'!$I$17,"")</f>
        <v/>
      </c>
      <c r="P979" s="543" t="str">
        <f>IF(AND('1C TSspéc8'!$I$17&lt;&gt;0,'1C TSspéc8'!$C$12="OUI"),'1C TSspéc8'!$I$36/'1C TSspéc8'!$I$17,"")</f>
        <v/>
      </c>
      <c r="Q979" s="543" t="str">
        <f>IF(AND('1C TSspéc8'!$I$17&lt;&gt;0,'1C TSspéc8'!$C$12="OUI"),'1C TSspéc8'!$I$37/'1C TSspéc8'!$I$17,"")</f>
        <v/>
      </c>
      <c r="R979" s="543" t="str">
        <f>IF(AND('1C TSspéc8'!$I$17&lt;&gt;0,'1C TSspéc8'!$C$12="OUI"),'1C TSspéc8'!$I$38/'1C TSspéc8'!$I$17,"")</f>
        <v/>
      </c>
      <c r="S979" s="543" t="str">
        <f>IF(AND('1C TSspéc8'!$I$17&lt;&gt;0,'1C TSspéc8'!$C$12="OUI"),'1C TSspéc8'!$I$39/'1C TSspéc8'!$I$17,"")</f>
        <v/>
      </c>
      <c r="T979" s="543" t="str">
        <f>IF(AND('1C TSspéc8'!$I$17&lt;&gt;0,'1C TSspéc8'!$C$12="OUI"),'1C TSspéc8'!$I$40/'1C TSspéc8'!$I$17,"")</f>
        <v/>
      </c>
      <c r="U979" s="543" t="str">
        <f>IF(AND('1C TSspéc8'!$I$17&lt;&gt;0,'1C TSspéc8'!$C$12="OUI"),'1C TSspéc8'!$I$41/'1C TSspéc8'!$I$17,"")</f>
        <v/>
      </c>
      <c r="V979" s="543" t="str">
        <f>IF(AND('1C TSspéc8'!$I$17&lt;&gt;0,'1C TSspéc8'!$C$12="OUI"),'1C TSspéc8'!$I$42/'1C TSspéc8'!$I$17,"")</f>
        <v/>
      </c>
      <c r="W979" s="543" t="str">
        <f>IF(AND('1C TSspéc8'!$I$17&lt;&gt;0,'1C TSspéc8'!$C$12="OUI"),'1C TSspéc8'!$I$43/'1C TSspéc8'!$I$17,"")</f>
        <v/>
      </c>
      <c r="X979" s="543" t="str">
        <f>IF(AND('1C TSspéc8'!$I$17&lt;&gt;0,'1C TSspéc8'!$C$12="OUI"),'1C TSspéc8'!$I$44/'1C TSspéc8'!$I$17,"")</f>
        <v/>
      </c>
      <c r="Y979" s="543" t="str">
        <f>IF(AND('1C TSspéc8'!$I$17&lt;&gt;0,'1C TSspéc8'!$C$12="OUI"),'1C TSspéc8'!$I$45/'1C TSspéc8'!$I$17,"")</f>
        <v/>
      </c>
      <c r="Z979" s="543" t="str">
        <f>IF(AND('1C TSspéc8'!$I$17&lt;&gt;0,'1C TSspéc8'!$C$12="OUI"),'1C TSspéc8'!$I$46/'1C TSspéc8'!$I$17,"")</f>
        <v/>
      </c>
      <c r="AA979" s="543" t="str">
        <f>IF(AND('1C TSspéc8'!$I$17&lt;&gt;0,'1C TSspéc8'!$C$12="OUI"),'1C TSspéc8'!$I$47/'1C TSspéc8'!$I$17,"")</f>
        <v/>
      </c>
      <c r="AB979" s="543" t="str">
        <f>IF(AND('1C TSspéc8'!$I$17&lt;&gt;0,'1C TSspéc8'!$C$12="OUI"),'1C TSspéc8'!$I$48/'1C TSspéc8'!$I$17,"")</f>
        <v/>
      </c>
      <c r="AC979" s="543" t="str">
        <f>IF(AND('1C TSspéc8'!$I$17&lt;&gt;0,'1C TSspéc8'!$C$12="OUI"),'1C TSspéc8'!$I$49/'1C TSspéc8'!$I$17,"")</f>
        <v/>
      </c>
      <c r="AD979" s="543" t="str">
        <f>IF(AND('1C TSspéc8'!$I$17&lt;&gt;0,'1C TSspéc8'!$C$12="OUI"),'1C TSspéc8'!$I$50/'1C TSspéc8'!$I$17,"")</f>
        <v/>
      </c>
      <c r="AE979" s="543" t="str">
        <f>IF(AND('1C TSspéc8'!$I$17&lt;&gt;0,'1C TSspéc8'!$C$12="OUI"),'1C TSspéc8'!$I$51/'1C TSspéc8'!$I$17,"")</f>
        <v/>
      </c>
      <c r="AF979" s="543" t="str">
        <f>IF(AND('1C TSspéc8'!$I$17&lt;&gt;0,'1C TSspéc8'!$C$12="OUI"),'1C TSspéc8'!$I$52/'1C TSspéc8'!$I$17,"")</f>
        <v/>
      </c>
      <c r="AG979" s="543" t="str">
        <f>IF(AND('1C TSspéc8'!$I$17&lt;&gt;0,'1C TSspéc8'!$C$12="OUI"),'1C TSspéc8'!$I$53/'1C TSspéc8'!$I$17,"")</f>
        <v/>
      </c>
      <c r="AH979" s="543" t="str">
        <f>IF(AND('1C TSspéc8'!$I$17&lt;&gt;0,'1C TSspéc8'!$C$12="OUI"),'1C TSspéc8'!$I$54/'1C TSspéc8'!$I$17,"")</f>
        <v/>
      </c>
      <c r="AI979" s="543" t="str">
        <f>IF(AND('1C TSspéc8'!$I$17&lt;&gt;0,'1C TSspéc8'!$C$12="OUI"),'1C TSspéc8'!$I$55/'1C TSspéc8'!$I$17,"")</f>
        <v/>
      </c>
      <c r="AJ979" s="543" t="str">
        <f>IF(AND('1C TSspéc8'!$I$17&lt;&gt;0,'1C TSspéc8'!$C$12="OUI"),'1C TSspéc8'!$I$56/'1C TSspéc8'!$I$17,"")</f>
        <v/>
      </c>
      <c r="AK979" s="543" t="str">
        <f>IF(AND('1C TSspéc8'!$I$17&lt;&gt;0,'1C TSspéc8'!$C$12="OUI"),'1C TSspéc8'!$I$57/'1C TSspéc8'!$I$17,"")</f>
        <v/>
      </c>
      <c r="AL979" s="72">
        <f>IF(AND('1C TSspéc8'!$I$17&lt;&gt;0,'1C TSspéc8'!$C$12="OUI"),N979+AK979,N979)</f>
        <v>0</v>
      </c>
      <c r="AM979" s="417">
        <f t="shared" si="289"/>
        <v>0</v>
      </c>
      <c r="AN979" s="417">
        <f t="shared" si="290"/>
        <v>0</v>
      </c>
      <c r="AO979" s="418" t="str">
        <f>IF(AND('1C TSspéc8'!$I$17&lt;&gt;0,'1C TSspéc8'!$I$30&lt;&gt;0),AM979+AN979,"")</f>
        <v/>
      </c>
      <c r="AP979" s="573" t="str">
        <f>IF(AND('1C TSspéc8'!$I$17&lt;&gt;0,'1C TSspéc8'!$I$30&lt;&gt;0),AM979-AR979,"")</f>
        <v/>
      </c>
      <c r="AQ979" s="583">
        <f t="shared" si="291"/>
        <v>0</v>
      </c>
      <c r="AR979" s="596"/>
      <c r="AS979" s="102"/>
      <c r="AT979" s="27" t="str">
        <f>IF(('1C TSspéc8'!I$17*FICHE!$C$14&lt;J979),"Forfait limité à "&amp;FICHE!$C$14&amp;"€/jour","")</f>
        <v/>
      </c>
      <c r="AU979" s="592"/>
      <c r="AV979" s="824"/>
      <c r="AW979" s="824"/>
      <c r="AX979" s="824"/>
      <c r="AY979" s="824"/>
      <c r="AZ979" s="824"/>
      <c r="BA979" s="767"/>
      <c r="BB979" s="767"/>
      <c r="BC979" s="767"/>
      <c r="BD979" s="767"/>
      <c r="BE979" s="767"/>
      <c r="BF979" s="767"/>
      <c r="BG979" s="767"/>
      <c r="BH979" s="767"/>
      <c r="BI979" s="767"/>
      <c r="BJ979" s="767"/>
      <c r="BK979" s="767"/>
      <c r="BL979" s="767"/>
      <c r="BM979" s="767"/>
      <c r="BN979" s="767"/>
      <c r="BO979" s="767"/>
      <c r="BP979" s="767"/>
      <c r="BQ979" s="767"/>
      <c r="BR979" s="767"/>
      <c r="BS979" s="767"/>
      <c r="BT979" s="767"/>
      <c r="BU979" s="767"/>
      <c r="BV979" s="767"/>
      <c r="BW979" s="767"/>
      <c r="BX979" s="767"/>
      <c r="BY979" s="767"/>
      <c r="BZ979" s="767"/>
      <c r="CA979" s="767"/>
      <c r="CB979" s="767"/>
      <c r="CC979" s="767"/>
      <c r="CD979" s="767"/>
      <c r="CE979" s="767"/>
      <c r="CF979" s="767"/>
      <c r="CG979" s="767"/>
      <c r="CH979" s="767"/>
      <c r="CI979" s="767"/>
      <c r="CJ979" s="767"/>
      <c r="CK979" s="767"/>
      <c r="CL979" s="767"/>
      <c r="CM979" s="767"/>
      <c r="CN979" s="767"/>
      <c r="CO979" s="767"/>
      <c r="CP979" s="767"/>
      <c r="CQ979" s="767"/>
      <c r="CR979" s="767"/>
      <c r="CS979" s="767"/>
      <c r="CT979" s="767"/>
      <c r="CU979" s="767"/>
      <c r="CV979" s="767"/>
      <c r="CW979" s="767"/>
      <c r="CX979" s="767"/>
      <c r="CY979" s="767"/>
      <c r="CZ979" s="767"/>
      <c r="DA979" s="767"/>
      <c r="DB979" s="767"/>
      <c r="DC979" s="767"/>
      <c r="DD979" s="767"/>
      <c r="DE979" s="767"/>
      <c r="DF979" s="767"/>
      <c r="DG979" s="767"/>
      <c r="DH979" s="767"/>
      <c r="DI979" s="767"/>
      <c r="DJ979" s="767"/>
      <c r="DK979" s="767"/>
      <c r="DL979" s="767"/>
      <c r="DM979" s="767"/>
      <c r="DN979" s="767"/>
      <c r="DO979" s="767"/>
      <c r="DP979" s="767"/>
      <c r="DQ979" s="767"/>
      <c r="DR979" s="767"/>
      <c r="DS979" s="767"/>
      <c r="DT979" s="767"/>
      <c r="DU979" s="767"/>
      <c r="DV979" s="767"/>
      <c r="DW979" s="767"/>
      <c r="DX979" s="767"/>
      <c r="DY979" s="767"/>
      <c r="DZ979" s="767"/>
      <c r="EA979" s="767"/>
      <c r="EB979" s="767"/>
      <c r="EC979" s="767"/>
      <c r="ED979" s="767"/>
      <c r="EE979" s="767"/>
      <c r="EF979" s="767"/>
      <c r="EG979" s="767"/>
      <c r="EH979" s="767"/>
      <c r="EI979" s="767"/>
      <c r="EJ979" s="767"/>
      <c r="EK979" s="767"/>
      <c r="EL979" s="767"/>
      <c r="EM979" s="767"/>
      <c r="EN979" s="767"/>
      <c r="EO979" s="767"/>
      <c r="EP979" s="767"/>
      <c r="EQ979" s="767"/>
      <c r="ER979" s="767"/>
      <c r="ES979" s="767"/>
      <c r="ET979" s="767"/>
      <c r="EU979" s="767"/>
      <c r="EV979" s="767"/>
      <c r="EW979" s="767"/>
      <c r="EX979" s="767"/>
      <c r="EY979" s="767"/>
      <c r="EZ979" s="767"/>
      <c r="FA979" s="767"/>
      <c r="FB979" s="767"/>
      <c r="FC979" s="767"/>
      <c r="FD979" s="767"/>
      <c r="FE979" s="767"/>
      <c r="FF979" s="767"/>
      <c r="FG979" s="767"/>
      <c r="FH979" s="767"/>
      <c r="FI979" s="767"/>
      <c r="FJ979" s="767"/>
      <c r="FK979" s="767"/>
      <c r="FL979" s="767"/>
      <c r="FM979" s="767"/>
      <c r="FN979" s="767"/>
      <c r="FO979" s="767"/>
      <c r="FP979" s="767"/>
      <c r="FQ979" s="767"/>
      <c r="FR979" s="767"/>
      <c r="FS979" s="767"/>
      <c r="FT979" s="767"/>
      <c r="FU979" s="767"/>
      <c r="FV979" s="767"/>
      <c r="FW979" s="767"/>
      <c r="FX979" s="767"/>
      <c r="FY979" s="767"/>
      <c r="FZ979" s="767"/>
      <c r="GA979" s="767"/>
      <c r="GB979" s="767"/>
      <c r="GC979" s="767"/>
      <c r="GD979" s="767"/>
      <c r="GE979" s="767"/>
      <c r="GF979" s="767"/>
      <c r="GG979" s="767"/>
      <c r="GH979" s="767"/>
      <c r="GI979" s="767"/>
      <c r="GJ979" s="767"/>
      <c r="GK979" s="767"/>
      <c r="GL979" s="767"/>
      <c r="GM979" s="767"/>
      <c r="GN979" s="767"/>
      <c r="GO979" s="767"/>
      <c r="GP979" s="767"/>
      <c r="GQ979" s="767"/>
      <c r="GR979" s="767"/>
      <c r="GS979" s="767"/>
      <c r="GT979" s="767"/>
      <c r="GU979" s="767"/>
      <c r="GV979" s="767"/>
      <c r="GW979" s="767"/>
      <c r="GX979" s="767"/>
      <c r="GY979" s="767"/>
      <c r="GZ979" s="767"/>
      <c r="HA979" s="767"/>
      <c r="HB979" s="767"/>
      <c r="HC979" s="767"/>
    </row>
    <row r="980" spans="1:211" s="864" customFormat="1" ht="13.9" hidden="1" customHeight="1">
      <c r="A980" s="307"/>
      <c r="B980" s="351"/>
      <c r="C980" s="971" t="str">
        <f>IF('1C TSspéc8'!J$17&lt;&gt;0,'1C TSspéc8'!$B$12,"")</f>
        <v/>
      </c>
      <c r="D980" s="972"/>
      <c r="E980" s="973"/>
      <c r="F980" s="93">
        <f>IF(AND($C980='1C TSspéc8'!$B$12,'1C TSspéc8'!$B$16="spécifiques",'1C TSspéc8'!K$17&lt;&gt;""),'1C TSspéc8'!K$21,"")</f>
        <v>0</v>
      </c>
      <c r="G980" s="863"/>
      <c r="H980" s="745">
        <v>0.21</v>
      </c>
      <c r="I980" s="747">
        <v>1</v>
      </c>
      <c r="J980" s="312"/>
      <c r="K980" s="680">
        <f t="shared" si="281"/>
        <v>0</v>
      </c>
      <c r="L980" s="556">
        <f>IF(OR('1C TSspéc8'!$B$12="",'1C TSspéc8'!J$30=0),0,IF(AND('1C TSspéc8'!$B$12&lt;&gt;"",$K$2="Pôle",'1C TSspéc8'!$C$12="OUI"),(('1C TSspéc8'!J$22+'1C TSspéc8'!J$23+'1C TSspéc8'!J$24+'1C TSspéc8'!J$25+'1C TSspéc8'!J$29)/'1C TSspéc8'!J$17),IF(AND('1C TSspéc8'!$B$12&lt;&gt;"",$K$2="Pôle",'1C TSspéc8'!$C$12="NON"),(('1C TSspéc8'!J$22+'1C TSspéc8'!J$23+'1C TSspéc8'!J$24+'1C TSspéc8'!J$25+'1C TSspéc8'!J$29)/'1C TSspéc8'!J$30),IF(AND('1C TSspéc8'!$B$12&lt;&gt;"",$K$2&lt;&gt;"Pôle",'1C TSspéc8'!$C$12="OUI"),(('1C TSspéc8'!J$22+'1C TSspéc8'!J$23+'1C TSspéc8'!J$24+'1C TSspéc8'!J$25+'1C TSspéc8'!J$26+'1C TSspéc8'!J$27+'1C TSspéc8'!J$28+'1C TSspéc8'!J$29)/'1C TSspéc8'!J$17),IF(AND('1C TSspéc8'!$B$12&lt;&gt;"",$K$2&lt;&gt;"Pôle",'1C TSspéc8'!$C$12="NON"),(('1C TSspéc8'!J$22+'1C TSspéc8'!J$23+'1C TSspéc8'!J$24+'1C TSspéc8'!J$25+'1C TSspéc8'!J$26+'1C TSspéc8'!J$27+'1C TSspéc8'!J$28+'1C TSspéc8'!J$29)/'1C TSspéc8'!J$30))))))</f>
        <v>0</v>
      </c>
      <c r="M980" s="556">
        <f>IF(OR('1C TSspéc8'!$B$12="",'1C TSspéc8'!J$30=0),0,IF(AND('1C TSspéc8'!$B$12&lt;&gt;"",$K$2="Pôle",'1C TSspéc8'!$C$12="OUI"),(('1C TSspéc8'!J$26+'1C TSspéc8'!J$27+'1C TSspéc8'!J$28)/'1C TSspéc8'!J$17),IF(AND('1C TSspéc8'!$B$12&lt;&gt;"",$K$2="Pôle",'1C TSspéc8'!$C$12="NON"),(('1C TSspéc8'!J$26+'1C TSspéc8'!J$27+'1C TSspéc8'!J$28)/'1C TSspéc8'!J$30),IF(AND('1C TSspéc8'!$B$12&lt;&gt;"",$K$2&lt;&gt;"Pôle"),0))))</f>
        <v>0</v>
      </c>
      <c r="N980" s="557">
        <f>IF(AND('1C TSspéc8'!$B$12&lt;&gt;0,'1C TSspéc8'!$J$30&lt;&gt;0),L980+M980,0)</f>
        <v>0</v>
      </c>
      <c r="O980" s="542" t="str">
        <f>IF(AND('1C TSspéc8'!$J$17&lt;&gt;0,'1C TSspéc8'!$C$12="OUI"),'1C TSspéc8'!$J$35/'1C TSspéc8'!$J$17,"")</f>
        <v/>
      </c>
      <c r="P980" s="543" t="str">
        <f>IF(AND('1C TSspéc8'!$J$17&lt;&gt;0,'1C TSspéc8'!$C$12="OUI"),'1C TSspéc8'!$J$36/'1C TSspéc8'!$J$17,"")</f>
        <v/>
      </c>
      <c r="Q980" s="543" t="str">
        <f>IF(AND('1C TSspéc8'!$J$17&lt;&gt;0,'1C TSspéc8'!$C$12="OUI"),'1C TSspéc8'!$J$37/'1C TSspéc8'!$J$17,"")</f>
        <v/>
      </c>
      <c r="R980" s="543" t="str">
        <f>IF(AND('1C TSspéc8'!$J$17&lt;&gt;0,'1C TSspéc8'!$C$12="OUI"),'1C TSspéc8'!$J$38/'1C TSspéc8'!$J$17,"")</f>
        <v/>
      </c>
      <c r="S980" s="543" t="str">
        <f>IF(AND('1C TSspéc8'!$J$17&lt;&gt;0,'1C TSspéc8'!$C$12="OUI"),'1C TSspéc8'!$J$39/'1C TSspéc8'!$J$17,"")</f>
        <v/>
      </c>
      <c r="T980" s="543" t="str">
        <f>IF(AND('1C TSspéc8'!$J$17&lt;&gt;0,'1C TSspéc8'!$C$12="OUI"),'1C TSspéc8'!$J$40/'1C TSspéc8'!$J$17,"")</f>
        <v/>
      </c>
      <c r="U980" s="543" t="str">
        <f>IF(AND('1C TSspéc8'!$J$17&lt;&gt;0,'1C TSspéc8'!$C$12="OUI"),'1C TSspéc8'!$J$41/'1C TSspéc8'!$J$17,"")</f>
        <v/>
      </c>
      <c r="V980" s="543" t="str">
        <f>IF(AND('1C TSspéc8'!$J$17&lt;&gt;0,'1C TSspéc8'!$C$12="OUI"),'1C TSspéc8'!$J$42/'1C TSspéc8'!$J$17,"")</f>
        <v/>
      </c>
      <c r="W980" s="543" t="str">
        <f>IF(AND('1C TSspéc8'!$J$17&lt;&gt;0,'1C TSspéc8'!$C$12="OUI"),'1C TSspéc8'!$J$43/'1C TSspéc8'!$J$17,"")</f>
        <v/>
      </c>
      <c r="X980" s="543" t="str">
        <f>IF(AND('1C TSspéc8'!$J$17&lt;&gt;0,'1C TSspéc8'!$C$12="OUI"),'1C TSspéc8'!$J$44/'1C TSspéc8'!$J$17,"")</f>
        <v/>
      </c>
      <c r="Y980" s="543" t="str">
        <f>IF(AND('1C TSspéc8'!$J$17&lt;&gt;0,'1C TSspéc8'!$C$12="OUI"),'1C TSspéc8'!$J$45/'1C TSspéc8'!$J$17,"")</f>
        <v/>
      </c>
      <c r="Z980" s="543" t="str">
        <f>IF(AND('1C TSspéc8'!$J$17&lt;&gt;0,'1C TSspéc8'!$C$12="OUI"),'1C TSspéc8'!$J$46/'1C TSspéc8'!$J$17,"")</f>
        <v/>
      </c>
      <c r="AA980" s="543" t="str">
        <f>IF(AND('1C TSspéc8'!$J$17&lt;&gt;0,'1C TSspéc8'!$C$12="OUI"),'1C TSspéc8'!$J$47/'1C TSspéc8'!$J$17,"")</f>
        <v/>
      </c>
      <c r="AB980" s="543" t="str">
        <f>IF(AND('1C TSspéc8'!$J$17&lt;&gt;0,'1C TSspéc8'!$C$12="OUI"),'1C TSspéc8'!$J$48/'1C TSspéc8'!$J$17,"")</f>
        <v/>
      </c>
      <c r="AC980" s="543" t="str">
        <f>IF(AND('1C TSspéc8'!$J$17&lt;&gt;0,'1C TSspéc8'!$C$12="OUI"),'1C TSspéc8'!$J$49/'1C TSspéc8'!$J$17,"")</f>
        <v/>
      </c>
      <c r="AD980" s="543" t="str">
        <f>IF(AND('1C TSspéc8'!$J$17&lt;&gt;0,'1C TSspéc8'!$C$12="OUI"),'1C TSspéc8'!$J$50/'1C TSspéc8'!$J$17,"")</f>
        <v/>
      </c>
      <c r="AE980" s="543" t="str">
        <f>IF(AND('1C TSspéc8'!$J$17&lt;&gt;0,'1C TSspéc8'!$C$12="OUI"),'1C TSspéc8'!$J$51/'1C TSspéc8'!$J$17,"")</f>
        <v/>
      </c>
      <c r="AF980" s="543" t="str">
        <f>IF(AND('1C TSspéc8'!$J$17&lt;&gt;0,'1C TSspéc8'!$C$12="OUI"),'1C TSspéc8'!$J$52/'1C TSspéc8'!$J$17,"")</f>
        <v/>
      </c>
      <c r="AG980" s="543" t="str">
        <f>IF(AND('1C TSspéc8'!$J$17&lt;&gt;0,'1C TSspéc8'!$C$12="OUI"),'1C TSspéc8'!$J$53/'1C TSspéc8'!$J$17,"")</f>
        <v/>
      </c>
      <c r="AH980" s="543" t="str">
        <f>IF(AND('1C TSspéc8'!$J$17&lt;&gt;0,'1C TSspéc8'!$C$12="OUI"),'1C TSspéc8'!$J$54/'1C TSspéc8'!$J$17,"")</f>
        <v/>
      </c>
      <c r="AI980" s="543" t="str">
        <f>IF(AND('1C TSspéc8'!$J$17&lt;&gt;0,'1C TSspéc8'!$C$12="OUI"),'1C TSspéc8'!$J$55/'1C TSspéc8'!$J$17,"")</f>
        <v/>
      </c>
      <c r="AJ980" s="543" t="str">
        <f>IF(AND('1C TSspéc8'!$J$17&lt;&gt;0,'1C TSspéc8'!$C$12="OUI"),'1C TSspéc8'!$J$56/'1C TSspéc8'!$J$17,"")</f>
        <v/>
      </c>
      <c r="AK980" s="543" t="str">
        <f>IF(AND('1C TSspéc8'!$J$17&lt;&gt;0,'1C TSspéc8'!$C$12="OUI"),'1C TSspéc8'!$J$57/'1C TSspéc8'!$J$17,"")</f>
        <v/>
      </c>
      <c r="AL980" s="72">
        <f>IF(AND('1C TSspéc8'!$J$17&lt;&gt;0,'1C TSspéc8'!$C$12="OUI"),N980+AK980,N980)</f>
        <v>0</v>
      </c>
      <c r="AM980" s="417">
        <f t="shared" si="289"/>
        <v>0</v>
      </c>
      <c r="AN980" s="417">
        <f t="shared" si="290"/>
        <v>0</v>
      </c>
      <c r="AO980" s="418" t="str">
        <f>IF(AND('1C TSspéc8'!$J$17&lt;&gt;0,'1C TSspéc8'!$J$30&lt;&gt;0),AM980+AN980,"")</f>
        <v/>
      </c>
      <c r="AP980" s="573" t="str">
        <f>IF(AND('1C TSspéc8'!$J$17&lt;&gt;0,'1C TSspéc8'!$J$30&lt;&gt;0),AM980-AR980,"")</f>
        <v/>
      </c>
      <c r="AQ980" s="583">
        <f t="shared" si="291"/>
        <v>0</v>
      </c>
      <c r="AR980" s="596"/>
      <c r="AS980" s="102"/>
      <c r="AT980" s="27" t="str">
        <f>IF(('1C TSspéc8'!J$17*FICHE!$C$14&lt;J980),"Forfait limité à "&amp;FICHE!$C$14&amp;"€/jour","")</f>
        <v/>
      </c>
      <c r="AU980" s="592"/>
      <c r="AV980" s="824"/>
      <c r="AW980" s="824"/>
      <c r="AX980" s="824"/>
      <c r="AY980" s="824"/>
      <c r="AZ980" s="824"/>
      <c r="BA980" s="767"/>
      <c r="BB980" s="767"/>
      <c r="BC980" s="767"/>
      <c r="BD980" s="767"/>
      <c r="BE980" s="767"/>
      <c r="BF980" s="767"/>
      <c r="BG980" s="767"/>
      <c r="BH980" s="767"/>
      <c r="BI980" s="767"/>
      <c r="BJ980" s="767"/>
      <c r="BK980" s="767"/>
      <c r="BL980" s="767"/>
      <c r="BM980" s="767"/>
      <c r="BN980" s="767"/>
      <c r="BO980" s="767"/>
      <c r="BP980" s="767"/>
      <c r="BQ980" s="767"/>
      <c r="BR980" s="767"/>
      <c r="BS980" s="767"/>
      <c r="BT980" s="767"/>
      <c r="BU980" s="767"/>
      <c r="BV980" s="767"/>
      <c r="BW980" s="767"/>
      <c r="BX980" s="767"/>
      <c r="BY980" s="767"/>
      <c r="BZ980" s="767"/>
      <c r="CA980" s="767"/>
      <c r="CB980" s="767"/>
      <c r="CC980" s="767"/>
      <c r="CD980" s="767"/>
      <c r="CE980" s="767"/>
      <c r="CF980" s="767"/>
      <c r="CG980" s="767"/>
      <c r="CH980" s="767"/>
      <c r="CI980" s="767"/>
      <c r="CJ980" s="767"/>
      <c r="CK980" s="767"/>
      <c r="CL980" s="767"/>
      <c r="CM980" s="767"/>
      <c r="CN980" s="767"/>
      <c r="CO980" s="767"/>
      <c r="CP980" s="767"/>
      <c r="CQ980" s="767"/>
      <c r="CR980" s="767"/>
      <c r="CS980" s="767"/>
      <c r="CT980" s="767"/>
      <c r="CU980" s="767"/>
      <c r="CV980" s="767"/>
      <c r="CW980" s="767"/>
      <c r="CX980" s="767"/>
      <c r="CY980" s="767"/>
      <c r="CZ980" s="767"/>
      <c r="DA980" s="767"/>
      <c r="DB980" s="767"/>
      <c r="DC980" s="767"/>
      <c r="DD980" s="767"/>
      <c r="DE980" s="767"/>
      <c r="DF980" s="767"/>
      <c r="DG980" s="767"/>
      <c r="DH980" s="767"/>
      <c r="DI980" s="767"/>
      <c r="DJ980" s="767"/>
      <c r="DK980" s="767"/>
      <c r="DL980" s="767"/>
      <c r="DM980" s="767"/>
      <c r="DN980" s="767"/>
      <c r="DO980" s="767"/>
      <c r="DP980" s="767"/>
      <c r="DQ980" s="767"/>
      <c r="DR980" s="767"/>
      <c r="DS980" s="767"/>
      <c r="DT980" s="767"/>
      <c r="DU980" s="767"/>
      <c r="DV980" s="767"/>
      <c r="DW980" s="767"/>
      <c r="DX980" s="767"/>
      <c r="DY980" s="767"/>
      <c r="DZ980" s="767"/>
      <c r="EA980" s="767"/>
      <c r="EB980" s="767"/>
      <c r="EC980" s="767"/>
      <c r="ED980" s="767"/>
      <c r="EE980" s="767"/>
      <c r="EF980" s="767"/>
      <c r="EG980" s="767"/>
      <c r="EH980" s="767"/>
      <c r="EI980" s="767"/>
      <c r="EJ980" s="767"/>
      <c r="EK980" s="767"/>
      <c r="EL980" s="767"/>
      <c r="EM980" s="767"/>
      <c r="EN980" s="767"/>
      <c r="EO980" s="767"/>
      <c r="EP980" s="767"/>
      <c r="EQ980" s="767"/>
      <c r="ER980" s="767"/>
      <c r="ES980" s="767"/>
      <c r="ET980" s="767"/>
      <c r="EU980" s="767"/>
      <c r="EV980" s="767"/>
      <c r="EW980" s="767"/>
      <c r="EX980" s="767"/>
      <c r="EY980" s="767"/>
      <c r="EZ980" s="767"/>
      <c r="FA980" s="767"/>
      <c r="FB980" s="767"/>
      <c r="FC980" s="767"/>
      <c r="FD980" s="767"/>
      <c r="FE980" s="767"/>
      <c r="FF980" s="767"/>
      <c r="FG980" s="767"/>
      <c r="FH980" s="767"/>
      <c r="FI980" s="767"/>
      <c r="FJ980" s="767"/>
      <c r="FK980" s="767"/>
      <c r="FL980" s="767"/>
      <c r="FM980" s="767"/>
      <c r="FN980" s="767"/>
      <c r="FO980" s="767"/>
      <c r="FP980" s="767"/>
      <c r="FQ980" s="767"/>
      <c r="FR980" s="767"/>
      <c r="FS980" s="767"/>
      <c r="FT980" s="767"/>
      <c r="FU980" s="767"/>
      <c r="FV980" s="767"/>
      <c r="FW980" s="767"/>
      <c r="FX980" s="767"/>
      <c r="FY980" s="767"/>
      <c r="FZ980" s="767"/>
      <c r="GA980" s="767"/>
      <c r="GB980" s="767"/>
      <c r="GC980" s="767"/>
      <c r="GD980" s="767"/>
      <c r="GE980" s="767"/>
      <c r="GF980" s="767"/>
      <c r="GG980" s="767"/>
      <c r="GH980" s="767"/>
      <c r="GI980" s="767"/>
      <c r="GJ980" s="767"/>
      <c r="GK980" s="767"/>
      <c r="GL980" s="767"/>
      <c r="GM980" s="767"/>
      <c r="GN980" s="767"/>
      <c r="GO980" s="767"/>
      <c r="GP980" s="767"/>
      <c r="GQ980" s="767"/>
      <c r="GR980" s="767"/>
      <c r="GS980" s="767"/>
      <c r="GT980" s="767"/>
      <c r="GU980" s="767"/>
      <c r="GV980" s="767"/>
      <c r="GW980" s="767"/>
      <c r="GX980" s="767"/>
      <c r="GY980" s="767"/>
      <c r="GZ980" s="767"/>
      <c r="HA980" s="767"/>
      <c r="HB980" s="767"/>
      <c r="HC980" s="767"/>
    </row>
    <row r="981" spans="1:211" s="864" customFormat="1" ht="13.9" hidden="1" customHeight="1">
      <c r="A981" s="307"/>
      <c r="B981" s="351"/>
      <c r="C981" s="971" t="str">
        <f>IF('1C TSspéc8'!K$17&lt;&gt;0,'1C TSspéc8'!$B$12,"")</f>
        <v/>
      </c>
      <c r="D981" s="972"/>
      <c r="E981" s="973"/>
      <c r="F981" s="93">
        <f>IF(AND($C981='1C TSspéc8'!$B$12,'1C TSspéc8'!$B$16="spécifiques",'1C TSspéc8'!$K$17&lt;&gt;""),'1C TSspéc8'!$K$21,"")</f>
        <v>0</v>
      </c>
      <c r="G981" s="863"/>
      <c r="H981" s="745">
        <v>0.21</v>
      </c>
      <c r="I981" s="747">
        <v>1</v>
      </c>
      <c r="J981" s="312"/>
      <c r="K981" s="680">
        <f t="shared" si="281"/>
        <v>0</v>
      </c>
      <c r="L981" s="556">
        <f>IF(OR('1C TSspéc8'!$B$12="",'1C TSspéc8'!K$30=0),0,IF(AND('1C TSspéc8'!$B$12&lt;&gt;"",$K$2="Pôle",'1C TSspéc8'!$C$12="OUI"),(('1C TSspéc8'!K$22+'1C TSspéc8'!K$23+'1C TSspéc8'!K$24+'1C TSspéc8'!K$25+'1C TSspéc8'!K$29)/'1C TSspéc8'!K$17),IF(AND('1C TSspéc8'!$B$12&lt;&gt;"",$K$2="Pôle",'1C TSspéc8'!$C$12="NON"),(('1C TSspéc8'!K$22+'1C TSspéc8'!K$23+'1C TSspéc8'!K$24+'1C TSspéc8'!K$25+'1C TSspéc8'!K$29)/'1C TSspéc8'!K$30),IF(AND('1C TSspéc8'!$B$12&lt;&gt;"",$K$2&lt;&gt;"Pôle",'1C TSspéc8'!$C$12="OUI"),(('1C TSspéc8'!K$22+'1C TSspéc8'!K$23+'1C TSspéc8'!K$24+'1C TSspéc8'!K$25+'1C TSspéc8'!K$26+'1C TSspéc8'!K$27+'1C TSspéc8'!K$28+'1C TSspéc8'!K$29)/'1C TSspéc8'!K$17),IF(AND('1C TSspéc8'!$B$12&lt;&gt;"",$K$2&lt;&gt;"Pôle",'1C TSspéc8'!$C$12="NON"),(('1C TSspéc8'!K$22+'1C TSspéc8'!K$23+'1C TSspéc8'!K$24+'1C TSspéc8'!K$25+'1C TSspéc8'!K$26+'1C TSspéc8'!K$27+'1C TSspéc8'!K$28+'1C TSspéc8'!K$29)/'1C TSspéc8'!K$30))))))</f>
        <v>0</v>
      </c>
      <c r="M981" s="556">
        <f>IF(OR('1C TSspéc8'!$B$12="",'1C TSspéc8'!K$30=0),0,IF(AND('1C TSspéc8'!$B$12&lt;&gt;"",$K$2="Pôle",'1C TSspéc8'!$C$12="OUI"),(('1C TSspéc8'!K$26+'1C TSspéc8'!K$27+'1C TSspéc8'!K$28)/'1C TSspéc8'!K$17),IF(AND('1C TSspéc8'!$B$12&lt;&gt;"",$K$2="Pôle",'1C TSspéc8'!$C$12="NON"),(('1C TSspéc8'!K$26+'1C TSspéc8'!K$27+'1C TSspéc8'!K$28)/'1C TSspéc8'!K$30),IF(AND('1C TSspéc8'!$B$12&lt;&gt;"",$K$2&lt;&gt;"Pôle"),0))))</f>
        <v>0</v>
      </c>
      <c r="N981" s="557">
        <f>IF(AND('1C TSspéc8'!$B$12&lt;&gt;0,'1C TSspéc8'!$K$30&lt;&gt;0),L981+M981,0)</f>
        <v>0</v>
      </c>
      <c r="O981" s="542" t="str">
        <f>IF(AND('1C TSspéc8'!$K$17&lt;&gt;0,'1C TSspéc8'!$C$12="OUI"),'1C TSspéc8'!$K$35/'1C TSspéc8'!$K$17,"")</f>
        <v/>
      </c>
      <c r="P981" s="543" t="str">
        <f>IF(AND('1C TSspéc8'!$K$17&lt;&gt;0,'1C TSspéc8'!$C$12="OUI"),'1C TSspéc8'!$K$36/'1C TSspéc8'!$K$17,"")</f>
        <v/>
      </c>
      <c r="Q981" s="543" t="str">
        <f>IF(AND('1C TSspéc8'!$K$17&lt;&gt;0,'1C TSspéc8'!$C$12="OUI"),'1C TSspéc8'!$K$37/'1C TSspéc8'!$K$17,"")</f>
        <v/>
      </c>
      <c r="R981" s="543" t="str">
        <f>IF(AND('1C TSspéc8'!$K$17&lt;&gt;0,'1C TSspéc8'!$C$12="OUI"),'1C TSspéc8'!$K$38/'1C TSspéc8'!$K$17,"")</f>
        <v/>
      </c>
      <c r="S981" s="543" t="str">
        <f>IF(AND('1C TSspéc8'!$K$17&lt;&gt;0,'1C TSspéc8'!$C$12="OUI"),'1C TSspéc8'!$K$39/'1C TSspéc8'!$K$17,"")</f>
        <v/>
      </c>
      <c r="T981" s="543" t="str">
        <f>IF(AND('1C TSspéc8'!$K$17&lt;&gt;0,'1C TSspéc8'!$C$12="OUI"),'1C TSspéc8'!$K$40/'1C TSspéc8'!$K$17,"")</f>
        <v/>
      </c>
      <c r="U981" s="543" t="str">
        <f>IF(AND('1C TSspéc8'!$K$17&lt;&gt;0,'1C TSspéc8'!$C$12="OUI"),'1C TSspéc8'!$K$41/'1C TSspéc8'!$K$17,"")</f>
        <v/>
      </c>
      <c r="V981" s="543" t="str">
        <f>IF(AND('1C TSspéc8'!$K$17&lt;&gt;0,'1C TSspéc8'!$C$12="OUI"),'1C TSspéc8'!$K$42/'1C TSspéc8'!$K$17,"")</f>
        <v/>
      </c>
      <c r="W981" s="543" t="str">
        <f>IF(AND('1C TSspéc8'!$K$17&lt;&gt;0,'1C TSspéc8'!$C$12="OUI"),'1C TSspéc8'!$K$43/'1C TSspéc8'!$K$17,"")</f>
        <v/>
      </c>
      <c r="X981" s="543" t="str">
        <f>IF(AND('1C TSspéc8'!$K$17&lt;&gt;0,'1C TSspéc8'!$C$12="OUI"),'1C TSspéc8'!$K$44/'1C TSspéc8'!$K$17,"")</f>
        <v/>
      </c>
      <c r="Y981" s="543" t="str">
        <f>IF(AND('1C TSspéc8'!$K$17&lt;&gt;0,'1C TSspéc8'!$C$12="OUI"),'1C TSspéc8'!$K$45/'1C TSspéc8'!$K$17,"")</f>
        <v/>
      </c>
      <c r="Z981" s="543" t="str">
        <f>IF(AND('1C TSspéc8'!$K$17&lt;&gt;0,'1C TSspéc8'!$C$12="OUI"),'1C TSspéc8'!$K$46/'1C TSspéc8'!$K$17,"")</f>
        <v/>
      </c>
      <c r="AA981" s="543" t="str">
        <f>IF(AND('1C TSspéc8'!$K$17&lt;&gt;0,'1C TSspéc8'!$C$12="OUI"),'1C TSspéc8'!$K$47/'1C TSspéc8'!$K$17,"")</f>
        <v/>
      </c>
      <c r="AB981" s="543" t="str">
        <f>IF(AND('1C TSspéc8'!$K$17&lt;&gt;0,'1C TSspéc8'!$C$12="OUI"),'1C TSspéc8'!$K$48/'1C TSspéc8'!$K$17,"")</f>
        <v/>
      </c>
      <c r="AC981" s="543" t="str">
        <f>IF(AND('1C TSspéc8'!$K$17&lt;&gt;0,'1C TSspéc8'!$C$12="OUI"),'1C TSspéc8'!$K$49/'1C TSspéc8'!$K$17,"")</f>
        <v/>
      </c>
      <c r="AD981" s="543" t="str">
        <f>IF(AND('1C TSspéc8'!$K$17&lt;&gt;0,'1C TSspéc8'!$C$12="OUI"),'1C TSspéc8'!$K$50/'1C TSspéc8'!$K$17,"")</f>
        <v/>
      </c>
      <c r="AE981" s="543" t="str">
        <f>IF(AND('1C TSspéc8'!$K$17&lt;&gt;0,'1C TSspéc8'!$C$12="OUI"),'1C TSspéc8'!$K$51/'1C TSspéc8'!$K$17,"")</f>
        <v/>
      </c>
      <c r="AF981" s="543" t="str">
        <f>IF(AND('1C TSspéc8'!$K$17&lt;&gt;0,'1C TSspéc8'!$C$12="OUI"),'1C TSspéc8'!$K$52/'1C TSspéc8'!$K$17,"")</f>
        <v/>
      </c>
      <c r="AG981" s="543" t="str">
        <f>IF(AND('1C TSspéc8'!$K$17&lt;&gt;0,'1C TSspéc8'!$C$12="OUI"),'1C TSspéc8'!$K$53/'1C TSspéc8'!$K$17,"")</f>
        <v/>
      </c>
      <c r="AH981" s="543" t="str">
        <f>IF(AND('1C TSspéc8'!$K$17&lt;&gt;0,'1C TSspéc8'!$C$12="OUI"),'1C TSspéc8'!$K$54/'1C TSspéc8'!$K$17,"")</f>
        <v/>
      </c>
      <c r="AI981" s="543" t="str">
        <f>IF(AND('1C TSspéc8'!$K$17&lt;&gt;0,'1C TSspéc8'!$C$12="OUI"),'1C TSspéc8'!$K$55/'1C TSspéc8'!$K$17,"")</f>
        <v/>
      </c>
      <c r="AJ981" s="543" t="str">
        <f>IF(AND('1C TSspéc8'!$K$17&lt;&gt;0,'1C TSspéc8'!$C$12="OUI"),'1C TSspéc8'!$K$56/'1C TSspéc8'!$K$17,"")</f>
        <v/>
      </c>
      <c r="AK981" s="543" t="str">
        <f>IF(AND('1C TSspéc8'!$K$17&lt;&gt;0,'1C TSspéc8'!$C$12="OUI"),'1C TSspéc8'!$K$57/'1C TSspéc8'!$K$17,"")</f>
        <v/>
      </c>
      <c r="AL981" s="72">
        <f>IF(AND('1C TSspéc8'!$K$17&lt;&gt;0,'1C TSspéc8'!$C$12="OUI"),N981+AK981,N981)</f>
        <v>0</v>
      </c>
      <c r="AM981" s="417">
        <f t="shared" si="289"/>
        <v>0</v>
      </c>
      <c r="AN981" s="417">
        <f t="shared" si="290"/>
        <v>0</v>
      </c>
      <c r="AO981" s="418" t="str">
        <f>IF(AND('1C TSspéc8'!$K$17&lt;&gt;0,'1C TSspéc8'!$K$30&lt;&gt;0),AM981+AN981,"")</f>
        <v/>
      </c>
      <c r="AP981" s="573" t="str">
        <f>IF(AND('1C TSspéc8'!$K$17&lt;&gt;0,'1C TSspéc8'!$K$30&lt;&gt;0),AM981-AR981,"")</f>
        <v/>
      </c>
      <c r="AQ981" s="583">
        <f t="shared" si="291"/>
        <v>0</v>
      </c>
      <c r="AR981" s="596"/>
      <c r="AS981" s="102"/>
      <c r="AT981" s="27" t="str">
        <f>IF(('1C TSspéc8'!K$17*FICHE!$C$14&lt;J981),"Forfait limité à "&amp;FICHE!$C$14&amp;"€/jour","")</f>
        <v/>
      </c>
      <c r="AU981" s="592"/>
      <c r="AV981" s="824"/>
      <c r="AW981" s="824"/>
      <c r="AX981" s="824"/>
      <c r="AY981" s="824"/>
      <c r="AZ981" s="824"/>
      <c r="BA981" s="767"/>
      <c r="BB981" s="767"/>
      <c r="BC981" s="767"/>
      <c r="BD981" s="767"/>
      <c r="BE981" s="767"/>
      <c r="BF981" s="767"/>
      <c r="BG981" s="767"/>
      <c r="BH981" s="767"/>
      <c r="BI981" s="767"/>
      <c r="BJ981" s="767"/>
      <c r="BK981" s="767"/>
      <c r="BL981" s="767"/>
      <c r="BM981" s="767"/>
      <c r="BN981" s="767"/>
      <c r="BO981" s="767"/>
      <c r="BP981" s="767"/>
      <c r="BQ981" s="767"/>
      <c r="BR981" s="767"/>
      <c r="BS981" s="767"/>
      <c r="BT981" s="767"/>
      <c r="BU981" s="767"/>
      <c r="BV981" s="767"/>
      <c r="BW981" s="767"/>
      <c r="BX981" s="767"/>
      <c r="BY981" s="767"/>
      <c r="BZ981" s="767"/>
      <c r="CA981" s="767"/>
      <c r="CB981" s="767"/>
      <c r="CC981" s="767"/>
      <c r="CD981" s="767"/>
      <c r="CE981" s="767"/>
      <c r="CF981" s="767"/>
      <c r="CG981" s="767"/>
      <c r="CH981" s="767"/>
      <c r="CI981" s="767"/>
      <c r="CJ981" s="767"/>
      <c r="CK981" s="767"/>
      <c r="CL981" s="767"/>
      <c r="CM981" s="767"/>
      <c r="CN981" s="767"/>
      <c r="CO981" s="767"/>
      <c r="CP981" s="767"/>
      <c r="CQ981" s="767"/>
      <c r="CR981" s="767"/>
      <c r="CS981" s="767"/>
      <c r="CT981" s="767"/>
      <c r="CU981" s="767"/>
      <c r="CV981" s="767"/>
      <c r="CW981" s="767"/>
      <c r="CX981" s="767"/>
      <c r="CY981" s="767"/>
      <c r="CZ981" s="767"/>
      <c r="DA981" s="767"/>
      <c r="DB981" s="767"/>
      <c r="DC981" s="767"/>
      <c r="DD981" s="767"/>
      <c r="DE981" s="767"/>
      <c r="DF981" s="767"/>
      <c r="DG981" s="767"/>
      <c r="DH981" s="767"/>
      <c r="DI981" s="767"/>
      <c r="DJ981" s="767"/>
      <c r="DK981" s="767"/>
      <c r="DL981" s="767"/>
      <c r="DM981" s="767"/>
      <c r="DN981" s="767"/>
      <c r="DO981" s="767"/>
      <c r="DP981" s="767"/>
      <c r="DQ981" s="767"/>
      <c r="DR981" s="767"/>
      <c r="DS981" s="767"/>
      <c r="DT981" s="767"/>
      <c r="DU981" s="767"/>
      <c r="DV981" s="767"/>
      <c r="DW981" s="767"/>
      <c r="DX981" s="767"/>
      <c r="DY981" s="767"/>
      <c r="DZ981" s="767"/>
      <c r="EA981" s="767"/>
      <c r="EB981" s="767"/>
      <c r="EC981" s="767"/>
      <c r="ED981" s="767"/>
      <c r="EE981" s="767"/>
      <c r="EF981" s="767"/>
      <c r="EG981" s="767"/>
      <c r="EH981" s="767"/>
      <c r="EI981" s="767"/>
      <c r="EJ981" s="767"/>
      <c r="EK981" s="767"/>
      <c r="EL981" s="767"/>
      <c r="EM981" s="767"/>
      <c r="EN981" s="767"/>
      <c r="EO981" s="767"/>
      <c r="EP981" s="767"/>
      <c r="EQ981" s="767"/>
      <c r="ER981" s="767"/>
      <c r="ES981" s="767"/>
      <c r="ET981" s="767"/>
      <c r="EU981" s="767"/>
      <c r="EV981" s="767"/>
      <c r="EW981" s="767"/>
      <c r="EX981" s="767"/>
      <c r="EY981" s="767"/>
      <c r="EZ981" s="767"/>
      <c r="FA981" s="767"/>
      <c r="FB981" s="767"/>
      <c r="FC981" s="767"/>
      <c r="FD981" s="767"/>
      <c r="FE981" s="767"/>
      <c r="FF981" s="767"/>
      <c r="FG981" s="767"/>
      <c r="FH981" s="767"/>
      <c r="FI981" s="767"/>
      <c r="FJ981" s="767"/>
      <c r="FK981" s="767"/>
      <c r="FL981" s="767"/>
      <c r="FM981" s="767"/>
      <c r="FN981" s="767"/>
      <c r="FO981" s="767"/>
      <c r="FP981" s="767"/>
      <c r="FQ981" s="767"/>
      <c r="FR981" s="767"/>
      <c r="FS981" s="767"/>
      <c r="FT981" s="767"/>
      <c r="FU981" s="767"/>
      <c r="FV981" s="767"/>
      <c r="FW981" s="767"/>
      <c r="FX981" s="767"/>
      <c r="FY981" s="767"/>
      <c r="FZ981" s="767"/>
      <c r="GA981" s="767"/>
      <c r="GB981" s="767"/>
      <c r="GC981" s="767"/>
      <c r="GD981" s="767"/>
      <c r="GE981" s="767"/>
      <c r="GF981" s="767"/>
      <c r="GG981" s="767"/>
      <c r="GH981" s="767"/>
      <c r="GI981" s="767"/>
      <c r="GJ981" s="767"/>
      <c r="GK981" s="767"/>
      <c r="GL981" s="767"/>
      <c r="GM981" s="767"/>
      <c r="GN981" s="767"/>
      <c r="GO981" s="767"/>
      <c r="GP981" s="767"/>
      <c r="GQ981" s="767"/>
      <c r="GR981" s="767"/>
      <c r="GS981" s="767"/>
      <c r="GT981" s="767"/>
      <c r="GU981" s="767"/>
      <c r="GV981" s="767"/>
      <c r="GW981" s="767"/>
      <c r="GX981" s="767"/>
      <c r="GY981" s="767"/>
      <c r="GZ981" s="767"/>
      <c r="HA981" s="767"/>
      <c r="HB981" s="767"/>
      <c r="HC981" s="767"/>
    </row>
    <row r="982" spans="1:211" s="864" customFormat="1" ht="13.9" hidden="1" customHeight="1">
      <c r="A982" s="307"/>
      <c r="B982" s="351"/>
      <c r="C982" s="971" t="str">
        <f>IF('1C TSspéc8'!L$17&lt;&gt;0,'1C TSspéc8'!$B$12,"")</f>
        <v/>
      </c>
      <c r="D982" s="972"/>
      <c r="E982" s="973"/>
      <c r="F982" s="93">
        <f>IF(AND($C982='1C TSspéc8'!$B$12,'1C TSspéc8'!$B$16="spécifiques",'1C TSspéc8'!$L$17&lt;&gt;""),'1C TSspéc8'!$L$21,"")</f>
        <v>0</v>
      </c>
      <c r="G982" s="863"/>
      <c r="H982" s="745">
        <v>0.21</v>
      </c>
      <c r="I982" s="747">
        <v>1</v>
      </c>
      <c r="J982" s="312"/>
      <c r="K982" s="680">
        <f t="shared" si="281"/>
        <v>0</v>
      </c>
      <c r="L982" s="556">
        <f>IF(OR('1C TSspéc8'!$B$12="",'1C TSspéc8'!L$30=0),0,IF(AND('1C TSspéc8'!$B$12&lt;&gt;"",$K$2="Pôle",'1C TSspéc8'!$C$12="OUI"),(('1C TSspéc8'!L$22+'1C TSspéc8'!L$23+'1C TSspéc8'!L$24+'1C TSspéc8'!L$25+'1C TSspéc8'!L$29)/'1C TSspéc8'!L$17),IF(AND('1C TSspéc8'!$B$12&lt;&gt;"",$K$2="Pôle",'1C TSspéc8'!$C$12="NON"),(('1C TSspéc8'!L$22+'1C TSspéc8'!L$23+'1C TSspéc8'!L$24+'1C TSspéc8'!L$25+'1C TSspéc8'!L$29)/'1C TSspéc8'!L$30),IF(AND('1C TSspéc8'!$B$12&lt;&gt;"",$K$2&lt;&gt;"Pôle",'1C TSspéc8'!$C$12="OUI"),(('1C TSspéc8'!L$22+'1C TSspéc8'!L$23+'1C TSspéc8'!L$24+'1C TSspéc8'!L$25+'1C TSspéc8'!L$26+'1C TSspéc8'!L$27+'1C TSspéc8'!L$28+'1C TSspéc8'!L$29)/'1C TSspéc8'!L$17),IF(AND('1C TSspéc8'!$B$12&lt;&gt;"",$K$2&lt;&gt;"Pôle",'1C TSspéc8'!$C$12="NON"),(('1C TSspéc8'!L$22+'1C TSspéc8'!L$23+'1C TSspéc8'!L$24+'1C TSspéc8'!L$25+'1C TSspéc8'!L$26+'1C TSspéc8'!L$27+'1C TSspéc8'!L$28+'1C TSspéc8'!L$29)/'1C TSspéc8'!L$30))))))</f>
        <v>0</v>
      </c>
      <c r="M982" s="556">
        <f>IF(OR('1C TSspéc8'!$B$12="",'1C TSspéc8'!L$30=0),0,IF(AND('1C TSspéc8'!$B$12&lt;&gt;"",$K$2="Pôle",'1C TSspéc8'!$C$12="OUI"),(('1C TSspéc8'!L$26+'1C TSspéc8'!L$27+'1C TSspéc8'!L$28)/'1C TSspéc8'!L$17),IF(AND('1C TSspéc8'!$B$12&lt;&gt;"",$K$2="Pôle",'1C TSspéc8'!$C$12="NON"),(('1C TSspéc8'!L$26+'1C TSspéc8'!L$27+'1C TSspéc8'!L$28)/'1C TSspéc8'!L$30),IF(AND('1C TSspéc8'!$B$12&lt;&gt;"",$K$2&lt;&gt;"Pôle"),0))))</f>
        <v>0</v>
      </c>
      <c r="N982" s="557">
        <f>IF(AND('1C TSspéc8'!$B$12&lt;&gt;0,'1C TSspéc8'!$L$30&lt;&gt;0),L982+M982,0)</f>
        <v>0</v>
      </c>
      <c r="O982" s="542" t="str">
        <f>IF(AND('1C TSspéc8'!$L$17&lt;&gt;0,'1C TSspéc8'!$C$12="OUI"),'1C TSspéc8'!$L$35/'1C TSspéc8'!$L$17,"")</f>
        <v/>
      </c>
      <c r="P982" s="543" t="str">
        <f>IF(AND('1C TSspéc8'!$L$17&lt;&gt;0,'1C TSspéc8'!$C$12="OUI"),'1C TSspéc8'!$L$36/'1C TSspéc8'!$L$17,"")</f>
        <v/>
      </c>
      <c r="Q982" s="543" t="str">
        <f>IF(AND('1C TSspéc8'!$L$17&lt;&gt;0,'1C TSspéc8'!$C$12="OUI"),'1C TSspéc8'!$L$37/'1C TSspéc8'!$L$17,"")</f>
        <v/>
      </c>
      <c r="R982" s="543" t="str">
        <f>IF(AND('1C TSspéc8'!$L$17&lt;&gt;0,'1C TSspéc8'!$C$12="OUI"),'1C TSspéc8'!$L$38/'1C TSspéc8'!$L$17,"")</f>
        <v/>
      </c>
      <c r="S982" s="543" t="str">
        <f>IF(AND('1C TSspéc8'!$L$17&lt;&gt;0,'1C TSspéc8'!$C$12="OUI"),'1C TSspéc8'!$L$39/'1C TSspéc8'!$L$17,"")</f>
        <v/>
      </c>
      <c r="T982" s="543" t="str">
        <f>IF(AND('1C TSspéc8'!$L$17&lt;&gt;0,'1C TSspéc8'!$C$12="OUI"),'1C TSspéc8'!$L$40/'1C TSspéc8'!$L$17,"")</f>
        <v/>
      </c>
      <c r="U982" s="543" t="str">
        <f>IF(AND('1C TSspéc8'!$L$17&lt;&gt;0,'1C TSspéc8'!$C$12="OUI"),'1C TSspéc8'!$L$41/'1C TSspéc8'!$L$17,"")</f>
        <v/>
      </c>
      <c r="V982" s="543" t="str">
        <f>IF(AND('1C TSspéc8'!$L$17&lt;&gt;0,'1C TSspéc8'!$C$12="OUI"),'1C TSspéc8'!$L$42/'1C TSspéc8'!$L$17,"")</f>
        <v/>
      </c>
      <c r="W982" s="543" t="str">
        <f>IF(AND('1C TSspéc8'!$L$17&lt;&gt;0,'1C TSspéc8'!$C$12="OUI"),'1C TSspéc8'!$L$43/'1C TSspéc8'!$L$17,"")</f>
        <v/>
      </c>
      <c r="X982" s="543" t="str">
        <f>IF(AND('1C TSspéc8'!$L$17&lt;&gt;0,'1C TSspéc8'!$C$12="OUI"),'1C TSspéc8'!$L$44/'1C TSspéc8'!$L$17,"")</f>
        <v/>
      </c>
      <c r="Y982" s="543" t="str">
        <f>IF(AND('1C TSspéc8'!$L$17&lt;&gt;0,'1C TSspéc8'!$C$12="OUI"),'1C TSspéc8'!$L$45/'1C TSspéc8'!$L$17,"")</f>
        <v/>
      </c>
      <c r="Z982" s="543" t="str">
        <f>IF(AND('1C TSspéc8'!$L$17&lt;&gt;0,'1C TSspéc8'!$C$12="OUI"),'1C TSspéc8'!$L$46/'1C TSspéc8'!$L$17,"")</f>
        <v/>
      </c>
      <c r="AA982" s="543" t="str">
        <f>IF(AND('1C TSspéc8'!$L$17&lt;&gt;0,'1C TSspéc8'!$C$12="OUI"),'1C TSspéc8'!$L$47/'1C TSspéc8'!$L$17,"")</f>
        <v/>
      </c>
      <c r="AB982" s="543" t="str">
        <f>IF(AND('1C TSspéc8'!$L$17&lt;&gt;0,'1C TSspéc8'!$C$12="OUI"),'1C TSspéc8'!$L$48/'1C TSspéc8'!$L$17,"")</f>
        <v/>
      </c>
      <c r="AC982" s="543" t="str">
        <f>IF(AND('1C TSspéc8'!$L$17&lt;&gt;0,'1C TSspéc8'!$C$12="OUI"),'1C TSspéc8'!$L$49/'1C TSspéc8'!$L$17,"")</f>
        <v/>
      </c>
      <c r="AD982" s="543" t="str">
        <f>IF(AND('1C TSspéc8'!$L$17&lt;&gt;0,'1C TSspéc8'!$C$12="OUI"),'1C TSspéc8'!$L$50/'1C TSspéc8'!$L$17,"")</f>
        <v/>
      </c>
      <c r="AE982" s="543" t="str">
        <f>IF(AND('1C TSspéc8'!$L$17&lt;&gt;0,'1C TSspéc8'!$C$12="OUI"),'1C TSspéc8'!$L$51/'1C TSspéc8'!$L$17,"")</f>
        <v/>
      </c>
      <c r="AF982" s="543" t="str">
        <f>IF(AND('1C TSspéc8'!$L$17&lt;&gt;0,'1C TSspéc8'!$C$12="OUI"),'1C TSspéc8'!$L$52/'1C TSspéc8'!$L$17,"")</f>
        <v/>
      </c>
      <c r="AG982" s="543" t="str">
        <f>IF(AND('1C TSspéc8'!$L$17&lt;&gt;0,'1C TSspéc8'!$C$12="OUI"),'1C TSspéc8'!$L$53/'1C TSspéc8'!$L$17,"")</f>
        <v/>
      </c>
      <c r="AH982" s="543" t="str">
        <f>IF(AND('1C TSspéc8'!$L$17&lt;&gt;0,'1C TSspéc8'!$C$12="OUI"),'1C TSspéc8'!$L$54/'1C TSspéc8'!$L$17,"")</f>
        <v/>
      </c>
      <c r="AI982" s="543" t="str">
        <f>IF(AND('1C TSspéc8'!$L$17&lt;&gt;0,'1C TSspéc8'!$C$12="OUI"),'1C TSspéc8'!$L$55/'1C TSspéc8'!$L$17,"")</f>
        <v/>
      </c>
      <c r="AJ982" s="543" t="str">
        <f>IF(AND('1C TSspéc8'!$L$17&lt;&gt;0,'1C TSspéc8'!$C$12="OUI"),'1C TSspéc8'!$L$56/'1C TSspéc8'!$L$17,"")</f>
        <v/>
      </c>
      <c r="AK982" s="543" t="str">
        <f>IF(AND('1C TSspéc8'!$L$17&lt;&gt;0,'1C TSspéc8'!$C$12="OUI"),'1C TSspéc8'!$L$57/'1C TSspéc8'!$L$17,"")</f>
        <v/>
      </c>
      <c r="AL982" s="72">
        <f>IF(AND('1C TSspéc8'!$L$17&lt;&gt;0,'1C TSspéc8'!$C$12="OUI"),N982+AK982,N982)</f>
        <v>0</v>
      </c>
      <c r="AM982" s="417">
        <f t="shared" si="289"/>
        <v>0</v>
      </c>
      <c r="AN982" s="417">
        <f t="shared" si="290"/>
        <v>0</v>
      </c>
      <c r="AO982" s="418" t="str">
        <f>IF(AND('1C TSspéc8'!$L$17&lt;&gt;0,'1C TSspéc8'!$L$30&lt;&gt;0),AM982+AN982,"")</f>
        <v/>
      </c>
      <c r="AP982" s="573" t="str">
        <f>IF(AND('1C TSspéc8'!$L$17&lt;&gt;0,'1C TSspéc8'!$L$30&lt;&gt;0),AM982-AR982,"")</f>
        <v/>
      </c>
      <c r="AQ982" s="583">
        <f t="shared" si="291"/>
        <v>0</v>
      </c>
      <c r="AR982" s="596"/>
      <c r="AS982" s="102"/>
      <c r="AT982" s="27" t="str">
        <f>IF(('1C TSspéc8'!L$17*FICHE!$C$14&lt;J982),"Forfait limité à "&amp;FICHE!$C$14&amp;"€/jour","")</f>
        <v/>
      </c>
      <c r="AU982" s="592"/>
      <c r="AV982" s="824"/>
      <c r="AW982" s="824"/>
      <c r="AX982" s="824"/>
      <c r="AY982" s="824"/>
      <c r="AZ982" s="824"/>
      <c r="BA982" s="767"/>
      <c r="BB982" s="767"/>
      <c r="BC982" s="767"/>
      <c r="BD982" s="767"/>
      <c r="BE982" s="767"/>
      <c r="BF982" s="767"/>
      <c r="BG982" s="767"/>
      <c r="BH982" s="767"/>
      <c r="BI982" s="767"/>
      <c r="BJ982" s="767"/>
      <c r="BK982" s="767"/>
      <c r="BL982" s="767"/>
      <c r="BM982" s="767"/>
      <c r="BN982" s="767"/>
      <c r="BO982" s="767"/>
      <c r="BP982" s="767"/>
      <c r="BQ982" s="767"/>
      <c r="BR982" s="767"/>
      <c r="BS982" s="767"/>
      <c r="BT982" s="767"/>
      <c r="BU982" s="767"/>
      <c r="BV982" s="767"/>
      <c r="BW982" s="767"/>
      <c r="BX982" s="767"/>
      <c r="BY982" s="767"/>
      <c r="BZ982" s="767"/>
      <c r="CA982" s="767"/>
      <c r="CB982" s="767"/>
      <c r="CC982" s="767"/>
      <c r="CD982" s="767"/>
      <c r="CE982" s="767"/>
      <c r="CF982" s="767"/>
      <c r="CG982" s="767"/>
      <c r="CH982" s="767"/>
      <c r="CI982" s="767"/>
      <c r="CJ982" s="767"/>
      <c r="CK982" s="767"/>
      <c r="CL982" s="767"/>
      <c r="CM982" s="767"/>
      <c r="CN982" s="767"/>
      <c r="CO982" s="767"/>
      <c r="CP982" s="767"/>
      <c r="CQ982" s="767"/>
      <c r="CR982" s="767"/>
      <c r="CS982" s="767"/>
      <c r="CT982" s="767"/>
      <c r="CU982" s="767"/>
      <c r="CV982" s="767"/>
      <c r="CW982" s="767"/>
      <c r="CX982" s="767"/>
      <c r="CY982" s="767"/>
      <c r="CZ982" s="767"/>
      <c r="DA982" s="767"/>
      <c r="DB982" s="767"/>
      <c r="DC982" s="767"/>
      <c r="DD982" s="767"/>
      <c r="DE982" s="767"/>
      <c r="DF982" s="767"/>
      <c r="DG982" s="767"/>
      <c r="DH982" s="767"/>
      <c r="DI982" s="767"/>
      <c r="DJ982" s="767"/>
      <c r="DK982" s="767"/>
      <c r="DL982" s="767"/>
      <c r="DM982" s="767"/>
      <c r="DN982" s="767"/>
      <c r="DO982" s="767"/>
      <c r="DP982" s="767"/>
      <c r="DQ982" s="767"/>
      <c r="DR982" s="767"/>
      <c r="DS982" s="767"/>
      <c r="DT982" s="767"/>
      <c r="DU982" s="767"/>
      <c r="DV982" s="767"/>
      <c r="DW982" s="767"/>
      <c r="DX982" s="767"/>
      <c r="DY982" s="767"/>
      <c r="DZ982" s="767"/>
      <c r="EA982" s="767"/>
      <c r="EB982" s="767"/>
      <c r="EC982" s="767"/>
      <c r="ED982" s="767"/>
      <c r="EE982" s="767"/>
      <c r="EF982" s="767"/>
      <c r="EG982" s="767"/>
      <c r="EH982" s="767"/>
      <c r="EI982" s="767"/>
      <c r="EJ982" s="767"/>
      <c r="EK982" s="767"/>
      <c r="EL982" s="767"/>
      <c r="EM982" s="767"/>
      <c r="EN982" s="767"/>
      <c r="EO982" s="767"/>
      <c r="EP982" s="767"/>
      <c r="EQ982" s="767"/>
      <c r="ER982" s="767"/>
      <c r="ES982" s="767"/>
      <c r="ET982" s="767"/>
      <c r="EU982" s="767"/>
      <c r="EV982" s="767"/>
      <c r="EW982" s="767"/>
      <c r="EX982" s="767"/>
      <c r="EY982" s="767"/>
      <c r="EZ982" s="767"/>
      <c r="FA982" s="767"/>
      <c r="FB982" s="767"/>
      <c r="FC982" s="767"/>
      <c r="FD982" s="767"/>
      <c r="FE982" s="767"/>
      <c r="FF982" s="767"/>
      <c r="FG982" s="767"/>
      <c r="FH982" s="767"/>
      <c r="FI982" s="767"/>
      <c r="FJ982" s="767"/>
      <c r="FK982" s="767"/>
      <c r="FL982" s="767"/>
      <c r="FM982" s="767"/>
      <c r="FN982" s="767"/>
      <c r="FO982" s="767"/>
      <c r="FP982" s="767"/>
      <c r="FQ982" s="767"/>
      <c r="FR982" s="767"/>
      <c r="FS982" s="767"/>
      <c r="FT982" s="767"/>
      <c r="FU982" s="767"/>
      <c r="FV982" s="767"/>
      <c r="FW982" s="767"/>
      <c r="FX982" s="767"/>
      <c r="FY982" s="767"/>
      <c r="FZ982" s="767"/>
      <c r="GA982" s="767"/>
      <c r="GB982" s="767"/>
      <c r="GC982" s="767"/>
      <c r="GD982" s="767"/>
      <c r="GE982" s="767"/>
      <c r="GF982" s="767"/>
      <c r="GG982" s="767"/>
      <c r="GH982" s="767"/>
      <c r="GI982" s="767"/>
      <c r="GJ982" s="767"/>
      <c r="GK982" s="767"/>
      <c r="GL982" s="767"/>
      <c r="GM982" s="767"/>
      <c r="GN982" s="767"/>
      <c r="GO982" s="767"/>
      <c r="GP982" s="767"/>
      <c r="GQ982" s="767"/>
      <c r="GR982" s="767"/>
      <c r="GS982" s="767"/>
      <c r="GT982" s="767"/>
      <c r="GU982" s="767"/>
      <c r="GV982" s="767"/>
      <c r="GW982" s="767"/>
      <c r="GX982" s="767"/>
      <c r="GY982" s="767"/>
      <c r="GZ982" s="767"/>
      <c r="HA982" s="767"/>
      <c r="HB982" s="767"/>
      <c r="HC982" s="767"/>
    </row>
    <row r="983" spans="1:211" s="864" customFormat="1" ht="13.9" hidden="1" customHeight="1">
      <c r="A983" s="307"/>
      <c r="B983" s="351"/>
      <c r="C983" s="971" t="str">
        <f>IF('1C TSspéc8'!M$17&lt;&gt;0,'1C TSspéc8'!$B$12,"")</f>
        <v/>
      </c>
      <c r="D983" s="972"/>
      <c r="E983" s="973"/>
      <c r="F983" s="93">
        <f>IF(AND($C983='1C TSspéc8'!$B$12,'1C TSspéc8'!$B$16="spécifiques",'1C TSspéc8'!$M$17&lt;&gt;""),'1C TSspéc8'!$M$21,"")</f>
        <v>0</v>
      </c>
      <c r="G983" s="863"/>
      <c r="H983" s="745">
        <v>0.21</v>
      </c>
      <c r="I983" s="747">
        <v>1</v>
      </c>
      <c r="J983" s="312"/>
      <c r="K983" s="680">
        <f t="shared" si="281"/>
        <v>0</v>
      </c>
      <c r="L983" s="556">
        <f>IF(OR('1C TSspéc8'!$B$12="",'1C TSspéc8'!M$30=0),0,IF(AND('1C TSspéc8'!$B$12&lt;&gt;"",$K$2="Pôle",'1C TSspéc8'!$C$12="OUI"),(('1C TSspéc8'!M$22+'1C TSspéc8'!M$23+'1C TSspéc8'!M$24+'1C TSspéc8'!M$25+'1C TSspéc8'!M$29)/'1C TSspéc8'!M$17),IF(AND('1C TSspéc8'!$B$12&lt;&gt;"",$K$2="Pôle",'1C TSspéc8'!$C$12="NON"),(('1C TSspéc8'!M$22+'1C TSspéc8'!M$23+'1C TSspéc8'!M$24+'1C TSspéc8'!M$25+'1C TSspéc8'!M$29)/'1C TSspéc8'!M$30),IF(AND('1C TSspéc8'!$B$12&lt;&gt;"",$K$2&lt;&gt;"Pôle",'1C TSspéc8'!$C$12="OUI"),(('1C TSspéc8'!M$22+'1C TSspéc8'!M$23+'1C TSspéc8'!M$24+'1C TSspéc8'!M$25+'1C TSspéc8'!M$26+'1C TSspéc8'!M$27+'1C TSspéc8'!M$28+'1C TSspéc8'!M$29)/'1C TSspéc8'!M$17),IF(AND('1C TSspéc8'!$B$12&lt;&gt;"",$K$2&lt;&gt;"Pôle",'1C TSspéc8'!$C$12="NON"),(('1C TSspéc8'!M$22+'1C TSspéc8'!M$23+'1C TSspéc8'!M$24+'1C TSspéc8'!M$25+'1C TSspéc8'!M$26+'1C TSspéc8'!M$27+'1C TSspéc8'!M$28+'1C TSspéc8'!M$29)/'1C TSspéc8'!M$30))))))</f>
        <v>0</v>
      </c>
      <c r="M983" s="556">
        <f>IF(OR('1C TSspéc8'!$B$12="",'1C TSspéc8'!M$30=0),0,IF(AND('1C TSspéc8'!$B$12&lt;&gt;"",$K$2="Pôle",'1C TSspéc8'!$C$12="OUI"),(('1C TSspéc8'!M$26+'1C TSspéc8'!M$27+'1C TSspéc8'!M$28)/'1C TSspéc8'!M$17),IF(AND('1C TSspéc8'!$B$12&lt;&gt;"",$K$2="Pôle",'1C TSspéc8'!$C$12="NON"),(('1C TSspéc8'!M$26+'1C TSspéc8'!M$27+'1C TSspéc8'!M$28)/'1C TSspéc8'!M$30),IF(AND('1C TSspéc8'!$B$12&lt;&gt;"",$K$2&lt;&gt;"Pôle"),0))))</f>
        <v>0</v>
      </c>
      <c r="N983" s="557">
        <f>IF(AND('1C TSspéc8'!$B$12&lt;&gt;0,'1C TSspéc8'!$M$30&lt;&gt;0),L983+M983,0)</f>
        <v>0</v>
      </c>
      <c r="O983" s="542" t="str">
        <f>IF(AND('1C TSspéc8'!$M$17&lt;&gt;0,'1C TSspéc8'!$C$12="OUI"),'1C TSspéc8'!$M$35/'1C TSspéc8'!$M$17,"")</f>
        <v/>
      </c>
      <c r="P983" s="543" t="str">
        <f>IF(AND('1C TSspéc8'!$M$17&lt;&gt;0,'1C TSspéc8'!$C$12="OUI"),'1C TSspéc8'!$M$36/'1C TSspéc8'!$M$17,"")</f>
        <v/>
      </c>
      <c r="Q983" s="543" t="str">
        <f>IF(AND('1C TSspéc8'!$M$17&lt;&gt;0,'1C TSspéc8'!$C$12="OUI"),'1C TSspéc8'!$M$37/'1C TSspéc8'!$M$17,"")</f>
        <v/>
      </c>
      <c r="R983" s="543" t="str">
        <f>IF(AND('1C TSspéc8'!$M$17&lt;&gt;0,'1C TSspéc8'!$C$12="OUI"),'1C TSspéc8'!$M$38/'1C TSspéc8'!$M$17,"")</f>
        <v/>
      </c>
      <c r="S983" s="543" t="str">
        <f>IF(AND('1C TSspéc8'!$M$17&lt;&gt;0,'1C TSspéc8'!$C$12="OUI"),'1C TSspéc8'!$M$39/'1C TSspéc8'!$M$17,"")</f>
        <v/>
      </c>
      <c r="T983" s="543" t="str">
        <f>IF(AND('1C TSspéc8'!$M$17&lt;&gt;0,'1C TSspéc8'!$C$12="OUI"),'1C TSspéc8'!$M$40/'1C TSspéc8'!$M$17,"")</f>
        <v/>
      </c>
      <c r="U983" s="543" t="str">
        <f>IF(AND('1C TSspéc8'!$M$17&lt;&gt;0,'1C TSspéc8'!$C$12="OUI"),'1C TSspéc8'!$M$41/'1C TSspéc8'!$M$17,"")</f>
        <v/>
      </c>
      <c r="V983" s="543" t="str">
        <f>IF(AND('1C TSspéc8'!$M$17&lt;&gt;0,'1C TSspéc8'!$C$12="OUI"),'1C TSspéc8'!$M$42/'1C TSspéc8'!$M$17,"")</f>
        <v/>
      </c>
      <c r="W983" s="543" t="str">
        <f>IF(AND('1C TSspéc8'!$M$17&lt;&gt;0,'1C TSspéc8'!$C$12="OUI"),'1C TSspéc8'!$M$43/'1C TSspéc8'!$M$17,"")</f>
        <v/>
      </c>
      <c r="X983" s="543" t="str">
        <f>IF(AND('1C TSspéc8'!$M$17&lt;&gt;0,'1C TSspéc8'!$C$12="OUI"),'1C TSspéc8'!$M$44/'1C TSspéc8'!$M$17,"")</f>
        <v/>
      </c>
      <c r="Y983" s="543" t="str">
        <f>IF(AND('1C TSspéc8'!$M$17&lt;&gt;0,'1C TSspéc8'!$C$12="OUI"),'1C TSspéc8'!$M$45/'1C TSspéc8'!$M$17,"")</f>
        <v/>
      </c>
      <c r="Z983" s="543" t="str">
        <f>IF(AND('1C TSspéc8'!$M$17&lt;&gt;0,'1C TSspéc8'!$C$12="OUI"),'1C TSspéc8'!$M$46/'1C TSspéc8'!$M$17,"")</f>
        <v/>
      </c>
      <c r="AA983" s="543" t="str">
        <f>IF(AND('1C TSspéc8'!$M$17&lt;&gt;0,'1C TSspéc8'!$C$12="OUI"),'1C TSspéc8'!$M$47/'1C TSspéc8'!$M$17,"")</f>
        <v/>
      </c>
      <c r="AB983" s="543" t="str">
        <f>IF(AND('1C TSspéc8'!$M$17&lt;&gt;0,'1C TSspéc8'!$C$12="OUI"),'1C TSspéc8'!$M$48/'1C TSspéc8'!$M$17,"")</f>
        <v/>
      </c>
      <c r="AC983" s="543" t="str">
        <f>IF(AND('1C TSspéc8'!$M$17&lt;&gt;0,'1C TSspéc8'!$C$12="OUI"),'1C TSspéc8'!$M$49/'1C TSspéc8'!$M$17,"")</f>
        <v/>
      </c>
      <c r="AD983" s="543" t="str">
        <f>IF(AND('1C TSspéc8'!$M$17&lt;&gt;0,'1C TSspéc8'!$C$12="OUI"),'1C TSspéc8'!$M$50/'1C TSspéc8'!$M$17,"")</f>
        <v/>
      </c>
      <c r="AE983" s="543" t="str">
        <f>IF(AND('1C TSspéc8'!$M$17&lt;&gt;0,'1C TSspéc8'!$C$12="OUI"),'1C TSspéc8'!$M$51/'1C TSspéc8'!$M$17,"")</f>
        <v/>
      </c>
      <c r="AF983" s="543" t="str">
        <f>IF(AND('1C TSspéc8'!$M$17&lt;&gt;0,'1C TSspéc8'!$C$12="OUI"),'1C TSspéc8'!$M$52/'1C TSspéc8'!$M$17,"")</f>
        <v/>
      </c>
      <c r="AG983" s="543" t="str">
        <f>IF(AND('1C TSspéc8'!$M$17&lt;&gt;0,'1C TSspéc8'!$C$12="OUI"),'1C TSspéc8'!$M$53/'1C TSspéc8'!$M$17,"")</f>
        <v/>
      </c>
      <c r="AH983" s="543" t="str">
        <f>IF(AND('1C TSspéc8'!$M$17&lt;&gt;0,'1C TSspéc8'!$C$12="OUI"),'1C TSspéc8'!$M$54/'1C TSspéc8'!$M$17,"")</f>
        <v/>
      </c>
      <c r="AI983" s="543" t="str">
        <f>IF(AND('1C TSspéc8'!$M$17&lt;&gt;0,'1C TSspéc8'!$C$12="OUI"),'1C TSspéc8'!$M$55/'1C TSspéc8'!$M$17,"")</f>
        <v/>
      </c>
      <c r="AJ983" s="543" t="str">
        <f>IF(AND('1C TSspéc8'!$M$17&lt;&gt;0,'1C TSspéc8'!$C$12="OUI"),'1C TSspéc8'!$M$56/'1C TSspéc8'!$M$17,"")</f>
        <v/>
      </c>
      <c r="AK983" s="543" t="str">
        <f>IF(AND('1C TSspéc8'!$M$17&lt;&gt;0,'1C TSspéc8'!$C$12="OUI"),'1C TSspéc8'!$M$57/'1C TSspéc8'!$M$17,"")</f>
        <v/>
      </c>
      <c r="AL983" s="72">
        <f>IF(AND('1C TSspéc8'!$M$17&lt;&gt;0,'1C TSspéc8'!$C$12="OUI"),N983+AK983,N983)</f>
        <v>0</v>
      </c>
      <c r="AM983" s="417">
        <f t="shared" si="289"/>
        <v>0</v>
      </c>
      <c r="AN983" s="417">
        <f t="shared" si="290"/>
        <v>0</v>
      </c>
      <c r="AO983" s="418" t="str">
        <f>IF(AND('1C TSspéc8'!$M$17&lt;&gt;0,'1C TSspéc8'!$M$30&lt;&gt;0),AM983+AN983,"")</f>
        <v/>
      </c>
      <c r="AP983" s="573" t="str">
        <f>IF(AND('1C TSspéc8'!$M$17&lt;&gt;0,'1C TSspéc8'!$M$30&lt;&gt;0),AM983-AR983,"")</f>
        <v/>
      </c>
      <c r="AQ983" s="583">
        <f t="shared" si="291"/>
        <v>0</v>
      </c>
      <c r="AR983" s="596"/>
      <c r="AS983" s="102"/>
      <c r="AT983" s="27" t="str">
        <f>IF(('1C TSspéc8'!M$17*FICHE!$C$14&lt;J983),"Forfait limité à "&amp;FICHE!$C$14&amp;"€/jour","")</f>
        <v/>
      </c>
      <c r="AU983" s="592"/>
      <c r="AV983" s="824"/>
      <c r="AW983" s="824"/>
      <c r="AX983" s="824"/>
      <c r="AY983" s="824"/>
      <c r="AZ983" s="824"/>
      <c r="BA983" s="767"/>
      <c r="BB983" s="767"/>
      <c r="BC983" s="767"/>
      <c r="BD983" s="767"/>
      <c r="BE983" s="767"/>
      <c r="BF983" s="767"/>
      <c r="BG983" s="767"/>
      <c r="BH983" s="767"/>
      <c r="BI983" s="767"/>
      <c r="BJ983" s="767"/>
      <c r="BK983" s="767"/>
      <c r="BL983" s="767"/>
      <c r="BM983" s="767"/>
      <c r="BN983" s="767"/>
      <c r="BO983" s="767"/>
      <c r="BP983" s="767"/>
      <c r="BQ983" s="767"/>
      <c r="BR983" s="767"/>
      <c r="BS983" s="767"/>
      <c r="BT983" s="767"/>
      <c r="BU983" s="767"/>
      <c r="BV983" s="767"/>
      <c r="BW983" s="767"/>
      <c r="BX983" s="767"/>
      <c r="BY983" s="767"/>
      <c r="BZ983" s="767"/>
      <c r="CA983" s="767"/>
      <c r="CB983" s="767"/>
      <c r="CC983" s="767"/>
      <c r="CD983" s="767"/>
      <c r="CE983" s="767"/>
      <c r="CF983" s="767"/>
      <c r="CG983" s="767"/>
      <c r="CH983" s="767"/>
      <c r="CI983" s="767"/>
      <c r="CJ983" s="767"/>
      <c r="CK983" s="767"/>
      <c r="CL983" s="767"/>
      <c r="CM983" s="767"/>
      <c r="CN983" s="767"/>
      <c r="CO983" s="767"/>
      <c r="CP983" s="767"/>
      <c r="CQ983" s="767"/>
      <c r="CR983" s="767"/>
      <c r="CS983" s="767"/>
      <c r="CT983" s="767"/>
      <c r="CU983" s="767"/>
      <c r="CV983" s="767"/>
      <c r="CW983" s="767"/>
      <c r="CX983" s="767"/>
      <c r="CY983" s="767"/>
      <c r="CZ983" s="767"/>
      <c r="DA983" s="767"/>
      <c r="DB983" s="767"/>
      <c r="DC983" s="767"/>
      <c r="DD983" s="767"/>
      <c r="DE983" s="767"/>
      <c r="DF983" s="767"/>
      <c r="DG983" s="767"/>
      <c r="DH983" s="767"/>
      <c r="DI983" s="767"/>
      <c r="DJ983" s="767"/>
      <c r="DK983" s="767"/>
      <c r="DL983" s="767"/>
      <c r="DM983" s="767"/>
      <c r="DN983" s="767"/>
      <c r="DO983" s="767"/>
      <c r="DP983" s="767"/>
      <c r="DQ983" s="767"/>
      <c r="DR983" s="767"/>
      <c r="DS983" s="767"/>
      <c r="DT983" s="767"/>
      <c r="DU983" s="767"/>
      <c r="DV983" s="767"/>
      <c r="DW983" s="767"/>
      <c r="DX983" s="767"/>
      <c r="DY983" s="767"/>
      <c r="DZ983" s="767"/>
      <c r="EA983" s="767"/>
      <c r="EB983" s="767"/>
      <c r="EC983" s="767"/>
      <c r="ED983" s="767"/>
      <c r="EE983" s="767"/>
      <c r="EF983" s="767"/>
      <c r="EG983" s="767"/>
      <c r="EH983" s="767"/>
      <c r="EI983" s="767"/>
      <c r="EJ983" s="767"/>
      <c r="EK983" s="767"/>
      <c r="EL983" s="767"/>
      <c r="EM983" s="767"/>
      <c r="EN983" s="767"/>
      <c r="EO983" s="767"/>
      <c r="EP983" s="767"/>
      <c r="EQ983" s="767"/>
      <c r="ER983" s="767"/>
      <c r="ES983" s="767"/>
      <c r="ET983" s="767"/>
      <c r="EU983" s="767"/>
      <c r="EV983" s="767"/>
      <c r="EW983" s="767"/>
      <c r="EX983" s="767"/>
      <c r="EY983" s="767"/>
      <c r="EZ983" s="767"/>
      <c r="FA983" s="767"/>
      <c r="FB983" s="767"/>
      <c r="FC983" s="767"/>
      <c r="FD983" s="767"/>
      <c r="FE983" s="767"/>
      <c r="FF983" s="767"/>
      <c r="FG983" s="767"/>
      <c r="FH983" s="767"/>
      <c r="FI983" s="767"/>
      <c r="FJ983" s="767"/>
      <c r="FK983" s="767"/>
      <c r="FL983" s="767"/>
      <c r="FM983" s="767"/>
      <c r="FN983" s="767"/>
      <c r="FO983" s="767"/>
      <c r="FP983" s="767"/>
      <c r="FQ983" s="767"/>
      <c r="FR983" s="767"/>
      <c r="FS983" s="767"/>
      <c r="FT983" s="767"/>
      <c r="FU983" s="767"/>
      <c r="FV983" s="767"/>
      <c r="FW983" s="767"/>
      <c r="FX983" s="767"/>
      <c r="FY983" s="767"/>
      <c r="FZ983" s="767"/>
      <c r="GA983" s="767"/>
      <c r="GB983" s="767"/>
      <c r="GC983" s="767"/>
      <c r="GD983" s="767"/>
      <c r="GE983" s="767"/>
      <c r="GF983" s="767"/>
      <c r="GG983" s="767"/>
      <c r="GH983" s="767"/>
      <c r="GI983" s="767"/>
      <c r="GJ983" s="767"/>
      <c r="GK983" s="767"/>
      <c r="GL983" s="767"/>
      <c r="GM983" s="767"/>
      <c r="GN983" s="767"/>
      <c r="GO983" s="767"/>
      <c r="GP983" s="767"/>
      <c r="GQ983" s="767"/>
      <c r="GR983" s="767"/>
      <c r="GS983" s="767"/>
      <c r="GT983" s="767"/>
      <c r="GU983" s="767"/>
      <c r="GV983" s="767"/>
      <c r="GW983" s="767"/>
      <c r="GX983" s="767"/>
      <c r="GY983" s="767"/>
      <c r="GZ983" s="767"/>
      <c r="HA983" s="767"/>
      <c r="HB983" s="767"/>
      <c r="HC983" s="767"/>
    </row>
    <row r="984" spans="1:211" s="864" customFormat="1" ht="13.9" hidden="1" customHeight="1">
      <c r="A984" s="307"/>
      <c r="B984" s="351"/>
      <c r="C984" s="971" t="str">
        <f>IF('1C TSspéc8'!N$17&lt;&gt;0,'1C TSspéc8'!$B$12,"")</f>
        <v/>
      </c>
      <c r="D984" s="972"/>
      <c r="E984" s="973"/>
      <c r="F984" s="93">
        <f>IF(AND($C984='1C TSspéc8'!$B$12,'1C TSspéc8'!$B$16="spécifiques",'1C TSspéc8'!$N$17&lt;&gt;""),'1C TSspéc8'!$N$21,"")</f>
        <v>0</v>
      </c>
      <c r="G984" s="842"/>
      <c r="H984" s="745">
        <v>0.21</v>
      </c>
      <c r="I984" s="747">
        <v>1</v>
      </c>
      <c r="J984" s="312"/>
      <c r="K984" s="680">
        <f t="shared" si="281"/>
        <v>0</v>
      </c>
      <c r="L984" s="556">
        <f>IF(OR('1C TSspéc8'!$B$12="",'1C TSspéc8'!N$30=0),0,IF(AND('1C TSspéc8'!$B$12&lt;&gt;"",$K$2="Pôle",'1C TSspéc8'!$C$12="OUI"),(('1C TSspéc8'!N$22+'1C TSspéc8'!N$23+'1C TSspéc8'!N$24+'1C TSspéc8'!N$25+'1C TSspéc8'!N$29)/'1C TSspéc8'!N$17),IF(AND('1C TSspéc8'!$B$12&lt;&gt;"",$K$2="Pôle",'1C TSspéc8'!$C$12="NON"),(('1C TSspéc8'!N$22+'1C TSspéc8'!N$23+'1C TSspéc8'!N$24+'1C TSspéc8'!N$25+'1C TSspéc8'!N$29)/'1C TSspéc8'!N$30),IF(AND('1C TSspéc8'!$B$12&lt;&gt;"",$K$2&lt;&gt;"Pôle",'1C TSspéc8'!$C$12="OUI"),(('1C TSspéc8'!N$22+'1C TSspéc8'!N$23+'1C TSspéc8'!N$24+'1C TSspéc8'!N$25+'1C TSspéc8'!N$26+'1C TSspéc8'!N$27+'1C TSspéc8'!N$28+'1C TSspéc8'!N$29)/'1C TSspéc8'!N$17),IF(AND('1C TSspéc8'!$B$12&lt;&gt;"",$K$2&lt;&gt;"Pôle",'1C TSspéc8'!$C$12="NON"),(('1C TSspéc8'!N$22+'1C TSspéc8'!N$23+'1C TSspéc8'!N$24+'1C TSspéc8'!N$25+'1C TSspéc8'!N$26+'1C TSspéc8'!N$27+'1C TSspéc8'!N$28+'1C TSspéc8'!N$29)/'1C TSspéc8'!N$30))))))</f>
        <v>0</v>
      </c>
      <c r="M984" s="556">
        <f>IF(OR('1C TSspéc8'!$B$12="",'1C TSspéc8'!N$30=0),0,IF(AND('1C TSspéc8'!$B$12&lt;&gt;"",$K$2="Pôle",'1C TSspéc8'!$C$12="OUI"),(('1C TSspéc8'!N$26+'1C TSspéc8'!N$27+'1C TSspéc8'!N$28)/'1C TSspéc8'!N$17),IF(AND('1C TSspéc8'!$B$12&lt;&gt;"",$K$2="Pôle",'1C TSspéc8'!$C$12="NON"),(('1C TSspéc8'!N$26+'1C TSspéc8'!N$27+'1C TSspéc8'!N$28)/'1C TSspéc8'!N$30),IF(AND('1C TSspéc8'!$B$12&lt;&gt;"",$K$2&lt;&gt;"Pôle"),0))))</f>
        <v>0</v>
      </c>
      <c r="N984" s="557">
        <f>IF(AND('1C TSspéc8'!$B$12&lt;&gt;0,'1C TSspéc8'!$N$30&lt;&gt;0),L984+M984,0)</f>
        <v>0</v>
      </c>
      <c r="O984" s="893" t="str">
        <f>IF(AND('1C TSspéc8'!$N$17&lt;&gt;0,'1C TSspéc8'!$C$12="OUI"),'1C TSspéc8'!$N$35/'1C TSspéc8'!$N$17,"")</f>
        <v/>
      </c>
      <c r="P984" s="543" t="str">
        <f>IF(AND('1C TSspéc8'!$N$17&lt;&gt;0,'1C TSspéc8'!$C$12="OUI"),'1C TSspéc8'!$N$36/'1C TSspéc8'!$N$17,"")</f>
        <v/>
      </c>
      <c r="Q984" s="543" t="str">
        <f>IF(AND('1C TSspéc8'!$N$17&lt;&gt;0,'1C TSspéc8'!$C$12="OUI"),'1C TSspéc8'!$N$37/'1C TSspéc8'!$N$17,"")</f>
        <v/>
      </c>
      <c r="R984" s="543" t="str">
        <f>IF(AND('1C TSspéc8'!$N$17&lt;&gt;0,'1C TSspéc8'!$C$12="OUI"),'1C TSspéc8'!$N$38/'1C TSspéc8'!$N$17,"")</f>
        <v/>
      </c>
      <c r="S984" s="543" t="str">
        <f>IF(AND('1C TSspéc8'!$N$17&lt;&gt;0,'1C TSspéc8'!$C$12="OUI"),'1C TSspéc8'!$N$39/'1C TSspéc8'!$N$17,"")</f>
        <v/>
      </c>
      <c r="T984" s="543" t="str">
        <f>IF(AND('1C TSspéc8'!$N$17&lt;&gt;0,'1C TSspéc8'!$C$12="OUI"),'1C TSspéc8'!$N$40/'1C TSspéc8'!$N$17,"")</f>
        <v/>
      </c>
      <c r="U984" s="543" t="str">
        <f>IF(AND('1C TSspéc8'!$N$17&lt;&gt;0,'1C TSspéc8'!$C$12="OUI"),'1C TSspéc8'!$N$41/'1C TSspéc8'!$N$17,"")</f>
        <v/>
      </c>
      <c r="V984" s="543" t="str">
        <f>IF(AND('1C TSspéc8'!$N$17&lt;&gt;0,'1C TSspéc8'!$C$12="OUI"),'1C TSspéc8'!$N$42/'1C TSspéc8'!$N$17,"")</f>
        <v/>
      </c>
      <c r="W984" s="543" t="str">
        <f>IF(AND('1C TSspéc8'!$N$17&lt;&gt;0,'1C TSspéc8'!$C$12="OUI"),'1C TSspéc8'!$N$43/'1C TSspéc8'!$N$17,"")</f>
        <v/>
      </c>
      <c r="X984" s="543" t="str">
        <f>IF(AND('1C TSspéc8'!$N$17&lt;&gt;0,'1C TSspéc8'!$C$12="OUI"),'1C TSspéc8'!$N$44/'1C TSspéc8'!$N$17,"")</f>
        <v/>
      </c>
      <c r="Y984" s="543" t="str">
        <f>IF(AND('1C TSspéc8'!$N$17&lt;&gt;0,'1C TSspéc8'!$C$12="OUI"),'1C TSspéc8'!$N$45/'1C TSspéc8'!$N$17,"")</f>
        <v/>
      </c>
      <c r="Z984" s="543" t="str">
        <f>IF(AND('1C TSspéc8'!$N$17&lt;&gt;0,'1C TSspéc8'!$C$12="OUI"),'1C TSspéc8'!$N$46/'1C TSspéc8'!$N$17,"")</f>
        <v/>
      </c>
      <c r="AA984" s="543" t="str">
        <f>IF(AND('1C TSspéc8'!$N$17&lt;&gt;0,'1C TSspéc8'!$C$12="OUI"),'1C TSspéc8'!$N$47/'1C TSspéc8'!$N$17,"")</f>
        <v/>
      </c>
      <c r="AB984" s="543" t="str">
        <f>IF(AND('1C TSspéc8'!$N$17&lt;&gt;0,'1C TSspéc8'!$C$12="OUI"),'1C TSspéc8'!$N$48/'1C TSspéc8'!$N$17,"")</f>
        <v/>
      </c>
      <c r="AC984" s="543" t="str">
        <f>IF(AND('1C TSspéc8'!$N$17&lt;&gt;0,'1C TSspéc8'!$C$12="OUI"),'1C TSspéc8'!$N$49/'1C TSspéc8'!$N$17,"")</f>
        <v/>
      </c>
      <c r="AD984" s="543" t="str">
        <f>IF(AND('1C TSspéc8'!$N$17&lt;&gt;0,'1C TSspéc8'!$C$12="OUI"),'1C TSspéc8'!$N$50/'1C TSspéc8'!$N$17,"")</f>
        <v/>
      </c>
      <c r="AE984" s="543" t="str">
        <f>IF(AND('1C TSspéc8'!$N$17&lt;&gt;0,'1C TSspéc8'!$C$12="OUI"),'1C TSspéc8'!$N$51/'1C TSspéc8'!$N$17,"")</f>
        <v/>
      </c>
      <c r="AF984" s="543" t="str">
        <f>IF(AND('1C TSspéc8'!$N$17&lt;&gt;0,'1C TSspéc8'!$C$12="OUI"),'1C TSspéc8'!$N$52/'1C TSspéc8'!$N$17,"")</f>
        <v/>
      </c>
      <c r="AG984" s="543" t="str">
        <f>IF(AND('1C TSspéc8'!$N$17&lt;&gt;0,'1C TSspéc8'!$C$12="OUI"),'1C TSspéc8'!$N$53/'1C TSspéc8'!$N$17,"")</f>
        <v/>
      </c>
      <c r="AH984" s="543" t="str">
        <f>IF(AND('1C TSspéc8'!$N$17&lt;&gt;0,'1C TSspéc8'!$C$12="OUI"),'1C TSspéc8'!$N$54/'1C TSspéc8'!$N$17,"")</f>
        <v/>
      </c>
      <c r="AI984" s="543" t="str">
        <f>IF(AND('1C TSspéc8'!$N$17&lt;&gt;0,'1C TSspéc8'!$C$12="OUI"),'1C TSspéc8'!$N$55/'1C TSspéc8'!$N$17,"")</f>
        <v/>
      </c>
      <c r="AJ984" s="543" t="str">
        <f>IF(AND('1C TSspéc8'!$N$17&lt;&gt;0,'1C TSspéc8'!$C$12="OUI"),'1C TSspéc8'!$N$56/'1C TSspéc8'!$N$17,"")</f>
        <v/>
      </c>
      <c r="AK984" s="543" t="str">
        <f>IF(AND('1C TSspéc8'!$N$17&lt;&gt;0,'1C TSspéc8'!$C$12="OUI"),'1C TSspéc8'!$N$57/'1C TSspéc8'!$N$17,"")</f>
        <v/>
      </c>
      <c r="AL984" s="72">
        <f>IF(AND('1C TSspéc8'!$N$17&lt;&gt;0,'1C TSspéc8'!$C$12="OUI"),N984+AK984,N984)</f>
        <v>0</v>
      </c>
      <c r="AM984" s="417">
        <f t="shared" si="289"/>
        <v>0</v>
      </c>
      <c r="AN984" s="417">
        <f t="shared" si="290"/>
        <v>0</v>
      </c>
      <c r="AO984" s="418" t="str">
        <f>IF(AND('1C TSspéc8'!$N$17&lt;&gt;0,'1C TSspéc8'!$N$30&lt;&gt;0),AM984+AN984,"")</f>
        <v/>
      </c>
      <c r="AP984" s="573" t="str">
        <f>IF(AND('1C TSspéc8'!$N$17&lt;&gt;0,'1C TSspéc8'!$N$30&lt;&gt;0),AM984-AR984,"")</f>
        <v/>
      </c>
      <c r="AQ984" s="583">
        <f t="shared" si="291"/>
        <v>0</v>
      </c>
      <c r="AR984" s="596"/>
      <c r="AS984" s="102"/>
      <c r="AT984" s="27" t="str">
        <f>IF(('1C TSspéc8'!N$17*FICHE!$C$14&lt;J984),"Forfait limité à "&amp;FICHE!$C$14&amp;"€/jour","")</f>
        <v/>
      </c>
      <c r="AU984" s="592"/>
      <c r="AV984" s="824"/>
      <c r="AW984" s="824"/>
      <c r="AX984" s="824"/>
      <c r="AY984" s="824"/>
      <c r="AZ984" s="824"/>
      <c r="BA984" s="767"/>
      <c r="BB984" s="767"/>
      <c r="BC984" s="767"/>
      <c r="BD984" s="767"/>
      <c r="BE984" s="767"/>
      <c r="BF984" s="767"/>
      <c r="BG984" s="767"/>
      <c r="BH984" s="767"/>
      <c r="BI984" s="767"/>
      <c r="BJ984" s="767"/>
      <c r="BK984" s="767"/>
      <c r="BL984" s="767"/>
      <c r="BM984" s="767"/>
      <c r="BN984" s="767"/>
      <c r="BO984" s="767"/>
      <c r="BP984" s="767"/>
      <c r="BQ984" s="767"/>
      <c r="BR984" s="767"/>
      <c r="BS984" s="767"/>
      <c r="BT984" s="767"/>
      <c r="BU984" s="767"/>
      <c r="BV984" s="767"/>
      <c r="BW984" s="767"/>
      <c r="BX984" s="767"/>
      <c r="BY984" s="767"/>
      <c r="BZ984" s="767"/>
      <c r="CA984" s="767"/>
      <c r="CB984" s="767"/>
      <c r="CC984" s="767"/>
      <c r="CD984" s="767"/>
      <c r="CE984" s="767"/>
      <c r="CF984" s="767"/>
      <c r="CG984" s="767"/>
      <c r="CH984" s="767"/>
      <c r="CI984" s="767"/>
      <c r="CJ984" s="767"/>
      <c r="CK984" s="767"/>
      <c r="CL984" s="767"/>
      <c r="CM984" s="767"/>
      <c r="CN984" s="767"/>
      <c r="CO984" s="767"/>
      <c r="CP984" s="767"/>
      <c r="CQ984" s="767"/>
      <c r="CR984" s="767"/>
      <c r="CS984" s="767"/>
      <c r="CT984" s="767"/>
      <c r="CU984" s="767"/>
      <c r="CV984" s="767"/>
      <c r="CW984" s="767"/>
      <c r="CX984" s="767"/>
      <c r="CY984" s="767"/>
      <c r="CZ984" s="767"/>
      <c r="DA984" s="767"/>
      <c r="DB984" s="767"/>
      <c r="DC984" s="767"/>
      <c r="DD984" s="767"/>
      <c r="DE984" s="767"/>
      <c r="DF984" s="767"/>
      <c r="DG984" s="767"/>
      <c r="DH984" s="767"/>
      <c r="DI984" s="767"/>
      <c r="DJ984" s="767"/>
      <c r="DK984" s="767"/>
      <c r="DL984" s="767"/>
      <c r="DM984" s="767"/>
      <c r="DN984" s="767"/>
      <c r="DO984" s="767"/>
      <c r="DP984" s="767"/>
      <c r="DQ984" s="767"/>
      <c r="DR984" s="767"/>
      <c r="DS984" s="767"/>
      <c r="DT984" s="767"/>
      <c r="DU984" s="767"/>
      <c r="DV984" s="767"/>
      <c r="DW984" s="767"/>
      <c r="DX984" s="767"/>
      <c r="DY984" s="767"/>
      <c r="DZ984" s="767"/>
      <c r="EA984" s="767"/>
      <c r="EB984" s="767"/>
      <c r="EC984" s="767"/>
      <c r="ED984" s="767"/>
      <c r="EE984" s="767"/>
      <c r="EF984" s="767"/>
      <c r="EG984" s="767"/>
      <c r="EH984" s="767"/>
      <c r="EI984" s="767"/>
      <c r="EJ984" s="767"/>
      <c r="EK984" s="767"/>
      <c r="EL984" s="767"/>
      <c r="EM984" s="767"/>
      <c r="EN984" s="767"/>
      <c r="EO984" s="767"/>
      <c r="EP984" s="767"/>
      <c r="EQ984" s="767"/>
      <c r="ER984" s="767"/>
      <c r="ES984" s="767"/>
      <c r="ET984" s="767"/>
      <c r="EU984" s="767"/>
      <c r="EV984" s="767"/>
      <c r="EW984" s="767"/>
      <c r="EX984" s="767"/>
      <c r="EY984" s="767"/>
      <c r="EZ984" s="767"/>
      <c r="FA984" s="767"/>
      <c r="FB984" s="767"/>
      <c r="FC984" s="767"/>
      <c r="FD984" s="767"/>
      <c r="FE984" s="767"/>
      <c r="FF984" s="767"/>
      <c r="FG984" s="767"/>
      <c r="FH984" s="767"/>
      <c r="FI984" s="767"/>
      <c r="FJ984" s="767"/>
      <c r="FK984" s="767"/>
      <c r="FL984" s="767"/>
      <c r="FM984" s="767"/>
      <c r="FN984" s="767"/>
      <c r="FO984" s="767"/>
      <c r="FP984" s="767"/>
      <c r="FQ984" s="767"/>
      <c r="FR984" s="767"/>
      <c r="FS984" s="767"/>
      <c r="FT984" s="767"/>
      <c r="FU984" s="767"/>
      <c r="FV984" s="767"/>
      <c r="FW984" s="767"/>
      <c r="FX984" s="767"/>
      <c r="FY984" s="767"/>
      <c r="FZ984" s="767"/>
      <c r="GA984" s="767"/>
      <c r="GB984" s="767"/>
      <c r="GC984" s="767"/>
      <c r="GD984" s="767"/>
      <c r="GE984" s="767"/>
      <c r="GF984" s="767"/>
      <c r="GG984" s="767"/>
      <c r="GH984" s="767"/>
      <c r="GI984" s="767"/>
      <c r="GJ984" s="767"/>
      <c r="GK984" s="767"/>
      <c r="GL984" s="767"/>
      <c r="GM984" s="767"/>
      <c r="GN984" s="767"/>
      <c r="GO984" s="767"/>
      <c r="GP984" s="767"/>
      <c r="GQ984" s="767"/>
      <c r="GR984" s="767"/>
      <c r="GS984" s="767"/>
      <c r="GT984" s="767"/>
      <c r="GU984" s="767"/>
      <c r="GV984" s="767"/>
      <c r="GW984" s="767"/>
      <c r="GX984" s="767"/>
      <c r="GY984" s="767"/>
      <c r="GZ984" s="767"/>
      <c r="HA984" s="767"/>
      <c r="HB984" s="767"/>
      <c r="HC984" s="767"/>
    </row>
    <row r="985" spans="1:211" s="864" customFormat="1" ht="13.9" hidden="1" customHeight="1">
      <c r="A985" s="307"/>
      <c r="B985" s="351"/>
      <c r="C985" s="971" t="str">
        <f>IF('1C TSspéc8'!O$17&lt;&gt;0,'1C TSspéc8'!$B$12,"")</f>
        <v/>
      </c>
      <c r="D985" s="972"/>
      <c r="E985" s="973"/>
      <c r="F985" s="93">
        <f>IF(AND($C985='1C TSspéc8'!$B$12,'1C TSspéc8'!$B$16="spécifiques",'1C TSspéc8'!$O$17&lt;&gt;""),'1C TSspéc8'!$O$21,"")</f>
        <v>0</v>
      </c>
      <c r="G985" s="842"/>
      <c r="H985" s="745">
        <v>0.21</v>
      </c>
      <c r="I985" s="747">
        <v>1</v>
      </c>
      <c r="J985" s="312"/>
      <c r="K985" s="680">
        <f t="shared" si="281"/>
        <v>0</v>
      </c>
      <c r="L985" s="556">
        <f>IF(OR('1C TSspéc8'!$B$12="",'1C TSspéc8'!O$30=0),0,IF(AND('1C TSspéc8'!$B$12&lt;&gt;"",$K$2="Pôle",'1C TSspéc8'!$C$12="OUI"),(('1C TSspéc8'!O$22+'1C TSspéc8'!O$23+'1C TSspéc8'!O$24+'1C TSspéc8'!O$25+'1C TSspéc8'!O$29)/'1C TSspéc8'!O$17),IF(AND('1C TSspéc8'!$B$12&lt;&gt;"",$K$2="Pôle",'1C TSspéc8'!$C$12="NON"),(('1C TSspéc8'!O$22+'1C TSspéc8'!O$23+'1C TSspéc8'!O$24+'1C TSspéc8'!O$25+'1C TSspéc8'!O$29)/'1C TSspéc8'!O$30),IF(AND('1C TSspéc8'!$B$12&lt;&gt;"",$K$2&lt;&gt;"Pôle",'1C TSspéc8'!$C$12="OUI"),(('1C TSspéc8'!O$22+'1C TSspéc8'!O$23+'1C TSspéc8'!O$24+'1C TSspéc8'!O$25+'1C TSspéc8'!O$26+'1C TSspéc8'!O$27+'1C TSspéc8'!O$28+'1C TSspéc8'!O$29)/'1C TSspéc8'!O$17),IF(AND('1C TSspéc8'!$B$12&lt;&gt;"",$K$2&lt;&gt;"Pôle",'1C TSspéc8'!$C$12="NON"),(('1C TSspéc8'!O$22+'1C TSspéc8'!O$23+'1C TSspéc8'!O$24+'1C TSspéc8'!O$25+'1C TSspéc8'!O$26+'1C TSspéc8'!O$27+'1C TSspéc8'!O$28+'1C TSspéc8'!O$29)/'1C TSspéc8'!O$30))))))</f>
        <v>0</v>
      </c>
      <c r="M985" s="556">
        <f>IF(OR('1C TSspéc8'!$B$12="",'1C TSspéc8'!O$30=0),0,IF(AND('1C TSspéc8'!$B$12&lt;&gt;"",$K$2="Pôle",'1C TSspéc8'!$C$12="OUI"),(('1C TSspéc8'!O$26+'1C TSspéc8'!O$27+'1C TSspéc8'!O$28)/'1C TSspéc8'!O$17),IF(AND('1C TSspéc8'!$B$12&lt;&gt;"",$K$2="Pôle",'1C TSspéc8'!$C$12="NON"),(('1C TSspéc8'!O$26+'1C TSspéc8'!O$27+'1C TSspéc8'!O$28)/'1C TSspéc8'!O$30),IF(AND('1C TSspéc8'!$B$12&lt;&gt;"",$K$2&lt;&gt;"Pôle"),0))))</f>
        <v>0</v>
      </c>
      <c r="N985" s="557">
        <f>IF(AND('1C TSspéc8'!$B$12&lt;&gt;0,'1C TSspéc8'!$O$30&lt;&gt;0),L985+M985,0)</f>
        <v>0</v>
      </c>
      <c r="O985" s="893" t="str">
        <f>IF(AND('1C TSspéc8'!$O$17&lt;&gt;0,'1C TSspéc8'!$C$12="OUI"),'1C TSspéc8'!$O$35/'1C TSspéc8'!$O$17,"")</f>
        <v/>
      </c>
      <c r="P985" s="543" t="str">
        <f>IF(AND('1C TSspéc8'!$O$17&lt;&gt;0,'1C TSspéc8'!$C$12="OUI"),'1C TSspéc8'!$O$36/'1C TSspéc8'!$O$17,"")</f>
        <v/>
      </c>
      <c r="Q985" s="543" t="str">
        <f>IF(AND('1C TSspéc8'!$O$17&lt;&gt;0,'1C TSspéc8'!$C$12="OUI"),'1C TSspéc8'!$O$37/'1C TSspéc8'!$O$17,"")</f>
        <v/>
      </c>
      <c r="R985" s="543" t="str">
        <f>IF(AND('1C TSspéc8'!$O$17&lt;&gt;0,'1C TSspéc8'!$C$12="OUI"),'1C TSspéc8'!$O$38/'1C TSspéc8'!$O$17,"")</f>
        <v/>
      </c>
      <c r="S985" s="543" t="str">
        <f>IF(AND('1C TSspéc8'!$O$17&lt;&gt;0,'1C TSspéc8'!$C$12="OUI"),'1C TSspéc8'!$O$39/'1C TSspéc8'!$O$17,"")</f>
        <v/>
      </c>
      <c r="T985" s="543" t="str">
        <f>IF(AND('1C TSspéc8'!$O$17&lt;&gt;0,'1C TSspéc8'!$C$12="OUI"),'1C TSspéc8'!$O$40/'1C TSspéc8'!$O$17,"")</f>
        <v/>
      </c>
      <c r="U985" s="543" t="str">
        <f>IF(AND('1C TSspéc8'!$O$17&lt;&gt;0,'1C TSspéc8'!$C$12="OUI"),'1C TSspéc8'!$O$41/'1C TSspéc8'!$O$17,"")</f>
        <v/>
      </c>
      <c r="V985" s="543" t="str">
        <f>IF(AND('1C TSspéc8'!$O$17&lt;&gt;0,'1C TSspéc8'!$C$12="OUI"),'1C TSspéc8'!$O$42/'1C TSspéc8'!$O$17,"")</f>
        <v/>
      </c>
      <c r="W985" s="543" t="str">
        <f>IF(AND('1C TSspéc8'!$O$17&lt;&gt;0,'1C TSspéc8'!$C$12="OUI"),'1C TSspéc8'!$O$43/'1C TSspéc8'!$O$17,"")</f>
        <v/>
      </c>
      <c r="X985" s="543" t="str">
        <f>IF(AND('1C TSspéc8'!$O$17&lt;&gt;0,'1C TSspéc8'!$C$12="OUI"),'1C TSspéc8'!$O$44/'1C TSspéc8'!$O$17,"")</f>
        <v/>
      </c>
      <c r="Y985" s="543" t="str">
        <f>IF(AND('1C TSspéc8'!$O$17&lt;&gt;0,'1C TSspéc8'!$C$12="OUI"),'1C TSspéc8'!$O$45/'1C TSspéc8'!$O$17,"")</f>
        <v/>
      </c>
      <c r="Z985" s="543" t="str">
        <f>IF(AND('1C TSspéc8'!$O$17&lt;&gt;0,'1C TSspéc8'!$C$12="OUI"),'1C TSspéc8'!$O$46/'1C TSspéc8'!$O$17,"")</f>
        <v/>
      </c>
      <c r="AA985" s="543" t="str">
        <f>IF(AND('1C TSspéc8'!$O$17&lt;&gt;0,'1C TSspéc8'!$C$12="OUI"),'1C TSspéc8'!$O$47/'1C TSspéc8'!$O$17,"")</f>
        <v/>
      </c>
      <c r="AB985" s="543" t="str">
        <f>IF(AND('1C TSspéc8'!$O$17&lt;&gt;0,'1C TSspéc8'!$C$12="OUI"),'1C TSspéc8'!$O$48/'1C TSspéc8'!$O$17,"")</f>
        <v/>
      </c>
      <c r="AC985" s="543" t="str">
        <f>IF(AND('1C TSspéc8'!$O$17&lt;&gt;0,'1C TSspéc8'!$C$12="OUI"),'1C TSspéc8'!$O$49/'1C TSspéc8'!$O$17,"")</f>
        <v/>
      </c>
      <c r="AD985" s="543" t="str">
        <f>IF(AND('1C TSspéc8'!$O$17&lt;&gt;0,'1C TSspéc8'!$C$12="OUI"),'1C TSspéc8'!$O$50/'1C TSspéc8'!$O$17,"")</f>
        <v/>
      </c>
      <c r="AE985" s="543" t="str">
        <f>IF(AND('1C TSspéc8'!$O$17&lt;&gt;0,'1C TSspéc8'!$C$12="OUI"),'1C TSspéc8'!$O$51/'1C TSspéc8'!$O$17,"")</f>
        <v/>
      </c>
      <c r="AF985" s="543" t="str">
        <f>IF(AND('1C TSspéc8'!$O$17&lt;&gt;0,'1C TSspéc8'!$C$12="OUI"),'1C TSspéc8'!$O$52/'1C TSspéc8'!$O$17,"")</f>
        <v/>
      </c>
      <c r="AG985" s="543" t="str">
        <f>IF(AND('1C TSspéc8'!$O$17&lt;&gt;0,'1C TSspéc8'!$C$12="OUI"),'1C TSspéc8'!$O$53/'1C TSspéc8'!$O$17,"")</f>
        <v/>
      </c>
      <c r="AH985" s="543" t="str">
        <f>IF(AND('1C TSspéc8'!$O$17&lt;&gt;0,'1C TSspéc8'!$C$12="OUI"),'1C TSspéc8'!$O$54/'1C TSspéc8'!$O$17,"")</f>
        <v/>
      </c>
      <c r="AI985" s="543" t="str">
        <f>IF(AND('1C TSspéc8'!$O$17&lt;&gt;0,'1C TSspéc8'!$C$12="OUI"),'1C TSspéc8'!$O$55/'1C TSspéc8'!$O$17,"")</f>
        <v/>
      </c>
      <c r="AJ985" s="543" t="str">
        <f>IF(AND('1C TSspéc8'!$O$17&lt;&gt;0,'1C TSspéc8'!$C$12="OUI"),'1C TSspéc8'!$O$56/'1C TSspéc8'!$O$17,"")</f>
        <v/>
      </c>
      <c r="AK985" s="543" t="str">
        <f>IF(AND('1C TSspéc8'!$O$17&lt;&gt;0,'1C TSspéc8'!$C$12="OUI"),'1C TSspéc8'!$O$57/'1C TSspéc8'!$O$17,"")</f>
        <v/>
      </c>
      <c r="AL985" s="72">
        <f>IF(AND('1C TSspéc8'!$O$17&lt;&gt;0,'1C TSspéc8'!$C$12="OUI"),N985+AK985,N985)</f>
        <v>0</v>
      </c>
      <c r="AM985" s="417">
        <f t="shared" si="289"/>
        <v>0</v>
      </c>
      <c r="AN985" s="417">
        <f t="shared" si="290"/>
        <v>0</v>
      </c>
      <c r="AO985" s="418" t="str">
        <f>IF(AND('1C TSspéc8'!$O$17&lt;&gt;0,'1C TSspéc8'!$O$30&lt;&gt;0),AM985+AN985,"")</f>
        <v/>
      </c>
      <c r="AP985" s="573" t="str">
        <f>IF(AND('1C TSspéc8'!$O$17&lt;&gt;0,'1C TSspéc8'!$O$30&lt;&gt;0),AM985-AR985,"")</f>
        <v/>
      </c>
      <c r="AQ985" s="583">
        <f t="shared" si="291"/>
        <v>0</v>
      </c>
      <c r="AR985" s="596"/>
      <c r="AS985" s="102"/>
      <c r="AT985" s="27" t="str">
        <f>IF(('1C TSspéc8'!O$17*FICHE!$C$14&lt;J985),"Forfait limité à "&amp;FICHE!$C$14&amp;"€/jour","")</f>
        <v/>
      </c>
      <c r="AU985" s="592"/>
      <c r="AV985" s="824"/>
      <c r="AW985" s="824"/>
      <c r="AX985" s="824"/>
      <c r="AY985" s="824"/>
      <c r="AZ985" s="824"/>
      <c r="BA985" s="767"/>
      <c r="BB985" s="767"/>
      <c r="BC985" s="767"/>
      <c r="BD985" s="767"/>
      <c r="BE985" s="767"/>
      <c r="BF985" s="767"/>
      <c r="BG985" s="767"/>
      <c r="BH985" s="767"/>
      <c r="BI985" s="767"/>
      <c r="BJ985" s="767"/>
      <c r="BK985" s="767"/>
      <c r="BL985" s="767"/>
      <c r="BM985" s="767"/>
      <c r="BN985" s="767"/>
      <c r="BO985" s="767"/>
      <c r="BP985" s="767"/>
      <c r="BQ985" s="767"/>
      <c r="BR985" s="767"/>
      <c r="BS985" s="767"/>
      <c r="BT985" s="767"/>
      <c r="BU985" s="767"/>
      <c r="BV985" s="767"/>
      <c r="BW985" s="767"/>
      <c r="BX985" s="767"/>
      <c r="BY985" s="767"/>
      <c r="BZ985" s="767"/>
      <c r="CA985" s="767"/>
      <c r="CB985" s="767"/>
      <c r="CC985" s="767"/>
      <c r="CD985" s="767"/>
      <c r="CE985" s="767"/>
      <c r="CF985" s="767"/>
      <c r="CG985" s="767"/>
      <c r="CH985" s="767"/>
      <c r="CI985" s="767"/>
      <c r="CJ985" s="767"/>
      <c r="CK985" s="767"/>
      <c r="CL985" s="767"/>
      <c r="CM985" s="767"/>
      <c r="CN985" s="767"/>
      <c r="CO985" s="767"/>
      <c r="CP985" s="767"/>
      <c r="CQ985" s="767"/>
      <c r="CR985" s="767"/>
      <c r="CS985" s="767"/>
      <c r="CT985" s="767"/>
      <c r="CU985" s="767"/>
      <c r="CV985" s="767"/>
      <c r="CW985" s="767"/>
      <c r="CX985" s="767"/>
      <c r="CY985" s="767"/>
      <c r="CZ985" s="767"/>
      <c r="DA985" s="767"/>
      <c r="DB985" s="767"/>
      <c r="DC985" s="767"/>
      <c r="DD985" s="767"/>
      <c r="DE985" s="767"/>
      <c r="DF985" s="767"/>
      <c r="DG985" s="767"/>
      <c r="DH985" s="767"/>
      <c r="DI985" s="767"/>
      <c r="DJ985" s="767"/>
      <c r="DK985" s="767"/>
      <c r="DL985" s="767"/>
      <c r="DM985" s="767"/>
      <c r="DN985" s="767"/>
      <c r="DO985" s="767"/>
      <c r="DP985" s="767"/>
      <c r="DQ985" s="767"/>
      <c r="DR985" s="767"/>
      <c r="DS985" s="767"/>
      <c r="DT985" s="767"/>
      <c r="DU985" s="767"/>
      <c r="DV985" s="767"/>
      <c r="DW985" s="767"/>
      <c r="DX985" s="767"/>
      <c r="DY985" s="767"/>
      <c r="DZ985" s="767"/>
      <c r="EA985" s="767"/>
      <c r="EB985" s="767"/>
      <c r="EC985" s="767"/>
      <c r="ED985" s="767"/>
      <c r="EE985" s="767"/>
      <c r="EF985" s="767"/>
      <c r="EG985" s="767"/>
      <c r="EH985" s="767"/>
      <c r="EI985" s="767"/>
      <c r="EJ985" s="767"/>
      <c r="EK985" s="767"/>
      <c r="EL985" s="767"/>
      <c r="EM985" s="767"/>
      <c r="EN985" s="767"/>
      <c r="EO985" s="767"/>
      <c r="EP985" s="767"/>
      <c r="EQ985" s="767"/>
      <c r="ER985" s="767"/>
      <c r="ES985" s="767"/>
      <c r="ET985" s="767"/>
      <c r="EU985" s="767"/>
      <c r="EV985" s="767"/>
      <c r="EW985" s="767"/>
      <c r="EX985" s="767"/>
      <c r="EY985" s="767"/>
      <c r="EZ985" s="767"/>
      <c r="FA985" s="767"/>
      <c r="FB985" s="767"/>
      <c r="FC985" s="767"/>
      <c r="FD985" s="767"/>
      <c r="FE985" s="767"/>
      <c r="FF985" s="767"/>
      <c r="FG985" s="767"/>
      <c r="FH985" s="767"/>
      <c r="FI985" s="767"/>
      <c r="FJ985" s="767"/>
      <c r="FK985" s="767"/>
      <c r="FL985" s="767"/>
      <c r="FM985" s="767"/>
      <c r="FN985" s="767"/>
      <c r="FO985" s="767"/>
      <c r="FP985" s="767"/>
      <c r="FQ985" s="767"/>
      <c r="FR985" s="767"/>
      <c r="FS985" s="767"/>
      <c r="FT985" s="767"/>
      <c r="FU985" s="767"/>
      <c r="FV985" s="767"/>
      <c r="FW985" s="767"/>
      <c r="FX985" s="767"/>
      <c r="FY985" s="767"/>
      <c r="FZ985" s="767"/>
      <c r="GA985" s="767"/>
      <c r="GB985" s="767"/>
      <c r="GC985" s="767"/>
      <c r="GD985" s="767"/>
      <c r="GE985" s="767"/>
      <c r="GF985" s="767"/>
      <c r="GG985" s="767"/>
      <c r="GH985" s="767"/>
      <c r="GI985" s="767"/>
      <c r="GJ985" s="767"/>
      <c r="GK985" s="767"/>
      <c r="GL985" s="767"/>
      <c r="GM985" s="767"/>
      <c r="GN985" s="767"/>
      <c r="GO985" s="767"/>
      <c r="GP985" s="767"/>
      <c r="GQ985" s="767"/>
      <c r="GR985" s="767"/>
      <c r="GS985" s="767"/>
      <c r="GT985" s="767"/>
      <c r="GU985" s="767"/>
      <c r="GV985" s="767"/>
      <c r="GW985" s="767"/>
      <c r="GX985" s="767"/>
      <c r="GY985" s="767"/>
      <c r="GZ985" s="767"/>
      <c r="HA985" s="767"/>
      <c r="HB985" s="767"/>
      <c r="HC985" s="767"/>
    </row>
    <row r="986" spans="1:211" s="864" customFormat="1" ht="13.9" hidden="1" customHeight="1">
      <c r="A986" s="307"/>
      <c r="B986" s="351"/>
      <c r="C986" s="971" t="str">
        <f>IF('1C TSspéc8'!P$17&lt;&gt;0,'1C TSspéc8'!$B$12,"")</f>
        <v/>
      </c>
      <c r="D986" s="972"/>
      <c r="E986" s="973"/>
      <c r="F986" s="93">
        <f>IF(AND($C986='1C TSspéc8'!$B$12,'1C TSspéc8'!$B$16="spécifiques",'1C TSspéc8'!$P$17&lt;&gt;""),'1C TSspéc8'!$P$21,"")</f>
        <v>0</v>
      </c>
      <c r="G986" s="842"/>
      <c r="H986" s="745">
        <v>0.21</v>
      </c>
      <c r="I986" s="747">
        <v>1</v>
      </c>
      <c r="J986" s="312"/>
      <c r="K986" s="680">
        <f t="shared" si="281"/>
        <v>0</v>
      </c>
      <c r="L986" s="556">
        <f>IF(OR('1C TSspéc8'!$B$12="",'1C TSspéc8'!P$30=0),0,IF(AND('1C TSspéc8'!$B$12&lt;&gt;"",$K$2="Pôle",'1C TSspéc8'!$C$12="OUI"),(('1C TSspéc8'!P$22+'1C TSspéc8'!P$23+'1C TSspéc8'!P$24+'1C TSspéc8'!P$25+'1C TSspéc8'!P$29)/'1C TSspéc8'!P$17),IF(AND('1C TSspéc8'!$B$12&lt;&gt;"",$K$2="Pôle",'1C TSspéc8'!$C$12="NON"),(('1C TSspéc8'!P$22+'1C TSspéc8'!P$23+'1C TSspéc8'!P$24+'1C TSspéc8'!P$25+'1C TSspéc8'!P$29)/'1C TSspéc8'!P$30),IF(AND('1C TSspéc8'!$B$12&lt;&gt;"",$K$2&lt;&gt;"Pôle",'1C TSspéc8'!$C$12="OUI"),(('1C TSspéc8'!P$22+'1C TSspéc8'!P$23+'1C TSspéc8'!P$24+'1C TSspéc8'!P$25+'1C TSspéc8'!P$26+'1C TSspéc8'!P$27+'1C TSspéc8'!P$28+'1C TSspéc8'!P$29)/'1C TSspéc8'!P$17),IF(AND('1C TSspéc8'!$B$12&lt;&gt;"",$K$2&lt;&gt;"Pôle",'1C TSspéc8'!$C$12="NON"),(('1C TSspéc8'!P$22+'1C TSspéc8'!P$23+'1C TSspéc8'!P$24+'1C TSspéc8'!P$25+'1C TSspéc8'!P$26+'1C TSspéc8'!P$27+'1C TSspéc8'!P$28+'1C TSspéc8'!P$29)/'1C TSspéc8'!P$30))))))</f>
        <v>0</v>
      </c>
      <c r="M986" s="556">
        <f>IF(OR('1C TSspéc8'!$B$12="",'1C TSspéc8'!P$30=0),0,IF(AND('1C TSspéc8'!$B$12&lt;&gt;"",$K$2="Pôle",'1C TSspéc8'!$C$12="OUI"),(('1C TSspéc8'!P$26+'1C TSspéc8'!P$27+'1C TSspéc8'!P$28)/'1C TSspéc8'!P$17),IF(AND('1C TSspéc8'!$B$12&lt;&gt;"",$K$2="Pôle",'1C TSspéc8'!$C$12="NON"),(('1C TSspéc8'!P$26+'1C TSspéc8'!P$27+'1C TSspéc8'!P$28)/'1C TSspéc8'!P$30),IF(AND('1C TSspéc8'!$B$12&lt;&gt;"",$K$2&lt;&gt;"Pôle"),0))))</f>
        <v>0</v>
      </c>
      <c r="N986" s="557">
        <f>IF(AND('1C TSspéc8'!$B$12&lt;&gt;0,'1C TSspéc8'!$P$30&lt;&gt;0),L986+M986,0)</f>
        <v>0</v>
      </c>
      <c r="O986" s="893" t="str">
        <f>IF(AND('1C TSspéc8'!$P$17&lt;&gt;0,'1C TSspéc8'!$C$12="OUI"),'1C TSspéc8'!$P$35/'1C TSspéc8'!$P$17,"")</f>
        <v/>
      </c>
      <c r="P986" s="543" t="str">
        <f>IF(AND('1C TSspéc8'!$P$17&lt;&gt;0,'1C TSspéc8'!$C$12="OUI"),'1C TSspéc8'!$P$36/'1C TSspéc8'!$P$17,"")</f>
        <v/>
      </c>
      <c r="Q986" s="543" t="str">
        <f>IF(AND('1C TSspéc8'!$P$17&lt;&gt;0,'1C TSspéc8'!$C$12="OUI"),'1C TSspéc8'!$P$37/'1C TSspéc8'!$P$17,"")</f>
        <v/>
      </c>
      <c r="R986" s="543" t="str">
        <f>IF(AND('1C TSspéc8'!$P$17&lt;&gt;0,'1C TSspéc8'!$C$12="OUI"),'1C TSspéc8'!$P$38/'1C TSspéc8'!$P$17,"")</f>
        <v/>
      </c>
      <c r="S986" s="543" t="str">
        <f>IF(AND('1C TSspéc8'!$P$17&lt;&gt;0,'1C TSspéc8'!$C$12="OUI"),'1C TSspéc8'!$P$39/'1C TSspéc8'!$P$17,"")</f>
        <v/>
      </c>
      <c r="T986" s="543" t="str">
        <f>IF(AND('1C TSspéc8'!$P$17&lt;&gt;0,'1C TSspéc8'!$C$12="OUI"),'1C TSspéc8'!$P$40/'1C TSspéc8'!$P$17,"")</f>
        <v/>
      </c>
      <c r="U986" s="543" t="str">
        <f>IF(AND('1C TSspéc8'!$P$17&lt;&gt;0,'1C TSspéc8'!$C$12="OUI"),'1C TSspéc8'!$P$41/'1C TSspéc8'!$P$17,"")</f>
        <v/>
      </c>
      <c r="V986" s="543" t="str">
        <f>IF(AND('1C TSspéc8'!$P$17&lt;&gt;0,'1C TSspéc8'!$C$12="OUI"),'1C TSspéc8'!$P$42/'1C TSspéc8'!$P$17,"")</f>
        <v/>
      </c>
      <c r="W986" s="543" t="str">
        <f>IF(AND('1C TSspéc8'!$P$17&lt;&gt;0,'1C TSspéc8'!$C$12="OUI"),'1C TSspéc8'!$P$43/'1C TSspéc8'!$P$17,"")</f>
        <v/>
      </c>
      <c r="X986" s="543" t="str">
        <f>IF(AND('1C TSspéc8'!$P$17&lt;&gt;0,'1C TSspéc8'!$C$12="OUI"),'1C TSspéc8'!$P$44/'1C TSspéc8'!$P$17,"")</f>
        <v/>
      </c>
      <c r="Y986" s="543" t="str">
        <f>IF(AND('1C TSspéc8'!$P$17&lt;&gt;0,'1C TSspéc8'!$C$12="OUI"),'1C TSspéc8'!$P$45/'1C TSspéc8'!$P$17,"")</f>
        <v/>
      </c>
      <c r="Z986" s="543" t="str">
        <f>IF(AND('1C TSspéc8'!$P$17&lt;&gt;0,'1C TSspéc8'!$C$12="OUI"),'1C TSspéc8'!$P$46/'1C TSspéc8'!$P$17,"")</f>
        <v/>
      </c>
      <c r="AA986" s="543" t="str">
        <f>IF(AND('1C TSspéc8'!$P$17&lt;&gt;0,'1C TSspéc8'!$C$12="OUI"),'1C TSspéc8'!$P$47/'1C TSspéc8'!$P$17,"")</f>
        <v/>
      </c>
      <c r="AB986" s="543" t="str">
        <f>IF(AND('1C TSspéc8'!$P$17&lt;&gt;0,'1C TSspéc8'!$C$12="OUI"),'1C TSspéc8'!$P$48/'1C TSspéc8'!$P$17,"")</f>
        <v/>
      </c>
      <c r="AC986" s="543" t="str">
        <f>IF(AND('1C TSspéc8'!$P$17&lt;&gt;0,'1C TSspéc8'!$C$12="OUI"),'1C TSspéc8'!$P$49/'1C TSspéc8'!$P$17,"")</f>
        <v/>
      </c>
      <c r="AD986" s="543" t="str">
        <f>IF(AND('1C TSspéc8'!$P$17&lt;&gt;0,'1C TSspéc8'!$C$12="OUI"),'1C TSspéc8'!$P$50/'1C TSspéc8'!$P$17,"")</f>
        <v/>
      </c>
      <c r="AE986" s="543" t="str">
        <f>IF(AND('1C TSspéc8'!$P$17&lt;&gt;0,'1C TSspéc8'!$C$12="OUI"),'1C TSspéc8'!$P$51/'1C TSspéc8'!$P$17,"")</f>
        <v/>
      </c>
      <c r="AF986" s="543" t="str">
        <f>IF(AND('1C TSspéc8'!$P$17&lt;&gt;0,'1C TSspéc8'!$C$12="OUI"),'1C TSspéc8'!$P$52/'1C TSspéc8'!$P$17,"")</f>
        <v/>
      </c>
      <c r="AG986" s="543" t="str">
        <f>IF(AND('1C TSspéc8'!$P$17&lt;&gt;0,'1C TSspéc8'!$C$12="OUI"),'1C TSspéc8'!$P$53/'1C TSspéc8'!$P$17,"")</f>
        <v/>
      </c>
      <c r="AH986" s="543" t="str">
        <f>IF(AND('1C TSspéc8'!$P$17&lt;&gt;0,'1C TSspéc8'!$C$12="OUI"),'1C TSspéc8'!$P$54/'1C TSspéc8'!$P$17,"")</f>
        <v/>
      </c>
      <c r="AI986" s="543" t="str">
        <f>IF(AND('1C TSspéc8'!$P$17&lt;&gt;0,'1C TSspéc8'!$C$12="OUI"),'1C TSspéc8'!$P$55/'1C TSspéc8'!$P$17,"")</f>
        <v/>
      </c>
      <c r="AJ986" s="543" t="str">
        <f>IF(AND('1C TSspéc8'!$P$17&lt;&gt;0,'1C TSspéc8'!$C$12="OUI"),'1C TSspéc8'!$P$56/'1C TSspéc8'!$P$17,"")</f>
        <v/>
      </c>
      <c r="AK986" s="543" t="str">
        <f>IF(AND('1C TSspéc8'!$P$17&lt;&gt;0,'1C TSspéc8'!$C$12="OUI"),'1C TSspéc8'!$P$57/'1C TSspéc8'!$P$17,"")</f>
        <v/>
      </c>
      <c r="AL986" s="72">
        <f>IF(AND('1C TSspéc8'!$P$17&lt;&gt;0,'1C TSspéc8'!$C$12="OUI"),N986+AK986,N986)</f>
        <v>0</v>
      </c>
      <c r="AM986" s="417">
        <f t="shared" si="289"/>
        <v>0</v>
      </c>
      <c r="AN986" s="417">
        <f t="shared" si="290"/>
        <v>0</v>
      </c>
      <c r="AO986" s="418" t="str">
        <f>IF(AND('1C TSspéc8'!$P$17&lt;&gt;0,'1C TSspéc8'!$P$30&lt;&gt;0),AM986+AN986,"")</f>
        <v/>
      </c>
      <c r="AP986" s="573" t="str">
        <f>IF(AND('1C TSspéc8'!$P$17&lt;&gt;0,'1C TSspéc8'!$P$30&lt;&gt;0),AM986-AR986,"")</f>
        <v/>
      </c>
      <c r="AQ986" s="583">
        <f t="shared" si="291"/>
        <v>0</v>
      </c>
      <c r="AR986" s="596"/>
      <c r="AS986" s="102"/>
      <c r="AT986" s="27" t="str">
        <f>IF(('1C TSspéc8'!P$17*FICHE!$C$14&lt;J986),"Forfait limité à "&amp;FICHE!$C$14&amp;"€/jour","")</f>
        <v/>
      </c>
      <c r="AU986" s="592"/>
      <c r="AV986" s="824"/>
      <c r="AW986" s="824"/>
      <c r="AX986" s="824"/>
      <c r="AY986" s="824"/>
      <c r="AZ986" s="824"/>
      <c r="BA986" s="767"/>
      <c r="BB986" s="767"/>
      <c r="BC986" s="767"/>
      <c r="BD986" s="767"/>
      <c r="BE986" s="767"/>
      <c r="BF986" s="767"/>
      <c r="BG986" s="767"/>
      <c r="BH986" s="767"/>
      <c r="BI986" s="767"/>
      <c r="BJ986" s="767"/>
      <c r="BK986" s="767"/>
      <c r="BL986" s="767"/>
      <c r="BM986" s="767"/>
      <c r="BN986" s="767"/>
      <c r="BO986" s="767"/>
      <c r="BP986" s="767"/>
      <c r="BQ986" s="767"/>
      <c r="BR986" s="767"/>
      <c r="BS986" s="767"/>
      <c r="BT986" s="767"/>
      <c r="BU986" s="767"/>
      <c r="BV986" s="767"/>
      <c r="BW986" s="767"/>
      <c r="BX986" s="767"/>
      <c r="BY986" s="767"/>
      <c r="BZ986" s="767"/>
      <c r="CA986" s="767"/>
      <c r="CB986" s="767"/>
      <c r="CC986" s="767"/>
      <c r="CD986" s="767"/>
      <c r="CE986" s="767"/>
      <c r="CF986" s="767"/>
      <c r="CG986" s="767"/>
      <c r="CH986" s="767"/>
      <c r="CI986" s="767"/>
      <c r="CJ986" s="767"/>
      <c r="CK986" s="767"/>
      <c r="CL986" s="767"/>
      <c r="CM986" s="767"/>
      <c r="CN986" s="767"/>
      <c r="CO986" s="767"/>
      <c r="CP986" s="767"/>
      <c r="CQ986" s="767"/>
      <c r="CR986" s="767"/>
      <c r="CS986" s="767"/>
      <c r="CT986" s="767"/>
      <c r="CU986" s="767"/>
      <c r="CV986" s="767"/>
      <c r="CW986" s="767"/>
      <c r="CX986" s="767"/>
      <c r="CY986" s="767"/>
      <c r="CZ986" s="767"/>
      <c r="DA986" s="767"/>
      <c r="DB986" s="767"/>
      <c r="DC986" s="767"/>
      <c r="DD986" s="767"/>
      <c r="DE986" s="767"/>
      <c r="DF986" s="767"/>
      <c r="DG986" s="767"/>
      <c r="DH986" s="767"/>
      <c r="DI986" s="767"/>
      <c r="DJ986" s="767"/>
      <c r="DK986" s="767"/>
      <c r="DL986" s="767"/>
      <c r="DM986" s="767"/>
      <c r="DN986" s="767"/>
      <c r="DO986" s="767"/>
      <c r="DP986" s="767"/>
      <c r="DQ986" s="767"/>
      <c r="DR986" s="767"/>
      <c r="DS986" s="767"/>
      <c r="DT986" s="767"/>
      <c r="DU986" s="767"/>
      <c r="DV986" s="767"/>
      <c r="DW986" s="767"/>
      <c r="DX986" s="767"/>
      <c r="DY986" s="767"/>
      <c r="DZ986" s="767"/>
      <c r="EA986" s="767"/>
      <c r="EB986" s="767"/>
      <c r="EC986" s="767"/>
      <c r="ED986" s="767"/>
      <c r="EE986" s="767"/>
      <c r="EF986" s="767"/>
      <c r="EG986" s="767"/>
      <c r="EH986" s="767"/>
      <c r="EI986" s="767"/>
      <c r="EJ986" s="767"/>
      <c r="EK986" s="767"/>
      <c r="EL986" s="767"/>
      <c r="EM986" s="767"/>
      <c r="EN986" s="767"/>
      <c r="EO986" s="767"/>
      <c r="EP986" s="767"/>
      <c r="EQ986" s="767"/>
      <c r="ER986" s="767"/>
      <c r="ES986" s="767"/>
      <c r="ET986" s="767"/>
      <c r="EU986" s="767"/>
      <c r="EV986" s="767"/>
      <c r="EW986" s="767"/>
      <c r="EX986" s="767"/>
      <c r="EY986" s="767"/>
      <c r="EZ986" s="767"/>
      <c r="FA986" s="767"/>
      <c r="FB986" s="767"/>
      <c r="FC986" s="767"/>
      <c r="FD986" s="767"/>
      <c r="FE986" s="767"/>
      <c r="FF986" s="767"/>
      <c r="FG986" s="767"/>
      <c r="FH986" s="767"/>
      <c r="FI986" s="767"/>
      <c r="FJ986" s="767"/>
      <c r="FK986" s="767"/>
      <c r="FL986" s="767"/>
      <c r="FM986" s="767"/>
      <c r="FN986" s="767"/>
      <c r="FO986" s="767"/>
      <c r="FP986" s="767"/>
      <c r="FQ986" s="767"/>
      <c r="FR986" s="767"/>
      <c r="FS986" s="767"/>
      <c r="FT986" s="767"/>
      <c r="FU986" s="767"/>
      <c r="FV986" s="767"/>
      <c r="FW986" s="767"/>
      <c r="FX986" s="767"/>
      <c r="FY986" s="767"/>
      <c r="FZ986" s="767"/>
      <c r="GA986" s="767"/>
      <c r="GB986" s="767"/>
      <c r="GC986" s="767"/>
      <c r="GD986" s="767"/>
      <c r="GE986" s="767"/>
      <c r="GF986" s="767"/>
      <c r="GG986" s="767"/>
      <c r="GH986" s="767"/>
      <c r="GI986" s="767"/>
      <c r="GJ986" s="767"/>
      <c r="GK986" s="767"/>
      <c r="GL986" s="767"/>
      <c r="GM986" s="767"/>
      <c r="GN986" s="767"/>
      <c r="GO986" s="767"/>
      <c r="GP986" s="767"/>
      <c r="GQ986" s="767"/>
      <c r="GR986" s="767"/>
      <c r="GS986" s="767"/>
      <c r="GT986" s="767"/>
      <c r="GU986" s="767"/>
      <c r="GV986" s="767"/>
      <c r="GW986" s="767"/>
      <c r="GX986" s="767"/>
      <c r="GY986" s="767"/>
      <c r="GZ986" s="767"/>
      <c r="HA986" s="767"/>
      <c r="HB986" s="767"/>
      <c r="HC986" s="767"/>
    </row>
    <row r="987" spans="1:211" s="864" customFormat="1" ht="13.9" hidden="1" customHeight="1">
      <c r="A987" s="307"/>
      <c r="B987" s="351"/>
      <c r="C987" s="971" t="str">
        <f>IF('1C TSspéc8'!Q$17&lt;&gt;0,'1C TSspéc8'!$B$12,"")</f>
        <v/>
      </c>
      <c r="D987" s="972"/>
      <c r="E987" s="973"/>
      <c r="F987" s="93">
        <f>IF(AND($C987='1C TSspéc8'!$B$12,'1C TSspéc8'!$B$16="spécifiques",'1C TSspéc8'!$Q$17&lt;&gt;""),'1C TSspéc8'!$Q$21,"")</f>
        <v>0</v>
      </c>
      <c r="G987" s="863"/>
      <c r="H987" s="745">
        <v>0.21</v>
      </c>
      <c r="I987" s="747">
        <v>1</v>
      </c>
      <c r="J987" s="312"/>
      <c r="K987" s="680">
        <f t="shared" si="281"/>
        <v>0</v>
      </c>
      <c r="L987" s="556">
        <f>IF(OR('1C TSspéc8'!$B$12="",'1C TSspéc8'!Q$30=0),0,IF(AND('1C TSspéc8'!$B$12&lt;&gt;"",$K$2="Pôle",'1C TSspéc8'!$C$12="OUI"),(('1C TSspéc8'!Q$22+'1C TSspéc8'!Q$23+'1C TSspéc8'!Q$24+'1C TSspéc8'!Q$25+'1C TSspéc8'!Q$29)/'1C TSspéc8'!Q$17),IF(AND('1C TSspéc8'!$B$12&lt;&gt;"",$K$2="Pôle",'1C TSspéc8'!$C$12="NON"),(('1C TSspéc8'!Q$22+'1C TSspéc8'!Q$23+'1C TSspéc8'!Q$24+'1C TSspéc8'!Q$25+'1C TSspéc8'!Q$29)/'1C TSspéc8'!Q$30),IF(AND('1C TSspéc8'!$B$12&lt;&gt;"",$K$2&lt;&gt;"Pôle",'1C TSspéc8'!$C$12="OUI"),(('1C TSspéc8'!Q$22+'1C TSspéc8'!Q$23+'1C TSspéc8'!Q$24+'1C TSspéc8'!Q$25+'1C TSspéc8'!Q$26+'1C TSspéc8'!Q$27+'1C TSspéc8'!Q$28+'1C TSspéc8'!Q$29)/'1C TSspéc8'!Q$17),IF(AND('1C TSspéc8'!$B$12&lt;&gt;"",$K$2&lt;&gt;"Pôle",'1C TSspéc8'!$C$12="NON"),(('1C TSspéc8'!Q$22+'1C TSspéc8'!Q$23+'1C TSspéc8'!Q$24+'1C TSspéc8'!Q$25+'1C TSspéc8'!Q$26+'1C TSspéc8'!Q$27+'1C TSspéc8'!Q$28+'1C TSspéc8'!Q$29)/'1C TSspéc8'!Q$30))))))</f>
        <v>0</v>
      </c>
      <c r="M987" s="556">
        <f>IF(OR('1C TSspéc8'!$B$12="",'1C TSspéc8'!Q$30=0),0,IF(AND('1C TSspéc8'!$B$12&lt;&gt;"",$K$2="Pôle",'1C TSspéc8'!$C$12="OUI"),(('1C TSspéc8'!Q$26+'1C TSspéc8'!Q$27+'1C TSspéc8'!Q$28)/'1C TSspéc8'!Q$17),IF(AND('1C TSspéc8'!$B$12&lt;&gt;"",$K$2="Pôle",'1C TSspéc8'!$C$12="NON"),(('1C TSspéc8'!Q$26+'1C TSspéc8'!Q$27+'1C TSspéc8'!Q$28)/'1C TSspéc8'!Q$30),IF(AND('1C TSspéc8'!$B$12&lt;&gt;"",$K$2&lt;&gt;"Pôle"),0))))</f>
        <v>0</v>
      </c>
      <c r="N987" s="557">
        <f>IF(AND('1C TSspéc8'!$B$12&lt;&gt;0,'1C TSspéc8'!$Q$30&lt;&gt;0),L987+M987,0)</f>
        <v>0</v>
      </c>
      <c r="O987" s="893" t="str">
        <f>IF(AND('1C TSspéc8'!$Q$17&lt;&gt;0,'1C TSspéc8'!$C$12="OUI"),'1C TSspéc8'!$Q$35/'1C TSspéc8'!$Q$17,"")</f>
        <v/>
      </c>
      <c r="P987" s="543" t="str">
        <f>IF(AND('1C TSspéc8'!$Q$17&lt;&gt;0,'1C TSspéc8'!$C$12="OUI"),'1C TSspéc8'!$Q$36/'1C TSspéc8'!$Q$17,"")</f>
        <v/>
      </c>
      <c r="Q987" s="543" t="str">
        <f>IF(AND('1C TSspéc8'!$Q$17&lt;&gt;0,'1C TSspéc8'!$C$12="OUI"),'1C TSspéc8'!$Q$37/'1C TSspéc8'!$Q$17,"")</f>
        <v/>
      </c>
      <c r="R987" s="543" t="str">
        <f>IF(AND('1C TSspéc8'!$Q$17&lt;&gt;0,'1C TSspéc8'!$C$12="OUI"),'1C TSspéc8'!$Q$38/'1C TSspéc8'!$Q$17,"")</f>
        <v/>
      </c>
      <c r="S987" s="543" t="str">
        <f>IF(AND('1C TSspéc8'!$Q$17&lt;&gt;0,'1C TSspéc8'!$C$12="OUI"),'1C TSspéc8'!$Q$39/'1C TSspéc8'!$Q$17,"")</f>
        <v/>
      </c>
      <c r="T987" s="543" t="str">
        <f>IF(AND('1C TSspéc8'!$Q$17&lt;&gt;0,'1C TSspéc8'!$C$12="OUI"),'1C TSspéc8'!$Q$40/'1C TSspéc8'!$Q$17,"")</f>
        <v/>
      </c>
      <c r="U987" s="543" t="str">
        <f>IF(AND('1C TSspéc8'!$Q$17&lt;&gt;0,'1C TSspéc8'!$C$12="OUI"),'1C TSspéc8'!$Q$41/'1C TSspéc8'!$Q$17,"")</f>
        <v/>
      </c>
      <c r="V987" s="543" t="str">
        <f>IF(AND('1C TSspéc8'!$Q$17&lt;&gt;0,'1C TSspéc8'!$C$12="OUI"),'1C TSspéc8'!$Q$42/'1C TSspéc8'!$Q$17,"")</f>
        <v/>
      </c>
      <c r="W987" s="543" t="str">
        <f>IF(AND('1C TSspéc8'!$Q$17&lt;&gt;0,'1C TSspéc8'!$C$12="OUI"),'1C TSspéc8'!$Q$43/'1C TSspéc8'!$Q$17,"")</f>
        <v/>
      </c>
      <c r="X987" s="543" t="str">
        <f>IF(AND('1C TSspéc8'!$Q$17&lt;&gt;0,'1C TSspéc8'!$C$12="OUI"),'1C TSspéc8'!$Q$44/'1C TSspéc8'!$Q$17,"")</f>
        <v/>
      </c>
      <c r="Y987" s="543" t="str">
        <f>IF(AND('1C TSspéc8'!$Q$17&lt;&gt;0,'1C TSspéc8'!$C$12="OUI"),'1C TSspéc8'!$Q$45/'1C TSspéc8'!$Q$17,"")</f>
        <v/>
      </c>
      <c r="Z987" s="543" t="str">
        <f>IF(AND('1C TSspéc8'!$Q$17&lt;&gt;0,'1C TSspéc8'!$C$12="OUI"),'1C TSspéc8'!$Q$46/'1C TSspéc8'!$Q$17,"")</f>
        <v/>
      </c>
      <c r="AA987" s="543" t="str">
        <f>IF(AND('1C TSspéc8'!$Q$17&lt;&gt;0,'1C TSspéc8'!$C$12="OUI"),'1C TSspéc8'!$Q$47/'1C TSspéc8'!$Q$17,"")</f>
        <v/>
      </c>
      <c r="AB987" s="543" t="str">
        <f>IF(AND('1C TSspéc8'!$Q$17&lt;&gt;0,'1C TSspéc8'!$C$12="OUI"),'1C TSspéc8'!$Q$48/'1C TSspéc8'!$Q$17,"")</f>
        <v/>
      </c>
      <c r="AC987" s="543" t="str">
        <f>IF(AND('1C TSspéc8'!$Q$17&lt;&gt;0,'1C TSspéc8'!$C$12="OUI"),'1C TSspéc8'!$Q$49/'1C TSspéc8'!$Q$17,"")</f>
        <v/>
      </c>
      <c r="AD987" s="543" t="str">
        <f>IF(AND('1C TSspéc8'!$Q$17&lt;&gt;0,'1C TSspéc8'!$C$12="OUI"),'1C TSspéc8'!$Q$50/'1C TSspéc8'!$Q$17,"")</f>
        <v/>
      </c>
      <c r="AE987" s="543" t="str">
        <f>IF(AND('1C TSspéc8'!$Q$17&lt;&gt;0,'1C TSspéc8'!$C$12="OUI"),'1C TSspéc8'!$Q$51/'1C TSspéc8'!$Q$17,"")</f>
        <v/>
      </c>
      <c r="AF987" s="543" t="str">
        <f>IF(AND('1C TSspéc8'!$Q$17&lt;&gt;0,'1C TSspéc8'!$C$12="OUI"),'1C TSspéc8'!$Q$52/'1C TSspéc8'!$Q$17,"")</f>
        <v/>
      </c>
      <c r="AG987" s="543" t="str">
        <f>IF(AND('1C TSspéc8'!$Q$17&lt;&gt;0,'1C TSspéc8'!$C$12="OUI"),'1C TSspéc8'!$Q$53/'1C TSspéc8'!$Q$17,"")</f>
        <v/>
      </c>
      <c r="AH987" s="543" t="str">
        <f>IF(AND('1C TSspéc8'!$Q$17&lt;&gt;0,'1C TSspéc8'!$C$12="OUI"),'1C TSspéc8'!$Q$54/'1C TSspéc8'!$Q$17,"")</f>
        <v/>
      </c>
      <c r="AI987" s="543" t="str">
        <f>IF(AND('1C TSspéc8'!$Q$17&lt;&gt;0,'1C TSspéc8'!$C$12="OUI"),'1C TSspéc8'!$Q$55/'1C TSspéc8'!$Q$17,"")</f>
        <v/>
      </c>
      <c r="AJ987" s="543" t="str">
        <f>IF(AND('1C TSspéc8'!$Q$17&lt;&gt;0,'1C TSspéc8'!$C$12="OUI"),'1C TSspéc8'!$Q$56/'1C TSspéc8'!$Q$17,"")</f>
        <v/>
      </c>
      <c r="AK987" s="543" t="str">
        <f>IF(AND('1C TSspéc8'!$Q$17&lt;&gt;0,'1C TSspéc8'!$C$12="OUI"),'1C TSspéc8'!$Q$57/'1C TSspéc8'!$Q$17,"")</f>
        <v/>
      </c>
      <c r="AL987" s="72">
        <f>IF(AND('1C TSspéc8'!$Q$17&lt;&gt;0,'1C TSspéc8'!$C$12="OUI"),N987+AK987,N987)</f>
        <v>0</v>
      </c>
      <c r="AM987" s="417">
        <f t="shared" si="289"/>
        <v>0</v>
      </c>
      <c r="AN987" s="417">
        <f t="shared" si="290"/>
        <v>0</v>
      </c>
      <c r="AO987" s="418" t="str">
        <f>IF(AND('1C TSspéc8'!$Q$17&lt;&gt;0,'1C TSspéc8'!$Q$30&lt;&gt;0),AM987+AN987,"")</f>
        <v/>
      </c>
      <c r="AP987" s="573" t="str">
        <f>IF(AND('1C TSspéc8'!$Q$17&lt;&gt;0,'1C TSspéc8'!$Q$30&lt;&gt;0),AM987-AR987,"")</f>
        <v/>
      </c>
      <c r="AQ987" s="583">
        <f t="shared" si="291"/>
        <v>0</v>
      </c>
      <c r="AR987" s="596"/>
      <c r="AS987" s="102"/>
      <c r="AT987" s="27" t="str">
        <f>IF(('1C TSspéc8'!Q$17*FICHE!$C$14&lt;J987),"Forfait limité à "&amp;FICHE!$C$14&amp;"€/jour","")</f>
        <v/>
      </c>
      <c r="AU987" s="592"/>
      <c r="AV987" s="824"/>
      <c r="AW987" s="824"/>
      <c r="AX987" s="824"/>
      <c r="AY987" s="824"/>
      <c r="AZ987" s="824"/>
      <c r="BA987" s="767"/>
      <c r="BB987" s="767"/>
      <c r="BC987" s="767"/>
      <c r="BD987" s="767"/>
      <c r="BE987" s="767"/>
      <c r="BF987" s="767"/>
      <c r="BG987" s="767"/>
      <c r="BH987" s="767"/>
      <c r="BI987" s="767"/>
      <c r="BJ987" s="767"/>
      <c r="BK987" s="767"/>
      <c r="BL987" s="767"/>
      <c r="BM987" s="767"/>
      <c r="BN987" s="767"/>
      <c r="BO987" s="767"/>
      <c r="BP987" s="767"/>
      <c r="BQ987" s="767"/>
      <c r="BR987" s="767"/>
      <c r="BS987" s="767"/>
      <c r="BT987" s="767"/>
      <c r="BU987" s="767"/>
      <c r="BV987" s="767"/>
      <c r="BW987" s="767"/>
      <c r="BX987" s="767"/>
      <c r="BY987" s="767"/>
      <c r="BZ987" s="767"/>
      <c r="CA987" s="767"/>
      <c r="CB987" s="767"/>
      <c r="CC987" s="767"/>
      <c r="CD987" s="767"/>
      <c r="CE987" s="767"/>
      <c r="CF987" s="767"/>
      <c r="CG987" s="767"/>
      <c r="CH987" s="767"/>
      <c r="CI987" s="767"/>
      <c r="CJ987" s="767"/>
      <c r="CK987" s="767"/>
      <c r="CL987" s="767"/>
      <c r="CM987" s="767"/>
      <c r="CN987" s="767"/>
      <c r="CO987" s="767"/>
      <c r="CP987" s="767"/>
      <c r="CQ987" s="767"/>
      <c r="CR987" s="767"/>
      <c r="CS987" s="767"/>
      <c r="CT987" s="767"/>
      <c r="CU987" s="767"/>
      <c r="CV987" s="767"/>
      <c r="CW987" s="767"/>
      <c r="CX987" s="767"/>
      <c r="CY987" s="767"/>
      <c r="CZ987" s="767"/>
      <c r="DA987" s="767"/>
      <c r="DB987" s="767"/>
      <c r="DC987" s="767"/>
      <c r="DD987" s="767"/>
      <c r="DE987" s="767"/>
      <c r="DF987" s="767"/>
      <c r="DG987" s="767"/>
      <c r="DH987" s="767"/>
      <c r="DI987" s="767"/>
      <c r="DJ987" s="767"/>
      <c r="DK987" s="767"/>
      <c r="DL987" s="767"/>
      <c r="DM987" s="767"/>
      <c r="DN987" s="767"/>
      <c r="DO987" s="767"/>
      <c r="DP987" s="767"/>
      <c r="DQ987" s="767"/>
      <c r="DR987" s="767"/>
      <c r="DS987" s="767"/>
      <c r="DT987" s="767"/>
      <c r="DU987" s="767"/>
      <c r="DV987" s="767"/>
      <c r="DW987" s="767"/>
      <c r="DX987" s="767"/>
      <c r="DY987" s="767"/>
      <c r="DZ987" s="767"/>
      <c r="EA987" s="767"/>
      <c r="EB987" s="767"/>
      <c r="EC987" s="767"/>
      <c r="ED987" s="767"/>
      <c r="EE987" s="767"/>
      <c r="EF987" s="767"/>
      <c r="EG987" s="767"/>
      <c r="EH987" s="767"/>
      <c r="EI987" s="767"/>
      <c r="EJ987" s="767"/>
      <c r="EK987" s="767"/>
      <c r="EL987" s="767"/>
      <c r="EM987" s="767"/>
      <c r="EN987" s="767"/>
      <c r="EO987" s="767"/>
      <c r="EP987" s="767"/>
      <c r="EQ987" s="767"/>
      <c r="ER987" s="767"/>
      <c r="ES987" s="767"/>
      <c r="ET987" s="767"/>
      <c r="EU987" s="767"/>
      <c r="EV987" s="767"/>
      <c r="EW987" s="767"/>
      <c r="EX987" s="767"/>
      <c r="EY987" s="767"/>
      <c r="EZ987" s="767"/>
      <c r="FA987" s="767"/>
      <c r="FB987" s="767"/>
      <c r="FC987" s="767"/>
      <c r="FD987" s="767"/>
      <c r="FE987" s="767"/>
      <c r="FF987" s="767"/>
      <c r="FG987" s="767"/>
      <c r="FH987" s="767"/>
      <c r="FI987" s="767"/>
      <c r="FJ987" s="767"/>
      <c r="FK987" s="767"/>
      <c r="FL987" s="767"/>
      <c r="FM987" s="767"/>
      <c r="FN987" s="767"/>
      <c r="FO987" s="767"/>
      <c r="FP987" s="767"/>
      <c r="FQ987" s="767"/>
      <c r="FR987" s="767"/>
      <c r="FS987" s="767"/>
      <c r="FT987" s="767"/>
      <c r="FU987" s="767"/>
      <c r="FV987" s="767"/>
      <c r="FW987" s="767"/>
      <c r="FX987" s="767"/>
      <c r="FY987" s="767"/>
      <c r="FZ987" s="767"/>
      <c r="GA987" s="767"/>
      <c r="GB987" s="767"/>
      <c r="GC987" s="767"/>
      <c r="GD987" s="767"/>
      <c r="GE987" s="767"/>
      <c r="GF987" s="767"/>
      <c r="GG987" s="767"/>
      <c r="GH987" s="767"/>
      <c r="GI987" s="767"/>
      <c r="GJ987" s="767"/>
      <c r="GK987" s="767"/>
      <c r="GL987" s="767"/>
      <c r="GM987" s="767"/>
      <c r="GN987" s="767"/>
      <c r="GO987" s="767"/>
      <c r="GP987" s="767"/>
      <c r="GQ987" s="767"/>
      <c r="GR987" s="767"/>
      <c r="GS987" s="767"/>
      <c r="GT987" s="767"/>
      <c r="GU987" s="767"/>
      <c r="GV987" s="767"/>
      <c r="GW987" s="767"/>
      <c r="GX987" s="767"/>
      <c r="GY987" s="767"/>
      <c r="GZ987" s="767"/>
      <c r="HA987" s="767"/>
      <c r="HB987" s="767"/>
      <c r="HC987" s="767"/>
    </row>
    <row r="988" spans="1:211" s="864" customFormat="1" ht="13.9" hidden="1" customHeight="1">
      <c r="A988" s="307"/>
      <c r="B988" s="351"/>
      <c r="C988" s="971" t="str">
        <f>IF('1C TSspéc8'!R$17&lt;&gt;0,'1C TSspéc8'!$B$12,"")</f>
        <v/>
      </c>
      <c r="D988" s="972"/>
      <c r="E988" s="973"/>
      <c r="F988" s="93">
        <f>IF(AND($C988='1C TSspéc8'!$B$12,'1C TSspéc8'!$B$16="spécifiques",'1C TSspéc8'!$R$17&lt;&gt;""),'1C TSspéc8'!$R$21,"")</f>
        <v>0</v>
      </c>
      <c r="G988" s="863"/>
      <c r="H988" s="745">
        <v>0.21</v>
      </c>
      <c r="I988" s="747">
        <v>1</v>
      </c>
      <c r="J988" s="312"/>
      <c r="K988" s="680">
        <f t="shared" si="281"/>
        <v>0</v>
      </c>
      <c r="L988" s="556">
        <f>IF(OR('1C TSspéc8'!$B$12="",'1C TSspéc8'!R$30=0),0,IF(AND('1C TSspéc8'!$B$12&lt;&gt;"",$K$2="Pôle",'1C TSspéc8'!$C$12="OUI"),(('1C TSspéc8'!R$22+'1C TSspéc8'!R$23+'1C TSspéc8'!R$24+'1C TSspéc8'!R$25+'1C TSspéc8'!R$29)/'1C TSspéc8'!R$17),IF(AND('1C TSspéc8'!$B$12&lt;&gt;"",$K$2="Pôle",'1C TSspéc8'!$C$12="NON"),(('1C TSspéc8'!R$22+'1C TSspéc8'!R$23+'1C TSspéc8'!R$24+'1C TSspéc8'!R$25+'1C TSspéc8'!R$29)/'1C TSspéc8'!R$30),IF(AND('1C TSspéc8'!$B$12&lt;&gt;"",$K$2&lt;&gt;"Pôle",'1C TSspéc8'!$C$12="OUI"),(('1C TSspéc8'!R$22+'1C TSspéc8'!R$23+'1C TSspéc8'!R$24+'1C TSspéc8'!R$25+'1C TSspéc8'!R$26+'1C TSspéc8'!R$27+'1C TSspéc8'!R$28+'1C TSspéc8'!R$29)/'1C TSspéc8'!R$17),IF(AND('1C TSspéc8'!$B$12&lt;&gt;"",$K$2&lt;&gt;"Pôle",'1C TSspéc8'!$C$12="NON"),(('1C TSspéc8'!R$22+'1C TSspéc8'!R$23+'1C TSspéc8'!R$24+'1C TSspéc8'!R$25+'1C TSspéc8'!R$26+'1C TSspéc8'!R$27+'1C TSspéc8'!R$28+'1C TSspéc8'!R$29)/'1C TSspéc8'!R$30))))))</f>
        <v>0</v>
      </c>
      <c r="M988" s="556">
        <f>IF(OR('1C TSspéc8'!$B$12="",'1C TSspéc8'!R$30=0),0,IF(AND('1C TSspéc8'!$B$12&lt;&gt;"",$K$2="Pôle",'1C TSspéc8'!$C$12="OUI"),(('1C TSspéc8'!R$26+'1C TSspéc8'!R$27+'1C TSspéc8'!R$28)/'1C TSspéc8'!R$17),IF(AND('1C TSspéc8'!$B$12&lt;&gt;"",$K$2="Pôle",'1C TSspéc8'!$C$12="NON"),(('1C TSspéc8'!R$26+'1C TSspéc8'!R$27+'1C TSspéc8'!R$28)/'1C TSspéc8'!R$30),IF(AND('1C TSspéc8'!$B$12&lt;&gt;"",$K$2&lt;&gt;"Pôle"),0))))</f>
        <v>0</v>
      </c>
      <c r="N988" s="557">
        <f>IF(AND('1C TSspéc8'!$B$12&lt;&gt;0,'1C TSspéc8'!$R$30&lt;&gt;0),L988+M988,0)</f>
        <v>0</v>
      </c>
      <c r="O988" s="893" t="str">
        <f>IF(AND('1C TSspéc8'!$R$17&lt;&gt;0,'1C TSspéc8'!$C$12="OUI"),'1C TSspéc8'!$R$35/'1C TSspéc8'!$R$17,"")</f>
        <v/>
      </c>
      <c r="P988" s="543" t="str">
        <f>IF(AND('1C TSspéc8'!$R$17&lt;&gt;0,'1C TSspéc8'!$C$12="OUI"),'1C TSspéc8'!$R$36/'1C TSspéc8'!$R$17,"")</f>
        <v/>
      </c>
      <c r="Q988" s="543" t="str">
        <f>IF(AND('1C TSspéc8'!$R$17&lt;&gt;0,'1C TSspéc8'!$C$12="OUI"),'1C TSspéc8'!$R$37/'1C TSspéc8'!$R$17,"")</f>
        <v/>
      </c>
      <c r="R988" s="543" t="str">
        <f>IF(AND('1C TSspéc8'!$R$17&lt;&gt;0,'1C TSspéc8'!$C$12="OUI"),'1C TSspéc8'!$R$38/'1C TSspéc8'!$R$17,"")</f>
        <v/>
      </c>
      <c r="S988" s="543" t="str">
        <f>IF(AND('1C TSspéc8'!$R$17&lt;&gt;0,'1C TSspéc8'!$C$12="OUI"),'1C TSspéc8'!$R$39/'1C TSspéc8'!$R$17,"")</f>
        <v/>
      </c>
      <c r="T988" s="543" t="str">
        <f>IF(AND('1C TSspéc8'!$R$17&lt;&gt;0,'1C TSspéc8'!$C$12="OUI"),'1C TSspéc8'!$R$40/'1C TSspéc8'!$R$17,"")</f>
        <v/>
      </c>
      <c r="U988" s="543" t="str">
        <f>IF(AND('1C TSspéc8'!$R$17&lt;&gt;0,'1C TSspéc8'!$C$12="OUI"),'1C TSspéc8'!$R$41/'1C TSspéc8'!$R$17,"")</f>
        <v/>
      </c>
      <c r="V988" s="543" t="str">
        <f>IF(AND('1C TSspéc8'!$R$17&lt;&gt;0,'1C TSspéc8'!$C$12="OUI"),'1C TSspéc8'!$R$42/'1C TSspéc8'!$R$17,"")</f>
        <v/>
      </c>
      <c r="W988" s="543" t="str">
        <f>IF(AND('1C TSspéc8'!$R$17&lt;&gt;0,'1C TSspéc8'!$C$12="OUI"),'1C TSspéc8'!$R$43/'1C TSspéc8'!$R$17,"")</f>
        <v/>
      </c>
      <c r="X988" s="543" t="str">
        <f>IF(AND('1C TSspéc8'!$R$17&lt;&gt;0,'1C TSspéc8'!$C$12="OUI"),'1C TSspéc8'!$R$44/'1C TSspéc8'!$R$17,"")</f>
        <v/>
      </c>
      <c r="Y988" s="543" t="str">
        <f>IF(AND('1C TSspéc8'!$R$17&lt;&gt;0,'1C TSspéc8'!$C$12="OUI"),'1C TSspéc8'!$R$45/'1C TSspéc8'!$R$17,"")</f>
        <v/>
      </c>
      <c r="Z988" s="543" t="str">
        <f>IF(AND('1C TSspéc8'!$R$17&lt;&gt;0,'1C TSspéc8'!$C$12="OUI"),'1C TSspéc8'!$R$46/'1C TSspéc8'!$R$17,"")</f>
        <v/>
      </c>
      <c r="AA988" s="543" t="str">
        <f>IF(AND('1C TSspéc8'!$R$17&lt;&gt;0,'1C TSspéc8'!$C$12="OUI"),'1C TSspéc8'!$R$47/'1C TSspéc8'!$R$17,"")</f>
        <v/>
      </c>
      <c r="AB988" s="543" t="str">
        <f>IF(AND('1C TSspéc8'!$R$17&lt;&gt;0,'1C TSspéc8'!$C$12="OUI"),'1C TSspéc8'!$R$48/'1C TSspéc8'!$R$17,"")</f>
        <v/>
      </c>
      <c r="AC988" s="543" t="str">
        <f>IF(AND('1C TSspéc8'!$R$17&lt;&gt;0,'1C TSspéc8'!$C$12="OUI"),'1C TSspéc8'!$R$49/'1C TSspéc8'!$R$17,"")</f>
        <v/>
      </c>
      <c r="AD988" s="543" t="str">
        <f>IF(AND('1C TSspéc8'!$R$17&lt;&gt;0,'1C TSspéc8'!$C$12="OUI"),'1C TSspéc8'!$R$50/'1C TSspéc8'!$R$17,"")</f>
        <v/>
      </c>
      <c r="AE988" s="543" t="str">
        <f>IF(AND('1C TSspéc8'!$R$17&lt;&gt;0,'1C TSspéc8'!$C$12="OUI"),'1C TSspéc8'!$R$51/'1C TSspéc8'!$R$17,"")</f>
        <v/>
      </c>
      <c r="AF988" s="543" t="str">
        <f>IF(AND('1C TSspéc8'!$R$17&lt;&gt;0,'1C TSspéc8'!$C$12="OUI"),'1C TSspéc8'!$R$52/'1C TSspéc8'!$R$17,"")</f>
        <v/>
      </c>
      <c r="AG988" s="543" t="str">
        <f>IF(AND('1C TSspéc8'!$R$17&lt;&gt;0,'1C TSspéc8'!$C$12="OUI"),'1C TSspéc8'!$R$53/'1C TSspéc8'!$R$17,"")</f>
        <v/>
      </c>
      <c r="AH988" s="543" t="str">
        <f>IF(AND('1C TSspéc8'!$R$17&lt;&gt;0,'1C TSspéc8'!$C$12="OUI"),'1C TSspéc8'!$R$54/'1C TSspéc8'!$R$17,"")</f>
        <v/>
      </c>
      <c r="AI988" s="543" t="str">
        <f>IF(AND('1C TSspéc8'!$R$17&lt;&gt;0,'1C TSspéc8'!$C$12="OUI"),'1C TSspéc8'!$R$55/'1C TSspéc8'!$R$17,"")</f>
        <v/>
      </c>
      <c r="AJ988" s="543" t="str">
        <f>IF(AND('1C TSspéc8'!$R$17&lt;&gt;0,'1C TSspéc8'!$C$12="OUI"),'1C TSspéc8'!$R$56/'1C TSspéc8'!$R$17,"")</f>
        <v/>
      </c>
      <c r="AK988" s="543" t="str">
        <f>IF(AND('1C TSspéc8'!$R$17&lt;&gt;0,'1C TSspéc8'!$C$12="OUI"),'1C TSspéc8'!$R$57/'1C TSspéc8'!$R$17,"")</f>
        <v/>
      </c>
      <c r="AL988" s="72">
        <f>IF(AND('1C TSspéc8'!$R$17&lt;&gt;0,'1C TSspéc8'!$C$12="OUI"),N988+AK988,N988)</f>
        <v>0</v>
      </c>
      <c r="AM988" s="417">
        <f t="shared" si="289"/>
        <v>0</v>
      </c>
      <c r="AN988" s="417">
        <f t="shared" si="290"/>
        <v>0</v>
      </c>
      <c r="AO988" s="418" t="str">
        <f>IF(AND('1C TSspéc8'!$R$17&lt;&gt;0,'1C TSspéc8'!$R$30&lt;&gt;0),AM988+AN988,"")</f>
        <v/>
      </c>
      <c r="AP988" s="573" t="str">
        <f>IF(AND('1C TSspéc8'!$R$17&lt;&gt;0,'1C TSspéc8'!$R$30&lt;&gt;0),AM988-AR988,"")</f>
        <v/>
      </c>
      <c r="AQ988" s="583">
        <f t="shared" si="291"/>
        <v>0</v>
      </c>
      <c r="AR988" s="596"/>
      <c r="AS988" s="102"/>
      <c r="AT988" s="27" t="str">
        <f>IF(('1C TSspéc8'!R$17*FICHE!$C$14&lt;J988),"Forfait limité à "&amp;FICHE!$C$14&amp;"€/jour","")</f>
        <v/>
      </c>
      <c r="AU988" s="592"/>
      <c r="AV988" s="824"/>
      <c r="AW988" s="824"/>
      <c r="AX988" s="824"/>
      <c r="AY988" s="824"/>
      <c r="AZ988" s="824"/>
      <c r="BA988" s="767"/>
      <c r="BB988" s="767"/>
      <c r="BC988" s="767"/>
      <c r="BD988" s="767"/>
      <c r="BE988" s="767"/>
      <c r="BF988" s="767"/>
      <c r="BG988" s="767"/>
      <c r="BH988" s="767"/>
      <c r="BI988" s="767"/>
      <c r="BJ988" s="767"/>
      <c r="BK988" s="767"/>
      <c r="BL988" s="767"/>
      <c r="BM988" s="767"/>
      <c r="BN988" s="767"/>
      <c r="BO988" s="767"/>
      <c r="BP988" s="767"/>
      <c r="BQ988" s="767"/>
      <c r="BR988" s="767"/>
      <c r="BS988" s="767"/>
      <c r="BT988" s="767"/>
      <c r="BU988" s="767"/>
      <c r="BV988" s="767"/>
      <c r="BW988" s="767"/>
      <c r="BX988" s="767"/>
      <c r="BY988" s="767"/>
      <c r="BZ988" s="767"/>
      <c r="CA988" s="767"/>
      <c r="CB988" s="767"/>
      <c r="CC988" s="767"/>
      <c r="CD988" s="767"/>
      <c r="CE988" s="767"/>
      <c r="CF988" s="767"/>
      <c r="CG988" s="767"/>
      <c r="CH988" s="767"/>
      <c r="CI988" s="767"/>
      <c r="CJ988" s="767"/>
      <c r="CK988" s="767"/>
      <c r="CL988" s="767"/>
      <c r="CM988" s="767"/>
      <c r="CN988" s="767"/>
      <c r="CO988" s="767"/>
      <c r="CP988" s="767"/>
      <c r="CQ988" s="767"/>
      <c r="CR988" s="767"/>
      <c r="CS988" s="767"/>
      <c r="CT988" s="767"/>
      <c r="CU988" s="767"/>
      <c r="CV988" s="767"/>
      <c r="CW988" s="767"/>
      <c r="CX988" s="767"/>
      <c r="CY988" s="767"/>
      <c r="CZ988" s="767"/>
      <c r="DA988" s="767"/>
      <c r="DB988" s="767"/>
      <c r="DC988" s="767"/>
      <c r="DD988" s="767"/>
      <c r="DE988" s="767"/>
      <c r="DF988" s="767"/>
      <c r="DG988" s="767"/>
      <c r="DH988" s="767"/>
      <c r="DI988" s="767"/>
      <c r="DJ988" s="767"/>
      <c r="DK988" s="767"/>
      <c r="DL988" s="767"/>
      <c r="DM988" s="767"/>
      <c r="DN988" s="767"/>
      <c r="DO988" s="767"/>
      <c r="DP988" s="767"/>
      <c r="DQ988" s="767"/>
      <c r="DR988" s="767"/>
      <c r="DS988" s="767"/>
      <c r="DT988" s="767"/>
      <c r="DU988" s="767"/>
      <c r="DV988" s="767"/>
      <c r="DW988" s="767"/>
      <c r="DX988" s="767"/>
      <c r="DY988" s="767"/>
      <c r="DZ988" s="767"/>
      <c r="EA988" s="767"/>
      <c r="EB988" s="767"/>
      <c r="EC988" s="767"/>
      <c r="ED988" s="767"/>
      <c r="EE988" s="767"/>
      <c r="EF988" s="767"/>
      <c r="EG988" s="767"/>
      <c r="EH988" s="767"/>
      <c r="EI988" s="767"/>
      <c r="EJ988" s="767"/>
      <c r="EK988" s="767"/>
      <c r="EL988" s="767"/>
      <c r="EM988" s="767"/>
      <c r="EN988" s="767"/>
      <c r="EO988" s="767"/>
      <c r="EP988" s="767"/>
      <c r="EQ988" s="767"/>
      <c r="ER988" s="767"/>
      <c r="ES988" s="767"/>
      <c r="ET988" s="767"/>
      <c r="EU988" s="767"/>
      <c r="EV988" s="767"/>
      <c r="EW988" s="767"/>
      <c r="EX988" s="767"/>
      <c r="EY988" s="767"/>
      <c r="EZ988" s="767"/>
      <c r="FA988" s="767"/>
      <c r="FB988" s="767"/>
      <c r="FC988" s="767"/>
      <c r="FD988" s="767"/>
      <c r="FE988" s="767"/>
      <c r="FF988" s="767"/>
      <c r="FG988" s="767"/>
      <c r="FH988" s="767"/>
      <c r="FI988" s="767"/>
      <c r="FJ988" s="767"/>
      <c r="FK988" s="767"/>
      <c r="FL988" s="767"/>
      <c r="FM988" s="767"/>
      <c r="FN988" s="767"/>
      <c r="FO988" s="767"/>
      <c r="FP988" s="767"/>
      <c r="FQ988" s="767"/>
      <c r="FR988" s="767"/>
      <c r="FS988" s="767"/>
      <c r="FT988" s="767"/>
      <c r="FU988" s="767"/>
      <c r="FV988" s="767"/>
      <c r="FW988" s="767"/>
      <c r="FX988" s="767"/>
      <c r="FY988" s="767"/>
      <c r="FZ988" s="767"/>
      <c r="GA988" s="767"/>
      <c r="GB988" s="767"/>
      <c r="GC988" s="767"/>
      <c r="GD988" s="767"/>
      <c r="GE988" s="767"/>
      <c r="GF988" s="767"/>
      <c r="GG988" s="767"/>
      <c r="GH988" s="767"/>
      <c r="GI988" s="767"/>
      <c r="GJ988" s="767"/>
      <c r="GK988" s="767"/>
      <c r="GL988" s="767"/>
      <c r="GM988" s="767"/>
      <c r="GN988" s="767"/>
      <c r="GO988" s="767"/>
      <c r="GP988" s="767"/>
      <c r="GQ988" s="767"/>
      <c r="GR988" s="767"/>
      <c r="GS988" s="767"/>
      <c r="GT988" s="767"/>
      <c r="GU988" s="767"/>
      <c r="GV988" s="767"/>
      <c r="GW988" s="767"/>
      <c r="GX988" s="767"/>
      <c r="GY988" s="767"/>
      <c r="GZ988" s="767"/>
      <c r="HA988" s="767"/>
      <c r="HB988" s="767"/>
      <c r="HC988" s="767"/>
    </row>
    <row r="989" spans="1:211" s="864" customFormat="1" ht="13.9" hidden="1" customHeight="1">
      <c r="A989" s="307"/>
      <c r="B989" s="351"/>
      <c r="C989" s="971" t="str">
        <f>IF('1C TSspéc8'!S$17&lt;&gt;0,'1C TSspéc8'!$B$12,"")</f>
        <v/>
      </c>
      <c r="D989" s="972"/>
      <c r="E989" s="973"/>
      <c r="F989" s="93">
        <f>IF(AND($C989='1C TSspéc8'!$B$12,'1C TSspéc8'!$B$16="spécifiques",'1C TSspéc8'!$S$17&lt;&gt;""),'1C TSspéc8'!$S$21,"")</f>
        <v>0</v>
      </c>
      <c r="G989" s="863"/>
      <c r="H989" s="745">
        <v>0.21</v>
      </c>
      <c r="I989" s="747">
        <v>1</v>
      </c>
      <c r="J989" s="312"/>
      <c r="K989" s="680">
        <f t="shared" si="281"/>
        <v>0</v>
      </c>
      <c r="L989" s="556">
        <f>IF(OR('1C TSspéc8'!$B$12="",'1C TSspéc8'!S$30=0),0,IF(AND('1C TSspéc8'!$B$12&lt;&gt;"",$K$2="Pôle",'1C TSspéc8'!$C$12="OUI"),(('1C TSspéc8'!S$22+'1C TSspéc8'!S$23+'1C TSspéc8'!S$24+'1C TSspéc8'!S$25+'1C TSspéc8'!S$29)/'1C TSspéc8'!S$17),IF(AND('1C TSspéc8'!$B$12&lt;&gt;"",$K$2="Pôle",'1C TSspéc8'!$C$12="NON"),(('1C TSspéc8'!S$22+'1C TSspéc8'!S$23+'1C TSspéc8'!S$24+'1C TSspéc8'!S$25+'1C TSspéc8'!S$29)/'1C TSspéc8'!S$30),IF(AND('1C TSspéc8'!$B$12&lt;&gt;"",$K$2&lt;&gt;"Pôle",'1C TSspéc8'!$C$12="OUI"),(('1C TSspéc8'!S$22+'1C TSspéc8'!S$23+'1C TSspéc8'!S$24+'1C TSspéc8'!S$25+'1C TSspéc8'!S$26+'1C TSspéc8'!S$27+'1C TSspéc8'!S$28+'1C TSspéc8'!S$29)/'1C TSspéc8'!S$17),IF(AND('1C TSspéc8'!$B$12&lt;&gt;"",$K$2&lt;&gt;"Pôle",'1C TSspéc8'!$C$12="NON"),(('1C TSspéc8'!S$22+'1C TSspéc8'!S$23+'1C TSspéc8'!S$24+'1C TSspéc8'!S$25+'1C TSspéc8'!S$26+'1C TSspéc8'!S$27+'1C TSspéc8'!S$28+'1C TSspéc8'!S$29)/'1C TSspéc8'!S$30))))))</f>
        <v>0</v>
      </c>
      <c r="M989" s="556">
        <f>IF(OR('1C TSspéc8'!$B$12="",'1C TSspéc8'!S$30=0),0,IF(AND('1C TSspéc8'!$B$12&lt;&gt;"",$K$2="Pôle",'1C TSspéc8'!$C$12="OUI"),(('1C TSspéc8'!S$26+'1C TSspéc8'!S$27+'1C TSspéc8'!S$28)/'1C TSspéc8'!S$17),IF(AND('1C TSspéc8'!$B$12&lt;&gt;"",$K$2="Pôle",'1C TSspéc8'!$C$12="NON"),(('1C TSspéc8'!S$26+'1C TSspéc8'!S$27+'1C TSspéc8'!S$28)/'1C TSspéc8'!S$30),IF(AND('1C TSspéc8'!$B$12&lt;&gt;"",$K$2&lt;&gt;"Pôle"),0))))</f>
        <v>0</v>
      </c>
      <c r="N989" s="557">
        <f>IF(AND('1C TSspéc8'!$B$12&lt;&gt;0,'1C TSspéc8'!$S$30&lt;&gt;0),L989+M989,0)</f>
        <v>0</v>
      </c>
      <c r="O989" s="893" t="str">
        <f>IF(AND('1C TSspéc8'!$S$17&lt;&gt;0,'1C TSspéc8'!$C$12="OUI"),'1C TSspéc8'!$S$35/'1C TSspéc8'!$S$17,"")</f>
        <v/>
      </c>
      <c r="P989" s="543" t="str">
        <f>IF(AND('1C TSspéc8'!$S$17&lt;&gt;0,'1C TSspéc8'!$C$12="OUI"),'1C TSspéc8'!$S$36/'1C TSspéc8'!$S$17,"")</f>
        <v/>
      </c>
      <c r="Q989" s="543" t="str">
        <f>IF(AND('1C TSspéc8'!$S$17&lt;&gt;0,'1C TSspéc8'!$C$12="OUI"),'1C TSspéc8'!$S$37/'1C TSspéc8'!$S$17,"")</f>
        <v/>
      </c>
      <c r="R989" s="543" t="str">
        <f>IF(AND('1C TSspéc8'!$S$17&lt;&gt;0,'1C TSspéc8'!$C$12="OUI"),'1C TSspéc8'!$S$38/'1C TSspéc8'!$S$17,"")</f>
        <v/>
      </c>
      <c r="S989" s="543" t="str">
        <f>IF(AND('1C TSspéc8'!$S$17&lt;&gt;0,'1C TSspéc8'!$C$12="OUI"),'1C TSspéc8'!$S$39/'1C TSspéc8'!$S$17,"")</f>
        <v/>
      </c>
      <c r="T989" s="543" t="str">
        <f>IF(AND('1C TSspéc8'!$S$17&lt;&gt;0,'1C TSspéc8'!$C$12="OUI"),'1C TSspéc8'!$S$40/'1C TSspéc8'!$S$17,"")</f>
        <v/>
      </c>
      <c r="U989" s="543" t="str">
        <f>IF(AND('1C TSspéc8'!$S$17&lt;&gt;0,'1C TSspéc8'!$C$12="OUI"),'1C TSspéc8'!$S$41/'1C TSspéc8'!$S$17,"")</f>
        <v/>
      </c>
      <c r="V989" s="543" t="str">
        <f>IF(AND('1C TSspéc8'!$S$17&lt;&gt;0,'1C TSspéc8'!$C$12="OUI"),'1C TSspéc8'!$S$42/'1C TSspéc8'!$S$17,"")</f>
        <v/>
      </c>
      <c r="W989" s="543" t="str">
        <f>IF(AND('1C TSspéc8'!$S$17&lt;&gt;0,'1C TSspéc8'!$C$12="OUI"),'1C TSspéc8'!$S$43/'1C TSspéc8'!$S$17,"")</f>
        <v/>
      </c>
      <c r="X989" s="543" t="str">
        <f>IF(AND('1C TSspéc8'!$S$17&lt;&gt;0,'1C TSspéc8'!$C$12="OUI"),'1C TSspéc8'!$S$44/'1C TSspéc8'!$S$17,"")</f>
        <v/>
      </c>
      <c r="Y989" s="543" t="str">
        <f>IF(AND('1C TSspéc8'!$S$17&lt;&gt;0,'1C TSspéc8'!$C$12="OUI"),'1C TSspéc8'!$S$45/'1C TSspéc8'!$S$17,"")</f>
        <v/>
      </c>
      <c r="Z989" s="543" t="str">
        <f>IF(AND('1C TSspéc8'!$S$17&lt;&gt;0,'1C TSspéc8'!$C$12="OUI"),'1C TSspéc8'!$S$46/'1C TSspéc8'!$S$17,"")</f>
        <v/>
      </c>
      <c r="AA989" s="543" t="str">
        <f>IF(AND('1C TSspéc8'!$S$17&lt;&gt;0,'1C TSspéc8'!$C$12="OUI"),'1C TSspéc8'!$S$47/'1C TSspéc8'!$S$17,"")</f>
        <v/>
      </c>
      <c r="AB989" s="543" t="str">
        <f>IF(AND('1C TSspéc8'!$S$17&lt;&gt;0,'1C TSspéc8'!$C$12="OUI"),'1C TSspéc8'!$S$48/'1C TSspéc8'!$S$17,"")</f>
        <v/>
      </c>
      <c r="AC989" s="543" t="str">
        <f>IF(AND('1C TSspéc8'!$S$17&lt;&gt;0,'1C TSspéc8'!$C$12="OUI"),'1C TSspéc8'!$S$49/'1C TSspéc8'!$S$17,"")</f>
        <v/>
      </c>
      <c r="AD989" s="543" t="str">
        <f>IF(AND('1C TSspéc8'!$S$17&lt;&gt;0,'1C TSspéc8'!$C$12="OUI"),'1C TSspéc8'!$S$50/'1C TSspéc8'!$S$17,"")</f>
        <v/>
      </c>
      <c r="AE989" s="543" t="str">
        <f>IF(AND('1C TSspéc8'!$S$17&lt;&gt;0,'1C TSspéc8'!$C$12="OUI"),'1C TSspéc8'!$S$51/'1C TSspéc8'!$S$17,"")</f>
        <v/>
      </c>
      <c r="AF989" s="543" t="str">
        <f>IF(AND('1C TSspéc8'!$S$17&lt;&gt;0,'1C TSspéc8'!$C$12="OUI"),'1C TSspéc8'!$S$52/'1C TSspéc8'!$S$17,"")</f>
        <v/>
      </c>
      <c r="AG989" s="543" t="str">
        <f>IF(AND('1C TSspéc8'!$S$17&lt;&gt;0,'1C TSspéc8'!$C$12="OUI"),'1C TSspéc8'!$S$53/'1C TSspéc8'!$S$17,"")</f>
        <v/>
      </c>
      <c r="AH989" s="543" t="str">
        <f>IF(AND('1C TSspéc8'!$S$17&lt;&gt;0,'1C TSspéc8'!$C$12="OUI"),'1C TSspéc8'!$S$54/'1C TSspéc8'!$S$17,"")</f>
        <v/>
      </c>
      <c r="AI989" s="543" t="str">
        <f>IF(AND('1C TSspéc8'!$S$17&lt;&gt;0,'1C TSspéc8'!$C$12="OUI"),'1C TSspéc8'!$S$55/'1C TSspéc8'!$S$17,"")</f>
        <v/>
      </c>
      <c r="AJ989" s="543" t="str">
        <f>IF(AND('1C TSspéc8'!$S$17&lt;&gt;0,'1C TSspéc8'!$C$12="OUI"),'1C TSspéc8'!$S$56/'1C TSspéc8'!$S$17,"")</f>
        <v/>
      </c>
      <c r="AK989" s="543" t="str">
        <f>IF(AND('1C TSspéc8'!$S$17&lt;&gt;0,'1C TSspéc8'!$C$12="OUI"),'1C TSspéc8'!$S$57/'1C TSspéc8'!$S$17,"")</f>
        <v/>
      </c>
      <c r="AL989" s="72">
        <f>IF(AND('1C TSspéc8'!$S$17&lt;&gt;0,'1C TSspéc8'!$C$12="OUI"),N989+AK989,N989)</f>
        <v>0</v>
      </c>
      <c r="AM989" s="417">
        <f t="shared" si="289"/>
        <v>0</v>
      </c>
      <c r="AN989" s="417">
        <f t="shared" si="290"/>
        <v>0</v>
      </c>
      <c r="AO989" s="418" t="str">
        <f>IF(AND('1C TSspéc8'!$S$17&lt;&gt;0,'1C TSspéc8'!$S$30&lt;&gt;0),AM989+AN989,"")</f>
        <v/>
      </c>
      <c r="AP989" s="573" t="str">
        <f>IF(AND('1C TSspéc8'!$S$17&lt;&gt;0,'1C TSspéc8'!$S$30&lt;&gt;0),AM989-AR989,"")</f>
        <v/>
      </c>
      <c r="AQ989" s="583">
        <f t="shared" si="291"/>
        <v>0</v>
      </c>
      <c r="AR989" s="596"/>
      <c r="AS989" s="102"/>
      <c r="AT989" s="27" t="str">
        <f>IF(('1C TSspéc8'!S$17*FICHE!$C$14&lt;J989),"Forfait limité à "&amp;FICHE!$C$14&amp;"€/jour","")</f>
        <v/>
      </c>
      <c r="AU989" s="592"/>
      <c r="AV989" s="824"/>
      <c r="AW989" s="824"/>
      <c r="AX989" s="824"/>
      <c r="AY989" s="824"/>
      <c r="AZ989" s="824"/>
      <c r="BA989" s="767"/>
      <c r="BB989" s="767"/>
      <c r="BC989" s="767"/>
      <c r="BD989" s="767"/>
      <c r="BE989" s="767"/>
      <c r="BF989" s="767"/>
      <c r="BG989" s="767"/>
      <c r="BH989" s="767"/>
      <c r="BI989" s="767"/>
      <c r="BJ989" s="767"/>
      <c r="BK989" s="767"/>
      <c r="BL989" s="767"/>
      <c r="BM989" s="767"/>
      <c r="BN989" s="767"/>
      <c r="BO989" s="767"/>
      <c r="BP989" s="767"/>
      <c r="BQ989" s="767"/>
      <c r="BR989" s="767"/>
      <c r="BS989" s="767"/>
      <c r="BT989" s="767"/>
      <c r="BU989" s="767"/>
      <c r="BV989" s="767"/>
      <c r="BW989" s="767"/>
      <c r="BX989" s="767"/>
      <c r="BY989" s="767"/>
      <c r="BZ989" s="767"/>
      <c r="CA989" s="767"/>
      <c r="CB989" s="767"/>
      <c r="CC989" s="767"/>
      <c r="CD989" s="767"/>
      <c r="CE989" s="767"/>
      <c r="CF989" s="767"/>
      <c r="CG989" s="767"/>
      <c r="CH989" s="767"/>
      <c r="CI989" s="767"/>
      <c r="CJ989" s="767"/>
      <c r="CK989" s="767"/>
      <c r="CL989" s="767"/>
      <c r="CM989" s="767"/>
      <c r="CN989" s="767"/>
      <c r="CO989" s="767"/>
      <c r="CP989" s="767"/>
      <c r="CQ989" s="767"/>
      <c r="CR989" s="767"/>
      <c r="CS989" s="767"/>
      <c r="CT989" s="767"/>
      <c r="CU989" s="767"/>
      <c r="CV989" s="767"/>
      <c r="CW989" s="767"/>
      <c r="CX989" s="767"/>
      <c r="CY989" s="767"/>
      <c r="CZ989" s="767"/>
      <c r="DA989" s="767"/>
      <c r="DB989" s="767"/>
      <c r="DC989" s="767"/>
      <c r="DD989" s="767"/>
      <c r="DE989" s="767"/>
      <c r="DF989" s="767"/>
      <c r="DG989" s="767"/>
      <c r="DH989" s="767"/>
      <c r="DI989" s="767"/>
      <c r="DJ989" s="767"/>
      <c r="DK989" s="767"/>
      <c r="DL989" s="767"/>
      <c r="DM989" s="767"/>
      <c r="DN989" s="767"/>
      <c r="DO989" s="767"/>
      <c r="DP989" s="767"/>
      <c r="DQ989" s="767"/>
      <c r="DR989" s="767"/>
      <c r="DS989" s="767"/>
      <c r="DT989" s="767"/>
      <c r="DU989" s="767"/>
      <c r="DV989" s="767"/>
      <c r="DW989" s="767"/>
      <c r="DX989" s="767"/>
      <c r="DY989" s="767"/>
      <c r="DZ989" s="767"/>
      <c r="EA989" s="767"/>
      <c r="EB989" s="767"/>
      <c r="EC989" s="767"/>
      <c r="ED989" s="767"/>
      <c r="EE989" s="767"/>
      <c r="EF989" s="767"/>
      <c r="EG989" s="767"/>
      <c r="EH989" s="767"/>
      <c r="EI989" s="767"/>
      <c r="EJ989" s="767"/>
      <c r="EK989" s="767"/>
      <c r="EL989" s="767"/>
      <c r="EM989" s="767"/>
      <c r="EN989" s="767"/>
      <c r="EO989" s="767"/>
      <c r="EP989" s="767"/>
      <c r="EQ989" s="767"/>
      <c r="ER989" s="767"/>
      <c r="ES989" s="767"/>
      <c r="ET989" s="767"/>
      <c r="EU989" s="767"/>
      <c r="EV989" s="767"/>
      <c r="EW989" s="767"/>
      <c r="EX989" s="767"/>
      <c r="EY989" s="767"/>
      <c r="EZ989" s="767"/>
      <c r="FA989" s="767"/>
      <c r="FB989" s="767"/>
      <c r="FC989" s="767"/>
      <c r="FD989" s="767"/>
      <c r="FE989" s="767"/>
      <c r="FF989" s="767"/>
      <c r="FG989" s="767"/>
      <c r="FH989" s="767"/>
      <c r="FI989" s="767"/>
      <c r="FJ989" s="767"/>
      <c r="FK989" s="767"/>
      <c r="FL989" s="767"/>
      <c r="FM989" s="767"/>
      <c r="FN989" s="767"/>
      <c r="FO989" s="767"/>
      <c r="FP989" s="767"/>
      <c r="FQ989" s="767"/>
      <c r="FR989" s="767"/>
      <c r="FS989" s="767"/>
      <c r="FT989" s="767"/>
      <c r="FU989" s="767"/>
      <c r="FV989" s="767"/>
      <c r="FW989" s="767"/>
      <c r="FX989" s="767"/>
      <c r="FY989" s="767"/>
      <c r="FZ989" s="767"/>
      <c r="GA989" s="767"/>
      <c r="GB989" s="767"/>
      <c r="GC989" s="767"/>
      <c r="GD989" s="767"/>
      <c r="GE989" s="767"/>
      <c r="GF989" s="767"/>
      <c r="GG989" s="767"/>
      <c r="GH989" s="767"/>
      <c r="GI989" s="767"/>
      <c r="GJ989" s="767"/>
      <c r="GK989" s="767"/>
      <c r="GL989" s="767"/>
      <c r="GM989" s="767"/>
      <c r="GN989" s="767"/>
      <c r="GO989" s="767"/>
      <c r="GP989" s="767"/>
      <c r="GQ989" s="767"/>
      <c r="GR989" s="767"/>
      <c r="GS989" s="767"/>
      <c r="GT989" s="767"/>
      <c r="GU989" s="767"/>
      <c r="GV989" s="767"/>
      <c r="GW989" s="767"/>
      <c r="GX989" s="767"/>
      <c r="GY989" s="767"/>
      <c r="GZ989" s="767"/>
      <c r="HA989" s="767"/>
      <c r="HB989" s="767"/>
      <c r="HC989" s="767"/>
    </row>
    <row r="990" spans="1:211" s="864" customFormat="1" ht="13.9" hidden="1" customHeight="1">
      <c r="A990" s="307"/>
      <c r="B990" s="351"/>
      <c r="C990" s="971" t="str">
        <f>IF('1C TSspéc8'!T$17&lt;&gt;0,'1C TSspéc8'!$B$12,"")</f>
        <v/>
      </c>
      <c r="D990" s="972"/>
      <c r="E990" s="973"/>
      <c r="F990" s="93">
        <f>IF(AND($C990='1C TSspéc8'!$B$12,'1C TSspéc8'!$B$16="spécifiques",'1C TSspéc8'!$T$17&lt;&gt;""),'1C TSspéc8'!$T$21,"")</f>
        <v>0</v>
      </c>
      <c r="G990" s="863"/>
      <c r="H990" s="745">
        <v>0.21</v>
      </c>
      <c r="I990" s="747">
        <v>1</v>
      </c>
      <c r="J990" s="312"/>
      <c r="K990" s="680">
        <f t="shared" si="281"/>
        <v>0</v>
      </c>
      <c r="L990" s="556">
        <f>IF(OR('1C TSspéc8'!$B$12="",'1C TSspéc8'!T$30=0),0,IF(AND('1C TSspéc8'!$B$12&lt;&gt;"",$K$2="Pôle",'1C TSspéc8'!$C$12="OUI"),(('1C TSspéc8'!T$22+'1C TSspéc8'!T$23+'1C TSspéc8'!T$24+'1C TSspéc8'!T$25+'1C TSspéc8'!T$29)/'1C TSspéc8'!T$17),IF(AND('1C TSspéc8'!$B$12&lt;&gt;"",$K$2="Pôle",'1C TSspéc8'!$C$12="NON"),(('1C TSspéc8'!T$22+'1C TSspéc8'!T$23+'1C TSspéc8'!T$24+'1C TSspéc8'!T$25+'1C TSspéc8'!T$29)/'1C TSspéc8'!T$30),IF(AND('1C TSspéc8'!$B$12&lt;&gt;"",$K$2&lt;&gt;"Pôle",'1C TSspéc8'!$C$12="OUI"),(('1C TSspéc8'!T$22+'1C TSspéc8'!T$23+'1C TSspéc8'!T$24+'1C TSspéc8'!T$25+'1C TSspéc8'!T$26+'1C TSspéc8'!T$27+'1C TSspéc8'!T$28+'1C TSspéc8'!T$29)/'1C TSspéc8'!T$17),IF(AND('1C TSspéc8'!$B$12&lt;&gt;"",$K$2&lt;&gt;"Pôle",'1C TSspéc8'!$C$12="NON"),(('1C TSspéc8'!T$22+'1C TSspéc8'!T$23+'1C TSspéc8'!T$24+'1C TSspéc8'!T$25+'1C TSspéc8'!T$26+'1C TSspéc8'!T$27+'1C TSspéc8'!T$28+'1C TSspéc8'!T$29)/'1C TSspéc8'!T$30))))))</f>
        <v>0</v>
      </c>
      <c r="M990" s="556">
        <f>IF(OR('1C TSspéc8'!$B$12="",'1C TSspéc8'!T$30=0),0,IF(AND('1C TSspéc8'!$B$12&lt;&gt;"",$K$2="Pôle",'1C TSspéc8'!$C$12="OUI"),(('1C TSspéc8'!T$26+'1C TSspéc8'!T$27+'1C TSspéc8'!T$28)/'1C TSspéc8'!T$17),IF(AND('1C TSspéc8'!$B$12&lt;&gt;"",$K$2="Pôle",'1C TSspéc8'!$C$12="NON"),(('1C TSspéc8'!T$26+'1C TSspéc8'!T$27+'1C TSspéc8'!T$28)/'1C TSspéc8'!T$30),IF(AND('1C TSspéc8'!$B$12&lt;&gt;"",$K$2&lt;&gt;"Pôle"),0))))</f>
        <v>0</v>
      </c>
      <c r="N990" s="557">
        <f>IF(AND('1C TSspéc8'!$B$12&lt;&gt;0,'1C TSspéc8'!$T$30&lt;&gt;0),L990+M990,0)</f>
        <v>0</v>
      </c>
      <c r="O990" s="893" t="str">
        <f>IF(AND('1C TSspéc8'!$T$17&lt;&gt;0,'1C TSspéc8'!$C$12="OUI"),'1C TSspéc8'!$T$35/'1C TSspéc8'!$T$17,"")</f>
        <v/>
      </c>
      <c r="P990" s="543" t="str">
        <f>IF(AND('1C TSspéc8'!$T$17&lt;&gt;0,'1C TSspéc8'!$C$12="OUI"),'1C TSspéc8'!$T$36/'1C TSspéc8'!$T$17,"")</f>
        <v/>
      </c>
      <c r="Q990" s="543" t="str">
        <f>IF(AND('1C TSspéc8'!$T$17&lt;&gt;0,'1C TSspéc8'!$C$12="OUI"),'1C TSspéc8'!$T$37/'1C TSspéc8'!$T$17,"")</f>
        <v/>
      </c>
      <c r="R990" s="543" t="str">
        <f>IF(AND('1C TSspéc8'!$T$17&lt;&gt;0,'1C TSspéc8'!$C$12="OUI"),'1C TSspéc8'!$T$38/'1C TSspéc8'!$T$17,"")</f>
        <v/>
      </c>
      <c r="S990" s="543" t="str">
        <f>IF(AND('1C TSspéc8'!$T$17&lt;&gt;0,'1C TSspéc8'!$C$12="OUI"),'1C TSspéc8'!$T$39/'1C TSspéc8'!$T$17,"")</f>
        <v/>
      </c>
      <c r="T990" s="543" t="str">
        <f>IF(AND('1C TSspéc8'!$T$17&lt;&gt;0,'1C TSspéc8'!$C$12="OUI"),'1C TSspéc8'!$T$40/'1C TSspéc8'!$T$17,"")</f>
        <v/>
      </c>
      <c r="U990" s="543" t="str">
        <f>IF(AND('1C TSspéc8'!$T$17&lt;&gt;0,'1C TSspéc8'!$C$12="OUI"),'1C TSspéc8'!$T$41/'1C TSspéc8'!$T$17,"")</f>
        <v/>
      </c>
      <c r="V990" s="543" t="str">
        <f>IF(AND('1C TSspéc8'!$T$17&lt;&gt;0,'1C TSspéc8'!$C$12="OUI"),'1C TSspéc8'!$T$42/'1C TSspéc8'!$T$17,"")</f>
        <v/>
      </c>
      <c r="W990" s="543" t="str">
        <f>IF(AND('1C TSspéc8'!$T$17&lt;&gt;0,'1C TSspéc8'!$C$12="OUI"),'1C TSspéc8'!$T$43/'1C TSspéc8'!$T$17,"")</f>
        <v/>
      </c>
      <c r="X990" s="543" t="str">
        <f>IF(AND('1C TSspéc8'!$T$17&lt;&gt;0,'1C TSspéc8'!$C$12="OUI"),'1C TSspéc8'!$T$44/'1C TSspéc8'!$T$17,"")</f>
        <v/>
      </c>
      <c r="Y990" s="543" t="str">
        <f>IF(AND('1C TSspéc8'!$T$17&lt;&gt;0,'1C TSspéc8'!$C$12="OUI"),'1C TSspéc8'!$T$45/'1C TSspéc8'!$T$17,"")</f>
        <v/>
      </c>
      <c r="Z990" s="543" t="str">
        <f>IF(AND('1C TSspéc8'!$T$17&lt;&gt;0,'1C TSspéc8'!$C$12="OUI"),'1C TSspéc8'!$T$46/'1C TSspéc8'!$T$17,"")</f>
        <v/>
      </c>
      <c r="AA990" s="543" t="str">
        <f>IF(AND('1C TSspéc8'!$T$17&lt;&gt;0,'1C TSspéc8'!$C$12="OUI"),'1C TSspéc8'!$T$47/'1C TSspéc8'!$T$17,"")</f>
        <v/>
      </c>
      <c r="AB990" s="543" t="str">
        <f>IF(AND('1C TSspéc8'!$T$17&lt;&gt;0,'1C TSspéc8'!$C$12="OUI"),'1C TSspéc8'!$T$48/'1C TSspéc8'!$T$17,"")</f>
        <v/>
      </c>
      <c r="AC990" s="543" t="str">
        <f>IF(AND('1C TSspéc8'!$T$17&lt;&gt;0,'1C TSspéc8'!$C$12="OUI"),'1C TSspéc8'!$T$49/'1C TSspéc8'!$T$17,"")</f>
        <v/>
      </c>
      <c r="AD990" s="543" t="str">
        <f>IF(AND('1C TSspéc8'!$T$17&lt;&gt;0,'1C TSspéc8'!$C$12="OUI"),'1C TSspéc8'!$T$50/'1C TSspéc8'!$T$17,"")</f>
        <v/>
      </c>
      <c r="AE990" s="543" t="str">
        <f>IF(AND('1C TSspéc8'!$T$17&lt;&gt;0,'1C TSspéc8'!$C$12="OUI"),'1C TSspéc8'!$T$51/'1C TSspéc8'!$T$17,"")</f>
        <v/>
      </c>
      <c r="AF990" s="543" t="str">
        <f>IF(AND('1C TSspéc8'!$T$17&lt;&gt;0,'1C TSspéc8'!$C$12="OUI"),'1C TSspéc8'!$T$52/'1C TSspéc8'!$T$17,"")</f>
        <v/>
      </c>
      <c r="AG990" s="543" t="str">
        <f>IF(AND('1C TSspéc8'!$T$17&lt;&gt;0,'1C TSspéc8'!$C$12="OUI"),'1C TSspéc8'!$T$53/'1C TSspéc8'!$T$17,"")</f>
        <v/>
      </c>
      <c r="AH990" s="543" t="str">
        <f>IF(AND('1C TSspéc8'!$T$17&lt;&gt;0,'1C TSspéc8'!$C$12="OUI"),'1C TSspéc8'!$T$54/'1C TSspéc8'!$T$17,"")</f>
        <v/>
      </c>
      <c r="AI990" s="543" t="str">
        <f>IF(AND('1C TSspéc8'!$T$17&lt;&gt;0,'1C TSspéc8'!$C$12="OUI"),'1C TSspéc8'!$T$55/'1C TSspéc8'!$T$17,"")</f>
        <v/>
      </c>
      <c r="AJ990" s="543" t="str">
        <f>IF(AND('1C TSspéc8'!$T$17&lt;&gt;0,'1C TSspéc8'!$C$12="OUI"),'1C TSspéc8'!$T$56/'1C TSspéc8'!$T$17,"")</f>
        <v/>
      </c>
      <c r="AK990" s="543" t="str">
        <f>IF(AND('1C TSspéc8'!$T$17&lt;&gt;0,'1C TSspéc8'!$C$12="OUI"),'1C TSspéc8'!$T$57/'1C TSspéc8'!$T$17,"")</f>
        <v/>
      </c>
      <c r="AL990" s="72">
        <f>IF(AND('1C TSspéc8'!$T$17&lt;&gt;0,'1C TSspéc8'!$C$12="OUI"),N990+AK990,N990)</f>
        <v>0</v>
      </c>
      <c r="AM990" s="417">
        <f t="shared" si="289"/>
        <v>0</v>
      </c>
      <c r="AN990" s="417">
        <f t="shared" si="290"/>
        <v>0</v>
      </c>
      <c r="AO990" s="418" t="str">
        <f>IF(AND('1C TSspéc8'!$T$17&lt;&gt;0,'1C TSspéc8'!$T$30&lt;&gt;0),AM990+AN990,"")</f>
        <v/>
      </c>
      <c r="AP990" s="573" t="str">
        <f>IF(AND('1C TSspéc8'!$T$17&lt;&gt;0,'1C TSspéc8'!$T$30&lt;&gt;0),AM990-AR990,"")</f>
        <v/>
      </c>
      <c r="AQ990" s="583">
        <f t="shared" si="291"/>
        <v>0</v>
      </c>
      <c r="AR990" s="596"/>
      <c r="AS990" s="102"/>
      <c r="AT990" s="27" t="str">
        <f>IF(('1C TSspéc8'!T$17*FICHE!$C$14&lt;J990),"Forfait limité à "&amp;FICHE!$C$14&amp;"€/jour","")</f>
        <v/>
      </c>
      <c r="AU990" s="592"/>
      <c r="AV990" s="824"/>
      <c r="AW990" s="824"/>
      <c r="AX990" s="824"/>
      <c r="AY990" s="824"/>
      <c r="AZ990" s="824"/>
      <c r="BA990" s="767"/>
      <c r="BB990" s="767"/>
      <c r="BC990" s="767"/>
      <c r="BD990" s="767"/>
      <c r="BE990" s="767"/>
      <c r="BF990" s="767"/>
      <c r="BG990" s="767"/>
      <c r="BH990" s="767"/>
      <c r="BI990" s="767"/>
      <c r="BJ990" s="767"/>
      <c r="BK990" s="767"/>
      <c r="BL990" s="767"/>
      <c r="BM990" s="767"/>
      <c r="BN990" s="767"/>
      <c r="BO990" s="767"/>
      <c r="BP990" s="767"/>
      <c r="BQ990" s="767"/>
      <c r="BR990" s="767"/>
      <c r="BS990" s="767"/>
      <c r="BT990" s="767"/>
      <c r="BU990" s="767"/>
      <c r="BV990" s="767"/>
      <c r="BW990" s="767"/>
      <c r="BX990" s="767"/>
      <c r="BY990" s="767"/>
      <c r="BZ990" s="767"/>
      <c r="CA990" s="767"/>
      <c r="CB990" s="767"/>
      <c r="CC990" s="767"/>
      <c r="CD990" s="767"/>
      <c r="CE990" s="767"/>
      <c r="CF990" s="767"/>
      <c r="CG990" s="767"/>
      <c r="CH990" s="767"/>
      <c r="CI990" s="767"/>
      <c r="CJ990" s="767"/>
      <c r="CK990" s="767"/>
      <c r="CL990" s="767"/>
      <c r="CM990" s="767"/>
      <c r="CN990" s="767"/>
      <c r="CO990" s="767"/>
      <c r="CP990" s="767"/>
      <c r="CQ990" s="767"/>
      <c r="CR990" s="767"/>
      <c r="CS990" s="767"/>
      <c r="CT990" s="767"/>
      <c r="CU990" s="767"/>
      <c r="CV990" s="767"/>
      <c r="CW990" s="767"/>
      <c r="CX990" s="767"/>
      <c r="CY990" s="767"/>
      <c r="CZ990" s="767"/>
      <c r="DA990" s="767"/>
      <c r="DB990" s="767"/>
      <c r="DC990" s="767"/>
      <c r="DD990" s="767"/>
      <c r="DE990" s="767"/>
      <c r="DF990" s="767"/>
      <c r="DG990" s="767"/>
      <c r="DH990" s="767"/>
      <c r="DI990" s="767"/>
      <c r="DJ990" s="767"/>
      <c r="DK990" s="767"/>
      <c r="DL990" s="767"/>
      <c r="DM990" s="767"/>
      <c r="DN990" s="767"/>
      <c r="DO990" s="767"/>
      <c r="DP990" s="767"/>
      <c r="DQ990" s="767"/>
      <c r="DR990" s="767"/>
      <c r="DS990" s="767"/>
      <c r="DT990" s="767"/>
      <c r="DU990" s="767"/>
      <c r="DV990" s="767"/>
      <c r="DW990" s="767"/>
      <c r="DX990" s="767"/>
      <c r="DY990" s="767"/>
      <c r="DZ990" s="767"/>
      <c r="EA990" s="767"/>
      <c r="EB990" s="767"/>
      <c r="EC990" s="767"/>
      <c r="ED990" s="767"/>
      <c r="EE990" s="767"/>
      <c r="EF990" s="767"/>
      <c r="EG990" s="767"/>
      <c r="EH990" s="767"/>
      <c r="EI990" s="767"/>
      <c r="EJ990" s="767"/>
      <c r="EK990" s="767"/>
      <c r="EL990" s="767"/>
      <c r="EM990" s="767"/>
      <c r="EN990" s="767"/>
      <c r="EO990" s="767"/>
      <c r="EP990" s="767"/>
      <c r="EQ990" s="767"/>
      <c r="ER990" s="767"/>
      <c r="ES990" s="767"/>
      <c r="ET990" s="767"/>
      <c r="EU990" s="767"/>
      <c r="EV990" s="767"/>
      <c r="EW990" s="767"/>
      <c r="EX990" s="767"/>
      <c r="EY990" s="767"/>
      <c r="EZ990" s="767"/>
      <c r="FA990" s="767"/>
      <c r="FB990" s="767"/>
      <c r="FC990" s="767"/>
      <c r="FD990" s="767"/>
      <c r="FE990" s="767"/>
      <c r="FF990" s="767"/>
      <c r="FG990" s="767"/>
      <c r="FH990" s="767"/>
      <c r="FI990" s="767"/>
      <c r="FJ990" s="767"/>
      <c r="FK990" s="767"/>
      <c r="FL990" s="767"/>
      <c r="FM990" s="767"/>
      <c r="FN990" s="767"/>
      <c r="FO990" s="767"/>
      <c r="FP990" s="767"/>
      <c r="FQ990" s="767"/>
      <c r="FR990" s="767"/>
      <c r="FS990" s="767"/>
      <c r="FT990" s="767"/>
      <c r="FU990" s="767"/>
      <c r="FV990" s="767"/>
      <c r="FW990" s="767"/>
      <c r="FX990" s="767"/>
      <c r="FY990" s="767"/>
      <c r="FZ990" s="767"/>
      <c r="GA990" s="767"/>
      <c r="GB990" s="767"/>
      <c r="GC990" s="767"/>
      <c r="GD990" s="767"/>
      <c r="GE990" s="767"/>
      <c r="GF990" s="767"/>
      <c r="GG990" s="767"/>
      <c r="GH990" s="767"/>
      <c r="GI990" s="767"/>
      <c r="GJ990" s="767"/>
      <c r="GK990" s="767"/>
      <c r="GL990" s="767"/>
      <c r="GM990" s="767"/>
      <c r="GN990" s="767"/>
      <c r="GO990" s="767"/>
      <c r="GP990" s="767"/>
      <c r="GQ990" s="767"/>
      <c r="GR990" s="767"/>
      <c r="GS990" s="767"/>
      <c r="GT990" s="767"/>
      <c r="GU990" s="767"/>
      <c r="GV990" s="767"/>
      <c r="GW990" s="767"/>
      <c r="GX990" s="767"/>
      <c r="GY990" s="767"/>
      <c r="GZ990" s="767"/>
      <c r="HA990" s="767"/>
      <c r="HB990" s="767"/>
      <c r="HC990" s="767"/>
    </row>
    <row r="991" spans="1:211" s="864" customFormat="1" ht="13.9" hidden="1" customHeight="1">
      <c r="A991" s="307"/>
      <c r="B991" s="351"/>
      <c r="C991" s="971" t="str">
        <f>IF('1C TSspéc8'!U$17&lt;&gt;0,'1C TSspéc8'!$B$12,"")</f>
        <v/>
      </c>
      <c r="D991" s="972"/>
      <c r="E991" s="973"/>
      <c r="F991" s="93">
        <f>IF(AND($C991='1C TSspéc8'!$B$12,'1C TSspéc8'!$B$16="spécifiques",'1C TSspéc8'!$U$17&lt;&gt;""),'1C TSspéc8'!$U$21,"")</f>
        <v>0</v>
      </c>
      <c r="G991" s="863"/>
      <c r="H991" s="745">
        <v>0.21</v>
      </c>
      <c r="I991" s="747">
        <v>1</v>
      </c>
      <c r="J991" s="312"/>
      <c r="K991" s="680">
        <f t="shared" si="281"/>
        <v>0</v>
      </c>
      <c r="L991" s="556">
        <f>IF(OR('1C TSspéc8'!$B$12="",'1C TSspéc8'!U$30=0),0,IF(AND('1C TSspéc8'!$B$12&lt;&gt;"",$K$2="Pôle",'1C TSspéc8'!$C$12="OUI"),(('1C TSspéc8'!U$22+'1C TSspéc8'!U$23+'1C TSspéc8'!U$24+'1C TSspéc8'!U$25+'1C TSspéc8'!U$29)/'1C TSspéc8'!U$17),IF(AND('1C TSspéc8'!$B$12&lt;&gt;"",$K$2="Pôle",'1C TSspéc8'!$C$12="NON"),(('1C TSspéc8'!U$22+'1C TSspéc8'!U$23+'1C TSspéc8'!U$24+'1C TSspéc8'!U$25+'1C TSspéc8'!U$29)/'1C TSspéc8'!U$30),IF(AND('1C TSspéc8'!$B$12&lt;&gt;"",$K$2&lt;&gt;"Pôle",'1C TSspéc8'!$C$12="OUI"),(('1C TSspéc8'!U$22+'1C TSspéc8'!U$23+'1C TSspéc8'!U$24+'1C TSspéc8'!U$25+'1C TSspéc8'!U$26+'1C TSspéc8'!U$27+'1C TSspéc8'!U$28+'1C TSspéc8'!U$29)/'1C TSspéc8'!U$17),IF(AND('1C TSspéc8'!$B$12&lt;&gt;"",$K$2&lt;&gt;"Pôle",'1C TSspéc8'!$C$12="NON"),(('1C TSspéc8'!U$22+'1C TSspéc8'!U$23+'1C TSspéc8'!U$24+'1C TSspéc8'!U$25+'1C TSspéc8'!U$26+'1C TSspéc8'!U$27+'1C TSspéc8'!U$28+'1C TSspéc8'!U$29)/'1C TSspéc8'!U$30))))))</f>
        <v>0</v>
      </c>
      <c r="M991" s="556">
        <f>IF(OR('1C TSspéc8'!$B$12="",'1C TSspéc8'!U$30=0),0,IF(AND('1C TSspéc8'!$B$12&lt;&gt;"",$K$2="Pôle",'1C TSspéc8'!$C$12="OUI"),(('1C TSspéc8'!U$26+'1C TSspéc8'!U$27+'1C TSspéc8'!U$28)/'1C TSspéc8'!U$17),IF(AND('1C TSspéc8'!$B$12&lt;&gt;"",$K$2="Pôle",'1C TSspéc8'!$C$12="NON"),(('1C TSspéc8'!U$26+'1C TSspéc8'!U$27+'1C TSspéc8'!U$28)/'1C TSspéc8'!U$30),IF(AND('1C TSspéc8'!$B$12&lt;&gt;"",$K$2&lt;&gt;"Pôle"),0))))</f>
        <v>0</v>
      </c>
      <c r="N991" s="557">
        <f>IF(AND('1C TSspéc8'!$B$12&lt;&gt;0,'1C TSspéc8'!$U$30&lt;&gt;0),L991+M991,0)</f>
        <v>0</v>
      </c>
      <c r="O991" s="893" t="str">
        <f>IF(AND('1C TSspéc8'!$U$17&lt;&gt;0,'1C TSspéc8'!$C$12="OUI"),'1C TSspéc8'!$U$35/'1C TSspéc8'!$U$17,"")</f>
        <v/>
      </c>
      <c r="P991" s="543" t="str">
        <f>IF(AND('1C TSspéc8'!$U$17&lt;&gt;0,'1C TSspéc8'!$C$12="OUI"),'1C TSspéc8'!$U$36/'1C TSspéc8'!$U$17,"")</f>
        <v/>
      </c>
      <c r="Q991" s="543" t="str">
        <f>IF(AND('1C TSspéc8'!$U$17&lt;&gt;0,'1C TSspéc8'!$C$12="OUI"),'1C TSspéc8'!$U$37/'1C TSspéc8'!$U$17,"")</f>
        <v/>
      </c>
      <c r="R991" s="543" t="str">
        <f>IF(AND('1C TSspéc8'!$U$17&lt;&gt;0,'1C TSspéc8'!$C$12="OUI"),'1C TSspéc8'!$U$38/'1C TSspéc8'!$U$17,"")</f>
        <v/>
      </c>
      <c r="S991" s="543" t="str">
        <f>IF(AND('1C TSspéc8'!$U$17&lt;&gt;0,'1C TSspéc8'!$C$12="OUI"),'1C TSspéc8'!$U$39/'1C TSspéc8'!$U$17,"")</f>
        <v/>
      </c>
      <c r="T991" s="543" t="str">
        <f>IF(AND('1C TSspéc8'!$U$17&lt;&gt;0,'1C TSspéc8'!$C$12="OUI"),'1C TSspéc8'!$U$40/'1C TSspéc8'!$U$17,"")</f>
        <v/>
      </c>
      <c r="U991" s="543" t="str">
        <f>IF(AND('1C TSspéc8'!$U$17&lt;&gt;0,'1C TSspéc8'!$C$12="OUI"),'1C TSspéc8'!$U$41/'1C TSspéc8'!$U$17,"")</f>
        <v/>
      </c>
      <c r="V991" s="543" t="str">
        <f>IF(AND('1C TSspéc8'!$U$17&lt;&gt;0,'1C TSspéc8'!$C$12="OUI"),'1C TSspéc8'!$U$42/'1C TSspéc8'!$U$17,"")</f>
        <v/>
      </c>
      <c r="W991" s="543" t="str">
        <f>IF(AND('1C TSspéc8'!$U$17&lt;&gt;0,'1C TSspéc8'!$C$12="OUI"),'1C TSspéc8'!$U$43/'1C TSspéc8'!$U$17,"")</f>
        <v/>
      </c>
      <c r="X991" s="543" t="str">
        <f>IF(AND('1C TSspéc8'!$U$17&lt;&gt;0,'1C TSspéc8'!$C$12="OUI"),'1C TSspéc8'!$U$44/'1C TSspéc8'!$U$17,"")</f>
        <v/>
      </c>
      <c r="Y991" s="543" t="str">
        <f>IF(AND('1C TSspéc8'!$U$17&lt;&gt;0,'1C TSspéc8'!$C$12="OUI"),'1C TSspéc8'!$U$45/'1C TSspéc8'!$U$17,"")</f>
        <v/>
      </c>
      <c r="Z991" s="543" t="str">
        <f>IF(AND('1C TSspéc8'!$U$17&lt;&gt;0,'1C TSspéc8'!$C$12="OUI"),'1C TSspéc8'!$U$46/'1C TSspéc8'!$U$17,"")</f>
        <v/>
      </c>
      <c r="AA991" s="543" t="str">
        <f>IF(AND('1C TSspéc8'!$U$17&lt;&gt;0,'1C TSspéc8'!$C$12="OUI"),'1C TSspéc8'!$U$47/'1C TSspéc8'!$U$17,"")</f>
        <v/>
      </c>
      <c r="AB991" s="543" t="str">
        <f>IF(AND('1C TSspéc8'!$U$17&lt;&gt;0,'1C TSspéc8'!$C$12="OUI"),'1C TSspéc8'!$U$48/'1C TSspéc8'!$U$17,"")</f>
        <v/>
      </c>
      <c r="AC991" s="543" t="str">
        <f>IF(AND('1C TSspéc8'!$U$17&lt;&gt;0,'1C TSspéc8'!$C$12="OUI"),'1C TSspéc8'!$U$49/'1C TSspéc8'!$U$17,"")</f>
        <v/>
      </c>
      <c r="AD991" s="543" t="str">
        <f>IF(AND('1C TSspéc8'!$U$17&lt;&gt;0,'1C TSspéc8'!$C$12="OUI"),'1C TSspéc8'!$U$50/'1C TSspéc8'!$U$17,"")</f>
        <v/>
      </c>
      <c r="AE991" s="543" t="str">
        <f>IF(AND('1C TSspéc8'!$U$17&lt;&gt;0,'1C TSspéc8'!$C$12="OUI"),'1C TSspéc8'!$U$51/'1C TSspéc8'!$U$17,"")</f>
        <v/>
      </c>
      <c r="AF991" s="543" t="str">
        <f>IF(AND('1C TSspéc8'!$U$17&lt;&gt;0,'1C TSspéc8'!$C$12="OUI"),'1C TSspéc8'!$U$52/'1C TSspéc8'!$U$17,"")</f>
        <v/>
      </c>
      <c r="AG991" s="543" t="str">
        <f>IF(AND('1C TSspéc8'!$U$17&lt;&gt;0,'1C TSspéc8'!$C$12="OUI"),'1C TSspéc8'!$U$53/'1C TSspéc8'!$U$17,"")</f>
        <v/>
      </c>
      <c r="AH991" s="543" t="str">
        <f>IF(AND('1C TSspéc8'!$U$17&lt;&gt;0,'1C TSspéc8'!$C$12="OUI"),'1C TSspéc8'!$U$54/'1C TSspéc8'!$U$17,"")</f>
        <v/>
      </c>
      <c r="AI991" s="543" t="str">
        <f>IF(AND('1C TSspéc8'!$U$17&lt;&gt;0,'1C TSspéc8'!$C$12="OUI"),'1C TSspéc8'!$U$55/'1C TSspéc8'!$U$17,"")</f>
        <v/>
      </c>
      <c r="AJ991" s="543" t="str">
        <f>IF(AND('1C TSspéc8'!$U$17&lt;&gt;0,'1C TSspéc8'!$C$12="OUI"),'1C TSspéc8'!$U$56/'1C TSspéc8'!$U$17,"")</f>
        <v/>
      </c>
      <c r="AK991" s="543" t="str">
        <f>IF(AND('1C TSspéc8'!$U$17&lt;&gt;0,'1C TSspéc8'!$C$12="OUI"),'1C TSspéc8'!$U$57/'1C TSspéc8'!$U$17,"")</f>
        <v/>
      </c>
      <c r="AL991" s="72">
        <f>IF(AND('1C TSspéc8'!$U$17&lt;&gt;0,'1C TSspéc8'!$C$12="OUI"),N991+AK991,N991)</f>
        <v>0</v>
      </c>
      <c r="AM991" s="417">
        <f t="shared" si="289"/>
        <v>0</v>
      </c>
      <c r="AN991" s="417">
        <f t="shared" si="290"/>
        <v>0</v>
      </c>
      <c r="AO991" s="418" t="str">
        <f>IF(AND('1C TSspéc8'!$U$17&lt;&gt;0,'1C TSspéc8'!$U$30&lt;&gt;0),AM991+AN991,"")</f>
        <v/>
      </c>
      <c r="AP991" s="573" t="str">
        <f>IF(AND('1C TSspéc8'!$U$17&lt;&gt;0,'1C TSspéc8'!$U$30&lt;&gt;0),AM991-AR991,"")</f>
        <v/>
      </c>
      <c r="AQ991" s="583">
        <f t="shared" si="291"/>
        <v>0</v>
      </c>
      <c r="AR991" s="596"/>
      <c r="AS991" s="102"/>
      <c r="AT991" s="27" t="str">
        <f>IF(('1C TSspéc8'!U$17*FICHE!$C$14&lt;J991),"Forfait limité à "&amp;FICHE!$C$14&amp;"€/jour","")</f>
        <v/>
      </c>
      <c r="AU991" s="592"/>
      <c r="AV991" s="824"/>
      <c r="AW991" s="824"/>
      <c r="AX991" s="824"/>
      <c r="AY991" s="824"/>
      <c r="AZ991" s="824"/>
      <c r="BA991" s="767"/>
      <c r="BB991" s="767"/>
      <c r="BC991" s="767"/>
      <c r="BD991" s="767"/>
      <c r="BE991" s="767"/>
      <c r="BF991" s="767"/>
      <c r="BG991" s="767"/>
      <c r="BH991" s="767"/>
      <c r="BI991" s="767"/>
      <c r="BJ991" s="767"/>
      <c r="BK991" s="767"/>
      <c r="BL991" s="767"/>
      <c r="BM991" s="767"/>
      <c r="BN991" s="767"/>
      <c r="BO991" s="767"/>
      <c r="BP991" s="767"/>
      <c r="BQ991" s="767"/>
      <c r="BR991" s="767"/>
      <c r="BS991" s="767"/>
      <c r="BT991" s="767"/>
      <c r="BU991" s="767"/>
      <c r="BV991" s="767"/>
      <c r="BW991" s="767"/>
      <c r="BX991" s="767"/>
      <c r="BY991" s="767"/>
      <c r="BZ991" s="767"/>
      <c r="CA991" s="767"/>
      <c r="CB991" s="767"/>
      <c r="CC991" s="767"/>
      <c r="CD991" s="767"/>
      <c r="CE991" s="767"/>
      <c r="CF991" s="767"/>
      <c r="CG991" s="767"/>
      <c r="CH991" s="767"/>
      <c r="CI991" s="767"/>
      <c r="CJ991" s="767"/>
      <c r="CK991" s="767"/>
      <c r="CL991" s="767"/>
      <c r="CM991" s="767"/>
      <c r="CN991" s="767"/>
      <c r="CO991" s="767"/>
      <c r="CP991" s="767"/>
      <c r="CQ991" s="767"/>
      <c r="CR991" s="767"/>
      <c r="CS991" s="767"/>
      <c r="CT991" s="767"/>
      <c r="CU991" s="767"/>
      <c r="CV991" s="767"/>
      <c r="CW991" s="767"/>
      <c r="CX991" s="767"/>
      <c r="CY991" s="767"/>
      <c r="CZ991" s="767"/>
      <c r="DA991" s="767"/>
      <c r="DB991" s="767"/>
      <c r="DC991" s="767"/>
      <c r="DD991" s="767"/>
      <c r="DE991" s="767"/>
      <c r="DF991" s="767"/>
      <c r="DG991" s="767"/>
      <c r="DH991" s="767"/>
      <c r="DI991" s="767"/>
      <c r="DJ991" s="767"/>
      <c r="DK991" s="767"/>
      <c r="DL991" s="767"/>
      <c r="DM991" s="767"/>
      <c r="DN991" s="767"/>
      <c r="DO991" s="767"/>
      <c r="DP991" s="767"/>
      <c r="DQ991" s="767"/>
      <c r="DR991" s="767"/>
      <c r="DS991" s="767"/>
      <c r="DT991" s="767"/>
      <c r="DU991" s="767"/>
      <c r="DV991" s="767"/>
      <c r="DW991" s="767"/>
      <c r="DX991" s="767"/>
      <c r="DY991" s="767"/>
      <c r="DZ991" s="767"/>
      <c r="EA991" s="767"/>
      <c r="EB991" s="767"/>
      <c r="EC991" s="767"/>
      <c r="ED991" s="767"/>
      <c r="EE991" s="767"/>
      <c r="EF991" s="767"/>
      <c r="EG991" s="767"/>
      <c r="EH991" s="767"/>
      <c r="EI991" s="767"/>
      <c r="EJ991" s="767"/>
      <c r="EK991" s="767"/>
      <c r="EL991" s="767"/>
      <c r="EM991" s="767"/>
      <c r="EN991" s="767"/>
      <c r="EO991" s="767"/>
      <c r="EP991" s="767"/>
      <c r="EQ991" s="767"/>
      <c r="ER991" s="767"/>
      <c r="ES991" s="767"/>
      <c r="ET991" s="767"/>
      <c r="EU991" s="767"/>
      <c r="EV991" s="767"/>
      <c r="EW991" s="767"/>
      <c r="EX991" s="767"/>
      <c r="EY991" s="767"/>
      <c r="EZ991" s="767"/>
      <c r="FA991" s="767"/>
      <c r="FB991" s="767"/>
      <c r="FC991" s="767"/>
      <c r="FD991" s="767"/>
      <c r="FE991" s="767"/>
      <c r="FF991" s="767"/>
      <c r="FG991" s="767"/>
      <c r="FH991" s="767"/>
      <c r="FI991" s="767"/>
      <c r="FJ991" s="767"/>
      <c r="FK991" s="767"/>
      <c r="FL991" s="767"/>
      <c r="FM991" s="767"/>
      <c r="FN991" s="767"/>
      <c r="FO991" s="767"/>
      <c r="FP991" s="767"/>
      <c r="FQ991" s="767"/>
      <c r="FR991" s="767"/>
      <c r="FS991" s="767"/>
      <c r="FT991" s="767"/>
      <c r="FU991" s="767"/>
      <c r="FV991" s="767"/>
      <c r="FW991" s="767"/>
      <c r="FX991" s="767"/>
      <c r="FY991" s="767"/>
      <c r="FZ991" s="767"/>
      <c r="GA991" s="767"/>
      <c r="GB991" s="767"/>
      <c r="GC991" s="767"/>
      <c r="GD991" s="767"/>
      <c r="GE991" s="767"/>
      <c r="GF991" s="767"/>
      <c r="GG991" s="767"/>
      <c r="GH991" s="767"/>
      <c r="GI991" s="767"/>
      <c r="GJ991" s="767"/>
      <c r="GK991" s="767"/>
      <c r="GL991" s="767"/>
      <c r="GM991" s="767"/>
      <c r="GN991" s="767"/>
      <c r="GO991" s="767"/>
      <c r="GP991" s="767"/>
      <c r="GQ991" s="767"/>
      <c r="GR991" s="767"/>
      <c r="GS991" s="767"/>
      <c r="GT991" s="767"/>
      <c r="GU991" s="767"/>
      <c r="GV991" s="767"/>
      <c r="GW991" s="767"/>
      <c r="GX991" s="767"/>
      <c r="GY991" s="767"/>
      <c r="GZ991" s="767"/>
      <c r="HA991" s="767"/>
      <c r="HB991" s="767"/>
      <c r="HC991" s="767"/>
    </row>
    <row r="992" spans="1:211" s="864" customFormat="1" ht="13.9" hidden="1" customHeight="1">
      <c r="A992" s="307"/>
      <c r="B992" s="351"/>
      <c r="C992" s="971" t="str">
        <f>IF('1C TSspéc8'!V$17&lt;&gt;0,'1C TSspéc8'!$B$12,"")</f>
        <v/>
      </c>
      <c r="D992" s="972"/>
      <c r="E992" s="973"/>
      <c r="F992" s="93">
        <f>IF(AND($C992='1C TSspéc8'!$B$12,'1C TSspéc8'!$B$16="spécifiques",'1C TSspéc8'!$V$17&lt;&gt;""),'1C TSspéc8'!$V$21,"")</f>
        <v>0</v>
      </c>
      <c r="G992" s="863"/>
      <c r="H992" s="745">
        <v>0.21</v>
      </c>
      <c r="I992" s="747">
        <v>1</v>
      </c>
      <c r="J992" s="312"/>
      <c r="K992" s="680">
        <f t="shared" si="281"/>
        <v>0</v>
      </c>
      <c r="L992" s="556">
        <f>IF(OR('1C TSspéc8'!$B$12="",'1C TSspéc8'!V$30=0),0,IF(AND('1C TSspéc8'!$B$12&lt;&gt;"",$K$2="Pôle",'1C TSspéc8'!$C$12="OUI"),(('1C TSspéc8'!V$22+'1C TSspéc8'!V$23+'1C TSspéc8'!V$24+'1C TSspéc8'!V$25+'1C TSspéc8'!V$29)/'1C TSspéc8'!V$17),IF(AND('1C TSspéc8'!$B$12&lt;&gt;"",$K$2="Pôle",'1C TSspéc8'!$C$12="NON"),(('1C TSspéc8'!V$22+'1C TSspéc8'!V$23+'1C TSspéc8'!V$24+'1C TSspéc8'!V$25+'1C TSspéc8'!V$29)/'1C TSspéc8'!V$30),IF(AND('1C TSspéc8'!$B$12&lt;&gt;"",$K$2&lt;&gt;"Pôle",'1C TSspéc8'!$C$12="OUI"),(('1C TSspéc8'!V$22+'1C TSspéc8'!V$23+'1C TSspéc8'!V$24+'1C TSspéc8'!V$25+'1C TSspéc8'!V$26+'1C TSspéc8'!V$27+'1C TSspéc8'!V$28+'1C TSspéc8'!V$29)/'1C TSspéc8'!V$17),IF(AND('1C TSspéc8'!$B$12&lt;&gt;"",$K$2&lt;&gt;"Pôle",'1C TSspéc8'!$C$12="NON"),(('1C TSspéc8'!V$22+'1C TSspéc8'!V$23+'1C TSspéc8'!V$24+'1C TSspéc8'!V$25+'1C TSspéc8'!V$26+'1C TSspéc8'!V$27+'1C TSspéc8'!V$28+'1C TSspéc8'!V$29)/'1C TSspéc8'!V$30))))))</f>
        <v>0</v>
      </c>
      <c r="M992" s="556">
        <f>IF(OR('1C TSspéc8'!$B$12="",'1C TSspéc8'!V$30=0),0,IF(AND('1C TSspéc8'!$B$12&lt;&gt;"",$K$2="Pôle",'1C TSspéc8'!$C$12="OUI"),(('1C TSspéc8'!V$26+'1C TSspéc8'!V$27+'1C TSspéc8'!V$28)/'1C TSspéc8'!V$17),IF(AND('1C TSspéc8'!$B$12&lt;&gt;"",$K$2="Pôle",'1C TSspéc8'!$C$12="NON"),(('1C TSspéc8'!V$26+'1C TSspéc8'!V$27+'1C TSspéc8'!V$28)/'1C TSspéc8'!V$30),IF(AND('1C TSspéc8'!$B$12&lt;&gt;"",$K$2&lt;&gt;"Pôle"),0))))</f>
        <v>0</v>
      </c>
      <c r="N992" s="557">
        <f>IF(AND('1C TSspéc8'!$B$12&lt;&gt;0,'1C TSspéc8'!$V$30&lt;&gt;0),L992+M992,0)</f>
        <v>0</v>
      </c>
      <c r="O992" s="893" t="str">
        <f>IF(AND('1C TSspéc8'!$V$17&lt;&gt;0,'1C TSspéc8'!$C$12="OUI"),'1C TSspéc8'!$V$35/'1C TSspéc8'!$V$17,"")</f>
        <v/>
      </c>
      <c r="P992" s="543" t="str">
        <f>IF(AND('1C TSspéc8'!$V$17&lt;&gt;0,'1C TSspéc8'!$C$12="OUI"),'1C TSspéc8'!$V$36/'1C TSspéc8'!$V$17,"")</f>
        <v/>
      </c>
      <c r="Q992" s="543" t="str">
        <f>IF(AND('1C TSspéc8'!$V$17&lt;&gt;0,'1C TSspéc8'!$C$12="OUI"),'1C TSspéc8'!$V$37/'1C TSspéc8'!$V$17,"")</f>
        <v/>
      </c>
      <c r="R992" s="543" t="str">
        <f>IF(AND('1C TSspéc8'!$V$17&lt;&gt;0,'1C TSspéc8'!$C$12="OUI"),'1C TSspéc8'!$V$38/'1C TSspéc8'!$V$17,"")</f>
        <v/>
      </c>
      <c r="S992" s="543" t="str">
        <f>IF(AND('1C TSspéc8'!$V$17&lt;&gt;0,'1C TSspéc8'!$C$12="OUI"),'1C TSspéc8'!$V$39/'1C TSspéc8'!$V$17,"")</f>
        <v/>
      </c>
      <c r="T992" s="543" t="str">
        <f>IF(AND('1C TSspéc8'!$V$17&lt;&gt;0,'1C TSspéc8'!$C$12="OUI"),'1C TSspéc8'!$V$40/'1C TSspéc8'!$V$17,"")</f>
        <v/>
      </c>
      <c r="U992" s="543" t="str">
        <f>IF(AND('1C TSspéc8'!$V$17&lt;&gt;0,'1C TSspéc8'!$C$12="OUI"),'1C TSspéc8'!$V$41/'1C TSspéc8'!$V$17,"")</f>
        <v/>
      </c>
      <c r="V992" s="543" t="str">
        <f>IF(AND('1C TSspéc8'!$V$17&lt;&gt;0,'1C TSspéc8'!$C$12="OUI"),'1C TSspéc8'!$V$42/'1C TSspéc8'!$V$17,"")</f>
        <v/>
      </c>
      <c r="W992" s="543" t="str">
        <f>IF(AND('1C TSspéc8'!$V$17&lt;&gt;0,'1C TSspéc8'!$C$12="OUI"),'1C TSspéc8'!$V$43/'1C TSspéc8'!$V$17,"")</f>
        <v/>
      </c>
      <c r="X992" s="543" t="str">
        <f>IF(AND('1C TSspéc8'!$V$17&lt;&gt;0,'1C TSspéc8'!$C$12="OUI"),'1C TSspéc8'!$V$44/'1C TSspéc8'!$V$17,"")</f>
        <v/>
      </c>
      <c r="Y992" s="543" t="str">
        <f>IF(AND('1C TSspéc8'!$V$17&lt;&gt;0,'1C TSspéc8'!$C$12="OUI"),'1C TSspéc8'!$V$45/'1C TSspéc8'!$V$17,"")</f>
        <v/>
      </c>
      <c r="Z992" s="543" t="str">
        <f>IF(AND('1C TSspéc8'!$V$17&lt;&gt;0,'1C TSspéc8'!$C$12="OUI"),'1C TSspéc8'!$V$46/'1C TSspéc8'!$V$17,"")</f>
        <v/>
      </c>
      <c r="AA992" s="543" t="str">
        <f>IF(AND('1C TSspéc8'!$V$17&lt;&gt;0,'1C TSspéc8'!$C$12="OUI"),'1C TSspéc8'!$V$47/'1C TSspéc8'!$V$17,"")</f>
        <v/>
      </c>
      <c r="AB992" s="543" t="str">
        <f>IF(AND('1C TSspéc8'!$V$17&lt;&gt;0,'1C TSspéc8'!$C$12="OUI"),'1C TSspéc8'!$V$48/'1C TSspéc8'!$V$17,"")</f>
        <v/>
      </c>
      <c r="AC992" s="543" t="str">
        <f>IF(AND('1C TSspéc8'!$V$17&lt;&gt;0,'1C TSspéc8'!$C$12="OUI"),'1C TSspéc8'!$V$49/'1C TSspéc8'!$V$17,"")</f>
        <v/>
      </c>
      <c r="AD992" s="543" t="str">
        <f>IF(AND('1C TSspéc8'!$V$17&lt;&gt;0,'1C TSspéc8'!$C$12="OUI"),'1C TSspéc8'!$V$50/'1C TSspéc8'!$V$17,"")</f>
        <v/>
      </c>
      <c r="AE992" s="543" t="str">
        <f>IF(AND('1C TSspéc8'!$V$17&lt;&gt;0,'1C TSspéc8'!$C$12="OUI"),'1C TSspéc8'!$V$51/'1C TSspéc8'!$V$17,"")</f>
        <v/>
      </c>
      <c r="AF992" s="543" t="str">
        <f>IF(AND('1C TSspéc8'!$V$17&lt;&gt;0,'1C TSspéc8'!$C$12="OUI"),'1C TSspéc8'!$V$52/'1C TSspéc8'!$V$17,"")</f>
        <v/>
      </c>
      <c r="AG992" s="543" t="str">
        <f>IF(AND('1C TSspéc8'!$V$17&lt;&gt;0,'1C TSspéc8'!$C$12="OUI"),'1C TSspéc8'!$V$53/'1C TSspéc8'!$V$17,"")</f>
        <v/>
      </c>
      <c r="AH992" s="543" t="str">
        <f>IF(AND('1C TSspéc8'!$V$17&lt;&gt;0,'1C TSspéc8'!$C$12="OUI"),'1C TSspéc8'!$V$54/'1C TSspéc8'!$V$17,"")</f>
        <v/>
      </c>
      <c r="AI992" s="543" t="str">
        <f>IF(AND('1C TSspéc8'!$V$17&lt;&gt;0,'1C TSspéc8'!$C$12="OUI"),'1C TSspéc8'!$V$55/'1C TSspéc8'!$V$17,"")</f>
        <v/>
      </c>
      <c r="AJ992" s="543" t="str">
        <f>IF(AND('1C TSspéc8'!$V$17&lt;&gt;0,'1C TSspéc8'!$C$12="OUI"),'1C TSspéc8'!$V$56/'1C TSspéc8'!$V$17,"")</f>
        <v/>
      </c>
      <c r="AK992" s="543" t="str">
        <f>IF(AND('1C TSspéc8'!$V$17&lt;&gt;0,'1C TSspéc8'!$C$12="OUI"),'1C TSspéc8'!$V$57/'1C TSspéc8'!$V$17,"")</f>
        <v/>
      </c>
      <c r="AL992" s="72">
        <f>IF(AND('1C TSspéc8'!$V$17&lt;&gt;0,'1C TSspéc8'!$C$12="OUI"),N992+AK992,N992)</f>
        <v>0</v>
      </c>
      <c r="AM992" s="417">
        <f t="shared" si="289"/>
        <v>0</v>
      </c>
      <c r="AN992" s="417">
        <f t="shared" si="290"/>
        <v>0</v>
      </c>
      <c r="AO992" s="418" t="str">
        <f>IF(AND('1C TSspéc8'!$V$17&lt;&gt;0,'1C TSspéc8'!$V$30&lt;&gt;0),AM992+AN992,"")</f>
        <v/>
      </c>
      <c r="AP992" s="573" t="str">
        <f>IF(AND('1C TSspéc8'!$V$17&lt;&gt;0,'1C TSspéc8'!$V$30&lt;&gt;0),AM992-AR992,"")</f>
        <v/>
      </c>
      <c r="AQ992" s="583">
        <f t="shared" si="291"/>
        <v>0</v>
      </c>
      <c r="AR992" s="596"/>
      <c r="AS992" s="102"/>
      <c r="AT992" s="27" t="str">
        <f>IF(('1C TSspéc8'!V$17*FICHE!$C$14&lt;J992),"Forfait limité à "&amp;FICHE!$C$14&amp;"€/jour","")</f>
        <v/>
      </c>
      <c r="AU992" s="592"/>
      <c r="AV992" s="824"/>
      <c r="AW992" s="824"/>
      <c r="AX992" s="824"/>
      <c r="AY992" s="824"/>
      <c r="AZ992" s="824"/>
      <c r="BA992" s="767"/>
      <c r="BB992" s="767"/>
      <c r="BC992" s="767"/>
      <c r="BD992" s="767"/>
      <c r="BE992" s="767"/>
      <c r="BF992" s="767"/>
      <c r="BG992" s="767"/>
      <c r="BH992" s="767"/>
      <c r="BI992" s="767"/>
      <c r="BJ992" s="767"/>
      <c r="BK992" s="767"/>
      <c r="BL992" s="767"/>
      <c r="BM992" s="767"/>
      <c r="BN992" s="767"/>
      <c r="BO992" s="767"/>
      <c r="BP992" s="767"/>
      <c r="BQ992" s="767"/>
      <c r="BR992" s="767"/>
      <c r="BS992" s="767"/>
      <c r="BT992" s="767"/>
      <c r="BU992" s="767"/>
      <c r="BV992" s="767"/>
      <c r="BW992" s="767"/>
      <c r="BX992" s="767"/>
      <c r="BY992" s="767"/>
      <c r="BZ992" s="767"/>
      <c r="CA992" s="767"/>
      <c r="CB992" s="767"/>
      <c r="CC992" s="767"/>
      <c r="CD992" s="767"/>
      <c r="CE992" s="767"/>
      <c r="CF992" s="767"/>
      <c r="CG992" s="767"/>
      <c r="CH992" s="767"/>
      <c r="CI992" s="767"/>
      <c r="CJ992" s="767"/>
      <c r="CK992" s="767"/>
      <c r="CL992" s="767"/>
      <c r="CM992" s="767"/>
      <c r="CN992" s="767"/>
      <c r="CO992" s="767"/>
      <c r="CP992" s="767"/>
      <c r="CQ992" s="767"/>
      <c r="CR992" s="767"/>
      <c r="CS992" s="767"/>
      <c r="CT992" s="767"/>
      <c r="CU992" s="767"/>
      <c r="CV992" s="767"/>
      <c r="CW992" s="767"/>
      <c r="CX992" s="767"/>
      <c r="CY992" s="767"/>
      <c r="CZ992" s="767"/>
      <c r="DA992" s="767"/>
      <c r="DB992" s="767"/>
      <c r="DC992" s="767"/>
      <c r="DD992" s="767"/>
      <c r="DE992" s="767"/>
      <c r="DF992" s="767"/>
      <c r="DG992" s="767"/>
      <c r="DH992" s="767"/>
      <c r="DI992" s="767"/>
      <c r="DJ992" s="767"/>
      <c r="DK992" s="767"/>
      <c r="DL992" s="767"/>
      <c r="DM992" s="767"/>
      <c r="DN992" s="767"/>
      <c r="DO992" s="767"/>
      <c r="DP992" s="767"/>
      <c r="DQ992" s="767"/>
      <c r="DR992" s="767"/>
      <c r="DS992" s="767"/>
      <c r="DT992" s="767"/>
      <c r="DU992" s="767"/>
      <c r="DV992" s="767"/>
      <c r="DW992" s="767"/>
      <c r="DX992" s="767"/>
      <c r="DY992" s="767"/>
      <c r="DZ992" s="767"/>
      <c r="EA992" s="767"/>
      <c r="EB992" s="767"/>
      <c r="EC992" s="767"/>
      <c r="ED992" s="767"/>
      <c r="EE992" s="767"/>
      <c r="EF992" s="767"/>
      <c r="EG992" s="767"/>
      <c r="EH992" s="767"/>
      <c r="EI992" s="767"/>
      <c r="EJ992" s="767"/>
      <c r="EK992" s="767"/>
      <c r="EL992" s="767"/>
      <c r="EM992" s="767"/>
      <c r="EN992" s="767"/>
      <c r="EO992" s="767"/>
      <c r="EP992" s="767"/>
      <c r="EQ992" s="767"/>
      <c r="ER992" s="767"/>
      <c r="ES992" s="767"/>
      <c r="ET992" s="767"/>
      <c r="EU992" s="767"/>
      <c r="EV992" s="767"/>
      <c r="EW992" s="767"/>
      <c r="EX992" s="767"/>
      <c r="EY992" s="767"/>
      <c r="EZ992" s="767"/>
      <c r="FA992" s="767"/>
      <c r="FB992" s="767"/>
      <c r="FC992" s="767"/>
      <c r="FD992" s="767"/>
      <c r="FE992" s="767"/>
      <c r="FF992" s="767"/>
      <c r="FG992" s="767"/>
      <c r="FH992" s="767"/>
      <c r="FI992" s="767"/>
      <c r="FJ992" s="767"/>
      <c r="FK992" s="767"/>
      <c r="FL992" s="767"/>
      <c r="FM992" s="767"/>
      <c r="FN992" s="767"/>
      <c r="FO992" s="767"/>
      <c r="FP992" s="767"/>
      <c r="FQ992" s="767"/>
      <c r="FR992" s="767"/>
      <c r="FS992" s="767"/>
      <c r="FT992" s="767"/>
      <c r="FU992" s="767"/>
      <c r="FV992" s="767"/>
      <c r="FW992" s="767"/>
      <c r="FX992" s="767"/>
      <c r="FY992" s="767"/>
      <c r="FZ992" s="767"/>
      <c r="GA992" s="767"/>
      <c r="GB992" s="767"/>
      <c r="GC992" s="767"/>
      <c r="GD992" s="767"/>
      <c r="GE992" s="767"/>
      <c r="GF992" s="767"/>
      <c r="GG992" s="767"/>
      <c r="GH992" s="767"/>
      <c r="GI992" s="767"/>
      <c r="GJ992" s="767"/>
      <c r="GK992" s="767"/>
      <c r="GL992" s="767"/>
      <c r="GM992" s="767"/>
      <c r="GN992" s="767"/>
      <c r="GO992" s="767"/>
      <c r="GP992" s="767"/>
      <c r="GQ992" s="767"/>
      <c r="GR992" s="767"/>
      <c r="GS992" s="767"/>
      <c r="GT992" s="767"/>
      <c r="GU992" s="767"/>
      <c r="GV992" s="767"/>
      <c r="GW992" s="767"/>
      <c r="GX992" s="767"/>
      <c r="GY992" s="767"/>
      <c r="GZ992" s="767"/>
      <c r="HA992" s="767"/>
      <c r="HB992" s="767"/>
      <c r="HC992" s="767"/>
    </row>
    <row r="993" spans="1:211" s="864" customFormat="1" ht="13.9" hidden="1" customHeight="1">
      <c r="A993" s="307"/>
      <c r="B993" s="351"/>
      <c r="C993" s="971" t="str">
        <f>IF('1C TSspéc8'!W$17&lt;&gt;0,'1C TSspéc8'!$B$12,"")</f>
        <v/>
      </c>
      <c r="D993" s="972"/>
      <c r="E993" s="973"/>
      <c r="F993" s="93">
        <f>IF(AND($C993='1C TSspéc8'!$B$12,'1C TSspéc8'!$B$16="spécifiques",'1C TSspéc8'!$W$17&lt;&gt;""),'1C TSspéc8'!$W$21,"")</f>
        <v>0</v>
      </c>
      <c r="G993" s="863"/>
      <c r="H993" s="745">
        <v>0.21</v>
      </c>
      <c r="I993" s="747">
        <v>1</v>
      </c>
      <c r="J993" s="312"/>
      <c r="K993" s="680">
        <f t="shared" si="281"/>
        <v>0</v>
      </c>
      <c r="L993" s="556">
        <f>IF(OR('1C TSspéc8'!$B$12="",'1C TSspéc8'!W$30=0),0,IF(AND('1C TSspéc8'!$B$12&lt;&gt;"",$K$2="Pôle",'1C TSspéc8'!$C$12="OUI"),(('1C TSspéc8'!W$22+'1C TSspéc8'!W$23+'1C TSspéc8'!W$24+'1C TSspéc8'!W$25+'1C TSspéc8'!W$29)/'1C TSspéc8'!W$17),IF(AND('1C TSspéc8'!$B$12&lt;&gt;"",$K$2="Pôle",'1C TSspéc8'!$C$12="NON"),(('1C TSspéc8'!W$22+'1C TSspéc8'!W$23+'1C TSspéc8'!W$24+'1C TSspéc8'!W$25+'1C TSspéc8'!W$29)/'1C TSspéc8'!W$30),IF(AND('1C TSspéc8'!$B$12&lt;&gt;"",$K$2&lt;&gt;"Pôle",'1C TSspéc8'!$C$12="OUI"),(('1C TSspéc8'!W$22+'1C TSspéc8'!W$23+'1C TSspéc8'!W$24+'1C TSspéc8'!W$25+'1C TSspéc8'!W$26+'1C TSspéc8'!W$27+'1C TSspéc8'!W$28+'1C TSspéc8'!W$29)/'1C TSspéc8'!W$17),IF(AND('1C TSspéc8'!$B$12&lt;&gt;"",$K$2&lt;&gt;"Pôle",'1C TSspéc8'!$C$12="NON"),(('1C TSspéc8'!W$22+'1C TSspéc8'!W$23+'1C TSspéc8'!W$24+'1C TSspéc8'!W$25+'1C TSspéc8'!W$26+'1C TSspéc8'!W$27+'1C TSspéc8'!W$28+'1C TSspéc8'!W$29)/'1C TSspéc8'!W$30))))))</f>
        <v>0</v>
      </c>
      <c r="M993" s="556">
        <f>IF(OR('1C TSspéc8'!$B$12="",'1C TSspéc8'!W$30=0),0,IF(AND('1C TSspéc8'!$B$12&lt;&gt;"",$K$2="Pôle",'1C TSspéc8'!$C$12="OUI"),(('1C TSspéc8'!W$26+'1C TSspéc8'!W$27+'1C TSspéc8'!W$28)/'1C TSspéc8'!W$17),IF(AND('1C TSspéc8'!$B$12&lt;&gt;"",$K$2="Pôle",'1C TSspéc8'!$C$12="NON"),(('1C TSspéc8'!W$26+'1C TSspéc8'!W$27+'1C TSspéc8'!W$28)/'1C TSspéc8'!W$30),IF(AND('1C TSspéc8'!$B$12&lt;&gt;"",$K$2&lt;&gt;"Pôle"),0))))</f>
        <v>0</v>
      </c>
      <c r="N993" s="557">
        <f>IF(AND('1C TSspéc8'!$B$12&lt;&gt;0,'1C TSspéc8'!$W$30&lt;&gt;0),L993+M993,0)</f>
        <v>0</v>
      </c>
      <c r="O993" s="893" t="str">
        <f>IF(AND('1C TSspéc8'!$W$17&lt;&gt;0,'1C TSspéc8'!$C$12="OUI"),'1C TSspéc8'!$W$35/'1C TSspéc8'!$W$17,"")</f>
        <v/>
      </c>
      <c r="P993" s="543" t="str">
        <f>IF(AND('1C TSspéc8'!$W$17&lt;&gt;0,'1C TSspéc8'!$C$12="OUI"),'1C TSspéc8'!$W$36/'1C TSspéc8'!$W$17,"")</f>
        <v/>
      </c>
      <c r="Q993" s="543" t="str">
        <f>IF(AND('1C TSspéc8'!$W$17&lt;&gt;0,'1C TSspéc8'!$C$12="OUI"),'1C TSspéc8'!$W$37/'1C TSspéc8'!$W$17,"")</f>
        <v/>
      </c>
      <c r="R993" s="543" t="str">
        <f>IF(AND('1C TSspéc8'!$W$17&lt;&gt;0,'1C TSspéc8'!$C$12="OUI"),'1C TSspéc8'!$W$38/'1C TSspéc8'!$W$17,"")</f>
        <v/>
      </c>
      <c r="S993" s="543" t="str">
        <f>IF(AND('1C TSspéc8'!$W$17&lt;&gt;0,'1C TSspéc8'!$C$12="OUI"),'1C TSspéc8'!$W$39/'1C TSspéc8'!$W$17,"")</f>
        <v/>
      </c>
      <c r="T993" s="543" t="str">
        <f>IF(AND('1C TSspéc8'!$W$17&lt;&gt;0,'1C TSspéc8'!$C$12="OUI"),'1C TSspéc8'!$W$40/'1C TSspéc8'!$W$17,"")</f>
        <v/>
      </c>
      <c r="U993" s="543" t="str">
        <f>IF(AND('1C TSspéc8'!$W$17&lt;&gt;0,'1C TSspéc8'!$C$12="OUI"),'1C TSspéc8'!$W$41/'1C TSspéc8'!$W$17,"")</f>
        <v/>
      </c>
      <c r="V993" s="543" t="str">
        <f>IF(AND('1C TSspéc8'!$W$17&lt;&gt;0,'1C TSspéc8'!$C$12="OUI"),'1C TSspéc8'!$W$42/'1C TSspéc8'!$W$17,"")</f>
        <v/>
      </c>
      <c r="W993" s="543" t="str">
        <f>IF(AND('1C TSspéc8'!$W$17&lt;&gt;0,'1C TSspéc8'!$C$12="OUI"),'1C TSspéc8'!$W$43/'1C TSspéc8'!$W$17,"")</f>
        <v/>
      </c>
      <c r="X993" s="543" t="str">
        <f>IF(AND('1C TSspéc8'!$W$17&lt;&gt;0,'1C TSspéc8'!$C$12="OUI"),'1C TSspéc8'!$W$44/'1C TSspéc8'!$W$17,"")</f>
        <v/>
      </c>
      <c r="Y993" s="543" t="str">
        <f>IF(AND('1C TSspéc8'!$W$17&lt;&gt;0,'1C TSspéc8'!$C$12="OUI"),'1C TSspéc8'!$W$45/'1C TSspéc8'!$W$17,"")</f>
        <v/>
      </c>
      <c r="Z993" s="543" t="str">
        <f>IF(AND('1C TSspéc8'!$W$17&lt;&gt;0,'1C TSspéc8'!$C$12="OUI"),'1C TSspéc8'!$W$46/'1C TSspéc8'!$W$17,"")</f>
        <v/>
      </c>
      <c r="AA993" s="543" t="str">
        <f>IF(AND('1C TSspéc8'!$W$17&lt;&gt;0,'1C TSspéc8'!$C$12="OUI"),'1C TSspéc8'!$W$47/'1C TSspéc8'!$W$17,"")</f>
        <v/>
      </c>
      <c r="AB993" s="543" t="str">
        <f>IF(AND('1C TSspéc8'!$W$17&lt;&gt;0,'1C TSspéc8'!$C$12="OUI"),'1C TSspéc8'!$W$48/'1C TSspéc8'!$W$17,"")</f>
        <v/>
      </c>
      <c r="AC993" s="543" t="str">
        <f>IF(AND('1C TSspéc8'!$W$17&lt;&gt;0,'1C TSspéc8'!$C$12="OUI"),'1C TSspéc8'!$W$49/'1C TSspéc8'!$W$17,"")</f>
        <v/>
      </c>
      <c r="AD993" s="543" t="str">
        <f>IF(AND('1C TSspéc8'!$W$17&lt;&gt;0,'1C TSspéc8'!$C$12="OUI"),'1C TSspéc8'!$W$50/'1C TSspéc8'!$W$17,"")</f>
        <v/>
      </c>
      <c r="AE993" s="543" t="str">
        <f>IF(AND('1C TSspéc8'!$W$17&lt;&gt;0,'1C TSspéc8'!$C$12="OUI"),'1C TSspéc8'!$W$51/'1C TSspéc8'!$W$17,"")</f>
        <v/>
      </c>
      <c r="AF993" s="543" t="str">
        <f>IF(AND('1C TSspéc8'!$W$17&lt;&gt;0,'1C TSspéc8'!$C$12="OUI"),'1C TSspéc8'!$W$52/'1C TSspéc8'!$W$17,"")</f>
        <v/>
      </c>
      <c r="AG993" s="543" t="str">
        <f>IF(AND('1C TSspéc8'!$W$17&lt;&gt;0,'1C TSspéc8'!$C$12="OUI"),'1C TSspéc8'!$W$53/'1C TSspéc8'!$W$17,"")</f>
        <v/>
      </c>
      <c r="AH993" s="543" t="str">
        <f>IF(AND('1C TSspéc8'!$W$17&lt;&gt;0,'1C TSspéc8'!$C$12="OUI"),'1C TSspéc8'!$W$54/'1C TSspéc8'!$W$17,"")</f>
        <v/>
      </c>
      <c r="AI993" s="543" t="str">
        <f>IF(AND('1C TSspéc8'!$W$17&lt;&gt;0,'1C TSspéc8'!$C$12="OUI"),'1C TSspéc8'!$W$55/'1C TSspéc8'!$W$17,"")</f>
        <v/>
      </c>
      <c r="AJ993" s="543" t="str">
        <f>IF(AND('1C TSspéc8'!$W$17&lt;&gt;0,'1C TSspéc8'!$C$12="OUI"),'1C TSspéc8'!$W$56/'1C TSspéc8'!$W$17,"")</f>
        <v/>
      </c>
      <c r="AK993" s="543" t="str">
        <f>IF(AND('1C TSspéc8'!$W$17&lt;&gt;0,'1C TSspéc8'!$C$12="OUI"),'1C TSspéc8'!$W$57/'1C TSspéc8'!$W$17,"")</f>
        <v/>
      </c>
      <c r="AL993" s="72">
        <f>IF(AND('1C TSspéc8'!$W$17&lt;&gt;0,'1C TSspéc8'!$C$12="OUI"),N993+AK993,N993)</f>
        <v>0</v>
      </c>
      <c r="AM993" s="417">
        <f t="shared" si="289"/>
        <v>0</v>
      </c>
      <c r="AN993" s="417">
        <f t="shared" si="290"/>
        <v>0</v>
      </c>
      <c r="AO993" s="418" t="str">
        <f>IF(AND('1C TSspéc8'!$W$17&lt;&gt;0,'1C TSspéc8'!$W$30&lt;&gt;0),AM993+AN993,"")</f>
        <v/>
      </c>
      <c r="AP993" s="573" t="str">
        <f>IF(AND('1C TSspéc8'!$W$17&lt;&gt;0,'1C TSspéc8'!$W$30&lt;&gt;0),AM993-AR993,"")</f>
        <v/>
      </c>
      <c r="AQ993" s="583">
        <f t="shared" si="291"/>
        <v>0</v>
      </c>
      <c r="AR993" s="596"/>
      <c r="AS993" s="102"/>
      <c r="AT993" s="27" t="str">
        <f>IF(('1C TSspéc8'!W$17*FICHE!$C$14&lt;J993),"Forfait limité à "&amp;FICHE!$C$14&amp;"€/jour","")</f>
        <v/>
      </c>
      <c r="AU993" s="592"/>
      <c r="AV993" s="824"/>
      <c r="AW993" s="824"/>
      <c r="AX993" s="824"/>
      <c r="AY993" s="824"/>
      <c r="AZ993" s="824"/>
      <c r="BA993" s="767"/>
      <c r="BB993" s="767"/>
      <c r="BC993" s="767"/>
      <c r="BD993" s="767"/>
      <c r="BE993" s="767"/>
      <c r="BF993" s="767"/>
      <c r="BG993" s="767"/>
      <c r="BH993" s="767"/>
      <c r="BI993" s="767"/>
      <c r="BJ993" s="767"/>
      <c r="BK993" s="767"/>
      <c r="BL993" s="767"/>
      <c r="BM993" s="767"/>
      <c r="BN993" s="767"/>
      <c r="BO993" s="767"/>
      <c r="BP993" s="767"/>
      <c r="BQ993" s="767"/>
      <c r="BR993" s="767"/>
      <c r="BS993" s="767"/>
      <c r="BT993" s="767"/>
      <c r="BU993" s="767"/>
      <c r="BV993" s="767"/>
      <c r="BW993" s="767"/>
      <c r="BX993" s="767"/>
      <c r="BY993" s="767"/>
      <c r="BZ993" s="767"/>
      <c r="CA993" s="767"/>
      <c r="CB993" s="767"/>
      <c r="CC993" s="767"/>
      <c r="CD993" s="767"/>
      <c r="CE993" s="767"/>
      <c r="CF993" s="767"/>
      <c r="CG993" s="767"/>
      <c r="CH993" s="767"/>
      <c r="CI993" s="767"/>
      <c r="CJ993" s="767"/>
      <c r="CK993" s="767"/>
      <c r="CL993" s="767"/>
      <c r="CM993" s="767"/>
      <c r="CN993" s="767"/>
      <c r="CO993" s="767"/>
      <c r="CP993" s="767"/>
      <c r="CQ993" s="767"/>
      <c r="CR993" s="767"/>
      <c r="CS993" s="767"/>
      <c r="CT993" s="767"/>
      <c r="CU993" s="767"/>
      <c r="CV993" s="767"/>
      <c r="CW993" s="767"/>
      <c r="CX993" s="767"/>
      <c r="CY993" s="767"/>
      <c r="CZ993" s="767"/>
      <c r="DA993" s="767"/>
      <c r="DB993" s="767"/>
      <c r="DC993" s="767"/>
      <c r="DD993" s="767"/>
      <c r="DE993" s="767"/>
      <c r="DF993" s="767"/>
      <c r="DG993" s="767"/>
      <c r="DH993" s="767"/>
      <c r="DI993" s="767"/>
      <c r="DJ993" s="767"/>
      <c r="DK993" s="767"/>
      <c r="DL993" s="767"/>
      <c r="DM993" s="767"/>
      <c r="DN993" s="767"/>
      <c r="DO993" s="767"/>
      <c r="DP993" s="767"/>
      <c r="DQ993" s="767"/>
      <c r="DR993" s="767"/>
      <c r="DS993" s="767"/>
      <c r="DT993" s="767"/>
      <c r="DU993" s="767"/>
      <c r="DV993" s="767"/>
      <c r="DW993" s="767"/>
      <c r="DX993" s="767"/>
      <c r="DY993" s="767"/>
      <c r="DZ993" s="767"/>
      <c r="EA993" s="767"/>
      <c r="EB993" s="767"/>
      <c r="EC993" s="767"/>
      <c r="ED993" s="767"/>
      <c r="EE993" s="767"/>
      <c r="EF993" s="767"/>
      <c r="EG993" s="767"/>
      <c r="EH993" s="767"/>
      <c r="EI993" s="767"/>
      <c r="EJ993" s="767"/>
      <c r="EK993" s="767"/>
      <c r="EL993" s="767"/>
      <c r="EM993" s="767"/>
      <c r="EN993" s="767"/>
      <c r="EO993" s="767"/>
      <c r="EP993" s="767"/>
      <c r="EQ993" s="767"/>
      <c r="ER993" s="767"/>
      <c r="ES993" s="767"/>
      <c r="ET993" s="767"/>
      <c r="EU993" s="767"/>
      <c r="EV993" s="767"/>
      <c r="EW993" s="767"/>
      <c r="EX993" s="767"/>
      <c r="EY993" s="767"/>
      <c r="EZ993" s="767"/>
      <c r="FA993" s="767"/>
      <c r="FB993" s="767"/>
      <c r="FC993" s="767"/>
      <c r="FD993" s="767"/>
      <c r="FE993" s="767"/>
      <c r="FF993" s="767"/>
      <c r="FG993" s="767"/>
      <c r="FH993" s="767"/>
      <c r="FI993" s="767"/>
      <c r="FJ993" s="767"/>
      <c r="FK993" s="767"/>
      <c r="FL993" s="767"/>
      <c r="FM993" s="767"/>
      <c r="FN993" s="767"/>
      <c r="FO993" s="767"/>
      <c r="FP993" s="767"/>
      <c r="FQ993" s="767"/>
      <c r="FR993" s="767"/>
      <c r="FS993" s="767"/>
      <c r="FT993" s="767"/>
      <c r="FU993" s="767"/>
      <c r="FV993" s="767"/>
      <c r="FW993" s="767"/>
      <c r="FX993" s="767"/>
      <c r="FY993" s="767"/>
      <c r="FZ993" s="767"/>
      <c r="GA993" s="767"/>
      <c r="GB993" s="767"/>
      <c r="GC993" s="767"/>
      <c r="GD993" s="767"/>
      <c r="GE993" s="767"/>
      <c r="GF993" s="767"/>
      <c r="GG993" s="767"/>
      <c r="GH993" s="767"/>
      <c r="GI993" s="767"/>
      <c r="GJ993" s="767"/>
      <c r="GK993" s="767"/>
      <c r="GL993" s="767"/>
      <c r="GM993" s="767"/>
      <c r="GN993" s="767"/>
      <c r="GO993" s="767"/>
      <c r="GP993" s="767"/>
      <c r="GQ993" s="767"/>
      <c r="GR993" s="767"/>
      <c r="GS993" s="767"/>
      <c r="GT993" s="767"/>
      <c r="GU993" s="767"/>
      <c r="GV993" s="767"/>
      <c r="GW993" s="767"/>
      <c r="GX993" s="767"/>
      <c r="GY993" s="767"/>
      <c r="GZ993" s="767"/>
      <c r="HA993" s="767"/>
      <c r="HB993" s="767"/>
      <c r="HC993" s="767"/>
    </row>
    <row r="994" spans="1:211" s="864" customFormat="1" ht="13.9" hidden="1" customHeight="1">
      <c r="A994" s="307"/>
      <c r="B994" s="351"/>
      <c r="C994" s="971" t="str">
        <f>IF('1C TSspéc8'!X$17&lt;&gt;0,'1C TSspéc8'!$B$12,"")</f>
        <v/>
      </c>
      <c r="D994" s="972"/>
      <c r="E994" s="973"/>
      <c r="F994" s="93">
        <f>IF(AND($C994='1C TSspéc8'!$B$12,'1C TSspéc8'!$B$16="spécifiques",'1C TSspéc8'!$X$17&lt;&gt;""),'1C TSspéc8'!$X$21,"")</f>
        <v>0</v>
      </c>
      <c r="G994" s="863"/>
      <c r="H994" s="745">
        <v>0.21</v>
      </c>
      <c r="I994" s="747">
        <v>1</v>
      </c>
      <c r="J994" s="312"/>
      <c r="K994" s="680">
        <f t="shared" si="281"/>
        <v>0</v>
      </c>
      <c r="L994" s="556">
        <f>IF(OR('1C TSspéc8'!$B$12="",'1C TSspéc8'!X$30=0),0,IF(AND('1C TSspéc8'!$B$12&lt;&gt;"",$K$2="Pôle",'1C TSspéc8'!$C$12="OUI"),(('1C TSspéc8'!X$22+'1C TSspéc8'!X$23+'1C TSspéc8'!X$24+'1C TSspéc8'!X$25+'1C TSspéc8'!X$29)/'1C TSspéc8'!X$17),IF(AND('1C TSspéc8'!$B$12&lt;&gt;"",$K$2="Pôle",'1C TSspéc8'!$C$12="NON"),(('1C TSspéc8'!X$22+'1C TSspéc8'!X$23+'1C TSspéc8'!X$24+'1C TSspéc8'!X$25+'1C TSspéc8'!X$29)/'1C TSspéc8'!X$30),IF(AND('1C TSspéc8'!$B$12&lt;&gt;"",$K$2&lt;&gt;"Pôle",'1C TSspéc8'!$C$12="OUI"),(('1C TSspéc8'!X$22+'1C TSspéc8'!X$23+'1C TSspéc8'!X$24+'1C TSspéc8'!X$25+'1C TSspéc8'!X$26+'1C TSspéc8'!X$27+'1C TSspéc8'!X$28+'1C TSspéc8'!X$29)/'1C TSspéc8'!X$17),IF(AND('1C TSspéc8'!$B$12&lt;&gt;"",$K$2&lt;&gt;"Pôle",'1C TSspéc8'!$C$12="NON"),(('1C TSspéc8'!X$22+'1C TSspéc8'!X$23+'1C TSspéc8'!X$24+'1C TSspéc8'!X$25+'1C TSspéc8'!X$26+'1C TSspéc8'!X$27+'1C TSspéc8'!X$28+'1C TSspéc8'!X$29)/'1C TSspéc8'!X$30))))))</f>
        <v>0</v>
      </c>
      <c r="M994" s="556">
        <f>IF(OR('1C TSspéc8'!$B$12="",'1C TSspéc8'!X$30=0),0,IF(AND('1C TSspéc8'!$B$12&lt;&gt;"",$K$2="Pôle",'1C TSspéc8'!$C$12="OUI"),(('1C TSspéc8'!X$26+'1C TSspéc8'!X$27+'1C TSspéc8'!X$28)/'1C TSspéc8'!X$17),IF(AND('1C TSspéc8'!$B$12&lt;&gt;"",$K$2="Pôle",'1C TSspéc8'!$C$12="NON"),(('1C TSspéc8'!X$26+'1C TSspéc8'!X$27+'1C TSspéc8'!X$28)/'1C TSspéc8'!X$30),IF(AND('1C TSspéc8'!$B$12&lt;&gt;"",$K$2&lt;&gt;"Pôle"),0))))</f>
        <v>0</v>
      </c>
      <c r="N994" s="557">
        <f>IF(AND('1C TSspéc8'!$B$12&lt;&gt;0,'1C TSspéc8'!$X$30&lt;&gt;0),L994+M994,0)</f>
        <v>0</v>
      </c>
      <c r="O994" s="893" t="str">
        <f>IF(AND('1C TSspéc8'!$X$17&lt;&gt;0,'1C TSspéc8'!$C$12="OUI"),'1C TSspéc8'!$X$35/'1C TSspéc8'!$X$17,"")</f>
        <v/>
      </c>
      <c r="P994" s="543" t="str">
        <f>IF(AND('1C TSspéc8'!$X$17&lt;&gt;0,'1C TSspéc8'!$C$12="OUI"),'1C TSspéc8'!$X$36/'1C TSspéc8'!$X$17,"")</f>
        <v/>
      </c>
      <c r="Q994" s="543" t="str">
        <f>IF(AND('1C TSspéc8'!$X$17&lt;&gt;0,'1C TSspéc8'!$C$12="OUI"),'1C TSspéc8'!$X$37/'1C TSspéc8'!$X$17,"")</f>
        <v/>
      </c>
      <c r="R994" s="543" t="str">
        <f>IF(AND('1C TSspéc8'!$X$17&lt;&gt;0,'1C TSspéc8'!$C$12="OUI"),'1C TSspéc8'!$X$38/'1C TSspéc8'!$X$17,"")</f>
        <v/>
      </c>
      <c r="S994" s="543" t="str">
        <f>IF(AND('1C TSspéc8'!$X$17&lt;&gt;0,'1C TSspéc8'!$C$12="OUI"),'1C TSspéc8'!$X$39/'1C TSspéc8'!$X$17,"")</f>
        <v/>
      </c>
      <c r="T994" s="543" t="str">
        <f>IF(AND('1C TSspéc8'!$X$17&lt;&gt;0,'1C TSspéc8'!$C$12="OUI"),'1C TSspéc8'!$X$40/'1C TSspéc8'!$X$17,"")</f>
        <v/>
      </c>
      <c r="U994" s="543" t="str">
        <f>IF(AND('1C TSspéc8'!$X$17&lt;&gt;0,'1C TSspéc8'!$C$12="OUI"),'1C TSspéc8'!$X$41/'1C TSspéc8'!$X$17,"")</f>
        <v/>
      </c>
      <c r="V994" s="543" t="str">
        <f>IF(AND('1C TSspéc8'!$X$17&lt;&gt;0,'1C TSspéc8'!$C$12="OUI"),'1C TSspéc8'!$X$42/'1C TSspéc8'!$X$17,"")</f>
        <v/>
      </c>
      <c r="W994" s="543" t="str">
        <f>IF(AND('1C TSspéc8'!$X$17&lt;&gt;0,'1C TSspéc8'!$C$12="OUI"),'1C TSspéc8'!$X$43/'1C TSspéc8'!$X$17,"")</f>
        <v/>
      </c>
      <c r="X994" s="543" t="str">
        <f>IF(AND('1C TSspéc8'!$X$17&lt;&gt;0,'1C TSspéc8'!$C$12="OUI"),'1C TSspéc8'!$X$44/'1C TSspéc8'!$X$17,"")</f>
        <v/>
      </c>
      <c r="Y994" s="543" t="str">
        <f>IF(AND('1C TSspéc8'!$X$17&lt;&gt;0,'1C TSspéc8'!$C$12="OUI"),'1C TSspéc8'!$X$45/'1C TSspéc8'!$X$17,"")</f>
        <v/>
      </c>
      <c r="Z994" s="543" t="str">
        <f>IF(AND('1C TSspéc8'!$X$17&lt;&gt;0,'1C TSspéc8'!$C$12="OUI"),'1C TSspéc8'!$X$46/'1C TSspéc8'!$X$17,"")</f>
        <v/>
      </c>
      <c r="AA994" s="543" t="str">
        <f>IF(AND('1C TSspéc8'!$X$17&lt;&gt;0,'1C TSspéc8'!$C$12="OUI"),'1C TSspéc8'!$X$47/'1C TSspéc8'!$X$17,"")</f>
        <v/>
      </c>
      <c r="AB994" s="543" t="str">
        <f>IF(AND('1C TSspéc8'!$X$17&lt;&gt;0,'1C TSspéc8'!$C$12="OUI"),'1C TSspéc8'!$X$48/'1C TSspéc8'!$X$17,"")</f>
        <v/>
      </c>
      <c r="AC994" s="543" t="str">
        <f>IF(AND('1C TSspéc8'!$X$17&lt;&gt;0,'1C TSspéc8'!$C$12="OUI"),'1C TSspéc8'!$X$49/'1C TSspéc8'!$X$17,"")</f>
        <v/>
      </c>
      <c r="AD994" s="543" t="str">
        <f>IF(AND('1C TSspéc8'!$X$17&lt;&gt;0,'1C TSspéc8'!$C$12="OUI"),'1C TSspéc8'!$X$50/'1C TSspéc8'!$X$17,"")</f>
        <v/>
      </c>
      <c r="AE994" s="543" t="str">
        <f>IF(AND('1C TSspéc8'!$X$17&lt;&gt;0,'1C TSspéc8'!$C$12="OUI"),'1C TSspéc8'!$X$51/'1C TSspéc8'!$X$17,"")</f>
        <v/>
      </c>
      <c r="AF994" s="543" t="str">
        <f>IF(AND('1C TSspéc8'!$X$17&lt;&gt;0,'1C TSspéc8'!$C$12="OUI"),'1C TSspéc8'!$X$52/'1C TSspéc8'!$X$17,"")</f>
        <v/>
      </c>
      <c r="AG994" s="543" t="str">
        <f>IF(AND('1C TSspéc8'!$X$17&lt;&gt;0,'1C TSspéc8'!$C$12="OUI"),'1C TSspéc8'!$X$53/'1C TSspéc8'!$X$17,"")</f>
        <v/>
      </c>
      <c r="AH994" s="543" t="str">
        <f>IF(AND('1C TSspéc8'!$X$17&lt;&gt;0,'1C TSspéc8'!$C$12="OUI"),'1C TSspéc8'!$X$54/'1C TSspéc8'!$X$17,"")</f>
        <v/>
      </c>
      <c r="AI994" s="543" t="str">
        <f>IF(AND('1C TSspéc8'!$X$17&lt;&gt;0,'1C TSspéc8'!$C$12="OUI"),'1C TSspéc8'!$X$55/'1C TSspéc8'!$X$17,"")</f>
        <v/>
      </c>
      <c r="AJ994" s="543" t="str">
        <f>IF(AND('1C TSspéc8'!$X$17&lt;&gt;0,'1C TSspéc8'!$C$12="OUI"),'1C TSspéc8'!$X$56/'1C TSspéc8'!$X$17,"")</f>
        <v/>
      </c>
      <c r="AK994" s="543" t="str">
        <f>IF(AND('1C TSspéc8'!$X$17&lt;&gt;0,'1C TSspéc8'!$C$12="OUI"),'1C TSspéc8'!$X$57/'1C TSspéc8'!$X$17,"")</f>
        <v/>
      </c>
      <c r="AL994" s="72">
        <f>IF(AND('1C TSspéc8'!$X$17&lt;&gt;0,'1C TSspéc8'!$C$12="OUI"),N994+AK994,N994)</f>
        <v>0</v>
      </c>
      <c r="AM994" s="417">
        <f t="shared" si="289"/>
        <v>0</v>
      </c>
      <c r="AN994" s="417">
        <f t="shared" si="290"/>
        <v>0</v>
      </c>
      <c r="AO994" s="418" t="str">
        <f>IF(AND('1C TSspéc8'!$X$17&lt;&gt;0,'1C TSspéc8'!$X$30&lt;&gt;0),AM994+AN994,"")</f>
        <v/>
      </c>
      <c r="AP994" s="573" t="str">
        <f>IF(AND('1C TSspéc8'!$X$17&lt;&gt;0,'1C TSspéc8'!$X$30&lt;&gt;0),AM994-AR994,"")</f>
        <v/>
      </c>
      <c r="AQ994" s="583">
        <f t="shared" si="291"/>
        <v>0</v>
      </c>
      <c r="AR994" s="596"/>
      <c r="AS994" s="102"/>
      <c r="AT994" s="27" t="str">
        <f>IF(('1C TSspéc8'!X$17*FICHE!$C$14&lt;J994),"Forfait limité à "&amp;FICHE!$C$14&amp;"€/jour","")</f>
        <v/>
      </c>
      <c r="AU994" s="592"/>
      <c r="AV994" s="824"/>
      <c r="AW994" s="824"/>
      <c r="AX994" s="824"/>
      <c r="AY994" s="824"/>
      <c r="AZ994" s="824"/>
      <c r="BA994" s="767"/>
      <c r="BB994" s="767"/>
      <c r="BC994" s="767"/>
      <c r="BD994" s="767"/>
      <c r="BE994" s="767"/>
      <c r="BF994" s="767"/>
      <c r="BG994" s="767"/>
      <c r="BH994" s="767"/>
      <c r="BI994" s="767"/>
      <c r="BJ994" s="767"/>
      <c r="BK994" s="767"/>
      <c r="BL994" s="767"/>
      <c r="BM994" s="767"/>
      <c r="BN994" s="767"/>
      <c r="BO994" s="767"/>
      <c r="BP994" s="767"/>
      <c r="BQ994" s="767"/>
      <c r="BR994" s="767"/>
      <c r="BS994" s="767"/>
      <c r="BT994" s="767"/>
      <c r="BU994" s="767"/>
      <c r="BV994" s="767"/>
      <c r="BW994" s="767"/>
      <c r="BX994" s="767"/>
      <c r="BY994" s="767"/>
      <c r="BZ994" s="767"/>
      <c r="CA994" s="767"/>
      <c r="CB994" s="767"/>
      <c r="CC994" s="767"/>
      <c r="CD994" s="767"/>
      <c r="CE994" s="767"/>
      <c r="CF994" s="767"/>
      <c r="CG994" s="767"/>
      <c r="CH994" s="767"/>
      <c r="CI994" s="767"/>
      <c r="CJ994" s="767"/>
      <c r="CK994" s="767"/>
      <c r="CL994" s="767"/>
      <c r="CM994" s="767"/>
      <c r="CN994" s="767"/>
      <c r="CO994" s="767"/>
      <c r="CP994" s="767"/>
      <c r="CQ994" s="767"/>
      <c r="CR994" s="767"/>
      <c r="CS994" s="767"/>
      <c r="CT994" s="767"/>
      <c r="CU994" s="767"/>
      <c r="CV994" s="767"/>
      <c r="CW994" s="767"/>
      <c r="CX994" s="767"/>
      <c r="CY994" s="767"/>
      <c r="CZ994" s="767"/>
      <c r="DA994" s="767"/>
      <c r="DB994" s="767"/>
      <c r="DC994" s="767"/>
      <c r="DD994" s="767"/>
      <c r="DE994" s="767"/>
      <c r="DF994" s="767"/>
      <c r="DG994" s="767"/>
      <c r="DH994" s="767"/>
      <c r="DI994" s="767"/>
      <c r="DJ994" s="767"/>
      <c r="DK994" s="767"/>
      <c r="DL994" s="767"/>
      <c r="DM994" s="767"/>
      <c r="DN994" s="767"/>
      <c r="DO994" s="767"/>
      <c r="DP994" s="767"/>
      <c r="DQ994" s="767"/>
      <c r="DR994" s="767"/>
      <c r="DS994" s="767"/>
      <c r="DT994" s="767"/>
      <c r="DU994" s="767"/>
      <c r="DV994" s="767"/>
      <c r="DW994" s="767"/>
      <c r="DX994" s="767"/>
      <c r="DY994" s="767"/>
      <c r="DZ994" s="767"/>
      <c r="EA994" s="767"/>
      <c r="EB994" s="767"/>
      <c r="EC994" s="767"/>
      <c r="ED994" s="767"/>
      <c r="EE994" s="767"/>
      <c r="EF994" s="767"/>
      <c r="EG994" s="767"/>
      <c r="EH994" s="767"/>
      <c r="EI994" s="767"/>
      <c r="EJ994" s="767"/>
      <c r="EK994" s="767"/>
      <c r="EL994" s="767"/>
      <c r="EM994" s="767"/>
      <c r="EN994" s="767"/>
      <c r="EO994" s="767"/>
      <c r="EP994" s="767"/>
      <c r="EQ994" s="767"/>
      <c r="ER994" s="767"/>
      <c r="ES994" s="767"/>
      <c r="ET994" s="767"/>
      <c r="EU994" s="767"/>
      <c r="EV994" s="767"/>
      <c r="EW994" s="767"/>
      <c r="EX994" s="767"/>
      <c r="EY994" s="767"/>
      <c r="EZ994" s="767"/>
      <c r="FA994" s="767"/>
      <c r="FB994" s="767"/>
      <c r="FC994" s="767"/>
      <c r="FD994" s="767"/>
      <c r="FE994" s="767"/>
      <c r="FF994" s="767"/>
      <c r="FG994" s="767"/>
      <c r="FH994" s="767"/>
      <c r="FI994" s="767"/>
      <c r="FJ994" s="767"/>
      <c r="FK994" s="767"/>
      <c r="FL994" s="767"/>
      <c r="FM994" s="767"/>
      <c r="FN994" s="767"/>
      <c r="FO994" s="767"/>
      <c r="FP994" s="767"/>
      <c r="FQ994" s="767"/>
      <c r="FR994" s="767"/>
      <c r="FS994" s="767"/>
      <c r="FT994" s="767"/>
      <c r="FU994" s="767"/>
      <c r="FV994" s="767"/>
      <c r="FW994" s="767"/>
      <c r="FX994" s="767"/>
      <c r="FY994" s="767"/>
      <c r="FZ994" s="767"/>
      <c r="GA994" s="767"/>
      <c r="GB994" s="767"/>
      <c r="GC994" s="767"/>
      <c r="GD994" s="767"/>
      <c r="GE994" s="767"/>
      <c r="GF994" s="767"/>
      <c r="GG994" s="767"/>
      <c r="GH994" s="767"/>
      <c r="GI994" s="767"/>
      <c r="GJ994" s="767"/>
      <c r="GK994" s="767"/>
      <c r="GL994" s="767"/>
      <c r="GM994" s="767"/>
      <c r="GN994" s="767"/>
      <c r="GO994" s="767"/>
      <c r="GP994" s="767"/>
      <c r="GQ994" s="767"/>
      <c r="GR994" s="767"/>
      <c r="GS994" s="767"/>
      <c r="GT994" s="767"/>
      <c r="GU994" s="767"/>
      <c r="GV994" s="767"/>
      <c r="GW994" s="767"/>
      <c r="GX994" s="767"/>
      <c r="GY994" s="767"/>
      <c r="GZ994" s="767"/>
      <c r="HA994" s="767"/>
      <c r="HB994" s="767"/>
      <c r="HC994" s="767"/>
    </row>
    <row r="995" spans="1:211" s="864" customFormat="1" ht="13.9" hidden="1" customHeight="1">
      <c r="A995" s="307"/>
      <c r="B995" s="351"/>
      <c r="C995" s="971" t="str">
        <f>IF('1C TSspéc8'!Y$17&lt;&gt;0,'1C TSspéc8'!$B$12,"")</f>
        <v/>
      </c>
      <c r="D995" s="972"/>
      <c r="E995" s="973"/>
      <c r="F995" s="93">
        <f>IF(AND($C995='1C TSspéc8'!$B$12,'1C TSspéc8'!$B$16="spécifiques",'1C TSspéc8'!$Y$17&lt;&gt;""),'1C TSspéc8'!$Y$21,"")</f>
        <v>0</v>
      </c>
      <c r="G995" s="863"/>
      <c r="H995" s="745">
        <v>0.21</v>
      </c>
      <c r="I995" s="747">
        <v>1</v>
      </c>
      <c r="J995" s="312"/>
      <c r="K995" s="680">
        <f t="shared" si="281"/>
        <v>0</v>
      </c>
      <c r="L995" s="556">
        <f>IF(OR('1C TSspéc8'!$B$12="",'1C TSspéc8'!Y$30=0),0,IF(AND('1C TSspéc8'!$B$12&lt;&gt;"",$K$2="Pôle",'1C TSspéc8'!$C$12="OUI"),(('1C TSspéc8'!Y$22+'1C TSspéc8'!Y$23+'1C TSspéc8'!Y$24+'1C TSspéc8'!Y$25+'1C TSspéc8'!Y$29)/'1C TSspéc8'!Y$17),IF(AND('1C TSspéc8'!$B$12&lt;&gt;"",$K$2="Pôle",'1C TSspéc8'!$C$12="NON"),(('1C TSspéc8'!Y$22+'1C TSspéc8'!Y$23+'1C TSspéc8'!Y$24+'1C TSspéc8'!Y$25+'1C TSspéc8'!Y$29)/'1C TSspéc8'!Y$30),IF(AND('1C TSspéc8'!$B$12&lt;&gt;"",$K$2&lt;&gt;"Pôle",'1C TSspéc8'!$C$12="OUI"),(('1C TSspéc8'!Y$22+'1C TSspéc8'!Y$23+'1C TSspéc8'!Y$24+'1C TSspéc8'!Y$25+'1C TSspéc8'!Y$26+'1C TSspéc8'!Y$27+'1C TSspéc8'!Y$28+'1C TSspéc8'!Y$29)/'1C TSspéc8'!Y$17),IF(AND('1C TSspéc8'!$B$12&lt;&gt;"",$K$2&lt;&gt;"Pôle",'1C TSspéc8'!$C$12="NON"),(('1C TSspéc8'!Y$22+'1C TSspéc8'!Y$23+'1C TSspéc8'!Y$24+'1C TSspéc8'!Y$25+'1C TSspéc8'!Y$26+'1C TSspéc8'!Y$27+'1C TSspéc8'!Y$28+'1C TSspéc8'!Y$29)/'1C TSspéc8'!Y$30))))))</f>
        <v>0</v>
      </c>
      <c r="M995" s="556">
        <f>IF(OR('1C TSspéc8'!$B$12="",'1C TSspéc8'!Y$30=0),0,IF(AND('1C TSspéc8'!$B$12&lt;&gt;"",$K$2="Pôle",'1C TSspéc8'!$C$12="OUI"),(('1C TSspéc8'!Y$26+'1C TSspéc8'!Y$27+'1C TSspéc8'!Y$28)/'1C TSspéc8'!Y$17),IF(AND('1C TSspéc8'!$B$12&lt;&gt;"",$K$2="Pôle",'1C TSspéc8'!$C$12="NON"),(('1C TSspéc8'!Y$26+'1C TSspéc8'!Y$27+'1C TSspéc8'!Y$28)/'1C TSspéc8'!Y$30),IF(AND('1C TSspéc8'!$B$12&lt;&gt;"",$K$2&lt;&gt;"Pôle"),0))))</f>
        <v>0</v>
      </c>
      <c r="N995" s="557">
        <f>IF(AND('1C TSspéc8'!$B$12&lt;&gt;0,'1C TSspéc8'!$Y$30&lt;&gt;0),L995+M995,0)</f>
        <v>0</v>
      </c>
      <c r="O995" s="893" t="str">
        <f>IF(AND('1C TSspéc8'!$Y$17&lt;&gt;0,'1C TSspéc8'!$C$12="OUI"),'1C TSspéc8'!$Y$35/'1C TSspéc8'!$Y$17,"")</f>
        <v/>
      </c>
      <c r="P995" s="543" t="str">
        <f>IF(AND('1C TSspéc8'!$Y$17&lt;&gt;0,'1C TSspéc8'!$C$12="OUI"),'1C TSspéc8'!$Y$36/'1C TSspéc8'!$Y$17,"")</f>
        <v/>
      </c>
      <c r="Q995" s="543" t="str">
        <f>IF(AND('1C TSspéc8'!$Y$17&lt;&gt;0,'1C TSspéc8'!$C$12="OUI"),'1C TSspéc8'!$Y$37/'1C TSspéc8'!$Y$17,"")</f>
        <v/>
      </c>
      <c r="R995" s="543" t="str">
        <f>IF(AND('1C TSspéc8'!$Y$17&lt;&gt;0,'1C TSspéc8'!$C$12="OUI"),'1C TSspéc8'!$Y$38/'1C TSspéc8'!$Y$17,"")</f>
        <v/>
      </c>
      <c r="S995" s="543" t="str">
        <f>IF(AND('1C TSspéc8'!$Y$17&lt;&gt;0,'1C TSspéc8'!$C$12="OUI"),'1C TSspéc8'!$Y$39/'1C TSspéc8'!$Y$17,"")</f>
        <v/>
      </c>
      <c r="T995" s="543" t="str">
        <f>IF(AND('1C TSspéc8'!$Y$17&lt;&gt;0,'1C TSspéc8'!$C$12="OUI"),'1C TSspéc8'!$Y$40/'1C TSspéc8'!$Y$17,"")</f>
        <v/>
      </c>
      <c r="U995" s="543" t="str">
        <f>IF(AND('1C TSspéc8'!$Y$17&lt;&gt;0,'1C TSspéc8'!$C$12="OUI"),'1C TSspéc8'!$Y$41/'1C TSspéc8'!$Y$17,"")</f>
        <v/>
      </c>
      <c r="V995" s="543" t="str">
        <f>IF(AND('1C TSspéc8'!$Y$17&lt;&gt;0,'1C TSspéc8'!$C$12="OUI"),'1C TSspéc8'!$Y$42/'1C TSspéc8'!$Y$17,"")</f>
        <v/>
      </c>
      <c r="W995" s="543" t="str">
        <f>IF(AND('1C TSspéc8'!$Y$17&lt;&gt;0,'1C TSspéc8'!$C$12="OUI"),'1C TSspéc8'!$Y$43/'1C TSspéc8'!$Y$17,"")</f>
        <v/>
      </c>
      <c r="X995" s="543" t="str">
        <f>IF(AND('1C TSspéc8'!$Y$17&lt;&gt;0,'1C TSspéc8'!$C$12="OUI"),'1C TSspéc8'!$Y$44/'1C TSspéc8'!$Y$17,"")</f>
        <v/>
      </c>
      <c r="Y995" s="543" t="str">
        <f>IF(AND('1C TSspéc8'!$Y$17&lt;&gt;0,'1C TSspéc8'!$C$12="OUI"),'1C TSspéc8'!$Y$45/'1C TSspéc8'!$Y$17,"")</f>
        <v/>
      </c>
      <c r="Z995" s="543" t="str">
        <f>IF(AND('1C TSspéc8'!$Y$17&lt;&gt;0,'1C TSspéc8'!$C$12="OUI"),'1C TSspéc8'!$Y$46/'1C TSspéc8'!$Y$17,"")</f>
        <v/>
      </c>
      <c r="AA995" s="543" t="str">
        <f>IF(AND('1C TSspéc8'!$Y$17&lt;&gt;0,'1C TSspéc8'!$C$12="OUI"),'1C TSspéc8'!$Y$47/'1C TSspéc8'!$Y$17,"")</f>
        <v/>
      </c>
      <c r="AB995" s="543" t="str">
        <f>IF(AND('1C TSspéc8'!$Y$17&lt;&gt;0,'1C TSspéc8'!$C$12="OUI"),'1C TSspéc8'!$Y$48/'1C TSspéc8'!$Y$17,"")</f>
        <v/>
      </c>
      <c r="AC995" s="543" t="str">
        <f>IF(AND('1C TSspéc8'!$Y$17&lt;&gt;0,'1C TSspéc8'!$C$12="OUI"),'1C TSspéc8'!$Y$49/'1C TSspéc8'!$Y$17,"")</f>
        <v/>
      </c>
      <c r="AD995" s="543" t="str">
        <f>IF(AND('1C TSspéc8'!$Y$17&lt;&gt;0,'1C TSspéc8'!$C$12="OUI"),'1C TSspéc8'!$Y$50/'1C TSspéc8'!$Y$17,"")</f>
        <v/>
      </c>
      <c r="AE995" s="543" t="str">
        <f>IF(AND('1C TSspéc8'!$Y$17&lt;&gt;0,'1C TSspéc8'!$C$12="OUI"),'1C TSspéc8'!$Y$51/'1C TSspéc8'!$Y$17,"")</f>
        <v/>
      </c>
      <c r="AF995" s="543" t="str">
        <f>IF(AND('1C TSspéc8'!$Y$17&lt;&gt;0,'1C TSspéc8'!$C$12="OUI"),'1C TSspéc8'!$Y$52/'1C TSspéc8'!$Y$17,"")</f>
        <v/>
      </c>
      <c r="AG995" s="543" t="str">
        <f>IF(AND('1C TSspéc8'!$Y$17&lt;&gt;0,'1C TSspéc8'!$C$12="OUI"),'1C TSspéc8'!$Y$53/'1C TSspéc8'!$Y$17,"")</f>
        <v/>
      </c>
      <c r="AH995" s="543" t="str">
        <f>IF(AND('1C TSspéc8'!$Y$17&lt;&gt;0,'1C TSspéc8'!$C$12="OUI"),'1C TSspéc8'!$Y$54/'1C TSspéc8'!$Y$17,"")</f>
        <v/>
      </c>
      <c r="AI995" s="543" t="str">
        <f>IF(AND('1C TSspéc8'!$Y$17&lt;&gt;0,'1C TSspéc8'!$C$12="OUI"),'1C TSspéc8'!$Y$55/'1C TSspéc8'!$Y$17,"")</f>
        <v/>
      </c>
      <c r="AJ995" s="543" t="str">
        <f>IF(AND('1C TSspéc8'!$Y$17&lt;&gt;0,'1C TSspéc8'!$C$12="OUI"),'1C TSspéc8'!$Y$56/'1C TSspéc8'!$Y$17,"")</f>
        <v/>
      </c>
      <c r="AK995" s="543" t="str">
        <f>IF(AND('1C TSspéc8'!$Y$17&lt;&gt;0,'1C TSspéc8'!$C$12="OUI"),'1C TSspéc8'!$Y$57/'1C TSspéc8'!$Y$17,"")</f>
        <v/>
      </c>
      <c r="AL995" s="72">
        <f>IF(AND('1C TSspéc8'!$Y$17&lt;&gt;0,'1C TSspéc8'!$C$12="OUI"),N995+AK995,N995)</f>
        <v>0</v>
      </c>
      <c r="AM995" s="417">
        <f t="shared" si="289"/>
        <v>0</v>
      </c>
      <c r="AN995" s="417">
        <f t="shared" si="290"/>
        <v>0</v>
      </c>
      <c r="AO995" s="418" t="str">
        <f>IF(AND('1C TSspéc2'!$Y$17&lt;&gt;0,'1C TSspéc2'!$Y$30&lt;&gt;0),AM995+AN995,"")</f>
        <v/>
      </c>
      <c r="AP995" s="573" t="str">
        <f>IF(AND('1C TSspéc8'!$Y$17&lt;&gt;0,'1C TSspéc8'!$Y$30&lt;&gt;0),AM995-AR995,"")</f>
        <v/>
      </c>
      <c r="AQ995" s="583">
        <f t="shared" si="291"/>
        <v>0</v>
      </c>
      <c r="AR995" s="596"/>
      <c r="AS995" s="102"/>
      <c r="AT995" s="27" t="str">
        <f>IF(('1C TSspéc8'!Y$17*FICHE!$C$14&lt;J995),"Forfait limité à "&amp;FICHE!$C$14&amp;"€/jour","")</f>
        <v/>
      </c>
      <c r="AU995" s="592"/>
      <c r="AV995" s="824"/>
      <c r="AW995" s="824"/>
      <c r="AX995" s="824"/>
      <c r="AY995" s="824"/>
      <c r="AZ995" s="824"/>
      <c r="BA995" s="767"/>
      <c r="BB995" s="767"/>
      <c r="BC995" s="767"/>
      <c r="BD995" s="767"/>
      <c r="BE995" s="767"/>
      <c r="BF995" s="767"/>
      <c r="BG995" s="767"/>
      <c r="BH995" s="767"/>
      <c r="BI995" s="767"/>
      <c r="BJ995" s="767"/>
      <c r="BK995" s="767"/>
      <c r="BL995" s="767"/>
      <c r="BM995" s="767"/>
      <c r="BN995" s="767"/>
      <c r="BO995" s="767"/>
      <c r="BP995" s="767"/>
      <c r="BQ995" s="767"/>
      <c r="BR995" s="767"/>
      <c r="BS995" s="767"/>
      <c r="BT995" s="767"/>
      <c r="BU995" s="767"/>
      <c r="BV995" s="767"/>
      <c r="BW995" s="767"/>
      <c r="BX995" s="767"/>
      <c r="BY995" s="767"/>
      <c r="BZ995" s="767"/>
      <c r="CA995" s="767"/>
      <c r="CB995" s="767"/>
      <c r="CC995" s="767"/>
      <c r="CD995" s="767"/>
      <c r="CE995" s="767"/>
      <c r="CF995" s="767"/>
      <c r="CG995" s="767"/>
      <c r="CH995" s="767"/>
      <c r="CI995" s="767"/>
      <c r="CJ995" s="767"/>
      <c r="CK995" s="767"/>
      <c r="CL995" s="767"/>
      <c r="CM995" s="767"/>
      <c r="CN995" s="767"/>
      <c r="CO995" s="767"/>
      <c r="CP995" s="767"/>
      <c r="CQ995" s="767"/>
      <c r="CR995" s="767"/>
      <c r="CS995" s="767"/>
      <c r="CT995" s="767"/>
      <c r="CU995" s="767"/>
      <c r="CV995" s="767"/>
      <c r="CW995" s="767"/>
      <c r="CX995" s="767"/>
      <c r="CY995" s="767"/>
      <c r="CZ995" s="767"/>
      <c r="DA995" s="767"/>
      <c r="DB995" s="767"/>
      <c r="DC995" s="767"/>
      <c r="DD995" s="767"/>
      <c r="DE995" s="767"/>
      <c r="DF995" s="767"/>
      <c r="DG995" s="767"/>
      <c r="DH995" s="767"/>
      <c r="DI995" s="767"/>
      <c r="DJ995" s="767"/>
      <c r="DK995" s="767"/>
      <c r="DL995" s="767"/>
      <c r="DM995" s="767"/>
      <c r="DN995" s="767"/>
      <c r="DO995" s="767"/>
      <c r="DP995" s="767"/>
      <c r="DQ995" s="767"/>
      <c r="DR995" s="767"/>
      <c r="DS995" s="767"/>
      <c r="DT995" s="767"/>
      <c r="DU995" s="767"/>
      <c r="DV995" s="767"/>
      <c r="DW995" s="767"/>
      <c r="DX995" s="767"/>
      <c r="DY995" s="767"/>
      <c r="DZ995" s="767"/>
      <c r="EA995" s="767"/>
      <c r="EB995" s="767"/>
      <c r="EC995" s="767"/>
      <c r="ED995" s="767"/>
      <c r="EE995" s="767"/>
      <c r="EF995" s="767"/>
      <c r="EG995" s="767"/>
      <c r="EH995" s="767"/>
      <c r="EI995" s="767"/>
      <c r="EJ995" s="767"/>
      <c r="EK995" s="767"/>
      <c r="EL995" s="767"/>
      <c r="EM995" s="767"/>
      <c r="EN995" s="767"/>
      <c r="EO995" s="767"/>
      <c r="EP995" s="767"/>
      <c r="EQ995" s="767"/>
      <c r="ER995" s="767"/>
      <c r="ES995" s="767"/>
      <c r="ET995" s="767"/>
      <c r="EU995" s="767"/>
      <c r="EV995" s="767"/>
      <c r="EW995" s="767"/>
      <c r="EX995" s="767"/>
      <c r="EY995" s="767"/>
      <c r="EZ995" s="767"/>
      <c r="FA995" s="767"/>
      <c r="FB995" s="767"/>
      <c r="FC995" s="767"/>
      <c r="FD995" s="767"/>
      <c r="FE995" s="767"/>
      <c r="FF995" s="767"/>
      <c r="FG995" s="767"/>
      <c r="FH995" s="767"/>
      <c r="FI995" s="767"/>
      <c r="FJ995" s="767"/>
      <c r="FK995" s="767"/>
      <c r="FL995" s="767"/>
      <c r="FM995" s="767"/>
      <c r="FN995" s="767"/>
      <c r="FO995" s="767"/>
      <c r="FP995" s="767"/>
      <c r="FQ995" s="767"/>
      <c r="FR995" s="767"/>
      <c r="FS995" s="767"/>
      <c r="FT995" s="767"/>
      <c r="FU995" s="767"/>
      <c r="FV995" s="767"/>
      <c r="FW995" s="767"/>
      <c r="FX995" s="767"/>
      <c r="FY995" s="767"/>
      <c r="FZ995" s="767"/>
      <c r="GA995" s="767"/>
      <c r="GB995" s="767"/>
      <c r="GC995" s="767"/>
      <c r="GD995" s="767"/>
      <c r="GE995" s="767"/>
      <c r="GF995" s="767"/>
      <c r="GG995" s="767"/>
      <c r="GH995" s="767"/>
      <c r="GI995" s="767"/>
      <c r="GJ995" s="767"/>
      <c r="GK995" s="767"/>
      <c r="GL995" s="767"/>
      <c r="GM995" s="767"/>
      <c r="GN995" s="767"/>
      <c r="GO995" s="767"/>
      <c r="GP995" s="767"/>
      <c r="GQ995" s="767"/>
      <c r="GR995" s="767"/>
      <c r="GS995" s="767"/>
      <c r="GT995" s="767"/>
      <c r="GU995" s="767"/>
      <c r="GV995" s="767"/>
      <c r="GW995" s="767"/>
      <c r="GX995" s="767"/>
      <c r="GY995" s="767"/>
      <c r="GZ995" s="767"/>
      <c r="HA995" s="767"/>
      <c r="HB995" s="767"/>
      <c r="HC995" s="767"/>
    </row>
    <row r="996" spans="1:211" s="865" customFormat="1" ht="13.9" hidden="1" customHeight="1">
      <c r="A996" s="308"/>
      <c r="B996" s="339"/>
      <c r="C996" s="962" t="str">
        <f>IF('1C TSspéc8'!Z$17&lt;&gt;0,'1C TSspéc8'!$B$12,"")</f>
        <v/>
      </c>
      <c r="D996" s="963"/>
      <c r="E996" s="964"/>
      <c r="F996" s="211">
        <f>IF(AND($C996='1C TSspéc8'!$B$12,'1C TSspéc8'!$B$16="spécifiques",'1C TSspéc8'!$Z$17&lt;&gt;""),'1C TSspéc8'!$Z$21,"")</f>
        <v>0</v>
      </c>
      <c r="G996" s="236"/>
      <c r="H996" s="765">
        <v>0.21</v>
      </c>
      <c r="I996" s="766">
        <v>1</v>
      </c>
      <c r="J996" s="314"/>
      <c r="K996" s="786">
        <f t="shared" si="281"/>
        <v>0</v>
      </c>
      <c r="L996" s="558">
        <f>IF(OR('1C TSspéc8'!$B$12="",'1C TSspéc8'!Z$30=0),0,IF(AND('1C TSspéc8'!$B$12&lt;&gt;"",$K$2="Pôle",'1C TSspéc8'!$C$12="OUI"),(('1C TSspéc8'!Z$22+'1C TSspéc8'!Z$23+'1C TSspéc8'!Z$24+'1C TSspéc8'!Z$25+'1C TSspéc8'!Z$29)/'1C TSspéc8'!Z$17),IF(AND('1C TSspéc8'!$B$12&lt;&gt;"",$K$2="Pôle",'1C TSspéc8'!$C$12="NON"),(('1C TSspéc8'!Z$22+'1C TSspéc8'!Z$23+'1C TSspéc8'!Z$24+'1C TSspéc8'!Z$25+'1C TSspéc8'!Z$29)/'1C TSspéc8'!Z$30),IF(AND('1C TSspéc8'!$B$12&lt;&gt;"",$K$2&lt;&gt;"Pôle",'1C TSspéc8'!$C$12="OUI"),(('1C TSspéc8'!Z$22+'1C TSspéc8'!Z$23+'1C TSspéc8'!Z$24+'1C TSspéc8'!Z$25+'1C TSspéc8'!Z$26+'1C TSspéc8'!Z$27+'1C TSspéc8'!Z$28+'1C TSspéc8'!Z$29)/'1C TSspéc8'!Z$17),IF(AND('1C TSspéc8'!$B$12&lt;&gt;"",$K$2&lt;&gt;"Pôle",'1C TSspéc8'!$C$12="NON"),(('1C TSspéc8'!Z$22+'1C TSspéc8'!Z$23+'1C TSspéc8'!Z$24+'1C TSspéc8'!Z$25+'1C TSspéc8'!Z$26+'1C TSspéc8'!Z$27+'1C TSspéc8'!Z$28+'1C TSspéc8'!Z$29)/'1C TSspéc8'!Z$30))))))</f>
        <v>0</v>
      </c>
      <c r="M996" s="558">
        <f>IF(OR('1C TSspéc8'!$B$12="",'1C TSspéc8'!Z$30=0),0,IF(AND('1C TSspéc8'!$B$12&lt;&gt;"",$K$2="Pôle",'1C TSspéc8'!$C$12="OUI"),(('1C TSspéc8'!Z$26+'1C TSspéc8'!Z$27+'1C TSspéc8'!Z$28)/'1C TSspéc8'!Z$17),IF(AND('1C TSspéc8'!$B$12&lt;&gt;"",$K$2="Pôle",'1C TSspéc8'!$C$12="NON"),(('1C TSspéc8'!Z$26+'1C TSspéc8'!Z$27+'1C TSspéc8'!Z$28)/'1C TSspéc8'!Z$30),IF(AND('1C TSspéc8'!$B$12&lt;&gt;"",$K$2&lt;&gt;"Pôle"),0))))</f>
        <v>0</v>
      </c>
      <c r="N996" s="559">
        <f>IF(AND('1C TSspéc8'!$B$12&lt;&gt;0,'1C TSspéc8'!$Z$30&lt;&gt;0),L996+M996,0)</f>
        <v>0</v>
      </c>
      <c r="O996" s="572" t="str">
        <f>IF(AND('1C TSspéc8'!$Z$17&lt;&gt;0,'1C TSspéc8'!$C$12="OUI"),'1C TSspéc8'!$Z$35/'1C TSspéc8'!$Z$17,"")</f>
        <v/>
      </c>
      <c r="P996" s="545" t="str">
        <f>IF(AND('1C TSspéc8'!$Z$17&lt;&gt;0,'1C TSspéc8'!$C$12="OUI"),'1C TSspéc8'!$Z$36/'1C TSspéc8'!$Z$17,"")</f>
        <v/>
      </c>
      <c r="Q996" s="545" t="str">
        <f>IF(AND('1C TSspéc8'!$Z$17&lt;&gt;0,'1C TSspéc8'!$C$12="OUI"),'1C TSspéc8'!$Z$37/'1C TSspéc8'!$Z$17,"")</f>
        <v/>
      </c>
      <c r="R996" s="545" t="str">
        <f>IF(AND('1C TSspéc8'!$Z$17&lt;&gt;0,'1C TSspéc8'!$C$12="OUI"),'1C TSspéc8'!$Z$38/'1C TSspéc8'!$Z$17,"")</f>
        <v/>
      </c>
      <c r="S996" s="545" t="str">
        <f>IF(AND('1C TSspéc8'!$Z$17&lt;&gt;0,'1C TSspéc8'!$C$12="OUI"),'1C TSspéc8'!$Z$39/'1C TSspéc8'!$Z$17,"")</f>
        <v/>
      </c>
      <c r="T996" s="545" t="str">
        <f>IF(AND('1C TSspéc8'!$Z$17&lt;&gt;0,'1C TSspéc8'!$C$12="OUI"),'1C TSspéc8'!$Z$40/'1C TSspéc8'!$Z$17,"")</f>
        <v/>
      </c>
      <c r="U996" s="545" t="str">
        <f>IF(AND('1C TSspéc8'!$Z$17&lt;&gt;0,'1C TSspéc8'!$C$12="OUI"),'1C TSspéc8'!$Z$41/'1C TSspéc8'!$Z$17,"")</f>
        <v/>
      </c>
      <c r="V996" s="545" t="str">
        <f>IF(AND('1C TSspéc8'!$Z$17&lt;&gt;0,'1C TSspéc8'!$C$12="OUI"),'1C TSspéc8'!$Z$42/'1C TSspéc8'!$Z$17,"")</f>
        <v/>
      </c>
      <c r="W996" s="545" t="str">
        <f>IF(AND('1C TSspéc8'!$Z$17&lt;&gt;0,'1C TSspéc8'!$C$12="OUI"),'1C TSspéc8'!$Z$43/'1C TSspéc8'!$Z$17,"")</f>
        <v/>
      </c>
      <c r="X996" s="545" t="str">
        <f>IF(AND('1C TSspéc8'!$Z$17&lt;&gt;0,'1C TSspéc8'!$C$12="OUI"),'1C TSspéc8'!$Z$44/'1C TSspéc8'!$Z$17,"")</f>
        <v/>
      </c>
      <c r="Y996" s="545" t="str">
        <f>IF(AND('1C TSspéc8'!$Z$17&lt;&gt;0,'1C TSspéc8'!$C$12="OUI"),'1C TSspéc8'!$Z$45/'1C TSspéc8'!$Z$17,"")</f>
        <v/>
      </c>
      <c r="Z996" s="545" t="str">
        <f>IF(AND('1C TSspéc8'!$Z$17&lt;&gt;0,'1C TSspéc8'!$C$12="OUI"),'1C TSspéc8'!$Z$46/'1C TSspéc8'!$Z$17,"")</f>
        <v/>
      </c>
      <c r="AA996" s="545" t="str">
        <f>IF(AND('1C TSspéc8'!$Z$17&lt;&gt;0,'1C TSspéc8'!$C$12="OUI"),'1C TSspéc8'!$Z$47/'1C TSspéc8'!$Z$17,"")</f>
        <v/>
      </c>
      <c r="AB996" s="545" t="str">
        <f>IF(AND('1C TSspéc8'!$Z$17&lt;&gt;0,'1C TSspéc8'!$C$12="OUI"),'1C TSspéc8'!$Z$48/'1C TSspéc8'!$Z$17,"")</f>
        <v/>
      </c>
      <c r="AC996" s="545" t="str">
        <f>IF(AND('1C TSspéc8'!$Z$17&lt;&gt;0,'1C TSspéc8'!$C$12="OUI"),'1C TSspéc8'!$Z$49/'1C TSspéc8'!$Z$17,"")</f>
        <v/>
      </c>
      <c r="AD996" s="545" t="str">
        <f>IF(AND('1C TSspéc8'!$Z$17&lt;&gt;0,'1C TSspéc8'!$C$12="OUI"),'1C TSspéc8'!$Z$50/'1C TSspéc8'!$Z$17,"")</f>
        <v/>
      </c>
      <c r="AE996" s="545" t="str">
        <f>IF(AND('1C TSspéc8'!$Z$17&lt;&gt;0,'1C TSspéc8'!$C$12="OUI"),'1C TSspéc8'!$Z$51/'1C TSspéc8'!$Z$17,"")</f>
        <v/>
      </c>
      <c r="AF996" s="545" t="str">
        <f>IF(AND('1C TSspéc8'!$Z$17&lt;&gt;0,'1C TSspéc8'!$C$12="OUI"),'1C TSspéc8'!$Z$52/'1C TSspéc8'!$Z$17,"")</f>
        <v/>
      </c>
      <c r="AG996" s="545" t="str">
        <f>IF(AND('1C TSspéc8'!$Z$17&lt;&gt;0,'1C TSspéc8'!$C$12="OUI"),'1C TSspéc8'!$Z$53/'1C TSspéc8'!$Z$17,"")</f>
        <v/>
      </c>
      <c r="AH996" s="545" t="str">
        <f>IF(AND('1C TSspéc8'!$Z$17&lt;&gt;0,'1C TSspéc8'!$C$12="OUI"),'1C TSspéc8'!$Z$54/'1C TSspéc8'!$Z$17,"")</f>
        <v/>
      </c>
      <c r="AI996" s="545" t="str">
        <f>IF(AND('1C TSspéc8'!$Z$17&lt;&gt;0,'1C TSspéc8'!$C$12="OUI"),'1C TSspéc8'!$Z$55/'1C TSspéc8'!$Z$17,"")</f>
        <v/>
      </c>
      <c r="AJ996" s="545" t="str">
        <f>IF(AND('1C TSspéc8'!$Z$17&lt;&gt;0,'1C TSspéc8'!$C$12="OUI"),'1C TSspéc8'!$Z$56/'1C TSspéc8'!$Z$17,"")</f>
        <v/>
      </c>
      <c r="AK996" s="545" t="str">
        <f>IF(AND('1C TSspéc8'!$Z$17&lt;&gt;0,'1C TSspéc8'!$C$12="OUI"),'1C TSspéc8'!$Z$57/'1C TSspéc8'!$Z$17,"")</f>
        <v/>
      </c>
      <c r="AL996" s="212">
        <f>IF(AND('1C TSspéc8'!$Z$17&lt;&gt;0,'1C TSspéc8'!$C$12="OUI"),N996+AK996,N996)</f>
        <v>0</v>
      </c>
      <c r="AM996" s="419">
        <f t="shared" si="289"/>
        <v>0</v>
      </c>
      <c r="AN996" s="419">
        <f t="shared" si="290"/>
        <v>0</v>
      </c>
      <c r="AO996" s="420" t="str">
        <f>IF(AND('1C TSspéc2'!$Z$17&lt;&gt;0,'1C TSspéc2'!$Z$30&lt;&gt;0),AM996+AN996,"")</f>
        <v/>
      </c>
      <c r="AP996" s="574" t="str">
        <f>IF(AND('1C TSspéc2'!$Z$17&lt;&gt;0,'1C TSspéc2'!$Z$30&lt;&gt;0),AM996-AR996,"")</f>
        <v/>
      </c>
      <c r="AQ996" s="625">
        <f t="shared" si="291"/>
        <v>0</v>
      </c>
      <c r="AR996" s="597"/>
      <c r="AS996" s="213"/>
      <c r="AT996" s="214" t="str">
        <f>IF(('1C TSspéc8'!Z$17*FICHE!$C$14&lt;J996),"Forfait limité à "&amp;FICHE!$C$14&amp;"€/jour","")</f>
        <v/>
      </c>
      <c r="AU996" s="626"/>
      <c r="AV996" s="824"/>
      <c r="AW996" s="824"/>
      <c r="AX996" s="824"/>
      <c r="AY996" s="824"/>
      <c r="AZ996" s="824"/>
      <c r="BA996" s="767"/>
      <c r="BB996" s="767"/>
      <c r="BC996" s="767"/>
      <c r="BD996" s="767"/>
      <c r="BE996" s="767"/>
      <c r="BF996" s="767"/>
      <c r="BG996" s="767"/>
      <c r="BH996" s="767"/>
      <c r="BI996" s="767"/>
      <c r="BJ996" s="767"/>
      <c r="BK996" s="767"/>
      <c r="BL996" s="767"/>
      <c r="BM996" s="767"/>
      <c r="BN996" s="767"/>
      <c r="BO996" s="767"/>
      <c r="BP996" s="767"/>
      <c r="BQ996" s="767"/>
      <c r="BR996" s="767"/>
      <c r="BS996" s="767"/>
      <c r="BT996" s="767"/>
      <c r="BU996" s="767"/>
      <c r="BV996" s="767"/>
      <c r="BW996" s="767"/>
      <c r="BX996" s="767"/>
      <c r="BY996" s="767"/>
      <c r="BZ996" s="767"/>
      <c r="CA996" s="767"/>
      <c r="CB996" s="767"/>
      <c r="CC996" s="767"/>
      <c r="CD996" s="767"/>
      <c r="CE996" s="767"/>
      <c r="CF996" s="767"/>
      <c r="CG996" s="767"/>
      <c r="CH996" s="767"/>
      <c r="CI996" s="767"/>
      <c r="CJ996" s="767"/>
      <c r="CK996" s="767"/>
      <c r="CL996" s="767"/>
      <c r="CM996" s="767"/>
      <c r="CN996" s="767"/>
      <c r="CO996" s="767"/>
      <c r="CP996" s="767"/>
      <c r="CQ996" s="767"/>
      <c r="CR996" s="767"/>
      <c r="CS996" s="767"/>
      <c r="CT996" s="767"/>
      <c r="CU996" s="767"/>
      <c r="CV996" s="767"/>
      <c r="CW996" s="767"/>
      <c r="CX996" s="767"/>
      <c r="CY996" s="767"/>
      <c r="CZ996" s="767"/>
      <c r="DA996" s="767"/>
      <c r="DB996" s="767"/>
      <c r="DC996" s="767"/>
      <c r="DD996" s="767"/>
      <c r="DE996" s="767"/>
      <c r="DF996" s="767"/>
      <c r="DG996" s="767"/>
      <c r="DH996" s="767"/>
      <c r="DI996" s="767"/>
      <c r="DJ996" s="767"/>
      <c r="DK996" s="767"/>
      <c r="DL996" s="767"/>
      <c r="DM996" s="767"/>
      <c r="DN996" s="767"/>
      <c r="DO996" s="767"/>
      <c r="DP996" s="767"/>
      <c r="DQ996" s="767"/>
      <c r="DR996" s="767"/>
      <c r="DS996" s="767"/>
      <c r="DT996" s="767"/>
      <c r="DU996" s="767"/>
      <c r="DV996" s="767"/>
      <c r="DW996" s="767"/>
      <c r="DX996" s="767"/>
      <c r="DY996" s="767"/>
      <c r="DZ996" s="767"/>
      <c r="EA996" s="767"/>
      <c r="EB996" s="767"/>
      <c r="EC996" s="767"/>
      <c r="ED996" s="767"/>
      <c r="EE996" s="767"/>
      <c r="EF996" s="767"/>
      <c r="EG996" s="767"/>
      <c r="EH996" s="767"/>
      <c r="EI996" s="767"/>
      <c r="EJ996" s="767"/>
      <c r="EK996" s="767"/>
      <c r="EL996" s="767"/>
      <c r="EM996" s="767"/>
      <c r="EN996" s="767"/>
      <c r="EO996" s="767"/>
      <c r="EP996" s="767"/>
      <c r="EQ996" s="767"/>
      <c r="ER996" s="767"/>
      <c r="ES996" s="767"/>
      <c r="ET996" s="767"/>
      <c r="EU996" s="767"/>
      <c r="EV996" s="767"/>
      <c r="EW996" s="767"/>
      <c r="EX996" s="767"/>
      <c r="EY996" s="767"/>
      <c r="EZ996" s="767"/>
      <c r="FA996" s="767"/>
      <c r="FB996" s="767"/>
      <c r="FC996" s="767"/>
      <c r="FD996" s="767"/>
      <c r="FE996" s="767"/>
      <c r="FF996" s="767"/>
      <c r="FG996" s="767"/>
      <c r="FH996" s="767"/>
      <c r="FI996" s="767"/>
      <c r="FJ996" s="767"/>
      <c r="FK996" s="767"/>
      <c r="FL996" s="767"/>
      <c r="FM996" s="767"/>
      <c r="FN996" s="767"/>
      <c r="FO996" s="767"/>
      <c r="FP996" s="767"/>
      <c r="FQ996" s="767"/>
      <c r="FR996" s="767"/>
      <c r="FS996" s="767"/>
      <c r="FT996" s="767"/>
      <c r="FU996" s="767"/>
      <c r="FV996" s="767"/>
      <c r="FW996" s="767"/>
      <c r="FX996" s="767"/>
      <c r="FY996" s="767"/>
      <c r="FZ996" s="767"/>
      <c r="GA996" s="767"/>
      <c r="GB996" s="767"/>
      <c r="GC996" s="767"/>
      <c r="GD996" s="767"/>
      <c r="GE996" s="767"/>
      <c r="GF996" s="767"/>
      <c r="GG996" s="767"/>
      <c r="GH996" s="767"/>
      <c r="GI996" s="767"/>
      <c r="GJ996" s="767"/>
      <c r="GK996" s="767"/>
      <c r="GL996" s="767"/>
      <c r="GM996" s="767"/>
      <c r="GN996" s="767"/>
      <c r="GO996" s="767"/>
      <c r="GP996" s="767"/>
      <c r="GQ996" s="767"/>
      <c r="GR996" s="767"/>
      <c r="GS996" s="767"/>
      <c r="GT996" s="767"/>
      <c r="GU996" s="767"/>
      <c r="GV996" s="767"/>
      <c r="GW996" s="767"/>
      <c r="GX996" s="767"/>
      <c r="GY996" s="767"/>
      <c r="GZ996" s="767"/>
      <c r="HA996" s="767"/>
      <c r="HB996" s="767"/>
      <c r="HC996" s="767"/>
    </row>
    <row r="997" spans="1:211" s="862" customFormat="1" ht="13.9" hidden="1" customHeight="1">
      <c r="A997" s="843"/>
      <c r="B997" s="844"/>
      <c r="C997" s="968" t="str">
        <f>IF('1C TSspéc9'!C$17&lt;&gt;0,'1C TSspéc9'!$B$12,"")</f>
        <v/>
      </c>
      <c r="D997" s="969"/>
      <c r="E997" s="970"/>
      <c r="F997" s="845">
        <f>IF(AND($C997='1C TSspéc9'!$B$12,'1C TSspéc9'!$B$16="spécifiques",'1C TSspéc9'!$C$17&lt;&gt;""),'1C TSspéc9'!$C$21,"")</f>
        <v>0</v>
      </c>
      <c r="G997" s="846"/>
      <c r="H997" s="847">
        <v>0</v>
      </c>
      <c r="I997" s="847">
        <v>0</v>
      </c>
      <c r="J997" s="848"/>
      <c r="K997" s="849">
        <f t="shared" ref="K997:K1020" si="292">J997+(J997*H997)</f>
        <v>0</v>
      </c>
      <c r="L997" s="894">
        <f>IF(OR('1C TSspéc9'!$B$12="",'1C TSspéc9'!C$30=0),0,IF(AND('1C TSspéc9'!$B$12&lt;&gt;"",$K$2="Pôle",'1C TSspéc9'!$C$12="OUI"),(('1C TSspéc9'!C$22+'1C TSspéc9'!C$23+'1C TSspéc9'!C$24+'1C TSspéc9'!C$25+'1C TSspéc9'!C$29)/'1C TSspéc9'!C$17),IF(AND('1C TSspéc9'!$B$12&lt;&gt;"",$K$2="Pôle",'1C TSspéc9'!$C$12="NON"),(('1C TSspéc9'!C$22+'1C TSspéc9'!C$23+'1C TSspéc9'!C$24+'1C TSspéc9'!C$25+'1C TSspéc9'!C$29)/'1C TSspéc9'!C$30),IF(AND('1C TSspéc9'!$B$12&lt;&gt;"",$K$2&lt;&gt;"Pôle",'1C TSspéc9'!$C$12="OUI"),(('1C TSspéc9'!C$22+'1C TSspéc9'!C$23+'1C TSspéc9'!C$24+'1C TSspéc9'!C$25+'1C TSspéc9'!C$26+'1C TSspéc9'!C$27+'1C TSspéc9'!C$28+'1C TSspéc9'!C$29)/'1C TSspéc9'!C$17),IF(AND('1C TSspéc9'!$B$12&lt;&gt;"",$K$2&lt;&gt;"Pôle",'1C TSspéc9'!$C$12="NON"),(('1C TSspéc9'!C$22+'1C TSspéc9'!C$23+'1C TSspéc9'!C$24+'1C TSspéc9'!C$25+'1C TSspéc9'!C$26+'1C TSspéc9'!C$27+'1C TSspéc9'!C$28+'1C TSspéc9'!C$29)/'1C TSspéc9'!C$30))))))</f>
        <v>0</v>
      </c>
      <c r="M997" s="894">
        <f>IF(OR('1C TSspéc9'!$B$12="",'1C TSspéc9'!C$30=0),0,IF(AND('1C TSspéc9'!$B$12&lt;&gt;"",$K$2="Pôle",'1C TSspéc9'!$C$12="OUI"),(('1C TSspéc9'!C$26+'1C TSspéc9'!C$27+'1C TSspéc9'!C$28)/'1C TSspéc9'!C$17),IF(AND('1C TSspéc9'!$B$12&lt;&gt;"",$K$2="Pôle",'1C TSspéc9'!$C$12="NON"),(('1C TSspéc9'!C$26+'1C TSspéc9'!C$27+'1C TSspéc9'!C$28)/'1C TSspéc9'!C$30),IF(AND('1C TSspéc9'!$B$12&lt;&gt;"",$K$2&lt;&gt;"Pôle"),0))))</f>
        <v>0</v>
      </c>
      <c r="N997" s="895">
        <f>IF(AND('1C TSspéc9'!$B$12&lt;&gt;0,'1C TSspéc9'!$C$30&lt;&gt;0),L997+M997,0)</f>
        <v>0</v>
      </c>
      <c r="O997" s="851" t="str">
        <f>IF(AND('1C TSspéc9'!$C$17&lt;&gt;0,'1C TSspéc9'!$C$12="OUI"),'1C TSspéc9'!$C$35/'1C TSspéc9'!$C$17,"")</f>
        <v/>
      </c>
      <c r="P997" s="852" t="str">
        <f>IF(AND('1C TSspéc9'!$C$17&lt;&gt;0,'1C TSspéc9'!$C$12="OUI"),'1C TSspéc9'!$C$36/'1C TSspéc9'!$C$17,"")</f>
        <v/>
      </c>
      <c r="Q997" s="852" t="str">
        <f>IF(AND('1C TSspéc9'!$C$17&lt;&gt;0,'1C TSspéc9'!$C$12="OUI"),'1C TSspéc9'!$C$37/'1C TSspéc9'!$C$17,"")</f>
        <v/>
      </c>
      <c r="R997" s="852" t="str">
        <f>IF(AND('1C TSspéc9'!$C$17&lt;&gt;0,'1C TSspéc9'!$C$12="OUI"),'1C TSspéc9'!$C$38/'1C TSspéc9'!$C$17,"")</f>
        <v/>
      </c>
      <c r="S997" s="852" t="str">
        <f>IF(AND('1C TSspéc9'!$C$17&lt;&gt;0,'1C TSspéc9'!$C$12="OUI"),'1C TSspéc9'!$C$39/'1C TSspéc9'!$C$17,"")</f>
        <v/>
      </c>
      <c r="T997" s="852" t="str">
        <f>IF(AND('1C TSspéc9'!$C$17&lt;&gt;0,'1C TSspéc9'!$C$12="OUI"),'1C TSspéc9'!$C$40/'1C TSspéc9'!$C$17,"")</f>
        <v/>
      </c>
      <c r="U997" s="852" t="str">
        <f>IF(AND('1C TSspéc9'!$C$17&lt;&gt;0,'1C TSspéc9'!$C$12="OUI"),'1C TSspéc9'!$C$41/'1C TSspéc9'!$C$17,"")</f>
        <v/>
      </c>
      <c r="V997" s="852" t="str">
        <f>IF(AND('1C TSspéc9'!$C$17&lt;&gt;0,'1C TSspéc9'!$C$12="OUI"),'1C TSspéc9'!$C$42/'1C TSspéc9'!$C$17,"")</f>
        <v/>
      </c>
      <c r="W997" s="852" t="str">
        <f>IF(AND('1C TSspéc9'!$C$17&lt;&gt;0,'1C TSspéc9'!$C$12="OUI"),'1C TSspéc9'!$C$43/'1C TSspéc9'!$C$17,"")</f>
        <v/>
      </c>
      <c r="X997" s="852" t="str">
        <f>IF(AND('1C TSspéc9'!$C$17&lt;&gt;0,'1C TSspéc9'!$C$12="OUI"),'1C TSspéc9'!$C$44/'1C TSspéc9'!$C$17,"")</f>
        <v/>
      </c>
      <c r="Y997" s="852" t="str">
        <f>IF(AND('1C TSspéc9'!$C$17&lt;&gt;0,'1C TSspéc9'!$C$12="OUI"),'1C TSspéc9'!$C$45/'1C TSspéc9'!$C$17,"")</f>
        <v/>
      </c>
      <c r="Z997" s="852" t="str">
        <f>IF(AND('1C TSspéc9'!$C$17&lt;&gt;0,'1C TSspéc9'!$C$12="OUI"),'1C TSspéc9'!$C$46/'1C TSspéc9'!$C$17,"")</f>
        <v/>
      </c>
      <c r="AA997" s="852" t="str">
        <f>IF(AND('1C TSspéc9'!$C$17&lt;&gt;0,'1C TSspéc9'!$C$12="OUI"),'1C TSspéc9'!$C$47/'1C TSspéc9'!$C$17,"")</f>
        <v/>
      </c>
      <c r="AB997" s="852" t="str">
        <f>IF(AND('1C TSspéc9'!$C$17&lt;&gt;0,'1C TSspéc9'!$C$12="OUI"),'1C TSspéc9'!$C$48/'1C TSspéc9'!$C$17,"")</f>
        <v/>
      </c>
      <c r="AC997" s="852" t="str">
        <f>IF(AND('1C TSspéc9'!$C$17&lt;&gt;0,'1C TSspéc9'!$C$12="OUI"),'1C TSspéc9'!$C$49/'1C TSspéc9'!$C$17,"")</f>
        <v/>
      </c>
      <c r="AD997" s="852" t="str">
        <f>IF(AND('1C TSspéc9'!$C$17&lt;&gt;0,'1C TSspéc9'!$C$12="OUI"),'1C TSspéc9'!$C$50/'1C TSspéc9'!$C$17,"")</f>
        <v/>
      </c>
      <c r="AE997" s="852" t="str">
        <f>IF(AND('1C TSspéc9'!$C$17&lt;&gt;0,'1C TSspéc9'!$C$12="OUI"),'1C TSspéc9'!$C$51/'1C TSspéc9'!$C$17,"")</f>
        <v/>
      </c>
      <c r="AF997" s="852" t="str">
        <f>IF(AND('1C TSspéc9'!$C$17&lt;&gt;0,'1C TSspéc9'!$C$12="OUI"),'1C TSspéc9'!$C$52/'1C TSspéc9'!$C$17,"")</f>
        <v/>
      </c>
      <c r="AG997" s="852" t="str">
        <f>IF(AND('1C TSspéc9'!$C$17&lt;&gt;0,'1C TSspéc9'!$C$12="OUI"),'1C TSspéc9'!$C$53/'1C TSspéc9'!$C$17,"")</f>
        <v/>
      </c>
      <c r="AH997" s="852" t="str">
        <f>IF(AND('1C TSspéc9'!$C$17&lt;&gt;0,'1C TSspéc9'!$C$12="OUI"),'1C TSspéc9'!$C$54/'1C TSspéc9'!$C$17,"")</f>
        <v/>
      </c>
      <c r="AI997" s="852" t="str">
        <f>IF(AND('1C TSspéc9'!$C$17&lt;&gt;0,'1C TSspéc9'!$C$12="OUI"),'1C TSspéc9'!$C$55/'1C TSspéc9'!$C$17,"")</f>
        <v/>
      </c>
      <c r="AJ997" s="852" t="str">
        <f>IF(AND('1C TSspéc9'!$C$17&lt;&gt;0,'1C TSspéc9'!$C$12="OUI"),'1C TSspéc9'!$C$56/'1C TSspéc9'!$C$17,"")</f>
        <v/>
      </c>
      <c r="AK997" s="852" t="str">
        <f>IF(AND('1C TSspéc9'!$C$17&lt;&gt;0,'1C TSspéc9'!$C$12="OUI"),'1C TSspéc9'!$C$57/'1C TSspéc9'!$C$17,"")</f>
        <v/>
      </c>
      <c r="AL997" s="853">
        <f>IF(AND('1C TSspéc9'!$C$17&lt;&gt;0,'1C TSspéc9'!$C$12="OUI"),N997+AK997,N997)</f>
        <v>0</v>
      </c>
      <c r="AM997" s="896">
        <f>(J997+(J997*H997)-(J997*H997*I997))*L997</f>
        <v>0</v>
      </c>
      <c r="AN997" s="896">
        <f>((J997+(J997*H997)-(J997*H997*I997))*M997)*50%</f>
        <v>0</v>
      </c>
      <c r="AO997" s="897" t="str">
        <f>IF(AND('1C TSspéc9'!$C$17&lt;&gt;0,'1C TSspéc9'!$C$30&lt;&gt;0),AM997+AN997,"")</f>
        <v/>
      </c>
      <c r="AP997" s="856" t="str">
        <f>IF(AND('1C TSspéc9'!$C$17&lt;&gt;0,'1C TSspéc9'!$C$30&lt;&gt;0),AM997-AR997,"")</f>
        <v/>
      </c>
      <c r="AQ997" s="857">
        <f>IF(M997=0,0,AN997-AS997)</f>
        <v>0</v>
      </c>
      <c r="AR997" s="898"/>
      <c r="AS997" s="859"/>
      <c r="AT997" s="860" t="str">
        <f>IF(('1C TSspéc9'!C$17*FICHE!$C$14&lt;J997),"Forfait limité à "&amp;FICHE!$C$14&amp;"€/jour","")</f>
        <v/>
      </c>
      <c r="AU997" s="861"/>
      <c r="AV997" s="824"/>
      <c r="AW997" s="824"/>
      <c r="AX997" s="824"/>
      <c r="AY997" s="824"/>
      <c r="AZ997" s="824"/>
      <c r="BA997" s="767"/>
      <c r="BB997" s="767"/>
      <c r="BC997" s="767"/>
      <c r="BD997" s="767"/>
      <c r="BE997" s="767"/>
      <c r="BF997" s="767"/>
      <c r="BG997" s="767"/>
      <c r="BH997" s="767"/>
      <c r="BI997" s="767"/>
      <c r="BJ997" s="767"/>
      <c r="BK997" s="767"/>
      <c r="BL997" s="767"/>
      <c r="BM997" s="767"/>
      <c r="BN997" s="767"/>
      <c r="BO997" s="767"/>
      <c r="BP997" s="767"/>
      <c r="BQ997" s="767"/>
      <c r="BR997" s="767"/>
      <c r="BS997" s="767"/>
      <c r="BT997" s="767"/>
      <c r="BU997" s="767"/>
      <c r="BV997" s="767"/>
      <c r="BW997" s="767"/>
      <c r="BX997" s="767"/>
      <c r="BY997" s="767"/>
      <c r="BZ997" s="767"/>
      <c r="CA997" s="767"/>
      <c r="CB997" s="767"/>
      <c r="CC997" s="767"/>
      <c r="CD997" s="767"/>
      <c r="CE997" s="767"/>
      <c r="CF997" s="767"/>
      <c r="CG997" s="767"/>
      <c r="CH997" s="767"/>
      <c r="CI997" s="767"/>
      <c r="CJ997" s="767"/>
      <c r="CK997" s="767"/>
      <c r="CL997" s="767"/>
      <c r="CM997" s="767"/>
      <c r="CN997" s="767"/>
      <c r="CO997" s="767"/>
      <c r="CP997" s="767"/>
      <c r="CQ997" s="767"/>
      <c r="CR997" s="767"/>
      <c r="CS997" s="767"/>
      <c r="CT997" s="767"/>
      <c r="CU997" s="767"/>
      <c r="CV997" s="767"/>
      <c r="CW997" s="767"/>
      <c r="CX997" s="767"/>
      <c r="CY997" s="767"/>
      <c r="CZ997" s="767"/>
      <c r="DA997" s="767"/>
      <c r="DB997" s="767"/>
      <c r="DC997" s="767"/>
      <c r="DD997" s="767"/>
      <c r="DE997" s="767"/>
      <c r="DF997" s="767"/>
      <c r="DG997" s="767"/>
      <c r="DH997" s="767"/>
      <c r="DI997" s="767"/>
      <c r="DJ997" s="767"/>
      <c r="DK997" s="767"/>
      <c r="DL997" s="767"/>
      <c r="DM997" s="767"/>
      <c r="DN997" s="767"/>
      <c r="DO997" s="767"/>
      <c r="DP997" s="767"/>
      <c r="DQ997" s="767"/>
      <c r="DR997" s="767"/>
      <c r="DS997" s="767"/>
      <c r="DT997" s="767"/>
      <c r="DU997" s="767"/>
      <c r="DV997" s="767"/>
      <c r="DW997" s="767"/>
      <c r="DX997" s="767"/>
      <c r="DY997" s="767"/>
      <c r="DZ997" s="767"/>
      <c r="EA997" s="767"/>
      <c r="EB997" s="767"/>
      <c r="EC997" s="767"/>
      <c r="ED997" s="767"/>
      <c r="EE997" s="767"/>
      <c r="EF997" s="767"/>
      <c r="EG997" s="767"/>
      <c r="EH997" s="767"/>
      <c r="EI997" s="767"/>
      <c r="EJ997" s="767"/>
      <c r="EK997" s="767"/>
      <c r="EL997" s="767"/>
      <c r="EM997" s="767"/>
      <c r="EN997" s="767"/>
      <c r="EO997" s="767"/>
      <c r="EP997" s="767"/>
      <c r="EQ997" s="767"/>
      <c r="ER997" s="767"/>
      <c r="ES997" s="767"/>
      <c r="ET997" s="767"/>
      <c r="EU997" s="767"/>
      <c r="EV997" s="767"/>
      <c r="EW997" s="767"/>
      <c r="EX997" s="767"/>
      <c r="EY997" s="767"/>
      <c r="EZ997" s="767"/>
      <c r="FA997" s="767"/>
      <c r="FB997" s="767"/>
      <c r="FC997" s="767"/>
      <c r="FD997" s="767"/>
      <c r="FE997" s="767"/>
      <c r="FF997" s="767"/>
      <c r="FG997" s="767"/>
      <c r="FH997" s="767"/>
      <c r="FI997" s="767"/>
      <c r="FJ997" s="767"/>
      <c r="FK997" s="767"/>
      <c r="FL997" s="767"/>
      <c r="FM997" s="767"/>
      <c r="FN997" s="767"/>
      <c r="FO997" s="767"/>
      <c r="FP997" s="767"/>
      <c r="FQ997" s="767"/>
      <c r="FR997" s="767"/>
      <c r="FS997" s="767"/>
      <c r="FT997" s="767"/>
      <c r="FU997" s="767"/>
      <c r="FV997" s="767"/>
      <c r="FW997" s="767"/>
      <c r="FX997" s="767"/>
      <c r="FY997" s="767"/>
      <c r="FZ997" s="767"/>
      <c r="GA997" s="767"/>
      <c r="GB997" s="767"/>
      <c r="GC997" s="767"/>
      <c r="GD997" s="767"/>
      <c r="GE997" s="767"/>
      <c r="GF997" s="767"/>
      <c r="GG997" s="767"/>
      <c r="GH997" s="767"/>
      <c r="GI997" s="767"/>
      <c r="GJ997" s="767"/>
      <c r="GK997" s="767"/>
      <c r="GL997" s="767"/>
      <c r="GM997" s="767"/>
      <c r="GN997" s="767"/>
      <c r="GO997" s="767"/>
      <c r="GP997" s="767"/>
      <c r="GQ997" s="767"/>
      <c r="GR997" s="767"/>
      <c r="GS997" s="767"/>
      <c r="GT997" s="767"/>
      <c r="GU997" s="767"/>
      <c r="GV997" s="767"/>
      <c r="GW997" s="767"/>
      <c r="GX997" s="767"/>
      <c r="GY997" s="767"/>
      <c r="GZ997" s="767"/>
      <c r="HA997" s="767"/>
      <c r="HB997" s="767"/>
      <c r="HC997" s="767"/>
    </row>
    <row r="998" spans="1:211" s="864" customFormat="1" ht="13.9" hidden="1" customHeight="1">
      <c r="A998" s="307"/>
      <c r="B998" s="351"/>
      <c r="C998" s="971" t="str">
        <f>IF('1C TSspéc9'!D$17&lt;&gt;0,'1C TSspéc9'!$B$12,"")</f>
        <v/>
      </c>
      <c r="D998" s="972"/>
      <c r="E998" s="973"/>
      <c r="F998" s="93">
        <f>IF(AND($C998='1C TSspéc9'!$B$12,'1C TSspéc9'!$B$16="spécifiques",'1C TSspéc9'!$D$17&lt;&gt;""),'1C TSspéc9'!$D$21,"")</f>
        <v>0</v>
      </c>
      <c r="G998" s="863"/>
      <c r="H998" s="745">
        <v>0.21</v>
      </c>
      <c r="I998" s="747">
        <v>1</v>
      </c>
      <c r="J998" s="312"/>
      <c r="K998" s="680">
        <f t="shared" si="292"/>
        <v>0</v>
      </c>
      <c r="L998" s="556">
        <f>IF(OR('1C TSspéc9'!$B$12="",'1C TSspéc9'!D$30=0),0,IF(AND('1C TSspéc9'!$B$12&lt;&gt;"",$K$2="Pôle",'1C TSspéc9'!$C$12="OUI"),(('1C TSspéc9'!D$22+'1C TSspéc9'!D$23+'1C TSspéc9'!D$24+'1C TSspéc9'!D$25+'1C TSspéc9'!D$29)/'1C TSspéc9'!D$17),IF(AND('1C TSspéc9'!$B$12&lt;&gt;"",$K$2="Pôle",'1C TSspéc9'!$C$12="NON"),(('1C TSspéc9'!D$22+'1C TSspéc9'!D$23+'1C TSspéc9'!D$24+'1C TSspéc9'!D$25+'1C TSspéc9'!D$29)/'1C TSspéc9'!D$30),IF(AND('1C TSspéc9'!$B$12&lt;&gt;"",$K$2&lt;&gt;"Pôle",'1C TSspéc9'!$C$12="OUI"),(('1C TSspéc9'!D$22+'1C TSspéc9'!D$23+'1C TSspéc9'!D$24+'1C TSspéc9'!D$25+'1C TSspéc9'!D$26+'1C TSspéc9'!D$27+'1C TSspéc9'!D$28+'1C TSspéc9'!D$29)/'1C TSspéc9'!D$17),IF(AND('1C TSspéc9'!$B$12&lt;&gt;"",$K$2&lt;&gt;"Pôle",'1C TSspéc9'!$C$12="NON"),(('1C TSspéc9'!D$22+'1C TSspéc9'!D$23+'1C TSspéc9'!D$24+'1C TSspéc9'!D$25+'1C TSspéc9'!D$26+'1C TSspéc9'!D$27+'1C TSspéc9'!D$28+'1C TSspéc9'!D$29)/'1C TSspéc9'!D$30))))))</f>
        <v>0</v>
      </c>
      <c r="M998" s="556">
        <f>IF(OR('1C TSspéc9'!$B$12="",'1C TSspéc9'!D$30=0),0,IF(AND('1C TSspéc9'!$B$12&lt;&gt;"",$K$2="Pôle",'1C TSspéc9'!$C$12="OUI"),(('1C TSspéc9'!D$26+'1C TSspéc9'!D$27+'1C TSspéc9'!D$28)/'1C TSspéc9'!D$17),IF(AND('1C TSspéc9'!$B$12&lt;&gt;"",$K$2="Pôle",'1C TSspéc9'!$C$12="NON"),(('1C TSspéc9'!D$26+'1C TSspéc9'!D$27+'1C TSspéc9'!D$28)/'1C TSspéc9'!D$30),IF(AND('1C TSspéc9'!$B$12&lt;&gt;"",$K$2&lt;&gt;"Pôle"),0))))</f>
        <v>0</v>
      </c>
      <c r="N998" s="557">
        <f>IF(AND('1C TSspéc9'!$B$12&lt;&gt;0,'1C TSspéc9'!$D$30&lt;&gt;0),L998+M998,0)</f>
        <v>0</v>
      </c>
      <c r="O998" s="542" t="str">
        <f>IF(AND('1C TSspéc9'!$D$17&lt;&gt;0,'1C TSspéc9'!$C$12="OUI"),'1C TSspéc9'!$D$35/'1C TSspéc9'!$D$17,"")</f>
        <v/>
      </c>
      <c r="P998" s="543" t="str">
        <f>IF(AND('1C TSspéc9'!$D$17&lt;&gt;0,'1C TSspéc9'!$C$12="OUI"),'1C TSspéc9'!$D$36/'1C TSspéc9'!$D$17,"")</f>
        <v/>
      </c>
      <c r="Q998" s="543" t="str">
        <f>IF(AND('1C TSspéc9'!$D$17&lt;&gt;0,'1C TSspéc9'!$C$12="OUI"),'1C TSspéc9'!$D$37/'1C TSspéc9'!$D$17,"")</f>
        <v/>
      </c>
      <c r="R998" s="543" t="str">
        <f>IF(AND('1C TSspéc9'!$D$17&lt;&gt;0,'1C TSspéc9'!$C$12="OUI"),'1C TSspéc9'!$D$38/'1C TSspéc9'!$D$17,"")</f>
        <v/>
      </c>
      <c r="S998" s="543" t="str">
        <f>IF(AND('1C TSspéc9'!$D$17&lt;&gt;0,'1C TSspéc9'!$C$12="OUI"),'1C TSspéc9'!$D$39/'1C TSspéc9'!$D$17,"")</f>
        <v/>
      </c>
      <c r="T998" s="543" t="str">
        <f>IF(AND('1C TSspéc9'!$D$17&lt;&gt;0,'1C TSspéc9'!$C$12="OUI"),'1C TSspéc9'!$D$40/'1C TSspéc9'!$D$17,"")</f>
        <v/>
      </c>
      <c r="U998" s="543" t="str">
        <f>IF(AND('1C TSspéc9'!$D$17&lt;&gt;0,'1C TSspéc9'!$C$12="OUI"),'1C TSspéc9'!$D$41/'1C TSspéc9'!$D$17,"")</f>
        <v/>
      </c>
      <c r="V998" s="543" t="str">
        <f>IF(AND('1C TSspéc9'!$D$17&lt;&gt;0,'1C TSspéc9'!$C$12="OUI"),'1C TSspéc9'!$D$42/'1C TSspéc9'!$D$17,"")</f>
        <v/>
      </c>
      <c r="W998" s="543" t="str">
        <f>IF(AND('1C TSspéc9'!$D$17&lt;&gt;0,'1C TSspéc9'!$C$12="OUI"),'1C TSspéc9'!$D$43/'1C TSspéc9'!$D$17,"")</f>
        <v/>
      </c>
      <c r="X998" s="543" t="str">
        <f>IF(AND('1C TSspéc9'!$D$17&lt;&gt;0,'1C TSspéc9'!$C$12="OUI"),'1C TSspéc9'!$D$44/'1C TSspéc9'!$D$17,"")</f>
        <v/>
      </c>
      <c r="Y998" s="543" t="str">
        <f>IF(AND('1C TSspéc9'!$D$17&lt;&gt;0,'1C TSspéc9'!$C$12="OUI"),'1C TSspéc9'!$D$45/'1C TSspéc9'!$D$17,"")</f>
        <v/>
      </c>
      <c r="Z998" s="543" t="str">
        <f>IF(AND('1C TSspéc9'!$D$17&lt;&gt;0,'1C TSspéc9'!$C$12="OUI"),'1C TSspéc9'!$D$46/'1C TSspéc9'!$D$17,"")</f>
        <v/>
      </c>
      <c r="AA998" s="543" t="str">
        <f>IF(AND('1C TSspéc9'!$D$17&lt;&gt;0,'1C TSspéc9'!$C$12="OUI"),'1C TSspéc9'!$D$47/'1C TSspéc9'!$D$17,"")</f>
        <v/>
      </c>
      <c r="AB998" s="543" t="str">
        <f>IF(AND('1C TSspéc9'!$D$17&lt;&gt;0,'1C TSspéc9'!$C$12="OUI"),'1C TSspéc9'!$D$48/'1C TSspéc9'!$D$17,"")</f>
        <v/>
      </c>
      <c r="AC998" s="543" t="str">
        <f>IF(AND('1C TSspéc9'!$D$17&lt;&gt;0,'1C TSspéc9'!$C$12="OUI"),'1C TSspéc9'!$D$49/'1C TSspéc9'!$D$17,"")</f>
        <v/>
      </c>
      <c r="AD998" s="543" t="str">
        <f>IF(AND('1C TSspéc9'!$D$17&lt;&gt;0,'1C TSspéc9'!$C$12="OUI"),'1C TSspéc9'!$D$50/'1C TSspéc9'!$D$17,"")</f>
        <v/>
      </c>
      <c r="AE998" s="543" t="str">
        <f>IF(AND('1C TSspéc9'!$D$17&lt;&gt;0,'1C TSspéc9'!$C$12="OUI"),'1C TSspéc9'!$D$51/'1C TSspéc9'!$D$17,"")</f>
        <v/>
      </c>
      <c r="AF998" s="543" t="str">
        <f>IF(AND('1C TSspéc9'!$D$17&lt;&gt;0,'1C TSspéc9'!$C$12="OUI"),'1C TSspéc9'!$D$52/'1C TSspéc9'!$D$17,"")</f>
        <v/>
      </c>
      <c r="AG998" s="543" t="str">
        <f>IF(AND('1C TSspéc9'!$D$17&lt;&gt;0,'1C TSspéc9'!$C$12="OUI"),'1C TSspéc9'!$D$53/'1C TSspéc9'!$D$17,"")</f>
        <v/>
      </c>
      <c r="AH998" s="543" t="str">
        <f>IF(AND('1C TSspéc9'!$D$17&lt;&gt;0,'1C TSspéc9'!$C$12="OUI"),'1C TSspéc9'!$D$54/'1C TSspéc9'!$D$17,"")</f>
        <v/>
      </c>
      <c r="AI998" s="543" t="str">
        <f>IF(AND('1C TSspéc9'!$D$17&lt;&gt;0,'1C TSspéc9'!$C$12="OUI"),'1C TSspéc9'!$D$55/'1C TSspéc9'!$D$17,"")</f>
        <v/>
      </c>
      <c r="AJ998" s="543" t="str">
        <f>IF(AND('1C TSspéc9'!$D$17&lt;&gt;0,'1C TSspéc9'!$C$12="OUI"),'1C TSspéc9'!$D$56/'1C TSspéc9'!$D$17,"")</f>
        <v/>
      </c>
      <c r="AK998" s="543" t="str">
        <f>IF(AND('1C TSspéc9'!$D$17&lt;&gt;0,'1C TSspéc9'!$C$12="OUI"),'1C TSspéc9'!$D$57/'1C TSspéc9'!$D$17,"")</f>
        <v/>
      </c>
      <c r="AL998" s="72">
        <f>IF(AND('1C TSspéc9'!$D$17&lt;&gt;0,'1C TSspéc9'!$C$12="OUI"),N998+AK998,N998)</f>
        <v>0</v>
      </c>
      <c r="AM998" s="417">
        <f t="shared" ref="AM998:AM1020" si="293">(J998+(J998*H998)-(J998*H998*I998))*L998</f>
        <v>0</v>
      </c>
      <c r="AN998" s="417">
        <f t="shared" ref="AN998:AN1020" si="294">((J998+(J998*H998)-(J998*H998*I998))*M998)*50%</f>
        <v>0</v>
      </c>
      <c r="AO998" s="418" t="str">
        <f>IF(AND('1C TSspéc9'!$D$17&lt;&gt;0,'1C TSspéc9'!$D$30&lt;&gt;0),AM998+AN998,"")</f>
        <v/>
      </c>
      <c r="AP998" s="573" t="str">
        <f>IF(AND('1C TSspéc9'!$D$17&lt;&gt;0,'1C TSspéc9'!$D$30&lt;&gt;0),AM998-AR998,"")</f>
        <v/>
      </c>
      <c r="AQ998" s="583">
        <f t="shared" ref="AQ998:AQ1020" si="295">IF(M998=0,0,AN998-AS998)</f>
        <v>0</v>
      </c>
      <c r="AR998" s="596"/>
      <c r="AS998" s="102"/>
      <c r="AT998" s="27" t="str">
        <f>IF(('1C TSspéc9'!D$17*FICHE!$C$14&lt;J998),"Forfait limité à "&amp;FICHE!$C$14&amp;"€/jour","")</f>
        <v/>
      </c>
      <c r="AU998" s="592"/>
      <c r="AV998" s="824"/>
      <c r="AW998" s="824"/>
      <c r="AX998" s="824"/>
      <c r="AY998" s="824"/>
      <c r="AZ998" s="824"/>
      <c r="BA998" s="767"/>
      <c r="BB998" s="767"/>
      <c r="BC998" s="767"/>
      <c r="BD998" s="767"/>
      <c r="BE998" s="767"/>
      <c r="BF998" s="767"/>
      <c r="BG998" s="767"/>
      <c r="BH998" s="767"/>
      <c r="BI998" s="767"/>
      <c r="BJ998" s="767"/>
      <c r="BK998" s="767"/>
      <c r="BL998" s="767"/>
      <c r="BM998" s="767"/>
      <c r="BN998" s="767"/>
      <c r="BO998" s="767"/>
      <c r="BP998" s="767"/>
      <c r="BQ998" s="767"/>
      <c r="BR998" s="767"/>
      <c r="BS998" s="767"/>
      <c r="BT998" s="767"/>
      <c r="BU998" s="767"/>
      <c r="BV998" s="767"/>
      <c r="BW998" s="767"/>
      <c r="BX998" s="767"/>
      <c r="BY998" s="767"/>
      <c r="BZ998" s="767"/>
      <c r="CA998" s="767"/>
      <c r="CB998" s="767"/>
      <c r="CC998" s="767"/>
      <c r="CD998" s="767"/>
      <c r="CE998" s="767"/>
      <c r="CF998" s="767"/>
      <c r="CG998" s="767"/>
      <c r="CH998" s="767"/>
      <c r="CI998" s="767"/>
      <c r="CJ998" s="767"/>
      <c r="CK998" s="767"/>
      <c r="CL998" s="767"/>
      <c r="CM998" s="767"/>
      <c r="CN998" s="767"/>
      <c r="CO998" s="767"/>
      <c r="CP998" s="767"/>
      <c r="CQ998" s="767"/>
      <c r="CR998" s="767"/>
      <c r="CS998" s="767"/>
      <c r="CT998" s="767"/>
      <c r="CU998" s="767"/>
      <c r="CV998" s="767"/>
      <c r="CW998" s="767"/>
      <c r="CX998" s="767"/>
      <c r="CY998" s="767"/>
      <c r="CZ998" s="767"/>
      <c r="DA998" s="767"/>
      <c r="DB998" s="767"/>
      <c r="DC998" s="767"/>
      <c r="DD998" s="767"/>
      <c r="DE998" s="767"/>
      <c r="DF998" s="767"/>
      <c r="DG998" s="767"/>
      <c r="DH998" s="767"/>
      <c r="DI998" s="767"/>
      <c r="DJ998" s="767"/>
      <c r="DK998" s="767"/>
      <c r="DL998" s="767"/>
      <c r="DM998" s="767"/>
      <c r="DN998" s="767"/>
      <c r="DO998" s="767"/>
      <c r="DP998" s="767"/>
      <c r="DQ998" s="767"/>
      <c r="DR998" s="767"/>
      <c r="DS998" s="767"/>
      <c r="DT998" s="767"/>
      <c r="DU998" s="767"/>
      <c r="DV998" s="767"/>
      <c r="DW998" s="767"/>
      <c r="DX998" s="767"/>
      <c r="DY998" s="767"/>
      <c r="DZ998" s="767"/>
      <c r="EA998" s="767"/>
      <c r="EB998" s="767"/>
      <c r="EC998" s="767"/>
      <c r="ED998" s="767"/>
      <c r="EE998" s="767"/>
      <c r="EF998" s="767"/>
      <c r="EG998" s="767"/>
      <c r="EH998" s="767"/>
      <c r="EI998" s="767"/>
      <c r="EJ998" s="767"/>
      <c r="EK998" s="767"/>
      <c r="EL998" s="767"/>
      <c r="EM998" s="767"/>
      <c r="EN998" s="767"/>
      <c r="EO998" s="767"/>
      <c r="EP998" s="767"/>
      <c r="EQ998" s="767"/>
      <c r="ER998" s="767"/>
      <c r="ES998" s="767"/>
      <c r="ET998" s="767"/>
      <c r="EU998" s="767"/>
      <c r="EV998" s="767"/>
      <c r="EW998" s="767"/>
      <c r="EX998" s="767"/>
      <c r="EY998" s="767"/>
      <c r="EZ998" s="767"/>
      <c r="FA998" s="767"/>
      <c r="FB998" s="767"/>
      <c r="FC998" s="767"/>
      <c r="FD998" s="767"/>
      <c r="FE998" s="767"/>
      <c r="FF998" s="767"/>
      <c r="FG998" s="767"/>
      <c r="FH998" s="767"/>
      <c r="FI998" s="767"/>
      <c r="FJ998" s="767"/>
      <c r="FK998" s="767"/>
      <c r="FL998" s="767"/>
      <c r="FM998" s="767"/>
      <c r="FN998" s="767"/>
      <c r="FO998" s="767"/>
      <c r="FP998" s="767"/>
      <c r="FQ998" s="767"/>
      <c r="FR998" s="767"/>
      <c r="FS998" s="767"/>
      <c r="FT998" s="767"/>
      <c r="FU998" s="767"/>
      <c r="FV998" s="767"/>
      <c r="FW998" s="767"/>
      <c r="FX998" s="767"/>
      <c r="FY998" s="767"/>
      <c r="FZ998" s="767"/>
      <c r="GA998" s="767"/>
      <c r="GB998" s="767"/>
      <c r="GC998" s="767"/>
      <c r="GD998" s="767"/>
      <c r="GE998" s="767"/>
      <c r="GF998" s="767"/>
      <c r="GG998" s="767"/>
      <c r="GH998" s="767"/>
      <c r="GI998" s="767"/>
      <c r="GJ998" s="767"/>
      <c r="GK998" s="767"/>
      <c r="GL998" s="767"/>
      <c r="GM998" s="767"/>
      <c r="GN998" s="767"/>
      <c r="GO998" s="767"/>
      <c r="GP998" s="767"/>
      <c r="GQ998" s="767"/>
      <c r="GR998" s="767"/>
      <c r="GS998" s="767"/>
      <c r="GT998" s="767"/>
      <c r="GU998" s="767"/>
      <c r="GV998" s="767"/>
      <c r="GW998" s="767"/>
      <c r="GX998" s="767"/>
      <c r="GY998" s="767"/>
      <c r="GZ998" s="767"/>
      <c r="HA998" s="767"/>
      <c r="HB998" s="767"/>
      <c r="HC998" s="767"/>
    </row>
    <row r="999" spans="1:211" s="864" customFormat="1" ht="13.9" hidden="1" customHeight="1">
      <c r="A999" s="307"/>
      <c r="B999" s="351"/>
      <c r="C999" s="971" t="str">
        <f>IF('1C TSspéc9'!E$17&lt;&gt;0,'1C TSspéc9'!$B$12,"")</f>
        <v/>
      </c>
      <c r="D999" s="972"/>
      <c r="E999" s="973"/>
      <c r="F999" s="93">
        <f>IF(AND($C999='1C TSspéc9'!$B$12,'1C TSspéc9'!$B$16="spécifiques",'1C TSspéc9'!$E$17&lt;&gt;""),'1C TSspéc9'!$E$21,"")</f>
        <v>0</v>
      </c>
      <c r="G999" s="863"/>
      <c r="H999" s="745">
        <v>0.21</v>
      </c>
      <c r="I999" s="747">
        <v>1</v>
      </c>
      <c r="J999" s="312"/>
      <c r="K999" s="680">
        <f t="shared" si="292"/>
        <v>0</v>
      </c>
      <c r="L999" s="556">
        <f>IF(OR('1C TSspéc9'!$B$12="",'1C TSspéc9'!E$30=0),0,IF(AND('1C TSspéc9'!$B$12&lt;&gt;"",$K$2="Pôle",'1C TSspéc9'!$C$12="OUI"),(('1C TSspéc9'!E$22+'1C TSspéc9'!E$23+'1C TSspéc9'!E$24+'1C TSspéc9'!E$25+'1C TSspéc9'!E$29)/'1C TSspéc9'!E$17),IF(AND('1C TSspéc9'!$B$12&lt;&gt;"",$K$2="Pôle",'1C TSspéc9'!$C$12="NON"),(('1C TSspéc9'!E$22+'1C TSspéc9'!E$23+'1C TSspéc9'!E$24+'1C TSspéc9'!E$25+'1C TSspéc9'!E$29)/'1C TSspéc9'!E$30),IF(AND('1C TSspéc9'!$B$12&lt;&gt;"",$K$2&lt;&gt;"Pôle",'1C TSspéc9'!$C$12="OUI"),(('1C TSspéc9'!E$22+'1C TSspéc9'!E$23+'1C TSspéc9'!E$24+'1C TSspéc9'!E$25+'1C TSspéc9'!E$26+'1C TSspéc9'!E$27+'1C TSspéc9'!E$28+'1C TSspéc9'!E$29)/'1C TSspéc9'!E$17),IF(AND('1C TSspéc9'!$B$12&lt;&gt;"",$K$2&lt;&gt;"Pôle",'1C TSspéc9'!$C$12="NON"),(('1C TSspéc9'!E$22+'1C TSspéc9'!E$23+'1C TSspéc9'!E$24+'1C TSspéc9'!E$25+'1C TSspéc9'!E$26+'1C TSspéc9'!E$27+'1C TSspéc9'!E$28+'1C TSspéc9'!E$29)/'1C TSspéc9'!E$30))))))</f>
        <v>0</v>
      </c>
      <c r="M999" s="556">
        <f>IF(OR('1C TSspéc9'!$B$12="",'1C TSspéc9'!E$30=0),0,IF(AND('1C TSspéc9'!$B$12&lt;&gt;"",$K$2="Pôle",'1C TSspéc9'!$C$12="OUI"),(('1C TSspéc9'!E$26+'1C TSspéc9'!E$27+'1C TSspéc9'!E$28)/'1C TSspéc9'!E$17),IF(AND('1C TSspéc9'!$B$12&lt;&gt;"",$K$2="Pôle",'1C TSspéc9'!$C$12="NON"),(('1C TSspéc9'!E$26+'1C TSspéc9'!E$27+'1C TSspéc9'!E$28)/'1C TSspéc9'!E$30),IF(AND('1C TSspéc9'!$B$12&lt;&gt;"",$K$2&lt;&gt;"Pôle"),0))))</f>
        <v>0</v>
      </c>
      <c r="N999" s="557">
        <f>IF(AND('1C TSspéc9'!$B$12&lt;&gt;0,'1C TSspéc9'!$E$30&lt;&gt;0),L999+M999,0)</f>
        <v>0</v>
      </c>
      <c r="O999" s="542" t="str">
        <f>IF(AND('1C TSspéc9'!$E$17&lt;&gt;0,'1C TSspéc9'!$C$12="OUI"),'1C TSspéc9'!$E$35/'1C TSspéc9'!$E$17,"")</f>
        <v/>
      </c>
      <c r="P999" s="543" t="str">
        <f>IF(AND('1C TSspéc9'!$E$17&lt;&gt;0,'1C TSspéc9'!$C$12="OUI"),'1C TSspéc9'!$E$36/'1C TSspéc9'!$E$17,"")</f>
        <v/>
      </c>
      <c r="Q999" s="543" t="str">
        <f>IF(AND('1C TSspéc9'!$E$17&lt;&gt;0,'1C TSspéc9'!$C$12="OUI"),'1C TSspéc9'!$E$37/'1C TSspéc9'!$E$17,"")</f>
        <v/>
      </c>
      <c r="R999" s="543" t="str">
        <f>IF(AND('1C TSspéc9'!$E$17&lt;&gt;0,'1C TSspéc9'!$C$12="OUI"),'1C TSspéc9'!$E$38/'1C TSspéc9'!$E$17,"")</f>
        <v/>
      </c>
      <c r="S999" s="543" t="str">
        <f>IF(AND('1C TSspéc9'!$E$17&lt;&gt;0,'1C TSspéc9'!$C$12="OUI"),'1C TSspéc9'!$E$39/'1C TSspéc9'!$E$17,"")</f>
        <v/>
      </c>
      <c r="T999" s="543" t="str">
        <f>IF(AND('1C TSspéc9'!$E$17&lt;&gt;0,'1C TSspéc9'!$C$12="OUI"),'1C TSspéc9'!$E$40/'1C TSspéc9'!$E$17,"")</f>
        <v/>
      </c>
      <c r="U999" s="543" t="str">
        <f>IF(AND('1C TSspéc9'!$E$17&lt;&gt;0,'1C TSspéc9'!$C$12="OUI"),'1C TSspéc9'!$E$41/'1C TSspéc9'!$E$17,"")</f>
        <v/>
      </c>
      <c r="V999" s="543" t="str">
        <f>IF(AND('1C TSspéc9'!$E$17&lt;&gt;0,'1C TSspéc9'!$C$12="OUI"),'1C TSspéc9'!$E$42/'1C TSspéc9'!$E$17,"")</f>
        <v/>
      </c>
      <c r="W999" s="543" t="str">
        <f>IF(AND('1C TSspéc9'!$E$17&lt;&gt;0,'1C TSspéc9'!$C$12="OUI"),'1C TSspéc9'!$E$43/'1C TSspéc9'!$E$17,"")</f>
        <v/>
      </c>
      <c r="X999" s="543" t="str">
        <f>IF(AND('1C TSspéc9'!$E$17&lt;&gt;0,'1C TSspéc9'!$C$12="OUI"),'1C TSspéc9'!$E$44/'1C TSspéc9'!$E$17,"")</f>
        <v/>
      </c>
      <c r="Y999" s="543" t="str">
        <f>IF(AND('1C TSspéc9'!$E$17&lt;&gt;0,'1C TSspéc9'!$C$12="OUI"),'1C TSspéc9'!$E$45/'1C TSspéc9'!$E$17,"")</f>
        <v/>
      </c>
      <c r="Z999" s="543" t="str">
        <f>IF(AND('1C TSspéc9'!$E$17&lt;&gt;0,'1C TSspéc9'!$C$12="OUI"),'1C TSspéc9'!$E$46/'1C TSspéc9'!$E$17,"")</f>
        <v/>
      </c>
      <c r="AA999" s="543" t="str">
        <f>IF(AND('1C TSspéc9'!$E$17&lt;&gt;0,'1C TSspéc9'!$C$12="OUI"),'1C TSspéc9'!$E$47/'1C TSspéc9'!$E$17,"")</f>
        <v/>
      </c>
      <c r="AB999" s="543" t="str">
        <f>IF(AND('1C TSspéc9'!$E$17&lt;&gt;0,'1C TSspéc9'!$C$12="OUI"),'1C TSspéc9'!$E$48/'1C TSspéc9'!$E$17,"")</f>
        <v/>
      </c>
      <c r="AC999" s="543" t="str">
        <f>IF(AND('1C TSspéc9'!$E$17&lt;&gt;0,'1C TSspéc9'!$C$12="OUI"),'1C TSspéc9'!$E$49/'1C TSspéc9'!$E$17,"")</f>
        <v/>
      </c>
      <c r="AD999" s="543" t="str">
        <f>IF(AND('1C TSspéc9'!$E$17&lt;&gt;0,'1C TSspéc9'!$C$12="OUI"),'1C TSspéc9'!$E$50/'1C TSspéc9'!$E$17,"")</f>
        <v/>
      </c>
      <c r="AE999" s="543" t="str">
        <f>IF(AND('1C TSspéc9'!$E$17&lt;&gt;0,'1C TSspéc9'!$C$12="OUI"),'1C TSspéc9'!$E$51/'1C TSspéc9'!$E$17,"")</f>
        <v/>
      </c>
      <c r="AF999" s="543" t="str">
        <f>IF(AND('1C TSspéc9'!$E$17&lt;&gt;0,'1C TSspéc9'!$C$12="OUI"),'1C TSspéc9'!$E$52/'1C TSspéc9'!$E$17,"")</f>
        <v/>
      </c>
      <c r="AG999" s="543" t="str">
        <f>IF(AND('1C TSspéc9'!$E$17&lt;&gt;0,'1C TSspéc9'!$C$12="OUI"),'1C TSspéc9'!$E$53/'1C TSspéc9'!$E$17,"")</f>
        <v/>
      </c>
      <c r="AH999" s="543" t="str">
        <f>IF(AND('1C TSspéc9'!$E$17&lt;&gt;0,'1C TSspéc9'!$C$12="OUI"),'1C TSspéc9'!$E$54/'1C TSspéc9'!$E$17,"")</f>
        <v/>
      </c>
      <c r="AI999" s="543" t="str">
        <f>IF(AND('1C TSspéc9'!$E$17&lt;&gt;0,'1C TSspéc9'!$C$12="OUI"),'1C TSspéc9'!$E$55/'1C TSspéc9'!$E$17,"")</f>
        <v/>
      </c>
      <c r="AJ999" s="543" t="str">
        <f>IF(AND('1C TSspéc9'!$E$17&lt;&gt;0,'1C TSspéc9'!$C$12="OUI"),'1C TSspéc9'!$E$56/'1C TSspéc9'!$E$17,"")</f>
        <v/>
      </c>
      <c r="AK999" s="543" t="str">
        <f>IF(AND('1C TSspéc9'!$E$17&lt;&gt;0,'1C TSspéc9'!$C$12="OUI"),'1C TSspéc9'!$E$57/'1C TSspéc9'!$E$17,"")</f>
        <v/>
      </c>
      <c r="AL999" s="72">
        <f>IF(AND('1C TSspéc9'!$E$17&lt;&gt;0,'1C TSspéc9'!$C$12="OUI"),N999+AK999,N999)</f>
        <v>0</v>
      </c>
      <c r="AM999" s="417">
        <f t="shared" si="293"/>
        <v>0</v>
      </c>
      <c r="AN999" s="417">
        <f t="shared" si="294"/>
        <v>0</v>
      </c>
      <c r="AO999" s="418" t="str">
        <f>IF(AND('1C TSspéc9'!$E$17&lt;&gt;0,'1C TSspéc9'!$E$30&lt;&gt;0),AM999+AN999,"")</f>
        <v/>
      </c>
      <c r="AP999" s="573" t="str">
        <f>IF(AND('1C TSspéc9'!$E$17&lt;&gt;0,'1C TSspéc9'!$E$30&lt;&gt;0),AM999-AR999,"")</f>
        <v/>
      </c>
      <c r="AQ999" s="583">
        <f t="shared" si="295"/>
        <v>0</v>
      </c>
      <c r="AR999" s="596"/>
      <c r="AS999" s="102"/>
      <c r="AT999" s="27" t="str">
        <f>IF(('1C TSspéc9'!E$17*FICHE!$C$14&lt;J999),"Forfait limité à "&amp;FICHE!$C$14&amp;"€/jour","")</f>
        <v/>
      </c>
      <c r="AU999" s="592"/>
      <c r="AV999" s="824"/>
      <c r="AW999" s="824"/>
      <c r="AX999" s="824"/>
      <c r="AY999" s="824"/>
      <c r="AZ999" s="824"/>
      <c r="BA999" s="767"/>
      <c r="BB999" s="767"/>
      <c r="BC999" s="767"/>
      <c r="BD999" s="767"/>
      <c r="BE999" s="767"/>
      <c r="BF999" s="767"/>
      <c r="BG999" s="767"/>
      <c r="BH999" s="767"/>
      <c r="BI999" s="767"/>
      <c r="BJ999" s="767"/>
      <c r="BK999" s="767"/>
      <c r="BL999" s="767"/>
      <c r="BM999" s="767"/>
      <c r="BN999" s="767"/>
      <c r="BO999" s="767"/>
      <c r="BP999" s="767"/>
      <c r="BQ999" s="767"/>
      <c r="BR999" s="767"/>
      <c r="BS999" s="767"/>
      <c r="BT999" s="767"/>
      <c r="BU999" s="767"/>
      <c r="BV999" s="767"/>
      <c r="BW999" s="767"/>
      <c r="BX999" s="767"/>
      <c r="BY999" s="767"/>
      <c r="BZ999" s="767"/>
      <c r="CA999" s="767"/>
      <c r="CB999" s="767"/>
      <c r="CC999" s="767"/>
      <c r="CD999" s="767"/>
      <c r="CE999" s="767"/>
      <c r="CF999" s="767"/>
      <c r="CG999" s="767"/>
      <c r="CH999" s="767"/>
      <c r="CI999" s="767"/>
      <c r="CJ999" s="767"/>
      <c r="CK999" s="767"/>
      <c r="CL999" s="767"/>
      <c r="CM999" s="767"/>
      <c r="CN999" s="767"/>
      <c r="CO999" s="767"/>
      <c r="CP999" s="767"/>
      <c r="CQ999" s="767"/>
      <c r="CR999" s="767"/>
      <c r="CS999" s="767"/>
      <c r="CT999" s="767"/>
      <c r="CU999" s="767"/>
      <c r="CV999" s="767"/>
      <c r="CW999" s="767"/>
      <c r="CX999" s="767"/>
      <c r="CY999" s="767"/>
      <c r="CZ999" s="767"/>
      <c r="DA999" s="767"/>
      <c r="DB999" s="767"/>
      <c r="DC999" s="767"/>
      <c r="DD999" s="767"/>
      <c r="DE999" s="767"/>
      <c r="DF999" s="767"/>
      <c r="DG999" s="767"/>
      <c r="DH999" s="767"/>
      <c r="DI999" s="767"/>
      <c r="DJ999" s="767"/>
      <c r="DK999" s="767"/>
      <c r="DL999" s="767"/>
      <c r="DM999" s="767"/>
      <c r="DN999" s="767"/>
      <c r="DO999" s="767"/>
      <c r="DP999" s="767"/>
      <c r="DQ999" s="767"/>
      <c r="DR999" s="767"/>
      <c r="DS999" s="767"/>
      <c r="DT999" s="767"/>
      <c r="DU999" s="767"/>
      <c r="DV999" s="767"/>
      <c r="DW999" s="767"/>
      <c r="DX999" s="767"/>
      <c r="DY999" s="767"/>
      <c r="DZ999" s="767"/>
      <c r="EA999" s="767"/>
      <c r="EB999" s="767"/>
      <c r="EC999" s="767"/>
      <c r="ED999" s="767"/>
      <c r="EE999" s="767"/>
      <c r="EF999" s="767"/>
      <c r="EG999" s="767"/>
      <c r="EH999" s="767"/>
      <c r="EI999" s="767"/>
      <c r="EJ999" s="767"/>
      <c r="EK999" s="767"/>
      <c r="EL999" s="767"/>
      <c r="EM999" s="767"/>
      <c r="EN999" s="767"/>
      <c r="EO999" s="767"/>
      <c r="EP999" s="767"/>
      <c r="EQ999" s="767"/>
      <c r="ER999" s="767"/>
      <c r="ES999" s="767"/>
      <c r="ET999" s="767"/>
      <c r="EU999" s="767"/>
      <c r="EV999" s="767"/>
      <c r="EW999" s="767"/>
      <c r="EX999" s="767"/>
      <c r="EY999" s="767"/>
      <c r="EZ999" s="767"/>
      <c r="FA999" s="767"/>
      <c r="FB999" s="767"/>
      <c r="FC999" s="767"/>
      <c r="FD999" s="767"/>
      <c r="FE999" s="767"/>
      <c r="FF999" s="767"/>
      <c r="FG999" s="767"/>
      <c r="FH999" s="767"/>
      <c r="FI999" s="767"/>
      <c r="FJ999" s="767"/>
      <c r="FK999" s="767"/>
      <c r="FL999" s="767"/>
      <c r="FM999" s="767"/>
      <c r="FN999" s="767"/>
      <c r="FO999" s="767"/>
      <c r="FP999" s="767"/>
      <c r="FQ999" s="767"/>
      <c r="FR999" s="767"/>
      <c r="FS999" s="767"/>
      <c r="FT999" s="767"/>
      <c r="FU999" s="767"/>
      <c r="FV999" s="767"/>
      <c r="FW999" s="767"/>
      <c r="FX999" s="767"/>
      <c r="FY999" s="767"/>
      <c r="FZ999" s="767"/>
      <c r="GA999" s="767"/>
      <c r="GB999" s="767"/>
      <c r="GC999" s="767"/>
      <c r="GD999" s="767"/>
      <c r="GE999" s="767"/>
      <c r="GF999" s="767"/>
      <c r="GG999" s="767"/>
      <c r="GH999" s="767"/>
      <c r="GI999" s="767"/>
      <c r="GJ999" s="767"/>
      <c r="GK999" s="767"/>
      <c r="GL999" s="767"/>
      <c r="GM999" s="767"/>
      <c r="GN999" s="767"/>
      <c r="GO999" s="767"/>
      <c r="GP999" s="767"/>
      <c r="GQ999" s="767"/>
      <c r="GR999" s="767"/>
      <c r="GS999" s="767"/>
      <c r="GT999" s="767"/>
      <c r="GU999" s="767"/>
      <c r="GV999" s="767"/>
      <c r="GW999" s="767"/>
      <c r="GX999" s="767"/>
      <c r="GY999" s="767"/>
      <c r="GZ999" s="767"/>
      <c r="HA999" s="767"/>
      <c r="HB999" s="767"/>
      <c r="HC999" s="767"/>
    </row>
    <row r="1000" spans="1:211" s="864" customFormat="1" ht="13.9" hidden="1" customHeight="1">
      <c r="A1000" s="307"/>
      <c r="B1000" s="351"/>
      <c r="C1000" s="971" t="str">
        <f>IF('1C TSspéc9'!F$17&lt;&gt;0,'1C TSspéc9'!$B$12,"")</f>
        <v/>
      </c>
      <c r="D1000" s="972"/>
      <c r="E1000" s="973"/>
      <c r="F1000" s="93">
        <f>IF(AND($C1000='1C TSspéc9'!$B$12,'1C TSspéc9'!$B$16="spécifiques",'1C TSspéc9'!$F$17&lt;&gt;""),'1C TSspéc9'!$F$21,"")</f>
        <v>0</v>
      </c>
      <c r="G1000" s="863"/>
      <c r="H1000" s="745">
        <v>0.21</v>
      </c>
      <c r="I1000" s="747">
        <v>1</v>
      </c>
      <c r="J1000" s="312"/>
      <c r="K1000" s="680">
        <f t="shared" si="292"/>
        <v>0</v>
      </c>
      <c r="L1000" s="556">
        <f>IF(OR('1C TSspéc9'!$B$12="",'1C TSspéc9'!F$30=0),0,IF(AND('1C TSspéc9'!$B$12&lt;&gt;"",$K$2="Pôle",'1C TSspéc9'!$C$12="OUI"),(('1C TSspéc9'!F$22+'1C TSspéc9'!F$23+'1C TSspéc9'!F$24+'1C TSspéc9'!F$25+'1C TSspéc9'!F$29)/'1C TSspéc9'!F$17),IF(AND('1C TSspéc9'!$B$12&lt;&gt;"",$K$2="Pôle",'1C TSspéc9'!$C$12="NON"),(('1C TSspéc9'!F$22+'1C TSspéc9'!F$23+'1C TSspéc9'!F$24+'1C TSspéc9'!F$25+'1C TSspéc9'!F$29)/'1C TSspéc9'!F$30),IF(AND('1C TSspéc9'!$B$12&lt;&gt;"",$K$2&lt;&gt;"Pôle",'1C TSspéc9'!$C$12="OUI"),(('1C TSspéc9'!F$22+'1C TSspéc9'!F$23+'1C TSspéc9'!F$24+'1C TSspéc9'!F$25+'1C TSspéc9'!F$26+'1C TSspéc9'!F$27+'1C TSspéc9'!F$28+'1C TSspéc9'!F$29)/'1C TSspéc9'!F$17),IF(AND('1C TSspéc9'!$B$12&lt;&gt;"",$K$2&lt;&gt;"Pôle",'1C TSspéc9'!$C$12="NON"),(('1C TSspéc9'!F$22+'1C TSspéc9'!F$23+'1C TSspéc9'!F$24+'1C TSspéc9'!F$25+'1C TSspéc9'!F$26+'1C TSspéc9'!F$27+'1C TSspéc9'!F$28+'1C TSspéc9'!F$29)/'1C TSspéc9'!F$30))))))</f>
        <v>0</v>
      </c>
      <c r="M1000" s="556">
        <f>IF(OR('1C TSspéc9'!$B$12="",'1C TSspéc9'!F$30=0),0,IF(AND('1C TSspéc9'!$B$12&lt;&gt;"",$K$2="Pôle",'1C TSspéc9'!$C$12="OUI"),(('1C TSspéc9'!F$26+'1C TSspéc9'!F$27+'1C TSspéc9'!F$28)/'1C TSspéc9'!F$17),IF(AND('1C TSspéc9'!$B$12&lt;&gt;"",$K$2="Pôle",'1C TSspéc9'!$C$12="NON"),(('1C TSspéc9'!F$26+'1C TSspéc9'!F$27+'1C TSspéc9'!F$28)/'1C TSspéc9'!F$30),IF(AND('1C TSspéc9'!$B$12&lt;&gt;"",$K$2&lt;&gt;"Pôle"),0))))</f>
        <v>0</v>
      </c>
      <c r="N1000" s="557">
        <f>IF(AND('1C TSspéc9'!$B$12&lt;&gt;0,'1C TSspéc9'!$F$30&lt;&gt;0),L1000+M1000,0)</f>
        <v>0</v>
      </c>
      <c r="O1000" s="542" t="str">
        <f>IF(AND('1C TSspéc9'!$F$17&lt;&gt;0,'1C TSspéc9'!$C$12="OUI"),'1C TSspéc9'!$F$35/'1C TSspéc9'!$F$17,"")</f>
        <v/>
      </c>
      <c r="P1000" s="543" t="str">
        <f>IF(AND('1C TSspéc9'!$F$17&lt;&gt;0,'1C TSspéc9'!$C$12="OUI"),'1C TSspéc9'!$F$36/'1C TSspéc9'!$F$17,"")</f>
        <v/>
      </c>
      <c r="Q1000" s="543" t="str">
        <f>IF(AND('1C TSspéc9'!$F$17&lt;&gt;0,'1C TSspéc9'!$C$12="OUI"),'1C TSspéc9'!$F$37/'1C TSspéc9'!$F$17,"")</f>
        <v/>
      </c>
      <c r="R1000" s="543" t="str">
        <f>IF(AND('1C TSspéc9'!$F$17&lt;&gt;0,'1C TSspéc9'!$C$12="OUI"),'1C TSspéc9'!$F$38/'1C TSspéc9'!$F$17,"")</f>
        <v/>
      </c>
      <c r="S1000" s="543" t="str">
        <f>IF(AND('1C TSspéc9'!$F$17&lt;&gt;0,'1C TSspéc9'!$C$12="OUI"),'1C TSspéc9'!$F$39/'1C TSspéc9'!$F$17,"")</f>
        <v/>
      </c>
      <c r="T1000" s="543" t="str">
        <f>IF(AND('1C TSspéc9'!$F$17&lt;&gt;0,'1C TSspéc9'!$C$12="OUI"),'1C TSspéc9'!$F$40/'1C TSspéc9'!$F$17,"")</f>
        <v/>
      </c>
      <c r="U1000" s="543" t="str">
        <f>IF(AND('1C TSspéc9'!$F$17&lt;&gt;0,'1C TSspéc9'!$C$12="OUI"),'1C TSspéc9'!$F$41/'1C TSspéc9'!$F$17,"")</f>
        <v/>
      </c>
      <c r="V1000" s="543" t="str">
        <f>IF(AND('1C TSspéc9'!$F$17&lt;&gt;0,'1C TSspéc9'!$C$12="OUI"),'1C TSspéc9'!$F$42/'1C TSspéc9'!$F$17,"")</f>
        <v/>
      </c>
      <c r="W1000" s="543" t="str">
        <f>IF(AND('1C TSspéc9'!$F$17&lt;&gt;0,'1C TSspéc9'!$C$12="OUI"),'1C TSspéc9'!$F$43/'1C TSspéc9'!$F$17,"")</f>
        <v/>
      </c>
      <c r="X1000" s="543" t="str">
        <f>IF(AND('1C TSspéc9'!$F$17&lt;&gt;0,'1C TSspéc9'!$C$12="OUI"),'1C TSspéc9'!$F$44/'1C TSspéc9'!$F$17,"")</f>
        <v/>
      </c>
      <c r="Y1000" s="543" t="str">
        <f>IF(AND('1C TSspéc9'!$F$17&lt;&gt;0,'1C TSspéc9'!$C$12="OUI"),'1C TSspéc9'!$F$45/'1C TSspéc9'!$F$17,"")</f>
        <v/>
      </c>
      <c r="Z1000" s="543" t="str">
        <f>IF(AND('1C TSspéc9'!$F$17&lt;&gt;0,'1C TSspéc9'!$C$12="OUI"),'1C TSspéc9'!$F$46/'1C TSspéc9'!$F$17,"")</f>
        <v/>
      </c>
      <c r="AA1000" s="543" t="str">
        <f>IF(AND('1C TSspéc9'!$F$17&lt;&gt;0,'1C TSspéc9'!$C$12="OUI"),'1C TSspéc9'!$F$47/'1C TSspéc9'!$F$17,"")</f>
        <v/>
      </c>
      <c r="AB1000" s="543" t="str">
        <f>IF(AND('1C TSspéc9'!$F$17&lt;&gt;0,'1C TSspéc9'!$C$12="OUI"),'1C TSspéc9'!$F$48/'1C TSspéc9'!$F$17,"")</f>
        <v/>
      </c>
      <c r="AC1000" s="543" t="str">
        <f>IF(AND('1C TSspéc9'!$F$17&lt;&gt;0,'1C TSspéc9'!$C$12="OUI"),'1C TSspéc9'!$F$49/'1C TSspéc9'!$F$17,"")</f>
        <v/>
      </c>
      <c r="AD1000" s="543" t="str">
        <f>IF(AND('1C TSspéc9'!$F$17&lt;&gt;0,'1C TSspéc9'!$C$12="OUI"),'1C TSspéc9'!$F$50/'1C TSspéc9'!$F$17,"")</f>
        <v/>
      </c>
      <c r="AE1000" s="543" t="str">
        <f>IF(AND('1C TSspéc9'!$F$17&lt;&gt;0,'1C TSspéc9'!$C$12="OUI"),'1C TSspéc9'!$F$51/'1C TSspéc9'!$F$17,"")</f>
        <v/>
      </c>
      <c r="AF1000" s="543" t="str">
        <f>IF(AND('1C TSspéc9'!$F$17&lt;&gt;0,'1C TSspéc9'!$C$12="OUI"),'1C TSspéc9'!$F$52/'1C TSspéc9'!$F$17,"")</f>
        <v/>
      </c>
      <c r="AG1000" s="543" t="str">
        <f>IF(AND('1C TSspéc9'!$F$17&lt;&gt;0,'1C TSspéc9'!$C$12="OUI"),'1C TSspéc9'!$F$53/'1C TSspéc9'!$F$17,"")</f>
        <v/>
      </c>
      <c r="AH1000" s="543" t="str">
        <f>IF(AND('1C TSspéc9'!$F$17&lt;&gt;0,'1C TSspéc9'!$C$12="OUI"),'1C TSspéc9'!$F$54/'1C TSspéc9'!$F$17,"")</f>
        <v/>
      </c>
      <c r="AI1000" s="543" t="str">
        <f>IF(AND('1C TSspéc9'!$F$17&lt;&gt;0,'1C TSspéc9'!$C$12="OUI"),'1C TSspéc9'!$F$55/'1C TSspéc9'!$F$17,"")</f>
        <v/>
      </c>
      <c r="AJ1000" s="543" t="str">
        <f>IF(AND('1C TSspéc9'!$F$17&lt;&gt;0,'1C TSspéc9'!$C$12="OUI"),'1C TSspéc9'!$F$56/'1C TSspéc9'!$F$17,"")</f>
        <v/>
      </c>
      <c r="AK1000" s="543" t="str">
        <f>IF(AND('1C TSspéc9'!$F$17&lt;&gt;0,'1C TSspéc9'!$C$12="OUI"),'1C TSspéc9'!$F$57/'1C TSspéc9'!$F$17,"")</f>
        <v/>
      </c>
      <c r="AL1000" s="72">
        <f>IF(AND('1C TSspéc9'!$F$17&lt;&gt;0,'1C TSspéc9'!$C$12="OUI"),N1000+AK1000,N1000)</f>
        <v>0</v>
      </c>
      <c r="AM1000" s="417">
        <f t="shared" si="293"/>
        <v>0</v>
      </c>
      <c r="AN1000" s="417">
        <f t="shared" si="294"/>
        <v>0</v>
      </c>
      <c r="AO1000" s="418" t="str">
        <f>IF(AND('1C TSspéc9'!$F$17&lt;&gt;0,'1C TSspéc9'!$F$30&lt;&gt;0),AM1000+AN1000,"")</f>
        <v/>
      </c>
      <c r="AP1000" s="573" t="str">
        <f>IF(AND('1C TSspéc9'!$F$17&lt;&gt;0,'1C TSspéc9'!$F$30&lt;&gt;0),AM1000-AR1000,"")</f>
        <v/>
      </c>
      <c r="AQ1000" s="583">
        <f t="shared" si="295"/>
        <v>0</v>
      </c>
      <c r="AR1000" s="596"/>
      <c r="AS1000" s="102"/>
      <c r="AT1000" s="27" t="str">
        <f>IF(('1C TSspéc9'!F$17*FICHE!$C$14&lt;J1000),"Forfait limité à "&amp;FICHE!$C$14&amp;"€/jour","")</f>
        <v/>
      </c>
      <c r="AU1000" s="592"/>
      <c r="AV1000" s="824"/>
      <c r="AW1000" s="824"/>
      <c r="AX1000" s="824"/>
      <c r="AY1000" s="824"/>
      <c r="AZ1000" s="824"/>
      <c r="BA1000" s="767"/>
      <c r="BB1000" s="767"/>
      <c r="BC1000" s="767"/>
      <c r="BD1000" s="767"/>
      <c r="BE1000" s="767"/>
      <c r="BF1000" s="767"/>
      <c r="BG1000" s="767"/>
      <c r="BH1000" s="767"/>
      <c r="BI1000" s="767"/>
      <c r="BJ1000" s="767"/>
      <c r="BK1000" s="767"/>
      <c r="BL1000" s="767"/>
      <c r="BM1000" s="767"/>
      <c r="BN1000" s="767"/>
      <c r="BO1000" s="767"/>
      <c r="BP1000" s="767"/>
      <c r="BQ1000" s="767"/>
      <c r="BR1000" s="767"/>
      <c r="BS1000" s="767"/>
      <c r="BT1000" s="767"/>
      <c r="BU1000" s="767"/>
      <c r="BV1000" s="767"/>
      <c r="BW1000" s="767"/>
      <c r="BX1000" s="767"/>
      <c r="BY1000" s="767"/>
      <c r="BZ1000" s="767"/>
      <c r="CA1000" s="767"/>
      <c r="CB1000" s="767"/>
      <c r="CC1000" s="767"/>
      <c r="CD1000" s="767"/>
      <c r="CE1000" s="767"/>
      <c r="CF1000" s="767"/>
      <c r="CG1000" s="767"/>
      <c r="CH1000" s="767"/>
      <c r="CI1000" s="767"/>
      <c r="CJ1000" s="767"/>
      <c r="CK1000" s="767"/>
      <c r="CL1000" s="767"/>
      <c r="CM1000" s="767"/>
      <c r="CN1000" s="767"/>
      <c r="CO1000" s="767"/>
      <c r="CP1000" s="767"/>
      <c r="CQ1000" s="767"/>
      <c r="CR1000" s="767"/>
      <c r="CS1000" s="767"/>
      <c r="CT1000" s="767"/>
      <c r="CU1000" s="767"/>
      <c r="CV1000" s="767"/>
      <c r="CW1000" s="767"/>
      <c r="CX1000" s="767"/>
      <c r="CY1000" s="767"/>
      <c r="CZ1000" s="767"/>
      <c r="DA1000" s="767"/>
      <c r="DB1000" s="767"/>
      <c r="DC1000" s="767"/>
      <c r="DD1000" s="767"/>
      <c r="DE1000" s="767"/>
      <c r="DF1000" s="767"/>
      <c r="DG1000" s="767"/>
      <c r="DH1000" s="767"/>
      <c r="DI1000" s="767"/>
      <c r="DJ1000" s="767"/>
      <c r="DK1000" s="767"/>
      <c r="DL1000" s="767"/>
      <c r="DM1000" s="767"/>
      <c r="DN1000" s="767"/>
      <c r="DO1000" s="767"/>
      <c r="DP1000" s="767"/>
      <c r="DQ1000" s="767"/>
      <c r="DR1000" s="767"/>
      <c r="DS1000" s="767"/>
      <c r="DT1000" s="767"/>
      <c r="DU1000" s="767"/>
      <c r="DV1000" s="767"/>
      <c r="DW1000" s="767"/>
      <c r="DX1000" s="767"/>
      <c r="DY1000" s="767"/>
      <c r="DZ1000" s="767"/>
      <c r="EA1000" s="767"/>
      <c r="EB1000" s="767"/>
      <c r="EC1000" s="767"/>
      <c r="ED1000" s="767"/>
      <c r="EE1000" s="767"/>
      <c r="EF1000" s="767"/>
      <c r="EG1000" s="767"/>
      <c r="EH1000" s="767"/>
      <c r="EI1000" s="767"/>
      <c r="EJ1000" s="767"/>
      <c r="EK1000" s="767"/>
      <c r="EL1000" s="767"/>
      <c r="EM1000" s="767"/>
      <c r="EN1000" s="767"/>
      <c r="EO1000" s="767"/>
      <c r="EP1000" s="767"/>
      <c r="EQ1000" s="767"/>
      <c r="ER1000" s="767"/>
      <c r="ES1000" s="767"/>
      <c r="ET1000" s="767"/>
      <c r="EU1000" s="767"/>
      <c r="EV1000" s="767"/>
      <c r="EW1000" s="767"/>
      <c r="EX1000" s="767"/>
      <c r="EY1000" s="767"/>
      <c r="EZ1000" s="767"/>
      <c r="FA1000" s="767"/>
      <c r="FB1000" s="767"/>
      <c r="FC1000" s="767"/>
      <c r="FD1000" s="767"/>
      <c r="FE1000" s="767"/>
      <c r="FF1000" s="767"/>
      <c r="FG1000" s="767"/>
      <c r="FH1000" s="767"/>
      <c r="FI1000" s="767"/>
      <c r="FJ1000" s="767"/>
      <c r="FK1000" s="767"/>
      <c r="FL1000" s="767"/>
      <c r="FM1000" s="767"/>
      <c r="FN1000" s="767"/>
      <c r="FO1000" s="767"/>
      <c r="FP1000" s="767"/>
      <c r="FQ1000" s="767"/>
      <c r="FR1000" s="767"/>
      <c r="FS1000" s="767"/>
      <c r="FT1000" s="767"/>
      <c r="FU1000" s="767"/>
      <c r="FV1000" s="767"/>
      <c r="FW1000" s="767"/>
      <c r="FX1000" s="767"/>
      <c r="FY1000" s="767"/>
      <c r="FZ1000" s="767"/>
      <c r="GA1000" s="767"/>
      <c r="GB1000" s="767"/>
      <c r="GC1000" s="767"/>
      <c r="GD1000" s="767"/>
      <c r="GE1000" s="767"/>
      <c r="GF1000" s="767"/>
      <c r="GG1000" s="767"/>
      <c r="GH1000" s="767"/>
      <c r="GI1000" s="767"/>
      <c r="GJ1000" s="767"/>
      <c r="GK1000" s="767"/>
      <c r="GL1000" s="767"/>
      <c r="GM1000" s="767"/>
      <c r="GN1000" s="767"/>
      <c r="GO1000" s="767"/>
      <c r="GP1000" s="767"/>
      <c r="GQ1000" s="767"/>
      <c r="GR1000" s="767"/>
      <c r="GS1000" s="767"/>
      <c r="GT1000" s="767"/>
      <c r="GU1000" s="767"/>
      <c r="GV1000" s="767"/>
      <c r="GW1000" s="767"/>
      <c r="GX1000" s="767"/>
      <c r="GY1000" s="767"/>
      <c r="GZ1000" s="767"/>
      <c r="HA1000" s="767"/>
      <c r="HB1000" s="767"/>
      <c r="HC1000" s="767"/>
    </row>
    <row r="1001" spans="1:211" s="864" customFormat="1" ht="13.9" hidden="1" customHeight="1">
      <c r="A1001" s="307"/>
      <c r="B1001" s="351"/>
      <c r="C1001" s="971" t="str">
        <f>IF('1C TSspéc9'!G$17&lt;&gt;0,'1C TSspéc9'!$B$12,"")</f>
        <v/>
      </c>
      <c r="D1001" s="972"/>
      <c r="E1001" s="973"/>
      <c r="F1001" s="93">
        <f>IF(AND($C1001='1C TSspéc9'!$B$12,'1C TSspéc9'!$B$16="spécifiques",'1C TSspéc9'!$G$17&lt;&gt;""),'1C TSspéc9'!$G$21,"")</f>
        <v>0</v>
      </c>
      <c r="G1001" s="863"/>
      <c r="H1001" s="745">
        <v>0.21</v>
      </c>
      <c r="I1001" s="747">
        <v>1</v>
      </c>
      <c r="J1001" s="312"/>
      <c r="K1001" s="680">
        <f t="shared" si="292"/>
        <v>0</v>
      </c>
      <c r="L1001" s="556">
        <f>IF(OR('1C TSspéc9'!$B$12="",'1C TSspéc9'!G$30=0),0,IF(AND('1C TSspéc9'!$B$12&lt;&gt;"",$K$2="Pôle",'1C TSspéc9'!$C$12="OUI"),(('1C TSspéc9'!G$22+'1C TSspéc9'!G$23+'1C TSspéc9'!G$24+'1C TSspéc9'!G$25+'1C TSspéc9'!G$29)/'1C TSspéc9'!G$17),IF(AND('1C TSspéc9'!$B$12&lt;&gt;"",$K$2="Pôle",'1C TSspéc9'!$C$12="NON"),(('1C TSspéc9'!G$22+'1C TSspéc9'!G$23+'1C TSspéc9'!G$24+'1C TSspéc9'!G$25+'1C TSspéc9'!G$29)/'1C TSspéc9'!G$30),IF(AND('1C TSspéc9'!$B$12&lt;&gt;"",$K$2&lt;&gt;"Pôle",'1C TSspéc9'!$C$12="OUI"),(('1C TSspéc9'!G$22+'1C TSspéc9'!G$23+'1C TSspéc9'!G$24+'1C TSspéc9'!G$25+'1C TSspéc9'!G$26+'1C TSspéc9'!G$27+'1C TSspéc9'!G$28+'1C TSspéc9'!G$29)/'1C TSspéc9'!G$17),IF(AND('1C TSspéc9'!$B$12&lt;&gt;"",$K$2&lt;&gt;"Pôle",'1C TSspéc9'!$C$12="NON"),(('1C TSspéc9'!G$22+'1C TSspéc9'!G$23+'1C TSspéc9'!G$24+'1C TSspéc9'!G$25+'1C TSspéc9'!G$26+'1C TSspéc9'!G$27+'1C TSspéc9'!G$28+'1C TSspéc9'!G$29)/'1C TSspéc9'!G$30))))))</f>
        <v>0</v>
      </c>
      <c r="M1001" s="556">
        <f>IF(OR('1C TSspéc9'!$B$12="",'1C TSspéc9'!G$30=0),0,IF(AND('1C TSspéc9'!$B$12&lt;&gt;"",$K$2="Pôle",'1C TSspéc9'!$C$12="OUI"),(('1C TSspéc9'!G$26+'1C TSspéc9'!G$27+'1C TSspéc9'!G$28)/'1C TSspéc9'!G$17),IF(AND('1C TSspéc9'!$B$12&lt;&gt;"",$K$2="Pôle",'1C TSspéc9'!$C$12="NON"),(('1C TSspéc9'!G$26+'1C TSspéc9'!G$27+'1C TSspéc9'!G$28)/'1C TSspéc9'!G$30),IF(AND('1C TSspéc9'!$B$12&lt;&gt;"",$K$2&lt;&gt;"Pôle"),0))))</f>
        <v>0</v>
      </c>
      <c r="N1001" s="557">
        <f>IF(AND('1C TSspéc9'!$B$12&lt;&gt;0,'1C TSspéc9'!$G$30&lt;&gt;0),L1001+M1001,0)</f>
        <v>0</v>
      </c>
      <c r="O1001" s="542" t="str">
        <f>IF(AND('1C TSspéc9'!$G$17&lt;&gt;0,'1C TSspéc9'!$C$12="OUI"),'1C TSspéc9'!$G$35/'1C TSspéc9'!$G$17,"")</f>
        <v/>
      </c>
      <c r="P1001" s="543" t="str">
        <f>IF(AND('1C TSspéc9'!$G$17&lt;&gt;0,'1C TSspéc9'!$C$12="OUI"),'1C TSspéc9'!$G$36/'1C TSspéc9'!$G$17,"")</f>
        <v/>
      </c>
      <c r="Q1001" s="543" t="str">
        <f>IF(AND('1C TSspéc9'!$G$17&lt;&gt;0,'1C TSspéc9'!$C$12="OUI"),'1C TSspéc9'!$G$37/'1C TSspéc9'!$G$17,"")</f>
        <v/>
      </c>
      <c r="R1001" s="543" t="str">
        <f>IF(AND('1C TSspéc9'!$G$17&lt;&gt;0,'1C TSspéc9'!$C$12="OUI"),'1C TSspéc9'!$G$38/'1C TSspéc9'!$G$17,"")</f>
        <v/>
      </c>
      <c r="S1001" s="543" t="str">
        <f>IF(AND('1C TSspéc9'!$G$17&lt;&gt;0,'1C TSspéc9'!$C$12="OUI"),'1C TSspéc9'!$G$39/'1C TSspéc9'!$G$17,"")</f>
        <v/>
      </c>
      <c r="T1001" s="543" t="str">
        <f>IF(AND('1C TSspéc9'!$G$17&lt;&gt;0,'1C TSspéc9'!$C$12="OUI"),'1C TSspéc9'!$G$40/'1C TSspéc9'!$G$17,"")</f>
        <v/>
      </c>
      <c r="U1001" s="543" t="str">
        <f>IF(AND('1C TSspéc9'!$G$17&lt;&gt;0,'1C TSspéc9'!$C$12="OUI"),'1C TSspéc9'!$G$41/'1C TSspéc9'!$G$17,"")</f>
        <v/>
      </c>
      <c r="V1001" s="543" t="str">
        <f>IF(AND('1C TSspéc9'!$G$17&lt;&gt;0,'1C TSspéc9'!$C$12="OUI"),'1C TSspéc9'!$G$42/'1C TSspéc9'!$G$17,"")</f>
        <v/>
      </c>
      <c r="W1001" s="543" t="str">
        <f>IF(AND('1C TSspéc9'!$G$17&lt;&gt;0,'1C TSspéc9'!$C$12="OUI"),'1C TSspéc9'!$G$43/'1C TSspéc9'!$G$17,"")</f>
        <v/>
      </c>
      <c r="X1001" s="543" t="str">
        <f>IF(AND('1C TSspéc9'!$G$17&lt;&gt;0,'1C TSspéc9'!$C$12="OUI"),'1C TSspéc9'!$G$44/'1C TSspéc9'!$G$17,"")</f>
        <v/>
      </c>
      <c r="Y1001" s="543" t="str">
        <f>IF(AND('1C TSspéc9'!$G$17&lt;&gt;0,'1C TSspéc9'!$C$12="OUI"),'1C TSspéc9'!$G$45/'1C TSspéc9'!$G$17,"")</f>
        <v/>
      </c>
      <c r="Z1001" s="543" t="str">
        <f>IF(AND('1C TSspéc9'!$G$17&lt;&gt;0,'1C TSspéc9'!$C$12="OUI"),'1C TSspéc9'!$G$46/'1C TSspéc9'!$G$17,"")</f>
        <v/>
      </c>
      <c r="AA1001" s="543" t="str">
        <f>IF(AND('1C TSspéc9'!$G$17&lt;&gt;0,'1C TSspéc9'!$C$12="OUI"),'1C TSspéc9'!$G$47/'1C TSspéc9'!$G$17,"")</f>
        <v/>
      </c>
      <c r="AB1001" s="543" t="str">
        <f>IF(AND('1C TSspéc9'!$G$17&lt;&gt;0,'1C TSspéc9'!$C$12="OUI"),'1C TSspéc9'!$G$48/'1C TSspéc9'!$G$17,"")</f>
        <v/>
      </c>
      <c r="AC1001" s="543" t="str">
        <f>IF(AND('1C TSspéc9'!$G$17&lt;&gt;0,'1C TSspéc9'!$C$12="OUI"),'1C TSspéc9'!$G$49/'1C TSspéc9'!$G$17,"")</f>
        <v/>
      </c>
      <c r="AD1001" s="543" t="str">
        <f>IF(AND('1C TSspéc9'!$G$17&lt;&gt;0,'1C TSspéc9'!$C$12="OUI"),'1C TSspéc9'!$G$50/'1C TSspéc9'!$G$17,"")</f>
        <v/>
      </c>
      <c r="AE1001" s="543" t="str">
        <f>IF(AND('1C TSspéc9'!$G$17&lt;&gt;0,'1C TSspéc9'!$C$12="OUI"),'1C TSspéc9'!$G$51/'1C TSspéc9'!$G$17,"")</f>
        <v/>
      </c>
      <c r="AF1001" s="543" t="str">
        <f>IF(AND('1C TSspéc9'!$G$17&lt;&gt;0,'1C TSspéc9'!$C$12="OUI"),'1C TSspéc9'!$G$52/'1C TSspéc9'!$G$17,"")</f>
        <v/>
      </c>
      <c r="AG1001" s="543" t="str">
        <f>IF(AND('1C TSspéc9'!$G$17&lt;&gt;0,'1C TSspéc9'!$C$12="OUI"),'1C TSspéc9'!$G$53/'1C TSspéc9'!$G$17,"")</f>
        <v/>
      </c>
      <c r="AH1001" s="543" t="str">
        <f>IF(AND('1C TSspéc9'!$G$17&lt;&gt;0,'1C TSspéc9'!$C$12="OUI"),'1C TSspéc9'!$G$54/'1C TSspéc9'!$G$17,"")</f>
        <v/>
      </c>
      <c r="AI1001" s="543" t="str">
        <f>IF(AND('1C TSspéc9'!$G$17&lt;&gt;0,'1C TSspéc9'!$C$12="OUI"),'1C TSspéc9'!$G$55/'1C TSspéc9'!$G$17,"")</f>
        <v/>
      </c>
      <c r="AJ1001" s="543" t="str">
        <f>IF(AND('1C TSspéc9'!$G$17&lt;&gt;0,'1C TSspéc9'!$C$12="OUI"),'1C TSspéc9'!$G$56/'1C TSspéc9'!$G$17,"")</f>
        <v/>
      </c>
      <c r="AK1001" s="543" t="str">
        <f>IF(AND('1C TSspéc9'!$G$17&lt;&gt;0,'1C TSspéc9'!$C$12="OUI"),'1C TSspéc9'!$G$57/'1C TSspéc9'!$G$17,"")</f>
        <v/>
      </c>
      <c r="AL1001" s="72">
        <f>IF(AND('1C TSspéc9'!$G$17&lt;&gt;0,'1C TSspéc9'!$C$12="OUI"),N1001+AK1001,N1001)</f>
        <v>0</v>
      </c>
      <c r="AM1001" s="417">
        <f t="shared" si="293"/>
        <v>0</v>
      </c>
      <c r="AN1001" s="417">
        <f t="shared" si="294"/>
        <v>0</v>
      </c>
      <c r="AO1001" s="418" t="str">
        <f>IF(AND('1C TSspéc9'!$G$17&lt;&gt;0,'1C TSspéc9'!$G$30&lt;&gt;0),AM1001+AN1001,"")</f>
        <v/>
      </c>
      <c r="AP1001" s="573" t="str">
        <f>IF(AND('1C TSspéc9'!$G$17&lt;&gt;0,'1C TSspéc9'!$G$30&lt;&gt;0),AM1001-AR1001,"")</f>
        <v/>
      </c>
      <c r="AQ1001" s="583">
        <f t="shared" si="295"/>
        <v>0</v>
      </c>
      <c r="AR1001" s="596"/>
      <c r="AS1001" s="102"/>
      <c r="AT1001" s="27" t="str">
        <f>IF(('1C TSspéc9'!G$17*FICHE!$C$14&lt;J1001),"Forfait limité à "&amp;FICHE!$C$14&amp;"€/jour","")</f>
        <v/>
      </c>
      <c r="AU1001" s="592"/>
      <c r="AV1001" s="824"/>
      <c r="AW1001" s="824"/>
      <c r="AX1001" s="824"/>
      <c r="AY1001" s="824"/>
      <c r="AZ1001" s="824"/>
      <c r="BA1001" s="767"/>
      <c r="BB1001" s="767"/>
      <c r="BC1001" s="767"/>
      <c r="BD1001" s="767"/>
      <c r="BE1001" s="767"/>
      <c r="BF1001" s="767"/>
      <c r="BG1001" s="767"/>
      <c r="BH1001" s="767"/>
      <c r="BI1001" s="767"/>
      <c r="BJ1001" s="767"/>
      <c r="BK1001" s="767"/>
      <c r="BL1001" s="767"/>
      <c r="BM1001" s="767"/>
      <c r="BN1001" s="767"/>
      <c r="BO1001" s="767"/>
      <c r="BP1001" s="767"/>
      <c r="BQ1001" s="767"/>
      <c r="BR1001" s="767"/>
      <c r="BS1001" s="767"/>
      <c r="BT1001" s="767"/>
      <c r="BU1001" s="767"/>
      <c r="BV1001" s="767"/>
      <c r="BW1001" s="767"/>
      <c r="BX1001" s="767"/>
      <c r="BY1001" s="767"/>
      <c r="BZ1001" s="767"/>
      <c r="CA1001" s="767"/>
      <c r="CB1001" s="767"/>
      <c r="CC1001" s="767"/>
      <c r="CD1001" s="767"/>
      <c r="CE1001" s="767"/>
      <c r="CF1001" s="767"/>
      <c r="CG1001" s="767"/>
      <c r="CH1001" s="767"/>
      <c r="CI1001" s="767"/>
      <c r="CJ1001" s="767"/>
      <c r="CK1001" s="767"/>
      <c r="CL1001" s="767"/>
      <c r="CM1001" s="767"/>
      <c r="CN1001" s="767"/>
      <c r="CO1001" s="767"/>
      <c r="CP1001" s="767"/>
      <c r="CQ1001" s="767"/>
      <c r="CR1001" s="767"/>
      <c r="CS1001" s="767"/>
      <c r="CT1001" s="767"/>
      <c r="CU1001" s="767"/>
      <c r="CV1001" s="767"/>
      <c r="CW1001" s="767"/>
      <c r="CX1001" s="767"/>
      <c r="CY1001" s="767"/>
      <c r="CZ1001" s="767"/>
      <c r="DA1001" s="767"/>
      <c r="DB1001" s="767"/>
      <c r="DC1001" s="767"/>
      <c r="DD1001" s="767"/>
      <c r="DE1001" s="767"/>
      <c r="DF1001" s="767"/>
      <c r="DG1001" s="767"/>
      <c r="DH1001" s="767"/>
      <c r="DI1001" s="767"/>
      <c r="DJ1001" s="767"/>
      <c r="DK1001" s="767"/>
      <c r="DL1001" s="767"/>
      <c r="DM1001" s="767"/>
      <c r="DN1001" s="767"/>
      <c r="DO1001" s="767"/>
      <c r="DP1001" s="767"/>
      <c r="DQ1001" s="767"/>
      <c r="DR1001" s="767"/>
      <c r="DS1001" s="767"/>
      <c r="DT1001" s="767"/>
      <c r="DU1001" s="767"/>
      <c r="DV1001" s="767"/>
      <c r="DW1001" s="767"/>
      <c r="DX1001" s="767"/>
      <c r="DY1001" s="767"/>
      <c r="DZ1001" s="767"/>
      <c r="EA1001" s="767"/>
      <c r="EB1001" s="767"/>
      <c r="EC1001" s="767"/>
      <c r="ED1001" s="767"/>
      <c r="EE1001" s="767"/>
      <c r="EF1001" s="767"/>
      <c r="EG1001" s="767"/>
      <c r="EH1001" s="767"/>
      <c r="EI1001" s="767"/>
      <c r="EJ1001" s="767"/>
      <c r="EK1001" s="767"/>
      <c r="EL1001" s="767"/>
      <c r="EM1001" s="767"/>
      <c r="EN1001" s="767"/>
      <c r="EO1001" s="767"/>
      <c r="EP1001" s="767"/>
      <c r="EQ1001" s="767"/>
      <c r="ER1001" s="767"/>
      <c r="ES1001" s="767"/>
      <c r="ET1001" s="767"/>
      <c r="EU1001" s="767"/>
      <c r="EV1001" s="767"/>
      <c r="EW1001" s="767"/>
      <c r="EX1001" s="767"/>
      <c r="EY1001" s="767"/>
      <c r="EZ1001" s="767"/>
      <c r="FA1001" s="767"/>
      <c r="FB1001" s="767"/>
      <c r="FC1001" s="767"/>
      <c r="FD1001" s="767"/>
      <c r="FE1001" s="767"/>
      <c r="FF1001" s="767"/>
      <c r="FG1001" s="767"/>
      <c r="FH1001" s="767"/>
      <c r="FI1001" s="767"/>
      <c r="FJ1001" s="767"/>
      <c r="FK1001" s="767"/>
      <c r="FL1001" s="767"/>
      <c r="FM1001" s="767"/>
      <c r="FN1001" s="767"/>
      <c r="FO1001" s="767"/>
      <c r="FP1001" s="767"/>
      <c r="FQ1001" s="767"/>
      <c r="FR1001" s="767"/>
      <c r="FS1001" s="767"/>
      <c r="FT1001" s="767"/>
      <c r="FU1001" s="767"/>
      <c r="FV1001" s="767"/>
      <c r="FW1001" s="767"/>
      <c r="FX1001" s="767"/>
      <c r="FY1001" s="767"/>
      <c r="FZ1001" s="767"/>
      <c r="GA1001" s="767"/>
      <c r="GB1001" s="767"/>
      <c r="GC1001" s="767"/>
      <c r="GD1001" s="767"/>
      <c r="GE1001" s="767"/>
      <c r="GF1001" s="767"/>
      <c r="GG1001" s="767"/>
      <c r="GH1001" s="767"/>
      <c r="GI1001" s="767"/>
      <c r="GJ1001" s="767"/>
      <c r="GK1001" s="767"/>
      <c r="GL1001" s="767"/>
      <c r="GM1001" s="767"/>
      <c r="GN1001" s="767"/>
      <c r="GO1001" s="767"/>
      <c r="GP1001" s="767"/>
      <c r="GQ1001" s="767"/>
      <c r="GR1001" s="767"/>
      <c r="GS1001" s="767"/>
      <c r="GT1001" s="767"/>
      <c r="GU1001" s="767"/>
      <c r="GV1001" s="767"/>
      <c r="GW1001" s="767"/>
      <c r="GX1001" s="767"/>
      <c r="GY1001" s="767"/>
      <c r="GZ1001" s="767"/>
      <c r="HA1001" s="767"/>
      <c r="HB1001" s="767"/>
      <c r="HC1001" s="767"/>
    </row>
    <row r="1002" spans="1:211" s="864" customFormat="1" ht="13.9" hidden="1" customHeight="1">
      <c r="A1002" s="307"/>
      <c r="B1002" s="351"/>
      <c r="C1002" s="971" t="str">
        <f>IF('1C TSspéc9'!H$17&lt;&gt;0,'1C TSspéc9'!$B$12,"")</f>
        <v/>
      </c>
      <c r="D1002" s="972"/>
      <c r="E1002" s="973"/>
      <c r="F1002" s="93">
        <f>IF(AND($C1002='1C TSspéc9'!$B$12,'1C TSspéc9'!$B$16="spécifiques",'1C TSspéc9'!$H$17&lt;&gt;""),'1C TSspéc9'!$H$21,"")</f>
        <v>0</v>
      </c>
      <c r="G1002" s="863"/>
      <c r="H1002" s="745">
        <v>0.21</v>
      </c>
      <c r="I1002" s="747">
        <v>1</v>
      </c>
      <c r="J1002" s="312"/>
      <c r="K1002" s="680">
        <f t="shared" si="292"/>
        <v>0</v>
      </c>
      <c r="L1002" s="556">
        <f>IF(OR('1C TSspéc9'!$B$12="",'1C TSspéc9'!H$30=0),0,IF(AND('1C TSspéc9'!$B$12&lt;&gt;"",$K$2="Pôle",'1C TSspéc9'!$C$12="OUI"),(('1C TSspéc9'!H$22+'1C TSspéc9'!H$23+'1C TSspéc9'!H$24+'1C TSspéc9'!H$25+'1C TSspéc9'!H$29)/'1C TSspéc9'!H$17),IF(AND('1C TSspéc9'!$B$12&lt;&gt;"",$K$2="Pôle",'1C TSspéc9'!$C$12="NON"),(('1C TSspéc9'!H$22+'1C TSspéc9'!H$23+'1C TSspéc9'!H$24+'1C TSspéc9'!H$25+'1C TSspéc9'!H$29)/'1C TSspéc9'!H$30),IF(AND('1C TSspéc9'!$B$12&lt;&gt;"",$K$2&lt;&gt;"Pôle",'1C TSspéc9'!$C$12="OUI"),(('1C TSspéc9'!H$22+'1C TSspéc9'!H$23+'1C TSspéc9'!H$24+'1C TSspéc9'!H$25+'1C TSspéc9'!H$26+'1C TSspéc9'!H$27+'1C TSspéc9'!H$28+'1C TSspéc9'!H$29)/'1C TSspéc9'!H$17),IF(AND('1C TSspéc9'!$B$12&lt;&gt;"",$K$2&lt;&gt;"Pôle",'1C TSspéc9'!$C$12="NON"),(('1C TSspéc9'!H$22+'1C TSspéc9'!H$23+'1C TSspéc9'!H$24+'1C TSspéc9'!H$25+'1C TSspéc9'!H$26+'1C TSspéc9'!H$27+'1C TSspéc9'!H$28+'1C TSspéc9'!H$29)/'1C TSspéc9'!H$30))))))</f>
        <v>0</v>
      </c>
      <c r="M1002" s="556">
        <f>IF(OR('1C TSspéc9'!$B$12="",'1C TSspéc9'!H$30=0),0,IF(AND('1C TSspéc9'!$B$12&lt;&gt;"",$K$2="Pôle",'1C TSspéc9'!$C$12="OUI"),(('1C TSspéc9'!H$26+'1C TSspéc9'!H$27+'1C TSspéc9'!H$28)/'1C TSspéc9'!H$17),IF(AND('1C TSspéc9'!$B$12&lt;&gt;"",$K$2="Pôle",'1C TSspéc9'!$C$12="NON"),(('1C TSspéc9'!H$26+'1C TSspéc9'!H$27+'1C TSspéc9'!H$28)/'1C TSspéc9'!H$30),IF(AND('1C TSspéc9'!$B$12&lt;&gt;"",$K$2&lt;&gt;"Pôle"),0))))</f>
        <v>0</v>
      </c>
      <c r="N1002" s="557">
        <f>IF(AND('1C TSspéc9'!$B$12&lt;&gt;0,'1C TSspéc9'!$H$30&lt;&gt;0),L1002+M1002,0)</f>
        <v>0</v>
      </c>
      <c r="O1002" s="542" t="str">
        <f>IF(AND('1C TSspéc9'!$H$17&lt;&gt;0,'1C TSspéc9'!$C$12="OUI"),'1C TSspéc9'!$H$35/'1C TSspéc9'!$H$17,"")</f>
        <v/>
      </c>
      <c r="P1002" s="543" t="str">
        <f>IF(AND('1C TSspéc9'!$H$17&lt;&gt;0,'1C TSspéc9'!$C$12="OUI"),'1C TSspéc9'!$H$36/'1C TSspéc9'!$H$17,"")</f>
        <v/>
      </c>
      <c r="Q1002" s="543" t="str">
        <f>IF(AND('1C TSspéc9'!$H$17&lt;&gt;0,'1C TSspéc9'!$C$12="OUI"),'1C TSspéc9'!$H$37/'1C TSspéc9'!$H$17,"")</f>
        <v/>
      </c>
      <c r="R1002" s="543" t="str">
        <f>IF(AND('1C TSspéc9'!$H$17&lt;&gt;0,'1C TSspéc9'!$C$12="OUI"),'1C TSspéc9'!$H$38/'1C TSspéc9'!$H$17,"")</f>
        <v/>
      </c>
      <c r="S1002" s="543" t="str">
        <f>IF(AND('1C TSspéc9'!$H$17&lt;&gt;0,'1C TSspéc9'!$C$12="OUI"),'1C TSspéc9'!$H$39/'1C TSspéc9'!$H$17,"")</f>
        <v/>
      </c>
      <c r="T1002" s="543" t="str">
        <f>IF(AND('1C TSspéc9'!$H$17&lt;&gt;0,'1C TSspéc9'!$C$12="OUI"),'1C TSspéc9'!$H$40/'1C TSspéc9'!$H$17,"")</f>
        <v/>
      </c>
      <c r="U1002" s="543" t="str">
        <f>IF(AND('1C TSspéc9'!$H$17&lt;&gt;0,'1C TSspéc9'!$C$12="OUI"),'1C TSspéc9'!$H$41/'1C TSspéc9'!$H$17,"")</f>
        <v/>
      </c>
      <c r="V1002" s="543" t="str">
        <f>IF(AND('1C TSspéc9'!$H$17&lt;&gt;0,'1C TSspéc9'!$C$12="OUI"),'1C TSspéc9'!$H$42/'1C TSspéc9'!$H$17,"")</f>
        <v/>
      </c>
      <c r="W1002" s="543" t="str">
        <f>IF(AND('1C TSspéc9'!$H$17&lt;&gt;0,'1C TSspéc9'!$C$12="OUI"),'1C TSspéc9'!$H$43/'1C TSspéc9'!$H$17,"")</f>
        <v/>
      </c>
      <c r="X1002" s="543" t="str">
        <f>IF(AND('1C TSspéc9'!$H$17&lt;&gt;0,'1C TSspéc9'!$C$12="OUI"),'1C TSspéc9'!$H$44/'1C TSspéc9'!$H$17,"")</f>
        <v/>
      </c>
      <c r="Y1002" s="543" t="str">
        <f>IF(AND('1C TSspéc9'!$H$17&lt;&gt;0,'1C TSspéc9'!$C$12="OUI"),'1C TSspéc9'!$H$45/'1C TSspéc9'!$H$17,"")</f>
        <v/>
      </c>
      <c r="Z1002" s="543" t="str">
        <f>IF(AND('1C TSspéc9'!$H$17&lt;&gt;0,'1C TSspéc9'!$C$12="OUI"),'1C TSspéc9'!$H$46/'1C TSspéc9'!$H$17,"")</f>
        <v/>
      </c>
      <c r="AA1002" s="543" t="str">
        <f>IF(AND('1C TSspéc9'!$H$17&lt;&gt;0,'1C TSspéc9'!$C$12="OUI"),'1C TSspéc9'!$H$47/'1C TSspéc9'!$H$17,"")</f>
        <v/>
      </c>
      <c r="AB1002" s="543" t="str">
        <f>IF(AND('1C TSspéc9'!$H$17&lt;&gt;0,'1C TSspéc9'!$C$12="OUI"),'1C TSspéc9'!$H$48/'1C TSspéc9'!$H$17,"")</f>
        <v/>
      </c>
      <c r="AC1002" s="543" t="str">
        <f>IF(AND('1C TSspéc9'!$H$17&lt;&gt;0,'1C TSspéc9'!$C$12="OUI"),'1C TSspéc9'!$H$49/'1C TSspéc9'!$H$17,"")</f>
        <v/>
      </c>
      <c r="AD1002" s="543" t="str">
        <f>IF(AND('1C TSspéc9'!$H$17&lt;&gt;0,'1C TSspéc9'!$C$12="OUI"),'1C TSspéc9'!$H$50/'1C TSspéc9'!$H$17,"")</f>
        <v/>
      </c>
      <c r="AE1002" s="543" t="str">
        <f>IF(AND('1C TSspéc9'!$H$17&lt;&gt;0,'1C TSspéc9'!$C$12="OUI"),'1C TSspéc9'!$H$51/'1C TSspéc9'!$H$17,"")</f>
        <v/>
      </c>
      <c r="AF1002" s="543" t="str">
        <f>IF(AND('1C TSspéc9'!$H$17&lt;&gt;0,'1C TSspéc9'!$C$12="OUI"),'1C TSspéc9'!$H$52/'1C TSspéc9'!$H$17,"")</f>
        <v/>
      </c>
      <c r="AG1002" s="543" t="str">
        <f>IF(AND('1C TSspéc9'!$H$17&lt;&gt;0,'1C TSspéc9'!$C$12="OUI"),'1C TSspéc9'!$H$53/'1C TSspéc9'!$H$17,"")</f>
        <v/>
      </c>
      <c r="AH1002" s="543" t="str">
        <f>IF(AND('1C TSspéc9'!$H$17&lt;&gt;0,'1C TSspéc9'!$C$12="OUI"),'1C TSspéc9'!$H$54/'1C TSspéc9'!$H$17,"")</f>
        <v/>
      </c>
      <c r="AI1002" s="543" t="str">
        <f>IF(AND('1C TSspéc9'!$H$17&lt;&gt;0,'1C TSspéc9'!$C$12="OUI"),'1C TSspéc9'!$H$55/'1C TSspéc9'!$H$17,"")</f>
        <v/>
      </c>
      <c r="AJ1002" s="543" t="str">
        <f>IF(AND('1C TSspéc9'!$H$17&lt;&gt;0,'1C TSspéc9'!$C$12="OUI"),'1C TSspéc9'!$H$56/'1C TSspéc9'!$H$17,"")</f>
        <v/>
      </c>
      <c r="AK1002" s="543" t="str">
        <f>IF(AND('1C TSspéc9'!$H$17&lt;&gt;0,'1C TSspéc9'!$C$12="OUI"),'1C TSspéc9'!$H$57/'1C TSspéc9'!$H$17,"")</f>
        <v/>
      </c>
      <c r="AL1002" s="72">
        <f>IF(AND('1C TSspéc9'!$H$17&lt;&gt;0,'1C TSspéc9'!$C$12="OUI"),N1002+AK1002,N1002)</f>
        <v>0</v>
      </c>
      <c r="AM1002" s="417">
        <f t="shared" si="293"/>
        <v>0</v>
      </c>
      <c r="AN1002" s="417">
        <f t="shared" si="294"/>
        <v>0</v>
      </c>
      <c r="AO1002" s="418" t="str">
        <f>IF(AND('1C TSspéc9'!$H$17&lt;&gt;0,'1C TSspéc9'!$H$30&lt;&gt;0),AM1002+AN1002,"")</f>
        <v/>
      </c>
      <c r="AP1002" s="573" t="str">
        <f>IF(AND('1C TSspéc9'!$H$17&lt;&gt;0,'1C TSspéc9'!$H$30&lt;&gt;0),AM1002-AR1002,"")</f>
        <v/>
      </c>
      <c r="AQ1002" s="583">
        <f t="shared" si="295"/>
        <v>0</v>
      </c>
      <c r="AR1002" s="596"/>
      <c r="AS1002" s="102"/>
      <c r="AT1002" s="27" t="str">
        <f>IF(('1C TSspéc9'!H$17*FICHE!$C$14&lt;J1002),"Forfait limité à "&amp;FICHE!$C$14&amp;"€/jour","")</f>
        <v/>
      </c>
      <c r="AU1002" s="592"/>
      <c r="AV1002" s="824"/>
      <c r="AW1002" s="824"/>
      <c r="AX1002" s="824"/>
      <c r="AY1002" s="824"/>
      <c r="AZ1002" s="824"/>
      <c r="BA1002" s="767"/>
      <c r="BB1002" s="767"/>
      <c r="BC1002" s="767"/>
      <c r="BD1002" s="767"/>
      <c r="BE1002" s="767"/>
      <c r="BF1002" s="767"/>
      <c r="BG1002" s="767"/>
      <c r="BH1002" s="767"/>
      <c r="BI1002" s="767"/>
      <c r="BJ1002" s="767"/>
      <c r="BK1002" s="767"/>
      <c r="BL1002" s="767"/>
      <c r="BM1002" s="767"/>
      <c r="BN1002" s="767"/>
      <c r="BO1002" s="767"/>
      <c r="BP1002" s="767"/>
      <c r="BQ1002" s="767"/>
      <c r="BR1002" s="767"/>
      <c r="BS1002" s="767"/>
      <c r="BT1002" s="767"/>
      <c r="BU1002" s="767"/>
      <c r="BV1002" s="767"/>
      <c r="BW1002" s="767"/>
      <c r="BX1002" s="767"/>
      <c r="BY1002" s="767"/>
      <c r="BZ1002" s="767"/>
      <c r="CA1002" s="767"/>
      <c r="CB1002" s="767"/>
      <c r="CC1002" s="767"/>
      <c r="CD1002" s="767"/>
      <c r="CE1002" s="767"/>
      <c r="CF1002" s="767"/>
      <c r="CG1002" s="767"/>
      <c r="CH1002" s="767"/>
      <c r="CI1002" s="767"/>
      <c r="CJ1002" s="767"/>
      <c r="CK1002" s="767"/>
      <c r="CL1002" s="767"/>
      <c r="CM1002" s="767"/>
      <c r="CN1002" s="767"/>
      <c r="CO1002" s="767"/>
      <c r="CP1002" s="767"/>
      <c r="CQ1002" s="767"/>
      <c r="CR1002" s="767"/>
      <c r="CS1002" s="767"/>
      <c r="CT1002" s="767"/>
      <c r="CU1002" s="767"/>
      <c r="CV1002" s="767"/>
      <c r="CW1002" s="767"/>
      <c r="CX1002" s="767"/>
      <c r="CY1002" s="767"/>
      <c r="CZ1002" s="767"/>
      <c r="DA1002" s="767"/>
      <c r="DB1002" s="767"/>
      <c r="DC1002" s="767"/>
      <c r="DD1002" s="767"/>
      <c r="DE1002" s="767"/>
      <c r="DF1002" s="767"/>
      <c r="DG1002" s="767"/>
      <c r="DH1002" s="767"/>
      <c r="DI1002" s="767"/>
      <c r="DJ1002" s="767"/>
      <c r="DK1002" s="767"/>
      <c r="DL1002" s="767"/>
      <c r="DM1002" s="767"/>
      <c r="DN1002" s="767"/>
      <c r="DO1002" s="767"/>
      <c r="DP1002" s="767"/>
      <c r="DQ1002" s="767"/>
      <c r="DR1002" s="767"/>
      <c r="DS1002" s="767"/>
      <c r="DT1002" s="767"/>
      <c r="DU1002" s="767"/>
      <c r="DV1002" s="767"/>
      <c r="DW1002" s="767"/>
      <c r="DX1002" s="767"/>
      <c r="DY1002" s="767"/>
      <c r="DZ1002" s="767"/>
      <c r="EA1002" s="767"/>
      <c r="EB1002" s="767"/>
      <c r="EC1002" s="767"/>
      <c r="ED1002" s="767"/>
      <c r="EE1002" s="767"/>
      <c r="EF1002" s="767"/>
      <c r="EG1002" s="767"/>
      <c r="EH1002" s="767"/>
      <c r="EI1002" s="767"/>
      <c r="EJ1002" s="767"/>
      <c r="EK1002" s="767"/>
      <c r="EL1002" s="767"/>
      <c r="EM1002" s="767"/>
      <c r="EN1002" s="767"/>
      <c r="EO1002" s="767"/>
      <c r="EP1002" s="767"/>
      <c r="EQ1002" s="767"/>
      <c r="ER1002" s="767"/>
      <c r="ES1002" s="767"/>
      <c r="ET1002" s="767"/>
      <c r="EU1002" s="767"/>
      <c r="EV1002" s="767"/>
      <c r="EW1002" s="767"/>
      <c r="EX1002" s="767"/>
      <c r="EY1002" s="767"/>
      <c r="EZ1002" s="767"/>
      <c r="FA1002" s="767"/>
      <c r="FB1002" s="767"/>
      <c r="FC1002" s="767"/>
      <c r="FD1002" s="767"/>
      <c r="FE1002" s="767"/>
      <c r="FF1002" s="767"/>
      <c r="FG1002" s="767"/>
      <c r="FH1002" s="767"/>
      <c r="FI1002" s="767"/>
      <c r="FJ1002" s="767"/>
      <c r="FK1002" s="767"/>
      <c r="FL1002" s="767"/>
      <c r="FM1002" s="767"/>
      <c r="FN1002" s="767"/>
      <c r="FO1002" s="767"/>
      <c r="FP1002" s="767"/>
      <c r="FQ1002" s="767"/>
      <c r="FR1002" s="767"/>
      <c r="FS1002" s="767"/>
      <c r="FT1002" s="767"/>
      <c r="FU1002" s="767"/>
      <c r="FV1002" s="767"/>
      <c r="FW1002" s="767"/>
      <c r="FX1002" s="767"/>
      <c r="FY1002" s="767"/>
      <c r="FZ1002" s="767"/>
      <c r="GA1002" s="767"/>
      <c r="GB1002" s="767"/>
      <c r="GC1002" s="767"/>
      <c r="GD1002" s="767"/>
      <c r="GE1002" s="767"/>
      <c r="GF1002" s="767"/>
      <c r="GG1002" s="767"/>
      <c r="GH1002" s="767"/>
      <c r="GI1002" s="767"/>
      <c r="GJ1002" s="767"/>
      <c r="GK1002" s="767"/>
      <c r="GL1002" s="767"/>
      <c r="GM1002" s="767"/>
      <c r="GN1002" s="767"/>
      <c r="GO1002" s="767"/>
      <c r="GP1002" s="767"/>
      <c r="GQ1002" s="767"/>
      <c r="GR1002" s="767"/>
      <c r="GS1002" s="767"/>
      <c r="GT1002" s="767"/>
      <c r="GU1002" s="767"/>
      <c r="GV1002" s="767"/>
      <c r="GW1002" s="767"/>
      <c r="GX1002" s="767"/>
      <c r="GY1002" s="767"/>
      <c r="GZ1002" s="767"/>
      <c r="HA1002" s="767"/>
      <c r="HB1002" s="767"/>
      <c r="HC1002" s="767"/>
    </row>
    <row r="1003" spans="1:211" s="864" customFormat="1" ht="13.9" hidden="1" customHeight="1">
      <c r="A1003" s="307"/>
      <c r="B1003" s="351"/>
      <c r="C1003" s="971" t="str">
        <f>IF('1C TSspéc9'!I$17&lt;&gt;0,'1C TSspéc9'!$B$12,"")</f>
        <v/>
      </c>
      <c r="D1003" s="972"/>
      <c r="E1003" s="973"/>
      <c r="F1003" s="93">
        <f>IF(AND($C1003='1C TSspéc9'!$B$12,'1C TSspéc9'!$B$16="spécifiques",'1C TSspéc9'!$I$17&lt;&gt;""),'1C TSspéc9'!$I$21,"")</f>
        <v>0</v>
      </c>
      <c r="G1003" s="863"/>
      <c r="H1003" s="745">
        <v>0.21</v>
      </c>
      <c r="I1003" s="747">
        <v>1</v>
      </c>
      <c r="J1003" s="312"/>
      <c r="K1003" s="680">
        <f t="shared" si="292"/>
        <v>0</v>
      </c>
      <c r="L1003" s="556">
        <f>IF(OR('1C TSspéc9'!$B$12="",'1C TSspéc9'!I$30=0),0,IF(AND('1C TSspéc9'!$B$12&lt;&gt;"",$K$2="Pôle",'1C TSspéc9'!$C$12="OUI"),(('1C TSspéc9'!I$22+'1C TSspéc9'!I$23+'1C TSspéc9'!I$24+'1C TSspéc9'!I$25+'1C TSspéc9'!I$29)/'1C TSspéc9'!I$17),IF(AND('1C TSspéc9'!$B$12&lt;&gt;"",$K$2="Pôle",'1C TSspéc9'!$C$12="NON"),(('1C TSspéc9'!I$22+'1C TSspéc9'!I$23+'1C TSspéc9'!I$24+'1C TSspéc9'!I$25+'1C TSspéc9'!I$29)/'1C TSspéc9'!I$30),IF(AND('1C TSspéc9'!$B$12&lt;&gt;"",$K$2&lt;&gt;"Pôle",'1C TSspéc9'!$C$12="OUI"),(('1C TSspéc9'!I$22+'1C TSspéc9'!I$23+'1C TSspéc9'!I$24+'1C TSspéc9'!I$25+'1C TSspéc9'!I$26+'1C TSspéc9'!I$27+'1C TSspéc9'!I$28+'1C TSspéc9'!I$29)/'1C TSspéc9'!I$17),IF(AND('1C TSspéc9'!$B$12&lt;&gt;"",$K$2&lt;&gt;"Pôle",'1C TSspéc9'!$C$12="NON"),(('1C TSspéc9'!I$22+'1C TSspéc9'!I$23+'1C TSspéc9'!I$24+'1C TSspéc9'!I$25+'1C TSspéc9'!I$26+'1C TSspéc9'!I$27+'1C TSspéc9'!I$28+'1C TSspéc9'!I$29)/'1C TSspéc9'!I$30))))))</f>
        <v>0</v>
      </c>
      <c r="M1003" s="556">
        <f>IF(OR('1C TSspéc9'!$B$12="",'1C TSspéc9'!I$30=0),0,IF(AND('1C TSspéc9'!$B$12&lt;&gt;"",$K$2="Pôle",'1C TSspéc9'!$C$12="OUI"),(('1C TSspéc9'!I$26+'1C TSspéc9'!I$27+'1C TSspéc9'!I$28)/'1C TSspéc9'!I$17),IF(AND('1C TSspéc9'!$B$12&lt;&gt;"",$K$2="Pôle",'1C TSspéc9'!$C$12="NON"),(('1C TSspéc9'!I$26+'1C TSspéc9'!I$27+'1C TSspéc9'!I$28)/'1C TSspéc9'!I$30),IF(AND('1C TSspéc9'!$B$12&lt;&gt;"",$K$2&lt;&gt;"Pôle"),0))))</f>
        <v>0</v>
      </c>
      <c r="N1003" s="557">
        <f>IF(AND('1C TSspéc9'!$B$12&lt;&gt;0,'1C TSspéc9'!$I$30&lt;&gt;0),L1003+M1003,0)</f>
        <v>0</v>
      </c>
      <c r="O1003" s="542" t="str">
        <f>IF(AND('1C TSspéc9'!$I$17&lt;&gt;0,'1C TSspéc9'!$C$12="OUI"),'1C TSspéc9'!$I$35/'1C TSspéc9'!$I$17,"")</f>
        <v/>
      </c>
      <c r="P1003" s="543" t="str">
        <f>IF(AND('1C TSspéc9'!$I$17&lt;&gt;0,'1C TSspéc9'!$C$12="OUI"),'1C TSspéc9'!$I$36/'1C TSspéc9'!$I$17,"")</f>
        <v/>
      </c>
      <c r="Q1003" s="543" t="str">
        <f>IF(AND('1C TSspéc9'!$I$17&lt;&gt;0,'1C TSspéc9'!$C$12="OUI"),'1C TSspéc9'!$I$37/'1C TSspéc9'!$I$17,"")</f>
        <v/>
      </c>
      <c r="R1003" s="543" t="str">
        <f>IF(AND('1C TSspéc9'!$I$17&lt;&gt;0,'1C TSspéc9'!$C$12="OUI"),'1C TSspéc9'!$I$38/'1C TSspéc9'!$I$17,"")</f>
        <v/>
      </c>
      <c r="S1003" s="543" t="str">
        <f>IF(AND('1C TSspéc9'!$I$17&lt;&gt;0,'1C TSspéc9'!$C$12="OUI"),'1C TSspéc9'!$I$39/'1C TSspéc9'!$I$17,"")</f>
        <v/>
      </c>
      <c r="T1003" s="543" t="str">
        <f>IF(AND('1C TSspéc9'!$I$17&lt;&gt;0,'1C TSspéc9'!$C$12="OUI"),'1C TSspéc9'!$I$40/'1C TSspéc9'!$I$17,"")</f>
        <v/>
      </c>
      <c r="U1003" s="543" t="str">
        <f>IF(AND('1C TSspéc9'!$I$17&lt;&gt;0,'1C TSspéc9'!$C$12="OUI"),'1C TSspéc9'!$I$41/'1C TSspéc9'!$I$17,"")</f>
        <v/>
      </c>
      <c r="V1003" s="543" t="str">
        <f>IF(AND('1C TSspéc9'!$I$17&lt;&gt;0,'1C TSspéc9'!$C$12="OUI"),'1C TSspéc9'!$I$42/'1C TSspéc9'!$I$17,"")</f>
        <v/>
      </c>
      <c r="W1003" s="543" t="str">
        <f>IF(AND('1C TSspéc9'!$I$17&lt;&gt;0,'1C TSspéc9'!$C$12="OUI"),'1C TSspéc9'!$I$43/'1C TSspéc9'!$I$17,"")</f>
        <v/>
      </c>
      <c r="X1003" s="543" t="str">
        <f>IF(AND('1C TSspéc9'!$I$17&lt;&gt;0,'1C TSspéc9'!$C$12="OUI"),'1C TSspéc9'!$I$44/'1C TSspéc9'!$I$17,"")</f>
        <v/>
      </c>
      <c r="Y1003" s="543" t="str">
        <f>IF(AND('1C TSspéc9'!$I$17&lt;&gt;0,'1C TSspéc9'!$C$12="OUI"),'1C TSspéc9'!$I$45/'1C TSspéc9'!$I$17,"")</f>
        <v/>
      </c>
      <c r="Z1003" s="543" t="str">
        <f>IF(AND('1C TSspéc9'!$I$17&lt;&gt;0,'1C TSspéc9'!$C$12="OUI"),'1C TSspéc9'!$I$46/'1C TSspéc9'!$I$17,"")</f>
        <v/>
      </c>
      <c r="AA1003" s="543" t="str">
        <f>IF(AND('1C TSspéc9'!$I$17&lt;&gt;0,'1C TSspéc9'!$C$12="OUI"),'1C TSspéc9'!$I$47/'1C TSspéc9'!$I$17,"")</f>
        <v/>
      </c>
      <c r="AB1003" s="543" t="str">
        <f>IF(AND('1C TSspéc9'!$I$17&lt;&gt;0,'1C TSspéc9'!$C$12="OUI"),'1C TSspéc9'!$I$48/'1C TSspéc9'!$I$17,"")</f>
        <v/>
      </c>
      <c r="AC1003" s="543" t="str">
        <f>IF(AND('1C TSspéc9'!$I$17&lt;&gt;0,'1C TSspéc9'!$C$12="OUI"),'1C TSspéc9'!$I$49/'1C TSspéc9'!$I$17,"")</f>
        <v/>
      </c>
      <c r="AD1003" s="543" t="str">
        <f>IF(AND('1C TSspéc9'!$I$17&lt;&gt;0,'1C TSspéc9'!$C$12="OUI"),'1C TSspéc9'!$I$50/'1C TSspéc9'!$I$17,"")</f>
        <v/>
      </c>
      <c r="AE1003" s="543" t="str">
        <f>IF(AND('1C TSspéc9'!$I$17&lt;&gt;0,'1C TSspéc9'!$C$12="OUI"),'1C TSspéc9'!$I$51/'1C TSspéc9'!$I$17,"")</f>
        <v/>
      </c>
      <c r="AF1003" s="543" t="str">
        <f>IF(AND('1C TSspéc9'!$I$17&lt;&gt;0,'1C TSspéc9'!$C$12="OUI"),'1C TSspéc9'!$I$52/'1C TSspéc9'!$I$17,"")</f>
        <v/>
      </c>
      <c r="AG1003" s="543" t="str">
        <f>IF(AND('1C TSspéc9'!$I$17&lt;&gt;0,'1C TSspéc9'!$C$12="OUI"),'1C TSspéc9'!$I$53/'1C TSspéc9'!$I$17,"")</f>
        <v/>
      </c>
      <c r="AH1003" s="543" t="str">
        <f>IF(AND('1C TSspéc9'!$I$17&lt;&gt;0,'1C TSspéc9'!$C$12="OUI"),'1C TSspéc9'!$I$54/'1C TSspéc9'!$I$17,"")</f>
        <v/>
      </c>
      <c r="AI1003" s="543" t="str">
        <f>IF(AND('1C TSspéc9'!$I$17&lt;&gt;0,'1C TSspéc9'!$C$12="OUI"),'1C TSspéc9'!$I$55/'1C TSspéc9'!$I$17,"")</f>
        <v/>
      </c>
      <c r="AJ1003" s="543" t="str">
        <f>IF(AND('1C TSspéc9'!$I$17&lt;&gt;0,'1C TSspéc9'!$C$12="OUI"),'1C TSspéc9'!$I$56/'1C TSspéc9'!$I$17,"")</f>
        <v/>
      </c>
      <c r="AK1003" s="543" t="str">
        <f>IF(AND('1C TSspéc9'!$I$17&lt;&gt;0,'1C TSspéc9'!$C$12="OUI"),'1C TSspéc9'!$I$57/'1C TSspéc9'!$I$17,"")</f>
        <v/>
      </c>
      <c r="AL1003" s="72">
        <f>IF(AND('1C TSspéc9'!$I$17&lt;&gt;0,'1C TSspéc9'!$C$12="OUI"),N1003+AK1003,N1003)</f>
        <v>0</v>
      </c>
      <c r="AM1003" s="417">
        <f t="shared" si="293"/>
        <v>0</v>
      </c>
      <c r="AN1003" s="417">
        <f t="shared" si="294"/>
        <v>0</v>
      </c>
      <c r="AO1003" s="418" t="str">
        <f>IF(AND('1C TSspéc9'!$I$17&lt;&gt;0,'1C TSspéc9'!$I$30&lt;&gt;0),AM1003+AN1003,"")</f>
        <v/>
      </c>
      <c r="AP1003" s="573" t="str">
        <f>IF(AND('1C TSspéc9'!$I$17&lt;&gt;0,'1C TSspéc9'!$I$30&lt;&gt;0),AM1003-AR1003,"")</f>
        <v/>
      </c>
      <c r="AQ1003" s="583">
        <f t="shared" si="295"/>
        <v>0</v>
      </c>
      <c r="AR1003" s="596"/>
      <c r="AS1003" s="102"/>
      <c r="AT1003" s="27" t="str">
        <f>IF(('1C TSspéc9'!I$17*FICHE!$C$14&lt;J1003),"Forfait limité à "&amp;FICHE!$C$14&amp;"€/jour","")</f>
        <v/>
      </c>
      <c r="AU1003" s="592"/>
      <c r="AV1003" s="824"/>
      <c r="AW1003" s="824"/>
      <c r="AX1003" s="824"/>
      <c r="AY1003" s="824"/>
      <c r="AZ1003" s="824"/>
      <c r="BA1003" s="767"/>
      <c r="BB1003" s="767"/>
      <c r="BC1003" s="767"/>
      <c r="BD1003" s="767"/>
      <c r="BE1003" s="767"/>
      <c r="BF1003" s="767"/>
      <c r="BG1003" s="767"/>
      <c r="BH1003" s="767"/>
      <c r="BI1003" s="767"/>
      <c r="BJ1003" s="767"/>
      <c r="BK1003" s="767"/>
      <c r="BL1003" s="767"/>
      <c r="BM1003" s="767"/>
      <c r="BN1003" s="767"/>
      <c r="BO1003" s="767"/>
      <c r="BP1003" s="767"/>
      <c r="BQ1003" s="767"/>
      <c r="BR1003" s="767"/>
      <c r="BS1003" s="767"/>
      <c r="BT1003" s="767"/>
      <c r="BU1003" s="767"/>
      <c r="BV1003" s="767"/>
      <c r="BW1003" s="767"/>
      <c r="BX1003" s="767"/>
      <c r="BY1003" s="767"/>
      <c r="BZ1003" s="767"/>
      <c r="CA1003" s="767"/>
      <c r="CB1003" s="767"/>
      <c r="CC1003" s="767"/>
      <c r="CD1003" s="767"/>
      <c r="CE1003" s="767"/>
      <c r="CF1003" s="767"/>
      <c r="CG1003" s="767"/>
      <c r="CH1003" s="767"/>
      <c r="CI1003" s="767"/>
      <c r="CJ1003" s="767"/>
      <c r="CK1003" s="767"/>
      <c r="CL1003" s="767"/>
      <c r="CM1003" s="767"/>
      <c r="CN1003" s="767"/>
      <c r="CO1003" s="767"/>
      <c r="CP1003" s="767"/>
      <c r="CQ1003" s="767"/>
      <c r="CR1003" s="767"/>
      <c r="CS1003" s="767"/>
      <c r="CT1003" s="767"/>
      <c r="CU1003" s="767"/>
      <c r="CV1003" s="767"/>
      <c r="CW1003" s="767"/>
      <c r="CX1003" s="767"/>
      <c r="CY1003" s="767"/>
      <c r="CZ1003" s="767"/>
      <c r="DA1003" s="767"/>
      <c r="DB1003" s="767"/>
      <c r="DC1003" s="767"/>
      <c r="DD1003" s="767"/>
      <c r="DE1003" s="767"/>
      <c r="DF1003" s="767"/>
      <c r="DG1003" s="767"/>
      <c r="DH1003" s="767"/>
      <c r="DI1003" s="767"/>
      <c r="DJ1003" s="767"/>
      <c r="DK1003" s="767"/>
      <c r="DL1003" s="767"/>
      <c r="DM1003" s="767"/>
      <c r="DN1003" s="767"/>
      <c r="DO1003" s="767"/>
      <c r="DP1003" s="767"/>
      <c r="DQ1003" s="767"/>
      <c r="DR1003" s="767"/>
      <c r="DS1003" s="767"/>
      <c r="DT1003" s="767"/>
      <c r="DU1003" s="767"/>
      <c r="DV1003" s="767"/>
      <c r="DW1003" s="767"/>
      <c r="DX1003" s="767"/>
      <c r="DY1003" s="767"/>
      <c r="DZ1003" s="767"/>
      <c r="EA1003" s="767"/>
      <c r="EB1003" s="767"/>
      <c r="EC1003" s="767"/>
      <c r="ED1003" s="767"/>
      <c r="EE1003" s="767"/>
      <c r="EF1003" s="767"/>
      <c r="EG1003" s="767"/>
      <c r="EH1003" s="767"/>
      <c r="EI1003" s="767"/>
      <c r="EJ1003" s="767"/>
      <c r="EK1003" s="767"/>
      <c r="EL1003" s="767"/>
      <c r="EM1003" s="767"/>
      <c r="EN1003" s="767"/>
      <c r="EO1003" s="767"/>
      <c r="EP1003" s="767"/>
      <c r="EQ1003" s="767"/>
      <c r="ER1003" s="767"/>
      <c r="ES1003" s="767"/>
      <c r="ET1003" s="767"/>
      <c r="EU1003" s="767"/>
      <c r="EV1003" s="767"/>
      <c r="EW1003" s="767"/>
      <c r="EX1003" s="767"/>
      <c r="EY1003" s="767"/>
      <c r="EZ1003" s="767"/>
      <c r="FA1003" s="767"/>
      <c r="FB1003" s="767"/>
      <c r="FC1003" s="767"/>
      <c r="FD1003" s="767"/>
      <c r="FE1003" s="767"/>
      <c r="FF1003" s="767"/>
      <c r="FG1003" s="767"/>
      <c r="FH1003" s="767"/>
      <c r="FI1003" s="767"/>
      <c r="FJ1003" s="767"/>
      <c r="FK1003" s="767"/>
      <c r="FL1003" s="767"/>
      <c r="FM1003" s="767"/>
      <c r="FN1003" s="767"/>
      <c r="FO1003" s="767"/>
      <c r="FP1003" s="767"/>
      <c r="FQ1003" s="767"/>
      <c r="FR1003" s="767"/>
      <c r="FS1003" s="767"/>
      <c r="FT1003" s="767"/>
      <c r="FU1003" s="767"/>
      <c r="FV1003" s="767"/>
      <c r="FW1003" s="767"/>
      <c r="FX1003" s="767"/>
      <c r="FY1003" s="767"/>
      <c r="FZ1003" s="767"/>
      <c r="GA1003" s="767"/>
      <c r="GB1003" s="767"/>
      <c r="GC1003" s="767"/>
      <c r="GD1003" s="767"/>
      <c r="GE1003" s="767"/>
      <c r="GF1003" s="767"/>
      <c r="GG1003" s="767"/>
      <c r="GH1003" s="767"/>
      <c r="GI1003" s="767"/>
      <c r="GJ1003" s="767"/>
      <c r="GK1003" s="767"/>
      <c r="GL1003" s="767"/>
      <c r="GM1003" s="767"/>
      <c r="GN1003" s="767"/>
      <c r="GO1003" s="767"/>
      <c r="GP1003" s="767"/>
      <c r="GQ1003" s="767"/>
      <c r="GR1003" s="767"/>
      <c r="GS1003" s="767"/>
      <c r="GT1003" s="767"/>
      <c r="GU1003" s="767"/>
      <c r="GV1003" s="767"/>
      <c r="GW1003" s="767"/>
      <c r="GX1003" s="767"/>
      <c r="GY1003" s="767"/>
      <c r="GZ1003" s="767"/>
      <c r="HA1003" s="767"/>
      <c r="HB1003" s="767"/>
      <c r="HC1003" s="767"/>
    </row>
    <row r="1004" spans="1:211" s="864" customFormat="1" ht="13.9" hidden="1" customHeight="1">
      <c r="A1004" s="307"/>
      <c r="B1004" s="351"/>
      <c r="C1004" s="971" t="str">
        <f>IF('1C TSspéc9'!J$17&lt;&gt;0,'1C TSspéc9'!$B$12,"")</f>
        <v/>
      </c>
      <c r="D1004" s="972"/>
      <c r="E1004" s="973"/>
      <c r="F1004" s="93">
        <f>IF(AND($C1004='1C TSspéc9'!$B$12,'1C TSspéc9'!$B$16="spécifiques",'1C TSspéc9'!K$17&lt;&gt;""),'1C TSspéc9'!K$21,"")</f>
        <v>0</v>
      </c>
      <c r="G1004" s="863"/>
      <c r="H1004" s="745">
        <v>0.21</v>
      </c>
      <c r="I1004" s="747">
        <v>1</v>
      </c>
      <c r="J1004" s="312"/>
      <c r="K1004" s="680">
        <f t="shared" si="292"/>
        <v>0</v>
      </c>
      <c r="L1004" s="556">
        <f>IF(OR('1C TSspéc9'!$B$12="",'1C TSspéc9'!J$30=0),0,IF(AND('1C TSspéc9'!$B$12&lt;&gt;"",$K$2="Pôle",'1C TSspéc9'!$C$12="OUI"),(('1C TSspéc9'!J$22+'1C TSspéc9'!J$23+'1C TSspéc9'!J$24+'1C TSspéc9'!J$25+'1C TSspéc9'!J$29)/'1C TSspéc9'!J$17),IF(AND('1C TSspéc9'!$B$12&lt;&gt;"",$K$2="Pôle",'1C TSspéc9'!$C$12="NON"),(('1C TSspéc9'!J$22+'1C TSspéc9'!J$23+'1C TSspéc9'!J$24+'1C TSspéc9'!J$25+'1C TSspéc9'!J$29)/'1C TSspéc9'!J$30),IF(AND('1C TSspéc9'!$B$12&lt;&gt;"",$K$2&lt;&gt;"Pôle",'1C TSspéc9'!$C$12="OUI"),(('1C TSspéc9'!J$22+'1C TSspéc9'!J$23+'1C TSspéc9'!J$24+'1C TSspéc9'!J$25+'1C TSspéc9'!J$26+'1C TSspéc9'!J$27+'1C TSspéc9'!J$28+'1C TSspéc9'!J$29)/'1C TSspéc9'!J$17),IF(AND('1C TSspéc9'!$B$12&lt;&gt;"",$K$2&lt;&gt;"Pôle",'1C TSspéc9'!$C$12="NON"),(('1C TSspéc9'!J$22+'1C TSspéc9'!J$23+'1C TSspéc9'!J$24+'1C TSspéc9'!J$25+'1C TSspéc9'!J$26+'1C TSspéc9'!J$27+'1C TSspéc9'!J$28+'1C TSspéc9'!J$29)/'1C TSspéc9'!J$30))))))</f>
        <v>0</v>
      </c>
      <c r="M1004" s="556">
        <f>IF(OR('1C TSspéc9'!$B$12="",'1C TSspéc9'!J$30=0),0,IF(AND('1C TSspéc9'!$B$12&lt;&gt;"",$K$2="Pôle",'1C TSspéc9'!$C$12="OUI"),(('1C TSspéc9'!J$26+'1C TSspéc9'!J$27+'1C TSspéc9'!J$28)/'1C TSspéc9'!J$17),IF(AND('1C TSspéc9'!$B$12&lt;&gt;"",$K$2="Pôle",'1C TSspéc9'!$C$12="NON"),(('1C TSspéc9'!J$26+'1C TSspéc9'!J$27+'1C TSspéc9'!J$28)/'1C TSspéc9'!J$30),IF(AND('1C TSspéc9'!$B$12&lt;&gt;"",$K$2&lt;&gt;"Pôle"),0))))</f>
        <v>0</v>
      </c>
      <c r="N1004" s="557">
        <f>IF(AND('1C TSspéc9'!$B$12&lt;&gt;0,'1C TSspéc9'!$J$30&lt;&gt;0),L1004+M1004,0)</f>
        <v>0</v>
      </c>
      <c r="O1004" s="542" t="str">
        <f>IF(AND('1C TSspéc9'!$J$17&lt;&gt;0,'1C TSspéc9'!$C$12="OUI"),'1C TSspéc9'!$J$35/'1C TSspéc9'!$J$17,"")</f>
        <v/>
      </c>
      <c r="P1004" s="543" t="str">
        <f>IF(AND('1C TSspéc9'!$J$17&lt;&gt;0,'1C TSspéc9'!$C$12="OUI"),'1C TSspéc9'!$J$36/'1C TSspéc9'!$J$17,"")</f>
        <v/>
      </c>
      <c r="Q1004" s="543" t="str">
        <f>IF(AND('1C TSspéc9'!$J$17&lt;&gt;0,'1C TSspéc9'!$C$12="OUI"),'1C TSspéc9'!$J$37/'1C TSspéc9'!$J$17,"")</f>
        <v/>
      </c>
      <c r="R1004" s="543" t="str">
        <f>IF(AND('1C TSspéc9'!$J$17&lt;&gt;0,'1C TSspéc9'!$C$12="OUI"),'1C TSspéc9'!$J$38/'1C TSspéc9'!$J$17,"")</f>
        <v/>
      </c>
      <c r="S1004" s="543" t="str">
        <f>IF(AND('1C TSspéc9'!$J$17&lt;&gt;0,'1C TSspéc9'!$C$12="OUI"),'1C TSspéc9'!$J$39/'1C TSspéc9'!$J$17,"")</f>
        <v/>
      </c>
      <c r="T1004" s="543" t="str">
        <f>IF(AND('1C TSspéc9'!$J$17&lt;&gt;0,'1C TSspéc9'!$C$12="OUI"),'1C TSspéc9'!$J$40/'1C TSspéc9'!$J$17,"")</f>
        <v/>
      </c>
      <c r="U1004" s="543" t="str">
        <f>IF(AND('1C TSspéc9'!$J$17&lt;&gt;0,'1C TSspéc9'!$C$12="OUI"),'1C TSspéc9'!$J$41/'1C TSspéc9'!$J$17,"")</f>
        <v/>
      </c>
      <c r="V1004" s="543" t="str">
        <f>IF(AND('1C TSspéc9'!$J$17&lt;&gt;0,'1C TSspéc9'!$C$12="OUI"),'1C TSspéc9'!$J$42/'1C TSspéc9'!$J$17,"")</f>
        <v/>
      </c>
      <c r="W1004" s="543" t="str">
        <f>IF(AND('1C TSspéc9'!$J$17&lt;&gt;0,'1C TSspéc9'!$C$12="OUI"),'1C TSspéc9'!$J$43/'1C TSspéc9'!$J$17,"")</f>
        <v/>
      </c>
      <c r="X1004" s="543" t="str">
        <f>IF(AND('1C TSspéc9'!$J$17&lt;&gt;0,'1C TSspéc9'!$C$12="OUI"),'1C TSspéc9'!$J$44/'1C TSspéc9'!$J$17,"")</f>
        <v/>
      </c>
      <c r="Y1004" s="543" t="str">
        <f>IF(AND('1C TSspéc9'!$J$17&lt;&gt;0,'1C TSspéc9'!$C$12="OUI"),'1C TSspéc9'!$J$45/'1C TSspéc9'!$J$17,"")</f>
        <v/>
      </c>
      <c r="Z1004" s="543" t="str">
        <f>IF(AND('1C TSspéc9'!$J$17&lt;&gt;0,'1C TSspéc9'!$C$12="OUI"),'1C TSspéc9'!$J$46/'1C TSspéc9'!$J$17,"")</f>
        <v/>
      </c>
      <c r="AA1004" s="543" t="str">
        <f>IF(AND('1C TSspéc9'!$J$17&lt;&gt;0,'1C TSspéc9'!$C$12="OUI"),'1C TSspéc9'!$J$47/'1C TSspéc9'!$J$17,"")</f>
        <v/>
      </c>
      <c r="AB1004" s="543" t="str">
        <f>IF(AND('1C TSspéc9'!$J$17&lt;&gt;0,'1C TSspéc9'!$C$12="OUI"),'1C TSspéc9'!$J$48/'1C TSspéc9'!$J$17,"")</f>
        <v/>
      </c>
      <c r="AC1004" s="543" t="str">
        <f>IF(AND('1C TSspéc9'!$J$17&lt;&gt;0,'1C TSspéc9'!$C$12="OUI"),'1C TSspéc9'!$J$49/'1C TSspéc9'!$J$17,"")</f>
        <v/>
      </c>
      <c r="AD1004" s="543" t="str">
        <f>IF(AND('1C TSspéc9'!$J$17&lt;&gt;0,'1C TSspéc9'!$C$12="OUI"),'1C TSspéc9'!$J$50/'1C TSspéc9'!$J$17,"")</f>
        <v/>
      </c>
      <c r="AE1004" s="543" t="str">
        <f>IF(AND('1C TSspéc9'!$J$17&lt;&gt;0,'1C TSspéc9'!$C$12="OUI"),'1C TSspéc9'!$J$51/'1C TSspéc9'!$J$17,"")</f>
        <v/>
      </c>
      <c r="AF1004" s="543" t="str">
        <f>IF(AND('1C TSspéc9'!$J$17&lt;&gt;0,'1C TSspéc9'!$C$12="OUI"),'1C TSspéc9'!$J$52/'1C TSspéc9'!$J$17,"")</f>
        <v/>
      </c>
      <c r="AG1004" s="543" t="str">
        <f>IF(AND('1C TSspéc9'!$J$17&lt;&gt;0,'1C TSspéc9'!$C$12="OUI"),'1C TSspéc9'!$J$53/'1C TSspéc9'!$J$17,"")</f>
        <v/>
      </c>
      <c r="AH1004" s="543" t="str">
        <f>IF(AND('1C TSspéc9'!$J$17&lt;&gt;0,'1C TSspéc9'!$C$12="OUI"),'1C TSspéc9'!$J$54/'1C TSspéc9'!$J$17,"")</f>
        <v/>
      </c>
      <c r="AI1004" s="543" t="str">
        <f>IF(AND('1C TSspéc9'!$J$17&lt;&gt;0,'1C TSspéc9'!$C$12="OUI"),'1C TSspéc9'!$J$55/'1C TSspéc9'!$J$17,"")</f>
        <v/>
      </c>
      <c r="AJ1004" s="543" t="str">
        <f>IF(AND('1C TSspéc9'!$J$17&lt;&gt;0,'1C TSspéc9'!$C$12="OUI"),'1C TSspéc9'!$J$56/'1C TSspéc9'!$J$17,"")</f>
        <v/>
      </c>
      <c r="AK1004" s="543" t="str">
        <f>IF(AND('1C TSspéc9'!$J$17&lt;&gt;0,'1C TSspéc9'!$C$12="OUI"),'1C TSspéc9'!$J$57/'1C TSspéc9'!$J$17,"")</f>
        <v/>
      </c>
      <c r="AL1004" s="72">
        <f>IF(AND('1C TSspéc9'!$J$17&lt;&gt;0,'1C TSspéc9'!$C$12="OUI"),N1004+AK1004,N1004)</f>
        <v>0</v>
      </c>
      <c r="AM1004" s="417">
        <f t="shared" si="293"/>
        <v>0</v>
      </c>
      <c r="AN1004" s="417">
        <f t="shared" si="294"/>
        <v>0</v>
      </c>
      <c r="AO1004" s="418" t="str">
        <f>IF(AND('1C TSspéc9'!$J$17&lt;&gt;0,'1C TSspéc9'!$J$30&lt;&gt;0),AM1004+AN1004,"")</f>
        <v/>
      </c>
      <c r="AP1004" s="573" t="str">
        <f>IF(AND('1C TSspéc9'!$J$17&lt;&gt;0,'1C TSspéc9'!$J$30&lt;&gt;0),AM1004-AR1004,"")</f>
        <v/>
      </c>
      <c r="AQ1004" s="583">
        <f t="shared" si="295"/>
        <v>0</v>
      </c>
      <c r="AR1004" s="596"/>
      <c r="AS1004" s="102"/>
      <c r="AT1004" s="27" t="str">
        <f>IF(('1C TSspéc9'!J$17*FICHE!$C$14&lt;J1004),"Forfait limité à "&amp;FICHE!$C$14&amp;"€/jour","")</f>
        <v/>
      </c>
      <c r="AU1004" s="592"/>
      <c r="AV1004" s="824"/>
      <c r="AW1004" s="824"/>
      <c r="AX1004" s="824"/>
      <c r="AY1004" s="824"/>
      <c r="AZ1004" s="824"/>
      <c r="BA1004" s="767"/>
      <c r="BB1004" s="767"/>
      <c r="BC1004" s="767"/>
      <c r="BD1004" s="767"/>
      <c r="BE1004" s="767"/>
      <c r="BF1004" s="767"/>
      <c r="BG1004" s="767"/>
      <c r="BH1004" s="767"/>
      <c r="BI1004" s="767"/>
      <c r="BJ1004" s="767"/>
      <c r="BK1004" s="767"/>
      <c r="BL1004" s="767"/>
      <c r="BM1004" s="767"/>
      <c r="BN1004" s="767"/>
      <c r="BO1004" s="767"/>
      <c r="BP1004" s="767"/>
      <c r="BQ1004" s="767"/>
      <c r="BR1004" s="767"/>
      <c r="BS1004" s="767"/>
      <c r="BT1004" s="767"/>
      <c r="BU1004" s="767"/>
      <c r="BV1004" s="767"/>
      <c r="BW1004" s="767"/>
      <c r="BX1004" s="767"/>
      <c r="BY1004" s="767"/>
      <c r="BZ1004" s="767"/>
      <c r="CA1004" s="767"/>
      <c r="CB1004" s="767"/>
      <c r="CC1004" s="767"/>
      <c r="CD1004" s="767"/>
      <c r="CE1004" s="767"/>
      <c r="CF1004" s="767"/>
      <c r="CG1004" s="767"/>
      <c r="CH1004" s="767"/>
      <c r="CI1004" s="767"/>
      <c r="CJ1004" s="767"/>
      <c r="CK1004" s="767"/>
      <c r="CL1004" s="767"/>
      <c r="CM1004" s="767"/>
      <c r="CN1004" s="767"/>
      <c r="CO1004" s="767"/>
      <c r="CP1004" s="767"/>
      <c r="CQ1004" s="767"/>
      <c r="CR1004" s="767"/>
      <c r="CS1004" s="767"/>
      <c r="CT1004" s="767"/>
      <c r="CU1004" s="767"/>
      <c r="CV1004" s="767"/>
      <c r="CW1004" s="767"/>
      <c r="CX1004" s="767"/>
      <c r="CY1004" s="767"/>
      <c r="CZ1004" s="767"/>
      <c r="DA1004" s="767"/>
      <c r="DB1004" s="767"/>
      <c r="DC1004" s="767"/>
      <c r="DD1004" s="767"/>
      <c r="DE1004" s="767"/>
      <c r="DF1004" s="767"/>
      <c r="DG1004" s="767"/>
      <c r="DH1004" s="767"/>
      <c r="DI1004" s="767"/>
      <c r="DJ1004" s="767"/>
      <c r="DK1004" s="767"/>
      <c r="DL1004" s="767"/>
      <c r="DM1004" s="767"/>
      <c r="DN1004" s="767"/>
      <c r="DO1004" s="767"/>
      <c r="DP1004" s="767"/>
      <c r="DQ1004" s="767"/>
      <c r="DR1004" s="767"/>
      <c r="DS1004" s="767"/>
      <c r="DT1004" s="767"/>
      <c r="DU1004" s="767"/>
      <c r="DV1004" s="767"/>
      <c r="DW1004" s="767"/>
      <c r="DX1004" s="767"/>
      <c r="DY1004" s="767"/>
      <c r="DZ1004" s="767"/>
      <c r="EA1004" s="767"/>
      <c r="EB1004" s="767"/>
      <c r="EC1004" s="767"/>
      <c r="ED1004" s="767"/>
      <c r="EE1004" s="767"/>
      <c r="EF1004" s="767"/>
      <c r="EG1004" s="767"/>
      <c r="EH1004" s="767"/>
      <c r="EI1004" s="767"/>
      <c r="EJ1004" s="767"/>
      <c r="EK1004" s="767"/>
      <c r="EL1004" s="767"/>
      <c r="EM1004" s="767"/>
      <c r="EN1004" s="767"/>
      <c r="EO1004" s="767"/>
      <c r="EP1004" s="767"/>
      <c r="EQ1004" s="767"/>
      <c r="ER1004" s="767"/>
      <c r="ES1004" s="767"/>
      <c r="ET1004" s="767"/>
      <c r="EU1004" s="767"/>
      <c r="EV1004" s="767"/>
      <c r="EW1004" s="767"/>
      <c r="EX1004" s="767"/>
      <c r="EY1004" s="767"/>
      <c r="EZ1004" s="767"/>
      <c r="FA1004" s="767"/>
      <c r="FB1004" s="767"/>
      <c r="FC1004" s="767"/>
      <c r="FD1004" s="767"/>
      <c r="FE1004" s="767"/>
      <c r="FF1004" s="767"/>
      <c r="FG1004" s="767"/>
      <c r="FH1004" s="767"/>
      <c r="FI1004" s="767"/>
      <c r="FJ1004" s="767"/>
      <c r="FK1004" s="767"/>
      <c r="FL1004" s="767"/>
      <c r="FM1004" s="767"/>
      <c r="FN1004" s="767"/>
      <c r="FO1004" s="767"/>
      <c r="FP1004" s="767"/>
      <c r="FQ1004" s="767"/>
      <c r="FR1004" s="767"/>
      <c r="FS1004" s="767"/>
      <c r="FT1004" s="767"/>
      <c r="FU1004" s="767"/>
      <c r="FV1004" s="767"/>
      <c r="FW1004" s="767"/>
      <c r="FX1004" s="767"/>
      <c r="FY1004" s="767"/>
      <c r="FZ1004" s="767"/>
      <c r="GA1004" s="767"/>
      <c r="GB1004" s="767"/>
      <c r="GC1004" s="767"/>
      <c r="GD1004" s="767"/>
      <c r="GE1004" s="767"/>
      <c r="GF1004" s="767"/>
      <c r="GG1004" s="767"/>
      <c r="GH1004" s="767"/>
      <c r="GI1004" s="767"/>
      <c r="GJ1004" s="767"/>
      <c r="GK1004" s="767"/>
      <c r="GL1004" s="767"/>
      <c r="GM1004" s="767"/>
      <c r="GN1004" s="767"/>
      <c r="GO1004" s="767"/>
      <c r="GP1004" s="767"/>
      <c r="GQ1004" s="767"/>
      <c r="GR1004" s="767"/>
      <c r="GS1004" s="767"/>
      <c r="GT1004" s="767"/>
      <c r="GU1004" s="767"/>
      <c r="GV1004" s="767"/>
      <c r="GW1004" s="767"/>
      <c r="GX1004" s="767"/>
      <c r="GY1004" s="767"/>
      <c r="GZ1004" s="767"/>
      <c r="HA1004" s="767"/>
      <c r="HB1004" s="767"/>
      <c r="HC1004" s="767"/>
    </row>
    <row r="1005" spans="1:211" s="864" customFormat="1" ht="13.9" hidden="1" customHeight="1">
      <c r="A1005" s="307"/>
      <c r="B1005" s="351"/>
      <c r="C1005" s="971" t="str">
        <f>IF('1C TSspéc9'!K$17&lt;&gt;0,'1C TSspéc9'!$B$12,"")</f>
        <v/>
      </c>
      <c r="D1005" s="972"/>
      <c r="E1005" s="973"/>
      <c r="F1005" s="93">
        <f>IF(AND($C1005='1C TSspéc9'!$B$12,'1C TSspéc9'!$B$16="spécifiques",'1C TSspéc9'!$K$17&lt;&gt;""),'1C TSspéc9'!$K$21,"")</f>
        <v>0</v>
      </c>
      <c r="G1005" s="863"/>
      <c r="H1005" s="745">
        <v>0.21</v>
      </c>
      <c r="I1005" s="747">
        <v>1</v>
      </c>
      <c r="J1005" s="312"/>
      <c r="K1005" s="680">
        <f t="shared" si="292"/>
        <v>0</v>
      </c>
      <c r="L1005" s="556">
        <f>IF(OR('1C TSspéc9'!$B$12="",'1C TSspéc9'!K$30=0),0,IF(AND('1C TSspéc9'!$B$12&lt;&gt;"",$K$2="Pôle",'1C TSspéc9'!$C$12="OUI"),(('1C TSspéc9'!K$22+'1C TSspéc9'!K$23+'1C TSspéc9'!K$24+'1C TSspéc9'!K$25+'1C TSspéc9'!K$29)/'1C TSspéc9'!K$17),IF(AND('1C TSspéc9'!$B$12&lt;&gt;"",$K$2="Pôle",'1C TSspéc9'!$C$12="NON"),(('1C TSspéc9'!K$22+'1C TSspéc9'!K$23+'1C TSspéc9'!K$24+'1C TSspéc9'!K$25+'1C TSspéc9'!K$29)/'1C TSspéc9'!K$30),IF(AND('1C TSspéc9'!$B$12&lt;&gt;"",$K$2&lt;&gt;"Pôle",'1C TSspéc9'!$C$12="OUI"),(('1C TSspéc9'!K$22+'1C TSspéc9'!K$23+'1C TSspéc9'!K$24+'1C TSspéc9'!K$25+'1C TSspéc9'!K$26+'1C TSspéc9'!K$27+'1C TSspéc9'!K$28+'1C TSspéc9'!K$29)/'1C TSspéc9'!K$17),IF(AND('1C TSspéc9'!$B$12&lt;&gt;"",$K$2&lt;&gt;"Pôle",'1C TSspéc9'!$C$12="NON"),(('1C TSspéc9'!K$22+'1C TSspéc9'!K$23+'1C TSspéc9'!K$24+'1C TSspéc9'!K$25+'1C TSspéc9'!K$26+'1C TSspéc9'!K$27+'1C TSspéc9'!K$28+'1C TSspéc9'!K$29)/'1C TSspéc9'!K$30))))))</f>
        <v>0</v>
      </c>
      <c r="M1005" s="556">
        <f>IF(OR('1C TSspéc9'!$B$12="",'1C TSspéc9'!K$30=0),0,IF(AND('1C TSspéc9'!$B$12&lt;&gt;"",$K$2="Pôle",'1C TSspéc9'!$C$12="OUI"),(('1C TSspéc9'!K$26+'1C TSspéc9'!K$27+'1C TSspéc9'!K$28)/'1C TSspéc9'!K$17),IF(AND('1C TSspéc9'!$B$12&lt;&gt;"",$K$2="Pôle",'1C TSspéc9'!$C$12="NON"),(('1C TSspéc9'!K$26+'1C TSspéc9'!K$27+'1C TSspéc9'!K$28)/'1C TSspéc9'!K$30),IF(AND('1C TSspéc9'!$B$12&lt;&gt;"",$K$2&lt;&gt;"Pôle"),0))))</f>
        <v>0</v>
      </c>
      <c r="N1005" s="557">
        <f>IF(AND('1C TSspéc9'!$B$12&lt;&gt;0,'1C TSspéc9'!$K$30&lt;&gt;0),L1005+M1005,0)</f>
        <v>0</v>
      </c>
      <c r="O1005" s="542" t="str">
        <f>IF(AND('1C TSspéc9'!$K$17&lt;&gt;0,'1C TSspéc9'!$C$12="OUI"),'1C TSspéc9'!$K$35/'1C TSspéc9'!$K$17,"")</f>
        <v/>
      </c>
      <c r="P1005" s="543" t="str">
        <f>IF(AND('1C TSspéc9'!$K$17&lt;&gt;0,'1C TSspéc9'!$C$12="OUI"),'1C TSspéc9'!$K$36/'1C TSspéc9'!$K$17,"")</f>
        <v/>
      </c>
      <c r="Q1005" s="543" t="str">
        <f>IF(AND('1C TSspéc9'!$K$17&lt;&gt;0,'1C TSspéc9'!$C$12="OUI"),'1C TSspéc9'!$K$37/'1C TSspéc9'!$K$17,"")</f>
        <v/>
      </c>
      <c r="R1005" s="543" t="str">
        <f>IF(AND('1C TSspéc9'!$K$17&lt;&gt;0,'1C TSspéc9'!$C$12="OUI"),'1C TSspéc9'!$K$38/'1C TSspéc9'!$K$17,"")</f>
        <v/>
      </c>
      <c r="S1005" s="543" t="str">
        <f>IF(AND('1C TSspéc9'!$K$17&lt;&gt;0,'1C TSspéc9'!$C$12="OUI"),'1C TSspéc9'!$K$39/'1C TSspéc9'!$K$17,"")</f>
        <v/>
      </c>
      <c r="T1005" s="543" t="str">
        <f>IF(AND('1C TSspéc9'!$K$17&lt;&gt;0,'1C TSspéc9'!$C$12="OUI"),'1C TSspéc9'!$K$40/'1C TSspéc9'!$K$17,"")</f>
        <v/>
      </c>
      <c r="U1005" s="543" t="str">
        <f>IF(AND('1C TSspéc9'!$K$17&lt;&gt;0,'1C TSspéc9'!$C$12="OUI"),'1C TSspéc9'!$K$41/'1C TSspéc9'!$K$17,"")</f>
        <v/>
      </c>
      <c r="V1005" s="543" t="str">
        <f>IF(AND('1C TSspéc9'!$K$17&lt;&gt;0,'1C TSspéc9'!$C$12="OUI"),'1C TSspéc9'!$K$42/'1C TSspéc9'!$K$17,"")</f>
        <v/>
      </c>
      <c r="W1005" s="543" t="str">
        <f>IF(AND('1C TSspéc9'!$K$17&lt;&gt;0,'1C TSspéc9'!$C$12="OUI"),'1C TSspéc9'!$K$43/'1C TSspéc9'!$K$17,"")</f>
        <v/>
      </c>
      <c r="X1005" s="543" t="str">
        <f>IF(AND('1C TSspéc9'!$K$17&lt;&gt;0,'1C TSspéc9'!$C$12="OUI"),'1C TSspéc9'!$K$44/'1C TSspéc9'!$K$17,"")</f>
        <v/>
      </c>
      <c r="Y1005" s="543" t="str">
        <f>IF(AND('1C TSspéc9'!$K$17&lt;&gt;0,'1C TSspéc9'!$C$12="OUI"),'1C TSspéc9'!$K$45/'1C TSspéc9'!$K$17,"")</f>
        <v/>
      </c>
      <c r="Z1005" s="543" t="str">
        <f>IF(AND('1C TSspéc9'!$K$17&lt;&gt;0,'1C TSspéc9'!$C$12="OUI"),'1C TSspéc9'!$K$46/'1C TSspéc9'!$K$17,"")</f>
        <v/>
      </c>
      <c r="AA1005" s="543" t="str">
        <f>IF(AND('1C TSspéc9'!$K$17&lt;&gt;0,'1C TSspéc9'!$C$12="OUI"),'1C TSspéc9'!$K$47/'1C TSspéc9'!$K$17,"")</f>
        <v/>
      </c>
      <c r="AB1005" s="543" t="str">
        <f>IF(AND('1C TSspéc9'!$K$17&lt;&gt;0,'1C TSspéc9'!$C$12="OUI"),'1C TSspéc9'!$K$48/'1C TSspéc9'!$K$17,"")</f>
        <v/>
      </c>
      <c r="AC1005" s="543" t="str">
        <f>IF(AND('1C TSspéc9'!$K$17&lt;&gt;0,'1C TSspéc9'!$C$12="OUI"),'1C TSspéc9'!$K$49/'1C TSspéc9'!$K$17,"")</f>
        <v/>
      </c>
      <c r="AD1005" s="543" t="str">
        <f>IF(AND('1C TSspéc9'!$K$17&lt;&gt;0,'1C TSspéc9'!$C$12="OUI"),'1C TSspéc9'!$K$50/'1C TSspéc9'!$K$17,"")</f>
        <v/>
      </c>
      <c r="AE1005" s="543" t="str">
        <f>IF(AND('1C TSspéc9'!$K$17&lt;&gt;0,'1C TSspéc9'!$C$12="OUI"),'1C TSspéc9'!$K$51/'1C TSspéc9'!$K$17,"")</f>
        <v/>
      </c>
      <c r="AF1005" s="543" t="str">
        <f>IF(AND('1C TSspéc9'!$K$17&lt;&gt;0,'1C TSspéc9'!$C$12="OUI"),'1C TSspéc9'!$K$52/'1C TSspéc9'!$K$17,"")</f>
        <v/>
      </c>
      <c r="AG1005" s="543" t="str">
        <f>IF(AND('1C TSspéc9'!$K$17&lt;&gt;0,'1C TSspéc9'!$C$12="OUI"),'1C TSspéc9'!$K$53/'1C TSspéc9'!$K$17,"")</f>
        <v/>
      </c>
      <c r="AH1005" s="543" t="str">
        <f>IF(AND('1C TSspéc9'!$K$17&lt;&gt;0,'1C TSspéc9'!$C$12="OUI"),'1C TSspéc9'!$K$54/'1C TSspéc9'!$K$17,"")</f>
        <v/>
      </c>
      <c r="AI1005" s="543" t="str">
        <f>IF(AND('1C TSspéc9'!$K$17&lt;&gt;0,'1C TSspéc9'!$C$12="OUI"),'1C TSspéc9'!$K$55/'1C TSspéc9'!$K$17,"")</f>
        <v/>
      </c>
      <c r="AJ1005" s="543" t="str">
        <f>IF(AND('1C TSspéc9'!$K$17&lt;&gt;0,'1C TSspéc9'!$C$12="OUI"),'1C TSspéc9'!$K$56/'1C TSspéc9'!$K$17,"")</f>
        <v/>
      </c>
      <c r="AK1005" s="543" t="str">
        <f>IF(AND('1C TSspéc9'!$K$17&lt;&gt;0,'1C TSspéc9'!$C$12="OUI"),'1C TSspéc9'!$K$57/'1C TSspéc9'!$K$17,"")</f>
        <v/>
      </c>
      <c r="AL1005" s="72">
        <f>IF(AND('1C TSspéc9'!$K$17&lt;&gt;0,'1C TSspéc9'!$C$12="OUI"),N1005+AK1005,N1005)</f>
        <v>0</v>
      </c>
      <c r="AM1005" s="417">
        <f t="shared" si="293"/>
        <v>0</v>
      </c>
      <c r="AN1005" s="417">
        <f t="shared" si="294"/>
        <v>0</v>
      </c>
      <c r="AO1005" s="418" t="str">
        <f>IF(AND('1C TSspéc9'!$K$17&lt;&gt;0,'1C TSspéc9'!$K$30&lt;&gt;0),AM1005+AN1005,"")</f>
        <v/>
      </c>
      <c r="AP1005" s="573" t="str">
        <f>IF(AND('1C TSspéc9'!$K$17&lt;&gt;0,'1C TSspéc9'!$K$30&lt;&gt;0),AM1005-AR1005,"")</f>
        <v/>
      </c>
      <c r="AQ1005" s="583">
        <f t="shared" si="295"/>
        <v>0</v>
      </c>
      <c r="AR1005" s="596"/>
      <c r="AS1005" s="102"/>
      <c r="AT1005" s="27" t="str">
        <f>IF(('1C TSspéc9'!K$17*FICHE!$C$14&lt;J1005),"Forfait limité à "&amp;FICHE!$C$14&amp;"€/jour","")</f>
        <v/>
      </c>
      <c r="AU1005" s="592"/>
      <c r="AV1005" s="824"/>
      <c r="AW1005" s="824"/>
      <c r="AX1005" s="824"/>
      <c r="AY1005" s="824"/>
      <c r="AZ1005" s="824"/>
      <c r="BA1005" s="767"/>
      <c r="BB1005" s="767"/>
      <c r="BC1005" s="767"/>
      <c r="BD1005" s="767"/>
      <c r="BE1005" s="767"/>
      <c r="BF1005" s="767"/>
      <c r="BG1005" s="767"/>
      <c r="BH1005" s="767"/>
      <c r="BI1005" s="767"/>
      <c r="BJ1005" s="767"/>
      <c r="BK1005" s="767"/>
      <c r="BL1005" s="767"/>
      <c r="BM1005" s="767"/>
      <c r="BN1005" s="767"/>
      <c r="BO1005" s="767"/>
      <c r="BP1005" s="767"/>
      <c r="BQ1005" s="767"/>
      <c r="BR1005" s="767"/>
      <c r="BS1005" s="767"/>
      <c r="BT1005" s="767"/>
      <c r="BU1005" s="767"/>
      <c r="BV1005" s="767"/>
      <c r="BW1005" s="767"/>
      <c r="BX1005" s="767"/>
      <c r="BY1005" s="767"/>
      <c r="BZ1005" s="767"/>
      <c r="CA1005" s="767"/>
      <c r="CB1005" s="767"/>
      <c r="CC1005" s="767"/>
      <c r="CD1005" s="767"/>
      <c r="CE1005" s="767"/>
      <c r="CF1005" s="767"/>
      <c r="CG1005" s="767"/>
      <c r="CH1005" s="767"/>
      <c r="CI1005" s="767"/>
      <c r="CJ1005" s="767"/>
      <c r="CK1005" s="767"/>
      <c r="CL1005" s="767"/>
      <c r="CM1005" s="767"/>
      <c r="CN1005" s="767"/>
      <c r="CO1005" s="767"/>
      <c r="CP1005" s="767"/>
      <c r="CQ1005" s="767"/>
      <c r="CR1005" s="767"/>
      <c r="CS1005" s="767"/>
      <c r="CT1005" s="767"/>
      <c r="CU1005" s="767"/>
      <c r="CV1005" s="767"/>
      <c r="CW1005" s="767"/>
      <c r="CX1005" s="767"/>
      <c r="CY1005" s="767"/>
      <c r="CZ1005" s="767"/>
      <c r="DA1005" s="767"/>
      <c r="DB1005" s="767"/>
      <c r="DC1005" s="767"/>
      <c r="DD1005" s="767"/>
      <c r="DE1005" s="767"/>
      <c r="DF1005" s="767"/>
      <c r="DG1005" s="767"/>
      <c r="DH1005" s="767"/>
      <c r="DI1005" s="767"/>
      <c r="DJ1005" s="767"/>
      <c r="DK1005" s="767"/>
      <c r="DL1005" s="767"/>
      <c r="DM1005" s="767"/>
      <c r="DN1005" s="767"/>
      <c r="DO1005" s="767"/>
      <c r="DP1005" s="767"/>
      <c r="DQ1005" s="767"/>
      <c r="DR1005" s="767"/>
      <c r="DS1005" s="767"/>
      <c r="DT1005" s="767"/>
      <c r="DU1005" s="767"/>
      <c r="DV1005" s="767"/>
      <c r="DW1005" s="767"/>
      <c r="DX1005" s="767"/>
      <c r="DY1005" s="767"/>
      <c r="DZ1005" s="767"/>
      <c r="EA1005" s="767"/>
      <c r="EB1005" s="767"/>
      <c r="EC1005" s="767"/>
      <c r="ED1005" s="767"/>
      <c r="EE1005" s="767"/>
      <c r="EF1005" s="767"/>
      <c r="EG1005" s="767"/>
      <c r="EH1005" s="767"/>
      <c r="EI1005" s="767"/>
      <c r="EJ1005" s="767"/>
      <c r="EK1005" s="767"/>
      <c r="EL1005" s="767"/>
      <c r="EM1005" s="767"/>
      <c r="EN1005" s="767"/>
      <c r="EO1005" s="767"/>
      <c r="EP1005" s="767"/>
      <c r="EQ1005" s="767"/>
      <c r="ER1005" s="767"/>
      <c r="ES1005" s="767"/>
      <c r="ET1005" s="767"/>
      <c r="EU1005" s="767"/>
      <c r="EV1005" s="767"/>
      <c r="EW1005" s="767"/>
      <c r="EX1005" s="767"/>
      <c r="EY1005" s="767"/>
      <c r="EZ1005" s="767"/>
      <c r="FA1005" s="767"/>
      <c r="FB1005" s="767"/>
      <c r="FC1005" s="767"/>
      <c r="FD1005" s="767"/>
      <c r="FE1005" s="767"/>
      <c r="FF1005" s="767"/>
      <c r="FG1005" s="767"/>
      <c r="FH1005" s="767"/>
      <c r="FI1005" s="767"/>
      <c r="FJ1005" s="767"/>
      <c r="FK1005" s="767"/>
      <c r="FL1005" s="767"/>
      <c r="FM1005" s="767"/>
      <c r="FN1005" s="767"/>
      <c r="FO1005" s="767"/>
      <c r="FP1005" s="767"/>
      <c r="FQ1005" s="767"/>
      <c r="FR1005" s="767"/>
      <c r="FS1005" s="767"/>
      <c r="FT1005" s="767"/>
      <c r="FU1005" s="767"/>
      <c r="FV1005" s="767"/>
      <c r="FW1005" s="767"/>
      <c r="FX1005" s="767"/>
      <c r="FY1005" s="767"/>
      <c r="FZ1005" s="767"/>
      <c r="GA1005" s="767"/>
      <c r="GB1005" s="767"/>
      <c r="GC1005" s="767"/>
      <c r="GD1005" s="767"/>
      <c r="GE1005" s="767"/>
      <c r="GF1005" s="767"/>
      <c r="GG1005" s="767"/>
      <c r="GH1005" s="767"/>
      <c r="GI1005" s="767"/>
      <c r="GJ1005" s="767"/>
      <c r="GK1005" s="767"/>
      <c r="GL1005" s="767"/>
      <c r="GM1005" s="767"/>
      <c r="GN1005" s="767"/>
      <c r="GO1005" s="767"/>
      <c r="GP1005" s="767"/>
      <c r="GQ1005" s="767"/>
      <c r="GR1005" s="767"/>
      <c r="GS1005" s="767"/>
      <c r="GT1005" s="767"/>
      <c r="GU1005" s="767"/>
      <c r="GV1005" s="767"/>
      <c r="GW1005" s="767"/>
      <c r="GX1005" s="767"/>
      <c r="GY1005" s="767"/>
      <c r="GZ1005" s="767"/>
      <c r="HA1005" s="767"/>
      <c r="HB1005" s="767"/>
      <c r="HC1005" s="767"/>
    </row>
    <row r="1006" spans="1:211" s="864" customFormat="1" ht="13.9" hidden="1" customHeight="1">
      <c r="A1006" s="307"/>
      <c r="B1006" s="351"/>
      <c r="C1006" s="971" t="str">
        <f>IF('1C TSspéc9'!L$17&lt;&gt;0,'1C TSspéc9'!$B$12,"")</f>
        <v/>
      </c>
      <c r="D1006" s="972"/>
      <c r="E1006" s="973"/>
      <c r="F1006" s="93">
        <f>IF(AND($C1006='1C TSspéc9'!$B$12,'1C TSspéc9'!$B$16="spécifiques",'1C TSspéc9'!$L$17&lt;&gt;""),'1C TSspéc9'!$L$21,"")</f>
        <v>0</v>
      </c>
      <c r="G1006" s="863"/>
      <c r="H1006" s="745">
        <v>0.21</v>
      </c>
      <c r="I1006" s="747">
        <v>1</v>
      </c>
      <c r="J1006" s="312"/>
      <c r="K1006" s="680">
        <f t="shared" si="292"/>
        <v>0</v>
      </c>
      <c r="L1006" s="556">
        <f>IF(OR('1C TSspéc9'!$B$12="",'1C TSspéc9'!L$30=0),0,IF(AND('1C TSspéc9'!$B$12&lt;&gt;"",$K$2="Pôle",'1C TSspéc9'!$C$12="OUI"),(('1C TSspéc9'!L$22+'1C TSspéc9'!L$23+'1C TSspéc9'!L$24+'1C TSspéc9'!L$25+'1C TSspéc9'!L$29)/'1C TSspéc9'!L$17),IF(AND('1C TSspéc9'!$B$12&lt;&gt;"",$K$2="Pôle",'1C TSspéc9'!$C$12="NON"),(('1C TSspéc9'!L$22+'1C TSspéc9'!L$23+'1C TSspéc9'!L$24+'1C TSspéc9'!L$25+'1C TSspéc9'!L$29)/'1C TSspéc9'!L$30),IF(AND('1C TSspéc9'!$B$12&lt;&gt;"",$K$2&lt;&gt;"Pôle",'1C TSspéc9'!$C$12="OUI"),(('1C TSspéc9'!L$22+'1C TSspéc9'!L$23+'1C TSspéc9'!L$24+'1C TSspéc9'!L$25+'1C TSspéc9'!L$26+'1C TSspéc9'!L$27+'1C TSspéc9'!L$28+'1C TSspéc9'!L$29)/'1C TSspéc9'!L$17),IF(AND('1C TSspéc9'!$B$12&lt;&gt;"",$K$2&lt;&gt;"Pôle",'1C TSspéc9'!$C$12="NON"),(('1C TSspéc9'!L$22+'1C TSspéc9'!L$23+'1C TSspéc9'!L$24+'1C TSspéc9'!L$25+'1C TSspéc9'!L$26+'1C TSspéc9'!L$27+'1C TSspéc9'!L$28+'1C TSspéc9'!L$29)/'1C TSspéc9'!L$30))))))</f>
        <v>0</v>
      </c>
      <c r="M1006" s="556">
        <f>IF(OR('1C TSspéc9'!$B$12="",'1C TSspéc9'!L$30=0),0,IF(AND('1C TSspéc9'!$B$12&lt;&gt;"",$K$2="Pôle",'1C TSspéc9'!$C$12="OUI"),(('1C TSspéc9'!L$26+'1C TSspéc9'!L$27+'1C TSspéc9'!L$28)/'1C TSspéc9'!L$17),IF(AND('1C TSspéc9'!$B$12&lt;&gt;"",$K$2="Pôle",'1C TSspéc9'!$C$12="NON"),(('1C TSspéc9'!L$26+'1C TSspéc9'!L$27+'1C TSspéc9'!L$28)/'1C TSspéc9'!L$30),IF(AND('1C TSspéc9'!$B$12&lt;&gt;"",$K$2&lt;&gt;"Pôle"),0))))</f>
        <v>0</v>
      </c>
      <c r="N1006" s="557">
        <f>IF(AND('1C TSspéc9'!$B$12&lt;&gt;0,'1C TSspéc9'!$L$30&lt;&gt;0),L1006+M1006,0)</f>
        <v>0</v>
      </c>
      <c r="O1006" s="542" t="str">
        <f>IF(AND('1C TSspéc9'!$L$17&lt;&gt;0,'1C TSspéc9'!$C$12="OUI"),'1C TSspéc9'!$L$35/'1C TSspéc9'!$L$17,"")</f>
        <v/>
      </c>
      <c r="P1006" s="543" t="str">
        <f>IF(AND('1C TSspéc9'!$L$17&lt;&gt;0,'1C TSspéc9'!$C$12="OUI"),'1C TSspéc9'!$L$36/'1C TSspéc9'!$L$17,"")</f>
        <v/>
      </c>
      <c r="Q1006" s="543" t="str">
        <f>IF(AND('1C TSspéc9'!$L$17&lt;&gt;0,'1C TSspéc9'!$C$12="OUI"),'1C TSspéc9'!$L$37/'1C TSspéc9'!$L$17,"")</f>
        <v/>
      </c>
      <c r="R1006" s="543" t="str">
        <f>IF(AND('1C TSspéc9'!$L$17&lt;&gt;0,'1C TSspéc9'!$C$12="OUI"),'1C TSspéc9'!$L$38/'1C TSspéc9'!$L$17,"")</f>
        <v/>
      </c>
      <c r="S1006" s="543" t="str">
        <f>IF(AND('1C TSspéc9'!$L$17&lt;&gt;0,'1C TSspéc9'!$C$12="OUI"),'1C TSspéc9'!$L$39/'1C TSspéc9'!$L$17,"")</f>
        <v/>
      </c>
      <c r="T1006" s="543" t="str">
        <f>IF(AND('1C TSspéc9'!$L$17&lt;&gt;0,'1C TSspéc9'!$C$12="OUI"),'1C TSspéc9'!$L$40/'1C TSspéc9'!$L$17,"")</f>
        <v/>
      </c>
      <c r="U1006" s="543" t="str">
        <f>IF(AND('1C TSspéc9'!$L$17&lt;&gt;0,'1C TSspéc9'!$C$12="OUI"),'1C TSspéc9'!$L$41/'1C TSspéc9'!$L$17,"")</f>
        <v/>
      </c>
      <c r="V1006" s="543" t="str">
        <f>IF(AND('1C TSspéc9'!$L$17&lt;&gt;0,'1C TSspéc9'!$C$12="OUI"),'1C TSspéc9'!$L$42/'1C TSspéc9'!$L$17,"")</f>
        <v/>
      </c>
      <c r="W1006" s="543" t="str">
        <f>IF(AND('1C TSspéc9'!$L$17&lt;&gt;0,'1C TSspéc9'!$C$12="OUI"),'1C TSspéc9'!$L$43/'1C TSspéc9'!$L$17,"")</f>
        <v/>
      </c>
      <c r="X1006" s="543" t="str">
        <f>IF(AND('1C TSspéc9'!$L$17&lt;&gt;0,'1C TSspéc9'!$C$12="OUI"),'1C TSspéc9'!$L$44/'1C TSspéc9'!$L$17,"")</f>
        <v/>
      </c>
      <c r="Y1006" s="543" t="str">
        <f>IF(AND('1C TSspéc9'!$L$17&lt;&gt;0,'1C TSspéc9'!$C$12="OUI"),'1C TSspéc9'!$L$45/'1C TSspéc9'!$L$17,"")</f>
        <v/>
      </c>
      <c r="Z1006" s="543" t="str">
        <f>IF(AND('1C TSspéc9'!$L$17&lt;&gt;0,'1C TSspéc9'!$C$12="OUI"),'1C TSspéc9'!$L$46/'1C TSspéc9'!$L$17,"")</f>
        <v/>
      </c>
      <c r="AA1006" s="543" t="str">
        <f>IF(AND('1C TSspéc9'!$L$17&lt;&gt;0,'1C TSspéc9'!$C$12="OUI"),'1C TSspéc9'!$L$47/'1C TSspéc9'!$L$17,"")</f>
        <v/>
      </c>
      <c r="AB1006" s="543" t="str">
        <f>IF(AND('1C TSspéc9'!$L$17&lt;&gt;0,'1C TSspéc9'!$C$12="OUI"),'1C TSspéc9'!$L$48/'1C TSspéc9'!$L$17,"")</f>
        <v/>
      </c>
      <c r="AC1006" s="543" t="str">
        <f>IF(AND('1C TSspéc9'!$L$17&lt;&gt;0,'1C TSspéc9'!$C$12="OUI"),'1C TSspéc9'!$L$49/'1C TSspéc9'!$L$17,"")</f>
        <v/>
      </c>
      <c r="AD1006" s="543" t="str">
        <f>IF(AND('1C TSspéc9'!$L$17&lt;&gt;0,'1C TSspéc9'!$C$12="OUI"),'1C TSspéc9'!$L$50/'1C TSspéc9'!$L$17,"")</f>
        <v/>
      </c>
      <c r="AE1006" s="543" t="str">
        <f>IF(AND('1C TSspéc9'!$L$17&lt;&gt;0,'1C TSspéc9'!$C$12="OUI"),'1C TSspéc9'!$L$51/'1C TSspéc9'!$L$17,"")</f>
        <v/>
      </c>
      <c r="AF1006" s="543" t="str">
        <f>IF(AND('1C TSspéc9'!$L$17&lt;&gt;0,'1C TSspéc9'!$C$12="OUI"),'1C TSspéc9'!$L$52/'1C TSspéc9'!$L$17,"")</f>
        <v/>
      </c>
      <c r="AG1006" s="543" t="str">
        <f>IF(AND('1C TSspéc9'!$L$17&lt;&gt;0,'1C TSspéc9'!$C$12="OUI"),'1C TSspéc9'!$L$53/'1C TSspéc9'!$L$17,"")</f>
        <v/>
      </c>
      <c r="AH1006" s="543" t="str">
        <f>IF(AND('1C TSspéc9'!$L$17&lt;&gt;0,'1C TSspéc9'!$C$12="OUI"),'1C TSspéc9'!$L$54/'1C TSspéc9'!$L$17,"")</f>
        <v/>
      </c>
      <c r="AI1006" s="543" t="str">
        <f>IF(AND('1C TSspéc9'!$L$17&lt;&gt;0,'1C TSspéc9'!$C$12="OUI"),'1C TSspéc9'!$L$55/'1C TSspéc9'!$L$17,"")</f>
        <v/>
      </c>
      <c r="AJ1006" s="543" t="str">
        <f>IF(AND('1C TSspéc9'!$L$17&lt;&gt;0,'1C TSspéc9'!$C$12="OUI"),'1C TSspéc9'!$L$56/'1C TSspéc9'!$L$17,"")</f>
        <v/>
      </c>
      <c r="AK1006" s="543" t="str">
        <f>IF(AND('1C TSspéc9'!$L$17&lt;&gt;0,'1C TSspéc9'!$C$12="OUI"),'1C TSspéc9'!$L$57/'1C TSspéc9'!$L$17,"")</f>
        <v/>
      </c>
      <c r="AL1006" s="72">
        <f>IF(AND('1C TSspéc9'!$L$17&lt;&gt;0,'1C TSspéc9'!$C$12="OUI"),N1006+AK1006,N1006)</f>
        <v>0</v>
      </c>
      <c r="AM1006" s="417">
        <f t="shared" si="293"/>
        <v>0</v>
      </c>
      <c r="AN1006" s="417">
        <f t="shared" si="294"/>
        <v>0</v>
      </c>
      <c r="AO1006" s="418" t="str">
        <f>IF(AND('1C TSspéc9'!$L$17&lt;&gt;0,'1C TSspéc9'!$L$30&lt;&gt;0),AM1006+AN1006,"")</f>
        <v/>
      </c>
      <c r="AP1006" s="573" t="str">
        <f>IF(AND('1C TSspéc9'!$L$17&lt;&gt;0,'1C TSspéc9'!$L$30&lt;&gt;0),AM1006-AR1006,"")</f>
        <v/>
      </c>
      <c r="AQ1006" s="583">
        <f t="shared" si="295"/>
        <v>0</v>
      </c>
      <c r="AR1006" s="596"/>
      <c r="AS1006" s="102"/>
      <c r="AT1006" s="27" t="str">
        <f>IF(('1C TSspéc9'!L$17*FICHE!$C$14&lt;J1006),"Forfait limité à "&amp;FICHE!$C$14&amp;"€/jour","")</f>
        <v/>
      </c>
      <c r="AU1006" s="592"/>
      <c r="AV1006" s="824"/>
      <c r="AW1006" s="824"/>
      <c r="AX1006" s="824"/>
      <c r="AY1006" s="824"/>
      <c r="AZ1006" s="824"/>
      <c r="BA1006" s="767"/>
      <c r="BB1006" s="767"/>
      <c r="BC1006" s="767"/>
      <c r="BD1006" s="767"/>
      <c r="BE1006" s="767"/>
      <c r="BF1006" s="767"/>
      <c r="BG1006" s="767"/>
      <c r="BH1006" s="767"/>
      <c r="BI1006" s="767"/>
      <c r="BJ1006" s="767"/>
      <c r="BK1006" s="767"/>
      <c r="BL1006" s="767"/>
      <c r="BM1006" s="767"/>
      <c r="BN1006" s="767"/>
      <c r="BO1006" s="767"/>
      <c r="BP1006" s="767"/>
      <c r="BQ1006" s="767"/>
      <c r="BR1006" s="767"/>
      <c r="BS1006" s="767"/>
      <c r="BT1006" s="767"/>
      <c r="BU1006" s="767"/>
      <c r="BV1006" s="767"/>
      <c r="BW1006" s="767"/>
      <c r="BX1006" s="767"/>
      <c r="BY1006" s="767"/>
      <c r="BZ1006" s="767"/>
      <c r="CA1006" s="767"/>
      <c r="CB1006" s="767"/>
      <c r="CC1006" s="767"/>
      <c r="CD1006" s="767"/>
      <c r="CE1006" s="767"/>
      <c r="CF1006" s="767"/>
      <c r="CG1006" s="767"/>
      <c r="CH1006" s="767"/>
      <c r="CI1006" s="767"/>
      <c r="CJ1006" s="767"/>
      <c r="CK1006" s="767"/>
      <c r="CL1006" s="767"/>
      <c r="CM1006" s="767"/>
      <c r="CN1006" s="767"/>
      <c r="CO1006" s="767"/>
      <c r="CP1006" s="767"/>
      <c r="CQ1006" s="767"/>
      <c r="CR1006" s="767"/>
      <c r="CS1006" s="767"/>
      <c r="CT1006" s="767"/>
      <c r="CU1006" s="767"/>
      <c r="CV1006" s="767"/>
      <c r="CW1006" s="767"/>
      <c r="CX1006" s="767"/>
      <c r="CY1006" s="767"/>
      <c r="CZ1006" s="767"/>
      <c r="DA1006" s="767"/>
      <c r="DB1006" s="767"/>
      <c r="DC1006" s="767"/>
      <c r="DD1006" s="767"/>
      <c r="DE1006" s="767"/>
      <c r="DF1006" s="767"/>
      <c r="DG1006" s="767"/>
      <c r="DH1006" s="767"/>
      <c r="DI1006" s="767"/>
      <c r="DJ1006" s="767"/>
      <c r="DK1006" s="767"/>
      <c r="DL1006" s="767"/>
      <c r="DM1006" s="767"/>
      <c r="DN1006" s="767"/>
      <c r="DO1006" s="767"/>
      <c r="DP1006" s="767"/>
      <c r="DQ1006" s="767"/>
      <c r="DR1006" s="767"/>
      <c r="DS1006" s="767"/>
      <c r="DT1006" s="767"/>
      <c r="DU1006" s="767"/>
      <c r="DV1006" s="767"/>
      <c r="DW1006" s="767"/>
      <c r="DX1006" s="767"/>
      <c r="DY1006" s="767"/>
      <c r="DZ1006" s="767"/>
      <c r="EA1006" s="767"/>
      <c r="EB1006" s="767"/>
      <c r="EC1006" s="767"/>
      <c r="ED1006" s="767"/>
      <c r="EE1006" s="767"/>
      <c r="EF1006" s="767"/>
      <c r="EG1006" s="767"/>
      <c r="EH1006" s="767"/>
      <c r="EI1006" s="767"/>
      <c r="EJ1006" s="767"/>
      <c r="EK1006" s="767"/>
      <c r="EL1006" s="767"/>
      <c r="EM1006" s="767"/>
      <c r="EN1006" s="767"/>
      <c r="EO1006" s="767"/>
      <c r="EP1006" s="767"/>
      <c r="EQ1006" s="767"/>
      <c r="ER1006" s="767"/>
      <c r="ES1006" s="767"/>
      <c r="ET1006" s="767"/>
      <c r="EU1006" s="767"/>
      <c r="EV1006" s="767"/>
      <c r="EW1006" s="767"/>
      <c r="EX1006" s="767"/>
      <c r="EY1006" s="767"/>
      <c r="EZ1006" s="767"/>
      <c r="FA1006" s="767"/>
      <c r="FB1006" s="767"/>
      <c r="FC1006" s="767"/>
      <c r="FD1006" s="767"/>
      <c r="FE1006" s="767"/>
      <c r="FF1006" s="767"/>
      <c r="FG1006" s="767"/>
      <c r="FH1006" s="767"/>
      <c r="FI1006" s="767"/>
      <c r="FJ1006" s="767"/>
      <c r="FK1006" s="767"/>
      <c r="FL1006" s="767"/>
      <c r="FM1006" s="767"/>
      <c r="FN1006" s="767"/>
      <c r="FO1006" s="767"/>
      <c r="FP1006" s="767"/>
      <c r="FQ1006" s="767"/>
      <c r="FR1006" s="767"/>
      <c r="FS1006" s="767"/>
      <c r="FT1006" s="767"/>
      <c r="FU1006" s="767"/>
      <c r="FV1006" s="767"/>
      <c r="FW1006" s="767"/>
      <c r="FX1006" s="767"/>
      <c r="FY1006" s="767"/>
      <c r="FZ1006" s="767"/>
      <c r="GA1006" s="767"/>
      <c r="GB1006" s="767"/>
      <c r="GC1006" s="767"/>
      <c r="GD1006" s="767"/>
      <c r="GE1006" s="767"/>
      <c r="GF1006" s="767"/>
      <c r="GG1006" s="767"/>
      <c r="GH1006" s="767"/>
      <c r="GI1006" s="767"/>
      <c r="GJ1006" s="767"/>
      <c r="GK1006" s="767"/>
      <c r="GL1006" s="767"/>
      <c r="GM1006" s="767"/>
      <c r="GN1006" s="767"/>
      <c r="GO1006" s="767"/>
      <c r="GP1006" s="767"/>
      <c r="GQ1006" s="767"/>
      <c r="GR1006" s="767"/>
      <c r="GS1006" s="767"/>
      <c r="GT1006" s="767"/>
      <c r="GU1006" s="767"/>
      <c r="GV1006" s="767"/>
      <c r="GW1006" s="767"/>
      <c r="GX1006" s="767"/>
      <c r="GY1006" s="767"/>
      <c r="GZ1006" s="767"/>
      <c r="HA1006" s="767"/>
      <c r="HB1006" s="767"/>
      <c r="HC1006" s="767"/>
    </row>
    <row r="1007" spans="1:211" s="864" customFormat="1" ht="13.9" hidden="1" customHeight="1">
      <c r="A1007" s="307"/>
      <c r="B1007" s="351"/>
      <c r="C1007" s="971" t="str">
        <f>IF('1C TSspéc9'!M$17&lt;&gt;0,'1C TSspéc9'!$B$12,"")</f>
        <v/>
      </c>
      <c r="D1007" s="972"/>
      <c r="E1007" s="973"/>
      <c r="F1007" s="93">
        <f>IF(AND($C1007='1C TSspéc9'!$B$12,'1C TSspéc9'!$B$16="spécifiques",'1C TSspéc9'!$M$17&lt;&gt;""),'1C TSspéc9'!$M$21,"")</f>
        <v>0</v>
      </c>
      <c r="G1007" s="863"/>
      <c r="H1007" s="745">
        <v>0.21</v>
      </c>
      <c r="I1007" s="747">
        <v>1</v>
      </c>
      <c r="J1007" s="312"/>
      <c r="K1007" s="680">
        <f t="shared" si="292"/>
        <v>0</v>
      </c>
      <c r="L1007" s="556">
        <f>IF(OR('1C TSspéc9'!$B$12="",'1C TSspéc9'!M$30=0),0,IF(AND('1C TSspéc9'!$B$12&lt;&gt;"",$K$2="Pôle",'1C TSspéc9'!$C$12="OUI"),(('1C TSspéc9'!M$22+'1C TSspéc9'!M$23+'1C TSspéc9'!M$24+'1C TSspéc9'!M$25+'1C TSspéc9'!M$29)/'1C TSspéc9'!M$17),IF(AND('1C TSspéc9'!$B$12&lt;&gt;"",$K$2="Pôle",'1C TSspéc9'!$C$12="NON"),(('1C TSspéc9'!M$22+'1C TSspéc9'!M$23+'1C TSspéc9'!M$24+'1C TSspéc9'!M$25+'1C TSspéc9'!M$29)/'1C TSspéc9'!M$30),IF(AND('1C TSspéc9'!$B$12&lt;&gt;"",$K$2&lt;&gt;"Pôle",'1C TSspéc9'!$C$12="OUI"),(('1C TSspéc9'!M$22+'1C TSspéc9'!M$23+'1C TSspéc9'!M$24+'1C TSspéc9'!M$25+'1C TSspéc9'!M$26+'1C TSspéc9'!M$27+'1C TSspéc9'!M$28+'1C TSspéc9'!M$29)/'1C TSspéc9'!M$17),IF(AND('1C TSspéc9'!$B$12&lt;&gt;"",$K$2&lt;&gt;"Pôle",'1C TSspéc9'!$C$12="NON"),(('1C TSspéc9'!M$22+'1C TSspéc9'!M$23+'1C TSspéc9'!M$24+'1C TSspéc9'!M$25+'1C TSspéc9'!M$26+'1C TSspéc9'!M$27+'1C TSspéc9'!M$28+'1C TSspéc9'!M$29)/'1C TSspéc9'!M$30))))))</f>
        <v>0</v>
      </c>
      <c r="M1007" s="556">
        <f>IF(OR('1C TSspéc9'!$B$12="",'1C TSspéc9'!M$30=0),0,IF(AND('1C TSspéc9'!$B$12&lt;&gt;"",$K$2="Pôle",'1C TSspéc9'!$C$12="OUI"),(('1C TSspéc9'!M$26+'1C TSspéc9'!M$27+'1C TSspéc9'!M$28)/'1C TSspéc9'!M$17),IF(AND('1C TSspéc9'!$B$12&lt;&gt;"",$K$2="Pôle",'1C TSspéc9'!$C$12="NON"),(('1C TSspéc9'!M$26+'1C TSspéc9'!M$27+'1C TSspéc9'!M$28)/'1C TSspéc9'!M$30),IF(AND('1C TSspéc9'!$B$12&lt;&gt;"",$K$2&lt;&gt;"Pôle"),0))))</f>
        <v>0</v>
      </c>
      <c r="N1007" s="557">
        <f>IF(AND('1C TSspéc9'!$B$12&lt;&gt;0,'1C TSspéc9'!$M$30&lt;&gt;0),L1007+M1007,0)</f>
        <v>0</v>
      </c>
      <c r="O1007" s="542" t="str">
        <f>IF(AND('1C TSspéc9'!$M$17&lt;&gt;0,'1C TSspéc9'!$C$12="OUI"),'1C TSspéc9'!$M$35/'1C TSspéc9'!$M$17,"")</f>
        <v/>
      </c>
      <c r="P1007" s="543" t="str">
        <f>IF(AND('1C TSspéc9'!$M$17&lt;&gt;0,'1C TSspéc9'!$C$12="OUI"),'1C TSspéc9'!$M$36/'1C TSspéc9'!$M$17,"")</f>
        <v/>
      </c>
      <c r="Q1007" s="543" t="str">
        <f>IF(AND('1C TSspéc9'!$M$17&lt;&gt;0,'1C TSspéc9'!$C$12="OUI"),'1C TSspéc9'!$M$37/'1C TSspéc9'!$M$17,"")</f>
        <v/>
      </c>
      <c r="R1007" s="543" t="str">
        <f>IF(AND('1C TSspéc9'!$M$17&lt;&gt;0,'1C TSspéc9'!$C$12="OUI"),'1C TSspéc9'!$M$38/'1C TSspéc9'!$M$17,"")</f>
        <v/>
      </c>
      <c r="S1007" s="543" t="str">
        <f>IF(AND('1C TSspéc9'!$M$17&lt;&gt;0,'1C TSspéc9'!$C$12="OUI"),'1C TSspéc9'!$M$39/'1C TSspéc9'!$M$17,"")</f>
        <v/>
      </c>
      <c r="T1007" s="543" t="str">
        <f>IF(AND('1C TSspéc9'!$M$17&lt;&gt;0,'1C TSspéc9'!$C$12="OUI"),'1C TSspéc9'!$M$40/'1C TSspéc9'!$M$17,"")</f>
        <v/>
      </c>
      <c r="U1007" s="543" t="str">
        <f>IF(AND('1C TSspéc9'!$M$17&lt;&gt;0,'1C TSspéc9'!$C$12="OUI"),'1C TSspéc9'!$M$41/'1C TSspéc9'!$M$17,"")</f>
        <v/>
      </c>
      <c r="V1007" s="543" t="str">
        <f>IF(AND('1C TSspéc9'!$M$17&lt;&gt;0,'1C TSspéc9'!$C$12="OUI"),'1C TSspéc9'!$M$42/'1C TSspéc9'!$M$17,"")</f>
        <v/>
      </c>
      <c r="W1007" s="543" t="str">
        <f>IF(AND('1C TSspéc9'!$M$17&lt;&gt;0,'1C TSspéc9'!$C$12="OUI"),'1C TSspéc9'!$M$43/'1C TSspéc9'!$M$17,"")</f>
        <v/>
      </c>
      <c r="X1007" s="543" t="str">
        <f>IF(AND('1C TSspéc9'!$M$17&lt;&gt;0,'1C TSspéc9'!$C$12="OUI"),'1C TSspéc9'!$M$44/'1C TSspéc9'!$M$17,"")</f>
        <v/>
      </c>
      <c r="Y1007" s="543" t="str">
        <f>IF(AND('1C TSspéc9'!$M$17&lt;&gt;0,'1C TSspéc9'!$C$12="OUI"),'1C TSspéc9'!$M$45/'1C TSspéc9'!$M$17,"")</f>
        <v/>
      </c>
      <c r="Z1007" s="543" t="str">
        <f>IF(AND('1C TSspéc9'!$M$17&lt;&gt;0,'1C TSspéc9'!$C$12="OUI"),'1C TSspéc9'!$M$46/'1C TSspéc9'!$M$17,"")</f>
        <v/>
      </c>
      <c r="AA1007" s="543" t="str">
        <f>IF(AND('1C TSspéc9'!$M$17&lt;&gt;0,'1C TSspéc9'!$C$12="OUI"),'1C TSspéc9'!$M$47/'1C TSspéc9'!$M$17,"")</f>
        <v/>
      </c>
      <c r="AB1007" s="543" t="str">
        <f>IF(AND('1C TSspéc9'!$M$17&lt;&gt;0,'1C TSspéc9'!$C$12="OUI"),'1C TSspéc9'!$M$48/'1C TSspéc9'!$M$17,"")</f>
        <v/>
      </c>
      <c r="AC1007" s="543" t="str">
        <f>IF(AND('1C TSspéc9'!$M$17&lt;&gt;0,'1C TSspéc9'!$C$12="OUI"),'1C TSspéc9'!$M$49/'1C TSspéc9'!$M$17,"")</f>
        <v/>
      </c>
      <c r="AD1007" s="543" t="str">
        <f>IF(AND('1C TSspéc9'!$M$17&lt;&gt;0,'1C TSspéc9'!$C$12="OUI"),'1C TSspéc9'!$M$50/'1C TSspéc9'!$M$17,"")</f>
        <v/>
      </c>
      <c r="AE1007" s="543" t="str">
        <f>IF(AND('1C TSspéc9'!$M$17&lt;&gt;0,'1C TSspéc9'!$C$12="OUI"),'1C TSspéc9'!$M$51/'1C TSspéc9'!$M$17,"")</f>
        <v/>
      </c>
      <c r="AF1007" s="543" t="str">
        <f>IF(AND('1C TSspéc9'!$M$17&lt;&gt;0,'1C TSspéc9'!$C$12="OUI"),'1C TSspéc9'!$M$52/'1C TSspéc9'!$M$17,"")</f>
        <v/>
      </c>
      <c r="AG1007" s="543" t="str">
        <f>IF(AND('1C TSspéc9'!$M$17&lt;&gt;0,'1C TSspéc9'!$C$12="OUI"),'1C TSspéc9'!$M$53/'1C TSspéc9'!$M$17,"")</f>
        <v/>
      </c>
      <c r="AH1007" s="543" t="str">
        <f>IF(AND('1C TSspéc9'!$M$17&lt;&gt;0,'1C TSspéc9'!$C$12="OUI"),'1C TSspéc9'!$M$54/'1C TSspéc9'!$M$17,"")</f>
        <v/>
      </c>
      <c r="AI1007" s="543" t="str">
        <f>IF(AND('1C TSspéc9'!$M$17&lt;&gt;0,'1C TSspéc9'!$C$12="OUI"),'1C TSspéc9'!$M$55/'1C TSspéc9'!$M$17,"")</f>
        <v/>
      </c>
      <c r="AJ1007" s="543" t="str">
        <f>IF(AND('1C TSspéc9'!$M$17&lt;&gt;0,'1C TSspéc9'!$C$12="OUI"),'1C TSspéc9'!$M$56/'1C TSspéc9'!$M$17,"")</f>
        <v/>
      </c>
      <c r="AK1007" s="543" t="str">
        <f>IF(AND('1C TSspéc9'!$M$17&lt;&gt;0,'1C TSspéc9'!$C$12="OUI"),'1C TSspéc9'!$M$57/'1C TSspéc9'!$M$17,"")</f>
        <v/>
      </c>
      <c r="AL1007" s="72">
        <f>IF(AND('1C TSspéc9'!$M$17&lt;&gt;0,'1C TSspéc9'!$C$12="OUI"),N1007+AK1007,N1007)</f>
        <v>0</v>
      </c>
      <c r="AM1007" s="417">
        <f t="shared" si="293"/>
        <v>0</v>
      </c>
      <c r="AN1007" s="417">
        <f t="shared" si="294"/>
        <v>0</v>
      </c>
      <c r="AO1007" s="418" t="str">
        <f>IF(AND('1C TSspéc9'!$M$17&lt;&gt;0,'1C TSspéc9'!$M$30&lt;&gt;0),AM1007+AN1007,"")</f>
        <v/>
      </c>
      <c r="AP1007" s="573" t="str">
        <f>IF(AND('1C TSspéc9'!$M$17&lt;&gt;0,'1C TSspéc9'!$M$30&lt;&gt;0),AM1007-AR1007,"")</f>
        <v/>
      </c>
      <c r="AQ1007" s="583">
        <f t="shared" si="295"/>
        <v>0</v>
      </c>
      <c r="AR1007" s="596"/>
      <c r="AS1007" s="102"/>
      <c r="AT1007" s="27" t="str">
        <f>IF(('1C TSspéc9'!M$17*FICHE!$C$14&lt;J1007),"Forfait limité à "&amp;FICHE!$C$14&amp;"€/jour","")</f>
        <v/>
      </c>
      <c r="AU1007" s="592"/>
      <c r="AV1007" s="824"/>
      <c r="AW1007" s="824"/>
      <c r="AX1007" s="824"/>
      <c r="AY1007" s="824"/>
      <c r="AZ1007" s="824"/>
      <c r="BA1007" s="767"/>
      <c r="BB1007" s="767"/>
      <c r="BC1007" s="767"/>
      <c r="BD1007" s="767"/>
      <c r="BE1007" s="767"/>
      <c r="BF1007" s="767"/>
      <c r="BG1007" s="767"/>
      <c r="BH1007" s="767"/>
      <c r="BI1007" s="767"/>
      <c r="BJ1007" s="767"/>
      <c r="BK1007" s="767"/>
      <c r="BL1007" s="767"/>
      <c r="BM1007" s="767"/>
      <c r="BN1007" s="767"/>
      <c r="BO1007" s="767"/>
      <c r="BP1007" s="767"/>
      <c r="BQ1007" s="767"/>
      <c r="BR1007" s="767"/>
      <c r="BS1007" s="767"/>
      <c r="BT1007" s="767"/>
      <c r="BU1007" s="767"/>
      <c r="BV1007" s="767"/>
      <c r="BW1007" s="767"/>
      <c r="BX1007" s="767"/>
      <c r="BY1007" s="767"/>
      <c r="BZ1007" s="767"/>
      <c r="CA1007" s="767"/>
      <c r="CB1007" s="767"/>
      <c r="CC1007" s="767"/>
      <c r="CD1007" s="767"/>
      <c r="CE1007" s="767"/>
      <c r="CF1007" s="767"/>
      <c r="CG1007" s="767"/>
      <c r="CH1007" s="767"/>
      <c r="CI1007" s="767"/>
      <c r="CJ1007" s="767"/>
      <c r="CK1007" s="767"/>
      <c r="CL1007" s="767"/>
      <c r="CM1007" s="767"/>
      <c r="CN1007" s="767"/>
      <c r="CO1007" s="767"/>
      <c r="CP1007" s="767"/>
      <c r="CQ1007" s="767"/>
      <c r="CR1007" s="767"/>
      <c r="CS1007" s="767"/>
      <c r="CT1007" s="767"/>
      <c r="CU1007" s="767"/>
      <c r="CV1007" s="767"/>
      <c r="CW1007" s="767"/>
      <c r="CX1007" s="767"/>
      <c r="CY1007" s="767"/>
      <c r="CZ1007" s="767"/>
      <c r="DA1007" s="767"/>
      <c r="DB1007" s="767"/>
      <c r="DC1007" s="767"/>
      <c r="DD1007" s="767"/>
      <c r="DE1007" s="767"/>
      <c r="DF1007" s="767"/>
      <c r="DG1007" s="767"/>
      <c r="DH1007" s="767"/>
      <c r="DI1007" s="767"/>
      <c r="DJ1007" s="767"/>
      <c r="DK1007" s="767"/>
      <c r="DL1007" s="767"/>
      <c r="DM1007" s="767"/>
      <c r="DN1007" s="767"/>
      <c r="DO1007" s="767"/>
      <c r="DP1007" s="767"/>
      <c r="DQ1007" s="767"/>
      <c r="DR1007" s="767"/>
      <c r="DS1007" s="767"/>
      <c r="DT1007" s="767"/>
      <c r="DU1007" s="767"/>
      <c r="DV1007" s="767"/>
      <c r="DW1007" s="767"/>
      <c r="DX1007" s="767"/>
      <c r="DY1007" s="767"/>
      <c r="DZ1007" s="767"/>
      <c r="EA1007" s="767"/>
      <c r="EB1007" s="767"/>
      <c r="EC1007" s="767"/>
      <c r="ED1007" s="767"/>
      <c r="EE1007" s="767"/>
      <c r="EF1007" s="767"/>
      <c r="EG1007" s="767"/>
      <c r="EH1007" s="767"/>
      <c r="EI1007" s="767"/>
      <c r="EJ1007" s="767"/>
      <c r="EK1007" s="767"/>
      <c r="EL1007" s="767"/>
      <c r="EM1007" s="767"/>
      <c r="EN1007" s="767"/>
      <c r="EO1007" s="767"/>
      <c r="EP1007" s="767"/>
      <c r="EQ1007" s="767"/>
      <c r="ER1007" s="767"/>
      <c r="ES1007" s="767"/>
      <c r="ET1007" s="767"/>
      <c r="EU1007" s="767"/>
      <c r="EV1007" s="767"/>
      <c r="EW1007" s="767"/>
      <c r="EX1007" s="767"/>
      <c r="EY1007" s="767"/>
      <c r="EZ1007" s="767"/>
      <c r="FA1007" s="767"/>
      <c r="FB1007" s="767"/>
      <c r="FC1007" s="767"/>
      <c r="FD1007" s="767"/>
      <c r="FE1007" s="767"/>
      <c r="FF1007" s="767"/>
      <c r="FG1007" s="767"/>
      <c r="FH1007" s="767"/>
      <c r="FI1007" s="767"/>
      <c r="FJ1007" s="767"/>
      <c r="FK1007" s="767"/>
      <c r="FL1007" s="767"/>
      <c r="FM1007" s="767"/>
      <c r="FN1007" s="767"/>
      <c r="FO1007" s="767"/>
      <c r="FP1007" s="767"/>
      <c r="FQ1007" s="767"/>
      <c r="FR1007" s="767"/>
      <c r="FS1007" s="767"/>
      <c r="FT1007" s="767"/>
      <c r="FU1007" s="767"/>
      <c r="FV1007" s="767"/>
      <c r="FW1007" s="767"/>
      <c r="FX1007" s="767"/>
      <c r="FY1007" s="767"/>
      <c r="FZ1007" s="767"/>
      <c r="GA1007" s="767"/>
      <c r="GB1007" s="767"/>
      <c r="GC1007" s="767"/>
      <c r="GD1007" s="767"/>
      <c r="GE1007" s="767"/>
      <c r="GF1007" s="767"/>
      <c r="GG1007" s="767"/>
      <c r="GH1007" s="767"/>
      <c r="GI1007" s="767"/>
      <c r="GJ1007" s="767"/>
      <c r="GK1007" s="767"/>
      <c r="GL1007" s="767"/>
      <c r="GM1007" s="767"/>
      <c r="GN1007" s="767"/>
      <c r="GO1007" s="767"/>
      <c r="GP1007" s="767"/>
      <c r="GQ1007" s="767"/>
      <c r="GR1007" s="767"/>
      <c r="GS1007" s="767"/>
      <c r="GT1007" s="767"/>
      <c r="GU1007" s="767"/>
      <c r="GV1007" s="767"/>
      <c r="GW1007" s="767"/>
      <c r="GX1007" s="767"/>
      <c r="GY1007" s="767"/>
      <c r="GZ1007" s="767"/>
      <c r="HA1007" s="767"/>
      <c r="HB1007" s="767"/>
      <c r="HC1007" s="767"/>
    </row>
    <row r="1008" spans="1:211" s="864" customFormat="1" ht="13.9" hidden="1" customHeight="1">
      <c r="A1008" s="307"/>
      <c r="B1008" s="351"/>
      <c r="C1008" s="971" t="str">
        <f>IF('1C TSspéc9'!N$17&lt;&gt;0,'1C TSspéc9'!$B$12,"")</f>
        <v/>
      </c>
      <c r="D1008" s="972"/>
      <c r="E1008" s="973"/>
      <c r="F1008" s="93">
        <f>IF(AND($C1008='1C TSspéc9'!$B$12,'1C TSspéc9'!$B$16="spécifiques",'1C TSspéc9'!$N$17&lt;&gt;""),'1C TSspéc9'!$N$21,"")</f>
        <v>0</v>
      </c>
      <c r="G1008" s="842"/>
      <c r="H1008" s="745">
        <v>0.21</v>
      </c>
      <c r="I1008" s="747">
        <v>1</v>
      </c>
      <c r="J1008" s="312"/>
      <c r="K1008" s="680">
        <f t="shared" si="292"/>
        <v>0</v>
      </c>
      <c r="L1008" s="556">
        <f>IF(OR('1C TSspéc9'!$B$12="",'1C TSspéc9'!N$30=0),0,IF(AND('1C TSspéc9'!$B$12&lt;&gt;"",$K$2="Pôle",'1C TSspéc9'!$C$12="OUI"),(('1C TSspéc9'!N$22+'1C TSspéc9'!N$23+'1C TSspéc9'!N$24+'1C TSspéc9'!N$25+'1C TSspéc9'!N$29)/'1C TSspéc9'!N$17),IF(AND('1C TSspéc9'!$B$12&lt;&gt;"",$K$2="Pôle",'1C TSspéc9'!$C$12="NON"),(('1C TSspéc9'!N$22+'1C TSspéc9'!N$23+'1C TSspéc9'!N$24+'1C TSspéc9'!N$25+'1C TSspéc9'!N$29)/'1C TSspéc9'!N$30),IF(AND('1C TSspéc9'!$B$12&lt;&gt;"",$K$2&lt;&gt;"Pôle",'1C TSspéc9'!$C$12="OUI"),(('1C TSspéc9'!N$22+'1C TSspéc9'!N$23+'1C TSspéc9'!N$24+'1C TSspéc9'!N$25+'1C TSspéc9'!N$26+'1C TSspéc9'!N$27+'1C TSspéc9'!N$28+'1C TSspéc9'!N$29)/'1C TSspéc9'!N$17),IF(AND('1C TSspéc9'!$B$12&lt;&gt;"",$K$2&lt;&gt;"Pôle",'1C TSspéc9'!$C$12="NON"),(('1C TSspéc9'!N$22+'1C TSspéc9'!N$23+'1C TSspéc9'!N$24+'1C TSspéc9'!N$25+'1C TSspéc9'!N$26+'1C TSspéc9'!N$27+'1C TSspéc9'!N$28+'1C TSspéc9'!N$29)/'1C TSspéc9'!N$30))))))</f>
        <v>0</v>
      </c>
      <c r="M1008" s="556">
        <f>IF(OR('1C TSspéc9'!$B$12="",'1C TSspéc9'!N$30=0),0,IF(AND('1C TSspéc9'!$B$12&lt;&gt;"",$K$2="Pôle",'1C TSspéc9'!$C$12="OUI"),(('1C TSspéc9'!N$26+'1C TSspéc9'!N$27+'1C TSspéc9'!N$28)/'1C TSspéc9'!N$17),IF(AND('1C TSspéc9'!$B$12&lt;&gt;"",$K$2="Pôle",'1C TSspéc9'!$C$12="NON"),(('1C TSspéc9'!N$26+'1C TSspéc9'!N$27+'1C TSspéc9'!N$28)/'1C TSspéc9'!N$30),IF(AND('1C TSspéc9'!$B$12&lt;&gt;"",$K$2&lt;&gt;"Pôle"),0))))</f>
        <v>0</v>
      </c>
      <c r="N1008" s="557">
        <f>IF(AND('1C TSspéc9'!$B$12&lt;&gt;0,'1C TSspéc9'!$N$30&lt;&gt;0),L1008+M1008,0)</f>
        <v>0</v>
      </c>
      <c r="O1008" s="893" t="str">
        <f>IF(AND('1C TSspéc9'!$N$17&lt;&gt;0,'1C TSspéc9'!$C$12="OUI"),'1C TSspéc9'!$N$35/'1C TSspéc9'!$N$17,"")</f>
        <v/>
      </c>
      <c r="P1008" s="543" t="str">
        <f>IF(AND('1C TSspéc9'!$N$17&lt;&gt;0,'1C TSspéc9'!$C$12="OUI"),'1C TSspéc9'!$N$36/'1C TSspéc9'!$N$17,"")</f>
        <v/>
      </c>
      <c r="Q1008" s="543" t="str">
        <f>IF(AND('1C TSspéc9'!$N$17&lt;&gt;0,'1C TSspéc9'!$C$12="OUI"),'1C TSspéc9'!$N$37/'1C TSspéc9'!$N$17,"")</f>
        <v/>
      </c>
      <c r="R1008" s="543" t="str">
        <f>IF(AND('1C TSspéc9'!$N$17&lt;&gt;0,'1C TSspéc9'!$C$12="OUI"),'1C TSspéc9'!$N$38/'1C TSspéc9'!$N$17,"")</f>
        <v/>
      </c>
      <c r="S1008" s="543" t="str">
        <f>IF(AND('1C TSspéc9'!$N$17&lt;&gt;0,'1C TSspéc9'!$C$12="OUI"),'1C TSspéc9'!$N$39/'1C TSspéc9'!$N$17,"")</f>
        <v/>
      </c>
      <c r="T1008" s="543" t="str">
        <f>IF(AND('1C TSspéc9'!$N$17&lt;&gt;0,'1C TSspéc9'!$C$12="OUI"),'1C TSspéc9'!$N$40/'1C TSspéc9'!$N$17,"")</f>
        <v/>
      </c>
      <c r="U1008" s="543" t="str">
        <f>IF(AND('1C TSspéc9'!$N$17&lt;&gt;0,'1C TSspéc9'!$C$12="OUI"),'1C TSspéc9'!$N$41/'1C TSspéc9'!$N$17,"")</f>
        <v/>
      </c>
      <c r="V1008" s="543" t="str">
        <f>IF(AND('1C TSspéc9'!$N$17&lt;&gt;0,'1C TSspéc9'!$C$12="OUI"),'1C TSspéc9'!$N$42/'1C TSspéc9'!$N$17,"")</f>
        <v/>
      </c>
      <c r="W1008" s="543" t="str">
        <f>IF(AND('1C TSspéc9'!$N$17&lt;&gt;0,'1C TSspéc9'!$C$12="OUI"),'1C TSspéc9'!$N$43/'1C TSspéc9'!$N$17,"")</f>
        <v/>
      </c>
      <c r="X1008" s="543" t="str">
        <f>IF(AND('1C TSspéc9'!$N$17&lt;&gt;0,'1C TSspéc9'!$C$12="OUI"),'1C TSspéc9'!$N$44/'1C TSspéc9'!$N$17,"")</f>
        <v/>
      </c>
      <c r="Y1008" s="543" t="str">
        <f>IF(AND('1C TSspéc9'!$N$17&lt;&gt;0,'1C TSspéc9'!$C$12="OUI"),'1C TSspéc9'!$N$45/'1C TSspéc9'!$N$17,"")</f>
        <v/>
      </c>
      <c r="Z1008" s="543" t="str">
        <f>IF(AND('1C TSspéc9'!$N$17&lt;&gt;0,'1C TSspéc9'!$C$12="OUI"),'1C TSspéc9'!$N$46/'1C TSspéc9'!$N$17,"")</f>
        <v/>
      </c>
      <c r="AA1008" s="543" t="str">
        <f>IF(AND('1C TSspéc9'!$N$17&lt;&gt;0,'1C TSspéc9'!$C$12="OUI"),'1C TSspéc9'!$N$47/'1C TSspéc9'!$N$17,"")</f>
        <v/>
      </c>
      <c r="AB1008" s="543" t="str">
        <f>IF(AND('1C TSspéc9'!$N$17&lt;&gt;0,'1C TSspéc9'!$C$12="OUI"),'1C TSspéc9'!$N$48/'1C TSspéc9'!$N$17,"")</f>
        <v/>
      </c>
      <c r="AC1008" s="543" t="str">
        <f>IF(AND('1C TSspéc9'!$N$17&lt;&gt;0,'1C TSspéc9'!$C$12="OUI"),'1C TSspéc9'!$N$49/'1C TSspéc9'!$N$17,"")</f>
        <v/>
      </c>
      <c r="AD1008" s="543" t="str">
        <f>IF(AND('1C TSspéc9'!$N$17&lt;&gt;0,'1C TSspéc9'!$C$12="OUI"),'1C TSspéc9'!$N$50/'1C TSspéc9'!$N$17,"")</f>
        <v/>
      </c>
      <c r="AE1008" s="543" t="str">
        <f>IF(AND('1C TSspéc9'!$N$17&lt;&gt;0,'1C TSspéc9'!$C$12="OUI"),'1C TSspéc9'!$N$51/'1C TSspéc9'!$N$17,"")</f>
        <v/>
      </c>
      <c r="AF1008" s="543" t="str">
        <f>IF(AND('1C TSspéc9'!$N$17&lt;&gt;0,'1C TSspéc9'!$C$12="OUI"),'1C TSspéc9'!$N$52/'1C TSspéc9'!$N$17,"")</f>
        <v/>
      </c>
      <c r="AG1008" s="543" t="str">
        <f>IF(AND('1C TSspéc9'!$N$17&lt;&gt;0,'1C TSspéc9'!$C$12="OUI"),'1C TSspéc9'!$N$53/'1C TSspéc9'!$N$17,"")</f>
        <v/>
      </c>
      <c r="AH1008" s="543" t="str">
        <f>IF(AND('1C TSspéc9'!$N$17&lt;&gt;0,'1C TSspéc9'!$C$12="OUI"),'1C TSspéc9'!$N$54/'1C TSspéc9'!$N$17,"")</f>
        <v/>
      </c>
      <c r="AI1008" s="543" t="str">
        <f>IF(AND('1C TSspéc9'!$N$17&lt;&gt;0,'1C TSspéc9'!$C$12="OUI"),'1C TSspéc9'!$N$55/'1C TSspéc9'!$N$17,"")</f>
        <v/>
      </c>
      <c r="AJ1008" s="543" t="str">
        <f>IF(AND('1C TSspéc9'!$N$17&lt;&gt;0,'1C TSspéc9'!$C$12="OUI"),'1C TSspéc9'!$N$56/'1C TSspéc9'!$N$17,"")</f>
        <v/>
      </c>
      <c r="AK1008" s="543" t="str">
        <f>IF(AND('1C TSspéc9'!$N$17&lt;&gt;0,'1C TSspéc9'!$C$12="OUI"),'1C TSspéc9'!$N$57/'1C TSspéc9'!$N$17,"")</f>
        <v/>
      </c>
      <c r="AL1008" s="72">
        <f>IF(AND('1C TSspéc9'!$N$17&lt;&gt;0,'1C TSspéc9'!$C$12="OUI"),N1008+AK1008,N1008)</f>
        <v>0</v>
      </c>
      <c r="AM1008" s="417">
        <f t="shared" si="293"/>
        <v>0</v>
      </c>
      <c r="AN1008" s="417">
        <f t="shared" si="294"/>
        <v>0</v>
      </c>
      <c r="AO1008" s="418" t="str">
        <f>IF(AND('1C TSspéc9'!$N$17&lt;&gt;0,'1C TSspéc9'!$N$30&lt;&gt;0),AM1008+AN1008,"")</f>
        <v/>
      </c>
      <c r="AP1008" s="573" t="str">
        <f>IF(AND('1C TSspéc9'!$N$17&lt;&gt;0,'1C TSspéc9'!$N$30&lt;&gt;0),AM1008-AR1008,"")</f>
        <v/>
      </c>
      <c r="AQ1008" s="583">
        <f t="shared" si="295"/>
        <v>0</v>
      </c>
      <c r="AR1008" s="596"/>
      <c r="AS1008" s="102"/>
      <c r="AT1008" s="27" t="str">
        <f>IF(('1C TSspéc9'!N$17*FICHE!$C$14&lt;J1008),"Forfait limité à "&amp;FICHE!$C$14&amp;"€/jour","")</f>
        <v/>
      </c>
      <c r="AU1008" s="592"/>
      <c r="AV1008" s="824"/>
      <c r="AW1008" s="824"/>
      <c r="AX1008" s="824"/>
      <c r="AY1008" s="824"/>
      <c r="AZ1008" s="824"/>
      <c r="BA1008" s="767"/>
      <c r="BB1008" s="767"/>
      <c r="BC1008" s="767"/>
      <c r="BD1008" s="767"/>
      <c r="BE1008" s="767"/>
      <c r="BF1008" s="767"/>
      <c r="BG1008" s="767"/>
      <c r="BH1008" s="767"/>
      <c r="BI1008" s="767"/>
      <c r="BJ1008" s="767"/>
      <c r="BK1008" s="767"/>
      <c r="BL1008" s="767"/>
      <c r="BM1008" s="767"/>
      <c r="BN1008" s="767"/>
      <c r="BO1008" s="767"/>
      <c r="BP1008" s="767"/>
      <c r="BQ1008" s="767"/>
      <c r="BR1008" s="767"/>
      <c r="BS1008" s="767"/>
      <c r="BT1008" s="767"/>
      <c r="BU1008" s="767"/>
      <c r="BV1008" s="767"/>
      <c r="BW1008" s="767"/>
      <c r="BX1008" s="767"/>
      <c r="BY1008" s="767"/>
      <c r="BZ1008" s="767"/>
      <c r="CA1008" s="767"/>
      <c r="CB1008" s="767"/>
      <c r="CC1008" s="767"/>
      <c r="CD1008" s="767"/>
      <c r="CE1008" s="767"/>
      <c r="CF1008" s="767"/>
      <c r="CG1008" s="767"/>
      <c r="CH1008" s="767"/>
      <c r="CI1008" s="767"/>
      <c r="CJ1008" s="767"/>
      <c r="CK1008" s="767"/>
      <c r="CL1008" s="767"/>
      <c r="CM1008" s="767"/>
      <c r="CN1008" s="767"/>
      <c r="CO1008" s="767"/>
      <c r="CP1008" s="767"/>
      <c r="CQ1008" s="767"/>
      <c r="CR1008" s="767"/>
      <c r="CS1008" s="767"/>
      <c r="CT1008" s="767"/>
      <c r="CU1008" s="767"/>
      <c r="CV1008" s="767"/>
      <c r="CW1008" s="767"/>
      <c r="CX1008" s="767"/>
      <c r="CY1008" s="767"/>
      <c r="CZ1008" s="767"/>
      <c r="DA1008" s="767"/>
      <c r="DB1008" s="767"/>
      <c r="DC1008" s="767"/>
      <c r="DD1008" s="767"/>
      <c r="DE1008" s="767"/>
      <c r="DF1008" s="767"/>
      <c r="DG1008" s="767"/>
      <c r="DH1008" s="767"/>
      <c r="DI1008" s="767"/>
      <c r="DJ1008" s="767"/>
      <c r="DK1008" s="767"/>
      <c r="DL1008" s="767"/>
      <c r="DM1008" s="767"/>
      <c r="DN1008" s="767"/>
      <c r="DO1008" s="767"/>
      <c r="DP1008" s="767"/>
      <c r="DQ1008" s="767"/>
      <c r="DR1008" s="767"/>
      <c r="DS1008" s="767"/>
      <c r="DT1008" s="767"/>
      <c r="DU1008" s="767"/>
      <c r="DV1008" s="767"/>
      <c r="DW1008" s="767"/>
      <c r="DX1008" s="767"/>
      <c r="DY1008" s="767"/>
      <c r="DZ1008" s="767"/>
      <c r="EA1008" s="767"/>
      <c r="EB1008" s="767"/>
      <c r="EC1008" s="767"/>
      <c r="ED1008" s="767"/>
      <c r="EE1008" s="767"/>
      <c r="EF1008" s="767"/>
      <c r="EG1008" s="767"/>
      <c r="EH1008" s="767"/>
      <c r="EI1008" s="767"/>
      <c r="EJ1008" s="767"/>
      <c r="EK1008" s="767"/>
      <c r="EL1008" s="767"/>
      <c r="EM1008" s="767"/>
      <c r="EN1008" s="767"/>
      <c r="EO1008" s="767"/>
      <c r="EP1008" s="767"/>
      <c r="EQ1008" s="767"/>
      <c r="ER1008" s="767"/>
      <c r="ES1008" s="767"/>
      <c r="ET1008" s="767"/>
      <c r="EU1008" s="767"/>
      <c r="EV1008" s="767"/>
      <c r="EW1008" s="767"/>
      <c r="EX1008" s="767"/>
      <c r="EY1008" s="767"/>
      <c r="EZ1008" s="767"/>
      <c r="FA1008" s="767"/>
      <c r="FB1008" s="767"/>
      <c r="FC1008" s="767"/>
      <c r="FD1008" s="767"/>
      <c r="FE1008" s="767"/>
      <c r="FF1008" s="767"/>
      <c r="FG1008" s="767"/>
      <c r="FH1008" s="767"/>
      <c r="FI1008" s="767"/>
      <c r="FJ1008" s="767"/>
      <c r="FK1008" s="767"/>
      <c r="FL1008" s="767"/>
      <c r="FM1008" s="767"/>
      <c r="FN1008" s="767"/>
      <c r="FO1008" s="767"/>
      <c r="FP1008" s="767"/>
      <c r="FQ1008" s="767"/>
      <c r="FR1008" s="767"/>
      <c r="FS1008" s="767"/>
      <c r="FT1008" s="767"/>
      <c r="FU1008" s="767"/>
      <c r="FV1008" s="767"/>
      <c r="FW1008" s="767"/>
      <c r="FX1008" s="767"/>
      <c r="FY1008" s="767"/>
      <c r="FZ1008" s="767"/>
      <c r="GA1008" s="767"/>
      <c r="GB1008" s="767"/>
      <c r="GC1008" s="767"/>
      <c r="GD1008" s="767"/>
      <c r="GE1008" s="767"/>
      <c r="GF1008" s="767"/>
      <c r="GG1008" s="767"/>
      <c r="GH1008" s="767"/>
      <c r="GI1008" s="767"/>
      <c r="GJ1008" s="767"/>
      <c r="GK1008" s="767"/>
      <c r="GL1008" s="767"/>
      <c r="GM1008" s="767"/>
      <c r="GN1008" s="767"/>
      <c r="GO1008" s="767"/>
      <c r="GP1008" s="767"/>
      <c r="GQ1008" s="767"/>
      <c r="GR1008" s="767"/>
      <c r="GS1008" s="767"/>
      <c r="GT1008" s="767"/>
      <c r="GU1008" s="767"/>
      <c r="GV1008" s="767"/>
      <c r="GW1008" s="767"/>
      <c r="GX1008" s="767"/>
      <c r="GY1008" s="767"/>
      <c r="GZ1008" s="767"/>
      <c r="HA1008" s="767"/>
      <c r="HB1008" s="767"/>
      <c r="HC1008" s="767"/>
    </row>
    <row r="1009" spans="1:211" s="864" customFormat="1" ht="13.9" hidden="1" customHeight="1">
      <c r="A1009" s="307"/>
      <c r="B1009" s="351"/>
      <c r="C1009" s="971" t="str">
        <f>IF('1C TSspéc9'!O$17&lt;&gt;0,'1C TSspéc9'!$B$12,"")</f>
        <v/>
      </c>
      <c r="D1009" s="972"/>
      <c r="E1009" s="973"/>
      <c r="F1009" s="93">
        <f>IF(AND($C1009='1C TSspéc9'!$B$12,'1C TSspéc9'!$B$16="spécifiques",'1C TSspéc9'!$O$17&lt;&gt;""),'1C TSspéc9'!$O$21,"")</f>
        <v>0</v>
      </c>
      <c r="G1009" s="842"/>
      <c r="H1009" s="745">
        <v>0.21</v>
      </c>
      <c r="I1009" s="747">
        <v>1</v>
      </c>
      <c r="J1009" s="312"/>
      <c r="K1009" s="680">
        <f t="shared" si="292"/>
        <v>0</v>
      </c>
      <c r="L1009" s="556">
        <f>IF(OR('1C TSspéc9'!$B$12="",'1C TSspéc9'!O$30=0),0,IF(AND('1C TSspéc9'!$B$12&lt;&gt;"",$K$2="Pôle",'1C TSspéc9'!$C$12="OUI"),(('1C TSspéc9'!O$22+'1C TSspéc9'!O$23+'1C TSspéc9'!O$24+'1C TSspéc9'!O$25+'1C TSspéc9'!O$29)/'1C TSspéc9'!O$17),IF(AND('1C TSspéc9'!$B$12&lt;&gt;"",$K$2="Pôle",'1C TSspéc9'!$C$12="NON"),(('1C TSspéc9'!O$22+'1C TSspéc9'!O$23+'1C TSspéc9'!O$24+'1C TSspéc9'!O$25+'1C TSspéc9'!O$29)/'1C TSspéc9'!O$30),IF(AND('1C TSspéc9'!$B$12&lt;&gt;"",$K$2&lt;&gt;"Pôle",'1C TSspéc9'!$C$12="OUI"),(('1C TSspéc9'!O$22+'1C TSspéc9'!O$23+'1C TSspéc9'!O$24+'1C TSspéc9'!O$25+'1C TSspéc9'!O$26+'1C TSspéc9'!O$27+'1C TSspéc9'!O$28+'1C TSspéc9'!O$29)/'1C TSspéc9'!O$17),IF(AND('1C TSspéc9'!$B$12&lt;&gt;"",$K$2&lt;&gt;"Pôle",'1C TSspéc9'!$C$12="NON"),(('1C TSspéc9'!O$22+'1C TSspéc9'!O$23+'1C TSspéc9'!O$24+'1C TSspéc9'!O$25+'1C TSspéc9'!O$26+'1C TSspéc9'!O$27+'1C TSspéc9'!O$28+'1C TSspéc9'!O$29)/'1C TSspéc9'!O$30))))))</f>
        <v>0</v>
      </c>
      <c r="M1009" s="556">
        <f>IF(OR('1C TSspéc9'!$B$12="",'1C TSspéc9'!O$30=0),0,IF(AND('1C TSspéc9'!$B$12&lt;&gt;"",$K$2="Pôle",'1C TSspéc9'!$C$12="OUI"),(('1C TSspéc9'!O$26+'1C TSspéc9'!O$27+'1C TSspéc9'!O$28)/'1C TSspéc9'!O$17),IF(AND('1C TSspéc9'!$B$12&lt;&gt;"",$K$2="Pôle",'1C TSspéc9'!$C$12="NON"),(('1C TSspéc9'!O$26+'1C TSspéc9'!O$27+'1C TSspéc9'!O$28)/'1C TSspéc9'!O$30),IF(AND('1C TSspéc9'!$B$12&lt;&gt;"",$K$2&lt;&gt;"Pôle"),0))))</f>
        <v>0</v>
      </c>
      <c r="N1009" s="557">
        <f>IF(AND('1C TSspéc9'!$B$12&lt;&gt;0,'1C TSspéc9'!$O$30&lt;&gt;0),L1009+M1009,0)</f>
        <v>0</v>
      </c>
      <c r="O1009" s="893" t="str">
        <f>IF(AND('1C TSspéc9'!$O$17&lt;&gt;0,'1C TSspéc9'!$C$12="OUI"),'1C TSspéc9'!$O$35/'1C TSspéc9'!$O$17,"")</f>
        <v/>
      </c>
      <c r="P1009" s="543" t="str">
        <f>IF(AND('1C TSspéc9'!$O$17&lt;&gt;0,'1C TSspéc9'!$C$12="OUI"),'1C TSspéc9'!$O$36/'1C TSspéc9'!$O$17,"")</f>
        <v/>
      </c>
      <c r="Q1009" s="543" t="str">
        <f>IF(AND('1C TSspéc9'!$O$17&lt;&gt;0,'1C TSspéc9'!$C$12="OUI"),'1C TSspéc9'!$O$37/'1C TSspéc9'!$O$17,"")</f>
        <v/>
      </c>
      <c r="R1009" s="543" t="str">
        <f>IF(AND('1C TSspéc9'!$O$17&lt;&gt;0,'1C TSspéc9'!$C$12="OUI"),'1C TSspéc9'!$O$38/'1C TSspéc9'!$O$17,"")</f>
        <v/>
      </c>
      <c r="S1009" s="543" t="str">
        <f>IF(AND('1C TSspéc9'!$O$17&lt;&gt;0,'1C TSspéc9'!$C$12="OUI"),'1C TSspéc9'!$O$39/'1C TSspéc9'!$O$17,"")</f>
        <v/>
      </c>
      <c r="T1009" s="543" t="str">
        <f>IF(AND('1C TSspéc9'!$O$17&lt;&gt;0,'1C TSspéc9'!$C$12="OUI"),'1C TSspéc9'!$O$40/'1C TSspéc9'!$O$17,"")</f>
        <v/>
      </c>
      <c r="U1009" s="543" t="str">
        <f>IF(AND('1C TSspéc9'!$O$17&lt;&gt;0,'1C TSspéc9'!$C$12="OUI"),'1C TSspéc9'!$O$41/'1C TSspéc9'!$O$17,"")</f>
        <v/>
      </c>
      <c r="V1009" s="543" t="str">
        <f>IF(AND('1C TSspéc9'!$O$17&lt;&gt;0,'1C TSspéc9'!$C$12="OUI"),'1C TSspéc9'!$O$42/'1C TSspéc9'!$O$17,"")</f>
        <v/>
      </c>
      <c r="W1009" s="543" t="str">
        <f>IF(AND('1C TSspéc9'!$O$17&lt;&gt;0,'1C TSspéc9'!$C$12="OUI"),'1C TSspéc9'!$O$43/'1C TSspéc9'!$O$17,"")</f>
        <v/>
      </c>
      <c r="X1009" s="543" t="str">
        <f>IF(AND('1C TSspéc9'!$O$17&lt;&gt;0,'1C TSspéc9'!$C$12="OUI"),'1C TSspéc9'!$O$44/'1C TSspéc9'!$O$17,"")</f>
        <v/>
      </c>
      <c r="Y1009" s="543" t="str">
        <f>IF(AND('1C TSspéc9'!$O$17&lt;&gt;0,'1C TSspéc9'!$C$12="OUI"),'1C TSspéc9'!$O$45/'1C TSspéc9'!$O$17,"")</f>
        <v/>
      </c>
      <c r="Z1009" s="543" t="str">
        <f>IF(AND('1C TSspéc9'!$O$17&lt;&gt;0,'1C TSspéc9'!$C$12="OUI"),'1C TSspéc9'!$O$46/'1C TSspéc9'!$O$17,"")</f>
        <v/>
      </c>
      <c r="AA1009" s="543" t="str">
        <f>IF(AND('1C TSspéc9'!$O$17&lt;&gt;0,'1C TSspéc9'!$C$12="OUI"),'1C TSspéc9'!$O$47/'1C TSspéc9'!$O$17,"")</f>
        <v/>
      </c>
      <c r="AB1009" s="543" t="str">
        <f>IF(AND('1C TSspéc9'!$O$17&lt;&gt;0,'1C TSspéc9'!$C$12="OUI"),'1C TSspéc9'!$O$48/'1C TSspéc9'!$O$17,"")</f>
        <v/>
      </c>
      <c r="AC1009" s="543" t="str">
        <f>IF(AND('1C TSspéc9'!$O$17&lt;&gt;0,'1C TSspéc9'!$C$12="OUI"),'1C TSspéc9'!$O$49/'1C TSspéc9'!$O$17,"")</f>
        <v/>
      </c>
      <c r="AD1009" s="543" t="str">
        <f>IF(AND('1C TSspéc9'!$O$17&lt;&gt;0,'1C TSspéc9'!$C$12="OUI"),'1C TSspéc9'!$O$50/'1C TSspéc9'!$O$17,"")</f>
        <v/>
      </c>
      <c r="AE1009" s="543" t="str">
        <f>IF(AND('1C TSspéc9'!$O$17&lt;&gt;0,'1C TSspéc9'!$C$12="OUI"),'1C TSspéc9'!$O$51/'1C TSspéc9'!$O$17,"")</f>
        <v/>
      </c>
      <c r="AF1009" s="543" t="str">
        <f>IF(AND('1C TSspéc9'!$O$17&lt;&gt;0,'1C TSspéc9'!$C$12="OUI"),'1C TSspéc9'!$O$52/'1C TSspéc9'!$O$17,"")</f>
        <v/>
      </c>
      <c r="AG1009" s="543" t="str">
        <f>IF(AND('1C TSspéc9'!$O$17&lt;&gt;0,'1C TSspéc9'!$C$12="OUI"),'1C TSspéc9'!$O$53/'1C TSspéc9'!$O$17,"")</f>
        <v/>
      </c>
      <c r="AH1009" s="543" t="str">
        <f>IF(AND('1C TSspéc9'!$O$17&lt;&gt;0,'1C TSspéc9'!$C$12="OUI"),'1C TSspéc9'!$O$54/'1C TSspéc9'!$O$17,"")</f>
        <v/>
      </c>
      <c r="AI1009" s="543" t="str">
        <f>IF(AND('1C TSspéc9'!$O$17&lt;&gt;0,'1C TSspéc9'!$C$12="OUI"),'1C TSspéc9'!$O$55/'1C TSspéc9'!$O$17,"")</f>
        <v/>
      </c>
      <c r="AJ1009" s="543" t="str">
        <f>IF(AND('1C TSspéc9'!$O$17&lt;&gt;0,'1C TSspéc9'!$C$12="OUI"),'1C TSspéc9'!$O$56/'1C TSspéc9'!$O$17,"")</f>
        <v/>
      </c>
      <c r="AK1009" s="543" t="str">
        <f>IF(AND('1C TSspéc9'!$O$17&lt;&gt;0,'1C TSspéc9'!$C$12="OUI"),'1C TSspéc9'!$O$57/'1C TSspéc9'!$O$17,"")</f>
        <v/>
      </c>
      <c r="AL1009" s="72">
        <f>IF(AND('1C TSspéc9'!$O$17&lt;&gt;0,'1C TSspéc9'!$C$12="OUI"),N1009+AK1009,N1009)</f>
        <v>0</v>
      </c>
      <c r="AM1009" s="417">
        <f t="shared" si="293"/>
        <v>0</v>
      </c>
      <c r="AN1009" s="417">
        <f t="shared" si="294"/>
        <v>0</v>
      </c>
      <c r="AO1009" s="418" t="str">
        <f>IF(AND('1C TSspéc9'!$O$17&lt;&gt;0,'1C TSspéc9'!$O$30&lt;&gt;0),AM1009+AN1009,"")</f>
        <v/>
      </c>
      <c r="AP1009" s="573" t="str">
        <f>IF(AND('1C TSspéc9'!$O$17&lt;&gt;0,'1C TSspéc9'!$O$30&lt;&gt;0),AM1009-AR1009,"")</f>
        <v/>
      </c>
      <c r="AQ1009" s="583">
        <f t="shared" si="295"/>
        <v>0</v>
      </c>
      <c r="AR1009" s="596"/>
      <c r="AS1009" s="102"/>
      <c r="AT1009" s="27" t="str">
        <f>IF(('1C TSspéc9'!O$17*FICHE!$C$14&lt;J1009),"Forfait limité à "&amp;FICHE!$C$14&amp;"€/jour","")</f>
        <v/>
      </c>
      <c r="AU1009" s="592"/>
      <c r="AV1009" s="824"/>
      <c r="AW1009" s="824"/>
      <c r="AX1009" s="824"/>
      <c r="AY1009" s="824"/>
      <c r="AZ1009" s="824"/>
      <c r="BA1009" s="767"/>
      <c r="BB1009" s="767"/>
      <c r="BC1009" s="767"/>
      <c r="BD1009" s="767"/>
      <c r="BE1009" s="767"/>
      <c r="BF1009" s="767"/>
      <c r="BG1009" s="767"/>
      <c r="BH1009" s="767"/>
      <c r="BI1009" s="767"/>
      <c r="BJ1009" s="767"/>
      <c r="BK1009" s="767"/>
      <c r="BL1009" s="767"/>
      <c r="BM1009" s="767"/>
      <c r="BN1009" s="767"/>
      <c r="BO1009" s="767"/>
      <c r="BP1009" s="767"/>
      <c r="BQ1009" s="767"/>
      <c r="BR1009" s="767"/>
      <c r="BS1009" s="767"/>
      <c r="BT1009" s="767"/>
      <c r="BU1009" s="767"/>
      <c r="BV1009" s="767"/>
      <c r="BW1009" s="767"/>
      <c r="BX1009" s="767"/>
      <c r="BY1009" s="767"/>
      <c r="BZ1009" s="767"/>
      <c r="CA1009" s="767"/>
      <c r="CB1009" s="767"/>
      <c r="CC1009" s="767"/>
      <c r="CD1009" s="767"/>
      <c r="CE1009" s="767"/>
      <c r="CF1009" s="767"/>
      <c r="CG1009" s="767"/>
      <c r="CH1009" s="767"/>
      <c r="CI1009" s="767"/>
      <c r="CJ1009" s="767"/>
      <c r="CK1009" s="767"/>
      <c r="CL1009" s="767"/>
      <c r="CM1009" s="767"/>
      <c r="CN1009" s="767"/>
      <c r="CO1009" s="767"/>
      <c r="CP1009" s="767"/>
      <c r="CQ1009" s="767"/>
      <c r="CR1009" s="767"/>
      <c r="CS1009" s="767"/>
      <c r="CT1009" s="767"/>
      <c r="CU1009" s="767"/>
      <c r="CV1009" s="767"/>
      <c r="CW1009" s="767"/>
      <c r="CX1009" s="767"/>
      <c r="CY1009" s="767"/>
      <c r="CZ1009" s="767"/>
      <c r="DA1009" s="767"/>
      <c r="DB1009" s="767"/>
      <c r="DC1009" s="767"/>
      <c r="DD1009" s="767"/>
      <c r="DE1009" s="767"/>
      <c r="DF1009" s="767"/>
      <c r="DG1009" s="767"/>
      <c r="DH1009" s="767"/>
      <c r="DI1009" s="767"/>
      <c r="DJ1009" s="767"/>
      <c r="DK1009" s="767"/>
      <c r="DL1009" s="767"/>
      <c r="DM1009" s="767"/>
      <c r="DN1009" s="767"/>
      <c r="DO1009" s="767"/>
      <c r="DP1009" s="767"/>
      <c r="DQ1009" s="767"/>
      <c r="DR1009" s="767"/>
      <c r="DS1009" s="767"/>
      <c r="DT1009" s="767"/>
      <c r="DU1009" s="767"/>
      <c r="DV1009" s="767"/>
      <c r="DW1009" s="767"/>
      <c r="DX1009" s="767"/>
      <c r="DY1009" s="767"/>
      <c r="DZ1009" s="767"/>
      <c r="EA1009" s="767"/>
      <c r="EB1009" s="767"/>
      <c r="EC1009" s="767"/>
      <c r="ED1009" s="767"/>
      <c r="EE1009" s="767"/>
      <c r="EF1009" s="767"/>
      <c r="EG1009" s="767"/>
      <c r="EH1009" s="767"/>
      <c r="EI1009" s="767"/>
      <c r="EJ1009" s="767"/>
      <c r="EK1009" s="767"/>
      <c r="EL1009" s="767"/>
      <c r="EM1009" s="767"/>
      <c r="EN1009" s="767"/>
      <c r="EO1009" s="767"/>
      <c r="EP1009" s="767"/>
      <c r="EQ1009" s="767"/>
      <c r="ER1009" s="767"/>
      <c r="ES1009" s="767"/>
      <c r="ET1009" s="767"/>
      <c r="EU1009" s="767"/>
      <c r="EV1009" s="767"/>
      <c r="EW1009" s="767"/>
      <c r="EX1009" s="767"/>
      <c r="EY1009" s="767"/>
      <c r="EZ1009" s="767"/>
      <c r="FA1009" s="767"/>
      <c r="FB1009" s="767"/>
      <c r="FC1009" s="767"/>
      <c r="FD1009" s="767"/>
      <c r="FE1009" s="767"/>
      <c r="FF1009" s="767"/>
      <c r="FG1009" s="767"/>
      <c r="FH1009" s="767"/>
      <c r="FI1009" s="767"/>
      <c r="FJ1009" s="767"/>
      <c r="FK1009" s="767"/>
      <c r="FL1009" s="767"/>
      <c r="FM1009" s="767"/>
      <c r="FN1009" s="767"/>
      <c r="FO1009" s="767"/>
      <c r="FP1009" s="767"/>
      <c r="FQ1009" s="767"/>
      <c r="FR1009" s="767"/>
      <c r="FS1009" s="767"/>
      <c r="FT1009" s="767"/>
      <c r="FU1009" s="767"/>
      <c r="FV1009" s="767"/>
      <c r="FW1009" s="767"/>
      <c r="FX1009" s="767"/>
      <c r="FY1009" s="767"/>
      <c r="FZ1009" s="767"/>
      <c r="GA1009" s="767"/>
      <c r="GB1009" s="767"/>
      <c r="GC1009" s="767"/>
      <c r="GD1009" s="767"/>
      <c r="GE1009" s="767"/>
      <c r="GF1009" s="767"/>
      <c r="GG1009" s="767"/>
      <c r="GH1009" s="767"/>
      <c r="GI1009" s="767"/>
      <c r="GJ1009" s="767"/>
      <c r="GK1009" s="767"/>
      <c r="GL1009" s="767"/>
      <c r="GM1009" s="767"/>
      <c r="GN1009" s="767"/>
      <c r="GO1009" s="767"/>
      <c r="GP1009" s="767"/>
      <c r="GQ1009" s="767"/>
      <c r="GR1009" s="767"/>
      <c r="GS1009" s="767"/>
      <c r="GT1009" s="767"/>
      <c r="GU1009" s="767"/>
      <c r="GV1009" s="767"/>
      <c r="GW1009" s="767"/>
      <c r="GX1009" s="767"/>
      <c r="GY1009" s="767"/>
      <c r="GZ1009" s="767"/>
      <c r="HA1009" s="767"/>
      <c r="HB1009" s="767"/>
      <c r="HC1009" s="767"/>
    </row>
    <row r="1010" spans="1:211" s="864" customFormat="1" ht="13.9" hidden="1" customHeight="1">
      <c r="A1010" s="307"/>
      <c r="B1010" s="351"/>
      <c r="C1010" s="971" t="str">
        <f>IF('1C TSspéc9'!P$17&lt;&gt;0,'1C TSspéc9'!$B$12,"")</f>
        <v/>
      </c>
      <c r="D1010" s="972"/>
      <c r="E1010" s="973"/>
      <c r="F1010" s="93">
        <f>IF(AND($C1010='1C TSspéc9'!$B$12,'1C TSspéc9'!$B$16="spécifiques",'1C TSspéc9'!$P$17&lt;&gt;""),'1C TSspéc9'!$P$21,"")</f>
        <v>0</v>
      </c>
      <c r="G1010" s="842"/>
      <c r="H1010" s="745">
        <v>0.21</v>
      </c>
      <c r="I1010" s="747">
        <v>1</v>
      </c>
      <c r="J1010" s="312"/>
      <c r="K1010" s="680">
        <f t="shared" si="292"/>
        <v>0</v>
      </c>
      <c r="L1010" s="556">
        <f>IF(OR('1C TSspéc9'!$B$12="",'1C TSspéc9'!P$30=0),0,IF(AND('1C TSspéc9'!$B$12&lt;&gt;"",$K$2="Pôle",'1C TSspéc9'!$C$12="OUI"),(('1C TSspéc9'!P$22+'1C TSspéc9'!P$23+'1C TSspéc9'!P$24+'1C TSspéc9'!P$25+'1C TSspéc9'!P$29)/'1C TSspéc9'!P$17),IF(AND('1C TSspéc9'!$B$12&lt;&gt;"",$K$2="Pôle",'1C TSspéc9'!$C$12="NON"),(('1C TSspéc9'!P$22+'1C TSspéc9'!P$23+'1C TSspéc9'!P$24+'1C TSspéc9'!P$25+'1C TSspéc9'!P$29)/'1C TSspéc9'!P$30),IF(AND('1C TSspéc9'!$B$12&lt;&gt;"",$K$2&lt;&gt;"Pôle",'1C TSspéc9'!$C$12="OUI"),(('1C TSspéc9'!P$22+'1C TSspéc9'!P$23+'1C TSspéc9'!P$24+'1C TSspéc9'!P$25+'1C TSspéc9'!P$26+'1C TSspéc9'!P$27+'1C TSspéc9'!P$28+'1C TSspéc9'!P$29)/'1C TSspéc9'!P$17),IF(AND('1C TSspéc9'!$B$12&lt;&gt;"",$K$2&lt;&gt;"Pôle",'1C TSspéc9'!$C$12="NON"),(('1C TSspéc9'!P$22+'1C TSspéc9'!P$23+'1C TSspéc9'!P$24+'1C TSspéc9'!P$25+'1C TSspéc9'!P$26+'1C TSspéc9'!P$27+'1C TSspéc9'!P$28+'1C TSspéc9'!P$29)/'1C TSspéc9'!P$30))))))</f>
        <v>0</v>
      </c>
      <c r="M1010" s="556">
        <f>IF(OR('1C TSspéc9'!$B$12="",'1C TSspéc9'!P$30=0),0,IF(AND('1C TSspéc9'!$B$12&lt;&gt;"",$K$2="Pôle",'1C TSspéc9'!$C$12="OUI"),(('1C TSspéc9'!P$26+'1C TSspéc9'!P$27+'1C TSspéc9'!P$28)/'1C TSspéc9'!P$17),IF(AND('1C TSspéc9'!$B$12&lt;&gt;"",$K$2="Pôle",'1C TSspéc9'!$C$12="NON"),(('1C TSspéc9'!P$26+'1C TSspéc9'!P$27+'1C TSspéc9'!P$28)/'1C TSspéc9'!P$30),IF(AND('1C TSspéc9'!$B$12&lt;&gt;"",$K$2&lt;&gt;"Pôle"),0))))</f>
        <v>0</v>
      </c>
      <c r="N1010" s="557">
        <f>IF(AND('1C TSspéc9'!$B$12&lt;&gt;0,'1C TSspéc9'!$P$30&lt;&gt;0),L1010+M1010,0)</f>
        <v>0</v>
      </c>
      <c r="O1010" s="893" t="str">
        <f>IF(AND('1C TSspéc9'!$P$17&lt;&gt;0,'1C TSspéc9'!$C$12="OUI"),'1C TSspéc9'!$P$35/'1C TSspéc9'!$P$17,"")</f>
        <v/>
      </c>
      <c r="P1010" s="543" t="str">
        <f>IF(AND('1C TSspéc9'!$P$17&lt;&gt;0,'1C TSspéc9'!$C$12="OUI"),'1C TSspéc9'!$P$36/'1C TSspéc9'!$P$17,"")</f>
        <v/>
      </c>
      <c r="Q1010" s="543" t="str">
        <f>IF(AND('1C TSspéc9'!$P$17&lt;&gt;0,'1C TSspéc9'!$C$12="OUI"),'1C TSspéc9'!$P$37/'1C TSspéc9'!$P$17,"")</f>
        <v/>
      </c>
      <c r="R1010" s="543" t="str">
        <f>IF(AND('1C TSspéc9'!$P$17&lt;&gt;0,'1C TSspéc9'!$C$12="OUI"),'1C TSspéc9'!$P$38/'1C TSspéc9'!$P$17,"")</f>
        <v/>
      </c>
      <c r="S1010" s="543" t="str">
        <f>IF(AND('1C TSspéc9'!$P$17&lt;&gt;0,'1C TSspéc9'!$C$12="OUI"),'1C TSspéc9'!$P$39/'1C TSspéc9'!$P$17,"")</f>
        <v/>
      </c>
      <c r="T1010" s="543" t="str">
        <f>IF(AND('1C TSspéc9'!$P$17&lt;&gt;0,'1C TSspéc9'!$C$12="OUI"),'1C TSspéc9'!$P$40/'1C TSspéc9'!$P$17,"")</f>
        <v/>
      </c>
      <c r="U1010" s="543" t="str">
        <f>IF(AND('1C TSspéc9'!$P$17&lt;&gt;0,'1C TSspéc9'!$C$12="OUI"),'1C TSspéc9'!$P$41/'1C TSspéc9'!$P$17,"")</f>
        <v/>
      </c>
      <c r="V1010" s="543" t="str">
        <f>IF(AND('1C TSspéc9'!$P$17&lt;&gt;0,'1C TSspéc9'!$C$12="OUI"),'1C TSspéc9'!$P$42/'1C TSspéc9'!$P$17,"")</f>
        <v/>
      </c>
      <c r="W1010" s="543" t="str">
        <f>IF(AND('1C TSspéc9'!$P$17&lt;&gt;0,'1C TSspéc9'!$C$12="OUI"),'1C TSspéc9'!$P$43/'1C TSspéc9'!$P$17,"")</f>
        <v/>
      </c>
      <c r="X1010" s="543" t="str">
        <f>IF(AND('1C TSspéc9'!$P$17&lt;&gt;0,'1C TSspéc9'!$C$12="OUI"),'1C TSspéc9'!$P$44/'1C TSspéc9'!$P$17,"")</f>
        <v/>
      </c>
      <c r="Y1010" s="543" t="str">
        <f>IF(AND('1C TSspéc9'!$P$17&lt;&gt;0,'1C TSspéc9'!$C$12="OUI"),'1C TSspéc9'!$P$45/'1C TSspéc9'!$P$17,"")</f>
        <v/>
      </c>
      <c r="Z1010" s="543" t="str">
        <f>IF(AND('1C TSspéc9'!$P$17&lt;&gt;0,'1C TSspéc9'!$C$12="OUI"),'1C TSspéc9'!$P$46/'1C TSspéc9'!$P$17,"")</f>
        <v/>
      </c>
      <c r="AA1010" s="543" t="str">
        <f>IF(AND('1C TSspéc9'!$P$17&lt;&gt;0,'1C TSspéc9'!$C$12="OUI"),'1C TSspéc9'!$P$47/'1C TSspéc9'!$P$17,"")</f>
        <v/>
      </c>
      <c r="AB1010" s="543" t="str">
        <f>IF(AND('1C TSspéc9'!$P$17&lt;&gt;0,'1C TSspéc9'!$C$12="OUI"),'1C TSspéc9'!$P$48/'1C TSspéc9'!$P$17,"")</f>
        <v/>
      </c>
      <c r="AC1010" s="543" t="str">
        <f>IF(AND('1C TSspéc9'!$P$17&lt;&gt;0,'1C TSspéc9'!$C$12="OUI"),'1C TSspéc9'!$P$49/'1C TSspéc9'!$P$17,"")</f>
        <v/>
      </c>
      <c r="AD1010" s="543" t="str">
        <f>IF(AND('1C TSspéc9'!$P$17&lt;&gt;0,'1C TSspéc9'!$C$12="OUI"),'1C TSspéc9'!$P$50/'1C TSspéc9'!$P$17,"")</f>
        <v/>
      </c>
      <c r="AE1010" s="543" t="str">
        <f>IF(AND('1C TSspéc9'!$P$17&lt;&gt;0,'1C TSspéc9'!$C$12="OUI"),'1C TSspéc9'!$P$51/'1C TSspéc9'!$P$17,"")</f>
        <v/>
      </c>
      <c r="AF1010" s="543" t="str">
        <f>IF(AND('1C TSspéc9'!$P$17&lt;&gt;0,'1C TSspéc9'!$C$12="OUI"),'1C TSspéc9'!$P$52/'1C TSspéc9'!$P$17,"")</f>
        <v/>
      </c>
      <c r="AG1010" s="543" t="str">
        <f>IF(AND('1C TSspéc9'!$P$17&lt;&gt;0,'1C TSspéc9'!$C$12="OUI"),'1C TSspéc9'!$P$53/'1C TSspéc9'!$P$17,"")</f>
        <v/>
      </c>
      <c r="AH1010" s="543" t="str">
        <f>IF(AND('1C TSspéc9'!$P$17&lt;&gt;0,'1C TSspéc9'!$C$12="OUI"),'1C TSspéc9'!$P$54/'1C TSspéc9'!$P$17,"")</f>
        <v/>
      </c>
      <c r="AI1010" s="543" t="str">
        <f>IF(AND('1C TSspéc9'!$P$17&lt;&gt;0,'1C TSspéc9'!$C$12="OUI"),'1C TSspéc9'!$P$55/'1C TSspéc9'!$P$17,"")</f>
        <v/>
      </c>
      <c r="AJ1010" s="543" t="str">
        <f>IF(AND('1C TSspéc9'!$P$17&lt;&gt;0,'1C TSspéc9'!$C$12="OUI"),'1C TSspéc9'!$P$56/'1C TSspéc9'!$P$17,"")</f>
        <v/>
      </c>
      <c r="AK1010" s="543" t="str">
        <f>IF(AND('1C TSspéc9'!$P$17&lt;&gt;0,'1C TSspéc9'!$C$12="OUI"),'1C TSspéc9'!$P$57/'1C TSspéc9'!$P$17,"")</f>
        <v/>
      </c>
      <c r="AL1010" s="72">
        <f>IF(AND('1C TSspéc9'!$P$17&lt;&gt;0,'1C TSspéc9'!$C$12="OUI"),N1010+AK1010,N1010)</f>
        <v>0</v>
      </c>
      <c r="AM1010" s="417">
        <f t="shared" si="293"/>
        <v>0</v>
      </c>
      <c r="AN1010" s="417">
        <f t="shared" si="294"/>
        <v>0</v>
      </c>
      <c r="AO1010" s="418" t="str">
        <f>IF(AND('1C TSspéc9'!$P$17&lt;&gt;0,'1C TSspéc9'!$P$30&lt;&gt;0),AM1010+AN1010,"")</f>
        <v/>
      </c>
      <c r="AP1010" s="573" t="str">
        <f>IF(AND('1C TSspéc9'!$P$17&lt;&gt;0,'1C TSspéc9'!$P$30&lt;&gt;0),AM1010-AR1010,"")</f>
        <v/>
      </c>
      <c r="AQ1010" s="583">
        <f t="shared" si="295"/>
        <v>0</v>
      </c>
      <c r="AR1010" s="596"/>
      <c r="AS1010" s="102"/>
      <c r="AT1010" s="27" t="str">
        <f>IF(('1C TSspéc9'!P$17*FICHE!$C$14&lt;J1010),"Forfait limité à "&amp;FICHE!$C$14&amp;"€/jour","")</f>
        <v/>
      </c>
      <c r="AU1010" s="592"/>
      <c r="AV1010" s="824"/>
      <c r="AW1010" s="824"/>
      <c r="AX1010" s="824"/>
      <c r="AY1010" s="824"/>
      <c r="AZ1010" s="824"/>
      <c r="BA1010" s="767"/>
      <c r="BB1010" s="767"/>
      <c r="BC1010" s="767"/>
      <c r="BD1010" s="767"/>
      <c r="BE1010" s="767"/>
      <c r="BF1010" s="767"/>
      <c r="BG1010" s="767"/>
      <c r="BH1010" s="767"/>
      <c r="BI1010" s="767"/>
      <c r="BJ1010" s="767"/>
      <c r="BK1010" s="767"/>
      <c r="BL1010" s="767"/>
      <c r="BM1010" s="767"/>
      <c r="BN1010" s="767"/>
      <c r="BO1010" s="767"/>
      <c r="BP1010" s="767"/>
      <c r="BQ1010" s="767"/>
      <c r="BR1010" s="767"/>
      <c r="BS1010" s="767"/>
      <c r="BT1010" s="767"/>
      <c r="BU1010" s="767"/>
      <c r="BV1010" s="767"/>
      <c r="BW1010" s="767"/>
      <c r="BX1010" s="767"/>
      <c r="BY1010" s="767"/>
      <c r="BZ1010" s="767"/>
      <c r="CA1010" s="767"/>
      <c r="CB1010" s="767"/>
      <c r="CC1010" s="767"/>
      <c r="CD1010" s="767"/>
      <c r="CE1010" s="767"/>
      <c r="CF1010" s="767"/>
      <c r="CG1010" s="767"/>
      <c r="CH1010" s="767"/>
      <c r="CI1010" s="767"/>
      <c r="CJ1010" s="767"/>
      <c r="CK1010" s="767"/>
      <c r="CL1010" s="767"/>
      <c r="CM1010" s="767"/>
      <c r="CN1010" s="767"/>
      <c r="CO1010" s="767"/>
      <c r="CP1010" s="767"/>
      <c r="CQ1010" s="767"/>
      <c r="CR1010" s="767"/>
      <c r="CS1010" s="767"/>
      <c r="CT1010" s="767"/>
      <c r="CU1010" s="767"/>
      <c r="CV1010" s="767"/>
      <c r="CW1010" s="767"/>
      <c r="CX1010" s="767"/>
      <c r="CY1010" s="767"/>
      <c r="CZ1010" s="767"/>
      <c r="DA1010" s="767"/>
      <c r="DB1010" s="767"/>
      <c r="DC1010" s="767"/>
      <c r="DD1010" s="767"/>
      <c r="DE1010" s="767"/>
      <c r="DF1010" s="767"/>
      <c r="DG1010" s="767"/>
      <c r="DH1010" s="767"/>
      <c r="DI1010" s="767"/>
      <c r="DJ1010" s="767"/>
      <c r="DK1010" s="767"/>
      <c r="DL1010" s="767"/>
      <c r="DM1010" s="767"/>
      <c r="DN1010" s="767"/>
      <c r="DO1010" s="767"/>
      <c r="DP1010" s="767"/>
      <c r="DQ1010" s="767"/>
      <c r="DR1010" s="767"/>
      <c r="DS1010" s="767"/>
      <c r="DT1010" s="767"/>
      <c r="DU1010" s="767"/>
      <c r="DV1010" s="767"/>
      <c r="DW1010" s="767"/>
      <c r="DX1010" s="767"/>
      <c r="DY1010" s="767"/>
      <c r="DZ1010" s="767"/>
      <c r="EA1010" s="767"/>
      <c r="EB1010" s="767"/>
      <c r="EC1010" s="767"/>
      <c r="ED1010" s="767"/>
      <c r="EE1010" s="767"/>
      <c r="EF1010" s="767"/>
      <c r="EG1010" s="767"/>
      <c r="EH1010" s="767"/>
      <c r="EI1010" s="767"/>
      <c r="EJ1010" s="767"/>
      <c r="EK1010" s="767"/>
      <c r="EL1010" s="767"/>
      <c r="EM1010" s="767"/>
      <c r="EN1010" s="767"/>
      <c r="EO1010" s="767"/>
      <c r="EP1010" s="767"/>
      <c r="EQ1010" s="767"/>
      <c r="ER1010" s="767"/>
      <c r="ES1010" s="767"/>
      <c r="ET1010" s="767"/>
      <c r="EU1010" s="767"/>
      <c r="EV1010" s="767"/>
      <c r="EW1010" s="767"/>
      <c r="EX1010" s="767"/>
      <c r="EY1010" s="767"/>
      <c r="EZ1010" s="767"/>
      <c r="FA1010" s="767"/>
      <c r="FB1010" s="767"/>
      <c r="FC1010" s="767"/>
      <c r="FD1010" s="767"/>
      <c r="FE1010" s="767"/>
      <c r="FF1010" s="767"/>
      <c r="FG1010" s="767"/>
      <c r="FH1010" s="767"/>
      <c r="FI1010" s="767"/>
      <c r="FJ1010" s="767"/>
      <c r="FK1010" s="767"/>
      <c r="FL1010" s="767"/>
      <c r="FM1010" s="767"/>
      <c r="FN1010" s="767"/>
      <c r="FO1010" s="767"/>
      <c r="FP1010" s="767"/>
      <c r="FQ1010" s="767"/>
      <c r="FR1010" s="767"/>
      <c r="FS1010" s="767"/>
      <c r="FT1010" s="767"/>
      <c r="FU1010" s="767"/>
      <c r="FV1010" s="767"/>
      <c r="FW1010" s="767"/>
      <c r="FX1010" s="767"/>
      <c r="FY1010" s="767"/>
      <c r="FZ1010" s="767"/>
      <c r="GA1010" s="767"/>
      <c r="GB1010" s="767"/>
      <c r="GC1010" s="767"/>
      <c r="GD1010" s="767"/>
      <c r="GE1010" s="767"/>
      <c r="GF1010" s="767"/>
      <c r="GG1010" s="767"/>
      <c r="GH1010" s="767"/>
      <c r="GI1010" s="767"/>
      <c r="GJ1010" s="767"/>
      <c r="GK1010" s="767"/>
      <c r="GL1010" s="767"/>
      <c r="GM1010" s="767"/>
      <c r="GN1010" s="767"/>
      <c r="GO1010" s="767"/>
      <c r="GP1010" s="767"/>
      <c r="GQ1010" s="767"/>
      <c r="GR1010" s="767"/>
      <c r="GS1010" s="767"/>
      <c r="GT1010" s="767"/>
      <c r="GU1010" s="767"/>
      <c r="GV1010" s="767"/>
      <c r="GW1010" s="767"/>
      <c r="GX1010" s="767"/>
      <c r="GY1010" s="767"/>
      <c r="GZ1010" s="767"/>
      <c r="HA1010" s="767"/>
      <c r="HB1010" s="767"/>
      <c r="HC1010" s="767"/>
    </row>
    <row r="1011" spans="1:211" s="864" customFormat="1" ht="13.9" hidden="1" customHeight="1">
      <c r="A1011" s="307"/>
      <c r="B1011" s="351"/>
      <c r="C1011" s="971" t="str">
        <f>IF('1C TSspéc9'!Q$17&lt;&gt;0,'1C TSspéc9'!$B$12,"")</f>
        <v/>
      </c>
      <c r="D1011" s="972"/>
      <c r="E1011" s="973"/>
      <c r="F1011" s="93">
        <f>IF(AND($C1011='1C TSspéc9'!$B$12,'1C TSspéc9'!$B$16="spécifiques",'1C TSspéc9'!$Q$17&lt;&gt;""),'1C TSspéc9'!$Q$21,"")</f>
        <v>0</v>
      </c>
      <c r="G1011" s="863"/>
      <c r="H1011" s="745">
        <v>0.21</v>
      </c>
      <c r="I1011" s="747">
        <v>1</v>
      </c>
      <c r="J1011" s="312"/>
      <c r="K1011" s="680">
        <f t="shared" si="292"/>
        <v>0</v>
      </c>
      <c r="L1011" s="556">
        <f>IF(OR('1C TSspéc9'!$B$12="",'1C TSspéc9'!Q$30=0),0,IF(AND('1C TSspéc9'!$B$12&lt;&gt;"",$K$2="Pôle",'1C TSspéc9'!$C$12="OUI"),(('1C TSspéc9'!Q$22+'1C TSspéc9'!Q$23+'1C TSspéc9'!Q$24+'1C TSspéc9'!Q$25+'1C TSspéc9'!Q$29)/'1C TSspéc9'!Q$17),IF(AND('1C TSspéc9'!$B$12&lt;&gt;"",$K$2="Pôle",'1C TSspéc9'!$C$12="NON"),(('1C TSspéc9'!Q$22+'1C TSspéc9'!Q$23+'1C TSspéc9'!Q$24+'1C TSspéc9'!Q$25+'1C TSspéc9'!Q$29)/'1C TSspéc9'!Q$30),IF(AND('1C TSspéc9'!$B$12&lt;&gt;"",$K$2&lt;&gt;"Pôle",'1C TSspéc9'!$C$12="OUI"),(('1C TSspéc9'!Q$22+'1C TSspéc9'!Q$23+'1C TSspéc9'!Q$24+'1C TSspéc9'!Q$25+'1C TSspéc9'!Q$26+'1C TSspéc9'!Q$27+'1C TSspéc9'!Q$28+'1C TSspéc9'!Q$29)/'1C TSspéc9'!Q$17),IF(AND('1C TSspéc9'!$B$12&lt;&gt;"",$K$2&lt;&gt;"Pôle",'1C TSspéc9'!$C$12="NON"),(('1C TSspéc9'!Q$22+'1C TSspéc9'!Q$23+'1C TSspéc9'!Q$24+'1C TSspéc9'!Q$25+'1C TSspéc9'!Q$26+'1C TSspéc9'!Q$27+'1C TSspéc9'!Q$28+'1C TSspéc9'!Q$29)/'1C TSspéc9'!Q$30))))))</f>
        <v>0</v>
      </c>
      <c r="M1011" s="556">
        <f>IF(OR('1C TSspéc9'!$B$12="",'1C TSspéc9'!Q$30=0),0,IF(AND('1C TSspéc9'!$B$12&lt;&gt;"",$K$2="Pôle",'1C TSspéc9'!$C$12="OUI"),(('1C TSspéc9'!Q$26+'1C TSspéc9'!Q$27+'1C TSspéc9'!Q$28)/'1C TSspéc9'!Q$17),IF(AND('1C TSspéc9'!$B$12&lt;&gt;"",$K$2="Pôle",'1C TSspéc9'!$C$12="NON"),(('1C TSspéc9'!Q$26+'1C TSspéc9'!Q$27+'1C TSspéc9'!Q$28)/'1C TSspéc9'!Q$30),IF(AND('1C TSspéc9'!$B$12&lt;&gt;"",$K$2&lt;&gt;"Pôle"),0))))</f>
        <v>0</v>
      </c>
      <c r="N1011" s="557">
        <f>IF(AND('1C TSspéc9'!$B$12&lt;&gt;0,'1C TSspéc9'!$Q$30&lt;&gt;0),L1011+M1011,0)</f>
        <v>0</v>
      </c>
      <c r="O1011" s="893" t="str">
        <f>IF(AND('1C TSspéc9'!$Q$17&lt;&gt;0,'1C TSspéc9'!$C$12="OUI"),'1C TSspéc9'!$Q$35/'1C TSspéc9'!$Q$17,"")</f>
        <v/>
      </c>
      <c r="P1011" s="543" t="str">
        <f>IF(AND('1C TSspéc9'!$Q$17&lt;&gt;0,'1C TSspéc9'!$C$12="OUI"),'1C TSspéc9'!$Q$36/'1C TSspéc9'!$Q$17,"")</f>
        <v/>
      </c>
      <c r="Q1011" s="543" t="str">
        <f>IF(AND('1C TSspéc9'!$Q$17&lt;&gt;0,'1C TSspéc9'!$C$12="OUI"),'1C TSspéc9'!$Q$37/'1C TSspéc9'!$Q$17,"")</f>
        <v/>
      </c>
      <c r="R1011" s="543" t="str">
        <f>IF(AND('1C TSspéc9'!$Q$17&lt;&gt;0,'1C TSspéc9'!$C$12="OUI"),'1C TSspéc9'!$Q$38/'1C TSspéc9'!$Q$17,"")</f>
        <v/>
      </c>
      <c r="S1011" s="543" t="str">
        <f>IF(AND('1C TSspéc9'!$Q$17&lt;&gt;0,'1C TSspéc9'!$C$12="OUI"),'1C TSspéc9'!$Q$39/'1C TSspéc9'!$Q$17,"")</f>
        <v/>
      </c>
      <c r="T1011" s="543" t="str">
        <f>IF(AND('1C TSspéc9'!$Q$17&lt;&gt;0,'1C TSspéc9'!$C$12="OUI"),'1C TSspéc9'!$Q$40/'1C TSspéc9'!$Q$17,"")</f>
        <v/>
      </c>
      <c r="U1011" s="543" t="str">
        <f>IF(AND('1C TSspéc9'!$Q$17&lt;&gt;0,'1C TSspéc9'!$C$12="OUI"),'1C TSspéc9'!$Q$41/'1C TSspéc9'!$Q$17,"")</f>
        <v/>
      </c>
      <c r="V1011" s="543" t="str">
        <f>IF(AND('1C TSspéc9'!$Q$17&lt;&gt;0,'1C TSspéc9'!$C$12="OUI"),'1C TSspéc9'!$Q$42/'1C TSspéc9'!$Q$17,"")</f>
        <v/>
      </c>
      <c r="W1011" s="543" t="str">
        <f>IF(AND('1C TSspéc9'!$Q$17&lt;&gt;0,'1C TSspéc9'!$C$12="OUI"),'1C TSspéc9'!$Q$43/'1C TSspéc9'!$Q$17,"")</f>
        <v/>
      </c>
      <c r="X1011" s="543" t="str">
        <f>IF(AND('1C TSspéc9'!$Q$17&lt;&gt;0,'1C TSspéc9'!$C$12="OUI"),'1C TSspéc9'!$Q$44/'1C TSspéc9'!$Q$17,"")</f>
        <v/>
      </c>
      <c r="Y1011" s="543" t="str">
        <f>IF(AND('1C TSspéc9'!$Q$17&lt;&gt;0,'1C TSspéc9'!$C$12="OUI"),'1C TSspéc9'!$Q$45/'1C TSspéc9'!$Q$17,"")</f>
        <v/>
      </c>
      <c r="Z1011" s="543" t="str">
        <f>IF(AND('1C TSspéc9'!$Q$17&lt;&gt;0,'1C TSspéc9'!$C$12="OUI"),'1C TSspéc9'!$Q$46/'1C TSspéc9'!$Q$17,"")</f>
        <v/>
      </c>
      <c r="AA1011" s="543" t="str">
        <f>IF(AND('1C TSspéc9'!$Q$17&lt;&gt;0,'1C TSspéc9'!$C$12="OUI"),'1C TSspéc9'!$Q$47/'1C TSspéc9'!$Q$17,"")</f>
        <v/>
      </c>
      <c r="AB1011" s="543" t="str">
        <f>IF(AND('1C TSspéc9'!$Q$17&lt;&gt;0,'1C TSspéc9'!$C$12="OUI"),'1C TSspéc9'!$Q$48/'1C TSspéc9'!$Q$17,"")</f>
        <v/>
      </c>
      <c r="AC1011" s="543" t="str">
        <f>IF(AND('1C TSspéc9'!$Q$17&lt;&gt;0,'1C TSspéc9'!$C$12="OUI"),'1C TSspéc9'!$Q$49/'1C TSspéc9'!$Q$17,"")</f>
        <v/>
      </c>
      <c r="AD1011" s="543" t="str">
        <f>IF(AND('1C TSspéc9'!$Q$17&lt;&gt;0,'1C TSspéc9'!$C$12="OUI"),'1C TSspéc9'!$Q$50/'1C TSspéc9'!$Q$17,"")</f>
        <v/>
      </c>
      <c r="AE1011" s="543" t="str">
        <f>IF(AND('1C TSspéc9'!$Q$17&lt;&gt;0,'1C TSspéc9'!$C$12="OUI"),'1C TSspéc9'!$Q$51/'1C TSspéc9'!$Q$17,"")</f>
        <v/>
      </c>
      <c r="AF1011" s="543" t="str">
        <f>IF(AND('1C TSspéc9'!$Q$17&lt;&gt;0,'1C TSspéc9'!$C$12="OUI"),'1C TSspéc9'!$Q$52/'1C TSspéc9'!$Q$17,"")</f>
        <v/>
      </c>
      <c r="AG1011" s="543" t="str">
        <f>IF(AND('1C TSspéc9'!$Q$17&lt;&gt;0,'1C TSspéc9'!$C$12="OUI"),'1C TSspéc9'!$Q$53/'1C TSspéc9'!$Q$17,"")</f>
        <v/>
      </c>
      <c r="AH1011" s="543" t="str">
        <f>IF(AND('1C TSspéc9'!$Q$17&lt;&gt;0,'1C TSspéc9'!$C$12="OUI"),'1C TSspéc9'!$Q$54/'1C TSspéc9'!$Q$17,"")</f>
        <v/>
      </c>
      <c r="AI1011" s="543" t="str">
        <f>IF(AND('1C TSspéc9'!$Q$17&lt;&gt;0,'1C TSspéc9'!$C$12="OUI"),'1C TSspéc9'!$Q$55/'1C TSspéc9'!$Q$17,"")</f>
        <v/>
      </c>
      <c r="AJ1011" s="543" t="str">
        <f>IF(AND('1C TSspéc9'!$Q$17&lt;&gt;0,'1C TSspéc9'!$C$12="OUI"),'1C TSspéc9'!$Q$56/'1C TSspéc9'!$Q$17,"")</f>
        <v/>
      </c>
      <c r="AK1011" s="543" t="str">
        <f>IF(AND('1C TSspéc9'!$Q$17&lt;&gt;0,'1C TSspéc9'!$C$12="OUI"),'1C TSspéc9'!$Q$57/'1C TSspéc9'!$Q$17,"")</f>
        <v/>
      </c>
      <c r="AL1011" s="72">
        <f>IF(AND('1C TSspéc9'!$Q$17&lt;&gt;0,'1C TSspéc9'!$C$12="OUI"),N1011+AK1011,N1011)</f>
        <v>0</v>
      </c>
      <c r="AM1011" s="417">
        <f t="shared" si="293"/>
        <v>0</v>
      </c>
      <c r="AN1011" s="417">
        <f t="shared" si="294"/>
        <v>0</v>
      </c>
      <c r="AO1011" s="418" t="str">
        <f>IF(AND('1C TSspéc9'!$Q$17&lt;&gt;0,'1C TSspéc9'!$Q$30&lt;&gt;0),AM1011+AN1011,"")</f>
        <v/>
      </c>
      <c r="AP1011" s="573" t="str">
        <f>IF(AND('1C TSspéc9'!$Q$17&lt;&gt;0,'1C TSspéc9'!$Q$30&lt;&gt;0),AM1011-AR1011,"")</f>
        <v/>
      </c>
      <c r="AQ1011" s="583">
        <f t="shared" si="295"/>
        <v>0</v>
      </c>
      <c r="AR1011" s="596"/>
      <c r="AS1011" s="102"/>
      <c r="AT1011" s="27" t="str">
        <f>IF(('1C TSspéc9'!Q$17*FICHE!$C$14&lt;J1011),"Forfait limité à "&amp;FICHE!$C$14&amp;"€/jour","")</f>
        <v/>
      </c>
      <c r="AU1011" s="592"/>
      <c r="AV1011" s="824"/>
      <c r="AW1011" s="824"/>
      <c r="AX1011" s="824"/>
      <c r="AY1011" s="824"/>
      <c r="AZ1011" s="824"/>
      <c r="BA1011" s="767"/>
      <c r="BB1011" s="767"/>
      <c r="BC1011" s="767"/>
      <c r="BD1011" s="767"/>
      <c r="BE1011" s="767"/>
      <c r="BF1011" s="767"/>
      <c r="BG1011" s="767"/>
      <c r="BH1011" s="767"/>
      <c r="BI1011" s="767"/>
      <c r="BJ1011" s="767"/>
      <c r="BK1011" s="767"/>
      <c r="BL1011" s="767"/>
      <c r="BM1011" s="767"/>
      <c r="BN1011" s="767"/>
      <c r="BO1011" s="767"/>
      <c r="BP1011" s="767"/>
      <c r="BQ1011" s="767"/>
      <c r="BR1011" s="767"/>
      <c r="BS1011" s="767"/>
      <c r="BT1011" s="767"/>
      <c r="BU1011" s="767"/>
      <c r="BV1011" s="767"/>
      <c r="BW1011" s="767"/>
      <c r="BX1011" s="767"/>
      <c r="BY1011" s="767"/>
      <c r="BZ1011" s="767"/>
      <c r="CA1011" s="767"/>
      <c r="CB1011" s="767"/>
      <c r="CC1011" s="767"/>
      <c r="CD1011" s="767"/>
      <c r="CE1011" s="767"/>
      <c r="CF1011" s="767"/>
      <c r="CG1011" s="767"/>
      <c r="CH1011" s="767"/>
      <c r="CI1011" s="767"/>
      <c r="CJ1011" s="767"/>
      <c r="CK1011" s="767"/>
      <c r="CL1011" s="767"/>
      <c r="CM1011" s="767"/>
      <c r="CN1011" s="767"/>
      <c r="CO1011" s="767"/>
      <c r="CP1011" s="767"/>
      <c r="CQ1011" s="767"/>
      <c r="CR1011" s="767"/>
      <c r="CS1011" s="767"/>
      <c r="CT1011" s="767"/>
      <c r="CU1011" s="767"/>
      <c r="CV1011" s="767"/>
      <c r="CW1011" s="767"/>
      <c r="CX1011" s="767"/>
      <c r="CY1011" s="767"/>
      <c r="CZ1011" s="767"/>
      <c r="DA1011" s="767"/>
      <c r="DB1011" s="767"/>
      <c r="DC1011" s="767"/>
      <c r="DD1011" s="767"/>
      <c r="DE1011" s="767"/>
      <c r="DF1011" s="767"/>
      <c r="DG1011" s="767"/>
      <c r="DH1011" s="767"/>
      <c r="DI1011" s="767"/>
      <c r="DJ1011" s="767"/>
      <c r="DK1011" s="767"/>
      <c r="DL1011" s="767"/>
      <c r="DM1011" s="767"/>
      <c r="DN1011" s="767"/>
      <c r="DO1011" s="767"/>
      <c r="DP1011" s="767"/>
      <c r="DQ1011" s="767"/>
      <c r="DR1011" s="767"/>
      <c r="DS1011" s="767"/>
      <c r="DT1011" s="767"/>
      <c r="DU1011" s="767"/>
      <c r="DV1011" s="767"/>
      <c r="DW1011" s="767"/>
      <c r="DX1011" s="767"/>
      <c r="DY1011" s="767"/>
      <c r="DZ1011" s="767"/>
      <c r="EA1011" s="767"/>
      <c r="EB1011" s="767"/>
      <c r="EC1011" s="767"/>
      <c r="ED1011" s="767"/>
      <c r="EE1011" s="767"/>
      <c r="EF1011" s="767"/>
      <c r="EG1011" s="767"/>
      <c r="EH1011" s="767"/>
      <c r="EI1011" s="767"/>
      <c r="EJ1011" s="767"/>
      <c r="EK1011" s="767"/>
      <c r="EL1011" s="767"/>
      <c r="EM1011" s="767"/>
      <c r="EN1011" s="767"/>
      <c r="EO1011" s="767"/>
      <c r="EP1011" s="767"/>
      <c r="EQ1011" s="767"/>
      <c r="ER1011" s="767"/>
      <c r="ES1011" s="767"/>
      <c r="ET1011" s="767"/>
      <c r="EU1011" s="767"/>
      <c r="EV1011" s="767"/>
      <c r="EW1011" s="767"/>
      <c r="EX1011" s="767"/>
      <c r="EY1011" s="767"/>
      <c r="EZ1011" s="767"/>
      <c r="FA1011" s="767"/>
      <c r="FB1011" s="767"/>
      <c r="FC1011" s="767"/>
      <c r="FD1011" s="767"/>
      <c r="FE1011" s="767"/>
      <c r="FF1011" s="767"/>
      <c r="FG1011" s="767"/>
      <c r="FH1011" s="767"/>
      <c r="FI1011" s="767"/>
      <c r="FJ1011" s="767"/>
      <c r="FK1011" s="767"/>
      <c r="FL1011" s="767"/>
      <c r="FM1011" s="767"/>
      <c r="FN1011" s="767"/>
      <c r="FO1011" s="767"/>
      <c r="FP1011" s="767"/>
      <c r="FQ1011" s="767"/>
      <c r="FR1011" s="767"/>
      <c r="FS1011" s="767"/>
      <c r="FT1011" s="767"/>
      <c r="FU1011" s="767"/>
      <c r="FV1011" s="767"/>
      <c r="FW1011" s="767"/>
      <c r="FX1011" s="767"/>
      <c r="FY1011" s="767"/>
      <c r="FZ1011" s="767"/>
      <c r="GA1011" s="767"/>
      <c r="GB1011" s="767"/>
      <c r="GC1011" s="767"/>
      <c r="GD1011" s="767"/>
      <c r="GE1011" s="767"/>
      <c r="GF1011" s="767"/>
      <c r="GG1011" s="767"/>
      <c r="GH1011" s="767"/>
      <c r="GI1011" s="767"/>
      <c r="GJ1011" s="767"/>
      <c r="GK1011" s="767"/>
      <c r="GL1011" s="767"/>
      <c r="GM1011" s="767"/>
      <c r="GN1011" s="767"/>
      <c r="GO1011" s="767"/>
      <c r="GP1011" s="767"/>
      <c r="GQ1011" s="767"/>
      <c r="GR1011" s="767"/>
      <c r="GS1011" s="767"/>
      <c r="GT1011" s="767"/>
      <c r="GU1011" s="767"/>
      <c r="GV1011" s="767"/>
      <c r="GW1011" s="767"/>
      <c r="GX1011" s="767"/>
      <c r="GY1011" s="767"/>
      <c r="GZ1011" s="767"/>
      <c r="HA1011" s="767"/>
      <c r="HB1011" s="767"/>
      <c r="HC1011" s="767"/>
    </row>
    <row r="1012" spans="1:211" s="864" customFormat="1" ht="13.9" hidden="1" customHeight="1">
      <c r="A1012" s="307"/>
      <c r="B1012" s="351"/>
      <c r="C1012" s="971" t="str">
        <f>IF('1C TSspéc9'!R$17&lt;&gt;0,'1C TSspéc9'!$B$12,"")</f>
        <v/>
      </c>
      <c r="D1012" s="972"/>
      <c r="E1012" s="973"/>
      <c r="F1012" s="93">
        <f>IF(AND($C1012='1C TSspéc9'!$B$12,'1C TSspéc9'!$B$16="spécifiques",'1C TSspéc9'!$R$17&lt;&gt;""),'1C TSspéc9'!$R$21,"")</f>
        <v>0</v>
      </c>
      <c r="G1012" s="863"/>
      <c r="H1012" s="745">
        <v>0.21</v>
      </c>
      <c r="I1012" s="747">
        <v>1</v>
      </c>
      <c r="J1012" s="312"/>
      <c r="K1012" s="680">
        <f t="shared" si="292"/>
        <v>0</v>
      </c>
      <c r="L1012" s="556">
        <f>IF(OR('1C TSspéc9'!$B$12="",'1C TSspéc9'!R$30=0),0,IF(AND('1C TSspéc9'!$B$12&lt;&gt;"",$K$2="Pôle",'1C TSspéc9'!$C$12="OUI"),(('1C TSspéc9'!R$22+'1C TSspéc9'!R$23+'1C TSspéc9'!R$24+'1C TSspéc9'!R$25+'1C TSspéc9'!R$29)/'1C TSspéc9'!R$17),IF(AND('1C TSspéc9'!$B$12&lt;&gt;"",$K$2="Pôle",'1C TSspéc9'!$C$12="NON"),(('1C TSspéc9'!R$22+'1C TSspéc9'!R$23+'1C TSspéc9'!R$24+'1C TSspéc9'!R$25+'1C TSspéc9'!R$29)/'1C TSspéc9'!R$30),IF(AND('1C TSspéc9'!$B$12&lt;&gt;"",$K$2&lt;&gt;"Pôle",'1C TSspéc9'!$C$12="OUI"),(('1C TSspéc9'!R$22+'1C TSspéc9'!R$23+'1C TSspéc9'!R$24+'1C TSspéc9'!R$25+'1C TSspéc9'!R$26+'1C TSspéc9'!R$27+'1C TSspéc9'!R$28+'1C TSspéc9'!R$29)/'1C TSspéc9'!R$17),IF(AND('1C TSspéc9'!$B$12&lt;&gt;"",$K$2&lt;&gt;"Pôle",'1C TSspéc9'!$C$12="NON"),(('1C TSspéc9'!R$22+'1C TSspéc9'!R$23+'1C TSspéc9'!R$24+'1C TSspéc9'!R$25+'1C TSspéc9'!R$26+'1C TSspéc9'!R$27+'1C TSspéc9'!R$28+'1C TSspéc9'!R$29)/'1C TSspéc9'!R$30))))))</f>
        <v>0</v>
      </c>
      <c r="M1012" s="556">
        <f>IF(OR('1C TSspéc9'!$B$12="",'1C TSspéc9'!R$30=0),0,IF(AND('1C TSspéc9'!$B$12&lt;&gt;"",$K$2="Pôle",'1C TSspéc9'!$C$12="OUI"),(('1C TSspéc9'!R$26+'1C TSspéc9'!R$27+'1C TSspéc9'!R$28)/'1C TSspéc9'!R$17),IF(AND('1C TSspéc9'!$B$12&lt;&gt;"",$K$2="Pôle",'1C TSspéc9'!$C$12="NON"),(('1C TSspéc9'!R$26+'1C TSspéc9'!R$27+'1C TSspéc9'!R$28)/'1C TSspéc9'!R$30),IF(AND('1C TSspéc9'!$B$12&lt;&gt;"",$K$2&lt;&gt;"Pôle"),0))))</f>
        <v>0</v>
      </c>
      <c r="N1012" s="557">
        <f>IF(AND('1C TSspéc9'!$B$12&lt;&gt;0,'1C TSspéc9'!$R$30&lt;&gt;0),L1012+M1012,0)</f>
        <v>0</v>
      </c>
      <c r="O1012" s="893" t="str">
        <f>IF(AND('1C TSspéc9'!$R$17&lt;&gt;0,'1C TSspéc9'!$C$12="OUI"),'1C TSspéc9'!$R$35/'1C TSspéc9'!$R$17,"")</f>
        <v/>
      </c>
      <c r="P1012" s="543" t="str">
        <f>IF(AND('1C TSspéc9'!$R$17&lt;&gt;0,'1C TSspéc9'!$C$12="OUI"),'1C TSspéc9'!$R$36/'1C TSspéc9'!$R$17,"")</f>
        <v/>
      </c>
      <c r="Q1012" s="543" t="str">
        <f>IF(AND('1C TSspéc9'!$R$17&lt;&gt;0,'1C TSspéc9'!$C$12="OUI"),'1C TSspéc9'!$R$37/'1C TSspéc9'!$R$17,"")</f>
        <v/>
      </c>
      <c r="R1012" s="543" t="str">
        <f>IF(AND('1C TSspéc9'!$R$17&lt;&gt;0,'1C TSspéc9'!$C$12="OUI"),'1C TSspéc9'!$R$38/'1C TSspéc9'!$R$17,"")</f>
        <v/>
      </c>
      <c r="S1012" s="543" t="str">
        <f>IF(AND('1C TSspéc9'!$R$17&lt;&gt;0,'1C TSspéc9'!$C$12="OUI"),'1C TSspéc9'!$R$39/'1C TSspéc9'!$R$17,"")</f>
        <v/>
      </c>
      <c r="T1012" s="543" t="str">
        <f>IF(AND('1C TSspéc9'!$R$17&lt;&gt;0,'1C TSspéc9'!$C$12="OUI"),'1C TSspéc9'!$R$40/'1C TSspéc9'!$R$17,"")</f>
        <v/>
      </c>
      <c r="U1012" s="543" t="str">
        <f>IF(AND('1C TSspéc9'!$R$17&lt;&gt;0,'1C TSspéc9'!$C$12="OUI"),'1C TSspéc9'!$R$41/'1C TSspéc9'!$R$17,"")</f>
        <v/>
      </c>
      <c r="V1012" s="543" t="str">
        <f>IF(AND('1C TSspéc9'!$R$17&lt;&gt;0,'1C TSspéc9'!$C$12="OUI"),'1C TSspéc9'!$R$42/'1C TSspéc9'!$R$17,"")</f>
        <v/>
      </c>
      <c r="W1012" s="543" t="str">
        <f>IF(AND('1C TSspéc9'!$R$17&lt;&gt;0,'1C TSspéc9'!$C$12="OUI"),'1C TSspéc9'!$R$43/'1C TSspéc9'!$R$17,"")</f>
        <v/>
      </c>
      <c r="X1012" s="543" t="str">
        <f>IF(AND('1C TSspéc9'!$R$17&lt;&gt;0,'1C TSspéc9'!$C$12="OUI"),'1C TSspéc9'!$R$44/'1C TSspéc9'!$R$17,"")</f>
        <v/>
      </c>
      <c r="Y1012" s="543" t="str">
        <f>IF(AND('1C TSspéc9'!$R$17&lt;&gt;0,'1C TSspéc9'!$C$12="OUI"),'1C TSspéc9'!$R$45/'1C TSspéc9'!$R$17,"")</f>
        <v/>
      </c>
      <c r="Z1012" s="543" t="str">
        <f>IF(AND('1C TSspéc9'!$R$17&lt;&gt;0,'1C TSspéc9'!$C$12="OUI"),'1C TSspéc9'!$R$46/'1C TSspéc9'!$R$17,"")</f>
        <v/>
      </c>
      <c r="AA1012" s="543" t="str">
        <f>IF(AND('1C TSspéc9'!$R$17&lt;&gt;0,'1C TSspéc9'!$C$12="OUI"),'1C TSspéc9'!$R$47/'1C TSspéc9'!$R$17,"")</f>
        <v/>
      </c>
      <c r="AB1012" s="543" t="str">
        <f>IF(AND('1C TSspéc9'!$R$17&lt;&gt;0,'1C TSspéc9'!$C$12="OUI"),'1C TSspéc9'!$R$48/'1C TSspéc9'!$R$17,"")</f>
        <v/>
      </c>
      <c r="AC1012" s="543" t="str">
        <f>IF(AND('1C TSspéc9'!$R$17&lt;&gt;0,'1C TSspéc9'!$C$12="OUI"),'1C TSspéc9'!$R$49/'1C TSspéc9'!$R$17,"")</f>
        <v/>
      </c>
      <c r="AD1012" s="543" t="str">
        <f>IF(AND('1C TSspéc9'!$R$17&lt;&gt;0,'1C TSspéc9'!$C$12="OUI"),'1C TSspéc9'!$R$50/'1C TSspéc9'!$R$17,"")</f>
        <v/>
      </c>
      <c r="AE1012" s="543" t="str">
        <f>IF(AND('1C TSspéc9'!$R$17&lt;&gt;0,'1C TSspéc9'!$C$12="OUI"),'1C TSspéc9'!$R$51/'1C TSspéc9'!$R$17,"")</f>
        <v/>
      </c>
      <c r="AF1012" s="543" t="str">
        <f>IF(AND('1C TSspéc9'!$R$17&lt;&gt;0,'1C TSspéc9'!$C$12="OUI"),'1C TSspéc9'!$R$52/'1C TSspéc9'!$R$17,"")</f>
        <v/>
      </c>
      <c r="AG1012" s="543" t="str">
        <f>IF(AND('1C TSspéc9'!$R$17&lt;&gt;0,'1C TSspéc9'!$C$12="OUI"),'1C TSspéc9'!$R$53/'1C TSspéc9'!$R$17,"")</f>
        <v/>
      </c>
      <c r="AH1012" s="543" t="str">
        <f>IF(AND('1C TSspéc9'!$R$17&lt;&gt;0,'1C TSspéc9'!$C$12="OUI"),'1C TSspéc9'!$R$54/'1C TSspéc9'!$R$17,"")</f>
        <v/>
      </c>
      <c r="AI1012" s="543" t="str">
        <f>IF(AND('1C TSspéc9'!$R$17&lt;&gt;0,'1C TSspéc9'!$C$12="OUI"),'1C TSspéc9'!$R$55/'1C TSspéc9'!$R$17,"")</f>
        <v/>
      </c>
      <c r="AJ1012" s="543" t="str">
        <f>IF(AND('1C TSspéc9'!$R$17&lt;&gt;0,'1C TSspéc9'!$C$12="OUI"),'1C TSspéc9'!$R$56/'1C TSspéc9'!$R$17,"")</f>
        <v/>
      </c>
      <c r="AK1012" s="543" t="str">
        <f>IF(AND('1C TSspéc9'!$R$17&lt;&gt;0,'1C TSspéc9'!$C$12="OUI"),'1C TSspéc9'!$R$57/'1C TSspéc9'!$R$17,"")</f>
        <v/>
      </c>
      <c r="AL1012" s="72">
        <f>IF(AND('1C TSspéc9'!$R$17&lt;&gt;0,'1C TSspéc9'!$C$12="OUI"),N1012+AK1012,N1012)</f>
        <v>0</v>
      </c>
      <c r="AM1012" s="417">
        <f t="shared" si="293"/>
        <v>0</v>
      </c>
      <c r="AN1012" s="417">
        <f t="shared" si="294"/>
        <v>0</v>
      </c>
      <c r="AO1012" s="418" t="str">
        <f>IF(AND('1C TSspéc9'!$R$17&lt;&gt;0,'1C TSspéc9'!$R$30&lt;&gt;0),AM1012+AN1012,"")</f>
        <v/>
      </c>
      <c r="AP1012" s="573" t="str">
        <f>IF(AND('1C TSspéc9'!$R$17&lt;&gt;0,'1C TSspéc9'!$R$30&lt;&gt;0),AM1012-AR1012,"")</f>
        <v/>
      </c>
      <c r="AQ1012" s="583">
        <f t="shared" si="295"/>
        <v>0</v>
      </c>
      <c r="AR1012" s="596"/>
      <c r="AS1012" s="102"/>
      <c r="AT1012" s="27" t="str">
        <f>IF(('1C TSspéc9'!R$17*FICHE!$C$14&lt;J1012),"Forfait limité à "&amp;FICHE!$C$14&amp;"€/jour","")</f>
        <v/>
      </c>
      <c r="AU1012" s="592"/>
      <c r="AV1012" s="824"/>
      <c r="AW1012" s="824"/>
      <c r="AX1012" s="824"/>
      <c r="AY1012" s="824"/>
      <c r="AZ1012" s="824"/>
      <c r="BA1012" s="767"/>
      <c r="BB1012" s="767"/>
      <c r="BC1012" s="767"/>
      <c r="BD1012" s="767"/>
      <c r="BE1012" s="767"/>
      <c r="BF1012" s="767"/>
      <c r="BG1012" s="767"/>
      <c r="BH1012" s="767"/>
      <c r="BI1012" s="767"/>
      <c r="BJ1012" s="767"/>
      <c r="BK1012" s="767"/>
      <c r="BL1012" s="767"/>
      <c r="BM1012" s="767"/>
      <c r="BN1012" s="767"/>
      <c r="BO1012" s="767"/>
      <c r="BP1012" s="767"/>
      <c r="BQ1012" s="767"/>
      <c r="BR1012" s="767"/>
      <c r="BS1012" s="767"/>
      <c r="BT1012" s="767"/>
      <c r="BU1012" s="767"/>
      <c r="BV1012" s="767"/>
      <c r="BW1012" s="767"/>
      <c r="BX1012" s="767"/>
      <c r="BY1012" s="767"/>
      <c r="BZ1012" s="767"/>
      <c r="CA1012" s="767"/>
      <c r="CB1012" s="767"/>
      <c r="CC1012" s="767"/>
      <c r="CD1012" s="767"/>
      <c r="CE1012" s="767"/>
      <c r="CF1012" s="767"/>
      <c r="CG1012" s="767"/>
      <c r="CH1012" s="767"/>
      <c r="CI1012" s="767"/>
      <c r="CJ1012" s="767"/>
      <c r="CK1012" s="767"/>
      <c r="CL1012" s="767"/>
      <c r="CM1012" s="767"/>
      <c r="CN1012" s="767"/>
      <c r="CO1012" s="767"/>
      <c r="CP1012" s="767"/>
      <c r="CQ1012" s="767"/>
      <c r="CR1012" s="767"/>
      <c r="CS1012" s="767"/>
      <c r="CT1012" s="767"/>
      <c r="CU1012" s="767"/>
      <c r="CV1012" s="767"/>
      <c r="CW1012" s="767"/>
      <c r="CX1012" s="767"/>
      <c r="CY1012" s="767"/>
      <c r="CZ1012" s="767"/>
      <c r="DA1012" s="767"/>
      <c r="DB1012" s="767"/>
      <c r="DC1012" s="767"/>
      <c r="DD1012" s="767"/>
      <c r="DE1012" s="767"/>
      <c r="DF1012" s="767"/>
      <c r="DG1012" s="767"/>
      <c r="DH1012" s="767"/>
      <c r="DI1012" s="767"/>
      <c r="DJ1012" s="767"/>
      <c r="DK1012" s="767"/>
      <c r="DL1012" s="767"/>
      <c r="DM1012" s="767"/>
      <c r="DN1012" s="767"/>
      <c r="DO1012" s="767"/>
      <c r="DP1012" s="767"/>
      <c r="DQ1012" s="767"/>
      <c r="DR1012" s="767"/>
      <c r="DS1012" s="767"/>
      <c r="DT1012" s="767"/>
      <c r="DU1012" s="767"/>
      <c r="DV1012" s="767"/>
      <c r="DW1012" s="767"/>
      <c r="DX1012" s="767"/>
      <c r="DY1012" s="767"/>
      <c r="DZ1012" s="767"/>
      <c r="EA1012" s="767"/>
      <c r="EB1012" s="767"/>
      <c r="EC1012" s="767"/>
      <c r="ED1012" s="767"/>
      <c r="EE1012" s="767"/>
      <c r="EF1012" s="767"/>
      <c r="EG1012" s="767"/>
      <c r="EH1012" s="767"/>
      <c r="EI1012" s="767"/>
      <c r="EJ1012" s="767"/>
      <c r="EK1012" s="767"/>
      <c r="EL1012" s="767"/>
      <c r="EM1012" s="767"/>
      <c r="EN1012" s="767"/>
      <c r="EO1012" s="767"/>
      <c r="EP1012" s="767"/>
      <c r="EQ1012" s="767"/>
      <c r="ER1012" s="767"/>
      <c r="ES1012" s="767"/>
      <c r="ET1012" s="767"/>
      <c r="EU1012" s="767"/>
      <c r="EV1012" s="767"/>
      <c r="EW1012" s="767"/>
      <c r="EX1012" s="767"/>
      <c r="EY1012" s="767"/>
      <c r="EZ1012" s="767"/>
      <c r="FA1012" s="767"/>
      <c r="FB1012" s="767"/>
      <c r="FC1012" s="767"/>
      <c r="FD1012" s="767"/>
      <c r="FE1012" s="767"/>
      <c r="FF1012" s="767"/>
      <c r="FG1012" s="767"/>
      <c r="FH1012" s="767"/>
      <c r="FI1012" s="767"/>
      <c r="FJ1012" s="767"/>
      <c r="FK1012" s="767"/>
      <c r="FL1012" s="767"/>
      <c r="FM1012" s="767"/>
      <c r="FN1012" s="767"/>
      <c r="FO1012" s="767"/>
      <c r="FP1012" s="767"/>
      <c r="FQ1012" s="767"/>
      <c r="FR1012" s="767"/>
      <c r="FS1012" s="767"/>
      <c r="FT1012" s="767"/>
      <c r="FU1012" s="767"/>
      <c r="FV1012" s="767"/>
      <c r="FW1012" s="767"/>
      <c r="FX1012" s="767"/>
      <c r="FY1012" s="767"/>
      <c r="FZ1012" s="767"/>
      <c r="GA1012" s="767"/>
      <c r="GB1012" s="767"/>
      <c r="GC1012" s="767"/>
      <c r="GD1012" s="767"/>
      <c r="GE1012" s="767"/>
      <c r="GF1012" s="767"/>
      <c r="GG1012" s="767"/>
      <c r="GH1012" s="767"/>
      <c r="GI1012" s="767"/>
      <c r="GJ1012" s="767"/>
      <c r="GK1012" s="767"/>
      <c r="GL1012" s="767"/>
      <c r="GM1012" s="767"/>
      <c r="GN1012" s="767"/>
      <c r="GO1012" s="767"/>
      <c r="GP1012" s="767"/>
      <c r="GQ1012" s="767"/>
      <c r="GR1012" s="767"/>
      <c r="GS1012" s="767"/>
      <c r="GT1012" s="767"/>
      <c r="GU1012" s="767"/>
      <c r="GV1012" s="767"/>
      <c r="GW1012" s="767"/>
      <c r="GX1012" s="767"/>
      <c r="GY1012" s="767"/>
      <c r="GZ1012" s="767"/>
      <c r="HA1012" s="767"/>
      <c r="HB1012" s="767"/>
      <c r="HC1012" s="767"/>
    </row>
    <row r="1013" spans="1:211" s="864" customFormat="1" ht="13.9" hidden="1" customHeight="1">
      <c r="A1013" s="307"/>
      <c r="B1013" s="351"/>
      <c r="C1013" s="971" t="str">
        <f>IF('1C TSspéc9'!S$17&lt;&gt;0,'1C TSspéc9'!$B$12,"")</f>
        <v/>
      </c>
      <c r="D1013" s="972"/>
      <c r="E1013" s="973"/>
      <c r="F1013" s="93">
        <f>IF(AND($C1013='1C TSspéc9'!$B$12,'1C TSspéc9'!$B$16="spécifiques",'1C TSspéc9'!$S$17&lt;&gt;""),'1C TSspéc9'!$S$21,"")</f>
        <v>0</v>
      </c>
      <c r="G1013" s="863"/>
      <c r="H1013" s="745">
        <v>0.21</v>
      </c>
      <c r="I1013" s="747">
        <v>1</v>
      </c>
      <c r="J1013" s="312"/>
      <c r="K1013" s="680">
        <f t="shared" si="292"/>
        <v>0</v>
      </c>
      <c r="L1013" s="556">
        <f>IF(OR('1C TSspéc9'!$B$12="",'1C TSspéc9'!S$30=0),0,IF(AND('1C TSspéc9'!$B$12&lt;&gt;"",$K$2="Pôle",'1C TSspéc9'!$C$12="OUI"),(('1C TSspéc9'!S$22+'1C TSspéc9'!S$23+'1C TSspéc9'!S$24+'1C TSspéc9'!S$25+'1C TSspéc9'!S$29)/'1C TSspéc9'!S$17),IF(AND('1C TSspéc9'!$B$12&lt;&gt;"",$K$2="Pôle",'1C TSspéc9'!$C$12="NON"),(('1C TSspéc9'!S$22+'1C TSspéc9'!S$23+'1C TSspéc9'!S$24+'1C TSspéc9'!S$25+'1C TSspéc9'!S$29)/'1C TSspéc9'!S$30),IF(AND('1C TSspéc9'!$B$12&lt;&gt;"",$K$2&lt;&gt;"Pôle",'1C TSspéc9'!$C$12="OUI"),(('1C TSspéc9'!S$22+'1C TSspéc9'!S$23+'1C TSspéc9'!S$24+'1C TSspéc9'!S$25+'1C TSspéc9'!S$26+'1C TSspéc9'!S$27+'1C TSspéc9'!S$28+'1C TSspéc9'!S$29)/'1C TSspéc9'!S$17),IF(AND('1C TSspéc9'!$B$12&lt;&gt;"",$K$2&lt;&gt;"Pôle",'1C TSspéc9'!$C$12="NON"),(('1C TSspéc9'!S$22+'1C TSspéc9'!S$23+'1C TSspéc9'!S$24+'1C TSspéc9'!S$25+'1C TSspéc9'!S$26+'1C TSspéc9'!S$27+'1C TSspéc9'!S$28+'1C TSspéc9'!S$29)/'1C TSspéc9'!S$30))))))</f>
        <v>0</v>
      </c>
      <c r="M1013" s="556">
        <f>IF(OR('1C TSspéc9'!$B$12="",'1C TSspéc9'!S$30=0),0,IF(AND('1C TSspéc9'!$B$12&lt;&gt;"",$K$2="Pôle",'1C TSspéc9'!$C$12="OUI"),(('1C TSspéc9'!S$26+'1C TSspéc9'!S$27+'1C TSspéc9'!S$28)/'1C TSspéc9'!S$17),IF(AND('1C TSspéc9'!$B$12&lt;&gt;"",$K$2="Pôle",'1C TSspéc9'!$C$12="NON"),(('1C TSspéc9'!S$26+'1C TSspéc9'!S$27+'1C TSspéc9'!S$28)/'1C TSspéc9'!S$30),IF(AND('1C TSspéc9'!$B$12&lt;&gt;"",$K$2&lt;&gt;"Pôle"),0))))</f>
        <v>0</v>
      </c>
      <c r="N1013" s="557">
        <f>IF(AND('1C TSspéc9'!$B$12&lt;&gt;0,'1C TSspéc9'!$S$30&lt;&gt;0),L1013+M1013,0)</f>
        <v>0</v>
      </c>
      <c r="O1013" s="893" t="str">
        <f>IF(AND('1C TSspéc9'!$S$17&lt;&gt;0,'1C TSspéc9'!$C$12="OUI"),'1C TSspéc9'!$S$35/'1C TSspéc9'!$S$17,"")</f>
        <v/>
      </c>
      <c r="P1013" s="543" t="str">
        <f>IF(AND('1C TSspéc9'!$S$17&lt;&gt;0,'1C TSspéc9'!$C$12="OUI"),'1C TSspéc9'!$S$36/'1C TSspéc9'!$S$17,"")</f>
        <v/>
      </c>
      <c r="Q1013" s="543" t="str">
        <f>IF(AND('1C TSspéc9'!$S$17&lt;&gt;0,'1C TSspéc9'!$C$12="OUI"),'1C TSspéc9'!$S$37/'1C TSspéc9'!$S$17,"")</f>
        <v/>
      </c>
      <c r="R1013" s="543" t="str">
        <f>IF(AND('1C TSspéc9'!$S$17&lt;&gt;0,'1C TSspéc9'!$C$12="OUI"),'1C TSspéc9'!$S$38/'1C TSspéc9'!$S$17,"")</f>
        <v/>
      </c>
      <c r="S1013" s="543" t="str">
        <f>IF(AND('1C TSspéc9'!$S$17&lt;&gt;0,'1C TSspéc9'!$C$12="OUI"),'1C TSspéc9'!$S$39/'1C TSspéc9'!$S$17,"")</f>
        <v/>
      </c>
      <c r="T1013" s="543" t="str">
        <f>IF(AND('1C TSspéc9'!$S$17&lt;&gt;0,'1C TSspéc9'!$C$12="OUI"),'1C TSspéc9'!$S$40/'1C TSspéc9'!$S$17,"")</f>
        <v/>
      </c>
      <c r="U1013" s="543" t="str">
        <f>IF(AND('1C TSspéc9'!$S$17&lt;&gt;0,'1C TSspéc9'!$C$12="OUI"),'1C TSspéc9'!$S$41/'1C TSspéc9'!$S$17,"")</f>
        <v/>
      </c>
      <c r="V1013" s="543" t="str">
        <f>IF(AND('1C TSspéc9'!$S$17&lt;&gt;0,'1C TSspéc9'!$C$12="OUI"),'1C TSspéc9'!$S$42/'1C TSspéc9'!$S$17,"")</f>
        <v/>
      </c>
      <c r="W1013" s="543" t="str">
        <f>IF(AND('1C TSspéc9'!$S$17&lt;&gt;0,'1C TSspéc9'!$C$12="OUI"),'1C TSspéc9'!$S$43/'1C TSspéc9'!$S$17,"")</f>
        <v/>
      </c>
      <c r="X1013" s="543" t="str">
        <f>IF(AND('1C TSspéc9'!$S$17&lt;&gt;0,'1C TSspéc9'!$C$12="OUI"),'1C TSspéc9'!$S$44/'1C TSspéc9'!$S$17,"")</f>
        <v/>
      </c>
      <c r="Y1013" s="543" t="str">
        <f>IF(AND('1C TSspéc9'!$S$17&lt;&gt;0,'1C TSspéc9'!$C$12="OUI"),'1C TSspéc9'!$S$45/'1C TSspéc9'!$S$17,"")</f>
        <v/>
      </c>
      <c r="Z1013" s="543" t="str">
        <f>IF(AND('1C TSspéc9'!$S$17&lt;&gt;0,'1C TSspéc9'!$C$12="OUI"),'1C TSspéc9'!$S$46/'1C TSspéc9'!$S$17,"")</f>
        <v/>
      </c>
      <c r="AA1013" s="543" t="str">
        <f>IF(AND('1C TSspéc9'!$S$17&lt;&gt;0,'1C TSspéc9'!$C$12="OUI"),'1C TSspéc9'!$S$47/'1C TSspéc9'!$S$17,"")</f>
        <v/>
      </c>
      <c r="AB1013" s="543" t="str">
        <f>IF(AND('1C TSspéc9'!$S$17&lt;&gt;0,'1C TSspéc9'!$C$12="OUI"),'1C TSspéc9'!$S$48/'1C TSspéc9'!$S$17,"")</f>
        <v/>
      </c>
      <c r="AC1013" s="543" t="str">
        <f>IF(AND('1C TSspéc9'!$S$17&lt;&gt;0,'1C TSspéc9'!$C$12="OUI"),'1C TSspéc9'!$S$49/'1C TSspéc9'!$S$17,"")</f>
        <v/>
      </c>
      <c r="AD1013" s="543" t="str">
        <f>IF(AND('1C TSspéc9'!$S$17&lt;&gt;0,'1C TSspéc9'!$C$12="OUI"),'1C TSspéc9'!$S$50/'1C TSspéc9'!$S$17,"")</f>
        <v/>
      </c>
      <c r="AE1013" s="543" t="str">
        <f>IF(AND('1C TSspéc9'!$S$17&lt;&gt;0,'1C TSspéc9'!$C$12="OUI"),'1C TSspéc9'!$S$51/'1C TSspéc9'!$S$17,"")</f>
        <v/>
      </c>
      <c r="AF1013" s="543" t="str">
        <f>IF(AND('1C TSspéc9'!$S$17&lt;&gt;0,'1C TSspéc9'!$C$12="OUI"),'1C TSspéc9'!$S$52/'1C TSspéc9'!$S$17,"")</f>
        <v/>
      </c>
      <c r="AG1013" s="543" t="str">
        <f>IF(AND('1C TSspéc9'!$S$17&lt;&gt;0,'1C TSspéc9'!$C$12="OUI"),'1C TSspéc9'!$S$53/'1C TSspéc9'!$S$17,"")</f>
        <v/>
      </c>
      <c r="AH1013" s="543" t="str">
        <f>IF(AND('1C TSspéc9'!$S$17&lt;&gt;0,'1C TSspéc9'!$C$12="OUI"),'1C TSspéc9'!$S$54/'1C TSspéc9'!$S$17,"")</f>
        <v/>
      </c>
      <c r="AI1013" s="543" t="str">
        <f>IF(AND('1C TSspéc9'!$S$17&lt;&gt;0,'1C TSspéc9'!$C$12="OUI"),'1C TSspéc9'!$S$55/'1C TSspéc9'!$S$17,"")</f>
        <v/>
      </c>
      <c r="AJ1013" s="543" t="str">
        <f>IF(AND('1C TSspéc9'!$S$17&lt;&gt;0,'1C TSspéc9'!$C$12="OUI"),'1C TSspéc9'!$S$56/'1C TSspéc9'!$S$17,"")</f>
        <v/>
      </c>
      <c r="AK1013" s="543" t="str">
        <f>IF(AND('1C TSspéc9'!$S$17&lt;&gt;0,'1C TSspéc9'!$C$12="OUI"),'1C TSspéc9'!$S$57/'1C TSspéc9'!$S$17,"")</f>
        <v/>
      </c>
      <c r="AL1013" s="72">
        <f>IF(AND('1C TSspéc9'!$S$17&lt;&gt;0,'1C TSspéc9'!$C$12="OUI"),N1013+AK1013,N1013)</f>
        <v>0</v>
      </c>
      <c r="AM1013" s="417">
        <f t="shared" si="293"/>
        <v>0</v>
      </c>
      <c r="AN1013" s="417">
        <f t="shared" si="294"/>
        <v>0</v>
      </c>
      <c r="AO1013" s="418" t="str">
        <f>IF(AND('1C TSspéc9'!$S$17&lt;&gt;0,'1C TSspéc9'!$S$30&lt;&gt;0),AM1013+AN1013,"")</f>
        <v/>
      </c>
      <c r="AP1013" s="573" t="str">
        <f>IF(AND('1C TSspéc9'!$S$17&lt;&gt;0,'1C TSspéc9'!$S$30&lt;&gt;0),AM1013-AR1013,"")</f>
        <v/>
      </c>
      <c r="AQ1013" s="583">
        <f t="shared" si="295"/>
        <v>0</v>
      </c>
      <c r="AR1013" s="596"/>
      <c r="AS1013" s="102"/>
      <c r="AT1013" s="27" t="str">
        <f>IF(('1C TSspéc9'!S$17*FICHE!$C$14&lt;J1013),"Forfait limité à "&amp;FICHE!$C$14&amp;"€/jour","")</f>
        <v/>
      </c>
      <c r="AU1013" s="592"/>
      <c r="AV1013" s="824"/>
      <c r="AW1013" s="824"/>
      <c r="AX1013" s="824"/>
      <c r="AY1013" s="824"/>
      <c r="AZ1013" s="824"/>
      <c r="BA1013" s="767"/>
      <c r="BB1013" s="767"/>
      <c r="BC1013" s="767"/>
      <c r="BD1013" s="767"/>
      <c r="BE1013" s="767"/>
      <c r="BF1013" s="767"/>
      <c r="BG1013" s="767"/>
      <c r="BH1013" s="767"/>
      <c r="BI1013" s="767"/>
      <c r="BJ1013" s="767"/>
      <c r="BK1013" s="767"/>
      <c r="BL1013" s="767"/>
      <c r="BM1013" s="767"/>
      <c r="BN1013" s="767"/>
      <c r="BO1013" s="767"/>
      <c r="BP1013" s="767"/>
      <c r="BQ1013" s="767"/>
      <c r="BR1013" s="767"/>
      <c r="BS1013" s="767"/>
      <c r="BT1013" s="767"/>
      <c r="BU1013" s="767"/>
      <c r="BV1013" s="767"/>
      <c r="BW1013" s="767"/>
      <c r="BX1013" s="767"/>
      <c r="BY1013" s="767"/>
      <c r="BZ1013" s="767"/>
      <c r="CA1013" s="767"/>
      <c r="CB1013" s="767"/>
      <c r="CC1013" s="767"/>
      <c r="CD1013" s="767"/>
      <c r="CE1013" s="767"/>
      <c r="CF1013" s="767"/>
      <c r="CG1013" s="767"/>
      <c r="CH1013" s="767"/>
      <c r="CI1013" s="767"/>
      <c r="CJ1013" s="767"/>
      <c r="CK1013" s="767"/>
      <c r="CL1013" s="767"/>
      <c r="CM1013" s="767"/>
      <c r="CN1013" s="767"/>
      <c r="CO1013" s="767"/>
      <c r="CP1013" s="767"/>
      <c r="CQ1013" s="767"/>
      <c r="CR1013" s="767"/>
      <c r="CS1013" s="767"/>
      <c r="CT1013" s="767"/>
      <c r="CU1013" s="767"/>
      <c r="CV1013" s="767"/>
      <c r="CW1013" s="767"/>
      <c r="CX1013" s="767"/>
      <c r="CY1013" s="767"/>
      <c r="CZ1013" s="767"/>
      <c r="DA1013" s="767"/>
      <c r="DB1013" s="767"/>
      <c r="DC1013" s="767"/>
      <c r="DD1013" s="767"/>
      <c r="DE1013" s="767"/>
      <c r="DF1013" s="767"/>
      <c r="DG1013" s="767"/>
      <c r="DH1013" s="767"/>
      <c r="DI1013" s="767"/>
      <c r="DJ1013" s="767"/>
      <c r="DK1013" s="767"/>
      <c r="DL1013" s="767"/>
      <c r="DM1013" s="767"/>
      <c r="DN1013" s="767"/>
      <c r="DO1013" s="767"/>
      <c r="DP1013" s="767"/>
      <c r="DQ1013" s="767"/>
      <c r="DR1013" s="767"/>
      <c r="DS1013" s="767"/>
      <c r="DT1013" s="767"/>
      <c r="DU1013" s="767"/>
      <c r="DV1013" s="767"/>
      <c r="DW1013" s="767"/>
      <c r="DX1013" s="767"/>
      <c r="DY1013" s="767"/>
      <c r="DZ1013" s="767"/>
      <c r="EA1013" s="767"/>
      <c r="EB1013" s="767"/>
      <c r="EC1013" s="767"/>
      <c r="ED1013" s="767"/>
      <c r="EE1013" s="767"/>
      <c r="EF1013" s="767"/>
      <c r="EG1013" s="767"/>
      <c r="EH1013" s="767"/>
      <c r="EI1013" s="767"/>
      <c r="EJ1013" s="767"/>
      <c r="EK1013" s="767"/>
      <c r="EL1013" s="767"/>
      <c r="EM1013" s="767"/>
      <c r="EN1013" s="767"/>
      <c r="EO1013" s="767"/>
      <c r="EP1013" s="767"/>
      <c r="EQ1013" s="767"/>
      <c r="ER1013" s="767"/>
      <c r="ES1013" s="767"/>
      <c r="ET1013" s="767"/>
      <c r="EU1013" s="767"/>
      <c r="EV1013" s="767"/>
      <c r="EW1013" s="767"/>
      <c r="EX1013" s="767"/>
      <c r="EY1013" s="767"/>
      <c r="EZ1013" s="767"/>
      <c r="FA1013" s="767"/>
      <c r="FB1013" s="767"/>
      <c r="FC1013" s="767"/>
      <c r="FD1013" s="767"/>
      <c r="FE1013" s="767"/>
      <c r="FF1013" s="767"/>
      <c r="FG1013" s="767"/>
      <c r="FH1013" s="767"/>
      <c r="FI1013" s="767"/>
      <c r="FJ1013" s="767"/>
      <c r="FK1013" s="767"/>
      <c r="FL1013" s="767"/>
      <c r="FM1013" s="767"/>
      <c r="FN1013" s="767"/>
      <c r="FO1013" s="767"/>
      <c r="FP1013" s="767"/>
      <c r="FQ1013" s="767"/>
      <c r="FR1013" s="767"/>
      <c r="FS1013" s="767"/>
      <c r="FT1013" s="767"/>
      <c r="FU1013" s="767"/>
      <c r="FV1013" s="767"/>
      <c r="FW1013" s="767"/>
      <c r="FX1013" s="767"/>
      <c r="FY1013" s="767"/>
      <c r="FZ1013" s="767"/>
      <c r="GA1013" s="767"/>
      <c r="GB1013" s="767"/>
      <c r="GC1013" s="767"/>
      <c r="GD1013" s="767"/>
      <c r="GE1013" s="767"/>
      <c r="GF1013" s="767"/>
      <c r="GG1013" s="767"/>
      <c r="GH1013" s="767"/>
      <c r="GI1013" s="767"/>
      <c r="GJ1013" s="767"/>
      <c r="GK1013" s="767"/>
      <c r="GL1013" s="767"/>
      <c r="GM1013" s="767"/>
      <c r="GN1013" s="767"/>
      <c r="GO1013" s="767"/>
      <c r="GP1013" s="767"/>
      <c r="GQ1013" s="767"/>
      <c r="GR1013" s="767"/>
      <c r="GS1013" s="767"/>
      <c r="GT1013" s="767"/>
      <c r="GU1013" s="767"/>
      <c r="GV1013" s="767"/>
      <c r="GW1013" s="767"/>
      <c r="GX1013" s="767"/>
      <c r="GY1013" s="767"/>
      <c r="GZ1013" s="767"/>
      <c r="HA1013" s="767"/>
      <c r="HB1013" s="767"/>
      <c r="HC1013" s="767"/>
    </row>
    <row r="1014" spans="1:211" s="864" customFormat="1" ht="13.9" hidden="1" customHeight="1">
      <c r="A1014" s="307"/>
      <c r="B1014" s="351"/>
      <c r="C1014" s="971" t="str">
        <f>IF('1C TSspéc9'!T$17&lt;&gt;0,'1C TSspéc9'!$B$12,"")</f>
        <v/>
      </c>
      <c r="D1014" s="972"/>
      <c r="E1014" s="973"/>
      <c r="F1014" s="93">
        <f>IF(AND($C1014='1C TSspéc9'!$B$12,'1C TSspéc9'!$B$16="spécifiques",'1C TSspéc9'!$T$17&lt;&gt;""),'1C TSspéc9'!$T$21,"")</f>
        <v>0</v>
      </c>
      <c r="G1014" s="863"/>
      <c r="H1014" s="745">
        <v>0.21</v>
      </c>
      <c r="I1014" s="747">
        <v>1</v>
      </c>
      <c r="J1014" s="312"/>
      <c r="K1014" s="680">
        <f t="shared" si="292"/>
        <v>0</v>
      </c>
      <c r="L1014" s="556">
        <f>IF(OR('1C TSspéc9'!$B$12="",'1C TSspéc9'!T$30=0),0,IF(AND('1C TSspéc9'!$B$12&lt;&gt;"",$K$2="Pôle",'1C TSspéc9'!$C$12="OUI"),(('1C TSspéc9'!T$22+'1C TSspéc9'!T$23+'1C TSspéc9'!T$24+'1C TSspéc9'!T$25+'1C TSspéc9'!T$29)/'1C TSspéc9'!T$17),IF(AND('1C TSspéc9'!$B$12&lt;&gt;"",$K$2="Pôle",'1C TSspéc9'!$C$12="NON"),(('1C TSspéc9'!T$22+'1C TSspéc9'!T$23+'1C TSspéc9'!T$24+'1C TSspéc9'!T$25+'1C TSspéc9'!T$29)/'1C TSspéc9'!T$30),IF(AND('1C TSspéc9'!$B$12&lt;&gt;"",$K$2&lt;&gt;"Pôle",'1C TSspéc9'!$C$12="OUI"),(('1C TSspéc9'!T$22+'1C TSspéc9'!T$23+'1C TSspéc9'!T$24+'1C TSspéc9'!T$25+'1C TSspéc9'!T$26+'1C TSspéc9'!T$27+'1C TSspéc9'!T$28+'1C TSspéc9'!T$29)/'1C TSspéc9'!T$17),IF(AND('1C TSspéc9'!$B$12&lt;&gt;"",$K$2&lt;&gt;"Pôle",'1C TSspéc9'!$C$12="NON"),(('1C TSspéc9'!T$22+'1C TSspéc9'!T$23+'1C TSspéc9'!T$24+'1C TSspéc9'!T$25+'1C TSspéc9'!T$26+'1C TSspéc9'!T$27+'1C TSspéc9'!T$28+'1C TSspéc9'!T$29)/'1C TSspéc9'!T$30))))))</f>
        <v>0</v>
      </c>
      <c r="M1014" s="556">
        <f>IF(OR('1C TSspéc9'!$B$12="",'1C TSspéc9'!T$30=0),0,IF(AND('1C TSspéc9'!$B$12&lt;&gt;"",$K$2="Pôle",'1C TSspéc9'!$C$12="OUI"),(('1C TSspéc9'!T$26+'1C TSspéc9'!T$27+'1C TSspéc9'!T$28)/'1C TSspéc9'!T$17),IF(AND('1C TSspéc9'!$B$12&lt;&gt;"",$K$2="Pôle",'1C TSspéc9'!$C$12="NON"),(('1C TSspéc9'!T$26+'1C TSspéc9'!T$27+'1C TSspéc9'!T$28)/'1C TSspéc9'!T$30),IF(AND('1C TSspéc9'!$B$12&lt;&gt;"",$K$2&lt;&gt;"Pôle"),0))))</f>
        <v>0</v>
      </c>
      <c r="N1014" s="557">
        <f>IF(AND('1C TSspéc9'!$B$12&lt;&gt;0,'1C TSspéc9'!$T$30&lt;&gt;0),L1014+M1014,0)</f>
        <v>0</v>
      </c>
      <c r="O1014" s="893" t="str">
        <f>IF(AND('1C TSspéc9'!$T$17&lt;&gt;0,'1C TSspéc9'!$C$12="OUI"),'1C TSspéc9'!$T$35/'1C TSspéc9'!$T$17,"")</f>
        <v/>
      </c>
      <c r="P1014" s="543" t="str">
        <f>IF(AND('1C TSspéc9'!$T$17&lt;&gt;0,'1C TSspéc9'!$C$12="OUI"),'1C TSspéc9'!$T$36/'1C TSspéc9'!$T$17,"")</f>
        <v/>
      </c>
      <c r="Q1014" s="543" t="str">
        <f>IF(AND('1C TSspéc9'!$T$17&lt;&gt;0,'1C TSspéc9'!$C$12="OUI"),'1C TSspéc9'!$T$37/'1C TSspéc9'!$T$17,"")</f>
        <v/>
      </c>
      <c r="R1014" s="543" t="str">
        <f>IF(AND('1C TSspéc9'!$T$17&lt;&gt;0,'1C TSspéc9'!$C$12="OUI"),'1C TSspéc9'!$T$38/'1C TSspéc9'!$T$17,"")</f>
        <v/>
      </c>
      <c r="S1014" s="543" t="str">
        <f>IF(AND('1C TSspéc9'!$T$17&lt;&gt;0,'1C TSspéc9'!$C$12="OUI"),'1C TSspéc9'!$T$39/'1C TSspéc9'!$T$17,"")</f>
        <v/>
      </c>
      <c r="T1014" s="543" t="str">
        <f>IF(AND('1C TSspéc9'!$T$17&lt;&gt;0,'1C TSspéc9'!$C$12="OUI"),'1C TSspéc9'!$T$40/'1C TSspéc9'!$T$17,"")</f>
        <v/>
      </c>
      <c r="U1014" s="543" t="str">
        <f>IF(AND('1C TSspéc9'!$T$17&lt;&gt;0,'1C TSspéc9'!$C$12="OUI"),'1C TSspéc9'!$T$41/'1C TSspéc9'!$T$17,"")</f>
        <v/>
      </c>
      <c r="V1014" s="543" t="str">
        <f>IF(AND('1C TSspéc9'!$T$17&lt;&gt;0,'1C TSspéc9'!$C$12="OUI"),'1C TSspéc9'!$T$42/'1C TSspéc9'!$T$17,"")</f>
        <v/>
      </c>
      <c r="W1014" s="543" t="str">
        <f>IF(AND('1C TSspéc9'!$T$17&lt;&gt;0,'1C TSspéc9'!$C$12="OUI"),'1C TSspéc9'!$T$43/'1C TSspéc9'!$T$17,"")</f>
        <v/>
      </c>
      <c r="X1014" s="543" t="str">
        <f>IF(AND('1C TSspéc9'!$T$17&lt;&gt;0,'1C TSspéc9'!$C$12="OUI"),'1C TSspéc9'!$T$44/'1C TSspéc9'!$T$17,"")</f>
        <v/>
      </c>
      <c r="Y1014" s="543" t="str">
        <f>IF(AND('1C TSspéc9'!$T$17&lt;&gt;0,'1C TSspéc9'!$C$12="OUI"),'1C TSspéc9'!$T$45/'1C TSspéc9'!$T$17,"")</f>
        <v/>
      </c>
      <c r="Z1014" s="543" t="str">
        <f>IF(AND('1C TSspéc9'!$T$17&lt;&gt;0,'1C TSspéc9'!$C$12="OUI"),'1C TSspéc9'!$T$46/'1C TSspéc9'!$T$17,"")</f>
        <v/>
      </c>
      <c r="AA1014" s="543" t="str">
        <f>IF(AND('1C TSspéc9'!$T$17&lt;&gt;0,'1C TSspéc9'!$C$12="OUI"),'1C TSspéc9'!$T$47/'1C TSspéc9'!$T$17,"")</f>
        <v/>
      </c>
      <c r="AB1014" s="543" t="str">
        <f>IF(AND('1C TSspéc9'!$T$17&lt;&gt;0,'1C TSspéc9'!$C$12="OUI"),'1C TSspéc9'!$T$48/'1C TSspéc9'!$T$17,"")</f>
        <v/>
      </c>
      <c r="AC1014" s="543" t="str">
        <f>IF(AND('1C TSspéc9'!$T$17&lt;&gt;0,'1C TSspéc9'!$C$12="OUI"),'1C TSspéc9'!$T$49/'1C TSspéc9'!$T$17,"")</f>
        <v/>
      </c>
      <c r="AD1014" s="543" t="str">
        <f>IF(AND('1C TSspéc9'!$T$17&lt;&gt;0,'1C TSspéc9'!$C$12="OUI"),'1C TSspéc9'!$T$50/'1C TSspéc9'!$T$17,"")</f>
        <v/>
      </c>
      <c r="AE1014" s="543" t="str">
        <f>IF(AND('1C TSspéc9'!$T$17&lt;&gt;0,'1C TSspéc9'!$C$12="OUI"),'1C TSspéc9'!$T$51/'1C TSspéc9'!$T$17,"")</f>
        <v/>
      </c>
      <c r="AF1014" s="543" t="str">
        <f>IF(AND('1C TSspéc9'!$T$17&lt;&gt;0,'1C TSspéc9'!$C$12="OUI"),'1C TSspéc9'!$T$52/'1C TSspéc9'!$T$17,"")</f>
        <v/>
      </c>
      <c r="AG1014" s="543" t="str">
        <f>IF(AND('1C TSspéc9'!$T$17&lt;&gt;0,'1C TSspéc9'!$C$12="OUI"),'1C TSspéc9'!$T$53/'1C TSspéc9'!$T$17,"")</f>
        <v/>
      </c>
      <c r="AH1014" s="543" t="str">
        <f>IF(AND('1C TSspéc9'!$T$17&lt;&gt;0,'1C TSspéc9'!$C$12="OUI"),'1C TSspéc9'!$T$54/'1C TSspéc9'!$T$17,"")</f>
        <v/>
      </c>
      <c r="AI1014" s="543" t="str">
        <f>IF(AND('1C TSspéc9'!$T$17&lt;&gt;0,'1C TSspéc9'!$C$12="OUI"),'1C TSspéc9'!$T$55/'1C TSspéc9'!$T$17,"")</f>
        <v/>
      </c>
      <c r="AJ1014" s="543" t="str">
        <f>IF(AND('1C TSspéc9'!$T$17&lt;&gt;0,'1C TSspéc9'!$C$12="OUI"),'1C TSspéc9'!$T$56/'1C TSspéc9'!$T$17,"")</f>
        <v/>
      </c>
      <c r="AK1014" s="543" t="str">
        <f>IF(AND('1C TSspéc9'!$T$17&lt;&gt;0,'1C TSspéc9'!$C$12="OUI"),'1C TSspéc9'!$T$57/'1C TSspéc9'!$T$17,"")</f>
        <v/>
      </c>
      <c r="AL1014" s="72">
        <f>IF(AND('1C TSspéc9'!$T$17&lt;&gt;0,'1C TSspéc9'!$C$12="OUI"),N1014+AK1014,N1014)</f>
        <v>0</v>
      </c>
      <c r="AM1014" s="417">
        <f t="shared" si="293"/>
        <v>0</v>
      </c>
      <c r="AN1014" s="417">
        <f t="shared" si="294"/>
        <v>0</v>
      </c>
      <c r="AO1014" s="418" t="str">
        <f>IF(AND('1C TSspéc9'!$T$17&lt;&gt;0,'1C TSspéc9'!$T$30&lt;&gt;0),AM1014+AN1014,"")</f>
        <v/>
      </c>
      <c r="AP1014" s="573" t="str">
        <f>IF(AND('1C TSspéc9'!$T$17&lt;&gt;0,'1C TSspéc9'!$T$30&lt;&gt;0),AM1014-AR1014,"")</f>
        <v/>
      </c>
      <c r="AQ1014" s="583">
        <f t="shared" si="295"/>
        <v>0</v>
      </c>
      <c r="AR1014" s="596"/>
      <c r="AS1014" s="102"/>
      <c r="AT1014" s="27" t="str">
        <f>IF(('1C TSspéc9'!T$17*FICHE!$C$14&lt;J1014),"Forfait limité à "&amp;FICHE!$C$14&amp;"€/jour","")</f>
        <v/>
      </c>
      <c r="AU1014" s="592"/>
      <c r="AV1014" s="824"/>
      <c r="AW1014" s="824"/>
      <c r="AX1014" s="824"/>
      <c r="AY1014" s="824"/>
      <c r="AZ1014" s="824"/>
      <c r="BA1014" s="767"/>
      <c r="BB1014" s="767"/>
      <c r="BC1014" s="767"/>
      <c r="BD1014" s="767"/>
      <c r="BE1014" s="767"/>
      <c r="BF1014" s="767"/>
      <c r="BG1014" s="767"/>
      <c r="BH1014" s="767"/>
      <c r="BI1014" s="767"/>
      <c r="BJ1014" s="767"/>
      <c r="BK1014" s="767"/>
      <c r="BL1014" s="767"/>
      <c r="BM1014" s="767"/>
      <c r="BN1014" s="767"/>
      <c r="BO1014" s="767"/>
      <c r="BP1014" s="767"/>
      <c r="BQ1014" s="767"/>
      <c r="BR1014" s="767"/>
      <c r="BS1014" s="767"/>
      <c r="BT1014" s="767"/>
      <c r="BU1014" s="767"/>
      <c r="BV1014" s="767"/>
      <c r="BW1014" s="767"/>
      <c r="BX1014" s="767"/>
      <c r="BY1014" s="767"/>
      <c r="BZ1014" s="767"/>
      <c r="CA1014" s="767"/>
      <c r="CB1014" s="767"/>
      <c r="CC1014" s="767"/>
      <c r="CD1014" s="767"/>
      <c r="CE1014" s="767"/>
      <c r="CF1014" s="767"/>
      <c r="CG1014" s="767"/>
      <c r="CH1014" s="767"/>
      <c r="CI1014" s="767"/>
      <c r="CJ1014" s="767"/>
      <c r="CK1014" s="767"/>
      <c r="CL1014" s="767"/>
      <c r="CM1014" s="767"/>
      <c r="CN1014" s="767"/>
      <c r="CO1014" s="767"/>
      <c r="CP1014" s="767"/>
      <c r="CQ1014" s="767"/>
      <c r="CR1014" s="767"/>
      <c r="CS1014" s="767"/>
      <c r="CT1014" s="767"/>
      <c r="CU1014" s="767"/>
      <c r="CV1014" s="767"/>
      <c r="CW1014" s="767"/>
      <c r="CX1014" s="767"/>
      <c r="CY1014" s="767"/>
      <c r="CZ1014" s="767"/>
      <c r="DA1014" s="767"/>
      <c r="DB1014" s="767"/>
      <c r="DC1014" s="767"/>
      <c r="DD1014" s="767"/>
      <c r="DE1014" s="767"/>
      <c r="DF1014" s="767"/>
      <c r="DG1014" s="767"/>
      <c r="DH1014" s="767"/>
      <c r="DI1014" s="767"/>
      <c r="DJ1014" s="767"/>
      <c r="DK1014" s="767"/>
      <c r="DL1014" s="767"/>
      <c r="DM1014" s="767"/>
      <c r="DN1014" s="767"/>
      <c r="DO1014" s="767"/>
      <c r="DP1014" s="767"/>
      <c r="DQ1014" s="767"/>
      <c r="DR1014" s="767"/>
      <c r="DS1014" s="767"/>
      <c r="DT1014" s="767"/>
      <c r="DU1014" s="767"/>
      <c r="DV1014" s="767"/>
      <c r="DW1014" s="767"/>
      <c r="DX1014" s="767"/>
      <c r="DY1014" s="767"/>
      <c r="DZ1014" s="767"/>
      <c r="EA1014" s="767"/>
      <c r="EB1014" s="767"/>
      <c r="EC1014" s="767"/>
      <c r="ED1014" s="767"/>
      <c r="EE1014" s="767"/>
      <c r="EF1014" s="767"/>
      <c r="EG1014" s="767"/>
      <c r="EH1014" s="767"/>
      <c r="EI1014" s="767"/>
      <c r="EJ1014" s="767"/>
      <c r="EK1014" s="767"/>
      <c r="EL1014" s="767"/>
      <c r="EM1014" s="767"/>
      <c r="EN1014" s="767"/>
      <c r="EO1014" s="767"/>
      <c r="EP1014" s="767"/>
      <c r="EQ1014" s="767"/>
      <c r="ER1014" s="767"/>
      <c r="ES1014" s="767"/>
      <c r="ET1014" s="767"/>
      <c r="EU1014" s="767"/>
      <c r="EV1014" s="767"/>
      <c r="EW1014" s="767"/>
      <c r="EX1014" s="767"/>
      <c r="EY1014" s="767"/>
      <c r="EZ1014" s="767"/>
      <c r="FA1014" s="767"/>
      <c r="FB1014" s="767"/>
      <c r="FC1014" s="767"/>
      <c r="FD1014" s="767"/>
      <c r="FE1014" s="767"/>
      <c r="FF1014" s="767"/>
      <c r="FG1014" s="767"/>
      <c r="FH1014" s="767"/>
      <c r="FI1014" s="767"/>
      <c r="FJ1014" s="767"/>
      <c r="FK1014" s="767"/>
      <c r="FL1014" s="767"/>
      <c r="FM1014" s="767"/>
      <c r="FN1014" s="767"/>
      <c r="FO1014" s="767"/>
      <c r="FP1014" s="767"/>
      <c r="FQ1014" s="767"/>
      <c r="FR1014" s="767"/>
      <c r="FS1014" s="767"/>
      <c r="FT1014" s="767"/>
      <c r="FU1014" s="767"/>
      <c r="FV1014" s="767"/>
      <c r="FW1014" s="767"/>
      <c r="FX1014" s="767"/>
      <c r="FY1014" s="767"/>
      <c r="FZ1014" s="767"/>
      <c r="GA1014" s="767"/>
      <c r="GB1014" s="767"/>
      <c r="GC1014" s="767"/>
      <c r="GD1014" s="767"/>
      <c r="GE1014" s="767"/>
      <c r="GF1014" s="767"/>
      <c r="GG1014" s="767"/>
      <c r="GH1014" s="767"/>
      <c r="GI1014" s="767"/>
      <c r="GJ1014" s="767"/>
      <c r="GK1014" s="767"/>
      <c r="GL1014" s="767"/>
      <c r="GM1014" s="767"/>
      <c r="GN1014" s="767"/>
      <c r="GO1014" s="767"/>
      <c r="GP1014" s="767"/>
      <c r="GQ1014" s="767"/>
      <c r="GR1014" s="767"/>
      <c r="GS1014" s="767"/>
      <c r="GT1014" s="767"/>
      <c r="GU1014" s="767"/>
      <c r="GV1014" s="767"/>
      <c r="GW1014" s="767"/>
      <c r="GX1014" s="767"/>
      <c r="GY1014" s="767"/>
      <c r="GZ1014" s="767"/>
      <c r="HA1014" s="767"/>
      <c r="HB1014" s="767"/>
      <c r="HC1014" s="767"/>
    </row>
    <row r="1015" spans="1:211" s="864" customFormat="1" ht="13.9" hidden="1" customHeight="1">
      <c r="A1015" s="307"/>
      <c r="B1015" s="351"/>
      <c r="C1015" s="971" t="str">
        <f>IF('1C TSspéc9'!U$17&lt;&gt;0,'1C TSspéc9'!$B$12,"")</f>
        <v/>
      </c>
      <c r="D1015" s="972"/>
      <c r="E1015" s="973"/>
      <c r="F1015" s="93">
        <f>IF(AND($C1015='1C TSspéc9'!$B$12,'1C TSspéc9'!$B$16="spécifiques",'1C TSspéc9'!$U$17&lt;&gt;""),'1C TSspéc9'!$U$21,"")</f>
        <v>0</v>
      </c>
      <c r="G1015" s="863"/>
      <c r="H1015" s="745">
        <v>0.21</v>
      </c>
      <c r="I1015" s="747">
        <v>1</v>
      </c>
      <c r="J1015" s="312"/>
      <c r="K1015" s="680">
        <f t="shared" si="292"/>
        <v>0</v>
      </c>
      <c r="L1015" s="556">
        <f>IF(OR('1C TSspéc9'!$B$12="",'1C TSspéc9'!U$30=0),0,IF(AND('1C TSspéc9'!$B$12&lt;&gt;"",$K$2="Pôle",'1C TSspéc9'!$C$12="OUI"),(('1C TSspéc9'!U$22+'1C TSspéc9'!U$23+'1C TSspéc9'!U$24+'1C TSspéc9'!U$25+'1C TSspéc9'!U$29)/'1C TSspéc9'!U$17),IF(AND('1C TSspéc9'!$B$12&lt;&gt;"",$K$2="Pôle",'1C TSspéc9'!$C$12="NON"),(('1C TSspéc9'!U$22+'1C TSspéc9'!U$23+'1C TSspéc9'!U$24+'1C TSspéc9'!U$25+'1C TSspéc9'!U$29)/'1C TSspéc9'!U$30),IF(AND('1C TSspéc9'!$B$12&lt;&gt;"",$K$2&lt;&gt;"Pôle",'1C TSspéc9'!$C$12="OUI"),(('1C TSspéc9'!U$22+'1C TSspéc9'!U$23+'1C TSspéc9'!U$24+'1C TSspéc9'!U$25+'1C TSspéc9'!U$26+'1C TSspéc9'!U$27+'1C TSspéc9'!U$28+'1C TSspéc9'!U$29)/'1C TSspéc9'!U$17),IF(AND('1C TSspéc9'!$B$12&lt;&gt;"",$K$2&lt;&gt;"Pôle",'1C TSspéc9'!$C$12="NON"),(('1C TSspéc9'!U$22+'1C TSspéc9'!U$23+'1C TSspéc9'!U$24+'1C TSspéc9'!U$25+'1C TSspéc9'!U$26+'1C TSspéc9'!U$27+'1C TSspéc9'!U$28+'1C TSspéc9'!U$29)/'1C TSspéc9'!U$30))))))</f>
        <v>0</v>
      </c>
      <c r="M1015" s="556">
        <f>IF(OR('1C TSspéc9'!$B$12="",'1C TSspéc9'!U$30=0),0,IF(AND('1C TSspéc9'!$B$12&lt;&gt;"",$K$2="Pôle",'1C TSspéc9'!$C$12="OUI"),(('1C TSspéc9'!U$26+'1C TSspéc9'!U$27+'1C TSspéc9'!U$28)/'1C TSspéc9'!U$17),IF(AND('1C TSspéc9'!$B$12&lt;&gt;"",$K$2="Pôle",'1C TSspéc9'!$C$12="NON"),(('1C TSspéc9'!U$26+'1C TSspéc9'!U$27+'1C TSspéc9'!U$28)/'1C TSspéc9'!U$30),IF(AND('1C TSspéc9'!$B$12&lt;&gt;"",$K$2&lt;&gt;"Pôle"),0))))</f>
        <v>0</v>
      </c>
      <c r="N1015" s="557">
        <f>IF(AND('1C TSspéc9'!$B$12&lt;&gt;0,'1C TSspéc9'!$U$30&lt;&gt;0),L1015+M1015,0)</f>
        <v>0</v>
      </c>
      <c r="O1015" s="893" t="str">
        <f>IF(AND('1C TSspéc9'!$U$17&lt;&gt;0,'1C TSspéc9'!$C$12="OUI"),'1C TSspéc9'!$U$35/'1C TSspéc9'!$U$17,"")</f>
        <v/>
      </c>
      <c r="P1015" s="543" t="str">
        <f>IF(AND('1C TSspéc9'!$U$17&lt;&gt;0,'1C TSspéc9'!$C$12="OUI"),'1C TSspéc9'!$U$36/'1C TSspéc9'!$U$17,"")</f>
        <v/>
      </c>
      <c r="Q1015" s="543" t="str">
        <f>IF(AND('1C TSspéc9'!$U$17&lt;&gt;0,'1C TSspéc9'!$C$12="OUI"),'1C TSspéc9'!$U$37/'1C TSspéc9'!$U$17,"")</f>
        <v/>
      </c>
      <c r="R1015" s="543" t="str">
        <f>IF(AND('1C TSspéc9'!$U$17&lt;&gt;0,'1C TSspéc9'!$C$12="OUI"),'1C TSspéc9'!$U$38/'1C TSspéc9'!$U$17,"")</f>
        <v/>
      </c>
      <c r="S1015" s="543" t="str">
        <f>IF(AND('1C TSspéc9'!$U$17&lt;&gt;0,'1C TSspéc9'!$C$12="OUI"),'1C TSspéc9'!$U$39/'1C TSspéc9'!$U$17,"")</f>
        <v/>
      </c>
      <c r="T1015" s="543" t="str">
        <f>IF(AND('1C TSspéc9'!$U$17&lt;&gt;0,'1C TSspéc9'!$C$12="OUI"),'1C TSspéc9'!$U$40/'1C TSspéc9'!$U$17,"")</f>
        <v/>
      </c>
      <c r="U1015" s="543" t="str">
        <f>IF(AND('1C TSspéc9'!$U$17&lt;&gt;0,'1C TSspéc9'!$C$12="OUI"),'1C TSspéc9'!$U$41/'1C TSspéc9'!$U$17,"")</f>
        <v/>
      </c>
      <c r="V1015" s="543" t="str">
        <f>IF(AND('1C TSspéc9'!$U$17&lt;&gt;0,'1C TSspéc9'!$C$12="OUI"),'1C TSspéc9'!$U$42/'1C TSspéc9'!$U$17,"")</f>
        <v/>
      </c>
      <c r="W1015" s="543" t="str">
        <f>IF(AND('1C TSspéc9'!$U$17&lt;&gt;0,'1C TSspéc9'!$C$12="OUI"),'1C TSspéc9'!$U$43/'1C TSspéc9'!$U$17,"")</f>
        <v/>
      </c>
      <c r="X1015" s="543" t="str">
        <f>IF(AND('1C TSspéc9'!$U$17&lt;&gt;0,'1C TSspéc9'!$C$12="OUI"),'1C TSspéc9'!$U$44/'1C TSspéc9'!$U$17,"")</f>
        <v/>
      </c>
      <c r="Y1015" s="543" t="str">
        <f>IF(AND('1C TSspéc9'!$U$17&lt;&gt;0,'1C TSspéc9'!$C$12="OUI"),'1C TSspéc9'!$U$45/'1C TSspéc9'!$U$17,"")</f>
        <v/>
      </c>
      <c r="Z1015" s="543" t="str">
        <f>IF(AND('1C TSspéc9'!$U$17&lt;&gt;0,'1C TSspéc9'!$C$12="OUI"),'1C TSspéc9'!$U$46/'1C TSspéc9'!$U$17,"")</f>
        <v/>
      </c>
      <c r="AA1015" s="543" t="str">
        <f>IF(AND('1C TSspéc9'!$U$17&lt;&gt;0,'1C TSspéc9'!$C$12="OUI"),'1C TSspéc9'!$U$47/'1C TSspéc9'!$U$17,"")</f>
        <v/>
      </c>
      <c r="AB1015" s="543" t="str">
        <f>IF(AND('1C TSspéc9'!$U$17&lt;&gt;0,'1C TSspéc9'!$C$12="OUI"),'1C TSspéc9'!$U$48/'1C TSspéc9'!$U$17,"")</f>
        <v/>
      </c>
      <c r="AC1015" s="543" t="str">
        <f>IF(AND('1C TSspéc9'!$U$17&lt;&gt;0,'1C TSspéc9'!$C$12="OUI"),'1C TSspéc9'!$U$49/'1C TSspéc9'!$U$17,"")</f>
        <v/>
      </c>
      <c r="AD1015" s="543" t="str">
        <f>IF(AND('1C TSspéc9'!$U$17&lt;&gt;0,'1C TSspéc9'!$C$12="OUI"),'1C TSspéc9'!$U$50/'1C TSspéc9'!$U$17,"")</f>
        <v/>
      </c>
      <c r="AE1015" s="543" t="str">
        <f>IF(AND('1C TSspéc9'!$U$17&lt;&gt;0,'1C TSspéc9'!$C$12="OUI"),'1C TSspéc9'!$U$51/'1C TSspéc9'!$U$17,"")</f>
        <v/>
      </c>
      <c r="AF1015" s="543" t="str">
        <f>IF(AND('1C TSspéc9'!$U$17&lt;&gt;0,'1C TSspéc9'!$C$12="OUI"),'1C TSspéc9'!$U$52/'1C TSspéc9'!$U$17,"")</f>
        <v/>
      </c>
      <c r="AG1015" s="543" t="str">
        <f>IF(AND('1C TSspéc9'!$U$17&lt;&gt;0,'1C TSspéc9'!$C$12="OUI"),'1C TSspéc9'!$U$53/'1C TSspéc9'!$U$17,"")</f>
        <v/>
      </c>
      <c r="AH1015" s="543" t="str">
        <f>IF(AND('1C TSspéc9'!$U$17&lt;&gt;0,'1C TSspéc9'!$C$12="OUI"),'1C TSspéc9'!$U$54/'1C TSspéc9'!$U$17,"")</f>
        <v/>
      </c>
      <c r="AI1015" s="543" t="str">
        <f>IF(AND('1C TSspéc9'!$U$17&lt;&gt;0,'1C TSspéc9'!$C$12="OUI"),'1C TSspéc9'!$U$55/'1C TSspéc9'!$U$17,"")</f>
        <v/>
      </c>
      <c r="AJ1015" s="543" t="str">
        <f>IF(AND('1C TSspéc9'!$U$17&lt;&gt;0,'1C TSspéc9'!$C$12="OUI"),'1C TSspéc9'!$U$56/'1C TSspéc9'!$U$17,"")</f>
        <v/>
      </c>
      <c r="AK1015" s="543" t="str">
        <f>IF(AND('1C TSspéc9'!$U$17&lt;&gt;0,'1C TSspéc9'!$C$12="OUI"),'1C TSspéc9'!$U$57/'1C TSspéc9'!$U$17,"")</f>
        <v/>
      </c>
      <c r="AL1015" s="72">
        <f>IF(AND('1C TSspéc9'!$U$17&lt;&gt;0,'1C TSspéc9'!$C$12="OUI"),N1015+AK1015,N1015)</f>
        <v>0</v>
      </c>
      <c r="AM1015" s="417">
        <f t="shared" si="293"/>
        <v>0</v>
      </c>
      <c r="AN1015" s="417">
        <f t="shared" si="294"/>
        <v>0</v>
      </c>
      <c r="AO1015" s="418" t="str">
        <f>IF(AND('1C TSspéc9'!$U$17&lt;&gt;0,'1C TSspéc9'!$U$30&lt;&gt;0),AM1015+AN1015,"")</f>
        <v/>
      </c>
      <c r="AP1015" s="573" t="str">
        <f>IF(AND('1C TSspéc9'!$U$17&lt;&gt;0,'1C TSspéc9'!$U$30&lt;&gt;0),AM1015-AR1015,"")</f>
        <v/>
      </c>
      <c r="AQ1015" s="583">
        <f t="shared" si="295"/>
        <v>0</v>
      </c>
      <c r="AR1015" s="596"/>
      <c r="AS1015" s="102"/>
      <c r="AT1015" s="27" t="str">
        <f>IF(('1C TSspéc9'!U$17*FICHE!$C$14&lt;J1015),"Forfait limité à "&amp;FICHE!$C$14&amp;"€/jour","")</f>
        <v/>
      </c>
      <c r="AU1015" s="592"/>
      <c r="AV1015" s="824"/>
      <c r="AW1015" s="824"/>
      <c r="AX1015" s="824"/>
      <c r="AY1015" s="824"/>
      <c r="AZ1015" s="824"/>
      <c r="BA1015" s="767"/>
      <c r="BB1015" s="767"/>
      <c r="BC1015" s="767"/>
      <c r="BD1015" s="767"/>
      <c r="BE1015" s="767"/>
      <c r="BF1015" s="767"/>
      <c r="BG1015" s="767"/>
      <c r="BH1015" s="767"/>
      <c r="BI1015" s="767"/>
      <c r="BJ1015" s="767"/>
      <c r="BK1015" s="767"/>
      <c r="BL1015" s="767"/>
      <c r="BM1015" s="767"/>
      <c r="BN1015" s="767"/>
      <c r="BO1015" s="767"/>
      <c r="BP1015" s="767"/>
      <c r="BQ1015" s="767"/>
      <c r="BR1015" s="767"/>
      <c r="BS1015" s="767"/>
      <c r="BT1015" s="767"/>
      <c r="BU1015" s="767"/>
      <c r="BV1015" s="767"/>
      <c r="BW1015" s="767"/>
      <c r="BX1015" s="767"/>
      <c r="BY1015" s="767"/>
      <c r="BZ1015" s="767"/>
      <c r="CA1015" s="767"/>
      <c r="CB1015" s="767"/>
      <c r="CC1015" s="767"/>
      <c r="CD1015" s="767"/>
      <c r="CE1015" s="767"/>
      <c r="CF1015" s="767"/>
      <c r="CG1015" s="767"/>
      <c r="CH1015" s="767"/>
      <c r="CI1015" s="767"/>
      <c r="CJ1015" s="767"/>
      <c r="CK1015" s="767"/>
      <c r="CL1015" s="767"/>
      <c r="CM1015" s="767"/>
      <c r="CN1015" s="767"/>
      <c r="CO1015" s="767"/>
      <c r="CP1015" s="767"/>
      <c r="CQ1015" s="767"/>
      <c r="CR1015" s="767"/>
      <c r="CS1015" s="767"/>
      <c r="CT1015" s="767"/>
      <c r="CU1015" s="767"/>
      <c r="CV1015" s="767"/>
      <c r="CW1015" s="767"/>
      <c r="CX1015" s="767"/>
      <c r="CY1015" s="767"/>
      <c r="CZ1015" s="767"/>
      <c r="DA1015" s="767"/>
      <c r="DB1015" s="767"/>
      <c r="DC1015" s="767"/>
      <c r="DD1015" s="767"/>
      <c r="DE1015" s="767"/>
      <c r="DF1015" s="767"/>
      <c r="DG1015" s="767"/>
      <c r="DH1015" s="767"/>
      <c r="DI1015" s="767"/>
      <c r="DJ1015" s="767"/>
      <c r="DK1015" s="767"/>
      <c r="DL1015" s="767"/>
      <c r="DM1015" s="767"/>
      <c r="DN1015" s="767"/>
      <c r="DO1015" s="767"/>
      <c r="DP1015" s="767"/>
      <c r="DQ1015" s="767"/>
      <c r="DR1015" s="767"/>
      <c r="DS1015" s="767"/>
      <c r="DT1015" s="767"/>
      <c r="DU1015" s="767"/>
      <c r="DV1015" s="767"/>
      <c r="DW1015" s="767"/>
      <c r="DX1015" s="767"/>
      <c r="DY1015" s="767"/>
      <c r="DZ1015" s="767"/>
      <c r="EA1015" s="767"/>
      <c r="EB1015" s="767"/>
      <c r="EC1015" s="767"/>
      <c r="ED1015" s="767"/>
      <c r="EE1015" s="767"/>
      <c r="EF1015" s="767"/>
      <c r="EG1015" s="767"/>
      <c r="EH1015" s="767"/>
      <c r="EI1015" s="767"/>
      <c r="EJ1015" s="767"/>
      <c r="EK1015" s="767"/>
      <c r="EL1015" s="767"/>
      <c r="EM1015" s="767"/>
      <c r="EN1015" s="767"/>
      <c r="EO1015" s="767"/>
      <c r="EP1015" s="767"/>
      <c r="EQ1015" s="767"/>
      <c r="ER1015" s="767"/>
      <c r="ES1015" s="767"/>
      <c r="ET1015" s="767"/>
      <c r="EU1015" s="767"/>
      <c r="EV1015" s="767"/>
      <c r="EW1015" s="767"/>
      <c r="EX1015" s="767"/>
      <c r="EY1015" s="767"/>
      <c r="EZ1015" s="767"/>
      <c r="FA1015" s="767"/>
      <c r="FB1015" s="767"/>
      <c r="FC1015" s="767"/>
      <c r="FD1015" s="767"/>
      <c r="FE1015" s="767"/>
      <c r="FF1015" s="767"/>
      <c r="FG1015" s="767"/>
      <c r="FH1015" s="767"/>
      <c r="FI1015" s="767"/>
      <c r="FJ1015" s="767"/>
      <c r="FK1015" s="767"/>
      <c r="FL1015" s="767"/>
      <c r="FM1015" s="767"/>
      <c r="FN1015" s="767"/>
      <c r="FO1015" s="767"/>
      <c r="FP1015" s="767"/>
      <c r="FQ1015" s="767"/>
      <c r="FR1015" s="767"/>
      <c r="FS1015" s="767"/>
      <c r="FT1015" s="767"/>
      <c r="FU1015" s="767"/>
      <c r="FV1015" s="767"/>
      <c r="FW1015" s="767"/>
      <c r="FX1015" s="767"/>
      <c r="FY1015" s="767"/>
      <c r="FZ1015" s="767"/>
      <c r="GA1015" s="767"/>
      <c r="GB1015" s="767"/>
      <c r="GC1015" s="767"/>
      <c r="GD1015" s="767"/>
      <c r="GE1015" s="767"/>
      <c r="GF1015" s="767"/>
      <c r="GG1015" s="767"/>
      <c r="GH1015" s="767"/>
      <c r="GI1015" s="767"/>
      <c r="GJ1015" s="767"/>
      <c r="GK1015" s="767"/>
      <c r="GL1015" s="767"/>
      <c r="GM1015" s="767"/>
      <c r="GN1015" s="767"/>
      <c r="GO1015" s="767"/>
      <c r="GP1015" s="767"/>
      <c r="GQ1015" s="767"/>
      <c r="GR1015" s="767"/>
      <c r="GS1015" s="767"/>
      <c r="GT1015" s="767"/>
      <c r="GU1015" s="767"/>
      <c r="GV1015" s="767"/>
      <c r="GW1015" s="767"/>
      <c r="GX1015" s="767"/>
      <c r="GY1015" s="767"/>
      <c r="GZ1015" s="767"/>
      <c r="HA1015" s="767"/>
      <c r="HB1015" s="767"/>
      <c r="HC1015" s="767"/>
    </row>
    <row r="1016" spans="1:211" s="864" customFormat="1" ht="13.9" hidden="1" customHeight="1">
      <c r="A1016" s="307"/>
      <c r="B1016" s="351"/>
      <c r="C1016" s="971" t="str">
        <f>IF('1C TSspéc9'!V$17&lt;&gt;0,'1C TSspéc9'!$B$12,"")</f>
        <v/>
      </c>
      <c r="D1016" s="972"/>
      <c r="E1016" s="973"/>
      <c r="F1016" s="93">
        <f>IF(AND($C1016='1C TSspéc9'!$B$12,'1C TSspéc9'!$B$16="spécifiques",'1C TSspéc9'!$V$17&lt;&gt;""),'1C TSspéc9'!$V$21,"")</f>
        <v>0</v>
      </c>
      <c r="G1016" s="863"/>
      <c r="H1016" s="745">
        <v>0.21</v>
      </c>
      <c r="I1016" s="747">
        <v>1</v>
      </c>
      <c r="J1016" s="312"/>
      <c r="K1016" s="680">
        <f t="shared" si="292"/>
        <v>0</v>
      </c>
      <c r="L1016" s="556">
        <f>IF(OR('1C TSspéc9'!$B$12="",'1C TSspéc9'!V$30=0),0,IF(AND('1C TSspéc9'!$B$12&lt;&gt;"",$K$2="Pôle",'1C TSspéc9'!$C$12="OUI"),(('1C TSspéc9'!V$22+'1C TSspéc9'!V$23+'1C TSspéc9'!V$24+'1C TSspéc9'!V$25+'1C TSspéc9'!V$29)/'1C TSspéc9'!V$17),IF(AND('1C TSspéc9'!$B$12&lt;&gt;"",$K$2="Pôle",'1C TSspéc9'!$C$12="NON"),(('1C TSspéc9'!V$22+'1C TSspéc9'!V$23+'1C TSspéc9'!V$24+'1C TSspéc9'!V$25+'1C TSspéc9'!V$29)/'1C TSspéc9'!V$30),IF(AND('1C TSspéc9'!$B$12&lt;&gt;"",$K$2&lt;&gt;"Pôle",'1C TSspéc9'!$C$12="OUI"),(('1C TSspéc9'!V$22+'1C TSspéc9'!V$23+'1C TSspéc9'!V$24+'1C TSspéc9'!V$25+'1C TSspéc9'!V$26+'1C TSspéc9'!V$27+'1C TSspéc9'!V$28+'1C TSspéc9'!V$29)/'1C TSspéc9'!V$17),IF(AND('1C TSspéc9'!$B$12&lt;&gt;"",$K$2&lt;&gt;"Pôle",'1C TSspéc9'!$C$12="NON"),(('1C TSspéc9'!V$22+'1C TSspéc9'!V$23+'1C TSspéc9'!V$24+'1C TSspéc9'!V$25+'1C TSspéc9'!V$26+'1C TSspéc9'!V$27+'1C TSspéc9'!V$28+'1C TSspéc9'!V$29)/'1C TSspéc9'!V$30))))))</f>
        <v>0</v>
      </c>
      <c r="M1016" s="556">
        <f>IF(OR('1C TSspéc9'!$B$12="",'1C TSspéc9'!V$30=0),0,IF(AND('1C TSspéc9'!$B$12&lt;&gt;"",$K$2="Pôle",'1C TSspéc9'!$C$12="OUI"),(('1C TSspéc9'!V$26+'1C TSspéc9'!V$27+'1C TSspéc9'!V$28)/'1C TSspéc9'!V$17),IF(AND('1C TSspéc9'!$B$12&lt;&gt;"",$K$2="Pôle",'1C TSspéc9'!$C$12="NON"),(('1C TSspéc9'!V$26+'1C TSspéc9'!V$27+'1C TSspéc9'!V$28)/'1C TSspéc9'!V$30),IF(AND('1C TSspéc9'!$B$12&lt;&gt;"",$K$2&lt;&gt;"Pôle"),0))))</f>
        <v>0</v>
      </c>
      <c r="N1016" s="557">
        <f>IF(AND('1C TSspéc9'!$B$12&lt;&gt;0,'1C TSspéc9'!$V$30&lt;&gt;0),L1016+M1016,0)</f>
        <v>0</v>
      </c>
      <c r="O1016" s="893" t="str">
        <f>IF(AND('1C TSspéc9'!$V$17&lt;&gt;0,'1C TSspéc9'!$C$12="OUI"),'1C TSspéc9'!$V$35/'1C TSspéc9'!$V$17,"")</f>
        <v/>
      </c>
      <c r="P1016" s="543" t="str">
        <f>IF(AND('1C TSspéc9'!$V$17&lt;&gt;0,'1C TSspéc9'!$C$12="OUI"),'1C TSspéc9'!$V$36/'1C TSspéc9'!$V$17,"")</f>
        <v/>
      </c>
      <c r="Q1016" s="543" t="str">
        <f>IF(AND('1C TSspéc9'!$V$17&lt;&gt;0,'1C TSspéc9'!$C$12="OUI"),'1C TSspéc9'!$V$37/'1C TSspéc9'!$V$17,"")</f>
        <v/>
      </c>
      <c r="R1016" s="543" t="str">
        <f>IF(AND('1C TSspéc9'!$V$17&lt;&gt;0,'1C TSspéc9'!$C$12="OUI"),'1C TSspéc9'!$V$38/'1C TSspéc9'!$V$17,"")</f>
        <v/>
      </c>
      <c r="S1016" s="543" t="str">
        <f>IF(AND('1C TSspéc9'!$V$17&lt;&gt;0,'1C TSspéc9'!$C$12="OUI"),'1C TSspéc9'!$V$39/'1C TSspéc9'!$V$17,"")</f>
        <v/>
      </c>
      <c r="T1016" s="543" t="str">
        <f>IF(AND('1C TSspéc9'!$V$17&lt;&gt;0,'1C TSspéc9'!$C$12="OUI"),'1C TSspéc9'!$V$40/'1C TSspéc9'!$V$17,"")</f>
        <v/>
      </c>
      <c r="U1016" s="543" t="str">
        <f>IF(AND('1C TSspéc9'!$V$17&lt;&gt;0,'1C TSspéc9'!$C$12="OUI"),'1C TSspéc9'!$V$41/'1C TSspéc9'!$V$17,"")</f>
        <v/>
      </c>
      <c r="V1016" s="543" t="str">
        <f>IF(AND('1C TSspéc9'!$V$17&lt;&gt;0,'1C TSspéc9'!$C$12="OUI"),'1C TSspéc9'!$V$42/'1C TSspéc9'!$V$17,"")</f>
        <v/>
      </c>
      <c r="W1016" s="543" t="str">
        <f>IF(AND('1C TSspéc9'!$V$17&lt;&gt;0,'1C TSspéc9'!$C$12="OUI"),'1C TSspéc9'!$V$43/'1C TSspéc9'!$V$17,"")</f>
        <v/>
      </c>
      <c r="X1016" s="543" t="str">
        <f>IF(AND('1C TSspéc9'!$V$17&lt;&gt;0,'1C TSspéc9'!$C$12="OUI"),'1C TSspéc9'!$V$44/'1C TSspéc9'!$V$17,"")</f>
        <v/>
      </c>
      <c r="Y1016" s="543" t="str">
        <f>IF(AND('1C TSspéc9'!$V$17&lt;&gt;0,'1C TSspéc9'!$C$12="OUI"),'1C TSspéc9'!$V$45/'1C TSspéc9'!$V$17,"")</f>
        <v/>
      </c>
      <c r="Z1016" s="543" t="str">
        <f>IF(AND('1C TSspéc9'!$V$17&lt;&gt;0,'1C TSspéc9'!$C$12="OUI"),'1C TSspéc9'!$V$46/'1C TSspéc9'!$V$17,"")</f>
        <v/>
      </c>
      <c r="AA1016" s="543" t="str">
        <f>IF(AND('1C TSspéc9'!$V$17&lt;&gt;0,'1C TSspéc9'!$C$12="OUI"),'1C TSspéc9'!$V$47/'1C TSspéc9'!$V$17,"")</f>
        <v/>
      </c>
      <c r="AB1016" s="543" t="str">
        <f>IF(AND('1C TSspéc9'!$V$17&lt;&gt;0,'1C TSspéc9'!$C$12="OUI"),'1C TSspéc9'!$V$48/'1C TSspéc9'!$V$17,"")</f>
        <v/>
      </c>
      <c r="AC1016" s="543" t="str">
        <f>IF(AND('1C TSspéc9'!$V$17&lt;&gt;0,'1C TSspéc9'!$C$12="OUI"),'1C TSspéc9'!$V$49/'1C TSspéc9'!$V$17,"")</f>
        <v/>
      </c>
      <c r="AD1016" s="543" t="str">
        <f>IF(AND('1C TSspéc9'!$V$17&lt;&gt;0,'1C TSspéc9'!$C$12="OUI"),'1C TSspéc9'!$V$50/'1C TSspéc9'!$V$17,"")</f>
        <v/>
      </c>
      <c r="AE1016" s="543" t="str">
        <f>IF(AND('1C TSspéc9'!$V$17&lt;&gt;0,'1C TSspéc9'!$C$12="OUI"),'1C TSspéc9'!$V$51/'1C TSspéc9'!$V$17,"")</f>
        <v/>
      </c>
      <c r="AF1016" s="543" t="str">
        <f>IF(AND('1C TSspéc9'!$V$17&lt;&gt;0,'1C TSspéc9'!$C$12="OUI"),'1C TSspéc9'!$V$52/'1C TSspéc9'!$V$17,"")</f>
        <v/>
      </c>
      <c r="AG1016" s="543" t="str">
        <f>IF(AND('1C TSspéc9'!$V$17&lt;&gt;0,'1C TSspéc9'!$C$12="OUI"),'1C TSspéc9'!$V$53/'1C TSspéc9'!$V$17,"")</f>
        <v/>
      </c>
      <c r="AH1016" s="543" t="str">
        <f>IF(AND('1C TSspéc9'!$V$17&lt;&gt;0,'1C TSspéc9'!$C$12="OUI"),'1C TSspéc9'!$V$54/'1C TSspéc9'!$V$17,"")</f>
        <v/>
      </c>
      <c r="AI1016" s="543" t="str">
        <f>IF(AND('1C TSspéc9'!$V$17&lt;&gt;0,'1C TSspéc9'!$C$12="OUI"),'1C TSspéc9'!$V$55/'1C TSspéc9'!$V$17,"")</f>
        <v/>
      </c>
      <c r="AJ1016" s="543" t="str">
        <f>IF(AND('1C TSspéc9'!$V$17&lt;&gt;0,'1C TSspéc9'!$C$12="OUI"),'1C TSspéc9'!$V$56/'1C TSspéc9'!$V$17,"")</f>
        <v/>
      </c>
      <c r="AK1016" s="543" t="str">
        <f>IF(AND('1C TSspéc9'!$V$17&lt;&gt;0,'1C TSspéc9'!$C$12="OUI"),'1C TSspéc9'!$V$57/'1C TSspéc9'!$V$17,"")</f>
        <v/>
      </c>
      <c r="AL1016" s="72">
        <f>IF(AND('1C TSspéc9'!$V$17&lt;&gt;0,'1C TSspéc9'!$C$12="OUI"),N1016+AK1016,N1016)</f>
        <v>0</v>
      </c>
      <c r="AM1016" s="417">
        <f t="shared" si="293"/>
        <v>0</v>
      </c>
      <c r="AN1016" s="417">
        <f t="shared" si="294"/>
        <v>0</v>
      </c>
      <c r="AO1016" s="418" t="str">
        <f>IF(AND('1C TSspéc9'!$V$17&lt;&gt;0,'1C TSspéc9'!$V$30&lt;&gt;0),AM1016+AN1016,"")</f>
        <v/>
      </c>
      <c r="AP1016" s="573" t="str">
        <f>IF(AND('1C TSspéc9'!$V$17&lt;&gt;0,'1C TSspéc9'!$V$30&lt;&gt;0),AM1016-AR1016,"")</f>
        <v/>
      </c>
      <c r="AQ1016" s="583">
        <f t="shared" si="295"/>
        <v>0</v>
      </c>
      <c r="AR1016" s="596"/>
      <c r="AS1016" s="102"/>
      <c r="AT1016" s="27" t="str">
        <f>IF(('1C TSspéc9'!V$17*FICHE!$C$14&lt;J1016),"Forfait limité à "&amp;FICHE!$C$14&amp;"€/jour","")</f>
        <v/>
      </c>
      <c r="AU1016" s="592"/>
      <c r="AV1016" s="824"/>
      <c r="AW1016" s="824"/>
      <c r="AX1016" s="824"/>
      <c r="AY1016" s="824"/>
      <c r="AZ1016" s="824"/>
      <c r="BA1016" s="767"/>
      <c r="BB1016" s="767"/>
      <c r="BC1016" s="767"/>
      <c r="BD1016" s="767"/>
      <c r="BE1016" s="767"/>
      <c r="BF1016" s="767"/>
      <c r="BG1016" s="767"/>
      <c r="BH1016" s="767"/>
      <c r="BI1016" s="767"/>
      <c r="BJ1016" s="767"/>
      <c r="BK1016" s="767"/>
      <c r="BL1016" s="767"/>
      <c r="BM1016" s="767"/>
      <c r="BN1016" s="767"/>
      <c r="BO1016" s="767"/>
      <c r="BP1016" s="767"/>
      <c r="BQ1016" s="767"/>
      <c r="BR1016" s="767"/>
      <c r="BS1016" s="767"/>
      <c r="BT1016" s="767"/>
      <c r="BU1016" s="767"/>
      <c r="BV1016" s="767"/>
      <c r="BW1016" s="767"/>
      <c r="BX1016" s="767"/>
      <c r="BY1016" s="767"/>
      <c r="BZ1016" s="767"/>
      <c r="CA1016" s="767"/>
      <c r="CB1016" s="767"/>
      <c r="CC1016" s="767"/>
      <c r="CD1016" s="767"/>
      <c r="CE1016" s="767"/>
      <c r="CF1016" s="767"/>
      <c r="CG1016" s="767"/>
      <c r="CH1016" s="767"/>
      <c r="CI1016" s="767"/>
      <c r="CJ1016" s="767"/>
      <c r="CK1016" s="767"/>
      <c r="CL1016" s="767"/>
      <c r="CM1016" s="767"/>
      <c r="CN1016" s="767"/>
      <c r="CO1016" s="767"/>
      <c r="CP1016" s="767"/>
      <c r="CQ1016" s="767"/>
      <c r="CR1016" s="767"/>
      <c r="CS1016" s="767"/>
      <c r="CT1016" s="767"/>
      <c r="CU1016" s="767"/>
      <c r="CV1016" s="767"/>
      <c r="CW1016" s="767"/>
      <c r="CX1016" s="767"/>
      <c r="CY1016" s="767"/>
      <c r="CZ1016" s="767"/>
      <c r="DA1016" s="767"/>
      <c r="DB1016" s="767"/>
      <c r="DC1016" s="767"/>
      <c r="DD1016" s="767"/>
      <c r="DE1016" s="767"/>
      <c r="DF1016" s="767"/>
      <c r="DG1016" s="767"/>
      <c r="DH1016" s="767"/>
      <c r="DI1016" s="767"/>
      <c r="DJ1016" s="767"/>
      <c r="DK1016" s="767"/>
      <c r="DL1016" s="767"/>
      <c r="DM1016" s="767"/>
      <c r="DN1016" s="767"/>
      <c r="DO1016" s="767"/>
      <c r="DP1016" s="767"/>
      <c r="DQ1016" s="767"/>
      <c r="DR1016" s="767"/>
      <c r="DS1016" s="767"/>
      <c r="DT1016" s="767"/>
      <c r="DU1016" s="767"/>
      <c r="DV1016" s="767"/>
      <c r="DW1016" s="767"/>
      <c r="DX1016" s="767"/>
      <c r="DY1016" s="767"/>
      <c r="DZ1016" s="767"/>
      <c r="EA1016" s="767"/>
      <c r="EB1016" s="767"/>
      <c r="EC1016" s="767"/>
      <c r="ED1016" s="767"/>
      <c r="EE1016" s="767"/>
      <c r="EF1016" s="767"/>
      <c r="EG1016" s="767"/>
      <c r="EH1016" s="767"/>
      <c r="EI1016" s="767"/>
      <c r="EJ1016" s="767"/>
      <c r="EK1016" s="767"/>
      <c r="EL1016" s="767"/>
      <c r="EM1016" s="767"/>
      <c r="EN1016" s="767"/>
      <c r="EO1016" s="767"/>
      <c r="EP1016" s="767"/>
      <c r="EQ1016" s="767"/>
      <c r="ER1016" s="767"/>
      <c r="ES1016" s="767"/>
      <c r="ET1016" s="767"/>
      <c r="EU1016" s="767"/>
      <c r="EV1016" s="767"/>
      <c r="EW1016" s="767"/>
      <c r="EX1016" s="767"/>
      <c r="EY1016" s="767"/>
      <c r="EZ1016" s="767"/>
      <c r="FA1016" s="767"/>
      <c r="FB1016" s="767"/>
      <c r="FC1016" s="767"/>
      <c r="FD1016" s="767"/>
      <c r="FE1016" s="767"/>
      <c r="FF1016" s="767"/>
      <c r="FG1016" s="767"/>
      <c r="FH1016" s="767"/>
      <c r="FI1016" s="767"/>
      <c r="FJ1016" s="767"/>
      <c r="FK1016" s="767"/>
      <c r="FL1016" s="767"/>
      <c r="FM1016" s="767"/>
      <c r="FN1016" s="767"/>
      <c r="FO1016" s="767"/>
      <c r="FP1016" s="767"/>
      <c r="FQ1016" s="767"/>
      <c r="FR1016" s="767"/>
      <c r="FS1016" s="767"/>
      <c r="FT1016" s="767"/>
      <c r="FU1016" s="767"/>
      <c r="FV1016" s="767"/>
      <c r="FW1016" s="767"/>
      <c r="FX1016" s="767"/>
      <c r="FY1016" s="767"/>
      <c r="FZ1016" s="767"/>
      <c r="GA1016" s="767"/>
      <c r="GB1016" s="767"/>
      <c r="GC1016" s="767"/>
      <c r="GD1016" s="767"/>
      <c r="GE1016" s="767"/>
      <c r="GF1016" s="767"/>
      <c r="GG1016" s="767"/>
      <c r="GH1016" s="767"/>
      <c r="GI1016" s="767"/>
      <c r="GJ1016" s="767"/>
      <c r="GK1016" s="767"/>
      <c r="GL1016" s="767"/>
      <c r="GM1016" s="767"/>
      <c r="GN1016" s="767"/>
      <c r="GO1016" s="767"/>
      <c r="GP1016" s="767"/>
      <c r="GQ1016" s="767"/>
      <c r="GR1016" s="767"/>
      <c r="GS1016" s="767"/>
      <c r="GT1016" s="767"/>
      <c r="GU1016" s="767"/>
      <c r="GV1016" s="767"/>
      <c r="GW1016" s="767"/>
      <c r="GX1016" s="767"/>
      <c r="GY1016" s="767"/>
      <c r="GZ1016" s="767"/>
      <c r="HA1016" s="767"/>
      <c r="HB1016" s="767"/>
      <c r="HC1016" s="767"/>
    </row>
    <row r="1017" spans="1:211" s="864" customFormat="1" ht="13.9" hidden="1" customHeight="1">
      <c r="A1017" s="307"/>
      <c r="B1017" s="351"/>
      <c r="C1017" s="971" t="str">
        <f>IF('1C TSspéc9'!W$17&lt;&gt;0,'1C TSspéc9'!$B$12,"")</f>
        <v/>
      </c>
      <c r="D1017" s="972"/>
      <c r="E1017" s="973"/>
      <c r="F1017" s="93">
        <f>IF(AND($C1017='1C TSspéc9'!$B$12,'1C TSspéc9'!$B$16="spécifiques",'1C TSspéc9'!$W$17&lt;&gt;""),'1C TSspéc9'!$W$21,"")</f>
        <v>0</v>
      </c>
      <c r="G1017" s="863"/>
      <c r="H1017" s="745">
        <v>0.21</v>
      </c>
      <c r="I1017" s="747">
        <v>1</v>
      </c>
      <c r="J1017" s="312"/>
      <c r="K1017" s="680">
        <f t="shared" si="292"/>
        <v>0</v>
      </c>
      <c r="L1017" s="556">
        <f>IF(OR('1C TSspéc9'!$B$12="",'1C TSspéc9'!W$30=0),0,IF(AND('1C TSspéc9'!$B$12&lt;&gt;"",$K$2="Pôle",'1C TSspéc9'!$C$12="OUI"),(('1C TSspéc9'!W$22+'1C TSspéc9'!W$23+'1C TSspéc9'!W$24+'1C TSspéc9'!W$25+'1C TSspéc9'!W$29)/'1C TSspéc9'!W$17),IF(AND('1C TSspéc9'!$B$12&lt;&gt;"",$K$2="Pôle",'1C TSspéc9'!$C$12="NON"),(('1C TSspéc9'!W$22+'1C TSspéc9'!W$23+'1C TSspéc9'!W$24+'1C TSspéc9'!W$25+'1C TSspéc9'!W$29)/'1C TSspéc9'!W$30),IF(AND('1C TSspéc9'!$B$12&lt;&gt;"",$K$2&lt;&gt;"Pôle",'1C TSspéc9'!$C$12="OUI"),(('1C TSspéc9'!W$22+'1C TSspéc9'!W$23+'1C TSspéc9'!W$24+'1C TSspéc9'!W$25+'1C TSspéc9'!W$26+'1C TSspéc9'!W$27+'1C TSspéc9'!W$28+'1C TSspéc9'!W$29)/'1C TSspéc9'!W$17),IF(AND('1C TSspéc9'!$B$12&lt;&gt;"",$K$2&lt;&gt;"Pôle",'1C TSspéc9'!$C$12="NON"),(('1C TSspéc9'!W$22+'1C TSspéc9'!W$23+'1C TSspéc9'!W$24+'1C TSspéc9'!W$25+'1C TSspéc9'!W$26+'1C TSspéc9'!W$27+'1C TSspéc9'!W$28+'1C TSspéc9'!W$29)/'1C TSspéc9'!W$30))))))</f>
        <v>0</v>
      </c>
      <c r="M1017" s="556">
        <f>IF(OR('1C TSspéc9'!$B$12="",'1C TSspéc9'!W$30=0),0,IF(AND('1C TSspéc9'!$B$12&lt;&gt;"",$K$2="Pôle",'1C TSspéc9'!$C$12="OUI"),(('1C TSspéc9'!W$26+'1C TSspéc9'!W$27+'1C TSspéc9'!W$28)/'1C TSspéc9'!W$17),IF(AND('1C TSspéc9'!$B$12&lt;&gt;"",$K$2="Pôle",'1C TSspéc9'!$C$12="NON"),(('1C TSspéc9'!W$26+'1C TSspéc9'!W$27+'1C TSspéc9'!W$28)/'1C TSspéc9'!W$30),IF(AND('1C TSspéc9'!$B$12&lt;&gt;"",$K$2&lt;&gt;"Pôle"),0))))</f>
        <v>0</v>
      </c>
      <c r="N1017" s="557">
        <f>IF(AND('1C TSspéc9'!$B$12&lt;&gt;0,'1C TSspéc9'!$W$30&lt;&gt;0),L1017+M1017,0)</f>
        <v>0</v>
      </c>
      <c r="O1017" s="893" t="str">
        <f>IF(AND('1C TSspéc9'!$W$17&lt;&gt;0,'1C TSspéc9'!$C$12="OUI"),'1C TSspéc9'!$W$35/'1C TSspéc9'!$W$17,"")</f>
        <v/>
      </c>
      <c r="P1017" s="543" t="str">
        <f>IF(AND('1C TSspéc9'!$W$17&lt;&gt;0,'1C TSspéc9'!$C$12="OUI"),'1C TSspéc9'!$W$36/'1C TSspéc9'!$W$17,"")</f>
        <v/>
      </c>
      <c r="Q1017" s="543" t="str">
        <f>IF(AND('1C TSspéc9'!$W$17&lt;&gt;0,'1C TSspéc9'!$C$12="OUI"),'1C TSspéc9'!$W$37/'1C TSspéc9'!$W$17,"")</f>
        <v/>
      </c>
      <c r="R1017" s="543" t="str">
        <f>IF(AND('1C TSspéc9'!$W$17&lt;&gt;0,'1C TSspéc9'!$C$12="OUI"),'1C TSspéc9'!$W$38/'1C TSspéc9'!$W$17,"")</f>
        <v/>
      </c>
      <c r="S1017" s="543" t="str">
        <f>IF(AND('1C TSspéc9'!$W$17&lt;&gt;0,'1C TSspéc9'!$C$12="OUI"),'1C TSspéc9'!$W$39/'1C TSspéc9'!$W$17,"")</f>
        <v/>
      </c>
      <c r="T1017" s="543" t="str">
        <f>IF(AND('1C TSspéc9'!$W$17&lt;&gt;0,'1C TSspéc9'!$C$12="OUI"),'1C TSspéc9'!$W$40/'1C TSspéc9'!$W$17,"")</f>
        <v/>
      </c>
      <c r="U1017" s="543" t="str">
        <f>IF(AND('1C TSspéc9'!$W$17&lt;&gt;0,'1C TSspéc9'!$C$12="OUI"),'1C TSspéc9'!$W$41/'1C TSspéc9'!$W$17,"")</f>
        <v/>
      </c>
      <c r="V1017" s="543" t="str">
        <f>IF(AND('1C TSspéc9'!$W$17&lt;&gt;0,'1C TSspéc9'!$C$12="OUI"),'1C TSspéc9'!$W$42/'1C TSspéc9'!$W$17,"")</f>
        <v/>
      </c>
      <c r="W1017" s="543" t="str">
        <f>IF(AND('1C TSspéc9'!$W$17&lt;&gt;0,'1C TSspéc9'!$C$12="OUI"),'1C TSspéc9'!$W$43/'1C TSspéc9'!$W$17,"")</f>
        <v/>
      </c>
      <c r="X1017" s="543" t="str">
        <f>IF(AND('1C TSspéc9'!$W$17&lt;&gt;0,'1C TSspéc9'!$C$12="OUI"),'1C TSspéc9'!$W$44/'1C TSspéc9'!$W$17,"")</f>
        <v/>
      </c>
      <c r="Y1017" s="543" t="str">
        <f>IF(AND('1C TSspéc9'!$W$17&lt;&gt;0,'1C TSspéc9'!$C$12="OUI"),'1C TSspéc9'!$W$45/'1C TSspéc9'!$W$17,"")</f>
        <v/>
      </c>
      <c r="Z1017" s="543" t="str">
        <f>IF(AND('1C TSspéc9'!$W$17&lt;&gt;0,'1C TSspéc9'!$C$12="OUI"),'1C TSspéc9'!$W$46/'1C TSspéc9'!$W$17,"")</f>
        <v/>
      </c>
      <c r="AA1017" s="543" t="str">
        <f>IF(AND('1C TSspéc9'!$W$17&lt;&gt;0,'1C TSspéc9'!$C$12="OUI"),'1C TSspéc9'!$W$47/'1C TSspéc9'!$W$17,"")</f>
        <v/>
      </c>
      <c r="AB1017" s="543" t="str">
        <f>IF(AND('1C TSspéc9'!$W$17&lt;&gt;0,'1C TSspéc9'!$C$12="OUI"),'1C TSspéc9'!$W$48/'1C TSspéc9'!$W$17,"")</f>
        <v/>
      </c>
      <c r="AC1017" s="543" t="str">
        <f>IF(AND('1C TSspéc9'!$W$17&lt;&gt;0,'1C TSspéc9'!$C$12="OUI"),'1C TSspéc9'!$W$49/'1C TSspéc9'!$W$17,"")</f>
        <v/>
      </c>
      <c r="AD1017" s="543" t="str">
        <f>IF(AND('1C TSspéc9'!$W$17&lt;&gt;0,'1C TSspéc9'!$C$12="OUI"),'1C TSspéc9'!$W$50/'1C TSspéc9'!$W$17,"")</f>
        <v/>
      </c>
      <c r="AE1017" s="543" t="str">
        <f>IF(AND('1C TSspéc9'!$W$17&lt;&gt;0,'1C TSspéc9'!$C$12="OUI"),'1C TSspéc9'!$W$51/'1C TSspéc9'!$W$17,"")</f>
        <v/>
      </c>
      <c r="AF1017" s="543" t="str">
        <f>IF(AND('1C TSspéc9'!$W$17&lt;&gt;0,'1C TSspéc9'!$C$12="OUI"),'1C TSspéc9'!$W$52/'1C TSspéc9'!$W$17,"")</f>
        <v/>
      </c>
      <c r="AG1017" s="543" t="str">
        <f>IF(AND('1C TSspéc9'!$W$17&lt;&gt;0,'1C TSspéc9'!$C$12="OUI"),'1C TSspéc9'!$W$53/'1C TSspéc9'!$W$17,"")</f>
        <v/>
      </c>
      <c r="AH1017" s="543" t="str">
        <f>IF(AND('1C TSspéc9'!$W$17&lt;&gt;0,'1C TSspéc9'!$C$12="OUI"),'1C TSspéc9'!$W$54/'1C TSspéc9'!$W$17,"")</f>
        <v/>
      </c>
      <c r="AI1017" s="543" t="str">
        <f>IF(AND('1C TSspéc9'!$W$17&lt;&gt;0,'1C TSspéc9'!$C$12="OUI"),'1C TSspéc9'!$W$55/'1C TSspéc9'!$W$17,"")</f>
        <v/>
      </c>
      <c r="AJ1017" s="543" t="str">
        <f>IF(AND('1C TSspéc9'!$W$17&lt;&gt;0,'1C TSspéc9'!$C$12="OUI"),'1C TSspéc9'!$W$56/'1C TSspéc9'!$W$17,"")</f>
        <v/>
      </c>
      <c r="AK1017" s="543" t="str">
        <f>IF(AND('1C TSspéc9'!$W$17&lt;&gt;0,'1C TSspéc9'!$C$12="OUI"),'1C TSspéc9'!$W$57/'1C TSspéc9'!$W$17,"")</f>
        <v/>
      </c>
      <c r="AL1017" s="72">
        <f>IF(AND('1C TSspéc9'!$W$17&lt;&gt;0,'1C TSspéc9'!$C$12="OUI"),N1017+AK1017,N1017)</f>
        <v>0</v>
      </c>
      <c r="AM1017" s="417">
        <f t="shared" si="293"/>
        <v>0</v>
      </c>
      <c r="AN1017" s="417">
        <f t="shared" si="294"/>
        <v>0</v>
      </c>
      <c r="AO1017" s="418" t="str">
        <f>IF(AND('1C TSspéc9'!$W$17&lt;&gt;0,'1C TSspéc9'!$W$30&lt;&gt;0),AM1017+AN1017,"")</f>
        <v/>
      </c>
      <c r="AP1017" s="573" t="str">
        <f>IF(AND('1C TSspéc9'!$W$17&lt;&gt;0,'1C TSspéc9'!$W$30&lt;&gt;0),AM1017-AR1017,"")</f>
        <v/>
      </c>
      <c r="AQ1017" s="583">
        <f t="shared" si="295"/>
        <v>0</v>
      </c>
      <c r="AR1017" s="596"/>
      <c r="AS1017" s="102"/>
      <c r="AT1017" s="27" t="str">
        <f>IF(('1C TSspéc9'!W$17*FICHE!$C$14&lt;J1017),"Forfait limité à "&amp;FICHE!$C$14&amp;"€/jour","")</f>
        <v/>
      </c>
      <c r="AU1017" s="592"/>
      <c r="AV1017" s="824"/>
      <c r="AW1017" s="824"/>
      <c r="AX1017" s="824"/>
      <c r="AY1017" s="824"/>
      <c r="AZ1017" s="824"/>
      <c r="BA1017" s="767"/>
      <c r="BB1017" s="767"/>
      <c r="BC1017" s="767"/>
      <c r="BD1017" s="767"/>
      <c r="BE1017" s="767"/>
      <c r="BF1017" s="767"/>
      <c r="BG1017" s="767"/>
      <c r="BH1017" s="767"/>
      <c r="BI1017" s="767"/>
      <c r="BJ1017" s="767"/>
      <c r="BK1017" s="767"/>
      <c r="BL1017" s="767"/>
      <c r="BM1017" s="767"/>
      <c r="BN1017" s="767"/>
      <c r="BO1017" s="767"/>
      <c r="BP1017" s="767"/>
      <c r="BQ1017" s="767"/>
      <c r="BR1017" s="767"/>
      <c r="BS1017" s="767"/>
      <c r="BT1017" s="767"/>
      <c r="BU1017" s="767"/>
      <c r="BV1017" s="767"/>
      <c r="BW1017" s="767"/>
      <c r="BX1017" s="767"/>
      <c r="BY1017" s="767"/>
      <c r="BZ1017" s="767"/>
      <c r="CA1017" s="767"/>
      <c r="CB1017" s="767"/>
      <c r="CC1017" s="767"/>
      <c r="CD1017" s="767"/>
      <c r="CE1017" s="767"/>
      <c r="CF1017" s="767"/>
      <c r="CG1017" s="767"/>
      <c r="CH1017" s="767"/>
      <c r="CI1017" s="767"/>
      <c r="CJ1017" s="767"/>
      <c r="CK1017" s="767"/>
      <c r="CL1017" s="767"/>
      <c r="CM1017" s="767"/>
      <c r="CN1017" s="767"/>
      <c r="CO1017" s="767"/>
      <c r="CP1017" s="767"/>
      <c r="CQ1017" s="767"/>
      <c r="CR1017" s="767"/>
      <c r="CS1017" s="767"/>
      <c r="CT1017" s="767"/>
      <c r="CU1017" s="767"/>
      <c r="CV1017" s="767"/>
      <c r="CW1017" s="767"/>
      <c r="CX1017" s="767"/>
      <c r="CY1017" s="767"/>
      <c r="CZ1017" s="767"/>
      <c r="DA1017" s="767"/>
      <c r="DB1017" s="767"/>
      <c r="DC1017" s="767"/>
      <c r="DD1017" s="767"/>
      <c r="DE1017" s="767"/>
      <c r="DF1017" s="767"/>
      <c r="DG1017" s="767"/>
      <c r="DH1017" s="767"/>
      <c r="DI1017" s="767"/>
      <c r="DJ1017" s="767"/>
      <c r="DK1017" s="767"/>
      <c r="DL1017" s="767"/>
      <c r="DM1017" s="767"/>
      <c r="DN1017" s="767"/>
      <c r="DO1017" s="767"/>
      <c r="DP1017" s="767"/>
      <c r="DQ1017" s="767"/>
      <c r="DR1017" s="767"/>
      <c r="DS1017" s="767"/>
      <c r="DT1017" s="767"/>
      <c r="DU1017" s="767"/>
      <c r="DV1017" s="767"/>
      <c r="DW1017" s="767"/>
      <c r="DX1017" s="767"/>
      <c r="DY1017" s="767"/>
      <c r="DZ1017" s="767"/>
      <c r="EA1017" s="767"/>
      <c r="EB1017" s="767"/>
      <c r="EC1017" s="767"/>
      <c r="ED1017" s="767"/>
      <c r="EE1017" s="767"/>
      <c r="EF1017" s="767"/>
      <c r="EG1017" s="767"/>
      <c r="EH1017" s="767"/>
      <c r="EI1017" s="767"/>
      <c r="EJ1017" s="767"/>
      <c r="EK1017" s="767"/>
      <c r="EL1017" s="767"/>
      <c r="EM1017" s="767"/>
      <c r="EN1017" s="767"/>
      <c r="EO1017" s="767"/>
      <c r="EP1017" s="767"/>
      <c r="EQ1017" s="767"/>
      <c r="ER1017" s="767"/>
      <c r="ES1017" s="767"/>
      <c r="ET1017" s="767"/>
      <c r="EU1017" s="767"/>
      <c r="EV1017" s="767"/>
      <c r="EW1017" s="767"/>
      <c r="EX1017" s="767"/>
      <c r="EY1017" s="767"/>
      <c r="EZ1017" s="767"/>
      <c r="FA1017" s="767"/>
      <c r="FB1017" s="767"/>
      <c r="FC1017" s="767"/>
      <c r="FD1017" s="767"/>
      <c r="FE1017" s="767"/>
      <c r="FF1017" s="767"/>
      <c r="FG1017" s="767"/>
      <c r="FH1017" s="767"/>
      <c r="FI1017" s="767"/>
      <c r="FJ1017" s="767"/>
      <c r="FK1017" s="767"/>
      <c r="FL1017" s="767"/>
      <c r="FM1017" s="767"/>
      <c r="FN1017" s="767"/>
      <c r="FO1017" s="767"/>
      <c r="FP1017" s="767"/>
      <c r="FQ1017" s="767"/>
      <c r="FR1017" s="767"/>
      <c r="FS1017" s="767"/>
      <c r="FT1017" s="767"/>
      <c r="FU1017" s="767"/>
      <c r="FV1017" s="767"/>
      <c r="FW1017" s="767"/>
      <c r="FX1017" s="767"/>
      <c r="FY1017" s="767"/>
      <c r="FZ1017" s="767"/>
      <c r="GA1017" s="767"/>
      <c r="GB1017" s="767"/>
      <c r="GC1017" s="767"/>
      <c r="GD1017" s="767"/>
      <c r="GE1017" s="767"/>
      <c r="GF1017" s="767"/>
      <c r="GG1017" s="767"/>
      <c r="GH1017" s="767"/>
      <c r="GI1017" s="767"/>
      <c r="GJ1017" s="767"/>
      <c r="GK1017" s="767"/>
      <c r="GL1017" s="767"/>
      <c r="GM1017" s="767"/>
      <c r="GN1017" s="767"/>
      <c r="GO1017" s="767"/>
      <c r="GP1017" s="767"/>
      <c r="GQ1017" s="767"/>
      <c r="GR1017" s="767"/>
      <c r="GS1017" s="767"/>
      <c r="GT1017" s="767"/>
      <c r="GU1017" s="767"/>
      <c r="GV1017" s="767"/>
      <c r="GW1017" s="767"/>
      <c r="GX1017" s="767"/>
      <c r="GY1017" s="767"/>
      <c r="GZ1017" s="767"/>
      <c r="HA1017" s="767"/>
      <c r="HB1017" s="767"/>
      <c r="HC1017" s="767"/>
    </row>
    <row r="1018" spans="1:211" s="864" customFormat="1" ht="13.9" hidden="1" customHeight="1">
      <c r="A1018" s="307"/>
      <c r="B1018" s="351"/>
      <c r="C1018" s="971" t="str">
        <f>IF('1C TSspéc9'!X$17&lt;&gt;0,'1C TSspéc9'!$B$12,"")</f>
        <v/>
      </c>
      <c r="D1018" s="972"/>
      <c r="E1018" s="973"/>
      <c r="F1018" s="93">
        <f>IF(AND($C1018='1C TSspéc9'!$B$12,'1C TSspéc9'!$B$16="spécifiques",'1C TSspéc9'!$X$17&lt;&gt;""),'1C TSspéc9'!$X$21,"")</f>
        <v>0</v>
      </c>
      <c r="G1018" s="863"/>
      <c r="H1018" s="745">
        <v>0.21</v>
      </c>
      <c r="I1018" s="747">
        <v>1</v>
      </c>
      <c r="J1018" s="312"/>
      <c r="K1018" s="680">
        <f t="shared" si="292"/>
        <v>0</v>
      </c>
      <c r="L1018" s="556">
        <f>IF(OR('1C TSspéc9'!$B$12="",'1C TSspéc9'!X$30=0),0,IF(AND('1C TSspéc9'!$B$12&lt;&gt;"",$K$2="Pôle",'1C TSspéc9'!$C$12="OUI"),(('1C TSspéc9'!X$22+'1C TSspéc9'!X$23+'1C TSspéc9'!X$24+'1C TSspéc9'!X$25+'1C TSspéc9'!X$29)/'1C TSspéc9'!X$17),IF(AND('1C TSspéc9'!$B$12&lt;&gt;"",$K$2="Pôle",'1C TSspéc9'!$C$12="NON"),(('1C TSspéc9'!X$22+'1C TSspéc9'!X$23+'1C TSspéc9'!X$24+'1C TSspéc9'!X$25+'1C TSspéc9'!X$29)/'1C TSspéc9'!X$30),IF(AND('1C TSspéc9'!$B$12&lt;&gt;"",$K$2&lt;&gt;"Pôle",'1C TSspéc9'!$C$12="OUI"),(('1C TSspéc9'!X$22+'1C TSspéc9'!X$23+'1C TSspéc9'!X$24+'1C TSspéc9'!X$25+'1C TSspéc9'!X$26+'1C TSspéc9'!X$27+'1C TSspéc9'!X$28+'1C TSspéc9'!X$29)/'1C TSspéc9'!X$17),IF(AND('1C TSspéc9'!$B$12&lt;&gt;"",$K$2&lt;&gt;"Pôle",'1C TSspéc9'!$C$12="NON"),(('1C TSspéc9'!X$22+'1C TSspéc9'!X$23+'1C TSspéc9'!X$24+'1C TSspéc9'!X$25+'1C TSspéc9'!X$26+'1C TSspéc9'!X$27+'1C TSspéc9'!X$28+'1C TSspéc9'!X$29)/'1C TSspéc9'!X$30))))))</f>
        <v>0</v>
      </c>
      <c r="M1018" s="556">
        <f>IF(OR('1C TSspéc9'!$B$12="",'1C TSspéc9'!X$30=0),0,IF(AND('1C TSspéc9'!$B$12&lt;&gt;"",$K$2="Pôle",'1C TSspéc9'!$C$12="OUI"),(('1C TSspéc9'!X$26+'1C TSspéc9'!X$27+'1C TSspéc9'!X$28)/'1C TSspéc9'!X$17),IF(AND('1C TSspéc9'!$B$12&lt;&gt;"",$K$2="Pôle",'1C TSspéc9'!$C$12="NON"),(('1C TSspéc9'!X$26+'1C TSspéc9'!X$27+'1C TSspéc9'!X$28)/'1C TSspéc9'!X$30),IF(AND('1C TSspéc9'!$B$12&lt;&gt;"",$K$2&lt;&gt;"Pôle"),0))))</f>
        <v>0</v>
      </c>
      <c r="N1018" s="557">
        <f>IF(AND('1C TSspéc9'!$B$12&lt;&gt;0,'1C TSspéc9'!$X$30&lt;&gt;0),L1018+M1018,0)</f>
        <v>0</v>
      </c>
      <c r="O1018" s="893" t="str">
        <f>IF(AND('1C TSspéc9'!$X$17&lt;&gt;0,'1C TSspéc9'!$C$12="OUI"),'1C TSspéc9'!$X$35/'1C TSspéc9'!$X$17,"")</f>
        <v/>
      </c>
      <c r="P1018" s="543" t="str">
        <f>IF(AND('1C TSspéc9'!$X$17&lt;&gt;0,'1C TSspéc9'!$C$12="OUI"),'1C TSspéc9'!$X$36/'1C TSspéc9'!$X$17,"")</f>
        <v/>
      </c>
      <c r="Q1018" s="543" t="str">
        <f>IF(AND('1C TSspéc9'!$X$17&lt;&gt;0,'1C TSspéc9'!$C$12="OUI"),'1C TSspéc9'!$X$37/'1C TSspéc9'!$X$17,"")</f>
        <v/>
      </c>
      <c r="R1018" s="543" t="str">
        <f>IF(AND('1C TSspéc9'!$X$17&lt;&gt;0,'1C TSspéc9'!$C$12="OUI"),'1C TSspéc9'!$X$38/'1C TSspéc9'!$X$17,"")</f>
        <v/>
      </c>
      <c r="S1018" s="543" t="str">
        <f>IF(AND('1C TSspéc9'!$X$17&lt;&gt;0,'1C TSspéc9'!$C$12="OUI"),'1C TSspéc9'!$X$39/'1C TSspéc9'!$X$17,"")</f>
        <v/>
      </c>
      <c r="T1018" s="543" t="str">
        <f>IF(AND('1C TSspéc9'!$X$17&lt;&gt;0,'1C TSspéc9'!$C$12="OUI"),'1C TSspéc9'!$X$40/'1C TSspéc9'!$X$17,"")</f>
        <v/>
      </c>
      <c r="U1018" s="543" t="str">
        <f>IF(AND('1C TSspéc9'!$X$17&lt;&gt;0,'1C TSspéc9'!$C$12="OUI"),'1C TSspéc9'!$X$41/'1C TSspéc9'!$X$17,"")</f>
        <v/>
      </c>
      <c r="V1018" s="543" t="str">
        <f>IF(AND('1C TSspéc9'!$X$17&lt;&gt;0,'1C TSspéc9'!$C$12="OUI"),'1C TSspéc9'!$X$42/'1C TSspéc9'!$X$17,"")</f>
        <v/>
      </c>
      <c r="W1018" s="543" t="str">
        <f>IF(AND('1C TSspéc9'!$X$17&lt;&gt;0,'1C TSspéc9'!$C$12="OUI"),'1C TSspéc9'!$X$43/'1C TSspéc9'!$X$17,"")</f>
        <v/>
      </c>
      <c r="X1018" s="543" t="str">
        <f>IF(AND('1C TSspéc9'!$X$17&lt;&gt;0,'1C TSspéc9'!$C$12="OUI"),'1C TSspéc9'!$X$44/'1C TSspéc9'!$X$17,"")</f>
        <v/>
      </c>
      <c r="Y1018" s="543" t="str">
        <f>IF(AND('1C TSspéc9'!$X$17&lt;&gt;0,'1C TSspéc9'!$C$12="OUI"),'1C TSspéc9'!$X$45/'1C TSspéc9'!$X$17,"")</f>
        <v/>
      </c>
      <c r="Z1018" s="543" t="str">
        <f>IF(AND('1C TSspéc9'!$X$17&lt;&gt;0,'1C TSspéc9'!$C$12="OUI"),'1C TSspéc9'!$X$46/'1C TSspéc9'!$X$17,"")</f>
        <v/>
      </c>
      <c r="AA1018" s="543" t="str">
        <f>IF(AND('1C TSspéc9'!$X$17&lt;&gt;0,'1C TSspéc9'!$C$12="OUI"),'1C TSspéc9'!$X$47/'1C TSspéc9'!$X$17,"")</f>
        <v/>
      </c>
      <c r="AB1018" s="543" t="str">
        <f>IF(AND('1C TSspéc9'!$X$17&lt;&gt;0,'1C TSspéc9'!$C$12="OUI"),'1C TSspéc9'!$X$48/'1C TSspéc9'!$X$17,"")</f>
        <v/>
      </c>
      <c r="AC1018" s="543" t="str">
        <f>IF(AND('1C TSspéc9'!$X$17&lt;&gt;0,'1C TSspéc9'!$C$12="OUI"),'1C TSspéc9'!$X$49/'1C TSspéc9'!$X$17,"")</f>
        <v/>
      </c>
      <c r="AD1018" s="543" t="str">
        <f>IF(AND('1C TSspéc9'!$X$17&lt;&gt;0,'1C TSspéc9'!$C$12="OUI"),'1C TSspéc9'!$X$50/'1C TSspéc9'!$X$17,"")</f>
        <v/>
      </c>
      <c r="AE1018" s="543" t="str">
        <f>IF(AND('1C TSspéc9'!$X$17&lt;&gt;0,'1C TSspéc9'!$C$12="OUI"),'1C TSspéc9'!$X$51/'1C TSspéc9'!$X$17,"")</f>
        <v/>
      </c>
      <c r="AF1018" s="543" t="str">
        <f>IF(AND('1C TSspéc9'!$X$17&lt;&gt;0,'1C TSspéc9'!$C$12="OUI"),'1C TSspéc9'!$X$52/'1C TSspéc9'!$X$17,"")</f>
        <v/>
      </c>
      <c r="AG1018" s="543" t="str">
        <f>IF(AND('1C TSspéc9'!$X$17&lt;&gt;0,'1C TSspéc9'!$C$12="OUI"),'1C TSspéc9'!$X$53/'1C TSspéc9'!$X$17,"")</f>
        <v/>
      </c>
      <c r="AH1018" s="543" t="str">
        <f>IF(AND('1C TSspéc9'!$X$17&lt;&gt;0,'1C TSspéc9'!$C$12="OUI"),'1C TSspéc9'!$X$54/'1C TSspéc9'!$X$17,"")</f>
        <v/>
      </c>
      <c r="AI1018" s="543" t="str">
        <f>IF(AND('1C TSspéc9'!$X$17&lt;&gt;0,'1C TSspéc9'!$C$12="OUI"),'1C TSspéc9'!$X$55/'1C TSspéc9'!$X$17,"")</f>
        <v/>
      </c>
      <c r="AJ1018" s="543" t="str">
        <f>IF(AND('1C TSspéc9'!$X$17&lt;&gt;0,'1C TSspéc9'!$C$12="OUI"),'1C TSspéc9'!$X$56/'1C TSspéc9'!$X$17,"")</f>
        <v/>
      </c>
      <c r="AK1018" s="543" t="str">
        <f>IF(AND('1C TSspéc9'!$X$17&lt;&gt;0,'1C TSspéc9'!$C$12="OUI"),'1C TSspéc9'!$X$57/'1C TSspéc9'!$X$17,"")</f>
        <v/>
      </c>
      <c r="AL1018" s="72">
        <f>IF(AND('1C TSspéc9'!$X$17&lt;&gt;0,'1C TSspéc9'!$C$12="OUI"),N1018+AK1018,N1018)</f>
        <v>0</v>
      </c>
      <c r="AM1018" s="417">
        <f t="shared" si="293"/>
        <v>0</v>
      </c>
      <c r="AN1018" s="417">
        <f t="shared" si="294"/>
        <v>0</v>
      </c>
      <c r="AO1018" s="418" t="str">
        <f>IF(AND('1C TSspéc9'!$X$17&lt;&gt;0,'1C TSspéc9'!$X$30&lt;&gt;0),AM1018+AN1018,"")</f>
        <v/>
      </c>
      <c r="AP1018" s="573" t="str">
        <f>IF(AND('1C TSspéc9'!$X$17&lt;&gt;0,'1C TSspéc9'!$X$30&lt;&gt;0),AM1018-AR1018,"")</f>
        <v/>
      </c>
      <c r="AQ1018" s="583">
        <f t="shared" si="295"/>
        <v>0</v>
      </c>
      <c r="AR1018" s="596"/>
      <c r="AS1018" s="102"/>
      <c r="AT1018" s="27" t="str">
        <f>IF(('1C TSspéc9'!X$17*FICHE!$C$14&lt;J1018),"Forfait limité à "&amp;FICHE!$C$14&amp;"€/jour","")</f>
        <v/>
      </c>
      <c r="AU1018" s="592"/>
      <c r="AV1018" s="824"/>
      <c r="AW1018" s="824"/>
      <c r="AX1018" s="824"/>
      <c r="AY1018" s="824"/>
      <c r="AZ1018" s="824"/>
      <c r="BA1018" s="767"/>
      <c r="BB1018" s="767"/>
      <c r="BC1018" s="767"/>
      <c r="BD1018" s="767"/>
      <c r="BE1018" s="767"/>
      <c r="BF1018" s="767"/>
      <c r="BG1018" s="767"/>
      <c r="BH1018" s="767"/>
      <c r="BI1018" s="767"/>
      <c r="BJ1018" s="767"/>
      <c r="BK1018" s="767"/>
      <c r="BL1018" s="767"/>
      <c r="BM1018" s="767"/>
      <c r="BN1018" s="767"/>
      <c r="BO1018" s="767"/>
      <c r="BP1018" s="767"/>
      <c r="BQ1018" s="767"/>
      <c r="BR1018" s="767"/>
      <c r="BS1018" s="767"/>
      <c r="BT1018" s="767"/>
      <c r="BU1018" s="767"/>
      <c r="BV1018" s="767"/>
      <c r="BW1018" s="767"/>
      <c r="BX1018" s="767"/>
      <c r="BY1018" s="767"/>
      <c r="BZ1018" s="767"/>
      <c r="CA1018" s="767"/>
      <c r="CB1018" s="767"/>
      <c r="CC1018" s="767"/>
      <c r="CD1018" s="767"/>
      <c r="CE1018" s="767"/>
      <c r="CF1018" s="767"/>
      <c r="CG1018" s="767"/>
      <c r="CH1018" s="767"/>
      <c r="CI1018" s="767"/>
      <c r="CJ1018" s="767"/>
      <c r="CK1018" s="767"/>
      <c r="CL1018" s="767"/>
      <c r="CM1018" s="767"/>
      <c r="CN1018" s="767"/>
      <c r="CO1018" s="767"/>
      <c r="CP1018" s="767"/>
      <c r="CQ1018" s="767"/>
      <c r="CR1018" s="767"/>
      <c r="CS1018" s="767"/>
      <c r="CT1018" s="767"/>
      <c r="CU1018" s="767"/>
      <c r="CV1018" s="767"/>
      <c r="CW1018" s="767"/>
      <c r="CX1018" s="767"/>
      <c r="CY1018" s="767"/>
      <c r="CZ1018" s="767"/>
      <c r="DA1018" s="767"/>
      <c r="DB1018" s="767"/>
      <c r="DC1018" s="767"/>
      <c r="DD1018" s="767"/>
      <c r="DE1018" s="767"/>
      <c r="DF1018" s="767"/>
      <c r="DG1018" s="767"/>
      <c r="DH1018" s="767"/>
      <c r="DI1018" s="767"/>
      <c r="DJ1018" s="767"/>
      <c r="DK1018" s="767"/>
      <c r="DL1018" s="767"/>
      <c r="DM1018" s="767"/>
      <c r="DN1018" s="767"/>
      <c r="DO1018" s="767"/>
      <c r="DP1018" s="767"/>
      <c r="DQ1018" s="767"/>
      <c r="DR1018" s="767"/>
      <c r="DS1018" s="767"/>
      <c r="DT1018" s="767"/>
      <c r="DU1018" s="767"/>
      <c r="DV1018" s="767"/>
      <c r="DW1018" s="767"/>
      <c r="DX1018" s="767"/>
      <c r="DY1018" s="767"/>
      <c r="DZ1018" s="767"/>
      <c r="EA1018" s="767"/>
      <c r="EB1018" s="767"/>
      <c r="EC1018" s="767"/>
      <c r="ED1018" s="767"/>
      <c r="EE1018" s="767"/>
      <c r="EF1018" s="767"/>
      <c r="EG1018" s="767"/>
      <c r="EH1018" s="767"/>
      <c r="EI1018" s="767"/>
      <c r="EJ1018" s="767"/>
      <c r="EK1018" s="767"/>
      <c r="EL1018" s="767"/>
      <c r="EM1018" s="767"/>
      <c r="EN1018" s="767"/>
      <c r="EO1018" s="767"/>
      <c r="EP1018" s="767"/>
      <c r="EQ1018" s="767"/>
      <c r="ER1018" s="767"/>
      <c r="ES1018" s="767"/>
      <c r="ET1018" s="767"/>
      <c r="EU1018" s="767"/>
      <c r="EV1018" s="767"/>
      <c r="EW1018" s="767"/>
      <c r="EX1018" s="767"/>
      <c r="EY1018" s="767"/>
      <c r="EZ1018" s="767"/>
      <c r="FA1018" s="767"/>
      <c r="FB1018" s="767"/>
      <c r="FC1018" s="767"/>
      <c r="FD1018" s="767"/>
      <c r="FE1018" s="767"/>
      <c r="FF1018" s="767"/>
      <c r="FG1018" s="767"/>
      <c r="FH1018" s="767"/>
      <c r="FI1018" s="767"/>
      <c r="FJ1018" s="767"/>
      <c r="FK1018" s="767"/>
      <c r="FL1018" s="767"/>
      <c r="FM1018" s="767"/>
      <c r="FN1018" s="767"/>
      <c r="FO1018" s="767"/>
      <c r="FP1018" s="767"/>
      <c r="FQ1018" s="767"/>
      <c r="FR1018" s="767"/>
      <c r="FS1018" s="767"/>
      <c r="FT1018" s="767"/>
      <c r="FU1018" s="767"/>
      <c r="FV1018" s="767"/>
      <c r="FW1018" s="767"/>
      <c r="FX1018" s="767"/>
      <c r="FY1018" s="767"/>
      <c r="FZ1018" s="767"/>
      <c r="GA1018" s="767"/>
      <c r="GB1018" s="767"/>
      <c r="GC1018" s="767"/>
      <c r="GD1018" s="767"/>
      <c r="GE1018" s="767"/>
      <c r="GF1018" s="767"/>
      <c r="GG1018" s="767"/>
      <c r="GH1018" s="767"/>
      <c r="GI1018" s="767"/>
      <c r="GJ1018" s="767"/>
      <c r="GK1018" s="767"/>
      <c r="GL1018" s="767"/>
      <c r="GM1018" s="767"/>
      <c r="GN1018" s="767"/>
      <c r="GO1018" s="767"/>
      <c r="GP1018" s="767"/>
      <c r="GQ1018" s="767"/>
      <c r="GR1018" s="767"/>
      <c r="GS1018" s="767"/>
      <c r="GT1018" s="767"/>
      <c r="GU1018" s="767"/>
      <c r="GV1018" s="767"/>
      <c r="GW1018" s="767"/>
      <c r="GX1018" s="767"/>
      <c r="GY1018" s="767"/>
      <c r="GZ1018" s="767"/>
      <c r="HA1018" s="767"/>
      <c r="HB1018" s="767"/>
      <c r="HC1018" s="767"/>
    </row>
    <row r="1019" spans="1:211" s="864" customFormat="1" ht="13.9" hidden="1" customHeight="1">
      <c r="A1019" s="307"/>
      <c r="B1019" s="351"/>
      <c r="C1019" s="971" t="str">
        <f>IF('1C TSspéc9'!Y$17&lt;&gt;0,'1C TSspéc9'!$B$12,"")</f>
        <v/>
      </c>
      <c r="D1019" s="972"/>
      <c r="E1019" s="973"/>
      <c r="F1019" s="93">
        <f>IF(AND($C1019='1C TSspéc9'!$B$12,'1C TSspéc9'!$B$16="spécifiques",'1C TSspéc9'!$Y$17&lt;&gt;""),'1C TSspéc9'!$Y$21,"")</f>
        <v>0</v>
      </c>
      <c r="G1019" s="863"/>
      <c r="H1019" s="745">
        <v>0.21</v>
      </c>
      <c r="I1019" s="747">
        <v>1</v>
      </c>
      <c r="J1019" s="312"/>
      <c r="K1019" s="680">
        <f t="shared" si="292"/>
        <v>0</v>
      </c>
      <c r="L1019" s="556">
        <f>IF(OR('1C TSspéc9'!$B$12="",'1C TSspéc9'!Y$30=0),0,IF(AND('1C TSspéc9'!$B$12&lt;&gt;"",$K$2="Pôle",'1C TSspéc9'!$C$12="OUI"),(('1C TSspéc9'!Y$22+'1C TSspéc9'!Y$23+'1C TSspéc9'!Y$24+'1C TSspéc9'!Y$25+'1C TSspéc9'!Y$29)/'1C TSspéc9'!Y$17),IF(AND('1C TSspéc9'!$B$12&lt;&gt;"",$K$2="Pôle",'1C TSspéc9'!$C$12="NON"),(('1C TSspéc9'!Y$22+'1C TSspéc9'!Y$23+'1C TSspéc9'!Y$24+'1C TSspéc9'!Y$25+'1C TSspéc9'!Y$29)/'1C TSspéc9'!Y$30),IF(AND('1C TSspéc9'!$B$12&lt;&gt;"",$K$2&lt;&gt;"Pôle",'1C TSspéc9'!$C$12="OUI"),(('1C TSspéc9'!Y$22+'1C TSspéc9'!Y$23+'1C TSspéc9'!Y$24+'1C TSspéc9'!Y$25+'1C TSspéc9'!Y$26+'1C TSspéc9'!Y$27+'1C TSspéc9'!Y$28+'1C TSspéc9'!Y$29)/'1C TSspéc9'!Y$17),IF(AND('1C TSspéc9'!$B$12&lt;&gt;"",$K$2&lt;&gt;"Pôle",'1C TSspéc9'!$C$12="NON"),(('1C TSspéc9'!Y$22+'1C TSspéc9'!Y$23+'1C TSspéc9'!Y$24+'1C TSspéc9'!Y$25+'1C TSspéc9'!Y$26+'1C TSspéc9'!Y$27+'1C TSspéc9'!Y$28+'1C TSspéc9'!Y$29)/'1C TSspéc9'!Y$30))))))</f>
        <v>0</v>
      </c>
      <c r="M1019" s="556">
        <f>IF(OR('1C TSspéc9'!$B$12="",'1C TSspéc9'!Y$30=0),0,IF(AND('1C TSspéc9'!$B$12&lt;&gt;"",$K$2="Pôle",'1C TSspéc9'!$C$12="OUI"),(('1C TSspéc9'!Y$26+'1C TSspéc9'!Y$27+'1C TSspéc9'!Y$28)/'1C TSspéc9'!Y$17),IF(AND('1C TSspéc9'!$B$12&lt;&gt;"",$K$2="Pôle",'1C TSspéc9'!$C$12="NON"),(('1C TSspéc9'!Y$26+'1C TSspéc9'!Y$27+'1C TSspéc9'!Y$28)/'1C TSspéc9'!Y$30),IF(AND('1C TSspéc9'!$B$12&lt;&gt;"",$K$2&lt;&gt;"Pôle"),0))))</f>
        <v>0</v>
      </c>
      <c r="N1019" s="557">
        <f>IF(AND('1C TSspéc9'!$B$12&lt;&gt;0,'1C TSspéc9'!$Y$30&lt;&gt;0),L1019+M1019,0)</f>
        <v>0</v>
      </c>
      <c r="O1019" s="893" t="str">
        <f>IF(AND('1C TSspéc9'!$Y$17&lt;&gt;0,'1C TSspéc9'!$C$12="OUI"),'1C TSspéc9'!$Y$35/'1C TSspéc9'!$Y$17,"")</f>
        <v/>
      </c>
      <c r="P1019" s="543" t="str">
        <f>IF(AND('1C TSspéc9'!$Y$17&lt;&gt;0,'1C TSspéc9'!$C$12="OUI"),'1C TSspéc9'!$Y$36/'1C TSspéc9'!$Y$17,"")</f>
        <v/>
      </c>
      <c r="Q1019" s="543" t="str">
        <f>IF(AND('1C TSspéc9'!$Y$17&lt;&gt;0,'1C TSspéc9'!$C$12="OUI"),'1C TSspéc9'!$Y$37/'1C TSspéc9'!$Y$17,"")</f>
        <v/>
      </c>
      <c r="R1019" s="543" t="str">
        <f>IF(AND('1C TSspéc9'!$Y$17&lt;&gt;0,'1C TSspéc9'!$C$12="OUI"),'1C TSspéc9'!$Y$38/'1C TSspéc9'!$Y$17,"")</f>
        <v/>
      </c>
      <c r="S1019" s="543" t="str">
        <f>IF(AND('1C TSspéc9'!$Y$17&lt;&gt;0,'1C TSspéc9'!$C$12="OUI"),'1C TSspéc9'!$Y$39/'1C TSspéc9'!$Y$17,"")</f>
        <v/>
      </c>
      <c r="T1019" s="543" t="str">
        <f>IF(AND('1C TSspéc9'!$Y$17&lt;&gt;0,'1C TSspéc9'!$C$12="OUI"),'1C TSspéc9'!$Y$40/'1C TSspéc9'!$Y$17,"")</f>
        <v/>
      </c>
      <c r="U1019" s="543" t="str">
        <f>IF(AND('1C TSspéc9'!$Y$17&lt;&gt;0,'1C TSspéc9'!$C$12="OUI"),'1C TSspéc9'!$Y$41/'1C TSspéc9'!$Y$17,"")</f>
        <v/>
      </c>
      <c r="V1019" s="543" t="str">
        <f>IF(AND('1C TSspéc9'!$Y$17&lt;&gt;0,'1C TSspéc9'!$C$12="OUI"),'1C TSspéc9'!$Y$42/'1C TSspéc9'!$Y$17,"")</f>
        <v/>
      </c>
      <c r="W1019" s="543" t="str">
        <f>IF(AND('1C TSspéc9'!$Y$17&lt;&gt;0,'1C TSspéc9'!$C$12="OUI"),'1C TSspéc9'!$Y$43/'1C TSspéc9'!$Y$17,"")</f>
        <v/>
      </c>
      <c r="X1019" s="543" t="str">
        <f>IF(AND('1C TSspéc9'!$Y$17&lt;&gt;0,'1C TSspéc9'!$C$12="OUI"),'1C TSspéc9'!$Y$44/'1C TSspéc9'!$Y$17,"")</f>
        <v/>
      </c>
      <c r="Y1019" s="543" t="str">
        <f>IF(AND('1C TSspéc9'!$Y$17&lt;&gt;0,'1C TSspéc9'!$C$12="OUI"),'1C TSspéc9'!$Y$45/'1C TSspéc9'!$Y$17,"")</f>
        <v/>
      </c>
      <c r="Z1019" s="543" t="str">
        <f>IF(AND('1C TSspéc9'!$Y$17&lt;&gt;0,'1C TSspéc9'!$C$12="OUI"),'1C TSspéc9'!$Y$46/'1C TSspéc9'!$Y$17,"")</f>
        <v/>
      </c>
      <c r="AA1019" s="543" t="str">
        <f>IF(AND('1C TSspéc9'!$Y$17&lt;&gt;0,'1C TSspéc9'!$C$12="OUI"),'1C TSspéc9'!$Y$47/'1C TSspéc9'!$Y$17,"")</f>
        <v/>
      </c>
      <c r="AB1019" s="543" t="str">
        <f>IF(AND('1C TSspéc9'!$Y$17&lt;&gt;0,'1C TSspéc9'!$C$12="OUI"),'1C TSspéc9'!$Y$48/'1C TSspéc9'!$Y$17,"")</f>
        <v/>
      </c>
      <c r="AC1019" s="543" t="str">
        <f>IF(AND('1C TSspéc9'!$Y$17&lt;&gt;0,'1C TSspéc9'!$C$12="OUI"),'1C TSspéc9'!$Y$49/'1C TSspéc9'!$Y$17,"")</f>
        <v/>
      </c>
      <c r="AD1019" s="543" t="str">
        <f>IF(AND('1C TSspéc9'!$Y$17&lt;&gt;0,'1C TSspéc9'!$C$12="OUI"),'1C TSspéc9'!$Y$50/'1C TSspéc9'!$Y$17,"")</f>
        <v/>
      </c>
      <c r="AE1019" s="543" t="str">
        <f>IF(AND('1C TSspéc9'!$Y$17&lt;&gt;0,'1C TSspéc9'!$C$12="OUI"),'1C TSspéc9'!$Y$51/'1C TSspéc9'!$Y$17,"")</f>
        <v/>
      </c>
      <c r="AF1019" s="543" t="str">
        <f>IF(AND('1C TSspéc9'!$Y$17&lt;&gt;0,'1C TSspéc9'!$C$12="OUI"),'1C TSspéc9'!$Y$52/'1C TSspéc9'!$Y$17,"")</f>
        <v/>
      </c>
      <c r="AG1019" s="543" t="str">
        <f>IF(AND('1C TSspéc9'!$Y$17&lt;&gt;0,'1C TSspéc9'!$C$12="OUI"),'1C TSspéc9'!$Y$53/'1C TSspéc9'!$Y$17,"")</f>
        <v/>
      </c>
      <c r="AH1019" s="543" t="str">
        <f>IF(AND('1C TSspéc9'!$Y$17&lt;&gt;0,'1C TSspéc9'!$C$12="OUI"),'1C TSspéc9'!$Y$54/'1C TSspéc9'!$Y$17,"")</f>
        <v/>
      </c>
      <c r="AI1019" s="543" t="str">
        <f>IF(AND('1C TSspéc9'!$Y$17&lt;&gt;0,'1C TSspéc9'!$C$12="OUI"),'1C TSspéc9'!$Y$55/'1C TSspéc9'!$Y$17,"")</f>
        <v/>
      </c>
      <c r="AJ1019" s="543" t="str">
        <f>IF(AND('1C TSspéc9'!$Y$17&lt;&gt;0,'1C TSspéc9'!$C$12="OUI"),'1C TSspéc9'!$Y$56/'1C TSspéc9'!$Y$17,"")</f>
        <v/>
      </c>
      <c r="AK1019" s="543" t="str">
        <f>IF(AND('1C TSspéc9'!$Y$17&lt;&gt;0,'1C TSspéc9'!$C$12="OUI"),'1C TSspéc9'!$Y$57/'1C TSspéc9'!$Y$17,"")</f>
        <v/>
      </c>
      <c r="AL1019" s="72">
        <f>IF(AND('1C TSspéc9'!$Y$17&lt;&gt;0,'1C TSspéc9'!$C$12="OUI"),N1019+AK1019,N1019)</f>
        <v>0</v>
      </c>
      <c r="AM1019" s="417">
        <f t="shared" si="293"/>
        <v>0</v>
      </c>
      <c r="AN1019" s="417">
        <f t="shared" si="294"/>
        <v>0</v>
      </c>
      <c r="AO1019" s="418" t="str">
        <f>IF(AND('1C TSspéc2'!$Y$17&lt;&gt;0,'1C TSspéc2'!$Y$30&lt;&gt;0),AM1019+AN1019,"")</f>
        <v/>
      </c>
      <c r="AP1019" s="573" t="str">
        <f>IF(AND('1C TSspéc9'!$Y$17&lt;&gt;0,'1C TSspéc9'!$Y$30&lt;&gt;0),AM1019-AR1019,"")</f>
        <v/>
      </c>
      <c r="AQ1019" s="583">
        <f t="shared" si="295"/>
        <v>0</v>
      </c>
      <c r="AR1019" s="596"/>
      <c r="AS1019" s="102"/>
      <c r="AT1019" s="27" t="str">
        <f>IF(('1C TSspéc9'!Y$17*FICHE!$C$14&lt;J1019),"Forfait limité à "&amp;FICHE!$C$14&amp;"€/jour","")</f>
        <v/>
      </c>
      <c r="AU1019" s="592"/>
      <c r="AV1019" s="824"/>
      <c r="AW1019" s="824"/>
      <c r="AX1019" s="824"/>
      <c r="AY1019" s="824"/>
      <c r="AZ1019" s="824"/>
      <c r="BA1019" s="767"/>
      <c r="BB1019" s="767"/>
      <c r="BC1019" s="767"/>
      <c r="BD1019" s="767"/>
      <c r="BE1019" s="767"/>
      <c r="BF1019" s="767"/>
      <c r="BG1019" s="767"/>
      <c r="BH1019" s="767"/>
      <c r="BI1019" s="767"/>
      <c r="BJ1019" s="767"/>
      <c r="BK1019" s="767"/>
      <c r="BL1019" s="767"/>
      <c r="BM1019" s="767"/>
      <c r="BN1019" s="767"/>
      <c r="BO1019" s="767"/>
      <c r="BP1019" s="767"/>
      <c r="BQ1019" s="767"/>
      <c r="BR1019" s="767"/>
      <c r="BS1019" s="767"/>
      <c r="BT1019" s="767"/>
      <c r="BU1019" s="767"/>
      <c r="BV1019" s="767"/>
      <c r="BW1019" s="767"/>
      <c r="BX1019" s="767"/>
      <c r="BY1019" s="767"/>
      <c r="BZ1019" s="767"/>
      <c r="CA1019" s="767"/>
      <c r="CB1019" s="767"/>
      <c r="CC1019" s="767"/>
      <c r="CD1019" s="767"/>
      <c r="CE1019" s="767"/>
      <c r="CF1019" s="767"/>
      <c r="CG1019" s="767"/>
      <c r="CH1019" s="767"/>
      <c r="CI1019" s="767"/>
      <c r="CJ1019" s="767"/>
      <c r="CK1019" s="767"/>
      <c r="CL1019" s="767"/>
      <c r="CM1019" s="767"/>
      <c r="CN1019" s="767"/>
      <c r="CO1019" s="767"/>
      <c r="CP1019" s="767"/>
      <c r="CQ1019" s="767"/>
      <c r="CR1019" s="767"/>
      <c r="CS1019" s="767"/>
      <c r="CT1019" s="767"/>
      <c r="CU1019" s="767"/>
      <c r="CV1019" s="767"/>
      <c r="CW1019" s="767"/>
      <c r="CX1019" s="767"/>
      <c r="CY1019" s="767"/>
      <c r="CZ1019" s="767"/>
      <c r="DA1019" s="767"/>
      <c r="DB1019" s="767"/>
      <c r="DC1019" s="767"/>
      <c r="DD1019" s="767"/>
      <c r="DE1019" s="767"/>
      <c r="DF1019" s="767"/>
      <c r="DG1019" s="767"/>
      <c r="DH1019" s="767"/>
      <c r="DI1019" s="767"/>
      <c r="DJ1019" s="767"/>
      <c r="DK1019" s="767"/>
      <c r="DL1019" s="767"/>
      <c r="DM1019" s="767"/>
      <c r="DN1019" s="767"/>
      <c r="DO1019" s="767"/>
      <c r="DP1019" s="767"/>
      <c r="DQ1019" s="767"/>
      <c r="DR1019" s="767"/>
      <c r="DS1019" s="767"/>
      <c r="DT1019" s="767"/>
      <c r="DU1019" s="767"/>
      <c r="DV1019" s="767"/>
      <c r="DW1019" s="767"/>
      <c r="DX1019" s="767"/>
      <c r="DY1019" s="767"/>
      <c r="DZ1019" s="767"/>
      <c r="EA1019" s="767"/>
      <c r="EB1019" s="767"/>
      <c r="EC1019" s="767"/>
      <c r="ED1019" s="767"/>
      <c r="EE1019" s="767"/>
      <c r="EF1019" s="767"/>
      <c r="EG1019" s="767"/>
      <c r="EH1019" s="767"/>
      <c r="EI1019" s="767"/>
      <c r="EJ1019" s="767"/>
      <c r="EK1019" s="767"/>
      <c r="EL1019" s="767"/>
      <c r="EM1019" s="767"/>
      <c r="EN1019" s="767"/>
      <c r="EO1019" s="767"/>
      <c r="EP1019" s="767"/>
      <c r="EQ1019" s="767"/>
      <c r="ER1019" s="767"/>
      <c r="ES1019" s="767"/>
      <c r="ET1019" s="767"/>
      <c r="EU1019" s="767"/>
      <c r="EV1019" s="767"/>
      <c r="EW1019" s="767"/>
      <c r="EX1019" s="767"/>
      <c r="EY1019" s="767"/>
      <c r="EZ1019" s="767"/>
      <c r="FA1019" s="767"/>
      <c r="FB1019" s="767"/>
      <c r="FC1019" s="767"/>
      <c r="FD1019" s="767"/>
      <c r="FE1019" s="767"/>
      <c r="FF1019" s="767"/>
      <c r="FG1019" s="767"/>
      <c r="FH1019" s="767"/>
      <c r="FI1019" s="767"/>
      <c r="FJ1019" s="767"/>
      <c r="FK1019" s="767"/>
      <c r="FL1019" s="767"/>
      <c r="FM1019" s="767"/>
      <c r="FN1019" s="767"/>
      <c r="FO1019" s="767"/>
      <c r="FP1019" s="767"/>
      <c r="FQ1019" s="767"/>
      <c r="FR1019" s="767"/>
      <c r="FS1019" s="767"/>
      <c r="FT1019" s="767"/>
      <c r="FU1019" s="767"/>
      <c r="FV1019" s="767"/>
      <c r="FW1019" s="767"/>
      <c r="FX1019" s="767"/>
      <c r="FY1019" s="767"/>
      <c r="FZ1019" s="767"/>
      <c r="GA1019" s="767"/>
      <c r="GB1019" s="767"/>
      <c r="GC1019" s="767"/>
      <c r="GD1019" s="767"/>
      <c r="GE1019" s="767"/>
      <c r="GF1019" s="767"/>
      <c r="GG1019" s="767"/>
      <c r="GH1019" s="767"/>
      <c r="GI1019" s="767"/>
      <c r="GJ1019" s="767"/>
      <c r="GK1019" s="767"/>
      <c r="GL1019" s="767"/>
      <c r="GM1019" s="767"/>
      <c r="GN1019" s="767"/>
      <c r="GO1019" s="767"/>
      <c r="GP1019" s="767"/>
      <c r="GQ1019" s="767"/>
      <c r="GR1019" s="767"/>
      <c r="GS1019" s="767"/>
      <c r="GT1019" s="767"/>
      <c r="GU1019" s="767"/>
      <c r="GV1019" s="767"/>
      <c r="GW1019" s="767"/>
      <c r="GX1019" s="767"/>
      <c r="GY1019" s="767"/>
      <c r="GZ1019" s="767"/>
      <c r="HA1019" s="767"/>
      <c r="HB1019" s="767"/>
      <c r="HC1019" s="767"/>
    </row>
    <row r="1020" spans="1:211" s="865" customFormat="1" ht="13.9" hidden="1" customHeight="1">
      <c r="A1020" s="308"/>
      <c r="B1020" s="339"/>
      <c r="C1020" s="962" t="str">
        <f>IF('1C TSspéc9'!Z$17&lt;&gt;0,'1C TSspéc9'!$B$12,"")</f>
        <v/>
      </c>
      <c r="D1020" s="963"/>
      <c r="E1020" s="964"/>
      <c r="F1020" s="211">
        <f>IF(AND($C1020='1C TSspéc9'!$B$12,'1C TSspéc9'!$B$16="spécifiques",'1C TSspéc9'!$Z$17&lt;&gt;""),'1C TSspéc9'!$Z$21,"")</f>
        <v>0</v>
      </c>
      <c r="G1020" s="236"/>
      <c r="H1020" s="765">
        <v>0.21</v>
      </c>
      <c r="I1020" s="766">
        <v>1</v>
      </c>
      <c r="J1020" s="314"/>
      <c r="K1020" s="786">
        <f t="shared" si="292"/>
        <v>0</v>
      </c>
      <c r="L1020" s="558">
        <f>IF(OR('1C TSspéc9'!$B$12="",'1C TSspéc9'!Z$30=0),0,IF(AND('1C TSspéc9'!$B$12&lt;&gt;"",$K$2="Pôle",'1C TSspéc9'!$C$12="OUI"),(('1C TSspéc9'!Z$22+'1C TSspéc9'!Z$23+'1C TSspéc9'!Z$24+'1C TSspéc9'!Z$25+'1C TSspéc9'!Z$29)/'1C TSspéc9'!Z$17),IF(AND('1C TSspéc9'!$B$12&lt;&gt;"",$K$2="Pôle",'1C TSspéc9'!$C$12="NON"),(('1C TSspéc9'!Z$22+'1C TSspéc9'!Z$23+'1C TSspéc9'!Z$24+'1C TSspéc9'!Z$25+'1C TSspéc9'!Z$29)/'1C TSspéc9'!Z$30),IF(AND('1C TSspéc9'!$B$12&lt;&gt;"",$K$2&lt;&gt;"Pôle",'1C TSspéc9'!$C$12="OUI"),(('1C TSspéc9'!Z$22+'1C TSspéc9'!Z$23+'1C TSspéc9'!Z$24+'1C TSspéc9'!Z$25+'1C TSspéc9'!Z$26+'1C TSspéc9'!Z$27+'1C TSspéc9'!Z$28+'1C TSspéc9'!Z$29)/'1C TSspéc9'!Z$17),IF(AND('1C TSspéc9'!$B$12&lt;&gt;"",$K$2&lt;&gt;"Pôle",'1C TSspéc9'!$C$12="NON"),(('1C TSspéc9'!Z$22+'1C TSspéc9'!Z$23+'1C TSspéc9'!Z$24+'1C TSspéc9'!Z$25+'1C TSspéc9'!Z$26+'1C TSspéc9'!Z$27+'1C TSspéc9'!Z$28+'1C TSspéc9'!Z$29)/'1C TSspéc9'!Z$30))))))</f>
        <v>0</v>
      </c>
      <c r="M1020" s="558">
        <f>IF(OR('1C TSspéc9'!$B$12="",'1C TSspéc9'!Z$30=0),0,IF(AND('1C TSspéc9'!$B$12&lt;&gt;"",$K$2="Pôle",'1C TSspéc9'!$C$12="OUI"),(('1C TSspéc9'!Z$26+'1C TSspéc9'!Z$27+'1C TSspéc9'!Z$28)/'1C TSspéc9'!Z$17),IF(AND('1C TSspéc9'!$B$12&lt;&gt;"",$K$2="Pôle",'1C TSspéc9'!$C$12="NON"),(('1C TSspéc9'!Z$26+'1C TSspéc9'!Z$27+'1C TSspéc9'!Z$28)/'1C TSspéc9'!Z$30),IF(AND('1C TSspéc9'!$B$12&lt;&gt;"",$K$2&lt;&gt;"Pôle"),0))))</f>
        <v>0</v>
      </c>
      <c r="N1020" s="559">
        <f>IF(AND('1C TSspéc9'!$B$12&lt;&gt;0,'1C TSspéc9'!$Z$30&lt;&gt;0),L1020+M1020,0)</f>
        <v>0</v>
      </c>
      <c r="O1020" s="572" t="str">
        <f>IF(AND('1C TSspéc9'!$Z$17&lt;&gt;0,'1C TSspéc9'!$C$12="OUI"),'1C TSspéc9'!$Z$35/'1C TSspéc9'!$Z$17,"")</f>
        <v/>
      </c>
      <c r="P1020" s="545" t="str">
        <f>IF(AND('1C TSspéc9'!$Z$17&lt;&gt;0,'1C TSspéc9'!$C$12="OUI"),'1C TSspéc9'!$Z$36/'1C TSspéc9'!$Z$17,"")</f>
        <v/>
      </c>
      <c r="Q1020" s="545" t="str">
        <f>IF(AND('1C TSspéc9'!$Z$17&lt;&gt;0,'1C TSspéc9'!$C$12="OUI"),'1C TSspéc9'!$Z$37/'1C TSspéc9'!$Z$17,"")</f>
        <v/>
      </c>
      <c r="R1020" s="545" t="str">
        <f>IF(AND('1C TSspéc9'!$Z$17&lt;&gt;0,'1C TSspéc9'!$C$12="OUI"),'1C TSspéc9'!$Z$38/'1C TSspéc9'!$Z$17,"")</f>
        <v/>
      </c>
      <c r="S1020" s="545" t="str">
        <f>IF(AND('1C TSspéc9'!$Z$17&lt;&gt;0,'1C TSspéc9'!$C$12="OUI"),'1C TSspéc9'!$Z$39/'1C TSspéc9'!$Z$17,"")</f>
        <v/>
      </c>
      <c r="T1020" s="545" t="str">
        <f>IF(AND('1C TSspéc9'!$Z$17&lt;&gt;0,'1C TSspéc9'!$C$12="OUI"),'1C TSspéc9'!$Z$40/'1C TSspéc9'!$Z$17,"")</f>
        <v/>
      </c>
      <c r="U1020" s="545" t="str">
        <f>IF(AND('1C TSspéc9'!$Z$17&lt;&gt;0,'1C TSspéc9'!$C$12="OUI"),'1C TSspéc9'!$Z$41/'1C TSspéc9'!$Z$17,"")</f>
        <v/>
      </c>
      <c r="V1020" s="545" t="str">
        <f>IF(AND('1C TSspéc9'!$Z$17&lt;&gt;0,'1C TSspéc9'!$C$12="OUI"),'1C TSspéc9'!$Z$42/'1C TSspéc9'!$Z$17,"")</f>
        <v/>
      </c>
      <c r="W1020" s="545" t="str">
        <f>IF(AND('1C TSspéc9'!$Z$17&lt;&gt;0,'1C TSspéc9'!$C$12="OUI"),'1C TSspéc9'!$Z$43/'1C TSspéc9'!$Z$17,"")</f>
        <v/>
      </c>
      <c r="X1020" s="545" t="str">
        <f>IF(AND('1C TSspéc9'!$Z$17&lt;&gt;0,'1C TSspéc9'!$C$12="OUI"),'1C TSspéc9'!$Z$44/'1C TSspéc9'!$Z$17,"")</f>
        <v/>
      </c>
      <c r="Y1020" s="545" t="str">
        <f>IF(AND('1C TSspéc9'!$Z$17&lt;&gt;0,'1C TSspéc9'!$C$12="OUI"),'1C TSspéc9'!$Z$45/'1C TSspéc9'!$Z$17,"")</f>
        <v/>
      </c>
      <c r="Z1020" s="545" t="str">
        <f>IF(AND('1C TSspéc9'!$Z$17&lt;&gt;0,'1C TSspéc9'!$C$12="OUI"),'1C TSspéc9'!$Z$46/'1C TSspéc9'!$Z$17,"")</f>
        <v/>
      </c>
      <c r="AA1020" s="545" t="str">
        <f>IF(AND('1C TSspéc9'!$Z$17&lt;&gt;0,'1C TSspéc9'!$C$12="OUI"),'1C TSspéc9'!$Z$47/'1C TSspéc9'!$Z$17,"")</f>
        <v/>
      </c>
      <c r="AB1020" s="545" t="str">
        <f>IF(AND('1C TSspéc9'!$Z$17&lt;&gt;0,'1C TSspéc9'!$C$12="OUI"),'1C TSspéc9'!$Z$48/'1C TSspéc9'!$Z$17,"")</f>
        <v/>
      </c>
      <c r="AC1020" s="545" t="str">
        <f>IF(AND('1C TSspéc9'!$Z$17&lt;&gt;0,'1C TSspéc9'!$C$12="OUI"),'1C TSspéc9'!$Z$49/'1C TSspéc9'!$Z$17,"")</f>
        <v/>
      </c>
      <c r="AD1020" s="545" t="str">
        <f>IF(AND('1C TSspéc9'!$Z$17&lt;&gt;0,'1C TSspéc9'!$C$12="OUI"),'1C TSspéc9'!$Z$50/'1C TSspéc9'!$Z$17,"")</f>
        <v/>
      </c>
      <c r="AE1020" s="545" t="str">
        <f>IF(AND('1C TSspéc9'!$Z$17&lt;&gt;0,'1C TSspéc9'!$C$12="OUI"),'1C TSspéc9'!$Z$51/'1C TSspéc9'!$Z$17,"")</f>
        <v/>
      </c>
      <c r="AF1020" s="545" t="str">
        <f>IF(AND('1C TSspéc9'!$Z$17&lt;&gt;0,'1C TSspéc9'!$C$12="OUI"),'1C TSspéc9'!$Z$52/'1C TSspéc9'!$Z$17,"")</f>
        <v/>
      </c>
      <c r="AG1020" s="545" t="str">
        <f>IF(AND('1C TSspéc9'!$Z$17&lt;&gt;0,'1C TSspéc9'!$C$12="OUI"),'1C TSspéc9'!$Z$53/'1C TSspéc9'!$Z$17,"")</f>
        <v/>
      </c>
      <c r="AH1020" s="545" t="str">
        <f>IF(AND('1C TSspéc9'!$Z$17&lt;&gt;0,'1C TSspéc9'!$C$12="OUI"),'1C TSspéc9'!$Z$54/'1C TSspéc9'!$Z$17,"")</f>
        <v/>
      </c>
      <c r="AI1020" s="545" t="str">
        <f>IF(AND('1C TSspéc9'!$Z$17&lt;&gt;0,'1C TSspéc9'!$C$12="OUI"),'1C TSspéc9'!$Z$55/'1C TSspéc9'!$Z$17,"")</f>
        <v/>
      </c>
      <c r="AJ1020" s="545" t="str">
        <f>IF(AND('1C TSspéc9'!$Z$17&lt;&gt;0,'1C TSspéc9'!$C$12="OUI"),'1C TSspéc9'!$Z$56/'1C TSspéc9'!$Z$17,"")</f>
        <v/>
      </c>
      <c r="AK1020" s="545" t="str">
        <f>IF(AND('1C TSspéc9'!$Z$17&lt;&gt;0,'1C TSspéc9'!$C$12="OUI"),'1C TSspéc9'!$Z$57/'1C TSspéc9'!$Z$17,"")</f>
        <v/>
      </c>
      <c r="AL1020" s="212">
        <f>IF(AND('1C TSspéc9'!$Z$17&lt;&gt;0,'1C TSspéc9'!$C$12="OUI"),N1020+AK1020,N1020)</f>
        <v>0</v>
      </c>
      <c r="AM1020" s="419">
        <f t="shared" si="293"/>
        <v>0</v>
      </c>
      <c r="AN1020" s="419">
        <f t="shared" si="294"/>
        <v>0</v>
      </c>
      <c r="AO1020" s="420" t="str">
        <f>IF(AND('1C TSspéc2'!$Z$17&lt;&gt;0,'1C TSspéc2'!$Z$30&lt;&gt;0),AM1020+AN1020,"")</f>
        <v/>
      </c>
      <c r="AP1020" s="574" t="str">
        <f>IF(AND('1C TSspéc2'!$Z$17&lt;&gt;0,'1C TSspéc2'!$Z$30&lt;&gt;0),AM1020-AR1020,"")</f>
        <v/>
      </c>
      <c r="AQ1020" s="625">
        <f t="shared" si="295"/>
        <v>0</v>
      </c>
      <c r="AR1020" s="597"/>
      <c r="AS1020" s="213"/>
      <c r="AT1020" s="214" t="str">
        <f>IF(('1C TSspéc9'!Z$17*FICHE!$C$14&lt;J1020),"Forfait limité à "&amp;FICHE!$C$14&amp;"€/jour","")</f>
        <v/>
      </c>
      <c r="AU1020" s="626"/>
      <c r="AV1020" s="824"/>
      <c r="AW1020" s="824"/>
      <c r="AX1020" s="824"/>
      <c r="AY1020" s="824"/>
      <c r="AZ1020" s="824"/>
      <c r="BA1020" s="767"/>
      <c r="BB1020" s="767"/>
      <c r="BC1020" s="767"/>
      <c r="BD1020" s="767"/>
      <c r="BE1020" s="767"/>
      <c r="BF1020" s="767"/>
      <c r="BG1020" s="767"/>
      <c r="BH1020" s="767"/>
      <c r="BI1020" s="767"/>
      <c r="BJ1020" s="767"/>
      <c r="BK1020" s="767"/>
      <c r="BL1020" s="767"/>
      <c r="BM1020" s="767"/>
      <c r="BN1020" s="767"/>
      <c r="BO1020" s="767"/>
      <c r="BP1020" s="767"/>
      <c r="BQ1020" s="767"/>
      <c r="BR1020" s="767"/>
      <c r="BS1020" s="767"/>
      <c r="BT1020" s="767"/>
      <c r="BU1020" s="767"/>
      <c r="BV1020" s="767"/>
      <c r="BW1020" s="767"/>
      <c r="BX1020" s="767"/>
      <c r="BY1020" s="767"/>
      <c r="BZ1020" s="767"/>
      <c r="CA1020" s="767"/>
      <c r="CB1020" s="767"/>
      <c r="CC1020" s="767"/>
      <c r="CD1020" s="767"/>
      <c r="CE1020" s="767"/>
      <c r="CF1020" s="767"/>
      <c r="CG1020" s="767"/>
      <c r="CH1020" s="767"/>
      <c r="CI1020" s="767"/>
      <c r="CJ1020" s="767"/>
      <c r="CK1020" s="767"/>
      <c r="CL1020" s="767"/>
      <c r="CM1020" s="767"/>
      <c r="CN1020" s="767"/>
      <c r="CO1020" s="767"/>
      <c r="CP1020" s="767"/>
      <c r="CQ1020" s="767"/>
      <c r="CR1020" s="767"/>
      <c r="CS1020" s="767"/>
      <c r="CT1020" s="767"/>
      <c r="CU1020" s="767"/>
      <c r="CV1020" s="767"/>
      <c r="CW1020" s="767"/>
      <c r="CX1020" s="767"/>
      <c r="CY1020" s="767"/>
      <c r="CZ1020" s="767"/>
      <c r="DA1020" s="767"/>
      <c r="DB1020" s="767"/>
      <c r="DC1020" s="767"/>
      <c r="DD1020" s="767"/>
      <c r="DE1020" s="767"/>
      <c r="DF1020" s="767"/>
      <c r="DG1020" s="767"/>
      <c r="DH1020" s="767"/>
      <c r="DI1020" s="767"/>
      <c r="DJ1020" s="767"/>
      <c r="DK1020" s="767"/>
      <c r="DL1020" s="767"/>
      <c r="DM1020" s="767"/>
      <c r="DN1020" s="767"/>
      <c r="DO1020" s="767"/>
      <c r="DP1020" s="767"/>
      <c r="DQ1020" s="767"/>
      <c r="DR1020" s="767"/>
      <c r="DS1020" s="767"/>
      <c r="DT1020" s="767"/>
      <c r="DU1020" s="767"/>
      <c r="DV1020" s="767"/>
      <c r="DW1020" s="767"/>
      <c r="DX1020" s="767"/>
      <c r="DY1020" s="767"/>
      <c r="DZ1020" s="767"/>
      <c r="EA1020" s="767"/>
      <c r="EB1020" s="767"/>
      <c r="EC1020" s="767"/>
      <c r="ED1020" s="767"/>
      <c r="EE1020" s="767"/>
      <c r="EF1020" s="767"/>
      <c r="EG1020" s="767"/>
      <c r="EH1020" s="767"/>
      <c r="EI1020" s="767"/>
      <c r="EJ1020" s="767"/>
      <c r="EK1020" s="767"/>
      <c r="EL1020" s="767"/>
      <c r="EM1020" s="767"/>
      <c r="EN1020" s="767"/>
      <c r="EO1020" s="767"/>
      <c r="EP1020" s="767"/>
      <c r="EQ1020" s="767"/>
      <c r="ER1020" s="767"/>
      <c r="ES1020" s="767"/>
      <c r="ET1020" s="767"/>
      <c r="EU1020" s="767"/>
      <c r="EV1020" s="767"/>
      <c r="EW1020" s="767"/>
      <c r="EX1020" s="767"/>
      <c r="EY1020" s="767"/>
      <c r="EZ1020" s="767"/>
      <c r="FA1020" s="767"/>
      <c r="FB1020" s="767"/>
      <c r="FC1020" s="767"/>
      <c r="FD1020" s="767"/>
      <c r="FE1020" s="767"/>
      <c r="FF1020" s="767"/>
      <c r="FG1020" s="767"/>
      <c r="FH1020" s="767"/>
      <c r="FI1020" s="767"/>
      <c r="FJ1020" s="767"/>
      <c r="FK1020" s="767"/>
      <c r="FL1020" s="767"/>
      <c r="FM1020" s="767"/>
      <c r="FN1020" s="767"/>
      <c r="FO1020" s="767"/>
      <c r="FP1020" s="767"/>
      <c r="FQ1020" s="767"/>
      <c r="FR1020" s="767"/>
      <c r="FS1020" s="767"/>
      <c r="FT1020" s="767"/>
      <c r="FU1020" s="767"/>
      <c r="FV1020" s="767"/>
      <c r="FW1020" s="767"/>
      <c r="FX1020" s="767"/>
      <c r="FY1020" s="767"/>
      <c r="FZ1020" s="767"/>
      <c r="GA1020" s="767"/>
      <c r="GB1020" s="767"/>
      <c r="GC1020" s="767"/>
      <c r="GD1020" s="767"/>
      <c r="GE1020" s="767"/>
      <c r="GF1020" s="767"/>
      <c r="GG1020" s="767"/>
      <c r="GH1020" s="767"/>
      <c r="GI1020" s="767"/>
      <c r="GJ1020" s="767"/>
      <c r="GK1020" s="767"/>
      <c r="GL1020" s="767"/>
      <c r="GM1020" s="767"/>
      <c r="GN1020" s="767"/>
      <c r="GO1020" s="767"/>
      <c r="GP1020" s="767"/>
      <c r="GQ1020" s="767"/>
      <c r="GR1020" s="767"/>
      <c r="GS1020" s="767"/>
      <c r="GT1020" s="767"/>
      <c r="GU1020" s="767"/>
      <c r="GV1020" s="767"/>
      <c r="GW1020" s="767"/>
      <c r="GX1020" s="767"/>
      <c r="GY1020" s="767"/>
      <c r="GZ1020" s="767"/>
      <c r="HA1020" s="767"/>
      <c r="HB1020" s="767"/>
      <c r="HC1020" s="767"/>
    </row>
    <row r="1021" spans="1:211" s="862" customFormat="1" ht="13.9" hidden="1" customHeight="1">
      <c r="A1021" s="843"/>
      <c r="B1021" s="844"/>
      <c r="C1021" s="968" t="str">
        <f>IF('1C TSspéc10'!C$17&lt;&gt;0,'1C TSspéc10'!$B$12,"")</f>
        <v/>
      </c>
      <c r="D1021" s="969"/>
      <c r="E1021" s="970"/>
      <c r="F1021" s="845">
        <f>IF(AND($C1021='1C TSspéc10'!$B$12,'1C TSspéc10'!$B$16="spécifiques",'1C TSspéc10'!$C$17&lt;&gt;""),'1C TSspéc10'!$C$21,"")</f>
        <v>0</v>
      </c>
      <c r="G1021" s="846"/>
      <c r="H1021" s="847">
        <v>0</v>
      </c>
      <c r="I1021" s="847">
        <v>0</v>
      </c>
      <c r="J1021" s="848"/>
      <c r="K1021" s="849">
        <f t="shared" si="281"/>
        <v>0</v>
      </c>
      <c r="L1021" s="894">
        <f>IF(OR('1C TSspéc10'!$B$12="",'1C TSspéc10'!C$30=0),0,IF(AND('1C TSspéc10'!$B$12&lt;&gt;"",$K$2="Pôle",'1C TSspéc10'!$C$12="OUI"),(('1C TSspéc10'!C$22+'1C TSspéc10'!C$23+'1C TSspéc10'!C$24+'1C TSspéc10'!C$25+'1C TSspéc10'!C$29)/'1C TSspéc10'!C$17),IF(AND('1C TSspéc10'!$B$12&lt;&gt;"",$K$2="Pôle",'1C TSspéc10'!$C$12="NON"),(('1C TSspéc10'!C$22+'1C TSspéc10'!C$23+'1C TSspéc10'!C$24+'1C TSspéc10'!C$25+'1C TSspéc10'!C$29)/'1C TSspéc10'!C$30),IF(AND('1C TSspéc10'!$B$12&lt;&gt;"",$K$2&lt;&gt;"Pôle",'1C TSspéc10'!$C$12="OUI"),(('1C TSspéc10'!C$22+'1C TSspéc10'!C$23+'1C TSspéc10'!C$24+'1C TSspéc10'!C$25+'1C TSspéc10'!C$26+'1C TSspéc10'!C$27+'1C TSspéc10'!C$28+'1C TSspéc10'!C$29)/'1C TSspéc10'!C$17),IF(AND('1C TSspéc10'!$B$12&lt;&gt;"",$K$2&lt;&gt;"Pôle",'1C TSspéc10'!$C$12="NON"),(('1C TSspéc10'!C$22+'1C TSspéc10'!C$23+'1C TSspéc10'!C$24+'1C TSspéc10'!C$25+'1C TSspéc10'!C$26+'1C TSspéc10'!C$27+'1C TSspéc10'!C$28+'1C TSspéc10'!C$29)/'1C TSspéc10'!C$30))))))</f>
        <v>0</v>
      </c>
      <c r="M1021" s="894">
        <f>IF(OR('1C TSspéc10'!$B$12="",'1C TSspéc10'!C$30=0),0,IF(AND('1C TSspéc10'!$B$12&lt;&gt;"",$K$2="Pôle",'1C TSspéc10'!$C$12="OUI"),(('1C TSspéc10'!C$26+'1C TSspéc10'!C$27+'1C TSspéc10'!C$28)/'1C TSspéc10'!C$17),IF(AND('1C TSspéc10'!$B$12&lt;&gt;"",$K$2="Pôle",'1C TSspéc10'!$C$12="NON"),(('1C TSspéc10'!C$26+'1C TSspéc10'!C$27+'1C TSspéc10'!C$28)/'1C TSspéc10'!C$30),IF(AND('1C TSspéc10'!$B$12&lt;&gt;"",$K$2&lt;&gt;"Pôle"),0))))</f>
        <v>0</v>
      </c>
      <c r="N1021" s="895">
        <f>IF(AND('1C TSspéc10'!$B$12&lt;&gt;0,'1C TSspéc10'!$C$30&lt;&gt;0),L1021+M1021,0)</f>
        <v>0</v>
      </c>
      <c r="O1021" s="851" t="str">
        <f>IF(AND('1C TSspéc10'!$C$17&lt;&gt;0,'1C TSspéc10'!$C$12="OUI"),'1C TSspéc10'!$C$35/'1C TSspéc10'!$C$17,"")</f>
        <v/>
      </c>
      <c r="P1021" s="852" t="str">
        <f>IF(AND('1C TSspéc10'!$C$17&lt;&gt;0,'1C TSspéc10'!$C$12="OUI"),'1C TSspéc10'!$C$36/'1C TSspéc10'!$C$17,"")</f>
        <v/>
      </c>
      <c r="Q1021" s="852" t="str">
        <f>IF(AND('1C TSspéc10'!$C$17&lt;&gt;0,'1C TSspéc10'!$C$12="OUI"),'1C TSspéc10'!$C$37/'1C TSspéc10'!$C$17,"")</f>
        <v/>
      </c>
      <c r="R1021" s="852" t="str">
        <f>IF(AND('1C TSspéc10'!$C$17&lt;&gt;0,'1C TSspéc10'!$C$12="OUI"),'1C TSspéc10'!$C$38/'1C TSspéc10'!$C$17,"")</f>
        <v/>
      </c>
      <c r="S1021" s="852" t="str">
        <f>IF(AND('1C TSspéc10'!$C$17&lt;&gt;0,'1C TSspéc10'!$C$12="OUI"),'1C TSspéc10'!$C$39/'1C TSspéc10'!$C$17,"")</f>
        <v/>
      </c>
      <c r="T1021" s="852" t="str">
        <f>IF(AND('1C TSspéc10'!$C$17&lt;&gt;0,'1C TSspéc10'!$C$12="OUI"),'1C TSspéc10'!$C$40/'1C TSspéc10'!$C$17,"")</f>
        <v/>
      </c>
      <c r="U1021" s="852" t="str">
        <f>IF(AND('1C TSspéc10'!$C$17&lt;&gt;0,'1C TSspéc10'!$C$12="OUI"),'1C TSspéc10'!$C$41/'1C TSspéc10'!$C$17,"")</f>
        <v/>
      </c>
      <c r="V1021" s="852" t="str">
        <f>IF(AND('1C TSspéc10'!$C$17&lt;&gt;0,'1C TSspéc10'!$C$12="OUI"),'1C TSspéc10'!$C$42/'1C TSspéc10'!$C$17,"")</f>
        <v/>
      </c>
      <c r="W1021" s="852" t="str">
        <f>IF(AND('1C TSspéc10'!$C$17&lt;&gt;0,'1C TSspéc10'!$C$12="OUI"),'1C TSspéc10'!$C$43/'1C TSspéc10'!$C$17,"")</f>
        <v/>
      </c>
      <c r="X1021" s="852" t="str">
        <f>IF(AND('1C TSspéc10'!$C$17&lt;&gt;0,'1C TSspéc10'!$C$12="OUI"),'1C TSspéc10'!$C$44/'1C TSspéc10'!$C$17,"")</f>
        <v/>
      </c>
      <c r="Y1021" s="852" t="str">
        <f>IF(AND('1C TSspéc10'!$C$17&lt;&gt;0,'1C TSspéc10'!$C$12="OUI"),'1C TSspéc10'!$C$45/'1C TSspéc10'!$C$17,"")</f>
        <v/>
      </c>
      <c r="Z1021" s="852" t="str">
        <f>IF(AND('1C TSspéc10'!$C$17&lt;&gt;0,'1C TSspéc10'!$C$12="OUI"),'1C TSspéc10'!$C$46/'1C TSspéc10'!$C$17,"")</f>
        <v/>
      </c>
      <c r="AA1021" s="852" t="str">
        <f>IF(AND('1C TSspéc10'!$C$17&lt;&gt;0,'1C TSspéc10'!$C$12="OUI"),'1C TSspéc10'!$C$47/'1C TSspéc10'!$C$17,"")</f>
        <v/>
      </c>
      <c r="AB1021" s="852" t="str">
        <f>IF(AND('1C TSspéc10'!$C$17&lt;&gt;0,'1C TSspéc10'!$C$12="OUI"),'1C TSspéc10'!$C$48/'1C TSspéc10'!$C$17,"")</f>
        <v/>
      </c>
      <c r="AC1021" s="852" t="str">
        <f>IF(AND('1C TSspéc10'!$C$17&lt;&gt;0,'1C TSspéc10'!$C$12="OUI"),'1C TSspéc10'!$C$49/'1C TSspéc10'!$C$17,"")</f>
        <v/>
      </c>
      <c r="AD1021" s="852" t="str">
        <f>IF(AND('1C TSspéc10'!$C$17&lt;&gt;0,'1C TSspéc10'!$C$12="OUI"),'1C TSspéc10'!$C$50/'1C TSspéc10'!$C$17,"")</f>
        <v/>
      </c>
      <c r="AE1021" s="852" t="str">
        <f>IF(AND('1C TSspéc10'!$C$17&lt;&gt;0,'1C TSspéc10'!$C$12="OUI"),'1C TSspéc10'!$C$51/'1C TSspéc10'!$C$17,"")</f>
        <v/>
      </c>
      <c r="AF1021" s="852" t="str">
        <f>IF(AND('1C TSspéc10'!$C$17&lt;&gt;0,'1C TSspéc10'!$C$12="OUI"),'1C TSspéc10'!$C$52/'1C TSspéc10'!$C$17,"")</f>
        <v/>
      </c>
      <c r="AG1021" s="852" t="str">
        <f>IF(AND('1C TSspéc10'!$C$17&lt;&gt;0,'1C TSspéc10'!$C$12="OUI"),'1C TSspéc10'!$C$53/'1C TSspéc10'!$C$17,"")</f>
        <v/>
      </c>
      <c r="AH1021" s="852" t="str">
        <f>IF(AND('1C TSspéc10'!$C$17&lt;&gt;0,'1C TSspéc10'!$C$12="OUI"),'1C TSspéc10'!$C$54/'1C TSspéc10'!$C$17,"")</f>
        <v/>
      </c>
      <c r="AI1021" s="852" t="str">
        <f>IF(AND('1C TSspéc10'!$C$17&lt;&gt;0,'1C TSspéc10'!$C$12="OUI"),'1C TSspéc10'!$C$55/'1C TSspéc10'!$C$17,"")</f>
        <v/>
      </c>
      <c r="AJ1021" s="852" t="str">
        <f>IF(AND('1C TSspéc10'!$C$17&lt;&gt;0,'1C TSspéc10'!$C$12="OUI"),'1C TSspéc10'!$C$56/'1C TSspéc10'!$C$17,"")</f>
        <v/>
      </c>
      <c r="AK1021" s="852" t="str">
        <f>IF(AND('1C TSspéc10'!$C$17&lt;&gt;0,'1C TSspéc10'!$C$12="OUI"),'1C TSspéc10'!$C$57/'1C TSspéc10'!$C$17,"")</f>
        <v/>
      </c>
      <c r="AL1021" s="853">
        <f>IF(AND('1C TSspéc10'!$C$17&lt;&gt;0,'1C TSspéc10'!$C$12="OUI"),N1021+AK1021,N1021)</f>
        <v>0</v>
      </c>
      <c r="AM1021" s="896">
        <f>(J1021+(J1021*H1021)-(J1021*H1021*I1021))*L1021</f>
        <v>0</v>
      </c>
      <c r="AN1021" s="896">
        <f>((J1021+(J1021*H1021)-(J1021*H1021*I1021))*M1021)*50%</f>
        <v>0</v>
      </c>
      <c r="AO1021" s="897" t="str">
        <f>IF(AND('1C TSspéc10'!$C$17&lt;&gt;0,'1C TSspéc10'!$C$30&lt;&gt;0),AM1021+AN1021,"")</f>
        <v/>
      </c>
      <c r="AP1021" s="856" t="str">
        <f>IF(AND('1C TSspéc10'!$C$17&lt;&gt;0,'1C TSspéc10'!$C$30&lt;&gt;0),AM1021-AR1021,"")</f>
        <v/>
      </c>
      <c r="AQ1021" s="857">
        <f>IF(M1021=0,0,AN1021-AS1021)</f>
        <v>0</v>
      </c>
      <c r="AR1021" s="898"/>
      <c r="AS1021" s="859"/>
      <c r="AT1021" s="860" t="str">
        <f>IF(('1C TSspéc10'!C$17*FICHE!$C$14&lt;J1021),"Forfait limité à "&amp;FICHE!$C$14&amp;"€/jour","")</f>
        <v/>
      </c>
      <c r="AU1021" s="861"/>
      <c r="AV1021" s="824"/>
      <c r="AW1021" s="824"/>
      <c r="AX1021" s="824"/>
      <c r="AY1021" s="824"/>
      <c r="AZ1021" s="824"/>
      <c r="BA1021" s="767"/>
      <c r="BB1021" s="767"/>
      <c r="BC1021" s="767"/>
      <c r="BD1021" s="767"/>
      <c r="BE1021" s="767"/>
      <c r="BF1021" s="767"/>
      <c r="BG1021" s="767"/>
      <c r="BH1021" s="767"/>
      <c r="BI1021" s="767"/>
      <c r="BJ1021" s="767"/>
      <c r="BK1021" s="767"/>
      <c r="BL1021" s="767"/>
      <c r="BM1021" s="767"/>
      <c r="BN1021" s="767"/>
      <c r="BO1021" s="767"/>
      <c r="BP1021" s="767"/>
      <c r="BQ1021" s="767"/>
      <c r="BR1021" s="767"/>
      <c r="BS1021" s="767"/>
      <c r="BT1021" s="767"/>
      <c r="BU1021" s="767"/>
      <c r="BV1021" s="767"/>
      <c r="BW1021" s="767"/>
      <c r="BX1021" s="767"/>
      <c r="BY1021" s="767"/>
      <c r="BZ1021" s="767"/>
      <c r="CA1021" s="767"/>
      <c r="CB1021" s="767"/>
      <c r="CC1021" s="767"/>
      <c r="CD1021" s="767"/>
      <c r="CE1021" s="767"/>
      <c r="CF1021" s="767"/>
      <c r="CG1021" s="767"/>
      <c r="CH1021" s="767"/>
      <c r="CI1021" s="767"/>
      <c r="CJ1021" s="767"/>
      <c r="CK1021" s="767"/>
      <c r="CL1021" s="767"/>
      <c r="CM1021" s="767"/>
      <c r="CN1021" s="767"/>
      <c r="CO1021" s="767"/>
      <c r="CP1021" s="767"/>
      <c r="CQ1021" s="767"/>
      <c r="CR1021" s="767"/>
      <c r="CS1021" s="767"/>
      <c r="CT1021" s="767"/>
      <c r="CU1021" s="767"/>
      <c r="CV1021" s="767"/>
      <c r="CW1021" s="767"/>
      <c r="CX1021" s="767"/>
      <c r="CY1021" s="767"/>
      <c r="CZ1021" s="767"/>
      <c r="DA1021" s="767"/>
      <c r="DB1021" s="767"/>
      <c r="DC1021" s="767"/>
      <c r="DD1021" s="767"/>
      <c r="DE1021" s="767"/>
      <c r="DF1021" s="767"/>
      <c r="DG1021" s="767"/>
      <c r="DH1021" s="767"/>
      <c r="DI1021" s="767"/>
      <c r="DJ1021" s="767"/>
      <c r="DK1021" s="767"/>
      <c r="DL1021" s="767"/>
      <c r="DM1021" s="767"/>
      <c r="DN1021" s="767"/>
      <c r="DO1021" s="767"/>
      <c r="DP1021" s="767"/>
      <c r="DQ1021" s="767"/>
      <c r="DR1021" s="767"/>
      <c r="DS1021" s="767"/>
      <c r="DT1021" s="767"/>
      <c r="DU1021" s="767"/>
      <c r="DV1021" s="767"/>
      <c r="DW1021" s="767"/>
      <c r="DX1021" s="767"/>
      <c r="DY1021" s="767"/>
      <c r="DZ1021" s="767"/>
      <c r="EA1021" s="767"/>
      <c r="EB1021" s="767"/>
      <c r="EC1021" s="767"/>
      <c r="ED1021" s="767"/>
      <c r="EE1021" s="767"/>
      <c r="EF1021" s="767"/>
      <c r="EG1021" s="767"/>
      <c r="EH1021" s="767"/>
      <c r="EI1021" s="767"/>
      <c r="EJ1021" s="767"/>
      <c r="EK1021" s="767"/>
      <c r="EL1021" s="767"/>
      <c r="EM1021" s="767"/>
      <c r="EN1021" s="767"/>
      <c r="EO1021" s="767"/>
      <c r="EP1021" s="767"/>
      <c r="EQ1021" s="767"/>
      <c r="ER1021" s="767"/>
      <c r="ES1021" s="767"/>
      <c r="ET1021" s="767"/>
      <c r="EU1021" s="767"/>
      <c r="EV1021" s="767"/>
      <c r="EW1021" s="767"/>
      <c r="EX1021" s="767"/>
      <c r="EY1021" s="767"/>
      <c r="EZ1021" s="767"/>
      <c r="FA1021" s="767"/>
      <c r="FB1021" s="767"/>
      <c r="FC1021" s="767"/>
      <c r="FD1021" s="767"/>
      <c r="FE1021" s="767"/>
      <c r="FF1021" s="767"/>
      <c r="FG1021" s="767"/>
      <c r="FH1021" s="767"/>
      <c r="FI1021" s="767"/>
      <c r="FJ1021" s="767"/>
      <c r="FK1021" s="767"/>
      <c r="FL1021" s="767"/>
      <c r="FM1021" s="767"/>
      <c r="FN1021" s="767"/>
      <c r="FO1021" s="767"/>
      <c r="FP1021" s="767"/>
      <c r="FQ1021" s="767"/>
      <c r="FR1021" s="767"/>
      <c r="FS1021" s="767"/>
      <c r="FT1021" s="767"/>
      <c r="FU1021" s="767"/>
      <c r="FV1021" s="767"/>
      <c r="FW1021" s="767"/>
      <c r="FX1021" s="767"/>
      <c r="FY1021" s="767"/>
      <c r="FZ1021" s="767"/>
      <c r="GA1021" s="767"/>
      <c r="GB1021" s="767"/>
      <c r="GC1021" s="767"/>
      <c r="GD1021" s="767"/>
      <c r="GE1021" s="767"/>
      <c r="GF1021" s="767"/>
      <c r="GG1021" s="767"/>
      <c r="GH1021" s="767"/>
      <c r="GI1021" s="767"/>
      <c r="GJ1021" s="767"/>
      <c r="GK1021" s="767"/>
      <c r="GL1021" s="767"/>
      <c r="GM1021" s="767"/>
      <c r="GN1021" s="767"/>
      <c r="GO1021" s="767"/>
      <c r="GP1021" s="767"/>
      <c r="GQ1021" s="767"/>
      <c r="GR1021" s="767"/>
      <c r="GS1021" s="767"/>
      <c r="GT1021" s="767"/>
      <c r="GU1021" s="767"/>
      <c r="GV1021" s="767"/>
      <c r="GW1021" s="767"/>
      <c r="GX1021" s="767"/>
      <c r="GY1021" s="767"/>
      <c r="GZ1021" s="767"/>
      <c r="HA1021" s="767"/>
      <c r="HB1021" s="767"/>
      <c r="HC1021" s="767"/>
    </row>
    <row r="1022" spans="1:211" s="864" customFormat="1" ht="13.9" hidden="1" customHeight="1">
      <c r="A1022" s="307"/>
      <c r="B1022" s="351"/>
      <c r="C1022" s="971" t="str">
        <f>IF('1C TSspéc10'!D$17&lt;&gt;0,'1C TSspéc10'!$B$12,"")</f>
        <v/>
      </c>
      <c r="D1022" s="972"/>
      <c r="E1022" s="973"/>
      <c r="F1022" s="93">
        <f>IF(AND($C1022='1C TSspéc10'!$B$12,'1C TSspéc10'!$B$16="spécifiques",'1C TSspéc10'!$D$17&lt;&gt;""),'1C TSspéc10'!$D$21,"")</f>
        <v>0</v>
      </c>
      <c r="G1022" s="863"/>
      <c r="H1022" s="745">
        <v>0.21</v>
      </c>
      <c r="I1022" s="747">
        <v>1</v>
      </c>
      <c r="J1022" s="312"/>
      <c r="K1022" s="680">
        <f t="shared" si="281"/>
        <v>0</v>
      </c>
      <c r="L1022" s="556">
        <f>IF(OR('1C TSspéc10'!$B$12="",'1C TSspéc10'!D$30=0),0,IF(AND('1C TSspéc10'!$B$12&lt;&gt;"",$K$2="Pôle",'1C TSspéc10'!$C$12="OUI"),(('1C TSspéc10'!D$22+'1C TSspéc10'!D$23+'1C TSspéc10'!D$24+'1C TSspéc10'!D$25+'1C TSspéc10'!D$29)/'1C TSspéc10'!D$17),IF(AND('1C TSspéc10'!$B$12&lt;&gt;"",$K$2="Pôle",'1C TSspéc10'!$C$12="NON"),(('1C TSspéc10'!D$22+'1C TSspéc10'!D$23+'1C TSspéc10'!D$24+'1C TSspéc10'!D$25+'1C TSspéc10'!D$29)/'1C TSspéc10'!D$30),IF(AND('1C TSspéc10'!$B$12&lt;&gt;"",$K$2&lt;&gt;"Pôle",'1C TSspéc10'!$C$12="OUI"),(('1C TSspéc10'!D$22+'1C TSspéc10'!D$23+'1C TSspéc10'!D$24+'1C TSspéc10'!D$25+'1C TSspéc10'!D$26+'1C TSspéc10'!D$27+'1C TSspéc10'!D$28+'1C TSspéc10'!D$29)/'1C TSspéc10'!D$17),IF(AND('1C TSspéc10'!$B$12&lt;&gt;"",$K$2&lt;&gt;"Pôle",'1C TSspéc10'!$C$12="NON"),(('1C TSspéc10'!D$22+'1C TSspéc10'!D$23+'1C TSspéc10'!D$24+'1C TSspéc10'!D$25+'1C TSspéc10'!D$26+'1C TSspéc10'!D$27+'1C TSspéc10'!D$28+'1C TSspéc10'!D$29)/'1C TSspéc10'!D$30))))))</f>
        <v>0</v>
      </c>
      <c r="M1022" s="556">
        <f>IF(OR('1C TSspéc10'!$B$12="",'1C TSspéc10'!D$30=0),0,IF(AND('1C TSspéc10'!$B$12&lt;&gt;"",$K$2="Pôle",'1C TSspéc10'!$C$12="OUI"),(('1C TSspéc10'!D$26+'1C TSspéc10'!D$27+'1C TSspéc10'!D$28)/'1C TSspéc10'!D$17),IF(AND('1C TSspéc10'!$B$12&lt;&gt;"",$K$2="Pôle",'1C TSspéc10'!$C$12="NON"),(('1C TSspéc10'!D$26+'1C TSspéc10'!D$27+'1C TSspéc10'!D$28)/'1C TSspéc10'!D$30),IF(AND('1C TSspéc10'!$B$12&lt;&gt;"",$K$2&lt;&gt;"Pôle"),0))))</f>
        <v>0</v>
      </c>
      <c r="N1022" s="557">
        <f>IF(AND('1C TSspéc10'!$B$12&lt;&gt;0,'1C TSspéc10'!$D$30&lt;&gt;0),L1022+M1022,0)</f>
        <v>0</v>
      </c>
      <c r="O1022" s="542" t="str">
        <f>IF(AND('1C TSspéc10'!$D$17&lt;&gt;0,'1C TSspéc10'!$C$12="OUI"),'1C TSspéc10'!$D$35/'1C TSspéc10'!$D$17,"")</f>
        <v/>
      </c>
      <c r="P1022" s="543" t="str">
        <f>IF(AND('1C TSspéc10'!$D$17&lt;&gt;0,'1C TSspéc10'!$C$12="OUI"),'1C TSspéc10'!$D$36/'1C TSspéc10'!$D$17,"")</f>
        <v/>
      </c>
      <c r="Q1022" s="543" t="str">
        <f>IF(AND('1C TSspéc10'!$D$17&lt;&gt;0,'1C TSspéc10'!$C$12="OUI"),'1C TSspéc10'!$D$37/'1C TSspéc10'!$D$17,"")</f>
        <v/>
      </c>
      <c r="R1022" s="543" t="str">
        <f>IF(AND('1C TSspéc10'!$D$17&lt;&gt;0,'1C TSspéc10'!$C$12="OUI"),'1C TSspéc10'!$D$38/'1C TSspéc10'!$D$17,"")</f>
        <v/>
      </c>
      <c r="S1022" s="543" t="str">
        <f>IF(AND('1C TSspéc10'!$D$17&lt;&gt;0,'1C TSspéc10'!$C$12="OUI"),'1C TSspéc10'!$D$39/'1C TSspéc10'!$D$17,"")</f>
        <v/>
      </c>
      <c r="T1022" s="543" t="str">
        <f>IF(AND('1C TSspéc10'!$D$17&lt;&gt;0,'1C TSspéc10'!$C$12="OUI"),'1C TSspéc10'!$D$40/'1C TSspéc10'!$D$17,"")</f>
        <v/>
      </c>
      <c r="U1022" s="543" t="str">
        <f>IF(AND('1C TSspéc10'!$D$17&lt;&gt;0,'1C TSspéc10'!$C$12="OUI"),'1C TSspéc10'!$D$41/'1C TSspéc10'!$D$17,"")</f>
        <v/>
      </c>
      <c r="V1022" s="543" t="str">
        <f>IF(AND('1C TSspéc10'!$D$17&lt;&gt;0,'1C TSspéc10'!$C$12="OUI"),'1C TSspéc10'!$D$42/'1C TSspéc10'!$D$17,"")</f>
        <v/>
      </c>
      <c r="W1022" s="543" t="str">
        <f>IF(AND('1C TSspéc10'!$D$17&lt;&gt;0,'1C TSspéc10'!$C$12="OUI"),'1C TSspéc10'!$D$43/'1C TSspéc10'!$D$17,"")</f>
        <v/>
      </c>
      <c r="X1022" s="543" t="str">
        <f>IF(AND('1C TSspéc10'!$D$17&lt;&gt;0,'1C TSspéc10'!$C$12="OUI"),'1C TSspéc10'!$D$44/'1C TSspéc10'!$D$17,"")</f>
        <v/>
      </c>
      <c r="Y1022" s="543" t="str">
        <f>IF(AND('1C TSspéc10'!$D$17&lt;&gt;0,'1C TSspéc10'!$C$12="OUI"),'1C TSspéc10'!$D$45/'1C TSspéc10'!$D$17,"")</f>
        <v/>
      </c>
      <c r="Z1022" s="543" t="str">
        <f>IF(AND('1C TSspéc10'!$D$17&lt;&gt;0,'1C TSspéc10'!$C$12="OUI"),'1C TSspéc10'!$D$46/'1C TSspéc10'!$D$17,"")</f>
        <v/>
      </c>
      <c r="AA1022" s="543" t="str">
        <f>IF(AND('1C TSspéc10'!$D$17&lt;&gt;0,'1C TSspéc10'!$C$12="OUI"),'1C TSspéc10'!$D$47/'1C TSspéc10'!$D$17,"")</f>
        <v/>
      </c>
      <c r="AB1022" s="543" t="str">
        <f>IF(AND('1C TSspéc10'!$D$17&lt;&gt;0,'1C TSspéc10'!$C$12="OUI"),'1C TSspéc10'!$D$48/'1C TSspéc10'!$D$17,"")</f>
        <v/>
      </c>
      <c r="AC1022" s="543" t="str">
        <f>IF(AND('1C TSspéc10'!$D$17&lt;&gt;0,'1C TSspéc10'!$C$12="OUI"),'1C TSspéc10'!$D$49/'1C TSspéc10'!$D$17,"")</f>
        <v/>
      </c>
      <c r="AD1022" s="543" t="str">
        <f>IF(AND('1C TSspéc10'!$D$17&lt;&gt;0,'1C TSspéc10'!$C$12="OUI"),'1C TSspéc10'!$D$50/'1C TSspéc10'!$D$17,"")</f>
        <v/>
      </c>
      <c r="AE1022" s="543" t="str">
        <f>IF(AND('1C TSspéc10'!$D$17&lt;&gt;0,'1C TSspéc10'!$C$12="OUI"),'1C TSspéc10'!$D$51/'1C TSspéc10'!$D$17,"")</f>
        <v/>
      </c>
      <c r="AF1022" s="543" t="str">
        <f>IF(AND('1C TSspéc10'!$D$17&lt;&gt;0,'1C TSspéc10'!$C$12="OUI"),'1C TSspéc10'!$D$52/'1C TSspéc10'!$D$17,"")</f>
        <v/>
      </c>
      <c r="AG1022" s="543" t="str">
        <f>IF(AND('1C TSspéc10'!$D$17&lt;&gt;0,'1C TSspéc10'!$C$12="OUI"),'1C TSspéc10'!$D$53/'1C TSspéc10'!$D$17,"")</f>
        <v/>
      </c>
      <c r="AH1022" s="543" t="str">
        <f>IF(AND('1C TSspéc10'!$D$17&lt;&gt;0,'1C TSspéc10'!$C$12="OUI"),'1C TSspéc10'!$D$54/'1C TSspéc10'!$D$17,"")</f>
        <v/>
      </c>
      <c r="AI1022" s="543" t="str">
        <f>IF(AND('1C TSspéc10'!$D$17&lt;&gt;0,'1C TSspéc10'!$C$12="OUI"),'1C TSspéc10'!$D$55/'1C TSspéc10'!$D$17,"")</f>
        <v/>
      </c>
      <c r="AJ1022" s="543" t="str">
        <f>IF(AND('1C TSspéc10'!$D$17&lt;&gt;0,'1C TSspéc10'!$C$12="OUI"),'1C TSspéc10'!$D$56/'1C TSspéc10'!$D$17,"")</f>
        <v/>
      </c>
      <c r="AK1022" s="543" t="str">
        <f>IF(AND('1C TSspéc10'!$D$17&lt;&gt;0,'1C TSspéc10'!$C$12="OUI"),'1C TSspéc10'!$D$57/'1C TSspéc10'!$D$17,"")</f>
        <v/>
      </c>
      <c r="AL1022" s="72">
        <f>IF(AND('1C TSspéc10'!$D$17&lt;&gt;0,'1C TSspéc10'!$C$12="OUI"),N1022+AK1022,N1022)</f>
        <v>0</v>
      </c>
      <c r="AM1022" s="417">
        <f t="shared" ref="AM1022:AM1044" si="296">(J1022+(J1022*H1022)-(J1022*H1022*I1022))*L1022</f>
        <v>0</v>
      </c>
      <c r="AN1022" s="417">
        <f t="shared" ref="AN1022:AN1044" si="297">((J1022+(J1022*H1022)-(J1022*H1022*I1022))*M1022)*50%</f>
        <v>0</v>
      </c>
      <c r="AO1022" s="418" t="str">
        <f>IF(AND('1C TSspéc10'!$D$17&lt;&gt;0,'1C TSspéc10'!$D$30&lt;&gt;0),AM1022+AN1022,"")</f>
        <v/>
      </c>
      <c r="AP1022" s="573" t="str">
        <f>IF(AND('1C TSspéc10'!$D$17&lt;&gt;0,'1C TSspéc10'!$D$30&lt;&gt;0),AM1022-AR1022,"")</f>
        <v/>
      </c>
      <c r="AQ1022" s="583">
        <f t="shared" ref="AQ1022:AQ1044" si="298">IF(M1022=0,0,AN1022-AS1022)</f>
        <v>0</v>
      </c>
      <c r="AR1022" s="596"/>
      <c r="AS1022" s="102"/>
      <c r="AT1022" s="27" t="str">
        <f>IF(('1C TSspéc10'!D$17*FICHE!$C$14&lt;J1022),"Forfait limité à "&amp;FICHE!$C$14&amp;"€/jour","")</f>
        <v/>
      </c>
      <c r="AU1022" s="592"/>
      <c r="AV1022" s="824"/>
      <c r="AW1022" s="824"/>
      <c r="AX1022" s="824"/>
      <c r="AY1022" s="824"/>
      <c r="AZ1022" s="824"/>
      <c r="BA1022" s="767"/>
      <c r="BB1022" s="767"/>
      <c r="BC1022" s="767"/>
      <c r="BD1022" s="767"/>
      <c r="BE1022" s="767"/>
      <c r="BF1022" s="767"/>
      <c r="BG1022" s="767"/>
      <c r="BH1022" s="767"/>
      <c r="BI1022" s="767"/>
      <c r="BJ1022" s="767"/>
      <c r="BK1022" s="767"/>
      <c r="BL1022" s="767"/>
      <c r="BM1022" s="767"/>
      <c r="BN1022" s="767"/>
      <c r="BO1022" s="767"/>
      <c r="BP1022" s="767"/>
      <c r="BQ1022" s="767"/>
      <c r="BR1022" s="767"/>
      <c r="BS1022" s="767"/>
      <c r="BT1022" s="767"/>
      <c r="BU1022" s="767"/>
      <c r="BV1022" s="767"/>
      <c r="BW1022" s="767"/>
      <c r="BX1022" s="767"/>
      <c r="BY1022" s="767"/>
      <c r="BZ1022" s="767"/>
      <c r="CA1022" s="767"/>
      <c r="CB1022" s="767"/>
      <c r="CC1022" s="767"/>
      <c r="CD1022" s="767"/>
      <c r="CE1022" s="767"/>
      <c r="CF1022" s="767"/>
      <c r="CG1022" s="767"/>
      <c r="CH1022" s="767"/>
      <c r="CI1022" s="767"/>
      <c r="CJ1022" s="767"/>
      <c r="CK1022" s="767"/>
      <c r="CL1022" s="767"/>
      <c r="CM1022" s="767"/>
      <c r="CN1022" s="767"/>
      <c r="CO1022" s="767"/>
      <c r="CP1022" s="767"/>
      <c r="CQ1022" s="767"/>
      <c r="CR1022" s="767"/>
      <c r="CS1022" s="767"/>
      <c r="CT1022" s="767"/>
      <c r="CU1022" s="767"/>
      <c r="CV1022" s="767"/>
      <c r="CW1022" s="767"/>
      <c r="CX1022" s="767"/>
      <c r="CY1022" s="767"/>
      <c r="CZ1022" s="767"/>
      <c r="DA1022" s="767"/>
      <c r="DB1022" s="767"/>
      <c r="DC1022" s="767"/>
      <c r="DD1022" s="767"/>
      <c r="DE1022" s="767"/>
      <c r="DF1022" s="767"/>
      <c r="DG1022" s="767"/>
      <c r="DH1022" s="767"/>
      <c r="DI1022" s="767"/>
      <c r="DJ1022" s="767"/>
      <c r="DK1022" s="767"/>
      <c r="DL1022" s="767"/>
      <c r="DM1022" s="767"/>
      <c r="DN1022" s="767"/>
      <c r="DO1022" s="767"/>
      <c r="DP1022" s="767"/>
      <c r="DQ1022" s="767"/>
      <c r="DR1022" s="767"/>
      <c r="DS1022" s="767"/>
      <c r="DT1022" s="767"/>
      <c r="DU1022" s="767"/>
      <c r="DV1022" s="767"/>
      <c r="DW1022" s="767"/>
      <c r="DX1022" s="767"/>
      <c r="DY1022" s="767"/>
      <c r="DZ1022" s="767"/>
      <c r="EA1022" s="767"/>
      <c r="EB1022" s="767"/>
      <c r="EC1022" s="767"/>
      <c r="ED1022" s="767"/>
      <c r="EE1022" s="767"/>
      <c r="EF1022" s="767"/>
      <c r="EG1022" s="767"/>
      <c r="EH1022" s="767"/>
      <c r="EI1022" s="767"/>
      <c r="EJ1022" s="767"/>
      <c r="EK1022" s="767"/>
      <c r="EL1022" s="767"/>
      <c r="EM1022" s="767"/>
      <c r="EN1022" s="767"/>
      <c r="EO1022" s="767"/>
      <c r="EP1022" s="767"/>
      <c r="EQ1022" s="767"/>
      <c r="ER1022" s="767"/>
      <c r="ES1022" s="767"/>
      <c r="ET1022" s="767"/>
      <c r="EU1022" s="767"/>
      <c r="EV1022" s="767"/>
      <c r="EW1022" s="767"/>
      <c r="EX1022" s="767"/>
      <c r="EY1022" s="767"/>
      <c r="EZ1022" s="767"/>
      <c r="FA1022" s="767"/>
      <c r="FB1022" s="767"/>
      <c r="FC1022" s="767"/>
      <c r="FD1022" s="767"/>
      <c r="FE1022" s="767"/>
      <c r="FF1022" s="767"/>
      <c r="FG1022" s="767"/>
      <c r="FH1022" s="767"/>
      <c r="FI1022" s="767"/>
      <c r="FJ1022" s="767"/>
      <c r="FK1022" s="767"/>
      <c r="FL1022" s="767"/>
      <c r="FM1022" s="767"/>
      <c r="FN1022" s="767"/>
      <c r="FO1022" s="767"/>
      <c r="FP1022" s="767"/>
      <c r="FQ1022" s="767"/>
      <c r="FR1022" s="767"/>
      <c r="FS1022" s="767"/>
      <c r="FT1022" s="767"/>
      <c r="FU1022" s="767"/>
      <c r="FV1022" s="767"/>
      <c r="FW1022" s="767"/>
      <c r="FX1022" s="767"/>
      <c r="FY1022" s="767"/>
      <c r="FZ1022" s="767"/>
      <c r="GA1022" s="767"/>
      <c r="GB1022" s="767"/>
      <c r="GC1022" s="767"/>
      <c r="GD1022" s="767"/>
      <c r="GE1022" s="767"/>
      <c r="GF1022" s="767"/>
      <c r="GG1022" s="767"/>
      <c r="GH1022" s="767"/>
      <c r="GI1022" s="767"/>
      <c r="GJ1022" s="767"/>
      <c r="GK1022" s="767"/>
      <c r="GL1022" s="767"/>
      <c r="GM1022" s="767"/>
      <c r="GN1022" s="767"/>
      <c r="GO1022" s="767"/>
      <c r="GP1022" s="767"/>
      <c r="GQ1022" s="767"/>
      <c r="GR1022" s="767"/>
      <c r="GS1022" s="767"/>
      <c r="GT1022" s="767"/>
      <c r="GU1022" s="767"/>
      <c r="GV1022" s="767"/>
      <c r="GW1022" s="767"/>
      <c r="GX1022" s="767"/>
      <c r="GY1022" s="767"/>
      <c r="GZ1022" s="767"/>
      <c r="HA1022" s="767"/>
      <c r="HB1022" s="767"/>
      <c r="HC1022" s="767"/>
    </row>
    <row r="1023" spans="1:211" s="864" customFormat="1" ht="13.9" hidden="1" customHeight="1">
      <c r="A1023" s="307"/>
      <c r="B1023" s="351"/>
      <c r="C1023" s="971" t="str">
        <f>IF('1C TSspéc10'!E$17&lt;&gt;0,'1C TSspéc10'!$B$12,"")</f>
        <v/>
      </c>
      <c r="D1023" s="972"/>
      <c r="E1023" s="973"/>
      <c r="F1023" s="93">
        <f>IF(AND($C1023='1C TSspéc10'!$B$12,'1C TSspéc10'!$B$16="spécifiques",'1C TSspéc10'!$E$17&lt;&gt;""),'1C TSspéc10'!$E$21,"")</f>
        <v>0</v>
      </c>
      <c r="G1023" s="863"/>
      <c r="H1023" s="745">
        <v>0.21</v>
      </c>
      <c r="I1023" s="747">
        <v>1</v>
      </c>
      <c r="J1023" s="312"/>
      <c r="K1023" s="680">
        <f t="shared" si="281"/>
        <v>0</v>
      </c>
      <c r="L1023" s="556">
        <f>IF(OR('1C TSspéc10'!$B$12="",'1C TSspéc10'!E$30=0),0,IF(AND('1C TSspéc10'!$B$12&lt;&gt;"",$K$2="Pôle",'1C TSspéc10'!$C$12="OUI"),(('1C TSspéc10'!E$22+'1C TSspéc10'!E$23+'1C TSspéc10'!E$24+'1C TSspéc10'!E$25+'1C TSspéc10'!E$29)/'1C TSspéc10'!E$17),IF(AND('1C TSspéc10'!$B$12&lt;&gt;"",$K$2="Pôle",'1C TSspéc10'!$C$12="NON"),(('1C TSspéc10'!E$22+'1C TSspéc10'!E$23+'1C TSspéc10'!E$24+'1C TSspéc10'!E$25+'1C TSspéc10'!E$29)/'1C TSspéc10'!E$30),IF(AND('1C TSspéc10'!$B$12&lt;&gt;"",$K$2&lt;&gt;"Pôle",'1C TSspéc10'!$C$12="OUI"),(('1C TSspéc10'!E$22+'1C TSspéc10'!E$23+'1C TSspéc10'!E$24+'1C TSspéc10'!E$25+'1C TSspéc10'!E$26+'1C TSspéc10'!E$27+'1C TSspéc10'!E$28+'1C TSspéc10'!E$29)/'1C TSspéc10'!E$17),IF(AND('1C TSspéc10'!$B$12&lt;&gt;"",$K$2&lt;&gt;"Pôle",'1C TSspéc10'!$C$12="NON"),(('1C TSspéc10'!E$22+'1C TSspéc10'!E$23+'1C TSspéc10'!E$24+'1C TSspéc10'!E$25+'1C TSspéc10'!E$26+'1C TSspéc10'!E$27+'1C TSspéc10'!E$28+'1C TSspéc10'!E$29)/'1C TSspéc10'!E$30))))))</f>
        <v>0</v>
      </c>
      <c r="M1023" s="556">
        <f>IF(OR('1C TSspéc10'!$B$12="",'1C TSspéc10'!E$30=0),0,IF(AND('1C TSspéc10'!$B$12&lt;&gt;"",$K$2="Pôle",'1C TSspéc10'!$C$12="OUI"),(('1C TSspéc10'!E$26+'1C TSspéc10'!E$27+'1C TSspéc10'!E$28)/'1C TSspéc10'!E$17),IF(AND('1C TSspéc10'!$B$12&lt;&gt;"",$K$2="Pôle",'1C TSspéc10'!$C$12="NON"),(('1C TSspéc10'!E$26+'1C TSspéc10'!E$27+'1C TSspéc10'!E$28)/'1C TSspéc10'!E$30),IF(AND('1C TSspéc10'!$B$12&lt;&gt;"",$K$2&lt;&gt;"Pôle"),0))))</f>
        <v>0</v>
      </c>
      <c r="N1023" s="557">
        <f>IF(AND('1C TSspéc10'!$B$12&lt;&gt;0,'1C TSspéc10'!$E$30&lt;&gt;0),L1023+M1023,0)</f>
        <v>0</v>
      </c>
      <c r="O1023" s="542" t="str">
        <f>IF(AND('1C TSspéc10'!$E$17&lt;&gt;0,'1C TSspéc10'!$C$12="OUI"),'1C TSspéc10'!$E$35/'1C TSspéc10'!$E$17,"")</f>
        <v/>
      </c>
      <c r="P1023" s="543" t="str">
        <f>IF(AND('1C TSspéc10'!$E$17&lt;&gt;0,'1C TSspéc10'!$C$12="OUI"),'1C TSspéc10'!$E$36/'1C TSspéc10'!$E$17,"")</f>
        <v/>
      </c>
      <c r="Q1023" s="543" t="str">
        <f>IF(AND('1C TSspéc10'!$E$17&lt;&gt;0,'1C TSspéc10'!$C$12="OUI"),'1C TSspéc10'!$E$37/'1C TSspéc10'!$E$17,"")</f>
        <v/>
      </c>
      <c r="R1023" s="543" t="str">
        <f>IF(AND('1C TSspéc10'!$E$17&lt;&gt;0,'1C TSspéc10'!$C$12="OUI"),'1C TSspéc10'!$E$38/'1C TSspéc10'!$E$17,"")</f>
        <v/>
      </c>
      <c r="S1023" s="543" t="str">
        <f>IF(AND('1C TSspéc10'!$E$17&lt;&gt;0,'1C TSspéc10'!$C$12="OUI"),'1C TSspéc10'!$E$39/'1C TSspéc10'!$E$17,"")</f>
        <v/>
      </c>
      <c r="T1023" s="543" t="str">
        <f>IF(AND('1C TSspéc10'!$E$17&lt;&gt;0,'1C TSspéc10'!$C$12="OUI"),'1C TSspéc10'!$E$40/'1C TSspéc10'!$E$17,"")</f>
        <v/>
      </c>
      <c r="U1023" s="543" t="str">
        <f>IF(AND('1C TSspéc10'!$E$17&lt;&gt;0,'1C TSspéc10'!$C$12="OUI"),'1C TSspéc10'!$E$41/'1C TSspéc10'!$E$17,"")</f>
        <v/>
      </c>
      <c r="V1023" s="543" t="str">
        <f>IF(AND('1C TSspéc10'!$E$17&lt;&gt;0,'1C TSspéc10'!$C$12="OUI"),'1C TSspéc10'!$E$42/'1C TSspéc10'!$E$17,"")</f>
        <v/>
      </c>
      <c r="W1023" s="543" t="str">
        <f>IF(AND('1C TSspéc10'!$E$17&lt;&gt;0,'1C TSspéc10'!$C$12="OUI"),'1C TSspéc10'!$E$43/'1C TSspéc10'!$E$17,"")</f>
        <v/>
      </c>
      <c r="X1023" s="543" t="str">
        <f>IF(AND('1C TSspéc10'!$E$17&lt;&gt;0,'1C TSspéc10'!$C$12="OUI"),'1C TSspéc10'!$E$44/'1C TSspéc10'!$E$17,"")</f>
        <v/>
      </c>
      <c r="Y1023" s="543" t="str">
        <f>IF(AND('1C TSspéc10'!$E$17&lt;&gt;0,'1C TSspéc10'!$C$12="OUI"),'1C TSspéc10'!$E$45/'1C TSspéc10'!$E$17,"")</f>
        <v/>
      </c>
      <c r="Z1023" s="543" t="str">
        <f>IF(AND('1C TSspéc10'!$E$17&lt;&gt;0,'1C TSspéc10'!$C$12="OUI"),'1C TSspéc10'!$E$46/'1C TSspéc10'!$E$17,"")</f>
        <v/>
      </c>
      <c r="AA1023" s="543" t="str">
        <f>IF(AND('1C TSspéc10'!$E$17&lt;&gt;0,'1C TSspéc10'!$C$12="OUI"),'1C TSspéc10'!$E$47/'1C TSspéc10'!$E$17,"")</f>
        <v/>
      </c>
      <c r="AB1023" s="543" t="str">
        <f>IF(AND('1C TSspéc10'!$E$17&lt;&gt;0,'1C TSspéc10'!$C$12="OUI"),'1C TSspéc10'!$E$48/'1C TSspéc10'!$E$17,"")</f>
        <v/>
      </c>
      <c r="AC1023" s="543" t="str">
        <f>IF(AND('1C TSspéc10'!$E$17&lt;&gt;0,'1C TSspéc10'!$C$12="OUI"),'1C TSspéc10'!$E$49/'1C TSspéc10'!$E$17,"")</f>
        <v/>
      </c>
      <c r="AD1023" s="543" t="str">
        <f>IF(AND('1C TSspéc10'!$E$17&lt;&gt;0,'1C TSspéc10'!$C$12="OUI"),'1C TSspéc10'!$E$50/'1C TSspéc10'!$E$17,"")</f>
        <v/>
      </c>
      <c r="AE1023" s="543" t="str">
        <f>IF(AND('1C TSspéc10'!$E$17&lt;&gt;0,'1C TSspéc10'!$C$12="OUI"),'1C TSspéc10'!$E$51/'1C TSspéc10'!$E$17,"")</f>
        <v/>
      </c>
      <c r="AF1023" s="543" t="str">
        <f>IF(AND('1C TSspéc10'!$E$17&lt;&gt;0,'1C TSspéc10'!$C$12="OUI"),'1C TSspéc10'!$E$52/'1C TSspéc10'!$E$17,"")</f>
        <v/>
      </c>
      <c r="AG1023" s="543" t="str">
        <f>IF(AND('1C TSspéc10'!$E$17&lt;&gt;0,'1C TSspéc10'!$C$12="OUI"),'1C TSspéc10'!$E$53/'1C TSspéc10'!$E$17,"")</f>
        <v/>
      </c>
      <c r="AH1023" s="543" t="str">
        <f>IF(AND('1C TSspéc10'!$E$17&lt;&gt;0,'1C TSspéc10'!$C$12="OUI"),'1C TSspéc10'!$E$54/'1C TSspéc10'!$E$17,"")</f>
        <v/>
      </c>
      <c r="AI1023" s="543" t="str">
        <f>IF(AND('1C TSspéc10'!$E$17&lt;&gt;0,'1C TSspéc10'!$C$12="OUI"),'1C TSspéc10'!$E$55/'1C TSspéc10'!$E$17,"")</f>
        <v/>
      </c>
      <c r="AJ1023" s="543" t="str">
        <f>IF(AND('1C TSspéc10'!$E$17&lt;&gt;0,'1C TSspéc10'!$C$12="OUI"),'1C TSspéc10'!$E$56/'1C TSspéc10'!$E$17,"")</f>
        <v/>
      </c>
      <c r="AK1023" s="543" t="str">
        <f>IF(AND('1C TSspéc10'!$E$17&lt;&gt;0,'1C TSspéc10'!$C$12="OUI"),'1C TSspéc10'!$E$57/'1C TSspéc10'!$E$17,"")</f>
        <v/>
      </c>
      <c r="AL1023" s="72">
        <f>IF(AND('1C TSspéc10'!$E$17&lt;&gt;0,'1C TSspéc10'!$C$12="OUI"),N1023+AK1023,N1023)</f>
        <v>0</v>
      </c>
      <c r="AM1023" s="417">
        <f t="shared" si="296"/>
        <v>0</v>
      </c>
      <c r="AN1023" s="417">
        <f t="shared" si="297"/>
        <v>0</v>
      </c>
      <c r="AO1023" s="418" t="str">
        <f>IF(AND('1C TSspéc10'!$E$17&lt;&gt;0,'1C TSspéc10'!$E$30&lt;&gt;0),AM1023+AN1023,"")</f>
        <v/>
      </c>
      <c r="AP1023" s="573" t="str">
        <f>IF(AND('1C TSspéc10'!$E$17&lt;&gt;0,'1C TSspéc10'!$E$30&lt;&gt;0),AM1023-AR1023,"")</f>
        <v/>
      </c>
      <c r="AQ1023" s="583">
        <f t="shared" si="298"/>
        <v>0</v>
      </c>
      <c r="AR1023" s="596"/>
      <c r="AS1023" s="102"/>
      <c r="AT1023" s="27" t="str">
        <f>IF(('1C TSspéc10'!E$17*FICHE!$C$14&lt;J1023),"Forfait limité à "&amp;FICHE!$C$14&amp;"€/jour","")</f>
        <v/>
      </c>
      <c r="AU1023" s="592"/>
      <c r="AV1023" s="824"/>
      <c r="AW1023" s="824"/>
      <c r="AX1023" s="824"/>
      <c r="AY1023" s="824"/>
      <c r="AZ1023" s="824"/>
      <c r="BA1023" s="767"/>
      <c r="BB1023" s="767"/>
      <c r="BC1023" s="767"/>
      <c r="BD1023" s="767"/>
      <c r="BE1023" s="767"/>
      <c r="BF1023" s="767"/>
      <c r="BG1023" s="767"/>
      <c r="BH1023" s="767"/>
      <c r="BI1023" s="767"/>
      <c r="BJ1023" s="767"/>
      <c r="BK1023" s="767"/>
      <c r="BL1023" s="767"/>
      <c r="BM1023" s="767"/>
      <c r="BN1023" s="767"/>
      <c r="BO1023" s="767"/>
      <c r="BP1023" s="767"/>
      <c r="BQ1023" s="767"/>
      <c r="BR1023" s="767"/>
      <c r="BS1023" s="767"/>
      <c r="BT1023" s="767"/>
      <c r="BU1023" s="767"/>
      <c r="BV1023" s="767"/>
      <c r="BW1023" s="767"/>
      <c r="BX1023" s="767"/>
      <c r="BY1023" s="767"/>
      <c r="BZ1023" s="767"/>
      <c r="CA1023" s="767"/>
      <c r="CB1023" s="767"/>
      <c r="CC1023" s="767"/>
      <c r="CD1023" s="767"/>
      <c r="CE1023" s="767"/>
      <c r="CF1023" s="767"/>
      <c r="CG1023" s="767"/>
      <c r="CH1023" s="767"/>
      <c r="CI1023" s="767"/>
      <c r="CJ1023" s="767"/>
      <c r="CK1023" s="767"/>
      <c r="CL1023" s="767"/>
      <c r="CM1023" s="767"/>
      <c r="CN1023" s="767"/>
      <c r="CO1023" s="767"/>
      <c r="CP1023" s="767"/>
      <c r="CQ1023" s="767"/>
      <c r="CR1023" s="767"/>
      <c r="CS1023" s="767"/>
      <c r="CT1023" s="767"/>
      <c r="CU1023" s="767"/>
      <c r="CV1023" s="767"/>
      <c r="CW1023" s="767"/>
      <c r="CX1023" s="767"/>
      <c r="CY1023" s="767"/>
      <c r="CZ1023" s="767"/>
      <c r="DA1023" s="767"/>
      <c r="DB1023" s="767"/>
      <c r="DC1023" s="767"/>
      <c r="DD1023" s="767"/>
      <c r="DE1023" s="767"/>
      <c r="DF1023" s="767"/>
      <c r="DG1023" s="767"/>
      <c r="DH1023" s="767"/>
      <c r="DI1023" s="767"/>
      <c r="DJ1023" s="767"/>
      <c r="DK1023" s="767"/>
      <c r="DL1023" s="767"/>
      <c r="DM1023" s="767"/>
      <c r="DN1023" s="767"/>
      <c r="DO1023" s="767"/>
      <c r="DP1023" s="767"/>
      <c r="DQ1023" s="767"/>
      <c r="DR1023" s="767"/>
      <c r="DS1023" s="767"/>
      <c r="DT1023" s="767"/>
      <c r="DU1023" s="767"/>
      <c r="DV1023" s="767"/>
      <c r="DW1023" s="767"/>
      <c r="DX1023" s="767"/>
      <c r="DY1023" s="767"/>
      <c r="DZ1023" s="767"/>
      <c r="EA1023" s="767"/>
      <c r="EB1023" s="767"/>
      <c r="EC1023" s="767"/>
      <c r="ED1023" s="767"/>
      <c r="EE1023" s="767"/>
      <c r="EF1023" s="767"/>
      <c r="EG1023" s="767"/>
      <c r="EH1023" s="767"/>
      <c r="EI1023" s="767"/>
      <c r="EJ1023" s="767"/>
      <c r="EK1023" s="767"/>
      <c r="EL1023" s="767"/>
      <c r="EM1023" s="767"/>
      <c r="EN1023" s="767"/>
      <c r="EO1023" s="767"/>
      <c r="EP1023" s="767"/>
      <c r="EQ1023" s="767"/>
      <c r="ER1023" s="767"/>
      <c r="ES1023" s="767"/>
      <c r="ET1023" s="767"/>
      <c r="EU1023" s="767"/>
      <c r="EV1023" s="767"/>
      <c r="EW1023" s="767"/>
      <c r="EX1023" s="767"/>
      <c r="EY1023" s="767"/>
      <c r="EZ1023" s="767"/>
      <c r="FA1023" s="767"/>
      <c r="FB1023" s="767"/>
      <c r="FC1023" s="767"/>
      <c r="FD1023" s="767"/>
      <c r="FE1023" s="767"/>
      <c r="FF1023" s="767"/>
      <c r="FG1023" s="767"/>
      <c r="FH1023" s="767"/>
      <c r="FI1023" s="767"/>
      <c r="FJ1023" s="767"/>
      <c r="FK1023" s="767"/>
      <c r="FL1023" s="767"/>
      <c r="FM1023" s="767"/>
      <c r="FN1023" s="767"/>
      <c r="FO1023" s="767"/>
      <c r="FP1023" s="767"/>
      <c r="FQ1023" s="767"/>
      <c r="FR1023" s="767"/>
      <c r="FS1023" s="767"/>
      <c r="FT1023" s="767"/>
      <c r="FU1023" s="767"/>
      <c r="FV1023" s="767"/>
      <c r="FW1023" s="767"/>
      <c r="FX1023" s="767"/>
      <c r="FY1023" s="767"/>
      <c r="FZ1023" s="767"/>
      <c r="GA1023" s="767"/>
      <c r="GB1023" s="767"/>
      <c r="GC1023" s="767"/>
      <c r="GD1023" s="767"/>
      <c r="GE1023" s="767"/>
      <c r="GF1023" s="767"/>
      <c r="GG1023" s="767"/>
      <c r="GH1023" s="767"/>
      <c r="GI1023" s="767"/>
      <c r="GJ1023" s="767"/>
      <c r="GK1023" s="767"/>
      <c r="GL1023" s="767"/>
      <c r="GM1023" s="767"/>
      <c r="GN1023" s="767"/>
      <c r="GO1023" s="767"/>
      <c r="GP1023" s="767"/>
      <c r="GQ1023" s="767"/>
      <c r="GR1023" s="767"/>
      <c r="GS1023" s="767"/>
      <c r="GT1023" s="767"/>
      <c r="GU1023" s="767"/>
      <c r="GV1023" s="767"/>
      <c r="GW1023" s="767"/>
      <c r="GX1023" s="767"/>
      <c r="GY1023" s="767"/>
      <c r="GZ1023" s="767"/>
      <c r="HA1023" s="767"/>
      <c r="HB1023" s="767"/>
      <c r="HC1023" s="767"/>
    </row>
    <row r="1024" spans="1:211" s="864" customFormat="1" ht="13.9" hidden="1" customHeight="1">
      <c r="A1024" s="307"/>
      <c r="B1024" s="351"/>
      <c r="C1024" s="971" t="str">
        <f>IF('1C TSspéc10'!F$17&lt;&gt;0,'1C TSspéc10'!$B$12,"")</f>
        <v/>
      </c>
      <c r="D1024" s="972"/>
      <c r="E1024" s="973"/>
      <c r="F1024" s="93">
        <f>IF(AND($C1024='1C TSspéc10'!$B$12,'1C TSspéc10'!$B$16="spécifiques",'1C TSspéc10'!$F$17&lt;&gt;""),'1C TSspéc10'!$F$21,"")</f>
        <v>0</v>
      </c>
      <c r="G1024" s="863"/>
      <c r="H1024" s="745">
        <v>0.21</v>
      </c>
      <c r="I1024" s="747">
        <v>1</v>
      </c>
      <c r="J1024" s="312"/>
      <c r="K1024" s="680">
        <f t="shared" si="281"/>
        <v>0</v>
      </c>
      <c r="L1024" s="556">
        <f>IF(OR('1C TSspéc10'!$B$12="",'1C TSspéc10'!F$30=0),0,IF(AND('1C TSspéc10'!$B$12&lt;&gt;"",$K$2="Pôle",'1C TSspéc10'!$C$12="OUI"),(('1C TSspéc10'!F$22+'1C TSspéc10'!F$23+'1C TSspéc10'!F$24+'1C TSspéc10'!F$25+'1C TSspéc10'!F$29)/'1C TSspéc10'!F$17),IF(AND('1C TSspéc10'!$B$12&lt;&gt;"",$K$2="Pôle",'1C TSspéc10'!$C$12="NON"),(('1C TSspéc10'!F$22+'1C TSspéc10'!F$23+'1C TSspéc10'!F$24+'1C TSspéc10'!F$25+'1C TSspéc10'!F$29)/'1C TSspéc10'!F$30),IF(AND('1C TSspéc10'!$B$12&lt;&gt;"",$K$2&lt;&gt;"Pôle",'1C TSspéc10'!$C$12="OUI"),(('1C TSspéc10'!F$22+'1C TSspéc10'!F$23+'1C TSspéc10'!F$24+'1C TSspéc10'!F$25+'1C TSspéc10'!F$26+'1C TSspéc10'!F$27+'1C TSspéc10'!F$28+'1C TSspéc10'!F$29)/'1C TSspéc10'!F$17),IF(AND('1C TSspéc10'!$B$12&lt;&gt;"",$K$2&lt;&gt;"Pôle",'1C TSspéc10'!$C$12="NON"),(('1C TSspéc10'!F$22+'1C TSspéc10'!F$23+'1C TSspéc10'!F$24+'1C TSspéc10'!F$25+'1C TSspéc10'!F$26+'1C TSspéc10'!F$27+'1C TSspéc10'!F$28+'1C TSspéc10'!F$29)/'1C TSspéc10'!F$30))))))</f>
        <v>0</v>
      </c>
      <c r="M1024" s="556">
        <f>IF(OR('1C TSspéc10'!$B$12="",'1C TSspéc10'!F$30=0),0,IF(AND('1C TSspéc10'!$B$12&lt;&gt;"",$K$2="Pôle",'1C TSspéc10'!$C$12="OUI"),(('1C TSspéc10'!F$26+'1C TSspéc10'!F$27+'1C TSspéc10'!F$28)/'1C TSspéc10'!F$17),IF(AND('1C TSspéc10'!$B$12&lt;&gt;"",$K$2="Pôle",'1C TSspéc10'!$C$12="NON"),(('1C TSspéc10'!F$26+'1C TSspéc10'!F$27+'1C TSspéc10'!F$28)/'1C TSspéc10'!F$30),IF(AND('1C TSspéc10'!$B$12&lt;&gt;"",$K$2&lt;&gt;"Pôle"),0))))</f>
        <v>0</v>
      </c>
      <c r="N1024" s="557">
        <f>IF(AND('1C TSspéc10'!$B$12&lt;&gt;0,'1C TSspéc10'!$F$30&lt;&gt;0),L1024+M1024,0)</f>
        <v>0</v>
      </c>
      <c r="O1024" s="542" t="str">
        <f>IF(AND('1C TSspéc10'!$F$17&lt;&gt;0,'1C TSspéc10'!$C$12="OUI"),'1C TSspéc10'!$F$35/'1C TSspéc10'!$F$17,"")</f>
        <v/>
      </c>
      <c r="P1024" s="543" t="str">
        <f>IF(AND('1C TSspéc10'!$F$17&lt;&gt;0,'1C TSspéc10'!$C$12="OUI"),'1C TSspéc10'!$F$36/'1C TSspéc10'!$F$17,"")</f>
        <v/>
      </c>
      <c r="Q1024" s="543" t="str">
        <f>IF(AND('1C TSspéc10'!$F$17&lt;&gt;0,'1C TSspéc10'!$C$12="OUI"),'1C TSspéc10'!$F$37/'1C TSspéc10'!$F$17,"")</f>
        <v/>
      </c>
      <c r="R1024" s="543" t="str">
        <f>IF(AND('1C TSspéc10'!$F$17&lt;&gt;0,'1C TSspéc10'!$C$12="OUI"),'1C TSspéc10'!$F$38/'1C TSspéc10'!$F$17,"")</f>
        <v/>
      </c>
      <c r="S1024" s="543" t="str">
        <f>IF(AND('1C TSspéc10'!$F$17&lt;&gt;0,'1C TSspéc10'!$C$12="OUI"),'1C TSspéc10'!$F$39/'1C TSspéc10'!$F$17,"")</f>
        <v/>
      </c>
      <c r="T1024" s="543" t="str">
        <f>IF(AND('1C TSspéc10'!$F$17&lt;&gt;0,'1C TSspéc10'!$C$12="OUI"),'1C TSspéc10'!$F$40/'1C TSspéc10'!$F$17,"")</f>
        <v/>
      </c>
      <c r="U1024" s="543" t="str">
        <f>IF(AND('1C TSspéc10'!$F$17&lt;&gt;0,'1C TSspéc10'!$C$12="OUI"),'1C TSspéc10'!$F$41/'1C TSspéc10'!$F$17,"")</f>
        <v/>
      </c>
      <c r="V1024" s="543" t="str">
        <f>IF(AND('1C TSspéc10'!$F$17&lt;&gt;0,'1C TSspéc10'!$C$12="OUI"),'1C TSspéc10'!$F$42/'1C TSspéc10'!$F$17,"")</f>
        <v/>
      </c>
      <c r="W1024" s="543" t="str">
        <f>IF(AND('1C TSspéc10'!$F$17&lt;&gt;0,'1C TSspéc10'!$C$12="OUI"),'1C TSspéc10'!$F$43/'1C TSspéc10'!$F$17,"")</f>
        <v/>
      </c>
      <c r="X1024" s="543" t="str">
        <f>IF(AND('1C TSspéc10'!$F$17&lt;&gt;0,'1C TSspéc10'!$C$12="OUI"),'1C TSspéc10'!$F$44/'1C TSspéc10'!$F$17,"")</f>
        <v/>
      </c>
      <c r="Y1024" s="543" t="str">
        <f>IF(AND('1C TSspéc10'!$F$17&lt;&gt;0,'1C TSspéc10'!$C$12="OUI"),'1C TSspéc10'!$F$45/'1C TSspéc10'!$F$17,"")</f>
        <v/>
      </c>
      <c r="Z1024" s="543" t="str">
        <f>IF(AND('1C TSspéc10'!$F$17&lt;&gt;0,'1C TSspéc10'!$C$12="OUI"),'1C TSspéc10'!$F$46/'1C TSspéc10'!$F$17,"")</f>
        <v/>
      </c>
      <c r="AA1024" s="543" t="str">
        <f>IF(AND('1C TSspéc10'!$F$17&lt;&gt;0,'1C TSspéc10'!$C$12="OUI"),'1C TSspéc10'!$F$47/'1C TSspéc10'!$F$17,"")</f>
        <v/>
      </c>
      <c r="AB1024" s="543" t="str">
        <f>IF(AND('1C TSspéc10'!$F$17&lt;&gt;0,'1C TSspéc10'!$C$12="OUI"),'1C TSspéc10'!$F$48/'1C TSspéc10'!$F$17,"")</f>
        <v/>
      </c>
      <c r="AC1024" s="543" t="str">
        <f>IF(AND('1C TSspéc10'!$F$17&lt;&gt;0,'1C TSspéc10'!$C$12="OUI"),'1C TSspéc10'!$F$49/'1C TSspéc10'!$F$17,"")</f>
        <v/>
      </c>
      <c r="AD1024" s="543" t="str">
        <f>IF(AND('1C TSspéc10'!$F$17&lt;&gt;0,'1C TSspéc10'!$C$12="OUI"),'1C TSspéc10'!$F$50/'1C TSspéc10'!$F$17,"")</f>
        <v/>
      </c>
      <c r="AE1024" s="543" t="str">
        <f>IF(AND('1C TSspéc10'!$F$17&lt;&gt;0,'1C TSspéc10'!$C$12="OUI"),'1C TSspéc10'!$F$51/'1C TSspéc10'!$F$17,"")</f>
        <v/>
      </c>
      <c r="AF1024" s="543" t="str">
        <f>IF(AND('1C TSspéc10'!$F$17&lt;&gt;0,'1C TSspéc10'!$C$12="OUI"),'1C TSspéc10'!$F$52/'1C TSspéc10'!$F$17,"")</f>
        <v/>
      </c>
      <c r="AG1024" s="543" t="str">
        <f>IF(AND('1C TSspéc10'!$F$17&lt;&gt;0,'1C TSspéc10'!$C$12="OUI"),'1C TSspéc10'!$F$53/'1C TSspéc10'!$F$17,"")</f>
        <v/>
      </c>
      <c r="AH1024" s="543" t="str">
        <f>IF(AND('1C TSspéc10'!$F$17&lt;&gt;0,'1C TSspéc10'!$C$12="OUI"),'1C TSspéc10'!$F$54/'1C TSspéc10'!$F$17,"")</f>
        <v/>
      </c>
      <c r="AI1024" s="543" t="str">
        <f>IF(AND('1C TSspéc10'!$F$17&lt;&gt;0,'1C TSspéc10'!$C$12="OUI"),'1C TSspéc10'!$F$55/'1C TSspéc10'!$F$17,"")</f>
        <v/>
      </c>
      <c r="AJ1024" s="543" t="str">
        <f>IF(AND('1C TSspéc10'!$F$17&lt;&gt;0,'1C TSspéc10'!$C$12="OUI"),'1C TSspéc10'!$F$56/'1C TSspéc10'!$F$17,"")</f>
        <v/>
      </c>
      <c r="AK1024" s="543" t="str">
        <f>IF(AND('1C TSspéc10'!$F$17&lt;&gt;0,'1C TSspéc10'!$C$12="OUI"),'1C TSspéc10'!$F$57/'1C TSspéc10'!$F$17,"")</f>
        <v/>
      </c>
      <c r="AL1024" s="72">
        <f>IF(AND('1C TSspéc10'!$F$17&lt;&gt;0,'1C TSspéc10'!$C$12="OUI"),N1024+AK1024,N1024)</f>
        <v>0</v>
      </c>
      <c r="AM1024" s="417">
        <f t="shared" si="296"/>
        <v>0</v>
      </c>
      <c r="AN1024" s="417">
        <f t="shared" si="297"/>
        <v>0</v>
      </c>
      <c r="AO1024" s="418" t="str">
        <f>IF(AND('1C TSspéc10'!$F$17&lt;&gt;0,'1C TSspéc10'!$F$30&lt;&gt;0),AM1024+AN1024,"")</f>
        <v/>
      </c>
      <c r="AP1024" s="573" t="str">
        <f>IF(AND('1C TSspéc10'!$F$17&lt;&gt;0,'1C TSspéc10'!$F$30&lt;&gt;0),AM1024-AR1024,"")</f>
        <v/>
      </c>
      <c r="AQ1024" s="583">
        <f t="shared" si="298"/>
        <v>0</v>
      </c>
      <c r="AR1024" s="596"/>
      <c r="AS1024" s="102"/>
      <c r="AT1024" s="27" t="str">
        <f>IF(('1C TSspéc10'!F$17*FICHE!$C$14&lt;J1024),"Forfait limité à "&amp;FICHE!$C$14&amp;"€/jour","")</f>
        <v/>
      </c>
      <c r="AU1024" s="592"/>
      <c r="AV1024" s="824"/>
      <c r="AW1024" s="824"/>
      <c r="AX1024" s="824"/>
      <c r="AY1024" s="824"/>
      <c r="AZ1024" s="824"/>
      <c r="BA1024" s="767"/>
      <c r="BB1024" s="767"/>
      <c r="BC1024" s="767"/>
      <c r="BD1024" s="767"/>
      <c r="BE1024" s="767"/>
      <c r="BF1024" s="767"/>
      <c r="BG1024" s="767"/>
      <c r="BH1024" s="767"/>
      <c r="BI1024" s="767"/>
      <c r="BJ1024" s="767"/>
      <c r="BK1024" s="767"/>
      <c r="BL1024" s="767"/>
      <c r="BM1024" s="767"/>
      <c r="BN1024" s="767"/>
      <c r="BO1024" s="767"/>
      <c r="BP1024" s="767"/>
      <c r="BQ1024" s="767"/>
      <c r="BR1024" s="767"/>
      <c r="BS1024" s="767"/>
      <c r="BT1024" s="767"/>
      <c r="BU1024" s="767"/>
      <c r="BV1024" s="767"/>
      <c r="BW1024" s="767"/>
      <c r="BX1024" s="767"/>
      <c r="BY1024" s="767"/>
      <c r="BZ1024" s="767"/>
      <c r="CA1024" s="767"/>
      <c r="CB1024" s="767"/>
      <c r="CC1024" s="767"/>
      <c r="CD1024" s="767"/>
      <c r="CE1024" s="767"/>
      <c r="CF1024" s="767"/>
      <c r="CG1024" s="767"/>
      <c r="CH1024" s="767"/>
      <c r="CI1024" s="767"/>
      <c r="CJ1024" s="767"/>
      <c r="CK1024" s="767"/>
      <c r="CL1024" s="767"/>
      <c r="CM1024" s="767"/>
      <c r="CN1024" s="767"/>
      <c r="CO1024" s="767"/>
      <c r="CP1024" s="767"/>
      <c r="CQ1024" s="767"/>
      <c r="CR1024" s="767"/>
      <c r="CS1024" s="767"/>
      <c r="CT1024" s="767"/>
      <c r="CU1024" s="767"/>
      <c r="CV1024" s="767"/>
      <c r="CW1024" s="767"/>
      <c r="CX1024" s="767"/>
      <c r="CY1024" s="767"/>
      <c r="CZ1024" s="767"/>
      <c r="DA1024" s="767"/>
      <c r="DB1024" s="767"/>
      <c r="DC1024" s="767"/>
      <c r="DD1024" s="767"/>
      <c r="DE1024" s="767"/>
      <c r="DF1024" s="767"/>
      <c r="DG1024" s="767"/>
      <c r="DH1024" s="767"/>
      <c r="DI1024" s="767"/>
      <c r="DJ1024" s="767"/>
      <c r="DK1024" s="767"/>
      <c r="DL1024" s="767"/>
      <c r="DM1024" s="767"/>
      <c r="DN1024" s="767"/>
      <c r="DO1024" s="767"/>
      <c r="DP1024" s="767"/>
      <c r="DQ1024" s="767"/>
      <c r="DR1024" s="767"/>
      <c r="DS1024" s="767"/>
      <c r="DT1024" s="767"/>
      <c r="DU1024" s="767"/>
      <c r="DV1024" s="767"/>
      <c r="DW1024" s="767"/>
      <c r="DX1024" s="767"/>
      <c r="DY1024" s="767"/>
      <c r="DZ1024" s="767"/>
      <c r="EA1024" s="767"/>
      <c r="EB1024" s="767"/>
      <c r="EC1024" s="767"/>
      <c r="ED1024" s="767"/>
      <c r="EE1024" s="767"/>
      <c r="EF1024" s="767"/>
      <c r="EG1024" s="767"/>
      <c r="EH1024" s="767"/>
      <c r="EI1024" s="767"/>
      <c r="EJ1024" s="767"/>
      <c r="EK1024" s="767"/>
      <c r="EL1024" s="767"/>
      <c r="EM1024" s="767"/>
      <c r="EN1024" s="767"/>
      <c r="EO1024" s="767"/>
      <c r="EP1024" s="767"/>
      <c r="EQ1024" s="767"/>
      <c r="ER1024" s="767"/>
      <c r="ES1024" s="767"/>
      <c r="ET1024" s="767"/>
      <c r="EU1024" s="767"/>
      <c r="EV1024" s="767"/>
      <c r="EW1024" s="767"/>
      <c r="EX1024" s="767"/>
      <c r="EY1024" s="767"/>
      <c r="EZ1024" s="767"/>
      <c r="FA1024" s="767"/>
      <c r="FB1024" s="767"/>
      <c r="FC1024" s="767"/>
      <c r="FD1024" s="767"/>
      <c r="FE1024" s="767"/>
      <c r="FF1024" s="767"/>
      <c r="FG1024" s="767"/>
      <c r="FH1024" s="767"/>
      <c r="FI1024" s="767"/>
      <c r="FJ1024" s="767"/>
      <c r="FK1024" s="767"/>
      <c r="FL1024" s="767"/>
      <c r="FM1024" s="767"/>
      <c r="FN1024" s="767"/>
      <c r="FO1024" s="767"/>
      <c r="FP1024" s="767"/>
      <c r="FQ1024" s="767"/>
      <c r="FR1024" s="767"/>
      <c r="FS1024" s="767"/>
      <c r="FT1024" s="767"/>
      <c r="FU1024" s="767"/>
      <c r="FV1024" s="767"/>
      <c r="FW1024" s="767"/>
      <c r="FX1024" s="767"/>
      <c r="FY1024" s="767"/>
      <c r="FZ1024" s="767"/>
      <c r="GA1024" s="767"/>
      <c r="GB1024" s="767"/>
      <c r="GC1024" s="767"/>
      <c r="GD1024" s="767"/>
      <c r="GE1024" s="767"/>
      <c r="GF1024" s="767"/>
      <c r="GG1024" s="767"/>
      <c r="GH1024" s="767"/>
      <c r="GI1024" s="767"/>
      <c r="GJ1024" s="767"/>
      <c r="GK1024" s="767"/>
      <c r="GL1024" s="767"/>
      <c r="GM1024" s="767"/>
      <c r="GN1024" s="767"/>
      <c r="GO1024" s="767"/>
      <c r="GP1024" s="767"/>
      <c r="GQ1024" s="767"/>
      <c r="GR1024" s="767"/>
      <c r="GS1024" s="767"/>
      <c r="GT1024" s="767"/>
      <c r="GU1024" s="767"/>
      <c r="GV1024" s="767"/>
      <c r="GW1024" s="767"/>
      <c r="GX1024" s="767"/>
      <c r="GY1024" s="767"/>
      <c r="GZ1024" s="767"/>
      <c r="HA1024" s="767"/>
      <c r="HB1024" s="767"/>
      <c r="HC1024" s="767"/>
    </row>
    <row r="1025" spans="1:211" s="864" customFormat="1" ht="13.9" hidden="1" customHeight="1">
      <c r="A1025" s="307"/>
      <c r="B1025" s="351"/>
      <c r="C1025" s="971" t="str">
        <f>IF('1C TSspéc10'!G$17&lt;&gt;0,'1C TSspéc10'!$B$12,"")</f>
        <v/>
      </c>
      <c r="D1025" s="972"/>
      <c r="E1025" s="973"/>
      <c r="F1025" s="93">
        <f>IF(AND($C1025='1C TSspéc10'!$B$12,'1C TSspéc10'!$B$16="spécifiques",'1C TSspéc10'!$G$17&lt;&gt;""),'1C TSspéc10'!$G$21,"")</f>
        <v>0</v>
      </c>
      <c r="G1025" s="863"/>
      <c r="H1025" s="745">
        <v>0.21</v>
      </c>
      <c r="I1025" s="747">
        <v>1</v>
      </c>
      <c r="J1025" s="312"/>
      <c r="K1025" s="680">
        <f t="shared" si="281"/>
        <v>0</v>
      </c>
      <c r="L1025" s="556">
        <f>IF(OR('1C TSspéc10'!$B$12="",'1C TSspéc10'!G$30=0),0,IF(AND('1C TSspéc10'!$B$12&lt;&gt;"",$K$2="Pôle",'1C TSspéc10'!$C$12="OUI"),(('1C TSspéc10'!G$22+'1C TSspéc10'!G$23+'1C TSspéc10'!G$24+'1C TSspéc10'!G$25+'1C TSspéc10'!G$29)/'1C TSspéc10'!G$17),IF(AND('1C TSspéc10'!$B$12&lt;&gt;"",$K$2="Pôle",'1C TSspéc10'!$C$12="NON"),(('1C TSspéc10'!G$22+'1C TSspéc10'!G$23+'1C TSspéc10'!G$24+'1C TSspéc10'!G$25+'1C TSspéc10'!G$29)/'1C TSspéc10'!G$30),IF(AND('1C TSspéc10'!$B$12&lt;&gt;"",$K$2&lt;&gt;"Pôle",'1C TSspéc10'!$C$12="OUI"),(('1C TSspéc10'!G$22+'1C TSspéc10'!G$23+'1C TSspéc10'!G$24+'1C TSspéc10'!G$25+'1C TSspéc10'!G$26+'1C TSspéc10'!G$27+'1C TSspéc10'!G$28+'1C TSspéc10'!G$29)/'1C TSspéc10'!G$17),IF(AND('1C TSspéc10'!$B$12&lt;&gt;"",$K$2&lt;&gt;"Pôle",'1C TSspéc10'!$C$12="NON"),(('1C TSspéc10'!G$22+'1C TSspéc10'!G$23+'1C TSspéc10'!G$24+'1C TSspéc10'!G$25+'1C TSspéc10'!G$26+'1C TSspéc10'!G$27+'1C TSspéc10'!G$28+'1C TSspéc10'!G$29)/'1C TSspéc10'!G$30))))))</f>
        <v>0</v>
      </c>
      <c r="M1025" s="556">
        <f>IF(OR('1C TSspéc10'!$B$12="",'1C TSspéc10'!G$30=0),0,IF(AND('1C TSspéc10'!$B$12&lt;&gt;"",$K$2="Pôle",'1C TSspéc10'!$C$12="OUI"),(('1C TSspéc10'!G$26+'1C TSspéc10'!G$27+'1C TSspéc10'!G$28)/'1C TSspéc10'!G$17),IF(AND('1C TSspéc10'!$B$12&lt;&gt;"",$K$2="Pôle",'1C TSspéc10'!$C$12="NON"),(('1C TSspéc10'!G$26+'1C TSspéc10'!G$27+'1C TSspéc10'!G$28)/'1C TSspéc10'!G$30),IF(AND('1C TSspéc10'!$B$12&lt;&gt;"",$K$2&lt;&gt;"Pôle"),0))))</f>
        <v>0</v>
      </c>
      <c r="N1025" s="557">
        <f>IF(AND('1C TSspéc10'!$B$12&lt;&gt;0,'1C TSspéc10'!$G$30&lt;&gt;0),L1025+M1025,0)</f>
        <v>0</v>
      </c>
      <c r="O1025" s="542" t="str">
        <f>IF(AND('1C TSspéc10'!$G$17&lt;&gt;0,'1C TSspéc10'!$C$12="OUI"),'1C TSspéc10'!$G$35/'1C TSspéc10'!$G$17,"")</f>
        <v/>
      </c>
      <c r="P1025" s="543" t="str">
        <f>IF(AND('1C TSspéc10'!$G$17&lt;&gt;0,'1C TSspéc10'!$C$12="OUI"),'1C TSspéc10'!$G$36/'1C TSspéc10'!$G$17,"")</f>
        <v/>
      </c>
      <c r="Q1025" s="543" t="str">
        <f>IF(AND('1C TSspéc10'!$G$17&lt;&gt;0,'1C TSspéc10'!$C$12="OUI"),'1C TSspéc10'!$G$37/'1C TSspéc10'!$G$17,"")</f>
        <v/>
      </c>
      <c r="R1025" s="543" t="str">
        <f>IF(AND('1C TSspéc10'!$G$17&lt;&gt;0,'1C TSspéc10'!$C$12="OUI"),'1C TSspéc10'!$G$38/'1C TSspéc10'!$G$17,"")</f>
        <v/>
      </c>
      <c r="S1025" s="543" t="str">
        <f>IF(AND('1C TSspéc10'!$G$17&lt;&gt;0,'1C TSspéc10'!$C$12="OUI"),'1C TSspéc10'!$G$39/'1C TSspéc10'!$G$17,"")</f>
        <v/>
      </c>
      <c r="T1025" s="543" t="str">
        <f>IF(AND('1C TSspéc10'!$G$17&lt;&gt;0,'1C TSspéc10'!$C$12="OUI"),'1C TSspéc10'!$G$40/'1C TSspéc10'!$G$17,"")</f>
        <v/>
      </c>
      <c r="U1025" s="543" t="str">
        <f>IF(AND('1C TSspéc10'!$G$17&lt;&gt;0,'1C TSspéc10'!$C$12="OUI"),'1C TSspéc10'!$G$41/'1C TSspéc10'!$G$17,"")</f>
        <v/>
      </c>
      <c r="V1025" s="543" t="str">
        <f>IF(AND('1C TSspéc10'!$G$17&lt;&gt;0,'1C TSspéc10'!$C$12="OUI"),'1C TSspéc10'!$G$42/'1C TSspéc10'!$G$17,"")</f>
        <v/>
      </c>
      <c r="W1025" s="543" t="str">
        <f>IF(AND('1C TSspéc10'!$G$17&lt;&gt;0,'1C TSspéc10'!$C$12="OUI"),'1C TSspéc10'!$G$43/'1C TSspéc10'!$G$17,"")</f>
        <v/>
      </c>
      <c r="X1025" s="543" t="str">
        <f>IF(AND('1C TSspéc10'!$G$17&lt;&gt;0,'1C TSspéc10'!$C$12="OUI"),'1C TSspéc10'!$G$44/'1C TSspéc10'!$G$17,"")</f>
        <v/>
      </c>
      <c r="Y1025" s="543" t="str">
        <f>IF(AND('1C TSspéc10'!$G$17&lt;&gt;0,'1C TSspéc10'!$C$12="OUI"),'1C TSspéc10'!$G$45/'1C TSspéc10'!$G$17,"")</f>
        <v/>
      </c>
      <c r="Z1025" s="543" t="str">
        <f>IF(AND('1C TSspéc10'!$G$17&lt;&gt;0,'1C TSspéc10'!$C$12="OUI"),'1C TSspéc10'!$G$46/'1C TSspéc10'!$G$17,"")</f>
        <v/>
      </c>
      <c r="AA1025" s="543" t="str">
        <f>IF(AND('1C TSspéc10'!$G$17&lt;&gt;0,'1C TSspéc10'!$C$12="OUI"),'1C TSspéc10'!$G$47/'1C TSspéc10'!$G$17,"")</f>
        <v/>
      </c>
      <c r="AB1025" s="543" t="str">
        <f>IF(AND('1C TSspéc10'!$G$17&lt;&gt;0,'1C TSspéc10'!$C$12="OUI"),'1C TSspéc10'!$G$48/'1C TSspéc10'!$G$17,"")</f>
        <v/>
      </c>
      <c r="AC1025" s="543" t="str">
        <f>IF(AND('1C TSspéc10'!$G$17&lt;&gt;0,'1C TSspéc10'!$C$12="OUI"),'1C TSspéc10'!$G$49/'1C TSspéc10'!$G$17,"")</f>
        <v/>
      </c>
      <c r="AD1025" s="543" t="str">
        <f>IF(AND('1C TSspéc10'!$G$17&lt;&gt;0,'1C TSspéc10'!$C$12="OUI"),'1C TSspéc10'!$G$50/'1C TSspéc10'!$G$17,"")</f>
        <v/>
      </c>
      <c r="AE1025" s="543" t="str">
        <f>IF(AND('1C TSspéc10'!$G$17&lt;&gt;0,'1C TSspéc10'!$C$12="OUI"),'1C TSspéc10'!$G$51/'1C TSspéc10'!$G$17,"")</f>
        <v/>
      </c>
      <c r="AF1025" s="543" t="str">
        <f>IF(AND('1C TSspéc10'!$G$17&lt;&gt;0,'1C TSspéc10'!$C$12="OUI"),'1C TSspéc10'!$G$52/'1C TSspéc10'!$G$17,"")</f>
        <v/>
      </c>
      <c r="AG1025" s="543" t="str">
        <f>IF(AND('1C TSspéc10'!$G$17&lt;&gt;0,'1C TSspéc10'!$C$12="OUI"),'1C TSspéc10'!$G$53/'1C TSspéc10'!$G$17,"")</f>
        <v/>
      </c>
      <c r="AH1025" s="543" t="str">
        <f>IF(AND('1C TSspéc10'!$G$17&lt;&gt;0,'1C TSspéc10'!$C$12="OUI"),'1C TSspéc10'!$G$54/'1C TSspéc10'!$G$17,"")</f>
        <v/>
      </c>
      <c r="AI1025" s="543" t="str">
        <f>IF(AND('1C TSspéc10'!$G$17&lt;&gt;0,'1C TSspéc10'!$C$12="OUI"),'1C TSspéc10'!$G$55/'1C TSspéc10'!$G$17,"")</f>
        <v/>
      </c>
      <c r="AJ1025" s="543" t="str">
        <f>IF(AND('1C TSspéc10'!$G$17&lt;&gt;0,'1C TSspéc10'!$C$12="OUI"),'1C TSspéc10'!$G$56/'1C TSspéc10'!$G$17,"")</f>
        <v/>
      </c>
      <c r="AK1025" s="543" t="str">
        <f>IF(AND('1C TSspéc10'!$G$17&lt;&gt;0,'1C TSspéc10'!$C$12="OUI"),'1C TSspéc10'!$G$57/'1C TSspéc10'!$G$17,"")</f>
        <v/>
      </c>
      <c r="AL1025" s="72">
        <f>IF(AND('1C TSspéc10'!$G$17&lt;&gt;0,'1C TSspéc10'!$C$12="OUI"),N1025+AK1025,N1025)</f>
        <v>0</v>
      </c>
      <c r="AM1025" s="417">
        <f t="shared" si="296"/>
        <v>0</v>
      </c>
      <c r="AN1025" s="417">
        <f t="shared" si="297"/>
        <v>0</v>
      </c>
      <c r="AO1025" s="418" t="str">
        <f>IF(AND('1C TSspéc10'!$G$17&lt;&gt;0,'1C TSspéc10'!$G$30&lt;&gt;0),AM1025+AN1025,"")</f>
        <v/>
      </c>
      <c r="AP1025" s="573" t="str">
        <f>IF(AND('1C TSspéc10'!$G$17&lt;&gt;0,'1C TSspéc10'!$G$30&lt;&gt;0),AM1025-AR1025,"")</f>
        <v/>
      </c>
      <c r="AQ1025" s="583">
        <f t="shared" si="298"/>
        <v>0</v>
      </c>
      <c r="AR1025" s="596"/>
      <c r="AS1025" s="102"/>
      <c r="AT1025" s="27" t="str">
        <f>IF(('1C TSspéc10'!G$17*FICHE!$C$14&lt;J1025),"Forfait limité à "&amp;FICHE!$C$14&amp;"€/jour","")</f>
        <v/>
      </c>
      <c r="AU1025" s="592"/>
      <c r="AV1025" s="824"/>
      <c r="AW1025" s="824"/>
      <c r="AX1025" s="824"/>
      <c r="AY1025" s="824"/>
      <c r="AZ1025" s="824"/>
      <c r="BA1025" s="767"/>
      <c r="BB1025" s="767"/>
      <c r="BC1025" s="767"/>
      <c r="BD1025" s="767"/>
      <c r="BE1025" s="767"/>
      <c r="BF1025" s="767"/>
      <c r="BG1025" s="767"/>
      <c r="BH1025" s="767"/>
      <c r="BI1025" s="767"/>
      <c r="BJ1025" s="767"/>
      <c r="BK1025" s="767"/>
      <c r="BL1025" s="767"/>
      <c r="BM1025" s="767"/>
      <c r="BN1025" s="767"/>
      <c r="BO1025" s="767"/>
      <c r="BP1025" s="767"/>
      <c r="BQ1025" s="767"/>
      <c r="BR1025" s="767"/>
      <c r="BS1025" s="767"/>
      <c r="BT1025" s="767"/>
      <c r="BU1025" s="767"/>
      <c r="BV1025" s="767"/>
      <c r="BW1025" s="767"/>
      <c r="BX1025" s="767"/>
      <c r="BY1025" s="767"/>
      <c r="BZ1025" s="767"/>
      <c r="CA1025" s="767"/>
      <c r="CB1025" s="767"/>
      <c r="CC1025" s="767"/>
      <c r="CD1025" s="767"/>
      <c r="CE1025" s="767"/>
      <c r="CF1025" s="767"/>
      <c r="CG1025" s="767"/>
      <c r="CH1025" s="767"/>
      <c r="CI1025" s="767"/>
      <c r="CJ1025" s="767"/>
      <c r="CK1025" s="767"/>
      <c r="CL1025" s="767"/>
      <c r="CM1025" s="767"/>
      <c r="CN1025" s="767"/>
      <c r="CO1025" s="767"/>
      <c r="CP1025" s="767"/>
      <c r="CQ1025" s="767"/>
      <c r="CR1025" s="767"/>
      <c r="CS1025" s="767"/>
      <c r="CT1025" s="767"/>
      <c r="CU1025" s="767"/>
      <c r="CV1025" s="767"/>
      <c r="CW1025" s="767"/>
      <c r="CX1025" s="767"/>
      <c r="CY1025" s="767"/>
      <c r="CZ1025" s="767"/>
      <c r="DA1025" s="767"/>
      <c r="DB1025" s="767"/>
      <c r="DC1025" s="767"/>
      <c r="DD1025" s="767"/>
      <c r="DE1025" s="767"/>
      <c r="DF1025" s="767"/>
      <c r="DG1025" s="767"/>
      <c r="DH1025" s="767"/>
      <c r="DI1025" s="767"/>
      <c r="DJ1025" s="767"/>
      <c r="DK1025" s="767"/>
      <c r="DL1025" s="767"/>
      <c r="DM1025" s="767"/>
      <c r="DN1025" s="767"/>
      <c r="DO1025" s="767"/>
      <c r="DP1025" s="767"/>
      <c r="DQ1025" s="767"/>
      <c r="DR1025" s="767"/>
      <c r="DS1025" s="767"/>
      <c r="DT1025" s="767"/>
      <c r="DU1025" s="767"/>
      <c r="DV1025" s="767"/>
      <c r="DW1025" s="767"/>
      <c r="DX1025" s="767"/>
      <c r="DY1025" s="767"/>
      <c r="DZ1025" s="767"/>
      <c r="EA1025" s="767"/>
      <c r="EB1025" s="767"/>
      <c r="EC1025" s="767"/>
      <c r="ED1025" s="767"/>
      <c r="EE1025" s="767"/>
      <c r="EF1025" s="767"/>
      <c r="EG1025" s="767"/>
      <c r="EH1025" s="767"/>
      <c r="EI1025" s="767"/>
      <c r="EJ1025" s="767"/>
      <c r="EK1025" s="767"/>
      <c r="EL1025" s="767"/>
      <c r="EM1025" s="767"/>
      <c r="EN1025" s="767"/>
      <c r="EO1025" s="767"/>
      <c r="EP1025" s="767"/>
      <c r="EQ1025" s="767"/>
      <c r="ER1025" s="767"/>
      <c r="ES1025" s="767"/>
      <c r="ET1025" s="767"/>
      <c r="EU1025" s="767"/>
      <c r="EV1025" s="767"/>
      <c r="EW1025" s="767"/>
      <c r="EX1025" s="767"/>
      <c r="EY1025" s="767"/>
      <c r="EZ1025" s="767"/>
      <c r="FA1025" s="767"/>
      <c r="FB1025" s="767"/>
      <c r="FC1025" s="767"/>
      <c r="FD1025" s="767"/>
      <c r="FE1025" s="767"/>
      <c r="FF1025" s="767"/>
      <c r="FG1025" s="767"/>
      <c r="FH1025" s="767"/>
      <c r="FI1025" s="767"/>
      <c r="FJ1025" s="767"/>
      <c r="FK1025" s="767"/>
      <c r="FL1025" s="767"/>
      <c r="FM1025" s="767"/>
      <c r="FN1025" s="767"/>
      <c r="FO1025" s="767"/>
      <c r="FP1025" s="767"/>
      <c r="FQ1025" s="767"/>
      <c r="FR1025" s="767"/>
      <c r="FS1025" s="767"/>
      <c r="FT1025" s="767"/>
      <c r="FU1025" s="767"/>
      <c r="FV1025" s="767"/>
      <c r="FW1025" s="767"/>
      <c r="FX1025" s="767"/>
      <c r="FY1025" s="767"/>
      <c r="FZ1025" s="767"/>
      <c r="GA1025" s="767"/>
      <c r="GB1025" s="767"/>
      <c r="GC1025" s="767"/>
      <c r="GD1025" s="767"/>
      <c r="GE1025" s="767"/>
      <c r="GF1025" s="767"/>
      <c r="GG1025" s="767"/>
      <c r="GH1025" s="767"/>
      <c r="GI1025" s="767"/>
      <c r="GJ1025" s="767"/>
      <c r="GK1025" s="767"/>
      <c r="GL1025" s="767"/>
      <c r="GM1025" s="767"/>
      <c r="GN1025" s="767"/>
      <c r="GO1025" s="767"/>
      <c r="GP1025" s="767"/>
      <c r="GQ1025" s="767"/>
      <c r="GR1025" s="767"/>
      <c r="GS1025" s="767"/>
      <c r="GT1025" s="767"/>
      <c r="GU1025" s="767"/>
      <c r="GV1025" s="767"/>
      <c r="GW1025" s="767"/>
      <c r="GX1025" s="767"/>
      <c r="GY1025" s="767"/>
      <c r="GZ1025" s="767"/>
      <c r="HA1025" s="767"/>
      <c r="HB1025" s="767"/>
      <c r="HC1025" s="767"/>
    </row>
    <row r="1026" spans="1:211" s="864" customFormat="1" ht="13.9" hidden="1" customHeight="1">
      <c r="A1026" s="307"/>
      <c r="B1026" s="351"/>
      <c r="C1026" s="971" t="str">
        <f>IF('1C TSspéc10'!H$17&lt;&gt;0,'1C TSspéc10'!$B$12,"")</f>
        <v/>
      </c>
      <c r="D1026" s="972"/>
      <c r="E1026" s="973"/>
      <c r="F1026" s="93">
        <f>IF(AND($C1026='1C TSspéc10'!$B$12,'1C TSspéc10'!$B$16="spécifiques",'1C TSspéc10'!$H$17&lt;&gt;""),'1C TSspéc10'!$H$21,"")</f>
        <v>0</v>
      </c>
      <c r="G1026" s="863"/>
      <c r="H1026" s="745">
        <v>0.21</v>
      </c>
      <c r="I1026" s="747">
        <v>1</v>
      </c>
      <c r="J1026" s="312"/>
      <c r="K1026" s="680">
        <f t="shared" si="281"/>
        <v>0</v>
      </c>
      <c r="L1026" s="556">
        <f>IF(OR('1C TSspéc10'!$B$12="",'1C TSspéc10'!H$30=0),0,IF(AND('1C TSspéc10'!$B$12&lt;&gt;"",$K$2="Pôle",'1C TSspéc10'!$C$12="OUI"),(('1C TSspéc10'!H$22+'1C TSspéc10'!H$23+'1C TSspéc10'!H$24+'1C TSspéc10'!H$25+'1C TSspéc10'!H$29)/'1C TSspéc10'!H$17),IF(AND('1C TSspéc10'!$B$12&lt;&gt;"",$K$2="Pôle",'1C TSspéc10'!$C$12="NON"),(('1C TSspéc10'!H$22+'1C TSspéc10'!H$23+'1C TSspéc10'!H$24+'1C TSspéc10'!H$25+'1C TSspéc10'!H$29)/'1C TSspéc10'!H$30),IF(AND('1C TSspéc10'!$B$12&lt;&gt;"",$K$2&lt;&gt;"Pôle",'1C TSspéc10'!$C$12="OUI"),(('1C TSspéc10'!H$22+'1C TSspéc10'!H$23+'1C TSspéc10'!H$24+'1C TSspéc10'!H$25+'1C TSspéc10'!H$26+'1C TSspéc10'!H$27+'1C TSspéc10'!H$28+'1C TSspéc10'!H$29)/'1C TSspéc10'!H$17),IF(AND('1C TSspéc10'!$B$12&lt;&gt;"",$K$2&lt;&gt;"Pôle",'1C TSspéc10'!$C$12="NON"),(('1C TSspéc10'!H$22+'1C TSspéc10'!H$23+'1C TSspéc10'!H$24+'1C TSspéc10'!H$25+'1C TSspéc10'!H$26+'1C TSspéc10'!H$27+'1C TSspéc10'!H$28+'1C TSspéc10'!H$29)/'1C TSspéc10'!H$30))))))</f>
        <v>0</v>
      </c>
      <c r="M1026" s="556">
        <f>IF(OR('1C TSspéc10'!$B$12="",'1C TSspéc10'!H$30=0),0,IF(AND('1C TSspéc10'!$B$12&lt;&gt;"",$K$2="Pôle",'1C TSspéc10'!$C$12="OUI"),(('1C TSspéc10'!H$26+'1C TSspéc10'!H$27+'1C TSspéc10'!H$28)/'1C TSspéc10'!H$17),IF(AND('1C TSspéc10'!$B$12&lt;&gt;"",$K$2="Pôle",'1C TSspéc10'!$C$12="NON"),(('1C TSspéc10'!H$26+'1C TSspéc10'!H$27+'1C TSspéc10'!H$28)/'1C TSspéc10'!H$30),IF(AND('1C TSspéc10'!$B$12&lt;&gt;"",$K$2&lt;&gt;"Pôle"),0))))</f>
        <v>0</v>
      </c>
      <c r="N1026" s="557">
        <f>IF(AND('1C TSspéc10'!$B$12&lt;&gt;0,'1C TSspéc10'!$H$30&lt;&gt;0),L1026+M1026,0)</f>
        <v>0</v>
      </c>
      <c r="O1026" s="542" t="str">
        <f>IF(AND('1C TSspéc10'!$H$17&lt;&gt;0,'1C TSspéc10'!$C$12="OUI"),'1C TSspéc10'!$H$35/'1C TSspéc10'!$H$17,"")</f>
        <v/>
      </c>
      <c r="P1026" s="543" t="str">
        <f>IF(AND('1C TSspéc10'!$H$17&lt;&gt;0,'1C TSspéc10'!$C$12="OUI"),'1C TSspéc10'!$H$36/'1C TSspéc10'!$H$17,"")</f>
        <v/>
      </c>
      <c r="Q1026" s="543" t="str">
        <f>IF(AND('1C TSspéc10'!$H$17&lt;&gt;0,'1C TSspéc10'!$C$12="OUI"),'1C TSspéc10'!$H$37/'1C TSspéc10'!$H$17,"")</f>
        <v/>
      </c>
      <c r="R1026" s="543" t="str">
        <f>IF(AND('1C TSspéc10'!$H$17&lt;&gt;0,'1C TSspéc10'!$C$12="OUI"),'1C TSspéc10'!$H$38/'1C TSspéc10'!$H$17,"")</f>
        <v/>
      </c>
      <c r="S1026" s="543" t="str">
        <f>IF(AND('1C TSspéc10'!$H$17&lt;&gt;0,'1C TSspéc10'!$C$12="OUI"),'1C TSspéc10'!$H$39/'1C TSspéc10'!$H$17,"")</f>
        <v/>
      </c>
      <c r="T1026" s="543" t="str">
        <f>IF(AND('1C TSspéc10'!$H$17&lt;&gt;0,'1C TSspéc10'!$C$12="OUI"),'1C TSspéc10'!$H$40/'1C TSspéc10'!$H$17,"")</f>
        <v/>
      </c>
      <c r="U1026" s="543" t="str">
        <f>IF(AND('1C TSspéc10'!$H$17&lt;&gt;0,'1C TSspéc10'!$C$12="OUI"),'1C TSspéc10'!$H$41/'1C TSspéc10'!$H$17,"")</f>
        <v/>
      </c>
      <c r="V1026" s="543" t="str">
        <f>IF(AND('1C TSspéc10'!$H$17&lt;&gt;0,'1C TSspéc10'!$C$12="OUI"),'1C TSspéc10'!$H$42/'1C TSspéc10'!$H$17,"")</f>
        <v/>
      </c>
      <c r="W1026" s="543" t="str">
        <f>IF(AND('1C TSspéc10'!$H$17&lt;&gt;0,'1C TSspéc10'!$C$12="OUI"),'1C TSspéc10'!$H$43/'1C TSspéc10'!$H$17,"")</f>
        <v/>
      </c>
      <c r="X1026" s="543" t="str">
        <f>IF(AND('1C TSspéc10'!$H$17&lt;&gt;0,'1C TSspéc10'!$C$12="OUI"),'1C TSspéc10'!$H$44/'1C TSspéc10'!$H$17,"")</f>
        <v/>
      </c>
      <c r="Y1026" s="543" t="str">
        <f>IF(AND('1C TSspéc10'!$H$17&lt;&gt;0,'1C TSspéc10'!$C$12="OUI"),'1C TSspéc10'!$H$45/'1C TSspéc10'!$H$17,"")</f>
        <v/>
      </c>
      <c r="Z1026" s="543" t="str">
        <f>IF(AND('1C TSspéc10'!$H$17&lt;&gt;0,'1C TSspéc10'!$C$12="OUI"),'1C TSspéc10'!$H$46/'1C TSspéc10'!$H$17,"")</f>
        <v/>
      </c>
      <c r="AA1026" s="543" t="str">
        <f>IF(AND('1C TSspéc10'!$H$17&lt;&gt;0,'1C TSspéc10'!$C$12="OUI"),'1C TSspéc10'!$H$47/'1C TSspéc10'!$H$17,"")</f>
        <v/>
      </c>
      <c r="AB1026" s="543" t="str">
        <f>IF(AND('1C TSspéc10'!$H$17&lt;&gt;0,'1C TSspéc10'!$C$12="OUI"),'1C TSspéc10'!$H$48/'1C TSspéc10'!$H$17,"")</f>
        <v/>
      </c>
      <c r="AC1026" s="543" t="str">
        <f>IF(AND('1C TSspéc10'!$H$17&lt;&gt;0,'1C TSspéc10'!$C$12="OUI"),'1C TSspéc10'!$H$49/'1C TSspéc10'!$H$17,"")</f>
        <v/>
      </c>
      <c r="AD1026" s="543" t="str">
        <f>IF(AND('1C TSspéc10'!$H$17&lt;&gt;0,'1C TSspéc10'!$C$12="OUI"),'1C TSspéc10'!$H$50/'1C TSspéc10'!$H$17,"")</f>
        <v/>
      </c>
      <c r="AE1026" s="543" t="str">
        <f>IF(AND('1C TSspéc10'!$H$17&lt;&gt;0,'1C TSspéc10'!$C$12="OUI"),'1C TSspéc10'!$H$51/'1C TSspéc10'!$H$17,"")</f>
        <v/>
      </c>
      <c r="AF1026" s="543" t="str">
        <f>IF(AND('1C TSspéc10'!$H$17&lt;&gt;0,'1C TSspéc10'!$C$12="OUI"),'1C TSspéc10'!$H$52/'1C TSspéc10'!$H$17,"")</f>
        <v/>
      </c>
      <c r="AG1026" s="543" t="str">
        <f>IF(AND('1C TSspéc10'!$H$17&lt;&gt;0,'1C TSspéc10'!$C$12="OUI"),'1C TSspéc10'!$H$53/'1C TSspéc10'!$H$17,"")</f>
        <v/>
      </c>
      <c r="AH1026" s="543" t="str">
        <f>IF(AND('1C TSspéc10'!$H$17&lt;&gt;0,'1C TSspéc10'!$C$12="OUI"),'1C TSspéc10'!$H$54/'1C TSspéc10'!$H$17,"")</f>
        <v/>
      </c>
      <c r="AI1026" s="543" t="str">
        <f>IF(AND('1C TSspéc10'!$H$17&lt;&gt;0,'1C TSspéc10'!$C$12="OUI"),'1C TSspéc10'!$H$55/'1C TSspéc10'!$H$17,"")</f>
        <v/>
      </c>
      <c r="AJ1026" s="543" t="str">
        <f>IF(AND('1C TSspéc10'!$H$17&lt;&gt;0,'1C TSspéc10'!$C$12="OUI"),'1C TSspéc10'!$H$56/'1C TSspéc10'!$H$17,"")</f>
        <v/>
      </c>
      <c r="AK1026" s="543" t="str">
        <f>IF(AND('1C TSspéc10'!$H$17&lt;&gt;0,'1C TSspéc10'!$C$12="OUI"),'1C TSspéc10'!$H$57/'1C TSspéc10'!$H$17,"")</f>
        <v/>
      </c>
      <c r="AL1026" s="72">
        <f>IF(AND('1C TSspéc10'!$H$17&lt;&gt;0,'1C TSspéc10'!$C$12="OUI"),N1026+AK1026,N1026)</f>
        <v>0</v>
      </c>
      <c r="AM1026" s="417">
        <f t="shared" si="296"/>
        <v>0</v>
      </c>
      <c r="AN1026" s="417">
        <f t="shared" si="297"/>
        <v>0</v>
      </c>
      <c r="AO1026" s="418" t="str">
        <f>IF(AND('1C TSspéc10'!$H$17&lt;&gt;0,'1C TSspéc10'!$H$30&lt;&gt;0),AM1026+AN1026,"")</f>
        <v/>
      </c>
      <c r="AP1026" s="573" t="str">
        <f>IF(AND('1C TSspéc10'!$H$17&lt;&gt;0,'1C TSspéc10'!$H$30&lt;&gt;0),AM1026-AR1026,"")</f>
        <v/>
      </c>
      <c r="AQ1026" s="583">
        <f t="shared" si="298"/>
        <v>0</v>
      </c>
      <c r="AR1026" s="596"/>
      <c r="AS1026" s="102"/>
      <c r="AT1026" s="27" t="str">
        <f>IF(('1C TSspéc10'!H$17*FICHE!$C$14&lt;J1026),"Forfait limité à "&amp;FICHE!$C$14&amp;"€/jour","")</f>
        <v/>
      </c>
      <c r="AU1026" s="592"/>
      <c r="AV1026" s="824"/>
      <c r="AW1026" s="824"/>
      <c r="AX1026" s="824"/>
      <c r="AY1026" s="824"/>
      <c r="AZ1026" s="824"/>
      <c r="BA1026" s="767"/>
      <c r="BB1026" s="767"/>
      <c r="BC1026" s="767"/>
      <c r="BD1026" s="767"/>
      <c r="BE1026" s="767"/>
      <c r="BF1026" s="767"/>
      <c r="BG1026" s="767"/>
      <c r="BH1026" s="767"/>
      <c r="BI1026" s="767"/>
      <c r="BJ1026" s="767"/>
      <c r="BK1026" s="767"/>
      <c r="BL1026" s="767"/>
      <c r="BM1026" s="767"/>
      <c r="BN1026" s="767"/>
      <c r="BO1026" s="767"/>
      <c r="BP1026" s="767"/>
      <c r="BQ1026" s="767"/>
      <c r="BR1026" s="767"/>
      <c r="BS1026" s="767"/>
      <c r="BT1026" s="767"/>
      <c r="BU1026" s="767"/>
      <c r="BV1026" s="767"/>
      <c r="BW1026" s="767"/>
      <c r="BX1026" s="767"/>
      <c r="BY1026" s="767"/>
      <c r="BZ1026" s="767"/>
      <c r="CA1026" s="767"/>
      <c r="CB1026" s="767"/>
      <c r="CC1026" s="767"/>
      <c r="CD1026" s="767"/>
      <c r="CE1026" s="767"/>
      <c r="CF1026" s="767"/>
      <c r="CG1026" s="767"/>
      <c r="CH1026" s="767"/>
      <c r="CI1026" s="767"/>
      <c r="CJ1026" s="767"/>
      <c r="CK1026" s="767"/>
      <c r="CL1026" s="767"/>
      <c r="CM1026" s="767"/>
      <c r="CN1026" s="767"/>
      <c r="CO1026" s="767"/>
      <c r="CP1026" s="767"/>
      <c r="CQ1026" s="767"/>
      <c r="CR1026" s="767"/>
      <c r="CS1026" s="767"/>
      <c r="CT1026" s="767"/>
      <c r="CU1026" s="767"/>
      <c r="CV1026" s="767"/>
      <c r="CW1026" s="767"/>
      <c r="CX1026" s="767"/>
      <c r="CY1026" s="767"/>
      <c r="CZ1026" s="767"/>
      <c r="DA1026" s="767"/>
      <c r="DB1026" s="767"/>
      <c r="DC1026" s="767"/>
      <c r="DD1026" s="767"/>
      <c r="DE1026" s="767"/>
      <c r="DF1026" s="767"/>
      <c r="DG1026" s="767"/>
      <c r="DH1026" s="767"/>
      <c r="DI1026" s="767"/>
      <c r="DJ1026" s="767"/>
      <c r="DK1026" s="767"/>
      <c r="DL1026" s="767"/>
      <c r="DM1026" s="767"/>
      <c r="DN1026" s="767"/>
      <c r="DO1026" s="767"/>
      <c r="DP1026" s="767"/>
      <c r="DQ1026" s="767"/>
      <c r="DR1026" s="767"/>
      <c r="DS1026" s="767"/>
      <c r="DT1026" s="767"/>
      <c r="DU1026" s="767"/>
      <c r="DV1026" s="767"/>
      <c r="DW1026" s="767"/>
      <c r="DX1026" s="767"/>
      <c r="DY1026" s="767"/>
      <c r="DZ1026" s="767"/>
      <c r="EA1026" s="767"/>
      <c r="EB1026" s="767"/>
      <c r="EC1026" s="767"/>
      <c r="ED1026" s="767"/>
      <c r="EE1026" s="767"/>
      <c r="EF1026" s="767"/>
      <c r="EG1026" s="767"/>
      <c r="EH1026" s="767"/>
      <c r="EI1026" s="767"/>
      <c r="EJ1026" s="767"/>
      <c r="EK1026" s="767"/>
      <c r="EL1026" s="767"/>
      <c r="EM1026" s="767"/>
      <c r="EN1026" s="767"/>
      <c r="EO1026" s="767"/>
      <c r="EP1026" s="767"/>
      <c r="EQ1026" s="767"/>
      <c r="ER1026" s="767"/>
      <c r="ES1026" s="767"/>
      <c r="ET1026" s="767"/>
      <c r="EU1026" s="767"/>
      <c r="EV1026" s="767"/>
      <c r="EW1026" s="767"/>
      <c r="EX1026" s="767"/>
      <c r="EY1026" s="767"/>
      <c r="EZ1026" s="767"/>
      <c r="FA1026" s="767"/>
      <c r="FB1026" s="767"/>
      <c r="FC1026" s="767"/>
      <c r="FD1026" s="767"/>
      <c r="FE1026" s="767"/>
      <c r="FF1026" s="767"/>
      <c r="FG1026" s="767"/>
      <c r="FH1026" s="767"/>
      <c r="FI1026" s="767"/>
      <c r="FJ1026" s="767"/>
      <c r="FK1026" s="767"/>
      <c r="FL1026" s="767"/>
      <c r="FM1026" s="767"/>
      <c r="FN1026" s="767"/>
      <c r="FO1026" s="767"/>
      <c r="FP1026" s="767"/>
      <c r="FQ1026" s="767"/>
      <c r="FR1026" s="767"/>
      <c r="FS1026" s="767"/>
      <c r="FT1026" s="767"/>
      <c r="FU1026" s="767"/>
      <c r="FV1026" s="767"/>
      <c r="FW1026" s="767"/>
      <c r="FX1026" s="767"/>
      <c r="FY1026" s="767"/>
      <c r="FZ1026" s="767"/>
      <c r="GA1026" s="767"/>
      <c r="GB1026" s="767"/>
      <c r="GC1026" s="767"/>
      <c r="GD1026" s="767"/>
      <c r="GE1026" s="767"/>
      <c r="GF1026" s="767"/>
      <c r="GG1026" s="767"/>
      <c r="GH1026" s="767"/>
      <c r="GI1026" s="767"/>
      <c r="GJ1026" s="767"/>
      <c r="GK1026" s="767"/>
      <c r="GL1026" s="767"/>
      <c r="GM1026" s="767"/>
      <c r="GN1026" s="767"/>
      <c r="GO1026" s="767"/>
      <c r="GP1026" s="767"/>
      <c r="GQ1026" s="767"/>
      <c r="GR1026" s="767"/>
      <c r="GS1026" s="767"/>
      <c r="GT1026" s="767"/>
      <c r="GU1026" s="767"/>
      <c r="GV1026" s="767"/>
      <c r="GW1026" s="767"/>
      <c r="GX1026" s="767"/>
      <c r="GY1026" s="767"/>
      <c r="GZ1026" s="767"/>
      <c r="HA1026" s="767"/>
      <c r="HB1026" s="767"/>
      <c r="HC1026" s="767"/>
    </row>
    <row r="1027" spans="1:211" s="864" customFormat="1" ht="13.9" hidden="1" customHeight="1">
      <c r="A1027" s="307"/>
      <c r="B1027" s="351"/>
      <c r="C1027" s="971" t="str">
        <f>IF('1C TSspéc10'!I$17&lt;&gt;0,'1C TSspéc10'!$B$12,"")</f>
        <v/>
      </c>
      <c r="D1027" s="972"/>
      <c r="E1027" s="973"/>
      <c r="F1027" s="93">
        <f>IF(AND($C1027='1C TSspéc10'!$B$12,'1C TSspéc10'!$B$16="spécifiques",'1C TSspéc10'!$I$17&lt;&gt;""),'1C TSspéc10'!$I$21,"")</f>
        <v>0</v>
      </c>
      <c r="G1027" s="863"/>
      <c r="H1027" s="745">
        <v>0.21</v>
      </c>
      <c r="I1027" s="747">
        <v>1</v>
      </c>
      <c r="J1027" s="312"/>
      <c r="K1027" s="680">
        <f t="shared" si="281"/>
        <v>0</v>
      </c>
      <c r="L1027" s="556">
        <f>IF(OR('1C TSspéc10'!$B$12="",'1C TSspéc10'!I$30=0),0,IF(AND('1C TSspéc10'!$B$12&lt;&gt;"",$K$2="Pôle",'1C TSspéc10'!$C$12="OUI"),(('1C TSspéc10'!I$22+'1C TSspéc10'!I$23+'1C TSspéc10'!I$24+'1C TSspéc10'!I$25+'1C TSspéc10'!I$29)/'1C TSspéc10'!I$17),IF(AND('1C TSspéc10'!$B$12&lt;&gt;"",$K$2="Pôle",'1C TSspéc10'!$C$12="NON"),(('1C TSspéc10'!I$22+'1C TSspéc10'!I$23+'1C TSspéc10'!I$24+'1C TSspéc10'!I$25+'1C TSspéc10'!I$29)/'1C TSspéc10'!I$30),IF(AND('1C TSspéc10'!$B$12&lt;&gt;"",$K$2&lt;&gt;"Pôle",'1C TSspéc10'!$C$12="OUI"),(('1C TSspéc10'!I$22+'1C TSspéc10'!I$23+'1C TSspéc10'!I$24+'1C TSspéc10'!I$25+'1C TSspéc10'!I$26+'1C TSspéc10'!I$27+'1C TSspéc10'!I$28+'1C TSspéc10'!I$29)/'1C TSspéc10'!I$17),IF(AND('1C TSspéc10'!$B$12&lt;&gt;"",$K$2&lt;&gt;"Pôle",'1C TSspéc10'!$C$12="NON"),(('1C TSspéc10'!I$22+'1C TSspéc10'!I$23+'1C TSspéc10'!I$24+'1C TSspéc10'!I$25+'1C TSspéc10'!I$26+'1C TSspéc10'!I$27+'1C TSspéc10'!I$28+'1C TSspéc10'!I$29)/'1C TSspéc10'!I$30))))))</f>
        <v>0</v>
      </c>
      <c r="M1027" s="556">
        <f>IF(OR('1C TSspéc10'!$B$12="",'1C TSspéc10'!I$30=0),0,IF(AND('1C TSspéc10'!$B$12&lt;&gt;"",$K$2="Pôle",'1C TSspéc10'!$C$12="OUI"),(('1C TSspéc10'!I$26+'1C TSspéc10'!I$27+'1C TSspéc10'!I$28)/'1C TSspéc10'!I$17),IF(AND('1C TSspéc10'!$B$12&lt;&gt;"",$K$2="Pôle",'1C TSspéc10'!$C$12="NON"),(('1C TSspéc10'!I$26+'1C TSspéc10'!I$27+'1C TSspéc10'!I$28)/'1C TSspéc10'!I$30),IF(AND('1C TSspéc10'!$B$12&lt;&gt;"",$K$2&lt;&gt;"Pôle"),0))))</f>
        <v>0</v>
      </c>
      <c r="N1027" s="557">
        <f>IF(AND('1C TSspéc10'!$B$12&lt;&gt;0,'1C TSspéc10'!$I$30&lt;&gt;0),L1027+M1027,0)</f>
        <v>0</v>
      </c>
      <c r="O1027" s="542" t="str">
        <f>IF(AND('1C TSspéc10'!$I$17&lt;&gt;0,'1C TSspéc10'!$C$12="OUI"),'1C TSspéc10'!$I$35/'1C TSspéc10'!$I$17,"")</f>
        <v/>
      </c>
      <c r="P1027" s="543" t="str">
        <f>IF(AND('1C TSspéc10'!$I$17&lt;&gt;0,'1C TSspéc10'!$C$12="OUI"),'1C TSspéc10'!$I$36/'1C TSspéc10'!$I$17,"")</f>
        <v/>
      </c>
      <c r="Q1027" s="543" t="str">
        <f>IF(AND('1C TSspéc10'!$I$17&lt;&gt;0,'1C TSspéc10'!$C$12="OUI"),'1C TSspéc10'!$I$37/'1C TSspéc10'!$I$17,"")</f>
        <v/>
      </c>
      <c r="R1027" s="543" t="str">
        <f>IF(AND('1C TSspéc10'!$I$17&lt;&gt;0,'1C TSspéc10'!$C$12="OUI"),'1C TSspéc10'!$I$38/'1C TSspéc10'!$I$17,"")</f>
        <v/>
      </c>
      <c r="S1027" s="543" t="str">
        <f>IF(AND('1C TSspéc10'!$I$17&lt;&gt;0,'1C TSspéc10'!$C$12="OUI"),'1C TSspéc10'!$I$39/'1C TSspéc10'!$I$17,"")</f>
        <v/>
      </c>
      <c r="T1027" s="543" t="str">
        <f>IF(AND('1C TSspéc10'!$I$17&lt;&gt;0,'1C TSspéc10'!$C$12="OUI"),'1C TSspéc10'!$I$40/'1C TSspéc10'!$I$17,"")</f>
        <v/>
      </c>
      <c r="U1027" s="543" t="str">
        <f>IF(AND('1C TSspéc10'!$I$17&lt;&gt;0,'1C TSspéc10'!$C$12="OUI"),'1C TSspéc10'!$I$41/'1C TSspéc10'!$I$17,"")</f>
        <v/>
      </c>
      <c r="V1027" s="543" t="str">
        <f>IF(AND('1C TSspéc10'!$I$17&lt;&gt;0,'1C TSspéc10'!$C$12="OUI"),'1C TSspéc10'!$I$42/'1C TSspéc10'!$I$17,"")</f>
        <v/>
      </c>
      <c r="W1027" s="543" t="str">
        <f>IF(AND('1C TSspéc10'!$I$17&lt;&gt;0,'1C TSspéc10'!$C$12="OUI"),'1C TSspéc10'!$I$43/'1C TSspéc10'!$I$17,"")</f>
        <v/>
      </c>
      <c r="X1027" s="543" t="str">
        <f>IF(AND('1C TSspéc10'!$I$17&lt;&gt;0,'1C TSspéc10'!$C$12="OUI"),'1C TSspéc10'!$I$44/'1C TSspéc10'!$I$17,"")</f>
        <v/>
      </c>
      <c r="Y1027" s="543" t="str">
        <f>IF(AND('1C TSspéc10'!$I$17&lt;&gt;0,'1C TSspéc10'!$C$12="OUI"),'1C TSspéc10'!$I$45/'1C TSspéc10'!$I$17,"")</f>
        <v/>
      </c>
      <c r="Z1027" s="543" t="str">
        <f>IF(AND('1C TSspéc10'!$I$17&lt;&gt;0,'1C TSspéc10'!$C$12="OUI"),'1C TSspéc10'!$I$46/'1C TSspéc10'!$I$17,"")</f>
        <v/>
      </c>
      <c r="AA1027" s="543" t="str">
        <f>IF(AND('1C TSspéc10'!$I$17&lt;&gt;0,'1C TSspéc10'!$C$12="OUI"),'1C TSspéc10'!$I$47/'1C TSspéc10'!$I$17,"")</f>
        <v/>
      </c>
      <c r="AB1027" s="543" t="str">
        <f>IF(AND('1C TSspéc10'!$I$17&lt;&gt;0,'1C TSspéc10'!$C$12="OUI"),'1C TSspéc10'!$I$48/'1C TSspéc10'!$I$17,"")</f>
        <v/>
      </c>
      <c r="AC1027" s="543" t="str">
        <f>IF(AND('1C TSspéc10'!$I$17&lt;&gt;0,'1C TSspéc10'!$C$12="OUI"),'1C TSspéc10'!$I$49/'1C TSspéc10'!$I$17,"")</f>
        <v/>
      </c>
      <c r="AD1027" s="543" t="str">
        <f>IF(AND('1C TSspéc10'!$I$17&lt;&gt;0,'1C TSspéc10'!$C$12="OUI"),'1C TSspéc10'!$I$50/'1C TSspéc10'!$I$17,"")</f>
        <v/>
      </c>
      <c r="AE1027" s="543" t="str">
        <f>IF(AND('1C TSspéc10'!$I$17&lt;&gt;0,'1C TSspéc10'!$C$12="OUI"),'1C TSspéc10'!$I$51/'1C TSspéc10'!$I$17,"")</f>
        <v/>
      </c>
      <c r="AF1027" s="543" t="str">
        <f>IF(AND('1C TSspéc10'!$I$17&lt;&gt;0,'1C TSspéc10'!$C$12="OUI"),'1C TSspéc10'!$I$52/'1C TSspéc10'!$I$17,"")</f>
        <v/>
      </c>
      <c r="AG1027" s="543" t="str">
        <f>IF(AND('1C TSspéc10'!$I$17&lt;&gt;0,'1C TSspéc10'!$C$12="OUI"),'1C TSspéc10'!$I$53/'1C TSspéc10'!$I$17,"")</f>
        <v/>
      </c>
      <c r="AH1027" s="543" t="str">
        <f>IF(AND('1C TSspéc10'!$I$17&lt;&gt;0,'1C TSspéc10'!$C$12="OUI"),'1C TSspéc10'!$I$54/'1C TSspéc10'!$I$17,"")</f>
        <v/>
      </c>
      <c r="AI1027" s="543" t="str">
        <f>IF(AND('1C TSspéc10'!$I$17&lt;&gt;0,'1C TSspéc10'!$C$12="OUI"),'1C TSspéc10'!$I$55/'1C TSspéc10'!$I$17,"")</f>
        <v/>
      </c>
      <c r="AJ1027" s="543" t="str">
        <f>IF(AND('1C TSspéc10'!$I$17&lt;&gt;0,'1C TSspéc10'!$C$12="OUI"),'1C TSspéc10'!$I$56/'1C TSspéc10'!$I$17,"")</f>
        <v/>
      </c>
      <c r="AK1027" s="543" t="str">
        <f>IF(AND('1C TSspéc10'!$I$17&lt;&gt;0,'1C TSspéc10'!$C$12="OUI"),'1C TSspéc10'!$I$57/'1C TSspéc10'!$I$17,"")</f>
        <v/>
      </c>
      <c r="AL1027" s="72">
        <f>IF(AND('1C TSspéc10'!$I$17&lt;&gt;0,'1C TSspéc10'!$C$12="OUI"),N1027+AK1027,N1027)</f>
        <v>0</v>
      </c>
      <c r="AM1027" s="417">
        <f t="shared" si="296"/>
        <v>0</v>
      </c>
      <c r="AN1027" s="417">
        <f t="shared" si="297"/>
        <v>0</v>
      </c>
      <c r="AO1027" s="418" t="str">
        <f>IF(AND('1C TSspéc10'!$I$17&lt;&gt;0,'1C TSspéc10'!$I$30&lt;&gt;0),AM1027+AN1027,"")</f>
        <v/>
      </c>
      <c r="AP1027" s="573" t="str">
        <f>IF(AND('1C TSspéc10'!$I$17&lt;&gt;0,'1C TSspéc10'!$I$30&lt;&gt;0),AM1027-AR1027,"")</f>
        <v/>
      </c>
      <c r="AQ1027" s="583">
        <f t="shared" si="298"/>
        <v>0</v>
      </c>
      <c r="AR1027" s="596"/>
      <c r="AS1027" s="102"/>
      <c r="AT1027" s="27" t="str">
        <f>IF(('1C TSspéc10'!I$17*FICHE!$C$14&lt;J1027),"Forfait limité à "&amp;FICHE!$C$14&amp;"€/jour","")</f>
        <v/>
      </c>
      <c r="AU1027" s="592"/>
      <c r="AV1027" s="824"/>
      <c r="AW1027" s="824"/>
      <c r="AX1027" s="824"/>
      <c r="AY1027" s="824"/>
      <c r="AZ1027" s="824"/>
      <c r="BA1027" s="767"/>
      <c r="BB1027" s="767"/>
      <c r="BC1027" s="767"/>
      <c r="BD1027" s="767"/>
      <c r="BE1027" s="767"/>
      <c r="BF1027" s="767"/>
      <c r="BG1027" s="767"/>
      <c r="BH1027" s="767"/>
      <c r="BI1027" s="767"/>
      <c r="BJ1027" s="767"/>
      <c r="BK1027" s="767"/>
      <c r="BL1027" s="767"/>
      <c r="BM1027" s="767"/>
      <c r="BN1027" s="767"/>
      <c r="BO1027" s="767"/>
      <c r="BP1027" s="767"/>
      <c r="BQ1027" s="767"/>
      <c r="BR1027" s="767"/>
      <c r="BS1027" s="767"/>
      <c r="BT1027" s="767"/>
      <c r="BU1027" s="767"/>
      <c r="BV1027" s="767"/>
      <c r="BW1027" s="767"/>
      <c r="BX1027" s="767"/>
      <c r="BY1027" s="767"/>
      <c r="BZ1027" s="767"/>
      <c r="CA1027" s="767"/>
      <c r="CB1027" s="767"/>
      <c r="CC1027" s="767"/>
      <c r="CD1027" s="767"/>
      <c r="CE1027" s="767"/>
      <c r="CF1027" s="767"/>
      <c r="CG1027" s="767"/>
      <c r="CH1027" s="767"/>
      <c r="CI1027" s="767"/>
      <c r="CJ1027" s="767"/>
      <c r="CK1027" s="767"/>
      <c r="CL1027" s="767"/>
      <c r="CM1027" s="767"/>
      <c r="CN1027" s="767"/>
      <c r="CO1027" s="767"/>
      <c r="CP1027" s="767"/>
      <c r="CQ1027" s="767"/>
      <c r="CR1027" s="767"/>
      <c r="CS1027" s="767"/>
      <c r="CT1027" s="767"/>
      <c r="CU1027" s="767"/>
      <c r="CV1027" s="767"/>
      <c r="CW1027" s="767"/>
      <c r="CX1027" s="767"/>
      <c r="CY1027" s="767"/>
      <c r="CZ1027" s="767"/>
      <c r="DA1027" s="767"/>
      <c r="DB1027" s="767"/>
      <c r="DC1027" s="767"/>
      <c r="DD1027" s="767"/>
      <c r="DE1027" s="767"/>
      <c r="DF1027" s="767"/>
      <c r="DG1027" s="767"/>
      <c r="DH1027" s="767"/>
      <c r="DI1027" s="767"/>
      <c r="DJ1027" s="767"/>
      <c r="DK1027" s="767"/>
      <c r="DL1027" s="767"/>
      <c r="DM1027" s="767"/>
      <c r="DN1027" s="767"/>
      <c r="DO1027" s="767"/>
      <c r="DP1027" s="767"/>
      <c r="DQ1027" s="767"/>
      <c r="DR1027" s="767"/>
      <c r="DS1027" s="767"/>
      <c r="DT1027" s="767"/>
      <c r="DU1027" s="767"/>
      <c r="DV1027" s="767"/>
      <c r="DW1027" s="767"/>
      <c r="DX1027" s="767"/>
      <c r="DY1027" s="767"/>
      <c r="DZ1027" s="767"/>
      <c r="EA1027" s="767"/>
      <c r="EB1027" s="767"/>
      <c r="EC1027" s="767"/>
      <c r="ED1027" s="767"/>
      <c r="EE1027" s="767"/>
      <c r="EF1027" s="767"/>
      <c r="EG1027" s="767"/>
      <c r="EH1027" s="767"/>
      <c r="EI1027" s="767"/>
      <c r="EJ1027" s="767"/>
      <c r="EK1027" s="767"/>
      <c r="EL1027" s="767"/>
      <c r="EM1027" s="767"/>
      <c r="EN1027" s="767"/>
      <c r="EO1027" s="767"/>
      <c r="EP1027" s="767"/>
      <c r="EQ1027" s="767"/>
      <c r="ER1027" s="767"/>
      <c r="ES1027" s="767"/>
      <c r="ET1027" s="767"/>
      <c r="EU1027" s="767"/>
      <c r="EV1027" s="767"/>
      <c r="EW1027" s="767"/>
      <c r="EX1027" s="767"/>
      <c r="EY1027" s="767"/>
      <c r="EZ1027" s="767"/>
      <c r="FA1027" s="767"/>
      <c r="FB1027" s="767"/>
      <c r="FC1027" s="767"/>
      <c r="FD1027" s="767"/>
      <c r="FE1027" s="767"/>
      <c r="FF1027" s="767"/>
      <c r="FG1027" s="767"/>
      <c r="FH1027" s="767"/>
      <c r="FI1027" s="767"/>
      <c r="FJ1027" s="767"/>
      <c r="FK1027" s="767"/>
      <c r="FL1027" s="767"/>
      <c r="FM1027" s="767"/>
      <c r="FN1027" s="767"/>
      <c r="FO1027" s="767"/>
      <c r="FP1027" s="767"/>
      <c r="FQ1027" s="767"/>
      <c r="FR1027" s="767"/>
      <c r="FS1027" s="767"/>
      <c r="FT1027" s="767"/>
      <c r="FU1027" s="767"/>
      <c r="FV1027" s="767"/>
      <c r="FW1027" s="767"/>
      <c r="FX1027" s="767"/>
      <c r="FY1027" s="767"/>
      <c r="FZ1027" s="767"/>
      <c r="GA1027" s="767"/>
      <c r="GB1027" s="767"/>
      <c r="GC1027" s="767"/>
      <c r="GD1027" s="767"/>
      <c r="GE1027" s="767"/>
      <c r="GF1027" s="767"/>
      <c r="GG1027" s="767"/>
      <c r="GH1027" s="767"/>
      <c r="GI1027" s="767"/>
      <c r="GJ1027" s="767"/>
      <c r="GK1027" s="767"/>
      <c r="GL1027" s="767"/>
      <c r="GM1027" s="767"/>
      <c r="GN1027" s="767"/>
      <c r="GO1027" s="767"/>
      <c r="GP1027" s="767"/>
      <c r="GQ1027" s="767"/>
      <c r="GR1027" s="767"/>
      <c r="GS1027" s="767"/>
      <c r="GT1027" s="767"/>
      <c r="GU1027" s="767"/>
      <c r="GV1027" s="767"/>
      <c r="GW1027" s="767"/>
      <c r="GX1027" s="767"/>
      <c r="GY1027" s="767"/>
      <c r="GZ1027" s="767"/>
      <c r="HA1027" s="767"/>
      <c r="HB1027" s="767"/>
      <c r="HC1027" s="767"/>
    </row>
    <row r="1028" spans="1:211" s="864" customFormat="1" ht="13.9" hidden="1" customHeight="1">
      <c r="A1028" s="307"/>
      <c r="B1028" s="351"/>
      <c r="C1028" s="971" t="str">
        <f>IF('1C TSspéc10'!J$17&lt;&gt;0,'1C TSspéc10'!$B$12,"")</f>
        <v/>
      </c>
      <c r="D1028" s="972"/>
      <c r="E1028" s="973"/>
      <c r="F1028" s="93">
        <f>IF(AND($C1028='1C TSspéc10'!$B$12,'1C TSspéc10'!$B$16="spécifiques",'1C TSspéc10'!K$17&lt;&gt;""),'1C TSspéc10'!K$21,"")</f>
        <v>0</v>
      </c>
      <c r="G1028" s="863"/>
      <c r="H1028" s="745">
        <v>0.21</v>
      </c>
      <c r="I1028" s="747">
        <v>1</v>
      </c>
      <c r="J1028" s="312"/>
      <c r="K1028" s="680">
        <f t="shared" si="281"/>
        <v>0</v>
      </c>
      <c r="L1028" s="556">
        <f>IF(OR('1C TSspéc10'!$B$12="",'1C TSspéc10'!J$30=0),0,IF(AND('1C TSspéc10'!$B$12&lt;&gt;"",$K$2="Pôle",'1C TSspéc10'!$C$12="OUI"),(('1C TSspéc10'!J$22+'1C TSspéc10'!J$23+'1C TSspéc10'!J$24+'1C TSspéc10'!J$25+'1C TSspéc10'!J$29)/'1C TSspéc10'!J$17),IF(AND('1C TSspéc10'!$B$12&lt;&gt;"",$K$2="Pôle",'1C TSspéc10'!$C$12="NON"),(('1C TSspéc10'!J$22+'1C TSspéc10'!J$23+'1C TSspéc10'!J$24+'1C TSspéc10'!J$25+'1C TSspéc10'!J$29)/'1C TSspéc10'!J$30),IF(AND('1C TSspéc10'!$B$12&lt;&gt;"",$K$2&lt;&gt;"Pôle",'1C TSspéc10'!$C$12="OUI"),(('1C TSspéc10'!J$22+'1C TSspéc10'!J$23+'1C TSspéc10'!J$24+'1C TSspéc10'!J$25+'1C TSspéc10'!J$26+'1C TSspéc10'!J$27+'1C TSspéc10'!J$28+'1C TSspéc10'!J$29)/'1C TSspéc10'!J$17),IF(AND('1C TSspéc10'!$B$12&lt;&gt;"",$K$2&lt;&gt;"Pôle",'1C TSspéc10'!$C$12="NON"),(('1C TSspéc10'!J$22+'1C TSspéc10'!J$23+'1C TSspéc10'!J$24+'1C TSspéc10'!J$25+'1C TSspéc10'!J$26+'1C TSspéc10'!J$27+'1C TSspéc10'!J$28+'1C TSspéc10'!J$29)/'1C TSspéc10'!J$30))))))</f>
        <v>0</v>
      </c>
      <c r="M1028" s="556">
        <f>IF(OR('1C TSspéc10'!$B$12="",'1C TSspéc10'!J$30=0),0,IF(AND('1C TSspéc10'!$B$12&lt;&gt;"",$K$2="Pôle",'1C TSspéc10'!$C$12="OUI"),(('1C TSspéc10'!J$26+'1C TSspéc10'!J$27+'1C TSspéc10'!J$28)/'1C TSspéc10'!J$17),IF(AND('1C TSspéc10'!$B$12&lt;&gt;"",$K$2="Pôle",'1C TSspéc10'!$C$12="NON"),(('1C TSspéc10'!J$26+'1C TSspéc10'!J$27+'1C TSspéc10'!J$28)/'1C TSspéc10'!J$30),IF(AND('1C TSspéc10'!$B$12&lt;&gt;"",$K$2&lt;&gt;"Pôle"),0))))</f>
        <v>0</v>
      </c>
      <c r="N1028" s="557">
        <f>IF(AND('1C TSspéc10'!$B$12&lt;&gt;0,'1C TSspéc10'!$J$30&lt;&gt;0),L1028+M1028,0)</f>
        <v>0</v>
      </c>
      <c r="O1028" s="542" t="str">
        <f>IF(AND('1C TSspéc10'!$J$17&lt;&gt;0,'1C TSspéc10'!$C$12="OUI"),'1C TSspéc10'!$J$35/'1C TSspéc10'!$J$17,"")</f>
        <v/>
      </c>
      <c r="P1028" s="543" t="str">
        <f>IF(AND('1C TSspéc10'!$J$17&lt;&gt;0,'1C TSspéc10'!$C$12="OUI"),'1C TSspéc10'!$J$36/'1C TSspéc10'!$J$17,"")</f>
        <v/>
      </c>
      <c r="Q1028" s="543" t="str">
        <f>IF(AND('1C TSspéc10'!$J$17&lt;&gt;0,'1C TSspéc10'!$C$12="OUI"),'1C TSspéc10'!$J$37/'1C TSspéc10'!$J$17,"")</f>
        <v/>
      </c>
      <c r="R1028" s="543" t="str">
        <f>IF(AND('1C TSspéc10'!$J$17&lt;&gt;0,'1C TSspéc10'!$C$12="OUI"),'1C TSspéc10'!$J$38/'1C TSspéc10'!$J$17,"")</f>
        <v/>
      </c>
      <c r="S1028" s="543" t="str">
        <f>IF(AND('1C TSspéc10'!$J$17&lt;&gt;0,'1C TSspéc10'!$C$12="OUI"),'1C TSspéc10'!$J$39/'1C TSspéc10'!$J$17,"")</f>
        <v/>
      </c>
      <c r="T1028" s="543" t="str">
        <f>IF(AND('1C TSspéc10'!$J$17&lt;&gt;0,'1C TSspéc10'!$C$12="OUI"),'1C TSspéc10'!$J$40/'1C TSspéc10'!$J$17,"")</f>
        <v/>
      </c>
      <c r="U1028" s="543" t="str">
        <f>IF(AND('1C TSspéc10'!$J$17&lt;&gt;0,'1C TSspéc10'!$C$12="OUI"),'1C TSspéc10'!$J$41/'1C TSspéc10'!$J$17,"")</f>
        <v/>
      </c>
      <c r="V1028" s="543" t="str">
        <f>IF(AND('1C TSspéc10'!$J$17&lt;&gt;0,'1C TSspéc10'!$C$12="OUI"),'1C TSspéc10'!$J$42/'1C TSspéc10'!$J$17,"")</f>
        <v/>
      </c>
      <c r="W1028" s="543" t="str">
        <f>IF(AND('1C TSspéc10'!$J$17&lt;&gt;0,'1C TSspéc10'!$C$12="OUI"),'1C TSspéc10'!$J$43/'1C TSspéc10'!$J$17,"")</f>
        <v/>
      </c>
      <c r="X1028" s="543" t="str">
        <f>IF(AND('1C TSspéc10'!$J$17&lt;&gt;0,'1C TSspéc10'!$C$12="OUI"),'1C TSspéc10'!$J$44/'1C TSspéc10'!$J$17,"")</f>
        <v/>
      </c>
      <c r="Y1028" s="543" t="str">
        <f>IF(AND('1C TSspéc10'!$J$17&lt;&gt;0,'1C TSspéc10'!$C$12="OUI"),'1C TSspéc10'!$J$45/'1C TSspéc10'!$J$17,"")</f>
        <v/>
      </c>
      <c r="Z1028" s="543" t="str">
        <f>IF(AND('1C TSspéc10'!$J$17&lt;&gt;0,'1C TSspéc10'!$C$12="OUI"),'1C TSspéc10'!$J$46/'1C TSspéc10'!$J$17,"")</f>
        <v/>
      </c>
      <c r="AA1028" s="543" t="str">
        <f>IF(AND('1C TSspéc10'!$J$17&lt;&gt;0,'1C TSspéc10'!$C$12="OUI"),'1C TSspéc10'!$J$47/'1C TSspéc10'!$J$17,"")</f>
        <v/>
      </c>
      <c r="AB1028" s="543" t="str">
        <f>IF(AND('1C TSspéc10'!$J$17&lt;&gt;0,'1C TSspéc10'!$C$12="OUI"),'1C TSspéc10'!$J$48/'1C TSspéc10'!$J$17,"")</f>
        <v/>
      </c>
      <c r="AC1028" s="543" t="str">
        <f>IF(AND('1C TSspéc10'!$J$17&lt;&gt;0,'1C TSspéc10'!$C$12="OUI"),'1C TSspéc10'!$J$49/'1C TSspéc10'!$J$17,"")</f>
        <v/>
      </c>
      <c r="AD1028" s="543" t="str">
        <f>IF(AND('1C TSspéc10'!$J$17&lt;&gt;0,'1C TSspéc10'!$C$12="OUI"),'1C TSspéc10'!$J$50/'1C TSspéc10'!$J$17,"")</f>
        <v/>
      </c>
      <c r="AE1028" s="543" t="str">
        <f>IF(AND('1C TSspéc10'!$J$17&lt;&gt;0,'1C TSspéc10'!$C$12="OUI"),'1C TSspéc10'!$J$51/'1C TSspéc10'!$J$17,"")</f>
        <v/>
      </c>
      <c r="AF1028" s="543" t="str">
        <f>IF(AND('1C TSspéc10'!$J$17&lt;&gt;0,'1C TSspéc10'!$C$12="OUI"),'1C TSspéc10'!$J$52/'1C TSspéc10'!$J$17,"")</f>
        <v/>
      </c>
      <c r="AG1028" s="543" t="str">
        <f>IF(AND('1C TSspéc10'!$J$17&lt;&gt;0,'1C TSspéc10'!$C$12="OUI"),'1C TSspéc10'!$J$53/'1C TSspéc10'!$J$17,"")</f>
        <v/>
      </c>
      <c r="AH1028" s="543" t="str">
        <f>IF(AND('1C TSspéc10'!$J$17&lt;&gt;0,'1C TSspéc10'!$C$12="OUI"),'1C TSspéc10'!$J$54/'1C TSspéc10'!$J$17,"")</f>
        <v/>
      </c>
      <c r="AI1028" s="543" t="str">
        <f>IF(AND('1C TSspéc10'!$J$17&lt;&gt;0,'1C TSspéc10'!$C$12="OUI"),'1C TSspéc10'!$J$55/'1C TSspéc10'!$J$17,"")</f>
        <v/>
      </c>
      <c r="AJ1028" s="543" t="str">
        <f>IF(AND('1C TSspéc10'!$J$17&lt;&gt;0,'1C TSspéc10'!$C$12="OUI"),'1C TSspéc10'!$J$56/'1C TSspéc10'!$J$17,"")</f>
        <v/>
      </c>
      <c r="AK1028" s="543" t="str">
        <f>IF(AND('1C TSspéc10'!$J$17&lt;&gt;0,'1C TSspéc10'!$C$12="OUI"),'1C TSspéc10'!$J$57/'1C TSspéc10'!$J$17,"")</f>
        <v/>
      </c>
      <c r="AL1028" s="72">
        <f>IF(AND('1C TSspéc10'!$J$17&lt;&gt;0,'1C TSspéc10'!$C$12="OUI"),N1028+AK1028,N1028)</f>
        <v>0</v>
      </c>
      <c r="AM1028" s="417">
        <f t="shared" si="296"/>
        <v>0</v>
      </c>
      <c r="AN1028" s="417">
        <f t="shared" si="297"/>
        <v>0</v>
      </c>
      <c r="AO1028" s="418" t="str">
        <f>IF(AND('1C TSspéc10'!$J$17&lt;&gt;0,'1C TSspéc10'!$J$30&lt;&gt;0),AM1028+AN1028,"")</f>
        <v/>
      </c>
      <c r="AP1028" s="573" t="str">
        <f>IF(AND('1C TSspéc10'!$J$17&lt;&gt;0,'1C TSspéc10'!$J$30&lt;&gt;0),AM1028-AR1028,"")</f>
        <v/>
      </c>
      <c r="AQ1028" s="583">
        <f t="shared" si="298"/>
        <v>0</v>
      </c>
      <c r="AR1028" s="596"/>
      <c r="AS1028" s="102"/>
      <c r="AT1028" s="27" t="str">
        <f>IF(('1C TSspéc10'!J$17*FICHE!$C$14&lt;J1028),"Forfait limité à "&amp;FICHE!$C$14&amp;"€/jour","")</f>
        <v/>
      </c>
      <c r="AU1028" s="592"/>
      <c r="AV1028" s="824"/>
      <c r="AW1028" s="824"/>
      <c r="AX1028" s="824"/>
      <c r="AY1028" s="824"/>
      <c r="AZ1028" s="824"/>
      <c r="BA1028" s="767"/>
      <c r="BB1028" s="767"/>
      <c r="BC1028" s="767"/>
      <c r="BD1028" s="767"/>
      <c r="BE1028" s="767"/>
      <c r="BF1028" s="767"/>
      <c r="BG1028" s="767"/>
      <c r="BH1028" s="767"/>
      <c r="BI1028" s="767"/>
      <c r="BJ1028" s="767"/>
      <c r="BK1028" s="767"/>
      <c r="BL1028" s="767"/>
      <c r="BM1028" s="767"/>
      <c r="BN1028" s="767"/>
      <c r="BO1028" s="767"/>
      <c r="BP1028" s="767"/>
      <c r="BQ1028" s="767"/>
      <c r="BR1028" s="767"/>
      <c r="BS1028" s="767"/>
      <c r="BT1028" s="767"/>
      <c r="BU1028" s="767"/>
      <c r="BV1028" s="767"/>
      <c r="BW1028" s="767"/>
      <c r="BX1028" s="767"/>
      <c r="BY1028" s="767"/>
      <c r="BZ1028" s="767"/>
      <c r="CA1028" s="767"/>
      <c r="CB1028" s="767"/>
      <c r="CC1028" s="767"/>
      <c r="CD1028" s="767"/>
      <c r="CE1028" s="767"/>
      <c r="CF1028" s="767"/>
      <c r="CG1028" s="767"/>
      <c r="CH1028" s="767"/>
      <c r="CI1028" s="767"/>
      <c r="CJ1028" s="767"/>
      <c r="CK1028" s="767"/>
      <c r="CL1028" s="767"/>
      <c r="CM1028" s="767"/>
      <c r="CN1028" s="767"/>
      <c r="CO1028" s="767"/>
      <c r="CP1028" s="767"/>
      <c r="CQ1028" s="767"/>
      <c r="CR1028" s="767"/>
      <c r="CS1028" s="767"/>
      <c r="CT1028" s="767"/>
      <c r="CU1028" s="767"/>
      <c r="CV1028" s="767"/>
      <c r="CW1028" s="767"/>
      <c r="CX1028" s="767"/>
      <c r="CY1028" s="767"/>
      <c r="CZ1028" s="767"/>
      <c r="DA1028" s="767"/>
      <c r="DB1028" s="767"/>
      <c r="DC1028" s="767"/>
      <c r="DD1028" s="767"/>
      <c r="DE1028" s="767"/>
      <c r="DF1028" s="767"/>
      <c r="DG1028" s="767"/>
      <c r="DH1028" s="767"/>
      <c r="DI1028" s="767"/>
      <c r="DJ1028" s="767"/>
      <c r="DK1028" s="767"/>
      <c r="DL1028" s="767"/>
      <c r="DM1028" s="767"/>
      <c r="DN1028" s="767"/>
      <c r="DO1028" s="767"/>
      <c r="DP1028" s="767"/>
      <c r="DQ1028" s="767"/>
      <c r="DR1028" s="767"/>
      <c r="DS1028" s="767"/>
      <c r="DT1028" s="767"/>
      <c r="DU1028" s="767"/>
      <c r="DV1028" s="767"/>
      <c r="DW1028" s="767"/>
      <c r="DX1028" s="767"/>
      <c r="DY1028" s="767"/>
      <c r="DZ1028" s="767"/>
      <c r="EA1028" s="767"/>
      <c r="EB1028" s="767"/>
      <c r="EC1028" s="767"/>
      <c r="ED1028" s="767"/>
      <c r="EE1028" s="767"/>
      <c r="EF1028" s="767"/>
      <c r="EG1028" s="767"/>
      <c r="EH1028" s="767"/>
      <c r="EI1028" s="767"/>
      <c r="EJ1028" s="767"/>
      <c r="EK1028" s="767"/>
      <c r="EL1028" s="767"/>
      <c r="EM1028" s="767"/>
      <c r="EN1028" s="767"/>
      <c r="EO1028" s="767"/>
      <c r="EP1028" s="767"/>
      <c r="EQ1028" s="767"/>
      <c r="ER1028" s="767"/>
      <c r="ES1028" s="767"/>
      <c r="ET1028" s="767"/>
      <c r="EU1028" s="767"/>
      <c r="EV1028" s="767"/>
      <c r="EW1028" s="767"/>
      <c r="EX1028" s="767"/>
      <c r="EY1028" s="767"/>
      <c r="EZ1028" s="767"/>
      <c r="FA1028" s="767"/>
      <c r="FB1028" s="767"/>
      <c r="FC1028" s="767"/>
      <c r="FD1028" s="767"/>
      <c r="FE1028" s="767"/>
      <c r="FF1028" s="767"/>
      <c r="FG1028" s="767"/>
      <c r="FH1028" s="767"/>
      <c r="FI1028" s="767"/>
      <c r="FJ1028" s="767"/>
      <c r="FK1028" s="767"/>
      <c r="FL1028" s="767"/>
      <c r="FM1028" s="767"/>
      <c r="FN1028" s="767"/>
      <c r="FO1028" s="767"/>
      <c r="FP1028" s="767"/>
      <c r="FQ1028" s="767"/>
      <c r="FR1028" s="767"/>
      <c r="FS1028" s="767"/>
      <c r="FT1028" s="767"/>
      <c r="FU1028" s="767"/>
      <c r="FV1028" s="767"/>
      <c r="FW1028" s="767"/>
      <c r="FX1028" s="767"/>
      <c r="FY1028" s="767"/>
      <c r="FZ1028" s="767"/>
      <c r="GA1028" s="767"/>
      <c r="GB1028" s="767"/>
      <c r="GC1028" s="767"/>
      <c r="GD1028" s="767"/>
      <c r="GE1028" s="767"/>
      <c r="GF1028" s="767"/>
      <c r="GG1028" s="767"/>
      <c r="GH1028" s="767"/>
      <c r="GI1028" s="767"/>
      <c r="GJ1028" s="767"/>
      <c r="GK1028" s="767"/>
      <c r="GL1028" s="767"/>
      <c r="GM1028" s="767"/>
      <c r="GN1028" s="767"/>
      <c r="GO1028" s="767"/>
      <c r="GP1028" s="767"/>
      <c r="GQ1028" s="767"/>
      <c r="GR1028" s="767"/>
      <c r="GS1028" s="767"/>
      <c r="GT1028" s="767"/>
      <c r="GU1028" s="767"/>
      <c r="GV1028" s="767"/>
      <c r="GW1028" s="767"/>
      <c r="GX1028" s="767"/>
      <c r="GY1028" s="767"/>
      <c r="GZ1028" s="767"/>
      <c r="HA1028" s="767"/>
      <c r="HB1028" s="767"/>
      <c r="HC1028" s="767"/>
    </row>
    <row r="1029" spans="1:211" s="864" customFormat="1" ht="13.9" hidden="1" customHeight="1">
      <c r="A1029" s="307"/>
      <c r="B1029" s="351"/>
      <c r="C1029" s="971" t="str">
        <f>IF('1C TSspéc10'!K$17&lt;&gt;0,'1C TSspéc10'!$B$12,"")</f>
        <v/>
      </c>
      <c r="D1029" s="972"/>
      <c r="E1029" s="973"/>
      <c r="F1029" s="93">
        <f>IF(AND($C1029='1C TSspéc10'!$B$12,'1C TSspéc10'!$B$16="spécifiques",'1C TSspéc10'!$K$17&lt;&gt;""),'1C TSspéc10'!$K$21,"")</f>
        <v>0</v>
      </c>
      <c r="G1029" s="863"/>
      <c r="H1029" s="745">
        <v>0.21</v>
      </c>
      <c r="I1029" s="747">
        <v>1</v>
      </c>
      <c r="J1029" s="312"/>
      <c r="K1029" s="680">
        <f t="shared" si="281"/>
        <v>0</v>
      </c>
      <c r="L1029" s="556">
        <f>IF(OR('1C TSspéc10'!$B$12="",'1C TSspéc10'!K$30=0),0,IF(AND('1C TSspéc10'!$B$12&lt;&gt;"",$K$2="Pôle",'1C TSspéc10'!$C$12="OUI"),(('1C TSspéc10'!K$22+'1C TSspéc10'!K$23+'1C TSspéc10'!K$24+'1C TSspéc10'!K$25+'1C TSspéc10'!K$29)/'1C TSspéc10'!K$17),IF(AND('1C TSspéc10'!$B$12&lt;&gt;"",$K$2="Pôle",'1C TSspéc10'!$C$12="NON"),(('1C TSspéc10'!K$22+'1C TSspéc10'!K$23+'1C TSspéc10'!K$24+'1C TSspéc10'!K$25+'1C TSspéc10'!K$29)/'1C TSspéc10'!K$30),IF(AND('1C TSspéc10'!$B$12&lt;&gt;"",$K$2&lt;&gt;"Pôle",'1C TSspéc10'!$C$12="OUI"),(('1C TSspéc10'!K$22+'1C TSspéc10'!K$23+'1C TSspéc10'!K$24+'1C TSspéc10'!K$25+'1C TSspéc10'!K$26+'1C TSspéc10'!K$27+'1C TSspéc10'!K$28+'1C TSspéc10'!K$29)/'1C TSspéc10'!K$17),IF(AND('1C TSspéc10'!$B$12&lt;&gt;"",$K$2&lt;&gt;"Pôle",'1C TSspéc10'!$C$12="NON"),(('1C TSspéc10'!K$22+'1C TSspéc10'!K$23+'1C TSspéc10'!K$24+'1C TSspéc10'!K$25+'1C TSspéc10'!K$26+'1C TSspéc10'!K$27+'1C TSspéc10'!K$28+'1C TSspéc10'!K$29)/'1C TSspéc10'!K$30))))))</f>
        <v>0</v>
      </c>
      <c r="M1029" s="556">
        <f>IF(OR('1C TSspéc10'!$B$12="",'1C TSspéc10'!K$30=0),0,IF(AND('1C TSspéc10'!$B$12&lt;&gt;"",$K$2="Pôle",'1C TSspéc10'!$C$12="OUI"),(('1C TSspéc10'!K$26+'1C TSspéc10'!K$27+'1C TSspéc10'!K$28)/'1C TSspéc10'!K$17),IF(AND('1C TSspéc10'!$B$12&lt;&gt;"",$K$2="Pôle",'1C TSspéc10'!$C$12="NON"),(('1C TSspéc10'!K$26+'1C TSspéc10'!K$27+'1C TSspéc10'!K$28)/'1C TSspéc10'!K$30),IF(AND('1C TSspéc10'!$B$12&lt;&gt;"",$K$2&lt;&gt;"Pôle"),0))))</f>
        <v>0</v>
      </c>
      <c r="N1029" s="557">
        <f>IF(AND('1C TSspéc10'!$B$12&lt;&gt;0,'1C TSspéc10'!$K$30&lt;&gt;0),L1029+M1029,0)</f>
        <v>0</v>
      </c>
      <c r="O1029" s="542" t="str">
        <f>IF(AND('1C TSspéc10'!$K$17&lt;&gt;0,'1C TSspéc10'!$C$12="OUI"),'1C TSspéc10'!$K$35/'1C TSspéc10'!$K$17,"")</f>
        <v/>
      </c>
      <c r="P1029" s="543" t="str">
        <f>IF(AND('1C TSspéc10'!$K$17&lt;&gt;0,'1C TSspéc10'!$C$12="OUI"),'1C TSspéc10'!$K$36/'1C TSspéc10'!$K$17,"")</f>
        <v/>
      </c>
      <c r="Q1029" s="543" t="str">
        <f>IF(AND('1C TSspéc10'!$K$17&lt;&gt;0,'1C TSspéc10'!$C$12="OUI"),'1C TSspéc10'!$K$37/'1C TSspéc10'!$K$17,"")</f>
        <v/>
      </c>
      <c r="R1029" s="543" t="str">
        <f>IF(AND('1C TSspéc10'!$K$17&lt;&gt;0,'1C TSspéc10'!$C$12="OUI"),'1C TSspéc10'!$K$38/'1C TSspéc10'!$K$17,"")</f>
        <v/>
      </c>
      <c r="S1029" s="543" t="str">
        <f>IF(AND('1C TSspéc10'!$K$17&lt;&gt;0,'1C TSspéc10'!$C$12="OUI"),'1C TSspéc10'!$K$39/'1C TSspéc10'!$K$17,"")</f>
        <v/>
      </c>
      <c r="T1029" s="543" t="str">
        <f>IF(AND('1C TSspéc10'!$K$17&lt;&gt;0,'1C TSspéc10'!$C$12="OUI"),'1C TSspéc10'!$K$40/'1C TSspéc10'!$K$17,"")</f>
        <v/>
      </c>
      <c r="U1029" s="543" t="str">
        <f>IF(AND('1C TSspéc10'!$K$17&lt;&gt;0,'1C TSspéc10'!$C$12="OUI"),'1C TSspéc10'!$K$41/'1C TSspéc10'!$K$17,"")</f>
        <v/>
      </c>
      <c r="V1029" s="543" t="str">
        <f>IF(AND('1C TSspéc10'!$K$17&lt;&gt;0,'1C TSspéc10'!$C$12="OUI"),'1C TSspéc10'!$K$42/'1C TSspéc10'!$K$17,"")</f>
        <v/>
      </c>
      <c r="W1029" s="543" t="str">
        <f>IF(AND('1C TSspéc10'!$K$17&lt;&gt;0,'1C TSspéc10'!$C$12="OUI"),'1C TSspéc10'!$K$43/'1C TSspéc10'!$K$17,"")</f>
        <v/>
      </c>
      <c r="X1029" s="543" t="str">
        <f>IF(AND('1C TSspéc10'!$K$17&lt;&gt;0,'1C TSspéc10'!$C$12="OUI"),'1C TSspéc10'!$K$44/'1C TSspéc10'!$K$17,"")</f>
        <v/>
      </c>
      <c r="Y1029" s="543" t="str">
        <f>IF(AND('1C TSspéc10'!$K$17&lt;&gt;0,'1C TSspéc10'!$C$12="OUI"),'1C TSspéc10'!$K$45/'1C TSspéc10'!$K$17,"")</f>
        <v/>
      </c>
      <c r="Z1029" s="543" t="str">
        <f>IF(AND('1C TSspéc10'!$K$17&lt;&gt;0,'1C TSspéc10'!$C$12="OUI"),'1C TSspéc10'!$K$46/'1C TSspéc10'!$K$17,"")</f>
        <v/>
      </c>
      <c r="AA1029" s="543" t="str">
        <f>IF(AND('1C TSspéc10'!$K$17&lt;&gt;0,'1C TSspéc10'!$C$12="OUI"),'1C TSspéc10'!$K$47/'1C TSspéc10'!$K$17,"")</f>
        <v/>
      </c>
      <c r="AB1029" s="543" t="str">
        <f>IF(AND('1C TSspéc10'!$K$17&lt;&gt;0,'1C TSspéc10'!$C$12="OUI"),'1C TSspéc10'!$K$48/'1C TSspéc10'!$K$17,"")</f>
        <v/>
      </c>
      <c r="AC1029" s="543" t="str">
        <f>IF(AND('1C TSspéc10'!$K$17&lt;&gt;0,'1C TSspéc10'!$C$12="OUI"),'1C TSspéc10'!$K$49/'1C TSspéc10'!$K$17,"")</f>
        <v/>
      </c>
      <c r="AD1029" s="543" t="str">
        <f>IF(AND('1C TSspéc10'!$K$17&lt;&gt;0,'1C TSspéc10'!$C$12="OUI"),'1C TSspéc10'!$K$50/'1C TSspéc10'!$K$17,"")</f>
        <v/>
      </c>
      <c r="AE1029" s="543" t="str">
        <f>IF(AND('1C TSspéc10'!$K$17&lt;&gt;0,'1C TSspéc10'!$C$12="OUI"),'1C TSspéc10'!$K$51/'1C TSspéc10'!$K$17,"")</f>
        <v/>
      </c>
      <c r="AF1029" s="543" t="str">
        <f>IF(AND('1C TSspéc10'!$K$17&lt;&gt;0,'1C TSspéc10'!$C$12="OUI"),'1C TSspéc10'!$K$52/'1C TSspéc10'!$K$17,"")</f>
        <v/>
      </c>
      <c r="AG1029" s="543" t="str">
        <f>IF(AND('1C TSspéc10'!$K$17&lt;&gt;0,'1C TSspéc10'!$C$12="OUI"),'1C TSspéc10'!$K$53/'1C TSspéc10'!$K$17,"")</f>
        <v/>
      </c>
      <c r="AH1029" s="543" t="str">
        <f>IF(AND('1C TSspéc10'!$K$17&lt;&gt;0,'1C TSspéc10'!$C$12="OUI"),'1C TSspéc10'!$K$54/'1C TSspéc10'!$K$17,"")</f>
        <v/>
      </c>
      <c r="AI1029" s="543" t="str">
        <f>IF(AND('1C TSspéc10'!$K$17&lt;&gt;0,'1C TSspéc10'!$C$12="OUI"),'1C TSspéc10'!$K$55/'1C TSspéc10'!$K$17,"")</f>
        <v/>
      </c>
      <c r="AJ1029" s="543" t="str">
        <f>IF(AND('1C TSspéc10'!$K$17&lt;&gt;0,'1C TSspéc10'!$C$12="OUI"),'1C TSspéc10'!$K$56/'1C TSspéc10'!$K$17,"")</f>
        <v/>
      </c>
      <c r="AK1029" s="543" t="str">
        <f>IF(AND('1C TSspéc10'!$K$17&lt;&gt;0,'1C TSspéc10'!$C$12="OUI"),'1C TSspéc10'!$K$57/'1C TSspéc10'!$K$17,"")</f>
        <v/>
      </c>
      <c r="AL1029" s="72">
        <f>IF(AND('1C TSspéc10'!$K$17&lt;&gt;0,'1C TSspéc10'!$C$12="OUI"),N1029+AK1029,N1029)</f>
        <v>0</v>
      </c>
      <c r="AM1029" s="417">
        <f t="shared" si="296"/>
        <v>0</v>
      </c>
      <c r="AN1029" s="417">
        <f t="shared" si="297"/>
        <v>0</v>
      </c>
      <c r="AO1029" s="418" t="str">
        <f>IF(AND('1C TSspéc10'!$K$17&lt;&gt;0,'1C TSspéc10'!$K$30&lt;&gt;0),AM1029+AN1029,"")</f>
        <v/>
      </c>
      <c r="AP1029" s="573" t="str">
        <f>IF(AND('1C TSspéc10'!$K$17&lt;&gt;0,'1C TSspéc10'!$K$30&lt;&gt;0),AM1029-AR1029,"")</f>
        <v/>
      </c>
      <c r="AQ1029" s="583">
        <f t="shared" si="298"/>
        <v>0</v>
      </c>
      <c r="AR1029" s="596"/>
      <c r="AS1029" s="102"/>
      <c r="AT1029" s="27" t="str">
        <f>IF(('1C TSspéc10'!K$17*FICHE!$C$14&lt;J1029),"Forfait limité à "&amp;FICHE!$C$14&amp;"€/jour","")</f>
        <v/>
      </c>
      <c r="AU1029" s="592"/>
      <c r="AV1029" s="824"/>
      <c r="AW1029" s="824"/>
      <c r="AX1029" s="824"/>
      <c r="AY1029" s="824"/>
      <c r="AZ1029" s="824"/>
      <c r="BA1029" s="767"/>
      <c r="BB1029" s="767"/>
      <c r="BC1029" s="767"/>
      <c r="BD1029" s="767"/>
      <c r="BE1029" s="767"/>
      <c r="BF1029" s="767"/>
      <c r="BG1029" s="767"/>
      <c r="BH1029" s="767"/>
      <c r="BI1029" s="767"/>
      <c r="BJ1029" s="767"/>
      <c r="BK1029" s="767"/>
      <c r="BL1029" s="767"/>
      <c r="BM1029" s="767"/>
      <c r="BN1029" s="767"/>
      <c r="BO1029" s="767"/>
      <c r="BP1029" s="767"/>
      <c r="BQ1029" s="767"/>
      <c r="BR1029" s="767"/>
      <c r="BS1029" s="767"/>
      <c r="BT1029" s="767"/>
      <c r="BU1029" s="767"/>
      <c r="BV1029" s="767"/>
      <c r="BW1029" s="767"/>
      <c r="BX1029" s="767"/>
      <c r="BY1029" s="767"/>
      <c r="BZ1029" s="767"/>
      <c r="CA1029" s="767"/>
      <c r="CB1029" s="767"/>
      <c r="CC1029" s="767"/>
      <c r="CD1029" s="767"/>
      <c r="CE1029" s="767"/>
      <c r="CF1029" s="767"/>
      <c r="CG1029" s="767"/>
      <c r="CH1029" s="767"/>
      <c r="CI1029" s="767"/>
      <c r="CJ1029" s="767"/>
      <c r="CK1029" s="767"/>
      <c r="CL1029" s="767"/>
      <c r="CM1029" s="767"/>
      <c r="CN1029" s="767"/>
      <c r="CO1029" s="767"/>
      <c r="CP1029" s="767"/>
      <c r="CQ1029" s="767"/>
      <c r="CR1029" s="767"/>
      <c r="CS1029" s="767"/>
      <c r="CT1029" s="767"/>
      <c r="CU1029" s="767"/>
      <c r="CV1029" s="767"/>
      <c r="CW1029" s="767"/>
      <c r="CX1029" s="767"/>
      <c r="CY1029" s="767"/>
      <c r="CZ1029" s="767"/>
      <c r="DA1029" s="767"/>
      <c r="DB1029" s="767"/>
      <c r="DC1029" s="767"/>
      <c r="DD1029" s="767"/>
      <c r="DE1029" s="767"/>
      <c r="DF1029" s="767"/>
      <c r="DG1029" s="767"/>
      <c r="DH1029" s="767"/>
      <c r="DI1029" s="767"/>
      <c r="DJ1029" s="767"/>
      <c r="DK1029" s="767"/>
      <c r="DL1029" s="767"/>
      <c r="DM1029" s="767"/>
      <c r="DN1029" s="767"/>
      <c r="DO1029" s="767"/>
      <c r="DP1029" s="767"/>
      <c r="DQ1029" s="767"/>
      <c r="DR1029" s="767"/>
      <c r="DS1029" s="767"/>
      <c r="DT1029" s="767"/>
      <c r="DU1029" s="767"/>
      <c r="DV1029" s="767"/>
      <c r="DW1029" s="767"/>
      <c r="DX1029" s="767"/>
      <c r="DY1029" s="767"/>
      <c r="DZ1029" s="767"/>
      <c r="EA1029" s="767"/>
      <c r="EB1029" s="767"/>
      <c r="EC1029" s="767"/>
      <c r="ED1029" s="767"/>
      <c r="EE1029" s="767"/>
      <c r="EF1029" s="767"/>
      <c r="EG1029" s="767"/>
      <c r="EH1029" s="767"/>
      <c r="EI1029" s="767"/>
      <c r="EJ1029" s="767"/>
      <c r="EK1029" s="767"/>
      <c r="EL1029" s="767"/>
      <c r="EM1029" s="767"/>
      <c r="EN1029" s="767"/>
      <c r="EO1029" s="767"/>
      <c r="EP1029" s="767"/>
      <c r="EQ1029" s="767"/>
      <c r="ER1029" s="767"/>
      <c r="ES1029" s="767"/>
      <c r="ET1029" s="767"/>
      <c r="EU1029" s="767"/>
      <c r="EV1029" s="767"/>
      <c r="EW1029" s="767"/>
      <c r="EX1029" s="767"/>
      <c r="EY1029" s="767"/>
      <c r="EZ1029" s="767"/>
      <c r="FA1029" s="767"/>
      <c r="FB1029" s="767"/>
      <c r="FC1029" s="767"/>
      <c r="FD1029" s="767"/>
      <c r="FE1029" s="767"/>
      <c r="FF1029" s="767"/>
      <c r="FG1029" s="767"/>
      <c r="FH1029" s="767"/>
      <c r="FI1029" s="767"/>
      <c r="FJ1029" s="767"/>
      <c r="FK1029" s="767"/>
      <c r="FL1029" s="767"/>
      <c r="FM1029" s="767"/>
      <c r="FN1029" s="767"/>
      <c r="FO1029" s="767"/>
      <c r="FP1029" s="767"/>
      <c r="FQ1029" s="767"/>
      <c r="FR1029" s="767"/>
      <c r="FS1029" s="767"/>
      <c r="FT1029" s="767"/>
      <c r="FU1029" s="767"/>
      <c r="FV1029" s="767"/>
      <c r="FW1029" s="767"/>
      <c r="FX1029" s="767"/>
      <c r="FY1029" s="767"/>
      <c r="FZ1029" s="767"/>
      <c r="GA1029" s="767"/>
      <c r="GB1029" s="767"/>
      <c r="GC1029" s="767"/>
      <c r="GD1029" s="767"/>
      <c r="GE1029" s="767"/>
      <c r="GF1029" s="767"/>
      <c r="GG1029" s="767"/>
      <c r="GH1029" s="767"/>
      <c r="GI1029" s="767"/>
      <c r="GJ1029" s="767"/>
      <c r="GK1029" s="767"/>
      <c r="GL1029" s="767"/>
      <c r="GM1029" s="767"/>
      <c r="GN1029" s="767"/>
      <c r="GO1029" s="767"/>
      <c r="GP1029" s="767"/>
      <c r="GQ1029" s="767"/>
      <c r="GR1029" s="767"/>
      <c r="GS1029" s="767"/>
      <c r="GT1029" s="767"/>
      <c r="GU1029" s="767"/>
      <c r="GV1029" s="767"/>
      <c r="GW1029" s="767"/>
      <c r="GX1029" s="767"/>
      <c r="GY1029" s="767"/>
      <c r="GZ1029" s="767"/>
      <c r="HA1029" s="767"/>
      <c r="HB1029" s="767"/>
      <c r="HC1029" s="767"/>
    </row>
    <row r="1030" spans="1:211" s="864" customFormat="1" ht="13.9" hidden="1" customHeight="1">
      <c r="A1030" s="307"/>
      <c r="B1030" s="351"/>
      <c r="C1030" s="971" t="str">
        <f>IF('1C TSspéc10'!L$17&lt;&gt;0,'1C TSspéc10'!$B$12,"")</f>
        <v/>
      </c>
      <c r="D1030" s="972"/>
      <c r="E1030" s="973"/>
      <c r="F1030" s="93">
        <f>IF(AND($C1030='1C TSspéc10'!$B$12,'1C TSspéc10'!$B$16="spécifiques",'1C TSspéc10'!$L$17&lt;&gt;""),'1C TSspéc10'!$L$21,"")</f>
        <v>0</v>
      </c>
      <c r="G1030" s="863"/>
      <c r="H1030" s="745">
        <v>0.21</v>
      </c>
      <c r="I1030" s="747">
        <v>1</v>
      </c>
      <c r="J1030" s="312"/>
      <c r="K1030" s="680">
        <f t="shared" si="281"/>
        <v>0</v>
      </c>
      <c r="L1030" s="556">
        <f>IF(OR('1C TSspéc10'!$B$12="",'1C TSspéc10'!L$30=0),0,IF(AND('1C TSspéc10'!$B$12&lt;&gt;"",$K$2="Pôle",'1C TSspéc10'!$C$12="OUI"),(('1C TSspéc10'!L$22+'1C TSspéc10'!L$23+'1C TSspéc10'!L$24+'1C TSspéc10'!L$25+'1C TSspéc10'!L$29)/'1C TSspéc10'!L$17),IF(AND('1C TSspéc10'!$B$12&lt;&gt;"",$K$2="Pôle",'1C TSspéc10'!$C$12="NON"),(('1C TSspéc10'!L$22+'1C TSspéc10'!L$23+'1C TSspéc10'!L$24+'1C TSspéc10'!L$25+'1C TSspéc10'!L$29)/'1C TSspéc10'!L$30),IF(AND('1C TSspéc10'!$B$12&lt;&gt;"",$K$2&lt;&gt;"Pôle",'1C TSspéc10'!$C$12="OUI"),(('1C TSspéc10'!L$22+'1C TSspéc10'!L$23+'1C TSspéc10'!L$24+'1C TSspéc10'!L$25+'1C TSspéc10'!L$26+'1C TSspéc10'!L$27+'1C TSspéc10'!L$28+'1C TSspéc10'!L$29)/'1C TSspéc10'!L$17),IF(AND('1C TSspéc10'!$B$12&lt;&gt;"",$K$2&lt;&gt;"Pôle",'1C TSspéc10'!$C$12="NON"),(('1C TSspéc10'!L$22+'1C TSspéc10'!L$23+'1C TSspéc10'!L$24+'1C TSspéc10'!L$25+'1C TSspéc10'!L$26+'1C TSspéc10'!L$27+'1C TSspéc10'!L$28+'1C TSspéc10'!L$29)/'1C TSspéc10'!L$30))))))</f>
        <v>0</v>
      </c>
      <c r="M1030" s="556">
        <f>IF(OR('1C TSspéc10'!$B$12="",'1C TSspéc10'!L$30=0),0,IF(AND('1C TSspéc10'!$B$12&lt;&gt;"",$K$2="Pôle",'1C TSspéc10'!$C$12="OUI"),(('1C TSspéc10'!L$26+'1C TSspéc10'!L$27+'1C TSspéc10'!L$28)/'1C TSspéc10'!L$17),IF(AND('1C TSspéc10'!$B$12&lt;&gt;"",$K$2="Pôle",'1C TSspéc10'!$C$12="NON"),(('1C TSspéc10'!L$26+'1C TSspéc10'!L$27+'1C TSspéc10'!L$28)/'1C TSspéc10'!L$30),IF(AND('1C TSspéc10'!$B$12&lt;&gt;"",$K$2&lt;&gt;"Pôle"),0))))</f>
        <v>0</v>
      </c>
      <c r="N1030" s="557">
        <f>IF(AND('1C TSspéc10'!$B$12&lt;&gt;0,'1C TSspéc10'!$L$30&lt;&gt;0),L1030+M1030,0)</f>
        <v>0</v>
      </c>
      <c r="O1030" s="542" t="str">
        <f>IF(AND('1C TSspéc10'!$L$17&lt;&gt;0,'1C TSspéc10'!$C$12="OUI"),'1C TSspéc10'!$L$35/'1C TSspéc10'!$L$17,"")</f>
        <v/>
      </c>
      <c r="P1030" s="543" t="str">
        <f>IF(AND('1C TSspéc10'!$L$17&lt;&gt;0,'1C TSspéc10'!$C$12="OUI"),'1C TSspéc10'!$L$36/'1C TSspéc10'!$L$17,"")</f>
        <v/>
      </c>
      <c r="Q1030" s="543" t="str">
        <f>IF(AND('1C TSspéc10'!$L$17&lt;&gt;0,'1C TSspéc10'!$C$12="OUI"),'1C TSspéc10'!$L$37/'1C TSspéc10'!$L$17,"")</f>
        <v/>
      </c>
      <c r="R1030" s="543" t="str">
        <f>IF(AND('1C TSspéc10'!$L$17&lt;&gt;0,'1C TSspéc10'!$C$12="OUI"),'1C TSspéc10'!$L$38/'1C TSspéc10'!$L$17,"")</f>
        <v/>
      </c>
      <c r="S1030" s="543" t="str">
        <f>IF(AND('1C TSspéc10'!$L$17&lt;&gt;0,'1C TSspéc10'!$C$12="OUI"),'1C TSspéc10'!$L$39/'1C TSspéc10'!$L$17,"")</f>
        <v/>
      </c>
      <c r="T1030" s="543" t="str">
        <f>IF(AND('1C TSspéc10'!$L$17&lt;&gt;0,'1C TSspéc10'!$C$12="OUI"),'1C TSspéc10'!$L$40/'1C TSspéc10'!$L$17,"")</f>
        <v/>
      </c>
      <c r="U1030" s="543" t="str">
        <f>IF(AND('1C TSspéc10'!$L$17&lt;&gt;0,'1C TSspéc10'!$C$12="OUI"),'1C TSspéc10'!$L$41/'1C TSspéc10'!$L$17,"")</f>
        <v/>
      </c>
      <c r="V1030" s="543" t="str">
        <f>IF(AND('1C TSspéc10'!$L$17&lt;&gt;0,'1C TSspéc10'!$C$12="OUI"),'1C TSspéc10'!$L$42/'1C TSspéc10'!$L$17,"")</f>
        <v/>
      </c>
      <c r="W1030" s="543" t="str">
        <f>IF(AND('1C TSspéc10'!$L$17&lt;&gt;0,'1C TSspéc10'!$C$12="OUI"),'1C TSspéc10'!$L$43/'1C TSspéc10'!$L$17,"")</f>
        <v/>
      </c>
      <c r="X1030" s="543" t="str">
        <f>IF(AND('1C TSspéc10'!$L$17&lt;&gt;0,'1C TSspéc10'!$C$12="OUI"),'1C TSspéc10'!$L$44/'1C TSspéc10'!$L$17,"")</f>
        <v/>
      </c>
      <c r="Y1030" s="543" t="str">
        <f>IF(AND('1C TSspéc10'!$L$17&lt;&gt;0,'1C TSspéc10'!$C$12="OUI"),'1C TSspéc10'!$L$45/'1C TSspéc10'!$L$17,"")</f>
        <v/>
      </c>
      <c r="Z1030" s="543" t="str">
        <f>IF(AND('1C TSspéc10'!$L$17&lt;&gt;0,'1C TSspéc10'!$C$12="OUI"),'1C TSspéc10'!$L$46/'1C TSspéc10'!$L$17,"")</f>
        <v/>
      </c>
      <c r="AA1030" s="543" t="str">
        <f>IF(AND('1C TSspéc10'!$L$17&lt;&gt;0,'1C TSspéc10'!$C$12="OUI"),'1C TSspéc10'!$L$47/'1C TSspéc10'!$L$17,"")</f>
        <v/>
      </c>
      <c r="AB1030" s="543" t="str">
        <f>IF(AND('1C TSspéc10'!$L$17&lt;&gt;0,'1C TSspéc10'!$C$12="OUI"),'1C TSspéc10'!$L$48/'1C TSspéc10'!$L$17,"")</f>
        <v/>
      </c>
      <c r="AC1030" s="543" t="str">
        <f>IF(AND('1C TSspéc10'!$L$17&lt;&gt;0,'1C TSspéc10'!$C$12="OUI"),'1C TSspéc10'!$L$49/'1C TSspéc10'!$L$17,"")</f>
        <v/>
      </c>
      <c r="AD1030" s="543" t="str">
        <f>IF(AND('1C TSspéc10'!$L$17&lt;&gt;0,'1C TSspéc10'!$C$12="OUI"),'1C TSspéc10'!$L$50/'1C TSspéc10'!$L$17,"")</f>
        <v/>
      </c>
      <c r="AE1030" s="543" t="str">
        <f>IF(AND('1C TSspéc10'!$L$17&lt;&gt;0,'1C TSspéc10'!$C$12="OUI"),'1C TSspéc10'!$L$51/'1C TSspéc10'!$L$17,"")</f>
        <v/>
      </c>
      <c r="AF1030" s="543" t="str">
        <f>IF(AND('1C TSspéc10'!$L$17&lt;&gt;0,'1C TSspéc10'!$C$12="OUI"),'1C TSspéc10'!$L$52/'1C TSspéc10'!$L$17,"")</f>
        <v/>
      </c>
      <c r="AG1030" s="543" t="str">
        <f>IF(AND('1C TSspéc10'!$L$17&lt;&gt;0,'1C TSspéc10'!$C$12="OUI"),'1C TSspéc10'!$L$53/'1C TSspéc10'!$L$17,"")</f>
        <v/>
      </c>
      <c r="AH1030" s="543" t="str">
        <f>IF(AND('1C TSspéc10'!$L$17&lt;&gt;0,'1C TSspéc10'!$C$12="OUI"),'1C TSspéc10'!$L$54/'1C TSspéc10'!$L$17,"")</f>
        <v/>
      </c>
      <c r="AI1030" s="543" t="str">
        <f>IF(AND('1C TSspéc10'!$L$17&lt;&gt;0,'1C TSspéc10'!$C$12="OUI"),'1C TSspéc10'!$L$55/'1C TSspéc10'!$L$17,"")</f>
        <v/>
      </c>
      <c r="AJ1030" s="543" t="str">
        <f>IF(AND('1C TSspéc10'!$L$17&lt;&gt;0,'1C TSspéc10'!$C$12="OUI"),'1C TSspéc10'!$L$56/'1C TSspéc10'!$L$17,"")</f>
        <v/>
      </c>
      <c r="AK1030" s="543" t="str">
        <f>IF(AND('1C TSspéc10'!$L$17&lt;&gt;0,'1C TSspéc10'!$C$12="OUI"),'1C TSspéc10'!$L$57/'1C TSspéc10'!$L$17,"")</f>
        <v/>
      </c>
      <c r="AL1030" s="72">
        <f>IF(AND('1C TSspéc10'!$L$17&lt;&gt;0,'1C TSspéc10'!$C$12="OUI"),N1030+AK1030,N1030)</f>
        <v>0</v>
      </c>
      <c r="AM1030" s="417">
        <f t="shared" si="296"/>
        <v>0</v>
      </c>
      <c r="AN1030" s="417">
        <f t="shared" si="297"/>
        <v>0</v>
      </c>
      <c r="AO1030" s="418" t="str">
        <f>IF(AND('1C TSspéc10'!$L$17&lt;&gt;0,'1C TSspéc10'!$L$30&lt;&gt;0),AM1030+AN1030,"")</f>
        <v/>
      </c>
      <c r="AP1030" s="573" t="str">
        <f>IF(AND('1C TSspéc10'!$L$17&lt;&gt;0,'1C TSspéc10'!$L$30&lt;&gt;0),AM1030-AR1030,"")</f>
        <v/>
      </c>
      <c r="AQ1030" s="583">
        <f t="shared" si="298"/>
        <v>0</v>
      </c>
      <c r="AR1030" s="596"/>
      <c r="AS1030" s="102"/>
      <c r="AT1030" s="27" t="str">
        <f>IF(('1C TSspéc10'!L$17*FICHE!$C$14&lt;J1030),"Forfait limité à "&amp;FICHE!$C$14&amp;"€/jour","")</f>
        <v/>
      </c>
      <c r="AU1030" s="592"/>
      <c r="AV1030" s="824"/>
      <c r="AW1030" s="824"/>
      <c r="AX1030" s="824"/>
      <c r="AY1030" s="824"/>
      <c r="AZ1030" s="824"/>
      <c r="BA1030" s="767"/>
      <c r="BB1030" s="767"/>
      <c r="BC1030" s="767"/>
      <c r="BD1030" s="767"/>
      <c r="BE1030" s="767"/>
      <c r="BF1030" s="767"/>
      <c r="BG1030" s="767"/>
      <c r="BH1030" s="767"/>
      <c r="BI1030" s="767"/>
      <c r="BJ1030" s="767"/>
      <c r="BK1030" s="767"/>
      <c r="BL1030" s="767"/>
      <c r="BM1030" s="767"/>
      <c r="BN1030" s="767"/>
      <c r="BO1030" s="767"/>
      <c r="BP1030" s="767"/>
      <c r="BQ1030" s="767"/>
      <c r="BR1030" s="767"/>
      <c r="BS1030" s="767"/>
      <c r="BT1030" s="767"/>
      <c r="BU1030" s="767"/>
      <c r="BV1030" s="767"/>
      <c r="BW1030" s="767"/>
      <c r="BX1030" s="767"/>
      <c r="BY1030" s="767"/>
      <c r="BZ1030" s="767"/>
      <c r="CA1030" s="767"/>
      <c r="CB1030" s="767"/>
      <c r="CC1030" s="767"/>
      <c r="CD1030" s="767"/>
      <c r="CE1030" s="767"/>
      <c r="CF1030" s="767"/>
      <c r="CG1030" s="767"/>
      <c r="CH1030" s="767"/>
      <c r="CI1030" s="767"/>
      <c r="CJ1030" s="767"/>
      <c r="CK1030" s="767"/>
      <c r="CL1030" s="767"/>
      <c r="CM1030" s="767"/>
      <c r="CN1030" s="767"/>
      <c r="CO1030" s="767"/>
      <c r="CP1030" s="767"/>
      <c r="CQ1030" s="767"/>
      <c r="CR1030" s="767"/>
      <c r="CS1030" s="767"/>
      <c r="CT1030" s="767"/>
      <c r="CU1030" s="767"/>
      <c r="CV1030" s="767"/>
      <c r="CW1030" s="767"/>
      <c r="CX1030" s="767"/>
      <c r="CY1030" s="767"/>
      <c r="CZ1030" s="767"/>
      <c r="DA1030" s="767"/>
      <c r="DB1030" s="767"/>
      <c r="DC1030" s="767"/>
      <c r="DD1030" s="767"/>
      <c r="DE1030" s="767"/>
      <c r="DF1030" s="767"/>
      <c r="DG1030" s="767"/>
      <c r="DH1030" s="767"/>
      <c r="DI1030" s="767"/>
      <c r="DJ1030" s="767"/>
      <c r="DK1030" s="767"/>
      <c r="DL1030" s="767"/>
      <c r="DM1030" s="767"/>
      <c r="DN1030" s="767"/>
      <c r="DO1030" s="767"/>
      <c r="DP1030" s="767"/>
      <c r="DQ1030" s="767"/>
      <c r="DR1030" s="767"/>
      <c r="DS1030" s="767"/>
      <c r="DT1030" s="767"/>
      <c r="DU1030" s="767"/>
      <c r="DV1030" s="767"/>
      <c r="DW1030" s="767"/>
      <c r="DX1030" s="767"/>
      <c r="DY1030" s="767"/>
      <c r="DZ1030" s="767"/>
      <c r="EA1030" s="767"/>
      <c r="EB1030" s="767"/>
      <c r="EC1030" s="767"/>
      <c r="ED1030" s="767"/>
      <c r="EE1030" s="767"/>
      <c r="EF1030" s="767"/>
      <c r="EG1030" s="767"/>
      <c r="EH1030" s="767"/>
      <c r="EI1030" s="767"/>
      <c r="EJ1030" s="767"/>
      <c r="EK1030" s="767"/>
      <c r="EL1030" s="767"/>
      <c r="EM1030" s="767"/>
      <c r="EN1030" s="767"/>
      <c r="EO1030" s="767"/>
      <c r="EP1030" s="767"/>
      <c r="EQ1030" s="767"/>
      <c r="ER1030" s="767"/>
      <c r="ES1030" s="767"/>
      <c r="ET1030" s="767"/>
      <c r="EU1030" s="767"/>
      <c r="EV1030" s="767"/>
      <c r="EW1030" s="767"/>
      <c r="EX1030" s="767"/>
      <c r="EY1030" s="767"/>
      <c r="EZ1030" s="767"/>
      <c r="FA1030" s="767"/>
      <c r="FB1030" s="767"/>
      <c r="FC1030" s="767"/>
      <c r="FD1030" s="767"/>
      <c r="FE1030" s="767"/>
      <c r="FF1030" s="767"/>
      <c r="FG1030" s="767"/>
      <c r="FH1030" s="767"/>
      <c r="FI1030" s="767"/>
      <c r="FJ1030" s="767"/>
      <c r="FK1030" s="767"/>
      <c r="FL1030" s="767"/>
      <c r="FM1030" s="767"/>
      <c r="FN1030" s="767"/>
      <c r="FO1030" s="767"/>
      <c r="FP1030" s="767"/>
      <c r="FQ1030" s="767"/>
      <c r="FR1030" s="767"/>
      <c r="FS1030" s="767"/>
      <c r="FT1030" s="767"/>
      <c r="FU1030" s="767"/>
      <c r="FV1030" s="767"/>
      <c r="FW1030" s="767"/>
      <c r="FX1030" s="767"/>
      <c r="FY1030" s="767"/>
      <c r="FZ1030" s="767"/>
      <c r="GA1030" s="767"/>
      <c r="GB1030" s="767"/>
      <c r="GC1030" s="767"/>
      <c r="GD1030" s="767"/>
      <c r="GE1030" s="767"/>
      <c r="GF1030" s="767"/>
      <c r="GG1030" s="767"/>
      <c r="GH1030" s="767"/>
      <c r="GI1030" s="767"/>
      <c r="GJ1030" s="767"/>
      <c r="GK1030" s="767"/>
      <c r="GL1030" s="767"/>
      <c r="GM1030" s="767"/>
      <c r="GN1030" s="767"/>
      <c r="GO1030" s="767"/>
      <c r="GP1030" s="767"/>
      <c r="GQ1030" s="767"/>
      <c r="GR1030" s="767"/>
      <c r="GS1030" s="767"/>
      <c r="GT1030" s="767"/>
      <c r="GU1030" s="767"/>
      <c r="GV1030" s="767"/>
      <c r="GW1030" s="767"/>
      <c r="GX1030" s="767"/>
      <c r="GY1030" s="767"/>
      <c r="GZ1030" s="767"/>
      <c r="HA1030" s="767"/>
      <c r="HB1030" s="767"/>
      <c r="HC1030" s="767"/>
    </row>
    <row r="1031" spans="1:211" s="864" customFormat="1" ht="13.9" hidden="1" customHeight="1">
      <c r="A1031" s="307"/>
      <c r="B1031" s="351"/>
      <c r="C1031" s="971" t="str">
        <f>IF('1C TSspéc10'!M$17&lt;&gt;0,'1C TSspéc10'!$B$12,"")</f>
        <v/>
      </c>
      <c r="D1031" s="972"/>
      <c r="E1031" s="973"/>
      <c r="F1031" s="93">
        <f>IF(AND($C1031='1C TSspéc10'!$B$12,'1C TSspéc10'!$B$16="spécifiques",'1C TSspéc10'!$M$17&lt;&gt;""),'1C TSspéc10'!$M$21,"")</f>
        <v>0</v>
      </c>
      <c r="G1031" s="863"/>
      <c r="H1031" s="745">
        <v>0.21</v>
      </c>
      <c r="I1031" s="747">
        <v>1</v>
      </c>
      <c r="J1031" s="312"/>
      <c r="K1031" s="680">
        <f t="shared" si="281"/>
        <v>0</v>
      </c>
      <c r="L1031" s="556">
        <f>IF(OR('1C TSspéc10'!$B$12="",'1C TSspéc10'!M$30=0),0,IF(AND('1C TSspéc10'!$B$12&lt;&gt;"",$K$2="Pôle",'1C TSspéc10'!$C$12="OUI"),(('1C TSspéc10'!M$22+'1C TSspéc10'!M$23+'1C TSspéc10'!M$24+'1C TSspéc10'!M$25+'1C TSspéc10'!M$29)/'1C TSspéc10'!M$17),IF(AND('1C TSspéc10'!$B$12&lt;&gt;"",$K$2="Pôle",'1C TSspéc10'!$C$12="NON"),(('1C TSspéc10'!M$22+'1C TSspéc10'!M$23+'1C TSspéc10'!M$24+'1C TSspéc10'!M$25+'1C TSspéc10'!M$29)/'1C TSspéc10'!M$30),IF(AND('1C TSspéc10'!$B$12&lt;&gt;"",$K$2&lt;&gt;"Pôle",'1C TSspéc10'!$C$12="OUI"),(('1C TSspéc10'!M$22+'1C TSspéc10'!M$23+'1C TSspéc10'!M$24+'1C TSspéc10'!M$25+'1C TSspéc10'!M$26+'1C TSspéc10'!M$27+'1C TSspéc10'!M$28+'1C TSspéc10'!M$29)/'1C TSspéc10'!M$17),IF(AND('1C TSspéc10'!$B$12&lt;&gt;"",$K$2&lt;&gt;"Pôle",'1C TSspéc10'!$C$12="NON"),(('1C TSspéc10'!M$22+'1C TSspéc10'!M$23+'1C TSspéc10'!M$24+'1C TSspéc10'!M$25+'1C TSspéc10'!M$26+'1C TSspéc10'!M$27+'1C TSspéc10'!M$28+'1C TSspéc10'!M$29)/'1C TSspéc10'!M$30))))))</f>
        <v>0</v>
      </c>
      <c r="M1031" s="556">
        <f>IF(OR('1C TSspéc10'!$B$12="",'1C TSspéc10'!M$30=0),0,IF(AND('1C TSspéc10'!$B$12&lt;&gt;"",$K$2="Pôle",'1C TSspéc10'!$C$12="OUI"),(('1C TSspéc10'!M$26+'1C TSspéc10'!M$27+'1C TSspéc10'!M$28)/'1C TSspéc10'!M$17),IF(AND('1C TSspéc10'!$B$12&lt;&gt;"",$K$2="Pôle",'1C TSspéc10'!$C$12="NON"),(('1C TSspéc10'!M$26+'1C TSspéc10'!M$27+'1C TSspéc10'!M$28)/'1C TSspéc10'!M$30),IF(AND('1C TSspéc10'!$B$12&lt;&gt;"",$K$2&lt;&gt;"Pôle"),0))))</f>
        <v>0</v>
      </c>
      <c r="N1031" s="557">
        <f>IF(AND('1C TSspéc10'!$B$12&lt;&gt;0,'1C TSspéc10'!$M$30&lt;&gt;0),L1031+M1031,0)</f>
        <v>0</v>
      </c>
      <c r="O1031" s="542" t="str">
        <f>IF(AND('1C TSspéc10'!$M$17&lt;&gt;0,'1C TSspéc10'!$C$12="OUI"),'1C TSspéc10'!$M$35/'1C TSspéc10'!$M$17,"")</f>
        <v/>
      </c>
      <c r="P1031" s="543" t="str">
        <f>IF(AND('1C TSspéc10'!$M$17&lt;&gt;0,'1C TSspéc10'!$C$12="OUI"),'1C TSspéc10'!$M$36/'1C TSspéc10'!$M$17,"")</f>
        <v/>
      </c>
      <c r="Q1031" s="543" t="str">
        <f>IF(AND('1C TSspéc10'!$M$17&lt;&gt;0,'1C TSspéc10'!$C$12="OUI"),'1C TSspéc10'!$M$37/'1C TSspéc10'!$M$17,"")</f>
        <v/>
      </c>
      <c r="R1031" s="543" t="str">
        <f>IF(AND('1C TSspéc10'!$M$17&lt;&gt;0,'1C TSspéc10'!$C$12="OUI"),'1C TSspéc10'!$M$38/'1C TSspéc10'!$M$17,"")</f>
        <v/>
      </c>
      <c r="S1031" s="543" t="str">
        <f>IF(AND('1C TSspéc10'!$M$17&lt;&gt;0,'1C TSspéc10'!$C$12="OUI"),'1C TSspéc10'!$M$39/'1C TSspéc10'!$M$17,"")</f>
        <v/>
      </c>
      <c r="T1031" s="543" t="str">
        <f>IF(AND('1C TSspéc10'!$M$17&lt;&gt;0,'1C TSspéc10'!$C$12="OUI"),'1C TSspéc10'!$M$40/'1C TSspéc10'!$M$17,"")</f>
        <v/>
      </c>
      <c r="U1031" s="543" t="str">
        <f>IF(AND('1C TSspéc10'!$M$17&lt;&gt;0,'1C TSspéc10'!$C$12="OUI"),'1C TSspéc10'!$M$41/'1C TSspéc10'!$M$17,"")</f>
        <v/>
      </c>
      <c r="V1031" s="543" t="str">
        <f>IF(AND('1C TSspéc10'!$M$17&lt;&gt;0,'1C TSspéc10'!$C$12="OUI"),'1C TSspéc10'!$M$42/'1C TSspéc10'!$M$17,"")</f>
        <v/>
      </c>
      <c r="W1031" s="543" t="str">
        <f>IF(AND('1C TSspéc10'!$M$17&lt;&gt;0,'1C TSspéc10'!$C$12="OUI"),'1C TSspéc10'!$M$43/'1C TSspéc10'!$M$17,"")</f>
        <v/>
      </c>
      <c r="X1031" s="543" t="str">
        <f>IF(AND('1C TSspéc10'!$M$17&lt;&gt;0,'1C TSspéc10'!$C$12="OUI"),'1C TSspéc10'!$M$44/'1C TSspéc10'!$M$17,"")</f>
        <v/>
      </c>
      <c r="Y1031" s="543" t="str">
        <f>IF(AND('1C TSspéc10'!$M$17&lt;&gt;0,'1C TSspéc10'!$C$12="OUI"),'1C TSspéc10'!$M$45/'1C TSspéc10'!$M$17,"")</f>
        <v/>
      </c>
      <c r="Z1031" s="543" t="str">
        <f>IF(AND('1C TSspéc10'!$M$17&lt;&gt;0,'1C TSspéc10'!$C$12="OUI"),'1C TSspéc10'!$M$46/'1C TSspéc10'!$M$17,"")</f>
        <v/>
      </c>
      <c r="AA1031" s="543" t="str">
        <f>IF(AND('1C TSspéc10'!$M$17&lt;&gt;0,'1C TSspéc10'!$C$12="OUI"),'1C TSspéc10'!$M$47/'1C TSspéc10'!$M$17,"")</f>
        <v/>
      </c>
      <c r="AB1031" s="543" t="str">
        <f>IF(AND('1C TSspéc10'!$M$17&lt;&gt;0,'1C TSspéc10'!$C$12="OUI"),'1C TSspéc10'!$M$48/'1C TSspéc10'!$M$17,"")</f>
        <v/>
      </c>
      <c r="AC1031" s="543" t="str">
        <f>IF(AND('1C TSspéc10'!$M$17&lt;&gt;0,'1C TSspéc10'!$C$12="OUI"),'1C TSspéc10'!$M$49/'1C TSspéc10'!$M$17,"")</f>
        <v/>
      </c>
      <c r="AD1031" s="543" t="str">
        <f>IF(AND('1C TSspéc10'!$M$17&lt;&gt;0,'1C TSspéc10'!$C$12="OUI"),'1C TSspéc10'!$M$50/'1C TSspéc10'!$M$17,"")</f>
        <v/>
      </c>
      <c r="AE1031" s="543" t="str">
        <f>IF(AND('1C TSspéc10'!$M$17&lt;&gt;0,'1C TSspéc10'!$C$12="OUI"),'1C TSspéc10'!$M$51/'1C TSspéc10'!$M$17,"")</f>
        <v/>
      </c>
      <c r="AF1031" s="543" t="str">
        <f>IF(AND('1C TSspéc10'!$M$17&lt;&gt;0,'1C TSspéc10'!$C$12="OUI"),'1C TSspéc10'!$M$52/'1C TSspéc10'!$M$17,"")</f>
        <v/>
      </c>
      <c r="AG1031" s="543" t="str">
        <f>IF(AND('1C TSspéc10'!$M$17&lt;&gt;0,'1C TSspéc10'!$C$12="OUI"),'1C TSspéc10'!$M$53/'1C TSspéc10'!$M$17,"")</f>
        <v/>
      </c>
      <c r="AH1031" s="543" t="str">
        <f>IF(AND('1C TSspéc10'!$M$17&lt;&gt;0,'1C TSspéc10'!$C$12="OUI"),'1C TSspéc10'!$M$54/'1C TSspéc10'!$M$17,"")</f>
        <v/>
      </c>
      <c r="AI1031" s="543" t="str">
        <f>IF(AND('1C TSspéc10'!$M$17&lt;&gt;0,'1C TSspéc10'!$C$12="OUI"),'1C TSspéc10'!$M$55/'1C TSspéc10'!$M$17,"")</f>
        <v/>
      </c>
      <c r="AJ1031" s="543" t="str">
        <f>IF(AND('1C TSspéc10'!$M$17&lt;&gt;0,'1C TSspéc10'!$C$12="OUI"),'1C TSspéc10'!$M$56/'1C TSspéc10'!$M$17,"")</f>
        <v/>
      </c>
      <c r="AK1031" s="543" t="str">
        <f>IF(AND('1C TSspéc10'!$M$17&lt;&gt;0,'1C TSspéc10'!$C$12="OUI"),'1C TSspéc10'!$M$57/'1C TSspéc10'!$M$17,"")</f>
        <v/>
      </c>
      <c r="AL1031" s="72">
        <f>IF(AND('1C TSspéc10'!$M$17&lt;&gt;0,'1C TSspéc10'!$C$12="OUI"),N1031+AK1031,N1031)</f>
        <v>0</v>
      </c>
      <c r="AM1031" s="417">
        <f t="shared" si="296"/>
        <v>0</v>
      </c>
      <c r="AN1031" s="417">
        <f t="shared" si="297"/>
        <v>0</v>
      </c>
      <c r="AO1031" s="418" t="str">
        <f>IF(AND('1C TSspéc10'!$M$17&lt;&gt;0,'1C TSspéc10'!$M$30&lt;&gt;0),AM1031+AN1031,"")</f>
        <v/>
      </c>
      <c r="AP1031" s="573" t="str">
        <f>IF(AND('1C TSspéc10'!$M$17&lt;&gt;0,'1C TSspéc10'!$M$30&lt;&gt;0),AM1031-AR1031,"")</f>
        <v/>
      </c>
      <c r="AQ1031" s="583">
        <f t="shared" si="298"/>
        <v>0</v>
      </c>
      <c r="AR1031" s="596"/>
      <c r="AS1031" s="102"/>
      <c r="AT1031" s="27" t="str">
        <f>IF(('1C TSspéc10'!M$17*FICHE!$C$14&lt;J1031),"Forfait limité à "&amp;FICHE!$C$14&amp;"€/jour","")</f>
        <v/>
      </c>
      <c r="AU1031" s="592"/>
      <c r="AV1031" s="824"/>
      <c r="AW1031" s="824"/>
      <c r="AX1031" s="824"/>
      <c r="AY1031" s="824"/>
      <c r="AZ1031" s="824"/>
      <c r="BA1031" s="767"/>
      <c r="BB1031" s="767"/>
      <c r="BC1031" s="767"/>
      <c r="BD1031" s="767"/>
      <c r="BE1031" s="767"/>
      <c r="BF1031" s="767"/>
      <c r="BG1031" s="767"/>
      <c r="BH1031" s="767"/>
      <c r="BI1031" s="767"/>
      <c r="BJ1031" s="767"/>
      <c r="BK1031" s="767"/>
      <c r="BL1031" s="767"/>
      <c r="BM1031" s="767"/>
      <c r="BN1031" s="767"/>
      <c r="BO1031" s="767"/>
      <c r="BP1031" s="767"/>
      <c r="BQ1031" s="767"/>
      <c r="BR1031" s="767"/>
      <c r="BS1031" s="767"/>
      <c r="BT1031" s="767"/>
      <c r="BU1031" s="767"/>
      <c r="BV1031" s="767"/>
      <c r="BW1031" s="767"/>
      <c r="BX1031" s="767"/>
      <c r="BY1031" s="767"/>
      <c r="BZ1031" s="767"/>
      <c r="CA1031" s="767"/>
      <c r="CB1031" s="767"/>
      <c r="CC1031" s="767"/>
      <c r="CD1031" s="767"/>
      <c r="CE1031" s="767"/>
      <c r="CF1031" s="767"/>
      <c r="CG1031" s="767"/>
      <c r="CH1031" s="767"/>
      <c r="CI1031" s="767"/>
      <c r="CJ1031" s="767"/>
      <c r="CK1031" s="767"/>
      <c r="CL1031" s="767"/>
      <c r="CM1031" s="767"/>
      <c r="CN1031" s="767"/>
      <c r="CO1031" s="767"/>
      <c r="CP1031" s="767"/>
      <c r="CQ1031" s="767"/>
      <c r="CR1031" s="767"/>
      <c r="CS1031" s="767"/>
      <c r="CT1031" s="767"/>
      <c r="CU1031" s="767"/>
      <c r="CV1031" s="767"/>
      <c r="CW1031" s="767"/>
      <c r="CX1031" s="767"/>
      <c r="CY1031" s="767"/>
      <c r="CZ1031" s="767"/>
      <c r="DA1031" s="767"/>
      <c r="DB1031" s="767"/>
      <c r="DC1031" s="767"/>
      <c r="DD1031" s="767"/>
      <c r="DE1031" s="767"/>
      <c r="DF1031" s="767"/>
      <c r="DG1031" s="767"/>
      <c r="DH1031" s="767"/>
      <c r="DI1031" s="767"/>
      <c r="DJ1031" s="767"/>
      <c r="DK1031" s="767"/>
      <c r="DL1031" s="767"/>
      <c r="DM1031" s="767"/>
      <c r="DN1031" s="767"/>
      <c r="DO1031" s="767"/>
      <c r="DP1031" s="767"/>
      <c r="DQ1031" s="767"/>
      <c r="DR1031" s="767"/>
      <c r="DS1031" s="767"/>
      <c r="DT1031" s="767"/>
      <c r="DU1031" s="767"/>
      <c r="DV1031" s="767"/>
      <c r="DW1031" s="767"/>
      <c r="DX1031" s="767"/>
      <c r="DY1031" s="767"/>
      <c r="DZ1031" s="767"/>
      <c r="EA1031" s="767"/>
      <c r="EB1031" s="767"/>
      <c r="EC1031" s="767"/>
      <c r="ED1031" s="767"/>
      <c r="EE1031" s="767"/>
      <c r="EF1031" s="767"/>
      <c r="EG1031" s="767"/>
      <c r="EH1031" s="767"/>
      <c r="EI1031" s="767"/>
      <c r="EJ1031" s="767"/>
      <c r="EK1031" s="767"/>
      <c r="EL1031" s="767"/>
      <c r="EM1031" s="767"/>
      <c r="EN1031" s="767"/>
      <c r="EO1031" s="767"/>
      <c r="EP1031" s="767"/>
      <c r="EQ1031" s="767"/>
      <c r="ER1031" s="767"/>
      <c r="ES1031" s="767"/>
      <c r="ET1031" s="767"/>
      <c r="EU1031" s="767"/>
      <c r="EV1031" s="767"/>
      <c r="EW1031" s="767"/>
      <c r="EX1031" s="767"/>
      <c r="EY1031" s="767"/>
      <c r="EZ1031" s="767"/>
      <c r="FA1031" s="767"/>
      <c r="FB1031" s="767"/>
      <c r="FC1031" s="767"/>
      <c r="FD1031" s="767"/>
      <c r="FE1031" s="767"/>
      <c r="FF1031" s="767"/>
      <c r="FG1031" s="767"/>
      <c r="FH1031" s="767"/>
      <c r="FI1031" s="767"/>
      <c r="FJ1031" s="767"/>
      <c r="FK1031" s="767"/>
      <c r="FL1031" s="767"/>
      <c r="FM1031" s="767"/>
      <c r="FN1031" s="767"/>
      <c r="FO1031" s="767"/>
      <c r="FP1031" s="767"/>
      <c r="FQ1031" s="767"/>
      <c r="FR1031" s="767"/>
      <c r="FS1031" s="767"/>
      <c r="FT1031" s="767"/>
      <c r="FU1031" s="767"/>
      <c r="FV1031" s="767"/>
      <c r="FW1031" s="767"/>
      <c r="FX1031" s="767"/>
      <c r="FY1031" s="767"/>
      <c r="FZ1031" s="767"/>
      <c r="GA1031" s="767"/>
      <c r="GB1031" s="767"/>
      <c r="GC1031" s="767"/>
      <c r="GD1031" s="767"/>
      <c r="GE1031" s="767"/>
      <c r="GF1031" s="767"/>
      <c r="GG1031" s="767"/>
      <c r="GH1031" s="767"/>
      <c r="GI1031" s="767"/>
      <c r="GJ1031" s="767"/>
      <c r="GK1031" s="767"/>
      <c r="GL1031" s="767"/>
      <c r="GM1031" s="767"/>
      <c r="GN1031" s="767"/>
      <c r="GO1031" s="767"/>
      <c r="GP1031" s="767"/>
      <c r="GQ1031" s="767"/>
      <c r="GR1031" s="767"/>
      <c r="GS1031" s="767"/>
      <c r="GT1031" s="767"/>
      <c r="GU1031" s="767"/>
      <c r="GV1031" s="767"/>
      <c r="GW1031" s="767"/>
      <c r="GX1031" s="767"/>
      <c r="GY1031" s="767"/>
      <c r="GZ1031" s="767"/>
      <c r="HA1031" s="767"/>
      <c r="HB1031" s="767"/>
      <c r="HC1031" s="767"/>
    </row>
    <row r="1032" spans="1:211" s="864" customFormat="1" ht="13.9" hidden="1" customHeight="1">
      <c r="A1032" s="307"/>
      <c r="B1032" s="351"/>
      <c r="C1032" s="971" t="str">
        <f>IF('1C TSspéc10'!N$17&lt;&gt;0,'1C TSspéc10'!$B$12,"")</f>
        <v/>
      </c>
      <c r="D1032" s="972"/>
      <c r="E1032" s="973"/>
      <c r="F1032" s="93">
        <f>IF(AND($C1032='1C TSspéc10'!$B$12,'1C TSspéc10'!$B$16="spécifiques",'1C TSspéc10'!$N$17&lt;&gt;""),'1C TSspéc10'!$N$21,"")</f>
        <v>0</v>
      </c>
      <c r="G1032" s="842"/>
      <c r="H1032" s="745">
        <v>0.21</v>
      </c>
      <c r="I1032" s="747">
        <v>1</v>
      </c>
      <c r="J1032" s="312"/>
      <c r="K1032" s="680">
        <f t="shared" si="281"/>
        <v>0</v>
      </c>
      <c r="L1032" s="556">
        <f>IF(OR('1C TSspéc10'!$B$12="",'1C TSspéc10'!N$30=0),0,IF(AND('1C TSspéc10'!$B$12&lt;&gt;"",$K$2="Pôle",'1C TSspéc10'!$C$12="OUI"),(('1C TSspéc10'!N$22+'1C TSspéc10'!N$23+'1C TSspéc10'!N$24+'1C TSspéc10'!N$25+'1C TSspéc10'!N$29)/'1C TSspéc10'!N$17),IF(AND('1C TSspéc10'!$B$12&lt;&gt;"",$K$2="Pôle",'1C TSspéc10'!$C$12="NON"),(('1C TSspéc10'!N$22+'1C TSspéc10'!N$23+'1C TSspéc10'!N$24+'1C TSspéc10'!N$25+'1C TSspéc10'!N$29)/'1C TSspéc10'!N$30),IF(AND('1C TSspéc10'!$B$12&lt;&gt;"",$K$2&lt;&gt;"Pôle",'1C TSspéc10'!$C$12="OUI"),(('1C TSspéc10'!N$22+'1C TSspéc10'!N$23+'1C TSspéc10'!N$24+'1C TSspéc10'!N$25+'1C TSspéc10'!N$26+'1C TSspéc10'!N$27+'1C TSspéc10'!N$28+'1C TSspéc10'!N$29)/'1C TSspéc10'!N$17),IF(AND('1C TSspéc10'!$B$12&lt;&gt;"",$K$2&lt;&gt;"Pôle",'1C TSspéc10'!$C$12="NON"),(('1C TSspéc10'!N$22+'1C TSspéc10'!N$23+'1C TSspéc10'!N$24+'1C TSspéc10'!N$25+'1C TSspéc10'!N$26+'1C TSspéc10'!N$27+'1C TSspéc10'!N$28+'1C TSspéc10'!N$29)/'1C TSspéc10'!N$30))))))</f>
        <v>0</v>
      </c>
      <c r="M1032" s="556">
        <f>IF(OR('1C TSspéc10'!$B$12="",'1C TSspéc10'!N$30=0),0,IF(AND('1C TSspéc10'!$B$12&lt;&gt;"",$K$2="Pôle",'1C TSspéc10'!$C$12="OUI"),(('1C TSspéc10'!N$26+'1C TSspéc10'!N$27+'1C TSspéc10'!N$28)/'1C TSspéc10'!N$17),IF(AND('1C TSspéc10'!$B$12&lt;&gt;"",$K$2="Pôle",'1C TSspéc10'!$C$12="NON"),(('1C TSspéc10'!N$26+'1C TSspéc10'!N$27+'1C TSspéc10'!N$28)/'1C TSspéc10'!N$30),IF(AND('1C TSspéc10'!$B$12&lt;&gt;"",$K$2&lt;&gt;"Pôle"),0))))</f>
        <v>0</v>
      </c>
      <c r="N1032" s="557">
        <f>IF(AND('1C TSspéc10'!$B$12&lt;&gt;0,'1C TSspéc10'!$N$30&lt;&gt;0),L1032+M1032,0)</f>
        <v>0</v>
      </c>
      <c r="O1032" s="893" t="str">
        <f>IF(AND('1C TSspéc10'!$N$17&lt;&gt;0,'1C TSspéc10'!$C$12="OUI"),'1C TSspéc10'!$N$35/'1C TSspéc10'!$N$17,"")</f>
        <v/>
      </c>
      <c r="P1032" s="543" t="str">
        <f>IF(AND('1C TSspéc10'!$N$17&lt;&gt;0,'1C TSspéc10'!$C$12="OUI"),'1C TSspéc10'!$N$36/'1C TSspéc10'!$N$17,"")</f>
        <v/>
      </c>
      <c r="Q1032" s="543" t="str">
        <f>IF(AND('1C TSspéc10'!$N$17&lt;&gt;0,'1C TSspéc10'!$C$12="OUI"),'1C TSspéc10'!$N$37/'1C TSspéc10'!$N$17,"")</f>
        <v/>
      </c>
      <c r="R1032" s="543" t="str">
        <f>IF(AND('1C TSspéc10'!$N$17&lt;&gt;0,'1C TSspéc10'!$C$12="OUI"),'1C TSspéc10'!$N$38/'1C TSspéc10'!$N$17,"")</f>
        <v/>
      </c>
      <c r="S1032" s="543" t="str">
        <f>IF(AND('1C TSspéc10'!$N$17&lt;&gt;0,'1C TSspéc10'!$C$12="OUI"),'1C TSspéc10'!$N$39/'1C TSspéc10'!$N$17,"")</f>
        <v/>
      </c>
      <c r="T1032" s="543" t="str">
        <f>IF(AND('1C TSspéc10'!$N$17&lt;&gt;0,'1C TSspéc10'!$C$12="OUI"),'1C TSspéc10'!$N$40/'1C TSspéc10'!$N$17,"")</f>
        <v/>
      </c>
      <c r="U1032" s="543" t="str">
        <f>IF(AND('1C TSspéc10'!$N$17&lt;&gt;0,'1C TSspéc10'!$C$12="OUI"),'1C TSspéc10'!$N$41/'1C TSspéc10'!$N$17,"")</f>
        <v/>
      </c>
      <c r="V1032" s="543" t="str">
        <f>IF(AND('1C TSspéc10'!$N$17&lt;&gt;0,'1C TSspéc10'!$C$12="OUI"),'1C TSspéc10'!$N$42/'1C TSspéc10'!$N$17,"")</f>
        <v/>
      </c>
      <c r="W1032" s="543" t="str">
        <f>IF(AND('1C TSspéc10'!$N$17&lt;&gt;0,'1C TSspéc10'!$C$12="OUI"),'1C TSspéc10'!$N$43/'1C TSspéc10'!$N$17,"")</f>
        <v/>
      </c>
      <c r="X1032" s="543" t="str">
        <f>IF(AND('1C TSspéc10'!$N$17&lt;&gt;0,'1C TSspéc10'!$C$12="OUI"),'1C TSspéc10'!$N$44/'1C TSspéc10'!$N$17,"")</f>
        <v/>
      </c>
      <c r="Y1032" s="543" t="str">
        <f>IF(AND('1C TSspéc10'!$N$17&lt;&gt;0,'1C TSspéc10'!$C$12="OUI"),'1C TSspéc10'!$N$45/'1C TSspéc10'!$N$17,"")</f>
        <v/>
      </c>
      <c r="Z1032" s="543" t="str">
        <f>IF(AND('1C TSspéc10'!$N$17&lt;&gt;0,'1C TSspéc10'!$C$12="OUI"),'1C TSspéc10'!$N$46/'1C TSspéc10'!$N$17,"")</f>
        <v/>
      </c>
      <c r="AA1032" s="543" t="str">
        <f>IF(AND('1C TSspéc10'!$N$17&lt;&gt;0,'1C TSspéc10'!$C$12="OUI"),'1C TSspéc10'!$N$47/'1C TSspéc10'!$N$17,"")</f>
        <v/>
      </c>
      <c r="AB1032" s="543" t="str">
        <f>IF(AND('1C TSspéc10'!$N$17&lt;&gt;0,'1C TSspéc10'!$C$12="OUI"),'1C TSspéc10'!$N$48/'1C TSspéc10'!$N$17,"")</f>
        <v/>
      </c>
      <c r="AC1032" s="543" t="str">
        <f>IF(AND('1C TSspéc10'!$N$17&lt;&gt;0,'1C TSspéc10'!$C$12="OUI"),'1C TSspéc10'!$N$49/'1C TSspéc10'!$N$17,"")</f>
        <v/>
      </c>
      <c r="AD1032" s="543" t="str">
        <f>IF(AND('1C TSspéc10'!$N$17&lt;&gt;0,'1C TSspéc10'!$C$12="OUI"),'1C TSspéc10'!$N$50/'1C TSspéc10'!$N$17,"")</f>
        <v/>
      </c>
      <c r="AE1032" s="543" t="str">
        <f>IF(AND('1C TSspéc10'!$N$17&lt;&gt;0,'1C TSspéc10'!$C$12="OUI"),'1C TSspéc10'!$N$51/'1C TSspéc10'!$N$17,"")</f>
        <v/>
      </c>
      <c r="AF1032" s="543" t="str">
        <f>IF(AND('1C TSspéc10'!$N$17&lt;&gt;0,'1C TSspéc10'!$C$12="OUI"),'1C TSspéc10'!$N$52/'1C TSspéc10'!$N$17,"")</f>
        <v/>
      </c>
      <c r="AG1032" s="543" t="str">
        <f>IF(AND('1C TSspéc10'!$N$17&lt;&gt;0,'1C TSspéc10'!$C$12="OUI"),'1C TSspéc10'!$N$53/'1C TSspéc10'!$N$17,"")</f>
        <v/>
      </c>
      <c r="AH1032" s="543" t="str">
        <f>IF(AND('1C TSspéc10'!$N$17&lt;&gt;0,'1C TSspéc10'!$C$12="OUI"),'1C TSspéc10'!$N$54/'1C TSspéc10'!$N$17,"")</f>
        <v/>
      </c>
      <c r="AI1032" s="543" t="str">
        <f>IF(AND('1C TSspéc10'!$N$17&lt;&gt;0,'1C TSspéc10'!$C$12="OUI"),'1C TSspéc10'!$N$55/'1C TSspéc10'!$N$17,"")</f>
        <v/>
      </c>
      <c r="AJ1032" s="543" t="str">
        <f>IF(AND('1C TSspéc10'!$N$17&lt;&gt;0,'1C TSspéc10'!$C$12="OUI"),'1C TSspéc10'!$N$56/'1C TSspéc10'!$N$17,"")</f>
        <v/>
      </c>
      <c r="AK1032" s="543" t="str">
        <f>IF(AND('1C TSspéc10'!$N$17&lt;&gt;0,'1C TSspéc10'!$C$12="OUI"),'1C TSspéc10'!$N$57/'1C TSspéc10'!$N$17,"")</f>
        <v/>
      </c>
      <c r="AL1032" s="72">
        <f>IF(AND('1C TSspéc10'!$N$17&lt;&gt;0,'1C TSspéc10'!$C$12="OUI"),N1032+AK1032,N1032)</f>
        <v>0</v>
      </c>
      <c r="AM1032" s="417">
        <f t="shared" si="296"/>
        <v>0</v>
      </c>
      <c r="AN1032" s="417">
        <f t="shared" si="297"/>
        <v>0</v>
      </c>
      <c r="AO1032" s="418" t="str">
        <f>IF(AND('1C TSspéc10'!$N$17&lt;&gt;0,'1C TSspéc10'!$N$30&lt;&gt;0),AM1032+AN1032,"")</f>
        <v/>
      </c>
      <c r="AP1032" s="573" t="str">
        <f>IF(AND('1C TSspéc10'!$N$17&lt;&gt;0,'1C TSspéc10'!$N$30&lt;&gt;0),AM1032-AR1032,"")</f>
        <v/>
      </c>
      <c r="AQ1032" s="583">
        <f t="shared" si="298"/>
        <v>0</v>
      </c>
      <c r="AR1032" s="596"/>
      <c r="AS1032" s="102"/>
      <c r="AT1032" s="27" t="str">
        <f>IF(('1C TSspéc10'!N$17*FICHE!$C$14&lt;J1032),"Forfait limité à "&amp;FICHE!$C$14&amp;"€/jour","")</f>
        <v/>
      </c>
      <c r="AU1032" s="592"/>
      <c r="AV1032" s="824"/>
      <c r="AW1032" s="824"/>
      <c r="AX1032" s="824"/>
      <c r="AY1032" s="824"/>
      <c r="AZ1032" s="824"/>
      <c r="BA1032" s="767"/>
      <c r="BB1032" s="767"/>
      <c r="BC1032" s="767"/>
      <c r="BD1032" s="767"/>
      <c r="BE1032" s="767"/>
      <c r="BF1032" s="767"/>
      <c r="BG1032" s="767"/>
      <c r="BH1032" s="767"/>
      <c r="BI1032" s="767"/>
      <c r="BJ1032" s="767"/>
      <c r="BK1032" s="767"/>
      <c r="BL1032" s="767"/>
      <c r="BM1032" s="767"/>
      <c r="BN1032" s="767"/>
      <c r="BO1032" s="767"/>
      <c r="BP1032" s="767"/>
      <c r="BQ1032" s="767"/>
      <c r="BR1032" s="767"/>
      <c r="BS1032" s="767"/>
      <c r="BT1032" s="767"/>
      <c r="BU1032" s="767"/>
      <c r="BV1032" s="767"/>
      <c r="BW1032" s="767"/>
      <c r="BX1032" s="767"/>
      <c r="BY1032" s="767"/>
      <c r="BZ1032" s="767"/>
      <c r="CA1032" s="767"/>
      <c r="CB1032" s="767"/>
      <c r="CC1032" s="767"/>
      <c r="CD1032" s="767"/>
      <c r="CE1032" s="767"/>
      <c r="CF1032" s="767"/>
      <c r="CG1032" s="767"/>
      <c r="CH1032" s="767"/>
      <c r="CI1032" s="767"/>
      <c r="CJ1032" s="767"/>
      <c r="CK1032" s="767"/>
      <c r="CL1032" s="767"/>
      <c r="CM1032" s="767"/>
      <c r="CN1032" s="767"/>
      <c r="CO1032" s="767"/>
      <c r="CP1032" s="767"/>
      <c r="CQ1032" s="767"/>
      <c r="CR1032" s="767"/>
      <c r="CS1032" s="767"/>
      <c r="CT1032" s="767"/>
      <c r="CU1032" s="767"/>
      <c r="CV1032" s="767"/>
      <c r="CW1032" s="767"/>
      <c r="CX1032" s="767"/>
      <c r="CY1032" s="767"/>
      <c r="CZ1032" s="767"/>
      <c r="DA1032" s="767"/>
      <c r="DB1032" s="767"/>
      <c r="DC1032" s="767"/>
      <c r="DD1032" s="767"/>
      <c r="DE1032" s="767"/>
      <c r="DF1032" s="767"/>
      <c r="DG1032" s="767"/>
      <c r="DH1032" s="767"/>
      <c r="DI1032" s="767"/>
      <c r="DJ1032" s="767"/>
      <c r="DK1032" s="767"/>
      <c r="DL1032" s="767"/>
      <c r="DM1032" s="767"/>
      <c r="DN1032" s="767"/>
      <c r="DO1032" s="767"/>
      <c r="DP1032" s="767"/>
      <c r="DQ1032" s="767"/>
      <c r="DR1032" s="767"/>
      <c r="DS1032" s="767"/>
      <c r="DT1032" s="767"/>
      <c r="DU1032" s="767"/>
      <c r="DV1032" s="767"/>
      <c r="DW1032" s="767"/>
      <c r="DX1032" s="767"/>
      <c r="DY1032" s="767"/>
      <c r="DZ1032" s="767"/>
      <c r="EA1032" s="767"/>
      <c r="EB1032" s="767"/>
      <c r="EC1032" s="767"/>
      <c r="ED1032" s="767"/>
      <c r="EE1032" s="767"/>
      <c r="EF1032" s="767"/>
      <c r="EG1032" s="767"/>
      <c r="EH1032" s="767"/>
      <c r="EI1032" s="767"/>
      <c r="EJ1032" s="767"/>
      <c r="EK1032" s="767"/>
      <c r="EL1032" s="767"/>
      <c r="EM1032" s="767"/>
      <c r="EN1032" s="767"/>
      <c r="EO1032" s="767"/>
      <c r="EP1032" s="767"/>
      <c r="EQ1032" s="767"/>
      <c r="ER1032" s="767"/>
      <c r="ES1032" s="767"/>
      <c r="ET1032" s="767"/>
      <c r="EU1032" s="767"/>
      <c r="EV1032" s="767"/>
      <c r="EW1032" s="767"/>
      <c r="EX1032" s="767"/>
      <c r="EY1032" s="767"/>
      <c r="EZ1032" s="767"/>
      <c r="FA1032" s="767"/>
      <c r="FB1032" s="767"/>
      <c r="FC1032" s="767"/>
      <c r="FD1032" s="767"/>
      <c r="FE1032" s="767"/>
      <c r="FF1032" s="767"/>
      <c r="FG1032" s="767"/>
      <c r="FH1032" s="767"/>
      <c r="FI1032" s="767"/>
      <c r="FJ1032" s="767"/>
      <c r="FK1032" s="767"/>
      <c r="FL1032" s="767"/>
      <c r="FM1032" s="767"/>
      <c r="FN1032" s="767"/>
      <c r="FO1032" s="767"/>
      <c r="FP1032" s="767"/>
      <c r="FQ1032" s="767"/>
      <c r="FR1032" s="767"/>
      <c r="FS1032" s="767"/>
      <c r="FT1032" s="767"/>
      <c r="FU1032" s="767"/>
      <c r="FV1032" s="767"/>
      <c r="FW1032" s="767"/>
      <c r="FX1032" s="767"/>
      <c r="FY1032" s="767"/>
      <c r="FZ1032" s="767"/>
      <c r="GA1032" s="767"/>
      <c r="GB1032" s="767"/>
      <c r="GC1032" s="767"/>
      <c r="GD1032" s="767"/>
      <c r="GE1032" s="767"/>
      <c r="GF1032" s="767"/>
      <c r="GG1032" s="767"/>
      <c r="GH1032" s="767"/>
      <c r="GI1032" s="767"/>
      <c r="GJ1032" s="767"/>
      <c r="GK1032" s="767"/>
      <c r="GL1032" s="767"/>
      <c r="GM1032" s="767"/>
      <c r="GN1032" s="767"/>
      <c r="GO1032" s="767"/>
      <c r="GP1032" s="767"/>
      <c r="GQ1032" s="767"/>
      <c r="GR1032" s="767"/>
      <c r="GS1032" s="767"/>
      <c r="GT1032" s="767"/>
      <c r="GU1032" s="767"/>
      <c r="GV1032" s="767"/>
      <c r="GW1032" s="767"/>
      <c r="GX1032" s="767"/>
      <c r="GY1032" s="767"/>
      <c r="GZ1032" s="767"/>
      <c r="HA1032" s="767"/>
      <c r="HB1032" s="767"/>
      <c r="HC1032" s="767"/>
    </row>
    <row r="1033" spans="1:211" s="864" customFormat="1" ht="13.9" hidden="1" customHeight="1">
      <c r="A1033" s="307"/>
      <c r="B1033" s="351"/>
      <c r="C1033" s="971" t="str">
        <f>IF('1C TSspéc10'!O$17&lt;&gt;0,'1C TSspéc10'!$B$12,"")</f>
        <v/>
      </c>
      <c r="D1033" s="972"/>
      <c r="E1033" s="973"/>
      <c r="F1033" s="93">
        <f>IF(AND($C1033='1C TSspéc10'!$B$12,'1C TSspéc10'!$B$16="spécifiques",'1C TSspéc10'!$O$17&lt;&gt;""),'1C TSspéc10'!$O$21,"")</f>
        <v>0</v>
      </c>
      <c r="G1033" s="842"/>
      <c r="H1033" s="745">
        <v>0.21</v>
      </c>
      <c r="I1033" s="747">
        <v>1</v>
      </c>
      <c r="J1033" s="312"/>
      <c r="K1033" s="680">
        <f t="shared" si="281"/>
        <v>0</v>
      </c>
      <c r="L1033" s="556">
        <f>IF(OR('1C TSspéc10'!$B$12="",'1C TSspéc10'!O$30=0),0,IF(AND('1C TSspéc10'!$B$12&lt;&gt;"",$K$2="Pôle",'1C TSspéc10'!$C$12="OUI"),(('1C TSspéc10'!O$22+'1C TSspéc10'!O$23+'1C TSspéc10'!O$24+'1C TSspéc10'!O$25+'1C TSspéc10'!O$29)/'1C TSspéc10'!O$17),IF(AND('1C TSspéc10'!$B$12&lt;&gt;"",$K$2="Pôle",'1C TSspéc10'!$C$12="NON"),(('1C TSspéc10'!O$22+'1C TSspéc10'!O$23+'1C TSspéc10'!O$24+'1C TSspéc10'!O$25+'1C TSspéc10'!O$29)/'1C TSspéc10'!O$30),IF(AND('1C TSspéc10'!$B$12&lt;&gt;"",$K$2&lt;&gt;"Pôle",'1C TSspéc10'!$C$12="OUI"),(('1C TSspéc10'!O$22+'1C TSspéc10'!O$23+'1C TSspéc10'!O$24+'1C TSspéc10'!O$25+'1C TSspéc10'!O$26+'1C TSspéc10'!O$27+'1C TSspéc10'!O$28+'1C TSspéc10'!O$29)/'1C TSspéc10'!O$17),IF(AND('1C TSspéc10'!$B$12&lt;&gt;"",$K$2&lt;&gt;"Pôle",'1C TSspéc10'!$C$12="NON"),(('1C TSspéc10'!O$22+'1C TSspéc10'!O$23+'1C TSspéc10'!O$24+'1C TSspéc10'!O$25+'1C TSspéc10'!O$26+'1C TSspéc10'!O$27+'1C TSspéc10'!O$28+'1C TSspéc10'!O$29)/'1C TSspéc10'!O$30))))))</f>
        <v>0</v>
      </c>
      <c r="M1033" s="556">
        <f>IF(OR('1C TSspéc10'!$B$12="",'1C TSspéc10'!O$30=0),0,IF(AND('1C TSspéc10'!$B$12&lt;&gt;"",$K$2="Pôle",'1C TSspéc10'!$C$12="OUI"),(('1C TSspéc10'!O$26+'1C TSspéc10'!O$27+'1C TSspéc10'!O$28)/'1C TSspéc10'!O$17),IF(AND('1C TSspéc10'!$B$12&lt;&gt;"",$K$2="Pôle",'1C TSspéc10'!$C$12="NON"),(('1C TSspéc10'!O$26+'1C TSspéc10'!O$27+'1C TSspéc10'!O$28)/'1C TSspéc10'!O$30),IF(AND('1C TSspéc10'!$B$12&lt;&gt;"",$K$2&lt;&gt;"Pôle"),0))))</f>
        <v>0</v>
      </c>
      <c r="N1033" s="557">
        <f>IF(AND('1C TSspéc10'!$B$12&lt;&gt;0,'1C TSspéc10'!$O$30&lt;&gt;0),L1033+M1033,0)</f>
        <v>0</v>
      </c>
      <c r="O1033" s="893" t="str">
        <f>IF(AND('1C TSspéc10'!$O$17&lt;&gt;0,'1C TSspéc10'!$C$12="OUI"),'1C TSspéc10'!$O$35/'1C TSspéc10'!$O$17,"")</f>
        <v/>
      </c>
      <c r="P1033" s="543" t="str">
        <f>IF(AND('1C TSspéc10'!$O$17&lt;&gt;0,'1C TSspéc10'!$C$12="OUI"),'1C TSspéc10'!$O$36/'1C TSspéc10'!$O$17,"")</f>
        <v/>
      </c>
      <c r="Q1033" s="543" t="str">
        <f>IF(AND('1C TSspéc10'!$O$17&lt;&gt;0,'1C TSspéc10'!$C$12="OUI"),'1C TSspéc10'!$O$37/'1C TSspéc10'!$O$17,"")</f>
        <v/>
      </c>
      <c r="R1033" s="543" t="str">
        <f>IF(AND('1C TSspéc10'!$O$17&lt;&gt;0,'1C TSspéc10'!$C$12="OUI"),'1C TSspéc10'!$O$38/'1C TSspéc10'!$O$17,"")</f>
        <v/>
      </c>
      <c r="S1033" s="543" t="str">
        <f>IF(AND('1C TSspéc10'!$O$17&lt;&gt;0,'1C TSspéc10'!$C$12="OUI"),'1C TSspéc10'!$O$39/'1C TSspéc10'!$O$17,"")</f>
        <v/>
      </c>
      <c r="T1033" s="543" t="str">
        <f>IF(AND('1C TSspéc10'!$O$17&lt;&gt;0,'1C TSspéc10'!$C$12="OUI"),'1C TSspéc10'!$O$40/'1C TSspéc10'!$O$17,"")</f>
        <v/>
      </c>
      <c r="U1033" s="543" t="str">
        <f>IF(AND('1C TSspéc10'!$O$17&lt;&gt;0,'1C TSspéc10'!$C$12="OUI"),'1C TSspéc10'!$O$41/'1C TSspéc10'!$O$17,"")</f>
        <v/>
      </c>
      <c r="V1033" s="543" t="str">
        <f>IF(AND('1C TSspéc10'!$O$17&lt;&gt;0,'1C TSspéc10'!$C$12="OUI"),'1C TSspéc10'!$O$42/'1C TSspéc10'!$O$17,"")</f>
        <v/>
      </c>
      <c r="W1033" s="543" t="str">
        <f>IF(AND('1C TSspéc10'!$O$17&lt;&gt;0,'1C TSspéc10'!$C$12="OUI"),'1C TSspéc10'!$O$43/'1C TSspéc10'!$O$17,"")</f>
        <v/>
      </c>
      <c r="X1033" s="543" t="str">
        <f>IF(AND('1C TSspéc10'!$O$17&lt;&gt;0,'1C TSspéc10'!$C$12="OUI"),'1C TSspéc10'!$O$44/'1C TSspéc10'!$O$17,"")</f>
        <v/>
      </c>
      <c r="Y1033" s="543" t="str">
        <f>IF(AND('1C TSspéc10'!$O$17&lt;&gt;0,'1C TSspéc10'!$C$12="OUI"),'1C TSspéc10'!$O$45/'1C TSspéc10'!$O$17,"")</f>
        <v/>
      </c>
      <c r="Z1033" s="543" t="str">
        <f>IF(AND('1C TSspéc10'!$O$17&lt;&gt;0,'1C TSspéc10'!$C$12="OUI"),'1C TSspéc10'!$O$46/'1C TSspéc10'!$O$17,"")</f>
        <v/>
      </c>
      <c r="AA1033" s="543" t="str">
        <f>IF(AND('1C TSspéc10'!$O$17&lt;&gt;0,'1C TSspéc10'!$C$12="OUI"),'1C TSspéc10'!$O$47/'1C TSspéc10'!$O$17,"")</f>
        <v/>
      </c>
      <c r="AB1033" s="543" t="str">
        <f>IF(AND('1C TSspéc10'!$O$17&lt;&gt;0,'1C TSspéc10'!$C$12="OUI"),'1C TSspéc10'!$O$48/'1C TSspéc10'!$O$17,"")</f>
        <v/>
      </c>
      <c r="AC1033" s="543" t="str">
        <f>IF(AND('1C TSspéc10'!$O$17&lt;&gt;0,'1C TSspéc10'!$C$12="OUI"),'1C TSspéc10'!$O$49/'1C TSspéc10'!$O$17,"")</f>
        <v/>
      </c>
      <c r="AD1033" s="543" t="str">
        <f>IF(AND('1C TSspéc10'!$O$17&lt;&gt;0,'1C TSspéc10'!$C$12="OUI"),'1C TSspéc10'!$O$50/'1C TSspéc10'!$O$17,"")</f>
        <v/>
      </c>
      <c r="AE1033" s="543" t="str">
        <f>IF(AND('1C TSspéc10'!$O$17&lt;&gt;0,'1C TSspéc10'!$C$12="OUI"),'1C TSspéc10'!$O$51/'1C TSspéc10'!$O$17,"")</f>
        <v/>
      </c>
      <c r="AF1033" s="543" t="str">
        <f>IF(AND('1C TSspéc10'!$O$17&lt;&gt;0,'1C TSspéc10'!$C$12="OUI"),'1C TSspéc10'!$O$52/'1C TSspéc10'!$O$17,"")</f>
        <v/>
      </c>
      <c r="AG1033" s="543" t="str">
        <f>IF(AND('1C TSspéc10'!$O$17&lt;&gt;0,'1C TSspéc10'!$C$12="OUI"),'1C TSspéc10'!$O$53/'1C TSspéc10'!$O$17,"")</f>
        <v/>
      </c>
      <c r="AH1033" s="543" t="str">
        <f>IF(AND('1C TSspéc10'!$O$17&lt;&gt;0,'1C TSspéc10'!$C$12="OUI"),'1C TSspéc10'!$O$54/'1C TSspéc10'!$O$17,"")</f>
        <v/>
      </c>
      <c r="AI1033" s="543" t="str">
        <f>IF(AND('1C TSspéc10'!$O$17&lt;&gt;0,'1C TSspéc10'!$C$12="OUI"),'1C TSspéc10'!$O$55/'1C TSspéc10'!$O$17,"")</f>
        <v/>
      </c>
      <c r="AJ1033" s="543" t="str">
        <f>IF(AND('1C TSspéc10'!$O$17&lt;&gt;0,'1C TSspéc10'!$C$12="OUI"),'1C TSspéc10'!$O$56/'1C TSspéc10'!$O$17,"")</f>
        <v/>
      </c>
      <c r="AK1033" s="543" t="str">
        <f>IF(AND('1C TSspéc10'!$O$17&lt;&gt;0,'1C TSspéc10'!$C$12="OUI"),'1C TSspéc10'!$O$57/'1C TSspéc10'!$O$17,"")</f>
        <v/>
      </c>
      <c r="AL1033" s="72">
        <f>IF(AND('1C TSspéc10'!$O$17&lt;&gt;0,'1C TSspéc10'!$C$12="OUI"),N1033+AK1033,N1033)</f>
        <v>0</v>
      </c>
      <c r="AM1033" s="417">
        <f t="shared" si="296"/>
        <v>0</v>
      </c>
      <c r="AN1033" s="417">
        <f t="shared" si="297"/>
        <v>0</v>
      </c>
      <c r="AO1033" s="418" t="str">
        <f>IF(AND('1C TSspéc10'!$O$17&lt;&gt;0,'1C TSspéc10'!$O$30&lt;&gt;0),AM1033+AN1033,"")</f>
        <v/>
      </c>
      <c r="AP1033" s="573" t="str">
        <f>IF(AND('1C TSspéc10'!$O$17&lt;&gt;0,'1C TSspéc10'!$O$30&lt;&gt;0),AM1033-AR1033,"")</f>
        <v/>
      </c>
      <c r="AQ1033" s="583">
        <f t="shared" si="298"/>
        <v>0</v>
      </c>
      <c r="AR1033" s="596"/>
      <c r="AS1033" s="102"/>
      <c r="AT1033" s="27" t="str">
        <f>IF(('1C TSspéc10'!O$17*FICHE!$C$14&lt;J1033),"Forfait limité à "&amp;FICHE!$C$14&amp;"€/jour","")</f>
        <v/>
      </c>
      <c r="AU1033" s="592"/>
      <c r="AV1033" s="824"/>
      <c r="AW1033" s="824"/>
      <c r="AX1033" s="824"/>
      <c r="AY1033" s="824"/>
      <c r="AZ1033" s="824"/>
      <c r="BA1033" s="767"/>
      <c r="BB1033" s="767"/>
      <c r="BC1033" s="767"/>
      <c r="BD1033" s="767"/>
      <c r="BE1033" s="767"/>
      <c r="BF1033" s="767"/>
      <c r="BG1033" s="767"/>
      <c r="BH1033" s="767"/>
      <c r="BI1033" s="767"/>
      <c r="BJ1033" s="767"/>
      <c r="BK1033" s="767"/>
      <c r="BL1033" s="767"/>
      <c r="BM1033" s="767"/>
      <c r="BN1033" s="767"/>
      <c r="BO1033" s="767"/>
      <c r="BP1033" s="767"/>
      <c r="BQ1033" s="767"/>
      <c r="BR1033" s="767"/>
      <c r="BS1033" s="767"/>
      <c r="BT1033" s="767"/>
      <c r="BU1033" s="767"/>
      <c r="BV1033" s="767"/>
      <c r="BW1033" s="767"/>
      <c r="BX1033" s="767"/>
      <c r="BY1033" s="767"/>
      <c r="BZ1033" s="767"/>
      <c r="CA1033" s="767"/>
      <c r="CB1033" s="767"/>
      <c r="CC1033" s="767"/>
      <c r="CD1033" s="767"/>
      <c r="CE1033" s="767"/>
      <c r="CF1033" s="767"/>
      <c r="CG1033" s="767"/>
      <c r="CH1033" s="767"/>
      <c r="CI1033" s="767"/>
      <c r="CJ1033" s="767"/>
      <c r="CK1033" s="767"/>
      <c r="CL1033" s="767"/>
      <c r="CM1033" s="767"/>
      <c r="CN1033" s="767"/>
      <c r="CO1033" s="767"/>
      <c r="CP1033" s="767"/>
      <c r="CQ1033" s="767"/>
      <c r="CR1033" s="767"/>
      <c r="CS1033" s="767"/>
      <c r="CT1033" s="767"/>
      <c r="CU1033" s="767"/>
      <c r="CV1033" s="767"/>
      <c r="CW1033" s="767"/>
      <c r="CX1033" s="767"/>
      <c r="CY1033" s="767"/>
      <c r="CZ1033" s="767"/>
      <c r="DA1033" s="767"/>
      <c r="DB1033" s="767"/>
      <c r="DC1033" s="767"/>
      <c r="DD1033" s="767"/>
      <c r="DE1033" s="767"/>
      <c r="DF1033" s="767"/>
      <c r="DG1033" s="767"/>
      <c r="DH1033" s="767"/>
      <c r="DI1033" s="767"/>
      <c r="DJ1033" s="767"/>
      <c r="DK1033" s="767"/>
      <c r="DL1033" s="767"/>
      <c r="DM1033" s="767"/>
      <c r="DN1033" s="767"/>
      <c r="DO1033" s="767"/>
      <c r="DP1033" s="767"/>
      <c r="DQ1033" s="767"/>
      <c r="DR1033" s="767"/>
      <c r="DS1033" s="767"/>
      <c r="DT1033" s="767"/>
      <c r="DU1033" s="767"/>
      <c r="DV1033" s="767"/>
      <c r="DW1033" s="767"/>
      <c r="DX1033" s="767"/>
      <c r="DY1033" s="767"/>
      <c r="DZ1033" s="767"/>
      <c r="EA1033" s="767"/>
      <c r="EB1033" s="767"/>
      <c r="EC1033" s="767"/>
      <c r="ED1033" s="767"/>
      <c r="EE1033" s="767"/>
      <c r="EF1033" s="767"/>
      <c r="EG1033" s="767"/>
      <c r="EH1033" s="767"/>
      <c r="EI1033" s="767"/>
      <c r="EJ1033" s="767"/>
      <c r="EK1033" s="767"/>
      <c r="EL1033" s="767"/>
      <c r="EM1033" s="767"/>
      <c r="EN1033" s="767"/>
      <c r="EO1033" s="767"/>
      <c r="EP1033" s="767"/>
      <c r="EQ1033" s="767"/>
      <c r="ER1033" s="767"/>
      <c r="ES1033" s="767"/>
      <c r="ET1033" s="767"/>
      <c r="EU1033" s="767"/>
      <c r="EV1033" s="767"/>
      <c r="EW1033" s="767"/>
      <c r="EX1033" s="767"/>
      <c r="EY1033" s="767"/>
      <c r="EZ1033" s="767"/>
      <c r="FA1033" s="767"/>
      <c r="FB1033" s="767"/>
      <c r="FC1033" s="767"/>
      <c r="FD1033" s="767"/>
      <c r="FE1033" s="767"/>
      <c r="FF1033" s="767"/>
      <c r="FG1033" s="767"/>
      <c r="FH1033" s="767"/>
      <c r="FI1033" s="767"/>
      <c r="FJ1033" s="767"/>
      <c r="FK1033" s="767"/>
      <c r="FL1033" s="767"/>
      <c r="FM1033" s="767"/>
      <c r="FN1033" s="767"/>
      <c r="FO1033" s="767"/>
      <c r="FP1033" s="767"/>
      <c r="FQ1033" s="767"/>
      <c r="FR1033" s="767"/>
      <c r="FS1033" s="767"/>
      <c r="FT1033" s="767"/>
      <c r="FU1033" s="767"/>
      <c r="FV1033" s="767"/>
      <c r="FW1033" s="767"/>
      <c r="FX1033" s="767"/>
      <c r="FY1033" s="767"/>
      <c r="FZ1033" s="767"/>
      <c r="GA1033" s="767"/>
      <c r="GB1033" s="767"/>
      <c r="GC1033" s="767"/>
      <c r="GD1033" s="767"/>
      <c r="GE1033" s="767"/>
      <c r="GF1033" s="767"/>
      <c r="GG1033" s="767"/>
      <c r="GH1033" s="767"/>
      <c r="GI1033" s="767"/>
      <c r="GJ1033" s="767"/>
      <c r="GK1033" s="767"/>
      <c r="GL1033" s="767"/>
      <c r="GM1033" s="767"/>
      <c r="GN1033" s="767"/>
      <c r="GO1033" s="767"/>
      <c r="GP1033" s="767"/>
      <c r="GQ1033" s="767"/>
      <c r="GR1033" s="767"/>
      <c r="GS1033" s="767"/>
      <c r="GT1033" s="767"/>
      <c r="GU1033" s="767"/>
      <c r="GV1033" s="767"/>
      <c r="GW1033" s="767"/>
      <c r="GX1033" s="767"/>
      <c r="GY1033" s="767"/>
      <c r="GZ1033" s="767"/>
      <c r="HA1033" s="767"/>
      <c r="HB1033" s="767"/>
      <c r="HC1033" s="767"/>
    </row>
    <row r="1034" spans="1:211" s="864" customFormat="1" ht="13.9" hidden="1" customHeight="1">
      <c r="A1034" s="307"/>
      <c r="B1034" s="351"/>
      <c r="C1034" s="971" t="str">
        <f>IF('1C TSspéc10'!P$17&lt;&gt;0,'1C TSspéc10'!$B$12,"")</f>
        <v/>
      </c>
      <c r="D1034" s="972"/>
      <c r="E1034" s="973"/>
      <c r="F1034" s="93">
        <f>IF(AND($C1034='1C TSspéc10'!$B$12,'1C TSspéc10'!$B$16="spécifiques",'1C TSspéc10'!$P$17&lt;&gt;""),'1C TSspéc10'!$P$21,"")</f>
        <v>0</v>
      </c>
      <c r="G1034" s="842"/>
      <c r="H1034" s="745">
        <v>0.21</v>
      </c>
      <c r="I1034" s="747">
        <v>1</v>
      </c>
      <c r="J1034" s="312"/>
      <c r="K1034" s="680">
        <f t="shared" si="281"/>
        <v>0</v>
      </c>
      <c r="L1034" s="556">
        <f>IF(OR('1C TSspéc10'!$B$12="",'1C TSspéc10'!P$30=0),0,IF(AND('1C TSspéc10'!$B$12&lt;&gt;"",$K$2="Pôle",'1C TSspéc10'!$C$12="OUI"),(('1C TSspéc10'!P$22+'1C TSspéc10'!P$23+'1C TSspéc10'!P$24+'1C TSspéc10'!P$25+'1C TSspéc10'!P$29)/'1C TSspéc10'!P$17),IF(AND('1C TSspéc10'!$B$12&lt;&gt;"",$K$2="Pôle",'1C TSspéc10'!$C$12="NON"),(('1C TSspéc10'!P$22+'1C TSspéc10'!P$23+'1C TSspéc10'!P$24+'1C TSspéc10'!P$25+'1C TSspéc10'!P$29)/'1C TSspéc10'!P$30),IF(AND('1C TSspéc10'!$B$12&lt;&gt;"",$K$2&lt;&gt;"Pôle",'1C TSspéc10'!$C$12="OUI"),(('1C TSspéc10'!P$22+'1C TSspéc10'!P$23+'1C TSspéc10'!P$24+'1C TSspéc10'!P$25+'1C TSspéc10'!P$26+'1C TSspéc10'!P$27+'1C TSspéc10'!P$28+'1C TSspéc10'!P$29)/'1C TSspéc10'!P$17),IF(AND('1C TSspéc10'!$B$12&lt;&gt;"",$K$2&lt;&gt;"Pôle",'1C TSspéc10'!$C$12="NON"),(('1C TSspéc10'!P$22+'1C TSspéc10'!P$23+'1C TSspéc10'!P$24+'1C TSspéc10'!P$25+'1C TSspéc10'!P$26+'1C TSspéc10'!P$27+'1C TSspéc10'!P$28+'1C TSspéc10'!P$29)/'1C TSspéc10'!P$30))))))</f>
        <v>0</v>
      </c>
      <c r="M1034" s="556">
        <f>IF(OR('1C TSspéc10'!$B$12="",'1C TSspéc10'!P$30=0),0,IF(AND('1C TSspéc10'!$B$12&lt;&gt;"",$K$2="Pôle",'1C TSspéc10'!$C$12="OUI"),(('1C TSspéc10'!P$26+'1C TSspéc10'!P$27+'1C TSspéc10'!P$28)/'1C TSspéc10'!P$17),IF(AND('1C TSspéc10'!$B$12&lt;&gt;"",$K$2="Pôle",'1C TSspéc10'!$C$12="NON"),(('1C TSspéc10'!P$26+'1C TSspéc10'!P$27+'1C TSspéc10'!P$28)/'1C TSspéc10'!P$30),IF(AND('1C TSspéc10'!$B$12&lt;&gt;"",$K$2&lt;&gt;"Pôle"),0))))</f>
        <v>0</v>
      </c>
      <c r="N1034" s="557">
        <f>IF(AND('1C TSspéc10'!$B$12&lt;&gt;0,'1C TSspéc10'!$P$30&lt;&gt;0),L1034+M1034,0)</f>
        <v>0</v>
      </c>
      <c r="O1034" s="893" t="str">
        <f>IF(AND('1C TSspéc10'!$P$17&lt;&gt;0,'1C TSspéc10'!$C$12="OUI"),'1C TSspéc10'!$P$35/'1C TSspéc10'!$P$17,"")</f>
        <v/>
      </c>
      <c r="P1034" s="543" t="str">
        <f>IF(AND('1C TSspéc10'!$P$17&lt;&gt;0,'1C TSspéc10'!$C$12="OUI"),'1C TSspéc10'!$P$36/'1C TSspéc10'!$P$17,"")</f>
        <v/>
      </c>
      <c r="Q1034" s="543" t="str">
        <f>IF(AND('1C TSspéc10'!$P$17&lt;&gt;0,'1C TSspéc10'!$C$12="OUI"),'1C TSspéc10'!$P$37/'1C TSspéc10'!$P$17,"")</f>
        <v/>
      </c>
      <c r="R1034" s="543" t="str">
        <f>IF(AND('1C TSspéc10'!$P$17&lt;&gt;0,'1C TSspéc10'!$C$12="OUI"),'1C TSspéc10'!$P$38/'1C TSspéc10'!$P$17,"")</f>
        <v/>
      </c>
      <c r="S1034" s="543" t="str">
        <f>IF(AND('1C TSspéc10'!$P$17&lt;&gt;0,'1C TSspéc10'!$C$12="OUI"),'1C TSspéc10'!$P$39/'1C TSspéc10'!$P$17,"")</f>
        <v/>
      </c>
      <c r="T1034" s="543" t="str">
        <f>IF(AND('1C TSspéc10'!$P$17&lt;&gt;0,'1C TSspéc10'!$C$12="OUI"),'1C TSspéc10'!$P$40/'1C TSspéc10'!$P$17,"")</f>
        <v/>
      </c>
      <c r="U1034" s="543" t="str">
        <f>IF(AND('1C TSspéc10'!$P$17&lt;&gt;0,'1C TSspéc10'!$C$12="OUI"),'1C TSspéc10'!$P$41/'1C TSspéc10'!$P$17,"")</f>
        <v/>
      </c>
      <c r="V1034" s="543" t="str">
        <f>IF(AND('1C TSspéc10'!$P$17&lt;&gt;0,'1C TSspéc10'!$C$12="OUI"),'1C TSspéc10'!$P$42/'1C TSspéc10'!$P$17,"")</f>
        <v/>
      </c>
      <c r="W1034" s="543" t="str">
        <f>IF(AND('1C TSspéc10'!$P$17&lt;&gt;0,'1C TSspéc10'!$C$12="OUI"),'1C TSspéc10'!$P$43/'1C TSspéc10'!$P$17,"")</f>
        <v/>
      </c>
      <c r="X1034" s="543" t="str">
        <f>IF(AND('1C TSspéc10'!$P$17&lt;&gt;0,'1C TSspéc10'!$C$12="OUI"),'1C TSspéc10'!$P$44/'1C TSspéc10'!$P$17,"")</f>
        <v/>
      </c>
      <c r="Y1034" s="543" t="str">
        <f>IF(AND('1C TSspéc10'!$P$17&lt;&gt;0,'1C TSspéc10'!$C$12="OUI"),'1C TSspéc10'!$P$45/'1C TSspéc10'!$P$17,"")</f>
        <v/>
      </c>
      <c r="Z1034" s="543" t="str">
        <f>IF(AND('1C TSspéc10'!$P$17&lt;&gt;0,'1C TSspéc10'!$C$12="OUI"),'1C TSspéc10'!$P$46/'1C TSspéc10'!$P$17,"")</f>
        <v/>
      </c>
      <c r="AA1034" s="543" t="str">
        <f>IF(AND('1C TSspéc10'!$P$17&lt;&gt;0,'1C TSspéc10'!$C$12="OUI"),'1C TSspéc10'!$P$47/'1C TSspéc10'!$P$17,"")</f>
        <v/>
      </c>
      <c r="AB1034" s="543" t="str">
        <f>IF(AND('1C TSspéc10'!$P$17&lt;&gt;0,'1C TSspéc10'!$C$12="OUI"),'1C TSspéc10'!$P$48/'1C TSspéc10'!$P$17,"")</f>
        <v/>
      </c>
      <c r="AC1034" s="543" t="str">
        <f>IF(AND('1C TSspéc10'!$P$17&lt;&gt;0,'1C TSspéc10'!$C$12="OUI"),'1C TSspéc10'!$P$49/'1C TSspéc10'!$P$17,"")</f>
        <v/>
      </c>
      <c r="AD1034" s="543" t="str">
        <f>IF(AND('1C TSspéc10'!$P$17&lt;&gt;0,'1C TSspéc10'!$C$12="OUI"),'1C TSspéc10'!$P$50/'1C TSspéc10'!$P$17,"")</f>
        <v/>
      </c>
      <c r="AE1034" s="543" t="str">
        <f>IF(AND('1C TSspéc10'!$P$17&lt;&gt;0,'1C TSspéc10'!$C$12="OUI"),'1C TSspéc10'!$P$51/'1C TSspéc10'!$P$17,"")</f>
        <v/>
      </c>
      <c r="AF1034" s="543" t="str">
        <f>IF(AND('1C TSspéc10'!$P$17&lt;&gt;0,'1C TSspéc10'!$C$12="OUI"),'1C TSspéc10'!$P$52/'1C TSspéc10'!$P$17,"")</f>
        <v/>
      </c>
      <c r="AG1034" s="543" t="str">
        <f>IF(AND('1C TSspéc10'!$P$17&lt;&gt;0,'1C TSspéc10'!$C$12="OUI"),'1C TSspéc10'!$P$53/'1C TSspéc10'!$P$17,"")</f>
        <v/>
      </c>
      <c r="AH1034" s="543" t="str">
        <f>IF(AND('1C TSspéc10'!$P$17&lt;&gt;0,'1C TSspéc10'!$C$12="OUI"),'1C TSspéc10'!$P$54/'1C TSspéc10'!$P$17,"")</f>
        <v/>
      </c>
      <c r="AI1034" s="543" t="str">
        <f>IF(AND('1C TSspéc10'!$P$17&lt;&gt;0,'1C TSspéc10'!$C$12="OUI"),'1C TSspéc10'!$P$55/'1C TSspéc10'!$P$17,"")</f>
        <v/>
      </c>
      <c r="AJ1034" s="543" t="str">
        <f>IF(AND('1C TSspéc10'!$P$17&lt;&gt;0,'1C TSspéc10'!$C$12="OUI"),'1C TSspéc10'!$P$56/'1C TSspéc10'!$P$17,"")</f>
        <v/>
      </c>
      <c r="AK1034" s="543" t="str">
        <f>IF(AND('1C TSspéc10'!$P$17&lt;&gt;0,'1C TSspéc10'!$C$12="OUI"),'1C TSspéc10'!$P$57/'1C TSspéc10'!$P$17,"")</f>
        <v/>
      </c>
      <c r="AL1034" s="72">
        <f>IF(AND('1C TSspéc10'!$P$17&lt;&gt;0,'1C TSspéc10'!$C$12="OUI"),N1034+AK1034,N1034)</f>
        <v>0</v>
      </c>
      <c r="AM1034" s="417">
        <f t="shared" si="296"/>
        <v>0</v>
      </c>
      <c r="AN1034" s="417">
        <f t="shared" si="297"/>
        <v>0</v>
      </c>
      <c r="AO1034" s="418" t="str">
        <f>IF(AND('1C TSspéc10'!$P$17&lt;&gt;0,'1C TSspéc10'!$P$30&lt;&gt;0),AM1034+AN1034,"")</f>
        <v/>
      </c>
      <c r="AP1034" s="573" t="str">
        <f>IF(AND('1C TSspéc10'!$P$17&lt;&gt;0,'1C TSspéc10'!$P$30&lt;&gt;0),AM1034-AR1034,"")</f>
        <v/>
      </c>
      <c r="AQ1034" s="583">
        <f t="shared" si="298"/>
        <v>0</v>
      </c>
      <c r="AR1034" s="596"/>
      <c r="AS1034" s="102"/>
      <c r="AT1034" s="27" t="str">
        <f>IF(('1C TSspéc10'!P$17*FICHE!$C$14&lt;J1034),"Forfait limité à "&amp;FICHE!$C$14&amp;"€/jour","")</f>
        <v/>
      </c>
      <c r="AU1034" s="592"/>
      <c r="AV1034" s="824"/>
      <c r="AW1034" s="824"/>
      <c r="AX1034" s="824"/>
      <c r="AY1034" s="824"/>
      <c r="AZ1034" s="824"/>
      <c r="BA1034" s="767"/>
      <c r="BB1034" s="767"/>
      <c r="BC1034" s="767"/>
      <c r="BD1034" s="767"/>
      <c r="BE1034" s="767"/>
      <c r="BF1034" s="767"/>
      <c r="BG1034" s="767"/>
      <c r="BH1034" s="767"/>
      <c r="BI1034" s="767"/>
      <c r="BJ1034" s="767"/>
      <c r="BK1034" s="767"/>
      <c r="BL1034" s="767"/>
      <c r="BM1034" s="767"/>
      <c r="BN1034" s="767"/>
      <c r="BO1034" s="767"/>
      <c r="BP1034" s="767"/>
      <c r="BQ1034" s="767"/>
      <c r="BR1034" s="767"/>
      <c r="BS1034" s="767"/>
      <c r="BT1034" s="767"/>
      <c r="BU1034" s="767"/>
      <c r="BV1034" s="767"/>
      <c r="BW1034" s="767"/>
      <c r="BX1034" s="767"/>
      <c r="BY1034" s="767"/>
      <c r="BZ1034" s="767"/>
      <c r="CA1034" s="767"/>
      <c r="CB1034" s="767"/>
      <c r="CC1034" s="767"/>
      <c r="CD1034" s="767"/>
      <c r="CE1034" s="767"/>
      <c r="CF1034" s="767"/>
      <c r="CG1034" s="767"/>
      <c r="CH1034" s="767"/>
      <c r="CI1034" s="767"/>
      <c r="CJ1034" s="767"/>
      <c r="CK1034" s="767"/>
      <c r="CL1034" s="767"/>
      <c r="CM1034" s="767"/>
      <c r="CN1034" s="767"/>
      <c r="CO1034" s="767"/>
      <c r="CP1034" s="767"/>
      <c r="CQ1034" s="767"/>
      <c r="CR1034" s="767"/>
      <c r="CS1034" s="767"/>
      <c r="CT1034" s="767"/>
      <c r="CU1034" s="767"/>
      <c r="CV1034" s="767"/>
      <c r="CW1034" s="767"/>
      <c r="CX1034" s="767"/>
      <c r="CY1034" s="767"/>
      <c r="CZ1034" s="767"/>
      <c r="DA1034" s="767"/>
      <c r="DB1034" s="767"/>
      <c r="DC1034" s="767"/>
      <c r="DD1034" s="767"/>
      <c r="DE1034" s="767"/>
      <c r="DF1034" s="767"/>
      <c r="DG1034" s="767"/>
      <c r="DH1034" s="767"/>
      <c r="DI1034" s="767"/>
      <c r="DJ1034" s="767"/>
      <c r="DK1034" s="767"/>
      <c r="DL1034" s="767"/>
      <c r="DM1034" s="767"/>
      <c r="DN1034" s="767"/>
      <c r="DO1034" s="767"/>
      <c r="DP1034" s="767"/>
      <c r="DQ1034" s="767"/>
      <c r="DR1034" s="767"/>
      <c r="DS1034" s="767"/>
      <c r="DT1034" s="767"/>
      <c r="DU1034" s="767"/>
      <c r="DV1034" s="767"/>
      <c r="DW1034" s="767"/>
      <c r="DX1034" s="767"/>
      <c r="DY1034" s="767"/>
      <c r="DZ1034" s="767"/>
      <c r="EA1034" s="767"/>
      <c r="EB1034" s="767"/>
      <c r="EC1034" s="767"/>
      <c r="ED1034" s="767"/>
      <c r="EE1034" s="767"/>
      <c r="EF1034" s="767"/>
      <c r="EG1034" s="767"/>
      <c r="EH1034" s="767"/>
      <c r="EI1034" s="767"/>
      <c r="EJ1034" s="767"/>
      <c r="EK1034" s="767"/>
      <c r="EL1034" s="767"/>
      <c r="EM1034" s="767"/>
      <c r="EN1034" s="767"/>
      <c r="EO1034" s="767"/>
      <c r="EP1034" s="767"/>
      <c r="EQ1034" s="767"/>
      <c r="ER1034" s="767"/>
      <c r="ES1034" s="767"/>
      <c r="ET1034" s="767"/>
      <c r="EU1034" s="767"/>
      <c r="EV1034" s="767"/>
      <c r="EW1034" s="767"/>
      <c r="EX1034" s="767"/>
      <c r="EY1034" s="767"/>
      <c r="EZ1034" s="767"/>
      <c r="FA1034" s="767"/>
      <c r="FB1034" s="767"/>
      <c r="FC1034" s="767"/>
      <c r="FD1034" s="767"/>
      <c r="FE1034" s="767"/>
      <c r="FF1034" s="767"/>
      <c r="FG1034" s="767"/>
      <c r="FH1034" s="767"/>
      <c r="FI1034" s="767"/>
      <c r="FJ1034" s="767"/>
      <c r="FK1034" s="767"/>
      <c r="FL1034" s="767"/>
      <c r="FM1034" s="767"/>
      <c r="FN1034" s="767"/>
      <c r="FO1034" s="767"/>
      <c r="FP1034" s="767"/>
      <c r="FQ1034" s="767"/>
      <c r="FR1034" s="767"/>
      <c r="FS1034" s="767"/>
      <c r="FT1034" s="767"/>
      <c r="FU1034" s="767"/>
      <c r="FV1034" s="767"/>
      <c r="FW1034" s="767"/>
      <c r="FX1034" s="767"/>
      <c r="FY1034" s="767"/>
      <c r="FZ1034" s="767"/>
      <c r="GA1034" s="767"/>
      <c r="GB1034" s="767"/>
      <c r="GC1034" s="767"/>
      <c r="GD1034" s="767"/>
      <c r="GE1034" s="767"/>
      <c r="GF1034" s="767"/>
      <c r="GG1034" s="767"/>
      <c r="GH1034" s="767"/>
      <c r="GI1034" s="767"/>
      <c r="GJ1034" s="767"/>
      <c r="GK1034" s="767"/>
      <c r="GL1034" s="767"/>
      <c r="GM1034" s="767"/>
      <c r="GN1034" s="767"/>
      <c r="GO1034" s="767"/>
      <c r="GP1034" s="767"/>
      <c r="GQ1034" s="767"/>
      <c r="GR1034" s="767"/>
      <c r="GS1034" s="767"/>
      <c r="GT1034" s="767"/>
      <c r="GU1034" s="767"/>
      <c r="GV1034" s="767"/>
      <c r="GW1034" s="767"/>
      <c r="GX1034" s="767"/>
      <c r="GY1034" s="767"/>
      <c r="GZ1034" s="767"/>
      <c r="HA1034" s="767"/>
      <c r="HB1034" s="767"/>
      <c r="HC1034" s="767"/>
    </row>
    <row r="1035" spans="1:211" s="864" customFormat="1" ht="13.9" hidden="1" customHeight="1">
      <c r="A1035" s="307"/>
      <c r="B1035" s="351"/>
      <c r="C1035" s="971" t="str">
        <f>IF('1C TSspéc10'!Q$17&lt;&gt;0,'1C TSspéc10'!$B$12,"")</f>
        <v/>
      </c>
      <c r="D1035" s="972"/>
      <c r="E1035" s="973"/>
      <c r="F1035" s="93">
        <f>IF(AND($C1035='1C TSspéc10'!$B$12,'1C TSspéc10'!$B$16="spécifiques",'1C TSspéc10'!$Q$17&lt;&gt;""),'1C TSspéc10'!$Q$21,"")</f>
        <v>0</v>
      </c>
      <c r="G1035" s="863"/>
      <c r="H1035" s="745">
        <v>0.21</v>
      </c>
      <c r="I1035" s="747">
        <v>1</v>
      </c>
      <c r="J1035" s="312"/>
      <c r="K1035" s="680">
        <f t="shared" si="281"/>
        <v>0</v>
      </c>
      <c r="L1035" s="556">
        <f>IF(OR('1C TSspéc10'!$B$12="",'1C TSspéc10'!Q$30=0),0,IF(AND('1C TSspéc10'!$B$12&lt;&gt;"",$K$2="Pôle",'1C TSspéc10'!$C$12="OUI"),(('1C TSspéc10'!Q$22+'1C TSspéc10'!Q$23+'1C TSspéc10'!Q$24+'1C TSspéc10'!Q$25+'1C TSspéc10'!Q$29)/'1C TSspéc10'!Q$17),IF(AND('1C TSspéc10'!$B$12&lt;&gt;"",$K$2="Pôle",'1C TSspéc10'!$C$12="NON"),(('1C TSspéc10'!Q$22+'1C TSspéc10'!Q$23+'1C TSspéc10'!Q$24+'1C TSspéc10'!Q$25+'1C TSspéc10'!Q$29)/'1C TSspéc10'!Q$30),IF(AND('1C TSspéc10'!$B$12&lt;&gt;"",$K$2&lt;&gt;"Pôle",'1C TSspéc10'!$C$12="OUI"),(('1C TSspéc10'!Q$22+'1C TSspéc10'!Q$23+'1C TSspéc10'!Q$24+'1C TSspéc10'!Q$25+'1C TSspéc10'!Q$26+'1C TSspéc10'!Q$27+'1C TSspéc10'!Q$28+'1C TSspéc10'!Q$29)/'1C TSspéc10'!Q$17),IF(AND('1C TSspéc10'!$B$12&lt;&gt;"",$K$2&lt;&gt;"Pôle",'1C TSspéc10'!$C$12="NON"),(('1C TSspéc10'!Q$22+'1C TSspéc10'!Q$23+'1C TSspéc10'!Q$24+'1C TSspéc10'!Q$25+'1C TSspéc10'!Q$26+'1C TSspéc10'!Q$27+'1C TSspéc10'!Q$28+'1C TSspéc10'!Q$29)/'1C TSspéc10'!Q$30))))))</f>
        <v>0</v>
      </c>
      <c r="M1035" s="556">
        <f>IF(OR('1C TSspéc10'!$B$12="",'1C TSspéc10'!Q$30=0),0,IF(AND('1C TSspéc10'!$B$12&lt;&gt;"",$K$2="Pôle",'1C TSspéc10'!$C$12="OUI"),(('1C TSspéc10'!Q$26+'1C TSspéc10'!Q$27+'1C TSspéc10'!Q$28)/'1C TSspéc10'!Q$17),IF(AND('1C TSspéc10'!$B$12&lt;&gt;"",$K$2="Pôle",'1C TSspéc10'!$C$12="NON"),(('1C TSspéc10'!Q$26+'1C TSspéc10'!Q$27+'1C TSspéc10'!Q$28)/'1C TSspéc10'!Q$30),IF(AND('1C TSspéc10'!$B$12&lt;&gt;"",$K$2&lt;&gt;"Pôle"),0))))</f>
        <v>0</v>
      </c>
      <c r="N1035" s="557">
        <f>IF(AND('1C TSspéc10'!$B$12&lt;&gt;0,'1C TSspéc10'!$Q$30&lt;&gt;0),L1035+M1035,0)</f>
        <v>0</v>
      </c>
      <c r="O1035" s="893" t="str">
        <f>IF(AND('1C TSspéc10'!$Q$17&lt;&gt;0,'1C TSspéc10'!$C$12="OUI"),'1C TSspéc10'!$Q$35/'1C TSspéc10'!$Q$17,"")</f>
        <v/>
      </c>
      <c r="P1035" s="543" t="str">
        <f>IF(AND('1C TSspéc10'!$Q$17&lt;&gt;0,'1C TSspéc10'!$C$12="OUI"),'1C TSspéc10'!$Q$36/'1C TSspéc10'!$Q$17,"")</f>
        <v/>
      </c>
      <c r="Q1035" s="543" t="str">
        <f>IF(AND('1C TSspéc10'!$Q$17&lt;&gt;0,'1C TSspéc10'!$C$12="OUI"),'1C TSspéc10'!$Q$37/'1C TSspéc10'!$Q$17,"")</f>
        <v/>
      </c>
      <c r="R1035" s="543" t="str">
        <f>IF(AND('1C TSspéc10'!$Q$17&lt;&gt;0,'1C TSspéc10'!$C$12="OUI"),'1C TSspéc10'!$Q$38/'1C TSspéc10'!$Q$17,"")</f>
        <v/>
      </c>
      <c r="S1035" s="543" t="str">
        <f>IF(AND('1C TSspéc10'!$Q$17&lt;&gt;0,'1C TSspéc10'!$C$12="OUI"),'1C TSspéc10'!$Q$39/'1C TSspéc10'!$Q$17,"")</f>
        <v/>
      </c>
      <c r="T1035" s="543" t="str">
        <f>IF(AND('1C TSspéc10'!$Q$17&lt;&gt;0,'1C TSspéc10'!$C$12="OUI"),'1C TSspéc10'!$Q$40/'1C TSspéc10'!$Q$17,"")</f>
        <v/>
      </c>
      <c r="U1035" s="543" t="str">
        <f>IF(AND('1C TSspéc10'!$Q$17&lt;&gt;0,'1C TSspéc10'!$C$12="OUI"),'1C TSspéc10'!$Q$41/'1C TSspéc10'!$Q$17,"")</f>
        <v/>
      </c>
      <c r="V1035" s="543" t="str">
        <f>IF(AND('1C TSspéc10'!$Q$17&lt;&gt;0,'1C TSspéc10'!$C$12="OUI"),'1C TSspéc10'!$Q$42/'1C TSspéc10'!$Q$17,"")</f>
        <v/>
      </c>
      <c r="W1035" s="543" t="str">
        <f>IF(AND('1C TSspéc10'!$Q$17&lt;&gt;0,'1C TSspéc10'!$C$12="OUI"),'1C TSspéc10'!$Q$43/'1C TSspéc10'!$Q$17,"")</f>
        <v/>
      </c>
      <c r="X1035" s="543" t="str">
        <f>IF(AND('1C TSspéc10'!$Q$17&lt;&gt;0,'1C TSspéc10'!$C$12="OUI"),'1C TSspéc10'!$Q$44/'1C TSspéc10'!$Q$17,"")</f>
        <v/>
      </c>
      <c r="Y1035" s="543" t="str">
        <f>IF(AND('1C TSspéc10'!$Q$17&lt;&gt;0,'1C TSspéc10'!$C$12="OUI"),'1C TSspéc10'!$Q$45/'1C TSspéc10'!$Q$17,"")</f>
        <v/>
      </c>
      <c r="Z1035" s="543" t="str">
        <f>IF(AND('1C TSspéc10'!$Q$17&lt;&gt;0,'1C TSspéc10'!$C$12="OUI"),'1C TSspéc10'!$Q$46/'1C TSspéc10'!$Q$17,"")</f>
        <v/>
      </c>
      <c r="AA1035" s="543" t="str">
        <f>IF(AND('1C TSspéc10'!$Q$17&lt;&gt;0,'1C TSspéc10'!$C$12="OUI"),'1C TSspéc10'!$Q$47/'1C TSspéc10'!$Q$17,"")</f>
        <v/>
      </c>
      <c r="AB1035" s="543" t="str">
        <f>IF(AND('1C TSspéc10'!$Q$17&lt;&gt;0,'1C TSspéc10'!$C$12="OUI"),'1C TSspéc10'!$Q$48/'1C TSspéc10'!$Q$17,"")</f>
        <v/>
      </c>
      <c r="AC1035" s="543" t="str">
        <f>IF(AND('1C TSspéc10'!$Q$17&lt;&gt;0,'1C TSspéc10'!$C$12="OUI"),'1C TSspéc10'!$Q$49/'1C TSspéc10'!$Q$17,"")</f>
        <v/>
      </c>
      <c r="AD1035" s="543" t="str">
        <f>IF(AND('1C TSspéc10'!$Q$17&lt;&gt;0,'1C TSspéc10'!$C$12="OUI"),'1C TSspéc10'!$Q$50/'1C TSspéc10'!$Q$17,"")</f>
        <v/>
      </c>
      <c r="AE1035" s="543" t="str">
        <f>IF(AND('1C TSspéc10'!$Q$17&lt;&gt;0,'1C TSspéc10'!$C$12="OUI"),'1C TSspéc10'!$Q$51/'1C TSspéc10'!$Q$17,"")</f>
        <v/>
      </c>
      <c r="AF1035" s="543" t="str">
        <f>IF(AND('1C TSspéc10'!$Q$17&lt;&gt;0,'1C TSspéc10'!$C$12="OUI"),'1C TSspéc10'!$Q$52/'1C TSspéc10'!$Q$17,"")</f>
        <v/>
      </c>
      <c r="AG1035" s="543" t="str">
        <f>IF(AND('1C TSspéc10'!$Q$17&lt;&gt;0,'1C TSspéc10'!$C$12="OUI"),'1C TSspéc10'!$Q$53/'1C TSspéc10'!$Q$17,"")</f>
        <v/>
      </c>
      <c r="AH1035" s="543" t="str">
        <f>IF(AND('1C TSspéc10'!$Q$17&lt;&gt;0,'1C TSspéc10'!$C$12="OUI"),'1C TSspéc10'!$Q$54/'1C TSspéc10'!$Q$17,"")</f>
        <v/>
      </c>
      <c r="AI1035" s="543" t="str">
        <f>IF(AND('1C TSspéc10'!$Q$17&lt;&gt;0,'1C TSspéc10'!$C$12="OUI"),'1C TSspéc10'!$Q$55/'1C TSspéc10'!$Q$17,"")</f>
        <v/>
      </c>
      <c r="AJ1035" s="543" t="str">
        <f>IF(AND('1C TSspéc10'!$Q$17&lt;&gt;0,'1C TSspéc10'!$C$12="OUI"),'1C TSspéc10'!$Q$56/'1C TSspéc10'!$Q$17,"")</f>
        <v/>
      </c>
      <c r="AK1035" s="543" t="str">
        <f>IF(AND('1C TSspéc10'!$Q$17&lt;&gt;0,'1C TSspéc10'!$C$12="OUI"),'1C TSspéc10'!$Q$57/'1C TSspéc10'!$Q$17,"")</f>
        <v/>
      </c>
      <c r="AL1035" s="72">
        <f>IF(AND('1C TSspéc10'!$Q$17&lt;&gt;0,'1C TSspéc10'!$C$12="OUI"),N1035+AK1035,N1035)</f>
        <v>0</v>
      </c>
      <c r="AM1035" s="417">
        <f t="shared" si="296"/>
        <v>0</v>
      </c>
      <c r="AN1035" s="417">
        <f t="shared" si="297"/>
        <v>0</v>
      </c>
      <c r="AO1035" s="418" t="str">
        <f>IF(AND('1C TSspéc10'!$Q$17&lt;&gt;0,'1C TSspéc10'!$Q$30&lt;&gt;0),AM1035+AN1035,"")</f>
        <v/>
      </c>
      <c r="AP1035" s="573" t="str">
        <f>IF(AND('1C TSspéc10'!$Q$17&lt;&gt;0,'1C TSspéc10'!$Q$30&lt;&gt;0),AM1035-AR1035,"")</f>
        <v/>
      </c>
      <c r="AQ1035" s="583">
        <f t="shared" si="298"/>
        <v>0</v>
      </c>
      <c r="AR1035" s="596"/>
      <c r="AS1035" s="102"/>
      <c r="AT1035" s="27" t="str">
        <f>IF(('1C TSspéc10'!Q$17*FICHE!$C$14&lt;J1035),"Forfait limité à "&amp;FICHE!$C$14&amp;"€/jour","")</f>
        <v/>
      </c>
      <c r="AU1035" s="592"/>
      <c r="AV1035" s="824"/>
      <c r="AW1035" s="824"/>
      <c r="AX1035" s="824"/>
      <c r="AY1035" s="824"/>
      <c r="AZ1035" s="824"/>
      <c r="BA1035" s="767"/>
      <c r="BB1035" s="767"/>
      <c r="BC1035" s="767"/>
      <c r="BD1035" s="767"/>
      <c r="BE1035" s="767"/>
      <c r="BF1035" s="767"/>
      <c r="BG1035" s="767"/>
      <c r="BH1035" s="767"/>
      <c r="BI1035" s="767"/>
      <c r="BJ1035" s="767"/>
      <c r="BK1035" s="767"/>
      <c r="BL1035" s="767"/>
      <c r="BM1035" s="767"/>
      <c r="BN1035" s="767"/>
      <c r="BO1035" s="767"/>
      <c r="BP1035" s="767"/>
      <c r="BQ1035" s="767"/>
      <c r="BR1035" s="767"/>
      <c r="BS1035" s="767"/>
      <c r="BT1035" s="767"/>
      <c r="BU1035" s="767"/>
      <c r="BV1035" s="767"/>
      <c r="BW1035" s="767"/>
      <c r="BX1035" s="767"/>
      <c r="BY1035" s="767"/>
      <c r="BZ1035" s="767"/>
      <c r="CA1035" s="767"/>
      <c r="CB1035" s="767"/>
      <c r="CC1035" s="767"/>
      <c r="CD1035" s="767"/>
      <c r="CE1035" s="767"/>
      <c r="CF1035" s="767"/>
      <c r="CG1035" s="767"/>
      <c r="CH1035" s="767"/>
      <c r="CI1035" s="767"/>
      <c r="CJ1035" s="767"/>
      <c r="CK1035" s="767"/>
      <c r="CL1035" s="767"/>
      <c r="CM1035" s="767"/>
      <c r="CN1035" s="767"/>
      <c r="CO1035" s="767"/>
      <c r="CP1035" s="767"/>
      <c r="CQ1035" s="767"/>
      <c r="CR1035" s="767"/>
      <c r="CS1035" s="767"/>
      <c r="CT1035" s="767"/>
      <c r="CU1035" s="767"/>
      <c r="CV1035" s="767"/>
      <c r="CW1035" s="767"/>
      <c r="CX1035" s="767"/>
      <c r="CY1035" s="767"/>
      <c r="CZ1035" s="767"/>
      <c r="DA1035" s="767"/>
      <c r="DB1035" s="767"/>
      <c r="DC1035" s="767"/>
      <c r="DD1035" s="767"/>
      <c r="DE1035" s="767"/>
      <c r="DF1035" s="767"/>
      <c r="DG1035" s="767"/>
      <c r="DH1035" s="767"/>
      <c r="DI1035" s="767"/>
      <c r="DJ1035" s="767"/>
      <c r="DK1035" s="767"/>
      <c r="DL1035" s="767"/>
      <c r="DM1035" s="767"/>
      <c r="DN1035" s="767"/>
      <c r="DO1035" s="767"/>
      <c r="DP1035" s="767"/>
      <c r="DQ1035" s="767"/>
      <c r="DR1035" s="767"/>
      <c r="DS1035" s="767"/>
      <c r="DT1035" s="767"/>
      <c r="DU1035" s="767"/>
      <c r="DV1035" s="767"/>
      <c r="DW1035" s="767"/>
      <c r="DX1035" s="767"/>
      <c r="DY1035" s="767"/>
      <c r="DZ1035" s="767"/>
      <c r="EA1035" s="767"/>
      <c r="EB1035" s="767"/>
      <c r="EC1035" s="767"/>
      <c r="ED1035" s="767"/>
      <c r="EE1035" s="767"/>
      <c r="EF1035" s="767"/>
      <c r="EG1035" s="767"/>
      <c r="EH1035" s="767"/>
      <c r="EI1035" s="767"/>
      <c r="EJ1035" s="767"/>
      <c r="EK1035" s="767"/>
      <c r="EL1035" s="767"/>
      <c r="EM1035" s="767"/>
      <c r="EN1035" s="767"/>
      <c r="EO1035" s="767"/>
      <c r="EP1035" s="767"/>
      <c r="EQ1035" s="767"/>
      <c r="ER1035" s="767"/>
      <c r="ES1035" s="767"/>
      <c r="ET1035" s="767"/>
      <c r="EU1035" s="767"/>
      <c r="EV1035" s="767"/>
      <c r="EW1035" s="767"/>
      <c r="EX1035" s="767"/>
      <c r="EY1035" s="767"/>
      <c r="EZ1035" s="767"/>
      <c r="FA1035" s="767"/>
      <c r="FB1035" s="767"/>
      <c r="FC1035" s="767"/>
      <c r="FD1035" s="767"/>
      <c r="FE1035" s="767"/>
      <c r="FF1035" s="767"/>
      <c r="FG1035" s="767"/>
      <c r="FH1035" s="767"/>
      <c r="FI1035" s="767"/>
      <c r="FJ1035" s="767"/>
      <c r="FK1035" s="767"/>
      <c r="FL1035" s="767"/>
      <c r="FM1035" s="767"/>
      <c r="FN1035" s="767"/>
      <c r="FO1035" s="767"/>
      <c r="FP1035" s="767"/>
      <c r="FQ1035" s="767"/>
      <c r="FR1035" s="767"/>
      <c r="FS1035" s="767"/>
      <c r="FT1035" s="767"/>
      <c r="FU1035" s="767"/>
      <c r="FV1035" s="767"/>
      <c r="FW1035" s="767"/>
      <c r="FX1035" s="767"/>
      <c r="FY1035" s="767"/>
      <c r="FZ1035" s="767"/>
      <c r="GA1035" s="767"/>
      <c r="GB1035" s="767"/>
      <c r="GC1035" s="767"/>
      <c r="GD1035" s="767"/>
      <c r="GE1035" s="767"/>
      <c r="GF1035" s="767"/>
      <c r="GG1035" s="767"/>
      <c r="GH1035" s="767"/>
      <c r="GI1035" s="767"/>
      <c r="GJ1035" s="767"/>
      <c r="GK1035" s="767"/>
      <c r="GL1035" s="767"/>
      <c r="GM1035" s="767"/>
      <c r="GN1035" s="767"/>
      <c r="GO1035" s="767"/>
      <c r="GP1035" s="767"/>
      <c r="GQ1035" s="767"/>
      <c r="GR1035" s="767"/>
      <c r="GS1035" s="767"/>
      <c r="GT1035" s="767"/>
      <c r="GU1035" s="767"/>
      <c r="GV1035" s="767"/>
      <c r="GW1035" s="767"/>
      <c r="GX1035" s="767"/>
      <c r="GY1035" s="767"/>
      <c r="GZ1035" s="767"/>
      <c r="HA1035" s="767"/>
      <c r="HB1035" s="767"/>
      <c r="HC1035" s="767"/>
    </row>
    <row r="1036" spans="1:211" s="864" customFormat="1" ht="13.9" hidden="1" customHeight="1">
      <c r="A1036" s="307"/>
      <c r="B1036" s="351"/>
      <c r="C1036" s="971" t="str">
        <f>IF('1C TSspéc10'!R$17&lt;&gt;0,'1C TSspéc10'!$B$12,"")</f>
        <v/>
      </c>
      <c r="D1036" s="972"/>
      <c r="E1036" s="973"/>
      <c r="F1036" s="93">
        <f>IF(AND($C1036='1C TSspéc10'!$B$12,'1C TSspéc10'!$B$16="spécifiques",'1C TSspéc10'!$R$17&lt;&gt;""),'1C TSspéc10'!$R$21,"")</f>
        <v>0</v>
      </c>
      <c r="G1036" s="863"/>
      <c r="H1036" s="745">
        <v>0.21</v>
      </c>
      <c r="I1036" s="747">
        <v>1</v>
      </c>
      <c r="J1036" s="312"/>
      <c r="K1036" s="680">
        <f t="shared" si="281"/>
        <v>0</v>
      </c>
      <c r="L1036" s="556">
        <f>IF(OR('1C TSspéc10'!$B$12="",'1C TSspéc10'!R$30=0),0,IF(AND('1C TSspéc10'!$B$12&lt;&gt;"",$K$2="Pôle",'1C TSspéc10'!$C$12="OUI"),(('1C TSspéc10'!R$22+'1C TSspéc10'!R$23+'1C TSspéc10'!R$24+'1C TSspéc10'!R$25+'1C TSspéc10'!R$29)/'1C TSspéc10'!R$17),IF(AND('1C TSspéc10'!$B$12&lt;&gt;"",$K$2="Pôle",'1C TSspéc10'!$C$12="NON"),(('1C TSspéc10'!R$22+'1C TSspéc10'!R$23+'1C TSspéc10'!R$24+'1C TSspéc10'!R$25+'1C TSspéc10'!R$29)/'1C TSspéc10'!R$30),IF(AND('1C TSspéc10'!$B$12&lt;&gt;"",$K$2&lt;&gt;"Pôle",'1C TSspéc10'!$C$12="OUI"),(('1C TSspéc10'!R$22+'1C TSspéc10'!R$23+'1C TSspéc10'!R$24+'1C TSspéc10'!R$25+'1C TSspéc10'!R$26+'1C TSspéc10'!R$27+'1C TSspéc10'!R$28+'1C TSspéc10'!R$29)/'1C TSspéc10'!R$17),IF(AND('1C TSspéc10'!$B$12&lt;&gt;"",$K$2&lt;&gt;"Pôle",'1C TSspéc10'!$C$12="NON"),(('1C TSspéc10'!R$22+'1C TSspéc10'!R$23+'1C TSspéc10'!R$24+'1C TSspéc10'!R$25+'1C TSspéc10'!R$26+'1C TSspéc10'!R$27+'1C TSspéc10'!R$28+'1C TSspéc10'!R$29)/'1C TSspéc10'!R$30))))))</f>
        <v>0</v>
      </c>
      <c r="M1036" s="556">
        <f>IF(OR('1C TSspéc10'!$B$12="",'1C TSspéc10'!R$30=0),0,IF(AND('1C TSspéc10'!$B$12&lt;&gt;"",$K$2="Pôle",'1C TSspéc10'!$C$12="OUI"),(('1C TSspéc10'!R$26+'1C TSspéc10'!R$27+'1C TSspéc10'!R$28)/'1C TSspéc10'!R$17),IF(AND('1C TSspéc10'!$B$12&lt;&gt;"",$K$2="Pôle",'1C TSspéc10'!$C$12="NON"),(('1C TSspéc10'!R$26+'1C TSspéc10'!R$27+'1C TSspéc10'!R$28)/'1C TSspéc10'!R$30),IF(AND('1C TSspéc10'!$B$12&lt;&gt;"",$K$2&lt;&gt;"Pôle"),0))))</f>
        <v>0</v>
      </c>
      <c r="N1036" s="557">
        <f>IF(AND('1C TSspéc10'!$B$12&lt;&gt;0,'1C TSspéc10'!$R$30&lt;&gt;0),L1036+M1036,0)</f>
        <v>0</v>
      </c>
      <c r="O1036" s="893" t="str">
        <f>IF(AND('1C TSspéc10'!$R$17&lt;&gt;0,'1C TSspéc10'!$C$12="OUI"),'1C TSspéc10'!$R$35/'1C TSspéc10'!$R$17,"")</f>
        <v/>
      </c>
      <c r="P1036" s="543" t="str">
        <f>IF(AND('1C TSspéc10'!$R$17&lt;&gt;0,'1C TSspéc10'!$C$12="OUI"),'1C TSspéc10'!$R$36/'1C TSspéc10'!$R$17,"")</f>
        <v/>
      </c>
      <c r="Q1036" s="543" t="str">
        <f>IF(AND('1C TSspéc10'!$R$17&lt;&gt;0,'1C TSspéc10'!$C$12="OUI"),'1C TSspéc10'!$R$37/'1C TSspéc10'!$R$17,"")</f>
        <v/>
      </c>
      <c r="R1036" s="543" t="str">
        <f>IF(AND('1C TSspéc10'!$R$17&lt;&gt;0,'1C TSspéc10'!$C$12="OUI"),'1C TSspéc10'!$R$38/'1C TSspéc10'!$R$17,"")</f>
        <v/>
      </c>
      <c r="S1036" s="543" t="str">
        <f>IF(AND('1C TSspéc10'!$R$17&lt;&gt;0,'1C TSspéc10'!$C$12="OUI"),'1C TSspéc10'!$R$39/'1C TSspéc10'!$R$17,"")</f>
        <v/>
      </c>
      <c r="T1036" s="543" t="str">
        <f>IF(AND('1C TSspéc10'!$R$17&lt;&gt;0,'1C TSspéc10'!$C$12="OUI"),'1C TSspéc10'!$R$40/'1C TSspéc10'!$R$17,"")</f>
        <v/>
      </c>
      <c r="U1036" s="543" t="str">
        <f>IF(AND('1C TSspéc10'!$R$17&lt;&gt;0,'1C TSspéc10'!$C$12="OUI"),'1C TSspéc10'!$R$41/'1C TSspéc10'!$R$17,"")</f>
        <v/>
      </c>
      <c r="V1036" s="543" t="str">
        <f>IF(AND('1C TSspéc10'!$R$17&lt;&gt;0,'1C TSspéc10'!$C$12="OUI"),'1C TSspéc10'!$R$42/'1C TSspéc10'!$R$17,"")</f>
        <v/>
      </c>
      <c r="W1036" s="543" t="str">
        <f>IF(AND('1C TSspéc10'!$R$17&lt;&gt;0,'1C TSspéc10'!$C$12="OUI"),'1C TSspéc10'!$R$43/'1C TSspéc10'!$R$17,"")</f>
        <v/>
      </c>
      <c r="X1036" s="543" t="str">
        <f>IF(AND('1C TSspéc10'!$R$17&lt;&gt;0,'1C TSspéc10'!$C$12="OUI"),'1C TSspéc10'!$R$44/'1C TSspéc10'!$R$17,"")</f>
        <v/>
      </c>
      <c r="Y1036" s="543" t="str">
        <f>IF(AND('1C TSspéc10'!$R$17&lt;&gt;0,'1C TSspéc10'!$C$12="OUI"),'1C TSspéc10'!$R$45/'1C TSspéc10'!$R$17,"")</f>
        <v/>
      </c>
      <c r="Z1036" s="543" t="str">
        <f>IF(AND('1C TSspéc10'!$R$17&lt;&gt;0,'1C TSspéc10'!$C$12="OUI"),'1C TSspéc10'!$R$46/'1C TSspéc10'!$R$17,"")</f>
        <v/>
      </c>
      <c r="AA1036" s="543" t="str">
        <f>IF(AND('1C TSspéc10'!$R$17&lt;&gt;0,'1C TSspéc10'!$C$12="OUI"),'1C TSspéc10'!$R$47/'1C TSspéc10'!$R$17,"")</f>
        <v/>
      </c>
      <c r="AB1036" s="543" t="str">
        <f>IF(AND('1C TSspéc10'!$R$17&lt;&gt;0,'1C TSspéc10'!$C$12="OUI"),'1C TSspéc10'!$R$48/'1C TSspéc10'!$R$17,"")</f>
        <v/>
      </c>
      <c r="AC1036" s="543" t="str">
        <f>IF(AND('1C TSspéc10'!$R$17&lt;&gt;0,'1C TSspéc10'!$C$12="OUI"),'1C TSspéc10'!$R$49/'1C TSspéc10'!$R$17,"")</f>
        <v/>
      </c>
      <c r="AD1036" s="543" t="str">
        <f>IF(AND('1C TSspéc10'!$R$17&lt;&gt;0,'1C TSspéc10'!$C$12="OUI"),'1C TSspéc10'!$R$50/'1C TSspéc10'!$R$17,"")</f>
        <v/>
      </c>
      <c r="AE1036" s="543" t="str">
        <f>IF(AND('1C TSspéc10'!$R$17&lt;&gt;0,'1C TSspéc10'!$C$12="OUI"),'1C TSspéc10'!$R$51/'1C TSspéc10'!$R$17,"")</f>
        <v/>
      </c>
      <c r="AF1036" s="543" t="str">
        <f>IF(AND('1C TSspéc10'!$R$17&lt;&gt;0,'1C TSspéc10'!$C$12="OUI"),'1C TSspéc10'!$R$52/'1C TSspéc10'!$R$17,"")</f>
        <v/>
      </c>
      <c r="AG1036" s="543" t="str">
        <f>IF(AND('1C TSspéc10'!$R$17&lt;&gt;0,'1C TSspéc10'!$C$12="OUI"),'1C TSspéc10'!$R$53/'1C TSspéc10'!$R$17,"")</f>
        <v/>
      </c>
      <c r="AH1036" s="543" t="str">
        <f>IF(AND('1C TSspéc10'!$R$17&lt;&gt;0,'1C TSspéc10'!$C$12="OUI"),'1C TSspéc10'!$R$54/'1C TSspéc10'!$R$17,"")</f>
        <v/>
      </c>
      <c r="AI1036" s="543" t="str">
        <f>IF(AND('1C TSspéc10'!$R$17&lt;&gt;0,'1C TSspéc10'!$C$12="OUI"),'1C TSspéc10'!$R$55/'1C TSspéc10'!$R$17,"")</f>
        <v/>
      </c>
      <c r="AJ1036" s="543" t="str">
        <f>IF(AND('1C TSspéc10'!$R$17&lt;&gt;0,'1C TSspéc10'!$C$12="OUI"),'1C TSspéc10'!$R$56/'1C TSspéc10'!$R$17,"")</f>
        <v/>
      </c>
      <c r="AK1036" s="543" t="str">
        <f>IF(AND('1C TSspéc10'!$R$17&lt;&gt;0,'1C TSspéc10'!$C$12="OUI"),'1C TSspéc10'!$R$57/'1C TSspéc10'!$R$17,"")</f>
        <v/>
      </c>
      <c r="AL1036" s="72">
        <f>IF(AND('1C TSspéc10'!$R$17&lt;&gt;0,'1C TSspéc10'!$C$12="OUI"),N1036+AK1036,N1036)</f>
        <v>0</v>
      </c>
      <c r="AM1036" s="417">
        <f t="shared" si="296"/>
        <v>0</v>
      </c>
      <c r="AN1036" s="417">
        <f t="shared" si="297"/>
        <v>0</v>
      </c>
      <c r="AO1036" s="418" t="str">
        <f>IF(AND('1C TSspéc10'!$R$17&lt;&gt;0,'1C TSspéc10'!$R$30&lt;&gt;0),AM1036+AN1036,"")</f>
        <v/>
      </c>
      <c r="AP1036" s="573" t="str">
        <f>IF(AND('1C TSspéc10'!$R$17&lt;&gt;0,'1C TSspéc10'!$R$30&lt;&gt;0),AM1036-AR1036,"")</f>
        <v/>
      </c>
      <c r="AQ1036" s="583">
        <f t="shared" si="298"/>
        <v>0</v>
      </c>
      <c r="AR1036" s="596"/>
      <c r="AS1036" s="102"/>
      <c r="AT1036" s="27" t="str">
        <f>IF(('1C TSspéc10'!R$17*FICHE!$C$14&lt;J1036),"Forfait limité à "&amp;FICHE!$C$14&amp;"€/jour","")</f>
        <v/>
      </c>
      <c r="AU1036" s="592"/>
      <c r="AV1036" s="824"/>
      <c r="AW1036" s="824"/>
      <c r="AX1036" s="824"/>
      <c r="AY1036" s="824"/>
      <c r="AZ1036" s="824"/>
      <c r="BA1036" s="767"/>
      <c r="BB1036" s="767"/>
      <c r="BC1036" s="767"/>
      <c r="BD1036" s="767"/>
      <c r="BE1036" s="767"/>
      <c r="BF1036" s="767"/>
      <c r="BG1036" s="767"/>
      <c r="BH1036" s="767"/>
      <c r="BI1036" s="767"/>
      <c r="BJ1036" s="767"/>
      <c r="BK1036" s="767"/>
      <c r="BL1036" s="767"/>
      <c r="BM1036" s="767"/>
      <c r="BN1036" s="767"/>
      <c r="BO1036" s="767"/>
      <c r="BP1036" s="767"/>
      <c r="BQ1036" s="767"/>
      <c r="BR1036" s="767"/>
      <c r="BS1036" s="767"/>
      <c r="BT1036" s="767"/>
      <c r="BU1036" s="767"/>
      <c r="BV1036" s="767"/>
      <c r="BW1036" s="767"/>
      <c r="BX1036" s="767"/>
      <c r="BY1036" s="767"/>
      <c r="BZ1036" s="767"/>
      <c r="CA1036" s="767"/>
      <c r="CB1036" s="767"/>
      <c r="CC1036" s="767"/>
      <c r="CD1036" s="767"/>
      <c r="CE1036" s="767"/>
      <c r="CF1036" s="767"/>
      <c r="CG1036" s="767"/>
      <c r="CH1036" s="767"/>
      <c r="CI1036" s="767"/>
      <c r="CJ1036" s="767"/>
      <c r="CK1036" s="767"/>
      <c r="CL1036" s="767"/>
      <c r="CM1036" s="767"/>
      <c r="CN1036" s="767"/>
      <c r="CO1036" s="767"/>
      <c r="CP1036" s="767"/>
      <c r="CQ1036" s="767"/>
      <c r="CR1036" s="767"/>
      <c r="CS1036" s="767"/>
      <c r="CT1036" s="767"/>
      <c r="CU1036" s="767"/>
      <c r="CV1036" s="767"/>
      <c r="CW1036" s="767"/>
      <c r="CX1036" s="767"/>
      <c r="CY1036" s="767"/>
      <c r="CZ1036" s="767"/>
      <c r="DA1036" s="767"/>
      <c r="DB1036" s="767"/>
      <c r="DC1036" s="767"/>
      <c r="DD1036" s="767"/>
      <c r="DE1036" s="767"/>
      <c r="DF1036" s="767"/>
      <c r="DG1036" s="767"/>
      <c r="DH1036" s="767"/>
      <c r="DI1036" s="767"/>
      <c r="DJ1036" s="767"/>
      <c r="DK1036" s="767"/>
      <c r="DL1036" s="767"/>
      <c r="DM1036" s="767"/>
      <c r="DN1036" s="767"/>
      <c r="DO1036" s="767"/>
      <c r="DP1036" s="767"/>
      <c r="DQ1036" s="767"/>
      <c r="DR1036" s="767"/>
      <c r="DS1036" s="767"/>
      <c r="DT1036" s="767"/>
      <c r="DU1036" s="767"/>
      <c r="DV1036" s="767"/>
      <c r="DW1036" s="767"/>
      <c r="DX1036" s="767"/>
      <c r="DY1036" s="767"/>
      <c r="DZ1036" s="767"/>
      <c r="EA1036" s="767"/>
      <c r="EB1036" s="767"/>
      <c r="EC1036" s="767"/>
      <c r="ED1036" s="767"/>
      <c r="EE1036" s="767"/>
      <c r="EF1036" s="767"/>
      <c r="EG1036" s="767"/>
      <c r="EH1036" s="767"/>
      <c r="EI1036" s="767"/>
      <c r="EJ1036" s="767"/>
      <c r="EK1036" s="767"/>
      <c r="EL1036" s="767"/>
      <c r="EM1036" s="767"/>
      <c r="EN1036" s="767"/>
      <c r="EO1036" s="767"/>
      <c r="EP1036" s="767"/>
      <c r="EQ1036" s="767"/>
      <c r="ER1036" s="767"/>
      <c r="ES1036" s="767"/>
      <c r="ET1036" s="767"/>
      <c r="EU1036" s="767"/>
      <c r="EV1036" s="767"/>
      <c r="EW1036" s="767"/>
      <c r="EX1036" s="767"/>
      <c r="EY1036" s="767"/>
      <c r="EZ1036" s="767"/>
      <c r="FA1036" s="767"/>
      <c r="FB1036" s="767"/>
      <c r="FC1036" s="767"/>
      <c r="FD1036" s="767"/>
      <c r="FE1036" s="767"/>
      <c r="FF1036" s="767"/>
      <c r="FG1036" s="767"/>
      <c r="FH1036" s="767"/>
      <c r="FI1036" s="767"/>
      <c r="FJ1036" s="767"/>
      <c r="FK1036" s="767"/>
      <c r="FL1036" s="767"/>
      <c r="FM1036" s="767"/>
      <c r="FN1036" s="767"/>
      <c r="FO1036" s="767"/>
      <c r="FP1036" s="767"/>
      <c r="FQ1036" s="767"/>
      <c r="FR1036" s="767"/>
      <c r="FS1036" s="767"/>
      <c r="FT1036" s="767"/>
      <c r="FU1036" s="767"/>
      <c r="FV1036" s="767"/>
      <c r="FW1036" s="767"/>
      <c r="FX1036" s="767"/>
      <c r="FY1036" s="767"/>
      <c r="FZ1036" s="767"/>
      <c r="GA1036" s="767"/>
      <c r="GB1036" s="767"/>
      <c r="GC1036" s="767"/>
      <c r="GD1036" s="767"/>
      <c r="GE1036" s="767"/>
      <c r="GF1036" s="767"/>
      <c r="GG1036" s="767"/>
      <c r="GH1036" s="767"/>
      <c r="GI1036" s="767"/>
      <c r="GJ1036" s="767"/>
      <c r="GK1036" s="767"/>
      <c r="GL1036" s="767"/>
      <c r="GM1036" s="767"/>
      <c r="GN1036" s="767"/>
      <c r="GO1036" s="767"/>
      <c r="GP1036" s="767"/>
      <c r="GQ1036" s="767"/>
      <c r="GR1036" s="767"/>
      <c r="GS1036" s="767"/>
      <c r="GT1036" s="767"/>
      <c r="GU1036" s="767"/>
      <c r="GV1036" s="767"/>
      <c r="GW1036" s="767"/>
      <c r="GX1036" s="767"/>
      <c r="GY1036" s="767"/>
      <c r="GZ1036" s="767"/>
      <c r="HA1036" s="767"/>
      <c r="HB1036" s="767"/>
      <c r="HC1036" s="767"/>
    </row>
    <row r="1037" spans="1:211" s="864" customFormat="1" ht="13.9" hidden="1" customHeight="1">
      <c r="A1037" s="307"/>
      <c r="B1037" s="351"/>
      <c r="C1037" s="971" t="str">
        <f>IF('1C TSspéc10'!S$17&lt;&gt;0,'1C TSspéc10'!$B$12,"")</f>
        <v/>
      </c>
      <c r="D1037" s="972"/>
      <c r="E1037" s="973"/>
      <c r="F1037" s="93">
        <f>IF(AND($C1037='1C TSspéc10'!$B$12,'1C TSspéc10'!$B$16="spécifiques",'1C TSspéc10'!$S$17&lt;&gt;""),'1C TSspéc10'!$S$21,"")</f>
        <v>0</v>
      </c>
      <c r="G1037" s="863"/>
      <c r="H1037" s="745">
        <v>0.21</v>
      </c>
      <c r="I1037" s="747">
        <v>1</v>
      </c>
      <c r="J1037" s="312"/>
      <c r="K1037" s="680">
        <f t="shared" si="281"/>
        <v>0</v>
      </c>
      <c r="L1037" s="556">
        <f>IF(OR('1C TSspéc10'!$B$12="",'1C TSspéc10'!S$30=0),0,IF(AND('1C TSspéc10'!$B$12&lt;&gt;"",$K$2="Pôle",'1C TSspéc10'!$C$12="OUI"),(('1C TSspéc10'!S$22+'1C TSspéc10'!S$23+'1C TSspéc10'!S$24+'1C TSspéc10'!S$25+'1C TSspéc10'!S$29)/'1C TSspéc10'!S$17),IF(AND('1C TSspéc10'!$B$12&lt;&gt;"",$K$2="Pôle",'1C TSspéc10'!$C$12="NON"),(('1C TSspéc10'!S$22+'1C TSspéc10'!S$23+'1C TSspéc10'!S$24+'1C TSspéc10'!S$25+'1C TSspéc10'!S$29)/'1C TSspéc10'!S$30),IF(AND('1C TSspéc10'!$B$12&lt;&gt;"",$K$2&lt;&gt;"Pôle",'1C TSspéc10'!$C$12="OUI"),(('1C TSspéc10'!S$22+'1C TSspéc10'!S$23+'1C TSspéc10'!S$24+'1C TSspéc10'!S$25+'1C TSspéc10'!S$26+'1C TSspéc10'!S$27+'1C TSspéc10'!S$28+'1C TSspéc10'!S$29)/'1C TSspéc10'!S$17),IF(AND('1C TSspéc10'!$B$12&lt;&gt;"",$K$2&lt;&gt;"Pôle",'1C TSspéc10'!$C$12="NON"),(('1C TSspéc10'!S$22+'1C TSspéc10'!S$23+'1C TSspéc10'!S$24+'1C TSspéc10'!S$25+'1C TSspéc10'!S$26+'1C TSspéc10'!S$27+'1C TSspéc10'!S$28+'1C TSspéc10'!S$29)/'1C TSspéc10'!S$30))))))</f>
        <v>0</v>
      </c>
      <c r="M1037" s="556">
        <f>IF(OR('1C TSspéc10'!$B$12="",'1C TSspéc10'!S$30=0),0,IF(AND('1C TSspéc10'!$B$12&lt;&gt;"",$K$2="Pôle",'1C TSspéc10'!$C$12="OUI"),(('1C TSspéc10'!S$26+'1C TSspéc10'!S$27+'1C TSspéc10'!S$28)/'1C TSspéc10'!S$17),IF(AND('1C TSspéc10'!$B$12&lt;&gt;"",$K$2="Pôle",'1C TSspéc10'!$C$12="NON"),(('1C TSspéc10'!S$26+'1C TSspéc10'!S$27+'1C TSspéc10'!S$28)/'1C TSspéc10'!S$30),IF(AND('1C TSspéc10'!$B$12&lt;&gt;"",$K$2&lt;&gt;"Pôle"),0))))</f>
        <v>0</v>
      </c>
      <c r="N1037" s="557">
        <f>IF(AND('1C TSspéc10'!$B$12&lt;&gt;0,'1C TSspéc10'!$S$30&lt;&gt;0),L1037+M1037,0)</f>
        <v>0</v>
      </c>
      <c r="O1037" s="893" t="str">
        <f>IF(AND('1C TSspéc10'!$S$17&lt;&gt;0,'1C TSspéc10'!$C$12="OUI"),'1C TSspéc10'!$S$35/'1C TSspéc10'!$S$17,"")</f>
        <v/>
      </c>
      <c r="P1037" s="543" t="str">
        <f>IF(AND('1C TSspéc10'!$S$17&lt;&gt;0,'1C TSspéc10'!$C$12="OUI"),'1C TSspéc10'!$S$36/'1C TSspéc10'!$S$17,"")</f>
        <v/>
      </c>
      <c r="Q1037" s="543" t="str">
        <f>IF(AND('1C TSspéc10'!$S$17&lt;&gt;0,'1C TSspéc10'!$C$12="OUI"),'1C TSspéc10'!$S$37/'1C TSspéc10'!$S$17,"")</f>
        <v/>
      </c>
      <c r="R1037" s="543" t="str">
        <f>IF(AND('1C TSspéc10'!$S$17&lt;&gt;0,'1C TSspéc10'!$C$12="OUI"),'1C TSspéc10'!$S$38/'1C TSspéc10'!$S$17,"")</f>
        <v/>
      </c>
      <c r="S1037" s="543" t="str">
        <f>IF(AND('1C TSspéc10'!$S$17&lt;&gt;0,'1C TSspéc10'!$C$12="OUI"),'1C TSspéc10'!$S$39/'1C TSspéc10'!$S$17,"")</f>
        <v/>
      </c>
      <c r="T1037" s="543" t="str">
        <f>IF(AND('1C TSspéc10'!$S$17&lt;&gt;0,'1C TSspéc10'!$C$12="OUI"),'1C TSspéc10'!$S$40/'1C TSspéc10'!$S$17,"")</f>
        <v/>
      </c>
      <c r="U1037" s="543" t="str">
        <f>IF(AND('1C TSspéc10'!$S$17&lt;&gt;0,'1C TSspéc10'!$C$12="OUI"),'1C TSspéc10'!$S$41/'1C TSspéc10'!$S$17,"")</f>
        <v/>
      </c>
      <c r="V1037" s="543" t="str">
        <f>IF(AND('1C TSspéc10'!$S$17&lt;&gt;0,'1C TSspéc10'!$C$12="OUI"),'1C TSspéc10'!$S$42/'1C TSspéc10'!$S$17,"")</f>
        <v/>
      </c>
      <c r="W1037" s="543" t="str">
        <f>IF(AND('1C TSspéc10'!$S$17&lt;&gt;0,'1C TSspéc10'!$C$12="OUI"),'1C TSspéc10'!$S$43/'1C TSspéc10'!$S$17,"")</f>
        <v/>
      </c>
      <c r="X1037" s="543" t="str">
        <f>IF(AND('1C TSspéc10'!$S$17&lt;&gt;0,'1C TSspéc10'!$C$12="OUI"),'1C TSspéc10'!$S$44/'1C TSspéc10'!$S$17,"")</f>
        <v/>
      </c>
      <c r="Y1037" s="543" t="str">
        <f>IF(AND('1C TSspéc10'!$S$17&lt;&gt;0,'1C TSspéc10'!$C$12="OUI"),'1C TSspéc10'!$S$45/'1C TSspéc10'!$S$17,"")</f>
        <v/>
      </c>
      <c r="Z1037" s="543" t="str">
        <f>IF(AND('1C TSspéc10'!$S$17&lt;&gt;0,'1C TSspéc10'!$C$12="OUI"),'1C TSspéc10'!$S$46/'1C TSspéc10'!$S$17,"")</f>
        <v/>
      </c>
      <c r="AA1037" s="543" t="str">
        <f>IF(AND('1C TSspéc10'!$S$17&lt;&gt;0,'1C TSspéc10'!$C$12="OUI"),'1C TSspéc10'!$S$47/'1C TSspéc10'!$S$17,"")</f>
        <v/>
      </c>
      <c r="AB1037" s="543" t="str">
        <f>IF(AND('1C TSspéc10'!$S$17&lt;&gt;0,'1C TSspéc10'!$C$12="OUI"),'1C TSspéc10'!$S$48/'1C TSspéc10'!$S$17,"")</f>
        <v/>
      </c>
      <c r="AC1037" s="543" t="str">
        <f>IF(AND('1C TSspéc10'!$S$17&lt;&gt;0,'1C TSspéc10'!$C$12="OUI"),'1C TSspéc10'!$S$49/'1C TSspéc10'!$S$17,"")</f>
        <v/>
      </c>
      <c r="AD1037" s="543" t="str">
        <f>IF(AND('1C TSspéc10'!$S$17&lt;&gt;0,'1C TSspéc10'!$C$12="OUI"),'1C TSspéc10'!$S$50/'1C TSspéc10'!$S$17,"")</f>
        <v/>
      </c>
      <c r="AE1037" s="543" t="str">
        <f>IF(AND('1C TSspéc10'!$S$17&lt;&gt;0,'1C TSspéc10'!$C$12="OUI"),'1C TSspéc10'!$S$51/'1C TSspéc10'!$S$17,"")</f>
        <v/>
      </c>
      <c r="AF1037" s="543" t="str">
        <f>IF(AND('1C TSspéc10'!$S$17&lt;&gt;0,'1C TSspéc10'!$C$12="OUI"),'1C TSspéc10'!$S$52/'1C TSspéc10'!$S$17,"")</f>
        <v/>
      </c>
      <c r="AG1037" s="543" t="str">
        <f>IF(AND('1C TSspéc10'!$S$17&lt;&gt;0,'1C TSspéc10'!$C$12="OUI"),'1C TSspéc10'!$S$53/'1C TSspéc10'!$S$17,"")</f>
        <v/>
      </c>
      <c r="AH1037" s="543" t="str">
        <f>IF(AND('1C TSspéc10'!$S$17&lt;&gt;0,'1C TSspéc10'!$C$12="OUI"),'1C TSspéc10'!$S$54/'1C TSspéc10'!$S$17,"")</f>
        <v/>
      </c>
      <c r="AI1037" s="543" t="str">
        <f>IF(AND('1C TSspéc10'!$S$17&lt;&gt;0,'1C TSspéc10'!$C$12="OUI"),'1C TSspéc10'!$S$55/'1C TSspéc10'!$S$17,"")</f>
        <v/>
      </c>
      <c r="AJ1037" s="543" t="str">
        <f>IF(AND('1C TSspéc10'!$S$17&lt;&gt;0,'1C TSspéc10'!$C$12="OUI"),'1C TSspéc10'!$S$56/'1C TSspéc10'!$S$17,"")</f>
        <v/>
      </c>
      <c r="AK1037" s="543" t="str">
        <f>IF(AND('1C TSspéc10'!$S$17&lt;&gt;0,'1C TSspéc10'!$C$12="OUI"),'1C TSspéc10'!$S$57/'1C TSspéc10'!$S$17,"")</f>
        <v/>
      </c>
      <c r="AL1037" s="72">
        <f>IF(AND('1C TSspéc10'!$S$17&lt;&gt;0,'1C TSspéc10'!$C$12="OUI"),N1037+AK1037,N1037)</f>
        <v>0</v>
      </c>
      <c r="AM1037" s="417">
        <f t="shared" si="296"/>
        <v>0</v>
      </c>
      <c r="AN1037" s="417">
        <f t="shared" si="297"/>
        <v>0</v>
      </c>
      <c r="AO1037" s="418" t="str">
        <f>IF(AND('1C TSspéc10'!$S$17&lt;&gt;0,'1C TSspéc10'!$S$30&lt;&gt;0),AM1037+AN1037,"")</f>
        <v/>
      </c>
      <c r="AP1037" s="573" t="str">
        <f>IF(AND('1C TSspéc10'!$S$17&lt;&gt;0,'1C TSspéc10'!$S$30&lt;&gt;0),AM1037-AR1037,"")</f>
        <v/>
      </c>
      <c r="AQ1037" s="583">
        <f t="shared" si="298"/>
        <v>0</v>
      </c>
      <c r="AR1037" s="596"/>
      <c r="AS1037" s="102"/>
      <c r="AT1037" s="27" t="str">
        <f>IF(('1C TSspéc10'!S$17*FICHE!$C$14&lt;J1037),"Forfait limité à "&amp;FICHE!$C$14&amp;"€/jour","")</f>
        <v/>
      </c>
      <c r="AU1037" s="592"/>
      <c r="AV1037" s="824"/>
      <c r="AW1037" s="824"/>
      <c r="AX1037" s="824"/>
      <c r="AY1037" s="824"/>
      <c r="AZ1037" s="824"/>
      <c r="BA1037" s="767"/>
      <c r="BB1037" s="767"/>
      <c r="BC1037" s="767"/>
      <c r="BD1037" s="767"/>
      <c r="BE1037" s="767"/>
      <c r="BF1037" s="767"/>
      <c r="BG1037" s="767"/>
      <c r="BH1037" s="767"/>
      <c r="BI1037" s="767"/>
      <c r="BJ1037" s="767"/>
      <c r="BK1037" s="767"/>
      <c r="BL1037" s="767"/>
      <c r="BM1037" s="767"/>
      <c r="BN1037" s="767"/>
      <c r="BO1037" s="767"/>
      <c r="BP1037" s="767"/>
      <c r="BQ1037" s="767"/>
      <c r="BR1037" s="767"/>
      <c r="BS1037" s="767"/>
      <c r="BT1037" s="767"/>
      <c r="BU1037" s="767"/>
      <c r="BV1037" s="767"/>
      <c r="BW1037" s="767"/>
      <c r="BX1037" s="767"/>
      <c r="BY1037" s="767"/>
      <c r="BZ1037" s="767"/>
      <c r="CA1037" s="767"/>
      <c r="CB1037" s="767"/>
      <c r="CC1037" s="767"/>
      <c r="CD1037" s="767"/>
      <c r="CE1037" s="767"/>
      <c r="CF1037" s="767"/>
      <c r="CG1037" s="767"/>
      <c r="CH1037" s="767"/>
      <c r="CI1037" s="767"/>
      <c r="CJ1037" s="767"/>
      <c r="CK1037" s="767"/>
      <c r="CL1037" s="767"/>
      <c r="CM1037" s="767"/>
      <c r="CN1037" s="767"/>
      <c r="CO1037" s="767"/>
      <c r="CP1037" s="767"/>
      <c r="CQ1037" s="767"/>
      <c r="CR1037" s="767"/>
      <c r="CS1037" s="767"/>
      <c r="CT1037" s="767"/>
      <c r="CU1037" s="767"/>
      <c r="CV1037" s="767"/>
      <c r="CW1037" s="767"/>
      <c r="CX1037" s="767"/>
      <c r="CY1037" s="767"/>
      <c r="CZ1037" s="767"/>
      <c r="DA1037" s="767"/>
      <c r="DB1037" s="767"/>
      <c r="DC1037" s="767"/>
      <c r="DD1037" s="767"/>
      <c r="DE1037" s="767"/>
      <c r="DF1037" s="767"/>
      <c r="DG1037" s="767"/>
      <c r="DH1037" s="767"/>
      <c r="DI1037" s="767"/>
      <c r="DJ1037" s="767"/>
      <c r="DK1037" s="767"/>
      <c r="DL1037" s="767"/>
      <c r="DM1037" s="767"/>
      <c r="DN1037" s="767"/>
      <c r="DO1037" s="767"/>
      <c r="DP1037" s="767"/>
      <c r="DQ1037" s="767"/>
      <c r="DR1037" s="767"/>
      <c r="DS1037" s="767"/>
      <c r="DT1037" s="767"/>
      <c r="DU1037" s="767"/>
      <c r="DV1037" s="767"/>
      <c r="DW1037" s="767"/>
      <c r="DX1037" s="767"/>
      <c r="DY1037" s="767"/>
      <c r="DZ1037" s="767"/>
      <c r="EA1037" s="767"/>
      <c r="EB1037" s="767"/>
      <c r="EC1037" s="767"/>
      <c r="ED1037" s="767"/>
      <c r="EE1037" s="767"/>
      <c r="EF1037" s="767"/>
      <c r="EG1037" s="767"/>
      <c r="EH1037" s="767"/>
      <c r="EI1037" s="767"/>
      <c r="EJ1037" s="767"/>
      <c r="EK1037" s="767"/>
      <c r="EL1037" s="767"/>
      <c r="EM1037" s="767"/>
      <c r="EN1037" s="767"/>
      <c r="EO1037" s="767"/>
      <c r="EP1037" s="767"/>
      <c r="EQ1037" s="767"/>
      <c r="ER1037" s="767"/>
      <c r="ES1037" s="767"/>
      <c r="ET1037" s="767"/>
      <c r="EU1037" s="767"/>
      <c r="EV1037" s="767"/>
      <c r="EW1037" s="767"/>
      <c r="EX1037" s="767"/>
      <c r="EY1037" s="767"/>
      <c r="EZ1037" s="767"/>
      <c r="FA1037" s="767"/>
      <c r="FB1037" s="767"/>
      <c r="FC1037" s="767"/>
      <c r="FD1037" s="767"/>
      <c r="FE1037" s="767"/>
      <c r="FF1037" s="767"/>
      <c r="FG1037" s="767"/>
      <c r="FH1037" s="767"/>
      <c r="FI1037" s="767"/>
      <c r="FJ1037" s="767"/>
      <c r="FK1037" s="767"/>
      <c r="FL1037" s="767"/>
      <c r="FM1037" s="767"/>
      <c r="FN1037" s="767"/>
      <c r="FO1037" s="767"/>
      <c r="FP1037" s="767"/>
      <c r="FQ1037" s="767"/>
      <c r="FR1037" s="767"/>
      <c r="FS1037" s="767"/>
      <c r="FT1037" s="767"/>
      <c r="FU1037" s="767"/>
      <c r="FV1037" s="767"/>
      <c r="FW1037" s="767"/>
      <c r="FX1037" s="767"/>
      <c r="FY1037" s="767"/>
      <c r="FZ1037" s="767"/>
      <c r="GA1037" s="767"/>
      <c r="GB1037" s="767"/>
      <c r="GC1037" s="767"/>
      <c r="GD1037" s="767"/>
      <c r="GE1037" s="767"/>
      <c r="GF1037" s="767"/>
      <c r="GG1037" s="767"/>
      <c r="GH1037" s="767"/>
      <c r="GI1037" s="767"/>
      <c r="GJ1037" s="767"/>
      <c r="GK1037" s="767"/>
      <c r="GL1037" s="767"/>
      <c r="GM1037" s="767"/>
      <c r="GN1037" s="767"/>
      <c r="GO1037" s="767"/>
      <c r="GP1037" s="767"/>
      <c r="GQ1037" s="767"/>
      <c r="GR1037" s="767"/>
      <c r="GS1037" s="767"/>
      <c r="GT1037" s="767"/>
      <c r="GU1037" s="767"/>
      <c r="GV1037" s="767"/>
      <c r="GW1037" s="767"/>
      <c r="GX1037" s="767"/>
      <c r="GY1037" s="767"/>
      <c r="GZ1037" s="767"/>
      <c r="HA1037" s="767"/>
      <c r="HB1037" s="767"/>
      <c r="HC1037" s="767"/>
    </row>
    <row r="1038" spans="1:211" s="864" customFormat="1" ht="13.9" hidden="1" customHeight="1">
      <c r="A1038" s="307"/>
      <c r="B1038" s="351"/>
      <c r="C1038" s="971" t="str">
        <f>IF('1C TSspéc10'!T$17&lt;&gt;0,'1C TSspéc10'!$B$12,"")</f>
        <v/>
      </c>
      <c r="D1038" s="972"/>
      <c r="E1038" s="973"/>
      <c r="F1038" s="93">
        <f>IF(AND($C1038='1C TSspéc10'!$B$12,'1C TSspéc10'!$B$16="spécifiques",'1C TSspéc10'!$T$17&lt;&gt;""),'1C TSspéc10'!$T$21,"")</f>
        <v>0</v>
      </c>
      <c r="G1038" s="863"/>
      <c r="H1038" s="745">
        <v>0.21</v>
      </c>
      <c r="I1038" s="747">
        <v>1</v>
      </c>
      <c r="J1038" s="312"/>
      <c r="K1038" s="680">
        <f t="shared" si="281"/>
        <v>0</v>
      </c>
      <c r="L1038" s="556">
        <f>IF(OR('1C TSspéc10'!$B$12="",'1C TSspéc10'!T$30=0),0,IF(AND('1C TSspéc10'!$B$12&lt;&gt;"",$K$2="Pôle",'1C TSspéc10'!$C$12="OUI"),(('1C TSspéc10'!T$22+'1C TSspéc10'!T$23+'1C TSspéc10'!T$24+'1C TSspéc10'!T$25+'1C TSspéc10'!T$29)/'1C TSspéc10'!T$17),IF(AND('1C TSspéc10'!$B$12&lt;&gt;"",$K$2="Pôle",'1C TSspéc10'!$C$12="NON"),(('1C TSspéc10'!T$22+'1C TSspéc10'!T$23+'1C TSspéc10'!T$24+'1C TSspéc10'!T$25+'1C TSspéc10'!T$29)/'1C TSspéc10'!T$30),IF(AND('1C TSspéc10'!$B$12&lt;&gt;"",$K$2&lt;&gt;"Pôle",'1C TSspéc10'!$C$12="OUI"),(('1C TSspéc10'!T$22+'1C TSspéc10'!T$23+'1C TSspéc10'!T$24+'1C TSspéc10'!T$25+'1C TSspéc10'!T$26+'1C TSspéc10'!T$27+'1C TSspéc10'!T$28+'1C TSspéc10'!T$29)/'1C TSspéc10'!T$17),IF(AND('1C TSspéc10'!$B$12&lt;&gt;"",$K$2&lt;&gt;"Pôle",'1C TSspéc10'!$C$12="NON"),(('1C TSspéc10'!T$22+'1C TSspéc10'!T$23+'1C TSspéc10'!T$24+'1C TSspéc10'!T$25+'1C TSspéc10'!T$26+'1C TSspéc10'!T$27+'1C TSspéc10'!T$28+'1C TSspéc10'!T$29)/'1C TSspéc10'!T$30))))))</f>
        <v>0</v>
      </c>
      <c r="M1038" s="556">
        <f>IF(OR('1C TSspéc10'!$B$12="",'1C TSspéc10'!T$30=0),0,IF(AND('1C TSspéc10'!$B$12&lt;&gt;"",$K$2="Pôle",'1C TSspéc10'!$C$12="OUI"),(('1C TSspéc10'!T$26+'1C TSspéc10'!T$27+'1C TSspéc10'!T$28)/'1C TSspéc10'!T$17),IF(AND('1C TSspéc10'!$B$12&lt;&gt;"",$K$2="Pôle",'1C TSspéc10'!$C$12="NON"),(('1C TSspéc10'!T$26+'1C TSspéc10'!T$27+'1C TSspéc10'!T$28)/'1C TSspéc10'!T$30),IF(AND('1C TSspéc10'!$B$12&lt;&gt;"",$K$2&lt;&gt;"Pôle"),0))))</f>
        <v>0</v>
      </c>
      <c r="N1038" s="557">
        <f>IF(AND('1C TSspéc10'!$B$12&lt;&gt;0,'1C TSspéc10'!$T$30&lt;&gt;0),L1038+M1038,0)</f>
        <v>0</v>
      </c>
      <c r="O1038" s="893" t="str">
        <f>IF(AND('1C TSspéc10'!$T$17&lt;&gt;0,'1C TSspéc10'!$C$12="OUI"),'1C TSspéc10'!$T$35/'1C TSspéc10'!$T$17,"")</f>
        <v/>
      </c>
      <c r="P1038" s="543" t="str">
        <f>IF(AND('1C TSspéc10'!$T$17&lt;&gt;0,'1C TSspéc10'!$C$12="OUI"),'1C TSspéc10'!$T$36/'1C TSspéc10'!$T$17,"")</f>
        <v/>
      </c>
      <c r="Q1038" s="543" t="str">
        <f>IF(AND('1C TSspéc10'!$T$17&lt;&gt;0,'1C TSspéc10'!$C$12="OUI"),'1C TSspéc10'!$T$37/'1C TSspéc10'!$T$17,"")</f>
        <v/>
      </c>
      <c r="R1038" s="543" t="str">
        <f>IF(AND('1C TSspéc10'!$T$17&lt;&gt;0,'1C TSspéc10'!$C$12="OUI"),'1C TSspéc10'!$T$38/'1C TSspéc10'!$T$17,"")</f>
        <v/>
      </c>
      <c r="S1038" s="543" t="str">
        <f>IF(AND('1C TSspéc10'!$T$17&lt;&gt;0,'1C TSspéc10'!$C$12="OUI"),'1C TSspéc10'!$T$39/'1C TSspéc10'!$T$17,"")</f>
        <v/>
      </c>
      <c r="T1038" s="543" t="str">
        <f>IF(AND('1C TSspéc10'!$T$17&lt;&gt;0,'1C TSspéc10'!$C$12="OUI"),'1C TSspéc10'!$T$40/'1C TSspéc10'!$T$17,"")</f>
        <v/>
      </c>
      <c r="U1038" s="543" t="str">
        <f>IF(AND('1C TSspéc10'!$T$17&lt;&gt;0,'1C TSspéc10'!$C$12="OUI"),'1C TSspéc10'!$T$41/'1C TSspéc10'!$T$17,"")</f>
        <v/>
      </c>
      <c r="V1038" s="543" t="str">
        <f>IF(AND('1C TSspéc10'!$T$17&lt;&gt;0,'1C TSspéc10'!$C$12="OUI"),'1C TSspéc10'!$T$42/'1C TSspéc10'!$T$17,"")</f>
        <v/>
      </c>
      <c r="W1038" s="543" t="str">
        <f>IF(AND('1C TSspéc10'!$T$17&lt;&gt;0,'1C TSspéc10'!$C$12="OUI"),'1C TSspéc10'!$T$43/'1C TSspéc10'!$T$17,"")</f>
        <v/>
      </c>
      <c r="X1038" s="543" t="str">
        <f>IF(AND('1C TSspéc10'!$T$17&lt;&gt;0,'1C TSspéc10'!$C$12="OUI"),'1C TSspéc10'!$T$44/'1C TSspéc10'!$T$17,"")</f>
        <v/>
      </c>
      <c r="Y1038" s="543" t="str">
        <f>IF(AND('1C TSspéc10'!$T$17&lt;&gt;0,'1C TSspéc10'!$C$12="OUI"),'1C TSspéc10'!$T$45/'1C TSspéc10'!$T$17,"")</f>
        <v/>
      </c>
      <c r="Z1038" s="543" t="str">
        <f>IF(AND('1C TSspéc10'!$T$17&lt;&gt;0,'1C TSspéc10'!$C$12="OUI"),'1C TSspéc10'!$T$46/'1C TSspéc10'!$T$17,"")</f>
        <v/>
      </c>
      <c r="AA1038" s="543" t="str">
        <f>IF(AND('1C TSspéc10'!$T$17&lt;&gt;0,'1C TSspéc10'!$C$12="OUI"),'1C TSspéc10'!$T$47/'1C TSspéc10'!$T$17,"")</f>
        <v/>
      </c>
      <c r="AB1038" s="543" t="str">
        <f>IF(AND('1C TSspéc10'!$T$17&lt;&gt;0,'1C TSspéc10'!$C$12="OUI"),'1C TSspéc10'!$T$48/'1C TSspéc10'!$T$17,"")</f>
        <v/>
      </c>
      <c r="AC1038" s="543" t="str">
        <f>IF(AND('1C TSspéc10'!$T$17&lt;&gt;0,'1C TSspéc10'!$C$12="OUI"),'1C TSspéc10'!$T$49/'1C TSspéc10'!$T$17,"")</f>
        <v/>
      </c>
      <c r="AD1038" s="543" t="str">
        <f>IF(AND('1C TSspéc10'!$T$17&lt;&gt;0,'1C TSspéc10'!$C$12="OUI"),'1C TSspéc10'!$T$50/'1C TSspéc10'!$T$17,"")</f>
        <v/>
      </c>
      <c r="AE1038" s="543" t="str">
        <f>IF(AND('1C TSspéc10'!$T$17&lt;&gt;0,'1C TSspéc10'!$C$12="OUI"),'1C TSspéc10'!$T$51/'1C TSspéc10'!$T$17,"")</f>
        <v/>
      </c>
      <c r="AF1038" s="543" t="str">
        <f>IF(AND('1C TSspéc10'!$T$17&lt;&gt;0,'1C TSspéc10'!$C$12="OUI"),'1C TSspéc10'!$T$52/'1C TSspéc10'!$T$17,"")</f>
        <v/>
      </c>
      <c r="AG1038" s="543" t="str">
        <f>IF(AND('1C TSspéc10'!$T$17&lt;&gt;0,'1C TSspéc10'!$C$12="OUI"),'1C TSspéc10'!$T$53/'1C TSspéc10'!$T$17,"")</f>
        <v/>
      </c>
      <c r="AH1038" s="543" t="str">
        <f>IF(AND('1C TSspéc10'!$T$17&lt;&gt;0,'1C TSspéc10'!$C$12="OUI"),'1C TSspéc10'!$T$54/'1C TSspéc10'!$T$17,"")</f>
        <v/>
      </c>
      <c r="AI1038" s="543" t="str">
        <f>IF(AND('1C TSspéc10'!$T$17&lt;&gt;0,'1C TSspéc10'!$C$12="OUI"),'1C TSspéc10'!$T$55/'1C TSspéc10'!$T$17,"")</f>
        <v/>
      </c>
      <c r="AJ1038" s="543" t="str">
        <f>IF(AND('1C TSspéc10'!$T$17&lt;&gt;0,'1C TSspéc10'!$C$12="OUI"),'1C TSspéc10'!$T$56/'1C TSspéc10'!$T$17,"")</f>
        <v/>
      </c>
      <c r="AK1038" s="543" t="str">
        <f>IF(AND('1C TSspéc10'!$T$17&lt;&gt;0,'1C TSspéc10'!$C$12="OUI"),'1C TSspéc10'!$T$57/'1C TSspéc10'!$T$17,"")</f>
        <v/>
      </c>
      <c r="AL1038" s="72">
        <f>IF(AND('1C TSspéc10'!$T$17&lt;&gt;0,'1C TSspéc10'!$C$12="OUI"),N1038+AK1038,N1038)</f>
        <v>0</v>
      </c>
      <c r="AM1038" s="417">
        <f t="shared" si="296"/>
        <v>0</v>
      </c>
      <c r="AN1038" s="417">
        <f t="shared" si="297"/>
        <v>0</v>
      </c>
      <c r="AO1038" s="418" t="str">
        <f>IF(AND('1C TSspéc10'!$T$17&lt;&gt;0,'1C TSspéc10'!$T$30&lt;&gt;0),AM1038+AN1038,"")</f>
        <v/>
      </c>
      <c r="AP1038" s="573" t="str">
        <f>IF(AND('1C TSspéc10'!$T$17&lt;&gt;0,'1C TSspéc10'!$T$30&lt;&gt;0),AM1038-AR1038,"")</f>
        <v/>
      </c>
      <c r="AQ1038" s="583">
        <f t="shared" si="298"/>
        <v>0</v>
      </c>
      <c r="AR1038" s="596"/>
      <c r="AS1038" s="102"/>
      <c r="AT1038" s="27" t="str">
        <f>IF(('1C TSspéc10'!T$17*FICHE!$C$14&lt;J1038),"Forfait limité à "&amp;FICHE!$C$14&amp;"€/jour","")</f>
        <v/>
      </c>
      <c r="AU1038" s="592"/>
      <c r="AV1038" s="824"/>
      <c r="AW1038" s="824"/>
      <c r="AX1038" s="824"/>
      <c r="AY1038" s="824"/>
      <c r="AZ1038" s="824"/>
      <c r="BA1038" s="767"/>
      <c r="BB1038" s="767"/>
      <c r="BC1038" s="767"/>
      <c r="BD1038" s="767"/>
      <c r="BE1038" s="767"/>
      <c r="BF1038" s="767"/>
      <c r="BG1038" s="767"/>
      <c r="BH1038" s="767"/>
      <c r="BI1038" s="767"/>
      <c r="BJ1038" s="767"/>
      <c r="BK1038" s="767"/>
      <c r="BL1038" s="767"/>
      <c r="BM1038" s="767"/>
      <c r="BN1038" s="767"/>
      <c r="BO1038" s="767"/>
      <c r="BP1038" s="767"/>
      <c r="BQ1038" s="767"/>
      <c r="BR1038" s="767"/>
      <c r="BS1038" s="767"/>
      <c r="BT1038" s="767"/>
      <c r="BU1038" s="767"/>
      <c r="BV1038" s="767"/>
      <c r="BW1038" s="767"/>
      <c r="BX1038" s="767"/>
      <c r="BY1038" s="767"/>
      <c r="BZ1038" s="767"/>
      <c r="CA1038" s="767"/>
      <c r="CB1038" s="767"/>
      <c r="CC1038" s="767"/>
      <c r="CD1038" s="767"/>
      <c r="CE1038" s="767"/>
      <c r="CF1038" s="767"/>
      <c r="CG1038" s="767"/>
      <c r="CH1038" s="767"/>
      <c r="CI1038" s="767"/>
      <c r="CJ1038" s="767"/>
      <c r="CK1038" s="767"/>
      <c r="CL1038" s="767"/>
      <c r="CM1038" s="767"/>
      <c r="CN1038" s="767"/>
      <c r="CO1038" s="767"/>
      <c r="CP1038" s="767"/>
      <c r="CQ1038" s="767"/>
      <c r="CR1038" s="767"/>
      <c r="CS1038" s="767"/>
      <c r="CT1038" s="767"/>
      <c r="CU1038" s="767"/>
      <c r="CV1038" s="767"/>
      <c r="CW1038" s="767"/>
      <c r="CX1038" s="767"/>
      <c r="CY1038" s="767"/>
      <c r="CZ1038" s="767"/>
      <c r="DA1038" s="767"/>
      <c r="DB1038" s="767"/>
      <c r="DC1038" s="767"/>
      <c r="DD1038" s="767"/>
      <c r="DE1038" s="767"/>
      <c r="DF1038" s="767"/>
      <c r="DG1038" s="767"/>
      <c r="DH1038" s="767"/>
      <c r="DI1038" s="767"/>
      <c r="DJ1038" s="767"/>
      <c r="DK1038" s="767"/>
      <c r="DL1038" s="767"/>
      <c r="DM1038" s="767"/>
      <c r="DN1038" s="767"/>
      <c r="DO1038" s="767"/>
      <c r="DP1038" s="767"/>
      <c r="DQ1038" s="767"/>
      <c r="DR1038" s="767"/>
      <c r="DS1038" s="767"/>
      <c r="DT1038" s="767"/>
      <c r="DU1038" s="767"/>
      <c r="DV1038" s="767"/>
      <c r="DW1038" s="767"/>
      <c r="DX1038" s="767"/>
      <c r="DY1038" s="767"/>
      <c r="DZ1038" s="767"/>
      <c r="EA1038" s="767"/>
      <c r="EB1038" s="767"/>
      <c r="EC1038" s="767"/>
      <c r="ED1038" s="767"/>
      <c r="EE1038" s="767"/>
      <c r="EF1038" s="767"/>
      <c r="EG1038" s="767"/>
      <c r="EH1038" s="767"/>
      <c r="EI1038" s="767"/>
      <c r="EJ1038" s="767"/>
      <c r="EK1038" s="767"/>
      <c r="EL1038" s="767"/>
      <c r="EM1038" s="767"/>
      <c r="EN1038" s="767"/>
      <c r="EO1038" s="767"/>
      <c r="EP1038" s="767"/>
      <c r="EQ1038" s="767"/>
      <c r="ER1038" s="767"/>
      <c r="ES1038" s="767"/>
      <c r="ET1038" s="767"/>
      <c r="EU1038" s="767"/>
      <c r="EV1038" s="767"/>
      <c r="EW1038" s="767"/>
      <c r="EX1038" s="767"/>
      <c r="EY1038" s="767"/>
      <c r="EZ1038" s="767"/>
      <c r="FA1038" s="767"/>
      <c r="FB1038" s="767"/>
      <c r="FC1038" s="767"/>
      <c r="FD1038" s="767"/>
      <c r="FE1038" s="767"/>
      <c r="FF1038" s="767"/>
      <c r="FG1038" s="767"/>
      <c r="FH1038" s="767"/>
      <c r="FI1038" s="767"/>
      <c r="FJ1038" s="767"/>
      <c r="FK1038" s="767"/>
      <c r="FL1038" s="767"/>
      <c r="FM1038" s="767"/>
      <c r="FN1038" s="767"/>
      <c r="FO1038" s="767"/>
      <c r="FP1038" s="767"/>
      <c r="FQ1038" s="767"/>
      <c r="FR1038" s="767"/>
      <c r="FS1038" s="767"/>
      <c r="FT1038" s="767"/>
      <c r="FU1038" s="767"/>
      <c r="FV1038" s="767"/>
      <c r="FW1038" s="767"/>
      <c r="FX1038" s="767"/>
      <c r="FY1038" s="767"/>
      <c r="FZ1038" s="767"/>
      <c r="GA1038" s="767"/>
      <c r="GB1038" s="767"/>
      <c r="GC1038" s="767"/>
      <c r="GD1038" s="767"/>
      <c r="GE1038" s="767"/>
      <c r="GF1038" s="767"/>
      <c r="GG1038" s="767"/>
      <c r="GH1038" s="767"/>
      <c r="GI1038" s="767"/>
      <c r="GJ1038" s="767"/>
      <c r="GK1038" s="767"/>
      <c r="GL1038" s="767"/>
      <c r="GM1038" s="767"/>
      <c r="GN1038" s="767"/>
      <c r="GO1038" s="767"/>
      <c r="GP1038" s="767"/>
      <c r="GQ1038" s="767"/>
      <c r="GR1038" s="767"/>
      <c r="GS1038" s="767"/>
      <c r="GT1038" s="767"/>
      <c r="GU1038" s="767"/>
      <c r="GV1038" s="767"/>
      <c r="GW1038" s="767"/>
      <c r="GX1038" s="767"/>
      <c r="GY1038" s="767"/>
      <c r="GZ1038" s="767"/>
      <c r="HA1038" s="767"/>
      <c r="HB1038" s="767"/>
      <c r="HC1038" s="767"/>
    </row>
    <row r="1039" spans="1:211" s="864" customFormat="1" ht="13.9" hidden="1" customHeight="1">
      <c r="A1039" s="307"/>
      <c r="B1039" s="351"/>
      <c r="C1039" s="971" t="str">
        <f>IF('1C TSspéc10'!U$17&lt;&gt;0,'1C TSspéc10'!$B$12,"")</f>
        <v/>
      </c>
      <c r="D1039" s="972"/>
      <c r="E1039" s="973"/>
      <c r="F1039" s="93">
        <f>IF(AND($C1039='1C TSspéc10'!$B$12,'1C TSspéc10'!$B$16="spécifiques",'1C TSspéc10'!$U$17&lt;&gt;""),'1C TSspéc10'!$U$21,"")</f>
        <v>0</v>
      </c>
      <c r="G1039" s="863"/>
      <c r="H1039" s="745">
        <v>0.21</v>
      </c>
      <c r="I1039" s="747">
        <v>1</v>
      </c>
      <c r="J1039" s="312"/>
      <c r="K1039" s="680">
        <f t="shared" si="281"/>
        <v>0</v>
      </c>
      <c r="L1039" s="556">
        <f>IF(OR('1C TSspéc10'!$B$12="",'1C TSspéc10'!U$30=0),0,IF(AND('1C TSspéc10'!$B$12&lt;&gt;"",$K$2="Pôle",'1C TSspéc10'!$C$12="OUI"),(('1C TSspéc10'!U$22+'1C TSspéc10'!U$23+'1C TSspéc10'!U$24+'1C TSspéc10'!U$25+'1C TSspéc10'!U$29)/'1C TSspéc10'!U$17),IF(AND('1C TSspéc10'!$B$12&lt;&gt;"",$K$2="Pôle",'1C TSspéc10'!$C$12="NON"),(('1C TSspéc10'!U$22+'1C TSspéc10'!U$23+'1C TSspéc10'!U$24+'1C TSspéc10'!U$25+'1C TSspéc10'!U$29)/'1C TSspéc10'!U$30),IF(AND('1C TSspéc10'!$B$12&lt;&gt;"",$K$2&lt;&gt;"Pôle",'1C TSspéc10'!$C$12="OUI"),(('1C TSspéc10'!U$22+'1C TSspéc10'!U$23+'1C TSspéc10'!U$24+'1C TSspéc10'!U$25+'1C TSspéc10'!U$26+'1C TSspéc10'!U$27+'1C TSspéc10'!U$28+'1C TSspéc10'!U$29)/'1C TSspéc10'!U$17),IF(AND('1C TSspéc10'!$B$12&lt;&gt;"",$K$2&lt;&gt;"Pôle",'1C TSspéc10'!$C$12="NON"),(('1C TSspéc10'!U$22+'1C TSspéc10'!U$23+'1C TSspéc10'!U$24+'1C TSspéc10'!U$25+'1C TSspéc10'!U$26+'1C TSspéc10'!U$27+'1C TSspéc10'!U$28+'1C TSspéc10'!U$29)/'1C TSspéc10'!U$30))))))</f>
        <v>0</v>
      </c>
      <c r="M1039" s="556">
        <f>IF(OR('1C TSspéc10'!$B$12="",'1C TSspéc10'!U$30=0),0,IF(AND('1C TSspéc10'!$B$12&lt;&gt;"",$K$2="Pôle",'1C TSspéc10'!$C$12="OUI"),(('1C TSspéc10'!U$26+'1C TSspéc10'!U$27+'1C TSspéc10'!U$28)/'1C TSspéc10'!U$17),IF(AND('1C TSspéc10'!$B$12&lt;&gt;"",$K$2="Pôle",'1C TSspéc10'!$C$12="NON"),(('1C TSspéc10'!U$26+'1C TSspéc10'!U$27+'1C TSspéc10'!U$28)/'1C TSspéc10'!U$30),IF(AND('1C TSspéc10'!$B$12&lt;&gt;"",$K$2&lt;&gt;"Pôle"),0))))</f>
        <v>0</v>
      </c>
      <c r="N1039" s="557">
        <f>IF(AND('1C TSspéc10'!$B$12&lt;&gt;0,'1C TSspéc10'!$U$30&lt;&gt;0),L1039+M1039,0)</f>
        <v>0</v>
      </c>
      <c r="O1039" s="893" t="str">
        <f>IF(AND('1C TSspéc10'!$U$17&lt;&gt;0,'1C TSspéc10'!$C$12="OUI"),'1C TSspéc10'!$U$35/'1C TSspéc10'!$U$17,"")</f>
        <v/>
      </c>
      <c r="P1039" s="543" t="str">
        <f>IF(AND('1C TSspéc10'!$U$17&lt;&gt;0,'1C TSspéc10'!$C$12="OUI"),'1C TSspéc10'!$U$36/'1C TSspéc10'!$U$17,"")</f>
        <v/>
      </c>
      <c r="Q1039" s="543" t="str">
        <f>IF(AND('1C TSspéc10'!$U$17&lt;&gt;0,'1C TSspéc10'!$C$12="OUI"),'1C TSspéc10'!$U$37/'1C TSspéc10'!$U$17,"")</f>
        <v/>
      </c>
      <c r="R1039" s="543" t="str">
        <f>IF(AND('1C TSspéc10'!$U$17&lt;&gt;0,'1C TSspéc10'!$C$12="OUI"),'1C TSspéc10'!$U$38/'1C TSspéc10'!$U$17,"")</f>
        <v/>
      </c>
      <c r="S1039" s="543" t="str">
        <f>IF(AND('1C TSspéc10'!$U$17&lt;&gt;0,'1C TSspéc10'!$C$12="OUI"),'1C TSspéc10'!$U$39/'1C TSspéc10'!$U$17,"")</f>
        <v/>
      </c>
      <c r="T1039" s="543" t="str">
        <f>IF(AND('1C TSspéc10'!$U$17&lt;&gt;0,'1C TSspéc10'!$C$12="OUI"),'1C TSspéc10'!$U$40/'1C TSspéc10'!$U$17,"")</f>
        <v/>
      </c>
      <c r="U1039" s="543" t="str">
        <f>IF(AND('1C TSspéc10'!$U$17&lt;&gt;0,'1C TSspéc10'!$C$12="OUI"),'1C TSspéc10'!$U$41/'1C TSspéc10'!$U$17,"")</f>
        <v/>
      </c>
      <c r="V1039" s="543" t="str">
        <f>IF(AND('1C TSspéc10'!$U$17&lt;&gt;0,'1C TSspéc10'!$C$12="OUI"),'1C TSspéc10'!$U$42/'1C TSspéc10'!$U$17,"")</f>
        <v/>
      </c>
      <c r="W1039" s="543" t="str">
        <f>IF(AND('1C TSspéc10'!$U$17&lt;&gt;0,'1C TSspéc10'!$C$12="OUI"),'1C TSspéc10'!$U$43/'1C TSspéc10'!$U$17,"")</f>
        <v/>
      </c>
      <c r="X1039" s="543" t="str">
        <f>IF(AND('1C TSspéc10'!$U$17&lt;&gt;0,'1C TSspéc10'!$C$12="OUI"),'1C TSspéc10'!$U$44/'1C TSspéc10'!$U$17,"")</f>
        <v/>
      </c>
      <c r="Y1039" s="543" t="str">
        <f>IF(AND('1C TSspéc10'!$U$17&lt;&gt;0,'1C TSspéc10'!$C$12="OUI"),'1C TSspéc10'!$U$45/'1C TSspéc10'!$U$17,"")</f>
        <v/>
      </c>
      <c r="Z1039" s="543" t="str">
        <f>IF(AND('1C TSspéc10'!$U$17&lt;&gt;0,'1C TSspéc10'!$C$12="OUI"),'1C TSspéc10'!$U$46/'1C TSspéc10'!$U$17,"")</f>
        <v/>
      </c>
      <c r="AA1039" s="543" t="str">
        <f>IF(AND('1C TSspéc10'!$U$17&lt;&gt;0,'1C TSspéc10'!$C$12="OUI"),'1C TSspéc10'!$U$47/'1C TSspéc10'!$U$17,"")</f>
        <v/>
      </c>
      <c r="AB1039" s="543" t="str">
        <f>IF(AND('1C TSspéc10'!$U$17&lt;&gt;0,'1C TSspéc10'!$C$12="OUI"),'1C TSspéc10'!$U$48/'1C TSspéc10'!$U$17,"")</f>
        <v/>
      </c>
      <c r="AC1039" s="543" t="str">
        <f>IF(AND('1C TSspéc10'!$U$17&lt;&gt;0,'1C TSspéc10'!$C$12="OUI"),'1C TSspéc10'!$U$49/'1C TSspéc10'!$U$17,"")</f>
        <v/>
      </c>
      <c r="AD1039" s="543" t="str">
        <f>IF(AND('1C TSspéc10'!$U$17&lt;&gt;0,'1C TSspéc10'!$C$12="OUI"),'1C TSspéc10'!$U$50/'1C TSspéc10'!$U$17,"")</f>
        <v/>
      </c>
      <c r="AE1039" s="543" t="str">
        <f>IF(AND('1C TSspéc10'!$U$17&lt;&gt;0,'1C TSspéc10'!$C$12="OUI"),'1C TSspéc10'!$U$51/'1C TSspéc10'!$U$17,"")</f>
        <v/>
      </c>
      <c r="AF1039" s="543" t="str">
        <f>IF(AND('1C TSspéc10'!$U$17&lt;&gt;0,'1C TSspéc10'!$C$12="OUI"),'1C TSspéc10'!$U$52/'1C TSspéc10'!$U$17,"")</f>
        <v/>
      </c>
      <c r="AG1039" s="543" t="str">
        <f>IF(AND('1C TSspéc10'!$U$17&lt;&gt;0,'1C TSspéc10'!$C$12="OUI"),'1C TSspéc10'!$U$53/'1C TSspéc10'!$U$17,"")</f>
        <v/>
      </c>
      <c r="AH1039" s="543" t="str">
        <f>IF(AND('1C TSspéc10'!$U$17&lt;&gt;0,'1C TSspéc10'!$C$12="OUI"),'1C TSspéc10'!$U$54/'1C TSspéc10'!$U$17,"")</f>
        <v/>
      </c>
      <c r="AI1039" s="543" t="str">
        <f>IF(AND('1C TSspéc10'!$U$17&lt;&gt;0,'1C TSspéc10'!$C$12="OUI"),'1C TSspéc10'!$U$55/'1C TSspéc10'!$U$17,"")</f>
        <v/>
      </c>
      <c r="AJ1039" s="543" t="str">
        <f>IF(AND('1C TSspéc10'!$U$17&lt;&gt;0,'1C TSspéc10'!$C$12="OUI"),'1C TSspéc10'!$U$56/'1C TSspéc10'!$U$17,"")</f>
        <v/>
      </c>
      <c r="AK1039" s="543" t="str">
        <f>IF(AND('1C TSspéc10'!$U$17&lt;&gt;0,'1C TSspéc10'!$C$12="OUI"),'1C TSspéc10'!$U$57/'1C TSspéc10'!$U$17,"")</f>
        <v/>
      </c>
      <c r="AL1039" s="72">
        <f>IF(AND('1C TSspéc10'!$U$17&lt;&gt;0,'1C TSspéc10'!$C$12="OUI"),N1039+AK1039,N1039)</f>
        <v>0</v>
      </c>
      <c r="AM1039" s="417">
        <f t="shared" si="296"/>
        <v>0</v>
      </c>
      <c r="AN1039" s="417">
        <f t="shared" si="297"/>
        <v>0</v>
      </c>
      <c r="AO1039" s="418" t="str">
        <f>IF(AND('1C TSspéc10'!$U$17&lt;&gt;0,'1C TSspéc10'!$U$30&lt;&gt;0),AM1039+AN1039,"")</f>
        <v/>
      </c>
      <c r="AP1039" s="573" t="str">
        <f>IF(AND('1C TSspéc10'!$U$17&lt;&gt;0,'1C TSspéc10'!$U$30&lt;&gt;0),AM1039-AR1039,"")</f>
        <v/>
      </c>
      <c r="AQ1039" s="583">
        <f t="shared" si="298"/>
        <v>0</v>
      </c>
      <c r="AR1039" s="596"/>
      <c r="AS1039" s="102"/>
      <c r="AT1039" s="27" t="str">
        <f>IF(('1C TSspéc10'!U$17*FICHE!$C$14&lt;J1039),"Forfait limité à "&amp;FICHE!$C$14&amp;"€/jour","")</f>
        <v/>
      </c>
      <c r="AU1039" s="592"/>
      <c r="AV1039" s="824"/>
      <c r="AW1039" s="824"/>
      <c r="AX1039" s="824"/>
      <c r="AY1039" s="824"/>
      <c r="AZ1039" s="824"/>
      <c r="BA1039" s="767"/>
      <c r="BB1039" s="767"/>
      <c r="BC1039" s="767"/>
      <c r="BD1039" s="767"/>
      <c r="BE1039" s="767"/>
      <c r="BF1039" s="767"/>
      <c r="BG1039" s="767"/>
      <c r="BH1039" s="767"/>
      <c r="BI1039" s="767"/>
      <c r="BJ1039" s="767"/>
      <c r="BK1039" s="767"/>
      <c r="BL1039" s="767"/>
      <c r="BM1039" s="767"/>
      <c r="BN1039" s="767"/>
      <c r="BO1039" s="767"/>
      <c r="BP1039" s="767"/>
      <c r="BQ1039" s="767"/>
      <c r="BR1039" s="767"/>
      <c r="BS1039" s="767"/>
      <c r="BT1039" s="767"/>
      <c r="BU1039" s="767"/>
      <c r="BV1039" s="767"/>
      <c r="BW1039" s="767"/>
      <c r="BX1039" s="767"/>
      <c r="BY1039" s="767"/>
      <c r="BZ1039" s="767"/>
      <c r="CA1039" s="767"/>
      <c r="CB1039" s="767"/>
      <c r="CC1039" s="767"/>
      <c r="CD1039" s="767"/>
      <c r="CE1039" s="767"/>
      <c r="CF1039" s="767"/>
      <c r="CG1039" s="767"/>
      <c r="CH1039" s="767"/>
      <c r="CI1039" s="767"/>
      <c r="CJ1039" s="767"/>
      <c r="CK1039" s="767"/>
      <c r="CL1039" s="767"/>
      <c r="CM1039" s="767"/>
      <c r="CN1039" s="767"/>
      <c r="CO1039" s="767"/>
      <c r="CP1039" s="767"/>
      <c r="CQ1039" s="767"/>
      <c r="CR1039" s="767"/>
      <c r="CS1039" s="767"/>
      <c r="CT1039" s="767"/>
      <c r="CU1039" s="767"/>
      <c r="CV1039" s="767"/>
      <c r="CW1039" s="767"/>
      <c r="CX1039" s="767"/>
      <c r="CY1039" s="767"/>
      <c r="CZ1039" s="767"/>
      <c r="DA1039" s="767"/>
      <c r="DB1039" s="767"/>
      <c r="DC1039" s="767"/>
      <c r="DD1039" s="767"/>
      <c r="DE1039" s="767"/>
      <c r="DF1039" s="767"/>
      <c r="DG1039" s="767"/>
      <c r="DH1039" s="767"/>
      <c r="DI1039" s="767"/>
      <c r="DJ1039" s="767"/>
      <c r="DK1039" s="767"/>
      <c r="DL1039" s="767"/>
      <c r="DM1039" s="767"/>
      <c r="DN1039" s="767"/>
      <c r="DO1039" s="767"/>
      <c r="DP1039" s="767"/>
      <c r="DQ1039" s="767"/>
      <c r="DR1039" s="767"/>
      <c r="DS1039" s="767"/>
      <c r="DT1039" s="767"/>
      <c r="DU1039" s="767"/>
      <c r="DV1039" s="767"/>
      <c r="DW1039" s="767"/>
      <c r="DX1039" s="767"/>
      <c r="DY1039" s="767"/>
      <c r="DZ1039" s="767"/>
      <c r="EA1039" s="767"/>
      <c r="EB1039" s="767"/>
      <c r="EC1039" s="767"/>
      <c r="ED1039" s="767"/>
      <c r="EE1039" s="767"/>
      <c r="EF1039" s="767"/>
      <c r="EG1039" s="767"/>
      <c r="EH1039" s="767"/>
      <c r="EI1039" s="767"/>
      <c r="EJ1039" s="767"/>
      <c r="EK1039" s="767"/>
      <c r="EL1039" s="767"/>
      <c r="EM1039" s="767"/>
      <c r="EN1039" s="767"/>
      <c r="EO1039" s="767"/>
      <c r="EP1039" s="767"/>
      <c r="EQ1039" s="767"/>
      <c r="ER1039" s="767"/>
      <c r="ES1039" s="767"/>
      <c r="ET1039" s="767"/>
      <c r="EU1039" s="767"/>
      <c r="EV1039" s="767"/>
      <c r="EW1039" s="767"/>
      <c r="EX1039" s="767"/>
      <c r="EY1039" s="767"/>
      <c r="EZ1039" s="767"/>
      <c r="FA1039" s="767"/>
      <c r="FB1039" s="767"/>
      <c r="FC1039" s="767"/>
      <c r="FD1039" s="767"/>
      <c r="FE1039" s="767"/>
      <c r="FF1039" s="767"/>
      <c r="FG1039" s="767"/>
      <c r="FH1039" s="767"/>
      <c r="FI1039" s="767"/>
      <c r="FJ1039" s="767"/>
      <c r="FK1039" s="767"/>
      <c r="FL1039" s="767"/>
      <c r="FM1039" s="767"/>
      <c r="FN1039" s="767"/>
      <c r="FO1039" s="767"/>
      <c r="FP1039" s="767"/>
      <c r="FQ1039" s="767"/>
      <c r="FR1039" s="767"/>
      <c r="FS1039" s="767"/>
      <c r="FT1039" s="767"/>
      <c r="FU1039" s="767"/>
      <c r="FV1039" s="767"/>
      <c r="FW1039" s="767"/>
      <c r="FX1039" s="767"/>
      <c r="FY1039" s="767"/>
      <c r="FZ1039" s="767"/>
      <c r="GA1039" s="767"/>
      <c r="GB1039" s="767"/>
      <c r="GC1039" s="767"/>
      <c r="GD1039" s="767"/>
      <c r="GE1039" s="767"/>
      <c r="GF1039" s="767"/>
      <c r="GG1039" s="767"/>
      <c r="GH1039" s="767"/>
      <c r="GI1039" s="767"/>
      <c r="GJ1039" s="767"/>
      <c r="GK1039" s="767"/>
      <c r="GL1039" s="767"/>
      <c r="GM1039" s="767"/>
      <c r="GN1039" s="767"/>
      <c r="GO1039" s="767"/>
      <c r="GP1039" s="767"/>
      <c r="GQ1039" s="767"/>
      <c r="GR1039" s="767"/>
      <c r="GS1039" s="767"/>
      <c r="GT1039" s="767"/>
      <c r="GU1039" s="767"/>
      <c r="GV1039" s="767"/>
      <c r="GW1039" s="767"/>
      <c r="GX1039" s="767"/>
      <c r="GY1039" s="767"/>
      <c r="GZ1039" s="767"/>
      <c r="HA1039" s="767"/>
      <c r="HB1039" s="767"/>
      <c r="HC1039" s="767"/>
    </row>
    <row r="1040" spans="1:211" s="864" customFormat="1" ht="13.9" hidden="1" customHeight="1">
      <c r="A1040" s="307"/>
      <c r="B1040" s="351"/>
      <c r="C1040" s="971" t="str">
        <f>IF('1C TSspéc10'!V$17&lt;&gt;0,'1C TSspéc10'!$B$12,"")</f>
        <v/>
      </c>
      <c r="D1040" s="972"/>
      <c r="E1040" s="973"/>
      <c r="F1040" s="93">
        <f>IF(AND($C1040='1C TSspéc10'!$B$12,'1C TSspéc10'!$B$16="spécifiques",'1C TSspéc10'!$V$17&lt;&gt;""),'1C TSspéc10'!$V$21,"")</f>
        <v>0</v>
      </c>
      <c r="G1040" s="863"/>
      <c r="H1040" s="745">
        <v>0.21</v>
      </c>
      <c r="I1040" s="747">
        <v>1</v>
      </c>
      <c r="J1040" s="312"/>
      <c r="K1040" s="680">
        <f t="shared" si="281"/>
        <v>0</v>
      </c>
      <c r="L1040" s="556">
        <f>IF(OR('1C TSspéc10'!$B$12="",'1C TSspéc10'!V$30=0),0,IF(AND('1C TSspéc10'!$B$12&lt;&gt;"",$K$2="Pôle",'1C TSspéc10'!$C$12="OUI"),(('1C TSspéc10'!V$22+'1C TSspéc10'!V$23+'1C TSspéc10'!V$24+'1C TSspéc10'!V$25+'1C TSspéc10'!V$29)/'1C TSspéc10'!V$17),IF(AND('1C TSspéc10'!$B$12&lt;&gt;"",$K$2="Pôle",'1C TSspéc10'!$C$12="NON"),(('1C TSspéc10'!V$22+'1C TSspéc10'!V$23+'1C TSspéc10'!V$24+'1C TSspéc10'!V$25+'1C TSspéc10'!V$29)/'1C TSspéc10'!V$30),IF(AND('1C TSspéc10'!$B$12&lt;&gt;"",$K$2&lt;&gt;"Pôle",'1C TSspéc10'!$C$12="OUI"),(('1C TSspéc10'!V$22+'1C TSspéc10'!V$23+'1C TSspéc10'!V$24+'1C TSspéc10'!V$25+'1C TSspéc10'!V$26+'1C TSspéc10'!V$27+'1C TSspéc10'!V$28+'1C TSspéc10'!V$29)/'1C TSspéc10'!V$17),IF(AND('1C TSspéc10'!$B$12&lt;&gt;"",$K$2&lt;&gt;"Pôle",'1C TSspéc10'!$C$12="NON"),(('1C TSspéc10'!V$22+'1C TSspéc10'!V$23+'1C TSspéc10'!V$24+'1C TSspéc10'!V$25+'1C TSspéc10'!V$26+'1C TSspéc10'!V$27+'1C TSspéc10'!V$28+'1C TSspéc10'!V$29)/'1C TSspéc10'!V$30))))))</f>
        <v>0</v>
      </c>
      <c r="M1040" s="556">
        <f>IF(OR('1C TSspéc10'!$B$12="",'1C TSspéc10'!V$30=0),0,IF(AND('1C TSspéc10'!$B$12&lt;&gt;"",$K$2="Pôle",'1C TSspéc10'!$C$12="OUI"),(('1C TSspéc10'!V$26+'1C TSspéc10'!V$27+'1C TSspéc10'!V$28)/'1C TSspéc10'!V$17),IF(AND('1C TSspéc10'!$B$12&lt;&gt;"",$K$2="Pôle",'1C TSspéc10'!$C$12="NON"),(('1C TSspéc10'!V$26+'1C TSspéc10'!V$27+'1C TSspéc10'!V$28)/'1C TSspéc10'!V$30),IF(AND('1C TSspéc10'!$B$12&lt;&gt;"",$K$2&lt;&gt;"Pôle"),0))))</f>
        <v>0</v>
      </c>
      <c r="N1040" s="557">
        <f>IF(AND('1C TSspéc10'!$B$12&lt;&gt;0,'1C TSspéc10'!$V$30&lt;&gt;0),L1040+M1040,0)</f>
        <v>0</v>
      </c>
      <c r="O1040" s="893" t="str">
        <f>IF(AND('1C TSspéc10'!$V$17&lt;&gt;0,'1C TSspéc10'!$C$12="OUI"),'1C TSspéc10'!$V$35/'1C TSspéc10'!$V$17,"")</f>
        <v/>
      </c>
      <c r="P1040" s="543" t="str">
        <f>IF(AND('1C TSspéc10'!$V$17&lt;&gt;0,'1C TSspéc10'!$C$12="OUI"),'1C TSspéc10'!$V$36/'1C TSspéc10'!$V$17,"")</f>
        <v/>
      </c>
      <c r="Q1040" s="543" t="str">
        <f>IF(AND('1C TSspéc10'!$V$17&lt;&gt;0,'1C TSspéc10'!$C$12="OUI"),'1C TSspéc10'!$V$37/'1C TSspéc10'!$V$17,"")</f>
        <v/>
      </c>
      <c r="R1040" s="543" t="str">
        <f>IF(AND('1C TSspéc10'!$V$17&lt;&gt;0,'1C TSspéc10'!$C$12="OUI"),'1C TSspéc10'!$V$38/'1C TSspéc10'!$V$17,"")</f>
        <v/>
      </c>
      <c r="S1040" s="543" t="str">
        <f>IF(AND('1C TSspéc10'!$V$17&lt;&gt;0,'1C TSspéc10'!$C$12="OUI"),'1C TSspéc10'!$V$39/'1C TSspéc10'!$V$17,"")</f>
        <v/>
      </c>
      <c r="T1040" s="543" t="str">
        <f>IF(AND('1C TSspéc10'!$V$17&lt;&gt;0,'1C TSspéc10'!$C$12="OUI"),'1C TSspéc10'!$V$40/'1C TSspéc10'!$V$17,"")</f>
        <v/>
      </c>
      <c r="U1040" s="543" t="str">
        <f>IF(AND('1C TSspéc10'!$V$17&lt;&gt;0,'1C TSspéc10'!$C$12="OUI"),'1C TSspéc10'!$V$41/'1C TSspéc10'!$V$17,"")</f>
        <v/>
      </c>
      <c r="V1040" s="543" t="str">
        <f>IF(AND('1C TSspéc10'!$V$17&lt;&gt;0,'1C TSspéc10'!$C$12="OUI"),'1C TSspéc10'!$V$42/'1C TSspéc10'!$V$17,"")</f>
        <v/>
      </c>
      <c r="W1040" s="543" t="str">
        <f>IF(AND('1C TSspéc10'!$V$17&lt;&gt;0,'1C TSspéc10'!$C$12="OUI"),'1C TSspéc10'!$V$43/'1C TSspéc10'!$V$17,"")</f>
        <v/>
      </c>
      <c r="X1040" s="543" t="str">
        <f>IF(AND('1C TSspéc10'!$V$17&lt;&gt;0,'1C TSspéc10'!$C$12="OUI"),'1C TSspéc10'!$V$44/'1C TSspéc10'!$V$17,"")</f>
        <v/>
      </c>
      <c r="Y1040" s="543" t="str">
        <f>IF(AND('1C TSspéc10'!$V$17&lt;&gt;0,'1C TSspéc10'!$C$12="OUI"),'1C TSspéc10'!$V$45/'1C TSspéc10'!$V$17,"")</f>
        <v/>
      </c>
      <c r="Z1040" s="543" t="str">
        <f>IF(AND('1C TSspéc10'!$V$17&lt;&gt;0,'1C TSspéc10'!$C$12="OUI"),'1C TSspéc10'!$V$46/'1C TSspéc10'!$V$17,"")</f>
        <v/>
      </c>
      <c r="AA1040" s="543" t="str">
        <f>IF(AND('1C TSspéc10'!$V$17&lt;&gt;0,'1C TSspéc10'!$C$12="OUI"),'1C TSspéc10'!$V$47/'1C TSspéc10'!$V$17,"")</f>
        <v/>
      </c>
      <c r="AB1040" s="543" t="str">
        <f>IF(AND('1C TSspéc10'!$V$17&lt;&gt;0,'1C TSspéc10'!$C$12="OUI"),'1C TSspéc10'!$V$48/'1C TSspéc10'!$V$17,"")</f>
        <v/>
      </c>
      <c r="AC1040" s="543" t="str">
        <f>IF(AND('1C TSspéc10'!$V$17&lt;&gt;0,'1C TSspéc10'!$C$12="OUI"),'1C TSspéc10'!$V$49/'1C TSspéc10'!$V$17,"")</f>
        <v/>
      </c>
      <c r="AD1040" s="543" t="str">
        <f>IF(AND('1C TSspéc10'!$V$17&lt;&gt;0,'1C TSspéc10'!$C$12="OUI"),'1C TSspéc10'!$V$50/'1C TSspéc10'!$V$17,"")</f>
        <v/>
      </c>
      <c r="AE1040" s="543" t="str">
        <f>IF(AND('1C TSspéc10'!$V$17&lt;&gt;0,'1C TSspéc10'!$C$12="OUI"),'1C TSspéc10'!$V$51/'1C TSspéc10'!$V$17,"")</f>
        <v/>
      </c>
      <c r="AF1040" s="543" t="str">
        <f>IF(AND('1C TSspéc10'!$V$17&lt;&gt;0,'1C TSspéc10'!$C$12="OUI"),'1C TSspéc10'!$V$52/'1C TSspéc10'!$V$17,"")</f>
        <v/>
      </c>
      <c r="AG1040" s="543" t="str">
        <f>IF(AND('1C TSspéc10'!$V$17&lt;&gt;0,'1C TSspéc10'!$C$12="OUI"),'1C TSspéc10'!$V$53/'1C TSspéc10'!$V$17,"")</f>
        <v/>
      </c>
      <c r="AH1040" s="543" t="str">
        <f>IF(AND('1C TSspéc10'!$V$17&lt;&gt;0,'1C TSspéc10'!$C$12="OUI"),'1C TSspéc10'!$V$54/'1C TSspéc10'!$V$17,"")</f>
        <v/>
      </c>
      <c r="AI1040" s="543" t="str">
        <f>IF(AND('1C TSspéc10'!$V$17&lt;&gt;0,'1C TSspéc10'!$C$12="OUI"),'1C TSspéc10'!$V$55/'1C TSspéc10'!$V$17,"")</f>
        <v/>
      </c>
      <c r="AJ1040" s="543" t="str">
        <f>IF(AND('1C TSspéc10'!$V$17&lt;&gt;0,'1C TSspéc10'!$C$12="OUI"),'1C TSspéc10'!$V$56/'1C TSspéc10'!$V$17,"")</f>
        <v/>
      </c>
      <c r="AK1040" s="543" t="str">
        <f>IF(AND('1C TSspéc10'!$V$17&lt;&gt;0,'1C TSspéc10'!$C$12="OUI"),'1C TSspéc10'!$V$57/'1C TSspéc10'!$V$17,"")</f>
        <v/>
      </c>
      <c r="AL1040" s="72">
        <f>IF(AND('1C TSspéc10'!$V$17&lt;&gt;0,'1C TSspéc10'!$C$12="OUI"),N1040+AK1040,N1040)</f>
        <v>0</v>
      </c>
      <c r="AM1040" s="417">
        <f t="shared" si="296"/>
        <v>0</v>
      </c>
      <c r="AN1040" s="417">
        <f t="shared" si="297"/>
        <v>0</v>
      </c>
      <c r="AO1040" s="418" t="str">
        <f>IF(AND('1C TSspéc10'!$V$17&lt;&gt;0,'1C TSspéc10'!$V$30&lt;&gt;0),AM1040+AN1040,"")</f>
        <v/>
      </c>
      <c r="AP1040" s="573" t="str">
        <f>IF(AND('1C TSspéc10'!$V$17&lt;&gt;0,'1C TSspéc10'!$V$30&lt;&gt;0),AM1040-AR1040,"")</f>
        <v/>
      </c>
      <c r="AQ1040" s="583">
        <f t="shared" si="298"/>
        <v>0</v>
      </c>
      <c r="AR1040" s="596"/>
      <c r="AS1040" s="102"/>
      <c r="AT1040" s="27" t="str">
        <f>IF(('1C TSspéc10'!V$17*FICHE!$C$14&lt;J1040),"Forfait limité à "&amp;FICHE!$C$14&amp;"€/jour","")</f>
        <v/>
      </c>
      <c r="AU1040" s="592"/>
      <c r="AV1040" s="824"/>
      <c r="AW1040" s="824"/>
      <c r="AX1040" s="824"/>
      <c r="AY1040" s="824"/>
      <c r="AZ1040" s="824"/>
      <c r="BA1040" s="767"/>
      <c r="BB1040" s="767"/>
      <c r="BC1040" s="767"/>
      <c r="BD1040" s="767"/>
      <c r="BE1040" s="767"/>
      <c r="BF1040" s="767"/>
      <c r="BG1040" s="767"/>
      <c r="BH1040" s="767"/>
      <c r="BI1040" s="767"/>
      <c r="BJ1040" s="767"/>
      <c r="BK1040" s="767"/>
      <c r="BL1040" s="767"/>
      <c r="BM1040" s="767"/>
      <c r="BN1040" s="767"/>
      <c r="BO1040" s="767"/>
      <c r="BP1040" s="767"/>
      <c r="BQ1040" s="767"/>
      <c r="BR1040" s="767"/>
      <c r="BS1040" s="767"/>
      <c r="BT1040" s="767"/>
      <c r="BU1040" s="767"/>
      <c r="BV1040" s="767"/>
      <c r="BW1040" s="767"/>
      <c r="BX1040" s="767"/>
      <c r="BY1040" s="767"/>
      <c r="BZ1040" s="767"/>
      <c r="CA1040" s="767"/>
      <c r="CB1040" s="767"/>
      <c r="CC1040" s="767"/>
      <c r="CD1040" s="767"/>
      <c r="CE1040" s="767"/>
      <c r="CF1040" s="767"/>
      <c r="CG1040" s="767"/>
      <c r="CH1040" s="767"/>
      <c r="CI1040" s="767"/>
      <c r="CJ1040" s="767"/>
      <c r="CK1040" s="767"/>
      <c r="CL1040" s="767"/>
      <c r="CM1040" s="767"/>
      <c r="CN1040" s="767"/>
      <c r="CO1040" s="767"/>
      <c r="CP1040" s="767"/>
      <c r="CQ1040" s="767"/>
      <c r="CR1040" s="767"/>
      <c r="CS1040" s="767"/>
      <c r="CT1040" s="767"/>
      <c r="CU1040" s="767"/>
      <c r="CV1040" s="767"/>
      <c r="CW1040" s="767"/>
      <c r="CX1040" s="767"/>
      <c r="CY1040" s="767"/>
      <c r="CZ1040" s="767"/>
      <c r="DA1040" s="767"/>
      <c r="DB1040" s="767"/>
      <c r="DC1040" s="767"/>
      <c r="DD1040" s="767"/>
      <c r="DE1040" s="767"/>
      <c r="DF1040" s="767"/>
      <c r="DG1040" s="767"/>
      <c r="DH1040" s="767"/>
      <c r="DI1040" s="767"/>
      <c r="DJ1040" s="767"/>
      <c r="DK1040" s="767"/>
      <c r="DL1040" s="767"/>
      <c r="DM1040" s="767"/>
      <c r="DN1040" s="767"/>
      <c r="DO1040" s="767"/>
      <c r="DP1040" s="767"/>
      <c r="DQ1040" s="767"/>
      <c r="DR1040" s="767"/>
      <c r="DS1040" s="767"/>
      <c r="DT1040" s="767"/>
      <c r="DU1040" s="767"/>
      <c r="DV1040" s="767"/>
      <c r="DW1040" s="767"/>
      <c r="DX1040" s="767"/>
      <c r="DY1040" s="767"/>
      <c r="DZ1040" s="767"/>
      <c r="EA1040" s="767"/>
      <c r="EB1040" s="767"/>
      <c r="EC1040" s="767"/>
      <c r="ED1040" s="767"/>
      <c r="EE1040" s="767"/>
      <c r="EF1040" s="767"/>
      <c r="EG1040" s="767"/>
      <c r="EH1040" s="767"/>
      <c r="EI1040" s="767"/>
      <c r="EJ1040" s="767"/>
      <c r="EK1040" s="767"/>
      <c r="EL1040" s="767"/>
      <c r="EM1040" s="767"/>
      <c r="EN1040" s="767"/>
      <c r="EO1040" s="767"/>
      <c r="EP1040" s="767"/>
      <c r="EQ1040" s="767"/>
      <c r="ER1040" s="767"/>
      <c r="ES1040" s="767"/>
      <c r="ET1040" s="767"/>
      <c r="EU1040" s="767"/>
      <c r="EV1040" s="767"/>
      <c r="EW1040" s="767"/>
      <c r="EX1040" s="767"/>
      <c r="EY1040" s="767"/>
      <c r="EZ1040" s="767"/>
      <c r="FA1040" s="767"/>
      <c r="FB1040" s="767"/>
      <c r="FC1040" s="767"/>
      <c r="FD1040" s="767"/>
      <c r="FE1040" s="767"/>
      <c r="FF1040" s="767"/>
      <c r="FG1040" s="767"/>
      <c r="FH1040" s="767"/>
      <c r="FI1040" s="767"/>
      <c r="FJ1040" s="767"/>
      <c r="FK1040" s="767"/>
      <c r="FL1040" s="767"/>
      <c r="FM1040" s="767"/>
      <c r="FN1040" s="767"/>
      <c r="FO1040" s="767"/>
      <c r="FP1040" s="767"/>
      <c r="FQ1040" s="767"/>
      <c r="FR1040" s="767"/>
      <c r="FS1040" s="767"/>
      <c r="FT1040" s="767"/>
      <c r="FU1040" s="767"/>
      <c r="FV1040" s="767"/>
      <c r="FW1040" s="767"/>
      <c r="FX1040" s="767"/>
      <c r="FY1040" s="767"/>
      <c r="FZ1040" s="767"/>
      <c r="GA1040" s="767"/>
      <c r="GB1040" s="767"/>
      <c r="GC1040" s="767"/>
      <c r="GD1040" s="767"/>
      <c r="GE1040" s="767"/>
      <c r="GF1040" s="767"/>
      <c r="GG1040" s="767"/>
      <c r="GH1040" s="767"/>
      <c r="GI1040" s="767"/>
      <c r="GJ1040" s="767"/>
      <c r="GK1040" s="767"/>
      <c r="GL1040" s="767"/>
      <c r="GM1040" s="767"/>
      <c r="GN1040" s="767"/>
      <c r="GO1040" s="767"/>
      <c r="GP1040" s="767"/>
      <c r="GQ1040" s="767"/>
      <c r="GR1040" s="767"/>
      <c r="GS1040" s="767"/>
      <c r="GT1040" s="767"/>
      <c r="GU1040" s="767"/>
      <c r="GV1040" s="767"/>
      <c r="GW1040" s="767"/>
      <c r="GX1040" s="767"/>
      <c r="GY1040" s="767"/>
      <c r="GZ1040" s="767"/>
      <c r="HA1040" s="767"/>
      <c r="HB1040" s="767"/>
      <c r="HC1040" s="767"/>
    </row>
    <row r="1041" spans="1:211" s="864" customFormat="1" ht="13.9" hidden="1" customHeight="1">
      <c r="A1041" s="307"/>
      <c r="B1041" s="351"/>
      <c r="C1041" s="971" t="str">
        <f>IF('1C TSspéc10'!W$17&lt;&gt;0,'1C TSspéc10'!$B$12,"")</f>
        <v/>
      </c>
      <c r="D1041" s="972"/>
      <c r="E1041" s="973"/>
      <c r="F1041" s="93">
        <f>IF(AND($C1041='1C TSspéc10'!$B$12,'1C TSspéc10'!$B$16="spécifiques",'1C TSspéc10'!$W$17&lt;&gt;""),'1C TSspéc10'!$W$21,"")</f>
        <v>0</v>
      </c>
      <c r="G1041" s="863"/>
      <c r="H1041" s="745">
        <v>0.21</v>
      </c>
      <c r="I1041" s="747">
        <v>1</v>
      </c>
      <c r="J1041" s="312"/>
      <c r="K1041" s="680">
        <f t="shared" si="281"/>
        <v>0</v>
      </c>
      <c r="L1041" s="556">
        <f>IF(OR('1C TSspéc10'!$B$12="",'1C TSspéc10'!W$30=0),0,IF(AND('1C TSspéc10'!$B$12&lt;&gt;"",$K$2="Pôle",'1C TSspéc10'!$C$12="OUI"),(('1C TSspéc10'!W$22+'1C TSspéc10'!W$23+'1C TSspéc10'!W$24+'1C TSspéc10'!W$25+'1C TSspéc10'!W$29)/'1C TSspéc10'!W$17),IF(AND('1C TSspéc10'!$B$12&lt;&gt;"",$K$2="Pôle",'1C TSspéc10'!$C$12="NON"),(('1C TSspéc10'!W$22+'1C TSspéc10'!W$23+'1C TSspéc10'!W$24+'1C TSspéc10'!W$25+'1C TSspéc10'!W$29)/'1C TSspéc10'!W$30),IF(AND('1C TSspéc10'!$B$12&lt;&gt;"",$K$2&lt;&gt;"Pôle",'1C TSspéc10'!$C$12="OUI"),(('1C TSspéc10'!W$22+'1C TSspéc10'!W$23+'1C TSspéc10'!W$24+'1C TSspéc10'!W$25+'1C TSspéc10'!W$26+'1C TSspéc10'!W$27+'1C TSspéc10'!W$28+'1C TSspéc10'!W$29)/'1C TSspéc10'!W$17),IF(AND('1C TSspéc10'!$B$12&lt;&gt;"",$K$2&lt;&gt;"Pôle",'1C TSspéc10'!$C$12="NON"),(('1C TSspéc10'!W$22+'1C TSspéc10'!W$23+'1C TSspéc10'!W$24+'1C TSspéc10'!W$25+'1C TSspéc10'!W$26+'1C TSspéc10'!W$27+'1C TSspéc10'!W$28+'1C TSspéc10'!W$29)/'1C TSspéc10'!W$30))))))</f>
        <v>0</v>
      </c>
      <c r="M1041" s="556">
        <f>IF(OR('1C TSspéc10'!$B$12="",'1C TSspéc10'!W$30=0),0,IF(AND('1C TSspéc10'!$B$12&lt;&gt;"",$K$2="Pôle",'1C TSspéc10'!$C$12="OUI"),(('1C TSspéc10'!W$26+'1C TSspéc10'!W$27+'1C TSspéc10'!W$28)/'1C TSspéc10'!W$17),IF(AND('1C TSspéc10'!$B$12&lt;&gt;"",$K$2="Pôle",'1C TSspéc10'!$C$12="NON"),(('1C TSspéc10'!W$26+'1C TSspéc10'!W$27+'1C TSspéc10'!W$28)/'1C TSspéc10'!W$30),IF(AND('1C TSspéc10'!$B$12&lt;&gt;"",$K$2&lt;&gt;"Pôle"),0))))</f>
        <v>0</v>
      </c>
      <c r="N1041" s="557">
        <f>IF(AND('1C TSspéc10'!$B$12&lt;&gt;0,'1C TSspéc10'!$W$30&lt;&gt;0),L1041+M1041,0)</f>
        <v>0</v>
      </c>
      <c r="O1041" s="893" t="str">
        <f>IF(AND('1C TSspéc10'!$W$17&lt;&gt;0,'1C TSspéc10'!$C$12="OUI"),'1C TSspéc10'!$W$35/'1C TSspéc10'!$W$17,"")</f>
        <v/>
      </c>
      <c r="P1041" s="543" t="str">
        <f>IF(AND('1C TSspéc10'!$W$17&lt;&gt;0,'1C TSspéc10'!$C$12="OUI"),'1C TSspéc10'!$W$36/'1C TSspéc10'!$W$17,"")</f>
        <v/>
      </c>
      <c r="Q1041" s="543" t="str">
        <f>IF(AND('1C TSspéc10'!$W$17&lt;&gt;0,'1C TSspéc10'!$C$12="OUI"),'1C TSspéc10'!$W$37/'1C TSspéc10'!$W$17,"")</f>
        <v/>
      </c>
      <c r="R1041" s="543" t="str">
        <f>IF(AND('1C TSspéc10'!$W$17&lt;&gt;0,'1C TSspéc10'!$C$12="OUI"),'1C TSspéc10'!$W$38/'1C TSspéc10'!$W$17,"")</f>
        <v/>
      </c>
      <c r="S1041" s="543" t="str">
        <f>IF(AND('1C TSspéc10'!$W$17&lt;&gt;0,'1C TSspéc10'!$C$12="OUI"),'1C TSspéc10'!$W$39/'1C TSspéc10'!$W$17,"")</f>
        <v/>
      </c>
      <c r="T1041" s="543" t="str">
        <f>IF(AND('1C TSspéc10'!$W$17&lt;&gt;0,'1C TSspéc10'!$C$12="OUI"),'1C TSspéc10'!$W$40/'1C TSspéc10'!$W$17,"")</f>
        <v/>
      </c>
      <c r="U1041" s="543" t="str">
        <f>IF(AND('1C TSspéc10'!$W$17&lt;&gt;0,'1C TSspéc10'!$C$12="OUI"),'1C TSspéc10'!$W$41/'1C TSspéc10'!$W$17,"")</f>
        <v/>
      </c>
      <c r="V1041" s="543" t="str">
        <f>IF(AND('1C TSspéc10'!$W$17&lt;&gt;0,'1C TSspéc10'!$C$12="OUI"),'1C TSspéc10'!$W$42/'1C TSspéc10'!$W$17,"")</f>
        <v/>
      </c>
      <c r="W1041" s="543" t="str">
        <f>IF(AND('1C TSspéc10'!$W$17&lt;&gt;0,'1C TSspéc10'!$C$12="OUI"),'1C TSspéc10'!$W$43/'1C TSspéc10'!$W$17,"")</f>
        <v/>
      </c>
      <c r="X1041" s="543" t="str">
        <f>IF(AND('1C TSspéc10'!$W$17&lt;&gt;0,'1C TSspéc10'!$C$12="OUI"),'1C TSspéc10'!$W$44/'1C TSspéc10'!$W$17,"")</f>
        <v/>
      </c>
      <c r="Y1041" s="543" t="str">
        <f>IF(AND('1C TSspéc10'!$W$17&lt;&gt;0,'1C TSspéc10'!$C$12="OUI"),'1C TSspéc10'!$W$45/'1C TSspéc10'!$W$17,"")</f>
        <v/>
      </c>
      <c r="Z1041" s="543" t="str">
        <f>IF(AND('1C TSspéc10'!$W$17&lt;&gt;0,'1C TSspéc10'!$C$12="OUI"),'1C TSspéc10'!$W$46/'1C TSspéc10'!$W$17,"")</f>
        <v/>
      </c>
      <c r="AA1041" s="543" t="str">
        <f>IF(AND('1C TSspéc10'!$W$17&lt;&gt;0,'1C TSspéc10'!$C$12="OUI"),'1C TSspéc10'!$W$47/'1C TSspéc10'!$W$17,"")</f>
        <v/>
      </c>
      <c r="AB1041" s="543" t="str">
        <f>IF(AND('1C TSspéc10'!$W$17&lt;&gt;0,'1C TSspéc10'!$C$12="OUI"),'1C TSspéc10'!$W$48/'1C TSspéc10'!$W$17,"")</f>
        <v/>
      </c>
      <c r="AC1041" s="543" t="str">
        <f>IF(AND('1C TSspéc10'!$W$17&lt;&gt;0,'1C TSspéc10'!$C$12="OUI"),'1C TSspéc10'!$W$49/'1C TSspéc10'!$W$17,"")</f>
        <v/>
      </c>
      <c r="AD1041" s="543" t="str">
        <f>IF(AND('1C TSspéc10'!$W$17&lt;&gt;0,'1C TSspéc10'!$C$12="OUI"),'1C TSspéc10'!$W$50/'1C TSspéc10'!$W$17,"")</f>
        <v/>
      </c>
      <c r="AE1041" s="543" t="str">
        <f>IF(AND('1C TSspéc10'!$W$17&lt;&gt;0,'1C TSspéc10'!$C$12="OUI"),'1C TSspéc10'!$W$51/'1C TSspéc10'!$W$17,"")</f>
        <v/>
      </c>
      <c r="AF1041" s="543" t="str">
        <f>IF(AND('1C TSspéc10'!$W$17&lt;&gt;0,'1C TSspéc10'!$C$12="OUI"),'1C TSspéc10'!$W$52/'1C TSspéc10'!$W$17,"")</f>
        <v/>
      </c>
      <c r="AG1041" s="543" t="str">
        <f>IF(AND('1C TSspéc10'!$W$17&lt;&gt;0,'1C TSspéc10'!$C$12="OUI"),'1C TSspéc10'!$W$53/'1C TSspéc10'!$W$17,"")</f>
        <v/>
      </c>
      <c r="AH1041" s="543" t="str">
        <f>IF(AND('1C TSspéc10'!$W$17&lt;&gt;0,'1C TSspéc10'!$C$12="OUI"),'1C TSspéc10'!$W$54/'1C TSspéc10'!$W$17,"")</f>
        <v/>
      </c>
      <c r="AI1041" s="543" t="str">
        <f>IF(AND('1C TSspéc10'!$W$17&lt;&gt;0,'1C TSspéc10'!$C$12="OUI"),'1C TSspéc10'!$W$55/'1C TSspéc10'!$W$17,"")</f>
        <v/>
      </c>
      <c r="AJ1041" s="543" t="str">
        <f>IF(AND('1C TSspéc10'!$W$17&lt;&gt;0,'1C TSspéc10'!$C$12="OUI"),'1C TSspéc10'!$W$56/'1C TSspéc10'!$W$17,"")</f>
        <v/>
      </c>
      <c r="AK1041" s="543" t="str">
        <f>IF(AND('1C TSspéc10'!$W$17&lt;&gt;0,'1C TSspéc10'!$C$12="OUI"),'1C TSspéc10'!$W$57/'1C TSspéc10'!$W$17,"")</f>
        <v/>
      </c>
      <c r="AL1041" s="72">
        <f>IF(AND('1C TSspéc10'!$W$17&lt;&gt;0,'1C TSspéc10'!$C$12="OUI"),N1041+AK1041,N1041)</f>
        <v>0</v>
      </c>
      <c r="AM1041" s="417">
        <f t="shared" si="296"/>
        <v>0</v>
      </c>
      <c r="AN1041" s="417">
        <f t="shared" si="297"/>
        <v>0</v>
      </c>
      <c r="AO1041" s="418" t="str">
        <f>IF(AND('1C TSspéc10'!$W$17&lt;&gt;0,'1C TSspéc10'!$W$30&lt;&gt;0),AM1041+AN1041,"")</f>
        <v/>
      </c>
      <c r="AP1041" s="573" t="str">
        <f>IF(AND('1C TSspéc10'!$W$17&lt;&gt;0,'1C TSspéc10'!$W$30&lt;&gt;0),AM1041-AR1041,"")</f>
        <v/>
      </c>
      <c r="AQ1041" s="583">
        <f t="shared" si="298"/>
        <v>0</v>
      </c>
      <c r="AR1041" s="596"/>
      <c r="AS1041" s="102"/>
      <c r="AT1041" s="27" t="str">
        <f>IF(('1C TSspéc10'!W$17*FICHE!$C$14&lt;J1041),"Forfait limité à "&amp;FICHE!$C$14&amp;"€/jour","")</f>
        <v/>
      </c>
      <c r="AU1041" s="592"/>
      <c r="AV1041" s="824"/>
      <c r="AW1041" s="824"/>
      <c r="AX1041" s="824"/>
      <c r="AY1041" s="824"/>
      <c r="AZ1041" s="824"/>
      <c r="BA1041" s="767"/>
      <c r="BB1041" s="767"/>
      <c r="BC1041" s="767"/>
      <c r="BD1041" s="767"/>
      <c r="BE1041" s="767"/>
      <c r="BF1041" s="767"/>
      <c r="BG1041" s="767"/>
      <c r="BH1041" s="767"/>
      <c r="BI1041" s="767"/>
      <c r="BJ1041" s="767"/>
      <c r="BK1041" s="767"/>
      <c r="BL1041" s="767"/>
      <c r="BM1041" s="767"/>
      <c r="BN1041" s="767"/>
      <c r="BO1041" s="767"/>
      <c r="BP1041" s="767"/>
      <c r="BQ1041" s="767"/>
      <c r="BR1041" s="767"/>
      <c r="BS1041" s="767"/>
      <c r="BT1041" s="767"/>
      <c r="BU1041" s="767"/>
      <c r="BV1041" s="767"/>
      <c r="BW1041" s="767"/>
      <c r="BX1041" s="767"/>
      <c r="BY1041" s="767"/>
      <c r="BZ1041" s="767"/>
      <c r="CA1041" s="767"/>
      <c r="CB1041" s="767"/>
      <c r="CC1041" s="767"/>
      <c r="CD1041" s="767"/>
      <c r="CE1041" s="767"/>
      <c r="CF1041" s="767"/>
      <c r="CG1041" s="767"/>
      <c r="CH1041" s="767"/>
      <c r="CI1041" s="767"/>
      <c r="CJ1041" s="767"/>
      <c r="CK1041" s="767"/>
      <c r="CL1041" s="767"/>
      <c r="CM1041" s="767"/>
      <c r="CN1041" s="767"/>
      <c r="CO1041" s="767"/>
      <c r="CP1041" s="767"/>
      <c r="CQ1041" s="767"/>
      <c r="CR1041" s="767"/>
      <c r="CS1041" s="767"/>
      <c r="CT1041" s="767"/>
      <c r="CU1041" s="767"/>
      <c r="CV1041" s="767"/>
      <c r="CW1041" s="767"/>
      <c r="CX1041" s="767"/>
      <c r="CY1041" s="767"/>
      <c r="CZ1041" s="767"/>
      <c r="DA1041" s="767"/>
      <c r="DB1041" s="767"/>
      <c r="DC1041" s="767"/>
      <c r="DD1041" s="767"/>
      <c r="DE1041" s="767"/>
      <c r="DF1041" s="767"/>
      <c r="DG1041" s="767"/>
      <c r="DH1041" s="767"/>
      <c r="DI1041" s="767"/>
      <c r="DJ1041" s="767"/>
      <c r="DK1041" s="767"/>
      <c r="DL1041" s="767"/>
      <c r="DM1041" s="767"/>
      <c r="DN1041" s="767"/>
      <c r="DO1041" s="767"/>
      <c r="DP1041" s="767"/>
      <c r="DQ1041" s="767"/>
      <c r="DR1041" s="767"/>
      <c r="DS1041" s="767"/>
      <c r="DT1041" s="767"/>
      <c r="DU1041" s="767"/>
      <c r="DV1041" s="767"/>
      <c r="DW1041" s="767"/>
      <c r="DX1041" s="767"/>
      <c r="DY1041" s="767"/>
      <c r="DZ1041" s="767"/>
      <c r="EA1041" s="767"/>
      <c r="EB1041" s="767"/>
      <c r="EC1041" s="767"/>
      <c r="ED1041" s="767"/>
      <c r="EE1041" s="767"/>
      <c r="EF1041" s="767"/>
      <c r="EG1041" s="767"/>
      <c r="EH1041" s="767"/>
      <c r="EI1041" s="767"/>
      <c r="EJ1041" s="767"/>
      <c r="EK1041" s="767"/>
      <c r="EL1041" s="767"/>
      <c r="EM1041" s="767"/>
      <c r="EN1041" s="767"/>
      <c r="EO1041" s="767"/>
      <c r="EP1041" s="767"/>
      <c r="EQ1041" s="767"/>
      <c r="ER1041" s="767"/>
      <c r="ES1041" s="767"/>
      <c r="ET1041" s="767"/>
      <c r="EU1041" s="767"/>
      <c r="EV1041" s="767"/>
      <c r="EW1041" s="767"/>
      <c r="EX1041" s="767"/>
      <c r="EY1041" s="767"/>
      <c r="EZ1041" s="767"/>
      <c r="FA1041" s="767"/>
      <c r="FB1041" s="767"/>
      <c r="FC1041" s="767"/>
      <c r="FD1041" s="767"/>
      <c r="FE1041" s="767"/>
      <c r="FF1041" s="767"/>
      <c r="FG1041" s="767"/>
      <c r="FH1041" s="767"/>
      <c r="FI1041" s="767"/>
      <c r="FJ1041" s="767"/>
      <c r="FK1041" s="767"/>
      <c r="FL1041" s="767"/>
      <c r="FM1041" s="767"/>
      <c r="FN1041" s="767"/>
      <c r="FO1041" s="767"/>
      <c r="FP1041" s="767"/>
      <c r="FQ1041" s="767"/>
      <c r="FR1041" s="767"/>
      <c r="FS1041" s="767"/>
      <c r="FT1041" s="767"/>
      <c r="FU1041" s="767"/>
      <c r="FV1041" s="767"/>
      <c r="FW1041" s="767"/>
      <c r="FX1041" s="767"/>
      <c r="FY1041" s="767"/>
      <c r="FZ1041" s="767"/>
      <c r="GA1041" s="767"/>
      <c r="GB1041" s="767"/>
      <c r="GC1041" s="767"/>
      <c r="GD1041" s="767"/>
      <c r="GE1041" s="767"/>
      <c r="GF1041" s="767"/>
      <c r="GG1041" s="767"/>
      <c r="GH1041" s="767"/>
      <c r="GI1041" s="767"/>
      <c r="GJ1041" s="767"/>
      <c r="GK1041" s="767"/>
      <c r="GL1041" s="767"/>
      <c r="GM1041" s="767"/>
      <c r="GN1041" s="767"/>
      <c r="GO1041" s="767"/>
      <c r="GP1041" s="767"/>
      <c r="GQ1041" s="767"/>
      <c r="GR1041" s="767"/>
      <c r="GS1041" s="767"/>
      <c r="GT1041" s="767"/>
      <c r="GU1041" s="767"/>
      <c r="GV1041" s="767"/>
      <c r="GW1041" s="767"/>
      <c r="GX1041" s="767"/>
      <c r="GY1041" s="767"/>
      <c r="GZ1041" s="767"/>
      <c r="HA1041" s="767"/>
      <c r="HB1041" s="767"/>
      <c r="HC1041" s="767"/>
    </row>
    <row r="1042" spans="1:211" s="864" customFormat="1" ht="13.9" hidden="1" customHeight="1">
      <c r="A1042" s="307"/>
      <c r="B1042" s="351"/>
      <c r="C1042" s="971" t="str">
        <f>IF('1C TSspéc10'!X$17&lt;&gt;0,'1C TSspéc10'!$B$12,"")</f>
        <v/>
      </c>
      <c r="D1042" s="972"/>
      <c r="E1042" s="973"/>
      <c r="F1042" s="93">
        <f>IF(AND($C1042='1C TSspéc10'!$B$12,'1C TSspéc10'!$B$16="spécifiques",'1C TSspéc10'!$X$17&lt;&gt;""),'1C TSspéc10'!$X$21,"")</f>
        <v>0</v>
      </c>
      <c r="G1042" s="863"/>
      <c r="H1042" s="745">
        <v>0.21</v>
      </c>
      <c r="I1042" s="747">
        <v>1</v>
      </c>
      <c r="J1042" s="312"/>
      <c r="K1042" s="680">
        <f t="shared" si="281"/>
        <v>0</v>
      </c>
      <c r="L1042" s="556">
        <f>IF(OR('1C TSspéc10'!$B$12="",'1C TSspéc10'!X$30=0),0,IF(AND('1C TSspéc10'!$B$12&lt;&gt;"",$K$2="Pôle",'1C TSspéc10'!$C$12="OUI"),(('1C TSspéc10'!X$22+'1C TSspéc10'!X$23+'1C TSspéc10'!X$24+'1C TSspéc10'!X$25+'1C TSspéc10'!X$29)/'1C TSspéc10'!X$17),IF(AND('1C TSspéc10'!$B$12&lt;&gt;"",$K$2="Pôle",'1C TSspéc10'!$C$12="NON"),(('1C TSspéc10'!X$22+'1C TSspéc10'!X$23+'1C TSspéc10'!X$24+'1C TSspéc10'!X$25+'1C TSspéc10'!X$29)/'1C TSspéc10'!X$30),IF(AND('1C TSspéc10'!$B$12&lt;&gt;"",$K$2&lt;&gt;"Pôle",'1C TSspéc10'!$C$12="OUI"),(('1C TSspéc10'!X$22+'1C TSspéc10'!X$23+'1C TSspéc10'!X$24+'1C TSspéc10'!X$25+'1C TSspéc10'!X$26+'1C TSspéc10'!X$27+'1C TSspéc10'!X$28+'1C TSspéc10'!X$29)/'1C TSspéc10'!X$17),IF(AND('1C TSspéc10'!$B$12&lt;&gt;"",$K$2&lt;&gt;"Pôle",'1C TSspéc10'!$C$12="NON"),(('1C TSspéc10'!X$22+'1C TSspéc10'!X$23+'1C TSspéc10'!X$24+'1C TSspéc10'!X$25+'1C TSspéc10'!X$26+'1C TSspéc10'!X$27+'1C TSspéc10'!X$28+'1C TSspéc10'!X$29)/'1C TSspéc10'!X$30))))))</f>
        <v>0</v>
      </c>
      <c r="M1042" s="556">
        <f>IF(OR('1C TSspéc10'!$B$12="",'1C TSspéc10'!X$30=0),0,IF(AND('1C TSspéc10'!$B$12&lt;&gt;"",$K$2="Pôle",'1C TSspéc10'!$C$12="OUI"),(('1C TSspéc10'!X$26+'1C TSspéc10'!X$27+'1C TSspéc10'!X$28)/'1C TSspéc10'!X$17),IF(AND('1C TSspéc10'!$B$12&lt;&gt;"",$K$2="Pôle",'1C TSspéc10'!$C$12="NON"),(('1C TSspéc10'!X$26+'1C TSspéc10'!X$27+'1C TSspéc10'!X$28)/'1C TSspéc10'!X$30),IF(AND('1C TSspéc10'!$B$12&lt;&gt;"",$K$2&lt;&gt;"Pôle"),0))))</f>
        <v>0</v>
      </c>
      <c r="N1042" s="557">
        <f>IF(AND('1C TSspéc10'!$B$12&lt;&gt;0,'1C TSspéc10'!$X$30&lt;&gt;0),L1042+M1042,0)</f>
        <v>0</v>
      </c>
      <c r="O1042" s="893" t="str">
        <f>IF(AND('1C TSspéc10'!$X$17&lt;&gt;0,'1C TSspéc10'!$C$12="OUI"),'1C TSspéc10'!$X$35/'1C TSspéc10'!$X$17,"")</f>
        <v/>
      </c>
      <c r="P1042" s="543" t="str">
        <f>IF(AND('1C TSspéc10'!$X$17&lt;&gt;0,'1C TSspéc10'!$C$12="OUI"),'1C TSspéc10'!$X$36/'1C TSspéc10'!$X$17,"")</f>
        <v/>
      </c>
      <c r="Q1042" s="543" t="str">
        <f>IF(AND('1C TSspéc10'!$X$17&lt;&gt;0,'1C TSspéc10'!$C$12="OUI"),'1C TSspéc10'!$X$37/'1C TSspéc10'!$X$17,"")</f>
        <v/>
      </c>
      <c r="R1042" s="543" t="str">
        <f>IF(AND('1C TSspéc10'!$X$17&lt;&gt;0,'1C TSspéc10'!$C$12="OUI"),'1C TSspéc10'!$X$38/'1C TSspéc10'!$X$17,"")</f>
        <v/>
      </c>
      <c r="S1042" s="543" t="str">
        <f>IF(AND('1C TSspéc10'!$X$17&lt;&gt;0,'1C TSspéc10'!$C$12="OUI"),'1C TSspéc10'!$X$39/'1C TSspéc10'!$X$17,"")</f>
        <v/>
      </c>
      <c r="T1042" s="543" t="str">
        <f>IF(AND('1C TSspéc10'!$X$17&lt;&gt;0,'1C TSspéc10'!$C$12="OUI"),'1C TSspéc10'!$X$40/'1C TSspéc10'!$X$17,"")</f>
        <v/>
      </c>
      <c r="U1042" s="543" t="str">
        <f>IF(AND('1C TSspéc10'!$X$17&lt;&gt;0,'1C TSspéc10'!$C$12="OUI"),'1C TSspéc10'!$X$41/'1C TSspéc10'!$X$17,"")</f>
        <v/>
      </c>
      <c r="V1042" s="543" t="str">
        <f>IF(AND('1C TSspéc10'!$X$17&lt;&gt;0,'1C TSspéc10'!$C$12="OUI"),'1C TSspéc10'!$X$42/'1C TSspéc10'!$X$17,"")</f>
        <v/>
      </c>
      <c r="W1042" s="543" t="str">
        <f>IF(AND('1C TSspéc10'!$X$17&lt;&gt;0,'1C TSspéc10'!$C$12="OUI"),'1C TSspéc10'!$X$43/'1C TSspéc10'!$X$17,"")</f>
        <v/>
      </c>
      <c r="X1042" s="543" t="str">
        <f>IF(AND('1C TSspéc10'!$X$17&lt;&gt;0,'1C TSspéc10'!$C$12="OUI"),'1C TSspéc10'!$X$44/'1C TSspéc10'!$X$17,"")</f>
        <v/>
      </c>
      <c r="Y1042" s="543" t="str">
        <f>IF(AND('1C TSspéc10'!$X$17&lt;&gt;0,'1C TSspéc10'!$C$12="OUI"),'1C TSspéc10'!$X$45/'1C TSspéc10'!$X$17,"")</f>
        <v/>
      </c>
      <c r="Z1042" s="543" t="str">
        <f>IF(AND('1C TSspéc10'!$X$17&lt;&gt;0,'1C TSspéc10'!$C$12="OUI"),'1C TSspéc10'!$X$46/'1C TSspéc10'!$X$17,"")</f>
        <v/>
      </c>
      <c r="AA1042" s="543" t="str">
        <f>IF(AND('1C TSspéc10'!$X$17&lt;&gt;0,'1C TSspéc10'!$C$12="OUI"),'1C TSspéc10'!$X$47/'1C TSspéc10'!$X$17,"")</f>
        <v/>
      </c>
      <c r="AB1042" s="543" t="str">
        <f>IF(AND('1C TSspéc10'!$X$17&lt;&gt;0,'1C TSspéc10'!$C$12="OUI"),'1C TSspéc10'!$X$48/'1C TSspéc10'!$X$17,"")</f>
        <v/>
      </c>
      <c r="AC1042" s="543" t="str">
        <f>IF(AND('1C TSspéc10'!$X$17&lt;&gt;0,'1C TSspéc10'!$C$12="OUI"),'1C TSspéc10'!$X$49/'1C TSspéc10'!$X$17,"")</f>
        <v/>
      </c>
      <c r="AD1042" s="543" t="str">
        <f>IF(AND('1C TSspéc10'!$X$17&lt;&gt;0,'1C TSspéc10'!$C$12="OUI"),'1C TSspéc10'!$X$50/'1C TSspéc10'!$X$17,"")</f>
        <v/>
      </c>
      <c r="AE1042" s="543" t="str">
        <f>IF(AND('1C TSspéc10'!$X$17&lt;&gt;0,'1C TSspéc10'!$C$12="OUI"),'1C TSspéc10'!$X$51/'1C TSspéc10'!$X$17,"")</f>
        <v/>
      </c>
      <c r="AF1042" s="543" t="str">
        <f>IF(AND('1C TSspéc10'!$X$17&lt;&gt;0,'1C TSspéc10'!$C$12="OUI"),'1C TSspéc10'!$X$52/'1C TSspéc10'!$X$17,"")</f>
        <v/>
      </c>
      <c r="AG1042" s="543" t="str">
        <f>IF(AND('1C TSspéc10'!$X$17&lt;&gt;0,'1C TSspéc10'!$C$12="OUI"),'1C TSspéc10'!$X$53/'1C TSspéc10'!$X$17,"")</f>
        <v/>
      </c>
      <c r="AH1042" s="543" t="str">
        <f>IF(AND('1C TSspéc10'!$X$17&lt;&gt;0,'1C TSspéc10'!$C$12="OUI"),'1C TSspéc10'!$X$54/'1C TSspéc10'!$X$17,"")</f>
        <v/>
      </c>
      <c r="AI1042" s="543" t="str">
        <f>IF(AND('1C TSspéc10'!$X$17&lt;&gt;0,'1C TSspéc10'!$C$12="OUI"),'1C TSspéc10'!$X$55/'1C TSspéc10'!$X$17,"")</f>
        <v/>
      </c>
      <c r="AJ1042" s="543" t="str">
        <f>IF(AND('1C TSspéc10'!$X$17&lt;&gt;0,'1C TSspéc10'!$C$12="OUI"),'1C TSspéc10'!$X$56/'1C TSspéc10'!$X$17,"")</f>
        <v/>
      </c>
      <c r="AK1042" s="543" t="str">
        <f>IF(AND('1C TSspéc10'!$X$17&lt;&gt;0,'1C TSspéc10'!$C$12="OUI"),'1C TSspéc10'!$X$57/'1C TSspéc10'!$X$17,"")</f>
        <v/>
      </c>
      <c r="AL1042" s="72">
        <f>IF(AND('1C TSspéc10'!$X$17&lt;&gt;0,'1C TSspéc10'!$C$12="OUI"),N1042+AK1042,N1042)</f>
        <v>0</v>
      </c>
      <c r="AM1042" s="417">
        <f t="shared" si="296"/>
        <v>0</v>
      </c>
      <c r="AN1042" s="417">
        <f t="shared" si="297"/>
        <v>0</v>
      </c>
      <c r="AO1042" s="418" t="str">
        <f>IF(AND('1C TSspéc10'!$X$17&lt;&gt;0,'1C TSspéc10'!$X$30&lt;&gt;0),AM1042+AN1042,"")</f>
        <v/>
      </c>
      <c r="AP1042" s="573" t="str">
        <f>IF(AND('1C TSspéc10'!$X$17&lt;&gt;0,'1C TSspéc10'!$X$30&lt;&gt;0),AM1042-AR1042,"")</f>
        <v/>
      </c>
      <c r="AQ1042" s="583">
        <f t="shared" si="298"/>
        <v>0</v>
      </c>
      <c r="AR1042" s="596"/>
      <c r="AS1042" s="102"/>
      <c r="AT1042" s="27" t="str">
        <f>IF(('1C TSspéc10'!X$17*FICHE!$C$14&lt;J1042),"Forfait limité à "&amp;FICHE!$C$14&amp;"€/jour","")</f>
        <v/>
      </c>
      <c r="AU1042" s="592"/>
      <c r="AV1042" s="824"/>
      <c r="AW1042" s="824"/>
      <c r="AX1042" s="824"/>
      <c r="AY1042" s="824"/>
      <c r="AZ1042" s="824"/>
      <c r="BA1042" s="767"/>
      <c r="BB1042" s="767"/>
      <c r="BC1042" s="767"/>
      <c r="BD1042" s="767"/>
      <c r="BE1042" s="767"/>
      <c r="BF1042" s="767"/>
      <c r="BG1042" s="767"/>
      <c r="BH1042" s="767"/>
      <c r="BI1042" s="767"/>
      <c r="BJ1042" s="767"/>
      <c r="BK1042" s="767"/>
      <c r="BL1042" s="767"/>
      <c r="BM1042" s="767"/>
      <c r="BN1042" s="767"/>
      <c r="BO1042" s="767"/>
      <c r="BP1042" s="767"/>
      <c r="BQ1042" s="767"/>
      <c r="BR1042" s="767"/>
      <c r="BS1042" s="767"/>
      <c r="BT1042" s="767"/>
      <c r="BU1042" s="767"/>
      <c r="BV1042" s="767"/>
      <c r="BW1042" s="767"/>
      <c r="BX1042" s="767"/>
      <c r="BY1042" s="767"/>
      <c r="BZ1042" s="767"/>
      <c r="CA1042" s="767"/>
      <c r="CB1042" s="767"/>
      <c r="CC1042" s="767"/>
      <c r="CD1042" s="767"/>
      <c r="CE1042" s="767"/>
      <c r="CF1042" s="767"/>
      <c r="CG1042" s="767"/>
      <c r="CH1042" s="767"/>
      <c r="CI1042" s="767"/>
      <c r="CJ1042" s="767"/>
      <c r="CK1042" s="767"/>
      <c r="CL1042" s="767"/>
      <c r="CM1042" s="767"/>
      <c r="CN1042" s="767"/>
      <c r="CO1042" s="767"/>
      <c r="CP1042" s="767"/>
      <c r="CQ1042" s="767"/>
      <c r="CR1042" s="767"/>
      <c r="CS1042" s="767"/>
      <c r="CT1042" s="767"/>
      <c r="CU1042" s="767"/>
      <c r="CV1042" s="767"/>
      <c r="CW1042" s="767"/>
      <c r="CX1042" s="767"/>
      <c r="CY1042" s="767"/>
      <c r="CZ1042" s="767"/>
      <c r="DA1042" s="767"/>
      <c r="DB1042" s="767"/>
      <c r="DC1042" s="767"/>
      <c r="DD1042" s="767"/>
      <c r="DE1042" s="767"/>
      <c r="DF1042" s="767"/>
      <c r="DG1042" s="767"/>
      <c r="DH1042" s="767"/>
      <c r="DI1042" s="767"/>
      <c r="DJ1042" s="767"/>
      <c r="DK1042" s="767"/>
      <c r="DL1042" s="767"/>
      <c r="DM1042" s="767"/>
      <c r="DN1042" s="767"/>
      <c r="DO1042" s="767"/>
      <c r="DP1042" s="767"/>
      <c r="DQ1042" s="767"/>
      <c r="DR1042" s="767"/>
      <c r="DS1042" s="767"/>
      <c r="DT1042" s="767"/>
      <c r="DU1042" s="767"/>
      <c r="DV1042" s="767"/>
      <c r="DW1042" s="767"/>
      <c r="DX1042" s="767"/>
      <c r="DY1042" s="767"/>
      <c r="DZ1042" s="767"/>
      <c r="EA1042" s="767"/>
      <c r="EB1042" s="767"/>
      <c r="EC1042" s="767"/>
      <c r="ED1042" s="767"/>
      <c r="EE1042" s="767"/>
      <c r="EF1042" s="767"/>
      <c r="EG1042" s="767"/>
      <c r="EH1042" s="767"/>
      <c r="EI1042" s="767"/>
      <c r="EJ1042" s="767"/>
      <c r="EK1042" s="767"/>
      <c r="EL1042" s="767"/>
      <c r="EM1042" s="767"/>
      <c r="EN1042" s="767"/>
      <c r="EO1042" s="767"/>
      <c r="EP1042" s="767"/>
      <c r="EQ1042" s="767"/>
      <c r="ER1042" s="767"/>
      <c r="ES1042" s="767"/>
      <c r="ET1042" s="767"/>
      <c r="EU1042" s="767"/>
      <c r="EV1042" s="767"/>
      <c r="EW1042" s="767"/>
      <c r="EX1042" s="767"/>
      <c r="EY1042" s="767"/>
      <c r="EZ1042" s="767"/>
      <c r="FA1042" s="767"/>
      <c r="FB1042" s="767"/>
      <c r="FC1042" s="767"/>
      <c r="FD1042" s="767"/>
      <c r="FE1042" s="767"/>
      <c r="FF1042" s="767"/>
      <c r="FG1042" s="767"/>
      <c r="FH1042" s="767"/>
      <c r="FI1042" s="767"/>
      <c r="FJ1042" s="767"/>
      <c r="FK1042" s="767"/>
      <c r="FL1042" s="767"/>
      <c r="FM1042" s="767"/>
      <c r="FN1042" s="767"/>
      <c r="FO1042" s="767"/>
      <c r="FP1042" s="767"/>
      <c r="FQ1042" s="767"/>
      <c r="FR1042" s="767"/>
      <c r="FS1042" s="767"/>
      <c r="FT1042" s="767"/>
      <c r="FU1042" s="767"/>
      <c r="FV1042" s="767"/>
      <c r="FW1042" s="767"/>
      <c r="FX1042" s="767"/>
      <c r="FY1042" s="767"/>
      <c r="FZ1042" s="767"/>
      <c r="GA1042" s="767"/>
      <c r="GB1042" s="767"/>
      <c r="GC1042" s="767"/>
      <c r="GD1042" s="767"/>
      <c r="GE1042" s="767"/>
      <c r="GF1042" s="767"/>
      <c r="GG1042" s="767"/>
      <c r="GH1042" s="767"/>
      <c r="GI1042" s="767"/>
      <c r="GJ1042" s="767"/>
      <c r="GK1042" s="767"/>
      <c r="GL1042" s="767"/>
      <c r="GM1042" s="767"/>
      <c r="GN1042" s="767"/>
      <c r="GO1042" s="767"/>
      <c r="GP1042" s="767"/>
      <c r="GQ1042" s="767"/>
      <c r="GR1042" s="767"/>
      <c r="GS1042" s="767"/>
      <c r="GT1042" s="767"/>
      <c r="GU1042" s="767"/>
      <c r="GV1042" s="767"/>
      <c r="GW1042" s="767"/>
      <c r="GX1042" s="767"/>
      <c r="GY1042" s="767"/>
      <c r="GZ1042" s="767"/>
      <c r="HA1042" s="767"/>
      <c r="HB1042" s="767"/>
      <c r="HC1042" s="767"/>
    </row>
    <row r="1043" spans="1:211" s="864" customFormat="1" ht="13.9" hidden="1" customHeight="1">
      <c r="A1043" s="307"/>
      <c r="B1043" s="351"/>
      <c r="C1043" s="971" t="str">
        <f>IF('1C TSspéc10'!Y$17&lt;&gt;0,'1C TSspéc10'!$B$12,"")</f>
        <v/>
      </c>
      <c r="D1043" s="972"/>
      <c r="E1043" s="973"/>
      <c r="F1043" s="93">
        <f>IF(AND($C1043='1C TSspéc10'!$B$12,'1C TSspéc10'!$B$16="spécifiques",'1C TSspéc10'!$Y$17&lt;&gt;""),'1C TSspéc10'!$Y$21,"")</f>
        <v>0</v>
      </c>
      <c r="G1043" s="863"/>
      <c r="H1043" s="745">
        <v>0.21</v>
      </c>
      <c r="I1043" s="747">
        <v>1</v>
      </c>
      <c r="J1043" s="312"/>
      <c r="K1043" s="680">
        <f t="shared" si="281"/>
        <v>0</v>
      </c>
      <c r="L1043" s="556">
        <f>IF(OR('1C TSspéc10'!$B$12="",'1C TSspéc10'!Y$30=0),0,IF(AND('1C TSspéc10'!$B$12&lt;&gt;"",$K$2="Pôle",'1C TSspéc10'!$C$12="OUI"),(('1C TSspéc10'!Y$22+'1C TSspéc10'!Y$23+'1C TSspéc10'!Y$24+'1C TSspéc10'!Y$25+'1C TSspéc10'!Y$29)/'1C TSspéc10'!Y$17),IF(AND('1C TSspéc10'!$B$12&lt;&gt;"",$K$2="Pôle",'1C TSspéc10'!$C$12="NON"),(('1C TSspéc10'!Y$22+'1C TSspéc10'!Y$23+'1C TSspéc10'!Y$24+'1C TSspéc10'!Y$25+'1C TSspéc10'!Y$29)/'1C TSspéc10'!Y$30),IF(AND('1C TSspéc10'!$B$12&lt;&gt;"",$K$2&lt;&gt;"Pôle",'1C TSspéc10'!$C$12="OUI"),(('1C TSspéc10'!Y$22+'1C TSspéc10'!Y$23+'1C TSspéc10'!Y$24+'1C TSspéc10'!Y$25+'1C TSspéc10'!Y$26+'1C TSspéc10'!Y$27+'1C TSspéc10'!Y$28+'1C TSspéc10'!Y$29)/'1C TSspéc10'!Y$17),IF(AND('1C TSspéc10'!$B$12&lt;&gt;"",$K$2&lt;&gt;"Pôle",'1C TSspéc10'!$C$12="NON"),(('1C TSspéc10'!Y$22+'1C TSspéc10'!Y$23+'1C TSspéc10'!Y$24+'1C TSspéc10'!Y$25+'1C TSspéc10'!Y$26+'1C TSspéc10'!Y$27+'1C TSspéc10'!Y$28+'1C TSspéc10'!Y$29)/'1C TSspéc10'!Y$30))))))</f>
        <v>0</v>
      </c>
      <c r="M1043" s="556">
        <f>IF(OR('1C TSspéc10'!$B$12="",'1C TSspéc10'!Y$30=0),0,IF(AND('1C TSspéc10'!$B$12&lt;&gt;"",$K$2="Pôle",'1C TSspéc10'!$C$12="OUI"),(('1C TSspéc10'!Y$26+'1C TSspéc10'!Y$27+'1C TSspéc10'!Y$28)/'1C TSspéc10'!Y$17),IF(AND('1C TSspéc10'!$B$12&lt;&gt;"",$K$2="Pôle",'1C TSspéc10'!$C$12="NON"),(('1C TSspéc10'!Y$26+'1C TSspéc10'!Y$27+'1C TSspéc10'!Y$28)/'1C TSspéc10'!Y$30),IF(AND('1C TSspéc10'!$B$12&lt;&gt;"",$K$2&lt;&gt;"Pôle"),0))))</f>
        <v>0</v>
      </c>
      <c r="N1043" s="557">
        <f>IF(AND('1C TSspéc10'!$B$12&lt;&gt;0,'1C TSspéc10'!$Y$30&lt;&gt;0),L1043+M1043,0)</f>
        <v>0</v>
      </c>
      <c r="O1043" s="893" t="str">
        <f>IF(AND('1C TSspéc10'!$Y$17&lt;&gt;0,'1C TSspéc10'!$C$12="OUI"),'1C TSspéc10'!$Y$35/'1C TSspéc10'!$Y$17,"")</f>
        <v/>
      </c>
      <c r="P1043" s="543" t="str">
        <f>IF(AND('1C TSspéc10'!$Y$17&lt;&gt;0,'1C TSspéc10'!$C$12="OUI"),'1C TSspéc10'!$Y$36/'1C TSspéc10'!$Y$17,"")</f>
        <v/>
      </c>
      <c r="Q1043" s="543" t="str">
        <f>IF(AND('1C TSspéc10'!$Y$17&lt;&gt;0,'1C TSspéc10'!$C$12="OUI"),'1C TSspéc10'!$Y$37/'1C TSspéc10'!$Y$17,"")</f>
        <v/>
      </c>
      <c r="R1043" s="543" t="str">
        <f>IF(AND('1C TSspéc10'!$Y$17&lt;&gt;0,'1C TSspéc10'!$C$12="OUI"),'1C TSspéc10'!$Y$38/'1C TSspéc10'!$Y$17,"")</f>
        <v/>
      </c>
      <c r="S1043" s="543" t="str">
        <f>IF(AND('1C TSspéc10'!$Y$17&lt;&gt;0,'1C TSspéc10'!$C$12="OUI"),'1C TSspéc10'!$Y$39/'1C TSspéc10'!$Y$17,"")</f>
        <v/>
      </c>
      <c r="T1043" s="543" t="str">
        <f>IF(AND('1C TSspéc10'!$Y$17&lt;&gt;0,'1C TSspéc10'!$C$12="OUI"),'1C TSspéc10'!$Y$40/'1C TSspéc10'!$Y$17,"")</f>
        <v/>
      </c>
      <c r="U1043" s="543" t="str">
        <f>IF(AND('1C TSspéc10'!$Y$17&lt;&gt;0,'1C TSspéc10'!$C$12="OUI"),'1C TSspéc10'!$Y$41/'1C TSspéc10'!$Y$17,"")</f>
        <v/>
      </c>
      <c r="V1043" s="543" t="str">
        <f>IF(AND('1C TSspéc10'!$Y$17&lt;&gt;0,'1C TSspéc10'!$C$12="OUI"),'1C TSspéc10'!$Y$42/'1C TSspéc10'!$Y$17,"")</f>
        <v/>
      </c>
      <c r="W1043" s="543" t="str">
        <f>IF(AND('1C TSspéc10'!$Y$17&lt;&gt;0,'1C TSspéc10'!$C$12="OUI"),'1C TSspéc10'!$Y$43/'1C TSspéc10'!$Y$17,"")</f>
        <v/>
      </c>
      <c r="X1043" s="543" t="str">
        <f>IF(AND('1C TSspéc10'!$Y$17&lt;&gt;0,'1C TSspéc10'!$C$12="OUI"),'1C TSspéc10'!$Y$44/'1C TSspéc10'!$Y$17,"")</f>
        <v/>
      </c>
      <c r="Y1043" s="543" t="str">
        <f>IF(AND('1C TSspéc10'!$Y$17&lt;&gt;0,'1C TSspéc10'!$C$12="OUI"),'1C TSspéc10'!$Y$45/'1C TSspéc10'!$Y$17,"")</f>
        <v/>
      </c>
      <c r="Z1043" s="543" t="str">
        <f>IF(AND('1C TSspéc10'!$Y$17&lt;&gt;0,'1C TSspéc10'!$C$12="OUI"),'1C TSspéc10'!$Y$46/'1C TSspéc10'!$Y$17,"")</f>
        <v/>
      </c>
      <c r="AA1043" s="543" t="str">
        <f>IF(AND('1C TSspéc10'!$Y$17&lt;&gt;0,'1C TSspéc10'!$C$12="OUI"),'1C TSspéc10'!$Y$47/'1C TSspéc10'!$Y$17,"")</f>
        <v/>
      </c>
      <c r="AB1043" s="543" t="str">
        <f>IF(AND('1C TSspéc10'!$Y$17&lt;&gt;0,'1C TSspéc10'!$C$12="OUI"),'1C TSspéc10'!$Y$48/'1C TSspéc10'!$Y$17,"")</f>
        <v/>
      </c>
      <c r="AC1043" s="543" t="str">
        <f>IF(AND('1C TSspéc10'!$Y$17&lt;&gt;0,'1C TSspéc10'!$C$12="OUI"),'1C TSspéc10'!$Y$49/'1C TSspéc10'!$Y$17,"")</f>
        <v/>
      </c>
      <c r="AD1043" s="543" t="str">
        <f>IF(AND('1C TSspéc10'!$Y$17&lt;&gt;0,'1C TSspéc10'!$C$12="OUI"),'1C TSspéc10'!$Y$50/'1C TSspéc10'!$Y$17,"")</f>
        <v/>
      </c>
      <c r="AE1043" s="543" t="str">
        <f>IF(AND('1C TSspéc10'!$Y$17&lt;&gt;0,'1C TSspéc10'!$C$12="OUI"),'1C TSspéc10'!$Y$51/'1C TSspéc10'!$Y$17,"")</f>
        <v/>
      </c>
      <c r="AF1043" s="543" t="str">
        <f>IF(AND('1C TSspéc10'!$Y$17&lt;&gt;0,'1C TSspéc10'!$C$12="OUI"),'1C TSspéc10'!$Y$52/'1C TSspéc10'!$Y$17,"")</f>
        <v/>
      </c>
      <c r="AG1043" s="543" t="str">
        <f>IF(AND('1C TSspéc10'!$Y$17&lt;&gt;0,'1C TSspéc10'!$C$12="OUI"),'1C TSspéc10'!$Y$53/'1C TSspéc10'!$Y$17,"")</f>
        <v/>
      </c>
      <c r="AH1043" s="543" t="str">
        <f>IF(AND('1C TSspéc10'!$Y$17&lt;&gt;0,'1C TSspéc10'!$C$12="OUI"),'1C TSspéc10'!$Y$54/'1C TSspéc10'!$Y$17,"")</f>
        <v/>
      </c>
      <c r="AI1043" s="543" t="str">
        <f>IF(AND('1C TSspéc10'!$Y$17&lt;&gt;0,'1C TSspéc10'!$C$12="OUI"),'1C TSspéc10'!$Y$55/'1C TSspéc10'!$Y$17,"")</f>
        <v/>
      </c>
      <c r="AJ1043" s="543" t="str">
        <f>IF(AND('1C TSspéc10'!$Y$17&lt;&gt;0,'1C TSspéc10'!$C$12="OUI"),'1C TSspéc10'!$Y$56/'1C TSspéc10'!$Y$17,"")</f>
        <v/>
      </c>
      <c r="AK1043" s="543" t="str">
        <f>IF(AND('1C TSspéc10'!$Y$17&lt;&gt;0,'1C TSspéc10'!$C$12="OUI"),'1C TSspéc10'!$Y$57/'1C TSspéc10'!$Y$17,"")</f>
        <v/>
      </c>
      <c r="AL1043" s="72">
        <f>IF(AND('1C TSspéc10'!$Y$17&lt;&gt;0,'1C TSspéc10'!$C$12="OUI"),N1043+AK1043,N1043)</f>
        <v>0</v>
      </c>
      <c r="AM1043" s="417">
        <f t="shared" si="296"/>
        <v>0</v>
      </c>
      <c r="AN1043" s="417">
        <f t="shared" si="297"/>
        <v>0</v>
      </c>
      <c r="AO1043" s="418" t="str">
        <f>IF(AND('1C TSspéc2'!$Y$17&lt;&gt;0,'1C TSspéc2'!$Y$30&lt;&gt;0),AM1043+AN1043,"")</f>
        <v/>
      </c>
      <c r="AP1043" s="573" t="str">
        <f>IF(AND('1C TSspéc10'!$Y$17&lt;&gt;0,'1C TSspéc10'!$Y$30&lt;&gt;0),AM1043-AR1043,"")</f>
        <v/>
      </c>
      <c r="AQ1043" s="583">
        <f t="shared" si="298"/>
        <v>0</v>
      </c>
      <c r="AR1043" s="596"/>
      <c r="AS1043" s="102"/>
      <c r="AT1043" s="27" t="str">
        <f>IF(('1C TSspéc10'!Y$17*FICHE!$C$14&lt;J1043),"Forfait limité à "&amp;FICHE!$C$14&amp;"€/jour","")</f>
        <v/>
      </c>
      <c r="AU1043" s="592"/>
      <c r="AV1043" s="824"/>
      <c r="AW1043" s="824"/>
      <c r="AX1043" s="824"/>
      <c r="AY1043" s="824"/>
      <c r="AZ1043" s="824"/>
      <c r="BA1043" s="767"/>
      <c r="BB1043" s="767"/>
      <c r="BC1043" s="767"/>
      <c r="BD1043" s="767"/>
      <c r="BE1043" s="767"/>
      <c r="BF1043" s="767"/>
      <c r="BG1043" s="767"/>
      <c r="BH1043" s="767"/>
      <c r="BI1043" s="767"/>
      <c r="BJ1043" s="767"/>
      <c r="BK1043" s="767"/>
      <c r="BL1043" s="767"/>
      <c r="BM1043" s="767"/>
      <c r="BN1043" s="767"/>
      <c r="BO1043" s="767"/>
      <c r="BP1043" s="767"/>
      <c r="BQ1043" s="767"/>
      <c r="BR1043" s="767"/>
      <c r="BS1043" s="767"/>
      <c r="BT1043" s="767"/>
      <c r="BU1043" s="767"/>
      <c r="BV1043" s="767"/>
      <c r="BW1043" s="767"/>
      <c r="BX1043" s="767"/>
      <c r="BY1043" s="767"/>
      <c r="BZ1043" s="767"/>
      <c r="CA1043" s="767"/>
      <c r="CB1043" s="767"/>
      <c r="CC1043" s="767"/>
      <c r="CD1043" s="767"/>
      <c r="CE1043" s="767"/>
      <c r="CF1043" s="767"/>
      <c r="CG1043" s="767"/>
      <c r="CH1043" s="767"/>
      <c r="CI1043" s="767"/>
      <c r="CJ1043" s="767"/>
      <c r="CK1043" s="767"/>
      <c r="CL1043" s="767"/>
      <c r="CM1043" s="767"/>
      <c r="CN1043" s="767"/>
      <c r="CO1043" s="767"/>
      <c r="CP1043" s="767"/>
      <c r="CQ1043" s="767"/>
      <c r="CR1043" s="767"/>
      <c r="CS1043" s="767"/>
      <c r="CT1043" s="767"/>
      <c r="CU1043" s="767"/>
      <c r="CV1043" s="767"/>
      <c r="CW1043" s="767"/>
      <c r="CX1043" s="767"/>
      <c r="CY1043" s="767"/>
      <c r="CZ1043" s="767"/>
      <c r="DA1043" s="767"/>
      <c r="DB1043" s="767"/>
      <c r="DC1043" s="767"/>
      <c r="DD1043" s="767"/>
      <c r="DE1043" s="767"/>
      <c r="DF1043" s="767"/>
      <c r="DG1043" s="767"/>
      <c r="DH1043" s="767"/>
      <c r="DI1043" s="767"/>
      <c r="DJ1043" s="767"/>
      <c r="DK1043" s="767"/>
      <c r="DL1043" s="767"/>
      <c r="DM1043" s="767"/>
      <c r="DN1043" s="767"/>
      <c r="DO1043" s="767"/>
      <c r="DP1043" s="767"/>
      <c r="DQ1043" s="767"/>
      <c r="DR1043" s="767"/>
      <c r="DS1043" s="767"/>
      <c r="DT1043" s="767"/>
      <c r="DU1043" s="767"/>
      <c r="DV1043" s="767"/>
      <c r="DW1043" s="767"/>
      <c r="DX1043" s="767"/>
      <c r="DY1043" s="767"/>
      <c r="DZ1043" s="767"/>
      <c r="EA1043" s="767"/>
      <c r="EB1043" s="767"/>
      <c r="EC1043" s="767"/>
      <c r="ED1043" s="767"/>
      <c r="EE1043" s="767"/>
      <c r="EF1043" s="767"/>
      <c r="EG1043" s="767"/>
      <c r="EH1043" s="767"/>
      <c r="EI1043" s="767"/>
      <c r="EJ1043" s="767"/>
      <c r="EK1043" s="767"/>
      <c r="EL1043" s="767"/>
      <c r="EM1043" s="767"/>
      <c r="EN1043" s="767"/>
      <c r="EO1043" s="767"/>
      <c r="EP1043" s="767"/>
      <c r="EQ1043" s="767"/>
      <c r="ER1043" s="767"/>
      <c r="ES1043" s="767"/>
      <c r="ET1043" s="767"/>
      <c r="EU1043" s="767"/>
      <c r="EV1043" s="767"/>
      <c r="EW1043" s="767"/>
      <c r="EX1043" s="767"/>
      <c r="EY1043" s="767"/>
      <c r="EZ1043" s="767"/>
      <c r="FA1043" s="767"/>
      <c r="FB1043" s="767"/>
      <c r="FC1043" s="767"/>
      <c r="FD1043" s="767"/>
      <c r="FE1043" s="767"/>
      <c r="FF1043" s="767"/>
      <c r="FG1043" s="767"/>
      <c r="FH1043" s="767"/>
      <c r="FI1043" s="767"/>
      <c r="FJ1043" s="767"/>
      <c r="FK1043" s="767"/>
      <c r="FL1043" s="767"/>
      <c r="FM1043" s="767"/>
      <c r="FN1043" s="767"/>
      <c r="FO1043" s="767"/>
      <c r="FP1043" s="767"/>
      <c r="FQ1043" s="767"/>
      <c r="FR1043" s="767"/>
      <c r="FS1043" s="767"/>
      <c r="FT1043" s="767"/>
      <c r="FU1043" s="767"/>
      <c r="FV1043" s="767"/>
      <c r="FW1043" s="767"/>
      <c r="FX1043" s="767"/>
      <c r="FY1043" s="767"/>
      <c r="FZ1043" s="767"/>
      <c r="GA1043" s="767"/>
      <c r="GB1043" s="767"/>
      <c r="GC1043" s="767"/>
      <c r="GD1043" s="767"/>
      <c r="GE1043" s="767"/>
      <c r="GF1043" s="767"/>
      <c r="GG1043" s="767"/>
      <c r="GH1043" s="767"/>
      <c r="GI1043" s="767"/>
      <c r="GJ1043" s="767"/>
      <c r="GK1043" s="767"/>
      <c r="GL1043" s="767"/>
      <c r="GM1043" s="767"/>
      <c r="GN1043" s="767"/>
      <c r="GO1043" s="767"/>
      <c r="GP1043" s="767"/>
      <c r="GQ1043" s="767"/>
      <c r="GR1043" s="767"/>
      <c r="GS1043" s="767"/>
      <c r="GT1043" s="767"/>
      <c r="GU1043" s="767"/>
      <c r="GV1043" s="767"/>
      <c r="GW1043" s="767"/>
      <c r="GX1043" s="767"/>
      <c r="GY1043" s="767"/>
      <c r="GZ1043" s="767"/>
      <c r="HA1043" s="767"/>
      <c r="HB1043" s="767"/>
      <c r="HC1043" s="767"/>
    </row>
    <row r="1044" spans="1:211" s="865" customFormat="1" ht="13.9" hidden="1" customHeight="1">
      <c r="A1044" s="308"/>
      <c r="B1044" s="339"/>
      <c r="C1044" s="962" t="str">
        <f>IF('1C TSspéc10'!Z$17&lt;&gt;0,'1C TSspéc10'!$B$12,"")</f>
        <v/>
      </c>
      <c r="D1044" s="963"/>
      <c r="E1044" s="964"/>
      <c r="F1044" s="211">
        <f>IF(AND($C1044='1C TSspéc10'!$B$12,'1C TSspéc10'!$B$16="spécifiques",'1C TSspéc10'!$Z$17&lt;&gt;""),'1C TSspéc10'!$Z$21,"")</f>
        <v>0</v>
      </c>
      <c r="G1044" s="236"/>
      <c r="H1044" s="765">
        <v>0.21</v>
      </c>
      <c r="I1044" s="766">
        <v>1</v>
      </c>
      <c r="J1044" s="314"/>
      <c r="K1044" s="786">
        <f t="shared" si="281"/>
        <v>0</v>
      </c>
      <c r="L1044" s="558">
        <f>IF(OR('1C TSspéc10'!$B$12="",'1C TSspéc10'!Z$30=0),0,IF(AND('1C TSspéc10'!$B$12&lt;&gt;"",$K$2="Pôle",'1C TSspéc10'!$C$12="OUI"),(('1C TSspéc10'!Z$22+'1C TSspéc10'!Z$23+'1C TSspéc10'!Z$24+'1C TSspéc10'!Z$25+'1C TSspéc10'!Z$29)/'1C TSspéc10'!Z$17),IF(AND('1C TSspéc10'!$B$12&lt;&gt;"",$K$2="Pôle",'1C TSspéc10'!$C$12="NON"),(('1C TSspéc10'!Z$22+'1C TSspéc10'!Z$23+'1C TSspéc10'!Z$24+'1C TSspéc10'!Z$25+'1C TSspéc10'!Z$29)/'1C TSspéc10'!Z$30),IF(AND('1C TSspéc10'!$B$12&lt;&gt;"",$K$2&lt;&gt;"Pôle",'1C TSspéc10'!$C$12="OUI"),(('1C TSspéc10'!Z$22+'1C TSspéc10'!Z$23+'1C TSspéc10'!Z$24+'1C TSspéc10'!Z$25+'1C TSspéc10'!Z$26+'1C TSspéc10'!Z$27+'1C TSspéc10'!Z$28+'1C TSspéc10'!Z$29)/'1C TSspéc10'!Z$17),IF(AND('1C TSspéc10'!$B$12&lt;&gt;"",$K$2&lt;&gt;"Pôle",'1C TSspéc10'!$C$12="NON"),(('1C TSspéc10'!Z$22+'1C TSspéc10'!Z$23+'1C TSspéc10'!Z$24+'1C TSspéc10'!Z$25+'1C TSspéc10'!Z$26+'1C TSspéc10'!Z$27+'1C TSspéc10'!Z$28+'1C TSspéc10'!Z$29)/'1C TSspéc10'!Z$30))))))</f>
        <v>0</v>
      </c>
      <c r="M1044" s="558">
        <f>IF(OR('1C TSspéc10'!$B$12="",'1C TSspéc10'!Z$30=0),0,IF(AND('1C TSspéc10'!$B$12&lt;&gt;"",$K$2="Pôle",'1C TSspéc10'!$C$12="OUI"),(('1C TSspéc10'!Z$26+'1C TSspéc10'!Z$27+'1C TSspéc10'!Z$28)/'1C TSspéc10'!Z$17),IF(AND('1C TSspéc10'!$B$12&lt;&gt;"",$K$2="Pôle",'1C TSspéc10'!$C$12="NON"),(('1C TSspéc10'!Z$26+'1C TSspéc10'!Z$27+'1C TSspéc10'!Z$28)/'1C TSspéc10'!Z$30),IF(AND('1C TSspéc10'!$B$12&lt;&gt;"",$K$2&lt;&gt;"Pôle"),0))))</f>
        <v>0</v>
      </c>
      <c r="N1044" s="559">
        <f>IF(AND('1C TSspéc10'!$B$12&lt;&gt;0,'1C TSspéc10'!$Z$30&lt;&gt;0),L1044+M1044,0)</f>
        <v>0</v>
      </c>
      <c r="O1044" s="572" t="str">
        <f>IF(AND('1C TSspéc10'!$Z$17&lt;&gt;0,'1C TSspéc10'!$C$12="OUI"),'1C TSspéc10'!$Z$35/'1C TSspéc10'!$Z$17,"")</f>
        <v/>
      </c>
      <c r="P1044" s="545" t="str">
        <f>IF(AND('1C TSspéc10'!$Z$17&lt;&gt;0,'1C TSspéc10'!$C$12="OUI"),'1C TSspéc10'!$Z$36/'1C TSspéc10'!$Z$17,"")</f>
        <v/>
      </c>
      <c r="Q1044" s="545" t="str">
        <f>IF(AND('1C TSspéc10'!$Z$17&lt;&gt;0,'1C TSspéc10'!$C$12="OUI"),'1C TSspéc10'!$Z$37/'1C TSspéc10'!$Z$17,"")</f>
        <v/>
      </c>
      <c r="R1044" s="545" t="str">
        <f>IF(AND('1C TSspéc10'!$Z$17&lt;&gt;0,'1C TSspéc10'!$C$12="OUI"),'1C TSspéc10'!$Z$38/'1C TSspéc10'!$Z$17,"")</f>
        <v/>
      </c>
      <c r="S1044" s="545" t="str">
        <f>IF(AND('1C TSspéc10'!$Z$17&lt;&gt;0,'1C TSspéc10'!$C$12="OUI"),'1C TSspéc10'!$Z$39/'1C TSspéc10'!$Z$17,"")</f>
        <v/>
      </c>
      <c r="T1044" s="545" t="str">
        <f>IF(AND('1C TSspéc10'!$Z$17&lt;&gt;0,'1C TSspéc10'!$C$12="OUI"),'1C TSspéc10'!$Z$40/'1C TSspéc10'!$Z$17,"")</f>
        <v/>
      </c>
      <c r="U1044" s="545" t="str">
        <f>IF(AND('1C TSspéc10'!$Z$17&lt;&gt;0,'1C TSspéc10'!$C$12="OUI"),'1C TSspéc10'!$Z$41/'1C TSspéc10'!$Z$17,"")</f>
        <v/>
      </c>
      <c r="V1044" s="545" t="str">
        <f>IF(AND('1C TSspéc10'!$Z$17&lt;&gt;0,'1C TSspéc10'!$C$12="OUI"),'1C TSspéc10'!$Z$42/'1C TSspéc10'!$Z$17,"")</f>
        <v/>
      </c>
      <c r="W1044" s="545" t="str">
        <f>IF(AND('1C TSspéc10'!$Z$17&lt;&gt;0,'1C TSspéc10'!$C$12="OUI"),'1C TSspéc10'!$Z$43/'1C TSspéc10'!$Z$17,"")</f>
        <v/>
      </c>
      <c r="X1044" s="545" t="str">
        <f>IF(AND('1C TSspéc10'!$Z$17&lt;&gt;0,'1C TSspéc10'!$C$12="OUI"),'1C TSspéc10'!$Z$44/'1C TSspéc10'!$Z$17,"")</f>
        <v/>
      </c>
      <c r="Y1044" s="545" t="str">
        <f>IF(AND('1C TSspéc10'!$Z$17&lt;&gt;0,'1C TSspéc10'!$C$12="OUI"),'1C TSspéc10'!$Z$45/'1C TSspéc10'!$Z$17,"")</f>
        <v/>
      </c>
      <c r="Z1044" s="545" t="str">
        <f>IF(AND('1C TSspéc10'!$Z$17&lt;&gt;0,'1C TSspéc10'!$C$12="OUI"),'1C TSspéc10'!$Z$46/'1C TSspéc10'!$Z$17,"")</f>
        <v/>
      </c>
      <c r="AA1044" s="545" t="str">
        <f>IF(AND('1C TSspéc10'!$Z$17&lt;&gt;0,'1C TSspéc10'!$C$12="OUI"),'1C TSspéc10'!$Z$47/'1C TSspéc10'!$Z$17,"")</f>
        <v/>
      </c>
      <c r="AB1044" s="545" t="str">
        <f>IF(AND('1C TSspéc10'!$Z$17&lt;&gt;0,'1C TSspéc10'!$C$12="OUI"),'1C TSspéc10'!$Z$48/'1C TSspéc10'!$Z$17,"")</f>
        <v/>
      </c>
      <c r="AC1044" s="545" t="str">
        <f>IF(AND('1C TSspéc10'!$Z$17&lt;&gt;0,'1C TSspéc10'!$C$12="OUI"),'1C TSspéc10'!$Z$49/'1C TSspéc10'!$Z$17,"")</f>
        <v/>
      </c>
      <c r="AD1044" s="545" t="str">
        <f>IF(AND('1C TSspéc10'!$Z$17&lt;&gt;0,'1C TSspéc10'!$C$12="OUI"),'1C TSspéc10'!$Z$50/'1C TSspéc10'!$Z$17,"")</f>
        <v/>
      </c>
      <c r="AE1044" s="545" t="str">
        <f>IF(AND('1C TSspéc10'!$Z$17&lt;&gt;0,'1C TSspéc10'!$C$12="OUI"),'1C TSspéc10'!$Z$51/'1C TSspéc10'!$Z$17,"")</f>
        <v/>
      </c>
      <c r="AF1044" s="545" t="str">
        <f>IF(AND('1C TSspéc10'!$Z$17&lt;&gt;0,'1C TSspéc10'!$C$12="OUI"),'1C TSspéc10'!$Z$52/'1C TSspéc10'!$Z$17,"")</f>
        <v/>
      </c>
      <c r="AG1044" s="545" t="str">
        <f>IF(AND('1C TSspéc10'!$Z$17&lt;&gt;0,'1C TSspéc10'!$C$12="OUI"),'1C TSspéc10'!$Z$53/'1C TSspéc10'!$Z$17,"")</f>
        <v/>
      </c>
      <c r="AH1044" s="545" t="str">
        <f>IF(AND('1C TSspéc10'!$Z$17&lt;&gt;0,'1C TSspéc10'!$C$12="OUI"),'1C TSspéc10'!$Z$54/'1C TSspéc10'!$Z$17,"")</f>
        <v/>
      </c>
      <c r="AI1044" s="545" t="str">
        <f>IF(AND('1C TSspéc10'!$Z$17&lt;&gt;0,'1C TSspéc10'!$C$12="OUI"),'1C TSspéc10'!$Z$55/'1C TSspéc10'!$Z$17,"")</f>
        <v/>
      </c>
      <c r="AJ1044" s="545" t="str">
        <f>IF(AND('1C TSspéc10'!$Z$17&lt;&gt;0,'1C TSspéc10'!$C$12="OUI"),'1C TSspéc10'!$Z$56/'1C TSspéc10'!$Z$17,"")</f>
        <v/>
      </c>
      <c r="AK1044" s="545" t="str">
        <f>IF(AND('1C TSspéc10'!$Z$17&lt;&gt;0,'1C TSspéc10'!$C$12="OUI"),'1C TSspéc10'!$Z$57/'1C TSspéc10'!$Z$17,"")</f>
        <v/>
      </c>
      <c r="AL1044" s="212">
        <f>IF(AND('1C TSspéc10'!$Z$17&lt;&gt;0,'1C TSspéc10'!$C$12="OUI"),N1044+AK1044,N1044)</f>
        <v>0</v>
      </c>
      <c r="AM1044" s="419">
        <f t="shared" si="296"/>
        <v>0</v>
      </c>
      <c r="AN1044" s="419">
        <f t="shared" si="297"/>
        <v>0</v>
      </c>
      <c r="AO1044" s="420" t="str">
        <f>IF(AND('1C TSspéc2'!$Z$17&lt;&gt;0,'1C TSspéc2'!$Z$30&lt;&gt;0),AM1044+AN1044,"")</f>
        <v/>
      </c>
      <c r="AP1044" s="574" t="str">
        <f>IF(AND('1C TSspéc2'!$Z$17&lt;&gt;0,'1C TSspéc2'!$Z$30&lt;&gt;0),AM1044-AR1044,"")</f>
        <v/>
      </c>
      <c r="AQ1044" s="625">
        <f t="shared" si="298"/>
        <v>0</v>
      </c>
      <c r="AR1044" s="597"/>
      <c r="AS1044" s="213"/>
      <c r="AT1044" s="214" t="str">
        <f>IF(('1C TSspéc10'!Z$17*FICHE!$C$14&lt;J1044),"Forfait limité à "&amp;FICHE!$C$14&amp;"€/jour","")</f>
        <v/>
      </c>
      <c r="AU1044" s="626"/>
      <c r="AV1044" s="824"/>
      <c r="AW1044" s="824"/>
      <c r="AX1044" s="824"/>
      <c r="AY1044" s="824"/>
      <c r="AZ1044" s="824"/>
      <c r="BA1044" s="767"/>
      <c r="BB1044" s="767"/>
      <c r="BC1044" s="767"/>
      <c r="BD1044" s="767"/>
      <c r="BE1044" s="767"/>
      <c r="BF1044" s="767"/>
      <c r="BG1044" s="767"/>
      <c r="BH1044" s="767"/>
      <c r="BI1044" s="767"/>
      <c r="BJ1044" s="767"/>
      <c r="BK1044" s="767"/>
      <c r="BL1044" s="767"/>
      <c r="BM1044" s="767"/>
      <c r="BN1044" s="767"/>
      <c r="BO1044" s="767"/>
      <c r="BP1044" s="767"/>
      <c r="BQ1044" s="767"/>
      <c r="BR1044" s="767"/>
      <c r="BS1044" s="767"/>
      <c r="BT1044" s="767"/>
      <c r="BU1044" s="767"/>
      <c r="BV1044" s="767"/>
      <c r="BW1044" s="767"/>
      <c r="BX1044" s="767"/>
      <c r="BY1044" s="767"/>
      <c r="BZ1044" s="767"/>
      <c r="CA1044" s="767"/>
      <c r="CB1044" s="767"/>
      <c r="CC1044" s="767"/>
      <c r="CD1044" s="767"/>
      <c r="CE1044" s="767"/>
      <c r="CF1044" s="767"/>
      <c r="CG1044" s="767"/>
      <c r="CH1044" s="767"/>
      <c r="CI1044" s="767"/>
      <c r="CJ1044" s="767"/>
      <c r="CK1044" s="767"/>
      <c r="CL1044" s="767"/>
      <c r="CM1044" s="767"/>
      <c r="CN1044" s="767"/>
      <c r="CO1044" s="767"/>
      <c r="CP1044" s="767"/>
      <c r="CQ1044" s="767"/>
      <c r="CR1044" s="767"/>
      <c r="CS1044" s="767"/>
      <c r="CT1044" s="767"/>
      <c r="CU1044" s="767"/>
      <c r="CV1044" s="767"/>
      <c r="CW1044" s="767"/>
      <c r="CX1044" s="767"/>
      <c r="CY1044" s="767"/>
      <c r="CZ1044" s="767"/>
      <c r="DA1044" s="767"/>
      <c r="DB1044" s="767"/>
      <c r="DC1044" s="767"/>
      <c r="DD1044" s="767"/>
      <c r="DE1044" s="767"/>
      <c r="DF1044" s="767"/>
      <c r="DG1044" s="767"/>
      <c r="DH1044" s="767"/>
      <c r="DI1044" s="767"/>
      <c r="DJ1044" s="767"/>
      <c r="DK1044" s="767"/>
      <c r="DL1044" s="767"/>
      <c r="DM1044" s="767"/>
      <c r="DN1044" s="767"/>
      <c r="DO1044" s="767"/>
      <c r="DP1044" s="767"/>
      <c r="DQ1044" s="767"/>
      <c r="DR1044" s="767"/>
      <c r="DS1044" s="767"/>
      <c r="DT1044" s="767"/>
      <c r="DU1044" s="767"/>
      <c r="DV1044" s="767"/>
      <c r="DW1044" s="767"/>
      <c r="DX1044" s="767"/>
      <c r="DY1044" s="767"/>
      <c r="DZ1044" s="767"/>
      <c r="EA1044" s="767"/>
      <c r="EB1044" s="767"/>
      <c r="EC1044" s="767"/>
      <c r="ED1044" s="767"/>
      <c r="EE1044" s="767"/>
      <c r="EF1044" s="767"/>
      <c r="EG1044" s="767"/>
      <c r="EH1044" s="767"/>
      <c r="EI1044" s="767"/>
      <c r="EJ1044" s="767"/>
      <c r="EK1044" s="767"/>
      <c r="EL1044" s="767"/>
      <c r="EM1044" s="767"/>
      <c r="EN1044" s="767"/>
      <c r="EO1044" s="767"/>
      <c r="EP1044" s="767"/>
      <c r="EQ1044" s="767"/>
      <c r="ER1044" s="767"/>
      <c r="ES1044" s="767"/>
      <c r="ET1044" s="767"/>
      <c r="EU1044" s="767"/>
      <c r="EV1044" s="767"/>
      <c r="EW1044" s="767"/>
      <c r="EX1044" s="767"/>
      <c r="EY1044" s="767"/>
      <c r="EZ1044" s="767"/>
      <c r="FA1044" s="767"/>
      <c r="FB1044" s="767"/>
      <c r="FC1044" s="767"/>
      <c r="FD1044" s="767"/>
      <c r="FE1044" s="767"/>
      <c r="FF1044" s="767"/>
      <c r="FG1044" s="767"/>
      <c r="FH1044" s="767"/>
      <c r="FI1044" s="767"/>
      <c r="FJ1044" s="767"/>
      <c r="FK1044" s="767"/>
      <c r="FL1044" s="767"/>
      <c r="FM1044" s="767"/>
      <c r="FN1044" s="767"/>
      <c r="FO1044" s="767"/>
      <c r="FP1044" s="767"/>
      <c r="FQ1044" s="767"/>
      <c r="FR1044" s="767"/>
      <c r="FS1044" s="767"/>
      <c r="FT1044" s="767"/>
      <c r="FU1044" s="767"/>
      <c r="FV1044" s="767"/>
      <c r="FW1044" s="767"/>
      <c r="FX1044" s="767"/>
      <c r="FY1044" s="767"/>
      <c r="FZ1044" s="767"/>
      <c r="GA1044" s="767"/>
      <c r="GB1044" s="767"/>
      <c r="GC1044" s="767"/>
      <c r="GD1044" s="767"/>
      <c r="GE1044" s="767"/>
      <c r="GF1044" s="767"/>
      <c r="GG1044" s="767"/>
      <c r="GH1044" s="767"/>
      <c r="GI1044" s="767"/>
      <c r="GJ1044" s="767"/>
      <c r="GK1044" s="767"/>
      <c r="GL1044" s="767"/>
      <c r="GM1044" s="767"/>
      <c r="GN1044" s="767"/>
      <c r="GO1044" s="767"/>
      <c r="GP1044" s="767"/>
      <c r="GQ1044" s="767"/>
      <c r="GR1044" s="767"/>
      <c r="GS1044" s="767"/>
      <c r="GT1044" s="767"/>
      <c r="GU1044" s="767"/>
      <c r="GV1044" s="767"/>
      <c r="GW1044" s="767"/>
      <c r="GX1044" s="767"/>
      <c r="GY1044" s="767"/>
      <c r="GZ1044" s="767"/>
      <c r="HA1044" s="767"/>
      <c r="HB1044" s="767"/>
      <c r="HC1044" s="767"/>
    </row>
    <row r="1045" spans="1:211" s="862" customFormat="1" ht="13.9" hidden="1" customHeight="1">
      <c r="A1045" s="843"/>
      <c r="B1045" s="844"/>
      <c r="C1045" s="968" t="str">
        <f>IF('1C TSspéc11'!C$17&lt;&gt;0,'1C TSspéc11'!$B$12,"")</f>
        <v/>
      </c>
      <c r="D1045" s="969"/>
      <c r="E1045" s="970"/>
      <c r="F1045" s="845">
        <f>IF(AND($C1045='1C TSspéc11'!$B$12,'1C TSspéc11'!$B$16="spécifiques",'1C TSspéc11'!$C$17&lt;&gt;""),'1C TSspéc11'!$C$21,"")</f>
        <v>0</v>
      </c>
      <c r="G1045" s="846"/>
      <c r="H1045" s="847">
        <v>0</v>
      </c>
      <c r="I1045" s="847">
        <v>0</v>
      </c>
      <c r="J1045" s="848"/>
      <c r="K1045" s="849">
        <f t="shared" ref="K1045:K1476" si="299">J1045+(J1045*H1045)</f>
        <v>0</v>
      </c>
      <c r="L1045" s="894">
        <f>IF(OR('1C TSspéc11'!$B$12="",'1C TSspéc11'!C$30=0),0,IF(AND('1C TSspéc11'!$B$12&lt;&gt;"",$K$2="Pôle",'1C TSspéc11'!$C$12="OUI"),(('1C TSspéc11'!C$22+'1C TSspéc11'!C$23+'1C TSspéc11'!C$24+'1C TSspéc11'!C$25+'1C TSspéc11'!C$29)/'1C TSspéc11'!C$17),IF(AND('1C TSspéc11'!$B$12&lt;&gt;"",$K$2="Pôle",'1C TSspéc11'!$C$12="NON"),(('1C TSspéc11'!C$22+'1C TSspéc11'!C$23+'1C TSspéc11'!C$24+'1C TSspéc11'!C$25+'1C TSspéc11'!C$29)/'1C TSspéc11'!C$30),IF(AND('1C TSspéc11'!$B$12&lt;&gt;"",$K$2&lt;&gt;"Pôle",'1C TSspéc11'!$C$12="OUI"),(('1C TSspéc11'!C$22+'1C TSspéc11'!C$23+'1C TSspéc11'!C$24+'1C TSspéc11'!C$25+'1C TSspéc11'!C$26+'1C TSspéc11'!C$27+'1C TSspéc11'!C$28+'1C TSspéc11'!C$29)/'1C TSspéc11'!C$17),IF(AND('1C TSspéc11'!$B$12&lt;&gt;"",$K$2&lt;&gt;"Pôle",'1C TSspéc11'!$C$12="NON"),(('1C TSspéc11'!C$22+'1C TSspéc11'!C$23+'1C TSspéc11'!C$24+'1C TSspéc11'!C$25+'1C TSspéc11'!C$26+'1C TSspéc11'!C$27+'1C TSspéc11'!C$28+'1C TSspéc11'!C$29)/'1C TSspéc11'!C$30))))))</f>
        <v>0</v>
      </c>
      <c r="M1045" s="894">
        <f>IF(OR('1C TSspéc11'!$B$12="",'1C TSspéc11'!C$30=0),0,IF(AND('1C TSspéc11'!$B$12&lt;&gt;"",$K$2="Pôle",'1C TSspéc11'!$C$12="OUI"),(('1C TSspéc11'!C$26+'1C TSspéc11'!C$27+'1C TSspéc11'!C$28)/'1C TSspéc11'!C$17),IF(AND('1C TSspéc11'!$B$12&lt;&gt;"",$K$2="Pôle",'1C TSspéc11'!$C$12="NON"),(('1C TSspéc11'!C$26+'1C TSspéc11'!C$27+'1C TSspéc11'!C$28)/'1C TSspéc11'!C$30),IF(AND('1C TSspéc11'!$B$12&lt;&gt;"",$K$2&lt;&gt;"Pôle"),0))))</f>
        <v>0</v>
      </c>
      <c r="N1045" s="895">
        <f>IF(AND('1C TSspéc11'!$B$12&lt;&gt;0,'1C TSspéc11'!$C$30&lt;&gt;0),L1045+M1045,0)</f>
        <v>0</v>
      </c>
      <c r="O1045" s="851" t="str">
        <f>IF(AND('1C TSspéc11'!$C$17&lt;&gt;0,'1C TSspéc11'!$C$12="OUI"),'1C TSspéc11'!$C$35/'1C TSspéc11'!$C$17,"")</f>
        <v/>
      </c>
      <c r="P1045" s="852" t="str">
        <f>IF(AND('1C TSspéc11'!$C$17&lt;&gt;0,'1C TSspéc11'!$C$12="OUI"),'1C TSspéc11'!$C$36/'1C TSspéc11'!$C$17,"")</f>
        <v/>
      </c>
      <c r="Q1045" s="852" t="str">
        <f>IF(AND('1C TSspéc11'!$C$17&lt;&gt;0,'1C TSspéc11'!$C$12="OUI"),'1C TSspéc11'!$C$37/'1C TSspéc11'!$C$17,"")</f>
        <v/>
      </c>
      <c r="R1045" s="852" t="str">
        <f>IF(AND('1C TSspéc11'!$C$17&lt;&gt;0,'1C TSspéc11'!$C$12="OUI"),'1C TSspéc11'!$C$38/'1C TSspéc11'!$C$17,"")</f>
        <v/>
      </c>
      <c r="S1045" s="852" t="str">
        <f>IF(AND('1C TSspéc11'!$C$17&lt;&gt;0,'1C TSspéc11'!$C$12="OUI"),'1C TSspéc11'!$C$39/'1C TSspéc11'!$C$17,"")</f>
        <v/>
      </c>
      <c r="T1045" s="852" t="str">
        <f>IF(AND('1C TSspéc11'!$C$17&lt;&gt;0,'1C TSspéc11'!$C$12="OUI"),'1C TSspéc11'!$C$40/'1C TSspéc11'!$C$17,"")</f>
        <v/>
      </c>
      <c r="U1045" s="852" t="str">
        <f>IF(AND('1C TSspéc11'!$C$17&lt;&gt;0,'1C TSspéc11'!$C$12="OUI"),'1C TSspéc11'!$C$41/'1C TSspéc11'!$C$17,"")</f>
        <v/>
      </c>
      <c r="V1045" s="852" t="str">
        <f>IF(AND('1C TSspéc11'!$C$17&lt;&gt;0,'1C TSspéc11'!$C$12="OUI"),'1C TSspéc11'!$C$42/'1C TSspéc11'!$C$17,"")</f>
        <v/>
      </c>
      <c r="W1045" s="852" t="str">
        <f>IF(AND('1C TSspéc11'!$C$17&lt;&gt;0,'1C TSspéc11'!$C$12="OUI"),'1C TSspéc11'!$C$43/'1C TSspéc11'!$C$17,"")</f>
        <v/>
      </c>
      <c r="X1045" s="852" t="str">
        <f>IF(AND('1C TSspéc11'!$C$17&lt;&gt;0,'1C TSspéc11'!$C$12="OUI"),'1C TSspéc11'!$C$44/'1C TSspéc11'!$C$17,"")</f>
        <v/>
      </c>
      <c r="Y1045" s="852" t="str">
        <f>IF(AND('1C TSspéc11'!$C$17&lt;&gt;0,'1C TSspéc11'!$C$12="OUI"),'1C TSspéc11'!$C$45/'1C TSspéc11'!$C$17,"")</f>
        <v/>
      </c>
      <c r="Z1045" s="852" t="str">
        <f>IF(AND('1C TSspéc11'!$C$17&lt;&gt;0,'1C TSspéc11'!$C$12="OUI"),'1C TSspéc11'!$C$46/'1C TSspéc11'!$C$17,"")</f>
        <v/>
      </c>
      <c r="AA1045" s="852" t="str">
        <f>IF(AND('1C TSspéc11'!$C$17&lt;&gt;0,'1C TSspéc11'!$C$12="OUI"),'1C TSspéc11'!$C$47/'1C TSspéc11'!$C$17,"")</f>
        <v/>
      </c>
      <c r="AB1045" s="852" t="str">
        <f>IF(AND('1C TSspéc11'!$C$17&lt;&gt;0,'1C TSspéc11'!$C$12="OUI"),'1C TSspéc11'!$C$48/'1C TSspéc11'!$C$17,"")</f>
        <v/>
      </c>
      <c r="AC1045" s="852" t="str">
        <f>IF(AND('1C TSspéc11'!$C$17&lt;&gt;0,'1C TSspéc11'!$C$12="OUI"),'1C TSspéc11'!$C$49/'1C TSspéc11'!$C$17,"")</f>
        <v/>
      </c>
      <c r="AD1045" s="852" t="str">
        <f>IF(AND('1C TSspéc11'!$C$17&lt;&gt;0,'1C TSspéc11'!$C$12="OUI"),'1C TSspéc11'!$C$50/'1C TSspéc11'!$C$17,"")</f>
        <v/>
      </c>
      <c r="AE1045" s="852" t="str">
        <f>IF(AND('1C TSspéc11'!$C$17&lt;&gt;0,'1C TSspéc11'!$C$12="OUI"),'1C TSspéc11'!$C$51/'1C TSspéc11'!$C$17,"")</f>
        <v/>
      </c>
      <c r="AF1045" s="852" t="str">
        <f>IF(AND('1C TSspéc11'!$C$17&lt;&gt;0,'1C TSspéc11'!$C$12="OUI"),'1C TSspéc11'!$C$52/'1C TSspéc11'!$C$17,"")</f>
        <v/>
      </c>
      <c r="AG1045" s="852" t="str">
        <f>IF(AND('1C TSspéc11'!$C$17&lt;&gt;0,'1C TSspéc11'!$C$12="OUI"),'1C TSspéc11'!$C$53/'1C TSspéc11'!$C$17,"")</f>
        <v/>
      </c>
      <c r="AH1045" s="852" t="str">
        <f>IF(AND('1C TSspéc11'!$C$17&lt;&gt;0,'1C TSspéc11'!$C$12="OUI"),'1C TSspéc11'!$C$54/'1C TSspéc11'!$C$17,"")</f>
        <v/>
      </c>
      <c r="AI1045" s="852" t="str">
        <f>IF(AND('1C TSspéc11'!$C$17&lt;&gt;0,'1C TSspéc11'!$C$12="OUI"),'1C TSspéc11'!$C$55/'1C TSspéc11'!$C$17,"")</f>
        <v/>
      </c>
      <c r="AJ1045" s="852" t="str">
        <f>IF(AND('1C TSspéc11'!$C$17&lt;&gt;0,'1C TSspéc11'!$C$12="OUI"),'1C TSspéc11'!$C$56/'1C TSspéc11'!$C$17,"")</f>
        <v/>
      </c>
      <c r="AK1045" s="852" t="str">
        <f>IF(AND('1C TSspéc11'!$C$17&lt;&gt;0,'1C TSspéc11'!$C$12="OUI"),'1C TSspéc11'!$C$57/'1C TSspéc11'!$C$17,"")</f>
        <v/>
      </c>
      <c r="AL1045" s="853">
        <f>IF(AND('1C TSspéc11'!$C$17&lt;&gt;0,'1C TSspéc11'!$C$12="OUI"),N1045+AK1045,N1045)</f>
        <v>0</v>
      </c>
      <c r="AM1045" s="896">
        <f>(J1045+(J1045*H1045)-(J1045*H1045*I1045))*L1045</f>
        <v>0</v>
      </c>
      <c r="AN1045" s="896">
        <f>((J1045+(J1045*H1045)-(J1045*H1045*I1045))*M1045)*50%</f>
        <v>0</v>
      </c>
      <c r="AO1045" s="897" t="str">
        <f>IF(AND('1C TSspéc11'!$C$17&lt;&gt;0,'1C TSspéc11'!$C$30&lt;&gt;0),AM1045+AN1045,"")</f>
        <v/>
      </c>
      <c r="AP1045" s="856" t="str">
        <f>IF(AND('1C TSspéc11'!$C$17&lt;&gt;0,'1C TSspéc11'!$C$30&lt;&gt;0),AM1045-AR1045,"")</f>
        <v/>
      </c>
      <c r="AQ1045" s="857">
        <f>IF(M1045=0,0,AN1045-AS1045)</f>
        <v>0</v>
      </c>
      <c r="AR1045" s="898"/>
      <c r="AS1045" s="859"/>
      <c r="AT1045" s="860" t="str">
        <f>IF(('1C TSspéc11'!C$17*FICHE!$C$14&lt;J1045),"Forfait limité à "&amp;FICHE!$C$14&amp;"€/jour","")</f>
        <v/>
      </c>
      <c r="AU1045" s="861"/>
      <c r="AV1045" s="824"/>
      <c r="AW1045" s="824"/>
      <c r="AX1045" s="824"/>
      <c r="AY1045" s="824"/>
      <c r="AZ1045" s="824"/>
      <c r="BA1045" s="767"/>
      <c r="BB1045" s="767"/>
      <c r="BC1045" s="767"/>
      <c r="BD1045" s="767"/>
      <c r="BE1045" s="767"/>
      <c r="BF1045" s="767"/>
      <c r="BG1045" s="767"/>
      <c r="BH1045" s="767"/>
      <c r="BI1045" s="767"/>
      <c r="BJ1045" s="767"/>
      <c r="BK1045" s="767"/>
      <c r="BL1045" s="767"/>
      <c r="BM1045" s="767"/>
      <c r="BN1045" s="767"/>
      <c r="BO1045" s="767"/>
      <c r="BP1045" s="767"/>
      <c r="BQ1045" s="767"/>
      <c r="BR1045" s="767"/>
      <c r="BS1045" s="767"/>
      <c r="BT1045" s="767"/>
      <c r="BU1045" s="767"/>
      <c r="BV1045" s="767"/>
      <c r="BW1045" s="767"/>
      <c r="BX1045" s="767"/>
      <c r="BY1045" s="767"/>
      <c r="BZ1045" s="767"/>
      <c r="CA1045" s="767"/>
      <c r="CB1045" s="767"/>
      <c r="CC1045" s="767"/>
      <c r="CD1045" s="767"/>
      <c r="CE1045" s="767"/>
      <c r="CF1045" s="767"/>
      <c r="CG1045" s="767"/>
      <c r="CH1045" s="767"/>
      <c r="CI1045" s="767"/>
      <c r="CJ1045" s="767"/>
      <c r="CK1045" s="767"/>
      <c r="CL1045" s="767"/>
      <c r="CM1045" s="767"/>
      <c r="CN1045" s="767"/>
      <c r="CO1045" s="767"/>
      <c r="CP1045" s="767"/>
      <c r="CQ1045" s="767"/>
      <c r="CR1045" s="767"/>
      <c r="CS1045" s="767"/>
      <c r="CT1045" s="767"/>
      <c r="CU1045" s="767"/>
      <c r="CV1045" s="767"/>
      <c r="CW1045" s="767"/>
      <c r="CX1045" s="767"/>
      <c r="CY1045" s="767"/>
      <c r="CZ1045" s="767"/>
      <c r="DA1045" s="767"/>
      <c r="DB1045" s="767"/>
      <c r="DC1045" s="767"/>
      <c r="DD1045" s="767"/>
      <c r="DE1045" s="767"/>
      <c r="DF1045" s="767"/>
      <c r="DG1045" s="767"/>
      <c r="DH1045" s="767"/>
      <c r="DI1045" s="767"/>
      <c r="DJ1045" s="767"/>
      <c r="DK1045" s="767"/>
      <c r="DL1045" s="767"/>
      <c r="DM1045" s="767"/>
      <c r="DN1045" s="767"/>
      <c r="DO1045" s="767"/>
      <c r="DP1045" s="767"/>
      <c r="DQ1045" s="767"/>
      <c r="DR1045" s="767"/>
      <c r="DS1045" s="767"/>
      <c r="DT1045" s="767"/>
      <c r="DU1045" s="767"/>
      <c r="DV1045" s="767"/>
      <c r="DW1045" s="767"/>
      <c r="DX1045" s="767"/>
      <c r="DY1045" s="767"/>
      <c r="DZ1045" s="767"/>
      <c r="EA1045" s="767"/>
      <c r="EB1045" s="767"/>
      <c r="EC1045" s="767"/>
      <c r="ED1045" s="767"/>
      <c r="EE1045" s="767"/>
      <c r="EF1045" s="767"/>
      <c r="EG1045" s="767"/>
      <c r="EH1045" s="767"/>
      <c r="EI1045" s="767"/>
      <c r="EJ1045" s="767"/>
      <c r="EK1045" s="767"/>
      <c r="EL1045" s="767"/>
      <c r="EM1045" s="767"/>
      <c r="EN1045" s="767"/>
      <c r="EO1045" s="767"/>
      <c r="EP1045" s="767"/>
      <c r="EQ1045" s="767"/>
      <c r="ER1045" s="767"/>
      <c r="ES1045" s="767"/>
      <c r="ET1045" s="767"/>
      <c r="EU1045" s="767"/>
      <c r="EV1045" s="767"/>
      <c r="EW1045" s="767"/>
      <c r="EX1045" s="767"/>
      <c r="EY1045" s="767"/>
      <c r="EZ1045" s="767"/>
      <c r="FA1045" s="767"/>
      <c r="FB1045" s="767"/>
      <c r="FC1045" s="767"/>
      <c r="FD1045" s="767"/>
      <c r="FE1045" s="767"/>
      <c r="FF1045" s="767"/>
      <c r="FG1045" s="767"/>
      <c r="FH1045" s="767"/>
      <c r="FI1045" s="767"/>
      <c r="FJ1045" s="767"/>
      <c r="FK1045" s="767"/>
      <c r="FL1045" s="767"/>
      <c r="FM1045" s="767"/>
      <c r="FN1045" s="767"/>
      <c r="FO1045" s="767"/>
      <c r="FP1045" s="767"/>
      <c r="FQ1045" s="767"/>
      <c r="FR1045" s="767"/>
      <c r="FS1045" s="767"/>
      <c r="FT1045" s="767"/>
      <c r="FU1045" s="767"/>
      <c r="FV1045" s="767"/>
      <c r="FW1045" s="767"/>
      <c r="FX1045" s="767"/>
      <c r="FY1045" s="767"/>
      <c r="FZ1045" s="767"/>
      <c r="GA1045" s="767"/>
      <c r="GB1045" s="767"/>
      <c r="GC1045" s="767"/>
      <c r="GD1045" s="767"/>
      <c r="GE1045" s="767"/>
      <c r="GF1045" s="767"/>
      <c r="GG1045" s="767"/>
      <c r="GH1045" s="767"/>
      <c r="GI1045" s="767"/>
      <c r="GJ1045" s="767"/>
      <c r="GK1045" s="767"/>
      <c r="GL1045" s="767"/>
      <c r="GM1045" s="767"/>
      <c r="GN1045" s="767"/>
      <c r="GO1045" s="767"/>
      <c r="GP1045" s="767"/>
      <c r="GQ1045" s="767"/>
      <c r="GR1045" s="767"/>
      <c r="GS1045" s="767"/>
      <c r="GT1045" s="767"/>
      <c r="GU1045" s="767"/>
      <c r="GV1045" s="767"/>
      <c r="GW1045" s="767"/>
      <c r="GX1045" s="767"/>
      <c r="GY1045" s="767"/>
      <c r="GZ1045" s="767"/>
      <c r="HA1045" s="767"/>
      <c r="HB1045" s="767"/>
      <c r="HC1045" s="767"/>
    </row>
    <row r="1046" spans="1:211" s="864" customFormat="1" ht="13.9" hidden="1" customHeight="1">
      <c r="A1046" s="307"/>
      <c r="B1046" s="351"/>
      <c r="C1046" s="971" t="str">
        <f>IF('1C TSspéc11'!D$17&lt;&gt;0,'1C TSspéc11'!$B$12,"")</f>
        <v/>
      </c>
      <c r="D1046" s="972"/>
      <c r="E1046" s="973"/>
      <c r="F1046" s="93">
        <f>IF(AND($C1046='1C TSspéc11'!$B$12,'1C TSspéc11'!$B$16="spécifiques",'1C TSspéc11'!$D$17&lt;&gt;""),'1C TSspéc11'!$D$21,"")</f>
        <v>0</v>
      </c>
      <c r="G1046" s="863"/>
      <c r="H1046" s="745">
        <v>0.21</v>
      </c>
      <c r="I1046" s="747">
        <v>1</v>
      </c>
      <c r="J1046" s="312"/>
      <c r="K1046" s="680">
        <f t="shared" si="299"/>
        <v>0</v>
      </c>
      <c r="L1046" s="556">
        <f>IF(OR('1C TSspéc11'!$B$12="",'1C TSspéc11'!D$30=0),0,IF(AND('1C TSspéc11'!$B$12&lt;&gt;"",$K$2="Pôle",'1C TSspéc11'!$C$12="OUI"),(('1C TSspéc11'!D$22+'1C TSspéc11'!D$23+'1C TSspéc11'!D$24+'1C TSspéc11'!D$25+'1C TSspéc11'!D$29)/'1C TSspéc11'!D$17),IF(AND('1C TSspéc11'!$B$12&lt;&gt;"",$K$2="Pôle",'1C TSspéc11'!$C$12="NON"),(('1C TSspéc11'!D$22+'1C TSspéc11'!D$23+'1C TSspéc11'!D$24+'1C TSspéc11'!D$25+'1C TSspéc11'!D$29)/'1C TSspéc11'!D$30),IF(AND('1C TSspéc11'!$B$12&lt;&gt;"",$K$2&lt;&gt;"Pôle",'1C TSspéc11'!$C$12="OUI"),(('1C TSspéc11'!D$22+'1C TSspéc11'!D$23+'1C TSspéc11'!D$24+'1C TSspéc11'!D$25+'1C TSspéc11'!D$26+'1C TSspéc11'!D$27+'1C TSspéc11'!D$28+'1C TSspéc11'!D$29)/'1C TSspéc11'!D$17),IF(AND('1C TSspéc11'!$B$12&lt;&gt;"",$K$2&lt;&gt;"Pôle",'1C TSspéc11'!$C$12="NON"),(('1C TSspéc11'!D$22+'1C TSspéc11'!D$23+'1C TSspéc11'!D$24+'1C TSspéc11'!D$25+'1C TSspéc11'!D$26+'1C TSspéc11'!D$27+'1C TSspéc11'!D$28+'1C TSspéc11'!D$29)/'1C TSspéc11'!D$30))))))</f>
        <v>0</v>
      </c>
      <c r="M1046" s="556">
        <f>IF(OR('1C TSspéc11'!$B$12="",'1C TSspéc11'!D$30=0),0,IF(AND('1C TSspéc11'!$B$12&lt;&gt;"",$K$2="Pôle",'1C TSspéc11'!$C$12="OUI"),(('1C TSspéc11'!D$26+'1C TSspéc11'!D$27+'1C TSspéc11'!D$28)/'1C TSspéc11'!D$17),IF(AND('1C TSspéc11'!$B$12&lt;&gt;"",$K$2="Pôle",'1C TSspéc11'!$C$12="NON"),(('1C TSspéc11'!D$26+'1C TSspéc11'!D$27+'1C TSspéc11'!D$28)/'1C TSspéc11'!D$30),IF(AND('1C TSspéc11'!$B$12&lt;&gt;"",$K$2&lt;&gt;"Pôle"),0))))</f>
        <v>0</v>
      </c>
      <c r="N1046" s="557">
        <f>IF(AND('1C TSspéc11'!$B$12&lt;&gt;0,'1C TSspéc11'!$D$30&lt;&gt;0),L1046+M1046,0)</f>
        <v>0</v>
      </c>
      <c r="O1046" s="542" t="str">
        <f>IF(AND('1C TSspéc11'!$D$17&lt;&gt;0,'1C TSspéc11'!$C$12="OUI"),'1C TSspéc11'!$D$35/'1C TSspéc11'!$D$17,"")</f>
        <v/>
      </c>
      <c r="P1046" s="543" t="str">
        <f>IF(AND('1C TSspéc11'!$D$17&lt;&gt;0,'1C TSspéc11'!$C$12="OUI"),'1C TSspéc11'!$D$36/'1C TSspéc11'!$D$17,"")</f>
        <v/>
      </c>
      <c r="Q1046" s="543" t="str">
        <f>IF(AND('1C TSspéc11'!$D$17&lt;&gt;0,'1C TSspéc11'!$C$12="OUI"),'1C TSspéc11'!$D$37/'1C TSspéc11'!$D$17,"")</f>
        <v/>
      </c>
      <c r="R1046" s="543" t="str">
        <f>IF(AND('1C TSspéc11'!$D$17&lt;&gt;0,'1C TSspéc11'!$C$12="OUI"),'1C TSspéc11'!$D$38/'1C TSspéc11'!$D$17,"")</f>
        <v/>
      </c>
      <c r="S1046" s="543" t="str">
        <f>IF(AND('1C TSspéc11'!$D$17&lt;&gt;0,'1C TSspéc11'!$C$12="OUI"),'1C TSspéc11'!$D$39/'1C TSspéc11'!$D$17,"")</f>
        <v/>
      </c>
      <c r="T1046" s="543" t="str">
        <f>IF(AND('1C TSspéc11'!$D$17&lt;&gt;0,'1C TSspéc11'!$C$12="OUI"),'1C TSspéc11'!$D$40/'1C TSspéc11'!$D$17,"")</f>
        <v/>
      </c>
      <c r="U1046" s="543" t="str">
        <f>IF(AND('1C TSspéc11'!$D$17&lt;&gt;0,'1C TSspéc11'!$C$12="OUI"),'1C TSspéc11'!$D$41/'1C TSspéc11'!$D$17,"")</f>
        <v/>
      </c>
      <c r="V1046" s="543" t="str">
        <f>IF(AND('1C TSspéc11'!$D$17&lt;&gt;0,'1C TSspéc11'!$C$12="OUI"),'1C TSspéc11'!$D$42/'1C TSspéc11'!$D$17,"")</f>
        <v/>
      </c>
      <c r="W1046" s="543" t="str">
        <f>IF(AND('1C TSspéc11'!$D$17&lt;&gt;0,'1C TSspéc11'!$C$12="OUI"),'1C TSspéc11'!$D$43/'1C TSspéc11'!$D$17,"")</f>
        <v/>
      </c>
      <c r="X1046" s="543" t="str">
        <f>IF(AND('1C TSspéc11'!$D$17&lt;&gt;0,'1C TSspéc11'!$C$12="OUI"),'1C TSspéc11'!$D$44/'1C TSspéc11'!$D$17,"")</f>
        <v/>
      </c>
      <c r="Y1046" s="543" t="str">
        <f>IF(AND('1C TSspéc11'!$D$17&lt;&gt;0,'1C TSspéc11'!$C$12="OUI"),'1C TSspéc11'!$D$45/'1C TSspéc11'!$D$17,"")</f>
        <v/>
      </c>
      <c r="Z1046" s="543" t="str">
        <f>IF(AND('1C TSspéc11'!$D$17&lt;&gt;0,'1C TSspéc11'!$C$12="OUI"),'1C TSspéc11'!$D$46/'1C TSspéc11'!$D$17,"")</f>
        <v/>
      </c>
      <c r="AA1046" s="543" t="str">
        <f>IF(AND('1C TSspéc11'!$D$17&lt;&gt;0,'1C TSspéc11'!$C$12="OUI"),'1C TSspéc11'!$D$47/'1C TSspéc11'!$D$17,"")</f>
        <v/>
      </c>
      <c r="AB1046" s="543" t="str">
        <f>IF(AND('1C TSspéc11'!$D$17&lt;&gt;0,'1C TSspéc11'!$C$12="OUI"),'1C TSspéc11'!$D$48/'1C TSspéc11'!$D$17,"")</f>
        <v/>
      </c>
      <c r="AC1046" s="543" t="str">
        <f>IF(AND('1C TSspéc11'!$D$17&lt;&gt;0,'1C TSspéc11'!$C$12="OUI"),'1C TSspéc11'!$D$49/'1C TSspéc11'!$D$17,"")</f>
        <v/>
      </c>
      <c r="AD1046" s="543" t="str">
        <f>IF(AND('1C TSspéc11'!$D$17&lt;&gt;0,'1C TSspéc11'!$C$12="OUI"),'1C TSspéc11'!$D$50/'1C TSspéc11'!$D$17,"")</f>
        <v/>
      </c>
      <c r="AE1046" s="543" t="str">
        <f>IF(AND('1C TSspéc11'!$D$17&lt;&gt;0,'1C TSspéc11'!$C$12="OUI"),'1C TSspéc11'!$D$51/'1C TSspéc11'!$D$17,"")</f>
        <v/>
      </c>
      <c r="AF1046" s="543" t="str">
        <f>IF(AND('1C TSspéc11'!$D$17&lt;&gt;0,'1C TSspéc11'!$C$12="OUI"),'1C TSspéc11'!$D$52/'1C TSspéc11'!$D$17,"")</f>
        <v/>
      </c>
      <c r="AG1046" s="543" t="str">
        <f>IF(AND('1C TSspéc11'!$D$17&lt;&gt;0,'1C TSspéc11'!$C$12="OUI"),'1C TSspéc11'!$D$53/'1C TSspéc11'!$D$17,"")</f>
        <v/>
      </c>
      <c r="AH1046" s="543" t="str">
        <f>IF(AND('1C TSspéc11'!$D$17&lt;&gt;0,'1C TSspéc11'!$C$12="OUI"),'1C TSspéc11'!$D$54/'1C TSspéc11'!$D$17,"")</f>
        <v/>
      </c>
      <c r="AI1046" s="543" t="str">
        <f>IF(AND('1C TSspéc11'!$D$17&lt;&gt;0,'1C TSspéc11'!$C$12="OUI"),'1C TSspéc11'!$D$55/'1C TSspéc11'!$D$17,"")</f>
        <v/>
      </c>
      <c r="AJ1046" s="543" t="str">
        <f>IF(AND('1C TSspéc11'!$D$17&lt;&gt;0,'1C TSspéc11'!$C$12="OUI"),'1C TSspéc11'!$D$56/'1C TSspéc11'!$D$17,"")</f>
        <v/>
      </c>
      <c r="AK1046" s="543" t="str">
        <f>IF(AND('1C TSspéc11'!$D$17&lt;&gt;0,'1C TSspéc11'!$C$12="OUI"),'1C TSspéc11'!$D$57/'1C TSspéc11'!$D$17,"")</f>
        <v/>
      </c>
      <c r="AL1046" s="72">
        <f>IF(AND('1C TSspéc11'!$D$17&lt;&gt;0,'1C TSspéc11'!$C$12="OUI"),N1046+AK1046,N1046)</f>
        <v>0</v>
      </c>
      <c r="AM1046" s="417">
        <f t="shared" ref="AM1046:AM1068" si="300">(J1046+(J1046*H1046)-(J1046*H1046*I1046))*L1046</f>
        <v>0</v>
      </c>
      <c r="AN1046" s="417">
        <f t="shared" ref="AN1046:AN1068" si="301">((J1046+(J1046*H1046)-(J1046*H1046*I1046))*M1046)*50%</f>
        <v>0</v>
      </c>
      <c r="AO1046" s="418" t="str">
        <f>IF(AND('1C TSspéc11'!$D$17&lt;&gt;0,'1C TSspéc11'!$D$30&lt;&gt;0),AM1046+AN1046,"")</f>
        <v/>
      </c>
      <c r="AP1046" s="573" t="str">
        <f>IF(AND('1C TSspéc11'!$D$17&lt;&gt;0,'1C TSspéc11'!$D$30&lt;&gt;0),AM1046-AR1046,"")</f>
        <v/>
      </c>
      <c r="AQ1046" s="583">
        <f t="shared" ref="AQ1046:AQ1068" si="302">IF(M1046=0,0,AN1046-AS1046)</f>
        <v>0</v>
      </c>
      <c r="AR1046" s="596"/>
      <c r="AS1046" s="102"/>
      <c r="AT1046" s="27" t="str">
        <f>IF(('1C TSspéc11'!D$17*FICHE!$C$14&lt;J1046),"Forfait limité à "&amp;FICHE!$C$14&amp;"€/jour","")</f>
        <v/>
      </c>
      <c r="AU1046" s="592"/>
      <c r="AV1046" s="824"/>
      <c r="AW1046" s="824"/>
      <c r="AX1046" s="824"/>
      <c r="AY1046" s="824"/>
      <c r="AZ1046" s="824"/>
      <c r="BA1046" s="767"/>
      <c r="BB1046" s="767"/>
      <c r="BC1046" s="767"/>
      <c r="BD1046" s="767"/>
      <c r="BE1046" s="767"/>
      <c r="BF1046" s="767"/>
      <c r="BG1046" s="767"/>
      <c r="BH1046" s="767"/>
      <c r="BI1046" s="767"/>
      <c r="BJ1046" s="767"/>
      <c r="BK1046" s="767"/>
      <c r="BL1046" s="767"/>
      <c r="BM1046" s="767"/>
      <c r="BN1046" s="767"/>
      <c r="BO1046" s="767"/>
      <c r="BP1046" s="767"/>
      <c r="BQ1046" s="767"/>
      <c r="BR1046" s="767"/>
      <c r="BS1046" s="767"/>
      <c r="BT1046" s="767"/>
      <c r="BU1046" s="767"/>
      <c r="BV1046" s="767"/>
      <c r="BW1046" s="767"/>
      <c r="BX1046" s="767"/>
      <c r="BY1046" s="767"/>
      <c r="BZ1046" s="767"/>
      <c r="CA1046" s="767"/>
      <c r="CB1046" s="767"/>
      <c r="CC1046" s="767"/>
      <c r="CD1046" s="767"/>
      <c r="CE1046" s="767"/>
      <c r="CF1046" s="767"/>
      <c r="CG1046" s="767"/>
      <c r="CH1046" s="767"/>
      <c r="CI1046" s="767"/>
      <c r="CJ1046" s="767"/>
      <c r="CK1046" s="767"/>
      <c r="CL1046" s="767"/>
      <c r="CM1046" s="767"/>
      <c r="CN1046" s="767"/>
      <c r="CO1046" s="767"/>
      <c r="CP1046" s="767"/>
      <c r="CQ1046" s="767"/>
      <c r="CR1046" s="767"/>
      <c r="CS1046" s="767"/>
      <c r="CT1046" s="767"/>
      <c r="CU1046" s="767"/>
      <c r="CV1046" s="767"/>
      <c r="CW1046" s="767"/>
      <c r="CX1046" s="767"/>
      <c r="CY1046" s="767"/>
      <c r="CZ1046" s="767"/>
      <c r="DA1046" s="767"/>
      <c r="DB1046" s="767"/>
      <c r="DC1046" s="767"/>
      <c r="DD1046" s="767"/>
      <c r="DE1046" s="767"/>
      <c r="DF1046" s="767"/>
      <c r="DG1046" s="767"/>
      <c r="DH1046" s="767"/>
      <c r="DI1046" s="767"/>
      <c r="DJ1046" s="767"/>
      <c r="DK1046" s="767"/>
      <c r="DL1046" s="767"/>
      <c r="DM1046" s="767"/>
      <c r="DN1046" s="767"/>
      <c r="DO1046" s="767"/>
      <c r="DP1046" s="767"/>
      <c r="DQ1046" s="767"/>
      <c r="DR1046" s="767"/>
      <c r="DS1046" s="767"/>
      <c r="DT1046" s="767"/>
      <c r="DU1046" s="767"/>
      <c r="DV1046" s="767"/>
      <c r="DW1046" s="767"/>
      <c r="DX1046" s="767"/>
      <c r="DY1046" s="767"/>
      <c r="DZ1046" s="767"/>
      <c r="EA1046" s="767"/>
      <c r="EB1046" s="767"/>
      <c r="EC1046" s="767"/>
      <c r="ED1046" s="767"/>
      <c r="EE1046" s="767"/>
      <c r="EF1046" s="767"/>
      <c r="EG1046" s="767"/>
      <c r="EH1046" s="767"/>
      <c r="EI1046" s="767"/>
      <c r="EJ1046" s="767"/>
      <c r="EK1046" s="767"/>
      <c r="EL1046" s="767"/>
      <c r="EM1046" s="767"/>
      <c r="EN1046" s="767"/>
      <c r="EO1046" s="767"/>
      <c r="EP1046" s="767"/>
      <c r="EQ1046" s="767"/>
      <c r="ER1046" s="767"/>
      <c r="ES1046" s="767"/>
      <c r="ET1046" s="767"/>
      <c r="EU1046" s="767"/>
      <c r="EV1046" s="767"/>
      <c r="EW1046" s="767"/>
      <c r="EX1046" s="767"/>
      <c r="EY1046" s="767"/>
      <c r="EZ1046" s="767"/>
      <c r="FA1046" s="767"/>
      <c r="FB1046" s="767"/>
      <c r="FC1046" s="767"/>
      <c r="FD1046" s="767"/>
      <c r="FE1046" s="767"/>
      <c r="FF1046" s="767"/>
      <c r="FG1046" s="767"/>
      <c r="FH1046" s="767"/>
      <c r="FI1046" s="767"/>
      <c r="FJ1046" s="767"/>
      <c r="FK1046" s="767"/>
      <c r="FL1046" s="767"/>
      <c r="FM1046" s="767"/>
      <c r="FN1046" s="767"/>
      <c r="FO1046" s="767"/>
      <c r="FP1046" s="767"/>
      <c r="FQ1046" s="767"/>
      <c r="FR1046" s="767"/>
      <c r="FS1046" s="767"/>
      <c r="FT1046" s="767"/>
      <c r="FU1046" s="767"/>
      <c r="FV1046" s="767"/>
      <c r="FW1046" s="767"/>
      <c r="FX1046" s="767"/>
      <c r="FY1046" s="767"/>
      <c r="FZ1046" s="767"/>
      <c r="GA1046" s="767"/>
      <c r="GB1046" s="767"/>
      <c r="GC1046" s="767"/>
      <c r="GD1046" s="767"/>
      <c r="GE1046" s="767"/>
      <c r="GF1046" s="767"/>
      <c r="GG1046" s="767"/>
      <c r="GH1046" s="767"/>
      <c r="GI1046" s="767"/>
      <c r="GJ1046" s="767"/>
      <c r="GK1046" s="767"/>
      <c r="GL1046" s="767"/>
      <c r="GM1046" s="767"/>
      <c r="GN1046" s="767"/>
      <c r="GO1046" s="767"/>
      <c r="GP1046" s="767"/>
      <c r="GQ1046" s="767"/>
      <c r="GR1046" s="767"/>
      <c r="GS1046" s="767"/>
      <c r="GT1046" s="767"/>
      <c r="GU1046" s="767"/>
      <c r="GV1046" s="767"/>
      <c r="GW1046" s="767"/>
      <c r="GX1046" s="767"/>
      <c r="GY1046" s="767"/>
      <c r="GZ1046" s="767"/>
      <c r="HA1046" s="767"/>
      <c r="HB1046" s="767"/>
      <c r="HC1046" s="767"/>
    </row>
    <row r="1047" spans="1:211" s="864" customFormat="1" ht="13.9" hidden="1" customHeight="1">
      <c r="A1047" s="307"/>
      <c r="B1047" s="351"/>
      <c r="C1047" s="971" t="str">
        <f>IF('1C TSspéc11'!E$17&lt;&gt;0,'1C TSspéc11'!$B$12,"")</f>
        <v/>
      </c>
      <c r="D1047" s="972"/>
      <c r="E1047" s="973"/>
      <c r="F1047" s="93">
        <f>IF(AND($C1047='1C TSspéc11'!$B$12,'1C TSspéc11'!$B$16="spécifiques",'1C TSspéc11'!$E$17&lt;&gt;""),'1C TSspéc11'!$E$21,"")</f>
        <v>0</v>
      </c>
      <c r="G1047" s="863"/>
      <c r="H1047" s="745">
        <v>0.21</v>
      </c>
      <c r="I1047" s="747">
        <v>1</v>
      </c>
      <c r="J1047" s="312"/>
      <c r="K1047" s="680">
        <f t="shared" si="299"/>
        <v>0</v>
      </c>
      <c r="L1047" s="556">
        <f>IF(OR('1C TSspéc11'!$B$12="",'1C TSspéc11'!E$30=0),0,IF(AND('1C TSspéc11'!$B$12&lt;&gt;"",$K$2="Pôle",'1C TSspéc11'!$C$12="OUI"),(('1C TSspéc11'!E$22+'1C TSspéc11'!E$23+'1C TSspéc11'!E$24+'1C TSspéc11'!E$25+'1C TSspéc11'!E$29)/'1C TSspéc11'!E$17),IF(AND('1C TSspéc11'!$B$12&lt;&gt;"",$K$2="Pôle",'1C TSspéc11'!$C$12="NON"),(('1C TSspéc11'!E$22+'1C TSspéc11'!E$23+'1C TSspéc11'!E$24+'1C TSspéc11'!E$25+'1C TSspéc11'!E$29)/'1C TSspéc11'!E$30),IF(AND('1C TSspéc11'!$B$12&lt;&gt;"",$K$2&lt;&gt;"Pôle",'1C TSspéc11'!$C$12="OUI"),(('1C TSspéc11'!E$22+'1C TSspéc11'!E$23+'1C TSspéc11'!E$24+'1C TSspéc11'!E$25+'1C TSspéc11'!E$26+'1C TSspéc11'!E$27+'1C TSspéc11'!E$28+'1C TSspéc11'!E$29)/'1C TSspéc11'!E$17),IF(AND('1C TSspéc11'!$B$12&lt;&gt;"",$K$2&lt;&gt;"Pôle",'1C TSspéc11'!$C$12="NON"),(('1C TSspéc11'!E$22+'1C TSspéc11'!E$23+'1C TSspéc11'!E$24+'1C TSspéc11'!E$25+'1C TSspéc11'!E$26+'1C TSspéc11'!E$27+'1C TSspéc11'!E$28+'1C TSspéc11'!E$29)/'1C TSspéc11'!E$30))))))</f>
        <v>0</v>
      </c>
      <c r="M1047" s="556">
        <f>IF(OR('1C TSspéc11'!$B$12="",'1C TSspéc11'!E$30=0),0,IF(AND('1C TSspéc11'!$B$12&lt;&gt;"",$K$2="Pôle",'1C TSspéc11'!$C$12="OUI"),(('1C TSspéc11'!E$26+'1C TSspéc11'!E$27+'1C TSspéc11'!E$28)/'1C TSspéc11'!E$17),IF(AND('1C TSspéc11'!$B$12&lt;&gt;"",$K$2="Pôle",'1C TSspéc11'!$C$12="NON"),(('1C TSspéc11'!E$26+'1C TSspéc11'!E$27+'1C TSspéc11'!E$28)/'1C TSspéc11'!E$30),IF(AND('1C TSspéc11'!$B$12&lt;&gt;"",$K$2&lt;&gt;"Pôle"),0))))</f>
        <v>0</v>
      </c>
      <c r="N1047" s="557">
        <f>IF(AND('1C TSspéc11'!$B$12&lt;&gt;0,'1C TSspéc11'!$E$30&lt;&gt;0),L1047+M1047,0)</f>
        <v>0</v>
      </c>
      <c r="O1047" s="542" t="str">
        <f>IF(AND('1C TSspéc11'!$E$17&lt;&gt;0,'1C TSspéc11'!$C$12="OUI"),'1C TSspéc11'!$E$35/'1C TSspéc11'!$E$17,"")</f>
        <v/>
      </c>
      <c r="P1047" s="543" t="str">
        <f>IF(AND('1C TSspéc11'!$E$17&lt;&gt;0,'1C TSspéc11'!$C$12="OUI"),'1C TSspéc11'!$E$36/'1C TSspéc11'!$E$17,"")</f>
        <v/>
      </c>
      <c r="Q1047" s="543" t="str">
        <f>IF(AND('1C TSspéc11'!$E$17&lt;&gt;0,'1C TSspéc11'!$C$12="OUI"),'1C TSspéc11'!$E$37/'1C TSspéc11'!$E$17,"")</f>
        <v/>
      </c>
      <c r="R1047" s="543" t="str">
        <f>IF(AND('1C TSspéc11'!$E$17&lt;&gt;0,'1C TSspéc11'!$C$12="OUI"),'1C TSspéc11'!$E$38/'1C TSspéc11'!$E$17,"")</f>
        <v/>
      </c>
      <c r="S1047" s="543" t="str">
        <f>IF(AND('1C TSspéc11'!$E$17&lt;&gt;0,'1C TSspéc11'!$C$12="OUI"),'1C TSspéc11'!$E$39/'1C TSspéc11'!$E$17,"")</f>
        <v/>
      </c>
      <c r="T1047" s="543" t="str">
        <f>IF(AND('1C TSspéc11'!$E$17&lt;&gt;0,'1C TSspéc11'!$C$12="OUI"),'1C TSspéc11'!$E$40/'1C TSspéc11'!$E$17,"")</f>
        <v/>
      </c>
      <c r="U1047" s="543" t="str">
        <f>IF(AND('1C TSspéc11'!$E$17&lt;&gt;0,'1C TSspéc11'!$C$12="OUI"),'1C TSspéc11'!$E$41/'1C TSspéc11'!$E$17,"")</f>
        <v/>
      </c>
      <c r="V1047" s="543" t="str">
        <f>IF(AND('1C TSspéc11'!$E$17&lt;&gt;0,'1C TSspéc11'!$C$12="OUI"),'1C TSspéc11'!$E$42/'1C TSspéc11'!$E$17,"")</f>
        <v/>
      </c>
      <c r="W1047" s="543" t="str">
        <f>IF(AND('1C TSspéc11'!$E$17&lt;&gt;0,'1C TSspéc11'!$C$12="OUI"),'1C TSspéc11'!$E$43/'1C TSspéc11'!$E$17,"")</f>
        <v/>
      </c>
      <c r="X1047" s="543" t="str">
        <f>IF(AND('1C TSspéc11'!$E$17&lt;&gt;0,'1C TSspéc11'!$C$12="OUI"),'1C TSspéc11'!$E$44/'1C TSspéc11'!$E$17,"")</f>
        <v/>
      </c>
      <c r="Y1047" s="543" t="str">
        <f>IF(AND('1C TSspéc11'!$E$17&lt;&gt;0,'1C TSspéc11'!$C$12="OUI"),'1C TSspéc11'!$E$45/'1C TSspéc11'!$E$17,"")</f>
        <v/>
      </c>
      <c r="Z1047" s="543" t="str">
        <f>IF(AND('1C TSspéc11'!$E$17&lt;&gt;0,'1C TSspéc11'!$C$12="OUI"),'1C TSspéc11'!$E$46/'1C TSspéc11'!$E$17,"")</f>
        <v/>
      </c>
      <c r="AA1047" s="543" t="str">
        <f>IF(AND('1C TSspéc11'!$E$17&lt;&gt;0,'1C TSspéc11'!$C$12="OUI"),'1C TSspéc11'!$E$47/'1C TSspéc11'!$E$17,"")</f>
        <v/>
      </c>
      <c r="AB1047" s="543" t="str">
        <f>IF(AND('1C TSspéc11'!$E$17&lt;&gt;0,'1C TSspéc11'!$C$12="OUI"),'1C TSspéc11'!$E$48/'1C TSspéc11'!$E$17,"")</f>
        <v/>
      </c>
      <c r="AC1047" s="543" t="str">
        <f>IF(AND('1C TSspéc11'!$E$17&lt;&gt;0,'1C TSspéc11'!$C$12="OUI"),'1C TSspéc11'!$E$49/'1C TSspéc11'!$E$17,"")</f>
        <v/>
      </c>
      <c r="AD1047" s="543" t="str">
        <f>IF(AND('1C TSspéc11'!$E$17&lt;&gt;0,'1C TSspéc11'!$C$12="OUI"),'1C TSspéc11'!$E$50/'1C TSspéc11'!$E$17,"")</f>
        <v/>
      </c>
      <c r="AE1047" s="543" t="str">
        <f>IF(AND('1C TSspéc11'!$E$17&lt;&gt;0,'1C TSspéc11'!$C$12="OUI"),'1C TSspéc11'!$E$51/'1C TSspéc11'!$E$17,"")</f>
        <v/>
      </c>
      <c r="AF1047" s="543" t="str">
        <f>IF(AND('1C TSspéc11'!$E$17&lt;&gt;0,'1C TSspéc11'!$C$12="OUI"),'1C TSspéc11'!$E$52/'1C TSspéc11'!$E$17,"")</f>
        <v/>
      </c>
      <c r="AG1047" s="543" t="str">
        <f>IF(AND('1C TSspéc11'!$E$17&lt;&gt;0,'1C TSspéc11'!$C$12="OUI"),'1C TSspéc11'!$E$53/'1C TSspéc11'!$E$17,"")</f>
        <v/>
      </c>
      <c r="AH1047" s="543" t="str">
        <f>IF(AND('1C TSspéc11'!$E$17&lt;&gt;0,'1C TSspéc11'!$C$12="OUI"),'1C TSspéc11'!$E$54/'1C TSspéc11'!$E$17,"")</f>
        <v/>
      </c>
      <c r="AI1047" s="543" t="str">
        <f>IF(AND('1C TSspéc11'!$E$17&lt;&gt;0,'1C TSspéc11'!$C$12="OUI"),'1C TSspéc11'!$E$55/'1C TSspéc11'!$E$17,"")</f>
        <v/>
      </c>
      <c r="AJ1047" s="543" t="str">
        <f>IF(AND('1C TSspéc11'!$E$17&lt;&gt;0,'1C TSspéc11'!$C$12="OUI"),'1C TSspéc11'!$E$56/'1C TSspéc11'!$E$17,"")</f>
        <v/>
      </c>
      <c r="AK1047" s="543" t="str">
        <f>IF(AND('1C TSspéc11'!$E$17&lt;&gt;0,'1C TSspéc11'!$C$12="OUI"),'1C TSspéc11'!$E$57/'1C TSspéc11'!$E$17,"")</f>
        <v/>
      </c>
      <c r="AL1047" s="72">
        <f>IF(AND('1C TSspéc11'!$E$17&lt;&gt;0,'1C TSspéc11'!$C$12="OUI"),N1047+AK1047,N1047)</f>
        <v>0</v>
      </c>
      <c r="AM1047" s="417">
        <f t="shared" si="300"/>
        <v>0</v>
      </c>
      <c r="AN1047" s="417">
        <f t="shared" si="301"/>
        <v>0</v>
      </c>
      <c r="AO1047" s="418" t="str">
        <f>IF(AND('1C TSspéc11'!$E$17&lt;&gt;0,'1C TSspéc11'!$E$30&lt;&gt;0),AM1047+AN1047,"")</f>
        <v/>
      </c>
      <c r="AP1047" s="573" t="str">
        <f>IF(AND('1C TSspéc11'!$E$17&lt;&gt;0,'1C TSspéc11'!$E$30&lt;&gt;0),AM1047-AR1047,"")</f>
        <v/>
      </c>
      <c r="AQ1047" s="583">
        <f t="shared" si="302"/>
        <v>0</v>
      </c>
      <c r="AR1047" s="596"/>
      <c r="AS1047" s="102"/>
      <c r="AT1047" s="27" t="str">
        <f>IF(('1C TSspéc11'!E$17*FICHE!$C$14&lt;J1047),"Forfait limité à "&amp;FICHE!$C$14&amp;"€/jour","")</f>
        <v/>
      </c>
      <c r="AU1047" s="592"/>
      <c r="AV1047" s="824"/>
      <c r="AW1047" s="824"/>
      <c r="AX1047" s="824"/>
      <c r="AY1047" s="824"/>
      <c r="AZ1047" s="824"/>
      <c r="BA1047" s="767"/>
      <c r="BB1047" s="767"/>
      <c r="BC1047" s="767"/>
      <c r="BD1047" s="767"/>
      <c r="BE1047" s="767"/>
      <c r="BF1047" s="767"/>
      <c r="BG1047" s="767"/>
      <c r="BH1047" s="767"/>
      <c r="BI1047" s="767"/>
      <c r="BJ1047" s="767"/>
      <c r="BK1047" s="767"/>
      <c r="BL1047" s="767"/>
      <c r="BM1047" s="767"/>
      <c r="BN1047" s="767"/>
      <c r="BO1047" s="767"/>
      <c r="BP1047" s="767"/>
      <c r="BQ1047" s="767"/>
      <c r="BR1047" s="767"/>
      <c r="BS1047" s="767"/>
      <c r="BT1047" s="767"/>
      <c r="BU1047" s="767"/>
      <c r="BV1047" s="767"/>
      <c r="BW1047" s="767"/>
      <c r="BX1047" s="767"/>
      <c r="BY1047" s="767"/>
      <c r="BZ1047" s="767"/>
      <c r="CA1047" s="767"/>
      <c r="CB1047" s="767"/>
      <c r="CC1047" s="767"/>
      <c r="CD1047" s="767"/>
      <c r="CE1047" s="767"/>
      <c r="CF1047" s="767"/>
      <c r="CG1047" s="767"/>
      <c r="CH1047" s="767"/>
      <c r="CI1047" s="767"/>
      <c r="CJ1047" s="767"/>
      <c r="CK1047" s="767"/>
      <c r="CL1047" s="767"/>
      <c r="CM1047" s="767"/>
      <c r="CN1047" s="767"/>
      <c r="CO1047" s="767"/>
      <c r="CP1047" s="767"/>
      <c r="CQ1047" s="767"/>
      <c r="CR1047" s="767"/>
      <c r="CS1047" s="767"/>
      <c r="CT1047" s="767"/>
      <c r="CU1047" s="767"/>
      <c r="CV1047" s="767"/>
      <c r="CW1047" s="767"/>
      <c r="CX1047" s="767"/>
      <c r="CY1047" s="767"/>
      <c r="CZ1047" s="767"/>
      <c r="DA1047" s="767"/>
      <c r="DB1047" s="767"/>
      <c r="DC1047" s="767"/>
      <c r="DD1047" s="767"/>
      <c r="DE1047" s="767"/>
      <c r="DF1047" s="767"/>
      <c r="DG1047" s="767"/>
      <c r="DH1047" s="767"/>
      <c r="DI1047" s="767"/>
      <c r="DJ1047" s="767"/>
      <c r="DK1047" s="767"/>
      <c r="DL1047" s="767"/>
      <c r="DM1047" s="767"/>
      <c r="DN1047" s="767"/>
      <c r="DO1047" s="767"/>
      <c r="DP1047" s="767"/>
      <c r="DQ1047" s="767"/>
      <c r="DR1047" s="767"/>
      <c r="DS1047" s="767"/>
      <c r="DT1047" s="767"/>
      <c r="DU1047" s="767"/>
      <c r="DV1047" s="767"/>
      <c r="DW1047" s="767"/>
      <c r="DX1047" s="767"/>
      <c r="DY1047" s="767"/>
      <c r="DZ1047" s="767"/>
      <c r="EA1047" s="767"/>
      <c r="EB1047" s="767"/>
      <c r="EC1047" s="767"/>
      <c r="ED1047" s="767"/>
      <c r="EE1047" s="767"/>
      <c r="EF1047" s="767"/>
      <c r="EG1047" s="767"/>
      <c r="EH1047" s="767"/>
      <c r="EI1047" s="767"/>
      <c r="EJ1047" s="767"/>
      <c r="EK1047" s="767"/>
      <c r="EL1047" s="767"/>
      <c r="EM1047" s="767"/>
      <c r="EN1047" s="767"/>
      <c r="EO1047" s="767"/>
      <c r="EP1047" s="767"/>
      <c r="EQ1047" s="767"/>
      <c r="ER1047" s="767"/>
      <c r="ES1047" s="767"/>
      <c r="ET1047" s="767"/>
      <c r="EU1047" s="767"/>
      <c r="EV1047" s="767"/>
      <c r="EW1047" s="767"/>
      <c r="EX1047" s="767"/>
      <c r="EY1047" s="767"/>
      <c r="EZ1047" s="767"/>
      <c r="FA1047" s="767"/>
      <c r="FB1047" s="767"/>
      <c r="FC1047" s="767"/>
      <c r="FD1047" s="767"/>
      <c r="FE1047" s="767"/>
      <c r="FF1047" s="767"/>
      <c r="FG1047" s="767"/>
      <c r="FH1047" s="767"/>
      <c r="FI1047" s="767"/>
      <c r="FJ1047" s="767"/>
      <c r="FK1047" s="767"/>
      <c r="FL1047" s="767"/>
      <c r="FM1047" s="767"/>
      <c r="FN1047" s="767"/>
      <c r="FO1047" s="767"/>
      <c r="FP1047" s="767"/>
      <c r="FQ1047" s="767"/>
      <c r="FR1047" s="767"/>
      <c r="FS1047" s="767"/>
      <c r="FT1047" s="767"/>
      <c r="FU1047" s="767"/>
      <c r="FV1047" s="767"/>
      <c r="FW1047" s="767"/>
      <c r="FX1047" s="767"/>
      <c r="FY1047" s="767"/>
      <c r="FZ1047" s="767"/>
      <c r="GA1047" s="767"/>
      <c r="GB1047" s="767"/>
      <c r="GC1047" s="767"/>
      <c r="GD1047" s="767"/>
      <c r="GE1047" s="767"/>
      <c r="GF1047" s="767"/>
      <c r="GG1047" s="767"/>
      <c r="GH1047" s="767"/>
      <c r="GI1047" s="767"/>
      <c r="GJ1047" s="767"/>
      <c r="GK1047" s="767"/>
      <c r="GL1047" s="767"/>
      <c r="GM1047" s="767"/>
      <c r="GN1047" s="767"/>
      <c r="GO1047" s="767"/>
      <c r="GP1047" s="767"/>
      <c r="GQ1047" s="767"/>
      <c r="GR1047" s="767"/>
      <c r="GS1047" s="767"/>
      <c r="GT1047" s="767"/>
      <c r="GU1047" s="767"/>
      <c r="GV1047" s="767"/>
      <c r="GW1047" s="767"/>
      <c r="GX1047" s="767"/>
      <c r="GY1047" s="767"/>
      <c r="GZ1047" s="767"/>
      <c r="HA1047" s="767"/>
      <c r="HB1047" s="767"/>
      <c r="HC1047" s="767"/>
    </row>
    <row r="1048" spans="1:211" s="864" customFormat="1" ht="13.9" hidden="1" customHeight="1">
      <c r="A1048" s="307"/>
      <c r="B1048" s="351"/>
      <c r="C1048" s="971" t="str">
        <f>IF('1C TSspéc11'!F$17&lt;&gt;0,'1C TSspéc11'!$B$12,"")</f>
        <v/>
      </c>
      <c r="D1048" s="972"/>
      <c r="E1048" s="973"/>
      <c r="F1048" s="93">
        <f>IF(AND($C1048='1C TSspéc11'!$B$12,'1C TSspéc11'!$B$16="spécifiques",'1C TSspéc11'!$F$17&lt;&gt;""),'1C TSspéc11'!$F$21,"")</f>
        <v>0</v>
      </c>
      <c r="G1048" s="863"/>
      <c r="H1048" s="745">
        <v>0.21</v>
      </c>
      <c r="I1048" s="747">
        <v>1</v>
      </c>
      <c r="J1048" s="312"/>
      <c r="K1048" s="680">
        <f t="shared" si="299"/>
        <v>0</v>
      </c>
      <c r="L1048" s="556">
        <f>IF(OR('1C TSspéc11'!$B$12="",'1C TSspéc11'!F$30=0),0,IF(AND('1C TSspéc11'!$B$12&lt;&gt;"",$K$2="Pôle",'1C TSspéc11'!$C$12="OUI"),(('1C TSspéc11'!F$22+'1C TSspéc11'!F$23+'1C TSspéc11'!F$24+'1C TSspéc11'!F$25+'1C TSspéc11'!F$29)/'1C TSspéc11'!F$17),IF(AND('1C TSspéc11'!$B$12&lt;&gt;"",$K$2="Pôle",'1C TSspéc11'!$C$12="NON"),(('1C TSspéc11'!F$22+'1C TSspéc11'!F$23+'1C TSspéc11'!F$24+'1C TSspéc11'!F$25+'1C TSspéc11'!F$29)/'1C TSspéc11'!F$30),IF(AND('1C TSspéc11'!$B$12&lt;&gt;"",$K$2&lt;&gt;"Pôle",'1C TSspéc11'!$C$12="OUI"),(('1C TSspéc11'!F$22+'1C TSspéc11'!F$23+'1C TSspéc11'!F$24+'1C TSspéc11'!F$25+'1C TSspéc11'!F$26+'1C TSspéc11'!F$27+'1C TSspéc11'!F$28+'1C TSspéc11'!F$29)/'1C TSspéc11'!F$17),IF(AND('1C TSspéc11'!$B$12&lt;&gt;"",$K$2&lt;&gt;"Pôle",'1C TSspéc11'!$C$12="NON"),(('1C TSspéc11'!F$22+'1C TSspéc11'!F$23+'1C TSspéc11'!F$24+'1C TSspéc11'!F$25+'1C TSspéc11'!F$26+'1C TSspéc11'!F$27+'1C TSspéc11'!F$28+'1C TSspéc11'!F$29)/'1C TSspéc11'!F$30))))))</f>
        <v>0</v>
      </c>
      <c r="M1048" s="556">
        <f>IF(OR('1C TSspéc11'!$B$12="",'1C TSspéc11'!F$30=0),0,IF(AND('1C TSspéc11'!$B$12&lt;&gt;"",$K$2="Pôle",'1C TSspéc11'!$C$12="OUI"),(('1C TSspéc11'!F$26+'1C TSspéc11'!F$27+'1C TSspéc11'!F$28)/'1C TSspéc11'!F$17),IF(AND('1C TSspéc11'!$B$12&lt;&gt;"",$K$2="Pôle",'1C TSspéc11'!$C$12="NON"),(('1C TSspéc11'!F$26+'1C TSspéc11'!F$27+'1C TSspéc11'!F$28)/'1C TSspéc11'!F$30),IF(AND('1C TSspéc11'!$B$12&lt;&gt;"",$K$2&lt;&gt;"Pôle"),0))))</f>
        <v>0</v>
      </c>
      <c r="N1048" s="557">
        <f>IF(AND('1C TSspéc11'!$B$12&lt;&gt;0,'1C TSspéc11'!$F$30&lt;&gt;0),L1048+M1048,0)</f>
        <v>0</v>
      </c>
      <c r="O1048" s="542" t="str">
        <f>IF(AND('1C TSspéc11'!$F$17&lt;&gt;0,'1C TSspéc11'!$C$12="OUI"),'1C TSspéc11'!$F$35/'1C TSspéc11'!$F$17,"")</f>
        <v/>
      </c>
      <c r="P1048" s="543" t="str">
        <f>IF(AND('1C TSspéc11'!$F$17&lt;&gt;0,'1C TSspéc11'!$C$12="OUI"),'1C TSspéc11'!$F$36/'1C TSspéc11'!$F$17,"")</f>
        <v/>
      </c>
      <c r="Q1048" s="543" t="str">
        <f>IF(AND('1C TSspéc11'!$F$17&lt;&gt;0,'1C TSspéc11'!$C$12="OUI"),'1C TSspéc11'!$F$37/'1C TSspéc11'!$F$17,"")</f>
        <v/>
      </c>
      <c r="R1048" s="543" t="str">
        <f>IF(AND('1C TSspéc11'!$F$17&lt;&gt;0,'1C TSspéc11'!$C$12="OUI"),'1C TSspéc11'!$F$38/'1C TSspéc11'!$F$17,"")</f>
        <v/>
      </c>
      <c r="S1048" s="543" t="str">
        <f>IF(AND('1C TSspéc11'!$F$17&lt;&gt;0,'1C TSspéc11'!$C$12="OUI"),'1C TSspéc11'!$F$39/'1C TSspéc11'!$F$17,"")</f>
        <v/>
      </c>
      <c r="T1048" s="543" t="str">
        <f>IF(AND('1C TSspéc11'!$F$17&lt;&gt;0,'1C TSspéc11'!$C$12="OUI"),'1C TSspéc11'!$F$40/'1C TSspéc11'!$F$17,"")</f>
        <v/>
      </c>
      <c r="U1048" s="543" t="str">
        <f>IF(AND('1C TSspéc11'!$F$17&lt;&gt;0,'1C TSspéc11'!$C$12="OUI"),'1C TSspéc11'!$F$41/'1C TSspéc11'!$F$17,"")</f>
        <v/>
      </c>
      <c r="V1048" s="543" t="str">
        <f>IF(AND('1C TSspéc11'!$F$17&lt;&gt;0,'1C TSspéc11'!$C$12="OUI"),'1C TSspéc11'!$F$42/'1C TSspéc11'!$F$17,"")</f>
        <v/>
      </c>
      <c r="W1048" s="543" t="str">
        <f>IF(AND('1C TSspéc11'!$F$17&lt;&gt;0,'1C TSspéc11'!$C$12="OUI"),'1C TSspéc11'!$F$43/'1C TSspéc11'!$F$17,"")</f>
        <v/>
      </c>
      <c r="X1048" s="543" t="str">
        <f>IF(AND('1C TSspéc11'!$F$17&lt;&gt;0,'1C TSspéc11'!$C$12="OUI"),'1C TSspéc11'!$F$44/'1C TSspéc11'!$F$17,"")</f>
        <v/>
      </c>
      <c r="Y1048" s="543" t="str">
        <f>IF(AND('1C TSspéc11'!$F$17&lt;&gt;0,'1C TSspéc11'!$C$12="OUI"),'1C TSspéc11'!$F$45/'1C TSspéc11'!$F$17,"")</f>
        <v/>
      </c>
      <c r="Z1048" s="543" t="str">
        <f>IF(AND('1C TSspéc11'!$F$17&lt;&gt;0,'1C TSspéc11'!$C$12="OUI"),'1C TSspéc11'!$F$46/'1C TSspéc11'!$F$17,"")</f>
        <v/>
      </c>
      <c r="AA1048" s="543" t="str">
        <f>IF(AND('1C TSspéc11'!$F$17&lt;&gt;0,'1C TSspéc11'!$C$12="OUI"),'1C TSspéc11'!$F$47/'1C TSspéc11'!$F$17,"")</f>
        <v/>
      </c>
      <c r="AB1048" s="543" t="str">
        <f>IF(AND('1C TSspéc11'!$F$17&lt;&gt;0,'1C TSspéc11'!$C$12="OUI"),'1C TSspéc11'!$F$48/'1C TSspéc11'!$F$17,"")</f>
        <v/>
      </c>
      <c r="AC1048" s="543" t="str">
        <f>IF(AND('1C TSspéc11'!$F$17&lt;&gt;0,'1C TSspéc11'!$C$12="OUI"),'1C TSspéc11'!$F$49/'1C TSspéc11'!$F$17,"")</f>
        <v/>
      </c>
      <c r="AD1048" s="543" t="str">
        <f>IF(AND('1C TSspéc11'!$F$17&lt;&gt;0,'1C TSspéc11'!$C$12="OUI"),'1C TSspéc11'!$F$50/'1C TSspéc11'!$F$17,"")</f>
        <v/>
      </c>
      <c r="AE1048" s="543" t="str">
        <f>IF(AND('1C TSspéc11'!$F$17&lt;&gt;0,'1C TSspéc11'!$C$12="OUI"),'1C TSspéc11'!$F$51/'1C TSspéc11'!$F$17,"")</f>
        <v/>
      </c>
      <c r="AF1048" s="543" t="str">
        <f>IF(AND('1C TSspéc11'!$F$17&lt;&gt;0,'1C TSspéc11'!$C$12="OUI"),'1C TSspéc11'!$F$52/'1C TSspéc11'!$F$17,"")</f>
        <v/>
      </c>
      <c r="AG1048" s="543" t="str">
        <f>IF(AND('1C TSspéc11'!$F$17&lt;&gt;0,'1C TSspéc11'!$C$12="OUI"),'1C TSspéc11'!$F$53/'1C TSspéc11'!$F$17,"")</f>
        <v/>
      </c>
      <c r="AH1048" s="543" t="str">
        <f>IF(AND('1C TSspéc11'!$F$17&lt;&gt;0,'1C TSspéc11'!$C$12="OUI"),'1C TSspéc11'!$F$54/'1C TSspéc11'!$F$17,"")</f>
        <v/>
      </c>
      <c r="AI1048" s="543" t="str">
        <f>IF(AND('1C TSspéc11'!$F$17&lt;&gt;0,'1C TSspéc11'!$C$12="OUI"),'1C TSspéc11'!$F$55/'1C TSspéc11'!$F$17,"")</f>
        <v/>
      </c>
      <c r="AJ1048" s="543" t="str">
        <f>IF(AND('1C TSspéc11'!$F$17&lt;&gt;0,'1C TSspéc11'!$C$12="OUI"),'1C TSspéc11'!$F$56/'1C TSspéc11'!$F$17,"")</f>
        <v/>
      </c>
      <c r="AK1048" s="543" t="str">
        <f>IF(AND('1C TSspéc11'!$F$17&lt;&gt;0,'1C TSspéc11'!$C$12="OUI"),'1C TSspéc11'!$F$57/'1C TSspéc11'!$F$17,"")</f>
        <v/>
      </c>
      <c r="AL1048" s="72">
        <f>IF(AND('1C TSspéc11'!$F$17&lt;&gt;0,'1C TSspéc11'!$C$12="OUI"),N1048+AK1048,N1048)</f>
        <v>0</v>
      </c>
      <c r="AM1048" s="417">
        <f t="shared" si="300"/>
        <v>0</v>
      </c>
      <c r="AN1048" s="417">
        <f t="shared" si="301"/>
        <v>0</v>
      </c>
      <c r="AO1048" s="418" t="str">
        <f>IF(AND('1C TSspéc11'!$F$17&lt;&gt;0,'1C TSspéc11'!$F$30&lt;&gt;0),AM1048+AN1048,"")</f>
        <v/>
      </c>
      <c r="AP1048" s="573" t="str">
        <f>IF(AND('1C TSspéc11'!$F$17&lt;&gt;0,'1C TSspéc11'!$F$30&lt;&gt;0),AM1048-AR1048,"")</f>
        <v/>
      </c>
      <c r="AQ1048" s="583">
        <f t="shared" si="302"/>
        <v>0</v>
      </c>
      <c r="AR1048" s="596"/>
      <c r="AS1048" s="102"/>
      <c r="AT1048" s="27" t="str">
        <f>IF(('1C TSspéc11'!F$17*FICHE!$C$14&lt;J1048),"Forfait limité à "&amp;FICHE!$C$14&amp;"€/jour","")</f>
        <v/>
      </c>
      <c r="AU1048" s="592"/>
      <c r="AV1048" s="824"/>
      <c r="AW1048" s="824"/>
      <c r="AX1048" s="824"/>
      <c r="AY1048" s="824"/>
      <c r="AZ1048" s="824"/>
      <c r="BA1048" s="767"/>
      <c r="BB1048" s="767"/>
      <c r="BC1048" s="767"/>
      <c r="BD1048" s="767"/>
      <c r="BE1048" s="767"/>
      <c r="BF1048" s="767"/>
      <c r="BG1048" s="767"/>
      <c r="BH1048" s="767"/>
      <c r="BI1048" s="767"/>
      <c r="BJ1048" s="767"/>
      <c r="BK1048" s="767"/>
      <c r="BL1048" s="767"/>
      <c r="BM1048" s="767"/>
      <c r="BN1048" s="767"/>
      <c r="BO1048" s="767"/>
      <c r="BP1048" s="767"/>
      <c r="BQ1048" s="767"/>
      <c r="BR1048" s="767"/>
      <c r="BS1048" s="767"/>
      <c r="BT1048" s="767"/>
      <c r="BU1048" s="767"/>
      <c r="BV1048" s="767"/>
      <c r="BW1048" s="767"/>
      <c r="BX1048" s="767"/>
      <c r="BY1048" s="767"/>
      <c r="BZ1048" s="767"/>
      <c r="CA1048" s="767"/>
      <c r="CB1048" s="767"/>
      <c r="CC1048" s="767"/>
      <c r="CD1048" s="767"/>
      <c r="CE1048" s="767"/>
      <c r="CF1048" s="767"/>
      <c r="CG1048" s="767"/>
      <c r="CH1048" s="767"/>
      <c r="CI1048" s="767"/>
      <c r="CJ1048" s="767"/>
      <c r="CK1048" s="767"/>
      <c r="CL1048" s="767"/>
      <c r="CM1048" s="767"/>
      <c r="CN1048" s="767"/>
      <c r="CO1048" s="767"/>
      <c r="CP1048" s="767"/>
      <c r="CQ1048" s="767"/>
      <c r="CR1048" s="767"/>
      <c r="CS1048" s="767"/>
      <c r="CT1048" s="767"/>
      <c r="CU1048" s="767"/>
      <c r="CV1048" s="767"/>
      <c r="CW1048" s="767"/>
      <c r="CX1048" s="767"/>
      <c r="CY1048" s="767"/>
      <c r="CZ1048" s="767"/>
      <c r="DA1048" s="767"/>
      <c r="DB1048" s="767"/>
      <c r="DC1048" s="767"/>
      <c r="DD1048" s="767"/>
      <c r="DE1048" s="767"/>
      <c r="DF1048" s="767"/>
      <c r="DG1048" s="767"/>
      <c r="DH1048" s="767"/>
      <c r="DI1048" s="767"/>
      <c r="DJ1048" s="767"/>
      <c r="DK1048" s="767"/>
      <c r="DL1048" s="767"/>
      <c r="DM1048" s="767"/>
      <c r="DN1048" s="767"/>
      <c r="DO1048" s="767"/>
      <c r="DP1048" s="767"/>
      <c r="DQ1048" s="767"/>
      <c r="DR1048" s="767"/>
      <c r="DS1048" s="767"/>
      <c r="DT1048" s="767"/>
      <c r="DU1048" s="767"/>
      <c r="DV1048" s="767"/>
      <c r="DW1048" s="767"/>
      <c r="DX1048" s="767"/>
      <c r="DY1048" s="767"/>
      <c r="DZ1048" s="767"/>
      <c r="EA1048" s="767"/>
      <c r="EB1048" s="767"/>
      <c r="EC1048" s="767"/>
      <c r="ED1048" s="767"/>
      <c r="EE1048" s="767"/>
      <c r="EF1048" s="767"/>
      <c r="EG1048" s="767"/>
      <c r="EH1048" s="767"/>
      <c r="EI1048" s="767"/>
      <c r="EJ1048" s="767"/>
      <c r="EK1048" s="767"/>
      <c r="EL1048" s="767"/>
      <c r="EM1048" s="767"/>
      <c r="EN1048" s="767"/>
      <c r="EO1048" s="767"/>
      <c r="EP1048" s="767"/>
      <c r="EQ1048" s="767"/>
      <c r="ER1048" s="767"/>
      <c r="ES1048" s="767"/>
      <c r="ET1048" s="767"/>
      <c r="EU1048" s="767"/>
      <c r="EV1048" s="767"/>
      <c r="EW1048" s="767"/>
      <c r="EX1048" s="767"/>
      <c r="EY1048" s="767"/>
      <c r="EZ1048" s="767"/>
      <c r="FA1048" s="767"/>
      <c r="FB1048" s="767"/>
      <c r="FC1048" s="767"/>
      <c r="FD1048" s="767"/>
      <c r="FE1048" s="767"/>
      <c r="FF1048" s="767"/>
      <c r="FG1048" s="767"/>
      <c r="FH1048" s="767"/>
      <c r="FI1048" s="767"/>
      <c r="FJ1048" s="767"/>
      <c r="FK1048" s="767"/>
      <c r="FL1048" s="767"/>
      <c r="FM1048" s="767"/>
      <c r="FN1048" s="767"/>
      <c r="FO1048" s="767"/>
      <c r="FP1048" s="767"/>
      <c r="FQ1048" s="767"/>
      <c r="FR1048" s="767"/>
      <c r="FS1048" s="767"/>
      <c r="FT1048" s="767"/>
      <c r="FU1048" s="767"/>
      <c r="FV1048" s="767"/>
      <c r="FW1048" s="767"/>
      <c r="FX1048" s="767"/>
      <c r="FY1048" s="767"/>
      <c r="FZ1048" s="767"/>
      <c r="GA1048" s="767"/>
      <c r="GB1048" s="767"/>
      <c r="GC1048" s="767"/>
      <c r="GD1048" s="767"/>
      <c r="GE1048" s="767"/>
      <c r="GF1048" s="767"/>
      <c r="GG1048" s="767"/>
      <c r="GH1048" s="767"/>
      <c r="GI1048" s="767"/>
      <c r="GJ1048" s="767"/>
      <c r="GK1048" s="767"/>
      <c r="GL1048" s="767"/>
      <c r="GM1048" s="767"/>
      <c r="GN1048" s="767"/>
      <c r="GO1048" s="767"/>
      <c r="GP1048" s="767"/>
      <c r="GQ1048" s="767"/>
      <c r="GR1048" s="767"/>
      <c r="GS1048" s="767"/>
      <c r="GT1048" s="767"/>
      <c r="GU1048" s="767"/>
      <c r="GV1048" s="767"/>
      <c r="GW1048" s="767"/>
      <c r="GX1048" s="767"/>
      <c r="GY1048" s="767"/>
      <c r="GZ1048" s="767"/>
      <c r="HA1048" s="767"/>
      <c r="HB1048" s="767"/>
      <c r="HC1048" s="767"/>
    </row>
    <row r="1049" spans="1:211" s="864" customFormat="1" ht="13.9" hidden="1" customHeight="1">
      <c r="A1049" s="307"/>
      <c r="B1049" s="351"/>
      <c r="C1049" s="971" t="str">
        <f>IF('1C TSspéc11'!G$17&lt;&gt;0,'1C TSspéc11'!$B$12,"")</f>
        <v/>
      </c>
      <c r="D1049" s="972"/>
      <c r="E1049" s="973"/>
      <c r="F1049" s="93">
        <f>IF(AND($C1049='1C TSspéc11'!$B$12,'1C TSspéc11'!$B$16="spécifiques",'1C TSspéc11'!$G$17&lt;&gt;""),'1C TSspéc11'!$G$21,"")</f>
        <v>0</v>
      </c>
      <c r="G1049" s="863"/>
      <c r="H1049" s="745">
        <v>0.21</v>
      </c>
      <c r="I1049" s="747">
        <v>1</v>
      </c>
      <c r="J1049" s="312"/>
      <c r="K1049" s="680">
        <f t="shared" si="299"/>
        <v>0</v>
      </c>
      <c r="L1049" s="556">
        <f>IF(OR('1C TSspéc11'!$B$12="",'1C TSspéc11'!G$30=0),0,IF(AND('1C TSspéc11'!$B$12&lt;&gt;"",$K$2="Pôle",'1C TSspéc11'!$C$12="OUI"),(('1C TSspéc11'!G$22+'1C TSspéc11'!G$23+'1C TSspéc11'!G$24+'1C TSspéc11'!G$25+'1C TSspéc11'!G$29)/'1C TSspéc11'!G$17),IF(AND('1C TSspéc11'!$B$12&lt;&gt;"",$K$2="Pôle",'1C TSspéc11'!$C$12="NON"),(('1C TSspéc11'!G$22+'1C TSspéc11'!G$23+'1C TSspéc11'!G$24+'1C TSspéc11'!G$25+'1C TSspéc11'!G$29)/'1C TSspéc11'!G$30),IF(AND('1C TSspéc11'!$B$12&lt;&gt;"",$K$2&lt;&gt;"Pôle",'1C TSspéc11'!$C$12="OUI"),(('1C TSspéc11'!G$22+'1C TSspéc11'!G$23+'1C TSspéc11'!G$24+'1C TSspéc11'!G$25+'1C TSspéc11'!G$26+'1C TSspéc11'!G$27+'1C TSspéc11'!G$28+'1C TSspéc11'!G$29)/'1C TSspéc11'!G$17),IF(AND('1C TSspéc11'!$B$12&lt;&gt;"",$K$2&lt;&gt;"Pôle",'1C TSspéc11'!$C$12="NON"),(('1C TSspéc11'!G$22+'1C TSspéc11'!G$23+'1C TSspéc11'!G$24+'1C TSspéc11'!G$25+'1C TSspéc11'!G$26+'1C TSspéc11'!G$27+'1C TSspéc11'!G$28+'1C TSspéc11'!G$29)/'1C TSspéc11'!G$30))))))</f>
        <v>0</v>
      </c>
      <c r="M1049" s="556">
        <f>IF(OR('1C TSspéc11'!$B$12="",'1C TSspéc11'!G$30=0),0,IF(AND('1C TSspéc11'!$B$12&lt;&gt;"",$K$2="Pôle",'1C TSspéc11'!$C$12="OUI"),(('1C TSspéc11'!G$26+'1C TSspéc11'!G$27+'1C TSspéc11'!G$28)/'1C TSspéc11'!G$17),IF(AND('1C TSspéc11'!$B$12&lt;&gt;"",$K$2="Pôle",'1C TSspéc11'!$C$12="NON"),(('1C TSspéc11'!G$26+'1C TSspéc11'!G$27+'1C TSspéc11'!G$28)/'1C TSspéc11'!G$30),IF(AND('1C TSspéc11'!$B$12&lt;&gt;"",$K$2&lt;&gt;"Pôle"),0))))</f>
        <v>0</v>
      </c>
      <c r="N1049" s="557">
        <f>IF(AND('1C TSspéc11'!$B$12&lt;&gt;0,'1C TSspéc11'!$G$30&lt;&gt;0),L1049+M1049,0)</f>
        <v>0</v>
      </c>
      <c r="O1049" s="542" t="str">
        <f>IF(AND('1C TSspéc11'!$G$17&lt;&gt;0,'1C TSspéc11'!$C$12="OUI"),'1C TSspéc11'!$G$35/'1C TSspéc11'!$G$17,"")</f>
        <v/>
      </c>
      <c r="P1049" s="543" t="str">
        <f>IF(AND('1C TSspéc11'!$G$17&lt;&gt;0,'1C TSspéc11'!$C$12="OUI"),'1C TSspéc11'!$G$36/'1C TSspéc11'!$G$17,"")</f>
        <v/>
      </c>
      <c r="Q1049" s="543" t="str">
        <f>IF(AND('1C TSspéc11'!$G$17&lt;&gt;0,'1C TSspéc11'!$C$12="OUI"),'1C TSspéc11'!$G$37/'1C TSspéc11'!$G$17,"")</f>
        <v/>
      </c>
      <c r="R1049" s="543" t="str">
        <f>IF(AND('1C TSspéc11'!$G$17&lt;&gt;0,'1C TSspéc11'!$C$12="OUI"),'1C TSspéc11'!$G$38/'1C TSspéc11'!$G$17,"")</f>
        <v/>
      </c>
      <c r="S1049" s="543" t="str">
        <f>IF(AND('1C TSspéc11'!$G$17&lt;&gt;0,'1C TSspéc11'!$C$12="OUI"),'1C TSspéc11'!$G$39/'1C TSspéc11'!$G$17,"")</f>
        <v/>
      </c>
      <c r="T1049" s="543" t="str">
        <f>IF(AND('1C TSspéc11'!$G$17&lt;&gt;0,'1C TSspéc11'!$C$12="OUI"),'1C TSspéc11'!$G$40/'1C TSspéc11'!$G$17,"")</f>
        <v/>
      </c>
      <c r="U1049" s="543" t="str">
        <f>IF(AND('1C TSspéc11'!$G$17&lt;&gt;0,'1C TSspéc11'!$C$12="OUI"),'1C TSspéc11'!$G$41/'1C TSspéc11'!$G$17,"")</f>
        <v/>
      </c>
      <c r="V1049" s="543" t="str">
        <f>IF(AND('1C TSspéc11'!$G$17&lt;&gt;0,'1C TSspéc11'!$C$12="OUI"),'1C TSspéc11'!$G$42/'1C TSspéc11'!$G$17,"")</f>
        <v/>
      </c>
      <c r="W1049" s="543" t="str">
        <f>IF(AND('1C TSspéc11'!$G$17&lt;&gt;0,'1C TSspéc11'!$C$12="OUI"),'1C TSspéc11'!$G$43/'1C TSspéc11'!$G$17,"")</f>
        <v/>
      </c>
      <c r="X1049" s="543" t="str">
        <f>IF(AND('1C TSspéc11'!$G$17&lt;&gt;0,'1C TSspéc11'!$C$12="OUI"),'1C TSspéc11'!$G$44/'1C TSspéc11'!$G$17,"")</f>
        <v/>
      </c>
      <c r="Y1049" s="543" t="str">
        <f>IF(AND('1C TSspéc11'!$G$17&lt;&gt;0,'1C TSspéc11'!$C$12="OUI"),'1C TSspéc11'!$G$45/'1C TSspéc11'!$G$17,"")</f>
        <v/>
      </c>
      <c r="Z1049" s="543" t="str">
        <f>IF(AND('1C TSspéc11'!$G$17&lt;&gt;0,'1C TSspéc11'!$C$12="OUI"),'1C TSspéc11'!$G$46/'1C TSspéc11'!$G$17,"")</f>
        <v/>
      </c>
      <c r="AA1049" s="543" t="str">
        <f>IF(AND('1C TSspéc11'!$G$17&lt;&gt;0,'1C TSspéc11'!$C$12="OUI"),'1C TSspéc11'!$G$47/'1C TSspéc11'!$G$17,"")</f>
        <v/>
      </c>
      <c r="AB1049" s="543" t="str">
        <f>IF(AND('1C TSspéc11'!$G$17&lt;&gt;0,'1C TSspéc11'!$C$12="OUI"),'1C TSspéc11'!$G$48/'1C TSspéc11'!$G$17,"")</f>
        <v/>
      </c>
      <c r="AC1049" s="543" t="str">
        <f>IF(AND('1C TSspéc11'!$G$17&lt;&gt;0,'1C TSspéc11'!$C$12="OUI"),'1C TSspéc11'!$G$49/'1C TSspéc11'!$G$17,"")</f>
        <v/>
      </c>
      <c r="AD1049" s="543" t="str">
        <f>IF(AND('1C TSspéc11'!$G$17&lt;&gt;0,'1C TSspéc11'!$C$12="OUI"),'1C TSspéc11'!$G$50/'1C TSspéc11'!$G$17,"")</f>
        <v/>
      </c>
      <c r="AE1049" s="543" t="str">
        <f>IF(AND('1C TSspéc11'!$G$17&lt;&gt;0,'1C TSspéc11'!$C$12="OUI"),'1C TSspéc11'!$G$51/'1C TSspéc11'!$G$17,"")</f>
        <v/>
      </c>
      <c r="AF1049" s="543" t="str">
        <f>IF(AND('1C TSspéc11'!$G$17&lt;&gt;0,'1C TSspéc11'!$C$12="OUI"),'1C TSspéc11'!$G$52/'1C TSspéc11'!$G$17,"")</f>
        <v/>
      </c>
      <c r="AG1049" s="543" t="str">
        <f>IF(AND('1C TSspéc11'!$G$17&lt;&gt;0,'1C TSspéc11'!$C$12="OUI"),'1C TSspéc11'!$G$53/'1C TSspéc11'!$G$17,"")</f>
        <v/>
      </c>
      <c r="AH1049" s="543" t="str">
        <f>IF(AND('1C TSspéc11'!$G$17&lt;&gt;0,'1C TSspéc11'!$C$12="OUI"),'1C TSspéc11'!$G$54/'1C TSspéc11'!$G$17,"")</f>
        <v/>
      </c>
      <c r="AI1049" s="543" t="str">
        <f>IF(AND('1C TSspéc11'!$G$17&lt;&gt;0,'1C TSspéc11'!$C$12="OUI"),'1C TSspéc11'!$G$55/'1C TSspéc11'!$G$17,"")</f>
        <v/>
      </c>
      <c r="AJ1049" s="543" t="str">
        <f>IF(AND('1C TSspéc11'!$G$17&lt;&gt;0,'1C TSspéc11'!$C$12="OUI"),'1C TSspéc11'!$G$56/'1C TSspéc11'!$G$17,"")</f>
        <v/>
      </c>
      <c r="AK1049" s="543" t="str">
        <f>IF(AND('1C TSspéc11'!$G$17&lt;&gt;0,'1C TSspéc11'!$C$12="OUI"),'1C TSspéc11'!$G$57/'1C TSspéc11'!$G$17,"")</f>
        <v/>
      </c>
      <c r="AL1049" s="72">
        <f>IF(AND('1C TSspéc11'!$G$17&lt;&gt;0,'1C TSspéc11'!$C$12="OUI"),N1049+AK1049,N1049)</f>
        <v>0</v>
      </c>
      <c r="AM1049" s="417">
        <f t="shared" si="300"/>
        <v>0</v>
      </c>
      <c r="AN1049" s="417">
        <f t="shared" si="301"/>
        <v>0</v>
      </c>
      <c r="AO1049" s="418" t="str">
        <f>IF(AND('1C TSspéc11'!$G$17&lt;&gt;0,'1C TSspéc11'!$G$30&lt;&gt;0),AM1049+AN1049,"")</f>
        <v/>
      </c>
      <c r="AP1049" s="573" t="str">
        <f>IF(AND('1C TSspéc11'!$G$17&lt;&gt;0,'1C TSspéc11'!$G$30&lt;&gt;0),AM1049-AR1049,"")</f>
        <v/>
      </c>
      <c r="AQ1049" s="583">
        <f t="shared" si="302"/>
        <v>0</v>
      </c>
      <c r="AR1049" s="596"/>
      <c r="AS1049" s="102"/>
      <c r="AT1049" s="27" t="str">
        <f>IF(('1C TSspéc11'!G$17*FICHE!$C$14&lt;J1049),"Forfait limité à "&amp;FICHE!$C$14&amp;"€/jour","")</f>
        <v/>
      </c>
      <c r="AU1049" s="592"/>
      <c r="AV1049" s="824"/>
      <c r="AW1049" s="824"/>
      <c r="AX1049" s="824"/>
      <c r="AY1049" s="824"/>
      <c r="AZ1049" s="824"/>
      <c r="BA1049" s="767"/>
      <c r="BB1049" s="767"/>
      <c r="BC1049" s="767"/>
      <c r="BD1049" s="767"/>
      <c r="BE1049" s="767"/>
      <c r="BF1049" s="767"/>
      <c r="BG1049" s="767"/>
      <c r="BH1049" s="767"/>
      <c r="BI1049" s="767"/>
      <c r="BJ1049" s="767"/>
      <c r="BK1049" s="767"/>
      <c r="BL1049" s="767"/>
      <c r="BM1049" s="767"/>
      <c r="BN1049" s="767"/>
      <c r="BO1049" s="767"/>
      <c r="BP1049" s="767"/>
      <c r="BQ1049" s="767"/>
      <c r="BR1049" s="767"/>
      <c r="BS1049" s="767"/>
      <c r="BT1049" s="767"/>
      <c r="BU1049" s="767"/>
      <c r="BV1049" s="767"/>
      <c r="BW1049" s="767"/>
      <c r="BX1049" s="767"/>
      <c r="BY1049" s="767"/>
      <c r="BZ1049" s="767"/>
      <c r="CA1049" s="767"/>
      <c r="CB1049" s="767"/>
      <c r="CC1049" s="767"/>
      <c r="CD1049" s="767"/>
      <c r="CE1049" s="767"/>
      <c r="CF1049" s="767"/>
      <c r="CG1049" s="767"/>
      <c r="CH1049" s="767"/>
      <c r="CI1049" s="767"/>
      <c r="CJ1049" s="767"/>
      <c r="CK1049" s="767"/>
      <c r="CL1049" s="767"/>
      <c r="CM1049" s="767"/>
      <c r="CN1049" s="767"/>
      <c r="CO1049" s="767"/>
      <c r="CP1049" s="767"/>
      <c r="CQ1049" s="767"/>
      <c r="CR1049" s="767"/>
      <c r="CS1049" s="767"/>
      <c r="CT1049" s="767"/>
      <c r="CU1049" s="767"/>
      <c r="CV1049" s="767"/>
      <c r="CW1049" s="767"/>
      <c r="CX1049" s="767"/>
      <c r="CY1049" s="767"/>
      <c r="CZ1049" s="767"/>
      <c r="DA1049" s="767"/>
      <c r="DB1049" s="767"/>
      <c r="DC1049" s="767"/>
      <c r="DD1049" s="767"/>
      <c r="DE1049" s="767"/>
      <c r="DF1049" s="767"/>
      <c r="DG1049" s="767"/>
      <c r="DH1049" s="767"/>
      <c r="DI1049" s="767"/>
      <c r="DJ1049" s="767"/>
      <c r="DK1049" s="767"/>
      <c r="DL1049" s="767"/>
      <c r="DM1049" s="767"/>
      <c r="DN1049" s="767"/>
      <c r="DO1049" s="767"/>
      <c r="DP1049" s="767"/>
      <c r="DQ1049" s="767"/>
      <c r="DR1049" s="767"/>
      <c r="DS1049" s="767"/>
      <c r="DT1049" s="767"/>
      <c r="DU1049" s="767"/>
      <c r="DV1049" s="767"/>
      <c r="DW1049" s="767"/>
      <c r="DX1049" s="767"/>
      <c r="DY1049" s="767"/>
      <c r="DZ1049" s="767"/>
      <c r="EA1049" s="767"/>
      <c r="EB1049" s="767"/>
      <c r="EC1049" s="767"/>
      <c r="ED1049" s="767"/>
      <c r="EE1049" s="767"/>
      <c r="EF1049" s="767"/>
      <c r="EG1049" s="767"/>
      <c r="EH1049" s="767"/>
      <c r="EI1049" s="767"/>
      <c r="EJ1049" s="767"/>
      <c r="EK1049" s="767"/>
      <c r="EL1049" s="767"/>
      <c r="EM1049" s="767"/>
      <c r="EN1049" s="767"/>
      <c r="EO1049" s="767"/>
      <c r="EP1049" s="767"/>
      <c r="EQ1049" s="767"/>
      <c r="ER1049" s="767"/>
      <c r="ES1049" s="767"/>
      <c r="ET1049" s="767"/>
      <c r="EU1049" s="767"/>
      <c r="EV1049" s="767"/>
      <c r="EW1049" s="767"/>
      <c r="EX1049" s="767"/>
      <c r="EY1049" s="767"/>
      <c r="EZ1049" s="767"/>
      <c r="FA1049" s="767"/>
      <c r="FB1049" s="767"/>
      <c r="FC1049" s="767"/>
      <c r="FD1049" s="767"/>
      <c r="FE1049" s="767"/>
      <c r="FF1049" s="767"/>
      <c r="FG1049" s="767"/>
      <c r="FH1049" s="767"/>
      <c r="FI1049" s="767"/>
      <c r="FJ1049" s="767"/>
      <c r="FK1049" s="767"/>
      <c r="FL1049" s="767"/>
      <c r="FM1049" s="767"/>
      <c r="FN1049" s="767"/>
      <c r="FO1049" s="767"/>
      <c r="FP1049" s="767"/>
      <c r="FQ1049" s="767"/>
      <c r="FR1049" s="767"/>
      <c r="FS1049" s="767"/>
      <c r="FT1049" s="767"/>
      <c r="FU1049" s="767"/>
      <c r="FV1049" s="767"/>
      <c r="FW1049" s="767"/>
      <c r="FX1049" s="767"/>
      <c r="FY1049" s="767"/>
      <c r="FZ1049" s="767"/>
      <c r="GA1049" s="767"/>
      <c r="GB1049" s="767"/>
      <c r="GC1049" s="767"/>
      <c r="GD1049" s="767"/>
      <c r="GE1049" s="767"/>
      <c r="GF1049" s="767"/>
      <c r="GG1049" s="767"/>
      <c r="GH1049" s="767"/>
      <c r="GI1049" s="767"/>
      <c r="GJ1049" s="767"/>
      <c r="GK1049" s="767"/>
      <c r="GL1049" s="767"/>
      <c r="GM1049" s="767"/>
      <c r="GN1049" s="767"/>
      <c r="GO1049" s="767"/>
      <c r="GP1049" s="767"/>
      <c r="GQ1049" s="767"/>
      <c r="GR1049" s="767"/>
      <c r="GS1049" s="767"/>
      <c r="GT1049" s="767"/>
      <c r="GU1049" s="767"/>
      <c r="GV1049" s="767"/>
      <c r="GW1049" s="767"/>
      <c r="GX1049" s="767"/>
      <c r="GY1049" s="767"/>
      <c r="GZ1049" s="767"/>
      <c r="HA1049" s="767"/>
      <c r="HB1049" s="767"/>
      <c r="HC1049" s="767"/>
    </row>
    <row r="1050" spans="1:211" s="864" customFormat="1" ht="13.9" hidden="1" customHeight="1">
      <c r="A1050" s="307"/>
      <c r="B1050" s="351"/>
      <c r="C1050" s="971" t="str">
        <f>IF('1C TSspéc11'!H$17&lt;&gt;0,'1C TSspéc11'!$B$12,"")</f>
        <v/>
      </c>
      <c r="D1050" s="972"/>
      <c r="E1050" s="973"/>
      <c r="F1050" s="93">
        <f>IF(AND($C1050='1C TSspéc11'!$B$12,'1C TSspéc11'!$B$16="spécifiques",'1C TSspéc11'!$H$17&lt;&gt;""),'1C TSspéc11'!$H$21,"")</f>
        <v>0</v>
      </c>
      <c r="G1050" s="863"/>
      <c r="H1050" s="745">
        <v>0.21</v>
      </c>
      <c r="I1050" s="747">
        <v>1</v>
      </c>
      <c r="J1050" s="312"/>
      <c r="K1050" s="680">
        <f t="shared" si="299"/>
        <v>0</v>
      </c>
      <c r="L1050" s="556">
        <f>IF(OR('1C TSspéc11'!$B$12="",'1C TSspéc11'!H$30=0),0,IF(AND('1C TSspéc11'!$B$12&lt;&gt;"",$K$2="Pôle",'1C TSspéc11'!$C$12="OUI"),(('1C TSspéc11'!H$22+'1C TSspéc11'!H$23+'1C TSspéc11'!H$24+'1C TSspéc11'!H$25+'1C TSspéc11'!H$29)/'1C TSspéc11'!H$17),IF(AND('1C TSspéc11'!$B$12&lt;&gt;"",$K$2="Pôle",'1C TSspéc11'!$C$12="NON"),(('1C TSspéc11'!H$22+'1C TSspéc11'!H$23+'1C TSspéc11'!H$24+'1C TSspéc11'!H$25+'1C TSspéc11'!H$29)/'1C TSspéc11'!H$30),IF(AND('1C TSspéc11'!$B$12&lt;&gt;"",$K$2&lt;&gt;"Pôle",'1C TSspéc11'!$C$12="OUI"),(('1C TSspéc11'!H$22+'1C TSspéc11'!H$23+'1C TSspéc11'!H$24+'1C TSspéc11'!H$25+'1C TSspéc11'!H$26+'1C TSspéc11'!H$27+'1C TSspéc11'!H$28+'1C TSspéc11'!H$29)/'1C TSspéc11'!H$17),IF(AND('1C TSspéc11'!$B$12&lt;&gt;"",$K$2&lt;&gt;"Pôle",'1C TSspéc11'!$C$12="NON"),(('1C TSspéc11'!H$22+'1C TSspéc11'!H$23+'1C TSspéc11'!H$24+'1C TSspéc11'!H$25+'1C TSspéc11'!H$26+'1C TSspéc11'!H$27+'1C TSspéc11'!H$28+'1C TSspéc11'!H$29)/'1C TSspéc11'!H$30))))))</f>
        <v>0</v>
      </c>
      <c r="M1050" s="556">
        <f>IF(OR('1C TSspéc11'!$B$12="",'1C TSspéc11'!H$30=0),0,IF(AND('1C TSspéc11'!$B$12&lt;&gt;"",$K$2="Pôle",'1C TSspéc11'!$C$12="OUI"),(('1C TSspéc11'!H$26+'1C TSspéc11'!H$27+'1C TSspéc11'!H$28)/'1C TSspéc11'!H$17),IF(AND('1C TSspéc11'!$B$12&lt;&gt;"",$K$2="Pôle",'1C TSspéc11'!$C$12="NON"),(('1C TSspéc11'!H$26+'1C TSspéc11'!H$27+'1C TSspéc11'!H$28)/'1C TSspéc11'!H$30),IF(AND('1C TSspéc11'!$B$12&lt;&gt;"",$K$2&lt;&gt;"Pôle"),0))))</f>
        <v>0</v>
      </c>
      <c r="N1050" s="557">
        <f>IF(AND('1C TSspéc11'!$B$12&lt;&gt;0,'1C TSspéc11'!$H$30&lt;&gt;0),L1050+M1050,0)</f>
        <v>0</v>
      </c>
      <c r="O1050" s="542" t="str">
        <f>IF(AND('1C TSspéc11'!$H$17&lt;&gt;0,'1C TSspéc11'!$C$12="OUI"),'1C TSspéc11'!$H$35/'1C TSspéc11'!$H$17,"")</f>
        <v/>
      </c>
      <c r="P1050" s="543" t="str">
        <f>IF(AND('1C TSspéc11'!$H$17&lt;&gt;0,'1C TSspéc11'!$C$12="OUI"),'1C TSspéc11'!$H$36/'1C TSspéc11'!$H$17,"")</f>
        <v/>
      </c>
      <c r="Q1050" s="543" t="str">
        <f>IF(AND('1C TSspéc11'!$H$17&lt;&gt;0,'1C TSspéc11'!$C$12="OUI"),'1C TSspéc11'!$H$37/'1C TSspéc11'!$H$17,"")</f>
        <v/>
      </c>
      <c r="R1050" s="543" t="str">
        <f>IF(AND('1C TSspéc11'!$H$17&lt;&gt;0,'1C TSspéc11'!$C$12="OUI"),'1C TSspéc11'!$H$38/'1C TSspéc11'!$H$17,"")</f>
        <v/>
      </c>
      <c r="S1050" s="543" t="str">
        <f>IF(AND('1C TSspéc11'!$H$17&lt;&gt;0,'1C TSspéc11'!$C$12="OUI"),'1C TSspéc11'!$H$39/'1C TSspéc11'!$H$17,"")</f>
        <v/>
      </c>
      <c r="T1050" s="543" t="str">
        <f>IF(AND('1C TSspéc11'!$H$17&lt;&gt;0,'1C TSspéc11'!$C$12="OUI"),'1C TSspéc11'!$H$40/'1C TSspéc11'!$H$17,"")</f>
        <v/>
      </c>
      <c r="U1050" s="543" t="str">
        <f>IF(AND('1C TSspéc11'!$H$17&lt;&gt;0,'1C TSspéc11'!$C$12="OUI"),'1C TSspéc11'!$H$41/'1C TSspéc11'!$H$17,"")</f>
        <v/>
      </c>
      <c r="V1050" s="543" t="str">
        <f>IF(AND('1C TSspéc11'!$H$17&lt;&gt;0,'1C TSspéc11'!$C$12="OUI"),'1C TSspéc11'!$H$42/'1C TSspéc11'!$H$17,"")</f>
        <v/>
      </c>
      <c r="W1050" s="543" t="str">
        <f>IF(AND('1C TSspéc11'!$H$17&lt;&gt;0,'1C TSspéc11'!$C$12="OUI"),'1C TSspéc11'!$H$43/'1C TSspéc11'!$H$17,"")</f>
        <v/>
      </c>
      <c r="X1050" s="543" t="str">
        <f>IF(AND('1C TSspéc11'!$H$17&lt;&gt;0,'1C TSspéc11'!$C$12="OUI"),'1C TSspéc11'!$H$44/'1C TSspéc11'!$H$17,"")</f>
        <v/>
      </c>
      <c r="Y1050" s="543" t="str">
        <f>IF(AND('1C TSspéc11'!$H$17&lt;&gt;0,'1C TSspéc11'!$C$12="OUI"),'1C TSspéc11'!$H$45/'1C TSspéc11'!$H$17,"")</f>
        <v/>
      </c>
      <c r="Z1050" s="543" t="str">
        <f>IF(AND('1C TSspéc11'!$H$17&lt;&gt;0,'1C TSspéc11'!$C$12="OUI"),'1C TSspéc11'!$H$46/'1C TSspéc11'!$H$17,"")</f>
        <v/>
      </c>
      <c r="AA1050" s="543" t="str">
        <f>IF(AND('1C TSspéc11'!$H$17&lt;&gt;0,'1C TSspéc11'!$C$12="OUI"),'1C TSspéc11'!$H$47/'1C TSspéc11'!$H$17,"")</f>
        <v/>
      </c>
      <c r="AB1050" s="543" t="str">
        <f>IF(AND('1C TSspéc11'!$H$17&lt;&gt;0,'1C TSspéc11'!$C$12="OUI"),'1C TSspéc11'!$H$48/'1C TSspéc11'!$H$17,"")</f>
        <v/>
      </c>
      <c r="AC1050" s="543" t="str">
        <f>IF(AND('1C TSspéc11'!$H$17&lt;&gt;0,'1C TSspéc11'!$C$12="OUI"),'1C TSspéc11'!$H$49/'1C TSspéc11'!$H$17,"")</f>
        <v/>
      </c>
      <c r="AD1050" s="543" t="str">
        <f>IF(AND('1C TSspéc11'!$H$17&lt;&gt;0,'1C TSspéc11'!$C$12="OUI"),'1C TSspéc11'!$H$50/'1C TSspéc11'!$H$17,"")</f>
        <v/>
      </c>
      <c r="AE1050" s="543" t="str">
        <f>IF(AND('1C TSspéc11'!$H$17&lt;&gt;0,'1C TSspéc11'!$C$12="OUI"),'1C TSspéc11'!$H$51/'1C TSspéc11'!$H$17,"")</f>
        <v/>
      </c>
      <c r="AF1050" s="543" t="str">
        <f>IF(AND('1C TSspéc11'!$H$17&lt;&gt;0,'1C TSspéc11'!$C$12="OUI"),'1C TSspéc11'!$H$52/'1C TSspéc11'!$H$17,"")</f>
        <v/>
      </c>
      <c r="AG1050" s="543" t="str">
        <f>IF(AND('1C TSspéc11'!$H$17&lt;&gt;0,'1C TSspéc11'!$C$12="OUI"),'1C TSspéc11'!$H$53/'1C TSspéc11'!$H$17,"")</f>
        <v/>
      </c>
      <c r="AH1050" s="543" t="str">
        <f>IF(AND('1C TSspéc11'!$H$17&lt;&gt;0,'1C TSspéc11'!$C$12="OUI"),'1C TSspéc11'!$H$54/'1C TSspéc11'!$H$17,"")</f>
        <v/>
      </c>
      <c r="AI1050" s="543" t="str">
        <f>IF(AND('1C TSspéc11'!$H$17&lt;&gt;0,'1C TSspéc11'!$C$12="OUI"),'1C TSspéc11'!$H$55/'1C TSspéc11'!$H$17,"")</f>
        <v/>
      </c>
      <c r="AJ1050" s="543" t="str">
        <f>IF(AND('1C TSspéc11'!$H$17&lt;&gt;0,'1C TSspéc11'!$C$12="OUI"),'1C TSspéc11'!$H$56/'1C TSspéc11'!$H$17,"")</f>
        <v/>
      </c>
      <c r="AK1050" s="543" t="str">
        <f>IF(AND('1C TSspéc11'!$H$17&lt;&gt;0,'1C TSspéc11'!$C$12="OUI"),'1C TSspéc11'!$H$57/'1C TSspéc11'!$H$17,"")</f>
        <v/>
      </c>
      <c r="AL1050" s="72">
        <f>IF(AND('1C TSspéc11'!$H$17&lt;&gt;0,'1C TSspéc11'!$C$12="OUI"),N1050+AK1050,N1050)</f>
        <v>0</v>
      </c>
      <c r="AM1050" s="417">
        <f t="shared" si="300"/>
        <v>0</v>
      </c>
      <c r="AN1050" s="417">
        <f t="shared" si="301"/>
        <v>0</v>
      </c>
      <c r="AO1050" s="418" t="str">
        <f>IF(AND('1C TSspéc11'!$H$17&lt;&gt;0,'1C TSspéc11'!$H$30&lt;&gt;0),AM1050+AN1050,"")</f>
        <v/>
      </c>
      <c r="AP1050" s="573" t="str">
        <f>IF(AND('1C TSspéc11'!$H$17&lt;&gt;0,'1C TSspéc11'!$H$30&lt;&gt;0),AM1050-AR1050,"")</f>
        <v/>
      </c>
      <c r="AQ1050" s="583">
        <f t="shared" si="302"/>
        <v>0</v>
      </c>
      <c r="AR1050" s="596"/>
      <c r="AS1050" s="102"/>
      <c r="AT1050" s="27" t="str">
        <f>IF(('1C TSspéc11'!H$17*FICHE!$C$14&lt;J1050),"Forfait limité à "&amp;FICHE!$C$14&amp;"€/jour","")</f>
        <v/>
      </c>
      <c r="AU1050" s="592"/>
      <c r="AV1050" s="824"/>
      <c r="AW1050" s="824"/>
      <c r="AX1050" s="824"/>
      <c r="AY1050" s="824"/>
      <c r="AZ1050" s="824"/>
      <c r="BA1050" s="767"/>
      <c r="BB1050" s="767"/>
      <c r="BC1050" s="767"/>
      <c r="BD1050" s="767"/>
      <c r="BE1050" s="767"/>
      <c r="BF1050" s="767"/>
      <c r="BG1050" s="767"/>
      <c r="BH1050" s="767"/>
      <c r="BI1050" s="767"/>
      <c r="BJ1050" s="767"/>
      <c r="BK1050" s="767"/>
      <c r="BL1050" s="767"/>
      <c r="BM1050" s="767"/>
      <c r="BN1050" s="767"/>
      <c r="BO1050" s="767"/>
      <c r="BP1050" s="767"/>
      <c r="BQ1050" s="767"/>
      <c r="BR1050" s="767"/>
      <c r="BS1050" s="767"/>
      <c r="BT1050" s="767"/>
      <c r="BU1050" s="767"/>
      <c r="BV1050" s="767"/>
      <c r="BW1050" s="767"/>
      <c r="BX1050" s="767"/>
      <c r="BY1050" s="767"/>
      <c r="BZ1050" s="767"/>
      <c r="CA1050" s="767"/>
      <c r="CB1050" s="767"/>
      <c r="CC1050" s="767"/>
      <c r="CD1050" s="767"/>
      <c r="CE1050" s="767"/>
      <c r="CF1050" s="767"/>
      <c r="CG1050" s="767"/>
      <c r="CH1050" s="767"/>
      <c r="CI1050" s="767"/>
      <c r="CJ1050" s="767"/>
      <c r="CK1050" s="767"/>
      <c r="CL1050" s="767"/>
      <c r="CM1050" s="767"/>
      <c r="CN1050" s="767"/>
      <c r="CO1050" s="767"/>
      <c r="CP1050" s="767"/>
      <c r="CQ1050" s="767"/>
      <c r="CR1050" s="767"/>
      <c r="CS1050" s="767"/>
      <c r="CT1050" s="767"/>
      <c r="CU1050" s="767"/>
      <c r="CV1050" s="767"/>
      <c r="CW1050" s="767"/>
      <c r="CX1050" s="767"/>
      <c r="CY1050" s="767"/>
      <c r="CZ1050" s="767"/>
      <c r="DA1050" s="767"/>
      <c r="DB1050" s="767"/>
      <c r="DC1050" s="767"/>
      <c r="DD1050" s="767"/>
      <c r="DE1050" s="767"/>
      <c r="DF1050" s="767"/>
      <c r="DG1050" s="767"/>
      <c r="DH1050" s="767"/>
      <c r="DI1050" s="767"/>
      <c r="DJ1050" s="767"/>
      <c r="DK1050" s="767"/>
      <c r="DL1050" s="767"/>
      <c r="DM1050" s="767"/>
      <c r="DN1050" s="767"/>
      <c r="DO1050" s="767"/>
      <c r="DP1050" s="767"/>
      <c r="DQ1050" s="767"/>
      <c r="DR1050" s="767"/>
      <c r="DS1050" s="767"/>
      <c r="DT1050" s="767"/>
      <c r="DU1050" s="767"/>
      <c r="DV1050" s="767"/>
      <c r="DW1050" s="767"/>
      <c r="DX1050" s="767"/>
      <c r="DY1050" s="767"/>
      <c r="DZ1050" s="767"/>
      <c r="EA1050" s="767"/>
      <c r="EB1050" s="767"/>
      <c r="EC1050" s="767"/>
      <c r="ED1050" s="767"/>
      <c r="EE1050" s="767"/>
      <c r="EF1050" s="767"/>
      <c r="EG1050" s="767"/>
      <c r="EH1050" s="767"/>
      <c r="EI1050" s="767"/>
      <c r="EJ1050" s="767"/>
      <c r="EK1050" s="767"/>
      <c r="EL1050" s="767"/>
      <c r="EM1050" s="767"/>
      <c r="EN1050" s="767"/>
      <c r="EO1050" s="767"/>
      <c r="EP1050" s="767"/>
      <c r="EQ1050" s="767"/>
      <c r="ER1050" s="767"/>
      <c r="ES1050" s="767"/>
      <c r="ET1050" s="767"/>
      <c r="EU1050" s="767"/>
      <c r="EV1050" s="767"/>
      <c r="EW1050" s="767"/>
      <c r="EX1050" s="767"/>
      <c r="EY1050" s="767"/>
      <c r="EZ1050" s="767"/>
      <c r="FA1050" s="767"/>
      <c r="FB1050" s="767"/>
      <c r="FC1050" s="767"/>
      <c r="FD1050" s="767"/>
      <c r="FE1050" s="767"/>
      <c r="FF1050" s="767"/>
      <c r="FG1050" s="767"/>
      <c r="FH1050" s="767"/>
      <c r="FI1050" s="767"/>
      <c r="FJ1050" s="767"/>
      <c r="FK1050" s="767"/>
      <c r="FL1050" s="767"/>
      <c r="FM1050" s="767"/>
      <c r="FN1050" s="767"/>
      <c r="FO1050" s="767"/>
      <c r="FP1050" s="767"/>
      <c r="FQ1050" s="767"/>
      <c r="FR1050" s="767"/>
      <c r="FS1050" s="767"/>
      <c r="FT1050" s="767"/>
      <c r="FU1050" s="767"/>
      <c r="FV1050" s="767"/>
      <c r="FW1050" s="767"/>
      <c r="FX1050" s="767"/>
      <c r="FY1050" s="767"/>
      <c r="FZ1050" s="767"/>
      <c r="GA1050" s="767"/>
      <c r="GB1050" s="767"/>
      <c r="GC1050" s="767"/>
      <c r="GD1050" s="767"/>
      <c r="GE1050" s="767"/>
      <c r="GF1050" s="767"/>
      <c r="GG1050" s="767"/>
      <c r="GH1050" s="767"/>
      <c r="GI1050" s="767"/>
      <c r="GJ1050" s="767"/>
      <c r="GK1050" s="767"/>
      <c r="GL1050" s="767"/>
      <c r="GM1050" s="767"/>
      <c r="GN1050" s="767"/>
      <c r="GO1050" s="767"/>
      <c r="GP1050" s="767"/>
      <c r="GQ1050" s="767"/>
      <c r="GR1050" s="767"/>
      <c r="GS1050" s="767"/>
      <c r="GT1050" s="767"/>
      <c r="GU1050" s="767"/>
      <c r="GV1050" s="767"/>
      <c r="GW1050" s="767"/>
      <c r="GX1050" s="767"/>
      <c r="GY1050" s="767"/>
      <c r="GZ1050" s="767"/>
      <c r="HA1050" s="767"/>
      <c r="HB1050" s="767"/>
      <c r="HC1050" s="767"/>
    </row>
    <row r="1051" spans="1:211" s="864" customFormat="1" ht="13.9" hidden="1" customHeight="1">
      <c r="A1051" s="307"/>
      <c r="B1051" s="351"/>
      <c r="C1051" s="971" t="str">
        <f>IF('1C TSspéc11'!I$17&lt;&gt;0,'1C TSspéc11'!$B$12,"")</f>
        <v/>
      </c>
      <c r="D1051" s="972"/>
      <c r="E1051" s="973"/>
      <c r="F1051" s="93">
        <f>IF(AND($C1051='1C TSspéc11'!$B$12,'1C TSspéc11'!$B$16="spécifiques",'1C TSspéc11'!$I$17&lt;&gt;""),'1C TSspéc11'!$I$21,"")</f>
        <v>0</v>
      </c>
      <c r="G1051" s="863"/>
      <c r="H1051" s="745">
        <v>0.21</v>
      </c>
      <c r="I1051" s="747">
        <v>1</v>
      </c>
      <c r="J1051" s="312"/>
      <c r="K1051" s="680">
        <f t="shared" si="299"/>
        <v>0</v>
      </c>
      <c r="L1051" s="556">
        <f>IF(OR('1C TSspéc11'!$B$12="",'1C TSspéc11'!I$30=0),0,IF(AND('1C TSspéc11'!$B$12&lt;&gt;"",$K$2="Pôle",'1C TSspéc11'!$C$12="OUI"),(('1C TSspéc11'!I$22+'1C TSspéc11'!I$23+'1C TSspéc11'!I$24+'1C TSspéc11'!I$25+'1C TSspéc11'!I$29)/'1C TSspéc11'!I$17),IF(AND('1C TSspéc11'!$B$12&lt;&gt;"",$K$2="Pôle",'1C TSspéc11'!$C$12="NON"),(('1C TSspéc11'!I$22+'1C TSspéc11'!I$23+'1C TSspéc11'!I$24+'1C TSspéc11'!I$25+'1C TSspéc11'!I$29)/'1C TSspéc11'!I$30),IF(AND('1C TSspéc11'!$B$12&lt;&gt;"",$K$2&lt;&gt;"Pôle",'1C TSspéc11'!$C$12="OUI"),(('1C TSspéc11'!I$22+'1C TSspéc11'!I$23+'1C TSspéc11'!I$24+'1C TSspéc11'!I$25+'1C TSspéc11'!I$26+'1C TSspéc11'!I$27+'1C TSspéc11'!I$28+'1C TSspéc11'!I$29)/'1C TSspéc11'!I$17),IF(AND('1C TSspéc11'!$B$12&lt;&gt;"",$K$2&lt;&gt;"Pôle",'1C TSspéc11'!$C$12="NON"),(('1C TSspéc11'!I$22+'1C TSspéc11'!I$23+'1C TSspéc11'!I$24+'1C TSspéc11'!I$25+'1C TSspéc11'!I$26+'1C TSspéc11'!I$27+'1C TSspéc11'!I$28+'1C TSspéc11'!I$29)/'1C TSspéc11'!I$30))))))</f>
        <v>0</v>
      </c>
      <c r="M1051" s="556">
        <f>IF(OR('1C TSspéc11'!$B$12="",'1C TSspéc11'!I$30=0),0,IF(AND('1C TSspéc11'!$B$12&lt;&gt;"",$K$2="Pôle",'1C TSspéc11'!$C$12="OUI"),(('1C TSspéc11'!I$26+'1C TSspéc11'!I$27+'1C TSspéc11'!I$28)/'1C TSspéc11'!I$17),IF(AND('1C TSspéc11'!$B$12&lt;&gt;"",$K$2="Pôle",'1C TSspéc11'!$C$12="NON"),(('1C TSspéc11'!I$26+'1C TSspéc11'!I$27+'1C TSspéc11'!I$28)/'1C TSspéc11'!I$30),IF(AND('1C TSspéc11'!$B$12&lt;&gt;"",$K$2&lt;&gt;"Pôle"),0))))</f>
        <v>0</v>
      </c>
      <c r="N1051" s="557">
        <f>IF(AND('1C TSspéc11'!$B$12&lt;&gt;0,'1C TSspéc11'!$I$30&lt;&gt;0),L1051+M1051,0)</f>
        <v>0</v>
      </c>
      <c r="O1051" s="542" t="str">
        <f>IF(AND('1C TSspéc11'!$I$17&lt;&gt;0,'1C TSspéc11'!$C$12="OUI"),'1C TSspéc11'!$I$35/'1C TSspéc11'!$I$17,"")</f>
        <v/>
      </c>
      <c r="P1051" s="543" t="str">
        <f>IF(AND('1C TSspéc11'!$I$17&lt;&gt;0,'1C TSspéc11'!$C$12="OUI"),'1C TSspéc11'!$I$36/'1C TSspéc11'!$I$17,"")</f>
        <v/>
      </c>
      <c r="Q1051" s="543" t="str">
        <f>IF(AND('1C TSspéc11'!$I$17&lt;&gt;0,'1C TSspéc11'!$C$12="OUI"),'1C TSspéc11'!$I$37/'1C TSspéc11'!$I$17,"")</f>
        <v/>
      </c>
      <c r="R1051" s="543" t="str">
        <f>IF(AND('1C TSspéc11'!$I$17&lt;&gt;0,'1C TSspéc11'!$C$12="OUI"),'1C TSspéc11'!$I$38/'1C TSspéc11'!$I$17,"")</f>
        <v/>
      </c>
      <c r="S1051" s="543" t="str">
        <f>IF(AND('1C TSspéc11'!$I$17&lt;&gt;0,'1C TSspéc11'!$C$12="OUI"),'1C TSspéc11'!$I$39/'1C TSspéc11'!$I$17,"")</f>
        <v/>
      </c>
      <c r="T1051" s="543" t="str">
        <f>IF(AND('1C TSspéc11'!$I$17&lt;&gt;0,'1C TSspéc11'!$C$12="OUI"),'1C TSspéc11'!$I$40/'1C TSspéc11'!$I$17,"")</f>
        <v/>
      </c>
      <c r="U1051" s="543" t="str">
        <f>IF(AND('1C TSspéc11'!$I$17&lt;&gt;0,'1C TSspéc11'!$C$12="OUI"),'1C TSspéc11'!$I$41/'1C TSspéc11'!$I$17,"")</f>
        <v/>
      </c>
      <c r="V1051" s="543" t="str">
        <f>IF(AND('1C TSspéc11'!$I$17&lt;&gt;0,'1C TSspéc11'!$C$12="OUI"),'1C TSspéc11'!$I$42/'1C TSspéc11'!$I$17,"")</f>
        <v/>
      </c>
      <c r="W1051" s="543" t="str">
        <f>IF(AND('1C TSspéc11'!$I$17&lt;&gt;0,'1C TSspéc11'!$C$12="OUI"),'1C TSspéc11'!$I$43/'1C TSspéc11'!$I$17,"")</f>
        <v/>
      </c>
      <c r="X1051" s="543" t="str">
        <f>IF(AND('1C TSspéc11'!$I$17&lt;&gt;0,'1C TSspéc11'!$C$12="OUI"),'1C TSspéc11'!$I$44/'1C TSspéc11'!$I$17,"")</f>
        <v/>
      </c>
      <c r="Y1051" s="543" t="str">
        <f>IF(AND('1C TSspéc11'!$I$17&lt;&gt;0,'1C TSspéc11'!$C$12="OUI"),'1C TSspéc11'!$I$45/'1C TSspéc11'!$I$17,"")</f>
        <v/>
      </c>
      <c r="Z1051" s="543" t="str">
        <f>IF(AND('1C TSspéc11'!$I$17&lt;&gt;0,'1C TSspéc11'!$C$12="OUI"),'1C TSspéc11'!$I$46/'1C TSspéc11'!$I$17,"")</f>
        <v/>
      </c>
      <c r="AA1051" s="543" t="str">
        <f>IF(AND('1C TSspéc11'!$I$17&lt;&gt;0,'1C TSspéc11'!$C$12="OUI"),'1C TSspéc11'!$I$47/'1C TSspéc11'!$I$17,"")</f>
        <v/>
      </c>
      <c r="AB1051" s="543" t="str">
        <f>IF(AND('1C TSspéc11'!$I$17&lt;&gt;0,'1C TSspéc11'!$C$12="OUI"),'1C TSspéc11'!$I$48/'1C TSspéc11'!$I$17,"")</f>
        <v/>
      </c>
      <c r="AC1051" s="543" t="str">
        <f>IF(AND('1C TSspéc11'!$I$17&lt;&gt;0,'1C TSspéc11'!$C$12="OUI"),'1C TSspéc11'!$I$49/'1C TSspéc11'!$I$17,"")</f>
        <v/>
      </c>
      <c r="AD1051" s="543" t="str">
        <f>IF(AND('1C TSspéc11'!$I$17&lt;&gt;0,'1C TSspéc11'!$C$12="OUI"),'1C TSspéc11'!$I$50/'1C TSspéc11'!$I$17,"")</f>
        <v/>
      </c>
      <c r="AE1051" s="543" t="str">
        <f>IF(AND('1C TSspéc11'!$I$17&lt;&gt;0,'1C TSspéc11'!$C$12="OUI"),'1C TSspéc11'!$I$51/'1C TSspéc11'!$I$17,"")</f>
        <v/>
      </c>
      <c r="AF1051" s="543" t="str">
        <f>IF(AND('1C TSspéc11'!$I$17&lt;&gt;0,'1C TSspéc11'!$C$12="OUI"),'1C TSspéc11'!$I$52/'1C TSspéc11'!$I$17,"")</f>
        <v/>
      </c>
      <c r="AG1051" s="543" t="str">
        <f>IF(AND('1C TSspéc11'!$I$17&lt;&gt;0,'1C TSspéc11'!$C$12="OUI"),'1C TSspéc11'!$I$53/'1C TSspéc11'!$I$17,"")</f>
        <v/>
      </c>
      <c r="AH1051" s="543" t="str">
        <f>IF(AND('1C TSspéc11'!$I$17&lt;&gt;0,'1C TSspéc11'!$C$12="OUI"),'1C TSspéc11'!$I$54/'1C TSspéc11'!$I$17,"")</f>
        <v/>
      </c>
      <c r="AI1051" s="543" t="str">
        <f>IF(AND('1C TSspéc11'!$I$17&lt;&gt;0,'1C TSspéc11'!$C$12="OUI"),'1C TSspéc11'!$I$55/'1C TSspéc11'!$I$17,"")</f>
        <v/>
      </c>
      <c r="AJ1051" s="543" t="str">
        <f>IF(AND('1C TSspéc11'!$I$17&lt;&gt;0,'1C TSspéc11'!$C$12="OUI"),'1C TSspéc11'!$I$56/'1C TSspéc11'!$I$17,"")</f>
        <v/>
      </c>
      <c r="AK1051" s="543" t="str">
        <f>IF(AND('1C TSspéc11'!$I$17&lt;&gt;0,'1C TSspéc11'!$C$12="OUI"),'1C TSspéc11'!$I$57/'1C TSspéc11'!$I$17,"")</f>
        <v/>
      </c>
      <c r="AL1051" s="72">
        <f>IF(AND('1C TSspéc11'!$I$17&lt;&gt;0,'1C TSspéc11'!$C$12="OUI"),N1051+AK1051,N1051)</f>
        <v>0</v>
      </c>
      <c r="AM1051" s="417">
        <f t="shared" si="300"/>
        <v>0</v>
      </c>
      <c r="AN1051" s="417">
        <f t="shared" si="301"/>
        <v>0</v>
      </c>
      <c r="AO1051" s="418" t="str">
        <f>IF(AND('1C TSspéc11'!$I$17&lt;&gt;0,'1C TSspéc11'!$I$30&lt;&gt;0),AM1051+AN1051,"")</f>
        <v/>
      </c>
      <c r="AP1051" s="573" t="str">
        <f>IF(AND('1C TSspéc11'!$I$17&lt;&gt;0,'1C TSspéc11'!$I$30&lt;&gt;0),AM1051-AR1051,"")</f>
        <v/>
      </c>
      <c r="AQ1051" s="583">
        <f t="shared" si="302"/>
        <v>0</v>
      </c>
      <c r="AR1051" s="596"/>
      <c r="AS1051" s="102"/>
      <c r="AT1051" s="27" t="str">
        <f>IF(('1C TSspéc11'!I$17*FICHE!$C$14&lt;J1051),"Forfait limité à "&amp;FICHE!$C$14&amp;"€/jour","")</f>
        <v/>
      </c>
      <c r="AU1051" s="592"/>
      <c r="AV1051" s="824"/>
      <c r="AW1051" s="824"/>
      <c r="AX1051" s="824"/>
      <c r="AY1051" s="824"/>
      <c r="AZ1051" s="824"/>
      <c r="BA1051" s="767"/>
      <c r="BB1051" s="767"/>
      <c r="BC1051" s="767"/>
      <c r="BD1051" s="767"/>
      <c r="BE1051" s="767"/>
      <c r="BF1051" s="767"/>
      <c r="BG1051" s="767"/>
      <c r="BH1051" s="767"/>
      <c r="BI1051" s="767"/>
      <c r="BJ1051" s="767"/>
      <c r="BK1051" s="767"/>
      <c r="BL1051" s="767"/>
      <c r="BM1051" s="767"/>
      <c r="BN1051" s="767"/>
      <c r="BO1051" s="767"/>
      <c r="BP1051" s="767"/>
      <c r="BQ1051" s="767"/>
      <c r="BR1051" s="767"/>
      <c r="BS1051" s="767"/>
      <c r="BT1051" s="767"/>
      <c r="BU1051" s="767"/>
      <c r="BV1051" s="767"/>
      <c r="BW1051" s="767"/>
      <c r="BX1051" s="767"/>
      <c r="BY1051" s="767"/>
      <c r="BZ1051" s="767"/>
      <c r="CA1051" s="767"/>
      <c r="CB1051" s="767"/>
      <c r="CC1051" s="767"/>
      <c r="CD1051" s="767"/>
      <c r="CE1051" s="767"/>
      <c r="CF1051" s="767"/>
      <c r="CG1051" s="767"/>
      <c r="CH1051" s="767"/>
      <c r="CI1051" s="767"/>
      <c r="CJ1051" s="767"/>
      <c r="CK1051" s="767"/>
      <c r="CL1051" s="767"/>
      <c r="CM1051" s="767"/>
      <c r="CN1051" s="767"/>
      <c r="CO1051" s="767"/>
      <c r="CP1051" s="767"/>
      <c r="CQ1051" s="767"/>
      <c r="CR1051" s="767"/>
      <c r="CS1051" s="767"/>
      <c r="CT1051" s="767"/>
      <c r="CU1051" s="767"/>
      <c r="CV1051" s="767"/>
      <c r="CW1051" s="767"/>
      <c r="CX1051" s="767"/>
      <c r="CY1051" s="767"/>
      <c r="CZ1051" s="767"/>
      <c r="DA1051" s="767"/>
      <c r="DB1051" s="767"/>
      <c r="DC1051" s="767"/>
      <c r="DD1051" s="767"/>
      <c r="DE1051" s="767"/>
      <c r="DF1051" s="767"/>
      <c r="DG1051" s="767"/>
      <c r="DH1051" s="767"/>
      <c r="DI1051" s="767"/>
      <c r="DJ1051" s="767"/>
      <c r="DK1051" s="767"/>
      <c r="DL1051" s="767"/>
      <c r="DM1051" s="767"/>
      <c r="DN1051" s="767"/>
      <c r="DO1051" s="767"/>
      <c r="DP1051" s="767"/>
      <c r="DQ1051" s="767"/>
      <c r="DR1051" s="767"/>
      <c r="DS1051" s="767"/>
      <c r="DT1051" s="767"/>
      <c r="DU1051" s="767"/>
      <c r="DV1051" s="767"/>
      <c r="DW1051" s="767"/>
      <c r="DX1051" s="767"/>
      <c r="DY1051" s="767"/>
      <c r="DZ1051" s="767"/>
      <c r="EA1051" s="767"/>
      <c r="EB1051" s="767"/>
      <c r="EC1051" s="767"/>
      <c r="ED1051" s="767"/>
      <c r="EE1051" s="767"/>
      <c r="EF1051" s="767"/>
      <c r="EG1051" s="767"/>
      <c r="EH1051" s="767"/>
      <c r="EI1051" s="767"/>
      <c r="EJ1051" s="767"/>
      <c r="EK1051" s="767"/>
      <c r="EL1051" s="767"/>
      <c r="EM1051" s="767"/>
      <c r="EN1051" s="767"/>
      <c r="EO1051" s="767"/>
      <c r="EP1051" s="767"/>
      <c r="EQ1051" s="767"/>
      <c r="ER1051" s="767"/>
      <c r="ES1051" s="767"/>
      <c r="ET1051" s="767"/>
      <c r="EU1051" s="767"/>
      <c r="EV1051" s="767"/>
      <c r="EW1051" s="767"/>
      <c r="EX1051" s="767"/>
      <c r="EY1051" s="767"/>
      <c r="EZ1051" s="767"/>
      <c r="FA1051" s="767"/>
      <c r="FB1051" s="767"/>
      <c r="FC1051" s="767"/>
      <c r="FD1051" s="767"/>
      <c r="FE1051" s="767"/>
      <c r="FF1051" s="767"/>
      <c r="FG1051" s="767"/>
      <c r="FH1051" s="767"/>
      <c r="FI1051" s="767"/>
      <c r="FJ1051" s="767"/>
      <c r="FK1051" s="767"/>
      <c r="FL1051" s="767"/>
      <c r="FM1051" s="767"/>
      <c r="FN1051" s="767"/>
      <c r="FO1051" s="767"/>
      <c r="FP1051" s="767"/>
      <c r="FQ1051" s="767"/>
      <c r="FR1051" s="767"/>
      <c r="FS1051" s="767"/>
      <c r="FT1051" s="767"/>
      <c r="FU1051" s="767"/>
      <c r="FV1051" s="767"/>
      <c r="FW1051" s="767"/>
      <c r="FX1051" s="767"/>
      <c r="FY1051" s="767"/>
      <c r="FZ1051" s="767"/>
      <c r="GA1051" s="767"/>
      <c r="GB1051" s="767"/>
      <c r="GC1051" s="767"/>
      <c r="GD1051" s="767"/>
      <c r="GE1051" s="767"/>
      <c r="GF1051" s="767"/>
      <c r="GG1051" s="767"/>
      <c r="GH1051" s="767"/>
      <c r="GI1051" s="767"/>
      <c r="GJ1051" s="767"/>
      <c r="GK1051" s="767"/>
      <c r="GL1051" s="767"/>
      <c r="GM1051" s="767"/>
      <c r="GN1051" s="767"/>
      <c r="GO1051" s="767"/>
      <c r="GP1051" s="767"/>
      <c r="GQ1051" s="767"/>
      <c r="GR1051" s="767"/>
      <c r="GS1051" s="767"/>
      <c r="GT1051" s="767"/>
      <c r="GU1051" s="767"/>
      <c r="GV1051" s="767"/>
      <c r="GW1051" s="767"/>
      <c r="GX1051" s="767"/>
      <c r="GY1051" s="767"/>
      <c r="GZ1051" s="767"/>
      <c r="HA1051" s="767"/>
      <c r="HB1051" s="767"/>
      <c r="HC1051" s="767"/>
    </row>
    <row r="1052" spans="1:211" s="864" customFormat="1" ht="13.9" hidden="1" customHeight="1">
      <c r="A1052" s="307"/>
      <c r="B1052" s="351"/>
      <c r="C1052" s="971" t="str">
        <f>IF('1C TSspéc11'!J$17&lt;&gt;0,'1C TSspéc11'!$B$12,"")</f>
        <v/>
      </c>
      <c r="D1052" s="972"/>
      <c r="E1052" s="973"/>
      <c r="F1052" s="93">
        <f>IF(AND($C1052='1C TSspéc11'!$B$12,'1C TSspéc11'!$B$16="spécifiques",'1C TSspéc11'!K$17&lt;&gt;""),'1C TSspéc11'!K$21,"")</f>
        <v>0</v>
      </c>
      <c r="G1052" s="863"/>
      <c r="H1052" s="745">
        <v>0.21</v>
      </c>
      <c r="I1052" s="747">
        <v>1</v>
      </c>
      <c r="J1052" s="312"/>
      <c r="K1052" s="680">
        <f t="shared" si="299"/>
        <v>0</v>
      </c>
      <c r="L1052" s="556">
        <f>IF(OR('1C TSspéc11'!$B$12="",'1C TSspéc11'!J$30=0),0,IF(AND('1C TSspéc11'!$B$12&lt;&gt;"",$K$2="Pôle",'1C TSspéc11'!$C$12="OUI"),(('1C TSspéc11'!J$22+'1C TSspéc11'!J$23+'1C TSspéc11'!J$24+'1C TSspéc11'!J$25+'1C TSspéc11'!J$29)/'1C TSspéc11'!J$17),IF(AND('1C TSspéc11'!$B$12&lt;&gt;"",$K$2="Pôle",'1C TSspéc11'!$C$12="NON"),(('1C TSspéc11'!J$22+'1C TSspéc11'!J$23+'1C TSspéc11'!J$24+'1C TSspéc11'!J$25+'1C TSspéc11'!J$29)/'1C TSspéc11'!J$30),IF(AND('1C TSspéc11'!$B$12&lt;&gt;"",$K$2&lt;&gt;"Pôle",'1C TSspéc11'!$C$12="OUI"),(('1C TSspéc11'!J$22+'1C TSspéc11'!J$23+'1C TSspéc11'!J$24+'1C TSspéc11'!J$25+'1C TSspéc11'!J$26+'1C TSspéc11'!J$27+'1C TSspéc11'!J$28+'1C TSspéc11'!J$29)/'1C TSspéc11'!J$17),IF(AND('1C TSspéc11'!$B$12&lt;&gt;"",$K$2&lt;&gt;"Pôle",'1C TSspéc11'!$C$12="NON"),(('1C TSspéc11'!J$22+'1C TSspéc11'!J$23+'1C TSspéc11'!J$24+'1C TSspéc11'!J$25+'1C TSspéc11'!J$26+'1C TSspéc11'!J$27+'1C TSspéc11'!J$28+'1C TSspéc11'!J$29)/'1C TSspéc11'!J$30))))))</f>
        <v>0</v>
      </c>
      <c r="M1052" s="556">
        <f>IF(OR('1C TSspéc11'!$B$12="",'1C TSspéc11'!J$30=0),0,IF(AND('1C TSspéc11'!$B$12&lt;&gt;"",$K$2="Pôle",'1C TSspéc11'!$C$12="OUI"),(('1C TSspéc11'!J$26+'1C TSspéc11'!J$27+'1C TSspéc11'!J$28)/'1C TSspéc11'!J$17),IF(AND('1C TSspéc11'!$B$12&lt;&gt;"",$K$2="Pôle",'1C TSspéc11'!$C$12="NON"),(('1C TSspéc11'!J$26+'1C TSspéc11'!J$27+'1C TSspéc11'!J$28)/'1C TSspéc11'!J$30),IF(AND('1C TSspéc11'!$B$12&lt;&gt;"",$K$2&lt;&gt;"Pôle"),0))))</f>
        <v>0</v>
      </c>
      <c r="N1052" s="557">
        <f>IF(AND('1C TSspéc11'!$B$12&lt;&gt;0,'1C TSspéc11'!$J$30&lt;&gt;0),L1052+M1052,0)</f>
        <v>0</v>
      </c>
      <c r="O1052" s="542" t="str">
        <f>IF(AND('1C TSspéc11'!$J$17&lt;&gt;0,'1C TSspéc11'!$C$12="OUI"),'1C TSspéc11'!$J$35/'1C TSspéc11'!$J$17,"")</f>
        <v/>
      </c>
      <c r="P1052" s="543" t="str">
        <f>IF(AND('1C TSspéc11'!$J$17&lt;&gt;0,'1C TSspéc11'!$C$12="OUI"),'1C TSspéc11'!$J$36/'1C TSspéc11'!$J$17,"")</f>
        <v/>
      </c>
      <c r="Q1052" s="543" t="str">
        <f>IF(AND('1C TSspéc11'!$J$17&lt;&gt;0,'1C TSspéc11'!$C$12="OUI"),'1C TSspéc11'!$J$37/'1C TSspéc11'!$J$17,"")</f>
        <v/>
      </c>
      <c r="R1052" s="543" t="str">
        <f>IF(AND('1C TSspéc11'!$J$17&lt;&gt;0,'1C TSspéc11'!$C$12="OUI"),'1C TSspéc11'!$J$38/'1C TSspéc11'!$J$17,"")</f>
        <v/>
      </c>
      <c r="S1052" s="543" t="str">
        <f>IF(AND('1C TSspéc11'!$J$17&lt;&gt;0,'1C TSspéc11'!$C$12="OUI"),'1C TSspéc11'!$J$39/'1C TSspéc11'!$J$17,"")</f>
        <v/>
      </c>
      <c r="T1052" s="543" t="str">
        <f>IF(AND('1C TSspéc11'!$J$17&lt;&gt;0,'1C TSspéc11'!$C$12="OUI"),'1C TSspéc11'!$J$40/'1C TSspéc11'!$J$17,"")</f>
        <v/>
      </c>
      <c r="U1052" s="543" t="str">
        <f>IF(AND('1C TSspéc11'!$J$17&lt;&gt;0,'1C TSspéc11'!$C$12="OUI"),'1C TSspéc11'!$J$41/'1C TSspéc11'!$J$17,"")</f>
        <v/>
      </c>
      <c r="V1052" s="543" t="str">
        <f>IF(AND('1C TSspéc11'!$J$17&lt;&gt;0,'1C TSspéc11'!$C$12="OUI"),'1C TSspéc11'!$J$42/'1C TSspéc11'!$J$17,"")</f>
        <v/>
      </c>
      <c r="W1052" s="543" t="str">
        <f>IF(AND('1C TSspéc11'!$J$17&lt;&gt;0,'1C TSspéc11'!$C$12="OUI"),'1C TSspéc11'!$J$43/'1C TSspéc11'!$J$17,"")</f>
        <v/>
      </c>
      <c r="X1052" s="543" t="str">
        <f>IF(AND('1C TSspéc11'!$J$17&lt;&gt;0,'1C TSspéc11'!$C$12="OUI"),'1C TSspéc11'!$J$44/'1C TSspéc11'!$J$17,"")</f>
        <v/>
      </c>
      <c r="Y1052" s="543" t="str">
        <f>IF(AND('1C TSspéc11'!$J$17&lt;&gt;0,'1C TSspéc11'!$C$12="OUI"),'1C TSspéc11'!$J$45/'1C TSspéc11'!$J$17,"")</f>
        <v/>
      </c>
      <c r="Z1052" s="543" t="str">
        <f>IF(AND('1C TSspéc11'!$J$17&lt;&gt;0,'1C TSspéc11'!$C$12="OUI"),'1C TSspéc11'!$J$46/'1C TSspéc11'!$J$17,"")</f>
        <v/>
      </c>
      <c r="AA1052" s="543" t="str">
        <f>IF(AND('1C TSspéc11'!$J$17&lt;&gt;0,'1C TSspéc11'!$C$12="OUI"),'1C TSspéc11'!$J$47/'1C TSspéc11'!$J$17,"")</f>
        <v/>
      </c>
      <c r="AB1052" s="543" t="str">
        <f>IF(AND('1C TSspéc11'!$J$17&lt;&gt;0,'1C TSspéc11'!$C$12="OUI"),'1C TSspéc11'!$J$48/'1C TSspéc11'!$J$17,"")</f>
        <v/>
      </c>
      <c r="AC1052" s="543" t="str">
        <f>IF(AND('1C TSspéc11'!$J$17&lt;&gt;0,'1C TSspéc11'!$C$12="OUI"),'1C TSspéc11'!$J$49/'1C TSspéc11'!$J$17,"")</f>
        <v/>
      </c>
      <c r="AD1052" s="543" t="str">
        <f>IF(AND('1C TSspéc11'!$J$17&lt;&gt;0,'1C TSspéc11'!$C$12="OUI"),'1C TSspéc11'!$J$50/'1C TSspéc11'!$J$17,"")</f>
        <v/>
      </c>
      <c r="AE1052" s="543" t="str">
        <f>IF(AND('1C TSspéc11'!$J$17&lt;&gt;0,'1C TSspéc11'!$C$12="OUI"),'1C TSspéc11'!$J$51/'1C TSspéc11'!$J$17,"")</f>
        <v/>
      </c>
      <c r="AF1052" s="543" t="str">
        <f>IF(AND('1C TSspéc11'!$J$17&lt;&gt;0,'1C TSspéc11'!$C$12="OUI"),'1C TSspéc11'!$J$52/'1C TSspéc11'!$J$17,"")</f>
        <v/>
      </c>
      <c r="AG1052" s="543" t="str">
        <f>IF(AND('1C TSspéc11'!$J$17&lt;&gt;0,'1C TSspéc11'!$C$12="OUI"),'1C TSspéc11'!$J$53/'1C TSspéc11'!$J$17,"")</f>
        <v/>
      </c>
      <c r="AH1052" s="543" t="str">
        <f>IF(AND('1C TSspéc11'!$J$17&lt;&gt;0,'1C TSspéc11'!$C$12="OUI"),'1C TSspéc11'!$J$54/'1C TSspéc11'!$J$17,"")</f>
        <v/>
      </c>
      <c r="AI1052" s="543" t="str">
        <f>IF(AND('1C TSspéc11'!$J$17&lt;&gt;0,'1C TSspéc11'!$C$12="OUI"),'1C TSspéc11'!$J$55/'1C TSspéc11'!$J$17,"")</f>
        <v/>
      </c>
      <c r="AJ1052" s="543" t="str">
        <f>IF(AND('1C TSspéc11'!$J$17&lt;&gt;0,'1C TSspéc11'!$C$12="OUI"),'1C TSspéc11'!$J$56/'1C TSspéc11'!$J$17,"")</f>
        <v/>
      </c>
      <c r="AK1052" s="543" t="str">
        <f>IF(AND('1C TSspéc11'!$J$17&lt;&gt;0,'1C TSspéc11'!$C$12="OUI"),'1C TSspéc11'!$J$57/'1C TSspéc11'!$J$17,"")</f>
        <v/>
      </c>
      <c r="AL1052" s="72">
        <f>IF(AND('1C TSspéc11'!$J$17&lt;&gt;0,'1C TSspéc11'!$C$12="OUI"),N1052+AK1052,N1052)</f>
        <v>0</v>
      </c>
      <c r="AM1052" s="417">
        <f t="shared" si="300"/>
        <v>0</v>
      </c>
      <c r="AN1052" s="417">
        <f t="shared" si="301"/>
        <v>0</v>
      </c>
      <c r="AO1052" s="418" t="str">
        <f>IF(AND('1C TSspéc11'!$J$17&lt;&gt;0,'1C TSspéc11'!$J$30&lt;&gt;0),AM1052+AN1052,"")</f>
        <v/>
      </c>
      <c r="AP1052" s="573" t="str">
        <f>IF(AND('1C TSspéc11'!$J$17&lt;&gt;0,'1C TSspéc11'!$J$30&lt;&gt;0),AM1052-AR1052,"")</f>
        <v/>
      </c>
      <c r="AQ1052" s="583">
        <f t="shared" si="302"/>
        <v>0</v>
      </c>
      <c r="AR1052" s="596"/>
      <c r="AS1052" s="102"/>
      <c r="AT1052" s="27" t="str">
        <f>IF(('1C TSspéc11'!J$17*FICHE!$C$14&lt;J1052),"Forfait limité à "&amp;FICHE!$C$14&amp;"€/jour","")</f>
        <v/>
      </c>
      <c r="AU1052" s="592"/>
      <c r="AV1052" s="824"/>
      <c r="AW1052" s="824"/>
      <c r="AX1052" s="824"/>
      <c r="AY1052" s="824"/>
      <c r="AZ1052" s="824"/>
      <c r="BA1052" s="767"/>
      <c r="BB1052" s="767"/>
      <c r="BC1052" s="767"/>
      <c r="BD1052" s="767"/>
      <c r="BE1052" s="767"/>
      <c r="BF1052" s="767"/>
      <c r="BG1052" s="767"/>
      <c r="BH1052" s="767"/>
      <c r="BI1052" s="767"/>
      <c r="BJ1052" s="767"/>
      <c r="BK1052" s="767"/>
      <c r="BL1052" s="767"/>
      <c r="BM1052" s="767"/>
      <c r="BN1052" s="767"/>
      <c r="BO1052" s="767"/>
      <c r="BP1052" s="767"/>
      <c r="BQ1052" s="767"/>
      <c r="BR1052" s="767"/>
      <c r="BS1052" s="767"/>
      <c r="BT1052" s="767"/>
      <c r="BU1052" s="767"/>
      <c r="BV1052" s="767"/>
      <c r="BW1052" s="767"/>
      <c r="BX1052" s="767"/>
      <c r="BY1052" s="767"/>
      <c r="BZ1052" s="767"/>
      <c r="CA1052" s="767"/>
      <c r="CB1052" s="767"/>
      <c r="CC1052" s="767"/>
      <c r="CD1052" s="767"/>
      <c r="CE1052" s="767"/>
      <c r="CF1052" s="767"/>
      <c r="CG1052" s="767"/>
      <c r="CH1052" s="767"/>
      <c r="CI1052" s="767"/>
      <c r="CJ1052" s="767"/>
      <c r="CK1052" s="767"/>
      <c r="CL1052" s="767"/>
      <c r="CM1052" s="767"/>
      <c r="CN1052" s="767"/>
      <c r="CO1052" s="767"/>
      <c r="CP1052" s="767"/>
      <c r="CQ1052" s="767"/>
      <c r="CR1052" s="767"/>
      <c r="CS1052" s="767"/>
      <c r="CT1052" s="767"/>
      <c r="CU1052" s="767"/>
      <c r="CV1052" s="767"/>
      <c r="CW1052" s="767"/>
      <c r="CX1052" s="767"/>
      <c r="CY1052" s="767"/>
      <c r="CZ1052" s="767"/>
      <c r="DA1052" s="767"/>
      <c r="DB1052" s="767"/>
      <c r="DC1052" s="767"/>
      <c r="DD1052" s="767"/>
      <c r="DE1052" s="767"/>
      <c r="DF1052" s="767"/>
      <c r="DG1052" s="767"/>
      <c r="DH1052" s="767"/>
      <c r="DI1052" s="767"/>
      <c r="DJ1052" s="767"/>
      <c r="DK1052" s="767"/>
      <c r="DL1052" s="767"/>
      <c r="DM1052" s="767"/>
      <c r="DN1052" s="767"/>
      <c r="DO1052" s="767"/>
      <c r="DP1052" s="767"/>
      <c r="DQ1052" s="767"/>
      <c r="DR1052" s="767"/>
      <c r="DS1052" s="767"/>
      <c r="DT1052" s="767"/>
      <c r="DU1052" s="767"/>
      <c r="DV1052" s="767"/>
      <c r="DW1052" s="767"/>
      <c r="DX1052" s="767"/>
      <c r="DY1052" s="767"/>
      <c r="DZ1052" s="767"/>
      <c r="EA1052" s="767"/>
      <c r="EB1052" s="767"/>
      <c r="EC1052" s="767"/>
      <c r="ED1052" s="767"/>
      <c r="EE1052" s="767"/>
      <c r="EF1052" s="767"/>
      <c r="EG1052" s="767"/>
      <c r="EH1052" s="767"/>
      <c r="EI1052" s="767"/>
      <c r="EJ1052" s="767"/>
      <c r="EK1052" s="767"/>
      <c r="EL1052" s="767"/>
      <c r="EM1052" s="767"/>
      <c r="EN1052" s="767"/>
      <c r="EO1052" s="767"/>
      <c r="EP1052" s="767"/>
      <c r="EQ1052" s="767"/>
      <c r="ER1052" s="767"/>
      <c r="ES1052" s="767"/>
      <c r="ET1052" s="767"/>
      <c r="EU1052" s="767"/>
      <c r="EV1052" s="767"/>
      <c r="EW1052" s="767"/>
      <c r="EX1052" s="767"/>
      <c r="EY1052" s="767"/>
      <c r="EZ1052" s="767"/>
      <c r="FA1052" s="767"/>
      <c r="FB1052" s="767"/>
      <c r="FC1052" s="767"/>
      <c r="FD1052" s="767"/>
      <c r="FE1052" s="767"/>
      <c r="FF1052" s="767"/>
      <c r="FG1052" s="767"/>
      <c r="FH1052" s="767"/>
      <c r="FI1052" s="767"/>
      <c r="FJ1052" s="767"/>
      <c r="FK1052" s="767"/>
      <c r="FL1052" s="767"/>
      <c r="FM1052" s="767"/>
      <c r="FN1052" s="767"/>
      <c r="FO1052" s="767"/>
      <c r="FP1052" s="767"/>
      <c r="FQ1052" s="767"/>
      <c r="FR1052" s="767"/>
      <c r="FS1052" s="767"/>
      <c r="FT1052" s="767"/>
      <c r="FU1052" s="767"/>
      <c r="FV1052" s="767"/>
      <c r="FW1052" s="767"/>
      <c r="FX1052" s="767"/>
      <c r="FY1052" s="767"/>
      <c r="FZ1052" s="767"/>
      <c r="GA1052" s="767"/>
      <c r="GB1052" s="767"/>
      <c r="GC1052" s="767"/>
      <c r="GD1052" s="767"/>
      <c r="GE1052" s="767"/>
      <c r="GF1052" s="767"/>
      <c r="GG1052" s="767"/>
      <c r="GH1052" s="767"/>
      <c r="GI1052" s="767"/>
      <c r="GJ1052" s="767"/>
      <c r="GK1052" s="767"/>
      <c r="GL1052" s="767"/>
      <c r="GM1052" s="767"/>
      <c r="GN1052" s="767"/>
      <c r="GO1052" s="767"/>
      <c r="GP1052" s="767"/>
      <c r="GQ1052" s="767"/>
      <c r="GR1052" s="767"/>
      <c r="GS1052" s="767"/>
      <c r="GT1052" s="767"/>
      <c r="GU1052" s="767"/>
      <c r="GV1052" s="767"/>
      <c r="GW1052" s="767"/>
      <c r="GX1052" s="767"/>
      <c r="GY1052" s="767"/>
      <c r="GZ1052" s="767"/>
      <c r="HA1052" s="767"/>
      <c r="HB1052" s="767"/>
      <c r="HC1052" s="767"/>
    </row>
    <row r="1053" spans="1:211" s="864" customFormat="1" ht="13.9" hidden="1" customHeight="1">
      <c r="A1053" s="307"/>
      <c r="B1053" s="351"/>
      <c r="C1053" s="971" t="str">
        <f>IF('1C TSspéc11'!K$17&lt;&gt;0,'1C TSspéc11'!$B$12,"")</f>
        <v/>
      </c>
      <c r="D1053" s="972"/>
      <c r="E1053" s="973"/>
      <c r="F1053" s="93">
        <f>IF(AND($C1053='1C TSspéc11'!$B$12,'1C TSspéc11'!$B$16="spécifiques",'1C TSspéc11'!$K$17&lt;&gt;""),'1C TSspéc11'!$K$21,"")</f>
        <v>0</v>
      </c>
      <c r="G1053" s="863"/>
      <c r="H1053" s="745">
        <v>0.21</v>
      </c>
      <c r="I1053" s="747">
        <v>1</v>
      </c>
      <c r="J1053" s="312"/>
      <c r="K1053" s="680">
        <f t="shared" si="299"/>
        <v>0</v>
      </c>
      <c r="L1053" s="556">
        <f>IF(OR('1C TSspéc11'!$B$12="",'1C TSspéc11'!K$30=0),0,IF(AND('1C TSspéc11'!$B$12&lt;&gt;"",$K$2="Pôle",'1C TSspéc11'!$C$12="OUI"),(('1C TSspéc11'!K$22+'1C TSspéc11'!K$23+'1C TSspéc11'!K$24+'1C TSspéc11'!K$25+'1C TSspéc11'!K$29)/'1C TSspéc11'!K$17),IF(AND('1C TSspéc11'!$B$12&lt;&gt;"",$K$2="Pôle",'1C TSspéc11'!$C$12="NON"),(('1C TSspéc11'!K$22+'1C TSspéc11'!K$23+'1C TSspéc11'!K$24+'1C TSspéc11'!K$25+'1C TSspéc11'!K$29)/'1C TSspéc11'!K$30),IF(AND('1C TSspéc11'!$B$12&lt;&gt;"",$K$2&lt;&gt;"Pôle",'1C TSspéc11'!$C$12="OUI"),(('1C TSspéc11'!K$22+'1C TSspéc11'!K$23+'1C TSspéc11'!K$24+'1C TSspéc11'!K$25+'1C TSspéc11'!K$26+'1C TSspéc11'!K$27+'1C TSspéc11'!K$28+'1C TSspéc11'!K$29)/'1C TSspéc11'!K$17),IF(AND('1C TSspéc11'!$B$12&lt;&gt;"",$K$2&lt;&gt;"Pôle",'1C TSspéc11'!$C$12="NON"),(('1C TSspéc11'!K$22+'1C TSspéc11'!K$23+'1C TSspéc11'!K$24+'1C TSspéc11'!K$25+'1C TSspéc11'!K$26+'1C TSspéc11'!K$27+'1C TSspéc11'!K$28+'1C TSspéc11'!K$29)/'1C TSspéc11'!K$30))))))</f>
        <v>0</v>
      </c>
      <c r="M1053" s="556">
        <f>IF(OR('1C TSspéc11'!$B$12="",'1C TSspéc11'!K$30=0),0,IF(AND('1C TSspéc11'!$B$12&lt;&gt;"",$K$2="Pôle",'1C TSspéc11'!$C$12="OUI"),(('1C TSspéc11'!K$26+'1C TSspéc11'!K$27+'1C TSspéc11'!K$28)/'1C TSspéc11'!K$17),IF(AND('1C TSspéc11'!$B$12&lt;&gt;"",$K$2="Pôle",'1C TSspéc11'!$C$12="NON"),(('1C TSspéc11'!K$26+'1C TSspéc11'!K$27+'1C TSspéc11'!K$28)/'1C TSspéc11'!K$30),IF(AND('1C TSspéc11'!$B$12&lt;&gt;"",$K$2&lt;&gt;"Pôle"),0))))</f>
        <v>0</v>
      </c>
      <c r="N1053" s="557">
        <f>IF(AND('1C TSspéc11'!$B$12&lt;&gt;0,'1C TSspéc11'!$K$30&lt;&gt;0),L1053+M1053,0)</f>
        <v>0</v>
      </c>
      <c r="O1053" s="542" t="str">
        <f>IF(AND('1C TSspéc11'!$K$17&lt;&gt;0,'1C TSspéc11'!$C$12="OUI"),'1C TSspéc11'!$K$35/'1C TSspéc11'!$K$17,"")</f>
        <v/>
      </c>
      <c r="P1053" s="543" t="str">
        <f>IF(AND('1C TSspéc11'!$K$17&lt;&gt;0,'1C TSspéc11'!$C$12="OUI"),'1C TSspéc11'!$K$36/'1C TSspéc11'!$K$17,"")</f>
        <v/>
      </c>
      <c r="Q1053" s="543" t="str">
        <f>IF(AND('1C TSspéc11'!$K$17&lt;&gt;0,'1C TSspéc11'!$C$12="OUI"),'1C TSspéc11'!$K$37/'1C TSspéc11'!$K$17,"")</f>
        <v/>
      </c>
      <c r="R1053" s="543" t="str">
        <f>IF(AND('1C TSspéc11'!$K$17&lt;&gt;0,'1C TSspéc11'!$C$12="OUI"),'1C TSspéc11'!$K$38/'1C TSspéc11'!$K$17,"")</f>
        <v/>
      </c>
      <c r="S1053" s="543" t="str">
        <f>IF(AND('1C TSspéc11'!$K$17&lt;&gt;0,'1C TSspéc11'!$C$12="OUI"),'1C TSspéc11'!$K$39/'1C TSspéc11'!$K$17,"")</f>
        <v/>
      </c>
      <c r="T1053" s="543" t="str">
        <f>IF(AND('1C TSspéc11'!$K$17&lt;&gt;0,'1C TSspéc11'!$C$12="OUI"),'1C TSspéc11'!$K$40/'1C TSspéc11'!$K$17,"")</f>
        <v/>
      </c>
      <c r="U1053" s="543" t="str">
        <f>IF(AND('1C TSspéc11'!$K$17&lt;&gt;0,'1C TSspéc11'!$C$12="OUI"),'1C TSspéc11'!$K$41/'1C TSspéc11'!$K$17,"")</f>
        <v/>
      </c>
      <c r="V1053" s="543" t="str">
        <f>IF(AND('1C TSspéc11'!$K$17&lt;&gt;0,'1C TSspéc11'!$C$12="OUI"),'1C TSspéc11'!$K$42/'1C TSspéc11'!$K$17,"")</f>
        <v/>
      </c>
      <c r="W1053" s="543" t="str">
        <f>IF(AND('1C TSspéc11'!$K$17&lt;&gt;0,'1C TSspéc11'!$C$12="OUI"),'1C TSspéc11'!$K$43/'1C TSspéc11'!$K$17,"")</f>
        <v/>
      </c>
      <c r="X1053" s="543" t="str">
        <f>IF(AND('1C TSspéc11'!$K$17&lt;&gt;0,'1C TSspéc11'!$C$12="OUI"),'1C TSspéc11'!$K$44/'1C TSspéc11'!$K$17,"")</f>
        <v/>
      </c>
      <c r="Y1053" s="543" t="str">
        <f>IF(AND('1C TSspéc11'!$K$17&lt;&gt;0,'1C TSspéc11'!$C$12="OUI"),'1C TSspéc11'!$K$45/'1C TSspéc11'!$K$17,"")</f>
        <v/>
      </c>
      <c r="Z1053" s="543" t="str">
        <f>IF(AND('1C TSspéc11'!$K$17&lt;&gt;0,'1C TSspéc11'!$C$12="OUI"),'1C TSspéc11'!$K$46/'1C TSspéc11'!$K$17,"")</f>
        <v/>
      </c>
      <c r="AA1053" s="543" t="str">
        <f>IF(AND('1C TSspéc11'!$K$17&lt;&gt;0,'1C TSspéc11'!$C$12="OUI"),'1C TSspéc11'!$K$47/'1C TSspéc11'!$K$17,"")</f>
        <v/>
      </c>
      <c r="AB1053" s="543" t="str">
        <f>IF(AND('1C TSspéc11'!$K$17&lt;&gt;0,'1C TSspéc11'!$C$12="OUI"),'1C TSspéc11'!$K$48/'1C TSspéc11'!$K$17,"")</f>
        <v/>
      </c>
      <c r="AC1053" s="543" t="str">
        <f>IF(AND('1C TSspéc11'!$K$17&lt;&gt;0,'1C TSspéc11'!$C$12="OUI"),'1C TSspéc11'!$K$49/'1C TSspéc11'!$K$17,"")</f>
        <v/>
      </c>
      <c r="AD1053" s="543" t="str">
        <f>IF(AND('1C TSspéc11'!$K$17&lt;&gt;0,'1C TSspéc11'!$C$12="OUI"),'1C TSspéc11'!$K$50/'1C TSspéc11'!$K$17,"")</f>
        <v/>
      </c>
      <c r="AE1053" s="543" t="str">
        <f>IF(AND('1C TSspéc11'!$K$17&lt;&gt;0,'1C TSspéc11'!$C$12="OUI"),'1C TSspéc11'!$K$51/'1C TSspéc11'!$K$17,"")</f>
        <v/>
      </c>
      <c r="AF1053" s="543" t="str">
        <f>IF(AND('1C TSspéc11'!$K$17&lt;&gt;0,'1C TSspéc11'!$C$12="OUI"),'1C TSspéc11'!$K$52/'1C TSspéc11'!$K$17,"")</f>
        <v/>
      </c>
      <c r="AG1053" s="543" t="str">
        <f>IF(AND('1C TSspéc11'!$K$17&lt;&gt;0,'1C TSspéc11'!$C$12="OUI"),'1C TSspéc11'!$K$53/'1C TSspéc11'!$K$17,"")</f>
        <v/>
      </c>
      <c r="AH1053" s="543" t="str">
        <f>IF(AND('1C TSspéc11'!$K$17&lt;&gt;0,'1C TSspéc11'!$C$12="OUI"),'1C TSspéc11'!$K$54/'1C TSspéc11'!$K$17,"")</f>
        <v/>
      </c>
      <c r="AI1053" s="543" t="str">
        <f>IF(AND('1C TSspéc11'!$K$17&lt;&gt;0,'1C TSspéc11'!$C$12="OUI"),'1C TSspéc11'!$K$55/'1C TSspéc11'!$K$17,"")</f>
        <v/>
      </c>
      <c r="AJ1053" s="543" t="str">
        <f>IF(AND('1C TSspéc11'!$K$17&lt;&gt;0,'1C TSspéc11'!$C$12="OUI"),'1C TSspéc11'!$K$56/'1C TSspéc11'!$K$17,"")</f>
        <v/>
      </c>
      <c r="AK1053" s="543" t="str">
        <f>IF(AND('1C TSspéc11'!$K$17&lt;&gt;0,'1C TSspéc11'!$C$12="OUI"),'1C TSspéc11'!$K$57/'1C TSspéc11'!$K$17,"")</f>
        <v/>
      </c>
      <c r="AL1053" s="72">
        <f>IF(AND('1C TSspéc11'!$K$17&lt;&gt;0,'1C TSspéc11'!$C$12="OUI"),N1053+AK1053,N1053)</f>
        <v>0</v>
      </c>
      <c r="AM1053" s="417">
        <f t="shared" si="300"/>
        <v>0</v>
      </c>
      <c r="AN1053" s="417">
        <f t="shared" si="301"/>
        <v>0</v>
      </c>
      <c r="AO1053" s="418" t="str">
        <f>IF(AND('1C TSspéc11'!$K$17&lt;&gt;0,'1C TSspéc11'!$K$30&lt;&gt;0),AM1053+AN1053,"")</f>
        <v/>
      </c>
      <c r="AP1053" s="573" t="str">
        <f>IF(AND('1C TSspéc11'!$K$17&lt;&gt;0,'1C TSspéc11'!$K$30&lt;&gt;0),AM1053-AR1053,"")</f>
        <v/>
      </c>
      <c r="AQ1053" s="583">
        <f t="shared" si="302"/>
        <v>0</v>
      </c>
      <c r="AR1053" s="596"/>
      <c r="AS1053" s="102"/>
      <c r="AT1053" s="27" t="str">
        <f>IF(('1C TSspéc11'!K$17*FICHE!$C$14&lt;J1053),"Forfait limité à "&amp;FICHE!$C$14&amp;"€/jour","")</f>
        <v/>
      </c>
      <c r="AU1053" s="592"/>
      <c r="AV1053" s="824"/>
      <c r="AW1053" s="824"/>
      <c r="AX1053" s="824"/>
      <c r="AY1053" s="824"/>
      <c r="AZ1053" s="824"/>
      <c r="BA1053" s="767"/>
      <c r="BB1053" s="767"/>
      <c r="BC1053" s="767"/>
      <c r="BD1053" s="767"/>
      <c r="BE1053" s="767"/>
      <c r="BF1053" s="767"/>
      <c r="BG1053" s="767"/>
      <c r="BH1053" s="767"/>
      <c r="BI1053" s="767"/>
      <c r="BJ1053" s="767"/>
      <c r="BK1053" s="767"/>
      <c r="BL1053" s="767"/>
      <c r="BM1053" s="767"/>
      <c r="BN1053" s="767"/>
      <c r="BO1053" s="767"/>
      <c r="BP1053" s="767"/>
      <c r="BQ1053" s="767"/>
      <c r="BR1053" s="767"/>
      <c r="BS1053" s="767"/>
      <c r="BT1053" s="767"/>
      <c r="BU1053" s="767"/>
      <c r="BV1053" s="767"/>
      <c r="BW1053" s="767"/>
      <c r="BX1053" s="767"/>
      <c r="BY1053" s="767"/>
      <c r="BZ1053" s="767"/>
      <c r="CA1053" s="767"/>
      <c r="CB1053" s="767"/>
      <c r="CC1053" s="767"/>
      <c r="CD1053" s="767"/>
      <c r="CE1053" s="767"/>
      <c r="CF1053" s="767"/>
      <c r="CG1053" s="767"/>
      <c r="CH1053" s="767"/>
      <c r="CI1053" s="767"/>
      <c r="CJ1053" s="767"/>
      <c r="CK1053" s="767"/>
      <c r="CL1053" s="767"/>
      <c r="CM1053" s="767"/>
      <c r="CN1053" s="767"/>
      <c r="CO1053" s="767"/>
      <c r="CP1053" s="767"/>
      <c r="CQ1053" s="767"/>
      <c r="CR1053" s="767"/>
      <c r="CS1053" s="767"/>
      <c r="CT1053" s="767"/>
      <c r="CU1053" s="767"/>
      <c r="CV1053" s="767"/>
      <c r="CW1053" s="767"/>
      <c r="CX1053" s="767"/>
      <c r="CY1053" s="767"/>
      <c r="CZ1053" s="767"/>
      <c r="DA1053" s="767"/>
      <c r="DB1053" s="767"/>
      <c r="DC1053" s="767"/>
      <c r="DD1053" s="767"/>
      <c r="DE1053" s="767"/>
      <c r="DF1053" s="767"/>
      <c r="DG1053" s="767"/>
      <c r="DH1053" s="767"/>
      <c r="DI1053" s="767"/>
      <c r="DJ1053" s="767"/>
      <c r="DK1053" s="767"/>
      <c r="DL1053" s="767"/>
      <c r="DM1053" s="767"/>
      <c r="DN1053" s="767"/>
      <c r="DO1053" s="767"/>
      <c r="DP1053" s="767"/>
      <c r="DQ1053" s="767"/>
      <c r="DR1053" s="767"/>
      <c r="DS1053" s="767"/>
      <c r="DT1053" s="767"/>
      <c r="DU1053" s="767"/>
      <c r="DV1053" s="767"/>
      <c r="DW1053" s="767"/>
      <c r="DX1053" s="767"/>
      <c r="DY1053" s="767"/>
      <c r="DZ1053" s="767"/>
      <c r="EA1053" s="767"/>
      <c r="EB1053" s="767"/>
      <c r="EC1053" s="767"/>
      <c r="ED1053" s="767"/>
      <c r="EE1053" s="767"/>
      <c r="EF1053" s="767"/>
      <c r="EG1053" s="767"/>
      <c r="EH1053" s="767"/>
      <c r="EI1053" s="767"/>
      <c r="EJ1053" s="767"/>
      <c r="EK1053" s="767"/>
      <c r="EL1053" s="767"/>
      <c r="EM1053" s="767"/>
      <c r="EN1053" s="767"/>
      <c r="EO1053" s="767"/>
      <c r="EP1053" s="767"/>
      <c r="EQ1053" s="767"/>
      <c r="ER1053" s="767"/>
      <c r="ES1053" s="767"/>
      <c r="ET1053" s="767"/>
      <c r="EU1053" s="767"/>
      <c r="EV1053" s="767"/>
      <c r="EW1053" s="767"/>
      <c r="EX1053" s="767"/>
      <c r="EY1053" s="767"/>
      <c r="EZ1053" s="767"/>
      <c r="FA1053" s="767"/>
      <c r="FB1053" s="767"/>
      <c r="FC1053" s="767"/>
      <c r="FD1053" s="767"/>
      <c r="FE1053" s="767"/>
      <c r="FF1053" s="767"/>
      <c r="FG1053" s="767"/>
      <c r="FH1053" s="767"/>
      <c r="FI1053" s="767"/>
      <c r="FJ1053" s="767"/>
      <c r="FK1053" s="767"/>
      <c r="FL1053" s="767"/>
      <c r="FM1053" s="767"/>
      <c r="FN1053" s="767"/>
      <c r="FO1053" s="767"/>
      <c r="FP1053" s="767"/>
      <c r="FQ1053" s="767"/>
      <c r="FR1053" s="767"/>
      <c r="FS1053" s="767"/>
      <c r="FT1053" s="767"/>
      <c r="FU1053" s="767"/>
      <c r="FV1053" s="767"/>
      <c r="FW1053" s="767"/>
      <c r="FX1053" s="767"/>
      <c r="FY1053" s="767"/>
      <c r="FZ1053" s="767"/>
      <c r="GA1053" s="767"/>
      <c r="GB1053" s="767"/>
      <c r="GC1053" s="767"/>
      <c r="GD1053" s="767"/>
      <c r="GE1053" s="767"/>
      <c r="GF1053" s="767"/>
      <c r="GG1053" s="767"/>
      <c r="GH1053" s="767"/>
      <c r="GI1053" s="767"/>
      <c r="GJ1053" s="767"/>
      <c r="GK1053" s="767"/>
      <c r="GL1053" s="767"/>
      <c r="GM1053" s="767"/>
      <c r="GN1053" s="767"/>
      <c r="GO1053" s="767"/>
      <c r="GP1053" s="767"/>
      <c r="GQ1053" s="767"/>
      <c r="GR1053" s="767"/>
      <c r="GS1053" s="767"/>
      <c r="GT1053" s="767"/>
      <c r="GU1053" s="767"/>
      <c r="GV1053" s="767"/>
      <c r="GW1053" s="767"/>
      <c r="GX1053" s="767"/>
      <c r="GY1053" s="767"/>
      <c r="GZ1053" s="767"/>
      <c r="HA1053" s="767"/>
      <c r="HB1053" s="767"/>
      <c r="HC1053" s="767"/>
    </row>
    <row r="1054" spans="1:211" s="864" customFormat="1" ht="13.9" hidden="1" customHeight="1">
      <c r="A1054" s="307"/>
      <c r="B1054" s="351"/>
      <c r="C1054" s="971" t="str">
        <f>IF('1C TSspéc11'!L$17&lt;&gt;0,'1C TSspéc11'!$B$12,"")</f>
        <v/>
      </c>
      <c r="D1054" s="972"/>
      <c r="E1054" s="973"/>
      <c r="F1054" s="93">
        <f>IF(AND($C1054='1C TSspéc11'!$B$12,'1C TSspéc11'!$B$16="spécifiques",'1C TSspéc11'!$L$17&lt;&gt;""),'1C TSspéc11'!$L$21,"")</f>
        <v>0</v>
      </c>
      <c r="G1054" s="863"/>
      <c r="H1054" s="745">
        <v>0.21</v>
      </c>
      <c r="I1054" s="747">
        <v>1</v>
      </c>
      <c r="J1054" s="312"/>
      <c r="K1054" s="680">
        <f t="shared" si="299"/>
        <v>0</v>
      </c>
      <c r="L1054" s="556">
        <f>IF(OR('1C TSspéc11'!$B$12="",'1C TSspéc11'!L$30=0),0,IF(AND('1C TSspéc11'!$B$12&lt;&gt;"",$K$2="Pôle",'1C TSspéc11'!$C$12="OUI"),(('1C TSspéc11'!L$22+'1C TSspéc11'!L$23+'1C TSspéc11'!L$24+'1C TSspéc11'!L$25+'1C TSspéc11'!L$29)/'1C TSspéc11'!L$17),IF(AND('1C TSspéc11'!$B$12&lt;&gt;"",$K$2="Pôle",'1C TSspéc11'!$C$12="NON"),(('1C TSspéc11'!L$22+'1C TSspéc11'!L$23+'1C TSspéc11'!L$24+'1C TSspéc11'!L$25+'1C TSspéc11'!L$29)/'1C TSspéc11'!L$30),IF(AND('1C TSspéc11'!$B$12&lt;&gt;"",$K$2&lt;&gt;"Pôle",'1C TSspéc11'!$C$12="OUI"),(('1C TSspéc11'!L$22+'1C TSspéc11'!L$23+'1C TSspéc11'!L$24+'1C TSspéc11'!L$25+'1C TSspéc11'!L$26+'1C TSspéc11'!L$27+'1C TSspéc11'!L$28+'1C TSspéc11'!L$29)/'1C TSspéc11'!L$17),IF(AND('1C TSspéc11'!$B$12&lt;&gt;"",$K$2&lt;&gt;"Pôle",'1C TSspéc11'!$C$12="NON"),(('1C TSspéc11'!L$22+'1C TSspéc11'!L$23+'1C TSspéc11'!L$24+'1C TSspéc11'!L$25+'1C TSspéc11'!L$26+'1C TSspéc11'!L$27+'1C TSspéc11'!L$28+'1C TSspéc11'!L$29)/'1C TSspéc11'!L$30))))))</f>
        <v>0</v>
      </c>
      <c r="M1054" s="556">
        <f>IF(OR('1C TSspéc11'!$B$12="",'1C TSspéc11'!L$30=0),0,IF(AND('1C TSspéc11'!$B$12&lt;&gt;"",$K$2="Pôle",'1C TSspéc11'!$C$12="OUI"),(('1C TSspéc11'!L$26+'1C TSspéc11'!L$27+'1C TSspéc11'!L$28)/'1C TSspéc11'!L$17),IF(AND('1C TSspéc11'!$B$12&lt;&gt;"",$K$2="Pôle",'1C TSspéc11'!$C$12="NON"),(('1C TSspéc11'!L$26+'1C TSspéc11'!L$27+'1C TSspéc11'!L$28)/'1C TSspéc11'!L$30),IF(AND('1C TSspéc11'!$B$12&lt;&gt;"",$K$2&lt;&gt;"Pôle"),0))))</f>
        <v>0</v>
      </c>
      <c r="N1054" s="557">
        <f>IF(AND('1C TSspéc11'!$B$12&lt;&gt;0,'1C TSspéc11'!$L$30&lt;&gt;0),L1054+M1054,0)</f>
        <v>0</v>
      </c>
      <c r="O1054" s="542" t="str">
        <f>IF(AND('1C TSspéc11'!$L$17&lt;&gt;0,'1C TSspéc11'!$C$12="OUI"),'1C TSspéc11'!$L$35/'1C TSspéc11'!$L$17,"")</f>
        <v/>
      </c>
      <c r="P1054" s="543" t="str">
        <f>IF(AND('1C TSspéc11'!$L$17&lt;&gt;0,'1C TSspéc11'!$C$12="OUI"),'1C TSspéc11'!$L$36/'1C TSspéc11'!$L$17,"")</f>
        <v/>
      </c>
      <c r="Q1054" s="543" t="str">
        <f>IF(AND('1C TSspéc11'!$L$17&lt;&gt;0,'1C TSspéc11'!$C$12="OUI"),'1C TSspéc11'!$L$37/'1C TSspéc11'!$L$17,"")</f>
        <v/>
      </c>
      <c r="R1054" s="543" t="str">
        <f>IF(AND('1C TSspéc11'!$L$17&lt;&gt;0,'1C TSspéc11'!$C$12="OUI"),'1C TSspéc11'!$L$38/'1C TSspéc11'!$L$17,"")</f>
        <v/>
      </c>
      <c r="S1054" s="543" t="str">
        <f>IF(AND('1C TSspéc11'!$L$17&lt;&gt;0,'1C TSspéc11'!$C$12="OUI"),'1C TSspéc11'!$L$39/'1C TSspéc11'!$L$17,"")</f>
        <v/>
      </c>
      <c r="T1054" s="543" t="str">
        <f>IF(AND('1C TSspéc11'!$L$17&lt;&gt;0,'1C TSspéc11'!$C$12="OUI"),'1C TSspéc11'!$L$40/'1C TSspéc11'!$L$17,"")</f>
        <v/>
      </c>
      <c r="U1054" s="543" t="str">
        <f>IF(AND('1C TSspéc11'!$L$17&lt;&gt;0,'1C TSspéc11'!$C$12="OUI"),'1C TSspéc11'!$L$41/'1C TSspéc11'!$L$17,"")</f>
        <v/>
      </c>
      <c r="V1054" s="543" t="str">
        <f>IF(AND('1C TSspéc11'!$L$17&lt;&gt;0,'1C TSspéc11'!$C$12="OUI"),'1C TSspéc11'!$L$42/'1C TSspéc11'!$L$17,"")</f>
        <v/>
      </c>
      <c r="W1054" s="543" t="str">
        <f>IF(AND('1C TSspéc11'!$L$17&lt;&gt;0,'1C TSspéc11'!$C$12="OUI"),'1C TSspéc11'!$L$43/'1C TSspéc11'!$L$17,"")</f>
        <v/>
      </c>
      <c r="X1054" s="543" t="str">
        <f>IF(AND('1C TSspéc11'!$L$17&lt;&gt;0,'1C TSspéc11'!$C$12="OUI"),'1C TSspéc11'!$L$44/'1C TSspéc11'!$L$17,"")</f>
        <v/>
      </c>
      <c r="Y1054" s="543" t="str">
        <f>IF(AND('1C TSspéc11'!$L$17&lt;&gt;0,'1C TSspéc11'!$C$12="OUI"),'1C TSspéc11'!$L$45/'1C TSspéc11'!$L$17,"")</f>
        <v/>
      </c>
      <c r="Z1054" s="543" t="str">
        <f>IF(AND('1C TSspéc11'!$L$17&lt;&gt;0,'1C TSspéc11'!$C$12="OUI"),'1C TSspéc11'!$L$46/'1C TSspéc11'!$L$17,"")</f>
        <v/>
      </c>
      <c r="AA1054" s="543" t="str">
        <f>IF(AND('1C TSspéc11'!$L$17&lt;&gt;0,'1C TSspéc11'!$C$12="OUI"),'1C TSspéc11'!$L$47/'1C TSspéc11'!$L$17,"")</f>
        <v/>
      </c>
      <c r="AB1054" s="543" t="str">
        <f>IF(AND('1C TSspéc11'!$L$17&lt;&gt;0,'1C TSspéc11'!$C$12="OUI"),'1C TSspéc11'!$L$48/'1C TSspéc11'!$L$17,"")</f>
        <v/>
      </c>
      <c r="AC1054" s="543" t="str">
        <f>IF(AND('1C TSspéc11'!$L$17&lt;&gt;0,'1C TSspéc11'!$C$12="OUI"),'1C TSspéc11'!$L$49/'1C TSspéc11'!$L$17,"")</f>
        <v/>
      </c>
      <c r="AD1054" s="543" t="str">
        <f>IF(AND('1C TSspéc11'!$L$17&lt;&gt;0,'1C TSspéc11'!$C$12="OUI"),'1C TSspéc11'!$L$50/'1C TSspéc11'!$L$17,"")</f>
        <v/>
      </c>
      <c r="AE1054" s="543" t="str">
        <f>IF(AND('1C TSspéc11'!$L$17&lt;&gt;0,'1C TSspéc11'!$C$12="OUI"),'1C TSspéc11'!$L$51/'1C TSspéc11'!$L$17,"")</f>
        <v/>
      </c>
      <c r="AF1054" s="543" t="str">
        <f>IF(AND('1C TSspéc11'!$L$17&lt;&gt;0,'1C TSspéc11'!$C$12="OUI"),'1C TSspéc11'!$L$52/'1C TSspéc11'!$L$17,"")</f>
        <v/>
      </c>
      <c r="AG1054" s="543" t="str">
        <f>IF(AND('1C TSspéc11'!$L$17&lt;&gt;0,'1C TSspéc11'!$C$12="OUI"),'1C TSspéc11'!$L$53/'1C TSspéc11'!$L$17,"")</f>
        <v/>
      </c>
      <c r="AH1054" s="543" t="str">
        <f>IF(AND('1C TSspéc11'!$L$17&lt;&gt;0,'1C TSspéc11'!$C$12="OUI"),'1C TSspéc11'!$L$54/'1C TSspéc11'!$L$17,"")</f>
        <v/>
      </c>
      <c r="AI1054" s="543" t="str">
        <f>IF(AND('1C TSspéc11'!$L$17&lt;&gt;0,'1C TSspéc11'!$C$12="OUI"),'1C TSspéc11'!$L$55/'1C TSspéc11'!$L$17,"")</f>
        <v/>
      </c>
      <c r="AJ1054" s="543" t="str">
        <f>IF(AND('1C TSspéc11'!$L$17&lt;&gt;0,'1C TSspéc11'!$C$12="OUI"),'1C TSspéc11'!$L$56/'1C TSspéc11'!$L$17,"")</f>
        <v/>
      </c>
      <c r="AK1054" s="543" t="str">
        <f>IF(AND('1C TSspéc11'!$L$17&lt;&gt;0,'1C TSspéc11'!$C$12="OUI"),'1C TSspéc11'!$L$57/'1C TSspéc11'!$L$17,"")</f>
        <v/>
      </c>
      <c r="AL1054" s="72">
        <f>IF(AND('1C TSspéc11'!$L$17&lt;&gt;0,'1C TSspéc11'!$C$12="OUI"),N1054+AK1054,N1054)</f>
        <v>0</v>
      </c>
      <c r="AM1054" s="417">
        <f t="shared" si="300"/>
        <v>0</v>
      </c>
      <c r="AN1054" s="417">
        <f t="shared" si="301"/>
        <v>0</v>
      </c>
      <c r="AO1054" s="418" t="str">
        <f>IF(AND('1C TSspéc11'!$L$17&lt;&gt;0,'1C TSspéc11'!$L$30&lt;&gt;0),AM1054+AN1054,"")</f>
        <v/>
      </c>
      <c r="AP1054" s="573" t="str">
        <f>IF(AND('1C TSspéc11'!$L$17&lt;&gt;0,'1C TSspéc11'!$L$30&lt;&gt;0),AM1054-AR1054,"")</f>
        <v/>
      </c>
      <c r="AQ1054" s="583">
        <f t="shared" si="302"/>
        <v>0</v>
      </c>
      <c r="AR1054" s="596"/>
      <c r="AS1054" s="102"/>
      <c r="AT1054" s="27" t="str">
        <f>IF(('1C TSspéc11'!L$17*FICHE!$C$14&lt;J1054),"Forfait limité à "&amp;FICHE!$C$14&amp;"€/jour","")</f>
        <v/>
      </c>
      <c r="AU1054" s="592"/>
      <c r="AV1054" s="824"/>
      <c r="AW1054" s="824"/>
      <c r="AX1054" s="824"/>
      <c r="AY1054" s="824"/>
      <c r="AZ1054" s="824"/>
      <c r="BA1054" s="767"/>
      <c r="BB1054" s="767"/>
      <c r="BC1054" s="767"/>
      <c r="BD1054" s="767"/>
      <c r="BE1054" s="767"/>
      <c r="BF1054" s="767"/>
      <c r="BG1054" s="767"/>
      <c r="BH1054" s="767"/>
      <c r="BI1054" s="767"/>
      <c r="BJ1054" s="767"/>
      <c r="BK1054" s="767"/>
      <c r="BL1054" s="767"/>
      <c r="BM1054" s="767"/>
      <c r="BN1054" s="767"/>
      <c r="BO1054" s="767"/>
      <c r="BP1054" s="767"/>
      <c r="BQ1054" s="767"/>
      <c r="BR1054" s="767"/>
      <c r="BS1054" s="767"/>
      <c r="BT1054" s="767"/>
      <c r="BU1054" s="767"/>
      <c r="BV1054" s="767"/>
      <c r="BW1054" s="767"/>
      <c r="BX1054" s="767"/>
      <c r="BY1054" s="767"/>
      <c r="BZ1054" s="767"/>
      <c r="CA1054" s="767"/>
      <c r="CB1054" s="767"/>
      <c r="CC1054" s="767"/>
      <c r="CD1054" s="767"/>
      <c r="CE1054" s="767"/>
      <c r="CF1054" s="767"/>
      <c r="CG1054" s="767"/>
      <c r="CH1054" s="767"/>
      <c r="CI1054" s="767"/>
      <c r="CJ1054" s="767"/>
      <c r="CK1054" s="767"/>
      <c r="CL1054" s="767"/>
      <c r="CM1054" s="767"/>
      <c r="CN1054" s="767"/>
      <c r="CO1054" s="767"/>
      <c r="CP1054" s="767"/>
      <c r="CQ1054" s="767"/>
      <c r="CR1054" s="767"/>
      <c r="CS1054" s="767"/>
      <c r="CT1054" s="767"/>
      <c r="CU1054" s="767"/>
      <c r="CV1054" s="767"/>
      <c r="CW1054" s="767"/>
      <c r="CX1054" s="767"/>
      <c r="CY1054" s="767"/>
      <c r="CZ1054" s="767"/>
      <c r="DA1054" s="767"/>
      <c r="DB1054" s="767"/>
      <c r="DC1054" s="767"/>
      <c r="DD1054" s="767"/>
      <c r="DE1054" s="767"/>
      <c r="DF1054" s="767"/>
      <c r="DG1054" s="767"/>
      <c r="DH1054" s="767"/>
      <c r="DI1054" s="767"/>
      <c r="DJ1054" s="767"/>
      <c r="DK1054" s="767"/>
      <c r="DL1054" s="767"/>
      <c r="DM1054" s="767"/>
      <c r="DN1054" s="767"/>
      <c r="DO1054" s="767"/>
      <c r="DP1054" s="767"/>
      <c r="DQ1054" s="767"/>
      <c r="DR1054" s="767"/>
      <c r="DS1054" s="767"/>
      <c r="DT1054" s="767"/>
      <c r="DU1054" s="767"/>
      <c r="DV1054" s="767"/>
      <c r="DW1054" s="767"/>
      <c r="DX1054" s="767"/>
      <c r="DY1054" s="767"/>
      <c r="DZ1054" s="767"/>
      <c r="EA1054" s="767"/>
      <c r="EB1054" s="767"/>
      <c r="EC1054" s="767"/>
      <c r="ED1054" s="767"/>
      <c r="EE1054" s="767"/>
      <c r="EF1054" s="767"/>
      <c r="EG1054" s="767"/>
      <c r="EH1054" s="767"/>
      <c r="EI1054" s="767"/>
      <c r="EJ1054" s="767"/>
      <c r="EK1054" s="767"/>
      <c r="EL1054" s="767"/>
      <c r="EM1054" s="767"/>
      <c r="EN1054" s="767"/>
      <c r="EO1054" s="767"/>
      <c r="EP1054" s="767"/>
      <c r="EQ1054" s="767"/>
      <c r="ER1054" s="767"/>
      <c r="ES1054" s="767"/>
      <c r="ET1054" s="767"/>
      <c r="EU1054" s="767"/>
      <c r="EV1054" s="767"/>
      <c r="EW1054" s="767"/>
      <c r="EX1054" s="767"/>
      <c r="EY1054" s="767"/>
      <c r="EZ1054" s="767"/>
      <c r="FA1054" s="767"/>
      <c r="FB1054" s="767"/>
      <c r="FC1054" s="767"/>
      <c r="FD1054" s="767"/>
      <c r="FE1054" s="767"/>
      <c r="FF1054" s="767"/>
      <c r="FG1054" s="767"/>
      <c r="FH1054" s="767"/>
      <c r="FI1054" s="767"/>
      <c r="FJ1054" s="767"/>
      <c r="FK1054" s="767"/>
      <c r="FL1054" s="767"/>
      <c r="FM1054" s="767"/>
      <c r="FN1054" s="767"/>
      <c r="FO1054" s="767"/>
      <c r="FP1054" s="767"/>
      <c r="FQ1054" s="767"/>
      <c r="FR1054" s="767"/>
      <c r="FS1054" s="767"/>
      <c r="FT1054" s="767"/>
      <c r="FU1054" s="767"/>
      <c r="FV1054" s="767"/>
      <c r="FW1054" s="767"/>
      <c r="FX1054" s="767"/>
      <c r="FY1054" s="767"/>
      <c r="FZ1054" s="767"/>
      <c r="GA1054" s="767"/>
      <c r="GB1054" s="767"/>
      <c r="GC1054" s="767"/>
      <c r="GD1054" s="767"/>
      <c r="GE1054" s="767"/>
      <c r="GF1054" s="767"/>
      <c r="GG1054" s="767"/>
      <c r="GH1054" s="767"/>
      <c r="GI1054" s="767"/>
      <c r="GJ1054" s="767"/>
      <c r="GK1054" s="767"/>
      <c r="GL1054" s="767"/>
      <c r="GM1054" s="767"/>
      <c r="GN1054" s="767"/>
      <c r="GO1054" s="767"/>
      <c r="GP1054" s="767"/>
      <c r="GQ1054" s="767"/>
      <c r="GR1054" s="767"/>
      <c r="GS1054" s="767"/>
      <c r="GT1054" s="767"/>
      <c r="GU1054" s="767"/>
      <c r="GV1054" s="767"/>
      <c r="GW1054" s="767"/>
      <c r="GX1054" s="767"/>
      <c r="GY1054" s="767"/>
      <c r="GZ1054" s="767"/>
      <c r="HA1054" s="767"/>
      <c r="HB1054" s="767"/>
      <c r="HC1054" s="767"/>
    </row>
    <row r="1055" spans="1:211" s="864" customFormat="1" ht="13.9" hidden="1" customHeight="1">
      <c r="A1055" s="307"/>
      <c r="B1055" s="351"/>
      <c r="C1055" s="971" t="str">
        <f>IF('1C TSspéc11'!M$17&lt;&gt;0,'1C TSspéc11'!$B$12,"")</f>
        <v/>
      </c>
      <c r="D1055" s="972"/>
      <c r="E1055" s="973"/>
      <c r="F1055" s="93">
        <f>IF(AND($C1055='1C TSspéc11'!$B$12,'1C TSspéc11'!$B$16="spécifiques",'1C TSspéc11'!$M$17&lt;&gt;""),'1C TSspéc11'!$M$21,"")</f>
        <v>0</v>
      </c>
      <c r="G1055" s="863"/>
      <c r="H1055" s="745">
        <v>0.21</v>
      </c>
      <c r="I1055" s="747">
        <v>1</v>
      </c>
      <c r="J1055" s="312"/>
      <c r="K1055" s="680">
        <f t="shared" si="299"/>
        <v>0</v>
      </c>
      <c r="L1055" s="556">
        <f>IF(OR('1C TSspéc11'!$B$12="",'1C TSspéc11'!M$30=0),0,IF(AND('1C TSspéc11'!$B$12&lt;&gt;"",$K$2="Pôle",'1C TSspéc11'!$C$12="OUI"),(('1C TSspéc11'!M$22+'1C TSspéc11'!M$23+'1C TSspéc11'!M$24+'1C TSspéc11'!M$25+'1C TSspéc11'!M$29)/'1C TSspéc11'!M$17),IF(AND('1C TSspéc11'!$B$12&lt;&gt;"",$K$2="Pôle",'1C TSspéc11'!$C$12="NON"),(('1C TSspéc11'!M$22+'1C TSspéc11'!M$23+'1C TSspéc11'!M$24+'1C TSspéc11'!M$25+'1C TSspéc11'!M$29)/'1C TSspéc11'!M$30),IF(AND('1C TSspéc11'!$B$12&lt;&gt;"",$K$2&lt;&gt;"Pôle",'1C TSspéc11'!$C$12="OUI"),(('1C TSspéc11'!M$22+'1C TSspéc11'!M$23+'1C TSspéc11'!M$24+'1C TSspéc11'!M$25+'1C TSspéc11'!M$26+'1C TSspéc11'!M$27+'1C TSspéc11'!M$28+'1C TSspéc11'!M$29)/'1C TSspéc11'!M$17),IF(AND('1C TSspéc11'!$B$12&lt;&gt;"",$K$2&lt;&gt;"Pôle",'1C TSspéc11'!$C$12="NON"),(('1C TSspéc11'!M$22+'1C TSspéc11'!M$23+'1C TSspéc11'!M$24+'1C TSspéc11'!M$25+'1C TSspéc11'!M$26+'1C TSspéc11'!M$27+'1C TSspéc11'!M$28+'1C TSspéc11'!M$29)/'1C TSspéc11'!M$30))))))</f>
        <v>0</v>
      </c>
      <c r="M1055" s="556">
        <f>IF(OR('1C TSspéc11'!$B$12="",'1C TSspéc11'!M$30=0),0,IF(AND('1C TSspéc11'!$B$12&lt;&gt;"",$K$2="Pôle",'1C TSspéc11'!$C$12="OUI"),(('1C TSspéc11'!M$26+'1C TSspéc11'!M$27+'1C TSspéc11'!M$28)/'1C TSspéc11'!M$17),IF(AND('1C TSspéc11'!$B$12&lt;&gt;"",$K$2="Pôle",'1C TSspéc11'!$C$12="NON"),(('1C TSspéc11'!M$26+'1C TSspéc11'!M$27+'1C TSspéc11'!M$28)/'1C TSspéc11'!M$30),IF(AND('1C TSspéc11'!$B$12&lt;&gt;"",$K$2&lt;&gt;"Pôle"),0))))</f>
        <v>0</v>
      </c>
      <c r="N1055" s="557">
        <f>IF(AND('1C TSspéc11'!$B$12&lt;&gt;0,'1C TSspéc11'!$M$30&lt;&gt;0),L1055+M1055,0)</f>
        <v>0</v>
      </c>
      <c r="O1055" s="542" t="str">
        <f>IF(AND('1C TSspéc11'!$M$17&lt;&gt;0,'1C TSspéc11'!$C$12="OUI"),'1C TSspéc11'!$M$35/'1C TSspéc11'!$M$17,"")</f>
        <v/>
      </c>
      <c r="P1055" s="543" t="str">
        <f>IF(AND('1C TSspéc11'!$M$17&lt;&gt;0,'1C TSspéc11'!$C$12="OUI"),'1C TSspéc11'!$M$36/'1C TSspéc11'!$M$17,"")</f>
        <v/>
      </c>
      <c r="Q1055" s="543" t="str">
        <f>IF(AND('1C TSspéc11'!$M$17&lt;&gt;0,'1C TSspéc11'!$C$12="OUI"),'1C TSspéc11'!$M$37/'1C TSspéc11'!$M$17,"")</f>
        <v/>
      </c>
      <c r="R1055" s="543" t="str">
        <f>IF(AND('1C TSspéc11'!$M$17&lt;&gt;0,'1C TSspéc11'!$C$12="OUI"),'1C TSspéc11'!$M$38/'1C TSspéc11'!$M$17,"")</f>
        <v/>
      </c>
      <c r="S1055" s="543" t="str">
        <f>IF(AND('1C TSspéc11'!$M$17&lt;&gt;0,'1C TSspéc11'!$C$12="OUI"),'1C TSspéc11'!$M$39/'1C TSspéc11'!$M$17,"")</f>
        <v/>
      </c>
      <c r="T1055" s="543" t="str">
        <f>IF(AND('1C TSspéc11'!$M$17&lt;&gt;0,'1C TSspéc11'!$C$12="OUI"),'1C TSspéc11'!$M$40/'1C TSspéc11'!$M$17,"")</f>
        <v/>
      </c>
      <c r="U1055" s="543" t="str">
        <f>IF(AND('1C TSspéc11'!$M$17&lt;&gt;0,'1C TSspéc11'!$C$12="OUI"),'1C TSspéc11'!$M$41/'1C TSspéc11'!$M$17,"")</f>
        <v/>
      </c>
      <c r="V1055" s="543" t="str">
        <f>IF(AND('1C TSspéc11'!$M$17&lt;&gt;0,'1C TSspéc11'!$C$12="OUI"),'1C TSspéc11'!$M$42/'1C TSspéc11'!$M$17,"")</f>
        <v/>
      </c>
      <c r="W1055" s="543" t="str">
        <f>IF(AND('1C TSspéc11'!$M$17&lt;&gt;0,'1C TSspéc11'!$C$12="OUI"),'1C TSspéc11'!$M$43/'1C TSspéc11'!$M$17,"")</f>
        <v/>
      </c>
      <c r="X1055" s="543" t="str">
        <f>IF(AND('1C TSspéc11'!$M$17&lt;&gt;0,'1C TSspéc11'!$C$12="OUI"),'1C TSspéc11'!$M$44/'1C TSspéc11'!$M$17,"")</f>
        <v/>
      </c>
      <c r="Y1055" s="543" t="str">
        <f>IF(AND('1C TSspéc11'!$M$17&lt;&gt;0,'1C TSspéc11'!$C$12="OUI"),'1C TSspéc11'!$M$45/'1C TSspéc11'!$M$17,"")</f>
        <v/>
      </c>
      <c r="Z1055" s="543" t="str">
        <f>IF(AND('1C TSspéc11'!$M$17&lt;&gt;0,'1C TSspéc11'!$C$12="OUI"),'1C TSspéc11'!$M$46/'1C TSspéc11'!$M$17,"")</f>
        <v/>
      </c>
      <c r="AA1055" s="543" t="str">
        <f>IF(AND('1C TSspéc11'!$M$17&lt;&gt;0,'1C TSspéc11'!$C$12="OUI"),'1C TSspéc11'!$M$47/'1C TSspéc11'!$M$17,"")</f>
        <v/>
      </c>
      <c r="AB1055" s="543" t="str">
        <f>IF(AND('1C TSspéc11'!$M$17&lt;&gt;0,'1C TSspéc11'!$C$12="OUI"),'1C TSspéc11'!$M$48/'1C TSspéc11'!$M$17,"")</f>
        <v/>
      </c>
      <c r="AC1055" s="543" t="str">
        <f>IF(AND('1C TSspéc11'!$M$17&lt;&gt;0,'1C TSspéc11'!$C$12="OUI"),'1C TSspéc11'!$M$49/'1C TSspéc11'!$M$17,"")</f>
        <v/>
      </c>
      <c r="AD1055" s="543" t="str">
        <f>IF(AND('1C TSspéc11'!$M$17&lt;&gt;0,'1C TSspéc11'!$C$12="OUI"),'1C TSspéc11'!$M$50/'1C TSspéc11'!$M$17,"")</f>
        <v/>
      </c>
      <c r="AE1055" s="543" t="str">
        <f>IF(AND('1C TSspéc11'!$M$17&lt;&gt;0,'1C TSspéc11'!$C$12="OUI"),'1C TSspéc11'!$M$51/'1C TSspéc11'!$M$17,"")</f>
        <v/>
      </c>
      <c r="AF1055" s="543" t="str">
        <f>IF(AND('1C TSspéc11'!$M$17&lt;&gt;0,'1C TSspéc11'!$C$12="OUI"),'1C TSspéc11'!$M$52/'1C TSspéc11'!$M$17,"")</f>
        <v/>
      </c>
      <c r="AG1055" s="543" t="str">
        <f>IF(AND('1C TSspéc11'!$M$17&lt;&gt;0,'1C TSspéc11'!$C$12="OUI"),'1C TSspéc11'!$M$53/'1C TSspéc11'!$M$17,"")</f>
        <v/>
      </c>
      <c r="AH1055" s="543" t="str">
        <f>IF(AND('1C TSspéc11'!$M$17&lt;&gt;0,'1C TSspéc11'!$C$12="OUI"),'1C TSspéc11'!$M$54/'1C TSspéc11'!$M$17,"")</f>
        <v/>
      </c>
      <c r="AI1055" s="543" t="str">
        <f>IF(AND('1C TSspéc11'!$M$17&lt;&gt;0,'1C TSspéc11'!$C$12="OUI"),'1C TSspéc11'!$M$55/'1C TSspéc11'!$M$17,"")</f>
        <v/>
      </c>
      <c r="AJ1055" s="543" t="str">
        <f>IF(AND('1C TSspéc11'!$M$17&lt;&gt;0,'1C TSspéc11'!$C$12="OUI"),'1C TSspéc11'!$M$56/'1C TSspéc11'!$M$17,"")</f>
        <v/>
      </c>
      <c r="AK1055" s="543" t="str">
        <f>IF(AND('1C TSspéc11'!$M$17&lt;&gt;0,'1C TSspéc11'!$C$12="OUI"),'1C TSspéc11'!$M$57/'1C TSspéc11'!$M$17,"")</f>
        <v/>
      </c>
      <c r="AL1055" s="72">
        <f>IF(AND('1C TSspéc11'!$M$17&lt;&gt;0,'1C TSspéc11'!$C$12="OUI"),N1055+AK1055,N1055)</f>
        <v>0</v>
      </c>
      <c r="AM1055" s="417">
        <f t="shared" si="300"/>
        <v>0</v>
      </c>
      <c r="AN1055" s="417">
        <f t="shared" si="301"/>
        <v>0</v>
      </c>
      <c r="AO1055" s="418" t="str">
        <f>IF(AND('1C TSspéc11'!$M$17&lt;&gt;0,'1C TSspéc11'!$M$30&lt;&gt;0),AM1055+AN1055,"")</f>
        <v/>
      </c>
      <c r="AP1055" s="573" t="str">
        <f>IF(AND('1C TSspéc11'!$M$17&lt;&gt;0,'1C TSspéc11'!$M$30&lt;&gt;0),AM1055-AR1055,"")</f>
        <v/>
      </c>
      <c r="AQ1055" s="583">
        <f t="shared" si="302"/>
        <v>0</v>
      </c>
      <c r="AR1055" s="596"/>
      <c r="AS1055" s="102"/>
      <c r="AT1055" s="27" t="str">
        <f>IF(('1C TSspéc11'!M$17*FICHE!$C$14&lt;J1055),"Forfait limité à "&amp;FICHE!$C$14&amp;"€/jour","")</f>
        <v/>
      </c>
      <c r="AU1055" s="592"/>
      <c r="AV1055" s="824"/>
      <c r="AW1055" s="824"/>
      <c r="AX1055" s="824"/>
      <c r="AY1055" s="824"/>
      <c r="AZ1055" s="824"/>
      <c r="BA1055" s="767"/>
      <c r="BB1055" s="767"/>
      <c r="BC1055" s="767"/>
      <c r="BD1055" s="767"/>
      <c r="BE1055" s="767"/>
      <c r="BF1055" s="767"/>
      <c r="BG1055" s="767"/>
      <c r="BH1055" s="767"/>
      <c r="BI1055" s="767"/>
      <c r="BJ1055" s="767"/>
      <c r="BK1055" s="767"/>
      <c r="BL1055" s="767"/>
      <c r="BM1055" s="767"/>
      <c r="BN1055" s="767"/>
      <c r="BO1055" s="767"/>
      <c r="BP1055" s="767"/>
      <c r="BQ1055" s="767"/>
      <c r="BR1055" s="767"/>
      <c r="BS1055" s="767"/>
      <c r="BT1055" s="767"/>
      <c r="BU1055" s="767"/>
      <c r="BV1055" s="767"/>
      <c r="BW1055" s="767"/>
      <c r="BX1055" s="767"/>
      <c r="BY1055" s="767"/>
      <c r="BZ1055" s="767"/>
      <c r="CA1055" s="767"/>
      <c r="CB1055" s="767"/>
      <c r="CC1055" s="767"/>
      <c r="CD1055" s="767"/>
      <c r="CE1055" s="767"/>
      <c r="CF1055" s="767"/>
      <c r="CG1055" s="767"/>
      <c r="CH1055" s="767"/>
      <c r="CI1055" s="767"/>
      <c r="CJ1055" s="767"/>
      <c r="CK1055" s="767"/>
      <c r="CL1055" s="767"/>
      <c r="CM1055" s="767"/>
      <c r="CN1055" s="767"/>
      <c r="CO1055" s="767"/>
      <c r="CP1055" s="767"/>
      <c r="CQ1055" s="767"/>
      <c r="CR1055" s="767"/>
      <c r="CS1055" s="767"/>
      <c r="CT1055" s="767"/>
      <c r="CU1055" s="767"/>
      <c r="CV1055" s="767"/>
      <c r="CW1055" s="767"/>
      <c r="CX1055" s="767"/>
      <c r="CY1055" s="767"/>
      <c r="CZ1055" s="767"/>
      <c r="DA1055" s="767"/>
      <c r="DB1055" s="767"/>
      <c r="DC1055" s="767"/>
      <c r="DD1055" s="767"/>
      <c r="DE1055" s="767"/>
      <c r="DF1055" s="767"/>
      <c r="DG1055" s="767"/>
      <c r="DH1055" s="767"/>
      <c r="DI1055" s="767"/>
      <c r="DJ1055" s="767"/>
      <c r="DK1055" s="767"/>
      <c r="DL1055" s="767"/>
      <c r="DM1055" s="767"/>
      <c r="DN1055" s="767"/>
      <c r="DO1055" s="767"/>
      <c r="DP1055" s="767"/>
      <c r="DQ1055" s="767"/>
      <c r="DR1055" s="767"/>
      <c r="DS1055" s="767"/>
      <c r="DT1055" s="767"/>
      <c r="DU1055" s="767"/>
      <c r="DV1055" s="767"/>
      <c r="DW1055" s="767"/>
      <c r="DX1055" s="767"/>
      <c r="DY1055" s="767"/>
      <c r="DZ1055" s="767"/>
      <c r="EA1055" s="767"/>
      <c r="EB1055" s="767"/>
      <c r="EC1055" s="767"/>
      <c r="ED1055" s="767"/>
      <c r="EE1055" s="767"/>
      <c r="EF1055" s="767"/>
      <c r="EG1055" s="767"/>
      <c r="EH1055" s="767"/>
      <c r="EI1055" s="767"/>
      <c r="EJ1055" s="767"/>
      <c r="EK1055" s="767"/>
      <c r="EL1055" s="767"/>
      <c r="EM1055" s="767"/>
      <c r="EN1055" s="767"/>
      <c r="EO1055" s="767"/>
      <c r="EP1055" s="767"/>
      <c r="EQ1055" s="767"/>
      <c r="ER1055" s="767"/>
      <c r="ES1055" s="767"/>
      <c r="ET1055" s="767"/>
      <c r="EU1055" s="767"/>
      <c r="EV1055" s="767"/>
      <c r="EW1055" s="767"/>
      <c r="EX1055" s="767"/>
      <c r="EY1055" s="767"/>
      <c r="EZ1055" s="767"/>
      <c r="FA1055" s="767"/>
      <c r="FB1055" s="767"/>
      <c r="FC1055" s="767"/>
      <c r="FD1055" s="767"/>
      <c r="FE1055" s="767"/>
      <c r="FF1055" s="767"/>
      <c r="FG1055" s="767"/>
      <c r="FH1055" s="767"/>
      <c r="FI1055" s="767"/>
      <c r="FJ1055" s="767"/>
      <c r="FK1055" s="767"/>
      <c r="FL1055" s="767"/>
      <c r="FM1055" s="767"/>
      <c r="FN1055" s="767"/>
      <c r="FO1055" s="767"/>
      <c r="FP1055" s="767"/>
      <c r="FQ1055" s="767"/>
      <c r="FR1055" s="767"/>
      <c r="FS1055" s="767"/>
      <c r="FT1055" s="767"/>
      <c r="FU1055" s="767"/>
      <c r="FV1055" s="767"/>
      <c r="FW1055" s="767"/>
      <c r="FX1055" s="767"/>
      <c r="FY1055" s="767"/>
      <c r="FZ1055" s="767"/>
      <c r="GA1055" s="767"/>
      <c r="GB1055" s="767"/>
      <c r="GC1055" s="767"/>
      <c r="GD1055" s="767"/>
      <c r="GE1055" s="767"/>
      <c r="GF1055" s="767"/>
      <c r="GG1055" s="767"/>
      <c r="GH1055" s="767"/>
      <c r="GI1055" s="767"/>
      <c r="GJ1055" s="767"/>
      <c r="GK1055" s="767"/>
      <c r="GL1055" s="767"/>
      <c r="GM1055" s="767"/>
      <c r="GN1055" s="767"/>
      <c r="GO1055" s="767"/>
      <c r="GP1055" s="767"/>
      <c r="GQ1055" s="767"/>
      <c r="GR1055" s="767"/>
      <c r="GS1055" s="767"/>
      <c r="GT1055" s="767"/>
      <c r="GU1055" s="767"/>
      <c r="GV1055" s="767"/>
      <c r="GW1055" s="767"/>
      <c r="GX1055" s="767"/>
      <c r="GY1055" s="767"/>
      <c r="GZ1055" s="767"/>
      <c r="HA1055" s="767"/>
      <c r="HB1055" s="767"/>
      <c r="HC1055" s="767"/>
    </row>
    <row r="1056" spans="1:211" s="864" customFormat="1" ht="13.9" hidden="1" customHeight="1">
      <c r="A1056" s="307"/>
      <c r="B1056" s="351"/>
      <c r="C1056" s="971" t="str">
        <f>IF('1C TSspéc11'!N$17&lt;&gt;0,'1C TSspéc11'!$B$12,"")</f>
        <v/>
      </c>
      <c r="D1056" s="972"/>
      <c r="E1056" s="973"/>
      <c r="F1056" s="93">
        <f>IF(AND($C1056='1C TSspéc11'!$B$12,'1C TSspéc11'!$B$16="spécifiques",'1C TSspéc11'!$N$17&lt;&gt;""),'1C TSspéc11'!$N$21,"")</f>
        <v>0</v>
      </c>
      <c r="G1056" s="842"/>
      <c r="H1056" s="745">
        <v>0.21</v>
      </c>
      <c r="I1056" s="747">
        <v>1</v>
      </c>
      <c r="J1056" s="312"/>
      <c r="K1056" s="680">
        <f t="shared" si="299"/>
        <v>0</v>
      </c>
      <c r="L1056" s="556">
        <f>IF(OR('1C TSspéc11'!$B$12="",'1C TSspéc11'!N$30=0),0,IF(AND('1C TSspéc11'!$B$12&lt;&gt;"",$K$2="Pôle",'1C TSspéc11'!$C$12="OUI"),(('1C TSspéc11'!N$22+'1C TSspéc11'!N$23+'1C TSspéc11'!N$24+'1C TSspéc11'!N$25+'1C TSspéc11'!N$29)/'1C TSspéc11'!N$17),IF(AND('1C TSspéc11'!$B$12&lt;&gt;"",$K$2="Pôle",'1C TSspéc11'!$C$12="NON"),(('1C TSspéc11'!N$22+'1C TSspéc11'!N$23+'1C TSspéc11'!N$24+'1C TSspéc11'!N$25+'1C TSspéc11'!N$29)/'1C TSspéc11'!N$30),IF(AND('1C TSspéc11'!$B$12&lt;&gt;"",$K$2&lt;&gt;"Pôle",'1C TSspéc11'!$C$12="OUI"),(('1C TSspéc11'!N$22+'1C TSspéc11'!N$23+'1C TSspéc11'!N$24+'1C TSspéc11'!N$25+'1C TSspéc11'!N$26+'1C TSspéc11'!N$27+'1C TSspéc11'!N$28+'1C TSspéc11'!N$29)/'1C TSspéc11'!N$17),IF(AND('1C TSspéc11'!$B$12&lt;&gt;"",$K$2&lt;&gt;"Pôle",'1C TSspéc11'!$C$12="NON"),(('1C TSspéc11'!N$22+'1C TSspéc11'!N$23+'1C TSspéc11'!N$24+'1C TSspéc11'!N$25+'1C TSspéc11'!N$26+'1C TSspéc11'!N$27+'1C TSspéc11'!N$28+'1C TSspéc11'!N$29)/'1C TSspéc11'!N$30))))))</f>
        <v>0</v>
      </c>
      <c r="M1056" s="556">
        <f>IF(OR('1C TSspéc11'!$B$12="",'1C TSspéc11'!N$30=0),0,IF(AND('1C TSspéc11'!$B$12&lt;&gt;"",$K$2="Pôle",'1C TSspéc11'!$C$12="OUI"),(('1C TSspéc11'!N$26+'1C TSspéc11'!N$27+'1C TSspéc11'!N$28)/'1C TSspéc11'!N$17),IF(AND('1C TSspéc11'!$B$12&lt;&gt;"",$K$2="Pôle",'1C TSspéc11'!$C$12="NON"),(('1C TSspéc11'!N$26+'1C TSspéc11'!N$27+'1C TSspéc11'!N$28)/'1C TSspéc11'!N$30),IF(AND('1C TSspéc11'!$B$12&lt;&gt;"",$K$2&lt;&gt;"Pôle"),0))))</f>
        <v>0</v>
      </c>
      <c r="N1056" s="557">
        <f>IF(AND('1C TSspéc11'!$B$12&lt;&gt;0,'1C TSspéc11'!$N$30&lt;&gt;0),L1056+M1056,0)</f>
        <v>0</v>
      </c>
      <c r="O1056" s="893" t="str">
        <f>IF(AND('1C TSspéc11'!$N$17&lt;&gt;0,'1C TSspéc11'!$C$12="OUI"),'1C TSspéc11'!$N$35/'1C TSspéc11'!$N$17,"")</f>
        <v/>
      </c>
      <c r="P1056" s="543" t="str">
        <f>IF(AND('1C TSspéc11'!$N$17&lt;&gt;0,'1C TSspéc11'!$C$12="OUI"),'1C TSspéc11'!$N$36/'1C TSspéc11'!$N$17,"")</f>
        <v/>
      </c>
      <c r="Q1056" s="543" t="str">
        <f>IF(AND('1C TSspéc11'!$N$17&lt;&gt;0,'1C TSspéc11'!$C$12="OUI"),'1C TSspéc11'!$N$37/'1C TSspéc11'!$N$17,"")</f>
        <v/>
      </c>
      <c r="R1056" s="543" t="str">
        <f>IF(AND('1C TSspéc11'!$N$17&lt;&gt;0,'1C TSspéc11'!$C$12="OUI"),'1C TSspéc11'!$N$38/'1C TSspéc11'!$N$17,"")</f>
        <v/>
      </c>
      <c r="S1056" s="543" t="str">
        <f>IF(AND('1C TSspéc11'!$N$17&lt;&gt;0,'1C TSspéc11'!$C$12="OUI"),'1C TSspéc11'!$N$39/'1C TSspéc11'!$N$17,"")</f>
        <v/>
      </c>
      <c r="T1056" s="543" t="str">
        <f>IF(AND('1C TSspéc11'!$N$17&lt;&gt;0,'1C TSspéc11'!$C$12="OUI"),'1C TSspéc11'!$N$40/'1C TSspéc11'!$N$17,"")</f>
        <v/>
      </c>
      <c r="U1056" s="543" t="str">
        <f>IF(AND('1C TSspéc11'!$N$17&lt;&gt;0,'1C TSspéc11'!$C$12="OUI"),'1C TSspéc11'!$N$41/'1C TSspéc11'!$N$17,"")</f>
        <v/>
      </c>
      <c r="V1056" s="543" t="str">
        <f>IF(AND('1C TSspéc11'!$N$17&lt;&gt;0,'1C TSspéc11'!$C$12="OUI"),'1C TSspéc11'!$N$42/'1C TSspéc11'!$N$17,"")</f>
        <v/>
      </c>
      <c r="W1056" s="543" t="str">
        <f>IF(AND('1C TSspéc11'!$N$17&lt;&gt;0,'1C TSspéc11'!$C$12="OUI"),'1C TSspéc11'!$N$43/'1C TSspéc11'!$N$17,"")</f>
        <v/>
      </c>
      <c r="X1056" s="543" t="str">
        <f>IF(AND('1C TSspéc11'!$N$17&lt;&gt;0,'1C TSspéc11'!$C$12="OUI"),'1C TSspéc11'!$N$44/'1C TSspéc11'!$N$17,"")</f>
        <v/>
      </c>
      <c r="Y1056" s="543" t="str">
        <f>IF(AND('1C TSspéc11'!$N$17&lt;&gt;0,'1C TSspéc11'!$C$12="OUI"),'1C TSspéc11'!$N$45/'1C TSspéc11'!$N$17,"")</f>
        <v/>
      </c>
      <c r="Z1056" s="543" t="str">
        <f>IF(AND('1C TSspéc11'!$N$17&lt;&gt;0,'1C TSspéc11'!$C$12="OUI"),'1C TSspéc11'!$N$46/'1C TSspéc11'!$N$17,"")</f>
        <v/>
      </c>
      <c r="AA1056" s="543" t="str">
        <f>IF(AND('1C TSspéc11'!$N$17&lt;&gt;0,'1C TSspéc11'!$C$12="OUI"),'1C TSspéc11'!$N$47/'1C TSspéc11'!$N$17,"")</f>
        <v/>
      </c>
      <c r="AB1056" s="543" t="str">
        <f>IF(AND('1C TSspéc11'!$N$17&lt;&gt;0,'1C TSspéc11'!$C$12="OUI"),'1C TSspéc11'!$N$48/'1C TSspéc11'!$N$17,"")</f>
        <v/>
      </c>
      <c r="AC1056" s="543" t="str">
        <f>IF(AND('1C TSspéc11'!$N$17&lt;&gt;0,'1C TSspéc11'!$C$12="OUI"),'1C TSspéc11'!$N$49/'1C TSspéc11'!$N$17,"")</f>
        <v/>
      </c>
      <c r="AD1056" s="543" t="str">
        <f>IF(AND('1C TSspéc11'!$N$17&lt;&gt;0,'1C TSspéc11'!$C$12="OUI"),'1C TSspéc11'!$N$50/'1C TSspéc11'!$N$17,"")</f>
        <v/>
      </c>
      <c r="AE1056" s="543" t="str">
        <f>IF(AND('1C TSspéc11'!$N$17&lt;&gt;0,'1C TSspéc11'!$C$12="OUI"),'1C TSspéc11'!$N$51/'1C TSspéc11'!$N$17,"")</f>
        <v/>
      </c>
      <c r="AF1056" s="543" t="str">
        <f>IF(AND('1C TSspéc11'!$N$17&lt;&gt;0,'1C TSspéc11'!$C$12="OUI"),'1C TSspéc11'!$N$52/'1C TSspéc11'!$N$17,"")</f>
        <v/>
      </c>
      <c r="AG1056" s="543" t="str">
        <f>IF(AND('1C TSspéc11'!$N$17&lt;&gt;0,'1C TSspéc11'!$C$12="OUI"),'1C TSspéc11'!$N$53/'1C TSspéc11'!$N$17,"")</f>
        <v/>
      </c>
      <c r="AH1056" s="543" t="str">
        <f>IF(AND('1C TSspéc11'!$N$17&lt;&gt;0,'1C TSspéc11'!$C$12="OUI"),'1C TSspéc11'!$N$54/'1C TSspéc11'!$N$17,"")</f>
        <v/>
      </c>
      <c r="AI1056" s="543" t="str">
        <f>IF(AND('1C TSspéc11'!$N$17&lt;&gt;0,'1C TSspéc11'!$C$12="OUI"),'1C TSspéc11'!$N$55/'1C TSspéc11'!$N$17,"")</f>
        <v/>
      </c>
      <c r="AJ1056" s="543" t="str">
        <f>IF(AND('1C TSspéc11'!$N$17&lt;&gt;0,'1C TSspéc11'!$C$12="OUI"),'1C TSspéc11'!$N$56/'1C TSspéc11'!$N$17,"")</f>
        <v/>
      </c>
      <c r="AK1056" s="543" t="str">
        <f>IF(AND('1C TSspéc11'!$N$17&lt;&gt;0,'1C TSspéc11'!$C$12="OUI"),'1C TSspéc11'!$N$57/'1C TSspéc11'!$N$17,"")</f>
        <v/>
      </c>
      <c r="AL1056" s="72">
        <f>IF(AND('1C TSspéc11'!$N$17&lt;&gt;0,'1C TSspéc11'!$C$12="OUI"),N1056+AK1056,N1056)</f>
        <v>0</v>
      </c>
      <c r="AM1056" s="417">
        <f t="shared" si="300"/>
        <v>0</v>
      </c>
      <c r="AN1056" s="417">
        <f t="shared" si="301"/>
        <v>0</v>
      </c>
      <c r="AO1056" s="418" t="str">
        <f>IF(AND('1C TSspéc11'!$N$17&lt;&gt;0,'1C TSspéc11'!$N$30&lt;&gt;0),AM1056+AN1056,"")</f>
        <v/>
      </c>
      <c r="AP1056" s="573" t="str">
        <f>IF(AND('1C TSspéc11'!$N$17&lt;&gt;0,'1C TSspéc11'!$N$30&lt;&gt;0),AM1056-AR1056,"")</f>
        <v/>
      </c>
      <c r="AQ1056" s="583">
        <f t="shared" si="302"/>
        <v>0</v>
      </c>
      <c r="AR1056" s="596"/>
      <c r="AS1056" s="102"/>
      <c r="AT1056" s="27" t="str">
        <f>IF(('1C TSspéc11'!N$17*FICHE!$C$14&lt;J1056),"Forfait limité à "&amp;FICHE!$C$14&amp;"€/jour","")</f>
        <v/>
      </c>
      <c r="AU1056" s="592"/>
      <c r="AV1056" s="824"/>
      <c r="AW1056" s="824"/>
      <c r="AX1056" s="824"/>
      <c r="AY1056" s="824"/>
      <c r="AZ1056" s="824"/>
      <c r="BA1056" s="767"/>
      <c r="BB1056" s="767"/>
      <c r="BC1056" s="767"/>
      <c r="BD1056" s="767"/>
      <c r="BE1056" s="767"/>
      <c r="BF1056" s="767"/>
      <c r="BG1056" s="767"/>
      <c r="BH1056" s="767"/>
      <c r="BI1056" s="767"/>
      <c r="BJ1056" s="767"/>
      <c r="BK1056" s="767"/>
      <c r="BL1056" s="767"/>
      <c r="BM1056" s="767"/>
      <c r="BN1056" s="767"/>
      <c r="BO1056" s="767"/>
      <c r="BP1056" s="767"/>
      <c r="BQ1056" s="767"/>
      <c r="BR1056" s="767"/>
      <c r="BS1056" s="767"/>
      <c r="BT1056" s="767"/>
      <c r="BU1056" s="767"/>
      <c r="BV1056" s="767"/>
      <c r="BW1056" s="767"/>
      <c r="BX1056" s="767"/>
      <c r="BY1056" s="767"/>
      <c r="BZ1056" s="767"/>
      <c r="CA1056" s="767"/>
      <c r="CB1056" s="767"/>
      <c r="CC1056" s="767"/>
      <c r="CD1056" s="767"/>
      <c r="CE1056" s="767"/>
      <c r="CF1056" s="767"/>
      <c r="CG1056" s="767"/>
      <c r="CH1056" s="767"/>
      <c r="CI1056" s="767"/>
      <c r="CJ1056" s="767"/>
      <c r="CK1056" s="767"/>
      <c r="CL1056" s="767"/>
      <c r="CM1056" s="767"/>
      <c r="CN1056" s="767"/>
      <c r="CO1056" s="767"/>
      <c r="CP1056" s="767"/>
      <c r="CQ1056" s="767"/>
      <c r="CR1056" s="767"/>
      <c r="CS1056" s="767"/>
      <c r="CT1056" s="767"/>
      <c r="CU1056" s="767"/>
      <c r="CV1056" s="767"/>
      <c r="CW1056" s="767"/>
      <c r="CX1056" s="767"/>
      <c r="CY1056" s="767"/>
      <c r="CZ1056" s="767"/>
      <c r="DA1056" s="767"/>
      <c r="DB1056" s="767"/>
      <c r="DC1056" s="767"/>
      <c r="DD1056" s="767"/>
      <c r="DE1056" s="767"/>
      <c r="DF1056" s="767"/>
      <c r="DG1056" s="767"/>
      <c r="DH1056" s="767"/>
      <c r="DI1056" s="767"/>
      <c r="DJ1056" s="767"/>
      <c r="DK1056" s="767"/>
      <c r="DL1056" s="767"/>
      <c r="DM1056" s="767"/>
      <c r="DN1056" s="767"/>
      <c r="DO1056" s="767"/>
      <c r="DP1056" s="767"/>
      <c r="DQ1056" s="767"/>
      <c r="DR1056" s="767"/>
      <c r="DS1056" s="767"/>
      <c r="DT1056" s="767"/>
      <c r="DU1056" s="767"/>
      <c r="DV1056" s="767"/>
      <c r="DW1056" s="767"/>
      <c r="DX1056" s="767"/>
      <c r="DY1056" s="767"/>
      <c r="DZ1056" s="767"/>
      <c r="EA1056" s="767"/>
      <c r="EB1056" s="767"/>
      <c r="EC1056" s="767"/>
      <c r="ED1056" s="767"/>
      <c r="EE1056" s="767"/>
      <c r="EF1056" s="767"/>
      <c r="EG1056" s="767"/>
      <c r="EH1056" s="767"/>
      <c r="EI1056" s="767"/>
      <c r="EJ1056" s="767"/>
      <c r="EK1056" s="767"/>
      <c r="EL1056" s="767"/>
      <c r="EM1056" s="767"/>
      <c r="EN1056" s="767"/>
      <c r="EO1056" s="767"/>
      <c r="EP1056" s="767"/>
      <c r="EQ1056" s="767"/>
      <c r="ER1056" s="767"/>
      <c r="ES1056" s="767"/>
      <c r="ET1056" s="767"/>
      <c r="EU1056" s="767"/>
      <c r="EV1056" s="767"/>
      <c r="EW1056" s="767"/>
      <c r="EX1056" s="767"/>
      <c r="EY1056" s="767"/>
      <c r="EZ1056" s="767"/>
      <c r="FA1056" s="767"/>
      <c r="FB1056" s="767"/>
      <c r="FC1056" s="767"/>
      <c r="FD1056" s="767"/>
      <c r="FE1056" s="767"/>
      <c r="FF1056" s="767"/>
      <c r="FG1056" s="767"/>
      <c r="FH1056" s="767"/>
      <c r="FI1056" s="767"/>
      <c r="FJ1056" s="767"/>
      <c r="FK1056" s="767"/>
      <c r="FL1056" s="767"/>
      <c r="FM1056" s="767"/>
      <c r="FN1056" s="767"/>
      <c r="FO1056" s="767"/>
      <c r="FP1056" s="767"/>
      <c r="FQ1056" s="767"/>
      <c r="FR1056" s="767"/>
      <c r="FS1056" s="767"/>
      <c r="FT1056" s="767"/>
      <c r="FU1056" s="767"/>
      <c r="FV1056" s="767"/>
      <c r="FW1056" s="767"/>
      <c r="FX1056" s="767"/>
      <c r="FY1056" s="767"/>
      <c r="FZ1056" s="767"/>
      <c r="GA1056" s="767"/>
      <c r="GB1056" s="767"/>
      <c r="GC1056" s="767"/>
      <c r="GD1056" s="767"/>
      <c r="GE1056" s="767"/>
      <c r="GF1056" s="767"/>
      <c r="GG1056" s="767"/>
      <c r="GH1056" s="767"/>
      <c r="GI1056" s="767"/>
      <c r="GJ1056" s="767"/>
      <c r="GK1056" s="767"/>
      <c r="GL1056" s="767"/>
      <c r="GM1056" s="767"/>
      <c r="GN1056" s="767"/>
      <c r="GO1056" s="767"/>
      <c r="GP1056" s="767"/>
      <c r="GQ1056" s="767"/>
      <c r="GR1056" s="767"/>
      <c r="GS1056" s="767"/>
      <c r="GT1056" s="767"/>
      <c r="GU1056" s="767"/>
      <c r="GV1056" s="767"/>
      <c r="GW1056" s="767"/>
      <c r="GX1056" s="767"/>
      <c r="GY1056" s="767"/>
      <c r="GZ1056" s="767"/>
      <c r="HA1056" s="767"/>
      <c r="HB1056" s="767"/>
      <c r="HC1056" s="767"/>
    </row>
    <row r="1057" spans="1:211" s="864" customFormat="1" ht="13.9" hidden="1" customHeight="1">
      <c r="A1057" s="307"/>
      <c r="B1057" s="351"/>
      <c r="C1057" s="971" t="str">
        <f>IF('1C TSspéc11'!O$17&lt;&gt;0,'1C TSspéc11'!$B$12,"")</f>
        <v/>
      </c>
      <c r="D1057" s="972"/>
      <c r="E1057" s="973"/>
      <c r="F1057" s="93">
        <f>IF(AND($C1057='1C TSspéc11'!$B$12,'1C TSspéc11'!$B$16="spécifiques",'1C TSspéc11'!$O$17&lt;&gt;""),'1C TSspéc11'!$O$21,"")</f>
        <v>0</v>
      </c>
      <c r="G1057" s="842"/>
      <c r="H1057" s="745">
        <v>0.21</v>
      </c>
      <c r="I1057" s="747">
        <v>1</v>
      </c>
      <c r="J1057" s="312"/>
      <c r="K1057" s="680">
        <f t="shared" si="299"/>
        <v>0</v>
      </c>
      <c r="L1057" s="556">
        <f>IF(OR('1C TSspéc11'!$B$12="",'1C TSspéc11'!O$30=0),0,IF(AND('1C TSspéc11'!$B$12&lt;&gt;"",$K$2="Pôle",'1C TSspéc11'!$C$12="OUI"),(('1C TSspéc11'!O$22+'1C TSspéc11'!O$23+'1C TSspéc11'!O$24+'1C TSspéc11'!O$25+'1C TSspéc11'!O$29)/'1C TSspéc11'!O$17),IF(AND('1C TSspéc11'!$B$12&lt;&gt;"",$K$2="Pôle",'1C TSspéc11'!$C$12="NON"),(('1C TSspéc11'!O$22+'1C TSspéc11'!O$23+'1C TSspéc11'!O$24+'1C TSspéc11'!O$25+'1C TSspéc11'!O$29)/'1C TSspéc11'!O$30),IF(AND('1C TSspéc11'!$B$12&lt;&gt;"",$K$2&lt;&gt;"Pôle",'1C TSspéc11'!$C$12="OUI"),(('1C TSspéc11'!O$22+'1C TSspéc11'!O$23+'1C TSspéc11'!O$24+'1C TSspéc11'!O$25+'1C TSspéc11'!O$26+'1C TSspéc11'!O$27+'1C TSspéc11'!O$28+'1C TSspéc11'!O$29)/'1C TSspéc11'!O$17),IF(AND('1C TSspéc11'!$B$12&lt;&gt;"",$K$2&lt;&gt;"Pôle",'1C TSspéc11'!$C$12="NON"),(('1C TSspéc11'!O$22+'1C TSspéc11'!O$23+'1C TSspéc11'!O$24+'1C TSspéc11'!O$25+'1C TSspéc11'!O$26+'1C TSspéc11'!O$27+'1C TSspéc11'!O$28+'1C TSspéc11'!O$29)/'1C TSspéc11'!O$30))))))</f>
        <v>0</v>
      </c>
      <c r="M1057" s="556">
        <f>IF(OR('1C TSspéc11'!$B$12="",'1C TSspéc11'!O$30=0),0,IF(AND('1C TSspéc11'!$B$12&lt;&gt;"",$K$2="Pôle",'1C TSspéc11'!$C$12="OUI"),(('1C TSspéc11'!O$26+'1C TSspéc11'!O$27+'1C TSspéc11'!O$28)/'1C TSspéc11'!O$17),IF(AND('1C TSspéc11'!$B$12&lt;&gt;"",$K$2="Pôle",'1C TSspéc11'!$C$12="NON"),(('1C TSspéc11'!O$26+'1C TSspéc11'!O$27+'1C TSspéc11'!O$28)/'1C TSspéc11'!O$30),IF(AND('1C TSspéc11'!$B$12&lt;&gt;"",$K$2&lt;&gt;"Pôle"),0))))</f>
        <v>0</v>
      </c>
      <c r="N1057" s="557">
        <f>IF(AND('1C TSspéc11'!$B$12&lt;&gt;0,'1C TSspéc11'!$O$30&lt;&gt;0),L1057+M1057,0)</f>
        <v>0</v>
      </c>
      <c r="O1057" s="893" t="str">
        <f>IF(AND('1C TSspéc11'!$O$17&lt;&gt;0,'1C TSspéc11'!$C$12="OUI"),'1C TSspéc11'!$O$35/'1C TSspéc11'!$O$17,"")</f>
        <v/>
      </c>
      <c r="P1057" s="543" t="str">
        <f>IF(AND('1C TSspéc11'!$O$17&lt;&gt;0,'1C TSspéc11'!$C$12="OUI"),'1C TSspéc11'!$O$36/'1C TSspéc11'!$O$17,"")</f>
        <v/>
      </c>
      <c r="Q1057" s="543" t="str">
        <f>IF(AND('1C TSspéc11'!$O$17&lt;&gt;0,'1C TSspéc11'!$C$12="OUI"),'1C TSspéc11'!$O$37/'1C TSspéc11'!$O$17,"")</f>
        <v/>
      </c>
      <c r="R1057" s="543" t="str">
        <f>IF(AND('1C TSspéc11'!$O$17&lt;&gt;0,'1C TSspéc11'!$C$12="OUI"),'1C TSspéc11'!$O$38/'1C TSspéc11'!$O$17,"")</f>
        <v/>
      </c>
      <c r="S1057" s="543" t="str">
        <f>IF(AND('1C TSspéc11'!$O$17&lt;&gt;0,'1C TSspéc11'!$C$12="OUI"),'1C TSspéc11'!$O$39/'1C TSspéc11'!$O$17,"")</f>
        <v/>
      </c>
      <c r="T1057" s="543" t="str">
        <f>IF(AND('1C TSspéc11'!$O$17&lt;&gt;0,'1C TSspéc11'!$C$12="OUI"),'1C TSspéc11'!$O$40/'1C TSspéc11'!$O$17,"")</f>
        <v/>
      </c>
      <c r="U1057" s="543" t="str">
        <f>IF(AND('1C TSspéc11'!$O$17&lt;&gt;0,'1C TSspéc11'!$C$12="OUI"),'1C TSspéc11'!$O$41/'1C TSspéc11'!$O$17,"")</f>
        <v/>
      </c>
      <c r="V1057" s="543" t="str">
        <f>IF(AND('1C TSspéc11'!$O$17&lt;&gt;0,'1C TSspéc11'!$C$12="OUI"),'1C TSspéc11'!$O$42/'1C TSspéc11'!$O$17,"")</f>
        <v/>
      </c>
      <c r="W1057" s="543" t="str">
        <f>IF(AND('1C TSspéc11'!$O$17&lt;&gt;0,'1C TSspéc11'!$C$12="OUI"),'1C TSspéc11'!$O$43/'1C TSspéc11'!$O$17,"")</f>
        <v/>
      </c>
      <c r="X1057" s="543" t="str">
        <f>IF(AND('1C TSspéc11'!$O$17&lt;&gt;0,'1C TSspéc11'!$C$12="OUI"),'1C TSspéc11'!$O$44/'1C TSspéc11'!$O$17,"")</f>
        <v/>
      </c>
      <c r="Y1057" s="543" t="str">
        <f>IF(AND('1C TSspéc11'!$O$17&lt;&gt;0,'1C TSspéc11'!$C$12="OUI"),'1C TSspéc11'!$O$45/'1C TSspéc11'!$O$17,"")</f>
        <v/>
      </c>
      <c r="Z1057" s="543" t="str">
        <f>IF(AND('1C TSspéc11'!$O$17&lt;&gt;0,'1C TSspéc11'!$C$12="OUI"),'1C TSspéc11'!$O$46/'1C TSspéc11'!$O$17,"")</f>
        <v/>
      </c>
      <c r="AA1057" s="543" t="str">
        <f>IF(AND('1C TSspéc11'!$O$17&lt;&gt;0,'1C TSspéc11'!$C$12="OUI"),'1C TSspéc11'!$O$47/'1C TSspéc11'!$O$17,"")</f>
        <v/>
      </c>
      <c r="AB1057" s="543" t="str">
        <f>IF(AND('1C TSspéc11'!$O$17&lt;&gt;0,'1C TSspéc11'!$C$12="OUI"),'1C TSspéc11'!$O$48/'1C TSspéc11'!$O$17,"")</f>
        <v/>
      </c>
      <c r="AC1057" s="543" t="str">
        <f>IF(AND('1C TSspéc11'!$O$17&lt;&gt;0,'1C TSspéc11'!$C$12="OUI"),'1C TSspéc11'!$O$49/'1C TSspéc11'!$O$17,"")</f>
        <v/>
      </c>
      <c r="AD1057" s="543" t="str">
        <f>IF(AND('1C TSspéc11'!$O$17&lt;&gt;0,'1C TSspéc11'!$C$12="OUI"),'1C TSspéc11'!$O$50/'1C TSspéc11'!$O$17,"")</f>
        <v/>
      </c>
      <c r="AE1057" s="543" t="str">
        <f>IF(AND('1C TSspéc11'!$O$17&lt;&gt;0,'1C TSspéc11'!$C$12="OUI"),'1C TSspéc11'!$O$51/'1C TSspéc11'!$O$17,"")</f>
        <v/>
      </c>
      <c r="AF1057" s="543" t="str">
        <f>IF(AND('1C TSspéc11'!$O$17&lt;&gt;0,'1C TSspéc11'!$C$12="OUI"),'1C TSspéc11'!$O$52/'1C TSspéc11'!$O$17,"")</f>
        <v/>
      </c>
      <c r="AG1057" s="543" t="str">
        <f>IF(AND('1C TSspéc11'!$O$17&lt;&gt;0,'1C TSspéc11'!$C$12="OUI"),'1C TSspéc11'!$O$53/'1C TSspéc11'!$O$17,"")</f>
        <v/>
      </c>
      <c r="AH1057" s="543" t="str">
        <f>IF(AND('1C TSspéc11'!$O$17&lt;&gt;0,'1C TSspéc11'!$C$12="OUI"),'1C TSspéc11'!$O$54/'1C TSspéc11'!$O$17,"")</f>
        <v/>
      </c>
      <c r="AI1057" s="543" t="str">
        <f>IF(AND('1C TSspéc11'!$O$17&lt;&gt;0,'1C TSspéc11'!$C$12="OUI"),'1C TSspéc11'!$O$55/'1C TSspéc11'!$O$17,"")</f>
        <v/>
      </c>
      <c r="AJ1057" s="543" t="str">
        <f>IF(AND('1C TSspéc11'!$O$17&lt;&gt;0,'1C TSspéc11'!$C$12="OUI"),'1C TSspéc11'!$O$56/'1C TSspéc11'!$O$17,"")</f>
        <v/>
      </c>
      <c r="AK1057" s="543" t="str">
        <f>IF(AND('1C TSspéc11'!$O$17&lt;&gt;0,'1C TSspéc11'!$C$12="OUI"),'1C TSspéc11'!$O$57/'1C TSspéc11'!$O$17,"")</f>
        <v/>
      </c>
      <c r="AL1057" s="72">
        <f>IF(AND('1C TSspéc11'!$O$17&lt;&gt;0,'1C TSspéc11'!$C$12="OUI"),N1057+AK1057,N1057)</f>
        <v>0</v>
      </c>
      <c r="AM1057" s="417">
        <f t="shared" si="300"/>
        <v>0</v>
      </c>
      <c r="AN1057" s="417">
        <f t="shared" si="301"/>
        <v>0</v>
      </c>
      <c r="AO1057" s="418" t="str">
        <f>IF(AND('1C TSspéc11'!$O$17&lt;&gt;0,'1C TSspéc11'!$O$30&lt;&gt;0),AM1057+AN1057,"")</f>
        <v/>
      </c>
      <c r="AP1057" s="573" t="str">
        <f>IF(AND('1C TSspéc11'!$O$17&lt;&gt;0,'1C TSspéc11'!$O$30&lt;&gt;0),AM1057-AR1057,"")</f>
        <v/>
      </c>
      <c r="AQ1057" s="583">
        <f t="shared" si="302"/>
        <v>0</v>
      </c>
      <c r="AR1057" s="596"/>
      <c r="AS1057" s="102"/>
      <c r="AT1057" s="27" t="str">
        <f>IF(('1C TSspéc11'!O$17*FICHE!$C$14&lt;J1057),"Forfait limité à "&amp;FICHE!$C$14&amp;"€/jour","")</f>
        <v/>
      </c>
      <c r="AU1057" s="592"/>
      <c r="AV1057" s="824"/>
      <c r="AW1057" s="824"/>
      <c r="AX1057" s="824"/>
      <c r="AY1057" s="824"/>
      <c r="AZ1057" s="824"/>
      <c r="BA1057" s="767"/>
      <c r="BB1057" s="767"/>
      <c r="BC1057" s="767"/>
      <c r="BD1057" s="767"/>
      <c r="BE1057" s="767"/>
      <c r="BF1057" s="767"/>
      <c r="BG1057" s="767"/>
      <c r="BH1057" s="767"/>
      <c r="BI1057" s="767"/>
      <c r="BJ1057" s="767"/>
      <c r="BK1057" s="767"/>
      <c r="BL1057" s="767"/>
      <c r="BM1057" s="767"/>
      <c r="BN1057" s="767"/>
      <c r="BO1057" s="767"/>
      <c r="BP1057" s="767"/>
      <c r="BQ1057" s="767"/>
      <c r="BR1057" s="767"/>
      <c r="BS1057" s="767"/>
      <c r="BT1057" s="767"/>
      <c r="BU1057" s="767"/>
      <c r="BV1057" s="767"/>
      <c r="BW1057" s="767"/>
      <c r="BX1057" s="767"/>
      <c r="BY1057" s="767"/>
      <c r="BZ1057" s="767"/>
      <c r="CA1057" s="767"/>
      <c r="CB1057" s="767"/>
      <c r="CC1057" s="767"/>
      <c r="CD1057" s="767"/>
      <c r="CE1057" s="767"/>
      <c r="CF1057" s="767"/>
      <c r="CG1057" s="767"/>
      <c r="CH1057" s="767"/>
      <c r="CI1057" s="767"/>
      <c r="CJ1057" s="767"/>
      <c r="CK1057" s="767"/>
      <c r="CL1057" s="767"/>
      <c r="CM1057" s="767"/>
      <c r="CN1057" s="767"/>
      <c r="CO1057" s="767"/>
      <c r="CP1057" s="767"/>
      <c r="CQ1057" s="767"/>
      <c r="CR1057" s="767"/>
      <c r="CS1057" s="767"/>
      <c r="CT1057" s="767"/>
      <c r="CU1057" s="767"/>
      <c r="CV1057" s="767"/>
      <c r="CW1057" s="767"/>
      <c r="CX1057" s="767"/>
      <c r="CY1057" s="767"/>
      <c r="CZ1057" s="767"/>
      <c r="DA1057" s="767"/>
      <c r="DB1057" s="767"/>
      <c r="DC1057" s="767"/>
      <c r="DD1057" s="767"/>
      <c r="DE1057" s="767"/>
      <c r="DF1057" s="767"/>
      <c r="DG1057" s="767"/>
      <c r="DH1057" s="767"/>
      <c r="DI1057" s="767"/>
      <c r="DJ1057" s="767"/>
      <c r="DK1057" s="767"/>
      <c r="DL1057" s="767"/>
      <c r="DM1057" s="767"/>
      <c r="DN1057" s="767"/>
      <c r="DO1057" s="767"/>
      <c r="DP1057" s="767"/>
      <c r="DQ1057" s="767"/>
      <c r="DR1057" s="767"/>
      <c r="DS1057" s="767"/>
      <c r="DT1057" s="767"/>
      <c r="DU1057" s="767"/>
      <c r="DV1057" s="767"/>
      <c r="DW1057" s="767"/>
      <c r="DX1057" s="767"/>
      <c r="DY1057" s="767"/>
      <c r="DZ1057" s="767"/>
      <c r="EA1057" s="767"/>
      <c r="EB1057" s="767"/>
      <c r="EC1057" s="767"/>
      <c r="ED1057" s="767"/>
      <c r="EE1057" s="767"/>
      <c r="EF1057" s="767"/>
      <c r="EG1057" s="767"/>
      <c r="EH1057" s="767"/>
      <c r="EI1057" s="767"/>
      <c r="EJ1057" s="767"/>
      <c r="EK1057" s="767"/>
      <c r="EL1057" s="767"/>
      <c r="EM1057" s="767"/>
      <c r="EN1057" s="767"/>
      <c r="EO1057" s="767"/>
      <c r="EP1057" s="767"/>
      <c r="EQ1057" s="767"/>
      <c r="ER1057" s="767"/>
      <c r="ES1057" s="767"/>
      <c r="ET1057" s="767"/>
      <c r="EU1057" s="767"/>
      <c r="EV1057" s="767"/>
      <c r="EW1057" s="767"/>
      <c r="EX1057" s="767"/>
      <c r="EY1057" s="767"/>
      <c r="EZ1057" s="767"/>
      <c r="FA1057" s="767"/>
      <c r="FB1057" s="767"/>
      <c r="FC1057" s="767"/>
      <c r="FD1057" s="767"/>
      <c r="FE1057" s="767"/>
      <c r="FF1057" s="767"/>
      <c r="FG1057" s="767"/>
      <c r="FH1057" s="767"/>
      <c r="FI1057" s="767"/>
      <c r="FJ1057" s="767"/>
      <c r="FK1057" s="767"/>
      <c r="FL1057" s="767"/>
      <c r="FM1057" s="767"/>
      <c r="FN1057" s="767"/>
      <c r="FO1057" s="767"/>
      <c r="FP1057" s="767"/>
      <c r="FQ1057" s="767"/>
      <c r="FR1057" s="767"/>
      <c r="FS1057" s="767"/>
      <c r="FT1057" s="767"/>
      <c r="FU1057" s="767"/>
      <c r="FV1057" s="767"/>
      <c r="FW1057" s="767"/>
      <c r="FX1057" s="767"/>
      <c r="FY1057" s="767"/>
      <c r="FZ1057" s="767"/>
      <c r="GA1057" s="767"/>
      <c r="GB1057" s="767"/>
      <c r="GC1057" s="767"/>
      <c r="GD1057" s="767"/>
      <c r="GE1057" s="767"/>
      <c r="GF1057" s="767"/>
      <c r="GG1057" s="767"/>
      <c r="GH1057" s="767"/>
      <c r="GI1057" s="767"/>
      <c r="GJ1057" s="767"/>
      <c r="GK1057" s="767"/>
      <c r="GL1057" s="767"/>
      <c r="GM1057" s="767"/>
      <c r="GN1057" s="767"/>
      <c r="GO1057" s="767"/>
      <c r="GP1057" s="767"/>
      <c r="GQ1057" s="767"/>
      <c r="GR1057" s="767"/>
      <c r="GS1057" s="767"/>
      <c r="GT1057" s="767"/>
      <c r="GU1057" s="767"/>
      <c r="GV1057" s="767"/>
      <c r="GW1057" s="767"/>
      <c r="GX1057" s="767"/>
      <c r="GY1057" s="767"/>
      <c r="GZ1057" s="767"/>
      <c r="HA1057" s="767"/>
      <c r="HB1057" s="767"/>
      <c r="HC1057" s="767"/>
    </row>
    <row r="1058" spans="1:211" s="864" customFormat="1" ht="13.9" hidden="1" customHeight="1">
      <c r="A1058" s="307"/>
      <c r="B1058" s="351"/>
      <c r="C1058" s="971" t="str">
        <f>IF('1C TSspéc11'!P$17&lt;&gt;0,'1C TSspéc11'!$B$12,"")</f>
        <v/>
      </c>
      <c r="D1058" s="972"/>
      <c r="E1058" s="973"/>
      <c r="F1058" s="93">
        <f>IF(AND($C1058='1C TSspéc11'!$B$12,'1C TSspéc11'!$B$16="spécifiques",'1C TSspéc11'!$P$17&lt;&gt;""),'1C TSspéc11'!$P$21,"")</f>
        <v>0</v>
      </c>
      <c r="G1058" s="842"/>
      <c r="H1058" s="745">
        <v>0.21</v>
      </c>
      <c r="I1058" s="747">
        <v>1</v>
      </c>
      <c r="J1058" s="312"/>
      <c r="K1058" s="680">
        <f t="shared" si="299"/>
        <v>0</v>
      </c>
      <c r="L1058" s="556">
        <f>IF(OR('1C TSspéc11'!$B$12="",'1C TSspéc11'!P$30=0),0,IF(AND('1C TSspéc11'!$B$12&lt;&gt;"",$K$2="Pôle",'1C TSspéc11'!$C$12="OUI"),(('1C TSspéc11'!P$22+'1C TSspéc11'!P$23+'1C TSspéc11'!P$24+'1C TSspéc11'!P$25+'1C TSspéc11'!P$29)/'1C TSspéc11'!P$17),IF(AND('1C TSspéc11'!$B$12&lt;&gt;"",$K$2="Pôle",'1C TSspéc11'!$C$12="NON"),(('1C TSspéc11'!P$22+'1C TSspéc11'!P$23+'1C TSspéc11'!P$24+'1C TSspéc11'!P$25+'1C TSspéc11'!P$29)/'1C TSspéc11'!P$30),IF(AND('1C TSspéc11'!$B$12&lt;&gt;"",$K$2&lt;&gt;"Pôle",'1C TSspéc11'!$C$12="OUI"),(('1C TSspéc11'!P$22+'1C TSspéc11'!P$23+'1C TSspéc11'!P$24+'1C TSspéc11'!P$25+'1C TSspéc11'!P$26+'1C TSspéc11'!P$27+'1C TSspéc11'!P$28+'1C TSspéc11'!P$29)/'1C TSspéc11'!P$17),IF(AND('1C TSspéc11'!$B$12&lt;&gt;"",$K$2&lt;&gt;"Pôle",'1C TSspéc11'!$C$12="NON"),(('1C TSspéc11'!P$22+'1C TSspéc11'!P$23+'1C TSspéc11'!P$24+'1C TSspéc11'!P$25+'1C TSspéc11'!P$26+'1C TSspéc11'!P$27+'1C TSspéc11'!P$28+'1C TSspéc11'!P$29)/'1C TSspéc11'!P$30))))))</f>
        <v>0</v>
      </c>
      <c r="M1058" s="556">
        <f>IF(OR('1C TSspéc11'!$B$12="",'1C TSspéc11'!P$30=0),0,IF(AND('1C TSspéc11'!$B$12&lt;&gt;"",$K$2="Pôle",'1C TSspéc11'!$C$12="OUI"),(('1C TSspéc11'!P$26+'1C TSspéc11'!P$27+'1C TSspéc11'!P$28)/'1C TSspéc11'!P$17),IF(AND('1C TSspéc11'!$B$12&lt;&gt;"",$K$2="Pôle",'1C TSspéc11'!$C$12="NON"),(('1C TSspéc11'!P$26+'1C TSspéc11'!P$27+'1C TSspéc11'!P$28)/'1C TSspéc11'!P$30),IF(AND('1C TSspéc11'!$B$12&lt;&gt;"",$K$2&lt;&gt;"Pôle"),0))))</f>
        <v>0</v>
      </c>
      <c r="N1058" s="557">
        <f>IF(AND('1C TSspéc11'!$B$12&lt;&gt;0,'1C TSspéc11'!$P$30&lt;&gt;0),L1058+M1058,0)</f>
        <v>0</v>
      </c>
      <c r="O1058" s="893" t="str">
        <f>IF(AND('1C TSspéc11'!$P$17&lt;&gt;0,'1C TSspéc11'!$C$12="OUI"),'1C TSspéc11'!$P$35/'1C TSspéc11'!$P$17,"")</f>
        <v/>
      </c>
      <c r="P1058" s="543" t="str">
        <f>IF(AND('1C TSspéc11'!$P$17&lt;&gt;0,'1C TSspéc11'!$C$12="OUI"),'1C TSspéc11'!$P$36/'1C TSspéc11'!$P$17,"")</f>
        <v/>
      </c>
      <c r="Q1058" s="543" t="str">
        <f>IF(AND('1C TSspéc11'!$P$17&lt;&gt;0,'1C TSspéc11'!$C$12="OUI"),'1C TSspéc11'!$P$37/'1C TSspéc11'!$P$17,"")</f>
        <v/>
      </c>
      <c r="R1058" s="543" t="str">
        <f>IF(AND('1C TSspéc11'!$P$17&lt;&gt;0,'1C TSspéc11'!$C$12="OUI"),'1C TSspéc11'!$P$38/'1C TSspéc11'!$P$17,"")</f>
        <v/>
      </c>
      <c r="S1058" s="543" t="str">
        <f>IF(AND('1C TSspéc11'!$P$17&lt;&gt;0,'1C TSspéc11'!$C$12="OUI"),'1C TSspéc11'!$P$39/'1C TSspéc11'!$P$17,"")</f>
        <v/>
      </c>
      <c r="T1058" s="543" t="str">
        <f>IF(AND('1C TSspéc11'!$P$17&lt;&gt;0,'1C TSspéc11'!$C$12="OUI"),'1C TSspéc11'!$P$40/'1C TSspéc11'!$P$17,"")</f>
        <v/>
      </c>
      <c r="U1058" s="543" t="str">
        <f>IF(AND('1C TSspéc11'!$P$17&lt;&gt;0,'1C TSspéc11'!$C$12="OUI"),'1C TSspéc11'!$P$41/'1C TSspéc11'!$P$17,"")</f>
        <v/>
      </c>
      <c r="V1058" s="543" t="str">
        <f>IF(AND('1C TSspéc11'!$P$17&lt;&gt;0,'1C TSspéc11'!$C$12="OUI"),'1C TSspéc11'!$P$42/'1C TSspéc11'!$P$17,"")</f>
        <v/>
      </c>
      <c r="W1058" s="543" t="str">
        <f>IF(AND('1C TSspéc11'!$P$17&lt;&gt;0,'1C TSspéc11'!$C$12="OUI"),'1C TSspéc11'!$P$43/'1C TSspéc11'!$P$17,"")</f>
        <v/>
      </c>
      <c r="X1058" s="543" t="str">
        <f>IF(AND('1C TSspéc11'!$P$17&lt;&gt;0,'1C TSspéc11'!$C$12="OUI"),'1C TSspéc11'!$P$44/'1C TSspéc11'!$P$17,"")</f>
        <v/>
      </c>
      <c r="Y1058" s="543" t="str">
        <f>IF(AND('1C TSspéc11'!$P$17&lt;&gt;0,'1C TSspéc11'!$C$12="OUI"),'1C TSspéc11'!$P$45/'1C TSspéc11'!$P$17,"")</f>
        <v/>
      </c>
      <c r="Z1058" s="543" t="str">
        <f>IF(AND('1C TSspéc11'!$P$17&lt;&gt;0,'1C TSspéc11'!$C$12="OUI"),'1C TSspéc11'!$P$46/'1C TSspéc11'!$P$17,"")</f>
        <v/>
      </c>
      <c r="AA1058" s="543" t="str">
        <f>IF(AND('1C TSspéc11'!$P$17&lt;&gt;0,'1C TSspéc11'!$C$12="OUI"),'1C TSspéc11'!$P$47/'1C TSspéc11'!$P$17,"")</f>
        <v/>
      </c>
      <c r="AB1058" s="543" t="str">
        <f>IF(AND('1C TSspéc11'!$P$17&lt;&gt;0,'1C TSspéc11'!$C$12="OUI"),'1C TSspéc11'!$P$48/'1C TSspéc11'!$P$17,"")</f>
        <v/>
      </c>
      <c r="AC1058" s="543" t="str">
        <f>IF(AND('1C TSspéc11'!$P$17&lt;&gt;0,'1C TSspéc11'!$C$12="OUI"),'1C TSspéc11'!$P$49/'1C TSspéc11'!$P$17,"")</f>
        <v/>
      </c>
      <c r="AD1058" s="543" t="str">
        <f>IF(AND('1C TSspéc11'!$P$17&lt;&gt;0,'1C TSspéc11'!$C$12="OUI"),'1C TSspéc11'!$P$50/'1C TSspéc11'!$P$17,"")</f>
        <v/>
      </c>
      <c r="AE1058" s="543" t="str">
        <f>IF(AND('1C TSspéc11'!$P$17&lt;&gt;0,'1C TSspéc11'!$C$12="OUI"),'1C TSspéc11'!$P$51/'1C TSspéc11'!$P$17,"")</f>
        <v/>
      </c>
      <c r="AF1058" s="543" t="str">
        <f>IF(AND('1C TSspéc11'!$P$17&lt;&gt;0,'1C TSspéc11'!$C$12="OUI"),'1C TSspéc11'!$P$52/'1C TSspéc11'!$P$17,"")</f>
        <v/>
      </c>
      <c r="AG1058" s="543" t="str">
        <f>IF(AND('1C TSspéc11'!$P$17&lt;&gt;0,'1C TSspéc11'!$C$12="OUI"),'1C TSspéc11'!$P$53/'1C TSspéc11'!$P$17,"")</f>
        <v/>
      </c>
      <c r="AH1058" s="543" t="str">
        <f>IF(AND('1C TSspéc11'!$P$17&lt;&gt;0,'1C TSspéc11'!$C$12="OUI"),'1C TSspéc11'!$P$54/'1C TSspéc11'!$P$17,"")</f>
        <v/>
      </c>
      <c r="AI1058" s="543" t="str">
        <f>IF(AND('1C TSspéc11'!$P$17&lt;&gt;0,'1C TSspéc11'!$C$12="OUI"),'1C TSspéc11'!$P$55/'1C TSspéc11'!$P$17,"")</f>
        <v/>
      </c>
      <c r="AJ1058" s="543" t="str">
        <f>IF(AND('1C TSspéc11'!$P$17&lt;&gt;0,'1C TSspéc11'!$C$12="OUI"),'1C TSspéc11'!$P$56/'1C TSspéc11'!$P$17,"")</f>
        <v/>
      </c>
      <c r="AK1058" s="543" t="str">
        <f>IF(AND('1C TSspéc11'!$P$17&lt;&gt;0,'1C TSspéc11'!$C$12="OUI"),'1C TSspéc11'!$P$57/'1C TSspéc11'!$P$17,"")</f>
        <v/>
      </c>
      <c r="AL1058" s="72">
        <f>IF(AND('1C TSspéc11'!$P$17&lt;&gt;0,'1C TSspéc11'!$C$12="OUI"),N1058+AK1058,N1058)</f>
        <v>0</v>
      </c>
      <c r="AM1058" s="417">
        <f t="shared" si="300"/>
        <v>0</v>
      </c>
      <c r="AN1058" s="417">
        <f t="shared" si="301"/>
        <v>0</v>
      </c>
      <c r="AO1058" s="418" t="str">
        <f>IF(AND('1C TSspéc11'!$P$17&lt;&gt;0,'1C TSspéc11'!$P$30&lt;&gt;0),AM1058+AN1058,"")</f>
        <v/>
      </c>
      <c r="AP1058" s="573" t="str">
        <f>IF(AND('1C TSspéc11'!$P$17&lt;&gt;0,'1C TSspéc11'!$P$30&lt;&gt;0),AM1058-AR1058,"")</f>
        <v/>
      </c>
      <c r="AQ1058" s="583">
        <f t="shared" si="302"/>
        <v>0</v>
      </c>
      <c r="AR1058" s="596"/>
      <c r="AS1058" s="102"/>
      <c r="AT1058" s="27" t="str">
        <f>IF(('1C TSspéc11'!P$17*FICHE!$C$14&lt;J1058),"Forfait limité à "&amp;FICHE!$C$14&amp;"€/jour","")</f>
        <v/>
      </c>
      <c r="AU1058" s="592"/>
      <c r="AV1058" s="824"/>
      <c r="AW1058" s="824"/>
      <c r="AX1058" s="824"/>
      <c r="AY1058" s="824"/>
      <c r="AZ1058" s="824"/>
      <c r="BA1058" s="767"/>
      <c r="BB1058" s="767"/>
      <c r="BC1058" s="767"/>
      <c r="BD1058" s="767"/>
      <c r="BE1058" s="767"/>
      <c r="BF1058" s="767"/>
      <c r="BG1058" s="767"/>
      <c r="BH1058" s="767"/>
      <c r="BI1058" s="767"/>
      <c r="BJ1058" s="767"/>
      <c r="BK1058" s="767"/>
      <c r="BL1058" s="767"/>
      <c r="BM1058" s="767"/>
      <c r="BN1058" s="767"/>
      <c r="BO1058" s="767"/>
      <c r="BP1058" s="767"/>
      <c r="BQ1058" s="767"/>
      <c r="BR1058" s="767"/>
      <c r="BS1058" s="767"/>
      <c r="BT1058" s="767"/>
      <c r="BU1058" s="767"/>
      <c r="BV1058" s="767"/>
      <c r="BW1058" s="767"/>
      <c r="BX1058" s="767"/>
      <c r="BY1058" s="767"/>
      <c r="BZ1058" s="767"/>
      <c r="CA1058" s="767"/>
      <c r="CB1058" s="767"/>
      <c r="CC1058" s="767"/>
      <c r="CD1058" s="767"/>
      <c r="CE1058" s="767"/>
      <c r="CF1058" s="767"/>
      <c r="CG1058" s="767"/>
      <c r="CH1058" s="767"/>
      <c r="CI1058" s="767"/>
      <c r="CJ1058" s="767"/>
      <c r="CK1058" s="767"/>
      <c r="CL1058" s="767"/>
      <c r="CM1058" s="767"/>
      <c r="CN1058" s="767"/>
      <c r="CO1058" s="767"/>
      <c r="CP1058" s="767"/>
      <c r="CQ1058" s="767"/>
      <c r="CR1058" s="767"/>
      <c r="CS1058" s="767"/>
      <c r="CT1058" s="767"/>
      <c r="CU1058" s="767"/>
      <c r="CV1058" s="767"/>
      <c r="CW1058" s="767"/>
      <c r="CX1058" s="767"/>
      <c r="CY1058" s="767"/>
      <c r="CZ1058" s="767"/>
      <c r="DA1058" s="767"/>
      <c r="DB1058" s="767"/>
      <c r="DC1058" s="767"/>
      <c r="DD1058" s="767"/>
      <c r="DE1058" s="767"/>
      <c r="DF1058" s="767"/>
      <c r="DG1058" s="767"/>
      <c r="DH1058" s="767"/>
      <c r="DI1058" s="767"/>
      <c r="DJ1058" s="767"/>
      <c r="DK1058" s="767"/>
      <c r="DL1058" s="767"/>
      <c r="DM1058" s="767"/>
      <c r="DN1058" s="767"/>
      <c r="DO1058" s="767"/>
      <c r="DP1058" s="767"/>
      <c r="DQ1058" s="767"/>
      <c r="DR1058" s="767"/>
      <c r="DS1058" s="767"/>
      <c r="DT1058" s="767"/>
      <c r="DU1058" s="767"/>
      <c r="DV1058" s="767"/>
      <c r="DW1058" s="767"/>
      <c r="DX1058" s="767"/>
      <c r="DY1058" s="767"/>
      <c r="DZ1058" s="767"/>
      <c r="EA1058" s="767"/>
      <c r="EB1058" s="767"/>
      <c r="EC1058" s="767"/>
      <c r="ED1058" s="767"/>
      <c r="EE1058" s="767"/>
      <c r="EF1058" s="767"/>
      <c r="EG1058" s="767"/>
      <c r="EH1058" s="767"/>
      <c r="EI1058" s="767"/>
      <c r="EJ1058" s="767"/>
      <c r="EK1058" s="767"/>
      <c r="EL1058" s="767"/>
      <c r="EM1058" s="767"/>
      <c r="EN1058" s="767"/>
      <c r="EO1058" s="767"/>
      <c r="EP1058" s="767"/>
      <c r="EQ1058" s="767"/>
      <c r="ER1058" s="767"/>
      <c r="ES1058" s="767"/>
      <c r="ET1058" s="767"/>
      <c r="EU1058" s="767"/>
      <c r="EV1058" s="767"/>
      <c r="EW1058" s="767"/>
      <c r="EX1058" s="767"/>
      <c r="EY1058" s="767"/>
      <c r="EZ1058" s="767"/>
      <c r="FA1058" s="767"/>
      <c r="FB1058" s="767"/>
      <c r="FC1058" s="767"/>
      <c r="FD1058" s="767"/>
      <c r="FE1058" s="767"/>
      <c r="FF1058" s="767"/>
      <c r="FG1058" s="767"/>
      <c r="FH1058" s="767"/>
      <c r="FI1058" s="767"/>
      <c r="FJ1058" s="767"/>
      <c r="FK1058" s="767"/>
      <c r="FL1058" s="767"/>
      <c r="FM1058" s="767"/>
      <c r="FN1058" s="767"/>
      <c r="FO1058" s="767"/>
      <c r="FP1058" s="767"/>
      <c r="FQ1058" s="767"/>
      <c r="FR1058" s="767"/>
      <c r="FS1058" s="767"/>
      <c r="FT1058" s="767"/>
      <c r="FU1058" s="767"/>
      <c r="FV1058" s="767"/>
      <c r="FW1058" s="767"/>
      <c r="FX1058" s="767"/>
      <c r="FY1058" s="767"/>
      <c r="FZ1058" s="767"/>
      <c r="GA1058" s="767"/>
      <c r="GB1058" s="767"/>
      <c r="GC1058" s="767"/>
      <c r="GD1058" s="767"/>
      <c r="GE1058" s="767"/>
      <c r="GF1058" s="767"/>
      <c r="GG1058" s="767"/>
      <c r="GH1058" s="767"/>
      <c r="GI1058" s="767"/>
      <c r="GJ1058" s="767"/>
      <c r="GK1058" s="767"/>
      <c r="GL1058" s="767"/>
      <c r="GM1058" s="767"/>
      <c r="GN1058" s="767"/>
      <c r="GO1058" s="767"/>
      <c r="GP1058" s="767"/>
      <c r="GQ1058" s="767"/>
      <c r="GR1058" s="767"/>
      <c r="GS1058" s="767"/>
      <c r="GT1058" s="767"/>
      <c r="GU1058" s="767"/>
      <c r="GV1058" s="767"/>
      <c r="GW1058" s="767"/>
      <c r="GX1058" s="767"/>
      <c r="GY1058" s="767"/>
      <c r="GZ1058" s="767"/>
      <c r="HA1058" s="767"/>
      <c r="HB1058" s="767"/>
      <c r="HC1058" s="767"/>
    </row>
    <row r="1059" spans="1:211" s="864" customFormat="1" ht="13.9" hidden="1" customHeight="1">
      <c r="A1059" s="307"/>
      <c r="B1059" s="351"/>
      <c r="C1059" s="971" t="str">
        <f>IF('1C TSspéc11'!Q$17&lt;&gt;0,'1C TSspéc11'!$B$12,"")</f>
        <v/>
      </c>
      <c r="D1059" s="972"/>
      <c r="E1059" s="973"/>
      <c r="F1059" s="93">
        <f>IF(AND($C1059='1C TSspéc11'!$B$12,'1C TSspéc11'!$B$16="spécifiques",'1C TSspéc11'!$Q$17&lt;&gt;""),'1C TSspéc11'!$Q$21,"")</f>
        <v>0</v>
      </c>
      <c r="G1059" s="863"/>
      <c r="H1059" s="745">
        <v>0.21</v>
      </c>
      <c r="I1059" s="747">
        <v>1</v>
      </c>
      <c r="J1059" s="312"/>
      <c r="K1059" s="680">
        <f t="shared" si="299"/>
        <v>0</v>
      </c>
      <c r="L1059" s="556">
        <f>IF(OR('1C TSspéc11'!$B$12="",'1C TSspéc11'!Q$30=0),0,IF(AND('1C TSspéc11'!$B$12&lt;&gt;"",$K$2="Pôle",'1C TSspéc11'!$C$12="OUI"),(('1C TSspéc11'!Q$22+'1C TSspéc11'!Q$23+'1C TSspéc11'!Q$24+'1C TSspéc11'!Q$25+'1C TSspéc11'!Q$29)/'1C TSspéc11'!Q$17),IF(AND('1C TSspéc11'!$B$12&lt;&gt;"",$K$2="Pôle",'1C TSspéc11'!$C$12="NON"),(('1C TSspéc11'!Q$22+'1C TSspéc11'!Q$23+'1C TSspéc11'!Q$24+'1C TSspéc11'!Q$25+'1C TSspéc11'!Q$29)/'1C TSspéc11'!Q$30),IF(AND('1C TSspéc11'!$B$12&lt;&gt;"",$K$2&lt;&gt;"Pôle",'1C TSspéc11'!$C$12="OUI"),(('1C TSspéc11'!Q$22+'1C TSspéc11'!Q$23+'1C TSspéc11'!Q$24+'1C TSspéc11'!Q$25+'1C TSspéc11'!Q$26+'1C TSspéc11'!Q$27+'1C TSspéc11'!Q$28+'1C TSspéc11'!Q$29)/'1C TSspéc11'!Q$17),IF(AND('1C TSspéc11'!$B$12&lt;&gt;"",$K$2&lt;&gt;"Pôle",'1C TSspéc11'!$C$12="NON"),(('1C TSspéc11'!Q$22+'1C TSspéc11'!Q$23+'1C TSspéc11'!Q$24+'1C TSspéc11'!Q$25+'1C TSspéc11'!Q$26+'1C TSspéc11'!Q$27+'1C TSspéc11'!Q$28+'1C TSspéc11'!Q$29)/'1C TSspéc11'!Q$30))))))</f>
        <v>0</v>
      </c>
      <c r="M1059" s="556">
        <f>IF(OR('1C TSspéc11'!$B$12="",'1C TSspéc11'!Q$30=0),0,IF(AND('1C TSspéc11'!$B$12&lt;&gt;"",$K$2="Pôle",'1C TSspéc11'!$C$12="OUI"),(('1C TSspéc11'!Q$26+'1C TSspéc11'!Q$27+'1C TSspéc11'!Q$28)/'1C TSspéc11'!Q$17),IF(AND('1C TSspéc11'!$B$12&lt;&gt;"",$K$2="Pôle",'1C TSspéc11'!$C$12="NON"),(('1C TSspéc11'!Q$26+'1C TSspéc11'!Q$27+'1C TSspéc11'!Q$28)/'1C TSspéc11'!Q$30),IF(AND('1C TSspéc11'!$B$12&lt;&gt;"",$K$2&lt;&gt;"Pôle"),0))))</f>
        <v>0</v>
      </c>
      <c r="N1059" s="557">
        <f>IF(AND('1C TSspéc11'!$B$12&lt;&gt;0,'1C TSspéc11'!$Q$30&lt;&gt;0),L1059+M1059,0)</f>
        <v>0</v>
      </c>
      <c r="O1059" s="893" t="str">
        <f>IF(AND('1C TSspéc11'!$Q$17&lt;&gt;0,'1C TSspéc11'!$C$12="OUI"),'1C TSspéc11'!$Q$35/'1C TSspéc11'!$Q$17,"")</f>
        <v/>
      </c>
      <c r="P1059" s="543" t="str">
        <f>IF(AND('1C TSspéc11'!$Q$17&lt;&gt;0,'1C TSspéc11'!$C$12="OUI"),'1C TSspéc11'!$Q$36/'1C TSspéc11'!$Q$17,"")</f>
        <v/>
      </c>
      <c r="Q1059" s="543" t="str">
        <f>IF(AND('1C TSspéc11'!$Q$17&lt;&gt;0,'1C TSspéc11'!$C$12="OUI"),'1C TSspéc11'!$Q$37/'1C TSspéc11'!$Q$17,"")</f>
        <v/>
      </c>
      <c r="R1059" s="543" t="str">
        <f>IF(AND('1C TSspéc11'!$Q$17&lt;&gt;0,'1C TSspéc11'!$C$12="OUI"),'1C TSspéc11'!$Q$38/'1C TSspéc11'!$Q$17,"")</f>
        <v/>
      </c>
      <c r="S1059" s="543" t="str">
        <f>IF(AND('1C TSspéc11'!$Q$17&lt;&gt;0,'1C TSspéc11'!$C$12="OUI"),'1C TSspéc11'!$Q$39/'1C TSspéc11'!$Q$17,"")</f>
        <v/>
      </c>
      <c r="T1059" s="543" t="str">
        <f>IF(AND('1C TSspéc11'!$Q$17&lt;&gt;0,'1C TSspéc11'!$C$12="OUI"),'1C TSspéc11'!$Q$40/'1C TSspéc11'!$Q$17,"")</f>
        <v/>
      </c>
      <c r="U1059" s="543" t="str">
        <f>IF(AND('1C TSspéc11'!$Q$17&lt;&gt;0,'1C TSspéc11'!$C$12="OUI"),'1C TSspéc11'!$Q$41/'1C TSspéc11'!$Q$17,"")</f>
        <v/>
      </c>
      <c r="V1059" s="543" t="str">
        <f>IF(AND('1C TSspéc11'!$Q$17&lt;&gt;0,'1C TSspéc11'!$C$12="OUI"),'1C TSspéc11'!$Q$42/'1C TSspéc11'!$Q$17,"")</f>
        <v/>
      </c>
      <c r="W1059" s="543" t="str">
        <f>IF(AND('1C TSspéc11'!$Q$17&lt;&gt;0,'1C TSspéc11'!$C$12="OUI"),'1C TSspéc11'!$Q$43/'1C TSspéc11'!$Q$17,"")</f>
        <v/>
      </c>
      <c r="X1059" s="543" t="str">
        <f>IF(AND('1C TSspéc11'!$Q$17&lt;&gt;0,'1C TSspéc11'!$C$12="OUI"),'1C TSspéc11'!$Q$44/'1C TSspéc11'!$Q$17,"")</f>
        <v/>
      </c>
      <c r="Y1059" s="543" t="str">
        <f>IF(AND('1C TSspéc11'!$Q$17&lt;&gt;0,'1C TSspéc11'!$C$12="OUI"),'1C TSspéc11'!$Q$45/'1C TSspéc11'!$Q$17,"")</f>
        <v/>
      </c>
      <c r="Z1059" s="543" t="str">
        <f>IF(AND('1C TSspéc11'!$Q$17&lt;&gt;0,'1C TSspéc11'!$C$12="OUI"),'1C TSspéc11'!$Q$46/'1C TSspéc11'!$Q$17,"")</f>
        <v/>
      </c>
      <c r="AA1059" s="543" t="str">
        <f>IF(AND('1C TSspéc11'!$Q$17&lt;&gt;0,'1C TSspéc11'!$C$12="OUI"),'1C TSspéc11'!$Q$47/'1C TSspéc11'!$Q$17,"")</f>
        <v/>
      </c>
      <c r="AB1059" s="543" t="str">
        <f>IF(AND('1C TSspéc11'!$Q$17&lt;&gt;0,'1C TSspéc11'!$C$12="OUI"),'1C TSspéc11'!$Q$48/'1C TSspéc11'!$Q$17,"")</f>
        <v/>
      </c>
      <c r="AC1059" s="543" t="str">
        <f>IF(AND('1C TSspéc11'!$Q$17&lt;&gt;0,'1C TSspéc11'!$C$12="OUI"),'1C TSspéc11'!$Q$49/'1C TSspéc11'!$Q$17,"")</f>
        <v/>
      </c>
      <c r="AD1059" s="543" t="str">
        <f>IF(AND('1C TSspéc11'!$Q$17&lt;&gt;0,'1C TSspéc11'!$C$12="OUI"),'1C TSspéc11'!$Q$50/'1C TSspéc11'!$Q$17,"")</f>
        <v/>
      </c>
      <c r="AE1059" s="543" t="str">
        <f>IF(AND('1C TSspéc11'!$Q$17&lt;&gt;0,'1C TSspéc11'!$C$12="OUI"),'1C TSspéc11'!$Q$51/'1C TSspéc11'!$Q$17,"")</f>
        <v/>
      </c>
      <c r="AF1059" s="543" t="str">
        <f>IF(AND('1C TSspéc11'!$Q$17&lt;&gt;0,'1C TSspéc11'!$C$12="OUI"),'1C TSspéc11'!$Q$52/'1C TSspéc11'!$Q$17,"")</f>
        <v/>
      </c>
      <c r="AG1059" s="543" t="str">
        <f>IF(AND('1C TSspéc11'!$Q$17&lt;&gt;0,'1C TSspéc11'!$C$12="OUI"),'1C TSspéc11'!$Q$53/'1C TSspéc11'!$Q$17,"")</f>
        <v/>
      </c>
      <c r="AH1059" s="543" t="str">
        <f>IF(AND('1C TSspéc11'!$Q$17&lt;&gt;0,'1C TSspéc11'!$C$12="OUI"),'1C TSspéc11'!$Q$54/'1C TSspéc11'!$Q$17,"")</f>
        <v/>
      </c>
      <c r="AI1059" s="543" t="str">
        <f>IF(AND('1C TSspéc11'!$Q$17&lt;&gt;0,'1C TSspéc11'!$C$12="OUI"),'1C TSspéc11'!$Q$55/'1C TSspéc11'!$Q$17,"")</f>
        <v/>
      </c>
      <c r="AJ1059" s="543" t="str">
        <f>IF(AND('1C TSspéc11'!$Q$17&lt;&gt;0,'1C TSspéc11'!$C$12="OUI"),'1C TSspéc11'!$Q$56/'1C TSspéc11'!$Q$17,"")</f>
        <v/>
      </c>
      <c r="AK1059" s="543" t="str">
        <f>IF(AND('1C TSspéc11'!$Q$17&lt;&gt;0,'1C TSspéc11'!$C$12="OUI"),'1C TSspéc11'!$Q$57/'1C TSspéc11'!$Q$17,"")</f>
        <v/>
      </c>
      <c r="AL1059" s="72">
        <f>IF(AND('1C TSspéc11'!$Q$17&lt;&gt;0,'1C TSspéc11'!$C$12="OUI"),N1059+AK1059,N1059)</f>
        <v>0</v>
      </c>
      <c r="AM1059" s="417">
        <f t="shared" si="300"/>
        <v>0</v>
      </c>
      <c r="AN1059" s="417">
        <f t="shared" si="301"/>
        <v>0</v>
      </c>
      <c r="AO1059" s="418" t="str">
        <f>IF(AND('1C TSspéc11'!$Q$17&lt;&gt;0,'1C TSspéc11'!$Q$30&lt;&gt;0),AM1059+AN1059,"")</f>
        <v/>
      </c>
      <c r="AP1059" s="573" t="str">
        <f>IF(AND('1C TSspéc11'!$Q$17&lt;&gt;0,'1C TSspéc11'!$Q$30&lt;&gt;0),AM1059-AR1059,"")</f>
        <v/>
      </c>
      <c r="AQ1059" s="583">
        <f t="shared" si="302"/>
        <v>0</v>
      </c>
      <c r="AR1059" s="596"/>
      <c r="AS1059" s="102"/>
      <c r="AT1059" s="27" t="str">
        <f>IF(('1C TSspéc11'!Q$17*FICHE!$C$14&lt;J1059),"Forfait limité à "&amp;FICHE!$C$14&amp;"€/jour","")</f>
        <v/>
      </c>
      <c r="AU1059" s="592"/>
      <c r="AV1059" s="824"/>
      <c r="AW1059" s="824"/>
      <c r="AX1059" s="824"/>
      <c r="AY1059" s="824"/>
      <c r="AZ1059" s="824"/>
      <c r="BA1059" s="767"/>
      <c r="BB1059" s="767"/>
      <c r="BC1059" s="767"/>
      <c r="BD1059" s="767"/>
      <c r="BE1059" s="767"/>
      <c r="BF1059" s="767"/>
      <c r="BG1059" s="767"/>
      <c r="BH1059" s="767"/>
      <c r="BI1059" s="767"/>
      <c r="BJ1059" s="767"/>
      <c r="BK1059" s="767"/>
      <c r="BL1059" s="767"/>
      <c r="BM1059" s="767"/>
      <c r="BN1059" s="767"/>
      <c r="BO1059" s="767"/>
      <c r="BP1059" s="767"/>
      <c r="BQ1059" s="767"/>
      <c r="BR1059" s="767"/>
      <c r="BS1059" s="767"/>
      <c r="BT1059" s="767"/>
      <c r="BU1059" s="767"/>
      <c r="BV1059" s="767"/>
      <c r="BW1059" s="767"/>
      <c r="BX1059" s="767"/>
      <c r="BY1059" s="767"/>
      <c r="BZ1059" s="767"/>
      <c r="CA1059" s="767"/>
      <c r="CB1059" s="767"/>
      <c r="CC1059" s="767"/>
      <c r="CD1059" s="767"/>
      <c r="CE1059" s="767"/>
      <c r="CF1059" s="767"/>
      <c r="CG1059" s="767"/>
      <c r="CH1059" s="767"/>
      <c r="CI1059" s="767"/>
      <c r="CJ1059" s="767"/>
      <c r="CK1059" s="767"/>
      <c r="CL1059" s="767"/>
      <c r="CM1059" s="767"/>
      <c r="CN1059" s="767"/>
      <c r="CO1059" s="767"/>
      <c r="CP1059" s="767"/>
      <c r="CQ1059" s="767"/>
      <c r="CR1059" s="767"/>
      <c r="CS1059" s="767"/>
      <c r="CT1059" s="767"/>
      <c r="CU1059" s="767"/>
      <c r="CV1059" s="767"/>
      <c r="CW1059" s="767"/>
      <c r="CX1059" s="767"/>
      <c r="CY1059" s="767"/>
      <c r="CZ1059" s="767"/>
      <c r="DA1059" s="767"/>
      <c r="DB1059" s="767"/>
      <c r="DC1059" s="767"/>
      <c r="DD1059" s="767"/>
      <c r="DE1059" s="767"/>
      <c r="DF1059" s="767"/>
      <c r="DG1059" s="767"/>
      <c r="DH1059" s="767"/>
      <c r="DI1059" s="767"/>
      <c r="DJ1059" s="767"/>
      <c r="DK1059" s="767"/>
      <c r="DL1059" s="767"/>
      <c r="DM1059" s="767"/>
      <c r="DN1059" s="767"/>
      <c r="DO1059" s="767"/>
      <c r="DP1059" s="767"/>
      <c r="DQ1059" s="767"/>
      <c r="DR1059" s="767"/>
      <c r="DS1059" s="767"/>
      <c r="DT1059" s="767"/>
      <c r="DU1059" s="767"/>
      <c r="DV1059" s="767"/>
      <c r="DW1059" s="767"/>
      <c r="DX1059" s="767"/>
      <c r="DY1059" s="767"/>
      <c r="DZ1059" s="767"/>
      <c r="EA1059" s="767"/>
      <c r="EB1059" s="767"/>
      <c r="EC1059" s="767"/>
      <c r="ED1059" s="767"/>
      <c r="EE1059" s="767"/>
      <c r="EF1059" s="767"/>
      <c r="EG1059" s="767"/>
      <c r="EH1059" s="767"/>
      <c r="EI1059" s="767"/>
      <c r="EJ1059" s="767"/>
      <c r="EK1059" s="767"/>
      <c r="EL1059" s="767"/>
      <c r="EM1059" s="767"/>
      <c r="EN1059" s="767"/>
      <c r="EO1059" s="767"/>
      <c r="EP1059" s="767"/>
      <c r="EQ1059" s="767"/>
      <c r="ER1059" s="767"/>
      <c r="ES1059" s="767"/>
      <c r="ET1059" s="767"/>
      <c r="EU1059" s="767"/>
      <c r="EV1059" s="767"/>
      <c r="EW1059" s="767"/>
      <c r="EX1059" s="767"/>
      <c r="EY1059" s="767"/>
      <c r="EZ1059" s="767"/>
      <c r="FA1059" s="767"/>
      <c r="FB1059" s="767"/>
      <c r="FC1059" s="767"/>
      <c r="FD1059" s="767"/>
      <c r="FE1059" s="767"/>
      <c r="FF1059" s="767"/>
      <c r="FG1059" s="767"/>
      <c r="FH1059" s="767"/>
      <c r="FI1059" s="767"/>
      <c r="FJ1059" s="767"/>
      <c r="FK1059" s="767"/>
      <c r="FL1059" s="767"/>
      <c r="FM1059" s="767"/>
      <c r="FN1059" s="767"/>
      <c r="FO1059" s="767"/>
      <c r="FP1059" s="767"/>
      <c r="FQ1059" s="767"/>
      <c r="FR1059" s="767"/>
      <c r="FS1059" s="767"/>
      <c r="FT1059" s="767"/>
      <c r="FU1059" s="767"/>
      <c r="FV1059" s="767"/>
      <c r="FW1059" s="767"/>
      <c r="FX1059" s="767"/>
      <c r="FY1059" s="767"/>
      <c r="FZ1059" s="767"/>
      <c r="GA1059" s="767"/>
      <c r="GB1059" s="767"/>
      <c r="GC1059" s="767"/>
      <c r="GD1059" s="767"/>
      <c r="GE1059" s="767"/>
      <c r="GF1059" s="767"/>
      <c r="GG1059" s="767"/>
      <c r="GH1059" s="767"/>
      <c r="GI1059" s="767"/>
      <c r="GJ1059" s="767"/>
      <c r="GK1059" s="767"/>
      <c r="GL1059" s="767"/>
      <c r="GM1059" s="767"/>
      <c r="GN1059" s="767"/>
      <c r="GO1059" s="767"/>
      <c r="GP1059" s="767"/>
      <c r="GQ1059" s="767"/>
      <c r="GR1059" s="767"/>
      <c r="GS1059" s="767"/>
      <c r="GT1059" s="767"/>
      <c r="GU1059" s="767"/>
      <c r="GV1059" s="767"/>
      <c r="GW1059" s="767"/>
      <c r="GX1059" s="767"/>
      <c r="GY1059" s="767"/>
      <c r="GZ1059" s="767"/>
      <c r="HA1059" s="767"/>
      <c r="HB1059" s="767"/>
      <c r="HC1059" s="767"/>
    </row>
    <row r="1060" spans="1:211" s="864" customFormat="1" ht="13.9" hidden="1" customHeight="1">
      <c r="A1060" s="307"/>
      <c r="B1060" s="351"/>
      <c r="C1060" s="971" t="str">
        <f>IF('1C TSspéc11'!R$17&lt;&gt;0,'1C TSspéc11'!$B$12,"")</f>
        <v/>
      </c>
      <c r="D1060" s="972"/>
      <c r="E1060" s="973"/>
      <c r="F1060" s="93">
        <f>IF(AND($C1060='1C TSspéc11'!$B$12,'1C TSspéc11'!$B$16="spécifiques",'1C TSspéc11'!$R$17&lt;&gt;""),'1C TSspéc11'!$R$21,"")</f>
        <v>0</v>
      </c>
      <c r="G1060" s="863"/>
      <c r="H1060" s="745">
        <v>0.21</v>
      </c>
      <c r="I1060" s="747">
        <v>1</v>
      </c>
      <c r="J1060" s="312"/>
      <c r="K1060" s="680">
        <f t="shared" si="299"/>
        <v>0</v>
      </c>
      <c r="L1060" s="556">
        <f>IF(OR('1C TSspéc11'!$B$12="",'1C TSspéc11'!R$30=0),0,IF(AND('1C TSspéc11'!$B$12&lt;&gt;"",$K$2="Pôle",'1C TSspéc11'!$C$12="OUI"),(('1C TSspéc11'!R$22+'1C TSspéc11'!R$23+'1C TSspéc11'!R$24+'1C TSspéc11'!R$25+'1C TSspéc11'!R$29)/'1C TSspéc11'!R$17),IF(AND('1C TSspéc11'!$B$12&lt;&gt;"",$K$2="Pôle",'1C TSspéc11'!$C$12="NON"),(('1C TSspéc11'!R$22+'1C TSspéc11'!R$23+'1C TSspéc11'!R$24+'1C TSspéc11'!R$25+'1C TSspéc11'!R$29)/'1C TSspéc11'!R$30),IF(AND('1C TSspéc11'!$B$12&lt;&gt;"",$K$2&lt;&gt;"Pôle",'1C TSspéc11'!$C$12="OUI"),(('1C TSspéc11'!R$22+'1C TSspéc11'!R$23+'1C TSspéc11'!R$24+'1C TSspéc11'!R$25+'1C TSspéc11'!R$26+'1C TSspéc11'!R$27+'1C TSspéc11'!R$28+'1C TSspéc11'!R$29)/'1C TSspéc11'!R$17),IF(AND('1C TSspéc11'!$B$12&lt;&gt;"",$K$2&lt;&gt;"Pôle",'1C TSspéc11'!$C$12="NON"),(('1C TSspéc11'!R$22+'1C TSspéc11'!R$23+'1C TSspéc11'!R$24+'1C TSspéc11'!R$25+'1C TSspéc11'!R$26+'1C TSspéc11'!R$27+'1C TSspéc11'!R$28+'1C TSspéc11'!R$29)/'1C TSspéc11'!R$30))))))</f>
        <v>0</v>
      </c>
      <c r="M1060" s="556">
        <f>IF(OR('1C TSspéc11'!$B$12="",'1C TSspéc11'!R$30=0),0,IF(AND('1C TSspéc11'!$B$12&lt;&gt;"",$K$2="Pôle",'1C TSspéc11'!$C$12="OUI"),(('1C TSspéc11'!R$26+'1C TSspéc11'!R$27+'1C TSspéc11'!R$28)/'1C TSspéc11'!R$17),IF(AND('1C TSspéc11'!$B$12&lt;&gt;"",$K$2="Pôle",'1C TSspéc11'!$C$12="NON"),(('1C TSspéc11'!R$26+'1C TSspéc11'!R$27+'1C TSspéc11'!R$28)/'1C TSspéc11'!R$30),IF(AND('1C TSspéc11'!$B$12&lt;&gt;"",$K$2&lt;&gt;"Pôle"),0))))</f>
        <v>0</v>
      </c>
      <c r="N1060" s="557">
        <f>IF(AND('1C TSspéc11'!$B$12&lt;&gt;0,'1C TSspéc11'!$R$30&lt;&gt;0),L1060+M1060,0)</f>
        <v>0</v>
      </c>
      <c r="O1060" s="893" t="str">
        <f>IF(AND('1C TSspéc11'!$R$17&lt;&gt;0,'1C TSspéc11'!$C$12="OUI"),'1C TSspéc11'!$R$35/'1C TSspéc11'!$R$17,"")</f>
        <v/>
      </c>
      <c r="P1060" s="543" t="str">
        <f>IF(AND('1C TSspéc11'!$R$17&lt;&gt;0,'1C TSspéc11'!$C$12="OUI"),'1C TSspéc11'!$R$36/'1C TSspéc11'!$R$17,"")</f>
        <v/>
      </c>
      <c r="Q1060" s="543" t="str">
        <f>IF(AND('1C TSspéc11'!$R$17&lt;&gt;0,'1C TSspéc11'!$C$12="OUI"),'1C TSspéc11'!$R$37/'1C TSspéc11'!$R$17,"")</f>
        <v/>
      </c>
      <c r="R1060" s="543" t="str">
        <f>IF(AND('1C TSspéc11'!$R$17&lt;&gt;0,'1C TSspéc11'!$C$12="OUI"),'1C TSspéc11'!$R$38/'1C TSspéc11'!$R$17,"")</f>
        <v/>
      </c>
      <c r="S1060" s="543" t="str">
        <f>IF(AND('1C TSspéc11'!$R$17&lt;&gt;0,'1C TSspéc11'!$C$12="OUI"),'1C TSspéc11'!$R$39/'1C TSspéc11'!$R$17,"")</f>
        <v/>
      </c>
      <c r="T1060" s="543" t="str">
        <f>IF(AND('1C TSspéc11'!$R$17&lt;&gt;0,'1C TSspéc11'!$C$12="OUI"),'1C TSspéc11'!$R$40/'1C TSspéc11'!$R$17,"")</f>
        <v/>
      </c>
      <c r="U1060" s="543" t="str">
        <f>IF(AND('1C TSspéc11'!$R$17&lt;&gt;0,'1C TSspéc11'!$C$12="OUI"),'1C TSspéc11'!$R$41/'1C TSspéc11'!$R$17,"")</f>
        <v/>
      </c>
      <c r="V1060" s="543" t="str">
        <f>IF(AND('1C TSspéc11'!$R$17&lt;&gt;0,'1C TSspéc11'!$C$12="OUI"),'1C TSspéc11'!$R$42/'1C TSspéc11'!$R$17,"")</f>
        <v/>
      </c>
      <c r="W1060" s="543" t="str">
        <f>IF(AND('1C TSspéc11'!$R$17&lt;&gt;0,'1C TSspéc11'!$C$12="OUI"),'1C TSspéc11'!$R$43/'1C TSspéc11'!$R$17,"")</f>
        <v/>
      </c>
      <c r="X1060" s="543" t="str">
        <f>IF(AND('1C TSspéc11'!$R$17&lt;&gt;0,'1C TSspéc11'!$C$12="OUI"),'1C TSspéc11'!$R$44/'1C TSspéc11'!$R$17,"")</f>
        <v/>
      </c>
      <c r="Y1060" s="543" t="str">
        <f>IF(AND('1C TSspéc11'!$R$17&lt;&gt;0,'1C TSspéc11'!$C$12="OUI"),'1C TSspéc11'!$R$45/'1C TSspéc11'!$R$17,"")</f>
        <v/>
      </c>
      <c r="Z1060" s="543" t="str">
        <f>IF(AND('1C TSspéc11'!$R$17&lt;&gt;0,'1C TSspéc11'!$C$12="OUI"),'1C TSspéc11'!$R$46/'1C TSspéc11'!$R$17,"")</f>
        <v/>
      </c>
      <c r="AA1060" s="543" t="str">
        <f>IF(AND('1C TSspéc11'!$R$17&lt;&gt;0,'1C TSspéc11'!$C$12="OUI"),'1C TSspéc11'!$R$47/'1C TSspéc11'!$R$17,"")</f>
        <v/>
      </c>
      <c r="AB1060" s="543" t="str">
        <f>IF(AND('1C TSspéc11'!$R$17&lt;&gt;0,'1C TSspéc11'!$C$12="OUI"),'1C TSspéc11'!$R$48/'1C TSspéc11'!$R$17,"")</f>
        <v/>
      </c>
      <c r="AC1060" s="543" t="str">
        <f>IF(AND('1C TSspéc11'!$R$17&lt;&gt;0,'1C TSspéc11'!$C$12="OUI"),'1C TSspéc11'!$R$49/'1C TSspéc11'!$R$17,"")</f>
        <v/>
      </c>
      <c r="AD1060" s="543" t="str">
        <f>IF(AND('1C TSspéc11'!$R$17&lt;&gt;0,'1C TSspéc11'!$C$12="OUI"),'1C TSspéc11'!$R$50/'1C TSspéc11'!$R$17,"")</f>
        <v/>
      </c>
      <c r="AE1060" s="543" t="str">
        <f>IF(AND('1C TSspéc11'!$R$17&lt;&gt;0,'1C TSspéc11'!$C$12="OUI"),'1C TSspéc11'!$R$51/'1C TSspéc11'!$R$17,"")</f>
        <v/>
      </c>
      <c r="AF1060" s="543" t="str">
        <f>IF(AND('1C TSspéc11'!$R$17&lt;&gt;0,'1C TSspéc11'!$C$12="OUI"),'1C TSspéc11'!$R$52/'1C TSspéc11'!$R$17,"")</f>
        <v/>
      </c>
      <c r="AG1060" s="543" t="str">
        <f>IF(AND('1C TSspéc11'!$R$17&lt;&gt;0,'1C TSspéc11'!$C$12="OUI"),'1C TSspéc11'!$R$53/'1C TSspéc11'!$R$17,"")</f>
        <v/>
      </c>
      <c r="AH1060" s="543" t="str">
        <f>IF(AND('1C TSspéc11'!$R$17&lt;&gt;0,'1C TSspéc11'!$C$12="OUI"),'1C TSspéc11'!$R$54/'1C TSspéc11'!$R$17,"")</f>
        <v/>
      </c>
      <c r="AI1060" s="543" t="str">
        <f>IF(AND('1C TSspéc11'!$R$17&lt;&gt;0,'1C TSspéc11'!$C$12="OUI"),'1C TSspéc11'!$R$55/'1C TSspéc11'!$R$17,"")</f>
        <v/>
      </c>
      <c r="AJ1060" s="543" t="str">
        <f>IF(AND('1C TSspéc11'!$R$17&lt;&gt;0,'1C TSspéc11'!$C$12="OUI"),'1C TSspéc11'!$R$56/'1C TSspéc11'!$R$17,"")</f>
        <v/>
      </c>
      <c r="AK1060" s="543" t="str">
        <f>IF(AND('1C TSspéc11'!$R$17&lt;&gt;0,'1C TSspéc11'!$C$12="OUI"),'1C TSspéc11'!$R$57/'1C TSspéc11'!$R$17,"")</f>
        <v/>
      </c>
      <c r="AL1060" s="72">
        <f>IF(AND('1C TSspéc11'!$R$17&lt;&gt;0,'1C TSspéc11'!$C$12="OUI"),N1060+AK1060,N1060)</f>
        <v>0</v>
      </c>
      <c r="AM1060" s="417">
        <f t="shared" si="300"/>
        <v>0</v>
      </c>
      <c r="AN1060" s="417">
        <f t="shared" si="301"/>
        <v>0</v>
      </c>
      <c r="AO1060" s="418" t="str">
        <f>IF(AND('1C TSspéc11'!$R$17&lt;&gt;0,'1C TSspéc11'!$R$30&lt;&gt;0),AM1060+AN1060,"")</f>
        <v/>
      </c>
      <c r="AP1060" s="573" t="str">
        <f>IF(AND('1C TSspéc11'!$R$17&lt;&gt;0,'1C TSspéc11'!$R$30&lt;&gt;0),AM1060-AR1060,"")</f>
        <v/>
      </c>
      <c r="AQ1060" s="583">
        <f t="shared" si="302"/>
        <v>0</v>
      </c>
      <c r="AR1060" s="596"/>
      <c r="AS1060" s="102"/>
      <c r="AT1060" s="27" t="str">
        <f>IF(('1C TSspéc11'!R$17*FICHE!$C$14&lt;J1060),"Forfait limité à "&amp;FICHE!$C$14&amp;"€/jour","")</f>
        <v/>
      </c>
      <c r="AU1060" s="592"/>
      <c r="AV1060" s="824"/>
      <c r="AW1060" s="824"/>
      <c r="AX1060" s="824"/>
      <c r="AY1060" s="824"/>
      <c r="AZ1060" s="824"/>
      <c r="BA1060" s="767"/>
      <c r="BB1060" s="767"/>
      <c r="BC1060" s="767"/>
      <c r="BD1060" s="767"/>
      <c r="BE1060" s="767"/>
      <c r="BF1060" s="767"/>
      <c r="BG1060" s="767"/>
      <c r="BH1060" s="767"/>
      <c r="BI1060" s="767"/>
      <c r="BJ1060" s="767"/>
      <c r="BK1060" s="767"/>
      <c r="BL1060" s="767"/>
      <c r="BM1060" s="767"/>
      <c r="BN1060" s="767"/>
      <c r="BO1060" s="767"/>
      <c r="BP1060" s="767"/>
      <c r="BQ1060" s="767"/>
      <c r="BR1060" s="767"/>
      <c r="BS1060" s="767"/>
      <c r="BT1060" s="767"/>
      <c r="BU1060" s="767"/>
      <c r="BV1060" s="767"/>
      <c r="BW1060" s="767"/>
      <c r="BX1060" s="767"/>
      <c r="BY1060" s="767"/>
      <c r="BZ1060" s="767"/>
      <c r="CA1060" s="767"/>
      <c r="CB1060" s="767"/>
      <c r="CC1060" s="767"/>
      <c r="CD1060" s="767"/>
      <c r="CE1060" s="767"/>
      <c r="CF1060" s="767"/>
      <c r="CG1060" s="767"/>
      <c r="CH1060" s="767"/>
      <c r="CI1060" s="767"/>
      <c r="CJ1060" s="767"/>
      <c r="CK1060" s="767"/>
      <c r="CL1060" s="767"/>
      <c r="CM1060" s="767"/>
      <c r="CN1060" s="767"/>
      <c r="CO1060" s="767"/>
      <c r="CP1060" s="767"/>
      <c r="CQ1060" s="767"/>
      <c r="CR1060" s="767"/>
      <c r="CS1060" s="767"/>
      <c r="CT1060" s="767"/>
      <c r="CU1060" s="767"/>
      <c r="CV1060" s="767"/>
      <c r="CW1060" s="767"/>
      <c r="CX1060" s="767"/>
      <c r="CY1060" s="767"/>
      <c r="CZ1060" s="767"/>
      <c r="DA1060" s="767"/>
      <c r="DB1060" s="767"/>
      <c r="DC1060" s="767"/>
      <c r="DD1060" s="767"/>
      <c r="DE1060" s="767"/>
      <c r="DF1060" s="767"/>
      <c r="DG1060" s="767"/>
      <c r="DH1060" s="767"/>
      <c r="DI1060" s="767"/>
      <c r="DJ1060" s="767"/>
      <c r="DK1060" s="767"/>
      <c r="DL1060" s="767"/>
      <c r="DM1060" s="767"/>
      <c r="DN1060" s="767"/>
      <c r="DO1060" s="767"/>
      <c r="DP1060" s="767"/>
      <c r="DQ1060" s="767"/>
      <c r="DR1060" s="767"/>
      <c r="DS1060" s="767"/>
      <c r="DT1060" s="767"/>
      <c r="DU1060" s="767"/>
      <c r="DV1060" s="767"/>
      <c r="DW1060" s="767"/>
      <c r="DX1060" s="767"/>
      <c r="DY1060" s="767"/>
      <c r="DZ1060" s="767"/>
      <c r="EA1060" s="767"/>
      <c r="EB1060" s="767"/>
      <c r="EC1060" s="767"/>
      <c r="ED1060" s="767"/>
      <c r="EE1060" s="767"/>
      <c r="EF1060" s="767"/>
      <c r="EG1060" s="767"/>
      <c r="EH1060" s="767"/>
      <c r="EI1060" s="767"/>
      <c r="EJ1060" s="767"/>
      <c r="EK1060" s="767"/>
      <c r="EL1060" s="767"/>
      <c r="EM1060" s="767"/>
      <c r="EN1060" s="767"/>
      <c r="EO1060" s="767"/>
      <c r="EP1060" s="767"/>
      <c r="EQ1060" s="767"/>
      <c r="ER1060" s="767"/>
      <c r="ES1060" s="767"/>
      <c r="ET1060" s="767"/>
      <c r="EU1060" s="767"/>
      <c r="EV1060" s="767"/>
      <c r="EW1060" s="767"/>
      <c r="EX1060" s="767"/>
      <c r="EY1060" s="767"/>
      <c r="EZ1060" s="767"/>
      <c r="FA1060" s="767"/>
      <c r="FB1060" s="767"/>
      <c r="FC1060" s="767"/>
      <c r="FD1060" s="767"/>
      <c r="FE1060" s="767"/>
      <c r="FF1060" s="767"/>
      <c r="FG1060" s="767"/>
      <c r="FH1060" s="767"/>
      <c r="FI1060" s="767"/>
      <c r="FJ1060" s="767"/>
      <c r="FK1060" s="767"/>
      <c r="FL1060" s="767"/>
      <c r="FM1060" s="767"/>
      <c r="FN1060" s="767"/>
      <c r="FO1060" s="767"/>
      <c r="FP1060" s="767"/>
      <c r="FQ1060" s="767"/>
      <c r="FR1060" s="767"/>
      <c r="FS1060" s="767"/>
      <c r="FT1060" s="767"/>
      <c r="FU1060" s="767"/>
      <c r="FV1060" s="767"/>
      <c r="FW1060" s="767"/>
      <c r="FX1060" s="767"/>
      <c r="FY1060" s="767"/>
      <c r="FZ1060" s="767"/>
      <c r="GA1060" s="767"/>
      <c r="GB1060" s="767"/>
      <c r="GC1060" s="767"/>
      <c r="GD1060" s="767"/>
      <c r="GE1060" s="767"/>
      <c r="GF1060" s="767"/>
      <c r="GG1060" s="767"/>
      <c r="GH1060" s="767"/>
      <c r="GI1060" s="767"/>
      <c r="GJ1060" s="767"/>
      <c r="GK1060" s="767"/>
      <c r="GL1060" s="767"/>
      <c r="GM1060" s="767"/>
      <c r="GN1060" s="767"/>
      <c r="GO1060" s="767"/>
      <c r="GP1060" s="767"/>
      <c r="GQ1060" s="767"/>
      <c r="GR1060" s="767"/>
      <c r="GS1060" s="767"/>
      <c r="GT1060" s="767"/>
      <c r="GU1060" s="767"/>
      <c r="GV1060" s="767"/>
      <c r="GW1060" s="767"/>
      <c r="GX1060" s="767"/>
      <c r="GY1060" s="767"/>
      <c r="GZ1060" s="767"/>
      <c r="HA1060" s="767"/>
      <c r="HB1060" s="767"/>
      <c r="HC1060" s="767"/>
    </row>
    <row r="1061" spans="1:211" s="864" customFormat="1" ht="13.9" hidden="1" customHeight="1">
      <c r="A1061" s="307"/>
      <c r="B1061" s="351"/>
      <c r="C1061" s="971" t="str">
        <f>IF('1C TSspéc11'!S$17&lt;&gt;0,'1C TSspéc11'!$B$12,"")</f>
        <v/>
      </c>
      <c r="D1061" s="972"/>
      <c r="E1061" s="973"/>
      <c r="F1061" s="93">
        <f>IF(AND($C1061='1C TSspéc11'!$B$12,'1C TSspéc11'!$B$16="spécifiques",'1C TSspéc11'!$S$17&lt;&gt;""),'1C TSspéc11'!$S$21,"")</f>
        <v>0</v>
      </c>
      <c r="G1061" s="863"/>
      <c r="H1061" s="745">
        <v>0.21</v>
      </c>
      <c r="I1061" s="747">
        <v>1</v>
      </c>
      <c r="J1061" s="312"/>
      <c r="K1061" s="680">
        <f t="shared" si="299"/>
        <v>0</v>
      </c>
      <c r="L1061" s="556">
        <f>IF(OR('1C TSspéc11'!$B$12="",'1C TSspéc11'!S$30=0),0,IF(AND('1C TSspéc11'!$B$12&lt;&gt;"",$K$2="Pôle",'1C TSspéc11'!$C$12="OUI"),(('1C TSspéc11'!S$22+'1C TSspéc11'!S$23+'1C TSspéc11'!S$24+'1C TSspéc11'!S$25+'1C TSspéc11'!S$29)/'1C TSspéc11'!S$17),IF(AND('1C TSspéc11'!$B$12&lt;&gt;"",$K$2="Pôle",'1C TSspéc11'!$C$12="NON"),(('1C TSspéc11'!S$22+'1C TSspéc11'!S$23+'1C TSspéc11'!S$24+'1C TSspéc11'!S$25+'1C TSspéc11'!S$29)/'1C TSspéc11'!S$30),IF(AND('1C TSspéc11'!$B$12&lt;&gt;"",$K$2&lt;&gt;"Pôle",'1C TSspéc11'!$C$12="OUI"),(('1C TSspéc11'!S$22+'1C TSspéc11'!S$23+'1C TSspéc11'!S$24+'1C TSspéc11'!S$25+'1C TSspéc11'!S$26+'1C TSspéc11'!S$27+'1C TSspéc11'!S$28+'1C TSspéc11'!S$29)/'1C TSspéc11'!S$17),IF(AND('1C TSspéc11'!$B$12&lt;&gt;"",$K$2&lt;&gt;"Pôle",'1C TSspéc11'!$C$12="NON"),(('1C TSspéc11'!S$22+'1C TSspéc11'!S$23+'1C TSspéc11'!S$24+'1C TSspéc11'!S$25+'1C TSspéc11'!S$26+'1C TSspéc11'!S$27+'1C TSspéc11'!S$28+'1C TSspéc11'!S$29)/'1C TSspéc11'!S$30))))))</f>
        <v>0</v>
      </c>
      <c r="M1061" s="556">
        <f>IF(OR('1C TSspéc11'!$B$12="",'1C TSspéc11'!S$30=0),0,IF(AND('1C TSspéc11'!$B$12&lt;&gt;"",$K$2="Pôle",'1C TSspéc11'!$C$12="OUI"),(('1C TSspéc11'!S$26+'1C TSspéc11'!S$27+'1C TSspéc11'!S$28)/'1C TSspéc11'!S$17),IF(AND('1C TSspéc11'!$B$12&lt;&gt;"",$K$2="Pôle",'1C TSspéc11'!$C$12="NON"),(('1C TSspéc11'!S$26+'1C TSspéc11'!S$27+'1C TSspéc11'!S$28)/'1C TSspéc11'!S$30),IF(AND('1C TSspéc11'!$B$12&lt;&gt;"",$K$2&lt;&gt;"Pôle"),0))))</f>
        <v>0</v>
      </c>
      <c r="N1061" s="557">
        <f>IF(AND('1C TSspéc11'!$B$12&lt;&gt;0,'1C TSspéc11'!$S$30&lt;&gt;0),L1061+M1061,0)</f>
        <v>0</v>
      </c>
      <c r="O1061" s="893" t="str">
        <f>IF(AND('1C TSspéc11'!$S$17&lt;&gt;0,'1C TSspéc11'!$C$12="OUI"),'1C TSspéc11'!$S$35/'1C TSspéc11'!$S$17,"")</f>
        <v/>
      </c>
      <c r="P1061" s="543" t="str">
        <f>IF(AND('1C TSspéc11'!$S$17&lt;&gt;0,'1C TSspéc11'!$C$12="OUI"),'1C TSspéc11'!$S$36/'1C TSspéc11'!$S$17,"")</f>
        <v/>
      </c>
      <c r="Q1061" s="543" t="str">
        <f>IF(AND('1C TSspéc11'!$S$17&lt;&gt;0,'1C TSspéc11'!$C$12="OUI"),'1C TSspéc11'!$S$37/'1C TSspéc11'!$S$17,"")</f>
        <v/>
      </c>
      <c r="R1061" s="543" t="str">
        <f>IF(AND('1C TSspéc11'!$S$17&lt;&gt;0,'1C TSspéc11'!$C$12="OUI"),'1C TSspéc11'!$S$38/'1C TSspéc11'!$S$17,"")</f>
        <v/>
      </c>
      <c r="S1061" s="543" t="str">
        <f>IF(AND('1C TSspéc11'!$S$17&lt;&gt;0,'1C TSspéc11'!$C$12="OUI"),'1C TSspéc11'!$S$39/'1C TSspéc11'!$S$17,"")</f>
        <v/>
      </c>
      <c r="T1061" s="543" t="str">
        <f>IF(AND('1C TSspéc11'!$S$17&lt;&gt;0,'1C TSspéc11'!$C$12="OUI"),'1C TSspéc11'!$S$40/'1C TSspéc11'!$S$17,"")</f>
        <v/>
      </c>
      <c r="U1061" s="543" t="str">
        <f>IF(AND('1C TSspéc11'!$S$17&lt;&gt;0,'1C TSspéc11'!$C$12="OUI"),'1C TSspéc11'!$S$41/'1C TSspéc11'!$S$17,"")</f>
        <v/>
      </c>
      <c r="V1061" s="543" t="str">
        <f>IF(AND('1C TSspéc11'!$S$17&lt;&gt;0,'1C TSspéc11'!$C$12="OUI"),'1C TSspéc11'!$S$42/'1C TSspéc11'!$S$17,"")</f>
        <v/>
      </c>
      <c r="W1061" s="543" t="str">
        <f>IF(AND('1C TSspéc11'!$S$17&lt;&gt;0,'1C TSspéc11'!$C$12="OUI"),'1C TSspéc11'!$S$43/'1C TSspéc11'!$S$17,"")</f>
        <v/>
      </c>
      <c r="X1061" s="543" t="str">
        <f>IF(AND('1C TSspéc11'!$S$17&lt;&gt;0,'1C TSspéc11'!$C$12="OUI"),'1C TSspéc11'!$S$44/'1C TSspéc11'!$S$17,"")</f>
        <v/>
      </c>
      <c r="Y1061" s="543" t="str">
        <f>IF(AND('1C TSspéc11'!$S$17&lt;&gt;0,'1C TSspéc11'!$C$12="OUI"),'1C TSspéc11'!$S$45/'1C TSspéc11'!$S$17,"")</f>
        <v/>
      </c>
      <c r="Z1061" s="543" t="str">
        <f>IF(AND('1C TSspéc11'!$S$17&lt;&gt;0,'1C TSspéc11'!$C$12="OUI"),'1C TSspéc11'!$S$46/'1C TSspéc11'!$S$17,"")</f>
        <v/>
      </c>
      <c r="AA1061" s="543" t="str">
        <f>IF(AND('1C TSspéc11'!$S$17&lt;&gt;0,'1C TSspéc11'!$C$12="OUI"),'1C TSspéc11'!$S$47/'1C TSspéc11'!$S$17,"")</f>
        <v/>
      </c>
      <c r="AB1061" s="543" t="str">
        <f>IF(AND('1C TSspéc11'!$S$17&lt;&gt;0,'1C TSspéc11'!$C$12="OUI"),'1C TSspéc11'!$S$48/'1C TSspéc11'!$S$17,"")</f>
        <v/>
      </c>
      <c r="AC1061" s="543" t="str">
        <f>IF(AND('1C TSspéc11'!$S$17&lt;&gt;0,'1C TSspéc11'!$C$12="OUI"),'1C TSspéc11'!$S$49/'1C TSspéc11'!$S$17,"")</f>
        <v/>
      </c>
      <c r="AD1061" s="543" t="str">
        <f>IF(AND('1C TSspéc11'!$S$17&lt;&gt;0,'1C TSspéc11'!$C$12="OUI"),'1C TSspéc11'!$S$50/'1C TSspéc11'!$S$17,"")</f>
        <v/>
      </c>
      <c r="AE1061" s="543" t="str">
        <f>IF(AND('1C TSspéc11'!$S$17&lt;&gt;0,'1C TSspéc11'!$C$12="OUI"),'1C TSspéc11'!$S$51/'1C TSspéc11'!$S$17,"")</f>
        <v/>
      </c>
      <c r="AF1061" s="543" t="str">
        <f>IF(AND('1C TSspéc11'!$S$17&lt;&gt;0,'1C TSspéc11'!$C$12="OUI"),'1C TSspéc11'!$S$52/'1C TSspéc11'!$S$17,"")</f>
        <v/>
      </c>
      <c r="AG1061" s="543" t="str">
        <f>IF(AND('1C TSspéc11'!$S$17&lt;&gt;0,'1C TSspéc11'!$C$12="OUI"),'1C TSspéc11'!$S$53/'1C TSspéc11'!$S$17,"")</f>
        <v/>
      </c>
      <c r="AH1061" s="543" t="str">
        <f>IF(AND('1C TSspéc11'!$S$17&lt;&gt;0,'1C TSspéc11'!$C$12="OUI"),'1C TSspéc11'!$S$54/'1C TSspéc11'!$S$17,"")</f>
        <v/>
      </c>
      <c r="AI1061" s="543" t="str">
        <f>IF(AND('1C TSspéc11'!$S$17&lt;&gt;0,'1C TSspéc11'!$C$12="OUI"),'1C TSspéc11'!$S$55/'1C TSspéc11'!$S$17,"")</f>
        <v/>
      </c>
      <c r="AJ1061" s="543" t="str">
        <f>IF(AND('1C TSspéc11'!$S$17&lt;&gt;0,'1C TSspéc11'!$C$12="OUI"),'1C TSspéc11'!$S$56/'1C TSspéc11'!$S$17,"")</f>
        <v/>
      </c>
      <c r="AK1061" s="543" t="str">
        <f>IF(AND('1C TSspéc11'!$S$17&lt;&gt;0,'1C TSspéc11'!$C$12="OUI"),'1C TSspéc11'!$S$57/'1C TSspéc11'!$S$17,"")</f>
        <v/>
      </c>
      <c r="AL1061" s="72">
        <f>IF(AND('1C TSspéc11'!$S$17&lt;&gt;0,'1C TSspéc11'!$C$12="OUI"),N1061+AK1061,N1061)</f>
        <v>0</v>
      </c>
      <c r="AM1061" s="417">
        <f t="shared" si="300"/>
        <v>0</v>
      </c>
      <c r="AN1061" s="417">
        <f t="shared" si="301"/>
        <v>0</v>
      </c>
      <c r="AO1061" s="418" t="str">
        <f>IF(AND('1C TSspéc11'!$S$17&lt;&gt;0,'1C TSspéc11'!$S$30&lt;&gt;0),AM1061+AN1061,"")</f>
        <v/>
      </c>
      <c r="AP1061" s="573" t="str">
        <f>IF(AND('1C TSspéc11'!$S$17&lt;&gt;0,'1C TSspéc11'!$S$30&lt;&gt;0),AM1061-AR1061,"")</f>
        <v/>
      </c>
      <c r="AQ1061" s="583">
        <f t="shared" si="302"/>
        <v>0</v>
      </c>
      <c r="AR1061" s="596"/>
      <c r="AS1061" s="102"/>
      <c r="AT1061" s="27" t="str">
        <f>IF(('1C TSspéc11'!S$17*FICHE!$C$14&lt;J1061),"Forfait limité à "&amp;FICHE!$C$14&amp;"€/jour","")</f>
        <v/>
      </c>
      <c r="AU1061" s="592"/>
      <c r="AV1061" s="824"/>
      <c r="AW1061" s="824"/>
      <c r="AX1061" s="824"/>
      <c r="AY1061" s="824"/>
      <c r="AZ1061" s="824"/>
      <c r="BA1061" s="767"/>
      <c r="BB1061" s="767"/>
      <c r="BC1061" s="767"/>
      <c r="BD1061" s="767"/>
      <c r="BE1061" s="767"/>
      <c r="BF1061" s="767"/>
      <c r="BG1061" s="767"/>
      <c r="BH1061" s="767"/>
      <c r="BI1061" s="767"/>
      <c r="BJ1061" s="767"/>
      <c r="BK1061" s="767"/>
      <c r="BL1061" s="767"/>
      <c r="BM1061" s="767"/>
      <c r="BN1061" s="767"/>
      <c r="BO1061" s="767"/>
      <c r="BP1061" s="767"/>
      <c r="BQ1061" s="767"/>
      <c r="BR1061" s="767"/>
      <c r="BS1061" s="767"/>
      <c r="BT1061" s="767"/>
      <c r="BU1061" s="767"/>
      <c r="BV1061" s="767"/>
      <c r="BW1061" s="767"/>
      <c r="BX1061" s="767"/>
      <c r="BY1061" s="767"/>
      <c r="BZ1061" s="767"/>
      <c r="CA1061" s="767"/>
      <c r="CB1061" s="767"/>
      <c r="CC1061" s="767"/>
      <c r="CD1061" s="767"/>
      <c r="CE1061" s="767"/>
      <c r="CF1061" s="767"/>
      <c r="CG1061" s="767"/>
      <c r="CH1061" s="767"/>
      <c r="CI1061" s="767"/>
      <c r="CJ1061" s="767"/>
      <c r="CK1061" s="767"/>
      <c r="CL1061" s="767"/>
      <c r="CM1061" s="767"/>
      <c r="CN1061" s="767"/>
      <c r="CO1061" s="767"/>
      <c r="CP1061" s="767"/>
      <c r="CQ1061" s="767"/>
      <c r="CR1061" s="767"/>
      <c r="CS1061" s="767"/>
      <c r="CT1061" s="767"/>
      <c r="CU1061" s="767"/>
      <c r="CV1061" s="767"/>
      <c r="CW1061" s="767"/>
      <c r="CX1061" s="767"/>
      <c r="CY1061" s="767"/>
      <c r="CZ1061" s="767"/>
      <c r="DA1061" s="767"/>
      <c r="DB1061" s="767"/>
      <c r="DC1061" s="767"/>
      <c r="DD1061" s="767"/>
      <c r="DE1061" s="767"/>
      <c r="DF1061" s="767"/>
      <c r="DG1061" s="767"/>
      <c r="DH1061" s="767"/>
      <c r="DI1061" s="767"/>
      <c r="DJ1061" s="767"/>
      <c r="DK1061" s="767"/>
      <c r="DL1061" s="767"/>
      <c r="DM1061" s="767"/>
      <c r="DN1061" s="767"/>
      <c r="DO1061" s="767"/>
      <c r="DP1061" s="767"/>
      <c r="DQ1061" s="767"/>
      <c r="DR1061" s="767"/>
      <c r="DS1061" s="767"/>
      <c r="DT1061" s="767"/>
      <c r="DU1061" s="767"/>
      <c r="DV1061" s="767"/>
      <c r="DW1061" s="767"/>
      <c r="DX1061" s="767"/>
      <c r="DY1061" s="767"/>
      <c r="DZ1061" s="767"/>
      <c r="EA1061" s="767"/>
      <c r="EB1061" s="767"/>
      <c r="EC1061" s="767"/>
      <c r="ED1061" s="767"/>
      <c r="EE1061" s="767"/>
      <c r="EF1061" s="767"/>
      <c r="EG1061" s="767"/>
      <c r="EH1061" s="767"/>
      <c r="EI1061" s="767"/>
      <c r="EJ1061" s="767"/>
      <c r="EK1061" s="767"/>
      <c r="EL1061" s="767"/>
      <c r="EM1061" s="767"/>
      <c r="EN1061" s="767"/>
      <c r="EO1061" s="767"/>
      <c r="EP1061" s="767"/>
      <c r="EQ1061" s="767"/>
      <c r="ER1061" s="767"/>
      <c r="ES1061" s="767"/>
      <c r="ET1061" s="767"/>
      <c r="EU1061" s="767"/>
      <c r="EV1061" s="767"/>
      <c r="EW1061" s="767"/>
      <c r="EX1061" s="767"/>
      <c r="EY1061" s="767"/>
      <c r="EZ1061" s="767"/>
      <c r="FA1061" s="767"/>
      <c r="FB1061" s="767"/>
      <c r="FC1061" s="767"/>
      <c r="FD1061" s="767"/>
      <c r="FE1061" s="767"/>
      <c r="FF1061" s="767"/>
      <c r="FG1061" s="767"/>
      <c r="FH1061" s="767"/>
      <c r="FI1061" s="767"/>
      <c r="FJ1061" s="767"/>
      <c r="FK1061" s="767"/>
      <c r="FL1061" s="767"/>
      <c r="FM1061" s="767"/>
      <c r="FN1061" s="767"/>
      <c r="FO1061" s="767"/>
      <c r="FP1061" s="767"/>
      <c r="FQ1061" s="767"/>
      <c r="FR1061" s="767"/>
      <c r="FS1061" s="767"/>
      <c r="FT1061" s="767"/>
      <c r="FU1061" s="767"/>
      <c r="FV1061" s="767"/>
      <c r="FW1061" s="767"/>
      <c r="FX1061" s="767"/>
      <c r="FY1061" s="767"/>
      <c r="FZ1061" s="767"/>
      <c r="GA1061" s="767"/>
      <c r="GB1061" s="767"/>
      <c r="GC1061" s="767"/>
      <c r="GD1061" s="767"/>
      <c r="GE1061" s="767"/>
      <c r="GF1061" s="767"/>
      <c r="GG1061" s="767"/>
      <c r="GH1061" s="767"/>
      <c r="GI1061" s="767"/>
      <c r="GJ1061" s="767"/>
      <c r="GK1061" s="767"/>
      <c r="GL1061" s="767"/>
      <c r="GM1061" s="767"/>
      <c r="GN1061" s="767"/>
      <c r="GO1061" s="767"/>
      <c r="GP1061" s="767"/>
      <c r="GQ1061" s="767"/>
      <c r="GR1061" s="767"/>
      <c r="GS1061" s="767"/>
      <c r="GT1061" s="767"/>
      <c r="GU1061" s="767"/>
      <c r="GV1061" s="767"/>
      <c r="GW1061" s="767"/>
      <c r="GX1061" s="767"/>
      <c r="GY1061" s="767"/>
      <c r="GZ1061" s="767"/>
      <c r="HA1061" s="767"/>
      <c r="HB1061" s="767"/>
      <c r="HC1061" s="767"/>
    </row>
    <row r="1062" spans="1:211" s="864" customFormat="1" ht="13.9" hidden="1" customHeight="1">
      <c r="A1062" s="307"/>
      <c r="B1062" s="351"/>
      <c r="C1062" s="971" t="str">
        <f>IF('1C TSspéc11'!T$17&lt;&gt;0,'1C TSspéc11'!$B$12,"")</f>
        <v/>
      </c>
      <c r="D1062" s="972"/>
      <c r="E1062" s="973"/>
      <c r="F1062" s="93">
        <f>IF(AND($C1062='1C TSspéc11'!$B$12,'1C TSspéc11'!$B$16="spécifiques",'1C TSspéc11'!$T$17&lt;&gt;""),'1C TSspéc11'!$T$21,"")</f>
        <v>0</v>
      </c>
      <c r="G1062" s="863"/>
      <c r="H1062" s="745">
        <v>0.21</v>
      </c>
      <c r="I1062" s="747">
        <v>1</v>
      </c>
      <c r="J1062" s="312"/>
      <c r="K1062" s="680">
        <f t="shared" si="299"/>
        <v>0</v>
      </c>
      <c r="L1062" s="556">
        <f>IF(OR('1C TSspéc11'!$B$12="",'1C TSspéc11'!T$30=0),0,IF(AND('1C TSspéc11'!$B$12&lt;&gt;"",$K$2="Pôle",'1C TSspéc11'!$C$12="OUI"),(('1C TSspéc11'!T$22+'1C TSspéc11'!T$23+'1C TSspéc11'!T$24+'1C TSspéc11'!T$25+'1C TSspéc11'!T$29)/'1C TSspéc11'!T$17),IF(AND('1C TSspéc11'!$B$12&lt;&gt;"",$K$2="Pôle",'1C TSspéc11'!$C$12="NON"),(('1C TSspéc11'!T$22+'1C TSspéc11'!T$23+'1C TSspéc11'!T$24+'1C TSspéc11'!T$25+'1C TSspéc11'!T$29)/'1C TSspéc11'!T$30),IF(AND('1C TSspéc11'!$B$12&lt;&gt;"",$K$2&lt;&gt;"Pôle",'1C TSspéc11'!$C$12="OUI"),(('1C TSspéc11'!T$22+'1C TSspéc11'!T$23+'1C TSspéc11'!T$24+'1C TSspéc11'!T$25+'1C TSspéc11'!T$26+'1C TSspéc11'!T$27+'1C TSspéc11'!T$28+'1C TSspéc11'!T$29)/'1C TSspéc11'!T$17),IF(AND('1C TSspéc11'!$B$12&lt;&gt;"",$K$2&lt;&gt;"Pôle",'1C TSspéc11'!$C$12="NON"),(('1C TSspéc11'!T$22+'1C TSspéc11'!T$23+'1C TSspéc11'!T$24+'1C TSspéc11'!T$25+'1C TSspéc11'!T$26+'1C TSspéc11'!T$27+'1C TSspéc11'!T$28+'1C TSspéc11'!T$29)/'1C TSspéc11'!T$30))))))</f>
        <v>0</v>
      </c>
      <c r="M1062" s="556">
        <f>IF(OR('1C TSspéc11'!$B$12="",'1C TSspéc11'!T$30=0),0,IF(AND('1C TSspéc11'!$B$12&lt;&gt;"",$K$2="Pôle",'1C TSspéc11'!$C$12="OUI"),(('1C TSspéc11'!T$26+'1C TSspéc11'!T$27+'1C TSspéc11'!T$28)/'1C TSspéc11'!T$17),IF(AND('1C TSspéc11'!$B$12&lt;&gt;"",$K$2="Pôle",'1C TSspéc11'!$C$12="NON"),(('1C TSspéc11'!T$26+'1C TSspéc11'!T$27+'1C TSspéc11'!T$28)/'1C TSspéc11'!T$30),IF(AND('1C TSspéc11'!$B$12&lt;&gt;"",$K$2&lt;&gt;"Pôle"),0))))</f>
        <v>0</v>
      </c>
      <c r="N1062" s="557">
        <f>IF(AND('1C TSspéc11'!$B$12&lt;&gt;0,'1C TSspéc11'!$T$30&lt;&gt;0),L1062+M1062,0)</f>
        <v>0</v>
      </c>
      <c r="O1062" s="893" t="str">
        <f>IF(AND('1C TSspéc11'!$T$17&lt;&gt;0,'1C TSspéc11'!$C$12="OUI"),'1C TSspéc11'!$T$35/'1C TSspéc11'!$T$17,"")</f>
        <v/>
      </c>
      <c r="P1062" s="543" t="str">
        <f>IF(AND('1C TSspéc11'!$T$17&lt;&gt;0,'1C TSspéc11'!$C$12="OUI"),'1C TSspéc11'!$T$36/'1C TSspéc11'!$T$17,"")</f>
        <v/>
      </c>
      <c r="Q1062" s="543" t="str">
        <f>IF(AND('1C TSspéc11'!$T$17&lt;&gt;0,'1C TSspéc11'!$C$12="OUI"),'1C TSspéc11'!$T$37/'1C TSspéc11'!$T$17,"")</f>
        <v/>
      </c>
      <c r="R1062" s="543" t="str">
        <f>IF(AND('1C TSspéc11'!$T$17&lt;&gt;0,'1C TSspéc11'!$C$12="OUI"),'1C TSspéc11'!$T$38/'1C TSspéc11'!$T$17,"")</f>
        <v/>
      </c>
      <c r="S1062" s="543" t="str">
        <f>IF(AND('1C TSspéc11'!$T$17&lt;&gt;0,'1C TSspéc11'!$C$12="OUI"),'1C TSspéc11'!$T$39/'1C TSspéc11'!$T$17,"")</f>
        <v/>
      </c>
      <c r="T1062" s="543" t="str">
        <f>IF(AND('1C TSspéc11'!$T$17&lt;&gt;0,'1C TSspéc11'!$C$12="OUI"),'1C TSspéc11'!$T$40/'1C TSspéc11'!$T$17,"")</f>
        <v/>
      </c>
      <c r="U1062" s="543" t="str">
        <f>IF(AND('1C TSspéc11'!$T$17&lt;&gt;0,'1C TSspéc11'!$C$12="OUI"),'1C TSspéc11'!$T$41/'1C TSspéc11'!$T$17,"")</f>
        <v/>
      </c>
      <c r="V1062" s="543" t="str">
        <f>IF(AND('1C TSspéc11'!$T$17&lt;&gt;0,'1C TSspéc11'!$C$12="OUI"),'1C TSspéc11'!$T$42/'1C TSspéc11'!$T$17,"")</f>
        <v/>
      </c>
      <c r="W1062" s="543" t="str">
        <f>IF(AND('1C TSspéc11'!$T$17&lt;&gt;0,'1C TSspéc11'!$C$12="OUI"),'1C TSspéc11'!$T$43/'1C TSspéc11'!$T$17,"")</f>
        <v/>
      </c>
      <c r="X1062" s="543" t="str">
        <f>IF(AND('1C TSspéc11'!$T$17&lt;&gt;0,'1C TSspéc11'!$C$12="OUI"),'1C TSspéc11'!$T$44/'1C TSspéc11'!$T$17,"")</f>
        <v/>
      </c>
      <c r="Y1062" s="543" t="str">
        <f>IF(AND('1C TSspéc11'!$T$17&lt;&gt;0,'1C TSspéc11'!$C$12="OUI"),'1C TSspéc11'!$T$45/'1C TSspéc11'!$T$17,"")</f>
        <v/>
      </c>
      <c r="Z1062" s="543" t="str">
        <f>IF(AND('1C TSspéc11'!$T$17&lt;&gt;0,'1C TSspéc11'!$C$12="OUI"),'1C TSspéc11'!$T$46/'1C TSspéc11'!$T$17,"")</f>
        <v/>
      </c>
      <c r="AA1062" s="543" t="str">
        <f>IF(AND('1C TSspéc11'!$T$17&lt;&gt;0,'1C TSspéc11'!$C$12="OUI"),'1C TSspéc11'!$T$47/'1C TSspéc11'!$T$17,"")</f>
        <v/>
      </c>
      <c r="AB1062" s="543" t="str">
        <f>IF(AND('1C TSspéc11'!$T$17&lt;&gt;0,'1C TSspéc11'!$C$12="OUI"),'1C TSspéc11'!$T$48/'1C TSspéc11'!$T$17,"")</f>
        <v/>
      </c>
      <c r="AC1062" s="543" t="str">
        <f>IF(AND('1C TSspéc11'!$T$17&lt;&gt;0,'1C TSspéc11'!$C$12="OUI"),'1C TSspéc11'!$T$49/'1C TSspéc11'!$T$17,"")</f>
        <v/>
      </c>
      <c r="AD1062" s="543" t="str">
        <f>IF(AND('1C TSspéc11'!$T$17&lt;&gt;0,'1C TSspéc11'!$C$12="OUI"),'1C TSspéc11'!$T$50/'1C TSspéc11'!$T$17,"")</f>
        <v/>
      </c>
      <c r="AE1062" s="543" t="str">
        <f>IF(AND('1C TSspéc11'!$T$17&lt;&gt;0,'1C TSspéc11'!$C$12="OUI"),'1C TSspéc11'!$T$51/'1C TSspéc11'!$T$17,"")</f>
        <v/>
      </c>
      <c r="AF1062" s="543" t="str">
        <f>IF(AND('1C TSspéc11'!$T$17&lt;&gt;0,'1C TSspéc11'!$C$12="OUI"),'1C TSspéc11'!$T$52/'1C TSspéc11'!$T$17,"")</f>
        <v/>
      </c>
      <c r="AG1062" s="543" t="str">
        <f>IF(AND('1C TSspéc11'!$T$17&lt;&gt;0,'1C TSspéc11'!$C$12="OUI"),'1C TSspéc11'!$T$53/'1C TSspéc11'!$T$17,"")</f>
        <v/>
      </c>
      <c r="AH1062" s="543" t="str">
        <f>IF(AND('1C TSspéc11'!$T$17&lt;&gt;0,'1C TSspéc11'!$C$12="OUI"),'1C TSspéc11'!$T$54/'1C TSspéc11'!$T$17,"")</f>
        <v/>
      </c>
      <c r="AI1062" s="543" t="str">
        <f>IF(AND('1C TSspéc11'!$T$17&lt;&gt;0,'1C TSspéc11'!$C$12="OUI"),'1C TSspéc11'!$T$55/'1C TSspéc11'!$T$17,"")</f>
        <v/>
      </c>
      <c r="AJ1062" s="543" t="str">
        <f>IF(AND('1C TSspéc11'!$T$17&lt;&gt;0,'1C TSspéc11'!$C$12="OUI"),'1C TSspéc11'!$T$56/'1C TSspéc11'!$T$17,"")</f>
        <v/>
      </c>
      <c r="AK1062" s="543" t="str">
        <f>IF(AND('1C TSspéc11'!$T$17&lt;&gt;0,'1C TSspéc11'!$C$12="OUI"),'1C TSspéc11'!$T$57/'1C TSspéc11'!$T$17,"")</f>
        <v/>
      </c>
      <c r="AL1062" s="72">
        <f>IF(AND('1C TSspéc11'!$T$17&lt;&gt;0,'1C TSspéc11'!$C$12="OUI"),N1062+AK1062,N1062)</f>
        <v>0</v>
      </c>
      <c r="AM1062" s="417">
        <f t="shared" si="300"/>
        <v>0</v>
      </c>
      <c r="AN1062" s="417">
        <f t="shared" si="301"/>
        <v>0</v>
      </c>
      <c r="AO1062" s="418" t="str">
        <f>IF(AND('1C TSspéc11'!$T$17&lt;&gt;0,'1C TSspéc11'!$T$30&lt;&gt;0),AM1062+AN1062,"")</f>
        <v/>
      </c>
      <c r="AP1062" s="573" t="str">
        <f>IF(AND('1C TSspéc11'!$T$17&lt;&gt;0,'1C TSspéc11'!$T$30&lt;&gt;0),AM1062-AR1062,"")</f>
        <v/>
      </c>
      <c r="AQ1062" s="583">
        <f t="shared" si="302"/>
        <v>0</v>
      </c>
      <c r="AR1062" s="596"/>
      <c r="AS1062" s="102"/>
      <c r="AT1062" s="27" t="str">
        <f>IF(('1C TSspéc11'!T$17*FICHE!$C$14&lt;J1062),"Forfait limité à "&amp;FICHE!$C$14&amp;"€/jour","")</f>
        <v/>
      </c>
      <c r="AU1062" s="592"/>
      <c r="AV1062" s="824"/>
      <c r="AW1062" s="824"/>
      <c r="AX1062" s="824"/>
      <c r="AY1062" s="824"/>
      <c r="AZ1062" s="824"/>
      <c r="BA1062" s="767"/>
      <c r="BB1062" s="767"/>
      <c r="BC1062" s="767"/>
      <c r="BD1062" s="767"/>
      <c r="BE1062" s="767"/>
      <c r="BF1062" s="767"/>
      <c r="BG1062" s="767"/>
      <c r="BH1062" s="767"/>
      <c r="BI1062" s="767"/>
      <c r="BJ1062" s="767"/>
      <c r="BK1062" s="767"/>
      <c r="BL1062" s="767"/>
      <c r="BM1062" s="767"/>
      <c r="BN1062" s="767"/>
      <c r="BO1062" s="767"/>
      <c r="BP1062" s="767"/>
      <c r="BQ1062" s="767"/>
      <c r="BR1062" s="767"/>
      <c r="BS1062" s="767"/>
      <c r="BT1062" s="767"/>
      <c r="BU1062" s="767"/>
      <c r="BV1062" s="767"/>
      <c r="BW1062" s="767"/>
      <c r="BX1062" s="767"/>
      <c r="BY1062" s="767"/>
      <c r="BZ1062" s="767"/>
      <c r="CA1062" s="767"/>
      <c r="CB1062" s="767"/>
      <c r="CC1062" s="767"/>
      <c r="CD1062" s="767"/>
      <c r="CE1062" s="767"/>
      <c r="CF1062" s="767"/>
      <c r="CG1062" s="767"/>
      <c r="CH1062" s="767"/>
      <c r="CI1062" s="767"/>
      <c r="CJ1062" s="767"/>
      <c r="CK1062" s="767"/>
      <c r="CL1062" s="767"/>
      <c r="CM1062" s="767"/>
      <c r="CN1062" s="767"/>
      <c r="CO1062" s="767"/>
      <c r="CP1062" s="767"/>
      <c r="CQ1062" s="767"/>
      <c r="CR1062" s="767"/>
      <c r="CS1062" s="767"/>
      <c r="CT1062" s="767"/>
      <c r="CU1062" s="767"/>
      <c r="CV1062" s="767"/>
      <c r="CW1062" s="767"/>
      <c r="CX1062" s="767"/>
      <c r="CY1062" s="767"/>
      <c r="CZ1062" s="767"/>
      <c r="DA1062" s="767"/>
      <c r="DB1062" s="767"/>
      <c r="DC1062" s="767"/>
      <c r="DD1062" s="767"/>
      <c r="DE1062" s="767"/>
      <c r="DF1062" s="767"/>
      <c r="DG1062" s="767"/>
      <c r="DH1062" s="767"/>
      <c r="DI1062" s="767"/>
      <c r="DJ1062" s="767"/>
      <c r="DK1062" s="767"/>
      <c r="DL1062" s="767"/>
      <c r="DM1062" s="767"/>
      <c r="DN1062" s="767"/>
      <c r="DO1062" s="767"/>
      <c r="DP1062" s="767"/>
      <c r="DQ1062" s="767"/>
      <c r="DR1062" s="767"/>
      <c r="DS1062" s="767"/>
      <c r="DT1062" s="767"/>
      <c r="DU1062" s="767"/>
      <c r="DV1062" s="767"/>
      <c r="DW1062" s="767"/>
      <c r="DX1062" s="767"/>
      <c r="DY1062" s="767"/>
      <c r="DZ1062" s="767"/>
      <c r="EA1062" s="767"/>
      <c r="EB1062" s="767"/>
      <c r="EC1062" s="767"/>
      <c r="ED1062" s="767"/>
      <c r="EE1062" s="767"/>
      <c r="EF1062" s="767"/>
      <c r="EG1062" s="767"/>
      <c r="EH1062" s="767"/>
      <c r="EI1062" s="767"/>
      <c r="EJ1062" s="767"/>
      <c r="EK1062" s="767"/>
      <c r="EL1062" s="767"/>
      <c r="EM1062" s="767"/>
      <c r="EN1062" s="767"/>
      <c r="EO1062" s="767"/>
      <c r="EP1062" s="767"/>
      <c r="EQ1062" s="767"/>
      <c r="ER1062" s="767"/>
      <c r="ES1062" s="767"/>
      <c r="ET1062" s="767"/>
      <c r="EU1062" s="767"/>
      <c r="EV1062" s="767"/>
      <c r="EW1062" s="767"/>
      <c r="EX1062" s="767"/>
      <c r="EY1062" s="767"/>
      <c r="EZ1062" s="767"/>
      <c r="FA1062" s="767"/>
      <c r="FB1062" s="767"/>
      <c r="FC1062" s="767"/>
      <c r="FD1062" s="767"/>
      <c r="FE1062" s="767"/>
      <c r="FF1062" s="767"/>
      <c r="FG1062" s="767"/>
      <c r="FH1062" s="767"/>
      <c r="FI1062" s="767"/>
      <c r="FJ1062" s="767"/>
      <c r="FK1062" s="767"/>
      <c r="FL1062" s="767"/>
      <c r="FM1062" s="767"/>
      <c r="FN1062" s="767"/>
      <c r="FO1062" s="767"/>
      <c r="FP1062" s="767"/>
      <c r="FQ1062" s="767"/>
      <c r="FR1062" s="767"/>
      <c r="FS1062" s="767"/>
      <c r="FT1062" s="767"/>
      <c r="FU1062" s="767"/>
      <c r="FV1062" s="767"/>
      <c r="FW1062" s="767"/>
      <c r="FX1062" s="767"/>
      <c r="FY1062" s="767"/>
      <c r="FZ1062" s="767"/>
      <c r="GA1062" s="767"/>
      <c r="GB1062" s="767"/>
      <c r="GC1062" s="767"/>
      <c r="GD1062" s="767"/>
      <c r="GE1062" s="767"/>
      <c r="GF1062" s="767"/>
      <c r="GG1062" s="767"/>
      <c r="GH1062" s="767"/>
      <c r="GI1062" s="767"/>
      <c r="GJ1062" s="767"/>
      <c r="GK1062" s="767"/>
      <c r="GL1062" s="767"/>
      <c r="GM1062" s="767"/>
      <c r="GN1062" s="767"/>
      <c r="GO1062" s="767"/>
      <c r="GP1062" s="767"/>
      <c r="GQ1062" s="767"/>
      <c r="GR1062" s="767"/>
      <c r="GS1062" s="767"/>
      <c r="GT1062" s="767"/>
      <c r="GU1062" s="767"/>
      <c r="GV1062" s="767"/>
      <c r="GW1062" s="767"/>
      <c r="GX1062" s="767"/>
      <c r="GY1062" s="767"/>
      <c r="GZ1062" s="767"/>
      <c r="HA1062" s="767"/>
      <c r="HB1062" s="767"/>
      <c r="HC1062" s="767"/>
    </row>
    <row r="1063" spans="1:211" s="864" customFormat="1" ht="13.9" hidden="1" customHeight="1">
      <c r="A1063" s="307"/>
      <c r="B1063" s="351"/>
      <c r="C1063" s="971" t="str">
        <f>IF('1C TSspéc11'!U$17&lt;&gt;0,'1C TSspéc11'!$B$12,"")</f>
        <v/>
      </c>
      <c r="D1063" s="972"/>
      <c r="E1063" s="973"/>
      <c r="F1063" s="93">
        <f>IF(AND($C1063='1C TSspéc11'!$B$12,'1C TSspéc11'!$B$16="spécifiques",'1C TSspéc11'!$U$17&lt;&gt;""),'1C TSspéc11'!$U$21,"")</f>
        <v>0</v>
      </c>
      <c r="G1063" s="863"/>
      <c r="H1063" s="745">
        <v>0.21</v>
      </c>
      <c r="I1063" s="747">
        <v>1</v>
      </c>
      <c r="J1063" s="312"/>
      <c r="K1063" s="680">
        <f t="shared" si="299"/>
        <v>0</v>
      </c>
      <c r="L1063" s="556">
        <f>IF(OR('1C TSspéc11'!$B$12="",'1C TSspéc11'!U$30=0),0,IF(AND('1C TSspéc11'!$B$12&lt;&gt;"",$K$2="Pôle",'1C TSspéc11'!$C$12="OUI"),(('1C TSspéc11'!U$22+'1C TSspéc11'!U$23+'1C TSspéc11'!U$24+'1C TSspéc11'!U$25+'1C TSspéc11'!U$29)/'1C TSspéc11'!U$17),IF(AND('1C TSspéc11'!$B$12&lt;&gt;"",$K$2="Pôle",'1C TSspéc11'!$C$12="NON"),(('1C TSspéc11'!U$22+'1C TSspéc11'!U$23+'1C TSspéc11'!U$24+'1C TSspéc11'!U$25+'1C TSspéc11'!U$29)/'1C TSspéc11'!U$30),IF(AND('1C TSspéc11'!$B$12&lt;&gt;"",$K$2&lt;&gt;"Pôle",'1C TSspéc11'!$C$12="OUI"),(('1C TSspéc11'!U$22+'1C TSspéc11'!U$23+'1C TSspéc11'!U$24+'1C TSspéc11'!U$25+'1C TSspéc11'!U$26+'1C TSspéc11'!U$27+'1C TSspéc11'!U$28+'1C TSspéc11'!U$29)/'1C TSspéc11'!U$17),IF(AND('1C TSspéc11'!$B$12&lt;&gt;"",$K$2&lt;&gt;"Pôle",'1C TSspéc11'!$C$12="NON"),(('1C TSspéc11'!U$22+'1C TSspéc11'!U$23+'1C TSspéc11'!U$24+'1C TSspéc11'!U$25+'1C TSspéc11'!U$26+'1C TSspéc11'!U$27+'1C TSspéc11'!U$28+'1C TSspéc11'!U$29)/'1C TSspéc11'!U$30))))))</f>
        <v>0</v>
      </c>
      <c r="M1063" s="556">
        <f>IF(OR('1C TSspéc11'!$B$12="",'1C TSspéc11'!U$30=0),0,IF(AND('1C TSspéc11'!$B$12&lt;&gt;"",$K$2="Pôle",'1C TSspéc11'!$C$12="OUI"),(('1C TSspéc11'!U$26+'1C TSspéc11'!U$27+'1C TSspéc11'!U$28)/'1C TSspéc11'!U$17),IF(AND('1C TSspéc11'!$B$12&lt;&gt;"",$K$2="Pôle",'1C TSspéc11'!$C$12="NON"),(('1C TSspéc11'!U$26+'1C TSspéc11'!U$27+'1C TSspéc11'!U$28)/'1C TSspéc11'!U$30),IF(AND('1C TSspéc11'!$B$12&lt;&gt;"",$K$2&lt;&gt;"Pôle"),0))))</f>
        <v>0</v>
      </c>
      <c r="N1063" s="557">
        <f>IF(AND('1C TSspéc11'!$B$12&lt;&gt;0,'1C TSspéc11'!$U$30&lt;&gt;0),L1063+M1063,0)</f>
        <v>0</v>
      </c>
      <c r="O1063" s="893" t="str">
        <f>IF(AND('1C TSspéc11'!$U$17&lt;&gt;0,'1C TSspéc11'!$C$12="OUI"),'1C TSspéc11'!$U$35/'1C TSspéc11'!$U$17,"")</f>
        <v/>
      </c>
      <c r="P1063" s="543" t="str">
        <f>IF(AND('1C TSspéc11'!$U$17&lt;&gt;0,'1C TSspéc11'!$C$12="OUI"),'1C TSspéc11'!$U$36/'1C TSspéc11'!$U$17,"")</f>
        <v/>
      </c>
      <c r="Q1063" s="543" t="str">
        <f>IF(AND('1C TSspéc11'!$U$17&lt;&gt;0,'1C TSspéc11'!$C$12="OUI"),'1C TSspéc11'!$U$37/'1C TSspéc11'!$U$17,"")</f>
        <v/>
      </c>
      <c r="R1063" s="543" t="str">
        <f>IF(AND('1C TSspéc11'!$U$17&lt;&gt;0,'1C TSspéc11'!$C$12="OUI"),'1C TSspéc11'!$U$38/'1C TSspéc11'!$U$17,"")</f>
        <v/>
      </c>
      <c r="S1063" s="543" t="str">
        <f>IF(AND('1C TSspéc11'!$U$17&lt;&gt;0,'1C TSspéc11'!$C$12="OUI"),'1C TSspéc11'!$U$39/'1C TSspéc11'!$U$17,"")</f>
        <v/>
      </c>
      <c r="T1063" s="543" t="str">
        <f>IF(AND('1C TSspéc11'!$U$17&lt;&gt;0,'1C TSspéc11'!$C$12="OUI"),'1C TSspéc11'!$U$40/'1C TSspéc11'!$U$17,"")</f>
        <v/>
      </c>
      <c r="U1063" s="543" t="str">
        <f>IF(AND('1C TSspéc11'!$U$17&lt;&gt;0,'1C TSspéc11'!$C$12="OUI"),'1C TSspéc11'!$U$41/'1C TSspéc11'!$U$17,"")</f>
        <v/>
      </c>
      <c r="V1063" s="543" t="str">
        <f>IF(AND('1C TSspéc11'!$U$17&lt;&gt;0,'1C TSspéc11'!$C$12="OUI"),'1C TSspéc11'!$U$42/'1C TSspéc11'!$U$17,"")</f>
        <v/>
      </c>
      <c r="W1063" s="543" t="str">
        <f>IF(AND('1C TSspéc11'!$U$17&lt;&gt;0,'1C TSspéc11'!$C$12="OUI"),'1C TSspéc11'!$U$43/'1C TSspéc11'!$U$17,"")</f>
        <v/>
      </c>
      <c r="X1063" s="543" t="str">
        <f>IF(AND('1C TSspéc11'!$U$17&lt;&gt;0,'1C TSspéc11'!$C$12="OUI"),'1C TSspéc11'!$U$44/'1C TSspéc11'!$U$17,"")</f>
        <v/>
      </c>
      <c r="Y1063" s="543" t="str">
        <f>IF(AND('1C TSspéc11'!$U$17&lt;&gt;0,'1C TSspéc11'!$C$12="OUI"),'1C TSspéc11'!$U$45/'1C TSspéc11'!$U$17,"")</f>
        <v/>
      </c>
      <c r="Z1063" s="543" t="str">
        <f>IF(AND('1C TSspéc11'!$U$17&lt;&gt;0,'1C TSspéc11'!$C$12="OUI"),'1C TSspéc11'!$U$46/'1C TSspéc11'!$U$17,"")</f>
        <v/>
      </c>
      <c r="AA1063" s="543" t="str">
        <f>IF(AND('1C TSspéc11'!$U$17&lt;&gt;0,'1C TSspéc11'!$C$12="OUI"),'1C TSspéc11'!$U$47/'1C TSspéc11'!$U$17,"")</f>
        <v/>
      </c>
      <c r="AB1063" s="543" t="str">
        <f>IF(AND('1C TSspéc11'!$U$17&lt;&gt;0,'1C TSspéc11'!$C$12="OUI"),'1C TSspéc11'!$U$48/'1C TSspéc11'!$U$17,"")</f>
        <v/>
      </c>
      <c r="AC1063" s="543" t="str">
        <f>IF(AND('1C TSspéc11'!$U$17&lt;&gt;0,'1C TSspéc11'!$C$12="OUI"),'1C TSspéc11'!$U$49/'1C TSspéc11'!$U$17,"")</f>
        <v/>
      </c>
      <c r="AD1063" s="543" t="str">
        <f>IF(AND('1C TSspéc11'!$U$17&lt;&gt;0,'1C TSspéc11'!$C$12="OUI"),'1C TSspéc11'!$U$50/'1C TSspéc11'!$U$17,"")</f>
        <v/>
      </c>
      <c r="AE1063" s="543" t="str">
        <f>IF(AND('1C TSspéc11'!$U$17&lt;&gt;0,'1C TSspéc11'!$C$12="OUI"),'1C TSspéc11'!$U$51/'1C TSspéc11'!$U$17,"")</f>
        <v/>
      </c>
      <c r="AF1063" s="543" t="str">
        <f>IF(AND('1C TSspéc11'!$U$17&lt;&gt;0,'1C TSspéc11'!$C$12="OUI"),'1C TSspéc11'!$U$52/'1C TSspéc11'!$U$17,"")</f>
        <v/>
      </c>
      <c r="AG1063" s="543" t="str">
        <f>IF(AND('1C TSspéc11'!$U$17&lt;&gt;0,'1C TSspéc11'!$C$12="OUI"),'1C TSspéc11'!$U$53/'1C TSspéc11'!$U$17,"")</f>
        <v/>
      </c>
      <c r="AH1063" s="543" t="str">
        <f>IF(AND('1C TSspéc11'!$U$17&lt;&gt;0,'1C TSspéc11'!$C$12="OUI"),'1C TSspéc11'!$U$54/'1C TSspéc11'!$U$17,"")</f>
        <v/>
      </c>
      <c r="AI1063" s="543" t="str">
        <f>IF(AND('1C TSspéc11'!$U$17&lt;&gt;0,'1C TSspéc11'!$C$12="OUI"),'1C TSspéc11'!$U$55/'1C TSspéc11'!$U$17,"")</f>
        <v/>
      </c>
      <c r="AJ1063" s="543" t="str">
        <f>IF(AND('1C TSspéc11'!$U$17&lt;&gt;0,'1C TSspéc11'!$C$12="OUI"),'1C TSspéc11'!$U$56/'1C TSspéc11'!$U$17,"")</f>
        <v/>
      </c>
      <c r="AK1063" s="543" t="str">
        <f>IF(AND('1C TSspéc11'!$U$17&lt;&gt;0,'1C TSspéc11'!$C$12="OUI"),'1C TSspéc11'!$U$57/'1C TSspéc11'!$U$17,"")</f>
        <v/>
      </c>
      <c r="AL1063" s="72">
        <f>IF(AND('1C TSspéc11'!$U$17&lt;&gt;0,'1C TSspéc11'!$C$12="OUI"),N1063+AK1063,N1063)</f>
        <v>0</v>
      </c>
      <c r="AM1063" s="417">
        <f t="shared" si="300"/>
        <v>0</v>
      </c>
      <c r="AN1063" s="417">
        <f t="shared" si="301"/>
        <v>0</v>
      </c>
      <c r="AO1063" s="418" t="str">
        <f>IF(AND('1C TSspéc11'!$U$17&lt;&gt;0,'1C TSspéc11'!$U$30&lt;&gt;0),AM1063+AN1063,"")</f>
        <v/>
      </c>
      <c r="AP1063" s="573" t="str">
        <f>IF(AND('1C TSspéc11'!$U$17&lt;&gt;0,'1C TSspéc11'!$U$30&lt;&gt;0),AM1063-AR1063,"")</f>
        <v/>
      </c>
      <c r="AQ1063" s="583">
        <f t="shared" si="302"/>
        <v>0</v>
      </c>
      <c r="AR1063" s="596"/>
      <c r="AS1063" s="102"/>
      <c r="AT1063" s="27" t="str">
        <f>IF(('1C TSspéc11'!U$17*FICHE!$C$14&lt;J1063),"Forfait limité à "&amp;FICHE!$C$14&amp;"€/jour","")</f>
        <v/>
      </c>
      <c r="AU1063" s="592"/>
      <c r="AV1063" s="824"/>
      <c r="AW1063" s="824"/>
      <c r="AX1063" s="824"/>
      <c r="AY1063" s="824"/>
      <c r="AZ1063" s="824"/>
      <c r="BA1063" s="767"/>
      <c r="BB1063" s="767"/>
      <c r="BC1063" s="767"/>
      <c r="BD1063" s="767"/>
      <c r="BE1063" s="767"/>
      <c r="BF1063" s="767"/>
      <c r="BG1063" s="767"/>
      <c r="BH1063" s="767"/>
      <c r="BI1063" s="767"/>
      <c r="BJ1063" s="767"/>
      <c r="BK1063" s="767"/>
      <c r="BL1063" s="767"/>
      <c r="BM1063" s="767"/>
      <c r="BN1063" s="767"/>
      <c r="BO1063" s="767"/>
      <c r="BP1063" s="767"/>
      <c r="BQ1063" s="767"/>
      <c r="BR1063" s="767"/>
      <c r="BS1063" s="767"/>
      <c r="BT1063" s="767"/>
      <c r="BU1063" s="767"/>
      <c r="BV1063" s="767"/>
      <c r="BW1063" s="767"/>
      <c r="BX1063" s="767"/>
      <c r="BY1063" s="767"/>
      <c r="BZ1063" s="767"/>
      <c r="CA1063" s="767"/>
      <c r="CB1063" s="767"/>
      <c r="CC1063" s="767"/>
      <c r="CD1063" s="767"/>
      <c r="CE1063" s="767"/>
      <c r="CF1063" s="767"/>
      <c r="CG1063" s="767"/>
      <c r="CH1063" s="767"/>
      <c r="CI1063" s="767"/>
      <c r="CJ1063" s="767"/>
      <c r="CK1063" s="767"/>
      <c r="CL1063" s="767"/>
      <c r="CM1063" s="767"/>
      <c r="CN1063" s="767"/>
      <c r="CO1063" s="767"/>
      <c r="CP1063" s="767"/>
      <c r="CQ1063" s="767"/>
      <c r="CR1063" s="767"/>
      <c r="CS1063" s="767"/>
      <c r="CT1063" s="767"/>
      <c r="CU1063" s="767"/>
      <c r="CV1063" s="767"/>
      <c r="CW1063" s="767"/>
      <c r="CX1063" s="767"/>
      <c r="CY1063" s="767"/>
      <c r="CZ1063" s="767"/>
      <c r="DA1063" s="767"/>
      <c r="DB1063" s="767"/>
      <c r="DC1063" s="767"/>
      <c r="DD1063" s="767"/>
      <c r="DE1063" s="767"/>
      <c r="DF1063" s="767"/>
      <c r="DG1063" s="767"/>
      <c r="DH1063" s="767"/>
      <c r="DI1063" s="767"/>
      <c r="DJ1063" s="767"/>
      <c r="DK1063" s="767"/>
      <c r="DL1063" s="767"/>
      <c r="DM1063" s="767"/>
      <c r="DN1063" s="767"/>
      <c r="DO1063" s="767"/>
      <c r="DP1063" s="767"/>
      <c r="DQ1063" s="767"/>
      <c r="DR1063" s="767"/>
      <c r="DS1063" s="767"/>
      <c r="DT1063" s="767"/>
      <c r="DU1063" s="767"/>
      <c r="DV1063" s="767"/>
      <c r="DW1063" s="767"/>
      <c r="DX1063" s="767"/>
      <c r="DY1063" s="767"/>
      <c r="DZ1063" s="767"/>
      <c r="EA1063" s="767"/>
      <c r="EB1063" s="767"/>
      <c r="EC1063" s="767"/>
      <c r="ED1063" s="767"/>
      <c r="EE1063" s="767"/>
      <c r="EF1063" s="767"/>
      <c r="EG1063" s="767"/>
      <c r="EH1063" s="767"/>
      <c r="EI1063" s="767"/>
      <c r="EJ1063" s="767"/>
      <c r="EK1063" s="767"/>
      <c r="EL1063" s="767"/>
      <c r="EM1063" s="767"/>
      <c r="EN1063" s="767"/>
      <c r="EO1063" s="767"/>
      <c r="EP1063" s="767"/>
      <c r="EQ1063" s="767"/>
      <c r="ER1063" s="767"/>
      <c r="ES1063" s="767"/>
      <c r="ET1063" s="767"/>
      <c r="EU1063" s="767"/>
      <c r="EV1063" s="767"/>
      <c r="EW1063" s="767"/>
      <c r="EX1063" s="767"/>
      <c r="EY1063" s="767"/>
      <c r="EZ1063" s="767"/>
      <c r="FA1063" s="767"/>
      <c r="FB1063" s="767"/>
      <c r="FC1063" s="767"/>
      <c r="FD1063" s="767"/>
      <c r="FE1063" s="767"/>
      <c r="FF1063" s="767"/>
      <c r="FG1063" s="767"/>
      <c r="FH1063" s="767"/>
      <c r="FI1063" s="767"/>
      <c r="FJ1063" s="767"/>
      <c r="FK1063" s="767"/>
      <c r="FL1063" s="767"/>
      <c r="FM1063" s="767"/>
      <c r="FN1063" s="767"/>
      <c r="FO1063" s="767"/>
      <c r="FP1063" s="767"/>
      <c r="FQ1063" s="767"/>
      <c r="FR1063" s="767"/>
      <c r="FS1063" s="767"/>
      <c r="FT1063" s="767"/>
      <c r="FU1063" s="767"/>
      <c r="FV1063" s="767"/>
      <c r="FW1063" s="767"/>
      <c r="FX1063" s="767"/>
      <c r="FY1063" s="767"/>
      <c r="FZ1063" s="767"/>
      <c r="GA1063" s="767"/>
      <c r="GB1063" s="767"/>
      <c r="GC1063" s="767"/>
      <c r="GD1063" s="767"/>
      <c r="GE1063" s="767"/>
      <c r="GF1063" s="767"/>
      <c r="GG1063" s="767"/>
      <c r="GH1063" s="767"/>
      <c r="GI1063" s="767"/>
      <c r="GJ1063" s="767"/>
      <c r="GK1063" s="767"/>
      <c r="GL1063" s="767"/>
      <c r="GM1063" s="767"/>
      <c r="GN1063" s="767"/>
      <c r="GO1063" s="767"/>
      <c r="GP1063" s="767"/>
      <c r="GQ1063" s="767"/>
      <c r="GR1063" s="767"/>
      <c r="GS1063" s="767"/>
      <c r="GT1063" s="767"/>
      <c r="GU1063" s="767"/>
      <c r="GV1063" s="767"/>
      <c r="GW1063" s="767"/>
      <c r="GX1063" s="767"/>
      <c r="GY1063" s="767"/>
      <c r="GZ1063" s="767"/>
      <c r="HA1063" s="767"/>
      <c r="HB1063" s="767"/>
      <c r="HC1063" s="767"/>
    </row>
    <row r="1064" spans="1:211" s="864" customFormat="1" ht="13.9" hidden="1" customHeight="1">
      <c r="A1064" s="307"/>
      <c r="B1064" s="351"/>
      <c r="C1064" s="971" t="str">
        <f>IF('1C TSspéc11'!V$17&lt;&gt;0,'1C TSspéc11'!$B$12,"")</f>
        <v/>
      </c>
      <c r="D1064" s="972"/>
      <c r="E1064" s="973"/>
      <c r="F1064" s="93">
        <f>IF(AND($C1064='1C TSspéc11'!$B$12,'1C TSspéc11'!$B$16="spécifiques",'1C TSspéc11'!$V$17&lt;&gt;""),'1C TSspéc11'!$V$21,"")</f>
        <v>0</v>
      </c>
      <c r="G1064" s="863"/>
      <c r="H1064" s="745">
        <v>0.21</v>
      </c>
      <c r="I1064" s="747">
        <v>1</v>
      </c>
      <c r="J1064" s="312"/>
      <c r="K1064" s="680">
        <f t="shared" si="299"/>
        <v>0</v>
      </c>
      <c r="L1064" s="556">
        <f>IF(OR('1C TSspéc11'!$B$12="",'1C TSspéc11'!V$30=0),0,IF(AND('1C TSspéc11'!$B$12&lt;&gt;"",$K$2="Pôle",'1C TSspéc11'!$C$12="OUI"),(('1C TSspéc11'!V$22+'1C TSspéc11'!V$23+'1C TSspéc11'!V$24+'1C TSspéc11'!V$25+'1C TSspéc11'!V$29)/'1C TSspéc11'!V$17),IF(AND('1C TSspéc11'!$B$12&lt;&gt;"",$K$2="Pôle",'1C TSspéc11'!$C$12="NON"),(('1C TSspéc11'!V$22+'1C TSspéc11'!V$23+'1C TSspéc11'!V$24+'1C TSspéc11'!V$25+'1C TSspéc11'!V$29)/'1C TSspéc11'!V$30),IF(AND('1C TSspéc11'!$B$12&lt;&gt;"",$K$2&lt;&gt;"Pôle",'1C TSspéc11'!$C$12="OUI"),(('1C TSspéc11'!V$22+'1C TSspéc11'!V$23+'1C TSspéc11'!V$24+'1C TSspéc11'!V$25+'1C TSspéc11'!V$26+'1C TSspéc11'!V$27+'1C TSspéc11'!V$28+'1C TSspéc11'!V$29)/'1C TSspéc11'!V$17),IF(AND('1C TSspéc11'!$B$12&lt;&gt;"",$K$2&lt;&gt;"Pôle",'1C TSspéc11'!$C$12="NON"),(('1C TSspéc11'!V$22+'1C TSspéc11'!V$23+'1C TSspéc11'!V$24+'1C TSspéc11'!V$25+'1C TSspéc11'!V$26+'1C TSspéc11'!V$27+'1C TSspéc11'!V$28+'1C TSspéc11'!V$29)/'1C TSspéc11'!V$30))))))</f>
        <v>0</v>
      </c>
      <c r="M1064" s="556">
        <f>IF(OR('1C TSspéc11'!$B$12="",'1C TSspéc11'!V$30=0),0,IF(AND('1C TSspéc11'!$B$12&lt;&gt;"",$K$2="Pôle",'1C TSspéc11'!$C$12="OUI"),(('1C TSspéc11'!V$26+'1C TSspéc11'!V$27+'1C TSspéc11'!V$28)/'1C TSspéc11'!V$17),IF(AND('1C TSspéc11'!$B$12&lt;&gt;"",$K$2="Pôle",'1C TSspéc11'!$C$12="NON"),(('1C TSspéc11'!V$26+'1C TSspéc11'!V$27+'1C TSspéc11'!V$28)/'1C TSspéc11'!V$30),IF(AND('1C TSspéc11'!$B$12&lt;&gt;"",$K$2&lt;&gt;"Pôle"),0))))</f>
        <v>0</v>
      </c>
      <c r="N1064" s="557">
        <f>IF(AND('1C TSspéc11'!$B$12&lt;&gt;0,'1C TSspéc11'!$V$30&lt;&gt;0),L1064+M1064,0)</f>
        <v>0</v>
      </c>
      <c r="O1064" s="893" t="str">
        <f>IF(AND('1C TSspéc11'!$V$17&lt;&gt;0,'1C TSspéc11'!$C$12="OUI"),'1C TSspéc11'!$V$35/'1C TSspéc11'!$V$17,"")</f>
        <v/>
      </c>
      <c r="P1064" s="543" t="str">
        <f>IF(AND('1C TSspéc11'!$V$17&lt;&gt;0,'1C TSspéc11'!$C$12="OUI"),'1C TSspéc11'!$V$36/'1C TSspéc11'!$V$17,"")</f>
        <v/>
      </c>
      <c r="Q1064" s="543" t="str">
        <f>IF(AND('1C TSspéc11'!$V$17&lt;&gt;0,'1C TSspéc11'!$C$12="OUI"),'1C TSspéc11'!$V$37/'1C TSspéc11'!$V$17,"")</f>
        <v/>
      </c>
      <c r="R1064" s="543" t="str">
        <f>IF(AND('1C TSspéc11'!$V$17&lt;&gt;0,'1C TSspéc11'!$C$12="OUI"),'1C TSspéc11'!$V$38/'1C TSspéc11'!$V$17,"")</f>
        <v/>
      </c>
      <c r="S1064" s="543" t="str">
        <f>IF(AND('1C TSspéc11'!$V$17&lt;&gt;0,'1C TSspéc11'!$C$12="OUI"),'1C TSspéc11'!$V$39/'1C TSspéc11'!$V$17,"")</f>
        <v/>
      </c>
      <c r="T1064" s="543" t="str">
        <f>IF(AND('1C TSspéc11'!$V$17&lt;&gt;0,'1C TSspéc11'!$C$12="OUI"),'1C TSspéc11'!$V$40/'1C TSspéc11'!$V$17,"")</f>
        <v/>
      </c>
      <c r="U1064" s="543" t="str">
        <f>IF(AND('1C TSspéc11'!$V$17&lt;&gt;0,'1C TSspéc11'!$C$12="OUI"),'1C TSspéc11'!$V$41/'1C TSspéc11'!$V$17,"")</f>
        <v/>
      </c>
      <c r="V1064" s="543" t="str">
        <f>IF(AND('1C TSspéc11'!$V$17&lt;&gt;0,'1C TSspéc11'!$C$12="OUI"),'1C TSspéc11'!$V$42/'1C TSspéc11'!$V$17,"")</f>
        <v/>
      </c>
      <c r="W1064" s="543" t="str">
        <f>IF(AND('1C TSspéc11'!$V$17&lt;&gt;0,'1C TSspéc11'!$C$12="OUI"),'1C TSspéc11'!$V$43/'1C TSspéc11'!$V$17,"")</f>
        <v/>
      </c>
      <c r="X1064" s="543" t="str">
        <f>IF(AND('1C TSspéc11'!$V$17&lt;&gt;0,'1C TSspéc11'!$C$12="OUI"),'1C TSspéc11'!$V$44/'1C TSspéc11'!$V$17,"")</f>
        <v/>
      </c>
      <c r="Y1064" s="543" t="str">
        <f>IF(AND('1C TSspéc11'!$V$17&lt;&gt;0,'1C TSspéc11'!$C$12="OUI"),'1C TSspéc11'!$V$45/'1C TSspéc11'!$V$17,"")</f>
        <v/>
      </c>
      <c r="Z1064" s="543" t="str">
        <f>IF(AND('1C TSspéc11'!$V$17&lt;&gt;0,'1C TSspéc11'!$C$12="OUI"),'1C TSspéc11'!$V$46/'1C TSspéc11'!$V$17,"")</f>
        <v/>
      </c>
      <c r="AA1064" s="543" t="str">
        <f>IF(AND('1C TSspéc11'!$V$17&lt;&gt;0,'1C TSspéc11'!$C$12="OUI"),'1C TSspéc11'!$V$47/'1C TSspéc11'!$V$17,"")</f>
        <v/>
      </c>
      <c r="AB1064" s="543" t="str">
        <f>IF(AND('1C TSspéc11'!$V$17&lt;&gt;0,'1C TSspéc11'!$C$12="OUI"),'1C TSspéc11'!$V$48/'1C TSspéc11'!$V$17,"")</f>
        <v/>
      </c>
      <c r="AC1064" s="543" t="str">
        <f>IF(AND('1C TSspéc11'!$V$17&lt;&gt;0,'1C TSspéc11'!$C$12="OUI"),'1C TSspéc11'!$V$49/'1C TSspéc11'!$V$17,"")</f>
        <v/>
      </c>
      <c r="AD1064" s="543" t="str">
        <f>IF(AND('1C TSspéc11'!$V$17&lt;&gt;0,'1C TSspéc11'!$C$12="OUI"),'1C TSspéc11'!$V$50/'1C TSspéc11'!$V$17,"")</f>
        <v/>
      </c>
      <c r="AE1064" s="543" t="str">
        <f>IF(AND('1C TSspéc11'!$V$17&lt;&gt;0,'1C TSspéc11'!$C$12="OUI"),'1C TSspéc11'!$V$51/'1C TSspéc11'!$V$17,"")</f>
        <v/>
      </c>
      <c r="AF1064" s="543" t="str">
        <f>IF(AND('1C TSspéc11'!$V$17&lt;&gt;0,'1C TSspéc11'!$C$12="OUI"),'1C TSspéc11'!$V$52/'1C TSspéc11'!$V$17,"")</f>
        <v/>
      </c>
      <c r="AG1064" s="543" t="str">
        <f>IF(AND('1C TSspéc11'!$V$17&lt;&gt;0,'1C TSspéc11'!$C$12="OUI"),'1C TSspéc11'!$V$53/'1C TSspéc11'!$V$17,"")</f>
        <v/>
      </c>
      <c r="AH1064" s="543" t="str">
        <f>IF(AND('1C TSspéc11'!$V$17&lt;&gt;0,'1C TSspéc11'!$C$12="OUI"),'1C TSspéc11'!$V$54/'1C TSspéc11'!$V$17,"")</f>
        <v/>
      </c>
      <c r="AI1064" s="543" t="str">
        <f>IF(AND('1C TSspéc11'!$V$17&lt;&gt;0,'1C TSspéc11'!$C$12="OUI"),'1C TSspéc11'!$V$55/'1C TSspéc11'!$V$17,"")</f>
        <v/>
      </c>
      <c r="AJ1064" s="543" t="str">
        <f>IF(AND('1C TSspéc11'!$V$17&lt;&gt;0,'1C TSspéc11'!$C$12="OUI"),'1C TSspéc11'!$V$56/'1C TSspéc11'!$V$17,"")</f>
        <v/>
      </c>
      <c r="AK1064" s="543" t="str">
        <f>IF(AND('1C TSspéc11'!$V$17&lt;&gt;0,'1C TSspéc11'!$C$12="OUI"),'1C TSspéc11'!$V$57/'1C TSspéc11'!$V$17,"")</f>
        <v/>
      </c>
      <c r="AL1064" s="72">
        <f>IF(AND('1C TSspéc11'!$V$17&lt;&gt;0,'1C TSspéc11'!$C$12="OUI"),N1064+AK1064,N1064)</f>
        <v>0</v>
      </c>
      <c r="AM1064" s="417">
        <f t="shared" si="300"/>
        <v>0</v>
      </c>
      <c r="AN1064" s="417">
        <f t="shared" si="301"/>
        <v>0</v>
      </c>
      <c r="AO1064" s="418" t="str">
        <f>IF(AND('1C TSspéc11'!$V$17&lt;&gt;0,'1C TSspéc11'!$V$30&lt;&gt;0),AM1064+AN1064,"")</f>
        <v/>
      </c>
      <c r="AP1064" s="573" t="str">
        <f>IF(AND('1C TSspéc11'!$V$17&lt;&gt;0,'1C TSspéc11'!$V$30&lt;&gt;0),AM1064-AR1064,"")</f>
        <v/>
      </c>
      <c r="AQ1064" s="583">
        <f t="shared" si="302"/>
        <v>0</v>
      </c>
      <c r="AR1064" s="596"/>
      <c r="AS1064" s="102"/>
      <c r="AT1064" s="27" t="str">
        <f>IF(('1C TSspéc11'!V$17*FICHE!$C$14&lt;J1064),"Forfait limité à "&amp;FICHE!$C$14&amp;"€/jour","")</f>
        <v/>
      </c>
      <c r="AU1064" s="592"/>
      <c r="AV1064" s="824"/>
      <c r="AW1064" s="824"/>
      <c r="AX1064" s="824"/>
      <c r="AY1064" s="824"/>
      <c r="AZ1064" s="824"/>
      <c r="BA1064" s="767"/>
      <c r="BB1064" s="767"/>
      <c r="BC1064" s="767"/>
      <c r="BD1064" s="767"/>
      <c r="BE1064" s="767"/>
      <c r="BF1064" s="767"/>
      <c r="BG1064" s="767"/>
      <c r="BH1064" s="767"/>
      <c r="BI1064" s="767"/>
      <c r="BJ1064" s="767"/>
      <c r="BK1064" s="767"/>
      <c r="BL1064" s="767"/>
      <c r="BM1064" s="767"/>
      <c r="BN1064" s="767"/>
      <c r="BO1064" s="767"/>
      <c r="BP1064" s="767"/>
      <c r="BQ1064" s="767"/>
      <c r="BR1064" s="767"/>
      <c r="BS1064" s="767"/>
      <c r="BT1064" s="767"/>
      <c r="BU1064" s="767"/>
      <c r="BV1064" s="767"/>
      <c r="BW1064" s="767"/>
      <c r="BX1064" s="767"/>
      <c r="BY1064" s="767"/>
      <c r="BZ1064" s="767"/>
      <c r="CA1064" s="767"/>
      <c r="CB1064" s="767"/>
      <c r="CC1064" s="767"/>
      <c r="CD1064" s="767"/>
      <c r="CE1064" s="767"/>
      <c r="CF1064" s="767"/>
      <c r="CG1064" s="767"/>
      <c r="CH1064" s="767"/>
      <c r="CI1064" s="767"/>
      <c r="CJ1064" s="767"/>
      <c r="CK1064" s="767"/>
      <c r="CL1064" s="767"/>
      <c r="CM1064" s="767"/>
      <c r="CN1064" s="767"/>
      <c r="CO1064" s="767"/>
      <c r="CP1064" s="767"/>
      <c r="CQ1064" s="767"/>
      <c r="CR1064" s="767"/>
      <c r="CS1064" s="767"/>
      <c r="CT1064" s="767"/>
      <c r="CU1064" s="767"/>
      <c r="CV1064" s="767"/>
      <c r="CW1064" s="767"/>
      <c r="CX1064" s="767"/>
      <c r="CY1064" s="767"/>
      <c r="CZ1064" s="767"/>
      <c r="DA1064" s="767"/>
      <c r="DB1064" s="767"/>
      <c r="DC1064" s="767"/>
      <c r="DD1064" s="767"/>
      <c r="DE1064" s="767"/>
      <c r="DF1064" s="767"/>
      <c r="DG1064" s="767"/>
      <c r="DH1064" s="767"/>
      <c r="DI1064" s="767"/>
      <c r="DJ1064" s="767"/>
      <c r="DK1064" s="767"/>
      <c r="DL1064" s="767"/>
      <c r="DM1064" s="767"/>
      <c r="DN1064" s="767"/>
      <c r="DO1064" s="767"/>
      <c r="DP1064" s="767"/>
      <c r="DQ1064" s="767"/>
      <c r="DR1064" s="767"/>
      <c r="DS1064" s="767"/>
      <c r="DT1064" s="767"/>
      <c r="DU1064" s="767"/>
      <c r="DV1064" s="767"/>
      <c r="DW1064" s="767"/>
      <c r="DX1064" s="767"/>
      <c r="DY1064" s="767"/>
      <c r="DZ1064" s="767"/>
      <c r="EA1064" s="767"/>
      <c r="EB1064" s="767"/>
      <c r="EC1064" s="767"/>
      <c r="ED1064" s="767"/>
      <c r="EE1064" s="767"/>
      <c r="EF1064" s="767"/>
      <c r="EG1064" s="767"/>
      <c r="EH1064" s="767"/>
      <c r="EI1064" s="767"/>
      <c r="EJ1064" s="767"/>
      <c r="EK1064" s="767"/>
      <c r="EL1064" s="767"/>
      <c r="EM1064" s="767"/>
      <c r="EN1064" s="767"/>
      <c r="EO1064" s="767"/>
      <c r="EP1064" s="767"/>
      <c r="EQ1064" s="767"/>
      <c r="ER1064" s="767"/>
      <c r="ES1064" s="767"/>
      <c r="ET1064" s="767"/>
      <c r="EU1064" s="767"/>
      <c r="EV1064" s="767"/>
      <c r="EW1064" s="767"/>
      <c r="EX1064" s="767"/>
      <c r="EY1064" s="767"/>
      <c r="EZ1064" s="767"/>
      <c r="FA1064" s="767"/>
      <c r="FB1064" s="767"/>
      <c r="FC1064" s="767"/>
      <c r="FD1064" s="767"/>
      <c r="FE1064" s="767"/>
      <c r="FF1064" s="767"/>
      <c r="FG1064" s="767"/>
      <c r="FH1064" s="767"/>
      <c r="FI1064" s="767"/>
      <c r="FJ1064" s="767"/>
      <c r="FK1064" s="767"/>
      <c r="FL1064" s="767"/>
      <c r="FM1064" s="767"/>
      <c r="FN1064" s="767"/>
      <c r="FO1064" s="767"/>
      <c r="FP1064" s="767"/>
      <c r="FQ1064" s="767"/>
      <c r="FR1064" s="767"/>
      <c r="FS1064" s="767"/>
      <c r="FT1064" s="767"/>
      <c r="FU1064" s="767"/>
      <c r="FV1064" s="767"/>
      <c r="FW1064" s="767"/>
      <c r="FX1064" s="767"/>
      <c r="FY1064" s="767"/>
      <c r="FZ1064" s="767"/>
      <c r="GA1064" s="767"/>
      <c r="GB1064" s="767"/>
      <c r="GC1064" s="767"/>
      <c r="GD1064" s="767"/>
      <c r="GE1064" s="767"/>
      <c r="GF1064" s="767"/>
      <c r="GG1064" s="767"/>
      <c r="GH1064" s="767"/>
      <c r="GI1064" s="767"/>
      <c r="GJ1064" s="767"/>
      <c r="GK1064" s="767"/>
      <c r="GL1064" s="767"/>
      <c r="GM1064" s="767"/>
      <c r="GN1064" s="767"/>
      <c r="GO1064" s="767"/>
      <c r="GP1064" s="767"/>
      <c r="GQ1064" s="767"/>
      <c r="GR1064" s="767"/>
      <c r="GS1064" s="767"/>
      <c r="GT1064" s="767"/>
      <c r="GU1064" s="767"/>
      <c r="GV1064" s="767"/>
      <c r="GW1064" s="767"/>
      <c r="GX1064" s="767"/>
      <c r="GY1064" s="767"/>
      <c r="GZ1064" s="767"/>
      <c r="HA1064" s="767"/>
      <c r="HB1064" s="767"/>
      <c r="HC1064" s="767"/>
    </row>
    <row r="1065" spans="1:211" s="864" customFormat="1" ht="13.9" hidden="1" customHeight="1">
      <c r="A1065" s="307"/>
      <c r="B1065" s="351"/>
      <c r="C1065" s="971" t="str">
        <f>IF('1C TSspéc11'!W$17&lt;&gt;0,'1C TSspéc11'!$B$12,"")</f>
        <v/>
      </c>
      <c r="D1065" s="972"/>
      <c r="E1065" s="973"/>
      <c r="F1065" s="93">
        <f>IF(AND($C1065='1C TSspéc11'!$B$12,'1C TSspéc11'!$B$16="spécifiques",'1C TSspéc11'!$W$17&lt;&gt;""),'1C TSspéc11'!$W$21,"")</f>
        <v>0</v>
      </c>
      <c r="G1065" s="863"/>
      <c r="H1065" s="745">
        <v>0.21</v>
      </c>
      <c r="I1065" s="747">
        <v>1</v>
      </c>
      <c r="J1065" s="312"/>
      <c r="K1065" s="680">
        <f t="shared" si="299"/>
        <v>0</v>
      </c>
      <c r="L1065" s="556">
        <f>IF(OR('1C TSspéc11'!$B$12="",'1C TSspéc11'!W$30=0),0,IF(AND('1C TSspéc11'!$B$12&lt;&gt;"",$K$2="Pôle",'1C TSspéc11'!$C$12="OUI"),(('1C TSspéc11'!W$22+'1C TSspéc11'!W$23+'1C TSspéc11'!W$24+'1C TSspéc11'!W$25+'1C TSspéc11'!W$29)/'1C TSspéc11'!W$17),IF(AND('1C TSspéc11'!$B$12&lt;&gt;"",$K$2="Pôle",'1C TSspéc11'!$C$12="NON"),(('1C TSspéc11'!W$22+'1C TSspéc11'!W$23+'1C TSspéc11'!W$24+'1C TSspéc11'!W$25+'1C TSspéc11'!W$29)/'1C TSspéc11'!W$30),IF(AND('1C TSspéc11'!$B$12&lt;&gt;"",$K$2&lt;&gt;"Pôle",'1C TSspéc11'!$C$12="OUI"),(('1C TSspéc11'!W$22+'1C TSspéc11'!W$23+'1C TSspéc11'!W$24+'1C TSspéc11'!W$25+'1C TSspéc11'!W$26+'1C TSspéc11'!W$27+'1C TSspéc11'!W$28+'1C TSspéc11'!W$29)/'1C TSspéc11'!W$17),IF(AND('1C TSspéc11'!$B$12&lt;&gt;"",$K$2&lt;&gt;"Pôle",'1C TSspéc11'!$C$12="NON"),(('1C TSspéc11'!W$22+'1C TSspéc11'!W$23+'1C TSspéc11'!W$24+'1C TSspéc11'!W$25+'1C TSspéc11'!W$26+'1C TSspéc11'!W$27+'1C TSspéc11'!W$28+'1C TSspéc11'!W$29)/'1C TSspéc11'!W$30))))))</f>
        <v>0</v>
      </c>
      <c r="M1065" s="556">
        <f>IF(OR('1C TSspéc11'!$B$12="",'1C TSspéc11'!W$30=0),0,IF(AND('1C TSspéc11'!$B$12&lt;&gt;"",$K$2="Pôle",'1C TSspéc11'!$C$12="OUI"),(('1C TSspéc11'!W$26+'1C TSspéc11'!W$27+'1C TSspéc11'!W$28)/'1C TSspéc11'!W$17),IF(AND('1C TSspéc11'!$B$12&lt;&gt;"",$K$2="Pôle",'1C TSspéc11'!$C$12="NON"),(('1C TSspéc11'!W$26+'1C TSspéc11'!W$27+'1C TSspéc11'!W$28)/'1C TSspéc11'!W$30),IF(AND('1C TSspéc11'!$B$12&lt;&gt;"",$K$2&lt;&gt;"Pôle"),0))))</f>
        <v>0</v>
      </c>
      <c r="N1065" s="557">
        <f>IF(AND('1C TSspéc11'!$B$12&lt;&gt;0,'1C TSspéc11'!$W$30&lt;&gt;0),L1065+M1065,0)</f>
        <v>0</v>
      </c>
      <c r="O1065" s="893" t="str">
        <f>IF(AND('1C TSspéc11'!$W$17&lt;&gt;0,'1C TSspéc11'!$C$12="OUI"),'1C TSspéc11'!$W$35/'1C TSspéc11'!$W$17,"")</f>
        <v/>
      </c>
      <c r="P1065" s="543" t="str">
        <f>IF(AND('1C TSspéc11'!$W$17&lt;&gt;0,'1C TSspéc11'!$C$12="OUI"),'1C TSspéc11'!$W$36/'1C TSspéc11'!$W$17,"")</f>
        <v/>
      </c>
      <c r="Q1065" s="543" t="str">
        <f>IF(AND('1C TSspéc11'!$W$17&lt;&gt;0,'1C TSspéc11'!$C$12="OUI"),'1C TSspéc11'!$W$37/'1C TSspéc11'!$W$17,"")</f>
        <v/>
      </c>
      <c r="R1065" s="543" t="str">
        <f>IF(AND('1C TSspéc11'!$W$17&lt;&gt;0,'1C TSspéc11'!$C$12="OUI"),'1C TSspéc11'!$W$38/'1C TSspéc11'!$W$17,"")</f>
        <v/>
      </c>
      <c r="S1065" s="543" t="str">
        <f>IF(AND('1C TSspéc11'!$W$17&lt;&gt;0,'1C TSspéc11'!$C$12="OUI"),'1C TSspéc11'!$W$39/'1C TSspéc11'!$W$17,"")</f>
        <v/>
      </c>
      <c r="T1065" s="543" t="str">
        <f>IF(AND('1C TSspéc11'!$W$17&lt;&gt;0,'1C TSspéc11'!$C$12="OUI"),'1C TSspéc11'!$W$40/'1C TSspéc11'!$W$17,"")</f>
        <v/>
      </c>
      <c r="U1065" s="543" t="str">
        <f>IF(AND('1C TSspéc11'!$W$17&lt;&gt;0,'1C TSspéc11'!$C$12="OUI"),'1C TSspéc11'!$W$41/'1C TSspéc11'!$W$17,"")</f>
        <v/>
      </c>
      <c r="V1065" s="543" t="str">
        <f>IF(AND('1C TSspéc11'!$W$17&lt;&gt;0,'1C TSspéc11'!$C$12="OUI"),'1C TSspéc11'!$W$42/'1C TSspéc11'!$W$17,"")</f>
        <v/>
      </c>
      <c r="W1065" s="543" t="str">
        <f>IF(AND('1C TSspéc11'!$W$17&lt;&gt;0,'1C TSspéc11'!$C$12="OUI"),'1C TSspéc11'!$W$43/'1C TSspéc11'!$W$17,"")</f>
        <v/>
      </c>
      <c r="X1065" s="543" t="str">
        <f>IF(AND('1C TSspéc11'!$W$17&lt;&gt;0,'1C TSspéc11'!$C$12="OUI"),'1C TSspéc11'!$W$44/'1C TSspéc11'!$W$17,"")</f>
        <v/>
      </c>
      <c r="Y1065" s="543" t="str">
        <f>IF(AND('1C TSspéc11'!$W$17&lt;&gt;0,'1C TSspéc11'!$C$12="OUI"),'1C TSspéc11'!$W$45/'1C TSspéc11'!$W$17,"")</f>
        <v/>
      </c>
      <c r="Z1065" s="543" t="str">
        <f>IF(AND('1C TSspéc11'!$W$17&lt;&gt;0,'1C TSspéc11'!$C$12="OUI"),'1C TSspéc11'!$W$46/'1C TSspéc11'!$W$17,"")</f>
        <v/>
      </c>
      <c r="AA1065" s="543" t="str">
        <f>IF(AND('1C TSspéc11'!$W$17&lt;&gt;0,'1C TSspéc11'!$C$12="OUI"),'1C TSspéc11'!$W$47/'1C TSspéc11'!$W$17,"")</f>
        <v/>
      </c>
      <c r="AB1065" s="543" t="str">
        <f>IF(AND('1C TSspéc11'!$W$17&lt;&gt;0,'1C TSspéc11'!$C$12="OUI"),'1C TSspéc11'!$W$48/'1C TSspéc11'!$W$17,"")</f>
        <v/>
      </c>
      <c r="AC1065" s="543" t="str">
        <f>IF(AND('1C TSspéc11'!$W$17&lt;&gt;0,'1C TSspéc11'!$C$12="OUI"),'1C TSspéc11'!$W$49/'1C TSspéc11'!$W$17,"")</f>
        <v/>
      </c>
      <c r="AD1065" s="543" t="str">
        <f>IF(AND('1C TSspéc11'!$W$17&lt;&gt;0,'1C TSspéc11'!$C$12="OUI"),'1C TSspéc11'!$W$50/'1C TSspéc11'!$W$17,"")</f>
        <v/>
      </c>
      <c r="AE1065" s="543" t="str">
        <f>IF(AND('1C TSspéc11'!$W$17&lt;&gt;0,'1C TSspéc11'!$C$12="OUI"),'1C TSspéc11'!$W$51/'1C TSspéc11'!$W$17,"")</f>
        <v/>
      </c>
      <c r="AF1065" s="543" t="str">
        <f>IF(AND('1C TSspéc11'!$W$17&lt;&gt;0,'1C TSspéc11'!$C$12="OUI"),'1C TSspéc11'!$W$52/'1C TSspéc11'!$W$17,"")</f>
        <v/>
      </c>
      <c r="AG1065" s="543" t="str">
        <f>IF(AND('1C TSspéc11'!$W$17&lt;&gt;0,'1C TSspéc11'!$C$12="OUI"),'1C TSspéc11'!$W$53/'1C TSspéc11'!$W$17,"")</f>
        <v/>
      </c>
      <c r="AH1065" s="543" t="str">
        <f>IF(AND('1C TSspéc11'!$W$17&lt;&gt;0,'1C TSspéc11'!$C$12="OUI"),'1C TSspéc11'!$W$54/'1C TSspéc11'!$W$17,"")</f>
        <v/>
      </c>
      <c r="AI1065" s="543" t="str">
        <f>IF(AND('1C TSspéc11'!$W$17&lt;&gt;0,'1C TSspéc11'!$C$12="OUI"),'1C TSspéc11'!$W$55/'1C TSspéc11'!$W$17,"")</f>
        <v/>
      </c>
      <c r="AJ1065" s="543" t="str">
        <f>IF(AND('1C TSspéc11'!$W$17&lt;&gt;0,'1C TSspéc11'!$C$12="OUI"),'1C TSspéc11'!$W$56/'1C TSspéc11'!$W$17,"")</f>
        <v/>
      </c>
      <c r="AK1065" s="543" t="str">
        <f>IF(AND('1C TSspéc11'!$W$17&lt;&gt;0,'1C TSspéc11'!$C$12="OUI"),'1C TSspéc11'!$W$57/'1C TSspéc11'!$W$17,"")</f>
        <v/>
      </c>
      <c r="AL1065" s="72">
        <f>IF(AND('1C TSspéc11'!$W$17&lt;&gt;0,'1C TSspéc11'!$C$12="OUI"),N1065+AK1065,N1065)</f>
        <v>0</v>
      </c>
      <c r="AM1065" s="417">
        <f t="shared" si="300"/>
        <v>0</v>
      </c>
      <c r="AN1065" s="417">
        <f t="shared" si="301"/>
        <v>0</v>
      </c>
      <c r="AO1065" s="418" t="str">
        <f>IF(AND('1C TSspéc11'!$W$17&lt;&gt;0,'1C TSspéc11'!$W$30&lt;&gt;0),AM1065+AN1065,"")</f>
        <v/>
      </c>
      <c r="AP1065" s="573" t="str">
        <f>IF(AND('1C TSspéc11'!$W$17&lt;&gt;0,'1C TSspéc11'!$W$30&lt;&gt;0),AM1065-AR1065,"")</f>
        <v/>
      </c>
      <c r="AQ1065" s="583">
        <f t="shared" si="302"/>
        <v>0</v>
      </c>
      <c r="AR1065" s="596"/>
      <c r="AS1065" s="102"/>
      <c r="AT1065" s="27" t="str">
        <f>IF(('1C TSspéc11'!W$17*FICHE!$C$14&lt;J1065),"Forfait limité à "&amp;FICHE!$C$14&amp;"€/jour","")</f>
        <v/>
      </c>
      <c r="AU1065" s="592"/>
      <c r="AV1065" s="824"/>
      <c r="AW1065" s="824"/>
      <c r="AX1065" s="824"/>
      <c r="AY1065" s="824"/>
      <c r="AZ1065" s="824"/>
      <c r="BA1065" s="767"/>
      <c r="BB1065" s="767"/>
      <c r="BC1065" s="767"/>
      <c r="BD1065" s="767"/>
      <c r="BE1065" s="767"/>
      <c r="BF1065" s="767"/>
      <c r="BG1065" s="767"/>
      <c r="BH1065" s="767"/>
      <c r="BI1065" s="767"/>
      <c r="BJ1065" s="767"/>
      <c r="BK1065" s="767"/>
      <c r="BL1065" s="767"/>
      <c r="BM1065" s="767"/>
      <c r="BN1065" s="767"/>
      <c r="BO1065" s="767"/>
      <c r="BP1065" s="767"/>
      <c r="BQ1065" s="767"/>
      <c r="BR1065" s="767"/>
      <c r="BS1065" s="767"/>
      <c r="BT1065" s="767"/>
      <c r="BU1065" s="767"/>
      <c r="BV1065" s="767"/>
      <c r="BW1065" s="767"/>
      <c r="BX1065" s="767"/>
      <c r="BY1065" s="767"/>
      <c r="BZ1065" s="767"/>
      <c r="CA1065" s="767"/>
      <c r="CB1065" s="767"/>
      <c r="CC1065" s="767"/>
      <c r="CD1065" s="767"/>
      <c r="CE1065" s="767"/>
      <c r="CF1065" s="767"/>
      <c r="CG1065" s="767"/>
      <c r="CH1065" s="767"/>
      <c r="CI1065" s="767"/>
      <c r="CJ1065" s="767"/>
      <c r="CK1065" s="767"/>
      <c r="CL1065" s="767"/>
      <c r="CM1065" s="767"/>
      <c r="CN1065" s="767"/>
      <c r="CO1065" s="767"/>
      <c r="CP1065" s="767"/>
      <c r="CQ1065" s="767"/>
      <c r="CR1065" s="767"/>
      <c r="CS1065" s="767"/>
      <c r="CT1065" s="767"/>
      <c r="CU1065" s="767"/>
      <c r="CV1065" s="767"/>
      <c r="CW1065" s="767"/>
      <c r="CX1065" s="767"/>
      <c r="CY1065" s="767"/>
      <c r="CZ1065" s="767"/>
      <c r="DA1065" s="767"/>
      <c r="DB1065" s="767"/>
      <c r="DC1065" s="767"/>
      <c r="DD1065" s="767"/>
      <c r="DE1065" s="767"/>
      <c r="DF1065" s="767"/>
      <c r="DG1065" s="767"/>
      <c r="DH1065" s="767"/>
      <c r="DI1065" s="767"/>
      <c r="DJ1065" s="767"/>
      <c r="DK1065" s="767"/>
      <c r="DL1065" s="767"/>
      <c r="DM1065" s="767"/>
      <c r="DN1065" s="767"/>
      <c r="DO1065" s="767"/>
      <c r="DP1065" s="767"/>
      <c r="DQ1065" s="767"/>
      <c r="DR1065" s="767"/>
      <c r="DS1065" s="767"/>
      <c r="DT1065" s="767"/>
      <c r="DU1065" s="767"/>
      <c r="DV1065" s="767"/>
      <c r="DW1065" s="767"/>
      <c r="DX1065" s="767"/>
      <c r="DY1065" s="767"/>
      <c r="DZ1065" s="767"/>
      <c r="EA1065" s="767"/>
      <c r="EB1065" s="767"/>
      <c r="EC1065" s="767"/>
      <c r="ED1065" s="767"/>
      <c r="EE1065" s="767"/>
      <c r="EF1065" s="767"/>
      <c r="EG1065" s="767"/>
      <c r="EH1065" s="767"/>
      <c r="EI1065" s="767"/>
      <c r="EJ1065" s="767"/>
      <c r="EK1065" s="767"/>
      <c r="EL1065" s="767"/>
      <c r="EM1065" s="767"/>
      <c r="EN1065" s="767"/>
      <c r="EO1065" s="767"/>
      <c r="EP1065" s="767"/>
      <c r="EQ1065" s="767"/>
      <c r="ER1065" s="767"/>
      <c r="ES1065" s="767"/>
      <c r="ET1065" s="767"/>
      <c r="EU1065" s="767"/>
      <c r="EV1065" s="767"/>
      <c r="EW1065" s="767"/>
      <c r="EX1065" s="767"/>
      <c r="EY1065" s="767"/>
      <c r="EZ1065" s="767"/>
      <c r="FA1065" s="767"/>
      <c r="FB1065" s="767"/>
      <c r="FC1065" s="767"/>
      <c r="FD1065" s="767"/>
      <c r="FE1065" s="767"/>
      <c r="FF1065" s="767"/>
      <c r="FG1065" s="767"/>
      <c r="FH1065" s="767"/>
      <c r="FI1065" s="767"/>
      <c r="FJ1065" s="767"/>
      <c r="FK1065" s="767"/>
      <c r="FL1065" s="767"/>
      <c r="FM1065" s="767"/>
      <c r="FN1065" s="767"/>
      <c r="FO1065" s="767"/>
      <c r="FP1065" s="767"/>
      <c r="FQ1065" s="767"/>
      <c r="FR1065" s="767"/>
      <c r="FS1065" s="767"/>
      <c r="FT1065" s="767"/>
      <c r="FU1065" s="767"/>
      <c r="FV1065" s="767"/>
      <c r="FW1065" s="767"/>
      <c r="FX1065" s="767"/>
      <c r="FY1065" s="767"/>
      <c r="FZ1065" s="767"/>
      <c r="GA1065" s="767"/>
      <c r="GB1065" s="767"/>
      <c r="GC1065" s="767"/>
      <c r="GD1065" s="767"/>
      <c r="GE1065" s="767"/>
      <c r="GF1065" s="767"/>
      <c r="GG1065" s="767"/>
      <c r="GH1065" s="767"/>
      <c r="GI1065" s="767"/>
      <c r="GJ1065" s="767"/>
      <c r="GK1065" s="767"/>
      <c r="GL1065" s="767"/>
      <c r="GM1065" s="767"/>
      <c r="GN1065" s="767"/>
      <c r="GO1065" s="767"/>
      <c r="GP1065" s="767"/>
      <c r="GQ1065" s="767"/>
      <c r="GR1065" s="767"/>
      <c r="GS1065" s="767"/>
      <c r="GT1065" s="767"/>
      <c r="GU1065" s="767"/>
      <c r="GV1065" s="767"/>
      <c r="GW1065" s="767"/>
      <c r="GX1065" s="767"/>
      <c r="GY1065" s="767"/>
      <c r="GZ1065" s="767"/>
      <c r="HA1065" s="767"/>
      <c r="HB1065" s="767"/>
      <c r="HC1065" s="767"/>
    </row>
    <row r="1066" spans="1:211" s="864" customFormat="1" ht="13.9" hidden="1" customHeight="1">
      <c r="A1066" s="307"/>
      <c r="B1066" s="351"/>
      <c r="C1066" s="971" t="str">
        <f>IF('1C TSspéc11'!X$17&lt;&gt;0,'1C TSspéc11'!$B$12,"")</f>
        <v/>
      </c>
      <c r="D1066" s="972"/>
      <c r="E1066" s="973"/>
      <c r="F1066" s="93">
        <f>IF(AND($C1066='1C TSspéc11'!$B$12,'1C TSspéc11'!$B$16="spécifiques",'1C TSspéc11'!$X$17&lt;&gt;""),'1C TSspéc11'!$X$21,"")</f>
        <v>0</v>
      </c>
      <c r="G1066" s="863"/>
      <c r="H1066" s="745">
        <v>0.21</v>
      </c>
      <c r="I1066" s="747">
        <v>1</v>
      </c>
      <c r="J1066" s="312"/>
      <c r="K1066" s="680">
        <f t="shared" si="299"/>
        <v>0</v>
      </c>
      <c r="L1066" s="556">
        <f>IF(OR('1C TSspéc11'!$B$12="",'1C TSspéc11'!X$30=0),0,IF(AND('1C TSspéc11'!$B$12&lt;&gt;"",$K$2="Pôle",'1C TSspéc11'!$C$12="OUI"),(('1C TSspéc11'!X$22+'1C TSspéc11'!X$23+'1C TSspéc11'!X$24+'1C TSspéc11'!X$25+'1C TSspéc11'!X$29)/'1C TSspéc11'!X$17),IF(AND('1C TSspéc11'!$B$12&lt;&gt;"",$K$2="Pôle",'1C TSspéc11'!$C$12="NON"),(('1C TSspéc11'!X$22+'1C TSspéc11'!X$23+'1C TSspéc11'!X$24+'1C TSspéc11'!X$25+'1C TSspéc11'!X$29)/'1C TSspéc11'!X$30),IF(AND('1C TSspéc11'!$B$12&lt;&gt;"",$K$2&lt;&gt;"Pôle",'1C TSspéc11'!$C$12="OUI"),(('1C TSspéc11'!X$22+'1C TSspéc11'!X$23+'1C TSspéc11'!X$24+'1C TSspéc11'!X$25+'1C TSspéc11'!X$26+'1C TSspéc11'!X$27+'1C TSspéc11'!X$28+'1C TSspéc11'!X$29)/'1C TSspéc11'!X$17),IF(AND('1C TSspéc11'!$B$12&lt;&gt;"",$K$2&lt;&gt;"Pôle",'1C TSspéc11'!$C$12="NON"),(('1C TSspéc11'!X$22+'1C TSspéc11'!X$23+'1C TSspéc11'!X$24+'1C TSspéc11'!X$25+'1C TSspéc11'!X$26+'1C TSspéc11'!X$27+'1C TSspéc11'!X$28+'1C TSspéc11'!X$29)/'1C TSspéc11'!X$30))))))</f>
        <v>0</v>
      </c>
      <c r="M1066" s="556">
        <f>IF(OR('1C TSspéc11'!$B$12="",'1C TSspéc11'!X$30=0),0,IF(AND('1C TSspéc11'!$B$12&lt;&gt;"",$K$2="Pôle",'1C TSspéc11'!$C$12="OUI"),(('1C TSspéc11'!X$26+'1C TSspéc11'!X$27+'1C TSspéc11'!X$28)/'1C TSspéc11'!X$17),IF(AND('1C TSspéc11'!$B$12&lt;&gt;"",$K$2="Pôle",'1C TSspéc11'!$C$12="NON"),(('1C TSspéc11'!X$26+'1C TSspéc11'!X$27+'1C TSspéc11'!X$28)/'1C TSspéc11'!X$30),IF(AND('1C TSspéc11'!$B$12&lt;&gt;"",$K$2&lt;&gt;"Pôle"),0))))</f>
        <v>0</v>
      </c>
      <c r="N1066" s="557">
        <f>IF(AND('1C TSspéc11'!$B$12&lt;&gt;0,'1C TSspéc11'!$X$30&lt;&gt;0),L1066+M1066,0)</f>
        <v>0</v>
      </c>
      <c r="O1066" s="893" t="str">
        <f>IF(AND('1C TSspéc11'!$X$17&lt;&gt;0,'1C TSspéc11'!$C$12="OUI"),'1C TSspéc11'!$X$35/'1C TSspéc11'!$X$17,"")</f>
        <v/>
      </c>
      <c r="P1066" s="543" t="str">
        <f>IF(AND('1C TSspéc11'!$X$17&lt;&gt;0,'1C TSspéc11'!$C$12="OUI"),'1C TSspéc11'!$X$36/'1C TSspéc11'!$X$17,"")</f>
        <v/>
      </c>
      <c r="Q1066" s="543" t="str">
        <f>IF(AND('1C TSspéc11'!$X$17&lt;&gt;0,'1C TSspéc11'!$C$12="OUI"),'1C TSspéc11'!$X$37/'1C TSspéc11'!$X$17,"")</f>
        <v/>
      </c>
      <c r="R1066" s="543" t="str">
        <f>IF(AND('1C TSspéc11'!$X$17&lt;&gt;0,'1C TSspéc11'!$C$12="OUI"),'1C TSspéc11'!$X$38/'1C TSspéc11'!$X$17,"")</f>
        <v/>
      </c>
      <c r="S1066" s="543" t="str">
        <f>IF(AND('1C TSspéc11'!$X$17&lt;&gt;0,'1C TSspéc11'!$C$12="OUI"),'1C TSspéc11'!$X$39/'1C TSspéc11'!$X$17,"")</f>
        <v/>
      </c>
      <c r="T1066" s="543" t="str">
        <f>IF(AND('1C TSspéc11'!$X$17&lt;&gt;0,'1C TSspéc11'!$C$12="OUI"),'1C TSspéc11'!$X$40/'1C TSspéc11'!$X$17,"")</f>
        <v/>
      </c>
      <c r="U1066" s="543" t="str">
        <f>IF(AND('1C TSspéc11'!$X$17&lt;&gt;0,'1C TSspéc11'!$C$12="OUI"),'1C TSspéc11'!$X$41/'1C TSspéc11'!$X$17,"")</f>
        <v/>
      </c>
      <c r="V1066" s="543" t="str">
        <f>IF(AND('1C TSspéc11'!$X$17&lt;&gt;0,'1C TSspéc11'!$C$12="OUI"),'1C TSspéc11'!$X$42/'1C TSspéc11'!$X$17,"")</f>
        <v/>
      </c>
      <c r="W1066" s="543" t="str">
        <f>IF(AND('1C TSspéc11'!$X$17&lt;&gt;0,'1C TSspéc11'!$C$12="OUI"),'1C TSspéc11'!$X$43/'1C TSspéc11'!$X$17,"")</f>
        <v/>
      </c>
      <c r="X1066" s="543" t="str">
        <f>IF(AND('1C TSspéc11'!$X$17&lt;&gt;0,'1C TSspéc11'!$C$12="OUI"),'1C TSspéc11'!$X$44/'1C TSspéc11'!$X$17,"")</f>
        <v/>
      </c>
      <c r="Y1066" s="543" t="str">
        <f>IF(AND('1C TSspéc11'!$X$17&lt;&gt;0,'1C TSspéc11'!$C$12="OUI"),'1C TSspéc11'!$X$45/'1C TSspéc11'!$X$17,"")</f>
        <v/>
      </c>
      <c r="Z1066" s="543" t="str">
        <f>IF(AND('1C TSspéc11'!$X$17&lt;&gt;0,'1C TSspéc11'!$C$12="OUI"),'1C TSspéc11'!$X$46/'1C TSspéc11'!$X$17,"")</f>
        <v/>
      </c>
      <c r="AA1066" s="543" t="str">
        <f>IF(AND('1C TSspéc11'!$X$17&lt;&gt;0,'1C TSspéc11'!$C$12="OUI"),'1C TSspéc11'!$X$47/'1C TSspéc11'!$X$17,"")</f>
        <v/>
      </c>
      <c r="AB1066" s="543" t="str">
        <f>IF(AND('1C TSspéc11'!$X$17&lt;&gt;0,'1C TSspéc11'!$C$12="OUI"),'1C TSspéc11'!$X$48/'1C TSspéc11'!$X$17,"")</f>
        <v/>
      </c>
      <c r="AC1066" s="543" t="str">
        <f>IF(AND('1C TSspéc11'!$X$17&lt;&gt;0,'1C TSspéc11'!$C$12="OUI"),'1C TSspéc11'!$X$49/'1C TSspéc11'!$X$17,"")</f>
        <v/>
      </c>
      <c r="AD1066" s="543" t="str">
        <f>IF(AND('1C TSspéc11'!$X$17&lt;&gt;0,'1C TSspéc11'!$C$12="OUI"),'1C TSspéc11'!$X$50/'1C TSspéc11'!$X$17,"")</f>
        <v/>
      </c>
      <c r="AE1066" s="543" t="str">
        <f>IF(AND('1C TSspéc11'!$X$17&lt;&gt;0,'1C TSspéc11'!$C$12="OUI"),'1C TSspéc11'!$X$51/'1C TSspéc11'!$X$17,"")</f>
        <v/>
      </c>
      <c r="AF1066" s="543" t="str">
        <f>IF(AND('1C TSspéc11'!$X$17&lt;&gt;0,'1C TSspéc11'!$C$12="OUI"),'1C TSspéc11'!$X$52/'1C TSspéc11'!$X$17,"")</f>
        <v/>
      </c>
      <c r="AG1066" s="543" t="str">
        <f>IF(AND('1C TSspéc11'!$X$17&lt;&gt;0,'1C TSspéc11'!$C$12="OUI"),'1C TSspéc11'!$X$53/'1C TSspéc11'!$X$17,"")</f>
        <v/>
      </c>
      <c r="AH1066" s="543" t="str">
        <f>IF(AND('1C TSspéc11'!$X$17&lt;&gt;0,'1C TSspéc11'!$C$12="OUI"),'1C TSspéc11'!$X$54/'1C TSspéc11'!$X$17,"")</f>
        <v/>
      </c>
      <c r="AI1066" s="543" t="str">
        <f>IF(AND('1C TSspéc11'!$X$17&lt;&gt;0,'1C TSspéc11'!$C$12="OUI"),'1C TSspéc11'!$X$55/'1C TSspéc11'!$X$17,"")</f>
        <v/>
      </c>
      <c r="AJ1066" s="543" t="str">
        <f>IF(AND('1C TSspéc11'!$X$17&lt;&gt;0,'1C TSspéc11'!$C$12="OUI"),'1C TSspéc11'!$X$56/'1C TSspéc11'!$X$17,"")</f>
        <v/>
      </c>
      <c r="AK1066" s="543" t="str">
        <f>IF(AND('1C TSspéc11'!$X$17&lt;&gt;0,'1C TSspéc11'!$C$12="OUI"),'1C TSspéc11'!$X$57/'1C TSspéc11'!$X$17,"")</f>
        <v/>
      </c>
      <c r="AL1066" s="72">
        <f>IF(AND('1C TSspéc11'!$X$17&lt;&gt;0,'1C TSspéc11'!$C$12="OUI"),N1066+AK1066,N1066)</f>
        <v>0</v>
      </c>
      <c r="AM1066" s="417">
        <f t="shared" si="300"/>
        <v>0</v>
      </c>
      <c r="AN1066" s="417">
        <f t="shared" si="301"/>
        <v>0</v>
      </c>
      <c r="AO1066" s="418" t="str">
        <f>IF(AND('1C TSspéc11'!$X$17&lt;&gt;0,'1C TSspéc11'!$X$30&lt;&gt;0),AM1066+AN1066,"")</f>
        <v/>
      </c>
      <c r="AP1066" s="573" t="str">
        <f>IF(AND('1C TSspéc11'!$X$17&lt;&gt;0,'1C TSspéc11'!$X$30&lt;&gt;0),AM1066-AR1066,"")</f>
        <v/>
      </c>
      <c r="AQ1066" s="583">
        <f t="shared" si="302"/>
        <v>0</v>
      </c>
      <c r="AR1066" s="596"/>
      <c r="AS1066" s="102"/>
      <c r="AT1066" s="27" t="str">
        <f>IF(('1C TSspéc11'!X$17*FICHE!$C$14&lt;J1066),"Forfait limité à "&amp;FICHE!$C$14&amp;"€/jour","")</f>
        <v/>
      </c>
      <c r="AU1066" s="592"/>
      <c r="AV1066" s="824"/>
      <c r="AW1066" s="824"/>
      <c r="AX1066" s="824"/>
      <c r="AY1066" s="824"/>
      <c r="AZ1066" s="824"/>
      <c r="BA1066" s="767"/>
      <c r="BB1066" s="767"/>
      <c r="BC1066" s="767"/>
      <c r="BD1066" s="767"/>
      <c r="BE1066" s="767"/>
      <c r="BF1066" s="767"/>
      <c r="BG1066" s="767"/>
      <c r="BH1066" s="767"/>
      <c r="BI1066" s="767"/>
      <c r="BJ1066" s="767"/>
      <c r="BK1066" s="767"/>
      <c r="BL1066" s="767"/>
      <c r="BM1066" s="767"/>
      <c r="BN1066" s="767"/>
      <c r="BO1066" s="767"/>
      <c r="BP1066" s="767"/>
      <c r="BQ1066" s="767"/>
      <c r="BR1066" s="767"/>
      <c r="BS1066" s="767"/>
      <c r="BT1066" s="767"/>
      <c r="BU1066" s="767"/>
      <c r="BV1066" s="767"/>
      <c r="BW1066" s="767"/>
      <c r="BX1066" s="767"/>
      <c r="BY1066" s="767"/>
      <c r="BZ1066" s="767"/>
      <c r="CA1066" s="767"/>
      <c r="CB1066" s="767"/>
      <c r="CC1066" s="767"/>
      <c r="CD1066" s="767"/>
      <c r="CE1066" s="767"/>
      <c r="CF1066" s="767"/>
      <c r="CG1066" s="767"/>
      <c r="CH1066" s="767"/>
      <c r="CI1066" s="767"/>
      <c r="CJ1066" s="767"/>
      <c r="CK1066" s="767"/>
      <c r="CL1066" s="767"/>
      <c r="CM1066" s="767"/>
      <c r="CN1066" s="767"/>
      <c r="CO1066" s="767"/>
      <c r="CP1066" s="767"/>
      <c r="CQ1066" s="767"/>
      <c r="CR1066" s="767"/>
      <c r="CS1066" s="767"/>
      <c r="CT1066" s="767"/>
      <c r="CU1066" s="767"/>
      <c r="CV1066" s="767"/>
      <c r="CW1066" s="767"/>
      <c r="CX1066" s="767"/>
      <c r="CY1066" s="767"/>
      <c r="CZ1066" s="767"/>
      <c r="DA1066" s="767"/>
      <c r="DB1066" s="767"/>
      <c r="DC1066" s="767"/>
      <c r="DD1066" s="767"/>
      <c r="DE1066" s="767"/>
      <c r="DF1066" s="767"/>
      <c r="DG1066" s="767"/>
      <c r="DH1066" s="767"/>
      <c r="DI1066" s="767"/>
      <c r="DJ1066" s="767"/>
      <c r="DK1066" s="767"/>
      <c r="DL1066" s="767"/>
      <c r="DM1066" s="767"/>
      <c r="DN1066" s="767"/>
      <c r="DO1066" s="767"/>
      <c r="DP1066" s="767"/>
      <c r="DQ1066" s="767"/>
      <c r="DR1066" s="767"/>
      <c r="DS1066" s="767"/>
      <c r="DT1066" s="767"/>
      <c r="DU1066" s="767"/>
      <c r="DV1066" s="767"/>
      <c r="DW1066" s="767"/>
      <c r="DX1066" s="767"/>
      <c r="DY1066" s="767"/>
      <c r="DZ1066" s="767"/>
      <c r="EA1066" s="767"/>
      <c r="EB1066" s="767"/>
      <c r="EC1066" s="767"/>
      <c r="ED1066" s="767"/>
      <c r="EE1066" s="767"/>
      <c r="EF1066" s="767"/>
      <c r="EG1066" s="767"/>
      <c r="EH1066" s="767"/>
      <c r="EI1066" s="767"/>
      <c r="EJ1066" s="767"/>
      <c r="EK1066" s="767"/>
      <c r="EL1066" s="767"/>
      <c r="EM1066" s="767"/>
      <c r="EN1066" s="767"/>
      <c r="EO1066" s="767"/>
      <c r="EP1066" s="767"/>
      <c r="EQ1066" s="767"/>
      <c r="ER1066" s="767"/>
      <c r="ES1066" s="767"/>
      <c r="ET1066" s="767"/>
      <c r="EU1066" s="767"/>
      <c r="EV1066" s="767"/>
      <c r="EW1066" s="767"/>
      <c r="EX1066" s="767"/>
      <c r="EY1066" s="767"/>
      <c r="EZ1066" s="767"/>
      <c r="FA1066" s="767"/>
      <c r="FB1066" s="767"/>
      <c r="FC1066" s="767"/>
      <c r="FD1066" s="767"/>
      <c r="FE1066" s="767"/>
      <c r="FF1066" s="767"/>
      <c r="FG1066" s="767"/>
      <c r="FH1066" s="767"/>
      <c r="FI1066" s="767"/>
      <c r="FJ1066" s="767"/>
      <c r="FK1066" s="767"/>
      <c r="FL1066" s="767"/>
      <c r="FM1066" s="767"/>
      <c r="FN1066" s="767"/>
      <c r="FO1066" s="767"/>
      <c r="FP1066" s="767"/>
      <c r="FQ1066" s="767"/>
      <c r="FR1066" s="767"/>
      <c r="FS1066" s="767"/>
      <c r="FT1066" s="767"/>
      <c r="FU1066" s="767"/>
      <c r="FV1066" s="767"/>
      <c r="FW1066" s="767"/>
      <c r="FX1066" s="767"/>
      <c r="FY1066" s="767"/>
      <c r="FZ1066" s="767"/>
      <c r="GA1066" s="767"/>
      <c r="GB1066" s="767"/>
      <c r="GC1066" s="767"/>
      <c r="GD1066" s="767"/>
      <c r="GE1066" s="767"/>
      <c r="GF1066" s="767"/>
      <c r="GG1066" s="767"/>
      <c r="GH1066" s="767"/>
      <c r="GI1066" s="767"/>
      <c r="GJ1066" s="767"/>
      <c r="GK1066" s="767"/>
      <c r="GL1066" s="767"/>
      <c r="GM1066" s="767"/>
      <c r="GN1066" s="767"/>
      <c r="GO1066" s="767"/>
      <c r="GP1066" s="767"/>
      <c r="GQ1066" s="767"/>
      <c r="GR1066" s="767"/>
      <c r="GS1066" s="767"/>
      <c r="GT1066" s="767"/>
      <c r="GU1066" s="767"/>
      <c r="GV1066" s="767"/>
      <c r="GW1066" s="767"/>
      <c r="GX1066" s="767"/>
      <c r="GY1066" s="767"/>
      <c r="GZ1066" s="767"/>
      <c r="HA1066" s="767"/>
      <c r="HB1066" s="767"/>
      <c r="HC1066" s="767"/>
    </row>
    <row r="1067" spans="1:211" s="864" customFormat="1" ht="13.9" hidden="1" customHeight="1">
      <c r="A1067" s="307"/>
      <c r="B1067" s="351"/>
      <c r="C1067" s="971" t="str">
        <f>IF('1C TSspéc11'!Y$17&lt;&gt;0,'1C TSspéc11'!$B$12,"")</f>
        <v/>
      </c>
      <c r="D1067" s="972"/>
      <c r="E1067" s="973"/>
      <c r="F1067" s="93">
        <f>IF(AND($C1067='1C TSspéc11'!$B$12,'1C TSspéc11'!$B$16="spécifiques",'1C TSspéc11'!$Y$17&lt;&gt;""),'1C TSspéc11'!$Y$21,"")</f>
        <v>0</v>
      </c>
      <c r="G1067" s="863"/>
      <c r="H1067" s="745">
        <v>0.21</v>
      </c>
      <c r="I1067" s="747">
        <v>1</v>
      </c>
      <c r="J1067" s="312"/>
      <c r="K1067" s="680">
        <f t="shared" si="299"/>
        <v>0</v>
      </c>
      <c r="L1067" s="556">
        <f>IF(OR('1C TSspéc11'!$B$12="",'1C TSspéc11'!Y$30=0),0,IF(AND('1C TSspéc11'!$B$12&lt;&gt;"",$K$2="Pôle",'1C TSspéc11'!$C$12="OUI"),(('1C TSspéc11'!Y$22+'1C TSspéc11'!Y$23+'1C TSspéc11'!Y$24+'1C TSspéc11'!Y$25+'1C TSspéc11'!Y$29)/'1C TSspéc11'!Y$17),IF(AND('1C TSspéc11'!$B$12&lt;&gt;"",$K$2="Pôle",'1C TSspéc11'!$C$12="NON"),(('1C TSspéc11'!Y$22+'1C TSspéc11'!Y$23+'1C TSspéc11'!Y$24+'1C TSspéc11'!Y$25+'1C TSspéc11'!Y$29)/'1C TSspéc11'!Y$30),IF(AND('1C TSspéc11'!$B$12&lt;&gt;"",$K$2&lt;&gt;"Pôle",'1C TSspéc11'!$C$12="OUI"),(('1C TSspéc11'!Y$22+'1C TSspéc11'!Y$23+'1C TSspéc11'!Y$24+'1C TSspéc11'!Y$25+'1C TSspéc11'!Y$26+'1C TSspéc11'!Y$27+'1C TSspéc11'!Y$28+'1C TSspéc11'!Y$29)/'1C TSspéc11'!Y$17),IF(AND('1C TSspéc11'!$B$12&lt;&gt;"",$K$2&lt;&gt;"Pôle",'1C TSspéc11'!$C$12="NON"),(('1C TSspéc11'!Y$22+'1C TSspéc11'!Y$23+'1C TSspéc11'!Y$24+'1C TSspéc11'!Y$25+'1C TSspéc11'!Y$26+'1C TSspéc11'!Y$27+'1C TSspéc11'!Y$28+'1C TSspéc11'!Y$29)/'1C TSspéc11'!Y$30))))))</f>
        <v>0</v>
      </c>
      <c r="M1067" s="556">
        <f>IF(OR('1C TSspéc11'!$B$12="",'1C TSspéc11'!Y$30=0),0,IF(AND('1C TSspéc11'!$B$12&lt;&gt;"",$K$2="Pôle",'1C TSspéc11'!$C$12="OUI"),(('1C TSspéc11'!Y$26+'1C TSspéc11'!Y$27+'1C TSspéc11'!Y$28)/'1C TSspéc11'!Y$17),IF(AND('1C TSspéc11'!$B$12&lt;&gt;"",$K$2="Pôle",'1C TSspéc11'!$C$12="NON"),(('1C TSspéc11'!Y$26+'1C TSspéc11'!Y$27+'1C TSspéc11'!Y$28)/'1C TSspéc11'!Y$30),IF(AND('1C TSspéc11'!$B$12&lt;&gt;"",$K$2&lt;&gt;"Pôle"),0))))</f>
        <v>0</v>
      </c>
      <c r="N1067" s="557">
        <f>IF(AND('1C TSspéc11'!$B$12&lt;&gt;0,'1C TSspéc11'!$Y$30&lt;&gt;0),L1067+M1067,0)</f>
        <v>0</v>
      </c>
      <c r="O1067" s="893" t="str">
        <f>IF(AND('1C TSspéc11'!$Y$17&lt;&gt;0,'1C TSspéc11'!$C$12="OUI"),'1C TSspéc11'!$Y$35/'1C TSspéc11'!$Y$17,"")</f>
        <v/>
      </c>
      <c r="P1067" s="543" t="str">
        <f>IF(AND('1C TSspéc11'!$Y$17&lt;&gt;0,'1C TSspéc11'!$C$12="OUI"),'1C TSspéc11'!$Y$36/'1C TSspéc11'!$Y$17,"")</f>
        <v/>
      </c>
      <c r="Q1067" s="543" t="str">
        <f>IF(AND('1C TSspéc11'!$Y$17&lt;&gt;0,'1C TSspéc11'!$C$12="OUI"),'1C TSspéc11'!$Y$37/'1C TSspéc11'!$Y$17,"")</f>
        <v/>
      </c>
      <c r="R1067" s="543" t="str">
        <f>IF(AND('1C TSspéc11'!$Y$17&lt;&gt;0,'1C TSspéc11'!$C$12="OUI"),'1C TSspéc11'!$Y$38/'1C TSspéc11'!$Y$17,"")</f>
        <v/>
      </c>
      <c r="S1067" s="543" t="str">
        <f>IF(AND('1C TSspéc11'!$Y$17&lt;&gt;0,'1C TSspéc11'!$C$12="OUI"),'1C TSspéc11'!$Y$39/'1C TSspéc11'!$Y$17,"")</f>
        <v/>
      </c>
      <c r="T1067" s="543" t="str">
        <f>IF(AND('1C TSspéc11'!$Y$17&lt;&gt;0,'1C TSspéc11'!$C$12="OUI"),'1C TSspéc11'!$Y$40/'1C TSspéc11'!$Y$17,"")</f>
        <v/>
      </c>
      <c r="U1067" s="543" t="str">
        <f>IF(AND('1C TSspéc11'!$Y$17&lt;&gt;0,'1C TSspéc11'!$C$12="OUI"),'1C TSspéc11'!$Y$41/'1C TSspéc11'!$Y$17,"")</f>
        <v/>
      </c>
      <c r="V1067" s="543" t="str">
        <f>IF(AND('1C TSspéc11'!$Y$17&lt;&gt;0,'1C TSspéc11'!$C$12="OUI"),'1C TSspéc11'!$Y$42/'1C TSspéc11'!$Y$17,"")</f>
        <v/>
      </c>
      <c r="W1067" s="543" t="str">
        <f>IF(AND('1C TSspéc11'!$Y$17&lt;&gt;0,'1C TSspéc11'!$C$12="OUI"),'1C TSspéc11'!$Y$43/'1C TSspéc11'!$Y$17,"")</f>
        <v/>
      </c>
      <c r="X1067" s="543" t="str">
        <f>IF(AND('1C TSspéc11'!$Y$17&lt;&gt;0,'1C TSspéc11'!$C$12="OUI"),'1C TSspéc11'!$Y$44/'1C TSspéc11'!$Y$17,"")</f>
        <v/>
      </c>
      <c r="Y1067" s="543" t="str">
        <f>IF(AND('1C TSspéc11'!$Y$17&lt;&gt;0,'1C TSspéc11'!$C$12="OUI"),'1C TSspéc11'!$Y$45/'1C TSspéc11'!$Y$17,"")</f>
        <v/>
      </c>
      <c r="Z1067" s="543" t="str">
        <f>IF(AND('1C TSspéc11'!$Y$17&lt;&gt;0,'1C TSspéc11'!$C$12="OUI"),'1C TSspéc11'!$Y$46/'1C TSspéc11'!$Y$17,"")</f>
        <v/>
      </c>
      <c r="AA1067" s="543" t="str">
        <f>IF(AND('1C TSspéc11'!$Y$17&lt;&gt;0,'1C TSspéc11'!$C$12="OUI"),'1C TSspéc11'!$Y$47/'1C TSspéc11'!$Y$17,"")</f>
        <v/>
      </c>
      <c r="AB1067" s="543" t="str">
        <f>IF(AND('1C TSspéc11'!$Y$17&lt;&gt;0,'1C TSspéc11'!$C$12="OUI"),'1C TSspéc11'!$Y$48/'1C TSspéc11'!$Y$17,"")</f>
        <v/>
      </c>
      <c r="AC1067" s="543" t="str">
        <f>IF(AND('1C TSspéc11'!$Y$17&lt;&gt;0,'1C TSspéc11'!$C$12="OUI"),'1C TSspéc11'!$Y$49/'1C TSspéc11'!$Y$17,"")</f>
        <v/>
      </c>
      <c r="AD1067" s="543" t="str">
        <f>IF(AND('1C TSspéc11'!$Y$17&lt;&gt;0,'1C TSspéc11'!$C$12="OUI"),'1C TSspéc11'!$Y$50/'1C TSspéc11'!$Y$17,"")</f>
        <v/>
      </c>
      <c r="AE1067" s="543" t="str">
        <f>IF(AND('1C TSspéc11'!$Y$17&lt;&gt;0,'1C TSspéc11'!$C$12="OUI"),'1C TSspéc11'!$Y$51/'1C TSspéc11'!$Y$17,"")</f>
        <v/>
      </c>
      <c r="AF1067" s="543" t="str">
        <f>IF(AND('1C TSspéc11'!$Y$17&lt;&gt;0,'1C TSspéc11'!$C$12="OUI"),'1C TSspéc11'!$Y$52/'1C TSspéc11'!$Y$17,"")</f>
        <v/>
      </c>
      <c r="AG1067" s="543" t="str">
        <f>IF(AND('1C TSspéc11'!$Y$17&lt;&gt;0,'1C TSspéc11'!$C$12="OUI"),'1C TSspéc11'!$Y$53/'1C TSspéc11'!$Y$17,"")</f>
        <v/>
      </c>
      <c r="AH1067" s="543" t="str">
        <f>IF(AND('1C TSspéc11'!$Y$17&lt;&gt;0,'1C TSspéc11'!$C$12="OUI"),'1C TSspéc11'!$Y$54/'1C TSspéc11'!$Y$17,"")</f>
        <v/>
      </c>
      <c r="AI1067" s="543" t="str">
        <f>IF(AND('1C TSspéc11'!$Y$17&lt;&gt;0,'1C TSspéc11'!$C$12="OUI"),'1C TSspéc11'!$Y$55/'1C TSspéc11'!$Y$17,"")</f>
        <v/>
      </c>
      <c r="AJ1067" s="543" t="str">
        <f>IF(AND('1C TSspéc11'!$Y$17&lt;&gt;0,'1C TSspéc11'!$C$12="OUI"),'1C TSspéc11'!$Y$56/'1C TSspéc11'!$Y$17,"")</f>
        <v/>
      </c>
      <c r="AK1067" s="543" t="str">
        <f>IF(AND('1C TSspéc11'!$Y$17&lt;&gt;0,'1C TSspéc11'!$C$12="OUI"),'1C TSspéc11'!$Y$57/'1C TSspéc11'!$Y$17,"")</f>
        <v/>
      </c>
      <c r="AL1067" s="72">
        <f>IF(AND('1C TSspéc11'!$Y$17&lt;&gt;0,'1C TSspéc11'!$C$12="OUI"),N1067+AK1067,N1067)</f>
        <v>0</v>
      </c>
      <c r="AM1067" s="417">
        <f t="shared" si="300"/>
        <v>0</v>
      </c>
      <c r="AN1067" s="417">
        <f t="shared" si="301"/>
        <v>0</v>
      </c>
      <c r="AO1067" s="418" t="str">
        <f>IF(AND('1C TSspéc2'!$Y$17&lt;&gt;0,'1C TSspéc2'!$Y$30&lt;&gt;0),AM1067+AN1067,"")</f>
        <v/>
      </c>
      <c r="AP1067" s="573" t="str">
        <f>IF(AND('1C TSspéc11'!$Y$17&lt;&gt;0,'1C TSspéc11'!$Y$30&lt;&gt;0),AM1067-AR1067,"")</f>
        <v/>
      </c>
      <c r="AQ1067" s="583">
        <f t="shared" si="302"/>
        <v>0</v>
      </c>
      <c r="AR1067" s="596"/>
      <c r="AS1067" s="102"/>
      <c r="AT1067" s="27" t="str">
        <f>IF(('1C TSspéc11'!Y$17*FICHE!$C$14&lt;J1067),"Forfait limité à "&amp;FICHE!$C$14&amp;"€/jour","")</f>
        <v/>
      </c>
      <c r="AU1067" s="592"/>
      <c r="AV1067" s="824"/>
      <c r="AW1067" s="824"/>
      <c r="AX1067" s="824"/>
      <c r="AY1067" s="824"/>
      <c r="AZ1067" s="824"/>
      <c r="BA1067" s="767"/>
      <c r="BB1067" s="767"/>
      <c r="BC1067" s="767"/>
      <c r="BD1067" s="767"/>
      <c r="BE1067" s="767"/>
      <c r="BF1067" s="767"/>
      <c r="BG1067" s="767"/>
      <c r="BH1067" s="767"/>
      <c r="BI1067" s="767"/>
      <c r="BJ1067" s="767"/>
      <c r="BK1067" s="767"/>
      <c r="BL1067" s="767"/>
      <c r="BM1067" s="767"/>
      <c r="BN1067" s="767"/>
      <c r="BO1067" s="767"/>
      <c r="BP1067" s="767"/>
      <c r="BQ1067" s="767"/>
      <c r="BR1067" s="767"/>
      <c r="BS1067" s="767"/>
      <c r="BT1067" s="767"/>
      <c r="BU1067" s="767"/>
      <c r="BV1067" s="767"/>
      <c r="BW1067" s="767"/>
      <c r="BX1067" s="767"/>
      <c r="BY1067" s="767"/>
      <c r="BZ1067" s="767"/>
      <c r="CA1067" s="767"/>
      <c r="CB1067" s="767"/>
      <c r="CC1067" s="767"/>
      <c r="CD1067" s="767"/>
      <c r="CE1067" s="767"/>
      <c r="CF1067" s="767"/>
      <c r="CG1067" s="767"/>
      <c r="CH1067" s="767"/>
      <c r="CI1067" s="767"/>
      <c r="CJ1067" s="767"/>
      <c r="CK1067" s="767"/>
      <c r="CL1067" s="767"/>
      <c r="CM1067" s="767"/>
      <c r="CN1067" s="767"/>
      <c r="CO1067" s="767"/>
      <c r="CP1067" s="767"/>
      <c r="CQ1067" s="767"/>
      <c r="CR1067" s="767"/>
      <c r="CS1067" s="767"/>
      <c r="CT1067" s="767"/>
      <c r="CU1067" s="767"/>
      <c r="CV1067" s="767"/>
      <c r="CW1067" s="767"/>
      <c r="CX1067" s="767"/>
      <c r="CY1067" s="767"/>
      <c r="CZ1067" s="767"/>
      <c r="DA1067" s="767"/>
      <c r="DB1067" s="767"/>
      <c r="DC1067" s="767"/>
      <c r="DD1067" s="767"/>
      <c r="DE1067" s="767"/>
      <c r="DF1067" s="767"/>
      <c r="DG1067" s="767"/>
      <c r="DH1067" s="767"/>
      <c r="DI1067" s="767"/>
      <c r="DJ1067" s="767"/>
      <c r="DK1067" s="767"/>
      <c r="DL1067" s="767"/>
      <c r="DM1067" s="767"/>
      <c r="DN1067" s="767"/>
      <c r="DO1067" s="767"/>
      <c r="DP1067" s="767"/>
      <c r="DQ1067" s="767"/>
      <c r="DR1067" s="767"/>
      <c r="DS1067" s="767"/>
      <c r="DT1067" s="767"/>
      <c r="DU1067" s="767"/>
      <c r="DV1067" s="767"/>
      <c r="DW1067" s="767"/>
      <c r="DX1067" s="767"/>
      <c r="DY1067" s="767"/>
      <c r="DZ1067" s="767"/>
      <c r="EA1067" s="767"/>
      <c r="EB1067" s="767"/>
      <c r="EC1067" s="767"/>
      <c r="ED1067" s="767"/>
      <c r="EE1067" s="767"/>
      <c r="EF1067" s="767"/>
      <c r="EG1067" s="767"/>
      <c r="EH1067" s="767"/>
      <c r="EI1067" s="767"/>
      <c r="EJ1067" s="767"/>
      <c r="EK1067" s="767"/>
      <c r="EL1067" s="767"/>
      <c r="EM1067" s="767"/>
      <c r="EN1067" s="767"/>
      <c r="EO1067" s="767"/>
      <c r="EP1067" s="767"/>
      <c r="EQ1067" s="767"/>
      <c r="ER1067" s="767"/>
      <c r="ES1067" s="767"/>
      <c r="ET1067" s="767"/>
      <c r="EU1067" s="767"/>
      <c r="EV1067" s="767"/>
      <c r="EW1067" s="767"/>
      <c r="EX1067" s="767"/>
      <c r="EY1067" s="767"/>
      <c r="EZ1067" s="767"/>
      <c r="FA1067" s="767"/>
      <c r="FB1067" s="767"/>
      <c r="FC1067" s="767"/>
      <c r="FD1067" s="767"/>
      <c r="FE1067" s="767"/>
      <c r="FF1067" s="767"/>
      <c r="FG1067" s="767"/>
      <c r="FH1067" s="767"/>
      <c r="FI1067" s="767"/>
      <c r="FJ1067" s="767"/>
      <c r="FK1067" s="767"/>
      <c r="FL1067" s="767"/>
      <c r="FM1067" s="767"/>
      <c r="FN1067" s="767"/>
      <c r="FO1067" s="767"/>
      <c r="FP1067" s="767"/>
      <c r="FQ1067" s="767"/>
      <c r="FR1067" s="767"/>
      <c r="FS1067" s="767"/>
      <c r="FT1067" s="767"/>
      <c r="FU1067" s="767"/>
      <c r="FV1067" s="767"/>
      <c r="FW1067" s="767"/>
      <c r="FX1067" s="767"/>
      <c r="FY1067" s="767"/>
      <c r="FZ1067" s="767"/>
      <c r="GA1067" s="767"/>
      <c r="GB1067" s="767"/>
      <c r="GC1067" s="767"/>
      <c r="GD1067" s="767"/>
      <c r="GE1067" s="767"/>
      <c r="GF1067" s="767"/>
      <c r="GG1067" s="767"/>
      <c r="GH1067" s="767"/>
      <c r="GI1067" s="767"/>
      <c r="GJ1067" s="767"/>
      <c r="GK1067" s="767"/>
      <c r="GL1067" s="767"/>
      <c r="GM1067" s="767"/>
      <c r="GN1067" s="767"/>
      <c r="GO1067" s="767"/>
      <c r="GP1067" s="767"/>
      <c r="GQ1067" s="767"/>
      <c r="GR1067" s="767"/>
      <c r="GS1067" s="767"/>
      <c r="GT1067" s="767"/>
      <c r="GU1067" s="767"/>
      <c r="GV1067" s="767"/>
      <c r="GW1067" s="767"/>
      <c r="GX1067" s="767"/>
      <c r="GY1067" s="767"/>
      <c r="GZ1067" s="767"/>
      <c r="HA1067" s="767"/>
      <c r="HB1067" s="767"/>
      <c r="HC1067" s="767"/>
    </row>
    <row r="1068" spans="1:211" s="865" customFormat="1" ht="13.9" hidden="1" customHeight="1">
      <c r="A1068" s="308"/>
      <c r="B1068" s="339"/>
      <c r="C1068" s="962" t="str">
        <f>IF('1C TSspéc11'!Z$17&lt;&gt;0,'1C TSspéc11'!$B$12,"")</f>
        <v/>
      </c>
      <c r="D1068" s="963"/>
      <c r="E1068" s="964"/>
      <c r="F1068" s="211">
        <f>IF(AND($C1068='1C TSspéc11'!$B$12,'1C TSspéc11'!$B$16="spécifiques",'1C TSspéc11'!$Z$17&lt;&gt;""),'1C TSspéc11'!$Z$21,"")</f>
        <v>0</v>
      </c>
      <c r="G1068" s="236"/>
      <c r="H1068" s="765">
        <v>0.21</v>
      </c>
      <c r="I1068" s="766">
        <v>1</v>
      </c>
      <c r="J1068" s="314"/>
      <c r="K1068" s="786">
        <f t="shared" si="299"/>
        <v>0</v>
      </c>
      <c r="L1068" s="558">
        <f>IF(OR('1C TSspéc11'!$B$12="",'1C TSspéc11'!Z$30=0),0,IF(AND('1C TSspéc11'!$B$12&lt;&gt;"",$K$2="Pôle",'1C TSspéc11'!$C$12="OUI"),(('1C TSspéc11'!Z$22+'1C TSspéc11'!Z$23+'1C TSspéc11'!Z$24+'1C TSspéc11'!Z$25+'1C TSspéc11'!Z$29)/'1C TSspéc11'!Z$17),IF(AND('1C TSspéc11'!$B$12&lt;&gt;"",$K$2="Pôle",'1C TSspéc11'!$C$12="NON"),(('1C TSspéc11'!Z$22+'1C TSspéc11'!Z$23+'1C TSspéc11'!Z$24+'1C TSspéc11'!Z$25+'1C TSspéc11'!Z$29)/'1C TSspéc11'!Z$30),IF(AND('1C TSspéc11'!$B$12&lt;&gt;"",$K$2&lt;&gt;"Pôle",'1C TSspéc11'!$C$12="OUI"),(('1C TSspéc11'!Z$22+'1C TSspéc11'!Z$23+'1C TSspéc11'!Z$24+'1C TSspéc11'!Z$25+'1C TSspéc11'!Z$26+'1C TSspéc11'!Z$27+'1C TSspéc11'!Z$28+'1C TSspéc11'!Z$29)/'1C TSspéc11'!Z$17),IF(AND('1C TSspéc11'!$B$12&lt;&gt;"",$K$2&lt;&gt;"Pôle",'1C TSspéc11'!$C$12="NON"),(('1C TSspéc11'!Z$22+'1C TSspéc11'!Z$23+'1C TSspéc11'!Z$24+'1C TSspéc11'!Z$25+'1C TSspéc11'!Z$26+'1C TSspéc11'!Z$27+'1C TSspéc11'!Z$28+'1C TSspéc11'!Z$29)/'1C TSspéc11'!Z$30))))))</f>
        <v>0</v>
      </c>
      <c r="M1068" s="558">
        <f>IF(OR('1C TSspéc11'!$B$12="",'1C TSspéc11'!Z$30=0),0,IF(AND('1C TSspéc11'!$B$12&lt;&gt;"",$K$2="Pôle",'1C TSspéc11'!$C$12="OUI"),(('1C TSspéc11'!Z$26+'1C TSspéc11'!Z$27+'1C TSspéc11'!Z$28)/'1C TSspéc11'!Z$17),IF(AND('1C TSspéc11'!$B$12&lt;&gt;"",$K$2="Pôle",'1C TSspéc11'!$C$12="NON"),(('1C TSspéc11'!Z$26+'1C TSspéc11'!Z$27+'1C TSspéc11'!Z$28)/'1C TSspéc11'!Z$30),IF(AND('1C TSspéc11'!$B$12&lt;&gt;"",$K$2&lt;&gt;"Pôle"),0))))</f>
        <v>0</v>
      </c>
      <c r="N1068" s="559">
        <f>IF(AND('1C TSspéc11'!$B$12&lt;&gt;0,'1C TSspéc11'!$Z$30&lt;&gt;0),L1068+M1068,0)</f>
        <v>0</v>
      </c>
      <c r="O1068" s="572" t="str">
        <f>IF(AND('1C TSspéc11'!$Z$17&lt;&gt;0,'1C TSspéc11'!$C$12="OUI"),'1C TSspéc11'!$Z$35/'1C TSspéc11'!$Z$17,"")</f>
        <v/>
      </c>
      <c r="P1068" s="545" t="str">
        <f>IF(AND('1C TSspéc11'!$Z$17&lt;&gt;0,'1C TSspéc11'!$C$12="OUI"),'1C TSspéc11'!$Z$36/'1C TSspéc11'!$Z$17,"")</f>
        <v/>
      </c>
      <c r="Q1068" s="545" t="str">
        <f>IF(AND('1C TSspéc11'!$Z$17&lt;&gt;0,'1C TSspéc11'!$C$12="OUI"),'1C TSspéc11'!$Z$37/'1C TSspéc11'!$Z$17,"")</f>
        <v/>
      </c>
      <c r="R1068" s="545" t="str">
        <f>IF(AND('1C TSspéc11'!$Z$17&lt;&gt;0,'1C TSspéc11'!$C$12="OUI"),'1C TSspéc11'!$Z$38/'1C TSspéc11'!$Z$17,"")</f>
        <v/>
      </c>
      <c r="S1068" s="545" t="str">
        <f>IF(AND('1C TSspéc11'!$Z$17&lt;&gt;0,'1C TSspéc11'!$C$12="OUI"),'1C TSspéc11'!$Z$39/'1C TSspéc11'!$Z$17,"")</f>
        <v/>
      </c>
      <c r="T1068" s="545" t="str">
        <f>IF(AND('1C TSspéc11'!$Z$17&lt;&gt;0,'1C TSspéc11'!$C$12="OUI"),'1C TSspéc11'!$Z$40/'1C TSspéc11'!$Z$17,"")</f>
        <v/>
      </c>
      <c r="U1068" s="545" t="str">
        <f>IF(AND('1C TSspéc11'!$Z$17&lt;&gt;0,'1C TSspéc11'!$C$12="OUI"),'1C TSspéc11'!$Z$41/'1C TSspéc11'!$Z$17,"")</f>
        <v/>
      </c>
      <c r="V1068" s="545" t="str">
        <f>IF(AND('1C TSspéc11'!$Z$17&lt;&gt;0,'1C TSspéc11'!$C$12="OUI"),'1C TSspéc11'!$Z$42/'1C TSspéc11'!$Z$17,"")</f>
        <v/>
      </c>
      <c r="W1068" s="545" t="str">
        <f>IF(AND('1C TSspéc11'!$Z$17&lt;&gt;0,'1C TSspéc11'!$C$12="OUI"),'1C TSspéc11'!$Z$43/'1C TSspéc11'!$Z$17,"")</f>
        <v/>
      </c>
      <c r="X1068" s="545" t="str">
        <f>IF(AND('1C TSspéc11'!$Z$17&lt;&gt;0,'1C TSspéc11'!$C$12="OUI"),'1C TSspéc11'!$Z$44/'1C TSspéc11'!$Z$17,"")</f>
        <v/>
      </c>
      <c r="Y1068" s="545" t="str">
        <f>IF(AND('1C TSspéc11'!$Z$17&lt;&gt;0,'1C TSspéc11'!$C$12="OUI"),'1C TSspéc11'!$Z$45/'1C TSspéc11'!$Z$17,"")</f>
        <v/>
      </c>
      <c r="Z1068" s="545" t="str">
        <f>IF(AND('1C TSspéc11'!$Z$17&lt;&gt;0,'1C TSspéc11'!$C$12="OUI"),'1C TSspéc11'!$Z$46/'1C TSspéc11'!$Z$17,"")</f>
        <v/>
      </c>
      <c r="AA1068" s="545" t="str">
        <f>IF(AND('1C TSspéc11'!$Z$17&lt;&gt;0,'1C TSspéc11'!$C$12="OUI"),'1C TSspéc11'!$Z$47/'1C TSspéc11'!$Z$17,"")</f>
        <v/>
      </c>
      <c r="AB1068" s="545" t="str">
        <f>IF(AND('1C TSspéc11'!$Z$17&lt;&gt;0,'1C TSspéc11'!$C$12="OUI"),'1C TSspéc11'!$Z$48/'1C TSspéc11'!$Z$17,"")</f>
        <v/>
      </c>
      <c r="AC1068" s="545" t="str">
        <f>IF(AND('1C TSspéc11'!$Z$17&lt;&gt;0,'1C TSspéc11'!$C$12="OUI"),'1C TSspéc11'!$Z$49/'1C TSspéc11'!$Z$17,"")</f>
        <v/>
      </c>
      <c r="AD1068" s="545" t="str">
        <f>IF(AND('1C TSspéc11'!$Z$17&lt;&gt;0,'1C TSspéc11'!$C$12="OUI"),'1C TSspéc11'!$Z$50/'1C TSspéc11'!$Z$17,"")</f>
        <v/>
      </c>
      <c r="AE1068" s="545" t="str">
        <f>IF(AND('1C TSspéc11'!$Z$17&lt;&gt;0,'1C TSspéc11'!$C$12="OUI"),'1C TSspéc11'!$Z$51/'1C TSspéc11'!$Z$17,"")</f>
        <v/>
      </c>
      <c r="AF1068" s="545" t="str">
        <f>IF(AND('1C TSspéc11'!$Z$17&lt;&gt;0,'1C TSspéc11'!$C$12="OUI"),'1C TSspéc11'!$Z$52/'1C TSspéc11'!$Z$17,"")</f>
        <v/>
      </c>
      <c r="AG1068" s="545" t="str">
        <f>IF(AND('1C TSspéc11'!$Z$17&lt;&gt;0,'1C TSspéc11'!$C$12="OUI"),'1C TSspéc11'!$Z$53/'1C TSspéc11'!$Z$17,"")</f>
        <v/>
      </c>
      <c r="AH1068" s="545" t="str">
        <f>IF(AND('1C TSspéc11'!$Z$17&lt;&gt;0,'1C TSspéc11'!$C$12="OUI"),'1C TSspéc11'!$Z$54/'1C TSspéc11'!$Z$17,"")</f>
        <v/>
      </c>
      <c r="AI1068" s="545" t="str">
        <f>IF(AND('1C TSspéc11'!$Z$17&lt;&gt;0,'1C TSspéc11'!$C$12="OUI"),'1C TSspéc11'!$Z$55/'1C TSspéc11'!$Z$17,"")</f>
        <v/>
      </c>
      <c r="AJ1068" s="545" t="str">
        <f>IF(AND('1C TSspéc11'!$Z$17&lt;&gt;0,'1C TSspéc11'!$C$12="OUI"),'1C TSspéc11'!$Z$56/'1C TSspéc11'!$Z$17,"")</f>
        <v/>
      </c>
      <c r="AK1068" s="545" t="str">
        <f>IF(AND('1C TSspéc11'!$Z$17&lt;&gt;0,'1C TSspéc11'!$C$12="OUI"),'1C TSspéc11'!$Z$57/'1C TSspéc11'!$Z$17,"")</f>
        <v/>
      </c>
      <c r="AL1068" s="212">
        <f>IF(AND('1C TSspéc11'!$Z$17&lt;&gt;0,'1C TSspéc11'!$C$12="OUI"),N1068+AK1068,N1068)</f>
        <v>0</v>
      </c>
      <c r="AM1068" s="419">
        <f t="shared" si="300"/>
        <v>0</v>
      </c>
      <c r="AN1068" s="419">
        <f t="shared" si="301"/>
        <v>0</v>
      </c>
      <c r="AO1068" s="420" t="str">
        <f>IF(AND('1C TSspéc2'!$Z$17&lt;&gt;0,'1C TSspéc2'!$Z$30&lt;&gt;0),AM1068+AN1068,"")</f>
        <v/>
      </c>
      <c r="AP1068" s="574" t="str">
        <f>IF(AND('1C TSspéc2'!$Z$17&lt;&gt;0,'1C TSspéc2'!$Z$30&lt;&gt;0),AM1068-AR1068,"")</f>
        <v/>
      </c>
      <c r="AQ1068" s="625">
        <f t="shared" si="302"/>
        <v>0</v>
      </c>
      <c r="AR1068" s="597"/>
      <c r="AS1068" s="213"/>
      <c r="AT1068" s="214" t="str">
        <f>IF(('1C TSspéc11'!Z$17*FICHE!$C$14&lt;J1068),"Forfait limité à "&amp;FICHE!$C$14&amp;"€/jour","")</f>
        <v/>
      </c>
      <c r="AU1068" s="626"/>
      <c r="AV1068" s="824"/>
      <c r="AW1068" s="824"/>
      <c r="AX1068" s="824"/>
      <c r="AY1068" s="824"/>
      <c r="AZ1068" s="824"/>
      <c r="BA1068" s="767"/>
      <c r="BB1068" s="767"/>
      <c r="BC1068" s="767"/>
      <c r="BD1068" s="767"/>
      <c r="BE1068" s="767"/>
      <c r="BF1068" s="767"/>
      <c r="BG1068" s="767"/>
      <c r="BH1068" s="767"/>
      <c r="BI1068" s="767"/>
      <c r="BJ1068" s="767"/>
      <c r="BK1068" s="767"/>
      <c r="BL1068" s="767"/>
      <c r="BM1068" s="767"/>
      <c r="BN1068" s="767"/>
      <c r="BO1068" s="767"/>
      <c r="BP1068" s="767"/>
      <c r="BQ1068" s="767"/>
      <c r="BR1068" s="767"/>
      <c r="BS1068" s="767"/>
      <c r="BT1068" s="767"/>
      <c r="BU1068" s="767"/>
      <c r="BV1068" s="767"/>
      <c r="BW1068" s="767"/>
      <c r="BX1068" s="767"/>
      <c r="BY1068" s="767"/>
      <c r="BZ1068" s="767"/>
      <c r="CA1068" s="767"/>
      <c r="CB1068" s="767"/>
      <c r="CC1068" s="767"/>
      <c r="CD1068" s="767"/>
      <c r="CE1068" s="767"/>
      <c r="CF1068" s="767"/>
      <c r="CG1068" s="767"/>
      <c r="CH1068" s="767"/>
      <c r="CI1068" s="767"/>
      <c r="CJ1068" s="767"/>
      <c r="CK1068" s="767"/>
      <c r="CL1068" s="767"/>
      <c r="CM1068" s="767"/>
      <c r="CN1068" s="767"/>
      <c r="CO1068" s="767"/>
      <c r="CP1068" s="767"/>
      <c r="CQ1068" s="767"/>
      <c r="CR1068" s="767"/>
      <c r="CS1068" s="767"/>
      <c r="CT1068" s="767"/>
      <c r="CU1068" s="767"/>
      <c r="CV1068" s="767"/>
      <c r="CW1068" s="767"/>
      <c r="CX1068" s="767"/>
      <c r="CY1068" s="767"/>
      <c r="CZ1068" s="767"/>
      <c r="DA1068" s="767"/>
      <c r="DB1068" s="767"/>
      <c r="DC1068" s="767"/>
      <c r="DD1068" s="767"/>
      <c r="DE1068" s="767"/>
      <c r="DF1068" s="767"/>
      <c r="DG1068" s="767"/>
      <c r="DH1068" s="767"/>
      <c r="DI1068" s="767"/>
      <c r="DJ1068" s="767"/>
      <c r="DK1068" s="767"/>
      <c r="DL1068" s="767"/>
      <c r="DM1068" s="767"/>
      <c r="DN1068" s="767"/>
      <c r="DO1068" s="767"/>
      <c r="DP1068" s="767"/>
      <c r="DQ1068" s="767"/>
      <c r="DR1068" s="767"/>
      <c r="DS1068" s="767"/>
      <c r="DT1068" s="767"/>
      <c r="DU1068" s="767"/>
      <c r="DV1068" s="767"/>
      <c r="DW1068" s="767"/>
      <c r="DX1068" s="767"/>
      <c r="DY1068" s="767"/>
      <c r="DZ1068" s="767"/>
      <c r="EA1068" s="767"/>
      <c r="EB1068" s="767"/>
      <c r="EC1068" s="767"/>
      <c r="ED1068" s="767"/>
      <c r="EE1068" s="767"/>
      <c r="EF1068" s="767"/>
      <c r="EG1068" s="767"/>
      <c r="EH1068" s="767"/>
      <c r="EI1068" s="767"/>
      <c r="EJ1068" s="767"/>
      <c r="EK1068" s="767"/>
      <c r="EL1068" s="767"/>
      <c r="EM1068" s="767"/>
      <c r="EN1068" s="767"/>
      <c r="EO1068" s="767"/>
      <c r="EP1068" s="767"/>
      <c r="EQ1068" s="767"/>
      <c r="ER1068" s="767"/>
      <c r="ES1068" s="767"/>
      <c r="ET1068" s="767"/>
      <c r="EU1068" s="767"/>
      <c r="EV1068" s="767"/>
      <c r="EW1068" s="767"/>
      <c r="EX1068" s="767"/>
      <c r="EY1068" s="767"/>
      <c r="EZ1068" s="767"/>
      <c r="FA1068" s="767"/>
      <c r="FB1068" s="767"/>
      <c r="FC1068" s="767"/>
      <c r="FD1068" s="767"/>
      <c r="FE1068" s="767"/>
      <c r="FF1068" s="767"/>
      <c r="FG1068" s="767"/>
      <c r="FH1068" s="767"/>
      <c r="FI1068" s="767"/>
      <c r="FJ1068" s="767"/>
      <c r="FK1068" s="767"/>
      <c r="FL1068" s="767"/>
      <c r="FM1068" s="767"/>
      <c r="FN1068" s="767"/>
      <c r="FO1068" s="767"/>
      <c r="FP1068" s="767"/>
      <c r="FQ1068" s="767"/>
      <c r="FR1068" s="767"/>
      <c r="FS1068" s="767"/>
      <c r="FT1068" s="767"/>
      <c r="FU1068" s="767"/>
      <c r="FV1068" s="767"/>
      <c r="FW1068" s="767"/>
      <c r="FX1068" s="767"/>
      <c r="FY1068" s="767"/>
      <c r="FZ1068" s="767"/>
      <c r="GA1068" s="767"/>
      <c r="GB1068" s="767"/>
      <c r="GC1068" s="767"/>
      <c r="GD1068" s="767"/>
      <c r="GE1068" s="767"/>
      <c r="GF1068" s="767"/>
      <c r="GG1068" s="767"/>
      <c r="GH1068" s="767"/>
      <c r="GI1068" s="767"/>
      <c r="GJ1068" s="767"/>
      <c r="GK1068" s="767"/>
      <c r="GL1068" s="767"/>
      <c r="GM1068" s="767"/>
      <c r="GN1068" s="767"/>
      <c r="GO1068" s="767"/>
      <c r="GP1068" s="767"/>
      <c r="GQ1068" s="767"/>
      <c r="GR1068" s="767"/>
      <c r="GS1068" s="767"/>
      <c r="GT1068" s="767"/>
      <c r="GU1068" s="767"/>
      <c r="GV1068" s="767"/>
      <c r="GW1068" s="767"/>
      <c r="GX1068" s="767"/>
      <c r="GY1068" s="767"/>
      <c r="GZ1068" s="767"/>
      <c r="HA1068" s="767"/>
      <c r="HB1068" s="767"/>
      <c r="HC1068" s="767"/>
    </row>
    <row r="1069" spans="1:211" s="862" customFormat="1" ht="13.9" hidden="1" customHeight="1">
      <c r="A1069" s="843"/>
      <c r="B1069" s="844"/>
      <c r="C1069" s="968" t="str">
        <f>IF('1C TSspéc12'!C$17&lt;&gt;0,'1C TSspéc12'!$B$12,"")</f>
        <v/>
      </c>
      <c r="D1069" s="969"/>
      <c r="E1069" s="970"/>
      <c r="F1069" s="845">
        <f>IF(AND($C1069='1C TSspéc12'!$B$12,'1C TSspéc12'!$B$16="spécifiques",'1C TSspéc12'!$C$17&lt;&gt;""),'1C TSspéc12'!$C$21,"")</f>
        <v>0</v>
      </c>
      <c r="G1069" s="846"/>
      <c r="H1069" s="847">
        <v>0</v>
      </c>
      <c r="I1069" s="847">
        <v>0</v>
      </c>
      <c r="J1069" s="848"/>
      <c r="K1069" s="849">
        <f t="shared" si="299"/>
        <v>0</v>
      </c>
      <c r="L1069" s="894">
        <f>IF(OR('1C TSspéc12'!$B$12="",'1C TSspéc12'!C$30=0),0,IF(AND('1C TSspéc12'!$B$12&lt;&gt;"",$K$2="Pôle",'1C TSspéc12'!$C$12="OUI"),(('1C TSspéc12'!C$22+'1C TSspéc12'!C$23+'1C TSspéc12'!C$24+'1C TSspéc12'!C$25+'1C TSspéc12'!C$29)/'1C TSspéc12'!C$17),IF(AND('1C TSspéc12'!$B$12&lt;&gt;"",$K$2="Pôle",'1C TSspéc12'!$C$12="NON"),(('1C TSspéc12'!C$22+'1C TSspéc12'!C$23+'1C TSspéc12'!C$24+'1C TSspéc12'!C$25+'1C TSspéc12'!C$29)/'1C TSspéc12'!C$30),IF(AND('1C TSspéc12'!$B$12&lt;&gt;"",$K$2&lt;&gt;"Pôle",'1C TSspéc12'!$C$12="OUI"),(('1C TSspéc12'!C$22+'1C TSspéc12'!C$23+'1C TSspéc12'!C$24+'1C TSspéc12'!C$25+'1C TSspéc12'!C$26+'1C TSspéc12'!C$27+'1C TSspéc12'!C$28+'1C TSspéc12'!C$29)/'1C TSspéc12'!C$17),IF(AND('1C TSspéc12'!$B$12&lt;&gt;"",$K$2&lt;&gt;"Pôle",'1C TSspéc12'!$C$12="NON"),(('1C TSspéc12'!C$22+'1C TSspéc12'!C$23+'1C TSspéc12'!C$24+'1C TSspéc12'!C$25+'1C TSspéc12'!C$26+'1C TSspéc12'!C$27+'1C TSspéc12'!C$28+'1C TSspéc12'!C$29)/'1C TSspéc12'!C$30))))))</f>
        <v>0</v>
      </c>
      <c r="M1069" s="894">
        <f>IF(OR('1C TSspéc12'!$B$12="",'1C TSspéc12'!C$30=0),0,IF(AND('1C TSspéc12'!$B$12&lt;&gt;"",$K$2="Pôle",'1C TSspéc12'!$C$12="OUI"),(('1C TSspéc12'!C$26+'1C TSspéc12'!C$27+'1C TSspéc12'!C$28)/'1C TSspéc12'!C$17),IF(AND('1C TSspéc12'!$B$12&lt;&gt;"",$K$2="Pôle",'1C TSspéc12'!$C$12="NON"),(('1C TSspéc12'!C$26+'1C TSspéc12'!C$27+'1C TSspéc12'!C$28)/'1C TSspéc12'!C$30),IF(AND('1C TSspéc12'!$B$12&lt;&gt;"",$K$2&lt;&gt;"Pôle"),0))))</f>
        <v>0</v>
      </c>
      <c r="N1069" s="895">
        <f>IF(AND('1C TSspéc12'!$B$12&lt;&gt;0,'1C TSspéc12'!$C$30&lt;&gt;0),L1069+M1069,0)</f>
        <v>0</v>
      </c>
      <c r="O1069" s="851" t="str">
        <f>IF(AND('1C TSspéc12'!$C$17&lt;&gt;0,'1C TSspéc12'!$C$12="OUI"),'1C TSspéc12'!$C$35/'1C TSspéc12'!$C$17,"")</f>
        <v/>
      </c>
      <c r="P1069" s="852" t="str">
        <f>IF(AND('1C TSspéc12'!$C$17&lt;&gt;0,'1C TSspéc12'!$C$12="OUI"),'1C TSspéc12'!$C$36/'1C TSspéc12'!$C$17,"")</f>
        <v/>
      </c>
      <c r="Q1069" s="852" t="str">
        <f>IF(AND('1C TSspéc12'!$C$17&lt;&gt;0,'1C TSspéc12'!$C$12="OUI"),'1C TSspéc12'!$C$37/'1C TSspéc12'!$C$17,"")</f>
        <v/>
      </c>
      <c r="R1069" s="852" t="str">
        <f>IF(AND('1C TSspéc12'!$C$17&lt;&gt;0,'1C TSspéc12'!$C$12="OUI"),'1C TSspéc12'!$C$38/'1C TSspéc12'!$C$17,"")</f>
        <v/>
      </c>
      <c r="S1069" s="852" t="str">
        <f>IF(AND('1C TSspéc12'!$C$17&lt;&gt;0,'1C TSspéc12'!$C$12="OUI"),'1C TSspéc12'!$C$39/'1C TSspéc12'!$C$17,"")</f>
        <v/>
      </c>
      <c r="T1069" s="852" t="str">
        <f>IF(AND('1C TSspéc12'!$C$17&lt;&gt;0,'1C TSspéc12'!$C$12="OUI"),'1C TSspéc12'!$C$40/'1C TSspéc12'!$C$17,"")</f>
        <v/>
      </c>
      <c r="U1069" s="852" t="str">
        <f>IF(AND('1C TSspéc12'!$C$17&lt;&gt;0,'1C TSspéc12'!$C$12="OUI"),'1C TSspéc12'!$C$41/'1C TSspéc12'!$C$17,"")</f>
        <v/>
      </c>
      <c r="V1069" s="852" t="str">
        <f>IF(AND('1C TSspéc12'!$C$17&lt;&gt;0,'1C TSspéc12'!$C$12="OUI"),'1C TSspéc12'!$C$42/'1C TSspéc12'!$C$17,"")</f>
        <v/>
      </c>
      <c r="W1069" s="852" t="str">
        <f>IF(AND('1C TSspéc12'!$C$17&lt;&gt;0,'1C TSspéc12'!$C$12="OUI"),'1C TSspéc12'!$C$43/'1C TSspéc12'!$C$17,"")</f>
        <v/>
      </c>
      <c r="X1069" s="852" t="str">
        <f>IF(AND('1C TSspéc12'!$C$17&lt;&gt;0,'1C TSspéc12'!$C$12="OUI"),'1C TSspéc12'!$C$44/'1C TSspéc12'!$C$17,"")</f>
        <v/>
      </c>
      <c r="Y1069" s="852" t="str">
        <f>IF(AND('1C TSspéc12'!$C$17&lt;&gt;0,'1C TSspéc12'!$C$12="OUI"),'1C TSspéc12'!$C$45/'1C TSspéc12'!$C$17,"")</f>
        <v/>
      </c>
      <c r="Z1069" s="852" t="str">
        <f>IF(AND('1C TSspéc12'!$C$17&lt;&gt;0,'1C TSspéc12'!$C$12="OUI"),'1C TSspéc12'!$C$46/'1C TSspéc12'!$C$17,"")</f>
        <v/>
      </c>
      <c r="AA1069" s="852" t="str">
        <f>IF(AND('1C TSspéc12'!$C$17&lt;&gt;0,'1C TSspéc12'!$C$12="OUI"),'1C TSspéc12'!$C$47/'1C TSspéc12'!$C$17,"")</f>
        <v/>
      </c>
      <c r="AB1069" s="852" t="str">
        <f>IF(AND('1C TSspéc12'!$C$17&lt;&gt;0,'1C TSspéc12'!$C$12="OUI"),'1C TSspéc12'!$C$48/'1C TSspéc12'!$C$17,"")</f>
        <v/>
      </c>
      <c r="AC1069" s="852" t="str">
        <f>IF(AND('1C TSspéc12'!$C$17&lt;&gt;0,'1C TSspéc12'!$C$12="OUI"),'1C TSspéc12'!$C$49/'1C TSspéc12'!$C$17,"")</f>
        <v/>
      </c>
      <c r="AD1069" s="852" t="str">
        <f>IF(AND('1C TSspéc12'!$C$17&lt;&gt;0,'1C TSspéc12'!$C$12="OUI"),'1C TSspéc12'!$C$50/'1C TSspéc12'!$C$17,"")</f>
        <v/>
      </c>
      <c r="AE1069" s="852" t="str">
        <f>IF(AND('1C TSspéc12'!$C$17&lt;&gt;0,'1C TSspéc12'!$C$12="OUI"),'1C TSspéc12'!$C$51/'1C TSspéc12'!$C$17,"")</f>
        <v/>
      </c>
      <c r="AF1069" s="852" t="str">
        <f>IF(AND('1C TSspéc12'!$C$17&lt;&gt;0,'1C TSspéc12'!$C$12="OUI"),'1C TSspéc12'!$C$52/'1C TSspéc12'!$C$17,"")</f>
        <v/>
      </c>
      <c r="AG1069" s="852" t="str">
        <f>IF(AND('1C TSspéc12'!$C$17&lt;&gt;0,'1C TSspéc12'!$C$12="OUI"),'1C TSspéc12'!$C$53/'1C TSspéc12'!$C$17,"")</f>
        <v/>
      </c>
      <c r="AH1069" s="852" t="str">
        <f>IF(AND('1C TSspéc12'!$C$17&lt;&gt;0,'1C TSspéc12'!$C$12="OUI"),'1C TSspéc12'!$C$54/'1C TSspéc12'!$C$17,"")</f>
        <v/>
      </c>
      <c r="AI1069" s="852" t="str">
        <f>IF(AND('1C TSspéc12'!$C$17&lt;&gt;0,'1C TSspéc12'!$C$12="OUI"),'1C TSspéc12'!$C$55/'1C TSspéc12'!$C$17,"")</f>
        <v/>
      </c>
      <c r="AJ1069" s="852" t="str">
        <f>IF(AND('1C TSspéc12'!$C$17&lt;&gt;0,'1C TSspéc12'!$C$12="OUI"),'1C TSspéc12'!$C$56/'1C TSspéc12'!$C$17,"")</f>
        <v/>
      </c>
      <c r="AK1069" s="852" t="str">
        <f>IF(AND('1C TSspéc12'!$C$17&lt;&gt;0,'1C TSspéc12'!$C$12="OUI"),'1C TSspéc12'!$C$57/'1C TSspéc12'!$C$17,"")</f>
        <v/>
      </c>
      <c r="AL1069" s="853">
        <f>IF(AND('1C TSspéc12'!$C$17&lt;&gt;0,'1C TSspéc12'!$C$12="OUI"),N1069+AK1069,N1069)</f>
        <v>0</v>
      </c>
      <c r="AM1069" s="896">
        <f>(J1069+(J1069*H1069)-(J1069*H1069*I1069))*L1069</f>
        <v>0</v>
      </c>
      <c r="AN1069" s="896">
        <f>((J1069+(J1069*H1069)-(J1069*H1069*I1069))*M1069)*50%</f>
        <v>0</v>
      </c>
      <c r="AO1069" s="897" t="str">
        <f>IF(AND('1C TSspéc12'!$C$17&lt;&gt;0,'1C TSspéc12'!$C$30&lt;&gt;0),AM1069+AN1069,"")</f>
        <v/>
      </c>
      <c r="AP1069" s="856" t="str">
        <f>IF(AND('1C TSspéc12'!$C$17&lt;&gt;0,'1C TSspéc12'!$C$30&lt;&gt;0),AM1069-AR1069,"")</f>
        <v/>
      </c>
      <c r="AQ1069" s="857">
        <f>IF(M1069=0,0,AN1069-AS1069)</f>
        <v>0</v>
      </c>
      <c r="AR1069" s="898"/>
      <c r="AS1069" s="859"/>
      <c r="AT1069" s="860" t="str">
        <f>IF(('1C TSspéc12'!C$17*FICHE!$C$14&lt;J1069),"Forfait limité à "&amp;FICHE!$C$14&amp;"€/jour","")</f>
        <v/>
      </c>
      <c r="AU1069" s="861"/>
      <c r="AV1069" s="824"/>
      <c r="AW1069" s="824"/>
      <c r="AX1069" s="824"/>
      <c r="AY1069" s="824"/>
      <c r="AZ1069" s="824"/>
      <c r="BA1069" s="767"/>
      <c r="BB1069" s="767"/>
      <c r="BC1069" s="767"/>
      <c r="BD1069" s="767"/>
      <c r="BE1069" s="767"/>
      <c r="BF1069" s="767"/>
      <c r="BG1069" s="767"/>
      <c r="BH1069" s="767"/>
      <c r="BI1069" s="767"/>
      <c r="BJ1069" s="767"/>
      <c r="BK1069" s="767"/>
      <c r="BL1069" s="767"/>
      <c r="BM1069" s="767"/>
      <c r="BN1069" s="767"/>
      <c r="BO1069" s="767"/>
      <c r="BP1069" s="767"/>
      <c r="BQ1069" s="767"/>
      <c r="BR1069" s="767"/>
      <c r="BS1069" s="767"/>
      <c r="BT1069" s="767"/>
      <c r="BU1069" s="767"/>
      <c r="BV1069" s="767"/>
      <c r="BW1069" s="767"/>
      <c r="BX1069" s="767"/>
      <c r="BY1069" s="767"/>
      <c r="BZ1069" s="767"/>
      <c r="CA1069" s="767"/>
      <c r="CB1069" s="767"/>
      <c r="CC1069" s="767"/>
      <c r="CD1069" s="767"/>
      <c r="CE1069" s="767"/>
      <c r="CF1069" s="767"/>
      <c r="CG1069" s="767"/>
      <c r="CH1069" s="767"/>
      <c r="CI1069" s="767"/>
      <c r="CJ1069" s="767"/>
      <c r="CK1069" s="767"/>
      <c r="CL1069" s="767"/>
      <c r="CM1069" s="767"/>
      <c r="CN1069" s="767"/>
      <c r="CO1069" s="767"/>
      <c r="CP1069" s="767"/>
      <c r="CQ1069" s="767"/>
      <c r="CR1069" s="767"/>
      <c r="CS1069" s="767"/>
      <c r="CT1069" s="767"/>
      <c r="CU1069" s="767"/>
      <c r="CV1069" s="767"/>
      <c r="CW1069" s="767"/>
      <c r="CX1069" s="767"/>
      <c r="CY1069" s="767"/>
      <c r="CZ1069" s="767"/>
      <c r="DA1069" s="767"/>
      <c r="DB1069" s="767"/>
      <c r="DC1069" s="767"/>
      <c r="DD1069" s="767"/>
      <c r="DE1069" s="767"/>
      <c r="DF1069" s="767"/>
      <c r="DG1069" s="767"/>
      <c r="DH1069" s="767"/>
      <c r="DI1069" s="767"/>
      <c r="DJ1069" s="767"/>
      <c r="DK1069" s="767"/>
      <c r="DL1069" s="767"/>
      <c r="DM1069" s="767"/>
      <c r="DN1069" s="767"/>
      <c r="DO1069" s="767"/>
      <c r="DP1069" s="767"/>
      <c r="DQ1069" s="767"/>
      <c r="DR1069" s="767"/>
      <c r="DS1069" s="767"/>
      <c r="DT1069" s="767"/>
      <c r="DU1069" s="767"/>
      <c r="DV1069" s="767"/>
      <c r="DW1069" s="767"/>
      <c r="DX1069" s="767"/>
      <c r="DY1069" s="767"/>
      <c r="DZ1069" s="767"/>
      <c r="EA1069" s="767"/>
      <c r="EB1069" s="767"/>
      <c r="EC1069" s="767"/>
      <c r="ED1069" s="767"/>
      <c r="EE1069" s="767"/>
      <c r="EF1069" s="767"/>
      <c r="EG1069" s="767"/>
      <c r="EH1069" s="767"/>
      <c r="EI1069" s="767"/>
      <c r="EJ1069" s="767"/>
      <c r="EK1069" s="767"/>
      <c r="EL1069" s="767"/>
      <c r="EM1069" s="767"/>
      <c r="EN1069" s="767"/>
      <c r="EO1069" s="767"/>
      <c r="EP1069" s="767"/>
      <c r="EQ1069" s="767"/>
      <c r="ER1069" s="767"/>
      <c r="ES1069" s="767"/>
      <c r="ET1069" s="767"/>
      <c r="EU1069" s="767"/>
      <c r="EV1069" s="767"/>
      <c r="EW1069" s="767"/>
      <c r="EX1069" s="767"/>
      <c r="EY1069" s="767"/>
      <c r="EZ1069" s="767"/>
      <c r="FA1069" s="767"/>
      <c r="FB1069" s="767"/>
      <c r="FC1069" s="767"/>
      <c r="FD1069" s="767"/>
      <c r="FE1069" s="767"/>
      <c r="FF1069" s="767"/>
      <c r="FG1069" s="767"/>
      <c r="FH1069" s="767"/>
      <c r="FI1069" s="767"/>
      <c r="FJ1069" s="767"/>
      <c r="FK1069" s="767"/>
      <c r="FL1069" s="767"/>
      <c r="FM1069" s="767"/>
      <c r="FN1069" s="767"/>
      <c r="FO1069" s="767"/>
      <c r="FP1069" s="767"/>
      <c r="FQ1069" s="767"/>
      <c r="FR1069" s="767"/>
      <c r="FS1069" s="767"/>
      <c r="FT1069" s="767"/>
      <c r="FU1069" s="767"/>
      <c r="FV1069" s="767"/>
      <c r="FW1069" s="767"/>
      <c r="FX1069" s="767"/>
      <c r="FY1069" s="767"/>
      <c r="FZ1069" s="767"/>
      <c r="GA1069" s="767"/>
      <c r="GB1069" s="767"/>
      <c r="GC1069" s="767"/>
      <c r="GD1069" s="767"/>
      <c r="GE1069" s="767"/>
      <c r="GF1069" s="767"/>
      <c r="GG1069" s="767"/>
      <c r="GH1069" s="767"/>
      <c r="GI1069" s="767"/>
      <c r="GJ1069" s="767"/>
      <c r="GK1069" s="767"/>
      <c r="GL1069" s="767"/>
      <c r="GM1069" s="767"/>
      <c r="GN1069" s="767"/>
      <c r="GO1069" s="767"/>
      <c r="GP1069" s="767"/>
      <c r="GQ1069" s="767"/>
      <c r="GR1069" s="767"/>
      <c r="GS1069" s="767"/>
      <c r="GT1069" s="767"/>
      <c r="GU1069" s="767"/>
      <c r="GV1069" s="767"/>
      <c r="GW1069" s="767"/>
      <c r="GX1069" s="767"/>
      <c r="GY1069" s="767"/>
      <c r="GZ1069" s="767"/>
      <c r="HA1069" s="767"/>
      <c r="HB1069" s="767"/>
      <c r="HC1069" s="767"/>
    </row>
    <row r="1070" spans="1:211" s="864" customFormat="1" ht="13.9" hidden="1" customHeight="1">
      <c r="A1070" s="307"/>
      <c r="B1070" s="351"/>
      <c r="C1070" s="971" t="str">
        <f>IF('1C TSspéc12'!D$17&lt;&gt;0,'1C TSspéc12'!$B$12,"")</f>
        <v/>
      </c>
      <c r="D1070" s="972"/>
      <c r="E1070" s="973"/>
      <c r="F1070" s="93">
        <f>IF(AND($C1070='1C TSspéc12'!$B$12,'1C TSspéc12'!$B$16="spécifiques",'1C TSspéc12'!$D$17&lt;&gt;""),'1C TSspéc12'!$D$21,"")</f>
        <v>0</v>
      </c>
      <c r="G1070" s="863"/>
      <c r="H1070" s="745">
        <v>0.21</v>
      </c>
      <c r="I1070" s="747">
        <v>1</v>
      </c>
      <c r="J1070" s="312"/>
      <c r="K1070" s="680">
        <f t="shared" si="299"/>
        <v>0</v>
      </c>
      <c r="L1070" s="556">
        <f>IF(OR('1C TSspéc12'!$B$12="",'1C TSspéc12'!D$30=0),0,IF(AND('1C TSspéc12'!$B$12&lt;&gt;"",$K$2="Pôle",'1C TSspéc12'!$C$12="OUI"),(('1C TSspéc12'!D$22+'1C TSspéc12'!D$23+'1C TSspéc12'!D$24+'1C TSspéc12'!D$25+'1C TSspéc12'!D$29)/'1C TSspéc12'!D$17),IF(AND('1C TSspéc12'!$B$12&lt;&gt;"",$K$2="Pôle",'1C TSspéc12'!$C$12="NON"),(('1C TSspéc12'!D$22+'1C TSspéc12'!D$23+'1C TSspéc12'!D$24+'1C TSspéc12'!D$25+'1C TSspéc12'!D$29)/'1C TSspéc12'!D$30),IF(AND('1C TSspéc12'!$B$12&lt;&gt;"",$K$2&lt;&gt;"Pôle",'1C TSspéc12'!$C$12="OUI"),(('1C TSspéc12'!D$22+'1C TSspéc12'!D$23+'1C TSspéc12'!D$24+'1C TSspéc12'!D$25+'1C TSspéc12'!D$26+'1C TSspéc12'!D$27+'1C TSspéc12'!D$28+'1C TSspéc12'!D$29)/'1C TSspéc12'!D$17),IF(AND('1C TSspéc12'!$B$12&lt;&gt;"",$K$2&lt;&gt;"Pôle",'1C TSspéc12'!$C$12="NON"),(('1C TSspéc12'!D$22+'1C TSspéc12'!D$23+'1C TSspéc12'!D$24+'1C TSspéc12'!D$25+'1C TSspéc12'!D$26+'1C TSspéc12'!D$27+'1C TSspéc12'!D$28+'1C TSspéc12'!D$29)/'1C TSspéc12'!D$30))))))</f>
        <v>0</v>
      </c>
      <c r="M1070" s="556">
        <f>IF(OR('1C TSspéc12'!$B$12="",'1C TSspéc12'!D$30=0),0,IF(AND('1C TSspéc12'!$B$12&lt;&gt;"",$K$2="Pôle",'1C TSspéc12'!$C$12="OUI"),(('1C TSspéc12'!D$26+'1C TSspéc12'!D$27+'1C TSspéc12'!D$28)/'1C TSspéc12'!D$17),IF(AND('1C TSspéc12'!$B$12&lt;&gt;"",$K$2="Pôle",'1C TSspéc12'!$C$12="NON"),(('1C TSspéc12'!D$26+'1C TSspéc12'!D$27+'1C TSspéc12'!D$28)/'1C TSspéc12'!D$30),IF(AND('1C TSspéc12'!$B$12&lt;&gt;"",$K$2&lt;&gt;"Pôle"),0))))</f>
        <v>0</v>
      </c>
      <c r="N1070" s="557">
        <f>IF(AND('1C TSspéc12'!$B$12&lt;&gt;0,'1C TSspéc12'!$D$30&lt;&gt;0),L1070+M1070,0)</f>
        <v>0</v>
      </c>
      <c r="O1070" s="542" t="str">
        <f>IF(AND('1C TSspéc12'!$D$17&lt;&gt;0,'1C TSspéc12'!$C$12="OUI"),'1C TSspéc12'!$D$35/'1C TSspéc12'!$D$17,"")</f>
        <v/>
      </c>
      <c r="P1070" s="543" t="str">
        <f>IF(AND('1C TSspéc12'!$D$17&lt;&gt;0,'1C TSspéc12'!$C$12="OUI"),'1C TSspéc12'!$D$36/'1C TSspéc12'!$D$17,"")</f>
        <v/>
      </c>
      <c r="Q1070" s="543" t="str">
        <f>IF(AND('1C TSspéc12'!$D$17&lt;&gt;0,'1C TSspéc12'!$C$12="OUI"),'1C TSspéc12'!$D$37/'1C TSspéc12'!$D$17,"")</f>
        <v/>
      </c>
      <c r="R1070" s="543" t="str">
        <f>IF(AND('1C TSspéc12'!$D$17&lt;&gt;0,'1C TSspéc12'!$C$12="OUI"),'1C TSspéc12'!$D$38/'1C TSspéc12'!$D$17,"")</f>
        <v/>
      </c>
      <c r="S1070" s="543" t="str">
        <f>IF(AND('1C TSspéc12'!$D$17&lt;&gt;0,'1C TSspéc12'!$C$12="OUI"),'1C TSspéc12'!$D$39/'1C TSspéc12'!$D$17,"")</f>
        <v/>
      </c>
      <c r="T1070" s="543" t="str">
        <f>IF(AND('1C TSspéc12'!$D$17&lt;&gt;0,'1C TSspéc12'!$C$12="OUI"),'1C TSspéc12'!$D$40/'1C TSspéc12'!$D$17,"")</f>
        <v/>
      </c>
      <c r="U1070" s="543" t="str">
        <f>IF(AND('1C TSspéc12'!$D$17&lt;&gt;0,'1C TSspéc12'!$C$12="OUI"),'1C TSspéc12'!$D$41/'1C TSspéc12'!$D$17,"")</f>
        <v/>
      </c>
      <c r="V1070" s="543" t="str">
        <f>IF(AND('1C TSspéc12'!$D$17&lt;&gt;0,'1C TSspéc12'!$C$12="OUI"),'1C TSspéc12'!$D$42/'1C TSspéc12'!$D$17,"")</f>
        <v/>
      </c>
      <c r="W1070" s="543" t="str">
        <f>IF(AND('1C TSspéc12'!$D$17&lt;&gt;0,'1C TSspéc12'!$C$12="OUI"),'1C TSspéc12'!$D$43/'1C TSspéc12'!$D$17,"")</f>
        <v/>
      </c>
      <c r="X1070" s="543" t="str">
        <f>IF(AND('1C TSspéc12'!$D$17&lt;&gt;0,'1C TSspéc12'!$C$12="OUI"),'1C TSspéc12'!$D$44/'1C TSspéc12'!$D$17,"")</f>
        <v/>
      </c>
      <c r="Y1070" s="543" t="str">
        <f>IF(AND('1C TSspéc12'!$D$17&lt;&gt;0,'1C TSspéc12'!$C$12="OUI"),'1C TSspéc12'!$D$45/'1C TSspéc12'!$D$17,"")</f>
        <v/>
      </c>
      <c r="Z1070" s="543" t="str">
        <f>IF(AND('1C TSspéc12'!$D$17&lt;&gt;0,'1C TSspéc12'!$C$12="OUI"),'1C TSspéc12'!$D$46/'1C TSspéc12'!$D$17,"")</f>
        <v/>
      </c>
      <c r="AA1070" s="543" t="str">
        <f>IF(AND('1C TSspéc12'!$D$17&lt;&gt;0,'1C TSspéc12'!$C$12="OUI"),'1C TSspéc12'!$D$47/'1C TSspéc12'!$D$17,"")</f>
        <v/>
      </c>
      <c r="AB1070" s="543" t="str">
        <f>IF(AND('1C TSspéc12'!$D$17&lt;&gt;0,'1C TSspéc12'!$C$12="OUI"),'1C TSspéc12'!$D$48/'1C TSspéc12'!$D$17,"")</f>
        <v/>
      </c>
      <c r="AC1070" s="543" t="str">
        <f>IF(AND('1C TSspéc12'!$D$17&lt;&gt;0,'1C TSspéc12'!$C$12="OUI"),'1C TSspéc12'!$D$49/'1C TSspéc12'!$D$17,"")</f>
        <v/>
      </c>
      <c r="AD1070" s="543" t="str">
        <f>IF(AND('1C TSspéc12'!$D$17&lt;&gt;0,'1C TSspéc12'!$C$12="OUI"),'1C TSspéc12'!$D$50/'1C TSspéc12'!$D$17,"")</f>
        <v/>
      </c>
      <c r="AE1070" s="543" t="str">
        <f>IF(AND('1C TSspéc12'!$D$17&lt;&gt;0,'1C TSspéc12'!$C$12="OUI"),'1C TSspéc12'!$D$51/'1C TSspéc12'!$D$17,"")</f>
        <v/>
      </c>
      <c r="AF1070" s="543" t="str">
        <f>IF(AND('1C TSspéc12'!$D$17&lt;&gt;0,'1C TSspéc12'!$C$12="OUI"),'1C TSspéc12'!$D$52/'1C TSspéc12'!$D$17,"")</f>
        <v/>
      </c>
      <c r="AG1070" s="543" t="str">
        <f>IF(AND('1C TSspéc12'!$D$17&lt;&gt;0,'1C TSspéc12'!$C$12="OUI"),'1C TSspéc12'!$D$53/'1C TSspéc12'!$D$17,"")</f>
        <v/>
      </c>
      <c r="AH1070" s="543" t="str">
        <f>IF(AND('1C TSspéc12'!$D$17&lt;&gt;0,'1C TSspéc12'!$C$12="OUI"),'1C TSspéc12'!$D$54/'1C TSspéc12'!$D$17,"")</f>
        <v/>
      </c>
      <c r="AI1070" s="543" t="str">
        <f>IF(AND('1C TSspéc12'!$D$17&lt;&gt;0,'1C TSspéc12'!$C$12="OUI"),'1C TSspéc12'!$D$55/'1C TSspéc12'!$D$17,"")</f>
        <v/>
      </c>
      <c r="AJ1070" s="543" t="str">
        <f>IF(AND('1C TSspéc12'!$D$17&lt;&gt;0,'1C TSspéc12'!$C$12="OUI"),'1C TSspéc12'!$D$56/'1C TSspéc12'!$D$17,"")</f>
        <v/>
      </c>
      <c r="AK1070" s="543" t="str">
        <f>IF(AND('1C TSspéc12'!$D$17&lt;&gt;0,'1C TSspéc12'!$C$12="OUI"),'1C TSspéc12'!$D$57/'1C TSspéc12'!$D$17,"")</f>
        <v/>
      </c>
      <c r="AL1070" s="72">
        <f>IF(AND('1C TSspéc12'!$D$17&lt;&gt;0,'1C TSspéc12'!$C$12="OUI"),N1070+AK1070,N1070)</f>
        <v>0</v>
      </c>
      <c r="AM1070" s="417">
        <f t="shared" ref="AM1070:AM1092" si="303">(J1070+(J1070*H1070)-(J1070*H1070*I1070))*L1070</f>
        <v>0</v>
      </c>
      <c r="AN1070" s="417">
        <f t="shared" ref="AN1070:AN1092" si="304">((J1070+(J1070*H1070)-(J1070*H1070*I1070))*M1070)*50%</f>
        <v>0</v>
      </c>
      <c r="AO1070" s="418" t="str">
        <f>IF(AND('1C TSspéc12'!$D$17&lt;&gt;0,'1C TSspéc12'!$D$30&lt;&gt;0),AM1070+AN1070,"")</f>
        <v/>
      </c>
      <c r="AP1070" s="573" t="str">
        <f>IF(AND('1C TSspéc12'!$D$17&lt;&gt;0,'1C TSspéc12'!$D$30&lt;&gt;0),AM1070-AR1070,"")</f>
        <v/>
      </c>
      <c r="AQ1070" s="583">
        <f t="shared" ref="AQ1070:AQ1092" si="305">IF(M1070=0,0,AN1070-AS1070)</f>
        <v>0</v>
      </c>
      <c r="AR1070" s="596"/>
      <c r="AS1070" s="102"/>
      <c r="AT1070" s="27" t="str">
        <f>IF(('1C TSspéc12'!D$17*FICHE!$C$14&lt;J1070),"Forfait limité à "&amp;FICHE!$C$14&amp;"€/jour","")</f>
        <v/>
      </c>
      <c r="AU1070" s="592"/>
      <c r="AV1070" s="824"/>
      <c r="AW1070" s="824"/>
      <c r="AX1070" s="824"/>
      <c r="AY1070" s="824"/>
      <c r="AZ1070" s="824"/>
      <c r="BA1070" s="767"/>
      <c r="BB1070" s="767"/>
      <c r="BC1070" s="767"/>
      <c r="BD1070" s="767"/>
      <c r="BE1070" s="767"/>
      <c r="BF1070" s="767"/>
      <c r="BG1070" s="767"/>
      <c r="BH1070" s="767"/>
      <c r="BI1070" s="767"/>
      <c r="BJ1070" s="767"/>
      <c r="BK1070" s="767"/>
      <c r="BL1070" s="767"/>
      <c r="BM1070" s="767"/>
      <c r="BN1070" s="767"/>
      <c r="BO1070" s="767"/>
      <c r="BP1070" s="767"/>
      <c r="BQ1070" s="767"/>
      <c r="BR1070" s="767"/>
      <c r="BS1070" s="767"/>
      <c r="BT1070" s="767"/>
      <c r="BU1070" s="767"/>
      <c r="BV1070" s="767"/>
      <c r="BW1070" s="767"/>
      <c r="BX1070" s="767"/>
      <c r="BY1070" s="767"/>
      <c r="BZ1070" s="767"/>
      <c r="CA1070" s="767"/>
      <c r="CB1070" s="767"/>
      <c r="CC1070" s="767"/>
      <c r="CD1070" s="767"/>
      <c r="CE1070" s="767"/>
      <c r="CF1070" s="767"/>
      <c r="CG1070" s="767"/>
      <c r="CH1070" s="767"/>
      <c r="CI1070" s="767"/>
      <c r="CJ1070" s="767"/>
      <c r="CK1070" s="767"/>
      <c r="CL1070" s="767"/>
      <c r="CM1070" s="767"/>
      <c r="CN1070" s="767"/>
      <c r="CO1070" s="767"/>
      <c r="CP1070" s="767"/>
      <c r="CQ1070" s="767"/>
      <c r="CR1070" s="767"/>
      <c r="CS1070" s="767"/>
      <c r="CT1070" s="767"/>
      <c r="CU1070" s="767"/>
      <c r="CV1070" s="767"/>
      <c r="CW1070" s="767"/>
      <c r="CX1070" s="767"/>
      <c r="CY1070" s="767"/>
      <c r="CZ1070" s="767"/>
      <c r="DA1070" s="767"/>
      <c r="DB1070" s="767"/>
      <c r="DC1070" s="767"/>
      <c r="DD1070" s="767"/>
      <c r="DE1070" s="767"/>
      <c r="DF1070" s="767"/>
      <c r="DG1070" s="767"/>
      <c r="DH1070" s="767"/>
      <c r="DI1070" s="767"/>
      <c r="DJ1070" s="767"/>
      <c r="DK1070" s="767"/>
      <c r="DL1070" s="767"/>
      <c r="DM1070" s="767"/>
      <c r="DN1070" s="767"/>
      <c r="DO1070" s="767"/>
      <c r="DP1070" s="767"/>
      <c r="DQ1070" s="767"/>
      <c r="DR1070" s="767"/>
      <c r="DS1070" s="767"/>
      <c r="DT1070" s="767"/>
      <c r="DU1070" s="767"/>
      <c r="DV1070" s="767"/>
      <c r="DW1070" s="767"/>
      <c r="DX1070" s="767"/>
      <c r="DY1070" s="767"/>
      <c r="DZ1070" s="767"/>
      <c r="EA1070" s="767"/>
      <c r="EB1070" s="767"/>
      <c r="EC1070" s="767"/>
      <c r="ED1070" s="767"/>
      <c r="EE1070" s="767"/>
      <c r="EF1070" s="767"/>
      <c r="EG1070" s="767"/>
      <c r="EH1070" s="767"/>
      <c r="EI1070" s="767"/>
      <c r="EJ1070" s="767"/>
      <c r="EK1070" s="767"/>
      <c r="EL1070" s="767"/>
      <c r="EM1070" s="767"/>
      <c r="EN1070" s="767"/>
      <c r="EO1070" s="767"/>
      <c r="EP1070" s="767"/>
      <c r="EQ1070" s="767"/>
      <c r="ER1070" s="767"/>
      <c r="ES1070" s="767"/>
      <c r="ET1070" s="767"/>
      <c r="EU1070" s="767"/>
      <c r="EV1070" s="767"/>
      <c r="EW1070" s="767"/>
      <c r="EX1070" s="767"/>
      <c r="EY1070" s="767"/>
      <c r="EZ1070" s="767"/>
      <c r="FA1070" s="767"/>
      <c r="FB1070" s="767"/>
      <c r="FC1070" s="767"/>
      <c r="FD1070" s="767"/>
      <c r="FE1070" s="767"/>
      <c r="FF1070" s="767"/>
      <c r="FG1070" s="767"/>
      <c r="FH1070" s="767"/>
      <c r="FI1070" s="767"/>
      <c r="FJ1070" s="767"/>
      <c r="FK1070" s="767"/>
      <c r="FL1070" s="767"/>
      <c r="FM1070" s="767"/>
      <c r="FN1070" s="767"/>
      <c r="FO1070" s="767"/>
      <c r="FP1070" s="767"/>
      <c r="FQ1070" s="767"/>
      <c r="FR1070" s="767"/>
      <c r="FS1070" s="767"/>
      <c r="FT1070" s="767"/>
      <c r="FU1070" s="767"/>
      <c r="FV1070" s="767"/>
      <c r="FW1070" s="767"/>
      <c r="FX1070" s="767"/>
      <c r="FY1070" s="767"/>
      <c r="FZ1070" s="767"/>
      <c r="GA1070" s="767"/>
      <c r="GB1070" s="767"/>
      <c r="GC1070" s="767"/>
      <c r="GD1070" s="767"/>
      <c r="GE1070" s="767"/>
      <c r="GF1070" s="767"/>
      <c r="GG1070" s="767"/>
      <c r="GH1070" s="767"/>
      <c r="GI1070" s="767"/>
      <c r="GJ1070" s="767"/>
      <c r="GK1070" s="767"/>
      <c r="GL1070" s="767"/>
      <c r="GM1070" s="767"/>
      <c r="GN1070" s="767"/>
      <c r="GO1070" s="767"/>
      <c r="GP1070" s="767"/>
      <c r="GQ1070" s="767"/>
      <c r="GR1070" s="767"/>
      <c r="GS1070" s="767"/>
      <c r="GT1070" s="767"/>
      <c r="GU1070" s="767"/>
      <c r="GV1070" s="767"/>
      <c r="GW1070" s="767"/>
      <c r="GX1070" s="767"/>
      <c r="GY1070" s="767"/>
      <c r="GZ1070" s="767"/>
      <c r="HA1070" s="767"/>
      <c r="HB1070" s="767"/>
      <c r="HC1070" s="767"/>
    </row>
    <row r="1071" spans="1:211" s="864" customFormat="1" ht="13.9" hidden="1" customHeight="1">
      <c r="A1071" s="307"/>
      <c r="B1071" s="351"/>
      <c r="C1071" s="971" t="str">
        <f>IF('1C TSspéc12'!E$17&lt;&gt;0,'1C TSspéc12'!$B$12,"")</f>
        <v/>
      </c>
      <c r="D1071" s="972"/>
      <c r="E1071" s="973"/>
      <c r="F1071" s="93">
        <f>IF(AND($C1071='1C TSspéc12'!$B$12,'1C TSspéc12'!$B$16="spécifiques",'1C TSspéc12'!$E$17&lt;&gt;""),'1C TSspéc12'!$E$21,"")</f>
        <v>0</v>
      </c>
      <c r="G1071" s="863"/>
      <c r="H1071" s="745">
        <v>0.21</v>
      </c>
      <c r="I1071" s="747">
        <v>1</v>
      </c>
      <c r="J1071" s="312"/>
      <c r="K1071" s="680">
        <f t="shared" si="299"/>
        <v>0</v>
      </c>
      <c r="L1071" s="556">
        <f>IF(OR('1C TSspéc12'!$B$12="",'1C TSspéc12'!E$30=0),0,IF(AND('1C TSspéc12'!$B$12&lt;&gt;"",$K$2="Pôle",'1C TSspéc12'!$C$12="OUI"),(('1C TSspéc12'!E$22+'1C TSspéc12'!E$23+'1C TSspéc12'!E$24+'1C TSspéc12'!E$25+'1C TSspéc12'!E$29)/'1C TSspéc12'!E$17),IF(AND('1C TSspéc12'!$B$12&lt;&gt;"",$K$2="Pôle",'1C TSspéc12'!$C$12="NON"),(('1C TSspéc12'!E$22+'1C TSspéc12'!E$23+'1C TSspéc12'!E$24+'1C TSspéc12'!E$25+'1C TSspéc12'!E$29)/'1C TSspéc12'!E$30),IF(AND('1C TSspéc12'!$B$12&lt;&gt;"",$K$2&lt;&gt;"Pôle",'1C TSspéc12'!$C$12="OUI"),(('1C TSspéc12'!E$22+'1C TSspéc12'!E$23+'1C TSspéc12'!E$24+'1C TSspéc12'!E$25+'1C TSspéc12'!E$26+'1C TSspéc12'!E$27+'1C TSspéc12'!E$28+'1C TSspéc12'!E$29)/'1C TSspéc12'!E$17),IF(AND('1C TSspéc12'!$B$12&lt;&gt;"",$K$2&lt;&gt;"Pôle",'1C TSspéc12'!$C$12="NON"),(('1C TSspéc12'!E$22+'1C TSspéc12'!E$23+'1C TSspéc12'!E$24+'1C TSspéc12'!E$25+'1C TSspéc12'!E$26+'1C TSspéc12'!E$27+'1C TSspéc12'!E$28+'1C TSspéc12'!E$29)/'1C TSspéc12'!E$30))))))</f>
        <v>0</v>
      </c>
      <c r="M1071" s="556">
        <f>IF(OR('1C TSspéc12'!$B$12="",'1C TSspéc12'!E$30=0),0,IF(AND('1C TSspéc12'!$B$12&lt;&gt;"",$K$2="Pôle",'1C TSspéc12'!$C$12="OUI"),(('1C TSspéc12'!E$26+'1C TSspéc12'!E$27+'1C TSspéc12'!E$28)/'1C TSspéc12'!E$17),IF(AND('1C TSspéc12'!$B$12&lt;&gt;"",$K$2="Pôle",'1C TSspéc12'!$C$12="NON"),(('1C TSspéc12'!E$26+'1C TSspéc12'!E$27+'1C TSspéc12'!E$28)/'1C TSspéc12'!E$30),IF(AND('1C TSspéc12'!$B$12&lt;&gt;"",$K$2&lt;&gt;"Pôle"),0))))</f>
        <v>0</v>
      </c>
      <c r="N1071" s="557">
        <f>IF(AND('1C TSspéc12'!$B$12&lt;&gt;0,'1C TSspéc12'!$E$30&lt;&gt;0),L1071+M1071,0)</f>
        <v>0</v>
      </c>
      <c r="O1071" s="542" t="str">
        <f>IF(AND('1C TSspéc12'!$E$17&lt;&gt;0,'1C TSspéc12'!$C$12="OUI"),'1C TSspéc12'!$E$35/'1C TSspéc12'!$E$17,"")</f>
        <v/>
      </c>
      <c r="P1071" s="543" t="str">
        <f>IF(AND('1C TSspéc12'!$E$17&lt;&gt;0,'1C TSspéc12'!$C$12="OUI"),'1C TSspéc12'!$E$36/'1C TSspéc12'!$E$17,"")</f>
        <v/>
      </c>
      <c r="Q1071" s="543" t="str">
        <f>IF(AND('1C TSspéc12'!$E$17&lt;&gt;0,'1C TSspéc12'!$C$12="OUI"),'1C TSspéc12'!$E$37/'1C TSspéc12'!$E$17,"")</f>
        <v/>
      </c>
      <c r="R1071" s="543" t="str">
        <f>IF(AND('1C TSspéc12'!$E$17&lt;&gt;0,'1C TSspéc12'!$C$12="OUI"),'1C TSspéc12'!$E$38/'1C TSspéc12'!$E$17,"")</f>
        <v/>
      </c>
      <c r="S1071" s="543" t="str">
        <f>IF(AND('1C TSspéc12'!$E$17&lt;&gt;0,'1C TSspéc12'!$C$12="OUI"),'1C TSspéc12'!$E$39/'1C TSspéc12'!$E$17,"")</f>
        <v/>
      </c>
      <c r="T1071" s="543" t="str">
        <f>IF(AND('1C TSspéc12'!$E$17&lt;&gt;0,'1C TSspéc12'!$C$12="OUI"),'1C TSspéc12'!$E$40/'1C TSspéc12'!$E$17,"")</f>
        <v/>
      </c>
      <c r="U1071" s="543" t="str">
        <f>IF(AND('1C TSspéc12'!$E$17&lt;&gt;0,'1C TSspéc12'!$C$12="OUI"),'1C TSspéc12'!$E$41/'1C TSspéc12'!$E$17,"")</f>
        <v/>
      </c>
      <c r="V1071" s="543" t="str">
        <f>IF(AND('1C TSspéc12'!$E$17&lt;&gt;0,'1C TSspéc12'!$C$12="OUI"),'1C TSspéc12'!$E$42/'1C TSspéc12'!$E$17,"")</f>
        <v/>
      </c>
      <c r="W1071" s="543" t="str">
        <f>IF(AND('1C TSspéc12'!$E$17&lt;&gt;0,'1C TSspéc12'!$C$12="OUI"),'1C TSspéc12'!$E$43/'1C TSspéc12'!$E$17,"")</f>
        <v/>
      </c>
      <c r="X1071" s="543" t="str">
        <f>IF(AND('1C TSspéc12'!$E$17&lt;&gt;0,'1C TSspéc12'!$C$12="OUI"),'1C TSspéc12'!$E$44/'1C TSspéc12'!$E$17,"")</f>
        <v/>
      </c>
      <c r="Y1071" s="543" t="str">
        <f>IF(AND('1C TSspéc12'!$E$17&lt;&gt;0,'1C TSspéc12'!$C$12="OUI"),'1C TSspéc12'!$E$45/'1C TSspéc12'!$E$17,"")</f>
        <v/>
      </c>
      <c r="Z1071" s="543" t="str">
        <f>IF(AND('1C TSspéc12'!$E$17&lt;&gt;0,'1C TSspéc12'!$C$12="OUI"),'1C TSspéc12'!$E$46/'1C TSspéc12'!$E$17,"")</f>
        <v/>
      </c>
      <c r="AA1071" s="543" t="str">
        <f>IF(AND('1C TSspéc12'!$E$17&lt;&gt;0,'1C TSspéc12'!$C$12="OUI"),'1C TSspéc12'!$E$47/'1C TSspéc12'!$E$17,"")</f>
        <v/>
      </c>
      <c r="AB1071" s="543" t="str">
        <f>IF(AND('1C TSspéc12'!$E$17&lt;&gt;0,'1C TSspéc12'!$C$12="OUI"),'1C TSspéc12'!$E$48/'1C TSspéc12'!$E$17,"")</f>
        <v/>
      </c>
      <c r="AC1071" s="543" t="str">
        <f>IF(AND('1C TSspéc12'!$E$17&lt;&gt;0,'1C TSspéc12'!$C$12="OUI"),'1C TSspéc12'!$E$49/'1C TSspéc12'!$E$17,"")</f>
        <v/>
      </c>
      <c r="AD1071" s="543" t="str">
        <f>IF(AND('1C TSspéc12'!$E$17&lt;&gt;0,'1C TSspéc12'!$C$12="OUI"),'1C TSspéc12'!$E$50/'1C TSspéc12'!$E$17,"")</f>
        <v/>
      </c>
      <c r="AE1071" s="543" t="str">
        <f>IF(AND('1C TSspéc12'!$E$17&lt;&gt;0,'1C TSspéc12'!$C$12="OUI"),'1C TSspéc12'!$E$51/'1C TSspéc12'!$E$17,"")</f>
        <v/>
      </c>
      <c r="AF1071" s="543" t="str">
        <f>IF(AND('1C TSspéc12'!$E$17&lt;&gt;0,'1C TSspéc12'!$C$12="OUI"),'1C TSspéc12'!$E$52/'1C TSspéc12'!$E$17,"")</f>
        <v/>
      </c>
      <c r="AG1071" s="543" t="str">
        <f>IF(AND('1C TSspéc12'!$E$17&lt;&gt;0,'1C TSspéc12'!$C$12="OUI"),'1C TSspéc12'!$E$53/'1C TSspéc12'!$E$17,"")</f>
        <v/>
      </c>
      <c r="AH1071" s="543" t="str">
        <f>IF(AND('1C TSspéc12'!$E$17&lt;&gt;0,'1C TSspéc12'!$C$12="OUI"),'1C TSspéc12'!$E$54/'1C TSspéc12'!$E$17,"")</f>
        <v/>
      </c>
      <c r="AI1071" s="543" t="str">
        <f>IF(AND('1C TSspéc12'!$E$17&lt;&gt;0,'1C TSspéc12'!$C$12="OUI"),'1C TSspéc12'!$E$55/'1C TSspéc12'!$E$17,"")</f>
        <v/>
      </c>
      <c r="AJ1071" s="543" t="str">
        <f>IF(AND('1C TSspéc12'!$E$17&lt;&gt;0,'1C TSspéc12'!$C$12="OUI"),'1C TSspéc12'!$E$56/'1C TSspéc12'!$E$17,"")</f>
        <v/>
      </c>
      <c r="AK1071" s="543" t="str">
        <f>IF(AND('1C TSspéc12'!$E$17&lt;&gt;0,'1C TSspéc12'!$C$12="OUI"),'1C TSspéc12'!$E$57/'1C TSspéc12'!$E$17,"")</f>
        <v/>
      </c>
      <c r="AL1071" s="72">
        <f>IF(AND('1C TSspéc12'!$E$17&lt;&gt;0,'1C TSspéc12'!$C$12="OUI"),N1071+AK1071,N1071)</f>
        <v>0</v>
      </c>
      <c r="AM1071" s="417">
        <f t="shared" si="303"/>
        <v>0</v>
      </c>
      <c r="AN1071" s="417">
        <f t="shared" si="304"/>
        <v>0</v>
      </c>
      <c r="AO1071" s="418" t="str">
        <f>IF(AND('1C TSspéc12'!$E$17&lt;&gt;0,'1C TSspéc12'!$E$30&lt;&gt;0),AM1071+AN1071,"")</f>
        <v/>
      </c>
      <c r="AP1071" s="573" t="str">
        <f>IF(AND('1C TSspéc12'!$E$17&lt;&gt;0,'1C TSspéc12'!$E$30&lt;&gt;0),AM1071-AR1071,"")</f>
        <v/>
      </c>
      <c r="AQ1071" s="583">
        <f t="shared" si="305"/>
        <v>0</v>
      </c>
      <c r="AR1071" s="596"/>
      <c r="AS1071" s="102"/>
      <c r="AT1071" s="27" t="str">
        <f>IF(('1C TSspéc12'!E$17*FICHE!$C$14&lt;J1071),"Forfait limité à "&amp;FICHE!$C$14&amp;"€/jour","")</f>
        <v/>
      </c>
      <c r="AU1071" s="592"/>
      <c r="AV1071" s="824"/>
      <c r="AW1071" s="824"/>
      <c r="AX1071" s="824"/>
      <c r="AY1071" s="824"/>
      <c r="AZ1071" s="824"/>
      <c r="BA1071" s="767"/>
      <c r="BB1071" s="767"/>
      <c r="BC1071" s="767"/>
      <c r="BD1071" s="767"/>
      <c r="BE1071" s="767"/>
      <c r="BF1071" s="767"/>
      <c r="BG1071" s="767"/>
      <c r="BH1071" s="767"/>
      <c r="BI1071" s="767"/>
      <c r="BJ1071" s="767"/>
      <c r="BK1071" s="767"/>
      <c r="BL1071" s="767"/>
      <c r="BM1071" s="767"/>
      <c r="BN1071" s="767"/>
      <c r="BO1071" s="767"/>
      <c r="BP1071" s="767"/>
      <c r="BQ1071" s="767"/>
      <c r="BR1071" s="767"/>
      <c r="BS1071" s="767"/>
      <c r="BT1071" s="767"/>
      <c r="BU1071" s="767"/>
      <c r="BV1071" s="767"/>
      <c r="BW1071" s="767"/>
      <c r="BX1071" s="767"/>
      <c r="BY1071" s="767"/>
      <c r="BZ1071" s="767"/>
      <c r="CA1071" s="767"/>
      <c r="CB1071" s="767"/>
      <c r="CC1071" s="767"/>
      <c r="CD1071" s="767"/>
      <c r="CE1071" s="767"/>
      <c r="CF1071" s="767"/>
      <c r="CG1071" s="767"/>
      <c r="CH1071" s="767"/>
      <c r="CI1071" s="767"/>
      <c r="CJ1071" s="767"/>
      <c r="CK1071" s="767"/>
      <c r="CL1071" s="767"/>
      <c r="CM1071" s="767"/>
      <c r="CN1071" s="767"/>
      <c r="CO1071" s="767"/>
      <c r="CP1071" s="767"/>
      <c r="CQ1071" s="767"/>
      <c r="CR1071" s="767"/>
      <c r="CS1071" s="767"/>
      <c r="CT1071" s="767"/>
      <c r="CU1071" s="767"/>
      <c r="CV1071" s="767"/>
      <c r="CW1071" s="767"/>
      <c r="CX1071" s="767"/>
      <c r="CY1071" s="767"/>
      <c r="CZ1071" s="767"/>
      <c r="DA1071" s="767"/>
      <c r="DB1071" s="767"/>
      <c r="DC1071" s="767"/>
      <c r="DD1071" s="767"/>
      <c r="DE1071" s="767"/>
      <c r="DF1071" s="767"/>
      <c r="DG1071" s="767"/>
      <c r="DH1071" s="767"/>
      <c r="DI1071" s="767"/>
      <c r="DJ1071" s="767"/>
      <c r="DK1071" s="767"/>
      <c r="DL1071" s="767"/>
      <c r="DM1071" s="767"/>
      <c r="DN1071" s="767"/>
      <c r="DO1071" s="767"/>
      <c r="DP1071" s="767"/>
      <c r="DQ1071" s="767"/>
      <c r="DR1071" s="767"/>
      <c r="DS1071" s="767"/>
      <c r="DT1071" s="767"/>
      <c r="DU1071" s="767"/>
      <c r="DV1071" s="767"/>
      <c r="DW1071" s="767"/>
      <c r="DX1071" s="767"/>
      <c r="DY1071" s="767"/>
      <c r="DZ1071" s="767"/>
      <c r="EA1071" s="767"/>
      <c r="EB1071" s="767"/>
      <c r="EC1071" s="767"/>
      <c r="ED1071" s="767"/>
      <c r="EE1071" s="767"/>
      <c r="EF1071" s="767"/>
      <c r="EG1071" s="767"/>
      <c r="EH1071" s="767"/>
      <c r="EI1071" s="767"/>
      <c r="EJ1071" s="767"/>
      <c r="EK1071" s="767"/>
      <c r="EL1071" s="767"/>
      <c r="EM1071" s="767"/>
      <c r="EN1071" s="767"/>
      <c r="EO1071" s="767"/>
      <c r="EP1071" s="767"/>
      <c r="EQ1071" s="767"/>
      <c r="ER1071" s="767"/>
      <c r="ES1071" s="767"/>
      <c r="ET1071" s="767"/>
      <c r="EU1071" s="767"/>
      <c r="EV1071" s="767"/>
      <c r="EW1071" s="767"/>
      <c r="EX1071" s="767"/>
      <c r="EY1071" s="767"/>
      <c r="EZ1071" s="767"/>
      <c r="FA1071" s="767"/>
      <c r="FB1071" s="767"/>
      <c r="FC1071" s="767"/>
      <c r="FD1071" s="767"/>
      <c r="FE1071" s="767"/>
      <c r="FF1071" s="767"/>
      <c r="FG1071" s="767"/>
      <c r="FH1071" s="767"/>
      <c r="FI1071" s="767"/>
      <c r="FJ1071" s="767"/>
      <c r="FK1071" s="767"/>
      <c r="FL1071" s="767"/>
      <c r="FM1071" s="767"/>
      <c r="FN1071" s="767"/>
      <c r="FO1071" s="767"/>
      <c r="FP1071" s="767"/>
      <c r="FQ1071" s="767"/>
      <c r="FR1071" s="767"/>
      <c r="FS1071" s="767"/>
      <c r="FT1071" s="767"/>
      <c r="FU1071" s="767"/>
      <c r="FV1071" s="767"/>
      <c r="FW1071" s="767"/>
      <c r="FX1071" s="767"/>
      <c r="FY1071" s="767"/>
      <c r="FZ1071" s="767"/>
      <c r="GA1071" s="767"/>
      <c r="GB1071" s="767"/>
      <c r="GC1071" s="767"/>
      <c r="GD1071" s="767"/>
      <c r="GE1071" s="767"/>
      <c r="GF1071" s="767"/>
      <c r="GG1071" s="767"/>
      <c r="GH1071" s="767"/>
      <c r="GI1071" s="767"/>
      <c r="GJ1071" s="767"/>
      <c r="GK1071" s="767"/>
      <c r="GL1071" s="767"/>
      <c r="GM1071" s="767"/>
      <c r="GN1071" s="767"/>
      <c r="GO1071" s="767"/>
      <c r="GP1071" s="767"/>
      <c r="GQ1071" s="767"/>
      <c r="GR1071" s="767"/>
      <c r="GS1071" s="767"/>
      <c r="GT1071" s="767"/>
      <c r="GU1071" s="767"/>
      <c r="GV1071" s="767"/>
      <c r="GW1071" s="767"/>
      <c r="GX1071" s="767"/>
      <c r="GY1071" s="767"/>
      <c r="GZ1071" s="767"/>
      <c r="HA1071" s="767"/>
      <c r="HB1071" s="767"/>
      <c r="HC1071" s="767"/>
    </row>
    <row r="1072" spans="1:211" s="864" customFormat="1" ht="13.9" hidden="1" customHeight="1">
      <c r="A1072" s="307"/>
      <c r="B1072" s="351"/>
      <c r="C1072" s="971" t="str">
        <f>IF('1C TSspéc12'!F$17&lt;&gt;0,'1C TSspéc12'!$B$12,"")</f>
        <v/>
      </c>
      <c r="D1072" s="972"/>
      <c r="E1072" s="973"/>
      <c r="F1072" s="93">
        <f>IF(AND($C1072='1C TSspéc12'!$B$12,'1C TSspéc12'!$B$16="spécifiques",'1C TSspéc12'!$F$17&lt;&gt;""),'1C TSspéc12'!$F$21,"")</f>
        <v>0</v>
      </c>
      <c r="G1072" s="863"/>
      <c r="H1072" s="745">
        <v>0.21</v>
      </c>
      <c r="I1072" s="747">
        <v>1</v>
      </c>
      <c r="J1072" s="312"/>
      <c r="K1072" s="680">
        <f t="shared" si="299"/>
        <v>0</v>
      </c>
      <c r="L1072" s="556">
        <f>IF(OR('1C TSspéc12'!$B$12="",'1C TSspéc12'!F$30=0),0,IF(AND('1C TSspéc12'!$B$12&lt;&gt;"",$K$2="Pôle",'1C TSspéc12'!$C$12="OUI"),(('1C TSspéc12'!F$22+'1C TSspéc12'!F$23+'1C TSspéc12'!F$24+'1C TSspéc12'!F$25+'1C TSspéc12'!F$29)/'1C TSspéc12'!F$17),IF(AND('1C TSspéc12'!$B$12&lt;&gt;"",$K$2="Pôle",'1C TSspéc12'!$C$12="NON"),(('1C TSspéc12'!F$22+'1C TSspéc12'!F$23+'1C TSspéc12'!F$24+'1C TSspéc12'!F$25+'1C TSspéc12'!F$29)/'1C TSspéc12'!F$30),IF(AND('1C TSspéc12'!$B$12&lt;&gt;"",$K$2&lt;&gt;"Pôle",'1C TSspéc12'!$C$12="OUI"),(('1C TSspéc12'!F$22+'1C TSspéc12'!F$23+'1C TSspéc12'!F$24+'1C TSspéc12'!F$25+'1C TSspéc12'!F$26+'1C TSspéc12'!F$27+'1C TSspéc12'!F$28+'1C TSspéc12'!F$29)/'1C TSspéc12'!F$17),IF(AND('1C TSspéc12'!$B$12&lt;&gt;"",$K$2&lt;&gt;"Pôle",'1C TSspéc12'!$C$12="NON"),(('1C TSspéc12'!F$22+'1C TSspéc12'!F$23+'1C TSspéc12'!F$24+'1C TSspéc12'!F$25+'1C TSspéc12'!F$26+'1C TSspéc12'!F$27+'1C TSspéc12'!F$28+'1C TSspéc12'!F$29)/'1C TSspéc12'!F$30))))))</f>
        <v>0</v>
      </c>
      <c r="M1072" s="556">
        <f>IF(OR('1C TSspéc12'!$B$12="",'1C TSspéc12'!F$30=0),0,IF(AND('1C TSspéc12'!$B$12&lt;&gt;"",$K$2="Pôle",'1C TSspéc12'!$C$12="OUI"),(('1C TSspéc12'!F$26+'1C TSspéc12'!F$27+'1C TSspéc12'!F$28)/'1C TSspéc12'!F$17),IF(AND('1C TSspéc12'!$B$12&lt;&gt;"",$K$2="Pôle",'1C TSspéc12'!$C$12="NON"),(('1C TSspéc12'!F$26+'1C TSspéc12'!F$27+'1C TSspéc12'!F$28)/'1C TSspéc12'!F$30),IF(AND('1C TSspéc12'!$B$12&lt;&gt;"",$K$2&lt;&gt;"Pôle"),0))))</f>
        <v>0</v>
      </c>
      <c r="N1072" s="557">
        <f>IF(AND('1C TSspéc12'!$B$12&lt;&gt;0,'1C TSspéc12'!$F$30&lt;&gt;0),L1072+M1072,0)</f>
        <v>0</v>
      </c>
      <c r="O1072" s="542" t="str">
        <f>IF(AND('1C TSspéc12'!$F$17&lt;&gt;0,'1C TSspéc12'!$C$12="OUI"),'1C TSspéc12'!$F$35/'1C TSspéc12'!$F$17,"")</f>
        <v/>
      </c>
      <c r="P1072" s="543" t="str">
        <f>IF(AND('1C TSspéc12'!$F$17&lt;&gt;0,'1C TSspéc12'!$C$12="OUI"),'1C TSspéc12'!$F$36/'1C TSspéc12'!$F$17,"")</f>
        <v/>
      </c>
      <c r="Q1072" s="543" t="str">
        <f>IF(AND('1C TSspéc12'!$F$17&lt;&gt;0,'1C TSspéc12'!$C$12="OUI"),'1C TSspéc12'!$F$37/'1C TSspéc12'!$F$17,"")</f>
        <v/>
      </c>
      <c r="R1072" s="543" t="str">
        <f>IF(AND('1C TSspéc12'!$F$17&lt;&gt;0,'1C TSspéc12'!$C$12="OUI"),'1C TSspéc12'!$F$38/'1C TSspéc12'!$F$17,"")</f>
        <v/>
      </c>
      <c r="S1072" s="543" t="str">
        <f>IF(AND('1C TSspéc12'!$F$17&lt;&gt;0,'1C TSspéc12'!$C$12="OUI"),'1C TSspéc12'!$F$39/'1C TSspéc12'!$F$17,"")</f>
        <v/>
      </c>
      <c r="T1072" s="543" t="str">
        <f>IF(AND('1C TSspéc12'!$F$17&lt;&gt;0,'1C TSspéc12'!$C$12="OUI"),'1C TSspéc12'!$F$40/'1C TSspéc12'!$F$17,"")</f>
        <v/>
      </c>
      <c r="U1072" s="543" t="str">
        <f>IF(AND('1C TSspéc12'!$F$17&lt;&gt;0,'1C TSspéc12'!$C$12="OUI"),'1C TSspéc12'!$F$41/'1C TSspéc12'!$F$17,"")</f>
        <v/>
      </c>
      <c r="V1072" s="543" t="str">
        <f>IF(AND('1C TSspéc12'!$F$17&lt;&gt;0,'1C TSspéc12'!$C$12="OUI"),'1C TSspéc12'!$F$42/'1C TSspéc12'!$F$17,"")</f>
        <v/>
      </c>
      <c r="W1072" s="543" t="str">
        <f>IF(AND('1C TSspéc12'!$F$17&lt;&gt;0,'1C TSspéc12'!$C$12="OUI"),'1C TSspéc12'!$F$43/'1C TSspéc12'!$F$17,"")</f>
        <v/>
      </c>
      <c r="X1072" s="543" t="str">
        <f>IF(AND('1C TSspéc12'!$F$17&lt;&gt;0,'1C TSspéc12'!$C$12="OUI"),'1C TSspéc12'!$F$44/'1C TSspéc12'!$F$17,"")</f>
        <v/>
      </c>
      <c r="Y1072" s="543" t="str">
        <f>IF(AND('1C TSspéc12'!$F$17&lt;&gt;0,'1C TSspéc12'!$C$12="OUI"),'1C TSspéc12'!$F$45/'1C TSspéc12'!$F$17,"")</f>
        <v/>
      </c>
      <c r="Z1072" s="543" t="str">
        <f>IF(AND('1C TSspéc12'!$F$17&lt;&gt;0,'1C TSspéc12'!$C$12="OUI"),'1C TSspéc12'!$F$46/'1C TSspéc12'!$F$17,"")</f>
        <v/>
      </c>
      <c r="AA1072" s="543" t="str">
        <f>IF(AND('1C TSspéc12'!$F$17&lt;&gt;0,'1C TSspéc12'!$C$12="OUI"),'1C TSspéc12'!$F$47/'1C TSspéc12'!$F$17,"")</f>
        <v/>
      </c>
      <c r="AB1072" s="543" t="str">
        <f>IF(AND('1C TSspéc12'!$F$17&lt;&gt;0,'1C TSspéc12'!$C$12="OUI"),'1C TSspéc12'!$F$48/'1C TSspéc12'!$F$17,"")</f>
        <v/>
      </c>
      <c r="AC1072" s="543" t="str">
        <f>IF(AND('1C TSspéc12'!$F$17&lt;&gt;0,'1C TSspéc12'!$C$12="OUI"),'1C TSspéc12'!$F$49/'1C TSspéc12'!$F$17,"")</f>
        <v/>
      </c>
      <c r="AD1072" s="543" t="str">
        <f>IF(AND('1C TSspéc12'!$F$17&lt;&gt;0,'1C TSspéc12'!$C$12="OUI"),'1C TSspéc12'!$F$50/'1C TSspéc12'!$F$17,"")</f>
        <v/>
      </c>
      <c r="AE1072" s="543" t="str">
        <f>IF(AND('1C TSspéc12'!$F$17&lt;&gt;0,'1C TSspéc12'!$C$12="OUI"),'1C TSspéc12'!$F$51/'1C TSspéc12'!$F$17,"")</f>
        <v/>
      </c>
      <c r="AF1072" s="543" t="str">
        <f>IF(AND('1C TSspéc12'!$F$17&lt;&gt;0,'1C TSspéc12'!$C$12="OUI"),'1C TSspéc12'!$F$52/'1C TSspéc12'!$F$17,"")</f>
        <v/>
      </c>
      <c r="AG1072" s="543" t="str">
        <f>IF(AND('1C TSspéc12'!$F$17&lt;&gt;0,'1C TSspéc12'!$C$12="OUI"),'1C TSspéc12'!$F$53/'1C TSspéc12'!$F$17,"")</f>
        <v/>
      </c>
      <c r="AH1072" s="543" t="str">
        <f>IF(AND('1C TSspéc12'!$F$17&lt;&gt;0,'1C TSspéc12'!$C$12="OUI"),'1C TSspéc12'!$F$54/'1C TSspéc12'!$F$17,"")</f>
        <v/>
      </c>
      <c r="AI1072" s="543" t="str">
        <f>IF(AND('1C TSspéc12'!$F$17&lt;&gt;0,'1C TSspéc12'!$C$12="OUI"),'1C TSspéc12'!$F$55/'1C TSspéc12'!$F$17,"")</f>
        <v/>
      </c>
      <c r="AJ1072" s="543" t="str">
        <f>IF(AND('1C TSspéc12'!$F$17&lt;&gt;0,'1C TSspéc12'!$C$12="OUI"),'1C TSspéc12'!$F$56/'1C TSspéc12'!$F$17,"")</f>
        <v/>
      </c>
      <c r="AK1072" s="543" t="str">
        <f>IF(AND('1C TSspéc12'!$F$17&lt;&gt;0,'1C TSspéc12'!$C$12="OUI"),'1C TSspéc12'!$F$57/'1C TSspéc12'!$F$17,"")</f>
        <v/>
      </c>
      <c r="AL1072" s="72">
        <f>IF(AND('1C TSspéc12'!$F$17&lt;&gt;0,'1C TSspéc12'!$C$12="OUI"),N1072+AK1072,N1072)</f>
        <v>0</v>
      </c>
      <c r="AM1072" s="417">
        <f t="shared" si="303"/>
        <v>0</v>
      </c>
      <c r="AN1072" s="417">
        <f t="shared" si="304"/>
        <v>0</v>
      </c>
      <c r="AO1072" s="418" t="str">
        <f>IF(AND('1C TSspéc12'!$F$17&lt;&gt;0,'1C TSspéc12'!$F$30&lt;&gt;0),AM1072+AN1072,"")</f>
        <v/>
      </c>
      <c r="AP1072" s="573" t="str">
        <f>IF(AND('1C TSspéc12'!$F$17&lt;&gt;0,'1C TSspéc12'!$F$30&lt;&gt;0),AM1072-AR1072,"")</f>
        <v/>
      </c>
      <c r="AQ1072" s="583">
        <f t="shared" si="305"/>
        <v>0</v>
      </c>
      <c r="AR1072" s="596"/>
      <c r="AS1072" s="102"/>
      <c r="AT1072" s="27" t="str">
        <f>IF(('1C TSspéc12'!F$17*FICHE!$C$14&lt;J1072),"Forfait limité à "&amp;FICHE!$C$14&amp;"€/jour","")</f>
        <v/>
      </c>
      <c r="AU1072" s="592"/>
      <c r="AV1072" s="824"/>
      <c r="AW1072" s="824"/>
      <c r="AX1072" s="824"/>
      <c r="AY1072" s="824"/>
      <c r="AZ1072" s="824"/>
      <c r="BA1072" s="767"/>
      <c r="BB1072" s="767"/>
      <c r="BC1072" s="767"/>
      <c r="BD1072" s="767"/>
      <c r="BE1072" s="767"/>
      <c r="BF1072" s="767"/>
      <c r="BG1072" s="767"/>
      <c r="BH1072" s="767"/>
      <c r="BI1072" s="767"/>
      <c r="BJ1072" s="767"/>
      <c r="BK1072" s="767"/>
      <c r="BL1072" s="767"/>
      <c r="BM1072" s="767"/>
      <c r="BN1072" s="767"/>
      <c r="BO1072" s="767"/>
      <c r="BP1072" s="767"/>
      <c r="BQ1072" s="767"/>
      <c r="BR1072" s="767"/>
      <c r="BS1072" s="767"/>
      <c r="BT1072" s="767"/>
      <c r="BU1072" s="767"/>
      <c r="BV1072" s="767"/>
      <c r="BW1072" s="767"/>
      <c r="BX1072" s="767"/>
      <c r="BY1072" s="767"/>
      <c r="BZ1072" s="767"/>
      <c r="CA1072" s="767"/>
      <c r="CB1072" s="767"/>
      <c r="CC1072" s="767"/>
      <c r="CD1072" s="767"/>
      <c r="CE1072" s="767"/>
      <c r="CF1072" s="767"/>
      <c r="CG1072" s="767"/>
      <c r="CH1072" s="767"/>
      <c r="CI1072" s="767"/>
      <c r="CJ1072" s="767"/>
      <c r="CK1072" s="767"/>
      <c r="CL1072" s="767"/>
      <c r="CM1072" s="767"/>
      <c r="CN1072" s="767"/>
      <c r="CO1072" s="767"/>
      <c r="CP1072" s="767"/>
      <c r="CQ1072" s="767"/>
      <c r="CR1072" s="767"/>
      <c r="CS1072" s="767"/>
      <c r="CT1072" s="767"/>
      <c r="CU1072" s="767"/>
      <c r="CV1072" s="767"/>
      <c r="CW1072" s="767"/>
      <c r="CX1072" s="767"/>
      <c r="CY1072" s="767"/>
      <c r="CZ1072" s="767"/>
      <c r="DA1072" s="767"/>
      <c r="DB1072" s="767"/>
      <c r="DC1072" s="767"/>
      <c r="DD1072" s="767"/>
      <c r="DE1072" s="767"/>
      <c r="DF1072" s="767"/>
      <c r="DG1072" s="767"/>
      <c r="DH1072" s="767"/>
      <c r="DI1072" s="767"/>
      <c r="DJ1072" s="767"/>
      <c r="DK1072" s="767"/>
      <c r="DL1072" s="767"/>
      <c r="DM1072" s="767"/>
      <c r="DN1072" s="767"/>
      <c r="DO1072" s="767"/>
      <c r="DP1072" s="767"/>
      <c r="DQ1072" s="767"/>
      <c r="DR1072" s="767"/>
      <c r="DS1072" s="767"/>
      <c r="DT1072" s="767"/>
      <c r="DU1072" s="767"/>
      <c r="DV1072" s="767"/>
      <c r="DW1072" s="767"/>
      <c r="DX1072" s="767"/>
      <c r="DY1072" s="767"/>
      <c r="DZ1072" s="767"/>
      <c r="EA1072" s="767"/>
      <c r="EB1072" s="767"/>
      <c r="EC1072" s="767"/>
      <c r="ED1072" s="767"/>
      <c r="EE1072" s="767"/>
      <c r="EF1072" s="767"/>
      <c r="EG1072" s="767"/>
      <c r="EH1072" s="767"/>
      <c r="EI1072" s="767"/>
      <c r="EJ1072" s="767"/>
      <c r="EK1072" s="767"/>
      <c r="EL1072" s="767"/>
      <c r="EM1072" s="767"/>
      <c r="EN1072" s="767"/>
      <c r="EO1072" s="767"/>
      <c r="EP1072" s="767"/>
      <c r="EQ1072" s="767"/>
      <c r="ER1072" s="767"/>
      <c r="ES1072" s="767"/>
      <c r="ET1072" s="767"/>
      <c r="EU1072" s="767"/>
      <c r="EV1072" s="767"/>
      <c r="EW1072" s="767"/>
      <c r="EX1072" s="767"/>
      <c r="EY1072" s="767"/>
      <c r="EZ1072" s="767"/>
      <c r="FA1072" s="767"/>
      <c r="FB1072" s="767"/>
      <c r="FC1072" s="767"/>
      <c r="FD1072" s="767"/>
      <c r="FE1072" s="767"/>
      <c r="FF1072" s="767"/>
      <c r="FG1072" s="767"/>
      <c r="FH1072" s="767"/>
      <c r="FI1072" s="767"/>
      <c r="FJ1072" s="767"/>
      <c r="FK1072" s="767"/>
      <c r="FL1072" s="767"/>
      <c r="FM1072" s="767"/>
      <c r="FN1072" s="767"/>
      <c r="FO1072" s="767"/>
      <c r="FP1072" s="767"/>
      <c r="FQ1072" s="767"/>
      <c r="FR1072" s="767"/>
      <c r="FS1072" s="767"/>
      <c r="FT1072" s="767"/>
      <c r="FU1072" s="767"/>
      <c r="FV1072" s="767"/>
      <c r="FW1072" s="767"/>
      <c r="FX1072" s="767"/>
      <c r="FY1072" s="767"/>
      <c r="FZ1072" s="767"/>
      <c r="GA1072" s="767"/>
      <c r="GB1072" s="767"/>
      <c r="GC1072" s="767"/>
      <c r="GD1072" s="767"/>
      <c r="GE1072" s="767"/>
      <c r="GF1072" s="767"/>
      <c r="GG1072" s="767"/>
      <c r="GH1072" s="767"/>
      <c r="GI1072" s="767"/>
      <c r="GJ1072" s="767"/>
      <c r="GK1072" s="767"/>
      <c r="GL1072" s="767"/>
      <c r="GM1072" s="767"/>
      <c r="GN1072" s="767"/>
      <c r="GO1072" s="767"/>
      <c r="GP1072" s="767"/>
      <c r="GQ1072" s="767"/>
      <c r="GR1072" s="767"/>
      <c r="GS1072" s="767"/>
      <c r="GT1072" s="767"/>
      <c r="GU1072" s="767"/>
      <c r="GV1072" s="767"/>
      <c r="GW1072" s="767"/>
      <c r="GX1072" s="767"/>
      <c r="GY1072" s="767"/>
      <c r="GZ1072" s="767"/>
      <c r="HA1072" s="767"/>
      <c r="HB1072" s="767"/>
      <c r="HC1072" s="767"/>
    </row>
    <row r="1073" spans="1:211" s="864" customFormat="1" ht="13.9" hidden="1" customHeight="1">
      <c r="A1073" s="307"/>
      <c r="B1073" s="351"/>
      <c r="C1073" s="971" t="str">
        <f>IF('1C TSspéc12'!G$17&lt;&gt;0,'1C TSspéc12'!$B$12,"")</f>
        <v/>
      </c>
      <c r="D1073" s="972"/>
      <c r="E1073" s="973"/>
      <c r="F1073" s="93">
        <f>IF(AND($C1073='1C TSspéc12'!$B$12,'1C TSspéc12'!$B$16="spécifiques",'1C TSspéc12'!$G$17&lt;&gt;""),'1C TSspéc12'!$G$21,"")</f>
        <v>0</v>
      </c>
      <c r="G1073" s="863"/>
      <c r="H1073" s="745">
        <v>0.21</v>
      </c>
      <c r="I1073" s="747">
        <v>1</v>
      </c>
      <c r="J1073" s="312"/>
      <c r="K1073" s="680">
        <f t="shared" si="299"/>
        <v>0</v>
      </c>
      <c r="L1073" s="556">
        <f>IF(OR('1C TSspéc12'!$B$12="",'1C TSspéc12'!G$30=0),0,IF(AND('1C TSspéc12'!$B$12&lt;&gt;"",$K$2="Pôle",'1C TSspéc12'!$C$12="OUI"),(('1C TSspéc12'!G$22+'1C TSspéc12'!G$23+'1C TSspéc12'!G$24+'1C TSspéc12'!G$25+'1C TSspéc12'!G$29)/'1C TSspéc12'!G$17),IF(AND('1C TSspéc12'!$B$12&lt;&gt;"",$K$2="Pôle",'1C TSspéc12'!$C$12="NON"),(('1C TSspéc12'!G$22+'1C TSspéc12'!G$23+'1C TSspéc12'!G$24+'1C TSspéc12'!G$25+'1C TSspéc12'!G$29)/'1C TSspéc12'!G$30),IF(AND('1C TSspéc12'!$B$12&lt;&gt;"",$K$2&lt;&gt;"Pôle",'1C TSspéc12'!$C$12="OUI"),(('1C TSspéc12'!G$22+'1C TSspéc12'!G$23+'1C TSspéc12'!G$24+'1C TSspéc12'!G$25+'1C TSspéc12'!G$26+'1C TSspéc12'!G$27+'1C TSspéc12'!G$28+'1C TSspéc12'!G$29)/'1C TSspéc12'!G$17),IF(AND('1C TSspéc12'!$B$12&lt;&gt;"",$K$2&lt;&gt;"Pôle",'1C TSspéc12'!$C$12="NON"),(('1C TSspéc12'!G$22+'1C TSspéc12'!G$23+'1C TSspéc12'!G$24+'1C TSspéc12'!G$25+'1C TSspéc12'!G$26+'1C TSspéc12'!G$27+'1C TSspéc12'!G$28+'1C TSspéc12'!G$29)/'1C TSspéc12'!G$30))))))</f>
        <v>0</v>
      </c>
      <c r="M1073" s="556">
        <f>IF(OR('1C TSspéc12'!$B$12="",'1C TSspéc12'!G$30=0),0,IF(AND('1C TSspéc12'!$B$12&lt;&gt;"",$K$2="Pôle",'1C TSspéc12'!$C$12="OUI"),(('1C TSspéc12'!G$26+'1C TSspéc12'!G$27+'1C TSspéc12'!G$28)/'1C TSspéc12'!G$17),IF(AND('1C TSspéc12'!$B$12&lt;&gt;"",$K$2="Pôle",'1C TSspéc12'!$C$12="NON"),(('1C TSspéc12'!G$26+'1C TSspéc12'!G$27+'1C TSspéc12'!G$28)/'1C TSspéc12'!G$30),IF(AND('1C TSspéc12'!$B$12&lt;&gt;"",$K$2&lt;&gt;"Pôle"),0))))</f>
        <v>0</v>
      </c>
      <c r="N1073" s="557">
        <f>IF(AND('1C TSspéc12'!$B$12&lt;&gt;0,'1C TSspéc12'!$G$30&lt;&gt;0),L1073+M1073,0)</f>
        <v>0</v>
      </c>
      <c r="O1073" s="542" t="str">
        <f>IF(AND('1C TSspéc12'!$G$17&lt;&gt;0,'1C TSspéc12'!$C$12="OUI"),'1C TSspéc12'!$G$35/'1C TSspéc12'!$G$17,"")</f>
        <v/>
      </c>
      <c r="P1073" s="543" t="str">
        <f>IF(AND('1C TSspéc12'!$G$17&lt;&gt;0,'1C TSspéc12'!$C$12="OUI"),'1C TSspéc12'!$G$36/'1C TSspéc12'!$G$17,"")</f>
        <v/>
      </c>
      <c r="Q1073" s="543" t="str">
        <f>IF(AND('1C TSspéc12'!$G$17&lt;&gt;0,'1C TSspéc12'!$C$12="OUI"),'1C TSspéc12'!$G$37/'1C TSspéc12'!$G$17,"")</f>
        <v/>
      </c>
      <c r="R1073" s="543" t="str">
        <f>IF(AND('1C TSspéc12'!$G$17&lt;&gt;0,'1C TSspéc12'!$C$12="OUI"),'1C TSspéc12'!$G$38/'1C TSspéc12'!$G$17,"")</f>
        <v/>
      </c>
      <c r="S1073" s="543" t="str">
        <f>IF(AND('1C TSspéc12'!$G$17&lt;&gt;0,'1C TSspéc12'!$C$12="OUI"),'1C TSspéc12'!$G$39/'1C TSspéc12'!$G$17,"")</f>
        <v/>
      </c>
      <c r="T1073" s="543" t="str">
        <f>IF(AND('1C TSspéc12'!$G$17&lt;&gt;0,'1C TSspéc12'!$C$12="OUI"),'1C TSspéc12'!$G$40/'1C TSspéc12'!$G$17,"")</f>
        <v/>
      </c>
      <c r="U1073" s="543" t="str">
        <f>IF(AND('1C TSspéc12'!$G$17&lt;&gt;0,'1C TSspéc12'!$C$12="OUI"),'1C TSspéc12'!$G$41/'1C TSspéc12'!$G$17,"")</f>
        <v/>
      </c>
      <c r="V1073" s="543" t="str">
        <f>IF(AND('1C TSspéc12'!$G$17&lt;&gt;0,'1C TSspéc12'!$C$12="OUI"),'1C TSspéc12'!$G$42/'1C TSspéc12'!$G$17,"")</f>
        <v/>
      </c>
      <c r="W1073" s="543" t="str">
        <f>IF(AND('1C TSspéc12'!$G$17&lt;&gt;0,'1C TSspéc12'!$C$12="OUI"),'1C TSspéc12'!$G$43/'1C TSspéc12'!$G$17,"")</f>
        <v/>
      </c>
      <c r="X1073" s="543" t="str">
        <f>IF(AND('1C TSspéc12'!$G$17&lt;&gt;0,'1C TSspéc12'!$C$12="OUI"),'1C TSspéc12'!$G$44/'1C TSspéc12'!$G$17,"")</f>
        <v/>
      </c>
      <c r="Y1073" s="543" t="str">
        <f>IF(AND('1C TSspéc12'!$G$17&lt;&gt;0,'1C TSspéc12'!$C$12="OUI"),'1C TSspéc12'!$G$45/'1C TSspéc12'!$G$17,"")</f>
        <v/>
      </c>
      <c r="Z1073" s="543" t="str">
        <f>IF(AND('1C TSspéc12'!$G$17&lt;&gt;0,'1C TSspéc12'!$C$12="OUI"),'1C TSspéc12'!$G$46/'1C TSspéc12'!$G$17,"")</f>
        <v/>
      </c>
      <c r="AA1073" s="543" t="str">
        <f>IF(AND('1C TSspéc12'!$G$17&lt;&gt;0,'1C TSspéc12'!$C$12="OUI"),'1C TSspéc12'!$G$47/'1C TSspéc12'!$G$17,"")</f>
        <v/>
      </c>
      <c r="AB1073" s="543" t="str">
        <f>IF(AND('1C TSspéc12'!$G$17&lt;&gt;0,'1C TSspéc12'!$C$12="OUI"),'1C TSspéc12'!$G$48/'1C TSspéc12'!$G$17,"")</f>
        <v/>
      </c>
      <c r="AC1073" s="543" t="str">
        <f>IF(AND('1C TSspéc12'!$G$17&lt;&gt;0,'1C TSspéc12'!$C$12="OUI"),'1C TSspéc12'!$G$49/'1C TSspéc12'!$G$17,"")</f>
        <v/>
      </c>
      <c r="AD1073" s="543" t="str">
        <f>IF(AND('1C TSspéc12'!$G$17&lt;&gt;0,'1C TSspéc12'!$C$12="OUI"),'1C TSspéc12'!$G$50/'1C TSspéc12'!$G$17,"")</f>
        <v/>
      </c>
      <c r="AE1073" s="543" t="str">
        <f>IF(AND('1C TSspéc12'!$G$17&lt;&gt;0,'1C TSspéc12'!$C$12="OUI"),'1C TSspéc12'!$G$51/'1C TSspéc12'!$G$17,"")</f>
        <v/>
      </c>
      <c r="AF1073" s="543" t="str">
        <f>IF(AND('1C TSspéc12'!$G$17&lt;&gt;0,'1C TSspéc12'!$C$12="OUI"),'1C TSspéc12'!$G$52/'1C TSspéc12'!$G$17,"")</f>
        <v/>
      </c>
      <c r="AG1073" s="543" t="str">
        <f>IF(AND('1C TSspéc12'!$G$17&lt;&gt;0,'1C TSspéc12'!$C$12="OUI"),'1C TSspéc12'!$G$53/'1C TSspéc12'!$G$17,"")</f>
        <v/>
      </c>
      <c r="AH1073" s="543" t="str">
        <f>IF(AND('1C TSspéc12'!$G$17&lt;&gt;0,'1C TSspéc12'!$C$12="OUI"),'1C TSspéc12'!$G$54/'1C TSspéc12'!$G$17,"")</f>
        <v/>
      </c>
      <c r="AI1073" s="543" t="str">
        <f>IF(AND('1C TSspéc12'!$G$17&lt;&gt;0,'1C TSspéc12'!$C$12="OUI"),'1C TSspéc12'!$G$55/'1C TSspéc12'!$G$17,"")</f>
        <v/>
      </c>
      <c r="AJ1073" s="543" t="str">
        <f>IF(AND('1C TSspéc12'!$G$17&lt;&gt;0,'1C TSspéc12'!$C$12="OUI"),'1C TSspéc12'!$G$56/'1C TSspéc12'!$G$17,"")</f>
        <v/>
      </c>
      <c r="AK1073" s="543" t="str">
        <f>IF(AND('1C TSspéc12'!$G$17&lt;&gt;0,'1C TSspéc12'!$C$12="OUI"),'1C TSspéc12'!$G$57/'1C TSspéc12'!$G$17,"")</f>
        <v/>
      </c>
      <c r="AL1073" s="72">
        <f>IF(AND('1C TSspéc12'!$G$17&lt;&gt;0,'1C TSspéc12'!$C$12="OUI"),N1073+AK1073,N1073)</f>
        <v>0</v>
      </c>
      <c r="AM1073" s="417">
        <f t="shared" si="303"/>
        <v>0</v>
      </c>
      <c r="AN1073" s="417">
        <f t="shared" si="304"/>
        <v>0</v>
      </c>
      <c r="AO1073" s="418" t="str">
        <f>IF(AND('1C TSspéc12'!$G$17&lt;&gt;0,'1C TSspéc12'!$G$30&lt;&gt;0),AM1073+AN1073,"")</f>
        <v/>
      </c>
      <c r="AP1073" s="573" t="str">
        <f>IF(AND('1C TSspéc12'!$G$17&lt;&gt;0,'1C TSspéc12'!$G$30&lt;&gt;0),AM1073-AR1073,"")</f>
        <v/>
      </c>
      <c r="AQ1073" s="583">
        <f t="shared" si="305"/>
        <v>0</v>
      </c>
      <c r="AR1073" s="596"/>
      <c r="AS1073" s="102"/>
      <c r="AT1073" s="27" t="str">
        <f>IF(('1C TSspéc12'!G$17*FICHE!$C$14&lt;J1073),"Forfait limité à "&amp;FICHE!$C$14&amp;"€/jour","")</f>
        <v/>
      </c>
      <c r="AU1073" s="592"/>
      <c r="AV1073" s="824"/>
      <c r="AW1073" s="824"/>
      <c r="AX1073" s="824"/>
      <c r="AY1073" s="824"/>
      <c r="AZ1073" s="824"/>
      <c r="BA1073" s="767"/>
      <c r="BB1073" s="767"/>
      <c r="BC1073" s="767"/>
      <c r="BD1073" s="767"/>
      <c r="BE1073" s="767"/>
      <c r="BF1073" s="767"/>
      <c r="BG1073" s="767"/>
      <c r="BH1073" s="767"/>
      <c r="BI1073" s="767"/>
      <c r="BJ1073" s="767"/>
      <c r="BK1073" s="767"/>
      <c r="BL1073" s="767"/>
      <c r="BM1073" s="767"/>
      <c r="BN1073" s="767"/>
      <c r="BO1073" s="767"/>
      <c r="BP1073" s="767"/>
      <c r="BQ1073" s="767"/>
      <c r="BR1073" s="767"/>
      <c r="BS1073" s="767"/>
      <c r="BT1073" s="767"/>
      <c r="BU1073" s="767"/>
      <c r="BV1073" s="767"/>
      <c r="BW1073" s="767"/>
      <c r="BX1073" s="767"/>
      <c r="BY1073" s="767"/>
      <c r="BZ1073" s="767"/>
      <c r="CA1073" s="767"/>
      <c r="CB1073" s="767"/>
      <c r="CC1073" s="767"/>
      <c r="CD1073" s="767"/>
      <c r="CE1073" s="767"/>
      <c r="CF1073" s="767"/>
      <c r="CG1073" s="767"/>
      <c r="CH1073" s="767"/>
      <c r="CI1073" s="767"/>
      <c r="CJ1073" s="767"/>
      <c r="CK1073" s="767"/>
      <c r="CL1073" s="767"/>
      <c r="CM1073" s="767"/>
      <c r="CN1073" s="767"/>
      <c r="CO1073" s="767"/>
      <c r="CP1073" s="767"/>
      <c r="CQ1073" s="767"/>
      <c r="CR1073" s="767"/>
      <c r="CS1073" s="767"/>
      <c r="CT1073" s="767"/>
      <c r="CU1073" s="767"/>
      <c r="CV1073" s="767"/>
      <c r="CW1073" s="767"/>
      <c r="CX1073" s="767"/>
      <c r="CY1073" s="767"/>
      <c r="CZ1073" s="767"/>
      <c r="DA1073" s="767"/>
      <c r="DB1073" s="767"/>
      <c r="DC1073" s="767"/>
      <c r="DD1073" s="767"/>
      <c r="DE1073" s="767"/>
      <c r="DF1073" s="767"/>
      <c r="DG1073" s="767"/>
      <c r="DH1073" s="767"/>
      <c r="DI1073" s="767"/>
      <c r="DJ1073" s="767"/>
      <c r="DK1073" s="767"/>
      <c r="DL1073" s="767"/>
      <c r="DM1073" s="767"/>
      <c r="DN1073" s="767"/>
      <c r="DO1073" s="767"/>
      <c r="DP1073" s="767"/>
      <c r="DQ1073" s="767"/>
      <c r="DR1073" s="767"/>
      <c r="DS1073" s="767"/>
      <c r="DT1073" s="767"/>
      <c r="DU1073" s="767"/>
      <c r="DV1073" s="767"/>
      <c r="DW1073" s="767"/>
      <c r="DX1073" s="767"/>
      <c r="DY1073" s="767"/>
      <c r="DZ1073" s="767"/>
      <c r="EA1073" s="767"/>
      <c r="EB1073" s="767"/>
      <c r="EC1073" s="767"/>
      <c r="ED1073" s="767"/>
      <c r="EE1073" s="767"/>
      <c r="EF1073" s="767"/>
      <c r="EG1073" s="767"/>
      <c r="EH1073" s="767"/>
      <c r="EI1073" s="767"/>
      <c r="EJ1073" s="767"/>
      <c r="EK1073" s="767"/>
      <c r="EL1073" s="767"/>
      <c r="EM1073" s="767"/>
      <c r="EN1073" s="767"/>
      <c r="EO1073" s="767"/>
      <c r="EP1073" s="767"/>
      <c r="EQ1073" s="767"/>
      <c r="ER1073" s="767"/>
      <c r="ES1073" s="767"/>
      <c r="ET1073" s="767"/>
      <c r="EU1073" s="767"/>
      <c r="EV1073" s="767"/>
      <c r="EW1073" s="767"/>
      <c r="EX1073" s="767"/>
      <c r="EY1073" s="767"/>
      <c r="EZ1073" s="767"/>
      <c r="FA1073" s="767"/>
      <c r="FB1073" s="767"/>
      <c r="FC1073" s="767"/>
      <c r="FD1073" s="767"/>
      <c r="FE1073" s="767"/>
      <c r="FF1073" s="767"/>
      <c r="FG1073" s="767"/>
      <c r="FH1073" s="767"/>
      <c r="FI1073" s="767"/>
      <c r="FJ1073" s="767"/>
      <c r="FK1073" s="767"/>
      <c r="FL1073" s="767"/>
      <c r="FM1073" s="767"/>
      <c r="FN1073" s="767"/>
      <c r="FO1073" s="767"/>
      <c r="FP1073" s="767"/>
      <c r="FQ1073" s="767"/>
      <c r="FR1073" s="767"/>
      <c r="FS1073" s="767"/>
      <c r="FT1073" s="767"/>
      <c r="FU1073" s="767"/>
      <c r="FV1073" s="767"/>
      <c r="FW1073" s="767"/>
      <c r="FX1073" s="767"/>
      <c r="FY1073" s="767"/>
      <c r="FZ1073" s="767"/>
      <c r="GA1073" s="767"/>
      <c r="GB1073" s="767"/>
      <c r="GC1073" s="767"/>
      <c r="GD1073" s="767"/>
      <c r="GE1073" s="767"/>
      <c r="GF1073" s="767"/>
      <c r="GG1073" s="767"/>
      <c r="GH1073" s="767"/>
      <c r="GI1073" s="767"/>
      <c r="GJ1073" s="767"/>
      <c r="GK1073" s="767"/>
      <c r="GL1073" s="767"/>
      <c r="GM1073" s="767"/>
      <c r="GN1073" s="767"/>
      <c r="GO1073" s="767"/>
      <c r="GP1073" s="767"/>
      <c r="GQ1073" s="767"/>
      <c r="GR1073" s="767"/>
      <c r="GS1073" s="767"/>
      <c r="GT1073" s="767"/>
      <c r="GU1073" s="767"/>
      <c r="GV1073" s="767"/>
      <c r="GW1073" s="767"/>
      <c r="GX1073" s="767"/>
      <c r="GY1073" s="767"/>
      <c r="GZ1073" s="767"/>
      <c r="HA1073" s="767"/>
      <c r="HB1073" s="767"/>
      <c r="HC1073" s="767"/>
    </row>
    <row r="1074" spans="1:211" s="864" customFormat="1" ht="13.9" hidden="1" customHeight="1">
      <c r="A1074" s="307"/>
      <c r="B1074" s="351"/>
      <c r="C1074" s="971" t="str">
        <f>IF('1C TSspéc12'!H$17&lt;&gt;0,'1C TSspéc12'!$B$12,"")</f>
        <v/>
      </c>
      <c r="D1074" s="972"/>
      <c r="E1074" s="973"/>
      <c r="F1074" s="93">
        <f>IF(AND($C1074='1C TSspéc12'!$B$12,'1C TSspéc12'!$B$16="spécifiques",'1C TSspéc12'!$H$17&lt;&gt;""),'1C TSspéc12'!$H$21,"")</f>
        <v>0</v>
      </c>
      <c r="G1074" s="863"/>
      <c r="H1074" s="745">
        <v>0.21</v>
      </c>
      <c r="I1074" s="747">
        <v>1</v>
      </c>
      <c r="J1074" s="312"/>
      <c r="K1074" s="680">
        <f t="shared" si="299"/>
        <v>0</v>
      </c>
      <c r="L1074" s="556">
        <f>IF(OR('1C TSspéc12'!$B$12="",'1C TSspéc12'!H$30=0),0,IF(AND('1C TSspéc12'!$B$12&lt;&gt;"",$K$2="Pôle",'1C TSspéc12'!$C$12="OUI"),(('1C TSspéc12'!H$22+'1C TSspéc12'!H$23+'1C TSspéc12'!H$24+'1C TSspéc12'!H$25+'1C TSspéc12'!H$29)/'1C TSspéc12'!H$17),IF(AND('1C TSspéc12'!$B$12&lt;&gt;"",$K$2="Pôle",'1C TSspéc12'!$C$12="NON"),(('1C TSspéc12'!H$22+'1C TSspéc12'!H$23+'1C TSspéc12'!H$24+'1C TSspéc12'!H$25+'1C TSspéc12'!H$29)/'1C TSspéc12'!H$30),IF(AND('1C TSspéc12'!$B$12&lt;&gt;"",$K$2&lt;&gt;"Pôle",'1C TSspéc12'!$C$12="OUI"),(('1C TSspéc12'!H$22+'1C TSspéc12'!H$23+'1C TSspéc12'!H$24+'1C TSspéc12'!H$25+'1C TSspéc12'!H$26+'1C TSspéc12'!H$27+'1C TSspéc12'!H$28+'1C TSspéc12'!H$29)/'1C TSspéc12'!H$17),IF(AND('1C TSspéc12'!$B$12&lt;&gt;"",$K$2&lt;&gt;"Pôle",'1C TSspéc12'!$C$12="NON"),(('1C TSspéc12'!H$22+'1C TSspéc12'!H$23+'1C TSspéc12'!H$24+'1C TSspéc12'!H$25+'1C TSspéc12'!H$26+'1C TSspéc12'!H$27+'1C TSspéc12'!H$28+'1C TSspéc12'!H$29)/'1C TSspéc12'!H$30))))))</f>
        <v>0</v>
      </c>
      <c r="M1074" s="556">
        <f>IF(OR('1C TSspéc12'!$B$12="",'1C TSspéc12'!H$30=0),0,IF(AND('1C TSspéc12'!$B$12&lt;&gt;"",$K$2="Pôle",'1C TSspéc12'!$C$12="OUI"),(('1C TSspéc12'!H$26+'1C TSspéc12'!H$27+'1C TSspéc12'!H$28)/'1C TSspéc12'!H$17),IF(AND('1C TSspéc12'!$B$12&lt;&gt;"",$K$2="Pôle",'1C TSspéc12'!$C$12="NON"),(('1C TSspéc12'!H$26+'1C TSspéc12'!H$27+'1C TSspéc12'!H$28)/'1C TSspéc12'!H$30),IF(AND('1C TSspéc12'!$B$12&lt;&gt;"",$K$2&lt;&gt;"Pôle"),0))))</f>
        <v>0</v>
      </c>
      <c r="N1074" s="557">
        <f>IF(AND('1C TSspéc12'!$B$12&lt;&gt;0,'1C TSspéc12'!$H$30&lt;&gt;0),L1074+M1074,0)</f>
        <v>0</v>
      </c>
      <c r="O1074" s="542" t="str">
        <f>IF(AND('1C TSspéc12'!$H$17&lt;&gt;0,'1C TSspéc12'!$C$12="OUI"),'1C TSspéc12'!$H$35/'1C TSspéc12'!$H$17,"")</f>
        <v/>
      </c>
      <c r="P1074" s="543" t="str">
        <f>IF(AND('1C TSspéc12'!$H$17&lt;&gt;0,'1C TSspéc12'!$C$12="OUI"),'1C TSspéc12'!$H$36/'1C TSspéc12'!$H$17,"")</f>
        <v/>
      </c>
      <c r="Q1074" s="543" t="str">
        <f>IF(AND('1C TSspéc12'!$H$17&lt;&gt;0,'1C TSspéc12'!$C$12="OUI"),'1C TSspéc12'!$H$37/'1C TSspéc12'!$H$17,"")</f>
        <v/>
      </c>
      <c r="R1074" s="543" t="str">
        <f>IF(AND('1C TSspéc12'!$H$17&lt;&gt;0,'1C TSspéc12'!$C$12="OUI"),'1C TSspéc12'!$H$38/'1C TSspéc12'!$H$17,"")</f>
        <v/>
      </c>
      <c r="S1074" s="543" t="str">
        <f>IF(AND('1C TSspéc12'!$H$17&lt;&gt;0,'1C TSspéc12'!$C$12="OUI"),'1C TSspéc12'!$H$39/'1C TSspéc12'!$H$17,"")</f>
        <v/>
      </c>
      <c r="T1074" s="543" t="str">
        <f>IF(AND('1C TSspéc12'!$H$17&lt;&gt;0,'1C TSspéc12'!$C$12="OUI"),'1C TSspéc12'!$H$40/'1C TSspéc12'!$H$17,"")</f>
        <v/>
      </c>
      <c r="U1074" s="543" t="str">
        <f>IF(AND('1C TSspéc12'!$H$17&lt;&gt;0,'1C TSspéc12'!$C$12="OUI"),'1C TSspéc12'!$H$41/'1C TSspéc12'!$H$17,"")</f>
        <v/>
      </c>
      <c r="V1074" s="543" t="str">
        <f>IF(AND('1C TSspéc12'!$H$17&lt;&gt;0,'1C TSspéc12'!$C$12="OUI"),'1C TSspéc12'!$H$42/'1C TSspéc12'!$H$17,"")</f>
        <v/>
      </c>
      <c r="W1074" s="543" t="str">
        <f>IF(AND('1C TSspéc12'!$H$17&lt;&gt;0,'1C TSspéc12'!$C$12="OUI"),'1C TSspéc12'!$H$43/'1C TSspéc12'!$H$17,"")</f>
        <v/>
      </c>
      <c r="X1074" s="543" t="str">
        <f>IF(AND('1C TSspéc12'!$H$17&lt;&gt;0,'1C TSspéc12'!$C$12="OUI"),'1C TSspéc12'!$H$44/'1C TSspéc12'!$H$17,"")</f>
        <v/>
      </c>
      <c r="Y1074" s="543" t="str">
        <f>IF(AND('1C TSspéc12'!$H$17&lt;&gt;0,'1C TSspéc12'!$C$12="OUI"),'1C TSspéc12'!$H$45/'1C TSspéc12'!$H$17,"")</f>
        <v/>
      </c>
      <c r="Z1074" s="543" t="str">
        <f>IF(AND('1C TSspéc12'!$H$17&lt;&gt;0,'1C TSspéc12'!$C$12="OUI"),'1C TSspéc12'!$H$46/'1C TSspéc12'!$H$17,"")</f>
        <v/>
      </c>
      <c r="AA1074" s="543" t="str">
        <f>IF(AND('1C TSspéc12'!$H$17&lt;&gt;0,'1C TSspéc12'!$C$12="OUI"),'1C TSspéc12'!$H$47/'1C TSspéc12'!$H$17,"")</f>
        <v/>
      </c>
      <c r="AB1074" s="543" t="str">
        <f>IF(AND('1C TSspéc12'!$H$17&lt;&gt;0,'1C TSspéc12'!$C$12="OUI"),'1C TSspéc12'!$H$48/'1C TSspéc12'!$H$17,"")</f>
        <v/>
      </c>
      <c r="AC1074" s="543" t="str">
        <f>IF(AND('1C TSspéc12'!$H$17&lt;&gt;0,'1C TSspéc12'!$C$12="OUI"),'1C TSspéc12'!$H$49/'1C TSspéc12'!$H$17,"")</f>
        <v/>
      </c>
      <c r="AD1074" s="543" t="str">
        <f>IF(AND('1C TSspéc12'!$H$17&lt;&gt;0,'1C TSspéc12'!$C$12="OUI"),'1C TSspéc12'!$H$50/'1C TSspéc12'!$H$17,"")</f>
        <v/>
      </c>
      <c r="AE1074" s="543" t="str">
        <f>IF(AND('1C TSspéc12'!$H$17&lt;&gt;0,'1C TSspéc12'!$C$12="OUI"),'1C TSspéc12'!$H$51/'1C TSspéc12'!$H$17,"")</f>
        <v/>
      </c>
      <c r="AF1074" s="543" t="str">
        <f>IF(AND('1C TSspéc12'!$H$17&lt;&gt;0,'1C TSspéc12'!$C$12="OUI"),'1C TSspéc12'!$H$52/'1C TSspéc12'!$H$17,"")</f>
        <v/>
      </c>
      <c r="AG1074" s="543" t="str">
        <f>IF(AND('1C TSspéc12'!$H$17&lt;&gt;0,'1C TSspéc12'!$C$12="OUI"),'1C TSspéc12'!$H$53/'1C TSspéc12'!$H$17,"")</f>
        <v/>
      </c>
      <c r="AH1074" s="543" t="str">
        <f>IF(AND('1C TSspéc12'!$H$17&lt;&gt;0,'1C TSspéc12'!$C$12="OUI"),'1C TSspéc12'!$H$54/'1C TSspéc12'!$H$17,"")</f>
        <v/>
      </c>
      <c r="AI1074" s="543" t="str">
        <f>IF(AND('1C TSspéc12'!$H$17&lt;&gt;0,'1C TSspéc12'!$C$12="OUI"),'1C TSspéc12'!$H$55/'1C TSspéc12'!$H$17,"")</f>
        <v/>
      </c>
      <c r="AJ1074" s="543" t="str">
        <f>IF(AND('1C TSspéc12'!$H$17&lt;&gt;0,'1C TSspéc12'!$C$12="OUI"),'1C TSspéc12'!$H$56/'1C TSspéc12'!$H$17,"")</f>
        <v/>
      </c>
      <c r="AK1074" s="543" t="str">
        <f>IF(AND('1C TSspéc12'!$H$17&lt;&gt;0,'1C TSspéc12'!$C$12="OUI"),'1C TSspéc12'!$H$57/'1C TSspéc12'!$H$17,"")</f>
        <v/>
      </c>
      <c r="AL1074" s="72">
        <f>IF(AND('1C TSspéc12'!$H$17&lt;&gt;0,'1C TSspéc12'!$C$12="OUI"),N1074+AK1074,N1074)</f>
        <v>0</v>
      </c>
      <c r="AM1074" s="417">
        <f t="shared" si="303"/>
        <v>0</v>
      </c>
      <c r="AN1074" s="417">
        <f t="shared" si="304"/>
        <v>0</v>
      </c>
      <c r="AO1074" s="418" t="str">
        <f>IF(AND('1C TSspéc12'!$H$17&lt;&gt;0,'1C TSspéc12'!$H$30&lt;&gt;0),AM1074+AN1074,"")</f>
        <v/>
      </c>
      <c r="AP1074" s="573" t="str">
        <f>IF(AND('1C TSspéc12'!$H$17&lt;&gt;0,'1C TSspéc12'!$H$30&lt;&gt;0),AM1074-AR1074,"")</f>
        <v/>
      </c>
      <c r="AQ1074" s="583">
        <f t="shared" si="305"/>
        <v>0</v>
      </c>
      <c r="AR1074" s="596"/>
      <c r="AS1074" s="102"/>
      <c r="AT1074" s="27" t="str">
        <f>IF(('1C TSspéc12'!H$17*FICHE!$C$14&lt;J1074),"Forfait limité à "&amp;FICHE!$C$14&amp;"€/jour","")</f>
        <v/>
      </c>
      <c r="AU1074" s="592"/>
      <c r="AV1074" s="824"/>
      <c r="AW1074" s="824"/>
      <c r="AX1074" s="824"/>
      <c r="AY1074" s="824"/>
      <c r="AZ1074" s="824"/>
      <c r="BA1074" s="767"/>
      <c r="BB1074" s="767"/>
      <c r="BC1074" s="767"/>
      <c r="BD1074" s="767"/>
      <c r="BE1074" s="767"/>
      <c r="BF1074" s="767"/>
      <c r="BG1074" s="767"/>
      <c r="BH1074" s="767"/>
      <c r="BI1074" s="767"/>
      <c r="BJ1074" s="767"/>
      <c r="BK1074" s="767"/>
      <c r="BL1074" s="767"/>
      <c r="BM1074" s="767"/>
      <c r="BN1074" s="767"/>
      <c r="BO1074" s="767"/>
      <c r="BP1074" s="767"/>
      <c r="BQ1074" s="767"/>
      <c r="BR1074" s="767"/>
      <c r="BS1074" s="767"/>
      <c r="BT1074" s="767"/>
      <c r="BU1074" s="767"/>
      <c r="BV1074" s="767"/>
      <c r="BW1074" s="767"/>
      <c r="BX1074" s="767"/>
      <c r="BY1074" s="767"/>
      <c r="BZ1074" s="767"/>
      <c r="CA1074" s="767"/>
      <c r="CB1074" s="767"/>
      <c r="CC1074" s="767"/>
      <c r="CD1074" s="767"/>
      <c r="CE1074" s="767"/>
      <c r="CF1074" s="767"/>
      <c r="CG1074" s="767"/>
      <c r="CH1074" s="767"/>
      <c r="CI1074" s="767"/>
      <c r="CJ1074" s="767"/>
      <c r="CK1074" s="767"/>
      <c r="CL1074" s="767"/>
      <c r="CM1074" s="767"/>
      <c r="CN1074" s="767"/>
      <c r="CO1074" s="767"/>
      <c r="CP1074" s="767"/>
      <c r="CQ1074" s="767"/>
      <c r="CR1074" s="767"/>
      <c r="CS1074" s="767"/>
      <c r="CT1074" s="767"/>
      <c r="CU1074" s="767"/>
      <c r="CV1074" s="767"/>
      <c r="CW1074" s="767"/>
      <c r="CX1074" s="767"/>
      <c r="CY1074" s="767"/>
      <c r="CZ1074" s="767"/>
      <c r="DA1074" s="767"/>
      <c r="DB1074" s="767"/>
      <c r="DC1074" s="767"/>
      <c r="DD1074" s="767"/>
      <c r="DE1074" s="767"/>
      <c r="DF1074" s="767"/>
      <c r="DG1074" s="767"/>
      <c r="DH1074" s="767"/>
      <c r="DI1074" s="767"/>
      <c r="DJ1074" s="767"/>
      <c r="DK1074" s="767"/>
      <c r="DL1074" s="767"/>
      <c r="DM1074" s="767"/>
      <c r="DN1074" s="767"/>
      <c r="DO1074" s="767"/>
      <c r="DP1074" s="767"/>
      <c r="DQ1074" s="767"/>
      <c r="DR1074" s="767"/>
      <c r="DS1074" s="767"/>
      <c r="DT1074" s="767"/>
      <c r="DU1074" s="767"/>
      <c r="DV1074" s="767"/>
      <c r="DW1074" s="767"/>
      <c r="DX1074" s="767"/>
      <c r="DY1074" s="767"/>
      <c r="DZ1074" s="767"/>
      <c r="EA1074" s="767"/>
      <c r="EB1074" s="767"/>
      <c r="EC1074" s="767"/>
      <c r="ED1074" s="767"/>
      <c r="EE1074" s="767"/>
      <c r="EF1074" s="767"/>
      <c r="EG1074" s="767"/>
      <c r="EH1074" s="767"/>
      <c r="EI1074" s="767"/>
      <c r="EJ1074" s="767"/>
      <c r="EK1074" s="767"/>
      <c r="EL1074" s="767"/>
      <c r="EM1074" s="767"/>
      <c r="EN1074" s="767"/>
      <c r="EO1074" s="767"/>
      <c r="EP1074" s="767"/>
      <c r="EQ1074" s="767"/>
      <c r="ER1074" s="767"/>
      <c r="ES1074" s="767"/>
      <c r="ET1074" s="767"/>
      <c r="EU1074" s="767"/>
      <c r="EV1074" s="767"/>
      <c r="EW1074" s="767"/>
      <c r="EX1074" s="767"/>
      <c r="EY1074" s="767"/>
      <c r="EZ1074" s="767"/>
      <c r="FA1074" s="767"/>
      <c r="FB1074" s="767"/>
      <c r="FC1074" s="767"/>
      <c r="FD1074" s="767"/>
      <c r="FE1074" s="767"/>
      <c r="FF1074" s="767"/>
      <c r="FG1074" s="767"/>
      <c r="FH1074" s="767"/>
      <c r="FI1074" s="767"/>
      <c r="FJ1074" s="767"/>
      <c r="FK1074" s="767"/>
      <c r="FL1074" s="767"/>
      <c r="FM1074" s="767"/>
      <c r="FN1074" s="767"/>
      <c r="FO1074" s="767"/>
      <c r="FP1074" s="767"/>
      <c r="FQ1074" s="767"/>
      <c r="FR1074" s="767"/>
      <c r="FS1074" s="767"/>
      <c r="FT1074" s="767"/>
      <c r="FU1074" s="767"/>
      <c r="FV1074" s="767"/>
      <c r="FW1074" s="767"/>
      <c r="FX1074" s="767"/>
      <c r="FY1074" s="767"/>
      <c r="FZ1074" s="767"/>
      <c r="GA1074" s="767"/>
      <c r="GB1074" s="767"/>
      <c r="GC1074" s="767"/>
      <c r="GD1074" s="767"/>
      <c r="GE1074" s="767"/>
      <c r="GF1074" s="767"/>
      <c r="GG1074" s="767"/>
      <c r="GH1074" s="767"/>
      <c r="GI1074" s="767"/>
      <c r="GJ1074" s="767"/>
      <c r="GK1074" s="767"/>
      <c r="GL1074" s="767"/>
      <c r="GM1074" s="767"/>
      <c r="GN1074" s="767"/>
      <c r="GO1074" s="767"/>
      <c r="GP1074" s="767"/>
      <c r="GQ1074" s="767"/>
      <c r="GR1074" s="767"/>
      <c r="GS1074" s="767"/>
      <c r="GT1074" s="767"/>
      <c r="GU1074" s="767"/>
      <c r="GV1074" s="767"/>
      <c r="GW1074" s="767"/>
      <c r="GX1074" s="767"/>
      <c r="GY1074" s="767"/>
      <c r="GZ1074" s="767"/>
      <c r="HA1074" s="767"/>
      <c r="HB1074" s="767"/>
      <c r="HC1074" s="767"/>
    </row>
    <row r="1075" spans="1:211" s="864" customFormat="1" ht="13.9" hidden="1" customHeight="1">
      <c r="A1075" s="307"/>
      <c r="B1075" s="351"/>
      <c r="C1075" s="971" t="str">
        <f>IF('1C TSspéc12'!I$17&lt;&gt;0,'1C TSspéc12'!$B$12,"")</f>
        <v/>
      </c>
      <c r="D1075" s="972"/>
      <c r="E1075" s="973"/>
      <c r="F1075" s="93">
        <f>IF(AND($C1075='1C TSspéc12'!$B$12,'1C TSspéc12'!$B$16="spécifiques",'1C TSspéc12'!$I$17&lt;&gt;""),'1C TSspéc12'!$I$21,"")</f>
        <v>0</v>
      </c>
      <c r="G1075" s="863"/>
      <c r="H1075" s="745">
        <v>0.21</v>
      </c>
      <c r="I1075" s="747">
        <v>1</v>
      </c>
      <c r="J1075" s="312"/>
      <c r="K1075" s="680">
        <f t="shared" si="299"/>
        <v>0</v>
      </c>
      <c r="L1075" s="556">
        <f>IF(OR('1C TSspéc12'!$B$12="",'1C TSspéc12'!I$30=0),0,IF(AND('1C TSspéc12'!$B$12&lt;&gt;"",$K$2="Pôle",'1C TSspéc12'!$C$12="OUI"),(('1C TSspéc12'!I$22+'1C TSspéc12'!I$23+'1C TSspéc12'!I$24+'1C TSspéc12'!I$25+'1C TSspéc12'!I$29)/'1C TSspéc12'!I$17),IF(AND('1C TSspéc12'!$B$12&lt;&gt;"",$K$2="Pôle",'1C TSspéc12'!$C$12="NON"),(('1C TSspéc12'!I$22+'1C TSspéc12'!I$23+'1C TSspéc12'!I$24+'1C TSspéc12'!I$25+'1C TSspéc12'!I$29)/'1C TSspéc12'!I$30),IF(AND('1C TSspéc12'!$B$12&lt;&gt;"",$K$2&lt;&gt;"Pôle",'1C TSspéc12'!$C$12="OUI"),(('1C TSspéc12'!I$22+'1C TSspéc12'!I$23+'1C TSspéc12'!I$24+'1C TSspéc12'!I$25+'1C TSspéc12'!I$26+'1C TSspéc12'!I$27+'1C TSspéc12'!I$28+'1C TSspéc12'!I$29)/'1C TSspéc12'!I$17),IF(AND('1C TSspéc12'!$B$12&lt;&gt;"",$K$2&lt;&gt;"Pôle",'1C TSspéc12'!$C$12="NON"),(('1C TSspéc12'!I$22+'1C TSspéc12'!I$23+'1C TSspéc12'!I$24+'1C TSspéc12'!I$25+'1C TSspéc12'!I$26+'1C TSspéc12'!I$27+'1C TSspéc12'!I$28+'1C TSspéc12'!I$29)/'1C TSspéc12'!I$30))))))</f>
        <v>0</v>
      </c>
      <c r="M1075" s="556">
        <f>IF(OR('1C TSspéc12'!$B$12="",'1C TSspéc12'!I$30=0),0,IF(AND('1C TSspéc12'!$B$12&lt;&gt;"",$K$2="Pôle",'1C TSspéc12'!$C$12="OUI"),(('1C TSspéc12'!I$26+'1C TSspéc12'!I$27+'1C TSspéc12'!I$28)/'1C TSspéc12'!I$17),IF(AND('1C TSspéc12'!$B$12&lt;&gt;"",$K$2="Pôle",'1C TSspéc12'!$C$12="NON"),(('1C TSspéc12'!I$26+'1C TSspéc12'!I$27+'1C TSspéc12'!I$28)/'1C TSspéc12'!I$30),IF(AND('1C TSspéc12'!$B$12&lt;&gt;"",$K$2&lt;&gt;"Pôle"),0))))</f>
        <v>0</v>
      </c>
      <c r="N1075" s="557">
        <f>IF(AND('1C TSspéc12'!$B$12&lt;&gt;0,'1C TSspéc12'!$I$30&lt;&gt;0),L1075+M1075,0)</f>
        <v>0</v>
      </c>
      <c r="O1075" s="542" t="str">
        <f>IF(AND('1C TSspéc12'!$I$17&lt;&gt;0,'1C TSspéc12'!$C$12="OUI"),'1C TSspéc12'!$I$35/'1C TSspéc12'!$I$17,"")</f>
        <v/>
      </c>
      <c r="P1075" s="543" t="str">
        <f>IF(AND('1C TSspéc12'!$I$17&lt;&gt;0,'1C TSspéc12'!$C$12="OUI"),'1C TSspéc12'!$I$36/'1C TSspéc12'!$I$17,"")</f>
        <v/>
      </c>
      <c r="Q1075" s="543" t="str">
        <f>IF(AND('1C TSspéc12'!$I$17&lt;&gt;0,'1C TSspéc12'!$C$12="OUI"),'1C TSspéc12'!$I$37/'1C TSspéc12'!$I$17,"")</f>
        <v/>
      </c>
      <c r="R1075" s="543" t="str">
        <f>IF(AND('1C TSspéc12'!$I$17&lt;&gt;0,'1C TSspéc12'!$C$12="OUI"),'1C TSspéc12'!$I$38/'1C TSspéc12'!$I$17,"")</f>
        <v/>
      </c>
      <c r="S1075" s="543" t="str">
        <f>IF(AND('1C TSspéc12'!$I$17&lt;&gt;0,'1C TSspéc12'!$C$12="OUI"),'1C TSspéc12'!$I$39/'1C TSspéc12'!$I$17,"")</f>
        <v/>
      </c>
      <c r="T1075" s="543" t="str">
        <f>IF(AND('1C TSspéc12'!$I$17&lt;&gt;0,'1C TSspéc12'!$C$12="OUI"),'1C TSspéc12'!$I$40/'1C TSspéc12'!$I$17,"")</f>
        <v/>
      </c>
      <c r="U1075" s="543" t="str">
        <f>IF(AND('1C TSspéc12'!$I$17&lt;&gt;0,'1C TSspéc12'!$C$12="OUI"),'1C TSspéc12'!$I$41/'1C TSspéc12'!$I$17,"")</f>
        <v/>
      </c>
      <c r="V1075" s="543" t="str">
        <f>IF(AND('1C TSspéc12'!$I$17&lt;&gt;0,'1C TSspéc12'!$C$12="OUI"),'1C TSspéc12'!$I$42/'1C TSspéc12'!$I$17,"")</f>
        <v/>
      </c>
      <c r="W1075" s="543" t="str">
        <f>IF(AND('1C TSspéc12'!$I$17&lt;&gt;0,'1C TSspéc12'!$C$12="OUI"),'1C TSspéc12'!$I$43/'1C TSspéc12'!$I$17,"")</f>
        <v/>
      </c>
      <c r="X1075" s="543" t="str">
        <f>IF(AND('1C TSspéc12'!$I$17&lt;&gt;0,'1C TSspéc12'!$C$12="OUI"),'1C TSspéc12'!$I$44/'1C TSspéc12'!$I$17,"")</f>
        <v/>
      </c>
      <c r="Y1075" s="543" t="str">
        <f>IF(AND('1C TSspéc12'!$I$17&lt;&gt;0,'1C TSspéc12'!$C$12="OUI"),'1C TSspéc12'!$I$45/'1C TSspéc12'!$I$17,"")</f>
        <v/>
      </c>
      <c r="Z1075" s="543" t="str">
        <f>IF(AND('1C TSspéc12'!$I$17&lt;&gt;0,'1C TSspéc12'!$C$12="OUI"),'1C TSspéc12'!$I$46/'1C TSspéc12'!$I$17,"")</f>
        <v/>
      </c>
      <c r="AA1075" s="543" t="str">
        <f>IF(AND('1C TSspéc12'!$I$17&lt;&gt;0,'1C TSspéc12'!$C$12="OUI"),'1C TSspéc12'!$I$47/'1C TSspéc12'!$I$17,"")</f>
        <v/>
      </c>
      <c r="AB1075" s="543" t="str">
        <f>IF(AND('1C TSspéc12'!$I$17&lt;&gt;0,'1C TSspéc12'!$C$12="OUI"),'1C TSspéc12'!$I$48/'1C TSspéc12'!$I$17,"")</f>
        <v/>
      </c>
      <c r="AC1075" s="543" t="str">
        <f>IF(AND('1C TSspéc12'!$I$17&lt;&gt;0,'1C TSspéc12'!$C$12="OUI"),'1C TSspéc12'!$I$49/'1C TSspéc12'!$I$17,"")</f>
        <v/>
      </c>
      <c r="AD1075" s="543" t="str">
        <f>IF(AND('1C TSspéc12'!$I$17&lt;&gt;0,'1C TSspéc12'!$C$12="OUI"),'1C TSspéc12'!$I$50/'1C TSspéc12'!$I$17,"")</f>
        <v/>
      </c>
      <c r="AE1075" s="543" t="str">
        <f>IF(AND('1C TSspéc12'!$I$17&lt;&gt;0,'1C TSspéc12'!$C$12="OUI"),'1C TSspéc12'!$I$51/'1C TSspéc12'!$I$17,"")</f>
        <v/>
      </c>
      <c r="AF1075" s="543" t="str">
        <f>IF(AND('1C TSspéc12'!$I$17&lt;&gt;0,'1C TSspéc12'!$C$12="OUI"),'1C TSspéc12'!$I$52/'1C TSspéc12'!$I$17,"")</f>
        <v/>
      </c>
      <c r="AG1075" s="543" t="str">
        <f>IF(AND('1C TSspéc12'!$I$17&lt;&gt;0,'1C TSspéc12'!$C$12="OUI"),'1C TSspéc12'!$I$53/'1C TSspéc12'!$I$17,"")</f>
        <v/>
      </c>
      <c r="AH1075" s="543" t="str">
        <f>IF(AND('1C TSspéc12'!$I$17&lt;&gt;0,'1C TSspéc12'!$C$12="OUI"),'1C TSspéc12'!$I$54/'1C TSspéc12'!$I$17,"")</f>
        <v/>
      </c>
      <c r="AI1075" s="543" t="str">
        <f>IF(AND('1C TSspéc12'!$I$17&lt;&gt;0,'1C TSspéc12'!$C$12="OUI"),'1C TSspéc12'!$I$55/'1C TSspéc12'!$I$17,"")</f>
        <v/>
      </c>
      <c r="AJ1075" s="543" t="str">
        <f>IF(AND('1C TSspéc12'!$I$17&lt;&gt;0,'1C TSspéc12'!$C$12="OUI"),'1C TSspéc12'!$I$56/'1C TSspéc12'!$I$17,"")</f>
        <v/>
      </c>
      <c r="AK1075" s="543" t="str">
        <f>IF(AND('1C TSspéc12'!$I$17&lt;&gt;0,'1C TSspéc12'!$C$12="OUI"),'1C TSspéc12'!$I$57/'1C TSspéc12'!$I$17,"")</f>
        <v/>
      </c>
      <c r="AL1075" s="72">
        <f>IF(AND('1C TSspéc12'!$I$17&lt;&gt;0,'1C TSspéc12'!$C$12="OUI"),N1075+AK1075,N1075)</f>
        <v>0</v>
      </c>
      <c r="AM1075" s="417">
        <f t="shared" si="303"/>
        <v>0</v>
      </c>
      <c r="AN1075" s="417">
        <f t="shared" si="304"/>
        <v>0</v>
      </c>
      <c r="AO1075" s="418" t="str">
        <f>IF(AND('1C TSspéc12'!$I$17&lt;&gt;0,'1C TSspéc12'!$I$30&lt;&gt;0),AM1075+AN1075,"")</f>
        <v/>
      </c>
      <c r="AP1075" s="573" t="str">
        <f>IF(AND('1C TSspéc12'!$I$17&lt;&gt;0,'1C TSspéc12'!$I$30&lt;&gt;0),AM1075-AR1075,"")</f>
        <v/>
      </c>
      <c r="AQ1075" s="583">
        <f t="shared" si="305"/>
        <v>0</v>
      </c>
      <c r="AR1075" s="596"/>
      <c r="AS1075" s="102"/>
      <c r="AT1075" s="27" t="str">
        <f>IF(('1C TSspéc12'!I$17*FICHE!$C$14&lt;J1075),"Forfait limité à "&amp;FICHE!$C$14&amp;"€/jour","")</f>
        <v/>
      </c>
      <c r="AU1075" s="592"/>
      <c r="AV1075" s="824"/>
      <c r="AW1075" s="824"/>
      <c r="AX1075" s="824"/>
      <c r="AY1075" s="824"/>
      <c r="AZ1075" s="824"/>
      <c r="BA1075" s="767"/>
      <c r="BB1075" s="767"/>
      <c r="BC1075" s="767"/>
      <c r="BD1075" s="767"/>
      <c r="BE1075" s="767"/>
      <c r="BF1075" s="767"/>
      <c r="BG1075" s="767"/>
      <c r="BH1075" s="767"/>
      <c r="BI1075" s="767"/>
      <c r="BJ1075" s="767"/>
      <c r="BK1075" s="767"/>
      <c r="BL1075" s="767"/>
      <c r="BM1075" s="767"/>
      <c r="BN1075" s="767"/>
      <c r="BO1075" s="767"/>
      <c r="BP1075" s="767"/>
      <c r="BQ1075" s="767"/>
      <c r="BR1075" s="767"/>
      <c r="BS1075" s="767"/>
      <c r="BT1075" s="767"/>
      <c r="BU1075" s="767"/>
      <c r="BV1075" s="767"/>
      <c r="BW1075" s="767"/>
      <c r="BX1075" s="767"/>
      <c r="BY1075" s="767"/>
      <c r="BZ1075" s="767"/>
      <c r="CA1075" s="767"/>
      <c r="CB1075" s="767"/>
      <c r="CC1075" s="767"/>
      <c r="CD1075" s="767"/>
      <c r="CE1075" s="767"/>
      <c r="CF1075" s="767"/>
      <c r="CG1075" s="767"/>
      <c r="CH1075" s="767"/>
      <c r="CI1075" s="767"/>
      <c r="CJ1075" s="767"/>
      <c r="CK1075" s="767"/>
      <c r="CL1075" s="767"/>
      <c r="CM1075" s="767"/>
      <c r="CN1075" s="767"/>
      <c r="CO1075" s="767"/>
      <c r="CP1075" s="767"/>
      <c r="CQ1075" s="767"/>
      <c r="CR1075" s="767"/>
      <c r="CS1075" s="767"/>
      <c r="CT1075" s="767"/>
      <c r="CU1075" s="767"/>
      <c r="CV1075" s="767"/>
      <c r="CW1075" s="767"/>
      <c r="CX1075" s="767"/>
      <c r="CY1075" s="767"/>
      <c r="CZ1075" s="767"/>
      <c r="DA1075" s="767"/>
      <c r="DB1075" s="767"/>
      <c r="DC1075" s="767"/>
      <c r="DD1075" s="767"/>
      <c r="DE1075" s="767"/>
      <c r="DF1075" s="767"/>
      <c r="DG1075" s="767"/>
      <c r="DH1075" s="767"/>
      <c r="DI1075" s="767"/>
      <c r="DJ1075" s="767"/>
      <c r="DK1075" s="767"/>
      <c r="DL1075" s="767"/>
      <c r="DM1075" s="767"/>
      <c r="DN1075" s="767"/>
      <c r="DO1075" s="767"/>
      <c r="DP1075" s="767"/>
      <c r="DQ1075" s="767"/>
      <c r="DR1075" s="767"/>
      <c r="DS1075" s="767"/>
      <c r="DT1075" s="767"/>
      <c r="DU1075" s="767"/>
      <c r="DV1075" s="767"/>
      <c r="DW1075" s="767"/>
      <c r="DX1075" s="767"/>
      <c r="DY1075" s="767"/>
      <c r="DZ1075" s="767"/>
      <c r="EA1075" s="767"/>
      <c r="EB1075" s="767"/>
      <c r="EC1075" s="767"/>
      <c r="ED1075" s="767"/>
      <c r="EE1075" s="767"/>
      <c r="EF1075" s="767"/>
      <c r="EG1075" s="767"/>
      <c r="EH1075" s="767"/>
      <c r="EI1075" s="767"/>
      <c r="EJ1075" s="767"/>
      <c r="EK1075" s="767"/>
      <c r="EL1075" s="767"/>
      <c r="EM1075" s="767"/>
      <c r="EN1075" s="767"/>
      <c r="EO1075" s="767"/>
      <c r="EP1075" s="767"/>
      <c r="EQ1075" s="767"/>
      <c r="ER1075" s="767"/>
      <c r="ES1075" s="767"/>
      <c r="ET1075" s="767"/>
      <c r="EU1075" s="767"/>
      <c r="EV1075" s="767"/>
      <c r="EW1075" s="767"/>
      <c r="EX1075" s="767"/>
      <c r="EY1075" s="767"/>
      <c r="EZ1075" s="767"/>
      <c r="FA1075" s="767"/>
      <c r="FB1075" s="767"/>
      <c r="FC1075" s="767"/>
      <c r="FD1075" s="767"/>
      <c r="FE1075" s="767"/>
      <c r="FF1075" s="767"/>
      <c r="FG1075" s="767"/>
      <c r="FH1075" s="767"/>
      <c r="FI1075" s="767"/>
      <c r="FJ1075" s="767"/>
      <c r="FK1075" s="767"/>
      <c r="FL1075" s="767"/>
      <c r="FM1075" s="767"/>
      <c r="FN1075" s="767"/>
      <c r="FO1075" s="767"/>
      <c r="FP1075" s="767"/>
      <c r="FQ1075" s="767"/>
      <c r="FR1075" s="767"/>
      <c r="FS1075" s="767"/>
      <c r="FT1075" s="767"/>
      <c r="FU1075" s="767"/>
      <c r="FV1075" s="767"/>
      <c r="FW1075" s="767"/>
      <c r="FX1075" s="767"/>
      <c r="FY1075" s="767"/>
      <c r="FZ1075" s="767"/>
      <c r="GA1075" s="767"/>
      <c r="GB1075" s="767"/>
      <c r="GC1075" s="767"/>
      <c r="GD1075" s="767"/>
      <c r="GE1075" s="767"/>
      <c r="GF1075" s="767"/>
      <c r="GG1075" s="767"/>
      <c r="GH1075" s="767"/>
      <c r="GI1075" s="767"/>
      <c r="GJ1075" s="767"/>
      <c r="GK1075" s="767"/>
      <c r="GL1075" s="767"/>
      <c r="GM1075" s="767"/>
      <c r="GN1075" s="767"/>
      <c r="GO1075" s="767"/>
      <c r="GP1075" s="767"/>
      <c r="GQ1075" s="767"/>
      <c r="GR1075" s="767"/>
      <c r="GS1075" s="767"/>
      <c r="GT1075" s="767"/>
      <c r="GU1075" s="767"/>
      <c r="GV1075" s="767"/>
      <c r="GW1075" s="767"/>
      <c r="GX1075" s="767"/>
      <c r="GY1075" s="767"/>
      <c r="GZ1075" s="767"/>
      <c r="HA1075" s="767"/>
      <c r="HB1075" s="767"/>
      <c r="HC1075" s="767"/>
    </row>
    <row r="1076" spans="1:211" s="864" customFormat="1" ht="13.9" hidden="1" customHeight="1">
      <c r="A1076" s="307"/>
      <c r="B1076" s="351"/>
      <c r="C1076" s="971" t="str">
        <f>IF('1C TSspéc12'!J$17&lt;&gt;0,'1C TSspéc12'!$B$12,"")</f>
        <v/>
      </c>
      <c r="D1076" s="972"/>
      <c r="E1076" s="973"/>
      <c r="F1076" s="93">
        <f>IF(AND($C1076='1C TSspéc12'!$B$12,'1C TSspéc12'!$B$16="spécifiques",'1C TSspéc12'!K$17&lt;&gt;""),'1C TSspéc12'!K$21,"")</f>
        <v>0</v>
      </c>
      <c r="G1076" s="863"/>
      <c r="H1076" s="745">
        <v>0.21</v>
      </c>
      <c r="I1076" s="747">
        <v>1</v>
      </c>
      <c r="J1076" s="312"/>
      <c r="K1076" s="680">
        <f t="shared" si="299"/>
        <v>0</v>
      </c>
      <c r="L1076" s="556">
        <f>IF(OR('1C TSspéc12'!$B$12="",'1C TSspéc12'!J$30=0),0,IF(AND('1C TSspéc12'!$B$12&lt;&gt;"",$K$2="Pôle",'1C TSspéc12'!$C$12="OUI"),(('1C TSspéc12'!J$22+'1C TSspéc12'!J$23+'1C TSspéc12'!J$24+'1C TSspéc12'!J$25+'1C TSspéc12'!J$29)/'1C TSspéc12'!J$17),IF(AND('1C TSspéc12'!$B$12&lt;&gt;"",$K$2="Pôle",'1C TSspéc12'!$C$12="NON"),(('1C TSspéc12'!J$22+'1C TSspéc12'!J$23+'1C TSspéc12'!J$24+'1C TSspéc12'!J$25+'1C TSspéc12'!J$29)/'1C TSspéc12'!J$30),IF(AND('1C TSspéc12'!$B$12&lt;&gt;"",$K$2&lt;&gt;"Pôle",'1C TSspéc12'!$C$12="OUI"),(('1C TSspéc12'!J$22+'1C TSspéc12'!J$23+'1C TSspéc12'!J$24+'1C TSspéc12'!J$25+'1C TSspéc12'!J$26+'1C TSspéc12'!J$27+'1C TSspéc12'!J$28+'1C TSspéc12'!J$29)/'1C TSspéc12'!J$17),IF(AND('1C TSspéc12'!$B$12&lt;&gt;"",$K$2&lt;&gt;"Pôle",'1C TSspéc12'!$C$12="NON"),(('1C TSspéc12'!J$22+'1C TSspéc12'!J$23+'1C TSspéc12'!J$24+'1C TSspéc12'!J$25+'1C TSspéc12'!J$26+'1C TSspéc12'!J$27+'1C TSspéc12'!J$28+'1C TSspéc12'!J$29)/'1C TSspéc12'!J$30))))))</f>
        <v>0</v>
      </c>
      <c r="M1076" s="556">
        <f>IF(OR('1C TSspéc12'!$B$12="",'1C TSspéc12'!J$30=0),0,IF(AND('1C TSspéc12'!$B$12&lt;&gt;"",$K$2="Pôle",'1C TSspéc12'!$C$12="OUI"),(('1C TSspéc12'!J$26+'1C TSspéc12'!J$27+'1C TSspéc12'!J$28)/'1C TSspéc12'!J$17),IF(AND('1C TSspéc12'!$B$12&lt;&gt;"",$K$2="Pôle",'1C TSspéc12'!$C$12="NON"),(('1C TSspéc12'!J$26+'1C TSspéc12'!J$27+'1C TSspéc12'!J$28)/'1C TSspéc12'!J$30),IF(AND('1C TSspéc12'!$B$12&lt;&gt;"",$K$2&lt;&gt;"Pôle"),0))))</f>
        <v>0</v>
      </c>
      <c r="N1076" s="557">
        <f>IF(AND('1C TSspéc12'!$B$12&lt;&gt;0,'1C TSspéc12'!$J$30&lt;&gt;0),L1076+M1076,0)</f>
        <v>0</v>
      </c>
      <c r="O1076" s="542" t="str">
        <f>IF(AND('1C TSspéc12'!$J$17&lt;&gt;0,'1C TSspéc12'!$C$12="OUI"),'1C TSspéc12'!$J$35/'1C TSspéc12'!$J$17,"")</f>
        <v/>
      </c>
      <c r="P1076" s="543" t="str">
        <f>IF(AND('1C TSspéc12'!$J$17&lt;&gt;0,'1C TSspéc12'!$C$12="OUI"),'1C TSspéc12'!$J$36/'1C TSspéc12'!$J$17,"")</f>
        <v/>
      </c>
      <c r="Q1076" s="543" t="str">
        <f>IF(AND('1C TSspéc12'!$J$17&lt;&gt;0,'1C TSspéc12'!$C$12="OUI"),'1C TSspéc12'!$J$37/'1C TSspéc12'!$J$17,"")</f>
        <v/>
      </c>
      <c r="R1076" s="543" t="str">
        <f>IF(AND('1C TSspéc12'!$J$17&lt;&gt;0,'1C TSspéc12'!$C$12="OUI"),'1C TSspéc12'!$J$38/'1C TSspéc12'!$J$17,"")</f>
        <v/>
      </c>
      <c r="S1076" s="543" t="str">
        <f>IF(AND('1C TSspéc12'!$J$17&lt;&gt;0,'1C TSspéc12'!$C$12="OUI"),'1C TSspéc12'!$J$39/'1C TSspéc12'!$J$17,"")</f>
        <v/>
      </c>
      <c r="T1076" s="543" t="str">
        <f>IF(AND('1C TSspéc12'!$J$17&lt;&gt;0,'1C TSspéc12'!$C$12="OUI"),'1C TSspéc12'!$J$40/'1C TSspéc12'!$J$17,"")</f>
        <v/>
      </c>
      <c r="U1076" s="543" t="str">
        <f>IF(AND('1C TSspéc12'!$J$17&lt;&gt;0,'1C TSspéc12'!$C$12="OUI"),'1C TSspéc12'!$J$41/'1C TSspéc12'!$J$17,"")</f>
        <v/>
      </c>
      <c r="V1076" s="543" t="str">
        <f>IF(AND('1C TSspéc12'!$J$17&lt;&gt;0,'1C TSspéc12'!$C$12="OUI"),'1C TSspéc12'!$J$42/'1C TSspéc12'!$J$17,"")</f>
        <v/>
      </c>
      <c r="W1076" s="543" t="str">
        <f>IF(AND('1C TSspéc12'!$J$17&lt;&gt;0,'1C TSspéc12'!$C$12="OUI"),'1C TSspéc12'!$J$43/'1C TSspéc12'!$J$17,"")</f>
        <v/>
      </c>
      <c r="X1076" s="543" t="str">
        <f>IF(AND('1C TSspéc12'!$J$17&lt;&gt;0,'1C TSspéc12'!$C$12="OUI"),'1C TSspéc12'!$J$44/'1C TSspéc12'!$J$17,"")</f>
        <v/>
      </c>
      <c r="Y1076" s="543" t="str">
        <f>IF(AND('1C TSspéc12'!$J$17&lt;&gt;0,'1C TSspéc12'!$C$12="OUI"),'1C TSspéc12'!$J$45/'1C TSspéc12'!$J$17,"")</f>
        <v/>
      </c>
      <c r="Z1076" s="543" t="str">
        <f>IF(AND('1C TSspéc12'!$J$17&lt;&gt;0,'1C TSspéc12'!$C$12="OUI"),'1C TSspéc12'!$J$46/'1C TSspéc12'!$J$17,"")</f>
        <v/>
      </c>
      <c r="AA1076" s="543" t="str">
        <f>IF(AND('1C TSspéc12'!$J$17&lt;&gt;0,'1C TSspéc12'!$C$12="OUI"),'1C TSspéc12'!$J$47/'1C TSspéc12'!$J$17,"")</f>
        <v/>
      </c>
      <c r="AB1076" s="543" t="str">
        <f>IF(AND('1C TSspéc12'!$J$17&lt;&gt;0,'1C TSspéc12'!$C$12="OUI"),'1C TSspéc12'!$J$48/'1C TSspéc12'!$J$17,"")</f>
        <v/>
      </c>
      <c r="AC1076" s="543" t="str">
        <f>IF(AND('1C TSspéc12'!$J$17&lt;&gt;0,'1C TSspéc12'!$C$12="OUI"),'1C TSspéc12'!$J$49/'1C TSspéc12'!$J$17,"")</f>
        <v/>
      </c>
      <c r="AD1076" s="543" t="str">
        <f>IF(AND('1C TSspéc12'!$J$17&lt;&gt;0,'1C TSspéc12'!$C$12="OUI"),'1C TSspéc12'!$J$50/'1C TSspéc12'!$J$17,"")</f>
        <v/>
      </c>
      <c r="AE1076" s="543" t="str">
        <f>IF(AND('1C TSspéc12'!$J$17&lt;&gt;0,'1C TSspéc12'!$C$12="OUI"),'1C TSspéc12'!$J$51/'1C TSspéc12'!$J$17,"")</f>
        <v/>
      </c>
      <c r="AF1076" s="543" t="str">
        <f>IF(AND('1C TSspéc12'!$J$17&lt;&gt;0,'1C TSspéc12'!$C$12="OUI"),'1C TSspéc12'!$J$52/'1C TSspéc12'!$J$17,"")</f>
        <v/>
      </c>
      <c r="AG1076" s="543" t="str">
        <f>IF(AND('1C TSspéc12'!$J$17&lt;&gt;0,'1C TSspéc12'!$C$12="OUI"),'1C TSspéc12'!$J$53/'1C TSspéc12'!$J$17,"")</f>
        <v/>
      </c>
      <c r="AH1076" s="543" t="str">
        <f>IF(AND('1C TSspéc12'!$J$17&lt;&gt;0,'1C TSspéc12'!$C$12="OUI"),'1C TSspéc12'!$J$54/'1C TSspéc12'!$J$17,"")</f>
        <v/>
      </c>
      <c r="AI1076" s="543" t="str">
        <f>IF(AND('1C TSspéc12'!$J$17&lt;&gt;0,'1C TSspéc12'!$C$12="OUI"),'1C TSspéc12'!$J$55/'1C TSspéc12'!$J$17,"")</f>
        <v/>
      </c>
      <c r="AJ1076" s="543" t="str">
        <f>IF(AND('1C TSspéc12'!$J$17&lt;&gt;0,'1C TSspéc12'!$C$12="OUI"),'1C TSspéc12'!$J$56/'1C TSspéc12'!$J$17,"")</f>
        <v/>
      </c>
      <c r="AK1076" s="543" t="str">
        <f>IF(AND('1C TSspéc12'!$J$17&lt;&gt;0,'1C TSspéc12'!$C$12="OUI"),'1C TSspéc12'!$J$57/'1C TSspéc12'!$J$17,"")</f>
        <v/>
      </c>
      <c r="AL1076" s="72">
        <f>IF(AND('1C TSspéc12'!$J$17&lt;&gt;0,'1C TSspéc12'!$C$12="OUI"),N1076+AK1076,N1076)</f>
        <v>0</v>
      </c>
      <c r="AM1076" s="417">
        <f t="shared" si="303"/>
        <v>0</v>
      </c>
      <c r="AN1076" s="417">
        <f t="shared" si="304"/>
        <v>0</v>
      </c>
      <c r="AO1076" s="418" t="str">
        <f>IF(AND('1C TSspéc12'!$J$17&lt;&gt;0,'1C TSspéc12'!$J$30&lt;&gt;0),AM1076+AN1076,"")</f>
        <v/>
      </c>
      <c r="AP1076" s="573" t="str">
        <f>IF(AND('1C TSspéc12'!$J$17&lt;&gt;0,'1C TSspéc12'!$J$30&lt;&gt;0),AM1076-AR1076,"")</f>
        <v/>
      </c>
      <c r="AQ1076" s="583">
        <f t="shared" si="305"/>
        <v>0</v>
      </c>
      <c r="AR1076" s="596"/>
      <c r="AS1076" s="102"/>
      <c r="AT1076" s="27" t="str">
        <f>IF(('1C TSspéc12'!J$17*FICHE!$C$14&lt;J1076),"Forfait limité à "&amp;FICHE!$C$14&amp;"€/jour","")</f>
        <v/>
      </c>
      <c r="AU1076" s="592"/>
      <c r="AV1076" s="824"/>
      <c r="AW1076" s="824"/>
      <c r="AX1076" s="824"/>
      <c r="AY1076" s="824"/>
      <c r="AZ1076" s="824"/>
      <c r="BA1076" s="767"/>
      <c r="BB1076" s="767"/>
      <c r="BC1076" s="767"/>
      <c r="BD1076" s="767"/>
      <c r="BE1076" s="767"/>
      <c r="BF1076" s="767"/>
      <c r="BG1076" s="767"/>
      <c r="BH1076" s="767"/>
      <c r="BI1076" s="767"/>
      <c r="BJ1076" s="767"/>
      <c r="BK1076" s="767"/>
      <c r="BL1076" s="767"/>
      <c r="BM1076" s="767"/>
      <c r="BN1076" s="767"/>
      <c r="BO1076" s="767"/>
      <c r="BP1076" s="767"/>
      <c r="BQ1076" s="767"/>
      <c r="BR1076" s="767"/>
      <c r="BS1076" s="767"/>
      <c r="BT1076" s="767"/>
      <c r="BU1076" s="767"/>
      <c r="BV1076" s="767"/>
      <c r="BW1076" s="767"/>
      <c r="BX1076" s="767"/>
      <c r="BY1076" s="767"/>
      <c r="BZ1076" s="767"/>
      <c r="CA1076" s="767"/>
      <c r="CB1076" s="767"/>
      <c r="CC1076" s="767"/>
      <c r="CD1076" s="767"/>
      <c r="CE1076" s="767"/>
      <c r="CF1076" s="767"/>
      <c r="CG1076" s="767"/>
      <c r="CH1076" s="767"/>
      <c r="CI1076" s="767"/>
      <c r="CJ1076" s="767"/>
      <c r="CK1076" s="767"/>
      <c r="CL1076" s="767"/>
      <c r="CM1076" s="767"/>
      <c r="CN1076" s="767"/>
      <c r="CO1076" s="767"/>
      <c r="CP1076" s="767"/>
      <c r="CQ1076" s="767"/>
      <c r="CR1076" s="767"/>
      <c r="CS1076" s="767"/>
      <c r="CT1076" s="767"/>
      <c r="CU1076" s="767"/>
      <c r="CV1076" s="767"/>
      <c r="CW1076" s="767"/>
      <c r="CX1076" s="767"/>
      <c r="CY1076" s="767"/>
      <c r="CZ1076" s="767"/>
      <c r="DA1076" s="767"/>
      <c r="DB1076" s="767"/>
      <c r="DC1076" s="767"/>
      <c r="DD1076" s="767"/>
      <c r="DE1076" s="767"/>
      <c r="DF1076" s="767"/>
      <c r="DG1076" s="767"/>
      <c r="DH1076" s="767"/>
      <c r="DI1076" s="767"/>
      <c r="DJ1076" s="767"/>
      <c r="DK1076" s="767"/>
      <c r="DL1076" s="767"/>
      <c r="DM1076" s="767"/>
      <c r="DN1076" s="767"/>
      <c r="DO1076" s="767"/>
      <c r="DP1076" s="767"/>
      <c r="DQ1076" s="767"/>
      <c r="DR1076" s="767"/>
      <c r="DS1076" s="767"/>
      <c r="DT1076" s="767"/>
      <c r="DU1076" s="767"/>
      <c r="DV1076" s="767"/>
      <c r="DW1076" s="767"/>
      <c r="DX1076" s="767"/>
      <c r="DY1076" s="767"/>
      <c r="DZ1076" s="767"/>
      <c r="EA1076" s="767"/>
      <c r="EB1076" s="767"/>
      <c r="EC1076" s="767"/>
      <c r="ED1076" s="767"/>
      <c r="EE1076" s="767"/>
      <c r="EF1076" s="767"/>
      <c r="EG1076" s="767"/>
      <c r="EH1076" s="767"/>
      <c r="EI1076" s="767"/>
      <c r="EJ1076" s="767"/>
      <c r="EK1076" s="767"/>
      <c r="EL1076" s="767"/>
      <c r="EM1076" s="767"/>
      <c r="EN1076" s="767"/>
      <c r="EO1076" s="767"/>
      <c r="EP1076" s="767"/>
      <c r="EQ1076" s="767"/>
      <c r="ER1076" s="767"/>
      <c r="ES1076" s="767"/>
      <c r="ET1076" s="767"/>
      <c r="EU1076" s="767"/>
      <c r="EV1076" s="767"/>
      <c r="EW1076" s="767"/>
      <c r="EX1076" s="767"/>
      <c r="EY1076" s="767"/>
      <c r="EZ1076" s="767"/>
      <c r="FA1076" s="767"/>
      <c r="FB1076" s="767"/>
      <c r="FC1076" s="767"/>
      <c r="FD1076" s="767"/>
      <c r="FE1076" s="767"/>
      <c r="FF1076" s="767"/>
      <c r="FG1076" s="767"/>
      <c r="FH1076" s="767"/>
      <c r="FI1076" s="767"/>
      <c r="FJ1076" s="767"/>
      <c r="FK1076" s="767"/>
      <c r="FL1076" s="767"/>
      <c r="FM1076" s="767"/>
      <c r="FN1076" s="767"/>
      <c r="FO1076" s="767"/>
      <c r="FP1076" s="767"/>
      <c r="FQ1076" s="767"/>
      <c r="FR1076" s="767"/>
      <c r="FS1076" s="767"/>
      <c r="FT1076" s="767"/>
      <c r="FU1076" s="767"/>
      <c r="FV1076" s="767"/>
      <c r="FW1076" s="767"/>
      <c r="FX1076" s="767"/>
      <c r="FY1076" s="767"/>
      <c r="FZ1076" s="767"/>
      <c r="GA1076" s="767"/>
      <c r="GB1076" s="767"/>
      <c r="GC1076" s="767"/>
      <c r="GD1076" s="767"/>
      <c r="GE1076" s="767"/>
      <c r="GF1076" s="767"/>
      <c r="GG1076" s="767"/>
      <c r="GH1076" s="767"/>
      <c r="GI1076" s="767"/>
      <c r="GJ1076" s="767"/>
      <c r="GK1076" s="767"/>
      <c r="GL1076" s="767"/>
      <c r="GM1076" s="767"/>
      <c r="GN1076" s="767"/>
      <c r="GO1076" s="767"/>
      <c r="GP1076" s="767"/>
      <c r="GQ1076" s="767"/>
      <c r="GR1076" s="767"/>
      <c r="GS1076" s="767"/>
      <c r="GT1076" s="767"/>
      <c r="GU1076" s="767"/>
      <c r="GV1076" s="767"/>
      <c r="GW1076" s="767"/>
      <c r="GX1076" s="767"/>
      <c r="GY1076" s="767"/>
      <c r="GZ1076" s="767"/>
      <c r="HA1076" s="767"/>
      <c r="HB1076" s="767"/>
      <c r="HC1076" s="767"/>
    </row>
    <row r="1077" spans="1:211" s="864" customFormat="1" ht="13.9" hidden="1" customHeight="1">
      <c r="A1077" s="307"/>
      <c r="B1077" s="351"/>
      <c r="C1077" s="971" t="str">
        <f>IF('1C TSspéc12'!K$17&lt;&gt;0,'1C TSspéc12'!$B$12,"")</f>
        <v/>
      </c>
      <c r="D1077" s="972"/>
      <c r="E1077" s="973"/>
      <c r="F1077" s="93">
        <f>IF(AND($C1077='1C TSspéc12'!$B$12,'1C TSspéc12'!$B$16="spécifiques",'1C TSspéc12'!$K$17&lt;&gt;""),'1C TSspéc12'!$K$21,"")</f>
        <v>0</v>
      </c>
      <c r="G1077" s="863"/>
      <c r="H1077" s="745">
        <v>0.21</v>
      </c>
      <c r="I1077" s="747">
        <v>1</v>
      </c>
      <c r="J1077" s="312"/>
      <c r="K1077" s="680">
        <f t="shared" si="299"/>
        <v>0</v>
      </c>
      <c r="L1077" s="556">
        <f>IF(OR('1C TSspéc12'!$B$12="",'1C TSspéc12'!K$30=0),0,IF(AND('1C TSspéc12'!$B$12&lt;&gt;"",$K$2="Pôle",'1C TSspéc12'!$C$12="OUI"),(('1C TSspéc12'!K$22+'1C TSspéc12'!K$23+'1C TSspéc12'!K$24+'1C TSspéc12'!K$25+'1C TSspéc12'!K$29)/'1C TSspéc12'!K$17),IF(AND('1C TSspéc12'!$B$12&lt;&gt;"",$K$2="Pôle",'1C TSspéc12'!$C$12="NON"),(('1C TSspéc12'!K$22+'1C TSspéc12'!K$23+'1C TSspéc12'!K$24+'1C TSspéc12'!K$25+'1C TSspéc12'!K$29)/'1C TSspéc12'!K$30),IF(AND('1C TSspéc12'!$B$12&lt;&gt;"",$K$2&lt;&gt;"Pôle",'1C TSspéc12'!$C$12="OUI"),(('1C TSspéc12'!K$22+'1C TSspéc12'!K$23+'1C TSspéc12'!K$24+'1C TSspéc12'!K$25+'1C TSspéc12'!K$26+'1C TSspéc12'!K$27+'1C TSspéc12'!K$28+'1C TSspéc12'!K$29)/'1C TSspéc12'!K$17),IF(AND('1C TSspéc12'!$B$12&lt;&gt;"",$K$2&lt;&gt;"Pôle",'1C TSspéc12'!$C$12="NON"),(('1C TSspéc12'!K$22+'1C TSspéc12'!K$23+'1C TSspéc12'!K$24+'1C TSspéc12'!K$25+'1C TSspéc12'!K$26+'1C TSspéc12'!K$27+'1C TSspéc12'!K$28+'1C TSspéc12'!K$29)/'1C TSspéc12'!K$30))))))</f>
        <v>0</v>
      </c>
      <c r="M1077" s="556">
        <f>IF(OR('1C TSspéc12'!$B$12="",'1C TSspéc12'!K$30=0),0,IF(AND('1C TSspéc12'!$B$12&lt;&gt;"",$K$2="Pôle",'1C TSspéc12'!$C$12="OUI"),(('1C TSspéc12'!K$26+'1C TSspéc12'!K$27+'1C TSspéc12'!K$28)/'1C TSspéc12'!K$17),IF(AND('1C TSspéc12'!$B$12&lt;&gt;"",$K$2="Pôle",'1C TSspéc12'!$C$12="NON"),(('1C TSspéc12'!K$26+'1C TSspéc12'!K$27+'1C TSspéc12'!K$28)/'1C TSspéc12'!K$30),IF(AND('1C TSspéc12'!$B$12&lt;&gt;"",$K$2&lt;&gt;"Pôle"),0))))</f>
        <v>0</v>
      </c>
      <c r="N1077" s="557">
        <f>IF(AND('1C TSspéc12'!$B$12&lt;&gt;0,'1C TSspéc12'!$K$30&lt;&gt;0),L1077+M1077,0)</f>
        <v>0</v>
      </c>
      <c r="O1077" s="542" t="str">
        <f>IF(AND('1C TSspéc12'!$K$17&lt;&gt;0,'1C TSspéc12'!$C$12="OUI"),'1C TSspéc12'!$K$35/'1C TSspéc12'!$K$17,"")</f>
        <v/>
      </c>
      <c r="P1077" s="543" t="str">
        <f>IF(AND('1C TSspéc12'!$K$17&lt;&gt;0,'1C TSspéc12'!$C$12="OUI"),'1C TSspéc12'!$K$36/'1C TSspéc12'!$K$17,"")</f>
        <v/>
      </c>
      <c r="Q1077" s="543" t="str">
        <f>IF(AND('1C TSspéc12'!$K$17&lt;&gt;0,'1C TSspéc12'!$C$12="OUI"),'1C TSspéc12'!$K$37/'1C TSspéc12'!$K$17,"")</f>
        <v/>
      </c>
      <c r="R1077" s="543" t="str">
        <f>IF(AND('1C TSspéc12'!$K$17&lt;&gt;0,'1C TSspéc12'!$C$12="OUI"),'1C TSspéc12'!$K$38/'1C TSspéc12'!$K$17,"")</f>
        <v/>
      </c>
      <c r="S1077" s="543" t="str">
        <f>IF(AND('1C TSspéc12'!$K$17&lt;&gt;0,'1C TSspéc12'!$C$12="OUI"),'1C TSspéc12'!$K$39/'1C TSspéc12'!$K$17,"")</f>
        <v/>
      </c>
      <c r="T1077" s="543" t="str">
        <f>IF(AND('1C TSspéc12'!$K$17&lt;&gt;0,'1C TSspéc12'!$C$12="OUI"),'1C TSspéc12'!$K$40/'1C TSspéc12'!$K$17,"")</f>
        <v/>
      </c>
      <c r="U1077" s="543" t="str">
        <f>IF(AND('1C TSspéc12'!$K$17&lt;&gt;0,'1C TSspéc12'!$C$12="OUI"),'1C TSspéc12'!$K$41/'1C TSspéc12'!$K$17,"")</f>
        <v/>
      </c>
      <c r="V1077" s="543" t="str">
        <f>IF(AND('1C TSspéc12'!$K$17&lt;&gt;0,'1C TSspéc12'!$C$12="OUI"),'1C TSspéc12'!$K$42/'1C TSspéc12'!$K$17,"")</f>
        <v/>
      </c>
      <c r="W1077" s="543" t="str">
        <f>IF(AND('1C TSspéc12'!$K$17&lt;&gt;0,'1C TSspéc12'!$C$12="OUI"),'1C TSspéc12'!$K$43/'1C TSspéc12'!$K$17,"")</f>
        <v/>
      </c>
      <c r="X1077" s="543" t="str">
        <f>IF(AND('1C TSspéc12'!$K$17&lt;&gt;0,'1C TSspéc12'!$C$12="OUI"),'1C TSspéc12'!$K$44/'1C TSspéc12'!$K$17,"")</f>
        <v/>
      </c>
      <c r="Y1077" s="543" t="str">
        <f>IF(AND('1C TSspéc12'!$K$17&lt;&gt;0,'1C TSspéc12'!$C$12="OUI"),'1C TSspéc12'!$K$45/'1C TSspéc12'!$K$17,"")</f>
        <v/>
      </c>
      <c r="Z1077" s="543" t="str">
        <f>IF(AND('1C TSspéc12'!$K$17&lt;&gt;0,'1C TSspéc12'!$C$12="OUI"),'1C TSspéc12'!$K$46/'1C TSspéc12'!$K$17,"")</f>
        <v/>
      </c>
      <c r="AA1077" s="543" t="str">
        <f>IF(AND('1C TSspéc12'!$K$17&lt;&gt;0,'1C TSspéc12'!$C$12="OUI"),'1C TSspéc12'!$K$47/'1C TSspéc12'!$K$17,"")</f>
        <v/>
      </c>
      <c r="AB1077" s="543" t="str">
        <f>IF(AND('1C TSspéc12'!$K$17&lt;&gt;0,'1C TSspéc12'!$C$12="OUI"),'1C TSspéc12'!$K$48/'1C TSspéc12'!$K$17,"")</f>
        <v/>
      </c>
      <c r="AC1077" s="543" t="str">
        <f>IF(AND('1C TSspéc12'!$K$17&lt;&gt;0,'1C TSspéc12'!$C$12="OUI"),'1C TSspéc12'!$K$49/'1C TSspéc12'!$K$17,"")</f>
        <v/>
      </c>
      <c r="AD1077" s="543" t="str">
        <f>IF(AND('1C TSspéc12'!$K$17&lt;&gt;0,'1C TSspéc12'!$C$12="OUI"),'1C TSspéc12'!$K$50/'1C TSspéc12'!$K$17,"")</f>
        <v/>
      </c>
      <c r="AE1077" s="543" t="str">
        <f>IF(AND('1C TSspéc12'!$K$17&lt;&gt;0,'1C TSspéc12'!$C$12="OUI"),'1C TSspéc12'!$K$51/'1C TSspéc12'!$K$17,"")</f>
        <v/>
      </c>
      <c r="AF1077" s="543" t="str">
        <f>IF(AND('1C TSspéc12'!$K$17&lt;&gt;0,'1C TSspéc12'!$C$12="OUI"),'1C TSspéc12'!$K$52/'1C TSspéc12'!$K$17,"")</f>
        <v/>
      </c>
      <c r="AG1077" s="543" t="str">
        <f>IF(AND('1C TSspéc12'!$K$17&lt;&gt;0,'1C TSspéc12'!$C$12="OUI"),'1C TSspéc12'!$K$53/'1C TSspéc12'!$K$17,"")</f>
        <v/>
      </c>
      <c r="AH1077" s="543" t="str">
        <f>IF(AND('1C TSspéc12'!$K$17&lt;&gt;0,'1C TSspéc12'!$C$12="OUI"),'1C TSspéc12'!$K$54/'1C TSspéc12'!$K$17,"")</f>
        <v/>
      </c>
      <c r="AI1077" s="543" t="str">
        <f>IF(AND('1C TSspéc12'!$K$17&lt;&gt;0,'1C TSspéc12'!$C$12="OUI"),'1C TSspéc12'!$K$55/'1C TSspéc12'!$K$17,"")</f>
        <v/>
      </c>
      <c r="AJ1077" s="543" t="str">
        <f>IF(AND('1C TSspéc12'!$K$17&lt;&gt;0,'1C TSspéc12'!$C$12="OUI"),'1C TSspéc12'!$K$56/'1C TSspéc12'!$K$17,"")</f>
        <v/>
      </c>
      <c r="AK1077" s="543" t="str">
        <f>IF(AND('1C TSspéc12'!$K$17&lt;&gt;0,'1C TSspéc12'!$C$12="OUI"),'1C TSspéc12'!$K$57/'1C TSspéc12'!$K$17,"")</f>
        <v/>
      </c>
      <c r="AL1077" s="72">
        <f>IF(AND('1C TSspéc12'!$K$17&lt;&gt;0,'1C TSspéc12'!$C$12="OUI"),N1077+AK1077,N1077)</f>
        <v>0</v>
      </c>
      <c r="AM1077" s="417">
        <f t="shared" si="303"/>
        <v>0</v>
      </c>
      <c r="AN1077" s="417">
        <f t="shared" si="304"/>
        <v>0</v>
      </c>
      <c r="AO1077" s="418" t="str">
        <f>IF(AND('1C TSspéc12'!$K$17&lt;&gt;0,'1C TSspéc12'!$K$30&lt;&gt;0),AM1077+AN1077,"")</f>
        <v/>
      </c>
      <c r="AP1077" s="573" t="str">
        <f>IF(AND('1C TSspéc12'!$K$17&lt;&gt;0,'1C TSspéc12'!$K$30&lt;&gt;0),AM1077-AR1077,"")</f>
        <v/>
      </c>
      <c r="AQ1077" s="583">
        <f t="shared" si="305"/>
        <v>0</v>
      </c>
      <c r="AR1077" s="596"/>
      <c r="AS1077" s="102"/>
      <c r="AT1077" s="27" t="str">
        <f>IF(('1C TSspéc12'!K$17*FICHE!$C$14&lt;J1077),"Forfait limité à "&amp;FICHE!$C$14&amp;"€/jour","")</f>
        <v/>
      </c>
      <c r="AU1077" s="592"/>
      <c r="AV1077" s="824"/>
      <c r="AW1077" s="824"/>
      <c r="AX1077" s="824"/>
      <c r="AY1077" s="824"/>
      <c r="AZ1077" s="824"/>
      <c r="BA1077" s="767"/>
      <c r="BB1077" s="767"/>
      <c r="BC1077" s="767"/>
      <c r="BD1077" s="767"/>
      <c r="BE1077" s="767"/>
      <c r="BF1077" s="767"/>
      <c r="BG1077" s="767"/>
      <c r="BH1077" s="767"/>
      <c r="BI1077" s="767"/>
      <c r="BJ1077" s="767"/>
      <c r="BK1077" s="767"/>
      <c r="BL1077" s="767"/>
      <c r="BM1077" s="767"/>
      <c r="BN1077" s="767"/>
      <c r="BO1077" s="767"/>
      <c r="BP1077" s="767"/>
      <c r="BQ1077" s="767"/>
      <c r="BR1077" s="767"/>
      <c r="BS1077" s="767"/>
      <c r="BT1077" s="767"/>
      <c r="BU1077" s="767"/>
      <c r="BV1077" s="767"/>
      <c r="BW1077" s="767"/>
      <c r="BX1077" s="767"/>
      <c r="BY1077" s="767"/>
      <c r="BZ1077" s="767"/>
      <c r="CA1077" s="767"/>
      <c r="CB1077" s="767"/>
      <c r="CC1077" s="767"/>
      <c r="CD1077" s="767"/>
      <c r="CE1077" s="767"/>
      <c r="CF1077" s="767"/>
      <c r="CG1077" s="767"/>
      <c r="CH1077" s="767"/>
      <c r="CI1077" s="767"/>
      <c r="CJ1077" s="767"/>
      <c r="CK1077" s="767"/>
      <c r="CL1077" s="767"/>
      <c r="CM1077" s="767"/>
      <c r="CN1077" s="767"/>
      <c r="CO1077" s="767"/>
      <c r="CP1077" s="767"/>
      <c r="CQ1077" s="767"/>
      <c r="CR1077" s="767"/>
      <c r="CS1077" s="767"/>
      <c r="CT1077" s="767"/>
      <c r="CU1077" s="767"/>
      <c r="CV1077" s="767"/>
      <c r="CW1077" s="767"/>
      <c r="CX1077" s="767"/>
      <c r="CY1077" s="767"/>
      <c r="CZ1077" s="767"/>
      <c r="DA1077" s="767"/>
      <c r="DB1077" s="767"/>
      <c r="DC1077" s="767"/>
      <c r="DD1077" s="767"/>
      <c r="DE1077" s="767"/>
      <c r="DF1077" s="767"/>
      <c r="DG1077" s="767"/>
      <c r="DH1077" s="767"/>
      <c r="DI1077" s="767"/>
      <c r="DJ1077" s="767"/>
      <c r="DK1077" s="767"/>
      <c r="DL1077" s="767"/>
      <c r="DM1077" s="767"/>
      <c r="DN1077" s="767"/>
      <c r="DO1077" s="767"/>
      <c r="DP1077" s="767"/>
      <c r="DQ1077" s="767"/>
      <c r="DR1077" s="767"/>
      <c r="DS1077" s="767"/>
      <c r="DT1077" s="767"/>
      <c r="DU1077" s="767"/>
      <c r="DV1077" s="767"/>
      <c r="DW1077" s="767"/>
      <c r="DX1077" s="767"/>
      <c r="DY1077" s="767"/>
      <c r="DZ1077" s="767"/>
      <c r="EA1077" s="767"/>
      <c r="EB1077" s="767"/>
      <c r="EC1077" s="767"/>
      <c r="ED1077" s="767"/>
      <c r="EE1077" s="767"/>
      <c r="EF1077" s="767"/>
      <c r="EG1077" s="767"/>
      <c r="EH1077" s="767"/>
      <c r="EI1077" s="767"/>
      <c r="EJ1077" s="767"/>
      <c r="EK1077" s="767"/>
      <c r="EL1077" s="767"/>
      <c r="EM1077" s="767"/>
      <c r="EN1077" s="767"/>
      <c r="EO1077" s="767"/>
      <c r="EP1077" s="767"/>
      <c r="EQ1077" s="767"/>
      <c r="ER1077" s="767"/>
      <c r="ES1077" s="767"/>
      <c r="ET1077" s="767"/>
      <c r="EU1077" s="767"/>
      <c r="EV1077" s="767"/>
      <c r="EW1077" s="767"/>
      <c r="EX1077" s="767"/>
      <c r="EY1077" s="767"/>
      <c r="EZ1077" s="767"/>
      <c r="FA1077" s="767"/>
      <c r="FB1077" s="767"/>
      <c r="FC1077" s="767"/>
      <c r="FD1077" s="767"/>
      <c r="FE1077" s="767"/>
      <c r="FF1077" s="767"/>
      <c r="FG1077" s="767"/>
      <c r="FH1077" s="767"/>
      <c r="FI1077" s="767"/>
      <c r="FJ1077" s="767"/>
      <c r="FK1077" s="767"/>
      <c r="FL1077" s="767"/>
      <c r="FM1077" s="767"/>
      <c r="FN1077" s="767"/>
      <c r="FO1077" s="767"/>
      <c r="FP1077" s="767"/>
      <c r="FQ1077" s="767"/>
      <c r="FR1077" s="767"/>
      <c r="FS1077" s="767"/>
      <c r="FT1077" s="767"/>
      <c r="FU1077" s="767"/>
      <c r="FV1077" s="767"/>
      <c r="FW1077" s="767"/>
      <c r="FX1077" s="767"/>
      <c r="FY1077" s="767"/>
      <c r="FZ1077" s="767"/>
      <c r="GA1077" s="767"/>
      <c r="GB1077" s="767"/>
      <c r="GC1077" s="767"/>
      <c r="GD1077" s="767"/>
      <c r="GE1077" s="767"/>
      <c r="GF1077" s="767"/>
      <c r="GG1077" s="767"/>
      <c r="GH1077" s="767"/>
      <c r="GI1077" s="767"/>
      <c r="GJ1077" s="767"/>
      <c r="GK1077" s="767"/>
      <c r="GL1077" s="767"/>
      <c r="GM1077" s="767"/>
      <c r="GN1077" s="767"/>
      <c r="GO1077" s="767"/>
      <c r="GP1077" s="767"/>
      <c r="GQ1077" s="767"/>
      <c r="GR1077" s="767"/>
      <c r="GS1077" s="767"/>
      <c r="GT1077" s="767"/>
      <c r="GU1077" s="767"/>
      <c r="GV1077" s="767"/>
      <c r="GW1077" s="767"/>
      <c r="GX1077" s="767"/>
      <c r="GY1077" s="767"/>
      <c r="GZ1077" s="767"/>
      <c r="HA1077" s="767"/>
      <c r="HB1077" s="767"/>
      <c r="HC1077" s="767"/>
    </row>
    <row r="1078" spans="1:211" s="864" customFormat="1" ht="13.9" hidden="1" customHeight="1">
      <c r="A1078" s="307"/>
      <c r="B1078" s="351"/>
      <c r="C1078" s="971" t="str">
        <f>IF('1C TSspéc12'!L$17&lt;&gt;0,'1C TSspéc12'!$B$12,"")</f>
        <v/>
      </c>
      <c r="D1078" s="972"/>
      <c r="E1078" s="973"/>
      <c r="F1078" s="93">
        <f>IF(AND($C1078='1C TSspéc12'!$B$12,'1C TSspéc12'!$B$16="spécifiques",'1C TSspéc12'!$L$17&lt;&gt;""),'1C TSspéc12'!$L$21,"")</f>
        <v>0</v>
      </c>
      <c r="G1078" s="863"/>
      <c r="H1078" s="745">
        <v>0.21</v>
      </c>
      <c r="I1078" s="747">
        <v>1</v>
      </c>
      <c r="J1078" s="312"/>
      <c r="K1078" s="680">
        <f t="shared" si="299"/>
        <v>0</v>
      </c>
      <c r="L1078" s="556">
        <f>IF(OR('1C TSspéc12'!$B$12="",'1C TSspéc12'!L$30=0),0,IF(AND('1C TSspéc12'!$B$12&lt;&gt;"",$K$2="Pôle",'1C TSspéc12'!$C$12="OUI"),(('1C TSspéc12'!L$22+'1C TSspéc12'!L$23+'1C TSspéc12'!L$24+'1C TSspéc12'!L$25+'1C TSspéc12'!L$29)/'1C TSspéc12'!L$17),IF(AND('1C TSspéc12'!$B$12&lt;&gt;"",$K$2="Pôle",'1C TSspéc12'!$C$12="NON"),(('1C TSspéc12'!L$22+'1C TSspéc12'!L$23+'1C TSspéc12'!L$24+'1C TSspéc12'!L$25+'1C TSspéc12'!L$29)/'1C TSspéc12'!L$30),IF(AND('1C TSspéc12'!$B$12&lt;&gt;"",$K$2&lt;&gt;"Pôle",'1C TSspéc12'!$C$12="OUI"),(('1C TSspéc12'!L$22+'1C TSspéc12'!L$23+'1C TSspéc12'!L$24+'1C TSspéc12'!L$25+'1C TSspéc12'!L$26+'1C TSspéc12'!L$27+'1C TSspéc12'!L$28+'1C TSspéc12'!L$29)/'1C TSspéc12'!L$17),IF(AND('1C TSspéc12'!$B$12&lt;&gt;"",$K$2&lt;&gt;"Pôle",'1C TSspéc12'!$C$12="NON"),(('1C TSspéc12'!L$22+'1C TSspéc12'!L$23+'1C TSspéc12'!L$24+'1C TSspéc12'!L$25+'1C TSspéc12'!L$26+'1C TSspéc12'!L$27+'1C TSspéc12'!L$28+'1C TSspéc12'!L$29)/'1C TSspéc12'!L$30))))))</f>
        <v>0</v>
      </c>
      <c r="M1078" s="556">
        <f>IF(OR('1C TSspéc12'!$B$12="",'1C TSspéc12'!L$30=0),0,IF(AND('1C TSspéc12'!$B$12&lt;&gt;"",$K$2="Pôle",'1C TSspéc12'!$C$12="OUI"),(('1C TSspéc12'!L$26+'1C TSspéc12'!L$27+'1C TSspéc12'!L$28)/'1C TSspéc12'!L$17),IF(AND('1C TSspéc12'!$B$12&lt;&gt;"",$K$2="Pôle",'1C TSspéc12'!$C$12="NON"),(('1C TSspéc12'!L$26+'1C TSspéc12'!L$27+'1C TSspéc12'!L$28)/'1C TSspéc12'!L$30),IF(AND('1C TSspéc12'!$B$12&lt;&gt;"",$K$2&lt;&gt;"Pôle"),0))))</f>
        <v>0</v>
      </c>
      <c r="N1078" s="557">
        <f>IF(AND('1C TSspéc12'!$B$12&lt;&gt;0,'1C TSspéc12'!$L$30&lt;&gt;0),L1078+M1078,0)</f>
        <v>0</v>
      </c>
      <c r="O1078" s="542" t="str">
        <f>IF(AND('1C TSspéc12'!$L$17&lt;&gt;0,'1C TSspéc12'!$C$12="OUI"),'1C TSspéc12'!$L$35/'1C TSspéc12'!$L$17,"")</f>
        <v/>
      </c>
      <c r="P1078" s="543" t="str">
        <f>IF(AND('1C TSspéc12'!$L$17&lt;&gt;0,'1C TSspéc12'!$C$12="OUI"),'1C TSspéc12'!$L$36/'1C TSspéc12'!$L$17,"")</f>
        <v/>
      </c>
      <c r="Q1078" s="543" t="str">
        <f>IF(AND('1C TSspéc12'!$L$17&lt;&gt;0,'1C TSspéc12'!$C$12="OUI"),'1C TSspéc12'!$L$37/'1C TSspéc12'!$L$17,"")</f>
        <v/>
      </c>
      <c r="R1078" s="543" t="str">
        <f>IF(AND('1C TSspéc12'!$L$17&lt;&gt;0,'1C TSspéc12'!$C$12="OUI"),'1C TSspéc12'!$L$38/'1C TSspéc12'!$L$17,"")</f>
        <v/>
      </c>
      <c r="S1078" s="543" t="str">
        <f>IF(AND('1C TSspéc12'!$L$17&lt;&gt;0,'1C TSspéc12'!$C$12="OUI"),'1C TSspéc12'!$L$39/'1C TSspéc12'!$L$17,"")</f>
        <v/>
      </c>
      <c r="T1078" s="543" t="str">
        <f>IF(AND('1C TSspéc12'!$L$17&lt;&gt;0,'1C TSspéc12'!$C$12="OUI"),'1C TSspéc12'!$L$40/'1C TSspéc12'!$L$17,"")</f>
        <v/>
      </c>
      <c r="U1078" s="543" t="str">
        <f>IF(AND('1C TSspéc12'!$L$17&lt;&gt;0,'1C TSspéc12'!$C$12="OUI"),'1C TSspéc12'!$L$41/'1C TSspéc12'!$L$17,"")</f>
        <v/>
      </c>
      <c r="V1078" s="543" t="str">
        <f>IF(AND('1C TSspéc12'!$L$17&lt;&gt;0,'1C TSspéc12'!$C$12="OUI"),'1C TSspéc12'!$L$42/'1C TSspéc12'!$L$17,"")</f>
        <v/>
      </c>
      <c r="W1078" s="543" t="str">
        <f>IF(AND('1C TSspéc12'!$L$17&lt;&gt;0,'1C TSspéc12'!$C$12="OUI"),'1C TSspéc12'!$L$43/'1C TSspéc12'!$L$17,"")</f>
        <v/>
      </c>
      <c r="X1078" s="543" t="str">
        <f>IF(AND('1C TSspéc12'!$L$17&lt;&gt;0,'1C TSspéc12'!$C$12="OUI"),'1C TSspéc12'!$L$44/'1C TSspéc12'!$L$17,"")</f>
        <v/>
      </c>
      <c r="Y1078" s="543" t="str">
        <f>IF(AND('1C TSspéc12'!$L$17&lt;&gt;0,'1C TSspéc12'!$C$12="OUI"),'1C TSspéc12'!$L$45/'1C TSspéc12'!$L$17,"")</f>
        <v/>
      </c>
      <c r="Z1078" s="543" t="str">
        <f>IF(AND('1C TSspéc12'!$L$17&lt;&gt;0,'1C TSspéc12'!$C$12="OUI"),'1C TSspéc12'!$L$46/'1C TSspéc12'!$L$17,"")</f>
        <v/>
      </c>
      <c r="AA1078" s="543" t="str">
        <f>IF(AND('1C TSspéc12'!$L$17&lt;&gt;0,'1C TSspéc12'!$C$12="OUI"),'1C TSspéc12'!$L$47/'1C TSspéc12'!$L$17,"")</f>
        <v/>
      </c>
      <c r="AB1078" s="543" t="str">
        <f>IF(AND('1C TSspéc12'!$L$17&lt;&gt;0,'1C TSspéc12'!$C$12="OUI"),'1C TSspéc12'!$L$48/'1C TSspéc12'!$L$17,"")</f>
        <v/>
      </c>
      <c r="AC1078" s="543" t="str">
        <f>IF(AND('1C TSspéc12'!$L$17&lt;&gt;0,'1C TSspéc12'!$C$12="OUI"),'1C TSspéc12'!$L$49/'1C TSspéc12'!$L$17,"")</f>
        <v/>
      </c>
      <c r="AD1078" s="543" t="str">
        <f>IF(AND('1C TSspéc12'!$L$17&lt;&gt;0,'1C TSspéc12'!$C$12="OUI"),'1C TSspéc12'!$L$50/'1C TSspéc12'!$L$17,"")</f>
        <v/>
      </c>
      <c r="AE1078" s="543" t="str">
        <f>IF(AND('1C TSspéc12'!$L$17&lt;&gt;0,'1C TSspéc12'!$C$12="OUI"),'1C TSspéc12'!$L$51/'1C TSspéc12'!$L$17,"")</f>
        <v/>
      </c>
      <c r="AF1078" s="543" t="str">
        <f>IF(AND('1C TSspéc12'!$L$17&lt;&gt;0,'1C TSspéc12'!$C$12="OUI"),'1C TSspéc12'!$L$52/'1C TSspéc12'!$L$17,"")</f>
        <v/>
      </c>
      <c r="AG1078" s="543" t="str">
        <f>IF(AND('1C TSspéc12'!$L$17&lt;&gt;0,'1C TSspéc12'!$C$12="OUI"),'1C TSspéc12'!$L$53/'1C TSspéc12'!$L$17,"")</f>
        <v/>
      </c>
      <c r="AH1078" s="543" t="str">
        <f>IF(AND('1C TSspéc12'!$L$17&lt;&gt;0,'1C TSspéc12'!$C$12="OUI"),'1C TSspéc12'!$L$54/'1C TSspéc12'!$L$17,"")</f>
        <v/>
      </c>
      <c r="AI1078" s="543" t="str">
        <f>IF(AND('1C TSspéc12'!$L$17&lt;&gt;0,'1C TSspéc12'!$C$12="OUI"),'1C TSspéc12'!$L$55/'1C TSspéc12'!$L$17,"")</f>
        <v/>
      </c>
      <c r="AJ1078" s="543" t="str">
        <f>IF(AND('1C TSspéc12'!$L$17&lt;&gt;0,'1C TSspéc12'!$C$12="OUI"),'1C TSspéc12'!$L$56/'1C TSspéc12'!$L$17,"")</f>
        <v/>
      </c>
      <c r="AK1078" s="543" t="str">
        <f>IF(AND('1C TSspéc12'!$L$17&lt;&gt;0,'1C TSspéc12'!$C$12="OUI"),'1C TSspéc12'!$L$57/'1C TSspéc12'!$L$17,"")</f>
        <v/>
      </c>
      <c r="AL1078" s="72">
        <f>IF(AND('1C TSspéc12'!$L$17&lt;&gt;0,'1C TSspéc12'!$C$12="OUI"),N1078+AK1078,N1078)</f>
        <v>0</v>
      </c>
      <c r="AM1078" s="417">
        <f t="shared" si="303"/>
        <v>0</v>
      </c>
      <c r="AN1078" s="417">
        <f t="shared" si="304"/>
        <v>0</v>
      </c>
      <c r="AO1078" s="418" t="str">
        <f>IF(AND('1C TSspéc12'!$L$17&lt;&gt;0,'1C TSspéc12'!$L$30&lt;&gt;0),AM1078+AN1078,"")</f>
        <v/>
      </c>
      <c r="AP1078" s="573" t="str">
        <f>IF(AND('1C TSspéc12'!$L$17&lt;&gt;0,'1C TSspéc12'!$L$30&lt;&gt;0),AM1078-AR1078,"")</f>
        <v/>
      </c>
      <c r="AQ1078" s="583">
        <f t="shared" si="305"/>
        <v>0</v>
      </c>
      <c r="AR1078" s="596"/>
      <c r="AS1078" s="102"/>
      <c r="AT1078" s="27" t="str">
        <f>IF(('1C TSspéc12'!L$17*FICHE!$C$14&lt;J1078),"Forfait limité à "&amp;FICHE!$C$14&amp;"€/jour","")</f>
        <v/>
      </c>
      <c r="AU1078" s="592"/>
      <c r="AV1078" s="824"/>
      <c r="AW1078" s="824"/>
      <c r="AX1078" s="824"/>
      <c r="AY1078" s="824"/>
      <c r="AZ1078" s="824"/>
      <c r="BA1078" s="767"/>
      <c r="BB1078" s="767"/>
      <c r="BC1078" s="767"/>
      <c r="BD1078" s="767"/>
      <c r="BE1078" s="767"/>
      <c r="BF1078" s="767"/>
      <c r="BG1078" s="767"/>
      <c r="BH1078" s="767"/>
      <c r="BI1078" s="767"/>
      <c r="BJ1078" s="767"/>
      <c r="BK1078" s="767"/>
      <c r="BL1078" s="767"/>
      <c r="BM1078" s="767"/>
      <c r="BN1078" s="767"/>
      <c r="BO1078" s="767"/>
      <c r="BP1078" s="767"/>
      <c r="BQ1078" s="767"/>
      <c r="BR1078" s="767"/>
      <c r="BS1078" s="767"/>
      <c r="BT1078" s="767"/>
      <c r="BU1078" s="767"/>
      <c r="BV1078" s="767"/>
      <c r="BW1078" s="767"/>
      <c r="BX1078" s="767"/>
      <c r="BY1078" s="767"/>
      <c r="BZ1078" s="767"/>
      <c r="CA1078" s="767"/>
      <c r="CB1078" s="767"/>
      <c r="CC1078" s="767"/>
      <c r="CD1078" s="767"/>
      <c r="CE1078" s="767"/>
      <c r="CF1078" s="767"/>
      <c r="CG1078" s="767"/>
      <c r="CH1078" s="767"/>
      <c r="CI1078" s="767"/>
      <c r="CJ1078" s="767"/>
      <c r="CK1078" s="767"/>
      <c r="CL1078" s="767"/>
      <c r="CM1078" s="767"/>
      <c r="CN1078" s="767"/>
      <c r="CO1078" s="767"/>
      <c r="CP1078" s="767"/>
      <c r="CQ1078" s="767"/>
      <c r="CR1078" s="767"/>
      <c r="CS1078" s="767"/>
      <c r="CT1078" s="767"/>
      <c r="CU1078" s="767"/>
      <c r="CV1078" s="767"/>
      <c r="CW1078" s="767"/>
      <c r="CX1078" s="767"/>
      <c r="CY1078" s="767"/>
      <c r="CZ1078" s="767"/>
      <c r="DA1078" s="767"/>
      <c r="DB1078" s="767"/>
      <c r="DC1078" s="767"/>
      <c r="DD1078" s="767"/>
      <c r="DE1078" s="767"/>
      <c r="DF1078" s="767"/>
      <c r="DG1078" s="767"/>
      <c r="DH1078" s="767"/>
      <c r="DI1078" s="767"/>
      <c r="DJ1078" s="767"/>
      <c r="DK1078" s="767"/>
      <c r="DL1078" s="767"/>
      <c r="DM1078" s="767"/>
      <c r="DN1078" s="767"/>
      <c r="DO1078" s="767"/>
      <c r="DP1078" s="767"/>
      <c r="DQ1078" s="767"/>
      <c r="DR1078" s="767"/>
      <c r="DS1078" s="767"/>
      <c r="DT1078" s="767"/>
      <c r="DU1078" s="767"/>
      <c r="DV1078" s="767"/>
      <c r="DW1078" s="767"/>
      <c r="DX1078" s="767"/>
      <c r="DY1078" s="767"/>
      <c r="DZ1078" s="767"/>
      <c r="EA1078" s="767"/>
      <c r="EB1078" s="767"/>
      <c r="EC1078" s="767"/>
      <c r="ED1078" s="767"/>
      <c r="EE1078" s="767"/>
      <c r="EF1078" s="767"/>
      <c r="EG1078" s="767"/>
      <c r="EH1078" s="767"/>
      <c r="EI1078" s="767"/>
      <c r="EJ1078" s="767"/>
      <c r="EK1078" s="767"/>
      <c r="EL1078" s="767"/>
      <c r="EM1078" s="767"/>
      <c r="EN1078" s="767"/>
      <c r="EO1078" s="767"/>
      <c r="EP1078" s="767"/>
      <c r="EQ1078" s="767"/>
      <c r="ER1078" s="767"/>
      <c r="ES1078" s="767"/>
      <c r="ET1078" s="767"/>
      <c r="EU1078" s="767"/>
      <c r="EV1078" s="767"/>
      <c r="EW1078" s="767"/>
      <c r="EX1078" s="767"/>
      <c r="EY1078" s="767"/>
      <c r="EZ1078" s="767"/>
      <c r="FA1078" s="767"/>
      <c r="FB1078" s="767"/>
      <c r="FC1078" s="767"/>
      <c r="FD1078" s="767"/>
      <c r="FE1078" s="767"/>
      <c r="FF1078" s="767"/>
      <c r="FG1078" s="767"/>
      <c r="FH1078" s="767"/>
      <c r="FI1078" s="767"/>
      <c r="FJ1078" s="767"/>
      <c r="FK1078" s="767"/>
      <c r="FL1078" s="767"/>
      <c r="FM1078" s="767"/>
      <c r="FN1078" s="767"/>
      <c r="FO1078" s="767"/>
      <c r="FP1078" s="767"/>
      <c r="FQ1078" s="767"/>
      <c r="FR1078" s="767"/>
      <c r="FS1078" s="767"/>
      <c r="FT1078" s="767"/>
      <c r="FU1078" s="767"/>
      <c r="FV1078" s="767"/>
      <c r="FW1078" s="767"/>
      <c r="FX1078" s="767"/>
      <c r="FY1078" s="767"/>
      <c r="FZ1078" s="767"/>
      <c r="GA1078" s="767"/>
      <c r="GB1078" s="767"/>
      <c r="GC1078" s="767"/>
      <c r="GD1078" s="767"/>
      <c r="GE1078" s="767"/>
      <c r="GF1078" s="767"/>
      <c r="GG1078" s="767"/>
      <c r="GH1078" s="767"/>
      <c r="GI1078" s="767"/>
      <c r="GJ1078" s="767"/>
      <c r="GK1078" s="767"/>
      <c r="GL1078" s="767"/>
      <c r="GM1078" s="767"/>
      <c r="GN1078" s="767"/>
      <c r="GO1078" s="767"/>
      <c r="GP1078" s="767"/>
      <c r="GQ1078" s="767"/>
      <c r="GR1078" s="767"/>
      <c r="GS1078" s="767"/>
      <c r="GT1078" s="767"/>
      <c r="GU1078" s="767"/>
      <c r="GV1078" s="767"/>
      <c r="GW1078" s="767"/>
      <c r="GX1078" s="767"/>
      <c r="GY1078" s="767"/>
      <c r="GZ1078" s="767"/>
      <c r="HA1078" s="767"/>
      <c r="HB1078" s="767"/>
      <c r="HC1078" s="767"/>
    </row>
    <row r="1079" spans="1:211" s="864" customFormat="1" ht="13.9" hidden="1" customHeight="1">
      <c r="A1079" s="307"/>
      <c r="B1079" s="351"/>
      <c r="C1079" s="971" t="str">
        <f>IF('1C TSspéc12'!M$17&lt;&gt;0,'1C TSspéc12'!$B$12,"")</f>
        <v/>
      </c>
      <c r="D1079" s="972"/>
      <c r="E1079" s="973"/>
      <c r="F1079" s="93">
        <f>IF(AND($C1079='1C TSspéc12'!$B$12,'1C TSspéc12'!$B$16="spécifiques",'1C TSspéc12'!$M$17&lt;&gt;""),'1C TSspéc12'!$M$21,"")</f>
        <v>0</v>
      </c>
      <c r="G1079" s="863"/>
      <c r="H1079" s="745">
        <v>0.21</v>
      </c>
      <c r="I1079" s="747">
        <v>1</v>
      </c>
      <c r="J1079" s="312"/>
      <c r="K1079" s="680">
        <f t="shared" si="299"/>
        <v>0</v>
      </c>
      <c r="L1079" s="556">
        <f>IF(OR('1C TSspéc12'!$B$12="",'1C TSspéc12'!M$30=0),0,IF(AND('1C TSspéc12'!$B$12&lt;&gt;"",$K$2="Pôle",'1C TSspéc12'!$C$12="OUI"),(('1C TSspéc12'!M$22+'1C TSspéc12'!M$23+'1C TSspéc12'!M$24+'1C TSspéc12'!M$25+'1C TSspéc12'!M$29)/'1C TSspéc12'!M$17),IF(AND('1C TSspéc12'!$B$12&lt;&gt;"",$K$2="Pôle",'1C TSspéc12'!$C$12="NON"),(('1C TSspéc12'!M$22+'1C TSspéc12'!M$23+'1C TSspéc12'!M$24+'1C TSspéc12'!M$25+'1C TSspéc12'!M$29)/'1C TSspéc12'!M$30),IF(AND('1C TSspéc12'!$B$12&lt;&gt;"",$K$2&lt;&gt;"Pôle",'1C TSspéc12'!$C$12="OUI"),(('1C TSspéc12'!M$22+'1C TSspéc12'!M$23+'1C TSspéc12'!M$24+'1C TSspéc12'!M$25+'1C TSspéc12'!M$26+'1C TSspéc12'!M$27+'1C TSspéc12'!M$28+'1C TSspéc12'!M$29)/'1C TSspéc12'!M$17),IF(AND('1C TSspéc12'!$B$12&lt;&gt;"",$K$2&lt;&gt;"Pôle",'1C TSspéc12'!$C$12="NON"),(('1C TSspéc12'!M$22+'1C TSspéc12'!M$23+'1C TSspéc12'!M$24+'1C TSspéc12'!M$25+'1C TSspéc12'!M$26+'1C TSspéc12'!M$27+'1C TSspéc12'!M$28+'1C TSspéc12'!M$29)/'1C TSspéc12'!M$30))))))</f>
        <v>0</v>
      </c>
      <c r="M1079" s="556">
        <f>IF(OR('1C TSspéc12'!$B$12="",'1C TSspéc12'!M$30=0),0,IF(AND('1C TSspéc12'!$B$12&lt;&gt;"",$K$2="Pôle",'1C TSspéc12'!$C$12="OUI"),(('1C TSspéc12'!M$26+'1C TSspéc12'!M$27+'1C TSspéc12'!M$28)/'1C TSspéc12'!M$17),IF(AND('1C TSspéc12'!$B$12&lt;&gt;"",$K$2="Pôle",'1C TSspéc12'!$C$12="NON"),(('1C TSspéc12'!M$26+'1C TSspéc12'!M$27+'1C TSspéc12'!M$28)/'1C TSspéc12'!M$30),IF(AND('1C TSspéc12'!$B$12&lt;&gt;"",$K$2&lt;&gt;"Pôle"),0))))</f>
        <v>0</v>
      </c>
      <c r="N1079" s="557">
        <f>IF(AND('1C TSspéc12'!$B$12&lt;&gt;0,'1C TSspéc12'!$M$30&lt;&gt;0),L1079+M1079,0)</f>
        <v>0</v>
      </c>
      <c r="O1079" s="542" t="str">
        <f>IF(AND('1C TSspéc12'!$M$17&lt;&gt;0,'1C TSspéc12'!$C$12="OUI"),'1C TSspéc12'!$M$35/'1C TSspéc12'!$M$17,"")</f>
        <v/>
      </c>
      <c r="P1079" s="543" t="str">
        <f>IF(AND('1C TSspéc12'!$M$17&lt;&gt;0,'1C TSspéc12'!$C$12="OUI"),'1C TSspéc12'!$M$36/'1C TSspéc12'!$M$17,"")</f>
        <v/>
      </c>
      <c r="Q1079" s="543" t="str">
        <f>IF(AND('1C TSspéc12'!$M$17&lt;&gt;0,'1C TSspéc12'!$C$12="OUI"),'1C TSspéc12'!$M$37/'1C TSspéc12'!$M$17,"")</f>
        <v/>
      </c>
      <c r="R1079" s="543" t="str">
        <f>IF(AND('1C TSspéc12'!$M$17&lt;&gt;0,'1C TSspéc12'!$C$12="OUI"),'1C TSspéc12'!$M$38/'1C TSspéc12'!$M$17,"")</f>
        <v/>
      </c>
      <c r="S1079" s="543" t="str">
        <f>IF(AND('1C TSspéc12'!$M$17&lt;&gt;0,'1C TSspéc12'!$C$12="OUI"),'1C TSspéc12'!$M$39/'1C TSspéc12'!$M$17,"")</f>
        <v/>
      </c>
      <c r="T1079" s="543" t="str">
        <f>IF(AND('1C TSspéc12'!$M$17&lt;&gt;0,'1C TSspéc12'!$C$12="OUI"),'1C TSspéc12'!$M$40/'1C TSspéc12'!$M$17,"")</f>
        <v/>
      </c>
      <c r="U1079" s="543" t="str">
        <f>IF(AND('1C TSspéc12'!$M$17&lt;&gt;0,'1C TSspéc12'!$C$12="OUI"),'1C TSspéc12'!$M$41/'1C TSspéc12'!$M$17,"")</f>
        <v/>
      </c>
      <c r="V1079" s="543" t="str">
        <f>IF(AND('1C TSspéc12'!$M$17&lt;&gt;0,'1C TSspéc12'!$C$12="OUI"),'1C TSspéc12'!$M$42/'1C TSspéc12'!$M$17,"")</f>
        <v/>
      </c>
      <c r="W1079" s="543" t="str">
        <f>IF(AND('1C TSspéc12'!$M$17&lt;&gt;0,'1C TSspéc12'!$C$12="OUI"),'1C TSspéc12'!$M$43/'1C TSspéc12'!$M$17,"")</f>
        <v/>
      </c>
      <c r="X1079" s="543" t="str">
        <f>IF(AND('1C TSspéc12'!$M$17&lt;&gt;0,'1C TSspéc12'!$C$12="OUI"),'1C TSspéc12'!$M$44/'1C TSspéc12'!$M$17,"")</f>
        <v/>
      </c>
      <c r="Y1079" s="543" t="str">
        <f>IF(AND('1C TSspéc12'!$M$17&lt;&gt;0,'1C TSspéc12'!$C$12="OUI"),'1C TSspéc12'!$M$45/'1C TSspéc12'!$M$17,"")</f>
        <v/>
      </c>
      <c r="Z1079" s="543" t="str">
        <f>IF(AND('1C TSspéc12'!$M$17&lt;&gt;0,'1C TSspéc12'!$C$12="OUI"),'1C TSspéc12'!$M$46/'1C TSspéc12'!$M$17,"")</f>
        <v/>
      </c>
      <c r="AA1079" s="543" t="str">
        <f>IF(AND('1C TSspéc12'!$M$17&lt;&gt;0,'1C TSspéc12'!$C$12="OUI"),'1C TSspéc12'!$M$47/'1C TSspéc12'!$M$17,"")</f>
        <v/>
      </c>
      <c r="AB1079" s="543" t="str">
        <f>IF(AND('1C TSspéc12'!$M$17&lt;&gt;0,'1C TSspéc12'!$C$12="OUI"),'1C TSspéc12'!$M$48/'1C TSspéc12'!$M$17,"")</f>
        <v/>
      </c>
      <c r="AC1079" s="543" t="str">
        <f>IF(AND('1C TSspéc12'!$M$17&lt;&gt;0,'1C TSspéc12'!$C$12="OUI"),'1C TSspéc12'!$M$49/'1C TSspéc12'!$M$17,"")</f>
        <v/>
      </c>
      <c r="AD1079" s="543" t="str">
        <f>IF(AND('1C TSspéc12'!$M$17&lt;&gt;0,'1C TSspéc12'!$C$12="OUI"),'1C TSspéc12'!$M$50/'1C TSspéc12'!$M$17,"")</f>
        <v/>
      </c>
      <c r="AE1079" s="543" t="str">
        <f>IF(AND('1C TSspéc12'!$M$17&lt;&gt;0,'1C TSspéc12'!$C$12="OUI"),'1C TSspéc12'!$M$51/'1C TSspéc12'!$M$17,"")</f>
        <v/>
      </c>
      <c r="AF1079" s="543" t="str">
        <f>IF(AND('1C TSspéc12'!$M$17&lt;&gt;0,'1C TSspéc12'!$C$12="OUI"),'1C TSspéc12'!$M$52/'1C TSspéc12'!$M$17,"")</f>
        <v/>
      </c>
      <c r="AG1079" s="543" t="str">
        <f>IF(AND('1C TSspéc12'!$M$17&lt;&gt;0,'1C TSspéc12'!$C$12="OUI"),'1C TSspéc12'!$M$53/'1C TSspéc12'!$M$17,"")</f>
        <v/>
      </c>
      <c r="AH1079" s="543" t="str">
        <f>IF(AND('1C TSspéc12'!$M$17&lt;&gt;0,'1C TSspéc12'!$C$12="OUI"),'1C TSspéc12'!$M$54/'1C TSspéc12'!$M$17,"")</f>
        <v/>
      </c>
      <c r="AI1079" s="543" t="str">
        <f>IF(AND('1C TSspéc12'!$M$17&lt;&gt;0,'1C TSspéc12'!$C$12="OUI"),'1C TSspéc12'!$M$55/'1C TSspéc12'!$M$17,"")</f>
        <v/>
      </c>
      <c r="AJ1079" s="543" t="str">
        <f>IF(AND('1C TSspéc12'!$M$17&lt;&gt;0,'1C TSspéc12'!$C$12="OUI"),'1C TSspéc12'!$M$56/'1C TSspéc12'!$M$17,"")</f>
        <v/>
      </c>
      <c r="AK1079" s="543" t="str">
        <f>IF(AND('1C TSspéc12'!$M$17&lt;&gt;0,'1C TSspéc12'!$C$12="OUI"),'1C TSspéc12'!$M$57/'1C TSspéc12'!$M$17,"")</f>
        <v/>
      </c>
      <c r="AL1079" s="72">
        <f>IF(AND('1C TSspéc12'!$M$17&lt;&gt;0,'1C TSspéc12'!$C$12="OUI"),N1079+AK1079,N1079)</f>
        <v>0</v>
      </c>
      <c r="AM1079" s="417">
        <f t="shared" si="303"/>
        <v>0</v>
      </c>
      <c r="AN1079" s="417">
        <f t="shared" si="304"/>
        <v>0</v>
      </c>
      <c r="AO1079" s="418" t="str">
        <f>IF(AND('1C TSspéc12'!$M$17&lt;&gt;0,'1C TSspéc12'!$M$30&lt;&gt;0),AM1079+AN1079,"")</f>
        <v/>
      </c>
      <c r="AP1079" s="573" t="str">
        <f>IF(AND('1C TSspéc12'!$M$17&lt;&gt;0,'1C TSspéc12'!$M$30&lt;&gt;0),AM1079-AR1079,"")</f>
        <v/>
      </c>
      <c r="AQ1079" s="583">
        <f t="shared" si="305"/>
        <v>0</v>
      </c>
      <c r="AR1079" s="596"/>
      <c r="AS1079" s="102"/>
      <c r="AT1079" s="27" t="str">
        <f>IF(('1C TSspéc12'!M$17*FICHE!$C$14&lt;J1079),"Forfait limité à "&amp;FICHE!$C$14&amp;"€/jour","")</f>
        <v/>
      </c>
      <c r="AU1079" s="592"/>
      <c r="AV1079" s="824"/>
      <c r="AW1079" s="824"/>
      <c r="AX1079" s="824"/>
      <c r="AY1079" s="824"/>
      <c r="AZ1079" s="824"/>
      <c r="BA1079" s="767"/>
      <c r="BB1079" s="767"/>
      <c r="BC1079" s="767"/>
      <c r="BD1079" s="767"/>
      <c r="BE1079" s="767"/>
      <c r="BF1079" s="767"/>
      <c r="BG1079" s="767"/>
      <c r="BH1079" s="767"/>
      <c r="BI1079" s="767"/>
      <c r="BJ1079" s="767"/>
      <c r="BK1079" s="767"/>
      <c r="BL1079" s="767"/>
      <c r="BM1079" s="767"/>
      <c r="BN1079" s="767"/>
      <c r="BO1079" s="767"/>
      <c r="BP1079" s="767"/>
      <c r="BQ1079" s="767"/>
      <c r="BR1079" s="767"/>
      <c r="BS1079" s="767"/>
      <c r="BT1079" s="767"/>
      <c r="BU1079" s="767"/>
      <c r="BV1079" s="767"/>
      <c r="BW1079" s="767"/>
      <c r="BX1079" s="767"/>
      <c r="BY1079" s="767"/>
      <c r="BZ1079" s="767"/>
      <c r="CA1079" s="767"/>
      <c r="CB1079" s="767"/>
      <c r="CC1079" s="767"/>
      <c r="CD1079" s="767"/>
      <c r="CE1079" s="767"/>
      <c r="CF1079" s="767"/>
      <c r="CG1079" s="767"/>
      <c r="CH1079" s="767"/>
      <c r="CI1079" s="767"/>
      <c r="CJ1079" s="767"/>
      <c r="CK1079" s="767"/>
      <c r="CL1079" s="767"/>
      <c r="CM1079" s="767"/>
      <c r="CN1079" s="767"/>
      <c r="CO1079" s="767"/>
      <c r="CP1079" s="767"/>
      <c r="CQ1079" s="767"/>
      <c r="CR1079" s="767"/>
      <c r="CS1079" s="767"/>
      <c r="CT1079" s="767"/>
      <c r="CU1079" s="767"/>
      <c r="CV1079" s="767"/>
      <c r="CW1079" s="767"/>
      <c r="CX1079" s="767"/>
      <c r="CY1079" s="767"/>
      <c r="CZ1079" s="767"/>
      <c r="DA1079" s="767"/>
      <c r="DB1079" s="767"/>
      <c r="DC1079" s="767"/>
      <c r="DD1079" s="767"/>
      <c r="DE1079" s="767"/>
      <c r="DF1079" s="767"/>
      <c r="DG1079" s="767"/>
      <c r="DH1079" s="767"/>
      <c r="DI1079" s="767"/>
      <c r="DJ1079" s="767"/>
      <c r="DK1079" s="767"/>
      <c r="DL1079" s="767"/>
      <c r="DM1079" s="767"/>
      <c r="DN1079" s="767"/>
      <c r="DO1079" s="767"/>
      <c r="DP1079" s="767"/>
      <c r="DQ1079" s="767"/>
      <c r="DR1079" s="767"/>
      <c r="DS1079" s="767"/>
      <c r="DT1079" s="767"/>
      <c r="DU1079" s="767"/>
      <c r="DV1079" s="767"/>
      <c r="DW1079" s="767"/>
      <c r="DX1079" s="767"/>
      <c r="DY1079" s="767"/>
      <c r="DZ1079" s="767"/>
      <c r="EA1079" s="767"/>
      <c r="EB1079" s="767"/>
      <c r="EC1079" s="767"/>
      <c r="ED1079" s="767"/>
      <c r="EE1079" s="767"/>
      <c r="EF1079" s="767"/>
      <c r="EG1079" s="767"/>
      <c r="EH1079" s="767"/>
      <c r="EI1079" s="767"/>
      <c r="EJ1079" s="767"/>
      <c r="EK1079" s="767"/>
      <c r="EL1079" s="767"/>
      <c r="EM1079" s="767"/>
      <c r="EN1079" s="767"/>
      <c r="EO1079" s="767"/>
      <c r="EP1079" s="767"/>
      <c r="EQ1079" s="767"/>
      <c r="ER1079" s="767"/>
      <c r="ES1079" s="767"/>
      <c r="ET1079" s="767"/>
      <c r="EU1079" s="767"/>
      <c r="EV1079" s="767"/>
      <c r="EW1079" s="767"/>
      <c r="EX1079" s="767"/>
      <c r="EY1079" s="767"/>
      <c r="EZ1079" s="767"/>
      <c r="FA1079" s="767"/>
      <c r="FB1079" s="767"/>
      <c r="FC1079" s="767"/>
      <c r="FD1079" s="767"/>
      <c r="FE1079" s="767"/>
      <c r="FF1079" s="767"/>
      <c r="FG1079" s="767"/>
      <c r="FH1079" s="767"/>
      <c r="FI1079" s="767"/>
      <c r="FJ1079" s="767"/>
      <c r="FK1079" s="767"/>
      <c r="FL1079" s="767"/>
      <c r="FM1079" s="767"/>
      <c r="FN1079" s="767"/>
      <c r="FO1079" s="767"/>
      <c r="FP1079" s="767"/>
      <c r="FQ1079" s="767"/>
      <c r="FR1079" s="767"/>
      <c r="FS1079" s="767"/>
      <c r="FT1079" s="767"/>
      <c r="FU1079" s="767"/>
      <c r="FV1079" s="767"/>
      <c r="FW1079" s="767"/>
      <c r="FX1079" s="767"/>
      <c r="FY1079" s="767"/>
      <c r="FZ1079" s="767"/>
      <c r="GA1079" s="767"/>
      <c r="GB1079" s="767"/>
      <c r="GC1079" s="767"/>
      <c r="GD1079" s="767"/>
      <c r="GE1079" s="767"/>
      <c r="GF1079" s="767"/>
      <c r="GG1079" s="767"/>
      <c r="GH1079" s="767"/>
      <c r="GI1079" s="767"/>
      <c r="GJ1079" s="767"/>
      <c r="GK1079" s="767"/>
      <c r="GL1079" s="767"/>
      <c r="GM1079" s="767"/>
      <c r="GN1079" s="767"/>
      <c r="GO1079" s="767"/>
      <c r="GP1079" s="767"/>
      <c r="GQ1079" s="767"/>
      <c r="GR1079" s="767"/>
      <c r="GS1079" s="767"/>
      <c r="GT1079" s="767"/>
      <c r="GU1079" s="767"/>
      <c r="GV1079" s="767"/>
      <c r="GW1079" s="767"/>
      <c r="GX1079" s="767"/>
      <c r="GY1079" s="767"/>
      <c r="GZ1079" s="767"/>
      <c r="HA1079" s="767"/>
      <c r="HB1079" s="767"/>
      <c r="HC1079" s="767"/>
    </row>
    <row r="1080" spans="1:211" s="864" customFormat="1" ht="13.9" hidden="1" customHeight="1">
      <c r="A1080" s="307"/>
      <c r="B1080" s="351"/>
      <c r="C1080" s="971" t="str">
        <f>IF('1C TSspéc12'!N$17&lt;&gt;0,'1C TSspéc12'!$B$12,"")</f>
        <v/>
      </c>
      <c r="D1080" s="972"/>
      <c r="E1080" s="973"/>
      <c r="F1080" s="93">
        <f>IF(AND($C1080='1C TSspéc12'!$B$12,'1C TSspéc12'!$B$16="spécifiques",'1C TSspéc12'!$N$17&lt;&gt;""),'1C TSspéc12'!$N$21,"")</f>
        <v>0</v>
      </c>
      <c r="G1080" s="842"/>
      <c r="H1080" s="745">
        <v>0.21</v>
      </c>
      <c r="I1080" s="747">
        <v>1</v>
      </c>
      <c r="J1080" s="312"/>
      <c r="K1080" s="680">
        <f t="shared" si="299"/>
        <v>0</v>
      </c>
      <c r="L1080" s="556">
        <f>IF(OR('1C TSspéc12'!$B$12="",'1C TSspéc12'!N$30=0),0,IF(AND('1C TSspéc12'!$B$12&lt;&gt;"",$K$2="Pôle",'1C TSspéc12'!$C$12="OUI"),(('1C TSspéc12'!N$22+'1C TSspéc12'!N$23+'1C TSspéc12'!N$24+'1C TSspéc12'!N$25+'1C TSspéc12'!N$29)/'1C TSspéc12'!N$17),IF(AND('1C TSspéc12'!$B$12&lt;&gt;"",$K$2="Pôle",'1C TSspéc12'!$C$12="NON"),(('1C TSspéc12'!N$22+'1C TSspéc12'!N$23+'1C TSspéc12'!N$24+'1C TSspéc12'!N$25+'1C TSspéc12'!N$29)/'1C TSspéc12'!N$30),IF(AND('1C TSspéc12'!$B$12&lt;&gt;"",$K$2&lt;&gt;"Pôle",'1C TSspéc12'!$C$12="OUI"),(('1C TSspéc12'!N$22+'1C TSspéc12'!N$23+'1C TSspéc12'!N$24+'1C TSspéc12'!N$25+'1C TSspéc12'!N$26+'1C TSspéc12'!N$27+'1C TSspéc12'!N$28+'1C TSspéc12'!N$29)/'1C TSspéc12'!N$17),IF(AND('1C TSspéc12'!$B$12&lt;&gt;"",$K$2&lt;&gt;"Pôle",'1C TSspéc12'!$C$12="NON"),(('1C TSspéc12'!N$22+'1C TSspéc12'!N$23+'1C TSspéc12'!N$24+'1C TSspéc12'!N$25+'1C TSspéc12'!N$26+'1C TSspéc12'!N$27+'1C TSspéc12'!N$28+'1C TSspéc12'!N$29)/'1C TSspéc12'!N$30))))))</f>
        <v>0</v>
      </c>
      <c r="M1080" s="556">
        <f>IF(OR('1C TSspéc12'!$B$12="",'1C TSspéc12'!N$30=0),0,IF(AND('1C TSspéc12'!$B$12&lt;&gt;"",$K$2="Pôle",'1C TSspéc12'!$C$12="OUI"),(('1C TSspéc12'!N$26+'1C TSspéc12'!N$27+'1C TSspéc12'!N$28)/'1C TSspéc12'!N$17),IF(AND('1C TSspéc12'!$B$12&lt;&gt;"",$K$2="Pôle",'1C TSspéc12'!$C$12="NON"),(('1C TSspéc12'!N$26+'1C TSspéc12'!N$27+'1C TSspéc12'!N$28)/'1C TSspéc12'!N$30),IF(AND('1C TSspéc12'!$B$12&lt;&gt;"",$K$2&lt;&gt;"Pôle"),0))))</f>
        <v>0</v>
      </c>
      <c r="N1080" s="557">
        <f>IF(AND('1C TSspéc12'!$B$12&lt;&gt;0,'1C TSspéc12'!$N$30&lt;&gt;0),L1080+M1080,0)</f>
        <v>0</v>
      </c>
      <c r="O1080" s="893" t="str">
        <f>IF(AND('1C TSspéc12'!$N$17&lt;&gt;0,'1C TSspéc12'!$C$12="OUI"),'1C TSspéc12'!$N$35/'1C TSspéc12'!$N$17,"")</f>
        <v/>
      </c>
      <c r="P1080" s="543" t="str">
        <f>IF(AND('1C TSspéc12'!$N$17&lt;&gt;0,'1C TSspéc12'!$C$12="OUI"),'1C TSspéc12'!$N$36/'1C TSspéc12'!$N$17,"")</f>
        <v/>
      </c>
      <c r="Q1080" s="543" t="str">
        <f>IF(AND('1C TSspéc12'!$N$17&lt;&gt;0,'1C TSspéc12'!$C$12="OUI"),'1C TSspéc12'!$N$37/'1C TSspéc12'!$N$17,"")</f>
        <v/>
      </c>
      <c r="R1080" s="543" t="str">
        <f>IF(AND('1C TSspéc12'!$N$17&lt;&gt;0,'1C TSspéc12'!$C$12="OUI"),'1C TSspéc12'!$N$38/'1C TSspéc12'!$N$17,"")</f>
        <v/>
      </c>
      <c r="S1080" s="543" t="str">
        <f>IF(AND('1C TSspéc12'!$N$17&lt;&gt;0,'1C TSspéc12'!$C$12="OUI"),'1C TSspéc12'!$N$39/'1C TSspéc12'!$N$17,"")</f>
        <v/>
      </c>
      <c r="T1080" s="543" t="str">
        <f>IF(AND('1C TSspéc12'!$N$17&lt;&gt;0,'1C TSspéc12'!$C$12="OUI"),'1C TSspéc12'!$N$40/'1C TSspéc12'!$N$17,"")</f>
        <v/>
      </c>
      <c r="U1080" s="543" t="str">
        <f>IF(AND('1C TSspéc12'!$N$17&lt;&gt;0,'1C TSspéc12'!$C$12="OUI"),'1C TSspéc12'!$N$41/'1C TSspéc12'!$N$17,"")</f>
        <v/>
      </c>
      <c r="V1080" s="543" t="str">
        <f>IF(AND('1C TSspéc12'!$N$17&lt;&gt;0,'1C TSspéc12'!$C$12="OUI"),'1C TSspéc12'!$N$42/'1C TSspéc12'!$N$17,"")</f>
        <v/>
      </c>
      <c r="W1080" s="543" t="str">
        <f>IF(AND('1C TSspéc12'!$N$17&lt;&gt;0,'1C TSspéc12'!$C$12="OUI"),'1C TSspéc12'!$N$43/'1C TSspéc12'!$N$17,"")</f>
        <v/>
      </c>
      <c r="X1080" s="543" t="str">
        <f>IF(AND('1C TSspéc12'!$N$17&lt;&gt;0,'1C TSspéc12'!$C$12="OUI"),'1C TSspéc12'!$N$44/'1C TSspéc12'!$N$17,"")</f>
        <v/>
      </c>
      <c r="Y1080" s="543" t="str">
        <f>IF(AND('1C TSspéc12'!$N$17&lt;&gt;0,'1C TSspéc12'!$C$12="OUI"),'1C TSspéc12'!$N$45/'1C TSspéc12'!$N$17,"")</f>
        <v/>
      </c>
      <c r="Z1080" s="543" t="str">
        <f>IF(AND('1C TSspéc12'!$N$17&lt;&gt;0,'1C TSspéc12'!$C$12="OUI"),'1C TSspéc12'!$N$46/'1C TSspéc12'!$N$17,"")</f>
        <v/>
      </c>
      <c r="AA1080" s="543" t="str">
        <f>IF(AND('1C TSspéc12'!$N$17&lt;&gt;0,'1C TSspéc12'!$C$12="OUI"),'1C TSspéc12'!$N$47/'1C TSspéc12'!$N$17,"")</f>
        <v/>
      </c>
      <c r="AB1080" s="543" t="str">
        <f>IF(AND('1C TSspéc12'!$N$17&lt;&gt;0,'1C TSspéc12'!$C$12="OUI"),'1C TSspéc12'!$N$48/'1C TSspéc12'!$N$17,"")</f>
        <v/>
      </c>
      <c r="AC1080" s="543" t="str">
        <f>IF(AND('1C TSspéc12'!$N$17&lt;&gt;0,'1C TSspéc12'!$C$12="OUI"),'1C TSspéc12'!$N$49/'1C TSspéc12'!$N$17,"")</f>
        <v/>
      </c>
      <c r="AD1080" s="543" t="str">
        <f>IF(AND('1C TSspéc12'!$N$17&lt;&gt;0,'1C TSspéc12'!$C$12="OUI"),'1C TSspéc12'!$N$50/'1C TSspéc12'!$N$17,"")</f>
        <v/>
      </c>
      <c r="AE1080" s="543" t="str">
        <f>IF(AND('1C TSspéc12'!$N$17&lt;&gt;0,'1C TSspéc12'!$C$12="OUI"),'1C TSspéc12'!$N$51/'1C TSspéc12'!$N$17,"")</f>
        <v/>
      </c>
      <c r="AF1080" s="543" t="str">
        <f>IF(AND('1C TSspéc12'!$N$17&lt;&gt;0,'1C TSspéc12'!$C$12="OUI"),'1C TSspéc12'!$N$52/'1C TSspéc12'!$N$17,"")</f>
        <v/>
      </c>
      <c r="AG1080" s="543" t="str">
        <f>IF(AND('1C TSspéc12'!$N$17&lt;&gt;0,'1C TSspéc12'!$C$12="OUI"),'1C TSspéc12'!$N$53/'1C TSspéc12'!$N$17,"")</f>
        <v/>
      </c>
      <c r="AH1080" s="543" t="str">
        <f>IF(AND('1C TSspéc12'!$N$17&lt;&gt;0,'1C TSspéc12'!$C$12="OUI"),'1C TSspéc12'!$N$54/'1C TSspéc12'!$N$17,"")</f>
        <v/>
      </c>
      <c r="AI1080" s="543" t="str">
        <f>IF(AND('1C TSspéc12'!$N$17&lt;&gt;0,'1C TSspéc12'!$C$12="OUI"),'1C TSspéc12'!$N$55/'1C TSspéc12'!$N$17,"")</f>
        <v/>
      </c>
      <c r="AJ1080" s="543" t="str">
        <f>IF(AND('1C TSspéc12'!$N$17&lt;&gt;0,'1C TSspéc12'!$C$12="OUI"),'1C TSspéc12'!$N$56/'1C TSspéc12'!$N$17,"")</f>
        <v/>
      </c>
      <c r="AK1080" s="543" t="str">
        <f>IF(AND('1C TSspéc12'!$N$17&lt;&gt;0,'1C TSspéc12'!$C$12="OUI"),'1C TSspéc12'!$N$57/'1C TSspéc12'!$N$17,"")</f>
        <v/>
      </c>
      <c r="AL1080" s="72">
        <f>IF(AND('1C TSspéc12'!$N$17&lt;&gt;0,'1C TSspéc12'!$C$12="OUI"),N1080+AK1080,N1080)</f>
        <v>0</v>
      </c>
      <c r="AM1080" s="417">
        <f t="shared" si="303"/>
        <v>0</v>
      </c>
      <c r="AN1080" s="417">
        <f t="shared" si="304"/>
        <v>0</v>
      </c>
      <c r="AO1080" s="418" t="str">
        <f>IF(AND('1C TSspéc12'!$N$17&lt;&gt;0,'1C TSspéc12'!$N$30&lt;&gt;0),AM1080+AN1080,"")</f>
        <v/>
      </c>
      <c r="AP1080" s="573" t="str">
        <f>IF(AND('1C TSspéc12'!$N$17&lt;&gt;0,'1C TSspéc12'!$N$30&lt;&gt;0),AM1080-AR1080,"")</f>
        <v/>
      </c>
      <c r="AQ1080" s="583">
        <f t="shared" si="305"/>
        <v>0</v>
      </c>
      <c r="AR1080" s="596"/>
      <c r="AS1080" s="102"/>
      <c r="AT1080" s="27" t="str">
        <f>IF(('1C TSspéc12'!N$17*FICHE!$C$14&lt;J1080),"Forfait limité à "&amp;FICHE!$C$14&amp;"€/jour","")</f>
        <v/>
      </c>
      <c r="AU1080" s="592"/>
      <c r="AV1080" s="824"/>
      <c r="AW1080" s="824"/>
      <c r="AX1080" s="824"/>
      <c r="AY1080" s="824"/>
      <c r="AZ1080" s="824"/>
      <c r="BA1080" s="767"/>
      <c r="BB1080" s="767"/>
      <c r="BC1080" s="767"/>
      <c r="BD1080" s="767"/>
      <c r="BE1080" s="767"/>
      <c r="BF1080" s="767"/>
      <c r="BG1080" s="767"/>
      <c r="BH1080" s="767"/>
      <c r="BI1080" s="767"/>
      <c r="BJ1080" s="767"/>
      <c r="BK1080" s="767"/>
      <c r="BL1080" s="767"/>
      <c r="BM1080" s="767"/>
      <c r="BN1080" s="767"/>
      <c r="BO1080" s="767"/>
      <c r="BP1080" s="767"/>
      <c r="BQ1080" s="767"/>
      <c r="BR1080" s="767"/>
      <c r="BS1080" s="767"/>
      <c r="BT1080" s="767"/>
      <c r="BU1080" s="767"/>
      <c r="BV1080" s="767"/>
      <c r="BW1080" s="767"/>
      <c r="BX1080" s="767"/>
      <c r="BY1080" s="767"/>
      <c r="BZ1080" s="767"/>
      <c r="CA1080" s="767"/>
      <c r="CB1080" s="767"/>
      <c r="CC1080" s="767"/>
      <c r="CD1080" s="767"/>
      <c r="CE1080" s="767"/>
      <c r="CF1080" s="767"/>
      <c r="CG1080" s="767"/>
      <c r="CH1080" s="767"/>
      <c r="CI1080" s="767"/>
      <c r="CJ1080" s="767"/>
      <c r="CK1080" s="767"/>
      <c r="CL1080" s="767"/>
      <c r="CM1080" s="767"/>
      <c r="CN1080" s="767"/>
      <c r="CO1080" s="767"/>
      <c r="CP1080" s="767"/>
      <c r="CQ1080" s="767"/>
      <c r="CR1080" s="767"/>
      <c r="CS1080" s="767"/>
      <c r="CT1080" s="767"/>
      <c r="CU1080" s="767"/>
      <c r="CV1080" s="767"/>
      <c r="CW1080" s="767"/>
      <c r="CX1080" s="767"/>
      <c r="CY1080" s="767"/>
      <c r="CZ1080" s="767"/>
      <c r="DA1080" s="767"/>
      <c r="DB1080" s="767"/>
      <c r="DC1080" s="767"/>
      <c r="DD1080" s="767"/>
      <c r="DE1080" s="767"/>
      <c r="DF1080" s="767"/>
      <c r="DG1080" s="767"/>
      <c r="DH1080" s="767"/>
      <c r="DI1080" s="767"/>
      <c r="DJ1080" s="767"/>
      <c r="DK1080" s="767"/>
      <c r="DL1080" s="767"/>
      <c r="DM1080" s="767"/>
      <c r="DN1080" s="767"/>
      <c r="DO1080" s="767"/>
      <c r="DP1080" s="767"/>
      <c r="DQ1080" s="767"/>
      <c r="DR1080" s="767"/>
      <c r="DS1080" s="767"/>
      <c r="DT1080" s="767"/>
      <c r="DU1080" s="767"/>
      <c r="DV1080" s="767"/>
      <c r="DW1080" s="767"/>
      <c r="DX1080" s="767"/>
      <c r="DY1080" s="767"/>
      <c r="DZ1080" s="767"/>
      <c r="EA1080" s="767"/>
      <c r="EB1080" s="767"/>
      <c r="EC1080" s="767"/>
      <c r="ED1080" s="767"/>
      <c r="EE1080" s="767"/>
      <c r="EF1080" s="767"/>
      <c r="EG1080" s="767"/>
      <c r="EH1080" s="767"/>
      <c r="EI1080" s="767"/>
      <c r="EJ1080" s="767"/>
      <c r="EK1080" s="767"/>
      <c r="EL1080" s="767"/>
      <c r="EM1080" s="767"/>
      <c r="EN1080" s="767"/>
      <c r="EO1080" s="767"/>
      <c r="EP1080" s="767"/>
      <c r="EQ1080" s="767"/>
      <c r="ER1080" s="767"/>
      <c r="ES1080" s="767"/>
      <c r="ET1080" s="767"/>
      <c r="EU1080" s="767"/>
      <c r="EV1080" s="767"/>
      <c r="EW1080" s="767"/>
      <c r="EX1080" s="767"/>
      <c r="EY1080" s="767"/>
      <c r="EZ1080" s="767"/>
      <c r="FA1080" s="767"/>
      <c r="FB1080" s="767"/>
      <c r="FC1080" s="767"/>
      <c r="FD1080" s="767"/>
      <c r="FE1080" s="767"/>
      <c r="FF1080" s="767"/>
      <c r="FG1080" s="767"/>
      <c r="FH1080" s="767"/>
      <c r="FI1080" s="767"/>
      <c r="FJ1080" s="767"/>
      <c r="FK1080" s="767"/>
      <c r="FL1080" s="767"/>
      <c r="FM1080" s="767"/>
      <c r="FN1080" s="767"/>
      <c r="FO1080" s="767"/>
      <c r="FP1080" s="767"/>
      <c r="FQ1080" s="767"/>
      <c r="FR1080" s="767"/>
      <c r="FS1080" s="767"/>
      <c r="FT1080" s="767"/>
      <c r="FU1080" s="767"/>
      <c r="FV1080" s="767"/>
      <c r="FW1080" s="767"/>
      <c r="FX1080" s="767"/>
      <c r="FY1080" s="767"/>
      <c r="FZ1080" s="767"/>
      <c r="GA1080" s="767"/>
      <c r="GB1080" s="767"/>
      <c r="GC1080" s="767"/>
      <c r="GD1080" s="767"/>
      <c r="GE1080" s="767"/>
      <c r="GF1080" s="767"/>
      <c r="GG1080" s="767"/>
      <c r="GH1080" s="767"/>
      <c r="GI1080" s="767"/>
      <c r="GJ1080" s="767"/>
      <c r="GK1080" s="767"/>
      <c r="GL1080" s="767"/>
      <c r="GM1080" s="767"/>
      <c r="GN1080" s="767"/>
      <c r="GO1080" s="767"/>
      <c r="GP1080" s="767"/>
      <c r="GQ1080" s="767"/>
      <c r="GR1080" s="767"/>
      <c r="GS1080" s="767"/>
      <c r="GT1080" s="767"/>
      <c r="GU1080" s="767"/>
      <c r="GV1080" s="767"/>
      <c r="GW1080" s="767"/>
      <c r="GX1080" s="767"/>
      <c r="GY1080" s="767"/>
      <c r="GZ1080" s="767"/>
      <c r="HA1080" s="767"/>
      <c r="HB1080" s="767"/>
      <c r="HC1080" s="767"/>
    </row>
    <row r="1081" spans="1:211" s="864" customFormat="1" ht="13.9" hidden="1" customHeight="1">
      <c r="A1081" s="307"/>
      <c r="B1081" s="351"/>
      <c r="C1081" s="971" t="str">
        <f>IF('1C TSspéc12'!O$17&lt;&gt;0,'1C TSspéc12'!$B$12,"")</f>
        <v/>
      </c>
      <c r="D1081" s="972"/>
      <c r="E1081" s="973"/>
      <c r="F1081" s="93">
        <f>IF(AND($C1081='1C TSspéc12'!$B$12,'1C TSspéc12'!$B$16="spécifiques",'1C TSspéc12'!$O$17&lt;&gt;""),'1C TSspéc12'!$O$21,"")</f>
        <v>0</v>
      </c>
      <c r="G1081" s="842"/>
      <c r="H1081" s="745">
        <v>0.21</v>
      </c>
      <c r="I1081" s="747">
        <v>1</v>
      </c>
      <c r="J1081" s="312"/>
      <c r="K1081" s="680">
        <f t="shared" si="299"/>
        <v>0</v>
      </c>
      <c r="L1081" s="556">
        <f>IF(OR('1C TSspéc12'!$B$12="",'1C TSspéc12'!O$30=0),0,IF(AND('1C TSspéc12'!$B$12&lt;&gt;"",$K$2="Pôle",'1C TSspéc12'!$C$12="OUI"),(('1C TSspéc12'!O$22+'1C TSspéc12'!O$23+'1C TSspéc12'!O$24+'1C TSspéc12'!O$25+'1C TSspéc12'!O$29)/'1C TSspéc12'!O$17),IF(AND('1C TSspéc12'!$B$12&lt;&gt;"",$K$2="Pôle",'1C TSspéc12'!$C$12="NON"),(('1C TSspéc12'!O$22+'1C TSspéc12'!O$23+'1C TSspéc12'!O$24+'1C TSspéc12'!O$25+'1C TSspéc12'!O$29)/'1C TSspéc12'!O$30),IF(AND('1C TSspéc12'!$B$12&lt;&gt;"",$K$2&lt;&gt;"Pôle",'1C TSspéc12'!$C$12="OUI"),(('1C TSspéc12'!O$22+'1C TSspéc12'!O$23+'1C TSspéc12'!O$24+'1C TSspéc12'!O$25+'1C TSspéc12'!O$26+'1C TSspéc12'!O$27+'1C TSspéc12'!O$28+'1C TSspéc12'!O$29)/'1C TSspéc12'!O$17),IF(AND('1C TSspéc12'!$B$12&lt;&gt;"",$K$2&lt;&gt;"Pôle",'1C TSspéc12'!$C$12="NON"),(('1C TSspéc12'!O$22+'1C TSspéc12'!O$23+'1C TSspéc12'!O$24+'1C TSspéc12'!O$25+'1C TSspéc12'!O$26+'1C TSspéc12'!O$27+'1C TSspéc12'!O$28+'1C TSspéc12'!O$29)/'1C TSspéc12'!O$30))))))</f>
        <v>0</v>
      </c>
      <c r="M1081" s="556">
        <f>IF(OR('1C TSspéc12'!$B$12="",'1C TSspéc12'!O$30=0),0,IF(AND('1C TSspéc12'!$B$12&lt;&gt;"",$K$2="Pôle",'1C TSspéc12'!$C$12="OUI"),(('1C TSspéc12'!O$26+'1C TSspéc12'!O$27+'1C TSspéc12'!O$28)/'1C TSspéc12'!O$17),IF(AND('1C TSspéc12'!$B$12&lt;&gt;"",$K$2="Pôle",'1C TSspéc12'!$C$12="NON"),(('1C TSspéc12'!O$26+'1C TSspéc12'!O$27+'1C TSspéc12'!O$28)/'1C TSspéc12'!O$30),IF(AND('1C TSspéc12'!$B$12&lt;&gt;"",$K$2&lt;&gt;"Pôle"),0))))</f>
        <v>0</v>
      </c>
      <c r="N1081" s="557">
        <f>IF(AND('1C TSspéc12'!$B$12&lt;&gt;0,'1C TSspéc12'!$O$30&lt;&gt;0),L1081+M1081,0)</f>
        <v>0</v>
      </c>
      <c r="O1081" s="893" t="str">
        <f>IF(AND('1C TSspéc12'!$O$17&lt;&gt;0,'1C TSspéc12'!$C$12="OUI"),'1C TSspéc12'!$O$35/'1C TSspéc12'!$O$17,"")</f>
        <v/>
      </c>
      <c r="P1081" s="543" t="str">
        <f>IF(AND('1C TSspéc12'!$O$17&lt;&gt;0,'1C TSspéc12'!$C$12="OUI"),'1C TSspéc12'!$O$36/'1C TSspéc12'!$O$17,"")</f>
        <v/>
      </c>
      <c r="Q1081" s="543" t="str">
        <f>IF(AND('1C TSspéc12'!$O$17&lt;&gt;0,'1C TSspéc12'!$C$12="OUI"),'1C TSspéc12'!$O$37/'1C TSspéc12'!$O$17,"")</f>
        <v/>
      </c>
      <c r="R1081" s="543" t="str">
        <f>IF(AND('1C TSspéc12'!$O$17&lt;&gt;0,'1C TSspéc12'!$C$12="OUI"),'1C TSspéc12'!$O$38/'1C TSspéc12'!$O$17,"")</f>
        <v/>
      </c>
      <c r="S1081" s="543" t="str">
        <f>IF(AND('1C TSspéc12'!$O$17&lt;&gt;0,'1C TSspéc12'!$C$12="OUI"),'1C TSspéc12'!$O$39/'1C TSspéc12'!$O$17,"")</f>
        <v/>
      </c>
      <c r="T1081" s="543" t="str">
        <f>IF(AND('1C TSspéc12'!$O$17&lt;&gt;0,'1C TSspéc12'!$C$12="OUI"),'1C TSspéc12'!$O$40/'1C TSspéc12'!$O$17,"")</f>
        <v/>
      </c>
      <c r="U1081" s="543" t="str">
        <f>IF(AND('1C TSspéc12'!$O$17&lt;&gt;0,'1C TSspéc12'!$C$12="OUI"),'1C TSspéc12'!$O$41/'1C TSspéc12'!$O$17,"")</f>
        <v/>
      </c>
      <c r="V1081" s="543" t="str">
        <f>IF(AND('1C TSspéc12'!$O$17&lt;&gt;0,'1C TSspéc12'!$C$12="OUI"),'1C TSspéc12'!$O$42/'1C TSspéc12'!$O$17,"")</f>
        <v/>
      </c>
      <c r="W1081" s="543" t="str">
        <f>IF(AND('1C TSspéc12'!$O$17&lt;&gt;0,'1C TSspéc12'!$C$12="OUI"),'1C TSspéc12'!$O$43/'1C TSspéc12'!$O$17,"")</f>
        <v/>
      </c>
      <c r="X1081" s="543" t="str">
        <f>IF(AND('1C TSspéc12'!$O$17&lt;&gt;0,'1C TSspéc12'!$C$12="OUI"),'1C TSspéc12'!$O$44/'1C TSspéc12'!$O$17,"")</f>
        <v/>
      </c>
      <c r="Y1081" s="543" t="str">
        <f>IF(AND('1C TSspéc12'!$O$17&lt;&gt;0,'1C TSspéc12'!$C$12="OUI"),'1C TSspéc12'!$O$45/'1C TSspéc12'!$O$17,"")</f>
        <v/>
      </c>
      <c r="Z1081" s="543" t="str">
        <f>IF(AND('1C TSspéc12'!$O$17&lt;&gt;0,'1C TSspéc12'!$C$12="OUI"),'1C TSspéc12'!$O$46/'1C TSspéc12'!$O$17,"")</f>
        <v/>
      </c>
      <c r="AA1081" s="543" t="str">
        <f>IF(AND('1C TSspéc12'!$O$17&lt;&gt;0,'1C TSspéc12'!$C$12="OUI"),'1C TSspéc12'!$O$47/'1C TSspéc12'!$O$17,"")</f>
        <v/>
      </c>
      <c r="AB1081" s="543" t="str">
        <f>IF(AND('1C TSspéc12'!$O$17&lt;&gt;0,'1C TSspéc12'!$C$12="OUI"),'1C TSspéc12'!$O$48/'1C TSspéc12'!$O$17,"")</f>
        <v/>
      </c>
      <c r="AC1081" s="543" t="str">
        <f>IF(AND('1C TSspéc12'!$O$17&lt;&gt;0,'1C TSspéc12'!$C$12="OUI"),'1C TSspéc12'!$O$49/'1C TSspéc12'!$O$17,"")</f>
        <v/>
      </c>
      <c r="AD1081" s="543" t="str">
        <f>IF(AND('1C TSspéc12'!$O$17&lt;&gt;0,'1C TSspéc12'!$C$12="OUI"),'1C TSspéc12'!$O$50/'1C TSspéc12'!$O$17,"")</f>
        <v/>
      </c>
      <c r="AE1081" s="543" t="str">
        <f>IF(AND('1C TSspéc12'!$O$17&lt;&gt;0,'1C TSspéc12'!$C$12="OUI"),'1C TSspéc12'!$O$51/'1C TSspéc12'!$O$17,"")</f>
        <v/>
      </c>
      <c r="AF1081" s="543" t="str">
        <f>IF(AND('1C TSspéc12'!$O$17&lt;&gt;0,'1C TSspéc12'!$C$12="OUI"),'1C TSspéc12'!$O$52/'1C TSspéc12'!$O$17,"")</f>
        <v/>
      </c>
      <c r="AG1081" s="543" t="str">
        <f>IF(AND('1C TSspéc12'!$O$17&lt;&gt;0,'1C TSspéc12'!$C$12="OUI"),'1C TSspéc12'!$O$53/'1C TSspéc12'!$O$17,"")</f>
        <v/>
      </c>
      <c r="AH1081" s="543" t="str">
        <f>IF(AND('1C TSspéc12'!$O$17&lt;&gt;0,'1C TSspéc12'!$C$12="OUI"),'1C TSspéc12'!$O$54/'1C TSspéc12'!$O$17,"")</f>
        <v/>
      </c>
      <c r="AI1081" s="543" t="str">
        <f>IF(AND('1C TSspéc12'!$O$17&lt;&gt;0,'1C TSspéc12'!$C$12="OUI"),'1C TSspéc12'!$O$55/'1C TSspéc12'!$O$17,"")</f>
        <v/>
      </c>
      <c r="AJ1081" s="543" t="str">
        <f>IF(AND('1C TSspéc12'!$O$17&lt;&gt;0,'1C TSspéc12'!$C$12="OUI"),'1C TSspéc12'!$O$56/'1C TSspéc12'!$O$17,"")</f>
        <v/>
      </c>
      <c r="AK1081" s="543" t="str">
        <f>IF(AND('1C TSspéc12'!$O$17&lt;&gt;0,'1C TSspéc12'!$C$12="OUI"),'1C TSspéc12'!$O$57/'1C TSspéc12'!$O$17,"")</f>
        <v/>
      </c>
      <c r="AL1081" s="72">
        <f>IF(AND('1C TSspéc12'!$O$17&lt;&gt;0,'1C TSspéc12'!$C$12="OUI"),N1081+AK1081,N1081)</f>
        <v>0</v>
      </c>
      <c r="AM1081" s="417">
        <f t="shared" si="303"/>
        <v>0</v>
      </c>
      <c r="AN1081" s="417">
        <f t="shared" si="304"/>
        <v>0</v>
      </c>
      <c r="AO1081" s="418" t="str">
        <f>IF(AND('1C TSspéc12'!$O$17&lt;&gt;0,'1C TSspéc12'!$O$30&lt;&gt;0),AM1081+AN1081,"")</f>
        <v/>
      </c>
      <c r="AP1081" s="573" t="str">
        <f>IF(AND('1C TSspéc12'!$O$17&lt;&gt;0,'1C TSspéc12'!$O$30&lt;&gt;0),AM1081-AR1081,"")</f>
        <v/>
      </c>
      <c r="AQ1081" s="583">
        <f t="shared" si="305"/>
        <v>0</v>
      </c>
      <c r="AR1081" s="596"/>
      <c r="AS1081" s="102"/>
      <c r="AT1081" s="27" t="str">
        <f>IF(('1C TSspéc12'!O$17*FICHE!$C$14&lt;J1081),"Forfait limité à "&amp;FICHE!$C$14&amp;"€/jour","")</f>
        <v/>
      </c>
      <c r="AU1081" s="592"/>
      <c r="AV1081" s="824"/>
      <c r="AW1081" s="824"/>
      <c r="AX1081" s="824"/>
      <c r="AY1081" s="824"/>
      <c r="AZ1081" s="824"/>
      <c r="BA1081" s="767"/>
      <c r="BB1081" s="767"/>
      <c r="BC1081" s="767"/>
      <c r="BD1081" s="767"/>
      <c r="BE1081" s="767"/>
      <c r="BF1081" s="767"/>
      <c r="BG1081" s="767"/>
      <c r="BH1081" s="767"/>
      <c r="BI1081" s="767"/>
      <c r="BJ1081" s="767"/>
      <c r="BK1081" s="767"/>
      <c r="BL1081" s="767"/>
      <c r="BM1081" s="767"/>
      <c r="BN1081" s="767"/>
      <c r="BO1081" s="767"/>
      <c r="BP1081" s="767"/>
      <c r="BQ1081" s="767"/>
      <c r="BR1081" s="767"/>
      <c r="BS1081" s="767"/>
      <c r="BT1081" s="767"/>
      <c r="BU1081" s="767"/>
      <c r="BV1081" s="767"/>
      <c r="BW1081" s="767"/>
      <c r="BX1081" s="767"/>
      <c r="BY1081" s="767"/>
      <c r="BZ1081" s="767"/>
      <c r="CA1081" s="767"/>
      <c r="CB1081" s="767"/>
      <c r="CC1081" s="767"/>
      <c r="CD1081" s="767"/>
      <c r="CE1081" s="767"/>
      <c r="CF1081" s="767"/>
      <c r="CG1081" s="767"/>
      <c r="CH1081" s="767"/>
      <c r="CI1081" s="767"/>
      <c r="CJ1081" s="767"/>
      <c r="CK1081" s="767"/>
      <c r="CL1081" s="767"/>
      <c r="CM1081" s="767"/>
      <c r="CN1081" s="767"/>
      <c r="CO1081" s="767"/>
      <c r="CP1081" s="767"/>
      <c r="CQ1081" s="767"/>
      <c r="CR1081" s="767"/>
      <c r="CS1081" s="767"/>
      <c r="CT1081" s="767"/>
      <c r="CU1081" s="767"/>
      <c r="CV1081" s="767"/>
      <c r="CW1081" s="767"/>
      <c r="CX1081" s="767"/>
      <c r="CY1081" s="767"/>
      <c r="CZ1081" s="767"/>
      <c r="DA1081" s="767"/>
      <c r="DB1081" s="767"/>
      <c r="DC1081" s="767"/>
      <c r="DD1081" s="767"/>
      <c r="DE1081" s="767"/>
      <c r="DF1081" s="767"/>
      <c r="DG1081" s="767"/>
      <c r="DH1081" s="767"/>
      <c r="DI1081" s="767"/>
      <c r="DJ1081" s="767"/>
      <c r="DK1081" s="767"/>
      <c r="DL1081" s="767"/>
      <c r="DM1081" s="767"/>
      <c r="DN1081" s="767"/>
      <c r="DO1081" s="767"/>
      <c r="DP1081" s="767"/>
      <c r="DQ1081" s="767"/>
      <c r="DR1081" s="767"/>
      <c r="DS1081" s="767"/>
      <c r="DT1081" s="767"/>
      <c r="DU1081" s="767"/>
      <c r="DV1081" s="767"/>
      <c r="DW1081" s="767"/>
      <c r="DX1081" s="767"/>
      <c r="DY1081" s="767"/>
      <c r="DZ1081" s="767"/>
      <c r="EA1081" s="767"/>
      <c r="EB1081" s="767"/>
      <c r="EC1081" s="767"/>
      <c r="ED1081" s="767"/>
      <c r="EE1081" s="767"/>
      <c r="EF1081" s="767"/>
      <c r="EG1081" s="767"/>
      <c r="EH1081" s="767"/>
      <c r="EI1081" s="767"/>
      <c r="EJ1081" s="767"/>
      <c r="EK1081" s="767"/>
      <c r="EL1081" s="767"/>
      <c r="EM1081" s="767"/>
      <c r="EN1081" s="767"/>
      <c r="EO1081" s="767"/>
      <c r="EP1081" s="767"/>
      <c r="EQ1081" s="767"/>
      <c r="ER1081" s="767"/>
      <c r="ES1081" s="767"/>
      <c r="ET1081" s="767"/>
      <c r="EU1081" s="767"/>
      <c r="EV1081" s="767"/>
      <c r="EW1081" s="767"/>
      <c r="EX1081" s="767"/>
      <c r="EY1081" s="767"/>
      <c r="EZ1081" s="767"/>
      <c r="FA1081" s="767"/>
      <c r="FB1081" s="767"/>
      <c r="FC1081" s="767"/>
      <c r="FD1081" s="767"/>
      <c r="FE1081" s="767"/>
      <c r="FF1081" s="767"/>
      <c r="FG1081" s="767"/>
      <c r="FH1081" s="767"/>
      <c r="FI1081" s="767"/>
      <c r="FJ1081" s="767"/>
      <c r="FK1081" s="767"/>
      <c r="FL1081" s="767"/>
      <c r="FM1081" s="767"/>
      <c r="FN1081" s="767"/>
      <c r="FO1081" s="767"/>
      <c r="FP1081" s="767"/>
      <c r="FQ1081" s="767"/>
      <c r="FR1081" s="767"/>
      <c r="FS1081" s="767"/>
      <c r="FT1081" s="767"/>
      <c r="FU1081" s="767"/>
      <c r="FV1081" s="767"/>
      <c r="FW1081" s="767"/>
      <c r="FX1081" s="767"/>
      <c r="FY1081" s="767"/>
      <c r="FZ1081" s="767"/>
      <c r="GA1081" s="767"/>
      <c r="GB1081" s="767"/>
      <c r="GC1081" s="767"/>
      <c r="GD1081" s="767"/>
      <c r="GE1081" s="767"/>
      <c r="GF1081" s="767"/>
      <c r="GG1081" s="767"/>
      <c r="GH1081" s="767"/>
      <c r="GI1081" s="767"/>
      <c r="GJ1081" s="767"/>
      <c r="GK1081" s="767"/>
      <c r="GL1081" s="767"/>
      <c r="GM1081" s="767"/>
      <c r="GN1081" s="767"/>
      <c r="GO1081" s="767"/>
      <c r="GP1081" s="767"/>
      <c r="GQ1081" s="767"/>
      <c r="GR1081" s="767"/>
      <c r="GS1081" s="767"/>
      <c r="GT1081" s="767"/>
      <c r="GU1081" s="767"/>
      <c r="GV1081" s="767"/>
      <c r="GW1081" s="767"/>
      <c r="GX1081" s="767"/>
      <c r="GY1081" s="767"/>
      <c r="GZ1081" s="767"/>
      <c r="HA1081" s="767"/>
      <c r="HB1081" s="767"/>
      <c r="HC1081" s="767"/>
    </row>
    <row r="1082" spans="1:211" s="864" customFormat="1" ht="13.9" hidden="1" customHeight="1">
      <c r="A1082" s="307"/>
      <c r="B1082" s="351"/>
      <c r="C1082" s="971" t="str">
        <f>IF('1C TSspéc12'!P$17&lt;&gt;0,'1C TSspéc12'!$B$12,"")</f>
        <v/>
      </c>
      <c r="D1082" s="972"/>
      <c r="E1082" s="973"/>
      <c r="F1082" s="93">
        <f>IF(AND($C1082='1C TSspéc12'!$B$12,'1C TSspéc12'!$B$16="spécifiques",'1C TSspéc12'!$P$17&lt;&gt;""),'1C TSspéc12'!$P$21,"")</f>
        <v>0</v>
      </c>
      <c r="G1082" s="842"/>
      <c r="H1082" s="745">
        <v>0.21</v>
      </c>
      <c r="I1082" s="747">
        <v>1</v>
      </c>
      <c r="J1082" s="312"/>
      <c r="K1082" s="680">
        <f t="shared" si="299"/>
        <v>0</v>
      </c>
      <c r="L1082" s="556">
        <f>IF(OR('1C TSspéc12'!$B$12="",'1C TSspéc12'!P$30=0),0,IF(AND('1C TSspéc12'!$B$12&lt;&gt;"",$K$2="Pôle",'1C TSspéc12'!$C$12="OUI"),(('1C TSspéc12'!P$22+'1C TSspéc12'!P$23+'1C TSspéc12'!P$24+'1C TSspéc12'!P$25+'1C TSspéc12'!P$29)/'1C TSspéc12'!P$17),IF(AND('1C TSspéc12'!$B$12&lt;&gt;"",$K$2="Pôle",'1C TSspéc12'!$C$12="NON"),(('1C TSspéc12'!P$22+'1C TSspéc12'!P$23+'1C TSspéc12'!P$24+'1C TSspéc12'!P$25+'1C TSspéc12'!P$29)/'1C TSspéc12'!P$30),IF(AND('1C TSspéc12'!$B$12&lt;&gt;"",$K$2&lt;&gt;"Pôle",'1C TSspéc12'!$C$12="OUI"),(('1C TSspéc12'!P$22+'1C TSspéc12'!P$23+'1C TSspéc12'!P$24+'1C TSspéc12'!P$25+'1C TSspéc12'!P$26+'1C TSspéc12'!P$27+'1C TSspéc12'!P$28+'1C TSspéc12'!P$29)/'1C TSspéc12'!P$17),IF(AND('1C TSspéc12'!$B$12&lt;&gt;"",$K$2&lt;&gt;"Pôle",'1C TSspéc12'!$C$12="NON"),(('1C TSspéc12'!P$22+'1C TSspéc12'!P$23+'1C TSspéc12'!P$24+'1C TSspéc12'!P$25+'1C TSspéc12'!P$26+'1C TSspéc12'!P$27+'1C TSspéc12'!P$28+'1C TSspéc12'!P$29)/'1C TSspéc12'!P$30))))))</f>
        <v>0</v>
      </c>
      <c r="M1082" s="556">
        <f>IF(OR('1C TSspéc12'!$B$12="",'1C TSspéc12'!P$30=0),0,IF(AND('1C TSspéc12'!$B$12&lt;&gt;"",$K$2="Pôle",'1C TSspéc12'!$C$12="OUI"),(('1C TSspéc12'!P$26+'1C TSspéc12'!P$27+'1C TSspéc12'!P$28)/'1C TSspéc12'!P$17),IF(AND('1C TSspéc12'!$B$12&lt;&gt;"",$K$2="Pôle",'1C TSspéc12'!$C$12="NON"),(('1C TSspéc12'!P$26+'1C TSspéc12'!P$27+'1C TSspéc12'!P$28)/'1C TSspéc12'!P$30),IF(AND('1C TSspéc12'!$B$12&lt;&gt;"",$K$2&lt;&gt;"Pôle"),0))))</f>
        <v>0</v>
      </c>
      <c r="N1082" s="557">
        <f>IF(AND('1C TSspéc12'!$B$12&lt;&gt;0,'1C TSspéc12'!$P$30&lt;&gt;0),L1082+M1082,0)</f>
        <v>0</v>
      </c>
      <c r="O1082" s="893" t="str">
        <f>IF(AND('1C TSspéc12'!$P$17&lt;&gt;0,'1C TSspéc12'!$C$12="OUI"),'1C TSspéc12'!$P$35/'1C TSspéc12'!$P$17,"")</f>
        <v/>
      </c>
      <c r="P1082" s="543" t="str">
        <f>IF(AND('1C TSspéc12'!$P$17&lt;&gt;0,'1C TSspéc12'!$C$12="OUI"),'1C TSspéc12'!$P$36/'1C TSspéc12'!$P$17,"")</f>
        <v/>
      </c>
      <c r="Q1082" s="543" t="str">
        <f>IF(AND('1C TSspéc12'!$P$17&lt;&gt;0,'1C TSspéc12'!$C$12="OUI"),'1C TSspéc12'!$P$37/'1C TSspéc12'!$P$17,"")</f>
        <v/>
      </c>
      <c r="R1082" s="543" t="str">
        <f>IF(AND('1C TSspéc12'!$P$17&lt;&gt;0,'1C TSspéc12'!$C$12="OUI"),'1C TSspéc12'!$P$38/'1C TSspéc12'!$P$17,"")</f>
        <v/>
      </c>
      <c r="S1082" s="543" t="str">
        <f>IF(AND('1C TSspéc12'!$P$17&lt;&gt;0,'1C TSspéc12'!$C$12="OUI"),'1C TSspéc12'!$P$39/'1C TSspéc12'!$P$17,"")</f>
        <v/>
      </c>
      <c r="T1082" s="543" t="str">
        <f>IF(AND('1C TSspéc12'!$P$17&lt;&gt;0,'1C TSspéc12'!$C$12="OUI"),'1C TSspéc12'!$P$40/'1C TSspéc12'!$P$17,"")</f>
        <v/>
      </c>
      <c r="U1082" s="543" t="str">
        <f>IF(AND('1C TSspéc12'!$P$17&lt;&gt;0,'1C TSspéc12'!$C$12="OUI"),'1C TSspéc12'!$P$41/'1C TSspéc12'!$P$17,"")</f>
        <v/>
      </c>
      <c r="V1082" s="543" t="str">
        <f>IF(AND('1C TSspéc12'!$P$17&lt;&gt;0,'1C TSspéc12'!$C$12="OUI"),'1C TSspéc12'!$P$42/'1C TSspéc12'!$P$17,"")</f>
        <v/>
      </c>
      <c r="W1082" s="543" t="str">
        <f>IF(AND('1C TSspéc12'!$P$17&lt;&gt;0,'1C TSspéc12'!$C$12="OUI"),'1C TSspéc12'!$P$43/'1C TSspéc12'!$P$17,"")</f>
        <v/>
      </c>
      <c r="X1082" s="543" t="str">
        <f>IF(AND('1C TSspéc12'!$P$17&lt;&gt;0,'1C TSspéc12'!$C$12="OUI"),'1C TSspéc12'!$P$44/'1C TSspéc12'!$P$17,"")</f>
        <v/>
      </c>
      <c r="Y1082" s="543" t="str">
        <f>IF(AND('1C TSspéc12'!$P$17&lt;&gt;0,'1C TSspéc12'!$C$12="OUI"),'1C TSspéc12'!$P$45/'1C TSspéc12'!$P$17,"")</f>
        <v/>
      </c>
      <c r="Z1082" s="543" t="str">
        <f>IF(AND('1C TSspéc12'!$P$17&lt;&gt;0,'1C TSspéc12'!$C$12="OUI"),'1C TSspéc12'!$P$46/'1C TSspéc12'!$P$17,"")</f>
        <v/>
      </c>
      <c r="AA1082" s="543" t="str">
        <f>IF(AND('1C TSspéc12'!$P$17&lt;&gt;0,'1C TSspéc12'!$C$12="OUI"),'1C TSspéc12'!$P$47/'1C TSspéc12'!$P$17,"")</f>
        <v/>
      </c>
      <c r="AB1082" s="543" t="str">
        <f>IF(AND('1C TSspéc12'!$P$17&lt;&gt;0,'1C TSspéc12'!$C$12="OUI"),'1C TSspéc12'!$P$48/'1C TSspéc12'!$P$17,"")</f>
        <v/>
      </c>
      <c r="AC1082" s="543" t="str">
        <f>IF(AND('1C TSspéc12'!$P$17&lt;&gt;0,'1C TSspéc12'!$C$12="OUI"),'1C TSspéc12'!$P$49/'1C TSspéc12'!$P$17,"")</f>
        <v/>
      </c>
      <c r="AD1082" s="543" t="str">
        <f>IF(AND('1C TSspéc12'!$P$17&lt;&gt;0,'1C TSspéc12'!$C$12="OUI"),'1C TSspéc12'!$P$50/'1C TSspéc12'!$P$17,"")</f>
        <v/>
      </c>
      <c r="AE1082" s="543" t="str">
        <f>IF(AND('1C TSspéc12'!$P$17&lt;&gt;0,'1C TSspéc12'!$C$12="OUI"),'1C TSspéc12'!$P$51/'1C TSspéc12'!$P$17,"")</f>
        <v/>
      </c>
      <c r="AF1082" s="543" t="str">
        <f>IF(AND('1C TSspéc12'!$P$17&lt;&gt;0,'1C TSspéc12'!$C$12="OUI"),'1C TSspéc12'!$P$52/'1C TSspéc12'!$P$17,"")</f>
        <v/>
      </c>
      <c r="AG1082" s="543" t="str">
        <f>IF(AND('1C TSspéc12'!$P$17&lt;&gt;0,'1C TSspéc12'!$C$12="OUI"),'1C TSspéc12'!$P$53/'1C TSspéc12'!$P$17,"")</f>
        <v/>
      </c>
      <c r="AH1082" s="543" t="str">
        <f>IF(AND('1C TSspéc12'!$P$17&lt;&gt;0,'1C TSspéc12'!$C$12="OUI"),'1C TSspéc12'!$P$54/'1C TSspéc12'!$P$17,"")</f>
        <v/>
      </c>
      <c r="AI1082" s="543" t="str">
        <f>IF(AND('1C TSspéc12'!$P$17&lt;&gt;0,'1C TSspéc12'!$C$12="OUI"),'1C TSspéc12'!$P$55/'1C TSspéc12'!$P$17,"")</f>
        <v/>
      </c>
      <c r="AJ1082" s="543" t="str">
        <f>IF(AND('1C TSspéc12'!$P$17&lt;&gt;0,'1C TSspéc12'!$C$12="OUI"),'1C TSspéc12'!$P$56/'1C TSspéc12'!$P$17,"")</f>
        <v/>
      </c>
      <c r="AK1082" s="543" t="str">
        <f>IF(AND('1C TSspéc12'!$P$17&lt;&gt;0,'1C TSspéc12'!$C$12="OUI"),'1C TSspéc12'!$P$57/'1C TSspéc12'!$P$17,"")</f>
        <v/>
      </c>
      <c r="AL1082" s="72">
        <f>IF(AND('1C TSspéc12'!$P$17&lt;&gt;0,'1C TSspéc12'!$C$12="OUI"),N1082+AK1082,N1082)</f>
        <v>0</v>
      </c>
      <c r="AM1082" s="417">
        <f t="shared" si="303"/>
        <v>0</v>
      </c>
      <c r="AN1082" s="417">
        <f t="shared" si="304"/>
        <v>0</v>
      </c>
      <c r="AO1082" s="418" t="str">
        <f>IF(AND('1C TSspéc12'!$P$17&lt;&gt;0,'1C TSspéc12'!$P$30&lt;&gt;0),AM1082+AN1082,"")</f>
        <v/>
      </c>
      <c r="AP1082" s="573" t="str">
        <f>IF(AND('1C TSspéc12'!$P$17&lt;&gt;0,'1C TSspéc12'!$P$30&lt;&gt;0),AM1082-AR1082,"")</f>
        <v/>
      </c>
      <c r="AQ1082" s="583">
        <f t="shared" si="305"/>
        <v>0</v>
      </c>
      <c r="AR1082" s="596"/>
      <c r="AS1082" s="102"/>
      <c r="AT1082" s="27" t="str">
        <f>IF(('1C TSspéc12'!P$17*FICHE!$C$14&lt;J1082),"Forfait limité à "&amp;FICHE!$C$14&amp;"€/jour","")</f>
        <v/>
      </c>
      <c r="AU1082" s="592"/>
      <c r="AV1082" s="824"/>
      <c r="AW1082" s="824"/>
      <c r="AX1082" s="824"/>
      <c r="AY1082" s="824"/>
      <c r="AZ1082" s="824"/>
      <c r="BA1082" s="767"/>
      <c r="BB1082" s="767"/>
      <c r="BC1082" s="767"/>
      <c r="BD1082" s="767"/>
      <c r="BE1082" s="767"/>
      <c r="BF1082" s="767"/>
      <c r="BG1082" s="767"/>
      <c r="BH1082" s="767"/>
      <c r="BI1082" s="767"/>
      <c r="BJ1082" s="767"/>
      <c r="BK1082" s="767"/>
      <c r="BL1082" s="767"/>
      <c r="BM1082" s="767"/>
      <c r="BN1082" s="767"/>
      <c r="BO1082" s="767"/>
      <c r="BP1082" s="767"/>
      <c r="BQ1082" s="767"/>
      <c r="BR1082" s="767"/>
      <c r="BS1082" s="767"/>
      <c r="BT1082" s="767"/>
      <c r="BU1082" s="767"/>
      <c r="BV1082" s="767"/>
      <c r="BW1082" s="767"/>
      <c r="BX1082" s="767"/>
      <c r="BY1082" s="767"/>
      <c r="BZ1082" s="767"/>
      <c r="CA1082" s="767"/>
      <c r="CB1082" s="767"/>
      <c r="CC1082" s="767"/>
      <c r="CD1082" s="767"/>
      <c r="CE1082" s="767"/>
      <c r="CF1082" s="767"/>
      <c r="CG1082" s="767"/>
      <c r="CH1082" s="767"/>
      <c r="CI1082" s="767"/>
      <c r="CJ1082" s="767"/>
      <c r="CK1082" s="767"/>
      <c r="CL1082" s="767"/>
      <c r="CM1082" s="767"/>
      <c r="CN1082" s="767"/>
      <c r="CO1082" s="767"/>
      <c r="CP1082" s="767"/>
      <c r="CQ1082" s="767"/>
      <c r="CR1082" s="767"/>
      <c r="CS1082" s="767"/>
      <c r="CT1082" s="767"/>
      <c r="CU1082" s="767"/>
      <c r="CV1082" s="767"/>
      <c r="CW1082" s="767"/>
      <c r="CX1082" s="767"/>
      <c r="CY1082" s="767"/>
      <c r="CZ1082" s="767"/>
      <c r="DA1082" s="767"/>
      <c r="DB1082" s="767"/>
      <c r="DC1082" s="767"/>
      <c r="DD1082" s="767"/>
      <c r="DE1082" s="767"/>
      <c r="DF1082" s="767"/>
      <c r="DG1082" s="767"/>
      <c r="DH1082" s="767"/>
      <c r="DI1082" s="767"/>
      <c r="DJ1082" s="767"/>
      <c r="DK1082" s="767"/>
      <c r="DL1082" s="767"/>
      <c r="DM1082" s="767"/>
      <c r="DN1082" s="767"/>
      <c r="DO1082" s="767"/>
      <c r="DP1082" s="767"/>
      <c r="DQ1082" s="767"/>
      <c r="DR1082" s="767"/>
      <c r="DS1082" s="767"/>
      <c r="DT1082" s="767"/>
      <c r="DU1082" s="767"/>
      <c r="DV1082" s="767"/>
      <c r="DW1082" s="767"/>
      <c r="DX1082" s="767"/>
      <c r="DY1082" s="767"/>
      <c r="DZ1082" s="767"/>
      <c r="EA1082" s="767"/>
      <c r="EB1082" s="767"/>
      <c r="EC1082" s="767"/>
      <c r="ED1082" s="767"/>
      <c r="EE1082" s="767"/>
      <c r="EF1082" s="767"/>
      <c r="EG1082" s="767"/>
      <c r="EH1082" s="767"/>
      <c r="EI1082" s="767"/>
      <c r="EJ1082" s="767"/>
      <c r="EK1082" s="767"/>
      <c r="EL1082" s="767"/>
      <c r="EM1082" s="767"/>
      <c r="EN1082" s="767"/>
      <c r="EO1082" s="767"/>
      <c r="EP1082" s="767"/>
      <c r="EQ1082" s="767"/>
      <c r="ER1082" s="767"/>
      <c r="ES1082" s="767"/>
      <c r="ET1082" s="767"/>
      <c r="EU1082" s="767"/>
      <c r="EV1082" s="767"/>
      <c r="EW1082" s="767"/>
      <c r="EX1082" s="767"/>
      <c r="EY1082" s="767"/>
      <c r="EZ1082" s="767"/>
      <c r="FA1082" s="767"/>
      <c r="FB1082" s="767"/>
      <c r="FC1082" s="767"/>
      <c r="FD1082" s="767"/>
      <c r="FE1082" s="767"/>
      <c r="FF1082" s="767"/>
      <c r="FG1082" s="767"/>
      <c r="FH1082" s="767"/>
      <c r="FI1082" s="767"/>
      <c r="FJ1082" s="767"/>
      <c r="FK1082" s="767"/>
      <c r="FL1082" s="767"/>
      <c r="FM1082" s="767"/>
      <c r="FN1082" s="767"/>
      <c r="FO1082" s="767"/>
      <c r="FP1082" s="767"/>
      <c r="FQ1082" s="767"/>
      <c r="FR1082" s="767"/>
      <c r="FS1082" s="767"/>
      <c r="FT1082" s="767"/>
      <c r="FU1082" s="767"/>
      <c r="FV1082" s="767"/>
      <c r="FW1082" s="767"/>
      <c r="FX1082" s="767"/>
      <c r="FY1082" s="767"/>
      <c r="FZ1082" s="767"/>
      <c r="GA1082" s="767"/>
      <c r="GB1082" s="767"/>
      <c r="GC1082" s="767"/>
      <c r="GD1082" s="767"/>
      <c r="GE1082" s="767"/>
      <c r="GF1082" s="767"/>
      <c r="GG1082" s="767"/>
      <c r="GH1082" s="767"/>
      <c r="GI1082" s="767"/>
      <c r="GJ1082" s="767"/>
      <c r="GK1082" s="767"/>
      <c r="GL1082" s="767"/>
      <c r="GM1082" s="767"/>
      <c r="GN1082" s="767"/>
      <c r="GO1082" s="767"/>
      <c r="GP1082" s="767"/>
      <c r="GQ1082" s="767"/>
      <c r="GR1082" s="767"/>
      <c r="GS1082" s="767"/>
      <c r="GT1082" s="767"/>
      <c r="GU1082" s="767"/>
      <c r="GV1082" s="767"/>
      <c r="GW1082" s="767"/>
      <c r="GX1082" s="767"/>
      <c r="GY1082" s="767"/>
      <c r="GZ1082" s="767"/>
      <c r="HA1082" s="767"/>
      <c r="HB1082" s="767"/>
      <c r="HC1082" s="767"/>
    </row>
    <row r="1083" spans="1:211" s="864" customFormat="1" ht="13.9" hidden="1" customHeight="1">
      <c r="A1083" s="307"/>
      <c r="B1083" s="351"/>
      <c r="C1083" s="971" t="str">
        <f>IF('1C TSspéc12'!Q$17&lt;&gt;0,'1C TSspéc12'!$B$12,"")</f>
        <v/>
      </c>
      <c r="D1083" s="972"/>
      <c r="E1083" s="973"/>
      <c r="F1083" s="93">
        <f>IF(AND($C1083='1C TSspéc12'!$B$12,'1C TSspéc12'!$B$16="spécifiques",'1C TSspéc12'!$Q$17&lt;&gt;""),'1C TSspéc12'!$Q$21,"")</f>
        <v>0</v>
      </c>
      <c r="G1083" s="863"/>
      <c r="H1083" s="745">
        <v>0.21</v>
      </c>
      <c r="I1083" s="747">
        <v>1</v>
      </c>
      <c r="J1083" s="312"/>
      <c r="K1083" s="680">
        <f t="shared" si="299"/>
        <v>0</v>
      </c>
      <c r="L1083" s="556">
        <f>IF(OR('1C TSspéc12'!$B$12="",'1C TSspéc12'!Q$30=0),0,IF(AND('1C TSspéc12'!$B$12&lt;&gt;"",$K$2="Pôle",'1C TSspéc12'!$C$12="OUI"),(('1C TSspéc12'!Q$22+'1C TSspéc12'!Q$23+'1C TSspéc12'!Q$24+'1C TSspéc12'!Q$25+'1C TSspéc12'!Q$29)/'1C TSspéc12'!Q$17),IF(AND('1C TSspéc12'!$B$12&lt;&gt;"",$K$2="Pôle",'1C TSspéc12'!$C$12="NON"),(('1C TSspéc12'!Q$22+'1C TSspéc12'!Q$23+'1C TSspéc12'!Q$24+'1C TSspéc12'!Q$25+'1C TSspéc12'!Q$29)/'1C TSspéc12'!Q$30),IF(AND('1C TSspéc12'!$B$12&lt;&gt;"",$K$2&lt;&gt;"Pôle",'1C TSspéc12'!$C$12="OUI"),(('1C TSspéc12'!Q$22+'1C TSspéc12'!Q$23+'1C TSspéc12'!Q$24+'1C TSspéc12'!Q$25+'1C TSspéc12'!Q$26+'1C TSspéc12'!Q$27+'1C TSspéc12'!Q$28+'1C TSspéc12'!Q$29)/'1C TSspéc12'!Q$17),IF(AND('1C TSspéc12'!$B$12&lt;&gt;"",$K$2&lt;&gt;"Pôle",'1C TSspéc12'!$C$12="NON"),(('1C TSspéc12'!Q$22+'1C TSspéc12'!Q$23+'1C TSspéc12'!Q$24+'1C TSspéc12'!Q$25+'1C TSspéc12'!Q$26+'1C TSspéc12'!Q$27+'1C TSspéc12'!Q$28+'1C TSspéc12'!Q$29)/'1C TSspéc12'!Q$30))))))</f>
        <v>0</v>
      </c>
      <c r="M1083" s="556">
        <f>IF(OR('1C TSspéc12'!$B$12="",'1C TSspéc12'!Q$30=0),0,IF(AND('1C TSspéc12'!$B$12&lt;&gt;"",$K$2="Pôle",'1C TSspéc12'!$C$12="OUI"),(('1C TSspéc12'!Q$26+'1C TSspéc12'!Q$27+'1C TSspéc12'!Q$28)/'1C TSspéc12'!Q$17),IF(AND('1C TSspéc12'!$B$12&lt;&gt;"",$K$2="Pôle",'1C TSspéc12'!$C$12="NON"),(('1C TSspéc12'!Q$26+'1C TSspéc12'!Q$27+'1C TSspéc12'!Q$28)/'1C TSspéc12'!Q$30),IF(AND('1C TSspéc12'!$B$12&lt;&gt;"",$K$2&lt;&gt;"Pôle"),0))))</f>
        <v>0</v>
      </c>
      <c r="N1083" s="557">
        <f>IF(AND('1C TSspéc12'!$B$12&lt;&gt;0,'1C TSspéc12'!$Q$30&lt;&gt;0),L1083+M1083,0)</f>
        <v>0</v>
      </c>
      <c r="O1083" s="893" t="str">
        <f>IF(AND('1C TSspéc12'!$Q$17&lt;&gt;0,'1C TSspéc12'!$C$12="OUI"),'1C TSspéc12'!$Q$35/'1C TSspéc12'!$Q$17,"")</f>
        <v/>
      </c>
      <c r="P1083" s="543" t="str">
        <f>IF(AND('1C TSspéc12'!$Q$17&lt;&gt;0,'1C TSspéc12'!$C$12="OUI"),'1C TSspéc12'!$Q$36/'1C TSspéc12'!$Q$17,"")</f>
        <v/>
      </c>
      <c r="Q1083" s="543" t="str">
        <f>IF(AND('1C TSspéc12'!$Q$17&lt;&gt;0,'1C TSspéc12'!$C$12="OUI"),'1C TSspéc12'!$Q$37/'1C TSspéc12'!$Q$17,"")</f>
        <v/>
      </c>
      <c r="R1083" s="543" t="str">
        <f>IF(AND('1C TSspéc12'!$Q$17&lt;&gt;0,'1C TSspéc12'!$C$12="OUI"),'1C TSspéc12'!$Q$38/'1C TSspéc12'!$Q$17,"")</f>
        <v/>
      </c>
      <c r="S1083" s="543" t="str">
        <f>IF(AND('1C TSspéc12'!$Q$17&lt;&gt;0,'1C TSspéc12'!$C$12="OUI"),'1C TSspéc12'!$Q$39/'1C TSspéc12'!$Q$17,"")</f>
        <v/>
      </c>
      <c r="T1083" s="543" t="str">
        <f>IF(AND('1C TSspéc12'!$Q$17&lt;&gt;0,'1C TSspéc12'!$C$12="OUI"),'1C TSspéc12'!$Q$40/'1C TSspéc12'!$Q$17,"")</f>
        <v/>
      </c>
      <c r="U1083" s="543" t="str">
        <f>IF(AND('1C TSspéc12'!$Q$17&lt;&gt;0,'1C TSspéc12'!$C$12="OUI"),'1C TSspéc12'!$Q$41/'1C TSspéc12'!$Q$17,"")</f>
        <v/>
      </c>
      <c r="V1083" s="543" t="str">
        <f>IF(AND('1C TSspéc12'!$Q$17&lt;&gt;0,'1C TSspéc12'!$C$12="OUI"),'1C TSspéc12'!$Q$42/'1C TSspéc12'!$Q$17,"")</f>
        <v/>
      </c>
      <c r="W1083" s="543" t="str">
        <f>IF(AND('1C TSspéc12'!$Q$17&lt;&gt;0,'1C TSspéc12'!$C$12="OUI"),'1C TSspéc12'!$Q$43/'1C TSspéc12'!$Q$17,"")</f>
        <v/>
      </c>
      <c r="X1083" s="543" t="str">
        <f>IF(AND('1C TSspéc12'!$Q$17&lt;&gt;0,'1C TSspéc12'!$C$12="OUI"),'1C TSspéc12'!$Q$44/'1C TSspéc12'!$Q$17,"")</f>
        <v/>
      </c>
      <c r="Y1083" s="543" t="str">
        <f>IF(AND('1C TSspéc12'!$Q$17&lt;&gt;0,'1C TSspéc12'!$C$12="OUI"),'1C TSspéc12'!$Q$45/'1C TSspéc12'!$Q$17,"")</f>
        <v/>
      </c>
      <c r="Z1083" s="543" t="str">
        <f>IF(AND('1C TSspéc12'!$Q$17&lt;&gt;0,'1C TSspéc12'!$C$12="OUI"),'1C TSspéc12'!$Q$46/'1C TSspéc12'!$Q$17,"")</f>
        <v/>
      </c>
      <c r="AA1083" s="543" t="str">
        <f>IF(AND('1C TSspéc12'!$Q$17&lt;&gt;0,'1C TSspéc12'!$C$12="OUI"),'1C TSspéc12'!$Q$47/'1C TSspéc12'!$Q$17,"")</f>
        <v/>
      </c>
      <c r="AB1083" s="543" t="str">
        <f>IF(AND('1C TSspéc12'!$Q$17&lt;&gt;0,'1C TSspéc12'!$C$12="OUI"),'1C TSspéc12'!$Q$48/'1C TSspéc12'!$Q$17,"")</f>
        <v/>
      </c>
      <c r="AC1083" s="543" t="str">
        <f>IF(AND('1C TSspéc12'!$Q$17&lt;&gt;0,'1C TSspéc12'!$C$12="OUI"),'1C TSspéc12'!$Q$49/'1C TSspéc12'!$Q$17,"")</f>
        <v/>
      </c>
      <c r="AD1083" s="543" t="str">
        <f>IF(AND('1C TSspéc12'!$Q$17&lt;&gt;0,'1C TSspéc12'!$C$12="OUI"),'1C TSspéc12'!$Q$50/'1C TSspéc12'!$Q$17,"")</f>
        <v/>
      </c>
      <c r="AE1083" s="543" t="str">
        <f>IF(AND('1C TSspéc12'!$Q$17&lt;&gt;0,'1C TSspéc12'!$C$12="OUI"),'1C TSspéc12'!$Q$51/'1C TSspéc12'!$Q$17,"")</f>
        <v/>
      </c>
      <c r="AF1083" s="543" t="str">
        <f>IF(AND('1C TSspéc12'!$Q$17&lt;&gt;0,'1C TSspéc12'!$C$12="OUI"),'1C TSspéc12'!$Q$52/'1C TSspéc12'!$Q$17,"")</f>
        <v/>
      </c>
      <c r="AG1083" s="543" t="str">
        <f>IF(AND('1C TSspéc12'!$Q$17&lt;&gt;0,'1C TSspéc12'!$C$12="OUI"),'1C TSspéc12'!$Q$53/'1C TSspéc12'!$Q$17,"")</f>
        <v/>
      </c>
      <c r="AH1083" s="543" t="str">
        <f>IF(AND('1C TSspéc12'!$Q$17&lt;&gt;0,'1C TSspéc12'!$C$12="OUI"),'1C TSspéc12'!$Q$54/'1C TSspéc12'!$Q$17,"")</f>
        <v/>
      </c>
      <c r="AI1083" s="543" t="str">
        <f>IF(AND('1C TSspéc12'!$Q$17&lt;&gt;0,'1C TSspéc12'!$C$12="OUI"),'1C TSspéc12'!$Q$55/'1C TSspéc12'!$Q$17,"")</f>
        <v/>
      </c>
      <c r="AJ1083" s="543" t="str">
        <f>IF(AND('1C TSspéc12'!$Q$17&lt;&gt;0,'1C TSspéc12'!$C$12="OUI"),'1C TSspéc12'!$Q$56/'1C TSspéc12'!$Q$17,"")</f>
        <v/>
      </c>
      <c r="AK1083" s="543" t="str">
        <f>IF(AND('1C TSspéc12'!$Q$17&lt;&gt;0,'1C TSspéc12'!$C$12="OUI"),'1C TSspéc12'!$Q$57/'1C TSspéc12'!$Q$17,"")</f>
        <v/>
      </c>
      <c r="AL1083" s="72">
        <f>IF(AND('1C TSspéc12'!$Q$17&lt;&gt;0,'1C TSspéc12'!$C$12="OUI"),N1083+AK1083,N1083)</f>
        <v>0</v>
      </c>
      <c r="AM1083" s="417">
        <f t="shared" si="303"/>
        <v>0</v>
      </c>
      <c r="AN1083" s="417">
        <f t="shared" si="304"/>
        <v>0</v>
      </c>
      <c r="AO1083" s="418" t="str">
        <f>IF(AND('1C TSspéc12'!$Q$17&lt;&gt;0,'1C TSspéc12'!$Q$30&lt;&gt;0),AM1083+AN1083,"")</f>
        <v/>
      </c>
      <c r="AP1083" s="573" t="str">
        <f>IF(AND('1C TSspéc12'!$Q$17&lt;&gt;0,'1C TSspéc12'!$Q$30&lt;&gt;0),AM1083-AR1083,"")</f>
        <v/>
      </c>
      <c r="AQ1083" s="583">
        <f t="shared" si="305"/>
        <v>0</v>
      </c>
      <c r="AR1083" s="596"/>
      <c r="AS1083" s="102"/>
      <c r="AT1083" s="27" t="str">
        <f>IF(('1C TSspéc12'!Q$17*FICHE!$C$14&lt;J1083),"Forfait limité à "&amp;FICHE!$C$14&amp;"€/jour","")</f>
        <v/>
      </c>
      <c r="AU1083" s="592"/>
      <c r="AV1083" s="824"/>
      <c r="AW1083" s="824"/>
      <c r="AX1083" s="824"/>
      <c r="AY1083" s="824"/>
      <c r="AZ1083" s="824"/>
      <c r="BA1083" s="767"/>
      <c r="BB1083" s="767"/>
      <c r="BC1083" s="767"/>
      <c r="BD1083" s="767"/>
      <c r="BE1083" s="767"/>
      <c r="BF1083" s="767"/>
      <c r="BG1083" s="767"/>
      <c r="BH1083" s="767"/>
      <c r="BI1083" s="767"/>
      <c r="BJ1083" s="767"/>
      <c r="BK1083" s="767"/>
      <c r="BL1083" s="767"/>
      <c r="BM1083" s="767"/>
      <c r="BN1083" s="767"/>
      <c r="BO1083" s="767"/>
      <c r="BP1083" s="767"/>
      <c r="BQ1083" s="767"/>
      <c r="BR1083" s="767"/>
      <c r="BS1083" s="767"/>
      <c r="BT1083" s="767"/>
      <c r="BU1083" s="767"/>
      <c r="BV1083" s="767"/>
      <c r="BW1083" s="767"/>
      <c r="BX1083" s="767"/>
      <c r="BY1083" s="767"/>
      <c r="BZ1083" s="767"/>
      <c r="CA1083" s="767"/>
      <c r="CB1083" s="767"/>
      <c r="CC1083" s="767"/>
      <c r="CD1083" s="767"/>
      <c r="CE1083" s="767"/>
      <c r="CF1083" s="767"/>
      <c r="CG1083" s="767"/>
      <c r="CH1083" s="767"/>
      <c r="CI1083" s="767"/>
      <c r="CJ1083" s="767"/>
      <c r="CK1083" s="767"/>
      <c r="CL1083" s="767"/>
      <c r="CM1083" s="767"/>
      <c r="CN1083" s="767"/>
      <c r="CO1083" s="767"/>
      <c r="CP1083" s="767"/>
      <c r="CQ1083" s="767"/>
      <c r="CR1083" s="767"/>
      <c r="CS1083" s="767"/>
      <c r="CT1083" s="767"/>
      <c r="CU1083" s="767"/>
      <c r="CV1083" s="767"/>
      <c r="CW1083" s="767"/>
      <c r="CX1083" s="767"/>
      <c r="CY1083" s="767"/>
      <c r="CZ1083" s="767"/>
      <c r="DA1083" s="767"/>
      <c r="DB1083" s="767"/>
      <c r="DC1083" s="767"/>
      <c r="DD1083" s="767"/>
      <c r="DE1083" s="767"/>
      <c r="DF1083" s="767"/>
      <c r="DG1083" s="767"/>
      <c r="DH1083" s="767"/>
      <c r="DI1083" s="767"/>
      <c r="DJ1083" s="767"/>
      <c r="DK1083" s="767"/>
      <c r="DL1083" s="767"/>
      <c r="DM1083" s="767"/>
      <c r="DN1083" s="767"/>
      <c r="DO1083" s="767"/>
      <c r="DP1083" s="767"/>
      <c r="DQ1083" s="767"/>
      <c r="DR1083" s="767"/>
      <c r="DS1083" s="767"/>
      <c r="DT1083" s="767"/>
      <c r="DU1083" s="767"/>
      <c r="DV1083" s="767"/>
      <c r="DW1083" s="767"/>
      <c r="DX1083" s="767"/>
      <c r="DY1083" s="767"/>
      <c r="DZ1083" s="767"/>
      <c r="EA1083" s="767"/>
      <c r="EB1083" s="767"/>
      <c r="EC1083" s="767"/>
      <c r="ED1083" s="767"/>
      <c r="EE1083" s="767"/>
      <c r="EF1083" s="767"/>
      <c r="EG1083" s="767"/>
      <c r="EH1083" s="767"/>
      <c r="EI1083" s="767"/>
      <c r="EJ1083" s="767"/>
      <c r="EK1083" s="767"/>
      <c r="EL1083" s="767"/>
      <c r="EM1083" s="767"/>
      <c r="EN1083" s="767"/>
      <c r="EO1083" s="767"/>
      <c r="EP1083" s="767"/>
      <c r="EQ1083" s="767"/>
      <c r="ER1083" s="767"/>
      <c r="ES1083" s="767"/>
      <c r="ET1083" s="767"/>
      <c r="EU1083" s="767"/>
      <c r="EV1083" s="767"/>
      <c r="EW1083" s="767"/>
      <c r="EX1083" s="767"/>
      <c r="EY1083" s="767"/>
      <c r="EZ1083" s="767"/>
      <c r="FA1083" s="767"/>
      <c r="FB1083" s="767"/>
      <c r="FC1083" s="767"/>
      <c r="FD1083" s="767"/>
      <c r="FE1083" s="767"/>
      <c r="FF1083" s="767"/>
      <c r="FG1083" s="767"/>
      <c r="FH1083" s="767"/>
      <c r="FI1083" s="767"/>
      <c r="FJ1083" s="767"/>
      <c r="FK1083" s="767"/>
      <c r="FL1083" s="767"/>
      <c r="FM1083" s="767"/>
      <c r="FN1083" s="767"/>
      <c r="FO1083" s="767"/>
      <c r="FP1083" s="767"/>
      <c r="FQ1083" s="767"/>
      <c r="FR1083" s="767"/>
      <c r="FS1083" s="767"/>
      <c r="FT1083" s="767"/>
      <c r="FU1083" s="767"/>
      <c r="FV1083" s="767"/>
      <c r="FW1083" s="767"/>
      <c r="FX1083" s="767"/>
      <c r="FY1083" s="767"/>
      <c r="FZ1083" s="767"/>
      <c r="GA1083" s="767"/>
      <c r="GB1083" s="767"/>
      <c r="GC1083" s="767"/>
      <c r="GD1083" s="767"/>
      <c r="GE1083" s="767"/>
      <c r="GF1083" s="767"/>
      <c r="GG1083" s="767"/>
      <c r="GH1083" s="767"/>
      <c r="GI1083" s="767"/>
      <c r="GJ1083" s="767"/>
      <c r="GK1083" s="767"/>
      <c r="GL1083" s="767"/>
      <c r="GM1083" s="767"/>
      <c r="GN1083" s="767"/>
      <c r="GO1083" s="767"/>
      <c r="GP1083" s="767"/>
      <c r="GQ1083" s="767"/>
      <c r="GR1083" s="767"/>
      <c r="GS1083" s="767"/>
      <c r="GT1083" s="767"/>
      <c r="GU1083" s="767"/>
      <c r="GV1083" s="767"/>
      <c r="GW1083" s="767"/>
      <c r="GX1083" s="767"/>
      <c r="GY1083" s="767"/>
      <c r="GZ1083" s="767"/>
      <c r="HA1083" s="767"/>
      <c r="HB1083" s="767"/>
      <c r="HC1083" s="767"/>
    </row>
    <row r="1084" spans="1:211" s="864" customFormat="1" ht="13.9" hidden="1" customHeight="1">
      <c r="A1084" s="307"/>
      <c r="B1084" s="351"/>
      <c r="C1084" s="971" t="str">
        <f>IF('1C TSspéc12'!R$17&lt;&gt;0,'1C TSspéc12'!$B$12,"")</f>
        <v/>
      </c>
      <c r="D1084" s="972"/>
      <c r="E1084" s="973"/>
      <c r="F1084" s="93">
        <f>IF(AND($C1084='1C TSspéc12'!$B$12,'1C TSspéc12'!$B$16="spécifiques",'1C TSspéc12'!$R$17&lt;&gt;""),'1C TSspéc12'!$R$21,"")</f>
        <v>0</v>
      </c>
      <c r="G1084" s="863"/>
      <c r="H1084" s="745">
        <v>0.21</v>
      </c>
      <c r="I1084" s="747">
        <v>1</v>
      </c>
      <c r="J1084" s="312"/>
      <c r="K1084" s="680">
        <f t="shared" ref="K1084:K1092" si="306">J1084+(J1084*H1084)</f>
        <v>0</v>
      </c>
      <c r="L1084" s="556">
        <f>IF(OR('1C TSspéc12'!$B$12="",'1C TSspéc12'!R$30=0),0,IF(AND('1C TSspéc12'!$B$12&lt;&gt;"",$K$2="Pôle",'1C TSspéc12'!$C$12="OUI"),(('1C TSspéc12'!R$22+'1C TSspéc12'!R$23+'1C TSspéc12'!R$24+'1C TSspéc12'!R$25+'1C TSspéc12'!R$29)/'1C TSspéc12'!R$17),IF(AND('1C TSspéc12'!$B$12&lt;&gt;"",$K$2="Pôle",'1C TSspéc12'!$C$12="NON"),(('1C TSspéc12'!R$22+'1C TSspéc12'!R$23+'1C TSspéc12'!R$24+'1C TSspéc12'!R$25+'1C TSspéc12'!R$29)/'1C TSspéc12'!R$30),IF(AND('1C TSspéc12'!$B$12&lt;&gt;"",$K$2&lt;&gt;"Pôle",'1C TSspéc12'!$C$12="OUI"),(('1C TSspéc12'!R$22+'1C TSspéc12'!R$23+'1C TSspéc12'!R$24+'1C TSspéc12'!R$25+'1C TSspéc12'!R$26+'1C TSspéc12'!R$27+'1C TSspéc12'!R$28+'1C TSspéc12'!R$29)/'1C TSspéc12'!R$17),IF(AND('1C TSspéc12'!$B$12&lt;&gt;"",$K$2&lt;&gt;"Pôle",'1C TSspéc12'!$C$12="NON"),(('1C TSspéc12'!R$22+'1C TSspéc12'!R$23+'1C TSspéc12'!R$24+'1C TSspéc12'!R$25+'1C TSspéc12'!R$26+'1C TSspéc12'!R$27+'1C TSspéc12'!R$28+'1C TSspéc12'!R$29)/'1C TSspéc12'!R$30))))))</f>
        <v>0</v>
      </c>
      <c r="M1084" s="556">
        <f>IF(OR('1C TSspéc12'!$B$12="",'1C TSspéc12'!R$30=0),0,IF(AND('1C TSspéc12'!$B$12&lt;&gt;"",$K$2="Pôle",'1C TSspéc12'!$C$12="OUI"),(('1C TSspéc12'!R$26+'1C TSspéc12'!R$27+'1C TSspéc12'!R$28)/'1C TSspéc12'!R$17),IF(AND('1C TSspéc12'!$B$12&lt;&gt;"",$K$2="Pôle",'1C TSspéc12'!$C$12="NON"),(('1C TSspéc12'!R$26+'1C TSspéc12'!R$27+'1C TSspéc12'!R$28)/'1C TSspéc12'!R$30),IF(AND('1C TSspéc12'!$B$12&lt;&gt;"",$K$2&lt;&gt;"Pôle"),0))))</f>
        <v>0</v>
      </c>
      <c r="N1084" s="557">
        <f>IF(AND('1C TSspéc12'!$B$12&lt;&gt;0,'1C TSspéc12'!$R$30&lt;&gt;0),L1084+M1084,0)</f>
        <v>0</v>
      </c>
      <c r="O1084" s="893" t="str">
        <f>IF(AND('1C TSspéc12'!$R$17&lt;&gt;0,'1C TSspéc12'!$C$12="OUI"),'1C TSspéc12'!$R$35/'1C TSspéc12'!$R$17,"")</f>
        <v/>
      </c>
      <c r="P1084" s="543" t="str">
        <f>IF(AND('1C TSspéc12'!$R$17&lt;&gt;0,'1C TSspéc12'!$C$12="OUI"),'1C TSspéc12'!$R$36/'1C TSspéc12'!$R$17,"")</f>
        <v/>
      </c>
      <c r="Q1084" s="543" t="str">
        <f>IF(AND('1C TSspéc12'!$R$17&lt;&gt;0,'1C TSspéc12'!$C$12="OUI"),'1C TSspéc12'!$R$37/'1C TSspéc12'!$R$17,"")</f>
        <v/>
      </c>
      <c r="R1084" s="543" t="str">
        <f>IF(AND('1C TSspéc12'!$R$17&lt;&gt;0,'1C TSspéc12'!$C$12="OUI"),'1C TSspéc12'!$R$38/'1C TSspéc12'!$R$17,"")</f>
        <v/>
      </c>
      <c r="S1084" s="543" t="str">
        <f>IF(AND('1C TSspéc12'!$R$17&lt;&gt;0,'1C TSspéc12'!$C$12="OUI"),'1C TSspéc12'!$R$39/'1C TSspéc12'!$R$17,"")</f>
        <v/>
      </c>
      <c r="T1084" s="543" t="str">
        <f>IF(AND('1C TSspéc12'!$R$17&lt;&gt;0,'1C TSspéc12'!$C$12="OUI"),'1C TSspéc12'!$R$40/'1C TSspéc12'!$R$17,"")</f>
        <v/>
      </c>
      <c r="U1084" s="543" t="str">
        <f>IF(AND('1C TSspéc12'!$R$17&lt;&gt;0,'1C TSspéc12'!$C$12="OUI"),'1C TSspéc12'!$R$41/'1C TSspéc12'!$R$17,"")</f>
        <v/>
      </c>
      <c r="V1084" s="543" t="str">
        <f>IF(AND('1C TSspéc12'!$R$17&lt;&gt;0,'1C TSspéc12'!$C$12="OUI"),'1C TSspéc12'!$R$42/'1C TSspéc12'!$R$17,"")</f>
        <v/>
      </c>
      <c r="W1084" s="543" t="str">
        <f>IF(AND('1C TSspéc12'!$R$17&lt;&gt;0,'1C TSspéc12'!$C$12="OUI"),'1C TSspéc12'!$R$43/'1C TSspéc12'!$R$17,"")</f>
        <v/>
      </c>
      <c r="X1084" s="543" t="str">
        <f>IF(AND('1C TSspéc12'!$R$17&lt;&gt;0,'1C TSspéc12'!$C$12="OUI"),'1C TSspéc12'!$R$44/'1C TSspéc12'!$R$17,"")</f>
        <v/>
      </c>
      <c r="Y1084" s="543" t="str">
        <f>IF(AND('1C TSspéc12'!$R$17&lt;&gt;0,'1C TSspéc12'!$C$12="OUI"),'1C TSspéc12'!$R$45/'1C TSspéc12'!$R$17,"")</f>
        <v/>
      </c>
      <c r="Z1084" s="543" t="str">
        <f>IF(AND('1C TSspéc12'!$R$17&lt;&gt;0,'1C TSspéc12'!$C$12="OUI"),'1C TSspéc12'!$R$46/'1C TSspéc12'!$R$17,"")</f>
        <v/>
      </c>
      <c r="AA1084" s="543" t="str">
        <f>IF(AND('1C TSspéc12'!$R$17&lt;&gt;0,'1C TSspéc12'!$C$12="OUI"),'1C TSspéc12'!$R$47/'1C TSspéc12'!$R$17,"")</f>
        <v/>
      </c>
      <c r="AB1084" s="543" t="str">
        <f>IF(AND('1C TSspéc12'!$R$17&lt;&gt;0,'1C TSspéc12'!$C$12="OUI"),'1C TSspéc12'!$R$48/'1C TSspéc12'!$R$17,"")</f>
        <v/>
      </c>
      <c r="AC1084" s="543" t="str">
        <f>IF(AND('1C TSspéc12'!$R$17&lt;&gt;0,'1C TSspéc12'!$C$12="OUI"),'1C TSspéc12'!$R$49/'1C TSspéc12'!$R$17,"")</f>
        <v/>
      </c>
      <c r="AD1084" s="543" t="str">
        <f>IF(AND('1C TSspéc12'!$R$17&lt;&gt;0,'1C TSspéc12'!$C$12="OUI"),'1C TSspéc12'!$R$50/'1C TSspéc12'!$R$17,"")</f>
        <v/>
      </c>
      <c r="AE1084" s="543" t="str">
        <f>IF(AND('1C TSspéc12'!$R$17&lt;&gt;0,'1C TSspéc12'!$C$12="OUI"),'1C TSspéc12'!$R$51/'1C TSspéc12'!$R$17,"")</f>
        <v/>
      </c>
      <c r="AF1084" s="543" t="str">
        <f>IF(AND('1C TSspéc12'!$R$17&lt;&gt;0,'1C TSspéc12'!$C$12="OUI"),'1C TSspéc12'!$R$52/'1C TSspéc12'!$R$17,"")</f>
        <v/>
      </c>
      <c r="AG1084" s="543" t="str">
        <f>IF(AND('1C TSspéc12'!$R$17&lt;&gt;0,'1C TSspéc12'!$C$12="OUI"),'1C TSspéc12'!$R$53/'1C TSspéc12'!$R$17,"")</f>
        <v/>
      </c>
      <c r="AH1084" s="543" t="str">
        <f>IF(AND('1C TSspéc12'!$R$17&lt;&gt;0,'1C TSspéc12'!$C$12="OUI"),'1C TSspéc12'!$R$54/'1C TSspéc12'!$R$17,"")</f>
        <v/>
      </c>
      <c r="AI1084" s="543" t="str">
        <f>IF(AND('1C TSspéc12'!$R$17&lt;&gt;0,'1C TSspéc12'!$C$12="OUI"),'1C TSspéc12'!$R$55/'1C TSspéc12'!$R$17,"")</f>
        <v/>
      </c>
      <c r="AJ1084" s="543" t="str">
        <f>IF(AND('1C TSspéc12'!$R$17&lt;&gt;0,'1C TSspéc12'!$C$12="OUI"),'1C TSspéc12'!$R$56/'1C TSspéc12'!$R$17,"")</f>
        <v/>
      </c>
      <c r="AK1084" s="543" t="str">
        <f>IF(AND('1C TSspéc12'!$R$17&lt;&gt;0,'1C TSspéc12'!$C$12="OUI"),'1C TSspéc12'!$R$57/'1C TSspéc12'!$R$17,"")</f>
        <v/>
      </c>
      <c r="AL1084" s="72">
        <f>IF(AND('1C TSspéc12'!$R$17&lt;&gt;0,'1C TSspéc12'!$C$12="OUI"),N1084+AK1084,N1084)</f>
        <v>0</v>
      </c>
      <c r="AM1084" s="417">
        <f t="shared" si="303"/>
        <v>0</v>
      </c>
      <c r="AN1084" s="417">
        <f t="shared" si="304"/>
        <v>0</v>
      </c>
      <c r="AO1084" s="418" t="str">
        <f>IF(AND('1C TSspéc12'!$R$17&lt;&gt;0,'1C TSspéc12'!$R$30&lt;&gt;0),AM1084+AN1084,"")</f>
        <v/>
      </c>
      <c r="AP1084" s="573" t="str">
        <f>IF(AND('1C TSspéc12'!$R$17&lt;&gt;0,'1C TSspéc12'!$R$30&lt;&gt;0),AM1084-AR1084,"")</f>
        <v/>
      </c>
      <c r="AQ1084" s="583">
        <f t="shared" si="305"/>
        <v>0</v>
      </c>
      <c r="AR1084" s="596"/>
      <c r="AS1084" s="102"/>
      <c r="AT1084" s="27" t="str">
        <f>IF(('1C TSspéc12'!R$17*FICHE!$C$14&lt;J1084),"Forfait limité à "&amp;FICHE!$C$14&amp;"€/jour","")</f>
        <v/>
      </c>
      <c r="AU1084" s="592"/>
      <c r="AV1084" s="824"/>
      <c r="AW1084" s="824"/>
      <c r="AX1084" s="824"/>
      <c r="AY1084" s="824"/>
      <c r="AZ1084" s="824"/>
      <c r="BA1084" s="767"/>
      <c r="BB1084" s="767"/>
      <c r="BC1084" s="767"/>
      <c r="BD1084" s="767"/>
      <c r="BE1084" s="767"/>
      <c r="BF1084" s="767"/>
      <c r="BG1084" s="767"/>
      <c r="BH1084" s="767"/>
      <c r="BI1084" s="767"/>
      <c r="BJ1084" s="767"/>
      <c r="BK1084" s="767"/>
      <c r="BL1084" s="767"/>
      <c r="BM1084" s="767"/>
      <c r="BN1084" s="767"/>
      <c r="BO1084" s="767"/>
      <c r="BP1084" s="767"/>
      <c r="BQ1084" s="767"/>
      <c r="BR1084" s="767"/>
      <c r="BS1084" s="767"/>
      <c r="BT1084" s="767"/>
      <c r="BU1084" s="767"/>
      <c r="BV1084" s="767"/>
      <c r="BW1084" s="767"/>
      <c r="BX1084" s="767"/>
      <c r="BY1084" s="767"/>
      <c r="BZ1084" s="767"/>
      <c r="CA1084" s="767"/>
      <c r="CB1084" s="767"/>
      <c r="CC1084" s="767"/>
      <c r="CD1084" s="767"/>
      <c r="CE1084" s="767"/>
      <c r="CF1084" s="767"/>
      <c r="CG1084" s="767"/>
      <c r="CH1084" s="767"/>
      <c r="CI1084" s="767"/>
      <c r="CJ1084" s="767"/>
      <c r="CK1084" s="767"/>
      <c r="CL1084" s="767"/>
      <c r="CM1084" s="767"/>
      <c r="CN1084" s="767"/>
      <c r="CO1084" s="767"/>
      <c r="CP1084" s="767"/>
      <c r="CQ1084" s="767"/>
      <c r="CR1084" s="767"/>
      <c r="CS1084" s="767"/>
      <c r="CT1084" s="767"/>
      <c r="CU1084" s="767"/>
      <c r="CV1084" s="767"/>
      <c r="CW1084" s="767"/>
      <c r="CX1084" s="767"/>
      <c r="CY1084" s="767"/>
      <c r="CZ1084" s="767"/>
      <c r="DA1084" s="767"/>
      <c r="DB1084" s="767"/>
      <c r="DC1084" s="767"/>
      <c r="DD1084" s="767"/>
      <c r="DE1084" s="767"/>
      <c r="DF1084" s="767"/>
      <c r="DG1084" s="767"/>
      <c r="DH1084" s="767"/>
      <c r="DI1084" s="767"/>
      <c r="DJ1084" s="767"/>
      <c r="DK1084" s="767"/>
      <c r="DL1084" s="767"/>
      <c r="DM1084" s="767"/>
      <c r="DN1084" s="767"/>
      <c r="DO1084" s="767"/>
      <c r="DP1084" s="767"/>
      <c r="DQ1084" s="767"/>
      <c r="DR1084" s="767"/>
      <c r="DS1084" s="767"/>
      <c r="DT1084" s="767"/>
      <c r="DU1084" s="767"/>
      <c r="DV1084" s="767"/>
      <c r="DW1084" s="767"/>
      <c r="DX1084" s="767"/>
      <c r="DY1084" s="767"/>
      <c r="DZ1084" s="767"/>
      <c r="EA1084" s="767"/>
      <c r="EB1084" s="767"/>
      <c r="EC1084" s="767"/>
      <c r="ED1084" s="767"/>
      <c r="EE1084" s="767"/>
      <c r="EF1084" s="767"/>
      <c r="EG1084" s="767"/>
      <c r="EH1084" s="767"/>
      <c r="EI1084" s="767"/>
      <c r="EJ1084" s="767"/>
      <c r="EK1084" s="767"/>
      <c r="EL1084" s="767"/>
      <c r="EM1084" s="767"/>
      <c r="EN1084" s="767"/>
      <c r="EO1084" s="767"/>
      <c r="EP1084" s="767"/>
      <c r="EQ1084" s="767"/>
      <c r="ER1084" s="767"/>
      <c r="ES1084" s="767"/>
      <c r="ET1084" s="767"/>
      <c r="EU1084" s="767"/>
      <c r="EV1084" s="767"/>
      <c r="EW1084" s="767"/>
      <c r="EX1084" s="767"/>
      <c r="EY1084" s="767"/>
      <c r="EZ1084" s="767"/>
      <c r="FA1084" s="767"/>
      <c r="FB1084" s="767"/>
      <c r="FC1084" s="767"/>
      <c r="FD1084" s="767"/>
      <c r="FE1084" s="767"/>
      <c r="FF1084" s="767"/>
      <c r="FG1084" s="767"/>
      <c r="FH1084" s="767"/>
      <c r="FI1084" s="767"/>
      <c r="FJ1084" s="767"/>
      <c r="FK1084" s="767"/>
      <c r="FL1084" s="767"/>
      <c r="FM1084" s="767"/>
      <c r="FN1084" s="767"/>
      <c r="FO1084" s="767"/>
      <c r="FP1084" s="767"/>
      <c r="FQ1084" s="767"/>
      <c r="FR1084" s="767"/>
      <c r="FS1084" s="767"/>
      <c r="FT1084" s="767"/>
      <c r="FU1084" s="767"/>
      <c r="FV1084" s="767"/>
      <c r="FW1084" s="767"/>
      <c r="FX1084" s="767"/>
      <c r="FY1084" s="767"/>
      <c r="FZ1084" s="767"/>
      <c r="GA1084" s="767"/>
      <c r="GB1084" s="767"/>
      <c r="GC1084" s="767"/>
      <c r="GD1084" s="767"/>
      <c r="GE1084" s="767"/>
      <c r="GF1084" s="767"/>
      <c r="GG1084" s="767"/>
      <c r="GH1084" s="767"/>
      <c r="GI1084" s="767"/>
      <c r="GJ1084" s="767"/>
      <c r="GK1084" s="767"/>
      <c r="GL1084" s="767"/>
      <c r="GM1084" s="767"/>
      <c r="GN1084" s="767"/>
      <c r="GO1084" s="767"/>
      <c r="GP1084" s="767"/>
      <c r="GQ1084" s="767"/>
      <c r="GR1084" s="767"/>
      <c r="GS1084" s="767"/>
      <c r="GT1084" s="767"/>
      <c r="GU1084" s="767"/>
      <c r="GV1084" s="767"/>
      <c r="GW1084" s="767"/>
      <c r="GX1084" s="767"/>
      <c r="GY1084" s="767"/>
      <c r="GZ1084" s="767"/>
      <c r="HA1084" s="767"/>
      <c r="HB1084" s="767"/>
      <c r="HC1084" s="767"/>
    </row>
    <row r="1085" spans="1:211" s="864" customFormat="1" ht="13.9" hidden="1" customHeight="1">
      <c r="A1085" s="307"/>
      <c r="B1085" s="351"/>
      <c r="C1085" s="971" t="str">
        <f>IF('1C TSspéc12'!S$17&lt;&gt;0,'1C TSspéc12'!$B$12,"")</f>
        <v/>
      </c>
      <c r="D1085" s="972"/>
      <c r="E1085" s="973"/>
      <c r="F1085" s="93">
        <f>IF(AND($C1085='1C TSspéc12'!$B$12,'1C TSspéc12'!$B$16="spécifiques",'1C TSspéc12'!$S$17&lt;&gt;""),'1C TSspéc12'!$S$21,"")</f>
        <v>0</v>
      </c>
      <c r="G1085" s="863"/>
      <c r="H1085" s="745">
        <v>0.21</v>
      </c>
      <c r="I1085" s="747">
        <v>1</v>
      </c>
      <c r="J1085" s="312"/>
      <c r="K1085" s="680">
        <f t="shared" si="306"/>
        <v>0</v>
      </c>
      <c r="L1085" s="556">
        <f>IF(OR('1C TSspéc12'!$B$12="",'1C TSspéc12'!S$30=0),0,IF(AND('1C TSspéc12'!$B$12&lt;&gt;"",$K$2="Pôle",'1C TSspéc12'!$C$12="OUI"),(('1C TSspéc12'!S$22+'1C TSspéc12'!S$23+'1C TSspéc12'!S$24+'1C TSspéc12'!S$25+'1C TSspéc12'!S$29)/'1C TSspéc12'!S$17),IF(AND('1C TSspéc12'!$B$12&lt;&gt;"",$K$2="Pôle",'1C TSspéc12'!$C$12="NON"),(('1C TSspéc12'!S$22+'1C TSspéc12'!S$23+'1C TSspéc12'!S$24+'1C TSspéc12'!S$25+'1C TSspéc12'!S$29)/'1C TSspéc12'!S$30),IF(AND('1C TSspéc12'!$B$12&lt;&gt;"",$K$2&lt;&gt;"Pôle",'1C TSspéc12'!$C$12="OUI"),(('1C TSspéc12'!S$22+'1C TSspéc12'!S$23+'1C TSspéc12'!S$24+'1C TSspéc12'!S$25+'1C TSspéc12'!S$26+'1C TSspéc12'!S$27+'1C TSspéc12'!S$28+'1C TSspéc12'!S$29)/'1C TSspéc12'!S$17),IF(AND('1C TSspéc12'!$B$12&lt;&gt;"",$K$2&lt;&gt;"Pôle",'1C TSspéc12'!$C$12="NON"),(('1C TSspéc12'!S$22+'1C TSspéc12'!S$23+'1C TSspéc12'!S$24+'1C TSspéc12'!S$25+'1C TSspéc12'!S$26+'1C TSspéc12'!S$27+'1C TSspéc12'!S$28+'1C TSspéc12'!S$29)/'1C TSspéc12'!S$30))))))</f>
        <v>0</v>
      </c>
      <c r="M1085" s="556">
        <f>IF(OR('1C TSspéc12'!$B$12="",'1C TSspéc12'!S$30=0),0,IF(AND('1C TSspéc12'!$B$12&lt;&gt;"",$K$2="Pôle",'1C TSspéc12'!$C$12="OUI"),(('1C TSspéc12'!S$26+'1C TSspéc12'!S$27+'1C TSspéc12'!S$28)/'1C TSspéc12'!S$17),IF(AND('1C TSspéc12'!$B$12&lt;&gt;"",$K$2="Pôle",'1C TSspéc12'!$C$12="NON"),(('1C TSspéc12'!S$26+'1C TSspéc12'!S$27+'1C TSspéc12'!S$28)/'1C TSspéc12'!S$30),IF(AND('1C TSspéc12'!$B$12&lt;&gt;"",$K$2&lt;&gt;"Pôle"),0))))</f>
        <v>0</v>
      </c>
      <c r="N1085" s="557">
        <f>IF(AND('1C TSspéc12'!$B$12&lt;&gt;0,'1C TSspéc12'!$S$30&lt;&gt;0),L1085+M1085,0)</f>
        <v>0</v>
      </c>
      <c r="O1085" s="893" t="str">
        <f>IF(AND('1C TSspéc12'!$S$17&lt;&gt;0,'1C TSspéc12'!$C$12="OUI"),'1C TSspéc12'!$S$35/'1C TSspéc12'!$S$17,"")</f>
        <v/>
      </c>
      <c r="P1085" s="543" t="str">
        <f>IF(AND('1C TSspéc12'!$S$17&lt;&gt;0,'1C TSspéc12'!$C$12="OUI"),'1C TSspéc12'!$S$36/'1C TSspéc12'!$S$17,"")</f>
        <v/>
      </c>
      <c r="Q1085" s="543" t="str">
        <f>IF(AND('1C TSspéc12'!$S$17&lt;&gt;0,'1C TSspéc12'!$C$12="OUI"),'1C TSspéc12'!$S$37/'1C TSspéc12'!$S$17,"")</f>
        <v/>
      </c>
      <c r="R1085" s="543" t="str">
        <f>IF(AND('1C TSspéc12'!$S$17&lt;&gt;0,'1C TSspéc12'!$C$12="OUI"),'1C TSspéc12'!$S$38/'1C TSspéc12'!$S$17,"")</f>
        <v/>
      </c>
      <c r="S1085" s="543" t="str">
        <f>IF(AND('1C TSspéc12'!$S$17&lt;&gt;0,'1C TSspéc12'!$C$12="OUI"),'1C TSspéc12'!$S$39/'1C TSspéc12'!$S$17,"")</f>
        <v/>
      </c>
      <c r="T1085" s="543" t="str">
        <f>IF(AND('1C TSspéc12'!$S$17&lt;&gt;0,'1C TSspéc12'!$C$12="OUI"),'1C TSspéc12'!$S$40/'1C TSspéc12'!$S$17,"")</f>
        <v/>
      </c>
      <c r="U1085" s="543" t="str">
        <f>IF(AND('1C TSspéc12'!$S$17&lt;&gt;0,'1C TSspéc12'!$C$12="OUI"),'1C TSspéc12'!$S$41/'1C TSspéc12'!$S$17,"")</f>
        <v/>
      </c>
      <c r="V1085" s="543" t="str">
        <f>IF(AND('1C TSspéc12'!$S$17&lt;&gt;0,'1C TSspéc12'!$C$12="OUI"),'1C TSspéc12'!$S$42/'1C TSspéc12'!$S$17,"")</f>
        <v/>
      </c>
      <c r="W1085" s="543" t="str">
        <f>IF(AND('1C TSspéc12'!$S$17&lt;&gt;0,'1C TSspéc12'!$C$12="OUI"),'1C TSspéc12'!$S$43/'1C TSspéc12'!$S$17,"")</f>
        <v/>
      </c>
      <c r="X1085" s="543" t="str">
        <f>IF(AND('1C TSspéc12'!$S$17&lt;&gt;0,'1C TSspéc12'!$C$12="OUI"),'1C TSspéc12'!$S$44/'1C TSspéc12'!$S$17,"")</f>
        <v/>
      </c>
      <c r="Y1085" s="543" t="str">
        <f>IF(AND('1C TSspéc12'!$S$17&lt;&gt;0,'1C TSspéc12'!$C$12="OUI"),'1C TSspéc12'!$S$45/'1C TSspéc12'!$S$17,"")</f>
        <v/>
      </c>
      <c r="Z1085" s="543" t="str">
        <f>IF(AND('1C TSspéc12'!$S$17&lt;&gt;0,'1C TSspéc12'!$C$12="OUI"),'1C TSspéc12'!$S$46/'1C TSspéc12'!$S$17,"")</f>
        <v/>
      </c>
      <c r="AA1085" s="543" t="str">
        <f>IF(AND('1C TSspéc12'!$S$17&lt;&gt;0,'1C TSspéc12'!$C$12="OUI"),'1C TSspéc12'!$S$47/'1C TSspéc12'!$S$17,"")</f>
        <v/>
      </c>
      <c r="AB1085" s="543" t="str">
        <f>IF(AND('1C TSspéc12'!$S$17&lt;&gt;0,'1C TSspéc12'!$C$12="OUI"),'1C TSspéc12'!$S$48/'1C TSspéc12'!$S$17,"")</f>
        <v/>
      </c>
      <c r="AC1085" s="543" t="str">
        <f>IF(AND('1C TSspéc12'!$S$17&lt;&gt;0,'1C TSspéc12'!$C$12="OUI"),'1C TSspéc12'!$S$49/'1C TSspéc12'!$S$17,"")</f>
        <v/>
      </c>
      <c r="AD1085" s="543" t="str">
        <f>IF(AND('1C TSspéc12'!$S$17&lt;&gt;0,'1C TSspéc12'!$C$12="OUI"),'1C TSspéc12'!$S$50/'1C TSspéc12'!$S$17,"")</f>
        <v/>
      </c>
      <c r="AE1085" s="543" t="str">
        <f>IF(AND('1C TSspéc12'!$S$17&lt;&gt;0,'1C TSspéc12'!$C$12="OUI"),'1C TSspéc12'!$S$51/'1C TSspéc12'!$S$17,"")</f>
        <v/>
      </c>
      <c r="AF1085" s="543" t="str">
        <f>IF(AND('1C TSspéc12'!$S$17&lt;&gt;0,'1C TSspéc12'!$C$12="OUI"),'1C TSspéc12'!$S$52/'1C TSspéc12'!$S$17,"")</f>
        <v/>
      </c>
      <c r="AG1085" s="543" t="str">
        <f>IF(AND('1C TSspéc12'!$S$17&lt;&gt;0,'1C TSspéc12'!$C$12="OUI"),'1C TSspéc12'!$S$53/'1C TSspéc12'!$S$17,"")</f>
        <v/>
      </c>
      <c r="AH1085" s="543" t="str">
        <f>IF(AND('1C TSspéc12'!$S$17&lt;&gt;0,'1C TSspéc12'!$C$12="OUI"),'1C TSspéc12'!$S$54/'1C TSspéc12'!$S$17,"")</f>
        <v/>
      </c>
      <c r="AI1085" s="543" t="str">
        <f>IF(AND('1C TSspéc12'!$S$17&lt;&gt;0,'1C TSspéc12'!$C$12="OUI"),'1C TSspéc12'!$S$55/'1C TSspéc12'!$S$17,"")</f>
        <v/>
      </c>
      <c r="AJ1085" s="543" t="str">
        <f>IF(AND('1C TSspéc12'!$S$17&lt;&gt;0,'1C TSspéc12'!$C$12="OUI"),'1C TSspéc12'!$S$56/'1C TSspéc12'!$S$17,"")</f>
        <v/>
      </c>
      <c r="AK1085" s="543" t="str">
        <f>IF(AND('1C TSspéc12'!$S$17&lt;&gt;0,'1C TSspéc12'!$C$12="OUI"),'1C TSspéc12'!$S$57/'1C TSspéc12'!$S$17,"")</f>
        <v/>
      </c>
      <c r="AL1085" s="72">
        <f>IF(AND('1C TSspéc12'!$S$17&lt;&gt;0,'1C TSspéc12'!$C$12="OUI"),N1085+AK1085,N1085)</f>
        <v>0</v>
      </c>
      <c r="AM1085" s="417">
        <f t="shared" si="303"/>
        <v>0</v>
      </c>
      <c r="AN1085" s="417">
        <f t="shared" si="304"/>
        <v>0</v>
      </c>
      <c r="AO1085" s="418" t="str">
        <f>IF(AND('1C TSspéc12'!$S$17&lt;&gt;0,'1C TSspéc12'!$S$30&lt;&gt;0),AM1085+AN1085,"")</f>
        <v/>
      </c>
      <c r="AP1085" s="573" t="str">
        <f>IF(AND('1C TSspéc12'!$S$17&lt;&gt;0,'1C TSspéc12'!$S$30&lt;&gt;0),AM1085-AR1085,"")</f>
        <v/>
      </c>
      <c r="AQ1085" s="583">
        <f t="shared" si="305"/>
        <v>0</v>
      </c>
      <c r="AR1085" s="596"/>
      <c r="AS1085" s="102"/>
      <c r="AT1085" s="27" t="str">
        <f>IF(('1C TSspéc12'!S$17*FICHE!$C$14&lt;J1085),"Forfait limité à "&amp;FICHE!$C$14&amp;"€/jour","")</f>
        <v/>
      </c>
      <c r="AU1085" s="592"/>
      <c r="AV1085" s="824"/>
      <c r="AW1085" s="824"/>
      <c r="AX1085" s="824"/>
      <c r="AY1085" s="824"/>
      <c r="AZ1085" s="824"/>
      <c r="BA1085" s="767"/>
      <c r="BB1085" s="767"/>
      <c r="BC1085" s="767"/>
      <c r="BD1085" s="767"/>
      <c r="BE1085" s="767"/>
      <c r="BF1085" s="767"/>
      <c r="BG1085" s="767"/>
      <c r="BH1085" s="767"/>
      <c r="BI1085" s="767"/>
      <c r="BJ1085" s="767"/>
      <c r="BK1085" s="767"/>
      <c r="BL1085" s="767"/>
      <c r="BM1085" s="767"/>
      <c r="BN1085" s="767"/>
      <c r="BO1085" s="767"/>
      <c r="BP1085" s="767"/>
      <c r="BQ1085" s="767"/>
      <c r="BR1085" s="767"/>
      <c r="BS1085" s="767"/>
      <c r="BT1085" s="767"/>
      <c r="BU1085" s="767"/>
      <c r="BV1085" s="767"/>
      <c r="BW1085" s="767"/>
      <c r="BX1085" s="767"/>
      <c r="BY1085" s="767"/>
      <c r="BZ1085" s="767"/>
      <c r="CA1085" s="767"/>
      <c r="CB1085" s="767"/>
      <c r="CC1085" s="767"/>
      <c r="CD1085" s="767"/>
      <c r="CE1085" s="767"/>
      <c r="CF1085" s="767"/>
      <c r="CG1085" s="767"/>
      <c r="CH1085" s="767"/>
      <c r="CI1085" s="767"/>
      <c r="CJ1085" s="767"/>
      <c r="CK1085" s="767"/>
      <c r="CL1085" s="767"/>
      <c r="CM1085" s="767"/>
      <c r="CN1085" s="767"/>
      <c r="CO1085" s="767"/>
      <c r="CP1085" s="767"/>
      <c r="CQ1085" s="767"/>
      <c r="CR1085" s="767"/>
      <c r="CS1085" s="767"/>
      <c r="CT1085" s="767"/>
      <c r="CU1085" s="767"/>
      <c r="CV1085" s="767"/>
      <c r="CW1085" s="767"/>
      <c r="CX1085" s="767"/>
      <c r="CY1085" s="767"/>
      <c r="CZ1085" s="767"/>
      <c r="DA1085" s="767"/>
      <c r="DB1085" s="767"/>
      <c r="DC1085" s="767"/>
      <c r="DD1085" s="767"/>
      <c r="DE1085" s="767"/>
      <c r="DF1085" s="767"/>
      <c r="DG1085" s="767"/>
      <c r="DH1085" s="767"/>
      <c r="DI1085" s="767"/>
      <c r="DJ1085" s="767"/>
      <c r="DK1085" s="767"/>
      <c r="DL1085" s="767"/>
      <c r="DM1085" s="767"/>
      <c r="DN1085" s="767"/>
      <c r="DO1085" s="767"/>
      <c r="DP1085" s="767"/>
      <c r="DQ1085" s="767"/>
      <c r="DR1085" s="767"/>
      <c r="DS1085" s="767"/>
      <c r="DT1085" s="767"/>
      <c r="DU1085" s="767"/>
      <c r="DV1085" s="767"/>
      <c r="DW1085" s="767"/>
      <c r="DX1085" s="767"/>
      <c r="DY1085" s="767"/>
      <c r="DZ1085" s="767"/>
      <c r="EA1085" s="767"/>
      <c r="EB1085" s="767"/>
      <c r="EC1085" s="767"/>
      <c r="ED1085" s="767"/>
      <c r="EE1085" s="767"/>
      <c r="EF1085" s="767"/>
      <c r="EG1085" s="767"/>
      <c r="EH1085" s="767"/>
      <c r="EI1085" s="767"/>
      <c r="EJ1085" s="767"/>
      <c r="EK1085" s="767"/>
      <c r="EL1085" s="767"/>
      <c r="EM1085" s="767"/>
      <c r="EN1085" s="767"/>
      <c r="EO1085" s="767"/>
      <c r="EP1085" s="767"/>
      <c r="EQ1085" s="767"/>
      <c r="ER1085" s="767"/>
      <c r="ES1085" s="767"/>
      <c r="ET1085" s="767"/>
      <c r="EU1085" s="767"/>
      <c r="EV1085" s="767"/>
      <c r="EW1085" s="767"/>
      <c r="EX1085" s="767"/>
      <c r="EY1085" s="767"/>
      <c r="EZ1085" s="767"/>
      <c r="FA1085" s="767"/>
      <c r="FB1085" s="767"/>
      <c r="FC1085" s="767"/>
      <c r="FD1085" s="767"/>
      <c r="FE1085" s="767"/>
      <c r="FF1085" s="767"/>
      <c r="FG1085" s="767"/>
      <c r="FH1085" s="767"/>
      <c r="FI1085" s="767"/>
      <c r="FJ1085" s="767"/>
      <c r="FK1085" s="767"/>
      <c r="FL1085" s="767"/>
      <c r="FM1085" s="767"/>
      <c r="FN1085" s="767"/>
      <c r="FO1085" s="767"/>
      <c r="FP1085" s="767"/>
      <c r="FQ1085" s="767"/>
      <c r="FR1085" s="767"/>
      <c r="FS1085" s="767"/>
      <c r="FT1085" s="767"/>
      <c r="FU1085" s="767"/>
      <c r="FV1085" s="767"/>
      <c r="FW1085" s="767"/>
      <c r="FX1085" s="767"/>
      <c r="FY1085" s="767"/>
      <c r="FZ1085" s="767"/>
      <c r="GA1085" s="767"/>
      <c r="GB1085" s="767"/>
      <c r="GC1085" s="767"/>
      <c r="GD1085" s="767"/>
      <c r="GE1085" s="767"/>
      <c r="GF1085" s="767"/>
      <c r="GG1085" s="767"/>
      <c r="GH1085" s="767"/>
      <c r="GI1085" s="767"/>
      <c r="GJ1085" s="767"/>
      <c r="GK1085" s="767"/>
      <c r="GL1085" s="767"/>
      <c r="GM1085" s="767"/>
      <c r="GN1085" s="767"/>
      <c r="GO1085" s="767"/>
      <c r="GP1085" s="767"/>
      <c r="GQ1085" s="767"/>
      <c r="GR1085" s="767"/>
      <c r="GS1085" s="767"/>
      <c r="GT1085" s="767"/>
      <c r="GU1085" s="767"/>
      <c r="GV1085" s="767"/>
      <c r="GW1085" s="767"/>
      <c r="GX1085" s="767"/>
      <c r="GY1085" s="767"/>
      <c r="GZ1085" s="767"/>
      <c r="HA1085" s="767"/>
      <c r="HB1085" s="767"/>
      <c r="HC1085" s="767"/>
    </row>
    <row r="1086" spans="1:211" s="864" customFormat="1" ht="13.9" hidden="1" customHeight="1">
      <c r="A1086" s="307"/>
      <c r="B1086" s="351"/>
      <c r="C1086" s="971" t="str">
        <f>IF('1C TSspéc12'!T$17&lt;&gt;0,'1C TSspéc12'!$B$12,"")</f>
        <v/>
      </c>
      <c r="D1086" s="972"/>
      <c r="E1086" s="973"/>
      <c r="F1086" s="93">
        <f>IF(AND($C1086='1C TSspéc12'!$B$12,'1C TSspéc12'!$B$16="spécifiques",'1C TSspéc12'!$T$17&lt;&gt;""),'1C TSspéc12'!$T$21,"")</f>
        <v>0</v>
      </c>
      <c r="G1086" s="863"/>
      <c r="H1086" s="745">
        <v>0.21</v>
      </c>
      <c r="I1086" s="747">
        <v>1</v>
      </c>
      <c r="J1086" s="312"/>
      <c r="K1086" s="680">
        <f t="shared" si="306"/>
        <v>0</v>
      </c>
      <c r="L1086" s="556">
        <f>IF(OR('1C TSspéc12'!$B$12="",'1C TSspéc12'!T$30=0),0,IF(AND('1C TSspéc12'!$B$12&lt;&gt;"",$K$2="Pôle",'1C TSspéc12'!$C$12="OUI"),(('1C TSspéc12'!T$22+'1C TSspéc12'!T$23+'1C TSspéc12'!T$24+'1C TSspéc12'!T$25+'1C TSspéc12'!T$29)/'1C TSspéc12'!T$17),IF(AND('1C TSspéc12'!$B$12&lt;&gt;"",$K$2="Pôle",'1C TSspéc12'!$C$12="NON"),(('1C TSspéc12'!T$22+'1C TSspéc12'!T$23+'1C TSspéc12'!T$24+'1C TSspéc12'!T$25+'1C TSspéc12'!T$29)/'1C TSspéc12'!T$30),IF(AND('1C TSspéc12'!$B$12&lt;&gt;"",$K$2&lt;&gt;"Pôle",'1C TSspéc12'!$C$12="OUI"),(('1C TSspéc12'!T$22+'1C TSspéc12'!T$23+'1C TSspéc12'!T$24+'1C TSspéc12'!T$25+'1C TSspéc12'!T$26+'1C TSspéc12'!T$27+'1C TSspéc12'!T$28+'1C TSspéc12'!T$29)/'1C TSspéc12'!T$17),IF(AND('1C TSspéc12'!$B$12&lt;&gt;"",$K$2&lt;&gt;"Pôle",'1C TSspéc12'!$C$12="NON"),(('1C TSspéc12'!T$22+'1C TSspéc12'!T$23+'1C TSspéc12'!T$24+'1C TSspéc12'!T$25+'1C TSspéc12'!T$26+'1C TSspéc12'!T$27+'1C TSspéc12'!T$28+'1C TSspéc12'!T$29)/'1C TSspéc12'!T$30))))))</f>
        <v>0</v>
      </c>
      <c r="M1086" s="556">
        <f>IF(OR('1C TSspéc12'!$B$12="",'1C TSspéc12'!T$30=0),0,IF(AND('1C TSspéc12'!$B$12&lt;&gt;"",$K$2="Pôle",'1C TSspéc12'!$C$12="OUI"),(('1C TSspéc12'!T$26+'1C TSspéc12'!T$27+'1C TSspéc12'!T$28)/'1C TSspéc12'!T$17),IF(AND('1C TSspéc12'!$B$12&lt;&gt;"",$K$2="Pôle",'1C TSspéc12'!$C$12="NON"),(('1C TSspéc12'!T$26+'1C TSspéc12'!T$27+'1C TSspéc12'!T$28)/'1C TSspéc12'!T$30),IF(AND('1C TSspéc12'!$B$12&lt;&gt;"",$K$2&lt;&gt;"Pôle"),0))))</f>
        <v>0</v>
      </c>
      <c r="N1086" s="557">
        <f>IF(AND('1C TSspéc12'!$B$12&lt;&gt;0,'1C TSspéc12'!$T$30&lt;&gt;0),L1086+M1086,0)</f>
        <v>0</v>
      </c>
      <c r="O1086" s="893" t="str">
        <f>IF(AND('1C TSspéc12'!$T$17&lt;&gt;0,'1C TSspéc12'!$C$12="OUI"),'1C TSspéc12'!$T$35/'1C TSspéc12'!$T$17,"")</f>
        <v/>
      </c>
      <c r="P1086" s="543" t="str">
        <f>IF(AND('1C TSspéc12'!$T$17&lt;&gt;0,'1C TSspéc12'!$C$12="OUI"),'1C TSspéc12'!$T$36/'1C TSspéc12'!$T$17,"")</f>
        <v/>
      </c>
      <c r="Q1086" s="543" t="str">
        <f>IF(AND('1C TSspéc12'!$T$17&lt;&gt;0,'1C TSspéc12'!$C$12="OUI"),'1C TSspéc12'!$T$37/'1C TSspéc12'!$T$17,"")</f>
        <v/>
      </c>
      <c r="R1086" s="543" t="str">
        <f>IF(AND('1C TSspéc12'!$T$17&lt;&gt;0,'1C TSspéc12'!$C$12="OUI"),'1C TSspéc12'!$T$38/'1C TSspéc12'!$T$17,"")</f>
        <v/>
      </c>
      <c r="S1086" s="543" t="str">
        <f>IF(AND('1C TSspéc12'!$T$17&lt;&gt;0,'1C TSspéc12'!$C$12="OUI"),'1C TSspéc12'!$T$39/'1C TSspéc12'!$T$17,"")</f>
        <v/>
      </c>
      <c r="T1086" s="543" t="str">
        <f>IF(AND('1C TSspéc12'!$T$17&lt;&gt;0,'1C TSspéc12'!$C$12="OUI"),'1C TSspéc12'!$T$40/'1C TSspéc12'!$T$17,"")</f>
        <v/>
      </c>
      <c r="U1086" s="543" t="str">
        <f>IF(AND('1C TSspéc12'!$T$17&lt;&gt;0,'1C TSspéc12'!$C$12="OUI"),'1C TSspéc12'!$T$41/'1C TSspéc12'!$T$17,"")</f>
        <v/>
      </c>
      <c r="V1086" s="543" t="str">
        <f>IF(AND('1C TSspéc12'!$T$17&lt;&gt;0,'1C TSspéc12'!$C$12="OUI"),'1C TSspéc12'!$T$42/'1C TSspéc12'!$T$17,"")</f>
        <v/>
      </c>
      <c r="W1086" s="543" t="str">
        <f>IF(AND('1C TSspéc12'!$T$17&lt;&gt;0,'1C TSspéc12'!$C$12="OUI"),'1C TSspéc12'!$T$43/'1C TSspéc12'!$T$17,"")</f>
        <v/>
      </c>
      <c r="X1086" s="543" t="str">
        <f>IF(AND('1C TSspéc12'!$T$17&lt;&gt;0,'1C TSspéc12'!$C$12="OUI"),'1C TSspéc12'!$T$44/'1C TSspéc12'!$T$17,"")</f>
        <v/>
      </c>
      <c r="Y1086" s="543" t="str">
        <f>IF(AND('1C TSspéc12'!$T$17&lt;&gt;0,'1C TSspéc12'!$C$12="OUI"),'1C TSspéc12'!$T$45/'1C TSspéc12'!$T$17,"")</f>
        <v/>
      </c>
      <c r="Z1086" s="543" t="str">
        <f>IF(AND('1C TSspéc12'!$T$17&lt;&gt;0,'1C TSspéc12'!$C$12="OUI"),'1C TSspéc12'!$T$46/'1C TSspéc12'!$T$17,"")</f>
        <v/>
      </c>
      <c r="AA1086" s="543" t="str">
        <f>IF(AND('1C TSspéc12'!$T$17&lt;&gt;0,'1C TSspéc12'!$C$12="OUI"),'1C TSspéc12'!$T$47/'1C TSspéc12'!$T$17,"")</f>
        <v/>
      </c>
      <c r="AB1086" s="543" t="str">
        <f>IF(AND('1C TSspéc12'!$T$17&lt;&gt;0,'1C TSspéc12'!$C$12="OUI"),'1C TSspéc12'!$T$48/'1C TSspéc12'!$T$17,"")</f>
        <v/>
      </c>
      <c r="AC1086" s="543" t="str">
        <f>IF(AND('1C TSspéc12'!$T$17&lt;&gt;0,'1C TSspéc12'!$C$12="OUI"),'1C TSspéc12'!$T$49/'1C TSspéc12'!$T$17,"")</f>
        <v/>
      </c>
      <c r="AD1086" s="543" t="str">
        <f>IF(AND('1C TSspéc12'!$T$17&lt;&gt;0,'1C TSspéc12'!$C$12="OUI"),'1C TSspéc12'!$T$50/'1C TSspéc12'!$T$17,"")</f>
        <v/>
      </c>
      <c r="AE1086" s="543" t="str">
        <f>IF(AND('1C TSspéc12'!$T$17&lt;&gt;0,'1C TSspéc12'!$C$12="OUI"),'1C TSspéc12'!$T$51/'1C TSspéc12'!$T$17,"")</f>
        <v/>
      </c>
      <c r="AF1086" s="543" t="str">
        <f>IF(AND('1C TSspéc12'!$T$17&lt;&gt;0,'1C TSspéc12'!$C$12="OUI"),'1C TSspéc12'!$T$52/'1C TSspéc12'!$T$17,"")</f>
        <v/>
      </c>
      <c r="AG1086" s="543" t="str">
        <f>IF(AND('1C TSspéc12'!$T$17&lt;&gt;0,'1C TSspéc12'!$C$12="OUI"),'1C TSspéc12'!$T$53/'1C TSspéc12'!$T$17,"")</f>
        <v/>
      </c>
      <c r="AH1086" s="543" t="str">
        <f>IF(AND('1C TSspéc12'!$T$17&lt;&gt;0,'1C TSspéc12'!$C$12="OUI"),'1C TSspéc12'!$T$54/'1C TSspéc12'!$T$17,"")</f>
        <v/>
      </c>
      <c r="AI1086" s="543" t="str">
        <f>IF(AND('1C TSspéc12'!$T$17&lt;&gt;0,'1C TSspéc12'!$C$12="OUI"),'1C TSspéc12'!$T$55/'1C TSspéc12'!$T$17,"")</f>
        <v/>
      </c>
      <c r="AJ1086" s="543" t="str">
        <f>IF(AND('1C TSspéc12'!$T$17&lt;&gt;0,'1C TSspéc12'!$C$12="OUI"),'1C TSspéc12'!$T$56/'1C TSspéc12'!$T$17,"")</f>
        <v/>
      </c>
      <c r="AK1086" s="543" t="str">
        <f>IF(AND('1C TSspéc12'!$T$17&lt;&gt;0,'1C TSspéc12'!$C$12="OUI"),'1C TSspéc12'!$T$57/'1C TSspéc12'!$T$17,"")</f>
        <v/>
      </c>
      <c r="AL1086" s="72">
        <f>IF(AND('1C TSspéc12'!$T$17&lt;&gt;0,'1C TSspéc12'!$C$12="OUI"),N1086+AK1086,N1086)</f>
        <v>0</v>
      </c>
      <c r="AM1086" s="417">
        <f t="shared" si="303"/>
        <v>0</v>
      </c>
      <c r="AN1086" s="417">
        <f t="shared" si="304"/>
        <v>0</v>
      </c>
      <c r="AO1086" s="418" t="str">
        <f>IF(AND('1C TSspéc12'!$T$17&lt;&gt;0,'1C TSspéc12'!$T$30&lt;&gt;0),AM1086+AN1086,"")</f>
        <v/>
      </c>
      <c r="AP1086" s="573" t="str">
        <f>IF(AND('1C TSspéc12'!$T$17&lt;&gt;0,'1C TSspéc12'!$T$30&lt;&gt;0),AM1086-AR1086,"")</f>
        <v/>
      </c>
      <c r="AQ1086" s="583">
        <f t="shared" si="305"/>
        <v>0</v>
      </c>
      <c r="AR1086" s="596"/>
      <c r="AS1086" s="102"/>
      <c r="AT1086" s="27" t="str">
        <f>IF(('1C TSspéc12'!T$17*FICHE!$C$14&lt;J1086),"Forfait limité à "&amp;FICHE!$C$14&amp;"€/jour","")</f>
        <v/>
      </c>
      <c r="AU1086" s="592"/>
      <c r="AV1086" s="824"/>
      <c r="AW1086" s="824"/>
      <c r="AX1086" s="824"/>
      <c r="AY1086" s="824"/>
      <c r="AZ1086" s="824"/>
      <c r="BA1086" s="767"/>
      <c r="BB1086" s="767"/>
      <c r="BC1086" s="767"/>
      <c r="BD1086" s="767"/>
      <c r="BE1086" s="767"/>
      <c r="BF1086" s="767"/>
      <c r="BG1086" s="767"/>
      <c r="BH1086" s="767"/>
      <c r="BI1086" s="767"/>
      <c r="BJ1086" s="767"/>
      <c r="BK1086" s="767"/>
      <c r="BL1086" s="767"/>
      <c r="BM1086" s="767"/>
      <c r="BN1086" s="767"/>
      <c r="BO1086" s="767"/>
      <c r="BP1086" s="767"/>
      <c r="BQ1086" s="767"/>
      <c r="BR1086" s="767"/>
      <c r="BS1086" s="767"/>
      <c r="BT1086" s="767"/>
      <c r="BU1086" s="767"/>
      <c r="BV1086" s="767"/>
      <c r="BW1086" s="767"/>
      <c r="BX1086" s="767"/>
      <c r="BY1086" s="767"/>
      <c r="BZ1086" s="767"/>
      <c r="CA1086" s="767"/>
      <c r="CB1086" s="767"/>
      <c r="CC1086" s="767"/>
      <c r="CD1086" s="767"/>
      <c r="CE1086" s="767"/>
      <c r="CF1086" s="767"/>
      <c r="CG1086" s="767"/>
      <c r="CH1086" s="767"/>
      <c r="CI1086" s="767"/>
      <c r="CJ1086" s="767"/>
      <c r="CK1086" s="767"/>
      <c r="CL1086" s="767"/>
      <c r="CM1086" s="767"/>
      <c r="CN1086" s="767"/>
      <c r="CO1086" s="767"/>
      <c r="CP1086" s="767"/>
      <c r="CQ1086" s="767"/>
      <c r="CR1086" s="767"/>
      <c r="CS1086" s="767"/>
      <c r="CT1086" s="767"/>
      <c r="CU1086" s="767"/>
      <c r="CV1086" s="767"/>
      <c r="CW1086" s="767"/>
      <c r="CX1086" s="767"/>
      <c r="CY1086" s="767"/>
      <c r="CZ1086" s="767"/>
      <c r="DA1086" s="767"/>
      <c r="DB1086" s="767"/>
      <c r="DC1086" s="767"/>
      <c r="DD1086" s="767"/>
      <c r="DE1086" s="767"/>
      <c r="DF1086" s="767"/>
      <c r="DG1086" s="767"/>
      <c r="DH1086" s="767"/>
      <c r="DI1086" s="767"/>
      <c r="DJ1086" s="767"/>
      <c r="DK1086" s="767"/>
      <c r="DL1086" s="767"/>
      <c r="DM1086" s="767"/>
      <c r="DN1086" s="767"/>
      <c r="DO1086" s="767"/>
      <c r="DP1086" s="767"/>
      <c r="DQ1086" s="767"/>
      <c r="DR1086" s="767"/>
      <c r="DS1086" s="767"/>
      <c r="DT1086" s="767"/>
      <c r="DU1086" s="767"/>
      <c r="DV1086" s="767"/>
      <c r="DW1086" s="767"/>
      <c r="DX1086" s="767"/>
      <c r="DY1086" s="767"/>
      <c r="DZ1086" s="767"/>
      <c r="EA1086" s="767"/>
      <c r="EB1086" s="767"/>
      <c r="EC1086" s="767"/>
      <c r="ED1086" s="767"/>
      <c r="EE1086" s="767"/>
      <c r="EF1086" s="767"/>
      <c r="EG1086" s="767"/>
      <c r="EH1086" s="767"/>
      <c r="EI1086" s="767"/>
      <c r="EJ1086" s="767"/>
      <c r="EK1086" s="767"/>
      <c r="EL1086" s="767"/>
      <c r="EM1086" s="767"/>
      <c r="EN1086" s="767"/>
      <c r="EO1086" s="767"/>
      <c r="EP1086" s="767"/>
      <c r="EQ1086" s="767"/>
      <c r="ER1086" s="767"/>
      <c r="ES1086" s="767"/>
      <c r="ET1086" s="767"/>
      <c r="EU1086" s="767"/>
      <c r="EV1086" s="767"/>
      <c r="EW1086" s="767"/>
      <c r="EX1086" s="767"/>
      <c r="EY1086" s="767"/>
      <c r="EZ1086" s="767"/>
      <c r="FA1086" s="767"/>
      <c r="FB1086" s="767"/>
      <c r="FC1086" s="767"/>
      <c r="FD1086" s="767"/>
      <c r="FE1086" s="767"/>
      <c r="FF1086" s="767"/>
      <c r="FG1086" s="767"/>
      <c r="FH1086" s="767"/>
      <c r="FI1086" s="767"/>
      <c r="FJ1086" s="767"/>
      <c r="FK1086" s="767"/>
      <c r="FL1086" s="767"/>
      <c r="FM1086" s="767"/>
      <c r="FN1086" s="767"/>
      <c r="FO1086" s="767"/>
      <c r="FP1086" s="767"/>
      <c r="FQ1086" s="767"/>
      <c r="FR1086" s="767"/>
      <c r="FS1086" s="767"/>
      <c r="FT1086" s="767"/>
      <c r="FU1086" s="767"/>
      <c r="FV1086" s="767"/>
      <c r="FW1086" s="767"/>
      <c r="FX1086" s="767"/>
      <c r="FY1086" s="767"/>
      <c r="FZ1086" s="767"/>
      <c r="GA1086" s="767"/>
      <c r="GB1086" s="767"/>
      <c r="GC1086" s="767"/>
      <c r="GD1086" s="767"/>
      <c r="GE1086" s="767"/>
      <c r="GF1086" s="767"/>
      <c r="GG1086" s="767"/>
      <c r="GH1086" s="767"/>
      <c r="GI1086" s="767"/>
      <c r="GJ1086" s="767"/>
      <c r="GK1086" s="767"/>
      <c r="GL1086" s="767"/>
      <c r="GM1086" s="767"/>
      <c r="GN1086" s="767"/>
      <c r="GO1086" s="767"/>
      <c r="GP1086" s="767"/>
      <c r="GQ1086" s="767"/>
      <c r="GR1086" s="767"/>
      <c r="GS1086" s="767"/>
      <c r="GT1086" s="767"/>
      <c r="GU1086" s="767"/>
      <c r="GV1086" s="767"/>
      <c r="GW1086" s="767"/>
      <c r="GX1086" s="767"/>
      <c r="GY1086" s="767"/>
      <c r="GZ1086" s="767"/>
      <c r="HA1086" s="767"/>
      <c r="HB1086" s="767"/>
      <c r="HC1086" s="767"/>
    </row>
    <row r="1087" spans="1:211" s="864" customFormat="1" ht="13.9" hidden="1" customHeight="1">
      <c r="A1087" s="307"/>
      <c r="B1087" s="351"/>
      <c r="C1087" s="971" t="str">
        <f>IF('1C TSspéc12'!U$17&lt;&gt;0,'1C TSspéc12'!$B$12,"")</f>
        <v/>
      </c>
      <c r="D1087" s="972"/>
      <c r="E1087" s="973"/>
      <c r="F1087" s="93">
        <f>IF(AND($C1087='1C TSspéc12'!$B$12,'1C TSspéc12'!$B$16="spécifiques",'1C TSspéc12'!$U$17&lt;&gt;""),'1C TSspéc12'!$U$21,"")</f>
        <v>0</v>
      </c>
      <c r="G1087" s="863"/>
      <c r="H1087" s="745">
        <v>0.21</v>
      </c>
      <c r="I1087" s="747">
        <v>1</v>
      </c>
      <c r="J1087" s="312"/>
      <c r="K1087" s="680">
        <f t="shared" si="306"/>
        <v>0</v>
      </c>
      <c r="L1087" s="556">
        <f>IF(OR('1C TSspéc12'!$B$12="",'1C TSspéc12'!U$30=0),0,IF(AND('1C TSspéc12'!$B$12&lt;&gt;"",$K$2="Pôle",'1C TSspéc12'!$C$12="OUI"),(('1C TSspéc12'!U$22+'1C TSspéc12'!U$23+'1C TSspéc12'!U$24+'1C TSspéc12'!U$25+'1C TSspéc12'!U$29)/'1C TSspéc12'!U$17),IF(AND('1C TSspéc12'!$B$12&lt;&gt;"",$K$2="Pôle",'1C TSspéc12'!$C$12="NON"),(('1C TSspéc12'!U$22+'1C TSspéc12'!U$23+'1C TSspéc12'!U$24+'1C TSspéc12'!U$25+'1C TSspéc12'!U$29)/'1C TSspéc12'!U$30),IF(AND('1C TSspéc12'!$B$12&lt;&gt;"",$K$2&lt;&gt;"Pôle",'1C TSspéc12'!$C$12="OUI"),(('1C TSspéc12'!U$22+'1C TSspéc12'!U$23+'1C TSspéc12'!U$24+'1C TSspéc12'!U$25+'1C TSspéc12'!U$26+'1C TSspéc12'!U$27+'1C TSspéc12'!U$28+'1C TSspéc12'!U$29)/'1C TSspéc12'!U$17),IF(AND('1C TSspéc12'!$B$12&lt;&gt;"",$K$2&lt;&gt;"Pôle",'1C TSspéc12'!$C$12="NON"),(('1C TSspéc12'!U$22+'1C TSspéc12'!U$23+'1C TSspéc12'!U$24+'1C TSspéc12'!U$25+'1C TSspéc12'!U$26+'1C TSspéc12'!U$27+'1C TSspéc12'!U$28+'1C TSspéc12'!U$29)/'1C TSspéc12'!U$30))))))</f>
        <v>0</v>
      </c>
      <c r="M1087" s="556">
        <f>IF(OR('1C TSspéc12'!$B$12="",'1C TSspéc12'!U$30=0),0,IF(AND('1C TSspéc12'!$B$12&lt;&gt;"",$K$2="Pôle",'1C TSspéc12'!$C$12="OUI"),(('1C TSspéc12'!U$26+'1C TSspéc12'!U$27+'1C TSspéc12'!U$28)/'1C TSspéc12'!U$17),IF(AND('1C TSspéc12'!$B$12&lt;&gt;"",$K$2="Pôle",'1C TSspéc12'!$C$12="NON"),(('1C TSspéc12'!U$26+'1C TSspéc12'!U$27+'1C TSspéc12'!U$28)/'1C TSspéc12'!U$30),IF(AND('1C TSspéc12'!$B$12&lt;&gt;"",$K$2&lt;&gt;"Pôle"),0))))</f>
        <v>0</v>
      </c>
      <c r="N1087" s="557">
        <f>IF(AND('1C TSspéc12'!$B$12&lt;&gt;0,'1C TSspéc12'!$U$30&lt;&gt;0),L1087+M1087,0)</f>
        <v>0</v>
      </c>
      <c r="O1087" s="893" t="str">
        <f>IF(AND('1C TSspéc12'!$U$17&lt;&gt;0,'1C TSspéc12'!$C$12="OUI"),'1C TSspéc12'!$U$35/'1C TSspéc12'!$U$17,"")</f>
        <v/>
      </c>
      <c r="P1087" s="543" t="str">
        <f>IF(AND('1C TSspéc12'!$U$17&lt;&gt;0,'1C TSspéc12'!$C$12="OUI"),'1C TSspéc12'!$U$36/'1C TSspéc12'!$U$17,"")</f>
        <v/>
      </c>
      <c r="Q1087" s="543" t="str">
        <f>IF(AND('1C TSspéc12'!$U$17&lt;&gt;0,'1C TSspéc12'!$C$12="OUI"),'1C TSspéc12'!$U$37/'1C TSspéc12'!$U$17,"")</f>
        <v/>
      </c>
      <c r="R1087" s="543" t="str">
        <f>IF(AND('1C TSspéc12'!$U$17&lt;&gt;0,'1C TSspéc12'!$C$12="OUI"),'1C TSspéc12'!$U$38/'1C TSspéc12'!$U$17,"")</f>
        <v/>
      </c>
      <c r="S1087" s="543" t="str">
        <f>IF(AND('1C TSspéc12'!$U$17&lt;&gt;0,'1C TSspéc12'!$C$12="OUI"),'1C TSspéc12'!$U$39/'1C TSspéc12'!$U$17,"")</f>
        <v/>
      </c>
      <c r="T1087" s="543" t="str">
        <f>IF(AND('1C TSspéc12'!$U$17&lt;&gt;0,'1C TSspéc12'!$C$12="OUI"),'1C TSspéc12'!$U$40/'1C TSspéc12'!$U$17,"")</f>
        <v/>
      </c>
      <c r="U1087" s="543" t="str">
        <f>IF(AND('1C TSspéc12'!$U$17&lt;&gt;0,'1C TSspéc12'!$C$12="OUI"),'1C TSspéc12'!$U$41/'1C TSspéc12'!$U$17,"")</f>
        <v/>
      </c>
      <c r="V1087" s="543" t="str">
        <f>IF(AND('1C TSspéc12'!$U$17&lt;&gt;0,'1C TSspéc12'!$C$12="OUI"),'1C TSspéc12'!$U$42/'1C TSspéc12'!$U$17,"")</f>
        <v/>
      </c>
      <c r="W1087" s="543" t="str">
        <f>IF(AND('1C TSspéc12'!$U$17&lt;&gt;0,'1C TSspéc12'!$C$12="OUI"),'1C TSspéc12'!$U$43/'1C TSspéc12'!$U$17,"")</f>
        <v/>
      </c>
      <c r="X1087" s="543" t="str">
        <f>IF(AND('1C TSspéc12'!$U$17&lt;&gt;0,'1C TSspéc12'!$C$12="OUI"),'1C TSspéc12'!$U$44/'1C TSspéc12'!$U$17,"")</f>
        <v/>
      </c>
      <c r="Y1087" s="543" t="str">
        <f>IF(AND('1C TSspéc12'!$U$17&lt;&gt;0,'1C TSspéc12'!$C$12="OUI"),'1C TSspéc12'!$U$45/'1C TSspéc12'!$U$17,"")</f>
        <v/>
      </c>
      <c r="Z1087" s="543" t="str">
        <f>IF(AND('1C TSspéc12'!$U$17&lt;&gt;0,'1C TSspéc12'!$C$12="OUI"),'1C TSspéc12'!$U$46/'1C TSspéc12'!$U$17,"")</f>
        <v/>
      </c>
      <c r="AA1087" s="543" t="str">
        <f>IF(AND('1C TSspéc12'!$U$17&lt;&gt;0,'1C TSspéc12'!$C$12="OUI"),'1C TSspéc12'!$U$47/'1C TSspéc12'!$U$17,"")</f>
        <v/>
      </c>
      <c r="AB1087" s="543" t="str">
        <f>IF(AND('1C TSspéc12'!$U$17&lt;&gt;0,'1C TSspéc12'!$C$12="OUI"),'1C TSspéc12'!$U$48/'1C TSspéc12'!$U$17,"")</f>
        <v/>
      </c>
      <c r="AC1087" s="543" t="str">
        <f>IF(AND('1C TSspéc12'!$U$17&lt;&gt;0,'1C TSspéc12'!$C$12="OUI"),'1C TSspéc12'!$U$49/'1C TSspéc12'!$U$17,"")</f>
        <v/>
      </c>
      <c r="AD1087" s="543" t="str">
        <f>IF(AND('1C TSspéc12'!$U$17&lt;&gt;0,'1C TSspéc12'!$C$12="OUI"),'1C TSspéc12'!$U$50/'1C TSspéc12'!$U$17,"")</f>
        <v/>
      </c>
      <c r="AE1087" s="543" t="str">
        <f>IF(AND('1C TSspéc12'!$U$17&lt;&gt;0,'1C TSspéc12'!$C$12="OUI"),'1C TSspéc12'!$U$51/'1C TSspéc12'!$U$17,"")</f>
        <v/>
      </c>
      <c r="AF1087" s="543" t="str">
        <f>IF(AND('1C TSspéc12'!$U$17&lt;&gt;0,'1C TSspéc12'!$C$12="OUI"),'1C TSspéc12'!$U$52/'1C TSspéc12'!$U$17,"")</f>
        <v/>
      </c>
      <c r="AG1087" s="543" t="str">
        <f>IF(AND('1C TSspéc12'!$U$17&lt;&gt;0,'1C TSspéc12'!$C$12="OUI"),'1C TSspéc12'!$U$53/'1C TSspéc12'!$U$17,"")</f>
        <v/>
      </c>
      <c r="AH1087" s="543" t="str">
        <f>IF(AND('1C TSspéc12'!$U$17&lt;&gt;0,'1C TSspéc12'!$C$12="OUI"),'1C TSspéc12'!$U$54/'1C TSspéc12'!$U$17,"")</f>
        <v/>
      </c>
      <c r="AI1087" s="543" t="str">
        <f>IF(AND('1C TSspéc12'!$U$17&lt;&gt;0,'1C TSspéc12'!$C$12="OUI"),'1C TSspéc12'!$U$55/'1C TSspéc12'!$U$17,"")</f>
        <v/>
      </c>
      <c r="AJ1087" s="543" t="str">
        <f>IF(AND('1C TSspéc12'!$U$17&lt;&gt;0,'1C TSspéc12'!$C$12="OUI"),'1C TSspéc12'!$U$56/'1C TSspéc12'!$U$17,"")</f>
        <v/>
      </c>
      <c r="AK1087" s="543" t="str">
        <f>IF(AND('1C TSspéc12'!$U$17&lt;&gt;0,'1C TSspéc12'!$C$12="OUI"),'1C TSspéc12'!$U$57/'1C TSspéc12'!$U$17,"")</f>
        <v/>
      </c>
      <c r="AL1087" s="72">
        <f>IF(AND('1C TSspéc12'!$U$17&lt;&gt;0,'1C TSspéc12'!$C$12="OUI"),N1087+AK1087,N1087)</f>
        <v>0</v>
      </c>
      <c r="AM1087" s="417">
        <f t="shared" si="303"/>
        <v>0</v>
      </c>
      <c r="AN1087" s="417">
        <f t="shared" si="304"/>
        <v>0</v>
      </c>
      <c r="AO1087" s="418" t="str">
        <f>IF(AND('1C TSspéc12'!$U$17&lt;&gt;0,'1C TSspéc12'!$U$30&lt;&gt;0),AM1087+AN1087,"")</f>
        <v/>
      </c>
      <c r="AP1087" s="573" t="str">
        <f>IF(AND('1C TSspéc12'!$U$17&lt;&gt;0,'1C TSspéc12'!$U$30&lt;&gt;0),AM1087-AR1087,"")</f>
        <v/>
      </c>
      <c r="AQ1087" s="583">
        <f t="shared" si="305"/>
        <v>0</v>
      </c>
      <c r="AR1087" s="596"/>
      <c r="AS1087" s="102"/>
      <c r="AT1087" s="27" t="str">
        <f>IF(('1C TSspéc12'!U$17*FICHE!$C$14&lt;J1087),"Forfait limité à "&amp;FICHE!$C$14&amp;"€/jour","")</f>
        <v/>
      </c>
      <c r="AU1087" s="592"/>
      <c r="AV1087" s="824"/>
      <c r="AW1087" s="824"/>
      <c r="AX1087" s="824"/>
      <c r="AY1087" s="824"/>
      <c r="AZ1087" s="824"/>
      <c r="BA1087" s="767"/>
      <c r="BB1087" s="767"/>
      <c r="BC1087" s="767"/>
      <c r="BD1087" s="767"/>
      <c r="BE1087" s="767"/>
      <c r="BF1087" s="767"/>
      <c r="BG1087" s="767"/>
      <c r="BH1087" s="767"/>
      <c r="BI1087" s="767"/>
      <c r="BJ1087" s="767"/>
      <c r="BK1087" s="767"/>
      <c r="BL1087" s="767"/>
      <c r="BM1087" s="767"/>
      <c r="BN1087" s="767"/>
      <c r="BO1087" s="767"/>
      <c r="BP1087" s="767"/>
      <c r="BQ1087" s="767"/>
      <c r="BR1087" s="767"/>
      <c r="BS1087" s="767"/>
      <c r="BT1087" s="767"/>
      <c r="BU1087" s="767"/>
      <c r="BV1087" s="767"/>
      <c r="BW1087" s="767"/>
      <c r="BX1087" s="767"/>
      <c r="BY1087" s="767"/>
      <c r="BZ1087" s="767"/>
      <c r="CA1087" s="767"/>
      <c r="CB1087" s="767"/>
      <c r="CC1087" s="767"/>
      <c r="CD1087" s="767"/>
      <c r="CE1087" s="767"/>
      <c r="CF1087" s="767"/>
      <c r="CG1087" s="767"/>
      <c r="CH1087" s="767"/>
      <c r="CI1087" s="767"/>
      <c r="CJ1087" s="767"/>
      <c r="CK1087" s="767"/>
      <c r="CL1087" s="767"/>
      <c r="CM1087" s="767"/>
      <c r="CN1087" s="767"/>
      <c r="CO1087" s="767"/>
      <c r="CP1087" s="767"/>
      <c r="CQ1087" s="767"/>
      <c r="CR1087" s="767"/>
      <c r="CS1087" s="767"/>
      <c r="CT1087" s="767"/>
      <c r="CU1087" s="767"/>
      <c r="CV1087" s="767"/>
      <c r="CW1087" s="767"/>
      <c r="CX1087" s="767"/>
      <c r="CY1087" s="767"/>
      <c r="CZ1087" s="767"/>
      <c r="DA1087" s="767"/>
      <c r="DB1087" s="767"/>
      <c r="DC1087" s="767"/>
      <c r="DD1087" s="767"/>
      <c r="DE1087" s="767"/>
      <c r="DF1087" s="767"/>
      <c r="DG1087" s="767"/>
      <c r="DH1087" s="767"/>
      <c r="DI1087" s="767"/>
      <c r="DJ1087" s="767"/>
      <c r="DK1087" s="767"/>
      <c r="DL1087" s="767"/>
      <c r="DM1087" s="767"/>
      <c r="DN1087" s="767"/>
      <c r="DO1087" s="767"/>
      <c r="DP1087" s="767"/>
      <c r="DQ1087" s="767"/>
      <c r="DR1087" s="767"/>
      <c r="DS1087" s="767"/>
      <c r="DT1087" s="767"/>
      <c r="DU1087" s="767"/>
      <c r="DV1087" s="767"/>
      <c r="DW1087" s="767"/>
      <c r="DX1087" s="767"/>
      <c r="DY1087" s="767"/>
      <c r="DZ1087" s="767"/>
      <c r="EA1087" s="767"/>
      <c r="EB1087" s="767"/>
      <c r="EC1087" s="767"/>
      <c r="ED1087" s="767"/>
      <c r="EE1087" s="767"/>
      <c r="EF1087" s="767"/>
      <c r="EG1087" s="767"/>
      <c r="EH1087" s="767"/>
      <c r="EI1087" s="767"/>
      <c r="EJ1087" s="767"/>
      <c r="EK1087" s="767"/>
      <c r="EL1087" s="767"/>
      <c r="EM1087" s="767"/>
      <c r="EN1087" s="767"/>
      <c r="EO1087" s="767"/>
      <c r="EP1087" s="767"/>
      <c r="EQ1087" s="767"/>
      <c r="ER1087" s="767"/>
      <c r="ES1087" s="767"/>
      <c r="ET1087" s="767"/>
      <c r="EU1087" s="767"/>
      <c r="EV1087" s="767"/>
      <c r="EW1087" s="767"/>
      <c r="EX1087" s="767"/>
      <c r="EY1087" s="767"/>
      <c r="EZ1087" s="767"/>
      <c r="FA1087" s="767"/>
      <c r="FB1087" s="767"/>
      <c r="FC1087" s="767"/>
      <c r="FD1087" s="767"/>
      <c r="FE1087" s="767"/>
      <c r="FF1087" s="767"/>
      <c r="FG1087" s="767"/>
      <c r="FH1087" s="767"/>
      <c r="FI1087" s="767"/>
      <c r="FJ1087" s="767"/>
      <c r="FK1087" s="767"/>
      <c r="FL1087" s="767"/>
      <c r="FM1087" s="767"/>
      <c r="FN1087" s="767"/>
      <c r="FO1087" s="767"/>
      <c r="FP1087" s="767"/>
      <c r="FQ1087" s="767"/>
      <c r="FR1087" s="767"/>
      <c r="FS1087" s="767"/>
      <c r="FT1087" s="767"/>
      <c r="FU1087" s="767"/>
      <c r="FV1087" s="767"/>
      <c r="FW1087" s="767"/>
      <c r="FX1087" s="767"/>
      <c r="FY1087" s="767"/>
      <c r="FZ1087" s="767"/>
      <c r="GA1087" s="767"/>
      <c r="GB1087" s="767"/>
      <c r="GC1087" s="767"/>
      <c r="GD1087" s="767"/>
      <c r="GE1087" s="767"/>
      <c r="GF1087" s="767"/>
      <c r="GG1087" s="767"/>
      <c r="GH1087" s="767"/>
      <c r="GI1087" s="767"/>
      <c r="GJ1087" s="767"/>
      <c r="GK1087" s="767"/>
      <c r="GL1087" s="767"/>
      <c r="GM1087" s="767"/>
      <c r="GN1087" s="767"/>
      <c r="GO1087" s="767"/>
      <c r="GP1087" s="767"/>
      <c r="GQ1087" s="767"/>
      <c r="GR1087" s="767"/>
      <c r="GS1087" s="767"/>
      <c r="GT1087" s="767"/>
      <c r="GU1087" s="767"/>
      <c r="GV1087" s="767"/>
      <c r="GW1087" s="767"/>
      <c r="GX1087" s="767"/>
      <c r="GY1087" s="767"/>
      <c r="GZ1087" s="767"/>
      <c r="HA1087" s="767"/>
      <c r="HB1087" s="767"/>
      <c r="HC1087" s="767"/>
    </row>
    <row r="1088" spans="1:211" s="864" customFormat="1" ht="13.9" hidden="1" customHeight="1">
      <c r="A1088" s="307"/>
      <c r="B1088" s="351"/>
      <c r="C1088" s="971" t="str">
        <f>IF('1C TSspéc12'!V$17&lt;&gt;0,'1C TSspéc12'!$B$12,"")</f>
        <v/>
      </c>
      <c r="D1088" s="972"/>
      <c r="E1088" s="973"/>
      <c r="F1088" s="93">
        <f>IF(AND($C1088='1C TSspéc12'!$B$12,'1C TSspéc12'!$B$16="spécifiques",'1C TSspéc12'!$V$17&lt;&gt;""),'1C TSspéc12'!$V$21,"")</f>
        <v>0</v>
      </c>
      <c r="G1088" s="863"/>
      <c r="H1088" s="745">
        <v>0.21</v>
      </c>
      <c r="I1088" s="747">
        <v>1</v>
      </c>
      <c r="J1088" s="312"/>
      <c r="K1088" s="680">
        <f t="shared" si="306"/>
        <v>0</v>
      </c>
      <c r="L1088" s="556">
        <f>IF(OR('1C TSspéc12'!$B$12="",'1C TSspéc12'!V$30=0),0,IF(AND('1C TSspéc12'!$B$12&lt;&gt;"",$K$2="Pôle",'1C TSspéc12'!$C$12="OUI"),(('1C TSspéc12'!V$22+'1C TSspéc12'!V$23+'1C TSspéc12'!V$24+'1C TSspéc12'!V$25+'1C TSspéc12'!V$29)/'1C TSspéc12'!V$17),IF(AND('1C TSspéc12'!$B$12&lt;&gt;"",$K$2="Pôle",'1C TSspéc12'!$C$12="NON"),(('1C TSspéc12'!V$22+'1C TSspéc12'!V$23+'1C TSspéc12'!V$24+'1C TSspéc12'!V$25+'1C TSspéc12'!V$29)/'1C TSspéc12'!V$30),IF(AND('1C TSspéc12'!$B$12&lt;&gt;"",$K$2&lt;&gt;"Pôle",'1C TSspéc12'!$C$12="OUI"),(('1C TSspéc12'!V$22+'1C TSspéc12'!V$23+'1C TSspéc12'!V$24+'1C TSspéc12'!V$25+'1C TSspéc12'!V$26+'1C TSspéc12'!V$27+'1C TSspéc12'!V$28+'1C TSspéc12'!V$29)/'1C TSspéc12'!V$17),IF(AND('1C TSspéc12'!$B$12&lt;&gt;"",$K$2&lt;&gt;"Pôle",'1C TSspéc12'!$C$12="NON"),(('1C TSspéc12'!V$22+'1C TSspéc12'!V$23+'1C TSspéc12'!V$24+'1C TSspéc12'!V$25+'1C TSspéc12'!V$26+'1C TSspéc12'!V$27+'1C TSspéc12'!V$28+'1C TSspéc12'!V$29)/'1C TSspéc12'!V$30))))))</f>
        <v>0</v>
      </c>
      <c r="M1088" s="556">
        <f>IF(OR('1C TSspéc12'!$B$12="",'1C TSspéc12'!V$30=0),0,IF(AND('1C TSspéc12'!$B$12&lt;&gt;"",$K$2="Pôle",'1C TSspéc12'!$C$12="OUI"),(('1C TSspéc12'!V$26+'1C TSspéc12'!V$27+'1C TSspéc12'!V$28)/'1C TSspéc12'!V$17),IF(AND('1C TSspéc12'!$B$12&lt;&gt;"",$K$2="Pôle",'1C TSspéc12'!$C$12="NON"),(('1C TSspéc12'!V$26+'1C TSspéc12'!V$27+'1C TSspéc12'!V$28)/'1C TSspéc12'!V$30),IF(AND('1C TSspéc12'!$B$12&lt;&gt;"",$K$2&lt;&gt;"Pôle"),0))))</f>
        <v>0</v>
      </c>
      <c r="N1088" s="557">
        <f>IF(AND('1C TSspéc12'!$B$12&lt;&gt;0,'1C TSspéc12'!$V$30&lt;&gt;0),L1088+M1088,0)</f>
        <v>0</v>
      </c>
      <c r="O1088" s="893" t="str">
        <f>IF(AND('1C TSspéc12'!$V$17&lt;&gt;0,'1C TSspéc12'!$C$12="OUI"),'1C TSspéc12'!$V$35/'1C TSspéc12'!$V$17,"")</f>
        <v/>
      </c>
      <c r="P1088" s="543" t="str">
        <f>IF(AND('1C TSspéc12'!$V$17&lt;&gt;0,'1C TSspéc12'!$C$12="OUI"),'1C TSspéc12'!$V$36/'1C TSspéc12'!$V$17,"")</f>
        <v/>
      </c>
      <c r="Q1088" s="543" t="str">
        <f>IF(AND('1C TSspéc12'!$V$17&lt;&gt;0,'1C TSspéc12'!$C$12="OUI"),'1C TSspéc12'!$V$37/'1C TSspéc12'!$V$17,"")</f>
        <v/>
      </c>
      <c r="R1088" s="543" t="str">
        <f>IF(AND('1C TSspéc12'!$V$17&lt;&gt;0,'1C TSspéc12'!$C$12="OUI"),'1C TSspéc12'!$V$38/'1C TSspéc12'!$V$17,"")</f>
        <v/>
      </c>
      <c r="S1088" s="543" t="str">
        <f>IF(AND('1C TSspéc12'!$V$17&lt;&gt;0,'1C TSspéc12'!$C$12="OUI"),'1C TSspéc12'!$V$39/'1C TSspéc12'!$V$17,"")</f>
        <v/>
      </c>
      <c r="T1088" s="543" t="str">
        <f>IF(AND('1C TSspéc12'!$V$17&lt;&gt;0,'1C TSspéc12'!$C$12="OUI"),'1C TSspéc12'!$V$40/'1C TSspéc12'!$V$17,"")</f>
        <v/>
      </c>
      <c r="U1088" s="543" t="str">
        <f>IF(AND('1C TSspéc12'!$V$17&lt;&gt;0,'1C TSspéc12'!$C$12="OUI"),'1C TSspéc12'!$V$41/'1C TSspéc12'!$V$17,"")</f>
        <v/>
      </c>
      <c r="V1088" s="543" t="str">
        <f>IF(AND('1C TSspéc12'!$V$17&lt;&gt;0,'1C TSspéc12'!$C$12="OUI"),'1C TSspéc12'!$V$42/'1C TSspéc12'!$V$17,"")</f>
        <v/>
      </c>
      <c r="W1088" s="543" t="str">
        <f>IF(AND('1C TSspéc12'!$V$17&lt;&gt;0,'1C TSspéc12'!$C$12="OUI"),'1C TSspéc12'!$V$43/'1C TSspéc12'!$V$17,"")</f>
        <v/>
      </c>
      <c r="X1088" s="543" t="str">
        <f>IF(AND('1C TSspéc12'!$V$17&lt;&gt;0,'1C TSspéc12'!$C$12="OUI"),'1C TSspéc12'!$V$44/'1C TSspéc12'!$V$17,"")</f>
        <v/>
      </c>
      <c r="Y1088" s="543" t="str">
        <f>IF(AND('1C TSspéc12'!$V$17&lt;&gt;0,'1C TSspéc12'!$C$12="OUI"),'1C TSspéc12'!$V$45/'1C TSspéc12'!$V$17,"")</f>
        <v/>
      </c>
      <c r="Z1088" s="543" t="str">
        <f>IF(AND('1C TSspéc12'!$V$17&lt;&gt;0,'1C TSspéc12'!$C$12="OUI"),'1C TSspéc12'!$V$46/'1C TSspéc12'!$V$17,"")</f>
        <v/>
      </c>
      <c r="AA1088" s="543" t="str">
        <f>IF(AND('1C TSspéc12'!$V$17&lt;&gt;0,'1C TSspéc12'!$C$12="OUI"),'1C TSspéc12'!$V$47/'1C TSspéc12'!$V$17,"")</f>
        <v/>
      </c>
      <c r="AB1088" s="543" t="str">
        <f>IF(AND('1C TSspéc12'!$V$17&lt;&gt;0,'1C TSspéc12'!$C$12="OUI"),'1C TSspéc12'!$V$48/'1C TSspéc12'!$V$17,"")</f>
        <v/>
      </c>
      <c r="AC1088" s="543" t="str">
        <f>IF(AND('1C TSspéc12'!$V$17&lt;&gt;0,'1C TSspéc12'!$C$12="OUI"),'1C TSspéc12'!$V$49/'1C TSspéc12'!$V$17,"")</f>
        <v/>
      </c>
      <c r="AD1088" s="543" t="str">
        <f>IF(AND('1C TSspéc12'!$V$17&lt;&gt;0,'1C TSspéc12'!$C$12="OUI"),'1C TSspéc12'!$V$50/'1C TSspéc12'!$V$17,"")</f>
        <v/>
      </c>
      <c r="AE1088" s="543" t="str">
        <f>IF(AND('1C TSspéc12'!$V$17&lt;&gt;0,'1C TSspéc12'!$C$12="OUI"),'1C TSspéc12'!$V$51/'1C TSspéc12'!$V$17,"")</f>
        <v/>
      </c>
      <c r="AF1088" s="543" t="str">
        <f>IF(AND('1C TSspéc12'!$V$17&lt;&gt;0,'1C TSspéc12'!$C$12="OUI"),'1C TSspéc12'!$V$52/'1C TSspéc12'!$V$17,"")</f>
        <v/>
      </c>
      <c r="AG1088" s="543" t="str">
        <f>IF(AND('1C TSspéc12'!$V$17&lt;&gt;0,'1C TSspéc12'!$C$12="OUI"),'1C TSspéc12'!$V$53/'1C TSspéc12'!$V$17,"")</f>
        <v/>
      </c>
      <c r="AH1088" s="543" t="str">
        <f>IF(AND('1C TSspéc12'!$V$17&lt;&gt;0,'1C TSspéc12'!$C$12="OUI"),'1C TSspéc12'!$V$54/'1C TSspéc12'!$V$17,"")</f>
        <v/>
      </c>
      <c r="AI1088" s="543" t="str">
        <f>IF(AND('1C TSspéc12'!$V$17&lt;&gt;0,'1C TSspéc12'!$C$12="OUI"),'1C TSspéc12'!$V$55/'1C TSspéc12'!$V$17,"")</f>
        <v/>
      </c>
      <c r="AJ1088" s="543" t="str">
        <f>IF(AND('1C TSspéc12'!$V$17&lt;&gt;0,'1C TSspéc12'!$C$12="OUI"),'1C TSspéc12'!$V$56/'1C TSspéc12'!$V$17,"")</f>
        <v/>
      </c>
      <c r="AK1088" s="543" t="str">
        <f>IF(AND('1C TSspéc12'!$V$17&lt;&gt;0,'1C TSspéc12'!$C$12="OUI"),'1C TSspéc12'!$V$57/'1C TSspéc12'!$V$17,"")</f>
        <v/>
      </c>
      <c r="AL1088" s="72">
        <f>IF(AND('1C TSspéc12'!$V$17&lt;&gt;0,'1C TSspéc12'!$C$12="OUI"),N1088+AK1088,N1088)</f>
        <v>0</v>
      </c>
      <c r="AM1088" s="417">
        <f t="shared" si="303"/>
        <v>0</v>
      </c>
      <c r="AN1088" s="417">
        <f t="shared" si="304"/>
        <v>0</v>
      </c>
      <c r="AO1088" s="418" t="str">
        <f>IF(AND('1C TSspéc12'!$V$17&lt;&gt;0,'1C TSspéc12'!$V$30&lt;&gt;0),AM1088+AN1088,"")</f>
        <v/>
      </c>
      <c r="AP1088" s="573" t="str">
        <f>IF(AND('1C TSspéc12'!$V$17&lt;&gt;0,'1C TSspéc12'!$V$30&lt;&gt;0),AM1088-AR1088,"")</f>
        <v/>
      </c>
      <c r="AQ1088" s="583">
        <f t="shared" si="305"/>
        <v>0</v>
      </c>
      <c r="AR1088" s="596"/>
      <c r="AS1088" s="102"/>
      <c r="AT1088" s="27" t="str">
        <f>IF(('1C TSspéc12'!V$17*FICHE!$C$14&lt;J1088),"Forfait limité à "&amp;FICHE!$C$14&amp;"€/jour","")</f>
        <v/>
      </c>
      <c r="AU1088" s="592"/>
      <c r="AV1088" s="824"/>
      <c r="AW1088" s="824"/>
      <c r="AX1088" s="824"/>
      <c r="AY1088" s="824"/>
      <c r="AZ1088" s="824"/>
      <c r="BA1088" s="767"/>
      <c r="BB1088" s="767"/>
      <c r="BC1088" s="767"/>
      <c r="BD1088" s="767"/>
      <c r="BE1088" s="767"/>
      <c r="BF1088" s="767"/>
      <c r="BG1088" s="767"/>
      <c r="BH1088" s="767"/>
      <c r="BI1088" s="767"/>
      <c r="BJ1088" s="767"/>
      <c r="BK1088" s="767"/>
      <c r="BL1088" s="767"/>
      <c r="BM1088" s="767"/>
      <c r="BN1088" s="767"/>
      <c r="BO1088" s="767"/>
      <c r="BP1088" s="767"/>
      <c r="BQ1088" s="767"/>
      <c r="BR1088" s="767"/>
      <c r="BS1088" s="767"/>
      <c r="BT1088" s="767"/>
      <c r="BU1088" s="767"/>
      <c r="BV1088" s="767"/>
      <c r="BW1088" s="767"/>
      <c r="BX1088" s="767"/>
      <c r="BY1088" s="767"/>
      <c r="BZ1088" s="767"/>
      <c r="CA1088" s="767"/>
      <c r="CB1088" s="767"/>
      <c r="CC1088" s="767"/>
      <c r="CD1088" s="767"/>
      <c r="CE1088" s="767"/>
      <c r="CF1088" s="767"/>
      <c r="CG1088" s="767"/>
      <c r="CH1088" s="767"/>
      <c r="CI1088" s="767"/>
      <c r="CJ1088" s="767"/>
      <c r="CK1088" s="767"/>
      <c r="CL1088" s="767"/>
      <c r="CM1088" s="767"/>
      <c r="CN1088" s="767"/>
      <c r="CO1088" s="767"/>
      <c r="CP1088" s="767"/>
      <c r="CQ1088" s="767"/>
      <c r="CR1088" s="767"/>
      <c r="CS1088" s="767"/>
      <c r="CT1088" s="767"/>
      <c r="CU1088" s="767"/>
      <c r="CV1088" s="767"/>
      <c r="CW1088" s="767"/>
      <c r="CX1088" s="767"/>
      <c r="CY1088" s="767"/>
      <c r="CZ1088" s="767"/>
      <c r="DA1088" s="767"/>
      <c r="DB1088" s="767"/>
      <c r="DC1088" s="767"/>
      <c r="DD1088" s="767"/>
      <c r="DE1088" s="767"/>
      <c r="DF1088" s="767"/>
      <c r="DG1088" s="767"/>
      <c r="DH1088" s="767"/>
      <c r="DI1088" s="767"/>
      <c r="DJ1088" s="767"/>
      <c r="DK1088" s="767"/>
      <c r="DL1088" s="767"/>
      <c r="DM1088" s="767"/>
      <c r="DN1088" s="767"/>
      <c r="DO1088" s="767"/>
      <c r="DP1088" s="767"/>
      <c r="DQ1088" s="767"/>
      <c r="DR1088" s="767"/>
      <c r="DS1088" s="767"/>
      <c r="DT1088" s="767"/>
      <c r="DU1088" s="767"/>
      <c r="DV1088" s="767"/>
      <c r="DW1088" s="767"/>
      <c r="DX1088" s="767"/>
      <c r="DY1088" s="767"/>
      <c r="DZ1088" s="767"/>
      <c r="EA1088" s="767"/>
      <c r="EB1088" s="767"/>
      <c r="EC1088" s="767"/>
      <c r="ED1088" s="767"/>
      <c r="EE1088" s="767"/>
      <c r="EF1088" s="767"/>
      <c r="EG1088" s="767"/>
      <c r="EH1088" s="767"/>
      <c r="EI1088" s="767"/>
      <c r="EJ1088" s="767"/>
      <c r="EK1088" s="767"/>
      <c r="EL1088" s="767"/>
      <c r="EM1088" s="767"/>
      <c r="EN1088" s="767"/>
      <c r="EO1088" s="767"/>
      <c r="EP1088" s="767"/>
      <c r="EQ1088" s="767"/>
      <c r="ER1088" s="767"/>
      <c r="ES1088" s="767"/>
      <c r="ET1088" s="767"/>
      <c r="EU1088" s="767"/>
      <c r="EV1088" s="767"/>
      <c r="EW1088" s="767"/>
      <c r="EX1088" s="767"/>
      <c r="EY1088" s="767"/>
      <c r="EZ1088" s="767"/>
      <c r="FA1088" s="767"/>
      <c r="FB1088" s="767"/>
      <c r="FC1088" s="767"/>
      <c r="FD1088" s="767"/>
      <c r="FE1088" s="767"/>
      <c r="FF1088" s="767"/>
      <c r="FG1088" s="767"/>
      <c r="FH1088" s="767"/>
      <c r="FI1088" s="767"/>
      <c r="FJ1088" s="767"/>
      <c r="FK1088" s="767"/>
      <c r="FL1088" s="767"/>
      <c r="FM1088" s="767"/>
      <c r="FN1088" s="767"/>
      <c r="FO1088" s="767"/>
      <c r="FP1088" s="767"/>
      <c r="FQ1088" s="767"/>
      <c r="FR1088" s="767"/>
      <c r="FS1088" s="767"/>
      <c r="FT1088" s="767"/>
      <c r="FU1088" s="767"/>
      <c r="FV1088" s="767"/>
      <c r="FW1088" s="767"/>
      <c r="FX1088" s="767"/>
      <c r="FY1088" s="767"/>
      <c r="FZ1088" s="767"/>
      <c r="GA1088" s="767"/>
      <c r="GB1088" s="767"/>
      <c r="GC1088" s="767"/>
      <c r="GD1088" s="767"/>
      <c r="GE1088" s="767"/>
      <c r="GF1088" s="767"/>
      <c r="GG1088" s="767"/>
      <c r="GH1088" s="767"/>
      <c r="GI1088" s="767"/>
      <c r="GJ1088" s="767"/>
      <c r="GK1088" s="767"/>
      <c r="GL1088" s="767"/>
      <c r="GM1088" s="767"/>
      <c r="GN1088" s="767"/>
      <c r="GO1088" s="767"/>
      <c r="GP1088" s="767"/>
      <c r="GQ1088" s="767"/>
      <c r="GR1088" s="767"/>
      <c r="GS1088" s="767"/>
      <c r="GT1088" s="767"/>
      <c r="GU1088" s="767"/>
      <c r="GV1088" s="767"/>
      <c r="GW1088" s="767"/>
      <c r="GX1088" s="767"/>
      <c r="GY1088" s="767"/>
      <c r="GZ1088" s="767"/>
      <c r="HA1088" s="767"/>
      <c r="HB1088" s="767"/>
      <c r="HC1088" s="767"/>
    </row>
    <row r="1089" spans="1:211" s="864" customFormat="1" ht="13.9" hidden="1" customHeight="1">
      <c r="A1089" s="307"/>
      <c r="B1089" s="351"/>
      <c r="C1089" s="971" t="str">
        <f>IF('1C TSspéc12'!W$17&lt;&gt;0,'1C TSspéc12'!$B$12,"")</f>
        <v/>
      </c>
      <c r="D1089" s="972"/>
      <c r="E1089" s="973"/>
      <c r="F1089" s="93">
        <f>IF(AND($C1089='1C TSspéc12'!$B$12,'1C TSspéc12'!$B$16="spécifiques",'1C TSspéc12'!$W$17&lt;&gt;""),'1C TSspéc12'!$W$21,"")</f>
        <v>0</v>
      </c>
      <c r="G1089" s="863"/>
      <c r="H1089" s="745">
        <v>0.21</v>
      </c>
      <c r="I1089" s="747">
        <v>1</v>
      </c>
      <c r="J1089" s="312"/>
      <c r="K1089" s="680">
        <f t="shared" si="306"/>
        <v>0</v>
      </c>
      <c r="L1089" s="556">
        <f>IF(OR('1C TSspéc12'!$B$12="",'1C TSspéc12'!W$30=0),0,IF(AND('1C TSspéc12'!$B$12&lt;&gt;"",$K$2="Pôle",'1C TSspéc12'!$C$12="OUI"),(('1C TSspéc12'!W$22+'1C TSspéc12'!W$23+'1C TSspéc12'!W$24+'1C TSspéc12'!W$25+'1C TSspéc12'!W$29)/'1C TSspéc12'!W$17),IF(AND('1C TSspéc12'!$B$12&lt;&gt;"",$K$2="Pôle",'1C TSspéc12'!$C$12="NON"),(('1C TSspéc12'!W$22+'1C TSspéc12'!W$23+'1C TSspéc12'!W$24+'1C TSspéc12'!W$25+'1C TSspéc12'!W$29)/'1C TSspéc12'!W$30),IF(AND('1C TSspéc12'!$B$12&lt;&gt;"",$K$2&lt;&gt;"Pôle",'1C TSspéc12'!$C$12="OUI"),(('1C TSspéc12'!W$22+'1C TSspéc12'!W$23+'1C TSspéc12'!W$24+'1C TSspéc12'!W$25+'1C TSspéc12'!W$26+'1C TSspéc12'!W$27+'1C TSspéc12'!W$28+'1C TSspéc12'!W$29)/'1C TSspéc12'!W$17),IF(AND('1C TSspéc12'!$B$12&lt;&gt;"",$K$2&lt;&gt;"Pôle",'1C TSspéc12'!$C$12="NON"),(('1C TSspéc12'!W$22+'1C TSspéc12'!W$23+'1C TSspéc12'!W$24+'1C TSspéc12'!W$25+'1C TSspéc12'!W$26+'1C TSspéc12'!W$27+'1C TSspéc12'!W$28+'1C TSspéc12'!W$29)/'1C TSspéc12'!W$30))))))</f>
        <v>0</v>
      </c>
      <c r="M1089" s="556">
        <f>IF(OR('1C TSspéc12'!$B$12="",'1C TSspéc12'!W$30=0),0,IF(AND('1C TSspéc12'!$B$12&lt;&gt;"",$K$2="Pôle",'1C TSspéc12'!$C$12="OUI"),(('1C TSspéc12'!W$26+'1C TSspéc12'!W$27+'1C TSspéc12'!W$28)/'1C TSspéc12'!W$17),IF(AND('1C TSspéc12'!$B$12&lt;&gt;"",$K$2="Pôle",'1C TSspéc12'!$C$12="NON"),(('1C TSspéc12'!W$26+'1C TSspéc12'!W$27+'1C TSspéc12'!W$28)/'1C TSspéc12'!W$30),IF(AND('1C TSspéc12'!$B$12&lt;&gt;"",$K$2&lt;&gt;"Pôle"),0))))</f>
        <v>0</v>
      </c>
      <c r="N1089" s="557">
        <f>IF(AND('1C TSspéc12'!$B$12&lt;&gt;0,'1C TSspéc12'!$W$30&lt;&gt;0),L1089+M1089,0)</f>
        <v>0</v>
      </c>
      <c r="O1089" s="893" t="str">
        <f>IF(AND('1C TSspéc12'!$W$17&lt;&gt;0,'1C TSspéc12'!$C$12="OUI"),'1C TSspéc12'!$W$35/'1C TSspéc12'!$W$17,"")</f>
        <v/>
      </c>
      <c r="P1089" s="543" t="str">
        <f>IF(AND('1C TSspéc12'!$W$17&lt;&gt;0,'1C TSspéc12'!$C$12="OUI"),'1C TSspéc12'!$W$36/'1C TSspéc12'!$W$17,"")</f>
        <v/>
      </c>
      <c r="Q1089" s="543" t="str">
        <f>IF(AND('1C TSspéc12'!$W$17&lt;&gt;0,'1C TSspéc12'!$C$12="OUI"),'1C TSspéc12'!$W$37/'1C TSspéc12'!$W$17,"")</f>
        <v/>
      </c>
      <c r="R1089" s="543" t="str">
        <f>IF(AND('1C TSspéc12'!$W$17&lt;&gt;0,'1C TSspéc12'!$C$12="OUI"),'1C TSspéc12'!$W$38/'1C TSspéc12'!$W$17,"")</f>
        <v/>
      </c>
      <c r="S1089" s="543" t="str">
        <f>IF(AND('1C TSspéc12'!$W$17&lt;&gt;0,'1C TSspéc12'!$C$12="OUI"),'1C TSspéc12'!$W$39/'1C TSspéc12'!$W$17,"")</f>
        <v/>
      </c>
      <c r="T1089" s="543" t="str">
        <f>IF(AND('1C TSspéc12'!$W$17&lt;&gt;0,'1C TSspéc12'!$C$12="OUI"),'1C TSspéc12'!$W$40/'1C TSspéc12'!$W$17,"")</f>
        <v/>
      </c>
      <c r="U1089" s="543" t="str">
        <f>IF(AND('1C TSspéc12'!$W$17&lt;&gt;0,'1C TSspéc12'!$C$12="OUI"),'1C TSspéc12'!$W$41/'1C TSspéc12'!$W$17,"")</f>
        <v/>
      </c>
      <c r="V1089" s="543" t="str">
        <f>IF(AND('1C TSspéc12'!$W$17&lt;&gt;0,'1C TSspéc12'!$C$12="OUI"),'1C TSspéc12'!$W$42/'1C TSspéc12'!$W$17,"")</f>
        <v/>
      </c>
      <c r="W1089" s="543" t="str">
        <f>IF(AND('1C TSspéc12'!$W$17&lt;&gt;0,'1C TSspéc12'!$C$12="OUI"),'1C TSspéc12'!$W$43/'1C TSspéc12'!$W$17,"")</f>
        <v/>
      </c>
      <c r="X1089" s="543" t="str">
        <f>IF(AND('1C TSspéc12'!$W$17&lt;&gt;0,'1C TSspéc12'!$C$12="OUI"),'1C TSspéc12'!$W$44/'1C TSspéc12'!$W$17,"")</f>
        <v/>
      </c>
      <c r="Y1089" s="543" t="str">
        <f>IF(AND('1C TSspéc12'!$W$17&lt;&gt;0,'1C TSspéc12'!$C$12="OUI"),'1C TSspéc12'!$W$45/'1C TSspéc12'!$W$17,"")</f>
        <v/>
      </c>
      <c r="Z1089" s="543" t="str">
        <f>IF(AND('1C TSspéc12'!$W$17&lt;&gt;0,'1C TSspéc12'!$C$12="OUI"),'1C TSspéc12'!$W$46/'1C TSspéc12'!$W$17,"")</f>
        <v/>
      </c>
      <c r="AA1089" s="543" t="str">
        <f>IF(AND('1C TSspéc12'!$W$17&lt;&gt;0,'1C TSspéc12'!$C$12="OUI"),'1C TSspéc12'!$W$47/'1C TSspéc12'!$W$17,"")</f>
        <v/>
      </c>
      <c r="AB1089" s="543" t="str">
        <f>IF(AND('1C TSspéc12'!$W$17&lt;&gt;0,'1C TSspéc12'!$C$12="OUI"),'1C TSspéc12'!$W$48/'1C TSspéc12'!$W$17,"")</f>
        <v/>
      </c>
      <c r="AC1089" s="543" t="str">
        <f>IF(AND('1C TSspéc12'!$W$17&lt;&gt;0,'1C TSspéc12'!$C$12="OUI"),'1C TSspéc12'!$W$49/'1C TSspéc12'!$W$17,"")</f>
        <v/>
      </c>
      <c r="AD1089" s="543" t="str">
        <f>IF(AND('1C TSspéc12'!$W$17&lt;&gt;0,'1C TSspéc12'!$C$12="OUI"),'1C TSspéc12'!$W$50/'1C TSspéc12'!$W$17,"")</f>
        <v/>
      </c>
      <c r="AE1089" s="543" t="str">
        <f>IF(AND('1C TSspéc12'!$W$17&lt;&gt;0,'1C TSspéc12'!$C$12="OUI"),'1C TSspéc12'!$W$51/'1C TSspéc12'!$W$17,"")</f>
        <v/>
      </c>
      <c r="AF1089" s="543" t="str">
        <f>IF(AND('1C TSspéc12'!$W$17&lt;&gt;0,'1C TSspéc12'!$C$12="OUI"),'1C TSspéc12'!$W$52/'1C TSspéc12'!$W$17,"")</f>
        <v/>
      </c>
      <c r="AG1089" s="543" t="str">
        <f>IF(AND('1C TSspéc12'!$W$17&lt;&gt;0,'1C TSspéc12'!$C$12="OUI"),'1C TSspéc12'!$W$53/'1C TSspéc12'!$W$17,"")</f>
        <v/>
      </c>
      <c r="AH1089" s="543" t="str">
        <f>IF(AND('1C TSspéc12'!$W$17&lt;&gt;0,'1C TSspéc12'!$C$12="OUI"),'1C TSspéc12'!$W$54/'1C TSspéc12'!$W$17,"")</f>
        <v/>
      </c>
      <c r="AI1089" s="543" t="str">
        <f>IF(AND('1C TSspéc12'!$W$17&lt;&gt;0,'1C TSspéc12'!$C$12="OUI"),'1C TSspéc12'!$W$55/'1C TSspéc12'!$W$17,"")</f>
        <v/>
      </c>
      <c r="AJ1089" s="543" t="str">
        <f>IF(AND('1C TSspéc12'!$W$17&lt;&gt;0,'1C TSspéc12'!$C$12="OUI"),'1C TSspéc12'!$W$56/'1C TSspéc12'!$W$17,"")</f>
        <v/>
      </c>
      <c r="AK1089" s="543" t="str">
        <f>IF(AND('1C TSspéc12'!$W$17&lt;&gt;0,'1C TSspéc12'!$C$12="OUI"),'1C TSspéc12'!$W$57/'1C TSspéc12'!$W$17,"")</f>
        <v/>
      </c>
      <c r="AL1089" s="72">
        <f>IF(AND('1C TSspéc12'!$W$17&lt;&gt;0,'1C TSspéc12'!$C$12="OUI"),N1089+AK1089,N1089)</f>
        <v>0</v>
      </c>
      <c r="AM1089" s="417">
        <f t="shared" si="303"/>
        <v>0</v>
      </c>
      <c r="AN1089" s="417">
        <f t="shared" si="304"/>
        <v>0</v>
      </c>
      <c r="AO1089" s="418" t="str">
        <f>IF(AND('1C TSspéc12'!$W$17&lt;&gt;0,'1C TSspéc12'!$W$30&lt;&gt;0),AM1089+AN1089,"")</f>
        <v/>
      </c>
      <c r="AP1089" s="573" t="str">
        <f>IF(AND('1C TSspéc12'!$W$17&lt;&gt;0,'1C TSspéc12'!$W$30&lt;&gt;0),AM1089-AR1089,"")</f>
        <v/>
      </c>
      <c r="AQ1089" s="583">
        <f t="shared" si="305"/>
        <v>0</v>
      </c>
      <c r="AR1089" s="596"/>
      <c r="AS1089" s="102"/>
      <c r="AT1089" s="27" t="str">
        <f>IF(('1C TSspéc12'!W$17*FICHE!$C$14&lt;J1089),"Forfait limité à "&amp;FICHE!$C$14&amp;"€/jour","")</f>
        <v/>
      </c>
      <c r="AU1089" s="592"/>
      <c r="AV1089" s="824"/>
      <c r="AW1089" s="824"/>
      <c r="AX1089" s="824"/>
      <c r="AY1089" s="824"/>
      <c r="AZ1089" s="824"/>
      <c r="BA1089" s="767"/>
      <c r="BB1089" s="767"/>
      <c r="BC1089" s="767"/>
      <c r="BD1089" s="767"/>
      <c r="BE1089" s="767"/>
      <c r="BF1089" s="767"/>
      <c r="BG1089" s="767"/>
      <c r="BH1089" s="767"/>
      <c r="BI1089" s="767"/>
      <c r="BJ1089" s="767"/>
      <c r="BK1089" s="767"/>
      <c r="BL1089" s="767"/>
      <c r="BM1089" s="767"/>
      <c r="BN1089" s="767"/>
      <c r="BO1089" s="767"/>
      <c r="BP1089" s="767"/>
      <c r="BQ1089" s="767"/>
      <c r="BR1089" s="767"/>
      <c r="BS1089" s="767"/>
      <c r="BT1089" s="767"/>
      <c r="BU1089" s="767"/>
      <c r="BV1089" s="767"/>
      <c r="BW1089" s="767"/>
      <c r="BX1089" s="767"/>
      <c r="BY1089" s="767"/>
      <c r="BZ1089" s="767"/>
      <c r="CA1089" s="767"/>
      <c r="CB1089" s="767"/>
      <c r="CC1089" s="767"/>
      <c r="CD1089" s="767"/>
      <c r="CE1089" s="767"/>
      <c r="CF1089" s="767"/>
      <c r="CG1089" s="767"/>
      <c r="CH1089" s="767"/>
      <c r="CI1089" s="767"/>
      <c r="CJ1089" s="767"/>
      <c r="CK1089" s="767"/>
      <c r="CL1089" s="767"/>
      <c r="CM1089" s="767"/>
      <c r="CN1089" s="767"/>
      <c r="CO1089" s="767"/>
      <c r="CP1089" s="767"/>
      <c r="CQ1089" s="767"/>
      <c r="CR1089" s="767"/>
      <c r="CS1089" s="767"/>
      <c r="CT1089" s="767"/>
      <c r="CU1089" s="767"/>
      <c r="CV1089" s="767"/>
      <c r="CW1089" s="767"/>
      <c r="CX1089" s="767"/>
      <c r="CY1089" s="767"/>
      <c r="CZ1089" s="767"/>
      <c r="DA1089" s="767"/>
      <c r="DB1089" s="767"/>
      <c r="DC1089" s="767"/>
      <c r="DD1089" s="767"/>
      <c r="DE1089" s="767"/>
      <c r="DF1089" s="767"/>
      <c r="DG1089" s="767"/>
      <c r="DH1089" s="767"/>
      <c r="DI1089" s="767"/>
      <c r="DJ1089" s="767"/>
      <c r="DK1089" s="767"/>
      <c r="DL1089" s="767"/>
      <c r="DM1089" s="767"/>
      <c r="DN1089" s="767"/>
      <c r="DO1089" s="767"/>
      <c r="DP1089" s="767"/>
      <c r="DQ1089" s="767"/>
      <c r="DR1089" s="767"/>
      <c r="DS1089" s="767"/>
      <c r="DT1089" s="767"/>
      <c r="DU1089" s="767"/>
      <c r="DV1089" s="767"/>
      <c r="DW1089" s="767"/>
      <c r="DX1089" s="767"/>
      <c r="DY1089" s="767"/>
      <c r="DZ1089" s="767"/>
      <c r="EA1089" s="767"/>
      <c r="EB1089" s="767"/>
      <c r="EC1089" s="767"/>
      <c r="ED1089" s="767"/>
      <c r="EE1089" s="767"/>
      <c r="EF1089" s="767"/>
      <c r="EG1089" s="767"/>
      <c r="EH1089" s="767"/>
      <c r="EI1089" s="767"/>
      <c r="EJ1089" s="767"/>
      <c r="EK1089" s="767"/>
      <c r="EL1089" s="767"/>
      <c r="EM1089" s="767"/>
      <c r="EN1089" s="767"/>
      <c r="EO1089" s="767"/>
      <c r="EP1089" s="767"/>
      <c r="EQ1089" s="767"/>
      <c r="ER1089" s="767"/>
      <c r="ES1089" s="767"/>
      <c r="ET1089" s="767"/>
      <c r="EU1089" s="767"/>
      <c r="EV1089" s="767"/>
      <c r="EW1089" s="767"/>
      <c r="EX1089" s="767"/>
      <c r="EY1089" s="767"/>
      <c r="EZ1089" s="767"/>
      <c r="FA1089" s="767"/>
      <c r="FB1089" s="767"/>
      <c r="FC1089" s="767"/>
      <c r="FD1089" s="767"/>
      <c r="FE1089" s="767"/>
      <c r="FF1089" s="767"/>
      <c r="FG1089" s="767"/>
      <c r="FH1089" s="767"/>
      <c r="FI1089" s="767"/>
      <c r="FJ1089" s="767"/>
      <c r="FK1089" s="767"/>
      <c r="FL1089" s="767"/>
      <c r="FM1089" s="767"/>
      <c r="FN1089" s="767"/>
      <c r="FO1089" s="767"/>
      <c r="FP1089" s="767"/>
      <c r="FQ1089" s="767"/>
      <c r="FR1089" s="767"/>
      <c r="FS1089" s="767"/>
      <c r="FT1089" s="767"/>
      <c r="FU1089" s="767"/>
      <c r="FV1089" s="767"/>
      <c r="FW1089" s="767"/>
      <c r="FX1089" s="767"/>
      <c r="FY1089" s="767"/>
      <c r="FZ1089" s="767"/>
      <c r="GA1089" s="767"/>
      <c r="GB1089" s="767"/>
      <c r="GC1089" s="767"/>
      <c r="GD1089" s="767"/>
      <c r="GE1089" s="767"/>
      <c r="GF1089" s="767"/>
      <c r="GG1089" s="767"/>
      <c r="GH1089" s="767"/>
      <c r="GI1089" s="767"/>
      <c r="GJ1089" s="767"/>
      <c r="GK1089" s="767"/>
      <c r="GL1089" s="767"/>
      <c r="GM1089" s="767"/>
      <c r="GN1089" s="767"/>
      <c r="GO1089" s="767"/>
      <c r="GP1089" s="767"/>
      <c r="GQ1089" s="767"/>
      <c r="GR1089" s="767"/>
      <c r="GS1089" s="767"/>
      <c r="GT1089" s="767"/>
      <c r="GU1089" s="767"/>
      <c r="GV1089" s="767"/>
      <c r="GW1089" s="767"/>
      <c r="GX1089" s="767"/>
      <c r="GY1089" s="767"/>
      <c r="GZ1089" s="767"/>
      <c r="HA1089" s="767"/>
      <c r="HB1089" s="767"/>
      <c r="HC1089" s="767"/>
    </row>
    <row r="1090" spans="1:211" s="864" customFormat="1" ht="13.9" hidden="1" customHeight="1">
      <c r="A1090" s="307"/>
      <c r="B1090" s="351"/>
      <c r="C1090" s="971" t="str">
        <f>IF('1C TSspéc12'!X$17&lt;&gt;0,'1C TSspéc12'!$B$12,"")</f>
        <v/>
      </c>
      <c r="D1090" s="972"/>
      <c r="E1090" s="973"/>
      <c r="F1090" s="93">
        <f>IF(AND($C1090='1C TSspéc12'!$B$12,'1C TSspéc12'!$B$16="spécifiques",'1C TSspéc12'!$X$17&lt;&gt;""),'1C TSspéc12'!$X$21,"")</f>
        <v>0</v>
      </c>
      <c r="G1090" s="863"/>
      <c r="H1090" s="745">
        <v>0.21</v>
      </c>
      <c r="I1090" s="747">
        <v>1</v>
      </c>
      <c r="J1090" s="312"/>
      <c r="K1090" s="680">
        <f t="shared" si="306"/>
        <v>0</v>
      </c>
      <c r="L1090" s="556">
        <f>IF(OR('1C TSspéc12'!$B$12="",'1C TSspéc12'!X$30=0),0,IF(AND('1C TSspéc12'!$B$12&lt;&gt;"",$K$2="Pôle",'1C TSspéc12'!$C$12="OUI"),(('1C TSspéc12'!X$22+'1C TSspéc12'!X$23+'1C TSspéc12'!X$24+'1C TSspéc12'!X$25+'1C TSspéc12'!X$29)/'1C TSspéc12'!X$17),IF(AND('1C TSspéc12'!$B$12&lt;&gt;"",$K$2="Pôle",'1C TSspéc12'!$C$12="NON"),(('1C TSspéc12'!X$22+'1C TSspéc12'!X$23+'1C TSspéc12'!X$24+'1C TSspéc12'!X$25+'1C TSspéc12'!X$29)/'1C TSspéc12'!X$30),IF(AND('1C TSspéc12'!$B$12&lt;&gt;"",$K$2&lt;&gt;"Pôle",'1C TSspéc12'!$C$12="OUI"),(('1C TSspéc12'!X$22+'1C TSspéc12'!X$23+'1C TSspéc12'!X$24+'1C TSspéc12'!X$25+'1C TSspéc12'!X$26+'1C TSspéc12'!X$27+'1C TSspéc12'!X$28+'1C TSspéc12'!X$29)/'1C TSspéc12'!X$17),IF(AND('1C TSspéc12'!$B$12&lt;&gt;"",$K$2&lt;&gt;"Pôle",'1C TSspéc12'!$C$12="NON"),(('1C TSspéc12'!X$22+'1C TSspéc12'!X$23+'1C TSspéc12'!X$24+'1C TSspéc12'!X$25+'1C TSspéc12'!X$26+'1C TSspéc12'!X$27+'1C TSspéc12'!X$28+'1C TSspéc12'!X$29)/'1C TSspéc12'!X$30))))))</f>
        <v>0</v>
      </c>
      <c r="M1090" s="556">
        <f>IF(OR('1C TSspéc12'!$B$12="",'1C TSspéc12'!X$30=0),0,IF(AND('1C TSspéc12'!$B$12&lt;&gt;"",$K$2="Pôle",'1C TSspéc12'!$C$12="OUI"),(('1C TSspéc12'!X$26+'1C TSspéc12'!X$27+'1C TSspéc12'!X$28)/'1C TSspéc12'!X$17),IF(AND('1C TSspéc12'!$B$12&lt;&gt;"",$K$2="Pôle",'1C TSspéc12'!$C$12="NON"),(('1C TSspéc12'!X$26+'1C TSspéc12'!X$27+'1C TSspéc12'!X$28)/'1C TSspéc12'!X$30),IF(AND('1C TSspéc12'!$B$12&lt;&gt;"",$K$2&lt;&gt;"Pôle"),0))))</f>
        <v>0</v>
      </c>
      <c r="N1090" s="557">
        <f>IF(AND('1C TSspéc12'!$B$12&lt;&gt;0,'1C TSspéc12'!$X$30&lt;&gt;0),L1090+M1090,0)</f>
        <v>0</v>
      </c>
      <c r="O1090" s="893" t="str">
        <f>IF(AND('1C TSspéc12'!$X$17&lt;&gt;0,'1C TSspéc12'!$C$12="OUI"),'1C TSspéc12'!$X$35/'1C TSspéc12'!$X$17,"")</f>
        <v/>
      </c>
      <c r="P1090" s="543" t="str">
        <f>IF(AND('1C TSspéc12'!$X$17&lt;&gt;0,'1C TSspéc12'!$C$12="OUI"),'1C TSspéc12'!$X$36/'1C TSspéc12'!$X$17,"")</f>
        <v/>
      </c>
      <c r="Q1090" s="543" t="str">
        <f>IF(AND('1C TSspéc12'!$X$17&lt;&gt;0,'1C TSspéc12'!$C$12="OUI"),'1C TSspéc12'!$X$37/'1C TSspéc12'!$X$17,"")</f>
        <v/>
      </c>
      <c r="R1090" s="543" t="str">
        <f>IF(AND('1C TSspéc12'!$X$17&lt;&gt;0,'1C TSspéc12'!$C$12="OUI"),'1C TSspéc12'!$X$38/'1C TSspéc12'!$X$17,"")</f>
        <v/>
      </c>
      <c r="S1090" s="543" t="str">
        <f>IF(AND('1C TSspéc12'!$X$17&lt;&gt;0,'1C TSspéc12'!$C$12="OUI"),'1C TSspéc12'!$X$39/'1C TSspéc12'!$X$17,"")</f>
        <v/>
      </c>
      <c r="T1090" s="543" t="str">
        <f>IF(AND('1C TSspéc12'!$X$17&lt;&gt;0,'1C TSspéc12'!$C$12="OUI"),'1C TSspéc12'!$X$40/'1C TSspéc12'!$X$17,"")</f>
        <v/>
      </c>
      <c r="U1090" s="543" t="str">
        <f>IF(AND('1C TSspéc12'!$X$17&lt;&gt;0,'1C TSspéc12'!$C$12="OUI"),'1C TSspéc12'!$X$41/'1C TSspéc12'!$X$17,"")</f>
        <v/>
      </c>
      <c r="V1090" s="543" t="str">
        <f>IF(AND('1C TSspéc12'!$X$17&lt;&gt;0,'1C TSspéc12'!$C$12="OUI"),'1C TSspéc12'!$X$42/'1C TSspéc12'!$X$17,"")</f>
        <v/>
      </c>
      <c r="W1090" s="543" t="str">
        <f>IF(AND('1C TSspéc12'!$X$17&lt;&gt;0,'1C TSspéc12'!$C$12="OUI"),'1C TSspéc12'!$X$43/'1C TSspéc12'!$X$17,"")</f>
        <v/>
      </c>
      <c r="X1090" s="543" t="str">
        <f>IF(AND('1C TSspéc12'!$X$17&lt;&gt;0,'1C TSspéc12'!$C$12="OUI"),'1C TSspéc12'!$X$44/'1C TSspéc12'!$X$17,"")</f>
        <v/>
      </c>
      <c r="Y1090" s="543" t="str">
        <f>IF(AND('1C TSspéc12'!$X$17&lt;&gt;0,'1C TSspéc12'!$C$12="OUI"),'1C TSspéc12'!$X$45/'1C TSspéc12'!$X$17,"")</f>
        <v/>
      </c>
      <c r="Z1090" s="543" t="str">
        <f>IF(AND('1C TSspéc12'!$X$17&lt;&gt;0,'1C TSspéc12'!$C$12="OUI"),'1C TSspéc12'!$X$46/'1C TSspéc12'!$X$17,"")</f>
        <v/>
      </c>
      <c r="AA1090" s="543" t="str">
        <f>IF(AND('1C TSspéc12'!$X$17&lt;&gt;0,'1C TSspéc12'!$C$12="OUI"),'1C TSspéc12'!$X$47/'1C TSspéc12'!$X$17,"")</f>
        <v/>
      </c>
      <c r="AB1090" s="543" t="str">
        <f>IF(AND('1C TSspéc12'!$X$17&lt;&gt;0,'1C TSspéc12'!$C$12="OUI"),'1C TSspéc12'!$X$48/'1C TSspéc12'!$X$17,"")</f>
        <v/>
      </c>
      <c r="AC1090" s="543" t="str">
        <f>IF(AND('1C TSspéc12'!$X$17&lt;&gt;0,'1C TSspéc12'!$C$12="OUI"),'1C TSspéc12'!$X$49/'1C TSspéc12'!$X$17,"")</f>
        <v/>
      </c>
      <c r="AD1090" s="543" t="str">
        <f>IF(AND('1C TSspéc12'!$X$17&lt;&gt;0,'1C TSspéc12'!$C$12="OUI"),'1C TSspéc12'!$X$50/'1C TSspéc12'!$X$17,"")</f>
        <v/>
      </c>
      <c r="AE1090" s="543" t="str">
        <f>IF(AND('1C TSspéc12'!$X$17&lt;&gt;0,'1C TSspéc12'!$C$12="OUI"),'1C TSspéc12'!$X$51/'1C TSspéc12'!$X$17,"")</f>
        <v/>
      </c>
      <c r="AF1090" s="543" t="str">
        <f>IF(AND('1C TSspéc12'!$X$17&lt;&gt;0,'1C TSspéc12'!$C$12="OUI"),'1C TSspéc12'!$X$52/'1C TSspéc12'!$X$17,"")</f>
        <v/>
      </c>
      <c r="AG1090" s="543" t="str">
        <f>IF(AND('1C TSspéc12'!$X$17&lt;&gt;0,'1C TSspéc12'!$C$12="OUI"),'1C TSspéc12'!$X$53/'1C TSspéc12'!$X$17,"")</f>
        <v/>
      </c>
      <c r="AH1090" s="543" t="str">
        <f>IF(AND('1C TSspéc12'!$X$17&lt;&gt;0,'1C TSspéc12'!$C$12="OUI"),'1C TSspéc12'!$X$54/'1C TSspéc12'!$X$17,"")</f>
        <v/>
      </c>
      <c r="AI1090" s="543" t="str">
        <f>IF(AND('1C TSspéc12'!$X$17&lt;&gt;0,'1C TSspéc12'!$C$12="OUI"),'1C TSspéc12'!$X$55/'1C TSspéc12'!$X$17,"")</f>
        <v/>
      </c>
      <c r="AJ1090" s="543" t="str">
        <f>IF(AND('1C TSspéc12'!$X$17&lt;&gt;0,'1C TSspéc12'!$C$12="OUI"),'1C TSspéc12'!$X$56/'1C TSspéc12'!$X$17,"")</f>
        <v/>
      </c>
      <c r="AK1090" s="543" t="str">
        <f>IF(AND('1C TSspéc12'!$X$17&lt;&gt;0,'1C TSspéc12'!$C$12="OUI"),'1C TSspéc12'!$X$57/'1C TSspéc12'!$X$17,"")</f>
        <v/>
      </c>
      <c r="AL1090" s="72">
        <f>IF(AND('1C TSspéc12'!$X$17&lt;&gt;0,'1C TSspéc12'!$C$12="OUI"),N1090+AK1090,N1090)</f>
        <v>0</v>
      </c>
      <c r="AM1090" s="417">
        <f t="shared" si="303"/>
        <v>0</v>
      </c>
      <c r="AN1090" s="417">
        <f t="shared" si="304"/>
        <v>0</v>
      </c>
      <c r="AO1090" s="418" t="str">
        <f>IF(AND('1C TSspéc12'!$X$17&lt;&gt;0,'1C TSspéc12'!$X$30&lt;&gt;0),AM1090+AN1090,"")</f>
        <v/>
      </c>
      <c r="AP1090" s="573" t="str">
        <f>IF(AND('1C TSspéc12'!$X$17&lt;&gt;0,'1C TSspéc12'!$X$30&lt;&gt;0),AM1090-AR1090,"")</f>
        <v/>
      </c>
      <c r="AQ1090" s="583">
        <f t="shared" si="305"/>
        <v>0</v>
      </c>
      <c r="AR1090" s="596"/>
      <c r="AS1090" s="102"/>
      <c r="AT1090" s="27" t="str">
        <f>IF(('1C TSspéc12'!X$17*FICHE!$C$14&lt;J1090),"Forfait limité à "&amp;FICHE!$C$14&amp;"€/jour","")</f>
        <v/>
      </c>
      <c r="AU1090" s="592"/>
      <c r="AV1090" s="824"/>
      <c r="AW1090" s="824"/>
      <c r="AX1090" s="824"/>
      <c r="AY1090" s="824"/>
      <c r="AZ1090" s="824"/>
      <c r="BA1090" s="767"/>
      <c r="BB1090" s="767"/>
      <c r="BC1090" s="767"/>
      <c r="BD1090" s="767"/>
      <c r="BE1090" s="767"/>
      <c r="BF1090" s="767"/>
      <c r="BG1090" s="767"/>
      <c r="BH1090" s="767"/>
      <c r="BI1090" s="767"/>
      <c r="BJ1090" s="767"/>
      <c r="BK1090" s="767"/>
      <c r="BL1090" s="767"/>
      <c r="BM1090" s="767"/>
      <c r="BN1090" s="767"/>
      <c r="BO1090" s="767"/>
      <c r="BP1090" s="767"/>
      <c r="BQ1090" s="767"/>
      <c r="BR1090" s="767"/>
      <c r="BS1090" s="767"/>
      <c r="BT1090" s="767"/>
      <c r="BU1090" s="767"/>
      <c r="BV1090" s="767"/>
      <c r="BW1090" s="767"/>
      <c r="BX1090" s="767"/>
      <c r="BY1090" s="767"/>
      <c r="BZ1090" s="767"/>
      <c r="CA1090" s="767"/>
      <c r="CB1090" s="767"/>
      <c r="CC1090" s="767"/>
      <c r="CD1090" s="767"/>
      <c r="CE1090" s="767"/>
      <c r="CF1090" s="767"/>
      <c r="CG1090" s="767"/>
      <c r="CH1090" s="767"/>
      <c r="CI1090" s="767"/>
      <c r="CJ1090" s="767"/>
      <c r="CK1090" s="767"/>
      <c r="CL1090" s="767"/>
      <c r="CM1090" s="767"/>
      <c r="CN1090" s="767"/>
      <c r="CO1090" s="767"/>
      <c r="CP1090" s="767"/>
      <c r="CQ1090" s="767"/>
      <c r="CR1090" s="767"/>
      <c r="CS1090" s="767"/>
      <c r="CT1090" s="767"/>
      <c r="CU1090" s="767"/>
      <c r="CV1090" s="767"/>
      <c r="CW1090" s="767"/>
      <c r="CX1090" s="767"/>
      <c r="CY1090" s="767"/>
      <c r="CZ1090" s="767"/>
      <c r="DA1090" s="767"/>
      <c r="DB1090" s="767"/>
      <c r="DC1090" s="767"/>
      <c r="DD1090" s="767"/>
      <c r="DE1090" s="767"/>
      <c r="DF1090" s="767"/>
      <c r="DG1090" s="767"/>
      <c r="DH1090" s="767"/>
      <c r="DI1090" s="767"/>
      <c r="DJ1090" s="767"/>
      <c r="DK1090" s="767"/>
      <c r="DL1090" s="767"/>
      <c r="DM1090" s="767"/>
      <c r="DN1090" s="767"/>
      <c r="DO1090" s="767"/>
      <c r="DP1090" s="767"/>
      <c r="DQ1090" s="767"/>
      <c r="DR1090" s="767"/>
      <c r="DS1090" s="767"/>
      <c r="DT1090" s="767"/>
      <c r="DU1090" s="767"/>
      <c r="DV1090" s="767"/>
      <c r="DW1090" s="767"/>
      <c r="DX1090" s="767"/>
      <c r="DY1090" s="767"/>
      <c r="DZ1090" s="767"/>
      <c r="EA1090" s="767"/>
      <c r="EB1090" s="767"/>
      <c r="EC1090" s="767"/>
      <c r="ED1090" s="767"/>
      <c r="EE1090" s="767"/>
      <c r="EF1090" s="767"/>
      <c r="EG1090" s="767"/>
      <c r="EH1090" s="767"/>
      <c r="EI1090" s="767"/>
      <c r="EJ1090" s="767"/>
      <c r="EK1090" s="767"/>
      <c r="EL1090" s="767"/>
      <c r="EM1090" s="767"/>
      <c r="EN1090" s="767"/>
      <c r="EO1090" s="767"/>
      <c r="EP1090" s="767"/>
      <c r="EQ1090" s="767"/>
      <c r="ER1090" s="767"/>
      <c r="ES1090" s="767"/>
      <c r="ET1090" s="767"/>
      <c r="EU1090" s="767"/>
      <c r="EV1090" s="767"/>
      <c r="EW1090" s="767"/>
      <c r="EX1090" s="767"/>
      <c r="EY1090" s="767"/>
      <c r="EZ1090" s="767"/>
      <c r="FA1090" s="767"/>
      <c r="FB1090" s="767"/>
      <c r="FC1090" s="767"/>
      <c r="FD1090" s="767"/>
      <c r="FE1090" s="767"/>
      <c r="FF1090" s="767"/>
      <c r="FG1090" s="767"/>
      <c r="FH1090" s="767"/>
      <c r="FI1090" s="767"/>
      <c r="FJ1090" s="767"/>
      <c r="FK1090" s="767"/>
      <c r="FL1090" s="767"/>
      <c r="FM1090" s="767"/>
      <c r="FN1090" s="767"/>
      <c r="FO1090" s="767"/>
      <c r="FP1090" s="767"/>
      <c r="FQ1090" s="767"/>
      <c r="FR1090" s="767"/>
      <c r="FS1090" s="767"/>
      <c r="FT1090" s="767"/>
      <c r="FU1090" s="767"/>
      <c r="FV1090" s="767"/>
      <c r="FW1090" s="767"/>
      <c r="FX1090" s="767"/>
      <c r="FY1090" s="767"/>
      <c r="FZ1090" s="767"/>
      <c r="GA1090" s="767"/>
      <c r="GB1090" s="767"/>
      <c r="GC1090" s="767"/>
      <c r="GD1090" s="767"/>
      <c r="GE1090" s="767"/>
      <c r="GF1090" s="767"/>
      <c r="GG1090" s="767"/>
      <c r="GH1090" s="767"/>
      <c r="GI1090" s="767"/>
      <c r="GJ1090" s="767"/>
      <c r="GK1090" s="767"/>
      <c r="GL1090" s="767"/>
      <c r="GM1090" s="767"/>
      <c r="GN1090" s="767"/>
      <c r="GO1090" s="767"/>
      <c r="GP1090" s="767"/>
      <c r="GQ1090" s="767"/>
      <c r="GR1090" s="767"/>
      <c r="GS1090" s="767"/>
      <c r="GT1090" s="767"/>
      <c r="GU1090" s="767"/>
      <c r="GV1090" s="767"/>
      <c r="GW1090" s="767"/>
      <c r="GX1090" s="767"/>
      <c r="GY1090" s="767"/>
      <c r="GZ1090" s="767"/>
      <c r="HA1090" s="767"/>
      <c r="HB1090" s="767"/>
      <c r="HC1090" s="767"/>
    </row>
    <row r="1091" spans="1:211" s="864" customFormat="1" ht="13.9" hidden="1" customHeight="1">
      <c r="A1091" s="307"/>
      <c r="B1091" s="351"/>
      <c r="C1091" s="971" t="str">
        <f>IF('1C TSspéc12'!Y$17&lt;&gt;0,'1C TSspéc12'!$B$12,"")</f>
        <v/>
      </c>
      <c r="D1091" s="972"/>
      <c r="E1091" s="973"/>
      <c r="F1091" s="93">
        <f>IF(AND($C1091='1C TSspéc12'!$B$12,'1C TSspéc12'!$B$16="spécifiques",'1C TSspéc12'!$Y$17&lt;&gt;""),'1C TSspéc12'!$Y$21,"")</f>
        <v>0</v>
      </c>
      <c r="G1091" s="863"/>
      <c r="H1091" s="745">
        <v>0.21</v>
      </c>
      <c r="I1091" s="747">
        <v>1</v>
      </c>
      <c r="J1091" s="312"/>
      <c r="K1091" s="680">
        <f t="shared" si="306"/>
        <v>0</v>
      </c>
      <c r="L1091" s="556">
        <f>IF(OR('1C TSspéc12'!$B$12="",'1C TSspéc12'!Y$30=0),0,IF(AND('1C TSspéc12'!$B$12&lt;&gt;"",$K$2="Pôle",'1C TSspéc12'!$C$12="OUI"),(('1C TSspéc12'!Y$22+'1C TSspéc12'!Y$23+'1C TSspéc12'!Y$24+'1C TSspéc12'!Y$25+'1C TSspéc12'!Y$29)/'1C TSspéc12'!Y$17),IF(AND('1C TSspéc12'!$B$12&lt;&gt;"",$K$2="Pôle",'1C TSspéc12'!$C$12="NON"),(('1C TSspéc12'!Y$22+'1C TSspéc12'!Y$23+'1C TSspéc12'!Y$24+'1C TSspéc12'!Y$25+'1C TSspéc12'!Y$29)/'1C TSspéc12'!Y$30),IF(AND('1C TSspéc12'!$B$12&lt;&gt;"",$K$2&lt;&gt;"Pôle",'1C TSspéc12'!$C$12="OUI"),(('1C TSspéc12'!Y$22+'1C TSspéc12'!Y$23+'1C TSspéc12'!Y$24+'1C TSspéc12'!Y$25+'1C TSspéc12'!Y$26+'1C TSspéc12'!Y$27+'1C TSspéc12'!Y$28+'1C TSspéc12'!Y$29)/'1C TSspéc12'!Y$17),IF(AND('1C TSspéc12'!$B$12&lt;&gt;"",$K$2&lt;&gt;"Pôle",'1C TSspéc12'!$C$12="NON"),(('1C TSspéc12'!Y$22+'1C TSspéc12'!Y$23+'1C TSspéc12'!Y$24+'1C TSspéc12'!Y$25+'1C TSspéc12'!Y$26+'1C TSspéc12'!Y$27+'1C TSspéc12'!Y$28+'1C TSspéc12'!Y$29)/'1C TSspéc12'!Y$30))))))</f>
        <v>0</v>
      </c>
      <c r="M1091" s="556">
        <f>IF(OR('1C TSspéc12'!$B$12="",'1C TSspéc12'!Y$30=0),0,IF(AND('1C TSspéc12'!$B$12&lt;&gt;"",$K$2="Pôle",'1C TSspéc12'!$C$12="OUI"),(('1C TSspéc12'!Y$26+'1C TSspéc12'!Y$27+'1C TSspéc12'!Y$28)/'1C TSspéc12'!Y$17),IF(AND('1C TSspéc12'!$B$12&lt;&gt;"",$K$2="Pôle",'1C TSspéc12'!$C$12="NON"),(('1C TSspéc12'!Y$26+'1C TSspéc12'!Y$27+'1C TSspéc12'!Y$28)/'1C TSspéc12'!Y$30),IF(AND('1C TSspéc12'!$B$12&lt;&gt;"",$K$2&lt;&gt;"Pôle"),0))))</f>
        <v>0</v>
      </c>
      <c r="N1091" s="557">
        <f>IF(AND('1C TSspéc12'!$B$12&lt;&gt;0,'1C TSspéc12'!$Y$30&lt;&gt;0),L1091+M1091,0)</f>
        <v>0</v>
      </c>
      <c r="O1091" s="893" t="str">
        <f>IF(AND('1C TSspéc12'!$Y$17&lt;&gt;0,'1C TSspéc12'!$C$12="OUI"),'1C TSspéc12'!$Y$35/'1C TSspéc12'!$Y$17,"")</f>
        <v/>
      </c>
      <c r="P1091" s="543" t="str">
        <f>IF(AND('1C TSspéc12'!$Y$17&lt;&gt;0,'1C TSspéc12'!$C$12="OUI"),'1C TSspéc12'!$Y$36/'1C TSspéc12'!$Y$17,"")</f>
        <v/>
      </c>
      <c r="Q1091" s="543" t="str">
        <f>IF(AND('1C TSspéc12'!$Y$17&lt;&gt;0,'1C TSspéc12'!$C$12="OUI"),'1C TSspéc12'!$Y$37/'1C TSspéc12'!$Y$17,"")</f>
        <v/>
      </c>
      <c r="R1091" s="543" t="str">
        <f>IF(AND('1C TSspéc12'!$Y$17&lt;&gt;0,'1C TSspéc12'!$C$12="OUI"),'1C TSspéc12'!$Y$38/'1C TSspéc12'!$Y$17,"")</f>
        <v/>
      </c>
      <c r="S1091" s="543" t="str">
        <f>IF(AND('1C TSspéc12'!$Y$17&lt;&gt;0,'1C TSspéc12'!$C$12="OUI"),'1C TSspéc12'!$Y$39/'1C TSspéc12'!$Y$17,"")</f>
        <v/>
      </c>
      <c r="T1091" s="543" t="str">
        <f>IF(AND('1C TSspéc12'!$Y$17&lt;&gt;0,'1C TSspéc12'!$C$12="OUI"),'1C TSspéc12'!$Y$40/'1C TSspéc12'!$Y$17,"")</f>
        <v/>
      </c>
      <c r="U1091" s="543" t="str">
        <f>IF(AND('1C TSspéc12'!$Y$17&lt;&gt;0,'1C TSspéc12'!$C$12="OUI"),'1C TSspéc12'!$Y$41/'1C TSspéc12'!$Y$17,"")</f>
        <v/>
      </c>
      <c r="V1091" s="543" t="str">
        <f>IF(AND('1C TSspéc12'!$Y$17&lt;&gt;0,'1C TSspéc12'!$C$12="OUI"),'1C TSspéc12'!$Y$42/'1C TSspéc12'!$Y$17,"")</f>
        <v/>
      </c>
      <c r="W1091" s="543" t="str">
        <f>IF(AND('1C TSspéc12'!$Y$17&lt;&gt;0,'1C TSspéc12'!$C$12="OUI"),'1C TSspéc12'!$Y$43/'1C TSspéc12'!$Y$17,"")</f>
        <v/>
      </c>
      <c r="X1091" s="543" t="str">
        <f>IF(AND('1C TSspéc12'!$Y$17&lt;&gt;0,'1C TSspéc12'!$C$12="OUI"),'1C TSspéc12'!$Y$44/'1C TSspéc12'!$Y$17,"")</f>
        <v/>
      </c>
      <c r="Y1091" s="543" t="str">
        <f>IF(AND('1C TSspéc12'!$Y$17&lt;&gt;0,'1C TSspéc12'!$C$12="OUI"),'1C TSspéc12'!$Y$45/'1C TSspéc12'!$Y$17,"")</f>
        <v/>
      </c>
      <c r="Z1091" s="543" t="str">
        <f>IF(AND('1C TSspéc12'!$Y$17&lt;&gt;0,'1C TSspéc12'!$C$12="OUI"),'1C TSspéc12'!$Y$46/'1C TSspéc12'!$Y$17,"")</f>
        <v/>
      </c>
      <c r="AA1091" s="543" t="str">
        <f>IF(AND('1C TSspéc12'!$Y$17&lt;&gt;0,'1C TSspéc12'!$C$12="OUI"),'1C TSspéc12'!$Y$47/'1C TSspéc12'!$Y$17,"")</f>
        <v/>
      </c>
      <c r="AB1091" s="543" t="str">
        <f>IF(AND('1C TSspéc12'!$Y$17&lt;&gt;0,'1C TSspéc12'!$C$12="OUI"),'1C TSspéc12'!$Y$48/'1C TSspéc12'!$Y$17,"")</f>
        <v/>
      </c>
      <c r="AC1091" s="543" t="str">
        <f>IF(AND('1C TSspéc12'!$Y$17&lt;&gt;0,'1C TSspéc12'!$C$12="OUI"),'1C TSspéc12'!$Y$49/'1C TSspéc12'!$Y$17,"")</f>
        <v/>
      </c>
      <c r="AD1091" s="543" t="str">
        <f>IF(AND('1C TSspéc12'!$Y$17&lt;&gt;0,'1C TSspéc12'!$C$12="OUI"),'1C TSspéc12'!$Y$50/'1C TSspéc12'!$Y$17,"")</f>
        <v/>
      </c>
      <c r="AE1091" s="543" t="str">
        <f>IF(AND('1C TSspéc12'!$Y$17&lt;&gt;0,'1C TSspéc12'!$C$12="OUI"),'1C TSspéc12'!$Y$51/'1C TSspéc12'!$Y$17,"")</f>
        <v/>
      </c>
      <c r="AF1091" s="543" t="str">
        <f>IF(AND('1C TSspéc12'!$Y$17&lt;&gt;0,'1C TSspéc12'!$C$12="OUI"),'1C TSspéc12'!$Y$52/'1C TSspéc12'!$Y$17,"")</f>
        <v/>
      </c>
      <c r="AG1091" s="543" t="str">
        <f>IF(AND('1C TSspéc12'!$Y$17&lt;&gt;0,'1C TSspéc12'!$C$12="OUI"),'1C TSspéc12'!$Y$53/'1C TSspéc12'!$Y$17,"")</f>
        <v/>
      </c>
      <c r="AH1091" s="543" t="str">
        <f>IF(AND('1C TSspéc12'!$Y$17&lt;&gt;0,'1C TSspéc12'!$C$12="OUI"),'1C TSspéc12'!$Y$54/'1C TSspéc12'!$Y$17,"")</f>
        <v/>
      </c>
      <c r="AI1091" s="543" t="str">
        <f>IF(AND('1C TSspéc12'!$Y$17&lt;&gt;0,'1C TSspéc12'!$C$12="OUI"),'1C TSspéc12'!$Y$55/'1C TSspéc12'!$Y$17,"")</f>
        <v/>
      </c>
      <c r="AJ1091" s="543" t="str">
        <f>IF(AND('1C TSspéc12'!$Y$17&lt;&gt;0,'1C TSspéc12'!$C$12="OUI"),'1C TSspéc12'!$Y$56/'1C TSspéc12'!$Y$17,"")</f>
        <v/>
      </c>
      <c r="AK1091" s="543" t="str">
        <f>IF(AND('1C TSspéc12'!$Y$17&lt;&gt;0,'1C TSspéc12'!$C$12="OUI"),'1C TSspéc12'!$Y$57/'1C TSspéc12'!$Y$17,"")</f>
        <v/>
      </c>
      <c r="AL1091" s="72">
        <f>IF(AND('1C TSspéc12'!$Y$17&lt;&gt;0,'1C TSspéc12'!$C$12="OUI"),N1091+AK1091,N1091)</f>
        <v>0</v>
      </c>
      <c r="AM1091" s="417">
        <f t="shared" si="303"/>
        <v>0</v>
      </c>
      <c r="AN1091" s="417">
        <f t="shared" si="304"/>
        <v>0</v>
      </c>
      <c r="AO1091" s="418" t="str">
        <f>IF(AND('1C TSspéc2'!$Y$17&lt;&gt;0,'1C TSspéc2'!$Y$30&lt;&gt;0),AM1091+AN1091,"")</f>
        <v/>
      </c>
      <c r="AP1091" s="573" t="str">
        <f>IF(AND('1C TSspéc12'!$Y$17&lt;&gt;0,'1C TSspéc12'!$Y$30&lt;&gt;0),AM1091-AR1091,"")</f>
        <v/>
      </c>
      <c r="AQ1091" s="583">
        <f t="shared" si="305"/>
        <v>0</v>
      </c>
      <c r="AR1091" s="596"/>
      <c r="AS1091" s="102"/>
      <c r="AT1091" s="27" t="str">
        <f>IF(('1C TSspéc12'!Y$17*FICHE!$C$14&lt;J1091),"Forfait limité à "&amp;FICHE!$C$14&amp;"€/jour","")</f>
        <v/>
      </c>
      <c r="AU1091" s="592"/>
      <c r="AV1091" s="824"/>
      <c r="AW1091" s="824"/>
      <c r="AX1091" s="824"/>
      <c r="AY1091" s="824"/>
      <c r="AZ1091" s="824"/>
      <c r="BA1091" s="767"/>
      <c r="BB1091" s="767"/>
      <c r="BC1091" s="767"/>
      <c r="BD1091" s="767"/>
      <c r="BE1091" s="767"/>
      <c r="BF1091" s="767"/>
      <c r="BG1091" s="767"/>
      <c r="BH1091" s="767"/>
      <c r="BI1091" s="767"/>
      <c r="BJ1091" s="767"/>
      <c r="BK1091" s="767"/>
      <c r="BL1091" s="767"/>
      <c r="BM1091" s="767"/>
      <c r="BN1091" s="767"/>
      <c r="BO1091" s="767"/>
      <c r="BP1091" s="767"/>
      <c r="BQ1091" s="767"/>
      <c r="BR1091" s="767"/>
      <c r="BS1091" s="767"/>
      <c r="BT1091" s="767"/>
      <c r="BU1091" s="767"/>
      <c r="BV1091" s="767"/>
      <c r="BW1091" s="767"/>
      <c r="BX1091" s="767"/>
      <c r="BY1091" s="767"/>
      <c r="BZ1091" s="767"/>
      <c r="CA1091" s="767"/>
      <c r="CB1091" s="767"/>
      <c r="CC1091" s="767"/>
      <c r="CD1091" s="767"/>
      <c r="CE1091" s="767"/>
      <c r="CF1091" s="767"/>
      <c r="CG1091" s="767"/>
      <c r="CH1091" s="767"/>
      <c r="CI1091" s="767"/>
      <c r="CJ1091" s="767"/>
      <c r="CK1091" s="767"/>
      <c r="CL1091" s="767"/>
      <c r="CM1091" s="767"/>
      <c r="CN1091" s="767"/>
      <c r="CO1091" s="767"/>
      <c r="CP1091" s="767"/>
      <c r="CQ1091" s="767"/>
      <c r="CR1091" s="767"/>
      <c r="CS1091" s="767"/>
      <c r="CT1091" s="767"/>
      <c r="CU1091" s="767"/>
      <c r="CV1091" s="767"/>
      <c r="CW1091" s="767"/>
      <c r="CX1091" s="767"/>
      <c r="CY1091" s="767"/>
      <c r="CZ1091" s="767"/>
      <c r="DA1091" s="767"/>
      <c r="DB1091" s="767"/>
      <c r="DC1091" s="767"/>
      <c r="DD1091" s="767"/>
      <c r="DE1091" s="767"/>
      <c r="DF1091" s="767"/>
      <c r="DG1091" s="767"/>
      <c r="DH1091" s="767"/>
      <c r="DI1091" s="767"/>
      <c r="DJ1091" s="767"/>
      <c r="DK1091" s="767"/>
      <c r="DL1091" s="767"/>
      <c r="DM1091" s="767"/>
      <c r="DN1091" s="767"/>
      <c r="DO1091" s="767"/>
      <c r="DP1091" s="767"/>
      <c r="DQ1091" s="767"/>
      <c r="DR1091" s="767"/>
      <c r="DS1091" s="767"/>
      <c r="DT1091" s="767"/>
      <c r="DU1091" s="767"/>
      <c r="DV1091" s="767"/>
      <c r="DW1091" s="767"/>
      <c r="DX1091" s="767"/>
      <c r="DY1091" s="767"/>
      <c r="DZ1091" s="767"/>
      <c r="EA1091" s="767"/>
      <c r="EB1091" s="767"/>
      <c r="EC1091" s="767"/>
      <c r="ED1091" s="767"/>
      <c r="EE1091" s="767"/>
      <c r="EF1091" s="767"/>
      <c r="EG1091" s="767"/>
      <c r="EH1091" s="767"/>
      <c r="EI1091" s="767"/>
      <c r="EJ1091" s="767"/>
      <c r="EK1091" s="767"/>
      <c r="EL1091" s="767"/>
      <c r="EM1091" s="767"/>
      <c r="EN1091" s="767"/>
      <c r="EO1091" s="767"/>
      <c r="EP1091" s="767"/>
      <c r="EQ1091" s="767"/>
      <c r="ER1091" s="767"/>
      <c r="ES1091" s="767"/>
      <c r="ET1091" s="767"/>
      <c r="EU1091" s="767"/>
      <c r="EV1091" s="767"/>
      <c r="EW1091" s="767"/>
      <c r="EX1091" s="767"/>
      <c r="EY1091" s="767"/>
      <c r="EZ1091" s="767"/>
      <c r="FA1091" s="767"/>
      <c r="FB1091" s="767"/>
      <c r="FC1091" s="767"/>
      <c r="FD1091" s="767"/>
      <c r="FE1091" s="767"/>
      <c r="FF1091" s="767"/>
      <c r="FG1091" s="767"/>
      <c r="FH1091" s="767"/>
      <c r="FI1091" s="767"/>
      <c r="FJ1091" s="767"/>
      <c r="FK1091" s="767"/>
      <c r="FL1091" s="767"/>
      <c r="FM1091" s="767"/>
      <c r="FN1091" s="767"/>
      <c r="FO1091" s="767"/>
      <c r="FP1091" s="767"/>
      <c r="FQ1091" s="767"/>
      <c r="FR1091" s="767"/>
      <c r="FS1091" s="767"/>
      <c r="FT1091" s="767"/>
      <c r="FU1091" s="767"/>
      <c r="FV1091" s="767"/>
      <c r="FW1091" s="767"/>
      <c r="FX1091" s="767"/>
      <c r="FY1091" s="767"/>
      <c r="FZ1091" s="767"/>
      <c r="GA1091" s="767"/>
      <c r="GB1091" s="767"/>
      <c r="GC1091" s="767"/>
      <c r="GD1091" s="767"/>
      <c r="GE1091" s="767"/>
      <c r="GF1091" s="767"/>
      <c r="GG1091" s="767"/>
      <c r="GH1091" s="767"/>
      <c r="GI1091" s="767"/>
      <c r="GJ1091" s="767"/>
      <c r="GK1091" s="767"/>
      <c r="GL1091" s="767"/>
      <c r="GM1091" s="767"/>
      <c r="GN1091" s="767"/>
      <c r="GO1091" s="767"/>
      <c r="GP1091" s="767"/>
      <c r="GQ1091" s="767"/>
      <c r="GR1091" s="767"/>
      <c r="GS1091" s="767"/>
      <c r="GT1091" s="767"/>
      <c r="GU1091" s="767"/>
      <c r="GV1091" s="767"/>
      <c r="GW1091" s="767"/>
      <c r="GX1091" s="767"/>
      <c r="GY1091" s="767"/>
      <c r="GZ1091" s="767"/>
      <c r="HA1091" s="767"/>
      <c r="HB1091" s="767"/>
      <c r="HC1091" s="767"/>
    </row>
    <row r="1092" spans="1:211" s="865" customFormat="1" ht="13.9" hidden="1" customHeight="1">
      <c r="A1092" s="308"/>
      <c r="B1092" s="339"/>
      <c r="C1092" s="962" t="str">
        <f>IF('1C TSspéc12'!Z$17&lt;&gt;0,'1C TSspéc12'!$B$12,"")</f>
        <v/>
      </c>
      <c r="D1092" s="963"/>
      <c r="E1092" s="964"/>
      <c r="F1092" s="211">
        <f>IF(AND($C1092='1C TSspéc12'!$B$12,'1C TSspéc12'!$B$16="spécifiques",'1C TSspéc12'!$Z$17&lt;&gt;""),'1C TSspéc12'!$Z$21,"")</f>
        <v>0</v>
      </c>
      <c r="G1092" s="236"/>
      <c r="H1092" s="765">
        <v>0.21</v>
      </c>
      <c r="I1092" s="766">
        <v>1</v>
      </c>
      <c r="J1092" s="314"/>
      <c r="K1092" s="786">
        <f t="shared" si="306"/>
        <v>0</v>
      </c>
      <c r="L1092" s="558">
        <f>IF(OR('1C TSspéc12'!$B$12="",'1C TSspéc12'!Z$30=0),0,IF(AND('1C TSspéc12'!$B$12&lt;&gt;"",$K$2="Pôle",'1C TSspéc12'!$C$12="OUI"),(('1C TSspéc12'!Z$22+'1C TSspéc12'!Z$23+'1C TSspéc12'!Z$24+'1C TSspéc12'!Z$25+'1C TSspéc12'!Z$29)/'1C TSspéc12'!Z$17),IF(AND('1C TSspéc12'!$B$12&lt;&gt;"",$K$2="Pôle",'1C TSspéc12'!$C$12="NON"),(('1C TSspéc12'!Z$22+'1C TSspéc12'!Z$23+'1C TSspéc12'!Z$24+'1C TSspéc12'!Z$25+'1C TSspéc12'!Z$29)/'1C TSspéc12'!Z$30),IF(AND('1C TSspéc12'!$B$12&lt;&gt;"",$K$2&lt;&gt;"Pôle",'1C TSspéc12'!$C$12="OUI"),(('1C TSspéc12'!Z$22+'1C TSspéc12'!Z$23+'1C TSspéc12'!Z$24+'1C TSspéc12'!Z$25+'1C TSspéc12'!Z$26+'1C TSspéc12'!Z$27+'1C TSspéc12'!Z$28+'1C TSspéc12'!Z$29)/'1C TSspéc12'!Z$17),IF(AND('1C TSspéc12'!$B$12&lt;&gt;"",$K$2&lt;&gt;"Pôle",'1C TSspéc12'!$C$12="NON"),(('1C TSspéc12'!Z$22+'1C TSspéc12'!Z$23+'1C TSspéc12'!Z$24+'1C TSspéc12'!Z$25+'1C TSspéc12'!Z$26+'1C TSspéc12'!Z$27+'1C TSspéc12'!Z$28+'1C TSspéc12'!Z$29)/'1C TSspéc12'!Z$30))))))</f>
        <v>0</v>
      </c>
      <c r="M1092" s="558">
        <f>IF(OR('1C TSspéc12'!$B$12="",'1C TSspéc12'!Z$30=0),0,IF(AND('1C TSspéc12'!$B$12&lt;&gt;"",$K$2="Pôle",'1C TSspéc12'!$C$12="OUI"),(('1C TSspéc12'!Z$26+'1C TSspéc12'!Z$27+'1C TSspéc12'!Z$28)/'1C TSspéc12'!Z$17),IF(AND('1C TSspéc12'!$B$12&lt;&gt;"",$K$2="Pôle",'1C TSspéc12'!$C$12="NON"),(('1C TSspéc12'!Z$26+'1C TSspéc12'!Z$27+'1C TSspéc12'!Z$28)/'1C TSspéc12'!Z$30),IF(AND('1C TSspéc12'!$B$12&lt;&gt;"",$K$2&lt;&gt;"Pôle"),0))))</f>
        <v>0</v>
      </c>
      <c r="N1092" s="559">
        <f>IF(AND('1C TSspéc12'!$B$12&lt;&gt;0,'1C TSspéc12'!$Z$30&lt;&gt;0),L1092+M1092,0)</f>
        <v>0</v>
      </c>
      <c r="O1092" s="572" t="str">
        <f>IF(AND('1C TSspéc12'!$Z$17&lt;&gt;0,'1C TSspéc12'!$C$12="OUI"),'1C TSspéc12'!$Z$35/'1C TSspéc12'!$Z$17,"")</f>
        <v/>
      </c>
      <c r="P1092" s="545" t="str">
        <f>IF(AND('1C TSspéc12'!$Z$17&lt;&gt;0,'1C TSspéc12'!$C$12="OUI"),'1C TSspéc12'!$Z$36/'1C TSspéc12'!$Z$17,"")</f>
        <v/>
      </c>
      <c r="Q1092" s="545" t="str">
        <f>IF(AND('1C TSspéc12'!$Z$17&lt;&gt;0,'1C TSspéc12'!$C$12="OUI"),'1C TSspéc12'!$Z$37/'1C TSspéc12'!$Z$17,"")</f>
        <v/>
      </c>
      <c r="R1092" s="545" t="str">
        <f>IF(AND('1C TSspéc12'!$Z$17&lt;&gt;0,'1C TSspéc12'!$C$12="OUI"),'1C TSspéc12'!$Z$38/'1C TSspéc12'!$Z$17,"")</f>
        <v/>
      </c>
      <c r="S1092" s="545" t="str">
        <f>IF(AND('1C TSspéc12'!$Z$17&lt;&gt;0,'1C TSspéc12'!$C$12="OUI"),'1C TSspéc12'!$Z$39/'1C TSspéc12'!$Z$17,"")</f>
        <v/>
      </c>
      <c r="T1092" s="545" t="str">
        <f>IF(AND('1C TSspéc12'!$Z$17&lt;&gt;0,'1C TSspéc12'!$C$12="OUI"),'1C TSspéc12'!$Z$40/'1C TSspéc12'!$Z$17,"")</f>
        <v/>
      </c>
      <c r="U1092" s="545" t="str">
        <f>IF(AND('1C TSspéc12'!$Z$17&lt;&gt;0,'1C TSspéc12'!$C$12="OUI"),'1C TSspéc12'!$Z$41/'1C TSspéc12'!$Z$17,"")</f>
        <v/>
      </c>
      <c r="V1092" s="545" t="str">
        <f>IF(AND('1C TSspéc12'!$Z$17&lt;&gt;0,'1C TSspéc12'!$C$12="OUI"),'1C TSspéc12'!$Z$42/'1C TSspéc12'!$Z$17,"")</f>
        <v/>
      </c>
      <c r="W1092" s="545" t="str">
        <f>IF(AND('1C TSspéc12'!$Z$17&lt;&gt;0,'1C TSspéc12'!$C$12="OUI"),'1C TSspéc12'!$Z$43/'1C TSspéc12'!$Z$17,"")</f>
        <v/>
      </c>
      <c r="X1092" s="545" t="str">
        <f>IF(AND('1C TSspéc12'!$Z$17&lt;&gt;0,'1C TSspéc12'!$C$12="OUI"),'1C TSspéc12'!$Z$44/'1C TSspéc12'!$Z$17,"")</f>
        <v/>
      </c>
      <c r="Y1092" s="545" t="str">
        <f>IF(AND('1C TSspéc12'!$Z$17&lt;&gt;0,'1C TSspéc12'!$C$12="OUI"),'1C TSspéc12'!$Z$45/'1C TSspéc12'!$Z$17,"")</f>
        <v/>
      </c>
      <c r="Z1092" s="545" t="str">
        <f>IF(AND('1C TSspéc12'!$Z$17&lt;&gt;0,'1C TSspéc12'!$C$12="OUI"),'1C TSspéc12'!$Z$46/'1C TSspéc12'!$Z$17,"")</f>
        <v/>
      </c>
      <c r="AA1092" s="545" t="str">
        <f>IF(AND('1C TSspéc12'!$Z$17&lt;&gt;0,'1C TSspéc12'!$C$12="OUI"),'1C TSspéc12'!$Z$47/'1C TSspéc12'!$Z$17,"")</f>
        <v/>
      </c>
      <c r="AB1092" s="545" t="str">
        <f>IF(AND('1C TSspéc12'!$Z$17&lt;&gt;0,'1C TSspéc12'!$C$12="OUI"),'1C TSspéc12'!$Z$48/'1C TSspéc12'!$Z$17,"")</f>
        <v/>
      </c>
      <c r="AC1092" s="545" t="str">
        <f>IF(AND('1C TSspéc12'!$Z$17&lt;&gt;0,'1C TSspéc12'!$C$12="OUI"),'1C TSspéc12'!$Z$49/'1C TSspéc12'!$Z$17,"")</f>
        <v/>
      </c>
      <c r="AD1092" s="545" t="str">
        <f>IF(AND('1C TSspéc12'!$Z$17&lt;&gt;0,'1C TSspéc12'!$C$12="OUI"),'1C TSspéc12'!$Z$50/'1C TSspéc12'!$Z$17,"")</f>
        <v/>
      </c>
      <c r="AE1092" s="545" t="str">
        <f>IF(AND('1C TSspéc12'!$Z$17&lt;&gt;0,'1C TSspéc12'!$C$12="OUI"),'1C TSspéc12'!$Z$51/'1C TSspéc12'!$Z$17,"")</f>
        <v/>
      </c>
      <c r="AF1092" s="545" t="str">
        <f>IF(AND('1C TSspéc12'!$Z$17&lt;&gt;0,'1C TSspéc12'!$C$12="OUI"),'1C TSspéc12'!$Z$52/'1C TSspéc12'!$Z$17,"")</f>
        <v/>
      </c>
      <c r="AG1092" s="545" t="str">
        <f>IF(AND('1C TSspéc12'!$Z$17&lt;&gt;0,'1C TSspéc12'!$C$12="OUI"),'1C TSspéc12'!$Z$53/'1C TSspéc12'!$Z$17,"")</f>
        <v/>
      </c>
      <c r="AH1092" s="545" t="str">
        <f>IF(AND('1C TSspéc12'!$Z$17&lt;&gt;0,'1C TSspéc12'!$C$12="OUI"),'1C TSspéc12'!$Z$54/'1C TSspéc12'!$Z$17,"")</f>
        <v/>
      </c>
      <c r="AI1092" s="545" t="str">
        <f>IF(AND('1C TSspéc12'!$Z$17&lt;&gt;0,'1C TSspéc12'!$C$12="OUI"),'1C TSspéc12'!$Z$55/'1C TSspéc12'!$Z$17,"")</f>
        <v/>
      </c>
      <c r="AJ1092" s="545" t="str">
        <f>IF(AND('1C TSspéc12'!$Z$17&lt;&gt;0,'1C TSspéc12'!$C$12="OUI"),'1C TSspéc12'!$Z$56/'1C TSspéc12'!$Z$17,"")</f>
        <v/>
      </c>
      <c r="AK1092" s="545" t="str">
        <f>IF(AND('1C TSspéc12'!$Z$17&lt;&gt;0,'1C TSspéc12'!$C$12="OUI"),'1C TSspéc12'!$Z$57/'1C TSspéc12'!$Z$17,"")</f>
        <v/>
      </c>
      <c r="AL1092" s="212">
        <f>IF(AND('1C TSspéc12'!$Z$17&lt;&gt;0,'1C TSspéc12'!$C$12="OUI"),N1092+AK1092,N1092)</f>
        <v>0</v>
      </c>
      <c r="AM1092" s="419">
        <f t="shared" si="303"/>
        <v>0</v>
      </c>
      <c r="AN1092" s="419">
        <f t="shared" si="304"/>
        <v>0</v>
      </c>
      <c r="AO1092" s="420" t="str">
        <f>IF(AND('1C TSspéc2'!$Z$17&lt;&gt;0,'1C TSspéc2'!$Z$30&lt;&gt;0),AM1092+AN1092,"")</f>
        <v/>
      </c>
      <c r="AP1092" s="574" t="str">
        <f>IF(AND('1C TSspéc2'!$Z$17&lt;&gt;0,'1C TSspéc2'!$Z$30&lt;&gt;0),AM1092-AR1092,"")</f>
        <v/>
      </c>
      <c r="AQ1092" s="625">
        <f t="shared" si="305"/>
        <v>0</v>
      </c>
      <c r="AR1092" s="597"/>
      <c r="AS1092" s="213"/>
      <c r="AT1092" s="214" t="str">
        <f>IF(('1C TSspéc12'!Z$17*FICHE!$C$14&lt;J1092),"Forfait limité à "&amp;FICHE!$C$14&amp;"€/jour","")</f>
        <v/>
      </c>
      <c r="AU1092" s="626"/>
      <c r="AV1092" s="824"/>
      <c r="AW1092" s="824"/>
      <c r="AX1092" s="824"/>
      <c r="AY1092" s="824"/>
      <c r="AZ1092" s="824"/>
      <c r="BA1092" s="767"/>
      <c r="BB1092" s="767"/>
      <c r="BC1092" s="767"/>
      <c r="BD1092" s="767"/>
      <c r="BE1092" s="767"/>
      <c r="BF1092" s="767"/>
      <c r="BG1092" s="767"/>
      <c r="BH1092" s="767"/>
      <c r="BI1092" s="767"/>
      <c r="BJ1092" s="767"/>
      <c r="BK1092" s="767"/>
      <c r="BL1092" s="767"/>
      <c r="BM1092" s="767"/>
      <c r="BN1092" s="767"/>
      <c r="BO1092" s="767"/>
      <c r="BP1092" s="767"/>
      <c r="BQ1092" s="767"/>
      <c r="BR1092" s="767"/>
      <c r="BS1092" s="767"/>
      <c r="BT1092" s="767"/>
      <c r="BU1092" s="767"/>
      <c r="BV1092" s="767"/>
      <c r="BW1092" s="767"/>
      <c r="BX1092" s="767"/>
      <c r="BY1092" s="767"/>
      <c r="BZ1092" s="767"/>
      <c r="CA1092" s="767"/>
      <c r="CB1092" s="767"/>
      <c r="CC1092" s="767"/>
      <c r="CD1092" s="767"/>
      <c r="CE1092" s="767"/>
      <c r="CF1092" s="767"/>
      <c r="CG1092" s="767"/>
      <c r="CH1092" s="767"/>
      <c r="CI1092" s="767"/>
      <c r="CJ1092" s="767"/>
      <c r="CK1092" s="767"/>
      <c r="CL1092" s="767"/>
      <c r="CM1092" s="767"/>
      <c r="CN1092" s="767"/>
      <c r="CO1092" s="767"/>
      <c r="CP1092" s="767"/>
      <c r="CQ1092" s="767"/>
      <c r="CR1092" s="767"/>
      <c r="CS1092" s="767"/>
      <c r="CT1092" s="767"/>
      <c r="CU1092" s="767"/>
      <c r="CV1092" s="767"/>
      <c r="CW1092" s="767"/>
      <c r="CX1092" s="767"/>
      <c r="CY1092" s="767"/>
      <c r="CZ1092" s="767"/>
      <c r="DA1092" s="767"/>
      <c r="DB1092" s="767"/>
      <c r="DC1092" s="767"/>
      <c r="DD1092" s="767"/>
      <c r="DE1092" s="767"/>
      <c r="DF1092" s="767"/>
      <c r="DG1092" s="767"/>
      <c r="DH1092" s="767"/>
      <c r="DI1092" s="767"/>
      <c r="DJ1092" s="767"/>
      <c r="DK1092" s="767"/>
      <c r="DL1092" s="767"/>
      <c r="DM1092" s="767"/>
      <c r="DN1092" s="767"/>
      <c r="DO1092" s="767"/>
      <c r="DP1092" s="767"/>
      <c r="DQ1092" s="767"/>
      <c r="DR1092" s="767"/>
      <c r="DS1092" s="767"/>
      <c r="DT1092" s="767"/>
      <c r="DU1092" s="767"/>
      <c r="DV1092" s="767"/>
      <c r="DW1092" s="767"/>
      <c r="DX1092" s="767"/>
      <c r="DY1092" s="767"/>
      <c r="DZ1092" s="767"/>
      <c r="EA1092" s="767"/>
      <c r="EB1092" s="767"/>
      <c r="EC1092" s="767"/>
      <c r="ED1092" s="767"/>
      <c r="EE1092" s="767"/>
      <c r="EF1092" s="767"/>
      <c r="EG1092" s="767"/>
      <c r="EH1092" s="767"/>
      <c r="EI1092" s="767"/>
      <c r="EJ1092" s="767"/>
      <c r="EK1092" s="767"/>
      <c r="EL1092" s="767"/>
      <c r="EM1092" s="767"/>
      <c r="EN1092" s="767"/>
      <c r="EO1092" s="767"/>
      <c r="EP1092" s="767"/>
      <c r="EQ1092" s="767"/>
      <c r="ER1092" s="767"/>
      <c r="ES1092" s="767"/>
      <c r="ET1092" s="767"/>
      <c r="EU1092" s="767"/>
      <c r="EV1092" s="767"/>
      <c r="EW1092" s="767"/>
      <c r="EX1092" s="767"/>
      <c r="EY1092" s="767"/>
      <c r="EZ1092" s="767"/>
      <c r="FA1092" s="767"/>
      <c r="FB1092" s="767"/>
      <c r="FC1092" s="767"/>
      <c r="FD1092" s="767"/>
      <c r="FE1092" s="767"/>
      <c r="FF1092" s="767"/>
      <c r="FG1092" s="767"/>
      <c r="FH1092" s="767"/>
      <c r="FI1092" s="767"/>
      <c r="FJ1092" s="767"/>
      <c r="FK1092" s="767"/>
      <c r="FL1092" s="767"/>
      <c r="FM1092" s="767"/>
      <c r="FN1092" s="767"/>
      <c r="FO1092" s="767"/>
      <c r="FP1092" s="767"/>
      <c r="FQ1092" s="767"/>
      <c r="FR1092" s="767"/>
      <c r="FS1092" s="767"/>
      <c r="FT1092" s="767"/>
      <c r="FU1092" s="767"/>
      <c r="FV1092" s="767"/>
      <c r="FW1092" s="767"/>
      <c r="FX1092" s="767"/>
      <c r="FY1092" s="767"/>
      <c r="FZ1092" s="767"/>
      <c r="GA1092" s="767"/>
      <c r="GB1092" s="767"/>
      <c r="GC1092" s="767"/>
      <c r="GD1092" s="767"/>
      <c r="GE1092" s="767"/>
      <c r="GF1092" s="767"/>
      <c r="GG1092" s="767"/>
      <c r="GH1092" s="767"/>
      <c r="GI1092" s="767"/>
      <c r="GJ1092" s="767"/>
      <c r="GK1092" s="767"/>
      <c r="GL1092" s="767"/>
      <c r="GM1092" s="767"/>
      <c r="GN1092" s="767"/>
      <c r="GO1092" s="767"/>
      <c r="GP1092" s="767"/>
      <c r="GQ1092" s="767"/>
      <c r="GR1092" s="767"/>
      <c r="GS1092" s="767"/>
      <c r="GT1092" s="767"/>
      <c r="GU1092" s="767"/>
      <c r="GV1092" s="767"/>
      <c r="GW1092" s="767"/>
      <c r="GX1092" s="767"/>
      <c r="GY1092" s="767"/>
      <c r="GZ1092" s="767"/>
      <c r="HA1092" s="767"/>
      <c r="HB1092" s="767"/>
      <c r="HC1092" s="767"/>
    </row>
    <row r="1093" spans="1:211" s="862" customFormat="1" ht="13.9" hidden="1" customHeight="1">
      <c r="A1093" s="843"/>
      <c r="B1093" s="844"/>
      <c r="C1093" s="968" t="str">
        <f>IF('1C TSspéc13'!C$17&lt;&gt;0,'1C TSspéc13'!$B$12,"")</f>
        <v/>
      </c>
      <c r="D1093" s="969"/>
      <c r="E1093" s="970"/>
      <c r="F1093" s="845">
        <f>IF(AND($C1093='1C TSspéc13'!$B$12,'1C TSspéc13'!$B$16="spécifiques",'1C TSspéc13'!$C$17&lt;&gt;""),'1C TSspéc13'!$C$21,"")</f>
        <v>0</v>
      </c>
      <c r="G1093" s="846"/>
      <c r="H1093" s="847">
        <v>0</v>
      </c>
      <c r="I1093" s="847">
        <v>0</v>
      </c>
      <c r="J1093" s="848"/>
      <c r="K1093" s="849">
        <f t="shared" ref="K1093:K1116" si="307">J1093+(J1093*H1093)</f>
        <v>0</v>
      </c>
      <c r="L1093" s="894">
        <f>IF(OR('1C TSspéc13'!$B$12="",'1C TSspéc13'!C$30=0),0,IF(AND('1C TSspéc13'!$B$12&lt;&gt;"",$K$2="Pôle",'1C TSspéc13'!$C$12="OUI"),(('1C TSspéc13'!C$22+'1C TSspéc13'!C$23+'1C TSspéc13'!C$24+'1C TSspéc13'!C$25+'1C TSspéc13'!C$29)/'1C TSspéc13'!C$17),IF(AND('1C TSspéc13'!$B$12&lt;&gt;"",$K$2="Pôle",'1C TSspéc13'!$C$12="NON"),(('1C TSspéc13'!C$22+'1C TSspéc13'!C$23+'1C TSspéc13'!C$24+'1C TSspéc13'!C$25+'1C TSspéc13'!C$29)/'1C TSspéc13'!C$30),IF(AND('1C TSspéc13'!$B$12&lt;&gt;"",$K$2&lt;&gt;"Pôle",'1C TSspéc13'!$C$12="OUI"),(('1C TSspéc13'!C$22+'1C TSspéc13'!C$23+'1C TSspéc13'!C$24+'1C TSspéc13'!C$25+'1C TSspéc13'!C$26+'1C TSspéc13'!C$27+'1C TSspéc13'!C$28+'1C TSspéc13'!C$29)/'1C TSspéc13'!C$17),IF(AND('1C TSspéc13'!$B$12&lt;&gt;"",$K$2&lt;&gt;"Pôle",'1C TSspéc13'!$C$12="NON"),(('1C TSspéc13'!C$22+'1C TSspéc13'!C$23+'1C TSspéc13'!C$24+'1C TSspéc13'!C$25+'1C TSspéc13'!C$26+'1C TSspéc13'!C$27+'1C TSspéc13'!C$28+'1C TSspéc13'!C$29)/'1C TSspéc13'!C$30))))))</f>
        <v>0</v>
      </c>
      <c r="M1093" s="894">
        <f>IF(OR('1C TSspéc13'!$B$12="",'1C TSspéc13'!C$30=0),0,IF(AND('1C TSspéc13'!$B$12&lt;&gt;"",$K$2="Pôle",'1C TSspéc13'!$C$12="OUI"),(('1C TSspéc13'!C$26+'1C TSspéc13'!C$27+'1C TSspéc13'!C$28)/'1C TSspéc13'!C$17),IF(AND('1C TSspéc13'!$B$12&lt;&gt;"",$K$2="Pôle",'1C TSspéc13'!$C$12="NON"),(('1C TSspéc13'!C$26+'1C TSspéc13'!C$27+'1C TSspéc13'!C$28)/'1C TSspéc13'!C$30),IF(AND('1C TSspéc13'!$B$12&lt;&gt;"",$K$2&lt;&gt;"Pôle"),0))))</f>
        <v>0</v>
      </c>
      <c r="N1093" s="895">
        <f>IF(AND('1C TSspéc13'!$B$12&lt;&gt;0,'1C TSspéc13'!$C$30&lt;&gt;0),L1093+M1093,0)</f>
        <v>0</v>
      </c>
      <c r="O1093" s="851" t="str">
        <f>IF(AND('1C TSspéc13'!$C$17&lt;&gt;0,'1C TSspéc13'!$C$12="OUI"),'1C TSspéc13'!$C$35/'1C TSspéc13'!$C$17,"")</f>
        <v/>
      </c>
      <c r="P1093" s="852" t="str">
        <f>IF(AND('1C TSspéc13'!$C$17&lt;&gt;0,'1C TSspéc13'!$C$12="OUI"),'1C TSspéc13'!$C$36/'1C TSspéc13'!$C$17,"")</f>
        <v/>
      </c>
      <c r="Q1093" s="852" t="str">
        <f>IF(AND('1C TSspéc13'!$C$17&lt;&gt;0,'1C TSspéc13'!$C$12="OUI"),'1C TSspéc13'!$C$37/'1C TSspéc13'!$C$17,"")</f>
        <v/>
      </c>
      <c r="R1093" s="852" t="str">
        <f>IF(AND('1C TSspéc13'!$C$17&lt;&gt;0,'1C TSspéc13'!$C$12="OUI"),'1C TSspéc13'!$C$38/'1C TSspéc13'!$C$17,"")</f>
        <v/>
      </c>
      <c r="S1093" s="852" t="str">
        <f>IF(AND('1C TSspéc13'!$C$17&lt;&gt;0,'1C TSspéc13'!$C$12="OUI"),'1C TSspéc13'!$C$39/'1C TSspéc13'!$C$17,"")</f>
        <v/>
      </c>
      <c r="T1093" s="852" t="str">
        <f>IF(AND('1C TSspéc13'!$C$17&lt;&gt;0,'1C TSspéc13'!$C$12="OUI"),'1C TSspéc13'!$C$40/'1C TSspéc13'!$C$17,"")</f>
        <v/>
      </c>
      <c r="U1093" s="852" t="str">
        <f>IF(AND('1C TSspéc13'!$C$17&lt;&gt;0,'1C TSspéc13'!$C$12="OUI"),'1C TSspéc13'!$C$41/'1C TSspéc13'!$C$17,"")</f>
        <v/>
      </c>
      <c r="V1093" s="852" t="str">
        <f>IF(AND('1C TSspéc13'!$C$17&lt;&gt;0,'1C TSspéc13'!$C$12="OUI"),'1C TSspéc13'!$C$42/'1C TSspéc13'!$C$17,"")</f>
        <v/>
      </c>
      <c r="W1093" s="852" t="str">
        <f>IF(AND('1C TSspéc13'!$C$17&lt;&gt;0,'1C TSspéc13'!$C$12="OUI"),'1C TSspéc13'!$C$43/'1C TSspéc13'!$C$17,"")</f>
        <v/>
      </c>
      <c r="X1093" s="852" t="str">
        <f>IF(AND('1C TSspéc13'!$C$17&lt;&gt;0,'1C TSspéc13'!$C$12="OUI"),'1C TSspéc13'!$C$44/'1C TSspéc13'!$C$17,"")</f>
        <v/>
      </c>
      <c r="Y1093" s="852" t="str">
        <f>IF(AND('1C TSspéc13'!$C$17&lt;&gt;0,'1C TSspéc13'!$C$12="OUI"),'1C TSspéc13'!$C$45/'1C TSspéc13'!$C$17,"")</f>
        <v/>
      </c>
      <c r="Z1093" s="852" t="str">
        <f>IF(AND('1C TSspéc13'!$C$17&lt;&gt;0,'1C TSspéc13'!$C$12="OUI"),'1C TSspéc13'!$C$46/'1C TSspéc13'!$C$17,"")</f>
        <v/>
      </c>
      <c r="AA1093" s="852" t="str">
        <f>IF(AND('1C TSspéc13'!$C$17&lt;&gt;0,'1C TSspéc13'!$C$12="OUI"),'1C TSspéc13'!$C$47/'1C TSspéc13'!$C$17,"")</f>
        <v/>
      </c>
      <c r="AB1093" s="852" t="str">
        <f>IF(AND('1C TSspéc13'!$C$17&lt;&gt;0,'1C TSspéc13'!$C$12="OUI"),'1C TSspéc13'!$C$48/'1C TSspéc13'!$C$17,"")</f>
        <v/>
      </c>
      <c r="AC1093" s="852" t="str">
        <f>IF(AND('1C TSspéc13'!$C$17&lt;&gt;0,'1C TSspéc13'!$C$12="OUI"),'1C TSspéc13'!$C$49/'1C TSspéc13'!$C$17,"")</f>
        <v/>
      </c>
      <c r="AD1093" s="852" t="str">
        <f>IF(AND('1C TSspéc13'!$C$17&lt;&gt;0,'1C TSspéc13'!$C$12="OUI"),'1C TSspéc13'!$C$50/'1C TSspéc13'!$C$17,"")</f>
        <v/>
      </c>
      <c r="AE1093" s="852" t="str">
        <f>IF(AND('1C TSspéc13'!$C$17&lt;&gt;0,'1C TSspéc13'!$C$12="OUI"),'1C TSspéc13'!$C$51/'1C TSspéc13'!$C$17,"")</f>
        <v/>
      </c>
      <c r="AF1093" s="852" t="str">
        <f>IF(AND('1C TSspéc13'!$C$17&lt;&gt;0,'1C TSspéc13'!$C$12="OUI"),'1C TSspéc13'!$C$52/'1C TSspéc13'!$C$17,"")</f>
        <v/>
      </c>
      <c r="AG1093" s="852" t="str">
        <f>IF(AND('1C TSspéc13'!$C$17&lt;&gt;0,'1C TSspéc13'!$C$12="OUI"),'1C TSspéc13'!$C$53/'1C TSspéc13'!$C$17,"")</f>
        <v/>
      </c>
      <c r="AH1093" s="852" t="str">
        <f>IF(AND('1C TSspéc13'!$C$17&lt;&gt;0,'1C TSspéc13'!$C$12="OUI"),'1C TSspéc13'!$C$54/'1C TSspéc13'!$C$17,"")</f>
        <v/>
      </c>
      <c r="AI1093" s="852" t="str">
        <f>IF(AND('1C TSspéc13'!$C$17&lt;&gt;0,'1C TSspéc13'!$C$12="OUI"),'1C TSspéc13'!$C$55/'1C TSspéc13'!$C$17,"")</f>
        <v/>
      </c>
      <c r="AJ1093" s="852" t="str">
        <f>IF(AND('1C TSspéc13'!$C$17&lt;&gt;0,'1C TSspéc13'!$C$12="OUI"),'1C TSspéc13'!$C$56/'1C TSspéc13'!$C$17,"")</f>
        <v/>
      </c>
      <c r="AK1093" s="852" t="str">
        <f>IF(AND('1C TSspéc13'!$C$17&lt;&gt;0,'1C TSspéc13'!$C$12="OUI"),'1C TSspéc13'!$C$57/'1C TSspéc13'!$C$17,"")</f>
        <v/>
      </c>
      <c r="AL1093" s="853">
        <f>IF(AND('1C TSspéc13'!$C$17&lt;&gt;0,'1C TSspéc13'!$C$12="OUI"),N1093+AK1093,N1093)</f>
        <v>0</v>
      </c>
      <c r="AM1093" s="896">
        <f>(J1093+(J1093*H1093)-(J1093*H1093*I1093))*L1093</f>
        <v>0</v>
      </c>
      <c r="AN1093" s="896">
        <f>((J1093+(J1093*H1093)-(J1093*H1093*I1093))*M1093)*50%</f>
        <v>0</v>
      </c>
      <c r="AO1093" s="897" t="str">
        <f>IF(AND('1C TSspéc13'!$C$17&lt;&gt;0,'1C TSspéc13'!$C$30&lt;&gt;0),AM1093+AN1093,"")</f>
        <v/>
      </c>
      <c r="AP1093" s="856" t="str">
        <f>IF(AND('1C TSspéc13'!$C$17&lt;&gt;0,'1C TSspéc13'!$C$30&lt;&gt;0),AM1093-AR1093,"")</f>
        <v/>
      </c>
      <c r="AQ1093" s="857">
        <f>IF(M1093=0,0,AN1093-AS1093)</f>
        <v>0</v>
      </c>
      <c r="AR1093" s="898"/>
      <c r="AS1093" s="859"/>
      <c r="AT1093" s="860" t="str">
        <f>IF(('1C TSspéc13'!C$17*FICHE!$C$14&lt;J1093),"Forfait limité à "&amp;FICHE!$C$14&amp;"€/jour","")</f>
        <v/>
      </c>
      <c r="AU1093" s="861"/>
      <c r="AV1093" s="824"/>
      <c r="AW1093" s="824"/>
      <c r="AX1093" s="824"/>
      <c r="AY1093" s="824"/>
      <c r="AZ1093" s="824"/>
      <c r="BA1093" s="767"/>
      <c r="BB1093" s="767"/>
      <c r="BC1093" s="767"/>
      <c r="BD1093" s="767"/>
      <c r="BE1093" s="767"/>
      <c r="BF1093" s="767"/>
      <c r="BG1093" s="767"/>
      <c r="BH1093" s="767"/>
      <c r="BI1093" s="767"/>
      <c r="BJ1093" s="767"/>
      <c r="BK1093" s="767"/>
      <c r="BL1093" s="767"/>
      <c r="BM1093" s="767"/>
      <c r="BN1093" s="767"/>
      <c r="BO1093" s="767"/>
      <c r="BP1093" s="767"/>
      <c r="BQ1093" s="767"/>
      <c r="BR1093" s="767"/>
      <c r="BS1093" s="767"/>
      <c r="BT1093" s="767"/>
      <c r="BU1093" s="767"/>
      <c r="BV1093" s="767"/>
      <c r="BW1093" s="767"/>
      <c r="BX1093" s="767"/>
      <c r="BY1093" s="767"/>
      <c r="BZ1093" s="767"/>
      <c r="CA1093" s="767"/>
      <c r="CB1093" s="767"/>
      <c r="CC1093" s="767"/>
      <c r="CD1093" s="767"/>
      <c r="CE1093" s="767"/>
      <c r="CF1093" s="767"/>
      <c r="CG1093" s="767"/>
      <c r="CH1093" s="767"/>
      <c r="CI1093" s="767"/>
      <c r="CJ1093" s="767"/>
      <c r="CK1093" s="767"/>
      <c r="CL1093" s="767"/>
      <c r="CM1093" s="767"/>
      <c r="CN1093" s="767"/>
      <c r="CO1093" s="767"/>
      <c r="CP1093" s="767"/>
      <c r="CQ1093" s="767"/>
      <c r="CR1093" s="767"/>
      <c r="CS1093" s="767"/>
      <c r="CT1093" s="767"/>
      <c r="CU1093" s="767"/>
      <c r="CV1093" s="767"/>
      <c r="CW1093" s="767"/>
      <c r="CX1093" s="767"/>
      <c r="CY1093" s="767"/>
      <c r="CZ1093" s="767"/>
      <c r="DA1093" s="767"/>
      <c r="DB1093" s="767"/>
      <c r="DC1093" s="767"/>
      <c r="DD1093" s="767"/>
      <c r="DE1093" s="767"/>
      <c r="DF1093" s="767"/>
      <c r="DG1093" s="767"/>
      <c r="DH1093" s="767"/>
      <c r="DI1093" s="767"/>
      <c r="DJ1093" s="767"/>
      <c r="DK1093" s="767"/>
      <c r="DL1093" s="767"/>
      <c r="DM1093" s="767"/>
      <c r="DN1093" s="767"/>
      <c r="DO1093" s="767"/>
      <c r="DP1093" s="767"/>
      <c r="DQ1093" s="767"/>
      <c r="DR1093" s="767"/>
      <c r="DS1093" s="767"/>
      <c r="DT1093" s="767"/>
      <c r="DU1093" s="767"/>
      <c r="DV1093" s="767"/>
      <c r="DW1093" s="767"/>
      <c r="DX1093" s="767"/>
      <c r="DY1093" s="767"/>
      <c r="DZ1093" s="767"/>
      <c r="EA1093" s="767"/>
      <c r="EB1093" s="767"/>
      <c r="EC1093" s="767"/>
      <c r="ED1093" s="767"/>
      <c r="EE1093" s="767"/>
      <c r="EF1093" s="767"/>
      <c r="EG1093" s="767"/>
      <c r="EH1093" s="767"/>
      <c r="EI1093" s="767"/>
      <c r="EJ1093" s="767"/>
      <c r="EK1093" s="767"/>
      <c r="EL1093" s="767"/>
      <c r="EM1093" s="767"/>
      <c r="EN1093" s="767"/>
      <c r="EO1093" s="767"/>
      <c r="EP1093" s="767"/>
      <c r="EQ1093" s="767"/>
      <c r="ER1093" s="767"/>
      <c r="ES1093" s="767"/>
      <c r="ET1093" s="767"/>
      <c r="EU1093" s="767"/>
      <c r="EV1093" s="767"/>
      <c r="EW1093" s="767"/>
      <c r="EX1093" s="767"/>
      <c r="EY1093" s="767"/>
      <c r="EZ1093" s="767"/>
      <c r="FA1093" s="767"/>
      <c r="FB1093" s="767"/>
      <c r="FC1093" s="767"/>
      <c r="FD1093" s="767"/>
      <c r="FE1093" s="767"/>
      <c r="FF1093" s="767"/>
      <c r="FG1093" s="767"/>
      <c r="FH1093" s="767"/>
      <c r="FI1093" s="767"/>
      <c r="FJ1093" s="767"/>
      <c r="FK1093" s="767"/>
      <c r="FL1093" s="767"/>
      <c r="FM1093" s="767"/>
      <c r="FN1093" s="767"/>
      <c r="FO1093" s="767"/>
      <c r="FP1093" s="767"/>
      <c r="FQ1093" s="767"/>
      <c r="FR1093" s="767"/>
      <c r="FS1093" s="767"/>
      <c r="FT1093" s="767"/>
      <c r="FU1093" s="767"/>
      <c r="FV1093" s="767"/>
      <c r="FW1093" s="767"/>
      <c r="FX1093" s="767"/>
      <c r="FY1093" s="767"/>
      <c r="FZ1093" s="767"/>
      <c r="GA1093" s="767"/>
      <c r="GB1093" s="767"/>
      <c r="GC1093" s="767"/>
      <c r="GD1093" s="767"/>
      <c r="GE1093" s="767"/>
      <c r="GF1093" s="767"/>
      <c r="GG1093" s="767"/>
      <c r="GH1093" s="767"/>
      <c r="GI1093" s="767"/>
      <c r="GJ1093" s="767"/>
      <c r="GK1093" s="767"/>
      <c r="GL1093" s="767"/>
      <c r="GM1093" s="767"/>
      <c r="GN1093" s="767"/>
      <c r="GO1093" s="767"/>
      <c r="GP1093" s="767"/>
      <c r="GQ1093" s="767"/>
      <c r="GR1093" s="767"/>
      <c r="GS1093" s="767"/>
      <c r="GT1093" s="767"/>
      <c r="GU1093" s="767"/>
      <c r="GV1093" s="767"/>
      <c r="GW1093" s="767"/>
      <c r="GX1093" s="767"/>
      <c r="GY1093" s="767"/>
      <c r="GZ1093" s="767"/>
      <c r="HA1093" s="767"/>
      <c r="HB1093" s="767"/>
      <c r="HC1093" s="767"/>
    </row>
    <row r="1094" spans="1:211" s="864" customFormat="1" ht="13.9" hidden="1" customHeight="1">
      <c r="A1094" s="307"/>
      <c r="B1094" s="351"/>
      <c r="C1094" s="971" t="str">
        <f>IF('1C TSspéc13'!D$17&lt;&gt;0,'1C TSspéc13'!$B$12,"")</f>
        <v/>
      </c>
      <c r="D1094" s="972"/>
      <c r="E1094" s="973"/>
      <c r="F1094" s="93">
        <f>IF(AND($C1094='1C TSspéc13'!$B$12,'1C TSspéc13'!$B$16="spécifiques",'1C TSspéc13'!$D$17&lt;&gt;""),'1C TSspéc13'!$D$21,"")</f>
        <v>0</v>
      </c>
      <c r="G1094" s="863"/>
      <c r="H1094" s="745">
        <v>0.21</v>
      </c>
      <c r="I1094" s="747">
        <v>1</v>
      </c>
      <c r="J1094" s="312"/>
      <c r="K1094" s="680">
        <f t="shared" si="307"/>
        <v>0</v>
      </c>
      <c r="L1094" s="556">
        <f>IF(OR('1C TSspéc13'!$B$12="",'1C TSspéc13'!D$30=0),0,IF(AND('1C TSspéc13'!$B$12&lt;&gt;"",$K$2="Pôle",'1C TSspéc13'!$C$12="OUI"),(('1C TSspéc13'!D$22+'1C TSspéc13'!D$23+'1C TSspéc13'!D$24+'1C TSspéc13'!D$25+'1C TSspéc13'!D$29)/'1C TSspéc13'!D$17),IF(AND('1C TSspéc13'!$B$12&lt;&gt;"",$K$2="Pôle",'1C TSspéc13'!$C$12="NON"),(('1C TSspéc13'!D$22+'1C TSspéc13'!D$23+'1C TSspéc13'!D$24+'1C TSspéc13'!D$25+'1C TSspéc13'!D$29)/'1C TSspéc13'!D$30),IF(AND('1C TSspéc13'!$B$12&lt;&gt;"",$K$2&lt;&gt;"Pôle",'1C TSspéc13'!$C$12="OUI"),(('1C TSspéc13'!D$22+'1C TSspéc13'!D$23+'1C TSspéc13'!D$24+'1C TSspéc13'!D$25+'1C TSspéc13'!D$26+'1C TSspéc13'!D$27+'1C TSspéc13'!D$28+'1C TSspéc13'!D$29)/'1C TSspéc13'!D$17),IF(AND('1C TSspéc13'!$B$12&lt;&gt;"",$K$2&lt;&gt;"Pôle",'1C TSspéc13'!$C$12="NON"),(('1C TSspéc13'!D$22+'1C TSspéc13'!D$23+'1C TSspéc13'!D$24+'1C TSspéc13'!D$25+'1C TSspéc13'!D$26+'1C TSspéc13'!D$27+'1C TSspéc13'!D$28+'1C TSspéc13'!D$29)/'1C TSspéc13'!D$30))))))</f>
        <v>0</v>
      </c>
      <c r="M1094" s="556">
        <f>IF(OR('1C TSspéc13'!$B$12="",'1C TSspéc13'!D$30=0),0,IF(AND('1C TSspéc13'!$B$12&lt;&gt;"",$K$2="Pôle",'1C TSspéc13'!$C$12="OUI"),(('1C TSspéc13'!D$26+'1C TSspéc13'!D$27+'1C TSspéc13'!D$28)/'1C TSspéc13'!D$17),IF(AND('1C TSspéc13'!$B$12&lt;&gt;"",$K$2="Pôle",'1C TSspéc13'!$C$12="NON"),(('1C TSspéc13'!D$26+'1C TSspéc13'!D$27+'1C TSspéc13'!D$28)/'1C TSspéc13'!D$30),IF(AND('1C TSspéc13'!$B$12&lt;&gt;"",$K$2&lt;&gt;"Pôle"),0))))</f>
        <v>0</v>
      </c>
      <c r="N1094" s="557">
        <f>IF(AND('1C TSspéc13'!$B$12&lt;&gt;0,'1C TSspéc13'!$D$30&lt;&gt;0),L1094+M1094,0)</f>
        <v>0</v>
      </c>
      <c r="O1094" s="542" t="str">
        <f>IF(AND('1C TSspéc13'!$D$17&lt;&gt;0,'1C TSspéc13'!$C$12="OUI"),'1C TSspéc13'!$D$35/'1C TSspéc13'!$D$17,"")</f>
        <v/>
      </c>
      <c r="P1094" s="543" t="str">
        <f>IF(AND('1C TSspéc13'!$D$17&lt;&gt;0,'1C TSspéc13'!$C$12="OUI"),'1C TSspéc13'!$D$36/'1C TSspéc13'!$D$17,"")</f>
        <v/>
      </c>
      <c r="Q1094" s="543" t="str">
        <f>IF(AND('1C TSspéc13'!$D$17&lt;&gt;0,'1C TSspéc13'!$C$12="OUI"),'1C TSspéc13'!$D$37/'1C TSspéc13'!$D$17,"")</f>
        <v/>
      </c>
      <c r="R1094" s="543" t="str">
        <f>IF(AND('1C TSspéc13'!$D$17&lt;&gt;0,'1C TSspéc13'!$C$12="OUI"),'1C TSspéc13'!$D$38/'1C TSspéc13'!$D$17,"")</f>
        <v/>
      </c>
      <c r="S1094" s="543" t="str">
        <f>IF(AND('1C TSspéc13'!$D$17&lt;&gt;0,'1C TSspéc13'!$C$12="OUI"),'1C TSspéc13'!$D$39/'1C TSspéc13'!$D$17,"")</f>
        <v/>
      </c>
      <c r="T1094" s="543" t="str">
        <f>IF(AND('1C TSspéc13'!$D$17&lt;&gt;0,'1C TSspéc13'!$C$12="OUI"),'1C TSspéc13'!$D$40/'1C TSspéc13'!$D$17,"")</f>
        <v/>
      </c>
      <c r="U1094" s="543" t="str">
        <f>IF(AND('1C TSspéc13'!$D$17&lt;&gt;0,'1C TSspéc13'!$C$12="OUI"),'1C TSspéc13'!$D$41/'1C TSspéc13'!$D$17,"")</f>
        <v/>
      </c>
      <c r="V1094" s="543" t="str">
        <f>IF(AND('1C TSspéc13'!$D$17&lt;&gt;0,'1C TSspéc13'!$C$12="OUI"),'1C TSspéc13'!$D$42/'1C TSspéc13'!$D$17,"")</f>
        <v/>
      </c>
      <c r="W1094" s="543" t="str">
        <f>IF(AND('1C TSspéc13'!$D$17&lt;&gt;0,'1C TSspéc13'!$C$12="OUI"),'1C TSspéc13'!$D$43/'1C TSspéc13'!$D$17,"")</f>
        <v/>
      </c>
      <c r="X1094" s="543" t="str">
        <f>IF(AND('1C TSspéc13'!$D$17&lt;&gt;0,'1C TSspéc13'!$C$12="OUI"),'1C TSspéc13'!$D$44/'1C TSspéc13'!$D$17,"")</f>
        <v/>
      </c>
      <c r="Y1094" s="543" t="str">
        <f>IF(AND('1C TSspéc13'!$D$17&lt;&gt;0,'1C TSspéc13'!$C$12="OUI"),'1C TSspéc13'!$D$45/'1C TSspéc13'!$D$17,"")</f>
        <v/>
      </c>
      <c r="Z1094" s="543" t="str">
        <f>IF(AND('1C TSspéc13'!$D$17&lt;&gt;0,'1C TSspéc13'!$C$12="OUI"),'1C TSspéc13'!$D$46/'1C TSspéc13'!$D$17,"")</f>
        <v/>
      </c>
      <c r="AA1094" s="543" t="str">
        <f>IF(AND('1C TSspéc13'!$D$17&lt;&gt;0,'1C TSspéc13'!$C$12="OUI"),'1C TSspéc13'!$D$47/'1C TSspéc13'!$D$17,"")</f>
        <v/>
      </c>
      <c r="AB1094" s="543" t="str">
        <f>IF(AND('1C TSspéc13'!$D$17&lt;&gt;0,'1C TSspéc13'!$C$12="OUI"),'1C TSspéc13'!$D$48/'1C TSspéc13'!$D$17,"")</f>
        <v/>
      </c>
      <c r="AC1094" s="543" t="str">
        <f>IF(AND('1C TSspéc13'!$D$17&lt;&gt;0,'1C TSspéc13'!$C$12="OUI"),'1C TSspéc13'!$D$49/'1C TSspéc13'!$D$17,"")</f>
        <v/>
      </c>
      <c r="AD1094" s="543" t="str">
        <f>IF(AND('1C TSspéc13'!$D$17&lt;&gt;0,'1C TSspéc13'!$C$12="OUI"),'1C TSspéc13'!$D$50/'1C TSspéc13'!$D$17,"")</f>
        <v/>
      </c>
      <c r="AE1094" s="543" t="str">
        <f>IF(AND('1C TSspéc13'!$D$17&lt;&gt;0,'1C TSspéc13'!$C$12="OUI"),'1C TSspéc13'!$D$51/'1C TSspéc13'!$D$17,"")</f>
        <v/>
      </c>
      <c r="AF1094" s="543" t="str">
        <f>IF(AND('1C TSspéc13'!$D$17&lt;&gt;0,'1C TSspéc13'!$C$12="OUI"),'1C TSspéc13'!$D$52/'1C TSspéc13'!$D$17,"")</f>
        <v/>
      </c>
      <c r="AG1094" s="543" t="str">
        <f>IF(AND('1C TSspéc13'!$D$17&lt;&gt;0,'1C TSspéc13'!$C$12="OUI"),'1C TSspéc13'!$D$53/'1C TSspéc13'!$D$17,"")</f>
        <v/>
      </c>
      <c r="AH1094" s="543" t="str">
        <f>IF(AND('1C TSspéc13'!$D$17&lt;&gt;0,'1C TSspéc13'!$C$12="OUI"),'1C TSspéc13'!$D$54/'1C TSspéc13'!$D$17,"")</f>
        <v/>
      </c>
      <c r="AI1094" s="543" t="str">
        <f>IF(AND('1C TSspéc13'!$D$17&lt;&gt;0,'1C TSspéc13'!$C$12="OUI"),'1C TSspéc13'!$D$55/'1C TSspéc13'!$D$17,"")</f>
        <v/>
      </c>
      <c r="AJ1094" s="543" t="str">
        <f>IF(AND('1C TSspéc13'!$D$17&lt;&gt;0,'1C TSspéc13'!$C$12="OUI"),'1C TSspéc13'!$D$56/'1C TSspéc13'!$D$17,"")</f>
        <v/>
      </c>
      <c r="AK1094" s="543" t="str">
        <f>IF(AND('1C TSspéc13'!$D$17&lt;&gt;0,'1C TSspéc13'!$C$12="OUI"),'1C TSspéc13'!$D$57/'1C TSspéc13'!$D$17,"")</f>
        <v/>
      </c>
      <c r="AL1094" s="72">
        <f>IF(AND('1C TSspéc13'!$D$17&lt;&gt;0,'1C TSspéc13'!$C$12="OUI"),N1094+AK1094,N1094)</f>
        <v>0</v>
      </c>
      <c r="AM1094" s="417">
        <f t="shared" ref="AM1094:AM1116" si="308">(J1094+(J1094*H1094)-(J1094*H1094*I1094))*L1094</f>
        <v>0</v>
      </c>
      <c r="AN1094" s="417">
        <f t="shared" ref="AN1094:AN1116" si="309">((J1094+(J1094*H1094)-(J1094*H1094*I1094))*M1094)*50%</f>
        <v>0</v>
      </c>
      <c r="AO1094" s="418" t="str">
        <f>IF(AND('1C TSspéc13'!$D$17&lt;&gt;0,'1C TSspéc13'!$D$30&lt;&gt;0),AM1094+AN1094,"")</f>
        <v/>
      </c>
      <c r="AP1094" s="573" t="str">
        <f>IF(AND('1C TSspéc13'!$D$17&lt;&gt;0,'1C TSspéc13'!$D$30&lt;&gt;0),AM1094-AR1094,"")</f>
        <v/>
      </c>
      <c r="AQ1094" s="583">
        <f t="shared" ref="AQ1094:AQ1116" si="310">IF(M1094=0,0,AN1094-AS1094)</f>
        <v>0</v>
      </c>
      <c r="AR1094" s="596"/>
      <c r="AS1094" s="102"/>
      <c r="AT1094" s="27" t="str">
        <f>IF(('1C TSspéc13'!D$17*FICHE!$C$14&lt;J1094),"Forfait limité à "&amp;FICHE!$C$14&amp;"€/jour","")</f>
        <v/>
      </c>
      <c r="AU1094" s="592"/>
      <c r="AV1094" s="824"/>
      <c r="AW1094" s="824"/>
      <c r="AX1094" s="824"/>
      <c r="AY1094" s="824"/>
      <c r="AZ1094" s="824"/>
      <c r="BA1094" s="767"/>
      <c r="BB1094" s="767"/>
      <c r="BC1094" s="767"/>
      <c r="BD1094" s="767"/>
      <c r="BE1094" s="767"/>
      <c r="BF1094" s="767"/>
      <c r="BG1094" s="767"/>
      <c r="BH1094" s="767"/>
      <c r="BI1094" s="767"/>
      <c r="BJ1094" s="767"/>
      <c r="BK1094" s="767"/>
      <c r="BL1094" s="767"/>
      <c r="BM1094" s="767"/>
      <c r="BN1094" s="767"/>
      <c r="BO1094" s="767"/>
      <c r="BP1094" s="767"/>
      <c r="BQ1094" s="767"/>
      <c r="BR1094" s="767"/>
      <c r="BS1094" s="767"/>
      <c r="BT1094" s="767"/>
      <c r="BU1094" s="767"/>
      <c r="BV1094" s="767"/>
      <c r="BW1094" s="767"/>
      <c r="BX1094" s="767"/>
      <c r="BY1094" s="767"/>
      <c r="BZ1094" s="767"/>
      <c r="CA1094" s="767"/>
      <c r="CB1094" s="767"/>
      <c r="CC1094" s="767"/>
      <c r="CD1094" s="767"/>
      <c r="CE1094" s="767"/>
      <c r="CF1094" s="767"/>
      <c r="CG1094" s="767"/>
      <c r="CH1094" s="767"/>
      <c r="CI1094" s="767"/>
      <c r="CJ1094" s="767"/>
      <c r="CK1094" s="767"/>
      <c r="CL1094" s="767"/>
      <c r="CM1094" s="767"/>
      <c r="CN1094" s="767"/>
      <c r="CO1094" s="767"/>
      <c r="CP1094" s="767"/>
      <c r="CQ1094" s="767"/>
      <c r="CR1094" s="767"/>
      <c r="CS1094" s="767"/>
      <c r="CT1094" s="767"/>
      <c r="CU1094" s="767"/>
      <c r="CV1094" s="767"/>
      <c r="CW1094" s="767"/>
      <c r="CX1094" s="767"/>
      <c r="CY1094" s="767"/>
      <c r="CZ1094" s="767"/>
      <c r="DA1094" s="767"/>
      <c r="DB1094" s="767"/>
      <c r="DC1094" s="767"/>
      <c r="DD1094" s="767"/>
      <c r="DE1094" s="767"/>
      <c r="DF1094" s="767"/>
      <c r="DG1094" s="767"/>
      <c r="DH1094" s="767"/>
      <c r="DI1094" s="767"/>
      <c r="DJ1094" s="767"/>
      <c r="DK1094" s="767"/>
      <c r="DL1094" s="767"/>
      <c r="DM1094" s="767"/>
      <c r="DN1094" s="767"/>
      <c r="DO1094" s="767"/>
      <c r="DP1094" s="767"/>
      <c r="DQ1094" s="767"/>
      <c r="DR1094" s="767"/>
      <c r="DS1094" s="767"/>
      <c r="DT1094" s="767"/>
      <c r="DU1094" s="767"/>
      <c r="DV1094" s="767"/>
      <c r="DW1094" s="767"/>
      <c r="DX1094" s="767"/>
      <c r="DY1094" s="767"/>
      <c r="DZ1094" s="767"/>
      <c r="EA1094" s="767"/>
      <c r="EB1094" s="767"/>
      <c r="EC1094" s="767"/>
      <c r="ED1094" s="767"/>
      <c r="EE1094" s="767"/>
      <c r="EF1094" s="767"/>
      <c r="EG1094" s="767"/>
      <c r="EH1094" s="767"/>
      <c r="EI1094" s="767"/>
      <c r="EJ1094" s="767"/>
      <c r="EK1094" s="767"/>
      <c r="EL1094" s="767"/>
      <c r="EM1094" s="767"/>
      <c r="EN1094" s="767"/>
      <c r="EO1094" s="767"/>
      <c r="EP1094" s="767"/>
      <c r="EQ1094" s="767"/>
      <c r="ER1094" s="767"/>
      <c r="ES1094" s="767"/>
      <c r="ET1094" s="767"/>
      <c r="EU1094" s="767"/>
      <c r="EV1094" s="767"/>
      <c r="EW1094" s="767"/>
      <c r="EX1094" s="767"/>
      <c r="EY1094" s="767"/>
      <c r="EZ1094" s="767"/>
      <c r="FA1094" s="767"/>
      <c r="FB1094" s="767"/>
      <c r="FC1094" s="767"/>
      <c r="FD1094" s="767"/>
      <c r="FE1094" s="767"/>
      <c r="FF1094" s="767"/>
      <c r="FG1094" s="767"/>
      <c r="FH1094" s="767"/>
      <c r="FI1094" s="767"/>
      <c r="FJ1094" s="767"/>
      <c r="FK1094" s="767"/>
      <c r="FL1094" s="767"/>
      <c r="FM1094" s="767"/>
      <c r="FN1094" s="767"/>
      <c r="FO1094" s="767"/>
      <c r="FP1094" s="767"/>
      <c r="FQ1094" s="767"/>
      <c r="FR1094" s="767"/>
      <c r="FS1094" s="767"/>
      <c r="FT1094" s="767"/>
      <c r="FU1094" s="767"/>
      <c r="FV1094" s="767"/>
      <c r="FW1094" s="767"/>
      <c r="FX1094" s="767"/>
      <c r="FY1094" s="767"/>
      <c r="FZ1094" s="767"/>
      <c r="GA1094" s="767"/>
      <c r="GB1094" s="767"/>
      <c r="GC1094" s="767"/>
      <c r="GD1094" s="767"/>
      <c r="GE1094" s="767"/>
      <c r="GF1094" s="767"/>
      <c r="GG1094" s="767"/>
      <c r="GH1094" s="767"/>
      <c r="GI1094" s="767"/>
      <c r="GJ1094" s="767"/>
      <c r="GK1094" s="767"/>
      <c r="GL1094" s="767"/>
      <c r="GM1094" s="767"/>
      <c r="GN1094" s="767"/>
      <c r="GO1094" s="767"/>
      <c r="GP1094" s="767"/>
      <c r="GQ1094" s="767"/>
      <c r="GR1094" s="767"/>
      <c r="GS1094" s="767"/>
      <c r="GT1094" s="767"/>
      <c r="GU1094" s="767"/>
      <c r="GV1094" s="767"/>
      <c r="GW1094" s="767"/>
      <c r="GX1094" s="767"/>
      <c r="GY1094" s="767"/>
      <c r="GZ1094" s="767"/>
      <c r="HA1094" s="767"/>
      <c r="HB1094" s="767"/>
      <c r="HC1094" s="767"/>
    </row>
    <row r="1095" spans="1:211" s="864" customFormat="1" ht="13.9" hidden="1" customHeight="1">
      <c r="A1095" s="307"/>
      <c r="B1095" s="351"/>
      <c r="C1095" s="971" t="str">
        <f>IF('1C TSspéc13'!E$17&lt;&gt;0,'1C TSspéc13'!$B$12,"")</f>
        <v/>
      </c>
      <c r="D1095" s="972"/>
      <c r="E1095" s="973"/>
      <c r="F1095" s="93">
        <f>IF(AND($C1095='1C TSspéc13'!$B$12,'1C TSspéc13'!$B$16="spécifiques",'1C TSspéc13'!$E$17&lt;&gt;""),'1C TSspéc13'!$E$21,"")</f>
        <v>0</v>
      </c>
      <c r="G1095" s="863"/>
      <c r="H1095" s="745">
        <v>0.21</v>
      </c>
      <c r="I1095" s="747">
        <v>1</v>
      </c>
      <c r="J1095" s="312"/>
      <c r="K1095" s="680">
        <f t="shared" si="307"/>
        <v>0</v>
      </c>
      <c r="L1095" s="556">
        <f>IF(OR('1C TSspéc13'!$B$12="",'1C TSspéc13'!E$30=0),0,IF(AND('1C TSspéc13'!$B$12&lt;&gt;"",$K$2="Pôle",'1C TSspéc13'!$C$12="OUI"),(('1C TSspéc13'!E$22+'1C TSspéc13'!E$23+'1C TSspéc13'!E$24+'1C TSspéc13'!E$25+'1C TSspéc13'!E$29)/'1C TSspéc13'!E$17),IF(AND('1C TSspéc13'!$B$12&lt;&gt;"",$K$2="Pôle",'1C TSspéc13'!$C$12="NON"),(('1C TSspéc13'!E$22+'1C TSspéc13'!E$23+'1C TSspéc13'!E$24+'1C TSspéc13'!E$25+'1C TSspéc13'!E$29)/'1C TSspéc13'!E$30),IF(AND('1C TSspéc13'!$B$12&lt;&gt;"",$K$2&lt;&gt;"Pôle",'1C TSspéc13'!$C$12="OUI"),(('1C TSspéc13'!E$22+'1C TSspéc13'!E$23+'1C TSspéc13'!E$24+'1C TSspéc13'!E$25+'1C TSspéc13'!E$26+'1C TSspéc13'!E$27+'1C TSspéc13'!E$28+'1C TSspéc13'!E$29)/'1C TSspéc13'!E$17),IF(AND('1C TSspéc13'!$B$12&lt;&gt;"",$K$2&lt;&gt;"Pôle",'1C TSspéc13'!$C$12="NON"),(('1C TSspéc13'!E$22+'1C TSspéc13'!E$23+'1C TSspéc13'!E$24+'1C TSspéc13'!E$25+'1C TSspéc13'!E$26+'1C TSspéc13'!E$27+'1C TSspéc13'!E$28+'1C TSspéc13'!E$29)/'1C TSspéc13'!E$30))))))</f>
        <v>0</v>
      </c>
      <c r="M1095" s="556">
        <f>IF(OR('1C TSspéc13'!$B$12="",'1C TSspéc13'!E$30=0),0,IF(AND('1C TSspéc13'!$B$12&lt;&gt;"",$K$2="Pôle",'1C TSspéc13'!$C$12="OUI"),(('1C TSspéc13'!E$26+'1C TSspéc13'!E$27+'1C TSspéc13'!E$28)/'1C TSspéc13'!E$17),IF(AND('1C TSspéc13'!$B$12&lt;&gt;"",$K$2="Pôle",'1C TSspéc13'!$C$12="NON"),(('1C TSspéc13'!E$26+'1C TSspéc13'!E$27+'1C TSspéc13'!E$28)/'1C TSspéc13'!E$30),IF(AND('1C TSspéc13'!$B$12&lt;&gt;"",$K$2&lt;&gt;"Pôle"),0))))</f>
        <v>0</v>
      </c>
      <c r="N1095" s="557">
        <f>IF(AND('1C TSspéc13'!$B$12&lt;&gt;0,'1C TSspéc13'!$E$30&lt;&gt;0),L1095+M1095,0)</f>
        <v>0</v>
      </c>
      <c r="O1095" s="542" t="str">
        <f>IF(AND('1C TSspéc13'!$E$17&lt;&gt;0,'1C TSspéc13'!$C$12="OUI"),'1C TSspéc13'!$E$35/'1C TSspéc13'!$E$17,"")</f>
        <v/>
      </c>
      <c r="P1095" s="543" t="str">
        <f>IF(AND('1C TSspéc13'!$E$17&lt;&gt;0,'1C TSspéc13'!$C$12="OUI"),'1C TSspéc13'!$E$36/'1C TSspéc13'!$E$17,"")</f>
        <v/>
      </c>
      <c r="Q1095" s="543" t="str">
        <f>IF(AND('1C TSspéc13'!$E$17&lt;&gt;0,'1C TSspéc13'!$C$12="OUI"),'1C TSspéc13'!$E$37/'1C TSspéc13'!$E$17,"")</f>
        <v/>
      </c>
      <c r="R1095" s="543" t="str">
        <f>IF(AND('1C TSspéc13'!$E$17&lt;&gt;0,'1C TSspéc13'!$C$12="OUI"),'1C TSspéc13'!$E$38/'1C TSspéc13'!$E$17,"")</f>
        <v/>
      </c>
      <c r="S1095" s="543" t="str">
        <f>IF(AND('1C TSspéc13'!$E$17&lt;&gt;0,'1C TSspéc13'!$C$12="OUI"),'1C TSspéc13'!$E$39/'1C TSspéc13'!$E$17,"")</f>
        <v/>
      </c>
      <c r="T1095" s="543" t="str">
        <f>IF(AND('1C TSspéc13'!$E$17&lt;&gt;0,'1C TSspéc13'!$C$12="OUI"),'1C TSspéc13'!$E$40/'1C TSspéc13'!$E$17,"")</f>
        <v/>
      </c>
      <c r="U1095" s="543" t="str">
        <f>IF(AND('1C TSspéc13'!$E$17&lt;&gt;0,'1C TSspéc13'!$C$12="OUI"),'1C TSspéc13'!$E$41/'1C TSspéc13'!$E$17,"")</f>
        <v/>
      </c>
      <c r="V1095" s="543" t="str">
        <f>IF(AND('1C TSspéc13'!$E$17&lt;&gt;0,'1C TSspéc13'!$C$12="OUI"),'1C TSspéc13'!$E$42/'1C TSspéc13'!$E$17,"")</f>
        <v/>
      </c>
      <c r="W1095" s="543" t="str">
        <f>IF(AND('1C TSspéc13'!$E$17&lt;&gt;0,'1C TSspéc13'!$C$12="OUI"),'1C TSspéc13'!$E$43/'1C TSspéc13'!$E$17,"")</f>
        <v/>
      </c>
      <c r="X1095" s="543" t="str">
        <f>IF(AND('1C TSspéc13'!$E$17&lt;&gt;0,'1C TSspéc13'!$C$12="OUI"),'1C TSspéc13'!$E$44/'1C TSspéc13'!$E$17,"")</f>
        <v/>
      </c>
      <c r="Y1095" s="543" t="str">
        <f>IF(AND('1C TSspéc13'!$E$17&lt;&gt;0,'1C TSspéc13'!$C$12="OUI"),'1C TSspéc13'!$E$45/'1C TSspéc13'!$E$17,"")</f>
        <v/>
      </c>
      <c r="Z1095" s="543" t="str">
        <f>IF(AND('1C TSspéc13'!$E$17&lt;&gt;0,'1C TSspéc13'!$C$12="OUI"),'1C TSspéc13'!$E$46/'1C TSspéc13'!$E$17,"")</f>
        <v/>
      </c>
      <c r="AA1095" s="543" t="str">
        <f>IF(AND('1C TSspéc13'!$E$17&lt;&gt;0,'1C TSspéc13'!$C$12="OUI"),'1C TSspéc13'!$E$47/'1C TSspéc13'!$E$17,"")</f>
        <v/>
      </c>
      <c r="AB1095" s="543" t="str">
        <f>IF(AND('1C TSspéc13'!$E$17&lt;&gt;0,'1C TSspéc13'!$C$12="OUI"),'1C TSspéc13'!$E$48/'1C TSspéc13'!$E$17,"")</f>
        <v/>
      </c>
      <c r="AC1095" s="543" t="str">
        <f>IF(AND('1C TSspéc13'!$E$17&lt;&gt;0,'1C TSspéc13'!$C$12="OUI"),'1C TSspéc13'!$E$49/'1C TSspéc13'!$E$17,"")</f>
        <v/>
      </c>
      <c r="AD1095" s="543" t="str">
        <f>IF(AND('1C TSspéc13'!$E$17&lt;&gt;0,'1C TSspéc13'!$C$12="OUI"),'1C TSspéc13'!$E$50/'1C TSspéc13'!$E$17,"")</f>
        <v/>
      </c>
      <c r="AE1095" s="543" t="str">
        <f>IF(AND('1C TSspéc13'!$E$17&lt;&gt;0,'1C TSspéc13'!$C$12="OUI"),'1C TSspéc13'!$E$51/'1C TSspéc13'!$E$17,"")</f>
        <v/>
      </c>
      <c r="AF1095" s="543" t="str">
        <f>IF(AND('1C TSspéc13'!$E$17&lt;&gt;0,'1C TSspéc13'!$C$12="OUI"),'1C TSspéc13'!$E$52/'1C TSspéc13'!$E$17,"")</f>
        <v/>
      </c>
      <c r="AG1095" s="543" t="str">
        <f>IF(AND('1C TSspéc13'!$E$17&lt;&gt;0,'1C TSspéc13'!$C$12="OUI"),'1C TSspéc13'!$E$53/'1C TSspéc13'!$E$17,"")</f>
        <v/>
      </c>
      <c r="AH1095" s="543" t="str">
        <f>IF(AND('1C TSspéc13'!$E$17&lt;&gt;0,'1C TSspéc13'!$C$12="OUI"),'1C TSspéc13'!$E$54/'1C TSspéc13'!$E$17,"")</f>
        <v/>
      </c>
      <c r="AI1095" s="543" t="str">
        <f>IF(AND('1C TSspéc13'!$E$17&lt;&gt;0,'1C TSspéc13'!$C$12="OUI"),'1C TSspéc13'!$E$55/'1C TSspéc13'!$E$17,"")</f>
        <v/>
      </c>
      <c r="AJ1095" s="543" t="str">
        <f>IF(AND('1C TSspéc13'!$E$17&lt;&gt;0,'1C TSspéc13'!$C$12="OUI"),'1C TSspéc13'!$E$56/'1C TSspéc13'!$E$17,"")</f>
        <v/>
      </c>
      <c r="AK1095" s="543" t="str">
        <f>IF(AND('1C TSspéc13'!$E$17&lt;&gt;0,'1C TSspéc13'!$C$12="OUI"),'1C TSspéc13'!$E$57/'1C TSspéc13'!$E$17,"")</f>
        <v/>
      </c>
      <c r="AL1095" s="72">
        <f>IF(AND('1C TSspéc13'!$E$17&lt;&gt;0,'1C TSspéc13'!$C$12="OUI"),N1095+AK1095,N1095)</f>
        <v>0</v>
      </c>
      <c r="AM1095" s="417">
        <f t="shared" si="308"/>
        <v>0</v>
      </c>
      <c r="AN1095" s="417">
        <f t="shared" si="309"/>
        <v>0</v>
      </c>
      <c r="AO1095" s="418" t="str">
        <f>IF(AND('1C TSspéc13'!$E$17&lt;&gt;0,'1C TSspéc13'!$E$30&lt;&gt;0),AM1095+AN1095,"")</f>
        <v/>
      </c>
      <c r="AP1095" s="573" t="str">
        <f>IF(AND('1C TSspéc13'!$E$17&lt;&gt;0,'1C TSspéc13'!$E$30&lt;&gt;0),AM1095-AR1095,"")</f>
        <v/>
      </c>
      <c r="AQ1095" s="583">
        <f t="shared" si="310"/>
        <v>0</v>
      </c>
      <c r="AR1095" s="596"/>
      <c r="AS1095" s="102"/>
      <c r="AT1095" s="27" t="str">
        <f>IF(('1C TSspéc13'!E$17*FICHE!$C$14&lt;J1095),"Forfait limité à "&amp;FICHE!$C$14&amp;"€/jour","")</f>
        <v/>
      </c>
      <c r="AU1095" s="592"/>
      <c r="AV1095" s="824"/>
      <c r="AW1095" s="824"/>
      <c r="AX1095" s="824"/>
      <c r="AY1095" s="824"/>
      <c r="AZ1095" s="824"/>
      <c r="BA1095" s="767"/>
      <c r="BB1095" s="767"/>
      <c r="BC1095" s="767"/>
      <c r="BD1095" s="767"/>
      <c r="BE1095" s="767"/>
      <c r="BF1095" s="767"/>
      <c r="BG1095" s="767"/>
      <c r="BH1095" s="767"/>
      <c r="BI1095" s="767"/>
      <c r="BJ1095" s="767"/>
      <c r="BK1095" s="767"/>
      <c r="BL1095" s="767"/>
      <c r="BM1095" s="767"/>
      <c r="BN1095" s="767"/>
      <c r="BO1095" s="767"/>
      <c r="BP1095" s="767"/>
      <c r="BQ1095" s="767"/>
      <c r="BR1095" s="767"/>
      <c r="BS1095" s="767"/>
      <c r="BT1095" s="767"/>
      <c r="BU1095" s="767"/>
      <c r="BV1095" s="767"/>
      <c r="BW1095" s="767"/>
      <c r="BX1095" s="767"/>
      <c r="BY1095" s="767"/>
      <c r="BZ1095" s="767"/>
      <c r="CA1095" s="767"/>
      <c r="CB1095" s="767"/>
      <c r="CC1095" s="767"/>
      <c r="CD1095" s="767"/>
      <c r="CE1095" s="767"/>
      <c r="CF1095" s="767"/>
      <c r="CG1095" s="767"/>
      <c r="CH1095" s="767"/>
      <c r="CI1095" s="767"/>
      <c r="CJ1095" s="767"/>
      <c r="CK1095" s="767"/>
      <c r="CL1095" s="767"/>
      <c r="CM1095" s="767"/>
      <c r="CN1095" s="767"/>
      <c r="CO1095" s="767"/>
      <c r="CP1095" s="767"/>
      <c r="CQ1095" s="767"/>
      <c r="CR1095" s="767"/>
      <c r="CS1095" s="767"/>
      <c r="CT1095" s="767"/>
      <c r="CU1095" s="767"/>
      <c r="CV1095" s="767"/>
      <c r="CW1095" s="767"/>
      <c r="CX1095" s="767"/>
      <c r="CY1095" s="767"/>
      <c r="CZ1095" s="767"/>
      <c r="DA1095" s="767"/>
      <c r="DB1095" s="767"/>
      <c r="DC1095" s="767"/>
      <c r="DD1095" s="767"/>
      <c r="DE1095" s="767"/>
      <c r="DF1095" s="767"/>
      <c r="DG1095" s="767"/>
      <c r="DH1095" s="767"/>
      <c r="DI1095" s="767"/>
      <c r="DJ1095" s="767"/>
      <c r="DK1095" s="767"/>
      <c r="DL1095" s="767"/>
      <c r="DM1095" s="767"/>
      <c r="DN1095" s="767"/>
      <c r="DO1095" s="767"/>
      <c r="DP1095" s="767"/>
      <c r="DQ1095" s="767"/>
      <c r="DR1095" s="767"/>
      <c r="DS1095" s="767"/>
      <c r="DT1095" s="767"/>
      <c r="DU1095" s="767"/>
      <c r="DV1095" s="767"/>
      <c r="DW1095" s="767"/>
      <c r="DX1095" s="767"/>
      <c r="DY1095" s="767"/>
      <c r="DZ1095" s="767"/>
      <c r="EA1095" s="767"/>
      <c r="EB1095" s="767"/>
      <c r="EC1095" s="767"/>
      <c r="ED1095" s="767"/>
      <c r="EE1095" s="767"/>
      <c r="EF1095" s="767"/>
      <c r="EG1095" s="767"/>
      <c r="EH1095" s="767"/>
      <c r="EI1095" s="767"/>
      <c r="EJ1095" s="767"/>
      <c r="EK1095" s="767"/>
      <c r="EL1095" s="767"/>
      <c r="EM1095" s="767"/>
      <c r="EN1095" s="767"/>
      <c r="EO1095" s="767"/>
      <c r="EP1095" s="767"/>
      <c r="EQ1095" s="767"/>
      <c r="ER1095" s="767"/>
      <c r="ES1095" s="767"/>
      <c r="ET1095" s="767"/>
      <c r="EU1095" s="767"/>
      <c r="EV1095" s="767"/>
      <c r="EW1095" s="767"/>
      <c r="EX1095" s="767"/>
      <c r="EY1095" s="767"/>
      <c r="EZ1095" s="767"/>
      <c r="FA1095" s="767"/>
      <c r="FB1095" s="767"/>
      <c r="FC1095" s="767"/>
      <c r="FD1095" s="767"/>
      <c r="FE1095" s="767"/>
      <c r="FF1095" s="767"/>
      <c r="FG1095" s="767"/>
      <c r="FH1095" s="767"/>
      <c r="FI1095" s="767"/>
      <c r="FJ1095" s="767"/>
      <c r="FK1095" s="767"/>
      <c r="FL1095" s="767"/>
      <c r="FM1095" s="767"/>
      <c r="FN1095" s="767"/>
      <c r="FO1095" s="767"/>
      <c r="FP1095" s="767"/>
      <c r="FQ1095" s="767"/>
      <c r="FR1095" s="767"/>
      <c r="FS1095" s="767"/>
      <c r="FT1095" s="767"/>
      <c r="FU1095" s="767"/>
      <c r="FV1095" s="767"/>
      <c r="FW1095" s="767"/>
      <c r="FX1095" s="767"/>
      <c r="FY1095" s="767"/>
      <c r="FZ1095" s="767"/>
      <c r="GA1095" s="767"/>
      <c r="GB1095" s="767"/>
      <c r="GC1095" s="767"/>
      <c r="GD1095" s="767"/>
      <c r="GE1095" s="767"/>
      <c r="GF1095" s="767"/>
      <c r="GG1095" s="767"/>
      <c r="GH1095" s="767"/>
      <c r="GI1095" s="767"/>
      <c r="GJ1095" s="767"/>
      <c r="GK1095" s="767"/>
      <c r="GL1095" s="767"/>
      <c r="GM1095" s="767"/>
      <c r="GN1095" s="767"/>
      <c r="GO1095" s="767"/>
      <c r="GP1095" s="767"/>
      <c r="GQ1095" s="767"/>
      <c r="GR1095" s="767"/>
      <c r="GS1095" s="767"/>
      <c r="GT1095" s="767"/>
      <c r="GU1095" s="767"/>
      <c r="GV1095" s="767"/>
      <c r="GW1095" s="767"/>
      <c r="GX1095" s="767"/>
      <c r="GY1095" s="767"/>
      <c r="GZ1095" s="767"/>
      <c r="HA1095" s="767"/>
      <c r="HB1095" s="767"/>
      <c r="HC1095" s="767"/>
    </row>
    <row r="1096" spans="1:211" s="864" customFormat="1" ht="13.9" hidden="1" customHeight="1">
      <c r="A1096" s="307"/>
      <c r="B1096" s="351"/>
      <c r="C1096" s="971" t="str">
        <f>IF('1C TSspéc13'!F$17&lt;&gt;0,'1C TSspéc13'!$B$12,"")</f>
        <v/>
      </c>
      <c r="D1096" s="972"/>
      <c r="E1096" s="973"/>
      <c r="F1096" s="93">
        <f>IF(AND($C1096='1C TSspéc13'!$B$12,'1C TSspéc13'!$B$16="spécifiques",'1C TSspéc13'!$F$17&lt;&gt;""),'1C TSspéc13'!$F$21,"")</f>
        <v>0</v>
      </c>
      <c r="G1096" s="863"/>
      <c r="H1096" s="745">
        <v>0.21</v>
      </c>
      <c r="I1096" s="747">
        <v>1</v>
      </c>
      <c r="J1096" s="312"/>
      <c r="K1096" s="680">
        <f t="shared" si="307"/>
        <v>0</v>
      </c>
      <c r="L1096" s="556">
        <f>IF(OR('1C TSspéc13'!$B$12="",'1C TSspéc13'!F$30=0),0,IF(AND('1C TSspéc13'!$B$12&lt;&gt;"",$K$2="Pôle",'1C TSspéc13'!$C$12="OUI"),(('1C TSspéc13'!F$22+'1C TSspéc13'!F$23+'1C TSspéc13'!F$24+'1C TSspéc13'!F$25+'1C TSspéc13'!F$29)/'1C TSspéc13'!F$17),IF(AND('1C TSspéc13'!$B$12&lt;&gt;"",$K$2="Pôle",'1C TSspéc13'!$C$12="NON"),(('1C TSspéc13'!F$22+'1C TSspéc13'!F$23+'1C TSspéc13'!F$24+'1C TSspéc13'!F$25+'1C TSspéc13'!F$29)/'1C TSspéc13'!F$30),IF(AND('1C TSspéc13'!$B$12&lt;&gt;"",$K$2&lt;&gt;"Pôle",'1C TSspéc13'!$C$12="OUI"),(('1C TSspéc13'!F$22+'1C TSspéc13'!F$23+'1C TSspéc13'!F$24+'1C TSspéc13'!F$25+'1C TSspéc13'!F$26+'1C TSspéc13'!F$27+'1C TSspéc13'!F$28+'1C TSspéc13'!F$29)/'1C TSspéc13'!F$17),IF(AND('1C TSspéc13'!$B$12&lt;&gt;"",$K$2&lt;&gt;"Pôle",'1C TSspéc13'!$C$12="NON"),(('1C TSspéc13'!F$22+'1C TSspéc13'!F$23+'1C TSspéc13'!F$24+'1C TSspéc13'!F$25+'1C TSspéc13'!F$26+'1C TSspéc13'!F$27+'1C TSspéc13'!F$28+'1C TSspéc13'!F$29)/'1C TSspéc13'!F$30))))))</f>
        <v>0</v>
      </c>
      <c r="M1096" s="556">
        <f>IF(OR('1C TSspéc13'!$B$12="",'1C TSspéc13'!F$30=0),0,IF(AND('1C TSspéc13'!$B$12&lt;&gt;"",$K$2="Pôle",'1C TSspéc13'!$C$12="OUI"),(('1C TSspéc13'!F$26+'1C TSspéc13'!F$27+'1C TSspéc13'!F$28)/'1C TSspéc13'!F$17),IF(AND('1C TSspéc13'!$B$12&lt;&gt;"",$K$2="Pôle",'1C TSspéc13'!$C$12="NON"),(('1C TSspéc13'!F$26+'1C TSspéc13'!F$27+'1C TSspéc13'!F$28)/'1C TSspéc13'!F$30),IF(AND('1C TSspéc13'!$B$12&lt;&gt;"",$K$2&lt;&gt;"Pôle"),0))))</f>
        <v>0</v>
      </c>
      <c r="N1096" s="557">
        <f>IF(AND('1C TSspéc13'!$B$12&lt;&gt;0,'1C TSspéc13'!$F$30&lt;&gt;0),L1096+M1096,0)</f>
        <v>0</v>
      </c>
      <c r="O1096" s="542" t="str">
        <f>IF(AND('1C TSspéc13'!$F$17&lt;&gt;0,'1C TSspéc13'!$C$12="OUI"),'1C TSspéc13'!$F$35/'1C TSspéc13'!$F$17,"")</f>
        <v/>
      </c>
      <c r="P1096" s="543" t="str">
        <f>IF(AND('1C TSspéc13'!$F$17&lt;&gt;0,'1C TSspéc13'!$C$12="OUI"),'1C TSspéc13'!$F$36/'1C TSspéc13'!$F$17,"")</f>
        <v/>
      </c>
      <c r="Q1096" s="543" t="str">
        <f>IF(AND('1C TSspéc13'!$F$17&lt;&gt;0,'1C TSspéc13'!$C$12="OUI"),'1C TSspéc13'!$F$37/'1C TSspéc13'!$F$17,"")</f>
        <v/>
      </c>
      <c r="R1096" s="543" t="str">
        <f>IF(AND('1C TSspéc13'!$F$17&lt;&gt;0,'1C TSspéc13'!$C$12="OUI"),'1C TSspéc13'!$F$38/'1C TSspéc13'!$F$17,"")</f>
        <v/>
      </c>
      <c r="S1096" s="543" t="str">
        <f>IF(AND('1C TSspéc13'!$F$17&lt;&gt;0,'1C TSspéc13'!$C$12="OUI"),'1C TSspéc13'!$F$39/'1C TSspéc13'!$F$17,"")</f>
        <v/>
      </c>
      <c r="T1096" s="543" t="str">
        <f>IF(AND('1C TSspéc13'!$F$17&lt;&gt;0,'1C TSspéc13'!$C$12="OUI"),'1C TSspéc13'!$F$40/'1C TSspéc13'!$F$17,"")</f>
        <v/>
      </c>
      <c r="U1096" s="543" t="str">
        <f>IF(AND('1C TSspéc13'!$F$17&lt;&gt;0,'1C TSspéc13'!$C$12="OUI"),'1C TSspéc13'!$F$41/'1C TSspéc13'!$F$17,"")</f>
        <v/>
      </c>
      <c r="V1096" s="543" t="str">
        <f>IF(AND('1C TSspéc13'!$F$17&lt;&gt;0,'1C TSspéc13'!$C$12="OUI"),'1C TSspéc13'!$F$42/'1C TSspéc13'!$F$17,"")</f>
        <v/>
      </c>
      <c r="W1096" s="543" t="str">
        <f>IF(AND('1C TSspéc13'!$F$17&lt;&gt;0,'1C TSspéc13'!$C$12="OUI"),'1C TSspéc13'!$F$43/'1C TSspéc13'!$F$17,"")</f>
        <v/>
      </c>
      <c r="X1096" s="543" t="str">
        <f>IF(AND('1C TSspéc13'!$F$17&lt;&gt;0,'1C TSspéc13'!$C$12="OUI"),'1C TSspéc13'!$F$44/'1C TSspéc13'!$F$17,"")</f>
        <v/>
      </c>
      <c r="Y1096" s="543" t="str">
        <f>IF(AND('1C TSspéc13'!$F$17&lt;&gt;0,'1C TSspéc13'!$C$12="OUI"),'1C TSspéc13'!$F$45/'1C TSspéc13'!$F$17,"")</f>
        <v/>
      </c>
      <c r="Z1096" s="543" t="str">
        <f>IF(AND('1C TSspéc13'!$F$17&lt;&gt;0,'1C TSspéc13'!$C$12="OUI"),'1C TSspéc13'!$F$46/'1C TSspéc13'!$F$17,"")</f>
        <v/>
      </c>
      <c r="AA1096" s="543" t="str">
        <f>IF(AND('1C TSspéc13'!$F$17&lt;&gt;0,'1C TSspéc13'!$C$12="OUI"),'1C TSspéc13'!$F$47/'1C TSspéc13'!$F$17,"")</f>
        <v/>
      </c>
      <c r="AB1096" s="543" t="str">
        <f>IF(AND('1C TSspéc13'!$F$17&lt;&gt;0,'1C TSspéc13'!$C$12="OUI"),'1C TSspéc13'!$F$48/'1C TSspéc13'!$F$17,"")</f>
        <v/>
      </c>
      <c r="AC1096" s="543" t="str">
        <f>IF(AND('1C TSspéc13'!$F$17&lt;&gt;0,'1C TSspéc13'!$C$12="OUI"),'1C TSspéc13'!$F$49/'1C TSspéc13'!$F$17,"")</f>
        <v/>
      </c>
      <c r="AD1096" s="543" t="str">
        <f>IF(AND('1C TSspéc13'!$F$17&lt;&gt;0,'1C TSspéc13'!$C$12="OUI"),'1C TSspéc13'!$F$50/'1C TSspéc13'!$F$17,"")</f>
        <v/>
      </c>
      <c r="AE1096" s="543" t="str">
        <f>IF(AND('1C TSspéc13'!$F$17&lt;&gt;0,'1C TSspéc13'!$C$12="OUI"),'1C TSspéc13'!$F$51/'1C TSspéc13'!$F$17,"")</f>
        <v/>
      </c>
      <c r="AF1096" s="543" t="str">
        <f>IF(AND('1C TSspéc13'!$F$17&lt;&gt;0,'1C TSspéc13'!$C$12="OUI"),'1C TSspéc13'!$F$52/'1C TSspéc13'!$F$17,"")</f>
        <v/>
      </c>
      <c r="AG1096" s="543" t="str">
        <f>IF(AND('1C TSspéc13'!$F$17&lt;&gt;0,'1C TSspéc13'!$C$12="OUI"),'1C TSspéc13'!$F$53/'1C TSspéc13'!$F$17,"")</f>
        <v/>
      </c>
      <c r="AH1096" s="543" t="str">
        <f>IF(AND('1C TSspéc13'!$F$17&lt;&gt;0,'1C TSspéc13'!$C$12="OUI"),'1C TSspéc13'!$F$54/'1C TSspéc13'!$F$17,"")</f>
        <v/>
      </c>
      <c r="AI1096" s="543" t="str">
        <f>IF(AND('1C TSspéc13'!$F$17&lt;&gt;0,'1C TSspéc13'!$C$12="OUI"),'1C TSspéc13'!$F$55/'1C TSspéc13'!$F$17,"")</f>
        <v/>
      </c>
      <c r="AJ1096" s="543" t="str">
        <f>IF(AND('1C TSspéc13'!$F$17&lt;&gt;0,'1C TSspéc13'!$C$12="OUI"),'1C TSspéc13'!$F$56/'1C TSspéc13'!$F$17,"")</f>
        <v/>
      </c>
      <c r="AK1096" s="543" t="str">
        <f>IF(AND('1C TSspéc13'!$F$17&lt;&gt;0,'1C TSspéc13'!$C$12="OUI"),'1C TSspéc13'!$F$57/'1C TSspéc13'!$F$17,"")</f>
        <v/>
      </c>
      <c r="AL1096" s="72">
        <f>IF(AND('1C TSspéc13'!$F$17&lt;&gt;0,'1C TSspéc13'!$C$12="OUI"),N1096+AK1096,N1096)</f>
        <v>0</v>
      </c>
      <c r="AM1096" s="417">
        <f t="shared" si="308"/>
        <v>0</v>
      </c>
      <c r="AN1096" s="417">
        <f t="shared" si="309"/>
        <v>0</v>
      </c>
      <c r="AO1096" s="418" t="str">
        <f>IF(AND('1C TSspéc13'!$F$17&lt;&gt;0,'1C TSspéc13'!$F$30&lt;&gt;0),AM1096+AN1096,"")</f>
        <v/>
      </c>
      <c r="AP1096" s="573" t="str">
        <f>IF(AND('1C TSspéc13'!$F$17&lt;&gt;0,'1C TSspéc13'!$F$30&lt;&gt;0),AM1096-AR1096,"")</f>
        <v/>
      </c>
      <c r="AQ1096" s="583">
        <f t="shared" si="310"/>
        <v>0</v>
      </c>
      <c r="AR1096" s="596"/>
      <c r="AS1096" s="102"/>
      <c r="AT1096" s="27" t="str">
        <f>IF(('1C TSspéc13'!F$17*FICHE!$C$14&lt;J1096),"Forfait limité à "&amp;FICHE!$C$14&amp;"€/jour","")</f>
        <v/>
      </c>
      <c r="AU1096" s="592"/>
      <c r="AV1096" s="824"/>
      <c r="AW1096" s="824"/>
      <c r="AX1096" s="824"/>
      <c r="AY1096" s="824"/>
      <c r="AZ1096" s="824"/>
      <c r="BA1096" s="767"/>
      <c r="BB1096" s="767"/>
      <c r="BC1096" s="767"/>
      <c r="BD1096" s="767"/>
      <c r="BE1096" s="767"/>
      <c r="BF1096" s="767"/>
      <c r="BG1096" s="767"/>
      <c r="BH1096" s="767"/>
      <c r="BI1096" s="767"/>
      <c r="BJ1096" s="767"/>
      <c r="BK1096" s="767"/>
      <c r="BL1096" s="767"/>
      <c r="BM1096" s="767"/>
      <c r="BN1096" s="767"/>
      <c r="BO1096" s="767"/>
      <c r="BP1096" s="767"/>
      <c r="BQ1096" s="767"/>
      <c r="BR1096" s="767"/>
      <c r="BS1096" s="767"/>
      <c r="BT1096" s="767"/>
      <c r="BU1096" s="767"/>
      <c r="BV1096" s="767"/>
      <c r="BW1096" s="767"/>
      <c r="BX1096" s="767"/>
      <c r="BY1096" s="767"/>
      <c r="BZ1096" s="767"/>
      <c r="CA1096" s="767"/>
      <c r="CB1096" s="767"/>
      <c r="CC1096" s="767"/>
      <c r="CD1096" s="767"/>
      <c r="CE1096" s="767"/>
      <c r="CF1096" s="767"/>
      <c r="CG1096" s="767"/>
      <c r="CH1096" s="767"/>
      <c r="CI1096" s="767"/>
      <c r="CJ1096" s="767"/>
      <c r="CK1096" s="767"/>
      <c r="CL1096" s="767"/>
      <c r="CM1096" s="767"/>
      <c r="CN1096" s="767"/>
      <c r="CO1096" s="767"/>
      <c r="CP1096" s="767"/>
      <c r="CQ1096" s="767"/>
      <c r="CR1096" s="767"/>
      <c r="CS1096" s="767"/>
      <c r="CT1096" s="767"/>
      <c r="CU1096" s="767"/>
      <c r="CV1096" s="767"/>
      <c r="CW1096" s="767"/>
      <c r="CX1096" s="767"/>
      <c r="CY1096" s="767"/>
      <c r="CZ1096" s="767"/>
      <c r="DA1096" s="767"/>
      <c r="DB1096" s="767"/>
      <c r="DC1096" s="767"/>
      <c r="DD1096" s="767"/>
      <c r="DE1096" s="767"/>
      <c r="DF1096" s="767"/>
      <c r="DG1096" s="767"/>
      <c r="DH1096" s="767"/>
      <c r="DI1096" s="767"/>
      <c r="DJ1096" s="767"/>
      <c r="DK1096" s="767"/>
      <c r="DL1096" s="767"/>
      <c r="DM1096" s="767"/>
      <c r="DN1096" s="767"/>
      <c r="DO1096" s="767"/>
      <c r="DP1096" s="767"/>
      <c r="DQ1096" s="767"/>
      <c r="DR1096" s="767"/>
      <c r="DS1096" s="767"/>
      <c r="DT1096" s="767"/>
      <c r="DU1096" s="767"/>
      <c r="DV1096" s="767"/>
      <c r="DW1096" s="767"/>
      <c r="DX1096" s="767"/>
      <c r="DY1096" s="767"/>
      <c r="DZ1096" s="767"/>
      <c r="EA1096" s="767"/>
      <c r="EB1096" s="767"/>
      <c r="EC1096" s="767"/>
      <c r="ED1096" s="767"/>
      <c r="EE1096" s="767"/>
      <c r="EF1096" s="767"/>
      <c r="EG1096" s="767"/>
      <c r="EH1096" s="767"/>
      <c r="EI1096" s="767"/>
      <c r="EJ1096" s="767"/>
      <c r="EK1096" s="767"/>
      <c r="EL1096" s="767"/>
      <c r="EM1096" s="767"/>
      <c r="EN1096" s="767"/>
      <c r="EO1096" s="767"/>
      <c r="EP1096" s="767"/>
      <c r="EQ1096" s="767"/>
      <c r="ER1096" s="767"/>
      <c r="ES1096" s="767"/>
      <c r="ET1096" s="767"/>
      <c r="EU1096" s="767"/>
      <c r="EV1096" s="767"/>
      <c r="EW1096" s="767"/>
      <c r="EX1096" s="767"/>
      <c r="EY1096" s="767"/>
      <c r="EZ1096" s="767"/>
      <c r="FA1096" s="767"/>
      <c r="FB1096" s="767"/>
      <c r="FC1096" s="767"/>
      <c r="FD1096" s="767"/>
      <c r="FE1096" s="767"/>
      <c r="FF1096" s="767"/>
      <c r="FG1096" s="767"/>
      <c r="FH1096" s="767"/>
      <c r="FI1096" s="767"/>
      <c r="FJ1096" s="767"/>
      <c r="FK1096" s="767"/>
      <c r="FL1096" s="767"/>
      <c r="FM1096" s="767"/>
      <c r="FN1096" s="767"/>
      <c r="FO1096" s="767"/>
      <c r="FP1096" s="767"/>
      <c r="FQ1096" s="767"/>
      <c r="FR1096" s="767"/>
      <c r="FS1096" s="767"/>
      <c r="FT1096" s="767"/>
      <c r="FU1096" s="767"/>
      <c r="FV1096" s="767"/>
      <c r="FW1096" s="767"/>
      <c r="FX1096" s="767"/>
      <c r="FY1096" s="767"/>
      <c r="FZ1096" s="767"/>
      <c r="GA1096" s="767"/>
      <c r="GB1096" s="767"/>
      <c r="GC1096" s="767"/>
      <c r="GD1096" s="767"/>
      <c r="GE1096" s="767"/>
      <c r="GF1096" s="767"/>
      <c r="GG1096" s="767"/>
      <c r="GH1096" s="767"/>
      <c r="GI1096" s="767"/>
      <c r="GJ1096" s="767"/>
      <c r="GK1096" s="767"/>
      <c r="GL1096" s="767"/>
      <c r="GM1096" s="767"/>
      <c r="GN1096" s="767"/>
      <c r="GO1096" s="767"/>
      <c r="GP1096" s="767"/>
      <c r="GQ1096" s="767"/>
      <c r="GR1096" s="767"/>
      <c r="GS1096" s="767"/>
      <c r="GT1096" s="767"/>
      <c r="GU1096" s="767"/>
      <c r="GV1096" s="767"/>
      <c r="GW1096" s="767"/>
      <c r="GX1096" s="767"/>
      <c r="GY1096" s="767"/>
      <c r="GZ1096" s="767"/>
      <c r="HA1096" s="767"/>
      <c r="HB1096" s="767"/>
      <c r="HC1096" s="767"/>
    </row>
    <row r="1097" spans="1:211" s="864" customFormat="1" ht="13.9" hidden="1" customHeight="1">
      <c r="A1097" s="307"/>
      <c r="B1097" s="351"/>
      <c r="C1097" s="971" t="str">
        <f>IF('1C TSspéc13'!G$17&lt;&gt;0,'1C TSspéc13'!$B$12,"")</f>
        <v/>
      </c>
      <c r="D1097" s="972"/>
      <c r="E1097" s="973"/>
      <c r="F1097" s="93">
        <f>IF(AND($C1097='1C TSspéc13'!$B$12,'1C TSspéc13'!$B$16="spécifiques",'1C TSspéc13'!$G$17&lt;&gt;""),'1C TSspéc13'!$G$21,"")</f>
        <v>0</v>
      </c>
      <c r="G1097" s="863"/>
      <c r="H1097" s="745">
        <v>0.21</v>
      </c>
      <c r="I1097" s="747">
        <v>1</v>
      </c>
      <c r="J1097" s="312"/>
      <c r="K1097" s="680">
        <f t="shared" si="307"/>
        <v>0</v>
      </c>
      <c r="L1097" s="556">
        <f>IF(OR('1C TSspéc13'!$B$12="",'1C TSspéc13'!G$30=0),0,IF(AND('1C TSspéc13'!$B$12&lt;&gt;"",$K$2="Pôle",'1C TSspéc13'!$C$12="OUI"),(('1C TSspéc13'!G$22+'1C TSspéc13'!G$23+'1C TSspéc13'!G$24+'1C TSspéc13'!G$25+'1C TSspéc13'!G$29)/'1C TSspéc13'!G$17),IF(AND('1C TSspéc13'!$B$12&lt;&gt;"",$K$2="Pôle",'1C TSspéc13'!$C$12="NON"),(('1C TSspéc13'!G$22+'1C TSspéc13'!G$23+'1C TSspéc13'!G$24+'1C TSspéc13'!G$25+'1C TSspéc13'!G$29)/'1C TSspéc13'!G$30),IF(AND('1C TSspéc13'!$B$12&lt;&gt;"",$K$2&lt;&gt;"Pôle",'1C TSspéc13'!$C$12="OUI"),(('1C TSspéc13'!G$22+'1C TSspéc13'!G$23+'1C TSspéc13'!G$24+'1C TSspéc13'!G$25+'1C TSspéc13'!G$26+'1C TSspéc13'!G$27+'1C TSspéc13'!G$28+'1C TSspéc13'!G$29)/'1C TSspéc13'!G$17),IF(AND('1C TSspéc13'!$B$12&lt;&gt;"",$K$2&lt;&gt;"Pôle",'1C TSspéc13'!$C$12="NON"),(('1C TSspéc13'!G$22+'1C TSspéc13'!G$23+'1C TSspéc13'!G$24+'1C TSspéc13'!G$25+'1C TSspéc13'!G$26+'1C TSspéc13'!G$27+'1C TSspéc13'!G$28+'1C TSspéc13'!G$29)/'1C TSspéc13'!G$30))))))</f>
        <v>0</v>
      </c>
      <c r="M1097" s="556">
        <f>IF(OR('1C TSspéc13'!$B$12="",'1C TSspéc13'!G$30=0),0,IF(AND('1C TSspéc13'!$B$12&lt;&gt;"",$K$2="Pôle",'1C TSspéc13'!$C$12="OUI"),(('1C TSspéc13'!G$26+'1C TSspéc13'!G$27+'1C TSspéc13'!G$28)/'1C TSspéc13'!G$17),IF(AND('1C TSspéc13'!$B$12&lt;&gt;"",$K$2="Pôle",'1C TSspéc13'!$C$12="NON"),(('1C TSspéc13'!G$26+'1C TSspéc13'!G$27+'1C TSspéc13'!G$28)/'1C TSspéc13'!G$30),IF(AND('1C TSspéc13'!$B$12&lt;&gt;"",$K$2&lt;&gt;"Pôle"),0))))</f>
        <v>0</v>
      </c>
      <c r="N1097" s="557">
        <f>IF(AND('1C TSspéc13'!$B$12&lt;&gt;0,'1C TSspéc13'!$G$30&lt;&gt;0),L1097+M1097,0)</f>
        <v>0</v>
      </c>
      <c r="O1097" s="542" t="str">
        <f>IF(AND('1C TSspéc13'!$G$17&lt;&gt;0,'1C TSspéc13'!$C$12="OUI"),'1C TSspéc13'!$G$35/'1C TSspéc13'!$G$17,"")</f>
        <v/>
      </c>
      <c r="P1097" s="543" t="str">
        <f>IF(AND('1C TSspéc13'!$G$17&lt;&gt;0,'1C TSspéc13'!$C$12="OUI"),'1C TSspéc13'!$G$36/'1C TSspéc13'!$G$17,"")</f>
        <v/>
      </c>
      <c r="Q1097" s="543" t="str">
        <f>IF(AND('1C TSspéc13'!$G$17&lt;&gt;0,'1C TSspéc13'!$C$12="OUI"),'1C TSspéc13'!$G$37/'1C TSspéc13'!$G$17,"")</f>
        <v/>
      </c>
      <c r="R1097" s="543" t="str">
        <f>IF(AND('1C TSspéc13'!$G$17&lt;&gt;0,'1C TSspéc13'!$C$12="OUI"),'1C TSspéc13'!$G$38/'1C TSspéc13'!$G$17,"")</f>
        <v/>
      </c>
      <c r="S1097" s="543" t="str">
        <f>IF(AND('1C TSspéc13'!$G$17&lt;&gt;0,'1C TSspéc13'!$C$12="OUI"),'1C TSspéc13'!$G$39/'1C TSspéc13'!$G$17,"")</f>
        <v/>
      </c>
      <c r="T1097" s="543" t="str">
        <f>IF(AND('1C TSspéc13'!$G$17&lt;&gt;0,'1C TSspéc13'!$C$12="OUI"),'1C TSspéc13'!$G$40/'1C TSspéc13'!$G$17,"")</f>
        <v/>
      </c>
      <c r="U1097" s="543" t="str">
        <f>IF(AND('1C TSspéc13'!$G$17&lt;&gt;0,'1C TSspéc13'!$C$12="OUI"),'1C TSspéc13'!$G$41/'1C TSspéc13'!$G$17,"")</f>
        <v/>
      </c>
      <c r="V1097" s="543" t="str">
        <f>IF(AND('1C TSspéc13'!$G$17&lt;&gt;0,'1C TSspéc13'!$C$12="OUI"),'1C TSspéc13'!$G$42/'1C TSspéc13'!$G$17,"")</f>
        <v/>
      </c>
      <c r="W1097" s="543" t="str">
        <f>IF(AND('1C TSspéc13'!$G$17&lt;&gt;0,'1C TSspéc13'!$C$12="OUI"),'1C TSspéc13'!$G$43/'1C TSspéc13'!$G$17,"")</f>
        <v/>
      </c>
      <c r="X1097" s="543" t="str">
        <f>IF(AND('1C TSspéc13'!$G$17&lt;&gt;0,'1C TSspéc13'!$C$12="OUI"),'1C TSspéc13'!$G$44/'1C TSspéc13'!$G$17,"")</f>
        <v/>
      </c>
      <c r="Y1097" s="543" t="str">
        <f>IF(AND('1C TSspéc13'!$G$17&lt;&gt;0,'1C TSspéc13'!$C$12="OUI"),'1C TSspéc13'!$G$45/'1C TSspéc13'!$G$17,"")</f>
        <v/>
      </c>
      <c r="Z1097" s="543" t="str">
        <f>IF(AND('1C TSspéc13'!$G$17&lt;&gt;0,'1C TSspéc13'!$C$12="OUI"),'1C TSspéc13'!$G$46/'1C TSspéc13'!$G$17,"")</f>
        <v/>
      </c>
      <c r="AA1097" s="543" t="str">
        <f>IF(AND('1C TSspéc13'!$G$17&lt;&gt;0,'1C TSspéc13'!$C$12="OUI"),'1C TSspéc13'!$G$47/'1C TSspéc13'!$G$17,"")</f>
        <v/>
      </c>
      <c r="AB1097" s="543" t="str">
        <f>IF(AND('1C TSspéc13'!$G$17&lt;&gt;0,'1C TSspéc13'!$C$12="OUI"),'1C TSspéc13'!$G$48/'1C TSspéc13'!$G$17,"")</f>
        <v/>
      </c>
      <c r="AC1097" s="543" t="str">
        <f>IF(AND('1C TSspéc13'!$G$17&lt;&gt;0,'1C TSspéc13'!$C$12="OUI"),'1C TSspéc13'!$G$49/'1C TSspéc13'!$G$17,"")</f>
        <v/>
      </c>
      <c r="AD1097" s="543" t="str">
        <f>IF(AND('1C TSspéc13'!$G$17&lt;&gt;0,'1C TSspéc13'!$C$12="OUI"),'1C TSspéc13'!$G$50/'1C TSspéc13'!$G$17,"")</f>
        <v/>
      </c>
      <c r="AE1097" s="543" t="str">
        <f>IF(AND('1C TSspéc13'!$G$17&lt;&gt;0,'1C TSspéc13'!$C$12="OUI"),'1C TSspéc13'!$G$51/'1C TSspéc13'!$G$17,"")</f>
        <v/>
      </c>
      <c r="AF1097" s="543" t="str">
        <f>IF(AND('1C TSspéc13'!$G$17&lt;&gt;0,'1C TSspéc13'!$C$12="OUI"),'1C TSspéc13'!$G$52/'1C TSspéc13'!$G$17,"")</f>
        <v/>
      </c>
      <c r="AG1097" s="543" t="str">
        <f>IF(AND('1C TSspéc13'!$G$17&lt;&gt;0,'1C TSspéc13'!$C$12="OUI"),'1C TSspéc13'!$G$53/'1C TSspéc13'!$G$17,"")</f>
        <v/>
      </c>
      <c r="AH1097" s="543" t="str">
        <f>IF(AND('1C TSspéc13'!$G$17&lt;&gt;0,'1C TSspéc13'!$C$12="OUI"),'1C TSspéc13'!$G$54/'1C TSspéc13'!$G$17,"")</f>
        <v/>
      </c>
      <c r="AI1097" s="543" t="str">
        <f>IF(AND('1C TSspéc13'!$G$17&lt;&gt;0,'1C TSspéc13'!$C$12="OUI"),'1C TSspéc13'!$G$55/'1C TSspéc13'!$G$17,"")</f>
        <v/>
      </c>
      <c r="AJ1097" s="543" t="str">
        <f>IF(AND('1C TSspéc13'!$G$17&lt;&gt;0,'1C TSspéc13'!$C$12="OUI"),'1C TSspéc13'!$G$56/'1C TSspéc13'!$G$17,"")</f>
        <v/>
      </c>
      <c r="AK1097" s="543" t="str">
        <f>IF(AND('1C TSspéc13'!$G$17&lt;&gt;0,'1C TSspéc13'!$C$12="OUI"),'1C TSspéc13'!$G$57/'1C TSspéc13'!$G$17,"")</f>
        <v/>
      </c>
      <c r="AL1097" s="72">
        <f>IF(AND('1C TSspéc13'!$G$17&lt;&gt;0,'1C TSspéc13'!$C$12="OUI"),N1097+AK1097,N1097)</f>
        <v>0</v>
      </c>
      <c r="AM1097" s="417">
        <f t="shared" si="308"/>
        <v>0</v>
      </c>
      <c r="AN1097" s="417">
        <f t="shared" si="309"/>
        <v>0</v>
      </c>
      <c r="AO1097" s="418" t="str">
        <f>IF(AND('1C TSspéc13'!$G$17&lt;&gt;0,'1C TSspéc13'!$G$30&lt;&gt;0),AM1097+AN1097,"")</f>
        <v/>
      </c>
      <c r="AP1097" s="573" t="str">
        <f>IF(AND('1C TSspéc13'!$G$17&lt;&gt;0,'1C TSspéc13'!$G$30&lt;&gt;0),AM1097-AR1097,"")</f>
        <v/>
      </c>
      <c r="AQ1097" s="583">
        <f t="shared" si="310"/>
        <v>0</v>
      </c>
      <c r="AR1097" s="596"/>
      <c r="AS1097" s="102"/>
      <c r="AT1097" s="27" t="str">
        <f>IF(('1C TSspéc13'!G$17*FICHE!$C$14&lt;J1097),"Forfait limité à "&amp;FICHE!$C$14&amp;"€/jour","")</f>
        <v/>
      </c>
      <c r="AU1097" s="592"/>
      <c r="AV1097" s="824"/>
      <c r="AW1097" s="824"/>
      <c r="AX1097" s="824"/>
      <c r="AY1097" s="824"/>
      <c r="AZ1097" s="824"/>
      <c r="BA1097" s="767"/>
      <c r="BB1097" s="767"/>
      <c r="BC1097" s="767"/>
      <c r="BD1097" s="767"/>
      <c r="BE1097" s="767"/>
      <c r="BF1097" s="767"/>
      <c r="BG1097" s="767"/>
      <c r="BH1097" s="767"/>
      <c r="BI1097" s="767"/>
      <c r="BJ1097" s="767"/>
      <c r="BK1097" s="767"/>
      <c r="BL1097" s="767"/>
      <c r="BM1097" s="767"/>
      <c r="BN1097" s="767"/>
      <c r="BO1097" s="767"/>
      <c r="BP1097" s="767"/>
      <c r="BQ1097" s="767"/>
      <c r="BR1097" s="767"/>
      <c r="BS1097" s="767"/>
      <c r="BT1097" s="767"/>
      <c r="BU1097" s="767"/>
      <c r="BV1097" s="767"/>
      <c r="BW1097" s="767"/>
      <c r="BX1097" s="767"/>
      <c r="BY1097" s="767"/>
      <c r="BZ1097" s="767"/>
      <c r="CA1097" s="767"/>
      <c r="CB1097" s="767"/>
      <c r="CC1097" s="767"/>
      <c r="CD1097" s="767"/>
      <c r="CE1097" s="767"/>
      <c r="CF1097" s="767"/>
      <c r="CG1097" s="767"/>
      <c r="CH1097" s="767"/>
      <c r="CI1097" s="767"/>
      <c r="CJ1097" s="767"/>
      <c r="CK1097" s="767"/>
      <c r="CL1097" s="767"/>
      <c r="CM1097" s="767"/>
      <c r="CN1097" s="767"/>
      <c r="CO1097" s="767"/>
      <c r="CP1097" s="767"/>
      <c r="CQ1097" s="767"/>
      <c r="CR1097" s="767"/>
      <c r="CS1097" s="767"/>
      <c r="CT1097" s="767"/>
      <c r="CU1097" s="767"/>
      <c r="CV1097" s="767"/>
      <c r="CW1097" s="767"/>
      <c r="CX1097" s="767"/>
      <c r="CY1097" s="767"/>
      <c r="CZ1097" s="767"/>
      <c r="DA1097" s="767"/>
      <c r="DB1097" s="767"/>
      <c r="DC1097" s="767"/>
      <c r="DD1097" s="767"/>
      <c r="DE1097" s="767"/>
      <c r="DF1097" s="767"/>
      <c r="DG1097" s="767"/>
      <c r="DH1097" s="767"/>
      <c r="DI1097" s="767"/>
      <c r="DJ1097" s="767"/>
      <c r="DK1097" s="767"/>
      <c r="DL1097" s="767"/>
      <c r="DM1097" s="767"/>
      <c r="DN1097" s="767"/>
      <c r="DO1097" s="767"/>
      <c r="DP1097" s="767"/>
      <c r="DQ1097" s="767"/>
      <c r="DR1097" s="767"/>
      <c r="DS1097" s="767"/>
      <c r="DT1097" s="767"/>
      <c r="DU1097" s="767"/>
      <c r="DV1097" s="767"/>
      <c r="DW1097" s="767"/>
      <c r="DX1097" s="767"/>
      <c r="DY1097" s="767"/>
      <c r="DZ1097" s="767"/>
      <c r="EA1097" s="767"/>
      <c r="EB1097" s="767"/>
      <c r="EC1097" s="767"/>
      <c r="ED1097" s="767"/>
      <c r="EE1097" s="767"/>
      <c r="EF1097" s="767"/>
      <c r="EG1097" s="767"/>
      <c r="EH1097" s="767"/>
      <c r="EI1097" s="767"/>
      <c r="EJ1097" s="767"/>
      <c r="EK1097" s="767"/>
      <c r="EL1097" s="767"/>
      <c r="EM1097" s="767"/>
      <c r="EN1097" s="767"/>
      <c r="EO1097" s="767"/>
      <c r="EP1097" s="767"/>
      <c r="EQ1097" s="767"/>
      <c r="ER1097" s="767"/>
      <c r="ES1097" s="767"/>
      <c r="ET1097" s="767"/>
      <c r="EU1097" s="767"/>
      <c r="EV1097" s="767"/>
      <c r="EW1097" s="767"/>
      <c r="EX1097" s="767"/>
      <c r="EY1097" s="767"/>
      <c r="EZ1097" s="767"/>
      <c r="FA1097" s="767"/>
      <c r="FB1097" s="767"/>
      <c r="FC1097" s="767"/>
      <c r="FD1097" s="767"/>
      <c r="FE1097" s="767"/>
      <c r="FF1097" s="767"/>
      <c r="FG1097" s="767"/>
      <c r="FH1097" s="767"/>
      <c r="FI1097" s="767"/>
      <c r="FJ1097" s="767"/>
      <c r="FK1097" s="767"/>
      <c r="FL1097" s="767"/>
      <c r="FM1097" s="767"/>
      <c r="FN1097" s="767"/>
      <c r="FO1097" s="767"/>
      <c r="FP1097" s="767"/>
      <c r="FQ1097" s="767"/>
      <c r="FR1097" s="767"/>
      <c r="FS1097" s="767"/>
      <c r="FT1097" s="767"/>
      <c r="FU1097" s="767"/>
      <c r="FV1097" s="767"/>
      <c r="FW1097" s="767"/>
      <c r="FX1097" s="767"/>
      <c r="FY1097" s="767"/>
      <c r="FZ1097" s="767"/>
      <c r="GA1097" s="767"/>
      <c r="GB1097" s="767"/>
      <c r="GC1097" s="767"/>
      <c r="GD1097" s="767"/>
      <c r="GE1097" s="767"/>
      <c r="GF1097" s="767"/>
      <c r="GG1097" s="767"/>
      <c r="GH1097" s="767"/>
      <c r="GI1097" s="767"/>
      <c r="GJ1097" s="767"/>
      <c r="GK1097" s="767"/>
      <c r="GL1097" s="767"/>
      <c r="GM1097" s="767"/>
      <c r="GN1097" s="767"/>
      <c r="GO1097" s="767"/>
      <c r="GP1097" s="767"/>
      <c r="GQ1097" s="767"/>
      <c r="GR1097" s="767"/>
      <c r="GS1097" s="767"/>
      <c r="GT1097" s="767"/>
      <c r="GU1097" s="767"/>
      <c r="GV1097" s="767"/>
      <c r="GW1097" s="767"/>
      <c r="GX1097" s="767"/>
      <c r="GY1097" s="767"/>
      <c r="GZ1097" s="767"/>
      <c r="HA1097" s="767"/>
      <c r="HB1097" s="767"/>
      <c r="HC1097" s="767"/>
    </row>
    <row r="1098" spans="1:211" s="864" customFormat="1" ht="13.9" hidden="1" customHeight="1">
      <c r="A1098" s="307"/>
      <c r="B1098" s="351"/>
      <c r="C1098" s="971" t="str">
        <f>IF('1C TSspéc13'!H$17&lt;&gt;0,'1C TSspéc13'!$B$12,"")</f>
        <v/>
      </c>
      <c r="D1098" s="972"/>
      <c r="E1098" s="973"/>
      <c r="F1098" s="93">
        <f>IF(AND($C1098='1C TSspéc13'!$B$12,'1C TSspéc13'!$B$16="spécifiques",'1C TSspéc13'!$H$17&lt;&gt;""),'1C TSspéc13'!$H$21,"")</f>
        <v>0</v>
      </c>
      <c r="G1098" s="863"/>
      <c r="H1098" s="745">
        <v>0.21</v>
      </c>
      <c r="I1098" s="747">
        <v>1</v>
      </c>
      <c r="J1098" s="312"/>
      <c r="K1098" s="680">
        <f t="shared" si="307"/>
        <v>0</v>
      </c>
      <c r="L1098" s="556">
        <f>IF(OR('1C TSspéc13'!$B$12="",'1C TSspéc13'!H$30=0),0,IF(AND('1C TSspéc13'!$B$12&lt;&gt;"",$K$2="Pôle",'1C TSspéc13'!$C$12="OUI"),(('1C TSspéc13'!H$22+'1C TSspéc13'!H$23+'1C TSspéc13'!H$24+'1C TSspéc13'!H$25+'1C TSspéc13'!H$29)/'1C TSspéc13'!H$17),IF(AND('1C TSspéc13'!$B$12&lt;&gt;"",$K$2="Pôle",'1C TSspéc13'!$C$12="NON"),(('1C TSspéc13'!H$22+'1C TSspéc13'!H$23+'1C TSspéc13'!H$24+'1C TSspéc13'!H$25+'1C TSspéc13'!H$29)/'1C TSspéc13'!H$30),IF(AND('1C TSspéc13'!$B$12&lt;&gt;"",$K$2&lt;&gt;"Pôle",'1C TSspéc13'!$C$12="OUI"),(('1C TSspéc13'!H$22+'1C TSspéc13'!H$23+'1C TSspéc13'!H$24+'1C TSspéc13'!H$25+'1C TSspéc13'!H$26+'1C TSspéc13'!H$27+'1C TSspéc13'!H$28+'1C TSspéc13'!H$29)/'1C TSspéc13'!H$17),IF(AND('1C TSspéc13'!$B$12&lt;&gt;"",$K$2&lt;&gt;"Pôle",'1C TSspéc13'!$C$12="NON"),(('1C TSspéc13'!H$22+'1C TSspéc13'!H$23+'1C TSspéc13'!H$24+'1C TSspéc13'!H$25+'1C TSspéc13'!H$26+'1C TSspéc13'!H$27+'1C TSspéc13'!H$28+'1C TSspéc13'!H$29)/'1C TSspéc13'!H$30))))))</f>
        <v>0</v>
      </c>
      <c r="M1098" s="556">
        <f>IF(OR('1C TSspéc13'!$B$12="",'1C TSspéc13'!H$30=0),0,IF(AND('1C TSspéc13'!$B$12&lt;&gt;"",$K$2="Pôle",'1C TSspéc13'!$C$12="OUI"),(('1C TSspéc13'!H$26+'1C TSspéc13'!H$27+'1C TSspéc13'!H$28)/'1C TSspéc13'!H$17),IF(AND('1C TSspéc13'!$B$12&lt;&gt;"",$K$2="Pôle",'1C TSspéc13'!$C$12="NON"),(('1C TSspéc13'!H$26+'1C TSspéc13'!H$27+'1C TSspéc13'!H$28)/'1C TSspéc13'!H$30),IF(AND('1C TSspéc13'!$B$12&lt;&gt;"",$K$2&lt;&gt;"Pôle"),0))))</f>
        <v>0</v>
      </c>
      <c r="N1098" s="557">
        <f>IF(AND('1C TSspéc13'!$B$12&lt;&gt;0,'1C TSspéc13'!$H$30&lt;&gt;0),L1098+M1098,0)</f>
        <v>0</v>
      </c>
      <c r="O1098" s="542" t="str">
        <f>IF(AND('1C TSspéc13'!$H$17&lt;&gt;0,'1C TSspéc13'!$C$12="OUI"),'1C TSspéc13'!$H$35/'1C TSspéc13'!$H$17,"")</f>
        <v/>
      </c>
      <c r="P1098" s="543" t="str">
        <f>IF(AND('1C TSspéc13'!$H$17&lt;&gt;0,'1C TSspéc13'!$C$12="OUI"),'1C TSspéc13'!$H$36/'1C TSspéc13'!$H$17,"")</f>
        <v/>
      </c>
      <c r="Q1098" s="543" t="str">
        <f>IF(AND('1C TSspéc13'!$H$17&lt;&gt;0,'1C TSspéc13'!$C$12="OUI"),'1C TSspéc13'!$H$37/'1C TSspéc13'!$H$17,"")</f>
        <v/>
      </c>
      <c r="R1098" s="543" t="str">
        <f>IF(AND('1C TSspéc13'!$H$17&lt;&gt;0,'1C TSspéc13'!$C$12="OUI"),'1C TSspéc13'!$H$38/'1C TSspéc13'!$H$17,"")</f>
        <v/>
      </c>
      <c r="S1098" s="543" t="str">
        <f>IF(AND('1C TSspéc13'!$H$17&lt;&gt;0,'1C TSspéc13'!$C$12="OUI"),'1C TSspéc13'!$H$39/'1C TSspéc13'!$H$17,"")</f>
        <v/>
      </c>
      <c r="T1098" s="543" t="str">
        <f>IF(AND('1C TSspéc13'!$H$17&lt;&gt;0,'1C TSspéc13'!$C$12="OUI"),'1C TSspéc13'!$H$40/'1C TSspéc13'!$H$17,"")</f>
        <v/>
      </c>
      <c r="U1098" s="543" t="str">
        <f>IF(AND('1C TSspéc13'!$H$17&lt;&gt;0,'1C TSspéc13'!$C$12="OUI"),'1C TSspéc13'!$H$41/'1C TSspéc13'!$H$17,"")</f>
        <v/>
      </c>
      <c r="V1098" s="543" t="str">
        <f>IF(AND('1C TSspéc13'!$H$17&lt;&gt;0,'1C TSspéc13'!$C$12="OUI"),'1C TSspéc13'!$H$42/'1C TSspéc13'!$H$17,"")</f>
        <v/>
      </c>
      <c r="W1098" s="543" t="str">
        <f>IF(AND('1C TSspéc13'!$H$17&lt;&gt;0,'1C TSspéc13'!$C$12="OUI"),'1C TSspéc13'!$H$43/'1C TSspéc13'!$H$17,"")</f>
        <v/>
      </c>
      <c r="X1098" s="543" t="str">
        <f>IF(AND('1C TSspéc13'!$H$17&lt;&gt;0,'1C TSspéc13'!$C$12="OUI"),'1C TSspéc13'!$H$44/'1C TSspéc13'!$H$17,"")</f>
        <v/>
      </c>
      <c r="Y1098" s="543" t="str">
        <f>IF(AND('1C TSspéc13'!$H$17&lt;&gt;0,'1C TSspéc13'!$C$12="OUI"),'1C TSspéc13'!$H$45/'1C TSspéc13'!$H$17,"")</f>
        <v/>
      </c>
      <c r="Z1098" s="543" t="str">
        <f>IF(AND('1C TSspéc13'!$H$17&lt;&gt;0,'1C TSspéc13'!$C$12="OUI"),'1C TSspéc13'!$H$46/'1C TSspéc13'!$H$17,"")</f>
        <v/>
      </c>
      <c r="AA1098" s="543" t="str">
        <f>IF(AND('1C TSspéc13'!$H$17&lt;&gt;0,'1C TSspéc13'!$C$12="OUI"),'1C TSspéc13'!$H$47/'1C TSspéc13'!$H$17,"")</f>
        <v/>
      </c>
      <c r="AB1098" s="543" t="str">
        <f>IF(AND('1C TSspéc13'!$H$17&lt;&gt;0,'1C TSspéc13'!$C$12="OUI"),'1C TSspéc13'!$H$48/'1C TSspéc13'!$H$17,"")</f>
        <v/>
      </c>
      <c r="AC1098" s="543" t="str">
        <f>IF(AND('1C TSspéc13'!$H$17&lt;&gt;0,'1C TSspéc13'!$C$12="OUI"),'1C TSspéc13'!$H$49/'1C TSspéc13'!$H$17,"")</f>
        <v/>
      </c>
      <c r="AD1098" s="543" t="str">
        <f>IF(AND('1C TSspéc13'!$H$17&lt;&gt;0,'1C TSspéc13'!$C$12="OUI"),'1C TSspéc13'!$H$50/'1C TSspéc13'!$H$17,"")</f>
        <v/>
      </c>
      <c r="AE1098" s="543" t="str">
        <f>IF(AND('1C TSspéc13'!$H$17&lt;&gt;0,'1C TSspéc13'!$C$12="OUI"),'1C TSspéc13'!$H$51/'1C TSspéc13'!$H$17,"")</f>
        <v/>
      </c>
      <c r="AF1098" s="543" t="str">
        <f>IF(AND('1C TSspéc13'!$H$17&lt;&gt;0,'1C TSspéc13'!$C$12="OUI"),'1C TSspéc13'!$H$52/'1C TSspéc13'!$H$17,"")</f>
        <v/>
      </c>
      <c r="AG1098" s="543" t="str">
        <f>IF(AND('1C TSspéc13'!$H$17&lt;&gt;0,'1C TSspéc13'!$C$12="OUI"),'1C TSspéc13'!$H$53/'1C TSspéc13'!$H$17,"")</f>
        <v/>
      </c>
      <c r="AH1098" s="543" t="str">
        <f>IF(AND('1C TSspéc13'!$H$17&lt;&gt;0,'1C TSspéc13'!$C$12="OUI"),'1C TSspéc13'!$H$54/'1C TSspéc13'!$H$17,"")</f>
        <v/>
      </c>
      <c r="AI1098" s="543" t="str">
        <f>IF(AND('1C TSspéc13'!$H$17&lt;&gt;0,'1C TSspéc13'!$C$12="OUI"),'1C TSspéc13'!$H$55/'1C TSspéc13'!$H$17,"")</f>
        <v/>
      </c>
      <c r="AJ1098" s="543" t="str">
        <f>IF(AND('1C TSspéc13'!$H$17&lt;&gt;0,'1C TSspéc13'!$C$12="OUI"),'1C TSspéc13'!$H$56/'1C TSspéc13'!$H$17,"")</f>
        <v/>
      </c>
      <c r="AK1098" s="543" t="str">
        <f>IF(AND('1C TSspéc13'!$H$17&lt;&gt;0,'1C TSspéc13'!$C$12="OUI"),'1C TSspéc13'!$H$57/'1C TSspéc13'!$H$17,"")</f>
        <v/>
      </c>
      <c r="AL1098" s="72">
        <f>IF(AND('1C TSspéc13'!$H$17&lt;&gt;0,'1C TSspéc13'!$C$12="OUI"),N1098+AK1098,N1098)</f>
        <v>0</v>
      </c>
      <c r="AM1098" s="417">
        <f t="shared" si="308"/>
        <v>0</v>
      </c>
      <c r="AN1098" s="417">
        <f t="shared" si="309"/>
        <v>0</v>
      </c>
      <c r="AO1098" s="418" t="str">
        <f>IF(AND('1C TSspéc13'!$H$17&lt;&gt;0,'1C TSspéc13'!$H$30&lt;&gt;0),AM1098+AN1098,"")</f>
        <v/>
      </c>
      <c r="AP1098" s="573" t="str">
        <f>IF(AND('1C TSspéc13'!$H$17&lt;&gt;0,'1C TSspéc13'!$H$30&lt;&gt;0),AM1098-AR1098,"")</f>
        <v/>
      </c>
      <c r="AQ1098" s="583">
        <f t="shared" si="310"/>
        <v>0</v>
      </c>
      <c r="AR1098" s="596"/>
      <c r="AS1098" s="102"/>
      <c r="AT1098" s="27" t="str">
        <f>IF(('1C TSspéc13'!H$17*FICHE!$C$14&lt;J1098),"Forfait limité à "&amp;FICHE!$C$14&amp;"€/jour","")</f>
        <v/>
      </c>
      <c r="AU1098" s="592"/>
      <c r="AV1098" s="824"/>
      <c r="AW1098" s="824"/>
      <c r="AX1098" s="824"/>
      <c r="AY1098" s="824"/>
      <c r="AZ1098" s="824"/>
      <c r="BA1098" s="767"/>
      <c r="BB1098" s="767"/>
      <c r="BC1098" s="767"/>
      <c r="BD1098" s="767"/>
      <c r="BE1098" s="767"/>
      <c r="BF1098" s="767"/>
      <c r="BG1098" s="767"/>
      <c r="BH1098" s="767"/>
      <c r="BI1098" s="767"/>
      <c r="BJ1098" s="767"/>
      <c r="BK1098" s="767"/>
      <c r="BL1098" s="767"/>
      <c r="BM1098" s="767"/>
      <c r="BN1098" s="767"/>
      <c r="BO1098" s="767"/>
      <c r="BP1098" s="767"/>
      <c r="BQ1098" s="767"/>
      <c r="BR1098" s="767"/>
      <c r="BS1098" s="767"/>
      <c r="BT1098" s="767"/>
      <c r="BU1098" s="767"/>
      <c r="BV1098" s="767"/>
      <c r="BW1098" s="767"/>
      <c r="BX1098" s="767"/>
      <c r="BY1098" s="767"/>
      <c r="BZ1098" s="767"/>
      <c r="CA1098" s="767"/>
      <c r="CB1098" s="767"/>
      <c r="CC1098" s="767"/>
      <c r="CD1098" s="767"/>
      <c r="CE1098" s="767"/>
      <c r="CF1098" s="767"/>
      <c r="CG1098" s="767"/>
      <c r="CH1098" s="767"/>
      <c r="CI1098" s="767"/>
      <c r="CJ1098" s="767"/>
      <c r="CK1098" s="767"/>
      <c r="CL1098" s="767"/>
      <c r="CM1098" s="767"/>
      <c r="CN1098" s="767"/>
      <c r="CO1098" s="767"/>
      <c r="CP1098" s="767"/>
      <c r="CQ1098" s="767"/>
      <c r="CR1098" s="767"/>
      <c r="CS1098" s="767"/>
      <c r="CT1098" s="767"/>
      <c r="CU1098" s="767"/>
      <c r="CV1098" s="767"/>
      <c r="CW1098" s="767"/>
      <c r="CX1098" s="767"/>
      <c r="CY1098" s="767"/>
      <c r="CZ1098" s="767"/>
      <c r="DA1098" s="767"/>
      <c r="DB1098" s="767"/>
      <c r="DC1098" s="767"/>
      <c r="DD1098" s="767"/>
      <c r="DE1098" s="767"/>
      <c r="DF1098" s="767"/>
      <c r="DG1098" s="767"/>
      <c r="DH1098" s="767"/>
      <c r="DI1098" s="767"/>
      <c r="DJ1098" s="767"/>
      <c r="DK1098" s="767"/>
      <c r="DL1098" s="767"/>
      <c r="DM1098" s="767"/>
      <c r="DN1098" s="767"/>
      <c r="DO1098" s="767"/>
      <c r="DP1098" s="767"/>
      <c r="DQ1098" s="767"/>
      <c r="DR1098" s="767"/>
      <c r="DS1098" s="767"/>
      <c r="DT1098" s="767"/>
      <c r="DU1098" s="767"/>
      <c r="DV1098" s="767"/>
      <c r="DW1098" s="767"/>
      <c r="DX1098" s="767"/>
      <c r="DY1098" s="767"/>
      <c r="DZ1098" s="767"/>
      <c r="EA1098" s="767"/>
      <c r="EB1098" s="767"/>
      <c r="EC1098" s="767"/>
      <c r="ED1098" s="767"/>
      <c r="EE1098" s="767"/>
      <c r="EF1098" s="767"/>
      <c r="EG1098" s="767"/>
      <c r="EH1098" s="767"/>
      <c r="EI1098" s="767"/>
      <c r="EJ1098" s="767"/>
      <c r="EK1098" s="767"/>
      <c r="EL1098" s="767"/>
      <c r="EM1098" s="767"/>
      <c r="EN1098" s="767"/>
      <c r="EO1098" s="767"/>
      <c r="EP1098" s="767"/>
      <c r="EQ1098" s="767"/>
      <c r="ER1098" s="767"/>
      <c r="ES1098" s="767"/>
      <c r="ET1098" s="767"/>
      <c r="EU1098" s="767"/>
      <c r="EV1098" s="767"/>
      <c r="EW1098" s="767"/>
      <c r="EX1098" s="767"/>
      <c r="EY1098" s="767"/>
      <c r="EZ1098" s="767"/>
      <c r="FA1098" s="767"/>
      <c r="FB1098" s="767"/>
      <c r="FC1098" s="767"/>
      <c r="FD1098" s="767"/>
      <c r="FE1098" s="767"/>
      <c r="FF1098" s="767"/>
      <c r="FG1098" s="767"/>
      <c r="FH1098" s="767"/>
      <c r="FI1098" s="767"/>
      <c r="FJ1098" s="767"/>
      <c r="FK1098" s="767"/>
      <c r="FL1098" s="767"/>
      <c r="FM1098" s="767"/>
      <c r="FN1098" s="767"/>
      <c r="FO1098" s="767"/>
      <c r="FP1098" s="767"/>
      <c r="FQ1098" s="767"/>
      <c r="FR1098" s="767"/>
      <c r="FS1098" s="767"/>
      <c r="FT1098" s="767"/>
      <c r="FU1098" s="767"/>
      <c r="FV1098" s="767"/>
      <c r="FW1098" s="767"/>
      <c r="FX1098" s="767"/>
      <c r="FY1098" s="767"/>
      <c r="FZ1098" s="767"/>
      <c r="GA1098" s="767"/>
      <c r="GB1098" s="767"/>
      <c r="GC1098" s="767"/>
      <c r="GD1098" s="767"/>
      <c r="GE1098" s="767"/>
      <c r="GF1098" s="767"/>
      <c r="GG1098" s="767"/>
      <c r="GH1098" s="767"/>
      <c r="GI1098" s="767"/>
      <c r="GJ1098" s="767"/>
      <c r="GK1098" s="767"/>
      <c r="GL1098" s="767"/>
      <c r="GM1098" s="767"/>
      <c r="GN1098" s="767"/>
      <c r="GO1098" s="767"/>
      <c r="GP1098" s="767"/>
      <c r="GQ1098" s="767"/>
      <c r="GR1098" s="767"/>
      <c r="GS1098" s="767"/>
      <c r="GT1098" s="767"/>
      <c r="GU1098" s="767"/>
      <c r="GV1098" s="767"/>
      <c r="GW1098" s="767"/>
      <c r="GX1098" s="767"/>
      <c r="GY1098" s="767"/>
      <c r="GZ1098" s="767"/>
      <c r="HA1098" s="767"/>
      <c r="HB1098" s="767"/>
      <c r="HC1098" s="767"/>
    </row>
    <row r="1099" spans="1:211" s="864" customFormat="1" ht="13.9" hidden="1" customHeight="1">
      <c r="A1099" s="307"/>
      <c r="B1099" s="351"/>
      <c r="C1099" s="971" t="str">
        <f>IF('1C TSspéc13'!I$17&lt;&gt;0,'1C TSspéc13'!$B$12,"")</f>
        <v/>
      </c>
      <c r="D1099" s="972"/>
      <c r="E1099" s="973"/>
      <c r="F1099" s="93">
        <f>IF(AND($C1099='1C TSspéc13'!$B$12,'1C TSspéc13'!$B$16="spécifiques",'1C TSspéc13'!$I$17&lt;&gt;""),'1C TSspéc13'!$I$21,"")</f>
        <v>0</v>
      </c>
      <c r="G1099" s="863"/>
      <c r="H1099" s="745">
        <v>0.21</v>
      </c>
      <c r="I1099" s="747">
        <v>1</v>
      </c>
      <c r="J1099" s="312"/>
      <c r="K1099" s="680">
        <f t="shared" si="307"/>
        <v>0</v>
      </c>
      <c r="L1099" s="556">
        <f>IF(OR('1C TSspéc13'!$B$12="",'1C TSspéc13'!I$30=0),0,IF(AND('1C TSspéc13'!$B$12&lt;&gt;"",$K$2="Pôle",'1C TSspéc13'!$C$12="OUI"),(('1C TSspéc13'!I$22+'1C TSspéc13'!I$23+'1C TSspéc13'!I$24+'1C TSspéc13'!I$25+'1C TSspéc13'!I$29)/'1C TSspéc13'!I$17),IF(AND('1C TSspéc13'!$B$12&lt;&gt;"",$K$2="Pôle",'1C TSspéc13'!$C$12="NON"),(('1C TSspéc13'!I$22+'1C TSspéc13'!I$23+'1C TSspéc13'!I$24+'1C TSspéc13'!I$25+'1C TSspéc13'!I$29)/'1C TSspéc13'!I$30),IF(AND('1C TSspéc13'!$B$12&lt;&gt;"",$K$2&lt;&gt;"Pôle",'1C TSspéc13'!$C$12="OUI"),(('1C TSspéc13'!I$22+'1C TSspéc13'!I$23+'1C TSspéc13'!I$24+'1C TSspéc13'!I$25+'1C TSspéc13'!I$26+'1C TSspéc13'!I$27+'1C TSspéc13'!I$28+'1C TSspéc13'!I$29)/'1C TSspéc13'!I$17),IF(AND('1C TSspéc13'!$B$12&lt;&gt;"",$K$2&lt;&gt;"Pôle",'1C TSspéc13'!$C$12="NON"),(('1C TSspéc13'!I$22+'1C TSspéc13'!I$23+'1C TSspéc13'!I$24+'1C TSspéc13'!I$25+'1C TSspéc13'!I$26+'1C TSspéc13'!I$27+'1C TSspéc13'!I$28+'1C TSspéc13'!I$29)/'1C TSspéc13'!I$30))))))</f>
        <v>0</v>
      </c>
      <c r="M1099" s="556">
        <f>IF(OR('1C TSspéc13'!$B$12="",'1C TSspéc13'!I$30=0),0,IF(AND('1C TSspéc13'!$B$12&lt;&gt;"",$K$2="Pôle",'1C TSspéc13'!$C$12="OUI"),(('1C TSspéc13'!I$26+'1C TSspéc13'!I$27+'1C TSspéc13'!I$28)/'1C TSspéc13'!I$17),IF(AND('1C TSspéc13'!$B$12&lt;&gt;"",$K$2="Pôle",'1C TSspéc13'!$C$12="NON"),(('1C TSspéc13'!I$26+'1C TSspéc13'!I$27+'1C TSspéc13'!I$28)/'1C TSspéc13'!I$30),IF(AND('1C TSspéc13'!$B$12&lt;&gt;"",$K$2&lt;&gt;"Pôle"),0))))</f>
        <v>0</v>
      </c>
      <c r="N1099" s="557">
        <f>IF(AND('1C TSspéc13'!$B$12&lt;&gt;0,'1C TSspéc13'!$I$30&lt;&gt;0),L1099+M1099,0)</f>
        <v>0</v>
      </c>
      <c r="O1099" s="542" t="str">
        <f>IF(AND('1C TSspéc13'!$I$17&lt;&gt;0,'1C TSspéc13'!$C$12="OUI"),'1C TSspéc13'!$I$35/'1C TSspéc13'!$I$17,"")</f>
        <v/>
      </c>
      <c r="P1099" s="543" t="str">
        <f>IF(AND('1C TSspéc13'!$I$17&lt;&gt;0,'1C TSspéc13'!$C$12="OUI"),'1C TSspéc13'!$I$36/'1C TSspéc13'!$I$17,"")</f>
        <v/>
      </c>
      <c r="Q1099" s="543" t="str">
        <f>IF(AND('1C TSspéc13'!$I$17&lt;&gt;0,'1C TSspéc13'!$C$12="OUI"),'1C TSspéc13'!$I$37/'1C TSspéc13'!$I$17,"")</f>
        <v/>
      </c>
      <c r="R1099" s="543" t="str">
        <f>IF(AND('1C TSspéc13'!$I$17&lt;&gt;0,'1C TSspéc13'!$C$12="OUI"),'1C TSspéc13'!$I$38/'1C TSspéc13'!$I$17,"")</f>
        <v/>
      </c>
      <c r="S1099" s="543" t="str">
        <f>IF(AND('1C TSspéc13'!$I$17&lt;&gt;0,'1C TSspéc13'!$C$12="OUI"),'1C TSspéc13'!$I$39/'1C TSspéc13'!$I$17,"")</f>
        <v/>
      </c>
      <c r="T1099" s="543" t="str">
        <f>IF(AND('1C TSspéc13'!$I$17&lt;&gt;0,'1C TSspéc13'!$C$12="OUI"),'1C TSspéc13'!$I$40/'1C TSspéc13'!$I$17,"")</f>
        <v/>
      </c>
      <c r="U1099" s="543" t="str">
        <f>IF(AND('1C TSspéc13'!$I$17&lt;&gt;0,'1C TSspéc13'!$C$12="OUI"),'1C TSspéc13'!$I$41/'1C TSspéc13'!$I$17,"")</f>
        <v/>
      </c>
      <c r="V1099" s="543" t="str">
        <f>IF(AND('1C TSspéc13'!$I$17&lt;&gt;0,'1C TSspéc13'!$C$12="OUI"),'1C TSspéc13'!$I$42/'1C TSspéc13'!$I$17,"")</f>
        <v/>
      </c>
      <c r="W1099" s="543" t="str">
        <f>IF(AND('1C TSspéc13'!$I$17&lt;&gt;0,'1C TSspéc13'!$C$12="OUI"),'1C TSspéc13'!$I$43/'1C TSspéc13'!$I$17,"")</f>
        <v/>
      </c>
      <c r="X1099" s="543" t="str">
        <f>IF(AND('1C TSspéc13'!$I$17&lt;&gt;0,'1C TSspéc13'!$C$12="OUI"),'1C TSspéc13'!$I$44/'1C TSspéc13'!$I$17,"")</f>
        <v/>
      </c>
      <c r="Y1099" s="543" t="str">
        <f>IF(AND('1C TSspéc13'!$I$17&lt;&gt;0,'1C TSspéc13'!$C$12="OUI"),'1C TSspéc13'!$I$45/'1C TSspéc13'!$I$17,"")</f>
        <v/>
      </c>
      <c r="Z1099" s="543" t="str">
        <f>IF(AND('1C TSspéc13'!$I$17&lt;&gt;0,'1C TSspéc13'!$C$12="OUI"),'1C TSspéc13'!$I$46/'1C TSspéc13'!$I$17,"")</f>
        <v/>
      </c>
      <c r="AA1099" s="543" t="str">
        <f>IF(AND('1C TSspéc13'!$I$17&lt;&gt;0,'1C TSspéc13'!$C$12="OUI"),'1C TSspéc13'!$I$47/'1C TSspéc13'!$I$17,"")</f>
        <v/>
      </c>
      <c r="AB1099" s="543" t="str">
        <f>IF(AND('1C TSspéc13'!$I$17&lt;&gt;0,'1C TSspéc13'!$C$12="OUI"),'1C TSspéc13'!$I$48/'1C TSspéc13'!$I$17,"")</f>
        <v/>
      </c>
      <c r="AC1099" s="543" t="str">
        <f>IF(AND('1C TSspéc13'!$I$17&lt;&gt;0,'1C TSspéc13'!$C$12="OUI"),'1C TSspéc13'!$I$49/'1C TSspéc13'!$I$17,"")</f>
        <v/>
      </c>
      <c r="AD1099" s="543" t="str">
        <f>IF(AND('1C TSspéc13'!$I$17&lt;&gt;0,'1C TSspéc13'!$C$12="OUI"),'1C TSspéc13'!$I$50/'1C TSspéc13'!$I$17,"")</f>
        <v/>
      </c>
      <c r="AE1099" s="543" t="str">
        <f>IF(AND('1C TSspéc13'!$I$17&lt;&gt;0,'1C TSspéc13'!$C$12="OUI"),'1C TSspéc13'!$I$51/'1C TSspéc13'!$I$17,"")</f>
        <v/>
      </c>
      <c r="AF1099" s="543" t="str">
        <f>IF(AND('1C TSspéc13'!$I$17&lt;&gt;0,'1C TSspéc13'!$C$12="OUI"),'1C TSspéc13'!$I$52/'1C TSspéc13'!$I$17,"")</f>
        <v/>
      </c>
      <c r="AG1099" s="543" t="str">
        <f>IF(AND('1C TSspéc13'!$I$17&lt;&gt;0,'1C TSspéc13'!$C$12="OUI"),'1C TSspéc13'!$I$53/'1C TSspéc13'!$I$17,"")</f>
        <v/>
      </c>
      <c r="AH1099" s="543" t="str">
        <f>IF(AND('1C TSspéc13'!$I$17&lt;&gt;0,'1C TSspéc13'!$C$12="OUI"),'1C TSspéc13'!$I$54/'1C TSspéc13'!$I$17,"")</f>
        <v/>
      </c>
      <c r="AI1099" s="543" t="str">
        <f>IF(AND('1C TSspéc13'!$I$17&lt;&gt;0,'1C TSspéc13'!$C$12="OUI"),'1C TSspéc13'!$I$55/'1C TSspéc13'!$I$17,"")</f>
        <v/>
      </c>
      <c r="AJ1099" s="543" t="str">
        <f>IF(AND('1C TSspéc13'!$I$17&lt;&gt;0,'1C TSspéc13'!$C$12="OUI"),'1C TSspéc13'!$I$56/'1C TSspéc13'!$I$17,"")</f>
        <v/>
      </c>
      <c r="AK1099" s="543" t="str">
        <f>IF(AND('1C TSspéc13'!$I$17&lt;&gt;0,'1C TSspéc13'!$C$12="OUI"),'1C TSspéc13'!$I$57/'1C TSspéc13'!$I$17,"")</f>
        <v/>
      </c>
      <c r="AL1099" s="72">
        <f>IF(AND('1C TSspéc13'!$I$17&lt;&gt;0,'1C TSspéc13'!$C$12="OUI"),N1099+AK1099,N1099)</f>
        <v>0</v>
      </c>
      <c r="AM1099" s="417">
        <f t="shared" si="308"/>
        <v>0</v>
      </c>
      <c r="AN1099" s="417">
        <f t="shared" si="309"/>
        <v>0</v>
      </c>
      <c r="AO1099" s="418" t="str">
        <f>IF(AND('1C TSspéc13'!$I$17&lt;&gt;0,'1C TSspéc13'!$I$30&lt;&gt;0),AM1099+AN1099,"")</f>
        <v/>
      </c>
      <c r="AP1099" s="573" t="str">
        <f>IF(AND('1C TSspéc13'!$I$17&lt;&gt;0,'1C TSspéc13'!$I$30&lt;&gt;0),AM1099-AR1099,"")</f>
        <v/>
      </c>
      <c r="AQ1099" s="583">
        <f t="shared" si="310"/>
        <v>0</v>
      </c>
      <c r="AR1099" s="596"/>
      <c r="AS1099" s="102"/>
      <c r="AT1099" s="27" t="str">
        <f>IF(('1C TSspéc13'!I$17*FICHE!$C$14&lt;J1099),"Forfait limité à "&amp;FICHE!$C$14&amp;"€/jour","")</f>
        <v/>
      </c>
      <c r="AU1099" s="592"/>
      <c r="AV1099" s="824"/>
      <c r="AW1099" s="824"/>
      <c r="AX1099" s="824"/>
      <c r="AY1099" s="824"/>
      <c r="AZ1099" s="824"/>
      <c r="BA1099" s="767"/>
      <c r="BB1099" s="767"/>
      <c r="BC1099" s="767"/>
      <c r="BD1099" s="767"/>
      <c r="BE1099" s="767"/>
      <c r="BF1099" s="767"/>
      <c r="BG1099" s="767"/>
      <c r="BH1099" s="767"/>
      <c r="BI1099" s="767"/>
      <c r="BJ1099" s="767"/>
      <c r="BK1099" s="767"/>
      <c r="BL1099" s="767"/>
      <c r="BM1099" s="767"/>
      <c r="BN1099" s="767"/>
      <c r="BO1099" s="767"/>
      <c r="BP1099" s="767"/>
      <c r="BQ1099" s="767"/>
      <c r="BR1099" s="767"/>
      <c r="BS1099" s="767"/>
      <c r="BT1099" s="767"/>
      <c r="BU1099" s="767"/>
      <c r="BV1099" s="767"/>
      <c r="BW1099" s="767"/>
      <c r="BX1099" s="767"/>
      <c r="BY1099" s="767"/>
      <c r="BZ1099" s="767"/>
      <c r="CA1099" s="767"/>
      <c r="CB1099" s="767"/>
      <c r="CC1099" s="767"/>
      <c r="CD1099" s="767"/>
      <c r="CE1099" s="767"/>
      <c r="CF1099" s="767"/>
      <c r="CG1099" s="767"/>
      <c r="CH1099" s="767"/>
      <c r="CI1099" s="767"/>
      <c r="CJ1099" s="767"/>
      <c r="CK1099" s="767"/>
      <c r="CL1099" s="767"/>
      <c r="CM1099" s="767"/>
      <c r="CN1099" s="767"/>
      <c r="CO1099" s="767"/>
      <c r="CP1099" s="767"/>
      <c r="CQ1099" s="767"/>
      <c r="CR1099" s="767"/>
      <c r="CS1099" s="767"/>
      <c r="CT1099" s="767"/>
      <c r="CU1099" s="767"/>
      <c r="CV1099" s="767"/>
      <c r="CW1099" s="767"/>
      <c r="CX1099" s="767"/>
      <c r="CY1099" s="767"/>
      <c r="CZ1099" s="767"/>
      <c r="DA1099" s="767"/>
      <c r="DB1099" s="767"/>
      <c r="DC1099" s="767"/>
      <c r="DD1099" s="767"/>
      <c r="DE1099" s="767"/>
      <c r="DF1099" s="767"/>
      <c r="DG1099" s="767"/>
      <c r="DH1099" s="767"/>
      <c r="DI1099" s="767"/>
      <c r="DJ1099" s="767"/>
      <c r="DK1099" s="767"/>
      <c r="DL1099" s="767"/>
      <c r="DM1099" s="767"/>
      <c r="DN1099" s="767"/>
      <c r="DO1099" s="767"/>
      <c r="DP1099" s="767"/>
      <c r="DQ1099" s="767"/>
      <c r="DR1099" s="767"/>
      <c r="DS1099" s="767"/>
      <c r="DT1099" s="767"/>
      <c r="DU1099" s="767"/>
      <c r="DV1099" s="767"/>
      <c r="DW1099" s="767"/>
      <c r="DX1099" s="767"/>
      <c r="DY1099" s="767"/>
      <c r="DZ1099" s="767"/>
      <c r="EA1099" s="767"/>
      <c r="EB1099" s="767"/>
      <c r="EC1099" s="767"/>
      <c r="ED1099" s="767"/>
      <c r="EE1099" s="767"/>
      <c r="EF1099" s="767"/>
      <c r="EG1099" s="767"/>
      <c r="EH1099" s="767"/>
      <c r="EI1099" s="767"/>
      <c r="EJ1099" s="767"/>
      <c r="EK1099" s="767"/>
      <c r="EL1099" s="767"/>
      <c r="EM1099" s="767"/>
      <c r="EN1099" s="767"/>
      <c r="EO1099" s="767"/>
      <c r="EP1099" s="767"/>
      <c r="EQ1099" s="767"/>
      <c r="ER1099" s="767"/>
      <c r="ES1099" s="767"/>
      <c r="ET1099" s="767"/>
      <c r="EU1099" s="767"/>
      <c r="EV1099" s="767"/>
      <c r="EW1099" s="767"/>
      <c r="EX1099" s="767"/>
      <c r="EY1099" s="767"/>
      <c r="EZ1099" s="767"/>
      <c r="FA1099" s="767"/>
      <c r="FB1099" s="767"/>
      <c r="FC1099" s="767"/>
      <c r="FD1099" s="767"/>
      <c r="FE1099" s="767"/>
      <c r="FF1099" s="767"/>
      <c r="FG1099" s="767"/>
      <c r="FH1099" s="767"/>
      <c r="FI1099" s="767"/>
      <c r="FJ1099" s="767"/>
      <c r="FK1099" s="767"/>
      <c r="FL1099" s="767"/>
      <c r="FM1099" s="767"/>
      <c r="FN1099" s="767"/>
      <c r="FO1099" s="767"/>
      <c r="FP1099" s="767"/>
      <c r="FQ1099" s="767"/>
      <c r="FR1099" s="767"/>
      <c r="FS1099" s="767"/>
      <c r="FT1099" s="767"/>
      <c r="FU1099" s="767"/>
      <c r="FV1099" s="767"/>
      <c r="FW1099" s="767"/>
      <c r="FX1099" s="767"/>
      <c r="FY1099" s="767"/>
      <c r="FZ1099" s="767"/>
      <c r="GA1099" s="767"/>
      <c r="GB1099" s="767"/>
      <c r="GC1099" s="767"/>
      <c r="GD1099" s="767"/>
      <c r="GE1099" s="767"/>
      <c r="GF1099" s="767"/>
      <c r="GG1099" s="767"/>
      <c r="GH1099" s="767"/>
      <c r="GI1099" s="767"/>
      <c r="GJ1099" s="767"/>
      <c r="GK1099" s="767"/>
      <c r="GL1099" s="767"/>
      <c r="GM1099" s="767"/>
      <c r="GN1099" s="767"/>
      <c r="GO1099" s="767"/>
      <c r="GP1099" s="767"/>
      <c r="GQ1099" s="767"/>
      <c r="GR1099" s="767"/>
      <c r="GS1099" s="767"/>
      <c r="GT1099" s="767"/>
      <c r="GU1099" s="767"/>
      <c r="GV1099" s="767"/>
      <c r="GW1099" s="767"/>
      <c r="GX1099" s="767"/>
      <c r="GY1099" s="767"/>
      <c r="GZ1099" s="767"/>
      <c r="HA1099" s="767"/>
      <c r="HB1099" s="767"/>
      <c r="HC1099" s="767"/>
    </row>
    <row r="1100" spans="1:211" s="864" customFormat="1" ht="13.9" hidden="1" customHeight="1">
      <c r="A1100" s="307"/>
      <c r="B1100" s="351"/>
      <c r="C1100" s="971" t="str">
        <f>IF('1C TSspéc13'!J$17&lt;&gt;0,'1C TSspéc13'!$B$12,"")</f>
        <v/>
      </c>
      <c r="D1100" s="972"/>
      <c r="E1100" s="973"/>
      <c r="F1100" s="93">
        <f>IF(AND($C1100='1C TSspéc13'!$B$12,'1C TSspéc13'!$B$16="spécifiques",'1C TSspéc13'!K$17&lt;&gt;""),'1C TSspéc13'!K$21,"")</f>
        <v>0</v>
      </c>
      <c r="G1100" s="863"/>
      <c r="H1100" s="745">
        <v>0.21</v>
      </c>
      <c r="I1100" s="747">
        <v>1</v>
      </c>
      <c r="J1100" s="312"/>
      <c r="K1100" s="680">
        <f t="shared" si="307"/>
        <v>0</v>
      </c>
      <c r="L1100" s="556">
        <f>IF(OR('1C TSspéc13'!$B$12="",'1C TSspéc13'!J$30=0),0,IF(AND('1C TSspéc13'!$B$12&lt;&gt;"",$K$2="Pôle",'1C TSspéc13'!$C$12="OUI"),(('1C TSspéc13'!J$22+'1C TSspéc13'!J$23+'1C TSspéc13'!J$24+'1C TSspéc13'!J$25+'1C TSspéc13'!J$29)/'1C TSspéc13'!J$17),IF(AND('1C TSspéc13'!$B$12&lt;&gt;"",$K$2="Pôle",'1C TSspéc13'!$C$12="NON"),(('1C TSspéc13'!J$22+'1C TSspéc13'!J$23+'1C TSspéc13'!J$24+'1C TSspéc13'!J$25+'1C TSspéc13'!J$29)/'1C TSspéc13'!J$30),IF(AND('1C TSspéc13'!$B$12&lt;&gt;"",$K$2&lt;&gt;"Pôle",'1C TSspéc13'!$C$12="OUI"),(('1C TSspéc13'!J$22+'1C TSspéc13'!J$23+'1C TSspéc13'!J$24+'1C TSspéc13'!J$25+'1C TSspéc13'!J$26+'1C TSspéc13'!J$27+'1C TSspéc13'!J$28+'1C TSspéc13'!J$29)/'1C TSspéc13'!J$17),IF(AND('1C TSspéc13'!$B$12&lt;&gt;"",$K$2&lt;&gt;"Pôle",'1C TSspéc13'!$C$12="NON"),(('1C TSspéc13'!J$22+'1C TSspéc13'!J$23+'1C TSspéc13'!J$24+'1C TSspéc13'!J$25+'1C TSspéc13'!J$26+'1C TSspéc13'!J$27+'1C TSspéc13'!J$28+'1C TSspéc13'!J$29)/'1C TSspéc13'!J$30))))))</f>
        <v>0</v>
      </c>
      <c r="M1100" s="556">
        <f>IF(OR('1C TSspéc13'!$B$12="",'1C TSspéc13'!J$30=0),0,IF(AND('1C TSspéc13'!$B$12&lt;&gt;"",$K$2="Pôle",'1C TSspéc13'!$C$12="OUI"),(('1C TSspéc13'!J$26+'1C TSspéc13'!J$27+'1C TSspéc13'!J$28)/'1C TSspéc13'!J$17),IF(AND('1C TSspéc13'!$B$12&lt;&gt;"",$K$2="Pôle",'1C TSspéc13'!$C$12="NON"),(('1C TSspéc13'!J$26+'1C TSspéc13'!J$27+'1C TSspéc13'!J$28)/'1C TSspéc13'!J$30),IF(AND('1C TSspéc13'!$B$12&lt;&gt;"",$K$2&lt;&gt;"Pôle"),0))))</f>
        <v>0</v>
      </c>
      <c r="N1100" s="557">
        <f>IF(AND('1C TSspéc13'!$B$12&lt;&gt;0,'1C TSspéc13'!$J$30&lt;&gt;0),L1100+M1100,0)</f>
        <v>0</v>
      </c>
      <c r="O1100" s="542" t="str">
        <f>IF(AND('1C TSspéc13'!$J$17&lt;&gt;0,'1C TSspéc13'!$C$12="OUI"),'1C TSspéc13'!$J$35/'1C TSspéc13'!$J$17,"")</f>
        <v/>
      </c>
      <c r="P1100" s="543" t="str">
        <f>IF(AND('1C TSspéc13'!$J$17&lt;&gt;0,'1C TSspéc13'!$C$12="OUI"),'1C TSspéc13'!$J$36/'1C TSspéc13'!$J$17,"")</f>
        <v/>
      </c>
      <c r="Q1100" s="543" t="str">
        <f>IF(AND('1C TSspéc13'!$J$17&lt;&gt;0,'1C TSspéc13'!$C$12="OUI"),'1C TSspéc13'!$J$37/'1C TSspéc13'!$J$17,"")</f>
        <v/>
      </c>
      <c r="R1100" s="543" t="str">
        <f>IF(AND('1C TSspéc13'!$J$17&lt;&gt;0,'1C TSspéc13'!$C$12="OUI"),'1C TSspéc13'!$J$38/'1C TSspéc13'!$J$17,"")</f>
        <v/>
      </c>
      <c r="S1100" s="543" t="str">
        <f>IF(AND('1C TSspéc13'!$J$17&lt;&gt;0,'1C TSspéc13'!$C$12="OUI"),'1C TSspéc13'!$J$39/'1C TSspéc13'!$J$17,"")</f>
        <v/>
      </c>
      <c r="T1100" s="543" t="str">
        <f>IF(AND('1C TSspéc13'!$J$17&lt;&gt;0,'1C TSspéc13'!$C$12="OUI"),'1C TSspéc13'!$J$40/'1C TSspéc13'!$J$17,"")</f>
        <v/>
      </c>
      <c r="U1100" s="543" t="str">
        <f>IF(AND('1C TSspéc13'!$J$17&lt;&gt;0,'1C TSspéc13'!$C$12="OUI"),'1C TSspéc13'!$J$41/'1C TSspéc13'!$J$17,"")</f>
        <v/>
      </c>
      <c r="V1100" s="543" t="str">
        <f>IF(AND('1C TSspéc13'!$J$17&lt;&gt;0,'1C TSspéc13'!$C$12="OUI"),'1C TSspéc13'!$J$42/'1C TSspéc13'!$J$17,"")</f>
        <v/>
      </c>
      <c r="W1100" s="543" t="str">
        <f>IF(AND('1C TSspéc13'!$J$17&lt;&gt;0,'1C TSspéc13'!$C$12="OUI"),'1C TSspéc13'!$J$43/'1C TSspéc13'!$J$17,"")</f>
        <v/>
      </c>
      <c r="X1100" s="543" t="str">
        <f>IF(AND('1C TSspéc13'!$J$17&lt;&gt;0,'1C TSspéc13'!$C$12="OUI"),'1C TSspéc13'!$J$44/'1C TSspéc13'!$J$17,"")</f>
        <v/>
      </c>
      <c r="Y1100" s="543" t="str">
        <f>IF(AND('1C TSspéc13'!$J$17&lt;&gt;0,'1C TSspéc13'!$C$12="OUI"),'1C TSspéc13'!$J$45/'1C TSspéc13'!$J$17,"")</f>
        <v/>
      </c>
      <c r="Z1100" s="543" t="str">
        <f>IF(AND('1C TSspéc13'!$J$17&lt;&gt;0,'1C TSspéc13'!$C$12="OUI"),'1C TSspéc13'!$J$46/'1C TSspéc13'!$J$17,"")</f>
        <v/>
      </c>
      <c r="AA1100" s="543" t="str">
        <f>IF(AND('1C TSspéc13'!$J$17&lt;&gt;0,'1C TSspéc13'!$C$12="OUI"),'1C TSspéc13'!$J$47/'1C TSspéc13'!$J$17,"")</f>
        <v/>
      </c>
      <c r="AB1100" s="543" t="str">
        <f>IF(AND('1C TSspéc13'!$J$17&lt;&gt;0,'1C TSspéc13'!$C$12="OUI"),'1C TSspéc13'!$J$48/'1C TSspéc13'!$J$17,"")</f>
        <v/>
      </c>
      <c r="AC1100" s="543" t="str">
        <f>IF(AND('1C TSspéc13'!$J$17&lt;&gt;0,'1C TSspéc13'!$C$12="OUI"),'1C TSspéc13'!$J$49/'1C TSspéc13'!$J$17,"")</f>
        <v/>
      </c>
      <c r="AD1100" s="543" t="str">
        <f>IF(AND('1C TSspéc13'!$J$17&lt;&gt;0,'1C TSspéc13'!$C$12="OUI"),'1C TSspéc13'!$J$50/'1C TSspéc13'!$J$17,"")</f>
        <v/>
      </c>
      <c r="AE1100" s="543" t="str">
        <f>IF(AND('1C TSspéc13'!$J$17&lt;&gt;0,'1C TSspéc13'!$C$12="OUI"),'1C TSspéc13'!$J$51/'1C TSspéc13'!$J$17,"")</f>
        <v/>
      </c>
      <c r="AF1100" s="543" t="str">
        <f>IF(AND('1C TSspéc13'!$J$17&lt;&gt;0,'1C TSspéc13'!$C$12="OUI"),'1C TSspéc13'!$J$52/'1C TSspéc13'!$J$17,"")</f>
        <v/>
      </c>
      <c r="AG1100" s="543" t="str">
        <f>IF(AND('1C TSspéc13'!$J$17&lt;&gt;0,'1C TSspéc13'!$C$12="OUI"),'1C TSspéc13'!$J$53/'1C TSspéc13'!$J$17,"")</f>
        <v/>
      </c>
      <c r="AH1100" s="543" t="str">
        <f>IF(AND('1C TSspéc13'!$J$17&lt;&gt;0,'1C TSspéc13'!$C$12="OUI"),'1C TSspéc13'!$J$54/'1C TSspéc13'!$J$17,"")</f>
        <v/>
      </c>
      <c r="AI1100" s="543" t="str">
        <f>IF(AND('1C TSspéc13'!$J$17&lt;&gt;0,'1C TSspéc13'!$C$12="OUI"),'1C TSspéc13'!$J$55/'1C TSspéc13'!$J$17,"")</f>
        <v/>
      </c>
      <c r="AJ1100" s="543" t="str">
        <f>IF(AND('1C TSspéc13'!$J$17&lt;&gt;0,'1C TSspéc13'!$C$12="OUI"),'1C TSspéc13'!$J$56/'1C TSspéc13'!$J$17,"")</f>
        <v/>
      </c>
      <c r="AK1100" s="543" t="str">
        <f>IF(AND('1C TSspéc13'!$J$17&lt;&gt;0,'1C TSspéc13'!$C$12="OUI"),'1C TSspéc13'!$J$57/'1C TSspéc13'!$J$17,"")</f>
        <v/>
      </c>
      <c r="AL1100" s="72">
        <f>IF(AND('1C TSspéc13'!$J$17&lt;&gt;0,'1C TSspéc13'!$C$12="OUI"),N1100+AK1100,N1100)</f>
        <v>0</v>
      </c>
      <c r="AM1100" s="417">
        <f t="shared" si="308"/>
        <v>0</v>
      </c>
      <c r="AN1100" s="417">
        <f t="shared" si="309"/>
        <v>0</v>
      </c>
      <c r="AO1100" s="418" t="str">
        <f>IF(AND('1C TSspéc13'!$J$17&lt;&gt;0,'1C TSspéc13'!$J$30&lt;&gt;0),AM1100+AN1100,"")</f>
        <v/>
      </c>
      <c r="AP1100" s="573" t="str">
        <f>IF(AND('1C TSspéc13'!$J$17&lt;&gt;0,'1C TSspéc13'!$J$30&lt;&gt;0),AM1100-AR1100,"")</f>
        <v/>
      </c>
      <c r="AQ1100" s="583">
        <f t="shared" si="310"/>
        <v>0</v>
      </c>
      <c r="AR1100" s="596"/>
      <c r="AS1100" s="102"/>
      <c r="AT1100" s="27" t="str">
        <f>IF(('1C TSspéc13'!J$17*FICHE!$C$14&lt;J1100),"Forfait limité à "&amp;FICHE!$C$14&amp;"€/jour","")</f>
        <v/>
      </c>
      <c r="AU1100" s="592"/>
      <c r="AV1100" s="824"/>
      <c r="AW1100" s="824"/>
      <c r="AX1100" s="824"/>
      <c r="AY1100" s="824"/>
      <c r="AZ1100" s="824"/>
      <c r="BA1100" s="767"/>
      <c r="BB1100" s="767"/>
      <c r="BC1100" s="767"/>
      <c r="BD1100" s="767"/>
      <c r="BE1100" s="767"/>
      <c r="BF1100" s="767"/>
      <c r="BG1100" s="767"/>
      <c r="BH1100" s="767"/>
      <c r="BI1100" s="767"/>
      <c r="BJ1100" s="767"/>
      <c r="BK1100" s="767"/>
      <c r="BL1100" s="767"/>
      <c r="BM1100" s="767"/>
      <c r="BN1100" s="767"/>
      <c r="BO1100" s="767"/>
      <c r="BP1100" s="767"/>
      <c r="BQ1100" s="767"/>
      <c r="BR1100" s="767"/>
      <c r="BS1100" s="767"/>
      <c r="BT1100" s="767"/>
      <c r="BU1100" s="767"/>
      <c r="BV1100" s="767"/>
      <c r="BW1100" s="767"/>
      <c r="BX1100" s="767"/>
      <c r="BY1100" s="767"/>
      <c r="BZ1100" s="767"/>
      <c r="CA1100" s="767"/>
      <c r="CB1100" s="767"/>
      <c r="CC1100" s="767"/>
      <c r="CD1100" s="767"/>
      <c r="CE1100" s="767"/>
      <c r="CF1100" s="767"/>
      <c r="CG1100" s="767"/>
      <c r="CH1100" s="767"/>
      <c r="CI1100" s="767"/>
      <c r="CJ1100" s="767"/>
      <c r="CK1100" s="767"/>
      <c r="CL1100" s="767"/>
      <c r="CM1100" s="767"/>
      <c r="CN1100" s="767"/>
      <c r="CO1100" s="767"/>
      <c r="CP1100" s="767"/>
      <c r="CQ1100" s="767"/>
      <c r="CR1100" s="767"/>
      <c r="CS1100" s="767"/>
      <c r="CT1100" s="767"/>
      <c r="CU1100" s="767"/>
      <c r="CV1100" s="767"/>
      <c r="CW1100" s="767"/>
      <c r="CX1100" s="767"/>
      <c r="CY1100" s="767"/>
      <c r="CZ1100" s="767"/>
      <c r="DA1100" s="767"/>
      <c r="DB1100" s="767"/>
      <c r="DC1100" s="767"/>
      <c r="DD1100" s="767"/>
      <c r="DE1100" s="767"/>
      <c r="DF1100" s="767"/>
      <c r="DG1100" s="767"/>
      <c r="DH1100" s="767"/>
      <c r="DI1100" s="767"/>
      <c r="DJ1100" s="767"/>
      <c r="DK1100" s="767"/>
      <c r="DL1100" s="767"/>
      <c r="DM1100" s="767"/>
      <c r="DN1100" s="767"/>
      <c r="DO1100" s="767"/>
      <c r="DP1100" s="767"/>
      <c r="DQ1100" s="767"/>
      <c r="DR1100" s="767"/>
      <c r="DS1100" s="767"/>
      <c r="DT1100" s="767"/>
      <c r="DU1100" s="767"/>
      <c r="DV1100" s="767"/>
      <c r="DW1100" s="767"/>
      <c r="DX1100" s="767"/>
      <c r="DY1100" s="767"/>
      <c r="DZ1100" s="767"/>
      <c r="EA1100" s="767"/>
      <c r="EB1100" s="767"/>
      <c r="EC1100" s="767"/>
      <c r="ED1100" s="767"/>
      <c r="EE1100" s="767"/>
      <c r="EF1100" s="767"/>
      <c r="EG1100" s="767"/>
      <c r="EH1100" s="767"/>
      <c r="EI1100" s="767"/>
      <c r="EJ1100" s="767"/>
      <c r="EK1100" s="767"/>
      <c r="EL1100" s="767"/>
      <c r="EM1100" s="767"/>
      <c r="EN1100" s="767"/>
      <c r="EO1100" s="767"/>
      <c r="EP1100" s="767"/>
      <c r="EQ1100" s="767"/>
      <c r="ER1100" s="767"/>
      <c r="ES1100" s="767"/>
      <c r="ET1100" s="767"/>
      <c r="EU1100" s="767"/>
      <c r="EV1100" s="767"/>
      <c r="EW1100" s="767"/>
      <c r="EX1100" s="767"/>
      <c r="EY1100" s="767"/>
      <c r="EZ1100" s="767"/>
      <c r="FA1100" s="767"/>
      <c r="FB1100" s="767"/>
      <c r="FC1100" s="767"/>
      <c r="FD1100" s="767"/>
      <c r="FE1100" s="767"/>
      <c r="FF1100" s="767"/>
      <c r="FG1100" s="767"/>
      <c r="FH1100" s="767"/>
      <c r="FI1100" s="767"/>
      <c r="FJ1100" s="767"/>
      <c r="FK1100" s="767"/>
      <c r="FL1100" s="767"/>
      <c r="FM1100" s="767"/>
      <c r="FN1100" s="767"/>
      <c r="FO1100" s="767"/>
      <c r="FP1100" s="767"/>
      <c r="FQ1100" s="767"/>
      <c r="FR1100" s="767"/>
      <c r="FS1100" s="767"/>
      <c r="FT1100" s="767"/>
      <c r="FU1100" s="767"/>
      <c r="FV1100" s="767"/>
      <c r="FW1100" s="767"/>
      <c r="FX1100" s="767"/>
      <c r="FY1100" s="767"/>
      <c r="FZ1100" s="767"/>
      <c r="GA1100" s="767"/>
      <c r="GB1100" s="767"/>
      <c r="GC1100" s="767"/>
      <c r="GD1100" s="767"/>
      <c r="GE1100" s="767"/>
      <c r="GF1100" s="767"/>
      <c r="GG1100" s="767"/>
      <c r="GH1100" s="767"/>
      <c r="GI1100" s="767"/>
      <c r="GJ1100" s="767"/>
      <c r="GK1100" s="767"/>
      <c r="GL1100" s="767"/>
      <c r="GM1100" s="767"/>
      <c r="GN1100" s="767"/>
      <c r="GO1100" s="767"/>
      <c r="GP1100" s="767"/>
      <c r="GQ1100" s="767"/>
      <c r="GR1100" s="767"/>
      <c r="GS1100" s="767"/>
      <c r="GT1100" s="767"/>
      <c r="GU1100" s="767"/>
      <c r="GV1100" s="767"/>
      <c r="GW1100" s="767"/>
      <c r="GX1100" s="767"/>
      <c r="GY1100" s="767"/>
      <c r="GZ1100" s="767"/>
      <c r="HA1100" s="767"/>
      <c r="HB1100" s="767"/>
      <c r="HC1100" s="767"/>
    </row>
    <row r="1101" spans="1:211" s="864" customFormat="1" ht="13.9" hidden="1" customHeight="1">
      <c r="A1101" s="307"/>
      <c r="B1101" s="351"/>
      <c r="C1101" s="971" t="str">
        <f>IF('1C TSspéc13'!K$17&lt;&gt;0,'1C TSspéc13'!$B$12,"")</f>
        <v/>
      </c>
      <c r="D1101" s="972"/>
      <c r="E1101" s="973"/>
      <c r="F1101" s="93">
        <f>IF(AND($C1101='1C TSspéc13'!$B$12,'1C TSspéc13'!$B$16="spécifiques",'1C TSspéc13'!$K$17&lt;&gt;""),'1C TSspéc13'!$K$21,"")</f>
        <v>0</v>
      </c>
      <c r="G1101" s="863"/>
      <c r="H1101" s="745">
        <v>0.21</v>
      </c>
      <c r="I1101" s="747">
        <v>1</v>
      </c>
      <c r="J1101" s="312"/>
      <c r="K1101" s="680">
        <f t="shared" si="307"/>
        <v>0</v>
      </c>
      <c r="L1101" s="556">
        <f>IF(OR('1C TSspéc13'!$B$12="",'1C TSspéc13'!K$30=0),0,IF(AND('1C TSspéc13'!$B$12&lt;&gt;"",$K$2="Pôle",'1C TSspéc13'!$C$12="OUI"),(('1C TSspéc13'!K$22+'1C TSspéc13'!K$23+'1C TSspéc13'!K$24+'1C TSspéc13'!K$25+'1C TSspéc13'!K$29)/'1C TSspéc13'!K$17),IF(AND('1C TSspéc13'!$B$12&lt;&gt;"",$K$2="Pôle",'1C TSspéc13'!$C$12="NON"),(('1C TSspéc13'!K$22+'1C TSspéc13'!K$23+'1C TSspéc13'!K$24+'1C TSspéc13'!K$25+'1C TSspéc13'!K$29)/'1C TSspéc13'!K$30),IF(AND('1C TSspéc13'!$B$12&lt;&gt;"",$K$2&lt;&gt;"Pôle",'1C TSspéc13'!$C$12="OUI"),(('1C TSspéc13'!K$22+'1C TSspéc13'!K$23+'1C TSspéc13'!K$24+'1C TSspéc13'!K$25+'1C TSspéc13'!K$26+'1C TSspéc13'!K$27+'1C TSspéc13'!K$28+'1C TSspéc13'!K$29)/'1C TSspéc13'!K$17),IF(AND('1C TSspéc13'!$B$12&lt;&gt;"",$K$2&lt;&gt;"Pôle",'1C TSspéc13'!$C$12="NON"),(('1C TSspéc13'!K$22+'1C TSspéc13'!K$23+'1C TSspéc13'!K$24+'1C TSspéc13'!K$25+'1C TSspéc13'!K$26+'1C TSspéc13'!K$27+'1C TSspéc13'!K$28+'1C TSspéc13'!K$29)/'1C TSspéc13'!K$30))))))</f>
        <v>0</v>
      </c>
      <c r="M1101" s="556">
        <f>IF(OR('1C TSspéc13'!$B$12="",'1C TSspéc13'!K$30=0),0,IF(AND('1C TSspéc13'!$B$12&lt;&gt;"",$K$2="Pôle",'1C TSspéc13'!$C$12="OUI"),(('1C TSspéc13'!K$26+'1C TSspéc13'!K$27+'1C TSspéc13'!K$28)/'1C TSspéc13'!K$17),IF(AND('1C TSspéc13'!$B$12&lt;&gt;"",$K$2="Pôle",'1C TSspéc13'!$C$12="NON"),(('1C TSspéc13'!K$26+'1C TSspéc13'!K$27+'1C TSspéc13'!K$28)/'1C TSspéc13'!K$30),IF(AND('1C TSspéc13'!$B$12&lt;&gt;"",$K$2&lt;&gt;"Pôle"),0))))</f>
        <v>0</v>
      </c>
      <c r="N1101" s="557">
        <f>IF(AND('1C TSspéc13'!$B$12&lt;&gt;0,'1C TSspéc13'!$K$30&lt;&gt;0),L1101+M1101,0)</f>
        <v>0</v>
      </c>
      <c r="O1101" s="542" t="str">
        <f>IF(AND('1C TSspéc13'!$K$17&lt;&gt;0,'1C TSspéc13'!$C$12="OUI"),'1C TSspéc13'!$K$35/'1C TSspéc13'!$K$17,"")</f>
        <v/>
      </c>
      <c r="P1101" s="543" t="str">
        <f>IF(AND('1C TSspéc13'!$K$17&lt;&gt;0,'1C TSspéc13'!$C$12="OUI"),'1C TSspéc13'!$K$36/'1C TSspéc13'!$K$17,"")</f>
        <v/>
      </c>
      <c r="Q1101" s="543" t="str">
        <f>IF(AND('1C TSspéc13'!$K$17&lt;&gt;0,'1C TSspéc13'!$C$12="OUI"),'1C TSspéc13'!$K$37/'1C TSspéc13'!$K$17,"")</f>
        <v/>
      </c>
      <c r="R1101" s="543" t="str">
        <f>IF(AND('1C TSspéc13'!$K$17&lt;&gt;0,'1C TSspéc13'!$C$12="OUI"),'1C TSspéc13'!$K$38/'1C TSspéc13'!$K$17,"")</f>
        <v/>
      </c>
      <c r="S1101" s="543" t="str">
        <f>IF(AND('1C TSspéc13'!$K$17&lt;&gt;0,'1C TSspéc13'!$C$12="OUI"),'1C TSspéc13'!$K$39/'1C TSspéc13'!$K$17,"")</f>
        <v/>
      </c>
      <c r="T1101" s="543" t="str">
        <f>IF(AND('1C TSspéc13'!$K$17&lt;&gt;0,'1C TSspéc13'!$C$12="OUI"),'1C TSspéc13'!$K$40/'1C TSspéc13'!$K$17,"")</f>
        <v/>
      </c>
      <c r="U1101" s="543" t="str">
        <f>IF(AND('1C TSspéc13'!$K$17&lt;&gt;0,'1C TSspéc13'!$C$12="OUI"),'1C TSspéc13'!$K$41/'1C TSspéc13'!$K$17,"")</f>
        <v/>
      </c>
      <c r="V1101" s="543" t="str">
        <f>IF(AND('1C TSspéc13'!$K$17&lt;&gt;0,'1C TSspéc13'!$C$12="OUI"),'1C TSspéc13'!$K$42/'1C TSspéc13'!$K$17,"")</f>
        <v/>
      </c>
      <c r="W1101" s="543" t="str">
        <f>IF(AND('1C TSspéc13'!$K$17&lt;&gt;0,'1C TSspéc13'!$C$12="OUI"),'1C TSspéc13'!$K$43/'1C TSspéc13'!$K$17,"")</f>
        <v/>
      </c>
      <c r="X1101" s="543" t="str">
        <f>IF(AND('1C TSspéc13'!$K$17&lt;&gt;0,'1C TSspéc13'!$C$12="OUI"),'1C TSspéc13'!$K$44/'1C TSspéc13'!$K$17,"")</f>
        <v/>
      </c>
      <c r="Y1101" s="543" t="str">
        <f>IF(AND('1C TSspéc13'!$K$17&lt;&gt;0,'1C TSspéc13'!$C$12="OUI"),'1C TSspéc13'!$K$45/'1C TSspéc13'!$K$17,"")</f>
        <v/>
      </c>
      <c r="Z1101" s="543" t="str">
        <f>IF(AND('1C TSspéc13'!$K$17&lt;&gt;0,'1C TSspéc13'!$C$12="OUI"),'1C TSspéc13'!$K$46/'1C TSspéc13'!$K$17,"")</f>
        <v/>
      </c>
      <c r="AA1101" s="543" t="str">
        <f>IF(AND('1C TSspéc13'!$K$17&lt;&gt;0,'1C TSspéc13'!$C$12="OUI"),'1C TSspéc13'!$K$47/'1C TSspéc13'!$K$17,"")</f>
        <v/>
      </c>
      <c r="AB1101" s="543" t="str">
        <f>IF(AND('1C TSspéc13'!$K$17&lt;&gt;0,'1C TSspéc13'!$C$12="OUI"),'1C TSspéc13'!$K$48/'1C TSspéc13'!$K$17,"")</f>
        <v/>
      </c>
      <c r="AC1101" s="543" t="str">
        <f>IF(AND('1C TSspéc13'!$K$17&lt;&gt;0,'1C TSspéc13'!$C$12="OUI"),'1C TSspéc13'!$K$49/'1C TSspéc13'!$K$17,"")</f>
        <v/>
      </c>
      <c r="AD1101" s="543" t="str">
        <f>IF(AND('1C TSspéc13'!$K$17&lt;&gt;0,'1C TSspéc13'!$C$12="OUI"),'1C TSspéc13'!$K$50/'1C TSspéc13'!$K$17,"")</f>
        <v/>
      </c>
      <c r="AE1101" s="543" t="str">
        <f>IF(AND('1C TSspéc13'!$K$17&lt;&gt;0,'1C TSspéc13'!$C$12="OUI"),'1C TSspéc13'!$K$51/'1C TSspéc13'!$K$17,"")</f>
        <v/>
      </c>
      <c r="AF1101" s="543" t="str">
        <f>IF(AND('1C TSspéc13'!$K$17&lt;&gt;0,'1C TSspéc13'!$C$12="OUI"),'1C TSspéc13'!$K$52/'1C TSspéc13'!$K$17,"")</f>
        <v/>
      </c>
      <c r="AG1101" s="543" t="str">
        <f>IF(AND('1C TSspéc13'!$K$17&lt;&gt;0,'1C TSspéc13'!$C$12="OUI"),'1C TSspéc13'!$K$53/'1C TSspéc13'!$K$17,"")</f>
        <v/>
      </c>
      <c r="AH1101" s="543" t="str">
        <f>IF(AND('1C TSspéc13'!$K$17&lt;&gt;0,'1C TSspéc13'!$C$12="OUI"),'1C TSspéc13'!$K$54/'1C TSspéc13'!$K$17,"")</f>
        <v/>
      </c>
      <c r="AI1101" s="543" t="str">
        <f>IF(AND('1C TSspéc13'!$K$17&lt;&gt;0,'1C TSspéc13'!$C$12="OUI"),'1C TSspéc13'!$K$55/'1C TSspéc13'!$K$17,"")</f>
        <v/>
      </c>
      <c r="AJ1101" s="543" t="str">
        <f>IF(AND('1C TSspéc13'!$K$17&lt;&gt;0,'1C TSspéc13'!$C$12="OUI"),'1C TSspéc13'!$K$56/'1C TSspéc13'!$K$17,"")</f>
        <v/>
      </c>
      <c r="AK1101" s="543" t="str">
        <f>IF(AND('1C TSspéc13'!$K$17&lt;&gt;0,'1C TSspéc13'!$C$12="OUI"),'1C TSspéc13'!$K$57/'1C TSspéc13'!$K$17,"")</f>
        <v/>
      </c>
      <c r="AL1101" s="72">
        <f>IF(AND('1C TSspéc13'!$K$17&lt;&gt;0,'1C TSspéc13'!$C$12="OUI"),N1101+AK1101,N1101)</f>
        <v>0</v>
      </c>
      <c r="AM1101" s="417">
        <f t="shared" si="308"/>
        <v>0</v>
      </c>
      <c r="AN1101" s="417">
        <f t="shared" si="309"/>
        <v>0</v>
      </c>
      <c r="AO1101" s="418" t="str">
        <f>IF(AND('1C TSspéc13'!$K$17&lt;&gt;0,'1C TSspéc13'!$K$30&lt;&gt;0),AM1101+AN1101,"")</f>
        <v/>
      </c>
      <c r="AP1101" s="573" t="str">
        <f>IF(AND('1C TSspéc13'!$K$17&lt;&gt;0,'1C TSspéc13'!$K$30&lt;&gt;0),AM1101-AR1101,"")</f>
        <v/>
      </c>
      <c r="AQ1101" s="583">
        <f t="shared" si="310"/>
        <v>0</v>
      </c>
      <c r="AR1101" s="596"/>
      <c r="AS1101" s="102"/>
      <c r="AT1101" s="27" t="str">
        <f>IF(('1C TSspéc13'!K$17*FICHE!$C$14&lt;J1101),"Forfait limité à "&amp;FICHE!$C$14&amp;"€/jour","")</f>
        <v/>
      </c>
      <c r="AU1101" s="592"/>
      <c r="AV1101" s="824"/>
      <c r="AW1101" s="824"/>
      <c r="AX1101" s="824"/>
      <c r="AY1101" s="824"/>
      <c r="AZ1101" s="824"/>
      <c r="BA1101" s="767"/>
      <c r="BB1101" s="767"/>
      <c r="BC1101" s="767"/>
      <c r="BD1101" s="767"/>
      <c r="BE1101" s="767"/>
      <c r="BF1101" s="767"/>
      <c r="BG1101" s="767"/>
      <c r="BH1101" s="767"/>
      <c r="BI1101" s="767"/>
      <c r="BJ1101" s="767"/>
      <c r="BK1101" s="767"/>
      <c r="BL1101" s="767"/>
      <c r="BM1101" s="767"/>
      <c r="BN1101" s="767"/>
      <c r="BO1101" s="767"/>
      <c r="BP1101" s="767"/>
      <c r="BQ1101" s="767"/>
      <c r="BR1101" s="767"/>
      <c r="BS1101" s="767"/>
      <c r="BT1101" s="767"/>
      <c r="BU1101" s="767"/>
      <c r="BV1101" s="767"/>
      <c r="BW1101" s="767"/>
      <c r="BX1101" s="767"/>
      <c r="BY1101" s="767"/>
      <c r="BZ1101" s="767"/>
      <c r="CA1101" s="767"/>
      <c r="CB1101" s="767"/>
      <c r="CC1101" s="767"/>
      <c r="CD1101" s="767"/>
      <c r="CE1101" s="767"/>
      <c r="CF1101" s="767"/>
      <c r="CG1101" s="767"/>
      <c r="CH1101" s="767"/>
      <c r="CI1101" s="767"/>
      <c r="CJ1101" s="767"/>
      <c r="CK1101" s="767"/>
      <c r="CL1101" s="767"/>
      <c r="CM1101" s="767"/>
      <c r="CN1101" s="767"/>
      <c r="CO1101" s="767"/>
      <c r="CP1101" s="767"/>
      <c r="CQ1101" s="767"/>
      <c r="CR1101" s="767"/>
      <c r="CS1101" s="767"/>
      <c r="CT1101" s="767"/>
      <c r="CU1101" s="767"/>
      <c r="CV1101" s="767"/>
      <c r="CW1101" s="767"/>
      <c r="CX1101" s="767"/>
      <c r="CY1101" s="767"/>
      <c r="CZ1101" s="767"/>
      <c r="DA1101" s="767"/>
      <c r="DB1101" s="767"/>
      <c r="DC1101" s="767"/>
      <c r="DD1101" s="767"/>
      <c r="DE1101" s="767"/>
      <c r="DF1101" s="767"/>
      <c r="DG1101" s="767"/>
      <c r="DH1101" s="767"/>
      <c r="DI1101" s="767"/>
      <c r="DJ1101" s="767"/>
      <c r="DK1101" s="767"/>
      <c r="DL1101" s="767"/>
      <c r="DM1101" s="767"/>
      <c r="DN1101" s="767"/>
      <c r="DO1101" s="767"/>
      <c r="DP1101" s="767"/>
      <c r="DQ1101" s="767"/>
      <c r="DR1101" s="767"/>
      <c r="DS1101" s="767"/>
      <c r="DT1101" s="767"/>
      <c r="DU1101" s="767"/>
      <c r="DV1101" s="767"/>
      <c r="DW1101" s="767"/>
      <c r="DX1101" s="767"/>
      <c r="DY1101" s="767"/>
      <c r="DZ1101" s="767"/>
      <c r="EA1101" s="767"/>
      <c r="EB1101" s="767"/>
      <c r="EC1101" s="767"/>
      <c r="ED1101" s="767"/>
      <c r="EE1101" s="767"/>
      <c r="EF1101" s="767"/>
      <c r="EG1101" s="767"/>
      <c r="EH1101" s="767"/>
      <c r="EI1101" s="767"/>
      <c r="EJ1101" s="767"/>
      <c r="EK1101" s="767"/>
      <c r="EL1101" s="767"/>
      <c r="EM1101" s="767"/>
      <c r="EN1101" s="767"/>
      <c r="EO1101" s="767"/>
      <c r="EP1101" s="767"/>
      <c r="EQ1101" s="767"/>
      <c r="ER1101" s="767"/>
      <c r="ES1101" s="767"/>
      <c r="ET1101" s="767"/>
      <c r="EU1101" s="767"/>
      <c r="EV1101" s="767"/>
      <c r="EW1101" s="767"/>
      <c r="EX1101" s="767"/>
      <c r="EY1101" s="767"/>
      <c r="EZ1101" s="767"/>
      <c r="FA1101" s="767"/>
      <c r="FB1101" s="767"/>
      <c r="FC1101" s="767"/>
      <c r="FD1101" s="767"/>
      <c r="FE1101" s="767"/>
      <c r="FF1101" s="767"/>
      <c r="FG1101" s="767"/>
      <c r="FH1101" s="767"/>
      <c r="FI1101" s="767"/>
      <c r="FJ1101" s="767"/>
      <c r="FK1101" s="767"/>
      <c r="FL1101" s="767"/>
      <c r="FM1101" s="767"/>
      <c r="FN1101" s="767"/>
      <c r="FO1101" s="767"/>
      <c r="FP1101" s="767"/>
      <c r="FQ1101" s="767"/>
      <c r="FR1101" s="767"/>
      <c r="FS1101" s="767"/>
      <c r="FT1101" s="767"/>
      <c r="FU1101" s="767"/>
      <c r="FV1101" s="767"/>
      <c r="FW1101" s="767"/>
      <c r="FX1101" s="767"/>
      <c r="FY1101" s="767"/>
      <c r="FZ1101" s="767"/>
      <c r="GA1101" s="767"/>
      <c r="GB1101" s="767"/>
      <c r="GC1101" s="767"/>
      <c r="GD1101" s="767"/>
      <c r="GE1101" s="767"/>
      <c r="GF1101" s="767"/>
      <c r="GG1101" s="767"/>
      <c r="GH1101" s="767"/>
      <c r="GI1101" s="767"/>
      <c r="GJ1101" s="767"/>
      <c r="GK1101" s="767"/>
      <c r="GL1101" s="767"/>
      <c r="GM1101" s="767"/>
      <c r="GN1101" s="767"/>
      <c r="GO1101" s="767"/>
      <c r="GP1101" s="767"/>
      <c r="GQ1101" s="767"/>
      <c r="GR1101" s="767"/>
      <c r="GS1101" s="767"/>
      <c r="GT1101" s="767"/>
      <c r="GU1101" s="767"/>
      <c r="GV1101" s="767"/>
      <c r="GW1101" s="767"/>
      <c r="GX1101" s="767"/>
      <c r="GY1101" s="767"/>
      <c r="GZ1101" s="767"/>
      <c r="HA1101" s="767"/>
      <c r="HB1101" s="767"/>
      <c r="HC1101" s="767"/>
    </row>
    <row r="1102" spans="1:211" s="864" customFormat="1" ht="13.9" hidden="1" customHeight="1">
      <c r="A1102" s="307"/>
      <c r="B1102" s="351"/>
      <c r="C1102" s="971" t="str">
        <f>IF('1C TSspéc13'!L$17&lt;&gt;0,'1C TSspéc13'!$B$12,"")</f>
        <v/>
      </c>
      <c r="D1102" s="972"/>
      <c r="E1102" s="973"/>
      <c r="F1102" s="93">
        <f>IF(AND($C1102='1C TSspéc13'!$B$12,'1C TSspéc13'!$B$16="spécifiques",'1C TSspéc13'!$L$17&lt;&gt;""),'1C TSspéc13'!$L$21,"")</f>
        <v>0</v>
      </c>
      <c r="G1102" s="863"/>
      <c r="H1102" s="745">
        <v>0.21</v>
      </c>
      <c r="I1102" s="747">
        <v>1</v>
      </c>
      <c r="J1102" s="312"/>
      <c r="K1102" s="680">
        <f t="shared" si="307"/>
        <v>0</v>
      </c>
      <c r="L1102" s="556">
        <f>IF(OR('1C TSspéc13'!$B$12="",'1C TSspéc13'!L$30=0),0,IF(AND('1C TSspéc13'!$B$12&lt;&gt;"",$K$2="Pôle",'1C TSspéc13'!$C$12="OUI"),(('1C TSspéc13'!L$22+'1C TSspéc13'!L$23+'1C TSspéc13'!L$24+'1C TSspéc13'!L$25+'1C TSspéc13'!L$29)/'1C TSspéc13'!L$17),IF(AND('1C TSspéc13'!$B$12&lt;&gt;"",$K$2="Pôle",'1C TSspéc13'!$C$12="NON"),(('1C TSspéc13'!L$22+'1C TSspéc13'!L$23+'1C TSspéc13'!L$24+'1C TSspéc13'!L$25+'1C TSspéc13'!L$29)/'1C TSspéc13'!L$30),IF(AND('1C TSspéc13'!$B$12&lt;&gt;"",$K$2&lt;&gt;"Pôle",'1C TSspéc13'!$C$12="OUI"),(('1C TSspéc13'!L$22+'1C TSspéc13'!L$23+'1C TSspéc13'!L$24+'1C TSspéc13'!L$25+'1C TSspéc13'!L$26+'1C TSspéc13'!L$27+'1C TSspéc13'!L$28+'1C TSspéc13'!L$29)/'1C TSspéc13'!L$17),IF(AND('1C TSspéc13'!$B$12&lt;&gt;"",$K$2&lt;&gt;"Pôle",'1C TSspéc13'!$C$12="NON"),(('1C TSspéc13'!L$22+'1C TSspéc13'!L$23+'1C TSspéc13'!L$24+'1C TSspéc13'!L$25+'1C TSspéc13'!L$26+'1C TSspéc13'!L$27+'1C TSspéc13'!L$28+'1C TSspéc13'!L$29)/'1C TSspéc13'!L$30))))))</f>
        <v>0</v>
      </c>
      <c r="M1102" s="556">
        <f>IF(OR('1C TSspéc13'!$B$12="",'1C TSspéc13'!L$30=0),0,IF(AND('1C TSspéc13'!$B$12&lt;&gt;"",$K$2="Pôle",'1C TSspéc13'!$C$12="OUI"),(('1C TSspéc13'!L$26+'1C TSspéc13'!L$27+'1C TSspéc13'!L$28)/'1C TSspéc13'!L$17),IF(AND('1C TSspéc13'!$B$12&lt;&gt;"",$K$2="Pôle",'1C TSspéc13'!$C$12="NON"),(('1C TSspéc13'!L$26+'1C TSspéc13'!L$27+'1C TSspéc13'!L$28)/'1C TSspéc13'!L$30),IF(AND('1C TSspéc13'!$B$12&lt;&gt;"",$K$2&lt;&gt;"Pôle"),0))))</f>
        <v>0</v>
      </c>
      <c r="N1102" s="557">
        <f>IF(AND('1C TSspéc13'!$B$12&lt;&gt;0,'1C TSspéc13'!$L$30&lt;&gt;0),L1102+M1102,0)</f>
        <v>0</v>
      </c>
      <c r="O1102" s="542" t="str">
        <f>IF(AND('1C TSspéc13'!$L$17&lt;&gt;0,'1C TSspéc13'!$C$12="OUI"),'1C TSspéc13'!$L$35/'1C TSspéc13'!$L$17,"")</f>
        <v/>
      </c>
      <c r="P1102" s="543" t="str">
        <f>IF(AND('1C TSspéc13'!$L$17&lt;&gt;0,'1C TSspéc13'!$C$12="OUI"),'1C TSspéc13'!$L$36/'1C TSspéc13'!$L$17,"")</f>
        <v/>
      </c>
      <c r="Q1102" s="543" t="str">
        <f>IF(AND('1C TSspéc13'!$L$17&lt;&gt;0,'1C TSspéc13'!$C$12="OUI"),'1C TSspéc13'!$L$37/'1C TSspéc13'!$L$17,"")</f>
        <v/>
      </c>
      <c r="R1102" s="543" t="str">
        <f>IF(AND('1C TSspéc13'!$L$17&lt;&gt;0,'1C TSspéc13'!$C$12="OUI"),'1C TSspéc13'!$L$38/'1C TSspéc13'!$L$17,"")</f>
        <v/>
      </c>
      <c r="S1102" s="543" t="str">
        <f>IF(AND('1C TSspéc13'!$L$17&lt;&gt;0,'1C TSspéc13'!$C$12="OUI"),'1C TSspéc13'!$L$39/'1C TSspéc13'!$L$17,"")</f>
        <v/>
      </c>
      <c r="T1102" s="543" t="str">
        <f>IF(AND('1C TSspéc13'!$L$17&lt;&gt;0,'1C TSspéc13'!$C$12="OUI"),'1C TSspéc13'!$L$40/'1C TSspéc13'!$L$17,"")</f>
        <v/>
      </c>
      <c r="U1102" s="543" t="str">
        <f>IF(AND('1C TSspéc13'!$L$17&lt;&gt;0,'1C TSspéc13'!$C$12="OUI"),'1C TSspéc13'!$L$41/'1C TSspéc13'!$L$17,"")</f>
        <v/>
      </c>
      <c r="V1102" s="543" t="str">
        <f>IF(AND('1C TSspéc13'!$L$17&lt;&gt;0,'1C TSspéc13'!$C$12="OUI"),'1C TSspéc13'!$L$42/'1C TSspéc13'!$L$17,"")</f>
        <v/>
      </c>
      <c r="W1102" s="543" t="str">
        <f>IF(AND('1C TSspéc13'!$L$17&lt;&gt;0,'1C TSspéc13'!$C$12="OUI"),'1C TSspéc13'!$L$43/'1C TSspéc13'!$L$17,"")</f>
        <v/>
      </c>
      <c r="X1102" s="543" t="str">
        <f>IF(AND('1C TSspéc13'!$L$17&lt;&gt;0,'1C TSspéc13'!$C$12="OUI"),'1C TSspéc13'!$L$44/'1C TSspéc13'!$L$17,"")</f>
        <v/>
      </c>
      <c r="Y1102" s="543" t="str">
        <f>IF(AND('1C TSspéc13'!$L$17&lt;&gt;0,'1C TSspéc13'!$C$12="OUI"),'1C TSspéc13'!$L$45/'1C TSspéc13'!$L$17,"")</f>
        <v/>
      </c>
      <c r="Z1102" s="543" t="str">
        <f>IF(AND('1C TSspéc13'!$L$17&lt;&gt;0,'1C TSspéc13'!$C$12="OUI"),'1C TSspéc13'!$L$46/'1C TSspéc13'!$L$17,"")</f>
        <v/>
      </c>
      <c r="AA1102" s="543" t="str">
        <f>IF(AND('1C TSspéc13'!$L$17&lt;&gt;0,'1C TSspéc13'!$C$12="OUI"),'1C TSspéc13'!$L$47/'1C TSspéc13'!$L$17,"")</f>
        <v/>
      </c>
      <c r="AB1102" s="543" t="str">
        <f>IF(AND('1C TSspéc13'!$L$17&lt;&gt;0,'1C TSspéc13'!$C$12="OUI"),'1C TSspéc13'!$L$48/'1C TSspéc13'!$L$17,"")</f>
        <v/>
      </c>
      <c r="AC1102" s="543" t="str">
        <f>IF(AND('1C TSspéc13'!$L$17&lt;&gt;0,'1C TSspéc13'!$C$12="OUI"),'1C TSspéc13'!$L$49/'1C TSspéc13'!$L$17,"")</f>
        <v/>
      </c>
      <c r="AD1102" s="543" t="str">
        <f>IF(AND('1C TSspéc13'!$L$17&lt;&gt;0,'1C TSspéc13'!$C$12="OUI"),'1C TSspéc13'!$L$50/'1C TSspéc13'!$L$17,"")</f>
        <v/>
      </c>
      <c r="AE1102" s="543" t="str">
        <f>IF(AND('1C TSspéc13'!$L$17&lt;&gt;0,'1C TSspéc13'!$C$12="OUI"),'1C TSspéc13'!$L$51/'1C TSspéc13'!$L$17,"")</f>
        <v/>
      </c>
      <c r="AF1102" s="543" t="str">
        <f>IF(AND('1C TSspéc13'!$L$17&lt;&gt;0,'1C TSspéc13'!$C$12="OUI"),'1C TSspéc13'!$L$52/'1C TSspéc13'!$L$17,"")</f>
        <v/>
      </c>
      <c r="AG1102" s="543" t="str">
        <f>IF(AND('1C TSspéc13'!$L$17&lt;&gt;0,'1C TSspéc13'!$C$12="OUI"),'1C TSspéc13'!$L$53/'1C TSspéc13'!$L$17,"")</f>
        <v/>
      </c>
      <c r="AH1102" s="543" t="str">
        <f>IF(AND('1C TSspéc13'!$L$17&lt;&gt;0,'1C TSspéc13'!$C$12="OUI"),'1C TSspéc13'!$L$54/'1C TSspéc13'!$L$17,"")</f>
        <v/>
      </c>
      <c r="AI1102" s="543" t="str">
        <f>IF(AND('1C TSspéc13'!$L$17&lt;&gt;0,'1C TSspéc13'!$C$12="OUI"),'1C TSspéc13'!$L$55/'1C TSspéc13'!$L$17,"")</f>
        <v/>
      </c>
      <c r="AJ1102" s="543" t="str">
        <f>IF(AND('1C TSspéc13'!$L$17&lt;&gt;0,'1C TSspéc13'!$C$12="OUI"),'1C TSspéc13'!$L$56/'1C TSspéc13'!$L$17,"")</f>
        <v/>
      </c>
      <c r="AK1102" s="543" t="str">
        <f>IF(AND('1C TSspéc13'!$L$17&lt;&gt;0,'1C TSspéc13'!$C$12="OUI"),'1C TSspéc13'!$L$57/'1C TSspéc13'!$L$17,"")</f>
        <v/>
      </c>
      <c r="AL1102" s="72">
        <f>IF(AND('1C TSspéc13'!$L$17&lt;&gt;0,'1C TSspéc13'!$C$12="OUI"),N1102+AK1102,N1102)</f>
        <v>0</v>
      </c>
      <c r="AM1102" s="417">
        <f t="shared" si="308"/>
        <v>0</v>
      </c>
      <c r="AN1102" s="417">
        <f t="shared" si="309"/>
        <v>0</v>
      </c>
      <c r="AO1102" s="418" t="str">
        <f>IF(AND('1C TSspéc13'!$L$17&lt;&gt;0,'1C TSspéc13'!$L$30&lt;&gt;0),AM1102+AN1102,"")</f>
        <v/>
      </c>
      <c r="AP1102" s="573" t="str">
        <f>IF(AND('1C TSspéc13'!$L$17&lt;&gt;0,'1C TSspéc13'!$L$30&lt;&gt;0),AM1102-AR1102,"")</f>
        <v/>
      </c>
      <c r="AQ1102" s="583">
        <f t="shared" si="310"/>
        <v>0</v>
      </c>
      <c r="AR1102" s="596"/>
      <c r="AS1102" s="102"/>
      <c r="AT1102" s="27" t="str">
        <f>IF(('1C TSspéc13'!L$17*FICHE!$C$14&lt;J1102),"Forfait limité à "&amp;FICHE!$C$14&amp;"€/jour","")</f>
        <v/>
      </c>
      <c r="AU1102" s="592"/>
      <c r="AV1102" s="824"/>
      <c r="AW1102" s="824"/>
      <c r="AX1102" s="824"/>
      <c r="AY1102" s="824"/>
      <c r="AZ1102" s="824"/>
      <c r="BA1102" s="767"/>
      <c r="BB1102" s="767"/>
      <c r="BC1102" s="767"/>
      <c r="BD1102" s="767"/>
      <c r="BE1102" s="767"/>
      <c r="BF1102" s="767"/>
      <c r="BG1102" s="767"/>
      <c r="BH1102" s="767"/>
      <c r="BI1102" s="767"/>
      <c r="BJ1102" s="767"/>
      <c r="BK1102" s="767"/>
      <c r="BL1102" s="767"/>
      <c r="BM1102" s="767"/>
      <c r="BN1102" s="767"/>
      <c r="BO1102" s="767"/>
      <c r="BP1102" s="767"/>
      <c r="BQ1102" s="767"/>
      <c r="BR1102" s="767"/>
      <c r="BS1102" s="767"/>
      <c r="BT1102" s="767"/>
      <c r="BU1102" s="767"/>
      <c r="BV1102" s="767"/>
      <c r="BW1102" s="767"/>
      <c r="BX1102" s="767"/>
      <c r="BY1102" s="767"/>
      <c r="BZ1102" s="767"/>
      <c r="CA1102" s="767"/>
      <c r="CB1102" s="767"/>
      <c r="CC1102" s="767"/>
      <c r="CD1102" s="767"/>
      <c r="CE1102" s="767"/>
      <c r="CF1102" s="767"/>
      <c r="CG1102" s="767"/>
      <c r="CH1102" s="767"/>
      <c r="CI1102" s="767"/>
      <c r="CJ1102" s="767"/>
      <c r="CK1102" s="767"/>
      <c r="CL1102" s="767"/>
      <c r="CM1102" s="767"/>
      <c r="CN1102" s="767"/>
      <c r="CO1102" s="767"/>
      <c r="CP1102" s="767"/>
      <c r="CQ1102" s="767"/>
      <c r="CR1102" s="767"/>
      <c r="CS1102" s="767"/>
      <c r="CT1102" s="767"/>
      <c r="CU1102" s="767"/>
      <c r="CV1102" s="767"/>
      <c r="CW1102" s="767"/>
      <c r="CX1102" s="767"/>
      <c r="CY1102" s="767"/>
      <c r="CZ1102" s="767"/>
      <c r="DA1102" s="767"/>
      <c r="DB1102" s="767"/>
      <c r="DC1102" s="767"/>
      <c r="DD1102" s="767"/>
      <c r="DE1102" s="767"/>
      <c r="DF1102" s="767"/>
      <c r="DG1102" s="767"/>
      <c r="DH1102" s="767"/>
      <c r="DI1102" s="767"/>
      <c r="DJ1102" s="767"/>
      <c r="DK1102" s="767"/>
      <c r="DL1102" s="767"/>
      <c r="DM1102" s="767"/>
      <c r="DN1102" s="767"/>
      <c r="DO1102" s="767"/>
      <c r="DP1102" s="767"/>
      <c r="DQ1102" s="767"/>
      <c r="DR1102" s="767"/>
      <c r="DS1102" s="767"/>
      <c r="DT1102" s="767"/>
      <c r="DU1102" s="767"/>
      <c r="DV1102" s="767"/>
      <c r="DW1102" s="767"/>
      <c r="DX1102" s="767"/>
      <c r="DY1102" s="767"/>
      <c r="DZ1102" s="767"/>
      <c r="EA1102" s="767"/>
      <c r="EB1102" s="767"/>
      <c r="EC1102" s="767"/>
      <c r="ED1102" s="767"/>
      <c r="EE1102" s="767"/>
      <c r="EF1102" s="767"/>
      <c r="EG1102" s="767"/>
      <c r="EH1102" s="767"/>
      <c r="EI1102" s="767"/>
      <c r="EJ1102" s="767"/>
      <c r="EK1102" s="767"/>
      <c r="EL1102" s="767"/>
      <c r="EM1102" s="767"/>
      <c r="EN1102" s="767"/>
      <c r="EO1102" s="767"/>
      <c r="EP1102" s="767"/>
      <c r="EQ1102" s="767"/>
      <c r="ER1102" s="767"/>
      <c r="ES1102" s="767"/>
      <c r="ET1102" s="767"/>
      <c r="EU1102" s="767"/>
      <c r="EV1102" s="767"/>
      <c r="EW1102" s="767"/>
      <c r="EX1102" s="767"/>
      <c r="EY1102" s="767"/>
      <c r="EZ1102" s="767"/>
      <c r="FA1102" s="767"/>
      <c r="FB1102" s="767"/>
      <c r="FC1102" s="767"/>
      <c r="FD1102" s="767"/>
      <c r="FE1102" s="767"/>
      <c r="FF1102" s="767"/>
      <c r="FG1102" s="767"/>
      <c r="FH1102" s="767"/>
      <c r="FI1102" s="767"/>
      <c r="FJ1102" s="767"/>
      <c r="FK1102" s="767"/>
      <c r="FL1102" s="767"/>
      <c r="FM1102" s="767"/>
      <c r="FN1102" s="767"/>
      <c r="FO1102" s="767"/>
      <c r="FP1102" s="767"/>
      <c r="FQ1102" s="767"/>
      <c r="FR1102" s="767"/>
      <c r="FS1102" s="767"/>
      <c r="FT1102" s="767"/>
      <c r="FU1102" s="767"/>
      <c r="FV1102" s="767"/>
      <c r="FW1102" s="767"/>
      <c r="FX1102" s="767"/>
      <c r="FY1102" s="767"/>
      <c r="FZ1102" s="767"/>
      <c r="GA1102" s="767"/>
      <c r="GB1102" s="767"/>
      <c r="GC1102" s="767"/>
      <c r="GD1102" s="767"/>
      <c r="GE1102" s="767"/>
      <c r="GF1102" s="767"/>
      <c r="GG1102" s="767"/>
      <c r="GH1102" s="767"/>
      <c r="GI1102" s="767"/>
      <c r="GJ1102" s="767"/>
      <c r="GK1102" s="767"/>
      <c r="GL1102" s="767"/>
      <c r="GM1102" s="767"/>
      <c r="GN1102" s="767"/>
      <c r="GO1102" s="767"/>
      <c r="GP1102" s="767"/>
      <c r="GQ1102" s="767"/>
      <c r="GR1102" s="767"/>
      <c r="GS1102" s="767"/>
      <c r="GT1102" s="767"/>
      <c r="GU1102" s="767"/>
      <c r="GV1102" s="767"/>
      <c r="GW1102" s="767"/>
      <c r="GX1102" s="767"/>
      <c r="GY1102" s="767"/>
      <c r="GZ1102" s="767"/>
      <c r="HA1102" s="767"/>
      <c r="HB1102" s="767"/>
      <c r="HC1102" s="767"/>
    </row>
    <row r="1103" spans="1:211" s="864" customFormat="1" ht="13.9" hidden="1" customHeight="1">
      <c r="A1103" s="307"/>
      <c r="B1103" s="351"/>
      <c r="C1103" s="971" t="str">
        <f>IF('1C TSspéc13'!M$17&lt;&gt;0,'1C TSspéc13'!$B$12,"")</f>
        <v/>
      </c>
      <c r="D1103" s="972"/>
      <c r="E1103" s="973"/>
      <c r="F1103" s="93">
        <f>IF(AND($C1103='1C TSspéc13'!$B$12,'1C TSspéc13'!$B$16="spécifiques",'1C TSspéc13'!$M$17&lt;&gt;""),'1C TSspéc13'!$M$21,"")</f>
        <v>0</v>
      </c>
      <c r="G1103" s="863"/>
      <c r="H1103" s="745">
        <v>0.21</v>
      </c>
      <c r="I1103" s="747">
        <v>1</v>
      </c>
      <c r="J1103" s="312"/>
      <c r="K1103" s="680">
        <f t="shared" si="307"/>
        <v>0</v>
      </c>
      <c r="L1103" s="556">
        <f>IF(OR('1C TSspéc13'!$B$12="",'1C TSspéc13'!M$30=0),0,IF(AND('1C TSspéc13'!$B$12&lt;&gt;"",$K$2="Pôle",'1C TSspéc13'!$C$12="OUI"),(('1C TSspéc13'!M$22+'1C TSspéc13'!M$23+'1C TSspéc13'!M$24+'1C TSspéc13'!M$25+'1C TSspéc13'!M$29)/'1C TSspéc13'!M$17),IF(AND('1C TSspéc13'!$B$12&lt;&gt;"",$K$2="Pôle",'1C TSspéc13'!$C$12="NON"),(('1C TSspéc13'!M$22+'1C TSspéc13'!M$23+'1C TSspéc13'!M$24+'1C TSspéc13'!M$25+'1C TSspéc13'!M$29)/'1C TSspéc13'!M$30),IF(AND('1C TSspéc13'!$B$12&lt;&gt;"",$K$2&lt;&gt;"Pôle",'1C TSspéc13'!$C$12="OUI"),(('1C TSspéc13'!M$22+'1C TSspéc13'!M$23+'1C TSspéc13'!M$24+'1C TSspéc13'!M$25+'1C TSspéc13'!M$26+'1C TSspéc13'!M$27+'1C TSspéc13'!M$28+'1C TSspéc13'!M$29)/'1C TSspéc13'!M$17),IF(AND('1C TSspéc13'!$B$12&lt;&gt;"",$K$2&lt;&gt;"Pôle",'1C TSspéc13'!$C$12="NON"),(('1C TSspéc13'!M$22+'1C TSspéc13'!M$23+'1C TSspéc13'!M$24+'1C TSspéc13'!M$25+'1C TSspéc13'!M$26+'1C TSspéc13'!M$27+'1C TSspéc13'!M$28+'1C TSspéc13'!M$29)/'1C TSspéc13'!M$30))))))</f>
        <v>0</v>
      </c>
      <c r="M1103" s="556">
        <f>IF(OR('1C TSspéc13'!$B$12="",'1C TSspéc13'!M$30=0),0,IF(AND('1C TSspéc13'!$B$12&lt;&gt;"",$K$2="Pôle",'1C TSspéc13'!$C$12="OUI"),(('1C TSspéc13'!M$26+'1C TSspéc13'!M$27+'1C TSspéc13'!M$28)/'1C TSspéc13'!M$17),IF(AND('1C TSspéc13'!$B$12&lt;&gt;"",$K$2="Pôle",'1C TSspéc13'!$C$12="NON"),(('1C TSspéc13'!M$26+'1C TSspéc13'!M$27+'1C TSspéc13'!M$28)/'1C TSspéc13'!M$30),IF(AND('1C TSspéc13'!$B$12&lt;&gt;"",$K$2&lt;&gt;"Pôle"),0))))</f>
        <v>0</v>
      </c>
      <c r="N1103" s="557">
        <f>IF(AND('1C TSspéc13'!$B$12&lt;&gt;0,'1C TSspéc13'!$M$30&lt;&gt;0),L1103+M1103,0)</f>
        <v>0</v>
      </c>
      <c r="O1103" s="542" t="str">
        <f>IF(AND('1C TSspéc13'!$M$17&lt;&gt;0,'1C TSspéc13'!$C$12="OUI"),'1C TSspéc13'!$M$35/'1C TSspéc13'!$M$17,"")</f>
        <v/>
      </c>
      <c r="P1103" s="543" t="str">
        <f>IF(AND('1C TSspéc13'!$M$17&lt;&gt;0,'1C TSspéc13'!$C$12="OUI"),'1C TSspéc13'!$M$36/'1C TSspéc13'!$M$17,"")</f>
        <v/>
      </c>
      <c r="Q1103" s="543" t="str">
        <f>IF(AND('1C TSspéc13'!$M$17&lt;&gt;0,'1C TSspéc13'!$C$12="OUI"),'1C TSspéc13'!$M$37/'1C TSspéc13'!$M$17,"")</f>
        <v/>
      </c>
      <c r="R1103" s="543" t="str">
        <f>IF(AND('1C TSspéc13'!$M$17&lt;&gt;0,'1C TSspéc13'!$C$12="OUI"),'1C TSspéc13'!$M$38/'1C TSspéc13'!$M$17,"")</f>
        <v/>
      </c>
      <c r="S1103" s="543" t="str">
        <f>IF(AND('1C TSspéc13'!$M$17&lt;&gt;0,'1C TSspéc13'!$C$12="OUI"),'1C TSspéc13'!$M$39/'1C TSspéc13'!$M$17,"")</f>
        <v/>
      </c>
      <c r="T1103" s="543" t="str">
        <f>IF(AND('1C TSspéc13'!$M$17&lt;&gt;0,'1C TSspéc13'!$C$12="OUI"),'1C TSspéc13'!$M$40/'1C TSspéc13'!$M$17,"")</f>
        <v/>
      </c>
      <c r="U1103" s="543" t="str">
        <f>IF(AND('1C TSspéc13'!$M$17&lt;&gt;0,'1C TSspéc13'!$C$12="OUI"),'1C TSspéc13'!$M$41/'1C TSspéc13'!$M$17,"")</f>
        <v/>
      </c>
      <c r="V1103" s="543" t="str">
        <f>IF(AND('1C TSspéc13'!$M$17&lt;&gt;0,'1C TSspéc13'!$C$12="OUI"),'1C TSspéc13'!$M$42/'1C TSspéc13'!$M$17,"")</f>
        <v/>
      </c>
      <c r="W1103" s="543" t="str">
        <f>IF(AND('1C TSspéc13'!$M$17&lt;&gt;0,'1C TSspéc13'!$C$12="OUI"),'1C TSspéc13'!$M$43/'1C TSspéc13'!$M$17,"")</f>
        <v/>
      </c>
      <c r="X1103" s="543" t="str">
        <f>IF(AND('1C TSspéc13'!$M$17&lt;&gt;0,'1C TSspéc13'!$C$12="OUI"),'1C TSspéc13'!$M$44/'1C TSspéc13'!$M$17,"")</f>
        <v/>
      </c>
      <c r="Y1103" s="543" t="str">
        <f>IF(AND('1C TSspéc13'!$M$17&lt;&gt;0,'1C TSspéc13'!$C$12="OUI"),'1C TSspéc13'!$M$45/'1C TSspéc13'!$M$17,"")</f>
        <v/>
      </c>
      <c r="Z1103" s="543" t="str">
        <f>IF(AND('1C TSspéc13'!$M$17&lt;&gt;0,'1C TSspéc13'!$C$12="OUI"),'1C TSspéc13'!$M$46/'1C TSspéc13'!$M$17,"")</f>
        <v/>
      </c>
      <c r="AA1103" s="543" t="str">
        <f>IF(AND('1C TSspéc13'!$M$17&lt;&gt;0,'1C TSspéc13'!$C$12="OUI"),'1C TSspéc13'!$M$47/'1C TSspéc13'!$M$17,"")</f>
        <v/>
      </c>
      <c r="AB1103" s="543" t="str">
        <f>IF(AND('1C TSspéc13'!$M$17&lt;&gt;0,'1C TSspéc13'!$C$12="OUI"),'1C TSspéc13'!$M$48/'1C TSspéc13'!$M$17,"")</f>
        <v/>
      </c>
      <c r="AC1103" s="543" t="str">
        <f>IF(AND('1C TSspéc13'!$M$17&lt;&gt;0,'1C TSspéc13'!$C$12="OUI"),'1C TSspéc13'!$M$49/'1C TSspéc13'!$M$17,"")</f>
        <v/>
      </c>
      <c r="AD1103" s="543" t="str">
        <f>IF(AND('1C TSspéc13'!$M$17&lt;&gt;0,'1C TSspéc13'!$C$12="OUI"),'1C TSspéc13'!$M$50/'1C TSspéc13'!$M$17,"")</f>
        <v/>
      </c>
      <c r="AE1103" s="543" t="str">
        <f>IF(AND('1C TSspéc13'!$M$17&lt;&gt;0,'1C TSspéc13'!$C$12="OUI"),'1C TSspéc13'!$M$51/'1C TSspéc13'!$M$17,"")</f>
        <v/>
      </c>
      <c r="AF1103" s="543" t="str">
        <f>IF(AND('1C TSspéc13'!$M$17&lt;&gt;0,'1C TSspéc13'!$C$12="OUI"),'1C TSspéc13'!$M$52/'1C TSspéc13'!$M$17,"")</f>
        <v/>
      </c>
      <c r="AG1103" s="543" t="str">
        <f>IF(AND('1C TSspéc13'!$M$17&lt;&gt;0,'1C TSspéc13'!$C$12="OUI"),'1C TSspéc13'!$M$53/'1C TSspéc13'!$M$17,"")</f>
        <v/>
      </c>
      <c r="AH1103" s="543" t="str">
        <f>IF(AND('1C TSspéc13'!$M$17&lt;&gt;0,'1C TSspéc13'!$C$12="OUI"),'1C TSspéc13'!$M$54/'1C TSspéc13'!$M$17,"")</f>
        <v/>
      </c>
      <c r="AI1103" s="543" t="str">
        <f>IF(AND('1C TSspéc13'!$M$17&lt;&gt;0,'1C TSspéc13'!$C$12="OUI"),'1C TSspéc13'!$M$55/'1C TSspéc13'!$M$17,"")</f>
        <v/>
      </c>
      <c r="AJ1103" s="543" t="str">
        <f>IF(AND('1C TSspéc13'!$M$17&lt;&gt;0,'1C TSspéc13'!$C$12="OUI"),'1C TSspéc13'!$M$56/'1C TSspéc13'!$M$17,"")</f>
        <v/>
      </c>
      <c r="AK1103" s="543" t="str">
        <f>IF(AND('1C TSspéc13'!$M$17&lt;&gt;0,'1C TSspéc13'!$C$12="OUI"),'1C TSspéc13'!$M$57/'1C TSspéc13'!$M$17,"")</f>
        <v/>
      </c>
      <c r="AL1103" s="72">
        <f>IF(AND('1C TSspéc13'!$M$17&lt;&gt;0,'1C TSspéc13'!$C$12="OUI"),N1103+AK1103,N1103)</f>
        <v>0</v>
      </c>
      <c r="AM1103" s="417">
        <f t="shared" si="308"/>
        <v>0</v>
      </c>
      <c r="AN1103" s="417">
        <f t="shared" si="309"/>
        <v>0</v>
      </c>
      <c r="AO1103" s="418" t="str">
        <f>IF(AND('1C TSspéc13'!$M$17&lt;&gt;0,'1C TSspéc13'!$M$30&lt;&gt;0),AM1103+AN1103,"")</f>
        <v/>
      </c>
      <c r="AP1103" s="573" t="str">
        <f>IF(AND('1C TSspéc13'!$M$17&lt;&gt;0,'1C TSspéc13'!$M$30&lt;&gt;0),AM1103-AR1103,"")</f>
        <v/>
      </c>
      <c r="AQ1103" s="583">
        <f t="shared" si="310"/>
        <v>0</v>
      </c>
      <c r="AR1103" s="596"/>
      <c r="AS1103" s="102"/>
      <c r="AT1103" s="27" t="str">
        <f>IF(('1C TSspéc13'!M$17*FICHE!$C$14&lt;J1103),"Forfait limité à "&amp;FICHE!$C$14&amp;"€/jour","")</f>
        <v/>
      </c>
      <c r="AU1103" s="592"/>
      <c r="AV1103" s="824"/>
      <c r="AW1103" s="824"/>
      <c r="AX1103" s="824"/>
      <c r="AY1103" s="824"/>
      <c r="AZ1103" s="824"/>
      <c r="BA1103" s="767"/>
      <c r="BB1103" s="767"/>
      <c r="BC1103" s="767"/>
      <c r="BD1103" s="767"/>
      <c r="BE1103" s="767"/>
      <c r="BF1103" s="767"/>
      <c r="BG1103" s="767"/>
      <c r="BH1103" s="767"/>
      <c r="BI1103" s="767"/>
      <c r="BJ1103" s="767"/>
      <c r="BK1103" s="767"/>
      <c r="BL1103" s="767"/>
      <c r="BM1103" s="767"/>
      <c r="BN1103" s="767"/>
      <c r="BO1103" s="767"/>
      <c r="BP1103" s="767"/>
      <c r="BQ1103" s="767"/>
      <c r="BR1103" s="767"/>
      <c r="BS1103" s="767"/>
      <c r="BT1103" s="767"/>
      <c r="BU1103" s="767"/>
      <c r="BV1103" s="767"/>
      <c r="BW1103" s="767"/>
      <c r="BX1103" s="767"/>
      <c r="BY1103" s="767"/>
      <c r="BZ1103" s="767"/>
      <c r="CA1103" s="767"/>
      <c r="CB1103" s="767"/>
      <c r="CC1103" s="767"/>
      <c r="CD1103" s="767"/>
      <c r="CE1103" s="767"/>
      <c r="CF1103" s="767"/>
      <c r="CG1103" s="767"/>
      <c r="CH1103" s="767"/>
      <c r="CI1103" s="767"/>
      <c r="CJ1103" s="767"/>
      <c r="CK1103" s="767"/>
      <c r="CL1103" s="767"/>
      <c r="CM1103" s="767"/>
      <c r="CN1103" s="767"/>
      <c r="CO1103" s="767"/>
      <c r="CP1103" s="767"/>
      <c r="CQ1103" s="767"/>
      <c r="CR1103" s="767"/>
      <c r="CS1103" s="767"/>
      <c r="CT1103" s="767"/>
      <c r="CU1103" s="767"/>
      <c r="CV1103" s="767"/>
      <c r="CW1103" s="767"/>
      <c r="CX1103" s="767"/>
      <c r="CY1103" s="767"/>
      <c r="CZ1103" s="767"/>
      <c r="DA1103" s="767"/>
      <c r="DB1103" s="767"/>
      <c r="DC1103" s="767"/>
      <c r="DD1103" s="767"/>
      <c r="DE1103" s="767"/>
      <c r="DF1103" s="767"/>
      <c r="DG1103" s="767"/>
      <c r="DH1103" s="767"/>
      <c r="DI1103" s="767"/>
      <c r="DJ1103" s="767"/>
      <c r="DK1103" s="767"/>
      <c r="DL1103" s="767"/>
      <c r="DM1103" s="767"/>
      <c r="DN1103" s="767"/>
      <c r="DO1103" s="767"/>
      <c r="DP1103" s="767"/>
      <c r="DQ1103" s="767"/>
      <c r="DR1103" s="767"/>
      <c r="DS1103" s="767"/>
      <c r="DT1103" s="767"/>
      <c r="DU1103" s="767"/>
      <c r="DV1103" s="767"/>
      <c r="DW1103" s="767"/>
      <c r="DX1103" s="767"/>
      <c r="DY1103" s="767"/>
      <c r="DZ1103" s="767"/>
      <c r="EA1103" s="767"/>
      <c r="EB1103" s="767"/>
      <c r="EC1103" s="767"/>
      <c r="ED1103" s="767"/>
      <c r="EE1103" s="767"/>
      <c r="EF1103" s="767"/>
      <c r="EG1103" s="767"/>
      <c r="EH1103" s="767"/>
      <c r="EI1103" s="767"/>
      <c r="EJ1103" s="767"/>
      <c r="EK1103" s="767"/>
      <c r="EL1103" s="767"/>
      <c r="EM1103" s="767"/>
      <c r="EN1103" s="767"/>
      <c r="EO1103" s="767"/>
      <c r="EP1103" s="767"/>
      <c r="EQ1103" s="767"/>
      <c r="ER1103" s="767"/>
      <c r="ES1103" s="767"/>
      <c r="ET1103" s="767"/>
      <c r="EU1103" s="767"/>
      <c r="EV1103" s="767"/>
      <c r="EW1103" s="767"/>
      <c r="EX1103" s="767"/>
      <c r="EY1103" s="767"/>
      <c r="EZ1103" s="767"/>
      <c r="FA1103" s="767"/>
      <c r="FB1103" s="767"/>
      <c r="FC1103" s="767"/>
      <c r="FD1103" s="767"/>
      <c r="FE1103" s="767"/>
      <c r="FF1103" s="767"/>
      <c r="FG1103" s="767"/>
      <c r="FH1103" s="767"/>
      <c r="FI1103" s="767"/>
      <c r="FJ1103" s="767"/>
      <c r="FK1103" s="767"/>
      <c r="FL1103" s="767"/>
      <c r="FM1103" s="767"/>
      <c r="FN1103" s="767"/>
      <c r="FO1103" s="767"/>
      <c r="FP1103" s="767"/>
      <c r="FQ1103" s="767"/>
      <c r="FR1103" s="767"/>
      <c r="FS1103" s="767"/>
      <c r="FT1103" s="767"/>
      <c r="FU1103" s="767"/>
      <c r="FV1103" s="767"/>
      <c r="FW1103" s="767"/>
      <c r="FX1103" s="767"/>
      <c r="FY1103" s="767"/>
      <c r="FZ1103" s="767"/>
      <c r="GA1103" s="767"/>
      <c r="GB1103" s="767"/>
      <c r="GC1103" s="767"/>
      <c r="GD1103" s="767"/>
      <c r="GE1103" s="767"/>
      <c r="GF1103" s="767"/>
      <c r="GG1103" s="767"/>
      <c r="GH1103" s="767"/>
      <c r="GI1103" s="767"/>
      <c r="GJ1103" s="767"/>
      <c r="GK1103" s="767"/>
      <c r="GL1103" s="767"/>
      <c r="GM1103" s="767"/>
      <c r="GN1103" s="767"/>
      <c r="GO1103" s="767"/>
      <c r="GP1103" s="767"/>
      <c r="GQ1103" s="767"/>
      <c r="GR1103" s="767"/>
      <c r="GS1103" s="767"/>
      <c r="GT1103" s="767"/>
      <c r="GU1103" s="767"/>
      <c r="GV1103" s="767"/>
      <c r="GW1103" s="767"/>
      <c r="GX1103" s="767"/>
      <c r="GY1103" s="767"/>
      <c r="GZ1103" s="767"/>
      <c r="HA1103" s="767"/>
      <c r="HB1103" s="767"/>
      <c r="HC1103" s="767"/>
    </row>
    <row r="1104" spans="1:211" s="864" customFormat="1" ht="13.9" hidden="1" customHeight="1">
      <c r="A1104" s="307"/>
      <c r="B1104" s="351"/>
      <c r="C1104" s="971" t="str">
        <f>IF('1C TSspéc13'!N$17&lt;&gt;0,'1C TSspéc13'!$B$12,"")</f>
        <v/>
      </c>
      <c r="D1104" s="972"/>
      <c r="E1104" s="973"/>
      <c r="F1104" s="93">
        <f>IF(AND($C1104='1C TSspéc13'!$B$12,'1C TSspéc13'!$B$16="spécifiques",'1C TSspéc13'!$N$17&lt;&gt;""),'1C TSspéc13'!$N$21,"")</f>
        <v>0</v>
      </c>
      <c r="G1104" s="842"/>
      <c r="H1104" s="745">
        <v>0.21</v>
      </c>
      <c r="I1104" s="747">
        <v>1</v>
      </c>
      <c r="J1104" s="312"/>
      <c r="K1104" s="680">
        <f t="shared" si="307"/>
        <v>0</v>
      </c>
      <c r="L1104" s="556">
        <f>IF(OR('1C TSspéc13'!$B$12="",'1C TSspéc13'!N$30=0),0,IF(AND('1C TSspéc13'!$B$12&lt;&gt;"",$K$2="Pôle",'1C TSspéc13'!$C$12="OUI"),(('1C TSspéc13'!N$22+'1C TSspéc13'!N$23+'1C TSspéc13'!N$24+'1C TSspéc13'!N$25+'1C TSspéc13'!N$29)/'1C TSspéc13'!N$17),IF(AND('1C TSspéc13'!$B$12&lt;&gt;"",$K$2="Pôle",'1C TSspéc13'!$C$12="NON"),(('1C TSspéc13'!N$22+'1C TSspéc13'!N$23+'1C TSspéc13'!N$24+'1C TSspéc13'!N$25+'1C TSspéc13'!N$29)/'1C TSspéc13'!N$30),IF(AND('1C TSspéc13'!$B$12&lt;&gt;"",$K$2&lt;&gt;"Pôle",'1C TSspéc13'!$C$12="OUI"),(('1C TSspéc13'!N$22+'1C TSspéc13'!N$23+'1C TSspéc13'!N$24+'1C TSspéc13'!N$25+'1C TSspéc13'!N$26+'1C TSspéc13'!N$27+'1C TSspéc13'!N$28+'1C TSspéc13'!N$29)/'1C TSspéc13'!N$17),IF(AND('1C TSspéc13'!$B$12&lt;&gt;"",$K$2&lt;&gt;"Pôle",'1C TSspéc13'!$C$12="NON"),(('1C TSspéc13'!N$22+'1C TSspéc13'!N$23+'1C TSspéc13'!N$24+'1C TSspéc13'!N$25+'1C TSspéc13'!N$26+'1C TSspéc13'!N$27+'1C TSspéc13'!N$28+'1C TSspéc13'!N$29)/'1C TSspéc13'!N$30))))))</f>
        <v>0</v>
      </c>
      <c r="M1104" s="556">
        <f>IF(OR('1C TSspéc13'!$B$12="",'1C TSspéc13'!N$30=0),0,IF(AND('1C TSspéc13'!$B$12&lt;&gt;"",$K$2="Pôle",'1C TSspéc13'!$C$12="OUI"),(('1C TSspéc13'!N$26+'1C TSspéc13'!N$27+'1C TSspéc13'!N$28)/'1C TSspéc13'!N$17),IF(AND('1C TSspéc13'!$B$12&lt;&gt;"",$K$2="Pôle",'1C TSspéc13'!$C$12="NON"),(('1C TSspéc13'!N$26+'1C TSspéc13'!N$27+'1C TSspéc13'!N$28)/'1C TSspéc13'!N$30),IF(AND('1C TSspéc13'!$B$12&lt;&gt;"",$K$2&lt;&gt;"Pôle"),0))))</f>
        <v>0</v>
      </c>
      <c r="N1104" s="557">
        <f>IF(AND('1C TSspéc13'!$B$12&lt;&gt;0,'1C TSspéc13'!$N$30&lt;&gt;0),L1104+M1104,0)</f>
        <v>0</v>
      </c>
      <c r="O1104" s="893" t="str">
        <f>IF(AND('1C TSspéc13'!$N$17&lt;&gt;0,'1C TSspéc13'!$C$12="OUI"),'1C TSspéc13'!$N$35/'1C TSspéc13'!$N$17,"")</f>
        <v/>
      </c>
      <c r="P1104" s="543" t="str">
        <f>IF(AND('1C TSspéc13'!$N$17&lt;&gt;0,'1C TSspéc13'!$C$12="OUI"),'1C TSspéc13'!$N$36/'1C TSspéc13'!$N$17,"")</f>
        <v/>
      </c>
      <c r="Q1104" s="543" t="str">
        <f>IF(AND('1C TSspéc13'!$N$17&lt;&gt;0,'1C TSspéc13'!$C$12="OUI"),'1C TSspéc13'!$N$37/'1C TSspéc13'!$N$17,"")</f>
        <v/>
      </c>
      <c r="R1104" s="543" t="str">
        <f>IF(AND('1C TSspéc13'!$N$17&lt;&gt;0,'1C TSspéc13'!$C$12="OUI"),'1C TSspéc13'!$N$38/'1C TSspéc13'!$N$17,"")</f>
        <v/>
      </c>
      <c r="S1104" s="543" t="str">
        <f>IF(AND('1C TSspéc13'!$N$17&lt;&gt;0,'1C TSspéc13'!$C$12="OUI"),'1C TSspéc13'!$N$39/'1C TSspéc13'!$N$17,"")</f>
        <v/>
      </c>
      <c r="T1104" s="543" t="str">
        <f>IF(AND('1C TSspéc13'!$N$17&lt;&gt;0,'1C TSspéc13'!$C$12="OUI"),'1C TSspéc13'!$N$40/'1C TSspéc13'!$N$17,"")</f>
        <v/>
      </c>
      <c r="U1104" s="543" t="str">
        <f>IF(AND('1C TSspéc13'!$N$17&lt;&gt;0,'1C TSspéc13'!$C$12="OUI"),'1C TSspéc13'!$N$41/'1C TSspéc13'!$N$17,"")</f>
        <v/>
      </c>
      <c r="V1104" s="543" t="str">
        <f>IF(AND('1C TSspéc13'!$N$17&lt;&gt;0,'1C TSspéc13'!$C$12="OUI"),'1C TSspéc13'!$N$42/'1C TSspéc13'!$N$17,"")</f>
        <v/>
      </c>
      <c r="W1104" s="543" t="str">
        <f>IF(AND('1C TSspéc13'!$N$17&lt;&gt;0,'1C TSspéc13'!$C$12="OUI"),'1C TSspéc13'!$N$43/'1C TSspéc13'!$N$17,"")</f>
        <v/>
      </c>
      <c r="X1104" s="543" t="str">
        <f>IF(AND('1C TSspéc13'!$N$17&lt;&gt;0,'1C TSspéc13'!$C$12="OUI"),'1C TSspéc13'!$N$44/'1C TSspéc13'!$N$17,"")</f>
        <v/>
      </c>
      <c r="Y1104" s="543" t="str">
        <f>IF(AND('1C TSspéc13'!$N$17&lt;&gt;0,'1C TSspéc13'!$C$12="OUI"),'1C TSspéc13'!$N$45/'1C TSspéc13'!$N$17,"")</f>
        <v/>
      </c>
      <c r="Z1104" s="543" t="str">
        <f>IF(AND('1C TSspéc13'!$N$17&lt;&gt;0,'1C TSspéc13'!$C$12="OUI"),'1C TSspéc13'!$N$46/'1C TSspéc13'!$N$17,"")</f>
        <v/>
      </c>
      <c r="AA1104" s="543" t="str">
        <f>IF(AND('1C TSspéc13'!$N$17&lt;&gt;0,'1C TSspéc13'!$C$12="OUI"),'1C TSspéc13'!$N$47/'1C TSspéc13'!$N$17,"")</f>
        <v/>
      </c>
      <c r="AB1104" s="543" t="str">
        <f>IF(AND('1C TSspéc13'!$N$17&lt;&gt;0,'1C TSspéc13'!$C$12="OUI"),'1C TSspéc13'!$N$48/'1C TSspéc13'!$N$17,"")</f>
        <v/>
      </c>
      <c r="AC1104" s="543" t="str">
        <f>IF(AND('1C TSspéc13'!$N$17&lt;&gt;0,'1C TSspéc13'!$C$12="OUI"),'1C TSspéc13'!$N$49/'1C TSspéc13'!$N$17,"")</f>
        <v/>
      </c>
      <c r="AD1104" s="543" t="str">
        <f>IF(AND('1C TSspéc13'!$N$17&lt;&gt;0,'1C TSspéc13'!$C$12="OUI"),'1C TSspéc13'!$N$50/'1C TSspéc13'!$N$17,"")</f>
        <v/>
      </c>
      <c r="AE1104" s="543" t="str">
        <f>IF(AND('1C TSspéc13'!$N$17&lt;&gt;0,'1C TSspéc13'!$C$12="OUI"),'1C TSspéc13'!$N$51/'1C TSspéc13'!$N$17,"")</f>
        <v/>
      </c>
      <c r="AF1104" s="543" t="str">
        <f>IF(AND('1C TSspéc13'!$N$17&lt;&gt;0,'1C TSspéc13'!$C$12="OUI"),'1C TSspéc13'!$N$52/'1C TSspéc13'!$N$17,"")</f>
        <v/>
      </c>
      <c r="AG1104" s="543" t="str">
        <f>IF(AND('1C TSspéc13'!$N$17&lt;&gt;0,'1C TSspéc13'!$C$12="OUI"),'1C TSspéc13'!$N$53/'1C TSspéc13'!$N$17,"")</f>
        <v/>
      </c>
      <c r="AH1104" s="543" t="str">
        <f>IF(AND('1C TSspéc13'!$N$17&lt;&gt;0,'1C TSspéc13'!$C$12="OUI"),'1C TSspéc13'!$N$54/'1C TSspéc13'!$N$17,"")</f>
        <v/>
      </c>
      <c r="AI1104" s="543" t="str">
        <f>IF(AND('1C TSspéc13'!$N$17&lt;&gt;0,'1C TSspéc13'!$C$12="OUI"),'1C TSspéc13'!$N$55/'1C TSspéc13'!$N$17,"")</f>
        <v/>
      </c>
      <c r="AJ1104" s="543" t="str">
        <f>IF(AND('1C TSspéc13'!$N$17&lt;&gt;0,'1C TSspéc13'!$C$12="OUI"),'1C TSspéc13'!$N$56/'1C TSspéc13'!$N$17,"")</f>
        <v/>
      </c>
      <c r="AK1104" s="543" t="str">
        <f>IF(AND('1C TSspéc13'!$N$17&lt;&gt;0,'1C TSspéc13'!$C$12="OUI"),'1C TSspéc13'!$N$57/'1C TSspéc13'!$N$17,"")</f>
        <v/>
      </c>
      <c r="AL1104" s="72">
        <f>IF(AND('1C TSspéc13'!$N$17&lt;&gt;0,'1C TSspéc13'!$C$12="OUI"),N1104+AK1104,N1104)</f>
        <v>0</v>
      </c>
      <c r="AM1104" s="417">
        <f t="shared" si="308"/>
        <v>0</v>
      </c>
      <c r="AN1104" s="417">
        <f t="shared" si="309"/>
        <v>0</v>
      </c>
      <c r="AO1104" s="418" t="str">
        <f>IF(AND('1C TSspéc13'!$N$17&lt;&gt;0,'1C TSspéc13'!$N$30&lt;&gt;0),AM1104+AN1104,"")</f>
        <v/>
      </c>
      <c r="AP1104" s="573" t="str">
        <f>IF(AND('1C TSspéc13'!$N$17&lt;&gt;0,'1C TSspéc13'!$N$30&lt;&gt;0),AM1104-AR1104,"")</f>
        <v/>
      </c>
      <c r="AQ1104" s="583">
        <f t="shared" si="310"/>
        <v>0</v>
      </c>
      <c r="AR1104" s="596"/>
      <c r="AS1104" s="102"/>
      <c r="AT1104" s="27" t="str">
        <f>IF(('1C TSspéc13'!N$17*FICHE!$C$14&lt;J1104),"Forfait limité à "&amp;FICHE!$C$14&amp;"€/jour","")</f>
        <v/>
      </c>
      <c r="AU1104" s="592"/>
      <c r="AV1104" s="824"/>
      <c r="AW1104" s="824"/>
      <c r="AX1104" s="824"/>
      <c r="AY1104" s="824"/>
      <c r="AZ1104" s="824"/>
      <c r="BA1104" s="767"/>
      <c r="BB1104" s="767"/>
      <c r="BC1104" s="767"/>
      <c r="BD1104" s="767"/>
      <c r="BE1104" s="767"/>
      <c r="BF1104" s="767"/>
      <c r="BG1104" s="767"/>
      <c r="BH1104" s="767"/>
      <c r="BI1104" s="767"/>
      <c r="BJ1104" s="767"/>
      <c r="BK1104" s="767"/>
      <c r="BL1104" s="767"/>
      <c r="BM1104" s="767"/>
      <c r="BN1104" s="767"/>
      <c r="BO1104" s="767"/>
      <c r="BP1104" s="767"/>
      <c r="BQ1104" s="767"/>
      <c r="BR1104" s="767"/>
      <c r="BS1104" s="767"/>
      <c r="BT1104" s="767"/>
      <c r="BU1104" s="767"/>
      <c r="BV1104" s="767"/>
      <c r="BW1104" s="767"/>
      <c r="BX1104" s="767"/>
      <c r="BY1104" s="767"/>
      <c r="BZ1104" s="767"/>
      <c r="CA1104" s="767"/>
      <c r="CB1104" s="767"/>
      <c r="CC1104" s="767"/>
      <c r="CD1104" s="767"/>
      <c r="CE1104" s="767"/>
      <c r="CF1104" s="767"/>
      <c r="CG1104" s="767"/>
      <c r="CH1104" s="767"/>
      <c r="CI1104" s="767"/>
      <c r="CJ1104" s="767"/>
      <c r="CK1104" s="767"/>
      <c r="CL1104" s="767"/>
      <c r="CM1104" s="767"/>
      <c r="CN1104" s="767"/>
      <c r="CO1104" s="767"/>
      <c r="CP1104" s="767"/>
      <c r="CQ1104" s="767"/>
      <c r="CR1104" s="767"/>
      <c r="CS1104" s="767"/>
      <c r="CT1104" s="767"/>
      <c r="CU1104" s="767"/>
      <c r="CV1104" s="767"/>
      <c r="CW1104" s="767"/>
      <c r="CX1104" s="767"/>
      <c r="CY1104" s="767"/>
      <c r="CZ1104" s="767"/>
      <c r="DA1104" s="767"/>
      <c r="DB1104" s="767"/>
      <c r="DC1104" s="767"/>
      <c r="DD1104" s="767"/>
      <c r="DE1104" s="767"/>
      <c r="DF1104" s="767"/>
      <c r="DG1104" s="767"/>
      <c r="DH1104" s="767"/>
      <c r="DI1104" s="767"/>
      <c r="DJ1104" s="767"/>
      <c r="DK1104" s="767"/>
      <c r="DL1104" s="767"/>
      <c r="DM1104" s="767"/>
      <c r="DN1104" s="767"/>
      <c r="DO1104" s="767"/>
      <c r="DP1104" s="767"/>
      <c r="DQ1104" s="767"/>
      <c r="DR1104" s="767"/>
      <c r="DS1104" s="767"/>
      <c r="DT1104" s="767"/>
      <c r="DU1104" s="767"/>
      <c r="DV1104" s="767"/>
      <c r="DW1104" s="767"/>
      <c r="DX1104" s="767"/>
      <c r="DY1104" s="767"/>
      <c r="DZ1104" s="767"/>
      <c r="EA1104" s="767"/>
      <c r="EB1104" s="767"/>
      <c r="EC1104" s="767"/>
      <c r="ED1104" s="767"/>
      <c r="EE1104" s="767"/>
      <c r="EF1104" s="767"/>
      <c r="EG1104" s="767"/>
      <c r="EH1104" s="767"/>
      <c r="EI1104" s="767"/>
      <c r="EJ1104" s="767"/>
      <c r="EK1104" s="767"/>
      <c r="EL1104" s="767"/>
      <c r="EM1104" s="767"/>
      <c r="EN1104" s="767"/>
      <c r="EO1104" s="767"/>
      <c r="EP1104" s="767"/>
      <c r="EQ1104" s="767"/>
      <c r="ER1104" s="767"/>
      <c r="ES1104" s="767"/>
      <c r="ET1104" s="767"/>
      <c r="EU1104" s="767"/>
      <c r="EV1104" s="767"/>
      <c r="EW1104" s="767"/>
      <c r="EX1104" s="767"/>
      <c r="EY1104" s="767"/>
      <c r="EZ1104" s="767"/>
      <c r="FA1104" s="767"/>
      <c r="FB1104" s="767"/>
      <c r="FC1104" s="767"/>
      <c r="FD1104" s="767"/>
      <c r="FE1104" s="767"/>
      <c r="FF1104" s="767"/>
      <c r="FG1104" s="767"/>
      <c r="FH1104" s="767"/>
      <c r="FI1104" s="767"/>
      <c r="FJ1104" s="767"/>
      <c r="FK1104" s="767"/>
      <c r="FL1104" s="767"/>
      <c r="FM1104" s="767"/>
      <c r="FN1104" s="767"/>
      <c r="FO1104" s="767"/>
      <c r="FP1104" s="767"/>
      <c r="FQ1104" s="767"/>
      <c r="FR1104" s="767"/>
      <c r="FS1104" s="767"/>
      <c r="FT1104" s="767"/>
      <c r="FU1104" s="767"/>
      <c r="FV1104" s="767"/>
      <c r="FW1104" s="767"/>
      <c r="FX1104" s="767"/>
      <c r="FY1104" s="767"/>
      <c r="FZ1104" s="767"/>
      <c r="GA1104" s="767"/>
      <c r="GB1104" s="767"/>
      <c r="GC1104" s="767"/>
      <c r="GD1104" s="767"/>
      <c r="GE1104" s="767"/>
      <c r="GF1104" s="767"/>
      <c r="GG1104" s="767"/>
      <c r="GH1104" s="767"/>
      <c r="GI1104" s="767"/>
      <c r="GJ1104" s="767"/>
      <c r="GK1104" s="767"/>
      <c r="GL1104" s="767"/>
      <c r="GM1104" s="767"/>
      <c r="GN1104" s="767"/>
      <c r="GO1104" s="767"/>
      <c r="GP1104" s="767"/>
      <c r="GQ1104" s="767"/>
      <c r="GR1104" s="767"/>
      <c r="GS1104" s="767"/>
      <c r="GT1104" s="767"/>
      <c r="GU1104" s="767"/>
      <c r="GV1104" s="767"/>
      <c r="GW1104" s="767"/>
      <c r="GX1104" s="767"/>
      <c r="GY1104" s="767"/>
      <c r="GZ1104" s="767"/>
      <c r="HA1104" s="767"/>
      <c r="HB1104" s="767"/>
      <c r="HC1104" s="767"/>
    </row>
    <row r="1105" spans="1:211" s="864" customFormat="1" ht="13.9" hidden="1" customHeight="1">
      <c r="A1105" s="307"/>
      <c r="B1105" s="351"/>
      <c r="C1105" s="971" t="str">
        <f>IF('1C TSspéc13'!O$17&lt;&gt;0,'1C TSspéc13'!$B$12,"")</f>
        <v/>
      </c>
      <c r="D1105" s="972"/>
      <c r="E1105" s="973"/>
      <c r="F1105" s="93">
        <f>IF(AND($C1105='1C TSspéc13'!$B$12,'1C TSspéc13'!$B$16="spécifiques",'1C TSspéc13'!$O$17&lt;&gt;""),'1C TSspéc13'!$O$21,"")</f>
        <v>0</v>
      </c>
      <c r="G1105" s="842"/>
      <c r="H1105" s="745">
        <v>0.21</v>
      </c>
      <c r="I1105" s="747">
        <v>1</v>
      </c>
      <c r="J1105" s="312"/>
      <c r="K1105" s="680">
        <f t="shared" si="307"/>
        <v>0</v>
      </c>
      <c r="L1105" s="556">
        <f>IF(OR('1C TSspéc13'!$B$12="",'1C TSspéc13'!O$30=0),0,IF(AND('1C TSspéc13'!$B$12&lt;&gt;"",$K$2="Pôle",'1C TSspéc13'!$C$12="OUI"),(('1C TSspéc13'!O$22+'1C TSspéc13'!O$23+'1C TSspéc13'!O$24+'1C TSspéc13'!O$25+'1C TSspéc13'!O$29)/'1C TSspéc13'!O$17),IF(AND('1C TSspéc13'!$B$12&lt;&gt;"",$K$2="Pôle",'1C TSspéc13'!$C$12="NON"),(('1C TSspéc13'!O$22+'1C TSspéc13'!O$23+'1C TSspéc13'!O$24+'1C TSspéc13'!O$25+'1C TSspéc13'!O$29)/'1C TSspéc13'!O$30),IF(AND('1C TSspéc13'!$B$12&lt;&gt;"",$K$2&lt;&gt;"Pôle",'1C TSspéc13'!$C$12="OUI"),(('1C TSspéc13'!O$22+'1C TSspéc13'!O$23+'1C TSspéc13'!O$24+'1C TSspéc13'!O$25+'1C TSspéc13'!O$26+'1C TSspéc13'!O$27+'1C TSspéc13'!O$28+'1C TSspéc13'!O$29)/'1C TSspéc13'!O$17),IF(AND('1C TSspéc13'!$B$12&lt;&gt;"",$K$2&lt;&gt;"Pôle",'1C TSspéc13'!$C$12="NON"),(('1C TSspéc13'!O$22+'1C TSspéc13'!O$23+'1C TSspéc13'!O$24+'1C TSspéc13'!O$25+'1C TSspéc13'!O$26+'1C TSspéc13'!O$27+'1C TSspéc13'!O$28+'1C TSspéc13'!O$29)/'1C TSspéc13'!O$30))))))</f>
        <v>0</v>
      </c>
      <c r="M1105" s="556">
        <f>IF(OR('1C TSspéc13'!$B$12="",'1C TSspéc13'!O$30=0),0,IF(AND('1C TSspéc13'!$B$12&lt;&gt;"",$K$2="Pôle",'1C TSspéc13'!$C$12="OUI"),(('1C TSspéc13'!O$26+'1C TSspéc13'!O$27+'1C TSspéc13'!O$28)/'1C TSspéc13'!O$17),IF(AND('1C TSspéc13'!$B$12&lt;&gt;"",$K$2="Pôle",'1C TSspéc13'!$C$12="NON"),(('1C TSspéc13'!O$26+'1C TSspéc13'!O$27+'1C TSspéc13'!O$28)/'1C TSspéc13'!O$30),IF(AND('1C TSspéc13'!$B$12&lt;&gt;"",$K$2&lt;&gt;"Pôle"),0))))</f>
        <v>0</v>
      </c>
      <c r="N1105" s="557">
        <f>IF(AND('1C TSspéc13'!$B$12&lt;&gt;0,'1C TSspéc13'!$O$30&lt;&gt;0),L1105+M1105,0)</f>
        <v>0</v>
      </c>
      <c r="O1105" s="893" t="str">
        <f>IF(AND('1C TSspéc13'!$O$17&lt;&gt;0,'1C TSspéc13'!$C$12="OUI"),'1C TSspéc13'!$O$35/'1C TSspéc13'!$O$17,"")</f>
        <v/>
      </c>
      <c r="P1105" s="543" t="str">
        <f>IF(AND('1C TSspéc13'!$O$17&lt;&gt;0,'1C TSspéc13'!$C$12="OUI"),'1C TSspéc13'!$O$36/'1C TSspéc13'!$O$17,"")</f>
        <v/>
      </c>
      <c r="Q1105" s="543" t="str">
        <f>IF(AND('1C TSspéc13'!$O$17&lt;&gt;0,'1C TSspéc13'!$C$12="OUI"),'1C TSspéc13'!$O$37/'1C TSspéc13'!$O$17,"")</f>
        <v/>
      </c>
      <c r="R1105" s="543" t="str">
        <f>IF(AND('1C TSspéc13'!$O$17&lt;&gt;0,'1C TSspéc13'!$C$12="OUI"),'1C TSspéc13'!$O$38/'1C TSspéc13'!$O$17,"")</f>
        <v/>
      </c>
      <c r="S1105" s="543" t="str">
        <f>IF(AND('1C TSspéc13'!$O$17&lt;&gt;0,'1C TSspéc13'!$C$12="OUI"),'1C TSspéc13'!$O$39/'1C TSspéc13'!$O$17,"")</f>
        <v/>
      </c>
      <c r="T1105" s="543" t="str">
        <f>IF(AND('1C TSspéc13'!$O$17&lt;&gt;0,'1C TSspéc13'!$C$12="OUI"),'1C TSspéc13'!$O$40/'1C TSspéc13'!$O$17,"")</f>
        <v/>
      </c>
      <c r="U1105" s="543" t="str">
        <f>IF(AND('1C TSspéc13'!$O$17&lt;&gt;0,'1C TSspéc13'!$C$12="OUI"),'1C TSspéc13'!$O$41/'1C TSspéc13'!$O$17,"")</f>
        <v/>
      </c>
      <c r="V1105" s="543" t="str">
        <f>IF(AND('1C TSspéc13'!$O$17&lt;&gt;0,'1C TSspéc13'!$C$12="OUI"),'1C TSspéc13'!$O$42/'1C TSspéc13'!$O$17,"")</f>
        <v/>
      </c>
      <c r="W1105" s="543" t="str">
        <f>IF(AND('1C TSspéc13'!$O$17&lt;&gt;0,'1C TSspéc13'!$C$12="OUI"),'1C TSspéc13'!$O$43/'1C TSspéc13'!$O$17,"")</f>
        <v/>
      </c>
      <c r="X1105" s="543" t="str">
        <f>IF(AND('1C TSspéc13'!$O$17&lt;&gt;0,'1C TSspéc13'!$C$12="OUI"),'1C TSspéc13'!$O$44/'1C TSspéc13'!$O$17,"")</f>
        <v/>
      </c>
      <c r="Y1105" s="543" t="str">
        <f>IF(AND('1C TSspéc13'!$O$17&lt;&gt;0,'1C TSspéc13'!$C$12="OUI"),'1C TSspéc13'!$O$45/'1C TSspéc13'!$O$17,"")</f>
        <v/>
      </c>
      <c r="Z1105" s="543" t="str">
        <f>IF(AND('1C TSspéc13'!$O$17&lt;&gt;0,'1C TSspéc13'!$C$12="OUI"),'1C TSspéc13'!$O$46/'1C TSspéc13'!$O$17,"")</f>
        <v/>
      </c>
      <c r="AA1105" s="543" t="str">
        <f>IF(AND('1C TSspéc13'!$O$17&lt;&gt;0,'1C TSspéc13'!$C$12="OUI"),'1C TSspéc13'!$O$47/'1C TSspéc13'!$O$17,"")</f>
        <v/>
      </c>
      <c r="AB1105" s="543" t="str">
        <f>IF(AND('1C TSspéc13'!$O$17&lt;&gt;0,'1C TSspéc13'!$C$12="OUI"),'1C TSspéc13'!$O$48/'1C TSspéc13'!$O$17,"")</f>
        <v/>
      </c>
      <c r="AC1105" s="543" t="str">
        <f>IF(AND('1C TSspéc13'!$O$17&lt;&gt;0,'1C TSspéc13'!$C$12="OUI"),'1C TSspéc13'!$O$49/'1C TSspéc13'!$O$17,"")</f>
        <v/>
      </c>
      <c r="AD1105" s="543" t="str">
        <f>IF(AND('1C TSspéc13'!$O$17&lt;&gt;0,'1C TSspéc13'!$C$12="OUI"),'1C TSspéc13'!$O$50/'1C TSspéc13'!$O$17,"")</f>
        <v/>
      </c>
      <c r="AE1105" s="543" t="str">
        <f>IF(AND('1C TSspéc13'!$O$17&lt;&gt;0,'1C TSspéc13'!$C$12="OUI"),'1C TSspéc13'!$O$51/'1C TSspéc13'!$O$17,"")</f>
        <v/>
      </c>
      <c r="AF1105" s="543" t="str">
        <f>IF(AND('1C TSspéc13'!$O$17&lt;&gt;0,'1C TSspéc13'!$C$12="OUI"),'1C TSspéc13'!$O$52/'1C TSspéc13'!$O$17,"")</f>
        <v/>
      </c>
      <c r="AG1105" s="543" t="str">
        <f>IF(AND('1C TSspéc13'!$O$17&lt;&gt;0,'1C TSspéc13'!$C$12="OUI"),'1C TSspéc13'!$O$53/'1C TSspéc13'!$O$17,"")</f>
        <v/>
      </c>
      <c r="AH1105" s="543" t="str">
        <f>IF(AND('1C TSspéc13'!$O$17&lt;&gt;0,'1C TSspéc13'!$C$12="OUI"),'1C TSspéc13'!$O$54/'1C TSspéc13'!$O$17,"")</f>
        <v/>
      </c>
      <c r="AI1105" s="543" t="str">
        <f>IF(AND('1C TSspéc13'!$O$17&lt;&gt;0,'1C TSspéc13'!$C$12="OUI"),'1C TSspéc13'!$O$55/'1C TSspéc13'!$O$17,"")</f>
        <v/>
      </c>
      <c r="AJ1105" s="543" t="str">
        <f>IF(AND('1C TSspéc13'!$O$17&lt;&gt;0,'1C TSspéc13'!$C$12="OUI"),'1C TSspéc13'!$O$56/'1C TSspéc13'!$O$17,"")</f>
        <v/>
      </c>
      <c r="AK1105" s="543" t="str">
        <f>IF(AND('1C TSspéc13'!$O$17&lt;&gt;0,'1C TSspéc13'!$C$12="OUI"),'1C TSspéc13'!$O$57/'1C TSspéc13'!$O$17,"")</f>
        <v/>
      </c>
      <c r="AL1105" s="72">
        <f>IF(AND('1C TSspéc13'!$O$17&lt;&gt;0,'1C TSspéc13'!$C$12="OUI"),N1105+AK1105,N1105)</f>
        <v>0</v>
      </c>
      <c r="AM1105" s="417">
        <f t="shared" si="308"/>
        <v>0</v>
      </c>
      <c r="AN1105" s="417">
        <f t="shared" si="309"/>
        <v>0</v>
      </c>
      <c r="AO1105" s="418" t="str">
        <f>IF(AND('1C TSspéc13'!$O$17&lt;&gt;0,'1C TSspéc13'!$O$30&lt;&gt;0),AM1105+AN1105,"")</f>
        <v/>
      </c>
      <c r="AP1105" s="573" t="str">
        <f>IF(AND('1C TSspéc13'!$O$17&lt;&gt;0,'1C TSspéc13'!$O$30&lt;&gt;0),AM1105-AR1105,"")</f>
        <v/>
      </c>
      <c r="AQ1105" s="583">
        <f t="shared" si="310"/>
        <v>0</v>
      </c>
      <c r="AR1105" s="596"/>
      <c r="AS1105" s="102"/>
      <c r="AT1105" s="27" t="str">
        <f>IF(('1C TSspéc13'!O$17*FICHE!$C$14&lt;J1105),"Forfait limité à "&amp;FICHE!$C$14&amp;"€/jour","")</f>
        <v/>
      </c>
      <c r="AU1105" s="592"/>
      <c r="AV1105" s="824"/>
      <c r="AW1105" s="824"/>
      <c r="AX1105" s="824"/>
      <c r="AY1105" s="824"/>
      <c r="AZ1105" s="824"/>
      <c r="BA1105" s="767"/>
      <c r="BB1105" s="767"/>
      <c r="BC1105" s="767"/>
      <c r="BD1105" s="767"/>
      <c r="BE1105" s="767"/>
      <c r="BF1105" s="767"/>
      <c r="BG1105" s="767"/>
      <c r="BH1105" s="767"/>
      <c r="BI1105" s="767"/>
      <c r="BJ1105" s="767"/>
      <c r="BK1105" s="767"/>
      <c r="BL1105" s="767"/>
      <c r="BM1105" s="767"/>
      <c r="BN1105" s="767"/>
      <c r="BO1105" s="767"/>
      <c r="BP1105" s="767"/>
      <c r="BQ1105" s="767"/>
      <c r="BR1105" s="767"/>
      <c r="BS1105" s="767"/>
      <c r="BT1105" s="767"/>
      <c r="BU1105" s="767"/>
      <c r="BV1105" s="767"/>
      <c r="BW1105" s="767"/>
      <c r="BX1105" s="767"/>
      <c r="BY1105" s="767"/>
      <c r="BZ1105" s="767"/>
      <c r="CA1105" s="767"/>
      <c r="CB1105" s="767"/>
      <c r="CC1105" s="767"/>
      <c r="CD1105" s="767"/>
      <c r="CE1105" s="767"/>
      <c r="CF1105" s="767"/>
      <c r="CG1105" s="767"/>
      <c r="CH1105" s="767"/>
      <c r="CI1105" s="767"/>
      <c r="CJ1105" s="767"/>
      <c r="CK1105" s="767"/>
      <c r="CL1105" s="767"/>
      <c r="CM1105" s="767"/>
      <c r="CN1105" s="767"/>
      <c r="CO1105" s="767"/>
      <c r="CP1105" s="767"/>
      <c r="CQ1105" s="767"/>
      <c r="CR1105" s="767"/>
      <c r="CS1105" s="767"/>
      <c r="CT1105" s="767"/>
      <c r="CU1105" s="767"/>
      <c r="CV1105" s="767"/>
      <c r="CW1105" s="767"/>
      <c r="CX1105" s="767"/>
      <c r="CY1105" s="767"/>
      <c r="CZ1105" s="767"/>
      <c r="DA1105" s="767"/>
      <c r="DB1105" s="767"/>
      <c r="DC1105" s="767"/>
      <c r="DD1105" s="767"/>
      <c r="DE1105" s="767"/>
      <c r="DF1105" s="767"/>
      <c r="DG1105" s="767"/>
      <c r="DH1105" s="767"/>
      <c r="DI1105" s="767"/>
      <c r="DJ1105" s="767"/>
      <c r="DK1105" s="767"/>
      <c r="DL1105" s="767"/>
      <c r="DM1105" s="767"/>
      <c r="DN1105" s="767"/>
      <c r="DO1105" s="767"/>
      <c r="DP1105" s="767"/>
      <c r="DQ1105" s="767"/>
      <c r="DR1105" s="767"/>
      <c r="DS1105" s="767"/>
      <c r="DT1105" s="767"/>
      <c r="DU1105" s="767"/>
      <c r="DV1105" s="767"/>
      <c r="DW1105" s="767"/>
      <c r="DX1105" s="767"/>
      <c r="DY1105" s="767"/>
      <c r="DZ1105" s="767"/>
      <c r="EA1105" s="767"/>
      <c r="EB1105" s="767"/>
      <c r="EC1105" s="767"/>
      <c r="ED1105" s="767"/>
      <c r="EE1105" s="767"/>
      <c r="EF1105" s="767"/>
      <c r="EG1105" s="767"/>
      <c r="EH1105" s="767"/>
      <c r="EI1105" s="767"/>
      <c r="EJ1105" s="767"/>
      <c r="EK1105" s="767"/>
      <c r="EL1105" s="767"/>
      <c r="EM1105" s="767"/>
      <c r="EN1105" s="767"/>
      <c r="EO1105" s="767"/>
      <c r="EP1105" s="767"/>
      <c r="EQ1105" s="767"/>
      <c r="ER1105" s="767"/>
      <c r="ES1105" s="767"/>
      <c r="ET1105" s="767"/>
      <c r="EU1105" s="767"/>
      <c r="EV1105" s="767"/>
      <c r="EW1105" s="767"/>
      <c r="EX1105" s="767"/>
      <c r="EY1105" s="767"/>
      <c r="EZ1105" s="767"/>
      <c r="FA1105" s="767"/>
      <c r="FB1105" s="767"/>
      <c r="FC1105" s="767"/>
      <c r="FD1105" s="767"/>
      <c r="FE1105" s="767"/>
      <c r="FF1105" s="767"/>
      <c r="FG1105" s="767"/>
      <c r="FH1105" s="767"/>
      <c r="FI1105" s="767"/>
      <c r="FJ1105" s="767"/>
      <c r="FK1105" s="767"/>
      <c r="FL1105" s="767"/>
      <c r="FM1105" s="767"/>
      <c r="FN1105" s="767"/>
      <c r="FO1105" s="767"/>
      <c r="FP1105" s="767"/>
      <c r="FQ1105" s="767"/>
      <c r="FR1105" s="767"/>
      <c r="FS1105" s="767"/>
      <c r="FT1105" s="767"/>
      <c r="FU1105" s="767"/>
      <c r="FV1105" s="767"/>
      <c r="FW1105" s="767"/>
      <c r="FX1105" s="767"/>
      <c r="FY1105" s="767"/>
      <c r="FZ1105" s="767"/>
      <c r="GA1105" s="767"/>
      <c r="GB1105" s="767"/>
      <c r="GC1105" s="767"/>
      <c r="GD1105" s="767"/>
      <c r="GE1105" s="767"/>
      <c r="GF1105" s="767"/>
      <c r="GG1105" s="767"/>
      <c r="GH1105" s="767"/>
      <c r="GI1105" s="767"/>
      <c r="GJ1105" s="767"/>
      <c r="GK1105" s="767"/>
      <c r="GL1105" s="767"/>
      <c r="GM1105" s="767"/>
      <c r="GN1105" s="767"/>
      <c r="GO1105" s="767"/>
      <c r="GP1105" s="767"/>
      <c r="GQ1105" s="767"/>
      <c r="GR1105" s="767"/>
      <c r="GS1105" s="767"/>
      <c r="GT1105" s="767"/>
      <c r="GU1105" s="767"/>
      <c r="GV1105" s="767"/>
      <c r="GW1105" s="767"/>
      <c r="GX1105" s="767"/>
      <c r="GY1105" s="767"/>
      <c r="GZ1105" s="767"/>
      <c r="HA1105" s="767"/>
      <c r="HB1105" s="767"/>
      <c r="HC1105" s="767"/>
    </row>
    <row r="1106" spans="1:211" s="864" customFormat="1" ht="13.9" hidden="1" customHeight="1">
      <c r="A1106" s="307"/>
      <c r="B1106" s="351"/>
      <c r="C1106" s="971" t="str">
        <f>IF('1C TSspéc13'!P$17&lt;&gt;0,'1C TSspéc13'!$B$12,"")</f>
        <v/>
      </c>
      <c r="D1106" s="972"/>
      <c r="E1106" s="973"/>
      <c r="F1106" s="93">
        <f>IF(AND($C1106='1C TSspéc13'!$B$12,'1C TSspéc13'!$B$16="spécifiques",'1C TSspéc13'!$P$17&lt;&gt;""),'1C TSspéc13'!$P$21,"")</f>
        <v>0</v>
      </c>
      <c r="G1106" s="842"/>
      <c r="H1106" s="745">
        <v>0.21</v>
      </c>
      <c r="I1106" s="747">
        <v>1</v>
      </c>
      <c r="J1106" s="312"/>
      <c r="K1106" s="680">
        <f t="shared" si="307"/>
        <v>0</v>
      </c>
      <c r="L1106" s="556">
        <f>IF(OR('1C TSspéc13'!$B$12="",'1C TSspéc13'!P$30=0),0,IF(AND('1C TSspéc13'!$B$12&lt;&gt;"",$K$2="Pôle",'1C TSspéc13'!$C$12="OUI"),(('1C TSspéc13'!P$22+'1C TSspéc13'!P$23+'1C TSspéc13'!P$24+'1C TSspéc13'!P$25+'1C TSspéc13'!P$29)/'1C TSspéc13'!P$17),IF(AND('1C TSspéc13'!$B$12&lt;&gt;"",$K$2="Pôle",'1C TSspéc13'!$C$12="NON"),(('1C TSspéc13'!P$22+'1C TSspéc13'!P$23+'1C TSspéc13'!P$24+'1C TSspéc13'!P$25+'1C TSspéc13'!P$29)/'1C TSspéc13'!P$30),IF(AND('1C TSspéc13'!$B$12&lt;&gt;"",$K$2&lt;&gt;"Pôle",'1C TSspéc13'!$C$12="OUI"),(('1C TSspéc13'!P$22+'1C TSspéc13'!P$23+'1C TSspéc13'!P$24+'1C TSspéc13'!P$25+'1C TSspéc13'!P$26+'1C TSspéc13'!P$27+'1C TSspéc13'!P$28+'1C TSspéc13'!P$29)/'1C TSspéc13'!P$17),IF(AND('1C TSspéc13'!$B$12&lt;&gt;"",$K$2&lt;&gt;"Pôle",'1C TSspéc13'!$C$12="NON"),(('1C TSspéc13'!P$22+'1C TSspéc13'!P$23+'1C TSspéc13'!P$24+'1C TSspéc13'!P$25+'1C TSspéc13'!P$26+'1C TSspéc13'!P$27+'1C TSspéc13'!P$28+'1C TSspéc13'!P$29)/'1C TSspéc13'!P$30))))))</f>
        <v>0</v>
      </c>
      <c r="M1106" s="556">
        <f>IF(OR('1C TSspéc13'!$B$12="",'1C TSspéc13'!P$30=0),0,IF(AND('1C TSspéc13'!$B$12&lt;&gt;"",$K$2="Pôle",'1C TSspéc13'!$C$12="OUI"),(('1C TSspéc13'!P$26+'1C TSspéc13'!P$27+'1C TSspéc13'!P$28)/'1C TSspéc13'!P$17),IF(AND('1C TSspéc13'!$B$12&lt;&gt;"",$K$2="Pôle",'1C TSspéc13'!$C$12="NON"),(('1C TSspéc13'!P$26+'1C TSspéc13'!P$27+'1C TSspéc13'!P$28)/'1C TSspéc13'!P$30),IF(AND('1C TSspéc13'!$B$12&lt;&gt;"",$K$2&lt;&gt;"Pôle"),0))))</f>
        <v>0</v>
      </c>
      <c r="N1106" s="557">
        <f>IF(AND('1C TSspéc13'!$B$12&lt;&gt;0,'1C TSspéc13'!$P$30&lt;&gt;0),L1106+M1106,0)</f>
        <v>0</v>
      </c>
      <c r="O1106" s="893" t="str">
        <f>IF(AND('1C TSspéc13'!$P$17&lt;&gt;0,'1C TSspéc13'!$C$12="OUI"),'1C TSspéc13'!$P$35/'1C TSspéc13'!$P$17,"")</f>
        <v/>
      </c>
      <c r="P1106" s="543" t="str">
        <f>IF(AND('1C TSspéc13'!$P$17&lt;&gt;0,'1C TSspéc13'!$C$12="OUI"),'1C TSspéc13'!$P$36/'1C TSspéc13'!$P$17,"")</f>
        <v/>
      </c>
      <c r="Q1106" s="543" t="str">
        <f>IF(AND('1C TSspéc13'!$P$17&lt;&gt;0,'1C TSspéc13'!$C$12="OUI"),'1C TSspéc13'!$P$37/'1C TSspéc13'!$P$17,"")</f>
        <v/>
      </c>
      <c r="R1106" s="543" t="str">
        <f>IF(AND('1C TSspéc13'!$P$17&lt;&gt;0,'1C TSspéc13'!$C$12="OUI"),'1C TSspéc13'!$P$38/'1C TSspéc13'!$P$17,"")</f>
        <v/>
      </c>
      <c r="S1106" s="543" t="str">
        <f>IF(AND('1C TSspéc13'!$P$17&lt;&gt;0,'1C TSspéc13'!$C$12="OUI"),'1C TSspéc13'!$P$39/'1C TSspéc13'!$P$17,"")</f>
        <v/>
      </c>
      <c r="T1106" s="543" t="str">
        <f>IF(AND('1C TSspéc13'!$P$17&lt;&gt;0,'1C TSspéc13'!$C$12="OUI"),'1C TSspéc13'!$P$40/'1C TSspéc13'!$P$17,"")</f>
        <v/>
      </c>
      <c r="U1106" s="543" t="str">
        <f>IF(AND('1C TSspéc13'!$P$17&lt;&gt;0,'1C TSspéc13'!$C$12="OUI"),'1C TSspéc13'!$P$41/'1C TSspéc13'!$P$17,"")</f>
        <v/>
      </c>
      <c r="V1106" s="543" t="str">
        <f>IF(AND('1C TSspéc13'!$P$17&lt;&gt;0,'1C TSspéc13'!$C$12="OUI"),'1C TSspéc13'!$P$42/'1C TSspéc13'!$P$17,"")</f>
        <v/>
      </c>
      <c r="W1106" s="543" t="str">
        <f>IF(AND('1C TSspéc13'!$P$17&lt;&gt;0,'1C TSspéc13'!$C$12="OUI"),'1C TSspéc13'!$P$43/'1C TSspéc13'!$P$17,"")</f>
        <v/>
      </c>
      <c r="X1106" s="543" t="str">
        <f>IF(AND('1C TSspéc13'!$P$17&lt;&gt;0,'1C TSspéc13'!$C$12="OUI"),'1C TSspéc13'!$P$44/'1C TSspéc13'!$P$17,"")</f>
        <v/>
      </c>
      <c r="Y1106" s="543" t="str">
        <f>IF(AND('1C TSspéc13'!$P$17&lt;&gt;0,'1C TSspéc13'!$C$12="OUI"),'1C TSspéc13'!$P$45/'1C TSspéc13'!$P$17,"")</f>
        <v/>
      </c>
      <c r="Z1106" s="543" t="str">
        <f>IF(AND('1C TSspéc13'!$P$17&lt;&gt;0,'1C TSspéc13'!$C$12="OUI"),'1C TSspéc13'!$P$46/'1C TSspéc13'!$P$17,"")</f>
        <v/>
      </c>
      <c r="AA1106" s="543" t="str">
        <f>IF(AND('1C TSspéc13'!$P$17&lt;&gt;0,'1C TSspéc13'!$C$12="OUI"),'1C TSspéc13'!$P$47/'1C TSspéc13'!$P$17,"")</f>
        <v/>
      </c>
      <c r="AB1106" s="543" t="str">
        <f>IF(AND('1C TSspéc13'!$P$17&lt;&gt;0,'1C TSspéc13'!$C$12="OUI"),'1C TSspéc13'!$P$48/'1C TSspéc13'!$P$17,"")</f>
        <v/>
      </c>
      <c r="AC1106" s="543" t="str">
        <f>IF(AND('1C TSspéc13'!$P$17&lt;&gt;0,'1C TSspéc13'!$C$12="OUI"),'1C TSspéc13'!$P$49/'1C TSspéc13'!$P$17,"")</f>
        <v/>
      </c>
      <c r="AD1106" s="543" t="str">
        <f>IF(AND('1C TSspéc13'!$P$17&lt;&gt;0,'1C TSspéc13'!$C$12="OUI"),'1C TSspéc13'!$P$50/'1C TSspéc13'!$P$17,"")</f>
        <v/>
      </c>
      <c r="AE1106" s="543" t="str">
        <f>IF(AND('1C TSspéc13'!$P$17&lt;&gt;0,'1C TSspéc13'!$C$12="OUI"),'1C TSspéc13'!$P$51/'1C TSspéc13'!$P$17,"")</f>
        <v/>
      </c>
      <c r="AF1106" s="543" t="str">
        <f>IF(AND('1C TSspéc13'!$P$17&lt;&gt;0,'1C TSspéc13'!$C$12="OUI"),'1C TSspéc13'!$P$52/'1C TSspéc13'!$P$17,"")</f>
        <v/>
      </c>
      <c r="AG1106" s="543" t="str">
        <f>IF(AND('1C TSspéc13'!$P$17&lt;&gt;0,'1C TSspéc13'!$C$12="OUI"),'1C TSspéc13'!$P$53/'1C TSspéc13'!$P$17,"")</f>
        <v/>
      </c>
      <c r="AH1106" s="543" t="str">
        <f>IF(AND('1C TSspéc13'!$P$17&lt;&gt;0,'1C TSspéc13'!$C$12="OUI"),'1C TSspéc13'!$P$54/'1C TSspéc13'!$P$17,"")</f>
        <v/>
      </c>
      <c r="AI1106" s="543" t="str">
        <f>IF(AND('1C TSspéc13'!$P$17&lt;&gt;0,'1C TSspéc13'!$C$12="OUI"),'1C TSspéc13'!$P$55/'1C TSspéc13'!$P$17,"")</f>
        <v/>
      </c>
      <c r="AJ1106" s="543" t="str">
        <f>IF(AND('1C TSspéc13'!$P$17&lt;&gt;0,'1C TSspéc13'!$C$12="OUI"),'1C TSspéc13'!$P$56/'1C TSspéc13'!$P$17,"")</f>
        <v/>
      </c>
      <c r="AK1106" s="543" t="str">
        <f>IF(AND('1C TSspéc13'!$P$17&lt;&gt;0,'1C TSspéc13'!$C$12="OUI"),'1C TSspéc13'!$P$57/'1C TSspéc13'!$P$17,"")</f>
        <v/>
      </c>
      <c r="AL1106" s="72">
        <f>IF(AND('1C TSspéc13'!$P$17&lt;&gt;0,'1C TSspéc13'!$C$12="OUI"),N1106+AK1106,N1106)</f>
        <v>0</v>
      </c>
      <c r="AM1106" s="417">
        <f t="shared" si="308"/>
        <v>0</v>
      </c>
      <c r="AN1106" s="417">
        <f t="shared" si="309"/>
        <v>0</v>
      </c>
      <c r="AO1106" s="418" t="str">
        <f>IF(AND('1C TSspéc13'!$P$17&lt;&gt;0,'1C TSspéc13'!$P$30&lt;&gt;0),AM1106+AN1106,"")</f>
        <v/>
      </c>
      <c r="AP1106" s="573" t="str">
        <f>IF(AND('1C TSspéc13'!$P$17&lt;&gt;0,'1C TSspéc13'!$P$30&lt;&gt;0),AM1106-AR1106,"")</f>
        <v/>
      </c>
      <c r="AQ1106" s="583">
        <f t="shared" si="310"/>
        <v>0</v>
      </c>
      <c r="AR1106" s="596"/>
      <c r="AS1106" s="102"/>
      <c r="AT1106" s="27" t="str">
        <f>IF(('1C TSspéc13'!P$17*FICHE!$C$14&lt;J1106),"Forfait limité à "&amp;FICHE!$C$14&amp;"€/jour","")</f>
        <v/>
      </c>
      <c r="AU1106" s="592"/>
      <c r="AV1106" s="824"/>
      <c r="AW1106" s="824"/>
      <c r="AX1106" s="824"/>
      <c r="AY1106" s="824"/>
      <c r="AZ1106" s="824"/>
      <c r="BA1106" s="767"/>
      <c r="BB1106" s="767"/>
      <c r="BC1106" s="767"/>
      <c r="BD1106" s="767"/>
      <c r="BE1106" s="767"/>
      <c r="BF1106" s="767"/>
      <c r="BG1106" s="767"/>
      <c r="BH1106" s="767"/>
      <c r="BI1106" s="767"/>
      <c r="BJ1106" s="767"/>
      <c r="BK1106" s="767"/>
      <c r="BL1106" s="767"/>
      <c r="BM1106" s="767"/>
      <c r="BN1106" s="767"/>
      <c r="BO1106" s="767"/>
      <c r="BP1106" s="767"/>
      <c r="BQ1106" s="767"/>
      <c r="BR1106" s="767"/>
      <c r="BS1106" s="767"/>
      <c r="BT1106" s="767"/>
      <c r="BU1106" s="767"/>
      <c r="BV1106" s="767"/>
      <c r="BW1106" s="767"/>
      <c r="BX1106" s="767"/>
      <c r="BY1106" s="767"/>
      <c r="BZ1106" s="767"/>
      <c r="CA1106" s="767"/>
      <c r="CB1106" s="767"/>
      <c r="CC1106" s="767"/>
      <c r="CD1106" s="767"/>
      <c r="CE1106" s="767"/>
      <c r="CF1106" s="767"/>
      <c r="CG1106" s="767"/>
      <c r="CH1106" s="767"/>
      <c r="CI1106" s="767"/>
      <c r="CJ1106" s="767"/>
      <c r="CK1106" s="767"/>
      <c r="CL1106" s="767"/>
      <c r="CM1106" s="767"/>
      <c r="CN1106" s="767"/>
      <c r="CO1106" s="767"/>
      <c r="CP1106" s="767"/>
      <c r="CQ1106" s="767"/>
      <c r="CR1106" s="767"/>
      <c r="CS1106" s="767"/>
      <c r="CT1106" s="767"/>
      <c r="CU1106" s="767"/>
      <c r="CV1106" s="767"/>
      <c r="CW1106" s="767"/>
      <c r="CX1106" s="767"/>
      <c r="CY1106" s="767"/>
      <c r="CZ1106" s="767"/>
      <c r="DA1106" s="767"/>
      <c r="DB1106" s="767"/>
      <c r="DC1106" s="767"/>
      <c r="DD1106" s="767"/>
      <c r="DE1106" s="767"/>
      <c r="DF1106" s="767"/>
      <c r="DG1106" s="767"/>
      <c r="DH1106" s="767"/>
      <c r="DI1106" s="767"/>
      <c r="DJ1106" s="767"/>
      <c r="DK1106" s="767"/>
      <c r="DL1106" s="767"/>
      <c r="DM1106" s="767"/>
      <c r="DN1106" s="767"/>
      <c r="DO1106" s="767"/>
      <c r="DP1106" s="767"/>
      <c r="DQ1106" s="767"/>
      <c r="DR1106" s="767"/>
      <c r="DS1106" s="767"/>
      <c r="DT1106" s="767"/>
      <c r="DU1106" s="767"/>
      <c r="DV1106" s="767"/>
      <c r="DW1106" s="767"/>
      <c r="DX1106" s="767"/>
      <c r="DY1106" s="767"/>
      <c r="DZ1106" s="767"/>
      <c r="EA1106" s="767"/>
      <c r="EB1106" s="767"/>
      <c r="EC1106" s="767"/>
      <c r="ED1106" s="767"/>
      <c r="EE1106" s="767"/>
      <c r="EF1106" s="767"/>
      <c r="EG1106" s="767"/>
      <c r="EH1106" s="767"/>
      <c r="EI1106" s="767"/>
      <c r="EJ1106" s="767"/>
      <c r="EK1106" s="767"/>
      <c r="EL1106" s="767"/>
      <c r="EM1106" s="767"/>
      <c r="EN1106" s="767"/>
      <c r="EO1106" s="767"/>
      <c r="EP1106" s="767"/>
      <c r="EQ1106" s="767"/>
      <c r="ER1106" s="767"/>
      <c r="ES1106" s="767"/>
      <c r="ET1106" s="767"/>
      <c r="EU1106" s="767"/>
      <c r="EV1106" s="767"/>
      <c r="EW1106" s="767"/>
      <c r="EX1106" s="767"/>
      <c r="EY1106" s="767"/>
      <c r="EZ1106" s="767"/>
      <c r="FA1106" s="767"/>
      <c r="FB1106" s="767"/>
      <c r="FC1106" s="767"/>
      <c r="FD1106" s="767"/>
      <c r="FE1106" s="767"/>
      <c r="FF1106" s="767"/>
      <c r="FG1106" s="767"/>
      <c r="FH1106" s="767"/>
      <c r="FI1106" s="767"/>
      <c r="FJ1106" s="767"/>
      <c r="FK1106" s="767"/>
      <c r="FL1106" s="767"/>
      <c r="FM1106" s="767"/>
      <c r="FN1106" s="767"/>
      <c r="FO1106" s="767"/>
      <c r="FP1106" s="767"/>
      <c r="FQ1106" s="767"/>
      <c r="FR1106" s="767"/>
      <c r="FS1106" s="767"/>
      <c r="FT1106" s="767"/>
      <c r="FU1106" s="767"/>
      <c r="FV1106" s="767"/>
      <c r="FW1106" s="767"/>
      <c r="FX1106" s="767"/>
      <c r="FY1106" s="767"/>
      <c r="FZ1106" s="767"/>
      <c r="GA1106" s="767"/>
      <c r="GB1106" s="767"/>
      <c r="GC1106" s="767"/>
      <c r="GD1106" s="767"/>
      <c r="GE1106" s="767"/>
      <c r="GF1106" s="767"/>
      <c r="GG1106" s="767"/>
      <c r="GH1106" s="767"/>
      <c r="GI1106" s="767"/>
      <c r="GJ1106" s="767"/>
      <c r="GK1106" s="767"/>
      <c r="GL1106" s="767"/>
      <c r="GM1106" s="767"/>
      <c r="GN1106" s="767"/>
      <c r="GO1106" s="767"/>
      <c r="GP1106" s="767"/>
      <c r="GQ1106" s="767"/>
      <c r="GR1106" s="767"/>
      <c r="GS1106" s="767"/>
      <c r="GT1106" s="767"/>
      <c r="GU1106" s="767"/>
      <c r="GV1106" s="767"/>
      <c r="GW1106" s="767"/>
      <c r="GX1106" s="767"/>
      <c r="GY1106" s="767"/>
      <c r="GZ1106" s="767"/>
      <c r="HA1106" s="767"/>
      <c r="HB1106" s="767"/>
      <c r="HC1106" s="767"/>
    </row>
    <row r="1107" spans="1:211" s="864" customFormat="1" ht="13.9" hidden="1" customHeight="1">
      <c r="A1107" s="307"/>
      <c r="B1107" s="351"/>
      <c r="C1107" s="971" t="str">
        <f>IF('1C TSspéc13'!Q$17&lt;&gt;0,'1C TSspéc13'!$B$12,"")</f>
        <v/>
      </c>
      <c r="D1107" s="972"/>
      <c r="E1107" s="973"/>
      <c r="F1107" s="93">
        <f>IF(AND($C1107='1C TSspéc13'!$B$12,'1C TSspéc13'!$B$16="spécifiques",'1C TSspéc13'!$Q$17&lt;&gt;""),'1C TSspéc13'!$Q$21,"")</f>
        <v>0</v>
      </c>
      <c r="G1107" s="863"/>
      <c r="H1107" s="745">
        <v>0.21</v>
      </c>
      <c r="I1107" s="747">
        <v>1</v>
      </c>
      <c r="J1107" s="312"/>
      <c r="K1107" s="680">
        <f t="shared" si="307"/>
        <v>0</v>
      </c>
      <c r="L1107" s="556">
        <f>IF(OR('1C TSspéc13'!$B$12="",'1C TSspéc13'!Q$30=0),0,IF(AND('1C TSspéc13'!$B$12&lt;&gt;"",$K$2="Pôle",'1C TSspéc13'!$C$12="OUI"),(('1C TSspéc13'!Q$22+'1C TSspéc13'!Q$23+'1C TSspéc13'!Q$24+'1C TSspéc13'!Q$25+'1C TSspéc13'!Q$29)/'1C TSspéc13'!Q$17),IF(AND('1C TSspéc13'!$B$12&lt;&gt;"",$K$2="Pôle",'1C TSspéc13'!$C$12="NON"),(('1C TSspéc13'!Q$22+'1C TSspéc13'!Q$23+'1C TSspéc13'!Q$24+'1C TSspéc13'!Q$25+'1C TSspéc13'!Q$29)/'1C TSspéc13'!Q$30),IF(AND('1C TSspéc13'!$B$12&lt;&gt;"",$K$2&lt;&gt;"Pôle",'1C TSspéc13'!$C$12="OUI"),(('1C TSspéc13'!Q$22+'1C TSspéc13'!Q$23+'1C TSspéc13'!Q$24+'1C TSspéc13'!Q$25+'1C TSspéc13'!Q$26+'1C TSspéc13'!Q$27+'1C TSspéc13'!Q$28+'1C TSspéc13'!Q$29)/'1C TSspéc13'!Q$17),IF(AND('1C TSspéc13'!$B$12&lt;&gt;"",$K$2&lt;&gt;"Pôle",'1C TSspéc13'!$C$12="NON"),(('1C TSspéc13'!Q$22+'1C TSspéc13'!Q$23+'1C TSspéc13'!Q$24+'1C TSspéc13'!Q$25+'1C TSspéc13'!Q$26+'1C TSspéc13'!Q$27+'1C TSspéc13'!Q$28+'1C TSspéc13'!Q$29)/'1C TSspéc13'!Q$30))))))</f>
        <v>0</v>
      </c>
      <c r="M1107" s="556">
        <f>IF(OR('1C TSspéc13'!$B$12="",'1C TSspéc13'!Q$30=0),0,IF(AND('1C TSspéc13'!$B$12&lt;&gt;"",$K$2="Pôle",'1C TSspéc13'!$C$12="OUI"),(('1C TSspéc13'!Q$26+'1C TSspéc13'!Q$27+'1C TSspéc13'!Q$28)/'1C TSspéc13'!Q$17),IF(AND('1C TSspéc13'!$B$12&lt;&gt;"",$K$2="Pôle",'1C TSspéc13'!$C$12="NON"),(('1C TSspéc13'!Q$26+'1C TSspéc13'!Q$27+'1C TSspéc13'!Q$28)/'1C TSspéc13'!Q$30),IF(AND('1C TSspéc13'!$B$12&lt;&gt;"",$K$2&lt;&gt;"Pôle"),0))))</f>
        <v>0</v>
      </c>
      <c r="N1107" s="557">
        <f>IF(AND('1C TSspéc13'!$B$12&lt;&gt;0,'1C TSspéc13'!$Q$30&lt;&gt;0),L1107+M1107,0)</f>
        <v>0</v>
      </c>
      <c r="O1107" s="893" t="str">
        <f>IF(AND('1C TSspéc13'!$Q$17&lt;&gt;0,'1C TSspéc13'!$C$12="OUI"),'1C TSspéc13'!$Q$35/'1C TSspéc13'!$Q$17,"")</f>
        <v/>
      </c>
      <c r="P1107" s="543" t="str">
        <f>IF(AND('1C TSspéc13'!$Q$17&lt;&gt;0,'1C TSspéc13'!$C$12="OUI"),'1C TSspéc13'!$Q$36/'1C TSspéc13'!$Q$17,"")</f>
        <v/>
      </c>
      <c r="Q1107" s="543" t="str">
        <f>IF(AND('1C TSspéc13'!$Q$17&lt;&gt;0,'1C TSspéc13'!$C$12="OUI"),'1C TSspéc13'!$Q$37/'1C TSspéc13'!$Q$17,"")</f>
        <v/>
      </c>
      <c r="R1107" s="543" t="str">
        <f>IF(AND('1C TSspéc13'!$Q$17&lt;&gt;0,'1C TSspéc13'!$C$12="OUI"),'1C TSspéc13'!$Q$38/'1C TSspéc13'!$Q$17,"")</f>
        <v/>
      </c>
      <c r="S1107" s="543" t="str">
        <f>IF(AND('1C TSspéc13'!$Q$17&lt;&gt;0,'1C TSspéc13'!$C$12="OUI"),'1C TSspéc13'!$Q$39/'1C TSspéc13'!$Q$17,"")</f>
        <v/>
      </c>
      <c r="T1107" s="543" t="str">
        <f>IF(AND('1C TSspéc13'!$Q$17&lt;&gt;0,'1C TSspéc13'!$C$12="OUI"),'1C TSspéc13'!$Q$40/'1C TSspéc13'!$Q$17,"")</f>
        <v/>
      </c>
      <c r="U1107" s="543" t="str">
        <f>IF(AND('1C TSspéc13'!$Q$17&lt;&gt;0,'1C TSspéc13'!$C$12="OUI"),'1C TSspéc13'!$Q$41/'1C TSspéc13'!$Q$17,"")</f>
        <v/>
      </c>
      <c r="V1107" s="543" t="str">
        <f>IF(AND('1C TSspéc13'!$Q$17&lt;&gt;0,'1C TSspéc13'!$C$12="OUI"),'1C TSspéc13'!$Q$42/'1C TSspéc13'!$Q$17,"")</f>
        <v/>
      </c>
      <c r="W1107" s="543" t="str">
        <f>IF(AND('1C TSspéc13'!$Q$17&lt;&gt;0,'1C TSspéc13'!$C$12="OUI"),'1C TSspéc13'!$Q$43/'1C TSspéc13'!$Q$17,"")</f>
        <v/>
      </c>
      <c r="X1107" s="543" t="str">
        <f>IF(AND('1C TSspéc13'!$Q$17&lt;&gt;0,'1C TSspéc13'!$C$12="OUI"),'1C TSspéc13'!$Q$44/'1C TSspéc13'!$Q$17,"")</f>
        <v/>
      </c>
      <c r="Y1107" s="543" t="str">
        <f>IF(AND('1C TSspéc13'!$Q$17&lt;&gt;0,'1C TSspéc13'!$C$12="OUI"),'1C TSspéc13'!$Q$45/'1C TSspéc13'!$Q$17,"")</f>
        <v/>
      </c>
      <c r="Z1107" s="543" t="str">
        <f>IF(AND('1C TSspéc13'!$Q$17&lt;&gt;0,'1C TSspéc13'!$C$12="OUI"),'1C TSspéc13'!$Q$46/'1C TSspéc13'!$Q$17,"")</f>
        <v/>
      </c>
      <c r="AA1107" s="543" t="str">
        <f>IF(AND('1C TSspéc13'!$Q$17&lt;&gt;0,'1C TSspéc13'!$C$12="OUI"),'1C TSspéc13'!$Q$47/'1C TSspéc13'!$Q$17,"")</f>
        <v/>
      </c>
      <c r="AB1107" s="543" t="str">
        <f>IF(AND('1C TSspéc13'!$Q$17&lt;&gt;0,'1C TSspéc13'!$C$12="OUI"),'1C TSspéc13'!$Q$48/'1C TSspéc13'!$Q$17,"")</f>
        <v/>
      </c>
      <c r="AC1107" s="543" t="str">
        <f>IF(AND('1C TSspéc13'!$Q$17&lt;&gt;0,'1C TSspéc13'!$C$12="OUI"),'1C TSspéc13'!$Q$49/'1C TSspéc13'!$Q$17,"")</f>
        <v/>
      </c>
      <c r="AD1107" s="543" t="str">
        <f>IF(AND('1C TSspéc13'!$Q$17&lt;&gt;0,'1C TSspéc13'!$C$12="OUI"),'1C TSspéc13'!$Q$50/'1C TSspéc13'!$Q$17,"")</f>
        <v/>
      </c>
      <c r="AE1107" s="543" t="str">
        <f>IF(AND('1C TSspéc13'!$Q$17&lt;&gt;0,'1C TSspéc13'!$C$12="OUI"),'1C TSspéc13'!$Q$51/'1C TSspéc13'!$Q$17,"")</f>
        <v/>
      </c>
      <c r="AF1107" s="543" t="str">
        <f>IF(AND('1C TSspéc13'!$Q$17&lt;&gt;0,'1C TSspéc13'!$C$12="OUI"),'1C TSspéc13'!$Q$52/'1C TSspéc13'!$Q$17,"")</f>
        <v/>
      </c>
      <c r="AG1107" s="543" t="str">
        <f>IF(AND('1C TSspéc13'!$Q$17&lt;&gt;0,'1C TSspéc13'!$C$12="OUI"),'1C TSspéc13'!$Q$53/'1C TSspéc13'!$Q$17,"")</f>
        <v/>
      </c>
      <c r="AH1107" s="543" t="str">
        <f>IF(AND('1C TSspéc13'!$Q$17&lt;&gt;0,'1C TSspéc13'!$C$12="OUI"),'1C TSspéc13'!$Q$54/'1C TSspéc13'!$Q$17,"")</f>
        <v/>
      </c>
      <c r="AI1107" s="543" t="str">
        <f>IF(AND('1C TSspéc13'!$Q$17&lt;&gt;0,'1C TSspéc13'!$C$12="OUI"),'1C TSspéc13'!$Q$55/'1C TSspéc13'!$Q$17,"")</f>
        <v/>
      </c>
      <c r="AJ1107" s="543" t="str">
        <f>IF(AND('1C TSspéc13'!$Q$17&lt;&gt;0,'1C TSspéc13'!$C$12="OUI"),'1C TSspéc13'!$Q$56/'1C TSspéc13'!$Q$17,"")</f>
        <v/>
      </c>
      <c r="AK1107" s="543" t="str">
        <f>IF(AND('1C TSspéc13'!$Q$17&lt;&gt;0,'1C TSspéc13'!$C$12="OUI"),'1C TSspéc13'!$Q$57/'1C TSspéc13'!$Q$17,"")</f>
        <v/>
      </c>
      <c r="AL1107" s="72">
        <f>IF(AND('1C TSspéc13'!$Q$17&lt;&gt;0,'1C TSspéc13'!$C$12="OUI"),N1107+AK1107,N1107)</f>
        <v>0</v>
      </c>
      <c r="AM1107" s="417">
        <f t="shared" si="308"/>
        <v>0</v>
      </c>
      <c r="AN1107" s="417">
        <f t="shared" si="309"/>
        <v>0</v>
      </c>
      <c r="AO1107" s="418" t="str">
        <f>IF(AND('1C TSspéc13'!$Q$17&lt;&gt;0,'1C TSspéc13'!$Q$30&lt;&gt;0),AM1107+AN1107,"")</f>
        <v/>
      </c>
      <c r="AP1107" s="573" t="str">
        <f>IF(AND('1C TSspéc13'!$Q$17&lt;&gt;0,'1C TSspéc13'!$Q$30&lt;&gt;0),AM1107-AR1107,"")</f>
        <v/>
      </c>
      <c r="AQ1107" s="583">
        <f t="shared" si="310"/>
        <v>0</v>
      </c>
      <c r="AR1107" s="596"/>
      <c r="AS1107" s="102"/>
      <c r="AT1107" s="27" t="str">
        <f>IF(('1C TSspéc13'!Q$17*FICHE!$C$14&lt;J1107),"Forfait limité à "&amp;FICHE!$C$14&amp;"€/jour","")</f>
        <v/>
      </c>
      <c r="AU1107" s="592"/>
      <c r="AV1107" s="824"/>
      <c r="AW1107" s="824"/>
      <c r="AX1107" s="824"/>
      <c r="AY1107" s="824"/>
      <c r="AZ1107" s="824"/>
      <c r="BA1107" s="767"/>
      <c r="BB1107" s="767"/>
      <c r="BC1107" s="767"/>
      <c r="BD1107" s="767"/>
      <c r="BE1107" s="767"/>
      <c r="BF1107" s="767"/>
      <c r="BG1107" s="767"/>
      <c r="BH1107" s="767"/>
      <c r="BI1107" s="767"/>
      <c r="BJ1107" s="767"/>
      <c r="BK1107" s="767"/>
      <c r="BL1107" s="767"/>
      <c r="BM1107" s="767"/>
      <c r="BN1107" s="767"/>
      <c r="BO1107" s="767"/>
      <c r="BP1107" s="767"/>
      <c r="BQ1107" s="767"/>
      <c r="BR1107" s="767"/>
      <c r="BS1107" s="767"/>
      <c r="BT1107" s="767"/>
      <c r="BU1107" s="767"/>
      <c r="BV1107" s="767"/>
      <c r="BW1107" s="767"/>
      <c r="BX1107" s="767"/>
      <c r="BY1107" s="767"/>
      <c r="BZ1107" s="767"/>
      <c r="CA1107" s="767"/>
      <c r="CB1107" s="767"/>
      <c r="CC1107" s="767"/>
      <c r="CD1107" s="767"/>
      <c r="CE1107" s="767"/>
      <c r="CF1107" s="767"/>
      <c r="CG1107" s="767"/>
      <c r="CH1107" s="767"/>
      <c r="CI1107" s="767"/>
      <c r="CJ1107" s="767"/>
      <c r="CK1107" s="767"/>
      <c r="CL1107" s="767"/>
      <c r="CM1107" s="767"/>
      <c r="CN1107" s="767"/>
      <c r="CO1107" s="767"/>
      <c r="CP1107" s="767"/>
      <c r="CQ1107" s="767"/>
      <c r="CR1107" s="767"/>
      <c r="CS1107" s="767"/>
      <c r="CT1107" s="767"/>
      <c r="CU1107" s="767"/>
      <c r="CV1107" s="767"/>
      <c r="CW1107" s="767"/>
      <c r="CX1107" s="767"/>
      <c r="CY1107" s="767"/>
      <c r="CZ1107" s="767"/>
      <c r="DA1107" s="767"/>
      <c r="DB1107" s="767"/>
      <c r="DC1107" s="767"/>
      <c r="DD1107" s="767"/>
      <c r="DE1107" s="767"/>
      <c r="DF1107" s="767"/>
      <c r="DG1107" s="767"/>
      <c r="DH1107" s="767"/>
      <c r="DI1107" s="767"/>
      <c r="DJ1107" s="767"/>
      <c r="DK1107" s="767"/>
      <c r="DL1107" s="767"/>
      <c r="DM1107" s="767"/>
      <c r="DN1107" s="767"/>
      <c r="DO1107" s="767"/>
      <c r="DP1107" s="767"/>
      <c r="DQ1107" s="767"/>
      <c r="DR1107" s="767"/>
      <c r="DS1107" s="767"/>
      <c r="DT1107" s="767"/>
      <c r="DU1107" s="767"/>
      <c r="DV1107" s="767"/>
      <c r="DW1107" s="767"/>
      <c r="DX1107" s="767"/>
      <c r="DY1107" s="767"/>
      <c r="DZ1107" s="767"/>
      <c r="EA1107" s="767"/>
      <c r="EB1107" s="767"/>
      <c r="EC1107" s="767"/>
      <c r="ED1107" s="767"/>
      <c r="EE1107" s="767"/>
      <c r="EF1107" s="767"/>
      <c r="EG1107" s="767"/>
      <c r="EH1107" s="767"/>
      <c r="EI1107" s="767"/>
      <c r="EJ1107" s="767"/>
      <c r="EK1107" s="767"/>
      <c r="EL1107" s="767"/>
      <c r="EM1107" s="767"/>
      <c r="EN1107" s="767"/>
      <c r="EO1107" s="767"/>
      <c r="EP1107" s="767"/>
      <c r="EQ1107" s="767"/>
      <c r="ER1107" s="767"/>
      <c r="ES1107" s="767"/>
      <c r="ET1107" s="767"/>
      <c r="EU1107" s="767"/>
      <c r="EV1107" s="767"/>
      <c r="EW1107" s="767"/>
      <c r="EX1107" s="767"/>
      <c r="EY1107" s="767"/>
      <c r="EZ1107" s="767"/>
      <c r="FA1107" s="767"/>
      <c r="FB1107" s="767"/>
      <c r="FC1107" s="767"/>
      <c r="FD1107" s="767"/>
      <c r="FE1107" s="767"/>
      <c r="FF1107" s="767"/>
      <c r="FG1107" s="767"/>
      <c r="FH1107" s="767"/>
      <c r="FI1107" s="767"/>
      <c r="FJ1107" s="767"/>
      <c r="FK1107" s="767"/>
      <c r="FL1107" s="767"/>
      <c r="FM1107" s="767"/>
      <c r="FN1107" s="767"/>
      <c r="FO1107" s="767"/>
      <c r="FP1107" s="767"/>
      <c r="FQ1107" s="767"/>
      <c r="FR1107" s="767"/>
      <c r="FS1107" s="767"/>
      <c r="FT1107" s="767"/>
      <c r="FU1107" s="767"/>
      <c r="FV1107" s="767"/>
      <c r="FW1107" s="767"/>
      <c r="FX1107" s="767"/>
      <c r="FY1107" s="767"/>
      <c r="FZ1107" s="767"/>
      <c r="GA1107" s="767"/>
      <c r="GB1107" s="767"/>
      <c r="GC1107" s="767"/>
      <c r="GD1107" s="767"/>
      <c r="GE1107" s="767"/>
      <c r="GF1107" s="767"/>
      <c r="GG1107" s="767"/>
      <c r="GH1107" s="767"/>
      <c r="GI1107" s="767"/>
      <c r="GJ1107" s="767"/>
      <c r="GK1107" s="767"/>
      <c r="GL1107" s="767"/>
      <c r="GM1107" s="767"/>
      <c r="GN1107" s="767"/>
      <c r="GO1107" s="767"/>
      <c r="GP1107" s="767"/>
      <c r="GQ1107" s="767"/>
      <c r="GR1107" s="767"/>
      <c r="GS1107" s="767"/>
      <c r="GT1107" s="767"/>
      <c r="GU1107" s="767"/>
      <c r="GV1107" s="767"/>
      <c r="GW1107" s="767"/>
      <c r="GX1107" s="767"/>
      <c r="GY1107" s="767"/>
      <c r="GZ1107" s="767"/>
      <c r="HA1107" s="767"/>
      <c r="HB1107" s="767"/>
      <c r="HC1107" s="767"/>
    </row>
    <row r="1108" spans="1:211" s="864" customFormat="1" ht="13.9" hidden="1" customHeight="1">
      <c r="A1108" s="307"/>
      <c r="B1108" s="351"/>
      <c r="C1108" s="971" t="str">
        <f>IF('1C TSspéc13'!R$17&lt;&gt;0,'1C TSspéc13'!$B$12,"")</f>
        <v/>
      </c>
      <c r="D1108" s="972"/>
      <c r="E1108" s="973"/>
      <c r="F1108" s="93">
        <f>IF(AND($C1108='1C TSspéc13'!$B$12,'1C TSspéc13'!$B$16="spécifiques",'1C TSspéc13'!$R$17&lt;&gt;""),'1C TSspéc13'!$R$21,"")</f>
        <v>0</v>
      </c>
      <c r="G1108" s="863"/>
      <c r="H1108" s="745">
        <v>0.21</v>
      </c>
      <c r="I1108" s="747">
        <v>1</v>
      </c>
      <c r="J1108" s="312"/>
      <c r="K1108" s="680">
        <f t="shared" si="307"/>
        <v>0</v>
      </c>
      <c r="L1108" s="556">
        <f>IF(OR('1C TSspéc13'!$B$12="",'1C TSspéc13'!R$30=0),0,IF(AND('1C TSspéc13'!$B$12&lt;&gt;"",$K$2="Pôle",'1C TSspéc13'!$C$12="OUI"),(('1C TSspéc13'!R$22+'1C TSspéc13'!R$23+'1C TSspéc13'!R$24+'1C TSspéc13'!R$25+'1C TSspéc13'!R$29)/'1C TSspéc13'!R$17),IF(AND('1C TSspéc13'!$B$12&lt;&gt;"",$K$2="Pôle",'1C TSspéc13'!$C$12="NON"),(('1C TSspéc13'!R$22+'1C TSspéc13'!R$23+'1C TSspéc13'!R$24+'1C TSspéc13'!R$25+'1C TSspéc13'!R$29)/'1C TSspéc13'!R$30),IF(AND('1C TSspéc13'!$B$12&lt;&gt;"",$K$2&lt;&gt;"Pôle",'1C TSspéc13'!$C$12="OUI"),(('1C TSspéc13'!R$22+'1C TSspéc13'!R$23+'1C TSspéc13'!R$24+'1C TSspéc13'!R$25+'1C TSspéc13'!R$26+'1C TSspéc13'!R$27+'1C TSspéc13'!R$28+'1C TSspéc13'!R$29)/'1C TSspéc13'!R$17),IF(AND('1C TSspéc13'!$B$12&lt;&gt;"",$K$2&lt;&gt;"Pôle",'1C TSspéc13'!$C$12="NON"),(('1C TSspéc13'!R$22+'1C TSspéc13'!R$23+'1C TSspéc13'!R$24+'1C TSspéc13'!R$25+'1C TSspéc13'!R$26+'1C TSspéc13'!R$27+'1C TSspéc13'!R$28+'1C TSspéc13'!R$29)/'1C TSspéc13'!R$30))))))</f>
        <v>0</v>
      </c>
      <c r="M1108" s="556">
        <f>IF(OR('1C TSspéc13'!$B$12="",'1C TSspéc13'!R$30=0),0,IF(AND('1C TSspéc13'!$B$12&lt;&gt;"",$K$2="Pôle",'1C TSspéc13'!$C$12="OUI"),(('1C TSspéc13'!R$26+'1C TSspéc13'!R$27+'1C TSspéc13'!R$28)/'1C TSspéc13'!R$17),IF(AND('1C TSspéc13'!$B$12&lt;&gt;"",$K$2="Pôle",'1C TSspéc13'!$C$12="NON"),(('1C TSspéc13'!R$26+'1C TSspéc13'!R$27+'1C TSspéc13'!R$28)/'1C TSspéc13'!R$30),IF(AND('1C TSspéc13'!$B$12&lt;&gt;"",$K$2&lt;&gt;"Pôle"),0))))</f>
        <v>0</v>
      </c>
      <c r="N1108" s="557">
        <f>IF(AND('1C TSspéc13'!$B$12&lt;&gt;0,'1C TSspéc13'!$R$30&lt;&gt;0),L1108+M1108,0)</f>
        <v>0</v>
      </c>
      <c r="O1108" s="893" t="str">
        <f>IF(AND('1C TSspéc13'!$R$17&lt;&gt;0,'1C TSspéc13'!$C$12="OUI"),'1C TSspéc13'!$R$35/'1C TSspéc13'!$R$17,"")</f>
        <v/>
      </c>
      <c r="P1108" s="543" t="str">
        <f>IF(AND('1C TSspéc13'!$R$17&lt;&gt;0,'1C TSspéc13'!$C$12="OUI"),'1C TSspéc13'!$R$36/'1C TSspéc13'!$R$17,"")</f>
        <v/>
      </c>
      <c r="Q1108" s="543" t="str">
        <f>IF(AND('1C TSspéc13'!$R$17&lt;&gt;0,'1C TSspéc13'!$C$12="OUI"),'1C TSspéc13'!$R$37/'1C TSspéc13'!$R$17,"")</f>
        <v/>
      </c>
      <c r="R1108" s="543" t="str">
        <f>IF(AND('1C TSspéc13'!$R$17&lt;&gt;0,'1C TSspéc13'!$C$12="OUI"),'1C TSspéc13'!$R$38/'1C TSspéc13'!$R$17,"")</f>
        <v/>
      </c>
      <c r="S1108" s="543" t="str">
        <f>IF(AND('1C TSspéc13'!$R$17&lt;&gt;0,'1C TSspéc13'!$C$12="OUI"),'1C TSspéc13'!$R$39/'1C TSspéc13'!$R$17,"")</f>
        <v/>
      </c>
      <c r="T1108" s="543" t="str">
        <f>IF(AND('1C TSspéc13'!$R$17&lt;&gt;0,'1C TSspéc13'!$C$12="OUI"),'1C TSspéc13'!$R$40/'1C TSspéc13'!$R$17,"")</f>
        <v/>
      </c>
      <c r="U1108" s="543" t="str">
        <f>IF(AND('1C TSspéc13'!$R$17&lt;&gt;0,'1C TSspéc13'!$C$12="OUI"),'1C TSspéc13'!$R$41/'1C TSspéc13'!$R$17,"")</f>
        <v/>
      </c>
      <c r="V1108" s="543" t="str">
        <f>IF(AND('1C TSspéc13'!$R$17&lt;&gt;0,'1C TSspéc13'!$C$12="OUI"),'1C TSspéc13'!$R$42/'1C TSspéc13'!$R$17,"")</f>
        <v/>
      </c>
      <c r="W1108" s="543" t="str">
        <f>IF(AND('1C TSspéc13'!$R$17&lt;&gt;0,'1C TSspéc13'!$C$12="OUI"),'1C TSspéc13'!$R$43/'1C TSspéc13'!$R$17,"")</f>
        <v/>
      </c>
      <c r="X1108" s="543" t="str">
        <f>IF(AND('1C TSspéc13'!$R$17&lt;&gt;0,'1C TSspéc13'!$C$12="OUI"),'1C TSspéc13'!$R$44/'1C TSspéc13'!$R$17,"")</f>
        <v/>
      </c>
      <c r="Y1108" s="543" t="str">
        <f>IF(AND('1C TSspéc13'!$R$17&lt;&gt;0,'1C TSspéc13'!$C$12="OUI"),'1C TSspéc13'!$R$45/'1C TSspéc13'!$R$17,"")</f>
        <v/>
      </c>
      <c r="Z1108" s="543" t="str">
        <f>IF(AND('1C TSspéc13'!$R$17&lt;&gt;0,'1C TSspéc13'!$C$12="OUI"),'1C TSspéc13'!$R$46/'1C TSspéc13'!$R$17,"")</f>
        <v/>
      </c>
      <c r="AA1108" s="543" t="str">
        <f>IF(AND('1C TSspéc13'!$R$17&lt;&gt;0,'1C TSspéc13'!$C$12="OUI"),'1C TSspéc13'!$R$47/'1C TSspéc13'!$R$17,"")</f>
        <v/>
      </c>
      <c r="AB1108" s="543" t="str">
        <f>IF(AND('1C TSspéc13'!$R$17&lt;&gt;0,'1C TSspéc13'!$C$12="OUI"),'1C TSspéc13'!$R$48/'1C TSspéc13'!$R$17,"")</f>
        <v/>
      </c>
      <c r="AC1108" s="543" t="str">
        <f>IF(AND('1C TSspéc13'!$R$17&lt;&gt;0,'1C TSspéc13'!$C$12="OUI"),'1C TSspéc13'!$R$49/'1C TSspéc13'!$R$17,"")</f>
        <v/>
      </c>
      <c r="AD1108" s="543" t="str">
        <f>IF(AND('1C TSspéc13'!$R$17&lt;&gt;0,'1C TSspéc13'!$C$12="OUI"),'1C TSspéc13'!$R$50/'1C TSspéc13'!$R$17,"")</f>
        <v/>
      </c>
      <c r="AE1108" s="543" t="str">
        <f>IF(AND('1C TSspéc13'!$R$17&lt;&gt;0,'1C TSspéc13'!$C$12="OUI"),'1C TSspéc13'!$R$51/'1C TSspéc13'!$R$17,"")</f>
        <v/>
      </c>
      <c r="AF1108" s="543" t="str">
        <f>IF(AND('1C TSspéc13'!$R$17&lt;&gt;0,'1C TSspéc13'!$C$12="OUI"),'1C TSspéc13'!$R$52/'1C TSspéc13'!$R$17,"")</f>
        <v/>
      </c>
      <c r="AG1108" s="543" t="str">
        <f>IF(AND('1C TSspéc13'!$R$17&lt;&gt;0,'1C TSspéc13'!$C$12="OUI"),'1C TSspéc13'!$R$53/'1C TSspéc13'!$R$17,"")</f>
        <v/>
      </c>
      <c r="AH1108" s="543" t="str">
        <f>IF(AND('1C TSspéc13'!$R$17&lt;&gt;0,'1C TSspéc13'!$C$12="OUI"),'1C TSspéc13'!$R$54/'1C TSspéc13'!$R$17,"")</f>
        <v/>
      </c>
      <c r="AI1108" s="543" t="str">
        <f>IF(AND('1C TSspéc13'!$R$17&lt;&gt;0,'1C TSspéc13'!$C$12="OUI"),'1C TSspéc13'!$R$55/'1C TSspéc13'!$R$17,"")</f>
        <v/>
      </c>
      <c r="AJ1108" s="543" t="str">
        <f>IF(AND('1C TSspéc13'!$R$17&lt;&gt;0,'1C TSspéc13'!$C$12="OUI"),'1C TSspéc13'!$R$56/'1C TSspéc13'!$R$17,"")</f>
        <v/>
      </c>
      <c r="AK1108" s="543" t="str">
        <f>IF(AND('1C TSspéc13'!$R$17&lt;&gt;0,'1C TSspéc13'!$C$12="OUI"),'1C TSspéc13'!$R$57/'1C TSspéc13'!$R$17,"")</f>
        <v/>
      </c>
      <c r="AL1108" s="72">
        <f>IF(AND('1C TSspéc13'!$R$17&lt;&gt;0,'1C TSspéc13'!$C$12="OUI"),N1108+AK1108,N1108)</f>
        <v>0</v>
      </c>
      <c r="AM1108" s="417">
        <f t="shared" si="308"/>
        <v>0</v>
      </c>
      <c r="AN1108" s="417">
        <f t="shared" si="309"/>
        <v>0</v>
      </c>
      <c r="AO1108" s="418" t="str">
        <f>IF(AND('1C TSspéc13'!$R$17&lt;&gt;0,'1C TSspéc13'!$R$30&lt;&gt;0),AM1108+AN1108,"")</f>
        <v/>
      </c>
      <c r="AP1108" s="573" t="str">
        <f>IF(AND('1C TSspéc13'!$R$17&lt;&gt;0,'1C TSspéc13'!$R$30&lt;&gt;0),AM1108-AR1108,"")</f>
        <v/>
      </c>
      <c r="AQ1108" s="583">
        <f t="shared" si="310"/>
        <v>0</v>
      </c>
      <c r="AR1108" s="596"/>
      <c r="AS1108" s="102"/>
      <c r="AT1108" s="27" t="str">
        <f>IF(('1C TSspéc13'!R$17*FICHE!$C$14&lt;J1108),"Forfait limité à "&amp;FICHE!$C$14&amp;"€/jour","")</f>
        <v/>
      </c>
      <c r="AU1108" s="592"/>
      <c r="AV1108" s="824"/>
      <c r="AW1108" s="824"/>
      <c r="AX1108" s="824"/>
      <c r="AY1108" s="824"/>
      <c r="AZ1108" s="824"/>
      <c r="BA1108" s="767"/>
      <c r="BB1108" s="767"/>
      <c r="BC1108" s="767"/>
      <c r="BD1108" s="767"/>
      <c r="BE1108" s="767"/>
      <c r="BF1108" s="767"/>
      <c r="BG1108" s="767"/>
      <c r="BH1108" s="767"/>
      <c r="BI1108" s="767"/>
      <c r="BJ1108" s="767"/>
      <c r="BK1108" s="767"/>
      <c r="BL1108" s="767"/>
      <c r="BM1108" s="767"/>
      <c r="BN1108" s="767"/>
      <c r="BO1108" s="767"/>
      <c r="BP1108" s="767"/>
      <c r="BQ1108" s="767"/>
      <c r="BR1108" s="767"/>
      <c r="BS1108" s="767"/>
      <c r="BT1108" s="767"/>
      <c r="BU1108" s="767"/>
      <c r="BV1108" s="767"/>
      <c r="BW1108" s="767"/>
      <c r="BX1108" s="767"/>
      <c r="BY1108" s="767"/>
      <c r="BZ1108" s="767"/>
      <c r="CA1108" s="767"/>
      <c r="CB1108" s="767"/>
      <c r="CC1108" s="767"/>
      <c r="CD1108" s="767"/>
      <c r="CE1108" s="767"/>
      <c r="CF1108" s="767"/>
      <c r="CG1108" s="767"/>
      <c r="CH1108" s="767"/>
      <c r="CI1108" s="767"/>
      <c r="CJ1108" s="767"/>
      <c r="CK1108" s="767"/>
      <c r="CL1108" s="767"/>
      <c r="CM1108" s="767"/>
      <c r="CN1108" s="767"/>
      <c r="CO1108" s="767"/>
      <c r="CP1108" s="767"/>
      <c r="CQ1108" s="767"/>
      <c r="CR1108" s="767"/>
      <c r="CS1108" s="767"/>
      <c r="CT1108" s="767"/>
      <c r="CU1108" s="767"/>
      <c r="CV1108" s="767"/>
      <c r="CW1108" s="767"/>
      <c r="CX1108" s="767"/>
      <c r="CY1108" s="767"/>
      <c r="CZ1108" s="767"/>
      <c r="DA1108" s="767"/>
      <c r="DB1108" s="767"/>
      <c r="DC1108" s="767"/>
      <c r="DD1108" s="767"/>
      <c r="DE1108" s="767"/>
      <c r="DF1108" s="767"/>
      <c r="DG1108" s="767"/>
      <c r="DH1108" s="767"/>
      <c r="DI1108" s="767"/>
      <c r="DJ1108" s="767"/>
      <c r="DK1108" s="767"/>
      <c r="DL1108" s="767"/>
      <c r="DM1108" s="767"/>
      <c r="DN1108" s="767"/>
      <c r="DO1108" s="767"/>
      <c r="DP1108" s="767"/>
      <c r="DQ1108" s="767"/>
      <c r="DR1108" s="767"/>
      <c r="DS1108" s="767"/>
      <c r="DT1108" s="767"/>
      <c r="DU1108" s="767"/>
      <c r="DV1108" s="767"/>
      <c r="DW1108" s="767"/>
      <c r="DX1108" s="767"/>
      <c r="DY1108" s="767"/>
      <c r="DZ1108" s="767"/>
      <c r="EA1108" s="767"/>
      <c r="EB1108" s="767"/>
      <c r="EC1108" s="767"/>
      <c r="ED1108" s="767"/>
      <c r="EE1108" s="767"/>
      <c r="EF1108" s="767"/>
      <c r="EG1108" s="767"/>
      <c r="EH1108" s="767"/>
      <c r="EI1108" s="767"/>
      <c r="EJ1108" s="767"/>
      <c r="EK1108" s="767"/>
      <c r="EL1108" s="767"/>
      <c r="EM1108" s="767"/>
      <c r="EN1108" s="767"/>
      <c r="EO1108" s="767"/>
      <c r="EP1108" s="767"/>
      <c r="EQ1108" s="767"/>
      <c r="ER1108" s="767"/>
      <c r="ES1108" s="767"/>
      <c r="ET1108" s="767"/>
      <c r="EU1108" s="767"/>
      <c r="EV1108" s="767"/>
      <c r="EW1108" s="767"/>
      <c r="EX1108" s="767"/>
      <c r="EY1108" s="767"/>
      <c r="EZ1108" s="767"/>
      <c r="FA1108" s="767"/>
      <c r="FB1108" s="767"/>
      <c r="FC1108" s="767"/>
      <c r="FD1108" s="767"/>
      <c r="FE1108" s="767"/>
      <c r="FF1108" s="767"/>
      <c r="FG1108" s="767"/>
      <c r="FH1108" s="767"/>
      <c r="FI1108" s="767"/>
      <c r="FJ1108" s="767"/>
      <c r="FK1108" s="767"/>
      <c r="FL1108" s="767"/>
      <c r="FM1108" s="767"/>
      <c r="FN1108" s="767"/>
      <c r="FO1108" s="767"/>
      <c r="FP1108" s="767"/>
      <c r="FQ1108" s="767"/>
      <c r="FR1108" s="767"/>
      <c r="FS1108" s="767"/>
      <c r="FT1108" s="767"/>
      <c r="FU1108" s="767"/>
      <c r="FV1108" s="767"/>
      <c r="FW1108" s="767"/>
      <c r="FX1108" s="767"/>
      <c r="FY1108" s="767"/>
      <c r="FZ1108" s="767"/>
      <c r="GA1108" s="767"/>
      <c r="GB1108" s="767"/>
      <c r="GC1108" s="767"/>
      <c r="GD1108" s="767"/>
      <c r="GE1108" s="767"/>
      <c r="GF1108" s="767"/>
      <c r="GG1108" s="767"/>
      <c r="GH1108" s="767"/>
      <c r="GI1108" s="767"/>
      <c r="GJ1108" s="767"/>
      <c r="GK1108" s="767"/>
      <c r="GL1108" s="767"/>
      <c r="GM1108" s="767"/>
      <c r="GN1108" s="767"/>
      <c r="GO1108" s="767"/>
      <c r="GP1108" s="767"/>
      <c r="GQ1108" s="767"/>
      <c r="GR1108" s="767"/>
      <c r="GS1108" s="767"/>
      <c r="GT1108" s="767"/>
      <c r="GU1108" s="767"/>
      <c r="GV1108" s="767"/>
      <c r="GW1108" s="767"/>
      <c r="GX1108" s="767"/>
      <c r="GY1108" s="767"/>
      <c r="GZ1108" s="767"/>
      <c r="HA1108" s="767"/>
      <c r="HB1108" s="767"/>
      <c r="HC1108" s="767"/>
    </row>
    <row r="1109" spans="1:211" s="864" customFormat="1" ht="13.9" hidden="1" customHeight="1">
      <c r="A1109" s="307"/>
      <c r="B1109" s="351"/>
      <c r="C1109" s="971" t="str">
        <f>IF('1C TSspéc13'!S$17&lt;&gt;0,'1C TSspéc13'!$B$12,"")</f>
        <v/>
      </c>
      <c r="D1109" s="972"/>
      <c r="E1109" s="973"/>
      <c r="F1109" s="93">
        <f>IF(AND($C1109='1C TSspéc13'!$B$12,'1C TSspéc13'!$B$16="spécifiques",'1C TSspéc13'!$S$17&lt;&gt;""),'1C TSspéc13'!$S$21,"")</f>
        <v>0</v>
      </c>
      <c r="G1109" s="863"/>
      <c r="H1109" s="745">
        <v>0.21</v>
      </c>
      <c r="I1109" s="747">
        <v>1</v>
      </c>
      <c r="J1109" s="312"/>
      <c r="K1109" s="680">
        <f t="shared" si="307"/>
        <v>0</v>
      </c>
      <c r="L1109" s="556">
        <f>IF(OR('1C TSspéc13'!$B$12="",'1C TSspéc13'!S$30=0),0,IF(AND('1C TSspéc13'!$B$12&lt;&gt;"",$K$2="Pôle",'1C TSspéc13'!$C$12="OUI"),(('1C TSspéc13'!S$22+'1C TSspéc13'!S$23+'1C TSspéc13'!S$24+'1C TSspéc13'!S$25+'1C TSspéc13'!S$29)/'1C TSspéc13'!S$17),IF(AND('1C TSspéc13'!$B$12&lt;&gt;"",$K$2="Pôle",'1C TSspéc13'!$C$12="NON"),(('1C TSspéc13'!S$22+'1C TSspéc13'!S$23+'1C TSspéc13'!S$24+'1C TSspéc13'!S$25+'1C TSspéc13'!S$29)/'1C TSspéc13'!S$30),IF(AND('1C TSspéc13'!$B$12&lt;&gt;"",$K$2&lt;&gt;"Pôle",'1C TSspéc13'!$C$12="OUI"),(('1C TSspéc13'!S$22+'1C TSspéc13'!S$23+'1C TSspéc13'!S$24+'1C TSspéc13'!S$25+'1C TSspéc13'!S$26+'1C TSspéc13'!S$27+'1C TSspéc13'!S$28+'1C TSspéc13'!S$29)/'1C TSspéc13'!S$17),IF(AND('1C TSspéc13'!$B$12&lt;&gt;"",$K$2&lt;&gt;"Pôle",'1C TSspéc13'!$C$12="NON"),(('1C TSspéc13'!S$22+'1C TSspéc13'!S$23+'1C TSspéc13'!S$24+'1C TSspéc13'!S$25+'1C TSspéc13'!S$26+'1C TSspéc13'!S$27+'1C TSspéc13'!S$28+'1C TSspéc13'!S$29)/'1C TSspéc13'!S$30))))))</f>
        <v>0</v>
      </c>
      <c r="M1109" s="556">
        <f>IF(OR('1C TSspéc13'!$B$12="",'1C TSspéc13'!S$30=0),0,IF(AND('1C TSspéc13'!$B$12&lt;&gt;"",$K$2="Pôle",'1C TSspéc13'!$C$12="OUI"),(('1C TSspéc13'!S$26+'1C TSspéc13'!S$27+'1C TSspéc13'!S$28)/'1C TSspéc13'!S$17),IF(AND('1C TSspéc13'!$B$12&lt;&gt;"",$K$2="Pôle",'1C TSspéc13'!$C$12="NON"),(('1C TSspéc13'!S$26+'1C TSspéc13'!S$27+'1C TSspéc13'!S$28)/'1C TSspéc13'!S$30),IF(AND('1C TSspéc13'!$B$12&lt;&gt;"",$K$2&lt;&gt;"Pôle"),0))))</f>
        <v>0</v>
      </c>
      <c r="N1109" s="557">
        <f>IF(AND('1C TSspéc13'!$B$12&lt;&gt;0,'1C TSspéc13'!$S$30&lt;&gt;0),L1109+M1109,0)</f>
        <v>0</v>
      </c>
      <c r="O1109" s="893" t="str">
        <f>IF(AND('1C TSspéc13'!$S$17&lt;&gt;0,'1C TSspéc13'!$C$12="OUI"),'1C TSspéc13'!$S$35/'1C TSspéc13'!$S$17,"")</f>
        <v/>
      </c>
      <c r="P1109" s="543" t="str">
        <f>IF(AND('1C TSspéc13'!$S$17&lt;&gt;0,'1C TSspéc13'!$C$12="OUI"),'1C TSspéc13'!$S$36/'1C TSspéc13'!$S$17,"")</f>
        <v/>
      </c>
      <c r="Q1109" s="543" t="str">
        <f>IF(AND('1C TSspéc13'!$S$17&lt;&gt;0,'1C TSspéc13'!$C$12="OUI"),'1C TSspéc13'!$S$37/'1C TSspéc13'!$S$17,"")</f>
        <v/>
      </c>
      <c r="R1109" s="543" t="str">
        <f>IF(AND('1C TSspéc13'!$S$17&lt;&gt;0,'1C TSspéc13'!$C$12="OUI"),'1C TSspéc13'!$S$38/'1C TSspéc13'!$S$17,"")</f>
        <v/>
      </c>
      <c r="S1109" s="543" t="str">
        <f>IF(AND('1C TSspéc13'!$S$17&lt;&gt;0,'1C TSspéc13'!$C$12="OUI"),'1C TSspéc13'!$S$39/'1C TSspéc13'!$S$17,"")</f>
        <v/>
      </c>
      <c r="T1109" s="543" t="str">
        <f>IF(AND('1C TSspéc13'!$S$17&lt;&gt;0,'1C TSspéc13'!$C$12="OUI"),'1C TSspéc13'!$S$40/'1C TSspéc13'!$S$17,"")</f>
        <v/>
      </c>
      <c r="U1109" s="543" t="str">
        <f>IF(AND('1C TSspéc13'!$S$17&lt;&gt;0,'1C TSspéc13'!$C$12="OUI"),'1C TSspéc13'!$S$41/'1C TSspéc13'!$S$17,"")</f>
        <v/>
      </c>
      <c r="V1109" s="543" t="str">
        <f>IF(AND('1C TSspéc13'!$S$17&lt;&gt;0,'1C TSspéc13'!$C$12="OUI"),'1C TSspéc13'!$S$42/'1C TSspéc13'!$S$17,"")</f>
        <v/>
      </c>
      <c r="W1109" s="543" t="str">
        <f>IF(AND('1C TSspéc13'!$S$17&lt;&gt;0,'1C TSspéc13'!$C$12="OUI"),'1C TSspéc13'!$S$43/'1C TSspéc13'!$S$17,"")</f>
        <v/>
      </c>
      <c r="X1109" s="543" t="str">
        <f>IF(AND('1C TSspéc13'!$S$17&lt;&gt;0,'1C TSspéc13'!$C$12="OUI"),'1C TSspéc13'!$S$44/'1C TSspéc13'!$S$17,"")</f>
        <v/>
      </c>
      <c r="Y1109" s="543" t="str">
        <f>IF(AND('1C TSspéc13'!$S$17&lt;&gt;0,'1C TSspéc13'!$C$12="OUI"),'1C TSspéc13'!$S$45/'1C TSspéc13'!$S$17,"")</f>
        <v/>
      </c>
      <c r="Z1109" s="543" t="str">
        <f>IF(AND('1C TSspéc13'!$S$17&lt;&gt;0,'1C TSspéc13'!$C$12="OUI"),'1C TSspéc13'!$S$46/'1C TSspéc13'!$S$17,"")</f>
        <v/>
      </c>
      <c r="AA1109" s="543" t="str">
        <f>IF(AND('1C TSspéc13'!$S$17&lt;&gt;0,'1C TSspéc13'!$C$12="OUI"),'1C TSspéc13'!$S$47/'1C TSspéc13'!$S$17,"")</f>
        <v/>
      </c>
      <c r="AB1109" s="543" t="str">
        <f>IF(AND('1C TSspéc13'!$S$17&lt;&gt;0,'1C TSspéc13'!$C$12="OUI"),'1C TSspéc13'!$S$48/'1C TSspéc13'!$S$17,"")</f>
        <v/>
      </c>
      <c r="AC1109" s="543" t="str">
        <f>IF(AND('1C TSspéc13'!$S$17&lt;&gt;0,'1C TSspéc13'!$C$12="OUI"),'1C TSspéc13'!$S$49/'1C TSspéc13'!$S$17,"")</f>
        <v/>
      </c>
      <c r="AD1109" s="543" t="str">
        <f>IF(AND('1C TSspéc13'!$S$17&lt;&gt;0,'1C TSspéc13'!$C$12="OUI"),'1C TSspéc13'!$S$50/'1C TSspéc13'!$S$17,"")</f>
        <v/>
      </c>
      <c r="AE1109" s="543" t="str">
        <f>IF(AND('1C TSspéc13'!$S$17&lt;&gt;0,'1C TSspéc13'!$C$12="OUI"),'1C TSspéc13'!$S$51/'1C TSspéc13'!$S$17,"")</f>
        <v/>
      </c>
      <c r="AF1109" s="543" t="str">
        <f>IF(AND('1C TSspéc13'!$S$17&lt;&gt;0,'1C TSspéc13'!$C$12="OUI"),'1C TSspéc13'!$S$52/'1C TSspéc13'!$S$17,"")</f>
        <v/>
      </c>
      <c r="AG1109" s="543" t="str">
        <f>IF(AND('1C TSspéc13'!$S$17&lt;&gt;0,'1C TSspéc13'!$C$12="OUI"),'1C TSspéc13'!$S$53/'1C TSspéc13'!$S$17,"")</f>
        <v/>
      </c>
      <c r="AH1109" s="543" t="str">
        <f>IF(AND('1C TSspéc13'!$S$17&lt;&gt;0,'1C TSspéc13'!$C$12="OUI"),'1C TSspéc13'!$S$54/'1C TSspéc13'!$S$17,"")</f>
        <v/>
      </c>
      <c r="AI1109" s="543" t="str">
        <f>IF(AND('1C TSspéc13'!$S$17&lt;&gt;0,'1C TSspéc13'!$C$12="OUI"),'1C TSspéc13'!$S$55/'1C TSspéc13'!$S$17,"")</f>
        <v/>
      </c>
      <c r="AJ1109" s="543" t="str">
        <f>IF(AND('1C TSspéc13'!$S$17&lt;&gt;0,'1C TSspéc13'!$C$12="OUI"),'1C TSspéc13'!$S$56/'1C TSspéc13'!$S$17,"")</f>
        <v/>
      </c>
      <c r="AK1109" s="543" t="str">
        <f>IF(AND('1C TSspéc13'!$S$17&lt;&gt;0,'1C TSspéc13'!$C$12="OUI"),'1C TSspéc13'!$S$57/'1C TSspéc13'!$S$17,"")</f>
        <v/>
      </c>
      <c r="AL1109" s="72">
        <f>IF(AND('1C TSspéc13'!$S$17&lt;&gt;0,'1C TSspéc13'!$C$12="OUI"),N1109+AK1109,N1109)</f>
        <v>0</v>
      </c>
      <c r="AM1109" s="417">
        <f t="shared" si="308"/>
        <v>0</v>
      </c>
      <c r="AN1109" s="417">
        <f t="shared" si="309"/>
        <v>0</v>
      </c>
      <c r="AO1109" s="418" t="str">
        <f>IF(AND('1C TSspéc13'!$S$17&lt;&gt;0,'1C TSspéc13'!$S$30&lt;&gt;0),AM1109+AN1109,"")</f>
        <v/>
      </c>
      <c r="AP1109" s="573" t="str">
        <f>IF(AND('1C TSspéc13'!$S$17&lt;&gt;0,'1C TSspéc13'!$S$30&lt;&gt;0),AM1109-AR1109,"")</f>
        <v/>
      </c>
      <c r="AQ1109" s="583">
        <f t="shared" si="310"/>
        <v>0</v>
      </c>
      <c r="AR1109" s="596"/>
      <c r="AS1109" s="102"/>
      <c r="AT1109" s="27" t="str">
        <f>IF(('1C TSspéc13'!S$17*FICHE!$C$14&lt;J1109),"Forfait limité à "&amp;FICHE!$C$14&amp;"€/jour","")</f>
        <v/>
      </c>
      <c r="AU1109" s="592"/>
      <c r="AV1109" s="824"/>
      <c r="AW1109" s="824"/>
      <c r="AX1109" s="824"/>
      <c r="AY1109" s="824"/>
      <c r="AZ1109" s="824"/>
      <c r="BA1109" s="767"/>
      <c r="BB1109" s="767"/>
      <c r="BC1109" s="767"/>
      <c r="BD1109" s="767"/>
      <c r="BE1109" s="767"/>
      <c r="BF1109" s="767"/>
      <c r="BG1109" s="767"/>
      <c r="BH1109" s="767"/>
      <c r="BI1109" s="767"/>
      <c r="BJ1109" s="767"/>
      <c r="BK1109" s="767"/>
      <c r="BL1109" s="767"/>
      <c r="BM1109" s="767"/>
      <c r="BN1109" s="767"/>
      <c r="BO1109" s="767"/>
      <c r="BP1109" s="767"/>
      <c r="BQ1109" s="767"/>
      <c r="BR1109" s="767"/>
      <c r="BS1109" s="767"/>
      <c r="BT1109" s="767"/>
      <c r="BU1109" s="767"/>
      <c r="BV1109" s="767"/>
      <c r="BW1109" s="767"/>
      <c r="BX1109" s="767"/>
      <c r="BY1109" s="767"/>
      <c r="BZ1109" s="767"/>
      <c r="CA1109" s="767"/>
      <c r="CB1109" s="767"/>
      <c r="CC1109" s="767"/>
      <c r="CD1109" s="767"/>
      <c r="CE1109" s="767"/>
      <c r="CF1109" s="767"/>
      <c r="CG1109" s="767"/>
      <c r="CH1109" s="767"/>
      <c r="CI1109" s="767"/>
      <c r="CJ1109" s="767"/>
      <c r="CK1109" s="767"/>
      <c r="CL1109" s="767"/>
      <c r="CM1109" s="767"/>
      <c r="CN1109" s="767"/>
      <c r="CO1109" s="767"/>
      <c r="CP1109" s="767"/>
      <c r="CQ1109" s="767"/>
      <c r="CR1109" s="767"/>
      <c r="CS1109" s="767"/>
      <c r="CT1109" s="767"/>
      <c r="CU1109" s="767"/>
      <c r="CV1109" s="767"/>
      <c r="CW1109" s="767"/>
      <c r="CX1109" s="767"/>
      <c r="CY1109" s="767"/>
      <c r="CZ1109" s="767"/>
      <c r="DA1109" s="767"/>
      <c r="DB1109" s="767"/>
      <c r="DC1109" s="767"/>
      <c r="DD1109" s="767"/>
      <c r="DE1109" s="767"/>
      <c r="DF1109" s="767"/>
      <c r="DG1109" s="767"/>
      <c r="DH1109" s="767"/>
      <c r="DI1109" s="767"/>
      <c r="DJ1109" s="767"/>
      <c r="DK1109" s="767"/>
      <c r="DL1109" s="767"/>
      <c r="DM1109" s="767"/>
      <c r="DN1109" s="767"/>
      <c r="DO1109" s="767"/>
      <c r="DP1109" s="767"/>
      <c r="DQ1109" s="767"/>
      <c r="DR1109" s="767"/>
      <c r="DS1109" s="767"/>
      <c r="DT1109" s="767"/>
      <c r="DU1109" s="767"/>
      <c r="DV1109" s="767"/>
      <c r="DW1109" s="767"/>
      <c r="DX1109" s="767"/>
      <c r="DY1109" s="767"/>
      <c r="DZ1109" s="767"/>
      <c r="EA1109" s="767"/>
      <c r="EB1109" s="767"/>
      <c r="EC1109" s="767"/>
      <c r="ED1109" s="767"/>
      <c r="EE1109" s="767"/>
      <c r="EF1109" s="767"/>
      <c r="EG1109" s="767"/>
      <c r="EH1109" s="767"/>
      <c r="EI1109" s="767"/>
      <c r="EJ1109" s="767"/>
      <c r="EK1109" s="767"/>
      <c r="EL1109" s="767"/>
      <c r="EM1109" s="767"/>
      <c r="EN1109" s="767"/>
      <c r="EO1109" s="767"/>
      <c r="EP1109" s="767"/>
      <c r="EQ1109" s="767"/>
      <c r="ER1109" s="767"/>
      <c r="ES1109" s="767"/>
      <c r="ET1109" s="767"/>
      <c r="EU1109" s="767"/>
      <c r="EV1109" s="767"/>
      <c r="EW1109" s="767"/>
      <c r="EX1109" s="767"/>
      <c r="EY1109" s="767"/>
      <c r="EZ1109" s="767"/>
      <c r="FA1109" s="767"/>
      <c r="FB1109" s="767"/>
      <c r="FC1109" s="767"/>
      <c r="FD1109" s="767"/>
      <c r="FE1109" s="767"/>
      <c r="FF1109" s="767"/>
      <c r="FG1109" s="767"/>
      <c r="FH1109" s="767"/>
      <c r="FI1109" s="767"/>
      <c r="FJ1109" s="767"/>
      <c r="FK1109" s="767"/>
      <c r="FL1109" s="767"/>
      <c r="FM1109" s="767"/>
      <c r="FN1109" s="767"/>
      <c r="FO1109" s="767"/>
      <c r="FP1109" s="767"/>
      <c r="FQ1109" s="767"/>
      <c r="FR1109" s="767"/>
      <c r="FS1109" s="767"/>
      <c r="FT1109" s="767"/>
      <c r="FU1109" s="767"/>
      <c r="FV1109" s="767"/>
      <c r="FW1109" s="767"/>
      <c r="FX1109" s="767"/>
      <c r="FY1109" s="767"/>
      <c r="FZ1109" s="767"/>
      <c r="GA1109" s="767"/>
      <c r="GB1109" s="767"/>
      <c r="GC1109" s="767"/>
      <c r="GD1109" s="767"/>
      <c r="GE1109" s="767"/>
      <c r="GF1109" s="767"/>
      <c r="GG1109" s="767"/>
      <c r="GH1109" s="767"/>
      <c r="GI1109" s="767"/>
      <c r="GJ1109" s="767"/>
      <c r="GK1109" s="767"/>
      <c r="GL1109" s="767"/>
      <c r="GM1109" s="767"/>
      <c r="GN1109" s="767"/>
      <c r="GO1109" s="767"/>
      <c r="GP1109" s="767"/>
      <c r="GQ1109" s="767"/>
      <c r="GR1109" s="767"/>
      <c r="GS1109" s="767"/>
      <c r="GT1109" s="767"/>
      <c r="GU1109" s="767"/>
      <c r="GV1109" s="767"/>
      <c r="GW1109" s="767"/>
      <c r="GX1109" s="767"/>
      <c r="GY1109" s="767"/>
      <c r="GZ1109" s="767"/>
      <c r="HA1109" s="767"/>
      <c r="HB1109" s="767"/>
      <c r="HC1109" s="767"/>
    </row>
    <row r="1110" spans="1:211" s="864" customFormat="1" ht="13.9" hidden="1" customHeight="1">
      <c r="A1110" s="307"/>
      <c r="B1110" s="351"/>
      <c r="C1110" s="971" t="str">
        <f>IF('1C TSspéc13'!T$17&lt;&gt;0,'1C TSspéc13'!$B$12,"")</f>
        <v/>
      </c>
      <c r="D1110" s="972"/>
      <c r="E1110" s="973"/>
      <c r="F1110" s="93">
        <f>IF(AND($C1110='1C TSspéc13'!$B$12,'1C TSspéc13'!$B$16="spécifiques",'1C TSspéc13'!$T$17&lt;&gt;""),'1C TSspéc13'!$T$21,"")</f>
        <v>0</v>
      </c>
      <c r="G1110" s="863"/>
      <c r="H1110" s="745">
        <v>0.21</v>
      </c>
      <c r="I1110" s="747">
        <v>1</v>
      </c>
      <c r="J1110" s="312"/>
      <c r="K1110" s="680">
        <f t="shared" si="307"/>
        <v>0</v>
      </c>
      <c r="L1110" s="556">
        <f>IF(OR('1C TSspéc13'!$B$12="",'1C TSspéc13'!T$30=0),0,IF(AND('1C TSspéc13'!$B$12&lt;&gt;"",$K$2="Pôle",'1C TSspéc13'!$C$12="OUI"),(('1C TSspéc13'!T$22+'1C TSspéc13'!T$23+'1C TSspéc13'!T$24+'1C TSspéc13'!T$25+'1C TSspéc13'!T$29)/'1C TSspéc13'!T$17),IF(AND('1C TSspéc13'!$B$12&lt;&gt;"",$K$2="Pôle",'1C TSspéc13'!$C$12="NON"),(('1C TSspéc13'!T$22+'1C TSspéc13'!T$23+'1C TSspéc13'!T$24+'1C TSspéc13'!T$25+'1C TSspéc13'!T$29)/'1C TSspéc13'!T$30),IF(AND('1C TSspéc13'!$B$12&lt;&gt;"",$K$2&lt;&gt;"Pôle",'1C TSspéc13'!$C$12="OUI"),(('1C TSspéc13'!T$22+'1C TSspéc13'!T$23+'1C TSspéc13'!T$24+'1C TSspéc13'!T$25+'1C TSspéc13'!T$26+'1C TSspéc13'!T$27+'1C TSspéc13'!T$28+'1C TSspéc13'!T$29)/'1C TSspéc13'!T$17),IF(AND('1C TSspéc13'!$B$12&lt;&gt;"",$K$2&lt;&gt;"Pôle",'1C TSspéc13'!$C$12="NON"),(('1C TSspéc13'!T$22+'1C TSspéc13'!T$23+'1C TSspéc13'!T$24+'1C TSspéc13'!T$25+'1C TSspéc13'!T$26+'1C TSspéc13'!T$27+'1C TSspéc13'!T$28+'1C TSspéc13'!T$29)/'1C TSspéc13'!T$30))))))</f>
        <v>0</v>
      </c>
      <c r="M1110" s="556">
        <f>IF(OR('1C TSspéc13'!$B$12="",'1C TSspéc13'!T$30=0),0,IF(AND('1C TSspéc13'!$B$12&lt;&gt;"",$K$2="Pôle",'1C TSspéc13'!$C$12="OUI"),(('1C TSspéc13'!T$26+'1C TSspéc13'!T$27+'1C TSspéc13'!T$28)/'1C TSspéc13'!T$17),IF(AND('1C TSspéc13'!$B$12&lt;&gt;"",$K$2="Pôle",'1C TSspéc13'!$C$12="NON"),(('1C TSspéc13'!T$26+'1C TSspéc13'!T$27+'1C TSspéc13'!T$28)/'1C TSspéc13'!T$30),IF(AND('1C TSspéc13'!$B$12&lt;&gt;"",$K$2&lt;&gt;"Pôle"),0))))</f>
        <v>0</v>
      </c>
      <c r="N1110" s="557">
        <f>IF(AND('1C TSspéc13'!$B$12&lt;&gt;0,'1C TSspéc13'!$T$30&lt;&gt;0),L1110+M1110,0)</f>
        <v>0</v>
      </c>
      <c r="O1110" s="893" t="str">
        <f>IF(AND('1C TSspéc13'!$T$17&lt;&gt;0,'1C TSspéc13'!$C$12="OUI"),'1C TSspéc13'!$T$35/'1C TSspéc13'!$T$17,"")</f>
        <v/>
      </c>
      <c r="P1110" s="543" t="str">
        <f>IF(AND('1C TSspéc13'!$T$17&lt;&gt;0,'1C TSspéc13'!$C$12="OUI"),'1C TSspéc13'!$T$36/'1C TSspéc13'!$T$17,"")</f>
        <v/>
      </c>
      <c r="Q1110" s="543" t="str">
        <f>IF(AND('1C TSspéc13'!$T$17&lt;&gt;0,'1C TSspéc13'!$C$12="OUI"),'1C TSspéc13'!$T$37/'1C TSspéc13'!$T$17,"")</f>
        <v/>
      </c>
      <c r="R1110" s="543" t="str">
        <f>IF(AND('1C TSspéc13'!$T$17&lt;&gt;0,'1C TSspéc13'!$C$12="OUI"),'1C TSspéc13'!$T$38/'1C TSspéc13'!$T$17,"")</f>
        <v/>
      </c>
      <c r="S1110" s="543" t="str">
        <f>IF(AND('1C TSspéc13'!$T$17&lt;&gt;0,'1C TSspéc13'!$C$12="OUI"),'1C TSspéc13'!$T$39/'1C TSspéc13'!$T$17,"")</f>
        <v/>
      </c>
      <c r="T1110" s="543" t="str">
        <f>IF(AND('1C TSspéc13'!$T$17&lt;&gt;0,'1C TSspéc13'!$C$12="OUI"),'1C TSspéc13'!$T$40/'1C TSspéc13'!$T$17,"")</f>
        <v/>
      </c>
      <c r="U1110" s="543" t="str">
        <f>IF(AND('1C TSspéc13'!$T$17&lt;&gt;0,'1C TSspéc13'!$C$12="OUI"),'1C TSspéc13'!$T$41/'1C TSspéc13'!$T$17,"")</f>
        <v/>
      </c>
      <c r="V1110" s="543" t="str">
        <f>IF(AND('1C TSspéc13'!$T$17&lt;&gt;0,'1C TSspéc13'!$C$12="OUI"),'1C TSspéc13'!$T$42/'1C TSspéc13'!$T$17,"")</f>
        <v/>
      </c>
      <c r="W1110" s="543" t="str">
        <f>IF(AND('1C TSspéc13'!$T$17&lt;&gt;0,'1C TSspéc13'!$C$12="OUI"),'1C TSspéc13'!$T$43/'1C TSspéc13'!$T$17,"")</f>
        <v/>
      </c>
      <c r="X1110" s="543" t="str">
        <f>IF(AND('1C TSspéc13'!$T$17&lt;&gt;0,'1C TSspéc13'!$C$12="OUI"),'1C TSspéc13'!$T$44/'1C TSspéc13'!$T$17,"")</f>
        <v/>
      </c>
      <c r="Y1110" s="543" t="str">
        <f>IF(AND('1C TSspéc13'!$T$17&lt;&gt;0,'1C TSspéc13'!$C$12="OUI"),'1C TSspéc13'!$T$45/'1C TSspéc13'!$T$17,"")</f>
        <v/>
      </c>
      <c r="Z1110" s="543" t="str">
        <f>IF(AND('1C TSspéc13'!$T$17&lt;&gt;0,'1C TSspéc13'!$C$12="OUI"),'1C TSspéc13'!$T$46/'1C TSspéc13'!$T$17,"")</f>
        <v/>
      </c>
      <c r="AA1110" s="543" t="str">
        <f>IF(AND('1C TSspéc13'!$T$17&lt;&gt;0,'1C TSspéc13'!$C$12="OUI"),'1C TSspéc13'!$T$47/'1C TSspéc13'!$T$17,"")</f>
        <v/>
      </c>
      <c r="AB1110" s="543" t="str">
        <f>IF(AND('1C TSspéc13'!$T$17&lt;&gt;0,'1C TSspéc13'!$C$12="OUI"),'1C TSspéc13'!$T$48/'1C TSspéc13'!$T$17,"")</f>
        <v/>
      </c>
      <c r="AC1110" s="543" t="str">
        <f>IF(AND('1C TSspéc13'!$T$17&lt;&gt;0,'1C TSspéc13'!$C$12="OUI"),'1C TSspéc13'!$T$49/'1C TSspéc13'!$T$17,"")</f>
        <v/>
      </c>
      <c r="AD1110" s="543" t="str">
        <f>IF(AND('1C TSspéc13'!$T$17&lt;&gt;0,'1C TSspéc13'!$C$12="OUI"),'1C TSspéc13'!$T$50/'1C TSspéc13'!$T$17,"")</f>
        <v/>
      </c>
      <c r="AE1110" s="543" t="str">
        <f>IF(AND('1C TSspéc13'!$T$17&lt;&gt;0,'1C TSspéc13'!$C$12="OUI"),'1C TSspéc13'!$T$51/'1C TSspéc13'!$T$17,"")</f>
        <v/>
      </c>
      <c r="AF1110" s="543" t="str">
        <f>IF(AND('1C TSspéc13'!$T$17&lt;&gt;0,'1C TSspéc13'!$C$12="OUI"),'1C TSspéc13'!$T$52/'1C TSspéc13'!$T$17,"")</f>
        <v/>
      </c>
      <c r="AG1110" s="543" t="str">
        <f>IF(AND('1C TSspéc13'!$T$17&lt;&gt;0,'1C TSspéc13'!$C$12="OUI"),'1C TSspéc13'!$T$53/'1C TSspéc13'!$T$17,"")</f>
        <v/>
      </c>
      <c r="AH1110" s="543" t="str">
        <f>IF(AND('1C TSspéc13'!$T$17&lt;&gt;0,'1C TSspéc13'!$C$12="OUI"),'1C TSspéc13'!$T$54/'1C TSspéc13'!$T$17,"")</f>
        <v/>
      </c>
      <c r="AI1110" s="543" t="str">
        <f>IF(AND('1C TSspéc13'!$T$17&lt;&gt;0,'1C TSspéc13'!$C$12="OUI"),'1C TSspéc13'!$T$55/'1C TSspéc13'!$T$17,"")</f>
        <v/>
      </c>
      <c r="AJ1110" s="543" t="str">
        <f>IF(AND('1C TSspéc13'!$T$17&lt;&gt;0,'1C TSspéc13'!$C$12="OUI"),'1C TSspéc13'!$T$56/'1C TSspéc13'!$T$17,"")</f>
        <v/>
      </c>
      <c r="AK1110" s="543" t="str">
        <f>IF(AND('1C TSspéc13'!$T$17&lt;&gt;0,'1C TSspéc13'!$C$12="OUI"),'1C TSspéc13'!$T$57/'1C TSspéc13'!$T$17,"")</f>
        <v/>
      </c>
      <c r="AL1110" s="72">
        <f>IF(AND('1C TSspéc13'!$T$17&lt;&gt;0,'1C TSspéc13'!$C$12="OUI"),N1110+AK1110,N1110)</f>
        <v>0</v>
      </c>
      <c r="AM1110" s="417">
        <f t="shared" si="308"/>
        <v>0</v>
      </c>
      <c r="AN1110" s="417">
        <f t="shared" si="309"/>
        <v>0</v>
      </c>
      <c r="AO1110" s="418" t="str">
        <f>IF(AND('1C TSspéc13'!$T$17&lt;&gt;0,'1C TSspéc13'!$T$30&lt;&gt;0),AM1110+AN1110,"")</f>
        <v/>
      </c>
      <c r="AP1110" s="573" t="str">
        <f>IF(AND('1C TSspéc13'!$T$17&lt;&gt;0,'1C TSspéc13'!$T$30&lt;&gt;0),AM1110-AR1110,"")</f>
        <v/>
      </c>
      <c r="AQ1110" s="583">
        <f t="shared" si="310"/>
        <v>0</v>
      </c>
      <c r="AR1110" s="596"/>
      <c r="AS1110" s="102"/>
      <c r="AT1110" s="27" t="str">
        <f>IF(('1C TSspéc13'!T$17*FICHE!$C$14&lt;J1110),"Forfait limité à "&amp;FICHE!$C$14&amp;"€/jour","")</f>
        <v/>
      </c>
      <c r="AU1110" s="592"/>
      <c r="AV1110" s="824"/>
      <c r="AW1110" s="824"/>
      <c r="AX1110" s="824"/>
      <c r="AY1110" s="824"/>
      <c r="AZ1110" s="824"/>
      <c r="BA1110" s="767"/>
      <c r="BB1110" s="767"/>
      <c r="BC1110" s="767"/>
      <c r="BD1110" s="767"/>
      <c r="BE1110" s="767"/>
      <c r="BF1110" s="767"/>
      <c r="BG1110" s="767"/>
      <c r="BH1110" s="767"/>
      <c r="BI1110" s="767"/>
      <c r="BJ1110" s="767"/>
      <c r="BK1110" s="767"/>
      <c r="BL1110" s="767"/>
      <c r="BM1110" s="767"/>
      <c r="BN1110" s="767"/>
      <c r="BO1110" s="767"/>
      <c r="BP1110" s="767"/>
      <c r="BQ1110" s="767"/>
      <c r="BR1110" s="767"/>
      <c r="BS1110" s="767"/>
      <c r="BT1110" s="767"/>
      <c r="BU1110" s="767"/>
      <c r="BV1110" s="767"/>
      <c r="BW1110" s="767"/>
      <c r="BX1110" s="767"/>
      <c r="BY1110" s="767"/>
      <c r="BZ1110" s="767"/>
      <c r="CA1110" s="767"/>
      <c r="CB1110" s="767"/>
      <c r="CC1110" s="767"/>
      <c r="CD1110" s="767"/>
      <c r="CE1110" s="767"/>
      <c r="CF1110" s="767"/>
      <c r="CG1110" s="767"/>
      <c r="CH1110" s="767"/>
      <c r="CI1110" s="767"/>
      <c r="CJ1110" s="767"/>
      <c r="CK1110" s="767"/>
      <c r="CL1110" s="767"/>
      <c r="CM1110" s="767"/>
      <c r="CN1110" s="767"/>
      <c r="CO1110" s="767"/>
      <c r="CP1110" s="767"/>
      <c r="CQ1110" s="767"/>
      <c r="CR1110" s="767"/>
      <c r="CS1110" s="767"/>
      <c r="CT1110" s="767"/>
      <c r="CU1110" s="767"/>
      <c r="CV1110" s="767"/>
      <c r="CW1110" s="767"/>
      <c r="CX1110" s="767"/>
      <c r="CY1110" s="767"/>
      <c r="CZ1110" s="767"/>
      <c r="DA1110" s="767"/>
      <c r="DB1110" s="767"/>
      <c r="DC1110" s="767"/>
      <c r="DD1110" s="767"/>
      <c r="DE1110" s="767"/>
      <c r="DF1110" s="767"/>
      <c r="DG1110" s="767"/>
      <c r="DH1110" s="767"/>
      <c r="DI1110" s="767"/>
      <c r="DJ1110" s="767"/>
      <c r="DK1110" s="767"/>
      <c r="DL1110" s="767"/>
      <c r="DM1110" s="767"/>
      <c r="DN1110" s="767"/>
      <c r="DO1110" s="767"/>
      <c r="DP1110" s="767"/>
      <c r="DQ1110" s="767"/>
      <c r="DR1110" s="767"/>
      <c r="DS1110" s="767"/>
      <c r="DT1110" s="767"/>
      <c r="DU1110" s="767"/>
      <c r="DV1110" s="767"/>
      <c r="DW1110" s="767"/>
      <c r="DX1110" s="767"/>
      <c r="DY1110" s="767"/>
      <c r="DZ1110" s="767"/>
      <c r="EA1110" s="767"/>
      <c r="EB1110" s="767"/>
      <c r="EC1110" s="767"/>
      <c r="ED1110" s="767"/>
      <c r="EE1110" s="767"/>
      <c r="EF1110" s="767"/>
      <c r="EG1110" s="767"/>
      <c r="EH1110" s="767"/>
      <c r="EI1110" s="767"/>
      <c r="EJ1110" s="767"/>
      <c r="EK1110" s="767"/>
      <c r="EL1110" s="767"/>
      <c r="EM1110" s="767"/>
      <c r="EN1110" s="767"/>
      <c r="EO1110" s="767"/>
      <c r="EP1110" s="767"/>
      <c r="EQ1110" s="767"/>
      <c r="ER1110" s="767"/>
      <c r="ES1110" s="767"/>
      <c r="ET1110" s="767"/>
      <c r="EU1110" s="767"/>
      <c r="EV1110" s="767"/>
      <c r="EW1110" s="767"/>
      <c r="EX1110" s="767"/>
      <c r="EY1110" s="767"/>
      <c r="EZ1110" s="767"/>
      <c r="FA1110" s="767"/>
      <c r="FB1110" s="767"/>
      <c r="FC1110" s="767"/>
      <c r="FD1110" s="767"/>
      <c r="FE1110" s="767"/>
      <c r="FF1110" s="767"/>
      <c r="FG1110" s="767"/>
      <c r="FH1110" s="767"/>
      <c r="FI1110" s="767"/>
      <c r="FJ1110" s="767"/>
      <c r="FK1110" s="767"/>
      <c r="FL1110" s="767"/>
      <c r="FM1110" s="767"/>
      <c r="FN1110" s="767"/>
      <c r="FO1110" s="767"/>
      <c r="FP1110" s="767"/>
      <c r="FQ1110" s="767"/>
      <c r="FR1110" s="767"/>
      <c r="FS1110" s="767"/>
      <c r="FT1110" s="767"/>
      <c r="FU1110" s="767"/>
      <c r="FV1110" s="767"/>
      <c r="FW1110" s="767"/>
      <c r="FX1110" s="767"/>
      <c r="FY1110" s="767"/>
      <c r="FZ1110" s="767"/>
      <c r="GA1110" s="767"/>
      <c r="GB1110" s="767"/>
      <c r="GC1110" s="767"/>
      <c r="GD1110" s="767"/>
      <c r="GE1110" s="767"/>
      <c r="GF1110" s="767"/>
      <c r="GG1110" s="767"/>
      <c r="GH1110" s="767"/>
      <c r="GI1110" s="767"/>
      <c r="GJ1110" s="767"/>
      <c r="GK1110" s="767"/>
      <c r="GL1110" s="767"/>
      <c r="GM1110" s="767"/>
      <c r="GN1110" s="767"/>
      <c r="GO1110" s="767"/>
      <c r="GP1110" s="767"/>
      <c r="GQ1110" s="767"/>
      <c r="GR1110" s="767"/>
      <c r="GS1110" s="767"/>
      <c r="GT1110" s="767"/>
      <c r="GU1110" s="767"/>
      <c r="GV1110" s="767"/>
      <c r="GW1110" s="767"/>
      <c r="GX1110" s="767"/>
      <c r="GY1110" s="767"/>
      <c r="GZ1110" s="767"/>
      <c r="HA1110" s="767"/>
      <c r="HB1110" s="767"/>
      <c r="HC1110" s="767"/>
    </row>
    <row r="1111" spans="1:211" s="864" customFormat="1" ht="13.9" hidden="1" customHeight="1">
      <c r="A1111" s="307"/>
      <c r="B1111" s="351"/>
      <c r="C1111" s="971" t="str">
        <f>IF('1C TSspéc13'!U$17&lt;&gt;0,'1C TSspéc13'!$B$12,"")</f>
        <v/>
      </c>
      <c r="D1111" s="972"/>
      <c r="E1111" s="973"/>
      <c r="F1111" s="93">
        <f>IF(AND($C1111='1C TSspéc13'!$B$12,'1C TSspéc13'!$B$16="spécifiques",'1C TSspéc13'!$U$17&lt;&gt;""),'1C TSspéc13'!$U$21,"")</f>
        <v>0</v>
      </c>
      <c r="G1111" s="863"/>
      <c r="H1111" s="745">
        <v>0.21</v>
      </c>
      <c r="I1111" s="747">
        <v>1</v>
      </c>
      <c r="J1111" s="312"/>
      <c r="K1111" s="680">
        <f t="shared" si="307"/>
        <v>0</v>
      </c>
      <c r="L1111" s="556">
        <f>IF(OR('1C TSspéc13'!$B$12="",'1C TSspéc13'!U$30=0),0,IF(AND('1C TSspéc13'!$B$12&lt;&gt;"",$K$2="Pôle",'1C TSspéc13'!$C$12="OUI"),(('1C TSspéc13'!U$22+'1C TSspéc13'!U$23+'1C TSspéc13'!U$24+'1C TSspéc13'!U$25+'1C TSspéc13'!U$29)/'1C TSspéc13'!U$17),IF(AND('1C TSspéc13'!$B$12&lt;&gt;"",$K$2="Pôle",'1C TSspéc13'!$C$12="NON"),(('1C TSspéc13'!U$22+'1C TSspéc13'!U$23+'1C TSspéc13'!U$24+'1C TSspéc13'!U$25+'1C TSspéc13'!U$29)/'1C TSspéc13'!U$30),IF(AND('1C TSspéc13'!$B$12&lt;&gt;"",$K$2&lt;&gt;"Pôle",'1C TSspéc13'!$C$12="OUI"),(('1C TSspéc13'!U$22+'1C TSspéc13'!U$23+'1C TSspéc13'!U$24+'1C TSspéc13'!U$25+'1C TSspéc13'!U$26+'1C TSspéc13'!U$27+'1C TSspéc13'!U$28+'1C TSspéc13'!U$29)/'1C TSspéc13'!U$17),IF(AND('1C TSspéc13'!$B$12&lt;&gt;"",$K$2&lt;&gt;"Pôle",'1C TSspéc13'!$C$12="NON"),(('1C TSspéc13'!U$22+'1C TSspéc13'!U$23+'1C TSspéc13'!U$24+'1C TSspéc13'!U$25+'1C TSspéc13'!U$26+'1C TSspéc13'!U$27+'1C TSspéc13'!U$28+'1C TSspéc13'!U$29)/'1C TSspéc13'!U$30))))))</f>
        <v>0</v>
      </c>
      <c r="M1111" s="556">
        <f>IF(OR('1C TSspéc13'!$B$12="",'1C TSspéc13'!U$30=0),0,IF(AND('1C TSspéc13'!$B$12&lt;&gt;"",$K$2="Pôle",'1C TSspéc13'!$C$12="OUI"),(('1C TSspéc13'!U$26+'1C TSspéc13'!U$27+'1C TSspéc13'!U$28)/'1C TSspéc13'!U$17),IF(AND('1C TSspéc13'!$B$12&lt;&gt;"",$K$2="Pôle",'1C TSspéc13'!$C$12="NON"),(('1C TSspéc13'!U$26+'1C TSspéc13'!U$27+'1C TSspéc13'!U$28)/'1C TSspéc13'!U$30),IF(AND('1C TSspéc13'!$B$12&lt;&gt;"",$K$2&lt;&gt;"Pôle"),0))))</f>
        <v>0</v>
      </c>
      <c r="N1111" s="557">
        <f>IF(AND('1C TSspéc13'!$B$12&lt;&gt;0,'1C TSspéc13'!$U$30&lt;&gt;0),L1111+M1111,0)</f>
        <v>0</v>
      </c>
      <c r="O1111" s="893" t="str">
        <f>IF(AND('1C TSspéc13'!$U$17&lt;&gt;0,'1C TSspéc13'!$C$12="OUI"),'1C TSspéc13'!$U$35/'1C TSspéc13'!$U$17,"")</f>
        <v/>
      </c>
      <c r="P1111" s="543" t="str">
        <f>IF(AND('1C TSspéc13'!$U$17&lt;&gt;0,'1C TSspéc13'!$C$12="OUI"),'1C TSspéc13'!$U$36/'1C TSspéc13'!$U$17,"")</f>
        <v/>
      </c>
      <c r="Q1111" s="543" t="str">
        <f>IF(AND('1C TSspéc13'!$U$17&lt;&gt;0,'1C TSspéc13'!$C$12="OUI"),'1C TSspéc13'!$U$37/'1C TSspéc13'!$U$17,"")</f>
        <v/>
      </c>
      <c r="R1111" s="543" t="str">
        <f>IF(AND('1C TSspéc13'!$U$17&lt;&gt;0,'1C TSspéc13'!$C$12="OUI"),'1C TSspéc13'!$U$38/'1C TSspéc13'!$U$17,"")</f>
        <v/>
      </c>
      <c r="S1111" s="543" t="str">
        <f>IF(AND('1C TSspéc13'!$U$17&lt;&gt;0,'1C TSspéc13'!$C$12="OUI"),'1C TSspéc13'!$U$39/'1C TSspéc13'!$U$17,"")</f>
        <v/>
      </c>
      <c r="T1111" s="543" t="str">
        <f>IF(AND('1C TSspéc13'!$U$17&lt;&gt;0,'1C TSspéc13'!$C$12="OUI"),'1C TSspéc13'!$U$40/'1C TSspéc13'!$U$17,"")</f>
        <v/>
      </c>
      <c r="U1111" s="543" t="str">
        <f>IF(AND('1C TSspéc13'!$U$17&lt;&gt;0,'1C TSspéc13'!$C$12="OUI"),'1C TSspéc13'!$U$41/'1C TSspéc13'!$U$17,"")</f>
        <v/>
      </c>
      <c r="V1111" s="543" t="str">
        <f>IF(AND('1C TSspéc13'!$U$17&lt;&gt;0,'1C TSspéc13'!$C$12="OUI"),'1C TSspéc13'!$U$42/'1C TSspéc13'!$U$17,"")</f>
        <v/>
      </c>
      <c r="W1111" s="543" t="str">
        <f>IF(AND('1C TSspéc13'!$U$17&lt;&gt;0,'1C TSspéc13'!$C$12="OUI"),'1C TSspéc13'!$U$43/'1C TSspéc13'!$U$17,"")</f>
        <v/>
      </c>
      <c r="X1111" s="543" t="str">
        <f>IF(AND('1C TSspéc13'!$U$17&lt;&gt;0,'1C TSspéc13'!$C$12="OUI"),'1C TSspéc13'!$U$44/'1C TSspéc13'!$U$17,"")</f>
        <v/>
      </c>
      <c r="Y1111" s="543" t="str">
        <f>IF(AND('1C TSspéc13'!$U$17&lt;&gt;0,'1C TSspéc13'!$C$12="OUI"),'1C TSspéc13'!$U$45/'1C TSspéc13'!$U$17,"")</f>
        <v/>
      </c>
      <c r="Z1111" s="543" t="str">
        <f>IF(AND('1C TSspéc13'!$U$17&lt;&gt;0,'1C TSspéc13'!$C$12="OUI"),'1C TSspéc13'!$U$46/'1C TSspéc13'!$U$17,"")</f>
        <v/>
      </c>
      <c r="AA1111" s="543" t="str">
        <f>IF(AND('1C TSspéc13'!$U$17&lt;&gt;0,'1C TSspéc13'!$C$12="OUI"),'1C TSspéc13'!$U$47/'1C TSspéc13'!$U$17,"")</f>
        <v/>
      </c>
      <c r="AB1111" s="543" t="str">
        <f>IF(AND('1C TSspéc13'!$U$17&lt;&gt;0,'1C TSspéc13'!$C$12="OUI"),'1C TSspéc13'!$U$48/'1C TSspéc13'!$U$17,"")</f>
        <v/>
      </c>
      <c r="AC1111" s="543" t="str">
        <f>IF(AND('1C TSspéc13'!$U$17&lt;&gt;0,'1C TSspéc13'!$C$12="OUI"),'1C TSspéc13'!$U$49/'1C TSspéc13'!$U$17,"")</f>
        <v/>
      </c>
      <c r="AD1111" s="543" t="str">
        <f>IF(AND('1C TSspéc13'!$U$17&lt;&gt;0,'1C TSspéc13'!$C$12="OUI"),'1C TSspéc13'!$U$50/'1C TSspéc13'!$U$17,"")</f>
        <v/>
      </c>
      <c r="AE1111" s="543" t="str">
        <f>IF(AND('1C TSspéc13'!$U$17&lt;&gt;0,'1C TSspéc13'!$C$12="OUI"),'1C TSspéc13'!$U$51/'1C TSspéc13'!$U$17,"")</f>
        <v/>
      </c>
      <c r="AF1111" s="543" t="str">
        <f>IF(AND('1C TSspéc13'!$U$17&lt;&gt;0,'1C TSspéc13'!$C$12="OUI"),'1C TSspéc13'!$U$52/'1C TSspéc13'!$U$17,"")</f>
        <v/>
      </c>
      <c r="AG1111" s="543" t="str">
        <f>IF(AND('1C TSspéc13'!$U$17&lt;&gt;0,'1C TSspéc13'!$C$12="OUI"),'1C TSspéc13'!$U$53/'1C TSspéc13'!$U$17,"")</f>
        <v/>
      </c>
      <c r="AH1111" s="543" t="str">
        <f>IF(AND('1C TSspéc13'!$U$17&lt;&gt;0,'1C TSspéc13'!$C$12="OUI"),'1C TSspéc13'!$U$54/'1C TSspéc13'!$U$17,"")</f>
        <v/>
      </c>
      <c r="AI1111" s="543" t="str">
        <f>IF(AND('1C TSspéc13'!$U$17&lt;&gt;0,'1C TSspéc13'!$C$12="OUI"),'1C TSspéc13'!$U$55/'1C TSspéc13'!$U$17,"")</f>
        <v/>
      </c>
      <c r="AJ1111" s="543" t="str">
        <f>IF(AND('1C TSspéc13'!$U$17&lt;&gt;0,'1C TSspéc13'!$C$12="OUI"),'1C TSspéc13'!$U$56/'1C TSspéc13'!$U$17,"")</f>
        <v/>
      </c>
      <c r="AK1111" s="543" t="str">
        <f>IF(AND('1C TSspéc13'!$U$17&lt;&gt;0,'1C TSspéc13'!$C$12="OUI"),'1C TSspéc13'!$U$57/'1C TSspéc13'!$U$17,"")</f>
        <v/>
      </c>
      <c r="AL1111" s="72">
        <f>IF(AND('1C TSspéc13'!$U$17&lt;&gt;0,'1C TSspéc13'!$C$12="OUI"),N1111+AK1111,N1111)</f>
        <v>0</v>
      </c>
      <c r="AM1111" s="417">
        <f t="shared" si="308"/>
        <v>0</v>
      </c>
      <c r="AN1111" s="417">
        <f t="shared" si="309"/>
        <v>0</v>
      </c>
      <c r="AO1111" s="418" t="str">
        <f>IF(AND('1C TSspéc13'!$U$17&lt;&gt;0,'1C TSspéc13'!$U$30&lt;&gt;0),AM1111+AN1111,"")</f>
        <v/>
      </c>
      <c r="AP1111" s="573" t="str">
        <f>IF(AND('1C TSspéc13'!$U$17&lt;&gt;0,'1C TSspéc13'!$U$30&lt;&gt;0),AM1111-AR1111,"")</f>
        <v/>
      </c>
      <c r="AQ1111" s="583">
        <f t="shared" si="310"/>
        <v>0</v>
      </c>
      <c r="AR1111" s="596"/>
      <c r="AS1111" s="102"/>
      <c r="AT1111" s="27" t="str">
        <f>IF(('1C TSspéc13'!U$17*FICHE!$C$14&lt;J1111),"Forfait limité à "&amp;FICHE!$C$14&amp;"€/jour","")</f>
        <v/>
      </c>
      <c r="AU1111" s="592"/>
      <c r="AV1111" s="824"/>
      <c r="AW1111" s="824"/>
      <c r="AX1111" s="824"/>
      <c r="AY1111" s="824"/>
      <c r="AZ1111" s="824"/>
      <c r="BA1111" s="767"/>
      <c r="BB1111" s="767"/>
      <c r="BC1111" s="767"/>
      <c r="BD1111" s="767"/>
      <c r="BE1111" s="767"/>
      <c r="BF1111" s="767"/>
      <c r="BG1111" s="767"/>
      <c r="BH1111" s="767"/>
      <c r="BI1111" s="767"/>
      <c r="BJ1111" s="767"/>
      <c r="BK1111" s="767"/>
      <c r="BL1111" s="767"/>
      <c r="BM1111" s="767"/>
      <c r="BN1111" s="767"/>
      <c r="BO1111" s="767"/>
      <c r="BP1111" s="767"/>
      <c r="BQ1111" s="767"/>
      <c r="BR1111" s="767"/>
      <c r="BS1111" s="767"/>
      <c r="BT1111" s="767"/>
      <c r="BU1111" s="767"/>
      <c r="BV1111" s="767"/>
      <c r="BW1111" s="767"/>
      <c r="BX1111" s="767"/>
      <c r="BY1111" s="767"/>
      <c r="BZ1111" s="767"/>
      <c r="CA1111" s="767"/>
      <c r="CB1111" s="767"/>
      <c r="CC1111" s="767"/>
      <c r="CD1111" s="767"/>
      <c r="CE1111" s="767"/>
      <c r="CF1111" s="767"/>
      <c r="CG1111" s="767"/>
      <c r="CH1111" s="767"/>
      <c r="CI1111" s="767"/>
      <c r="CJ1111" s="767"/>
      <c r="CK1111" s="767"/>
      <c r="CL1111" s="767"/>
      <c r="CM1111" s="767"/>
      <c r="CN1111" s="767"/>
      <c r="CO1111" s="767"/>
      <c r="CP1111" s="767"/>
      <c r="CQ1111" s="767"/>
      <c r="CR1111" s="767"/>
      <c r="CS1111" s="767"/>
      <c r="CT1111" s="767"/>
      <c r="CU1111" s="767"/>
      <c r="CV1111" s="767"/>
      <c r="CW1111" s="767"/>
      <c r="CX1111" s="767"/>
      <c r="CY1111" s="767"/>
      <c r="CZ1111" s="767"/>
      <c r="DA1111" s="767"/>
      <c r="DB1111" s="767"/>
      <c r="DC1111" s="767"/>
      <c r="DD1111" s="767"/>
      <c r="DE1111" s="767"/>
      <c r="DF1111" s="767"/>
      <c r="DG1111" s="767"/>
      <c r="DH1111" s="767"/>
      <c r="DI1111" s="767"/>
      <c r="DJ1111" s="767"/>
      <c r="DK1111" s="767"/>
      <c r="DL1111" s="767"/>
      <c r="DM1111" s="767"/>
      <c r="DN1111" s="767"/>
      <c r="DO1111" s="767"/>
      <c r="DP1111" s="767"/>
      <c r="DQ1111" s="767"/>
      <c r="DR1111" s="767"/>
      <c r="DS1111" s="767"/>
      <c r="DT1111" s="767"/>
      <c r="DU1111" s="767"/>
      <c r="DV1111" s="767"/>
      <c r="DW1111" s="767"/>
      <c r="DX1111" s="767"/>
      <c r="DY1111" s="767"/>
      <c r="DZ1111" s="767"/>
      <c r="EA1111" s="767"/>
      <c r="EB1111" s="767"/>
      <c r="EC1111" s="767"/>
      <c r="ED1111" s="767"/>
      <c r="EE1111" s="767"/>
      <c r="EF1111" s="767"/>
      <c r="EG1111" s="767"/>
      <c r="EH1111" s="767"/>
      <c r="EI1111" s="767"/>
      <c r="EJ1111" s="767"/>
      <c r="EK1111" s="767"/>
      <c r="EL1111" s="767"/>
      <c r="EM1111" s="767"/>
      <c r="EN1111" s="767"/>
      <c r="EO1111" s="767"/>
      <c r="EP1111" s="767"/>
      <c r="EQ1111" s="767"/>
      <c r="ER1111" s="767"/>
      <c r="ES1111" s="767"/>
      <c r="ET1111" s="767"/>
      <c r="EU1111" s="767"/>
      <c r="EV1111" s="767"/>
      <c r="EW1111" s="767"/>
      <c r="EX1111" s="767"/>
      <c r="EY1111" s="767"/>
      <c r="EZ1111" s="767"/>
      <c r="FA1111" s="767"/>
      <c r="FB1111" s="767"/>
      <c r="FC1111" s="767"/>
      <c r="FD1111" s="767"/>
      <c r="FE1111" s="767"/>
      <c r="FF1111" s="767"/>
      <c r="FG1111" s="767"/>
      <c r="FH1111" s="767"/>
      <c r="FI1111" s="767"/>
      <c r="FJ1111" s="767"/>
      <c r="FK1111" s="767"/>
      <c r="FL1111" s="767"/>
      <c r="FM1111" s="767"/>
      <c r="FN1111" s="767"/>
      <c r="FO1111" s="767"/>
      <c r="FP1111" s="767"/>
      <c r="FQ1111" s="767"/>
      <c r="FR1111" s="767"/>
      <c r="FS1111" s="767"/>
      <c r="FT1111" s="767"/>
      <c r="FU1111" s="767"/>
      <c r="FV1111" s="767"/>
      <c r="FW1111" s="767"/>
      <c r="FX1111" s="767"/>
      <c r="FY1111" s="767"/>
      <c r="FZ1111" s="767"/>
      <c r="GA1111" s="767"/>
      <c r="GB1111" s="767"/>
      <c r="GC1111" s="767"/>
      <c r="GD1111" s="767"/>
      <c r="GE1111" s="767"/>
      <c r="GF1111" s="767"/>
      <c r="GG1111" s="767"/>
      <c r="GH1111" s="767"/>
      <c r="GI1111" s="767"/>
      <c r="GJ1111" s="767"/>
      <c r="GK1111" s="767"/>
      <c r="GL1111" s="767"/>
      <c r="GM1111" s="767"/>
      <c r="GN1111" s="767"/>
      <c r="GO1111" s="767"/>
      <c r="GP1111" s="767"/>
      <c r="GQ1111" s="767"/>
      <c r="GR1111" s="767"/>
      <c r="GS1111" s="767"/>
      <c r="GT1111" s="767"/>
      <c r="GU1111" s="767"/>
      <c r="GV1111" s="767"/>
      <c r="GW1111" s="767"/>
      <c r="GX1111" s="767"/>
      <c r="GY1111" s="767"/>
      <c r="GZ1111" s="767"/>
      <c r="HA1111" s="767"/>
      <c r="HB1111" s="767"/>
      <c r="HC1111" s="767"/>
    </row>
    <row r="1112" spans="1:211" s="864" customFormat="1" ht="13.9" hidden="1" customHeight="1">
      <c r="A1112" s="307"/>
      <c r="B1112" s="351"/>
      <c r="C1112" s="971" t="str">
        <f>IF('1C TSspéc13'!V$17&lt;&gt;0,'1C TSspéc13'!$B$12,"")</f>
        <v/>
      </c>
      <c r="D1112" s="972"/>
      <c r="E1112" s="973"/>
      <c r="F1112" s="93">
        <f>IF(AND($C1112='1C TSspéc13'!$B$12,'1C TSspéc13'!$B$16="spécifiques",'1C TSspéc13'!$V$17&lt;&gt;""),'1C TSspéc13'!$V$21,"")</f>
        <v>0</v>
      </c>
      <c r="G1112" s="863"/>
      <c r="H1112" s="745">
        <v>0.21</v>
      </c>
      <c r="I1112" s="747">
        <v>1</v>
      </c>
      <c r="J1112" s="312"/>
      <c r="K1112" s="680">
        <f t="shared" si="307"/>
        <v>0</v>
      </c>
      <c r="L1112" s="556">
        <f>IF(OR('1C TSspéc13'!$B$12="",'1C TSspéc13'!V$30=0),0,IF(AND('1C TSspéc13'!$B$12&lt;&gt;"",$K$2="Pôle",'1C TSspéc13'!$C$12="OUI"),(('1C TSspéc13'!V$22+'1C TSspéc13'!V$23+'1C TSspéc13'!V$24+'1C TSspéc13'!V$25+'1C TSspéc13'!V$29)/'1C TSspéc13'!V$17),IF(AND('1C TSspéc13'!$B$12&lt;&gt;"",$K$2="Pôle",'1C TSspéc13'!$C$12="NON"),(('1C TSspéc13'!V$22+'1C TSspéc13'!V$23+'1C TSspéc13'!V$24+'1C TSspéc13'!V$25+'1C TSspéc13'!V$29)/'1C TSspéc13'!V$30),IF(AND('1C TSspéc13'!$B$12&lt;&gt;"",$K$2&lt;&gt;"Pôle",'1C TSspéc13'!$C$12="OUI"),(('1C TSspéc13'!V$22+'1C TSspéc13'!V$23+'1C TSspéc13'!V$24+'1C TSspéc13'!V$25+'1C TSspéc13'!V$26+'1C TSspéc13'!V$27+'1C TSspéc13'!V$28+'1C TSspéc13'!V$29)/'1C TSspéc13'!V$17),IF(AND('1C TSspéc13'!$B$12&lt;&gt;"",$K$2&lt;&gt;"Pôle",'1C TSspéc13'!$C$12="NON"),(('1C TSspéc13'!V$22+'1C TSspéc13'!V$23+'1C TSspéc13'!V$24+'1C TSspéc13'!V$25+'1C TSspéc13'!V$26+'1C TSspéc13'!V$27+'1C TSspéc13'!V$28+'1C TSspéc13'!V$29)/'1C TSspéc13'!V$30))))))</f>
        <v>0</v>
      </c>
      <c r="M1112" s="556">
        <f>IF(OR('1C TSspéc13'!$B$12="",'1C TSspéc13'!V$30=0),0,IF(AND('1C TSspéc13'!$B$12&lt;&gt;"",$K$2="Pôle",'1C TSspéc13'!$C$12="OUI"),(('1C TSspéc13'!V$26+'1C TSspéc13'!V$27+'1C TSspéc13'!V$28)/'1C TSspéc13'!V$17),IF(AND('1C TSspéc13'!$B$12&lt;&gt;"",$K$2="Pôle",'1C TSspéc13'!$C$12="NON"),(('1C TSspéc13'!V$26+'1C TSspéc13'!V$27+'1C TSspéc13'!V$28)/'1C TSspéc13'!V$30),IF(AND('1C TSspéc13'!$B$12&lt;&gt;"",$K$2&lt;&gt;"Pôle"),0))))</f>
        <v>0</v>
      </c>
      <c r="N1112" s="557">
        <f>IF(AND('1C TSspéc13'!$B$12&lt;&gt;0,'1C TSspéc13'!$V$30&lt;&gt;0),L1112+M1112,0)</f>
        <v>0</v>
      </c>
      <c r="O1112" s="893" t="str">
        <f>IF(AND('1C TSspéc13'!$V$17&lt;&gt;0,'1C TSspéc13'!$C$12="OUI"),'1C TSspéc13'!$V$35/'1C TSspéc13'!$V$17,"")</f>
        <v/>
      </c>
      <c r="P1112" s="543" t="str">
        <f>IF(AND('1C TSspéc13'!$V$17&lt;&gt;0,'1C TSspéc13'!$C$12="OUI"),'1C TSspéc13'!$V$36/'1C TSspéc13'!$V$17,"")</f>
        <v/>
      </c>
      <c r="Q1112" s="543" t="str">
        <f>IF(AND('1C TSspéc13'!$V$17&lt;&gt;0,'1C TSspéc13'!$C$12="OUI"),'1C TSspéc13'!$V$37/'1C TSspéc13'!$V$17,"")</f>
        <v/>
      </c>
      <c r="R1112" s="543" t="str">
        <f>IF(AND('1C TSspéc13'!$V$17&lt;&gt;0,'1C TSspéc13'!$C$12="OUI"),'1C TSspéc13'!$V$38/'1C TSspéc13'!$V$17,"")</f>
        <v/>
      </c>
      <c r="S1112" s="543" t="str">
        <f>IF(AND('1C TSspéc13'!$V$17&lt;&gt;0,'1C TSspéc13'!$C$12="OUI"),'1C TSspéc13'!$V$39/'1C TSspéc13'!$V$17,"")</f>
        <v/>
      </c>
      <c r="T1112" s="543" t="str">
        <f>IF(AND('1C TSspéc13'!$V$17&lt;&gt;0,'1C TSspéc13'!$C$12="OUI"),'1C TSspéc13'!$V$40/'1C TSspéc13'!$V$17,"")</f>
        <v/>
      </c>
      <c r="U1112" s="543" t="str">
        <f>IF(AND('1C TSspéc13'!$V$17&lt;&gt;0,'1C TSspéc13'!$C$12="OUI"),'1C TSspéc13'!$V$41/'1C TSspéc13'!$V$17,"")</f>
        <v/>
      </c>
      <c r="V1112" s="543" t="str">
        <f>IF(AND('1C TSspéc13'!$V$17&lt;&gt;0,'1C TSspéc13'!$C$12="OUI"),'1C TSspéc13'!$V$42/'1C TSspéc13'!$V$17,"")</f>
        <v/>
      </c>
      <c r="W1112" s="543" t="str">
        <f>IF(AND('1C TSspéc13'!$V$17&lt;&gt;0,'1C TSspéc13'!$C$12="OUI"),'1C TSspéc13'!$V$43/'1C TSspéc13'!$V$17,"")</f>
        <v/>
      </c>
      <c r="X1112" s="543" t="str">
        <f>IF(AND('1C TSspéc13'!$V$17&lt;&gt;0,'1C TSspéc13'!$C$12="OUI"),'1C TSspéc13'!$V$44/'1C TSspéc13'!$V$17,"")</f>
        <v/>
      </c>
      <c r="Y1112" s="543" t="str">
        <f>IF(AND('1C TSspéc13'!$V$17&lt;&gt;0,'1C TSspéc13'!$C$12="OUI"),'1C TSspéc13'!$V$45/'1C TSspéc13'!$V$17,"")</f>
        <v/>
      </c>
      <c r="Z1112" s="543" t="str">
        <f>IF(AND('1C TSspéc13'!$V$17&lt;&gt;0,'1C TSspéc13'!$C$12="OUI"),'1C TSspéc13'!$V$46/'1C TSspéc13'!$V$17,"")</f>
        <v/>
      </c>
      <c r="AA1112" s="543" t="str">
        <f>IF(AND('1C TSspéc13'!$V$17&lt;&gt;0,'1C TSspéc13'!$C$12="OUI"),'1C TSspéc13'!$V$47/'1C TSspéc13'!$V$17,"")</f>
        <v/>
      </c>
      <c r="AB1112" s="543" t="str">
        <f>IF(AND('1C TSspéc13'!$V$17&lt;&gt;0,'1C TSspéc13'!$C$12="OUI"),'1C TSspéc13'!$V$48/'1C TSspéc13'!$V$17,"")</f>
        <v/>
      </c>
      <c r="AC1112" s="543" t="str">
        <f>IF(AND('1C TSspéc13'!$V$17&lt;&gt;0,'1C TSspéc13'!$C$12="OUI"),'1C TSspéc13'!$V$49/'1C TSspéc13'!$V$17,"")</f>
        <v/>
      </c>
      <c r="AD1112" s="543" t="str">
        <f>IF(AND('1C TSspéc13'!$V$17&lt;&gt;0,'1C TSspéc13'!$C$12="OUI"),'1C TSspéc13'!$V$50/'1C TSspéc13'!$V$17,"")</f>
        <v/>
      </c>
      <c r="AE1112" s="543" t="str">
        <f>IF(AND('1C TSspéc13'!$V$17&lt;&gt;0,'1C TSspéc13'!$C$12="OUI"),'1C TSspéc13'!$V$51/'1C TSspéc13'!$V$17,"")</f>
        <v/>
      </c>
      <c r="AF1112" s="543" t="str">
        <f>IF(AND('1C TSspéc13'!$V$17&lt;&gt;0,'1C TSspéc13'!$C$12="OUI"),'1C TSspéc13'!$V$52/'1C TSspéc13'!$V$17,"")</f>
        <v/>
      </c>
      <c r="AG1112" s="543" t="str">
        <f>IF(AND('1C TSspéc13'!$V$17&lt;&gt;0,'1C TSspéc13'!$C$12="OUI"),'1C TSspéc13'!$V$53/'1C TSspéc13'!$V$17,"")</f>
        <v/>
      </c>
      <c r="AH1112" s="543" t="str">
        <f>IF(AND('1C TSspéc13'!$V$17&lt;&gt;0,'1C TSspéc13'!$C$12="OUI"),'1C TSspéc13'!$V$54/'1C TSspéc13'!$V$17,"")</f>
        <v/>
      </c>
      <c r="AI1112" s="543" t="str">
        <f>IF(AND('1C TSspéc13'!$V$17&lt;&gt;0,'1C TSspéc13'!$C$12="OUI"),'1C TSspéc13'!$V$55/'1C TSspéc13'!$V$17,"")</f>
        <v/>
      </c>
      <c r="AJ1112" s="543" t="str">
        <f>IF(AND('1C TSspéc13'!$V$17&lt;&gt;0,'1C TSspéc13'!$C$12="OUI"),'1C TSspéc13'!$V$56/'1C TSspéc13'!$V$17,"")</f>
        <v/>
      </c>
      <c r="AK1112" s="543" t="str">
        <f>IF(AND('1C TSspéc13'!$V$17&lt;&gt;0,'1C TSspéc13'!$C$12="OUI"),'1C TSspéc13'!$V$57/'1C TSspéc13'!$V$17,"")</f>
        <v/>
      </c>
      <c r="AL1112" s="72">
        <f>IF(AND('1C TSspéc13'!$V$17&lt;&gt;0,'1C TSspéc13'!$C$12="OUI"),N1112+AK1112,N1112)</f>
        <v>0</v>
      </c>
      <c r="AM1112" s="417">
        <f t="shared" si="308"/>
        <v>0</v>
      </c>
      <c r="AN1112" s="417">
        <f t="shared" si="309"/>
        <v>0</v>
      </c>
      <c r="AO1112" s="418" t="str">
        <f>IF(AND('1C TSspéc13'!$V$17&lt;&gt;0,'1C TSspéc13'!$V$30&lt;&gt;0),AM1112+AN1112,"")</f>
        <v/>
      </c>
      <c r="AP1112" s="573" t="str">
        <f>IF(AND('1C TSspéc13'!$V$17&lt;&gt;0,'1C TSspéc13'!$V$30&lt;&gt;0),AM1112-AR1112,"")</f>
        <v/>
      </c>
      <c r="AQ1112" s="583">
        <f t="shared" si="310"/>
        <v>0</v>
      </c>
      <c r="AR1112" s="596"/>
      <c r="AS1112" s="102"/>
      <c r="AT1112" s="27" t="str">
        <f>IF(('1C TSspéc13'!V$17*FICHE!$C$14&lt;J1112),"Forfait limité à "&amp;FICHE!$C$14&amp;"€/jour","")</f>
        <v/>
      </c>
      <c r="AU1112" s="592"/>
      <c r="AV1112" s="824"/>
      <c r="AW1112" s="824"/>
      <c r="AX1112" s="824"/>
      <c r="AY1112" s="824"/>
      <c r="AZ1112" s="824"/>
      <c r="BA1112" s="767"/>
      <c r="BB1112" s="767"/>
      <c r="BC1112" s="767"/>
      <c r="BD1112" s="767"/>
      <c r="BE1112" s="767"/>
      <c r="BF1112" s="767"/>
      <c r="BG1112" s="767"/>
      <c r="BH1112" s="767"/>
      <c r="BI1112" s="767"/>
      <c r="BJ1112" s="767"/>
      <c r="BK1112" s="767"/>
      <c r="BL1112" s="767"/>
      <c r="BM1112" s="767"/>
      <c r="BN1112" s="767"/>
      <c r="BO1112" s="767"/>
      <c r="BP1112" s="767"/>
      <c r="BQ1112" s="767"/>
      <c r="BR1112" s="767"/>
      <c r="BS1112" s="767"/>
      <c r="BT1112" s="767"/>
      <c r="BU1112" s="767"/>
      <c r="BV1112" s="767"/>
      <c r="BW1112" s="767"/>
      <c r="BX1112" s="767"/>
      <c r="BY1112" s="767"/>
      <c r="BZ1112" s="767"/>
      <c r="CA1112" s="767"/>
      <c r="CB1112" s="767"/>
      <c r="CC1112" s="767"/>
      <c r="CD1112" s="767"/>
      <c r="CE1112" s="767"/>
      <c r="CF1112" s="767"/>
      <c r="CG1112" s="767"/>
      <c r="CH1112" s="767"/>
      <c r="CI1112" s="767"/>
      <c r="CJ1112" s="767"/>
      <c r="CK1112" s="767"/>
      <c r="CL1112" s="767"/>
      <c r="CM1112" s="767"/>
      <c r="CN1112" s="767"/>
      <c r="CO1112" s="767"/>
      <c r="CP1112" s="767"/>
      <c r="CQ1112" s="767"/>
      <c r="CR1112" s="767"/>
      <c r="CS1112" s="767"/>
      <c r="CT1112" s="767"/>
      <c r="CU1112" s="767"/>
      <c r="CV1112" s="767"/>
      <c r="CW1112" s="767"/>
      <c r="CX1112" s="767"/>
      <c r="CY1112" s="767"/>
      <c r="CZ1112" s="767"/>
      <c r="DA1112" s="767"/>
      <c r="DB1112" s="767"/>
      <c r="DC1112" s="767"/>
      <c r="DD1112" s="767"/>
      <c r="DE1112" s="767"/>
      <c r="DF1112" s="767"/>
      <c r="DG1112" s="767"/>
      <c r="DH1112" s="767"/>
      <c r="DI1112" s="767"/>
      <c r="DJ1112" s="767"/>
      <c r="DK1112" s="767"/>
      <c r="DL1112" s="767"/>
      <c r="DM1112" s="767"/>
      <c r="DN1112" s="767"/>
      <c r="DO1112" s="767"/>
      <c r="DP1112" s="767"/>
      <c r="DQ1112" s="767"/>
      <c r="DR1112" s="767"/>
      <c r="DS1112" s="767"/>
      <c r="DT1112" s="767"/>
      <c r="DU1112" s="767"/>
      <c r="DV1112" s="767"/>
      <c r="DW1112" s="767"/>
      <c r="DX1112" s="767"/>
      <c r="DY1112" s="767"/>
      <c r="DZ1112" s="767"/>
      <c r="EA1112" s="767"/>
      <c r="EB1112" s="767"/>
      <c r="EC1112" s="767"/>
      <c r="ED1112" s="767"/>
      <c r="EE1112" s="767"/>
      <c r="EF1112" s="767"/>
      <c r="EG1112" s="767"/>
      <c r="EH1112" s="767"/>
      <c r="EI1112" s="767"/>
      <c r="EJ1112" s="767"/>
      <c r="EK1112" s="767"/>
      <c r="EL1112" s="767"/>
      <c r="EM1112" s="767"/>
      <c r="EN1112" s="767"/>
      <c r="EO1112" s="767"/>
      <c r="EP1112" s="767"/>
      <c r="EQ1112" s="767"/>
      <c r="ER1112" s="767"/>
      <c r="ES1112" s="767"/>
      <c r="ET1112" s="767"/>
      <c r="EU1112" s="767"/>
      <c r="EV1112" s="767"/>
      <c r="EW1112" s="767"/>
      <c r="EX1112" s="767"/>
      <c r="EY1112" s="767"/>
      <c r="EZ1112" s="767"/>
      <c r="FA1112" s="767"/>
      <c r="FB1112" s="767"/>
      <c r="FC1112" s="767"/>
      <c r="FD1112" s="767"/>
      <c r="FE1112" s="767"/>
      <c r="FF1112" s="767"/>
      <c r="FG1112" s="767"/>
      <c r="FH1112" s="767"/>
      <c r="FI1112" s="767"/>
      <c r="FJ1112" s="767"/>
      <c r="FK1112" s="767"/>
      <c r="FL1112" s="767"/>
      <c r="FM1112" s="767"/>
      <c r="FN1112" s="767"/>
      <c r="FO1112" s="767"/>
      <c r="FP1112" s="767"/>
      <c r="FQ1112" s="767"/>
      <c r="FR1112" s="767"/>
      <c r="FS1112" s="767"/>
      <c r="FT1112" s="767"/>
      <c r="FU1112" s="767"/>
      <c r="FV1112" s="767"/>
      <c r="FW1112" s="767"/>
      <c r="FX1112" s="767"/>
      <c r="FY1112" s="767"/>
      <c r="FZ1112" s="767"/>
      <c r="GA1112" s="767"/>
      <c r="GB1112" s="767"/>
      <c r="GC1112" s="767"/>
      <c r="GD1112" s="767"/>
      <c r="GE1112" s="767"/>
      <c r="GF1112" s="767"/>
      <c r="GG1112" s="767"/>
      <c r="GH1112" s="767"/>
      <c r="GI1112" s="767"/>
      <c r="GJ1112" s="767"/>
      <c r="GK1112" s="767"/>
      <c r="GL1112" s="767"/>
      <c r="GM1112" s="767"/>
      <c r="GN1112" s="767"/>
      <c r="GO1112" s="767"/>
      <c r="GP1112" s="767"/>
      <c r="GQ1112" s="767"/>
      <c r="GR1112" s="767"/>
      <c r="GS1112" s="767"/>
      <c r="GT1112" s="767"/>
      <c r="GU1112" s="767"/>
      <c r="GV1112" s="767"/>
      <c r="GW1112" s="767"/>
      <c r="GX1112" s="767"/>
      <c r="GY1112" s="767"/>
      <c r="GZ1112" s="767"/>
      <c r="HA1112" s="767"/>
      <c r="HB1112" s="767"/>
      <c r="HC1112" s="767"/>
    </row>
    <row r="1113" spans="1:211" s="864" customFormat="1" ht="13.9" hidden="1" customHeight="1">
      <c r="A1113" s="307"/>
      <c r="B1113" s="351"/>
      <c r="C1113" s="971" t="str">
        <f>IF('1C TSspéc13'!W$17&lt;&gt;0,'1C TSspéc13'!$B$12,"")</f>
        <v/>
      </c>
      <c r="D1113" s="972"/>
      <c r="E1113" s="973"/>
      <c r="F1113" s="93">
        <f>IF(AND($C1113='1C TSspéc13'!$B$12,'1C TSspéc13'!$B$16="spécifiques",'1C TSspéc13'!$W$17&lt;&gt;""),'1C TSspéc13'!$W$21,"")</f>
        <v>0</v>
      </c>
      <c r="G1113" s="863"/>
      <c r="H1113" s="745">
        <v>0.21</v>
      </c>
      <c r="I1113" s="747">
        <v>1</v>
      </c>
      <c r="J1113" s="312"/>
      <c r="K1113" s="680">
        <f t="shared" si="307"/>
        <v>0</v>
      </c>
      <c r="L1113" s="556">
        <f>IF(OR('1C TSspéc13'!$B$12="",'1C TSspéc13'!W$30=0),0,IF(AND('1C TSspéc13'!$B$12&lt;&gt;"",$K$2="Pôle",'1C TSspéc13'!$C$12="OUI"),(('1C TSspéc13'!W$22+'1C TSspéc13'!W$23+'1C TSspéc13'!W$24+'1C TSspéc13'!W$25+'1C TSspéc13'!W$29)/'1C TSspéc13'!W$17),IF(AND('1C TSspéc13'!$B$12&lt;&gt;"",$K$2="Pôle",'1C TSspéc13'!$C$12="NON"),(('1C TSspéc13'!W$22+'1C TSspéc13'!W$23+'1C TSspéc13'!W$24+'1C TSspéc13'!W$25+'1C TSspéc13'!W$29)/'1C TSspéc13'!W$30),IF(AND('1C TSspéc13'!$B$12&lt;&gt;"",$K$2&lt;&gt;"Pôle",'1C TSspéc13'!$C$12="OUI"),(('1C TSspéc13'!W$22+'1C TSspéc13'!W$23+'1C TSspéc13'!W$24+'1C TSspéc13'!W$25+'1C TSspéc13'!W$26+'1C TSspéc13'!W$27+'1C TSspéc13'!W$28+'1C TSspéc13'!W$29)/'1C TSspéc13'!W$17),IF(AND('1C TSspéc13'!$B$12&lt;&gt;"",$K$2&lt;&gt;"Pôle",'1C TSspéc13'!$C$12="NON"),(('1C TSspéc13'!W$22+'1C TSspéc13'!W$23+'1C TSspéc13'!W$24+'1C TSspéc13'!W$25+'1C TSspéc13'!W$26+'1C TSspéc13'!W$27+'1C TSspéc13'!W$28+'1C TSspéc13'!W$29)/'1C TSspéc13'!W$30))))))</f>
        <v>0</v>
      </c>
      <c r="M1113" s="556">
        <f>IF(OR('1C TSspéc13'!$B$12="",'1C TSspéc13'!W$30=0),0,IF(AND('1C TSspéc13'!$B$12&lt;&gt;"",$K$2="Pôle",'1C TSspéc13'!$C$12="OUI"),(('1C TSspéc13'!W$26+'1C TSspéc13'!W$27+'1C TSspéc13'!W$28)/'1C TSspéc13'!W$17),IF(AND('1C TSspéc13'!$B$12&lt;&gt;"",$K$2="Pôle",'1C TSspéc13'!$C$12="NON"),(('1C TSspéc13'!W$26+'1C TSspéc13'!W$27+'1C TSspéc13'!W$28)/'1C TSspéc13'!W$30),IF(AND('1C TSspéc13'!$B$12&lt;&gt;"",$K$2&lt;&gt;"Pôle"),0))))</f>
        <v>0</v>
      </c>
      <c r="N1113" s="557">
        <f>IF(AND('1C TSspéc13'!$B$12&lt;&gt;0,'1C TSspéc13'!$W$30&lt;&gt;0),L1113+M1113,0)</f>
        <v>0</v>
      </c>
      <c r="O1113" s="893" t="str">
        <f>IF(AND('1C TSspéc13'!$W$17&lt;&gt;0,'1C TSspéc13'!$C$12="OUI"),'1C TSspéc13'!$W$35/'1C TSspéc13'!$W$17,"")</f>
        <v/>
      </c>
      <c r="P1113" s="543" t="str">
        <f>IF(AND('1C TSspéc13'!$W$17&lt;&gt;0,'1C TSspéc13'!$C$12="OUI"),'1C TSspéc13'!$W$36/'1C TSspéc13'!$W$17,"")</f>
        <v/>
      </c>
      <c r="Q1113" s="543" t="str">
        <f>IF(AND('1C TSspéc13'!$W$17&lt;&gt;0,'1C TSspéc13'!$C$12="OUI"),'1C TSspéc13'!$W$37/'1C TSspéc13'!$W$17,"")</f>
        <v/>
      </c>
      <c r="R1113" s="543" t="str">
        <f>IF(AND('1C TSspéc13'!$W$17&lt;&gt;0,'1C TSspéc13'!$C$12="OUI"),'1C TSspéc13'!$W$38/'1C TSspéc13'!$W$17,"")</f>
        <v/>
      </c>
      <c r="S1113" s="543" t="str">
        <f>IF(AND('1C TSspéc13'!$W$17&lt;&gt;0,'1C TSspéc13'!$C$12="OUI"),'1C TSspéc13'!$W$39/'1C TSspéc13'!$W$17,"")</f>
        <v/>
      </c>
      <c r="T1113" s="543" t="str">
        <f>IF(AND('1C TSspéc13'!$W$17&lt;&gt;0,'1C TSspéc13'!$C$12="OUI"),'1C TSspéc13'!$W$40/'1C TSspéc13'!$W$17,"")</f>
        <v/>
      </c>
      <c r="U1113" s="543" t="str">
        <f>IF(AND('1C TSspéc13'!$W$17&lt;&gt;0,'1C TSspéc13'!$C$12="OUI"),'1C TSspéc13'!$W$41/'1C TSspéc13'!$W$17,"")</f>
        <v/>
      </c>
      <c r="V1113" s="543" t="str">
        <f>IF(AND('1C TSspéc13'!$W$17&lt;&gt;0,'1C TSspéc13'!$C$12="OUI"),'1C TSspéc13'!$W$42/'1C TSspéc13'!$W$17,"")</f>
        <v/>
      </c>
      <c r="W1113" s="543" t="str">
        <f>IF(AND('1C TSspéc13'!$W$17&lt;&gt;0,'1C TSspéc13'!$C$12="OUI"),'1C TSspéc13'!$W$43/'1C TSspéc13'!$W$17,"")</f>
        <v/>
      </c>
      <c r="X1113" s="543" t="str">
        <f>IF(AND('1C TSspéc13'!$W$17&lt;&gt;0,'1C TSspéc13'!$C$12="OUI"),'1C TSspéc13'!$W$44/'1C TSspéc13'!$W$17,"")</f>
        <v/>
      </c>
      <c r="Y1113" s="543" t="str">
        <f>IF(AND('1C TSspéc13'!$W$17&lt;&gt;0,'1C TSspéc13'!$C$12="OUI"),'1C TSspéc13'!$W$45/'1C TSspéc13'!$W$17,"")</f>
        <v/>
      </c>
      <c r="Z1113" s="543" t="str">
        <f>IF(AND('1C TSspéc13'!$W$17&lt;&gt;0,'1C TSspéc13'!$C$12="OUI"),'1C TSspéc13'!$W$46/'1C TSspéc13'!$W$17,"")</f>
        <v/>
      </c>
      <c r="AA1113" s="543" t="str">
        <f>IF(AND('1C TSspéc13'!$W$17&lt;&gt;0,'1C TSspéc13'!$C$12="OUI"),'1C TSspéc13'!$W$47/'1C TSspéc13'!$W$17,"")</f>
        <v/>
      </c>
      <c r="AB1113" s="543" t="str">
        <f>IF(AND('1C TSspéc13'!$W$17&lt;&gt;0,'1C TSspéc13'!$C$12="OUI"),'1C TSspéc13'!$W$48/'1C TSspéc13'!$W$17,"")</f>
        <v/>
      </c>
      <c r="AC1113" s="543" t="str">
        <f>IF(AND('1C TSspéc13'!$W$17&lt;&gt;0,'1C TSspéc13'!$C$12="OUI"),'1C TSspéc13'!$W$49/'1C TSspéc13'!$W$17,"")</f>
        <v/>
      </c>
      <c r="AD1113" s="543" t="str">
        <f>IF(AND('1C TSspéc13'!$W$17&lt;&gt;0,'1C TSspéc13'!$C$12="OUI"),'1C TSspéc13'!$W$50/'1C TSspéc13'!$W$17,"")</f>
        <v/>
      </c>
      <c r="AE1113" s="543" t="str">
        <f>IF(AND('1C TSspéc13'!$W$17&lt;&gt;0,'1C TSspéc13'!$C$12="OUI"),'1C TSspéc13'!$W$51/'1C TSspéc13'!$W$17,"")</f>
        <v/>
      </c>
      <c r="AF1113" s="543" t="str">
        <f>IF(AND('1C TSspéc13'!$W$17&lt;&gt;0,'1C TSspéc13'!$C$12="OUI"),'1C TSspéc13'!$W$52/'1C TSspéc13'!$W$17,"")</f>
        <v/>
      </c>
      <c r="AG1113" s="543" t="str">
        <f>IF(AND('1C TSspéc13'!$W$17&lt;&gt;0,'1C TSspéc13'!$C$12="OUI"),'1C TSspéc13'!$W$53/'1C TSspéc13'!$W$17,"")</f>
        <v/>
      </c>
      <c r="AH1113" s="543" t="str">
        <f>IF(AND('1C TSspéc13'!$W$17&lt;&gt;0,'1C TSspéc13'!$C$12="OUI"),'1C TSspéc13'!$W$54/'1C TSspéc13'!$W$17,"")</f>
        <v/>
      </c>
      <c r="AI1113" s="543" t="str">
        <f>IF(AND('1C TSspéc13'!$W$17&lt;&gt;0,'1C TSspéc13'!$C$12="OUI"),'1C TSspéc13'!$W$55/'1C TSspéc13'!$W$17,"")</f>
        <v/>
      </c>
      <c r="AJ1113" s="543" t="str">
        <f>IF(AND('1C TSspéc13'!$W$17&lt;&gt;0,'1C TSspéc13'!$C$12="OUI"),'1C TSspéc13'!$W$56/'1C TSspéc13'!$W$17,"")</f>
        <v/>
      </c>
      <c r="AK1113" s="543" t="str">
        <f>IF(AND('1C TSspéc13'!$W$17&lt;&gt;0,'1C TSspéc13'!$C$12="OUI"),'1C TSspéc13'!$W$57/'1C TSspéc13'!$W$17,"")</f>
        <v/>
      </c>
      <c r="AL1113" s="72">
        <f>IF(AND('1C TSspéc13'!$W$17&lt;&gt;0,'1C TSspéc13'!$C$12="OUI"),N1113+AK1113,N1113)</f>
        <v>0</v>
      </c>
      <c r="AM1113" s="417">
        <f t="shared" si="308"/>
        <v>0</v>
      </c>
      <c r="AN1113" s="417">
        <f t="shared" si="309"/>
        <v>0</v>
      </c>
      <c r="AO1113" s="418" t="str">
        <f>IF(AND('1C TSspéc13'!$W$17&lt;&gt;0,'1C TSspéc13'!$W$30&lt;&gt;0),AM1113+AN1113,"")</f>
        <v/>
      </c>
      <c r="AP1113" s="573" t="str">
        <f>IF(AND('1C TSspéc13'!$W$17&lt;&gt;0,'1C TSspéc13'!$W$30&lt;&gt;0),AM1113-AR1113,"")</f>
        <v/>
      </c>
      <c r="AQ1113" s="583">
        <f t="shared" si="310"/>
        <v>0</v>
      </c>
      <c r="AR1113" s="596"/>
      <c r="AS1113" s="102"/>
      <c r="AT1113" s="27" t="str">
        <f>IF(('1C TSspéc13'!W$17*FICHE!$C$14&lt;J1113),"Forfait limité à "&amp;FICHE!$C$14&amp;"€/jour","")</f>
        <v/>
      </c>
      <c r="AU1113" s="592"/>
      <c r="AV1113" s="824"/>
      <c r="AW1113" s="824"/>
      <c r="AX1113" s="824"/>
      <c r="AY1113" s="824"/>
      <c r="AZ1113" s="824"/>
      <c r="BA1113" s="767"/>
      <c r="BB1113" s="767"/>
      <c r="BC1113" s="767"/>
      <c r="BD1113" s="767"/>
      <c r="BE1113" s="767"/>
      <c r="BF1113" s="767"/>
      <c r="BG1113" s="767"/>
      <c r="BH1113" s="767"/>
      <c r="BI1113" s="767"/>
      <c r="BJ1113" s="767"/>
      <c r="BK1113" s="767"/>
      <c r="BL1113" s="767"/>
      <c r="BM1113" s="767"/>
      <c r="BN1113" s="767"/>
      <c r="BO1113" s="767"/>
      <c r="BP1113" s="767"/>
      <c r="BQ1113" s="767"/>
      <c r="BR1113" s="767"/>
      <c r="BS1113" s="767"/>
      <c r="BT1113" s="767"/>
      <c r="BU1113" s="767"/>
      <c r="BV1113" s="767"/>
      <c r="BW1113" s="767"/>
      <c r="BX1113" s="767"/>
      <c r="BY1113" s="767"/>
      <c r="BZ1113" s="767"/>
      <c r="CA1113" s="767"/>
      <c r="CB1113" s="767"/>
      <c r="CC1113" s="767"/>
      <c r="CD1113" s="767"/>
      <c r="CE1113" s="767"/>
      <c r="CF1113" s="767"/>
      <c r="CG1113" s="767"/>
      <c r="CH1113" s="767"/>
      <c r="CI1113" s="767"/>
      <c r="CJ1113" s="767"/>
      <c r="CK1113" s="767"/>
      <c r="CL1113" s="767"/>
      <c r="CM1113" s="767"/>
      <c r="CN1113" s="767"/>
      <c r="CO1113" s="767"/>
      <c r="CP1113" s="767"/>
      <c r="CQ1113" s="767"/>
      <c r="CR1113" s="767"/>
      <c r="CS1113" s="767"/>
      <c r="CT1113" s="767"/>
      <c r="CU1113" s="767"/>
      <c r="CV1113" s="767"/>
      <c r="CW1113" s="767"/>
      <c r="CX1113" s="767"/>
      <c r="CY1113" s="767"/>
      <c r="CZ1113" s="767"/>
      <c r="DA1113" s="767"/>
      <c r="DB1113" s="767"/>
      <c r="DC1113" s="767"/>
      <c r="DD1113" s="767"/>
      <c r="DE1113" s="767"/>
      <c r="DF1113" s="767"/>
      <c r="DG1113" s="767"/>
      <c r="DH1113" s="767"/>
      <c r="DI1113" s="767"/>
      <c r="DJ1113" s="767"/>
      <c r="DK1113" s="767"/>
      <c r="DL1113" s="767"/>
      <c r="DM1113" s="767"/>
      <c r="DN1113" s="767"/>
      <c r="DO1113" s="767"/>
      <c r="DP1113" s="767"/>
      <c r="DQ1113" s="767"/>
      <c r="DR1113" s="767"/>
      <c r="DS1113" s="767"/>
      <c r="DT1113" s="767"/>
      <c r="DU1113" s="767"/>
      <c r="DV1113" s="767"/>
      <c r="DW1113" s="767"/>
      <c r="DX1113" s="767"/>
      <c r="DY1113" s="767"/>
      <c r="DZ1113" s="767"/>
      <c r="EA1113" s="767"/>
      <c r="EB1113" s="767"/>
      <c r="EC1113" s="767"/>
      <c r="ED1113" s="767"/>
      <c r="EE1113" s="767"/>
      <c r="EF1113" s="767"/>
      <c r="EG1113" s="767"/>
      <c r="EH1113" s="767"/>
      <c r="EI1113" s="767"/>
      <c r="EJ1113" s="767"/>
      <c r="EK1113" s="767"/>
      <c r="EL1113" s="767"/>
      <c r="EM1113" s="767"/>
      <c r="EN1113" s="767"/>
      <c r="EO1113" s="767"/>
      <c r="EP1113" s="767"/>
      <c r="EQ1113" s="767"/>
      <c r="ER1113" s="767"/>
      <c r="ES1113" s="767"/>
      <c r="ET1113" s="767"/>
      <c r="EU1113" s="767"/>
      <c r="EV1113" s="767"/>
      <c r="EW1113" s="767"/>
      <c r="EX1113" s="767"/>
      <c r="EY1113" s="767"/>
      <c r="EZ1113" s="767"/>
      <c r="FA1113" s="767"/>
      <c r="FB1113" s="767"/>
      <c r="FC1113" s="767"/>
      <c r="FD1113" s="767"/>
      <c r="FE1113" s="767"/>
      <c r="FF1113" s="767"/>
      <c r="FG1113" s="767"/>
      <c r="FH1113" s="767"/>
      <c r="FI1113" s="767"/>
      <c r="FJ1113" s="767"/>
      <c r="FK1113" s="767"/>
      <c r="FL1113" s="767"/>
      <c r="FM1113" s="767"/>
      <c r="FN1113" s="767"/>
      <c r="FO1113" s="767"/>
      <c r="FP1113" s="767"/>
      <c r="FQ1113" s="767"/>
      <c r="FR1113" s="767"/>
      <c r="FS1113" s="767"/>
      <c r="FT1113" s="767"/>
      <c r="FU1113" s="767"/>
      <c r="FV1113" s="767"/>
      <c r="FW1113" s="767"/>
      <c r="FX1113" s="767"/>
      <c r="FY1113" s="767"/>
      <c r="FZ1113" s="767"/>
      <c r="GA1113" s="767"/>
      <c r="GB1113" s="767"/>
      <c r="GC1113" s="767"/>
      <c r="GD1113" s="767"/>
      <c r="GE1113" s="767"/>
      <c r="GF1113" s="767"/>
      <c r="GG1113" s="767"/>
      <c r="GH1113" s="767"/>
      <c r="GI1113" s="767"/>
      <c r="GJ1113" s="767"/>
      <c r="GK1113" s="767"/>
      <c r="GL1113" s="767"/>
      <c r="GM1113" s="767"/>
      <c r="GN1113" s="767"/>
      <c r="GO1113" s="767"/>
      <c r="GP1113" s="767"/>
      <c r="GQ1113" s="767"/>
      <c r="GR1113" s="767"/>
      <c r="GS1113" s="767"/>
      <c r="GT1113" s="767"/>
      <c r="GU1113" s="767"/>
      <c r="GV1113" s="767"/>
      <c r="GW1113" s="767"/>
      <c r="GX1113" s="767"/>
      <c r="GY1113" s="767"/>
      <c r="GZ1113" s="767"/>
      <c r="HA1113" s="767"/>
      <c r="HB1113" s="767"/>
      <c r="HC1113" s="767"/>
    </row>
    <row r="1114" spans="1:211" s="864" customFormat="1" ht="13.9" hidden="1" customHeight="1">
      <c r="A1114" s="307"/>
      <c r="B1114" s="351"/>
      <c r="C1114" s="971" t="str">
        <f>IF('1C TSspéc13'!X$17&lt;&gt;0,'1C TSspéc13'!$B$12,"")</f>
        <v/>
      </c>
      <c r="D1114" s="972"/>
      <c r="E1114" s="973"/>
      <c r="F1114" s="93">
        <f>IF(AND($C1114='1C TSspéc13'!$B$12,'1C TSspéc13'!$B$16="spécifiques",'1C TSspéc13'!$X$17&lt;&gt;""),'1C TSspéc13'!$X$21,"")</f>
        <v>0</v>
      </c>
      <c r="G1114" s="863"/>
      <c r="H1114" s="745">
        <v>0.21</v>
      </c>
      <c r="I1114" s="747">
        <v>1</v>
      </c>
      <c r="J1114" s="312"/>
      <c r="K1114" s="680">
        <f t="shared" si="307"/>
        <v>0</v>
      </c>
      <c r="L1114" s="556">
        <f>IF(OR('1C TSspéc13'!$B$12="",'1C TSspéc13'!X$30=0),0,IF(AND('1C TSspéc13'!$B$12&lt;&gt;"",$K$2="Pôle",'1C TSspéc13'!$C$12="OUI"),(('1C TSspéc13'!X$22+'1C TSspéc13'!X$23+'1C TSspéc13'!X$24+'1C TSspéc13'!X$25+'1C TSspéc13'!X$29)/'1C TSspéc13'!X$17),IF(AND('1C TSspéc13'!$B$12&lt;&gt;"",$K$2="Pôle",'1C TSspéc13'!$C$12="NON"),(('1C TSspéc13'!X$22+'1C TSspéc13'!X$23+'1C TSspéc13'!X$24+'1C TSspéc13'!X$25+'1C TSspéc13'!X$29)/'1C TSspéc13'!X$30),IF(AND('1C TSspéc13'!$B$12&lt;&gt;"",$K$2&lt;&gt;"Pôle",'1C TSspéc13'!$C$12="OUI"),(('1C TSspéc13'!X$22+'1C TSspéc13'!X$23+'1C TSspéc13'!X$24+'1C TSspéc13'!X$25+'1C TSspéc13'!X$26+'1C TSspéc13'!X$27+'1C TSspéc13'!X$28+'1C TSspéc13'!X$29)/'1C TSspéc13'!X$17),IF(AND('1C TSspéc13'!$B$12&lt;&gt;"",$K$2&lt;&gt;"Pôle",'1C TSspéc13'!$C$12="NON"),(('1C TSspéc13'!X$22+'1C TSspéc13'!X$23+'1C TSspéc13'!X$24+'1C TSspéc13'!X$25+'1C TSspéc13'!X$26+'1C TSspéc13'!X$27+'1C TSspéc13'!X$28+'1C TSspéc13'!X$29)/'1C TSspéc13'!X$30))))))</f>
        <v>0</v>
      </c>
      <c r="M1114" s="556">
        <f>IF(OR('1C TSspéc13'!$B$12="",'1C TSspéc13'!X$30=0),0,IF(AND('1C TSspéc13'!$B$12&lt;&gt;"",$K$2="Pôle",'1C TSspéc13'!$C$12="OUI"),(('1C TSspéc13'!X$26+'1C TSspéc13'!X$27+'1C TSspéc13'!X$28)/'1C TSspéc13'!X$17),IF(AND('1C TSspéc13'!$B$12&lt;&gt;"",$K$2="Pôle",'1C TSspéc13'!$C$12="NON"),(('1C TSspéc13'!X$26+'1C TSspéc13'!X$27+'1C TSspéc13'!X$28)/'1C TSspéc13'!X$30),IF(AND('1C TSspéc13'!$B$12&lt;&gt;"",$K$2&lt;&gt;"Pôle"),0))))</f>
        <v>0</v>
      </c>
      <c r="N1114" s="557">
        <f>IF(AND('1C TSspéc13'!$B$12&lt;&gt;0,'1C TSspéc13'!$X$30&lt;&gt;0),L1114+M1114,0)</f>
        <v>0</v>
      </c>
      <c r="O1114" s="893" t="str">
        <f>IF(AND('1C TSspéc13'!$X$17&lt;&gt;0,'1C TSspéc13'!$C$12="OUI"),'1C TSspéc13'!$X$35/'1C TSspéc13'!$X$17,"")</f>
        <v/>
      </c>
      <c r="P1114" s="543" t="str">
        <f>IF(AND('1C TSspéc13'!$X$17&lt;&gt;0,'1C TSspéc13'!$C$12="OUI"),'1C TSspéc13'!$X$36/'1C TSspéc13'!$X$17,"")</f>
        <v/>
      </c>
      <c r="Q1114" s="543" t="str">
        <f>IF(AND('1C TSspéc13'!$X$17&lt;&gt;0,'1C TSspéc13'!$C$12="OUI"),'1C TSspéc13'!$X$37/'1C TSspéc13'!$X$17,"")</f>
        <v/>
      </c>
      <c r="R1114" s="543" t="str">
        <f>IF(AND('1C TSspéc13'!$X$17&lt;&gt;0,'1C TSspéc13'!$C$12="OUI"),'1C TSspéc13'!$X$38/'1C TSspéc13'!$X$17,"")</f>
        <v/>
      </c>
      <c r="S1114" s="543" t="str">
        <f>IF(AND('1C TSspéc13'!$X$17&lt;&gt;0,'1C TSspéc13'!$C$12="OUI"),'1C TSspéc13'!$X$39/'1C TSspéc13'!$X$17,"")</f>
        <v/>
      </c>
      <c r="T1114" s="543" t="str">
        <f>IF(AND('1C TSspéc13'!$X$17&lt;&gt;0,'1C TSspéc13'!$C$12="OUI"),'1C TSspéc13'!$X$40/'1C TSspéc13'!$X$17,"")</f>
        <v/>
      </c>
      <c r="U1114" s="543" t="str">
        <f>IF(AND('1C TSspéc13'!$X$17&lt;&gt;0,'1C TSspéc13'!$C$12="OUI"),'1C TSspéc13'!$X$41/'1C TSspéc13'!$X$17,"")</f>
        <v/>
      </c>
      <c r="V1114" s="543" t="str">
        <f>IF(AND('1C TSspéc13'!$X$17&lt;&gt;0,'1C TSspéc13'!$C$12="OUI"),'1C TSspéc13'!$X$42/'1C TSspéc13'!$X$17,"")</f>
        <v/>
      </c>
      <c r="W1114" s="543" t="str">
        <f>IF(AND('1C TSspéc13'!$X$17&lt;&gt;0,'1C TSspéc13'!$C$12="OUI"),'1C TSspéc13'!$X$43/'1C TSspéc13'!$X$17,"")</f>
        <v/>
      </c>
      <c r="X1114" s="543" t="str">
        <f>IF(AND('1C TSspéc13'!$X$17&lt;&gt;0,'1C TSspéc13'!$C$12="OUI"),'1C TSspéc13'!$X$44/'1C TSspéc13'!$X$17,"")</f>
        <v/>
      </c>
      <c r="Y1114" s="543" t="str">
        <f>IF(AND('1C TSspéc13'!$X$17&lt;&gt;0,'1C TSspéc13'!$C$12="OUI"),'1C TSspéc13'!$X$45/'1C TSspéc13'!$X$17,"")</f>
        <v/>
      </c>
      <c r="Z1114" s="543" t="str">
        <f>IF(AND('1C TSspéc13'!$X$17&lt;&gt;0,'1C TSspéc13'!$C$12="OUI"),'1C TSspéc13'!$X$46/'1C TSspéc13'!$X$17,"")</f>
        <v/>
      </c>
      <c r="AA1114" s="543" t="str">
        <f>IF(AND('1C TSspéc13'!$X$17&lt;&gt;0,'1C TSspéc13'!$C$12="OUI"),'1C TSspéc13'!$X$47/'1C TSspéc13'!$X$17,"")</f>
        <v/>
      </c>
      <c r="AB1114" s="543" t="str">
        <f>IF(AND('1C TSspéc13'!$X$17&lt;&gt;0,'1C TSspéc13'!$C$12="OUI"),'1C TSspéc13'!$X$48/'1C TSspéc13'!$X$17,"")</f>
        <v/>
      </c>
      <c r="AC1114" s="543" t="str">
        <f>IF(AND('1C TSspéc13'!$X$17&lt;&gt;0,'1C TSspéc13'!$C$12="OUI"),'1C TSspéc13'!$X$49/'1C TSspéc13'!$X$17,"")</f>
        <v/>
      </c>
      <c r="AD1114" s="543" t="str">
        <f>IF(AND('1C TSspéc13'!$X$17&lt;&gt;0,'1C TSspéc13'!$C$12="OUI"),'1C TSspéc13'!$X$50/'1C TSspéc13'!$X$17,"")</f>
        <v/>
      </c>
      <c r="AE1114" s="543" t="str">
        <f>IF(AND('1C TSspéc13'!$X$17&lt;&gt;0,'1C TSspéc13'!$C$12="OUI"),'1C TSspéc13'!$X$51/'1C TSspéc13'!$X$17,"")</f>
        <v/>
      </c>
      <c r="AF1114" s="543" t="str">
        <f>IF(AND('1C TSspéc13'!$X$17&lt;&gt;0,'1C TSspéc13'!$C$12="OUI"),'1C TSspéc13'!$X$52/'1C TSspéc13'!$X$17,"")</f>
        <v/>
      </c>
      <c r="AG1114" s="543" t="str">
        <f>IF(AND('1C TSspéc13'!$X$17&lt;&gt;0,'1C TSspéc13'!$C$12="OUI"),'1C TSspéc13'!$X$53/'1C TSspéc13'!$X$17,"")</f>
        <v/>
      </c>
      <c r="AH1114" s="543" t="str">
        <f>IF(AND('1C TSspéc13'!$X$17&lt;&gt;0,'1C TSspéc13'!$C$12="OUI"),'1C TSspéc13'!$X$54/'1C TSspéc13'!$X$17,"")</f>
        <v/>
      </c>
      <c r="AI1114" s="543" t="str">
        <f>IF(AND('1C TSspéc13'!$X$17&lt;&gt;0,'1C TSspéc13'!$C$12="OUI"),'1C TSspéc13'!$X$55/'1C TSspéc13'!$X$17,"")</f>
        <v/>
      </c>
      <c r="AJ1114" s="543" t="str">
        <f>IF(AND('1C TSspéc13'!$X$17&lt;&gt;0,'1C TSspéc13'!$C$12="OUI"),'1C TSspéc13'!$X$56/'1C TSspéc13'!$X$17,"")</f>
        <v/>
      </c>
      <c r="AK1114" s="543" t="str">
        <f>IF(AND('1C TSspéc13'!$X$17&lt;&gt;0,'1C TSspéc13'!$C$12="OUI"),'1C TSspéc13'!$X$57/'1C TSspéc13'!$X$17,"")</f>
        <v/>
      </c>
      <c r="AL1114" s="72">
        <f>IF(AND('1C TSspéc13'!$X$17&lt;&gt;0,'1C TSspéc13'!$C$12="OUI"),N1114+AK1114,N1114)</f>
        <v>0</v>
      </c>
      <c r="AM1114" s="417">
        <f t="shared" si="308"/>
        <v>0</v>
      </c>
      <c r="AN1114" s="417">
        <f t="shared" si="309"/>
        <v>0</v>
      </c>
      <c r="AO1114" s="418" t="str">
        <f>IF(AND('1C TSspéc13'!$X$17&lt;&gt;0,'1C TSspéc13'!$X$30&lt;&gt;0),AM1114+AN1114,"")</f>
        <v/>
      </c>
      <c r="AP1114" s="573" t="str">
        <f>IF(AND('1C TSspéc13'!$X$17&lt;&gt;0,'1C TSspéc13'!$X$30&lt;&gt;0),AM1114-AR1114,"")</f>
        <v/>
      </c>
      <c r="AQ1114" s="583">
        <f t="shared" si="310"/>
        <v>0</v>
      </c>
      <c r="AR1114" s="596"/>
      <c r="AS1114" s="102"/>
      <c r="AT1114" s="27" t="str">
        <f>IF(('1C TSspéc13'!X$17*FICHE!$C$14&lt;J1114),"Forfait limité à "&amp;FICHE!$C$14&amp;"€/jour","")</f>
        <v/>
      </c>
      <c r="AU1114" s="592"/>
      <c r="AV1114" s="824"/>
      <c r="AW1114" s="824"/>
      <c r="AX1114" s="824"/>
      <c r="AY1114" s="824"/>
      <c r="AZ1114" s="824"/>
      <c r="BA1114" s="767"/>
      <c r="BB1114" s="767"/>
      <c r="BC1114" s="767"/>
      <c r="BD1114" s="767"/>
      <c r="BE1114" s="767"/>
      <c r="BF1114" s="767"/>
      <c r="BG1114" s="767"/>
      <c r="BH1114" s="767"/>
      <c r="BI1114" s="767"/>
      <c r="BJ1114" s="767"/>
      <c r="BK1114" s="767"/>
      <c r="BL1114" s="767"/>
      <c r="BM1114" s="767"/>
      <c r="BN1114" s="767"/>
      <c r="BO1114" s="767"/>
      <c r="BP1114" s="767"/>
      <c r="BQ1114" s="767"/>
      <c r="BR1114" s="767"/>
      <c r="BS1114" s="767"/>
      <c r="BT1114" s="767"/>
      <c r="BU1114" s="767"/>
      <c r="BV1114" s="767"/>
      <c r="BW1114" s="767"/>
      <c r="BX1114" s="767"/>
      <c r="BY1114" s="767"/>
      <c r="BZ1114" s="767"/>
      <c r="CA1114" s="767"/>
      <c r="CB1114" s="767"/>
      <c r="CC1114" s="767"/>
      <c r="CD1114" s="767"/>
      <c r="CE1114" s="767"/>
      <c r="CF1114" s="767"/>
      <c r="CG1114" s="767"/>
      <c r="CH1114" s="767"/>
      <c r="CI1114" s="767"/>
      <c r="CJ1114" s="767"/>
      <c r="CK1114" s="767"/>
      <c r="CL1114" s="767"/>
      <c r="CM1114" s="767"/>
      <c r="CN1114" s="767"/>
      <c r="CO1114" s="767"/>
      <c r="CP1114" s="767"/>
      <c r="CQ1114" s="767"/>
      <c r="CR1114" s="767"/>
      <c r="CS1114" s="767"/>
      <c r="CT1114" s="767"/>
      <c r="CU1114" s="767"/>
      <c r="CV1114" s="767"/>
      <c r="CW1114" s="767"/>
      <c r="CX1114" s="767"/>
      <c r="CY1114" s="767"/>
      <c r="CZ1114" s="767"/>
      <c r="DA1114" s="767"/>
      <c r="DB1114" s="767"/>
      <c r="DC1114" s="767"/>
      <c r="DD1114" s="767"/>
      <c r="DE1114" s="767"/>
      <c r="DF1114" s="767"/>
      <c r="DG1114" s="767"/>
      <c r="DH1114" s="767"/>
      <c r="DI1114" s="767"/>
      <c r="DJ1114" s="767"/>
      <c r="DK1114" s="767"/>
      <c r="DL1114" s="767"/>
      <c r="DM1114" s="767"/>
      <c r="DN1114" s="767"/>
      <c r="DO1114" s="767"/>
      <c r="DP1114" s="767"/>
      <c r="DQ1114" s="767"/>
      <c r="DR1114" s="767"/>
      <c r="DS1114" s="767"/>
      <c r="DT1114" s="767"/>
      <c r="DU1114" s="767"/>
      <c r="DV1114" s="767"/>
      <c r="DW1114" s="767"/>
      <c r="DX1114" s="767"/>
      <c r="DY1114" s="767"/>
      <c r="DZ1114" s="767"/>
      <c r="EA1114" s="767"/>
      <c r="EB1114" s="767"/>
      <c r="EC1114" s="767"/>
      <c r="ED1114" s="767"/>
      <c r="EE1114" s="767"/>
      <c r="EF1114" s="767"/>
      <c r="EG1114" s="767"/>
      <c r="EH1114" s="767"/>
      <c r="EI1114" s="767"/>
      <c r="EJ1114" s="767"/>
      <c r="EK1114" s="767"/>
      <c r="EL1114" s="767"/>
      <c r="EM1114" s="767"/>
      <c r="EN1114" s="767"/>
      <c r="EO1114" s="767"/>
      <c r="EP1114" s="767"/>
      <c r="EQ1114" s="767"/>
      <c r="ER1114" s="767"/>
      <c r="ES1114" s="767"/>
      <c r="ET1114" s="767"/>
      <c r="EU1114" s="767"/>
      <c r="EV1114" s="767"/>
      <c r="EW1114" s="767"/>
      <c r="EX1114" s="767"/>
      <c r="EY1114" s="767"/>
      <c r="EZ1114" s="767"/>
      <c r="FA1114" s="767"/>
      <c r="FB1114" s="767"/>
      <c r="FC1114" s="767"/>
      <c r="FD1114" s="767"/>
      <c r="FE1114" s="767"/>
      <c r="FF1114" s="767"/>
      <c r="FG1114" s="767"/>
      <c r="FH1114" s="767"/>
      <c r="FI1114" s="767"/>
      <c r="FJ1114" s="767"/>
      <c r="FK1114" s="767"/>
      <c r="FL1114" s="767"/>
      <c r="FM1114" s="767"/>
      <c r="FN1114" s="767"/>
      <c r="FO1114" s="767"/>
      <c r="FP1114" s="767"/>
      <c r="FQ1114" s="767"/>
      <c r="FR1114" s="767"/>
      <c r="FS1114" s="767"/>
      <c r="FT1114" s="767"/>
      <c r="FU1114" s="767"/>
      <c r="FV1114" s="767"/>
      <c r="FW1114" s="767"/>
      <c r="FX1114" s="767"/>
      <c r="FY1114" s="767"/>
      <c r="FZ1114" s="767"/>
      <c r="GA1114" s="767"/>
      <c r="GB1114" s="767"/>
      <c r="GC1114" s="767"/>
      <c r="GD1114" s="767"/>
      <c r="GE1114" s="767"/>
      <c r="GF1114" s="767"/>
      <c r="GG1114" s="767"/>
      <c r="GH1114" s="767"/>
      <c r="GI1114" s="767"/>
      <c r="GJ1114" s="767"/>
      <c r="GK1114" s="767"/>
      <c r="GL1114" s="767"/>
      <c r="GM1114" s="767"/>
      <c r="GN1114" s="767"/>
      <c r="GO1114" s="767"/>
      <c r="GP1114" s="767"/>
      <c r="GQ1114" s="767"/>
      <c r="GR1114" s="767"/>
      <c r="GS1114" s="767"/>
      <c r="GT1114" s="767"/>
      <c r="GU1114" s="767"/>
      <c r="GV1114" s="767"/>
      <c r="GW1114" s="767"/>
      <c r="GX1114" s="767"/>
      <c r="GY1114" s="767"/>
      <c r="GZ1114" s="767"/>
      <c r="HA1114" s="767"/>
      <c r="HB1114" s="767"/>
      <c r="HC1114" s="767"/>
    </row>
    <row r="1115" spans="1:211" s="864" customFormat="1" ht="13.9" hidden="1" customHeight="1">
      <c r="A1115" s="307"/>
      <c r="B1115" s="351"/>
      <c r="C1115" s="971" t="str">
        <f>IF('1C TSspéc13'!Y$17&lt;&gt;0,'1C TSspéc13'!$B$12,"")</f>
        <v/>
      </c>
      <c r="D1115" s="972"/>
      <c r="E1115" s="973"/>
      <c r="F1115" s="93">
        <f>IF(AND($C1115='1C TSspéc13'!$B$12,'1C TSspéc13'!$B$16="spécifiques",'1C TSspéc13'!$Y$17&lt;&gt;""),'1C TSspéc13'!$Y$21,"")</f>
        <v>0</v>
      </c>
      <c r="G1115" s="863"/>
      <c r="H1115" s="745">
        <v>0.21</v>
      </c>
      <c r="I1115" s="747">
        <v>1</v>
      </c>
      <c r="J1115" s="312"/>
      <c r="K1115" s="680">
        <f t="shared" si="307"/>
        <v>0</v>
      </c>
      <c r="L1115" s="556">
        <f>IF(OR('1C TSspéc13'!$B$12="",'1C TSspéc13'!Y$30=0),0,IF(AND('1C TSspéc13'!$B$12&lt;&gt;"",$K$2="Pôle",'1C TSspéc13'!$C$12="OUI"),(('1C TSspéc13'!Y$22+'1C TSspéc13'!Y$23+'1C TSspéc13'!Y$24+'1C TSspéc13'!Y$25+'1C TSspéc13'!Y$29)/'1C TSspéc13'!Y$17),IF(AND('1C TSspéc13'!$B$12&lt;&gt;"",$K$2="Pôle",'1C TSspéc13'!$C$12="NON"),(('1C TSspéc13'!Y$22+'1C TSspéc13'!Y$23+'1C TSspéc13'!Y$24+'1C TSspéc13'!Y$25+'1C TSspéc13'!Y$29)/'1C TSspéc13'!Y$30),IF(AND('1C TSspéc13'!$B$12&lt;&gt;"",$K$2&lt;&gt;"Pôle",'1C TSspéc13'!$C$12="OUI"),(('1C TSspéc13'!Y$22+'1C TSspéc13'!Y$23+'1C TSspéc13'!Y$24+'1C TSspéc13'!Y$25+'1C TSspéc13'!Y$26+'1C TSspéc13'!Y$27+'1C TSspéc13'!Y$28+'1C TSspéc13'!Y$29)/'1C TSspéc13'!Y$17),IF(AND('1C TSspéc13'!$B$12&lt;&gt;"",$K$2&lt;&gt;"Pôle",'1C TSspéc13'!$C$12="NON"),(('1C TSspéc13'!Y$22+'1C TSspéc13'!Y$23+'1C TSspéc13'!Y$24+'1C TSspéc13'!Y$25+'1C TSspéc13'!Y$26+'1C TSspéc13'!Y$27+'1C TSspéc13'!Y$28+'1C TSspéc13'!Y$29)/'1C TSspéc13'!Y$30))))))</f>
        <v>0</v>
      </c>
      <c r="M1115" s="556">
        <f>IF(OR('1C TSspéc13'!$B$12="",'1C TSspéc13'!Y$30=0),0,IF(AND('1C TSspéc13'!$B$12&lt;&gt;"",$K$2="Pôle",'1C TSspéc13'!$C$12="OUI"),(('1C TSspéc13'!Y$26+'1C TSspéc13'!Y$27+'1C TSspéc13'!Y$28)/'1C TSspéc13'!Y$17),IF(AND('1C TSspéc13'!$B$12&lt;&gt;"",$K$2="Pôle",'1C TSspéc13'!$C$12="NON"),(('1C TSspéc13'!Y$26+'1C TSspéc13'!Y$27+'1C TSspéc13'!Y$28)/'1C TSspéc13'!Y$30),IF(AND('1C TSspéc13'!$B$12&lt;&gt;"",$K$2&lt;&gt;"Pôle"),0))))</f>
        <v>0</v>
      </c>
      <c r="N1115" s="557">
        <f>IF(AND('1C TSspéc13'!$B$12&lt;&gt;0,'1C TSspéc13'!$Y$30&lt;&gt;0),L1115+M1115,0)</f>
        <v>0</v>
      </c>
      <c r="O1115" s="893" t="str">
        <f>IF(AND('1C TSspéc13'!$Y$17&lt;&gt;0,'1C TSspéc13'!$C$12="OUI"),'1C TSspéc13'!$Y$35/'1C TSspéc13'!$Y$17,"")</f>
        <v/>
      </c>
      <c r="P1115" s="543" t="str">
        <f>IF(AND('1C TSspéc13'!$Y$17&lt;&gt;0,'1C TSspéc13'!$C$12="OUI"),'1C TSspéc13'!$Y$36/'1C TSspéc13'!$Y$17,"")</f>
        <v/>
      </c>
      <c r="Q1115" s="543" t="str">
        <f>IF(AND('1C TSspéc13'!$Y$17&lt;&gt;0,'1C TSspéc13'!$C$12="OUI"),'1C TSspéc13'!$Y$37/'1C TSspéc13'!$Y$17,"")</f>
        <v/>
      </c>
      <c r="R1115" s="543" t="str">
        <f>IF(AND('1C TSspéc13'!$Y$17&lt;&gt;0,'1C TSspéc13'!$C$12="OUI"),'1C TSspéc13'!$Y$38/'1C TSspéc13'!$Y$17,"")</f>
        <v/>
      </c>
      <c r="S1115" s="543" t="str">
        <f>IF(AND('1C TSspéc13'!$Y$17&lt;&gt;0,'1C TSspéc13'!$C$12="OUI"),'1C TSspéc13'!$Y$39/'1C TSspéc13'!$Y$17,"")</f>
        <v/>
      </c>
      <c r="T1115" s="543" t="str">
        <f>IF(AND('1C TSspéc13'!$Y$17&lt;&gt;0,'1C TSspéc13'!$C$12="OUI"),'1C TSspéc13'!$Y$40/'1C TSspéc13'!$Y$17,"")</f>
        <v/>
      </c>
      <c r="U1115" s="543" t="str">
        <f>IF(AND('1C TSspéc13'!$Y$17&lt;&gt;0,'1C TSspéc13'!$C$12="OUI"),'1C TSspéc13'!$Y$41/'1C TSspéc13'!$Y$17,"")</f>
        <v/>
      </c>
      <c r="V1115" s="543" t="str">
        <f>IF(AND('1C TSspéc13'!$Y$17&lt;&gt;0,'1C TSspéc13'!$C$12="OUI"),'1C TSspéc13'!$Y$42/'1C TSspéc13'!$Y$17,"")</f>
        <v/>
      </c>
      <c r="W1115" s="543" t="str">
        <f>IF(AND('1C TSspéc13'!$Y$17&lt;&gt;0,'1C TSspéc13'!$C$12="OUI"),'1C TSspéc13'!$Y$43/'1C TSspéc13'!$Y$17,"")</f>
        <v/>
      </c>
      <c r="X1115" s="543" t="str">
        <f>IF(AND('1C TSspéc13'!$Y$17&lt;&gt;0,'1C TSspéc13'!$C$12="OUI"),'1C TSspéc13'!$Y$44/'1C TSspéc13'!$Y$17,"")</f>
        <v/>
      </c>
      <c r="Y1115" s="543" t="str">
        <f>IF(AND('1C TSspéc13'!$Y$17&lt;&gt;0,'1C TSspéc13'!$C$12="OUI"),'1C TSspéc13'!$Y$45/'1C TSspéc13'!$Y$17,"")</f>
        <v/>
      </c>
      <c r="Z1115" s="543" t="str">
        <f>IF(AND('1C TSspéc13'!$Y$17&lt;&gt;0,'1C TSspéc13'!$C$12="OUI"),'1C TSspéc13'!$Y$46/'1C TSspéc13'!$Y$17,"")</f>
        <v/>
      </c>
      <c r="AA1115" s="543" t="str">
        <f>IF(AND('1C TSspéc13'!$Y$17&lt;&gt;0,'1C TSspéc13'!$C$12="OUI"),'1C TSspéc13'!$Y$47/'1C TSspéc13'!$Y$17,"")</f>
        <v/>
      </c>
      <c r="AB1115" s="543" t="str">
        <f>IF(AND('1C TSspéc13'!$Y$17&lt;&gt;0,'1C TSspéc13'!$C$12="OUI"),'1C TSspéc13'!$Y$48/'1C TSspéc13'!$Y$17,"")</f>
        <v/>
      </c>
      <c r="AC1115" s="543" t="str">
        <f>IF(AND('1C TSspéc13'!$Y$17&lt;&gt;0,'1C TSspéc13'!$C$12="OUI"),'1C TSspéc13'!$Y$49/'1C TSspéc13'!$Y$17,"")</f>
        <v/>
      </c>
      <c r="AD1115" s="543" t="str">
        <f>IF(AND('1C TSspéc13'!$Y$17&lt;&gt;0,'1C TSspéc13'!$C$12="OUI"),'1C TSspéc13'!$Y$50/'1C TSspéc13'!$Y$17,"")</f>
        <v/>
      </c>
      <c r="AE1115" s="543" t="str">
        <f>IF(AND('1C TSspéc13'!$Y$17&lt;&gt;0,'1C TSspéc13'!$C$12="OUI"),'1C TSspéc13'!$Y$51/'1C TSspéc13'!$Y$17,"")</f>
        <v/>
      </c>
      <c r="AF1115" s="543" t="str">
        <f>IF(AND('1C TSspéc13'!$Y$17&lt;&gt;0,'1C TSspéc13'!$C$12="OUI"),'1C TSspéc13'!$Y$52/'1C TSspéc13'!$Y$17,"")</f>
        <v/>
      </c>
      <c r="AG1115" s="543" t="str">
        <f>IF(AND('1C TSspéc13'!$Y$17&lt;&gt;0,'1C TSspéc13'!$C$12="OUI"),'1C TSspéc13'!$Y$53/'1C TSspéc13'!$Y$17,"")</f>
        <v/>
      </c>
      <c r="AH1115" s="543" t="str">
        <f>IF(AND('1C TSspéc13'!$Y$17&lt;&gt;0,'1C TSspéc13'!$C$12="OUI"),'1C TSspéc13'!$Y$54/'1C TSspéc13'!$Y$17,"")</f>
        <v/>
      </c>
      <c r="AI1115" s="543" t="str">
        <f>IF(AND('1C TSspéc13'!$Y$17&lt;&gt;0,'1C TSspéc13'!$C$12="OUI"),'1C TSspéc13'!$Y$55/'1C TSspéc13'!$Y$17,"")</f>
        <v/>
      </c>
      <c r="AJ1115" s="543" t="str">
        <f>IF(AND('1C TSspéc13'!$Y$17&lt;&gt;0,'1C TSspéc13'!$C$12="OUI"),'1C TSspéc13'!$Y$56/'1C TSspéc13'!$Y$17,"")</f>
        <v/>
      </c>
      <c r="AK1115" s="543" t="str">
        <f>IF(AND('1C TSspéc13'!$Y$17&lt;&gt;0,'1C TSspéc13'!$C$12="OUI"),'1C TSspéc13'!$Y$57/'1C TSspéc13'!$Y$17,"")</f>
        <v/>
      </c>
      <c r="AL1115" s="72">
        <f>IF(AND('1C TSspéc13'!$Y$17&lt;&gt;0,'1C TSspéc13'!$C$12="OUI"),N1115+AK1115,N1115)</f>
        <v>0</v>
      </c>
      <c r="AM1115" s="417">
        <f t="shared" si="308"/>
        <v>0</v>
      </c>
      <c r="AN1115" s="417">
        <f t="shared" si="309"/>
        <v>0</v>
      </c>
      <c r="AO1115" s="418" t="str">
        <f>IF(AND('1C TSspéc2'!$Y$17&lt;&gt;0,'1C TSspéc2'!$Y$30&lt;&gt;0),AM1115+AN1115,"")</f>
        <v/>
      </c>
      <c r="AP1115" s="573" t="str">
        <f>IF(AND('1C TSspéc13'!$Y$17&lt;&gt;0,'1C TSspéc13'!$Y$30&lt;&gt;0),AM1115-AR1115,"")</f>
        <v/>
      </c>
      <c r="AQ1115" s="583">
        <f t="shared" si="310"/>
        <v>0</v>
      </c>
      <c r="AR1115" s="596"/>
      <c r="AS1115" s="102"/>
      <c r="AT1115" s="27" t="str">
        <f>IF(('1C TSspéc13'!Y$17*FICHE!$C$14&lt;J1115),"Forfait limité à "&amp;FICHE!$C$14&amp;"€/jour","")</f>
        <v/>
      </c>
      <c r="AU1115" s="592"/>
      <c r="AV1115" s="824"/>
      <c r="AW1115" s="824"/>
      <c r="AX1115" s="824"/>
      <c r="AY1115" s="824"/>
      <c r="AZ1115" s="824"/>
      <c r="BA1115" s="767"/>
      <c r="BB1115" s="767"/>
      <c r="BC1115" s="767"/>
      <c r="BD1115" s="767"/>
      <c r="BE1115" s="767"/>
      <c r="BF1115" s="767"/>
      <c r="BG1115" s="767"/>
      <c r="BH1115" s="767"/>
      <c r="BI1115" s="767"/>
      <c r="BJ1115" s="767"/>
      <c r="BK1115" s="767"/>
      <c r="BL1115" s="767"/>
      <c r="BM1115" s="767"/>
      <c r="BN1115" s="767"/>
      <c r="BO1115" s="767"/>
      <c r="BP1115" s="767"/>
      <c r="BQ1115" s="767"/>
      <c r="BR1115" s="767"/>
      <c r="BS1115" s="767"/>
      <c r="BT1115" s="767"/>
      <c r="BU1115" s="767"/>
      <c r="BV1115" s="767"/>
      <c r="BW1115" s="767"/>
      <c r="BX1115" s="767"/>
      <c r="BY1115" s="767"/>
      <c r="BZ1115" s="767"/>
      <c r="CA1115" s="767"/>
      <c r="CB1115" s="767"/>
      <c r="CC1115" s="767"/>
      <c r="CD1115" s="767"/>
      <c r="CE1115" s="767"/>
      <c r="CF1115" s="767"/>
      <c r="CG1115" s="767"/>
      <c r="CH1115" s="767"/>
      <c r="CI1115" s="767"/>
      <c r="CJ1115" s="767"/>
      <c r="CK1115" s="767"/>
      <c r="CL1115" s="767"/>
      <c r="CM1115" s="767"/>
      <c r="CN1115" s="767"/>
      <c r="CO1115" s="767"/>
      <c r="CP1115" s="767"/>
      <c r="CQ1115" s="767"/>
      <c r="CR1115" s="767"/>
      <c r="CS1115" s="767"/>
      <c r="CT1115" s="767"/>
      <c r="CU1115" s="767"/>
      <c r="CV1115" s="767"/>
      <c r="CW1115" s="767"/>
      <c r="CX1115" s="767"/>
      <c r="CY1115" s="767"/>
      <c r="CZ1115" s="767"/>
      <c r="DA1115" s="767"/>
      <c r="DB1115" s="767"/>
      <c r="DC1115" s="767"/>
      <c r="DD1115" s="767"/>
      <c r="DE1115" s="767"/>
      <c r="DF1115" s="767"/>
      <c r="DG1115" s="767"/>
      <c r="DH1115" s="767"/>
      <c r="DI1115" s="767"/>
      <c r="DJ1115" s="767"/>
      <c r="DK1115" s="767"/>
      <c r="DL1115" s="767"/>
      <c r="DM1115" s="767"/>
      <c r="DN1115" s="767"/>
      <c r="DO1115" s="767"/>
      <c r="DP1115" s="767"/>
      <c r="DQ1115" s="767"/>
      <c r="DR1115" s="767"/>
      <c r="DS1115" s="767"/>
      <c r="DT1115" s="767"/>
      <c r="DU1115" s="767"/>
      <c r="DV1115" s="767"/>
      <c r="DW1115" s="767"/>
      <c r="DX1115" s="767"/>
      <c r="DY1115" s="767"/>
      <c r="DZ1115" s="767"/>
      <c r="EA1115" s="767"/>
      <c r="EB1115" s="767"/>
      <c r="EC1115" s="767"/>
      <c r="ED1115" s="767"/>
      <c r="EE1115" s="767"/>
      <c r="EF1115" s="767"/>
      <c r="EG1115" s="767"/>
      <c r="EH1115" s="767"/>
      <c r="EI1115" s="767"/>
      <c r="EJ1115" s="767"/>
      <c r="EK1115" s="767"/>
      <c r="EL1115" s="767"/>
      <c r="EM1115" s="767"/>
      <c r="EN1115" s="767"/>
      <c r="EO1115" s="767"/>
      <c r="EP1115" s="767"/>
      <c r="EQ1115" s="767"/>
      <c r="ER1115" s="767"/>
      <c r="ES1115" s="767"/>
      <c r="ET1115" s="767"/>
      <c r="EU1115" s="767"/>
      <c r="EV1115" s="767"/>
      <c r="EW1115" s="767"/>
      <c r="EX1115" s="767"/>
      <c r="EY1115" s="767"/>
      <c r="EZ1115" s="767"/>
      <c r="FA1115" s="767"/>
      <c r="FB1115" s="767"/>
      <c r="FC1115" s="767"/>
      <c r="FD1115" s="767"/>
      <c r="FE1115" s="767"/>
      <c r="FF1115" s="767"/>
      <c r="FG1115" s="767"/>
      <c r="FH1115" s="767"/>
      <c r="FI1115" s="767"/>
      <c r="FJ1115" s="767"/>
      <c r="FK1115" s="767"/>
      <c r="FL1115" s="767"/>
      <c r="FM1115" s="767"/>
      <c r="FN1115" s="767"/>
      <c r="FO1115" s="767"/>
      <c r="FP1115" s="767"/>
      <c r="FQ1115" s="767"/>
      <c r="FR1115" s="767"/>
      <c r="FS1115" s="767"/>
      <c r="FT1115" s="767"/>
      <c r="FU1115" s="767"/>
      <c r="FV1115" s="767"/>
      <c r="FW1115" s="767"/>
      <c r="FX1115" s="767"/>
      <c r="FY1115" s="767"/>
      <c r="FZ1115" s="767"/>
      <c r="GA1115" s="767"/>
      <c r="GB1115" s="767"/>
      <c r="GC1115" s="767"/>
      <c r="GD1115" s="767"/>
      <c r="GE1115" s="767"/>
      <c r="GF1115" s="767"/>
      <c r="GG1115" s="767"/>
      <c r="GH1115" s="767"/>
      <c r="GI1115" s="767"/>
      <c r="GJ1115" s="767"/>
      <c r="GK1115" s="767"/>
      <c r="GL1115" s="767"/>
      <c r="GM1115" s="767"/>
      <c r="GN1115" s="767"/>
      <c r="GO1115" s="767"/>
      <c r="GP1115" s="767"/>
      <c r="GQ1115" s="767"/>
      <c r="GR1115" s="767"/>
      <c r="GS1115" s="767"/>
      <c r="GT1115" s="767"/>
      <c r="GU1115" s="767"/>
      <c r="GV1115" s="767"/>
      <c r="GW1115" s="767"/>
      <c r="GX1115" s="767"/>
      <c r="GY1115" s="767"/>
      <c r="GZ1115" s="767"/>
      <c r="HA1115" s="767"/>
      <c r="HB1115" s="767"/>
      <c r="HC1115" s="767"/>
    </row>
    <row r="1116" spans="1:211" s="865" customFormat="1" ht="13.9" hidden="1" customHeight="1">
      <c r="A1116" s="308"/>
      <c r="B1116" s="339"/>
      <c r="C1116" s="962" t="str">
        <f>IF('1C TSspéc13'!Z$17&lt;&gt;0,'1C TSspéc13'!$B$12,"")</f>
        <v/>
      </c>
      <c r="D1116" s="963"/>
      <c r="E1116" s="964"/>
      <c r="F1116" s="211">
        <f>IF(AND($C1116='1C TSspéc13'!$B$12,'1C TSspéc13'!$B$16="spécifiques",'1C TSspéc13'!$Z$17&lt;&gt;""),'1C TSspéc13'!$Z$21,"")</f>
        <v>0</v>
      </c>
      <c r="G1116" s="236"/>
      <c r="H1116" s="765">
        <v>0.21</v>
      </c>
      <c r="I1116" s="766">
        <v>1</v>
      </c>
      <c r="J1116" s="314"/>
      <c r="K1116" s="786">
        <f t="shared" si="307"/>
        <v>0</v>
      </c>
      <c r="L1116" s="558">
        <f>IF(OR('1C TSspéc13'!$B$12="",'1C TSspéc13'!Z$30=0),0,IF(AND('1C TSspéc13'!$B$12&lt;&gt;"",$K$2="Pôle",'1C TSspéc13'!$C$12="OUI"),(('1C TSspéc13'!Z$22+'1C TSspéc13'!Z$23+'1C TSspéc13'!Z$24+'1C TSspéc13'!Z$25+'1C TSspéc13'!Z$29)/'1C TSspéc13'!Z$17),IF(AND('1C TSspéc13'!$B$12&lt;&gt;"",$K$2="Pôle",'1C TSspéc13'!$C$12="NON"),(('1C TSspéc13'!Z$22+'1C TSspéc13'!Z$23+'1C TSspéc13'!Z$24+'1C TSspéc13'!Z$25+'1C TSspéc13'!Z$29)/'1C TSspéc13'!Z$30),IF(AND('1C TSspéc13'!$B$12&lt;&gt;"",$K$2&lt;&gt;"Pôle",'1C TSspéc13'!$C$12="OUI"),(('1C TSspéc13'!Z$22+'1C TSspéc13'!Z$23+'1C TSspéc13'!Z$24+'1C TSspéc13'!Z$25+'1C TSspéc13'!Z$26+'1C TSspéc13'!Z$27+'1C TSspéc13'!Z$28+'1C TSspéc13'!Z$29)/'1C TSspéc13'!Z$17),IF(AND('1C TSspéc13'!$B$12&lt;&gt;"",$K$2&lt;&gt;"Pôle",'1C TSspéc13'!$C$12="NON"),(('1C TSspéc13'!Z$22+'1C TSspéc13'!Z$23+'1C TSspéc13'!Z$24+'1C TSspéc13'!Z$25+'1C TSspéc13'!Z$26+'1C TSspéc13'!Z$27+'1C TSspéc13'!Z$28+'1C TSspéc13'!Z$29)/'1C TSspéc13'!Z$30))))))</f>
        <v>0</v>
      </c>
      <c r="M1116" s="558">
        <f>IF(OR('1C TSspéc13'!$B$12="",'1C TSspéc13'!Z$30=0),0,IF(AND('1C TSspéc13'!$B$12&lt;&gt;"",$K$2="Pôle",'1C TSspéc13'!$C$12="OUI"),(('1C TSspéc13'!Z$26+'1C TSspéc13'!Z$27+'1C TSspéc13'!Z$28)/'1C TSspéc13'!Z$17),IF(AND('1C TSspéc13'!$B$12&lt;&gt;"",$K$2="Pôle",'1C TSspéc13'!$C$12="NON"),(('1C TSspéc13'!Z$26+'1C TSspéc13'!Z$27+'1C TSspéc13'!Z$28)/'1C TSspéc13'!Z$30),IF(AND('1C TSspéc13'!$B$12&lt;&gt;"",$K$2&lt;&gt;"Pôle"),0))))</f>
        <v>0</v>
      </c>
      <c r="N1116" s="559">
        <f>IF(AND('1C TSspéc13'!$B$12&lt;&gt;0,'1C TSspéc13'!$Z$30&lt;&gt;0),L1116+M1116,0)</f>
        <v>0</v>
      </c>
      <c r="O1116" s="572" t="str">
        <f>IF(AND('1C TSspéc13'!$Z$17&lt;&gt;0,'1C TSspéc13'!$C$12="OUI"),'1C TSspéc13'!$Z$35/'1C TSspéc13'!$Z$17,"")</f>
        <v/>
      </c>
      <c r="P1116" s="545" t="str">
        <f>IF(AND('1C TSspéc13'!$Z$17&lt;&gt;0,'1C TSspéc13'!$C$12="OUI"),'1C TSspéc13'!$Z$36/'1C TSspéc13'!$Z$17,"")</f>
        <v/>
      </c>
      <c r="Q1116" s="545" t="str">
        <f>IF(AND('1C TSspéc13'!$Z$17&lt;&gt;0,'1C TSspéc13'!$C$12="OUI"),'1C TSspéc13'!$Z$37/'1C TSspéc13'!$Z$17,"")</f>
        <v/>
      </c>
      <c r="R1116" s="545" t="str">
        <f>IF(AND('1C TSspéc13'!$Z$17&lt;&gt;0,'1C TSspéc13'!$C$12="OUI"),'1C TSspéc13'!$Z$38/'1C TSspéc13'!$Z$17,"")</f>
        <v/>
      </c>
      <c r="S1116" s="545" t="str">
        <f>IF(AND('1C TSspéc13'!$Z$17&lt;&gt;0,'1C TSspéc13'!$C$12="OUI"),'1C TSspéc13'!$Z$39/'1C TSspéc13'!$Z$17,"")</f>
        <v/>
      </c>
      <c r="T1116" s="545" t="str">
        <f>IF(AND('1C TSspéc13'!$Z$17&lt;&gt;0,'1C TSspéc13'!$C$12="OUI"),'1C TSspéc13'!$Z$40/'1C TSspéc13'!$Z$17,"")</f>
        <v/>
      </c>
      <c r="U1116" s="545" t="str">
        <f>IF(AND('1C TSspéc13'!$Z$17&lt;&gt;0,'1C TSspéc13'!$C$12="OUI"),'1C TSspéc13'!$Z$41/'1C TSspéc13'!$Z$17,"")</f>
        <v/>
      </c>
      <c r="V1116" s="545" t="str">
        <f>IF(AND('1C TSspéc13'!$Z$17&lt;&gt;0,'1C TSspéc13'!$C$12="OUI"),'1C TSspéc13'!$Z$42/'1C TSspéc13'!$Z$17,"")</f>
        <v/>
      </c>
      <c r="W1116" s="545" t="str">
        <f>IF(AND('1C TSspéc13'!$Z$17&lt;&gt;0,'1C TSspéc13'!$C$12="OUI"),'1C TSspéc13'!$Z$43/'1C TSspéc13'!$Z$17,"")</f>
        <v/>
      </c>
      <c r="X1116" s="545" t="str">
        <f>IF(AND('1C TSspéc13'!$Z$17&lt;&gt;0,'1C TSspéc13'!$C$12="OUI"),'1C TSspéc13'!$Z$44/'1C TSspéc13'!$Z$17,"")</f>
        <v/>
      </c>
      <c r="Y1116" s="545" t="str">
        <f>IF(AND('1C TSspéc13'!$Z$17&lt;&gt;0,'1C TSspéc13'!$C$12="OUI"),'1C TSspéc13'!$Z$45/'1C TSspéc13'!$Z$17,"")</f>
        <v/>
      </c>
      <c r="Z1116" s="545" t="str">
        <f>IF(AND('1C TSspéc13'!$Z$17&lt;&gt;0,'1C TSspéc13'!$C$12="OUI"),'1C TSspéc13'!$Z$46/'1C TSspéc13'!$Z$17,"")</f>
        <v/>
      </c>
      <c r="AA1116" s="545" t="str">
        <f>IF(AND('1C TSspéc13'!$Z$17&lt;&gt;0,'1C TSspéc13'!$C$12="OUI"),'1C TSspéc13'!$Z$47/'1C TSspéc13'!$Z$17,"")</f>
        <v/>
      </c>
      <c r="AB1116" s="545" t="str">
        <f>IF(AND('1C TSspéc13'!$Z$17&lt;&gt;0,'1C TSspéc13'!$C$12="OUI"),'1C TSspéc13'!$Z$48/'1C TSspéc13'!$Z$17,"")</f>
        <v/>
      </c>
      <c r="AC1116" s="545" t="str">
        <f>IF(AND('1C TSspéc13'!$Z$17&lt;&gt;0,'1C TSspéc13'!$C$12="OUI"),'1C TSspéc13'!$Z$49/'1C TSspéc13'!$Z$17,"")</f>
        <v/>
      </c>
      <c r="AD1116" s="545" t="str">
        <f>IF(AND('1C TSspéc13'!$Z$17&lt;&gt;0,'1C TSspéc13'!$C$12="OUI"),'1C TSspéc13'!$Z$50/'1C TSspéc13'!$Z$17,"")</f>
        <v/>
      </c>
      <c r="AE1116" s="545" t="str">
        <f>IF(AND('1C TSspéc13'!$Z$17&lt;&gt;0,'1C TSspéc13'!$C$12="OUI"),'1C TSspéc13'!$Z$51/'1C TSspéc13'!$Z$17,"")</f>
        <v/>
      </c>
      <c r="AF1116" s="545" t="str">
        <f>IF(AND('1C TSspéc13'!$Z$17&lt;&gt;0,'1C TSspéc13'!$C$12="OUI"),'1C TSspéc13'!$Z$52/'1C TSspéc13'!$Z$17,"")</f>
        <v/>
      </c>
      <c r="AG1116" s="545" t="str">
        <f>IF(AND('1C TSspéc13'!$Z$17&lt;&gt;0,'1C TSspéc13'!$C$12="OUI"),'1C TSspéc13'!$Z$53/'1C TSspéc13'!$Z$17,"")</f>
        <v/>
      </c>
      <c r="AH1116" s="545" t="str">
        <f>IF(AND('1C TSspéc13'!$Z$17&lt;&gt;0,'1C TSspéc13'!$C$12="OUI"),'1C TSspéc13'!$Z$54/'1C TSspéc13'!$Z$17,"")</f>
        <v/>
      </c>
      <c r="AI1116" s="545" t="str">
        <f>IF(AND('1C TSspéc13'!$Z$17&lt;&gt;0,'1C TSspéc13'!$C$12="OUI"),'1C TSspéc13'!$Z$55/'1C TSspéc13'!$Z$17,"")</f>
        <v/>
      </c>
      <c r="AJ1116" s="545" t="str">
        <f>IF(AND('1C TSspéc13'!$Z$17&lt;&gt;0,'1C TSspéc13'!$C$12="OUI"),'1C TSspéc13'!$Z$56/'1C TSspéc13'!$Z$17,"")</f>
        <v/>
      </c>
      <c r="AK1116" s="545" t="str">
        <f>IF(AND('1C TSspéc13'!$Z$17&lt;&gt;0,'1C TSspéc13'!$C$12="OUI"),'1C TSspéc13'!$Z$57/'1C TSspéc13'!$Z$17,"")</f>
        <v/>
      </c>
      <c r="AL1116" s="212">
        <f>IF(AND('1C TSspéc13'!$Z$17&lt;&gt;0,'1C TSspéc13'!$C$12="OUI"),N1116+AK1116,N1116)</f>
        <v>0</v>
      </c>
      <c r="AM1116" s="419">
        <f t="shared" si="308"/>
        <v>0</v>
      </c>
      <c r="AN1116" s="419">
        <f t="shared" si="309"/>
        <v>0</v>
      </c>
      <c r="AO1116" s="420" t="str">
        <f>IF(AND('1C TSspéc2'!$Z$17&lt;&gt;0,'1C TSspéc2'!$Z$30&lt;&gt;0),AM1116+AN1116,"")</f>
        <v/>
      </c>
      <c r="AP1116" s="574" t="str">
        <f>IF(AND('1C TSspéc2'!$Z$17&lt;&gt;0,'1C TSspéc2'!$Z$30&lt;&gt;0),AM1116-AR1116,"")</f>
        <v/>
      </c>
      <c r="AQ1116" s="625">
        <f t="shared" si="310"/>
        <v>0</v>
      </c>
      <c r="AR1116" s="597"/>
      <c r="AS1116" s="213"/>
      <c r="AT1116" s="214" t="str">
        <f>IF(('1C TSspéc13'!Z$17*FICHE!$C$14&lt;J1116),"Forfait limité à "&amp;FICHE!$C$14&amp;"€/jour","")</f>
        <v/>
      </c>
      <c r="AU1116" s="626"/>
      <c r="AV1116" s="824"/>
      <c r="AW1116" s="824"/>
      <c r="AX1116" s="824"/>
      <c r="AY1116" s="824"/>
      <c r="AZ1116" s="824"/>
      <c r="BA1116" s="767"/>
      <c r="BB1116" s="767"/>
      <c r="BC1116" s="767"/>
      <c r="BD1116" s="767"/>
      <c r="BE1116" s="767"/>
      <c r="BF1116" s="767"/>
      <c r="BG1116" s="767"/>
      <c r="BH1116" s="767"/>
      <c r="BI1116" s="767"/>
      <c r="BJ1116" s="767"/>
      <c r="BK1116" s="767"/>
      <c r="BL1116" s="767"/>
      <c r="BM1116" s="767"/>
      <c r="BN1116" s="767"/>
      <c r="BO1116" s="767"/>
      <c r="BP1116" s="767"/>
      <c r="BQ1116" s="767"/>
      <c r="BR1116" s="767"/>
      <c r="BS1116" s="767"/>
      <c r="BT1116" s="767"/>
      <c r="BU1116" s="767"/>
      <c r="BV1116" s="767"/>
      <c r="BW1116" s="767"/>
      <c r="BX1116" s="767"/>
      <c r="BY1116" s="767"/>
      <c r="BZ1116" s="767"/>
      <c r="CA1116" s="767"/>
      <c r="CB1116" s="767"/>
      <c r="CC1116" s="767"/>
      <c r="CD1116" s="767"/>
      <c r="CE1116" s="767"/>
      <c r="CF1116" s="767"/>
      <c r="CG1116" s="767"/>
      <c r="CH1116" s="767"/>
      <c r="CI1116" s="767"/>
      <c r="CJ1116" s="767"/>
      <c r="CK1116" s="767"/>
      <c r="CL1116" s="767"/>
      <c r="CM1116" s="767"/>
      <c r="CN1116" s="767"/>
      <c r="CO1116" s="767"/>
      <c r="CP1116" s="767"/>
      <c r="CQ1116" s="767"/>
      <c r="CR1116" s="767"/>
      <c r="CS1116" s="767"/>
      <c r="CT1116" s="767"/>
      <c r="CU1116" s="767"/>
      <c r="CV1116" s="767"/>
      <c r="CW1116" s="767"/>
      <c r="CX1116" s="767"/>
      <c r="CY1116" s="767"/>
      <c r="CZ1116" s="767"/>
      <c r="DA1116" s="767"/>
      <c r="DB1116" s="767"/>
      <c r="DC1116" s="767"/>
      <c r="DD1116" s="767"/>
      <c r="DE1116" s="767"/>
      <c r="DF1116" s="767"/>
      <c r="DG1116" s="767"/>
      <c r="DH1116" s="767"/>
      <c r="DI1116" s="767"/>
      <c r="DJ1116" s="767"/>
      <c r="DK1116" s="767"/>
      <c r="DL1116" s="767"/>
      <c r="DM1116" s="767"/>
      <c r="DN1116" s="767"/>
      <c r="DO1116" s="767"/>
      <c r="DP1116" s="767"/>
      <c r="DQ1116" s="767"/>
      <c r="DR1116" s="767"/>
      <c r="DS1116" s="767"/>
      <c r="DT1116" s="767"/>
      <c r="DU1116" s="767"/>
      <c r="DV1116" s="767"/>
      <c r="DW1116" s="767"/>
      <c r="DX1116" s="767"/>
      <c r="DY1116" s="767"/>
      <c r="DZ1116" s="767"/>
      <c r="EA1116" s="767"/>
      <c r="EB1116" s="767"/>
      <c r="EC1116" s="767"/>
      <c r="ED1116" s="767"/>
      <c r="EE1116" s="767"/>
      <c r="EF1116" s="767"/>
      <c r="EG1116" s="767"/>
      <c r="EH1116" s="767"/>
      <c r="EI1116" s="767"/>
      <c r="EJ1116" s="767"/>
      <c r="EK1116" s="767"/>
      <c r="EL1116" s="767"/>
      <c r="EM1116" s="767"/>
      <c r="EN1116" s="767"/>
      <c r="EO1116" s="767"/>
      <c r="EP1116" s="767"/>
      <c r="EQ1116" s="767"/>
      <c r="ER1116" s="767"/>
      <c r="ES1116" s="767"/>
      <c r="ET1116" s="767"/>
      <c r="EU1116" s="767"/>
      <c r="EV1116" s="767"/>
      <c r="EW1116" s="767"/>
      <c r="EX1116" s="767"/>
      <c r="EY1116" s="767"/>
      <c r="EZ1116" s="767"/>
      <c r="FA1116" s="767"/>
      <c r="FB1116" s="767"/>
      <c r="FC1116" s="767"/>
      <c r="FD1116" s="767"/>
      <c r="FE1116" s="767"/>
      <c r="FF1116" s="767"/>
      <c r="FG1116" s="767"/>
      <c r="FH1116" s="767"/>
      <c r="FI1116" s="767"/>
      <c r="FJ1116" s="767"/>
      <c r="FK1116" s="767"/>
      <c r="FL1116" s="767"/>
      <c r="FM1116" s="767"/>
      <c r="FN1116" s="767"/>
      <c r="FO1116" s="767"/>
      <c r="FP1116" s="767"/>
      <c r="FQ1116" s="767"/>
      <c r="FR1116" s="767"/>
      <c r="FS1116" s="767"/>
      <c r="FT1116" s="767"/>
      <c r="FU1116" s="767"/>
      <c r="FV1116" s="767"/>
      <c r="FW1116" s="767"/>
      <c r="FX1116" s="767"/>
      <c r="FY1116" s="767"/>
      <c r="FZ1116" s="767"/>
      <c r="GA1116" s="767"/>
      <c r="GB1116" s="767"/>
      <c r="GC1116" s="767"/>
      <c r="GD1116" s="767"/>
      <c r="GE1116" s="767"/>
      <c r="GF1116" s="767"/>
      <c r="GG1116" s="767"/>
      <c r="GH1116" s="767"/>
      <c r="GI1116" s="767"/>
      <c r="GJ1116" s="767"/>
      <c r="GK1116" s="767"/>
      <c r="GL1116" s="767"/>
      <c r="GM1116" s="767"/>
      <c r="GN1116" s="767"/>
      <c r="GO1116" s="767"/>
      <c r="GP1116" s="767"/>
      <c r="GQ1116" s="767"/>
      <c r="GR1116" s="767"/>
      <c r="GS1116" s="767"/>
      <c r="GT1116" s="767"/>
      <c r="GU1116" s="767"/>
      <c r="GV1116" s="767"/>
      <c r="GW1116" s="767"/>
      <c r="GX1116" s="767"/>
      <c r="GY1116" s="767"/>
      <c r="GZ1116" s="767"/>
      <c r="HA1116" s="767"/>
      <c r="HB1116" s="767"/>
      <c r="HC1116" s="767"/>
    </row>
    <row r="1117" spans="1:211" s="862" customFormat="1" ht="13.9" hidden="1" customHeight="1">
      <c r="A1117" s="843"/>
      <c r="B1117" s="844"/>
      <c r="C1117" s="968" t="str">
        <f>IF('1C TSspéc14'!C$17&lt;&gt;0,'1C TSspéc14'!$B$12,"")</f>
        <v/>
      </c>
      <c r="D1117" s="969"/>
      <c r="E1117" s="970"/>
      <c r="F1117" s="845">
        <f>IF(AND($C1117='1C TSspéc14'!$B$12,'1C TSspéc14'!$B$16="spécifiques",'1C TSspéc14'!$C$17&lt;&gt;""),'1C TSspéc14'!$C$21,"")</f>
        <v>0</v>
      </c>
      <c r="G1117" s="846"/>
      <c r="H1117" s="847">
        <v>0</v>
      </c>
      <c r="I1117" s="847">
        <v>0</v>
      </c>
      <c r="J1117" s="848"/>
      <c r="K1117" s="849">
        <f t="shared" si="299"/>
        <v>0</v>
      </c>
      <c r="L1117" s="894">
        <f>IF(OR('1C TSspéc14'!$B$12="",'1C TSspéc14'!C$30=0),0,IF(AND('1C TSspéc14'!$B$12&lt;&gt;"",$K$2="Pôle",'1C TSspéc14'!$C$12="OUI"),(('1C TSspéc14'!C$22+'1C TSspéc14'!C$23+'1C TSspéc14'!C$24+'1C TSspéc14'!C$25+'1C TSspéc14'!C$29)/'1C TSspéc14'!C$17),IF(AND('1C TSspéc14'!$B$12&lt;&gt;"",$K$2="Pôle",'1C TSspéc14'!$C$12="NON"),(('1C TSspéc14'!C$22+'1C TSspéc14'!C$23+'1C TSspéc14'!C$24+'1C TSspéc14'!C$25+'1C TSspéc14'!C$29)/'1C TSspéc14'!C$30),IF(AND('1C TSspéc14'!$B$12&lt;&gt;"",$K$2&lt;&gt;"Pôle",'1C TSspéc14'!$C$12="OUI"),(('1C TSspéc14'!C$22+'1C TSspéc14'!C$23+'1C TSspéc14'!C$24+'1C TSspéc14'!C$25+'1C TSspéc14'!C$26+'1C TSspéc14'!C$27+'1C TSspéc14'!C$28+'1C TSspéc14'!C$29)/'1C TSspéc14'!C$17),IF(AND('1C TSspéc14'!$B$12&lt;&gt;"",$K$2&lt;&gt;"Pôle",'1C TSspéc14'!$C$12="NON"),(('1C TSspéc14'!C$22+'1C TSspéc14'!C$23+'1C TSspéc14'!C$24+'1C TSspéc14'!C$25+'1C TSspéc14'!C$26+'1C TSspéc14'!C$27+'1C TSspéc14'!C$28+'1C TSspéc14'!C$29)/'1C TSspéc14'!C$30))))))</f>
        <v>0</v>
      </c>
      <c r="M1117" s="894">
        <f>IF(OR('1C TSspéc14'!$B$12="",'1C TSspéc14'!C$30=0),0,IF(AND('1C TSspéc14'!$B$12&lt;&gt;"",$K$2="Pôle",'1C TSspéc14'!$C$12="OUI"),(('1C TSspéc14'!C$26+'1C TSspéc14'!C$27+'1C TSspéc14'!C$28)/'1C TSspéc14'!C$17),IF(AND('1C TSspéc14'!$B$12&lt;&gt;"",$K$2="Pôle",'1C TSspéc14'!$C$12="NON"),(('1C TSspéc14'!C$26+'1C TSspéc14'!C$27+'1C TSspéc14'!C$28)/'1C TSspéc14'!C$30),IF(AND('1C TSspéc14'!$B$12&lt;&gt;"",$K$2&lt;&gt;"Pôle"),0))))</f>
        <v>0</v>
      </c>
      <c r="N1117" s="895">
        <f>IF(AND('1C TSspéc14'!$B$12&lt;&gt;0,'1C TSspéc14'!$C$30&lt;&gt;0),L1117+M1117,0)</f>
        <v>0</v>
      </c>
      <c r="O1117" s="851" t="str">
        <f>IF(AND('1C TSspéc14'!$C$17&lt;&gt;0,'1C TSspéc14'!$C$12="OUI"),'1C TSspéc14'!$C$35/'1C TSspéc14'!$C$17,"")</f>
        <v/>
      </c>
      <c r="P1117" s="852" t="str">
        <f>IF(AND('1C TSspéc14'!$C$17&lt;&gt;0,'1C TSspéc14'!$C$12="OUI"),'1C TSspéc14'!$C$36/'1C TSspéc14'!$C$17,"")</f>
        <v/>
      </c>
      <c r="Q1117" s="852" t="str">
        <f>IF(AND('1C TSspéc14'!$C$17&lt;&gt;0,'1C TSspéc14'!$C$12="OUI"),'1C TSspéc14'!$C$37/'1C TSspéc14'!$C$17,"")</f>
        <v/>
      </c>
      <c r="R1117" s="852" t="str">
        <f>IF(AND('1C TSspéc14'!$C$17&lt;&gt;0,'1C TSspéc14'!$C$12="OUI"),'1C TSspéc14'!$C$38/'1C TSspéc14'!$C$17,"")</f>
        <v/>
      </c>
      <c r="S1117" s="852" t="str">
        <f>IF(AND('1C TSspéc14'!$C$17&lt;&gt;0,'1C TSspéc14'!$C$12="OUI"),'1C TSspéc14'!$C$39/'1C TSspéc14'!$C$17,"")</f>
        <v/>
      </c>
      <c r="T1117" s="852" t="str">
        <f>IF(AND('1C TSspéc14'!$C$17&lt;&gt;0,'1C TSspéc14'!$C$12="OUI"),'1C TSspéc14'!$C$40/'1C TSspéc14'!$C$17,"")</f>
        <v/>
      </c>
      <c r="U1117" s="852" t="str">
        <f>IF(AND('1C TSspéc14'!$C$17&lt;&gt;0,'1C TSspéc14'!$C$12="OUI"),'1C TSspéc14'!$C$41/'1C TSspéc14'!$C$17,"")</f>
        <v/>
      </c>
      <c r="V1117" s="852" t="str">
        <f>IF(AND('1C TSspéc14'!$C$17&lt;&gt;0,'1C TSspéc14'!$C$12="OUI"),'1C TSspéc14'!$C$42/'1C TSspéc14'!$C$17,"")</f>
        <v/>
      </c>
      <c r="W1117" s="852" t="str">
        <f>IF(AND('1C TSspéc14'!$C$17&lt;&gt;0,'1C TSspéc14'!$C$12="OUI"),'1C TSspéc14'!$C$43/'1C TSspéc14'!$C$17,"")</f>
        <v/>
      </c>
      <c r="X1117" s="852" t="str">
        <f>IF(AND('1C TSspéc14'!$C$17&lt;&gt;0,'1C TSspéc14'!$C$12="OUI"),'1C TSspéc14'!$C$44/'1C TSspéc14'!$C$17,"")</f>
        <v/>
      </c>
      <c r="Y1117" s="852" t="str">
        <f>IF(AND('1C TSspéc14'!$C$17&lt;&gt;0,'1C TSspéc14'!$C$12="OUI"),'1C TSspéc14'!$C$45/'1C TSspéc14'!$C$17,"")</f>
        <v/>
      </c>
      <c r="Z1117" s="852" t="str">
        <f>IF(AND('1C TSspéc14'!$C$17&lt;&gt;0,'1C TSspéc14'!$C$12="OUI"),'1C TSspéc14'!$C$46/'1C TSspéc14'!$C$17,"")</f>
        <v/>
      </c>
      <c r="AA1117" s="852" t="str">
        <f>IF(AND('1C TSspéc14'!$C$17&lt;&gt;0,'1C TSspéc14'!$C$12="OUI"),'1C TSspéc14'!$C$47/'1C TSspéc14'!$C$17,"")</f>
        <v/>
      </c>
      <c r="AB1117" s="852" t="str">
        <f>IF(AND('1C TSspéc14'!$C$17&lt;&gt;0,'1C TSspéc14'!$C$12="OUI"),'1C TSspéc14'!$C$48/'1C TSspéc14'!$C$17,"")</f>
        <v/>
      </c>
      <c r="AC1117" s="852" t="str">
        <f>IF(AND('1C TSspéc14'!$C$17&lt;&gt;0,'1C TSspéc14'!$C$12="OUI"),'1C TSspéc14'!$C$49/'1C TSspéc14'!$C$17,"")</f>
        <v/>
      </c>
      <c r="AD1117" s="852" t="str">
        <f>IF(AND('1C TSspéc14'!$C$17&lt;&gt;0,'1C TSspéc14'!$C$12="OUI"),'1C TSspéc14'!$C$50/'1C TSspéc14'!$C$17,"")</f>
        <v/>
      </c>
      <c r="AE1117" s="852" t="str">
        <f>IF(AND('1C TSspéc14'!$C$17&lt;&gt;0,'1C TSspéc14'!$C$12="OUI"),'1C TSspéc14'!$C$51/'1C TSspéc14'!$C$17,"")</f>
        <v/>
      </c>
      <c r="AF1117" s="852" t="str">
        <f>IF(AND('1C TSspéc14'!$C$17&lt;&gt;0,'1C TSspéc14'!$C$12="OUI"),'1C TSspéc14'!$C$52/'1C TSspéc14'!$C$17,"")</f>
        <v/>
      </c>
      <c r="AG1117" s="852" t="str">
        <f>IF(AND('1C TSspéc14'!$C$17&lt;&gt;0,'1C TSspéc14'!$C$12="OUI"),'1C TSspéc14'!$C$53/'1C TSspéc14'!$C$17,"")</f>
        <v/>
      </c>
      <c r="AH1117" s="852" t="str">
        <f>IF(AND('1C TSspéc14'!$C$17&lt;&gt;0,'1C TSspéc14'!$C$12="OUI"),'1C TSspéc14'!$C$54/'1C TSspéc14'!$C$17,"")</f>
        <v/>
      </c>
      <c r="AI1117" s="852" t="str">
        <f>IF(AND('1C TSspéc14'!$C$17&lt;&gt;0,'1C TSspéc14'!$C$12="OUI"),'1C TSspéc14'!$C$55/'1C TSspéc14'!$C$17,"")</f>
        <v/>
      </c>
      <c r="AJ1117" s="852" t="str">
        <f>IF(AND('1C TSspéc14'!$C$17&lt;&gt;0,'1C TSspéc14'!$C$12="OUI"),'1C TSspéc14'!$C$56/'1C TSspéc14'!$C$17,"")</f>
        <v/>
      </c>
      <c r="AK1117" s="852" t="str">
        <f>IF(AND('1C TSspéc14'!$C$17&lt;&gt;0,'1C TSspéc14'!$C$12="OUI"),'1C TSspéc14'!$C$57/'1C TSspéc14'!$C$17,"")</f>
        <v/>
      </c>
      <c r="AL1117" s="853">
        <f>IF(AND('1C TSspéc14'!$C$17&lt;&gt;0,'1C TSspéc14'!$C$12="OUI"),N1117+AK1117,N1117)</f>
        <v>0</v>
      </c>
      <c r="AM1117" s="896">
        <f>(J1117+(J1117*H1117)-(J1117*H1117*I1117))*L1117</f>
        <v>0</v>
      </c>
      <c r="AN1117" s="896">
        <f>((J1117+(J1117*H1117)-(J1117*H1117*I1117))*M1117)*50%</f>
        <v>0</v>
      </c>
      <c r="AO1117" s="897" t="str">
        <f>IF(AND('1C TSspéc14'!$C$17&lt;&gt;0,'1C TSspéc14'!$C$30&lt;&gt;0),AM1117+AN1117,"")</f>
        <v/>
      </c>
      <c r="AP1117" s="856" t="str">
        <f>IF(AND('1C TSspéc14'!$C$17&lt;&gt;0,'1C TSspéc14'!$C$30&lt;&gt;0),AM1117-AR1117,"")</f>
        <v/>
      </c>
      <c r="AQ1117" s="857">
        <f>IF(M1117=0,0,AN1117-AS1117)</f>
        <v>0</v>
      </c>
      <c r="AR1117" s="898"/>
      <c r="AS1117" s="859"/>
      <c r="AT1117" s="860" t="str">
        <f>IF(('1C TSspéc14'!C$17*FICHE!$C$14&lt;J1117),"Forfait limité à "&amp;FICHE!$C$14&amp;"€/jour","")</f>
        <v/>
      </c>
      <c r="AU1117" s="861"/>
      <c r="AV1117" s="824"/>
      <c r="AW1117" s="824"/>
      <c r="AX1117" s="824"/>
      <c r="AY1117" s="824"/>
      <c r="AZ1117" s="824"/>
      <c r="BA1117" s="767"/>
      <c r="BB1117" s="767"/>
      <c r="BC1117" s="767"/>
      <c r="BD1117" s="767"/>
      <c r="BE1117" s="767"/>
      <c r="BF1117" s="767"/>
      <c r="BG1117" s="767"/>
      <c r="BH1117" s="767"/>
      <c r="BI1117" s="767"/>
      <c r="BJ1117" s="767"/>
      <c r="BK1117" s="767"/>
      <c r="BL1117" s="767"/>
      <c r="BM1117" s="767"/>
      <c r="BN1117" s="767"/>
      <c r="BO1117" s="767"/>
      <c r="BP1117" s="767"/>
      <c r="BQ1117" s="767"/>
      <c r="BR1117" s="767"/>
      <c r="BS1117" s="767"/>
      <c r="BT1117" s="767"/>
      <c r="BU1117" s="767"/>
      <c r="BV1117" s="767"/>
      <c r="BW1117" s="767"/>
      <c r="BX1117" s="767"/>
      <c r="BY1117" s="767"/>
      <c r="BZ1117" s="767"/>
      <c r="CA1117" s="767"/>
      <c r="CB1117" s="767"/>
      <c r="CC1117" s="767"/>
      <c r="CD1117" s="767"/>
      <c r="CE1117" s="767"/>
      <c r="CF1117" s="767"/>
      <c r="CG1117" s="767"/>
      <c r="CH1117" s="767"/>
      <c r="CI1117" s="767"/>
      <c r="CJ1117" s="767"/>
      <c r="CK1117" s="767"/>
      <c r="CL1117" s="767"/>
      <c r="CM1117" s="767"/>
      <c r="CN1117" s="767"/>
      <c r="CO1117" s="767"/>
      <c r="CP1117" s="767"/>
      <c r="CQ1117" s="767"/>
      <c r="CR1117" s="767"/>
      <c r="CS1117" s="767"/>
      <c r="CT1117" s="767"/>
      <c r="CU1117" s="767"/>
      <c r="CV1117" s="767"/>
      <c r="CW1117" s="767"/>
      <c r="CX1117" s="767"/>
      <c r="CY1117" s="767"/>
      <c r="CZ1117" s="767"/>
      <c r="DA1117" s="767"/>
      <c r="DB1117" s="767"/>
      <c r="DC1117" s="767"/>
      <c r="DD1117" s="767"/>
      <c r="DE1117" s="767"/>
      <c r="DF1117" s="767"/>
      <c r="DG1117" s="767"/>
      <c r="DH1117" s="767"/>
      <c r="DI1117" s="767"/>
      <c r="DJ1117" s="767"/>
      <c r="DK1117" s="767"/>
      <c r="DL1117" s="767"/>
      <c r="DM1117" s="767"/>
      <c r="DN1117" s="767"/>
      <c r="DO1117" s="767"/>
      <c r="DP1117" s="767"/>
      <c r="DQ1117" s="767"/>
      <c r="DR1117" s="767"/>
      <c r="DS1117" s="767"/>
      <c r="DT1117" s="767"/>
      <c r="DU1117" s="767"/>
      <c r="DV1117" s="767"/>
      <c r="DW1117" s="767"/>
      <c r="DX1117" s="767"/>
      <c r="DY1117" s="767"/>
      <c r="DZ1117" s="767"/>
      <c r="EA1117" s="767"/>
      <c r="EB1117" s="767"/>
      <c r="EC1117" s="767"/>
      <c r="ED1117" s="767"/>
      <c r="EE1117" s="767"/>
      <c r="EF1117" s="767"/>
      <c r="EG1117" s="767"/>
      <c r="EH1117" s="767"/>
      <c r="EI1117" s="767"/>
      <c r="EJ1117" s="767"/>
      <c r="EK1117" s="767"/>
      <c r="EL1117" s="767"/>
      <c r="EM1117" s="767"/>
      <c r="EN1117" s="767"/>
      <c r="EO1117" s="767"/>
      <c r="EP1117" s="767"/>
      <c r="EQ1117" s="767"/>
      <c r="ER1117" s="767"/>
      <c r="ES1117" s="767"/>
      <c r="ET1117" s="767"/>
      <c r="EU1117" s="767"/>
      <c r="EV1117" s="767"/>
      <c r="EW1117" s="767"/>
      <c r="EX1117" s="767"/>
      <c r="EY1117" s="767"/>
      <c r="EZ1117" s="767"/>
      <c r="FA1117" s="767"/>
      <c r="FB1117" s="767"/>
      <c r="FC1117" s="767"/>
      <c r="FD1117" s="767"/>
      <c r="FE1117" s="767"/>
      <c r="FF1117" s="767"/>
      <c r="FG1117" s="767"/>
      <c r="FH1117" s="767"/>
      <c r="FI1117" s="767"/>
      <c r="FJ1117" s="767"/>
      <c r="FK1117" s="767"/>
      <c r="FL1117" s="767"/>
      <c r="FM1117" s="767"/>
      <c r="FN1117" s="767"/>
      <c r="FO1117" s="767"/>
      <c r="FP1117" s="767"/>
      <c r="FQ1117" s="767"/>
      <c r="FR1117" s="767"/>
      <c r="FS1117" s="767"/>
      <c r="FT1117" s="767"/>
      <c r="FU1117" s="767"/>
      <c r="FV1117" s="767"/>
      <c r="FW1117" s="767"/>
      <c r="FX1117" s="767"/>
      <c r="FY1117" s="767"/>
      <c r="FZ1117" s="767"/>
      <c r="GA1117" s="767"/>
      <c r="GB1117" s="767"/>
      <c r="GC1117" s="767"/>
      <c r="GD1117" s="767"/>
      <c r="GE1117" s="767"/>
      <c r="GF1117" s="767"/>
      <c r="GG1117" s="767"/>
      <c r="GH1117" s="767"/>
      <c r="GI1117" s="767"/>
      <c r="GJ1117" s="767"/>
      <c r="GK1117" s="767"/>
      <c r="GL1117" s="767"/>
      <c r="GM1117" s="767"/>
      <c r="GN1117" s="767"/>
      <c r="GO1117" s="767"/>
      <c r="GP1117" s="767"/>
      <c r="GQ1117" s="767"/>
      <c r="GR1117" s="767"/>
      <c r="GS1117" s="767"/>
      <c r="GT1117" s="767"/>
      <c r="GU1117" s="767"/>
      <c r="GV1117" s="767"/>
      <c r="GW1117" s="767"/>
      <c r="GX1117" s="767"/>
      <c r="GY1117" s="767"/>
      <c r="GZ1117" s="767"/>
      <c r="HA1117" s="767"/>
      <c r="HB1117" s="767"/>
      <c r="HC1117" s="767"/>
    </row>
    <row r="1118" spans="1:211" s="864" customFormat="1" ht="13.9" hidden="1" customHeight="1">
      <c r="A1118" s="307"/>
      <c r="B1118" s="351"/>
      <c r="C1118" s="971" t="str">
        <f>IF('1C TSspéc14'!D$17&lt;&gt;0,'1C TSspéc14'!$B$12,"")</f>
        <v/>
      </c>
      <c r="D1118" s="972"/>
      <c r="E1118" s="973"/>
      <c r="F1118" s="93">
        <f>IF(AND($C1118='1C TSspéc14'!$B$12,'1C TSspéc14'!$B$16="spécifiques",'1C TSspéc14'!$D$17&lt;&gt;""),'1C TSspéc14'!$D$21,"")</f>
        <v>0</v>
      </c>
      <c r="G1118" s="863"/>
      <c r="H1118" s="745">
        <v>0.21</v>
      </c>
      <c r="I1118" s="747">
        <v>1</v>
      </c>
      <c r="J1118" s="312"/>
      <c r="K1118" s="680">
        <f t="shared" si="299"/>
        <v>0</v>
      </c>
      <c r="L1118" s="556">
        <f>IF(OR('1C TSspéc14'!$B$12="",'1C TSspéc14'!D$30=0),0,IF(AND('1C TSspéc14'!$B$12&lt;&gt;"",$K$2="Pôle",'1C TSspéc14'!$C$12="OUI"),(('1C TSspéc14'!D$22+'1C TSspéc14'!D$23+'1C TSspéc14'!D$24+'1C TSspéc14'!D$25+'1C TSspéc14'!D$29)/'1C TSspéc14'!D$17),IF(AND('1C TSspéc14'!$B$12&lt;&gt;"",$K$2="Pôle",'1C TSspéc14'!$C$12="NON"),(('1C TSspéc14'!D$22+'1C TSspéc14'!D$23+'1C TSspéc14'!D$24+'1C TSspéc14'!D$25+'1C TSspéc14'!D$29)/'1C TSspéc14'!D$30),IF(AND('1C TSspéc14'!$B$12&lt;&gt;"",$K$2&lt;&gt;"Pôle",'1C TSspéc14'!$C$12="OUI"),(('1C TSspéc14'!D$22+'1C TSspéc14'!D$23+'1C TSspéc14'!D$24+'1C TSspéc14'!D$25+'1C TSspéc14'!D$26+'1C TSspéc14'!D$27+'1C TSspéc14'!D$28+'1C TSspéc14'!D$29)/'1C TSspéc14'!D$17),IF(AND('1C TSspéc14'!$B$12&lt;&gt;"",$K$2&lt;&gt;"Pôle",'1C TSspéc14'!$C$12="NON"),(('1C TSspéc14'!D$22+'1C TSspéc14'!D$23+'1C TSspéc14'!D$24+'1C TSspéc14'!D$25+'1C TSspéc14'!D$26+'1C TSspéc14'!D$27+'1C TSspéc14'!D$28+'1C TSspéc14'!D$29)/'1C TSspéc14'!D$30))))))</f>
        <v>0</v>
      </c>
      <c r="M1118" s="556">
        <f>IF(OR('1C TSspéc14'!$B$12="",'1C TSspéc14'!D$30=0),0,IF(AND('1C TSspéc14'!$B$12&lt;&gt;"",$K$2="Pôle",'1C TSspéc14'!$C$12="OUI"),(('1C TSspéc14'!D$26+'1C TSspéc14'!D$27+'1C TSspéc14'!D$28)/'1C TSspéc14'!D$17),IF(AND('1C TSspéc14'!$B$12&lt;&gt;"",$K$2="Pôle",'1C TSspéc14'!$C$12="NON"),(('1C TSspéc14'!D$26+'1C TSspéc14'!D$27+'1C TSspéc14'!D$28)/'1C TSspéc14'!D$30),IF(AND('1C TSspéc14'!$B$12&lt;&gt;"",$K$2&lt;&gt;"Pôle"),0))))</f>
        <v>0</v>
      </c>
      <c r="N1118" s="557">
        <f>IF(AND('1C TSspéc14'!$B$12&lt;&gt;0,'1C TSspéc14'!$D$30&lt;&gt;0),L1118+M1118,0)</f>
        <v>0</v>
      </c>
      <c r="O1118" s="542" t="str">
        <f>IF(AND('1C TSspéc14'!$D$17&lt;&gt;0,'1C TSspéc14'!$C$12="OUI"),'1C TSspéc14'!$D$35/'1C TSspéc14'!$D$17,"")</f>
        <v/>
      </c>
      <c r="P1118" s="543" t="str">
        <f>IF(AND('1C TSspéc14'!$D$17&lt;&gt;0,'1C TSspéc14'!$C$12="OUI"),'1C TSspéc14'!$D$36/'1C TSspéc14'!$D$17,"")</f>
        <v/>
      </c>
      <c r="Q1118" s="543" t="str">
        <f>IF(AND('1C TSspéc14'!$D$17&lt;&gt;0,'1C TSspéc14'!$C$12="OUI"),'1C TSspéc14'!$D$37/'1C TSspéc14'!$D$17,"")</f>
        <v/>
      </c>
      <c r="R1118" s="543" t="str">
        <f>IF(AND('1C TSspéc14'!$D$17&lt;&gt;0,'1C TSspéc14'!$C$12="OUI"),'1C TSspéc14'!$D$38/'1C TSspéc14'!$D$17,"")</f>
        <v/>
      </c>
      <c r="S1118" s="543" t="str">
        <f>IF(AND('1C TSspéc14'!$D$17&lt;&gt;0,'1C TSspéc14'!$C$12="OUI"),'1C TSspéc14'!$D$39/'1C TSspéc14'!$D$17,"")</f>
        <v/>
      </c>
      <c r="T1118" s="543" t="str">
        <f>IF(AND('1C TSspéc14'!$D$17&lt;&gt;0,'1C TSspéc14'!$C$12="OUI"),'1C TSspéc14'!$D$40/'1C TSspéc14'!$D$17,"")</f>
        <v/>
      </c>
      <c r="U1118" s="543" t="str">
        <f>IF(AND('1C TSspéc14'!$D$17&lt;&gt;0,'1C TSspéc14'!$C$12="OUI"),'1C TSspéc14'!$D$41/'1C TSspéc14'!$D$17,"")</f>
        <v/>
      </c>
      <c r="V1118" s="543" t="str">
        <f>IF(AND('1C TSspéc14'!$D$17&lt;&gt;0,'1C TSspéc14'!$C$12="OUI"),'1C TSspéc14'!$D$42/'1C TSspéc14'!$D$17,"")</f>
        <v/>
      </c>
      <c r="W1118" s="543" t="str">
        <f>IF(AND('1C TSspéc14'!$D$17&lt;&gt;0,'1C TSspéc14'!$C$12="OUI"),'1C TSspéc14'!$D$43/'1C TSspéc14'!$D$17,"")</f>
        <v/>
      </c>
      <c r="X1118" s="543" t="str">
        <f>IF(AND('1C TSspéc14'!$D$17&lt;&gt;0,'1C TSspéc14'!$C$12="OUI"),'1C TSspéc14'!$D$44/'1C TSspéc14'!$D$17,"")</f>
        <v/>
      </c>
      <c r="Y1118" s="543" t="str">
        <f>IF(AND('1C TSspéc14'!$D$17&lt;&gt;0,'1C TSspéc14'!$C$12="OUI"),'1C TSspéc14'!$D$45/'1C TSspéc14'!$D$17,"")</f>
        <v/>
      </c>
      <c r="Z1118" s="543" t="str">
        <f>IF(AND('1C TSspéc14'!$D$17&lt;&gt;0,'1C TSspéc14'!$C$12="OUI"),'1C TSspéc14'!$D$46/'1C TSspéc14'!$D$17,"")</f>
        <v/>
      </c>
      <c r="AA1118" s="543" t="str">
        <f>IF(AND('1C TSspéc14'!$D$17&lt;&gt;0,'1C TSspéc14'!$C$12="OUI"),'1C TSspéc14'!$D$47/'1C TSspéc14'!$D$17,"")</f>
        <v/>
      </c>
      <c r="AB1118" s="543" t="str">
        <f>IF(AND('1C TSspéc14'!$D$17&lt;&gt;0,'1C TSspéc14'!$C$12="OUI"),'1C TSspéc14'!$D$48/'1C TSspéc14'!$D$17,"")</f>
        <v/>
      </c>
      <c r="AC1118" s="543" t="str">
        <f>IF(AND('1C TSspéc14'!$D$17&lt;&gt;0,'1C TSspéc14'!$C$12="OUI"),'1C TSspéc14'!$D$49/'1C TSspéc14'!$D$17,"")</f>
        <v/>
      </c>
      <c r="AD1118" s="543" t="str">
        <f>IF(AND('1C TSspéc14'!$D$17&lt;&gt;0,'1C TSspéc14'!$C$12="OUI"),'1C TSspéc14'!$D$50/'1C TSspéc14'!$D$17,"")</f>
        <v/>
      </c>
      <c r="AE1118" s="543" t="str">
        <f>IF(AND('1C TSspéc14'!$D$17&lt;&gt;0,'1C TSspéc14'!$C$12="OUI"),'1C TSspéc14'!$D$51/'1C TSspéc14'!$D$17,"")</f>
        <v/>
      </c>
      <c r="AF1118" s="543" t="str">
        <f>IF(AND('1C TSspéc14'!$D$17&lt;&gt;0,'1C TSspéc14'!$C$12="OUI"),'1C TSspéc14'!$D$52/'1C TSspéc14'!$D$17,"")</f>
        <v/>
      </c>
      <c r="AG1118" s="543" t="str">
        <f>IF(AND('1C TSspéc14'!$D$17&lt;&gt;0,'1C TSspéc14'!$C$12="OUI"),'1C TSspéc14'!$D$53/'1C TSspéc14'!$D$17,"")</f>
        <v/>
      </c>
      <c r="AH1118" s="543" t="str">
        <f>IF(AND('1C TSspéc14'!$D$17&lt;&gt;0,'1C TSspéc14'!$C$12="OUI"),'1C TSspéc14'!$D$54/'1C TSspéc14'!$D$17,"")</f>
        <v/>
      </c>
      <c r="AI1118" s="543" t="str">
        <f>IF(AND('1C TSspéc14'!$D$17&lt;&gt;0,'1C TSspéc14'!$C$12="OUI"),'1C TSspéc14'!$D$55/'1C TSspéc14'!$D$17,"")</f>
        <v/>
      </c>
      <c r="AJ1118" s="543" t="str">
        <f>IF(AND('1C TSspéc14'!$D$17&lt;&gt;0,'1C TSspéc14'!$C$12="OUI"),'1C TSspéc14'!$D$56/'1C TSspéc14'!$D$17,"")</f>
        <v/>
      </c>
      <c r="AK1118" s="543" t="str">
        <f>IF(AND('1C TSspéc14'!$D$17&lt;&gt;0,'1C TSspéc14'!$C$12="OUI"),'1C TSspéc14'!$D$57/'1C TSspéc14'!$D$17,"")</f>
        <v/>
      </c>
      <c r="AL1118" s="72">
        <f>IF(AND('1C TSspéc14'!$D$17&lt;&gt;0,'1C TSspéc14'!$C$12="OUI"),N1118+AK1118,N1118)</f>
        <v>0</v>
      </c>
      <c r="AM1118" s="417">
        <f t="shared" ref="AM1118:AM1140" si="311">(J1118+(J1118*H1118)-(J1118*H1118*I1118))*L1118</f>
        <v>0</v>
      </c>
      <c r="AN1118" s="417">
        <f t="shared" ref="AN1118:AN1140" si="312">((J1118+(J1118*H1118)-(J1118*H1118*I1118))*M1118)*50%</f>
        <v>0</v>
      </c>
      <c r="AO1118" s="418" t="str">
        <f>IF(AND('1C TSspéc14'!$D$17&lt;&gt;0,'1C TSspéc14'!$D$30&lt;&gt;0),AM1118+AN1118,"")</f>
        <v/>
      </c>
      <c r="AP1118" s="573" t="str">
        <f>IF(AND('1C TSspéc14'!$D$17&lt;&gt;0,'1C TSspéc14'!$D$30&lt;&gt;0),AM1118-AR1118,"")</f>
        <v/>
      </c>
      <c r="AQ1118" s="583">
        <f t="shared" ref="AQ1118:AQ1140" si="313">IF(M1118=0,0,AN1118-AS1118)</f>
        <v>0</v>
      </c>
      <c r="AR1118" s="596"/>
      <c r="AS1118" s="102"/>
      <c r="AT1118" s="27" t="str">
        <f>IF(('1C TSspéc14'!D$17*FICHE!$C$14&lt;J1118),"Forfait limité à "&amp;FICHE!$C$14&amp;"€/jour","")</f>
        <v/>
      </c>
      <c r="AU1118" s="592"/>
      <c r="AV1118" s="824"/>
      <c r="AW1118" s="824"/>
      <c r="AX1118" s="824"/>
      <c r="AY1118" s="824"/>
      <c r="AZ1118" s="824"/>
      <c r="BA1118" s="767"/>
      <c r="BB1118" s="767"/>
      <c r="BC1118" s="767"/>
      <c r="BD1118" s="767"/>
      <c r="BE1118" s="767"/>
      <c r="BF1118" s="767"/>
      <c r="BG1118" s="767"/>
      <c r="BH1118" s="767"/>
      <c r="BI1118" s="767"/>
      <c r="BJ1118" s="767"/>
      <c r="BK1118" s="767"/>
      <c r="BL1118" s="767"/>
      <c r="BM1118" s="767"/>
      <c r="BN1118" s="767"/>
      <c r="BO1118" s="767"/>
      <c r="BP1118" s="767"/>
      <c r="BQ1118" s="767"/>
      <c r="BR1118" s="767"/>
      <c r="BS1118" s="767"/>
      <c r="BT1118" s="767"/>
      <c r="BU1118" s="767"/>
      <c r="BV1118" s="767"/>
      <c r="BW1118" s="767"/>
      <c r="BX1118" s="767"/>
      <c r="BY1118" s="767"/>
      <c r="BZ1118" s="767"/>
      <c r="CA1118" s="767"/>
      <c r="CB1118" s="767"/>
      <c r="CC1118" s="767"/>
      <c r="CD1118" s="767"/>
      <c r="CE1118" s="767"/>
      <c r="CF1118" s="767"/>
      <c r="CG1118" s="767"/>
      <c r="CH1118" s="767"/>
      <c r="CI1118" s="767"/>
      <c r="CJ1118" s="767"/>
      <c r="CK1118" s="767"/>
      <c r="CL1118" s="767"/>
      <c r="CM1118" s="767"/>
      <c r="CN1118" s="767"/>
      <c r="CO1118" s="767"/>
      <c r="CP1118" s="767"/>
      <c r="CQ1118" s="767"/>
      <c r="CR1118" s="767"/>
      <c r="CS1118" s="767"/>
      <c r="CT1118" s="767"/>
      <c r="CU1118" s="767"/>
      <c r="CV1118" s="767"/>
      <c r="CW1118" s="767"/>
      <c r="CX1118" s="767"/>
      <c r="CY1118" s="767"/>
      <c r="CZ1118" s="767"/>
      <c r="DA1118" s="767"/>
      <c r="DB1118" s="767"/>
      <c r="DC1118" s="767"/>
      <c r="DD1118" s="767"/>
      <c r="DE1118" s="767"/>
      <c r="DF1118" s="767"/>
      <c r="DG1118" s="767"/>
      <c r="DH1118" s="767"/>
      <c r="DI1118" s="767"/>
      <c r="DJ1118" s="767"/>
      <c r="DK1118" s="767"/>
      <c r="DL1118" s="767"/>
      <c r="DM1118" s="767"/>
      <c r="DN1118" s="767"/>
      <c r="DO1118" s="767"/>
      <c r="DP1118" s="767"/>
      <c r="DQ1118" s="767"/>
      <c r="DR1118" s="767"/>
      <c r="DS1118" s="767"/>
      <c r="DT1118" s="767"/>
      <c r="DU1118" s="767"/>
      <c r="DV1118" s="767"/>
      <c r="DW1118" s="767"/>
      <c r="DX1118" s="767"/>
      <c r="DY1118" s="767"/>
      <c r="DZ1118" s="767"/>
      <c r="EA1118" s="767"/>
      <c r="EB1118" s="767"/>
      <c r="EC1118" s="767"/>
      <c r="ED1118" s="767"/>
      <c r="EE1118" s="767"/>
      <c r="EF1118" s="767"/>
      <c r="EG1118" s="767"/>
      <c r="EH1118" s="767"/>
      <c r="EI1118" s="767"/>
      <c r="EJ1118" s="767"/>
      <c r="EK1118" s="767"/>
      <c r="EL1118" s="767"/>
      <c r="EM1118" s="767"/>
      <c r="EN1118" s="767"/>
      <c r="EO1118" s="767"/>
      <c r="EP1118" s="767"/>
      <c r="EQ1118" s="767"/>
      <c r="ER1118" s="767"/>
      <c r="ES1118" s="767"/>
      <c r="ET1118" s="767"/>
      <c r="EU1118" s="767"/>
      <c r="EV1118" s="767"/>
      <c r="EW1118" s="767"/>
      <c r="EX1118" s="767"/>
      <c r="EY1118" s="767"/>
      <c r="EZ1118" s="767"/>
      <c r="FA1118" s="767"/>
      <c r="FB1118" s="767"/>
      <c r="FC1118" s="767"/>
      <c r="FD1118" s="767"/>
      <c r="FE1118" s="767"/>
      <c r="FF1118" s="767"/>
      <c r="FG1118" s="767"/>
      <c r="FH1118" s="767"/>
      <c r="FI1118" s="767"/>
      <c r="FJ1118" s="767"/>
      <c r="FK1118" s="767"/>
      <c r="FL1118" s="767"/>
      <c r="FM1118" s="767"/>
      <c r="FN1118" s="767"/>
      <c r="FO1118" s="767"/>
      <c r="FP1118" s="767"/>
      <c r="FQ1118" s="767"/>
      <c r="FR1118" s="767"/>
      <c r="FS1118" s="767"/>
      <c r="FT1118" s="767"/>
      <c r="FU1118" s="767"/>
      <c r="FV1118" s="767"/>
      <c r="FW1118" s="767"/>
      <c r="FX1118" s="767"/>
      <c r="FY1118" s="767"/>
      <c r="FZ1118" s="767"/>
      <c r="GA1118" s="767"/>
      <c r="GB1118" s="767"/>
      <c r="GC1118" s="767"/>
      <c r="GD1118" s="767"/>
      <c r="GE1118" s="767"/>
      <c r="GF1118" s="767"/>
      <c r="GG1118" s="767"/>
      <c r="GH1118" s="767"/>
      <c r="GI1118" s="767"/>
      <c r="GJ1118" s="767"/>
      <c r="GK1118" s="767"/>
      <c r="GL1118" s="767"/>
      <c r="GM1118" s="767"/>
      <c r="GN1118" s="767"/>
      <c r="GO1118" s="767"/>
      <c r="GP1118" s="767"/>
      <c r="GQ1118" s="767"/>
      <c r="GR1118" s="767"/>
      <c r="GS1118" s="767"/>
      <c r="GT1118" s="767"/>
      <c r="GU1118" s="767"/>
      <c r="GV1118" s="767"/>
      <c r="GW1118" s="767"/>
      <c r="GX1118" s="767"/>
      <c r="GY1118" s="767"/>
      <c r="GZ1118" s="767"/>
      <c r="HA1118" s="767"/>
      <c r="HB1118" s="767"/>
      <c r="HC1118" s="767"/>
    </row>
    <row r="1119" spans="1:211" s="864" customFormat="1" ht="13.9" hidden="1" customHeight="1">
      <c r="A1119" s="307"/>
      <c r="B1119" s="351"/>
      <c r="C1119" s="971" t="str">
        <f>IF('1C TSspéc14'!E$17&lt;&gt;0,'1C TSspéc14'!$B$12,"")</f>
        <v/>
      </c>
      <c r="D1119" s="972"/>
      <c r="E1119" s="973"/>
      <c r="F1119" s="93">
        <f>IF(AND($C1119='1C TSspéc14'!$B$12,'1C TSspéc14'!$B$16="spécifiques",'1C TSspéc14'!$E$17&lt;&gt;""),'1C TSspéc14'!$E$21,"")</f>
        <v>0</v>
      </c>
      <c r="G1119" s="863"/>
      <c r="H1119" s="745">
        <v>0.21</v>
      </c>
      <c r="I1119" s="747">
        <v>1</v>
      </c>
      <c r="J1119" s="312"/>
      <c r="K1119" s="680">
        <f t="shared" si="299"/>
        <v>0</v>
      </c>
      <c r="L1119" s="556">
        <f>IF(OR('1C TSspéc14'!$B$12="",'1C TSspéc14'!E$30=0),0,IF(AND('1C TSspéc14'!$B$12&lt;&gt;"",$K$2="Pôle",'1C TSspéc14'!$C$12="OUI"),(('1C TSspéc14'!E$22+'1C TSspéc14'!E$23+'1C TSspéc14'!E$24+'1C TSspéc14'!E$25+'1C TSspéc14'!E$29)/'1C TSspéc14'!E$17),IF(AND('1C TSspéc14'!$B$12&lt;&gt;"",$K$2="Pôle",'1C TSspéc14'!$C$12="NON"),(('1C TSspéc14'!E$22+'1C TSspéc14'!E$23+'1C TSspéc14'!E$24+'1C TSspéc14'!E$25+'1C TSspéc14'!E$29)/'1C TSspéc14'!E$30),IF(AND('1C TSspéc14'!$B$12&lt;&gt;"",$K$2&lt;&gt;"Pôle",'1C TSspéc14'!$C$12="OUI"),(('1C TSspéc14'!E$22+'1C TSspéc14'!E$23+'1C TSspéc14'!E$24+'1C TSspéc14'!E$25+'1C TSspéc14'!E$26+'1C TSspéc14'!E$27+'1C TSspéc14'!E$28+'1C TSspéc14'!E$29)/'1C TSspéc14'!E$17),IF(AND('1C TSspéc14'!$B$12&lt;&gt;"",$K$2&lt;&gt;"Pôle",'1C TSspéc14'!$C$12="NON"),(('1C TSspéc14'!E$22+'1C TSspéc14'!E$23+'1C TSspéc14'!E$24+'1C TSspéc14'!E$25+'1C TSspéc14'!E$26+'1C TSspéc14'!E$27+'1C TSspéc14'!E$28+'1C TSspéc14'!E$29)/'1C TSspéc14'!E$30))))))</f>
        <v>0</v>
      </c>
      <c r="M1119" s="556">
        <f>IF(OR('1C TSspéc14'!$B$12="",'1C TSspéc14'!E$30=0),0,IF(AND('1C TSspéc14'!$B$12&lt;&gt;"",$K$2="Pôle",'1C TSspéc14'!$C$12="OUI"),(('1C TSspéc14'!E$26+'1C TSspéc14'!E$27+'1C TSspéc14'!E$28)/'1C TSspéc14'!E$17),IF(AND('1C TSspéc14'!$B$12&lt;&gt;"",$K$2="Pôle",'1C TSspéc14'!$C$12="NON"),(('1C TSspéc14'!E$26+'1C TSspéc14'!E$27+'1C TSspéc14'!E$28)/'1C TSspéc14'!E$30),IF(AND('1C TSspéc14'!$B$12&lt;&gt;"",$K$2&lt;&gt;"Pôle"),0))))</f>
        <v>0</v>
      </c>
      <c r="N1119" s="557">
        <f>IF(AND('1C TSspéc14'!$B$12&lt;&gt;0,'1C TSspéc14'!$E$30&lt;&gt;0),L1119+M1119,0)</f>
        <v>0</v>
      </c>
      <c r="O1119" s="542" t="str">
        <f>IF(AND('1C TSspéc14'!$E$17&lt;&gt;0,'1C TSspéc14'!$C$12="OUI"),'1C TSspéc14'!$E$35/'1C TSspéc14'!$E$17,"")</f>
        <v/>
      </c>
      <c r="P1119" s="543" t="str">
        <f>IF(AND('1C TSspéc14'!$E$17&lt;&gt;0,'1C TSspéc14'!$C$12="OUI"),'1C TSspéc14'!$E$36/'1C TSspéc14'!$E$17,"")</f>
        <v/>
      </c>
      <c r="Q1119" s="543" t="str">
        <f>IF(AND('1C TSspéc14'!$E$17&lt;&gt;0,'1C TSspéc14'!$C$12="OUI"),'1C TSspéc14'!$E$37/'1C TSspéc14'!$E$17,"")</f>
        <v/>
      </c>
      <c r="R1119" s="543" t="str">
        <f>IF(AND('1C TSspéc14'!$E$17&lt;&gt;0,'1C TSspéc14'!$C$12="OUI"),'1C TSspéc14'!$E$38/'1C TSspéc14'!$E$17,"")</f>
        <v/>
      </c>
      <c r="S1119" s="543" t="str">
        <f>IF(AND('1C TSspéc14'!$E$17&lt;&gt;0,'1C TSspéc14'!$C$12="OUI"),'1C TSspéc14'!$E$39/'1C TSspéc14'!$E$17,"")</f>
        <v/>
      </c>
      <c r="T1119" s="543" t="str">
        <f>IF(AND('1C TSspéc14'!$E$17&lt;&gt;0,'1C TSspéc14'!$C$12="OUI"),'1C TSspéc14'!$E$40/'1C TSspéc14'!$E$17,"")</f>
        <v/>
      </c>
      <c r="U1119" s="543" t="str">
        <f>IF(AND('1C TSspéc14'!$E$17&lt;&gt;0,'1C TSspéc14'!$C$12="OUI"),'1C TSspéc14'!$E$41/'1C TSspéc14'!$E$17,"")</f>
        <v/>
      </c>
      <c r="V1119" s="543" t="str">
        <f>IF(AND('1C TSspéc14'!$E$17&lt;&gt;0,'1C TSspéc14'!$C$12="OUI"),'1C TSspéc14'!$E$42/'1C TSspéc14'!$E$17,"")</f>
        <v/>
      </c>
      <c r="W1119" s="543" t="str">
        <f>IF(AND('1C TSspéc14'!$E$17&lt;&gt;0,'1C TSspéc14'!$C$12="OUI"),'1C TSspéc14'!$E$43/'1C TSspéc14'!$E$17,"")</f>
        <v/>
      </c>
      <c r="X1119" s="543" t="str">
        <f>IF(AND('1C TSspéc14'!$E$17&lt;&gt;0,'1C TSspéc14'!$C$12="OUI"),'1C TSspéc14'!$E$44/'1C TSspéc14'!$E$17,"")</f>
        <v/>
      </c>
      <c r="Y1119" s="543" t="str">
        <f>IF(AND('1C TSspéc14'!$E$17&lt;&gt;0,'1C TSspéc14'!$C$12="OUI"),'1C TSspéc14'!$E$45/'1C TSspéc14'!$E$17,"")</f>
        <v/>
      </c>
      <c r="Z1119" s="543" t="str">
        <f>IF(AND('1C TSspéc14'!$E$17&lt;&gt;0,'1C TSspéc14'!$C$12="OUI"),'1C TSspéc14'!$E$46/'1C TSspéc14'!$E$17,"")</f>
        <v/>
      </c>
      <c r="AA1119" s="543" t="str">
        <f>IF(AND('1C TSspéc14'!$E$17&lt;&gt;0,'1C TSspéc14'!$C$12="OUI"),'1C TSspéc14'!$E$47/'1C TSspéc14'!$E$17,"")</f>
        <v/>
      </c>
      <c r="AB1119" s="543" t="str">
        <f>IF(AND('1C TSspéc14'!$E$17&lt;&gt;0,'1C TSspéc14'!$C$12="OUI"),'1C TSspéc14'!$E$48/'1C TSspéc14'!$E$17,"")</f>
        <v/>
      </c>
      <c r="AC1119" s="543" t="str">
        <f>IF(AND('1C TSspéc14'!$E$17&lt;&gt;0,'1C TSspéc14'!$C$12="OUI"),'1C TSspéc14'!$E$49/'1C TSspéc14'!$E$17,"")</f>
        <v/>
      </c>
      <c r="AD1119" s="543" t="str">
        <f>IF(AND('1C TSspéc14'!$E$17&lt;&gt;0,'1C TSspéc14'!$C$12="OUI"),'1C TSspéc14'!$E$50/'1C TSspéc14'!$E$17,"")</f>
        <v/>
      </c>
      <c r="AE1119" s="543" t="str">
        <f>IF(AND('1C TSspéc14'!$E$17&lt;&gt;0,'1C TSspéc14'!$C$12="OUI"),'1C TSspéc14'!$E$51/'1C TSspéc14'!$E$17,"")</f>
        <v/>
      </c>
      <c r="AF1119" s="543" t="str">
        <f>IF(AND('1C TSspéc14'!$E$17&lt;&gt;0,'1C TSspéc14'!$C$12="OUI"),'1C TSspéc14'!$E$52/'1C TSspéc14'!$E$17,"")</f>
        <v/>
      </c>
      <c r="AG1119" s="543" t="str">
        <f>IF(AND('1C TSspéc14'!$E$17&lt;&gt;0,'1C TSspéc14'!$C$12="OUI"),'1C TSspéc14'!$E$53/'1C TSspéc14'!$E$17,"")</f>
        <v/>
      </c>
      <c r="AH1119" s="543" t="str">
        <f>IF(AND('1C TSspéc14'!$E$17&lt;&gt;0,'1C TSspéc14'!$C$12="OUI"),'1C TSspéc14'!$E$54/'1C TSspéc14'!$E$17,"")</f>
        <v/>
      </c>
      <c r="AI1119" s="543" t="str">
        <f>IF(AND('1C TSspéc14'!$E$17&lt;&gt;0,'1C TSspéc14'!$C$12="OUI"),'1C TSspéc14'!$E$55/'1C TSspéc14'!$E$17,"")</f>
        <v/>
      </c>
      <c r="AJ1119" s="543" t="str">
        <f>IF(AND('1C TSspéc14'!$E$17&lt;&gt;0,'1C TSspéc14'!$C$12="OUI"),'1C TSspéc14'!$E$56/'1C TSspéc14'!$E$17,"")</f>
        <v/>
      </c>
      <c r="AK1119" s="543" t="str">
        <f>IF(AND('1C TSspéc14'!$E$17&lt;&gt;0,'1C TSspéc14'!$C$12="OUI"),'1C TSspéc14'!$E$57/'1C TSspéc14'!$E$17,"")</f>
        <v/>
      </c>
      <c r="AL1119" s="72">
        <f>IF(AND('1C TSspéc14'!$E$17&lt;&gt;0,'1C TSspéc14'!$C$12="OUI"),N1119+AK1119,N1119)</f>
        <v>0</v>
      </c>
      <c r="AM1119" s="417">
        <f t="shared" si="311"/>
        <v>0</v>
      </c>
      <c r="AN1119" s="417">
        <f t="shared" si="312"/>
        <v>0</v>
      </c>
      <c r="AO1119" s="418" t="str">
        <f>IF(AND('1C TSspéc14'!$E$17&lt;&gt;0,'1C TSspéc14'!$E$30&lt;&gt;0),AM1119+AN1119,"")</f>
        <v/>
      </c>
      <c r="AP1119" s="573" t="str">
        <f>IF(AND('1C TSspéc14'!$E$17&lt;&gt;0,'1C TSspéc14'!$E$30&lt;&gt;0),AM1119-AR1119,"")</f>
        <v/>
      </c>
      <c r="AQ1119" s="583">
        <f t="shared" si="313"/>
        <v>0</v>
      </c>
      <c r="AR1119" s="596"/>
      <c r="AS1119" s="102"/>
      <c r="AT1119" s="27" t="str">
        <f>IF(('1C TSspéc14'!E$17*FICHE!$C$14&lt;J1119),"Forfait limité à "&amp;FICHE!$C$14&amp;"€/jour","")</f>
        <v/>
      </c>
      <c r="AU1119" s="592"/>
      <c r="AV1119" s="824"/>
      <c r="AW1119" s="824"/>
      <c r="AX1119" s="824"/>
      <c r="AY1119" s="824"/>
      <c r="AZ1119" s="824"/>
      <c r="BA1119" s="767"/>
      <c r="BB1119" s="767"/>
      <c r="BC1119" s="767"/>
      <c r="BD1119" s="767"/>
      <c r="BE1119" s="767"/>
      <c r="BF1119" s="767"/>
      <c r="BG1119" s="767"/>
      <c r="BH1119" s="767"/>
      <c r="BI1119" s="767"/>
      <c r="BJ1119" s="767"/>
      <c r="BK1119" s="767"/>
      <c r="BL1119" s="767"/>
      <c r="BM1119" s="767"/>
      <c r="BN1119" s="767"/>
      <c r="BO1119" s="767"/>
      <c r="BP1119" s="767"/>
      <c r="BQ1119" s="767"/>
      <c r="BR1119" s="767"/>
      <c r="BS1119" s="767"/>
      <c r="BT1119" s="767"/>
      <c r="BU1119" s="767"/>
      <c r="BV1119" s="767"/>
      <c r="BW1119" s="767"/>
      <c r="BX1119" s="767"/>
      <c r="BY1119" s="767"/>
      <c r="BZ1119" s="767"/>
      <c r="CA1119" s="767"/>
      <c r="CB1119" s="767"/>
      <c r="CC1119" s="767"/>
      <c r="CD1119" s="767"/>
      <c r="CE1119" s="767"/>
      <c r="CF1119" s="767"/>
      <c r="CG1119" s="767"/>
      <c r="CH1119" s="767"/>
      <c r="CI1119" s="767"/>
      <c r="CJ1119" s="767"/>
      <c r="CK1119" s="767"/>
      <c r="CL1119" s="767"/>
      <c r="CM1119" s="767"/>
      <c r="CN1119" s="767"/>
      <c r="CO1119" s="767"/>
      <c r="CP1119" s="767"/>
      <c r="CQ1119" s="767"/>
      <c r="CR1119" s="767"/>
      <c r="CS1119" s="767"/>
      <c r="CT1119" s="767"/>
      <c r="CU1119" s="767"/>
      <c r="CV1119" s="767"/>
      <c r="CW1119" s="767"/>
      <c r="CX1119" s="767"/>
      <c r="CY1119" s="767"/>
      <c r="CZ1119" s="767"/>
      <c r="DA1119" s="767"/>
      <c r="DB1119" s="767"/>
      <c r="DC1119" s="767"/>
      <c r="DD1119" s="767"/>
      <c r="DE1119" s="767"/>
      <c r="DF1119" s="767"/>
      <c r="DG1119" s="767"/>
      <c r="DH1119" s="767"/>
      <c r="DI1119" s="767"/>
      <c r="DJ1119" s="767"/>
      <c r="DK1119" s="767"/>
      <c r="DL1119" s="767"/>
      <c r="DM1119" s="767"/>
      <c r="DN1119" s="767"/>
      <c r="DO1119" s="767"/>
      <c r="DP1119" s="767"/>
      <c r="DQ1119" s="767"/>
      <c r="DR1119" s="767"/>
      <c r="DS1119" s="767"/>
      <c r="DT1119" s="767"/>
      <c r="DU1119" s="767"/>
      <c r="DV1119" s="767"/>
      <c r="DW1119" s="767"/>
      <c r="DX1119" s="767"/>
      <c r="DY1119" s="767"/>
      <c r="DZ1119" s="767"/>
      <c r="EA1119" s="767"/>
      <c r="EB1119" s="767"/>
      <c r="EC1119" s="767"/>
      <c r="ED1119" s="767"/>
      <c r="EE1119" s="767"/>
      <c r="EF1119" s="767"/>
      <c r="EG1119" s="767"/>
      <c r="EH1119" s="767"/>
      <c r="EI1119" s="767"/>
      <c r="EJ1119" s="767"/>
      <c r="EK1119" s="767"/>
      <c r="EL1119" s="767"/>
      <c r="EM1119" s="767"/>
      <c r="EN1119" s="767"/>
      <c r="EO1119" s="767"/>
      <c r="EP1119" s="767"/>
      <c r="EQ1119" s="767"/>
      <c r="ER1119" s="767"/>
      <c r="ES1119" s="767"/>
      <c r="ET1119" s="767"/>
      <c r="EU1119" s="767"/>
      <c r="EV1119" s="767"/>
      <c r="EW1119" s="767"/>
      <c r="EX1119" s="767"/>
      <c r="EY1119" s="767"/>
      <c r="EZ1119" s="767"/>
      <c r="FA1119" s="767"/>
      <c r="FB1119" s="767"/>
      <c r="FC1119" s="767"/>
      <c r="FD1119" s="767"/>
      <c r="FE1119" s="767"/>
      <c r="FF1119" s="767"/>
      <c r="FG1119" s="767"/>
      <c r="FH1119" s="767"/>
      <c r="FI1119" s="767"/>
      <c r="FJ1119" s="767"/>
      <c r="FK1119" s="767"/>
      <c r="FL1119" s="767"/>
      <c r="FM1119" s="767"/>
      <c r="FN1119" s="767"/>
      <c r="FO1119" s="767"/>
      <c r="FP1119" s="767"/>
      <c r="FQ1119" s="767"/>
      <c r="FR1119" s="767"/>
      <c r="FS1119" s="767"/>
      <c r="FT1119" s="767"/>
      <c r="FU1119" s="767"/>
      <c r="FV1119" s="767"/>
      <c r="FW1119" s="767"/>
      <c r="FX1119" s="767"/>
      <c r="FY1119" s="767"/>
      <c r="FZ1119" s="767"/>
      <c r="GA1119" s="767"/>
      <c r="GB1119" s="767"/>
      <c r="GC1119" s="767"/>
      <c r="GD1119" s="767"/>
      <c r="GE1119" s="767"/>
      <c r="GF1119" s="767"/>
      <c r="GG1119" s="767"/>
      <c r="GH1119" s="767"/>
      <c r="GI1119" s="767"/>
      <c r="GJ1119" s="767"/>
      <c r="GK1119" s="767"/>
      <c r="GL1119" s="767"/>
      <c r="GM1119" s="767"/>
      <c r="GN1119" s="767"/>
      <c r="GO1119" s="767"/>
      <c r="GP1119" s="767"/>
      <c r="GQ1119" s="767"/>
      <c r="GR1119" s="767"/>
      <c r="GS1119" s="767"/>
      <c r="GT1119" s="767"/>
      <c r="GU1119" s="767"/>
      <c r="GV1119" s="767"/>
      <c r="GW1119" s="767"/>
      <c r="GX1119" s="767"/>
      <c r="GY1119" s="767"/>
      <c r="GZ1119" s="767"/>
      <c r="HA1119" s="767"/>
      <c r="HB1119" s="767"/>
      <c r="HC1119" s="767"/>
    </row>
    <row r="1120" spans="1:211" s="864" customFormat="1" ht="13.9" hidden="1" customHeight="1">
      <c r="A1120" s="307"/>
      <c r="B1120" s="351"/>
      <c r="C1120" s="971" t="str">
        <f>IF('1C TSspéc14'!F$17&lt;&gt;0,'1C TSspéc14'!$B$12,"")</f>
        <v/>
      </c>
      <c r="D1120" s="972"/>
      <c r="E1120" s="973"/>
      <c r="F1120" s="93">
        <f>IF(AND($C1120='1C TSspéc14'!$B$12,'1C TSspéc14'!$B$16="spécifiques",'1C TSspéc14'!$F$17&lt;&gt;""),'1C TSspéc14'!$F$21,"")</f>
        <v>0</v>
      </c>
      <c r="G1120" s="863"/>
      <c r="H1120" s="745">
        <v>0.21</v>
      </c>
      <c r="I1120" s="747">
        <v>1</v>
      </c>
      <c r="J1120" s="312"/>
      <c r="K1120" s="680">
        <f t="shared" si="299"/>
        <v>0</v>
      </c>
      <c r="L1120" s="556">
        <f>IF(OR('1C TSspéc14'!$B$12="",'1C TSspéc14'!F$30=0),0,IF(AND('1C TSspéc14'!$B$12&lt;&gt;"",$K$2="Pôle",'1C TSspéc14'!$C$12="OUI"),(('1C TSspéc14'!F$22+'1C TSspéc14'!F$23+'1C TSspéc14'!F$24+'1C TSspéc14'!F$25+'1C TSspéc14'!F$29)/'1C TSspéc14'!F$17),IF(AND('1C TSspéc14'!$B$12&lt;&gt;"",$K$2="Pôle",'1C TSspéc14'!$C$12="NON"),(('1C TSspéc14'!F$22+'1C TSspéc14'!F$23+'1C TSspéc14'!F$24+'1C TSspéc14'!F$25+'1C TSspéc14'!F$29)/'1C TSspéc14'!F$30),IF(AND('1C TSspéc14'!$B$12&lt;&gt;"",$K$2&lt;&gt;"Pôle",'1C TSspéc14'!$C$12="OUI"),(('1C TSspéc14'!F$22+'1C TSspéc14'!F$23+'1C TSspéc14'!F$24+'1C TSspéc14'!F$25+'1C TSspéc14'!F$26+'1C TSspéc14'!F$27+'1C TSspéc14'!F$28+'1C TSspéc14'!F$29)/'1C TSspéc14'!F$17),IF(AND('1C TSspéc14'!$B$12&lt;&gt;"",$K$2&lt;&gt;"Pôle",'1C TSspéc14'!$C$12="NON"),(('1C TSspéc14'!F$22+'1C TSspéc14'!F$23+'1C TSspéc14'!F$24+'1C TSspéc14'!F$25+'1C TSspéc14'!F$26+'1C TSspéc14'!F$27+'1C TSspéc14'!F$28+'1C TSspéc14'!F$29)/'1C TSspéc14'!F$30))))))</f>
        <v>0</v>
      </c>
      <c r="M1120" s="556">
        <f>IF(OR('1C TSspéc14'!$B$12="",'1C TSspéc14'!F$30=0),0,IF(AND('1C TSspéc14'!$B$12&lt;&gt;"",$K$2="Pôle",'1C TSspéc14'!$C$12="OUI"),(('1C TSspéc14'!F$26+'1C TSspéc14'!F$27+'1C TSspéc14'!F$28)/'1C TSspéc14'!F$17),IF(AND('1C TSspéc14'!$B$12&lt;&gt;"",$K$2="Pôle",'1C TSspéc14'!$C$12="NON"),(('1C TSspéc14'!F$26+'1C TSspéc14'!F$27+'1C TSspéc14'!F$28)/'1C TSspéc14'!F$30),IF(AND('1C TSspéc14'!$B$12&lt;&gt;"",$K$2&lt;&gt;"Pôle"),0))))</f>
        <v>0</v>
      </c>
      <c r="N1120" s="557">
        <f>IF(AND('1C TSspéc14'!$B$12&lt;&gt;0,'1C TSspéc14'!$F$30&lt;&gt;0),L1120+M1120,0)</f>
        <v>0</v>
      </c>
      <c r="O1120" s="542" t="str">
        <f>IF(AND('1C TSspéc14'!$F$17&lt;&gt;0,'1C TSspéc14'!$C$12="OUI"),'1C TSspéc14'!$F$35/'1C TSspéc14'!$F$17,"")</f>
        <v/>
      </c>
      <c r="P1120" s="543" t="str">
        <f>IF(AND('1C TSspéc14'!$F$17&lt;&gt;0,'1C TSspéc14'!$C$12="OUI"),'1C TSspéc14'!$F$36/'1C TSspéc14'!$F$17,"")</f>
        <v/>
      </c>
      <c r="Q1120" s="543" t="str">
        <f>IF(AND('1C TSspéc14'!$F$17&lt;&gt;0,'1C TSspéc14'!$C$12="OUI"),'1C TSspéc14'!$F$37/'1C TSspéc14'!$F$17,"")</f>
        <v/>
      </c>
      <c r="R1120" s="543" t="str">
        <f>IF(AND('1C TSspéc14'!$F$17&lt;&gt;0,'1C TSspéc14'!$C$12="OUI"),'1C TSspéc14'!$F$38/'1C TSspéc14'!$F$17,"")</f>
        <v/>
      </c>
      <c r="S1120" s="543" t="str">
        <f>IF(AND('1C TSspéc14'!$F$17&lt;&gt;0,'1C TSspéc14'!$C$12="OUI"),'1C TSspéc14'!$F$39/'1C TSspéc14'!$F$17,"")</f>
        <v/>
      </c>
      <c r="T1120" s="543" t="str">
        <f>IF(AND('1C TSspéc14'!$F$17&lt;&gt;0,'1C TSspéc14'!$C$12="OUI"),'1C TSspéc14'!$F$40/'1C TSspéc14'!$F$17,"")</f>
        <v/>
      </c>
      <c r="U1120" s="543" t="str">
        <f>IF(AND('1C TSspéc14'!$F$17&lt;&gt;0,'1C TSspéc14'!$C$12="OUI"),'1C TSspéc14'!$F$41/'1C TSspéc14'!$F$17,"")</f>
        <v/>
      </c>
      <c r="V1120" s="543" t="str">
        <f>IF(AND('1C TSspéc14'!$F$17&lt;&gt;0,'1C TSspéc14'!$C$12="OUI"),'1C TSspéc14'!$F$42/'1C TSspéc14'!$F$17,"")</f>
        <v/>
      </c>
      <c r="W1120" s="543" t="str">
        <f>IF(AND('1C TSspéc14'!$F$17&lt;&gt;0,'1C TSspéc14'!$C$12="OUI"),'1C TSspéc14'!$F$43/'1C TSspéc14'!$F$17,"")</f>
        <v/>
      </c>
      <c r="X1120" s="543" t="str">
        <f>IF(AND('1C TSspéc14'!$F$17&lt;&gt;0,'1C TSspéc14'!$C$12="OUI"),'1C TSspéc14'!$F$44/'1C TSspéc14'!$F$17,"")</f>
        <v/>
      </c>
      <c r="Y1120" s="543" t="str">
        <f>IF(AND('1C TSspéc14'!$F$17&lt;&gt;0,'1C TSspéc14'!$C$12="OUI"),'1C TSspéc14'!$F$45/'1C TSspéc14'!$F$17,"")</f>
        <v/>
      </c>
      <c r="Z1120" s="543" t="str">
        <f>IF(AND('1C TSspéc14'!$F$17&lt;&gt;0,'1C TSspéc14'!$C$12="OUI"),'1C TSspéc14'!$F$46/'1C TSspéc14'!$F$17,"")</f>
        <v/>
      </c>
      <c r="AA1120" s="543" t="str">
        <f>IF(AND('1C TSspéc14'!$F$17&lt;&gt;0,'1C TSspéc14'!$C$12="OUI"),'1C TSspéc14'!$F$47/'1C TSspéc14'!$F$17,"")</f>
        <v/>
      </c>
      <c r="AB1120" s="543" t="str">
        <f>IF(AND('1C TSspéc14'!$F$17&lt;&gt;0,'1C TSspéc14'!$C$12="OUI"),'1C TSspéc14'!$F$48/'1C TSspéc14'!$F$17,"")</f>
        <v/>
      </c>
      <c r="AC1120" s="543" t="str">
        <f>IF(AND('1C TSspéc14'!$F$17&lt;&gt;0,'1C TSspéc14'!$C$12="OUI"),'1C TSspéc14'!$F$49/'1C TSspéc14'!$F$17,"")</f>
        <v/>
      </c>
      <c r="AD1120" s="543" t="str">
        <f>IF(AND('1C TSspéc14'!$F$17&lt;&gt;0,'1C TSspéc14'!$C$12="OUI"),'1C TSspéc14'!$F$50/'1C TSspéc14'!$F$17,"")</f>
        <v/>
      </c>
      <c r="AE1120" s="543" t="str">
        <f>IF(AND('1C TSspéc14'!$F$17&lt;&gt;0,'1C TSspéc14'!$C$12="OUI"),'1C TSspéc14'!$F$51/'1C TSspéc14'!$F$17,"")</f>
        <v/>
      </c>
      <c r="AF1120" s="543" t="str">
        <f>IF(AND('1C TSspéc14'!$F$17&lt;&gt;0,'1C TSspéc14'!$C$12="OUI"),'1C TSspéc14'!$F$52/'1C TSspéc14'!$F$17,"")</f>
        <v/>
      </c>
      <c r="AG1120" s="543" t="str">
        <f>IF(AND('1C TSspéc14'!$F$17&lt;&gt;0,'1C TSspéc14'!$C$12="OUI"),'1C TSspéc14'!$F$53/'1C TSspéc14'!$F$17,"")</f>
        <v/>
      </c>
      <c r="AH1120" s="543" t="str">
        <f>IF(AND('1C TSspéc14'!$F$17&lt;&gt;0,'1C TSspéc14'!$C$12="OUI"),'1C TSspéc14'!$F$54/'1C TSspéc14'!$F$17,"")</f>
        <v/>
      </c>
      <c r="AI1120" s="543" t="str">
        <f>IF(AND('1C TSspéc14'!$F$17&lt;&gt;0,'1C TSspéc14'!$C$12="OUI"),'1C TSspéc14'!$F$55/'1C TSspéc14'!$F$17,"")</f>
        <v/>
      </c>
      <c r="AJ1120" s="543" t="str">
        <f>IF(AND('1C TSspéc14'!$F$17&lt;&gt;0,'1C TSspéc14'!$C$12="OUI"),'1C TSspéc14'!$F$56/'1C TSspéc14'!$F$17,"")</f>
        <v/>
      </c>
      <c r="AK1120" s="543" t="str">
        <f>IF(AND('1C TSspéc14'!$F$17&lt;&gt;0,'1C TSspéc14'!$C$12="OUI"),'1C TSspéc14'!$F$57/'1C TSspéc14'!$F$17,"")</f>
        <v/>
      </c>
      <c r="AL1120" s="72">
        <f>IF(AND('1C TSspéc14'!$F$17&lt;&gt;0,'1C TSspéc14'!$C$12="OUI"),N1120+AK1120,N1120)</f>
        <v>0</v>
      </c>
      <c r="AM1120" s="417">
        <f t="shared" si="311"/>
        <v>0</v>
      </c>
      <c r="AN1120" s="417">
        <f t="shared" si="312"/>
        <v>0</v>
      </c>
      <c r="AO1120" s="418" t="str">
        <f>IF(AND('1C TSspéc14'!$F$17&lt;&gt;0,'1C TSspéc14'!$F$30&lt;&gt;0),AM1120+AN1120,"")</f>
        <v/>
      </c>
      <c r="AP1120" s="573" t="str">
        <f>IF(AND('1C TSspéc14'!$F$17&lt;&gt;0,'1C TSspéc14'!$F$30&lt;&gt;0),AM1120-AR1120,"")</f>
        <v/>
      </c>
      <c r="AQ1120" s="583">
        <f t="shared" si="313"/>
        <v>0</v>
      </c>
      <c r="AR1120" s="596"/>
      <c r="AS1120" s="102"/>
      <c r="AT1120" s="27" t="str">
        <f>IF(('1C TSspéc14'!F$17*FICHE!$C$14&lt;J1120),"Forfait limité à "&amp;FICHE!$C$14&amp;"€/jour","")</f>
        <v/>
      </c>
      <c r="AU1120" s="592"/>
      <c r="AV1120" s="824"/>
      <c r="AW1120" s="824"/>
      <c r="AX1120" s="824"/>
      <c r="AY1120" s="824"/>
      <c r="AZ1120" s="824"/>
      <c r="BA1120" s="767"/>
      <c r="BB1120" s="767"/>
      <c r="BC1120" s="767"/>
      <c r="BD1120" s="767"/>
      <c r="BE1120" s="767"/>
      <c r="BF1120" s="767"/>
      <c r="BG1120" s="767"/>
      <c r="BH1120" s="767"/>
      <c r="BI1120" s="767"/>
      <c r="BJ1120" s="767"/>
      <c r="BK1120" s="767"/>
      <c r="BL1120" s="767"/>
      <c r="BM1120" s="767"/>
      <c r="BN1120" s="767"/>
      <c r="BO1120" s="767"/>
      <c r="BP1120" s="767"/>
      <c r="BQ1120" s="767"/>
      <c r="BR1120" s="767"/>
      <c r="BS1120" s="767"/>
      <c r="BT1120" s="767"/>
      <c r="BU1120" s="767"/>
      <c r="BV1120" s="767"/>
      <c r="BW1120" s="767"/>
      <c r="BX1120" s="767"/>
      <c r="BY1120" s="767"/>
      <c r="BZ1120" s="767"/>
      <c r="CA1120" s="767"/>
      <c r="CB1120" s="767"/>
      <c r="CC1120" s="767"/>
      <c r="CD1120" s="767"/>
      <c r="CE1120" s="767"/>
      <c r="CF1120" s="767"/>
      <c r="CG1120" s="767"/>
      <c r="CH1120" s="767"/>
      <c r="CI1120" s="767"/>
      <c r="CJ1120" s="767"/>
      <c r="CK1120" s="767"/>
      <c r="CL1120" s="767"/>
      <c r="CM1120" s="767"/>
      <c r="CN1120" s="767"/>
      <c r="CO1120" s="767"/>
      <c r="CP1120" s="767"/>
      <c r="CQ1120" s="767"/>
      <c r="CR1120" s="767"/>
      <c r="CS1120" s="767"/>
      <c r="CT1120" s="767"/>
      <c r="CU1120" s="767"/>
      <c r="CV1120" s="767"/>
      <c r="CW1120" s="767"/>
      <c r="CX1120" s="767"/>
      <c r="CY1120" s="767"/>
      <c r="CZ1120" s="767"/>
      <c r="DA1120" s="767"/>
      <c r="DB1120" s="767"/>
      <c r="DC1120" s="767"/>
      <c r="DD1120" s="767"/>
      <c r="DE1120" s="767"/>
      <c r="DF1120" s="767"/>
      <c r="DG1120" s="767"/>
      <c r="DH1120" s="767"/>
      <c r="DI1120" s="767"/>
      <c r="DJ1120" s="767"/>
      <c r="DK1120" s="767"/>
      <c r="DL1120" s="767"/>
      <c r="DM1120" s="767"/>
      <c r="DN1120" s="767"/>
      <c r="DO1120" s="767"/>
      <c r="DP1120" s="767"/>
      <c r="DQ1120" s="767"/>
      <c r="DR1120" s="767"/>
      <c r="DS1120" s="767"/>
      <c r="DT1120" s="767"/>
      <c r="DU1120" s="767"/>
      <c r="DV1120" s="767"/>
      <c r="DW1120" s="767"/>
      <c r="DX1120" s="767"/>
      <c r="DY1120" s="767"/>
      <c r="DZ1120" s="767"/>
      <c r="EA1120" s="767"/>
      <c r="EB1120" s="767"/>
      <c r="EC1120" s="767"/>
      <c r="ED1120" s="767"/>
      <c r="EE1120" s="767"/>
      <c r="EF1120" s="767"/>
      <c r="EG1120" s="767"/>
      <c r="EH1120" s="767"/>
      <c r="EI1120" s="767"/>
      <c r="EJ1120" s="767"/>
      <c r="EK1120" s="767"/>
      <c r="EL1120" s="767"/>
      <c r="EM1120" s="767"/>
      <c r="EN1120" s="767"/>
      <c r="EO1120" s="767"/>
      <c r="EP1120" s="767"/>
      <c r="EQ1120" s="767"/>
      <c r="ER1120" s="767"/>
      <c r="ES1120" s="767"/>
      <c r="ET1120" s="767"/>
      <c r="EU1120" s="767"/>
      <c r="EV1120" s="767"/>
      <c r="EW1120" s="767"/>
      <c r="EX1120" s="767"/>
      <c r="EY1120" s="767"/>
      <c r="EZ1120" s="767"/>
      <c r="FA1120" s="767"/>
      <c r="FB1120" s="767"/>
      <c r="FC1120" s="767"/>
      <c r="FD1120" s="767"/>
      <c r="FE1120" s="767"/>
      <c r="FF1120" s="767"/>
      <c r="FG1120" s="767"/>
      <c r="FH1120" s="767"/>
      <c r="FI1120" s="767"/>
      <c r="FJ1120" s="767"/>
      <c r="FK1120" s="767"/>
      <c r="FL1120" s="767"/>
      <c r="FM1120" s="767"/>
      <c r="FN1120" s="767"/>
      <c r="FO1120" s="767"/>
      <c r="FP1120" s="767"/>
      <c r="FQ1120" s="767"/>
      <c r="FR1120" s="767"/>
      <c r="FS1120" s="767"/>
      <c r="FT1120" s="767"/>
      <c r="FU1120" s="767"/>
      <c r="FV1120" s="767"/>
      <c r="FW1120" s="767"/>
      <c r="FX1120" s="767"/>
      <c r="FY1120" s="767"/>
      <c r="FZ1120" s="767"/>
      <c r="GA1120" s="767"/>
      <c r="GB1120" s="767"/>
      <c r="GC1120" s="767"/>
      <c r="GD1120" s="767"/>
      <c r="GE1120" s="767"/>
      <c r="GF1120" s="767"/>
      <c r="GG1120" s="767"/>
      <c r="GH1120" s="767"/>
      <c r="GI1120" s="767"/>
      <c r="GJ1120" s="767"/>
      <c r="GK1120" s="767"/>
      <c r="GL1120" s="767"/>
      <c r="GM1120" s="767"/>
      <c r="GN1120" s="767"/>
      <c r="GO1120" s="767"/>
      <c r="GP1120" s="767"/>
      <c r="GQ1120" s="767"/>
      <c r="GR1120" s="767"/>
      <c r="GS1120" s="767"/>
      <c r="GT1120" s="767"/>
      <c r="GU1120" s="767"/>
      <c r="GV1120" s="767"/>
      <c r="GW1120" s="767"/>
      <c r="GX1120" s="767"/>
      <c r="GY1120" s="767"/>
      <c r="GZ1120" s="767"/>
      <c r="HA1120" s="767"/>
      <c r="HB1120" s="767"/>
      <c r="HC1120" s="767"/>
    </row>
    <row r="1121" spans="1:211" s="864" customFormat="1" ht="13.9" hidden="1" customHeight="1">
      <c r="A1121" s="307"/>
      <c r="B1121" s="351"/>
      <c r="C1121" s="971" t="str">
        <f>IF('1C TSspéc14'!G$17&lt;&gt;0,'1C TSspéc14'!$B$12,"")</f>
        <v/>
      </c>
      <c r="D1121" s="972"/>
      <c r="E1121" s="973"/>
      <c r="F1121" s="93">
        <f>IF(AND($C1121='1C TSspéc14'!$B$12,'1C TSspéc14'!$B$16="spécifiques",'1C TSspéc14'!$G$17&lt;&gt;""),'1C TSspéc14'!$G$21,"")</f>
        <v>0</v>
      </c>
      <c r="G1121" s="863"/>
      <c r="H1121" s="745">
        <v>0.21</v>
      </c>
      <c r="I1121" s="747">
        <v>1</v>
      </c>
      <c r="J1121" s="312"/>
      <c r="K1121" s="680">
        <f t="shared" si="299"/>
        <v>0</v>
      </c>
      <c r="L1121" s="556">
        <f>IF(OR('1C TSspéc14'!$B$12="",'1C TSspéc14'!G$30=0),0,IF(AND('1C TSspéc14'!$B$12&lt;&gt;"",$K$2="Pôle",'1C TSspéc14'!$C$12="OUI"),(('1C TSspéc14'!G$22+'1C TSspéc14'!G$23+'1C TSspéc14'!G$24+'1C TSspéc14'!G$25+'1C TSspéc14'!G$29)/'1C TSspéc14'!G$17),IF(AND('1C TSspéc14'!$B$12&lt;&gt;"",$K$2="Pôle",'1C TSspéc14'!$C$12="NON"),(('1C TSspéc14'!G$22+'1C TSspéc14'!G$23+'1C TSspéc14'!G$24+'1C TSspéc14'!G$25+'1C TSspéc14'!G$29)/'1C TSspéc14'!G$30),IF(AND('1C TSspéc14'!$B$12&lt;&gt;"",$K$2&lt;&gt;"Pôle",'1C TSspéc14'!$C$12="OUI"),(('1C TSspéc14'!G$22+'1C TSspéc14'!G$23+'1C TSspéc14'!G$24+'1C TSspéc14'!G$25+'1C TSspéc14'!G$26+'1C TSspéc14'!G$27+'1C TSspéc14'!G$28+'1C TSspéc14'!G$29)/'1C TSspéc14'!G$17),IF(AND('1C TSspéc14'!$B$12&lt;&gt;"",$K$2&lt;&gt;"Pôle",'1C TSspéc14'!$C$12="NON"),(('1C TSspéc14'!G$22+'1C TSspéc14'!G$23+'1C TSspéc14'!G$24+'1C TSspéc14'!G$25+'1C TSspéc14'!G$26+'1C TSspéc14'!G$27+'1C TSspéc14'!G$28+'1C TSspéc14'!G$29)/'1C TSspéc14'!G$30))))))</f>
        <v>0</v>
      </c>
      <c r="M1121" s="556">
        <f>IF(OR('1C TSspéc14'!$B$12="",'1C TSspéc14'!G$30=0),0,IF(AND('1C TSspéc14'!$B$12&lt;&gt;"",$K$2="Pôle",'1C TSspéc14'!$C$12="OUI"),(('1C TSspéc14'!G$26+'1C TSspéc14'!G$27+'1C TSspéc14'!G$28)/'1C TSspéc14'!G$17),IF(AND('1C TSspéc14'!$B$12&lt;&gt;"",$K$2="Pôle",'1C TSspéc14'!$C$12="NON"),(('1C TSspéc14'!G$26+'1C TSspéc14'!G$27+'1C TSspéc14'!G$28)/'1C TSspéc14'!G$30),IF(AND('1C TSspéc14'!$B$12&lt;&gt;"",$K$2&lt;&gt;"Pôle"),0))))</f>
        <v>0</v>
      </c>
      <c r="N1121" s="557">
        <f>IF(AND('1C TSspéc14'!$B$12&lt;&gt;0,'1C TSspéc14'!$G$30&lt;&gt;0),L1121+M1121,0)</f>
        <v>0</v>
      </c>
      <c r="O1121" s="542" t="str">
        <f>IF(AND('1C TSspéc14'!$G$17&lt;&gt;0,'1C TSspéc14'!$C$12="OUI"),'1C TSspéc14'!$G$35/'1C TSspéc14'!$G$17,"")</f>
        <v/>
      </c>
      <c r="P1121" s="543" t="str">
        <f>IF(AND('1C TSspéc14'!$G$17&lt;&gt;0,'1C TSspéc14'!$C$12="OUI"),'1C TSspéc14'!$G$36/'1C TSspéc14'!$G$17,"")</f>
        <v/>
      </c>
      <c r="Q1121" s="543" t="str">
        <f>IF(AND('1C TSspéc14'!$G$17&lt;&gt;0,'1C TSspéc14'!$C$12="OUI"),'1C TSspéc14'!$G$37/'1C TSspéc14'!$G$17,"")</f>
        <v/>
      </c>
      <c r="R1121" s="543" t="str">
        <f>IF(AND('1C TSspéc14'!$G$17&lt;&gt;0,'1C TSspéc14'!$C$12="OUI"),'1C TSspéc14'!$G$38/'1C TSspéc14'!$G$17,"")</f>
        <v/>
      </c>
      <c r="S1121" s="543" t="str">
        <f>IF(AND('1C TSspéc14'!$G$17&lt;&gt;0,'1C TSspéc14'!$C$12="OUI"),'1C TSspéc14'!$G$39/'1C TSspéc14'!$G$17,"")</f>
        <v/>
      </c>
      <c r="T1121" s="543" t="str">
        <f>IF(AND('1C TSspéc14'!$G$17&lt;&gt;0,'1C TSspéc14'!$C$12="OUI"),'1C TSspéc14'!$G$40/'1C TSspéc14'!$G$17,"")</f>
        <v/>
      </c>
      <c r="U1121" s="543" t="str">
        <f>IF(AND('1C TSspéc14'!$G$17&lt;&gt;0,'1C TSspéc14'!$C$12="OUI"),'1C TSspéc14'!$G$41/'1C TSspéc14'!$G$17,"")</f>
        <v/>
      </c>
      <c r="V1121" s="543" t="str">
        <f>IF(AND('1C TSspéc14'!$G$17&lt;&gt;0,'1C TSspéc14'!$C$12="OUI"),'1C TSspéc14'!$G$42/'1C TSspéc14'!$G$17,"")</f>
        <v/>
      </c>
      <c r="W1121" s="543" t="str">
        <f>IF(AND('1C TSspéc14'!$G$17&lt;&gt;0,'1C TSspéc14'!$C$12="OUI"),'1C TSspéc14'!$G$43/'1C TSspéc14'!$G$17,"")</f>
        <v/>
      </c>
      <c r="X1121" s="543" t="str">
        <f>IF(AND('1C TSspéc14'!$G$17&lt;&gt;0,'1C TSspéc14'!$C$12="OUI"),'1C TSspéc14'!$G$44/'1C TSspéc14'!$G$17,"")</f>
        <v/>
      </c>
      <c r="Y1121" s="543" t="str">
        <f>IF(AND('1C TSspéc14'!$G$17&lt;&gt;0,'1C TSspéc14'!$C$12="OUI"),'1C TSspéc14'!$G$45/'1C TSspéc14'!$G$17,"")</f>
        <v/>
      </c>
      <c r="Z1121" s="543" t="str">
        <f>IF(AND('1C TSspéc14'!$G$17&lt;&gt;0,'1C TSspéc14'!$C$12="OUI"),'1C TSspéc14'!$G$46/'1C TSspéc14'!$G$17,"")</f>
        <v/>
      </c>
      <c r="AA1121" s="543" t="str">
        <f>IF(AND('1C TSspéc14'!$G$17&lt;&gt;0,'1C TSspéc14'!$C$12="OUI"),'1C TSspéc14'!$G$47/'1C TSspéc14'!$G$17,"")</f>
        <v/>
      </c>
      <c r="AB1121" s="543" t="str">
        <f>IF(AND('1C TSspéc14'!$G$17&lt;&gt;0,'1C TSspéc14'!$C$12="OUI"),'1C TSspéc14'!$G$48/'1C TSspéc14'!$G$17,"")</f>
        <v/>
      </c>
      <c r="AC1121" s="543" t="str">
        <f>IF(AND('1C TSspéc14'!$G$17&lt;&gt;0,'1C TSspéc14'!$C$12="OUI"),'1C TSspéc14'!$G$49/'1C TSspéc14'!$G$17,"")</f>
        <v/>
      </c>
      <c r="AD1121" s="543" t="str">
        <f>IF(AND('1C TSspéc14'!$G$17&lt;&gt;0,'1C TSspéc14'!$C$12="OUI"),'1C TSspéc14'!$G$50/'1C TSspéc14'!$G$17,"")</f>
        <v/>
      </c>
      <c r="AE1121" s="543" t="str">
        <f>IF(AND('1C TSspéc14'!$G$17&lt;&gt;0,'1C TSspéc14'!$C$12="OUI"),'1C TSspéc14'!$G$51/'1C TSspéc14'!$G$17,"")</f>
        <v/>
      </c>
      <c r="AF1121" s="543" t="str">
        <f>IF(AND('1C TSspéc14'!$G$17&lt;&gt;0,'1C TSspéc14'!$C$12="OUI"),'1C TSspéc14'!$G$52/'1C TSspéc14'!$G$17,"")</f>
        <v/>
      </c>
      <c r="AG1121" s="543" t="str">
        <f>IF(AND('1C TSspéc14'!$G$17&lt;&gt;0,'1C TSspéc14'!$C$12="OUI"),'1C TSspéc14'!$G$53/'1C TSspéc14'!$G$17,"")</f>
        <v/>
      </c>
      <c r="AH1121" s="543" t="str">
        <f>IF(AND('1C TSspéc14'!$G$17&lt;&gt;0,'1C TSspéc14'!$C$12="OUI"),'1C TSspéc14'!$G$54/'1C TSspéc14'!$G$17,"")</f>
        <v/>
      </c>
      <c r="AI1121" s="543" t="str">
        <f>IF(AND('1C TSspéc14'!$G$17&lt;&gt;0,'1C TSspéc14'!$C$12="OUI"),'1C TSspéc14'!$G$55/'1C TSspéc14'!$G$17,"")</f>
        <v/>
      </c>
      <c r="AJ1121" s="543" t="str">
        <f>IF(AND('1C TSspéc14'!$G$17&lt;&gt;0,'1C TSspéc14'!$C$12="OUI"),'1C TSspéc14'!$G$56/'1C TSspéc14'!$G$17,"")</f>
        <v/>
      </c>
      <c r="AK1121" s="543" t="str">
        <f>IF(AND('1C TSspéc14'!$G$17&lt;&gt;0,'1C TSspéc14'!$C$12="OUI"),'1C TSspéc14'!$G$57/'1C TSspéc14'!$G$17,"")</f>
        <v/>
      </c>
      <c r="AL1121" s="72">
        <f>IF(AND('1C TSspéc14'!$G$17&lt;&gt;0,'1C TSspéc14'!$C$12="OUI"),N1121+AK1121,N1121)</f>
        <v>0</v>
      </c>
      <c r="AM1121" s="417">
        <f t="shared" si="311"/>
        <v>0</v>
      </c>
      <c r="AN1121" s="417">
        <f t="shared" si="312"/>
        <v>0</v>
      </c>
      <c r="AO1121" s="418" t="str">
        <f>IF(AND('1C TSspéc14'!$G$17&lt;&gt;0,'1C TSspéc14'!$G$30&lt;&gt;0),AM1121+AN1121,"")</f>
        <v/>
      </c>
      <c r="AP1121" s="573" t="str">
        <f>IF(AND('1C TSspéc14'!$G$17&lt;&gt;0,'1C TSspéc14'!$G$30&lt;&gt;0),AM1121-AR1121,"")</f>
        <v/>
      </c>
      <c r="AQ1121" s="583">
        <f t="shared" si="313"/>
        <v>0</v>
      </c>
      <c r="AR1121" s="596"/>
      <c r="AS1121" s="102"/>
      <c r="AT1121" s="27" t="str">
        <f>IF(('1C TSspéc14'!G$17*FICHE!$C$14&lt;J1121),"Forfait limité à "&amp;FICHE!$C$14&amp;"€/jour","")</f>
        <v/>
      </c>
      <c r="AU1121" s="592"/>
      <c r="AV1121" s="824"/>
      <c r="AW1121" s="824"/>
      <c r="AX1121" s="824"/>
      <c r="AY1121" s="824"/>
      <c r="AZ1121" s="824"/>
      <c r="BA1121" s="767"/>
      <c r="BB1121" s="767"/>
      <c r="BC1121" s="767"/>
      <c r="BD1121" s="767"/>
      <c r="BE1121" s="767"/>
      <c r="BF1121" s="767"/>
      <c r="BG1121" s="767"/>
      <c r="BH1121" s="767"/>
      <c r="BI1121" s="767"/>
      <c r="BJ1121" s="767"/>
      <c r="BK1121" s="767"/>
      <c r="BL1121" s="767"/>
      <c r="BM1121" s="767"/>
      <c r="BN1121" s="767"/>
      <c r="BO1121" s="767"/>
      <c r="BP1121" s="767"/>
      <c r="BQ1121" s="767"/>
      <c r="BR1121" s="767"/>
      <c r="BS1121" s="767"/>
      <c r="BT1121" s="767"/>
      <c r="BU1121" s="767"/>
      <c r="BV1121" s="767"/>
      <c r="BW1121" s="767"/>
      <c r="BX1121" s="767"/>
      <c r="BY1121" s="767"/>
      <c r="BZ1121" s="767"/>
      <c r="CA1121" s="767"/>
      <c r="CB1121" s="767"/>
      <c r="CC1121" s="767"/>
      <c r="CD1121" s="767"/>
      <c r="CE1121" s="767"/>
      <c r="CF1121" s="767"/>
      <c r="CG1121" s="767"/>
      <c r="CH1121" s="767"/>
      <c r="CI1121" s="767"/>
      <c r="CJ1121" s="767"/>
      <c r="CK1121" s="767"/>
      <c r="CL1121" s="767"/>
      <c r="CM1121" s="767"/>
      <c r="CN1121" s="767"/>
      <c r="CO1121" s="767"/>
      <c r="CP1121" s="767"/>
      <c r="CQ1121" s="767"/>
      <c r="CR1121" s="767"/>
      <c r="CS1121" s="767"/>
      <c r="CT1121" s="767"/>
      <c r="CU1121" s="767"/>
      <c r="CV1121" s="767"/>
      <c r="CW1121" s="767"/>
      <c r="CX1121" s="767"/>
      <c r="CY1121" s="767"/>
      <c r="CZ1121" s="767"/>
      <c r="DA1121" s="767"/>
      <c r="DB1121" s="767"/>
      <c r="DC1121" s="767"/>
      <c r="DD1121" s="767"/>
      <c r="DE1121" s="767"/>
      <c r="DF1121" s="767"/>
      <c r="DG1121" s="767"/>
      <c r="DH1121" s="767"/>
      <c r="DI1121" s="767"/>
      <c r="DJ1121" s="767"/>
      <c r="DK1121" s="767"/>
      <c r="DL1121" s="767"/>
      <c r="DM1121" s="767"/>
      <c r="DN1121" s="767"/>
      <c r="DO1121" s="767"/>
      <c r="DP1121" s="767"/>
      <c r="DQ1121" s="767"/>
      <c r="DR1121" s="767"/>
      <c r="DS1121" s="767"/>
      <c r="DT1121" s="767"/>
      <c r="DU1121" s="767"/>
      <c r="DV1121" s="767"/>
      <c r="DW1121" s="767"/>
      <c r="DX1121" s="767"/>
      <c r="DY1121" s="767"/>
      <c r="DZ1121" s="767"/>
      <c r="EA1121" s="767"/>
      <c r="EB1121" s="767"/>
      <c r="EC1121" s="767"/>
      <c r="ED1121" s="767"/>
      <c r="EE1121" s="767"/>
      <c r="EF1121" s="767"/>
      <c r="EG1121" s="767"/>
      <c r="EH1121" s="767"/>
      <c r="EI1121" s="767"/>
      <c r="EJ1121" s="767"/>
      <c r="EK1121" s="767"/>
      <c r="EL1121" s="767"/>
      <c r="EM1121" s="767"/>
      <c r="EN1121" s="767"/>
      <c r="EO1121" s="767"/>
      <c r="EP1121" s="767"/>
      <c r="EQ1121" s="767"/>
      <c r="ER1121" s="767"/>
      <c r="ES1121" s="767"/>
      <c r="ET1121" s="767"/>
      <c r="EU1121" s="767"/>
      <c r="EV1121" s="767"/>
      <c r="EW1121" s="767"/>
      <c r="EX1121" s="767"/>
      <c r="EY1121" s="767"/>
      <c r="EZ1121" s="767"/>
      <c r="FA1121" s="767"/>
      <c r="FB1121" s="767"/>
      <c r="FC1121" s="767"/>
      <c r="FD1121" s="767"/>
      <c r="FE1121" s="767"/>
      <c r="FF1121" s="767"/>
      <c r="FG1121" s="767"/>
      <c r="FH1121" s="767"/>
      <c r="FI1121" s="767"/>
      <c r="FJ1121" s="767"/>
      <c r="FK1121" s="767"/>
      <c r="FL1121" s="767"/>
      <c r="FM1121" s="767"/>
      <c r="FN1121" s="767"/>
      <c r="FO1121" s="767"/>
      <c r="FP1121" s="767"/>
      <c r="FQ1121" s="767"/>
      <c r="FR1121" s="767"/>
      <c r="FS1121" s="767"/>
      <c r="FT1121" s="767"/>
      <c r="FU1121" s="767"/>
      <c r="FV1121" s="767"/>
      <c r="FW1121" s="767"/>
      <c r="FX1121" s="767"/>
      <c r="FY1121" s="767"/>
      <c r="FZ1121" s="767"/>
      <c r="GA1121" s="767"/>
      <c r="GB1121" s="767"/>
      <c r="GC1121" s="767"/>
      <c r="GD1121" s="767"/>
      <c r="GE1121" s="767"/>
      <c r="GF1121" s="767"/>
      <c r="GG1121" s="767"/>
      <c r="GH1121" s="767"/>
      <c r="GI1121" s="767"/>
      <c r="GJ1121" s="767"/>
      <c r="GK1121" s="767"/>
      <c r="GL1121" s="767"/>
      <c r="GM1121" s="767"/>
      <c r="GN1121" s="767"/>
      <c r="GO1121" s="767"/>
      <c r="GP1121" s="767"/>
      <c r="GQ1121" s="767"/>
      <c r="GR1121" s="767"/>
      <c r="GS1121" s="767"/>
      <c r="GT1121" s="767"/>
      <c r="GU1121" s="767"/>
      <c r="GV1121" s="767"/>
      <c r="GW1121" s="767"/>
      <c r="GX1121" s="767"/>
      <c r="GY1121" s="767"/>
      <c r="GZ1121" s="767"/>
      <c r="HA1121" s="767"/>
      <c r="HB1121" s="767"/>
      <c r="HC1121" s="767"/>
    </row>
    <row r="1122" spans="1:211" s="864" customFormat="1" ht="13.9" hidden="1" customHeight="1">
      <c r="A1122" s="307"/>
      <c r="B1122" s="351"/>
      <c r="C1122" s="971" t="str">
        <f>IF('1C TSspéc14'!H$17&lt;&gt;0,'1C TSspéc14'!$B$12,"")</f>
        <v/>
      </c>
      <c r="D1122" s="972"/>
      <c r="E1122" s="973"/>
      <c r="F1122" s="93">
        <f>IF(AND($C1122='1C TSspéc14'!$B$12,'1C TSspéc14'!$B$16="spécifiques",'1C TSspéc14'!$H$17&lt;&gt;""),'1C TSspéc14'!$H$21,"")</f>
        <v>0</v>
      </c>
      <c r="G1122" s="863"/>
      <c r="H1122" s="745">
        <v>0.21</v>
      </c>
      <c r="I1122" s="747">
        <v>1</v>
      </c>
      <c r="J1122" s="312"/>
      <c r="K1122" s="680">
        <f t="shared" si="299"/>
        <v>0</v>
      </c>
      <c r="L1122" s="556">
        <f>IF(OR('1C TSspéc14'!$B$12="",'1C TSspéc14'!H$30=0),0,IF(AND('1C TSspéc14'!$B$12&lt;&gt;"",$K$2="Pôle",'1C TSspéc14'!$C$12="OUI"),(('1C TSspéc14'!H$22+'1C TSspéc14'!H$23+'1C TSspéc14'!H$24+'1C TSspéc14'!H$25+'1C TSspéc14'!H$29)/'1C TSspéc14'!H$17),IF(AND('1C TSspéc14'!$B$12&lt;&gt;"",$K$2="Pôle",'1C TSspéc14'!$C$12="NON"),(('1C TSspéc14'!H$22+'1C TSspéc14'!H$23+'1C TSspéc14'!H$24+'1C TSspéc14'!H$25+'1C TSspéc14'!H$29)/'1C TSspéc14'!H$30),IF(AND('1C TSspéc14'!$B$12&lt;&gt;"",$K$2&lt;&gt;"Pôle",'1C TSspéc14'!$C$12="OUI"),(('1C TSspéc14'!H$22+'1C TSspéc14'!H$23+'1C TSspéc14'!H$24+'1C TSspéc14'!H$25+'1C TSspéc14'!H$26+'1C TSspéc14'!H$27+'1C TSspéc14'!H$28+'1C TSspéc14'!H$29)/'1C TSspéc14'!H$17),IF(AND('1C TSspéc14'!$B$12&lt;&gt;"",$K$2&lt;&gt;"Pôle",'1C TSspéc14'!$C$12="NON"),(('1C TSspéc14'!H$22+'1C TSspéc14'!H$23+'1C TSspéc14'!H$24+'1C TSspéc14'!H$25+'1C TSspéc14'!H$26+'1C TSspéc14'!H$27+'1C TSspéc14'!H$28+'1C TSspéc14'!H$29)/'1C TSspéc14'!H$30))))))</f>
        <v>0</v>
      </c>
      <c r="M1122" s="556">
        <f>IF(OR('1C TSspéc14'!$B$12="",'1C TSspéc14'!H$30=0),0,IF(AND('1C TSspéc14'!$B$12&lt;&gt;"",$K$2="Pôle",'1C TSspéc14'!$C$12="OUI"),(('1C TSspéc14'!H$26+'1C TSspéc14'!H$27+'1C TSspéc14'!H$28)/'1C TSspéc14'!H$17),IF(AND('1C TSspéc14'!$B$12&lt;&gt;"",$K$2="Pôle",'1C TSspéc14'!$C$12="NON"),(('1C TSspéc14'!H$26+'1C TSspéc14'!H$27+'1C TSspéc14'!H$28)/'1C TSspéc14'!H$30),IF(AND('1C TSspéc14'!$B$12&lt;&gt;"",$K$2&lt;&gt;"Pôle"),0))))</f>
        <v>0</v>
      </c>
      <c r="N1122" s="557">
        <f>IF(AND('1C TSspéc14'!$B$12&lt;&gt;0,'1C TSspéc14'!$H$30&lt;&gt;0),L1122+M1122,0)</f>
        <v>0</v>
      </c>
      <c r="O1122" s="542" t="str">
        <f>IF(AND('1C TSspéc14'!$H$17&lt;&gt;0,'1C TSspéc14'!$C$12="OUI"),'1C TSspéc14'!$H$35/'1C TSspéc14'!$H$17,"")</f>
        <v/>
      </c>
      <c r="P1122" s="543" t="str">
        <f>IF(AND('1C TSspéc14'!$H$17&lt;&gt;0,'1C TSspéc14'!$C$12="OUI"),'1C TSspéc14'!$H$36/'1C TSspéc14'!$H$17,"")</f>
        <v/>
      </c>
      <c r="Q1122" s="543" t="str">
        <f>IF(AND('1C TSspéc14'!$H$17&lt;&gt;0,'1C TSspéc14'!$C$12="OUI"),'1C TSspéc14'!$H$37/'1C TSspéc14'!$H$17,"")</f>
        <v/>
      </c>
      <c r="R1122" s="543" t="str">
        <f>IF(AND('1C TSspéc14'!$H$17&lt;&gt;0,'1C TSspéc14'!$C$12="OUI"),'1C TSspéc14'!$H$38/'1C TSspéc14'!$H$17,"")</f>
        <v/>
      </c>
      <c r="S1122" s="543" t="str">
        <f>IF(AND('1C TSspéc14'!$H$17&lt;&gt;0,'1C TSspéc14'!$C$12="OUI"),'1C TSspéc14'!$H$39/'1C TSspéc14'!$H$17,"")</f>
        <v/>
      </c>
      <c r="T1122" s="543" t="str">
        <f>IF(AND('1C TSspéc14'!$H$17&lt;&gt;0,'1C TSspéc14'!$C$12="OUI"),'1C TSspéc14'!$H$40/'1C TSspéc14'!$H$17,"")</f>
        <v/>
      </c>
      <c r="U1122" s="543" t="str">
        <f>IF(AND('1C TSspéc14'!$H$17&lt;&gt;0,'1C TSspéc14'!$C$12="OUI"),'1C TSspéc14'!$H$41/'1C TSspéc14'!$H$17,"")</f>
        <v/>
      </c>
      <c r="V1122" s="543" t="str">
        <f>IF(AND('1C TSspéc14'!$H$17&lt;&gt;0,'1C TSspéc14'!$C$12="OUI"),'1C TSspéc14'!$H$42/'1C TSspéc14'!$H$17,"")</f>
        <v/>
      </c>
      <c r="W1122" s="543" t="str">
        <f>IF(AND('1C TSspéc14'!$H$17&lt;&gt;0,'1C TSspéc14'!$C$12="OUI"),'1C TSspéc14'!$H$43/'1C TSspéc14'!$H$17,"")</f>
        <v/>
      </c>
      <c r="X1122" s="543" t="str">
        <f>IF(AND('1C TSspéc14'!$H$17&lt;&gt;0,'1C TSspéc14'!$C$12="OUI"),'1C TSspéc14'!$H$44/'1C TSspéc14'!$H$17,"")</f>
        <v/>
      </c>
      <c r="Y1122" s="543" t="str">
        <f>IF(AND('1C TSspéc14'!$H$17&lt;&gt;0,'1C TSspéc14'!$C$12="OUI"),'1C TSspéc14'!$H$45/'1C TSspéc14'!$H$17,"")</f>
        <v/>
      </c>
      <c r="Z1122" s="543" t="str">
        <f>IF(AND('1C TSspéc14'!$H$17&lt;&gt;0,'1C TSspéc14'!$C$12="OUI"),'1C TSspéc14'!$H$46/'1C TSspéc14'!$H$17,"")</f>
        <v/>
      </c>
      <c r="AA1122" s="543" t="str">
        <f>IF(AND('1C TSspéc14'!$H$17&lt;&gt;0,'1C TSspéc14'!$C$12="OUI"),'1C TSspéc14'!$H$47/'1C TSspéc14'!$H$17,"")</f>
        <v/>
      </c>
      <c r="AB1122" s="543" t="str">
        <f>IF(AND('1C TSspéc14'!$H$17&lt;&gt;0,'1C TSspéc14'!$C$12="OUI"),'1C TSspéc14'!$H$48/'1C TSspéc14'!$H$17,"")</f>
        <v/>
      </c>
      <c r="AC1122" s="543" t="str">
        <f>IF(AND('1C TSspéc14'!$H$17&lt;&gt;0,'1C TSspéc14'!$C$12="OUI"),'1C TSspéc14'!$H$49/'1C TSspéc14'!$H$17,"")</f>
        <v/>
      </c>
      <c r="AD1122" s="543" t="str">
        <f>IF(AND('1C TSspéc14'!$H$17&lt;&gt;0,'1C TSspéc14'!$C$12="OUI"),'1C TSspéc14'!$H$50/'1C TSspéc14'!$H$17,"")</f>
        <v/>
      </c>
      <c r="AE1122" s="543" t="str">
        <f>IF(AND('1C TSspéc14'!$H$17&lt;&gt;0,'1C TSspéc14'!$C$12="OUI"),'1C TSspéc14'!$H$51/'1C TSspéc14'!$H$17,"")</f>
        <v/>
      </c>
      <c r="AF1122" s="543" t="str">
        <f>IF(AND('1C TSspéc14'!$H$17&lt;&gt;0,'1C TSspéc14'!$C$12="OUI"),'1C TSspéc14'!$H$52/'1C TSspéc14'!$H$17,"")</f>
        <v/>
      </c>
      <c r="AG1122" s="543" t="str">
        <f>IF(AND('1C TSspéc14'!$H$17&lt;&gt;0,'1C TSspéc14'!$C$12="OUI"),'1C TSspéc14'!$H$53/'1C TSspéc14'!$H$17,"")</f>
        <v/>
      </c>
      <c r="AH1122" s="543" t="str">
        <f>IF(AND('1C TSspéc14'!$H$17&lt;&gt;0,'1C TSspéc14'!$C$12="OUI"),'1C TSspéc14'!$H$54/'1C TSspéc14'!$H$17,"")</f>
        <v/>
      </c>
      <c r="AI1122" s="543" t="str">
        <f>IF(AND('1C TSspéc14'!$H$17&lt;&gt;0,'1C TSspéc14'!$C$12="OUI"),'1C TSspéc14'!$H$55/'1C TSspéc14'!$H$17,"")</f>
        <v/>
      </c>
      <c r="AJ1122" s="543" t="str">
        <f>IF(AND('1C TSspéc14'!$H$17&lt;&gt;0,'1C TSspéc14'!$C$12="OUI"),'1C TSspéc14'!$H$56/'1C TSspéc14'!$H$17,"")</f>
        <v/>
      </c>
      <c r="AK1122" s="543" t="str">
        <f>IF(AND('1C TSspéc14'!$H$17&lt;&gt;0,'1C TSspéc14'!$C$12="OUI"),'1C TSspéc14'!$H$57/'1C TSspéc14'!$H$17,"")</f>
        <v/>
      </c>
      <c r="AL1122" s="72">
        <f>IF(AND('1C TSspéc14'!$H$17&lt;&gt;0,'1C TSspéc14'!$C$12="OUI"),N1122+AK1122,N1122)</f>
        <v>0</v>
      </c>
      <c r="AM1122" s="417">
        <f t="shared" si="311"/>
        <v>0</v>
      </c>
      <c r="AN1122" s="417">
        <f t="shared" si="312"/>
        <v>0</v>
      </c>
      <c r="AO1122" s="418" t="str">
        <f>IF(AND('1C TSspéc14'!$H$17&lt;&gt;0,'1C TSspéc14'!$H$30&lt;&gt;0),AM1122+AN1122,"")</f>
        <v/>
      </c>
      <c r="AP1122" s="573" t="str">
        <f>IF(AND('1C TSspéc14'!$H$17&lt;&gt;0,'1C TSspéc14'!$H$30&lt;&gt;0),AM1122-AR1122,"")</f>
        <v/>
      </c>
      <c r="AQ1122" s="583">
        <f t="shared" si="313"/>
        <v>0</v>
      </c>
      <c r="AR1122" s="596"/>
      <c r="AS1122" s="102"/>
      <c r="AT1122" s="27" t="str">
        <f>IF(('1C TSspéc14'!H$17*FICHE!$C$14&lt;J1122),"Forfait limité à "&amp;FICHE!$C$14&amp;"€/jour","")</f>
        <v/>
      </c>
      <c r="AU1122" s="592"/>
      <c r="AV1122" s="824"/>
      <c r="AW1122" s="824"/>
      <c r="AX1122" s="824"/>
      <c r="AY1122" s="824"/>
      <c r="AZ1122" s="824"/>
      <c r="BA1122" s="767"/>
      <c r="BB1122" s="767"/>
      <c r="BC1122" s="767"/>
      <c r="BD1122" s="767"/>
      <c r="BE1122" s="767"/>
      <c r="BF1122" s="767"/>
      <c r="BG1122" s="767"/>
      <c r="BH1122" s="767"/>
      <c r="BI1122" s="767"/>
      <c r="BJ1122" s="767"/>
      <c r="BK1122" s="767"/>
      <c r="BL1122" s="767"/>
      <c r="BM1122" s="767"/>
      <c r="BN1122" s="767"/>
      <c r="BO1122" s="767"/>
      <c r="BP1122" s="767"/>
      <c r="BQ1122" s="767"/>
      <c r="BR1122" s="767"/>
      <c r="BS1122" s="767"/>
      <c r="BT1122" s="767"/>
      <c r="BU1122" s="767"/>
      <c r="BV1122" s="767"/>
      <c r="BW1122" s="767"/>
      <c r="BX1122" s="767"/>
      <c r="BY1122" s="767"/>
      <c r="BZ1122" s="767"/>
      <c r="CA1122" s="767"/>
      <c r="CB1122" s="767"/>
      <c r="CC1122" s="767"/>
      <c r="CD1122" s="767"/>
      <c r="CE1122" s="767"/>
      <c r="CF1122" s="767"/>
      <c r="CG1122" s="767"/>
      <c r="CH1122" s="767"/>
      <c r="CI1122" s="767"/>
      <c r="CJ1122" s="767"/>
      <c r="CK1122" s="767"/>
      <c r="CL1122" s="767"/>
      <c r="CM1122" s="767"/>
      <c r="CN1122" s="767"/>
      <c r="CO1122" s="767"/>
      <c r="CP1122" s="767"/>
      <c r="CQ1122" s="767"/>
      <c r="CR1122" s="767"/>
      <c r="CS1122" s="767"/>
      <c r="CT1122" s="767"/>
      <c r="CU1122" s="767"/>
      <c r="CV1122" s="767"/>
      <c r="CW1122" s="767"/>
      <c r="CX1122" s="767"/>
      <c r="CY1122" s="767"/>
      <c r="CZ1122" s="767"/>
      <c r="DA1122" s="767"/>
      <c r="DB1122" s="767"/>
      <c r="DC1122" s="767"/>
      <c r="DD1122" s="767"/>
      <c r="DE1122" s="767"/>
      <c r="DF1122" s="767"/>
      <c r="DG1122" s="767"/>
      <c r="DH1122" s="767"/>
      <c r="DI1122" s="767"/>
      <c r="DJ1122" s="767"/>
      <c r="DK1122" s="767"/>
      <c r="DL1122" s="767"/>
      <c r="DM1122" s="767"/>
      <c r="DN1122" s="767"/>
      <c r="DO1122" s="767"/>
      <c r="DP1122" s="767"/>
      <c r="DQ1122" s="767"/>
      <c r="DR1122" s="767"/>
      <c r="DS1122" s="767"/>
      <c r="DT1122" s="767"/>
      <c r="DU1122" s="767"/>
      <c r="DV1122" s="767"/>
      <c r="DW1122" s="767"/>
      <c r="DX1122" s="767"/>
      <c r="DY1122" s="767"/>
      <c r="DZ1122" s="767"/>
      <c r="EA1122" s="767"/>
      <c r="EB1122" s="767"/>
      <c r="EC1122" s="767"/>
      <c r="ED1122" s="767"/>
      <c r="EE1122" s="767"/>
      <c r="EF1122" s="767"/>
      <c r="EG1122" s="767"/>
      <c r="EH1122" s="767"/>
      <c r="EI1122" s="767"/>
      <c r="EJ1122" s="767"/>
      <c r="EK1122" s="767"/>
      <c r="EL1122" s="767"/>
      <c r="EM1122" s="767"/>
      <c r="EN1122" s="767"/>
      <c r="EO1122" s="767"/>
      <c r="EP1122" s="767"/>
      <c r="EQ1122" s="767"/>
      <c r="ER1122" s="767"/>
      <c r="ES1122" s="767"/>
      <c r="ET1122" s="767"/>
      <c r="EU1122" s="767"/>
      <c r="EV1122" s="767"/>
      <c r="EW1122" s="767"/>
      <c r="EX1122" s="767"/>
      <c r="EY1122" s="767"/>
      <c r="EZ1122" s="767"/>
      <c r="FA1122" s="767"/>
      <c r="FB1122" s="767"/>
      <c r="FC1122" s="767"/>
      <c r="FD1122" s="767"/>
      <c r="FE1122" s="767"/>
      <c r="FF1122" s="767"/>
      <c r="FG1122" s="767"/>
      <c r="FH1122" s="767"/>
      <c r="FI1122" s="767"/>
      <c r="FJ1122" s="767"/>
      <c r="FK1122" s="767"/>
      <c r="FL1122" s="767"/>
      <c r="FM1122" s="767"/>
      <c r="FN1122" s="767"/>
      <c r="FO1122" s="767"/>
      <c r="FP1122" s="767"/>
      <c r="FQ1122" s="767"/>
      <c r="FR1122" s="767"/>
      <c r="FS1122" s="767"/>
      <c r="FT1122" s="767"/>
      <c r="FU1122" s="767"/>
      <c r="FV1122" s="767"/>
      <c r="FW1122" s="767"/>
      <c r="FX1122" s="767"/>
      <c r="FY1122" s="767"/>
      <c r="FZ1122" s="767"/>
      <c r="GA1122" s="767"/>
      <c r="GB1122" s="767"/>
      <c r="GC1122" s="767"/>
      <c r="GD1122" s="767"/>
      <c r="GE1122" s="767"/>
      <c r="GF1122" s="767"/>
      <c r="GG1122" s="767"/>
      <c r="GH1122" s="767"/>
      <c r="GI1122" s="767"/>
      <c r="GJ1122" s="767"/>
      <c r="GK1122" s="767"/>
      <c r="GL1122" s="767"/>
      <c r="GM1122" s="767"/>
      <c r="GN1122" s="767"/>
      <c r="GO1122" s="767"/>
      <c r="GP1122" s="767"/>
      <c r="GQ1122" s="767"/>
      <c r="GR1122" s="767"/>
      <c r="GS1122" s="767"/>
      <c r="GT1122" s="767"/>
      <c r="GU1122" s="767"/>
      <c r="GV1122" s="767"/>
      <c r="GW1122" s="767"/>
      <c r="GX1122" s="767"/>
      <c r="GY1122" s="767"/>
      <c r="GZ1122" s="767"/>
      <c r="HA1122" s="767"/>
      <c r="HB1122" s="767"/>
      <c r="HC1122" s="767"/>
    </row>
    <row r="1123" spans="1:211" s="864" customFormat="1" ht="13.9" hidden="1" customHeight="1">
      <c r="A1123" s="307"/>
      <c r="B1123" s="351"/>
      <c r="C1123" s="971" t="str">
        <f>IF('1C TSspéc14'!I$17&lt;&gt;0,'1C TSspéc14'!$B$12,"")</f>
        <v/>
      </c>
      <c r="D1123" s="972"/>
      <c r="E1123" s="973"/>
      <c r="F1123" s="93">
        <f>IF(AND($C1123='1C TSspéc14'!$B$12,'1C TSspéc14'!$B$16="spécifiques",'1C TSspéc14'!$I$17&lt;&gt;""),'1C TSspéc14'!$I$21,"")</f>
        <v>0</v>
      </c>
      <c r="G1123" s="863"/>
      <c r="H1123" s="745">
        <v>0.21</v>
      </c>
      <c r="I1123" s="747">
        <v>1</v>
      </c>
      <c r="J1123" s="312"/>
      <c r="K1123" s="680">
        <f t="shared" si="299"/>
        <v>0</v>
      </c>
      <c r="L1123" s="556">
        <f>IF(OR('1C TSspéc14'!$B$12="",'1C TSspéc14'!I$30=0),0,IF(AND('1C TSspéc14'!$B$12&lt;&gt;"",$K$2="Pôle",'1C TSspéc14'!$C$12="OUI"),(('1C TSspéc14'!I$22+'1C TSspéc14'!I$23+'1C TSspéc14'!I$24+'1C TSspéc14'!I$25+'1C TSspéc14'!I$29)/'1C TSspéc14'!I$17),IF(AND('1C TSspéc14'!$B$12&lt;&gt;"",$K$2="Pôle",'1C TSspéc14'!$C$12="NON"),(('1C TSspéc14'!I$22+'1C TSspéc14'!I$23+'1C TSspéc14'!I$24+'1C TSspéc14'!I$25+'1C TSspéc14'!I$29)/'1C TSspéc14'!I$30),IF(AND('1C TSspéc14'!$B$12&lt;&gt;"",$K$2&lt;&gt;"Pôle",'1C TSspéc14'!$C$12="OUI"),(('1C TSspéc14'!I$22+'1C TSspéc14'!I$23+'1C TSspéc14'!I$24+'1C TSspéc14'!I$25+'1C TSspéc14'!I$26+'1C TSspéc14'!I$27+'1C TSspéc14'!I$28+'1C TSspéc14'!I$29)/'1C TSspéc14'!I$17),IF(AND('1C TSspéc14'!$B$12&lt;&gt;"",$K$2&lt;&gt;"Pôle",'1C TSspéc14'!$C$12="NON"),(('1C TSspéc14'!I$22+'1C TSspéc14'!I$23+'1C TSspéc14'!I$24+'1C TSspéc14'!I$25+'1C TSspéc14'!I$26+'1C TSspéc14'!I$27+'1C TSspéc14'!I$28+'1C TSspéc14'!I$29)/'1C TSspéc14'!I$30))))))</f>
        <v>0</v>
      </c>
      <c r="M1123" s="556">
        <f>IF(OR('1C TSspéc14'!$B$12="",'1C TSspéc14'!I$30=0),0,IF(AND('1C TSspéc14'!$B$12&lt;&gt;"",$K$2="Pôle",'1C TSspéc14'!$C$12="OUI"),(('1C TSspéc14'!I$26+'1C TSspéc14'!I$27+'1C TSspéc14'!I$28)/'1C TSspéc14'!I$17),IF(AND('1C TSspéc14'!$B$12&lt;&gt;"",$K$2="Pôle",'1C TSspéc14'!$C$12="NON"),(('1C TSspéc14'!I$26+'1C TSspéc14'!I$27+'1C TSspéc14'!I$28)/'1C TSspéc14'!I$30),IF(AND('1C TSspéc14'!$B$12&lt;&gt;"",$K$2&lt;&gt;"Pôle"),0))))</f>
        <v>0</v>
      </c>
      <c r="N1123" s="557">
        <f>IF(AND('1C TSspéc14'!$B$12&lt;&gt;0,'1C TSspéc14'!$I$30&lt;&gt;0),L1123+M1123,0)</f>
        <v>0</v>
      </c>
      <c r="O1123" s="542" t="str">
        <f>IF(AND('1C TSspéc14'!$I$17&lt;&gt;0,'1C TSspéc14'!$C$12="OUI"),'1C TSspéc14'!$I$35/'1C TSspéc14'!$I$17,"")</f>
        <v/>
      </c>
      <c r="P1123" s="543" t="str">
        <f>IF(AND('1C TSspéc14'!$I$17&lt;&gt;0,'1C TSspéc14'!$C$12="OUI"),'1C TSspéc14'!$I$36/'1C TSspéc14'!$I$17,"")</f>
        <v/>
      </c>
      <c r="Q1123" s="543" t="str">
        <f>IF(AND('1C TSspéc14'!$I$17&lt;&gt;0,'1C TSspéc14'!$C$12="OUI"),'1C TSspéc14'!$I$37/'1C TSspéc14'!$I$17,"")</f>
        <v/>
      </c>
      <c r="R1123" s="543" t="str">
        <f>IF(AND('1C TSspéc14'!$I$17&lt;&gt;0,'1C TSspéc14'!$C$12="OUI"),'1C TSspéc14'!$I$38/'1C TSspéc14'!$I$17,"")</f>
        <v/>
      </c>
      <c r="S1123" s="543" t="str">
        <f>IF(AND('1C TSspéc14'!$I$17&lt;&gt;0,'1C TSspéc14'!$C$12="OUI"),'1C TSspéc14'!$I$39/'1C TSspéc14'!$I$17,"")</f>
        <v/>
      </c>
      <c r="T1123" s="543" t="str">
        <f>IF(AND('1C TSspéc14'!$I$17&lt;&gt;0,'1C TSspéc14'!$C$12="OUI"),'1C TSspéc14'!$I$40/'1C TSspéc14'!$I$17,"")</f>
        <v/>
      </c>
      <c r="U1123" s="543" t="str">
        <f>IF(AND('1C TSspéc14'!$I$17&lt;&gt;0,'1C TSspéc14'!$C$12="OUI"),'1C TSspéc14'!$I$41/'1C TSspéc14'!$I$17,"")</f>
        <v/>
      </c>
      <c r="V1123" s="543" t="str">
        <f>IF(AND('1C TSspéc14'!$I$17&lt;&gt;0,'1C TSspéc14'!$C$12="OUI"),'1C TSspéc14'!$I$42/'1C TSspéc14'!$I$17,"")</f>
        <v/>
      </c>
      <c r="W1123" s="543" t="str">
        <f>IF(AND('1C TSspéc14'!$I$17&lt;&gt;0,'1C TSspéc14'!$C$12="OUI"),'1C TSspéc14'!$I$43/'1C TSspéc14'!$I$17,"")</f>
        <v/>
      </c>
      <c r="X1123" s="543" t="str">
        <f>IF(AND('1C TSspéc14'!$I$17&lt;&gt;0,'1C TSspéc14'!$C$12="OUI"),'1C TSspéc14'!$I$44/'1C TSspéc14'!$I$17,"")</f>
        <v/>
      </c>
      <c r="Y1123" s="543" t="str">
        <f>IF(AND('1C TSspéc14'!$I$17&lt;&gt;0,'1C TSspéc14'!$C$12="OUI"),'1C TSspéc14'!$I$45/'1C TSspéc14'!$I$17,"")</f>
        <v/>
      </c>
      <c r="Z1123" s="543" t="str">
        <f>IF(AND('1C TSspéc14'!$I$17&lt;&gt;0,'1C TSspéc14'!$C$12="OUI"),'1C TSspéc14'!$I$46/'1C TSspéc14'!$I$17,"")</f>
        <v/>
      </c>
      <c r="AA1123" s="543" t="str">
        <f>IF(AND('1C TSspéc14'!$I$17&lt;&gt;0,'1C TSspéc14'!$C$12="OUI"),'1C TSspéc14'!$I$47/'1C TSspéc14'!$I$17,"")</f>
        <v/>
      </c>
      <c r="AB1123" s="543" t="str">
        <f>IF(AND('1C TSspéc14'!$I$17&lt;&gt;0,'1C TSspéc14'!$C$12="OUI"),'1C TSspéc14'!$I$48/'1C TSspéc14'!$I$17,"")</f>
        <v/>
      </c>
      <c r="AC1123" s="543" t="str">
        <f>IF(AND('1C TSspéc14'!$I$17&lt;&gt;0,'1C TSspéc14'!$C$12="OUI"),'1C TSspéc14'!$I$49/'1C TSspéc14'!$I$17,"")</f>
        <v/>
      </c>
      <c r="AD1123" s="543" t="str">
        <f>IF(AND('1C TSspéc14'!$I$17&lt;&gt;0,'1C TSspéc14'!$C$12="OUI"),'1C TSspéc14'!$I$50/'1C TSspéc14'!$I$17,"")</f>
        <v/>
      </c>
      <c r="AE1123" s="543" t="str">
        <f>IF(AND('1C TSspéc14'!$I$17&lt;&gt;0,'1C TSspéc14'!$C$12="OUI"),'1C TSspéc14'!$I$51/'1C TSspéc14'!$I$17,"")</f>
        <v/>
      </c>
      <c r="AF1123" s="543" t="str">
        <f>IF(AND('1C TSspéc14'!$I$17&lt;&gt;0,'1C TSspéc14'!$C$12="OUI"),'1C TSspéc14'!$I$52/'1C TSspéc14'!$I$17,"")</f>
        <v/>
      </c>
      <c r="AG1123" s="543" t="str">
        <f>IF(AND('1C TSspéc14'!$I$17&lt;&gt;0,'1C TSspéc14'!$C$12="OUI"),'1C TSspéc14'!$I$53/'1C TSspéc14'!$I$17,"")</f>
        <v/>
      </c>
      <c r="AH1123" s="543" t="str">
        <f>IF(AND('1C TSspéc14'!$I$17&lt;&gt;0,'1C TSspéc14'!$C$12="OUI"),'1C TSspéc14'!$I$54/'1C TSspéc14'!$I$17,"")</f>
        <v/>
      </c>
      <c r="AI1123" s="543" t="str">
        <f>IF(AND('1C TSspéc14'!$I$17&lt;&gt;0,'1C TSspéc14'!$C$12="OUI"),'1C TSspéc14'!$I$55/'1C TSspéc14'!$I$17,"")</f>
        <v/>
      </c>
      <c r="AJ1123" s="543" t="str">
        <f>IF(AND('1C TSspéc14'!$I$17&lt;&gt;0,'1C TSspéc14'!$C$12="OUI"),'1C TSspéc14'!$I$56/'1C TSspéc14'!$I$17,"")</f>
        <v/>
      </c>
      <c r="AK1123" s="543" t="str">
        <f>IF(AND('1C TSspéc14'!$I$17&lt;&gt;0,'1C TSspéc14'!$C$12="OUI"),'1C TSspéc14'!$I$57/'1C TSspéc14'!$I$17,"")</f>
        <v/>
      </c>
      <c r="AL1123" s="72">
        <f>IF(AND('1C TSspéc14'!$I$17&lt;&gt;0,'1C TSspéc14'!$C$12="OUI"),N1123+AK1123,N1123)</f>
        <v>0</v>
      </c>
      <c r="AM1123" s="417">
        <f t="shared" si="311"/>
        <v>0</v>
      </c>
      <c r="AN1123" s="417">
        <f t="shared" si="312"/>
        <v>0</v>
      </c>
      <c r="AO1123" s="418" t="str">
        <f>IF(AND('1C TSspéc14'!$I$17&lt;&gt;0,'1C TSspéc14'!$I$30&lt;&gt;0),AM1123+AN1123,"")</f>
        <v/>
      </c>
      <c r="AP1123" s="573" t="str">
        <f>IF(AND('1C TSspéc14'!$I$17&lt;&gt;0,'1C TSspéc14'!$I$30&lt;&gt;0),AM1123-AR1123,"")</f>
        <v/>
      </c>
      <c r="AQ1123" s="583">
        <f t="shared" si="313"/>
        <v>0</v>
      </c>
      <c r="AR1123" s="596"/>
      <c r="AS1123" s="102"/>
      <c r="AT1123" s="27" t="str">
        <f>IF(('1C TSspéc14'!I$17*FICHE!$C$14&lt;J1123),"Forfait limité à "&amp;FICHE!$C$14&amp;"€/jour","")</f>
        <v/>
      </c>
      <c r="AU1123" s="592"/>
      <c r="AV1123" s="824"/>
      <c r="AW1123" s="824"/>
      <c r="AX1123" s="824"/>
      <c r="AY1123" s="824"/>
      <c r="AZ1123" s="824"/>
      <c r="BA1123" s="767"/>
      <c r="BB1123" s="767"/>
      <c r="BC1123" s="767"/>
      <c r="BD1123" s="767"/>
      <c r="BE1123" s="767"/>
      <c r="BF1123" s="767"/>
      <c r="BG1123" s="767"/>
      <c r="BH1123" s="767"/>
      <c r="BI1123" s="767"/>
      <c r="BJ1123" s="767"/>
      <c r="BK1123" s="767"/>
      <c r="BL1123" s="767"/>
      <c r="BM1123" s="767"/>
      <c r="BN1123" s="767"/>
      <c r="BO1123" s="767"/>
      <c r="BP1123" s="767"/>
      <c r="BQ1123" s="767"/>
      <c r="BR1123" s="767"/>
      <c r="BS1123" s="767"/>
      <c r="BT1123" s="767"/>
      <c r="BU1123" s="767"/>
      <c r="BV1123" s="767"/>
      <c r="BW1123" s="767"/>
      <c r="BX1123" s="767"/>
      <c r="BY1123" s="767"/>
      <c r="BZ1123" s="767"/>
      <c r="CA1123" s="767"/>
      <c r="CB1123" s="767"/>
      <c r="CC1123" s="767"/>
      <c r="CD1123" s="767"/>
      <c r="CE1123" s="767"/>
      <c r="CF1123" s="767"/>
      <c r="CG1123" s="767"/>
      <c r="CH1123" s="767"/>
      <c r="CI1123" s="767"/>
      <c r="CJ1123" s="767"/>
      <c r="CK1123" s="767"/>
      <c r="CL1123" s="767"/>
      <c r="CM1123" s="767"/>
      <c r="CN1123" s="767"/>
      <c r="CO1123" s="767"/>
      <c r="CP1123" s="767"/>
      <c r="CQ1123" s="767"/>
      <c r="CR1123" s="767"/>
      <c r="CS1123" s="767"/>
      <c r="CT1123" s="767"/>
      <c r="CU1123" s="767"/>
      <c r="CV1123" s="767"/>
      <c r="CW1123" s="767"/>
      <c r="CX1123" s="767"/>
      <c r="CY1123" s="767"/>
      <c r="CZ1123" s="767"/>
      <c r="DA1123" s="767"/>
      <c r="DB1123" s="767"/>
      <c r="DC1123" s="767"/>
      <c r="DD1123" s="767"/>
      <c r="DE1123" s="767"/>
      <c r="DF1123" s="767"/>
      <c r="DG1123" s="767"/>
      <c r="DH1123" s="767"/>
      <c r="DI1123" s="767"/>
      <c r="DJ1123" s="767"/>
      <c r="DK1123" s="767"/>
      <c r="DL1123" s="767"/>
      <c r="DM1123" s="767"/>
      <c r="DN1123" s="767"/>
      <c r="DO1123" s="767"/>
      <c r="DP1123" s="767"/>
      <c r="DQ1123" s="767"/>
      <c r="DR1123" s="767"/>
      <c r="DS1123" s="767"/>
      <c r="DT1123" s="767"/>
      <c r="DU1123" s="767"/>
      <c r="DV1123" s="767"/>
      <c r="DW1123" s="767"/>
      <c r="DX1123" s="767"/>
      <c r="DY1123" s="767"/>
      <c r="DZ1123" s="767"/>
      <c r="EA1123" s="767"/>
      <c r="EB1123" s="767"/>
      <c r="EC1123" s="767"/>
      <c r="ED1123" s="767"/>
      <c r="EE1123" s="767"/>
      <c r="EF1123" s="767"/>
      <c r="EG1123" s="767"/>
      <c r="EH1123" s="767"/>
      <c r="EI1123" s="767"/>
      <c r="EJ1123" s="767"/>
      <c r="EK1123" s="767"/>
      <c r="EL1123" s="767"/>
      <c r="EM1123" s="767"/>
      <c r="EN1123" s="767"/>
      <c r="EO1123" s="767"/>
      <c r="EP1123" s="767"/>
      <c r="EQ1123" s="767"/>
      <c r="ER1123" s="767"/>
      <c r="ES1123" s="767"/>
      <c r="ET1123" s="767"/>
      <c r="EU1123" s="767"/>
      <c r="EV1123" s="767"/>
      <c r="EW1123" s="767"/>
      <c r="EX1123" s="767"/>
      <c r="EY1123" s="767"/>
      <c r="EZ1123" s="767"/>
      <c r="FA1123" s="767"/>
      <c r="FB1123" s="767"/>
      <c r="FC1123" s="767"/>
      <c r="FD1123" s="767"/>
      <c r="FE1123" s="767"/>
      <c r="FF1123" s="767"/>
      <c r="FG1123" s="767"/>
      <c r="FH1123" s="767"/>
      <c r="FI1123" s="767"/>
      <c r="FJ1123" s="767"/>
      <c r="FK1123" s="767"/>
      <c r="FL1123" s="767"/>
      <c r="FM1123" s="767"/>
      <c r="FN1123" s="767"/>
      <c r="FO1123" s="767"/>
      <c r="FP1123" s="767"/>
      <c r="FQ1123" s="767"/>
      <c r="FR1123" s="767"/>
      <c r="FS1123" s="767"/>
      <c r="FT1123" s="767"/>
      <c r="FU1123" s="767"/>
      <c r="FV1123" s="767"/>
      <c r="FW1123" s="767"/>
      <c r="FX1123" s="767"/>
      <c r="FY1123" s="767"/>
      <c r="FZ1123" s="767"/>
      <c r="GA1123" s="767"/>
      <c r="GB1123" s="767"/>
      <c r="GC1123" s="767"/>
      <c r="GD1123" s="767"/>
      <c r="GE1123" s="767"/>
      <c r="GF1123" s="767"/>
      <c r="GG1123" s="767"/>
      <c r="GH1123" s="767"/>
      <c r="GI1123" s="767"/>
      <c r="GJ1123" s="767"/>
      <c r="GK1123" s="767"/>
      <c r="GL1123" s="767"/>
      <c r="GM1123" s="767"/>
      <c r="GN1123" s="767"/>
      <c r="GO1123" s="767"/>
      <c r="GP1123" s="767"/>
      <c r="GQ1123" s="767"/>
      <c r="GR1123" s="767"/>
      <c r="GS1123" s="767"/>
      <c r="GT1123" s="767"/>
      <c r="GU1123" s="767"/>
      <c r="GV1123" s="767"/>
      <c r="GW1123" s="767"/>
      <c r="GX1123" s="767"/>
      <c r="GY1123" s="767"/>
      <c r="GZ1123" s="767"/>
      <c r="HA1123" s="767"/>
      <c r="HB1123" s="767"/>
      <c r="HC1123" s="767"/>
    </row>
    <row r="1124" spans="1:211" s="864" customFormat="1" ht="13.9" hidden="1" customHeight="1">
      <c r="A1124" s="307"/>
      <c r="B1124" s="351"/>
      <c r="C1124" s="971" t="str">
        <f>IF('1C TSspéc14'!J$17&lt;&gt;0,'1C TSspéc14'!$B$12,"")</f>
        <v/>
      </c>
      <c r="D1124" s="972"/>
      <c r="E1124" s="973"/>
      <c r="F1124" s="93">
        <f>IF(AND($C1124='1C TSspéc14'!$B$12,'1C TSspéc14'!$B$16="spécifiques",'1C TSspéc14'!K$17&lt;&gt;""),'1C TSspéc14'!K$21,"")</f>
        <v>0</v>
      </c>
      <c r="G1124" s="863"/>
      <c r="H1124" s="745">
        <v>0.21</v>
      </c>
      <c r="I1124" s="747">
        <v>1</v>
      </c>
      <c r="J1124" s="312"/>
      <c r="K1124" s="680">
        <f t="shared" si="299"/>
        <v>0</v>
      </c>
      <c r="L1124" s="556">
        <f>IF(OR('1C TSspéc14'!$B$12="",'1C TSspéc14'!J$30=0),0,IF(AND('1C TSspéc14'!$B$12&lt;&gt;"",$K$2="Pôle",'1C TSspéc14'!$C$12="OUI"),(('1C TSspéc14'!J$22+'1C TSspéc14'!J$23+'1C TSspéc14'!J$24+'1C TSspéc14'!J$25+'1C TSspéc14'!J$29)/'1C TSspéc14'!J$17),IF(AND('1C TSspéc14'!$B$12&lt;&gt;"",$K$2="Pôle",'1C TSspéc14'!$C$12="NON"),(('1C TSspéc14'!J$22+'1C TSspéc14'!J$23+'1C TSspéc14'!J$24+'1C TSspéc14'!J$25+'1C TSspéc14'!J$29)/'1C TSspéc14'!J$30),IF(AND('1C TSspéc14'!$B$12&lt;&gt;"",$K$2&lt;&gt;"Pôle",'1C TSspéc14'!$C$12="OUI"),(('1C TSspéc14'!J$22+'1C TSspéc14'!J$23+'1C TSspéc14'!J$24+'1C TSspéc14'!J$25+'1C TSspéc14'!J$26+'1C TSspéc14'!J$27+'1C TSspéc14'!J$28+'1C TSspéc14'!J$29)/'1C TSspéc14'!J$17),IF(AND('1C TSspéc14'!$B$12&lt;&gt;"",$K$2&lt;&gt;"Pôle",'1C TSspéc14'!$C$12="NON"),(('1C TSspéc14'!J$22+'1C TSspéc14'!J$23+'1C TSspéc14'!J$24+'1C TSspéc14'!J$25+'1C TSspéc14'!J$26+'1C TSspéc14'!J$27+'1C TSspéc14'!J$28+'1C TSspéc14'!J$29)/'1C TSspéc14'!J$30))))))</f>
        <v>0</v>
      </c>
      <c r="M1124" s="556">
        <f>IF(OR('1C TSspéc14'!$B$12="",'1C TSspéc14'!J$30=0),0,IF(AND('1C TSspéc14'!$B$12&lt;&gt;"",$K$2="Pôle",'1C TSspéc14'!$C$12="OUI"),(('1C TSspéc14'!J$26+'1C TSspéc14'!J$27+'1C TSspéc14'!J$28)/'1C TSspéc14'!J$17),IF(AND('1C TSspéc14'!$B$12&lt;&gt;"",$K$2="Pôle",'1C TSspéc14'!$C$12="NON"),(('1C TSspéc14'!J$26+'1C TSspéc14'!J$27+'1C TSspéc14'!J$28)/'1C TSspéc14'!J$30),IF(AND('1C TSspéc14'!$B$12&lt;&gt;"",$K$2&lt;&gt;"Pôle"),0))))</f>
        <v>0</v>
      </c>
      <c r="N1124" s="557">
        <f>IF(AND('1C TSspéc14'!$B$12&lt;&gt;0,'1C TSspéc14'!$J$30&lt;&gt;0),L1124+M1124,0)</f>
        <v>0</v>
      </c>
      <c r="O1124" s="542" t="str">
        <f>IF(AND('1C TSspéc14'!$J$17&lt;&gt;0,'1C TSspéc14'!$C$12="OUI"),'1C TSspéc14'!$J$35/'1C TSspéc14'!$J$17,"")</f>
        <v/>
      </c>
      <c r="P1124" s="543" t="str">
        <f>IF(AND('1C TSspéc14'!$J$17&lt;&gt;0,'1C TSspéc14'!$C$12="OUI"),'1C TSspéc14'!$J$36/'1C TSspéc14'!$J$17,"")</f>
        <v/>
      </c>
      <c r="Q1124" s="543" t="str">
        <f>IF(AND('1C TSspéc14'!$J$17&lt;&gt;0,'1C TSspéc14'!$C$12="OUI"),'1C TSspéc14'!$J$37/'1C TSspéc14'!$J$17,"")</f>
        <v/>
      </c>
      <c r="R1124" s="543" t="str">
        <f>IF(AND('1C TSspéc14'!$J$17&lt;&gt;0,'1C TSspéc14'!$C$12="OUI"),'1C TSspéc14'!$J$38/'1C TSspéc14'!$J$17,"")</f>
        <v/>
      </c>
      <c r="S1124" s="543" t="str">
        <f>IF(AND('1C TSspéc14'!$J$17&lt;&gt;0,'1C TSspéc14'!$C$12="OUI"),'1C TSspéc14'!$J$39/'1C TSspéc14'!$J$17,"")</f>
        <v/>
      </c>
      <c r="T1124" s="543" t="str">
        <f>IF(AND('1C TSspéc14'!$J$17&lt;&gt;0,'1C TSspéc14'!$C$12="OUI"),'1C TSspéc14'!$J$40/'1C TSspéc14'!$J$17,"")</f>
        <v/>
      </c>
      <c r="U1124" s="543" t="str">
        <f>IF(AND('1C TSspéc14'!$J$17&lt;&gt;0,'1C TSspéc14'!$C$12="OUI"),'1C TSspéc14'!$J$41/'1C TSspéc14'!$J$17,"")</f>
        <v/>
      </c>
      <c r="V1124" s="543" t="str">
        <f>IF(AND('1C TSspéc14'!$J$17&lt;&gt;0,'1C TSspéc14'!$C$12="OUI"),'1C TSspéc14'!$J$42/'1C TSspéc14'!$J$17,"")</f>
        <v/>
      </c>
      <c r="W1124" s="543" t="str">
        <f>IF(AND('1C TSspéc14'!$J$17&lt;&gt;0,'1C TSspéc14'!$C$12="OUI"),'1C TSspéc14'!$J$43/'1C TSspéc14'!$J$17,"")</f>
        <v/>
      </c>
      <c r="X1124" s="543" t="str">
        <f>IF(AND('1C TSspéc14'!$J$17&lt;&gt;0,'1C TSspéc14'!$C$12="OUI"),'1C TSspéc14'!$J$44/'1C TSspéc14'!$J$17,"")</f>
        <v/>
      </c>
      <c r="Y1124" s="543" t="str">
        <f>IF(AND('1C TSspéc14'!$J$17&lt;&gt;0,'1C TSspéc14'!$C$12="OUI"),'1C TSspéc14'!$J$45/'1C TSspéc14'!$J$17,"")</f>
        <v/>
      </c>
      <c r="Z1124" s="543" t="str">
        <f>IF(AND('1C TSspéc14'!$J$17&lt;&gt;0,'1C TSspéc14'!$C$12="OUI"),'1C TSspéc14'!$J$46/'1C TSspéc14'!$J$17,"")</f>
        <v/>
      </c>
      <c r="AA1124" s="543" t="str">
        <f>IF(AND('1C TSspéc14'!$J$17&lt;&gt;0,'1C TSspéc14'!$C$12="OUI"),'1C TSspéc14'!$J$47/'1C TSspéc14'!$J$17,"")</f>
        <v/>
      </c>
      <c r="AB1124" s="543" t="str">
        <f>IF(AND('1C TSspéc14'!$J$17&lt;&gt;0,'1C TSspéc14'!$C$12="OUI"),'1C TSspéc14'!$J$48/'1C TSspéc14'!$J$17,"")</f>
        <v/>
      </c>
      <c r="AC1124" s="543" t="str">
        <f>IF(AND('1C TSspéc14'!$J$17&lt;&gt;0,'1C TSspéc14'!$C$12="OUI"),'1C TSspéc14'!$J$49/'1C TSspéc14'!$J$17,"")</f>
        <v/>
      </c>
      <c r="AD1124" s="543" t="str">
        <f>IF(AND('1C TSspéc14'!$J$17&lt;&gt;0,'1C TSspéc14'!$C$12="OUI"),'1C TSspéc14'!$J$50/'1C TSspéc14'!$J$17,"")</f>
        <v/>
      </c>
      <c r="AE1124" s="543" t="str">
        <f>IF(AND('1C TSspéc14'!$J$17&lt;&gt;0,'1C TSspéc14'!$C$12="OUI"),'1C TSspéc14'!$J$51/'1C TSspéc14'!$J$17,"")</f>
        <v/>
      </c>
      <c r="AF1124" s="543" t="str">
        <f>IF(AND('1C TSspéc14'!$J$17&lt;&gt;0,'1C TSspéc14'!$C$12="OUI"),'1C TSspéc14'!$J$52/'1C TSspéc14'!$J$17,"")</f>
        <v/>
      </c>
      <c r="AG1124" s="543" t="str">
        <f>IF(AND('1C TSspéc14'!$J$17&lt;&gt;0,'1C TSspéc14'!$C$12="OUI"),'1C TSspéc14'!$J$53/'1C TSspéc14'!$J$17,"")</f>
        <v/>
      </c>
      <c r="AH1124" s="543" t="str">
        <f>IF(AND('1C TSspéc14'!$J$17&lt;&gt;0,'1C TSspéc14'!$C$12="OUI"),'1C TSspéc14'!$J$54/'1C TSspéc14'!$J$17,"")</f>
        <v/>
      </c>
      <c r="AI1124" s="543" t="str">
        <f>IF(AND('1C TSspéc14'!$J$17&lt;&gt;0,'1C TSspéc14'!$C$12="OUI"),'1C TSspéc14'!$J$55/'1C TSspéc14'!$J$17,"")</f>
        <v/>
      </c>
      <c r="AJ1124" s="543" t="str">
        <f>IF(AND('1C TSspéc14'!$J$17&lt;&gt;0,'1C TSspéc14'!$C$12="OUI"),'1C TSspéc14'!$J$56/'1C TSspéc14'!$J$17,"")</f>
        <v/>
      </c>
      <c r="AK1124" s="543" t="str">
        <f>IF(AND('1C TSspéc14'!$J$17&lt;&gt;0,'1C TSspéc14'!$C$12="OUI"),'1C TSspéc14'!$J$57/'1C TSspéc14'!$J$17,"")</f>
        <v/>
      </c>
      <c r="AL1124" s="72">
        <f>IF(AND('1C TSspéc14'!$J$17&lt;&gt;0,'1C TSspéc14'!$C$12="OUI"),N1124+AK1124,N1124)</f>
        <v>0</v>
      </c>
      <c r="AM1124" s="417">
        <f t="shared" si="311"/>
        <v>0</v>
      </c>
      <c r="AN1124" s="417">
        <f t="shared" si="312"/>
        <v>0</v>
      </c>
      <c r="AO1124" s="418" t="str">
        <f>IF(AND('1C TSspéc14'!$J$17&lt;&gt;0,'1C TSspéc14'!$J$30&lt;&gt;0),AM1124+AN1124,"")</f>
        <v/>
      </c>
      <c r="AP1124" s="573" t="str">
        <f>IF(AND('1C TSspéc14'!$J$17&lt;&gt;0,'1C TSspéc14'!$J$30&lt;&gt;0),AM1124-AR1124,"")</f>
        <v/>
      </c>
      <c r="AQ1124" s="583">
        <f t="shared" si="313"/>
        <v>0</v>
      </c>
      <c r="AR1124" s="596"/>
      <c r="AS1124" s="102"/>
      <c r="AT1124" s="27" t="str">
        <f>IF(('1C TSspéc14'!J$17*FICHE!$C$14&lt;J1124),"Forfait limité à "&amp;FICHE!$C$14&amp;"€/jour","")</f>
        <v/>
      </c>
      <c r="AU1124" s="592"/>
      <c r="AV1124" s="824"/>
      <c r="AW1124" s="824"/>
      <c r="AX1124" s="824"/>
      <c r="AY1124" s="824"/>
      <c r="AZ1124" s="824"/>
      <c r="BA1124" s="767"/>
      <c r="BB1124" s="767"/>
      <c r="BC1124" s="767"/>
      <c r="BD1124" s="767"/>
      <c r="BE1124" s="767"/>
      <c r="BF1124" s="767"/>
      <c r="BG1124" s="767"/>
      <c r="BH1124" s="767"/>
      <c r="BI1124" s="767"/>
      <c r="BJ1124" s="767"/>
      <c r="BK1124" s="767"/>
      <c r="BL1124" s="767"/>
      <c r="BM1124" s="767"/>
      <c r="BN1124" s="767"/>
      <c r="BO1124" s="767"/>
      <c r="BP1124" s="767"/>
      <c r="BQ1124" s="767"/>
      <c r="BR1124" s="767"/>
      <c r="BS1124" s="767"/>
      <c r="BT1124" s="767"/>
      <c r="BU1124" s="767"/>
      <c r="BV1124" s="767"/>
      <c r="BW1124" s="767"/>
      <c r="BX1124" s="767"/>
      <c r="BY1124" s="767"/>
      <c r="BZ1124" s="767"/>
      <c r="CA1124" s="767"/>
      <c r="CB1124" s="767"/>
      <c r="CC1124" s="767"/>
      <c r="CD1124" s="767"/>
      <c r="CE1124" s="767"/>
      <c r="CF1124" s="767"/>
      <c r="CG1124" s="767"/>
      <c r="CH1124" s="767"/>
      <c r="CI1124" s="767"/>
      <c r="CJ1124" s="767"/>
      <c r="CK1124" s="767"/>
      <c r="CL1124" s="767"/>
      <c r="CM1124" s="767"/>
      <c r="CN1124" s="767"/>
      <c r="CO1124" s="767"/>
      <c r="CP1124" s="767"/>
      <c r="CQ1124" s="767"/>
      <c r="CR1124" s="767"/>
      <c r="CS1124" s="767"/>
      <c r="CT1124" s="767"/>
      <c r="CU1124" s="767"/>
      <c r="CV1124" s="767"/>
      <c r="CW1124" s="767"/>
      <c r="CX1124" s="767"/>
      <c r="CY1124" s="767"/>
      <c r="CZ1124" s="767"/>
      <c r="DA1124" s="767"/>
      <c r="DB1124" s="767"/>
      <c r="DC1124" s="767"/>
      <c r="DD1124" s="767"/>
      <c r="DE1124" s="767"/>
      <c r="DF1124" s="767"/>
      <c r="DG1124" s="767"/>
      <c r="DH1124" s="767"/>
      <c r="DI1124" s="767"/>
      <c r="DJ1124" s="767"/>
      <c r="DK1124" s="767"/>
      <c r="DL1124" s="767"/>
      <c r="DM1124" s="767"/>
      <c r="DN1124" s="767"/>
      <c r="DO1124" s="767"/>
      <c r="DP1124" s="767"/>
      <c r="DQ1124" s="767"/>
      <c r="DR1124" s="767"/>
      <c r="DS1124" s="767"/>
      <c r="DT1124" s="767"/>
      <c r="DU1124" s="767"/>
      <c r="DV1124" s="767"/>
      <c r="DW1124" s="767"/>
      <c r="DX1124" s="767"/>
      <c r="DY1124" s="767"/>
      <c r="DZ1124" s="767"/>
      <c r="EA1124" s="767"/>
      <c r="EB1124" s="767"/>
      <c r="EC1124" s="767"/>
      <c r="ED1124" s="767"/>
      <c r="EE1124" s="767"/>
      <c r="EF1124" s="767"/>
      <c r="EG1124" s="767"/>
      <c r="EH1124" s="767"/>
      <c r="EI1124" s="767"/>
      <c r="EJ1124" s="767"/>
      <c r="EK1124" s="767"/>
      <c r="EL1124" s="767"/>
      <c r="EM1124" s="767"/>
      <c r="EN1124" s="767"/>
      <c r="EO1124" s="767"/>
      <c r="EP1124" s="767"/>
      <c r="EQ1124" s="767"/>
      <c r="ER1124" s="767"/>
      <c r="ES1124" s="767"/>
      <c r="ET1124" s="767"/>
      <c r="EU1124" s="767"/>
      <c r="EV1124" s="767"/>
      <c r="EW1124" s="767"/>
      <c r="EX1124" s="767"/>
      <c r="EY1124" s="767"/>
      <c r="EZ1124" s="767"/>
      <c r="FA1124" s="767"/>
      <c r="FB1124" s="767"/>
      <c r="FC1124" s="767"/>
      <c r="FD1124" s="767"/>
      <c r="FE1124" s="767"/>
      <c r="FF1124" s="767"/>
      <c r="FG1124" s="767"/>
      <c r="FH1124" s="767"/>
      <c r="FI1124" s="767"/>
      <c r="FJ1124" s="767"/>
      <c r="FK1124" s="767"/>
      <c r="FL1124" s="767"/>
      <c r="FM1124" s="767"/>
      <c r="FN1124" s="767"/>
      <c r="FO1124" s="767"/>
      <c r="FP1124" s="767"/>
      <c r="FQ1124" s="767"/>
      <c r="FR1124" s="767"/>
      <c r="FS1124" s="767"/>
      <c r="FT1124" s="767"/>
      <c r="FU1124" s="767"/>
      <c r="FV1124" s="767"/>
      <c r="FW1124" s="767"/>
      <c r="FX1124" s="767"/>
      <c r="FY1124" s="767"/>
      <c r="FZ1124" s="767"/>
      <c r="GA1124" s="767"/>
      <c r="GB1124" s="767"/>
      <c r="GC1124" s="767"/>
      <c r="GD1124" s="767"/>
      <c r="GE1124" s="767"/>
      <c r="GF1124" s="767"/>
      <c r="GG1124" s="767"/>
      <c r="GH1124" s="767"/>
      <c r="GI1124" s="767"/>
      <c r="GJ1124" s="767"/>
      <c r="GK1124" s="767"/>
      <c r="GL1124" s="767"/>
      <c r="GM1124" s="767"/>
      <c r="GN1124" s="767"/>
      <c r="GO1124" s="767"/>
      <c r="GP1124" s="767"/>
      <c r="GQ1124" s="767"/>
      <c r="GR1124" s="767"/>
      <c r="GS1124" s="767"/>
      <c r="GT1124" s="767"/>
      <c r="GU1124" s="767"/>
      <c r="GV1124" s="767"/>
      <c r="GW1124" s="767"/>
      <c r="GX1124" s="767"/>
      <c r="GY1124" s="767"/>
      <c r="GZ1124" s="767"/>
      <c r="HA1124" s="767"/>
      <c r="HB1124" s="767"/>
      <c r="HC1124" s="767"/>
    </row>
    <row r="1125" spans="1:211" s="864" customFormat="1" ht="13.9" hidden="1" customHeight="1">
      <c r="A1125" s="307"/>
      <c r="B1125" s="351"/>
      <c r="C1125" s="971" t="str">
        <f>IF('1C TSspéc14'!K$17&lt;&gt;0,'1C TSspéc14'!$B$12,"")</f>
        <v/>
      </c>
      <c r="D1125" s="972"/>
      <c r="E1125" s="973"/>
      <c r="F1125" s="93">
        <f>IF(AND($C1125='1C TSspéc14'!$B$12,'1C TSspéc14'!$B$16="spécifiques",'1C TSspéc14'!$K$17&lt;&gt;""),'1C TSspéc14'!$K$21,"")</f>
        <v>0</v>
      </c>
      <c r="G1125" s="863"/>
      <c r="H1125" s="745">
        <v>0.21</v>
      </c>
      <c r="I1125" s="747">
        <v>1</v>
      </c>
      <c r="J1125" s="312"/>
      <c r="K1125" s="680">
        <f t="shared" si="299"/>
        <v>0</v>
      </c>
      <c r="L1125" s="556">
        <f>IF(OR('1C TSspéc14'!$B$12="",'1C TSspéc14'!K$30=0),0,IF(AND('1C TSspéc14'!$B$12&lt;&gt;"",$K$2="Pôle",'1C TSspéc14'!$C$12="OUI"),(('1C TSspéc14'!K$22+'1C TSspéc14'!K$23+'1C TSspéc14'!K$24+'1C TSspéc14'!K$25+'1C TSspéc14'!K$29)/'1C TSspéc14'!K$17),IF(AND('1C TSspéc14'!$B$12&lt;&gt;"",$K$2="Pôle",'1C TSspéc14'!$C$12="NON"),(('1C TSspéc14'!K$22+'1C TSspéc14'!K$23+'1C TSspéc14'!K$24+'1C TSspéc14'!K$25+'1C TSspéc14'!K$29)/'1C TSspéc14'!K$30),IF(AND('1C TSspéc14'!$B$12&lt;&gt;"",$K$2&lt;&gt;"Pôle",'1C TSspéc14'!$C$12="OUI"),(('1C TSspéc14'!K$22+'1C TSspéc14'!K$23+'1C TSspéc14'!K$24+'1C TSspéc14'!K$25+'1C TSspéc14'!K$26+'1C TSspéc14'!K$27+'1C TSspéc14'!K$28+'1C TSspéc14'!K$29)/'1C TSspéc14'!K$17),IF(AND('1C TSspéc14'!$B$12&lt;&gt;"",$K$2&lt;&gt;"Pôle",'1C TSspéc14'!$C$12="NON"),(('1C TSspéc14'!K$22+'1C TSspéc14'!K$23+'1C TSspéc14'!K$24+'1C TSspéc14'!K$25+'1C TSspéc14'!K$26+'1C TSspéc14'!K$27+'1C TSspéc14'!K$28+'1C TSspéc14'!K$29)/'1C TSspéc14'!K$30))))))</f>
        <v>0</v>
      </c>
      <c r="M1125" s="556">
        <f>IF(OR('1C TSspéc14'!$B$12="",'1C TSspéc14'!K$30=0),0,IF(AND('1C TSspéc14'!$B$12&lt;&gt;"",$K$2="Pôle",'1C TSspéc14'!$C$12="OUI"),(('1C TSspéc14'!K$26+'1C TSspéc14'!K$27+'1C TSspéc14'!K$28)/'1C TSspéc14'!K$17),IF(AND('1C TSspéc14'!$B$12&lt;&gt;"",$K$2="Pôle",'1C TSspéc14'!$C$12="NON"),(('1C TSspéc14'!K$26+'1C TSspéc14'!K$27+'1C TSspéc14'!K$28)/'1C TSspéc14'!K$30),IF(AND('1C TSspéc14'!$B$12&lt;&gt;"",$K$2&lt;&gt;"Pôle"),0))))</f>
        <v>0</v>
      </c>
      <c r="N1125" s="557">
        <f>IF(AND('1C TSspéc14'!$B$12&lt;&gt;0,'1C TSspéc14'!$K$30&lt;&gt;0),L1125+M1125,0)</f>
        <v>0</v>
      </c>
      <c r="O1125" s="542" t="str">
        <f>IF(AND('1C TSspéc14'!$K$17&lt;&gt;0,'1C TSspéc14'!$C$12="OUI"),'1C TSspéc14'!$K$35/'1C TSspéc14'!$K$17,"")</f>
        <v/>
      </c>
      <c r="P1125" s="543" t="str">
        <f>IF(AND('1C TSspéc14'!$K$17&lt;&gt;0,'1C TSspéc14'!$C$12="OUI"),'1C TSspéc14'!$K$36/'1C TSspéc14'!$K$17,"")</f>
        <v/>
      </c>
      <c r="Q1125" s="543" t="str">
        <f>IF(AND('1C TSspéc14'!$K$17&lt;&gt;0,'1C TSspéc14'!$C$12="OUI"),'1C TSspéc14'!$K$37/'1C TSspéc14'!$K$17,"")</f>
        <v/>
      </c>
      <c r="R1125" s="543" t="str">
        <f>IF(AND('1C TSspéc14'!$K$17&lt;&gt;0,'1C TSspéc14'!$C$12="OUI"),'1C TSspéc14'!$K$38/'1C TSspéc14'!$K$17,"")</f>
        <v/>
      </c>
      <c r="S1125" s="543" t="str">
        <f>IF(AND('1C TSspéc14'!$K$17&lt;&gt;0,'1C TSspéc14'!$C$12="OUI"),'1C TSspéc14'!$K$39/'1C TSspéc14'!$K$17,"")</f>
        <v/>
      </c>
      <c r="T1125" s="543" t="str">
        <f>IF(AND('1C TSspéc14'!$K$17&lt;&gt;0,'1C TSspéc14'!$C$12="OUI"),'1C TSspéc14'!$K$40/'1C TSspéc14'!$K$17,"")</f>
        <v/>
      </c>
      <c r="U1125" s="543" t="str">
        <f>IF(AND('1C TSspéc14'!$K$17&lt;&gt;0,'1C TSspéc14'!$C$12="OUI"),'1C TSspéc14'!$K$41/'1C TSspéc14'!$K$17,"")</f>
        <v/>
      </c>
      <c r="V1125" s="543" t="str">
        <f>IF(AND('1C TSspéc14'!$K$17&lt;&gt;0,'1C TSspéc14'!$C$12="OUI"),'1C TSspéc14'!$K$42/'1C TSspéc14'!$K$17,"")</f>
        <v/>
      </c>
      <c r="W1125" s="543" t="str">
        <f>IF(AND('1C TSspéc14'!$K$17&lt;&gt;0,'1C TSspéc14'!$C$12="OUI"),'1C TSspéc14'!$K$43/'1C TSspéc14'!$K$17,"")</f>
        <v/>
      </c>
      <c r="X1125" s="543" t="str">
        <f>IF(AND('1C TSspéc14'!$K$17&lt;&gt;0,'1C TSspéc14'!$C$12="OUI"),'1C TSspéc14'!$K$44/'1C TSspéc14'!$K$17,"")</f>
        <v/>
      </c>
      <c r="Y1125" s="543" t="str">
        <f>IF(AND('1C TSspéc14'!$K$17&lt;&gt;0,'1C TSspéc14'!$C$12="OUI"),'1C TSspéc14'!$K$45/'1C TSspéc14'!$K$17,"")</f>
        <v/>
      </c>
      <c r="Z1125" s="543" t="str">
        <f>IF(AND('1C TSspéc14'!$K$17&lt;&gt;0,'1C TSspéc14'!$C$12="OUI"),'1C TSspéc14'!$K$46/'1C TSspéc14'!$K$17,"")</f>
        <v/>
      </c>
      <c r="AA1125" s="543" t="str">
        <f>IF(AND('1C TSspéc14'!$K$17&lt;&gt;0,'1C TSspéc14'!$C$12="OUI"),'1C TSspéc14'!$K$47/'1C TSspéc14'!$K$17,"")</f>
        <v/>
      </c>
      <c r="AB1125" s="543" t="str">
        <f>IF(AND('1C TSspéc14'!$K$17&lt;&gt;0,'1C TSspéc14'!$C$12="OUI"),'1C TSspéc14'!$K$48/'1C TSspéc14'!$K$17,"")</f>
        <v/>
      </c>
      <c r="AC1125" s="543" t="str">
        <f>IF(AND('1C TSspéc14'!$K$17&lt;&gt;0,'1C TSspéc14'!$C$12="OUI"),'1C TSspéc14'!$K$49/'1C TSspéc14'!$K$17,"")</f>
        <v/>
      </c>
      <c r="AD1125" s="543" t="str">
        <f>IF(AND('1C TSspéc14'!$K$17&lt;&gt;0,'1C TSspéc14'!$C$12="OUI"),'1C TSspéc14'!$K$50/'1C TSspéc14'!$K$17,"")</f>
        <v/>
      </c>
      <c r="AE1125" s="543" t="str">
        <f>IF(AND('1C TSspéc14'!$K$17&lt;&gt;0,'1C TSspéc14'!$C$12="OUI"),'1C TSspéc14'!$K$51/'1C TSspéc14'!$K$17,"")</f>
        <v/>
      </c>
      <c r="AF1125" s="543" t="str">
        <f>IF(AND('1C TSspéc14'!$K$17&lt;&gt;0,'1C TSspéc14'!$C$12="OUI"),'1C TSspéc14'!$K$52/'1C TSspéc14'!$K$17,"")</f>
        <v/>
      </c>
      <c r="AG1125" s="543" t="str">
        <f>IF(AND('1C TSspéc14'!$K$17&lt;&gt;0,'1C TSspéc14'!$C$12="OUI"),'1C TSspéc14'!$K$53/'1C TSspéc14'!$K$17,"")</f>
        <v/>
      </c>
      <c r="AH1125" s="543" t="str">
        <f>IF(AND('1C TSspéc14'!$K$17&lt;&gt;0,'1C TSspéc14'!$C$12="OUI"),'1C TSspéc14'!$K$54/'1C TSspéc14'!$K$17,"")</f>
        <v/>
      </c>
      <c r="AI1125" s="543" t="str">
        <f>IF(AND('1C TSspéc14'!$K$17&lt;&gt;0,'1C TSspéc14'!$C$12="OUI"),'1C TSspéc14'!$K$55/'1C TSspéc14'!$K$17,"")</f>
        <v/>
      </c>
      <c r="AJ1125" s="543" t="str">
        <f>IF(AND('1C TSspéc14'!$K$17&lt;&gt;0,'1C TSspéc14'!$C$12="OUI"),'1C TSspéc14'!$K$56/'1C TSspéc14'!$K$17,"")</f>
        <v/>
      </c>
      <c r="AK1125" s="543" t="str">
        <f>IF(AND('1C TSspéc14'!$K$17&lt;&gt;0,'1C TSspéc14'!$C$12="OUI"),'1C TSspéc14'!$K$57/'1C TSspéc14'!$K$17,"")</f>
        <v/>
      </c>
      <c r="AL1125" s="72">
        <f>IF(AND('1C TSspéc14'!$K$17&lt;&gt;0,'1C TSspéc14'!$C$12="OUI"),N1125+AK1125,N1125)</f>
        <v>0</v>
      </c>
      <c r="AM1125" s="417">
        <f t="shared" si="311"/>
        <v>0</v>
      </c>
      <c r="AN1125" s="417">
        <f t="shared" si="312"/>
        <v>0</v>
      </c>
      <c r="AO1125" s="418" t="str">
        <f>IF(AND('1C TSspéc14'!$K$17&lt;&gt;0,'1C TSspéc14'!$K$30&lt;&gt;0),AM1125+AN1125,"")</f>
        <v/>
      </c>
      <c r="AP1125" s="573" t="str">
        <f>IF(AND('1C TSspéc14'!$K$17&lt;&gt;0,'1C TSspéc14'!$K$30&lt;&gt;0),AM1125-AR1125,"")</f>
        <v/>
      </c>
      <c r="AQ1125" s="583">
        <f t="shared" si="313"/>
        <v>0</v>
      </c>
      <c r="AR1125" s="596"/>
      <c r="AS1125" s="102"/>
      <c r="AT1125" s="27" t="str">
        <f>IF(('1C TSspéc14'!K$17*FICHE!$C$14&lt;J1125),"Forfait limité à "&amp;FICHE!$C$14&amp;"€/jour","")</f>
        <v/>
      </c>
      <c r="AU1125" s="592"/>
      <c r="AV1125" s="824"/>
      <c r="AW1125" s="824"/>
      <c r="AX1125" s="824"/>
      <c r="AY1125" s="824"/>
      <c r="AZ1125" s="824"/>
      <c r="BA1125" s="767"/>
      <c r="BB1125" s="767"/>
      <c r="BC1125" s="767"/>
      <c r="BD1125" s="767"/>
      <c r="BE1125" s="767"/>
      <c r="BF1125" s="767"/>
      <c r="BG1125" s="767"/>
      <c r="BH1125" s="767"/>
      <c r="BI1125" s="767"/>
      <c r="BJ1125" s="767"/>
      <c r="BK1125" s="767"/>
      <c r="BL1125" s="767"/>
      <c r="BM1125" s="767"/>
      <c r="BN1125" s="767"/>
      <c r="BO1125" s="767"/>
      <c r="BP1125" s="767"/>
      <c r="BQ1125" s="767"/>
      <c r="BR1125" s="767"/>
      <c r="BS1125" s="767"/>
      <c r="BT1125" s="767"/>
      <c r="BU1125" s="767"/>
      <c r="BV1125" s="767"/>
      <c r="BW1125" s="767"/>
      <c r="BX1125" s="767"/>
      <c r="BY1125" s="767"/>
      <c r="BZ1125" s="767"/>
      <c r="CA1125" s="767"/>
      <c r="CB1125" s="767"/>
      <c r="CC1125" s="767"/>
      <c r="CD1125" s="767"/>
      <c r="CE1125" s="767"/>
      <c r="CF1125" s="767"/>
      <c r="CG1125" s="767"/>
      <c r="CH1125" s="767"/>
      <c r="CI1125" s="767"/>
      <c r="CJ1125" s="767"/>
      <c r="CK1125" s="767"/>
      <c r="CL1125" s="767"/>
      <c r="CM1125" s="767"/>
      <c r="CN1125" s="767"/>
      <c r="CO1125" s="767"/>
      <c r="CP1125" s="767"/>
      <c r="CQ1125" s="767"/>
      <c r="CR1125" s="767"/>
      <c r="CS1125" s="767"/>
      <c r="CT1125" s="767"/>
      <c r="CU1125" s="767"/>
      <c r="CV1125" s="767"/>
      <c r="CW1125" s="767"/>
      <c r="CX1125" s="767"/>
      <c r="CY1125" s="767"/>
      <c r="CZ1125" s="767"/>
      <c r="DA1125" s="767"/>
      <c r="DB1125" s="767"/>
      <c r="DC1125" s="767"/>
      <c r="DD1125" s="767"/>
      <c r="DE1125" s="767"/>
      <c r="DF1125" s="767"/>
      <c r="DG1125" s="767"/>
      <c r="DH1125" s="767"/>
      <c r="DI1125" s="767"/>
      <c r="DJ1125" s="767"/>
      <c r="DK1125" s="767"/>
      <c r="DL1125" s="767"/>
      <c r="DM1125" s="767"/>
      <c r="DN1125" s="767"/>
      <c r="DO1125" s="767"/>
      <c r="DP1125" s="767"/>
      <c r="DQ1125" s="767"/>
      <c r="DR1125" s="767"/>
      <c r="DS1125" s="767"/>
      <c r="DT1125" s="767"/>
      <c r="DU1125" s="767"/>
      <c r="DV1125" s="767"/>
      <c r="DW1125" s="767"/>
      <c r="DX1125" s="767"/>
      <c r="DY1125" s="767"/>
      <c r="DZ1125" s="767"/>
      <c r="EA1125" s="767"/>
      <c r="EB1125" s="767"/>
      <c r="EC1125" s="767"/>
      <c r="ED1125" s="767"/>
      <c r="EE1125" s="767"/>
      <c r="EF1125" s="767"/>
      <c r="EG1125" s="767"/>
      <c r="EH1125" s="767"/>
      <c r="EI1125" s="767"/>
      <c r="EJ1125" s="767"/>
      <c r="EK1125" s="767"/>
      <c r="EL1125" s="767"/>
      <c r="EM1125" s="767"/>
      <c r="EN1125" s="767"/>
      <c r="EO1125" s="767"/>
      <c r="EP1125" s="767"/>
      <c r="EQ1125" s="767"/>
      <c r="ER1125" s="767"/>
      <c r="ES1125" s="767"/>
      <c r="ET1125" s="767"/>
      <c r="EU1125" s="767"/>
      <c r="EV1125" s="767"/>
      <c r="EW1125" s="767"/>
      <c r="EX1125" s="767"/>
      <c r="EY1125" s="767"/>
      <c r="EZ1125" s="767"/>
      <c r="FA1125" s="767"/>
      <c r="FB1125" s="767"/>
      <c r="FC1125" s="767"/>
      <c r="FD1125" s="767"/>
      <c r="FE1125" s="767"/>
      <c r="FF1125" s="767"/>
      <c r="FG1125" s="767"/>
      <c r="FH1125" s="767"/>
      <c r="FI1125" s="767"/>
      <c r="FJ1125" s="767"/>
      <c r="FK1125" s="767"/>
      <c r="FL1125" s="767"/>
      <c r="FM1125" s="767"/>
      <c r="FN1125" s="767"/>
      <c r="FO1125" s="767"/>
      <c r="FP1125" s="767"/>
      <c r="FQ1125" s="767"/>
      <c r="FR1125" s="767"/>
      <c r="FS1125" s="767"/>
      <c r="FT1125" s="767"/>
      <c r="FU1125" s="767"/>
      <c r="FV1125" s="767"/>
      <c r="FW1125" s="767"/>
      <c r="FX1125" s="767"/>
      <c r="FY1125" s="767"/>
      <c r="FZ1125" s="767"/>
      <c r="GA1125" s="767"/>
      <c r="GB1125" s="767"/>
      <c r="GC1125" s="767"/>
      <c r="GD1125" s="767"/>
      <c r="GE1125" s="767"/>
      <c r="GF1125" s="767"/>
      <c r="GG1125" s="767"/>
      <c r="GH1125" s="767"/>
      <c r="GI1125" s="767"/>
      <c r="GJ1125" s="767"/>
      <c r="GK1125" s="767"/>
      <c r="GL1125" s="767"/>
      <c r="GM1125" s="767"/>
      <c r="GN1125" s="767"/>
      <c r="GO1125" s="767"/>
      <c r="GP1125" s="767"/>
      <c r="GQ1125" s="767"/>
      <c r="GR1125" s="767"/>
      <c r="GS1125" s="767"/>
      <c r="GT1125" s="767"/>
      <c r="GU1125" s="767"/>
      <c r="GV1125" s="767"/>
      <c r="GW1125" s="767"/>
      <c r="GX1125" s="767"/>
      <c r="GY1125" s="767"/>
      <c r="GZ1125" s="767"/>
      <c r="HA1125" s="767"/>
      <c r="HB1125" s="767"/>
      <c r="HC1125" s="767"/>
    </row>
    <row r="1126" spans="1:211" s="864" customFormat="1" ht="13.9" hidden="1" customHeight="1">
      <c r="A1126" s="307"/>
      <c r="B1126" s="351"/>
      <c r="C1126" s="971" t="str">
        <f>IF('1C TSspéc14'!L$17&lt;&gt;0,'1C TSspéc14'!$B$12,"")</f>
        <v/>
      </c>
      <c r="D1126" s="972"/>
      <c r="E1126" s="973"/>
      <c r="F1126" s="93">
        <f>IF(AND($C1126='1C TSspéc14'!$B$12,'1C TSspéc14'!$B$16="spécifiques",'1C TSspéc14'!$L$17&lt;&gt;""),'1C TSspéc14'!$L$21,"")</f>
        <v>0</v>
      </c>
      <c r="G1126" s="863"/>
      <c r="H1126" s="745">
        <v>0.21</v>
      </c>
      <c r="I1126" s="747">
        <v>1</v>
      </c>
      <c r="J1126" s="312"/>
      <c r="K1126" s="680">
        <f t="shared" si="299"/>
        <v>0</v>
      </c>
      <c r="L1126" s="556">
        <f>IF(OR('1C TSspéc14'!$B$12="",'1C TSspéc14'!L$30=0),0,IF(AND('1C TSspéc14'!$B$12&lt;&gt;"",$K$2="Pôle",'1C TSspéc14'!$C$12="OUI"),(('1C TSspéc14'!L$22+'1C TSspéc14'!L$23+'1C TSspéc14'!L$24+'1C TSspéc14'!L$25+'1C TSspéc14'!L$29)/'1C TSspéc14'!L$17),IF(AND('1C TSspéc14'!$B$12&lt;&gt;"",$K$2="Pôle",'1C TSspéc14'!$C$12="NON"),(('1C TSspéc14'!L$22+'1C TSspéc14'!L$23+'1C TSspéc14'!L$24+'1C TSspéc14'!L$25+'1C TSspéc14'!L$29)/'1C TSspéc14'!L$30),IF(AND('1C TSspéc14'!$B$12&lt;&gt;"",$K$2&lt;&gt;"Pôle",'1C TSspéc14'!$C$12="OUI"),(('1C TSspéc14'!L$22+'1C TSspéc14'!L$23+'1C TSspéc14'!L$24+'1C TSspéc14'!L$25+'1C TSspéc14'!L$26+'1C TSspéc14'!L$27+'1C TSspéc14'!L$28+'1C TSspéc14'!L$29)/'1C TSspéc14'!L$17),IF(AND('1C TSspéc14'!$B$12&lt;&gt;"",$K$2&lt;&gt;"Pôle",'1C TSspéc14'!$C$12="NON"),(('1C TSspéc14'!L$22+'1C TSspéc14'!L$23+'1C TSspéc14'!L$24+'1C TSspéc14'!L$25+'1C TSspéc14'!L$26+'1C TSspéc14'!L$27+'1C TSspéc14'!L$28+'1C TSspéc14'!L$29)/'1C TSspéc14'!L$30))))))</f>
        <v>0</v>
      </c>
      <c r="M1126" s="556">
        <f>IF(OR('1C TSspéc14'!$B$12="",'1C TSspéc14'!L$30=0),0,IF(AND('1C TSspéc14'!$B$12&lt;&gt;"",$K$2="Pôle",'1C TSspéc14'!$C$12="OUI"),(('1C TSspéc14'!L$26+'1C TSspéc14'!L$27+'1C TSspéc14'!L$28)/'1C TSspéc14'!L$17),IF(AND('1C TSspéc14'!$B$12&lt;&gt;"",$K$2="Pôle",'1C TSspéc14'!$C$12="NON"),(('1C TSspéc14'!L$26+'1C TSspéc14'!L$27+'1C TSspéc14'!L$28)/'1C TSspéc14'!L$30),IF(AND('1C TSspéc14'!$B$12&lt;&gt;"",$K$2&lt;&gt;"Pôle"),0))))</f>
        <v>0</v>
      </c>
      <c r="N1126" s="557">
        <f>IF(AND('1C TSspéc14'!$B$12&lt;&gt;0,'1C TSspéc14'!$L$30&lt;&gt;0),L1126+M1126,0)</f>
        <v>0</v>
      </c>
      <c r="O1126" s="542" t="str">
        <f>IF(AND('1C TSspéc14'!$L$17&lt;&gt;0,'1C TSspéc14'!$C$12="OUI"),'1C TSspéc14'!$L$35/'1C TSspéc14'!$L$17,"")</f>
        <v/>
      </c>
      <c r="P1126" s="543" t="str">
        <f>IF(AND('1C TSspéc14'!$L$17&lt;&gt;0,'1C TSspéc14'!$C$12="OUI"),'1C TSspéc14'!$L$36/'1C TSspéc14'!$L$17,"")</f>
        <v/>
      </c>
      <c r="Q1126" s="543" t="str">
        <f>IF(AND('1C TSspéc14'!$L$17&lt;&gt;0,'1C TSspéc14'!$C$12="OUI"),'1C TSspéc14'!$L$37/'1C TSspéc14'!$L$17,"")</f>
        <v/>
      </c>
      <c r="R1126" s="543" t="str">
        <f>IF(AND('1C TSspéc14'!$L$17&lt;&gt;0,'1C TSspéc14'!$C$12="OUI"),'1C TSspéc14'!$L$38/'1C TSspéc14'!$L$17,"")</f>
        <v/>
      </c>
      <c r="S1126" s="543" t="str">
        <f>IF(AND('1C TSspéc14'!$L$17&lt;&gt;0,'1C TSspéc14'!$C$12="OUI"),'1C TSspéc14'!$L$39/'1C TSspéc14'!$L$17,"")</f>
        <v/>
      </c>
      <c r="T1126" s="543" t="str">
        <f>IF(AND('1C TSspéc14'!$L$17&lt;&gt;0,'1C TSspéc14'!$C$12="OUI"),'1C TSspéc14'!$L$40/'1C TSspéc14'!$L$17,"")</f>
        <v/>
      </c>
      <c r="U1126" s="543" t="str">
        <f>IF(AND('1C TSspéc14'!$L$17&lt;&gt;0,'1C TSspéc14'!$C$12="OUI"),'1C TSspéc14'!$L$41/'1C TSspéc14'!$L$17,"")</f>
        <v/>
      </c>
      <c r="V1126" s="543" t="str">
        <f>IF(AND('1C TSspéc14'!$L$17&lt;&gt;0,'1C TSspéc14'!$C$12="OUI"),'1C TSspéc14'!$L$42/'1C TSspéc14'!$L$17,"")</f>
        <v/>
      </c>
      <c r="W1126" s="543" t="str">
        <f>IF(AND('1C TSspéc14'!$L$17&lt;&gt;0,'1C TSspéc14'!$C$12="OUI"),'1C TSspéc14'!$L$43/'1C TSspéc14'!$L$17,"")</f>
        <v/>
      </c>
      <c r="X1126" s="543" t="str">
        <f>IF(AND('1C TSspéc14'!$L$17&lt;&gt;0,'1C TSspéc14'!$C$12="OUI"),'1C TSspéc14'!$L$44/'1C TSspéc14'!$L$17,"")</f>
        <v/>
      </c>
      <c r="Y1126" s="543" t="str">
        <f>IF(AND('1C TSspéc14'!$L$17&lt;&gt;0,'1C TSspéc14'!$C$12="OUI"),'1C TSspéc14'!$L$45/'1C TSspéc14'!$L$17,"")</f>
        <v/>
      </c>
      <c r="Z1126" s="543" t="str">
        <f>IF(AND('1C TSspéc14'!$L$17&lt;&gt;0,'1C TSspéc14'!$C$12="OUI"),'1C TSspéc14'!$L$46/'1C TSspéc14'!$L$17,"")</f>
        <v/>
      </c>
      <c r="AA1126" s="543" t="str">
        <f>IF(AND('1C TSspéc14'!$L$17&lt;&gt;0,'1C TSspéc14'!$C$12="OUI"),'1C TSspéc14'!$L$47/'1C TSspéc14'!$L$17,"")</f>
        <v/>
      </c>
      <c r="AB1126" s="543" t="str">
        <f>IF(AND('1C TSspéc14'!$L$17&lt;&gt;0,'1C TSspéc14'!$C$12="OUI"),'1C TSspéc14'!$L$48/'1C TSspéc14'!$L$17,"")</f>
        <v/>
      </c>
      <c r="AC1126" s="543" t="str">
        <f>IF(AND('1C TSspéc14'!$L$17&lt;&gt;0,'1C TSspéc14'!$C$12="OUI"),'1C TSspéc14'!$L$49/'1C TSspéc14'!$L$17,"")</f>
        <v/>
      </c>
      <c r="AD1126" s="543" t="str">
        <f>IF(AND('1C TSspéc14'!$L$17&lt;&gt;0,'1C TSspéc14'!$C$12="OUI"),'1C TSspéc14'!$L$50/'1C TSspéc14'!$L$17,"")</f>
        <v/>
      </c>
      <c r="AE1126" s="543" t="str">
        <f>IF(AND('1C TSspéc14'!$L$17&lt;&gt;0,'1C TSspéc14'!$C$12="OUI"),'1C TSspéc14'!$L$51/'1C TSspéc14'!$L$17,"")</f>
        <v/>
      </c>
      <c r="AF1126" s="543" t="str">
        <f>IF(AND('1C TSspéc14'!$L$17&lt;&gt;0,'1C TSspéc14'!$C$12="OUI"),'1C TSspéc14'!$L$52/'1C TSspéc14'!$L$17,"")</f>
        <v/>
      </c>
      <c r="AG1126" s="543" t="str">
        <f>IF(AND('1C TSspéc14'!$L$17&lt;&gt;0,'1C TSspéc14'!$C$12="OUI"),'1C TSspéc14'!$L$53/'1C TSspéc14'!$L$17,"")</f>
        <v/>
      </c>
      <c r="AH1126" s="543" t="str">
        <f>IF(AND('1C TSspéc14'!$L$17&lt;&gt;0,'1C TSspéc14'!$C$12="OUI"),'1C TSspéc14'!$L$54/'1C TSspéc14'!$L$17,"")</f>
        <v/>
      </c>
      <c r="AI1126" s="543" t="str">
        <f>IF(AND('1C TSspéc14'!$L$17&lt;&gt;0,'1C TSspéc14'!$C$12="OUI"),'1C TSspéc14'!$L$55/'1C TSspéc14'!$L$17,"")</f>
        <v/>
      </c>
      <c r="AJ1126" s="543" t="str">
        <f>IF(AND('1C TSspéc14'!$L$17&lt;&gt;0,'1C TSspéc14'!$C$12="OUI"),'1C TSspéc14'!$L$56/'1C TSspéc14'!$L$17,"")</f>
        <v/>
      </c>
      <c r="AK1126" s="543" t="str">
        <f>IF(AND('1C TSspéc14'!$L$17&lt;&gt;0,'1C TSspéc14'!$C$12="OUI"),'1C TSspéc14'!$L$57/'1C TSspéc14'!$L$17,"")</f>
        <v/>
      </c>
      <c r="AL1126" s="72">
        <f>IF(AND('1C TSspéc14'!$L$17&lt;&gt;0,'1C TSspéc14'!$C$12="OUI"),N1126+AK1126,N1126)</f>
        <v>0</v>
      </c>
      <c r="AM1126" s="417">
        <f t="shared" si="311"/>
        <v>0</v>
      </c>
      <c r="AN1126" s="417">
        <f t="shared" si="312"/>
        <v>0</v>
      </c>
      <c r="AO1126" s="418" t="str">
        <f>IF(AND('1C TSspéc14'!$L$17&lt;&gt;0,'1C TSspéc14'!$L$30&lt;&gt;0),AM1126+AN1126,"")</f>
        <v/>
      </c>
      <c r="AP1126" s="573" t="str">
        <f>IF(AND('1C TSspéc14'!$L$17&lt;&gt;0,'1C TSspéc14'!$L$30&lt;&gt;0),AM1126-AR1126,"")</f>
        <v/>
      </c>
      <c r="AQ1126" s="583">
        <f t="shared" si="313"/>
        <v>0</v>
      </c>
      <c r="AR1126" s="596"/>
      <c r="AS1126" s="102"/>
      <c r="AT1126" s="27" t="str">
        <f>IF(('1C TSspéc14'!L$17*FICHE!$C$14&lt;J1126),"Forfait limité à "&amp;FICHE!$C$14&amp;"€/jour","")</f>
        <v/>
      </c>
      <c r="AU1126" s="592"/>
      <c r="AV1126" s="824"/>
      <c r="AW1126" s="824"/>
      <c r="AX1126" s="824"/>
      <c r="AY1126" s="824"/>
      <c r="AZ1126" s="824"/>
      <c r="BA1126" s="767"/>
      <c r="BB1126" s="767"/>
      <c r="BC1126" s="767"/>
      <c r="BD1126" s="767"/>
      <c r="BE1126" s="767"/>
      <c r="BF1126" s="767"/>
      <c r="BG1126" s="767"/>
      <c r="BH1126" s="767"/>
      <c r="BI1126" s="767"/>
      <c r="BJ1126" s="767"/>
      <c r="BK1126" s="767"/>
      <c r="BL1126" s="767"/>
      <c r="BM1126" s="767"/>
      <c r="BN1126" s="767"/>
      <c r="BO1126" s="767"/>
      <c r="BP1126" s="767"/>
      <c r="BQ1126" s="767"/>
      <c r="BR1126" s="767"/>
      <c r="BS1126" s="767"/>
      <c r="BT1126" s="767"/>
      <c r="BU1126" s="767"/>
      <c r="BV1126" s="767"/>
      <c r="BW1126" s="767"/>
      <c r="BX1126" s="767"/>
      <c r="BY1126" s="767"/>
      <c r="BZ1126" s="767"/>
      <c r="CA1126" s="767"/>
      <c r="CB1126" s="767"/>
      <c r="CC1126" s="767"/>
      <c r="CD1126" s="767"/>
      <c r="CE1126" s="767"/>
      <c r="CF1126" s="767"/>
      <c r="CG1126" s="767"/>
      <c r="CH1126" s="767"/>
      <c r="CI1126" s="767"/>
      <c r="CJ1126" s="767"/>
      <c r="CK1126" s="767"/>
      <c r="CL1126" s="767"/>
      <c r="CM1126" s="767"/>
      <c r="CN1126" s="767"/>
      <c r="CO1126" s="767"/>
      <c r="CP1126" s="767"/>
      <c r="CQ1126" s="767"/>
      <c r="CR1126" s="767"/>
      <c r="CS1126" s="767"/>
      <c r="CT1126" s="767"/>
      <c r="CU1126" s="767"/>
      <c r="CV1126" s="767"/>
      <c r="CW1126" s="767"/>
      <c r="CX1126" s="767"/>
      <c r="CY1126" s="767"/>
      <c r="CZ1126" s="767"/>
      <c r="DA1126" s="767"/>
      <c r="DB1126" s="767"/>
      <c r="DC1126" s="767"/>
      <c r="DD1126" s="767"/>
      <c r="DE1126" s="767"/>
      <c r="DF1126" s="767"/>
      <c r="DG1126" s="767"/>
      <c r="DH1126" s="767"/>
      <c r="DI1126" s="767"/>
      <c r="DJ1126" s="767"/>
      <c r="DK1126" s="767"/>
      <c r="DL1126" s="767"/>
      <c r="DM1126" s="767"/>
      <c r="DN1126" s="767"/>
      <c r="DO1126" s="767"/>
      <c r="DP1126" s="767"/>
      <c r="DQ1126" s="767"/>
      <c r="DR1126" s="767"/>
      <c r="DS1126" s="767"/>
      <c r="DT1126" s="767"/>
      <c r="DU1126" s="767"/>
      <c r="DV1126" s="767"/>
      <c r="DW1126" s="767"/>
      <c r="DX1126" s="767"/>
      <c r="DY1126" s="767"/>
      <c r="DZ1126" s="767"/>
      <c r="EA1126" s="767"/>
      <c r="EB1126" s="767"/>
      <c r="EC1126" s="767"/>
      <c r="ED1126" s="767"/>
      <c r="EE1126" s="767"/>
      <c r="EF1126" s="767"/>
      <c r="EG1126" s="767"/>
      <c r="EH1126" s="767"/>
      <c r="EI1126" s="767"/>
      <c r="EJ1126" s="767"/>
      <c r="EK1126" s="767"/>
      <c r="EL1126" s="767"/>
      <c r="EM1126" s="767"/>
      <c r="EN1126" s="767"/>
      <c r="EO1126" s="767"/>
      <c r="EP1126" s="767"/>
      <c r="EQ1126" s="767"/>
      <c r="ER1126" s="767"/>
      <c r="ES1126" s="767"/>
      <c r="ET1126" s="767"/>
      <c r="EU1126" s="767"/>
      <c r="EV1126" s="767"/>
      <c r="EW1126" s="767"/>
      <c r="EX1126" s="767"/>
      <c r="EY1126" s="767"/>
      <c r="EZ1126" s="767"/>
      <c r="FA1126" s="767"/>
      <c r="FB1126" s="767"/>
      <c r="FC1126" s="767"/>
      <c r="FD1126" s="767"/>
      <c r="FE1126" s="767"/>
      <c r="FF1126" s="767"/>
      <c r="FG1126" s="767"/>
      <c r="FH1126" s="767"/>
      <c r="FI1126" s="767"/>
      <c r="FJ1126" s="767"/>
      <c r="FK1126" s="767"/>
      <c r="FL1126" s="767"/>
      <c r="FM1126" s="767"/>
      <c r="FN1126" s="767"/>
      <c r="FO1126" s="767"/>
      <c r="FP1126" s="767"/>
      <c r="FQ1126" s="767"/>
      <c r="FR1126" s="767"/>
      <c r="FS1126" s="767"/>
      <c r="FT1126" s="767"/>
      <c r="FU1126" s="767"/>
      <c r="FV1126" s="767"/>
      <c r="FW1126" s="767"/>
      <c r="FX1126" s="767"/>
      <c r="FY1126" s="767"/>
      <c r="FZ1126" s="767"/>
      <c r="GA1126" s="767"/>
      <c r="GB1126" s="767"/>
      <c r="GC1126" s="767"/>
      <c r="GD1126" s="767"/>
      <c r="GE1126" s="767"/>
      <c r="GF1126" s="767"/>
      <c r="GG1126" s="767"/>
      <c r="GH1126" s="767"/>
      <c r="GI1126" s="767"/>
      <c r="GJ1126" s="767"/>
      <c r="GK1126" s="767"/>
      <c r="GL1126" s="767"/>
      <c r="GM1126" s="767"/>
      <c r="GN1126" s="767"/>
      <c r="GO1126" s="767"/>
      <c r="GP1126" s="767"/>
      <c r="GQ1126" s="767"/>
      <c r="GR1126" s="767"/>
      <c r="GS1126" s="767"/>
      <c r="GT1126" s="767"/>
      <c r="GU1126" s="767"/>
      <c r="GV1126" s="767"/>
      <c r="GW1126" s="767"/>
      <c r="GX1126" s="767"/>
      <c r="GY1126" s="767"/>
      <c r="GZ1126" s="767"/>
      <c r="HA1126" s="767"/>
      <c r="HB1126" s="767"/>
      <c r="HC1126" s="767"/>
    </row>
    <row r="1127" spans="1:211" s="864" customFormat="1" ht="13.9" hidden="1" customHeight="1">
      <c r="A1127" s="307"/>
      <c r="B1127" s="351"/>
      <c r="C1127" s="971" t="str">
        <f>IF('1C TSspéc14'!M$17&lt;&gt;0,'1C TSspéc14'!$B$12,"")</f>
        <v/>
      </c>
      <c r="D1127" s="972"/>
      <c r="E1127" s="973"/>
      <c r="F1127" s="93">
        <f>IF(AND($C1127='1C TSspéc14'!$B$12,'1C TSspéc14'!$B$16="spécifiques",'1C TSspéc14'!$M$17&lt;&gt;""),'1C TSspéc14'!$M$21,"")</f>
        <v>0</v>
      </c>
      <c r="G1127" s="863"/>
      <c r="H1127" s="745">
        <v>0.21</v>
      </c>
      <c r="I1127" s="747">
        <v>1</v>
      </c>
      <c r="J1127" s="312"/>
      <c r="K1127" s="680">
        <f t="shared" si="299"/>
        <v>0</v>
      </c>
      <c r="L1127" s="556">
        <f>IF(OR('1C TSspéc14'!$B$12="",'1C TSspéc14'!M$30=0),0,IF(AND('1C TSspéc14'!$B$12&lt;&gt;"",$K$2="Pôle",'1C TSspéc14'!$C$12="OUI"),(('1C TSspéc14'!M$22+'1C TSspéc14'!M$23+'1C TSspéc14'!M$24+'1C TSspéc14'!M$25+'1C TSspéc14'!M$29)/'1C TSspéc14'!M$17),IF(AND('1C TSspéc14'!$B$12&lt;&gt;"",$K$2="Pôle",'1C TSspéc14'!$C$12="NON"),(('1C TSspéc14'!M$22+'1C TSspéc14'!M$23+'1C TSspéc14'!M$24+'1C TSspéc14'!M$25+'1C TSspéc14'!M$29)/'1C TSspéc14'!M$30),IF(AND('1C TSspéc14'!$B$12&lt;&gt;"",$K$2&lt;&gt;"Pôle",'1C TSspéc14'!$C$12="OUI"),(('1C TSspéc14'!M$22+'1C TSspéc14'!M$23+'1C TSspéc14'!M$24+'1C TSspéc14'!M$25+'1C TSspéc14'!M$26+'1C TSspéc14'!M$27+'1C TSspéc14'!M$28+'1C TSspéc14'!M$29)/'1C TSspéc14'!M$17),IF(AND('1C TSspéc14'!$B$12&lt;&gt;"",$K$2&lt;&gt;"Pôle",'1C TSspéc14'!$C$12="NON"),(('1C TSspéc14'!M$22+'1C TSspéc14'!M$23+'1C TSspéc14'!M$24+'1C TSspéc14'!M$25+'1C TSspéc14'!M$26+'1C TSspéc14'!M$27+'1C TSspéc14'!M$28+'1C TSspéc14'!M$29)/'1C TSspéc14'!M$30))))))</f>
        <v>0</v>
      </c>
      <c r="M1127" s="556">
        <f>IF(OR('1C TSspéc14'!$B$12="",'1C TSspéc14'!M$30=0),0,IF(AND('1C TSspéc14'!$B$12&lt;&gt;"",$K$2="Pôle",'1C TSspéc14'!$C$12="OUI"),(('1C TSspéc14'!M$26+'1C TSspéc14'!M$27+'1C TSspéc14'!M$28)/'1C TSspéc14'!M$17),IF(AND('1C TSspéc14'!$B$12&lt;&gt;"",$K$2="Pôle",'1C TSspéc14'!$C$12="NON"),(('1C TSspéc14'!M$26+'1C TSspéc14'!M$27+'1C TSspéc14'!M$28)/'1C TSspéc14'!M$30),IF(AND('1C TSspéc14'!$B$12&lt;&gt;"",$K$2&lt;&gt;"Pôle"),0))))</f>
        <v>0</v>
      </c>
      <c r="N1127" s="557">
        <f>IF(AND('1C TSspéc14'!$B$12&lt;&gt;0,'1C TSspéc14'!$M$30&lt;&gt;0),L1127+M1127,0)</f>
        <v>0</v>
      </c>
      <c r="O1127" s="542" t="str">
        <f>IF(AND('1C TSspéc14'!$M$17&lt;&gt;0,'1C TSspéc14'!$C$12="OUI"),'1C TSspéc14'!$M$35/'1C TSspéc14'!$M$17,"")</f>
        <v/>
      </c>
      <c r="P1127" s="543" t="str">
        <f>IF(AND('1C TSspéc14'!$M$17&lt;&gt;0,'1C TSspéc14'!$C$12="OUI"),'1C TSspéc14'!$M$36/'1C TSspéc14'!$M$17,"")</f>
        <v/>
      </c>
      <c r="Q1127" s="543" t="str">
        <f>IF(AND('1C TSspéc14'!$M$17&lt;&gt;0,'1C TSspéc14'!$C$12="OUI"),'1C TSspéc14'!$M$37/'1C TSspéc14'!$M$17,"")</f>
        <v/>
      </c>
      <c r="R1127" s="543" t="str">
        <f>IF(AND('1C TSspéc14'!$M$17&lt;&gt;0,'1C TSspéc14'!$C$12="OUI"),'1C TSspéc14'!$M$38/'1C TSspéc14'!$M$17,"")</f>
        <v/>
      </c>
      <c r="S1127" s="543" t="str">
        <f>IF(AND('1C TSspéc14'!$M$17&lt;&gt;0,'1C TSspéc14'!$C$12="OUI"),'1C TSspéc14'!$M$39/'1C TSspéc14'!$M$17,"")</f>
        <v/>
      </c>
      <c r="T1127" s="543" t="str">
        <f>IF(AND('1C TSspéc14'!$M$17&lt;&gt;0,'1C TSspéc14'!$C$12="OUI"),'1C TSspéc14'!$M$40/'1C TSspéc14'!$M$17,"")</f>
        <v/>
      </c>
      <c r="U1127" s="543" t="str">
        <f>IF(AND('1C TSspéc14'!$M$17&lt;&gt;0,'1C TSspéc14'!$C$12="OUI"),'1C TSspéc14'!$M$41/'1C TSspéc14'!$M$17,"")</f>
        <v/>
      </c>
      <c r="V1127" s="543" t="str">
        <f>IF(AND('1C TSspéc14'!$M$17&lt;&gt;0,'1C TSspéc14'!$C$12="OUI"),'1C TSspéc14'!$M$42/'1C TSspéc14'!$M$17,"")</f>
        <v/>
      </c>
      <c r="W1127" s="543" t="str">
        <f>IF(AND('1C TSspéc14'!$M$17&lt;&gt;0,'1C TSspéc14'!$C$12="OUI"),'1C TSspéc14'!$M$43/'1C TSspéc14'!$M$17,"")</f>
        <v/>
      </c>
      <c r="X1127" s="543" t="str">
        <f>IF(AND('1C TSspéc14'!$M$17&lt;&gt;0,'1C TSspéc14'!$C$12="OUI"),'1C TSspéc14'!$M$44/'1C TSspéc14'!$M$17,"")</f>
        <v/>
      </c>
      <c r="Y1127" s="543" t="str">
        <f>IF(AND('1C TSspéc14'!$M$17&lt;&gt;0,'1C TSspéc14'!$C$12="OUI"),'1C TSspéc14'!$M$45/'1C TSspéc14'!$M$17,"")</f>
        <v/>
      </c>
      <c r="Z1127" s="543" t="str">
        <f>IF(AND('1C TSspéc14'!$M$17&lt;&gt;0,'1C TSspéc14'!$C$12="OUI"),'1C TSspéc14'!$M$46/'1C TSspéc14'!$M$17,"")</f>
        <v/>
      </c>
      <c r="AA1127" s="543" t="str">
        <f>IF(AND('1C TSspéc14'!$M$17&lt;&gt;0,'1C TSspéc14'!$C$12="OUI"),'1C TSspéc14'!$M$47/'1C TSspéc14'!$M$17,"")</f>
        <v/>
      </c>
      <c r="AB1127" s="543" t="str">
        <f>IF(AND('1C TSspéc14'!$M$17&lt;&gt;0,'1C TSspéc14'!$C$12="OUI"),'1C TSspéc14'!$M$48/'1C TSspéc14'!$M$17,"")</f>
        <v/>
      </c>
      <c r="AC1127" s="543" t="str">
        <f>IF(AND('1C TSspéc14'!$M$17&lt;&gt;0,'1C TSspéc14'!$C$12="OUI"),'1C TSspéc14'!$M$49/'1C TSspéc14'!$M$17,"")</f>
        <v/>
      </c>
      <c r="AD1127" s="543" t="str">
        <f>IF(AND('1C TSspéc14'!$M$17&lt;&gt;0,'1C TSspéc14'!$C$12="OUI"),'1C TSspéc14'!$M$50/'1C TSspéc14'!$M$17,"")</f>
        <v/>
      </c>
      <c r="AE1127" s="543" t="str">
        <f>IF(AND('1C TSspéc14'!$M$17&lt;&gt;0,'1C TSspéc14'!$C$12="OUI"),'1C TSspéc14'!$M$51/'1C TSspéc14'!$M$17,"")</f>
        <v/>
      </c>
      <c r="AF1127" s="543" t="str">
        <f>IF(AND('1C TSspéc14'!$M$17&lt;&gt;0,'1C TSspéc14'!$C$12="OUI"),'1C TSspéc14'!$M$52/'1C TSspéc14'!$M$17,"")</f>
        <v/>
      </c>
      <c r="AG1127" s="543" t="str">
        <f>IF(AND('1C TSspéc14'!$M$17&lt;&gt;0,'1C TSspéc14'!$C$12="OUI"),'1C TSspéc14'!$M$53/'1C TSspéc14'!$M$17,"")</f>
        <v/>
      </c>
      <c r="AH1127" s="543" t="str">
        <f>IF(AND('1C TSspéc14'!$M$17&lt;&gt;0,'1C TSspéc14'!$C$12="OUI"),'1C TSspéc14'!$M$54/'1C TSspéc14'!$M$17,"")</f>
        <v/>
      </c>
      <c r="AI1127" s="543" t="str">
        <f>IF(AND('1C TSspéc14'!$M$17&lt;&gt;0,'1C TSspéc14'!$C$12="OUI"),'1C TSspéc14'!$M$55/'1C TSspéc14'!$M$17,"")</f>
        <v/>
      </c>
      <c r="AJ1127" s="543" t="str">
        <f>IF(AND('1C TSspéc14'!$M$17&lt;&gt;0,'1C TSspéc14'!$C$12="OUI"),'1C TSspéc14'!$M$56/'1C TSspéc14'!$M$17,"")</f>
        <v/>
      </c>
      <c r="AK1127" s="543" t="str">
        <f>IF(AND('1C TSspéc14'!$M$17&lt;&gt;0,'1C TSspéc14'!$C$12="OUI"),'1C TSspéc14'!$M$57/'1C TSspéc14'!$M$17,"")</f>
        <v/>
      </c>
      <c r="AL1127" s="72">
        <f>IF(AND('1C TSspéc14'!$M$17&lt;&gt;0,'1C TSspéc14'!$C$12="OUI"),N1127+AK1127,N1127)</f>
        <v>0</v>
      </c>
      <c r="AM1127" s="417">
        <f t="shared" si="311"/>
        <v>0</v>
      </c>
      <c r="AN1127" s="417">
        <f t="shared" si="312"/>
        <v>0</v>
      </c>
      <c r="AO1127" s="418" t="str">
        <f>IF(AND('1C TSspéc14'!$M$17&lt;&gt;0,'1C TSspéc14'!$M$30&lt;&gt;0),AM1127+AN1127,"")</f>
        <v/>
      </c>
      <c r="AP1127" s="573" t="str">
        <f>IF(AND('1C TSspéc14'!$M$17&lt;&gt;0,'1C TSspéc14'!$M$30&lt;&gt;0),AM1127-AR1127,"")</f>
        <v/>
      </c>
      <c r="AQ1127" s="583">
        <f t="shared" si="313"/>
        <v>0</v>
      </c>
      <c r="AR1127" s="596"/>
      <c r="AS1127" s="102"/>
      <c r="AT1127" s="27" t="str">
        <f>IF(('1C TSspéc14'!M$17*FICHE!$C$14&lt;J1127),"Forfait limité à "&amp;FICHE!$C$14&amp;"€/jour","")</f>
        <v/>
      </c>
      <c r="AU1127" s="592"/>
      <c r="AV1127" s="824"/>
      <c r="AW1127" s="824"/>
      <c r="AX1127" s="824"/>
      <c r="AY1127" s="824"/>
      <c r="AZ1127" s="824"/>
      <c r="BA1127" s="767"/>
      <c r="BB1127" s="767"/>
      <c r="BC1127" s="767"/>
      <c r="BD1127" s="767"/>
      <c r="BE1127" s="767"/>
      <c r="BF1127" s="767"/>
      <c r="BG1127" s="767"/>
      <c r="BH1127" s="767"/>
      <c r="BI1127" s="767"/>
      <c r="BJ1127" s="767"/>
      <c r="BK1127" s="767"/>
      <c r="BL1127" s="767"/>
      <c r="BM1127" s="767"/>
      <c r="BN1127" s="767"/>
      <c r="BO1127" s="767"/>
      <c r="BP1127" s="767"/>
      <c r="BQ1127" s="767"/>
      <c r="BR1127" s="767"/>
      <c r="BS1127" s="767"/>
      <c r="BT1127" s="767"/>
      <c r="BU1127" s="767"/>
      <c r="BV1127" s="767"/>
      <c r="BW1127" s="767"/>
      <c r="BX1127" s="767"/>
      <c r="BY1127" s="767"/>
      <c r="BZ1127" s="767"/>
      <c r="CA1127" s="767"/>
      <c r="CB1127" s="767"/>
      <c r="CC1127" s="767"/>
      <c r="CD1127" s="767"/>
      <c r="CE1127" s="767"/>
      <c r="CF1127" s="767"/>
      <c r="CG1127" s="767"/>
      <c r="CH1127" s="767"/>
      <c r="CI1127" s="767"/>
      <c r="CJ1127" s="767"/>
      <c r="CK1127" s="767"/>
      <c r="CL1127" s="767"/>
      <c r="CM1127" s="767"/>
      <c r="CN1127" s="767"/>
      <c r="CO1127" s="767"/>
      <c r="CP1127" s="767"/>
      <c r="CQ1127" s="767"/>
      <c r="CR1127" s="767"/>
      <c r="CS1127" s="767"/>
      <c r="CT1127" s="767"/>
      <c r="CU1127" s="767"/>
      <c r="CV1127" s="767"/>
      <c r="CW1127" s="767"/>
      <c r="CX1127" s="767"/>
      <c r="CY1127" s="767"/>
      <c r="CZ1127" s="767"/>
      <c r="DA1127" s="767"/>
      <c r="DB1127" s="767"/>
      <c r="DC1127" s="767"/>
      <c r="DD1127" s="767"/>
      <c r="DE1127" s="767"/>
      <c r="DF1127" s="767"/>
      <c r="DG1127" s="767"/>
      <c r="DH1127" s="767"/>
      <c r="DI1127" s="767"/>
      <c r="DJ1127" s="767"/>
      <c r="DK1127" s="767"/>
      <c r="DL1127" s="767"/>
      <c r="DM1127" s="767"/>
      <c r="DN1127" s="767"/>
      <c r="DO1127" s="767"/>
      <c r="DP1127" s="767"/>
      <c r="DQ1127" s="767"/>
      <c r="DR1127" s="767"/>
      <c r="DS1127" s="767"/>
      <c r="DT1127" s="767"/>
      <c r="DU1127" s="767"/>
      <c r="DV1127" s="767"/>
      <c r="DW1127" s="767"/>
      <c r="DX1127" s="767"/>
      <c r="DY1127" s="767"/>
      <c r="DZ1127" s="767"/>
      <c r="EA1127" s="767"/>
      <c r="EB1127" s="767"/>
      <c r="EC1127" s="767"/>
      <c r="ED1127" s="767"/>
      <c r="EE1127" s="767"/>
      <c r="EF1127" s="767"/>
      <c r="EG1127" s="767"/>
      <c r="EH1127" s="767"/>
      <c r="EI1127" s="767"/>
      <c r="EJ1127" s="767"/>
      <c r="EK1127" s="767"/>
      <c r="EL1127" s="767"/>
      <c r="EM1127" s="767"/>
      <c r="EN1127" s="767"/>
      <c r="EO1127" s="767"/>
      <c r="EP1127" s="767"/>
      <c r="EQ1127" s="767"/>
      <c r="ER1127" s="767"/>
      <c r="ES1127" s="767"/>
      <c r="ET1127" s="767"/>
      <c r="EU1127" s="767"/>
      <c r="EV1127" s="767"/>
      <c r="EW1127" s="767"/>
      <c r="EX1127" s="767"/>
      <c r="EY1127" s="767"/>
      <c r="EZ1127" s="767"/>
      <c r="FA1127" s="767"/>
      <c r="FB1127" s="767"/>
      <c r="FC1127" s="767"/>
      <c r="FD1127" s="767"/>
      <c r="FE1127" s="767"/>
      <c r="FF1127" s="767"/>
      <c r="FG1127" s="767"/>
      <c r="FH1127" s="767"/>
      <c r="FI1127" s="767"/>
      <c r="FJ1127" s="767"/>
      <c r="FK1127" s="767"/>
      <c r="FL1127" s="767"/>
      <c r="FM1127" s="767"/>
      <c r="FN1127" s="767"/>
      <c r="FO1127" s="767"/>
      <c r="FP1127" s="767"/>
      <c r="FQ1127" s="767"/>
      <c r="FR1127" s="767"/>
      <c r="FS1127" s="767"/>
      <c r="FT1127" s="767"/>
      <c r="FU1127" s="767"/>
      <c r="FV1127" s="767"/>
      <c r="FW1127" s="767"/>
      <c r="FX1127" s="767"/>
      <c r="FY1127" s="767"/>
      <c r="FZ1127" s="767"/>
      <c r="GA1127" s="767"/>
      <c r="GB1127" s="767"/>
      <c r="GC1127" s="767"/>
      <c r="GD1127" s="767"/>
      <c r="GE1127" s="767"/>
      <c r="GF1127" s="767"/>
      <c r="GG1127" s="767"/>
      <c r="GH1127" s="767"/>
      <c r="GI1127" s="767"/>
      <c r="GJ1127" s="767"/>
      <c r="GK1127" s="767"/>
      <c r="GL1127" s="767"/>
      <c r="GM1127" s="767"/>
      <c r="GN1127" s="767"/>
      <c r="GO1127" s="767"/>
      <c r="GP1127" s="767"/>
      <c r="GQ1127" s="767"/>
      <c r="GR1127" s="767"/>
      <c r="GS1127" s="767"/>
      <c r="GT1127" s="767"/>
      <c r="GU1127" s="767"/>
      <c r="GV1127" s="767"/>
      <c r="GW1127" s="767"/>
      <c r="GX1127" s="767"/>
      <c r="GY1127" s="767"/>
      <c r="GZ1127" s="767"/>
      <c r="HA1127" s="767"/>
      <c r="HB1127" s="767"/>
      <c r="HC1127" s="767"/>
    </row>
    <row r="1128" spans="1:211" s="864" customFormat="1" ht="13.9" hidden="1" customHeight="1">
      <c r="A1128" s="307"/>
      <c r="B1128" s="351"/>
      <c r="C1128" s="971" t="str">
        <f>IF('1C TSspéc14'!N$17&lt;&gt;0,'1C TSspéc14'!$B$12,"")</f>
        <v/>
      </c>
      <c r="D1128" s="972"/>
      <c r="E1128" s="973"/>
      <c r="F1128" s="93">
        <f>IF(AND($C1128='1C TSspéc14'!$B$12,'1C TSspéc14'!$B$16="spécifiques",'1C TSspéc14'!$N$17&lt;&gt;""),'1C TSspéc14'!$N$21,"")</f>
        <v>0</v>
      </c>
      <c r="G1128" s="842"/>
      <c r="H1128" s="745">
        <v>0.21</v>
      </c>
      <c r="I1128" s="747">
        <v>1</v>
      </c>
      <c r="J1128" s="312"/>
      <c r="K1128" s="680">
        <f t="shared" si="299"/>
        <v>0</v>
      </c>
      <c r="L1128" s="556">
        <f>IF(OR('1C TSspéc14'!$B$12="",'1C TSspéc14'!N$30=0),0,IF(AND('1C TSspéc14'!$B$12&lt;&gt;"",$K$2="Pôle",'1C TSspéc14'!$C$12="OUI"),(('1C TSspéc14'!N$22+'1C TSspéc14'!N$23+'1C TSspéc14'!N$24+'1C TSspéc14'!N$25+'1C TSspéc14'!N$29)/'1C TSspéc14'!N$17),IF(AND('1C TSspéc14'!$B$12&lt;&gt;"",$K$2="Pôle",'1C TSspéc14'!$C$12="NON"),(('1C TSspéc14'!N$22+'1C TSspéc14'!N$23+'1C TSspéc14'!N$24+'1C TSspéc14'!N$25+'1C TSspéc14'!N$29)/'1C TSspéc14'!N$30),IF(AND('1C TSspéc14'!$B$12&lt;&gt;"",$K$2&lt;&gt;"Pôle",'1C TSspéc14'!$C$12="OUI"),(('1C TSspéc14'!N$22+'1C TSspéc14'!N$23+'1C TSspéc14'!N$24+'1C TSspéc14'!N$25+'1C TSspéc14'!N$26+'1C TSspéc14'!N$27+'1C TSspéc14'!N$28+'1C TSspéc14'!N$29)/'1C TSspéc14'!N$17),IF(AND('1C TSspéc14'!$B$12&lt;&gt;"",$K$2&lt;&gt;"Pôle",'1C TSspéc14'!$C$12="NON"),(('1C TSspéc14'!N$22+'1C TSspéc14'!N$23+'1C TSspéc14'!N$24+'1C TSspéc14'!N$25+'1C TSspéc14'!N$26+'1C TSspéc14'!N$27+'1C TSspéc14'!N$28+'1C TSspéc14'!N$29)/'1C TSspéc14'!N$30))))))</f>
        <v>0</v>
      </c>
      <c r="M1128" s="556">
        <f>IF(OR('1C TSspéc14'!$B$12="",'1C TSspéc14'!N$30=0),0,IF(AND('1C TSspéc14'!$B$12&lt;&gt;"",$K$2="Pôle",'1C TSspéc14'!$C$12="OUI"),(('1C TSspéc14'!N$26+'1C TSspéc14'!N$27+'1C TSspéc14'!N$28)/'1C TSspéc14'!N$17),IF(AND('1C TSspéc14'!$B$12&lt;&gt;"",$K$2="Pôle",'1C TSspéc14'!$C$12="NON"),(('1C TSspéc14'!N$26+'1C TSspéc14'!N$27+'1C TSspéc14'!N$28)/'1C TSspéc14'!N$30),IF(AND('1C TSspéc14'!$B$12&lt;&gt;"",$K$2&lt;&gt;"Pôle"),0))))</f>
        <v>0</v>
      </c>
      <c r="N1128" s="557">
        <f>IF(AND('1C TSspéc14'!$B$12&lt;&gt;0,'1C TSspéc14'!$N$30&lt;&gt;0),L1128+M1128,0)</f>
        <v>0</v>
      </c>
      <c r="O1128" s="893" t="str">
        <f>IF(AND('1C TSspéc14'!$N$17&lt;&gt;0,'1C TSspéc14'!$C$12="OUI"),'1C TSspéc14'!$N$35/'1C TSspéc14'!$N$17,"")</f>
        <v/>
      </c>
      <c r="P1128" s="543" t="str">
        <f>IF(AND('1C TSspéc14'!$N$17&lt;&gt;0,'1C TSspéc14'!$C$12="OUI"),'1C TSspéc14'!$N$36/'1C TSspéc14'!$N$17,"")</f>
        <v/>
      </c>
      <c r="Q1128" s="543" t="str">
        <f>IF(AND('1C TSspéc14'!$N$17&lt;&gt;0,'1C TSspéc14'!$C$12="OUI"),'1C TSspéc14'!$N$37/'1C TSspéc14'!$N$17,"")</f>
        <v/>
      </c>
      <c r="R1128" s="543" t="str">
        <f>IF(AND('1C TSspéc14'!$N$17&lt;&gt;0,'1C TSspéc14'!$C$12="OUI"),'1C TSspéc14'!$N$38/'1C TSspéc14'!$N$17,"")</f>
        <v/>
      </c>
      <c r="S1128" s="543" t="str">
        <f>IF(AND('1C TSspéc14'!$N$17&lt;&gt;0,'1C TSspéc14'!$C$12="OUI"),'1C TSspéc14'!$N$39/'1C TSspéc14'!$N$17,"")</f>
        <v/>
      </c>
      <c r="T1128" s="543" t="str">
        <f>IF(AND('1C TSspéc14'!$N$17&lt;&gt;0,'1C TSspéc14'!$C$12="OUI"),'1C TSspéc14'!$N$40/'1C TSspéc14'!$N$17,"")</f>
        <v/>
      </c>
      <c r="U1128" s="543" t="str">
        <f>IF(AND('1C TSspéc14'!$N$17&lt;&gt;0,'1C TSspéc14'!$C$12="OUI"),'1C TSspéc14'!$N$41/'1C TSspéc14'!$N$17,"")</f>
        <v/>
      </c>
      <c r="V1128" s="543" t="str">
        <f>IF(AND('1C TSspéc14'!$N$17&lt;&gt;0,'1C TSspéc14'!$C$12="OUI"),'1C TSspéc14'!$N$42/'1C TSspéc14'!$N$17,"")</f>
        <v/>
      </c>
      <c r="W1128" s="543" t="str">
        <f>IF(AND('1C TSspéc14'!$N$17&lt;&gt;0,'1C TSspéc14'!$C$12="OUI"),'1C TSspéc14'!$N$43/'1C TSspéc14'!$N$17,"")</f>
        <v/>
      </c>
      <c r="X1128" s="543" t="str">
        <f>IF(AND('1C TSspéc14'!$N$17&lt;&gt;0,'1C TSspéc14'!$C$12="OUI"),'1C TSspéc14'!$N$44/'1C TSspéc14'!$N$17,"")</f>
        <v/>
      </c>
      <c r="Y1128" s="543" t="str">
        <f>IF(AND('1C TSspéc14'!$N$17&lt;&gt;0,'1C TSspéc14'!$C$12="OUI"),'1C TSspéc14'!$N$45/'1C TSspéc14'!$N$17,"")</f>
        <v/>
      </c>
      <c r="Z1128" s="543" t="str">
        <f>IF(AND('1C TSspéc14'!$N$17&lt;&gt;0,'1C TSspéc14'!$C$12="OUI"),'1C TSspéc14'!$N$46/'1C TSspéc14'!$N$17,"")</f>
        <v/>
      </c>
      <c r="AA1128" s="543" t="str">
        <f>IF(AND('1C TSspéc14'!$N$17&lt;&gt;0,'1C TSspéc14'!$C$12="OUI"),'1C TSspéc14'!$N$47/'1C TSspéc14'!$N$17,"")</f>
        <v/>
      </c>
      <c r="AB1128" s="543" t="str">
        <f>IF(AND('1C TSspéc14'!$N$17&lt;&gt;0,'1C TSspéc14'!$C$12="OUI"),'1C TSspéc14'!$N$48/'1C TSspéc14'!$N$17,"")</f>
        <v/>
      </c>
      <c r="AC1128" s="543" t="str">
        <f>IF(AND('1C TSspéc14'!$N$17&lt;&gt;0,'1C TSspéc14'!$C$12="OUI"),'1C TSspéc14'!$N$49/'1C TSspéc14'!$N$17,"")</f>
        <v/>
      </c>
      <c r="AD1128" s="543" t="str">
        <f>IF(AND('1C TSspéc14'!$N$17&lt;&gt;0,'1C TSspéc14'!$C$12="OUI"),'1C TSspéc14'!$N$50/'1C TSspéc14'!$N$17,"")</f>
        <v/>
      </c>
      <c r="AE1128" s="543" t="str">
        <f>IF(AND('1C TSspéc14'!$N$17&lt;&gt;0,'1C TSspéc14'!$C$12="OUI"),'1C TSspéc14'!$N$51/'1C TSspéc14'!$N$17,"")</f>
        <v/>
      </c>
      <c r="AF1128" s="543" t="str">
        <f>IF(AND('1C TSspéc14'!$N$17&lt;&gt;0,'1C TSspéc14'!$C$12="OUI"),'1C TSspéc14'!$N$52/'1C TSspéc14'!$N$17,"")</f>
        <v/>
      </c>
      <c r="AG1128" s="543" t="str">
        <f>IF(AND('1C TSspéc14'!$N$17&lt;&gt;0,'1C TSspéc14'!$C$12="OUI"),'1C TSspéc14'!$N$53/'1C TSspéc14'!$N$17,"")</f>
        <v/>
      </c>
      <c r="AH1128" s="543" t="str">
        <f>IF(AND('1C TSspéc14'!$N$17&lt;&gt;0,'1C TSspéc14'!$C$12="OUI"),'1C TSspéc14'!$N$54/'1C TSspéc14'!$N$17,"")</f>
        <v/>
      </c>
      <c r="AI1128" s="543" t="str">
        <f>IF(AND('1C TSspéc14'!$N$17&lt;&gt;0,'1C TSspéc14'!$C$12="OUI"),'1C TSspéc14'!$N$55/'1C TSspéc14'!$N$17,"")</f>
        <v/>
      </c>
      <c r="AJ1128" s="543" t="str">
        <f>IF(AND('1C TSspéc14'!$N$17&lt;&gt;0,'1C TSspéc14'!$C$12="OUI"),'1C TSspéc14'!$N$56/'1C TSspéc14'!$N$17,"")</f>
        <v/>
      </c>
      <c r="AK1128" s="543" t="str">
        <f>IF(AND('1C TSspéc14'!$N$17&lt;&gt;0,'1C TSspéc14'!$C$12="OUI"),'1C TSspéc14'!$N$57/'1C TSspéc14'!$N$17,"")</f>
        <v/>
      </c>
      <c r="AL1128" s="72">
        <f>IF(AND('1C TSspéc14'!$N$17&lt;&gt;0,'1C TSspéc14'!$C$12="OUI"),N1128+AK1128,N1128)</f>
        <v>0</v>
      </c>
      <c r="AM1128" s="417">
        <f t="shared" si="311"/>
        <v>0</v>
      </c>
      <c r="AN1128" s="417">
        <f t="shared" si="312"/>
        <v>0</v>
      </c>
      <c r="AO1128" s="418" t="str">
        <f>IF(AND('1C TSspéc14'!$N$17&lt;&gt;0,'1C TSspéc14'!$N$30&lt;&gt;0),AM1128+AN1128,"")</f>
        <v/>
      </c>
      <c r="AP1128" s="573" t="str">
        <f>IF(AND('1C TSspéc14'!$N$17&lt;&gt;0,'1C TSspéc14'!$N$30&lt;&gt;0),AM1128-AR1128,"")</f>
        <v/>
      </c>
      <c r="AQ1128" s="583">
        <f t="shared" si="313"/>
        <v>0</v>
      </c>
      <c r="AR1128" s="596"/>
      <c r="AS1128" s="102"/>
      <c r="AT1128" s="27" t="str">
        <f>IF(('1C TSspéc14'!N$17*FICHE!$C$14&lt;J1128),"Forfait limité à "&amp;FICHE!$C$14&amp;"€/jour","")</f>
        <v/>
      </c>
      <c r="AU1128" s="592"/>
      <c r="AV1128" s="824"/>
      <c r="AW1128" s="824"/>
      <c r="AX1128" s="824"/>
      <c r="AY1128" s="824"/>
      <c r="AZ1128" s="824"/>
      <c r="BA1128" s="767"/>
      <c r="BB1128" s="767"/>
      <c r="BC1128" s="767"/>
      <c r="BD1128" s="767"/>
      <c r="BE1128" s="767"/>
      <c r="BF1128" s="767"/>
      <c r="BG1128" s="767"/>
      <c r="BH1128" s="767"/>
      <c r="BI1128" s="767"/>
      <c r="BJ1128" s="767"/>
      <c r="BK1128" s="767"/>
      <c r="BL1128" s="767"/>
      <c r="BM1128" s="767"/>
      <c r="BN1128" s="767"/>
      <c r="BO1128" s="767"/>
      <c r="BP1128" s="767"/>
      <c r="BQ1128" s="767"/>
      <c r="BR1128" s="767"/>
      <c r="BS1128" s="767"/>
      <c r="BT1128" s="767"/>
      <c r="BU1128" s="767"/>
      <c r="BV1128" s="767"/>
      <c r="BW1128" s="767"/>
      <c r="BX1128" s="767"/>
      <c r="BY1128" s="767"/>
      <c r="BZ1128" s="767"/>
      <c r="CA1128" s="767"/>
      <c r="CB1128" s="767"/>
      <c r="CC1128" s="767"/>
      <c r="CD1128" s="767"/>
      <c r="CE1128" s="767"/>
      <c r="CF1128" s="767"/>
      <c r="CG1128" s="767"/>
      <c r="CH1128" s="767"/>
      <c r="CI1128" s="767"/>
      <c r="CJ1128" s="767"/>
      <c r="CK1128" s="767"/>
      <c r="CL1128" s="767"/>
      <c r="CM1128" s="767"/>
      <c r="CN1128" s="767"/>
      <c r="CO1128" s="767"/>
      <c r="CP1128" s="767"/>
      <c r="CQ1128" s="767"/>
      <c r="CR1128" s="767"/>
      <c r="CS1128" s="767"/>
      <c r="CT1128" s="767"/>
      <c r="CU1128" s="767"/>
      <c r="CV1128" s="767"/>
      <c r="CW1128" s="767"/>
      <c r="CX1128" s="767"/>
      <c r="CY1128" s="767"/>
      <c r="CZ1128" s="767"/>
      <c r="DA1128" s="767"/>
      <c r="DB1128" s="767"/>
      <c r="DC1128" s="767"/>
      <c r="DD1128" s="767"/>
      <c r="DE1128" s="767"/>
      <c r="DF1128" s="767"/>
      <c r="DG1128" s="767"/>
      <c r="DH1128" s="767"/>
      <c r="DI1128" s="767"/>
      <c r="DJ1128" s="767"/>
      <c r="DK1128" s="767"/>
      <c r="DL1128" s="767"/>
      <c r="DM1128" s="767"/>
      <c r="DN1128" s="767"/>
      <c r="DO1128" s="767"/>
      <c r="DP1128" s="767"/>
      <c r="DQ1128" s="767"/>
      <c r="DR1128" s="767"/>
      <c r="DS1128" s="767"/>
      <c r="DT1128" s="767"/>
      <c r="DU1128" s="767"/>
      <c r="DV1128" s="767"/>
      <c r="DW1128" s="767"/>
      <c r="DX1128" s="767"/>
      <c r="DY1128" s="767"/>
      <c r="DZ1128" s="767"/>
      <c r="EA1128" s="767"/>
      <c r="EB1128" s="767"/>
      <c r="EC1128" s="767"/>
      <c r="ED1128" s="767"/>
      <c r="EE1128" s="767"/>
      <c r="EF1128" s="767"/>
      <c r="EG1128" s="767"/>
      <c r="EH1128" s="767"/>
      <c r="EI1128" s="767"/>
      <c r="EJ1128" s="767"/>
      <c r="EK1128" s="767"/>
      <c r="EL1128" s="767"/>
      <c r="EM1128" s="767"/>
      <c r="EN1128" s="767"/>
      <c r="EO1128" s="767"/>
      <c r="EP1128" s="767"/>
      <c r="EQ1128" s="767"/>
      <c r="ER1128" s="767"/>
      <c r="ES1128" s="767"/>
      <c r="ET1128" s="767"/>
      <c r="EU1128" s="767"/>
      <c r="EV1128" s="767"/>
      <c r="EW1128" s="767"/>
      <c r="EX1128" s="767"/>
      <c r="EY1128" s="767"/>
      <c r="EZ1128" s="767"/>
      <c r="FA1128" s="767"/>
      <c r="FB1128" s="767"/>
      <c r="FC1128" s="767"/>
      <c r="FD1128" s="767"/>
      <c r="FE1128" s="767"/>
      <c r="FF1128" s="767"/>
      <c r="FG1128" s="767"/>
      <c r="FH1128" s="767"/>
      <c r="FI1128" s="767"/>
      <c r="FJ1128" s="767"/>
      <c r="FK1128" s="767"/>
      <c r="FL1128" s="767"/>
      <c r="FM1128" s="767"/>
      <c r="FN1128" s="767"/>
      <c r="FO1128" s="767"/>
      <c r="FP1128" s="767"/>
      <c r="FQ1128" s="767"/>
      <c r="FR1128" s="767"/>
      <c r="FS1128" s="767"/>
      <c r="FT1128" s="767"/>
      <c r="FU1128" s="767"/>
      <c r="FV1128" s="767"/>
      <c r="FW1128" s="767"/>
      <c r="FX1128" s="767"/>
      <c r="FY1128" s="767"/>
      <c r="FZ1128" s="767"/>
      <c r="GA1128" s="767"/>
      <c r="GB1128" s="767"/>
      <c r="GC1128" s="767"/>
      <c r="GD1128" s="767"/>
      <c r="GE1128" s="767"/>
      <c r="GF1128" s="767"/>
      <c r="GG1128" s="767"/>
      <c r="GH1128" s="767"/>
      <c r="GI1128" s="767"/>
      <c r="GJ1128" s="767"/>
      <c r="GK1128" s="767"/>
      <c r="GL1128" s="767"/>
      <c r="GM1128" s="767"/>
      <c r="GN1128" s="767"/>
      <c r="GO1128" s="767"/>
      <c r="GP1128" s="767"/>
      <c r="GQ1128" s="767"/>
      <c r="GR1128" s="767"/>
      <c r="GS1128" s="767"/>
      <c r="GT1128" s="767"/>
      <c r="GU1128" s="767"/>
      <c r="GV1128" s="767"/>
      <c r="GW1128" s="767"/>
      <c r="GX1128" s="767"/>
      <c r="GY1128" s="767"/>
      <c r="GZ1128" s="767"/>
      <c r="HA1128" s="767"/>
      <c r="HB1128" s="767"/>
      <c r="HC1128" s="767"/>
    </row>
    <row r="1129" spans="1:211" s="864" customFormat="1" ht="13.9" hidden="1" customHeight="1">
      <c r="A1129" s="307"/>
      <c r="B1129" s="351"/>
      <c r="C1129" s="971" t="str">
        <f>IF('1C TSspéc14'!O$17&lt;&gt;0,'1C TSspéc14'!$B$12,"")</f>
        <v/>
      </c>
      <c r="D1129" s="972"/>
      <c r="E1129" s="973"/>
      <c r="F1129" s="93">
        <f>IF(AND($C1129='1C TSspéc14'!$B$12,'1C TSspéc14'!$B$16="spécifiques",'1C TSspéc14'!$O$17&lt;&gt;""),'1C TSspéc14'!$O$21,"")</f>
        <v>0</v>
      </c>
      <c r="G1129" s="842"/>
      <c r="H1129" s="745">
        <v>0.21</v>
      </c>
      <c r="I1129" s="747">
        <v>1</v>
      </c>
      <c r="J1129" s="312"/>
      <c r="K1129" s="680">
        <f t="shared" si="299"/>
        <v>0</v>
      </c>
      <c r="L1129" s="556">
        <f>IF(OR('1C TSspéc14'!$B$12="",'1C TSspéc14'!O$30=0),0,IF(AND('1C TSspéc14'!$B$12&lt;&gt;"",$K$2="Pôle",'1C TSspéc14'!$C$12="OUI"),(('1C TSspéc14'!O$22+'1C TSspéc14'!O$23+'1C TSspéc14'!O$24+'1C TSspéc14'!O$25+'1C TSspéc14'!O$29)/'1C TSspéc14'!O$17),IF(AND('1C TSspéc14'!$B$12&lt;&gt;"",$K$2="Pôle",'1C TSspéc14'!$C$12="NON"),(('1C TSspéc14'!O$22+'1C TSspéc14'!O$23+'1C TSspéc14'!O$24+'1C TSspéc14'!O$25+'1C TSspéc14'!O$29)/'1C TSspéc14'!O$30),IF(AND('1C TSspéc14'!$B$12&lt;&gt;"",$K$2&lt;&gt;"Pôle",'1C TSspéc14'!$C$12="OUI"),(('1C TSspéc14'!O$22+'1C TSspéc14'!O$23+'1C TSspéc14'!O$24+'1C TSspéc14'!O$25+'1C TSspéc14'!O$26+'1C TSspéc14'!O$27+'1C TSspéc14'!O$28+'1C TSspéc14'!O$29)/'1C TSspéc14'!O$17),IF(AND('1C TSspéc14'!$B$12&lt;&gt;"",$K$2&lt;&gt;"Pôle",'1C TSspéc14'!$C$12="NON"),(('1C TSspéc14'!O$22+'1C TSspéc14'!O$23+'1C TSspéc14'!O$24+'1C TSspéc14'!O$25+'1C TSspéc14'!O$26+'1C TSspéc14'!O$27+'1C TSspéc14'!O$28+'1C TSspéc14'!O$29)/'1C TSspéc14'!O$30))))))</f>
        <v>0</v>
      </c>
      <c r="M1129" s="556">
        <f>IF(OR('1C TSspéc14'!$B$12="",'1C TSspéc14'!O$30=0),0,IF(AND('1C TSspéc14'!$B$12&lt;&gt;"",$K$2="Pôle",'1C TSspéc14'!$C$12="OUI"),(('1C TSspéc14'!O$26+'1C TSspéc14'!O$27+'1C TSspéc14'!O$28)/'1C TSspéc14'!O$17),IF(AND('1C TSspéc14'!$B$12&lt;&gt;"",$K$2="Pôle",'1C TSspéc14'!$C$12="NON"),(('1C TSspéc14'!O$26+'1C TSspéc14'!O$27+'1C TSspéc14'!O$28)/'1C TSspéc14'!O$30),IF(AND('1C TSspéc14'!$B$12&lt;&gt;"",$K$2&lt;&gt;"Pôle"),0))))</f>
        <v>0</v>
      </c>
      <c r="N1129" s="557">
        <f>IF(AND('1C TSspéc14'!$B$12&lt;&gt;0,'1C TSspéc14'!$O$30&lt;&gt;0),L1129+M1129,0)</f>
        <v>0</v>
      </c>
      <c r="O1129" s="893" t="str">
        <f>IF(AND('1C TSspéc14'!$O$17&lt;&gt;0,'1C TSspéc14'!$C$12="OUI"),'1C TSspéc14'!$O$35/'1C TSspéc14'!$O$17,"")</f>
        <v/>
      </c>
      <c r="P1129" s="543" t="str">
        <f>IF(AND('1C TSspéc14'!$O$17&lt;&gt;0,'1C TSspéc14'!$C$12="OUI"),'1C TSspéc14'!$O$36/'1C TSspéc14'!$O$17,"")</f>
        <v/>
      </c>
      <c r="Q1129" s="543" t="str">
        <f>IF(AND('1C TSspéc14'!$O$17&lt;&gt;0,'1C TSspéc14'!$C$12="OUI"),'1C TSspéc14'!$O$37/'1C TSspéc14'!$O$17,"")</f>
        <v/>
      </c>
      <c r="R1129" s="543" t="str">
        <f>IF(AND('1C TSspéc14'!$O$17&lt;&gt;0,'1C TSspéc14'!$C$12="OUI"),'1C TSspéc14'!$O$38/'1C TSspéc14'!$O$17,"")</f>
        <v/>
      </c>
      <c r="S1129" s="543" t="str">
        <f>IF(AND('1C TSspéc14'!$O$17&lt;&gt;0,'1C TSspéc14'!$C$12="OUI"),'1C TSspéc14'!$O$39/'1C TSspéc14'!$O$17,"")</f>
        <v/>
      </c>
      <c r="T1129" s="543" t="str">
        <f>IF(AND('1C TSspéc14'!$O$17&lt;&gt;0,'1C TSspéc14'!$C$12="OUI"),'1C TSspéc14'!$O$40/'1C TSspéc14'!$O$17,"")</f>
        <v/>
      </c>
      <c r="U1129" s="543" t="str">
        <f>IF(AND('1C TSspéc14'!$O$17&lt;&gt;0,'1C TSspéc14'!$C$12="OUI"),'1C TSspéc14'!$O$41/'1C TSspéc14'!$O$17,"")</f>
        <v/>
      </c>
      <c r="V1129" s="543" t="str">
        <f>IF(AND('1C TSspéc14'!$O$17&lt;&gt;0,'1C TSspéc14'!$C$12="OUI"),'1C TSspéc14'!$O$42/'1C TSspéc14'!$O$17,"")</f>
        <v/>
      </c>
      <c r="W1129" s="543" t="str">
        <f>IF(AND('1C TSspéc14'!$O$17&lt;&gt;0,'1C TSspéc14'!$C$12="OUI"),'1C TSspéc14'!$O$43/'1C TSspéc14'!$O$17,"")</f>
        <v/>
      </c>
      <c r="X1129" s="543" t="str">
        <f>IF(AND('1C TSspéc14'!$O$17&lt;&gt;0,'1C TSspéc14'!$C$12="OUI"),'1C TSspéc14'!$O$44/'1C TSspéc14'!$O$17,"")</f>
        <v/>
      </c>
      <c r="Y1129" s="543" t="str">
        <f>IF(AND('1C TSspéc14'!$O$17&lt;&gt;0,'1C TSspéc14'!$C$12="OUI"),'1C TSspéc14'!$O$45/'1C TSspéc14'!$O$17,"")</f>
        <v/>
      </c>
      <c r="Z1129" s="543" t="str">
        <f>IF(AND('1C TSspéc14'!$O$17&lt;&gt;0,'1C TSspéc14'!$C$12="OUI"),'1C TSspéc14'!$O$46/'1C TSspéc14'!$O$17,"")</f>
        <v/>
      </c>
      <c r="AA1129" s="543" t="str">
        <f>IF(AND('1C TSspéc14'!$O$17&lt;&gt;0,'1C TSspéc14'!$C$12="OUI"),'1C TSspéc14'!$O$47/'1C TSspéc14'!$O$17,"")</f>
        <v/>
      </c>
      <c r="AB1129" s="543" t="str">
        <f>IF(AND('1C TSspéc14'!$O$17&lt;&gt;0,'1C TSspéc14'!$C$12="OUI"),'1C TSspéc14'!$O$48/'1C TSspéc14'!$O$17,"")</f>
        <v/>
      </c>
      <c r="AC1129" s="543" t="str">
        <f>IF(AND('1C TSspéc14'!$O$17&lt;&gt;0,'1C TSspéc14'!$C$12="OUI"),'1C TSspéc14'!$O$49/'1C TSspéc14'!$O$17,"")</f>
        <v/>
      </c>
      <c r="AD1129" s="543" t="str">
        <f>IF(AND('1C TSspéc14'!$O$17&lt;&gt;0,'1C TSspéc14'!$C$12="OUI"),'1C TSspéc14'!$O$50/'1C TSspéc14'!$O$17,"")</f>
        <v/>
      </c>
      <c r="AE1129" s="543" t="str">
        <f>IF(AND('1C TSspéc14'!$O$17&lt;&gt;0,'1C TSspéc14'!$C$12="OUI"),'1C TSspéc14'!$O$51/'1C TSspéc14'!$O$17,"")</f>
        <v/>
      </c>
      <c r="AF1129" s="543" t="str">
        <f>IF(AND('1C TSspéc14'!$O$17&lt;&gt;0,'1C TSspéc14'!$C$12="OUI"),'1C TSspéc14'!$O$52/'1C TSspéc14'!$O$17,"")</f>
        <v/>
      </c>
      <c r="AG1129" s="543" t="str">
        <f>IF(AND('1C TSspéc14'!$O$17&lt;&gt;0,'1C TSspéc14'!$C$12="OUI"),'1C TSspéc14'!$O$53/'1C TSspéc14'!$O$17,"")</f>
        <v/>
      </c>
      <c r="AH1129" s="543" t="str">
        <f>IF(AND('1C TSspéc14'!$O$17&lt;&gt;0,'1C TSspéc14'!$C$12="OUI"),'1C TSspéc14'!$O$54/'1C TSspéc14'!$O$17,"")</f>
        <v/>
      </c>
      <c r="AI1129" s="543" t="str">
        <f>IF(AND('1C TSspéc14'!$O$17&lt;&gt;0,'1C TSspéc14'!$C$12="OUI"),'1C TSspéc14'!$O$55/'1C TSspéc14'!$O$17,"")</f>
        <v/>
      </c>
      <c r="AJ1129" s="543" t="str">
        <f>IF(AND('1C TSspéc14'!$O$17&lt;&gt;0,'1C TSspéc14'!$C$12="OUI"),'1C TSspéc14'!$O$56/'1C TSspéc14'!$O$17,"")</f>
        <v/>
      </c>
      <c r="AK1129" s="543" t="str">
        <f>IF(AND('1C TSspéc14'!$O$17&lt;&gt;0,'1C TSspéc14'!$C$12="OUI"),'1C TSspéc14'!$O$57/'1C TSspéc14'!$O$17,"")</f>
        <v/>
      </c>
      <c r="AL1129" s="72">
        <f>IF(AND('1C TSspéc14'!$O$17&lt;&gt;0,'1C TSspéc14'!$C$12="OUI"),N1129+AK1129,N1129)</f>
        <v>0</v>
      </c>
      <c r="AM1129" s="417">
        <f t="shared" si="311"/>
        <v>0</v>
      </c>
      <c r="AN1129" s="417">
        <f t="shared" si="312"/>
        <v>0</v>
      </c>
      <c r="AO1129" s="418" t="str">
        <f>IF(AND('1C TSspéc14'!$O$17&lt;&gt;0,'1C TSspéc14'!$O$30&lt;&gt;0),AM1129+AN1129,"")</f>
        <v/>
      </c>
      <c r="AP1129" s="573" t="str">
        <f>IF(AND('1C TSspéc14'!$O$17&lt;&gt;0,'1C TSspéc14'!$O$30&lt;&gt;0),AM1129-AR1129,"")</f>
        <v/>
      </c>
      <c r="AQ1129" s="583">
        <f t="shared" si="313"/>
        <v>0</v>
      </c>
      <c r="AR1129" s="596"/>
      <c r="AS1129" s="102"/>
      <c r="AT1129" s="27" t="str">
        <f>IF(('1C TSspéc14'!O$17*FICHE!$C$14&lt;J1129),"Forfait limité à "&amp;FICHE!$C$14&amp;"€/jour","")</f>
        <v/>
      </c>
      <c r="AU1129" s="592"/>
      <c r="AV1129" s="824"/>
      <c r="AW1129" s="824"/>
      <c r="AX1129" s="824"/>
      <c r="AY1129" s="824"/>
      <c r="AZ1129" s="824"/>
      <c r="BA1129" s="767"/>
      <c r="BB1129" s="767"/>
      <c r="BC1129" s="767"/>
      <c r="BD1129" s="767"/>
      <c r="BE1129" s="767"/>
      <c r="BF1129" s="767"/>
      <c r="BG1129" s="767"/>
      <c r="BH1129" s="767"/>
      <c r="BI1129" s="767"/>
      <c r="BJ1129" s="767"/>
      <c r="BK1129" s="767"/>
      <c r="BL1129" s="767"/>
      <c r="BM1129" s="767"/>
      <c r="BN1129" s="767"/>
      <c r="BO1129" s="767"/>
      <c r="BP1129" s="767"/>
      <c r="BQ1129" s="767"/>
      <c r="BR1129" s="767"/>
      <c r="BS1129" s="767"/>
      <c r="BT1129" s="767"/>
      <c r="BU1129" s="767"/>
      <c r="BV1129" s="767"/>
      <c r="BW1129" s="767"/>
      <c r="BX1129" s="767"/>
      <c r="BY1129" s="767"/>
      <c r="BZ1129" s="767"/>
      <c r="CA1129" s="767"/>
      <c r="CB1129" s="767"/>
      <c r="CC1129" s="767"/>
      <c r="CD1129" s="767"/>
      <c r="CE1129" s="767"/>
      <c r="CF1129" s="767"/>
      <c r="CG1129" s="767"/>
      <c r="CH1129" s="767"/>
      <c r="CI1129" s="767"/>
      <c r="CJ1129" s="767"/>
      <c r="CK1129" s="767"/>
      <c r="CL1129" s="767"/>
      <c r="CM1129" s="767"/>
      <c r="CN1129" s="767"/>
      <c r="CO1129" s="767"/>
      <c r="CP1129" s="767"/>
      <c r="CQ1129" s="767"/>
      <c r="CR1129" s="767"/>
      <c r="CS1129" s="767"/>
      <c r="CT1129" s="767"/>
      <c r="CU1129" s="767"/>
      <c r="CV1129" s="767"/>
      <c r="CW1129" s="767"/>
      <c r="CX1129" s="767"/>
      <c r="CY1129" s="767"/>
      <c r="CZ1129" s="767"/>
      <c r="DA1129" s="767"/>
      <c r="DB1129" s="767"/>
      <c r="DC1129" s="767"/>
      <c r="DD1129" s="767"/>
      <c r="DE1129" s="767"/>
      <c r="DF1129" s="767"/>
      <c r="DG1129" s="767"/>
      <c r="DH1129" s="767"/>
      <c r="DI1129" s="767"/>
      <c r="DJ1129" s="767"/>
      <c r="DK1129" s="767"/>
      <c r="DL1129" s="767"/>
      <c r="DM1129" s="767"/>
      <c r="DN1129" s="767"/>
      <c r="DO1129" s="767"/>
      <c r="DP1129" s="767"/>
      <c r="DQ1129" s="767"/>
      <c r="DR1129" s="767"/>
      <c r="DS1129" s="767"/>
      <c r="DT1129" s="767"/>
      <c r="DU1129" s="767"/>
      <c r="DV1129" s="767"/>
      <c r="DW1129" s="767"/>
      <c r="DX1129" s="767"/>
      <c r="DY1129" s="767"/>
      <c r="DZ1129" s="767"/>
      <c r="EA1129" s="767"/>
      <c r="EB1129" s="767"/>
      <c r="EC1129" s="767"/>
      <c r="ED1129" s="767"/>
      <c r="EE1129" s="767"/>
      <c r="EF1129" s="767"/>
      <c r="EG1129" s="767"/>
      <c r="EH1129" s="767"/>
      <c r="EI1129" s="767"/>
      <c r="EJ1129" s="767"/>
      <c r="EK1129" s="767"/>
      <c r="EL1129" s="767"/>
      <c r="EM1129" s="767"/>
      <c r="EN1129" s="767"/>
      <c r="EO1129" s="767"/>
      <c r="EP1129" s="767"/>
      <c r="EQ1129" s="767"/>
      <c r="ER1129" s="767"/>
      <c r="ES1129" s="767"/>
      <c r="ET1129" s="767"/>
      <c r="EU1129" s="767"/>
      <c r="EV1129" s="767"/>
      <c r="EW1129" s="767"/>
      <c r="EX1129" s="767"/>
      <c r="EY1129" s="767"/>
      <c r="EZ1129" s="767"/>
      <c r="FA1129" s="767"/>
      <c r="FB1129" s="767"/>
      <c r="FC1129" s="767"/>
      <c r="FD1129" s="767"/>
      <c r="FE1129" s="767"/>
      <c r="FF1129" s="767"/>
      <c r="FG1129" s="767"/>
      <c r="FH1129" s="767"/>
      <c r="FI1129" s="767"/>
      <c r="FJ1129" s="767"/>
      <c r="FK1129" s="767"/>
      <c r="FL1129" s="767"/>
      <c r="FM1129" s="767"/>
      <c r="FN1129" s="767"/>
      <c r="FO1129" s="767"/>
      <c r="FP1129" s="767"/>
      <c r="FQ1129" s="767"/>
      <c r="FR1129" s="767"/>
      <c r="FS1129" s="767"/>
      <c r="FT1129" s="767"/>
      <c r="FU1129" s="767"/>
      <c r="FV1129" s="767"/>
      <c r="FW1129" s="767"/>
      <c r="FX1129" s="767"/>
      <c r="FY1129" s="767"/>
      <c r="FZ1129" s="767"/>
      <c r="GA1129" s="767"/>
      <c r="GB1129" s="767"/>
      <c r="GC1129" s="767"/>
      <c r="GD1129" s="767"/>
      <c r="GE1129" s="767"/>
      <c r="GF1129" s="767"/>
      <c r="GG1129" s="767"/>
      <c r="GH1129" s="767"/>
      <c r="GI1129" s="767"/>
      <c r="GJ1129" s="767"/>
      <c r="GK1129" s="767"/>
      <c r="GL1129" s="767"/>
      <c r="GM1129" s="767"/>
      <c r="GN1129" s="767"/>
      <c r="GO1129" s="767"/>
      <c r="GP1129" s="767"/>
      <c r="GQ1129" s="767"/>
      <c r="GR1129" s="767"/>
      <c r="GS1129" s="767"/>
      <c r="GT1129" s="767"/>
      <c r="GU1129" s="767"/>
      <c r="GV1129" s="767"/>
      <c r="GW1129" s="767"/>
      <c r="GX1129" s="767"/>
      <c r="GY1129" s="767"/>
      <c r="GZ1129" s="767"/>
      <c r="HA1129" s="767"/>
      <c r="HB1129" s="767"/>
      <c r="HC1129" s="767"/>
    </row>
    <row r="1130" spans="1:211" s="864" customFormat="1" ht="13.9" hidden="1" customHeight="1">
      <c r="A1130" s="307"/>
      <c r="B1130" s="351"/>
      <c r="C1130" s="971" t="str">
        <f>IF('1C TSspéc14'!P$17&lt;&gt;0,'1C TSspéc14'!$B$12,"")</f>
        <v/>
      </c>
      <c r="D1130" s="972"/>
      <c r="E1130" s="973"/>
      <c r="F1130" s="93">
        <f>IF(AND($C1130='1C TSspéc14'!$B$12,'1C TSspéc14'!$B$16="spécifiques",'1C TSspéc14'!$P$17&lt;&gt;""),'1C TSspéc14'!$P$21,"")</f>
        <v>0</v>
      </c>
      <c r="G1130" s="842"/>
      <c r="H1130" s="745">
        <v>0.21</v>
      </c>
      <c r="I1130" s="747">
        <v>1</v>
      </c>
      <c r="J1130" s="312"/>
      <c r="K1130" s="680">
        <f t="shared" si="299"/>
        <v>0</v>
      </c>
      <c r="L1130" s="556">
        <f>IF(OR('1C TSspéc14'!$B$12="",'1C TSspéc14'!P$30=0),0,IF(AND('1C TSspéc14'!$B$12&lt;&gt;"",$K$2="Pôle",'1C TSspéc14'!$C$12="OUI"),(('1C TSspéc14'!P$22+'1C TSspéc14'!P$23+'1C TSspéc14'!P$24+'1C TSspéc14'!P$25+'1C TSspéc14'!P$29)/'1C TSspéc14'!P$17),IF(AND('1C TSspéc14'!$B$12&lt;&gt;"",$K$2="Pôle",'1C TSspéc14'!$C$12="NON"),(('1C TSspéc14'!P$22+'1C TSspéc14'!P$23+'1C TSspéc14'!P$24+'1C TSspéc14'!P$25+'1C TSspéc14'!P$29)/'1C TSspéc14'!P$30),IF(AND('1C TSspéc14'!$B$12&lt;&gt;"",$K$2&lt;&gt;"Pôle",'1C TSspéc14'!$C$12="OUI"),(('1C TSspéc14'!P$22+'1C TSspéc14'!P$23+'1C TSspéc14'!P$24+'1C TSspéc14'!P$25+'1C TSspéc14'!P$26+'1C TSspéc14'!P$27+'1C TSspéc14'!P$28+'1C TSspéc14'!P$29)/'1C TSspéc14'!P$17),IF(AND('1C TSspéc14'!$B$12&lt;&gt;"",$K$2&lt;&gt;"Pôle",'1C TSspéc14'!$C$12="NON"),(('1C TSspéc14'!P$22+'1C TSspéc14'!P$23+'1C TSspéc14'!P$24+'1C TSspéc14'!P$25+'1C TSspéc14'!P$26+'1C TSspéc14'!P$27+'1C TSspéc14'!P$28+'1C TSspéc14'!P$29)/'1C TSspéc14'!P$30))))))</f>
        <v>0</v>
      </c>
      <c r="M1130" s="556">
        <f>IF(OR('1C TSspéc14'!$B$12="",'1C TSspéc14'!P$30=0),0,IF(AND('1C TSspéc14'!$B$12&lt;&gt;"",$K$2="Pôle",'1C TSspéc14'!$C$12="OUI"),(('1C TSspéc14'!P$26+'1C TSspéc14'!P$27+'1C TSspéc14'!P$28)/'1C TSspéc14'!P$17),IF(AND('1C TSspéc14'!$B$12&lt;&gt;"",$K$2="Pôle",'1C TSspéc14'!$C$12="NON"),(('1C TSspéc14'!P$26+'1C TSspéc14'!P$27+'1C TSspéc14'!P$28)/'1C TSspéc14'!P$30),IF(AND('1C TSspéc14'!$B$12&lt;&gt;"",$K$2&lt;&gt;"Pôle"),0))))</f>
        <v>0</v>
      </c>
      <c r="N1130" s="557">
        <f>IF(AND('1C TSspéc14'!$B$12&lt;&gt;0,'1C TSspéc14'!$P$30&lt;&gt;0),L1130+M1130,0)</f>
        <v>0</v>
      </c>
      <c r="O1130" s="893" t="str">
        <f>IF(AND('1C TSspéc14'!$P$17&lt;&gt;0,'1C TSspéc14'!$C$12="OUI"),'1C TSspéc14'!$P$35/'1C TSspéc14'!$P$17,"")</f>
        <v/>
      </c>
      <c r="P1130" s="543" t="str">
        <f>IF(AND('1C TSspéc14'!$P$17&lt;&gt;0,'1C TSspéc14'!$C$12="OUI"),'1C TSspéc14'!$P$36/'1C TSspéc14'!$P$17,"")</f>
        <v/>
      </c>
      <c r="Q1130" s="543" t="str">
        <f>IF(AND('1C TSspéc14'!$P$17&lt;&gt;0,'1C TSspéc14'!$C$12="OUI"),'1C TSspéc14'!$P$37/'1C TSspéc14'!$P$17,"")</f>
        <v/>
      </c>
      <c r="R1130" s="543" t="str">
        <f>IF(AND('1C TSspéc14'!$P$17&lt;&gt;0,'1C TSspéc14'!$C$12="OUI"),'1C TSspéc14'!$P$38/'1C TSspéc14'!$P$17,"")</f>
        <v/>
      </c>
      <c r="S1130" s="543" t="str">
        <f>IF(AND('1C TSspéc14'!$P$17&lt;&gt;0,'1C TSspéc14'!$C$12="OUI"),'1C TSspéc14'!$P$39/'1C TSspéc14'!$P$17,"")</f>
        <v/>
      </c>
      <c r="T1130" s="543" t="str">
        <f>IF(AND('1C TSspéc14'!$P$17&lt;&gt;0,'1C TSspéc14'!$C$12="OUI"),'1C TSspéc14'!$P$40/'1C TSspéc14'!$P$17,"")</f>
        <v/>
      </c>
      <c r="U1130" s="543" t="str">
        <f>IF(AND('1C TSspéc14'!$P$17&lt;&gt;0,'1C TSspéc14'!$C$12="OUI"),'1C TSspéc14'!$P$41/'1C TSspéc14'!$P$17,"")</f>
        <v/>
      </c>
      <c r="V1130" s="543" t="str">
        <f>IF(AND('1C TSspéc14'!$P$17&lt;&gt;0,'1C TSspéc14'!$C$12="OUI"),'1C TSspéc14'!$P$42/'1C TSspéc14'!$P$17,"")</f>
        <v/>
      </c>
      <c r="W1130" s="543" t="str">
        <f>IF(AND('1C TSspéc14'!$P$17&lt;&gt;0,'1C TSspéc14'!$C$12="OUI"),'1C TSspéc14'!$P$43/'1C TSspéc14'!$P$17,"")</f>
        <v/>
      </c>
      <c r="X1130" s="543" t="str">
        <f>IF(AND('1C TSspéc14'!$P$17&lt;&gt;0,'1C TSspéc14'!$C$12="OUI"),'1C TSspéc14'!$P$44/'1C TSspéc14'!$P$17,"")</f>
        <v/>
      </c>
      <c r="Y1130" s="543" t="str">
        <f>IF(AND('1C TSspéc14'!$P$17&lt;&gt;0,'1C TSspéc14'!$C$12="OUI"),'1C TSspéc14'!$P$45/'1C TSspéc14'!$P$17,"")</f>
        <v/>
      </c>
      <c r="Z1130" s="543" t="str">
        <f>IF(AND('1C TSspéc14'!$P$17&lt;&gt;0,'1C TSspéc14'!$C$12="OUI"),'1C TSspéc14'!$P$46/'1C TSspéc14'!$P$17,"")</f>
        <v/>
      </c>
      <c r="AA1130" s="543" t="str">
        <f>IF(AND('1C TSspéc14'!$P$17&lt;&gt;0,'1C TSspéc14'!$C$12="OUI"),'1C TSspéc14'!$P$47/'1C TSspéc14'!$P$17,"")</f>
        <v/>
      </c>
      <c r="AB1130" s="543" t="str">
        <f>IF(AND('1C TSspéc14'!$P$17&lt;&gt;0,'1C TSspéc14'!$C$12="OUI"),'1C TSspéc14'!$P$48/'1C TSspéc14'!$P$17,"")</f>
        <v/>
      </c>
      <c r="AC1130" s="543" t="str">
        <f>IF(AND('1C TSspéc14'!$P$17&lt;&gt;0,'1C TSspéc14'!$C$12="OUI"),'1C TSspéc14'!$P$49/'1C TSspéc14'!$P$17,"")</f>
        <v/>
      </c>
      <c r="AD1130" s="543" t="str">
        <f>IF(AND('1C TSspéc14'!$P$17&lt;&gt;0,'1C TSspéc14'!$C$12="OUI"),'1C TSspéc14'!$P$50/'1C TSspéc14'!$P$17,"")</f>
        <v/>
      </c>
      <c r="AE1130" s="543" t="str">
        <f>IF(AND('1C TSspéc14'!$P$17&lt;&gt;0,'1C TSspéc14'!$C$12="OUI"),'1C TSspéc14'!$P$51/'1C TSspéc14'!$P$17,"")</f>
        <v/>
      </c>
      <c r="AF1130" s="543" t="str">
        <f>IF(AND('1C TSspéc14'!$P$17&lt;&gt;0,'1C TSspéc14'!$C$12="OUI"),'1C TSspéc14'!$P$52/'1C TSspéc14'!$P$17,"")</f>
        <v/>
      </c>
      <c r="AG1130" s="543" t="str">
        <f>IF(AND('1C TSspéc14'!$P$17&lt;&gt;0,'1C TSspéc14'!$C$12="OUI"),'1C TSspéc14'!$P$53/'1C TSspéc14'!$P$17,"")</f>
        <v/>
      </c>
      <c r="AH1130" s="543" t="str">
        <f>IF(AND('1C TSspéc14'!$P$17&lt;&gt;0,'1C TSspéc14'!$C$12="OUI"),'1C TSspéc14'!$P$54/'1C TSspéc14'!$P$17,"")</f>
        <v/>
      </c>
      <c r="AI1130" s="543" t="str">
        <f>IF(AND('1C TSspéc14'!$P$17&lt;&gt;0,'1C TSspéc14'!$C$12="OUI"),'1C TSspéc14'!$P$55/'1C TSspéc14'!$P$17,"")</f>
        <v/>
      </c>
      <c r="AJ1130" s="543" t="str">
        <f>IF(AND('1C TSspéc14'!$P$17&lt;&gt;0,'1C TSspéc14'!$C$12="OUI"),'1C TSspéc14'!$P$56/'1C TSspéc14'!$P$17,"")</f>
        <v/>
      </c>
      <c r="AK1130" s="543" t="str">
        <f>IF(AND('1C TSspéc14'!$P$17&lt;&gt;0,'1C TSspéc14'!$C$12="OUI"),'1C TSspéc14'!$P$57/'1C TSspéc14'!$P$17,"")</f>
        <v/>
      </c>
      <c r="AL1130" s="72">
        <f>IF(AND('1C TSspéc14'!$P$17&lt;&gt;0,'1C TSspéc14'!$C$12="OUI"),N1130+AK1130,N1130)</f>
        <v>0</v>
      </c>
      <c r="AM1130" s="417">
        <f t="shared" si="311"/>
        <v>0</v>
      </c>
      <c r="AN1130" s="417">
        <f t="shared" si="312"/>
        <v>0</v>
      </c>
      <c r="AO1130" s="418" t="str">
        <f>IF(AND('1C TSspéc14'!$P$17&lt;&gt;0,'1C TSspéc14'!$P$30&lt;&gt;0),AM1130+AN1130,"")</f>
        <v/>
      </c>
      <c r="AP1130" s="573" t="str">
        <f>IF(AND('1C TSspéc14'!$P$17&lt;&gt;0,'1C TSspéc14'!$P$30&lt;&gt;0),AM1130-AR1130,"")</f>
        <v/>
      </c>
      <c r="AQ1130" s="583">
        <f t="shared" si="313"/>
        <v>0</v>
      </c>
      <c r="AR1130" s="596"/>
      <c r="AS1130" s="102"/>
      <c r="AT1130" s="27" t="str">
        <f>IF(('1C TSspéc14'!P$17*FICHE!$C$14&lt;J1130),"Forfait limité à "&amp;FICHE!$C$14&amp;"€/jour","")</f>
        <v/>
      </c>
      <c r="AU1130" s="592"/>
      <c r="AV1130" s="824"/>
      <c r="AW1130" s="824"/>
      <c r="AX1130" s="824"/>
      <c r="AY1130" s="824"/>
      <c r="AZ1130" s="824"/>
      <c r="BA1130" s="767"/>
      <c r="BB1130" s="767"/>
      <c r="BC1130" s="767"/>
      <c r="BD1130" s="767"/>
      <c r="BE1130" s="767"/>
      <c r="BF1130" s="767"/>
      <c r="BG1130" s="767"/>
      <c r="BH1130" s="767"/>
      <c r="BI1130" s="767"/>
      <c r="BJ1130" s="767"/>
      <c r="BK1130" s="767"/>
      <c r="BL1130" s="767"/>
      <c r="BM1130" s="767"/>
      <c r="BN1130" s="767"/>
      <c r="BO1130" s="767"/>
      <c r="BP1130" s="767"/>
      <c r="BQ1130" s="767"/>
      <c r="BR1130" s="767"/>
      <c r="BS1130" s="767"/>
      <c r="BT1130" s="767"/>
      <c r="BU1130" s="767"/>
      <c r="BV1130" s="767"/>
      <c r="BW1130" s="767"/>
      <c r="BX1130" s="767"/>
      <c r="BY1130" s="767"/>
      <c r="BZ1130" s="767"/>
      <c r="CA1130" s="767"/>
      <c r="CB1130" s="767"/>
      <c r="CC1130" s="767"/>
      <c r="CD1130" s="767"/>
      <c r="CE1130" s="767"/>
      <c r="CF1130" s="767"/>
      <c r="CG1130" s="767"/>
      <c r="CH1130" s="767"/>
      <c r="CI1130" s="767"/>
      <c r="CJ1130" s="767"/>
      <c r="CK1130" s="767"/>
      <c r="CL1130" s="767"/>
      <c r="CM1130" s="767"/>
      <c r="CN1130" s="767"/>
      <c r="CO1130" s="767"/>
      <c r="CP1130" s="767"/>
      <c r="CQ1130" s="767"/>
      <c r="CR1130" s="767"/>
      <c r="CS1130" s="767"/>
      <c r="CT1130" s="767"/>
      <c r="CU1130" s="767"/>
      <c r="CV1130" s="767"/>
      <c r="CW1130" s="767"/>
      <c r="CX1130" s="767"/>
      <c r="CY1130" s="767"/>
      <c r="CZ1130" s="767"/>
      <c r="DA1130" s="767"/>
      <c r="DB1130" s="767"/>
      <c r="DC1130" s="767"/>
      <c r="DD1130" s="767"/>
      <c r="DE1130" s="767"/>
      <c r="DF1130" s="767"/>
      <c r="DG1130" s="767"/>
      <c r="DH1130" s="767"/>
      <c r="DI1130" s="767"/>
      <c r="DJ1130" s="767"/>
      <c r="DK1130" s="767"/>
      <c r="DL1130" s="767"/>
      <c r="DM1130" s="767"/>
      <c r="DN1130" s="767"/>
      <c r="DO1130" s="767"/>
      <c r="DP1130" s="767"/>
      <c r="DQ1130" s="767"/>
      <c r="DR1130" s="767"/>
      <c r="DS1130" s="767"/>
      <c r="DT1130" s="767"/>
      <c r="DU1130" s="767"/>
      <c r="DV1130" s="767"/>
      <c r="DW1130" s="767"/>
      <c r="DX1130" s="767"/>
      <c r="DY1130" s="767"/>
      <c r="DZ1130" s="767"/>
      <c r="EA1130" s="767"/>
      <c r="EB1130" s="767"/>
      <c r="EC1130" s="767"/>
      <c r="ED1130" s="767"/>
      <c r="EE1130" s="767"/>
      <c r="EF1130" s="767"/>
      <c r="EG1130" s="767"/>
      <c r="EH1130" s="767"/>
      <c r="EI1130" s="767"/>
      <c r="EJ1130" s="767"/>
      <c r="EK1130" s="767"/>
      <c r="EL1130" s="767"/>
      <c r="EM1130" s="767"/>
      <c r="EN1130" s="767"/>
      <c r="EO1130" s="767"/>
      <c r="EP1130" s="767"/>
      <c r="EQ1130" s="767"/>
      <c r="ER1130" s="767"/>
      <c r="ES1130" s="767"/>
      <c r="ET1130" s="767"/>
      <c r="EU1130" s="767"/>
      <c r="EV1130" s="767"/>
      <c r="EW1130" s="767"/>
      <c r="EX1130" s="767"/>
      <c r="EY1130" s="767"/>
      <c r="EZ1130" s="767"/>
      <c r="FA1130" s="767"/>
      <c r="FB1130" s="767"/>
      <c r="FC1130" s="767"/>
      <c r="FD1130" s="767"/>
      <c r="FE1130" s="767"/>
      <c r="FF1130" s="767"/>
      <c r="FG1130" s="767"/>
      <c r="FH1130" s="767"/>
      <c r="FI1130" s="767"/>
      <c r="FJ1130" s="767"/>
      <c r="FK1130" s="767"/>
      <c r="FL1130" s="767"/>
      <c r="FM1130" s="767"/>
      <c r="FN1130" s="767"/>
      <c r="FO1130" s="767"/>
      <c r="FP1130" s="767"/>
      <c r="FQ1130" s="767"/>
      <c r="FR1130" s="767"/>
      <c r="FS1130" s="767"/>
      <c r="FT1130" s="767"/>
      <c r="FU1130" s="767"/>
      <c r="FV1130" s="767"/>
      <c r="FW1130" s="767"/>
      <c r="FX1130" s="767"/>
      <c r="FY1130" s="767"/>
      <c r="FZ1130" s="767"/>
      <c r="GA1130" s="767"/>
      <c r="GB1130" s="767"/>
      <c r="GC1130" s="767"/>
      <c r="GD1130" s="767"/>
      <c r="GE1130" s="767"/>
      <c r="GF1130" s="767"/>
      <c r="GG1130" s="767"/>
      <c r="GH1130" s="767"/>
      <c r="GI1130" s="767"/>
      <c r="GJ1130" s="767"/>
      <c r="GK1130" s="767"/>
      <c r="GL1130" s="767"/>
      <c r="GM1130" s="767"/>
      <c r="GN1130" s="767"/>
      <c r="GO1130" s="767"/>
      <c r="GP1130" s="767"/>
      <c r="GQ1130" s="767"/>
      <c r="GR1130" s="767"/>
      <c r="GS1130" s="767"/>
      <c r="GT1130" s="767"/>
      <c r="GU1130" s="767"/>
      <c r="GV1130" s="767"/>
      <c r="GW1130" s="767"/>
      <c r="GX1130" s="767"/>
      <c r="GY1130" s="767"/>
      <c r="GZ1130" s="767"/>
      <c r="HA1130" s="767"/>
      <c r="HB1130" s="767"/>
      <c r="HC1130" s="767"/>
    </row>
    <row r="1131" spans="1:211" s="864" customFormat="1" ht="13.9" hidden="1" customHeight="1">
      <c r="A1131" s="307"/>
      <c r="B1131" s="351"/>
      <c r="C1131" s="971" t="str">
        <f>IF('1C TSspéc14'!Q$17&lt;&gt;0,'1C TSspéc14'!$B$12,"")</f>
        <v/>
      </c>
      <c r="D1131" s="972"/>
      <c r="E1131" s="973"/>
      <c r="F1131" s="93">
        <f>IF(AND($C1131='1C TSspéc14'!$B$12,'1C TSspéc14'!$B$16="spécifiques",'1C TSspéc14'!$Q$17&lt;&gt;""),'1C TSspéc14'!$Q$21,"")</f>
        <v>0</v>
      </c>
      <c r="G1131" s="863"/>
      <c r="H1131" s="745">
        <v>0.21</v>
      </c>
      <c r="I1131" s="747">
        <v>1</v>
      </c>
      <c r="J1131" s="312"/>
      <c r="K1131" s="680">
        <f t="shared" si="299"/>
        <v>0</v>
      </c>
      <c r="L1131" s="556">
        <f>IF(OR('1C TSspéc14'!$B$12="",'1C TSspéc14'!Q$30=0),0,IF(AND('1C TSspéc14'!$B$12&lt;&gt;"",$K$2="Pôle",'1C TSspéc14'!$C$12="OUI"),(('1C TSspéc14'!Q$22+'1C TSspéc14'!Q$23+'1C TSspéc14'!Q$24+'1C TSspéc14'!Q$25+'1C TSspéc14'!Q$29)/'1C TSspéc14'!Q$17),IF(AND('1C TSspéc14'!$B$12&lt;&gt;"",$K$2="Pôle",'1C TSspéc14'!$C$12="NON"),(('1C TSspéc14'!Q$22+'1C TSspéc14'!Q$23+'1C TSspéc14'!Q$24+'1C TSspéc14'!Q$25+'1C TSspéc14'!Q$29)/'1C TSspéc14'!Q$30),IF(AND('1C TSspéc14'!$B$12&lt;&gt;"",$K$2&lt;&gt;"Pôle",'1C TSspéc14'!$C$12="OUI"),(('1C TSspéc14'!Q$22+'1C TSspéc14'!Q$23+'1C TSspéc14'!Q$24+'1C TSspéc14'!Q$25+'1C TSspéc14'!Q$26+'1C TSspéc14'!Q$27+'1C TSspéc14'!Q$28+'1C TSspéc14'!Q$29)/'1C TSspéc14'!Q$17),IF(AND('1C TSspéc14'!$B$12&lt;&gt;"",$K$2&lt;&gt;"Pôle",'1C TSspéc14'!$C$12="NON"),(('1C TSspéc14'!Q$22+'1C TSspéc14'!Q$23+'1C TSspéc14'!Q$24+'1C TSspéc14'!Q$25+'1C TSspéc14'!Q$26+'1C TSspéc14'!Q$27+'1C TSspéc14'!Q$28+'1C TSspéc14'!Q$29)/'1C TSspéc14'!Q$30))))))</f>
        <v>0</v>
      </c>
      <c r="M1131" s="556">
        <f>IF(OR('1C TSspéc14'!$B$12="",'1C TSspéc14'!Q$30=0),0,IF(AND('1C TSspéc14'!$B$12&lt;&gt;"",$K$2="Pôle",'1C TSspéc14'!$C$12="OUI"),(('1C TSspéc14'!Q$26+'1C TSspéc14'!Q$27+'1C TSspéc14'!Q$28)/'1C TSspéc14'!Q$17),IF(AND('1C TSspéc14'!$B$12&lt;&gt;"",$K$2="Pôle",'1C TSspéc14'!$C$12="NON"),(('1C TSspéc14'!Q$26+'1C TSspéc14'!Q$27+'1C TSspéc14'!Q$28)/'1C TSspéc14'!Q$30),IF(AND('1C TSspéc14'!$B$12&lt;&gt;"",$K$2&lt;&gt;"Pôle"),0))))</f>
        <v>0</v>
      </c>
      <c r="N1131" s="557">
        <f>IF(AND('1C TSspéc14'!$B$12&lt;&gt;0,'1C TSspéc14'!$Q$30&lt;&gt;0),L1131+M1131,0)</f>
        <v>0</v>
      </c>
      <c r="O1131" s="893" t="str">
        <f>IF(AND('1C TSspéc14'!$Q$17&lt;&gt;0,'1C TSspéc14'!$C$12="OUI"),'1C TSspéc14'!$Q$35/'1C TSspéc14'!$Q$17,"")</f>
        <v/>
      </c>
      <c r="P1131" s="543" t="str">
        <f>IF(AND('1C TSspéc14'!$Q$17&lt;&gt;0,'1C TSspéc14'!$C$12="OUI"),'1C TSspéc14'!$Q$36/'1C TSspéc14'!$Q$17,"")</f>
        <v/>
      </c>
      <c r="Q1131" s="543" t="str">
        <f>IF(AND('1C TSspéc14'!$Q$17&lt;&gt;0,'1C TSspéc14'!$C$12="OUI"),'1C TSspéc14'!$Q$37/'1C TSspéc14'!$Q$17,"")</f>
        <v/>
      </c>
      <c r="R1131" s="543" t="str">
        <f>IF(AND('1C TSspéc14'!$Q$17&lt;&gt;0,'1C TSspéc14'!$C$12="OUI"),'1C TSspéc14'!$Q$38/'1C TSspéc14'!$Q$17,"")</f>
        <v/>
      </c>
      <c r="S1131" s="543" t="str">
        <f>IF(AND('1C TSspéc14'!$Q$17&lt;&gt;0,'1C TSspéc14'!$C$12="OUI"),'1C TSspéc14'!$Q$39/'1C TSspéc14'!$Q$17,"")</f>
        <v/>
      </c>
      <c r="T1131" s="543" t="str">
        <f>IF(AND('1C TSspéc14'!$Q$17&lt;&gt;0,'1C TSspéc14'!$C$12="OUI"),'1C TSspéc14'!$Q$40/'1C TSspéc14'!$Q$17,"")</f>
        <v/>
      </c>
      <c r="U1131" s="543" t="str">
        <f>IF(AND('1C TSspéc14'!$Q$17&lt;&gt;0,'1C TSspéc14'!$C$12="OUI"),'1C TSspéc14'!$Q$41/'1C TSspéc14'!$Q$17,"")</f>
        <v/>
      </c>
      <c r="V1131" s="543" t="str">
        <f>IF(AND('1C TSspéc14'!$Q$17&lt;&gt;0,'1C TSspéc14'!$C$12="OUI"),'1C TSspéc14'!$Q$42/'1C TSspéc14'!$Q$17,"")</f>
        <v/>
      </c>
      <c r="W1131" s="543" t="str">
        <f>IF(AND('1C TSspéc14'!$Q$17&lt;&gt;0,'1C TSspéc14'!$C$12="OUI"),'1C TSspéc14'!$Q$43/'1C TSspéc14'!$Q$17,"")</f>
        <v/>
      </c>
      <c r="X1131" s="543" t="str">
        <f>IF(AND('1C TSspéc14'!$Q$17&lt;&gt;0,'1C TSspéc14'!$C$12="OUI"),'1C TSspéc14'!$Q$44/'1C TSspéc14'!$Q$17,"")</f>
        <v/>
      </c>
      <c r="Y1131" s="543" t="str">
        <f>IF(AND('1C TSspéc14'!$Q$17&lt;&gt;0,'1C TSspéc14'!$C$12="OUI"),'1C TSspéc14'!$Q$45/'1C TSspéc14'!$Q$17,"")</f>
        <v/>
      </c>
      <c r="Z1131" s="543" t="str">
        <f>IF(AND('1C TSspéc14'!$Q$17&lt;&gt;0,'1C TSspéc14'!$C$12="OUI"),'1C TSspéc14'!$Q$46/'1C TSspéc14'!$Q$17,"")</f>
        <v/>
      </c>
      <c r="AA1131" s="543" t="str">
        <f>IF(AND('1C TSspéc14'!$Q$17&lt;&gt;0,'1C TSspéc14'!$C$12="OUI"),'1C TSspéc14'!$Q$47/'1C TSspéc14'!$Q$17,"")</f>
        <v/>
      </c>
      <c r="AB1131" s="543" t="str">
        <f>IF(AND('1C TSspéc14'!$Q$17&lt;&gt;0,'1C TSspéc14'!$C$12="OUI"),'1C TSspéc14'!$Q$48/'1C TSspéc14'!$Q$17,"")</f>
        <v/>
      </c>
      <c r="AC1131" s="543" t="str">
        <f>IF(AND('1C TSspéc14'!$Q$17&lt;&gt;0,'1C TSspéc14'!$C$12="OUI"),'1C TSspéc14'!$Q$49/'1C TSspéc14'!$Q$17,"")</f>
        <v/>
      </c>
      <c r="AD1131" s="543" t="str">
        <f>IF(AND('1C TSspéc14'!$Q$17&lt;&gt;0,'1C TSspéc14'!$C$12="OUI"),'1C TSspéc14'!$Q$50/'1C TSspéc14'!$Q$17,"")</f>
        <v/>
      </c>
      <c r="AE1131" s="543" t="str">
        <f>IF(AND('1C TSspéc14'!$Q$17&lt;&gt;0,'1C TSspéc14'!$C$12="OUI"),'1C TSspéc14'!$Q$51/'1C TSspéc14'!$Q$17,"")</f>
        <v/>
      </c>
      <c r="AF1131" s="543" t="str">
        <f>IF(AND('1C TSspéc14'!$Q$17&lt;&gt;0,'1C TSspéc14'!$C$12="OUI"),'1C TSspéc14'!$Q$52/'1C TSspéc14'!$Q$17,"")</f>
        <v/>
      </c>
      <c r="AG1131" s="543" t="str">
        <f>IF(AND('1C TSspéc14'!$Q$17&lt;&gt;0,'1C TSspéc14'!$C$12="OUI"),'1C TSspéc14'!$Q$53/'1C TSspéc14'!$Q$17,"")</f>
        <v/>
      </c>
      <c r="AH1131" s="543" t="str">
        <f>IF(AND('1C TSspéc14'!$Q$17&lt;&gt;0,'1C TSspéc14'!$C$12="OUI"),'1C TSspéc14'!$Q$54/'1C TSspéc14'!$Q$17,"")</f>
        <v/>
      </c>
      <c r="AI1131" s="543" t="str">
        <f>IF(AND('1C TSspéc14'!$Q$17&lt;&gt;0,'1C TSspéc14'!$C$12="OUI"),'1C TSspéc14'!$Q$55/'1C TSspéc14'!$Q$17,"")</f>
        <v/>
      </c>
      <c r="AJ1131" s="543" t="str">
        <f>IF(AND('1C TSspéc14'!$Q$17&lt;&gt;0,'1C TSspéc14'!$C$12="OUI"),'1C TSspéc14'!$Q$56/'1C TSspéc14'!$Q$17,"")</f>
        <v/>
      </c>
      <c r="AK1131" s="543" t="str">
        <f>IF(AND('1C TSspéc14'!$Q$17&lt;&gt;0,'1C TSspéc14'!$C$12="OUI"),'1C TSspéc14'!$Q$57/'1C TSspéc14'!$Q$17,"")</f>
        <v/>
      </c>
      <c r="AL1131" s="72">
        <f>IF(AND('1C TSspéc14'!$Q$17&lt;&gt;0,'1C TSspéc14'!$C$12="OUI"),N1131+AK1131,N1131)</f>
        <v>0</v>
      </c>
      <c r="AM1131" s="417">
        <f t="shared" si="311"/>
        <v>0</v>
      </c>
      <c r="AN1131" s="417">
        <f t="shared" si="312"/>
        <v>0</v>
      </c>
      <c r="AO1131" s="418" t="str">
        <f>IF(AND('1C TSspéc14'!$Q$17&lt;&gt;0,'1C TSspéc14'!$Q$30&lt;&gt;0),AM1131+AN1131,"")</f>
        <v/>
      </c>
      <c r="AP1131" s="573" t="str">
        <f>IF(AND('1C TSspéc14'!$Q$17&lt;&gt;0,'1C TSspéc14'!$Q$30&lt;&gt;0),AM1131-AR1131,"")</f>
        <v/>
      </c>
      <c r="AQ1131" s="583">
        <f t="shared" si="313"/>
        <v>0</v>
      </c>
      <c r="AR1131" s="596"/>
      <c r="AS1131" s="102"/>
      <c r="AT1131" s="27" t="str">
        <f>IF(('1C TSspéc14'!Q$17*FICHE!$C$14&lt;J1131),"Forfait limité à "&amp;FICHE!$C$14&amp;"€/jour","")</f>
        <v/>
      </c>
      <c r="AU1131" s="592"/>
      <c r="AV1131" s="824"/>
      <c r="AW1131" s="824"/>
      <c r="AX1131" s="824"/>
      <c r="AY1131" s="824"/>
      <c r="AZ1131" s="824"/>
      <c r="BA1131" s="767"/>
      <c r="BB1131" s="767"/>
      <c r="BC1131" s="767"/>
      <c r="BD1131" s="767"/>
      <c r="BE1131" s="767"/>
      <c r="BF1131" s="767"/>
      <c r="BG1131" s="767"/>
      <c r="BH1131" s="767"/>
      <c r="BI1131" s="767"/>
      <c r="BJ1131" s="767"/>
      <c r="BK1131" s="767"/>
      <c r="BL1131" s="767"/>
      <c r="BM1131" s="767"/>
      <c r="BN1131" s="767"/>
      <c r="BO1131" s="767"/>
      <c r="BP1131" s="767"/>
      <c r="BQ1131" s="767"/>
      <c r="BR1131" s="767"/>
      <c r="BS1131" s="767"/>
      <c r="BT1131" s="767"/>
      <c r="BU1131" s="767"/>
      <c r="BV1131" s="767"/>
      <c r="BW1131" s="767"/>
      <c r="BX1131" s="767"/>
      <c r="BY1131" s="767"/>
      <c r="BZ1131" s="767"/>
      <c r="CA1131" s="767"/>
      <c r="CB1131" s="767"/>
      <c r="CC1131" s="767"/>
      <c r="CD1131" s="767"/>
      <c r="CE1131" s="767"/>
      <c r="CF1131" s="767"/>
      <c r="CG1131" s="767"/>
      <c r="CH1131" s="767"/>
      <c r="CI1131" s="767"/>
      <c r="CJ1131" s="767"/>
      <c r="CK1131" s="767"/>
      <c r="CL1131" s="767"/>
      <c r="CM1131" s="767"/>
      <c r="CN1131" s="767"/>
      <c r="CO1131" s="767"/>
      <c r="CP1131" s="767"/>
      <c r="CQ1131" s="767"/>
      <c r="CR1131" s="767"/>
      <c r="CS1131" s="767"/>
      <c r="CT1131" s="767"/>
      <c r="CU1131" s="767"/>
      <c r="CV1131" s="767"/>
      <c r="CW1131" s="767"/>
      <c r="CX1131" s="767"/>
      <c r="CY1131" s="767"/>
      <c r="CZ1131" s="767"/>
      <c r="DA1131" s="767"/>
      <c r="DB1131" s="767"/>
      <c r="DC1131" s="767"/>
      <c r="DD1131" s="767"/>
      <c r="DE1131" s="767"/>
      <c r="DF1131" s="767"/>
      <c r="DG1131" s="767"/>
      <c r="DH1131" s="767"/>
      <c r="DI1131" s="767"/>
      <c r="DJ1131" s="767"/>
      <c r="DK1131" s="767"/>
      <c r="DL1131" s="767"/>
      <c r="DM1131" s="767"/>
      <c r="DN1131" s="767"/>
      <c r="DO1131" s="767"/>
      <c r="DP1131" s="767"/>
      <c r="DQ1131" s="767"/>
      <c r="DR1131" s="767"/>
      <c r="DS1131" s="767"/>
      <c r="DT1131" s="767"/>
      <c r="DU1131" s="767"/>
      <c r="DV1131" s="767"/>
      <c r="DW1131" s="767"/>
      <c r="DX1131" s="767"/>
      <c r="DY1131" s="767"/>
      <c r="DZ1131" s="767"/>
      <c r="EA1131" s="767"/>
      <c r="EB1131" s="767"/>
      <c r="EC1131" s="767"/>
      <c r="ED1131" s="767"/>
      <c r="EE1131" s="767"/>
      <c r="EF1131" s="767"/>
      <c r="EG1131" s="767"/>
      <c r="EH1131" s="767"/>
      <c r="EI1131" s="767"/>
      <c r="EJ1131" s="767"/>
      <c r="EK1131" s="767"/>
      <c r="EL1131" s="767"/>
      <c r="EM1131" s="767"/>
      <c r="EN1131" s="767"/>
      <c r="EO1131" s="767"/>
      <c r="EP1131" s="767"/>
      <c r="EQ1131" s="767"/>
      <c r="ER1131" s="767"/>
      <c r="ES1131" s="767"/>
      <c r="ET1131" s="767"/>
      <c r="EU1131" s="767"/>
      <c r="EV1131" s="767"/>
      <c r="EW1131" s="767"/>
      <c r="EX1131" s="767"/>
      <c r="EY1131" s="767"/>
      <c r="EZ1131" s="767"/>
      <c r="FA1131" s="767"/>
      <c r="FB1131" s="767"/>
      <c r="FC1131" s="767"/>
      <c r="FD1131" s="767"/>
      <c r="FE1131" s="767"/>
      <c r="FF1131" s="767"/>
      <c r="FG1131" s="767"/>
      <c r="FH1131" s="767"/>
      <c r="FI1131" s="767"/>
      <c r="FJ1131" s="767"/>
      <c r="FK1131" s="767"/>
      <c r="FL1131" s="767"/>
      <c r="FM1131" s="767"/>
      <c r="FN1131" s="767"/>
      <c r="FO1131" s="767"/>
      <c r="FP1131" s="767"/>
      <c r="FQ1131" s="767"/>
      <c r="FR1131" s="767"/>
      <c r="FS1131" s="767"/>
      <c r="FT1131" s="767"/>
      <c r="FU1131" s="767"/>
      <c r="FV1131" s="767"/>
      <c r="FW1131" s="767"/>
      <c r="FX1131" s="767"/>
      <c r="FY1131" s="767"/>
      <c r="FZ1131" s="767"/>
      <c r="GA1131" s="767"/>
      <c r="GB1131" s="767"/>
      <c r="GC1131" s="767"/>
      <c r="GD1131" s="767"/>
      <c r="GE1131" s="767"/>
      <c r="GF1131" s="767"/>
      <c r="GG1131" s="767"/>
      <c r="GH1131" s="767"/>
      <c r="GI1131" s="767"/>
      <c r="GJ1131" s="767"/>
      <c r="GK1131" s="767"/>
      <c r="GL1131" s="767"/>
      <c r="GM1131" s="767"/>
      <c r="GN1131" s="767"/>
      <c r="GO1131" s="767"/>
      <c r="GP1131" s="767"/>
      <c r="GQ1131" s="767"/>
      <c r="GR1131" s="767"/>
      <c r="GS1131" s="767"/>
      <c r="GT1131" s="767"/>
      <c r="GU1131" s="767"/>
      <c r="GV1131" s="767"/>
      <c r="GW1131" s="767"/>
      <c r="GX1131" s="767"/>
      <c r="GY1131" s="767"/>
      <c r="GZ1131" s="767"/>
      <c r="HA1131" s="767"/>
      <c r="HB1131" s="767"/>
      <c r="HC1131" s="767"/>
    </row>
    <row r="1132" spans="1:211" s="864" customFormat="1" ht="13.9" hidden="1" customHeight="1">
      <c r="A1132" s="307"/>
      <c r="B1132" s="351"/>
      <c r="C1132" s="971" t="str">
        <f>IF('1C TSspéc14'!R$17&lt;&gt;0,'1C TSspéc14'!$B$12,"")</f>
        <v/>
      </c>
      <c r="D1132" s="972"/>
      <c r="E1132" s="973"/>
      <c r="F1132" s="93">
        <f>IF(AND($C1132='1C TSspéc14'!$B$12,'1C TSspéc14'!$B$16="spécifiques",'1C TSspéc14'!$R$17&lt;&gt;""),'1C TSspéc14'!$R$21,"")</f>
        <v>0</v>
      </c>
      <c r="G1132" s="863"/>
      <c r="H1132" s="745">
        <v>0.21</v>
      </c>
      <c r="I1132" s="747">
        <v>1</v>
      </c>
      <c r="J1132" s="312"/>
      <c r="K1132" s="680">
        <f t="shared" si="299"/>
        <v>0</v>
      </c>
      <c r="L1132" s="556">
        <f>IF(OR('1C TSspéc14'!$B$12="",'1C TSspéc14'!R$30=0),0,IF(AND('1C TSspéc14'!$B$12&lt;&gt;"",$K$2="Pôle",'1C TSspéc14'!$C$12="OUI"),(('1C TSspéc14'!R$22+'1C TSspéc14'!R$23+'1C TSspéc14'!R$24+'1C TSspéc14'!R$25+'1C TSspéc14'!R$29)/'1C TSspéc14'!R$17),IF(AND('1C TSspéc14'!$B$12&lt;&gt;"",$K$2="Pôle",'1C TSspéc14'!$C$12="NON"),(('1C TSspéc14'!R$22+'1C TSspéc14'!R$23+'1C TSspéc14'!R$24+'1C TSspéc14'!R$25+'1C TSspéc14'!R$29)/'1C TSspéc14'!R$30),IF(AND('1C TSspéc14'!$B$12&lt;&gt;"",$K$2&lt;&gt;"Pôle",'1C TSspéc14'!$C$12="OUI"),(('1C TSspéc14'!R$22+'1C TSspéc14'!R$23+'1C TSspéc14'!R$24+'1C TSspéc14'!R$25+'1C TSspéc14'!R$26+'1C TSspéc14'!R$27+'1C TSspéc14'!R$28+'1C TSspéc14'!R$29)/'1C TSspéc14'!R$17),IF(AND('1C TSspéc14'!$B$12&lt;&gt;"",$K$2&lt;&gt;"Pôle",'1C TSspéc14'!$C$12="NON"),(('1C TSspéc14'!R$22+'1C TSspéc14'!R$23+'1C TSspéc14'!R$24+'1C TSspéc14'!R$25+'1C TSspéc14'!R$26+'1C TSspéc14'!R$27+'1C TSspéc14'!R$28+'1C TSspéc14'!R$29)/'1C TSspéc14'!R$30))))))</f>
        <v>0</v>
      </c>
      <c r="M1132" s="556">
        <f>IF(OR('1C TSspéc14'!$B$12="",'1C TSspéc14'!R$30=0),0,IF(AND('1C TSspéc14'!$B$12&lt;&gt;"",$K$2="Pôle",'1C TSspéc14'!$C$12="OUI"),(('1C TSspéc14'!R$26+'1C TSspéc14'!R$27+'1C TSspéc14'!R$28)/'1C TSspéc14'!R$17),IF(AND('1C TSspéc14'!$B$12&lt;&gt;"",$K$2="Pôle",'1C TSspéc14'!$C$12="NON"),(('1C TSspéc14'!R$26+'1C TSspéc14'!R$27+'1C TSspéc14'!R$28)/'1C TSspéc14'!R$30),IF(AND('1C TSspéc14'!$B$12&lt;&gt;"",$K$2&lt;&gt;"Pôle"),0))))</f>
        <v>0</v>
      </c>
      <c r="N1132" s="557">
        <f>IF(AND('1C TSspéc14'!$B$12&lt;&gt;0,'1C TSspéc14'!$R$30&lt;&gt;0),L1132+M1132,0)</f>
        <v>0</v>
      </c>
      <c r="O1132" s="893" t="str">
        <f>IF(AND('1C TSspéc14'!$R$17&lt;&gt;0,'1C TSspéc14'!$C$12="OUI"),'1C TSspéc14'!$R$35/'1C TSspéc14'!$R$17,"")</f>
        <v/>
      </c>
      <c r="P1132" s="543" t="str">
        <f>IF(AND('1C TSspéc14'!$R$17&lt;&gt;0,'1C TSspéc14'!$C$12="OUI"),'1C TSspéc14'!$R$36/'1C TSspéc14'!$R$17,"")</f>
        <v/>
      </c>
      <c r="Q1132" s="543" t="str">
        <f>IF(AND('1C TSspéc14'!$R$17&lt;&gt;0,'1C TSspéc14'!$C$12="OUI"),'1C TSspéc14'!$R$37/'1C TSspéc14'!$R$17,"")</f>
        <v/>
      </c>
      <c r="R1132" s="543" t="str">
        <f>IF(AND('1C TSspéc14'!$R$17&lt;&gt;0,'1C TSspéc14'!$C$12="OUI"),'1C TSspéc14'!$R$38/'1C TSspéc14'!$R$17,"")</f>
        <v/>
      </c>
      <c r="S1132" s="543" t="str">
        <f>IF(AND('1C TSspéc14'!$R$17&lt;&gt;0,'1C TSspéc14'!$C$12="OUI"),'1C TSspéc14'!$R$39/'1C TSspéc14'!$R$17,"")</f>
        <v/>
      </c>
      <c r="T1132" s="543" t="str">
        <f>IF(AND('1C TSspéc14'!$R$17&lt;&gt;0,'1C TSspéc14'!$C$12="OUI"),'1C TSspéc14'!$R$40/'1C TSspéc14'!$R$17,"")</f>
        <v/>
      </c>
      <c r="U1132" s="543" t="str">
        <f>IF(AND('1C TSspéc14'!$R$17&lt;&gt;0,'1C TSspéc14'!$C$12="OUI"),'1C TSspéc14'!$R$41/'1C TSspéc14'!$R$17,"")</f>
        <v/>
      </c>
      <c r="V1132" s="543" t="str">
        <f>IF(AND('1C TSspéc14'!$R$17&lt;&gt;0,'1C TSspéc14'!$C$12="OUI"),'1C TSspéc14'!$R$42/'1C TSspéc14'!$R$17,"")</f>
        <v/>
      </c>
      <c r="W1132" s="543" t="str">
        <f>IF(AND('1C TSspéc14'!$R$17&lt;&gt;0,'1C TSspéc14'!$C$12="OUI"),'1C TSspéc14'!$R$43/'1C TSspéc14'!$R$17,"")</f>
        <v/>
      </c>
      <c r="X1132" s="543" t="str">
        <f>IF(AND('1C TSspéc14'!$R$17&lt;&gt;0,'1C TSspéc14'!$C$12="OUI"),'1C TSspéc14'!$R$44/'1C TSspéc14'!$R$17,"")</f>
        <v/>
      </c>
      <c r="Y1132" s="543" t="str">
        <f>IF(AND('1C TSspéc14'!$R$17&lt;&gt;0,'1C TSspéc14'!$C$12="OUI"),'1C TSspéc14'!$R$45/'1C TSspéc14'!$R$17,"")</f>
        <v/>
      </c>
      <c r="Z1132" s="543" t="str">
        <f>IF(AND('1C TSspéc14'!$R$17&lt;&gt;0,'1C TSspéc14'!$C$12="OUI"),'1C TSspéc14'!$R$46/'1C TSspéc14'!$R$17,"")</f>
        <v/>
      </c>
      <c r="AA1132" s="543" t="str">
        <f>IF(AND('1C TSspéc14'!$R$17&lt;&gt;0,'1C TSspéc14'!$C$12="OUI"),'1C TSspéc14'!$R$47/'1C TSspéc14'!$R$17,"")</f>
        <v/>
      </c>
      <c r="AB1132" s="543" t="str">
        <f>IF(AND('1C TSspéc14'!$R$17&lt;&gt;0,'1C TSspéc14'!$C$12="OUI"),'1C TSspéc14'!$R$48/'1C TSspéc14'!$R$17,"")</f>
        <v/>
      </c>
      <c r="AC1132" s="543" t="str">
        <f>IF(AND('1C TSspéc14'!$R$17&lt;&gt;0,'1C TSspéc14'!$C$12="OUI"),'1C TSspéc14'!$R$49/'1C TSspéc14'!$R$17,"")</f>
        <v/>
      </c>
      <c r="AD1132" s="543" t="str">
        <f>IF(AND('1C TSspéc14'!$R$17&lt;&gt;0,'1C TSspéc14'!$C$12="OUI"),'1C TSspéc14'!$R$50/'1C TSspéc14'!$R$17,"")</f>
        <v/>
      </c>
      <c r="AE1132" s="543" t="str">
        <f>IF(AND('1C TSspéc14'!$R$17&lt;&gt;0,'1C TSspéc14'!$C$12="OUI"),'1C TSspéc14'!$R$51/'1C TSspéc14'!$R$17,"")</f>
        <v/>
      </c>
      <c r="AF1132" s="543" t="str">
        <f>IF(AND('1C TSspéc14'!$R$17&lt;&gt;0,'1C TSspéc14'!$C$12="OUI"),'1C TSspéc14'!$R$52/'1C TSspéc14'!$R$17,"")</f>
        <v/>
      </c>
      <c r="AG1132" s="543" t="str">
        <f>IF(AND('1C TSspéc14'!$R$17&lt;&gt;0,'1C TSspéc14'!$C$12="OUI"),'1C TSspéc14'!$R$53/'1C TSspéc14'!$R$17,"")</f>
        <v/>
      </c>
      <c r="AH1132" s="543" t="str">
        <f>IF(AND('1C TSspéc14'!$R$17&lt;&gt;0,'1C TSspéc14'!$C$12="OUI"),'1C TSspéc14'!$R$54/'1C TSspéc14'!$R$17,"")</f>
        <v/>
      </c>
      <c r="AI1132" s="543" t="str">
        <f>IF(AND('1C TSspéc14'!$R$17&lt;&gt;0,'1C TSspéc14'!$C$12="OUI"),'1C TSspéc14'!$R$55/'1C TSspéc14'!$R$17,"")</f>
        <v/>
      </c>
      <c r="AJ1132" s="543" t="str">
        <f>IF(AND('1C TSspéc14'!$R$17&lt;&gt;0,'1C TSspéc14'!$C$12="OUI"),'1C TSspéc14'!$R$56/'1C TSspéc14'!$R$17,"")</f>
        <v/>
      </c>
      <c r="AK1132" s="543" t="str">
        <f>IF(AND('1C TSspéc14'!$R$17&lt;&gt;0,'1C TSspéc14'!$C$12="OUI"),'1C TSspéc14'!$R$57/'1C TSspéc14'!$R$17,"")</f>
        <v/>
      </c>
      <c r="AL1132" s="72">
        <f>IF(AND('1C TSspéc14'!$R$17&lt;&gt;0,'1C TSspéc14'!$C$12="OUI"),N1132+AK1132,N1132)</f>
        <v>0</v>
      </c>
      <c r="AM1132" s="417">
        <f t="shared" si="311"/>
        <v>0</v>
      </c>
      <c r="AN1132" s="417">
        <f t="shared" si="312"/>
        <v>0</v>
      </c>
      <c r="AO1132" s="418" t="str">
        <f>IF(AND('1C TSspéc14'!$R$17&lt;&gt;0,'1C TSspéc14'!$R$30&lt;&gt;0),AM1132+AN1132,"")</f>
        <v/>
      </c>
      <c r="AP1132" s="573" t="str">
        <f>IF(AND('1C TSspéc14'!$R$17&lt;&gt;0,'1C TSspéc14'!$R$30&lt;&gt;0),AM1132-AR1132,"")</f>
        <v/>
      </c>
      <c r="AQ1132" s="583">
        <f t="shared" si="313"/>
        <v>0</v>
      </c>
      <c r="AR1132" s="596"/>
      <c r="AS1132" s="102"/>
      <c r="AT1132" s="27" t="str">
        <f>IF(('1C TSspéc14'!R$17*FICHE!$C$14&lt;J1132),"Forfait limité à "&amp;FICHE!$C$14&amp;"€/jour","")</f>
        <v/>
      </c>
      <c r="AU1132" s="592"/>
      <c r="AV1132" s="824"/>
      <c r="AW1132" s="824"/>
      <c r="AX1132" s="824"/>
      <c r="AY1132" s="824"/>
      <c r="AZ1132" s="824"/>
      <c r="BA1132" s="767"/>
      <c r="BB1132" s="767"/>
      <c r="BC1132" s="767"/>
      <c r="BD1132" s="767"/>
      <c r="BE1132" s="767"/>
      <c r="BF1132" s="767"/>
      <c r="BG1132" s="767"/>
      <c r="BH1132" s="767"/>
      <c r="BI1132" s="767"/>
      <c r="BJ1132" s="767"/>
      <c r="BK1132" s="767"/>
      <c r="BL1132" s="767"/>
      <c r="BM1132" s="767"/>
      <c r="BN1132" s="767"/>
      <c r="BO1132" s="767"/>
      <c r="BP1132" s="767"/>
      <c r="BQ1132" s="767"/>
      <c r="BR1132" s="767"/>
      <c r="BS1132" s="767"/>
      <c r="BT1132" s="767"/>
      <c r="BU1132" s="767"/>
      <c r="BV1132" s="767"/>
      <c r="BW1132" s="767"/>
      <c r="BX1132" s="767"/>
      <c r="BY1132" s="767"/>
      <c r="BZ1132" s="767"/>
      <c r="CA1132" s="767"/>
      <c r="CB1132" s="767"/>
      <c r="CC1132" s="767"/>
      <c r="CD1132" s="767"/>
      <c r="CE1132" s="767"/>
      <c r="CF1132" s="767"/>
      <c r="CG1132" s="767"/>
      <c r="CH1132" s="767"/>
      <c r="CI1132" s="767"/>
      <c r="CJ1132" s="767"/>
      <c r="CK1132" s="767"/>
      <c r="CL1132" s="767"/>
      <c r="CM1132" s="767"/>
      <c r="CN1132" s="767"/>
      <c r="CO1132" s="767"/>
      <c r="CP1132" s="767"/>
      <c r="CQ1132" s="767"/>
      <c r="CR1132" s="767"/>
      <c r="CS1132" s="767"/>
      <c r="CT1132" s="767"/>
      <c r="CU1132" s="767"/>
      <c r="CV1132" s="767"/>
      <c r="CW1132" s="767"/>
      <c r="CX1132" s="767"/>
      <c r="CY1132" s="767"/>
      <c r="CZ1132" s="767"/>
      <c r="DA1132" s="767"/>
      <c r="DB1132" s="767"/>
      <c r="DC1132" s="767"/>
      <c r="DD1132" s="767"/>
      <c r="DE1132" s="767"/>
      <c r="DF1132" s="767"/>
      <c r="DG1132" s="767"/>
      <c r="DH1132" s="767"/>
      <c r="DI1132" s="767"/>
      <c r="DJ1132" s="767"/>
      <c r="DK1132" s="767"/>
      <c r="DL1132" s="767"/>
      <c r="DM1132" s="767"/>
      <c r="DN1132" s="767"/>
      <c r="DO1132" s="767"/>
      <c r="DP1132" s="767"/>
      <c r="DQ1132" s="767"/>
      <c r="DR1132" s="767"/>
      <c r="DS1132" s="767"/>
      <c r="DT1132" s="767"/>
      <c r="DU1132" s="767"/>
      <c r="DV1132" s="767"/>
      <c r="DW1132" s="767"/>
      <c r="DX1132" s="767"/>
      <c r="DY1132" s="767"/>
      <c r="DZ1132" s="767"/>
      <c r="EA1132" s="767"/>
      <c r="EB1132" s="767"/>
      <c r="EC1132" s="767"/>
      <c r="ED1132" s="767"/>
      <c r="EE1132" s="767"/>
      <c r="EF1132" s="767"/>
      <c r="EG1132" s="767"/>
      <c r="EH1132" s="767"/>
      <c r="EI1132" s="767"/>
      <c r="EJ1132" s="767"/>
      <c r="EK1132" s="767"/>
      <c r="EL1132" s="767"/>
      <c r="EM1132" s="767"/>
      <c r="EN1132" s="767"/>
      <c r="EO1132" s="767"/>
      <c r="EP1132" s="767"/>
      <c r="EQ1132" s="767"/>
      <c r="ER1132" s="767"/>
      <c r="ES1132" s="767"/>
      <c r="ET1132" s="767"/>
      <c r="EU1132" s="767"/>
      <c r="EV1132" s="767"/>
      <c r="EW1132" s="767"/>
      <c r="EX1132" s="767"/>
      <c r="EY1132" s="767"/>
      <c r="EZ1132" s="767"/>
      <c r="FA1132" s="767"/>
      <c r="FB1132" s="767"/>
      <c r="FC1132" s="767"/>
      <c r="FD1132" s="767"/>
      <c r="FE1132" s="767"/>
      <c r="FF1132" s="767"/>
      <c r="FG1132" s="767"/>
      <c r="FH1132" s="767"/>
      <c r="FI1132" s="767"/>
      <c r="FJ1132" s="767"/>
      <c r="FK1132" s="767"/>
      <c r="FL1132" s="767"/>
      <c r="FM1132" s="767"/>
      <c r="FN1132" s="767"/>
      <c r="FO1132" s="767"/>
      <c r="FP1132" s="767"/>
      <c r="FQ1132" s="767"/>
      <c r="FR1132" s="767"/>
      <c r="FS1132" s="767"/>
      <c r="FT1132" s="767"/>
      <c r="FU1132" s="767"/>
      <c r="FV1132" s="767"/>
      <c r="FW1132" s="767"/>
      <c r="FX1132" s="767"/>
      <c r="FY1132" s="767"/>
      <c r="FZ1132" s="767"/>
      <c r="GA1132" s="767"/>
      <c r="GB1132" s="767"/>
      <c r="GC1132" s="767"/>
      <c r="GD1132" s="767"/>
      <c r="GE1132" s="767"/>
      <c r="GF1132" s="767"/>
      <c r="GG1132" s="767"/>
      <c r="GH1132" s="767"/>
      <c r="GI1132" s="767"/>
      <c r="GJ1132" s="767"/>
      <c r="GK1132" s="767"/>
      <c r="GL1132" s="767"/>
      <c r="GM1132" s="767"/>
      <c r="GN1132" s="767"/>
      <c r="GO1132" s="767"/>
      <c r="GP1132" s="767"/>
      <c r="GQ1132" s="767"/>
      <c r="GR1132" s="767"/>
      <c r="GS1132" s="767"/>
      <c r="GT1132" s="767"/>
      <c r="GU1132" s="767"/>
      <c r="GV1132" s="767"/>
      <c r="GW1132" s="767"/>
      <c r="GX1132" s="767"/>
      <c r="GY1132" s="767"/>
      <c r="GZ1132" s="767"/>
      <c r="HA1132" s="767"/>
      <c r="HB1132" s="767"/>
      <c r="HC1132" s="767"/>
    </row>
    <row r="1133" spans="1:211" s="864" customFormat="1" ht="13.9" hidden="1" customHeight="1">
      <c r="A1133" s="307"/>
      <c r="B1133" s="351"/>
      <c r="C1133" s="971" t="str">
        <f>IF('1C TSspéc14'!S$17&lt;&gt;0,'1C TSspéc14'!$B$12,"")</f>
        <v/>
      </c>
      <c r="D1133" s="972"/>
      <c r="E1133" s="973"/>
      <c r="F1133" s="93">
        <f>IF(AND($C1133='1C TSspéc14'!$B$12,'1C TSspéc14'!$B$16="spécifiques",'1C TSspéc14'!$S$17&lt;&gt;""),'1C TSspéc14'!$S$21,"")</f>
        <v>0</v>
      </c>
      <c r="G1133" s="863"/>
      <c r="H1133" s="745">
        <v>0.21</v>
      </c>
      <c r="I1133" s="747">
        <v>1</v>
      </c>
      <c r="J1133" s="312"/>
      <c r="K1133" s="680">
        <f t="shared" si="299"/>
        <v>0</v>
      </c>
      <c r="L1133" s="556">
        <f>IF(OR('1C TSspéc14'!$B$12="",'1C TSspéc14'!S$30=0),0,IF(AND('1C TSspéc14'!$B$12&lt;&gt;"",$K$2="Pôle",'1C TSspéc14'!$C$12="OUI"),(('1C TSspéc14'!S$22+'1C TSspéc14'!S$23+'1C TSspéc14'!S$24+'1C TSspéc14'!S$25+'1C TSspéc14'!S$29)/'1C TSspéc14'!S$17),IF(AND('1C TSspéc14'!$B$12&lt;&gt;"",$K$2="Pôle",'1C TSspéc14'!$C$12="NON"),(('1C TSspéc14'!S$22+'1C TSspéc14'!S$23+'1C TSspéc14'!S$24+'1C TSspéc14'!S$25+'1C TSspéc14'!S$29)/'1C TSspéc14'!S$30),IF(AND('1C TSspéc14'!$B$12&lt;&gt;"",$K$2&lt;&gt;"Pôle",'1C TSspéc14'!$C$12="OUI"),(('1C TSspéc14'!S$22+'1C TSspéc14'!S$23+'1C TSspéc14'!S$24+'1C TSspéc14'!S$25+'1C TSspéc14'!S$26+'1C TSspéc14'!S$27+'1C TSspéc14'!S$28+'1C TSspéc14'!S$29)/'1C TSspéc14'!S$17),IF(AND('1C TSspéc14'!$B$12&lt;&gt;"",$K$2&lt;&gt;"Pôle",'1C TSspéc14'!$C$12="NON"),(('1C TSspéc14'!S$22+'1C TSspéc14'!S$23+'1C TSspéc14'!S$24+'1C TSspéc14'!S$25+'1C TSspéc14'!S$26+'1C TSspéc14'!S$27+'1C TSspéc14'!S$28+'1C TSspéc14'!S$29)/'1C TSspéc14'!S$30))))))</f>
        <v>0</v>
      </c>
      <c r="M1133" s="556">
        <f>IF(OR('1C TSspéc14'!$B$12="",'1C TSspéc14'!S$30=0),0,IF(AND('1C TSspéc14'!$B$12&lt;&gt;"",$K$2="Pôle",'1C TSspéc14'!$C$12="OUI"),(('1C TSspéc14'!S$26+'1C TSspéc14'!S$27+'1C TSspéc14'!S$28)/'1C TSspéc14'!S$17),IF(AND('1C TSspéc14'!$B$12&lt;&gt;"",$K$2="Pôle",'1C TSspéc14'!$C$12="NON"),(('1C TSspéc14'!S$26+'1C TSspéc14'!S$27+'1C TSspéc14'!S$28)/'1C TSspéc14'!S$30),IF(AND('1C TSspéc14'!$B$12&lt;&gt;"",$K$2&lt;&gt;"Pôle"),0))))</f>
        <v>0</v>
      </c>
      <c r="N1133" s="557">
        <f>IF(AND('1C TSspéc14'!$B$12&lt;&gt;0,'1C TSspéc14'!$S$30&lt;&gt;0),L1133+M1133,0)</f>
        <v>0</v>
      </c>
      <c r="O1133" s="893" t="str">
        <f>IF(AND('1C TSspéc14'!$S$17&lt;&gt;0,'1C TSspéc14'!$C$12="OUI"),'1C TSspéc14'!$S$35/'1C TSspéc14'!$S$17,"")</f>
        <v/>
      </c>
      <c r="P1133" s="543" t="str">
        <f>IF(AND('1C TSspéc14'!$S$17&lt;&gt;0,'1C TSspéc14'!$C$12="OUI"),'1C TSspéc14'!$S$36/'1C TSspéc14'!$S$17,"")</f>
        <v/>
      </c>
      <c r="Q1133" s="543" t="str">
        <f>IF(AND('1C TSspéc14'!$S$17&lt;&gt;0,'1C TSspéc14'!$C$12="OUI"),'1C TSspéc14'!$S$37/'1C TSspéc14'!$S$17,"")</f>
        <v/>
      </c>
      <c r="R1133" s="543" t="str">
        <f>IF(AND('1C TSspéc14'!$S$17&lt;&gt;0,'1C TSspéc14'!$C$12="OUI"),'1C TSspéc14'!$S$38/'1C TSspéc14'!$S$17,"")</f>
        <v/>
      </c>
      <c r="S1133" s="543" t="str">
        <f>IF(AND('1C TSspéc14'!$S$17&lt;&gt;0,'1C TSspéc14'!$C$12="OUI"),'1C TSspéc14'!$S$39/'1C TSspéc14'!$S$17,"")</f>
        <v/>
      </c>
      <c r="T1133" s="543" t="str">
        <f>IF(AND('1C TSspéc14'!$S$17&lt;&gt;0,'1C TSspéc14'!$C$12="OUI"),'1C TSspéc14'!$S$40/'1C TSspéc14'!$S$17,"")</f>
        <v/>
      </c>
      <c r="U1133" s="543" t="str">
        <f>IF(AND('1C TSspéc14'!$S$17&lt;&gt;0,'1C TSspéc14'!$C$12="OUI"),'1C TSspéc14'!$S$41/'1C TSspéc14'!$S$17,"")</f>
        <v/>
      </c>
      <c r="V1133" s="543" t="str">
        <f>IF(AND('1C TSspéc14'!$S$17&lt;&gt;0,'1C TSspéc14'!$C$12="OUI"),'1C TSspéc14'!$S$42/'1C TSspéc14'!$S$17,"")</f>
        <v/>
      </c>
      <c r="W1133" s="543" t="str">
        <f>IF(AND('1C TSspéc14'!$S$17&lt;&gt;0,'1C TSspéc14'!$C$12="OUI"),'1C TSspéc14'!$S$43/'1C TSspéc14'!$S$17,"")</f>
        <v/>
      </c>
      <c r="X1133" s="543" t="str">
        <f>IF(AND('1C TSspéc14'!$S$17&lt;&gt;0,'1C TSspéc14'!$C$12="OUI"),'1C TSspéc14'!$S$44/'1C TSspéc14'!$S$17,"")</f>
        <v/>
      </c>
      <c r="Y1133" s="543" t="str">
        <f>IF(AND('1C TSspéc14'!$S$17&lt;&gt;0,'1C TSspéc14'!$C$12="OUI"),'1C TSspéc14'!$S$45/'1C TSspéc14'!$S$17,"")</f>
        <v/>
      </c>
      <c r="Z1133" s="543" t="str">
        <f>IF(AND('1C TSspéc14'!$S$17&lt;&gt;0,'1C TSspéc14'!$C$12="OUI"),'1C TSspéc14'!$S$46/'1C TSspéc14'!$S$17,"")</f>
        <v/>
      </c>
      <c r="AA1133" s="543" t="str">
        <f>IF(AND('1C TSspéc14'!$S$17&lt;&gt;0,'1C TSspéc14'!$C$12="OUI"),'1C TSspéc14'!$S$47/'1C TSspéc14'!$S$17,"")</f>
        <v/>
      </c>
      <c r="AB1133" s="543" t="str">
        <f>IF(AND('1C TSspéc14'!$S$17&lt;&gt;0,'1C TSspéc14'!$C$12="OUI"),'1C TSspéc14'!$S$48/'1C TSspéc14'!$S$17,"")</f>
        <v/>
      </c>
      <c r="AC1133" s="543" t="str">
        <f>IF(AND('1C TSspéc14'!$S$17&lt;&gt;0,'1C TSspéc14'!$C$12="OUI"),'1C TSspéc14'!$S$49/'1C TSspéc14'!$S$17,"")</f>
        <v/>
      </c>
      <c r="AD1133" s="543" t="str">
        <f>IF(AND('1C TSspéc14'!$S$17&lt;&gt;0,'1C TSspéc14'!$C$12="OUI"),'1C TSspéc14'!$S$50/'1C TSspéc14'!$S$17,"")</f>
        <v/>
      </c>
      <c r="AE1133" s="543" t="str">
        <f>IF(AND('1C TSspéc14'!$S$17&lt;&gt;0,'1C TSspéc14'!$C$12="OUI"),'1C TSspéc14'!$S$51/'1C TSspéc14'!$S$17,"")</f>
        <v/>
      </c>
      <c r="AF1133" s="543" t="str">
        <f>IF(AND('1C TSspéc14'!$S$17&lt;&gt;0,'1C TSspéc14'!$C$12="OUI"),'1C TSspéc14'!$S$52/'1C TSspéc14'!$S$17,"")</f>
        <v/>
      </c>
      <c r="AG1133" s="543" t="str">
        <f>IF(AND('1C TSspéc14'!$S$17&lt;&gt;0,'1C TSspéc14'!$C$12="OUI"),'1C TSspéc14'!$S$53/'1C TSspéc14'!$S$17,"")</f>
        <v/>
      </c>
      <c r="AH1133" s="543" t="str">
        <f>IF(AND('1C TSspéc14'!$S$17&lt;&gt;0,'1C TSspéc14'!$C$12="OUI"),'1C TSspéc14'!$S$54/'1C TSspéc14'!$S$17,"")</f>
        <v/>
      </c>
      <c r="AI1133" s="543" t="str">
        <f>IF(AND('1C TSspéc14'!$S$17&lt;&gt;0,'1C TSspéc14'!$C$12="OUI"),'1C TSspéc14'!$S$55/'1C TSspéc14'!$S$17,"")</f>
        <v/>
      </c>
      <c r="AJ1133" s="543" t="str">
        <f>IF(AND('1C TSspéc14'!$S$17&lt;&gt;0,'1C TSspéc14'!$C$12="OUI"),'1C TSspéc14'!$S$56/'1C TSspéc14'!$S$17,"")</f>
        <v/>
      </c>
      <c r="AK1133" s="543" t="str">
        <f>IF(AND('1C TSspéc14'!$S$17&lt;&gt;0,'1C TSspéc14'!$C$12="OUI"),'1C TSspéc14'!$S$57/'1C TSspéc14'!$S$17,"")</f>
        <v/>
      </c>
      <c r="AL1133" s="72">
        <f>IF(AND('1C TSspéc14'!$S$17&lt;&gt;0,'1C TSspéc14'!$C$12="OUI"),N1133+AK1133,N1133)</f>
        <v>0</v>
      </c>
      <c r="AM1133" s="417">
        <f t="shared" si="311"/>
        <v>0</v>
      </c>
      <c r="AN1133" s="417">
        <f t="shared" si="312"/>
        <v>0</v>
      </c>
      <c r="AO1133" s="418" t="str">
        <f>IF(AND('1C TSspéc14'!$S$17&lt;&gt;0,'1C TSspéc14'!$S$30&lt;&gt;0),AM1133+AN1133,"")</f>
        <v/>
      </c>
      <c r="AP1133" s="573" t="str">
        <f>IF(AND('1C TSspéc14'!$S$17&lt;&gt;0,'1C TSspéc14'!$S$30&lt;&gt;0),AM1133-AR1133,"")</f>
        <v/>
      </c>
      <c r="AQ1133" s="583">
        <f t="shared" si="313"/>
        <v>0</v>
      </c>
      <c r="AR1133" s="596"/>
      <c r="AS1133" s="102"/>
      <c r="AT1133" s="27" t="str">
        <f>IF(('1C TSspéc14'!S$17*FICHE!$C$14&lt;J1133),"Forfait limité à "&amp;FICHE!$C$14&amp;"€/jour","")</f>
        <v/>
      </c>
      <c r="AU1133" s="592"/>
      <c r="AV1133" s="824"/>
      <c r="AW1133" s="824"/>
      <c r="AX1133" s="824"/>
      <c r="AY1133" s="824"/>
      <c r="AZ1133" s="824"/>
      <c r="BA1133" s="767"/>
      <c r="BB1133" s="767"/>
      <c r="BC1133" s="767"/>
      <c r="BD1133" s="767"/>
      <c r="BE1133" s="767"/>
      <c r="BF1133" s="767"/>
      <c r="BG1133" s="767"/>
      <c r="BH1133" s="767"/>
      <c r="BI1133" s="767"/>
      <c r="BJ1133" s="767"/>
      <c r="BK1133" s="767"/>
      <c r="BL1133" s="767"/>
      <c r="BM1133" s="767"/>
      <c r="BN1133" s="767"/>
      <c r="BO1133" s="767"/>
      <c r="BP1133" s="767"/>
      <c r="BQ1133" s="767"/>
      <c r="BR1133" s="767"/>
      <c r="BS1133" s="767"/>
      <c r="BT1133" s="767"/>
      <c r="BU1133" s="767"/>
      <c r="BV1133" s="767"/>
      <c r="BW1133" s="767"/>
      <c r="BX1133" s="767"/>
      <c r="BY1133" s="767"/>
      <c r="BZ1133" s="767"/>
      <c r="CA1133" s="767"/>
      <c r="CB1133" s="767"/>
      <c r="CC1133" s="767"/>
      <c r="CD1133" s="767"/>
      <c r="CE1133" s="767"/>
      <c r="CF1133" s="767"/>
      <c r="CG1133" s="767"/>
      <c r="CH1133" s="767"/>
      <c r="CI1133" s="767"/>
      <c r="CJ1133" s="767"/>
      <c r="CK1133" s="767"/>
      <c r="CL1133" s="767"/>
      <c r="CM1133" s="767"/>
      <c r="CN1133" s="767"/>
      <c r="CO1133" s="767"/>
      <c r="CP1133" s="767"/>
      <c r="CQ1133" s="767"/>
      <c r="CR1133" s="767"/>
      <c r="CS1133" s="767"/>
      <c r="CT1133" s="767"/>
      <c r="CU1133" s="767"/>
      <c r="CV1133" s="767"/>
      <c r="CW1133" s="767"/>
      <c r="CX1133" s="767"/>
      <c r="CY1133" s="767"/>
      <c r="CZ1133" s="767"/>
      <c r="DA1133" s="767"/>
      <c r="DB1133" s="767"/>
      <c r="DC1133" s="767"/>
      <c r="DD1133" s="767"/>
      <c r="DE1133" s="767"/>
      <c r="DF1133" s="767"/>
      <c r="DG1133" s="767"/>
      <c r="DH1133" s="767"/>
      <c r="DI1133" s="767"/>
      <c r="DJ1133" s="767"/>
      <c r="DK1133" s="767"/>
      <c r="DL1133" s="767"/>
      <c r="DM1133" s="767"/>
      <c r="DN1133" s="767"/>
      <c r="DO1133" s="767"/>
      <c r="DP1133" s="767"/>
      <c r="DQ1133" s="767"/>
      <c r="DR1133" s="767"/>
      <c r="DS1133" s="767"/>
      <c r="DT1133" s="767"/>
      <c r="DU1133" s="767"/>
      <c r="DV1133" s="767"/>
      <c r="DW1133" s="767"/>
      <c r="DX1133" s="767"/>
      <c r="DY1133" s="767"/>
      <c r="DZ1133" s="767"/>
      <c r="EA1133" s="767"/>
      <c r="EB1133" s="767"/>
      <c r="EC1133" s="767"/>
      <c r="ED1133" s="767"/>
      <c r="EE1133" s="767"/>
      <c r="EF1133" s="767"/>
      <c r="EG1133" s="767"/>
      <c r="EH1133" s="767"/>
      <c r="EI1133" s="767"/>
      <c r="EJ1133" s="767"/>
      <c r="EK1133" s="767"/>
      <c r="EL1133" s="767"/>
      <c r="EM1133" s="767"/>
      <c r="EN1133" s="767"/>
      <c r="EO1133" s="767"/>
      <c r="EP1133" s="767"/>
      <c r="EQ1133" s="767"/>
      <c r="ER1133" s="767"/>
      <c r="ES1133" s="767"/>
      <c r="ET1133" s="767"/>
      <c r="EU1133" s="767"/>
      <c r="EV1133" s="767"/>
      <c r="EW1133" s="767"/>
      <c r="EX1133" s="767"/>
      <c r="EY1133" s="767"/>
      <c r="EZ1133" s="767"/>
      <c r="FA1133" s="767"/>
      <c r="FB1133" s="767"/>
      <c r="FC1133" s="767"/>
      <c r="FD1133" s="767"/>
      <c r="FE1133" s="767"/>
      <c r="FF1133" s="767"/>
      <c r="FG1133" s="767"/>
      <c r="FH1133" s="767"/>
      <c r="FI1133" s="767"/>
      <c r="FJ1133" s="767"/>
      <c r="FK1133" s="767"/>
      <c r="FL1133" s="767"/>
      <c r="FM1133" s="767"/>
      <c r="FN1133" s="767"/>
      <c r="FO1133" s="767"/>
      <c r="FP1133" s="767"/>
      <c r="FQ1133" s="767"/>
      <c r="FR1133" s="767"/>
      <c r="FS1133" s="767"/>
      <c r="FT1133" s="767"/>
      <c r="FU1133" s="767"/>
      <c r="FV1133" s="767"/>
      <c r="FW1133" s="767"/>
      <c r="FX1133" s="767"/>
      <c r="FY1133" s="767"/>
      <c r="FZ1133" s="767"/>
      <c r="GA1133" s="767"/>
      <c r="GB1133" s="767"/>
      <c r="GC1133" s="767"/>
      <c r="GD1133" s="767"/>
      <c r="GE1133" s="767"/>
      <c r="GF1133" s="767"/>
      <c r="GG1133" s="767"/>
      <c r="GH1133" s="767"/>
      <c r="GI1133" s="767"/>
      <c r="GJ1133" s="767"/>
      <c r="GK1133" s="767"/>
      <c r="GL1133" s="767"/>
      <c r="GM1133" s="767"/>
      <c r="GN1133" s="767"/>
      <c r="GO1133" s="767"/>
      <c r="GP1133" s="767"/>
      <c r="GQ1133" s="767"/>
      <c r="GR1133" s="767"/>
      <c r="GS1133" s="767"/>
      <c r="GT1133" s="767"/>
      <c r="GU1133" s="767"/>
      <c r="GV1133" s="767"/>
      <c r="GW1133" s="767"/>
      <c r="GX1133" s="767"/>
      <c r="GY1133" s="767"/>
      <c r="GZ1133" s="767"/>
      <c r="HA1133" s="767"/>
      <c r="HB1133" s="767"/>
      <c r="HC1133" s="767"/>
    </row>
    <row r="1134" spans="1:211" s="864" customFormat="1" ht="13.9" hidden="1" customHeight="1">
      <c r="A1134" s="307"/>
      <c r="B1134" s="351"/>
      <c r="C1134" s="971" t="str">
        <f>IF('1C TSspéc14'!T$17&lt;&gt;0,'1C TSspéc14'!$B$12,"")</f>
        <v/>
      </c>
      <c r="D1134" s="972"/>
      <c r="E1134" s="973"/>
      <c r="F1134" s="93">
        <f>IF(AND($C1134='1C TSspéc14'!$B$12,'1C TSspéc14'!$B$16="spécifiques",'1C TSspéc14'!$T$17&lt;&gt;""),'1C TSspéc14'!$T$21,"")</f>
        <v>0</v>
      </c>
      <c r="G1134" s="863"/>
      <c r="H1134" s="745">
        <v>0.21</v>
      </c>
      <c r="I1134" s="747">
        <v>1</v>
      </c>
      <c r="J1134" s="312"/>
      <c r="K1134" s="680">
        <f t="shared" si="299"/>
        <v>0</v>
      </c>
      <c r="L1134" s="556">
        <f>IF(OR('1C TSspéc14'!$B$12="",'1C TSspéc14'!T$30=0),0,IF(AND('1C TSspéc14'!$B$12&lt;&gt;"",$K$2="Pôle",'1C TSspéc14'!$C$12="OUI"),(('1C TSspéc14'!T$22+'1C TSspéc14'!T$23+'1C TSspéc14'!T$24+'1C TSspéc14'!T$25+'1C TSspéc14'!T$29)/'1C TSspéc14'!T$17),IF(AND('1C TSspéc14'!$B$12&lt;&gt;"",$K$2="Pôle",'1C TSspéc14'!$C$12="NON"),(('1C TSspéc14'!T$22+'1C TSspéc14'!T$23+'1C TSspéc14'!T$24+'1C TSspéc14'!T$25+'1C TSspéc14'!T$29)/'1C TSspéc14'!T$30),IF(AND('1C TSspéc14'!$B$12&lt;&gt;"",$K$2&lt;&gt;"Pôle",'1C TSspéc14'!$C$12="OUI"),(('1C TSspéc14'!T$22+'1C TSspéc14'!T$23+'1C TSspéc14'!T$24+'1C TSspéc14'!T$25+'1C TSspéc14'!T$26+'1C TSspéc14'!T$27+'1C TSspéc14'!T$28+'1C TSspéc14'!T$29)/'1C TSspéc14'!T$17),IF(AND('1C TSspéc14'!$B$12&lt;&gt;"",$K$2&lt;&gt;"Pôle",'1C TSspéc14'!$C$12="NON"),(('1C TSspéc14'!T$22+'1C TSspéc14'!T$23+'1C TSspéc14'!T$24+'1C TSspéc14'!T$25+'1C TSspéc14'!T$26+'1C TSspéc14'!T$27+'1C TSspéc14'!T$28+'1C TSspéc14'!T$29)/'1C TSspéc14'!T$30))))))</f>
        <v>0</v>
      </c>
      <c r="M1134" s="556">
        <f>IF(OR('1C TSspéc14'!$B$12="",'1C TSspéc14'!T$30=0),0,IF(AND('1C TSspéc14'!$B$12&lt;&gt;"",$K$2="Pôle",'1C TSspéc14'!$C$12="OUI"),(('1C TSspéc14'!T$26+'1C TSspéc14'!T$27+'1C TSspéc14'!T$28)/'1C TSspéc14'!T$17),IF(AND('1C TSspéc14'!$B$12&lt;&gt;"",$K$2="Pôle",'1C TSspéc14'!$C$12="NON"),(('1C TSspéc14'!T$26+'1C TSspéc14'!T$27+'1C TSspéc14'!T$28)/'1C TSspéc14'!T$30),IF(AND('1C TSspéc14'!$B$12&lt;&gt;"",$K$2&lt;&gt;"Pôle"),0))))</f>
        <v>0</v>
      </c>
      <c r="N1134" s="557">
        <f>IF(AND('1C TSspéc14'!$B$12&lt;&gt;0,'1C TSspéc14'!$T$30&lt;&gt;0),L1134+M1134,0)</f>
        <v>0</v>
      </c>
      <c r="O1134" s="893" t="str">
        <f>IF(AND('1C TSspéc14'!$T$17&lt;&gt;0,'1C TSspéc14'!$C$12="OUI"),'1C TSspéc14'!$T$35/'1C TSspéc14'!$T$17,"")</f>
        <v/>
      </c>
      <c r="P1134" s="543" t="str">
        <f>IF(AND('1C TSspéc14'!$T$17&lt;&gt;0,'1C TSspéc14'!$C$12="OUI"),'1C TSspéc14'!$T$36/'1C TSspéc14'!$T$17,"")</f>
        <v/>
      </c>
      <c r="Q1134" s="543" t="str">
        <f>IF(AND('1C TSspéc14'!$T$17&lt;&gt;0,'1C TSspéc14'!$C$12="OUI"),'1C TSspéc14'!$T$37/'1C TSspéc14'!$T$17,"")</f>
        <v/>
      </c>
      <c r="R1134" s="543" t="str">
        <f>IF(AND('1C TSspéc14'!$T$17&lt;&gt;0,'1C TSspéc14'!$C$12="OUI"),'1C TSspéc14'!$T$38/'1C TSspéc14'!$T$17,"")</f>
        <v/>
      </c>
      <c r="S1134" s="543" t="str">
        <f>IF(AND('1C TSspéc14'!$T$17&lt;&gt;0,'1C TSspéc14'!$C$12="OUI"),'1C TSspéc14'!$T$39/'1C TSspéc14'!$T$17,"")</f>
        <v/>
      </c>
      <c r="T1134" s="543" t="str">
        <f>IF(AND('1C TSspéc14'!$T$17&lt;&gt;0,'1C TSspéc14'!$C$12="OUI"),'1C TSspéc14'!$T$40/'1C TSspéc14'!$T$17,"")</f>
        <v/>
      </c>
      <c r="U1134" s="543" t="str">
        <f>IF(AND('1C TSspéc14'!$T$17&lt;&gt;0,'1C TSspéc14'!$C$12="OUI"),'1C TSspéc14'!$T$41/'1C TSspéc14'!$T$17,"")</f>
        <v/>
      </c>
      <c r="V1134" s="543" t="str">
        <f>IF(AND('1C TSspéc14'!$T$17&lt;&gt;0,'1C TSspéc14'!$C$12="OUI"),'1C TSspéc14'!$T$42/'1C TSspéc14'!$T$17,"")</f>
        <v/>
      </c>
      <c r="W1134" s="543" t="str">
        <f>IF(AND('1C TSspéc14'!$T$17&lt;&gt;0,'1C TSspéc14'!$C$12="OUI"),'1C TSspéc14'!$T$43/'1C TSspéc14'!$T$17,"")</f>
        <v/>
      </c>
      <c r="X1134" s="543" t="str">
        <f>IF(AND('1C TSspéc14'!$T$17&lt;&gt;0,'1C TSspéc14'!$C$12="OUI"),'1C TSspéc14'!$T$44/'1C TSspéc14'!$T$17,"")</f>
        <v/>
      </c>
      <c r="Y1134" s="543" t="str">
        <f>IF(AND('1C TSspéc14'!$T$17&lt;&gt;0,'1C TSspéc14'!$C$12="OUI"),'1C TSspéc14'!$T$45/'1C TSspéc14'!$T$17,"")</f>
        <v/>
      </c>
      <c r="Z1134" s="543" t="str">
        <f>IF(AND('1C TSspéc14'!$T$17&lt;&gt;0,'1C TSspéc14'!$C$12="OUI"),'1C TSspéc14'!$T$46/'1C TSspéc14'!$T$17,"")</f>
        <v/>
      </c>
      <c r="AA1134" s="543" t="str">
        <f>IF(AND('1C TSspéc14'!$T$17&lt;&gt;0,'1C TSspéc14'!$C$12="OUI"),'1C TSspéc14'!$T$47/'1C TSspéc14'!$T$17,"")</f>
        <v/>
      </c>
      <c r="AB1134" s="543" t="str">
        <f>IF(AND('1C TSspéc14'!$T$17&lt;&gt;0,'1C TSspéc14'!$C$12="OUI"),'1C TSspéc14'!$T$48/'1C TSspéc14'!$T$17,"")</f>
        <v/>
      </c>
      <c r="AC1134" s="543" t="str">
        <f>IF(AND('1C TSspéc14'!$T$17&lt;&gt;0,'1C TSspéc14'!$C$12="OUI"),'1C TSspéc14'!$T$49/'1C TSspéc14'!$T$17,"")</f>
        <v/>
      </c>
      <c r="AD1134" s="543" t="str">
        <f>IF(AND('1C TSspéc14'!$T$17&lt;&gt;0,'1C TSspéc14'!$C$12="OUI"),'1C TSspéc14'!$T$50/'1C TSspéc14'!$T$17,"")</f>
        <v/>
      </c>
      <c r="AE1134" s="543" t="str">
        <f>IF(AND('1C TSspéc14'!$T$17&lt;&gt;0,'1C TSspéc14'!$C$12="OUI"),'1C TSspéc14'!$T$51/'1C TSspéc14'!$T$17,"")</f>
        <v/>
      </c>
      <c r="AF1134" s="543" t="str">
        <f>IF(AND('1C TSspéc14'!$T$17&lt;&gt;0,'1C TSspéc14'!$C$12="OUI"),'1C TSspéc14'!$T$52/'1C TSspéc14'!$T$17,"")</f>
        <v/>
      </c>
      <c r="AG1134" s="543" t="str">
        <f>IF(AND('1C TSspéc14'!$T$17&lt;&gt;0,'1C TSspéc14'!$C$12="OUI"),'1C TSspéc14'!$T$53/'1C TSspéc14'!$T$17,"")</f>
        <v/>
      </c>
      <c r="AH1134" s="543" t="str">
        <f>IF(AND('1C TSspéc14'!$T$17&lt;&gt;0,'1C TSspéc14'!$C$12="OUI"),'1C TSspéc14'!$T$54/'1C TSspéc14'!$T$17,"")</f>
        <v/>
      </c>
      <c r="AI1134" s="543" t="str">
        <f>IF(AND('1C TSspéc14'!$T$17&lt;&gt;0,'1C TSspéc14'!$C$12="OUI"),'1C TSspéc14'!$T$55/'1C TSspéc14'!$T$17,"")</f>
        <v/>
      </c>
      <c r="AJ1134" s="543" t="str">
        <f>IF(AND('1C TSspéc14'!$T$17&lt;&gt;0,'1C TSspéc14'!$C$12="OUI"),'1C TSspéc14'!$T$56/'1C TSspéc14'!$T$17,"")</f>
        <v/>
      </c>
      <c r="AK1134" s="543" t="str">
        <f>IF(AND('1C TSspéc14'!$T$17&lt;&gt;0,'1C TSspéc14'!$C$12="OUI"),'1C TSspéc14'!$T$57/'1C TSspéc14'!$T$17,"")</f>
        <v/>
      </c>
      <c r="AL1134" s="72">
        <f>IF(AND('1C TSspéc14'!$T$17&lt;&gt;0,'1C TSspéc14'!$C$12="OUI"),N1134+AK1134,N1134)</f>
        <v>0</v>
      </c>
      <c r="AM1134" s="417">
        <f t="shared" si="311"/>
        <v>0</v>
      </c>
      <c r="AN1134" s="417">
        <f t="shared" si="312"/>
        <v>0</v>
      </c>
      <c r="AO1134" s="418" t="str">
        <f>IF(AND('1C TSspéc14'!$T$17&lt;&gt;0,'1C TSspéc14'!$T$30&lt;&gt;0),AM1134+AN1134,"")</f>
        <v/>
      </c>
      <c r="AP1134" s="573" t="str">
        <f>IF(AND('1C TSspéc14'!$T$17&lt;&gt;0,'1C TSspéc14'!$T$30&lt;&gt;0),AM1134-AR1134,"")</f>
        <v/>
      </c>
      <c r="AQ1134" s="583">
        <f t="shared" si="313"/>
        <v>0</v>
      </c>
      <c r="AR1134" s="596"/>
      <c r="AS1134" s="102"/>
      <c r="AT1134" s="27" t="str">
        <f>IF(('1C TSspéc14'!T$17*FICHE!$C$14&lt;J1134),"Forfait limité à "&amp;FICHE!$C$14&amp;"€/jour","")</f>
        <v/>
      </c>
      <c r="AU1134" s="592"/>
      <c r="AV1134" s="824"/>
      <c r="AW1134" s="824"/>
      <c r="AX1134" s="824"/>
      <c r="AY1134" s="824"/>
      <c r="AZ1134" s="824"/>
      <c r="BA1134" s="767"/>
      <c r="BB1134" s="767"/>
      <c r="BC1134" s="767"/>
      <c r="BD1134" s="767"/>
      <c r="BE1134" s="767"/>
      <c r="BF1134" s="767"/>
      <c r="BG1134" s="767"/>
      <c r="BH1134" s="767"/>
      <c r="BI1134" s="767"/>
      <c r="BJ1134" s="767"/>
      <c r="BK1134" s="767"/>
      <c r="BL1134" s="767"/>
      <c r="BM1134" s="767"/>
      <c r="BN1134" s="767"/>
      <c r="BO1134" s="767"/>
      <c r="BP1134" s="767"/>
      <c r="BQ1134" s="767"/>
      <c r="BR1134" s="767"/>
      <c r="BS1134" s="767"/>
      <c r="BT1134" s="767"/>
      <c r="BU1134" s="767"/>
      <c r="BV1134" s="767"/>
      <c r="BW1134" s="767"/>
      <c r="BX1134" s="767"/>
      <c r="BY1134" s="767"/>
      <c r="BZ1134" s="767"/>
      <c r="CA1134" s="767"/>
      <c r="CB1134" s="767"/>
      <c r="CC1134" s="767"/>
      <c r="CD1134" s="767"/>
      <c r="CE1134" s="767"/>
      <c r="CF1134" s="767"/>
      <c r="CG1134" s="767"/>
      <c r="CH1134" s="767"/>
      <c r="CI1134" s="767"/>
      <c r="CJ1134" s="767"/>
      <c r="CK1134" s="767"/>
      <c r="CL1134" s="767"/>
      <c r="CM1134" s="767"/>
      <c r="CN1134" s="767"/>
      <c r="CO1134" s="767"/>
      <c r="CP1134" s="767"/>
      <c r="CQ1134" s="767"/>
      <c r="CR1134" s="767"/>
      <c r="CS1134" s="767"/>
      <c r="CT1134" s="767"/>
      <c r="CU1134" s="767"/>
      <c r="CV1134" s="767"/>
      <c r="CW1134" s="767"/>
      <c r="CX1134" s="767"/>
      <c r="CY1134" s="767"/>
      <c r="CZ1134" s="767"/>
      <c r="DA1134" s="767"/>
      <c r="DB1134" s="767"/>
      <c r="DC1134" s="767"/>
      <c r="DD1134" s="767"/>
      <c r="DE1134" s="767"/>
      <c r="DF1134" s="767"/>
      <c r="DG1134" s="767"/>
      <c r="DH1134" s="767"/>
      <c r="DI1134" s="767"/>
      <c r="DJ1134" s="767"/>
      <c r="DK1134" s="767"/>
      <c r="DL1134" s="767"/>
      <c r="DM1134" s="767"/>
      <c r="DN1134" s="767"/>
      <c r="DO1134" s="767"/>
      <c r="DP1134" s="767"/>
      <c r="DQ1134" s="767"/>
      <c r="DR1134" s="767"/>
      <c r="DS1134" s="767"/>
      <c r="DT1134" s="767"/>
      <c r="DU1134" s="767"/>
      <c r="DV1134" s="767"/>
      <c r="DW1134" s="767"/>
      <c r="DX1134" s="767"/>
      <c r="DY1134" s="767"/>
      <c r="DZ1134" s="767"/>
      <c r="EA1134" s="767"/>
      <c r="EB1134" s="767"/>
      <c r="EC1134" s="767"/>
      <c r="ED1134" s="767"/>
      <c r="EE1134" s="767"/>
      <c r="EF1134" s="767"/>
      <c r="EG1134" s="767"/>
      <c r="EH1134" s="767"/>
      <c r="EI1134" s="767"/>
      <c r="EJ1134" s="767"/>
      <c r="EK1134" s="767"/>
      <c r="EL1134" s="767"/>
      <c r="EM1134" s="767"/>
      <c r="EN1134" s="767"/>
      <c r="EO1134" s="767"/>
      <c r="EP1134" s="767"/>
      <c r="EQ1134" s="767"/>
      <c r="ER1134" s="767"/>
      <c r="ES1134" s="767"/>
      <c r="ET1134" s="767"/>
      <c r="EU1134" s="767"/>
      <c r="EV1134" s="767"/>
      <c r="EW1134" s="767"/>
      <c r="EX1134" s="767"/>
      <c r="EY1134" s="767"/>
      <c r="EZ1134" s="767"/>
      <c r="FA1134" s="767"/>
      <c r="FB1134" s="767"/>
      <c r="FC1134" s="767"/>
      <c r="FD1134" s="767"/>
      <c r="FE1134" s="767"/>
      <c r="FF1134" s="767"/>
      <c r="FG1134" s="767"/>
      <c r="FH1134" s="767"/>
      <c r="FI1134" s="767"/>
      <c r="FJ1134" s="767"/>
      <c r="FK1134" s="767"/>
      <c r="FL1134" s="767"/>
      <c r="FM1134" s="767"/>
      <c r="FN1134" s="767"/>
      <c r="FO1134" s="767"/>
      <c r="FP1134" s="767"/>
      <c r="FQ1134" s="767"/>
      <c r="FR1134" s="767"/>
      <c r="FS1134" s="767"/>
      <c r="FT1134" s="767"/>
      <c r="FU1134" s="767"/>
      <c r="FV1134" s="767"/>
      <c r="FW1134" s="767"/>
      <c r="FX1134" s="767"/>
      <c r="FY1134" s="767"/>
      <c r="FZ1134" s="767"/>
      <c r="GA1134" s="767"/>
      <c r="GB1134" s="767"/>
      <c r="GC1134" s="767"/>
      <c r="GD1134" s="767"/>
      <c r="GE1134" s="767"/>
      <c r="GF1134" s="767"/>
      <c r="GG1134" s="767"/>
      <c r="GH1134" s="767"/>
      <c r="GI1134" s="767"/>
      <c r="GJ1134" s="767"/>
      <c r="GK1134" s="767"/>
      <c r="GL1134" s="767"/>
      <c r="GM1134" s="767"/>
      <c r="GN1134" s="767"/>
      <c r="GO1134" s="767"/>
      <c r="GP1134" s="767"/>
      <c r="GQ1134" s="767"/>
      <c r="GR1134" s="767"/>
      <c r="GS1134" s="767"/>
      <c r="GT1134" s="767"/>
      <c r="GU1134" s="767"/>
      <c r="GV1134" s="767"/>
      <c r="GW1134" s="767"/>
      <c r="GX1134" s="767"/>
      <c r="GY1134" s="767"/>
      <c r="GZ1134" s="767"/>
      <c r="HA1134" s="767"/>
      <c r="HB1134" s="767"/>
      <c r="HC1134" s="767"/>
    </row>
    <row r="1135" spans="1:211" s="864" customFormat="1" ht="13.9" hidden="1" customHeight="1">
      <c r="A1135" s="307"/>
      <c r="B1135" s="351"/>
      <c r="C1135" s="971" t="str">
        <f>IF('1C TSspéc14'!U$17&lt;&gt;0,'1C TSspéc14'!$B$12,"")</f>
        <v/>
      </c>
      <c r="D1135" s="972"/>
      <c r="E1135" s="973"/>
      <c r="F1135" s="93">
        <f>IF(AND($C1135='1C TSspéc14'!$B$12,'1C TSspéc14'!$B$16="spécifiques",'1C TSspéc14'!$U$17&lt;&gt;""),'1C TSspéc14'!$U$21,"")</f>
        <v>0</v>
      </c>
      <c r="G1135" s="863"/>
      <c r="H1135" s="745">
        <v>0.21</v>
      </c>
      <c r="I1135" s="747">
        <v>1</v>
      </c>
      <c r="J1135" s="312"/>
      <c r="K1135" s="680">
        <f t="shared" si="299"/>
        <v>0</v>
      </c>
      <c r="L1135" s="556">
        <f>IF(OR('1C TSspéc14'!$B$12="",'1C TSspéc14'!U$30=0),0,IF(AND('1C TSspéc14'!$B$12&lt;&gt;"",$K$2="Pôle",'1C TSspéc14'!$C$12="OUI"),(('1C TSspéc14'!U$22+'1C TSspéc14'!U$23+'1C TSspéc14'!U$24+'1C TSspéc14'!U$25+'1C TSspéc14'!U$29)/'1C TSspéc14'!U$17),IF(AND('1C TSspéc14'!$B$12&lt;&gt;"",$K$2="Pôle",'1C TSspéc14'!$C$12="NON"),(('1C TSspéc14'!U$22+'1C TSspéc14'!U$23+'1C TSspéc14'!U$24+'1C TSspéc14'!U$25+'1C TSspéc14'!U$29)/'1C TSspéc14'!U$30),IF(AND('1C TSspéc14'!$B$12&lt;&gt;"",$K$2&lt;&gt;"Pôle",'1C TSspéc14'!$C$12="OUI"),(('1C TSspéc14'!U$22+'1C TSspéc14'!U$23+'1C TSspéc14'!U$24+'1C TSspéc14'!U$25+'1C TSspéc14'!U$26+'1C TSspéc14'!U$27+'1C TSspéc14'!U$28+'1C TSspéc14'!U$29)/'1C TSspéc14'!U$17),IF(AND('1C TSspéc14'!$B$12&lt;&gt;"",$K$2&lt;&gt;"Pôle",'1C TSspéc14'!$C$12="NON"),(('1C TSspéc14'!U$22+'1C TSspéc14'!U$23+'1C TSspéc14'!U$24+'1C TSspéc14'!U$25+'1C TSspéc14'!U$26+'1C TSspéc14'!U$27+'1C TSspéc14'!U$28+'1C TSspéc14'!U$29)/'1C TSspéc14'!U$30))))))</f>
        <v>0</v>
      </c>
      <c r="M1135" s="556">
        <f>IF(OR('1C TSspéc14'!$B$12="",'1C TSspéc14'!U$30=0),0,IF(AND('1C TSspéc14'!$B$12&lt;&gt;"",$K$2="Pôle",'1C TSspéc14'!$C$12="OUI"),(('1C TSspéc14'!U$26+'1C TSspéc14'!U$27+'1C TSspéc14'!U$28)/'1C TSspéc14'!U$17),IF(AND('1C TSspéc14'!$B$12&lt;&gt;"",$K$2="Pôle",'1C TSspéc14'!$C$12="NON"),(('1C TSspéc14'!U$26+'1C TSspéc14'!U$27+'1C TSspéc14'!U$28)/'1C TSspéc14'!U$30),IF(AND('1C TSspéc14'!$B$12&lt;&gt;"",$K$2&lt;&gt;"Pôle"),0))))</f>
        <v>0</v>
      </c>
      <c r="N1135" s="557">
        <f>IF(AND('1C TSspéc14'!$B$12&lt;&gt;0,'1C TSspéc14'!$U$30&lt;&gt;0),L1135+M1135,0)</f>
        <v>0</v>
      </c>
      <c r="O1135" s="893" t="str">
        <f>IF(AND('1C TSspéc14'!$U$17&lt;&gt;0,'1C TSspéc14'!$C$12="OUI"),'1C TSspéc14'!$U$35/'1C TSspéc14'!$U$17,"")</f>
        <v/>
      </c>
      <c r="P1135" s="543" t="str">
        <f>IF(AND('1C TSspéc14'!$U$17&lt;&gt;0,'1C TSspéc14'!$C$12="OUI"),'1C TSspéc14'!$U$36/'1C TSspéc14'!$U$17,"")</f>
        <v/>
      </c>
      <c r="Q1135" s="543" t="str">
        <f>IF(AND('1C TSspéc14'!$U$17&lt;&gt;0,'1C TSspéc14'!$C$12="OUI"),'1C TSspéc14'!$U$37/'1C TSspéc14'!$U$17,"")</f>
        <v/>
      </c>
      <c r="R1135" s="543" t="str">
        <f>IF(AND('1C TSspéc14'!$U$17&lt;&gt;0,'1C TSspéc14'!$C$12="OUI"),'1C TSspéc14'!$U$38/'1C TSspéc14'!$U$17,"")</f>
        <v/>
      </c>
      <c r="S1135" s="543" t="str">
        <f>IF(AND('1C TSspéc14'!$U$17&lt;&gt;0,'1C TSspéc14'!$C$12="OUI"),'1C TSspéc14'!$U$39/'1C TSspéc14'!$U$17,"")</f>
        <v/>
      </c>
      <c r="T1135" s="543" t="str">
        <f>IF(AND('1C TSspéc14'!$U$17&lt;&gt;0,'1C TSspéc14'!$C$12="OUI"),'1C TSspéc14'!$U$40/'1C TSspéc14'!$U$17,"")</f>
        <v/>
      </c>
      <c r="U1135" s="543" t="str">
        <f>IF(AND('1C TSspéc14'!$U$17&lt;&gt;0,'1C TSspéc14'!$C$12="OUI"),'1C TSspéc14'!$U$41/'1C TSspéc14'!$U$17,"")</f>
        <v/>
      </c>
      <c r="V1135" s="543" t="str">
        <f>IF(AND('1C TSspéc14'!$U$17&lt;&gt;0,'1C TSspéc14'!$C$12="OUI"),'1C TSspéc14'!$U$42/'1C TSspéc14'!$U$17,"")</f>
        <v/>
      </c>
      <c r="W1135" s="543" t="str">
        <f>IF(AND('1C TSspéc14'!$U$17&lt;&gt;0,'1C TSspéc14'!$C$12="OUI"),'1C TSspéc14'!$U$43/'1C TSspéc14'!$U$17,"")</f>
        <v/>
      </c>
      <c r="X1135" s="543" t="str">
        <f>IF(AND('1C TSspéc14'!$U$17&lt;&gt;0,'1C TSspéc14'!$C$12="OUI"),'1C TSspéc14'!$U$44/'1C TSspéc14'!$U$17,"")</f>
        <v/>
      </c>
      <c r="Y1135" s="543" t="str">
        <f>IF(AND('1C TSspéc14'!$U$17&lt;&gt;0,'1C TSspéc14'!$C$12="OUI"),'1C TSspéc14'!$U$45/'1C TSspéc14'!$U$17,"")</f>
        <v/>
      </c>
      <c r="Z1135" s="543" t="str">
        <f>IF(AND('1C TSspéc14'!$U$17&lt;&gt;0,'1C TSspéc14'!$C$12="OUI"),'1C TSspéc14'!$U$46/'1C TSspéc14'!$U$17,"")</f>
        <v/>
      </c>
      <c r="AA1135" s="543" t="str">
        <f>IF(AND('1C TSspéc14'!$U$17&lt;&gt;0,'1C TSspéc14'!$C$12="OUI"),'1C TSspéc14'!$U$47/'1C TSspéc14'!$U$17,"")</f>
        <v/>
      </c>
      <c r="AB1135" s="543" t="str">
        <f>IF(AND('1C TSspéc14'!$U$17&lt;&gt;0,'1C TSspéc14'!$C$12="OUI"),'1C TSspéc14'!$U$48/'1C TSspéc14'!$U$17,"")</f>
        <v/>
      </c>
      <c r="AC1135" s="543" t="str">
        <f>IF(AND('1C TSspéc14'!$U$17&lt;&gt;0,'1C TSspéc14'!$C$12="OUI"),'1C TSspéc14'!$U$49/'1C TSspéc14'!$U$17,"")</f>
        <v/>
      </c>
      <c r="AD1135" s="543" t="str">
        <f>IF(AND('1C TSspéc14'!$U$17&lt;&gt;0,'1C TSspéc14'!$C$12="OUI"),'1C TSspéc14'!$U$50/'1C TSspéc14'!$U$17,"")</f>
        <v/>
      </c>
      <c r="AE1135" s="543" t="str">
        <f>IF(AND('1C TSspéc14'!$U$17&lt;&gt;0,'1C TSspéc14'!$C$12="OUI"),'1C TSspéc14'!$U$51/'1C TSspéc14'!$U$17,"")</f>
        <v/>
      </c>
      <c r="AF1135" s="543" t="str">
        <f>IF(AND('1C TSspéc14'!$U$17&lt;&gt;0,'1C TSspéc14'!$C$12="OUI"),'1C TSspéc14'!$U$52/'1C TSspéc14'!$U$17,"")</f>
        <v/>
      </c>
      <c r="AG1135" s="543" t="str">
        <f>IF(AND('1C TSspéc14'!$U$17&lt;&gt;0,'1C TSspéc14'!$C$12="OUI"),'1C TSspéc14'!$U$53/'1C TSspéc14'!$U$17,"")</f>
        <v/>
      </c>
      <c r="AH1135" s="543" t="str">
        <f>IF(AND('1C TSspéc14'!$U$17&lt;&gt;0,'1C TSspéc14'!$C$12="OUI"),'1C TSspéc14'!$U$54/'1C TSspéc14'!$U$17,"")</f>
        <v/>
      </c>
      <c r="AI1135" s="543" t="str">
        <f>IF(AND('1C TSspéc14'!$U$17&lt;&gt;0,'1C TSspéc14'!$C$12="OUI"),'1C TSspéc14'!$U$55/'1C TSspéc14'!$U$17,"")</f>
        <v/>
      </c>
      <c r="AJ1135" s="543" t="str">
        <f>IF(AND('1C TSspéc14'!$U$17&lt;&gt;0,'1C TSspéc14'!$C$12="OUI"),'1C TSspéc14'!$U$56/'1C TSspéc14'!$U$17,"")</f>
        <v/>
      </c>
      <c r="AK1135" s="543" t="str">
        <f>IF(AND('1C TSspéc14'!$U$17&lt;&gt;0,'1C TSspéc14'!$C$12="OUI"),'1C TSspéc14'!$U$57/'1C TSspéc14'!$U$17,"")</f>
        <v/>
      </c>
      <c r="AL1135" s="72">
        <f>IF(AND('1C TSspéc14'!$U$17&lt;&gt;0,'1C TSspéc14'!$C$12="OUI"),N1135+AK1135,N1135)</f>
        <v>0</v>
      </c>
      <c r="AM1135" s="417">
        <f t="shared" si="311"/>
        <v>0</v>
      </c>
      <c r="AN1135" s="417">
        <f t="shared" si="312"/>
        <v>0</v>
      </c>
      <c r="AO1135" s="418" t="str">
        <f>IF(AND('1C TSspéc14'!$U$17&lt;&gt;0,'1C TSspéc14'!$U$30&lt;&gt;0),AM1135+AN1135,"")</f>
        <v/>
      </c>
      <c r="AP1135" s="573" t="str">
        <f>IF(AND('1C TSspéc14'!$U$17&lt;&gt;0,'1C TSspéc14'!$U$30&lt;&gt;0),AM1135-AR1135,"")</f>
        <v/>
      </c>
      <c r="AQ1135" s="583">
        <f t="shared" si="313"/>
        <v>0</v>
      </c>
      <c r="AR1135" s="596"/>
      <c r="AS1135" s="102"/>
      <c r="AT1135" s="27" t="str">
        <f>IF(('1C TSspéc14'!U$17*FICHE!$C$14&lt;J1135),"Forfait limité à "&amp;FICHE!$C$14&amp;"€/jour","")</f>
        <v/>
      </c>
      <c r="AU1135" s="592"/>
      <c r="AV1135" s="824"/>
      <c r="AW1135" s="824"/>
      <c r="AX1135" s="824"/>
      <c r="AY1135" s="824"/>
      <c r="AZ1135" s="824"/>
      <c r="BA1135" s="767"/>
      <c r="BB1135" s="767"/>
      <c r="BC1135" s="767"/>
      <c r="BD1135" s="767"/>
      <c r="BE1135" s="767"/>
      <c r="BF1135" s="767"/>
      <c r="BG1135" s="767"/>
      <c r="BH1135" s="767"/>
      <c r="BI1135" s="767"/>
      <c r="BJ1135" s="767"/>
      <c r="BK1135" s="767"/>
      <c r="BL1135" s="767"/>
      <c r="BM1135" s="767"/>
      <c r="BN1135" s="767"/>
      <c r="BO1135" s="767"/>
      <c r="BP1135" s="767"/>
      <c r="BQ1135" s="767"/>
      <c r="BR1135" s="767"/>
      <c r="BS1135" s="767"/>
      <c r="BT1135" s="767"/>
      <c r="BU1135" s="767"/>
      <c r="BV1135" s="767"/>
      <c r="BW1135" s="767"/>
      <c r="BX1135" s="767"/>
      <c r="BY1135" s="767"/>
      <c r="BZ1135" s="767"/>
      <c r="CA1135" s="767"/>
      <c r="CB1135" s="767"/>
      <c r="CC1135" s="767"/>
      <c r="CD1135" s="767"/>
      <c r="CE1135" s="767"/>
      <c r="CF1135" s="767"/>
      <c r="CG1135" s="767"/>
      <c r="CH1135" s="767"/>
      <c r="CI1135" s="767"/>
      <c r="CJ1135" s="767"/>
      <c r="CK1135" s="767"/>
      <c r="CL1135" s="767"/>
      <c r="CM1135" s="767"/>
      <c r="CN1135" s="767"/>
      <c r="CO1135" s="767"/>
      <c r="CP1135" s="767"/>
      <c r="CQ1135" s="767"/>
      <c r="CR1135" s="767"/>
      <c r="CS1135" s="767"/>
      <c r="CT1135" s="767"/>
      <c r="CU1135" s="767"/>
      <c r="CV1135" s="767"/>
      <c r="CW1135" s="767"/>
      <c r="CX1135" s="767"/>
      <c r="CY1135" s="767"/>
      <c r="CZ1135" s="767"/>
      <c r="DA1135" s="767"/>
      <c r="DB1135" s="767"/>
      <c r="DC1135" s="767"/>
      <c r="DD1135" s="767"/>
      <c r="DE1135" s="767"/>
      <c r="DF1135" s="767"/>
      <c r="DG1135" s="767"/>
      <c r="DH1135" s="767"/>
      <c r="DI1135" s="767"/>
      <c r="DJ1135" s="767"/>
      <c r="DK1135" s="767"/>
      <c r="DL1135" s="767"/>
      <c r="DM1135" s="767"/>
      <c r="DN1135" s="767"/>
      <c r="DO1135" s="767"/>
      <c r="DP1135" s="767"/>
      <c r="DQ1135" s="767"/>
      <c r="DR1135" s="767"/>
      <c r="DS1135" s="767"/>
      <c r="DT1135" s="767"/>
      <c r="DU1135" s="767"/>
      <c r="DV1135" s="767"/>
      <c r="DW1135" s="767"/>
      <c r="DX1135" s="767"/>
      <c r="DY1135" s="767"/>
      <c r="DZ1135" s="767"/>
      <c r="EA1135" s="767"/>
      <c r="EB1135" s="767"/>
      <c r="EC1135" s="767"/>
      <c r="ED1135" s="767"/>
      <c r="EE1135" s="767"/>
      <c r="EF1135" s="767"/>
      <c r="EG1135" s="767"/>
      <c r="EH1135" s="767"/>
      <c r="EI1135" s="767"/>
      <c r="EJ1135" s="767"/>
      <c r="EK1135" s="767"/>
      <c r="EL1135" s="767"/>
      <c r="EM1135" s="767"/>
      <c r="EN1135" s="767"/>
      <c r="EO1135" s="767"/>
      <c r="EP1135" s="767"/>
      <c r="EQ1135" s="767"/>
      <c r="ER1135" s="767"/>
      <c r="ES1135" s="767"/>
      <c r="ET1135" s="767"/>
      <c r="EU1135" s="767"/>
      <c r="EV1135" s="767"/>
      <c r="EW1135" s="767"/>
      <c r="EX1135" s="767"/>
      <c r="EY1135" s="767"/>
      <c r="EZ1135" s="767"/>
      <c r="FA1135" s="767"/>
      <c r="FB1135" s="767"/>
      <c r="FC1135" s="767"/>
      <c r="FD1135" s="767"/>
      <c r="FE1135" s="767"/>
      <c r="FF1135" s="767"/>
      <c r="FG1135" s="767"/>
      <c r="FH1135" s="767"/>
      <c r="FI1135" s="767"/>
      <c r="FJ1135" s="767"/>
      <c r="FK1135" s="767"/>
      <c r="FL1135" s="767"/>
      <c r="FM1135" s="767"/>
      <c r="FN1135" s="767"/>
      <c r="FO1135" s="767"/>
      <c r="FP1135" s="767"/>
      <c r="FQ1135" s="767"/>
      <c r="FR1135" s="767"/>
      <c r="FS1135" s="767"/>
      <c r="FT1135" s="767"/>
      <c r="FU1135" s="767"/>
      <c r="FV1135" s="767"/>
      <c r="FW1135" s="767"/>
      <c r="FX1135" s="767"/>
      <c r="FY1135" s="767"/>
      <c r="FZ1135" s="767"/>
      <c r="GA1135" s="767"/>
      <c r="GB1135" s="767"/>
      <c r="GC1135" s="767"/>
      <c r="GD1135" s="767"/>
      <c r="GE1135" s="767"/>
      <c r="GF1135" s="767"/>
      <c r="GG1135" s="767"/>
      <c r="GH1135" s="767"/>
      <c r="GI1135" s="767"/>
      <c r="GJ1135" s="767"/>
      <c r="GK1135" s="767"/>
      <c r="GL1135" s="767"/>
      <c r="GM1135" s="767"/>
      <c r="GN1135" s="767"/>
      <c r="GO1135" s="767"/>
      <c r="GP1135" s="767"/>
      <c r="GQ1135" s="767"/>
      <c r="GR1135" s="767"/>
      <c r="GS1135" s="767"/>
      <c r="GT1135" s="767"/>
      <c r="GU1135" s="767"/>
      <c r="GV1135" s="767"/>
      <c r="GW1135" s="767"/>
      <c r="GX1135" s="767"/>
      <c r="GY1135" s="767"/>
      <c r="GZ1135" s="767"/>
      <c r="HA1135" s="767"/>
      <c r="HB1135" s="767"/>
      <c r="HC1135" s="767"/>
    </row>
    <row r="1136" spans="1:211" s="864" customFormat="1" ht="13.9" hidden="1" customHeight="1">
      <c r="A1136" s="307"/>
      <c r="B1136" s="351"/>
      <c r="C1136" s="971" t="str">
        <f>IF('1C TSspéc14'!V$17&lt;&gt;0,'1C TSspéc14'!$B$12,"")</f>
        <v/>
      </c>
      <c r="D1136" s="972"/>
      <c r="E1136" s="973"/>
      <c r="F1136" s="93">
        <f>IF(AND($C1136='1C TSspéc14'!$B$12,'1C TSspéc14'!$B$16="spécifiques",'1C TSspéc14'!$V$17&lt;&gt;""),'1C TSspéc14'!$V$21,"")</f>
        <v>0</v>
      </c>
      <c r="G1136" s="863"/>
      <c r="H1136" s="745">
        <v>0.21</v>
      </c>
      <c r="I1136" s="747">
        <v>1</v>
      </c>
      <c r="J1136" s="312"/>
      <c r="K1136" s="680">
        <f t="shared" si="299"/>
        <v>0</v>
      </c>
      <c r="L1136" s="556">
        <f>IF(OR('1C TSspéc14'!$B$12="",'1C TSspéc14'!V$30=0),0,IF(AND('1C TSspéc14'!$B$12&lt;&gt;"",$K$2="Pôle",'1C TSspéc14'!$C$12="OUI"),(('1C TSspéc14'!V$22+'1C TSspéc14'!V$23+'1C TSspéc14'!V$24+'1C TSspéc14'!V$25+'1C TSspéc14'!V$29)/'1C TSspéc14'!V$17),IF(AND('1C TSspéc14'!$B$12&lt;&gt;"",$K$2="Pôle",'1C TSspéc14'!$C$12="NON"),(('1C TSspéc14'!V$22+'1C TSspéc14'!V$23+'1C TSspéc14'!V$24+'1C TSspéc14'!V$25+'1C TSspéc14'!V$29)/'1C TSspéc14'!V$30),IF(AND('1C TSspéc14'!$B$12&lt;&gt;"",$K$2&lt;&gt;"Pôle",'1C TSspéc14'!$C$12="OUI"),(('1C TSspéc14'!V$22+'1C TSspéc14'!V$23+'1C TSspéc14'!V$24+'1C TSspéc14'!V$25+'1C TSspéc14'!V$26+'1C TSspéc14'!V$27+'1C TSspéc14'!V$28+'1C TSspéc14'!V$29)/'1C TSspéc14'!V$17),IF(AND('1C TSspéc14'!$B$12&lt;&gt;"",$K$2&lt;&gt;"Pôle",'1C TSspéc14'!$C$12="NON"),(('1C TSspéc14'!V$22+'1C TSspéc14'!V$23+'1C TSspéc14'!V$24+'1C TSspéc14'!V$25+'1C TSspéc14'!V$26+'1C TSspéc14'!V$27+'1C TSspéc14'!V$28+'1C TSspéc14'!V$29)/'1C TSspéc14'!V$30))))))</f>
        <v>0</v>
      </c>
      <c r="M1136" s="556">
        <f>IF(OR('1C TSspéc14'!$B$12="",'1C TSspéc14'!V$30=0),0,IF(AND('1C TSspéc14'!$B$12&lt;&gt;"",$K$2="Pôle",'1C TSspéc14'!$C$12="OUI"),(('1C TSspéc14'!V$26+'1C TSspéc14'!V$27+'1C TSspéc14'!V$28)/'1C TSspéc14'!V$17),IF(AND('1C TSspéc14'!$B$12&lt;&gt;"",$K$2="Pôle",'1C TSspéc14'!$C$12="NON"),(('1C TSspéc14'!V$26+'1C TSspéc14'!V$27+'1C TSspéc14'!V$28)/'1C TSspéc14'!V$30),IF(AND('1C TSspéc14'!$B$12&lt;&gt;"",$K$2&lt;&gt;"Pôle"),0))))</f>
        <v>0</v>
      </c>
      <c r="N1136" s="557">
        <f>IF(AND('1C TSspéc14'!$B$12&lt;&gt;0,'1C TSspéc14'!$V$30&lt;&gt;0),L1136+M1136,0)</f>
        <v>0</v>
      </c>
      <c r="O1136" s="893" t="str">
        <f>IF(AND('1C TSspéc14'!$V$17&lt;&gt;0,'1C TSspéc14'!$C$12="OUI"),'1C TSspéc14'!$V$35/'1C TSspéc14'!$V$17,"")</f>
        <v/>
      </c>
      <c r="P1136" s="543" t="str">
        <f>IF(AND('1C TSspéc14'!$V$17&lt;&gt;0,'1C TSspéc14'!$C$12="OUI"),'1C TSspéc14'!$V$36/'1C TSspéc14'!$V$17,"")</f>
        <v/>
      </c>
      <c r="Q1136" s="543" t="str">
        <f>IF(AND('1C TSspéc14'!$V$17&lt;&gt;0,'1C TSspéc14'!$C$12="OUI"),'1C TSspéc14'!$V$37/'1C TSspéc14'!$V$17,"")</f>
        <v/>
      </c>
      <c r="R1136" s="543" t="str">
        <f>IF(AND('1C TSspéc14'!$V$17&lt;&gt;0,'1C TSspéc14'!$C$12="OUI"),'1C TSspéc14'!$V$38/'1C TSspéc14'!$V$17,"")</f>
        <v/>
      </c>
      <c r="S1136" s="543" t="str">
        <f>IF(AND('1C TSspéc14'!$V$17&lt;&gt;0,'1C TSspéc14'!$C$12="OUI"),'1C TSspéc14'!$V$39/'1C TSspéc14'!$V$17,"")</f>
        <v/>
      </c>
      <c r="T1136" s="543" t="str">
        <f>IF(AND('1C TSspéc14'!$V$17&lt;&gt;0,'1C TSspéc14'!$C$12="OUI"),'1C TSspéc14'!$V$40/'1C TSspéc14'!$V$17,"")</f>
        <v/>
      </c>
      <c r="U1136" s="543" t="str">
        <f>IF(AND('1C TSspéc14'!$V$17&lt;&gt;0,'1C TSspéc14'!$C$12="OUI"),'1C TSspéc14'!$V$41/'1C TSspéc14'!$V$17,"")</f>
        <v/>
      </c>
      <c r="V1136" s="543" t="str">
        <f>IF(AND('1C TSspéc14'!$V$17&lt;&gt;0,'1C TSspéc14'!$C$12="OUI"),'1C TSspéc14'!$V$42/'1C TSspéc14'!$V$17,"")</f>
        <v/>
      </c>
      <c r="W1136" s="543" t="str">
        <f>IF(AND('1C TSspéc14'!$V$17&lt;&gt;0,'1C TSspéc14'!$C$12="OUI"),'1C TSspéc14'!$V$43/'1C TSspéc14'!$V$17,"")</f>
        <v/>
      </c>
      <c r="X1136" s="543" t="str">
        <f>IF(AND('1C TSspéc14'!$V$17&lt;&gt;0,'1C TSspéc14'!$C$12="OUI"),'1C TSspéc14'!$V$44/'1C TSspéc14'!$V$17,"")</f>
        <v/>
      </c>
      <c r="Y1136" s="543" t="str">
        <f>IF(AND('1C TSspéc14'!$V$17&lt;&gt;0,'1C TSspéc14'!$C$12="OUI"),'1C TSspéc14'!$V$45/'1C TSspéc14'!$V$17,"")</f>
        <v/>
      </c>
      <c r="Z1136" s="543" t="str">
        <f>IF(AND('1C TSspéc14'!$V$17&lt;&gt;0,'1C TSspéc14'!$C$12="OUI"),'1C TSspéc14'!$V$46/'1C TSspéc14'!$V$17,"")</f>
        <v/>
      </c>
      <c r="AA1136" s="543" t="str">
        <f>IF(AND('1C TSspéc14'!$V$17&lt;&gt;0,'1C TSspéc14'!$C$12="OUI"),'1C TSspéc14'!$V$47/'1C TSspéc14'!$V$17,"")</f>
        <v/>
      </c>
      <c r="AB1136" s="543" t="str">
        <f>IF(AND('1C TSspéc14'!$V$17&lt;&gt;0,'1C TSspéc14'!$C$12="OUI"),'1C TSspéc14'!$V$48/'1C TSspéc14'!$V$17,"")</f>
        <v/>
      </c>
      <c r="AC1136" s="543" t="str">
        <f>IF(AND('1C TSspéc14'!$V$17&lt;&gt;0,'1C TSspéc14'!$C$12="OUI"),'1C TSspéc14'!$V$49/'1C TSspéc14'!$V$17,"")</f>
        <v/>
      </c>
      <c r="AD1136" s="543" t="str">
        <f>IF(AND('1C TSspéc14'!$V$17&lt;&gt;0,'1C TSspéc14'!$C$12="OUI"),'1C TSspéc14'!$V$50/'1C TSspéc14'!$V$17,"")</f>
        <v/>
      </c>
      <c r="AE1136" s="543" t="str">
        <f>IF(AND('1C TSspéc14'!$V$17&lt;&gt;0,'1C TSspéc14'!$C$12="OUI"),'1C TSspéc14'!$V$51/'1C TSspéc14'!$V$17,"")</f>
        <v/>
      </c>
      <c r="AF1136" s="543" t="str">
        <f>IF(AND('1C TSspéc14'!$V$17&lt;&gt;0,'1C TSspéc14'!$C$12="OUI"),'1C TSspéc14'!$V$52/'1C TSspéc14'!$V$17,"")</f>
        <v/>
      </c>
      <c r="AG1136" s="543" t="str">
        <f>IF(AND('1C TSspéc14'!$V$17&lt;&gt;0,'1C TSspéc14'!$C$12="OUI"),'1C TSspéc14'!$V$53/'1C TSspéc14'!$V$17,"")</f>
        <v/>
      </c>
      <c r="AH1136" s="543" t="str">
        <f>IF(AND('1C TSspéc14'!$V$17&lt;&gt;0,'1C TSspéc14'!$C$12="OUI"),'1C TSspéc14'!$V$54/'1C TSspéc14'!$V$17,"")</f>
        <v/>
      </c>
      <c r="AI1136" s="543" t="str">
        <f>IF(AND('1C TSspéc14'!$V$17&lt;&gt;0,'1C TSspéc14'!$C$12="OUI"),'1C TSspéc14'!$V$55/'1C TSspéc14'!$V$17,"")</f>
        <v/>
      </c>
      <c r="AJ1136" s="543" t="str">
        <f>IF(AND('1C TSspéc14'!$V$17&lt;&gt;0,'1C TSspéc14'!$C$12="OUI"),'1C TSspéc14'!$V$56/'1C TSspéc14'!$V$17,"")</f>
        <v/>
      </c>
      <c r="AK1136" s="543" t="str">
        <f>IF(AND('1C TSspéc14'!$V$17&lt;&gt;0,'1C TSspéc14'!$C$12="OUI"),'1C TSspéc14'!$V$57/'1C TSspéc14'!$V$17,"")</f>
        <v/>
      </c>
      <c r="AL1136" s="72">
        <f>IF(AND('1C TSspéc14'!$V$17&lt;&gt;0,'1C TSspéc14'!$C$12="OUI"),N1136+AK1136,N1136)</f>
        <v>0</v>
      </c>
      <c r="AM1136" s="417">
        <f t="shared" si="311"/>
        <v>0</v>
      </c>
      <c r="AN1136" s="417">
        <f t="shared" si="312"/>
        <v>0</v>
      </c>
      <c r="AO1136" s="418" t="str">
        <f>IF(AND('1C TSspéc14'!$V$17&lt;&gt;0,'1C TSspéc14'!$V$30&lt;&gt;0),AM1136+AN1136,"")</f>
        <v/>
      </c>
      <c r="AP1136" s="573" t="str">
        <f>IF(AND('1C TSspéc14'!$V$17&lt;&gt;0,'1C TSspéc14'!$V$30&lt;&gt;0),AM1136-AR1136,"")</f>
        <v/>
      </c>
      <c r="AQ1136" s="583">
        <f t="shared" si="313"/>
        <v>0</v>
      </c>
      <c r="AR1136" s="596"/>
      <c r="AS1136" s="102"/>
      <c r="AT1136" s="27" t="str">
        <f>IF(('1C TSspéc14'!V$17*FICHE!$C$14&lt;J1136),"Forfait limité à "&amp;FICHE!$C$14&amp;"€/jour","")</f>
        <v/>
      </c>
      <c r="AU1136" s="592"/>
      <c r="AV1136" s="824"/>
      <c r="AW1136" s="824"/>
      <c r="AX1136" s="824"/>
      <c r="AY1136" s="824"/>
      <c r="AZ1136" s="824"/>
      <c r="BA1136" s="767"/>
      <c r="BB1136" s="767"/>
      <c r="BC1136" s="767"/>
      <c r="BD1136" s="767"/>
      <c r="BE1136" s="767"/>
      <c r="BF1136" s="767"/>
      <c r="BG1136" s="767"/>
      <c r="BH1136" s="767"/>
      <c r="BI1136" s="767"/>
      <c r="BJ1136" s="767"/>
      <c r="BK1136" s="767"/>
      <c r="BL1136" s="767"/>
      <c r="BM1136" s="767"/>
      <c r="BN1136" s="767"/>
      <c r="BO1136" s="767"/>
      <c r="BP1136" s="767"/>
      <c r="BQ1136" s="767"/>
      <c r="BR1136" s="767"/>
      <c r="BS1136" s="767"/>
      <c r="BT1136" s="767"/>
      <c r="BU1136" s="767"/>
      <c r="BV1136" s="767"/>
      <c r="BW1136" s="767"/>
      <c r="BX1136" s="767"/>
      <c r="BY1136" s="767"/>
      <c r="BZ1136" s="767"/>
      <c r="CA1136" s="767"/>
      <c r="CB1136" s="767"/>
      <c r="CC1136" s="767"/>
      <c r="CD1136" s="767"/>
      <c r="CE1136" s="767"/>
      <c r="CF1136" s="767"/>
      <c r="CG1136" s="767"/>
      <c r="CH1136" s="767"/>
      <c r="CI1136" s="767"/>
      <c r="CJ1136" s="767"/>
      <c r="CK1136" s="767"/>
      <c r="CL1136" s="767"/>
      <c r="CM1136" s="767"/>
      <c r="CN1136" s="767"/>
      <c r="CO1136" s="767"/>
      <c r="CP1136" s="767"/>
      <c r="CQ1136" s="767"/>
      <c r="CR1136" s="767"/>
      <c r="CS1136" s="767"/>
      <c r="CT1136" s="767"/>
      <c r="CU1136" s="767"/>
      <c r="CV1136" s="767"/>
      <c r="CW1136" s="767"/>
      <c r="CX1136" s="767"/>
      <c r="CY1136" s="767"/>
      <c r="CZ1136" s="767"/>
      <c r="DA1136" s="767"/>
      <c r="DB1136" s="767"/>
      <c r="DC1136" s="767"/>
      <c r="DD1136" s="767"/>
      <c r="DE1136" s="767"/>
      <c r="DF1136" s="767"/>
      <c r="DG1136" s="767"/>
      <c r="DH1136" s="767"/>
      <c r="DI1136" s="767"/>
      <c r="DJ1136" s="767"/>
      <c r="DK1136" s="767"/>
      <c r="DL1136" s="767"/>
      <c r="DM1136" s="767"/>
      <c r="DN1136" s="767"/>
      <c r="DO1136" s="767"/>
      <c r="DP1136" s="767"/>
      <c r="DQ1136" s="767"/>
      <c r="DR1136" s="767"/>
      <c r="DS1136" s="767"/>
      <c r="DT1136" s="767"/>
      <c r="DU1136" s="767"/>
      <c r="DV1136" s="767"/>
      <c r="DW1136" s="767"/>
      <c r="DX1136" s="767"/>
      <c r="DY1136" s="767"/>
      <c r="DZ1136" s="767"/>
      <c r="EA1136" s="767"/>
      <c r="EB1136" s="767"/>
      <c r="EC1136" s="767"/>
      <c r="ED1136" s="767"/>
      <c r="EE1136" s="767"/>
      <c r="EF1136" s="767"/>
      <c r="EG1136" s="767"/>
      <c r="EH1136" s="767"/>
      <c r="EI1136" s="767"/>
      <c r="EJ1136" s="767"/>
      <c r="EK1136" s="767"/>
      <c r="EL1136" s="767"/>
      <c r="EM1136" s="767"/>
      <c r="EN1136" s="767"/>
      <c r="EO1136" s="767"/>
      <c r="EP1136" s="767"/>
      <c r="EQ1136" s="767"/>
      <c r="ER1136" s="767"/>
      <c r="ES1136" s="767"/>
      <c r="ET1136" s="767"/>
      <c r="EU1136" s="767"/>
      <c r="EV1136" s="767"/>
      <c r="EW1136" s="767"/>
      <c r="EX1136" s="767"/>
      <c r="EY1136" s="767"/>
      <c r="EZ1136" s="767"/>
      <c r="FA1136" s="767"/>
      <c r="FB1136" s="767"/>
      <c r="FC1136" s="767"/>
      <c r="FD1136" s="767"/>
      <c r="FE1136" s="767"/>
      <c r="FF1136" s="767"/>
      <c r="FG1136" s="767"/>
      <c r="FH1136" s="767"/>
      <c r="FI1136" s="767"/>
      <c r="FJ1136" s="767"/>
      <c r="FK1136" s="767"/>
      <c r="FL1136" s="767"/>
      <c r="FM1136" s="767"/>
      <c r="FN1136" s="767"/>
      <c r="FO1136" s="767"/>
      <c r="FP1136" s="767"/>
      <c r="FQ1136" s="767"/>
      <c r="FR1136" s="767"/>
      <c r="FS1136" s="767"/>
      <c r="FT1136" s="767"/>
      <c r="FU1136" s="767"/>
      <c r="FV1136" s="767"/>
      <c r="FW1136" s="767"/>
      <c r="FX1136" s="767"/>
      <c r="FY1136" s="767"/>
      <c r="FZ1136" s="767"/>
      <c r="GA1136" s="767"/>
      <c r="GB1136" s="767"/>
      <c r="GC1136" s="767"/>
      <c r="GD1136" s="767"/>
      <c r="GE1136" s="767"/>
      <c r="GF1136" s="767"/>
      <c r="GG1136" s="767"/>
      <c r="GH1136" s="767"/>
      <c r="GI1136" s="767"/>
      <c r="GJ1136" s="767"/>
      <c r="GK1136" s="767"/>
      <c r="GL1136" s="767"/>
      <c r="GM1136" s="767"/>
      <c r="GN1136" s="767"/>
      <c r="GO1136" s="767"/>
      <c r="GP1136" s="767"/>
      <c r="GQ1136" s="767"/>
      <c r="GR1136" s="767"/>
      <c r="GS1136" s="767"/>
      <c r="GT1136" s="767"/>
      <c r="GU1136" s="767"/>
      <c r="GV1136" s="767"/>
      <c r="GW1136" s="767"/>
      <c r="GX1136" s="767"/>
      <c r="GY1136" s="767"/>
      <c r="GZ1136" s="767"/>
      <c r="HA1136" s="767"/>
      <c r="HB1136" s="767"/>
      <c r="HC1136" s="767"/>
    </row>
    <row r="1137" spans="1:211" s="864" customFormat="1" ht="13.9" hidden="1" customHeight="1">
      <c r="A1137" s="307"/>
      <c r="B1137" s="351"/>
      <c r="C1137" s="971" t="str">
        <f>IF('1C TSspéc14'!W$17&lt;&gt;0,'1C TSspéc14'!$B$12,"")</f>
        <v/>
      </c>
      <c r="D1137" s="972"/>
      <c r="E1137" s="973"/>
      <c r="F1137" s="93">
        <f>IF(AND($C1137='1C TSspéc14'!$B$12,'1C TSspéc14'!$B$16="spécifiques",'1C TSspéc14'!$W$17&lt;&gt;""),'1C TSspéc14'!$W$21,"")</f>
        <v>0</v>
      </c>
      <c r="G1137" s="863"/>
      <c r="H1137" s="745">
        <v>0.21</v>
      </c>
      <c r="I1137" s="747">
        <v>1</v>
      </c>
      <c r="J1137" s="312"/>
      <c r="K1137" s="680">
        <f t="shared" si="299"/>
        <v>0</v>
      </c>
      <c r="L1137" s="556">
        <f>IF(OR('1C TSspéc14'!$B$12="",'1C TSspéc14'!W$30=0),0,IF(AND('1C TSspéc14'!$B$12&lt;&gt;"",$K$2="Pôle",'1C TSspéc14'!$C$12="OUI"),(('1C TSspéc14'!W$22+'1C TSspéc14'!W$23+'1C TSspéc14'!W$24+'1C TSspéc14'!W$25+'1C TSspéc14'!W$29)/'1C TSspéc14'!W$17),IF(AND('1C TSspéc14'!$B$12&lt;&gt;"",$K$2="Pôle",'1C TSspéc14'!$C$12="NON"),(('1C TSspéc14'!W$22+'1C TSspéc14'!W$23+'1C TSspéc14'!W$24+'1C TSspéc14'!W$25+'1C TSspéc14'!W$29)/'1C TSspéc14'!W$30),IF(AND('1C TSspéc14'!$B$12&lt;&gt;"",$K$2&lt;&gt;"Pôle",'1C TSspéc14'!$C$12="OUI"),(('1C TSspéc14'!W$22+'1C TSspéc14'!W$23+'1C TSspéc14'!W$24+'1C TSspéc14'!W$25+'1C TSspéc14'!W$26+'1C TSspéc14'!W$27+'1C TSspéc14'!W$28+'1C TSspéc14'!W$29)/'1C TSspéc14'!W$17),IF(AND('1C TSspéc14'!$B$12&lt;&gt;"",$K$2&lt;&gt;"Pôle",'1C TSspéc14'!$C$12="NON"),(('1C TSspéc14'!W$22+'1C TSspéc14'!W$23+'1C TSspéc14'!W$24+'1C TSspéc14'!W$25+'1C TSspéc14'!W$26+'1C TSspéc14'!W$27+'1C TSspéc14'!W$28+'1C TSspéc14'!W$29)/'1C TSspéc14'!W$30))))))</f>
        <v>0</v>
      </c>
      <c r="M1137" s="556">
        <f>IF(OR('1C TSspéc14'!$B$12="",'1C TSspéc14'!W$30=0),0,IF(AND('1C TSspéc14'!$B$12&lt;&gt;"",$K$2="Pôle",'1C TSspéc14'!$C$12="OUI"),(('1C TSspéc14'!W$26+'1C TSspéc14'!W$27+'1C TSspéc14'!W$28)/'1C TSspéc14'!W$17),IF(AND('1C TSspéc14'!$B$12&lt;&gt;"",$K$2="Pôle",'1C TSspéc14'!$C$12="NON"),(('1C TSspéc14'!W$26+'1C TSspéc14'!W$27+'1C TSspéc14'!W$28)/'1C TSspéc14'!W$30),IF(AND('1C TSspéc14'!$B$12&lt;&gt;"",$K$2&lt;&gt;"Pôle"),0))))</f>
        <v>0</v>
      </c>
      <c r="N1137" s="557">
        <f>IF(AND('1C TSspéc14'!$B$12&lt;&gt;0,'1C TSspéc14'!$W$30&lt;&gt;0),L1137+M1137,0)</f>
        <v>0</v>
      </c>
      <c r="O1137" s="893" t="str">
        <f>IF(AND('1C TSspéc14'!$W$17&lt;&gt;0,'1C TSspéc14'!$C$12="OUI"),'1C TSspéc14'!$W$35/'1C TSspéc14'!$W$17,"")</f>
        <v/>
      </c>
      <c r="P1137" s="543" t="str">
        <f>IF(AND('1C TSspéc14'!$W$17&lt;&gt;0,'1C TSspéc14'!$C$12="OUI"),'1C TSspéc14'!$W$36/'1C TSspéc14'!$W$17,"")</f>
        <v/>
      </c>
      <c r="Q1137" s="543" t="str">
        <f>IF(AND('1C TSspéc14'!$W$17&lt;&gt;0,'1C TSspéc14'!$C$12="OUI"),'1C TSspéc14'!$W$37/'1C TSspéc14'!$W$17,"")</f>
        <v/>
      </c>
      <c r="R1137" s="543" t="str">
        <f>IF(AND('1C TSspéc14'!$W$17&lt;&gt;0,'1C TSspéc14'!$C$12="OUI"),'1C TSspéc14'!$W$38/'1C TSspéc14'!$W$17,"")</f>
        <v/>
      </c>
      <c r="S1137" s="543" t="str">
        <f>IF(AND('1C TSspéc14'!$W$17&lt;&gt;0,'1C TSspéc14'!$C$12="OUI"),'1C TSspéc14'!$W$39/'1C TSspéc14'!$W$17,"")</f>
        <v/>
      </c>
      <c r="T1137" s="543" t="str">
        <f>IF(AND('1C TSspéc14'!$W$17&lt;&gt;0,'1C TSspéc14'!$C$12="OUI"),'1C TSspéc14'!$W$40/'1C TSspéc14'!$W$17,"")</f>
        <v/>
      </c>
      <c r="U1137" s="543" t="str">
        <f>IF(AND('1C TSspéc14'!$W$17&lt;&gt;0,'1C TSspéc14'!$C$12="OUI"),'1C TSspéc14'!$W$41/'1C TSspéc14'!$W$17,"")</f>
        <v/>
      </c>
      <c r="V1137" s="543" t="str">
        <f>IF(AND('1C TSspéc14'!$W$17&lt;&gt;0,'1C TSspéc14'!$C$12="OUI"),'1C TSspéc14'!$W$42/'1C TSspéc14'!$W$17,"")</f>
        <v/>
      </c>
      <c r="W1137" s="543" t="str">
        <f>IF(AND('1C TSspéc14'!$W$17&lt;&gt;0,'1C TSspéc14'!$C$12="OUI"),'1C TSspéc14'!$W$43/'1C TSspéc14'!$W$17,"")</f>
        <v/>
      </c>
      <c r="X1137" s="543" t="str">
        <f>IF(AND('1C TSspéc14'!$W$17&lt;&gt;0,'1C TSspéc14'!$C$12="OUI"),'1C TSspéc14'!$W$44/'1C TSspéc14'!$W$17,"")</f>
        <v/>
      </c>
      <c r="Y1137" s="543" t="str">
        <f>IF(AND('1C TSspéc14'!$W$17&lt;&gt;0,'1C TSspéc14'!$C$12="OUI"),'1C TSspéc14'!$W$45/'1C TSspéc14'!$W$17,"")</f>
        <v/>
      </c>
      <c r="Z1137" s="543" t="str">
        <f>IF(AND('1C TSspéc14'!$W$17&lt;&gt;0,'1C TSspéc14'!$C$12="OUI"),'1C TSspéc14'!$W$46/'1C TSspéc14'!$W$17,"")</f>
        <v/>
      </c>
      <c r="AA1137" s="543" t="str">
        <f>IF(AND('1C TSspéc14'!$W$17&lt;&gt;0,'1C TSspéc14'!$C$12="OUI"),'1C TSspéc14'!$W$47/'1C TSspéc14'!$W$17,"")</f>
        <v/>
      </c>
      <c r="AB1137" s="543" t="str">
        <f>IF(AND('1C TSspéc14'!$W$17&lt;&gt;0,'1C TSspéc14'!$C$12="OUI"),'1C TSspéc14'!$W$48/'1C TSspéc14'!$W$17,"")</f>
        <v/>
      </c>
      <c r="AC1137" s="543" t="str">
        <f>IF(AND('1C TSspéc14'!$W$17&lt;&gt;0,'1C TSspéc14'!$C$12="OUI"),'1C TSspéc14'!$W$49/'1C TSspéc14'!$W$17,"")</f>
        <v/>
      </c>
      <c r="AD1137" s="543" t="str">
        <f>IF(AND('1C TSspéc14'!$W$17&lt;&gt;0,'1C TSspéc14'!$C$12="OUI"),'1C TSspéc14'!$W$50/'1C TSspéc14'!$W$17,"")</f>
        <v/>
      </c>
      <c r="AE1137" s="543" t="str">
        <f>IF(AND('1C TSspéc14'!$W$17&lt;&gt;0,'1C TSspéc14'!$C$12="OUI"),'1C TSspéc14'!$W$51/'1C TSspéc14'!$W$17,"")</f>
        <v/>
      </c>
      <c r="AF1137" s="543" t="str">
        <f>IF(AND('1C TSspéc14'!$W$17&lt;&gt;0,'1C TSspéc14'!$C$12="OUI"),'1C TSspéc14'!$W$52/'1C TSspéc14'!$W$17,"")</f>
        <v/>
      </c>
      <c r="AG1137" s="543" t="str">
        <f>IF(AND('1C TSspéc14'!$W$17&lt;&gt;0,'1C TSspéc14'!$C$12="OUI"),'1C TSspéc14'!$W$53/'1C TSspéc14'!$W$17,"")</f>
        <v/>
      </c>
      <c r="AH1137" s="543" t="str">
        <f>IF(AND('1C TSspéc14'!$W$17&lt;&gt;0,'1C TSspéc14'!$C$12="OUI"),'1C TSspéc14'!$W$54/'1C TSspéc14'!$W$17,"")</f>
        <v/>
      </c>
      <c r="AI1137" s="543" t="str">
        <f>IF(AND('1C TSspéc14'!$W$17&lt;&gt;0,'1C TSspéc14'!$C$12="OUI"),'1C TSspéc14'!$W$55/'1C TSspéc14'!$W$17,"")</f>
        <v/>
      </c>
      <c r="AJ1137" s="543" t="str">
        <f>IF(AND('1C TSspéc14'!$W$17&lt;&gt;0,'1C TSspéc14'!$C$12="OUI"),'1C TSspéc14'!$W$56/'1C TSspéc14'!$W$17,"")</f>
        <v/>
      </c>
      <c r="AK1137" s="543" t="str">
        <f>IF(AND('1C TSspéc14'!$W$17&lt;&gt;0,'1C TSspéc14'!$C$12="OUI"),'1C TSspéc14'!$W$57/'1C TSspéc14'!$W$17,"")</f>
        <v/>
      </c>
      <c r="AL1137" s="72">
        <f>IF(AND('1C TSspéc14'!$W$17&lt;&gt;0,'1C TSspéc14'!$C$12="OUI"),N1137+AK1137,N1137)</f>
        <v>0</v>
      </c>
      <c r="AM1137" s="417">
        <f t="shared" si="311"/>
        <v>0</v>
      </c>
      <c r="AN1137" s="417">
        <f t="shared" si="312"/>
        <v>0</v>
      </c>
      <c r="AO1137" s="418" t="str">
        <f>IF(AND('1C TSspéc14'!$W$17&lt;&gt;0,'1C TSspéc14'!$W$30&lt;&gt;0),AM1137+AN1137,"")</f>
        <v/>
      </c>
      <c r="AP1137" s="573" t="str">
        <f>IF(AND('1C TSspéc14'!$W$17&lt;&gt;0,'1C TSspéc14'!$W$30&lt;&gt;0),AM1137-AR1137,"")</f>
        <v/>
      </c>
      <c r="AQ1137" s="583">
        <f t="shared" si="313"/>
        <v>0</v>
      </c>
      <c r="AR1137" s="596"/>
      <c r="AS1137" s="102"/>
      <c r="AT1137" s="27" t="str">
        <f>IF(('1C TSspéc14'!W$17*FICHE!$C$14&lt;J1137),"Forfait limité à "&amp;FICHE!$C$14&amp;"€/jour","")</f>
        <v/>
      </c>
      <c r="AU1137" s="592"/>
      <c r="AV1137" s="824"/>
      <c r="AW1137" s="824"/>
      <c r="AX1137" s="824"/>
      <c r="AY1137" s="824"/>
      <c r="AZ1137" s="824"/>
      <c r="BA1137" s="767"/>
      <c r="BB1137" s="767"/>
      <c r="BC1137" s="767"/>
      <c r="BD1137" s="767"/>
      <c r="BE1137" s="767"/>
      <c r="BF1137" s="767"/>
      <c r="BG1137" s="767"/>
      <c r="BH1137" s="767"/>
      <c r="BI1137" s="767"/>
      <c r="BJ1137" s="767"/>
      <c r="BK1137" s="767"/>
      <c r="BL1137" s="767"/>
      <c r="BM1137" s="767"/>
      <c r="BN1137" s="767"/>
      <c r="BO1137" s="767"/>
      <c r="BP1137" s="767"/>
      <c r="BQ1137" s="767"/>
      <c r="BR1137" s="767"/>
      <c r="BS1137" s="767"/>
      <c r="BT1137" s="767"/>
      <c r="BU1137" s="767"/>
      <c r="BV1137" s="767"/>
      <c r="BW1137" s="767"/>
      <c r="BX1137" s="767"/>
      <c r="BY1137" s="767"/>
      <c r="BZ1137" s="767"/>
      <c r="CA1137" s="767"/>
      <c r="CB1137" s="767"/>
      <c r="CC1137" s="767"/>
      <c r="CD1137" s="767"/>
      <c r="CE1137" s="767"/>
      <c r="CF1137" s="767"/>
      <c r="CG1137" s="767"/>
      <c r="CH1137" s="767"/>
      <c r="CI1137" s="767"/>
      <c r="CJ1137" s="767"/>
      <c r="CK1137" s="767"/>
      <c r="CL1137" s="767"/>
      <c r="CM1137" s="767"/>
      <c r="CN1137" s="767"/>
      <c r="CO1137" s="767"/>
      <c r="CP1137" s="767"/>
      <c r="CQ1137" s="767"/>
      <c r="CR1137" s="767"/>
      <c r="CS1137" s="767"/>
      <c r="CT1137" s="767"/>
      <c r="CU1137" s="767"/>
      <c r="CV1137" s="767"/>
      <c r="CW1137" s="767"/>
      <c r="CX1137" s="767"/>
      <c r="CY1137" s="767"/>
      <c r="CZ1137" s="767"/>
      <c r="DA1137" s="767"/>
      <c r="DB1137" s="767"/>
      <c r="DC1137" s="767"/>
      <c r="DD1137" s="767"/>
      <c r="DE1137" s="767"/>
      <c r="DF1137" s="767"/>
      <c r="DG1137" s="767"/>
      <c r="DH1137" s="767"/>
      <c r="DI1137" s="767"/>
      <c r="DJ1137" s="767"/>
      <c r="DK1137" s="767"/>
      <c r="DL1137" s="767"/>
      <c r="DM1137" s="767"/>
      <c r="DN1137" s="767"/>
      <c r="DO1137" s="767"/>
      <c r="DP1137" s="767"/>
      <c r="DQ1137" s="767"/>
      <c r="DR1137" s="767"/>
      <c r="DS1137" s="767"/>
      <c r="DT1137" s="767"/>
      <c r="DU1137" s="767"/>
      <c r="DV1137" s="767"/>
      <c r="DW1137" s="767"/>
      <c r="DX1137" s="767"/>
      <c r="DY1137" s="767"/>
      <c r="DZ1137" s="767"/>
      <c r="EA1137" s="767"/>
      <c r="EB1137" s="767"/>
      <c r="EC1137" s="767"/>
      <c r="ED1137" s="767"/>
      <c r="EE1137" s="767"/>
      <c r="EF1137" s="767"/>
      <c r="EG1137" s="767"/>
      <c r="EH1137" s="767"/>
      <c r="EI1137" s="767"/>
      <c r="EJ1137" s="767"/>
      <c r="EK1137" s="767"/>
      <c r="EL1137" s="767"/>
      <c r="EM1137" s="767"/>
      <c r="EN1137" s="767"/>
      <c r="EO1137" s="767"/>
      <c r="EP1137" s="767"/>
      <c r="EQ1137" s="767"/>
      <c r="ER1137" s="767"/>
      <c r="ES1137" s="767"/>
      <c r="ET1137" s="767"/>
      <c r="EU1137" s="767"/>
      <c r="EV1137" s="767"/>
      <c r="EW1137" s="767"/>
      <c r="EX1137" s="767"/>
      <c r="EY1137" s="767"/>
      <c r="EZ1137" s="767"/>
      <c r="FA1137" s="767"/>
      <c r="FB1137" s="767"/>
      <c r="FC1137" s="767"/>
      <c r="FD1137" s="767"/>
      <c r="FE1137" s="767"/>
      <c r="FF1137" s="767"/>
      <c r="FG1137" s="767"/>
      <c r="FH1137" s="767"/>
      <c r="FI1137" s="767"/>
      <c r="FJ1137" s="767"/>
      <c r="FK1137" s="767"/>
      <c r="FL1137" s="767"/>
      <c r="FM1137" s="767"/>
      <c r="FN1137" s="767"/>
      <c r="FO1137" s="767"/>
      <c r="FP1137" s="767"/>
      <c r="FQ1137" s="767"/>
      <c r="FR1137" s="767"/>
      <c r="FS1137" s="767"/>
      <c r="FT1137" s="767"/>
      <c r="FU1137" s="767"/>
      <c r="FV1137" s="767"/>
      <c r="FW1137" s="767"/>
      <c r="FX1137" s="767"/>
      <c r="FY1137" s="767"/>
      <c r="FZ1137" s="767"/>
      <c r="GA1137" s="767"/>
      <c r="GB1137" s="767"/>
      <c r="GC1137" s="767"/>
      <c r="GD1137" s="767"/>
      <c r="GE1137" s="767"/>
      <c r="GF1137" s="767"/>
      <c r="GG1137" s="767"/>
      <c r="GH1137" s="767"/>
      <c r="GI1137" s="767"/>
      <c r="GJ1137" s="767"/>
      <c r="GK1137" s="767"/>
      <c r="GL1137" s="767"/>
      <c r="GM1137" s="767"/>
      <c r="GN1137" s="767"/>
      <c r="GO1137" s="767"/>
      <c r="GP1137" s="767"/>
      <c r="GQ1137" s="767"/>
      <c r="GR1137" s="767"/>
      <c r="GS1137" s="767"/>
      <c r="GT1137" s="767"/>
      <c r="GU1137" s="767"/>
      <c r="GV1137" s="767"/>
      <c r="GW1137" s="767"/>
      <c r="GX1137" s="767"/>
      <c r="GY1137" s="767"/>
      <c r="GZ1137" s="767"/>
      <c r="HA1137" s="767"/>
      <c r="HB1137" s="767"/>
      <c r="HC1137" s="767"/>
    </row>
    <row r="1138" spans="1:211" s="864" customFormat="1" ht="13.9" hidden="1" customHeight="1">
      <c r="A1138" s="307"/>
      <c r="B1138" s="351"/>
      <c r="C1138" s="971" t="str">
        <f>IF('1C TSspéc14'!X$17&lt;&gt;0,'1C TSspéc14'!$B$12,"")</f>
        <v/>
      </c>
      <c r="D1138" s="972"/>
      <c r="E1138" s="973"/>
      <c r="F1138" s="93">
        <f>IF(AND($C1138='1C TSspéc14'!$B$12,'1C TSspéc14'!$B$16="spécifiques",'1C TSspéc14'!$X$17&lt;&gt;""),'1C TSspéc14'!$X$21,"")</f>
        <v>0</v>
      </c>
      <c r="G1138" s="863"/>
      <c r="H1138" s="745">
        <v>0.21</v>
      </c>
      <c r="I1138" s="747">
        <v>1</v>
      </c>
      <c r="J1138" s="312"/>
      <c r="K1138" s="680">
        <f t="shared" si="299"/>
        <v>0</v>
      </c>
      <c r="L1138" s="556">
        <f>IF(OR('1C TSspéc14'!$B$12="",'1C TSspéc14'!X$30=0),0,IF(AND('1C TSspéc14'!$B$12&lt;&gt;"",$K$2="Pôle",'1C TSspéc14'!$C$12="OUI"),(('1C TSspéc14'!X$22+'1C TSspéc14'!X$23+'1C TSspéc14'!X$24+'1C TSspéc14'!X$25+'1C TSspéc14'!X$29)/'1C TSspéc14'!X$17),IF(AND('1C TSspéc14'!$B$12&lt;&gt;"",$K$2="Pôle",'1C TSspéc14'!$C$12="NON"),(('1C TSspéc14'!X$22+'1C TSspéc14'!X$23+'1C TSspéc14'!X$24+'1C TSspéc14'!X$25+'1C TSspéc14'!X$29)/'1C TSspéc14'!X$30),IF(AND('1C TSspéc14'!$B$12&lt;&gt;"",$K$2&lt;&gt;"Pôle",'1C TSspéc14'!$C$12="OUI"),(('1C TSspéc14'!X$22+'1C TSspéc14'!X$23+'1C TSspéc14'!X$24+'1C TSspéc14'!X$25+'1C TSspéc14'!X$26+'1C TSspéc14'!X$27+'1C TSspéc14'!X$28+'1C TSspéc14'!X$29)/'1C TSspéc14'!X$17),IF(AND('1C TSspéc14'!$B$12&lt;&gt;"",$K$2&lt;&gt;"Pôle",'1C TSspéc14'!$C$12="NON"),(('1C TSspéc14'!X$22+'1C TSspéc14'!X$23+'1C TSspéc14'!X$24+'1C TSspéc14'!X$25+'1C TSspéc14'!X$26+'1C TSspéc14'!X$27+'1C TSspéc14'!X$28+'1C TSspéc14'!X$29)/'1C TSspéc14'!X$30))))))</f>
        <v>0</v>
      </c>
      <c r="M1138" s="556">
        <f>IF(OR('1C TSspéc14'!$B$12="",'1C TSspéc14'!X$30=0),0,IF(AND('1C TSspéc14'!$B$12&lt;&gt;"",$K$2="Pôle",'1C TSspéc14'!$C$12="OUI"),(('1C TSspéc14'!X$26+'1C TSspéc14'!X$27+'1C TSspéc14'!X$28)/'1C TSspéc14'!X$17),IF(AND('1C TSspéc14'!$B$12&lt;&gt;"",$K$2="Pôle",'1C TSspéc14'!$C$12="NON"),(('1C TSspéc14'!X$26+'1C TSspéc14'!X$27+'1C TSspéc14'!X$28)/'1C TSspéc14'!X$30),IF(AND('1C TSspéc14'!$B$12&lt;&gt;"",$K$2&lt;&gt;"Pôle"),0))))</f>
        <v>0</v>
      </c>
      <c r="N1138" s="557">
        <f>IF(AND('1C TSspéc14'!$B$12&lt;&gt;0,'1C TSspéc14'!$X$30&lt;&gt;0),L1138+M1138,0)</f>
        <v>0</v>
      </c>
      <c r="O1138" s="893" t="str">
        <f>IF(AND('1C TSspéc14'!$X$17&lt;&gt;0,'1C TSspéc14'!$C$12="OUI"),'1C TSspéc14'!$X$35/'1C TSspéc14'!$X$17,"")</f>
        <v/>
      </c>
      <c r="P1138" s="543" t="str">
        <f>IF(AND('1C TSspéc14'!$X$17&lt;&gt;0,'1C TSspéc14'!$C$12="OUI"),'1C TSspéc14'!$X$36/'1C TSspéc14'!$X$17,"")</f>
        <v/>
      </c>
      <c r="Q1138" s="543" t="str">
        <f>IF(AND('1C TSspéc14'!$X$17&lt;&gt;0,'1C TSspéc14'!$C$12="OUI"),'1C TSspéc14'!$X$37/'1C TSspéc14'!$X$17,"")</f>
        <v/>
      </c>
      <c r="R1138" s="543" t="str">
        <f>IF(AND('1C TSspéc14'!$X$17&lt;&gt;0,'1C TSspéc14'!$C$12="OUI"),'1C TSspéc14'!$X$38/'1C TSspéc14'!$X$17,"")</f>
        <v/>
      </c>
      <c r="S1138" s="543" t="str">
        <f>IF(AND('1C TSspéc14'!$X$17&lt;&gt;0,'1C TSspéc14'!$C$12="OUI"),'1C TSspéc14'!$X$39/'1C TSspéc14'!$X$17,"")</f>
        <v/>
      </c>
      <c r="T1138" s="543" t="str">
        <f>IF(AND('1C TSspéc14'!$X$17&lt;&gt;0,'1C TSspéc14'!$C$12="OUI"),'1C TSspéc14'!$X$40/'1C TSspéc14'!$X$17,"")</f>
        <v/>
      </c>
      <c r="U1138" s="543" t="str">
        <f>IF(AND('1C TSspéc14'!$X$17&lt;&gt;0,'1C TSspéc14'!$C$12="OUI"),'1C TSspéc14'!$X$41/'1C TSspéc14'!$X$17,"")</f>
        <v/>
      </c>
      <c r="V1138" s="543" t="str">
        <f>IF(AND('1C TSspéc14'!$X$17&lt;&gt;0,'1C TSspéc14'!$C$12="OUI"),'1C TSspéc14'!$X$42/'1C TSspéc14'!$X$17,"")</f>
        <v/>
      </c>
      <c r="W1138" s="543" t="str">
        <f>IF(AND('1C TSspéc14'!$X$17&lt;&gt;0,'1C TSspéc14'!$C$12="OUI"),'1C TSspéc14'!$X$43/'1C TSspéc14'!$X$17,"")</f>
        <v/>
      </c>
      <c r="X1138" s="543" t="str">
        <f>IF(AND('1C TSspéc14'!$X$17&lt;&gt;0,'1C TSspéc14'!$C$12="OUI"),'1C TSspéc14'!$X$44/'1C TSspéc14'!$X$17,"")</f>
        <v/>
      </c>
      <c r="Y1138" s="543" t="str">
        <f>IF(AND('1C TSspéc14'!$X$17&lt;&gt;0,'1C TSspéc14'!$C$12="OUI"),'1C TSspéc14'!$X$45/'1C TSspéc14'!$X$17,"")</f>
        <v/>
      </c>
      <c r="Z1138" s="543" t="str">
        <f>IF(AND('1C TSspéc14'!$X$17&lt;&gt;0,'1C TSspéc14'!$C$12="OUI"),'1C TSspéc14'!$X$46/'1C TSspéc14'!$X$17,"")</f>
        <v/>
      </c>
      <c r="AA1138" s="543" t="str">
        <f>IF(AND('1C TSspéc14'!$X$17&lt;&gt;0,'1C TSspéc14'!$C$12="OUI"),'1C TSspéc14'!$X$47/'1C TSspéc14'!$X$17,"")</f>
        <v/>
      </c>
      <c r="AB1138" s="543" t="str">
        <f>IF(AND('1C TSspéc14'!$X$17&lt;&gt;0,'1C TSspéc14'!$C$12="OUI"),'1C TSspéc14'!$X$48/'1C TSspéc14'!$X$17,"")</f>
        <v/>
      </c>
      <c r="AC1138" s="543" t="str">
        <f>IF(AND('1C TSspéc14'!$X$17&lt;&gt;0,'1C TSspéc14'!$C$12="OUI"),'1C TSspéc14'!$X$49/'1C TSspéc14'!$X$17,"")</f>
        <v/>
      </c>
      <c r="AD1138" s="543" t="str">
        <f>IF(AND('1C TSspéc14'!$X$17&lt;&gt;0,'1C TSspéc14'!$C$12="OUI"),'1C TSspéc14'!$X$50/'1C TSspéc14'!$X$17,"")</f>
        <v/>
      </c>
      <c r="AE1138" s="543" t="str">
        <f>IF(AND('1C TSspéc14'!$X$17&lt;&gt;0,'1C TSspéc14'!$C$12="OUI"),'1C TSspéc14'!$X$51/'1C TSspéc14'!$X$17,"")</f>
        <v/>
      </c>
      <c r="AF1138" s="543" t="str">
        <f>IF(AND('1C TSspéc14'!$X$17&lt;&gt;0,'1C TSspéc14'!$C$12="OUI"),'1C TSspéc14'!$X$52/'1C TSspéc14'!$X$17,"")</f>
        <v/>
      </c>
      <c r="AG1138" s="543" t="str">
        <f>IF(AND('1C TSspéc14'!$X$17&lt;&gt;0,'1C TSspéc14'!$C$12="OUI"),'1C TSspéc14'!$X$53/'1C TSspéc14'!$X$17,"")</f>
        <v/>
      </c>
      <c r="AH1138" s="543" t="str">
        <f>IF(AND('1C TSspéc14'!$X$17&lt;&gt;0,'1C TSspéc14'!$C$12="OUI"),'1C TSspéc14'!$X$54/'1C TSspéc14'!$X$17,"")</f>
        <v/>
      </c>
      <c r="AI1138" s="543" t="str">
        <f>IF(AND('1C TSspéc14'!$X$17&lt;&gt;0,'1C TSspéc14'!$C$12="OUI"),'1C TSspéc14'!$X$55/'1C TSspéc14'!$X$17,"")</f>
        <v/>
      </c>
      <c r="AJ1138" s="543" t="str">
        <f>IF(AND('1C TSspéc14'!$X$17&lt;&gt;0,'1C TSspéc14'!$C$12="OUI"),'1C TSspéc14'!$X$56/'1C TSspéc14'!$X$17,"")</f>
        <v/>
      </c>
      <c r="AK1138" s="543" t="str">
        <f>IF(AND('1C TSspéc14'!$X$17&lt;&gt;0,'1C TSspéc14'!$C$12="OUI"),'1C TSspéc14'!$X$57/'1C TSspéc14'!$X$17,"")</f>
        <v/>
      </c>
      <c r="AL1138" s="72">
        <f>IF(AND('1C TSspéc14'!$X$17&lt;&gt;0,'1C TSspéc14'!$C$12="OUI"),N1138+AK1138,N1138)</f>
        <v>0</v>
      </c>
      <c r="AM1138" s="417">
        <f t="shared" si="311"/>
        <v>0</v>
      </c>
      <c r="AN1138" s="417">
        <f t="shared" si="312"/>
        <v>0</v>
      </c>
      <c r="AO1138" s="418" t="str">
        <f>IF(AND('1C TSspéc14'!$X$17&lt;&gt;0,'1C TSspéc14'!$X$30&lt;&gt;0),AM1138+AN1138,"")</f>
        <v/>
      </c>
      <c r="AP1138" s="573" t="str">
        <f>IF(AND('1C TSspéc14'!$X$17&lt;&gt;0,'1C TSspéc14'!$X$30&lt;&gt;0),AM1138-AR1138,"")</f>
        <v/>
      </c>
      <c r="AQ1138" s="583">
        <f t="shared" si="313"/>
        <v>0</v>
      </c>
      <c r="AR1138" s="596"/>
      <c r="AS1138" s="102"/>
      <c r="AT1138" s="27" t="str">
        <f>IF(('1C TSspéc14'!X$17*FICHE!$C$14&lt;J1138),"Forfait limité à "&amp;FICHE!$C$14&amp;"€/jour","")</f>
        <v/>
      </c>
      <c r="AU1138" s="592"/>
      <c r="AV1138" s="824"/>
      <c r="AW1138" s="824"/>
      <c r="AX1138" s="824"/>
      <c r="AY1138" s="824"/>
      <c r="AZ1138" s="824"/>
      <c r="BA1138" s="767"/>
      <c r="BB1138" s="767"/>
      <c r="BC1138" s="767"/>
      <c r="BD1138" s="767"/>
      <c r="BE1138" s="767"/>
      <c r="BF1138" s="767"/>
      <c r="BG1138" s="767"/>
      <c r="BH1138" s="767"/>
      <c r="BI1138" s="767"/>
      <c r="BJ1138" s="767"/>
      <c r="BK1138" s="767"/>
      <c r="BL1138" s="767"/>
      <c r="BM1138" s="767"/>
      <c r="BN1138" s="767"/>
      <c r="BO1138" s="767"/>
      <c r="BP1138" s="767"/>
      <c r="BQ1138" s="767"/>
      <c r="BR1138" s="767"/>
      <c r="BS1138" s="767"/>
      <c r="BT1138" s="767"/>
      <c r="BU1138" s="767"/>
      <c r="BV1138" s="767"/>
      <c r="BW1138" s="767"/>
      <c r="BX1138" s="767"/>
      <c r="BY1138" s="767"/>
      <c r="BZ1138" s="767"/>
      <c r="CA1138" s="767"/>
      <c r="CB1138" s="767"/>
      <c r="CC1138" s="767"/>
      <c r="CD1138" s="767"/>
      <c r="CE1138" s="767"/>
      <c r="CF1138" s="767"/>
      <c r="CG1138" s="767"/>
      <c r="CH1138" s="767"/>
      <c r="CI1138" s="767"/>
      <c r="CJ1138" s="767"/>
      <c r="CK1138" s="767"/>
      <c r="CL1138" s="767"/>
      <c r="CM1138" s="767"/>
      <c r="CN1138" s="767"/>
      <c r="CO1138" s="767"/>
      <c r="CP1138" s="767"/>
      <c r="CQ1138" s="767"/>
      <c r="CR1138" s="767"/>
      <c r="CS1138" s="767"/>
      <c r="CT1138" s="767"/>
      <c r="CU1138" s="767"/>
      <c r="CV1138" s="767"/>
      <c r="CW1138" s="767"/>
      <c r="CX1138" s="767"/>
      <c r="CY1138" s="767"/>
      <c r="CZ1138" s="767"/>
      <c r="DA1138" s="767"/>
      <c r="DB1138" s="767"/>
      <c r="DC1138" s="767"/>
      <c r="DD1138" s="767"/>
      <c r="DE1138" s="767"/>
      <c r="DF1138" s="767"/>
      <c r="DG1138" s="767"/>
      <c r="DH1138" s="767"/>
      <c r="DI1138" s="767"/>
      <c r="DJ1138" s="767"/>
      <c r="DK1138" s="767"/>
      <c r="DL1138" s="767"/>
      <c r="DM1138" s="767"/>
      <c r="DN1138" s="767"/>
      <c r="DO1138" s="767"/>
      <c r="DP1138" s="767"/>
      <c r="DQ1138" s="767"/>
      <c r="DR1138" s="767"/>
      <c r="DS1138" s="767"/>
      <c r="DT1138" s="767"/>
      <c r="DU1138" s="767"/>
      <c r="DV1138" s="767"/>
      <c r="DW1138" s="767"/>
      <c r="DX1138" s="767"/>
      <c r="DY1138" s="767"/>
      <c r="DZ1138" s="767"/>
      <c r="EA1138" s="767"/>
      <c r="EB1138" s="767"/>
      <c r="EC1138" s="767"/>
      <c r="ED1138" s="767"/>
      <c r="EE1138" s="767"/>
      <c r="EF1138" s="767"/>
      <c r="EG1138" s="767"/>
      <c r="EH1138" s="767"/>
      <c r="EI1138" s="767"/>
      <c r="EJ1138" s="767"/>
      <c r="EK1138" s="767"/>
      <c r="EL1138" s="767"/>
      <c r="EM1138" s="767"/>
      <c r="EN1138" s="767"/>
      <c r="EO1138" s="767"/>
      <c r="EP1138" s="767"/>
      <c r="EQ1138" s="767"/>
      <c r="ER1138" s="767"/>
      <c r="ES1138" s="767"/>
      <c r="ET1138" s="767"/>
      <c r="EU1138" s="767"/>
      <c r="EV1138" s="767"/>
      <c r="EW1138" s="767"/>
      <c r="EX1138" s="767"/>
      <c r="EY1138" s="767"/>
      <c r="EZ1138" s="767"/>
      <c r="FA1138" s="767"/>
      <c r="FB1138" s="767"/>
      <c r="FC1138" s="767"/>
      <c r="FD1138" s="767"/>
      <c r="FE1138" s="767"/>
      <c r="FF1138" s="767"/>
      <c r="FG1138" s="767"/>
      <c r="FH1138" s="767"/>
      <c r="FI1138" s="767"/>
      <c r="FJ1138" s="767"/>
      <c r="FK1138" s="767"/>
      <c r="FL1138" s="767"/>
      <c r="FM1138" s="767"/>
      <c r="FN1138" s="767"/>
      <c r="FO1138" s="767"/>
      <c r="FP1138" s="767"/>
      <c r="FQ1138" s="767"/>
      <c r="FR1138" s="767"/>
      <c r="FS1138" s="767"/>
      <c r="FT1138" s="767"/>
      <c r="FU1138" s="767"/>
      <c r="FV1138" s="767"/>
      <c r="FW1138" s="767"/>
      <c r="FX1138" s="767"/>
      <c r="FY1138" s="767"/>
      <c r="FZ1138" s="767"/>
      <c r="GA1138" s="767"/>
      <c r="GB1138" s="767"/>
      <c r="GC1138" s="767"/>
      <c r="GD1138" s="767"/>
      <c r="GE1138" s="767"/>
      <c r="GF1138" s="767"/>
      <c r="GG1138" s="767"/>
      <c r="GH1138" s="767"/>
      <c r="GI1138" s="767"/>
      <c r="GJ1138" s="767"/>
      <c r="GK1138" s="767"/>
      <c r="GL1138" s="767"/>
      <c r="GM1138" s="767"/>
      <c r="GN1138" s="767"/>
      <c r="GO1138" s="767"/>
      <c r="GP1138" s="767"/>
      <c r="GQ1138" s="767"/>
      <c r="GR1138" s="767"/>
      <c r="GS1138" s="767"/>
      <c r="GT1138" s="767"/>
      <c r="GU1138" s="767"/>
      <c r="GV1138" s="767"/>
      <c r="GW1138" s="767"/>
      <c r="GX1138" s="767"/>
      <c r="GY1138" s="767"/>
      <c r="GZ1138" s="767"/>
      <c r="HA1138" s="767"/>
      <c r="HB1138" s="767"/>
      <c r="HC1138" s="767"/>
    </row>
    <row r="1139" spans="1:211" s="864" customFormat="1" ht="13.9" hidden="1" customHeight="1">
      <c r="A1139" s="307"/>
      <c r="B1139" s="351"/>
      <c r="C1139" s="971" t="str">
        <f>IF('1C TSspéc14'!Y$17&lt;&gt;0,'1C TSspéc14'!$B$12,"")</f>
        <v/>
      </c>
      <c r="D1139" s="972"/>
      <c r="E1139" s="973"/>
      <c r="F1139" s="93">
        <f>IF(AND($C1139='1C TSspéc14'!$B$12,'1C TSspéc14'!$B$16="spécifiques",'1C TSspéc14'!$Y$17&lt;&gt;""),'1C TSspéc14'!$Y$21,"")</f>
        <v>0</v>
      </c>
      <c r="G1139" s="863"/>
      <c r="H1139" s="745">
        <v>0.21</v>
      </c>
      <c r="I1139" s="747">
        <v>1</v>
      </c>
      <c r="J1139" s="312"/>
      <c r="K1139" s="680">
        <f t="shared" si="299"/>
        <v>0</v>
      </c>
      <c r="L1139" s="556">
        <f>IF(OR('1C TSspéc14'!$B$12="",'1C TSspéc14'!Y$30=0),0,IF(AND('1C TSspéc14'!$B$12&lt;&gt;"",$K$2="Pôle",'1C TSspéc14'!$C$12="OUI"),(('1C TSspéc14'!Y$22+'1C TSspéc14'!Y$23+'1C TSspéc14'!Y$24+'1C TSspéc14'!Y$25+'1C TSspéc14'!Y$29)/'1C TSspéc14'!Y$17),IF(AND('1C TSspéc14'!$B$12&lt;&gt;"",$K$2="Pôle",'1C TSspéc14'!$C$12="NON"),(('1C TSspéc14'!Y$22+'1C TSspéc14'!Y$23+'1C TSspéc14'!Y$24+'1C TSspéc14'!Y$25+'1C TSspéc14'!Y$29)/'1C TSspéc14'!Y$30),IF(AND('1C TSspéc14'!$B$12&lt;&gt;"",$K$2&lt;&gt;"Pôle",'1C TSspéc14'!$C$12="OUI"),(('1C TSspéc14'!Y$22+'1C TSspéc14'!Y$23+'1C TSspéc14'!Y$24+'1C TSspéc14'!Y$25+'1C TSspéc14'!Y$26+'1C TSspéc14'!Y$27+'1C TSspéc14'!Y$28+'1C TSspéc14'!Y$29)/'1C TSspéc14'!Y$17),IF(AND('1C TSspéc14'!$B$12&lt;&gt;"",$K$2&lt;&gt;"Pôle",'1C TSspéc14'!$C$12="NON"),(('1C TSspéc14'!Y$22+'1C TSspéc14'!Y$23+'1C TSspéc14'!Y$24+'1C TSspéc14'!Y$25+'1C TSspéc14'!Y$26+'1C TSspéc14'!Y$27+'1C TSspéc14'!Y$28+'1C TSspéc14'!Y$29)/'1C TSspéc14'!Y$30))))))</f>
        <v>0</v>
      </c>
      <c r="M1139" s="556">
        <f>IF(OR('1C TSspéc14'!$B$12="",'1C TSspéc14'!Y$30=0),0,IF(AND('1C TSspéc14'!$B$12&lt;&gt;"",$K$2="Pôle",'1C TSspéc14'!$C$12="OUI"),(('1C TSspéc14'!Y$26+'1C TSspéc14'!Y$27+'1C TSspéc14'!Y$28)/'1C TSspéc14'!Y$17),IF(AND('1C TSspéc14'!$B$12&lt;&gt;"",$K$2="Pôle",'1C TSspéc14'!$C$12="NON"),(('1C TSspéc14'!Y$26+'1C TSspéc14'!Y$27+'1C TSspéc14'!Y$28)/'1C TSspéc14'!Y$30),IF(AND('1C TSspéc14'!$B$12&lt;&gt;"",$K$2&lt;&gt;"Pôle"),0))))</f>
        <v>0</v>
      </c>
      <c r="N1139" s="557">
        <f>IF(AND('1C TSspéc14'!$B$12&lt;&gt;0,'1C TSspéc14'!$Y$30&lt;&gt;0),L1139+M1139,0)</f>
        <v>0</v>
      </c>
      <c r="O1139" s="893" t="str">
        <f>IF(AND('1C TSspéc14'!$Y$17&lt;&gt;0,'1C TSspéc14'!$C$12="OUI"),'1C TSspéc14'!$Y$35/'1C TSspéc14'!$Y$17,"")</f>
        <v/>
      </c>
      <c r="P1139" s="543" t="str">
        <f>IF(AND('1C TSspéc14'!$Y$17&lt;&gt;0,'1C TSspéc14'!$C$12="OUI"),'1C TSspéc14'!$Y$36/'1C TSspéc14'!$Y$17,"")</f>
        <v/>
      </c>
      <c r="Q1139" s="543" t="str">
        <f>IF(AND('1C TSspéc14'!$Y$17&lt;&gt;0,'1C TSspéc14'!$C$12="OUI"),'1C TSspéc14'!$Y$37/'1C TSspéc14'!$Y$17,"")</f>
        <v/>
      </c>
      <c r="R1139" s="543" t="str">
        <f>IF(AND('1C TSspéc14'!$Y$17&lt;&gt;0,'1C TSspéc14'!$C$12="OUI"),'1C TSspéc14'!$Y$38/'1C TSspéc14'!$Y$17,"")</f>
        <v/>
      </c>
      <c r="S1139" s="543" t="str">
        <f>IF(AND('1C TSspéc14'!$Y$17&lt;&gt;0,'1C TSspéc14'!$C$12="OUI"),'1C TSspéc14'!$Y$39/'1C TSspéc14'!$Y$17,"")</f>
        <v/>
      </c>
      <c r="T1139" s="543" t="str">
        <f>IF(AND('1C TSspéc14'!$Y$17&lt;&gt;0,'1C TSspéc14'!$C$12="OUI"),'1C TSspéc14'!$Y$40/'1C TSspéc14'!$Y$17,"")</f>
        <v/>
      </c>
      <c r="U1139" s="543" t="str">
        <f>IF(AND('1C TSspéc14'!$Y$17&lt;&gt;0,'1C TSspéc14'!$C$12="OUI"),'1C TSspéc14'!$Y$41/'1C TSspéc14'!$Y$17,"")</f>
        <v/>
      </c>
      <c r="V1139" s="543" t="str">
        <f>IF(AND('1C TSspéc14'!$Y$17&lt;&gt;0,'1C TSspéc14'!$C$12="OUI"),'1C TSspéc14'!$Y$42/'1C TSspéc14'!$Y$17,"")</f>
        <v/>
      </c>
      <c r="W1139" s="543" t="str">
        <f>IF(AND('1C TSspéc14'!$Y$17&lt;&gt;0,'1C TSspéc14'!$C$12="OUI"),'1C TSspéc14'!$Y$43/'1C TSspéc14'!$Y$17,"")</f>
        <v/>
      </c>
      <c r="X1139" s="543" t="str">
        <f>IF(AND('1C TSspéc14'!$Y$17&lt;&gt;0,'1C TSspéc14'!$C$12="OUI"),'1C TSspéc14'!$Y$44/'1C TSspéc14'!$Y$17,"")</f>
        <v/>
      </c>
      <c r="Y1139" s="543" t="str">
        <f>IF(AND('1C TSspéc14'!$Y$17&lt;&gt;0,'1C TSspéc14'!$C$12="OUI"),'1C TSspéc14'!$Y$45/'1C TSspéc14'!$Y$17,"")</f>
        <v/>
      </c>
      <c r="Z1139" s="543" t="str">
        <f>IF(AND('1C TSspéc14'!$Y$17&lt;&gt;0,'1C TSspéc14'!$C$12="OUI"),'1C TSspéc14'!$Y$46/'1C TSspéc14'!$Y$17,"")</f>
        <v/>
      </c>
      <c r="AA1139" s="543" t="str">
        <f>IF(AND('1C TSspéc14'!$Y$17&lt;&gt;0,'1C TSspéc14'!$C$12="OUI"),'1C TSspéc14'!$Y$47/'1C TSspéc14'!$Y$17,"")</f>
        <v/>
      </c>
      <c r="AB1139" s="543" t="str">
        <f>IF(AND('1C TSspéc14'!$Y$17&lt;&gt;0,'1C TSspéc14'!$C$12="OUI"),'1C TSspéc14'!$Y$48/'1C TSspéc14'!$Y$17,"")</f>
        <v/>
      </c>
      <c r="AC1139" s="543" t="str">
        <f>IF(AND('1C TSspéc14'!$Y$17&lt;&gt;0,'1C TSspéc14'!$C$12="OUI"),'1C TSspéc14'!$Y$49/'1C TSspéc14'!$Y$17,"")</f>
        <v/>
      </c>
      <c r="AD1139" s="543" t="str">
        <f>IF(AND('1C TSspéc14'!$Y$17&lt;&gt;0,'1C TSspéc14'!$C$12="OUI"),'1C TSspéc14'!$Y$50/'1C TSspéc14'!$Y$17,"")</f>
        <v/>
      </c>
      <c r="AE1139" s="543" t="str">
        <f>IF(AND('1C TSspéc14'!$Y$17&lt;&gt;0,'1C TSspéc14'!$C$12="OUI"),'1C TSspéc14'!$Y$51/'1C TSspéc14'!$Y$17,"")</f>
        <v/>
      </c>
      <c r="AF1139" s="543" t="str">
        <f>IF(AND('1C TSspéc14'!$Y$17&lt;&gt;0,'1C TSspéc14'!$C$12="OUI"),'1C TSspéc14'!$Y$52/'1C TSspéc14'!$Y$17,"")</f>
        <v/>
      </c>
      <c r="AG1139" s="543" t="str">
        <f>IF(AND('1C TSspéc14'!$Y$17&lt;&gt;0,'1C TSspéc14'!$C$12="OUI"),'1C TSspéc14'!$Y$53/'1C TSspéc14'!$Y$17,"")</f>
        <v/>
      </c>
      <c r="AH1139" s="543" t="str">
        <f>IF(AND('1C TSspéc14'!$Y$17&lt;&gt;0,'1C TSspéc14'!$C$12="OUI"),'1C TSspéc14'!$Y$54/'1C TSspéc14'!$Y$17,"")</f>
        <v/>
      </c>
      <c r="AI1139" s="543" t="str">
        <f>IF(AND('1C TSspéc14'!$Y$17&lt;&gt;0,'1C TSspéc14'!$C$12="OUI"),'1C TSspéc14'!$Y$55/'1C TSspéc14'!$Y$17,"")</f>
        <v/>
      </c>
      <c r="AJ1139" s="543" t="str">
        <f>IF(AND('1C TSspéc14'!$Y$17&lt;&gt;0,'1C TSspéc14'!$C$12="OUI"),'1C TSspéc14'!$Y$56/'1C TSspéc14'!$Y$17,"")</f>
        <v/>
      </c>
      <c r="AK1139" s="543" t="str">
        <f>IF(AND('1C TSspéc14'!$Y$17&lt;&gt;0,'1C TSspéc14'!$C$12="OUI"),'1C TSspéc14'!$Y$57/'1C TSspéc14'!$Y$17,"")</f>
        <v/>
      </c>
      <c r="AL1139" s="72">
        <f>IF(AND('1C TSspéc14'!$Y$17&lt;&gt;0,'1C TSspéc14'!$C$12="OUI"),N1139+AK1139,N1139)</f>
        <v>0</v>
      </c>
      <c r="AM1139" s="417">
        <f t="shared" si="311"/>
        <v>0</v>
      </c>
      <c r="AN1139" s="417">
        <f t="shared" si="312"/>
        <v>0</v>
      </c>
      <c r="AO1139" s="418" t="str">
        <f>IF(AND('1C TSspéc2'!$Y$17&lt;&gt;0,'1C TSspéc2'!$Y$30&lt;&gt;0),AM1139+AN1139,"")</f>
        <v/>
      </c>
      <c r="AP1139" s="573" t="str">
        <f>IF(AND('1C TSspéc14'!$Y$17&lt;&gt;0,'1C TSspéc14'!$Y$30&lt;&gt;0),AM1139-AR1139,"")</f>
        <v/>
      </c>
      <c r="AQ1139" s="583">
        <f t="shared" si="313"/>
        <v>0</v>
      </c>
      <c r="AR1139" s="596"/>
      <c r="AS1139" s="102"/>
      <c r="AT1139" s="27" t="str">
        <f>IF(('1C TSspéc14'!Y$17*FICHE!$C$14&lt;J1139),"Forfait limité à "&amp;FICHE!$C$14&amp;"€/jour","")</f>
        <v/>
      </c>
      <c r="AU1139" s="592"/>
      <c r="AV1139" s="824"/>
      <c r="AW1139" s="824"/>
      <c r="AX1139" s="824"/>
      <c r="AY1139" s="824"/>
      <c r="AZ1139" s="824"/>
      <c r="BA1139" s="767"/>
      <c r="BB1139" s="767"/>
      <c r="BC1139" s="767"/>
      <c r="BD1139" s="767"/>
      <c r="BE1139" s="767"/>
      <c r="BF1139" s="767"/>
      <c r="BG1139" s="767"/>
      <c r="BH1139" s="767"/>
      <c r="BI1139" s="767"/>
      <c r="BJ1139" s="767"/>
      <c r="BK1139" s="767"/>
      <c r="BL1139" s="767"/>
      <c r="BM1139" s="767"/>
      <c r="BN1139" s="767"/>
      <c r="BO1139" s="767"/>
      <c r="BP1139" s="767"/>
      <c r="BQ1139" s="767"/>
      <c r="BR1139" s="767"/>
      <c r="BS1139" s="767"/>
      <c r="BT1139" s="767"/>
      <c r="BU1139" s="767"/>
      <c r="BV1139" s="767"/>
      <c r="BW1139" s="767"/>
      <c r="BX1139" s="767"/>
      <c r="BY1139" s="767"/>
      <c r="BZ1139" s="767"/>
      <c r="CA1139" s="767"/>
      <c r="CB1139" s="767"/>
      <c r="CC1139" s="767"/>
      <c r="CD1139" s="767"/>
      <c r="CE1139" s="767"/>
      <c r="CF1139" s="767"/>
      <c r="CG1139" s="767"/>
      <c r="CH1139" s="767"/>
      <c r="CI1139" s="767"/>
      <c r="CJ1139" s="767"/>
      <c r="CK1139" s="767"/>
      <c r="CL1139" s="767"/>
      <c r="CM1139" s="767"/>
      <c r="CN1139" s="767"/>
      <c r="CO1139" s="767"/>
      <c r="CP1139" s="767"/>
      <c r="CQ1139" s="767"/>
      <c r="CR1139" s="767"/>
      <c r="CS1139" s="767"/>
      <c r="CT1139" s="767"/>
      <c r="CU1139" s="767"/>
      <c r="CV1139" s="767"/>
      <c r="CW1139" s="767"/>
      <c r="CX1139" s="767"/>
      <c r="CY1139" s="767"/>
      <c r="CZ1139" s="767"/>
      <c r="DA1139" s="767"/>
      <c r="DB1139" s="767"/>
      <c r="DC1139" s="767"/>
      <c r="DD1139" s="767"/>
      <c r="DE1139" s="767"/>
      <c r="DF1139" s="767"/>
      <c r="DG1139" s="767"/>
      <c r="DH1139" s="767"/>
      <c r="DI1139" s="767"/>
      <c r="DJ1139" s="767"/>
      <c r="DK1139" s="767"/>
      <c r="DL1139" s="767"/>
      <c r="DM1139" s="767"/>
      <c r="DN1139" s="767"/>
      <c r="DO1139" s="767"/>
      <c r="DP1139" s="767"/>
      <c r="DQ1139" s="767"/>
      <c r="DR1139" s="767"/>
      <c r="DS1139" s="767"/>
      <c r="DT1139" s="767"/>
      <c r="DU1139" s="767"/>
      <c r="DV1139" s="767"/>
      <c r="DW1139" s="767"/>
      <c r="DX1139" s="767"/>
      <c r="DY1139" s="767"/>
      <c r="DZ1139" s="767"/>
      <c r="EA1139" s="767"/>
      <c r="EB1139" s="767"/>
      <c r="EC1139" s="767"/>
      <c r="ED1139" s="767"/>
      <c r="EE1139" s="767"/>
      <c r="EF1139" s="767"/>
      <c r="EG1139" s="767"/>
      <c r="EH1139" s="767"/>
      <c r="EI1139" s="767"/>
      <c r="EJ1139" s="767"/>
      <c r="EK1139" s="767"/>
      <c r="EL1139" s="767"/>
      <c r="EM1139" s="767"/>
      <c r="EN1139" s="767"/>
      <c r="EO1139" s="767"/>
      <c r="EP1139" s="767"/>
      <c r="EQ1139" s="767"/>
      <c r="ER1139" s="767"/>
      <c r="ES1139" s="767"/>
      <c r="ET1139" s="767"/>
      <c r="EU1139" s="767"/>
      <c r="EV1139" s="767"/>
      <c r="EW1139" s="767"/>
      <c r="EX1139" s="767"/>
      <c r="EY1139" s="767"/>
      <c r="EZ1139" s="767"/>
      <c r="FA1139" s="767"/>
      <c r="FB1139" s="767"/>
      <c r="FC1139" s="767"/>
      <c r="FD1139" s="767"/>
      <c r="FE1139" s="767"/>
      <c r="FF1139" s="767"/>
      <c r="FG1139" s="767"/>
      <c r="FH1139" s="767"/>
      <c r="FI1139" s="767"/>
      <c r="FJ1139" s="767"/>
      <c r="FK1139" s="767"/>
      <c r="FL1139" s="767"/>
      <c r="FM1139" s="767"/>
      <c r="FN1139" s="767"/>
      <c r="FO1139" s="767"/>
      <c r="FP1139" s="767"/>
      <c r="FQ1139" s="767"/>
      <c r="FR1139" s="767"/>
      <c r="FS1139" s="767"/>
      <c r="FT1139" s="767"/>
      <c r="FU1139" s="767"/>
      <c r="FV1139" s="767"/>
      <c r="FW1139" s="767"/>
      <c r="FX1139" s="767"/>
      <c r="FY1139" s="767"/>
      <c r="FZ1139" s="767"/>
      <c r="GA1139" s="767"/>
      <c r="GB1139" s="767"/>
      <c r="GC1139" s="767"/>
      <c r="GD1139" s="767"/>
      <c r="GE1139" s="767"/>
      <c r="GF1139" s="767"/>
      <c r="GG1139" s="767"/>
      <c r="GH1139" s="767"/>
      <c r="GI1139" s="767"/>
      <c r="GJ1139" s="767"/>
      <c r="GK1139" s="767"/>
      <c r="GL1139" s="767"/>
      <c r="GM1139" s="767"/>
      <c r="GN1139" s="767"/>
      <c r="GO1139" s="767"/>
      <c r="GP1139" s="767"/>
      <c r="GQ1139" s="767"/>
      <c r="GR1139" s="767"/>
      <c r="GS1139" s="767"/>
      <c r="GT1139" s="767"/>
      <c r="GU1139" s="767"/>
      <c r="GV1139" s="767"/>
      <c r="GW1139" s="767"/>
      <c r="GX1139" s="767"/>
      <c r="GY1139" s="767"/>
      <c r="GZ1139" s="767"/>
      <c r="HA1139" s="767"/>
      <c r="HB1139" s="767"/>
      <c r="HC1139" s="767"/>
    </row>
    <row r="1140" spans="1:211" s="865" customFormat="1" ht="13.9" hidden="1" customHeight="1">
      <c r="A1140" s="308"/>
      <c r="B1140" s="339"/>
      <c r="C1140" s="962" t="str">
        <f>IF('1C TSspéc14'!Z$17&lt;&gt;0,'1C TSspéc14'!$B$12,"")</f>
        <v/>
      </c>
      <c r="D1140" s="963"/>
      <c r="E1140" s="964"/>
      <c r="F1140" s="211">
        <f>IF(AND($C1140='1C TSspéc14'!$B$12,'1C TSspéc14'!$B$16="spécifiques",'1C TSspéc14'!$Z$17&lt;&gt;""),'1C TSspéc14'!$Z$21,"")</f>
        <v>0</v>
      </c>
      <c r="G1140" s="236"/>
      <c r="H1140" s="765">
        <v>0.21</v>
      </c>
      <c r="I1140" s="766">
        <v>1</v>
      </c>
      <c r="J1140" s="314"/>
      <c r="K1140" s="786">
        <f t="shared" si="299"/>
        <v>0</v>
      </c>
      <c r="L1140" s="558">
        <f>IF(OR('1C TSspéc14'!$B$12="",'1C TSspéc14'!Z$30=0),0,IF(AND('1C TSspéc14'!$B$12&lt;&gt;"",$K$2="Pôle",'1C TSspéc14'!$C$12="OUI"),(('1C TSspéc14'!Z$22+'1C TSspéc14'!Z$23+'1C TSspéc14'!Z$24+'1C TSspéc14'!Z$25+'1C TSspéc14'!Z$29)/'1C TSspéc14'!Z$17),IF(AND('1C TSspéc14'!$B$12&lt;&gt;"",$K$2="Pôle",'1C TSspéc14'!$C$12="NON"),(('1C TSspéc14'!Z$22+'1C TSspéc14'!Z$23+'1C TSspéc14'!Z$24+'1C TSspéc14'!Z$25+'1C TSspéc14'!Z$29)/'1C TSspéc14'!Z$30),IF(AND('1C TSspéc14'!$B$12&lt;&gt;"",$K$2&lt;&gt;"Pôle",'1C TSspéc14'!$C$12="OUI"),(('1C TSspéc14'!Z$22+'1C TSspéc14'!Z$23+'1C TSspéc14'!Z$24+'1C TSspéc14'!Z$25+'1C TSspéc14'!Z$26+'1C TSspéc14'!Z$27+'1C TSspéc14'!Z$28+'1C TSspéc14'!Z$29)/'1C TSspéc14'!Z$17),IF(AND('1C TSspéc14'!$B$12&lt;&gt;"",$K$2&lt;&gt;"Pôle",'1C TSspéc14'!$C$12="NON"),(('1C TSspéc14'!Z$22+'1C TSspéc14'!Z$23+'1C TSspéc14'!Z$24+'1C TSspéc14'!Z$25+'1C TSspéc14'!Z$26+'1C TSspéc14'!Z$27+'1C TSspéc14'!Z$28+'1C TSspéc14'!Z$29)/'1C TSspéc14'!Z$30))))))</f>
        <v>0</v>
      </c>
      <c r="M1140" s="558">
        <f>IF(OR('1C TSspéc14'!$B$12="",'1C TSspéc14'!Z$30=0),0,IF(AND('1C TSspéc14'!$B$12&lt;&gt;"",$K$2="Pôle",'1C TSspéc14'!$C$12="OUI"),(('1C TSspéc14'!Z$26+'1C TSspéc14'!Z$27+'1C TSspéc14'!Z$28)/'1C TSspéc14'!Z$17),IF(AND('1C TSspéc14'!$B$12&lt;&gt;"",$K$2="Pôle",'1C TSspéc14'!$C$12="NON"),(('1C TSspéc14'!Z$26+'1C TSspéc14'!Z$27+'1C TSspéc14'!Z$28)/'1C TSspéc14'!Z$30),IF(AND('1C TSspéc14'!$B$12&lt;&gt;"",$K$2&lt;&gt;"Pôle"),0))))</f>
        <v>0</v>
      </c>
      <c r="N1140" s="559">
        <f>IF(AND('1C TSspéc14'!$B$12&lt;&gt;0,'1C TSspéc14'!$Z$30&lt;&gt;0),L1140+M1140,0)</f>
        <v>0</v>
      </c>
      <c r="O1140" s="572" t="str">
        <f>IF(AND('1C TSspéc14'!$Z$17&lt;&gt;0,'1C TSspéc14'!$C$12="OUI"),'1C TSspéc14'!$Z$35/'1C TSspéc14'!$Z$17,"")</f>
        <v/>
      </c>
      <c r="P1140" s="545" t="str">
        <f>IF(AND('1C TSspéc14'!$Z$17&lt;&gt;0,'1C TSspéc14'!$C$12="OUI"),'1C TSspéc14'!$Z$36/'1C TSspéc14'!$Z$17,"")</f>
        <v/>
      </c>
      <c r="Q1140" s="545" t="str">
        <f>IF(AND('1C TSspéc14'!$Z$17&lt;&gt;0,'1C TSspéc14'!$C$12="OUI"),'1C TSspéc14'!$Z$37/'1C TSspéc14'!$Z$17,"")</f>
        <v/>
      </c>
      <c r="R1140" s="545" t="str">
        <f>IF(AND('1C TSspéc14'!$Z$17&lt;&gt;0,'1C TSspéc14'!$C$12="OUI"),'1C TSspéc14'!$Z$38/'1C TSspéc14'!$Z$17,"")</f>
        <v/>
      </c>
      <c r="S1140" s="545" t="str">
        <f>IF(AND('1C TSspéc14'!$Z$17&lt;&gt;0,'1C TSspéc14'!$C$12="OUI"),'1C TSspéc14'!$Z$39/'1C TSspéc14'!$Z$17,"")</f>
        <v/>
      </c>
      <c r="T1140" s="545" t="str">
        <f>IF(AND('1C TSspéc14'!$Z$17&lt;&gt;0,'1C TSspéc14'!$C$12="OUI"),'1C TSspéc14'!$Z$40/'1C TSspéc14'!$Z$17,"")</f>
        <v/>
      </c>
      <c r="U1140" s="545" t="str">
        <f>IF(AND('1C TSspéc14'!$Z$17&lt;&gt;0,'1C TSspéc14'!$C$12="OUI"),'1C TSspéc14'!$Z$41/'1C TSspéc14'!$Z$17,"")</f>
        <v/>
      </c>
      <c r="V1140" s="545" t="str">
        <f>IF(AND('1C TSspéc14'!$Z$17&lt;&gt;0,'1C TSspéc14'!$C$12="OUI"),'1C TSspéc14'!$Z$42/'1C TSspéc14'!$Z$17,"")</f>
        <v/>
      </c>
      <c r="W1140" s="545" t="str">
        <f>IF(AND('1C TSspéc14'!$Z$17&lt;&gt;0,'1C TSspéc14'!$C$12="OUI"),'1C TSspéc14'!$Z$43/'1C TSspéc14'!$Z$17,"")</f>
        <v/>
      </c>
      <c r="X1140" s="545" t="str">
        <f>IF(AND('1C TSspéc14'!$Z$17&lt;&gt;0,'1C TSspéc14'!$C$12="OUI"),'1C TSspéc14'!$Z$44/'1C TSspéc14'!$Z$17,"")</f>
        <v/>
      </c>
      <c r="Y1140" s="545" t="str">
        <f>IF(AND('1C TSspéc14'!$Z$17&lt;&gt;0,'1C TSspéc14'!$C$12="OUI"),'1C TSspéc14'!$Z$45/'1C TSspéc14'!$Z$17,"")</f>
        <v/>
      </c>
      <c r="Z1140" s="545" t="str">
        <f>IF(AND('1C TSspéc14'!$Z$17&lt;&gt;0,'1C TSspéc14'!$C$12="OUI"),'1C TSspéc14'!$Z$46/'1C TSspéc14'!$Z$17,"")</f>
        <v/>
      </c>
      <c r="AA1140" s="545" t="str">
        <f>IF(AND('1C TSspéc14'!$Z$17&lt;&gt;0,'1C TSspéc14'!$C$12="OUI"),'1C TSspéc14'!$Z$47/'1C TSspéc14'!$Z$17,"")</f>
        <v/>
      </c>
      <c r="AB1140" s="545" t="str">
        <f>IF(AND('1C TSspéc14'!$Z$17&lt;&gt;0,'1C TSspéc14'!$C$12="OUI"),'1C TSspéc14'!$Z$48/'1C TSspéc14'!$Z$17,"")</f>
        <v/>
      </c>
      <c r="AC1140" s="545" t="str">
        <f>IF(AND('1C TSspéc14'!$Z$17&lt;&gt;0,'1C TSspéc14'!$C$12="OUI"),'1C TSspéc14'!$Z$49/'1C TSspéc14'!$Z$17,"")</f>
        <v/>
      </c>
      <c r="AD1140" s="545" t="str">
        <f>IF(AND('1C TSspéc14'!$Z$17&lt;&gt;0,'1C TSspéc14'!$C$12="OUI"),'1C TSspéc14'!$Z$50/'1C TSspéc14'!$Z$17,"")</f>
        <v/>
      </c>
      <c r="AE1140" s="545" t="str">
        <f>IF(AND('1C TSspéc14'!$Z$17&lt;&gt;0,'1C TSspéc14'!$C$12="OUI"),'1C TSspéc14'!$Z$51/'1C TSspéc14'!$Z$17,"")</f>
        <v/>
      </c>
      <c r="AF1140" s="545" t="str">
        <f>IF(AND('1C TSspéc14'!$Z$17&lt;&gt;0,'1C TSspéc14'!$C$12="OUI"),'1C TSspéc14'!$Z$52/'1C TSspéc14'!$Z$17,"")</f>
        <v/>
      </c>
      <c r="AG1140" s="545" t="str">
        <f>IF(AND('1C TSspéc14'!$Z$17&lt;&gt;0,'1C TSspéc14'!$C$12="OUI"),'1C TSspéc14'!$Z$53/'1C TSspéc14'!$Z$17,"")</f>
        <v/>
      </c>
      <c r="AH1140" s="545" t="str">
        <f>IF(AND('1C TSspéc14'!$Z$17&lt;&gt;0,'1C TSspéc14'!$C$12="OUI"),'1C TSspéc14'!$Z$54/'1C TSspéc14'!$Z$17,"")</f>
        <v/>
      </c>
      <c r="AI1140" s="545" t="str">
        <f>IF(AND('1C TSspéc14'!$Z$17&lt;&gt;0,'1C TSspéc14'!$C$12="OUI"),'1C TSspéc14'!$Z$55/'1C TSspéc14'!$Z$17,"")</f>
        <v/>
      </c>
      <c r="AJ1140" s="545" t="str">
        <f>IF(AND('1C TSspéc14'!$Z$17&lt;&gt;0,'1C TSspéc14'!$C$12="OUI"),'1C TSspéc14'!$Z$56/'1C TSspéc14'!$Z$17,"")</f>
        <v/>
      </c>
      <c r="AK1140" s="545" t="str">
        <f>IF(AND('1C TSspéc14'!$Z$17&lt;&gt;0,'1C TSspéc14'!$C$12="OUI"),'1C TSspéc14'!$Z$57/'1C TSspéc14'!$Z$17,"")</f>
        <v/>
      </c>
      <c r="AL1140" s="212">
        <f>IF(AND('1C TSspéc14'!$Z$17&lt;&gt;0,'1C TSspéc14'!$C$12="OUI"),N1140+AK1140,N1140)</f>
        <v>0</v>
      </c>
      <c r="AM1140" s="419">
        <f t="shared" si="311"/>
        <v>0</v>
      </c>
      <c r="AN1140" s="419">
        <f t="shared" si="312"/>
        <v>0</v>
      </c>
      <c r="AO1140" s="420" t="str">
        <f>IF(AND('1C TSspéc2'!$Z$17&lt;&gt;0,'1C TSspéc2'!$Z$30&lt;&gt;0),AM1140+AN1140,"")</f>
        <v/>
      </c>
      <c r="AP1140" s="574" t="str">
        <f>IF(AND('1C TSspéc2'!$Z$17&lt;&gt;0,'1C TSspéc2'!$Z$30&lt;&gt;0),AM1140-AR1140,"")</f>
        <v/>
      </c>
      <c r="AQ1140" s="625">
        <f t="shared" si="313"/>
        <v>0</v>
      </c>
      <c r="AR1140" s="597"/>
      <c r="AS1140" s="213"/>
      <c r="AT1140" s="214" t="str">
        <f>IF(('1C TSspéc14'!Z$17*FICHE!$C$14&lt;J1140),"Forfait limité à "&amp;FICHE!$C$14&amp;"€/jour","")</f>
        <v/>
      </c>
      <c r="AU1140" s="626"/>
      <c r="AV1140" s="824"/>
      <c r="AW1140" s="824"/>
      <c r="AX1140" s="824"/>
      <c r="AY1140" s="824"/>
      <c r="AZ1140" s="824"/>
      <c r="BA1140" s="767"/>
      <c r="BB1140" s="767"/>
      <c r="BC1140" s="767"/>
      <c r="BD1140" s="767"/>
      <c r="BE1140" s="767"/>
      <c r="BF1140" s="767"/>
      <c r="BG1140" s="767"/>
      <c r="BH1140" s="767"/>
      <c r="BI1140" s="767"/>
      <c r="BJ1140" s="767"/>
      <c r="BK1140" s="767"/>
      <c r="BL1140" s="767"/>
      <c r="BM1140" s="767"/>
      <c r="BN1140" s="767"/>
      <c r="BO1140" s="767"/>
      <c r="BP1140" s="767"/>
      <c r="BQ1140" s="767"/>
      <c r="BR1140" s="767"/>
      <c r="BS1140" s="767"/>
      <c r="BT1140" s="767"/>
      <c r="BU1140" s="767"/>
      <c r="BV1140" s="767"/>
      <c r="BW1140" s="767"/>
      <c r="BX1140" s="767"/>
      <c r="BY1140" s="767"/>
      <c r="BZ1140" s="767"/>
      <c r="CA1140" s="767"/>
      <c r="CB1140" s="767"/>
      <c r="CC1140" s="767"/>
      <c r="CD1140" s="767"/>
      <c r="CE1140" s="767"/>
      <c r="CF1140" s="767"/>
      <c r="CG1140" s="767"/>
      <c r="CH1140" s="767"/>
      <c r="CI1140" s="767"/>
      <c r="CJ1140" s="767"/>
      <c r="CK1140" s="767"/>
      <c r="CL1140" s="767"/>
      <c r="CM1140" s="767"/>
      <c r="CN1140" s="767"/>
      <c r="CO1140" s="767"/>
      <c r="CP1140" s="767"/>
      <c r="CQ1140" s="767"/>
      <c r="CR1140" s="767"/>
      <c r="CS1140" s="767"/>
      <c r="CT1140" s="767"/>
      <c r="CU1140" s="767"/>
      <c r="CV1140" s="767"/>
      <c r="CW1140" s="767"/>
      <c r="CX1140" s="767"/>
      <c r="CY1140" s="767"/>
      <c r="CZ1140" s="767"/>
      <c r="DA1140" s="767"/>
      <c r="DB1140" s="767"/>
      <c r="DC1140" s="767"/>
      <c r="DD1140" s="767"/>
      <c r="DE1140" s="767"/>
      <c r="DF1140" s="767"/>
      <c r="DG1140" s="767"/>
      <c r="DH1140" s="767"/>
      <c r="DI1140" s="767"/>
      <c r="DJ1140" s="767"/>
      <c r="DK1140" s="767"/>
      <c r="DL1140" s="767"/>
      <c r="DM1140" s="767"/>
      <c r="DN1140" s="767"/>
      <c r="DO1140" s="767"/>
      <c r="DP1140" s="767"/>
      <c r="DQ1140" s="767"/>
      <c r="DR1140" s="767"/>
      <c r="DS1140" s="767"/>
      <c r="DT1140" s="767"/>
      <c r="DU1140" s="767"/>
      <c r="DV1140" s="767"/>
      <c r="DW1140" s="767"/>
      <c r="DX1140" s="767"/>
      <c r="DY1140" s="767"/>
      <c r="DZ1140" s="767"/>
      <c r="EA1140" s="767"/>
      <c r="EB1140" s="767"/>
      <c r="EC1140" s="767"/>
      <c r="ED1140" s="767"/>
      <c r="EE1140" s="767"/>
      <c r="EF1140" s="767"/>
      <c r="EG1140" s="767"/>
      <c r="EH1140" s="767"/>
      <c r="EI1140" s="767"/>
      <c r="EJ1140" s="767"/>
      <c r="EK1140" s="767"/>
      <c r="EL1140" s="767"/>
      <c r="EM1140" s="767"/>
      <c r="EN1140" s="767"/>
      <c r="EO1140" s="767"/>
      <c r="EP1140" s="767"/>
      <c r="EQ1140" s="767"/>
      <c r="ER1140" s="767"/>
      <c r="ES1140" s="767"/>
      <c r="ET1140" s="767"/>
      <c r="EU1140" s="767"/>
      <c r="EV1140" s="767"/>
      <c r="EW1140" s="767"/>
      <c r="EX1140" s="767"/>
      <c r="EY1140" s="767"/>
      <c r="EZ1140" s="767"/>
      <c r="FA1140" s="767"/>
      <c r="FB1140" s="767"/>
      <c r="FC1140" s="767"/>
      <c r="FD1140" s="767"/>
      <c r="FE1140" s="767"/>
      <c r="FF1140" s="767"/>
      <c r="FG1140" s="767"/>
      <c r="FH1140" s="767"/>
      <c r="FI1140" s="767"/>
      <c r="FJ1140" s="767"/>
      <c r="FK1140" s="767"/>
      <c r="FL1140" s="767"/>
      <c r="FM1140" s="767"/>
      <c r="FN1140" s="767"/>
      <c r="FO1140" s="767"/>
      <c r="FP1140" s="767"/>
      <c r="FQ1140" s="767"/>
      <c r="FR1140" s="767"/>
      <c r="FS1140" s="767"/>
      <c r="FT1140" s="767"/>
      <c r="FU1140" s="767"/>
      <c r="FV1140" s="767"/>
      <c r="FW1140" s="767"/>
      <c r="FX1140" s="767"/>
      <c r="FY1140" s="767"/>
      <c r="FZ1140" s="767"/>
      <c r="GA1140" s="767"/>
      <c r="GB1140" s="767"/>
      <c r="GC1140" s="767"/>
      <c r="GD1140" s="767"/>
      <c r="GE1140" s="767"/>
      <c r="GF1140" s="767"/>
      <c r="GG1140" s="767"/>
      <c r="GH1140" s="767"/>
      <c r="GI1140" s="767"/>
      <c r="GJ1140" s="767"/>
      <c r="GK1140" s="767"/>
      <c r="GL1140" s="767"/>
      <c r="GM1140" s="767"/>
      <c r="GN1140" s="767"/>
      <c r="GO1140" s="767"/>
      <c r="GP1140" s="767"/>
      <c r="GQ1140" s="767"/>
      <c r="GR1140" s="767"/>
      <c r="GS1140" s="767"/>
      <c r="GT1140" s="767"/>
      <c r="GU1140" s="767"/>
      <c r="GV1140" s="767"/>
      <c r="GW1140" s="767"/>
      <c r="GX1140" s="767"/>
      <c r="GY1140" s="767"/>
      <c r="GZ1140" s="767"/>
      <c r="HA1140" s="767"/>
      <c r="HB1140" s="767"/>
      <c r="HC1140" s="767"/>
    </row>
    <row r="1141" spans="1:211" s="862" customFormat="1" ht="13.9" hidden="1" customHeight="1">
      <c r="A1141" s="843"/>
      <c r="B1141" s="844"/>
      <c r="C1141" s="968" t="str">
        <f>IF('1C TSspéc15'!C$17&lt;&gt;0,'1C TSspéc15'!$B$12,"")</f>
        <v/>
      </c>
      <c r="D1141" s="969"/>
      <c r="E1141" s="970"/>
      <c r="F1141" s="845">
        <f>IF(AND($C1141='1C TSspéc15'!$B$12,'1C TSspéc15'!$B$16="spécifiques",'1C TSspéc15'!$C$17&lt;&gt;""),'1C TSspéc15'!$C$21,"")</f>
        <v>0</v>
      </c>
      <c r="G1141" s="846"/>
      <c r="H1141" s="847">
        <v>0</v>
      </c>
      <c r="I1141" s="847">
        <v>0</v>
      </c>
      <c r="J1141" s="848"/>
      <c r="K1141" s="849">
        <f t="shared" ref="K1141:K1164" si="314">J1141+(J1141*H1141)</f>
        <v>0</v>
      </c>
      <c r="L1141" s="894">
        <f>IF(OR('1C TSspéc15'!$B$12="",'1C TSspéc15'!C$30=0),0,IF(AND('1C TSspéc15'!$B$12&lt;&gt;"",$K$2="Pôle",'1C TSspéc15'!$C$12="OUI"),(('1C TSspéc15'!C$22+'1C TSspéc15'!C$23+'1C TSspéc15'!C$24+'1C TSspéc15'!C$25+'1C TSspéc15'!C$29)/'1C TSspéc15'!C$17),IF(AND('1C TSspéc15'!$B$12&lt;&gt;"",$K$2="Pôle",'1C TSspéc15'!$C$12="NON"),(('1C TSspéc15'!C$22+'1C TSspéc15'!C$23+'1C TSspéc15'!C$24+'1C TSspéc15'!C$25+'1C TSspéc15'!C$29)/'1C TSspéc15'!C$30),IF(AND('1C TSspéc15'!$B$12&lt;&gt;"",$K$2&lt;&gt;"Pôle",'1C TSspéc15'!$C$12="OUI"),(('1C TSspéc15'!C$22+'1C TSspéc15'!C$23+'1C TSspéc15'!C$24+'1C TSspéc15'!C$25+'1C TSspéc15'!C$26+'1C TSspéc15'!C$27+'1C TSspéc15'!C$28+'1C TSspéc15'!C$29)/'1C TSspéc15'!C$17),IF(AND('1C TSspéc15'!$B$12&lt;&gt;"",$K$2&lt;&gt;"Pôle",'1C TSspéc15'!$C$12="NON"),(('1C TSspéc15'!C$22+'1C TSspéc15'!C$23+'1C TSspéc15'!C$24+'1C TSspéc15'!C$25+'1C TSspéc15'!C$26+'1C TSspéc15'!C$27+'1C TSspéc15'!C$28+'1C TSspéc15'!C$29)/'1C TSspéc15'!C$30))))))</f>
        <v>0</v>
      </c>
      <c r="M1141" s="894">
        <f>IF(OR('1C TSspéc15'!$B$12="",'1C TSspéc15'!C$30=0),0,IF(AND('1C TSspéc15'!$B$12&lt;&gt;"",$K$2="Pôle",'1C TSspéc15'!$C$12="OUI"),(('1C TSspéc15'!C$26+'1C TSspéc15'!C$27+'1C TSspéc15'!C$28)/'1C TSspéc15'!C$17),IF(AND('1C TSspéc15'!$B$12&lt;&gt;"",$K$2="Pôle",'1C TSspéc15'!$C$12="NON"),(('1C TSspéc15'!C$26+'1C TSspéc15'!C$27+'1C TSspéc15'!C$28)/'1C TSspéc15'!C$30),IF(AND('1C TSspéc15'!$B$12&lt;&gt;"",$K$2&lt;&gt;"Pôle"),0))))</f>
        <v>0</v>
      </c>
      <c r="N1141" s="895">
        <f>IF(AND('1C TSspéc15'!$B$12&lt;&gt;0,'1C TSspéc15'!$C$30&lt;&gt;0),L1141+M1141,0)</f>
        <v>0</v>
      </c>
      <c r="O1141" s="851" t="str">
        <f>IF(AND('1C TSspéc15'!$C$17&lt;&gt;0,'1C TSspéc15'!$C$12="OUI"),'1C TSspéc15'!$C$35/'1C TSspéc15'!$C$17,"")</f>
        <v/>
      </c>
      <c r="P1141" s="852" t="str">
        <f>IF(AND('1C TSspéc15'!$C$17&lt;&gt;0,'1C TSspéc15'!$C$12="OUI"),'1C TSspéc15'!$C$36/'1C TSspéc15'!$C$17,"")</f>
        <v/>
      </c>
      <c r="Q1141" s="852" t="str">
        <f>IF(AND('1C TSspéc15'!$C$17&lt;&gt;0,'1C TSspéc15'!$C$12="OUI"),'1C TSspéc15'!$C$37/'1C TSspéc15'!$C$17,"")</f>
        <v/>
      </c>
      <c r="R1141" s="852" t="str">
        <f>IF(AND('1C TSspéc15'!$C$17&lt;&gt;0,'1C TSspéc15'!$C$12="OUI"),'1C TSspéc15'!$C$38/'1C TSspéc15'!$C$17,"")</f>
        <v/>
      </c>
      <c r="S1141" s="852" t="str">
        <f>IF(AND('1C TSspéc15'!$C$17&lt;&gt;0,'1C TSspéc15'!$C$12="OUI"),'1C TSspéc15'!$C$39/'1C TSspéc15'!$C$17,"")</f>
        <v/>
      </c>
      <c r="T1141" s="852" t="str">
        <f>IF(AND('1C TSspéc15'!$C$17&lt;&gt;0,'1C TSspéc15'!$C$12="OUI"),'1C TSspéc15'!$C$40/'1C TSspéc15'!$C$17,"")</f>
        <v/>
      </c>
      <c r="U1141" s="852" t="str">
        <f>IF(AND('1C TSspéc15'!$C$17&lt;&gt;0,'1C TSspéc15'!$C$12="OUI"),'1C TSspéc15'!$C$41/'1C TSspéc15'!$C$17,"")</f>
        <v/>
      </c>
      <c r="V1141" s="852" t="str">
        <f>IF(AND('1C TSspéc15'!$C$17&lt;&gt;0,'1C TSspéc15'!$C$12="OUI"),'1C TSspéc15'!$C$42/'1C TSspéc15'!$C$17,"")</f>
        <v/>
      </c>
      <c r="W1141" s="852" t="str">
        <f>IF(AND('1C TSspéc15'!$C$17&lt;&gt;0,'1C TSspéc15'!$C$12="OUI"),'1C TSspéc15'!$C$43/'1C TSspéc15'!$C$17,"")</f>
        <v/>
      </c>
      <c r="X1141" s="852" t="str">
        <f>IF(AND('1C TSspéc15'!$C$17&lt;&gt;0,'1C TSspéc15'!$C$12="OUI"),'1C TSspéc15'!$C$44/'1C TSspéc15'!$C$17,"")</f>
        <v/>
      </c>
      <c r="Y1141" s="852" t="str">
        <f>IF(AND('1C TSspéc15'!$C$17&lt;&gt;0,'1C TSspéc15'!$C$12="OUI"),'1C TSspéc15'!$C$45/'1C TSspéc15'!$C$17,"")</f>
        <v/>
      </c>
      <c r="Z1141" s="852" t="str">
        <f>IF(AND('1C TSspéc15'!$C$17&lt;&gt;0,'1C TSspéc15'!$C$12="OUI"),'1C TSspéc15'!$C$46/'1C TSspéc15'!$C$17,"")</f>
        <v/>
      </c>
      <c r="AA1141" s="852" t="str">
        <f>IF(AND('1C TSspéc15'!$C$17&lt;&gt;0,'1C TSspéc15'!$C$12="OUI"),'1C TSspéc15'!$C$47/'1C TSspéc15'!$C$17,"")</f>
        <v/>
      </c>
      <c r="AB1141" s="852" t="str">
        <f>IF(AND('1C TSspéc15'!$C$17&lt;&gt;0,'1C TSspéc15'!$C$12="OUI"),'1C TSspéc15'!$C$48/'1C TSspéc15'!$C$17,"")</f>
        <v/>
      </c>
      <c r="AC1141" s="852" t="str">
        <f>IF(AND('1C TSspéc15'!$C$17&lt;&gt;0,'1C TSspéc15'!$C$12="OUI"),'1C TSspéc15'!$C$49/'1C TSspéc15'!$C$17,"")</f>
        <v/>
      </c>
      <c r="AD1141" s="852" t="str">
        <f>IF(AND('1C TSspéc15'!$C$17&lt;&gt;0,'1C TSspéc15'!$C$12="OUI"),'1C TSspéc15'!$C$50/'1C TSspéc15'!$C$17,"")</f>
        <v/>
      </c>
      <c r="AE1141" s="852" t="str">
        <f>IF(AND('1C TSspéc15'!$C$17&lt;&gt;0,'1C TSspéc15'!$C$12="OUI"),'1C TSspéc15'!$C$51/'1C TSspéc15'!$C$17,"")</f>
        <v/>
      </c>
      <c r="AF1141" s="852" t="str">
        <f>IF(AND('1C TSspéc15'!$C$17&lt;&gt;0,'1C TSspéc15'!$C$12="OUI"),'1C TSspéc15'!$C$52/'1C TSspéc15'!$C$17,"")</f>
        <v/>
      </c>
      <c r="AG1141" s="852" t="str">
        <f>IF(AND('1C TSspéc15'!$C$17&lt;&gt;0,'1C TSspéc15'!$C$12="OUI"),'1C TSspéc15'!$C$53/'1C TSspéc15'!$C$17,"")</f>
        <v/>
      </c>
      <c r="AH1141" s="852" t="str">
        <f>IF(AND('1C TSspéc15'!$C$17&lt;&gt;0,'1C TSspéc15'!$C$12="OUI"),'1C TSspéc15'!$C$54/'1C TSspéc15'!$C$17,"")</f>
        <v/>
      </c>
      <c r="AI1141" s="852" t="str">
        <f>IF(AND('1C TSspéc15'!$C$17&lt;&gt;0,'1C TSspéc15'!$C$12="OUI"),'1C TSspéc15'!$C$55/'1C TSspéc15'!$C$17,"")</f>
        <v/>
      </c>
      <c r="AJ1141" s="852" t="str">
        <f>IF(AND('1C TSspéc15'!$C$17&lt;&gt;0,'1C TSspéc15'!$C$12="OUI"),'1C TSspéc15'!$C$56/'1C TSspéc15'!$C$17,"")</f>
        <v/>
      </c>
      <c r="AK1141" s="852" t="str">
        <f>IF(AND('1C TSspéc15'!$C$17&lt;&gt;0,'1C TSspéc15'!$C$12="OUI"),'1C TSspéc15'!$C$57/'1C TSspéc15'!$C$17,"")</f>
        <v/>
      </c>
      <c r="AL1141" s="853">
        <f>IF(AND('1C TSspéc15'!$C$17&lt;&gt;0,'1C TSspéc15'!$C$12="OUI"),N1141+AK1141,N1141)</f>
        <v>0</v>
      </c>
      <c r="AM1141" s="896">
        <f>(J1141+(J1141*H1141)-(J1141*H1141*I1141))*L1141</f>
        <v>0</v>
      </c>
      <c r="AN1141" s="896">
        <f>((J1141+(J1141*H1141)-(J1141*H1141*I1141))*M1141)*50%</f>
        <v>0</v>
      </c>
      <c r="AO1141" s="897" t="str">
        <f>IF(AND('1C TSspéc15'!$C$17&lt;&gt;0,'1C TSspéc15'!$C$30&lt;&gt;0),AM1141+AN1141,"")</f>
        <v/>
      </c>
      <c r="AP1141" s="856" t="str">
        <f>IF(AND('1C TSspéc15'!$C$17&lt;&gt;0,'1C TSspéc15'!$C$30&lt;&gt;0),AM1141-AR1141,"")</f>
        <v/>
      </c>
      <c r="AQ1141" s="857">
        <f>IF(M1141=0,0,AN1141-AS1141)</f>
        <v>0</v>
      </c>
      <c r="AR1141" s="898"/>
      <c r="AS1141" s="859"/>
      <c r="AT1141" s="860" t="str">
        <f>IF(('1C TSspéc15'!C$17*FICHE!$C$14&lt;J1141),"Forfait limité à "&amp;FICHE!$C$14&amp;"€/jour","")</f>
        <v/>
      </c>
      <c r="AU1141" s="861"/>
      <c r="AV1141" s="824"/>
      <c r="AW1141" s="824"/>
      <c r="AX1141" s="824"/>
      <c r="AY1141" s="824"/>
      <c r="AZ1141" s="824"/>
      <c r="BA1141" s="767"/>
      <c r="BB1141" s="767"/>
      <c r="BC1141" s="767"/>
      <c r="BD1141" s="767"/>
      <c r="BE1141" s="767"/>
      <c r="BF1141" s="767"/>
      <c r="BG1141" s="767"/>
      <c r="BH1141" s="767"/>
      <c r="BI1141" s="767"/>
      <c r="BJ1141" s="767"/>
      <c r="BK1141" s="767"/>
      <c r="BL1141" s="767"/>
      <c r="BM1141" s="767"/>
      <c r="BN1141" s="767"/>
      <c r="BO1141" s="767"/>
      <c r="BP1141" s="767"/>
      <c r="BQ1141" s="767"/>
      <c r="BR1141" s="767"/>
      <c r="BS1141" s="767"/>
      <c r="BT1141" s="767"/>
      <c r="BU1141" s="767"/>
      <c r="BV1141" s="767"/>
      <c r="BW1141" s="767"/>
      <c r="BX1141" s="767"/>
      <c r="BY1141" s="767"/>
      <c r="BZ1141" s="767"/>
      <c r="CA1141" s="767"/>
      <c r="CB1141" s="767"/>
      <c r="CC1141" s="767"/>
      <c r="CD1141" s="767"/>
      <c r="CE1141" s="767"/>
      <c r="CF1141" s="767"/>
      <c r="CG1141" s="767"/>
      <c r="CH1141" s="767"/>
      <c r="CI1141" s="767"/>
      <c r="CJ1141" s="767"/>
      <c r="CK1141" s="767"/>
      <c r="CL1141" s="767"/>
      <c r="CM1141" s="767"/>
      <c r="CN1141" s="767"/>
      <c r="CO1141" s="767"/>
      <c r="CP1141" s="767"/>
      <c r="CQ1141" s="767"/>
      <c r="CR1141" s="767"/>
      <c r="CS1141" s="767"/>
      <c r="CT1141" s="767"/>
      <c r="CU1141" s="767"/>
      <c r="CV1141" s="767"/>
      <c r="CW1141" s="767"/>
      <c r="CX1141" s="767"/>
      <c r="CY1141" s="767"/>
      <c r="CZ1141" s="767"/>
      <c r="DA1141" s="767"/>
      <c r="DB1141" s="767"/>
      <c r="DC1141" s="767"/>
      <c r="DD1141" s="767"/>
      <c r="DE1141" s="767"/>
      <c r="DF1141" s="767"/>
      <c r="DG1141" s="767"/>
      <c r="DH1141" s="767"/>
      <c r="DI1141" s="767"/>
      <c r="DJ1141" s="767"/>
      <c r="DK1141" s="767"/>
      <c r="DL1141" s="767"/>
      <c r="DM1141" s="767"/>
      <c r="DN1141" s="767"/>
      <c r="DO1141" s="767"/>
      <c r="DP1141" s="767"/>
      <c r="DQ1141" s="767"/>
      <c r="DR1141" s="767"/>
      <c r="DS1141" s="767"/>
      <c r="DT1141" s="767"/>
      <c r="DU1141" s="767"/>
      <c r="DV1141" s="767"/>
      <c r="DW1141" s="767"/>
      <c r="DX1141" s="767"/>
      <c r="DY1141" s="767"/>
      <c r="DZ1141" s="767"/>
      <c r="EA1141" s="767"/>
      <c r="EB1141" s="767"/>
      <c r="EC1141" s="767"/>
      <c r="ED1141" s="767"/>
      <c r="EE1141" s="767"/>
      <c r="EF1141" s="767"/>
      <c r="EG1141" s="767"/>
      <c r="EH1141" s="767"/>
      <c r="EI1141" s="767"/>
      <c r="EJ1141" s="767"/>
      <c r="EK1141" s="767"/>
      <c r="EL1141" s="767"/>
      <c r="EM1141" s="767"/>
      <c r="EN1141" s="767"/>
      <c r="EO1141" s="767"/>
      <c r="EP1141" s="767"/>
      <c r="EQ1141" s="767"/>
      <c r="ER1141" s="767"/>
      <c r="ES1141" s="767"/>
      <c r="ET1141" s="767"/>
      <c r="EU1141" s="767"/>
      <c r="EV1141" s="767"/>
      <c r="EW1141" s="767"/>
      <c r="EX1141" s="767"/>
      <c r="EY1141" s="767"/>
      <c r="EZ1141" s="767"/>
      <c r="FA1141" s="767"/>
      <c r="FB1141" s="767"/>
      <c r="FC1141" s="767"/>
      <c r="FD1141" s="767"/>
      <c r="FE1141" s="767"/>
      <c r="FF1141" s="767"/>
      <c r="FG1141" s="767"/>
      <c r="FH1141" s="767"/>
      <c r="FI1141" s="767"/>
      <c r="FJ1141" s="767"/>
      <c r="FK1141" s="767"/>
      <c r="FL1141" s="767"/>
      <c r="FM1141" s="767"/>
      <c r="FN1141" s="767"/>
      <c r="FO1141" s="767"/>
      <c r="FP1141" s="767"/>
      <c r="FQ1141" s="767"/>
      <c r="FR1141" s="767"/>
      <c r="FS1141" s="767"/>
      <c r="FT1141" s="767"/>
      <c r="FU1141" s="767"/>
      <c r="FV1141" s="767"/>
      <c r="FW1141" s="767"/>
      <c r="FX1141" s="767"/>
      <c r="FY1141" s="767"/>
      <c r="FZ1141" s="767"/>
      <c r="GA1141" s="767"/>
      <c r="GB1141" s="767"/>
      <c r="GC1141" s="767"/>
      <c r="GD1141" s="767"/>
      <c r="GE1141" s="767"/>
      <c r="GF1141" s="767"/>
      <c r="GG1141" s="767"/>
      <c r="GH1141" s="767"/>
      <c r="GI1141" s="767"/>
      <c r="GJ1141" s="767"/>
      <c r="GK1141" s="767"/>
      <c r="GL1141" s="767"/>
      <c r="GM1141" s="767"/>
      <c r="GN1141" s="767"/>
      <c r="GO1141" s="767"/>
      <c r="GP1141" s="767"/>
      <c r="GQ1141" s="767"/>
      <c r="GR1141" s="767"/>
      <c r="GS1141" s="767"/>
      <c r="GT1141" s="767"/>
      <c r="GU1141" s="767"/>
      <c r="GV1141" s="767"/>
      <c r="GW1141" s="767"/>
      <c r="GX1141" s="767"/>
      <c r="GY1141" s="767"/>
      <c r="GZ1141" s="767"/>
      <c r="HA1141" s="767"/>
      <c r="HB1141" s="767"/>
      <c r="HC1141" s="767"/>
    </row>
    <row r="1142" spans="1:211" s="864" customFormat="1" ht="13.9" hidden="1" customHeight="1">
      <c r="A1142" s="307"/>
      <c r="B1142" s="351"/>
      <c r="C1142" s="971" t="str">
        <f>IF('1C TSspéc15'!D$17&lt;&gt;0,'1C TSspéc15'!$B$12,"")</f>
        <v/>
      </c>
      <c r="D1142" s="972"/>
      <c r="E1142" s="973"/>
      <c r="F1142" s="93">
        <f>IF(AND($C1142='1C TSspéc15'!$B$12,'1C TSspéc15'!$B$16="spécifiques",'1C TSspéc15'!$D$17&lt;&gt;""),'1C TSspéc15'!$D$21,"")</f>
        <v>0</v>
      </c>
      <c r="G1142" s="863"/>
      <c r="H1142" s="745">
        <v>0.21</v>
      </c>
      <c r="I1142" s="747">
        <v>1</v>
      </c>
      <c r="J1142" s="312"/>
      <c r="K1142" s="680">
        <f t="shared" si="314"/>
        <v>0</v>
      </c>
      <c r="L1142" s="556">
        <f>IF(OR('1C TSspéc15'!$B$12="",'1C TSspéc15'!D$30=0),0,IF(AND('1C TSspéc15'!$B$12&lt;&gt;"",$K$2="Pôle",'1C TSspéc15'!$C$12="OUI"),(('1C TSspéc15'!D$22+'1C TSspéc15'!D$23+'1C TSspéc15'!D$24+'1C TSspéc15'!D$25+'1C TSspéc15'!D$29)/'1C TSspéc15'!D$17),IF(AND('1C TSspéc15'!$B$12&lt;&gt;"",$K$2="Pôle",'1C TSspéc15'!$C$12="NON"),(('1C TSspéc15'!D$22+'1C TSspéc15'!D$23+'1C TSspéc15'!D$24+'1C TSspéc15'!D$25+'1C TSspéc15'!D$29)/'1C TSspéc15'!D$30),IF(AND('1C TSspéc15'!$B$12&lt;&gt;"",$K$2&lt;&gt;"Pôle",'1C TSspéc15'!$C$12="OUI"),(('1C TSspéc15'!D$22+'1C TSspéc15'!D$23+'1C TSspéc15'!D$24+'1C TSspéc15'!D$25+'1C TSspéc15'!D$26+'1C TSspéc15'!D$27+'1C TSspéc15'!D$28+'1C TSspéc15'!D$29)/'1C TSspéc15'!D$17),IF(AND('1C TSspéc15'!$B$12&lt;&gt;"",$K$2&lt;&gt;"Pôle",'1C TSspéc15'!$C$12="NON"),(('1C TSspéc15'!D$22+'1C TSspéc15'!D$23+'1C TSspéc15'!D$24+'1C TSspéc15'!D$25+'1C TSspéc15'!D$26+'1C TSspéc15'!D$27+'1C TSspéc15'!D$28+'1C TSspéc15'!D$29)/'1C TSspéc15'!D$30))))))</f>
        <v>0</v>
      </c>
      <c r="M1142" s="556">
        <f>IF(OR('1C TSspéc15'!$B$12="",'1C TSspéc15'!D$30=0),0,IF(AND('1C TSspéc15'!$B$12&lt;&gt;"",$K$2="Pôle",'1C TSspéc15'!$C$12="OUI"),(('1C TSspéc15'!D$26+'1C TSspéc15'!D$27+'1C TSspéc15'!D$28)/'1C TSspéc15'!D$17),IF(AND('1C TSspéc15'!$B$12&lt;&gt;"",$K$2="Pôle",'1C TSspéc15'!$C$12="NON"),(('1C TSspéc15'!D$26+'1C TSspéc15'!D$27+'1C TSspéc15'!D$28)/'1C TSspéc15'!D$30),IF(AND('1C TSspéc15'!$B$12&lt;&gt;"",$K$2&lt;&gt;"Pôle"),0))))</f>
        <v>0</v>
      </c>
      <c r="N1142" s="557">
        <f>IF(AND('1C TSspéc15'!$B$12&lt;&gt;0,'1C TSspéc15'!$D$30&lt;&gt;0),L1142+M1142,0)</f>
        <v>0</v>
      </c>
      <c r="O1142" s="542" t="str">
        <f>IF(AND('1C TSspéc15'!$D$17&lt;&gt;0,'1C TSspéc15'!$C$12="OUI"),'1C TSspéc15'!$D$35/'1C TSspéc15'!$D$17,"")</f>
        <v/>
      </c>
      <c r="P1142" s="543" t="str">
        <f>IF(AND('1C TSspéc15'!$D$17&lt;&gt;0,'1C TSspéc15'!$C$12="OUI"),'1C TSspéc15'!$D$36/'1C TSspéc15'!$D$17,"")</f>
        <v/>
      </c>
      <c r="Q1142" s="543" t="str">
        <f>IF(AND('1C TSspéc15'!$D$17&lt;&gt;0,'1C TSspéc15'!$C$12="OUI"),'1C TSspéc15'!$D$37/'1C TSspéc15'!$D$17,"")</f>
        <v/>
      </c>
      <c r="R1142" s="543" t="str">
        <f>IF(AND('1C TSspéc15'!$D$17&lt;&gt;0,'1C TSspéc15'!$C$12="OUI"),'1C TSspéc15'!$D$38/'1C TSspéc15'!$D$17,"")</f>
        <v/>
      </c>
      <c r="S1142" s="543" t="str">
        <f>IF(AND('1C TSspéc15'!$D$17&lt;&gt;0,'1C TSspéc15'!$C$12="OUI"),'1C TSspéc15'!$D$39/'1C TSspéc15'!$D$17,"")</f>
        <v/>
      </c>
      <c r="T1142" s="543" t="str">
        <f>IF(AND('1C TSspéc15'!$D$17&lt;&gt;0,'1C TSspéc15'!$C$12="OUI"),'1C TSspéc15'!$D$40/'1C TSspéc15'!$D$17,"")</f>
        <v/>
      </c>
      <c r="U1142" s="543" t="str">
        <f>IF(AND('1C TSspéc15'!$D$17&lt;&gt;0,'1C TSspéc15'!$C$12="OUI"),'1C TSspéc15'!$D$41/'1C TSspéc15'!$D$17,"")</f>
        <v/>
      </c>
      <c r="V1142" s="543" t="str">
        <f>IF(AND('1C TSspéc15'!$D$17&lt;&gt;0,'1C TSspéc15'!$C$12="OUI"),'1C TSspéc15'!$D$42/'1C TSspéc15'!$D$17,"")</f>
        <v/>
      </c>
      <c r="W1142" s="543" t="str">
        <f>IF(AND('1C TSspéc15'!$D$17&lt;&gt;0,'1C TSspéc15'!$C$12="OUI"),'1C TSspéc15'!$D$43/'1C TSspéc15'!$D$17,"")</f>
        <v/>
      </c>
      <c r="X1142" s="543" t="str">
        <f>IF(AND('1C TSspéc15'!$D$17&lt;&gt;0,'1C TSspéc15'!$C$12="OUI"),'1C TSspéc15'!$D$44/'1C TSspéc15'!$D$17,"")</f>
        <v/>
      </c>
      <c r="Y1142" s="543" t="str">
        <f>IF(AND('1C TSspéc15'!$D$17&lt;&gt;0,'1C TSspéc15'!$C$12="OUI"),'1C TSspéc15'!$D$45/'1C TSspéc15'!$D$17,"")</f>
        <v/>
      </c>
      <c r="Z1142" s="543" t="str">
        <f>IF(AND('1C TSspéc15'!$D$17&lt;&gt;0,'1C TSspéc15'!$C$12="OUI"),'1C TSspéc15'!$D$46/'1C TSspéc15'!$D$17,"")</f>
        <v/>
      </c>
      <c r="AA1142" s="543" t="str">
        <f>IF(AND('1C TSspéc15'!$D$17&lt;&gt;0,'1C TSspéc15'!$C$12="OUI"),'1C TSspéc15'!$D$47/'1C TSspéc15'!$D$17,"")</f>
        <v/>
      </c>
      <c r="AB1142" s="543" t="str">
        <f>IF(AND('1C TSspéc15'!$D$17&lt;&gt;0,'1C TSspéc15'!$C$12="OUI"),'1C TSspéc15'!$D$48/'1C TSspéc15'!$D$17,"")</f>
        <v/>
      </c>
      <c r="AC1142" s="543" t="str">
        <f>IF(AND('1C TSspéc15'!$D$17&lt;&gt;0,'1C TSspéc15'!$C$12="OUI"),'1C TSspéc15'!$D$49/'1C TSspéc15'!$D$17,"")</f>
        <v/>
      </c>
      <c r="AD1142" s="543" t="str">
        <f>IF(AND('1C TSspéc15'!$D$17&lt;&gt;0,'1C TSspéc15'!$C$12="OUI"),'1C TSspéc15'!$D$50/'1C TSspéc15'!$D$17,"")</f>
        <v/>
      </c>
      <c r="AE1142" s="543" t="str">
        <f>IF(AND('1C TSspéc15'!$D$17&lt;&gt;0,'1C TSspéc15'!$C$12="OUI"),'1C TSspéc15'!$D$51/'1C TSspéc15'!$D$17,"")</f>
        <v/>
      </c>
      <c r="AF1142" s="543" t="str">
        <f>IF(AND('1C TSspéc15'!$D$17&lt;&gt;0,'1C TSspéc15'!$C$12="OUI"),'1C TSspéc15'!$D$52/'1C TSspéc15'!$D$17,"")</f>
        <v/>
      </c>
      <c r="AG1142" s="543" t="str">
        <f>IF(AND('1C TSspéc15'!$D$17&lt;&gt;0,'1C TSspéc15'!$C$12="OUI"),'1C TSspéc15'!$D$53/'1C TSspéc15'!$D$17,"")</f>
        <v/>
      </c>
      <c r="AH1142" s="543" t="str">
        <f>IF(AND('1C TSspéc15'!$D$17&lt;&gt;0,'1C TSspéc15'!$C$12="OUI"),'1C TSspéc15'!$D$54/'1C TSspéc15'!$D$17,"")</f>
        <v/>
      </c>
      <c r="AI1142" s="543" t="str">
        <f>IF(AND('1C TSspéc15'!$D$17&lt;&gt;0,'1C TSspéc15'!$C$12="OUI"),'1C TSspéc15'!$D$55/'1C TSspéc15'!$D$17,"")</f>
        <v/>
      </c>
      <c r="AJ1142" s="543" t="str">
        <f>IF(AND('1C TSspéc15'!$D$17&lt;&gt;0,'1C TSspéc15'!$C$12="OUI"),'1C TSspéc15'!$D$56/'1C TSspéc15'!$D$17,"")</f>
        <v/>
      </c>
      <c r="AK1142" s="543" t="str">
        <f>IF(AND('1C TSspéc15'!$D$17&lt;&gt;0,'1C TSspéc15'!$C$12="OUI"),'1C TSspéc15'!$D$57/'1C TSspéc15'!$D$17,"")</f>
        <v/>
      </c>
      <c r="AL1142" s="72">
        <f>IF(AND('1C TSspéc15'!$D$17&lt;&gt;0,'1C TSspéc15'!$C$12="OUI"),N1142+AK1142,N1142)</f>
        <v>0</v>
      </c>
      <c r="AM1142" s="417">
        <f t="shared" ref="AM1142:AM1164" si="315">(J1142+(J1142*H1142)-(J1142*H1142*I1142))*L1142</f>
        <v>0</v>
      </c>
      <c r="AN1142" s="417">
        <f t="shared" ref="AN1142:AN1164" si="316">((J1142+(J1142*H1142)-(J1142*H1142*I1142))*M1142)*50%</f>
        <v>0</v>
      </c>
      <c r="AO1142" s="418" t="str">
        <f>IF(AND('1C TSspéc15'!$D$17&lt;&gt;0,'1C TSspéc15'!$D$30&lt;&gt;0),AM1142+AN1142,"")</f>
        <v/>
      </c>
      <c r="AP1142" s="573" t="str">
        <f>IF(AND('1C TSspéc15'!$D$17&lt;&gt;0,'1C TSspéc15'!$D$30&lt;&gt;0),AM1142-AR1142,"")</f>
        <v/>
      </c>
      <c r="AQ1142" s="583">
        <f t="shared" ref="AQ1142:AQ1164" si="317">IF(M1142=0,0,AN1142-AS1142)</f>
        <v>0</v>
      </c>
      <c r="AR1142" s="596"/>
      <c r="AS1142" s="102"/>
      <c r="AT1142" s="27" t="str">
        <f>IF(('1C TSspéc15'!D$17*FICHE!$C$14&lt;J1142),"Forfait limité à "&amp;FICHE!$C$14&amp;"€/jour","")</f>
        <v/>
      </c>
      <c r="AU1142" s="592"/>
      <c r="AV1142" s="824"/>
      <c r="AW1142" s="824"/>
      <c r="AX1142" s="824"/>
      <c r="AY1142" s="824"/>
      <c r="AZ1142" s="824"/>
      <c r="BA1142" s="767"/>
      <c r="BB1142" s="767"/>
      <c r="BC1142" s="767"/>
      <c r="BD1142" s="767"/>
      <c r="BE1142" s="767"/>
      <c r="BF1142" s="767"/>
      <c r="BG1142" s="767"/>
      <c r="BH1142" s="767"/>
      <c r="BI1142" s="767"/>
      <c r="BJ1142" s="767"/>
      <c r="BK1142" s="767"/>
      <c r="BL1142" s="767"/>
      <c r="BM1142" s="767"/>
      <c r="BN1142" s="767"/>
      <c r="BO1142" s="767"/>
      <c r="BP1142" s="767"/>
      <c r="BQ1142" s="767"/>
      <c r="BR1142" s="767"/>
      <c r="BS1142" s="767"/>
      <c r="BT1142" s="767"/>
      <c r="BU1142" s="767"/>
      <c r="BV1142" s="767"/>
      <c r="BW1142" s="767"/>
      <c r="BX1142" s="767"/>
      <c r="BY1142" s="767"/>
      <c r="BZ1142" s="767"/>
      <c r="CA1142" s="767"/>
      <c r="CB1142" s="767"/>
      <c r="CC1142" s="767"/>
      <c r="CD1142" s="767"/>
      <c r="CE1142" s="767"/>
      <c r="CF1142" s="767"/>
      <c r="CG1142" s="767"/>
      <c r="CH1142" s="767"/>
      <c r="CI1142" s="767"/>
      <c r="CJ1142" s="767"/>
      <c r="CK1142" s="767"/>
      <c r="CL1142" s="767"/>
      <c r="CM1142" s="767"/>
      <c r="CN1142" s="767"/>
      <c r="CO1142" s="767"/>
      <c r="CP1142" s="767"/>
      <c r="CQ1142" s="767"/>
      <c r="CR1142" s="767"/>
      <c r="CS1142" s="767"/>
      <c r="CT1142" s="767"/>
      <c r="CU1142" s="767"/>
      <c r="CV1142" s="767"/>
      <c r="CW1142" s="767"/>
      <c r="CX1142" s="767"/>
      <c r="CY1142" s="767"/>
      <c r="CZ1142" s="767"/>
      <c r="DA1142" s="767"/>
      <c r="DB1142" s="767"/>
      <c r="DC1142" s="767"/>
      <c r="DD1142" s="767"/>
      <c r="DE1142" s="767"/>
      <c r="DF1142" s="767"/>
      <c r="DG1142" s="767"/>
      <c r="DH1142" s="767"/>
      <c r="DI1142" s="767"/>
      <c r="DJ1142" s="767"/>
      <c r="DK1142" s="767"/>
      <c r="DL1142" s="767"/>
      <c r="DM1142" s="767"/>
      <c r="DN1142" s="767"/>
      <c r="DO1142" s="767"/>
      <c r="DP1142" s="767"/>
      <c r="DQ1142" s="767"/>
      <c r="DR1142" s="767"/>
      <c r="DS1142" s="767"/>
      <c r="DT1142" s="767"/>
      <c r="DU1142" s="767"/>
      <c r="DV1142" s="767"/>
      <c r="DW1142" s="767"/>
      <c r="DX1142" s="767"/>
      <c r="DY1142" s="767"/>
      <c r="DZ1142" s="767"/>
      <c r="EA1142" s="767"/>
      <c r="EB1142" s="767"/>
      <c r="EC1142" s="767"/>
      <c r="ED1142" s="767"/>
      <c r="EE1142" s="767"/>
      <c r="EF1142" s="767"/>
      <c r="EG1142" s="767"/>
      <c r="EH1142" s="767"/>
      <c r="EI1142" s="767"/>
      <c r="EJ1142" s="767"/>
      <c r="EK1142" s="767"/>
      <c r="EL1142" s="767"/>
      <c r="EM1142" s="767"/>
      <c r="EN1142" s="767"/>
      <c r="EO1142" s="767"/>
      <c r="EP1142" s="767"/>
      <c r="EQ1142" s="767"/>
      <c r="ER1142" s="767"/>
      <c r="ES1142" s="767"/>
      <c r="ET1142" s="767"/>
      <c r="EU1142" s="767"/>
      <c r="EV1142" s="767"/>
      <c r="EW1142" s="767"/>
      <c r="EX1142" s="767"/>
      <c r="EY1142" s="767"/>
      <c r="EZ1142" s="767"/>
      <c r="FA1142" s="767"/>
      <c r="FB1142" s="767"/>
      <c r="FC1142" s="767"/>
      <c r="FD1142" s="767"/>
      <c r="FE1142" s="767"/>
      <c r="FF1142" s="767"/>
      <c r="FG1142" s="767"/>
      <c r="FH1142" s="767"/>
      <c r="FI1142" s="767"/>
      <c r="FJ1142" s="767"/>
      <c r="FK1142" s="767"/>
      <c r="FL1142" s="767"/>
      <c r="FM1142" s="767"/>
      <c r="FN1142" s="767"/>
      <c r="FO1142" s="767"/>
      <c r="FP1142" s="767"/>
      <c r="FQ1142" s="767"/>
      <c r="FR1142" s="767"/>
      <c r="FS1142" s="767"/>
      <c r="FT1142" s="767"/>
      <c r="FU1142" s="767"/>
      <c r="FV1142" s="767"/>
      <c r="FW1142" s="767"/>
      <c r="FX1142" s="767"/>
      <c r="FY1142" s="767"/>
      <c r="FZ1142" s="767"/>
      <c r="GA1142" s="767"/>
      <c r="GB1142" s="767"/>
      <c r="GC1142" s="767"/>
      <c r="GD1142" s="767"/>
      <c r="GE1142" s="767"/>
      <c r="GF1142" s="767"/>
      <c r="GG1142" s="767"/>
      <c r="GH1142" s="767"/>
      <c r="GI1142" s="767"/>
      <c r="GJ1142" s="767"/>
      <c r="GK1142" s="767"/>
      <c r="GL1142" s="767"/>
      <c r="GM1142" s="767"/>
      <c r="GN1142" s="767"/>
      <c r="GO1142" s="767"/>
      <c r="GP1142" s="767"/>
      <c r="GQ1142" s="767"/>
      <c r="GR1142" s="767"/>
      <c r="GS1142" s="767"/>
      <c r="GT1142" s="767"/>
      <c r="GU1142" s="767"/>
      <c r="GV1142" s="767"/>
      <c r="GW1142" s="767"/>
      <c r="GX1142" s="767"/>
      <c r="GY1142" s="767"/>
      <c r="GZ1142" s="767"/>
      <c r="HA1142" s="767"/>
      <c r="HB1142" s="767"/>
      <c r="HC1142" s="767"/>
    </row>
    <row r="1143" spans="1:211" s="864" customFormat="1" ht="13.9" hidden="1" customHeight="1">
      <c r="A1143" s="307"/>
      <c r="B1143" s="351"/>
      <c r="C1143" s="971" t="str">
        <f>IF('1C TSspéc15'!E$17&lt;&gt;0,'1C TSspéc15'!$B$12,"")</f>
        <v/>
      </c>
      <c r="D1143" s="972"/>
      <c r="E1143" s="973"/>
      <c r="F1143" s="93">
        <f>IF(AND($C1143='1C TSspéc15'!$B$12,'1C TSspéc15'!$B$16="spécifiques",'1C TSspéc15'!$E$17&lt;&gt;""),'1C TSspéc15'!$E$21,"")</f>
        <v>0</v>
      </c>
      <c r="G1143" s="863"/>
      <c r="H1143" s="745">
        <v>0.21</v>
      </c>
      <c r="I1143" s="747">
        <v>1</v>
      </c>
      <c r="J1143" s="312"/>
      <c r="K1143" s="680">
        <f t="shared" si="314"/>
        <v>0</v>
      </c>
      <c r="L1143" s="556">
        <f>IF(OR('1C TSspéc15'!$B$12="",'1C TSspéc15'!E$30=0),0,IF(AND('1C TSspéc15'!$B$12&lt;&gt;"",$K$2="Pôle",'1C TSspéc15'!$C$12="OUI"),(('1C TSspéc15'!E$22+'1C TSspéc15'!E$23+'1C TSspéc15'!E$24+'1C TSspéc15'!E$25+'1C TSspéc15'!E$29)/'1C TSspéc15'!E$17),IF(AND('1C TSspéc15'!$B$12&lt;&gt;"",$K$2="Pôle",'1C TSspéc15'!$C$12="NON"),(('1C TSspéc15'!E$22+'1C TSspéc15'!E$23+'1C TSspéc15'!E$24+'1C TSspéc15'!E$25+'1C TSspéc15'!E$29)/'1C TSspéc15'!E$30),IF(AND('1C TSspéc15'!$B$12&lt;&gt;"",$K$2&lt;&gt;"Pôle",'1C TSspéc15'!$C$12="OUI"),(('1C TSspéc15'!E$22+'1C TSspéc15'!E$23+'1C TSspéc15'!E$24+'1C TSspéc15'!E$25+'1C TSspéc15'!E$26+'1C TSspéc15'!E$27+'1C TSspéc15'!E$28+'1C TSspéc15'!E$29)/'1C TSspéc15'!E$17),IF(AND('1C TSspéc15'!$B$12&lt;&gt;"",$K$2&lt;&gt;"Pôle",'1C TSspéc15'!$C$12="NON"),(('1C TSspéc15'!E$22+'1C TSspéc15'!E$23+'1C TSspéc15'!E$24+'1C TSspéc15'!E$25+'1C TSspéc15'!E$26+'1C TSspéc15'!E$27+'1C TSspéc15'!E$28+'1C TSspéc15'!E$29)/'1C TSspéc15'!E$30))))))</f>
        <v>0</v>
      </c>
      <c r="M1143" s="556">
        <f>IF(OR('1C TSspéc15'!$B$12="",'1C TSspéc15'!E$30=0),0,IF(AND('1C TSspéc15'!$B$12&lt;&gt;"",$K$2="Pôle",'1C TSspéc15'!$C$12="OUI"),(('1C TSspéc15'!E$26+'1C TSspéc15'!E$27+'1C TSspéc15'!E$28)/'1C TSspéc15'!E$17),IF(AND('1C TSspéc15'!$B$12&lt;&gt;"",$K$2="Pôle",'1C TSspéc15'!$C$12="NON"),(('1C TSspéc15'!E$26+'1C TSspéc15'!E$27+'1C TSspéc15'!E$28)/'1C TSspéc15'!E$30),IF(AND('1C TSspéc15'!$B$12&lt;&gt;"",$K$2&lt;&gt;"Pôle"),0))))</f>
        <v>0</v>
      </c>
      <c r="N1143" s="557">
        <f>IF(AND('1C TSspéc15'!$B$12&lt;&gt;0,'1C TSspéc15'!$E$30&lt;&gt;0),L1143+M1143,0)</f>
        <v>0</v>
      </c>
      <c r="O1143" s="542" t="str">
        <f>IF(AND('1C TSspéc15'!$E$17&lt;&gt;0,'1C TSspéc15'!$C$12="OUI"),'1C TSspéc15'!$E$35/'1C TSspéc15'!$E$17,"")</f>
        <v/>
      </c>
      <c r="P1143" s="543" t="str">
        <f>IF(AND('1C TSspéc15'!$E$17&lt;&gt;0,'1C TSspéc15'!$C$12="OUI"),'1C TSspéc15'!$E$36/'1C TSspéc15'!$E$17,"")</f>
        <v/>
      </c>
      <c r="Q1143" s="543" t="str">
        <f>IF(AND('1C TSspéc15'!$E$17&lt;&gt;0,'1C TSspéc15'!$C$12="OUI"),'1C TSspéc15'!$E$37/'1C TSspéc15'!$E$17,"")</f>
        <v/>
      </c>
      <c r="R1143" s="543" t="str">
        <f>IF(AND('1C TSspéc15'!$E$17&lt;&gt;0,'1C TSspéc15'!$C$12="OUI"),'1C TSspéc15'!$E$38/'1C TSspéc15'!$E$17,"")</f>
        <v/>
      </c>
      <c r="S1143" s="543" t="str">
        <f>IF(AND('1C TSspéc15'!$E$17&lt;&gt;0,'1C TSspéc15'!$C$12="OUI"),'1C TSspéc15'!$E$39/'1C TSspéc15'!$E$17,"")</f>
        <v/>
      </c>
      <c r="T1143" s="543" t="str">
        <f>IF(AND('1C TSspéc15'!$E$17&lt;&gt;0,'1C TSspéc15'!$C$12="OUI"),'1C TSspéc15'!$E$40/'1C TSspéc15'!$E$17,"")</f>
        <v/>
      </c>
      <c r="U1143" s="543" t="str">
        <f>IF(AND('1C TSspéc15'!$E$17&lt;&gt;0,'1C TSspéc15'!$C$12="OUI"),'1C TSspéc15'!$E$41/'1C TSspéc15'!$E$17,"")</f>
        <v/>
      </c>
      <c r="V1143" s="543" t="str">
        <f>IF(AND('1C TSspéc15'!$E$17&lt;&gt;0,'1C TSspéc15'!$C$12="OUI"),'1C TSspéc15'!$E$42/'1C TSspéc15'!$E$17,"")</f>
        <v/>
      </c>
      <c r="W1143" s="543" t="str">
        <f>IF(AND('1C TSspéc15'!$E$17&lt;&gt;0,'1C TSspéc15'!$C$12="OUI"),'1C TSspéc15'!$E$43/'1C TSspéc15'!$E$17,"")</f>
        <v/>
      </c>
      <c r="X1143" s="543" t="str">
        <f>IF(AND('1C TSspéc15'!$E$17&lt;&gt;0,'1C TSspéc15'!$C$12="OUI"),'1C TSspéc15'!$E$44/'1C TSspéc15'!$E$17,"")</f>
        <v/>
      </c>
      <c r="Y1143" s="543" t="str">
        <f>IF(AND('1C TSspéc15'!$E$17&lt;&gt;0,'1C TSspéc15'!$C$12="OUI"),'1C TSspéc15'!$E$45/'1C TSspéc15'!$E$17,"")</f>
        <v/>
      </c>
      <c r="Z1143" s="543" t="str">
        <f>IF(AND('1C TSspéc15'!$E$17&lt;&gt;0,'1C TSspéc15'!$C$12="OUI"),'1C TSspéc15'!$E$46/'1C TSspéc15'!$E$17,"")</f>
        <v/>
      </c>
      <c r="AA1143" s="543" t="str">
        <f>IF(AND('1C TSspéc15'!$E$17&lt;&gt;0,'1C TSspéc15'!$C$12="OUI"),'1C TSspéc15'!$E$47/'1C TSspéc15'!$E$17,"")</f>
        <v/>
      </c>
      <c r="AB1143" s="543" t="str">
        <f>IF(AND('1C TSspéc15'!$E$17&lt;&gt;0,'1C TSspéc15'!$C$12="OUI"),'1C TSspéc15'!$E$48/'1C TSspéc15'!$E$17,"")</f>
        <v/>
      </c>
      <c r="AC1143" s="543" t="str">
        <f>IF(AND('1C TSspéc15'!$E$17&lt;&gt;0,'1C TSspéc15'!$C$12="OUI"),'1C TSspéc15'!$E$49/'1C TSspéc15'!$E$17,"")</f>
        <v/>
      </c>
      <c r="AD1143" s="543" t="str">
        <f>IF(AND('1C TSspéc15'!$E$17&lt;&gt;0,'1C TSspéc15'!$C$12="OUI"),'1C TSspéc15'!$E$50/'1C TSspéc15'!$E$17,"")</f>
        <v/>
      </c>
      <c r="AE1143" s="543" t="str">
        <f>IF(AND('1C TSspéc15'!$E$17&lt;&gt;0,'1C TSspéc15'!$C$12="OUI"),'1C TSspéc15'!$E$51/'1C TSspéc15'!$E$17,"")</f>
        <v/>
      </c>
      <c r="AF1143" s="543" t="str">
        <f>IF(AND('1C TSspéc15'!$E$17&lt;&gt;0,'1C TSspéc15'!$C$12="OUI"),'1C TSspéc15'!$E$52/'1C TSspéc15'!$E$17,"")</f>
        <v/>
      </c>
      <c r="AG1143" s="543" t="str">
        <f>IF(AND('1C TSspéc15'!$E$17&lt;&gt;0,'1C TSspéc15'!$C$12="OUI"),'1C TSspéc15'!$E$53/'1C TSspéc15'!$E$17,"")</f>
        <v/>
      </c>
      <c r="AH1143" s="543" t="str">
        <f>IF(AND('1C TSspéc15'!$E$17&lt;&gt;0,'1C TSspéc15'!$C$12="OUI"),'1C TSspéc15'!$E$54/'1C TSspéc15'!$E$17,"")</f>
        <v/>
      </c>
      <c r="AI1143" s="543" t="str">
        <f>IF(AND('1C TSspéc15'!$E$17&lt;&gt;0,'1C TSspéc15'!$C$12="OUI"),'1C TSspéc15'!$E$55/'1C TSspéc15'!$E$17,"")</f>
        <v/>
      </c>
      <c r="AJ1143" s="543" t="str">
        <f>IF(AND('1C TSspéc15'!$E$17&lt;&gt;0,'1C TSspéc15'!$C$12="OUI"),'1C TSspéc15'!$E$56/'1C TSspéc15'!$E$17,"")</f>
        <v/>
      </c>
      <c r="AK1143" s="543" t="str">
        <f>IF(AND('1C TSspéc15'!$E$17&lt;&gt;0,'1C TSspéc15'!$C$12="OUI"),'1C TSspéc15'!$E$57/'1C TSspéc15'!$E$17,"")</f>
        <v/>
      </c>
      <c r="AL1143" s="72">
        <f>IF(AND('1C TSspéc15'!$E$17&lt;&gt;0,'1C TSspéc15'!$C$12="OUI"),N1143+AK1143,N1143)</f>
        <v>0</v>
      </c>
      <c r="AM1143" s="417">
        <f t="shared" si="315"/>
        <v>0</v>
      </c>
      <c r="AN1143" s="417">
        <f t="shared" si="316"/>
        <v>0</v>
      </c>
      <c r="AO1143" s="418" t="str">
        <f>IF(AND('1C TSspéc15'!$E$17&lt;&gt;0,'1C TSspéc15'!$E$30&lt;&gt;0),AM1143+AN1143,"")</f>
        <v/>
      </c>
      <c r="AP1143" s="573" t="str">
        <f>IF(AND('1C TSspéc15'!$E$17&lt;&gt;0,'1C TSspéc15'!$E$30&lt;&gt;0),AM1143-AR1143,"")</f>
        <v/>
      </c>
      <c r="AQ1143" s="583">
        <f t="shared" si="317"/>
        <v>0</v>
      </c>
      <c r="AR1143" s="596"/>
      <c r="AS1143" s="102"/>
      <c r="AT1143" s="27" t="str">
        <f>IF(('1C TSspéc15'!E$17*FICHE!$C$14&lt;J1143),"Forfait limité à "&amp;FICHE!$C$14&amp;"€/jour","")</f>
        <v/>
      </c>
      <c r="AU1143" s="592"/>
      <c r="AV1143" s="824"/>
      <c r="AW1143" s="824"/>
      <c r="AX1143" s="824"/>
      <c r="AY1143" s="824"/>
      <c r="AZ1143" s="824"/>
      <c r="BA1143" s="767"/>
      <c r="BB1143" s="767"/>
      <c r="BC1143" s="767"/>
      <c r="BD1143" s="767"/>
      <c r="BE1143" s="767"/>
      <c r="BF1143" s="767"/>
      <c r="BG1143" s="767"/>
      <c r="BH1143" s="767"/>
      <c r="BI1143" s="767"/>
      <c r="BJ1143" s="767"/>
      <c r="BK1143" s="767"/>
      <c r="BL1143" s="767"/>
      <c r="BM1143" s="767"/>
      <c r="BN1143" s="767"/>
      <c r="BO1143" s="767"/>
      <c r="BP1143" s="767"/>
      <c r="BQ1143" s="767"/>
      <c r="BR1143" s="767"/>
      <c r="BS1143" s="767"/>
      <c r="BT1143" s="767"/>
      <c r="BU1143" s="767"/>
      <c r="BV1143" s="767"/>
      <c r="BW1143" s="767"/>
      <c r="BX1143" s="767"/>
      <c r="BY1143" s="767"/>
      <c r="BZ1143" s="767"/>
      <c r="CA1143" s="767"/>
      <c r="CB1143" s="767"/>
      <c r="CC1143" s="767"/>
      <c r="CD1143" s="767"/>
      <c r="CE1143" s="767"/>
      <c r="CF1143" s="767"/>
      <c r="CG1143" s="767"/>
      <c r="CH1143" s="767"/>
      <c r="CI1143" s="767"/>
      <c r="CJ1143" s="767"/>
      <c r="CK1143" s="767"/>
      <c r="CL1143" s="767"/>
      <c r="CM1143" s="767"/>
      <c r="CN1143" s="767"/>
      <c r="CO1143" s="767"/>
      <c r="CP1143" s="767"/>
      <c r="CQ1143" s="767"/>
      <c r="CR1143" s="767"/>
      <c r="CS1143" s="767"/>
      <c r="CT1143" s="767"/>
      <c r="CU1143" s="767"/>
      <c r="CV1143" s="767"/>
      <c r="CW1143" s="767"/>
      <c r="CX1143" s="767"/>
      <c r="CY1143" s="767"/>
      <c r="CZ1143" s="767"/>
      <c r="DA1143" s="767"/>
      <c r="DB1143" s="767"/>
      <c r="DC1143" s="767"/>
      <c r="DD1143" s="767"/>
      <c r="DE1143" s="767"/>
      <c r="DF1143" s="767"/>
      <c r="DG1143" s="767"/>
      <c r="DH1143" s="767"/>
      <c r="DI1143" s="767"/>
      <c r="DJ1143" s="767"/>
      <c r="DK1143" s="767"/>
      <c r="DL1143" s="767"/>
      <c r="DM1143" s="767"/>
      <c r="DN1143" s="767"/>
      <c r="DO1143" s="767"/>
      <c r="DP1143" s="767"/>
      <c r="DQ1143" s="767"/>
      <c r="DR1143" s="767"/>
      <c r="DS1143" s="767"/>
      <c r="DT1143" s="767"/>
      <c r="DU1143" s="767"/>
      <c r="DV1143" s="767"/>
      <c r="DW1143" s="767"/>
      <c r="DX1143" s="767"/>
      <c r="DY1143" s="767"/>
      <c r="DZ1143" s="767"/>
      <c r="EA1143" s="767"/>
      <c r="EB1143" s="767"/>
      <c r="EC1143" s="767"/>
      <c r="ED1143" s="767"/>
      <c r="EE1143" s="767"/>
      <c r="EF1143" s="767"/>
      <c r="EG1143" s="767"/>
      <c r="EH1143" s="767"/>
      <c r="EI1143" s="767"/>
      <c r="EJ1143" s="767"/>
      <c r="EK1143" s="767"/>
      <c r="EL1143" s="767"/>
      <c r="EM1143" s="767"/>
      <c r="EN1143" s="767"/>
      <c r="EO1143" s="767"/>
      <c r="EP1143" s="767"/>
      <c r="EQ1143" s="767"/>
      <c r="ER1143" s="767"/>
      <c r="ES1143" s="767"/>
      <c r="ET1143" s="767"/>
      <c r="EU1143" s="767"/>
      <c r="EV1143" s="767"/>
      <c r="EW1143" s="767"/>
      <c r="EX1143" s="767"/>
      <c r="EY1143" s="767"/>
      <c r="EZ1143" s="767"/>
      <c r="FA1143" s="767"/>
      <c r="FB1143" s="767"/>
      <c r="FC1143" s="767"/>
      <c r="FD1143" s="767"/>
      <c r="FE1143" s="767"/>
      <c r="FF1143" s="767"/>
      <c r="FG1143" s="767"/>
      <c r="FH1143" s="767"/>
      <c r="FI1143" s="767"/>
      <c r="FJ1143" s="767"/>
      <c r="FK1143" s="767"/>
      <c r="FL1143" s="767"/>
      <c r="FM1143" s="767"/>
      <c r="FN1143" s="767"/>
      <c r="FO1143" s="767"/>
      <c r="FP1143" s="767"/>
      <c r="FQ1143" s="767"/>
      <c r="FR1143" s="767"/>
      <c r="FS1143" s="767"/>
      <c r="FT1143" s="767"/>
      <c r="FU1143" s="767"/>
      <c r="FV1143" s="767"/>
      <c r="FW1143" s="767"/>
      <c r="FX1143" s="767"/>
      <c r="FY1143" s="767"/>
      <c r="FZ1143" s="767"/>
      <c r="GA1143" s="767"/>
      <c r="GB1143" s="767"/>
      <c r="GC1143" s="767"/>
      <c r="GD1143" s="767"/>
      <c r="GE1143" s="767"/>
      <c r="GF1143" s="767"/>
      <c r="GG1143" s="767"/>
      <c r="GH1143" s="767"/>
      <c r="GI1143" s="767"/>
      <c r="GJ1143" s="767"/>
      <c r="GK1143" s="767"/>
      <c r="GL1143" s="767"/>
      <c r="GM1143" s="767"/>
      <c r="GN1143" s="767"/>
      <c r="GO1143" s="767"/>
      <c r="GP1143" s="767"/>
      <c r="GQ1143" s="767"/>
      <c r="GR1143" s="767"/>
      <c r="GS1143" s="767"/>
      <c r="GT1143" s="767"/>
      <c r="GU1143" s="767"/>
      <c r="GV1143" s="767"/>
      <c r="GW1143" s="767"/>
      <c r="GX1143" s="767"/>
      <c r="GY1143" s="767"/>
      <c r="GZ1143" s="767"/>
      <c r="HA1143" s="767"/>
      <c r="HB1143" s="767"/>
      <c r="HC1143" s="767"/>
    </row>
    <row r="1144" spans="1:211" s="864" customFormat="1" ht="13.9" hidden="1" customHeight="1">
      <c r="A1144" s="307"/>
      <c r="B1144" s="351"/>
      <c r="C1144" s="971" t="str">
        <f>IF('1C TSspéc15'!F$17&lt;&gt;0,'1C TSspéc15'!$B$12,"")</f>
        <v/>
      </c>
      <c r="D1144" s="972"/>
      <c r="E1144" s="973"/>
      <c r="F1144" s="93">
        <f>IF(AND($C1144='1C TSspéc15'!$B$12,'1C TSspéc15'!$B$16="spécifiques",'1C TSspéc15'!$F$17&lt;&gt;""),'1C TSspéc15'!$F$21,"")</f>
        <v>0</v>
      </c>
      <c r="G1144" s="863"/>
      <c r="H1144" s="745">
        <v>0.21</v>
      </c>
      <c r="I1144" s="747">
        <v>1</v>
      </c>
      <c r="J1144" s="312"/>
      <c r="K1144" s="680">
        <f t="shared" si="314"/>
        <v>0</v>
      </c>
      <c r="L1144" s="556">
        <f>IF(OR('1C TSspéc15'!$B$12="",'1C TSspéc15'!F$30=0),0,IF(AND('1C TSspéc15'!$B$12&lt;&gt;"",$K$2="Pôle",'1C TSspéc15'!$C$12="OUI"),(('1C TSspéc15'!F$22+'1C TSspéc15'!F$23+'1C TSspéc15'!F$24+'1C TSspéc15'!F$25+'1C TSspéc15'!F$29)/'1C TSspéc15'!F$17),IF(AND('1C TSspéc15'!$B$12&lt;&gt;"",$K$2="Pôle",'1C TSspéc15'!$C$12="NON"),(('1C TSspéc15'!F$22+'1C TSspéc15'!F$23+'1C TSspéc15'!F$24+'1C TSspéc15'!F$25+'1C TSspéc15'!F$29)/'1C TSspéc15'!F$30),IF(AND('1C TSspéc15'!$B$12&lt;&gt;"",$K$2&lt;&gt;"Pôle",'1C TSspéc15'!$C$12="OUI"),(('1C TSspéc15'!F$22+'1C TSspéc15'!F$23+'1C TSspéc15'!F$24+'1C TSspéc15'!F$25+'1C TSspéc15'!F$26+'1C TSspéc15'!F$27+'1C TSspéc15'!F$28+'1C TSspéc15'!F$29)/'1C TSspéc15'!F$17),IF(AND('1C TSspéc15'!$B$12&lt;&gt;"",$K$2&lt;&gt;"Pôle",'1C TSspéc15'!$C$12="NON"),(('1C TSspéc15'!F$22+'1C TSspéc15'!F$23+'1C TSspéc15'!F$24+'1C TSspéc15'!F$25+'1C TSspéc15'!F$26+'1C TSspéc15'!F$27+'1C TSspéc15'!F$28+'1C TSspéc15'!F$29)/'1C TSspéc15'!F$30))))))</f>
        <v>0</v>
      </c>
      <c r="M1144" s="556">
        <f>IF(OR('1C TSspéc15'!$B$12="",'1C TSspéc15'!F$30=0),0,IF(AND('1C TSspéc15'!$B$12&lt;&gt;"",$K$2="Pôle",'1C TSspéc15'!$C$12="OUI"),(('1C TSspéc15'!F$26+'1C TSspéc15'!F$27+'1C TSspéc15'!F$28)/'1C TSspéc15'!F$17),IF(AND('1C TSspéc15'!$B$12&lt;&gt;"",$K$2="Pôle",'1C TSspéc15'!$C$12="NON"),(('1C TSspéc15'!F$26+'1C TSspéc15'!F$27+'1C TSspéc15'!F$28)/'1C TSspéc15'!F$30),IF(AND('1C TSspéc15'!$B$12&lt;&gt;"",$K$2&lt;&gt;"Pôle"),0))))</f>
        <v>0</v>
      </c>
      <c r="N1144" s="557">
        <f>IF(AND('1C TSspéc15'!$B$12&lt;&gt;0,'1C TSspéc15'!$F$30&lt;&gt;0),L1144+M1144,0)</f>
        <v>0</v>
      </c>
      <c r="O1144" s="542" t="str">
        <f>IF(AND('1C TSspéc15'!$F$17&lt;&gt;0,'1C TSspéc15'!$C$12="OUI"),'1C TSspéc15'!$F$35/'1C TSspéc15'!$F$17,"")</f>
        <v/>
      </c>
      <c r="P1144" s="543" t="str">
        <f>IF(AND('1C TSspéc15'!$F$17&lt;&gt;0,'1C TSspéc15'!$C$12="OUI"),'1C TSspéc15'!$F$36/'1C TSspéc15'!$F$17,"")</f>
        <v/>
      </c>
      <c r="Q1144" s="543" t="str">
        <f>IF(AND('1C TSspéc15'!$F$17&lt;&gt;0,'1C TSspéc15'!$C$12="OUI"),'1C TSspéc15'!$F$37/'1C TSspéc15'!$F$17,"")</f>
        <v/>
      </c>
      <c r="R1144" s="543" t="str">
        <f>IF(AND('1C TSspéc15'!$F$17&lt;&gt;0,'1C TSspéc15'!$C$12="OUI"),'1C TSspéc15'!$F$38/'1C TSspéc15'!$F$17,"")</f>
        <v/>
      </c>
      <c r="S1144" s="543" t="str">
        <f>IF(AND('1C TSspéc15'!$F$17&lt;&gt;0,'1C TSspéc15'!$C$12="OUI"),'1C TSspéc15'!$F$39/'1C TSspéc15'!$F$17,"")</f>
        <v/>
      </c>
      <c r="T1144" s="543" t="str">
        <f>IF(AND('1C TSspéc15'!$F$17&lt;&gt;0,'1C TSspéc15'!$C$12="OUI"),'1C TSspéc15'!$F$40/'1C TSspéc15'!$F$17,"")</f>
        <v/>
      </c>
      <c r="U1144" s="543" t="str">
        <f>IF(AND('1C TSspéc15'!$F$17&lt;&gt;0,'1C TSspéc15'!$C$12="OUI"),'1C TSspéc15'!$F$41/'1C TSspéc15'!$F$17,"")</f>
        <v/>
      </c>
      <c r="V1144" s="543" t="str">
        <f>IF(AND('1C TSspéc15'!$F$17&lt;&gt;0,'1C TSspéc15'!$C$12="OUI"),'1C TSspéc15'!$F$42/'1C TSspéc15'!$F$17,"")</f>
        <v/>
      </c>
      <c r="W1144" s="543" t="str">
        <f>IF(AND('1C TSspéc15'!$F$17&lt;&gt;0,'1C TSspéc15'!$C$12="OUI"),'1C TSspéc15'!$F$43/'1C TSspéc15'!$F$17,"")</f>
        <v/>
      </c>
      <c r="X1144" s="543" t="str">
        <f>IF(AND('1C TSspéc15'!$F$17&lt;&gt;0,'1C TSspéc15'!$C$12="OUI"),'1C TSspéc15'!$F$44/'1C TSspéc15'!$F$17,"")</f>
        <v/>
      </c>
      <c r="Y1144" s="543" t="str">
        <f>IF(AND('1C TSspéc15'!$F$17&lt;&gt;0,'1C TSspéc15'!$C$12="OUI"),'1C TSspéc15'!$F$45/'1C TSspéc15'!$F$17,"")</f>
        <v/>
      </c>
      <c r="Z1144" s="543" t="str">
        <f>IF(AND('1C TSspéc15'!$F$17&lt;&gt;0,'1C TSspéc15'!$C$12="OUI"),'1C TSspéc15'!$F$46/'1C TSspéc15'!$F$17,"")</f>
        <v/>
      </c>
      <c r="AA1144" s="543" t="str">
        <f>IF(AND('1C TSspéc15'!$F$17&lt;&gt;0,'1C TSspéc15'!$C$12="OUI"),'1C TSspéc15'!$F$47/'1C TSspéc15'!$F$17,"")</f>
        <v/>
      </c>
      <c r="AB1144" s="543" t="str">
        <f>IF(AND('1C TSspéc15'!$F$17&lt;&gt;0,'1C TSspéc15'!$C$12="OUI"),'1C TSspéc15'!$F$48/'1C TSspéc15'!$F$17,"")</f>
        <v/>
      </c>
      <c r="AC1144" s="543" t="str">
        <f>IF(AND('1C TSspéc15'!$F$17&lt;&gt;0,'1C TSspéc15'!$C$12="OUI"),'1C TSspéc15'!$F$49/'1C TSspéc15'!$F$17,"")</f>
        <v/>
      </c>
      <c r="AD1144" s="543" t="str">
        <f>IF(AND('1C TSspéc15'!$F$17&lt;&gt;0,'1C TSspéc15'!$C$12="OUI"),'1C TSspéc15'!$F$50/'1C TSspéc15'!$F$17,"")</f>
        <v/>
      </c>
      <c r="AE1144" s="543" t="str">
        <f>IF(AND('1C TSspéc15'!$F$17&lt;&gt;0,'1C TSspéc15'!$C$12="OUI"),'1C TSspéc15'!$F$51/'1C TSspéc15'!$F$17,"")</f>
        <v/>
      </c>
      <c r="AF1144" s="543" t="str">
        <f>IF(AND('1C TSspéc15'!$F$17&lt;&gt;0,'1C TSspéc15'!$C$12="OUI"),'1C TSspéc15'!$F$52/'1C TSspéc15'!$F$17,"")</f>
        <v/>
      </c>
      <c r="AG1144" s="543" t="str">
        <f>IF(AND('1C TSspéc15'!$F$17&lt;&gt;0,'1C TSspéc15'!$C$12="OUI"),'1C TSspéc15'!$F$53/'1C TSspéc15'!$F$17,"")</f>
        <v/>
      </c>
      <c r="AH1144" s="543" t="str">
        <f>IF(AND('1C TSspéc15'!$F$17&lt;&gt;0,'1C TSspéc15'!$C$12="OUI"),'1C TSspéc15'!$F$54/'1C TSspéc15'!$F$17,"")</f>
        <v/>
      </c>
      <c r="AI1144" s="543" t="str">
        <f>IF(AND('1C TSspéc15'!$F$17&lt;&gt;0,'1C TSspéc15'!$C$12="OUI"),'1C TSspéc15'!$F$55/'1C TSspéc15'!$F$17,"")</f>
        <v/>
      </c>
      <c r="AJ1144" s="543" t="str">
        <f>IF(AND('1C TSspéc15'!$F$17&lt;&gt;0,'1C TSspéc15'!$C$12="OUI"),'1C TSspéc15'!$F$56/'1C TSspéc15'!$F$17,"")</f>
        <v/>
      </c>
      <c r="AK1144" s="543" t="str">
        <f>IF(AND('1C TSspéc15'!$F$17&lt;&gt;0,'1C TSspéc15'!$C$12="OUI"),'1C TSspéc15'!$F$57/'1C TSspéc15'!$F$17,"")</f>
        <v/>
      </c>
      <c r="AL1144" s="72">
        <f>IF(AND('1C TSspéc15'!$F$17&lt;&gt;0,'1C TSspéc15'!$C$12="OUI"),N1144+AK1144,N1144)</f>
        <v>0</v>
      </c>
      <c r="AM1144" s="417">
        <f t="shared" si="315"/>
        <v>0</v>
      </c>
      <c r="AN1144" s="417">
        <f t="shared" si="316"/>
        <v>0</v>
      </c>
      <c r="AO1144" s="418" t="str">
        <f>IF(AND('1C TSspéc15'!$F$17&lt;&gt;0,'1C TSspéc15'!$F$30&lt;&gt;0),AM1144+AN1144,"")</f>
        <v/>
      </c>
      <c r="AP1144" s="573" t="str">
        <f>IF(AND('1C TSspéc15'!$F$17&lt;&gt;0,'1C TSspéc15'!$F$30&lt;&gt;0),AM1144-AR1144,"")</f>
        <v/>
      </c>
      <c r="AQ1144" s="583">
        <f t="shared" si="317"/>
        <v>0</v>
      </c>
      <c r="AR1144" s="596"/>
      <c r="AS1144" s="102"/>
      <c r="AT1144" s="27" t="str">
        <f>IF(('1C TSspéc15'!F$17*FICHE!$C$14&lt;J1144),"Forfait limité à "&amp;FICHE!$C$14&amp;"€/jour","")</f>
        <v/>
      </c>
      <c r="AU1144" s="592"/>
      <c r="AV1144" s="824"/>
      <c r="AW1144" s="824"/>
      <c r="AX1144" s="824"/>
      <c r="AY1144" s="824"/>
      <c r="AZ1144" s="824"/>
      <c r="BA1144" s="767"/>
      <c r="BB1144" s="767"/>
      <c r="BC1144" s="767"/>
      <c r="BD1144" s="767"/>
      <c r="BE1144" s="767"/>
      <c r="BF1144" s="767"/>
      <c r="BG1144" s="767"/>
      <c r="BH1144" s="767"/>
      <c r="BI1144" s="767"/>
      <c r="BJ1144" s="767"/>
      <c r="BK1144" s="767"/>
      <c r="BL1144" s="767"/>
      <c r="BM1144" s="767"/>
      <c r="BN1144" s="767"/>
      <c r="BO1144" s="767"/>
      <c r="BP1144" s="767"/>
      <c r="BQ1144" s="767"/>
      <c r="BR1144" s="767"/>
      <c r="BS1144" s="767"/>
      <c r="BT1144" s="767"/>
      <c r="BU1144" s="767"/>
      <c r="BV1144" s="767"/>
      <c r="BW1144" s="767"/>
      <c r="BX1144" s="767"/>
      <c r="BY1144" s="767"/>
      <c r="BZ1144" s="767"/>
      <c r="CA1144" s="767"/>
      <c r="CB1144" s="767"/>
      <c r="CC1144" s="767"/>
      <c r="CD1144" s="767"/>
      <c r="CE1144" s="767"/>
      <c r="CF1144" s="767"/>
      <c r="CG1144" s="767"/>
      <c r="CH1144" s="767"/>
      <c r="CI1144" s="767"/>
      <c r="CJ1144" s="767"/>
      <c r="CK1144" s="767"/>
      <c r="CL1144" s="767"/>
      <c r="CM1144" s="767"/>
      <c r="CN1144" s="767"/>
      <c r="CO1144" s="767"/>
      <c r="CP1144" s="767"/>
      <c r="CQ1144" s="767"/>
      <c r="CR1144" s="767"/>
      <c r="CS1144" s="767"/>
      <c r="CT1144" s="767"/>
      <c r="CU1144" s="767"/>
      <c r="CV1144" s="767"/>
      <c r="CW1144" s="767"/>
      <c r="CX1144" s="767"/>
      <c r="CY1144" s="767"/>
      <c r="CZ1144" s="767"/>
      <c r="DA1144" s="767"/>
      <c r="DB1144" s="767"/>
      <c r="DC1144" s="767"/>
      <c r="DD1144" s="767"/>
      <c r="DE1144" s="767"/>
      <c r="DF1144" s="767"/>
      <c r="DG1144" s="767"/>
      <c r="DH1144" s="767"/>
      <c r="DI1144" s="767"/>
      <c r="DJ1144" s="767"/>
      <c r="DK1144" s="767"/>
      <c r="DL1144" s="767"/>
      <c r="DM1144" s="767"/>
      <c r="DN1144" s="767"/>
      <c r="DO1144" s="767"/>
      <c r="DP1144" s="767"/>
      <c r="DQ1144" s="767"/>
      <c r="DR1144" s="767"/>
      <c r="DS1144" s="767"/>
      <c r="DT1144" s="767"/>
      <c r="DU1144" s="767"/>
      <c r="DV1144" s="767"/>
      <c r="DW1144" s="767"/>
      <c r="DX1144" s="767"/>
      <c r="DY1144" s="767"/>
      <c r="DZ1144" s="767"/>
      <c r="EA1144" s="767"/>
      <c r="EB1144" s="767"/>
      <c r="EC1144" s="767"/>
      <c r="ED1144" s="767"/>
      <c r="EE1144" s="767"/>
      <c r="EF1144" s="767"/>
      <c r="EG1144" s="767"/>
      <c r="EH1144" s="767"/>
      <c r="EI1144" s="767"/>
      <c r="EJ1144" s="767"/>
      <c r="EK1144" s="767"/>
      <c r="EL1144" s="767"/>
      <c r="EM1144" s="767"/>
      <c r="EN1144" s="767"/>
      <c r="EO1144" s="767"/>
      <c r="EP1144" s="767"/>
      <c r="EQ1144" s="767"/>
      <c r="ER1144" s="767"/>
      <c r="ES1144" s="767"/>
      <c r="ET1144" s="767"/>
      <c r="EU1144" s="767"/>
      <c r="EV1144" s="767"/>
      <c r="EW1144" s="767"/>
      <c r="EX1144" s="767"/>
      <c r="EY1144" s="767"/>
      <c r="EZ1144" s="767"/>
      <c r="FA1144" s="767"/>
      <c r="FB1144" s="767"/>
      <c r="FC1144" s="767"/>
      <c r="FD1144" s="767"/>
      <c r="FE1144" s="767"/>
      <c r="FF1144" s="767"/>
      <c r="FG1144" s="767"/>
      <c r="FH1144" s="767"/>
      <c r="FI1144" s="767"/>
      <c r="FJ1144" s="767"/>
      <c r="FK1144" s="767"/>
      <c r="FL1144" s="767"/>
      <c r="FM1144" s="767"/>
      <c r="FN1144" s="767"/>
      <c r="FO1144" s="767"/>
      <c r="FP1144" s="767"/>
      <c r="FQ1144" s="767"/>
      <c r="FR1144" s="767"/>
      <c r="FS1144" s="767"/>
      <c r="FT1144" s="767"/>
      <c r="FU1144" s="767"/>
      <c r="FV1144" s="767"/>
      <c r="FW1144" s="767"/>
      <c r="FX1144" s="767"/>
      <c r="FY1144" s="767"/>
      <c r="FZ1144" s="767"/>
      <c r="GA1144" s="767"/>
      <c r="GB1144" s="767"/>
      <c r="GC1144" s="767"/>
      <c r="GD1144" s="767"/>
      <c r="GE1144" s="767"/>
      <c r="GF1144" s="767"/>
      <c r="GG1144" s="767"/>
      <c r="GH1144" s="767"/>
      <c r="GI1144" s="767"/>
      <c r="GJ1144" s="767"/>
      <c r="GK1144" s="767"/>
      <c r="GL1144" s="767"/>
      <c r="GM1144" s="767"/>
      <c r="GN1144" s="767"/>
      <c r="GO1144" s="767"/>
      <c r="GP1144" s="767"/>
      <c r="GQ1144" s="767"/>
      <c r="GR1144" s="767"/>
      <c r="GS1144" s="767"/>
      <c r="GT1144" s="767"/>
      <c r="GU1144" s="767"/>
      <c r="GV1144" s="767"/>
      <c r="GW1144" s="767"/>
      <c r="GX1144" s="767"/>
      <c r="GY1144" s="767"/>
      <c r="GZ1144" s="767"/>
      <c r="HA1144" s="767"/>
      <c r="HB1144" s="767"/>
      <c r="HC1144" s="767"/>
    </row>
    <row r="1145" spans="1:211" s="864" customFormat="1" ht="13.9" hidden="1" customHeight="1">
      <c r="A1145" s="307"/>
      <c r="B1145" s="351"/>
      <c r="C1145" s="971" t="str">
        <f>IF('1C TSspéc15'!G$17&lt;&gt;0,'1C TSspéc15'!$B$12,"")</f>
        <v/>
      </c>
      <c r="D1145" s="972"/>
      <c r="E1145" s="973"/>
      <c r="F1145" s="93">
        <f>IF(AND($C1145='1C TSspéc15'!$B$12,'1C TSspéc15'!$B$16="spécifiques",'1C TSspéc15'!$G$17&lt;&gt;""),'1C TSspéc15'!$G$21,"")</f>
        <v>0</v>
      </c>
      <c r="G1145" s="863"/>
      <c r="H1145" s="745">
        <v>0.21</v>
      </c>
      <c r="I1145" s="747">
        <v>1</v>
      </c>
      <c r="J1145" s="312"/>
      <c r="K1145" s="680">
        <f t="shared" si="314"/>
        <v>0</v>
      </c>
      <c r="L1145" s="556">
        <f>IF(OR('1C TSspéc15'!$B$12="",'1C TSspéc15'!G$30=0),0,IF(AND('1C TSspéc15'!$B$12&lt;&gt;"",$K$2="Pôle",'1C TSspéc15'!$C$12="OUI"),(('1C TSspéc15'!G$22+'1C TSspéc15'!G$23+'1C TSspéc15'!G$24+'1C TSspéc15'!G$25+'1C TSspéc15'!G$29)/'1C TSspéc15'!G$17),IF(AND('1C TSspéc15'!$B$12&lt;&gt;"",$K$2="Pôle",'1C TSspéc15'!$C$12="NON"),(('1C TSspéc15'!G$22+'1C TSspéc15'!G$23+'1C TSspéc15'!G$24+'1C TSspéc15'!G$25+'1C TSspéc15'!G$29)/'1C TSspéc15'!G$30),IF(AND('1C TSspéc15'!$B$12&lt;&gt;"",$K$2&lt;&gt;"Pôle",'1C TSspéc15'!$C$12="OUI"),(('1C TSspéc15'!G$22+'1C TSspéc15'!G$23+'1C TSspéc15'!G$24+'1C TSspéc15'!G$25+'1C TSspéc15'!G$26+'1C TSspéc15'!G$27+'1C TSspéc15'!G$28+'1C TSspéc15'!G$29)/'1C TSspéc15'!G$17),IF(AND('1C TSspéc15'!$B$12&lt;&gt;"",$K$2&lt;&gt;"Pôle",'1C TSspéc15'!$C$12="NON"),(('1C TSspéc15'!G$22+'1C TSspéc15'!G$23+'1C TSspéc15'!G$24+'1C TSspéc15'!G$25+'1C TSspéc15'!G$26+'1C TSspéc15'!G$27+'1C TSspéc15'!G$28+'1C TSspéc15'!G$29)/'1C TSspéc15'!G$30))))))</f>
        <v>0</v>
      </c>
      <c r="M1145" s="556">
        <f>IF(OR('1C TSspéc15'!$B$12="",'1C TSspéc15'!G$30=0),0,IF(AND('1C TSspéc15'!$B$12&lt;&gt;"",$K$2="Pôle",'1C TSspéc15'!$C$12="OUI"),(('1C TSspéc15'!G$26+'1C TSspéc15'!G$27+'1C TSspéc15'!G$28)/'1C TSspéc15'!G$17),IF(AND('1C TSspéc15'!$B$12&lt;&gt;"",$K$2="Pôle",'1C TSspéc15'!$C$12="NON"),(('1C TSspéc15'!G$26+'1C TSspéc15'!G$27+'1C TSspéc15'!G$28)/'1C TSspéc15'!G$30),IF(AND('1C TSspéc15'!$B$12&lt;&gt;"",$K$2&lt;&gt;"Pôle"),0))))</f>
        <v>0</v>
      </c>
      <c r="N1145" s="557">
        <f>IF(AND('1C TSspéc15'!$B$12&lt;&gt;0,'1C TSspéc15'!$G$30&lt;&gt;0),L1145+M1145,0)</f>
        <v>0</v>
      </c>
      <c r="O1145" s="542" t="str">
        <f>IF(AND('1C TSspéc15'!$G$17&lt;&gt;0,'1C TSspéc15'!$C$12="OUI"),'1C TSspéc15'!$G$35/'1C TSspéc15'!$G$17,"")</f>
        <v/>
      </c>
      <c r="P1145" s="543" t="str">
        <f>IF(AND('1C TSspéc15'!$G$17&lt;&gt;0,'1C TSspéc15'!$C$12="OUI"),'1C TSspéc15'!$G$36/'1C TSspéc15'!$G$17,"")</f>
        <v/>
      </c>
      <c r="Q1145" s="543" t="str">
        <f>IF(AND('1C TSspéc15'!$G$17&lt;&gt;0,'1C TSspéc15'!$C$12="OUI"),'1C TSspéc15'!$G$37/'1C TSspéc15'!$G$17,"")</f>
        <v/>
      </c>
      <c r="R1145" s="543" t="str">
        <f>IF(AND('1C TSspéc15'!$G$17&lt;&gt;0,'1C TSspéc15'!$C$12="OUI"),'1C TSspéc15'!$G$38/'1C TSspéc15'!$G$17,"")</f>
        <v/>
      </c>
      <c r="S1145" s="543" t="str">
        <f>IF(AND('1C TSspéc15'!$G$17&lt;&gt;0,'1C TSspéc15'!$C$12="OUI"),'1C TSspéc15'!$G$39/'1C TSspéc15'!$G$17,"")</f>
        <v/>
      </c>
      <c r="T1145" s="543" t="str">
        <f>IF(AND('1C TSspéc15'!$G$17&lt;&gt;0,'1C TSspéc15'!$C$12="OUI"),'1C TSspéc15'!$G$40/'1C TSspéc15'!$G$17,"")</f>
        <v/>
      </c>
      <c r="U1145" s="543" t="str">
        <f>IF(AND('1C TSspéc15'!$G$17&lt;&gt;0,'1C TSspéc15'!$C$12="OUI"),'1C TSspéc15'!$G$41/'1C TSspéc15'!$G$17,"")</f>
        <v/>
      </c>
      <c r="V1145" s="543" t="str">
        <f>IF(AND('1C TSspéc15'!$G$17&lt;&gt;0,'1C TSspéc15'!$C$12="OUI"),'1C TSspéc15'!$G$42/'1C TSspéc15'!$G$17,"")</f>
        <v/>
      </c>
      <c r="W1145" s="543" t="str">
        <f>IF(AND('1C TSspéc15'!$G$17&lt;&gt;0,'1C TSspéc15'!$C$12="OUI"),'1C TSspéc15'!$G$43/'1C TSspéc15'!$G$17,"")</f>
        <v/>
      </c>
      <c r="X1145" s="543" t="str">
        <f>IF(AND('1C TSspéc15'!$G$17&lt;&gt;0,'1C TSspéc15'!$C$12="OUI"),'1C TSspéc15'!$G$44/'1C TSspéc15'!$G$17,"")</f>
        <v/>
      </c>
      <c r="Y1145" s="543" t="str">
        <f>IF(AND('1C TSspéc15'!$G$17&lt;&gt;0,'1C TSspéc15'!$C$12="OUI"),'1C TSspéc15'!$G$45/'1C TSspéc15'!$G$17,"")</f>
        <v/>
      </c>
      <c r="Z1145" s="543" t="str">
        <f>IF(AND('1C TSspéc15'!$G$17&lt;&gt;0,'1C TSspéc15'!$C$12="OUI"),'1C TSspéc15'!$G$46/'1C TSspéc15'!$G$17,"")</f>
        <v/>
      </c>
      <c r="AA1145" s="543" t="str">
        <f>IF(AND('1C TSspéc15'!$G$17&lt;&gt;0,'1C TSspéc15'!$C$12="OUI"),'1C TSspéc15'!$G$47/'1C TSspéc15'!$G$17,"")</f>
        <v/>
      </c>
      <c r="AB1145" s="543" t="str">
        <f>IF(AND('1C TSspéc15'!$G$17&lt;&gt;0,'1C TSspéc15'!$C$12="OUI"),'1C TSspéc15'!$G$48/'1C TSspéc15'!$G$17,"")</f>
        <v/>
      </c>
      <c r="AC1145" s="543" t="str">
        <f>IF(AND('1C TSspéc15'!$G$17&lt;&gt;0,'1C TSspéc15'!$C$12="OUI"),'1C TSspéc15'!$G$49/'1C TSspéc15'!$G$17,"")</f>
        <v/>
      </c>
      <c r="AD1145" s="543" t="str">
        <f>IF(AND('1C TSspéc15'!$G$17&lt;&gt;0,'1C TSspéc15'!$C$12="OUI"),'1C TSspéc15'!$G$50/'1C TSspéc15'!$G$17,"")</f>
        <v/>
      </c>
      <c r="AE1145" s="543" t="str">
        <f>IF(AND('1C TSspéc15'!$G$17&lt;&gt;0,'1C TSspéc15'!$C$12="OUI"),'1C TSspéc15'!$G$51/'1C TSspéc15'!$G$17,"")</f>
        <v/>
      </c>
      <c r="AF1145" s="543" t="str">
        <f>IF(AND('1C TSspéc15'!$G$17&lt;&gt;0,'1C TSspéc15'!$C$12="OUI"),'1C TSspéc15'!$G$52/'1C TSspéc15'!$G$17,"")</f>
        <v/>
      </c>
      <c r="AG1145" s="543" t="str">
        <f>IF(AND('1C TSspéc15'!$G$17&lt;&gt;0,'1C TSspéc15'!$C$12="OUI"),'1C TSspéc15'!$G$53/'1C TSspéc15'!$G$17,"")</f>
        <v/>
      </c>
      <c r="AH1145" s="543" t="str">
        <f>IF(AND('1C TSspéc15'!$G$17&lt;&gt;0,'1C TSspéc15'!$C$12="OUI"),'1C TSspéc15'!$G$54/'1C TSspéc15'!$G$17,"")</f>
        <v/>
      </c>
      <c r="AI1145" s="543" t="str">
        <f>IF(AND('1C TSspéc15'!$G$17&lt;&gt;0,'1C TSspéc15'!$C$12="OUI"),'1C TSspéc15'!$G$55/'1C TSspéc15'!$G$17,"")</f>
        <v/>
      </c>
      <c r="AJ1145" s="543" t="str">
        <f>IF(AND('1C TSspéc15'!$G$17&lt;&gt;0,'1C TSspéc15'!$C$12="OUI"),'1C TSspéc15'!$G$56/'1C TSspéc15'!$G$17,"")</f>
        <v/>
      </c>
      <c r="AK1145" s="543" t="str">
        <f>IF(AND('1C TSspéc15'!$G$17&lt;&gt;0,'1C TSspéc15'!$C$12="OUI"),'1C TSspéc15'!$G$57/'1C TSspéc15'!$G$17,"")</f>
        <v/>
      </c>
      <c r="AL1145" s="72">
        <f>IF(AND('1C TSspéc15'!$G$17&lt;&gt;0,'1C TSspéc15'!$C$12="OUI"),N1145+AK1145,N1145)</f>
        <v>0</v>
      </c>
      <c r="AM1145" s="417">
        <f t="shared" si="315"/>
        <v>0</v>
      </c>
      <c r="AN1145" s="417">
        <f t="shared" si="316"/>
        <v>0</v>
      </c>
      <c r="AO1145" s="418" t="str">
        <f>IF(AND('1C TSspéc15'!$G$17&lt;&gt;0,'1C TSspéc15'!$G$30&lt;&gt;0),AM1145+AN1145,"")</f>
        <v/>
      </c>
      <c r="AP1145" s="573" t="str">
        <f>IF(AND('1C TSspéc15'!$G$17&lt;&gt;0,'1C TSspéc15'!$G$30&lt;&gt;0),AM1145-AR1145,"")</f>
        <v/>
      </c>
      <c r="AQ1145" s="583">
        <f t="shared" si="317"/>
        <v>0</v>
      </c>
      <c r="AR1145" s="596"/>
      <c r="AS1145" s="102"/>
      <c r="AT1145" s="27" t="str">
        <f>IF(('1C TSspéc15'!G$17*FICHE!$C$14&lt;J1145),"Forfait limité à "&amp;FICHE!$C$14&amp;"€/jour","")</f>
        <v/>
      </c>
      <c r="AU1145" s="592"/>
      <c r="AV1145" s="824"/>
      <c r="AW1145" s="824"/>
      <c r="AX1145" s="824"/>
      <c r="AY1145" s="824"/>
      <c r="AZ1145" s="824"/>
      <c r="BA1145" s="767"/>
      <c r="BB1145" s="767"/>
      <c r="BC1145" s="767"/>
      <c r="BD1145" s="767"/>
      <c r="BE1145" s="767"/>
      <c r="BF1145" s="767"/>
      <c r="BG1145" s="767"/>
      <c r="BH1145" s="767"/>
      <c r="BI1145" s="767"/>
      <c r="BJ1145" s="767"/>
      <c r="BK1145" s="767"/>
      <c r="BL1145" s="767"/>
      <c r="BM1145" s="767"/>
      <c r="BN1145" s="767"/>
      <c r="BO1145" s="767"/>
      <c r="BP1145" s="767"/>
      <c r="BQ1145" s="767"/>
      <c r="BR1145" s="767"/>
      <c r="BS1145" s="767"/>
      <c r="BT1145" s="767"/>
      <c r="BU1145" s="767"/>
      <c r="BV1145" s="767"/>
      <c r="BW1145" s="767"/>
      <c r="BX1145" s="767"/>
      <c r="BY1145" s="767"/>
      <c r="BZ1145" s="767"/>
      <c r="CA1145" s="767"/>
      <c r="CB1145" s="767"/>
      <c r="CC1145" s="767"/>
      <c r="CD1145" s="767"/>
      <c r="CE1145" s="767"/>
      <c r="CF1145" s="767"/>
      <c r="CG1145" s="767"/>
      <c r="CH1145" s="767"/>
      <c r="CI1145" s="767"/>
      <c r="CJ1145" s="767"/>
      <c r="CK1145" s="767"/>
      <c r="CL1145" s="767"/>
      <c r="CM1145" s="767"/>
      <c r="CN1145" s="767"/>
      <c r="CO1145" s="767"/>
      <c r="CP1145" s="767"/>
      <c r="CQ1145" s="767"/>
      <c r="CR1145" s="767"/>
      <c r="CS1145" s="767"/>
      <c r="CT1145" s="767"/>
      <c r="CU1145" s="767"/>
      <c r="CV1145" s="767"/>
      <c r="CW1145" s="767"/>
      <c r="CX1145" s="767"/>
      <c r="CY1145" s="767"/>
      <c r="CZ1145" s="767"/>
      <c r="DA1145" s="767"/>
      <c r="DB1145" s="767"/>
      <c r="DC1145" s="767"/>
      <c r="DD1145" s="767"/>
      <c r="DE1145" s="767"/>
      <c r="DF1145" s="767"/>
      <c r="DG1145" s="767"/>
      <c r="DH1145" s="767"/>
      <c r="DI1145" s="767"/>
      <c r="DJ1145" s="767"/>
      <c r="DK1145" s="767"/>
      <c r="DL1145" s="767"/>
      <c r="DM1145" s="767"/>
      <c r="DN1145" s="767"/>
      <c r="DO1145" s="767"/>
      <c r="DP1145" s="767"/>
      <c r="DQ1145" s="767"/>
      <c r="DR1145" s="767"/>
      <c r="DS1145" s="767"/>
      <c r="DT1145" s="767"/>
      <c r="DU1145" s="767"/>
      <c r="DV1145" s="767"/>
      <c r="DW1145" s="767"/>
      <c r="DX1145" s="767"/>
      <c r="DY1145" s="767"/>
      <c r="DZ1145" s="767"/>
      <c r="EA1145" s="767"/>
      <c r="EB1145" s="767"/>
      <c r="EC1145" s="767"/>
      <c r="ED1145" s="767"/>
      <c r="EE1145" s="767"/>
      <c r="EF1145" s="767"/>
      <c r="EG1145" s="767"/>
      <c r="EH1145" s="767"/>
      <c r="EI1145" s="767"/>
      <c r="EJ1145" s="767"/>
      <c r="EK1145" s="767"/>
      <c r="EL1145" s="767"/>
      <c r="EM1145" s="767"/>
      <c r="EN1145" s="767"/>
      <c r="EO1145" s="767"/>
      <c r="EP1145" s="767"/>
      <c r="EQ1145" s="767"/>
      <c r="ER1145" s="767"/>
      <c r="ES1145" s="767"/>
      <c r="ET1145" s="767"/>
      <c r="EU1145" s="767"/>
      <c r="EV1145" s="767"/>
      <c r="EW1145" s="767"/>
      <c r="EX1145" s="767"/>
      <c r="EY1145" s="767"/>
      <c r="EZ1145" s="767"/>
      <c r="FA1145" s="767"/>
      <c r="FB1145" s="767"/>
      <c r="FC1145" s="767"/>
      <c r="FD1145" s="767"/>
      <c r="FE1145" s="767"/>
      <c r="FF1145" s="767"/>
      <c r="FG1145" s="767"/>
      <c r="FH1145" s="767"/>
      <c r="FI1145" s="767"/>
      <c r="FJ1145" s="767"/>
      <c r="FK1145" s="767"/>
      <c r="FL1145" s="767"/>
      <c r="FM1145" s="767"/>
      <c r="FN1145" s="767"/>
      <c r="FO1145" s="767"/>
      <c r="FP1145" s="767"/>
      <c r="FQ1145" s="767"/>
      <c r="FR1145" s="767"/>
      <c r="FS1145" s="767"/>
      <c r="FT1145" s="767"/>
      <c r="FU1145" s="767"/>
      <c r="FV1145" s="767"/>
      <c r="FW1145" s="767"/>
      <c r="FX1145" s="767"/>
      <c r="FY1145" s="767"/>
      <c r="FZ1145" s="767"/>
      <c r="GA1145" s="767"/>
      <c r="GB1145" s="767"/>
      <c r="GC1145" s="767"/>
      <c r="GD1145" s="767"/>
      <c r="GE1145" s="767"/>
      <c r="GF1145" s="767"/>
      <c r="GG1145" s="767"/>
      <c r="GH1145" s="767"/>
      <c r="GI1145" s="767"/>
      <c r="GJ1145" s="767"/>
      <c r="GK1145" s="767"/>
      <c r="GL1145" s="767"/>
      <c r="GM1145" s="767"/>
      <c r="GN1145" s="767"/>
      <c r="GO1145" s="767"/>
      <c r="GP1145" s="767"/>
      <c r="GQ1145" s="767"/>
      <c r="GR1145" s="767"/>
      <c r="GS1145" s="767"/>
      <c r="GT1145" s="767"/>
      <c r="GU1145" s="767"/>
      <c r="GV1145" s="767"/>
      <c r="GW1145" s="767"/>
      <c r="GX1145" s="767"/>
      <c r="GY1145" s="767"/>
      <c r="GZ1145" s="767"/>
      <c r="HA1145" s="767"/>
      <c r="HB1145" s="767"/>
      <c r="HC1145" s="767"/>
    </row>
    <row r="1146" spans="1:211" s="864" customFormat="1" ht="13.9" hidden="1" customHeight="1">
      <c r="A1146" s="307"/>
      <c r="B1146" s="351"/>
      <c r="C1146" s="971" t="str">
        <f>IF('1C TSspéc15'!H$17&lt;&gt;0,'1C TSspéc15'!$B$12,"")</f>
        <v/>
      </c>
      <c r="D1146" s="972"/>
      <c r="E1146" s="973"/>
      <c r="F1146" s="93">
        <f>IF(AND($C1146='1C TSspéc15'!$B$12,'1C TSspéc15'!$B$16="spécifiques",'1C TSspéc15'!$H$17&lt;&gt;""),'1C TSspéc15'!$H$21,"")</f>
        <v>0</v>
      </c>
      <c r="G1146" s="863"/>
      <c r="H1146" s="745">
        <v>0.21</v>
      </c>
      <c r="I1146" s="747">
        <v>1</v>
      </c>
      <c r="J1146" s="312"/>
      <c r="K1146" s="680">
        <f t="shared" si="314"/>
        <v>0</v>
      </c>
      <c r="L1146" s="556">
        <f>IF(OR('1C TSspéc15'!$B$12="",'1C TSspéc15'!H$30=0),0,IF(AND('1C TSspéc15'!$B$12&lt;&gt;"",$K$2="Pôle",'1C TSspéc15'!$C$12="OUI"),(('1C TSspéc15'!H$22+'1C TSspéc15'!H$23+'1C TSspéc15'!H$24+'1C TSspéc15'!H$25+'1C TSspéc15'!H$29)/'1C TSspéc15'!H$17),IF(AND('1C TSspéc15'!$B$12&lt;&gt;"",$K$2="Pôle",'1C TSspéc15'!$C$12="NON"),(('1C TSspéc15'!H$22+'1C TSspéc15'!H$23+'1C TSspéc15'!H$24+'1C TSspéc15'!H$25+'1C TSspéc15'!H$29)/'1C TSspéc15'!H$30),IF(AND('1C TSspéc15'!$B$12&lt;&gt;"",$K$2&lt;&gt;"Pôle",'1C TSspéc15'!$C$12="OUI"),(('1C TSspéc15'!H$22+'1C TSspéc15'!H$23+'1C TSspéc15'!H$24+'1C TSspéc15'!H$25+'1C TSspéc15'!H$26+'1C TSspéc15'!H$27+'1C TSspéc15'!H$28+'1C TSspéc15'!H$29)/'1C TSspéc15'!H$17),IF(AND('1C TSspéc15'!$B$12&lt;&gt;"",$K$2&lt;&gt;"Pôle",'1C TSspéc15'!$C$12="NON"),(('1C TSspéc15'!H$22+'1C TSspéc15'!H$23+'1C TSspéc15'!H$24+'1C TSspéc15'!H$25+'1C TSspéc15'!H$26+'1C TSspéc15'!H$27+'1C TSspéc15'!H$28+'1C TSspéc15'!H$29)/'1C TSspéc15'!H$30))))))</f>
        <v>0</v>
      </c>
      <c r="M1146" s="556">
        <f>IF(OR('1C TSspéc15'!$B$12="",'1C TSspéc15'!H$30=0),0,IF(AND('1C TSspéc15'!$B$12&lt;&gt;"",$K$2="Pôle",'1C TSspéc15'!$C$12="OUI"),(('1C TSspéc15'!H$26+'1C TSspéc15'!H$27+'1C TSspéc15'!H$28)/'1C TSspéc15'!H$17),IF(AND('1C TSspéc15'!$B$12&lt;&gt;"",$K$2="Pôle",'1C TSspéc15'!$C$12="NON"),(('1C TSspéc15'!H$26+'1C TSspéc15'!H$27+'1C TSspéc15'!H$28)/'1C TSspéc15'!H$30),IF(AND('1C TSspéc15'!$B$12&lt;&gt;"",$K$2&lt;&gt;"Pôle"),0))))</f>
        <v>0</v>
      </c>
      <c r="N1146" s="557">
        <f>IF(AND('1C TSspéc15'!$B$12&lt;&gt;0,'1C TSspéc15'!$H$30&lt;&gt;0),L1146+M1146,0)</f>
        <v>0</v>
      </c>
      <c r="O1146" s="542" t="str">
        <f>IF(AND('1C TSspéc15'!$H$17&lt;&gt;0,'1C TSspéc15'!$C$12="OUI"),'1C TSspéc15'!$H$35/'1C TSspéc15'!$H$17,"")</f>
        <v/>
      </c>
      <c r="P1146" s="543" t="str">
        <f>IF(AND('1C TSspéc15'!$H$17&lt;&gt;0,'1C TSspéc15'!$C$12="OUI"),'1C TSspéc15'!$H$36/'1C TSspéc15'!$H$17,"")</f>
        <v/>
      </c>
      <c r="Q1146" s="543" t="str">
        <f>IF(AND('1C TSspéc15'!$H$17&lt;&gt;0,'1C TSspéc15'!$C$12="OUI"),'1C TSspéc15'!$H$37/'1C TSspéc15'!$H$17,"")</f>
        <v/>
      </c>
      <c r="R1146" s="543" t="str">
        <f>IF(AND('1C TSspéc15'!$H$17&lt;&gt;0,'1C TSspéc15'!$C$12="OUI"),'1C TSspéc15'!$H$38/'1C TSspéc15'!$H$17,"")</f>
        <v/>
      </c>
      <c r="S1146" s="543" t="str">
        <f>IF(AND('1C TSspéc15'!$H$17&lt;&gt;0,'1C TSspéc15'!$C$12="OUI"),'1C TSspéc15'!$H$39/'1C TSspéc15'!$H$17,"")</f>
        <v/>
      </c>
      <c r="T1146" s="543" t="str">
        <f>IF(AND('1C TSspéc15'!$H$17&lt;&gt;0,'1C TSspéc15'!$C$12="OUI"),'1C TSspéc15'!$H$40/'1C TSspéc15'!$H$17,"")</f>
        <v/>
      </c>
      <c r="U1146" s="543" t="str">
        <f>IF(AND('1C TSspéc15'!$H$17&lt;&gt;0,'1C TSspéc15'!$C$12="OUI"),'1C TSspéc15'!$H$41/'1C TSspéc15'!$H$17,"")</f>
        <v/>
      </c>
      <c r="V1146" s="543" t="str">
        <f>IF(AND('1C TSspéc15'!$H$17&lt;&gt;0,'1C TSspéc15'!$C$12="OUI"),'1C TSspéc15'!$H$42/'1C TSspéc15'!$H$17,"")</f>
        <v/>
      </c>
      <c r="W1146" s="543" t="str">
        <f>IF(AND('1C TSspéc15'!$H$17&lt;&gt;0,'1C TSspéc15'!$C$12="OUI"),'1C TSspéc15'!$H$43/'1C TSspéc15'!$H$17,"")</f>
        <v/>
      </c>
      <c r="X1146" s="543" t="str">
        <f>IF(AND('1C TSspéc15'!$H$17&lt;&gt;0,'1C TSspéc15'!$C$12="OUI"),'1C TSspéc15'!$H$44/'1C TSspéc15'!$H$17,"")</f>
        <v/>
      </c>
      <c r="Y1146" s="543" t="str">
        <f>IF(AND('1C TSspéc15'!$H$17&lt;&gt;0,'1C TSspéc15'!$C$12="OUI"),'1C TSspéc15'!$H$45/'1C TSspéc15'!$H$17,"")</f>
        <v/>
      </c>
      <c r="Z1146" s="543" t="str">
        <f>IF(AND('1C TSspéc15'!$H$17&lt;&gt;0,'1C TSspéc15'!$C$12="OUI"),'1C TSspéc15'!$H$46/'1C TSspéc15'!$H$17,"")</f>
        <v/>
      </c>
      <c r="AA1146" s="543" t="str">
        <f>IF(AND('1C TSspéc15'!$H$17&lt;&gt;0,'1C TSspéc15'!$C$12="OUI"),'1C TSspéc15'!$H$47/'1C TSspéc15'!$H$17,"")</f>
        <v/>
      </c>
      <c r="AB1146" s="543" t="str">
        <f>IF(AND('1C TSspéc15'!$H$17&lt;&gt;0,'1C TSspéc15'!$C$12="OUI"),'1C TSspéc15'!$H$48/'1C TSspéc15'!$H$17,"")</f>
        <v/>
      </c>
      <c r="AC1146" s="543" t="str">
        <f>IF(AND('1C TSspéc15'!$H$17&lt;&gt;0,'1C TSspéc15'!$C$12="OUI"),'1C TSspéc15'!$H$49/'1C TSspéc15'!$H$17,"")</f>
        <v/>
      </c>
      <c r="AD1146" s="543" t="str">
        <f>IF(AND('1C TSspéc15'!$H$17&lt;&gt;0,'1C TSspéc15'!$C$12="OUI"),'1C TSspéc15'!$H$50/'1C TSspéc15'!$H$17,"")</f>
        <v/>
      </c>
      <c r="AE1146" s="543" t="str">
        <f>IF(AND('1C TSspéc15'!$H$17&lt;&gt;0,'1C TSspéc15'!$C$12="OUI"),'1C TSspéc15'!$H$51/'1C TSspéc15'!$H$17,"")</f>
        <v/>
      </c>
      <c r="AF1146" s="543" t="str">
        <f>IF(AND('1C TSspéc15'!$H$17&lt;&gt;0,'1C TSspéc15'!$C$12="OUI"),'1C TSspéc15'!$H$52/'1C TSspéc15'!$H$17,"")</f>
        <v/>
      </c>
      <c r="AG1146" s="543" t="str">
        <f>IF(AND('1C TSspéc15'!$H$17&lt;&gt;0,'1C TSspéc15'!$C$12="OUI"),'1C TSspéc15'!$H$53/'1C TSspéc15'!$H$17,"")</f>
        <v/>
      </c>
      <c r="AH1146" s="543" t="str">
        <f>IF(AND('1C TSspéc15'!$H$17&lt;&gt;0,'1C TSspéc15'!$C$12="OUI"),'1C TSspéc15'!$H$54/'1C TSspéc15'!$H$17,"")</f>
        <v/>
      </c>
      <c r="AI1146" s="543" t="str">
        <f>IF(AND('1C TSspéc15'!$H$17&lt;&gt;0,'1C TSspéc15'!$C$12="OUI"),'1C TSspéc15'!$H$55/'1C TSspéc15'!$H$17,"")</f>
        <v/>
      </c>
      <c r="AJ1146" s="543" t="str">
        <f>IF(AND('1C TSspéc15'!$H$17&lt;&gt;0,'1C TSspéc15'!$C$12="OUI"),'1C TSspéc15'!$H$56/'1C TSspéc15'!$H$17,"")</f>
        <v/>
      </c>
      <c r="AK1146" s="543" t="str">
        <f>IF(AND('1C TSspéc15'!$H$17&lt;&gt;0,'1C TSspéc15'!$C$12="OUI"),'1C TSspéc15'!$H$57/'1C TSspéc15'!$H$17,"")</f>
        <v/>
      </c>
      <c r="AL1146" s="72">
        <f>IF(AND('1C TSspéc15'!$H$17&lt;&gt;0,'1C TSspéc15'!$C$12="OUI"),N1146+AK1146,N1146)</f>
        <v>0</v>
      </c>
      <c r="AM1146" s="417">
        <f t="shared" si="315"/>
        <v>0</v>
      </c>
      <c r="AN1146" s="417">
        <f t="shared" si="316"/>
        <v>0</v>
      </c>
      <c r="AO1146" s="418" t="str">
        <f>IF(AND('1C TSspéc15'!$H$17&lt;&gt;0,'1C TSspéc15'!$H$30&lt;&gt;0),AM1146+AN1146,"")</f>
        <v/>
      </c>
      <c r="AP1146" s="573" t="str">
        <f>IF(AND('1C TSspéc15'!$H$17&lt;&gt;0,'1C TSspéc15'!$H$30&lt;&gt;0),AM1146-AR1146,"")</f>
        <v/>
      </c>
      <c r="AQ1146" s="583">
        <f t="shared" si="317"/>
        <v>0</v>
      </c>
      <c r="AR1146" s="596"/>
      <c r="AS1146" s="102"/>
      <c r="AT1146" s="27" t="str">
        <f>IF(('1C TSspéc15'!H$17*FICHE!$C$14&lt;J1146),"Forfait limité à "&amp;FICHE!$C$14&amp;"€/jour","")</f>
        <v/>
      </c>
      <c r="AU1146" s="592"/>
      <c r="AV1146" s="824"/>
      <c r="AW1146" s="824"/>
      <c r="AX1146" s="824"/>
      <c r="AY1146" s="824"/>
      <c r="AZ1146" s="824"/>
      <c r="BA1146" s="767"/>
      <c r="BB1146" s="767"/>
      <c r="BC1146" s="767"/>
      <c r="BD1146" s="767"/>
      <c r="BE1146" s="767"/>
      <c r="BF1146" s="767"/>
      <c r="BG1146" s="767"/>
      <c r="BH1146" s="767"/>
      <c r="BI1146" s="767"/>
      <c r="BJ1146" s="767"/>
      <c r="BK1146" s="767"/>
      <c r="BL1146" s="767"/>
      <c r="BM1146" s="767"/>
      <c r="BN1146" s="767"/>
      <c r="BO1146" s="767"/>
      <c r="BP1146" s="767"/>
      <c r="BQ1146" s="767"/>
      <c r="BR1146" s="767"/>
      <c r="BS1146" s="767"/>
      <c r="BT1146" s="767"/>
      <c r="BU1146" s="767"/>
      <c r="BV1146" s="767"/>
      <c r="BW1146" s="767"/>
      <c r="BX1146" s="767"/>
      <c r="BY1146" s="767"/>
      <c r="BZ1146" s="767"/>
      <c r="CA1146" s="767"/>
      <c r="CB1146" s="767"/>
      <c r="CC1146" s="767"/>
      <c r="CD1146" s="767"/>
      <c r="CE1146" s="767"/>
      <c r="CF1146" s="767"/>
      <c r="CG1146" s="767"/>
      <c r="CH1146" s="767"/>
      <c r="CI1146" s="767"/>
      <c r="CJ1146" s="767"/>
      <c r="CK1146" s="767"/>
      <c r="CL1146" s="767"/>
      <c r="CM1146" s="767"/>
      <c r="CN1146" s="767"/>
      <c r="CO1146" s="767"/>
      <c r="CP1146" s="767"/>
      <c r="CQ1146" s="767"/>
      <c r="CR1146" s="767"/>
      <c r="CS1146" s="767"/>
      <c r="CT1146" s="767"/>
      <c r="CU1146" s="767"/>
      <c r="CV1146" s="767"/>
      <c r="CW1146" s="767"/>
      <c r="CX1146" s="767"/>
      <c r="CY1146" s="767"/>
      <c r="CZ1146" s="767"/>
      <c r="DA1146" s="767"/>
      <c r="DB1146" s="767"/>
      <c r="DC1146" s="767"/>
      <c r="DD1146" s="767"/>
      <c r="DE1146" s="767"/>
      <c r="DF1146" s="767"/>
      <c r="DG1146" s="767"/>
      <c r="DH1146" s="767"/>
      <c r="DI1146" s="767"/>
      <c r="DJ1146" s="767"/>
      <c r="DK1146" s="767"/>
      <c r="DL1146" s="767"/>
      <c r="DM1146" s="767"/>
      <c r="DN1146" s="767"/>
      <c r="DO1146" s="767"/>
      <c r="DP1146" s="767"/>
      <c r="DQ1146" s="767"/>
      <c r="DR1146" s="767"/>
      <c r="DS1146" s="767"/>
      <c r="DT1146" s="767"/>
      <c r="DU1146" s="767"/>
      <c r="DV1146" s="767"/>
      <c r="DW1146" s="767"/>
      <c r="DX1146" s="767"/>
      <c r="DY1146" s="767"/>
      <c r="DZ1146" s="767"/>
      <c r="EA1146" s="767"/>
      <c r="EB1146" s="767"/>
      <c r="EC1146" s="767"/>
      <c r="ED1146" s="767"/>
      <c r="EE1146" s="767"/>
      <c r="EF1146" s="767"/>
      <c r="EG1146" s="767"/>
      <c r="EH1146" s="767"/>
      <c r="EI1146" s="767"/>
      <c r="EJ1146" s="767"/>
      <c r="EK1146" s="767"/>
      <c r="EL1146" s="767"/>
      <c r="EM1146" s="767"/>
      <c r="EN1146" s="767"/>
      <c r="EO1146" s="767"/>
      <c r="EP1146" s="767"/>
      <c r="EQ1146" s="767"/>
      <c r="ER1146" s="767"/>
      <c r="ES1146" s="767"/>
      <c r="ET1146" s="767"/>
      <c r="EU1146" s="767"/>
      <c r="EV1146" s="767"/>
      <c r="EW1146" s="767"/>
      <c r="EX1146" s="767"/>
      <c r="EY1146" s="767"/>
      <c r="EZ1146" s="767"/>
      <c r="FA1146" s="767"/>
      <c r="FB1146" s="767"/>
      <c r="FC1146" s="767"/>
      <c r="FD1146" s="767"/>
      <c r="FE1146" s="767"/>
      <c r="FF1146" s="767"/>
      <c r="FG1146" s="767"/>
      <c r="FH1146" s="767"/>
      <c r="FI1146" s="767"/>
      <c r="FJ1146" s="767"/>
      <c r="FK1146" s="767"/>
      <c r="FL1146" s="767"/>
      <c r="FM1146" s="767"/>
      <c r="FN1146" s="767"/>
      <c r="FO1146" s="767"/>
      <c r="FP1146" s="767"/>
      <c r="FQ1146" s="767"/>
      <c r="FR1146" s="767"/>
      <c r="FS1146" s="767"/>
      <c r="FT1146" s="767"/>
      <c r="FU1146" s="767"/>
      <c r="FV1146" s="767"/>
      <c r="FW1146" s="767"/>
      <c r="FX1146" s="767"/>
      <c r="FY1146" s="767"/>
      <c r="FZ1146" s="767"/>
      <c r="GA1146" s="767"/>
      <c r="GB1146" s="767"/>
      <c r="GC1146" s="767"/>
      <c r="GD1146" s="767"/>
      <c r="GE1146" s="767"/>
      <c r="GF1146" s="767"/>
      <c r="GG1146" s="767"/>
      <c r="GH1146" s="767"/>
      <c r="GI1146" s="767"/>
      <c r="GJ1146" s="767"/>
      <c r="GK1146" s="767"/>
      <c r="GL1146" s="767"/>
      <c r="GM1146" s="767"/>
      <c r="GN1146" s="767"/>
      <c r="GO1146" s="767"/>
      <c r="GP1146" s="767"/>
      <c r="GQ1146" s="767"/>
      <c r="GR1146" s="767"/>
      <c r="GS1146" s="767"/>
      <c r="GT1146" s="767"/>
      <c r="GU1146" s="767"/>
      <c r="GV1146" s="767"/>
      <c r="GW1146" s="767"/>
      <c r="GX1146" s="767"/>
      <c r="GY1146" s="767"/>
      <c r="GZ1146" s="767"/>
      <c r="HA1146" s="767"/>
      <c r="HB1146" s="767"/>
      <c r="HC1146" s="767"/>
    </row>
    <row r="1147" spans="1:211" s="864" customFormat="1" ht="13.9" hidden="1" customHeight="1">
      <c r="A1147" s="307"/>
      <c r="B1147" s="351"/>
      <c r="C1147" s="971" t="str">
        <f>IF('1C TSspéc15'!I$17&lt;&gt;0,'1C TSspéc15'!$B$12,"")</f>
        <v/>
      </c>
      <c r="D1147" s="972"/>
      <c r="E1147" s="973"/>
      <c r="F1147" s="93">
        <f>IF(AND($C1147='1C TSspéc15'!$B$12,'1C TSspéc15'!$B$16="spécifiques",'1C TSspéc15'!$I$17&lt;&gt;""),'1C TSspéc15'!$I$21,"")</f>
        <v>0</v>
      </c>
      <c r="G1147" s="863"/>
      <c r="H1147" s="745">
        <v>0.21</v>
      </c>
      <c r="I1147" s="747">
        <v>1</v>
      </c>
      <c r="J1147" s="312"/>
      <c r="K1147" s="680">
        <f t="shared" si="314"/>
        <v>0</v>
      </c>
      <c r="L1147" s="556">
        <f>IF(OR('1C TSspéc15'!$B$12="",'1C TSspéc15'!I$30=0),0,IF(AND('1C TSspéc15'!$B$12&lt;&gt;"",$K$2="Pôle",'1C TSspéc15'!$C$12="OUI"),(('1C TSspéc15'!I$22+'1C TSspéc15'!I$23+'1C TSspéc15'!I$24+'1C TSspéc15'!I$25+'1C TSspéc15'!I$29)/'1C TSspéc15'!I$17),IF(AND('1C TSspéc15'!$B$12&lt;&gt;"",$K$2="Pôle",'1C TSspéc15'!$C$12="NON"),(('1C TSspéc15'!I$22+'1C TSspéc15'!I$23+'1C TSspéc15'!I$24+'1C TSspéc15'!I$25+'1C TSspéc15'!I$29)/'1C TSspéc15'!I$30),IF(AND('1C TSspéc15'!$B$12&lt;&gt;"",$K$2&lt;&gt;"Pôle",'1C TSspéc15'!$C$12="OUI"),(('1C TSspéc15'!I$22+'1C TSspéc15'!I$23+'1C TSspéc15'!I$24+'1C TSspéc15'!I$25+'1C TSspéc15'!I$26+'1C TSspéc15'!I$27+'1C TSspéc15'!I$28+'1C TSspéc15'!I$29)/'1C TSspéc15'!I$17),IF(AND('1C TSspéc15'!$B$12&lt;&gt;"",$K$2&lt;&gt;"Pôle",'1C TSspéc15'!$C$12="NON"),(('1C TSspéc15'!I$22+'1C TSspéc15'!I$23+'1C TSspéc15'!I$24+'1C TSspéc15'!I$25+'1C TSspéc15'!I$26+'1C TSspéc15'!I$27+'1C TSspéc15'!I$28+'1C TSspéc15'!I$29)/'1C TSspéc15'!I$30))))))</f>
        <v>0</v>
      </c>
      <c r="M1147" s="556">
        <f>IF(OR('1C TSspéc15'!$B$12="",'1C TSspéc15'!I$30=0),0,IF(AND('1C TSspéc15'!$B$12&lt;&gt;"",$K$2="Pôle",'1C TSspéc15'!$C$12="OUI"),(('1C TSspéc15'!I$26+'1C TSspéc15'!I$27+'1C TSspéc15'!I$28)/'1C TSspéc15'!I$17),IF(AND('1C TSspéc15'!$B$12&lt;&gt;"",$K$2="Pôle",'1C TSspéc15'!$C$12="NON"),(('1C TSspéc15'!I$26+'1C TSspéc15'!I$27+'1C TSspéc15'!I$28)/'1C TSspéc15'!I$30),IF(AND('1C TSspéc15'!$B$12&lt;&gt;"",$K$2&lt;&gt;"Pôle"),0))))</f>
        <v>0</v>
      </c>
      <c r="N1147" s="557">
        <f>IF(AND('1C TSspéc15'!$B$12&lt;&gt;0,'1C TSspéc15'!$I$30&lt;&gt;0),L1147+M1147,0)</f>
        <v>0</v>
      </c>
      <c r="O1147" s="542" t="str">
        <f>IF(AND('1C TSspéc15'!$I$17&lt;&gt;0,'1C TSspéc15'!$C$12="OUI"),'1C TSspéc15'!$I$35/'1C TSspéc15'!$I$17,"")</f>
        <v/>
      </c>
      <c r="P1147" s="543" t="str">
        <f>IF(AND('1C TSspéc15'!$I$17&lt;&gt;0,'1C TSspéc15'!$C$12="OUI"),'1C TSspéc15'!$I$36/'1C TSspéc15'!$I$17,"")</f>
        <v/>
      </c>
      <c r="Q1147" s="543" t="str">
        <f>IF(AND('1C TSspéc15'!$I$17&lt;&gt;0,'1C TSspéc15'!$C$12="OUI"),'1C TSspéc15'!$I$37/'1C TSspéc15'!$I$17,"")</f>
        <v/>
      </c>
      <c r="R1147" s="543" t="str">
        <f>IF(AND('1C TSspéc15'!$I$17&lt;&gt;0,'1C TSspéc15'!$C$12="OUI"),'1C TSspéc15'!$I$38/'1C TSspéc15'!$I$17,"")</f>
        <v/>
      </c>
      <c r="S1147" s="543" t="str">
        <f>IF(AND('1C TSspéc15'!$I$17&lt;&gt;0,'1C TSspéc15'!$C$12="OUI"),'1C TSspéc15'!$I$39/'1C TSspéc15'!$I$17,"")</f>
        <v/>
      </c>
      <c r="T1147" s="543" t="str">
        <f>IF(AND('1C TSspéc15'!$I$17&lt;&gt;0,'1C TSspéc15'!$C$12="OUI"),'1C TSspéc15'!$I$40/'1C TSspéc15'!$I$17,"")</f>
        <v/>
      </c>
      <c r="U1147" s="543" t="str">
        <f>IF(AND('1C TSspéc15'!$I$17&lt;&gt;0,'1C TSspéc15'!$C$12="OUI"),'1C TSspéc15'!$I$41/'1C TSspéc15'!$I$17,"")</f>
        <v/>
      </c>
      <c r="V1147" s="543" t="str">
        <f>IF(AND('1C TSspéc15'!$I$17&lt;&gt;0,'1C TSspéc15'!$C$12="OUI"),'1C TSspéc15'!$I$42/'1C TSspéc15'!$I$17,"")</f>
        <v/>
      </c>
      <c r="W1147" s="543" t="str">
        <f>IF(AND('1C TSspéc15'!$I$17&lt;&gt;0,'1C TSspéc15'!$C$12="OUI"),'1C TSspéc15'!$I$43/'1C TSspéc15'!$I$17,"")</f>
        <v/>
      </c>
      <c r="X1147" s="543" t="str">
        <f>IF(AND('1C TSspéc15'!$I$17&lt;&gt;0,'1C TSspéc15'!$C$12="OUI"),'1C TSspéc15'!$I$44/'1C TSspéc15'!$I$17,"")</f>
        <v/>
      </c>
      <c r="Y1147" s="543" t="str">
        <f>IF(AND('1C TSspéc15'!$I$17&lt;&gt;0,'1C TSspéc15'!$C$12="OUI"),'1C TSspéc15'!$I$45/'1C TSspéc15'!$I$17,"")</f>
        <v/>
      </c>
      <c r="Z1147" s="543" t="str">
        <f>IF(AND('1C TSspéc15'!$I$17&lt;&gt;0,'1C TSspéc15'!$C$12="OUI"),'1C TSspéc15'!$I$46/'1C TSspéc15'!$I$17,"")</f>
        <v/>
      </c>
      <c r="AA1147" s="543" t="str">
        <f>IF(AND('1C TSspéc15'!$I$17&lt;&gt;0,'1C TSspéc15'!$C$12="OUI"),'1C TSspéc15'!$I$47/'1C TSspéc15'!$I$17,"")</f>
        <v/>
      </c>
      <c r="AB1147" s="543" t="str">
        <f>IF(AND('1C TSspéc15'!$I$17&lt;&gt;0,'1C TSspéc15'!$C$12="OUI"),'1C TSspéc15'!$I$48/'1C TSspéc15'!$I$17,"")</f>
        <v/>
      </c>
      <c r="AC1147" s="543" t="str">
        <f>IF(AND('1C TSspéc15'!$I$17&lt;&gt;0,'1C TSspéc15'!$C$12="OUI"),'1C TSspéc15'!$I$49/'1C TSspéc15'!$I$17,"")</f>
        <v/>
      </c>
      <c r="AD1147" s="543" t="str">
        <f>IF(AND('1C TSspéc15'!$I$17&lt;&gt;0,'1C TSspéc15'!$C$12="OUI"),'1C TSspéc15'!$I$50/'1C TSspéc15'!$I$17,"")</f>
        <v/>
      </c>
      <c r="AE1147" s="543" t="str">
        <f>IF(AND('1C TSspéc15'!$I$17&lt;&gt;0,'1C TSspéc15'!$C$12="OUI"),'1C TSspéc15'!$I$51/'1C TSspéc15'!$I$17,"")</f>
        <v/>
      </c>
      <c r="AF1147" s="543" t="str">
        <f>IF(AND('1C TSspéc15'!$I$17&lt;&gt;0,'1C TSspéc15'!$C$12="OUI"),'1C TSspéc15'!$I$52/'1C TSspéc15'!$I$17,"")</f>
        <v/>
      </c>
      <c r="AG1147" s="543" t="str">
        <f>IF(AND('1C TSspéc15'!$I$17&lt;&gt;0,'1C TSspéc15'!$C$12="OUI"),'1C TSspéc15'!$I$53/'1C TSspéc15'!$I$17,"")</f>
        <v/>
      </c>
      <c r="AH1147" s="543" t="str">
        <f>IF(AND('1C TSspéc15'!$I$17&lt;&gt;0,'1C TSspéc15'!$C$12="OUI"),'1C TSspéc15'!$I$54/'1C TSspéc15'!$I$17,"")</f>
        <v/>
      </c>
      <c r="AI1147" s="543" t="str">
        <f>IF(AND('1C TSspéc15'!$I$17&lt;&gt;0,'1C TSspéc15'!$C$12="OUI"),'1C TSspéc15'!$I$55/'1C TSspéc15'!$I$17,"")</f>
        <v/>
      </c>
      <c r="AJ1147" s="543" t="str">
        <f>IF(AND('1C TSspéc15'!$I$17&lt;&gt;0,'1C TSspéc15'!$C$12="OUI"),'1C TSspéc15'!$I$56/'1C TSspéc15'!$I$17,"")</f>
        <v/>
      </c>
      <c r="AK1147" s="543" t="str">
        <f>IF(AND('1C TSspéc15'!$I$17&lt;&gt;0,'1C TSspéc15'!$C$12="OUI"),'1C TSspéc15'!$I$57/'1C TSspéc15'!$I$17,"")</f>
        <v/>
      </c>
      <c r="AL1147" s="72">
        <f>IF(AND('1C TSspéc15'!$I$17&lt;&gt;0,'1C TSspéc15'!$C$12="OUI"),N1147+AK1147,N1147)</f>
        <v>0</v>
      </c>
      <c r="AM1147" s="417">
        <f t="shared" si="315"/>
        <v>0</v>
      </c>
      <c r="AN1147" s="417">
        <f t="shared" si="316"/>
        <v>0</v>
      </c>
      <c r="AO1147" s="418" t="str">
        <f>IF(AND('1C TSspéc15'!$I$17&lt;&gt;0,'1C TSspéc15'!$I$30&lt;&gt;0),AM1147+AN1147,"")</f>
        <v/>
      </c>
      <c r="AP1147" s="573" t="str">
        <f>IF(AND('1C TSspéc15'!$I$17&lt;&gt;0,'1C TSspéc15'!$I$30&lt;&gt;0),AM1147-AR1147,"")</f>
        <v/>
      </c>
      <c r="AQ1147" s="583">
        <f t="shared" si="317"/>
        <v>0</v>
      </c>
      <c r="AR1147" s="596"/>
      <c r="AS1147" s="102"/>
      <c r="AT1147" s="27" t="str">
        <f>IF(('1C TSspéc15'!I$17*FICHE!$C$14&lt;J1147),"Forfait limité à "&amp;FICHE!$C$14&amp;"€/jour","")</f>
        <v/>
      </c>
      <c r="AU1147" s="592"/>
      <c r="AV1147" s="824"/>
      <c r="AW1147" s="824"/>
      <c r="AX1147" s="824"/>
      <c r="AY1147" s="824"/>
      <c r="AZ1147" s="824"/>
      <c r="BA1147" s="767"/>
      <c r="BB1147" s="767"/>
      <c r="BC1147" s="767"/>
      <c r="BD1147" s="767"/>
      <c r="BE1147" s="767"/>
      <c r="BF1147" s="767"/>
      <c r="BG1147" s="767"/>
      <c r="BH1147" s="767"/>
      <c r="BI1147" s="767"/>
      <c r="BJ1147" s="767"/>
      <c r="BK1147" s="767"/>
      <c r="BL1147" s="767"/>
      <c r="BM1147" s="767"/>
      <c r="BN1147" s="767"/>
      <c r="BO1147" s="767"/>
      <c r="BP1147" s="767"/>
      <c r="BQ1147" s="767"/>
      <c r="BR1147" s="767"/>
      <c r="BS1147" s="767"/>
      <c r="BT1147" s="767"/>
      <c r="BU1147" s="767"/>
      <c r="BV1147" s="767"/>
      <c r="BW1147" s="767"/>
      <c r="BX1147" s="767"/>
      <c r="BY1147" s="767"/>
      <c r="BZ1147" s="767"/>
      <c r="CA1147" s="767"/>
      <c r="CB1147" s="767"/>
      <c r="CC1147" s="767"/>
      <c r="CD1147" s="767"/>
      <c r="CE1147" s="767"/>
      <c r="CF1147" s="767"/>
      <c r="CG1147" s="767"/>
      <c r="CH1147" s="767"/>
      <c r="CI1147" s="767"/>
      <c r="CJ1147" s="767"/>
      <c r="CK1147" s="767"/>
      <c r="CL1147" s="767"/>
      <c r="CM1147" s="767"/>
      <c r="CN1147" s="767"/>
      <c r="CO1147" s="767"/>
      <c r="CP1147" s="767"/>
      <c r="CQ1147" s="767"/>
      <c r="CR1147" s="767"/>
      <c r="CS1147" s="767"/>
      <c r="CT1147" s="767"/>
      <c r="CU1147" s="767"/>
      <c r="CV1147" s="767"/>
      <c r="CW1147" s="767"/>
      <c r="CX1147" s="767"/>
      <c r="CY1147" s="767"/>
      <c r="CZ1147" s="767"/>
      <c r="DA1147" s="767"/>
      <c r="DB1147" s="767"/>
      <c r="DC1147" s="767"/>
      <c r="DD1147" s="767"/>
      <c r="DE1147" s="767"/>
      <c r="DF1147" s="767"/>
      <c r="DG1147" s="767"/>
      <c r="DH1147" s="767"/>
      <c r="DI1147" s="767"/>
      <c r="DJ1147" s="767"/>
      <c r="DK1147" s="767"/>
      <c r="DL1147" s="767"/>
      <c r="DM1147" s="767"/>
      <c r="DN1147" s="767"/>
      <c r="DO1147" s="767"/>
      <c r="DP1147" s="767"/>
      <c r="DQ1147" s="767"/>
      <c r="DR1147" s="767"/>
      <c r="DS1147" s="767"/>
      <c r="DT1147" s="767"/>
      <c r="DU1147" s="767"/>
      <c r="DV1147" s="767"/>
      <c r="DW1147" s="767"/>
      <c r="DX1147" s="767"/>
      <c r="DY1147" s="767"/>
      <c r="DZ1147" s="767"/>
      <c r="EA1147" s="767"/>
      <c r="EB1147" s="767"/>
      <c r="EC1147" s="767"/>
      <c r="ED1147" s="767"/>
      <c r="EE1147" s="767"/>
      <c r="EF1147" s="767"/>
      <c r="EG1147" s="767"/>
      <c r="EH1147" s="767"/>
      <c r="EI1147" s="767"/>
      <c r="EJ1147" s="767"/>
      <c r="EK1147" s="767"/>
      <c r="EL1147" s="767"/>
      <c r="EM1147" s="767"/>
      <c r="EN1147" s="767"/>
      <c r="EO1147" s="767"/>
      <c r="EP1147" s="767"/>
      <c r="EQ1147" s="767"/>
      <c r="ER1147" s="767"/>
      <c r="ES1147" s="767"/>
      <c r="ET1147" s="767"/>
      <c r="EU1147" s="767"/>
      <c r="EV1147" s="767"/>
      <c r="EW1147" s="767"/>
      <c r="EX1147" s="767"/>
      <c r="EY1147" s="767"/>
      <c r="EZ1147" s="767"/>
      <c r="FA1147" s="767"/>
      <c r="FB1147" s="767"/>
      <c r="FC1147" s="767"/>
      <c r="FD1147" s="767"/>
      <c r="FE1147" s="767"/>
      <c r="FF1147" s="767"/>
      <c r="FG1147" s="767"/>
      <c r="FH1147" s="767"/>
      <c r="FI1147" s="767"/>
      <c r="FJ1147" s="767"/>
      <c r="FK1147" s="767"/>
      <c r="FL1147" s="767"/>
      <c r="FM1147" s="767"/>
      <c r="FN1147" s="767"/>
      <c r="FO1147" s="767"/>
      <c r="FP1147" s="767"/>
      <c r="FQ1147" s="767"/>
      <c r="FR1147" s="767"/>
      <c r="FS1147" s="767"/>
      <c r="FT1147" s="767"/>
      <c r="FU1147" s="767"/>
      <c r="FV1147" s="767"/>
      <c r="FW1147" s="767"/>
      <c r="FX1147" s="767"/>
      <c r="FY1147" s="767"/>
      <c r="FZ1147" s="767"/>
      <c r="GA1147" s="767"/>
      <c r="GB1147" s="767"/>
      <c r="GC1147" s="767"/>
      <c r="GD1147" s="767"/>
      <c r="GE1147" s="767"/>
      <c r="GF1147" s="767"/>
      <c r="GG1147" s="767"/>
      <c r="GH1147" s="767"/>
      <c r="GI1147" s="767"/>
      <c r="GJ1147" s="767"/>
      <c r="GK1147" s="767"/>
      <c r="GL1147" s="767"/>
      <c r="GM1147" s="767"/>
      <c r="GN1147" s="767"/>
      <c r="GO1147" s="767"/>
      <c r="GP1147" s="767"/>
      <c r="GQ1147" s="767"/>
      <c r="GR1147" s="767"/>
      <c r="GS1147" s="767"/>
      <c r="GT1147" s="767"/>
      <c r="GU1147" s="767"/>
      <c r="GV1147" s="767"/>
      <c r="GW1147" s="767"/>
      <c r="GX1147" s="767"/>
      <c r="GY1147" s="767"/>
      <c r="GZ1147" s="767"/>
      <c r="HA1147" s="767"/>
      <c r="HB1147" s="767"/>
      <c r="HC1147" s="767"/>
    </row>
    <row r="1148" spans="1:211" s="864" customFormat="1" ht="13.9" hidden="1" customHeight="1">
      <c r="A1148" s="307"/>
      <c r="B1148" s="351"/>
      <c r="C1148" s="971" t="str">
        <f>IF('1C TSspéc15'!J$17&lt;&gt;0,'1C TSspéc15'!$B$12,"")</f>
        <v/>
      </c>
      <c r="D1148" s="972"/>
      <c r="E1148" s="973"/>
      <c r="F1148" s="93">
        <f>IF(AND($C1148='1C TSspéc15'!$B$12,'1C TSspéc15'!$B$16="spécifiques",'1C TSspéc15'!K$17&lt;&gt;""),'1C TSspéc15'!K$21,"")</f>
        <v>0</v>
      </c>
      <c r="G1148" s="863"/>
      <c r="H1148" s="745">
        <v>0.21</v>
      </c>
      <c r="I1148" s="747">
        <v>1</v>
      </c>
      <c r="J1148" s="312"/>
      <c r="K1148" s="680">
        <f t="shared" si="314"/>
        <v>0</v>
      </c>
      <c r="L1148" s="556">
        <f>IF(OR('1C TSspéc15'!$B$12="",'1C TSspéc15'!J$30=0),0,IF(AND('1C TSspéc15'!$B$12&lt;&gt;"",$K$2="Pôle",'1C TSspéc15'!$C$12="OUI"),(('1C TSspéc15'!J$22+'1C TSspéc15'!J$23+'1C TSspéc15'!J$24+'1C TSspéc15'!J$25+'1C TSspéc15'!J$29)/'1C TSspéc15'!J$17),IF(AND('1C TSspéc15'!$B$12&lt;&gt;"",$K$2="Pôle",'1C TSspéc15'!$C$12="NON"),(('1C TSspéc15'!J$22+'1C TSspéc15'!J$23+'1C TSspéc15'!J$24+'1C TSspéc15'!J$25+'1C TSspéc15'!J$29)/'1C TSspéc15'!J$30),IF(AND('1C TSspéc15'!$B$12&lt;&gt;"",$K$2&lt;&gt;"Pôle",'1C TSspéc15'!$C$12="OUI"),(('1C TSspéc15'!J$22+'1C TSspéc15'!J$23+'1C TSspéc15'!J$24+'1C TSspéc15'!J$25+'1C TSspéc15'!J$26+'1C TSspéc15'!J$27+'1C TSspéc15'!J$28+'1C TSspéc15'!J$29)/'1C TSspéc15'!J$17),IF(AND('1C TSspéc15'!$B$12&lt;&gt;"",$K$2&lt;&gt;"Pôle",'1C TSspéc15'!$C$12="NON"),(('1C TSspéc15'!J$22+'1C TSspéc15'!J$23+'1C TSspéc15'!J$24+'1C TSspéc15'!J$25+'1C TSspéc15'!J$26+'1C TSspéc15'!J$27+'1C TSspéc15'!J$28+'1C TSspéc15'!J$29)/'1C TSspéc15'!J$30))))))</f>
        <v>0</v>
      </c>
      <c r="M1148" s="556">
        <f>IF(OR('1C TSspéc15'!$B$12="",'1C TSspéc15'!J$30=0),0,IF(AND('1C TSspéc15'!$B$12&lt;&gt;"",$K$2="Pôle",'1C TSspéc15'!$C$12="OUI"),(('1C TSspéc15'!J$26+'1C TSspéc15'!J$27+'1C TSspéc15'!J$28)/'1C TSspéc15'!J$17),IF(AND('1C TSspéc15'!$B$12&lt;&gt;"",$K$2="Pôle",'1C TSspéc15'!$C$12="NON"),(('1C TSspéc15'!J$26+'1C TSspéc15'!J$27+'1C TSspéc15'!J$28)/'1C TSspéc15'!J$30),IF(AND('1C TSspéc15'!$B$12&lt;&gt;"",$K$2&lt;&gt;"Pôle"),0))))</f>
        <v>0</v>
      </c>
      <c r="N1148" s="557">
        <f>IF(AND('1C TSspéc15'!$B$12&lt;&gt;0,'1C TSspéc15'!$J$30&lt;&gt;0),L1148+M1148,0)</f>
        <v>0</v>
      </c>
      <c r="O1148" s="542" t="str">
        <f>IF(AND('1C TSspéc15'!$J$17&lt;&gt;0,'1C TSspéc15'!$C$12="OUI"),'1C TSspéc15'!$J$35/'1C TSspéc15'!$J$17,"")</f>
        <v/>
      </c>
      <c r="P1148" s="543" t="str">
        <f>IF(AND('1C TSspéc15'!$J$17&lt;&gt;0,'1C TSspéc15'!$C$12="OUI"),'1C TSspéc15'!$J$36/'1C TSspéc15'!$J$17,"")</f>
        <v/>
      </c>
      <c r="Q1148" s="543" t="str">
        <f>IF(AND('1C TSspéc15'!$J$17&lt;&gt;0,'1C TSspéc15'!$C$12="OUI"),'1C TSspéc15'!$J$37/'1C TSspéc15'!$J$17,"")</f>
        <v/>
      </c>
      <c r="R1148" s="543" t="str">
        <f>IF(AND('1C TSspéc15'!$J$17&lt;&gt;0,'1C TSspéc15'!$C$12="OUI"),'1C TSspéc15'!$J$38/'1C TSspéc15'!$J$17,"")</f>
        <v/>
      </c>
      <c r="S1148" s="543" t="str">
        <f>IF(AND('1C TSspéc15'!$J$17&lt;&gt;0,'1C TSspéc15'!$C$12="OUI"),'1C TSspéc15'!$J$39/'1C TSspéc15'!$J$17,"")</f>
        <v/>
      </c>
      <c r="T1148" s="543" t="str">
        <f>IF(AND('1C TSspéc15'!$J$17&lt;&gt;0,'1C TSspéc15'!$C$12="OUI"),'1C TSspéc15'!$J$40/'1C TSspéc15'!$J$17,"")</f>
        <v/>
      </c>
      <c r="U1148" s="543" t="str">
        <f>IF(AND('1C TSspéc15'!$J$17&lt;&gt;0,'1C TSspéc15'!$C$12="OUI"),'1C TSspéc15'!$J$41/'1C TSspéc15'!$J$17,"")</f>
        <v/>
      </c>
      <c r="V1148" s="543" t="str">
        <f>IF(AND('1C TSspéc15'!$J$17&lt;&gt;0,'1C TSspéc15'!$C$12="OUI"),'1C TSspéc15'!$J$42/'1C TSspéc15'!$J$17,"")</f>
        <v/>
      </c>
      <c r="W1148" s="543" t="str">
        <f>IF(AND('1C TSspéc15'!$J$17&lt;&gt;0,'1C TSspéc15'!$C$12="OUI"),'1C TSspéc15'!$J$43/'1C TSspéc15'!$J$17,"")</f>
        <v/>
      </c>
      <c r="X1148" s="543" t="str">
        <f>IF(AND('1C TSspéc15'!$J$17&lt;&gt;0,'1C TSspéc15'!$C$12="OUI"),'1C TSspéc15'!$J$44/'1C TSspéc15'!$J$17,"")</f>
        <v/>
      </c>
      <c r="Y1148" s="543" t="str">
        <f>IF(AND('1C TSspéc15'!$J$17&lt;&gt;0,'1C TSspéc15'!$C$12="OUI"),'1C TSspéc15'!$J$45/'1C TSspéc15'!$J$17,"")</f>
        <v/>
      </c>
      <c r="Z1148" s="543" t="str">
        <f>IF(AND('1C TSspéc15'!$J$17&lt;&gt;0,'1C TSspéc15'!$C$12="OUI"),'1C TSspéc15'!$J$46/'1C TSspéc15'!$J$17,"")</f>
        <v/>
      </c>
      <c r="AA1148" s="543" t="str">
        <f>IF(AND('1C TSspéc15'!$J$17&lt;&gt;0,'1C TSspéc15'!$C$12="OUI"),'1C TSspéc15'!$J$47/'1C TSspéc15'!$J$17,"")</f>
        <v/>
      </c>
      <c r="AB1148" s="543" t="str">
        <f>IF(AND('1C TSspéc15'!$J$17&lt;&gt;0,'1C TSspéc15'!$C$12="OUI"),'1C TSspéc15'!$J$48/'1C TSspéc15'!$J$17,"")</f>
        <v/>
      </c>
      <c r="AC1148" s="543" t="str">
        <f>IF(AND('1C TSspéc15'!$J$17&lt;&gt;0,'1C TSspéc15'!$C$12="OUI"),'1C TSspéc15'!$J$49/'1C TSspéc15'!$J$17,"")</f>
        <v/>
      </c>
      <c r="AD1148" s="543" t="str">
        <f>IF(AND('1C TSspéc15'!$J$17&lt;&gt;0,'1C TSspéc15'!$C$12="OUI"),'1C TSspéc15'!$J$50/'1C TSspéc15'!$J$17,"")</f>
        <v/>
      </c>
      <c r="AE1148" s="543" t="str">
        <f>IF(AND('1C TSspéc15'!$J$17&lt;&gt;0,'1C TSspéc15'!$C$12="OUI"),'1C TSspéc15'!$J$51/'1C TSspéc15'!$J$17,"")</f>
        <v/>
      </c>
      <c r="AF1148" s="543" t="str">
        <f>IF(AND('1C TSspéc15'!$J$17&lt;&gt;0,'1C TSspéc15'!$C$12="OUI"),'1C TSspéc15'!$J$52/'1C TSspéc15'!$J$17,"")</f>
        <v/>
      </c>
      <c r="AG1148" s="543" t="str">
        <f>IF(AND('1C TSspéc15'!$J$17&lt;&gt;0,'1C TSspéc15'!$C$12="OUI"),'1C TSspéc15'!$J$53/'1C TSspéc15'!$J$17,"")</f>
        <v/>
      </c>
      <c r="AH1148" s="543" t="str">
        <f>IF(AND('1C TSspéc15'!$J$17&lt;&gt;0,'1C TSspéc15'!$C$12="OUI"),'1C TSspéc15'!$J$54/'1C TSspéc15'!$J$17,"")</f>
        <v/>
      </c>
      <c r="AI1148" s="543" t="str">
        <f>IF(AND('1C TSspéc15'!$J$17&lt;&gt;0,'1C TSspéc15'!$C$12="OUI"),'1C TSspéc15'!$J$55/'1C TSspéc15'!$J$17,"")</f>
        <v/>
      </c>
      <c r="AJ1148" s="543" t="str">
        <f>IF(AND('1C TSspéc15'!$J$17&lt;&gt;0,'1C TSspéc15'!$C$12="OUI"),'1C TSspéc15'!$J$56/'1C TSspéc15'!$J$17,"")</f>
        <v/>
      </c>
      <c r="AK1148" s="543" t="str">
        <f>IF(AND('1C TSspéc15'!$J$17&lt;&gt;0,'1C TSspéc15'!$C$12="OUI"),'1C TSspéc15'!$J$57/'1C TSspéc15'!$J$17,"")</f>
        <v/>
      </c>
      <c r="AL1148" s="72">
        <f>IF(AND('1C TSspéc15'!$J$17&lt;&gt;0,'1C TSspéc15'!$C$12="OUI"),N1148+AK1148,N1148)</f>
        <v>0</v>
      </c>
      <c r="AM1148" s="417">
        <f t="shared" si="315"/>
        <v>0</v>
      </c>
      <c r="AN1148" s="417">
        <f t="shared" si="316"/>
        <v>0</v>
      </c>
      <c r="AO1148" s="418" t="str">
        <f>IF(AND('1C TSspéc15'!$J$17&lt;&gt;0,'1C TSspéc15'!$J$30&lt;&gt;0),AM1148+AN1148,"")</f>
        <v/>
      </c>
      <c r="AP1148" s="573" t="str">
        <f>IF(AND('1C TSspéc15'!$J$17&lt;&gt;0,'1C TSspéc15'!$J$30&lt;&gt;0),AM1148-AR1148,"")</f>
        <v/>
      </c>
      <c r="AQ1148" s="583">
        <f t="shared" si="317"/>
        <v>0</v>
      </c>
      <c r="AR1148" s="596"/>
      <c r="AS1148" s="102"/>
      <c r="AT1148" s="27" t="str">
        <f>IF(('1C TSspéc15'!J$17*FICHE!$C$14&lt;J1148),"Forfait limité à "&amp;FICHE!$C$14&amp;"€/jour","")</f>
        <v/>
      </c>
      <c r="AU1148" s="592"/>
      <c r="AV1148" s="824"/>
      <c r="AW1148" s="824"/>
      <c r="AX1148" s="824"/>
      <c r="AY1148" s="824"/>
      <c r="AZ1148" s="824"/>
      <c r="BA1148" s="767"/>
      <c r="BB1148" s="767"/>
      <c r="BC1148" s="767"/>
      <c r="BD1148" s="767"/>
      <c r="BE1148" s="767"/>
      <c r="BF1148" s="767"/>
      <c r="BG1148" s="767"/>
      <c r="BH1148" s="767"/>
      <c r="BI1148" s="767"/>
      <c r="BJ1148" s="767"/>
      <c r="BK1148" s="767"/>
      <c r="BL1148" s="767"/>
      <c r="BM1148" s="767"/>
      <c r="BN1148" s="767"/>
      <c r="BO1148" s="767"/>
      <c r="BP1148" s="767"/>
      <c r="BQ1148" s="767"/>
      <c r="BR1148" s="767"/>
      <c r="BS1148" s="767"/>
      <c r="BT1148" s="767"/>
      <c r="BU1148" s="767"/>
      <c r="BV1148" s="767"/>
      <c r="BW1148" s="767"/>
      <c r="BX1148" s="767"/>
      <c r="BY1148" s="767"/>
      <c r="BZ1148" s="767"/>
      <c r="CA1148" s="767"/>
      <c r="CB1148" s="767"/>
      <c r="CC1148" s="767"/>
      <c r="CD1148" s="767"/>
      <c r="CE1148" s="767"/>
      <c r="CF1148" s="767"/>
      <c r="CG1148" s="767"/>
      <c r="CH1148" s="767"/>
      <c r="CI1148" s="767"/>
      <c r="CJ1148" s="767"/>
      <c r="CK1148" s="767"/>
      <c r="CL1148" s="767"/>
      <c r="CM1148" s="767"/>
      <c r="CN1148" s="767"/>
      <c r="CO1148" s="767"/>
      <c r="CP1148" s="767"/>
      <c r="CQ1148" s="767"/>
      <c r="CR1148" s="767"/>
      <c r="CS1148" s="767"/>
      <c r="CT1148" s="767"/>
      <c r="CU1148" s="767"/>
      <c r="CV1148" s="767"/>
      <c r="CW1148" s="767"/>
      <c r="CX1148" s="767"/>
      <c r="CY1148" s="767"/>
      <c r="CZ1148" s="767"/>
      <c r="DA1148" s="767"/>
      <c r="DB1148" s="767"/>
      <c r="DC1148" s="767"/>
      <c r="DD1148" s="767"/>
      <c r="DE1148" s="767"/>
      <c r="DF1148" s="767"/>
      <c r="DG1148" s="767"/>
      <c r="DH1148" s="767"/>
      <c r="DI1148" s="767"/>
      <c r="DJ1148" s="767"/>
      <c r="DK1148" s="767"/>
      <c r="DL1148" s="767"/>
      <c r="DM1148" s="767"/>
      <c r="DN1148" s="767"/>
      <c r="DO1148" s="767"/>
      <c r="DP1148" s="767"/>
      <c r="DQ1148" s="767"/>
      <c r="DR1148" s="767"/>
      <c r="DS1148" s="767"/>
      <c r="DT1148" s="767"/>
      <c r="DU1148" s="767"/>
      <c r="DV1148" s="767"/>
      <c r="DW1148" s="767"/>
      <c r="DX1148" s="767"/>
      <c r="DY1148" s="767"/>
      <c r="DZ1148" s="767"/>
      <c r="EA1148" s="767"/>
      <c r="EB1148" s="767"/>
      <c r="EC1148" s="767"/>
      <c r="ED1148" s="767"/>
      <c r="EE1148" s="767"/>
      <c r="EF1148" s="767"/>
      <c r="EG1148" s="767"/>
      <c r="EH1148" s="767"/>
      <c r="EI1148" s="767"/>
      <c r="EJ1148" s="767"/>
      <c r="EK1148" s="767"/>
      <c r="EL1148" s="767"/>
      <c r="EM1148" s="767"/>
      <c r="EN1148" s="767"/>
      <c r="EO1148" s="767"/>
      <c r="EP1148" s="767"/>
      <c r="EQ1148" s="767"/>
      <c r="ER1148" s="767"/>
      <c r="ES1148" s="767"/>
      <c r="ET1148" s="767"/>
      <c r="EU1148" s="767"/>
      <c r="EV1148" s="767"/>
      <c r="EW1148" s="767"/>
      <c r="EX1148" s="767"/>
      <c r="EY1148" s="767"/>
      <c r="EZ1148" s="767"/>
      <c r="FA1148" s="767"/>
      <c r="FB1148" s="767"/>
      <c r="FC1148" s="767"/>
      <c r="FD1148" s="767"/>
      <c r="FE1148" s="767"/>
      <c r="FF1148" s="767"/>
      <c r="FG1148" s="767"/>
      <c r="FH1148" s="767"/>
      <c r="FI1148" s="767"/>
      <c r="FJ1148" s="767"/>
      <c r="FK1148" s="767"/>
      <c r="FL1148" s="767"/>
      <c r="FM1148" s="767"/>
      <c r="FN1148" s="767"/>
      <c r="FO1148" s="767"/>
      <c r="FP1148" s="767"/>
      <c r="FQ1148" s="767"/>
      <c r="FR1148" s="767"/>
      <c r="FS1148" s="767"/>
      <c r="FT1148" s="767"/>
      <c r="FU1148" s="767"/>
      <c r="FV1148" s="767"/>
      <c r="FW1148" s="767"/>
      <c r="FX1148" s="767"/>
      <c r="FY1148" s="767"/>
      <c r="FZ1148" s="767"/>
      <c r="GA1148" s="767"/>
      <c r="GB1148" s="767"/>
      <c r="GC1148" s="767"/>
      <c r="GD1148" s="767"/>
      <c r="GE1148" s="767"/>
      <c r="GF1148" s="767"/>
      <c r="GG1148" s="767"/>
      <c r="GH1148" s="767"/>
      <c r="GI1148" s="767"/>
      <c r="GJ1148" s="767"/>
      <c r="GK1148" s="767"/>
      <c r="GL1148" s="767"/>
      <c r="GM1148" s="767"/>
      <c r="GN1148" s="767"/>
      <c r="GO1148" s="767"/>
      <c r="GP1148" s="767"/>
      <c r="GQ1148" s="767"/>
      <c r="GR1148" s="767"/>
      <c r="GS1148" s="767"/>
      <c r="GT1148" s="767"/>
      <c r="GU1148" s="767"/>
      <c r="GV1148" s="767"/>
      <c r="GW1148" s="767"/>
      <c r="GX1148" s="767"/>
      <c r="GY1148" s="767"/>
      <c r="GZ1148" s="767"/>
      <c r="HA1148" s="767"/>
      <c r="HB1148" s="767"/>
      <c r="HC1148" s="767"/>
    </row>
    <row r="1149" spans="1:211" s="864" customFormat="1" ht="13.9" hidden="1" customHeight="1">
      <c r="A1149" s="307"/>
      <c r="B1149" s="351"/>
      <c r="C1149" s="971" t="str">
        <f>IF('1C TSspéc15'!K$17&lt;&gt;0,'1C TSspéc15'!$B$12,"")</f>
        <v/>
      </c>
      <c r="D1149" s="972"/>
      <c r="E1149" s="973"/>
      <c r="F1149" s="93">
        <f>IF(AND($C1149='1C TSspéc15'!$B$12,'1C TSspéc15'!$B$16="spécifiques",'1C TSspéc15'!$K$17&lt;&gt;""),'1C TSspéc15'!$K$21,"")</f>
        <v>0</v>
      </c>
      <c r="G1149" s="863"/>
      <c r="H1149" s="745">
        <v>0.21</v>
      </c>
      <c r="I1149" s="747">
        <v>1</v>
      </c>
      <c r="J1149" s="312"/>
      <c r="K1149" s="680">
        <f t="shared" si="314"/>
        <v>0</v>
      </c>
      <c r="L1149" s="556">
        <f>IF(OR('1C TSspéc15'!$B$12="",'1C TSspéc15'!K$30=0),0,IF(AND('1C TSspéc15'!$B$12&lt;&gt;"",$K$2="Pôle",'1C TSspéc15'!$C$12="OUI"),(('1C TSspéc15'!K$22+'1C TSspéc15'!K$23+'1C TSspéc15'!K$24+'1C TSspéc15'!K$25+'1C TSspéc15'!K$29)/'1C TSspéc15'!K$17),IF(AND('1C TSspéc15'!$B$12&lt;&gt;"",$K$2="Pôle",'1C TSspéc15'!$C$12="NON"),(('1C TSspéc15'!K$22+'1C TSspéc15'!K$23+'1C TSspéc15'!K$24+'1C TSspéc15'!K$25+'1C TSspéc15'!K$29)/'1C TSspéc15'!K$30),IF(AND('1C TSspéc15'!$B$12&lt;&gt;"",$K$2&lt;&gt;"Pôle",'1C TSspéc15'!$C$12="OUI"),(('1C TSspéc15'!K$22+'1C TSspéc15'!K$23+'1C TSspéc15'!K$24+'1C TSspéc15'!K$25+'1C TSspéc15'!K$26+'1C TSspéc15'!K$27+'1C TSspéc15'!K$28+'1C TSspéc15'!K$29)/'1C TSspéc15'!K$17),IF(AND('1C TSspéc15'!$B$12&lt;&gt;"",$K$2&lt;&gt;"Pôle",'1C TSspéc15'!$C$12="NON"),(('1C TSspéc15'!K$22+'1C TSspéc15'!K$23+'1C TSspéc15'!K$24+'1C TSspéc15'!K$25+'1C TSspéc15'!K$26+'1C TSspéc15'!K$27+'1C TSspéc15'!K$28+'1C TSspéc15'!K$29)/'1C TSspéc15'!K$30))))))</f>
        <v>0</v>
      </c>
      <c r="M1149" s="556">
        <f>IF(OR('1C TSspéc15'!$B$12="",'1C TSspéc15'!K$30=0),0,IF(AND('1C TSspéc15'!$B$12&lt;&gt;"",$K$2="Pôle",'1C TSspéc15'!$C$12="OUI"),(('1C TSspéc15'!K$26+'1C TSspéc15'!K$27+'1C TSspéc15'!K$28)/'1C TSspéc15'!K$17),IF(AND('1C TSspéc15'!$B$12&lt;&gt;"",$K$2="Pôle",'1C TSspéc15'!$C$12="NON"),(('1C TSspéc15'!K$26+'1C TSspéc15'!K$27+'1C TSspéc15'!K$28)/'1C TSspéc15'!K$30),IF(AND('1C TSspéc15'!$B$12&lt;&gt;"",$K$2&lt;&gt;"Pôle"),0))))</f>
        <v>0</v>
      </c>
      <c r="N1149" s="557">
        <f>IF(AND('1C TSspéc15'!$B$12&lt;&gt;0,'1C TSspéc15'!$K$30&lt;&gt;0),L1149+M1149,0)</f>
        <v>0</v>
      </c>
      <c r="O1149" s="542" t="str">
        <f>IF(AND('1C TSspéc15'!$K$17&lt;&gt;0,'1C TSspéc15'!$C$12="OUI"),'1C TSspéc15'!$K$35/'1C TSspéc15'!$K$17,"")</f>
        <v/>
      </c>
      <c r="P1149" s="543" t="str">
        <f>IF(AND('1C TSspéc15'!$K$17&lt;&gt;0,'1C TSspéc15'!$C$12="OUI"),'1C TSspéc15'!$K$36/'1C TSspéc15'!$K$17,"")</f>
        <v/>
      </c>
      <c r="Q1149" s="543" t="str">
        <f>IF(AND('1C TSspéc15'!$K$17&lt;&gt;0,'1C TSspéc15'!$C$12="OUI"),'1C TSspéc15'!$K$37/'1C TSspéc15'!$K$17,"")</f>
        <v/>
      </c>
      <c r="R1149" s="543" t="str">
        <f>IF(AND('1C TSspéc15'!$K$17&lt;&gt;0,'1C TSspéc15'!$C$12="OUI"),'1C TSspéc15'!$K$38/'1C TSspéc15'!$K$17,"")</f>
        <v/>
      </c>
      <c r="S1149" s="543" t="str">
        <f>IF(AND('1C TSspéc15'!$K$17&lt;&gt;0,'1C TSspéc15'!$C$12="OUI"),'1C TSspéc15'!$K$39/'1C TSspéc15'!$K$17,"")</f>
        <v/>
      </c>
      <c r="T1149" s="543" t="str">
        <f>IF(AND('1C TSspéc15'!$K$17&lt;&gt;0,'1C TSspéc15'!$C$12="OUI"),'1C TSspéc15'!$K$40/'1C TSspéc15'!$K$17,"")</f>
        <v/>
      </c>
      <c r="U1149" s="543" t="str">
        <f>IF(AND('1C TSspéc15'!$K$17&lt;&gt;0,'1C TSspéc15'!$C$12="OUI"),'1C TSspéc15'!$K$41/'1C TSspéc15'!$K$17,"")</f>
        <v/>
      </c>
      <c r="V1149" s="543" t="str">
        <f>IF(AND('1C TSspéc15'!$K$17&lt;&gt;0,'1C TSspéc15'!$C$12="OUI"),'1C TSspéc15'!$K$42/'1C TSspéc15'!$K$17,"")</f>
        <v/>
      </c>
      <c r="W1149" s="543" t="str">
        <f>IF(AND('1C TSspéc15'!$K$17&lt;&gt;0,'1C TSspéc15'!$C$12="OUI"),'1C TSspéc15'!$K$43/'1C TSspéc15'!$K$17,"")</f>
        <v/>
      </c>
      <c r="X1149" s="543" t="str">
        <f>IF(AND('1C TSspéc15'!$K$17&lt;&gt;0,'1C TSspéc15'!$C$12="OUI"),'1C TSspéc15'!$K$44/'1C TSspéc15'!$K$17,"")</f>
        <v/>
      </c>
      <c r="Y1149" s="543" t="str">
        <f>IF(AND('1C TSspéc15'!$K$17&lt;&gt;0,'1C TSspéc15'!$C$12="OUI"),'1C TSspéc15'!$K$45/'1C TSspéc15'!$K$17,"")</f>
        <v/>
      </c>
      <c r="Z1149" s="543" t="str">
        <f>IF(AND('1C TSspéc15'!$K$17&lt;&gt;0,'1C TSspéc15'!$C$12="OUI"),'1C TSspéc15'!$K$46/'1C TSspéc15'!$K$17,"")</f>
        <v/>
      </c>
      <c r="AA1149" s="543" t="str">
        <f>IF(AND('1C TSspéc15'!$K$17&lt;&gt;0,'1C TSspéc15'!$C$12="OUI"),'1C TSspéc15'!$K$47/'1C TSspéc15'!$K$17,"")</f>
        <v/>
      </c>
      <c r="AB1149" s="543" t="str">
        <f>IF(AND('1C TSspéc15'!$K$17&lt;&gt;0,'1C TSspéc15'!$C$12="OUI"),'1C TSspéc15'!$K$48/'1C TSspéc15'!$K$17,"")</f>
        <v/>
      </c>
      <c r="AC1149" s="543" t="str">
        <f>IF(AND('1C TSspéc15'!$K$17&lt;&gt;0,'1C TSspéc15'!$C$12="OUI"),'1C TSspéc15'!$K$49/'1C TSspéc15'!$K$17,"")</f>
        <v/>
      </c>
      <c r="AD1149" s="543" t="str">
        <f>IF(AND('1C TSspéc15'!$K$17&lt;&gt;0,'1C TSspéc15'!$C$12="OUI"),'1C TSspéc15'!$K$50/'1C TSspéc15'!$K$17,"")</f>
        <v/>
      </c>
      <c r="AE1149" s="543" t="str">
        <f>IF(AND('1C TSspéc15'!$K$17&lt;&gt;0,'1C TSspéc15'!$C$12="OUI"),'1C TSspéc15'!$K$51/'1C TSspéc15'!$K$17,"")</f>
        <v/>
      </c>
      <c r="AF1149" s="543" t="str">
        <f>IF(AND('1C TSspéc15'!$K$17&lt;&gt;0,'1C TSspéc15'!$C$12="OUI"),'1C TSspéc15'!$K$52/'1C TSspéc15'!$K$17,"")</f>
        <v/>
      </c>
      <c r="AG1149" s="543" t="str">
        <f>IF(AND('1C TSspéc15'!$K$17&lt;&gt;0,'1C TSspéc15'!$C$12="OUI"),'1C TSspéc15'!$K$53/'1C TSspéc15'!$K$17,"")</f>
        <v/>
      </c>
      <c r="AH1149" s="543" t="str">
        <f>IF(AND('1C TSspéc15'!$K$17&lt;&gt;0,'1C TSspéc15'!$C$12="OUI"),'1C TSspéc15'!$K$54/'1C TSspéc15'!$K$17,"")</f>
        <v/>
      </c>
      <c r="AI1149" s="543" t="str">
        <f>IF(AND('1C TSspéc15'!$K$17&lt;&gt;0,'1C TSspéc15'!$C$12="OUI"),'1C TSspéc15'!$K$55/'1C TSspéc15'!$K$17,"")</f>
        <v/>
      </c>
      <c r="AJ1149" s="543" t="str">
        <f>IF(AND('1C TSspéc15'!$K$17&lt;&gt;0,'1C TSspéc15'!$C$12="OUI"),'1C TSspéc15'!$K$56/'1C TSspéc15'!$K$17,"")</f>
        <v/>
      </c>
      <c r="AK1149" s="543" t="str">
        <f>IF(AND('1C TSspéc15'!$K$17&lt;&gt;0,'1C TSspéc15'!$C$12="OUI"),'1C TSspéc15'!$K$57/'1C TSspéc15'!$K$17,"")</f>
        <v/>
      </c>
      <c r="AL1149" s="72">
        <f>IF(AND('1C TSspéc15'!$K$17&lt;&gt;0,'1C TSspéc15'!$C$12="OUI"),N1149+AK1149,N1149)</f>
        <v>0</v>
      </c>
      <c r="AM1149" s="417">
        <f t="shared" si="315"/>
        <v>0</v>
      </c>
      <c r="AN1149" s="417">
        <f t="shared" si="316"/>
        <v>0</v>
      </c>
      <c r="AO1149" s="418" t="str">
        <f>IF(AND('1C TSspéc15'!$K$17&lt;&gt;0,'1C TSspéc15'!$K$30&lt;&gt;0),AM1149+AN1149,"")</f>
        <v/>
      </c>
      <c r="AP1149" s="573" t="str">
        <f>IF(AND('1C TSspéc15'!$K$17&lt;&gt;0,'1C TSspéc15'!$K$30&lt;&gt;0),AM1149-AR1149,"")</f>
        <v/>
      </c>
      <c r="AQ1149" s="583">
        <f t="shared" si="317"/>
        <v>0</v>
      </c>
      <c r="AR1149" s="596"/>
      <c r="AS1149" s="102"/>
      <c r="AT1149" s="27" t="str">
        <f>IF(('1C TSspéc15'!K$17*FICHE!$C$14&lt;J1149),"Forfait limité à "&amp;FICHE!$C$14&amp;"€/jour","")</f>
        <v/>
      </c>
      <c r="AU1149" s="592"/>
      <c r="AV1149" s="824"/>
      <c r="AW1149" s="824"/>
      <c r="AX1149" s="824"/>
      <c r="AY1149" s="824"/>
      <c r="AZ1149" s="824"/>
      <c r="BA1149" s="767"/>
      <c r="BB1149" s="767"/>
      <c r="BC1149" s="767"/>
      <c r="BD1149" s="767"/>
      <c r="BE1149" s="767"/>
      <c r="BF1149" s="767"/>
      <c r="BG1149" s="767"/>
      <c r="BH1149" s="767"/>
      <c r="BI1149" s="767"/>
      <c r="BJ1149" s="767"/>
      <c r="BK1149" s="767"/>
      <c r="BL1149" s="767"/>
      <c r="BM1149" s="767"/>
      <c r="BN1149" s="767"/>
      <c r="BO1149" s="767"/>
      <c r="BP1149" s="767"/>
      <c r="BQ1149" s="767"/>
      <c r="BR1149" s="767"/>
      <c r="BS1149" s="767"/>
      <c r="BT1149" s="767"/>
      <c r="BU1149" s="767"/>
      <c r="BV1149" s="767"/>
      <c r="BW1149" s="767"/>
      <c r="BX1149" s="767"/>
      <c r="BY1149" s="767"/>
      <c r="BZ1149" s="767"/>
      <c r="CA1149" s="767"/>
      <c r="CB1149" s="767"/>
      <c r="CC1149" s="767"/>
      <c r="CD1149" s="767"/>
      <c r="CE1149" s="767"/>
      <c r="CF1149" s="767"/>
      <c r="CG1149" s="767"/>
      <c r="CH1149" s="767"/>
      <c r="CI1149" s="767"/>
      <c r="CJ1149" s="767"/>
      <c r="CK1149" s="767"/>
      <c r="CL1149" s="767"/>
      <c r="CM1149" s="767"/>
      <c r="CN1149" s="767"/>
      <c r="CO1149" s="767"/>
      <c r="CP1149" s="767"/>
      <c r="CQ1149" s="767"/>
      <c r="CR1149" s="767"/>
      <c r="CS1149" s="767"/>
      <c r="CT1149" s="767"/>
      <c r="CU1149" s="767"/>
      <c r="CV1149" s="767"/>
      <c r="CW1149" s="767"/>
      <c r="CX1149" s="767"/>
      <c r="CY1149" s="767"/>
      <c r="CZ1149" s="767"/>
      <c r="DA1149" s="767"/>
      <c r="DB1149" s="767"/>
      <c r="DC1149" s="767"/>
      <c r="DD1149" s="767"/>
      <c r="DE1149" s="767"/>
      <c r="DF1149" s="767"/>
      <c r="DG1149" s="767"/>
      <c r="DH1149" s="767"/>
      <c r="DI1149" s="767"/>
      <c r="DJ1149" s="767"/>
      <c r="DK1149" s="767"/>
      <c r="DL1149" s="767"/>
      <c r="DM1149" s="767"/>
      <c r="DN1149" s="767"/>
      <c r="DO1149" s="767"/>
      <c r="DP1149" s="767"/>
      <c r="DQ1149" s="767"/>
      <c r="DR1149" s="767"/>
      <c r="DS1149" s="767"/>
      <c r="DT1149" s="767"/>
      <c r="DU1149" s="767"/>
      <c r="DV1149" s="767"/>
      <c r="DW1149" s="767"/>
      <c r="DX1149" s="767"/>
      <c r="DY1149" s="767"/>
      <c r="DZ1149" s="767"/>
      <c r="EA1149" s="767"/>
      <c r="EB1149" s="767"/>
      <c r="EC1149" s="767"/>
      <c r="ED1149" s="767"/>
      <c r="EE1149" s="767"/>
      <c r="EF1149" s="767"/>
      <c r="EG1149" s="767"/>
      <c r="EH1149" s="767"/>
      <c r="EI1149" s="767"/>
      <c r="EJ1149" s="767"/>
      <c r="EK1149" s="767"/>
      <c r="EL1149" s="767"/>
      <c r="EM1149" s="767"/>
      <c r="EN1149" s="767"/>
      <c r="EO1149" s="767"/>
      <c r="EP1149" s="767"/>
      <c r="EQ1149" s="767"/>
      <c r="ER1149" s="767"/>
      <c r="ES1149" s="767"/>
      <c r="ET1149" s="767"/>
      <c r="EU1149" s="767"/>
      <c r="EV1149" s="767"/>
      <c r="EW1149" s="767"/>
      <c r="EX1149" s="767"/>
      <c r="EY1149" s="767"/>
      <c r="EZ1149" s="767"/>
      <c r="FA1149" s="767"/>
      <c r="FB1149" s="767"/>
      <c r="FC1149" s="767"/>
      <c r="FD1149" s="767"/>
      <c r="FE1149" s="767"/>
      <c r="FF1149" s="767"/>
      <c r="FG1149" s="767"/>
      <c r="FH1149" s="767"/>
      <c r="FI1149" s="767"/>
      <c r="FJ1149" s="767"/>
      <c r="FK1149" s="767"/>
      <c r="FL1149" s="767"/>
      <c r="FM1149" s="767"/>
      <c r="FN1149" s="767"/>
      <c r="FO1149" s="767"/>
      <c r="FP1149" s="767"/>
      <c r="FQ1149" s="767"/>
      <c r="FR1149" s="767"/>
      <c r="FS1149" s="767"/>
      <c r="FT1149" s="767"/>
      <c r="FU1149" s="767"/>
      <c r="FV1149" s="767"/>
      <c r="FW1149" s="767"/>
      <c r="FX1149" s="767"/>
      <c r="FY1149" s="767"/>
      <c r="FZ1149" s="767"/>
      <c r="GA1149" s="767"/>
      <c r="GB1149" s="767"/>
      <c r="GC1149" s="767"/>
      <c r="GD1149" s="767"/>
      <c r="GE1149" s="767"/>
      <c r="GF1149" s="767"/>
      <c r="GG1149" s="767"/>
      <c r="GH1149" s="767"/>
      <c r="GI1149" s="767"/>
      <c r="GJ1149" s="767"/>
      <c r="GK1149" s="767"/>
      <c r="GL1149" s="767"/>
      <c r="GM1149" s="767"/>
      <c r="GN1149" s="767"/>
      <c r="GO1149" s="767"/>
      <c r="GP1149" s="767"/>
      <c r="GQ1149" s="767"/>
      <c r="GR1149" s="767"/>
      <c r="GS1149" s="767"/>
      <c r="GT1149" s="767"/>
      <c r="GU1149" s="767"/>
      <c r="GV1149" s="767"/>
      <c r="GW1149" s="767"/>
      <c r="GX1149" s="767"/>
      <c r="GY1149" s="767"/>
      <c r="GZ1149" s="767"/>
      <c r="HA1149" s="767"/>
      <c r="HB1149" s="767"/>
      <c r="HC1149" s="767"/>
    </row>
    <row r="1150" spans="1:211" s="864" customFormat="1" ht="13.9" hidden="1" customHeight="1">
      <c r="A1150" s="307"/>
      <c r="B1150" s="351"/>
      <c r="C1150" s="971" t="str">
        <f>IF('1C TSspéc15'!L$17&lt;&gt;0,'1C TSspéc15'!$B$12,"")</f>
        <v/>
      </c>
      <c r="D1150" s="972"/>
      <c r="E1150" s="973"/>
      <c r="F1150" s="93">
        <f>IF(AND($C1150='1C TSspéc15'!$B$12,'1C TSspéc15'!$B$16="spécifiques",'1C TSspéc15'!$L$17&lt;&gt;""),'1C TSspéc15'!$L$21,"")</f>
        <v>0</v>
      </c>
      <c r="G1150" s="863"/>
      <c r="H1150" s="745">
        <v>0.21</v>
      </c>
      <c r="I1150" s="747">
        <v>1</v>
      </c>
      <c r="J1150" s="312"/>
      <c r="K1150" s="680">
        <f t="shared" si="314"/>
        <v>0</v>
      </c>
      <c r="L1150" s="556">
        <f>IF(OR('1C TSspéc15'!$B$12="",'1C TSspéc15'!L$30=0),0,IF(AND('1C TSspéc15'!$B$12&lt;&gt;"",$K$2="Pôle",'1C TSspéc15'!$C$12="OUI"),(('1C TSspéc15'!L$22+'1C TSspéc15'!L$23+'1C TSspéc15'!L$24+'1C TSspéc15'!L$25+'1C TSspéc15'!L$29)/'1C TSspéc15'!L$17),IF(AND('1C TSspéc15'!$B$12&lt;&gt;"",$K$2="Pôle",'1C TSspéc15'!$C$12="NON"),(('1C TSspéc15'!L$22+'1C TSspéc15'!L$23+'1C TSspéc15'!L$24+'1C TSspéc15'!L$25+'1C TSspéc15'!L$29)/'1C TSspéc15'!L$30),IF(AND('1C TSspéc15'!$B$12&lt;&gt;"",$K$2&lt;&gt;"Pôle",'1C TSspéc15'!$C$12="OUI"),(('1C TSspéc15'!L$22+'1C TSspéc15'!L$23+'1C TSspéc15'!L$24+'1C TSspéc15'!L$25+'1C TSspéc15'!L$26+'1C TSspéc15'!L$27+'1C TSspéc15'!L$28+'1C TSspéc15'!L$29)/'1C TSspéc15'!L$17),IF(AND('1C TSspéc15'!$B$12&lt;&gt;"",$K$2&lt;&gt;"Pôle",'1C TSspéc15'!$C$12="NON"),(('1C TSspéc15'!L$22+'1C TSspéc15'!L$23+'1C TSspéc15'!L$24+'1C TSspéc15'!L$25+'1C TSspéc15'!L$26+'1C TSspéc15'!L$27+'1C TSspéc15'!L$28+'1C TSspéc15'!L$29)/'1C TSspéc15'!L$30))))))</f>
        <v>0</v>
      </c>
      <c r="M1150" s="556">
        <f>IF(OR('1C TSspéc15'!$B$12="",'1C TSspéc15'!L$30=0),0,IF(AND('1C TSspéc15'!$B$12&lt;&gt;"",$K$2="Pôle",'1C TSspéc15'!$C$12="OUI"),(('1C TSspéc15'!L$26+'1C TSspéc15'!L$27+'1C TSspéc15'!L$28)/'1C TSspéc15'!L$17),IF(AND('1C TSspéc15'!$B$12&lt;&gt;"",$K$2="Pôle",'1C TSspéc15'!$C$12="NON"),(('1C TSspéc15'!L$26+'1C TSspéc15'!L$27+'1C TSspéc15'!L$28)/'1C TSspéc15'!L$30),IF(AND('1C TSspéc15'!$B$12&lt;&gt;"",$K$2&lt;&gt;"Pôle"),0))))</f>
        <v>0</v>
      </c>
      <c r="N1150" s="557">
        <f>IF(AND('1C TSspéc15'!$B$12&lt;&gt;0,'1C TSspéc15'!$L$30&lt;&gt;0),L1150+M1150,0)</f>
        <v>0</v>
      </c>
      <c r="O1150" s="542" t="str">
        <f>IF(AND('1C TSspéc15'!$L$17&lt;&gt;0,'1C TSspéc15'!$C$12="OUI"),'1C TSspéc15'!$L$35/'1C TSspéc15'!$L$17,"")</f>
        <v/>
      </c>
      <c r="P1150" s="543" t="str">
        <f>IF(AND('1C TSspéc15'!$L$17&lt;&gt;0,'1C TSspéc15'!$C$12="OUI"),'1C TSspéc15'!$L$36/'1C TSspéc15'!$L$17,"")</f>
        <v/>
      </c>
      <c r="Q1150" s="543" t="str">
        <f>IF(AND('1C TSspéc15'!$L$17&lt;&gt;0,'1C TSspéc15'!$C$12="OUI"),'1C TSspéc15'!$L$37/'1C TSspéc15'!$L$17,"")</f>
        <v/>
      </c>
      <c r="R1150" s="543" t="str">
        <f>IF(AND('1C TSspéc15'!$L$17&lt;&gt;0,'1C TSspéc15'!$C$12="OUI"),'1C TSspéc15'!$L$38/'1C TSspéc15'!$L$17,"")</f>
        <v/>
      </c>
      <c r="S1150" s="543" t="str">
        <f>IF(AND('1C TSspéc15'!$L$17&lt;&gt;0,'1C TSspéc15'!$C$12="OUI"),'1C TSspéc15'!$L$39/'1C TSspéc15'!$L$17,"")</f>
        <v/>
      </c>
      <c r="T1150" s="543" t="str">
        <f>IF(AND('1C TSspéc15'!$L$17&lt;&gt;0,'1C TSspéc15'!$C$12="OUI"),'1C TSspéc15'!$L$40/'1C TSspéc15'!$L$17,"")</f>
        <v/>
      </c>
      <c r="U1150" s="543" t="str">
        <f>IF(AND('1C TSspéc15'!$L$17&lt;&gt;0,'1C TSspéc15'!$C$12="OUI"),'1C TSspéc15'!$L$41/'1C TSspéc15'!$L$17,"")</f>
        <v/>
      </c>
      <c r="V1150" s="543" t="str">
        <f>IF(AND('1C TSspéc15'!$L$17&lt;&gt;0,'1C TSspéc15'!$C$12="OUI"),'1C TSspéc15'!$L$42/'1C TSspéc15'!$L$17,"")</f>
        <v/>
      </c>
      <c r="W1150" s="543" t="str">
        <f>IF(AND('1C TSspéc15'!$L$17&lt;&gt;0,'1C TSspéc15'!$C$12="OUI"),'1C TSspéc15'!$L$43/'1C TSspéc15'!$L$17,"")</f>
        <v/>
      </c>
      <c r="X1150" s="543" t="str">
        <f>IF(AND('1C TSspéc15'!$L$17&lt;&gt;0,'1C TSspéc15'!$C$12="OUI"),'1C TSspéc15'!$L$44/'1C TSspéc15'!$L$17,"")</f>
        <v/>
      </c>
      <c r="Y1150" s="543" t="str">
        <f>IF(AND('1C TSspéc15'!$L$17&lt;&gt;0,'1C TSspéc15'!$C$12="OUI"),'1C TSspéc15'!$L$45/'1C TSspéc15'!$L$17,"")</f>
        <v/>
      </c>
      <c r="Z1150" s="543" t="str">
        <f>IF(AND('1C TSspéc15'!$L$17&lt;&gt;0,'1C TSspéc15'!$C$12="OUI"),'1C TSspéc15'!$L$46/'1C TSspéc15'!$L$17,"")</f>
        <v/>
      </c>
      <c r="AA1150" s="543" t="str">
        <f>IF(AND('1C TSspéc15'!$L$17&lt;&gt;0,'1C TSspéc15'!$C$12="OUI"),'1C TSspéc15'!$L$47/'1C TSspéc15'!$L$17,"")</f>
        <v/>
      </c>
      <c r="AB1150" s="543" t="str">
        <f>IF(AND('1C TSspéc15'!$L$17&lt;&gt;0,'1C TSspéc15'!$C$12="OUI"),'1C TSspéc15'!$L$48/'1C TSspéc15'!$L$17,"")</f>
        <v/>
      </c>
      <c r="AC1150" s="543" t="str">
        <f>IF(AND('1C TSspéc15'!$L$17&lt;&gt;0,'1C TSspéc15'!$C$12="OUI"),'1C TSspéc15'!$L$49/'1C TSspéc15'!$L$17,"")</f>
        <v/>
      </c>
      <c r="AD1150" s="543" t="str">
        <f>IF(AND('1C TSspéc15'!$L$17&lt;&gt;0,'1C TSspéc15'!$C$12="OUI"),'1C TSspéc15'!$L$50/'1C TSspéc15'!$L$17,"")</f>
        <v/>
      </c>
      <c r="AE1150" s="543" t="str">
        <f>IF(AND('1C TSspéc15'!$L$17&lt;&gt;0,'1C TSspéc15'!$C$12="OUI"),'1C TSspéc15'!$L$51/'1C TSspéc15'!$L$17,"")</f>
        <v/>
      </c>
      <c r="AF1150" s="543" t="str">
        <f>IF(AND('1C TSspéc15'!$L$17&lt;&gt;0,'1C TSspéc15'!$C$12="OUI"),'1C TSspéc15'!$L$52/'1C TSspéc15'!$L$17,"")</f>
        <v/>
      </c>
      <c r="AG1150" s="543" t="str">
        <f>IF(AND('1C TSspéc15'!$L$17&lt;&gt;0,'1C TSspéc15'!$C$12="OUI"),'1C TSspéc15'!$L$53/'1C TSspéc15'!$L$17,"")</f>
        <v/>
      </c>
      <c r="AH1150" s="543" t="str">
        <f>IF(AND('1C TSspéc15'!$L$17&lt;&gt;0,'1C TSspéc15'!$C$12="OUI"),'1C TSspéc15'!$L$54/'1C TSspéc15'!$L$17,"")</f>
        <v/>
      </c>
      <c r="AI1150" s="543" t="str">
        <f>IF(AND('1C TSspéc15'!$L$17&lt;&gt;0,'1C TSspéc15'!$C$12="OUI"),'1C TSspéc15'!$L$55/'1C TSspéc15'!$L$17,"")</f>
        <v/>
      </c>
      <c r="AJ1150" s="543" t="str">
        <f>IF(AND('1C TSspéc15'!$L$17&lt;&gt;0,'1C TSspéc15'!$C$12="OUI"),'1C TSspéc15'!$L$56/'1C TSspéc15'!$L$17,"")</f>
        <v/>
      </c>
      <c r="AK1150" s="543" t="str">
        <f>IF(AND('1C TSspéc15'!$L$17&lt;&gt;0,'1C TSspéc15'!$C$12="OUI"),'1C TSspéc15'!$L$57/'1C TSspéc15'!$L$17,"")</f>
        <v/>
      </c>
      <c r="AL1150" s="72">
        <f>IF(AND('1C TSspéc15'!$L$17&lt;&gt;0,'1C TSspéc15'!$C$12="OUI"),N1150+AK1150,N1150)</f>
        <v>0</v>
      </c>
      <c r="AM1150" s="417">
        <f t="shared" si="315"/>
        <v>0</v>
      </c>
      <c r="AN1150" s="417">
        <f t="shared" si="316"/>
        <v>0</v>
      </c>
      <c r="AO1150" s="418" t="str">
        <f>IF(AND('1C TSspéc15'!$L$17&lt;&gt;0,'1C TSspéc15'!$L$30&lt;&gt;0),AM1150+AN1150,"")</f>
        <v/>
      </c>
      <c r="AP1150" s="573" t="str">
        <f>IF(AND('1C TSspéc15'!$L$17&lt;&gt;0,'1C TSspéc15'!$L$30&lt;&gt;0),AM1150-AR1150,"")</f>
        <v/>
      </c>
      <c r="AQ1150" s="583">
        <f t="shared" si="317"/>
        <v>0</v>
      </c>
      <c r="AR1150" s="596"/>
      <c r="AS1150" s="102"/>
      <c r="AT1150" s="27" t="str">
        <f>IF(('1C TSspéc15'!L$17*FICHE!$C$14&lt;J1150),"Forfait limité à "&amp;FICHE!$C$14&amp;"€/jour","")</f>
        <v/>
      </c>
      <c r="AU1150" s="592"/>
      <c r="AV1150" s="824"/>
      <c r="AW1150" s="824"/>
      <c r="AX1150" s="824"/>
      <c r="AY1150" s="824"/>
      <c r="AZ1150" s="824"/>
      <c r="BA1150" s="767"/>
      <c r="BB1150" s="767"/>
      <c r="BC1150" s="767"/>
      <c r="BD1150" s="767"/>
      <c r="BE1150" s="767"/>
      <c r="BF1150" s="767"/>
      <c r="BG1150" s="767"/>
      <c r="BH1150" s="767"/>
      <c r="BI1150" s="767"/>
      <c r="BJ1150" s="767"/>
      <c r="BK1150" s="767"/>
      <c r="BL1150" s="767"/>
      <c r="BM1150" s="767"/>
      <c r="BN1150" s="767"/>
      <c r="BO1150" s="767"/>
      <c r="BP1150" s="767"/>
      <c r="BQ1150" s="767"/>
      <c r="BR1150" s="767"/>
      <c r="BS1150" s="767"/>
      <c r="BT1150" s="767"/>
      <c r="BU1150" s="767"/>
      <c r="BV1150" s="767"/>
      <c r="BW1150" s="767"/>
      <c r="BX1150" s="767"/>
      <c r="BY1150" s="767"/>
      <c r="BZ1150" s="767"/>
      <c r="CA1150" s="767"/>
      <c r="CB1150" s="767"/>
      <c r="CC1150" s="767"/>
      <c r="CD1150" s="767"/>
      <c r="CE1150" s="767"/>
      <c r="CF1150" s="767"/>
      <c r="CG1150" s="767"/>
      <c r="CH1150" s="767"/>
      <c r="CI1150" s="767"/>
      <c r="CJ1150" s="767"/>
      <c r="CK1150" s="767"/>
      <c r="CL1150" s="767"/>
      <c r="CM1150" s="767"/>
      <c r="CN1150" s="767"/>
      <c r="CO1150" s="767"/>
      <c r="CP1150" s="767"/>
      <c r="CQ1150" s="767"/>
      <c r="CR1150" s="767"/>
      <c r="CS1150" s="767"/>
      <c r="CT1150" s="767"/>
      <c r="CU1150" s="767"/>
      <c r="CV1150" s="767"/>
      <c r="CW1150" s="767"/>
      <c r="CX1150" s="767"/>
      <c r="CY1150" s="767"/>
      <c r="CZ1150" s="767"/>
      <c r="DA1150" s="767"/>
      <c r="DB1150" s="767"/>
      <c r="DC1150" s="767"/>
      <c r="DD1150" s="767"/>
      <c r="DE1150" s="767"/>
      <c r="DF1150" s="767"/>
      <c r="DG1150" s="767"/>
      <c r="DH1150" s="767"/>
      <c r="DI1150" s="767"/>
      <c r="DJ1150" s="767"/>
      <c r="DK1150" s="767"/>
      <c r="DL1150" s="767"/>
      <c r="DM1150" s="767"/>
      <c r="DN1150" s="767"/>
      <c r="DO1150" s="767"/>
      <c r="DP1150" s="767"/>
      <c r="DQ1150" s="767"/>
      <c r="DR1150" s="767"/>
      <c r="DS1150" s="767"/>
      <c r="DT1150" s="767"/>
      <c r="DU1150" s="767"/>
      <c r="DV1150" s="767"/>
      <c r="DW1150" s="767"/>
      <c r="DX1150" s="767"/>
      <c r="DY1150" s="767"/>
      <c r="DZ1150" s="767"/>
      <c r="EA1150" s="767"/>
      <c r="EB1150" s="767"/>
      <c r="EC1150" s="767"/>
      <c r="ED1150" s="767"/>
      <c r="EE1150" s="767"/>
      <c r="EF1150" s="767"/>
      <c r="EG1150" s="767"/>
      <c r="EH1150" s="767"/>
      <c r="EI1150" s="767"/>
      <c r="EJ1150" s="767"/>
      <c r="EK1150" s="767"/>
      <c r="EL1150" s="767"/>
      <c r="EM1150" s="767"/>
      <c r="EN1150" s="767"/>
      <c r="EO1150" s="767"/>
      <c r="EP1150" s="767"/>
      <c r="EQ1150" s="767"/>
      <c r="ER1150" s="767"/>
      <c r="ES1150" s="767"/>
      <c r="ET1150" s="767"/>
      <c r="EU1150" s="767"/>
      <c r="EV1150" s="767"/>
      <c r="EW1150" s="767"/>
      <c r="EX1150" s="767"/>
      <c r="EY1150" s="767"/>
      <c r="EZ1150" s="767"/>
      <c r="FA1150" s="767"/>
      <c r="FB1150" s="767"/>
      <c r="FC1150" s="767"/>
      <c r="FD1150" s="767"/>
      <c r="FE1150" s="767"/>
      <c r="FF1150" s="767"/>
      <c r="FG1150" s="767"/>
      <c r="FH1150" s="767"/>
      <c r="FI1150" s="767"/>
      <c r="FJ1150" s="767"/>
      <c r="FK1150" s="767"/>
      <c r="FL1150" s="767"/>
      <c r="FM1150" s="767"/>
      <c r="FN1150" s="767"/>
      <c r="FO1150" s="767"/>
      <c r="FP1150" s="767"/>
      <c r="FQ1150" s="767"/>
      <c r="FR1150" s="767"/>
      <c r="FS1150" s="767"/>
      <c r="FT1150" s="767"/>
      <c r="FU1150" s="767"/>
      <c r="FV1150" s="767"/>
      <c r="FW1150" s="767"/>
      <c r="FX1150" s="767"/>
      <c r="FY1150" s="767"/>
      <c r="FZ1150" s="767"/>
      <c r="GA1150" s="767"/>
      <c r="GB1150" s="767"/>
      <c r="GC1150" s="767"/>
      <c r="GD1150" s="767"/>
      <c r="GE1150" s="767"/>
      <c r="GF1150" s="767"/>
      <c r="GG1150" s="767"/>
      <c r="GH1150" s="767"/>
      <c r="GI1150" s="767"/>
      <c r="GJ1150" s="767"/>
      <c r="GK1150" s="767"/>
      <c r="GL1150" s="767"/>
      <c r="GM1150" s="767"/>
      <c r="GN1150" s="767"/>
      <c r="GO1150" s="767"/>
      <c r="GP1150" s="767"/>
      <c r="GQ1150" s="767"/>
      <c r="GR1150" s="767"/>
      <c r="GS1150" s="767"/>
      <c r="GT1150" s="767"/>
      <c r="GU1150" s="767"/>
      <c r="GV1150" s="767"/>
      <c r="GW1150" s="767"/>
      <c r="GX1150" s="767"/>
      <c r="GY1150" s="767"/>
      <c r="GZ1150" s="767"/>
      <c r="HA1150" s="767"/>
      <c r="HB1150" s="767"/>
      <c r="HC1150" s="767"/>
    </row>
    <row r="1151" spans="1:211" s="864" customFormat="1" ht="13.9" hidden="1" customHeight="1">
      <c r="A1151" s="307"/>
      <c r="B1151" s="351"/>
      <c r="C1151" s="971" t="str">
        <f>IF('1C TSspéc15'!M$17&lt;&gt;0,'1C TSspéc15'!$B$12,"")</f>
        <v/>
      </c>
      <c r="D1151" s="972"/>
      <c r="E1151" s="973"/>
      <c r="F1151" s="93">
        <f>IF(AND($C1151='1C TSspéc15'!$B$12,'1C TSspéc15'!$B$16="spécifiques",'1C TSspéc15'!$M$17&lt;&gt;""),'1C TSspéc15'!$M$21,"")</f>
        <v>0</v>
      </c>
      <c r="G1151" s="863"/>
      <c r="H1151" s="745">
        <v>0.21</v>
      </c>
      <c r="I1151" s="747">
        <v>1</v>
      </c>
      <c r="J1151" s="312"/>
      <c r="K1151" s="680">
        <f t="shared" si="314"/>
        <v>0</v>
      </c>
      <c r="L1151" s="556">
        <f>IF(OR('1C TSspéc15'!$B$12="",'1C TSspéc15'!M$30=0),0,IF(AND('1C TSspéc15'!$B$12&lt;&gt;"",$K$2="Pôle",'1C TSspéc15'!$C$12="OUI"),(('1C TSspéc15'!M$22+'1C TSspéc15'!M$23+'1C TSspéc15'!M$24+'1C TSspéc15'!M$25+'1C TSspéc15'!M$29)/'1C TSspéc15'!M$17),IF(AND('1C TSspéc15'!$B$12&lt;&gt;"",$K$2="Pôle",'1C TSspéc15'!$C$12="NON"),(('1C TSspéc15'!M$22+'1C TSspéc15'!M$23+'1C TSspéc15'!M$24+'1C TSspéc15'!M$25+'1C TSspéc15'!M$29)/'1C TSspéc15'!M$30),IF(AND('1C TSspéc15'!$B$12&lt;&gt;"",$K$2&lt;&gt;"Pôle",'1C TSspéc15'!$C$12="OUI"),(('1C TSspéc15'!M$22+'1C TSspéc15'!M$23+'1C TSspéc15'!M$24+'1C TSspéc15'!M$25+'1C TSspéc15'!M$26+'1C TSspéc15'!M$27+'1C TSspéc15'!M$28+'1C TSspéc15'!M$29)/'1C TSspéc15'!M$17),IF(AND('1C TSspéc15'!$B$12&lt;&gt;"",$K$2&lt;&gt;"Pôle",'1C TSspéc15'!$C$12="NON"),(('1C TSspéc15'!M$22+'1C TSspéc15'!M$23+'1C TSspéc15'!M$24+'1C TSspéc15'!M$25+'1C TSspéc15'!M$26+'1C TSspéc15'!M$27+'1C TSspéc15'!M$28+'1C TSspéc15'!M$29)/'1C TSspéc15'!M$30))))))</f>
        <v>0</v>
      </c>
      <c r="M1151" s="556">
        <f>IF(OR('1C TSspéc15'!$B$12="",'1C TSspéc15'!M$30=0),0,IF(AND('1C TSspéc15'!$B$12&lt;&gt;"",$K$2="Pôle",'1C TSspéc15'!$C$12="OUI"),(('1C TSspéc15'!M$26+'1C TSspéc15'!M$27+'1C TSspéc15'!M$28)/'1C TSspéc15'!M$17),IF(AND('1C TSspéc15'!$B$12&lt;&gt;"",$K$2="Pôle",'1C TSspéc15'!$C$12="NON"),(('1C TSspéc15'!M$26+'1C TSspéc15'!M$27+'1C TSspéc15'!M$28)/'1C TSspéc15'!M$30),IF(AND('1C TSspéc15'!$B$12&lt;&gt;"",$K$2&lt;&gt;"Pôle"),0))))</f>
        <v>0</v>
      </c>
      <c r="N1151" s="557">
        <f>IF(AND('1C TSspéc15'!$B$12&lt;&gt;0,'1C TSspéc15'!$M$30&lt;&gt;0),L1151+M1151,0)</f>
        <v>0</v>
      </c>
      <c r="O1151" s="542" t="str">
        <f>IF(AND('1C TSspéc15'!$M$17&lt;&gt;0,'1C TSspéc15'!$C$12="OUI"),'1C TSspéc15'!$M$35/'1C TSspéc15'!$M$17,"")</f>
        <v/>
      </c>
      <c r="P1151" s="543" t="str">
        <f>IF(AND('1C TSspéc15'!$M$17&lt;&gt;0,'1C TSspéc15'!$C$12="OUI"),'1C TSspéc15'!$M$36/'1C TSspéc15'!$M$17,"")</f>
        <v/>
      </c>
      <c r="Q1151" s="543" t="str">
        <f>IF(AND('1C TSspéc15'!$M$17&lt;&gt;0,'1C TSspéc15'!$C$12="OUI"),'1C TSspéc15'!$M$37/'1C TSspéc15'!$M$17,"")</f>
        <v/>
      </c>
      <c r="R1151" s="543" t="str">
        <f>IF(AND('1C TSspéc15'!$M$17&lt;&gt;0,'1C TSspéc15'!$C$12="OUI"),'1C TSspéc15'!$M$38/'1C TSspéc15'!$M$17,"")</f>
        <v/>
      </c>
      <c r="S1151" s="543" t="str">
        <f>IF(AND('1C TSspéc15'!$M$17&lt;&gt;0,'1C TSspéc15'!$C$12="OUI"),'1C TSspéc15'!$M$39/'1C TSspéc15'!$M$17,"")</f>
        <v/>
      </c>
      <c r="T1151" s="543" t="str">
        <f>IF(AND('1C TSspéc15'!$M$17&lt;&gt;0,'1C TSspéc15'!$C$12="OUI"),'1C TSspéc15'!$M$40/'1C TSspéc15'!$M$17,"")</f>
        <v/>
      </c>
      <c r="U1151" s="543" t="str">
        <f>IF(AND('1C TSspéc15'!$M$17&lt;&gt;0,'1C TSspéc15'!$C$12="OUI"),'1C TSspéc15'!$M$41/'1C TSspéc15'!$M$17,"")</f>
        <v/>
      </c>
      <c r="V1151" s="543" t="str">
        <f>IF(AND('1C TSspéc15'!$M$17&lt;&gt;0,'1C TSspéc15'!$C$12="OUI"),'1C TSspéc15'!$M$42/'1C TSspéc15'!$M$17,"")</f>
        <v/>
      </c>
      <c r="W1151" s="543" t="str">
        <f>IF(AND('1C TSspéc15'!$M$17&lt;&gt;0,'1C TSspéc15'!$C$12="OUI"),'1C TSspéc15'!$M$43/'1C TSspéc15'!$M$17,"")</f>
        <v/>
      </c>
      <c r="X1151" s="543" t="str">
        <f>IF(AND('1C TSspéc15'!$M$17&lt;&gt;0,'1C TSspéc15'!$C$12="OUI"),'1C TSspéc15'!$M$44/'1C TSspéc15'!$M$17,"")</f>
        <v/>
      </c>
      <c r="Y1151" s="543" t="str">
        <f>IF(AND('1C TSspéc15'!$M$17&lt;&gt;0,'1C TSspéc15'!$C$12="OUI"),'1C TSspéc15'!$M$45/'1C TSspéc15'!$M$17,"")</f>
        <v/>
      </c>
      <c r="Z1151" s="543" t="str">
        <f>IF(AND('1C TSspéc15'!$M$17&lt;&gt;0,'1C TSspéc15'!$C$12="OUI"),'1C TSspéc15'!$M$46/'1C TSspéc15'!$M$17,"")</f>
        <v/>
      </c>
      <c r="AA1151" s="543" t="str">
        <f>IF(AND('1C TSspéc15'!$M$17&lt;&gt;0,'1C TSspéc15'!$C$12="OUI"),'1C TSspéc15'!$M$47/'1C TSspéc15'!$M$17,"")</f>
        <v/>
      </c>
      <c r="AB1151" s="543" t="str">
        <f>IF(AND('1C TSspéc15'!$M$17&lt;&gt;0,'1C TSspéc15'!$C$12="OUI"),'1C TSspéc15'!$M$48/'1C TSspéc15'!$M$17,"")</f>
        <v/>
      </c>
      <c r="AC1151" s="543" t="str">
        <f>IF(AND('1C TSspéc15'!$M$17&lt;&gt;0,'1C TSspéc15'!$C$12="OUI"),'1C TSspéc15'!$M$49/'1C TSspéc15'!$M$17,"")</f>
        <v/>
      </c>
      <c r="AD1151" s="543" t="str">
        <f>IF(AND('1C TSspéc15'!$M$17&lt;&gt;0,'1C TSspéc15'!$C$12="OUI"),'1C TSspéc15'!$M$50/'1C TSspéc15'!$M$17,"")</f>
        <v/>
      </c>
      <c r="AE1151" s="543" t="str">
        <f>IF(AND('1C TSspéc15'!$M$17&lt;&gt;0,'1C TSspéc15'!$C$12="OUI"),'1C TSspéc15'!$M$51/'1C TSspéc15'!$M$17,"")</f>
        <v/>
      </c>
      <c r="AF1151" s="543" t="str">
        <f>IF(AND('1C TSspéc15'!$M$17&lt;&gt;0,'1C TSspéc15'!$C$12="OUI"),'1C TSspéc15'!$M$52/'1C TSspéc15'!$M$17,"")</f>
        <v/>
      </c>
      <c r="AG1151" s="543" t="str">
        <f>IF(AND('1C TSspéc15'!$M$17&lt;&gt;0,'1C TSspéc15'!$C$12="OUI"),'1C TSspéc15'!$M$53/'1C TSspéc15'!$M$17,"")</f>
        <v/>
      </c>
      <c r="AH1151" s="543" t="str">
        <f>IF(AND('1C TSspéc15'!$M$17&lt;&gt;0,'1C TSspéc15'!$C$12="OUI"),'1C TSspéc15'!$M$54/'1C TSspéc15'!$M$17,"")</f>
        <v/>
      </c>
      <c r="AI1151" s="543" t="str">
        <f>IF(AND('1C TSspéc15'!$M$17&lt;&gt;0,'1C TSspéc15'!$C$12="OUI"),'1C TSspéc15'!$M$55/'1C TSspéc15'!$M$17,"")</f>
        <v/>
      </c>
      <c r="AJ1151" s="543" t="str">
        <f>IF(AND('1C TSspéc15'!$M$17&lt;&gt;0,'1C TSspéc15'!$C$12="OUI"),'1C TSspéc15'!$M$56/'1C TSspéc15'!$M$17,"")</f>
        <v/>
      </c>
      <c r="AK1151" s="543" t="str">
        <f>IF(AND('1C TSspéc15'!$M$17&lt;&gt;0,'1C TSspéc15'!$C$12="OUI"),'1C TSspéc15'!$M$57/'1C TSspéc15'!$M$17,"")</f>
        <v/>
      </c>
      <c r="AL1151" s="72">
        <f>IF(AND('1C TSspéc15'!$M$17&lt;&gt;0,'1C TSspéc15'!$C$12="OUI"),N1151+AK1151,N1151)</f>
        <v>0</v>
      </c>
      <c r="AM1151" s="417">
        <f t="shared" si="315"/>
        <v>0</v>
      </c>
      <c r="AN1151" s="417">
        <f t="shared" si="316"/>
        <v>0</v>
      </c>
      <c r="AO1151" s="418" t="str">
        <f>IF(AND('1C TSspéc15'!$M$17&lt;&gt;0,'1C TSspéc15'!$M$30&lt;&gt;0),AM1151+AN1151,"")</f>
        <v/>
      </c>
      <c r="AP1151" s="573" t="str">
        <f>IF(AND('1C TSspéc15'!$M$17&lt;&gt;0,'1C TSspéc15'!$M$30&lt;&gt;0),AM1151-AR1151,"")</f>
        <v/>
      </c>
      <c r="AQ1151" s="583">
        <f t="shared" si="317"/>
        <v>0</v>
      </c>
      <c r="AR1151" s="596"/>
      <c r="AS1151" s="102"/>
      <c r="AT1151" s="27" t="str">
        <f>IF(('1C TSspéc15'!M$17*FICHE!$C$14&lt;J1151),"Forfait limité à "&amp;FICHE!$C$14&amp;"€/jour","")</f>
        <v/>
      </c>
      <c r="AU1151" s="592"/>
      <c r="AV1151" s="824"/>
      <c r="AW1151" s="824"/>
      <c r="AX1151" s="824"/>
      <c r="AY1151" s="824"/>
      <c r="AZ1151" s="824"/>
      <c r="BA1151" s="767"/>
      <c r="BB1151" s="767"/>
      <c r="BC1151" s="767"/>
      <c r="BD1151" s="767"/>
      <c r="BE1151" s="767"/>
      <c r="BF1151" s="767"/>
      <c r="BG1151" s="767"/>
      <c r="BH1151" s="767"/>
      <c r="BI1151" s="767"/>
      <c r="BJ1151" s="767"/>
      <c r="BK1151" s="767"/>
      <c r="BL1151" s="767"/>
      <c r="BM1151" s="767"/>
      <c r="BN1151" s="767"/>
      <c r="BO1151" s="767"/>
      <c r="BP1151" s="767"/>
      <c r="BQ1151" s="767"/>
      <c r="BR1151" s="767"/>
      <c r="BS1151" s="767"/>
      <c r="BT1151" s="767"/>
      <c r="BU1151" s="767"/>
      <c r="BV1151" s="767"/>
      <c r="BW1151" s="767"/>
      <c r="BX1151" s="767"/>
      <c r="BY1151" s="767"/>
      <c r="BZ1151" s="767"/>
      <c r="CA1151" s="767"/>
      <c r="CB1151" s="767"/>
      <c r="CC1151" s="767"/>
      <c r="CD1151" s="767"/>
      <c r="CE1151" s="767"/>
      <c r="CF1151" s="767"/>
      <c r="CG1151" s="767"/>
      <c r="CH1151" s="767"/>
      <c r="CI1151" s="767"/>
      <c r="CJ1151" s="767"/>
      <c r="CK1151" s="767"/>
      <c r="CL1151" s="767"/>
      <c r="CM1151" s="767"/>
      <c r="CN1151" s="767"/>
      <c r="CO1151" s="767"/>
      <c r="CP1151" s="767"/>
      <c r="CQ1151" s="767"/>
      <c r="CR1151" s="767"/>
      <c r="CS1151" s="767"/>
      <c r="CT1151" s="767"/>
      <c r="CU1151" s="767"/>
      <c r="CV1151" s="767"/>
      <c r="CW1151" s="767"/>
      <c r="CX1151" s="767"/>
      <c r="CY1151" s="767"/>
      <c r="CZ1151" s="767"/>
      <c r="DA1151" s="767"/>
      <c r="DB1151" s="767"/>
      <c r="DC1151" s="767"/>
      <c r="DD1151" s="767"/>
      <c r="DE1151" s="767"/>
      <c r="DF1151" s="767"/>
      <c r="DG1151" s="767"/>
      <c r="DH1151" s="767"/>
      <c r="DI1151" s="767"/>
      <c r="DJ1151" s="767"/>
      <c r="DK1151" s="767"/>
      <c r="DL1151" s="767"/>
      <c r="DM1151" s="767"/>
      <c r="DN1151" s="767"/>
      <c r="DO1151" s="767"/>
      <c r="DP1151" s="767"/>
      <c r="DQ1151" s="767"/>
      <c r="DR1151" s="767"/>
      <c r="DS1151" s="767"/>
      <c r="DT1151" s="767"/>
      <c r="DU1151" s="767"/>
      <c r="DV1151" s="767"/>
      <c r="DW1151" s="767"/>
      <c r="DX1151" s="767"/>
      <c r="DY1151" s="767"/>
      <c r="DZ1151" s="767"/>
      <c r="EA1151" s="767"/>
      <c r="EB1151" s="767"/>
      <c r="EC1151" s="767"/>
      <c r="ED1151" s="767"/>
      <c r="EE1151" s="767"/>
      <c r="EF1151" s="767"/>
      <c r="EG1151" s="767"/>
      <c r="EH1151" s="767"/>
      <c r="EI1151" s="767"/>
      <c r="EJ1151" s="767"/>
      <c r="EK1151" s="767"/>
      <c r="EL1151" s="767"/>
      <c r="EM1151" s="767"/>
      <c r="EN1151" s="767"/>
      <c r="EO1151" s="767"/>
      <c r="EP1151" s="767"/>
      <c r="EQ1151" s="767"/>
      <c r="ER1151" s="767"/>
      <c r="ES1151" s="767"/>
      <c r="ET1151" s="767"/>
      <c r="EU1151" s="767"/>
      <c r="EV1151" s="767"/>
      <c r="EW1151" s="767"/>
      <c r="EX1151" s="767"/>
      <c r="EY1151" s="767"/>
      <c r="EZ1151" s="767"/>
      <c r="FA1151" s="767"/>
      <c r="FB1151" s="767"/>
      <c r="FC1151" s="767"/>
      <c r="FD1151" s="767"/>
      <c r="FE1151" s="767"/>
      <c r="FF1151" s="767"/>
      <c r="FG1151" s="767"/>
      <c r="FH1151" s="767"/>
      <c r="FI1151" s="767"/>
      <c r="FJ1151" s="767"/>
      <c r="FK1151" s="767"/>
      <c r="FL1151" s="767"/>
      <c r="FM1151" s="767"/>
      <c r="FN1151" s="767"/>
      <c r="FO1151" s="767"/>
      <c r="FP1151" s="767"/>
      <c r="FQ1151" s="767"/>
      <c r="FR1151" s="767"/>
      <c r="FS1151" s="767"/>
      <c r="FT1151" s="767"/>
      <c r="FU1151" s="767"/>
      <c r="FV1151" s="767"/>
      <c r="FW1151" s="767"/>
      <c r="FX1151" s="767"/>
      <c r="FY1151" s="767"/>
      <c r="FZ1151" s="767"/>
      <c r="GA1151" s="767"/>
      <c r="GB1151" s="767"/>
      <c r="GC1151" s="767"/>
      <c r="GD1151" s="767"/>
      <c r="GE1151" s="767"/>
      <c r="GF1151" s="767"/>
      <c r="GG1151" s="767"/>
      <c r="GH1151" s="767"/>
      <c r="GI1151" s="767"/>
      <c r="GJ1151" s="767"/>
      <c r="GK1151" s="767"/>
      <c r="GL1151" s="767"/>
      <c r="GM1151" s="767"/>
      <c r="GN1151" s="767"/>
      <c r="GO1151" s="767"/>
      <c r="GP1151" s="767"/>
      <c r="GQ1151" s="767"/>
      <c r="GR1151" s="767"/>
      <c r="GS1151" s="767"/>
      <c r="GT1151" s="767"/>
      <c r="GU1151" s="767"/>
      <c r="GV1151" s="767"/>
      <c r="GW1151" s="767"/>
      <c r="GX1151" s="767"/>
      <c r="GY1151" s="767"/>
      <c r="GZ1151" s="767"/>
      <c r="HA1151" s="767"/>
      <c r="HB1151" s="767"/>
      <c r="HC1151" s="767"/>
    </row>
    <row r="1152" spans="1:211" s="864" customFormat="1" ht="13.9" hidden="1" customHeight="1">
      <c r="A1152" s="307"/>
      <c r="B1152" s="351"/>
      <c r="C1152" s="971" t="str">
        <f>IF('1C TSspéc15'!N$17&lt;&gt;0,'1C TSspéc15'!$B$12,"")</f>
        <v/>
      </c>
      <c r="D1152" s="972"/>
      <c r="E1152" s="973"/>
      <c r="F1152" s="93">
        <f>IF(AND($C1152='1C TSspéc15'!$B$12,'1C TSspéc15'!$B$16="spécifiques",'1C TSspéc15'!$N$17&lt;&gt;""),'1C TSspéc15'!$N$21,"")</f>
        <v>0</v>
      </c>
      <c r="G1152" s="842"/>
      <c r="H1152" s="745">
        <v>0.21</v>
      </c>
      <c r="I1152" s="747">
        <v>1</v>
      </c>
      <c r="J1152" s="312"/>
      <c r="K1152" s="680">
        <f t="shared" si="314"/>
        <v>0</v>
      </c>
      <c r="L1152" s="556">
        <f>IF(OR('1C TSspéc15'!$B$12="",'1C TSspéc15'!N$30=0),0,IF(AND('1C TSspéc15'!$B$12&lt;&gt;"",$K$2="Pôle",'1C TSspéc15'!$C$12="OUI"),(('1C TSspéc15'!N$22+'1C TSspéc15'!N$23+'1C TSspéc15'!N$24+'1C TSspéc15'!N$25+'1C TSspéc15'!N$29)/'1C TSspéc15'!N$17),IF(AND('1C TSspéc15'!$B$12&lt;&gt;"",$K$2="Pôle",'1C TSspéc15'!$C$12="NON"),(('1C TSspéc15'!N$22+'1C TSspéc15'!N$23+'1C TSspéc15'!N$24+'1C TSspéc15'!N$25+'1C TSspéc15'!N$29)/'1C TSspéc15'!N$30),IF(AND('1C TSspéc15'!$B$12&lt;&gt;"",$K$2&lt;&gt;"Pôle",'1C TSspéc15'!$C$12="OUI"),(('1C TSspéc15'!N$22+'1C TSspéc15'!N$23+'1C TSspéc15'!N$24+'1C TSspéc15'!N$25+'1C TSspéc15'!N$26+'1C TSspéc15'!N$27+'1C TSspéc15'!N$28+'1C TSspéc15'!N$29)/'1C TSspéc15'!N$17),IF(AND('1C TSspéc15'!$B$12&lt;&gt;"",$K$2&lt;&gt;"Pôle",'1C TSspéc15'!$C$12="NON"),(('1C TSspéc15'!N$22+'1C TSspéc15'!N$23+'1C TSspéc15'!N$24+'1C TSspéc15'!N$25+'1C TSspéc15'!N$26+'1C TSspéc15'!N$27+'1C TSspéc15'!N$28+'1C TSspéc15'!N$29)/'1C TSspéc15'!N$30))))))</f>
        <v>0</v>
      </c>
      <c r="M1152" s="556">
        <f>IF(OR('1C TSspéc15'!$B$12="",'1C TSspéc15'!N$30=0),0,IF(AND('1C TSspéc15'!$B$12&lt;&gt;"",$K$2="Pôle",'1C TSspéc15'!$C$12="OUI"),(('1C TSspéc15'!N$26+'1C TSspéc15'!N$27+'1C TSspéc15'!N$28)/'1C TSspéc15'!N$17),IF(AND('1C TSspéc15'!$B$12&lt;&gt;"",$K$2="Pôle",'1C TSspéc15'!$C$12="NON"),(('1C TSspéc15'!N$26+'1C TSspéc15'!N$27+'1C TSspéc15'!N$28)/'1C TSspéc15'!N$30),IF(AND('1C TSspéc15'!$B$12&lt;&gt;"",$K$2&lt;&gt;"Pôle"),0))))</f>
        <v>0</v>
      </c>
      <c r="N1152" s="557">
        <f>IF(AND('1C TSspéc15'!$B$12&lt;&gt;0,'1C TSspéc15'!$N$30&lt;&gt;0),L1152+M1152,0)</f>
        <v>0</v>
      </c>
      <c r="O1152" s="893" t="str">
        <f>IF(AND('1C TSspéc15'!$N$17&lt;&gt;0,'1C TSspéc15'!$C$12="OUI"),'1C TSspéc15'!$N$35/'1C TSspéc15'!$N$17,"")</f>
        <v/>
      </c>
      <c r="P1152" s="543" t="str">
        <f>IF(AND('1C TSspéc15'!$N$17&lt;&gt;0,'1C TSspéc15'!$C$12="OUI"),'1C TSspéc15'!$N$36/'1C TSspéc15'!$N$17,"")</f>
        <v/>
      </c>
      <c r="Q1152" s="543" t="str">
        <f>IF(AND('1C TSspéc15'!$N$17&lt;&gt;0,'1C TSspéc15'!$C$12="OUI"),'1C TSspéc15'!$N$37/'1C TSspéc15'!$N$17,"")</f>
        <v/>
      </c>
      <c r="R1152" s="543" t="str">
        <f>IF(AND('1C TSspéc15'!$N$17&lt;&gt;0,'1C TSspéc15'!$C$12="OUI"),'1C TSspéc15'!$N$38/'1C TSspéc15'!$N$17,"")</f>
        <v/>
      </c>
      <c r="S1152" s="543" t="str">
        <f>IF(AND('1C TSspéc15'!$N$17&lt;&gt;0,'1C TSspéc15'!$C$12="OUI"),'1C TSspéc15'!$N$39/'1C TSspéc15'!$N$17,"")</f>
        <v/>
      </c>
      <c r="T1152" s="543" t="str">
        <f>IF(AND('1C TSspéc15'!$N$17&lt;&gt;0,'1C TSspéc15'!$C$12="OUI"),'1C TSspéc15'!$N$40/'1C TSspéc15'!$N$17,"")</f>
        <v/>
      </c>
      <c r="U1152" s="543" t="str">
        <f>IF(AND('1C TSspéc15'!$N$17&lt;&gt;0,'1C TSspéc15'!$C$12="OUI"),'1C TSspéc15'!$N$41/'1C TSspéc15'!$N$17,"")</f>
        <v/>
      </c>
      <c r="V1152" s="543" t="str">
        <f>IF(AND('1C TSspéc15'!$N$17&lt;&gt;0,'1C TSspéc15'!$C$12="OUI"),'1C TSspéc15'!$N$42/'1C TSspéc15'!$N$17,"")</f>
        <v/>
      </c>
      <c r="W1152" s="543" t="str">
        <f>IF(AND('1C TSspéc15'!$N$17&lt;&gt;0,'1C TSspéc15'!$C$12="OUI"),'1C TSspéc15'!$N$43/'1C TSspéc15'!$N$17,"")</f>
        <v/>
      </c>
      <c r="X1152" s="543" t="str">
        <f>IF(AND('1C TSspéc15'!$N$17&lt;&gt;0,'1C TSspéc15'!$C$12="OUI"),'1C TSspéc15'!$N$44/'1C TSspéc15'!$N$17,"")</f>
        <v/>
      </c>
      <c r="Y1152" s="543" t="str">
        <f>IF(AND('1C TSspéc15'!$N$17&lt;&gt;0,'1C TSspéc15'!$C$12="OUI"),'1C TSspéc15'!$N$45/'1C TSspéc15'!$N$17,"")</f>
        <v/>
      </c>
      <c r="Z1152" s="543" t="str">
        <f>IF(AND('1C TSspéc15'!$N$17&lt;&gt;0,'1C TSspéc15'!$C$12="OUI"),'1C TSspéc15'!$N$46/'1C TSspéc15'!$N$17,"")</f>
        <v/>
      </c>
      <c r="AA1152" s="543" t="str">
        <f>IF(AND('1C TSspéc15'!$N$17&lt;&gt;0,'1C TSspéc15'!$C$12="OUI"),'1C TSspéc15'!$N$47/'1C TSspéc15'!$N$17,"")</f>
        <v/>
      </c>
      <c r="AB1152" s="543" t="str">
        <f>IF(AND('1C TSspéc15'!$N$17&lt;&gt;0,'1C TSspéc15'!$C$12="OUI"),'1C TSspéc15'!$N$48/'1C TSspéc15'!$N$17,"")</f>
        <v/>
      </c>
      <c r="AC1152" s="543" t="str">
        <f>IF(AND('1C TSspéc15'!$N$17&lt;&gt;0,'1C TSspéc15'!$C$12="OUI"),'1C TSspéc15'!$N$49/'1C TSspéc15'!$N$17,"")</f>
        <v/>
      </c>
      <c r="AD1152" s="543" t="str">
        <f>IF(AND('1C TSspéc15'!$N$17&lt;&gt;0,'1C TSspéc15'!$C$12="OUI"),'1C TSspéc15'!$N$50/'1C TSspéc15'!$N$17,"")</f>
        <v/>
      </c>
      <c r="AE1152" s="543" t="str">
        <f>IF(AND('1C TSspéc15'!$N$17&lt;&gt;0,'1C TSspéc15'!$C$12="OUI"),'1C TSspéc15'!$N$51/'1C TSspéc15'!$N$17,"")</f>
        <v/>
      </c>
      <c r="AF1152" s="543" t="str">
        <f>IF(AND('1C TSspéc15'!$N$17&lt;&gt;0,'1C TSspéc15'!$C$12="OUI"),'1C TSspéc15'!$N$52/'1C TSspéc15'!$N$17,"")</f>
        <v/>
      </c>
      <c r="AG1152" s="543" t="str">
        <f>IF(AND('1C TSspéc15'!$N$17&lt;&gt;0,'1C TSspéc15'!$C$12="OUI"),'1C TSspéc15'!$N$53/'1C TSspéc15'!$N$17,"")</f>
        <v/>
      </c>
      <c r="AH1152" s="543" t="str">
        <f>IF(AND('1C TSspéc15'!$N$17&lt;&gt;0,'1C TSspéc15'!$C$12="OUI"),'1C TSspéc15'!$N$54/'1C TSspéc15'!$N$17,"")</f>
        <v/>
      </c>
      <c r="AI1152" s="543" t="str">
        <f>IF(AND('1C TSspéc15'!$N$17&lt;&gt;0,'1C TSspéc15'!$C$12="OUI"),'1C TSspéc15'!$N$55/'1C TSspéc15'!$N$17,"")</f>
        <v/>
      </c>
      <c r="AJ1152" s="543" t="str">
        <f>IF(AND('1C TSspéc15'!$N$17&lt;&gt;0,'1C TSspéc15'!$C$12="OUI"),'1C TSspéc15'!$N$56/'1C TSspéc15'!$N$17,"")</f>
        <v/>
      </c>
      <c r="AK1152" s="543" t="str">
        <f>IF(AND('1C TSspéc15'!$N$17&lt;&gt;0,'1C TSspéc15'!$C$12="OUI"),'1C TSspéc15'!$N$57/'1C TSspéc15'!$N$17,"")</f>
        <v/>
      </c>
      <c r="AL1152" s="72">
        <f>IF(AND('1C TSspéc15'!$N$17&lt;&gt;0,'1C TSspéc15'!$C$12="OUI"),N1152+AK1152,N1152)</f>
        <v>0</v>
      </c>
      <c r="AM1152" s="417">
        <f t="shared" si="315"/>
        <v>0</v>
      </c>
      <c r="AN1152" s="417">
        <f t="shared" si="316"/>
        <v>0</v>
      </c>
      <c r="AO1152" s="418" t="str">
        <f>IF(AND('1C TSspéc15'!$N$17&lt;&gt;0,'1C TSspéc15'!$N$30&lt;&gt;0),AM1152+AN1152,"")</f>
        <v/>
      </c>
      <c r="AP1152" s="573" t="str">
        <f>IF(AND('1C TSspéc15'!$N$17&lt;&gt;0,'1C TSspéc15'!$N$30&lt;&gt;0),AM1152-AR1152,"")</f>
        <v/>
      </c>
      <c r="AQ1152" s="583">
        <f t="shared" si="317"/>
        <v>0</v>
      </c>
      <c r="AR1152" s="596"/>
      <c r="AS1152" s="102"/>
      <c r="AT1152" s="27" t="str">
        <f>IF(('1C TSspéc15'!N$17*FICHE!$C$14&lt;J1152),"Forfait limité à "&amp;FICHE!$C$14&amp;"€/jour","")</f>
        <v/>
      </c>
      <c r="AU1152" s="592"/>
      <c r="AV1152" s="824"/>
      <c r="AW1152" s="824"/>
      <c r="AX1152" s="824"/>
      <c r="AY1152" s="824"/>
      <c r="AZ1152" s="824"/>
      <c r="BA1152" s="767"/>
      <c r="BB1152" s="767"/>
      <c r="BC1152" s="767"/>
      <c r="BD1152" s="767"/>
      <c r="BE1152" s="767"/>
      <c r="BF1152" s="767"/>
      <c r="BG1152" s="767"/>
      <c r="BH1152" s="767"/>
      <c r="BI1152" s="767"/>
      <c r="BJ1152" s="767"/>
      <c r="BK1152" s="767"/>
      <c r="BL1152" s="767"/>
      <c r="BM1152" s="767"/>
      <c r="BN1152" s="767"/>
      <c r="BO1152" s="767"/>
      <c r="BP1152" s="767"/>
      <c r="BQ1152" s="767"/>
      <c r="BR1152" s="767"/>
      <c r="BS1152" s="767"/>
      <c r="BT1152" s="767"/>
      <c r="BU1152" s="767"/>
      <c r="BV1152" s="767"/>
      <c r="BW1152" s="767"/>
      <c r="BX1152" s="767"/>
      <c r="BY1152" s="767"/>
      <c r="BZ1152" s="767"/>
      <c r="CA1152" s="767"/>
      <c r="CB1152" s="767"/>
      <c r="CC1152" s="767"/>
      <c r="CD1152" s="767"/>
      <c r="CE1152" s="767"/>
      <c r="CF1152" s="767"/>
      <c r="CG1152" s="767"/>
      <c r="CH1152" s="767"/>
      <c r="CI1152" s="767"/>
      <c r="CJ1152" s="767"/>
      <c r="CK1152" s="767"/>
      <c r="CL1152" s="767"/>
      <c r="CM1152" s="767"/>
      <c r="CN1152" s="767"/>
      <c r="CO1152" s="767"/>
      <c r="CP1152" s="767"/>
      <c r="CQ1152" s="767"/>
      <c r="CR1152" s="767"/>
      <c r="CS1152" s="767"/>
      <c r="CT1152" s="767"/>
      <c r="CU1152" s="767"/>
      <c r="CV1152" s="767"/>
      <c r="CW1152" s="767"/>
      <c r="CX1152" s="767"/>
      <c r="CY1152" s="767"/>
      <c r="CZ1152" s="767"/>
      <c r="DA1152" s="767"/>
      <c r="DB1152" s="767"/>
      <c r="DC1152" s="767"/>
      <c r="DD1152" s="767"/>
      <c r="DE1152" s="767"/>
      <c r="DF1152" s="767"/>
      <c r="DG1152" s="767"/>
      <c r="DH1152" s="767"/>
      <c r="DI1152" s="767"/>
      <c r="DJ1152" s="767"/>
      <c r="DK1152" s="767"/>
      <c r="DL1152" s="767"/>
      <c r="DM1152" s="767"/>
      <c r="DN1152" s="767"/>
      <c r="DO1152" s="767"/>
      <c r="DP1152" s="767"/>
      <c r="DQ1152" s="767"/>
      <c r="DR1152" s="767"/>
      <c r="DS1152" s="767"/>
      <c r="DT1152" s="767"/>
      <c r="DU1152" s="767"/>
      <c r="DV1152" s="767"/>
      <c r="DW1152" s="767"/>
      <c r="DX1152" s="767"/>
      <c r="DY1152" s="767"/>
      <c r="DZ1152" s="767"/>
      <c r="EA1152" s="767"/>
      <c r="EB1152" s="767"/>
      <c r="EC1152" s="767"/>
      <c r="ED1152" s="767"/>
      <c r="EE1152" s="767"/>
      <c r="EF1152" s="767"/>
      <c r="EG1152" s="767"/>
      <c r="EH1152" s="767"/>
      <c r="EI1152" s="767"/>
      <c r="EJ1152" s="767"/>
      <c r="EK1152" s="767"/>
      <c r="EL1152" s="767"/>
      <c r="EM1152" s="767"/>
      <c r="EN1152" s="767"/>
      <c r="EO1152" s="767"/>
      <c r="EP1152" s="767"/>
      <c r="EQ1152" s="767"/>
      <c r="ER1152" s="767"/>
      <c r="ES1152" s="767"/>
      <c r="ET1152" s="767"/>
      <c r="EU1152" s="767"/>
      <c r="EV1152" s="767"/>
      <c r="EW1152" s="767"/>
      <c r="EX1152" s="767"/>
      <c r="EY1152" s="767"/>
      <c r="EZ1152" s="767"/>
      <c r="FA1152" s="767"/>
      <c r="FB1152" s="767"/>
      <c r="FC1152" s="767"/>
      <c r="FD1152" s="767"/>
      <c r="FE1152" s="767"/>
      <c r="FF1152" s="767"/>
      <c r="FG1152" s="767"/>
      <c r="FH1152" s="767"/>
      <c r="FI1152" s="767"/>
      <c r="FJ1152" s="767"/>
      <c r="FK1152" s="767"/>
      <c r="FL1152" s="767"/>
      <c r="FM1152" s="767"/>
      <c r="FN1152" s="767"/>
      <c r="FO1152" s="767"/>
      <c r="FP1152" s="767"/>
      <c r="FQ1152" s="767"/>
      <c r="FR1152" s="767"/>
      <c r="FS1152" s="767"/>
      <c r="FT1152" s="767"/>
      <c r="FU1152" s="767"/>
      <c r="FV1152" s="767"/>
      <c r="FW1152" s="767"/>
      <c r="FX1152" s="767"/>
      <c r="FY1152" s="767"/>
      <c r="FZ1152" s="767"/>
      <c r="GA1152" s="767"/>
      <c r="GB1152" s="767"/>
      <c r="GC1152" s="767"/>
      <c r="GD1152" s="767"/>
      <c r="GE1152" s="767"/>
      <c r="GF1152" s="767"/>
      <c r="GG1152" s="767"/>
      <c r="GH1152" s="767"/>
      <c r="GI1152" s="767"/>
      <c r="GJ1152" s="767"/>
      <c r="GK1152" s="767"/>
      <c r="GL1152" s="767"/>
      <c r="GM1152" s="767"/>
      <c r="GN1152" s="767"/>
      <c r="GO1152" s="767"/>
      <c r="GP1152" s="767"/>
      <c r="GQ1152" s="767"/>
      <c r="GR1152" s="767"/>
      <c r="GS1152" s="767"/>
      <c r="GT1152" s="767"/>
      <c r="GU1152" s="767"/>
      <c r="GV1152" s="767"/>
      <c r="GW1152" s="767"/>
      <c r="GX1152" s="767"/>
      <c r="GY1152" s="767"/>
      <c r="GZ1152" s="767"/>
      <c r="HA1152" s="767"/>
      <c r="HB1152" s="767"/>
      <c r="HC1152" s="767"/>
    </row>
    <row r="1153" spans="1:211" s="864" customFormat="1" ht="13.9" hidden="1" customHeight="1">
      <c r="A1153" s="307"/>
      <c r="B1153" s="351"/>
      <c r="C1153" s="971" t="str">
        <f>IF('1C TSspéc15'!O$17&lt;&gt;0,'1C TSspéc15'!$B$12,"")</f>
        <v/>
      </c>
      <c r="D1153" s="972"/>
      <c r="E1153" s="973"/>
      <c r="F1153" s="93">
        <f>IF(AND($C1153='1C TSspéc15'!$B$12,'1C TSspéc15'!$B$16="spécifiques",'1C TSspéc15'!$O$17&lt;&gt;""),'1C TSspéc15'!$O$21,"")</f>
        <v>0</v>
      </c>
      <c r="G1153" s="842"/>
      <c r="H1153" s="745">
        <v>0.21</v>
      </c>
      <c r="I1153" s="747">
        <v>1</v>
      </c>
      <c r="J1153" s="312"/>
      <c r="K1153" s="680">
        <f t="shared" si="314"/>
        <v>0</v>
      </c>
      <c r="L1153" s="556">
        <f>IF(OR('1C TSspéc15'!$B$12="",'1C TSspéc15'!O$30=0),0,IF(AND('1C TSspéc15'!$B$12&lt;&gt;"",$K$2="Pôle",'1C TSspéc15'!$C$12="OUI"),(('1C TSspéc15'!O$22+'1C TSspéc15'!O$23+'1C TSspéc15'!O$24+'1C TSspéc15'!O$25+'1C TSspéc15'!O$29)/'1C TSspéc15'!O$17),IF(AND('1C TSspéc15'!$B$12&lt;&gt;"",$K$2="Pôle",'1C TSspéc15'!$C$12="NON"),(('1C TSspéc15'!O$22+'1C TSspéc15'!O$23+'1C TSspéc15'!O$24+'1C TSspéc15'!O$25+'1C TSspéc15'!O$29)/'1C TSspéc15'!O$30),IF(AND('1C TSspéc15'!$B$12&lt;&gt;"",$K$2&lt;&gt;"Pôle",'1C TSspéc15'!$C$12="OUI"),(('1C TSspéc15'!O$22+'1C TSspéc15'!O$23+'1C TSspéc15'!O$24+'1C TSspéc15'!O$25+'1C TSspéc15'!O$26+'1C TSspéc15'!O$27+'1C TSspéc15'!O$28+'1C TSspéc15'!O$29)/'1C TSspéc15'!O$17),IF(AND('1C TSspéc15'!$B$12&lt;&gt;"",$K$2&lt;&gt;"Pôle",'1C TSspéc15'!$C$12="NON"),(('1C TSspéc15'!O$22+'1C TSspéc15'!O$23+'1C TSspéc15'!O$24+'1C TSspéc15'!O$25+'1C TSspéc15'!O$26+'1C TSspéc15'!O$27+'1C TSspéc15'!O$28+'1C TSspéc15'!O$29)/'1C TSspéc15'!O$30))))))</f>
        <v>0</v>
      </c>
      <c r="M1153" s="556">
        <f>IF(OR('1C TSspéc15'!$B$12="",'1C TSspéc15'!O$30=0),0,IF(AND('1C TSspéc15'!$B$12&lt;&gt;"",$K$2="Pôle",'1C TSspéc15'!$C$12="OUI"),(('1C TSspéc15'!O$26+'1C TSspéc15'!O$27+'1C TSspéc15'!O$28)/'1C TSspéc15'!O$17),IF(AND('1C TSspéc15'!$B$12&lt;&gt;"",$K$2="Pôle",'1C TSspéc15'!$C$12="NON"),(('1C TSspéc15'!O$26+'1C TSspéc15'!O$27+'1C TSspéc15'!O$28)/'1C TSspéc15'!O$30),IF(AND('1C TSspéc15'!$B$12&lt;&gt;"",$K$2&lt;&gt;"Pôle"),0))))</f>
        <v>0</v>
      </c>
      <c r="N1153" s="557">
        <f>IF(AND('1C TSspéc15'!$B$12&lt;&gt;0,'1C TSspéc15'!$O$30&lt;&gt;0),L1153+M1153,0)</f>
        <v>0</v>
      </c>
      <c r="O1153" s="893" t="str">
        <f>IF(AND('1C TSspéc15'!$O$17&lt;&gt;0,'1C TSspéc15'!$C$12="OUI"),'1C TSspéc15'!$O$35/'1C TSspéc15'!$O$17,"")</f>
        <v/>
      </c>
      <c r="P1153" s="543" t="str">
        <f>IF(AND('1C TSspéc15'!$O$17&lt;&gt;0,'1C TSspéc15'!$C$12="OUI"),'1C TSspéc15'!$O$36/'1C TSspéc15'!$O$17,"")</f>
        <v/>
      </c>
      <c r="Q1153" s="543" t="str">
        <f>IF(AND('1C TSspéc15'!$O$17&lt;&gt;0,'1C TSspéc15'!$C$12="OUI"),'1C TSspéc15'!$O$37/'1C TSspéc15'!$O$17,"")</f>
        <v/>
      </c>
      <c r="R1153" s="543" t="str">
        <f>IF(AND('1C TSspéc15'!$O$17&lt;&gt;0,'1C TSspéc15'!$C$12="OUI"),'1C TSspéc15'!$O$38/'1C TSspéc15'!$O$17,"")</f>
        <v/>
      </c>
      <c r="S1153" s="543" t="str">
        <f>IF(AND('1C TSspéc15'!$O$17&lt;&gt;0,'1C TSspéc15'!$C$12="OUI"),'1C TSspéc15'!$O$39/'1C TSspéc15'!$O$17,"")</f>
        <v/>
      </c>
      <c r="T1153" s="543" t="str">
        <f>IF(AND('1C TSspéc15'!$O$17&lt;&gt;0,'1C TSspéc15'!$C$12="OUI"),'1C TSspéc15'!$O$40/'1C TSspéc15'!$O$17,"")</f>
        <v/>
      </c>
      <c r="U1153" s="543" t="str">
        <f>IF(AND('1C TSspéc15'!$O$17&lt;&gt;0,'1C TSspéc15'!$C$12="OUI"),'1C TSspéc15'!$O$41/'1C TSspéc15'!$O$17,"")</f>
        <v/>
      </c>
      <c r="V1153" s="543" t="str">
        <f>IF(AND('1C TSspéc15'!$O$17&lt;&gt;0,'1C TSspéc15'!$C$12="OUI"),'1C TSspéc15'!$O$42/'1C TSspéc15'!$O$17,"")</f>
        <v/>
      </c>
      <c r="W1153" s="543" t="str">
        <f>IF(AND('1C TSspéc15'!$O$17&lt;&gt;0,'1C TSspéc15'!$C$12="OUI"),'1C TSspéc15'!$O$43/'1C TSspéc15'!$O$17,"")</f>
        <v/>
      </c>
      <c r="X1153" s="543" t="str">
        <f>IF(AND('1C TSspéc15'!$O$17&lt;&gt;0,'1C TSspéc15'!$C$12="OUI"),'1C TSspéc15'!$O$44/'1C TSspéc15'!$O$17,"")</f>
        <v/>
      </c>
      <c r="Y1153" s="543" t="str">
        <f>IF(AND('1C TSspéc15'!$O$17&lt;&gt;0,'1C TSspéc15'!$C$12="OUI"),'1C TSspéc15'!$O$45/'1C TSspéc15'!$O$17,"")</f>
        <v/>
      </c>
      <c r="Z1153" s="543" t="str">
        <f>IF(AND('1C TSspéc15'!$O$17&lt;&gt;0,'1C TSspéc15'!$C$12="OUI"),'1C TSspéc15'!$O$46/'1C TSspéc15'!$O$17,"")</f>
        <v/>
      </c>
      <c r="AA1153" s="543" t="str">
        <f>IF(AND('1C TSspéc15'!$O$17&lt;&gt;0,'1C TSspéc15'!$C$12="OUI"),'1C TSspéc15'!$O$47/'1C TSspéc15'!$O$17,"")</f>
        <v/>
      </c>
      <c r="AB1153" s="543" t="str">
        <f>IF(AND('1C TSspéc15'!$O$17&lt;&gt;0,'1C TSspéc15'!$C$12="OUI"),'1C TSspéc15'!$O$48/'1C TSspéc15'!$O$17,"")</f>
        <v/>
      </c>
      <c r="AC1153" s="543" t="str">
        <f>IF(AND('1C TSspéc15'!$O$17&lt;&gt;0,'1C TSspéc15'!$C$12="OUI"),'1C TSspéc15'!$O$49/'1C TSspéc15'!$O$17,"")</f>
        <v/>
      </c>
      <c r="AD1153" s="543" t="str">
        <f>IF(AND('1C TSspéc15'!$O$17&lt;&gt;0,'1C TSspéc15'!$C$12="OUI"),'1C TSspéc15'!$O$50/'1C TSspéc15'!$O$17,"")</f>
        <v/>
      </c>
      <c r="AE1153" s="543" t="str">
        <f>IF(AND('1C TSspéc15'!$O$17&lt;&gt;0,'1C TSspéc15'!$C$12="OUI"),'1C TSspéc15'!$O$51/'1C TSspéc15'!$O$17,"")</f>
        <v/>
      </c>
      <c r="AF1153" s="543" t="str">
        <f>IF(AND('1C TSspéc15'!$O$17&lt;&gt;0,'1C TSspéc15'!$C$12="OUI"),'1C TSspéc15'!$O$52/'1C TSspéc15'!$O$17,"")</f>
        <v/>
      </c>
      <c r="AG1153" s="543" t="str">
        <f>IF(AND('1C TSspéc15'!$O$17&lt;&gt;0,'1C TSspéc15'!$C$12="OUI"),'1C TSspéc15'!$O$53/'1C TSspéc15'!$O$17,"")</f>
        <v/>
      </c>
      <c r="AH1153" s="543" t="str">
        <f>IF(AND('1C TSspéc15'!$O$17&lt;&gt;0,'1C TSspéc15'!$C$12="OUI"),'1C TSspéc15'!$O$54/'1C TSspéc15'!$O$17,"")</f>
        <v/>
      </c>
      <c r="AI1153" s="543" t="str">
        <f>IF(AND('1C TSspéc15'!$O$17&lt;&gt;0,'1C TSspéc15'!$C$12="OUI"),'1C TSspéc15'!$O$55/'1C TSspéc15'!$O$17,"")</f>
        <v/>
      </c>
      <c r="AJ1153" s="543" t="str">
        <f>IF(AND('1C TSspéc15'!$O$17&lt;&gt;0,'1C TSspéc15'!$C$12="OUI"),'1C TSspéc15'!$O$56/'1C TSspéc15'!$O$17,"")</f>
        <v/>
      </c>
      <c r="AK1153" s="543" t="str">
        <f>IF(AND('1C TSspéc15'!$O$17&lt;&gt;0,'1C TSspéc15'!$C$12="OUI"),'1C TSspéc15'!$O$57/'1C TSspéc15'!$O$17,"")</f>
        <v/>
      </c>
      <c r="AL1153" s="72">
        <f>IF(AND('1C TSspéc15'!$O$17&lt;&gt;0,'1C TSspéc15'!$C$12="OUI"),N1153+AK1153,N1153)</f>
        <v>0</v>
      </c>
      <c r="AM1153" s="417">
        <f t="shared" si="315"/>
        <v>0</v>
      </c>
      <c r="AN1153" s="417">
        <f t="shared" si="316"/>
        <v>0</v>
      </c>
      <c r="AO1153" s="418" t="str">
        <f>IF(AND('1C TSspéc15'!$O$17&lt;&gt;0,'1C TSspéc15'!$O$30&lt;&gt;0),AM1153+AN1153,"")</f>
        <v/>
      </c>
      <c r="AP1153" s="573" t="str">
        <f>IF(AND('1C TSspéc15'!$O$17&lt;&gt;0,'1C TSspéc15'!$O$30&lt;&gt;0),AM1153-AR1153,"")</f>
        <v/>
      </c>
      <c r="AQ1153" s="583">
        <f t="shared" si="317"/>
        <v>0</v>
      </c>
      <c r="AR1153" s="596"/>
      <c r="AS1153" s="102"/>
      <c r="AT1153" s="27" t="str">
        <f>IF(('1C TSspéc15'!O$17*FICHE!$C$14&lt;J1153),"Forfait limité à "&amp;FICHE!$C$14&amp;"€/jour","")</f>
        <v/>
      </c>
      <c r="AU1153" s="592"/>
      <c r="AV1153" s="824"/>
      <c r="AW1153" s="824"/>
      <c r="AX1153" s="824"/>
      <c r="AY1153" s="824"/>
      <c r="AZ1153" s="824"/>
      <c r="BA1153" s="767"/>
      <c r="BB1153" s="767"/>
      <c r="BC1153" s="767"/>
      <c r="BD1153" s="767"/>
      <c r="BE1153" s="767"/>
      <c r="BF1153" s="767"/>
      <c r="BG1153" s="767"/>
      <c r="BH1153" s="767"/>
      <c r="BI1153" s="767"/>
      <c r="BJ1153" s="767"/>
      <c r="BK1153" s="767"/>
      <c r="BL1153" s="767"/>
      <c r="BM1153" s="767"/>
      <c r="BN1153" s="767"/>
      <c r="BO1153" s="767"/>
      <c r="BP1153" s="767"/>
      <c r="BQ1153" s="767"/>
      <c r="BR1153" s="767"/>
      <c r="BS1153" s="767"/>
      <c r="BT1153" s="767"/>
      <c r="BU1153" s="767"/>
      <c r="BV1153" s="767"/>
      <c r="BW1153" s="767"/>
      <c r="BX1153" s="767"/>
      <c r="BY1153" s="767"/>
      <c r="BZ1153" s="767"/>
      <c r="CA1153" s="767"/>
      <c r="CB1153" s="767"/>
      <c r="CC1153" s="767"/>
      <c r="CD1153" s="767"/>
      <c r="CE1153" s="767"/>
      <c r="CF1153" s="767"/>
      <c r="CG1153" s="767"/>
      <c r="CH1153" s="767"/>
      <c r="CI1153" s="767"/>
      <c r="CJ1153" s="767"/>
      <c r="CK1153" s="767"/>
      <c r="CL1153" s="767"/>
      <c r="CM1153" s="767"/>
      <c r="CN1153" s="767"/>
      <c r="CO1153" s="767"/>
      <c r="CP1153" s="767"/>
      <c r="CQ1153" s="767"/>
      <c r="CR1153" s="767"/>
      <c r="CS1153" s="767"/>
      <c r="CT1153" s="767"/>
      <c r="CU1153" s="767"/>
      <c r="CV1153" s="767"/>
      <c r="CW1153" s="767"/>
      <c r="CX1153" s="767"/>
      <c r="CY1153" s="767"/>
      <c r="CZ1153" s="767"/>
      <c r="DA1153" s="767"/>
      <c r="DB1153" s="767"/>
      <c r="DC1153" s="767"/>
      <c r="DD1153" s="767"/>
      <c r="DE1153" s="767"/>
      <c r="DF1153" s="767"/>
      <c r="DG1153" s="767"/>
      <c r="DH1153" s="767"/>
      <c r="DI1153" s="767"/>
      <c r="DJ1153" s="767"/>
      <c r="DK1153" s="767"/>
      <c r="DL1153" s="767"/>
      <c r="DM1153" s="767"/>
      <c r="DN1153" s="767"/>
      <c r="DO1153" s="767"/>
      <c r="DP1153" s="767"/>
      <c r="DQ1153" s="767"/>
      <c r="DR1153" s="767"/>
      <c r="DS1153" s="767"/>
      <c r="DT1153" s="767"/>
      <c r="DU1153" s="767"/>
      <c r="DV1153" s="767"/>
      <c r="DW1153" s="767"/>
      <c r="DX1153" s="767"/>
      <c r="DY1153" s="767"/>
      <c r="DZ1153" s="767"/>
      <c r="EA1153" s="767"/>
      <c r="EB1153" s="767"/>
      <c r="EC1153" s="767"/>
      <c r="ED1153" s="767"/>
      <c r="EE1153" s="767"/>
      <c r="EF1153" s="767"/>
      <c r="EG1153" s="767"/>
      <c r="EH1153" s="767"/>
      <c r="EI1153" s="767"/>
      <c r="EJ1153" s="767"/>
      <c r="EK1153" s="767"/>
      <c r="EL1153" s="767"/>
      <c r="EM1153" s="767"/>
      <c r="EN1153" s="767"/>
      <c r="EO1153" s="767"/>
      <c r="EP1153" s="767"/>
      <c r="EQ1153" s="767"/>
      <c r="ER1153" s="767"/>
      <c r="ES1153" s="767"/>
      <c r="ET1153" s="767"/>
      <c r="EU1153" s="767"/>
      <c r="EV1153" s="767"/>
      <c r="EW1153" s="767"/>
      <c r="EX1153" s="767"/>
      <c r="EY1153" s="767"/>
      <c r="EZ1153" s="767"/>
      <c r="FA1153" s="767"/>
      <c r="FB1153" s="767"/>
      <c r="FC1153" s="767"/>
      <c r="FD1153" s="767"/>
      <c r="FE1153" s="767"/>
      <c r="FF1153" s="767"/>
      <c r="FG1153" s="767"/>
      <c r="FH1153" s="767"/>
      <c r="FI1153" s="767"/>
      <c r="FJ1153" s="767"/>
      <c r="FK1153" s="767"/>
      <c r="FL1153" s="767"/>
      <c r="FM1153" s="767"/>
      <c r="FN1153" s="767"/>
      <c r="FO1153" s="767"/>
      <c r="FP1153" s="767"/>
      <c r="FQ1153" s="767"/>
      <c r="FR1153" s="767"/>
      <c r="FS1153" s="767"/>
      <c r="FT1153" s="767"/>
      <c r="FU1153" s="767"/>
      <c r="FV1153" s="767"/>
      <c r="FW1153" s="767"/>
      <c r="FX1153" s="767"/>
      <c r="FY1153" s="767"/>
      <c r="FZ1153" s="767"/>
      <c r="GA1153" s="767"/>
      <c r="GB1153" s="767"/>
      <c r="GC1153" s="767"/>
      <c r="GD1153" s="767"/>
      <c r="GE1153" s="767"/>
      <c r="GF1153" s="767"/>
      <c r="GG1153" s="767"/>
      <c r="GH1153" s="767"/>
      <c r="GI1153" s="767"/>
      <c r="GJ1153" s="767"/>
      <c r="GK1153" s="767"/>
      <c r="GL1153" s="767"/>
      <c r="GM1153" s="767"/>
      <c r="GN1153" s="767"/>
      <c r="GO1153" s="767"/>
      <c r="GP1153" s="767"/>
      <c r="GQ1153" s="767"/>
      <c r="GR1153" s="767"/>
      <c r="GS1153" s="767"/>
      <c r="GT1153" s="767"/>
      <c r="GU1153" s="767"/>
      <c r="GV1153" s="767"/>
      <c r="GW1153" s="767"/>
      <c r="GX1153" s="767"/>
      <c r="GY1153" s="767"/>
      <c r="GZ1153" s="767"/>
      <c r="HA1153" s="767"/>
      <c r="HB1153" s="767"/>
      <c r="HC1153" s="767"/>
    </row>
    <row r="1154" spans="1:211" s="864" customFormat="1" ht="13.9" hidden="1" customHeight="1">
      <c r="A1154" s="307"/>
      <c r="B1154" s="351"/>
      <c r="C1154" s="971" t="str">
        <f>IF('1C TSspéc15'!P$17&lt;&gt;0,'1C TSspéc15'!$B$12,"")</f>
        <v/>
      </c>
      <c r="D1154" s="972"/>
      <c r="E1154" s="973"/>
      <c r="F1154" s="93">
        <f>IF(AND($C1154='1C TSspéc15'!$B$12,'1C TSspéc15'!$B$16="spécifiques",'1C TSspéc15'!$P$17&lt;&gt;""),'1C TSspéc15'!$P$21,"")</f>
        <v>0</v>
      </c>
      <c r="G1154" s="842"/>
      <c r="H1154" s="745">
        <v>0.21</v>
      </c>
      <c r="I1154" s="747">
        <v>1</v>
      </c>
      <c r="J1154" s="312"/>
      <c r="K1154" s="680">
        <f t="shared" si="314"/>
        <v>0</v>
      </c>
      <c r="L1154" s="556">
        <f>IF(OR('1C TSspéc15'!$B$12="",'1C TSspéc15'!P$30=0),0,IF(AND('1C TSspéc15'!$B$12&lt;&gt;"",$K$2="Pôle",'1C TSspéc15'!$C$12="OUI"),(('1C TSspéc15'!P$22+'1C TSspéc15'!P$23+'1C TSspéc15'!P$24+'1C TSspéc15'!P$25+'1C TSspéc15'!P$29)/'1C TSspéc15'!P$17),IF(AND('1C TSspéc15'!$B$12&lt;&gt;"",$K$2="Pôle",'1C TSspéc15'!$C$12="NON"),(('1C TSspéc15'!P$22+'1C TSspéc15'!P$23+'1C TSspéc15'!P$24+'1C TSspéc15'!P$25+'1C TSspéc15'!P$29)/'1C TSspéc15'!P$30),IF(AND('1C TSspéc15'!$B$12&lt;&gt;"",$K$2&lt;&gt;"Pôle",'1C TSspéc15'!$C$12="OUI"),(('1C TSspéc15'!P$22+'1C TSspéc15'!P$23+'1C TSspéc15'!P$24+'1C TSspéc15'!P$25+'1C TSspéc15'!P$26+'1C TSspéc15'!P$27+'1C TSspéc15'!P$28+'1C TSspéc15'!P$29)/'1C TSspéc15'!P$17),IF(AND('1C TSspéc15'!$B$12&lt;&gt;"",$K$2&lt;&gt;"Pôle",'1C TSspéc15'!$C$12="NON"),(('1C TSspéc15'!P$22+'1C TSspéc15'!P$23+'1C TSspéc15'!P$24+'1C TSspéc15'!P$25+'1C TSspéc15'!P$26+'1C TSspéc15'!P$27+'1C TSspéc15'!P$28+'1C TSspéc15'!P$29)/'1C TSspéc15'!P$30))))))</f>
        <v>0</v>
      </c>
      <c r="M1154" s="556">
        <f>IF(OR('1C TSspéc15'!$B$12="",'1C TSspéc15'!P$30=0),0,IF(AND('1C TSspéc15'!$B$12&lt;&gt;"",$K$2="Pôle",'1C TSspéc15'!$C$12="OUI"),(('1C TSspéc15'!P$26+'1C TSspéc15'!P$27+'1C TSspéc15'!P$28)/'1C TSspéc15'!P$17),IF(AND('1C TSspéc15'!$B$12&lt;&gt;"",$K$2="Pôle",'1C TSspéc15'!$C$12="NON"),(('1C TSspéc15'!P$26+'1C TSspéc15'!P$27+'1C TSspéc15'!P$28)/'1C TSspéc15'!P$30),IF(AND('1C TSspéc15'!$B$12&lt;&gt;"",$K$2&lt;&gt;"Pôle"),0))))</f>
        <v>0</v>
      </c>
      <c r="N1154" s="557">
        <f>IF(AND('1C TSspéc15'!$B$12&lt;&gt;0,'1C TSspéc15'!$P$30&lt;&gt;0),L1154+M1154,0)</f>
        <v>0</v>
      </c>
      <c r="O1154" s="893" t="str">
        <f>IF(AND('1C TSspéc15'!$P$17&lt;&gt;0,'1C TSspéc15'!$C$12="OUI"),'1C TSspéc15'!$P$35/'1C TSspéc15'!$P$17,"")</f>
        <v/>
      </c>
      <c r="P1154" s="543" t="str">
        <f>IF(AND('1C TSspéc15'!$P$17&lt;&gt;0,'1C TSspéc15'!$C$12="OUI"),'1C TSspéc15'!$P$36/'1C TSspéc15'!$P$17,"")</f>
        <v/>
      </c>
      <c r="Q1154" s="543" t="str">
        <f>IF(AND('1C TSspéc15'!$P$17&lt;&gt;0,'1C TSspéc15'!$C$12="OUI"),'1C TSspéc15'!$P$37/'1C TSspéc15'!$P$17,"")</f>
        <v/>
      </c>
      <c r="R1154" s="543" t="str">
        <f>IF(AND('1C TSspéc15'!$P$17&lt;&gt;0,'1C TSspéc15'!$C$12="OUI"),'1C TSspéc15'!$P$38/'1C TSspéc15'!$P$17,"")</f>
        <v/>
      </c>
      <c r="S1154" s="543" t="str">
        <f>IF(AND('1C TSspéc15'!$P$17&lt;&gt;0,'1C TSspéc15'!$C$12="OUI"),'1C TSspéc15'!$P$39/'1C TSspéc15'!$P$17,"")</f>
        <v/>
      </c>
      <c r="T1154" s="543" t="str">
        <f>IF(AND('1C TSspéc15'!$P$17&lt;&gt;0,'1C TSspéc15'!$C$12="OUI"),'1C TSspéc15'!$P$40/'1C TSspéc15'!$P$17,"")</f>
        <v/>
      </c>
      <c r="U1154" s="543" t="str">
        <f>IF(AND('1C TSspéc15'!$P$17&lt;&gt;0,'1C TSspéc15'!$C$12="OUI"),'1C TSspéc15'!$P$41/'1C TSspéc15'!$P$17,"")</f>
        <v/>
      </c>
      <c r="V1154" s="543" t="str">
        <f>IF(AND('1C TSspéc15'!$P$17&lt;&gt;0,'1C TSspéc15'!$C$12="OUI"),'1C TSspéc15'!$P$42/'1C TSspéc15'!$P$17,"")</f>
        <v/>
      </c>
      <c r="W1154" s="543" t="str">
        <f>IF(AND('1C TSspéc15'!$P$17&lt;&gt;0,'1C TSspéc15'!$C$12="OUI"),'1C TSspéc15'!$P$43/'1C TSspéc15'!$P$17,"")</f>
        <v/>
      </c>
      <c r="X1154" s="543" t="str">
        <f>IF(AND('1C TSspéc15'!$P$17&lt;&gt;0,'1C TSspéc15'!$C$12="OUI"),'1C TSspéc15'!$P$44/'1C TSspéc15'!$P$17,"")</f>
        <v/>
      </c>
      <c r="Y1154" s="543" t="str">
        <f>IF(AND('1C TSspéc15'!$P$17&lt;&gt;0,'1C TSspéc15'!$C$12="OUI"),'1C TSspéc15'!$P$45/'1C TSspéc15'!$P$17,"")</f>
        <v/>
      </c>
      <c r="Z1154" s="543" t="str">
        <f>IF(AND('1C TSspéc15'!$P$17&lt;&gt;0,'1C TSspéc15'!$C$12="OUI"),'1C TSspéc15'!$P$46/'1C TSspéc15'!$P$17,"")</f>
        <v/>
      </c>
      <c r="AA1154" s="543" t="str">
        <f>IF(AND('1C TSspéc15'!$P$17&lt;&gt;0,'1C TSspéc15'!$C$12="OUI"),'1C TSspéc15'!$P$47/'1C TSspéc15'!$P$17,"")</f>
        <v/>
      </c>
      <c r="AB1154" s="543" t="str">
        <f>IF(AND('1C TSspéc15'!$P$17&lt;&gt;0,'1C TSspéc15'!$C$12="OUI"),'1C TSspéc15'!$P$48/'1C TSspéc15'!$P$17,"")</f>
        <v/>
      </c>
      <c r="AC1154" s="543" t="str">
        <f>IF(AND('1C TSspéc15'!$P$17&lt;&gt;0,'1C TSspéc15'!$C$12="OUI"),'1C TSspéc15'!$P$49/'1C TSspéc15'!$P$17,"")</f>
        <v/>
      </c>
      <c r="AD1154" s="543" t="str">
        <f>IF(AND('1C TSspéc15'!$P$17&lt;&gt;0,'1C TSspéc15'!$C$12="OUI"),'1C TSspéc15'!$P$50/'1C TSspéc15'!$P$17,"")</f>
        <v/>
      </c>
      <c r="AE1154" s="543" t="str">
        <f>IF(AND('1C TSspéc15'!$P$17&lt;&gt;0,'1C TSspéc15'!$C$12="OUI"),'1C TSspéc15'!$P$51/'1C TSspéc15'!$P$17,"")</f>
        <v/>
      </c>
      <c r="AF1154" s="543" t="str">
        <f>IF(AND('1C TSspéc15'!$P$17&lt;&gt;0,'1C TSspéc15'!$C$12="OUI"),'1C TSspéc15'!$P$52/'1C TSspéc15'!$P$17,"")</f>
        <v/>
      </c>
      <c r="AG1154" s="543" t="str">
        <f>IF(AND('1C TSspéc15'!$P$17&lt;&gt;0,'1C TSspéc15'!$C$12="OUI"),'1C TSspéc15'!$P$53/'1C TSspéc15'!$P$17,"")</f>
        <v/>
      </c>
      <c r="AH1154" s="543" t="str">
        <f>IF(AND('1C TSspéc15'!$P$17&lt;&gt;0,'1C TSspéc15'!$C$12="OUI"),'1C TSspéc15'!$P$54/'1C TSspéc15'!$P$17,"")</f>
        <v/>
      </c>
      <c r="AI1154" s="543" t="str">
        <f>IF(AND('1C TSspéc15'!$P$17&lt;&gt;0,'1C TSspéc15'!$C$12="OUI"),'1C TSspéc15'!$P$55/'1C TSspéc15'!$P$17,"")</f>
        <v/>
      </c>
      <c r="AJ1154" s="543" t="str">
        <f>IF(AND('1C TSspéc15'!$P$17&lt;&gt;0,'1C TSspéc15'!$C$12="OUI"),'1C TSspéc15'!$P$56/'1C TSspéc15'!$P$17,"")</f>
        <v/>
      </c>
      <c r="AK1154" s="543" t="str">
        <f>IF(AND('1C TSspéc15'!$P$17&lt;&gt;0,'1C TSspéc15'!$C$12="OUI"),'1C TSspéc15'!$P$57/'1C TSspéc15'!$P$17,"")</f>
        <v/>
      </c>
      <c r="AL1154" s="72">
        <f>IF(AND('1C TSspéc15'!$P$17&lt;&gt;0,'1C TSspéc15'!$C$12="OUI"),N1154+AK1154,N1154)</f>
        <v>0</v>
      </c>
      <c r="AM1154" s="417">
        <f t="shared" si="315"/>
        <v>0</v>
      </c>
      <c r="AN1154" s="417">
        <f t="shared" si="316"/>
        <v>0</v>
      </c>
      <c r="AO1154" s="418" t="str">
        <f>IF(AND('1C TSspéc15'!$P$17&lt;&gt;0,'1C TSspéc15'!$P$30&lt;&gt;0),AM1154+AN1154,"")</f>
        <v/>
      </c>
      <c r="AP1154" s="573" t="str">
        <f>IF(AND('1C TSspéc15'!$P$17&lt;&gt;0,'1C TSspéc15'!$P$30&lt;&gt;0),AM1154-AR1154,"")</f>
        <v/>
      </c>
      <c r="AQ1154" s="583">
        <f t="shared" si="317"/>
        <v>0</v>
      </c>
      <c r="AR1154" s="596"/>
      <c r="AS1154" s="102"/>
      <c r="AT1154" s="27" t="str">
        <f>IF(('1C TSspéc15'!P$17*FICHE!$C$14&lt;J1154),"Forfait limité à "&amp;FICHE!$C$14&amp;"€/jour","")</f>
        <v/>
      </c>
      <c r="AU1154" s="592"/>
      <c r="AV1154" s="824"/>
      <c r="AW1154" s="824"/>
      <c r="AX1154" s="824"/>
      <c r="AY1154" s="824"/>
      <c r="AZ1154" s="824"/>
      <c r="BA1154" s="767"/>
      <c r="BB1154" s="767"/>
      <c r="BC1154" s="767"/>
      <c r="BD1154" s="767"/>
      <c r="BE1154" s="767"/>
      <c r="BF1154" s="767"/>
      <c r="BG1154" s="767"/>
      <c r="BH1154" s="767"/>
      <c r="BI1154" s="767"/>
      <c r="BJ1154" s="767"/>
      <c r="BK1154" s="767"/>
      <c r="BL1154" s="767"/>
      <c r="BM1154" s="767"/>
      <c r="BN1154" s="767"/>
      <c r="BO1154" s="767"/>
      <c r="BP1154" s="767"/>
      <c r="BQ1154" s="767"/>
      <c r="BR1154" s="767"/>
      <c r="BS1154" s="767"/>
      <c r="BT1154" s="767"/>
      <c r="BU1154" s="767"/>
      <c r="BV1154" s="767"/>
      <c r="BW1154" s="767"/>
      <c r="BX1154" s="767"/>
      <c r="BY1154" s="767"/>
      <c r="BZ1154" s="767"/>
      <c r="CA1154" s="767"/>
      <c r="CB1154" s="767"/>
      <c r="CC1154" s="767"/>
      <c r="CD1154" s="767"/>
      <c r="CE1154" s="767"/>
      <c r="CF1154" s="767"/>
      <c r="CG1154" s="767"/>
      <c r="CH1154" s="767"/>
      <c r="CI1154" s="767"/>
      <c r="CJ1154" s="767"/>
      <c r="CK1154" s="767"/>
      <c r="CL1154" s="767"/>
      <c r="CM1154" s="767"/>
      <c r="CN1154" s="767"/>
      <c r="CO1154" s="767"/>
      <c r="CP1154" s="767"/>
      <c r="CQ1154" s="767"/>
      <c r="CR1154" s="767"/>
      <c r="CS1154" s="767"/>
      <c r="CT1154" s="767"/>
      <c r="CU1154" s="767"/>
      <c r="CV1154" s="767"/>
      <c r="CW1154" s="767"/>
      <c r="CX1154" s="767"/>
      <c r="CY1154" s="767"/>
      <c r="CZ1154" s="767"/>
      <c r="DA1154" s="767"/>
      <c r="DB1154" s="767"/>
      <c r="DC1154" s="767"/>
      <c r="DD1154" s="767"/>
      <c r="DE1154" s="767"/>
      <c r="DF1154" s="767"/>
      <c r="DG1154" s="767"/>
      <c r="DH1154" s="767"/>
      <c r="DI1154" s="767"/>
      <c r="DJ1154" s="767"/>
      <c r="DK1154" s="767"/>
      <c r="DL1154" s="767"/>
      <c r="DM1154" s="767"/>
      <c r="DN1154" s="767"/>
      <c r="DO1154" s="767"/>
      <c r="DP1154" s="767"/>
      <c r="DQ1154" s="767"/>
      <c r="DR1154" s="767"/>
      <c r="DS1154" s="767"/>
      <c r="DT1154" s="767"/>
      <c r="DU1154" s="767"/>
      <c r="DV1154" s="767"/>
      <c r="DW1154" s="767"/>
      <c r="DX1154" s="767"/>
      <c r="DY1154" s="767"/>
      <c r="DZ1154" s="767"/>
      <c r="EA1154" s="767"/>
      <c r="EB1154" s="767"/>
      <c r="EC1154" s="767"/>
      <c r="ED1154" s="767"/>
      <c r="EE1154" s="767"/>
      <c r="EF1154" s="767"/>
      <c r="EG1154" s="767"/>
      <c r="EH1154" s="767"/>
      <c r="EI1154" s="767"/>
      <c r="EJ1154" s="767"/>
      <c r="EK1154" s="767"/>
      <c r="EL1154" s="767"/>
      <c r="EM1154" s="767"/>
      <c r="EN1154" s="767"/>
      <c r="EO1154" s="767"/>
      <c r="EP1154" s="767"/>
      <c r="EQ1154" s="767"/>
      <c r="ER1154" s="767"/>
      <c r="ES1154" s="767"/>
      <c r="ET1154" s="767"/>
      <c r="EU1154" s="767"/>
      <c r="EV1154" s="767"/>
      <c r="EW1154" s="767"/>
      <c r="EX1154" s="767"/>
      <c r="EY1154" s="767"/>
      <c r="EZ1154" s="767"/>
      <c r="FA1154" s="767"/>
      <c r="FB1154" s="767"/>
      <c r="FC1154" s="767"/>
      <c r="FD1154" s="767"/>
      <c r="FE1154" s="767"/>
      <c r="FF1154" s="767"/>
      <c r="FG1154" s="767"/>
      <c r="FH1154" s="767"/>
      <c r="FI1154" s="767"/>
      <c r="FJ1154" s="767"/>
      <c r="FK1154" s="767"/>
      <c r="FL1154" s="767"/>
      <c r="FM1154" s="767"/>
      <c r="FN1154" s="767"/>
      <c r="FO1154" s="767"/>
      <c r="FP1154" s="767"/>
      <c r="FQ1154" s="767"/>
      <c r="FR1154" s="767"/>
      <c r="FS1154" s="767"/>
      <c r="FT1154" s="767"/>
      <c r="FU1154" s="767"/>
      <c r="FV1154" s="767"/>
      <c r="FW1154" s="767"/>
      <c r="FX1154" s="767"/>
      <c r="FY1154" s="767"/>
      <c r="FZ1154" s="767"/>
      <c r="GA1154" s="767"/>
      <c r="GB1154" s="767"/>
      <c r="GC1154" s="767"/>
      <c r="GD1154" s="767"/>
      <c r="GE1154" s="767"/>
      <c r="GF1154" s="767"/>
      <c r="GG1154" s="767"/>
      <c r="GH1154" s="767"/>
      <c r="GI1154" s="767"/>
      <c r="GJ1154" s="767"/>
      <c r="GK1154" s="767"/>
      <c r="GL1154" s="767"/>
      <c r="GM1154" s="767"/>
      <c r="GN1154" s="767"/>
      <c r="GO1154" s="767"/>
      <c r="GP1154" s="767"/>
      <c r="GQ1154" s="767"/>
      <c r="GR1154" s="767"/>
      <c r="GS1154" s="767"/>
      <c r="GT1154" s="767"/>
      <c r="GU1154" s="767"/>
      <c r="GV1154" s="767"/>
      <c r="GW1154" s="767"/>
      <c r="GX1154" s="767"/>
      <c r="GY1154" s="767"/>
      <c r="GZ1154" s="767"/>
      <c r="HA1154" s="767"/>
      <c r="HB1154" s="767"/>
      <c r="HC1154" s="767"/>
    </row>
    <row r="1155" spans="1:211" s="864" customFormat="1" ht="13.9" hidden="1" customHeight="1">
      <c r="A1155" s="307"/>
      <c r="B1155" s="351"/>
      <c r="C1155" s="971" t="str">
        <f>IF('1C TSspéc15'!Q$17&lt;&gt;0,'1C TSspéc15'!$B$12,"")</f>
        <v/>
      </c>
      <c r="D1155" s="972"/>
      <c r="E1155" s="973"/>
      <c r="F1155" s="93">
        <f>IF(AND($C1155='1C TSspéc15'!$B$12,'1C TSspéc15'!$B$16="spécifiques",'1C TSspéc15'!$Q$17&lt;&gt;""),'1C TSspéc15'!$Q$21,"")</f>
        <v>0</v>
      </c>
      <c r="G1155" s="863"/>
      <c r="H1155" s="745">
        <v>0.21</v>
      </c>
      <c r="I1155" s="747">
        <v>1</v>
      </c>
      <c r="J1155" s="312"/>
      <c r="K1155" s="680">
        <f t="shared" si="314"/>
        <v>0</v>
      </c>
      <c r="L1155" s="556">
        <f>IF(OR('1C TSspéc15'!$B$12="",'1C TSspéc15'!Q$30=0),0,IF(AND('1C TSspéc15'!$B$12&lt;&gt;"",$K$2="Pôle",'1C TSspéc15'!$C$12="OUI"),(('1C TSspéc15'!Q$22+'1C TSspéc15'!Q$23+'1C TSspéc15'!Q$24+'1C TSspéc15'!Q$25+'1C TSspéc15'!Q$29)/'1C TSspéc15'!Q$17),IF(AND('1C TSspéc15'!$B$12&lt;&gt;"",$K$2="Pôle",'1C TSspéc15'!$C$12="NON"),(('1C TSspéc15'!Q$22+'1C TSspéc15'!Q$23+'1C TSspéc15'!Q$24+'1C TSspéc15'!Q$25+'1C TSspéc15'!Q$29)/'1C TSspéc15'!Q$30),IF(AND('1C TSspéc15'!$B$12&lt;&gt;"",$K$2&lt;&gt;"Pôle",'1C TSspéc15'!$C$12="OUI"),(('1C TSspéc15'!Q$22+'1C TSspéc15'!Q$23+'1C TSspéc15'!Q$24+'1C TSspéc15'!Q$25+'1C TSspéc15'!Q$26+'1C TSspéc15'!Q$27+'1C TSspéc15'!Q$28+'1C TSspéc15'!Q$29)/'1C TSspéc15'!Q$17),IF(AND('1C TSspéc15'!$B$12&lt;&gt;"",$K$2&lt;&gt;"Pôle",'1C TSspéc15'!$C$12="NON"),(('1C TSspéc15'!Q$22+'1C TSspéc15'!Q$23+'1C TSspéc15'!Q$24+'1C TSspéc15'!Q$25+'1C TSspéc15'!Q$26+'1C TSspéc15'!Q$27+'1C TSspéc15'!Q$28+'1C TSspéc15'!Q$29)/'1C TSspéc15'!Q$30))))))</f>
        <v>0</v>
      </c>
      <c r="M1155" s="556">
        <f>IF(OR('1C TSspéc15'!$B$12="",'1C TSspéc15'!Q$30=0),0,IF(AND('1C TSspéc15'!$B$12&lt;&gt;"",$K$2="Pôle",'1C TSspéc15'!$C$12="OUI"),(('1C TSspéc15'!Q$26+'1C TSspéc15'!Q$27+'1C TSspéc15'!Q$28)/'1C TSspéc15'!Q$17),IF(AND('1C TSspéc15'!$B$12&lt;&gt;"",$K$2="Pôle",'1C TSspéc15'!$C$12="NON"),(('1C TSspéc15'!Q$26+'1C TSspéc15'!Q$27+'1C TSspéc15'!Q$28)/'1C TSspéc15'!Q$30),IF(AND('1C TSspéc15'!$B$12&lt;&gt;"",$K$2&lt;&gt;"Pôle"),0))))</f>
        <v>0</v>
      </c>
      <c r="N1155" s="557">
        <f>IF(AND('1C TSspéc15'!$B$12&lt;&gt;0,'1C TSspéc15'!$Q$30&lt;&gt;0),L1155+M1155,0)</f>
        <v>0</v>
      </c>
      <c r="O1155" s="893" t="str">
        <f>IF(AND('1C TSspéc15'!$Q$17&lt;&gt;0,'1C TSspéc15'!$C$12="OUI"),'1C TSspéc15'!$Q$35/'1C TSspéc15'!$Q$17,"")</f>
        <v/>
      </c>
      <c r="P1155" s="543" t="str">
        <f>IF(AND('1C TSspéc15'!$Q$17&lt;&gt;0,'1C TSspéc15'!$C$12="OUI"),'1C TSspéc15'!$Q$36/'1C TSspéc15'!$Q$17,"")</f>
        <v/>
      </c>
      <c r="Q1155" s="543" t="str">
        <f>IF(AND('1C TSspéc15'!$Q$17&lt;&gt;0,'1C TSspéc15'!$C$12="OUI"),'1C TSspéc15'!$Q$37/'1C TSspéc15'!$Q$17,"")</f>
        <v/>
      </c>
      <c r="R1155" s="543" t="str">
        <f>IF(AND('1C TSspéc15'!$Q$17&lt;&gt;0,'1C TSspéc15'!$C$12="OUI"),'1C TSspéc15'!$Q$38/'1C TSspéc15'!$Q$17,"")</f>
        <v/>
      </c>
      <c r="S1155" s="543" t="str">
        <f>IF(AND('1C TSspéc15'!$Q$17&lt;&gt;0,'1C TSspéc15'!$C$12="OUI"),'1C TSspéc15'!$Q$39/'1C TSspéc15'!$Q$17,"")</f>
        <v/>
      </c>
      <c r="T1155" s="543" t="str">
        <f>IF(AND('1C TSspéc15'!$Q$17&lt;&gt;0,'1C TSspéc15'!$C$12="OUI"),'1C TSspéc15'!$Q$40/'1C TSspéc15'!$Q$17,"")</f>
        <v/>
      </c>
      <c r="U1155" s="543" t="str">
        <f>IF(AND('1C TSspéc15'!$Q$17&lt;&gt;0,'1C TSspéc15'!$C$12="OUI"),'1C TSspéc15'!$Q$41/'1C TSspéc15'!$Q$17,"")</f>
        <v/>
      </c>
      <c r="V1155" s="543" t="str">
        <f>IF(AND('1C TSspéc15'!$Q$17&lt;&gt;0,'1C TSspéc15'!$C$12="OUI"),'1C TSspéc15'!$Q$42/'1C TSspéc15'!$Q$17,"")</f>
        <v/>
      </c>
      <c r="W1155" s="543" t="str">
        <f>IF(AND('1C TSspéc15'!$Q$17&lt;&gt;0,'1C TSspéc15'!$C$12="OUI"),'1C TSspéc15'!$Q$43/'1C TSspéc15'!$Q$17,"")</f>
        <v/>
      </c>
      <c r="X1155" s="543" t="str">
        <f>IF(AND('1C TSspéc15'!$Q$17&lt;&gt;0,'1C TSspéc15'!$C$12="OUI"),'1C TSspéc15'!$Q$44/'1C TSspéc15'!$Q$17,"")</f>
        <v/>
      </c>
      <c r="Y1155" s="543" t="str">
        <f>IF(AND('1C TSspéc15'!$Q$17&lt;&gt;0,'1C TSspéc15'!$C$12="OUI"),'1C TSspéc15'!$Q$45/'1C TSspéc15'!$Q$17,"")</f>
        <v/>
      </c>
      <c r="Z1155" s="543" t="str">
        <f>IF(AND('1C TSspéc15'!$Q$17&lt;&gt;0,'1C TSspéc15'!$C$12="OUI"),'1C TSspéc15'!$Q$46/'1C TSspéc15'!$Q$17,"")</f>
        <v/>
      </c>
      <c r="AA1155" s="543" t="str">
        <f>IF(AND('1C TSspéc15'!$Q$17&lt;&gt;0,'1C TSspéc15'!$C$12="OUI"),'1C TSspéc15'!$Q$47/'1C TSspéc15'!$Q$17,"")</f>
        <v/>
      </c>
      <c r="AB1155" s="543" t="str">
        <f>IF(AND('1C TSspéc15'!$Q$17&lt;&gt;0,'1C TSspéc15'!$C$12="OUI"),'1C TSspéc15'!$Q$48/'1C TSspéc15'!$Q$17,"")</f>
        <v/>
      </c>
      <c r="AC1155" s="543" t="str">
        <f>IF(AND('1C TSspéc15'!$Q$17&lt;&gt;0,'1C TSspéc15'!$C$12="OUI"),'1C TSspéc15'!$Q$49/'1C TSspéc15'!$Q$17,"")</f>
        <v/>
      </c>
      <c r="AD1155" s="543" t="str">
        <f>IF(AND('1C TSspéc15'!$Q$17&lt;&gt;0,'1C TSspéc15'!$C$12="OUI"),'1C TSspéc15'!$Q$50/'1C TSspéc15'!$Q$17,"")</f>
        <v/>
      </c>
      <c r="AE1155" s="543" t="str">
        <f>IF(AND('1C TSspéc15'!$Q$17&lt;&gt;0,'1C TSspéc15'!$C$12="OUI"),'1C TSspéc15'!$Q$51/'1C TSspéc15'!$Q$17,"")</f>
        <v/>
      </c>
      <c r="AF1155" s="543" t="str">
        <f>IF(AND('1C TSspéc15'!$Q$17&lt;&gt;0,'1C TSspéc15'!$C$12="OUI"),'1C TSspéc15'!$Q$52/'1C TSspéc15'!$Q$17,"")</f>
        <v/>
      </c>
      <c r="AG1155" s="543" t="str">
        <f>IF(AND('1C TSspéc15'!$Q$17&lt;&gt;0,'1C TSspéc15'!$C$12="OUI"),'1C TSspéc15'!$Q$53/'1C TSspéc15'!$Q$17,"")</f>
        <v/>
      </c>
      <c r="AH1155" s="543" t="str">
        <f>IF(AND('1C TSspéc15'!$Q$17&lt;&gt;0,'1C TSspéc15'!$C$12="OUI"),'1C TSspéc15'!$Q$54/'1C TSspéc15'!$Q$17,"")</f>
        <v/>
      </c>
      <c r="AI1155" s="543" t="str">
        <f>IF(AND('1C TSspéc15'!$Q$17&lt;&gt;0,'1C TSspéc15'!$C$12="OUI"),'1C TSspéc15'!$Q$55/'1C TSspéc15'!$Q$17,"")</f>
        <v/>
      </c>
      <c r="AJ1155" s="543" t="str">
        <f>IF(AND('1C TSspéc15'!$Q$17&lt;&gt;0,'1C TSspéc15'!$C$12="OUI"),'1C TSspéc15'!$Q$56/'1C TSspéc15'!$Q$17,"")</f>
        <v/>
      </c>
      <c r="AK1155" s="543" t="str">
        <f>IF(AND('1C TSspéc15'!$Q$17&lt;&gt;0,'1C TSspéc15'!$C$12="OUI"),'1C TSspéc15'!$Q$57/'1C TSspéc15'!$Q$17,"")</f>
        <v/>
      </c>
      <c r="AL1155" s="72">
        <f>IF(AND('1C TSspéc15'!$Q$17&lt;&gt;0,'1C TSspéc15'!$C$12="OUI"),N1155+AK1155,N1155)</f>
        <v>0</v>
      </c>
      <c r="AM1155" s="417">
        <f t="shared" si="315"/>
        <v>0</v>
      </c>
      <c r="AN1155" s="417">
        <f t="shared" si="316"/>
        <v>0</v>
      </c>
      <c r="AO1155" s="418" t="str">
        <f>IF(AND('1C TSspéc15'!$Q$17&lt;&gt;0,'1C TSspéc15'!$Q$30&lt;&gt;0),AM1155+AN1155,"")</f>
        <v/>
      </c>
      <c r="AP1155" s="573" t="str">
        <f>IF(AND('1C TSspéc15'!$Q$17&lt;&gt;0,'1C TSspéc15'!$Q$30&lt;&gt;0),AM1155-AR1155,"")</f>
        <v/>
      </c>
      <c r="AQ1155" s="583">
        <f t="shared" si="317"/>
        <v>0</v>
      </c>
      <c r="AR1155" s="596"/>
      <c r="AS1155" s="102"/>
      <c r="AT1155" s="27" t="str">
        <f>IF(('1C TSspéc15'!Q$17*FICHE!$C$14&lt;J1155),"Forfait limité à "&amp;FICHE!$C$14&amp;"€/jour","")</f>
        <v/>
      </c>
      <c r="AU1155" s="592"/>
      <c r="AV1155" s="824"/>
      <c r="AW1155" s="824"/>
      <c r="AX1155" s="824"/>
      <c r="AY1155" s="824"/>
      <c r="AZ1155" s="824"/>
      <c r="BA1155" s="767"/>
      <c r="BB1155" s="767"/>
      <c r="BC1155" s="767"/>
      <c r="BD1155" s="767"/>
      <c r="BE1155" s="767"/>
      <c r="BF1155" s="767"/>
      <c r="BG1155" s="767"/>
      <c r="BH1155" s="767"/>
      <c r="BI1155" s="767"/>
      <c r="BJ1155" s="767"/>
      <c r="BK1155" s="767"/>
      <c r="BL1155" s="767"/>
      <c r="BM1155" s="767"/>
      <c r="BN1155" s="767"/>
      <c r="BO1155" s="767"/>
      <c r="BP1155" s="767"/>
      <c r="BQ1155" s="767"/>
      <c r="BR1155" s="767"/>
      <c r="BS1155" s="767"/>
      <c r="BT1155" s="767"/>
      <c r="BU1155" s="767"/>
      <c r="BV1155" s="767"/>
      <c r="BW1155" s="767"/>
      <c r="BX1155" s="767"/>
      <c r="BY1155" s="767"/>
      <c r="BZ1155" s="767"/>
      <c r="CA1155" s="767"/>
      <c r="CB1155" s="767"/>
      <c r="CC1155" s="767"/>
      <c r="CD1155" s="767"/>
      <c r="CE1155" s="767"/>
      <c r="CF1155" s="767"/>
      <c r="CG1155" s="767"/>
      <c r="CH1155" s="767"/>
      <c r="CI1155" s="767"/>
      <c r="CJ1155" s="767"/>
      <c r="CK1155" s="767"/>
      <c r="CL1155" s="767"/>
      <c r="CM1155" s="767"/>
      <c r="CN1155" s="767"/>
      <c r="CO1155" s="767"/>
      <c r="CP1155" s="767"/>
      <c r="CQ1155" s="767"/>
      <c r="CR1155" s="767"/>
      <c r="CS1155" s="767"/>
      <c r="CT1155" s="767"/>
      <c r="CU1155" s="767"/>
      <c r="CV1155" s="767"/>
      <c r="CW1155" s="767"/>
      <c r="CX1155" s="767"/>
      <c r="CY1155" s="767"/>
      <c r="CZ1155" s="767"/>
      <c r="DA1155" s="767"/>
      <c r="DB1155" s="767"/>
      <c r="DC1155" s="767"/>
      <c r="DD1155" s="767"/>
      <c r="DE1155" s="767"/>
      <c r="DF1155" s="767"/>
      <c r="DG1155" s="767"/>
      <c r="DH1155" s="767"/>
      <c r="DI1155" s="767"/>
      <c r="DJ1155" s="767"/>
      <c r="DK1155" s="767"/>
      <c r="DL1155" s="767"/>
      <c r="DM1155" s="767"/>
      <c r="DN1155" s="767"/>
      <c r="DO1155" s="767"/>
      <c r="DP1155" s="767"/>
      <c r="DQ1155" s="767"/>
      <c r="DR1155" s="767"/>
      <c r="DS1155" s="767"/>
      <c r="DT1155" s="767"/>
      <c r="DU1155" s="767"/>
      <c r="DV1155" s="767"/>
      <c r="DW1155" s="767"/>
      <c r="DX1155" s="767"/>
      <c r="DY1155" s="767"/>
      <c r="DZ1155" s="767"/>
      <c r="EA1155" s="767"/>
      <c r="EB1155" s="767"/>
      <c r="EC1155" s="767"/>
      <c r="ED1155" s="767"/>
      <c r="EE1155" s="767"/>
      <c r="EF1155" s="767"/>
      <c r="EG1155" s="767"/>
      <c r="EH1155" s="767"/>
      <c r="EI1155" s="767"/>
      <c r="EJ1155" s="767"/>
      <c r="EK1155" s="767"/>
      <c r="EL1155" s="767"/>
      <c r="EM1155" s="767"/>
      <c r="EN1155" s="767"/>
      <c r="EO1155" s="767"/>
      <c r="EP1155" s="767"/>
      <c r="EQ1155" s="767"/>
      <c r="ER1155" s="767"/>
      <c r="ES1155" s="767"/>
      <c r="ET1155" s="767"/>
      <c r="EU1155" s="767"/>
      <c r="EV1155" s="767"/>
      <c r="EW1155" s="767"/>
      <c r="EX1155" s="767"/>
      <c r="EY1155" s="767"/>
      <c r="EZ1155" s="767"/>
      <c r="FA1155" s="767"/>
      <c r="FB1155" s="767"/>
      <c r="FC1155" s="767"/>
      <c r="FD1155" s="767"/>
      <c r="FE1155" s="767"/>
      <c r="FF1155" s="767"/>
      <c r="FG1155" s="767"/>
      <c r="FH1155" s="767"/>
      <c r="FI1155" s="767"/>
      <c r="FJ1155" s="767"/>
      <c r="FK1155" s="767"/>
      <c r="FL1155" s="767"/>
      <c r="FM1155" s="767"/>
      <c r="FN1155" s="767"/>
      <c r="FO1155" s="767"/>
      <c r="FP1155" s="767"/>
      <c r="FQ1155" s="767"/>
      <c r="FR1155" s="767"/>
      <c r="FS1155" s="767"/>
      <c r="FT1155" s="767"/>
      <c r="FU1155" s="767"/>
      <c r="FV1155" s="767"/>
      <c r="FW1155" s="767"/>
      <c r="FX1155" s="767"/>
      <c r="FY1155" s="767"/>
      <c r="FZ1155" s="767"/>
      <c r="GA1155" s="767"/>
      <c r="GB1155" s="767"/>
      <c r="GC1155" s="767"/>
      <c r="GD1155" s="767"/>
      <c r="GE1155" s="767"/>
      <c r="GF1155" s="767"/>
      <c r="GG1155" s="767"/>
      <c r="GH1155" s="767"/>
      <c r="GI1155" s="767"/>
      <c r="GJ1155" s="767"/>
      <c r="GK1155" s="767"/>
      <c r="GL1155" s="767"/>
      <c r="GM1155" s="767"/>
      <c r="GN1155" s="767"/>
      <c r="GO1155" s="767"/>
      <c r="GP1155" s="767"/>
      <c r="GQ1155" s="767"/>
      <c r="GR1155" s="767"/>
      <c r="GS1155" s="767"/>
      <c r="GT1155" s="767"/>
      <c r="GU1155" s="767"/>
      <c r="GV1155" s="767"/>
      <c r="GW1155" s="767"/>
      <c r="GX1155" s="767"/>
      <c r="GY1155" s="767"/>
      <c r="GZ1155" s="767"/>
      <c r="HA1155" s="767"/>
      <c r="HB1155" s="767"/>
      <c r="HC1155" s="767"/>
    </row>
    <row r="1156" spans="1:211" s="864" customFormat="1" ht="13.9" hidden="1" customHeight="1">
      <c r="A1156" s="307"/>
      <c r="B1156" s="351"/>
      <c r="C1156" s="971" t="str">
        <f>IF('1C TSspéc15'!R$17&lt;&gt;0,'1C TSspéc15'!$B$12,"")</f>
        <v/>
      </c>
      <c r="D1156" s="972"/>
      <c r="E1156" s="973"/>
      <c r="F1156" s="93">
        <f>IF(AND($C1156='1C TSspéc15'!$B$12,'1C TSspéc15'!$B$16="spécifiques",'1C TSspéc15'!$R$17&lt;&gt;""),'1C TSspéc15'!$R$21,"")</f>
        <v>0</v>
      </c>
      <c r="G1156" s="863"/>
      <c r="H1156" s="745">
        <v>0.21</v>
      </c>
      <c r="I1156" s="747">
        <v>1</v>
      </c>
      <c r="J1156" s="312"/>
      <c r="K1156" s="680">
        <f t="shared" si="314"/>
        <v>0</v>
      </c>
      <c r="L1156" s="556">
        <f>IF(OR('1C TSspéc15'!$B$12="",'1C TSspéc15'!R$30=0),0,IF(AND('1C TSspéc15'!$B$12&lt;&gt;"",$K$2="Pôle",'1C TSspéc15'!$C$12="OUI"),(('1C TSspéc15'!R$22+'1C TSspéc15'!R$23+'1C TSspéc15'!R$24+'1C TSspéc15'!R$25+'1C TSspéc15'!R$29)/'1C TSspéc15'!R$17),IF(AND('1C TSspéc15'!$B$12&lt;&gt;"",$K$2="Pôle",'1C TSspéc15'!$C$12="NON"),(('1C TSspéc15'!R$22+'1C TSspéc15'!R$23+'1C TSspéc15'!R$24+'1C TSspéc15'!R$25+'1C TSspéc15'!R$29)/'1C TSspéc15'!R$30),IF(AND('1C TSspéc15'!$B$12&lt;&gt;"",$K$2&lt;&gt;"Pôle",'1C TSspéc15'!$C$12="OUI"),(('1C TSspéc15'!R$22+'1C TSspéc15'!R$23+'1C TSspéc15'!R$24+'1C TSspéc15'!R$25+'1C TSspéc15'!R$26+'1C TSspéc15'!R$27+'1C TSspéc15'!R$28+'1C TSspéc15'!R$29)/'1C TSspéc15'!R$17),IF(AND('1C TSspéc15'!$B$12&lt;&gt;"",$K$2&lt;&gt;"Pôle",'1C TSspéc15'!$C$12="NON"),(('1C TSspéc15'!R$22+'1C TSspéc15'!R$23+'1C TSspéc15'!R$24+'1C TSspéc15'!R$25+'1C TSspéc15'!R$26+'1C TSspéc15'!R$27+'1C TSspéc15'!R$28+'1C TSspéc15'!R$29)/'1C TSspéc15'!R$30))))))</f>
        <v>0</v>
      </c>
      <c r="M1156" s="556">
        <f>IF(OR('1C TSspéc15'!$B$12="",'1C TSspéc15'!R$30=0),0,IF(AND('1C TSspéc15'!$B$12&lt;&gt;"",$K$2="Pôle",'1C TSspéc15'!$C$12="OUI"),(('1C TSspéc15'!R$26+'1C TSspéc15'!R$27+'1C TSspéc15'!R$28)/'1C TSspéc15'!R$17),IF(AND('1C TSspéc15'!$B$12&lt;&gt;"",$K$2="Pôle",'1C TSspéc15'!$C$12="NON"),(('1C TSspéc15'!R$26+'1C TSspéc15'!R$27+'1C TSspéc15'!R$28)/'1C TSspéc15'!R$30),IF(AND('1C TSspéc15'!$B$12&lt;&gt;"",$K$2&lt;&gt;"Pôle"),0))))</f>
        <v>0</v>
      </c>
      <c r="N1156" s="557">
        <f>IF(AND('1C TSspéc15'!$B$12&lt;&gt;0,'1C TSspéc15'!$R$30&lt;&gt;0),L1156+M1156,0)</f>
        <v>0</v>
      </c>
      <c r="O1156" s="893" t="str">
        <f>IF(AND('1C TSspéc15'!$R$17&lt;&gt;0,'1C TSspéc15'!$C$12="OUI"),'1C TSspéc15'!$R$35/'1C TSspéc15'!$R$17,"")</f>
        <v/>
      </c>
      <c r="P1156" s="543" t="str">
        <f>IF(AND('1C TSspéc15'!$R$17&lt;&gt;0,'1C TSspéc15'!$C$12="OUI"),'1C TSspéc15'!$R$36/'1C TSspéc15'!$R$17,"")</f>
        <v/>
      </c>
      <c r="Q1156" s="543" t="str">
        <f>IF(AND('1C TSspéc15'!$R$17&lt;&gt;0,'1C TSspéc15'!$C$12="OUI"),'1C TSspéc15'!$R$37/'1C TSspéc15'!$R$17,"")</f>
        <v/>
      </c>
      <c r="R1156" s="543" t="str">
        <f>IF(AND('1C TSspéc15'!$R$17&lt;&gt;0,'1C TSspéc15'!$C$12="OUI"),'1C TSspéc15'!$R$38/'1C TSspéc15'!$R$17,"")</f>
        <v/>
      </c>
      <c r="S1156" s="543" t="str">
        <f>IF(AND('1C TSspéc15'!$R$17&lt;&gt;0,'1C TSspéc15'!$C$12="OUI"),'1C TSspéc15'!$R$39/'1C TSspéc15'!$R$17,"")</f>
        <v/>
      </c>
      <c r="T1156" s="543" t="str">
        <f>IF(AND('1C TSspéc15'!$R$17&lt;&gt;0,'1C TSspéc15'!$C$12="OUI"),'1C TSspéc15'!$R$40/'1C TSspéc15'!$R$17,"")</f>
        <v/>
      </c>
      <c r="U1156" s="543" t="str">
        <f>IF(AND('1C TSspéc15'!$R$17&lt;&gt;0,'1C TSspéc15'!$C$12="OUI"),'1C TSspéc15'!$R$41/'1C TSspéc15'!$R$17,"")</f>
        <v/>
      </c>
      <c r="V1156" s="543" t="str">
        <f>IF(AND('1C TSspéc15'!$R$17&lt;&gt;0,'1C TSspéc15'!$C$12="OUI"),'1C TSspéc15'!$R$42/'1C TSspéc15'!$R$17,"")</f>
        <v/>
      </c>
      <c r="W1156" s="543" t="str">
        <f>IF(AND('1C TSspéc15'!$R$17&lt;&gt;0,'1C TSspéc15'!$C$12="OUI"),'1C TSspéc15'!$R$43/'1C TSspéc15'!$R$17,"")</f>
        <v/>
      </c>
      <c r="X1156" s="543" t="str">
        <f>IF(AND('1C TSspéc15'!$R$17&lt;&gt;0,'1C TSspéc15'!$C$12="OUI"),'1C TSspéc15'!$R$44/'1C TSspéc15'!$R$17,"")</f>
        <v/>
      </c>
      <c r="Y1156" s="543" t="str">
        <f>IF(AND('1C TSspéc15'!$R$17&lt;&gt;0,'1C TSspéc15'!$C$12="OUI"),'1C TSspéc15'!$R$45/'1C TSspéc15'!$R$17,"")</f>
        <v/>
      </c>
      <c r="Z1156" s="543" t="str">
        <f>IF(AND('1C TSspéc15'!$R$17&lt;&gt;0,'1C TSspéc15'!$C$12="OUI"),'1C TSspéc15'!$R$46/'1C TSspéc15'!$R$17,"")</f>
        <v/>
      </c>
      <c r="AA1156" s="543" t="str">
        <f>IF(AND('1C TSspéc15'!$R$17&lt;&gt;0,'1C TSspéc15'!$C$12="OUI"),'1C TSspéc15'!$R$47/'1C TSspéc15'!$R$17,"")</f>
        <v/>
      </c>
      <c r="AB1156" s="543" t="str">
        <f>IF(AND('1C TSspéc15'!$R$17&lt;&gt;0,'1C TSspéc15'!$C$12="OUI"),'1C TSspéc15'!$R$48/'1C TSspéc15'!$R$17,"")</f>
        <v/>
      </c>
      <c r="AC1156" s="543" t="str">
        <f>IF(AND('1C TSspéc15'!$R$17&lt;&gt;0,'1C TSspéc15'!$C$12="OUI"),'1C TSspéc15'!$R$49/'1C TSspéc15'!$R$17,"")</f>
        <v/>
      </c>
      <c r="AD1156" s="543" t="str">
        <f>IF(AND('1C TSspéc15'!$R$17&lt;&gt;0,'1C TSspéc15'!$C$12="OUI"),'1C TSspéc15'!$R$50/'1C TSspéc15'!$R$17,"")</f>
        <v/>
      </c>
      <c r="AE1156" s="543" t="str">
        <f>IF(AND('1C TSspéc15'!$R$17&lt;&gt;0,'1C TSspéc15'!$C$12="OUI"),'1C TSspéc15'!$R$51/'1C TSspéc15'!$R$17,"")</f>
        <v/>
      </c>
      <c r="AF1156" s="543" t="str">
        <f>IF(AND('1C TSspéc15'!$R$17&lt;&gt;0,'1C TSspéc15'!$C$12="OUI"),'1C TSspéc15'!$R$52/'1C TSspéc15'!$R$17,"")</f>
        <v/>
      </c>
      <c r="AG1156" s="543" t="str">
        <f>IF(AND('1C TSspéc15'!$R$17&lt;&gt;0,'1C TSspéc15'!$C$12="OUI"),'1C TSspéc15'!$R$53/'1C TSspéc15'!$R$17,"")</f>
        <v/>
      </c>
      <c r="AH1156" s="543" t="str">
        <f>IF(AND('1C TSspéc15'!$R$17&lt;&gt;0,'1C TSspéc15'!$C$12="OUI"),'1C TSspéc15'!$R$54/'1C TSspéc15'!$R$17,"")</f>
        <v/>
      </c>
      <c r="AI1156" s="543" t="str">
        <f>IF(AND('1C TSspéc15'!$R$17&lt;&gt;0,'1C TSspéc15'!$C$12="OUI"),'1C TSspéc15'!$R$55/'1C TSspéc15'!$R$17,"")</f>
        <v/>
      </c>
      <c r="AJ1156" s="543" t="str">
        <f>IF(AND('1C TSspéc15'!$R$17&lt;&gt;0,'1C TSspéc15'!$C$12="OUI"),'1C TSspéc15'!$R$56/'1C TSspéc15'!$R$17,"")</f>
        <v/>
      </c>
      <c r="AK1156" s="543" t="str">
        <f>IF(AND('1C TSspéc15'!$R$17&lt;&gt;0,'1C TSspéc15'!$C$12="OUI"),'1C TSspéc15'!$R$57/'1C TSspéc15'!$R$17,"")</f>
        <v/>
      </c>
      <c r="AL1156" s="72">
        <f>IF(AND('1C TSspéc15'!$R$17&lt;&gt;0,'1C TSspéc15'!$C$12="OUI"),N1156+AK1156,N1156)</f>
        <v>0</v>
      </c>
      <c r="AM1156" s="417">
        <f t="shared" si="315"/>
        <v>0</v>
      </c>
      <c r="AN1156" s="417">
        <f t="shared" si="316"/>
        <v>0</v>
      </c>
      <c r="AO1156" s="418" t="str">
        <f>IF(AND('1C TSspéc15'!$R$17&lt;&gt;0,'1C TSspéc15'!$R$30&lt;&gt;0),AM1156+AN1156,"")</f>
        <v/>
      </c>
      <c r="AP1156" s="573" t="str">
        <f>IF(AND('1C TSspéc15'!$R$17&lt;&gt;0,'1C TSspéc15'!$R$30&lt;&gt;0),AM1156-AR1156,"")</f>
        <v/>
      </c>
      <c r="AQ1156" s="583">
        <f t="shared" si="317"/>
        <v>0</v>
      </c>
      <c r="AR1156" s="596"/>
      <c r="AS1156" s="102"/>
      <c r="AT1156" s="27" t="str">
        <f>IF(('1C TSspéc15'!R$17*FICHE!$C$14&lt;J1156),"Forfait limité à "&amp;FICHE!$C$14&amp;"€/jour","")</f>
        <v/>
      </c>
      <c r="AU1156" s="592"/>
      <c r="AV1156" s="824"/>
      <c r="AW1156" s="824"/>
      <c r="AX1156" s="824"/>
      <c r="AY1156" s="824"/>
      <c r="AZ1156" s="824"/>
      <c r="BA1156" s="767"/>
      <c r="BB1156" s="767"/>
      <c r="BC1156" s="767"/>
      <c r="BD1156" s="767"/>
      <c r="BE1156" s="767"/>
      <c r="BF1156" s="767"/>
      <c r="BG1156" s="767"/>
      <c r="BH1156" s="767"/>
      <c r="BI1156" s="767"/>
      <c r="BJ1156" s="767"/>
      <c r="BK1156" s="767"/>
      <c r="BL1156" s="767"/>
      <c r="BM1156" s="767"/>
      <c r="BN1156" s="767"/>
      <c r="BO1156" s="767"/>
      <c r="BP1156" s="767"/>
      <c r="BQ1156" s="767"/>
      <c r="BR1156" s="767"/>
      <c r="BS1156" s="767"/>
      <c r="BT1156" s="767"/>
      <c r="BU1156" s="767"/>
      <c r="BV1156" s="767"/>
      <c r="BW1156" s="767"/>
      <c r="BX1156" s="767"/>
      <c r="BY1156" s="767"/>
      <c r="BZ1156" s="767"/>
      <c r="CA1156" s="767"/>
      <c r="CB1156" s="767"/>
      <c r="CC1156" s="767"/>
      <c r="CD1156" s="767"/>
      <c r="CE1156" s="767"/>
      <c r="CF1156" s="767"/>
      <c r="CG1156" s="767"/>
      <c r="CH1156" s="767"/>
      <c r="CI1156" s="767"/>
      <c r="CJ1156" s="767"/>
      <c r="CK1156" s="767"/>
      <c r="CL1156" s="767"/>
      <c r="CM1156" s="767"/>
      <c r="CN1156" s="767"/>
      <c r="CO1156" s="767"/>
      <c r="CP1156" s="767"/>
      <c r="CQ1156" s="767"/>
      <c r="CR1156" s="767"/>
      <c r="CS1156" s="767"/>
      <c r="CT1156" s="767"/>
      <c r="CU1156" s="767"/>
      <c r="CV1156" s="767"/>
      <c r="CW1156" s="767"/>
      <c r="CX1156" s="767"/>
      <c r="CY1156" s="767"/>
      <c r="CZ1156" s="767"/>
      <c r="DA1156" s="767"/>
      <c r="DB1156" s="767"/>
      <c r="DC1156" s="767"/>
      <c r="DD1156" s="767"/>
      <c r="DE1156" s="767"/>
      <c r="DF1156" s="767"/>
      <c r="DG1156" s="767"/>
      <c r="DH1156" s="767"/>
      <c r="DI1156" s="767"/>
      <c r="DJ1156" s="767"/>
      <c r="DK1156" s="767"/>
      <c r="DL1156" s="767"/>
      <c r="DM1156" s="767"/>
      <c r="DN1156" s="767"/>
      <c r="DO1156" s="767"/>
      <c r="DP1156" s="767"/>
      <c r="DQ1156" s="767"/>
      <c r="DR1156" s="767"/>
      <c r="DS1156" s="767"/>
      <c r="DT1156" s="767"/>
      <c r="DU1156" s="767"/>
      <c r="DV1156" s="767"/>
      <c r="DW1156" s="767"/>
      <c r="DX1156" s="767"/>
      <c r="DY1156" s="767"/>
      <c r="DZ1156" s="767"/>
      <c r="EA1156" s="767"/>
      <c r="EB1156" s="767"/>
      <c r="EC1156" s="767"/>
      <c r="ED1156" s="767"/>
      <c r="EE1156" s="767"/>
      <c r="EF1156" s="767"/>
      <c r="EG1156" s="767"/>
      <c r="EH1156" s="767"/>
      <c r="EI1156" s="767"/>
      <c r="EJ1156" s="767"/>
      <c r="EK1156" s="767"/>
      <c r="EL1156" s="767"/>
      <c r="EM1156" s="767"/>
      <c r="EN1156" s="767"/>
      <c r="EO1156" s="767"/>
      <c r="EP1156" s="767"/>
      <c r="EQ1156" s="767"/>
      <c r="ER1156" s="767"/>
      <c r="ES1156" s="767"/>
      <c r="ET1156" s="767"/>
      <c r="EU1156" s="767"/>
      <c r="EV1156" s="767"/>
      <c r="EW1156" s="767"/>
      <c r="EX1156" s="767"/>
      <c r="EY1156" s="767"/>
      <c r="EZ1156" s="767"/>
      <c r="FA1156" s="767"/>
      <c r="FB1156" s="767"/>
      <c r="FC1156" s="767"/>
      <c r="FD1156" s="767"/>
      <c r="FE1156" s="767"/>
      <c r="FF1156" s="767"/>
      <c r="FG1156" s="767"/>
      <c r="FH1156" s="767"/>
      <c r="FI1156" s="767"/>
      <c r="FJ1156" s="767"/>
      <c r="FK1156" s="767"/>
      <c r="FL1156" s="767"/>
      <c r="FM1156" s="767"/>
      <c r="FN1156" s="767"/>
      <c r="FO1156" s="767"/>
      <c r="FP1156" s="767"/>
      <c r="FQ1156" s="767"/>
      <c r="FR1156" s="767"/>
      <c r="FS1156" s="767"/>
      <c r="FT1156" s="767"/>
      <c r="FU1156" s="767"/>
      <c r="FV1156" s="767"/>
      <c r="FW1156" s="767"/>
      <c r="FX1156" s="767"/>
      <c r="FY1156" s="767"/>
      <c r="FZ1156" s="767"/>
      <c r="GA1156" s="767"/>
      <c r="GB1156" s="767"/>
      <c r="GC1156" s="767"/>
      <c r="GD1156" s="767"/>
      <c r="GE1156" s="767"/>
      <c r="GF1156" s="767"/>
      <c r="GG1156" s="767"/>
      <c r="GH1156" s="767"/>
      <c r="GI1156" s="767"/>
      <c r="GJ1156" s="767"/>
      <c r="GK1156" s="767"/>
      <c r="GL1156" s="767"/>
      <c r="GM1156" s="767"/>
      <c r="GN1156" s="767"/>
      <c r="GO1156" s="767"/>
      <c r="GP1156" s="767"/>
      <c r="GQ1156" s="767"/>
      <c r="GR1156" s="767"/>
      <c r="GS1156" s="767"/>
      <c r="GT1156" s="767"/>
      <c r="GU1156" s="767"/>
      <c r="GV1156" s="767"/>
      <c r="GW1156" s="767"/>
      <c r="GX1156" s="767"/>
      <c r="GY1156" s="767"/>
      <c r="GZ1156" s="767"/>
      <c r="HA1156" s="767"/>
      <c r="HB1156" s="767"/>
      <c r="HC1156" s="767"/>
    </row>
    <row r="1157" spans="1:211" s="864" customFormat="1" ht="13.9" hidden="1" customHeight="1">
      <c r="A1157" s="307"/>
      <c r="B1157" s="351"/>
      <c r="C1157" s="971" t="str">
        <f>IF('1C TSspéc15'!S$17&lt;&gt;0,'1C TSspéc15'!$B$12,"")</f>
        <v/>
      </c>
      <c r="D1157" s="972"/>
      <c r="E1157" s="973"/>
      <c r="F1157" s="93">
        <f>IF(AND($C1157='1C TSspéc15'!$B$12,'1C TSspéc15'!$B$16="spécifiques",'1C TSspéc15'!$S$17&lt;&gt;""),'1C TSspéc15'!$S$21,"")</f>
        <v>0</v>
      </c>
      <c r="G1157" s="863"/>
      <c r="H1157" s="745">
        <v>0.21</v>
      </c>
      <c r="I1157" s="747">
        <v>1</v>
      </c>
      <c r="J1157" s="312"/>
      <c r="K1157" s="680">
        <f t="shared" si="314"/>
        <v>0</v>
      </c>
      <c r="L1157" s="556">
        <f>IF(OR('1C TSspéc15'!$B$12="",'1C TSspéc15'!S$30=0),0,IF(AND('1C TSspéc15'!$B$12&lt;&gt;"",$K$2="Pôle",'1C TSspéc15'!$C$12="OUI"),(('1C TSspéc15'!S$22+'1C TSspéc15'!S$23+'1C TSspéc15'!S$24+'1C TSspéc15'!S$25+'1C TSspéc15'!S$29)/'1C TSspéc15'!S$17),IF(AND('1C TSspéc15'!$B$12&lt;&gt;"",$K$2="Pôle",'1C TSspéc15'!$C$12="NON"),(('1C TSspéc15'!S$22+'1C TSspéc15'!S$23+'1C TSspéc15'!S$24+'1C TSspéc15'!S$25+'1C TSspéc15'!S$29)/'1C TSspéc15'!S$30),IF(AND('1C TSspéc15'!$B$12&lt;&gt;"",$K$2&lt;&gt;"Pôle",'1C TSspéc15'!$C$12="OUI"),(('1C TSspéc15'!S$22+'1C TSspéc15'!S$23+'1C TSspéc15'!S$24+'1C TSspéc15'!S$25+'1C TSspéc15'!S$26+'1C TSspéc15'!S$27+'1C TSspéc15'!S$28+'1C TSspéc15'!S$29)/'1C TSspéc15'!S$17),IF(AND('1C TSspéc15'!$B$12&lt;&gt;"",$K$2&lt;&gt;"Pôle",'1C TSspéc15'!$C$12="NON"),(('1C TSspéc15'!S$22+'1C TSspéc15'!S$23+'1C TSspéc15'!S$24+'1C TSspéc15'!S$25+'1C TSspéc15'!S$26+'1C TSspéc15'!S$27+'1C TSspéc15'!S$28+'1C TSspéc15'!S$29)/'1C TSspéc15'!S$30))))))</f>
        <v>0</v>
      </c>
      <c r="M1157" s="556">
        <f>IF(OR('1C TSspéc15'!$B$12="",'1C TSspéc15'!S$30=0),0,IF(AND('1C TSspéc15'!$B$12&lt;&gt;"",$K$2="Pôle",'1C TSspéc15'!$C$12="OUI"),(('1C TSspéc15'!S$26+'1C TSspéc15'!S$27+'1C TSspéc15'!S$28)/'1C TSspéc15'!S$17),IF(AND('1C TSspéc15'!$B$12&lt;&gt;"",$K$2="Pôle",'1C TSspéc15'!$C$12="NON"),(('1C TSspéc15'!S$26+'1C TSspéc15'!S$27+'1C TSspéc15'!S$28)/'1C TSspéc15'!S$30),IF(AND('1C TSspéc15'!$B$12&lt;&gt;"",$K$2&lt;&gt;"Pôle"),0))))</f>
        <v>0</v>
      </c>
      <c r="N1157" s="557">
        <f>IF(AND('1C TSspéc15'!$B$12&lt;&gt;0,'1C TSspéc15'!$S$30&lt;&gt;0),L1157+M1157,0)</f>
        <v>0</v>
      </c>
      <c r="O1157" s="893" t="str">
        <f>IF(AND('1C TSspéc15'!$S$17&lt;&gt;0,'1C TSspéc15'!$C$12="OUI"),'1C TSspéc15'!$S$35/'1C TSspéc15'!$S$17,"")</f>
        <v/>
      </c>
      <c r="P1157" s="543" t="str">
        <f>IF(AND('1C TSspéc15'!$S$17&lt;&gt;0,'1C TSspéc15'!$C$12="OUI"),'1C TSspéc15'!$S$36/'1C TSspéc15'!$S$17,"")</f>
        <v/>
      </c>
      <c r="Q1157" s="543" t="str">
        <f>IF(AND('1C TSspéc15'!$S$17&lt;&gt;0,'1C TSspéc15'!$C$12="OUI"),'1C TSspéc15'!$S$37/'1C TSspéc15'!$S$17,"")</f>
        <v/>
      </c>
      <c r="R1157" s="543" t="str">
        <f>IF(AND('1C TSspéc15'!$S$17&lt;&gt;0,'1C TSspéc15'!$C$12="OUI"),'1C TSspéc15'!$S$38/'1C TSspéc15'!$S$17,"")</f>
        <v/>
      </c>
      <c r="S1157" s="543" t="str">
        <f>IF(AND('1C TSspéc15'!$S$17&lt;&gt;0,'1C TSspéc15'!$C$12="OUI"),'1C TSspéc15'!$S$39/'1C TSspéc15'!$S$17,"")</f>
        <v/>
      </c>
      <c r="T1157" s="543" t="str">
        <f>IF(AND('1C TSspéc15'!$S$17&lt;&gt;0,'1C TSspéc15'!$C$12="OUI"),'1C TSspéc15'!$S$40/'1C TSspéc15'!$S$17,"")</f>
        <v/>
      </c>
      <c r="U1157" s="543" t="str">
        <f>IF(AND('1C TSspéc15'!$S$17&lt;&gt;0,'1C TSspéc15'!$C$12="OUI"),'1C TSspéc15'!$S$41/'1C TSspéc15'!$S$17,"")</f>
        <v/>
      </c>
      <c r="V1157" s="543" t="str">
        <f>IF(AND('1C TSspéc15'!$S$17&lt;&gt;0,'1C TSspéc15'!$C$12="OUI"),'1C TSspéc15'!$S$42/'1C TSspéc15'!$S$17,"")</f>
        <v/>
      </c>
      <c r="W1157" s="543" t="str">
        <f>IF(AND('1C TSspéc15'!$S$17&lt;&gt;0,'1C TSspéc15'!$C$12="OUI"),'1C TSspéc15'!$S$43/'1C TSspéc15'!$S$17,"")</f>
        <v/>
      </c>
      <c r="X1157" s="543" t="str">
        <f>IF(AND('1C TSspéc15'!$S$17&lt;&gt;0,'1C TSspéc15'!$C$12="OUI"),'1C TSspéc15'!$S$44/'1C TSspéc15'!$S$17,"")</f>
        <v/>
      </c>
      <c r="Y1157" s="543" t="str">
        <f>IF(AND('1C TSspéc15'!$S$17&lt;&gt;0,'1C TSspéc15'!$C$12="OUI"),'1C TSspéc15'!$S$45/'1C TSspéc15'!$S$17,"")</f>
        <v/>
      </c>
      <c r="Z1157" s="543" t="str">
        <f>IF(AND('1C TSspéc15'!$S$17&lt;&gt;0,'1C TSspéc15'!$C$12="OUI"),'1C TSspéc15'!$S$46/'1C TSspéc15'!$S$17,"")</f>
        <v/>
      </c>
      <c r="AA1157" s="543" t="str">
        <f>IF(AND('1C TSspéc15'!$S$17&lt;&gt;0,'1C TSspéc15'!$C$12="OUI"),'1C TSspéc15'!$S$47/'1C TSspéc15'!$S$17,"")</f>
        <v/>
      </c>
      <c r="AB1157" s="543" t="str">
        <f>IF(AND('1C TSspéc15'!$S$17&lt;&gt;0,'1C TSspéc15'!$C$12="OUI"),'1C TSspéc15'!$S$48/'1C TSspéc15'!$S$17,"")</f>
        <v/>
      </c>
      <c r="AC1157" s="543" t="str">
        <f>IF(AND('1C TSspéc15'!$S$17&lt;&gt;0,'1C TSspéc15'!$C$12="OUI"),'1C TSspéc15'!$S$49/'1C TSspéc15'!$S$17,"")</f>
        <v/>
      </c>
      <c r="AD1157" s="543" t="str">
        <f>IF(AND('1C TSspéc15'!$S$17&lt;&gt;0,'1C TSspéc15'!$C$12="OUI"),'1C TSspéc15'!$S$50/'1C TSspéc15'!$S$17,"")</f>
        <v/>
      </c>
      <c r="AE1157" s="543" t="str">
        <f>IF(AND('1C TSspéc15'!$S$17&lt;&gt;0,'1C TSspéc15'!$C$12="OUI"),'1C TSspéc15'!$S$51/'1C TSspéc15'!$S$17,"")</f>
        <v/>
      </c>
      <c r="AF1157" s="543" t="str">
        <f>IF(AND('1C TSspéc15'!$S$17&lt;&gt;0,'1C TSspéc15'!$C$12="OUI"),'1C TSspéc15'!$S$52/'1C TSspéc15'!$S$17,"")</f>
        <v/>
      </c>
      <c r="AG1157" s="543" t="str">
        <f>IF(AND('1C TSspéc15'!$S$17&lt;&gt;0,'1C TSspéc15'!$C$12="OUI"),'1C TSspéc15'!$S$53/'1C TSspéc15'!$S$17,"")</f>
        <v/>
      </c>
      <c r="AH1157" s="543" t="str">
        <f>IF(AND('1C TSspéc15'!$S$17&lt;&gt;0,'1C TSspéc15'!$C$12="OUI"),'1C TSspéc15'!$S$54/'1C TSspéc15'!$S$17,"")</f>
        <v/>
      </c>
      <c r="AI1157" s="543" t="str">
        <f>IF(AND('1C TSspéc15'!$S$17&lt;&gt;0,'1C TSspéc15'!$C$12="OUI"),'1C TSspéc15'!$S$55/'1C TSspéc15'!$S$17,"")</f>
        <v/>
      </c>
      <c r="AJ1157" s="543" t="str">
        <f>IF(AND('1C TSspéc15'!$S$17&lt;&gt;0,'1C TSspéc15'!$C$12="OUI"),'1C TSspéc15'!$S$56/'1C TSspéc15'!$S$17,"")</f>
        <v/>
      </c>
      <c r="AK1157" s="543" t="str">
        <f>IF(AND('1C TSspéc15'!$S$17&lt;&gt;0,'1C TSspéc15'!$C$12="OUI"),'1C TSspéc15'!$S$57/'1C TSspéc15'!$S$17,"")</f>
        <v/>
      </c>
      <c r="AL1157" s="72">
        <f>IF(AND('1C TSspéc15'!$S$17&lt;&gt;0,'1C TSspéc15'!$C$12="OUI"),N1157+AK1157,N1157)</f>
        <v>0</v>
      </c>
      <c r="AM1157" s="417">
        <f t="shared" si="315"/>
        <v>0</v>
      </c>
      <c r="AN1157" s="417">
        <f t="shared" si="316"/>
        <v>0</v>
      </c>
      <c r="AO1157" s="418" t="str">
        <f>IF(AND('1C TSspéc15'!$S$17&lt;&gt;0,'1C TSspéc15'!$S$30&lt;&gt;0),AM1157+AN1157,"")</f>
        <v/>
      </c>
      <c r="AP1157" s="573" t="str">
        <f>IF(AND('1C TSspéc15'!$S$17&lt;&gt;0,'1C TSspéc15'!$S$30&lt;&gt;0),AM1157-AR1157,"")</f>
        <v/>
      </c>
      <c r="AQ1157" s="583">
        <f t="shared" si="317"/>
        <v>0</v>
      </c>
      <c r="AR1157" s="596"/>
      <c r="AS1157" s="102"/>
      <c r="AT1157" s="27" t="str">
        <f>IF(('1C TSspéc15'!S$17*FICHE!$C$14&lt;J1157),"Forfait limité à "&amp;FICHE!$C$14&amp;"€/jour","")</f>
        <v/>
      </c>
      <c r="AU1157" s="592"/>
      <c r="AV1157" s="824"/>
      <c r="AW1157" s="824"/>
      <c r="AX1157" s="824"/>
      <c r="AY1157" s="824"/>
      <c r="AZ1157" s="824"/>
      <c r="BA1157" s="767"/>
      <c r="BB1157" s="767"/>
      <c r="BC1157" s="767"/>
      <c r="BD1157" s="767"/>
      <c r="BE1157" s="767"/>
      <c r="BF1157" s="767"/>
      <c r="BG1157" s="767"/>
      <c r="BH1157" s="767"/>
      <c r="BI1157" s="767"/>
      <c r="BJ1157" s="767"/>
      <c r="BK1157" s="767"/>
      <c r="BL1157" s="767"/>
      <c r="BM1157" s="767"/>
      <c r="BN1157" s="767"/>
      <c r="BO1157" s="767"/>
      <c r="BP1157" s="767"/>
      <c r="BQ1157" s="767"/>
      <c r="BR1157" s="767"/>
      <c r="BS1157" s="767"/>
      <c r="BT1157" s="767"/>
      <c r="BU1157" s="767"/>
      <c r="BV1157" s="767"/>
      <c r="BW1157" s="767"/>
      <c r="BX1157" s="767"/>
      <c r="BY1157" s="767"/>
      <c r="BZ1157" s="767"/>
      <c r="CA1157" s="767"/>
      <c r="CB1157" s="767"/>
      <c r="CC1157" s="767"/>
      <c r="CD1157" s="767"/>
      <c r="CE1157" s="767"/>
      <c r="CF1157" s="767"/>
      <c r="CG1157" s="767"/>
      <c r="CH1157" s="767"/>
      <c r="CI1157" s="767"/>
      <c r="CJ1157" s="767"/>
      <c r="CK1157" s="767"/>
      <c r="CL1157" s="767"/>
      <c r="CM1157" s="767"/>
      <c r="CN1157" s="767"/>
      <c r="CO1157" s="767"/>
      <c r="CP1157" s="767"/>
      <c r="CQ1157" s="767"/>
      <c r="CR1157" s="767"/>
      <c r="CS1157" s="767"/>
      <c r="CT1157" s="767"/>
      <c r="CU1157" s="767"/>
      <c r="CV1157" s="767"/>
      <c r="CW1157" s="767"/>
      <c r="CX1157" s="767"/>
      <c r="CY1157" s="767"/>
      <c r="CZ1157" s="767"/>
      <c r="DA1157" s="767"/>
      <c r="DB1157" s="767"/>
      <c r="DC1157" s="767"/>
      <c r="DD1157" s="767"/>
      <c r="DE1157" s="767"/>
      <c r="DF1157" s="767"/>
      <c r="DG1157" s="767"/>
      <c r="DH1157" s="767"/>
      <c r="DI1157" s="767"/>
      <c r="DJ1157" s="767"/>
      <c r="DK1157" s="767"/>
      <c r="DL1157" s="767"/>
      <c r="DM1157" s="767"/>
      <c r="DN1157" s="767"/>
      <c r="DO1157" s="767"/>
      <c r="DP1157" s="767"/>
      <c r="DQ1157" s="767"/>
      <c r="DR1157" s="767"/>
      <c r="DS1157" s="767"/>
      <c r="DT1157" s="767"/>
      <c r="DU1157" s="767"/>
      <c r="DV1157" s="767"/>
      <c r="DW1157" s="767"/>
      <c r="DX1157" s="767"/>
      <c r="DY1157" s="767"/>
      <c r="DZ1157" s="767"/>
      <c r="EA1157" s="767"/>
      <c r="EB1157" s="767"/>
      <c r="EC1157" s="767"/>
      <c r="ED1157" s="767"/>
      <c r="EE1157" s="767"/>
      <c r="EF1157" s="767"/>
      <c r="EG1157" s="767"/>
      <c r="EH1157" s="767"/>
      <c r="EI1157" s="767"/>
      <c r="EJ1157" s="767"/>
      <c r="EK1157" s="767"/>
      <c r="EL1157" s="767"/>
      <c r="EM1157" s="767"/>
      <c r="EN1157" s="767"/>
      <c r="EO1157" s="767"/>
      <c r="EP1157" s="767"/>
      <c r="EQ1157" s="767"/>
      <c r="ER1157" s="767"/>
      <c r="ES1157" s="767"/>
      <c r="ET1157" s="767"/>
      <c r="EU1157" s="767"/>
      <c r="EV1157" s="767"/>
      <c r="EW1157" s="767"/>
      <c r="EX1157" s="767"/>
      <c r="EY1157" s="767"/>
      <c r="EZ1157" s="767"/>
      <c r="FA1157" s="767"/>
      <c r="FB1157" s="767"/>
      <c r="FC1157" s="767"/>
      <c r="FD1157" s="767"/>
      <c r="FE1157" s="767"/>
      <c r="FF1157" s="767"/>
      <c r="FG1157" s="767"/>
      <c r="FH1157" s="767"/>
      <c r="FI1157" s="767"/>
      <c r="FJ1157" s="767"/>
      <c r="FK1157" s="767"/>
      <c r="FL1157" s="767"/>
      <c r="FM1157" s="767"/>
      <c r="FN1157" s="767"/>
      <c r="FO1157" s="767"/>
      <c r="FP1157" s="767"/>
      <c r="FQ1157" s="767"/>
      <c r="FR1157" s="767"/>
      <c r="FS1157" s="767"/>
      <c r="FT1157" s="767"/>
      <c r="FU1157" s="767"/>
      <c r="FV1157" s="767"/>
      <c r="FW1157" s="767"/>
      <c r="FX1157" s="767"/>
      <c r="FY1157" s="767"/>
      <c r="FZ1157" s="767"/>
      <c r="GA1157" s="767"/>
      <c r="GB1157" s="767"/>
      <c r="GC1157" s="767"/>
      <c r="GD1157" s="767"/>
      <c r="GE1157" s="767"/>
      <c r="GF1157" s="767"/>
      <c r="GG1157" s="767"/>
      <c r="GH1157" s="767"/>
      <c r="GI1157" s="767"/>
      <c r="GJ1157" s="767"/>
      <c r="GK1157" s="767"/>
      <c r="GL1157" s="767"/>
      <c r="GM1157" s="767"/>
      <c r="GN1157" s="767"/>
      <c r="GO1157" s="767"/>
      <c r="GP1157" s="767"/>
      <c r="GQ1157" s="767"/>
      <c r="GR1157" s="767"/>
      <c r="GS1157" s="767"/>
      <c r="GT1157" s="767"/>
      <c r="GU1157" s="767"/>
      <c r="GV1157" s="767"/>
      <c r="GW1157" s="767"/>
      <c r="GX1157" s="767"/>
      <c r="GY1157" s="767"/>
      <c r="GZ1157" s="767"/>
      <c r="HA1157" s="767"/>
      <c r="HB1157" s="767"/>
      <c r="HC1157" s="767"/>
    </row>
    <row r="1158" spans="1:211" s="864" customFormat="1" ht="13.9" hidden="1" customHeight="1">
      <c r="A1158" s="307"/>
      <c r="B1158" s="351"/>
      <c r="C1158" s="971" t="str">
        <f>IF('1C TSspéc15'!T$17&lt;&gt;0,'1C TSspéc15'!$B$12,"")</f>
        <v/>
      </c>
      <c r="D1158" s="972"/>
      <c r="E1158" s="973"/>
      <c r="F1158" s="93">
        <f>IF(AND($C1158='1C TSspéc15'!$B$12,'1C TSspéc15'!$B$16="spécifiques",'1C TSspéc15'!$T$17&lt;&gt;""),'1C TSspéc15'!$T$21,"")</f>
        <v>0</v>
      </c>
      <c r="G1158" s="863"/>
      <c r="H1158" s="745">
        <v>0.21</v>
      </c>
      <c r="I1158" s="747">
        <v>1</v>
      </c>
      <c r="J1158" s="312"/>
      <c r="K1158" s="680">
        <f t="shared" si="314"/>
        <v>0</v>
      </c>
      <c r="L1158" s="556">
        <f>IF(OR('1C TSspéc15'!$B$12="",'1C TSspéc15'!T$30=0),0,IF(AND('1C TSspéc15'!$B$12&lt;&gt;"",$K$2="Pôle",'1C TSspéc15'!$C$12="OUI"),(('1C TSspéc15'!T$22+'1C TSspéc15'!T$23+'1C TSspéc15'!T$24+'1C TSspéc15'!T$25+'1C TSspéc15'!T$29)/'1C TSspéc15'!T$17),IF(AND('1C TSspéc15'!$B$12&lt;&gt;"",$K$2="Pôle",'1C TSspéc15'!$C$12="NON"),(('1C TSspéc15'!T$22+'1C TSspéc15'!T$23+'1C TSspéc15'!T$24+'1C TSspéc15'!T$25+'1C TSspéc15'!T$29)/'1C TSspéc15'!T$30),IF(AND('1C TSspéc15'!$B$12&lt;&gt;"",$K$2&lt;&gt;"Pôle",'1C TSspéc15'!$C$12="OUI"),(('1C TSspéc15'!T$22+'1C TSspéc15'!T$23+'1C TSspéc15'!T$24+'1C TSspéc15'!T$25+'1C TSspéc15'!T$26+'1C TSspéc15'!T$27+'1C TSspéc15'!T$28+'1C TSspéc15'!T$29)/'1C TSspéc15'!T$17),IF(AND('1C TSspéc15'!$B$12&lt;&gt;"",$K$2&lt;&gt;"Pôle",'1C TSspéc15'!$C$12="NON"),(('1C TSspéc15'!T$22+'1C TSspéc15'!T$23+'1C TSspéc15'!T$24+'1C TSspéc15'!T$25+'1C TSspéc15'!T$26+'1C TSspéc15'!T$27+'1C TSspéc15'!T$28+'1C TSspéc15'!T$29)/'1C TSspéc15'!T$30))))))</f>
        <v>0</v>
      </c>
      <c r="M1158" s="556">
        <f>IF(OR('1C TSspéc15'!$B$12="",'1C TSspéc15'!T$30=0),0,IF(AND('1C TSspéc15'!$B$12&lt;&gt;"",$K$2="Pôle",'1C TSspéc15'!$C$12="OUI"),(('1C TSspéc15'!T$26+'1C TSspéc15'!T$27+'1C TSspéc15'!T$28)/'1C TSspéc15'!T$17),IF(AND('1C TSspéc15'!$B$12&lt;&gt;"",$K$2="Pôle",'1C TSspéc15'!$C$12="NON"),(('1C TSspéc15'!T$26+'1C TSspéc15'!T$27+'1C TSspéc15'!T$28)/'1C TSspéc15'!T$30),IF(AND('1C TSspéc15'!$B$12&lt;&gt;"",$K$2&lt;&gt;"Pôle"),0))))</f>
        <v>0</v>
      </c>
      <c r="N1158" s="557">
        <f>IF(AND('1C TSspéc15'!$B$12&lt;&gt;0,'1C TSspéc15'!$T$30&lt;&gt;0),L1158+M1158,0)</f>
        <v>0</v>
      </c>
      <c r="O1158" s="893" t="str">
        <f>IF(AND('1C TSspéc15'!$T$17&lt;&gt;0,'1C TSspéc15'!$C$12="OUI"),'1C TSspéc15'!$T$35/'1C TSspéc15'!$T$17,"")</f>
        <v/>
      </c>
      <c r="P1158" s="543" t="str">
        <f>IF(AND('1C TSspéc15'!$T$17&lt;&gt;0,'1C TSspéc15'!$C$12="OUI"),'1C TSspéc15'!$T$36/'1C TSspéc15'!$T$17,"")</f>
        <v/>
      </c>
      <c r="Q1158" s="543" t="str">
        <f>IF(AND('1C TSspéc15'!$T$17&lt;&gt;0,'1C TSspéc15'!$C$12="OUI"),'1C TSspéc15'!$T$37/'1C TSspéc15'!$T$17,"")</f>
        <v/>
      </c>
      <c r="R1158" s="543" t="str">
        <f>IF(AND('1C TSspéc15'!$T$17&lt;&gt;0,'1C TSspéc15'!$C$12="OUI"),'1C TSspéc15'!$T$38/'1C TSspéc15'!$T$17,"")</f>
        <v/>
      </c>
      <c r="S1158" s="543" t="str">
        <f>IF(AND('1C TSspéc15'!$T$17&lt;&gt;0,'1C TSspéc15'!$C$12="OUI"),'1C TSspéc15'!$T$39/'1C TSspéc15'!$T$17,"")</f>
        <v/>
      </c>
      <c r="T1158" s="543" t="str">
        <f>IF(AND('1C TSspéc15'!$T$17&lt;&gt;0,'1C TSspéc15'!$C$12="OUI"),'1C TSspéc15'!$T$40/'1C TSspéc15'!$T$17,"")</f>
        <v/>
      </c>
      <c r="U1158" s="543" t="str">
        <f>IF(AND('1C TSspéc15'!$T$17&lt;&gt;0,'1C TSspéc15'!$C$12="OUI"),'1C TSspéc15'!$T$41/'1C TSspéc15'!$T$17,"")</f>
        <v/>
      </c>
      <c r="V1158" s="543" t="str">
        <f>IF(AND('1C TSspéc15'!$T$17&lt;&gt;0,'1C TSspéc15'!$C$12="OUI"),'1C TSspéc15'!$T$42/'1C TSspéc15'!$T$17,"")</f>
        <v/>
      </c>
      <c r="W1158" s="543" t="str">
        <f>IF(AND('1C TSspéc15'!$T$17&lt;&gt;0,'1C TSspéc15'!$C$12="OUI"),'1C TSspéc15'!$T$43/'1C TSspéc15'!$T$17,"")</f>
        <v/>
      </c>
      <c r="X1158" s="543" t="str">
        <f>IF(AND('1C TSspéc15'!$T$17&lt;&gt;0,'1C TSspéc15'!$C$12="OUI"),'1C TSspéc15'!$T$44/'1C TSspéc15'!$T$17,"")</f>
        <v/>
      </c>
      <c r="Y1158" s="543" t="str">
        <f>IF(AND('1C TSspéc15'!$T$17&lt;&gt;0,'1C TSspéc15'!$C$12="OUI"),'1C TSspéc15'!$T$45/'1C TSspéc15'!$T$17,"")</f>
        <v/>
      </c>
      <c r="Z1158" s="543" t="str">
        <f>IF(AND('1C TSspéc15'!$T$17&lt;&gt;0,'1C TSspéc15'!$C$12="OUI"),'1C TSspéc15'!$T$46/'1C TSspéc15'!$T$17,"")</f>
        <v/>
      </c>
      <c r="AA1158" s="543" t="str">
        <f>IF(AND('1C TSspéc15'!$T$17&lt;&gt;0,'1C TSspéc15'!$C$12="OUI"),'1C TSspéc15'!$T$47/'1C TSspéc15'!$T$17,"")</f>
        <v/>
      </c>
      <c r="AB1158" s="543" t="str">
        <f>IF(AND('1C TSspéc15'!$T$17&lt;&gt;0,'1C TSspéc15'!$C$12="OUI"),'1C TSspéc15'!$T$48/'1C TSspéc15'!$T$17,"")</f>
        <v/>
      </c>
      <c r="AC1158" s="543" t="str">
        <f>IF(AND('1C TSspéc15'!$T$17&lt;&gt;0,'1C TSspéc15'!$C$12="OUI"),'1C TSspéc15'!$T$49/'1C TSspéc15'!$T$17,"")</f>
        <v/>
      </c>
      <c r="AD1158" s="543" t="str">
        <f>IF(AND('1C TSspéc15'!$T$17&lt;&gt;0,'1C TSspéc15'!$C$12="OUI"),'1C TSspéc15'!$T$50/'1C TSspéc15'!$T$17,"")</f>
        <v/>
      </c>
      <c r="AE1158" s="543" t="str">
        <f>IF(AND('1C TSspéc15'!$T$17&lt;&gt;0,'1C TSspéc15'!$C$12="OUI"),'1C TSspéc15'!$T$51/'1C TSspéc15'!$T$17,"")</f>
        <v/>
      </c>
      <c r="AF1158" s="543" t="str">
        <f>IF(AND('1C TSspéc15'!$T$17&lt;&gt;0,'1C TSspéc15'!$C$12="OUI"),'1C TSspéc15'!$T$52/'1C TSspéc15'!$T$17,"")</f>
        <v/>
      </c>
      <c r="AG1158" s="543" t="str">
        <f>IF(AND('1C TSspéc15'!$T$17&lt;&gt;0,'1C TSspéc15'!$C$12="OUI"),'1C TSspéc15'!$T$53/'1C TSspéc15'!$T$17,"")</f>
        <v/>
      </c>
      <c r="AH1158" s="543" t="str">
        <f>IF(AND('1C TSspéc15'!$T$17&lt;&gt;0,'1C TSspéc15'!$C$12="OUI"),'1C TSspéc15'!$T$54/'1C TSspéc15'!$T$17,"")</f>
        <v/>
      </c>
      <c r="AI1158" s="543" t="str">
        <f>IF(AND('1C TSspéc15'!$T$17&lt;&gt;0,'1C TSspéc15'!$C$12="OUI"),'1C TSspéc15'!$T$55/'1C TSspéc15'!$T$17,"")</f>
        <v/>
      </c>
      <c r="AJ1158" s="543" t="str">
        <f>IF(AND('1C TSspéc15'!$T$17&lt;&gt;0,'1C TSspéc15'!$C$12="OUI"),'1C TSspéc15'!$T$56/'1C TSspéc15'!$T$17,"")</f>
        <v/>
      </c>
      <c r="AK1158" s="543" t="str">
        <f>IF(AND('1C TSspéc15'!$T$17&lt;&gt;0,'1C TSspéc15'!$C$12="OUI"),'1C TSspéc15'!$T$57/'1C TSspéc15'!$T$17,"")</f>
        <v/>
      </c>
      <c r="AL1158" s="72">
        <f>IF(AND('1C TSspéc15'!$T$17&lt;&gt;0,'1C TSspéc15'!$C$12="OUI"),N1158+AK1158,N1158)</f>
        <v>0</v>
      </c>
      <c r="AM1158" s="417">
        <f t="shared" si="315"/>
        <v>0</v>
      </c>
      <c r="AN1158" s="417">
        <f t="shared" si="316"/>
        <v>0</v>
      </c>
      <c r="AO1158" s="418" t="str">
        <f>IF(AND('1C TSspéc15'!$T$17&lt;&gt;0,'1C TSspéc15'!$T$30&lt;&gt;0),AM1158+AN1158,"")</f>
        <v/>
      </c>
      <c r="AP1158" s="573" t="str">
        <f>IF(AND('1C TSspéc15'!$T$17&lt;&gt;0,'1C TSspéc15'!$T$30&lt;&gt;0),AM1158-AR1158,"")</f>
        <v/>
      </c>
      <c r="AQ1158" s="583">
        <f t="shared" si="317"/>
        <v>0</v>
      </c>
      <c r="AR1158" s="596"/>
      <c r="AS1158" s="102"/>
      <c r="AT1158" s="27" t="str">
        <f>IF(('1C TSspéc15'!T$17*FICHE!$C$14&lt;J1158),"Forfait limité à "&amp;FICHE!$C$14&amp;"€/jour","")</f>
        <v/>
      </c>
      <c r="AU1158" s="592"/>
      <c r="AV1158" s="824"/>
      <c r="AW1158" s="824"/>
      <c r="AX1158" s="824"/>
      <c r="AY1158" s="824"/>
      <c r="AZ1158" s="824"/>
      <c r="BA1158" s="767"/>
      <c r="BB1158" s="767"/>
      <c r="BC1158" s="767"/>
      <c r="BD1158" s="767"/>
      <c r="BE1158" s="767"/>
      <c r="BF1158" s="767"/>
      <c r="BG1158" s="767"/>
      <c r="BH1158" s="767"/>
      <c r="BI1158" s="767"/>
      <c r="BJ1158" s="767"/>
      <c r="BK1158" s="767"/>
      <c r="BL1158" s="767"/>
      <c r="BM1158" s="767"/>
      <c r="BN1158" s="767"/>
      <c r="BO1158" s="767"/>
      <c r="BP1158" s="767"/>
      <c r="BQ1158" s="767"/>
      <c r="BR1158" s="767"/>
      <c r="BS1158" s="767"/>
      <c r="BT1158" s="767"/>
      <c r="BU1158" s="767"/>
      <c r="BV1158" s="767"/>
      <c r="BW1158" s="767"/>
      <c r="BX1158" s="767"/>
      <c r="BY1158" s="767"/>
      <c r="BZ1158" s="767"/>
      <c r="CA1158" s="767"/>
      <c r="CB1158" s="767"/>
      <c r="CC1158" s="767"/>
      <c r="CD1158" s="767"/>
      <c r="CE1158" s="767"/>
      <c r="CF1158" s="767"/>
      <c r="CG1158" s="767"/>
      <c r="CH1158" s="767"/>
      <c r="CI1158" s="767"/>
      <c r="CJ1158" s="767"/>
      <c r="CK1158" s="767"/>
      <c r="CL1158" s="767"/>
      <c r="CM1158" s="767"/>
      <c r="CN1158" s="767"/>
      <c r="CO1158" s="767"/>
      <c r="CP1158" s="767"/>
      <c r="CQ1158" s="767"/>
      <c r="CR1158" s="767"/>
      <c r="CS1158" s="767"/>
      <c r="CT1158" s="767"/>
      <c r="CU1158" s="767"/>
      <c r="CV1158" s="767"/>
      <c r="CW1158" s="767"/>
      <c r="CX1158" s="767"/>
      <c r="CY1158" s="767"/>
      <c r="CZ1158" s="767"/>
      <c r="DA1158" s="767"/>
      <c r="DB1158" s="767"/>
      <c r="DC1158" s="767"/>
      <c r="DD1158" s="767"/>
      <c r="DE1158" s="767"/>
      <c r="DF1158" s="767"/>
      <c r="DG1158" s="767"/>
      <c r="DH1158" s="767"/>
      <c r="DI1158" s="767"/>
      <c r="DJ1158" s="767"/>
      <c r="DK1158" s="767"/>
      <c r="DL1158" s="767"/>
      <c r="DM1158" s="767"/>
      <c r="DN1158" s="767"/>
      <c r="DO1158" s="767"/>
      <c r="DP1158" s="767"/>
      <c r="DQ1158" s="767"/>
      <c r="DR1158" s="767"/>
      <c r="DS1158" s="767"/>
      <c r="DT1158" s="767"/>
      <c r="DU1158" s="767"/>
      <c r="DV1158" s="767"/>
      <c r="DW1158" s="767"/>
      <c r="DX1158" s="767"/>
      <c r="DY1158" s="767"/>
      <c r="DZ1158" s="767"/>
      <c r="EA1158" s="767"/>
      <c r="EB1158" s="767"/>
      <c r="EC1158" s="767"/>
      <c r="ED1158" s="767"/>
      <c r="EE1158" s="767"/>
      <c r="EF1158" s="767"/>
      <c r="EG1158" s="767"/>
      <c r="EH1158" s="767"/>
      <c r="EI1158" s="767"/>
      <c r="EJ1158" s="767"/>
      <c r="EK1158" s="767"/>
      <c r="EL1158" s="767"/>
      <c r="EM1158" s="767"/>
      <c r="EN1158" s="767"/>
      <c r="EO1158" s="767"/>
      <c r="EP1158" s="767"/>
      <c r="EQ1158" s="767"/>
      <c r="ER1158" s="767"/>
      <c r="ES1158" s="767"/>
      <c r="ET1158" s="767"/>
      <c r="EU1158" s="767"/>
      <c r="EV1158" s="767"/>
      <c r="EW1158" s="767"/>
      <c r="EX1158" s="767"/>
      <c r="EY1158" s="767"/>
      <c r="EZ1158" s="767"/>
      <c r="FA1158" s="767"/>
      <c r="FB1158" s="767"/>
      <c r="FC1158" s="767"/>
      <c r="FD1158" s="767"/>
      <c r="FE1158" s="767"/>
      <c r="FF1158" s="767"/>
      <c r="FG1158" s="767"/>
      <c r="FH1158" s="767"/>
      <c r="FI1158" s="767"/>
      <c r="FJ1158" s="767"/>
      <c r="FK1158" s="767"/>
      <c r="FL1158" s="767"/>
      <c r="FM1158" s="767"/>
      <c r="FN1158" s="767"/>
      <c r="FO1158" s="767"/>
      <c r="FP1158" s="767"/>
      <c r="FQ1158" s="767"/>
      <c r="FR1158" s="767"/>
      <c r="FS1158" s="767"/>
      <c r="FT1158" s="767"/>
      <c r="FU1158" s="767"/>
      <c r="FV1158" s="767"/>
      <c r="FW1158" s="767"/>
      <c r="FX1158" s="767"/>
      <c r="FY1158" s="767"/>
      <c r="FZ1158" s="767"/>
      <c r="GA1158" s="767"/>
      <c r="GB1158" s="767"/>
      <c r="GC1158" s="767"/>
      <c r="GD1158" s="767"/>
      <c r="GE1158" s="767"/>
      <c r="GF1158" s="767"/>
      <c r="GG1158" s="767"/>
      <c r="GH1158" s="767"/>
      <c r="GI1158" s="767"/>
      <c r="GJ1158" s="767"/>
      <c r="GK1158" s="767"/>
      <c r="GL1158" s="767"/>
      <c r="GM1158" s="767"/>
      <c r="GN1158" s="767"/>
      <c r="GO1158" s="767"/>
      <c r="GP1158" s="767"/>
      <c r="GQ1158" s="767"/>
      <c r="GR1158" s="767"/>
      <c r="GS1158" s="767"/>
      <c r="GT1158" s="767"/>
      <c r="GU1158" s="767"/>
      <c r="GV1158" s="767"/>
      <c r="GW1158" s="767"/>
      <c r="GX1158" s="767"/>
      <c r="GY1158" s="767"/>
      <c r="GZ1158" s="767"/>
      <c r="HA1158" s="767"/>
      <c r="HB1158" s="767"/>
      <c r="HC1158" s="767"/>
    </row>
    <row r="1159" spans="1:211" s="864" customFormat="1" ht="13.9" hidden="1" customHeight="1">
      <c r="A1159" s="307"/>
      <c r="B1159" s="351"/>
      <c r="C1159" s="971" t="str">
        <f>IF('1C TSspéc15'!U$17&lt;&gt;0,'1C TSspéc15'!$B$12,"")</f>
        <v/>
      </c>
      <c r="D1159" s="972"/>
      <c r="E1159" s="973"/>
      <c r="F1159" s="93">
        <f>IF(AND($C1159='1C TSspéc15'!$B$12,'1C TSspéc15'!$B$16="spécifiques",'1C TSspéc15'!$U$17&lt;&gt;""),'1C TSspéc15'!$U$21,"")</f>
        <v>0</v>
      </c>
      <c r="G1159" s="863"/>
      <c r="H1159" s="745">
        <v>0.21</v>
      </c>
      <c r="I1159" s="747">
        <v>1</v>
      </c>
      <c r="J1159" s="312"/>
      <c r="K1159" s="680">
        <f t="shared" si="314"/>
        <v>0</v>
      </c>
      <c r="L1159" s="556">
        <f>IF(OR('1C TSspéc15'!$B$12="",'1C TSspéc15'!U$30=0),0,IF(AND('1C TSspéc15'!$B$12&lt;&gt;"",$K$2="Pôle",'1C TSspéc15'!$C$12="OUI"),(('1C TSspéc15'!U$22+'1C TSspéc15'!U$23+'1C TSspéc15'!U$24+'1C TSspéc15'!U$25+'1C TSspéc15'!U$29)/'1C TSspéc15'!U$17),IF(AND('1C TSspéc15'!$B$12&lt;&gt;"",$K$2="Pôle",'1C TSspéc15'!$C$12="NON"),(('1C TSspéc15'!U$22+'1C TSspéc15'!U$23+'1C TSspéc15'!U$24+'1C TSspéc15'!U$25+'1C TSspéc15'!U$29)/'1C TSspéc15'!U$30),IF(AND('1C TSspéc15'!$B$12&lt;&gt;"",$K$2&lt;&gt;"Pôle",'1C TSspéc15'!$C$12="OUI"),(('1C TSspéc15'!U$22+'1C TSspéc15'!U$23+'1C TSspéc15'!U$24+'1C TSspéc15'!U$25+'1C TSspéc15'!U$26+'1C TSspéc15'!U$27+'1C TSspéc15'!U$28+'1C TSspéc15'!U$29)/'1C TSspéc15'!U$17),IF(AND('1C TSspéc15'!$B$12&lt;&gt;"",$K$2&lt;&gt;"Pôle",'1C TSspéc15'!$C$12="NON"),(('1C TSspéc15'!U$22+'1C TSspéc15'!U$23+'1C TSspéc15'!U$24+'1C TSspéc15'!U$25+'1C TSspéc15'!U$26+'1C TSspéc15'!U$27+'1C TSspéc15'!U$28+'1C TSspéc15'!U$29)/'1C TSspéc15'!U$30))))))</f>
        <v>0</v>
      </c>
      <c r="M1159" s="556">
        <f>IF(OR('1C TSspéc15'!$B$12="",'1C TSspéc15'!U$30=0),0,IF(AND('1C TSspéc15'!$B$12&lt;&gt;"",$K$2="Pôle",'1C TSspéc15'!$C$12="OUI"),(('1C TSspéc15'!U$26+'1C TSspéc15'!U$27+'1C TSspéc15'!U$28)/'1C TSspéc15'!U$17),IF(AND('1C TSspéc15'!$B$12&lt;&gt;"",$K$2="Pôle",'1C TSspéc15'!$C$12="NON"),(('1C TSspéc15'!U$26+'1C TSspéc15'!U$27+'1C TSspéc15'!U$28)/'1C TSspéc15'!U$30),IF(AND('1C TSspéc15'!$B$12&lt;&gt;"",$K$2&lt;&gt;"Pôle"),0))))</f>
        <v>0</v>
      </c>
      <c r="N1159" s="557">
        <f>IF(AND('1C TSspéc15'!$B$12&lt;&gt;0,'1C TSspéc15'!$U$30&lt;&gt;0),L1159+M1159,0)</f>
        <v>0</v>
      </c>
      <c r="O1159" s="893" t="str">
        <f>IF(AND('1C TSspéc15'!$U$17&lt;&gt;0,'1C TSspéc15'!$C$12="OUI"),'1C TSspéc15'!$U$35/'1C TSspéc15'!$U$17,"")</f>
        <v/>
      </c>
      <c r="P1159" s="543" t="str">
        <f>IF(AND('1C TSspéc15'!$U$17&lt;&gt;0,'1C TSspéc15'!$C$12="OUI"),'1C TSspéc15'!$U$36/'1C TSspéc15'!$U$17,"")</f>
        <v/>
      </c>
      <c r="Q1159" s="543" t="str">
        <f>IF(AND('1C TSspéc15'!$U$17&lt;&gt;0,'1C TSspéc15'!$C$12="OUI"),'1C TSspéc15'!$U$37/'1C TSspéc15'!$U$17,"")</f>
        <v/>
      </c>
      <c r="R1159" s="543" t="str">
        <f>IF(AND('1C TSspéc15'!$U$17&lt;&gt;0,'1C TSspéc15'!$C$12="OUI"),'1C TSspéc15'!$U$38/'1C TSspéc15'!$U$17,"")</f>
        <v/>
      </c>
      <c r="S1159" s="543" t="str">
        <f>IF(AND('1C TSspéc15'!$U$17&lt;&gt;0,'1C TSspéc15'!$C$12="OUI"),'1C TSspéc15'!$U$39/'1C TSspéc15'!$U$17,"")</f>
        <v/>
      </c>
      <c r="T1159" s="543" t="str">
        <f>IF(AND('1C TSspéc15'!$U$17&lt;&gt;0,'1C TSspéc15'!$C$12="OUI"),'1C TSspéc15'!$U$40/'1C TSspéc15'!$U$17,"")</f>
        <v/>
      </c>
      <c r="U1159" s="543" t="str">
        <f>IF(AND('1C TSspéc15'!$U$17&lt;&gt;0,'1C TSspéc15'!$C$12="OUI"),'1C TSspéc15'!$U$41/'1C TSspéc15'!$U$17,"")</f>
        <v/>
      </c>
      <c r="V1159" s="543" t="str">
        <f>IF(AND('1C TSspéc15'!$U$17&lt;&gt;0,'1C TSspéc15'!$C$12="OUI"),'1C TSspéc15'!$U$42/'1C TSspéc15'!$U$17,"")</f>
        <v/>
      </c>
      <c r="W1159" s="543" t="str">
        <f>IF(AND('1C TSspéc15'!$U$17&lt;&gt;0,'1C TSspéc15'!$C$12="OUI"),'1C TSspéc15'!$U$43/'1C TSspéc15'!$U$17,"")</f>
        <v/>
      </c>
      <c r="X1159" s="543" t="str">
        <f>IF(AND('1C TSspéc15'!$U$17&lt;&gt;0,'1C TSspéc15'!$C$12="OUI"),'1C TSspéc15'!$U$44/'1C TSspéc15'!$U$17,"")</f>
        <v/>
      </c>
      <c r="Y1159" s="543" t="str">
        <f>IF(AND('1C TSspéc15'!$U$17&lt;&gt;0,'1C TSspéc15'!$C$12="OUI"),'1C TSspéc15'!$U$45/'1C TSspéc15'!$U$17,"")</f>
        <v/>
      </c>
      <c r="Z1159" s="543" t="str">
        <f>IF(AND('1C TSspéc15'!$U$17&lt;&gt;0,'1C TSspéc15'!$C$12="OUI"),'1C TSspéc15'!$U$46/'1C TSspéc15'!$U$17,"")</f>
        <v/>
      </c>
      <c r="AA1159" s="543" t="str">
        <f>IF(AND('1C TSspéc15'!$U$17&lt;&gt;0,'1C TSspéc15'!$C$12="OUI"),'1C TSspéc15'!$U$47/'1C TSspéc15'!$U$17,"")</f>
        <v/>
      </c>
      <c r="AB1159" s="543" t="str">
        <f>IF(AND('1C TSspéc15'!$U$17&lt;&gt;0,'1C TSspéc15'!$C$12="OUI"),'1C TSspéc15'!$U$48/'1C TSspéc15'!$U$17,"")</f>
        <v/>
      </c>
      <c r="AC1159" s="543" t="str">
        <f>IF(AND('1C TSspéc15'!$U$17&lt;&gt;0,'1C TSspéc15'!$C$12="OUI"),'1C TSspéc15'!$U$49/'1C TSspéc15'!$U$17,"")</f>
        <v/>
      </c>
      <c r="AD1159" s="543" t="str">
        <f>IF(AND('1C TSspéc15'!$U$17&lt;&gt;0,'1C TSspéc15'!$C$12="OUI"),'1C TSspéc15'!$U$50/'1C TSspéc15'!$U$17,"")</f>
        <v/>
      </c>
      <c r="AE1159" s="543" t="str">
        <f>IF(AND('1C TSspéc15'!$U$17&lt;&gt;0,'1C TSspéc15'!$C$12="OUI"),'1C TSspéc15'!$U$51/'1C TSspéc15'!$U$17,"")</f>
        <v/>
      </c>
      <c r="AF1159" s="543" t="str">
        <f>IF(AND('1C TSspéc15'!$U$17&lt;&gt;0,'1C TSspéc15'!$C$12="OUI"),'1C TSspéc15'!$U$52/'1C TSspéc15'!$U$17,"")</f>
        <v/>
      </c>
      <c r="AG1159" s="543" t="str">
        <f>IF(AND('1C TSspéc15'!$U$17&lt;&gt;0,'1C TSspéc15'!$C$12="OUI"),'1C TSspéc15'!$U$53/'1C TSspéc15'!$U$17,"")</f>
        <v/>
      </c>
      <c r="AH1159" s="543" t="str">
        <f>IF(AND('1C TSspéc15'!$U$17&lt;&gt;0,'1C TSspéc15'!$C$12="OUI"),'1C TSspéc15'!$U$54/'1C TSspéc15'!$U$17,"")</f>
        <v/>
      </c>
      <c r="AI1159" s="543" t="str">
        <f>IF(AND('1C TSspéc15'!$U$17&lt;&gt;0,'1C TSspéc15'!$C$12="OUI"),'1C TSspéc15'!$U$55/'1C TSspéc15'!$U$17,"")</f>
        <v/>
      </c>
      <c r="AJ1159" s="543" t="str">
        <f>IF(AND('1C TSspéc15'!$U$17&lt;&gt;0,'1C TSspéc15'!$C$12="OUI"),'1C TSspéc15'!$U$56/'1C TSspéc15'!$U$17,"")</f>
        <v/>
      </c>
      <c r="AK1159" s="543" t="str">
        <f>IF(AND('1C TSspéc15'!$U$17&lt;&gt;0,'1C TSspéc15'!$C$12="OUI"),'1C TSspéc15'!$U$57/'1C TSspéc15'!$U$17,"")</f>
        <v/>
      </c>
      <c r="AL1159" s="72">
        <f>IF(AND('1C TSspéc15'!$U$17&lt;&gt;0,'1C TSspéc15'!$C$12="OUI"),N1159+AK1159,N1159)</f>
        <v>0</v>
      </c>
      <c r="AM1159" s="417">
        <f t="shared" si="315"/>
        <v>0</v>
      </c>
      <c r="AN1159" s="417">
        <f t="shared" si="316"/>
        <v>0</v>
      </c>
      <c r="AO1159" s="418" t="str">
        <f>IF(AND('1C TSspéc15'!$U$17&lt;&gt;0,'1C TSspéc15'!$U$30&lt;&gt;0),AM1159+AN1159,"")</f>
        <v/>
      </c>
      <c r="AP1159" s="573" t="str">
        <f>IF(AND('1C TSspéc15'!$U$17&lt;&gt;0,'1C TSspéc15'!$U$30&lt;&gt;0),AM1159-AR1159,"")</f>
        <v/>
      </c>
      <c r="AQ1159" s="583">
        <f t="shared" si="317"/>
        <v>0</v>
      </c>
      <c r="AR1159" s="596"/>
      <c r="AS1159" s="102"/>
      <c r="AT1159" s="27" t="str">
        <f>IF(('1C TSspéc15'!U$17*FICHE!$C$14&lt;J1159),"Forfait limité à "&amp;FICHE!$C$14&amp;"€/jour","")</f>
        <v/>
      </c>
      <c r="AU1159" s="592"/>
      <c r="AV1159" s="824"/>
      <c r="AW1159" s="824"/>
      <c r="AX1159" s="824"/>
      <c r="AY1159" s="824"/>
      <c r="AZ1159" s="824"/>
      <c r="BA1159" s="767"/>
      <c r="BB1159" s="767"/>
      <c r="BC1159" s="767"/>
      <c r="BD1159" s="767"/>
      <c r="BE1159" s="767"/>
      <c r="BF1159" s="767"/>
      <c r="BG1159" s="767"/>
      <c r="BH1159" s="767"/>
      <c r="BI1159" s="767"/>
      <c r="BJ1159" s="767"/>
      <c r="BK1159" s="767"/>
      <c r="BL1159" s="767"/>
      <c r="BM1159" s="767"/>
      <c r="BN1159" s="767"/>
      <c r="BO1159" s="767"/>
      <c r="BP1159" s="767"/>
      <c r="BQ1159" s="767"/>
      <c r="BR1159" s="767"/>
      <c r="BS1159" s="767"/>
      <c r="BT1159" s="767"/>
      <c r="BU1159" s="767"/>
      <c r="BV1159" s="767"/>
      <c r="BW1159" s="767"/>
      <c r="BX1159" s="767"/>
      <c r="BY1159" s="767"/>
      <c r="BZ1159" s="767"/>
      <c r="CA1159" s="767"/>
      <c r="CB1159" s="767"/>
      <c r="CC1159" s="767"/>
      <c r="CD1159" s="767"/>
      <c r="CE1159" s="767"/>
      <c r="CF1159" s="767"/>
      <c r="CG1159" s="767"/>
      <c r="CH1159" s="767"/>
      <c r="CI1159" s="767"/>
      <c r="CJ1159" s="767"/>
      <c r="CK1159" s="767"/>
      <c r="CL1159" s="767"/>
      <c r="CM1159" s="767"/>
      <c r="CN1159" s="767"/>
      <c r="CO1159" s="767"/>
      <c r="CP1159" s="767"/>
      <c r="CQ1159" s="767"/>
      <c r="CR1159" s="767"/>
      <c r="CS1159" s="767"/>
      <c r="CT1159" s="767"/>
      <c r="CU1159" s="767"/>
      <c r="CV1159" s="767"/>
      <c r="CW1159" s="767"/>
      <c r="CX1159" s="767"/>
      <c r="CY1159" s="767"/>
      <c r="CZ1159" s="767"/>
      <c r="DA1159" s="767"/>
      <c r="DB1159" s="767"/>
      <c r="DC1159" s="767"/>
      <c r="DD1159" s="767"/>
      <c r="DE1159" s="767"/>
      <c r="DF1159" s="767"/>
      <c r="DG1159" s="767"/>
      <c r="DH1159" s="767"/>
      <c r="DI1159" s="767"/>
      <c r="DJ1159" s="767"/>
      <c r="DK1159" s="767"/>
      <c r="DL1159" s="767"/>
      <c r="DM1159" s="767"/>
      <c r="DN1159" s="767"/>
      <c r="DO1159" s="767"/>
      <c r="DP1159" s="767"/>
      <c r="DQ1159" s="767"/>
      <c r="DR1159" s="767"/>
      <c r="DS1159" s="767"/>
      <c r="DT1159" s="767"/>
      <c r="DU1159" s="767"/>
      <c r="DV1159" s="767"/>
      <c r="DW1159" s="767"/>
      <c r="DX1159" s="767"/>
      <c r="DY1159" s="767"/>
      <c r="DZ1159" s="767"/>
      <c r="EA1159" s="767"/>
      <c r="EB1159" s="767"/>
      <c r="EC1159" s="767"/>
      <c r="ED1159" s="767"/>
      <c r="EE1159" s="767"/>
      <c r="EF1159" s="767"/>
      <c r="EG1159" s="767"/>
      <c r="EH1159" s="767"/>
      <c r="EI1159" s="767"/>
      <c r="EJ1159" s="767"/>
      <c r="EK1159" s="767"/>
      <c r="EL1159" s="767"/>
      <c r="EM1159" s="767"/>
      <c r="EN1159" s="767"/>
      <c r="EO1159" s="767"/>
      <c r="EP1159" s="767"/>
      <c r="EQ1159" s="767"/>
      <c r="ER1159" s="767"/>
      <c r="ES1159" s="767"/>
      <c r="ET1159" s="767"/>
      <c r="EU1159" s="767"/>
      <c r="EV1159" s="767"/>
      <c r="EW1159" s="767"/>
      <c r="EX1159" s="767"/>
      <c r="EY1159" s="767"/>
      <c r="EZ1159" s="767"/>
      <c r="FA1159" s="767"/>
      <c r="FB1159" s="767"/>
      <c r="FC1159" s="767"/>
      <c r="FD1159" s="767"/>
      <c r="FE1159" s="767"/>
      <c r="FF1159" s="767"/>
      <c r="FG1159" s="767"/>
      <c r="FH1159" s="767"/>
      <c r="FI1159" s="767"/>
      <c r="FJ1159" s="767"/>
      <c r="FK1159" s="767"/>
      <c r="FL1159" s="767"/>
      <c r="FM1159" s="767"/>
      <c r="FN1159" s="767"/>
      <c r="FO1159" s="767"/>
      <c r="FP1159" s="767"/>
      <c r="FQ1159" s="767"/>
      <c r="FR1159" s="767"/>
      <c r="FS1159" s="767"/>
      <c r="FT1159" s="767"/>
      <c r="FU1159" s="767"/>
      <c r="FV1159" s="767"/>
      <c r="FW1159" s="767"/>
      <c r="FX1159" s="767"/>
      <c r="FY1159" s="767"/>
      <c r="FZ1159" s="767"/>
      <c r="GA1159" s="767"/>
      <c r="GB1159" s="767"/>
      <c r="GC1159" s="767"/>
      <c r="GD1159" s="767"/>
      <c r="GE1159" s="767"/>
      <c r="GF1159" s="767"/>
      <c r="GG1159" s="767"/>
      <c r="GH1159" s="767"/>
      <c r="GI1159" s="767"/>
      <c r="GJ1159" s="767"/>
      <c r="GK1159" s="767"/>
      <c r="GL1159" s="767"/>
      <c r="GM1159" s="767"/>
      <c r="GN1159" s="767"/>
      <c r="GO1159" s="767"/>
      <c r="GP1159" s="767"/>
      <c r="GQ1159" s="767"/>
      <c r="GR1159" s="767"/>
      <c r="GS1159" s="767"/>
      <c r="GT1159" s="767"/>
      <c r="GU1159" s="767"/>
      <c r="GV1159" s="767"/>
      <c r="GW1159" s="767"/>
      <c r="GX1159" s="767"/>
      <c r="GY1159" s="767"/>
      <c r="GZ1159" s="767"/>
      <c r="HA1159" s="767"/>
      <c r="HB1159" s="767"/>
      <c r="HC1159" s="767"/>
    </row>
    <row r="1160" spans="1:211" s="864" customFormat="1" ht="13.9" hidden="1" customHeight="1">
      <c r="A1160" s="307"/>
      <c r="B1160" s="351"/>
      <c r="C1160" s="971" t="str">
        <f>IF('1C TSspéc15'!V$17&lt;&gt;0,'1C TSspéc15'!$B$12,"")</f>
        <v/>
      </c>
      <c r="D1160" s="972"/>
      <c r="E1160" s="973"/>
      <c r="F1160" s="93">
        <f>IF(AND($C1160='1C TSspéc15'!$B$12,'1C TSspéc15'!$B$16="spécifiques",'1C TSspéc15'!$V$17&lt;&gt;""),'1C TSspéc15'!$V$21,"")</f>
        <v>0</v>
      </c>
      <c r="G1160" s="863"/>
      <c r="H1160" s="745">
        <v>0.21</v>
      </c>
      <c r="I1160" s="747">
        <v>1</v>
      </c>
      <c r="J1160" s="312"/>
      <c r="K1160" s="680">
        <f t="shared" si="314"/>
        <v>0</v>
      </c>
      <c r="L1160" s="556">
        <f>IF(OR('1C TSspéc15'!$B$12="",'1C TSspéc15'!V$30=0),0,IF(AND('1C TSspéc15'!$B$12&lt;&gt;"",$K$2="Pôle",'1C TSspéc15'!$C$12="OUI"),(('1C TSspéc15'!V$22+'1C TSspéc15'!V$23+'1C TSspéc15'!V$24+'1C TSspéc15'!V$25+'1C TSspéc15'!V$29)/'1C TSspéc15'!V$17),IF(AND('1C TSspéc15'!$B$12&lt;&gt;"",$K$2="Pôle",'1C TSspéc15'!$C$12="NON"),(('1C TSspéc15'!V$22+'1C TSspéc15'!V$23+'1C TSspéc15'!V$24+'1C TSspéc15'!V$25+'1C TSspéc15'!V$29)/'1C TSspéc15'!V$30),IF(AND('1C TSspéc15'!$B$12&lt;&gt;"",$K$2&lt;&gt;"Pôle",'1C TSspéc15'!$C$12="OUI"),(('1C TSspéc15'!V$22+'1C TSspéc15'!V$23+'1C TSspéc15'!V$24+'1C TSspéc15'!V$25+'1C TSspéc15'!V$26+'1C TSspéc15'!V$27+'1C TSspéc15'!V$28+'1C TSspéc15'!V$29)/'1C TSspéc15'!V$17),IF(AND('1C TSspéc15'!$B$12&lt;&gt;"",$K$2&lt;&gt;"Pôle",'1C TSspéc15'!$C$12="NON"),(('1C TSspéc15'!V$22+'1C TSspéc15'!V$23+'1C TSspéc15'!V$24+'1C TSspéc15'!V$25+'1C TSspéc15'!V$26+'1C TSspéc15'!V$27+'1C TSspéc15'!V$28+'1C TSspéc15'!V$29)/'1C TSspéc15'!V$30))))))</f>
        <v>0</v>
      </c>
      <c r="M1160" s="556">
        <f>IF(OR('1C TSspéc15'!$B$12="",'1C TSspéc15'!V$30=0),0,IF(AND('1C TSspéc15'!$B$12&lt;&gt;"",$K$2="Pôle",'1C TSspéc15'!$C$12="OUI"),(('1C TSspéc15'!V$26+'1C TSspéc15'!V$27+'1C TSspéc15'!V$28)/'1C TSspéc15'!V$17),IF(AND('1C TSspéc15'!$B$12&lt;&gt;"",$K$2="Pôle",'1C TSspéc15'!$C$12="NON"),(('1C TSspéc15'!V$26+'1C TSspéc15'!V$27+'1C TSspéc15'!V$28)/'1C TSspéc15'!V$30),IF(AND('1C TSspéc15'!$B$12&lt;&gt;"",$K$2&lt;&gt;"Pôle"),0))))</f>
        <v>0</v>
      </c>
      <c r="N1160" s="557">
        <f>IF(AND('1C TSspéc15'!$B$12&lt;&gt;0,'1C TSspéc15'!$V$30&lt;&gt;0),L1160+M1160,0)</f>
        <v>0</v>
      </c>
      <c r="O1160" s="893" t="str">
        <f>IF(AND('1C TSspéc15'!$V$17&lt;&gt;0,'1C TSspéc15'!$C$12="OUI"),'1C TSspéc15'!$V$35/'1C TSspéc15'!$V$17,"")</f>
        <v/>
      </c>
      <c r="P1160" s="543" t="str">
        <f>IF(AND('1C TSspéc15'!$V$17&lt;&gt;0,'1C TSspéc15'!$C$12="OUI"),'1C TSspéc15'!$V$36/'1C TSspéc15'!$V$17,"")</f>
        <v/>
      </c>
      <c r="Q1160" s="543" t="str">
        <f>IF(AND('1C TSspéc15'!$V$17&lt;&gt;0,'1C TSspéc15'!$C$12="OUI"),'1C TSspéc15'!$V$37/'1C TSspéc15'!$V$17,"")</f>
        <v/>
      </c>
      <c r="R1160" s="543" t="str">
        <f>IF(AND('1C TSspéc15'!$V$17&lt;&gt;0,'1C TSspéc15'!$C$12="OUI"),'1C TSspéc15'!$V$38/'1C TSspéc15'!$V$17,"")</f>
        <v/>
      </c>
      <c r="S1160" s="543" t="str">
        <f>IF(AND('1C TSspéc15'!$V$17&lt;&gt;0,'1C TSspéc15'!$C$12="OUI"),'1C TSspéc15'!$V$39/'1C TSspéc15'!$V$17,"")</f>
        <v/>
      </c>
      <c r="T1160" s="543" t="str">
        <f>IF(AND('1C TSspéc15'!$V$17&lt;&gt;0,'1C TSspéc15'!$C$12="OUI"),'1C TSspéc15'!$V$40/'1C TSspéc15'!$V$17,"")</f>
        <v/>
      </c>
      <c r="U1160" s="543" t="str">
        <f>IF(AND('1C TSspéc15'!$V$17&lt;&gt;0,'1C TSspéc15'!$C$12="OUI"),'1C TSspéc15'!$V$41/'1C TSspéc15'!$V$17,"")</f>
        <v/>
      </c>
      <c r="V1160" s="543" t="str">
        <f>IF(AND('1C TSspéc15'!$V$17&lt;&gt;0,'1C TSspéc15'!$C$12="OUI"),'1C TSspéc15'!$V$42/'1C TSspéc15'!$V$17,"")</f>
        <v/>
      </c>
      <c r="W1160" s="543" t="str">
        <f>IF(AND('1C TSspéc15'!$V$17&lt;&gt;0,'1C TSspéc15'!$C$12="OUI"),'1C TSspéc15'!$V$43/'1C TSspéc15'!$V$17,"")</f>
        <v/>
      </c>
      <c r="X1160" s="543" t="str">
        <f>IF(AND('1C TSspéc15'!$V$17&lt;&gt;0,'1C TSspéc15'!$C$12="OUI"),'1C TSspéc15'!$V$44/'1C TSspéc15'!$V$17,"")</f>
        <v/>
      </c>
      <c r="Y1160" s="543" t="str">
        <f>IF(AND('1C TSspéc15'!$V$17&lt;&gt;0,'1C TSspéc15'!$C$12="OUI"),'1C TSspéc15'!$V$45/'1C TSspéc15'!$V$17,"")</f>
        <v/>
      </c>
      <c r="Z1160" s="543" t="str">
        <f>IF(AND('1C TSspéc15'!$V$17&lt;&gt;0,'1C TSspéc15'!$C$12="OUI"),'1C TSspéc15'!$V$46/'1C TSspéc15'!$V$17,"")</f>
        <v/>
      </c>
      <c r="AA1160" s="543" t="str">
        <f>IF(AND('1C TSspéc15'!$V$17&lt;&gt;0,'1C TSspéc15'!$C$12="OUI"),'1C TSspéc15'!$V$47/'1C TSspéc15'!$V$17,"")</f>
        <v/>
      </c>
      <c r="AB1160" s="543" t="str">
        <f>IF(AND('1C TSspéc15'!$V$17&lt;&gt;0,'1C TSspéc15'!$C$12="OUI"),'1C TSspéc15'!$V$48/'1C TSspéc15'!$V$17,"")</f>
        <v/>
      </c>
      <c r="AC1160" s="543" t="str">
        <f>IF(AND('1C TSspéc15'!$V$17&lt;&gt;0,'1C TSspéc15'!$C$12="OUI"),'1C TSspéc15'!$V$49/'1C TSspéc15'!$V$17,"")</f>
        <v/>
      </c>
      <c r="AD1160" s="543" t="str">
        <f>IF(AND('1C TSspéc15'!$V$17&lt;&gt;0,'1C TSspéc15'!$C$12="OUI"),'1C TSspéc15'!$V$50/'1C TSspéc15'!$V$17,"")</f>
        <v/>
      </c>
      <c r="AE1160" s="543" t="str">
        <f>IF(AND('1C TSspéc15'!$V$17&lt;&gt;0,'1C TSspéc15'!$C$12="OUI"),'1C TSspéc15'!$V$51/'1C TSspéc15'!$V$17,"")</f>
        <v/>
      </c>
      <c r="AF1160" s="543" t="str">
        <f>IF(AND('1C TSspéc15'!$V$17&lt;&gt;0,'1C TSspéc15'!$C$12="OUI"),'1C TSspéc15'!$V$52/'1C TSspéc15'!$V$17,"")</f>
        <v/>
      </c>
      <c r="AG1160" s="543" t="str">
        <f>IF(AND('1C TSspéc15'!$V$17&lt;&gt;0,'1C TSspéc15'!$C$12="OUI"),'1C TSspéc15'!$V$53/'1C TSspéc15'!$V$17,"")</f>
        <v/>
      </c>
      <c r="AH1160" s="543" t="str">
        <f>IF(AND('1C TSspéc15'!$V$17&lt;&gt;0,'1C TSspéc15'!$C$12="OUI"),'1C TSspéc15'!$V$54/'1C TSspéc15'!$V$17,"")</f>
        <v/>
      </c>
      <c r="AI1160" s="543" t="str">
        <f>IF(AND('1C TSspéc15'!$V$17&lt;&gt;0,'1C TSspéc15'!$C$12="OUI"),'1C TSspéc15'!$V$55/'1C TSspéc15'!$V$17,"")</f>
        <v/>
      </c>
      <c r="AJ1160" s="543" t="str">
        <f>IF(AND('1C TSspéc15'!$V$17&lt;&gt;0,'1C TSspéc15'!$C$12="OUI"),'1C TSspéc15'!$V$56/'1C TSspéc15'!$V$17,"")</f>
        <v/>
      </c>
      <c r="AK1160" s="543" t="str">
        <f>IF(AND('1C TSspéc15'!$V$17&lt;&gt;0,'1C TSspéc15'!$C$12="OUI"),'1C TSspéc15'!$V$57/'1C TSspéc15'!$V$17,"")</f>
        <v/>
      </c>
      <c r="AL1160" s="72">
        <f>IF(AND('1C TSspéc15'!$V$17&lt;&gt;0,'1C TSspéc15'!$C$12="OUI"),N1160+AK1160,N1160)</f>
        <v>0</v>
      </c>
      <c r="AM1160" s="417">
        <f t="shared" si="315"/>
        <v>0</v>
      </c>
      <c r="AN1160" s="417">
        <f t="shared" si="316"/>
        <v>0</v>
      </c>
      <c r="AO1160" s="418" t="str">
        <f>IF(AND('1C TSspéc15'!$V$17&lt;&gt;0,'1C TSspéc15'!$V$30&lt;&gt;0),AM1160+AN1160,"")</f>
        <v/>
      </c>
      <c r="AP1160" s="573" t="str">
        <f>IF(AND('1C TSspéc15'!$V$17&lt;&gt;0,'1C TSspéc15'!$V$30&lt;&gt;0),AM1160-AR1160,"")</f>
        <v/>
      </c>
      <c r="AQ1160" s="583">
        <f t="shared" si="317"/>
        <v>0</v>
      </c>
      <c r="AR1160" s="596"/>
      <c r="AS1160" s="102"/>
      <c r="AT1160" s="27" t="str">
        <f>IF(('1C TSspéc15'!V$17*FICHE!$C$14&lt;J1160),"Forfait limité à "&amp;FICHE!$C$14&amp;"€/jour","")</f>
        <v/>
      </c>
      <c r="AU1160" s="592"/>
      <c r="AV1160" s="824"/>
      <c r="AW1160" s="824"/>
      <c r="AX1160" s="824"/>
      <c r="AY1160" s="824"/>
      <c r="AZ1160" s="824"/>
      <c r="BA1160" s="767"/>
      <c r="BB1160" s="767"/>
      <c r="BC1160" s="767"/>
      <c r="BD1160" s="767"/>
      <c r="BE1160" s="767"/>
      <c r="BF1160" s="767"/>
      <c r="BG1160" s="767"/>
      <c r="BH1160" s="767"/>
      <c r="BI1160" s="767"/>
      <c r="BJ1160" s="767"/>
      <c r="BK1160" s="767"/>
      <c r="BL1160" s="767"/>
      <c r="BM1160" s="767"/>
      <c r="BN1160" s="767"/>
      <c r="BO1160" s="767"/>
      <c r="BP1160" s="767"/>
      <c r="BQ1160" s="767"/>
      <c r="BR1160" s="767"/>
      <c r="BS1160" s="767"/>
      <c r="BT1160" s="767"/>
      <c r="BU1160" s="767"/>
      <c r="BV1160" s="767"/>
      <c r="BW1160" s="767"/>
      <c r="BX1160" s="767"/>
      <c r="BY1160" s="767"/>
      <c r="BZ1160" s="767"/>
      <c r="CA1160" s="767"/>
      <c r="CB1160" s="767"/>
      <c r="CC1160" s="767"/>
      <c r="CD1160" s="767"/>
      <c r="CE1160" s="767"/>
      <c r="CF1160" s="767"/>
      <c r="CG1160" s="767"/>
      <c r="CH1160" s="767"/>
      <c r="CI1160" s="767"/>
      <c r="CJ1160" s="767"/>
      <c r="CK1160" s="767"/>
      <c r="CL1160" s="767"/>
      <c r="CM1160" s="767"/>
      <c r="CN1160" s="767"/>
      <c r="CO1160" s="767"/>
      <c r="CP1160" s="767"/>
      <c r="CQ1160" s="767"/>
      <c r="CR1160" s="767"/>
      <c r="CS1160" s="767"/>
      <c r="CT1160" s="767"/>
      <c r="CU1160" s="767"/>
      <c r="CV1160" s="767"/>
      <c r="CW1160" s="767"/>
      <c r="CX1160" s="767"/>
      <c r="CY1160" s="767"/>
      <c r="CZ1160" s="767"/>
      <c r="DA1160" s="767"/>
      <c r="DB1160" s="767"/>
      <c r="DC1160" s="767"/>
      <c r="DD1160" s="767"/>
      <c r="DE1160" s="767"/>
      <c r="DF1160" s="767"/>
      <c r="DG1160" s="767"/>
      <c r="DH1160" s="767"/>
      <c r="DI1160" s="767"/>
      <c r="DJ1160" s="767"/>
      <c r="DK1160" s="767"/>
      <c r="DL1160" s="767"/>
      <c r="DM1160" s="767"/>
      <c r="DN1160" s="767"/>
      <c r="DO1160" s="767"/>
      <c r="DP1160" s="767"/>
      <c r="DQ1160" s="767"/>
      <c r="DR1160" s="767"/>
      <c r="DS1160" s="767"/>
      <c r="DT1160" s="767"/>
      <c r="DU1160" s="767"/>
      <c r="DV1160" s="767"/>
      <c r="DW1160" s="767"/>
      <c r="DX1160" s="767"/>
      <c r="DY1160" s="767"/>
      <c r="DZ1160" s="767"/>
      <c r="EA1160" s="767"/>
      <c r="EB1160" s="767"/>
      <c r="EC1160" s="767"/>
      <c r="ED1160" s="767"/>
      <c r="EE1160" s="767"/>
      <c r="EF1160" s="767"/>
      <c r="EG1160" s="767"/>
      <c r="EH1160" s="767"/>
      <c r="EI1160" s="767"/>
      <c r="EJ1160" s="767"/>
      <c r="EK1160" s="767"/>
      <c r="EL1160" s="767"/>
      <c r="EM1160" s="767"/>
      <c r="EN1160" s="767"/>
      <c r="EO1160" s="767"/>
      <c r="EP1160" s="767"/>
      <c r="EQ1160" s="767"/>
      <c r="ER1160" s="767"/>
      <c r="ES1160" s="767"/>
      <c r="ET1160" s="767"/>
      <c r="EU1160" s="767"/>
      <c r="EV1160" s="767"/>
      <c r="EW1160" s="767"/>
      <c r="EX1160" s="767"/>
      <c r="EY1160" s="767"/>
      <c r="EZ1160" s="767"/>
      <c r="FA1160" s="767"/>
      <c r="FB1160" s="767"/>
      <c r="FC1160" s="767"/>
      <c r="FD1160" s="767"/>
      <c r="FE1160" s="767"/>
      <c r="FF1160" s="767"/>
      <c r="FG1160" s="767"/>
      <c r="FH1160" s="767"/>
      <c r="FI1160" s="767"/>
      <c r="FJ1160" s="767"/>
      <c r="FK1160" s="767"/>
      <c r="FL1160" s="767"/>
      <c r="FM1160" s="767"/>
      <c r="FN1160" s="767"/>
      <c r="FO1160" s="767"/>
      <c r="FP1160" s="767"/>
      <c r="FQ1160" s="767"/>
      <c r="FR1160" s="767"/>
      <c r="FS1160" s="767"/>
      <c r="FT1160" s="767"/>
      <c r="FU1160" s="767"/>
      <c r="FV1160" s="767"/>
      <c r="FW1160" s="767"/>
      <c r="FX1160" s="767"/>
      <c r="FY1160" s="767"/>
      <c r="FZ1160" s="767"/>
      <c r="GA1160" s="767"/>
      <c r="GB1160" s="767"/>
      <c r="GC1160" s="767"/>
      <c r="GD1160" s="767"/>
      <c r="GE1160" s="767"/>
      <c r="GF1160" s="767"/>
      <c r="GG1160" s="767"/>
      <c r="GH1160" s="767"/>
      <c r="GI1160" s="767"/>
      <c r="GJ1160" s="767"/>
      <c r="GK1160" s="767"/>
      <c r="GL1160" s="767"/>
      <c r="GM1160" s="767"/>
      <c r="GN1160" s="767"/>
      <c r="GO1160" s="767"/>
      <c r="GP1160" s="767"/>
      <c r="GQ1160" s="767"/>
      <c r="GR1160" s="767"/>
      <c r="GS1160" s="767"/>
      <c r="GT1160" s="767"/>
      <c r="GU1160" s="767"/>
      <c r="GV1160" s="767"/>
      <c r="GW1160" s="767"/>
      <c r="GX1160" s="767"/>
      <c r="GY1160" s="767"/>
      <c r="GZ1160" s="767"/>
      <c r="HA1160" s="767"/>
      <c r="HB1160" s="767"/>
      <c r="HC1160" s="767"/>
    </row>
    <row r="1161" spans="1:211" s="864" customFormat="1" ht="13.9" hidden="1" customHeight="1">
      <c r="A1161" s="307"/>
      <c r="B1161" s="351"/>
      <c r="C1161" s="971" t="str">
        <f>IF('1C TSspéc15'!W$17&lt;&gt;0,'1C TSspéc15'!$B$12,"")</f>
        <v/>
      </c>
      <c r="D1161" s="972"/>
      <c r="E1161" s="973"/>
      <c r="F1161" s="93">
        <f>IF(AND($C1161='1C TSspéc15'!$B$12,'1C TSspéc15'!$B$16="spécifiques",'1C TSspéc15'!$W$17&lt;&gt;""),'1C TSspéc15'!$W$21,"")</f>
        <v>0</v>
      </c>
      <c r="G1161" s="863"/>
      <c r="H1161" s="745">
        <v>0.21</v>
      </c>
      <c r="I1161" s="747">
        <v>1</v>
      </c>
      <c r="J1161" s="312"/>
      <c r="K1161" s="680">
        <f t="shared" si="314"/>
        <v>0</v>
      </c>
      <c r="L1161" s="556">
        <f>IF(OR('1C TSspéc15'!$B$12="",'1C TSspéc15'!W$30=0),0,IF(AND('1C TSspéc15'!$B$12&lt;&gt;"",$K$2="Pôle",'1C TSspéc15'!$C$12="OUI"),(('1C TSspéc15'!W$22+'1C TSspéc15'!W$23+'1C TSspéc15'!W$24+'1C TSspéc15'!W$25+'1C TSspéc15'!W$29)/'1C TSspéc15'!W$17),IF(AND('1C TSspéc15'!$B$12&lt;&gt;"",$K$2="Pôle",'1C TSspéc15'!$C$12="NON"),(('1C TSspéc15'!W$22+'1C TSspéc15'!W$23+'1C TSspéc15'!W$24+'1C TSspéc15'!W$25+'1C TSspéc15'!W$29)/'1C TSspéc15'!W$30),IF(AND('1C TSspéc15'!$B$12&lt;&gt;"",$K$2&lt;&gt;"Pôle",'1C TSspéc15'!$C$12="OUI"),(('1C TSspéc15'!W$22+'1C TSspéc15'!W$23+'1C TSspéc15'!W$24+'1C TSspéc15'!W$25+'1C TSspéc15'!W$26+'1C TSspéc15'!W$27+'1C TSspéc15'!W$28+'1C TSspéc15'!W$29)/'1C TSspéc15'!W$17),IF(AND('1C TSspéc15'!$B$12&lt;&gt;"",$K$2&lt;&gt;"Pôle",'1C TSspéc15'!$C$12="NON"),(('1C TSspéc15'!W$22+'1C TSspéc15'!W$23+'1C TSspéc15'!W$24+'1C TSspéc15'!W$25+'1C TSspéc15'!W$26+'1C TSspéc15'!W$27+'1C TSspéc15'!W$28+'1C TSspéc15'!W$29)/'1C TSspéc15'!W$30))))))</f>
        <v>0</v>
      </c>
      <c r="M1161" s="556">
        <f>IF(OR('1C TSspéc15'!$B$12="",'1C TSspéc15'!W$30=0),0,IF(AND('1C TSspéc15'!$B$12&lt;&gt;"",$K$2="Pôle",'1C TSspéc15'!$C$12="OUI"),(('1C TSspéc15'!W$26+'1C TSspéc15'!W$27+'1C TSspéc15'!W$28)/'1C TSspéc15'!W$17),IF(AND('1C TSspéc15'!$B$12&lt;&gt;"",$K$2="Pôle",'1C TSspéc15'!$C$12="NON"),(('1C TSspéc15'!W$26+'1C TSspéc15'!W$27+'1C TSspéc15'!W$28)/'1C TSspéc15'!W$30),IF(AND('1C TSspéc15'!$B$12&lt;&gt;"",$K$2&lt;&gt;"Pôle"),0))))</f>
        <v>0</v>
      </c>
      <c r="N1161" s="557">
        <f>IF(AND('1C TSspéc15'!$B$12&lt;&gt;0,'1C TSspéc15'!$W$30&lt;&gt;0),L1161+M1161,0)</f>
        <v>0</v>
      </c>
      <c r="O1161" s="893" t="str">
        <f>IF(AND('1C TSspéc15'!$W$17&lt;&gt;0,'1C TSspéc15'!$C$12="OUI"),'1C TSspéc15'!$W$35/'1C TSspéc15'!$W$17,"")</f>
        <v/>
      </c>
      <c r="P1161" s="543" t="str">
        <f>IF(AND('1C TSspéc15'!$W$17&lt;&gt;0,'1C TSspéc15'!$C$12="OUI"),'1C TSspéc15'!$W$36/'1C TSspéc15'!$W$17,"")</f>
        <v/>
      </c>
      <c r="Q1161" s="543" t="str">
        <f>IF(AND('1C TSspéc15'!$W$17&lt;&gt;0,'1C TSspéc15'!$C$12="OUI"),'1C TSspéc15'!$W$37/'1C TSspéc15'!$W$17,"")</f>
        <v/>
      </c>
      <c r="R1161" s="543" t="str">
        <f>IF(AND('1C TSspéc15'!$W$17&lt;&gt;0,'1C TSspéc15'!$C$12="OUI"),'1C TSspéc15'!$W$38/'1C TSspéc15'!$W$17,"")</f>
        <v/>
      </c>
      <c r="S1161" s="543" t="str">
        <f>IF(AND('1C TSspéc15'!$W$17&lt;&gt;0,'1C TSspéc15'!$C$12="OUI"),'1C TSspéc15'!$W$39/'1C TSspéc15'!$W$17,"")</f>
        <v/>
      </c>
      <c r="T1161" s="543" t="str">
        <f>IF(AND('1C TSspéc15'!$W$17&lt;&gt;0,'1C TSspéc15'!$C$12="OUI"),'1C TSspéc15'!$W$40/'1C TSspéc15'!$W$17,"")</f>
        <v/>
      </c>
      <c r="U1161" s="543" t="str">
        <f>IF(AND('1C TSspéc15'!$W$17&lt;&gt;0,'1C TSspéc15'!$C$12="OUI"),'1C TSspéc15'!$W$41/'1C TSspéc15'!$W$17,"")</f>
        <v/>
      </c>
      <c r="V1161" s="543" t="str">
        <f>IF(AND('1C TSspéc15'!$W$17&lt;&gt;0,'1C TSspéc15'!$C$12="OUI"),'1C TSspéc15'!$W$42/'1C TSspéc15'!$W$17,"")</f>
        <v/>
      </c>
      <c r="W1161" s="543" t="str">
        <f>IF(AND('1C TSspéc15'!$W$17&lt;&gt;0,'1C TSspéc15'!$C$12="OUI"),'1C TSspéc15'!$W$43/'1C TSspéc15'!$W$17,"")</f>
        <v/>
      </c>
      <c r="X1161" s="543" t="str">
        <f>IF(AND('1C TSspéc15'!$W$17&lt;&gt;0,'1C TSspéc15'!$C$12="OUI"),'1C TSspéc15'!$W$44/'1C TSspéc15'!$W$17,"")</f>
        <v/>
      </c>
      <c r="Y1161" s="543" t="str">
        <f>IF(AND('1C TSspéc15'!$W$17&lt;&gt;0,'1C TSspéc15'!$C$12="OUI"),'1C TSspéc15'!$W$45/'1C TSspéc15'!$W$17,"")</f>
        <v/>
      </c>
      <c r="Z1161" s="543" t="str">
        <f>IF(AND('1C TSspéc15'!$W$17&lt;&gt;0,'1C TSspéc15'!$C$12="OUI"),'1C TSspéc15'!$W$46/'1C TSspéc15'!$W$17,"")</f>
        <v/>
      </c>
      <c r="AA1161" s="543" t="str">
        <f>IF(AND('1C TSspéc15'!$W$17&lt;&gt;0,'1C TSspéc15'!$C$12="OUI"),'1C TSspéc15'!$W$47/'1C TSspéc15'!$W$17,"")</f>
        <v/>
      </c>
      <c r="AB1161" s="543" t="str">
        <f>IF(AND('1C TSspéc15'!$W$17&lt;&gt;0,'1C TSspéc15'!$C$12="OUI"),'1C TSspéc15'!$W$48/'1C TSspéc15'!$W$17,"")</f>
        <v/>
      </c>
      <c r="AC1161" s="543" t="str">
        <f>IF(AND('1C TSspéc15'!$W$17&lt;&gt;0,'1C TSspéc15'!$C$12="OUI"),'1C TSspéc15'!$W$49/'1C TSspéc15'!$W$17,"")</f>
        <v/>
      </c>
      <c r="AD1161" s="543" t="str">
        <f>IF(AND('1C TSspéc15'!$W$17&lt;&gt;0,'1C TSspéc15'!$C$12="OUI"),'1C TSspéc15'!$W$50/'1C TSspéc15'!$W$17,"")</f>
        <v/>
      </c>
      <c r="AE1161" s="543" t="str">
        <f>IF(AND('1C TSspéc15'!$W$17&lt;&gt;0,'1C TSspéc15'!$C$12="OUI"),'1C TSspéc15'!$W$51/'1C TSspéc15'!$W$17,"")</f>
        <v/>
      </c>
      <c r="AF1161" s="543" t="str">
        <f>IF(AND('1C TSspéc15'!$W$17&lt;&gt;0,'1C TSspéc15'!$C$12="OUI"),'1C TSspéc15'!$W$52/'1C TSspéc15'!$W$17,"")</f>
        <v/>
      </c>
      <c r="AG1161" s="543" t="str">
        <f>IF(AND('1C TSspéc15'!$W$17&lt;&gt;0,'1C TSspéc15'!$C$12="OUI"),'1C TSspéc15'!$W$53/'1C TSspéc15'!$W$17,"")</f>
        <v/>
      </c>
      <c r="AH1161" s="543" t="str">
        <f>IF(AND('1C TSspéc15'!$W$17&lt;&gt;0,'1C TSspéc15'!$C$12="OUI"),'1C TSspéc15'!$W$54/'1C TSspéc15'!$W$17,"")</f>
        <v/>
      </c>
      <c r="AI1161" s="543" t="str">
        <f>IF(AND('1C TSspéc15'!$W$17&lt;&gt;0,'1C TSspéc15'!$C$12="OUI"),'1C TSspéc15'!$W$55/'1C TSspéc15'!$W$17,"")</f>
        <v/>
      </c>
      <c r="AJ1161" s="543" t="str">
        <f>IF(AND('1C TSspéc15'!$W$17&lt;&gt;0,'1C TSspéc15'!$C$12="OUI"),'1C TSspéc15'!$W$56/'1C TSspéc15'!$W$17,"")</f>
        <v/>
      </c>
      <c r="AK1161" s="543" t="str">
        <f>IF(AND('1C TSspéc15'!$W$17&lt;&gt;0,'1C TSspéc15'!$C$12="OUI"),'1C TSspéc15'!$W$57/'1C TSspéc15'!$W$17,"")</f>
        <v/>
      </c>
      <c r="AL1161" s="72">
        <f>IF(AND('1C TSspéc15'!$W$17&lt;&gt;0,'1C TSspéc15'!$C$12="OUI"),N1161+AK1161,N1161)</f>
        <v>0</v>
      </c>
      <c r="AM1161" s="417">
        <f t="shared" si="315"/>
        <v>0</v>
      </c>
      <c r="AN1161" s="417">
        <f t="shared" si="316"/>
        <v>0</v>
      </c>
      <c r="AO1161" s="418" t="str">
        <f>IF(AND('1C TSspéc15'!$W$17&lt;&gt;0,'1C TSspéc15'!$W$30&lt;&gt;0),AM1161+AN1161,"")</f>
        <v/>
      </c>
      <c r="AP1161" s="573" t="str">
        <f>IF(AND('1C TSspéc15'!$W$17&lt;&gt;0,'1C TSspéc15'!$W$30&lt;&gt;0),AM1161-AR1161,"")</f>
        <v/>
      </c>
      <c r="AQ1161" s="583">
        <f t="shared" si="317"/>
        <v>0</v>
      </c>
      <c r="AR1161" s="596"/>
      <c r="AS1161" s="102"/>
      <c r="AT1161" s="27" t="str">
        <f>IF(('1C TSspéc15'!W$17*FICHE!$C$14&lt;J1161),"Forfait limité à "&amp;FICHE!$C$14&amp;"€/jour","")</f>
        <v/>
      </c>
      <c r="AU1161" s="592"/>
      <c r="AV1161" s="824"/>
      <c r="AW1161" s="824"/>
      <c r="AX1161" s="824"/>
      <c r="AY1161" s="824"/>
      <c r="AZ1161" s="824"/>
      <c r="BA1161" s="767"/>
      <c r="BB1161" s="767"/>
      <c r="BC1161" s="767"/>
      <c r="BD1161" s="767"/>
      <c r="BE1161" s="767"/>
      <c r="BF1161" s="767"/>
      <c r="BG1161" s="767"/>
      <c r="BH1161" s="767"/>
      <c r="BI1161" s="767"/>
      <c r="BJ1161" s="767"/>
      <c r="BK1161" s="767"/>
      <c r="BL1161" s="767"/>
      <c r="BM1161" s="767"/>
      <c r="BN1161" s="767"/>
      <c r="BO1161" s="767"/>
      <c r="BP1161" s="767"/>
      <c r="BQ1161" s="767"/>
      <c r="BR1161" s="767"/>
      <c r="BS1161" s="767"/>
      <c r="BT1161" s="767"/>
      <c r="BU1161" s="767"/>
      <c r="BV1161" s="767"/>
      <c r="BW1161" s="767"/>
      <c r="BX1161" s="767"/>
      <c r="BY1161" s="767"/>
      <c r="BZ1161" s="767"/>
      <c r="CA1161" s="767"/>
      <c r="CB1161" s="767"/>
      <c r="CC1161" s="767"/>
      <c r="CD1161" s="767"/>
      <c r="CE1161" s="767"/>
      <c r="CF1161" s="767"/>
      <c r="CG1161" s="767"/>
      <c r="CH1161" s="767"/>
      <c r="CI1161" s="767"/>
      <c r="CJ1161" s="767"/>
      <c r="CK1161" s="767"/>
      <c r="CL1161" s="767"/>
      <c r="CM1161" s="767"/>
      <c r="CN1161" s="767"/>
      <c r="CO1161" s="767"/>
      <c r="CP1161" s="767"/>
      <c r="CQ1161" s="767"/>
      <c r="CR1161" s="767"/>
      <c r="CS1161" s="767"/>
      <c r="CT1161" s="767"/>
      <c r="CU1161" s="767"/>
      <c r="CV1161" s="767"/>
      <c r="CW1161" s="767"/>
      <c r="CX1161" s="767"/>
      <c r="CY1161" s="767"/>
      <c r="CZ1161" s="767"/>
      <c r="DA1161" s="767"/>
      <c r="DB1161" s="767"/>
      <c r="DC1161" s="767"/>
      <c r="DD1161" s="767"/>
      <c r="DE1161" s="767"/>
      <c r="DF1161" s="767"/>
      <c r="DG1161" s="767"/>
      <c r="DH1161" s="767"/>
      <c r="DI1161" s="767"/>
      <c r="DJ1161" s="767"/>
      <c r="DK1161" s="767"/>
      <c r="DL1161" s="767"/>
      <c r="DM1161" s="767"/>
      <c r="DN1161" s="767"/>
      <c r="DO1161" s="767"/>
      <c r="DP1161" s="767"/>
      <c r="DQ1161" s="767"/>
      <c r="DR1161" s="767"/>
      <c r="DS1161" s="767"/>
      <c r="DT1161" s="767"/>
      <c r="DU1161" s="767"/>
      <c r="DV1161" s="767"/>
      <c r="DW1161" s="767"/>
      <c r="DX1161" s="767"/>
      <c r="DY1161" s="767"/>
      <c r="DZ1161" s="767"/>
      <c r="EA1161" s="767"/>
      <c r="EB1161" s="767"/>
      <c r="EC1161" s="767"/>
      <c r="ED1161" s="767"/>
      <c r="EE1161" s="767"/>
      <c r="EF1161" s="767"/>
      <c r="EG1161" s="767"/>
      <c r="EH1161" s="767"/>
      <c r="EI1161" s="767"/>
      <c r="EJ1161" s="767"/>
      <c r="EK1161" s="767"/>
      <c r="EL1161" s="767"/>
      <c r="EM1161" s="767"/>
      <c r="EN1161" s="767"/>
      <c r="EO1161" s="767"/>
      <c r="EP1161" s="767"/>
      <c r="EQ1161" s="767"/>
      <c r="ER1161" s="767"/>
      <c r="ES1161" s="767"/>
      <c r="ET1161" s="767"/>
      <c r="EU1161" s="767"/>
      <c r="EV1161" s="767"/>
      <c r="EW1161" s="767"/>
      <c r="EX1161" s="767"/>
      <c r="EY1161" s="767"/>
      <c r="EZ1161" s="767"/>
      <c r="FA1161" s="767"/>
      <c r="FB1161" s="767"/>
      <c r="FC1161" s="767"/>
      <c r="FD1161" s="767"/>
      <c r="FE1161" s="767"/>
      <c r="FF1161" s="767"/>
      <c r="FG1161" s="767"/>
      <c r="FH1161" s="767"/>
      <c r="FI1161" s="767"/>
      <c r="FJ1161" s="767"/>
      <c r="FK1161" s="767"/>
      <c r="FL1161" s="767"/>
      <c r="FM1161" s="767"/>
      <c r="FN1161" s="767"/>
      <c r="FO1161" s="767"/>
      <c r="FP1161" s="767"/>
      <c r="FQ1161" s="767"/>
      <c r="FR1161" s="767"/>
      <c r="FS1161" s="767"/>
      <c r="FT1161" s="767"/>
      <c r="FU1161" s="767"/>
      <c r="FV1161" s="767"/>
      <c r="FW1161" s="767"/>
      <c r="FX1161" s="767"/>
      <c r="FY1161" s="767"/>
      <c r="FZ1161" s="767"/>
      <c r="GA1161" s="767"/>
      <c r="GB1161" s="767"/>
      <c r="GC1161" s="767"/>
      <c r="GD1161" s="767"/>
      <c r="GE1161" s="767"/>
      <c r="GF1161" s="767"/>
      <c r="GG1161" s="767"/>
      <c r="GH1161" s="767"/>
      <c r="GI1161" s="767"/>
      <c r="GJ1161" s="767"/>
      <c r="GK1161" s="767"/>
      <c r="GL1161" s="767"/>
      <c r="GM1161" s="767"/>
      <c r="GN1161" s="767"/>
      <c r="GO1161" s="767"/>
      <c r="GP1161" s="767"/>
      <c r="GQ1161" s="767"/>
      <c r="GR1161" s="767"/>
      <c r="GS1161" s="767"/>
      <c r="GT1161" s="767"/>
      <c r="GU1161" s="767"/>
      <c r="GV1161" s="767"/>
      <c r="GW1161" s="767"/>
      <c r="GX1161" s="767"/>
      <c r="GY1161" s="767"/>
      <c r="GZ1161" s="767"/>
      <c r="HA1161" s="767"/>
      <c r="HB1161" s="767"/>
      <c r="HC1161" s="767"/>
    </row>
    <row r="1162" spans="1:211" s="864" customFormat="1" ht="13.9" hidden="1" customHeight="1">
      <c r="A1162" s="307"/>
      <c r="B1162" s="351"/>
      <c r="C1162" s="971" t="str">
        <f>IF('1C TSspéc15'!X$17&lt;&gt;0,'1C TSspéc15'!$B$12,"")</f>
        <v/>
      </c>
      <c r="D1162" s="972"/>
      <c r="E1162" s="973"/>
      <c r="F1162" s="93">
        <f>IF(AND($C1162='1C TSspéc15'!$B$12,'1C TSspéc15'!$B$16="spécifiques",'1C TSspéc15'!$X$17&lt;&gt;""),'1C TSspéc15'!$X$21,"")</f>
        <v>0</v>
      </c>
      <c r="G1162" s="863"/>
      <c r="H1162" s="745">
        <v>0.21</v>
      </c>
      <c r="I1162" s="747">
        <v>1</v>
      </c>
      <c r="J1162" s="312"/>
      <c r="K1162" s="680">
        <f t="shared" si="314"/>
        <v>0</v>
      </c>
      <c r="L1162" s="556">
        <f>IF(OR('1C TSspéc15'!$B$12="",'1C TSspéc15'!X$30=0),0,IF(AND('1C TSspéc15'!$B$12&lt;&gt;"",$K$2="Pôle",'1C TSspéc15'!$C$12="OUI"),(('1C TSspéc15'!X$22+'1C TSspéc15'!X$23+'1C TSspéc15'!X$24+'1C TSspéc15'!X$25+'1C TSspéc15'!X$29)/'1C TSspéc15'!X$17),IF(AND('1C TSspéc15'!$B$12&lt;&gt;"",$K$2="Pôle",'1C TSspéc15'!$C$12="NON"),(('1C TSspéc15'!X$22+'1C TSspéc15'!X$23+'1C TSspéc15'!X$24+'1C TSspéc15'!X$25+'1C TSspéc15'!X$29)/'1C TSspéc15'!X$30),IF(AND('1C TSspéc15'!$B$12&lt;&gt;"",$K$2&lt;&gt;"Pôle",'1C TSspéc15'!$C$12="OUI"),(('1C TSspéc15'!X$22+'1C TSspéc15'!X$23+'1C TSspéc15'!X$24+'1C TSspéc15'!X$25+'1C TSspéc15'!X$26+'1C TSspéc15'!X$27+'1C TSspéc15'!X$28+'1C TSspéc15'!X$29)/'1C TSspéc15'!X$17),IF(AND('1C TSspéc15'!$B$12&lt;&gt;"",$K$2&lt;&gt;"Pôle",'1C TSspéc15'!$C$12="NON"),(('1C TSspéc15'!X$22+'1C TSspéc15'!X$23+'1C TSspéc15'!X$24+'1C TSspéc15'!X$25+'1C TSspéc15'!X$26+'1C TSspéc15'!X$27+'1C TSspéc15'!X$28+'1C TSspéc15'!X$29)/'1C TSspéc15'!X$30))))))</f>
        <v>0</v>
      </c>
      <c r="M1162" s="556">
        <f>IF(OR('1C TSspéc15'!$B$12="",'1C TSspéc15'!X$30=0),0,IF(AND('1C TSspéc15'!$B$12&lt;&gt;"",$K$2="Pôle",'1C TSspéc15'!$C$12="OUI"),(('1C TSspéc15'!X$26+'1C TSspéc15'!X$27+'1C TSspéc15'!X$28)/'1C TSspéc15'!X$17),IF(AND('1C TSspéc15'!$B$12&lt;&gt;"",$K$2="Pôle",'1C TSspéc15'!$C$12="NON"),(('1C TSspéc15'!X$26+'1C TSspéc15'!X$27+'1C TSspéc15'!X$28)/'1C TSspéc15'!X$30),IF(AND('1C TSspéc15'!$B$12&lt;&gt;"",$K$2&lt;&gt;"Pôle"),0))))</f>
        <v>0</v>
      </c>
      <c r="N1162" s="557">
        <f>IF(AND('1C TSspéc15'!$B$12&lt;&gt;0,'1C TSspéc15'!$X$30&lt;&gt;0),L1162+M1162,0)</f>
        <v>0</v>
      </c>
      <c r="O1162" s="893" t="str">
        <f>IF(AND('1C TSspéc15'!$X$17&lt;&gt;0,'1C TSspéc15'!$C$12="OUI"),'1C TSspéc15'!$X$35/'1C TSspéc15'!$X$17,"")</f>
        <v/>
      </c>
      <c r="P1162" s="543" t="str">
        <f>IF(AND('1C TSspéc15'!$X$17&lt;&gt;0,'1C TSspéc15'!$C$12="OUI"),'1C TSspéc15'!$X$36/'1C TSspéc15'!$X$17,"")</f>
        <v/>
      </c>
      <c r="Q1162" s="543" t="str">
        <f>IF(AND('1C TSspéc15'!$X$17&lt;&gt;0,'1C TSspéc15'!$C$12="OUI"),'1C TSspéc15'!$X$37/'1C TSspéc15'!$X$17,"")</f>
        <v/>
      </c>
      <c r="R1162" s="543" t="str">
        <f>IF(AND('1C TSspéc15'!$X$17&lt;&gt;0,'1C TSspéc15'!$C$12="OUI"),'1C TSspéc15'!$X$38/'1C TSspéc15'!$X$17,"")</f>
        <v/>
      </c>
      <c r="S1162" s="543" t="str">
        <f>IF(AND('1C TSspéc15'!$X$17&lt;&gt;0,'1C TSspéc15'!$C$12="OUI"),'1C TSspéc15'!$X$39/'1C TSspéc15'!$X$17,"")</f>
        <v/>
      </c>
      <c r="T1162" s="543" t="str">
        <f>IF(AND('1C TSspéc15'!$X$17&lt;&gt;0,'1C TSspéc15'!$C$12="OUI"),'1C TSspéc15'!$X$40/'1C TSspéc15'!$X$17,"")</f>
        <v/>
      </c>
      <c r="U1162" s="543" t="str">
        <f>IF(AND('1C TSspéc15'!$X$17&lt;&gt;0,'1C TSspéc15'!$C$12="OUI"),'1C TSspéc15'!$X$41/'1C TSspéc15'!$X$17,"")</f>
        <v/>
      </c>
      <c r="V1162" s="543" t="str">
        <f>IF(AND('1C TSspéc15'!$X$17&lt;&gt;0,'1C TSspéc15'!$C$12="OUI"),'1C TSspéc15'!$X$42/'1C TSspéc15'!$X$17,"")</f>
        <v/>
      </c>
      <c r="W1162" s="543" t="str">
        <f>IF(AND('1C TSspéc15'!$X$17&lt;&gt;0,'1C TSspéc15'!$C$12="OUI"),'1C TSspéc15'!$X$43/'1C TSspéc15'!$X$17,"")</f>
        <v/>
      </c>
      <c r="X1162" s="543" t="str">
        <f>IF(AND('1C TSspéc15'!$X$17&lt;&gt;0,'1C TSspéc15'!$C$12="OUI"),'1C TSspéc15'!$X$44/'1C TSspéc15'!$X$17,"")</f>
        <v/>
      </c>
      <c r="Y1162" s="543" t="str">
        <f>IF(AND('1C TSspéc15'!$X$17&lt;&gt;0,'1C TSspéc15'!$C$12="OUI"),'1C TSspéc15'!$X$45/'1C TSspéc15'!$X$17,"")</f>
        <v/>
      </c>
      <c r="Z1162" s="543" t="str">
        <f>IF(AND('1C TSspéc15'!$X$17&lt;&gt;0,'1C TSspéc15'!$C$12="OUI"),'1C TSspéc15'!$X$46/'1C TSspéc15'!$X$17,"")</f>
        <v/>
      </c>
      <c r="AA1162" s="543" t="str">
        <f>IF(AND('1C TSspéc15'!$X$17&lt;&gt;0,'1C TSspéc15'!$C$12="OUI"),'1C TSspéc15'!$X$47/'1C TSspéc15'!$X$17,"")</f>
        <v/>
      </c>
      <c r="AB1162" s="543" t="str">
        <f>IF(AND('1C TSspéc15'!$X$17&lt;&gt;0,'1C TSspéc15'!$C$12="OUI"),'1C TSspéc15'!$X$48/'1C TSspéc15'!$X$17,"")</f>
        <v/>
      </c>
      <c r="AC1162" s="543" t="str">
        <f>IF(AND('1C TSspéc15'!$X$17&lt;&gt;0,'1C TSspéc15'!$C$12="OUI"),'1C TSspéc15'!$X$49/'1C TSspéc15'!$X$17,"")</f>
        <v/>
      </c>
      <c r="AD1162" s="543" t="str">
        <f>IF(AND('1C TSspéc15'!$X$17&lt;&gt;0,'1C TSspéc15'!$C$12="OUI"),'1C TSspéc15'!$X$50/'1C TSspéc15'!$X$17,"")</f>
        <v/>
      </c>
      <c r="AE1162" s="543" t="str">
        <f>IF(AND('1C TSspéc15'!$X$17&lt;&gt;0,'1C TSspéc15'!$C$12="OUI"),'1C TSspéc15'!$X$51/'1C TSspéc15'!$X$17,"")</f>
        <v/>
      </c>
      <c r="AF1162" s="543" t="str">
        <f>IF(AND('1C TSspéc15'!$X$17&lt;&gt;0,'1C TSspéc15'!$C$12="OUI"),'1C TSspéc15'!$X$52/'1C TSspéc15'!$X$17,"")</f>
        <v/>
      </c>
      <c r="AG1162" s="543" t="str">
        <f>IF(AND('1C TSspéc15'!$X$17&lt;&gt;0,'1C TSspéc15'!$C$12="OUI"),'1C TSspéc15'!$X$53/'1C TSspéc15'!$X$17,"")</f>
        <v/>
      </c>
      <c r="AH1162" s="543" t="str">
        <f>IF(AND('1C TSspéc15'!$X$17&lt;&gt;0,'1C TSspéc15'!$C$12="OUI"),'1C TSspéc15'!$X$54/'1C TSspéc15'!$X$17,"")</f>
        <v/>
      </c>
      <c r="AI1162" s="543" t="str">
        <f>IF(AND('1C TSspéc15'!$X$17&lt;&gt;0,'1C TSspéc15'!$C$12="OUI"),'1C TSspéc15'!$X$55/'1C TSspéc15'!$X$17,"")</f>
        <v/>
      </c>
      <c r="AJ1162" s="543" t="str">
        <f>IF(AND('1C TSspéc15'!$X$17&lt;&gt;0,'1C TSspéc15'!$C$12="OUI"),'1C TSspéc15'!$X$56/'1C TSspéc15'!$X$17,"")</f>
        <v/>
      </c>
      <c r="AK1162" s="543" t="str">
        <f>IF(AND('1C TSspéc15'!$X$17&lt;&gt;0,'1C TSspéc15'!$C$12="OUI"),'1C TSspéc15'!$X$57/'1C TSspéc15'!$X$17,"")</f>
        <v/>
      </c>
      <c r="AL1162" s="72">
        <f>IF(AND('1C TSspéc15'!$X$17&lt;&gt;0,'1C TSspéc15'!$C$12="OUI"),N1162+AK1162,N1162)</f>
        <v>0</v>
      </c>
      <c r="AM1162" s="417">
        <f t="shared" si="315"/>
        <v>0</v>
      </c>
      <c r="AN1162" s="417">
        <f t="shared" si="316"/>
        <v>0</v>
      </c>
      <c r="AO1162" s="418" t="str">
        <f>IF(AND('1C TSspéc15'!$X$17&lt;&gt;0,'1C TSspéc15'!$X$30&lt;&gt;0),AM1162+AN1162,"")</f>
        <v/>
      </c>
      <c r="AP1162" s="573" t="str">
        <f>IF(AND('1C TSspéc15'!$X$17&lt;&gt;0,'1C TSspéc15'!$X$30&lt;&gt;0),AM1162-AR1162,"")</f>
        <v/>
      </c>
      <c r="AQ1162" s="583">
        <f t="shared" si="317"/>
        <v>0</v>
      </c>
      <c r="AR1162" s="596"/>
      <c r="AS1162" s="102"/>
      <c r="AT1162" s="27" t="str">
        <f>IF(('1C TSspéc15'!X$17*FICHE!$C$14&lt;J1162),"Forfait limité à "&amp;FICHE!$C$14&amp;"€/jour","")</f>
        <v/>
      </c>
      <c r="AU1162" s="592"/>
      <c r="AV1162" s="824"/>
      <c r="AW1162" s="824"/>
      <c r="AX1162" s="824"/>
      <c r="AY1162" s="824"/>
      <c r="AZ1162" s="824"/>
      <c r="BA1162" s="767"/>
      <c r="BB1162" s="767"/>
      <c r="BC1162" s="767"/>
      <c r="BD1162" s="767"/>
      <c r="BE1162" s="767"/>
      <c r="BF1162" s="767"/>
      <c r="BG1162" s="767"/>
      <c r="BH1162" s="767"/>
      <c r="BI1162" s="767"/>
      <c r="BJ1162" s="767"/>
      <c r="BK1162" s="767"/>
      <c r="BL1162" s="767"/>
      <c r="BM1162" s="767"/>
      <c r="BN1162" s="767"/>
      <c r="BO1162" s="767"/>
      <c r="BP1162" s="767"/>
      <c r="BQ1162" s="767"/>
      <c r="BR1162" s="767"/>
      <c r="BS1162" s="767"/>
      <c r="BT1162" s="767"/>
      <c r="BU1162" s="767"/>
      <c r="BV1162" s="767"/>
      <c r="BW1162" s="767"/>
      <c r="BX1162" s="767"/>
      <c r="BY1162" s="767"/>
      <c r="BZ1162" s="767"/>
      <c r="CA1162" s="767"/>
      <c r="CB1162" s="767"/>
      <c r="CC1162" s="767"/>
      <c r="CD1162" s="767"/>
      <c r="CE1162" s="767"/>
      <c r="CF1162" s="767"/>
      <c r="CG1162" s="767"/>
      <c r="CH1162" s="767"/>
      <c r="CI1162" s="767"/>
      <c r="CJ1162" s="767"/>
      <c r="CK1162" s="767"/>
      <c r="CL1162" s="767"/>
      <c r="CM1162" s="767"/>
      <c r="CN1162" s="767"/>
      <c r="CO1162" s="767"/>
      <c r="CP1162" s="767"/>
      <c r="CQ1162" s="767"/>
      <c r="CR1162" s="767"/>
      <c r="CS1162" s="767"/>
      <c r="CT1162" s="767"/>
      <c r="CU1162" s="767"/>
      <c r="CV1162" s="767"/>
      <c r="CW1162" s="767"/>
      <c r="CX1162" s="767"/>
      <c r="CY1162" s="767"/>
      <c r="CZ1162" s="767"/>
      <c r="DA1162" s="767"/>
      <c r="DB1162" s="767"/>
      <c r="DC1162" s="767"/>
      <c r="DD1162" s="767"/>
      <c r="DE1162" s="767"/>
      <c r="DF1162" s="767"/>
      <c r="DG1162" s="767"/>
      <c r="DH1162" s="767"/>
      <c r="DI1162" s="767"/>
      <c r="DJ1162" s="767"/>
      <c r="DK1162" s="767"/>
      <c r="DL1162" s="767"/>
      <c r="DM1162" s="767"/>
      <c r="DN1162" s="767"/>
      <c r="DO1162" s="767"/>
      <c r="DP1162" s="767"/>
      <c r="DQ1162" s="767"/>
      <c r="DR1162" s="767"/>
      <c r="DS1162" s="767"/>
      <c r="DT1162" s="767"/>
      <c r="DU1162" s="767"/>
      <c r="DV1162" s="767"/>
      <c r="DW1162" s="767"/>
      <c r="DX1162" s="767"/>
      <c r="DY1162" s="767"/>
      <c r="DZ1162" s="767"/>
      <c r="EA1162" s="767"/>
      <c r="EB1162" s="767"/>
      <c r="EC1162" s="767"/>
      <c r="ED1162" s="767"/>
      <c r="EE1162" s="767"/>
      <c r="EF1162" s="767"/>
      <c r="EG1162" s="767"/>
      <c r="EH1162" s="767"/>
      <c r="EI1162" s="767"/>
      <c r="EJ1162" s="767"/>
      <c r="EK1162" s="767"/>
      <c r="EL1162" s="767"/>
      <c r="EM1162" s="767"/>
      <c r="EN1162" s="767"/>
      <c r="EO1162" s="767"/>
      <c r="EP1162" s="767"/>
      <c r="EQ1162" s="767"/>
      <c r="ER1162" s="767"/>
      <c r="ES1162" s="767"/>
      <c r="ET1162" s="767"/>
      <c r="EU1162" s="767"/>
      <c r="EV1162" s="767"/>
      <c r="EW1162" s="767"/>
      <c r="EX1162" s="767"/>
      <c r="EY1162" s="767"/>
      <c r="EZ1162" s="767"/>
      <c r="FA1162" s="767"/>
      <c r="FB1162" s="767"/>
      <c r="FC1162" s="767"/>
      <c r="FD1162" s="767"/>
      <c r="FE1162" s="767"/>
      <c r="FF1162" s="767"/>
      <c r="FG1162" s="767"/>
      <c r="FH1162" s="767"/>
      <c r="FI1162" s="767"/>
      <c r="FJ1162" s="767"/>
      <c r="FK1162" s="767"/>
      <c r="FL1162" s="767"/>
      <c r="FM1162" s="767"/>
      <c r="FN1162" s="767"/>
      <c r="FO1162" s="767"/>
      <c r="FP1162" s="767"/>
      <c r="FQ1162" s="767"/>
      <c r="FR1162" s="767"/>
      <c r="FS1162" s="767"/>
      <c r="FT1162" s="767"/>
      <c r="FU1162" s="767"/>
      <c r="FV1162" s="767"/>
      <c r="FW1162" s="767"/>
      <c r="FX1162" s="767"/>
      <c r="FY1162" s="767"/>
      <c r="FZ1162" s="767"/>
      <c r="GA1162" s="767"/>
      <c r="GB1162" s="767"/>
      <c r="GC1162" s="767"/>
      <c r="GD1162" s="767"/>
      <c r="GE1162" s="767"/>
      <c r="GF1162" s="767"/>
      <c r="GG1162" s="767"/>
      <c r="GH1162" s="767"/>
      <c r="GI1162" s="767"/>
      <c r="GJ1162" s="767"/>
      <c r="GK1162" s="767"/>
      <c r="GL1162" s="767"/>
      <c r="GM1162" s="767"/>
      <c r="GN1162" s="767"/>
      <c r="GO1162" s="767"/>
      <c r="GP1162" s="767"/>
      <c r="GQ1162" s="767"/>
      <c r="GR1162" s="767"/>
      <c r="GS1162" s="767"/>
      <c r="GT1162" s="767"/>
      <c r="GU1162" s="767"/>
      <c r="GV1162" s="767"/>
      <c r="GW1162" s="767"/>
      <c r="GX1162" s="767"/>
      <c r="GY1162" s="767"/>
      <c r="GZ1162" s="767"/>
      <c r="HA1162" s="767"/>
      <c r="HB1162" s="767"/>
      <c r="HC1162" s="767"/>
    </row>
    <row r="1163" spans="1:211" s="864" customFormat="1" ht="13.9" hidden="1" customHeight="1">
      <c r="A1163" s="307"/>
      <c r="B1163" s="351"/>
      <c r="C1163" s="971" t="str">
        <f>IF('1C TSspéc15'!Y$17&lt;&gt;0,'1C TSspéc15'!$B$12,"")</f>
        <v/>
      </c>
      <c r="D1163" s="972"/>
      <c r="E1163" s="973"/>
      <c r="F1163" s="93">
        <f>IF(AND($C1163='1C TSspéc15'!$B$12,'1C TSspéc15'!$B$16="spécifiques",'1C TSspéc15'!$Y$17&lt;&gt;""),'1C TSspéc15'!$Y$21,"")</f>
        <v>0</v>
      </c>
      <c r="G1163" s="863"/>
      <c r="H1163" s="745">
        <v>0.21</v>
      </c>
      <c r="I1163" s="747">
        <v>1</v>
      </c>
      <c r="J1163" s="312"/>
      <c r="K1163" s="680">
        <f t="shared" si="314"/>
        <v>0</v>
      </c>
      <c r="L1163" s="556">
        <f>IF(OR('1C TSspéc15'!$B$12="",'1C TSspéc15'!Y$30=0),0,IF(AND('1C TSspéc15'!$B$12&lt;&gt;"",$K$2="Pôle",'1C TSspéc15'!$C$12="OUI"),(('1C TSspéc15'!Y$22+'1C TSspéc15'!Y$23+'1C TSspéc15'!Y$24+'1C TSspéc15'!Y$25+'1C TSspéc15'!Y$29)/'1C TSspéc15'!Y$17),IF(AND('1C TSspéc15'!$B$12&lt;&gt;"",$K$2="Pôle",'1C TSspéc15'!$C$12="NON"),(('1C TSspéc15'!Y$22+'1C TSspéc15'!Y$23+'1C TSspéc15'!Y$24+'1C TSspéc15'!Y$25+'1C TSspéc15'!Y$29)/'1C TSspéc15'!Y$30),IF(AND('1C TSspéc15'!$B$12&lt;&gt;"",$K$2&lt;&gt;"Pôle",'1C TSspéc15'!$C$12="OUI"),(('1C TSspéc15'!Y$22+'1C TSspéc15'!Y$23+'1C TSspéc15'!Y$24+'1C TSspéc15'!Y$25+'1C TSspéc15'!Y$26+'1C TSspéc15'!Y$27+'1C TSspéc15'!Y$28+'1C TSspéc15'!Y$29)/'1C TSspéc15'!Y$17),IF(AND('1C TSspéc15'!$B$12&lt;&gt;"",$K$2&lt;&gt;"Pôle",'1C TSspéc15'!$C$12="NON"),(('1C TSspéc15'!Y$22+'1C TSspéc15'!Y$23+'1C TSspéc15'!Y$24+'1C TSspéc15'!Y$25+'1C TSspéc15'!Y$26+'1C TSspéc15'!Y$27+'1C TSspéc15'!Y$28+'1C TSspéc15'!Y$29)/'1C TSspéc15'!Y$30))))))</f>
        <v>0</v>
      </c>
      <c r="M1163" s="556">
        <f>IF(OR('1C TSspéc15'!$B$12="",'1C TSspéc15'!Y$30=0),0,IF(AND('1C TSspéc15'!$B$12&lt;&gt;"",$K$2="Pôle",'1C TSspéc15'!$C$12="OUI"),(('1C TSspéc15'!Y$26+'1C TSspéc15'!Y$27+'1C TSspéc15'!Y$28)/'1C TSspéc15'!Y$17),IF(AND('1C TSspéc15'!$B$12&lt;&gt;"",$K$2="Pôle",'1C TSspéc15'!$C$12="NON"),(('1C TSspéc15'!Y$26+'1C TSspéc15'!Y$27+'1C TSspéc15'!Y$28)/'1C TSspéc15'!Y$30),IF(AND('1C TSspéc15'!$B$12&lt;&gt;"",$K$2&lt;&gt;"Pôle"),0))))</f>
        <v>0</v>
      </c>
      <c r="N1163" s="557">
        <f>IF(AND('1C TSspéc15'!$B$12&lt;&gt;0,'1C TSspéc15'!$Y$30&lt;&gt;0),L1163+M1163,0)</f>
        <v>0</v>
      </c>
      <c r="O1163" s="893" t="str">
        <f>IF(AND('1C TSspéc15'!$Y$17&lt;&gt;0,'1C TSspéc15'!$C$12="OUI"),'1C TSspéc15'!$Y$35/'1C TSspéc15'!$Y$17,"")</f>
        <v/>
      </c>
      <c r="P1163" s="543" t="str">
        <f>IF(AND('1C TSspéc15'!$Y$17&lt;&gt;0,'1C TSspéc15'!$C$12="OUI"),'1C TSspéc15'!$Y$36/'1C TSspéc15'!$Y$17,"")</f>
        <v/>
      </c>
      <c r="Q1163" s="543" t="str">
        <f>IF(AND('1C TSspéc15'!$Y$17&lt;&gt;0,'1C TSspéc15'!$C$12="OUI"),'1C TSspéc15'!$Y$37/'1C TSspéc15'!$Y$17,"")</f>
        <v/>
      </c>
      <c r="R1163" s="543" t="str">
        <f>IF(AND('1C TSspéc15'!$Y$17&lt;&gt;0,'1C TSspéc15'!$C$12="OUI"),'1C TSspéc15'!$Y$38/'1C TSspéc15'!$Y$17,"")</f>
        <v/>
      </c>
      <c r="S1163" s="543" t="str">
        <f>IF(AND('1C TSspéc15'!$Y$17&lt;&gt;0,'1C TSspéc15'!$C$12="OUI"),'1C TSspéc15'!$Y$39/'1C TSspéc15'!$Y$17,"")</f>
        <v/>
      </c>
      <c r="T1163" s="543" t="str">
        <f>IF(AND('1C TSspéc15'!$Y$17&lt;&gt;0,'1C TSspéc15'!$C$12="OUI"),'1C TSspéc15'!$Y$40/'1C TSspéc15'!$Y$17,"")</f>
        <v/>
      </c>
      <c r="U1163" s="543" t="str">
        <f>IF(AND('1C TSspéc15'!$Y$17&lt;&gt;0,'1C TSspéc15'!$C$12="OUI"),'1C TSspéc15'!$Y$41/'1C TSspéc15'!$Y$17,"")</f>
        <v/>
      </c>
      <c r="V1163" s="543" t="str">
        <f>IF(AND('1C TSspéc15'!$Y$17&lt;&gt;0,'1C TSspéc15'!$C$12="OUI"),'1C TSspéc15'!$Y$42/'1C TSspéc15'!$Y$17,"")</f>
        <v/>
      </c>
      <c r="W1163" s="543" t="str">
        <f>IF(AND('1C TSspéc15'!$Y$17&lt;&gt;0,'1C TSspéc15'!$C$12="OUI"),'1C TSspéc15'!$Y$43/'1C TSspéc15'!$Y$17,"")</f>
        <v/>
      </c>
      <c r="X1163" s="543" t="str">
        <f>IF(AND('1C TSspéc15'!$Y$17&lt;&gt;0,'1C TSspéc15'!$C$12="OUI"),'1C TSspéc15'!$Y$44/'1C TSspéc15'!$Y$17,"")</f>
        <v/>
      </c>
      <c r="Y1163" s="543" t="str">
        <f>IF(AND('1C TSspéc15'!$Y$17&lt;&gt;0,'1C TSspéc15'!$C$12="OUI"),'1C TSspéc15'!$Y$45/'1C TSspéc15'!$Y$17,"")</f>
        <v/>
      </c>
      <c r="Z1163" s="543" t="str">
        <f>IF(AND('1C TSspéc15'!$Y$17&lt;&gt;0,'1C TSspéc15'!$C$12="OUI"),'1C TSspéc15'!$Y$46/'1C TSspéc15'!$Y$17,"")</f>
        <v/>
      </c>
      <c r="AA1163" s="543" t="str">
        <f>IF(AND('1C TSspéc15'!$Y$17&lt;&gt;0,'1C TSspéc15'!$C$12="OUI"),'1C TSspéc15'!$Y$47/'1C TSspéc15'!$Y$17,"")</f>
        <v/>
      </c>
      <c r="AB1163" s="543" t="str">
        <f>IF(AND('1C TSspéc15'!$Y$17&lt;&gt;0,'1C TSspéc15'!$C$12="OUI"),'1C TSspéc15'!$Y$48/'1C TSspéc15'!$Y$17,"")</f>
        <v/>
      </c>
      <c r="AC1163" s="543" t="str">
        <f>IF(AND('1C TSspéc15'!$Y$17&lt;&gt;0,'1C TSspéc15'!$C$12="OUI"),'1C TSspéc15'!$Y$49/'1C TSspéc15'!$Y$17,"")</f>
        <v/>
      </c>
      <c r="AD1163" s="543" t="str">
        <f>IF(AND('1C TSspéc15'!$Y$17&lt;&gt;0,'1C TSspéc15'!$C$12="OUI"),'1C TSspéc15'!$Y$50/'1C TSspéc15'!$Y$17,"")</f>
        <v/>
      </c>
      <c r="AE1163" s="543" t="str">
        <f>IF(AND('1C TSspéc15'!$Y$17&lt;&gt;0,'1C TSspéc15'!$C$12="OUI"),'1C TSspéc15'!$Y$51/'1C TSspéc15'!$Y$17,"")</f>
        <v/>
      </c>
      <c r="AF1163" s="543" t="str">
        <f>IF(AND('1C TSspéc15'!$Y$17&lt;&gt;0,'1C TSspéc15'!$C$12="OUI"),'1C TSspéc15'!$Y$52/'1C TSspéc15'!$Y$17,"")</f>
        <v/>
      </c>
      <c r="AG1163" s="543" t="str">
        <f>IF(AND('1C TSspéc15'!$Y$17&lt;&gt;0,'1C TSspéc15'!$C$12="OUI"),'1C TSspéc15'!$Y$53/'1C TSspéc15'!$Y$17,"")</f>
        <v/>
      </c>
      <c r="AH1163" s="543" t="str">
        <f>IF(AND('1C TSspéc15'!$Y$17&lt;&gt;0,'1C TSspéc15'!$C$12="OUI"),'1C TSspéc15'!$Y$54/'1C TSspéc15'!$Y$17,"")</f>
        <v/>
      </c>
      <c r="AI1163" s="543" t="str">
        <f>IF(AND('1C TSspéc15'!$Y$17&lt;&gt;0,'1C TSspéc15'!$C$12="OUI"),'1C TSspéc15'!$Y$55/'1C TSspéc15'!$Y$17,"")</f>
        <v/>
      </c>
      <c r="AJ1163" s="543" t="str">
        <f>IF(AND('1C TSspéc15'!$Y$17&lt;&gt;0,'1C TSspéc15'!$C$12="OUI"),'1C TSspéc15'!$Y$56/'1C TSspéc15'!$Y$17,"")</f>
        <v/>
      </c>
      <c r="AK1163" s="543" t="str">
        <f>IF(AND('1C TSspéc15'!$Y$17&lt;&gt;0,'1C TSspéc15'!$C$12="OUI"),'1C TSspéc15'!$Y$57/'1C TSspéc15'!$Y$17,"")</f>
        <v/>
      </c>
      <c r="AL1163" s="72">
        <f>IF(AND('1C TSspéc15'!$Y$17&lt;&gt;0,'1C TSspéc15'!$C$12="OUI"),N1163+AK1163,N1163)</f>
        <v>0</v>
      </c>
      <c r="AM1163" s="417">
        <f t="shared" si="315"/>
        <v>0</v>
      </c>
      <c r="AN1163" s="417">
        <f t="shared" si="316"/>
        <v>0</v>
      </c>
      <c r="AO1163" s="418" t="str">
        <f>IF(AND('1C TSspéc2'!$Y$17&lt;&gt;0,'1C TSspéc2'!$Y$30&lt;&gt;0),AM1163+AN1163,"")</f>
        <v/>
      </c>
      <c r="AP1163" s="573" t="str">
        <f>IF(AND('1C TSspéc15'!$Y$17&lt;&gt;0,'1C TSspéc15'!$Y$30&lt;&gt;0),AM1163-AR1163,"")</f>
        <v/>
      </c>
      <c r="AQ1163" s="583">
        <f t="shared" si="317"/>
        <v>0</v>
      </c>
      <c r="AR1163" s="596"/>
      <c r="AS1163" s="102"/>
      <c r="AT1163" s="27" t="str">
        <f>IF(('1C TSspéc15'!Y$17*FICHE!$C$14&lt;J1163),"Forfait limité à "&amp;FICHE!$C$14&amp;"€/jour","")</f>
        <v/>
      </c>
      <c r="AU1163" s="592"/>
      <c r="AV1163" s="824"/>
      <c r="AW1163" s="824"/>
      <c r="AX1163" s="824"/>
      <c r="AY1163" s="824"/>
      <c r="AZ1163" s="824"/>
      <c r="BA1163" s="767"/>
      <c r="BB1163" s="767"/>
      <c r="BC1163" s="767"/>
      <c r="BD1163" s="767"/>
      <c r="BE1163" s="767"/>
      <c r="BF1163" s="767"/>
      <c r="BG1163" s="767"/>
      <c r="BH1163" s="767"/>
      <c r="BI1163" s="767"/>
      <c r="BJ1163" s="767"/>
      <c r="BK1163" s="767"/>
      <c r="BL1163" s="767"/>
      <c r="BM1163" s="767"/>
      <c r="BN1163" s="767"/>
      <c r="BO1163" s="767"/>
      <c r="BP1163" s="767"/>
      <c r="BQ1163" s="767"/>
      <c r="BR1163" s="767"/>
      <c r="BS1163" s="767"/>
      <c r="BT1163" s="767"/>
      <c r="BU1163" s="767"/>
      <c r="BV1163" s="767"/>
      <c r="BW1163" s="767"/>
      <c r="BX1163" s="767"/>
      <c r="BY1163" s="767"/>
      <c r="BZ1163" s="767"/>
      <c r="CA1163" s="767"/>
      <c r="CB1163" s="767"/>
      <c r="CC1163" s="767"/>
      <c r="CD1163" s="767"/>
      <c r="CE1163" s="767"/>
      <c r="CF1163" s="767"/>
      <c r="CG1163" s="767"/>
      <c r="CH1163" s="767"/>
      <c r="CI1163" s="767"/>
      <c r="CJ1163" s="767"/>
      <c r="CK1163" s="767"/>
      <c r="CL1163" s="767"/>
      <c r="CM1163" s="767"/>
      <c r="CN1163" s="767"/>
      <c r="CO1163" s="767"/>
      <c r="CP1163" s="767"/>
      <c r="CQ1163" s="767"/>
      <c r="CR1163" s="767"/>
      <c r="CS1163" s="767"/>
      <c r="CT1163" s="767"/>
      <c r="CU1163" s="767"/>
      <c r="CV1163" s="767"/>
      <c r="CW1163" s="767"/>
      <c r="CX1163" s="767"/>
      <c r="CY1163" s="767"/>
      <c r="CZ1163" s="767"/>
      <c r="DA1163" s="767"/>
      <c r="DB1163" s="767"/>
      <c r="DC1163" s="767"/>
      <c r="DD1163" s="767"/>
      <c r="DE1163" s="767"/>
      <c r="DF1163" s="767"/>
      <c r="DG1163" s="767"/>
      <c r="DH1163" s="767"/>
      <c r="DI1163" s="767"/>
      <c r="DJ1163" s="767"/>
      <c r="DK1163" s="767"/>
      <c r="DL1163" s="767"/>
      <c r="DM1163" s="767"/>
      <c r="DN1163" s="767"/>
      <c r="DO1163" s="767"/>
      <c r="DP1163" s="767"/>
      <c r="DQ1163" s="767"/>
      <c r="DR1163" s="767"/>
      <c r="DS1163" s="767"/>
      <c r="DT1163" s="767"/>
      <c r="DU1163" s="767"/>
      <c r="DV1163" s="767"/>
      <c r="DW1163" s="767"/>
      <c r="DX1163" s="767"/>
      <c r="DY1163" s="767"/>
      <c r="DZ1163" s="767"/>
      <c r="EA1163" s="767"/>
      <c r="EB1163" s="767"/>
      <c r="EC1163" s="767"/>
      <c r="ED1163" s="767"/>
      <c r="EE1163" s="767"/>
      <c r="EF1163" s="767"/>
      <c r="EG1163" s="767"/>
      <c r="EH1163" s="767"/>
      <c r="EI1163" s="767"/>
      <c r="EJ1163" s="767"/>
      <c r="EK1163" s="767"/>
      <c r="EL1163" s="767"/>
      <c r="EM1163" s="767"/>
      <c r="EN1163" s="767"/>
      <c r="EO1163" s="767"/>
      <c r="EP1163" s="767"/>
      <c r="EQ1163" s="767"/>
      <c r="ER1163" s="767"/>
      <c r="ES1163" s="767"/>
      <c r="ET1163" s="767"/>
      <c r="EU1163" s="767"/>
      <c r="EV1163" s="767"/>
      <c r="EW1163" s="767"/>
      <c r="EX1163" s="767"/>
      <c r="EY1163" s="767"/>
      <c r="EZ1163" s="767"/>
      <c r="FA1163" s="767"/>
      <c r="FB1163" s="767"/>
      <c r="FC1163" s="767"/>
      <c r="FD1163" s="767"/>
      <c r="FE1163" s="767"/>
      <c r="FF1163" s="767"/>
      <c r="FG1163" s="767"/>
      <c r="FH1163" s="767"/>
      <c r="FI1163" s="767"/>
      <c r="FJ1163" s="767"/>
      <c r="FK1163" s="767"/>
      <c r="FL1163" s="767"/>
      <c r="FM1163" s="767"/>
      <c r="FN1163" s="767"/>
      <c r="FO1163" s="767"/>
      <c r="FP1163" s="767"/>
      <c r="FQ1163" s="767"/>
      <c r="FR1163" s="767"/>
      <c r="FS1163" s="767"/>
      <c r="FT1163" s="767"/>
      <c r="FU1163" s="767"/>
      <c r="FV1163" s="767"/>
      <c r="FW1163" s="767"/>
      <c r="FX1163" s="767"/>
      <c r="FY1163" s="767"/>
      <c r="FZ1163" s="767"/>
      <c r="GA1163" s="767"/>
      <c r="GB1163" s="767"/>
      <c r="GC1163" s="767"/>
      <c r="GD1163" s="767"/>
      <c r="GE1163" s="767"/>
      <c r="GF1163" s="767"/>
      <c r="GG1163" s="767"/>
      <c r="GH1163" s="767"/>
      <c r="GI1163" s="767"/>
      <c r="GJ1163" s="767"/>
      <c r="GK1163" s="767"/>
      <c r="GL1163" s="767"/>
      <c r="GM1163" s="767"/>
      <c r="GN1163" s="767"/>
      <c r="GO1163" s="767"/>
      <c r="GP1163" s="767"/>
      <c r="GQ1163" s="767"/>
      <c r="GR1163" s="767"/>
      <c r="GS1163" s="767"/>
      <c r="GT1163" s="767"/>
      <c r="GU1163" s="767"/>
      <c r="GV1163" s="767"/>
      <c r="GW1163" s="767"/>
      <c r="GX1163" s="767"/>
      <c r="GY1163" s="767"/>
      <c r="GZ1163" s="767"/>
      <c r="HA1163" s="767"/>
      <c r="HB1163" s="767"/>
      <c r="HC1163" s="767"/>
    </row>
    <row r="1164" spans="1:211" s="865" customFormat="1" ht="13.9" hidden="1" customHeight="1">
      <c r="A1164" s="308"/>
      <c r="B1164" s="339"/>
      <c r="C1164" s="962" t="str">
        <f>IF('1C TSspéc15'!Z$17&lt;&gt;0,'1C TSspéc15'!$B$12,"")</f>
        <v/>
      </c>
      <c r="D1164" s="963"/>
      <c r="E1164" s="964"/>
      <c r="F1164" s="211">
        <f>IF(AND($C1164='1C TSspéc15'!$B$12,'1C TSspéc15'!$B$16="spécifiques",'1C TSspéc15'!$Z$17&lt;&gt;""),'1C TSspéc15'!$Z$21,"")</f>
        <v>0</v>
      </c>
      <c r="G1164" s="236"/>
      <c r="H1164" s="765">
        <v>0.21</v>
      </c>
      <c r="I1164" s="766">
        <v>1</v>
      </c>
      <c r="J1164" s="314"/>
      <c r="K1164" s="786">
        <f t="shared" si="314"/>
        <v>0</v>
      </c>
      <c r="L1164" s="558">
        <f>IF(OR('1C TSspéc15'!$B$12="",'1C TSspéc15'!Z$30=0),0,IF(AND('1C TSspéc15'!$B$12&lt;&gt;"",$K$2="Pôle",'1C TSspéc15'!$C$12="OUI"),(('1C TSspéc15'!Z$22+'1C TSspéc15'!Z$23+'1C TSspéc15'!Z$24+'1C TSspéc15'!Z$25+'1C TSspéc15'!Z$29)/'1C TSspéc15'!Z$17),IF(AND('1C TSspéc15'!$B$12&lt;&gt;"",$K$2="Pôle",'1C TSspéc15'!$C$12="NON"),(('1C TSspéc15'!Z$22+'1C TSspéc15'!Z$23+'1C TSspéc15'!Z$24+'1C TSspéc15'!Z$25+'1C TSspéc15'!Z$29)/'1C TSspéc15'!Z$30),IF(AND('1C TSspéc15'!$B$12&lt;&gt;"",$K$2&lt;&gt;"Pôle",'1C TSspéc15'!$C$12="OUI"),(('1C TSspéc15'!Z$22+'1C TSspéc15'!Z$23+'1C TSspéc15'!Z$24+'1C TSspéc15'!Z$25+'1C TSspéc15'!Z$26+'1C TSspéc15'!Z$27+'1C TSspéc15'!Z$28+'1C TSspéc15'!Z$29)/'1C TSspéc15'!Z$17),IF(AND('1C TSspéc15'!$B$12&lt;&gt;"",$K$2&lt;&gt;"Pôle",'1C TSspéc15'!$C$12="NON"),(('1C TSspéc15'!Z$22+'1C TSspéc15'!Z$23+'1C TSspéc15'!Z$24+'1C TSspéc15'!Z$25+'1C TSspéc15'!Z$26+'1C TSspéc15'!Z$27+'1C TSspéc15'!Z$28+'1C TSspéc15'!Z$29)/'1C TSspéc15'!Z$30))))))</f>
        <v>0</v>
      </c>
      <c r="M1164" s="558">
        <f>IF(OR('1C TSspéc15'!$B$12="",'1C TSspéc15'!Z$30=0),0,IF(AND('1C TSspéc15'!$B$12&lt;&gt;"",$K$2="Pôle",'1C TSspéc15'!$C$12="OUI"),(('1C TSspéc15'!Z$26+'1C TSspéc15'!Z$27+'1C TSspéc15'!Z$28)/'1C TSspéc15'!Z$17),IF(AND('1C TSspéc15'!$B$12&lt;&gt;"",$K$2="Pôle",'1C TSspéc15'!$C$12="NON"),(('1C TSspéc15'!Z$26+'1C TSspéc15'!Z$27+'1C TSspéc15'!Z$28)/'1C TSspéc15'!Z$30),IF(AND('1C TSspéc15'!$B$12&lt;&gt;"",$K$2&lt;&gt;"Pôle"),0))))</f>
        <v>0</v>
      </c>
      <c r="N1164" s="559">
        <f>IF(AND('1C TSspéc15'!$B$12&lt;&gt;0,'1C TSspéc15'!$Z$30&lt;&gt;0),L1164+M1164,0)</f>
        <v>0</v>
      </c>
      <c r="O1164" s="572" t="str">
        <f>IF(AND('1C TSspéc15'!$Z$17&lt;&gt;0,'1C TSspéc15'!$C$12="OUI"),'1C TSspéc15'!$Z$35/'1C TSspéc15'!$Z$17,"")</f>
        <v/>
      </c>
      <c r="P1164" s="545" t="str">
        <f>IF(AND('1C TSspéc15'!$Z$17&lt;&gt;0,'1C TSspéc15'!$C$12="OUI"),'1C TSspéc15'!$Z$36/'1C TSspéc15'!$Z$17,"")</f>
        <v/>
      </c>
      <c r="Q1164" s="545" t="str">
        <f>IF(AND('1C TSspéc15'!$Z$17&lt;&gt;0,'1C TSspéc15'!$C$12="OUI"),'1C TSspéc15'!$Z$37/'1C TSspéc15'!$Z$17,"")</f>
        <v/>
      </c>
      <c r="R1164" s="545" t="str">
        <f>IF(AND('1C TSspéc15'!$Z$17&lt;&gt;0,'1C TSspéc15'!$C$12="OUI"),'1C TSspéc15'!$Z$38/'1C TSspéc15'!$Z$17,"")</f>
        <v/>
      </c>
      <c r="S1164" s="545" t="str">
        <f>IF(AND('1C TSspéc15'!$Z$17&lt;&gt;0,'1C TSspéc15'!$C$12="OUI"),'1C TSspéc15'!$Z$39/'1C TSspéc15'!$Z$17,"")</f>
        <v/>
      </c>
      <c r="T1164" s="545" t="str">
        <f>IF(AND('1C TSspéc15'!$Z$17&lt;&gt;0,'1C TSspéc15'!$C$12="OUI"),'1C TSspéc15'!$Z$40/'1C TSspéc15'!$Z$17,"")</f>
        <v/>
      </c>
      <c r="U1164" s="545" t="str">
        <f>IF(AND('1C TSspéc15'!$Z$17&lt;&gt;0,'1C TSspéc15'!$C$12="OUI"),'1C TSspéc15'!$Z$41/'1C TSspéc15'!$Z$17,"")</f>
        <v/>
      </c>
      <c r="V1164" s="545" t="str">
        <f>IF(AND('1C TSspéc15'!$Z$17&lt;&gt;0,'1C TSspéc15'!$C$12="OUI"),'1C TSspéc15'!$Z$42/'1C TSspéc15'!$Z$17,"")</f>
        <v/>
      </c>
      <c r="W1164" s="545" t="str">
        <f>IF(AND('1C TSspéc15'!$Z$17&lt;&gt;0,'1C TSspéc15'!$C$12="OUI"),'1C TSspéc15'!$Z$43/'1C TSspéc15'!$Z$17,"")</f>
        <v/>
      </c>
      <c r="X1164" s="545" t="str">
        <f>IF(AND('1C TSspéc15'!$Z$17&lt;&gt;0,'1C TSspéc15'!$C$12="OUI"),'1C TSspéc15'!$Z$44/'1C TSspéc15'!$Z$17,"")</f>
        <v/>
      </c>
      <c r="Y1164" s="545" t="str">
        <f>IF(AND('1C TSspéc15'!$Z$17&lt;&gt;0,'1C TSspéc15'!$C$12="OUI"),'1C TSspéc15'!$Z$45/'1C TSspéc15'!$Z$17,"")</f>
        <v/>
      </c>
      <c r="Z1164" s="545" t="str">
        <f>IF(AND('1C TSspéc15'!$Z$17&lt;&gt;0,'1C TSspéc15'!$C$12="OUI"),'1C TSspéc15'!$Z$46/'1C TSspéc15'!$Z$17,"")</f>
        <v/>
      </c>
      <c r="AA1164" s="545" t="str">
        <f>IF(AND('1C TSspéc15'!$Z$17&lt;&gt;0,'1C TSspéc15'!$C$12="OUI"),'1C TSspéc15'!$Z$47/'1C TSspéc15'!$Z$17,"")</f>
        <v/>
      </c>
      <c r="AB1164" s="545" t="str">
        <f>IF(AND('1C TSspéc15'!$Z$17&lt;&gt;0,'1C TSspéc15'!$C$12="OUI"),'1C TSspéc15'!$Z$48/'1C TSspéc15'!$Z$17,"")</f>
        <v/>
      </c>
      <c r="AC1164" s="545" t="str">
        <f>IF(AND('1C TSspéc15'!$Z$17&lt;&gt;0,'1C TSspéc15'!$C$12="OUI"),'1C TSspéc15'!$Z$49/'1C TSspéc15'!$Z$17,"")</f>
        <v/>
      </c>
      <c r="AD1164" s="545" t="str">
        <f>IF(AND('1C TSspéc15'!$Z$17&lt;&gt;0,'1C TSspéc15'!$C$12="OUI"),'1C TSspéc15'!$Z$50/'1C TSspéc15'!$Z$17,"")</f>
        <v/>
      </c>
      <c r="AE1164" s="545" t="str">
        <f>IF(AND('1C TSspéc15'!$Z$17&lt;&gt;0,'1C TSspéc15'!$C$12="OUI"),'1C TSspéc15'!$Z$51/'1C TSspéc15'!$Z$17,"")</f>
        <v/>
      </c>
      <c r="AF1164" s="545" t="str">
        <f>IF(AND('1C TSspéc15'!$Z$17&lt;&gt;0,'1C TSspéc15'!$C$12="OUI"),'1C TSspéc15'!$Z$52/'1C TSspéc15'!$Z$17,"")</f>
        <v/>
      </c>
      <c r="AG1164" s="545" t="str">
        <f>IF(AND('1C TSspéc15'!$Z$17&lt;&gt;0,'1C TSspéc15'!$C$12="OUI"),'1C TSspéc15'!$Z$53/'1C TSspéc15'!$Z$17,"")</f>
        <v/>
      </c>
      <c r="AH1164" s="545" t="str">
        <f>IF(AND('1C TSspéc15'!$Z$17&lt;&gt;0,'1C TSspéc15'!$C$12="OUI"),'1C TSspéc15'!$Z$54/'1C TSspéc15'!$Z$17,"")</f>
        <v/>
      </c>
      <c r="AI1164" s="545" t="str">
        <f>IF(AND('1C TSspéc15'!$Z$17&lt;&gt;0,'1C TSspéc15'!$C$12="OUI"),'1C TSspéc15'!$Z$55/'1C TSspéc15'!$Z$17,"")</f>
        <v/>
      </c>
      <c r="AJ1164" s="545" t="str">
        <f>IF(AND('1C TSspéc15'!$Z$17&lt;&gt;0,'1C TSspéc15'!$C$12="OUI"),'1C TSspéc15'!$Z$56/'1C TSspéc15'!$Z$17,"")</f>
        <v/>
      </c>
      <c r="AK1164" s="545" t="str">
        <f>IF(AND('1C TSspéc15'!$Z$17&lt;&gt;0,'1C TSspéc15'!$C$12="OUI"),'1C TSspéc15'!$Z$57/'1C TSspéc15'!$Z$17,"")</f>
        <v/>
      </c>
      <c r="AL1164" s="212">
        <f>IF(AND('1C TSspéc15'!$Z$17&lt;&gt;0,'1C TSspéc15'!$C$12="OUI"),N1164+AK1164,N1164)</f>
        <v>0</v>
      </c>
      <c r="AM1164" s="419">
        <f t="shared" si="315"/>
        <v>0</v>
      </c>
      <c r="AN1164" s="419">
        <f t="shared" si="316"/>
        <v>0</v>
      </c>
      <c r="AO1164" s="420" t="str">
        <f>IF(AND('1C TSspéc2'!$Z$17&lt;&gt;0,'1C TSspéc2'!$Z$30&lt;&gt;0),AM1164+AN1164,"")</f>
        <v/>
      </c>
      <c r="AP1164" s="574" t="str">
        <f>IF(AND('1C TSspéc2'!$Z$17&lt;&gt;0,'1C TSspéc2'!$Z$30&lt;&gt;0),AM1164-AR1164,"")</f>
        <v/>
      </c>
      <c r="AQ1164" s="625">
        <f t="shared" si="317"/>
        <v>0</v>
      </c>
      <c r="AR1164" s="597"/>
      <c r="AS1164" s="213"/>
      <c r="AT1164" s="214" t="str">
        <f>IF(('1C TSspéc15'!Z$17*FICHE!$C$14&lt;J1164),"Forfait limité à "&amp;FICHE!$C$14&amp;"€/jour","")</f>
        <v/>
      </c>
      <c r="AU1164" s="626"/>
      <c r="AV1164" s="824"/>
      <c r="AW1164" s="824"/>
      <c r="AX1164" s="824"/>
      <c r="AY1164" s="824"/>
      <c r="AZ1164" s="824"/>
      <c r="BA1164" s="767"/>
      <c r="BB1164" s="767"/>
      <c r="BC1164" s="767"/>
      <c r="BD1164" s="767"/>
      <c r="BE1164" s="767"/>
      <c r="BF1164" s="767"/>
      <c r="BG1164" s="767"/>
      <c r="BH1164" s="767"/>
      <c r="BI1164" s="767"/>
      <c r="BJ1164" s="767"/>
      <c r="BK1164" s="767"/>
      <c r="BL1164" s="767"/>
      <c r="BM1164" s="767"/>
      <c r="BN1164" s="767"/>
      <c r="BO1164" s="767"/>
      <c r="BP1164" s="767"/>
      <c r="BQ1164" s="767"/>
      <c r="BR1164" s="767"/>
      <c r="BS1164" s="767"/>
      <c r="BT1164" s="767"/>
      <c r="BU1164" s="767"/>
      <c r="BV1164" s="767"/>
      <c r="BW1164" s="767"/>
      <c r="BX1164" s="767"/>
      <c r="BY1164" s="767"/>
      <c r="BZ1164" s="767"/>
      <c r="CA1164" s="767"/>
      <c r="CB1164" s="767"/>
      <c r="CC1164" s="767"/>
      <c r="CD1164" s="767"/>
      <c r="CE1164" s="767"/>
      <c r="CF1164" s="767"/>
      <c r="CG1164" s="767"/>
      <c r="CH1164" s="767"/>
      <c r="CI1164" s="767"/>
      <c r="CJ1164" s="767"/>
      <c r="CK1164" s="767"/>
      <c r="CL1164" s="767"/>
      <c r="CM1164" s="767"/>
      <c r="CN1164" s="767"/>
      <c r="CO1164" s="767"/>
      <c r="CP1164" s="767"/>
      <c r="CQ1164" s="767"/>
      <c r="CR1164" s="767"/>
      <c r="CS1164" s="767"/>
      <c r="CT1164" s="767"/>
      <c r="CU1164" s="767"/>
      <c r="CV1164" s="767"/>
      <c r="CW1164" s="767"/>
      <c r="CX1164" s="767"/>
      <c r="CY1164" s="767"/>
      <c r="CZ1164" s="767"/>
      <c r="DA1164" s="767"/>
      <c r="DB1164" s="767"/>
      <c r="DC1164" s="767"/>
      <c r="DD1164" s="767"/>
      <c r="DE1164" s="767"/>
      <c r="DF1164" s="767"/>
      <c r="DG1164" s="767"/>
      <c r="DH1164" s="767"/>
      <c r="DI1164" s="767"/>
      <c r="DJ1164" s="767"/>
      <c r="DK1164" s="767"/>
      <c r="DL1164" s="767"/>
      <c r="DM1164" s="767"/>
      <c r="DN1164" s="767"/>
      <c r="DO1164" s="767"/>
      <c r="DP1164" s="767"/>
      <c r="DQ1164" s="767"/>
      <c r="DR1164" s="767"/>
      <c r="DS1164" s="767"/>
      <c r="DT1164" s="767"/>
      <c r="DU1164" s="767"/>
      <c r="DV1164" s="767"/>
      <c r="DW1164" s="767"/>
      <c r="DX1164" s="767"/>
      <c r="DY1164" s="767"/>
      <c r="DZ1164" s="767"/>
      <c r="EA1164" s="767"/>
      <c r="EB1164" s="767"/>
      <c r="EC1164" s="767"/>
      <c r="ED1164" s="767"/>
      <c r="EE1164" s="767"/>
      <c r="EF1164" s="767"/>
      <c r="EG1164" s="767"/>
      <c r="EH1164" s="767"/>
      <c r="EI1164" s="767"/>
      <c r="EJ1164" s="767"/>
      <c r="EK1164" s="767"/>
      <c r="EL1164" s="767"/>
      <c r="EM1164" s="767"/>
      <c r="EN1164" s="767"/>
      <c r="EO1164" s="767"/>
      <c r="EP1164" s="767"/>
      <c r="EQ1164" s="767"/>
      <c r="ER1164" s="767"/>
      <c r="ES1164" s="767"/>
      <c r="ET1164" s="767"/>
      <c r="EU1164" s="767"/>
      <c r="EV1164" s="767"/>
      <c r="EW1164" s="767"/>
      <c r="EX1164" s="767"/>
      <c r="EY1164" s="767"/>
      <c r="EZ1164" s="767"/>
      <c r="FA1164" s="767"/>
      <c r="FB1164" s="767"/>
      <c r="FC1164" s="767"/>
      <c r="FD1164" s="767"/>
      <c r="FE1164" s="767"/>
      <c r="FF1164" s="767"/>
      <c r="FG1164" s="767"/>
      <c r="FH1164" s="767"/>
      <c r="FI1164" s="767"/>
      <c r="FJ1164" s="767"/>
      <c r="FK1164" s="767"/>
      <c r="FL1164" s="767"/>
      <c r="FM1164" s="767"/>
      <c r="FN1164" s="767"/>
      <c r="FO1164" s="767"/>
      <c r="FP1164" s="767"/>
      <c r="FQ1164" s="767"/>
      <c r="FR1164" s="767"/>
      <c r="FS1164" s="767"/>
      <c r="FT1164" s="767"/>
      <c r="FU1164" s="767"/>
      <c r="FV1164" s="767"/>
      <c r="FW1164" s="767"/>
      <c r="FX1164" s="767"/>
      <c r="FY1164" s="767"/>
      <c r="FZ1164" s="767"/>
      <c r="GA1164" s="767"/>
      <c r="GB1164" s="767"/>
      <c r="GC1164" s="767"/>
      <c r="GD1164" s="767"/>
      <c r="GE1164" s="767"/>
      <c r="GF1164" s="767"/>
      <c r="GG1164" s="767"/>
      <c r="GH1164" s="767"/>
      <c r="GI1164" s="767"/>
      <c r="GJ1164" s="767"/>
      <c r="GK1164" s="767"/>
      <c r="GL1164" s="767"/>
      <c r="GM1164" s="767"/>
      <c r="GN1164" s="767"/>
      <c r="GO1164" s="767"/>
      <c r="GP1164" s="767"/>
      <c r="GQ1164" s="767"/>
      <c r="GR1164" s="767"/>
      <c r="GS1164" s="767"/>
      <c r="GT1164" s="767"/>
      <c r="GU1164" s="767"/>
      <c r="GV1164" s="767"/>
      <c r="GW1164" s="767"/>
      <c r="GX1164" s="767"/>
      <c r="GY1164" s="767"/>
      <c r="GZ1164" s="767"/>
      <c r="HA1164" s="767"/>
      <c r="HB1164" s="767"/>
      <c r="HC1164" s="767"/>
    </row>
    <row r="1165" spans="1:211" s="862" customFormat="1" ht="13.9" hidden="1" customHeight="1">
      <c r="A1165" s="843"/>
      <c r="B1165" s="844"/>
      <c r="C1165" s="968" t="str">
        <f>IF('1C TSspéc16'!C$17&lt;&gt;0,'1C TSspéc16'!$B$12,"")</f>
        <v/>
      </c>
      <c r="D1165" s="969"/>
      <c r="E1165" s="970"/>
      <c r="F1165" s="845">
        <f>IF(AND($C1165='1C TSspéc16'!$B$12,'1C TSspéc16'!$B$16="spécifiques",'1C TSspéc16'!$C$17&lt;&gt;""),'1C TSspéc16'!$C$21,"")</f>
        <v>0</v>
      </c>
      <c r="G1165" s="846"/>
      <c r="H1165" s="847">
        <v>0</v>
      </c>
      <c r="I1165" s="847">
        <v>0</v>
      </c>
      <c r="J1165" s="848"/>
      <c r="K1165" s="849">
        <f t="shared" si="299"/>
        <v>0</v>
      </c>
      <c r="L1165" s="894">
        <f>IF(OR('1C TSspéc16'!$B$12="",'1C TSspéc16'!C$30=0),0,IF(AND('1C TSspéc16'!$B$12&lt;&gt;"",$K$2="Pôle",'1C TSspéc16'!$C$12="OUI"),(('1C TSspéc16'!C$22+'1C TSspéc16'!C$23+'1C TSspéc16'!C$24+'1C TSspéc16'!C$25+'1C TSspéc16'!C$29)/'1C TSspéc16'!C$17),IF(AND('1C TSspéc16'!$B$12&lt;&gt;"",$K$2="Pôle",'1C TSspéc16'!$C$12="NON"),(('1C TSspéc16'!C$22+'1C TSspéc16'!C$23+'1C TSspéc16'!C$24+'1C TSspéc16'!C$25+'1C TSspéc16'!C$29)/'1C TSspéc16'!C$30),IF(AND('1C TSspéc16'!$B$12&lt;&gt;"",$K$2&lt;&gt;"Pôle",'1C TSspéc16'!$C$12="OUI"),(('1C TSspéc16'!C$22+'1C TSspéc16'!C$23+'1C TSspéc16'!C$24+'1C TSspéc16'!C$25+'1C TSspéc16'!C$26+'1C TSspéc16'!C$27+'1C TSspéc16'!C$28+'1C TSspéc16'!C$29)/'1C TSspéc16'!C$17),IF(AND('1C TSspéc16'!$B$12&lt;&gt;"",$K$2&lt;&gt;"Pôle",'1C TSspéc16'!$C$12="NON"),(('1C TSspéc16'!C$22+'1C TSspéc16'!C$23+'1C TSspéc16'!C$24+'1C TSspéc16'!C$25+'1C TSspéc16'!C$26+'1C TSspéc16'!C$27+'1C TSspéc16'!C$28+'1C TSspéc16'!C$29)/'1C TSspéc16'!C$30))))))</f>
        <v>0</v>
      </c>
      <c r="M1165" s="894">
        <f>IF(OR('1C TSspéc16'!$B$12="",'1C TSspéc16'!C$30=0),0,IF(AND('1C TSspéc16'!$B$12&lt;&gt;"",$K$2="Pôle",'1C TSspéc16'!$C$12="OUI"),(('1C TSspéc16'!C$26+'1C TSspéc16'!C$27+'1C TSspéc16'!C$28)/'1C TSspéc16'!C$17),IF(AND('1C TSspéc16'!$B$12&lt;&gt;"",$K$2="Pôle",'1C TSspéc16'!$C$12="NON"),(('1C TSspéc16'!C$26+'1C TSspéc16'!C$27+'1C TSspéc16'!C$28)/'1C TSspéc16'!C$30),IF(AND('1C TSspéc16'!$B$12&lt;&gt;"",$K$2&lt;&gt;"Pôle"),0))))</f>
        <v>0</v>
      </c>
      <c r="N1165" s="895">
        <f>IF(AND('1C TSspéc16'!$B$12&lt;&gt;0,'1C TSspéc16'!$C$30&lt;&gt;0),L1165+M1165,0)</f>
        <v>0</v>
      </c>
      <c r="O1165" s="851" t="str">
        <f>IF(AND('1C TSspéc16'!$C$17&lt;&gt;0,'1C TSspéc16'!$C$12="OUI"),'1C TSspéc16'!$C$35/'1C TSspéc16'!$C$17,"")</f>
        <v/>
      </c>
      <c r="P1165" s="852" t="str">
        <f>IF(AND('1C TSspéc16'!$C$17&lt;&gt;0,'1C TSspéc16'!$C$12="OUI"),'1C TSspéc16'!$C$36/'1C TSspéc16'!$C$17,"")</f>
        <v/>
      </c>
      <c r="Q1165" s="852" t="str">
        <f>IF(AND('1C TSspéc16'!$C$17&lt;&gt;0,'1C TSspéc16'!$C$12="OUI"),'1C TSspéc16'!$C$37/'1C TSspéc16'!$C$17,"")</f>
        <v/>
      </c>
      <c r="R1165" s="852" t="str">
        <f>IF(AND('1C TSspéc16'!$C$17&lt;&gt;0,'1C TSspéc16'!$C$12="OUI"),'1C TSspéc16'!$C$38/'1C TSspéc16'!$C$17,"")</f>
        <v/>
      </c>
      <c r="S1165" s="852" t="str">
        <f>IF(AND('1C TSspéc16'!$C$17&lt;&gt;0,'1C TSspéc16'!$C$12="OUI"),'1C TSspéc16'!$C$39/'1C TSspéc16'!$C$17,"")</f>
        <v/>
      </c>
      <c r="T1165" s="852" t="str">
        <f>IF(AND('1C TSspéc16'!$C$17&lt;&gt;0,'1C TSspéc16'!$C$12="OUI"),'1C TSspéc16'!$C$40/'1C TSspéc16'!$C$17,"")</f>
        <v/>
      </c>
      <c r="U1165" s="852" t="str">
        <f>IF(AND('1C TSspéc16'!$C$17&lt;&gt;0,'1C TSspéc16'!$C$12="OUI"),'1C TSspéc16'!$C$41/'1C TSspéc16'!$C$17,"")</f>
        <v/>
      </c>
      <c r="V1165" s="852" t="str">
        <f>IF(AND('1C TSspéc16'!$C$17&lt;&gt;0,'1C TSspéc16'!$C$12="OUI"),'1C TSspéc16'!$C$42/'1C TSspéc16'!$C$17,"")</f>
        <v/>
      </c>
      <c r="W1165" s="852" t="str">
        <f>IF(AND('1C TSspéc16'!$C$17&lt;&gt;0,'1C TSspéc16'!$C$12="OUI"),'1C TSspéc16'!$C$43/'1C TSspéc16'!$C$17,"")</f>
        <v/>
      </c>
      <c r="X1165" s="852" t="str">
        <f>IF(AND('1C TSspéc16'!$C$17&lt;&gt;0,'1C TSspéc16'!$C$12="OUI"),'1C TSspéc16'!$C$44/'1C TSspéc16'!$C$17,"")</f>
        <v/>
      </c>
      <c r="Y1165" s="852" t="str">
        <f>IF(AND('1C TSspéc16'!$C$17&lt;&gt;0,'1C TSspéc16'!$C$12="OUI"),'1C TSspéc16'!$C$45/'1C TSspéc16'!$C$17,"")</f>
        <v/>
      </c>
      <c r="Z1165" s="852" t="str">
        <f>IF(AND('1C TSspéc16'!$C$17&lt;&gt;0,'1C TSspéc16'!$C$12="OUI"),'1C TSspéc16'!$C$46/'1C TSspéc16'!$C$17,"")</f>
        <v/>
      </c>
      <c r="AA1165" s="852" t="str">
        <f>IF(AND('1C TSspéc16'!$C$17&lt;&gt;0,'1C TSspéc16'!$C$12="OUI"),'1C TSspéc16'!$C$47/'1C TSspéc16'!$C$17,"")</f>
        <v/>
      </c>
      <c r="AB1165" s="852" t="str">
        <f>IF(AND('1C TSspéc16'!$C$17&lt;&gt;0,'1C TSspéc16'!$C$12="OUI"),'1C TSspéc16'!$C$48/'1C TSspéc16'!$C$17,"")</f>
        <v/>
      </c>
      <c r="AC1165" s="852" t="str">
        <f>IF(AND('1C TSspéc16'!$C$17&lt;&gt;0,'1C TSspéc16'!$C$12="OUI"),'1C TSspéc16'!$C$49/'1C TSspéc16'!$C$17,"")</f>
        <v/>
      </c>
      <c r="AD1165" s="852" t="str">
        <f>IF(AND('1C TSspéc16'!$C$17&lt;&gt;0,'1C TSspéc16'!$C$12="OUI"),'1C TSspéc16'!$C$50/'1C TSspéc16'!$C$17,"")</f>
        <v/>
      </c>
      <c r="AE1165" s="852" t="str">
        <f>IF(AND('1C TSspéc16'!$C$17&lt;&gt;0,'1C TSspéc16'!$C$12="OUI"),'1C TSspéc16'!$C$51/'1C TSspéc16'!$C$17,"")</f>
        <v/>
      </c>
      <c r="AF1165" s="852" t="str">
        <f>IF(AND('1C TSspéc16'!$C$17&lt;&gt;0,'1C TSspéc16'!$C$12="OUI"),'1C TSspéc16'!$C$52/'1C TSspéc16'!$C$17,"")</f>
        <v/>
      </c>
      <c r="AG1165" s="852" t="str">
        <f>IF(AND('1C TSspéc16'!$C$17&lt;&gt;0,'1C TSspéc16'!$C$12="OUI"),'1C TSspéc16'!$C$53/'1C TSspéc16'!$C$17,"")</f>
        <v/>
      </c>
      <c r="AH1165" s="852" t="str">
        <f>IF(AND('1C TSspéc16'!$C$17&lt;&gt;0,'1C TSspéc16'!$C$12="OUI"),'1C TSspéc16'!$C$54/'1C TSspéc16'!$C$17,"")</f>
        <v/>
      </c>
      <c r="AI1165" s="852" t="str">
        <f>IF(AND('1C TSspéc16'!$C$17&lt;&gt;0,'1C TSspéc16'!$C$12="OUI"),'1C TSspéc16'!$C$55/'1C TSspéc16'!$C$17,"")</f>
        <v/>
      </c>
      <c r="AJ1165" s="852" t="str">
        <f>IF(AND('1C TSspéc16'!$C$17&lt;&gt;0,'1C TSspéc16'!$C$12="OUI"),'1C TSspéc16'!$C$56/'1C TSspéc16'!$C$17,"")</f>
        <v/>
      </c>
      <c r="AK1165" s="852" t="str">
        <f>IF(AND('1C TSspéc16'!$C$17&lt;&gt;0,'1C TSspéc16'!$C$12="OUI"),'1C TSspéc16'!$C$57/'1C TSspéc16'!$C$17,"")</f>
        <v/>
      </c>
      <c r="AL1165" s="853">
        <f>IF(AND('1C TSspéc16'!$C$17&lt;&gt;0,'1C TSspéc16'!$C$12="OUI"),N1165+AK1165,N1165)</f>
        <v>0</v>
      </c>
      <c r="AM1165" s="896">
        <f>(J1165+(J1165*H1165)-(J1165*H1165*I1165))*L1165</f>
        <v>0</v>
      </c>
      <c r="AN1165" s="896">
        <f>((J1165+(J1165*H1165)-(J1165*H1165*I1165))*M1165)*50%</f>
        <v>0</v>
      </c>
      <c r="AO1165" s="897" t="str">
        <f>IF(AND('1C TSspéc16'!$C$17&lt;&gt;0,'1C TSspéc16'!$C$30&lt;&gt;0),AM1165+AN1165,"")</f>
        <v/>
      </c>
      <c r="AP1165" s="856" t="str">
        <f>IF(AND('1C TSspéc16'!$C$17&lt;&gt;0,'1C TSspéc16'!$C$30&lt;&gt;0),AM1165-AR1165,"")</f>
        <v/>
      </c>
      <c r="AQ1165" s="857">
        <f>IF(M1165=0,0,AN1165-AS1165)</f>
        <v>0</v>
      </c>
      <c r="AR1165" s="898"/>
      <c r="AS1165" s="859"/>
      <c r="AT1165" s="860" t="str">
        <f>IF(('1C TSspéc16'!C$17*FICHE!$C$14&lt;J1165),"Forfait limité à "&amp;FICHE!$C$14&amp;"€/jour","")</f>
        <v/>
      </c>
      <c r="AU1165" s="861"/>
      <c r="AV1165" s="824"/>
      <c r="AW1165" s="824"/>
      <c r="AX1165" s="824"/>
      <c r="AY1165" s="824"/>
      <c r="AZ1165" s="824"/>
      <c r="BA1165" s="767"/>
      <c r="BB1165" s="767"/>
      <c r="BC1165" s="767"/>
      <c r="BD1165" s="767"/>
      <c r="BE1165" s="767"/>
      <c r="BF1165" s="767"/>
      <c r="BG1165" s="767"/>
      <c r="BH1165" s="767"/>
      <c r="BI1165" s="767"/>
      <c r="BJ1165" s="767"/>
      <c r="BK1165" s="767"/>
      <c r="BL1165" s="767"/>
      <c r="BM1165" s="767"/>
      <c r="BN1165" s="767"/>
      <c r="BO1165" s="767"/>
      <c r="BP1165" s="767"/>
      <c r="BQ1165" s="767"/>
      <c r="BR1165" s="767"/>
      <c r="BS1165" s="767"/>
      <c r="BT1165" s="767"/>
      <c r="BU1165" s="767"/>
      <c r="BV1165" s="767"/>
      <c r="BW1165" s="767"/>
      <c r="BX1165" s="767"/>
      <c r="BY1165" s="767"/>
      <c r="BZ1165" s="767"/>
      <c r="CA1165" s="767"/>
      <c r="CB1165" s="767"/>
      <c r="CC1165" s="767"/>
      <c r="CD1165" s="767"/>
      <c r="CE1165" s="767"/>
      <c r="CF1165" s="767"/>
      <c r="CG1165" s="767"/>
      <c r="CH1165" s="767"/>
      <c r="CI1165" s="767"/>
      <c r="CJ1165" s="767"/>
      <c r="CK1165" s="767"/>
      <c r="CL1165" s="767"/>
      <c r="CM1165" s="767"/>
      <c r="CN1165" s="767"/>
      <c r="CO1165" s="767"/>
      <c r="CP1165" s="767"/>
      <c r="CQ1165" s="767"/>
      <c r="CR1165" s="767"/>
      <c r="CS1165" s="767"/>
      <c r="CT1165" s="767"/>
      <c r="CU1165" s="767"/>
      <c r="CV1165" s="767"/>
      <c r="CW1165" s="767"/>
      <c r="CX1165" s="767"/>
      <c r="CY1165" s="767"/>
      <c r="CZ1165" s="767"/>
      <c r="DA1165" s="767"/>
      <c r="DB1165" s="767"/>
      <c r="DC1165" s="767"/>
      <c r="DD1165" s="767"/>
      <c r="DE1165" s="767"/>
      <c r="DF1165" s="767"/>
      <c r="DG1165" s="767"/>
      <c r="DH1165" s="767"/>
      <c r="DI1165" s="767"/>
      <c r="DJ1165" s="767"/>
      <c r="DK1165" s="767"/>
      <c r="DL1165" s="767"/>
      <c r="DM1165" s="767"/>
      <c r="DN1165" s="767"/>
      <c r="DO1165" s="767"/>
      <c r="DP1165" s="767"/>
      <c r="DQ1165" s="767"/>
      <c r="DR1165" s="767"/>
      <c r="DS1165" s="767"/>
      <c r="DT1165" s="767"/>
      <c r="DU1165" s="767"/>
      <c r="DV1165" s="767"/>
      <c r="DW1165" s="767"/>
      <c r="DX1165" s="767"/>
      <c r="DY1165" s="767"/>
      <c r="DZ1165" s="767"/>
      <c r="EA1165" s="767"/>
      <c r="EB1165" s="767"/>
      <c r="EC1165" s="767"/>
      <c r="ED1165" s="767"/>
      <c r="EE1165" s="767"/>
      <c r="EF1165" s="767"/>
      <c r="EG1165" s="767"/>
      <c r="EH1165" s="767"/>
      <c r="EI1165" s="767"/>
      <c r="EJ1165" s="767"/>
      <c r="EK1165" s="767"/>
      <c r="EL1165" s="767"/>
      <c r="EM1165" s="767"/>
      <c r="EN1165" s="767"/>
      <c r="EO1165" s="767"/>
      <c r="EP1165" s="767"/>
      <c r="EQ1165" s="767"/>
      <c r="ER1165" s="767"/>
      <c r="ES1165" s="767"/>
      <c r="ET1165" s="767"/>
      <c r="EU1165" s="767"/>
      <c r="EV1165" s="767"/>
      <c r="EW1165" s="767"/>
      <c r="EX1165" s="767"/>
      <c r="EY1165" s="767"/>
      <c r="EZ1165" s="767"/>
      <c r="FA1165" s="767"/>
      <c r="FB1165" s="767"/>
      <c r="FC1165" s="767"/>
      <c r="FD1165" s="767"/>
      <c r="FE1165" s="767"/>
      <c r="FF1165" s="767"/>
      <c r="FG1165" s="767"/>
      <c r="FH1165" s="767"/>
      <c r="FI1165" s="767"/>
      <c r="FJ1165" s="767"/>
      <c r="FK1165" s="767"/>
      <c r="FL1165" s="767"/>
      <c r="FM1165" s="767"/>
      <c r="FN1165" s="767"/>
      <c r="FO1165" s="767"/>
      <c r="FP1165" s="767"/>
      <c r="FQ1165" s="767"/>
      <c r="FR1165" s="767"/>
      <c r="FS1165" s="767"/>
      <c r="FT1165" s="767"/>
      <c r="FU1165" s="767"/>
      <c r="FV1165" s="767"/>
      <c r="FW1165" s="767"/>
      <c r="FX1165" s="767"/>
      <c r="FY1165" s="767"/>
      <c r="FZ1165" s="767"/>
      <c r="GA1165" s="767"/>
      <c r="GB1165" s="767"/>
      <c r="GC1165" s="767"/>
      <c r="GD1165" s="767"/>
      <c r="GE1165" s="767"/>
      <c r="GF1165" s="767"/>
      <c r="GG1165" s="767"/>
      <c r="GH1165" s="767"/>
      <c r="GI1165" s="767"/>
      <c r="GJ1165" s="767"/>
      <c r="GK1165" s="767"/>
      <c r="GL1165" s="767"/>
      <c r="GM1165" s="767"/>
      <c r="GN1165" s="767"/>
      <c r="GO1165" s="767"/>
      <c r="GP1165" s="767"/>
      <c r="GQ1165" s="767"/>
      <c r="GR1165" s="767"/>
      <c r="GS1165" s="767"/>
      <c r="GT1165" s="767"/>
      <c r="GU1165" s="767"/>
      <c r="GV1165" s="767"/>
      <c r="GW1165" s="767"/>
      <c r="GX1165" s="767"/>
      <c r="GY1165" s="767"/>
      <c r="GZ1165" s="767"/>
      <c r="HA1165" s="767"/>
      <c r="HB1165" s="767"/>
      <c r="HC1165" s="767"/>
    </row>
    <row r="1166" spans="1:211" s="864" customFormat="1" ht="13.9" hidden="1" customHeight="1">
      <c r="A1166" s="307"/>
      <c r="B1166" s="351"/>
      <c r="C1166" s="971" t="str">
        <f>IF('1C TSspéc16'!D$17&lt;&gt;0,'1C TSspéc16'!$B$12,"")</f>
        <v/>
      </c>
      <c r="D1166" s="972"/>
      <c r="E1166" s="973"/>
      <c r="F1166" s="93">
        <f>IF(AND($C1166='1C TSspéc16'!$B$12,'1C TSspéc16'!$B$16="spécifiques",'1C TSspéc16'!$D$17&lt;&gt;""),'1C TSspéc16'!$D$21,"")</f>
        <v>0</v>
      </c>
      <c r="G1166" s="863"/>
      <c r="H1166" s="745">
        <v>0.21</v>
      </c>
      <c r="I1166" s="747">
        <v>1</v>
      </c>
      <c r="J1166" s="312"/>
      <c r="K1166" s="680">
        <f t="shared" si="299"/>
        <v>0</v>
      </c>
      <c r="L1166" s="556">
        <f>IF(OR('1C TSspéc16'!$B$12="",'1C TSspéc16'!D$30=0),0,IF(AND('1C TSspéc16'!$B$12&lt;&gt;"",$K$2="Pôle",'1C TSspéc16'!$C$12="OUI"),(('1C TSspéc16'!D$22+'1C TSspéc16'!D$23+'1C TSspéc16'!D$24+'1C TSspéc16'!D$25+'1C TSspéc16'!D$29)/'1C TSspéc16'!D$17),IF(AND('1C TSspéc16'!$B$12&lt;&gt;"",$K$2="Pôle",'1C TSspéc16'!$C$12="NON"),(('1C TSspéc16'!D$22+'1C TSspéc16'!D$23+'1C TSspéc16'!D$24+'1C TSspéc16'!D$25+'1C TSspéc16'!D$29)/'1C TSspéc16'!D$30),IF(AND('1C TSspéc16'!$B$12&lt;&gt;"",$K$2&lt;&gt;"Pôle",'1C TSspéc16'!$C$12="OUI"),(('1C TSspéc16'!D$22+'1C TSspéc16'!D$23+'1C TSspéc16'!D$24+'1C TSspéc16'!D$25+'1C TSspéc16'!D$26+'1C TSspéc16'!D$27+'1C TSspéc16'!D$28+'1C TSspéc16'!D$29)/'1C TSspéc16'!D$17),IF(AND('1C TSspéc16'!$B$12&lt;&gt;"",$K$2&lt;&gt;"Pôle",'1C TSspéc16'!$C$12="NON"),(('1C TSspéc16'!D$22+'1C TSspéc16'!D$23+'1C TSspéc16'!D$24+'1C TSspéc16'!D$25+'1C TSspéc16'!D$26+'1C TSspéc16'!D$27+'1C TSspéc16'!D$28+'1C TSspéc16'!D$29)/'1C TSspéc16'!D$30))))))</f>
        <v>0</v>
      </c>
      <c r="M1166" s="556">
        <f>IF(OR('1C TSspéc16'!$B$12="",'1C TSspéc16'!D$30=0),0,IF(AND('1C TSspéc16'!$B$12&lt;&gt;"",$K$2="Pôle",'1C TSspéc16'!$C$12="OUI"),(('1C TSspéc16'!D$26+'1C TSspéc16'!D$27+'1C TSspéc16'!D$28)/'1C TSspéc16'!D$17),IF(AND('1C TSspéc16'!$B$12&lt;&gt;"",$K$2="Pôle",'1C TSspéc16'!$C$12="NON"),(('1C TSspéc16'!D$26+'1C TSspéc16'!D$27+'1C TSspéc16'!D$28)/'1C TSspéc16'!D$30),IF(AND('1C TSspéc16'!$B$12&lt;&gt;"",$K$2&lt;&gt;"Pôle"),0))))</f>
        <v>0</v>
      </c>
      <c r="N1166" s="557">
        <f>IF(AND('1C TSspéc16'!$B$12&lt;&gt;0,'1C TSspéc16'!$D$30&lt;&gt;0),L1166+M1166,0)</f>
        <v>0</v>
      </c>
      <c r="O1166" s="542" t="str">
        <f>IF(AND('1C TSspéc16'!$D$17&lt;&gt;0,'1C TSspéc16'!$C$12="OUI"),'1C TSspéc16'!$D$35/'1C TSspéc16'!$D$17,"")</f>
        <v/>
      </c>
      <c r="P1166" s="543" t="str">
        <f>IF(AND('1C TSspéc16'!$D$17&lt;&gt;0,'1C TSspéc16'!$C$12="OUI"),'1C TSspéc16'!$D$36/'1C TSspéc16'!$D$17,"")</f>
        <v/>
      </c>
      <c r="Q1166" s="543" t="str">
        <f>IF(AND('1C TSspéc16'!$D$17&lt;&gt;0,'1C TSspéc16'!$C$12="OUI"),'1C TSspéc16'!$D$37/'1C TSspéc16'!$D$17,"")</f>
        <v/>
      </c>
      <c r="R1166" s="543" t="str">
        <f>IF(AND('1C TSspéc16'!$D$17&lt;&gt;0,'1C TSspéc16'!$C$12="OUI"),'1C TSspéc16'!$D$38/'1C TSspéc16'!$D$17,"")</f>
        <v/>
      </c>
      <c r="S1166" s="543" t="str">
        <f>IF(AND('1C TSspéc16'!$D$17&lt;&gt;0,'1C TSspéc16'!$C$12="OUI"),'1C TSspéc16'!$D$39/'1C TSspéc16'!$D$17,"")</f>
        <v/>
      </c>
      <c r="T1166" s="543" t="str">
        <f>IF(AND('1C TSspéc16'!$D$17&lt;&gt;0,'1C TSspéc16'!$C$12="OUI"),'1C TSspéc16'!$D$40/'1C TSspéc16'!$D$17,"")</f>
        <v/>
      </c>
      <c r="U1166" s="543" t="str">
        <f>IF(AND('1C TSspéc16'!$D$17&lt;&gt;0,'1C TSspéc16'!$C$12="OUI"),'1C TSspéc16'!$D$41/'1C TSspéc16'!$D$17,"")</f>
        <v/>
      </c>
      <c r="V1166" s="543" t="str">
        <f>IF(AND('1C TSspéc16'!$D$17&lt;&gt;0,'1C TSspéc16'!$C$12="OUI"),'1C TSspéc16'!$D$42/'1C TSspéc16'!$D$17,"")</f>
        <v/>
      </c>
      <c r="W1166" s="543" t="str">
        <f>IF(AND('1C TSspéc16'!$D$17&lt;&gt;0,'1C TSspéc16'!$C$12="OUI"),'1C TSspéc16'!$D$43/'1C TSspéc16'!$D$17,"")</f>
        <v/>
      </c>
      <c r="X1166" s="543" t="str">
        <f>IF(AND('1C TSspéc16'!$D$17&lt;&gt;0,'1C TSspéc16'!$C$12="OUI"),'1C TSspéc16'!$D$44/'1C TSspéc16'!$D$17,"")</f>
        <v/>
      </c>
      <c r="Y1166" s="543" t="str">
        <f>IF(AND('1C TSspéc16'!$D$17&lt;&gt;0,'1C TSspéc16'!$C$12="OUI"),'1C TSspéc16'!$D$45/'1C TSspéc16'!$D$17,"")</f>
        <v/>
      </c>
      <c r="Z1166" s="543" t="str">
        <f>IF(AND('1C TSspéc16'!$D$17&lt;&gt;0,'1C TSspéc16'!$C$12="OUI"),'1C TSspéc16'!$D$46/'1C TSspéc16'!$D$17,"")</f>
        <v/>
      </c>
      <c r="AA1166" s="543" t="str">
        <f>IF(AND('1C TSspéc16'!$D$17&lt;&gt;0,'1C TSspéc16'!$C$12="OUI"),'1C TSspéc16'!$D$47/'1C TSspéc16'!$D$17,"")</f>
        <v/>
      </c>
      <c r="AB1166" s="543" t="str">
        <f>IF(AND('1C TSspéc16'!$D$17&lt;&gt;0,'1C TSspéc16'!$C$12="OUI"),'1C TSspéc16'!$D$48/'1C TSspéc16'!$D$17,"")</f>
        <v/>
      </c>
      <c r="AC1166" s="543" t="str">
        <f>IF(AND('1C TSspéc16'!$D$17&lt;&gt;0,'1C TSspéc16'!$C$12="OUI"),'1C TSspéc16'!$D$49/'1C TSspéc16'!$D$17,"")</f>
        <v/>
      </c>
      <c r="AD1166" s="543" t="str">
        <f>IF(AND('1C TSspéc16'!$D$17&lt;&gt;0,'1C TSspéc16'!$C$12="OUI"),'1C TSspéc16'!$D$50/'1C TSspéc16'!$D$17,"")</f>
        <v/>
      </c>
      <c r="AE1166" s="543" t="str">
        <f>IF(AND('1C TSspéc16'!$D$17&lt;&gt;0,'1C TSspéc16'!$C$12="OUI"),'1C TSspéc16'!$D$51/'1C TSspéc16'!$D$17,"")</f>
        <v/>
      </c>
      <c r="AF1166" s="543" t="str">
        <f>IF(AND('1C TSspéc16'!$D$17&lt;&gt;0,'1C TSspéc16'!$C$12="OUI"),'1C TSspéc16'!$D$52/'1C TSspéc16'!$D$17,"")</f>
        <v/>
      </c>
      <c r="AG1166" s="543" t="str">
        <f>IF(AND('1C TSspéc16'!$D$17&lt;&gt;0,'1C TSspéc16'!$C$12="OUI"),'1C TSspéc16'!$D$53/'1C TSspéc16'!$D$17,"")</f>
        <v/>
      </c>
      <c r="AH1166" s="543" t="str">
        <f>IF(AND('1C TSspéc16'!$D$17&lt;&gt;0,'1C TSspéc16'!$C$12="OUI"),'1C TSspéc16'!$D$54/'1C TSspéc16'!$D$17,"")</f>
        <v/>
      </c>
      <c r="AI1166" s="543" t="str">
        <f>IF(AND('1C TSspéc16'!$D$17&lt;&gt;0,'1C TSspéc16'!$C$12="OUI"),'1C TSspéc16'!$D$55/'1C TSspéc16'!$D$17,"")</f>
        <v/>
      </c>
      <c r="AJ1166" s="543" t="str">
        <f>IF(AND('1C TSspéc16'!$D$17&lt;&gt;0,'1C TSspéc16'!$C$12="OUI"),'1C TSspéc16'!$D$56/'1C TSspéc16'!$D$17,"")</f>
        <v/>
      </c>
      <c r="AK1166" s="543" t="str">
        <f>IF(AND('1C TSspéc16'!$D$17&lt;&gt;0,'1C TSspéc16'!$C$12="OUI"),'1C TSspéc16'!$D$57/'1C TSspéc16'!$D$17,"")</f>
        <v/>
      </c>
      <c r="AL1166" s="72">
        <f>IF(AND('1C TSspéc16'!$D$17&lt;&gt;0,'1C TSspéc16'!$C$12="OUI"),N1166+AK1166,N1166)</f>
        <v>0</v>
      </c>
      <c r="AM1166" s="417">
        <f t="shared" ref="AM1166:AM1188" si="318">(J1166+(J1166*H1166)-(J1166*H1166*I1166))*L1166</f>
        <v>0</v>
      </c>
      <c r="AN1166" s="417">
        <f t="shared" ref="AN1166:AN1188" si="319">((J1166+(J1166*H1166)-(J1166*H1166*I1166))*M1166)*50%</f>
        <v>0</v>
      </c>
      <c r="AO1166" s="418" t="str">
        <f>IF(AND('1C TSspéc16'!$D$17&lt;&gt;0,'1C TSspéc16'!$D$30&lt;&gt;0),AM1166+AN1166,"")</f>
        <v/>
      </c>
      <c r="AP1166" s="573" t="str">
        <f>IF(AND('1C TSspéc16'!$D$17&lt;&gt;0,'1C TSspéc16'!$D$30&lt;&gt;0),AM1166-AR1166,"")</f>
        <v/>
      </c>
      <c r="AQ1166" s="583">
        <f t="shared" ref="AQ1166:AQ1188" si="320">IF(M1166=0,0,AN1166-AS1166)</f>
        <v>0</v>
      </c>
      <c r="AR1166" s="596"/>
      <c r="AS1166" s="102"/>
      <c r="AT1166" s="27" t="str">
        <f>IF(('1C TSspéc16'!D$17*FICHE!$C$14&lt;J1166),"Forfait limité à "&amp;FICHE!$C$14&amp;"€/jour","")</f>
        <v/>
      </c>
      <c r="AU1166" s="592"/>
      <c r="AV1166" s="824"/>
      <c r="AW1166" s="824"/>
      <c r="AX1166" s="824"/>
      <c r="AY1166" s="824"/>
      <c r="AZ1166" s="824"/>
      <c r="BA1166" s="767"/>
      <c r="BB1166" s="767"/>
      <c r="BC1166" s="767"/>
      <c r="BD1166" s="767"/>
      <c r="BE1166" s="767"/>
      <c r="BF1166" s="767"/>
      <c r="BG1166" s="767"/>
      <c r="BH1166" s="767"/>
      <c r="BI1166" s="767"/>
      <c r="BJ1166" s="767"/>
      <c r="BK1166" s="767"/>
      <c r="BL1166" s="767"/>
      <c r="BM1166" s="767"/>
      <c r="BN1166" s="767"/>
      <c r="BO1166" s="767"/>
      <c r="BP1166" s="767"/>
      <c r="BQ1166" s="767"/>
      <c r="BR1166" s="767"/>
      <c r="BS1166" s="767"/>
      <c r="BT1166" s="767"/>
      <c r="BU1166" s="767"/>
      <c r="BV1166" s="767"/>
      <c r="BW1166" s="767"/>
      <c r="BX1166" s="767"/>
      <c r="BY1166" s="767"/>
      <c r="BZ1166" s="767"/>
      <c r="CA1166" s="767"/>
      <c r="CB1166" s="767"/>
      <c r="CC1166" s="767"/>
      <c r="CD1166" s="767"/>
      <c r="CE1166" s="767"/>
      <c r="CF1166" s="767"/>
      <c r="CG1166" s="767"/>
      <c r="CH1166" s="767"/>
      <c r="CI1166" s="767"/>
      <c r="CJ1166" s="767"/>
      <c r="CK1166" s="767"/>
      <c r="CL1166" s="767"/>
      <c r="CM1166" s="767"/>
      <c r="CN1166" s="767"/>
      <c r="CO1166" s="767"/>
      <c r="CP1166" s="767"/>
      <c r="CQ1166" s="767"/>
      <c r="CR1166" s="767"/>
      <c r="CS1166" s="767"/>
      <c r="CT1166" s="767"/>
      <c r="CU1166" s="767"/>
      <c r="CV1166" s="767"/>
      <c r="CW1166" s="767"/>
      <c r="CX1166" s="767"/>
      <c r="CY1166" s="767"/>
      <c r="CZ1166" s="767"/>
      <c r="DA1166" s="767"/>
      <c r="DB1166" s="767"/>
      <c r="DC1166" s="767"/>
      <c r="DD1166" s="767"/>
      <c r="DE1166" s="767"/>
      <c r="DF1166" s="767"/>
      <c r="DG1166" s="767"/>
      <c r="DH1166" s="767"/>
      <c r="DI1166" s="767"/>
      <c r="DJ1166" s="767"/>
      <c r="DK1166" s="767"/>
      <c r="DL1166" s="767"/>
      <c r="DM1166" s="767"/>
      <c r="DN1166" s="767"/>
      <c r="DO1166" s="767"/>
      <c r="DP1166" s="767"/>
      <c r="DQ1166" s="767"/>
      <c r="DR1166" s="767"/>
      <c r="DS1166" s="767"/>
      <c r="DT1166" s="767"/>
      <c r="DU1166" s="767"/>
      <c r="DV1166" s="767"/>
      <c r="DW1166" s="767"/>
      <c r="DX1166" s="767"/>
      <c r="DY1166" s="767"/>
      <c r="DZ1166" s="767"/>
      <c r="EA1166" s="767"/>
      <c r="EB1166" s="767"/>
      <c r="EC1166" s="767"/>
      <c r="ED1166" s="767"/>
      <c r="EE1166" s="767"/>
      <c r="EF1166" s="767"/>
      <c r="EG1166" s="767"/>
      <c r="EH1166" s="767"/>
      <c r="EI1166" s="767"/>
      <c r="EJ1166" s="767"/>
      <c r="EK1166" s="767"/>
      <c r="EL1166" s="767"/>
      <c r="EM1166" s="767"/>
      <c r="EN1166" s="767"/>
      <c r="EO1166" s="767"/>
      <c r="EP1166" s="767"/>
      <c r="EQ1166" s="767"/>
      <c r="ER1166" s="767"/>
      <c r="ES1166" s="767"/>
      <c r="ET1166" s="767"/>
      <c r="EU1166" s="767"/>
      <c r="EV1166" s="767"/>
      <c r="EW1166" s="767"/>
      <c r="EX1166" s="767"/>
      <c r="EY1166" s="767"/>
      <c r="EZ1166" s="767"/>
      <c r="FA1166" s="767"/>
      <c r="FB1166" s="767"/>
      <c r="FC1166" s="767"/>
      <c r="FD1166" s="767"/>
      <c r="FE1166" s="767"/>
      <c r="FF1166" s="767"/>
      <c r="FG1166" s="767"/>
      <c r="FH1166" s="767"/>
      <c r="FI1166" s="767"/>
      <c r="FJ1166" s="767"/>
      <c r="FK1166" s="767"/>
      <c r="FL1166" s="767"/>
      <c r="FM1166" s="767"/>
      <c r="FN1166" s="767"/>
      <c r="FO1166" s="767"/>
      <c r="FP1166" s="767"/>
      <c r="FQ1166" s="767"/>
      <c r="FR1166" s="767"/>
      <c r="FS1166" s="767"/>
      <c r="FT1166" s="767"/>
      <c r="FU1166" s="767"/>
      <c r="FV1166" s="767"/>
      <c r="FW1166" s="767"/>
      <c r="FX1166" s="767"/>
      <c r="FY1166" s="767"/>
      <c r="FZ1166" s="767"/>
      <c r="GA1166" s="767"/>
      <c r="GB1166" s="767"/>
      <c r="GC1166" s="767"/>
      <c r="GD1166" s="767"/>
      <c r="GE1166" s="767"/>
      <c r="GF1166" s="767"/>
      <c r="GG1166" s="767"/>
      <c r="GH1166" s="767"/>
      <c r="GI1166" s="767"/>
      <c r="GJ1166" s="767"/>
      <c r="GK1166" s="767"/>
      <c r="GL1166" s="767"/>
      <c r="GM1166" s="767"/>
      <c r="GN1166" s="767"/>
      <c r="GO1166" s="767"/>
      <c r="GP1166" s="767"/>
      <c r="GQ1166" s="767"/>
      <c r="GR1166" s="767"/>
      <c r="GS1166" s="767"/>
      <c r="GT1166" s="767"/>
      <c r="GU1166" s="767"/>
      <c r="GV1166" s="767"/>
      <c r="GW1166" s="767"/>
      <c r="GX1166" s="767"/>
      <c r="GY1166" s="767"/>
      <c r="GZ1166" s="767"/>
      <c r="HA1166" s="767"/>
      <c r="HB1166" s="767"/>
      <c r="HC1166" s="767"/>
    </row>
    <row r="1167" spans="1:211" s="864" customFormat="1" ht="13.9" hidden="1" customHeight="1">
      <c r="A1167" s="307"/>
      <c r="B1167" s="351"/>
      <c r="C1167" s="971" t="str">
        <f>IF('1C TSspéc16'!E$17&lt;&gt;0,'1C TSspéc16'!$B$12,"")</f>
        <v/>
      </c>
      <c r="D1167" s="972"/>
      <c r="E1167" s="973"/>
      <c r="F1167" s="93">
        <f>IF(AND($C1167='1C TSspéc16'!$B$12,'1C TSspéc16'!$B$16="spécifiques",'1C TSspéc16'!$E$17&lt;&gt;""),'1C TSspéc16'!$E$21,"")</f>
        <v>0</v>
      </c>
      <c r="G1167" s="863"/>
      <c r="H1167" s="745">
        <v>0.21</v>
      </c>
      <c r="I1167" s="747">
        <v>1</v>
      </c>
      <c r="J1167" s="312"/>
      <c r="K1167" s="680">
        <f t="shared" si="299"/>
        <v>0</v>
      </c>
      <c r="L1167" s="556">
        <f>IF(OR('1C TSspéc16'!$B$12="",'1C TSspéc16'!E$30=0),0,IF(AND('1C TSspéc16'!$B$12&lt;&gt;"",$K$2="Pôle",'1C TSspéc16'!$C$12="OUI"),(('1C TSspéc16'!E$22+'1C TSspéc16'!E$23+'1C TSspéc16'!E$24+'1C TSspéc16'!E$25+'1C TSspéc16'!E$29)/'1C TSspéc16'!E$17),IF(AND('1C TSspéc16'!$B$12&lt;&gt;"",$K$2="Pôle",'1C TSspéc16'!$C$12="NON"),(('1C TSspéc16'!E$22+'1C TSspéc16'!E$23+'1C TSspéc16'!E$24+'1C TSspéc16'!E$25+'1C TSspéc16'!E$29)/'1C TSspéc16'!E$30),IF(AND('1C TSspéc16'!$B$12&lt;&gt;"",$K$2&lt;&gt;"Pôle",'1C TSspéc16'!$C$12="OUI"),(('1C TSspéc16'!E$22+'1C TSspéc16'!E$23+'1C TSspéc16'!E$24+'1C TSspéc16'!E$25+'1C TSspéc16'!E$26+'1C TSspéc16'!E$27+'1C TSspéc16'!E$28+'1C TSspéc16'!E$29)/'1C TSspéc16'!E$17),IF(AND('1C TSspéc16'!$B$12&lt;&gt;"",$K$2&lt;&gt;"Pôle",'1C TSspéc16'!$C$12="NON"),(('1C TSspéc16'!E$22+'1C TSspéc16'!E$23+'1C TSspéc16'!E$24+'1C TSspéc16'!E$25+'1C TSspéc16'!E$26+'1C TSspéc16'!E$27+'1C TSspéc16'!E$28+'1C TSspéc16'!E$29)/'1C TSspéc16'!E$30))))))</f>
        <v>0</v>
      </c>
      <c r="M1167" s="556">
        <f>IF(OR('1C TSspéc16'!$B$12="",'1C TSspéc16'!E$30=0),0,IF(AND('1C TSspéc16'!$B$12&lt;&gt;"",$K$2="Pôle",'1C TSspéc16'!$C$12="OUI"),(('1C TSspéc16'!E$26+'1C TSspéc16'!E$27+'1C TSspéc16'!E$28)/'1C TSspéc16'!E$17),IF(AND('1C TSspéc16'!$B$12&lt;&gt;"",$K$2="Pôle",'1C TSspéc16'!$C$12="NON"),(('1C TSspéc16'!E$26+'1C TSspéc16'!E$27+'1C TSspéc16'!E$28)/'1C TSspéc16'!E$30),IF(AND('1C TSspéc16'!$B$12&lt;&gt;"",$K$2&lt;&gt;"Pôle"),0))))</f>
        <v>0</v>
      </c>
      <c r="N1167" s="557">
        <f>IF(AND('1C TSspéc16'!$B$12&lt;&gt;0,'1C TSspéc16'!$E$30&lt;&gt;0),L1167+M1167,0)</f>
        <v>0</v>
      </c>
      <c r="O1167" s="542" t="str">
        <f>IF(AND('1C TSspéc16'!$E$17&lt;&gt;0,'1C TSspéc16'!$C$12="OUI"),'1C TSspéc16'!$E$35/'1C TSspéc16'!$E$17,"")</f>
        <v/>
      </c>
      <c r="P1167" s="543" t="str">
        <f>IF(AND('1C TSspéc16'!$E$17&lt;&gt;0,'1C TSspéc16'!$C$12="OUI"),'1C TSspéc16'!$E$36/'1C TSspéc16'!$E$17,"")</f>
        <v/>
      </c>
      <c r="Q1167" s="543" t="str">
        <f>IF(AND('1C TSspéc16'!$E$17&lt;&gt;0,'1C TSspéc16'!$C$12="OUI"),'1C TSspéc16'!$E$37/'1C TSspéc16'!$E$17,"")</f>
        <v/>
      </c>
      <c r="R1167" s="543" t="str">
        <f>IF(AND('1C TSspéc16'!$E$17&lt;&gt;0,'1C TSspéc16'!$C$12="OUI"),'1C TSspéc16'!$E$38/'1C TSspéc16'!$E$17,"")</f>
        <v/>
      </c>
      <c r="S1167" s="543" t="str">
        <f>IF(AND('1C TSspéc16'!$E$17&lt;&gt;0,'1C TSspéc16'!$C$12="OUI"),'1C TSspéc16'!$E$39/'1C TSspéc16'!$E$17,"")</f>
        <v/>
      </c>
      <c r="T1167" s="543" t="str">
        <f>IF(AND('1C TSspéc16'!$E$17&lt;&gt;0,'1C TSspéc16'!$C$12="OUI"),'1C TSspéc16'!$E$40/'1C TSspéc16'!$E$17,"")</f>
        <v/>
      </c>
      <c r="U1167" s="543" t="str">
        <f>IF(AND('1C TSspéc16'!$E$17&lt;&gt;0,'1C TSspéc16'!$C$12="OUI"),'1C TSspéc16'!$E$41/'1C TSspéc16'!$E$17,"")</f>
        <v/>
      </c>
      <c r="V1167" s="543" t="str">
        <f>IF(AND('1C TSspéc16'!$E$17&lt;&gt;0,'1C TSspéc16'!$C$12="OUI"),'1C TSspéc16'!$E$42/'1C TSspéc16'!$E$17,"")</f>
        <v/>
      </c>
      <c r="W1167" s="543" t="str">
        <f>IF(AND('1C TSspéc16'!$E$17&lt;&gt;0,'1C TSspéc16'!$C$12="OUI"),'1C TSspéc16'!$E$43/'1C TSspéc16'!$E$17,"")</f>
        <v/>
      </c>
      <c r="X1167" s="543" t="str">
        <f>IF(AND('1C TSspéc16'!$E$17&lt;&gt;0,'1C TSspéc16'!$C$12="OUI"),'1C TSspéc16'!$E$44/'1C TSspéc16'!$E$17,"")</f>
        <v/>
      </c>
      <c r="Y1167" s="543" t="str">
        <f>IF(AND('1C TSspéc16'!$E$17&lt;&gt;0,'1C TSspéc16'!$C$12="OUI"),'1C TSspéc16'!$E$45/'1C TSspéc16'!$E$17,"")</f>
        <v/>
      </c>
      <c r="Z1167" s="543" t="str">
        <f>IF(AND('1C TSspéc16'!$E$17&lt;&gt;0,'1C TSspéc16'!$C$12="OUI"),'1C TSspéc16'!$E$46/'1C TSspéc16'!$E$17,"")</f>
        <v/>
      </c>
      <c r="AA1167" s="543" t="str">
        <f>IF(AND('1C TSspéc16'!$E$17&lt;&gt;0,'1C TSspéc16'!$C$12="OUI"),'1C TSspéc16'!$E$47/'1C TSspéc16'!$E$17,"")</f>
        <v/>
      </c>
      <c r="AB1167" s="543" t="str">
        <f>IF(AND('1C TSspéc16'!$E$17&lt;&gt;0,'1C TSspéc16'!$C$12="OUI"),'1C TSspéc16'!$E$48/'1C TSspéc16'!$E$17,"")</f>
        <v/>
      </c>
      <c r="AC1167" s="543" t="str">
        <f>IF(AND('1C TSspéc16'!$E$17&lt;&gt;0,'1C TSspéc16'!$C$12="OUI"),'1C TSspéc16'!$E$49/'1C TSspéc16'!$E$17,"")</f>
        <v/>
      </c>
      <c r="AD1167" s="543" t="str">
        <f>IF(AND('1C TSspéc16'!$E$17&lt;&gt;0,'1C TSspéc16'!$C$12="OUI"),'1C TSspéc16'!$E$50/'1C TSspéc16'!$E$17,"")</f>
        <v/>
      </c>
      <c r="AE1167" s="543" t="str">
        <f>IF(AND('1C TSspéc16'!$E$17&lt;&gt;0,'1C TSspéc16'!$C$12="OUI"),'1C TSspéc16'!$E$51/'1C TSspéc16'!$E$17,"")</f>
        <v/>
      </c>
      <c r="AF1167" s="543" t="str">
        <f>IF(AND('1C TSspéc16'!$E$17&lt;&gt;0,'1C TSspéc16'!$C$12="OUI"),'1C TSspéc16'!$E$52/'1C TSspéc16'!$E$17,"")</f>
        <v/>
      </c>
      <c r="AG1167" s="543" t="str">
        <f>IF(AND('1C TSspéc16'!$E$17&lt;&gt;0,'1C TSspéc16'!$C$12="OUI"),'1C TSspéc16'!$E$53/'1C TSspéc16'!$E$17,"")</f>
        <v/>
      </c>
      <c r="AH1167" s="543" t="str">
        <f>IF(AND('1C TSspéc16'!$E$17&lt;&gt;0,'1C TSspéc16'!$C$12="OUI"),'1C TSspéc16'!$E$54/'1C TSspéc16'!$E$17,"")</f>
        <v/>
      </c>
      <c r="AI1167" s="543" t="str">
        <f>IF(AND('1C TSspéc16'!$E$17&lt;&gt;0,'1C TSspéc16'!$C$12="OUI"),'1C TSspéc16'!$E$55/'1C TSspéc16'!$E$17,"")</f>
        <v/>
      </c>
      <c r="AJ1167" s="543" t="str">
        <f>IF(AND('1C TSspéc16'!$E$17&lt;&gt;0,'1C TSspéc16'!$C$12="OUI"),'1C TSspéc16'!$E$56/'1C TSspéc16'!$E$17,"")</f>
        <v/>
      </c>
      <c r="AK1167" s="543" t="str">
        <f>IF(AND('1C TSspéc16'!$E$17&lt;&gt;0,'1C TSspéc16'!$C$12="OUI"),'1C TSspéc16'!$E$57/'1C TSspéc16'!$E$17,"")</f>
        <v/>
      </c>
      <c r="AL1167" s="72">
        <f>IF(AND('1C TSspéc16'!$E$17&lt;&gt;0,'1C TSspéc16'!$C$12="OUI"),N1167+AK1167,N1167)</f>
        <v>0</v>
      </c>
      <c r="AM1167" s="417">
        <f t="shared" si="318"/>
        <v>0</v>
      </c>
      <c r="AN1167" s="417">
        <f t="shared" si="319"/>
        <v>0</v>
      </c>
      <c r="AO1167" s="418" t="str">
        <f>IF(AND('1C TSspéc16'!$E$17&lt;&gt;0,'1C TSspéc16'!$E$30&lt;&gt;0),AM1167+AN1167,"")</f>
        <v/>
      </c>
      <c r="AP1167" s="573" t="str">
        <f>IF(AND('1C TSspéc16'!$E$17&lt;&gt;0,'1C TSspéc16'!$E$30&lt;&gt;0),AM1167-AR1167,"")</f>
        <v/>
      </c>
      <c r="AQ1167" s="583">
        <f t="shared" si="320"/>
        <v>0</v>
      </c>
      <c r="AR1167" s="596"/>
      <c r="AS1167" s="102"/>
      <c r="AT1167" s="27" t="str">
        <f>IF(('1C TSspéc16'!E$17*FICHE!$C$14&lt;J1167),"Forfait limité à "&amp;FICHE!$C$14&amp;"€/jour","")</f>
        <v/>
      </c>
      <c r="AU1167" s="592"/>
      <c r="AV1167" s="824"/>
      <c r="AW1167" s="824"/>
      <c r="AX1167" s="824"/>
      <c r="AY1167" s="824"/>
      <c r="AZ1167" s="824"/>
      <c r="BA1167" s="767"/>
      <c r="BB1167" s="767"/>
      <c r="BC1167" s="767"/>
      <c r="BD1167" s="767"/>
      <c r="BE1167" s="767"/>
      <c r="BF1167" s="767"/>
      <c r="BG1167" s="767"/>
      <c r="BH1167" s="767"/>
      <c r="BI1167" s="767"/>
      <c r="BJ1167" s="767"/>
      <c r="BK1167" s="767"/>
      <c r="BL1167" s="767"/>
      <c r="BM1167" s="767"/>
      <c r="BN1167" s="767"/>
      <c r="BO1167" s="767"/>
      <c r="BP1167" s="767"/>
      <c r="BQ1167" s="767"/>
      <c r="BR1167" s="767"/>
      <c r="BS1167" s="767"/>
      <c r="BT1167" s="767"/>
      <c r="BU1167" s="767"/>
      <c r="BV1167" s="767"/>
      <c r="BW1167" s="767"/>
      <c r="BX1167" s="767"/>
      <c r="BY1167" s="767"/>
      <c r="BZ1167" s="767"/>
      <c r="CA1167" s="767"/>
      <c r="CB1167" s="767"/>
      <c r="CC1167" s="767"/>
      <c r="CD1167" s="767"/>
      <c r="CE1167" s="767"/>
      <c r="CF1167" s="767"/>
      <c r="CG1167" s="767"/>
      <c r="CH1167" s="767"/>
      <c r="CI1167" s="767"/>
      <c r="CJ1167" s="767"/>
      <c r="CK1167" s="767"/>
      <c r="CL1167" s="767"/>
      <c r="CM1167" s="767"/>
      <c r="CN1167" s="767"/>
      <c r="CO1167" s="767"/>
      <c r="CP1167" s="767"/>
      <c r="CQ1167" s="767"/>
      <c r="CR1167" s="767"/>
      <c r="CS1167" s="767"/>
      <c r="CT1167" s="767"/>
      <c r="CU1167" s="767"/>
      <c r="CV1167" s="767"/>
      <c r="CW1167" s="767"/>
      <c r="CX1167" s="767"/>
      <c r="CY1167" s="767"/>
      <c r="CZ1167" s="767"/>
      <c r="DA1167" s="767"/>
      <c r="DB1167" s="767"/>
      <c r="DC1167" s="767"/>
      <c r="DD1167" s="767"/>
      <c r="DE1167" s="767"/>
      <c r="DF1167" s="767"/>
      <c r="DG1167" s="767"/>
      <c r="DH1167" s="767"/>
      <c r="DI1167" s="767"/>
      <c r="DJ1167" s="767"/>
      <c r="DK1167" s="767"/>
      <c r="DL1167" s="767"/>
      <c r="DM1167" s="767"/>
      <c r="DN1167" s="767"/>
      <c r="DO1167" s="767"/>
      <c r="DP1167" s="767"/>
      <c r="DQ1167" s="767"/>
      <c r="DR1167" s="767"/>
      <c r="DS1167" s="767"/>
      <c r="DT1167" s="767"/>
      <c r="DU1167" s="767"/>
      <c r="DV1167" s="767"/>
      <c r="DW1167" s="767"/>
      <c r="DX1167" s="767"/>
      <c r="DY1167" s="767"/>
      <c r="DZ1167" s="767"/>
      <c r="EA1167" s="767"/>
      <c r="EB1167" s="767"/>
      <c r="EC1167" s="767"/>
      <c r="ED1167" s="767"/>
      <c r="EE1167" s="767"/>
      <c r="EF1167" s="767"/>
      <c r="EG1167" s="767"/>
      <c r="EH1167" s="767"/>
      <c r="EI1167" s="767"/>
      <c r="EJ1167" s="767"/>
      <c r="EK1167" s="767"/>
      <c r="EL1167" s="767"/>
      <c r="EM1167" s="767"/>
      <c r="EN1167" s="767"/>
      <c r="EO1167" s="767"/>
      <c r="EP1167" s="767"/>
      <c r="EQ1167" s="767"/>
      <c r="ER1167" s="767"/>
      <c r="ES1167" s="767"/>
      <c r="ET1167" s="767"/>
      <c r="EU1167" s="767"/>
      <c r="EV1167" s="767"/>
      <c r="EW1167" s="767"/>
      <c r="EX1167" s="767"/>
      <c r="EY1167" s="767"/>
      <c r="EZ1167" s="767"/>
      <c r="FA1167" s="767"/>
      <c r="FB1167" s="767"/>
      <c r="FC1167" s="767"/>
      <c r="FD1167" s="767"/>
      <c r="FE1167" s="767"/>
      <c r="FF1167" s="767"/>
      <c r="FG1167" s="767"/>
      <c r="FH1167" s="767"/>
      <c r="FI1167" s="767"/>
      <c r="FJ1167" s="767"/>
      <c r="FK1167" s="767"/>
      <c r="FL1167" s="767"/>
      <c r="FM1167" s="767"/>
      <c r="FN1167" s="767"/>
      <c r="FO1167" s="767"/>
      <c r="FP1167" s="767"/>
      <c r="FQ1167" s="767"/>
      <c r="FR1167" s="767"/>
      <c r="FS1167" s="767"/>
      <c r="FT1167" s="767"/>
      <c r="FU1167" s="767"/>
      <c r="FV1167" s="767"/>
      <c r="FW1167" s="767"/>
      <c r="FX1167" s="767"/>
      <c r="FY1167" s="767"/>
      <c r="FZ1167" s="767"/>
      <c r="GA1167" s="767"/>
      <c r="GB1167" s="767"/>
      <c r="GC1167" s="767"/>
      <c r="GD1167" s="767"/>
      <c r="GE1167" s="767"/>
      <c r="GF1167" s="767"/>
      <c r="GG1167" s="767"/>
      <c r="GH1167" s="767"/>
      <c r="GI1167" s="767"/>
      <c r="GJ1167" s="767"/>
      <c r="GK1167" s="767"/>
      <c r="GL1167" s="767"/>
      <c r="GM1167" s="767"/>
      <c r="GN1167" s="767"/>
      <c r="GO1167" s="767"/>
      <c r="GP1167" s="767"/>
      <c r="GQ1167" s="767"/>
      <c r="GR1167" s="767"/>
      <c r="GS1167" s="767"/>
      <c r="GT1167" s="767"/>
      <c r="GU1167" s="767"/>
      <c r="GV1167" s="767"/>
      <c r="GW1167" s="767"/>
      <c r="GX1167" s="767"/>
      <c r="GY1167" s="767"/>
      <c r="GZ1167" s="767"/>
      <c r="HA1167" s="767"/>
      <c r="HB1167" s="767"/>
      <c r="HC1167" s="767"/>
    </row>
    <row r="1168" spans="1:211" s="864" customFormat="1" ht="13.9" hidden="1" customHeight="1">
      <c r="A1168" s="307"/>
      <c r="B1168" s="351"/>
      <c r="C1168" s="971" t="str">
        <f>IF('1C TSspéc16'!F$17&lt;&gt;0,'1C TSspéc16'!$B$12,"")</f>
        <v/>
      </c>
      <c r="D1168" s="972"/>
      <c r="E1168" s="973"/>
      <c r="F1168" s="93">
        <f>IF(AND($C1168='1C TSspéc16'!$B$12,'1C TSspéc16'!$B$16="spécifiques",'1C TSspéc16'!$F$17&lt;&gt;""),'1C TSspéc16'!$F$21,"")</f>
        <v>0</v>
      </c>
      <c r="G1168" s="863"/>
      <c r="H1168" s="745">
        <v>0.21</v>
      </c>
      <c r="I1168" s="747">
        <v>1</v>
      </c>
      <c r="J1168" s="312"/>
      <c r="K1168" s="680">
        <f t="shared" si="299"/>
        <v>0</v>
      </c>
      <c r="L1168" s="556">
        <f>IF(OR('1C TSspéc16'!$B$12="",'1C TSspéc16'!F$30=0),0,IF(AND('1C TSspéc16'!$B$12&lt;&gt;"",$K$2="Pôle",'1C TSspéc16'!$C$12="OUI"),(('1C TSspéc16'!F$22+'1C TSspéc16'!F$23+'1C TSspéc16'!F$24+'1C TSspéc16'!F$25+'1C TSspéc16'!F$29)/'1C TSspéc16'!F$17),IF(AND('1C TSspéc16'!$B$12&lt;&gt;"",$K$2="Pôle",'1C TSspéc16'!$C$12="NON"),(('1C TSspéc16'!F$22+'1C TSspéc16'!F$23+'1C TSspéc16'!F$24+'1C TSspéc16'!F$25+'1C TSspéc16'!F$29)/'1C TSspéc16'!F$30),IF(AND('1C TSspéc16'!$B$12&lt;&gt;"",$K$2&lt;&gt;"Pôle",'1C TSspéc16'!$C$12="OUI"),(('1C TSspéc16'!F$22+'1C TSspéc16'!F$23+'1C TSspéc16'!F$24+'1C TSspéc16'!F$25+'1C TSspéc16'!F$26+'1C TSspéc16'!F$27+'1C TSspéc16'!F$28+'1C TSspéc16'!F$29)/'1C TSspéc16'!F$17),IF(AND('1C TSspéc16'!$B$12&lt;&gt;"",$K$2&lt;&gt;"Pôle",'1C TSspéc16'!$C$12="NON"),(('1C TSspéc16'!F$22+'1C TSspéc16'!F$23+'1C TSspéc16'!F$24+'1C TSspéc16'!F$25+'1C TSspéc16'!F$26+'1C TSspéc16'!F$27+'1C TSspéc16'!F$28+'1C TSspéc16'!F$29)/'1C TSspéc16'!F$30))))))</f>
        <v>0</v>
      </c>
      <c r="M1168" s="556">
        <f>IF(OR('1C TSspéc16'!$B$12="",'1C TSspéc16'!F$30=0),0,IF(AND('1C TSspéc16'!$B$12&lt;&gt;"",$K$2="Pôle",'1C TSspéc16'!$C$12="OUI"),(('1C TSspéc16'!F$26+'1C TSspéc16'!F$27+'1C TSspéc16'!F$28)/'1C TSspéc16'!F$17),IF(AND('1C TSspéc16'!$B$12&lt;&gt;"",$K$2="Pôle",'1C TSspéc16'!$C$12="NON"),(('1C TSspéc16'!F$26+'1C TSspéc16'!F$27+'1C TSspéc16'!F$28)/'1C TSspéc16'!F$30),IF(AND('1C TSspéc16'!$B$12&lt;&gt;"",$K$2&lt;&gt;"Pôle"),0))))</f>
        <v>0</v>
      </c>
      <c r="N1168" s="557">
        <f>IF(AND('1C TSspéc16'!$B$12&lt;&gt;0,'1C TSspéc16'!$F$30&lt;&gt;0),L1168+M1168,0)</f>
        <v>0</v>
      </c>
      <c r="O1168" s="542" t="str">
        <f>IF(AND('1C TSspéc16'!$F$17&lt;&gt;0,'1C TSspéc16'!$C$12="OUI"),'1C TSspéc16'!$F$35/'1C TSspéc16'!$F$17,"")</f>
        <v/>
      </c>
      <c r="P1168" s="543" t="str">
        <f>IF(AND('1C TSspéc16'!$F$17&lt;&gt;0,'1C TSspéc16'!$C$12="OUI"),'1C TSspéc16'!$F$36/'1C TSspéc16'!$F$17,"")</f>
        <v/>
      </c>
      <c r="Q1168" s="543" t="str">
        <f>IF(AND('1C TSspéc16'!$F$17&lt;&gt;0,'1C TSspéc16'!$C$12="OUI"),'1C TSspéc16'!$F$37/'1C TSspéc16'!$F$17,"")</f>
        <v/>
      </c>
      <c r="R1168" s="543" t="str">
        <f>IF(AND('1C TSspéc16'!$F$17&lt;&gt;0,'1C TSspéc16'!$C$12="OUI"),'1C TSspéc16'!$F$38/'1C TSspéc16'!$F$17,"")</f>
        <v/>
      </c>
      <c r="S1168" s="543" t="str">
        <f>IF(AND('1C TSspéc16'!$F$17&lt;&gt;0,'1C TSspéc16'!$C$12="OUI"),'1C TSspéc16'!$F$39/'1C TSspéc16'!$F$17,"")</f>
        <v/>
      </c>
      <c r="T1168" s="543" t="str">
        <f>IF(AND('1C TSspéc16'!$F$17&lt;&gt;0,'1C TSspéc16'!$C$12="OUI"),'1C TSspéc16'!$F$40/'1C TSspéc16'!$F$17,"")</f>
        <v/>
      </c>
      <c r="U1168" s="543" t="str">
        <f>IF(AND('1C TSspéc16'!$F$17&lt;&gt;0,'1C TSspéc16'!$C$12="OUI"),'1C TSspéc16'!$F$41/'1C TSspéc16'!$F$17,"")</f>
        <v/>
      </c>
      <c r="V1168" s="543" t="str">
        <f>IF(AND('1C TSspéc16'!$F$17&lt;&gt;0,'1C TSspéc16'!$C$12="OUI"),'1C TSspéc16'!$F$42/'1C TSspéc16'!$F$17,"")</f>
        <v/>
      </c>
      <c r="W1168" s="543" t="str">
        <f>IF(AND('1C TSspéc16'!$F$17&lt;&gt;0,'1C TSspéc16'!$C$12="OUI"),'1C TSspéc16'!$F$43/'1C TSspéc16'!$F$17,"")</f>
        <v/>
      </c>
      <c r="X1168" s="543" t="str">
        <f>IF(AND('1C TSspéc16'!$F$17&lt;&gt;0,'1C TSspéc16'!$C$12="OUI"),'1C TSspéc16'!$F$44/'1C TSspéc16'!$F$17,"")</f>
        <v/>
      </c>
      <c r="Y1168" s="543" t="str">
        <f>IF(AND('1C TSspéc16'!$F$17&lt;&gt;0,'1C TSspéc16'!$C$12="OUI"),'1C TSspéc16'!$F$45/'1C TSspéc16'!$F$17,"")</f>
        <v/>
      </c>
      <c r="Z1168" s="543" t="str">
        <f>IF(AND('1C TSspéc16'!$F$17&lt;&gt;0,'1C TSspéc16'!$C$12="OUI"),'1C TSspéc16'!$F$46/'1C TSspéc16'!$F$17,"")</f>
        <v/>
      </c>
      <c r="AA1168" s="543" t="str">
        <f>IF(AND('1C TSspéc16'!$F$17&lt;&gt;0,'1C TSspéc16'!$C$12="OUI"),'1C TSspéc16'!$F$47/'1C TSspéc16'!$F$17,"")</f>
        <v/>
      </c>
      <c r="AB1168" s="543" t="str">
        <f>IF(AND('1C TSspéc16'!$F$17&lt;&gt;0,'1C TSspéc16'!$C$12="OUI"),'1C TSspéc16'!$F$48/'1C TSspéc16'!$F$17,"")</f>
        <v/>
      </c>
      <c r="AC1168" s="543" t="str">
        <f>IF(AND('1C TSspéc16'!$F$17&lt;&gt;0,'1C TSspéc16'!$C$12="OUI"),'1C TSspéc16'!$F$49/'1C TSspéc16'!$F$17,"")</f>
        <v/>
      </c>
      <c r="AD1168" s="543" t="str">
        <f>IF(AND('1C TSspéc16'!$F$17&lt;&gt;0,'1C TSspéc16'!$C$12="OUI"),'1C TSspéc16'!$F$50/'1C TSspéc16'!$F$17,"")</f>
        <v/>
      </c>
      <c r="AE1168" s="543" t="str">
        <f>IF(AND('1C TSspéc16'!$F$17&lt;&gt;0,'1C TSspéc16'!$C$12="OUI"),'1C TSspéc16'!$F$51/'1C TSspéc16'!$F$17,"")</f>
        <v/>
      </c>
      <c r="AF1168" s="543" t="str">
        <f>IF(AND('1C TSspéc16'!$F$17&lt;&gt;0,'1C TSspéc16'!$C$12="OUI"),'1C TSspéc16'!$F$52/'1C TSspéc16'!$F$17,"")</f>
        <v/>
      </c>
      <c r="AG1168" s="543" t="str">
        <f>IF(AND('1C TSspéc16'!$F$17&lt;&gt;0,'1C TSspéc16'!$C$12="OUI"),'1C TSspéc16'!$F$53/'1C TSspéc16'!$F$17,"")</f>
        <v/>
      </c>
      <c r="AH1168" s="543" t="str">
        <f>IF(AND('1C TSspéc16'!$F$17&lt;&gt;0,'1C TSspéc16'!$C$12="OUI"),'1C TSspéc16'!$F$54/'1C TSspéc16'!$F$17,"")</f>
        <v/>
      </c>
      <c r="AI1168" s="543" t="str">
        <f>IF(AND('1C TSspéc16'!$F$17&lt;&gt;0,'1C TSspéc16'!$C$12="OUI"),'1C TSspéc16'!$F$55/'1C TSspéc16'!$F$17,"")</f>
        <v/>
      </c>
      <c r="AJ1168" s="543" t="str">
        <f>IF(AND('1C TSspéc16'!$F$17&lt;&gt;0,'1C TSspéc16'!$C$12="OUI"),'1C TSspéc16'!$F$56/'1C TSspéc16'!$F$17,"")</f>
        <v/>
      </c>
      <c r="AK1168" s="543" t="str">
        <f>IF(AND('1C TSspéc16'!$F$17&lt;&gt;0,'1C TSspéc16'!$C$12="OUI"),'1C TSspéc16'!$F$57/'1C TSspéc16'!$F$17,"")</f>
        <v/>
      </c>
      <c r="AL1168" s="72">
        <f>IF(AND('1C TSspéc16'!$F$17&lt;&gt;0,'1C TSspéc16'!$C$12="OUI"),N1168+AK1168,N1168)</f>
        <v>0</v>
      </c>
      <c r="AM1168" s="417">
        <f t="shared" si="318"/>
        <v>0</v>
      </c>
      <c r="AN1168" s="417">
        <f t="shared" si="319"/>
        <v>0</v>
      </c>
      <c r="AO1168" s="418" t="str">
        <f>IF(AND('1C TSspéc16'!$F$17&lt;&gt;0,'1C TSspéc16'!$F$30&lt;&gt;0),AM1168+AN1168,"")</f>
        <v/>
      </c>
      <c r="AP1168" s="573" t="str">
        <f>IF(AND('1C TSspéc16'!$F$17&lt;&gt;0,'1C TSspéc16'!$F$30&lt;&gt;0),AM1168-AR1168,"")</f>
        <v/>
      </c>
      <c r="AQ1168" s="583">
        <f t="shared" si="320"/>
        <v>0</v>
      </c>
      <c r="AR1168" s="596"/>
      <c r="AS1168" s="102"/>
      <c r="AT1168" s="27" t="str">
        <f>IF(('1C TSspéc16'!F$17*FICHE!$C$14&lt;J1168),"Forfait limité à "&amp;FICHE!$C$14&amp;"€/jour","")</f>
        <v/>
      </c>
      <c r="AU1168" s="592"/>
      <c r="AV1168" s="824"/>
      <c r="AW1168" s="824"/>
      <c r="AX1168" s="824"/>
      <c r="AY1168" s="824"/>
      <c r="AZ1168" s="824"/>
      <c r="BA1168" s="767"/>
      <c r="BB1168" s="767"/>
      <c r="BC1168" s="767"/>
      <c r="BD1168" s="767"/>
      <c r="BE1168" s="767"/>
      <c r="BF1168" s="767"/>
      <c r="BG1168" s="767"/>
      <c r="BH1168" s="767"/>
      <c r="BI1168" s="767"/>
      <c r="BJ1168" s="767"/>
      <c r="BK1168" s="767"/>
      <c r="BL1168" s="767"/>
      <c r="BM1168" s="767"/>
      <c r="BN1168" s="767"/>
      <c r="BO1168" s="767"/>
      <c r="BP1168" s="767"/>
      <c r="BQ1168" s="767"/>
      <c r="BR1168" s="767"/>
      <c r="BS1168" s="767"/>
      <c r="BT1168" s="767"/>
      <c r="BU1168" s="767"/>
      <c r="BV1168" s="767"/>
      <c r="BW1168" s="767"/>
      <c r="BX1168" s="767"/>
      <c r="BY1168" s="767"/>
      <c r="BZ1168" s="767"/>
      <c r="CA1168" s="767"/>
      <c r="CB1168" s="767"/>
      <c r="CC1168" s="767"/>
      <c r="CD1168" s="767"/>
      <c r="CE1168" s="767"/>
      <c r="CF1168" s="767"/>
      <c r="CG1168" s="767"/>
      <c r="CH1168" s="767"/>
      <c r="CI1168" s="767"/>
      <c r="CJ1168" s="767"/>
      <c r="CK1168" s="767"/>
      <c r="CL1168" s="767"/>
      <c r="CM1168" s="767"/>
      <c r="CN1168" s="767"/>
      <c r="CO1168" s="767"/>
      <c r="CP1168" s="767"/>
      <c r="CQ1168" s="767"/>
      <c r="CR1168" s="767"/>
      <c r="CS1168" s="767"/>
      <c r="CT1168" s="767"/>
      <c r="CU1168" s="767"/>
      <c r="CV1168" s="767"/>
      <c r="CW1168" s="767"/>
      <c r="CX1168" s="767"/>
      <c r="CY1168" s="767"/>
      <c r="CZ1168" s="767"/>
      <c r="DA1168" s="767"/>
      <c r="DB1168" s="767"/>
      <c r="DC1168" s="767"/>
      <c r="DD1168" s="767"/>
      <c r="DE1168" s="767"/>
      <c r="DF1168" s="767"/>
      <c r="DG1168" s="767"/>
      <c r="DH1168" s="767"/>
      <c r="DI1168" s="767"/>
      <c r="DJ1168" s="767"/>
      <c r="DK1168" s="767"/>
      <c r="DL1168" s="767"/>
      <c r="DM1168" s="767"/>
      <c r="DN1168" s="767"/>
      <c r="DO1168" s="767"/>
      <c r="DP1168" s="767"/>
      <c r="DQ1168" s="767"/>
      <c r="DR1168" s="767"/>
      <c r="DS1168" s="767"/>
      <c r="DT1168" s="767"/>
      <c r="DU1168" s="767"/>
      <c r="DV1168" s="767"/>
      <c r="DW1168" s="767"/>
      <c r="DX1168" s="767"/>
      <c r="DY1168" s="767"/>
      <c r="DZ1168" s="767"/>
      <c r="EA1168" s="767"/>
      <c r="EB1168" s="767"/>
      <c r="EC1168" s="767"/>
      <c r="ED1168" s="767"/>
      <c r="EE1168" s="767"/>
      <c r="EF1168" s="767"/>
      <c r="EG1168" s="767"/>
      <c r="EH1168" s="767"/>
      <c r="EI1168" s="767"/>
      <c r="EJ1168" s="767"/>
      <c r="EK1168" s="767"/>
      <c r="EL1168" s="767"/>
      <c r="EM1168" s="767"/>
      <c r="EN1168" s="767"/>
      <c r="EO1168" s="767"/>
      <c r="EP1168" s="767"/>
      <c r="EQ1168" s="767"/>
      <c r="ER1168" s="767"/>
      <c r="ES1168" s="767"/>
      <c r="ET1168" s="767"/>
      <c r="EU1168" s="767"/>
      <c r="EV1168" s="767"/>
      <c r="EW1168" s="767"/>
      <c r="EX1168" s="767"/>
      <c r="EY1168" s="767"/>
      <c r="EZ1168" s="767"/>
      <c r="FA1168" s="767"/>
      <c r="FB1168" s="767"/>
      <c r="FC1168" s="767"/>
      <c r="FD1168" s="767"/>
      <c r="FE1168" s="767"/>
      <c r="FF1168" s="767"/>
      <c r="FG1168" s="767"/>
      <c r="FH1168" s="767"/>
      <c r="FI1168" s="767"/>
      <c r="FJ1168" s="767"/>
      <c r="FK1168" s="767"/>
      <c r="FL1168" s="767"/>
      <c r="FM1168" s="767"/>
      <c r="FN1168" s="767"/>
      <c r="FO1168" s="767"/>
      <c r="FP1168" s="767"/>
      <c r="FQ1168" s="767"/>
      <c r="FR1168" s="767"/>
      <c r="FS1168" s="767"/>
      <c r="FT1168" s="767"/>
      <c r="FU1168" s="767"/>
      <c r="FV1168" s="767"/>
      <c r="FW1168" s="767"/>
      <c r="FX1168" s="767"/>
      <c r="FY1168" s="767"/>
      <c r="FZ1168" s="767"/>
      <c r="GA1168" s="767"/>
      <c r="GB1168" s="767"/>
      <c r="GC1168" s="767"/>
      <c r="GD1168" s="767"/>
      <c r="GE1168" s="767"/>
      <c r="GF1168" s="767"/>
      <c r="GG1168" s="767"/>
      <c r="GH1168" s="767"/>
      <c r="GI1168" s="767"/>
      <c r="GJ1168" s="767"/>
      <c r="GK1168" s="767"/>
      <c r="GL1168" s="767"/>
      <c r="GM1168" s="767"/>
      <c r="GN1168" s="767"/>
      <c r="GO1168" s="767"/>
      <c r="GP1168" s="767"/>
      <c r="GQ1168" s="767"/>
      <c r="GR1168" s="767"/>
      <c r="GS1168" s="767"/>
      <c r="GT1168" s="767"/>
      <c r="GU1168" s="767"/>
      <c r="GV1168" s="767"/>
      <c r="GW1168" s="767"/>
      <c r="GX1168" s="767"/>
      <c r="GY1168" s="767"/>
      <c r="GZ1168" s="767"/>
      <c r="HA1168" s="767"/>
      <c r="HB1168" s="767"/>
      <c r="HC1168" s="767"/>
    </row>
    <row r="1169" spans="1:211" s="864" customFormat="1" ht="13.9" hidden="1" customHeight="1">
      <c r="A1169" s="307"/>
      <c r="B1169" s="351"/>
      <c r="C1169" s="971" t="str">
        <f>IF('1C TSspéc16'!G$17&lt;&gt;0,'1C TSspéc16'!$B$12,"")</f>
        <v/>
      </c>
      <c r="D1169" s="972"/>
      <c r="E1169" s="973"/>
      <c r="F1169" s="93">
        <f>IF(AND($C1169='1C TSspéc16'!$B$12,'1C TSspéc16'!$B$16="spécifiques",'1C TSspéc16'!$G$17&lt;&gt;""),'1C TSspéc16'!$G$21,"")</f>
        <v>0</v>
      </c>
      <c r="G1169" s="863"/>
      <c r="H1169" s="745">
        <v>0.21</v>
      </c>
      <c r="I1169" s="747">
        <v>1</v>
      </c>
      <c r="J1169" s="312"/>
      <c r="K1169" s="680">
        <f t="shared" si="299"/>
        <v>0</v>
      </c>
      <c r="L1169" s="556">
        <f>IF(OR('1C TSspéc16'!$B$12="",'1C TSspéc16'!G$30=0),0,IF(AND('1C TSspéc16'!$B$12&lt;&gt;"",$K$2="Pôle",'1C TSspéc16'!$C$12="OUI"),(('1C TSspéc16'!G$22+'1C TSspéc16'!G$23+'1C TSspéc16'!G$24+'1C TSspéc16'!G$25+'1C TSspéc16'!G$29)/'1C TSspéc16'!G$17),IF(AND('1C TSspéc16'!$B$12&lt;&gt;"",$K$2="Pôle",'1C TSspéc16'!$C$12="NON"),(('1C TSspéc16'!G$22+'1C TSspéc16'!G$23+'1C TSspéc16'!G$24+'1C TSspéc16'!G$25+'1C TSspéc16'!G$29)/'1C TSspéc16'!G$30),IF(AND('1C TSspéc16'!$B$12&lt;&gt;"",$K$2&lt;&gt;"Pôle",'1C TSspéc16'!$C$12="OUI"),(('1C TSspéc16'!G$22+'1C TSspéc16'!G$23+'1C TSspéc16'!G$24+'1C TSspéc16'!G$25+'1C TSspéc16'!G$26+'1C TSspéc16'!G$27+'1C TSspéc16'!G$28+'1C TSspéc16'!G$29)/'1C TSspéc16'!G$17),IF(AND('1C TSspéc16'!$B$12&lt;&gt;"",$K$2&lt;&gt;"Pôle",'1C TSspéc16'!$C$12="NON"),(('1C TSspéc16'!G$22+'1C TSspéc16'!G$23+'1C TSspéc16'!G$24+'1C TSspéc16'!G$25+'1C TSspéc16'!G$26+'1C TSspéc16'!G$27+'1C TSspéc16'!G$28+'1C TSspéc16'!G$29)/'1C TSspéc16'!G$30))))))</f>
        <v>0</v>
      </c>
      <c r="M1169" s="556">
        <f>IF(OR('1C TSspéc16'!$B$12="",'1C TSspéc16'!G$30=0),0,IF(AND('1C TSspéc16'!$B$12&lt;&gt;"",$K$2="Pôle",'1C TSspéc16'!$C$12="OUI"),(('1C TSspéc16'!G$26+'1C TSspéc16'!G$27+'1C TSspéc16'!G$28)/'1C TSspéc16'!G$17),IF(AND('1C TSspéc16'!$B$12&lt;&gt;"",$K$2="Pôle",'1C TSspéc16'!$C$12="NON"),(('1C TSspéc16'!G$26+'1C TSspéc16'!G$27+'1C TSspéc16'!G$28)/'1C TSspéc16'!G$30),IF(AND('1C TSspéc16'!$B$12&lt;&gt;"",$K$2&lt;&gt;"Pôle"),0))))</f>
        <v>0</v>
      </c>
      <c r="N1169" s="557">
        <f>IF(AND('1C TSspéc16'!$B$12&lt;&gt;0,'1C TSspéc16'!$G$30&lt;&gt;0),L1169+M1169,0)</f>
        <v>0</v>
      </c>
      <c r="O1169" s="542" t="str">
        <f>IF(AND('1C TSspéc16'!$G$17&lt;&gt;0,'1C TSspéc16'!$C$12="OUI"),'1C TSspéc16'!$G$35/'1C TSspéc16'!$G$17,"")</f>
        <v/>
      </c>
      <c r="P1169" s="543" t="str">
        <f>IF(AND('1C TSspéc16'!$G$17&lt;&gt;0,'1C TSspéc16'!$C$12="OUI"),'1C TSspéc16'!$G$36/'1C TSspéc16'!$G$17,"")</f>
        <v/>
      </c>
      <c r="Q1169" s="543" t="str">
        <f>IF(AND('1C TSspéc16'!$G$17&lt;&gt;0,'1C TSspéc16'!$C$12="OUI"),'1C TSspéc16'!$G$37/'1C TSspéc16'!$G$17,"")</f>
        <v/>
      </c>
      <c r="R1169" s="543" t="str">
        <f>IF(AND('1C TSspéc16'!$G$17&lt;&gt;0,'1C TSspéc16'!$C$12="OUI"),'1C TSspéc16'!$G$38/'1C TSspéc16'!$G$17,"")</f>
        <v/>
      </c>
      <c r="S1169" s="543" t="str">
        <f>IF(AND('1C TSspéc16'!$G$17&lt;&gt;0,'1C TSspéc16'!$C$12="OUI"),'1C TSspéc16'!$G$39/'1C TSspéc16'!$G$17,"")</f>
        <v/>
      </c>
      <c r="T1169" s="543" t="str">
        <f>IF(AND('1C TSspéc16'!$G$17&lt;&gt;0,'1C TSspéc16'!$C$12="OUI"),'1C TSspéc16'!$G$40/'1C TSspéc16'!$G$17,"")</f>
        <v/>
      </c>
      <c r="U1169" s="543" t="str">
        <f>IF(AND('1C TSspéc16'!$G$17&lt;&gt;0,'1C TSspéc16'!$C$12="OUI"),'1C TSspéc16'!$G$41/'1C TSspéc16'!$G$17,"")</f>
        <v/>
      </c>
      <c r="V1169" s="543" t="str">
        <f>IF(AND('1C TSspéc16'!$G$17&lt;&gt;0,'1C TSspéc16'!$C$12="OUI"),'1C TSspéc16'!$G$42/'1C TSspéc16'!$G$17,"")</f>
        <v/>
      </c>
      <c r="W1169" s="543" t="str">
        <f>IF(AND('1C TSspéc16'!$G$17&lt;&gt;0,'1C TSspéc16'!$C$12="OUI"),'1C TSspéc16'!$G$43/'1C TSspéc16'!$G$17,"")</f>
        <v/>
      </c>
      <c r="X1169" s="543" t="str">
        <f>IF(AND('1C TSspéc16'!$G$17&lt;&gt;0,'1C TSspéc16'!$C$12="OUI"),'1C TSspéc16'!$G$44/'1C TSspéc16'!$G$17,"")</f>
        <v/>
      </c>
      <c r="Y1169" s="543" t="str">
        <f>IF(AND('1C TSspéc16'!$G$17&lt;&gt;0,'1C TSspéc16'!$C$12="OUI"),'1C TSspéc16'!$G$45/'1C TSspéc16'!$G$17,"")</f>
        <v/>
      </c>
      <c r="Z1169" s="543" t="str">
        <f>IF(AND('1C TSspéc16'!$G$17&lt;&gt;0,'1C TSspéc16'!$C$12="OUI"),'1C TSspéc16'!$G$46/'1C TSspéc16'!$G$17,"")</f>
        <v/>
      </c>
      <c r="AA1169" s="543" t="str">
        <f>IF(AND('1C TSspéc16'!$G$17&lt;&gt;0,'1C TSspéc16'!$C$12="OUI"),'1C TSspéc16'!$G$47/'1C TSspéc16'!$G$17,"")</f>
        <v/>
      </c>
      <c r="AB1169" s="543" t="str">
        <f>IF(AND('1C TSspéc16'!$G$17&lt;&gt;0,'1C TSspéc16'!$C$12="OUI"),'1C TSspéc16'!$G$48/'1C TSspéc16'!$G$17,"")</f>
        <v/>
      </c>
      <c r="AC1169" s="543" t="str">
        <f>IF(AND('1C TSspéc16'!$G$17&lt;&gt;0,'1C TSspéc16'!$C$12="OUI"),'1C TSspéc16'!$G$49/'1C TSspéc16'!$G$17,"")</f>
        <v/>
      </c>
      <c r="AD1169" s="543" t="str">
        <f>IF(AND('1C TSspéc16'!$G$17&lt;&gt;0,'1C TSspéc16'!$C$12="OUI"),'1C TSspéc16'!$G$50/'1C TSspéc16'!$G$17,"")</f>
        <v/>
      </c>
      <c r="AE1169" s="543" t="str">
        <f>IF(AND('1C TSspéc16'!$G$17&lt;&gt;0,'1C TSspéc16'!$C$12="OUI"),'1C TSspéc16'!$G$51/'1C TSspéc16'!$G$17,"")</f>
        <v/>
      </c>
      <c r="AF1169" s="543" t="str">
        <f>IF(AND('1C TSspéc16'!$G$17&lt;&gt;0,'1C TSspéc16'!$C$12="OUI"),'1C TSspéc16'!$G$52/'1C TSspéc16'!$G$17,"")</f>
        <v/>
      </c>
      <c r="AG1169" s="543" t="str">
        <f>IF(AND('1C TSspéc16'!$G$17&lt;&gt;0,'1C TSspéc16'!$C$12="OUI"),'1C TSspéc16'!$G$53/'1C TSspéc16'!$G$17,"")</f>
        <v/>
      </c>
      <c r="AH1169" s="543" t="str">
        <f>IF(AND('1C TSspéc16'!$G$17&lt;&gt;0,'1C TSspéc16'!$C$12="OUI"),'1C TSspéc16'!$G$54/'1C TSspéc16'!$G$17,"")</f>
        <v/>
      </c>
      <c r="AI1169" s="543" t="str">
        <f>IF(AND('1C TSspéc16'!$G$17&lt;&gt;0,'1C TSspéc16'!$C$12="OUI"),'1C TSspéc16'!$G$55/'1C TSspéc16'!$G$17,"")</f>
        <v/>
      </c>
      <c r="AJ1169" s="543" t="str">
        <f>IF(AND('1C TSspéc16'!$G$17&lt;&gt;0,'1C TSspéc16'!$C$12="OUI"),'1C TSspéc16'!$G$56/'1C TSspéc16'!$G$17,"")</f>
        <v/>
      </c>
      <c r="AK1169" s="543" t="str">
        <f>IF(AND('1C TSspéc16'!$G$17&lt;&gt;0,'1C TSspéc16'!$C$12="OUI"),'1C TSspéc16'!$G$57/'1C TSspéc16'!$G$17,"")</f>
        <v/>
      </c>
      <c r="AL1169" s="72">
        <f>IF(AND('1C TSspéc16'!$G$17&lt;&gt;0,'1C TSspéc16'!$C$12="OUI"),N1169+AK1169,N1169)</f>
        <v>0</v>
      </c>
      <c r="AM1169" s="417">
        <f t="shared" si="318"/>
        <v>0</v>
      </c>
      <c r="AN1169" s="417">
        <f t="shared" si="319"/>
        <v>0</v>
      </c>
      <c r="AO1169" s="418" t="str">
        <f>IF(AND('1C TSspéc16'!$G$17&lt;&gt;0,'1C TSspéc16'!$G$30&lt;&gt;0),AM1169+AN1169,"")</f>
        <v/>
      </c>
      <c r="AP1169" s="573" t="str">
        <f>IF(AND('1C TSspéc16'!$G$17&lt;&gt;0,'1C TSspéc16'!$G$30&lt;&gt;0),AM1169-AR1169,"")</f>
        <v/>
      </c>
      <c r="AQ1169" s="583">
        <f t="shared" si="320"/>
        <v>0</v>
      </c>
      <c r="AR1169" s="596"/>
      <c r="AS1169" s="102"/>
      <c r="AT1169" s="27" t="str">
        <f>IF(('1C TSspéc16'!G$17*FICHE!$C$14&lt;J1169),"Forfait limité à "&amp;FICHE!$C$14&amp;"€/jour","")</f>
        <v/>
      </c>
      <c r="AU1169" s="592"/>
      <c r="AV1169" s="824"/>
      <c r="AW1169" s="824"/>
      <c r="AX1169" s="824"/>
      <c r="AY1169" s="824"/>
      <c r="AZ1169" s="824"/>
      <c r="BA1169" s="767"/>
      <c r="BB1169" s="767"/>
      <c r="BC1169" s="767"/>
      <c r="BD1169" s="767"/>
      <c r="BE1169" s="767"/>
      <c r="BF1169" s="767"/>
      <c r="BG1169" s="767"/>
      <c r="BH1169" s="767"/>
      <c r="BI1169" s="767"/>
      <c r="BJ1169" s="767"/>
      <c r="BK1169" s="767"/>
      <c r="BL1169" s="767"/>
      <c r="BM1169" s="767"/>
      <c r="BN1169" s="767"/>
      <c r="BO1169" s="767"/>
      <c r="BP1169" s="767"/>
      <c r="BQ1169" s="767"/>
      <c r="BR1169" s="767"/>
      <c r="BS1169" s="767"/>
      <c r="BT1169" s="767"/>
      <c r="BU1169" s="767"/>
      <c r="BV1169" s="767"/>
      <c r="BW1169" s="767"/>
      <c r="BX1169" s="767"/>
      <c r="BY1169" s="767"/>
      <c r="BZ1169" s="767"/>
      <c r="CA1169" s="767"/>
      <c r="CB1169" s="767"/>
      <c r="CC1169" s="767"/>
      <c r="CD1169" s="767"/>
      <c r="CE1169" s="767"/>
      <c r="CF1169" s="767"/>
      <c r="CG1169" s="767"/>
      <c r="CH1169" s="767"/>
      <c r="CI1169" s="767"/>
      <c r="CJ1169" s="767"/>
      <c r="CK1169" s="767"/>
      <c r="CL1169" s="767"/>
      <c r="CM1169" s="767"/>
      <c r="CN1169" s="767"/>
      <c r="CO1169" s="767"/>
      <c r="CP1169" s="767"/>
      <c r="CQ1169" s="767"/>
      <c r="CR1169" s="767"/>
      <c r="CS1169" s="767"/>
      <c r="CT1169" s="767"/>
      <c r="CU1169" s="767"/>
      <c r="CV1169" s="767"/>
      <c r="CW1169" s="767"/>
      <c r="CX1169" s="767"/>
      <c r="CY1169" s="767"/>
      <c r="CZ1169" s="767"/>
      <c r="DA1169" s="767"/>
      <c r="DB1169" s="767"/>
      <c r="DC1169" s="767"/>
      <c r="DD1169" s="767"/>
      <c r="DE1169" s="767"/>
      <c r="DF1169" s="767"/>
      <c r="DG1169" s="767"/>
      <c r="DH1169" s="767"/>
      <c r="DI1169" s="767"/>
      <c r="DJ1169" s="767"/>
      <c r="DK1169" s="767"/>
      <c r="DL1169" s="767"/>
      <c r="DM1169" s="767"/>
      <c r="DN1169" s="767"/>
      <c r="DO1169" s="767"/>
      <c r="DP1169" s="767"/>
      <c r="DQ1169" s="767"/>
      <c r="DR1169" s="767"/>
      <c r="DS1169" s="767"/>
      <c r="DT1169" s="767"/>
      <c r="DU1169" s="767"/>
      <c r="DV1169" s="767"/>
      <c r="DW1169" s="767"/>
      <c r="DX1169" s="767"/>
      <c r="DY1169" s="767"/>
      <c r="DZ1169" s="767"/>
      <c r="EA1169" s="767"/>
      <c r="EB1169" s="767"/>
      <c r="EC1169" s="767"/>
      <c r="ED1169" s="767"/>
      <c r="EE1169" s="767"/>
      <c r="EF1169" s="767"/>
      <c r="EG1169" s="767"/>
      <c r="EH1169" s="767"/>
      <c r="EI1169" s="767"/>
      <c r="EJ1169" s="767"/>
      <c r="EK1169" s="767"/>
      <c r="EL1169" s="767"/>
      <c r="EM1169" s="767"/>
      <c r="EN1169" s="767"/>
      <c r="EO1169" s="767"/>
      <c r="EP1169" s="767"/>
      <c r="EQ1169" s="767"/>
      <c r="ER1169" s="767"/>
      <c r="ES1169" s="767"/>
      <c r="ET1169" s="767"/>
      <c r="EU1169" s="767"/>
      <c r="EV1169" s="767"/>
      <c r="EW1169" s="767"/>
      <c r="EX1169" s="767"/>
      <c r="EY1169" s="767"/>
      <c r="EZ1169" s="767"/>
      <c r="FA1169" s="767"/>
      <c r="FB1169" s="767"/>
      <c r="FC1169" s="767"/>
      <c r="FD1169" s="767"/>
      <c r="FE1169" s="767"/>
      <c r="FF1169" s="767"/>
      <c r="FG1169" s="767"/>
      <c r="FH1169" s="767"/>
      <c r="FI1169" s="767"/>
      <c r="FJ1169" s="767"/>
      <c r="FK1169" s="767"/>
      <c r="FL1169" s="767"/>
      <c r="FM1169" s="767"/>
      <c r="FN1169" s="767"/>
      <c r="FO1169" s="767"/>
      <c r="FP1169" s="767"/>
      <c r="FQ1169" s="767"/>
      <c r="FR1169" s="767"/>
      <c r="FS1169" s="767"/>
      <c r="FT1169" s="767"/>
      <c r="FU1169" s="767"/>
      <c r="FV1169" s="767"/>
      <c r="FW1169" s="767"/>
      <c r="FX1169" s="767"/>
      <c r="FY1169" s="767"/>
      <c r="FZ1169" s="767"/>
      <c r="GA1169" s="767"/>
      <c r="GB1169" s="767"/>
      <c r="GC1169" s="767"/>
      <c r="GD1169" s="767"/>
      <c r="GE1169" s="767"/>
      <c r="GF1169" s="767"/>
      <c r="GG1169" s="767"/>
      <c r="GH1169" s="767"/>
      <c r="GI1169" s="767"/>
      <c r="GJ1169" s="767"/>
      <c r="GK1169" s="767"/>
      <c r="GL1169" s="767"/>
      <c r="GM1169" s="767"/>
      <c r="GN1169" s="767"/>
      <c r="GO1169" s="767"/>
      <c r="GP1169" s="767"/>
      <c r="GQ1169" s="767"/>
      <c r="GR1169" s="767"/>
      <c r="GS1169" s="767"/>
      <c r="GT1169" s="767"/>
      <c r="GU1169" s="767"/>
      <c r="GV1169" s="767"/>
      <c r="GW1169" s="767"/>
      <c r="GX1169" s="767"/>
      <c r="GY1169" s="767"/>
      <c r="GZ1169" s="767"/>
      <c r="HA1169" s="767"/>
      <c r="HB1169" s="767"/>
      <c r="HC1169" s="767"/>
    </row>
    <row r="1170" spans="1:211" s="864" customFormat="1" ht="13.9" hidden="1" customHeight="1">
      <c r="A1170" s="307"/>
      <c r="B1170" s="351"/>
      <c r="C1170" s="971" t="str">
        <f>IF('1C TSspéc16'!H$17&lt;&gt;0,'1C TSspéc16'!$B$12,"")</f>
        <v/>
      </c>
      <c r="D1170" s="972"/>
      <c r="E1170" s="973"/>
      <c r="F1170" s="93">
        <f>IF(AND($C1170='1C TSspéc16'!$B$12,'1C TSspéc16'!$B$16="spécifiques",'1C TSspéc16'!$H$17&lt;&gt;""),'1C TSspéc16'!$H$21,"")</f>
        <v>0</v>
      </c>
      <c r="G1170" s="863"/>
      <c r="H1170" s="745">
        <v>0.21</v>
      </c>
      <c r="I1170" s="747">
        <v>1</v>
      </c>
      <c r="J1170" s="312"/>
      <c r="K1170" s="680">
        <f t="shared" si="299"/>
        <v>0</v>
      </c>
      <c r="L1170" s="556">
        <f>IF(OR('1C TSspéc16'!$B$12="",'1C TSspéc16'!H$30=0),0,IF(AND('1C TSspéc16'!$B$12&lt;&gt;"",$K$2="Pôle",'1C TSspéc16'!$C$12="OUI"),(('1C TSspéc16'!H$22+'1C TSspéc16'!H$23+'1C TSspéc16'!H$24+'1C TSspéc16'!H$25+'1C TSspéc16'!H$29)/'1C TSspéc16'!H$17),IF(AND('1C TSspéc16'!$B$12&lt;&gt;"",$K$2="Pôle",'1C TSspéc16'!$C$12="NON"),(('1C TSspéc16'!H$22+'1C TSspéc16'!H$23+'1C TSspéc16'!H$24+'1C TSspéc16'!H$25+'1C TSspéc16'!H$29)/'1C TSspéc16'!H$30),IF(AND('1C TSspéc16'!$B$12&lt;&gt;"",$K$2&lt;&gt;"Pôle",'1C TSspéc16'!$C$12="OUI"),(('1C TSspéc16'!H$22+'1C TSspéc16'!H$23+'1C TSspéc16'!H$24+'1C TSspéc16'!H$25+'1C TSspéc16'!H$26+'1C TSspéc16'!H$27+'1C TSspéc16'!H$28+'1C TSspéc16'!H$29)/'1C TSspéc16'!H$17),IF(AND('1C TSspéc16'!$B$12&lt;&gt;"",$K$2&lt;&gt;"Pôle",'1C TSspéc16'!$C$12="NON"),(('1C TSspéc16'!H$22+'1C TSspéc16'!H$23+'1C TSspéc16'!H$24+'1C TSspéc16'!H$25+'1C TSspéc16'!H$26+'1C TSspéc16'!H$27+'1C TSspéc16'!H$28+'1C TSspéc16'!H$29)/'1C TSspéc16'!H$30))))))</f>
        <v>0</v>
      </c>
      <c r="M1170" s="556">
        <f>IF(OR('1C TSspéc16'!$B$12="",'1C TSspéc16'!H$30=0),0,IF(AND('1C TSspéc16'!$B$12&lt;&gt;"",$K$2="Pôle",'1C TSspéc16'!$C$12="OUI"),(('1C TSspéc16'!H$26+'1C TSspéc16'!H$27+'1C TSspéc16'!H$28)/'1C TSspéc16'!H$17),IF(AND('1C TSspéc16'!$B$12&lt;&gt;"",$K$2="Pôle",'1C TSspéc16'!$C$12="NON"),(('1C TSspéc16'!H$26+'1C TSspéc16'!H$27+'1C TSspéc16'!H$28)/'1C TSspéc16'!H$30),IF(AND('1C TSspéc16'!$B$12&lt;&gt;"",$K$2&lt;&gt;"Pôle"),0))))</f>
        <v>0</v>
      </c>
      <c r="N1170" s="557">
        <f>IF(AND('1C TSspéc16'!$B$12&lt;&gt;0,'1C TSspéc16'!$H$30&lt;&gt;0),L1170+M1170,0)</f>
        <v>0</v>
      </c>
      <c r="O1170" s="542" t="str">
        <f>IF(AND('1C TSspéc16'!$H$17&lt;&gt;0,'1C TSspéc16'!$C$12="OUI"),'1C TSspéc16'!$H$35/'1C TSspéc16'!$H$17,"")</f>
        <v/>
      </c>
      <c r="P1170" s="543" t="str">
        <f>IF(AND('1C TSspéc16'!$H$17&lt;&gt;0,'1C TSspéc16'!$C$12="OUI"),'1C TSspéc16'!$H$36/'1C TSspéc16'!$H$17,"")</f>
        <v/>
      </c>
      <c r="Q1170" s="543" t="str">
        <f>IF(AND('1C TSspéc16'!$H$17&lt;&gt;0,'1C TSspéc16'!$C$12="OUI"),'1C TSspéc16'!$H$37/'1C TSspéc16'!$H$17,"")</f>
        <v/>
      </c>
      <c r="R1170" s="543" t="str">
        <f>IF(AND('1C TSspéc16'!$H$17&lt;&gt;0,'1C TSspéc16'!$C$12="OUI"),'1C TSspéc16'!$H$38/'1C TSspéc16'!$H$17,"")</f>
        <v/>
      </c>
      <c r="S1170" s="543" t="str">
        <f>IF(AND('1C TSspéc16'!$H$17&lt;&gt;0,'1C TSspéc16'!$C$12="OUI"),'1C TSspéc16'!$H$39/'1C TSspéc16'!$H$17,"")</f>
        <v/>
      </c>
      <c r="T1170" s="543" t="str">
        <f>IF(AND('1C TSspéc16'!$H$17&lt;&gt;0,'1C TSspéc16'!$C$12="OUI"),'1C TSspéc16'!$H$40/'1C TSspéc16'!$H$17,"")</f>
        <v/>
      </c>
      <c r="U1170" s="543" t="str">
        <f>IF(AND('1C TSspéc16'!$H$17&lt;&gt;0,'1C TSspéc16'!$C$12="OUI"),'1C TSspéc16'!$H$41/'1C TSspéc16'!$H$17,"")</f>
        <v/>
      </c>
      <c r="V1170" s="543" t="str">
        <f>IF(AND('1C TSspéc16'!$H$17&lt;&gt;0,'1C TSspéc16'!$C$12="OUI"),'1C TSspéc16'!$H$42/'1C TSspéc16'!$H$17,"")</f>
        <v/>
      </c>
      <c r="W1170" s="543" t="str">
        <f>IF(AND('1C TSspéc16'!$H$17&lt;&gt;0,'1C TSspéc16'!$C$12="OUI"),'1C TSspéc16'!$H$43/'1C TSspéc16'!$H$17,"")</f>
        <v/>
      </c>
      <c r="X1170" s="543" t="str">
        <f>IF(AND('1C TSspéc16'!$H$17&lt;&gt;0,'1C TSspéc16'!$C$12="OUI"),'1C TSspéc16'!$H$44/'1C TSspéc16'!$H$17,"")</f>
        <v/>
      </c>
      <c r="Y1170" s="543" t="str">
        <f>IF(AND('1C TSspéc16'!$H$17&lt;&gt;0,'1C TSspéc16'!$C$12="OUI"),'1C TSspéc16'!$H$45/'1C TSspéc16'!$H$17,"")</f>
        <v/>
      </c>
      <c r="Z1170" s="543" t="str">
        <f>IF(AND('1C TSspéc16'!$H$17&lt;&gt;0,'1C TSspéc16'!$C$12="OUI"),'1C TSspéc16'!$H$46/'1C TSspéc16'!$H$17,"")</f>
        <v/>
      </c>
      <c r="AA1170" s="543" t="str">
        <f>IF(AND('1C TSspéc16'!$H$17&lt;&gt;0,'1C TSspéc16'!$C$12="OUI"),'1C TSspéc16'!$H$47/'1C TSspéc16'!$H$17,"")</f>
        <v/>
      </c>
      <c r="AB1170" s="543" t="str">
        <f>IF(AND('1C TSspéc16'!$H$17&lt;&gt;0,'1C TSspéc16'!$C$12="OUI"),'1C TSspéc16'!$H$48/'1C TSspéc16'!$H$17,"")</f>
        <v/>
      </c>
      <c r="AC1170" s="543" t="str">
        <f>IF(AND('1C TSspéc16'!$H$17&lt;&gt;0,'1C TSspéc16'!$C$12="OUI"),'1C TSspéc16'!$H$49/'1C TSspéc16'!$H$17,"")</f>
        <v/>
      </c>
      <c r="AD1170" s="543" t="str">
        <f>IF(AND('1C TSspéc16'!$H$17&lt;&gt;0,'1C TSspéc16'!$C$12="OUI"),'1C TSspéc16'!$H$50/'1C TSspéc16'!$H$17,"")</f>
        <v/>
      </c>
      <c r="AE1170" s="543" t="str">
        <f>IF(AND('1C TSspéc16'!$H$17&lt;&gt;0,'1C TSspéc16'!$C$12="OUI"),'1C TSspéc16'!$H$51/'1C TSspéc16'!$H$17,"")</f>
        <v/>
      </c>
      <c r="AF1170" s="543" t="str">
        <f>IF(AND('1C TSspéc16'!$H$17&lt;&gt;0,'1C TSspéc16'!$C$12="OUI"),'1C TSspéc16'!$H$52/'1C TSspéc16'!$H$17,"")</f>
        <v/>
      </c>
      <c r="AG1170" s="543" t="str">
        <f>IF(AND('1C TSspéc16'!$H$17&lt;&gt;0,'1C TSspéc16'!$C$12="OUI"),'1C TSspéc16'!$H$53/'1C TSspéc16'!$H$17,"")</f>
        <v/>
      </c>
      <c r="AH1170" s="543" t="str">
        <f>IF(AND('1C TSspéc16'!$H$17&lt;&gt;0,'1C TSspéc16'!$C$12="OUI"),'1C TSspéc16'!$H$54/'1C TSspéc16'!$H$17,"")</f>
        <v/>
      </c>
      <c r="AI1170" s="543" t="str">
        <f>IF(AND('1C TSspéc16'!$H$17&lt;&gt;0,'1C TSspéc16'!$C$12="OUI"),'1C TSspéc16'!$H$55/'1C TSspéc16'!$H$17,"")</f>
        <v/>
      </c>
      <c r="AJ1170" s="543" t="str">
        <f>IF(AND('1C TSspéc16'!$H$17&lt;&gt;0,'1C TSspéc16'!$C$12="OUI"),'1C TSspéc16'!$H$56/'1C TSspéc16'!$H$17,"")</f>
        <v/>
      </c>
      <c r="AK1170" s="543" t="str">
        <f>IF(AND('1C TSspéc16'!$H$17&lt;&gt;0,'1C TSspéc16'!$C$12="OUI"),'1C TSspéc16'!$H$57/'1C TSspéc16'!$H$17,"")</f>
        <v/>
      </c>
      <c r="AL1170" s="72">
        <f>IF(AND('1C TSspéc16'!$H$17&lt;&gt;0,'1C TSspéc16'!$C$12="OUI"),N1170+AK1170,N1170)</f>
        <v>0</v>
      </c>
      <c r="AM1170" s="417">
        <f t="shared" si="318"/>
        <v>0</v>
      </c>
      <c r="AN1170" s="417">
        <f t="shared" si="319"/>
        <v>0</v>
      </c>
      <c r="AO1170" s="418" t="str">
        <f>IF(AND('1C TSspéc16'!$H$17&lt;&gt;0,'1C TSspéc16'!$H$30&lt;&gt;0),AM1170+AN1170,"")</f>
        <v/>
      </c>
      <c r="AP1170" s="573" t="str">
        <f>IF(AND('1C TSspéc16'!$H$17&lt;&gt;0,'1C TSspéc16'!$H$30&lt;&gt;0),AM1170-AR1170,"")</f>
        <v/>
      </c>
      <c r="AQ1170" s="583">
        <f t="shared" si="320"/>
        <v>0</v>
      </c>
      <c r="AR1170" s="596"/>
      <c r="AS1170" s="102"/>
      <c r="AT1170" s="27" t="str">
        <f>IF(('1C TSspéc16'!H$17*FICHE!$C$14&lt;J1170),"Forfait limité à "&amp;FICHE!$C$14&amp;"€/jour","")</f>
        <v/>
      </c>
      <c r="AU1170" s="592"/>
      <c r="AV1170" s="824"/>
      <c r="AW1170" s="824"/>
      <c r="AX1170" s="824"/>
      <c r="AY1170" s="824"/>
      <c r="AZ1170" s="824"/>
      <c r="BA1170" s="767"/>
      <c r="BB1170" s="767"/>
      <c r="BC1170" s="767"/>
      <c r="BD1170" s="767"/>
      <c r="BE1170" s="767"/>
      <c r="BF1170" s="767"/>
      <c r="BG1170" s="767"/>
      <c r="BH1170" s="767"/>
      <c r="BI1170" s="767"/>
      <c r="BJ1170" s="767"/>
      <c r="BK1170" s="767"/>
      <c r="BL1170" s="767"/>
      <c r="BM1170" s="767"/>
      <c r="BN1170" s="767"/>
      <c r="BO1170" s="767"/>
      <c r="BP1170" s="767"/>
      <c r="BQ1170" s="767"/>
      <c r="BR1170" s="767"/>
      <c r="BS1170" s="767"/>
      <c r="BT1170" s="767"/>
      <c r="BU1170" s="767"/>
      <c r="BV1170" s="767"/>
      <c r="BW1170" s="767"/>
      <c r="BX1170" s="767"/>
      <c r="BY1170" s="767"/>
      <c r="BZ1170" s="767"/>
      <c r="CA1170" s="767"/>
      <c r="CB1170" s="767"/>
      <c r="CC1170" s="767"/>
      <c r="CD1170" s="767"/>
      <c r="CE1170" s="767"/>
      <c r="CF1170" s="767"/>
      <c r="CG1170" s="767"/>
      <c r="CH1170" s="767"/>
      <c r="CI1170" s="767"/>
      <c r="CJ1170" s="767"/>
      <c r="CK1170" s="767"/>
      <c r="CL1170" s="767"/>
      <c r="CM1170" s="767"/>
      <c r="CN1170" s="767"/>
      <c r="CO1170" s="767"/>
      <c r="CP1170" s="767"/>
      <c r="CQ1170" s="767"/>
      <c r="CR1170" s="767"/>
      <c r="CS1170" s="767"/>
      <c r="CT1170" s="767"/>
      <c r="CU1170" s="767"/>
      <c r="CV1170" s="767"/>
      <c r="CW1170" s="767"/>
      <c r="CX1170" s="767"/>
      <c r="CY1170" s="767"/>
      <c r="CZ1170" s="767"/>
      <c r="DA1170" s="767"/>
      <c r="DB1170" s="767"/>
      <c r="DC1170" s="767"/>
      <c r="DD1170" s="767"/>
      <c r="DE1170" s="767"/>
      <c r="DF1170" s="767"/>
      <c r="DG1170" s="767"/>
      <c r="DH1170" s="767"/>
      <c r="DI1170" s="767"/>
      <c r="DJ1170" s="767"/>
      <c r="DK1170" s="767"/>
      <c r="DL1170" s="767"/>
      <c r="DM1170" s="767"/>
      <c r="DN1170" s="767"/>
      <c r="DO1170" s="767"/>
      <c r="DP1170" s="767"/>
      <c r="DQ1170" s="767"/>
      <c r="DR1170" s="767"/>
      <c r="DS1170" s="767"/>
      <c r="DT1170" s="767"/>
      <c r="DU1170" s="767"/>
      <c r="DV1170" s="767"/>
      <c r="DW1170" s="767"/>
      <c r="DX1170" s="767"/>
      <c r="DY1170" s="767"/>
      <c r="DZ1170" s="767"/>
      <c r="EA1170" s="767"/>
      <c r="EB1170" s="767"/>
      <c r="EC1170" s="767"/>
      <c r="ED1170" s="767"/>
      <c r="EE1170" s="767"/>
      <c r="EF1170" s="767"/>
      <c r="EG1170" s="767"/>
      <c r="EH1170" s="767"/>
      <c r="EI1170" s="767"/>
      <c r="EJ1170" s="767"/>
      <c r="EK1170" s="767"/>
      <c r="EL1170" s="767"/>
      <c r="EM1170" s="767"/>
      <c r="EN1170" s="767"/>
      <c r="EO1170" s="767"/>
      <c r="EP1170" s="767"/>
      <c r="EQ1170" s="767"/>
      <c r="ER1170" s="767"/>
      <c r="ES1170" s="767"/>
      <c r="ET1170" s="767"/>
      <c r="EU1170" s="767"/>
      <c r="EV1170" s="767"/>
      <c r="EW1170" s="767"/>
      <c r="EX1170" s="767"/>
      <c r="EY1170" s="767"/>
      <c r="EZ1170" s="767"/>
      <c r="FA1170" s="767"/>
      <c r="FB1170" s="767"/>
      <c r="FC1170" s="767"/>
      <c r="FD1170" s="767"/>
      <c r="FE1170" s="767"/>
      <c r="FF1170" s="767"/>
      <c r="FG1170" s="767"/>
      <c r="FH1170" s="767"/>
      <c r="FI1170" s="767"/>
      <c r="FJ1170" s="767"/>
      <c r="FK1170" s="767"/>
      <c r="FL1170" s="767"/>
      <c r="FM1170" s="767"/>
      <c r="FN1170" s="767"/>
      <c r="FO1170" s="767"/>
      <c r="FP1170" s="767"/>
      <c r="FQ1170" s="767"/>
      <c r="FR1170" s="767"/>
      <c r="FS1170" s="767"/>
      <c r="FT1170" s="767"/>
      <c r="FU1170" s="767"/>
      <c r="FV1170" s="767"/>
      <c r="FW1170" s="767"/>
      <c r="FX1170" s="767"/>
      <c r="FY1170" s="767"/>
      <c r="FZ1170" s="767"/>
      <c r="GA1170" s="767"/>
      <c r="GB1170" s="767"/>
      <c r="GC1170" s="767"/>
      <c r="GD1170" s="767"/>
      <c r="GE1170" s="767"/>
      <c r="GF1170" s="767"/>
      <c r="GG1170" s="767"/>
      <c r="GH1170" s="767"/>
      <c r="GI1170" s="767"/>
      <c r="GJ1170" s="767"/>
      <c r="GK1170" s="767"/>
      <c r="GL1170" s="767"/>
      <c r="GM1170" s="767"/>
      <c r="GN1170" s="767"/>
      <c r="GO1170" s="767"/>
      <c r="GP1170" s="767"/>
      <c r="GQ1170" s="767"/>
      <c r="GR1170" s="767"/>
      <c r="GS1170" s="767"/>
      <c r="GT1170" s="767"/>
      <c r="GU1170" s="767"/>
      <c r="GV1170" s="767"/>
      <c r="GW1170" s="767"/>
      <c r="GX1170" s="767"/>
      <c r="GY1170" s="767"/>
      <c r="GZ1170" s="767"/>
      <c r="HA1170" s="767"/>
      <c r="HB1170" s="767"/>
      <c r="HC1170" s="767"/>
    </row>
    <row r="1171" spans="1:211" s="864" customFormat="1" ht="13.9" hidden="1" customHeight="1">
      <c r="A1171" s="307"/>
      <c r="B1171" s="351"/>
      <c r="C1171" s="971" t="str">
        <f>IF('1C TSspéc16'!I$17&lt;&gt;0,'1C TSspéc16'!$B$12,"")</f>
        <v/>
      </c>
      <c r="D1171" s="972"/>
      <c r="E1171" s="973"/>
      <c r="F1171" s="93">
        <f>IF(AND($C1171='1C TSspéc16'!$B$12,'1C TSspéc16'!$B$16="spécifiques",'1C TSspéc16'!$I$17&lt;&gt;""),'1C TSspéc16'!$I$21,"")</f>
        <v>0</v>
      </c>
      <c r="G1171" s="863"/>
      <c r="H1171" s="745">
        <v>0.21</v>
      </c>
      <c r="I1171" s="747">
        <v>1</v>
      </c>
      <c r="J1171" s="312"/>
      <c r="K1171" s="680">
        <f t="shared" si="299"/>
        <v>0</v>
      </c>
      <c r="L1171" s="556">
        <f>IF(OR('1C TSspéc16'!$B$12="",'1C TSspéc16'!I$30=0),0,IF(AND('1C TSspéc16'!$B$12&lt;&gt;"",$K$2="Pôle",'1C TSspéc16'!$C$12="OUI"),(('1C TSspéc16'!I$22+'1C TSspéc16'!I$23+'1C TSspéc16'!I$24+'1C TSspéc16'!I$25+'1C TSspéc16'!I$29)/'1C TSspéc16'!I$17),IF(AND('1C TSspéc16'!$B$12&lt;&gt;"",$K$2="Pôle",'1C TSspéc16'!$C$12="NON"),(('1C TSspéc16'!I$22+'1C TSspéc16'!I$23+'1C TSspéc16'!I$24+'1C TSspéc16'!I$25+'1C TSspéc16'!I$29)/'1C TSspéc16'!I$30),IF(AND('1C TSspéc16'!$B$12&lt;&gt;"",$K$2&lt;&gt;"Pôle",'1C TSspéc16'!$C$12="OUI"),(('1C TSspéc16'!I$22+'1C TSspéc16'!I$23+'1C TSspéc16'!I$24+'1C TSspéc16'!I$25+'1C TSspéc16'!I$26+'1C TSspéc16'!I$27+'1C TSspéc16'!I$28+'1C TSspéc16'!I$29)/'1C TSspéc16'!I$17),IF(AND('1C TSspéc16'!$B$12&lt;&gt;"",$K$2&lt;&gt;"Pôle",'1C TSspéc16'!$C$12="NON"),(('1C TSspéc16'!I$22+'1C TSspéc16'!I$23+'1C TSspéc16'!I$24+'1C TSspéc16'!I$25+'1C TSspéc16'!I$26+'1C TSspéc16'!I$27+'1C TSspéc16'!I$28+'1C TSspéc16'!I$29)/'1C TSspéc16'!I$30))))))</f>
        <v>0</v>
      </c>
      <c r="M1171" s="556">
        <f>IF(OR('1C TSspéc16'!$B$12="",'1C TSspéc16'!I$30=0),0,IF(AND('1C TSspéc16'!$B$12&lt;&gt;"",$K$2="Pôle",'1C TSspéc16'!$C$12="OUI"),(('1C TSspéc16'!I$26+'1C TSspéc16'!I$27+'1C TSspéc16'!I$28)/'1C TSspéc16'!I$17),IF(AND('1C TSspéc16'!$B$12&lt;&gt;"",$K$2="Pôle",'1C TSspéc16'!$C$12="NON"),(('1C TSspéc16'!I$26+'1C TSspéc16'!I$27+'1C TSspéc16'!I$28)/'1C TSspéc16'!I$30),IF(AND('1C TSspéc16'!$B$12&lt;&gt;"",$K$2&lt;&gt;"Pôle"),0))))</f>
        <v>0</v>
      </c>
      <c r="N1171" s="557">
        <f>IF(AND('1C TSspéc16'!$B$12&lt;&gt;0,'1C TSspéc16'!$I$30&lt;&gt;0),L1171+M1171,0)</f>
        <v>0</v>
      </c>
      <c r="O1171" s="542" t="str">
        <f>IF(AND('1C TSspéc16'!$I$17&lt;&gt;0,'1C TSspéc16'!$C$12="OUI"),'1C TSspéc16'!$I$35/'1C TSspéc16'!$I$17,"")</f>
        <v/>
      </c>
      <c r="P1171" s="543" t="str">
        <f>IF(AND('1C TSspéc16'!$I$17&lt;&gt;0,'1C TSspéc16'!$C$12="OUI"),'1C TSspéc16'!$I$36/'1C TSspéc16'!$I$17,"")</f>
        <v/>
      </c>
      <c r="Q1171" s="543" t="str">
        <f>IF(AND('1C TSspéc16'!$I$17&lt;&gt;0,'1C TSspéc16'!$C$12="OUI"),'1C TSspéc16'!$I$37/'1C TSspéc16'!$I$17,"")</f>
        <v/>
      </c>
      <c r="R1171" s="543" t="str">
        <f>IF(AND('1C TSspéc16'!$I$17&lt;&gt;0,'1C TSspéc16'!$C$12="OUI"),'1C TSspéc16'!$I$38/'1C TSspéc16'!$I$17,"")</f>
        <v/>
      </c>
      <c r="S1171" s="543" t="str">
        <f>IF(AND('1C TSspéc16'!$I$17&lt;&gt;0,'1C TSspéc16'!$C$12="OUI"),'1C TSspéc16'!$I$39/'1C TSspéc16'!$I$17,"")</f>
        <v/>
      </c>
      <c r="T1171" s="543" t="str">
        <f>IF(AND('1C TSspéc16'!$I$17&lt;&gt;0,'1C TSspéc16'!$C$12="OUI"),'1C TSspéc16'!$I$40/'1C TSspéc16'!$I$17,"")</f>
        <v/>
      </c>
      <c r="U1171" s="543" t="str">
        <f>IF(AND('1C TSspéc16'!$I$17&lt;&gt;0,'1C TSspéc16'!$C$12="OUI"),'1C TSspéc16'!$I$41/'1C TSspéc16'!$I$17,"")</f>
        <v/>
      </c>
      <c r="V1171" s="543" t="str">
        <f>IF(AND('1C TSspéc16'!$I$17&lt;&gt;0,'1C TSspéc16'!$C$12="OUI"),'1C TSspéc16'!$I$42/'1C TSspéc16'!$I$17,"")</f>
        <v/>
      </c>
      <c r="W1171" s="543" t="str">
        <f>IF(AND('1C TSspéc16'!$I$17&lt;&gt;0,'1C TSspéc16'!$C$12="OUI"),'1C TSspéc16'!$I$43/'1C TSspéc16'!$I$17,"")</f>
        <v/>
      </c>
      <c r="X1171" s="543" t="str">
        <f>IF(AND('1C TSspéc16'!$I$17&lt;&gt;0,'1C TSspéc16'!$C$12="OUI"),'1C TSspéc16'!$I$44/'1C TSspéc16'!$I$17,"")</f>
        <v/>
      </c>
      <c r="Y1171" s="543" t="str">
        <f>IF(AND('1C TSspéc16'!$I$17&lt;&gt;0,'1C TSspéc16'!$C$12="OUI"),'1C TSspéc16'!$I$45/'1C TSspéc16'!$I$17,"")</f>
        <v/>
      </c>
      <c r="Z1171" s="543" t="str">
        <f>IF(AND('1C TSspéc16'!$I$17&lt;&gt;0,'1C TSspéc16'!$C$12="OUI"),'1C TSspéc16'!$I$46/'1C TSspéc16'!$I$17,"")</f>
        <v/>
      </c>
      <c r="AA1171" s="543" t="str">
        <f>IF(AND('1C TSspéc16'!$I$17&lt;&gt;0,'1C TSspéc16'!$C$12="OUI"),'1C TSspéc16'!$I$47/'1C TSspéc16'!$I$17,"")</f>
        <v/>
      </c>
      <c r="AB1171" s="543" t="str">
        <f>IF(AND('1C TSspéc16'!$I$17&lt;&gt;0,'1C TSspéc16'!$C$12="OUI"),'1C TSspéc16'!$I$48/'1C TSspéc16'!$I$17,"")</f>
        <v/>
      </c>
      <c r="AC1171" s="543" t="str">
        <f>IF(AND('1C TSspéc16'!$I$17&lt;&gt;0,'1C TSspéc16'!$C$12="OUI"),'1C TSspéc16'!$I$49/'1C TSspéc16'!$I$17,"")</f>
        <v/>
      </c>
      <c r="AD1171" s="543" t="str">
        <f>IF(AND('1C TSspéc16'!$I$17&lt;&gt;0,'1C TSspéc16'!$C$12="OUI"),'1C TSspéc16'!$I$50/'1C TSspéc16'!$I$17,"")</f>
        <v/>
      </c>
      <c r="AE1171" s="543" t="str">
        <f>IF(AND('1C TSspéc16'!$I$17&lt;&gt;0,'1C TSspéc16'!$C$12="OUI"),'1C TSspéc16'!$I$51/'1C TSspéc16'!$I$17,"")</f>
        <v/>
      </c>
      <c r="AF1171" s="543" t="str">
        <f>IF(AND('1C TSspéc16'!$I$17&lt;&gt;0,'1C TSspéc16'!$C$12="OUI"),'1C TSspéc16'!$I$52/'1C TSspéc16'!$I$17,"")</f>
        <v/>
      </c>
      <c r="AG1171" s="543" t="str">
        <f>IF(AND('1C TSspéc16'!$I$17&lt;&gt;0,'1C TSspéc16'!$C$12="OUI"),'1C TSspéc16'!$I$53/'1C TSspéc16'!$I$17,"")</f>
        <v/>
      </c>
      <c r="AH1171" s="543" t="str">
        <f>IF(AND('1C TSspéc16'!$I$17&lt;&gt;0,'1C TSspéc16'!$C$12="OUI"),'1C TSspéc16'!$I$54/'1C TSspéc16'!$I$17,"")</f>
        <v/>
      </c>
      <c r="AI1171" s="543" t="str">
        <f>IF(AND('1C TSspéc16'!$I$17&lt;&gt;0,'1C TSspéc16'!$C$12="OUI"),'1C TSspéc16'!$I$55/'1C TSspéc16'!$I$17,"")</f>
        <v/>
      </c>
      <c r="AJ1171" s="543" t="str">
        <f>IF(AND('1C TSspéc16'!$I$17&lt;&gt;0,'1C TSspéc16'!$C$12="OUI"),'1C TSspéc16'!$I$56/'1C TSspéc16'!$I$17,"")</f>
        <v/>
      </c>
      <c r="AK1171" s="543" t="str">
        <f>IF(AND('1C TSspéc16'!$I$17&lt;&gt;0,'1C TSspéc16'!$C$12="OUI"),'1C TSspéc16'!$I$57/'1C TSspéc16'!$I$17,"")</f>
        <v/>
      </c>
      <c r="AL1171" s="72">
        <f>IF(AND('1C TSspéc16'!$I$17&lt;&gt;0,'1C TSspéc16'!$C$12="OUI"),N1171+AK1171,N1171)</f>
        <v>0</v>
      </c>
      <c r="AM1171" s="417">
        <f t="shared" si="318"/>
        <v>0</v>
      </c>
      <c r="AN1171" s="417">
        <f t="shared" si="319"/>
        <v>0</v>
      </c>
      <c r="AO1171" s="418" t="str">
        <f>IF(AND('1C TSspéc16'!$I$17&lt;&gt;0,'1C TSspéc16'!$I$30&lt;&gt;0),AM1171+AN1171,"")</f>
        <v/>
      </c>
      <c r="AP1171" s="573" t="str">
        <f>IF(AND('1C TSspéc16'!$I$17&lt;&gt;0,'1C TSspéc16'!$I$30&lt;&gt;0),AM1171-AR1171,"")</f>
        <v/>
      </c>
      <c r="AQ1171" s="583">
        <f t="shared" si="320"/>
        <v>0</v>
      </c>
      <c r="AR1171" s="596"/>
      <c r="AS1171" s="102"/>
      <c r="AT1171" s="27" t="str">
        <f>IF(('1C TSspéc16'!I$17*FICHE!$C$14&lt;J1171),"Forfait limité à "&amp;FICHE!$C$14&amp;"€/jour","")</f>
        <v/>
      </c>
      <c r="AU1171" s="592"/>
      <c r="AV1171" s="824"/>
      <c r="AW1171" s="824"/>
      <c r="AX1171" s="824"/>
      <c r="AY1171" s="824"/>
      <c r="AZ1171" s="824"/>
      <c r="BA1171" s="767"/>
      <c r="BB1171" s="767"/>
      <c r="BC1171" s="767"/>
      <c r="BD1171" s="767"/>
      <c r="BE1171" s="767"/>
      <c r="BF1171" s="767"/>
      <c r="BG1171" s="767"/>
      <c r="BH1171" s="767"/>
      <c r="BI1171" s="767"/>
      <c r="BJ1171" s="767"/>
      <c r="BK1171" s="767"/>
      <c r="BL1171" s="767"/>
      <c r="BM1171" s="767"/>
      <c r="BN1171" s="767"/>
      <c r="BO1171" s="767"/>
      <c r="BP1171" s="767"/>
      <c r="BQ1171" s="767"/>
      <c r="BR1171" s="767"/>
      <c r="BS1171" s="767"/>
      <c r="BT1171" s="767"/>
      <c r="BU1171" s="767"/>
      <c r="BV1171" s="767"/>
      <c r="BW1171" s="767"/>
      <c r="BX1171" s="767"/>
      <c r="BY1171" s="767"/>
      <c r="BZ1171" s="767"/>
      <c r="CA1171" s="767"/>
      <c r="CB1171" s="767"/>
      <c r="CC1171" s="767"/>
      <c r="CD1171" s="767"/>
      <c r="CE1171" s="767"/>
      <c r="CF1171" s="767"/>
      <c r="CG1171" s="767"/>
      <c r="CH1171" s="767"/>
      <c r="CI1171" s="767"/>
      <c r="CJ1171" s="767"/>
      <c r="CK1171" s="767"/>
      <c r="CL1171" s="767"/>
      <c r="CM1171" s="767"/>
      <c r="CN1171" s="767"/>
      <c r="CO1171" s="767"/>
      <c r="CP1171" s="767"/>
      <c r="CQ1171" s="767"/>
      <c r="CR1171" s="767"/>
      <c r="CS1171" s="767"/>
      <c r="CT1171" s="767"/>
      <c r="CU1171" s="767"/>
      <c r="CV1171" s="767"/>
      <c r="CW1171" s="767"/>
      <c r="CX1171" s="767"/>
      <c r="CY1171" s="767"/>
      <c r="CZ1171" s="767"/>
      <c r="DA1171" s="767"/>
      <c r="DB1171" s="767"/>
      <c r="DC1171" s="767"/>
      <c r="DD1171" s="767"/>
      <c r="DE1171" s="767"/>
      <c r="DF1171" s="767"/>
      <c r="DG1171" s="767"/>
      <c r="DH1171" s="767"/>
      <c r="DI1171" s="767"/>
      <c r="DJ1171" s="767"/>
      <c r="DK1171" s="767"/>
      <c r="DL1171" s="767"/>
      <c r="DM1171" s="767"/>
      <c r="DN1171" s="767"/>
      <c r="DO1171" s="767"/>
      <c r="DP1171" s="767"/>
      <c r="DQ1171" s="767"/>
      <c r="DR1171" s="767"/>
      <c r="DS1171" s="767"/>
      <c r="DT1171" s="767"/>
      <c r="DU1171" s="767"/>
      <c r="DV1171" s="767"/>
      <c r="DW1171" s="767"/>
      <c r="DX1171" s="767"/>
      <c r="DY1171" s="767"/>
      <c r="DZ1171" s="767"/>
      <c r="EA1171" s="767"/>
      <c r="EB1171" s="767"/>
      <c r="EC1171" s="767"/>
      <c r="ED1171" s="767"/>
      <c r="EE1171" s="767"/>
      <c r="EF1171" s="767"/>
      <c r="EG1171" s="767"/>
      <c r="EH1171" s="767"/>
      <c r="EI1171" s="767"/>
      <c r="EJ1171" s="767"/>
      <c r="EK1171" s="767"/>
      <c r="EL1171" s="767"/>
      <c r="EM1171" s="767"/>
      <c r="EN1171" s="767"/>
      <c r="EO1171" s="767"/>
      <c r="EP1171" s="767"/>
      <c r="EQ1171" s="767"/>
      <c r="ER1171" s="767"/>
      <c r="ES1171" s="767"/>
      <c r="ET1171" s="767"/>
      <c r="EU1171" s="767"/>
      <c r="EV1171" s="767"/>
      <c r="EW1171" s="767"/>
      <c r="EX1171" s="767"/>
      <c r="EY1171" s="767"/>
      <c r="EZ1171" s="767"/>
      <c r="FA1171" s="767"/>
      <c r="FB1171" s="767"/>
      <c r="FC1171" s="767"/>
      <c r="FD1171" s="767"/>
      <c r="FE1171" s="767"/>
      <c r="FF1171" s="767"/>
      <c r="FG1171" s="767"/>
      <c r="FH1171" s="767"/>
      <c r="FI1171" s="767"/>
      <c r="FJ1171" s="767"/>
      <c r="FK1171" s="767"/>
      <c r="FL1171" s="767"/>
      <c r="FM1171" s="767"/>
      <c r="FN1171" s="767"/>
      <c r="FO1171" s="767"/>
      <c r="FP1171" s="767"/>
      <c r="FQ1171" s="767"/>
      <c r="FR1171" s="767"/>
      <c r="FS1171" s="767"/>
      <c r="FT1171" s="767"/>
      <c r="FU1171" s="767"/>
      <c r="FV1171" s="767"/>
      <c r="FW1171" s="767"/>
      <c r="FX1171" s="767"/>
      <c r="FY1171" s="767"/>
      <c r="FZ1171" s="767"/>
      <c r="GA1171" s="767"/>
      <c r="GB1171" s="767"/>
      <c r="GC1171" s="767"/>
      <c r="GD1171" s="767"/>
      <c r="GE1171" s="767"/>
      <c r="GF1171" s="767"/>
      <c r="GG1171" s="767"/>
      <c r="GH1171" s="767"/>
      <c r="GI1171" s="767"/>
      <c r="GJ1171" s="767"/>
      <c r="GK1171" s="767"/>
      <c r="GL1171" s="767"/>
      <c r="GM1171" s="767"/>
      <c r="GN1171" s="767"/>
      <c r="GO1171" s="767"/>
      <c r="GP1171" s="767"/>
      <c r="GQ1171" s="767"/>
      <c r="GR1171" s="767"/>
      <c r="GS1171" s="767"/>
      <c r="GT1171" s="767"/>
      <c r="GU1171" s="767"/>
      <c r="GV1171" s="767"/>
      <c r="GW1171" s="767"/>
      <c r="GX1171" s="767"/>
      <c r="GY1171" s="767"/>
      <c r="GZ1171" s="767"/>
      <c r="HA1171" s="767"/>
      <c r="HB1171" s="767"/>
      <c r="HC1171" s="767"/>
    </row>
    <row r="1172" spans="1:211" s="864" customFormat="1" ht="13.9" hidden="1" customHeight="1">
      <c r="A1172" s="307"/>
      <c r="B1172" s="351"/>
      <c r="C1172" s="971" t="str">
        <f>IF('1C TSspéc16'!J$17&lt;&gt;0,'1C TSspéc16'!$B$12,"")</f>
        <v/>
      </c>
      <c r="D1172" s="972"/>
      <c r="E1172" s="973"/>
      <c r="F1172" s="93">
        <f>IF(AND($C1172='1C TSspéc16'!$B$12,'1C TSspéc16'!$B$16="spécifiques",'1C TSspéc16'!K$17&lt;&gt;""),'1C TSspéc16'!K$21,"")</f>
        <v>0</v>
      </c>
      <c r="G1172" s="863"/>
      <c r="H1172" s="745">
        <v>0.21</v>
      </c>
      <c r="I1172" s="747">
        <v>1</v>
      </c>
      <c r="J1172" s="312"/>
      <c r="K1172" s="680">
        <f t="shared" si="299"/>
        <v>0</v>
      </c>
      <c r="L1172" s="556">
        <f>IF(OR('1C TSspéc16'!$B$12="",'1C TSspéc16'!J$30=0),0,IF(AND('1C TSspéc16'!$B$12&lt;&gt;"",$K$2="Pôle",'1C TSspéc16'!$C$12="OUI"),(('1C TSspéc16'!J$22+'1C TSspéc16'!J$23+'1C TSspéc16'!J$24+'1C TSspéc16'!J$25+'1C TSspéc16'!J$29)/'1C TSspéc16'!J$17),IF(AND('1C TSspéc16'!$B$12&lt;&gt;"",$K$2="Pôle",'1C TSspéc16'!$C$12="NON"),(('1C TSspéc16'!J$22+'1C TSspéc16'!J$23+'1C TSspéc16'!J$24+'1C TSspéc16'!J$25+'1C TSspéc16'!J$29)/'1C TSspéc16'!J$30),IF(AND('1C TSspéc16'!$B$12&lt;&gt;"",$K$2&lt;&gt;"Pôle",'1C TSspéc16'!$C$12="OUI"),(('1C TSspéc16'!J$22+'1C TSspéc16'!J$23+'1C TSspéc16'!J$24+'1C TSspéc16'!J$25+'1C TSspéc16'!J$26+'1C TSspéc16'!J$27+'1C TSspéc16'!J$28+'1C TSspéc16'!J$29)/'1C TSspéc16'!J$17),IF(AND('1C TSspéc16'!$B$12&lt;&gt;"",$K$2&lt;&gt;"Pôle",'1C TSspéc16'!$C$12="NON"),(('1C TSspéc16'!J$22+'1C TSspéc16'!J$23+'1C TSspéc16'!J$24+'1C TSspéc16'!J$25+'1C TSspéc16'!J$26+'1C TSspéc16'!J$27+'1C TSspéc16'!J$28+'1C TSspéc16'!J$29)/'1C TSspéc16'!J$30))))))</f>
        <v>0</v>
      </c>
      <c r="M1172" s="556">
        <f>IF(OR('1C TSspéc16'!$B$12="",'1C TSspéc16'!J$30=0),0,IF(AND('1C TSspéc16'!$B$12&lt;&gt;"",$K$2="Pôle",'1C TSspéc16'!$C$12="OUI"),(('1C TSspéc16'!J$26+'1C TSspéc16'!J$27+'1C TSspéc16'!J$28)/'1C TSspéc16'!J$17),IF(AND('1C TSspéc16'!$B$12&lt;&gt;"",$K$2="Pôle",'1C TSspéc16'!$C$12="NON"),(('1C TSspéc16'!J$26+'1C TSspéc16'!J$27+'1C TSspéc16'!J$28)/'1C TSspéc16'!J$30),IF(AND('1C TSspéc16'!$B$12&lt;&gt;"",$K$2&lt;&gt;"Pôle"),0))))</f>
        <v>0</v>
      </c>
      <c r="N1172" s="557">
        <f>IF(AND('1C TSspéc16'!$B$12&lt;&gt;0,'1C TSspéc16'!$J$30&lt;&gt;0),L1172+M1172,0)</f>
        <v>0</v>
      </c>
      <c r="O1172" s="542" t="str">
        <f>IF(AND('1C TSspéc16'!$J$17&lt;&gt;0,'1C TSspéc16'!$C$12="OUI"),'1C TSspéc16'!$J$35/'1C TSspéc16'!$J$17,"")</f>
        <v/>
      </c>
      <c r="P1172" s="543" t="str">
        <f>IF(AND('1C TSspéc16'!$J$17&lt;&gt;0,'1C TSspéc16'!$C$12="OUI"),'1C TSspéc16'!$J$36/'1C TSspéc16'!$J$17,"")</f>
        <v/>
      </c>
      <c r="Q1172" s="543" t="str">
        <f>IF(AND('1C TSspéc16'!$J$17&lt;&gt;0,'1C TSspéc16'!$C$12="OUI"),'1C TSspéc16'!$J$37/'1C TSspéc16'!$J$17,"")</f>
        <v/>
      </c>
      <c r="R1172" s="543" t="str">
        <f>IF(AND('1C TSspéc16'!$J$17&lt;&gt;0,'1C TSspéc16'!$C$12="OUI"),'1C TSspéc16'!$J$38/'1C TSspéc16'!$J$17,"")</f>
        <v/>
      </c>
      <c r="S1172" s="543" t="str">
        <f>IF(AND('1C TSspéc16'!$J$17&lt;&gt;0,'1C TSspéc16'!$C$12="OUI"),'1C TSspéc16'!$J$39/'1C TSspéc16'!$J$17,"")</f>
        <v/>
      </c>
      <c r="T1172" s="543" t="str">
        <f>IF(AND('1C TSspéc16'!$J$17&lt;&gt;0,'1C TSspéc16'!$C$12="OUI"),'1C TSspéc16'!$J$40/'1C TSspéc16'!$J$17,"")</f>
        <v/>
      </c>
      <c r="U1172" s="543" t="str">
        <f>IF(AND('1C TSspéc16'!$J$17&lt;&gt;0,'1C TSspéc16'!$C$12="OUI"),'1C TSspéc16'!$J$41/'1C TSspéc16'!$J$17,"")</f>
        <v/>
      </c>
      <c r="V1172" s="543" t="str">
        <f>IF(AND('1C TSspéc16'!$J$17&lt;&gt;0,'1C TSspéc16'!$C$12="OUI"),'1C TSspéc16'!$J$42/'1C TSspéc16'!$J$17,"")</f>
        <v/>
      </c>
      <c r="W1172" s="543" t="str">
        <f>IF(AND('1C TSspéc16'!$J$17&lt;&gt;0,'1C TSspéc16'!$C$12="OUI"),'1C TSspéc16'!$J$43/'1C TSspéc16'!$J$17,"")</f>
        <v/>
      </c>
      <c r="X1172" s="543" t="str">
        <f>IF(AND('1C TSspéc16'!$J$17&lt;&gt;0,'1C TSspéc16'!$C$12="OUI"),'1C TSspéc16'!$J$44/'1C TSspéc16'!$J$17,"")</f>
        <v/>
      </c>
      <c r="Y1172" s="543" t="str">
        <f>IF(AND('1C TSspéc16'!$J$17&lt;&gt;0,'1C TSspéc16'!$C$12="OUI"),'1C TSspéc16'!$J$45/'1C TSspéc16'!$J$17,"")</f>
        <v/>
      </c>
      <c r="Z1172" s="543" t="str">
        <f>IF(AND('1C TSspéc16'!$J$17&lt;&gt;0,'1C TSspéc16'!$C$12="OUI"),'1C TSspéc16'!$J$46/'1C TSspéc16'!$J$17,"")</f>
        <v/>
      </c>
      <c r="AA1172" s="543" t="str">
        <f>IF(AND('1C TSspéc16'!$J$17&lt;&gt;0,'1C TSspéc16'!$C$12="OUI"),'1C TSspéc16'!$J$47/'1C TSspéc16'!$J$17,"")</f>
        <v/>
      </c>
      <c r="AB1172" s="543" t="str">
        <f>IF(AND('1C TSspéc16'!$J$17&lt;&gt;0,'1C TSspéc16'!$C$12="OUI"),'1C TSspéc16'!$J$48/'1C TSspéc16'!$J$17,"")</f>
        <v/>
      </c>
      <c r="AC1172" s="543" t="str">
        <f>IF(AND('1C TSspéc16'!$J$17&lt;&gt;0,'1C TSspéc16'!$C$12="OUI"),'1C TSspéc16'!$J$49/'1C TSspéc16'!$J$17,"")</f>
        <v/>
      </c>
      <c r="AD1172" s="543" t="str">
        <f>IF(AND('1C TSspéc16'!$J$17&lt;&gt;0,'1C TSspéc16'!$C$12="OUI"),'1C TSspéc16'!$J$50/'1C TSspéc16'!$J$17,"")</f>
        <v/>
      </c>
      <c r="AE1172" s="543" t="str">
        <f>IF(AND('1C TSspéc16'!$J$17&lt;&gt;0,'1C TSspéc16'!$C$12="OUI"),'1C TSspéc16'!$J$51/'1C TSspéc16'!$J$17,"")</f>
        <v/>
      </c>
      <c r="AF1172" s="543" t="str">
        <f>IF(AND('1C TSspéc16'!$J$17&lt;&gt;0,'1C TSspéc16'!$C$12="OUI"),'1C TSspéc16'!$J$52/'1C TSspéc16'!$J$17,"")</f>
        <v/>
      </c>
      <c r="AG1172" s="543" t="str">
        <f>IF(AND('1C TSspéc16'!$J$17&lt;&gt;0,'1C TSspéc16'!$C$12="OUI"),'1C TSspéc16'!$J$53/'1C TSspéc16'!$J$17,"")</f>
        <v/>
      </c>
      <c r="AH1172" s="543" t="str">
        <f>IF(AND('1C TSspéc16'!$J$17&lt;&gt;0,'1C TSspéc16'!$C$12="OUI"),'1C TSspéc16'!$J$54/'1C TSspéc16'!$J$17,"")</f>
        <v/>
      </c>
      <c r="AI1172" s="543" t="str">
        <f>IF(AND('1C TSspéc16'!$J$17&lt;&gt;0,'1C TSspéc16'!$C$12="OUI"),'1C TSspéc16'!$J$55/'1C TSspéc16'!$J$17,"")</f>
        <v/>
      </c>
      <c r="AJ1172" s="543" t="str">
        <f>IF(AND('1C TSspéc16'!$J$17&lt;&gt;0,'1C TSspéc16'!$C$12="OUI"),'1C TSspéc16'!$J$56/'1C TSspéc16'!$J$17,"")</f>
        <v/>
      </c>
      <c r="AK1172" s="543" t="str">
        <f>IF(AND('1C TSspéc16'!$J$17&lt;&gt;0,'1C TSspéc16'!$C$12="OUI"),'1C TSspéc16'!$J$57/'1C TSspéc16'!$J$17,"")</f>
        <v/>
      </c>
      <c r="AL1172" s="72">
        <f>IF(AND('1C TSspéc16'!$J$17&lt;&gt;0,'1C TSspéc16'!$C$12="OUI"),N1172+AK1172,N1172)</f>
        <v>0</v>
      </c>
      <c r="AM1172" s="417">
        <f t="shared" si="318"/>
        <v>0</v>
      </c>
      <c r="AN1172" s="417">
        <f t="shared" si="319"/>
        <v>0</v>
      </c>
      <c r="AO1172" s="418" t="str">
        <f>IF(AND('1C TSspéc16'!$J$17&lt;&gt;0,'1C TSspéc16'!$J$30&lt;&gt;0),AM1172+AN1172,"")</f>
        <v/>
      </c>
      <c r="AP1172" s="573" t="str">
        <f>IF(AND('1C TSspéc16'!$J$17&lt;&gt;0,'1C TSspéc16'!$J$30&lt;&gt;0),AM1172-AR1172,"")</f>
        <v/>
      </c>
      <c r="AQ1172" s="583">
        <f t="shared" si="320"/>
        <v>0</v>
      </c>
      <c r="AR1172" s="596"/>
      <c r="AS1172" s="102"/>
      <c r="AT1172" s="27" t="str">
        <f>IF(('1C TSspéc16'!J$17*FICHE!$C$14&lt;J1172),"Forfait limité à "&amp;FICHE!$C$14&amp;"€/jour","")</f>
        <v/>
      </c>
      <c r="AU1172" s="592"/>
      <c r="AV1172" s="824"/>
      <c r="AW1172" s="824"/>
      <c r="AX1172" s="824"/>
      <c r="AY1172" s="824"/>
      <c r="AZ1172" s="824"/>
      <c r="BA1172" s="767"/>
      <c r="BB1172" s="767"/>
      <c r="BC1172" s="767"/>
      <c r="BD1172" s="767"/>
      <c r="BE1172" s="767"/>
      <c r="BF1172" s="767"/>
      <c r="BG1172" s="767"/>
      <c r="BH1172" s="767"/>
      <c r="BI1172" s="767"/>
      <c r="BJ1172" s="767"/>
      <c r="BK1172" s="767"/>
      <c r="BL1172" s="767"/>
      <c r="BM1172" s="767"/>
      <c r="BN1172" s="767"/>
      <c r="BO1172" s="767"/>
      <c r="BP1172" s="767"/>
      <c r="BQ1172" s="767"/>
      <c r="BR1172" s="767"/>
      <c r="BS1172" s="767"/>
      <c r="BT1172" s="767"/>
      <c r="BU1172" s="767"/>
      <c r="BV1172" s="767"/>
      <c r="BW1172" s="767"/>
      <c r="BX1172" s="767"/>
      <c r="BY1172" s="767"/>
      <c r="BZ1172" s="767"/>
      <c r="CA1172" s="767"/>
      <c r="CB1172" s="767"/>
      <c r="CC1172" s="767"/>
      <c r="CD1172" s="767"/>
      <c r="CE1172" s="767"/>
      <c r="CF1172" s="767"/>
      <c r="CG1172" s="767"/>
      <c r="CH1172" s="767"/>
      <c r="CI1172" s="767"/>
      <c r="CJ1172" s="767"/>
      <c r="CK1172" s="767"/>
      <c r="CL1172" s="767"/>
      <c r="CM1172" s="767"/>
      <c r="CN1172" s="767"/>
      <c r="CO1172" s="767"/>
      <c r="CP1172" s="767"/>
      <c r="CQ1172" s="767"/>
      <c r="CR1172" s="767"/>
      <c r="CS1172" s="767"/>
      <c r="CT1172" s="767"/>
      <c r="CU1172" s="767"/>
      <c r="CV1172" s="767"/>
      <c r="CW1172" s="767"/>
      <c r="CX1172" s="767"/>
      <c r="CY1172" s="767"/>
      <c r="CZ1172" s="767"/>
      <c r="DA1172" s="767"/>
      <c r="DB1172" s="767"/>
      <c r="DC1172" s="767"/>
      <c r="DD1172" s="767"/>
      <c r="DE1172" s="767"/>
      <c r="DF1172" s="767"/>
      <c r="DG1172" s="767"/>
      <c r="DH1172" s="767"/>
      <c r="DI1172" s="767"/>
      <c r="DJ1172" s="767"/>
      <c r="DK1172" s="767"/>
      <c r="DL1172" s="767"/>
      <c r="DM1172" s="767"/>
      <c r="DN1172" s="767"/>
      <c r="DO1172" s="767"/>
      <c r="DP1172" s="767"/>
      <c r="DQ1172" s="767"/>
      <c r="DR1172" s="767"/>
      <c r="DS1172" s="767"/>
      <c r="DT1172" s="767"/>
      <c r="DU1172" s="767"/>
      <c r="DV1172" s="767"/>
      <c r="DW1172" s="767"/>
      <c r="DX1172" s="767"/>
      <c r="DY1172" s="767"/>
      <c r="DZ1172" s="767"/>
      <c r="EA1172" s="767"/>
      <c r="EB1172" s="767"/>
      <c r="EC1172" s="767"/>
      <c r="ED1172" s="767"/>
      <c r="EE1172" s="767"/>
      <c r="EF1172" s="767"/>
      <c r="EG1172" s="767"/>
      <c r="EH1172" s="767"/>
      <c r="EI1172" s="767"/>
      <c r="EJ1172" s="767"/>
      <c r="EK1172" s="767"/>
      <c r="EL1172" s="767"/>
      <c r="EM1172" s="767"/>
      <c r="EN1172" s="767"/>
      <c r="EO1172" s="767"/>
      <c r="EP1172" s="767"/>
      <c r="EQ1172" s="767"/>
      <c r="ER1172" s="767"/>
      <c r="ES1172" s="767"/>
      <c r="ET1172" s="767"/>
      <c r="EU1172" s="767"/>
      <c r="EV1172" s="767"/>
      <c r="EW1172" s="767"/>
      <c r="EX1172" s="767"/>
      <c r="EY1172" s="767"/>
      <c r="EZ1172" s="767"/>
      <c r="FA1172" s="767"/>
      <c r="FB1172" s="767"/>
      <c r="FC1172" s="767"/>
      <c r="FD1172" s="767"/>
      <c r="FE1172" s="767"/>
      <c r="FF1172" s="767"/>
      <c r="FG1172" s="767"/>
      <c r="FH1172" s="767"/>
      <c r="FI1172" s="767"/>
      <c r="FJ1172" s="767"/>
      <c r="FK1172" s="767"/>
      <c r="FL1172" s="767"/>
      <c r="FM1172" s="767"/>
      <c r="FN1172" s="767"/>
      <c r="FO1172" s="767"/>
      <c r="FP1172" s="767"/>
      <c r="FQ1172" s="767"/>
      <c r="FR1172" s="767"/>
      <c r="FS1172" s="767"/>
      <c r="FT1172" s="767"/>
      <c r="FU1172" s="767"/>
      <c r="FV1172" s="767"/>
      <c r="FW1172" s="767"/>
      <c r="FX1172" s="767"/>
      <c r="FY1172" s="767"/>
      <c r="FZ1172" s="767"/>
      <c r="GA1172" s="767"/>
      <c r="GB1172" s="767"/>
      <c r="GC1172" s="767"/>
      <c r="GD1172" s="767"/>
      <c r="GE1172" s="767"/>
      <c r="GF1172" s="767"/>
      <c r="GG1172" s="767"/>
      <c r="GH1172" s="767"/>
      <c r="GI1172" s="767"/>
      <c r="GJ1172" s="767"/>
      <c r="GK1172" s="767"/>
      <c r="GL1172" s="767"/>
      <c r="GM1172" s="767"/>
      <c r="GN1172" s="767"/>
      <c r="GO1172" s="767"/>
      <c r="GP1172" s="767"/>
      <c r="GQ1172" s="767"/>
      <c r="GR1172" s="767"/>
      <c r="GS1172" s="767"/>
      <c r="GT1172" s="767"/>
      <c r="GU1172" s="767"/>
      <c r="GV1172" s="767"/>
      <c r="GW1172" s="767"/>
      <c r="GX1172" s="767"/>
      <c r="GY1172" s="767"/>
      <c r="GZ1172" s="767"/>
      <c r="HA1172" s="767"/>
      <c r="HB1172" s="767"/>
      <c r="HC1172" s="767"/>
    </row>
    <row r="1173" spans="1:211" s="864" customFormat="1" ht="13.9" hidden="1" customHeight="1">
      <c r="A1173" s="307"/>
      <c r="B1173" s="351"/>
      <c r="C1173" s="971" t="str">
        <f>IF('1C TSspéc16'!K$17&lt;&gt;0,'1C TSspéc16'!$B$12,"")</f>
        <v/>
      </c>
      <c r="D1173" s="972"/>
      <c r="E1173" s="973"/>
      <c r="F1173" s="93">
        <f>IF(AND($C1173='1C TSspéc16'!$B$12,'1C TSspéc16'!$B$16="spécifiques",'1C TSspéc16'!$K$17&lt;&gt;""),'1C TSspéc16'!$K$21,"")</f>
        <v>0</v>
      </c>
      <c r="G1173" s="863"/>
      <c r="H1173" s="745">
        <v>0.21</v>
      </c>
      <c r="I1173" s="747">
        <v>1</v>
      </c>
      <c r="J1173" s="312"/>
      <c r="K1173" s="680">
        <f t="shared" si="299"/>
        <v>0</v>
      </c>
      <c r="L1173" s="556">
        <f>IF(OR('1C TSspéc16'!$B$12="",'1C TSspéc16'!K$30=0),0,IF(AND('1C TSspéc16'!$B$12&lt;&gt;"",$K$2="Pôle",'1C TSspéc16'!$C$12="OUI"),(('1C TSspéc16'!K$22+'1C TSspéc16'!K$23+'1C TSspéc16'!K$24+'1C TSspéc16'!K$25+'1C TSspéc16'!K$29)/'1C TSspéc16'!K$17),IF(AND('1C TSspéc16'!$B$12&lt;&gt;"",$K$2="Pôle",'1C TSspéc16'!$C$12="NON"),(('1C TSspéc16'!K$22+'1C TSspéc16'!K$23+'1C TSspéc16'!K$24+'1C TSspéc16'!K$25+'1C TSspéc16'!K$29)/'1C TSspéc16'!K$30),IF(AND('1C TSspéc16'!$B$12&lt;&gt;"",$K$2&lt;&gt;"Pôle",'1C TSspéc16'!$C$12="OUI"),(('1C TSspéc16'!K$22+'1C TSspéc16'!K$23+'1C TSspéc16'!K$24+'1C TSspéc16'!K$25+'1C TSspéc16'!K$26+'1C TSspéc16'!K$27+'1C TSspéc16'!K$28+'1C TSspéc16'!K$29)/'1C TSspéc16'!K$17),IF(AND('1C TSspéc16'!$B$12&lt;&gt;"",$K$2&lt;&gt;"Pôle",'1C TSspéc16'!$C$12="NON"),(('1C TSspéc16'!K$22+'1C TSspéc16'!K$23+'1C TSspéc16'!K$24+'1C TSspéc16'!K$25+'1C TSspéc16'!K$26+'1C TSspéc16'!K$27+'1C TSspéc16'!K$28+'1C TSspéc16'!K$29)/'1C TSspéc16'!K$30))))))</f>
        <v>0</v>
      </c>
      <c r="M1173" s="556">
        <f>IF(OR('1C TSspéc16'!$B$12="",'1C TSspéc16'!K$30=0),0,IF(AND('1C TSspéc16'!$B$12&lt;&gt;"",$K$2="Pôle",'1C TSspéc16'!$C$12="OUI"),(('1C TSspéc16'!K$26+'1C TSspéc16'!K$27+'1C TSspéc16'!K$28)/'1C TSspéc16'!K$17),IF(AND('1C TSspéc16'!$B$12&lt;&gt;"",$K$2="Pôle",'1C TSspéc16'!$C$12="NON"),(('1C TSspéc16'!K$26+'1C TSspéc16'!K$27+'1C TSspéc16'!K$28)/'1C TSspéc16'!K$30),IF(AND('1C TSspéc16'!$B$12&lt;&gt;"",$K$2&lt;&gt;"Pôle"),0))))</f>
        <v>0</v>
      </c>
      <c r="N1173" s="557">
        <f>IF(AND('1C TSspéc16'!$B$12&lt;&gt;0,'1C TSspéc16'!$K$30&lt;&gt;0),L1173+M1173,0)</f>
        <v>0</v>
      </c>
      <c r="O1173" s="542" t="str">
        <f>IF(AND('1C TSspéc16'!$K$17&lt;&gt;0,'1C TSspéc16'!$C$12="OUI"),'1C TSspéc16'!$K$35/'1C TSspéc16'!$K$17,"")</f>
        <v/>
      </c>
      <c r="P1173" s="543" t="str">
        <f>IF(AND('1C TSspéc16'!$K$17&lt;&gt;0,'1C TSspéc16'!$C$12="OUI"),'1C TSspéc16'!$K$36/'1C TSspéc16'!$K$17,"")</f>
        <v/>
      </c>
      <c r="Q1173" s="543" t="str">
        <f>IF(AND('1C TSspéc16'!$K$17&lt;&gt;0,'1C TSspéc16'!$C$12="OUI"),'1C TSspéc16'!$K$37/'1C TSspéc16'!$K$17,"")</f>
        <v/>
      </c>
      <c r="R1173" s="543" t="str">
        <f>IF(AND('1C TSspéc16'!$K$17&lt;&gt;0,'1C TSspéc16'!$C$12="OUI"),'1C TSspéc16'!$K$38/'1C TSspéc16'!$K$17,"")</f>
        <v/>
      </c>
      <c r="S1173" s="543" t="str">
        <f>IF(AND('1C TSspéc16'!$K$17&lt;&gt;0,'1C TSspéc16'!$C$12="OUI"),'1C TSspéc16'!$K$39/'1C TSspéc16'!$K$17,"")</f>
        <v/>
      </c>
      <c r="T1173" s="543" t="str">
        <f>IF(AND('1C TSspéc16'!$K$17&lt;&gt;0,'1C TSspéc16'!$C$12="OUI"),'1C TSspéc16'!$K$40/'1C TSspéc16'!$K$17,"")</f>
        <v/>
      </c>
      <c r="U1173" s="543" t="str">
        <f>IF(AND('1C TSspéc16'!$K$17&lt;&gt;0,'1C TSspéc16'!$C$12="OUI"),'1C TSspéc16'!$K$41/'1C TSspéc16'!$K$17,"")</f>
        <v/>
      </c>
      <c r="V1173" s="543" t="str">
        <f>IF(AND('1C TSspéc16'!$K$17&lt;&gt;0,'1C TSspéc16'!$C$12="OUI"),'1C TSspéc16'!$K$42/'1C TSspéc16'!$K$17,"")</f>
        <v/>
      </c>
      <c r="W1173" s="543" t="str">
        <f>IF(AND('1C TSspéc16'!$K$17&lt;&gt;0,'1C TSspéc16'!$C$12="OUI"),'1C TSspéc16'!$K$43/'1C TSspéc16'!$K$17,"")</f>
        <v/>
      </c>
      <c r="X1173" s="543" t="str">
        <f>IF(AND('1C TSspéc16'!$K$17&lt;&gt;0,'1C TSspéc16'!$C$12="OUI"),'1C TSspéc16'!$K$44/'1C TSspéc16'!$K$17,"")</f>
        <v/>
      </c>
      <c r="Y1173" s="543" t="str">
        <f>IF(AND('1C TSspéc16'!$K$17&lt;&gt;0,'1C TSspéc16'!$C$12="OUI"),'1C TSspéc16'!$K$45/'1C TSspéc16'!$K$17,"")</f>
        <v/>
      </c>
      <c r="Z1173" s="543" t="str">
        <f>IF(AND('1C TSspéc16'!$K$17&lt;&gt;0,'1C TSspéc16'!$C$12="OUI"),'1C TSspéc16'!$K$46/'1C TSspéc16'!$K$17,"")</f>
        <v/>
      </c>
      <c r="AA1173" s="543" t="str">
        <f>IF(AND('1C TSspéc16'!$K$17&lt;&gt;0,'1C TSspéc16'!$C$12="OUI"),'1C TSspéc16'!$K$47/'1C TSspéc16'!$K$17,"")</f>
        <v/>
      </c>
      <c r="AB1173" s="543" t="str">
        <f>IF(AND('1C TSspéc16'!$K$17&lt;&gt;0,'1C TSspéc16'!$C$12="OUI"),'1C TSspéc16'!$K$48/'1C TSspéc16'!$K$17,"")</f>
        <v/>
      </c>
      <c r="AC1173" s="543" t="str">
        <f>IF(AND('1C TSspéc16'!$K$17&lt;&gt;0,'1C TSspéc16'!$C$12="OUI"),'1C TSspéc16'!$K$49/'1C TSspéc16'!$K$17,"")</f>
        <v/>
      </c>
      <c r="AD1173" s="543" t="str">
        <f>IF(AND('1C TSspéc16'!$K$17&lt;&gt;0,'1C TSspéc16'!$C$12="OUI"),'1C TSspéc16'!$K$50/'1C TSspéc16'!$K$17,"")</f>
        <v/>
      </c>
      <c r="AE1173" s="543" t="str">
        <f>IF(AND('1C TSspéc16'!$K$17&lt;&gt;0,'1C TSspéc16'!$C$12="OUI"),'1C TSspéc16'!$K$51/'1C TSspéc16'!$K$17,"")</f>
        <v/>
      </c>
      <c r="AF1173" s="543" t="str">
        <f>IF(AND('1C TSspéc16'!$K$17&lt;&gt;0,'1C TSspéc16'!$C$12="OUI"),'1C TSspéc16'!$K$52/'1C TSspéc16'!$K$17,"")</f>
        <v/>
      </c>
      <c r="AG1173" s="543" t="str">
        <f>IF(AND('1C TSspéc16'!$K$17&lt;&gt;0,'1C TSspéc16'!$C$12="OUI"),'1C TSspéc16'!$K$53/'1C TSspéc16'!$K$17,"")</f>
        <v/>
      </c>
      <c r="AH1173" s="543" t="str">
        <f>IF(AND('1C TSspéc16'!$K$17&lt;&gt;0,'1C TSspéc16'!$C$12="OUI"),'1C TSspéc16'!$K$54/'1C TSspéc16'!$K$17,"")</f>
        <v/>
      </c>
      <c r="AI1173" s="543" t="str">
        <f>IF(AND('1C TSspéc16'!$K$17&lt;&gt;0,'1C TSspéc16'!$C$12="OUI"),'1C TSspéc16'!$K$55/'1C TSspéc16'!$K$17,"")</f>
        <v/>
      </c>
      <c r="AJ1173" s="543" t="str">
        <f>IF(AND('1C TSspéc16'!$K$17&lt;&gt;0,'1C TSspéc16'!$C$12="OUI"),'1C TSspéc16'!$K$56/'1C TSspéc16'!$K$17,"")</f>
        <v/>
      </c>
      <c r="AK1173" s="543" t="str">
        <f>IF(AND('1C TSspéc16'!$K$17&lt;&gt;0,'1C TSspéc16'!$C$12="OUI"),'1C TSspéc16'!$K$57/'1C TSspéc16'!$K$17,"")</f>
        <v/>
      </c>
      <c r="AL1173" s="72">
        <f>IF(AND('1C TSspéc16'!$K$17&lt;&gt;0,'1C TSspéc16'!$C$12="OUI"),N1173+AK1173,N1173)</f>
        <v>0</v>
      </c>
      <c r="AM1173" s="417">
        <f t="shared" si="318"/>
        <v>0</v>
      </c>
      <c r="AN1173" s="417">
        <f t="shared" si="319"/>
        <v>0</v>
      </c>
      <c r="AO1173" s="418" t="str">
        <f>IF(AND('1C TSspéc16'!$K$17&lt;&gt;0,'1C TSspéc16'!$K$30&lt;&gt;0),AM1173+AN1173,"")</f>
        <v/>
      </c>
      <c r="AP1173" s="573" t="str">
        <f>IF(AND('1C TSspéc16'!$K$17&lt;&gt;0,'1C TSspéc16'!$K$30&lt;&gt;0),AM1173-AR1173,"")</f>
        <v/>
      </c>
      <c r="AQ1173" s="583">
        <f t="shared" si="320"/>
        <v>0</v>
      </c>
      <c r="AR1173" s="596"/>
      <c r="AS1173" s="102"/>
      <c r="AT1173" s="27" t="str">
        <f>IF(('1C TSspéc16'!K$17*FICHE!$C$14&lt;J1173),"Forfait limité à "&amp;FICHE!$C$14&amp;"€/jour","")</f>
        <v/>
      </c>
      <c r="AU1173" s="592"/>
      <c r="AV1173" s="824"/>
      <c r="AW1173" s="824"/>
      <c r="AX1173" s="824"/>
      <c r="AY1173" s="824"/>
      <c r="AZ1173" s="824"/>
      <c r="BA1173" s="767"/>
      <c r="BB1173" s="767"/>
      <c r="BC1173" s="767"/>
      <c r="BD1173" s="767"/>
      <c r="BE1173" s="767"/>
      <c r="BF1173" s="767"/>
      <c r="BG1173" s="767"/>
      <c r="BH1173" s="767"/>
      <c r="BI1173" s="767"/>
      <c r="BJ1173" s="767"/>
      <c r="BK1173" s="767"/>
      <c r="BL1173" s="767"/>
      <c r="BM1173" s="767"/>
      <c r="BN1173" s="767"/>
      <c r="BO1173" s="767"/>
      <c r="BP1173" s="767"/>
      <c r="BQ1173" s="767"/>
      <c r="BR1173" s="767"/>
      <c r="BS1173" s="767"/>
      <c r="BT1173" s="767"/>
      <c r="BU1173" s="767"/>
      <c r="BV1173" s="767"/>
      <c r="BW1173" s="767"/>
      <c r="BX1173" s="767"/>
      <c r="BY1173" s="767"/>
      <c r="BZ1173" s="767"/>
      <c r="CA1173" s="767"/>
      <c r="CB1173" s="767"/>
      <c r="CC1173" s="767"/>
      <c r="CD1173" s="767"/>
      <c r="CE1173" s="767"/>
      <c r="CF1173" s="767"/>
      <c r="CG1173" s="767"/>
      <c r="CH1173" s="767"/>
      <c r="CI1173" s="767"/>
      <c r="CJ1173" s="767"/>
      <c r="CK1173" s="767"/>
      <c r="CL1173" s="767"/>
      <c r="CM1173" s="767"/>
      <c r="CN1173" s="767"/>
      <c r="CO1173" s="767"/>
      <c r="CP1173" s="767"/>
      <c r="CQ1173" s="767"/>
      <c r="CR1173" s="767"/>
      <c r="CS1173" s="767"/>
      <c r="CT1173" s="767"/>
      <c r="CU1173" s="767"/>
      <c r="CV1173" s="767"/>
      <c r="CW1173" s="767"/>
      <c r="CX1173" s="767"/>
      <c r="CY1173" s="767"/>
      <c r="CZ1173" s="767"/>
      <c r="DA1173" s="767"/>
      <c r="DB1173" s="767"/>
      <c r="DC1173" s="767"/>
      <c r="DD1173" s="767"/>
      <c r="DE1173" s="767"/>
      <c r="DF1173" s="767"/>
      <c r="DG1173" s="767"/>
      <c r="DH1173" s="767"/>
      <c r="DI1173" s="767"/>
      <c r="DJ1173" s="767"/>
      <c r="DK1173" s="767"/>
      <c r="DL1173" s="767"/>
      <c r="DM1173" s="767"/>
      <c r="DN1173" s="767"/>
      <c r="DO1173" s="767"/>
      <c r="DP1173" s="767"/>
      <c r="DQ1173" s="767"/>
      <c r="DR1173" s="767"/>
      <c r="DS1173" s="767"/>
      <c r="DT1173" s="767"/>
      <c r="DU1173" s="767"/>
      <c r="DV1173" s="767"/>
      <c r="DW1173" s="767"/>
      <c r="DX1173" s="767"/>
      <c r="DY1173" s="767"/>
      <c r="DZ1173" s="767"/>
      <c r="EA1173" s="767"/>
      <c r="EB1173" s="767"/>
      <c r="EC1173" s="767"/>
      <c r="ED1173" s="767"/>
      <c r="EE1173" s="767"/>
      <c r="EF1173" s="767"/>
      <c r="EG1173" s="767"/>
      <c r="EH1173" s="767"/>
      <c r="EI1173" s="767"/>
      <c r="EJ1173" s="767"/>
      <c r="EK1173" s="767"/>
      <c r="EL1173" s="767"/>
      <c r="EM1173" s="767"/>
      <c r="EN1173" s="767"/>
      <c r="EO1173" s="767"/>
      <c r="EP1173" s="767"/>
      <c r="EQ1173" s="767"/>
      <c r="ER1173" s="767"/>
      <c r="ES1173" s="767"/>
      <c r="ET1173" s="767"/>
      <c r="EU1173" s="767"/>
      <c r="EV1173" s="767"/>
      <c r="EW1173" s="767"/>
      <c r="EX1173" s="767"/>
      <c r="EY1173" s="767"/>
      <c r="EZ1173" s="767"/>
      <c r="FA1173" s="767"/>
      <c r="FB1173" s="767"/>
      <c r="FC1173" s="767"/>
      <c r="FD1173" s="767"/>
      <c r="FE1173" s="767"/>
      <c r="FF1173" s="767"/>
      <c r="FG1173" s="767"/>
      <c r="FH1173" s="767"/>
      <c r="FI1173" s="767"/>
      <c r="FJ1173" s="767"/>
      <c r="FK1173" s="767"/>
      <c r="FL1173" s="767"/>
      <c r="FM1173" s="767"/>
      <c r="FN1173" s="767"/>
      <c r="FO1173" s="767"/>
      <c r="FP1173" s="767"/>
      <c r="FQ1173" s="767"/>
      <c r="FR1173" s="767"/>
      <c r="FS1173" s="767"/>
      <c r="FT1173" s="767"/>
      <c r="FU1173" s="767"/>
      <c r="FV1173" s="767"/>
      <c r="FW1173" s="767"/>
      <c r="FX1173" s="767"/>
      <c r="FY1173" s="767"/>
      <c r="FZ1173" s="767"/>
      <c r="GA1173" s="767"/>
      <c r="GB1173" s="767"/>
      <c r="GC1173" s="767"/>
      <c r="GD1173" s="767"/>
      <c r="GE1173" s="767"/>
      <c r="GF1173" s="767"/>
      <c r="GG1173" s="767"/>
      <c r="GH1173" s="767"/>
      <c r="GI1173" s="767"/>
      <c r="GJ1173" s="767"/>
      <c r="GK1173" s="767"/>
      <c r="GL1173" s="767"/>
      <c r="GM1173" s="767"/>
      <c r="GN1173" s="767"/>
      <c r="GO1173" s="767"/>
      <c r="GP1173" s="767"/>
      <c r="GQ1173" s="767"/>
      <c r="GR1173" s="767"/>
      <c r="GS1173" s="767"/>
      <c r="GT1173" s="767"/>
      <c r="GU1173" s="767"/>
      <c r="GV1173" s="767"/>
      <c r="GW1173" s="767"/>
      <c r="GX1173" s="767"/>
      <c r="GY1173" s="767"/>
      <c r="GZ1173" s="767"/>
      <c r="HA1173" s="767"/>
      <c r="HB1173" s="767"/>
      <c r="HC1173" s="767"/>
    </row>
    <row r="1174" spans="1:211" s="864" customFormat="1" ht="13.9" hidden="1" customHeight="1">
      <c r="A1174" s="307"/>
      <c r="B1174" s="351"/>
      <c r="C1174" s="971" t="str">
        <f>IF('1C TSspéc16'!L$17&lt;&gt;0,'1C TSspéc16'!$B$12,"")</f>
        <v/>
      </c>
      <c r="D1174" s="972"/>
      <c r="E1174" s="973"/>
      <c r="F1174" s="93">
        <f>IF(AND($C1174='1C TSspéc16'!$B$12,'1C TSspéc16'!$B$16="spécifiques",'1C TSspéc16'!$L$17&lt;&gt;""),'1C TSspéc16'!$L$21,"")</f>
        <v>0</v>
      </c>
      <c r="G1174" s="863"/>
      <c r="H1174" s="745">
        <v>0.21</v>
      </c>
      <c r="I1174" s="747">
        <v>1</v>
      </c>
      <c r="J1174" s="312"/>
      <c r="K1174" s="680">
        <f t="shared" si="299"/>
        <v>0</v>
      </c>
      <c r="L1174" s="556">
        <f>IF(OR('1C TSspéc16'!$B$12="",'1C TSspéc16'!L$30=0),0,IF(AND('1C TSspéc16'!$B$12&lt;&gt;"",$K$2="Pôle",'1C TSspéc16'!$C$12="OUI"),(('1C TSspéc16'!L$22+'1C TSspéc16'!L$23+'1C TSspéc16'!L$24+'1C TSspéc16'!L$25+'1C TSspéc16'!L$29)/'1C TSspéc16'!L$17),IF(AND('1C TSspéc16'!$B$12&lt;&gt;"",$K$2="Pôle",'1C TSspéc16'!$C$12="NON"),(('1C TSspéc16'!L$22+'1C TSspéc16'!L$23+'1C TSspéc16'!L$24+'1C TSspéc16'!L$25+'1C TSspéc16'!L$29)/'1C TSspéc16'!L$30),IF(AND('1C TSspéc16'!$B$12&lt;&gt;"",$K$2&lt;&gt;"Pôle",'1C TSspéc16'!$C$12="OUI"),(('1C TSspéc16'!L$22+'1C TSspéc16'!L$23+'1C TSspéc16'!L$24+'1C TSspéc16'!L$25+'1C TSspéc16'!L$26+'1C TSspéc16'!L$27+'1C TSspéc16'!L$28+'1C TSspéc16'!L$29)/'1C TSspéc16'!L$17),IF(AND('1C TSspéc16'!$B$12&lt;&gt;"",$K$2&lt;&gt;"Pôle",'1C TSspéc16'!$C$12="NON"),(('1C TSspéc16'!L$22+'1C TSspéc16'!L$23+'1C TSspéc16'!L$24+'1C TSspéc16'!L$25+'1C TSspéc16'!L$26+'1C TSspéc16'!L$27+'1C TSspéc16'!L$28+'1C TSspéc16'!L$29)/'1C TSspéc16'!L$30))))))</f>
        <v>0</v>
      </c>
      <c r="M1174" s="556">
        <f>IF(OR('1C TSspéc16'!$B$12="",'1C TSspéc16'!L$30=0),0,IF(AND('1C TSspéc16'!$B$12&lt;&gt;"",$K$2="Pôle",'1C TSspéc16'!$C$12="OUI"),(('1C TSspéc16'!L$26+'1C TSspéc16'!L$27+'1C TSspéc16'!L$28)/'1C TSspéc16'!L$17),IF(AND('1C TSspéc16'!$B$12&lt;&gt;"",$K$2="Pôle",'1C TSspéc16'!$C$12="NON"),(('1C TSspéc16'!L$26+'1C TSspéc16'!L$27+'1C TSspéc16'!L$28)/'1C TSspéc16'!L$30),IF(AND('1C TSspéc16'!$B$12&lt;&gt;"",$K$2&lt;&gt;"Pôle"),0))))</f>
        <v>0</v>
      </c>
      <c r="N1174" s="557">
        <f>IF(AND('1C TSspéc16'!$B$12&lt;&gt;0,'1C TSspéc16'!$L$30&lt;&gt;0),L1174+M1174,0)</f>
        <v>0</v>
      </c>
      <c r="O1174" s="542" t="str">
        <f>IF(AND('1C TSspéc16'!$L$17&lt;&gt;0,'1C TSspéc16'!$C$12="OUI"),'1C TSspéc16'!$L$35/'1C TSspéc16'!$L$17,"")</f>
        <v/>
      </c>
      <c r="P1174" s="543" t="str">
        <f>IF(AND('1C TSspéc16'!$L$17&lt;&gt;0,'1C TSspéc16'!$C$12="OUI"),'1C TSspéc16'!$L$36/'1C TSspéc16'!$L$17,"")</f>
        <v/>
      </c>
      <c r="Q1174" s="543" t="str">
        <f>IF(AND('1C TSspéc16'!$L$17&lt;&gt;0,'1C TSspéc16'!$C$12="OUI"),'1C TSspéc16'!$L$37/'1C TSspéc16'!$L$17,"")</f>
        <v/>
      </c>
      <c r="R1174" s="543" t="str">
        <f>IF(AND('1C TSspéc16'!$L$17&lt;&gt;0,'1C TSspéc16'!$C$12="OUI"),'1C TSspéc16'!$L$38/'1C TSspéc16'!$L$17,"")</f>
        <v/>
      </c>
      <c r="S1174" s="543" t="str">
        <f>IF(AND('1C TSspéc16'!$L$17&lt;&gt;0,'1C TSspéc16'!$C$12="OUI"),'1C TSspéc16'!$L$39/'1C TSspéc16'!$L$17,"")</f>
        <v/>
      </c>
      <c r="T1174" s="543" t="str">
        <f>IF(AND('1C TSspéc16'!$L$17&lt;&gt;0,'1C TSspéc16'!$C$12="OUI"),'1C TSspéc16'!$L$40/'1C TSspéc16'!$L$17,"")</f>
        <v/>
      </c>
      <c r="U1174" s="543" t="str">
        <f>IF(AND('1C TSspéc16'!$L$17&lt;&gt;0,'1C TSspéc16'!$C$12="OUI"),'1C TSspéc16'!$L$41/'1C TSspéc16'!$L$17,"")</f>
        <v/>
      </c>
      <c r="V1174" s="543" t="str">
        <f>IF(AND('1C TSspéc16'!$L$17&lt;&gt;0,'1C TSspéc16'!$C$12="OUI"),'1C TSspéc16'!$L$42/'1C TSspéc16'!$L$17,"")</f>
        <v/>
      </c>
      <c r="W1174" s="543" t="str">
        <f>IF(AND('1C TSspéc16'!$L$17&lt;&gt;0,'1C TSspéc16'!$C$12="OUI"),'1C TSspéc16'!$L$43/'1C TSspéc16'!$L$17,"")</f>
        <v/>
      </c>
      <c r="X1174" s="543" t="str">
        <f>IF(AND('1C TSspéc16'!$L$17&lt;&gt;0,'1C TSspéc16'!$C$12="OUI"),'1C TSspéc16'!$L$44/'1C TSspéc16'!$L$17,"")</f>
        <v/>
      </c>
      <c r="Y1174" s="543" t="str">
        <f>IF(AND('1C TSspéc16'!$L$17&lt;&gt;0,'1C TSspéc16'!$C$12="OUI"),'1C TSspéc16'!$L$45/'1C TSspéc16'!$L$17,"")</f>
        <v/>
      </c>
      <c r="Z1174" s="543" t="str">
        <f>IF(AND('1C TSspéc16'!$L$17&lt;&gt;0,'1C TSspéc16'!$C$12="OUI"),'1C TSspéc16'!$L$46/'1C TSspéc16'!$L$17,"")</f>
        <v/>
      </c>
      <c r="AA1174" s="543" t="str">
        <f>IF(AND('1C TSspéc16'!$L$17&lt;&gt;0,'1C TSspéc16'!$C$12="OUI"),'1C TSspéc16'!$L$47/'1C TSspéc16'!$L$17,"")</f>
        <v/>
      </c>
      <c r="AB1174" s="543" t="str">
        <f>IF(AND('1C TSspéc16'!$L$17&lt;&gt;0,'1C TSspéc16'!$C$12="OUI"),'1C TSspéc16'!$L$48/'1C TSspéc16'!$L$17,"")</f>
        <v/>
      </c>
      <c r="AC1174" s="543" t="str">
        <f>IF(AND('1C TSspéc16'!$L$17&lt;&gt;0,'1C TSspéc16'!$C$12="OUI"),'1C TSspéc16'!$L$49/'1C TSspéc16'!$L$17,"")</f>
        <v/>
      </c>
      <c r="AD1174" s="543" t="str">
        <f>IF(AND('1C TSspéc16'!$L$17&lt;&gt;0,'1C TSspéc16'!$C$12="OUI"),'1C TSspéc16'!$L$50/'1C TSspéc16'!$L$17,"")</f>
        <v/>
      </c>
      <c r="AE1174" s="543" t="str">
        <f>IF(AND('1C TSspéc16'!$L$17&lt;&gt;0,'1C TSspéc16'!$C$12="OUI"),'1C TSspéc16'!$L$51/'1C TSspéc16'!$L$17,"")</f>
        <v/>
      </c>
      <c r="AF1174" s="543" t="str">
        <f>IF(AND('1C TSspéc16'!$L$17&lt;&gt;0,'1C TSspéc16'!$C$12="OUI"),'1C TSspéc16'!$L$52/'1C TSspéc16'!$L$17,"")</f>
        <v/>
      </c>
      <c r="AG1174" s="543" t="str">
        <f>IF(AND('1C TSspéc16'!$L$17&lt;&gt;0,'1C TSspéc16'!$C$12="OUI"),'1C TSspéc16'!$L$53/'1C TSspéc16'!$L$17,"")</f>
        <v/>
      </c>
      <c r="AH1174" s="543" t="str">
        <f>IF(AND('1C TSspéc16'!$L$17&lt;&gt;0,'1C TSspéc16'!$C$12="OUI"),'1C TSspéc16'!$L$54/'1C TSspéc16'!$L$17,"")</f>
        <v/>
      </c>
      <c r="AI1174" s="543" t="str">
        <f>IF(AND('1C TSspéc16'!$L$17&lt;&gt;0,'1C TSspéc16'!$C$12="OUI"),'1C TSspéc16'!$L$55/'1C TSspéc16'!$L$17,"")</f>
        <v/>
      </c>
      <c r="AJ1174" s="543" t="str">
        <f>IF(AND('1C TSspéc16'!$L$17&lt;&gt;0,'1C TSspéc16'!$C$12="OUI"),'1C TSspéc16'!$L$56/'1C TSspéc16'!$L$17,"")</f>
        <v/>
      </c>
      <c r="AK1174" s="543" t="str">
        <f>IF(AND('1C TSspéc16'!$L$17&lt;&gt;0,'1C TSspéc16'!$C$12="OUI"),'1C TSspéc16'!$L$57/'1C TSspéc16'!$L$17,"")</f>
        <v/>
      </c>
      <c r="AL1174" s="72">
        <f>IF(AND('1C TSspéc16'!$L$17&lt;&gt;0,'1C TSspéc16'!$C$12="OUI"),N1174+AK1174,N1174)</f>
        <v>0</v>
      </c>
      <c r="AM1174" s="417">
        <f t="shared" si="318"/>
        <v>0</v>
      </c>
      <c r="AN1174" s="417">
        <f t="shared" si="319"/>
        <v>0</v>
      </c>
      <c r="AO1174" s="418" t="str">
        <f>IF(AND('1C TSspéc16'!$L$17&lt;&gt;0,'1C TSspéc16'!$L$30&lt;&gt;0),AM1174+AN1174,"")</f>
        <v/>
      </c>
      <c r="AP1174" s="573" t="str">
        <f>IF(AND('1C TSspéc16'!$L$17&lt;&gt;0,'1C TSspéc16'!$L$30&lt;&gt;0),AM1174-AR1174,"")</f>
        <v/>
      </c>
      <c r="AQ1174" s="583">
        <f t="shared" si="320"/>
        <v>0</v>
      </c>
      <c r="AR1174" s="596"/>
      <c r="AS1174" s="102"/>
      <c r="AT1174" s="27" t="str">
        <f>IF(('1C TSspéc16'!L$17*FICHE!$C$14&lt;J1174),"Forfait limité à "&amp;FICHE!$C$14&amp;"€/jour","")</f>
        <v/>
      </c>
      <c r="AU1174" s="592"/>
      <c r="AV1174" s="824"/>
      <c r="AW1174" s="824"/>
      <c r="AX1174" s="824"/>
      <c r="AY1174" s="824"/>
      <c r="AZ1174" s="824"/>
      <c r="BA1174" s="767"/>
      <c r="BB1174" s="767"/>
      <c r="BC1174" s="767"/>
      <c r="BD1174" s="767"/>
      <c r="BE1174" s="767"/>
      <c r="BF1174" s="767"/>
      <c r="BG1174" s="767"/>
      <c r="BH1174" s="767"/>
      <c r="BI1174" s="767"/>
      <c r="BJ1174" s="767"/>
      <c r="BK1174" s="767"/>
      <c r="BL1174" s="767"/>
      <c r="BM1174" s="767"/>
      <c r="BN1174" s="767"/>
      <c r="BO1174" s="767"/>
      <c r="BP1174" s="767"/>
      <c r="BQ1174" s="767"/>
      <c r="BR1174" s="767"/>
      <c r="BS1174" s="767"/>
      <c r="BT1174" s="767"/>
      <c r="BU1174" s="767"/>
      <c r="BV1174" s="767"/>
      <c r="BW1174" s="767"/>
      <c r="BX1174" s="767"/>
      <c r="BY1174" s="767"/>
      <c r="BZ1174" s="767"/>
      <c r="CA1174" s="767"/>
      <c r="CB1174" s="767"/>
      <c r="CC1174" s="767"/>
      <c r="CD1174" s="767"/>
      <c r="CE1174" s="767"/>
      <c r="CF1174" s="767"/>
      <c r="CG1174" s="767"/>
      <c r="CH1174" s="767"/>
      <c r="CI1174" s="767"/>
      <c r="CJ1174" s="767"/>
      <c r="CK1174" s="767"/>
      <c r="CL1174" s="767"/>
      <c r="CM1174" s="767"/>
      <c r="CN1174" s="767"/>
      <c r="CO1174" s="767"/>
      <c r="CP1174" s="767"/>
      <c r="CQ1174" s="767"/>
      <c r="CR1174" s="767"/>
      <c r="CS1174" s="767"/>
      <c r="CT1174" s="767"/>
      <c r="CU1174" s="767"/>
      <c r="CV1174" s="767"/>
      <c r="CW1174" s="767"/>
      <c r="CX1174" s="767"/>
      <c r="CY1174" s="767"/>
      <c r="CZ1174" s="767"/>
      <c r="DA1174" s="767"/>
      <c r="DB1174" s="767"/>
      <c r="DC1174" s="767"/>
      <c r="DD1174" s="767"/>
      <c r="DE1174" s="767"/>
      <c r="DF1174" s="767"/>
      <c r="DG1174" s="767"/>
      <c r="DH1174" s="767"/>
      <c r="DI1174" s="767"/>
      <c r="DJ1174" s="767"/>
      <c r="DK1174" s="767"/>
      <c r="DL1174" s="767"/>
      <c r="DM1174" s="767"/>
      <c r="DN1174" s="767"/>
      <c r="DO1174" s="767"/>
      <c r="DP1174" s="767"/>
      <c r="DQ1174" s="767"/>
      <c r="DR1174" s="767"/>
      <c r="DS1174" s="767"/>
      <c r="DT1174" s="767"/>
      <c r="DU1174" s="767"/>
      <c r="DV1174" s="767"/>
      <c r="DW1174" s="767"/>
      <c r="DX1174" s="767"/>
      <c r="DY1174" s="767"/>
      <c r="DZ1174" s="767"/>
      <c r="EA1174" s="767"/>
      <c r="EB1174" s="767"/>
      <c r="EC1174" s="767"/>
      <c r="ED1174" s="767"/>
      <c r="EE1174" s="767"/>
      <c r="EF1174" s="767"/>
      <c r="EG1174" s="767"/>
      <c r="EH1174" s="767"/>
      <c r="EI1174" s="767"/>
      <c r="EJ1174" s="767"/>
      <c r="EK1174" s="767"/>
      <c r="EL1174" s="767"/>
      <c r="EM1174" s="767"/>
      <c r="EN1174" s="767"/>
      <c r="EO1174" s="767"/>
      <c r="EP1174" s="767"/>
      <c r="EQ1174" s="767"/>
      <c r="ER1174" s="767"/>
      <c r="ES1174" s="767"/>
      <c r="ET1174" s="767"/>
      <c r="EU1174" s="767"/>
      <c r="EV1174" s="767"/>
      <c r="EW1174" s="767"/>
      <c r="EX1174" s="767"/>
      <c r="EY1174" s="767"/>
      <c r="EZ1174" s="767"/>
      <c r="FA1174" s="767"/>
      <c r="FB1174" s="767"/>
      <c r="FC1174" s="767"/>
      <c r="FD1174" s="767"/>
      <c r="FE1174" s="767"/>
      <c r="FF1174" s="767"/>
      <c r="FG1174" s="767"/>
      <c r="FH1174" s="767"/>
      <c r="FI1174" s="767"/>
      <c r="FJ1174" s="767"/>
      <c r="FK1174" s="767"/>
      <c r="FL1174" s="767"/>
      <c r="FM1174" s="767"/>
      <c r="FN1174" s="767"/>
      <c r="FO1174" s="767"/>
      <c r="FP1174" s="767"/>
      <c r="FQ1174" s="767"/>
      <c r="FR1174" s="767"/>
      <c r="FS1174" s="767"/>
      <c r="FT1174" s="767"/>
      <c r="FU1174" s="767"/>
      <c r="FV1174" s="767"/>
      <c r="FW1174" s="767"/>
      <c r="FX1174" s="767"/>
      <c r="FY1174" s="767"/>
      <c r="FZ1174" s="767"/>
      <c r="GA1174" s="767"/>
      <c r="GB1174" s="767"/>
      <c r="GC1174" s="767"/>
      <c r="GD1174" s="767"/>
      <c r="GE1174" s="767"/>
      <c r="GF1174" s="767"/>
      <c r="GG1174" s="767"/>
      <c r="GH1174" s="767"/>
      <c r="GI1174" s="767"/>
      <c r="GJ1174" s="767"/>
      <c r="GK1174" s="767"/>
      <c r="GL1174" s="767"/>
      <c r="GM1174" s="767"/>
      <c r="GN1174" s="767"/>
      <c r="GO1174" s="767"/>
      <c r="GP1174" s="767"/>
      <c r="GQ1174" s="767"/>
      <c r="GR1174" s="767"/>
      <c r="GS1174" s="767"/>
      <c r="GT1174" s="767"/>
      <c r="GU1174" s="767"/>
      <c r="GV1174" s="767"/>
      <c r="GW1174" s="767"/>
      <c r="GX1174" s="767"/>
      <c r="GY1174" s="767"/>
      <c r="GZ1174" s="767"/>
      <c r="HA1174" s="767"/>
      <c r="HB1174" s="767"/>
      <c r="HC1174" s="767"/>
    </row>
    <row r="1175" spans="1:211" s="864" customFormat="1" ht="13.9" hidden="1" customHeight="1">
      <c r="A1175" s="307"/>
      <c r="B1175" s="351"/>
      <c r="C1175" s="971" t="str">
        <f>IF('1C TSspéc16'!M$17&lt;&gt;0,'1C TSspéc16'!$B$12,"")</f>
        <v/>
      </c>
      <c r="D1175" s="972"/>
      <c r="E1175" s="973"/>
      <c r="F1175" s="93">
        <f>IF(AND($C1175='1C TSspéc16'!$B$12,'1C TSspéc16'!$B$16="spécifiques",'1C TSspéc16'!$M$17&lt;&gt;""),'1C TSspéc16'!$M$21,"")</f>
        <v>0</v>
      </c>
      <c r="G1175" s="863"/>
      <c r="H1175" s="745">
        <v>0.21</v>
      </c>
      <c r="I1175" s="747">
        <v>1</v>
      </c>
      <c r="J1175" s="312"/>
      <c r="K1175" s="680">
        <f t="shared" si="299"/>
        <v>0</v>
      </c>
      <c r="L1175" s="556">
        <f>IF(OR('1C TSspéc16'!$B$12="",'1C TSspéc16'!M$30=0),0,IF(AND('1C TSspéc16'!$B$12&lt;&gt;"",$K$2="Pôle",'1C TSspéc16'!$C$12="OUI"),(('1C TSspéc16'!M$22+'1C TSspéc16'!M$23+'1C TSspéc16'!M$24+'1C TSspéc16'!M$25+'1C TSspéc16'!M$29)/'1C TSspéc16'!M$17),IF(AND('1C TSspéc16'!$B$12&lt;&gt;"",$K$2="Pôle",'1C TSspéc16'!$C$12="NON"),(('1C TSspéc16'!M$22+'1C TSspéc16'!M$23+'1C TSspéc16'!M$24+'1C TSspéc16'!M$25+'1C TSspéc16'!M$29)/'1C TSspéc16'!M$30),IF(AND('1C TSspéc16'!$B$12&lt;&gt;"",$K$2&lt;&gt;"Pôle",'1C TSspéc16'!$C$12="OUI"),(('1C TSspéc16'!M$22+'1C TSspéc16'!M$23+'1C TSspéc16'!M$24+'1C TSspéc16'!M$25+'1C TSspéc16'!M$26+'1C TSspéc16'!M$27+'1C TSspéc16'!M$28+'1C TSspéc16'!M$29)/'1C TSspéc16'!M$17),IF(AND('1C TSspéc16'!$B$12&lt;&gt;"",$K$2&lt;&gt;"Pôle",'1C TSspéc16'!$C$12="NON"),(('1C TSspéc16'!M$22+'1C TSspéc16'!M$23+'1C TSspéc16'!M$24+'1C TSspéc16'!M$25+'1C TSspéc16'!M$26+'1C TSspéc16'!M$27+'1C TSspéc16'!M$28+'1C TSspéc16'!M$29)/'1C TSspéc16'!M$30))))))</f>
        <v>0</v>
      </c>
      <c r="M1175" s="556">
        <f>IF(OR('1C TSspéc16'!$B$12="",'1C TSspéc16'!M$30=0),0,IF(AND('1C TSspéc16'!$B$12&lt;&gt;"",$K$2="Pôle",'1C TSspéc16'!$C$12="OUI"),(('1C TSspéc16'!M$26+'1C TSspéc16'!M$27+'1C TSspéc16'!M$28)/'1C TSspéc16'!M$17),IF(AND('1C TSspéc16'!$B$12&lt;&gt;"",$K$2="Pôle",'1C TSspéc16'!$C$12="NON"),(('1C TSspéc16'!M$26+'1C TSspéc16'!M$27+'1C TSspéc16'!M$28)/'1C TSspéc16'!M$30),IF(AND('1C TSspéc16'!$B$12&lt;&gt;"",$K$2&lt;&gt;"Pôle"),0))))</f>
        <v>0</v>
      </c>
      <c r="N1175" s="557">
        <f>IF(AND('1C TSspéc16'!$B$12&lt;&gt;0,'1C TSspéc16'!$M$30&lt;&gt;0),L1175+M1175,0)</f>
        <v>0</v>
      </c>
      <c r="O1175" s="542" t="str">
        <f>IF(AND('1C TSspéc16'!$M$17&lt;&gt;0,'1C TSspéc16'!$C$12="OUI"),'1C TSspéc16'!$M$35/'1C TSspéc16'!$M$17,"")</f>
        <v/>
      </c>
      <c r="P1175" s="543" t="str">
        <f>IF(AND('1C TSspéc16'!$M$17&lt;&gt;0,'1C TSspéc16'!$C$12="OUI"),'1C TSspéc16'!$M$36/'1C TSspéc16'!$M$17,"")</f>
        <v/>
      </c>
      <c r="Q1175" s="543" t="str">
        <f>IF(AND('1C TSspéc16'!$M$17&lt;&gt;0,'1C TSspéc16'!$C$12="OUI"),'1C TSspéc16'!$M$37/'1C TSspéc16'!$M$17,"")</f>
        <v/>
      </c>
      <c r="R1175" s="543" t="str">
        <f>IF(AND('1C TSspéc16'!$M$17&lt;&gt;0,'1C TSspéc16'!$C$12="OUI"),'1C TSspéc16'!$M$38/'1C TSspéc16'!$M$17,"")</f>
        <v/>
      </c>
      <c r="S1175" s="543" t="str">
        <f>IF(AND('1C TSspéc16'!$M$17&lt;&gt;0,'1C TSspéc16'!$C$12="OUI"),'1C TSspéc16'!$M$39/'1C TSspéc16'!$M$17,"")</f>
        <v/>
      </c>
      <c r="T1175" s="543" t="str">
        <f>IF(AND('1C TSspéc16'!$M$17&lt;&gt;0,'1C TSspéc16'!$C$12="OUI"),'1C TSspéc16'!$M$40/'1C TSspéc16'!$M$17,"")</f>
        <v/>
      </c>
      <c r="U1175" s="543" t="str">
        <f>IF(AND('1C TSspéc16'!$M$17&lt;&gt;0,'1C TSspéc16'!$C$12="OUI"),'1C TSspéc16'!$M$41/'1C TSspéc16'!$M$17,"")</f>
        <v/>
      </c>
      <c r="V1175" s="543" t="str">
        <f>IF(AND('1C TSspéc16'!$M$17&lt;&gt;0,'1C TSspéc16'!$C$12="OUI"),'1C TSspéc16'!$M$42/'1C TSspéc16'!$M$17,"")</f>
        <v/>
      </c>
      <c r="W1175" s="543" t="str">
        <f>IF(AND('1C TSspéc16'!$M$17&lt;&gt;0,'1C TSspéc16'!$C$12="OUI"),'1C TSspéc16'!$M$43/'1C TSspéc16'!$M$17,"")</f>
        <v/>
      </c>
      <c r="X1175" s="543" t="str">
        <f>IF(AND('1C TSspéc16'!$M$17&lt;&gt;0,'1C TSspéc16'!$C$12="OUI"),'1C TSspéc16'!$M$44/'1C TSspéc16'!$M$17,"")</f>
        <v/>
      </c>
      <c r="Y1175" s="543" t="str">
        <f>IF(AND('1C TSspéc16'!$M$17&lt;&gt;0,'1C TSspéc16'!$C$12="OUI"),'1C TSspéc16'!$M$45/'1C TSspéc16'!$M$17,"")</f>
        <v/>
      </c>
      <c r="Z1175" s="543" t="str">
        <f>IF(AND('1C TSspéc16'!$M$17&lt;&gt;0,'1C TSspéc16'!$C$12="OUI"),'1C TSspéc16'!$M$46/'1C TSspéc16'!$M$17,"")</f>
        <v/>
      </c>
      <c r="AA1175" s="543" t="str">
        <f>IF(AND('1C TSspéc16'!$M$17&lt;&gt;0,'1C TSspéc16'!$C$12="OUI"),'1C TSspéc16'!$M$47/'1C TSspéc16'!$M$17,"")</f>
        <v/>
      </c>
      <c r="AB1175" s="543" t="str">
        <f>IF(AND('1C TSspéc16'!$M$17&lt;&gt;0,'1C TSspéc16'!$C$12="OUI"),'1C TSspéc16'!$M$48/'1C TSspéc16'!$M$17,"")</f>
        <v/>
      </c>
      <c r="AC1175" s="543" t="str">
        <f>IF(AND('1C TSspéc16'!$M$17&lt;&gt;0,'1C TSspéc16'!$C$12="OUI"),'1C TSspéc16'!$M$49/'1C TSspéc16'!$M$17,"")</f>
        <v/>
      </c>
      <c r="AD1175" s="543" t="str">
        <f>IF(AND('1C TSspéc16'!$M$17&lt;&gt;0,'1C TSspéc16'!$C$12="OUI"),'1C TSspéc16'!$M$50/'1C TSspéc16'!$M$17,"")</f>
        <v/>
      </c>
      <c r="AE1175" s="543" t="str">
        <f>IF(AND('1C TSspéc16'!$M$17&lt;&gt;0,'1C TSspéc16'!$C$12="OUI"),'1C TSspéc16'!$M$51/'1C TSspéc16'!$M$17,"")</f>
        <v/>
      </c>
      <c r="AF1175" s="543" t="str">
        <f>IF(AND('1C TSspéc16'!$M$17&lt;&gt;0,'1C TSspéc16'!$C$12="OUI"),'1C TSspéc16'!$M$52/'1C TSspéc16'!$M$17,"")</f>
        <v/>
      </c>
      <c r="AG1175" s="543" t="str">
        <f>IF(AND('1C TSspéc16'!$M$17&lt;&gt;0,'1C TSspéc16'!$C$12="OUI"),'1C TSspéc16'!$M$53/'1C TSspéc16'!$M$17,"")</f>
        <v/>
      </c>
      <c r="AH1175" s="543" t="str">
        <f>IF(AND('1C TSspéc16'!$M$17&lt;&gt;0,'1C TSspéc16'!$C$12="OUI"),'1C TSspéc16'!$M$54/'1C TSspéc16'!$M$17,"")</f>
        <v/>
      </c>
      <c r="AI1175" s="543" t="str">
        <f>IF(AND('1C TSspéc16'!$M$17&lt;&gt;0,'1C TSspéc16'!$C$12="OUI"),'1C TSspéc16'!$M$55/'1C TSspéc16'!$M$17,"")</f>
        <v/>
      </c>
      <c r="AJ1175" s="543" t="str">
        <f>IF(AND('1C TSspéc16'!$M$17&lt;&gt;0,'1C TSspéc16'!$C$12="OUI"),'1C TSspéc16'!$M$56/'1C TSspéc16'!$M$17,"")</f>
        <v/>
      </c>
      <c r="AK1175" s="543" t="str">
        <f>IF(AND('1C TSspéc16'!$M$17&lt;&gt;0,'1C TSspéc16'!$C$12="OUI"),'1C TSspéc16'!$M$57/'1C TSspéc16'!$M$17,"")</f>
        <v/>
      </c>
      <c r="AL1175" s="72">
        <f>IF(AND('1C TSspéc16'!$M$17&lt;&gt;0,'1C TSspéc16'!$C$12="OUI"),N1175+AK1175,N1175)</f>
        <v>0</v>
      </c>
      <c r="AM1175" s="417">
        <f t="shared" si="318"/>
        <v>0</v>
      </c>
      <c r="AN1175" s="417">
        <f t="shared" si="319"/>
        <v>0</v>
      </c>
      <c r="AO1175" s="418" t="str">
        <f>IF(AND('1C TSspéc16'!$M$17&lt;&gt;0,'1C TSspéc16'!$M$30&lt;&gt;0),AM1175+AN1175,"")</f>
        <v/>
      </c>
      <c r="AP1175" s="573" t="str">
        <f>IF(AND('1C TSspéc16'!$M$17&lt;&gt;0,'1C TSspéc16'!$M$30&lt;&gt;0),AM1175-AR1175,"")</f>
        <v/>
      </c>
      <c r="AQ1175" s="583">
        <f t="shared" si="320"/>
        <v>0</v>
      </c>
      <c r="AR1175" s="596"/>
      <c r="AS1175" s="102"/>
      <c r="AT1175" s="27" t="str">
        <f>IF(('1C TSspéc16'!M$17*FICHE!$C$14&lt;J1175),"Forfait limité à "&amp;FICHE!$C$14&amp;"€/jour","")</f>
        <v/>
      </c>
      <c r="AU1175" s="592"/>
      <c r="AV1175" s="824"/>
      <c r="AW1175" s="824"/>
      <c r="AX1175" s="824"/>
      <c r="AY1175" s="824"/>
      <c r="AZ1175" s="824"/>
      <c r="BA1175" s="767"/>
      <c r="BB1175" s="767"/>
      <c r="BC1175" s="767"/>
      <c r="BD1175" s="767"/>
      <c r="BE1175" s="767"/>
      <c r="BF1175" s="767"/>
      <c r="BG1175" s="767"/>
      <c r="BH1175" s="767"/>
      <c r="BI1175" s="767"/>
      <c r="BJ1175" s="767"/>
      <c r="BK1175" s="767"/>
      <c r="BL1175" s="767"/>
      <c r="BM1175" s="767"/>
      <c r="BN1175" s="767"/>
      <c r="BO1175" s="767"/>
      <c r="BP1175" s="767"/>
      <c r="BQ1175" s="767"/>
      <c r="BR1175" s="767"/>
      <c r="BS1175" s="767"/>
      <c r="BT1175" s="767"/>
      <c r="BU1175" s="767"/>
      <c r="BV1175" s="767"/>
      <c r="BW1175" s="767"/>
      <c r="BX1175" s="767"/>
      <c r="BY1175" s="767"/>
      <c r="BZ1175" s="767"/>
      <c r="CA1175" s="767"/>
      <c r="CB1175" s="767"/>
      <c r="CC1175" s="767"/>
      <c r="CD1175" s="767"/>
      <c r="CE1175" s="767"/>
      <c r="CF1175" s="767"/>
      <c r="CG1175" s="767"/>
      <c r="CH1175" s="767"/>
      <c r="CI1175" s="767"/>
      <c r="CJ1175" s="767"/>
      <c r="CK1175" s="767"/>
      <c r="CL1175" s="767"/>
      <c r="CM1175" s="767"/>
      <c r="CN1175" s="767"/>
      <c r="CO1175" s="767"/>
      <c r="CP1175" s="767"/>
      <c r="CQ1175" s="767"/>
      <c r="CR1175" s="767"/>
      <c r="CS1175" s="767"/>
      <c r="CT1175" s="767"/>
      <c r="CU1175" s="767"/>
      <c r="CV1175" s="767"/>
      <c r="CW1175" s="767"/>
      <c r="CX1175" s="767"/>
      <c r="CY1175" s="767"/>
      <c r="CZ1175" s="767"/>
      <c r="DA1175" s="767"/>
      <c r="DB1175" s="767"/>
      <c r="DC1175" s="767"/>
      <c r="DD1175" s="767"/>
      <c r="DE1175" s="767"/>
      <c r="DF1175" s="767"/>
      <c r="DG1175" s="767"/>
      <c r="DH1175" s="767"/>
      <c r="DI1175" s="767"/>
      <c r="DJ1175" s="767"/>
      <c r="DK1175" s="767"/>
      <c r="DL1175" s="767"/>
      <c r="DM1175" s="767"/>
      <c r="DN1175" s="767"/>
      <c r="DO1175" s="767"/>
      <c r="DP1175" s="767"/>
      <c r="DQ1175" s="767"/>
      <c r="DR1175" s="767"/>
      <c r="DS1175" s="767"/>
      <c r="DT1175" s="767"/>
      <c r="DU1175" s="767"/>
      <c r="DV1175" s="767"/>
      <c r="DW1175" s="767"/>
      <c r="DX1175" s="767"/>
      <c r="DY1175" s="767"/>
      <c r="DZ1175" s="767"/>
      <c r="EA1175" s="767"/>
      <c r="EB1175" s="767"/>
      <c r="EC1175" s="767"/>
      <c r="ED1175" s="767"/>
      <c r="EE1175" s="767"/>
      <c r="EF1175" s="767"/>
      <c r="EG1175" s="767"/>
      <c r="EH1175" s="767"/>
      <c r="EI1175" s="767"/>
      <c r="EJ1175" s="767"/>
      <c r="EK1175" s="767"/>
      <c r="EL1175" s="767"/>
      <c r="EM1175" s="767"/>
      <c r="EN1175" s="767"/>
      <c r="EO1175" s="767"/>
      <c r="EP1175" s="767"/>
      <c r="EQ1175" s="767"/>
      <c r="ER1175" s="767"/>
      <c r="ES1175" s="767"/>
      <c r="ET1175" s="767"/>
      <c r="EU1175" s="767"/>
      <c r="EV1175" s="767"/>
      <c r="EW1175" s="767"/>
      <c r="EX1175" s="767"/>
      <c r="EY1175" s="767"/>
      <c r="EZ1175" s="767"/>
      <c r="FA1175" s="767"/>
      <c r="FB1175" s="767"/>
      <c r="FC1175" s="767"/>
      <c r="FD1175" s="767"/>
      <c r="FE1175" s="767"/>
      <c r="FF1175" s="767"/>
      <c r="FG1175" s="767"/>
      <c r="FH1175" s="767"/>
      <c r="FI1175" s="767"/>
      <c r="FJ1175" s="767"/>
      <c r="FK1175" s="767"/>
      <c r="FL1175" s="767"/>
      <c r="FM1175" s="767"/>
      <c r="FN1175" s="767"/>
      <c r="FO1175" s="767"/>
      <c r="FP1175" s="767"/>
      <c r="FQ1175" s="767"/>
      <c r="FR1175" s="767"/>
      <c r="FS1175" s="767"/>
      <c r="FT1175" s="767"/>
      <c r="FU1175" s="767"/>
      <c r="FV1175" s="767"/>
      <c r="FW1175" s="767"/>
      <c r="FX1175" s="767"/>
      <c r="FY1175" s="767"/>
      <c r="FZ1175" s="767"/>
      <c r="GA1175" s="767"/>
      <c r="GB1175" s="767"/>
      <c r="GC1175" s="767"/>
      <c r="GD1175" s="767"/>
      <c r="GE1175" s="767"/>
      <c r="GF1175" s="767"/>
      <c r="GG1175" s="767"/>
      <c r="GH1175" s="767"/>
      <c r="GI1175" s="767"/>
      <c r="GJ1175" s="767"/>
      <c r="GK1175" s="767"/>
      <c r="GL1175" s="767"/>
      <c r="GM1175" s="767"/>
      <c r="GN1175" s="767"/>
      <c r="GO1175" s="767"/>
      <c r="GP1175" s="767"/>
      <c r="GQ1175" s="767"/>
      <c r="GR1175" s="767"/>
      <c r="GS1175" s="767"/>
      <c r="GT1175" s="767"/>
      <c r="GU1175" s="767"/>
      <c r="GV1175" s="767"/>
      <c r="GW1175" s="767"/>
      <c r="GX1175" s="767"/>
      <c r="GY1175" s="767"/>
      <c r="GZ1175" s="767"/>
      <c r="HA1175" s="767"/>
      <c r="HB1175" s="767"/>
      <c r="HC1175" s="767"/>
    </row>
    <row r="1176" spans="1:211" s="864" customFormat="1" ht="13.9" hidden="1" customHeight="1">
      <c r="A1176" s="307"/>
      <c r="B1176" s="351"/>
      <c r="C1176" s="971" t="str">
        <f>IF('1C TSspéc16'!N$17&lt;&gt;0,'1C TSspéc16'!$B$12,"")</f>
        <v/>
      </c>
      <c r="D1176" s="972"/>
      <c r="E1176" s="973"/>
      <c r="F1176" s="93">
        <f>IF(AND($C1176='1C TSspéc16'!$B$12,'1C TSspéc16'!$B$16="spécifiques",'1C TSspéc16'!$N$17&lt;&gt;""),'1C TSspéc16'!$N$21,"")</f>
        <v>0</v>
      </c>
      <c r="G1176" s="842"/>
      <c r="H1176" s="745">
        <v>0.21</v>
      </c>
      <c r="I1176" s="747">
        <v>1</v>
      </c>
      <c r="J1176" s="312"/>
      <c r="K1176" s="680">
        <f t="shared" si="299"/>
        <v>0</v>
      </c>
      <c r="L1176" s="556">
        <f>IF(OR('1C TSspéc16'!$B$12="",'1C TSspéc16'!N$30=0),0,IF(AND('1C TSspéc16'!$B$12&lt;&gt;"",$K$2="Pôle",'1C TSspéc16'!$C$12="OUI"),(('1C TSspéc16'!N$22+'1C TSspéc16'!N$23+'1C TSspéc16'!N$24+'1C TSspéc16'!N$25+'1C TSspéc16'!N$29)/'1C TSspéc16'!N$17),IF(AND('1C TSspéc16'!$B$12&lt;&gt;"",$K$2="Pôle",'1C TSspéc16'!$C$12="NON"),(('1C TSspéc16'!N$22+'1C TSspéc16'!N$23+'1C TSspéc16'!N$24+'1C TSspéc16'!N$25+'1C TSspéc16'!N$29)/'1C TSspéc16'!N$30),IF(AND('1C TSspéc16'!$B$12&lt;&gt;"",$K$2&lt;&gt;"Pôle",'1C TSspéc16'!$C$12="OUI"),(('1C TSspéc16'!N$22+'1C TSspéc16'!N$23+'1C TSspéc16'!N$24+'1C TSspéc16'!N$25+'1C TSspéc16'!N$26+'1C TSspéc16'!N$27+'1C TSspéc16'!N$28+'1C TSspéc16'!N$29)/'1C TSspéc16'!N$17),IF(AND('1C TSspéc16'!$B$12&lt;&gt;"",$K$2&lt;&gt;"Pôle",'1C TSspéc16'!$C$12="NON"),(('1C TSspéc16'!N$22+'1C TSspéc16'!N$23+'1C TSspéc16'!N$24+'1C TSspéc16'!N$25+'1C TSspéc16'!N$26+'1C TSspéc16'!N$27+'1C TSspéc16'!N$28+'1C TSspéc16'!N$29)/'1C TSspéc16'!N$30))))))</f>
        <v>0</v>
      </c>
      <c r="M1176" s="556">
        <f>IF(OR('1C TSspéc16'!$B$12="",'1C TSspéc16'!N$30=0),0,IF(AND('1C TSspéc16'!$B$12&lt;&gt;"",$K$2="Pôle",'1C TSspéc16'!$C$12="OUI"),(('1C TSspéc16'!N$26+'1C TSspéc16'!N$27+'1C TSspéc16'!N$28)/'1C TSspéc16'!N$17),IF(AND('1C TSspéc16'!$B$12&lt;&gt;"",$K$2="Pôle",'1C TSspéc16'!$C$12="NON"),(('1C TSspéc16'!N$26+'1C TSspéc16'!N$27+'1C TSspéc16'!N$28)/'1C TSspéc16'!N$30),IF(AND('1C TSspéc16'!$B$12&lt;&gt;"",$K$2&lt;&gt;"Pôle"),0))))</f>
        <v>0</v>
      </c>
      <c r="N1176" s="557">
        <f>IF(AND('1C TSspéc16'!$B$12&lt;&gt;0,'1C TSspéc16'!$N$30&lt;&gt;0),L1176+M1176,0)</f>
        <v>0</v>
      </c>
      <c r="O1176" s="893" t="str">
        <f>IF(AND('1C TSspéc16'!$N$17&lt;&gt;0,'1C TSspéc16'!$C$12="OUI"),'1C TSspéc16'!$N$35/'1C TSspéc16'!$N$17,"")</f>
        <v/>
      </c>
      <c r="P1176" s="543" t="str">
        <f>IF(AND('1C TSspéc16'!$N$17&lt;&gt;0,'1C TSspéc16'!$C$12="OUI"),'1C TSspéc16'!$N$36/'1C TSspéc16'!$N$17,"")</f>
        <v/>
      </c>
      <c r="Q1176" s="543" t="str">
        <f>IF(AND('1C TSspéc16'!$N$17&lt;&gt;0,'1C TSspéc16'!$C$12="OUI"),'1C TSspéc16'!$N$37/'1C TSspéc16'!$N$17,"")</f>
        <v/>
      </c>
      <c r="R1176" s="543" t="str">
        <f>IF(AND('1C TSspéc16'!$N$17&lt;&gt;0,'1C TSspéc16'!$C$12="OUI"),'1C TSspéc16'!$N$38/'1C TSspéc16'!$N$17,"")</f>
        <v/>
      </c>
      <c r="S1176" s="543" t="str">
        <f>IF(AND('1C TSspéc16'!$N$17&lt;&gt;0,'1C TSspéc16'!$C$12="OUI"),'1C TSspéc16'!$N$39/'1C TSspéc16'!$N$17,"")</f>
        <v/>
      </c>
      <c r="T1176" s="543" t="str">
        <f>IF(AND('1C TSspéc16'!$N$17&lt;&gt;0,'1C TSspéc16'!$C$12="OUI"),'1C TSspéc16'!$N$40/'1C TSspéc16'!$N$17,"")</f>
        <v/>
      </c>
      <c r="U1176" s="543" t="str">
        <f>IF(AND('1C TSspéc16'!$N$17&lt;&gt;0,'1C TSspéc16'!$C$12="OUI"),'1C TSspéc16'!$N$41/'1C TSspéc16'!$N$17,"")</f>
        <v/>
      </c>
      <c r="V1176" s="543" t="str">
        <f>IF(AND('1C TSspéc16'!$N$17&lt;&gt;0,'1C TSspéc16'!$C$12="OUI"),'1C TSspéc16'!$N$42/'1C TSspéc16'!$N$17,"")</f>
        <v/>
      </c>
      <c r="W1176" s="543" t="str">
        <f>IF(AND('1C TSspéc16'!$N$17&lt;&gt;0,'1C TSspéc16'!$C$12="OUI"),'1C TSspéc16'!$N$43/'1C TSspéc16'!$N$17,"")</f>
        <v/>
      </c>
      <c r="X1176" s="543" t="str">
        <f>IF(AND('1C TSspéc16'!$N$17&lt;&gt;0,'1C TSspéc16'!$C$12="OUI"),'1C TSspéc16'!$N$44/'1C TSspéc16'!$N$17,"")</f>
        <v/>
      </c>
      <c r="Y1176" s="543" t="str">
        <f>IF(AND('1C TSspéc16'!$N$17&lt;&gt;0,'1C TSspéc16'!$C$12="OUI"),'1C TSspéc16'!$N$45/'1C TSspéc16'!$N$17,"")</f>
        <v/>
      </c>
      <c r="Z1176" s="543" t="str">
        <f>IF(AND('1C TSspéc16'!$N$17&lt;&gt;0,'1C TSspéc16'!$C$12="OUI"),'1C TSspéc16'!$N$46/'1C TSspéc16'!$N$17,"")</f>
        <v/>
      </c>
      <c r="AA1176" s="543" t="str">
        <f>IF(AND('1C TSspéc16'!$N$17&lt;&gt;0,'1C TSspéc16'!$C$12="OUI"),'1C TSspéc16'!$N$47/'1C TSspéc16'!$N$17,"")</f>
        <v/>
      </c>
      <c r="AB1176" s="543" t="str">
        <f>IF(AND('1C TSspéc16'!$N$17&lt;&gt;0,'1C TSspéc16'!$C$12="OUI"),'1C TSspéc16'!$N$48/'1C TSspéc16'!$N$17,"")</f>
        <v/>
      </c>
      <c r="AC1176" s="543" t="str">
        <f>IF(AND('1C TSspéc16'!$N$17&lt;&gt;0,'1C TSspéc16'!$C$12="OUI"),'1C TSspéc16'!$N$49/'1C TSspéc16'!$N$17,"")</f>
        <v/>
      </c>
      <c r="AD1176" s="543" t="str">
        <f>IF(AND('1C TSspéc16'!$N$17&lt;&gt;0,'1C TSspéc16'!$C$12="OUI"),'1C TSspéc16'!$N$50/'1C TSspéc16'!$N$17,"")</f>
        <v/>
      </c>
      <c r="AE1176" s="543" t="str">
        <f>IF(AND('1C TSspéc16'!$N$17&lt;&gt;0,'1C TSspéc16'!$C$12="OUI"),'1C TSspéc16'!$N$51/'1C TSspéc16'!$N$17,"")</f>
        <v/>
      </c>
      <c r="AF1176" s="543" t="str">
        <f>IF(AND('1C TSspéc16'!$N$17&lt;&gt;0,'1C TSspéc16'!$C$12="OUI"),'1C TSspéc16'!$N$52/'1C TSspéc16'!$N$17,"")</f>
        <v/>
      </c>
      <c r="AG1176" s="543" t="str">
        <f>IF(AND('1C TSspéc16'!$N$17&lt;&gt;0,'1C TSspéc16'!$C$12="OUI"),'1C TSspéc16'!$N$53/'1C TSspéc16'!$N$17,"")</f>
        <v/>
      </c>
      <c r="AH1176" s="543" t="str">
        <f>IF(AND('1C TSspéc16'!$N$17&lt;&gt;0,'1C TSspéc16'!$C$12="OUI"),'1C TSspéc16'!$N$54/'1C TSspéc16'!$N$17,"")</f>
        <v/>
      </c>
      <c r="AI1176" s="543" t="str">
        <f>IF(AND('1C TSspéc16'!$N$17&lt;&gt;0,'1C TSspéc16'!$C$12="OUI"),'1C TSspéc16'!$N$55/'1C TSspéc16'!$N$17,"")</f>
        <v/>
      </c>
      <c r="AJ1176" s="543" t="str">
        <f>IF(AND('1C TSspéc16'!$N$17&lt;&gt;0,'1C TSspéc16'!$C$12="OUI"),'1C TSspéc16'!$N$56/'1C TSspéc16'!$N$17,"")</f>
        <v/>
      </c>
      <c r="AK1176" s="543" t="str">
        <f>IF(AND('1C TSspéc16'!$N$17&lt;&gt;0,'1C TSspéc16'!$C$12="OUI"),'1C TSspéc16'!$N$57/'1C TSspéc16'!$N$17,"")</f>
        <v/>
      </c>
      <c r="AL1176" s="72">
        <f>IF(AND('1C TSspéc16'!$N$17&lt;&gt;0,'1C TSspéc16'!$C$12="OUI"),N1176+AK1176,N1176)</f>
        <v>0</v>
      </c>
      <c r="AM1176" s="417">
        <f t="shared" si="318"/>
        <v>0</v>
      </c>
      <c r="AN1176" s="417">
        <f t="shared" si="319"/>
        <v>0</v>
      </c>
      <c r="AO1176" s="418" t="str">
        <f>IF(AND('1C TSspéc16'!$N$17&lt;&gt;0,'1C TSspéc16'!$N$30&lt;&gt;0),AM1176+AN1176,"")</f>
        <v/>
      </c>
      <c r="AP1176" s="573" t="str">
        <f>IF(AND('1C TSspéc16'!$N$17&lt;&gt;0,'1C TSspéc16'!$N$30&lt;&gt;0),AM1176-AR1176,"")</f>
        <v/>
      </c>
      <c r="AQ1176" s="583">
        <f t="shared" si="320"/>
        <v>0</v>
      </c>
      <c r="AR1176" s="596"/>
      <c r="AS1176" s="102"/>
      <c r="AT1176" s="27" t="str">
        <f>IF(('1C TSspéc16'!N$17*FICHE!$C$14&lt;J1176),"Forfait limité à "&amp;FICHE!$C$14&amp;"€/jour","")</f>
        <v/>
      </c>
      <c r="AU1176" s="592"/>
      <c r="AV1176" s="824"/>
      <c r="AW1176" s="824"/>
      <c r="AX1176" s="824"/>
      <c r="AY1176" s="824"/>
      <c r="AZ1176" s="824"/>
      <c r="BA1176" s="767"/>
      <c r="BB1176" s="767"/>
      <c r="BC1176" s="767"/>
      <c r="BD1176" s="767"/>
      <c r="BE1176" s="767"/>
      <c r="BF1176" s="767"/>
      <c r="BG1176" s="767"/>
      <c r="BH1176" s="767"/>
      <c r="BI1176" s="767"/>
      <c r="BJ1176" s="767"/>
      <c r="BK1176" s="767"/>
      <c r="BL1176" s="767"/>
      <c r="BM1176" s="767"/>
      <c r="BN1176" s="767"/>
      <c r="BO1176" s="767"/>
      <c r="BP1176" s="767"/>
      <c r="BQ1176" s="767"/>
      <c r="BR1176" s="767"/>
      <c r="BS1176" s="767"/>
      <c r="BT1176" s="767"/>
      <c r="BU1176" s="767"/>
      <c r="BV1176" s="767"/>
      <c r="BW1176" s="767"/>
      <c r="BX1176" s="767"/>
      <c r="BY1176" s="767"/>
      <c r="BZ1176" s="767"/>
      <c r="CA1176" s="767"/>
      <c r="CB1176" s="767"/>
      <c r="CC1176" s="767"/>
      <c r="CD1176" s="767"/>
      <c r="CE1176" s="767"/>
      <c r="CF1176" s="767"/>
      <c r="CG1176" s="767"/>
      <c r="CH1176" s="767"/>
      <c r="CI1176" s="767"/>
      <c r="CJ1176" s="767"/>
      <c r="CK1176" s="767"/>
      <c r="CL1176" s="767"/>
      <c r="CM1176" s="767"/>
      <c r="CN1176" s="767"/>
      <c r="CO1176" s="767"/>
      <c r="CP1176" s="767"/>
      <c r="CQ1176" s="767"/>
      <c r="CR1176" s="767"/>
      <c r="CS1176" s="767"/>
      <c r="CT1176" s="767"/>
      <c r="CU1176" s="767"/>
      <c r="CV1176" s="767"/>
      <c r="CW1176" s="767"/>
      <c r="CX1176" s="767"/>
      <c r="CY1176" s="767"/>
      <c r="CZ1176" s="767"/>
      <c r="DA1176" s="767"/>
      <c r="DB1176" s="767"/>
      <c r="DC1176" s="767"/>
      <c r="DD1176" s="767"/>
      <c r="DE1176" s="767"/>
      <c r="DF1176" s="767"/>
      <c r="DG1176" s="767"/>
      <c r="DH1176" s="767"/>
      <c r="DI1176" s="767"/>
      <c r="DJ1176" s="767"/>
      <c r="DK1176" s="767"/>
      <c r="DL1176" s="767"/>
      <c r="DM1176" s="767"/>
      <c r="DN1176" s="767"/>
      <c r="DO1176" s="767"/>
      <c r="DP1176" s="767"/>
      <c r="DQ1176" s="767"/>
      <c r="DR1176" s="767"/>
      <c r="DS1176" s="767"/>
      <c r="DT1176" s="767"/>
      <c r="DU1176" s="767"/>
      <c r="DV1176" s="767"/>
      <c r="DW1176" s="767"/>
      <c r="DX1176" s="767"/>
      <c r="DY1176" s="767"/>
      <c r="DZ1176" s="767"/>
      <c r="EA1176" s="767"/>
      <c r="EB1176" s="767"/>
      <c r="EC1176" s="767"/>
      <c r="ED1176" s="767"/>
      <c r="EE1176" s="767"/>
      <c r="EF1176" s="767"/>
      <c r="EG1176" s="767"/>
      <c r="EH1176" s="767"/>
      <c r="EI1176" s="767"/>
      <c r="EJ1176" s="767"/>
      <c r="EK1176" s="767"/>
      <c r="EL1176" s="767"/>
      <c r="EM1176" s="767"/>
      <c r="EN1176" s="767"/>
      <c r="EO1176" s="767"/>
      <c r="EP1176" s="767"/>
      <c r="EQ1176" s="767"/>
      <c r="ER1176" s="767"/>
      <c r="ES1176" s="767"/>
      <c r="ET1176" s="767"/>
      <c r="EU1176" s="767"/>
      <c r="EV1176" s="767"/>
      <c r="EW1176" s="767"/>
      <c r="EX1176" s="767"/>
      <c r="EY1176" s="767"/>
      <c r="EZ1176" s="767"/>
      <c r="FA1176" s="767"/>
      <c r="FB1176" s="767"/>
      <c r="FC1176" s="767"/>
      <c r="FD1176" s="767"/>
      <c r="FE1176" s="767"/>
      <c r="FF1176" s="767"/>
      <c r="FG1176" s="767"/>
      <c r="FH1176" s="767"/>
      <c r="FI1176" s="767"/>
      <c r="FJ1176" s="767"/>
      <c r="FK1176" s="767"/>
      <c r="FL1176" s="767"/>
      <c r="FM1176" s="767"/>
      <c r="FN1176" s="767"/>
      <c r="FO1176" s="767"/>
      <c r="FP1176" s="767"/>
      <c r="FQ1176" s="767"/>
      <c r="FR1176" s="767"/>
      <c r="FS1176" s="767"/>
      <c r="FT1176" s="767"/>
      <c r="FU1176" s="767"/>
      <c r="FV1176" s="767"/>
      <c r="FW1176" s="767"/>
      <c r="FX1176" s="767"/>
      <c r="FY1176" s="767"/>
      <c r="FZ1176" s="767"/>
      <c r="GA1176" s="767"/>
      <c r="GB1176" s="767"/>
      <c r="GC1176" s="767"/>
      <c r="GD1176" s="767"/>
      <c r="GE1176" s="767"/>
      <c r="GF1176" s="767"/>
      <c r="GG1176" s="767"/>
      <c r="GH1176" s="767"/>
      <c r="GI1176" s="767"/>
      <c r="GJ1176" s="767"/>
      <c r="GK1176" s="767"/>
      <c r="GL1176" s="767"/>
      <c r="GM1176" s="767"/>
      <c r="GN1176" s="767"/>
      <c r="GO1176" s="767"/>
      <c r="GP1176" s="767"/>
      <c r="GQ1176" s="767"/>
      <c r="GR1176" s="767"/>
      <c r="GS1176" s="767"/>
      <c r="GT1176" s="767"/>
      <c r="GU1176" s="767"/>
      <c r="GV1176" s="767"/>
      <c r="GW1176" s="767"/>
      <c r="GX1176" s="767"/>
      <c r="GY1176" s="767"/>
      <c r="GZ1176" s="767"/>
      <c r="HA1176" s="767"/>
      <c r="HB1176" s="767"/>
      <c r="HC1176" s="767"/>
    </row>
    <row r="1177" spans="1:211" s="864" customFormat="1" ht="13.9" hidden="1" customHeight="1">
      <c r="A1177" s="307"/>
      <c r="B1177" s="351"/>
      <c r="C1177" s="971" t="str">
        <f>IF('1C TSspéc16'!O$17&lt;&gt;0,'1C TSspéc16'!$B$12,"")</f>
        <v/>
      </c>
      <c r="D1177" s="972"/>
      <c r="E1177" s="973"/>
      <c r="F1177" s="93">
        <f>IF(AND($C1177='1C TSspéc16'!$B$12,'1C TSspéc16'!$B$16="spécifiques",'1C TSspéc16'!$O$17&lt;&gt;""),'1C TSspéc16'!$O$21,"")</f>
        <v>0</v>
      </c>
      <c r="G1177" s="842"/>
      <c r="H1177" s="745">
        <v>0.21</v>
      </c>
      <c r="I1177" s="747">
        <v>1</v>
      </c>
      <c r="J1177" s="312"/>
      <c r="K1177" s="680">
        <f t="shared" si="299"/>
        <v>0</v>
      </c>
      <c r="L1177" s="556">
        <f>IF(OR('1C TSspéc16'!$B$12="",'1C TSspéc16'!O$30=0),0,IF(AND('1C TSspéc16'!$B$12&lt;&gt;"",$K$2="Pôle",'1C TSspéc16'!$C$12="OUI"),(('1C TSspéc16'!O$22+'1C TSspéc16'!O$23+'1C TSspéc16'!O$24+'1C TSspéc16'!O$25+'1C TSspéc16'!O$29)/'1C TSspéc16'!O$17),IF(AND('1C TSspéc16'!$B$12&lt;&gt;"",$K$2="Pôle",'1C TSspéc16'!$C$12="NON"),(('1C TSspéc16'!O$22+'1C TSspéc16'!O$23+'1C TSspéc16'!O$24+'1C TSspéc16'!O$25+'1C TSspéc16'!O$29)/'1C TSspéc16'!O$30),IF(AND('1C TSspéc16'!$B$12&lt;&gt;"",$K$2&lt;&gt;"Pôle",'1C TSspéc16'!$C$12="OUI"),(('1C TSspéc16'!O$22+'1C TSspéc16'!O$23+'1C TSspéc16'!O$24+'1C TSspéc16'!O$25+'1C TSspéc16'!O$26+'1C TSspéc16'!O$27+'1C TSspéc16'!O$28+'1C TSspéc16'!O$29)/'1C TSspéc16'!O$17),IF(AND('1C TSspéc16'!$B$12&lt;&gt;"",$K$2&lt;&gt;"Pôle",'1C TSspéc16'!$C$12="NON"),(('1C TSspéc16'!O$22+'1C TSspéc16'!O$23+'1C TSspéc16'!O$24+'1C TSspéc16'!O$25+'1C TSspéc16'!O$26+'1C TSspéc16'!O$27+'1C TSspéc16'!O$28+'1C TSspéc16'!O$29)/'1C TSspéc16'!O$30))))))</f>
        <v>0</v>
      </c>
      <c r="M1177" s="556">
        <f>IF(OR('1C TSspéc16'!$B$12="",'1C TSspéc16'!O$30=0),0,IF(AND('1C TSspéc16'!$B$12&lt;&gt;"",$K$2="Pôle",'1C TSspéc16'!$C$12="OUI"),(('1C TSspéc16'!O$26+'1C TSspéc16'!O$27+'1C TSspéc16'!O$28)/'1C TSspéc16'!O$17),IF(AND('1C TSspéc16'!$B$12&lt;&gt;"",$K$2="Pôle",'1C TSspéc16'!$C$12="NON"),(('1C TSspéc16'!O$26+'1C TSspéc16'!O$27+'1C TSspéc16'!O$28)/'1C TSspéc16'!O$30),IF(AND('1C TSspéc16'!$B$12&lt;&gt;"",$K$2&lt;&gt;"Pôle"),0))))</f>
        <v>0</v>
      </c>
      <c r="N1177" s="557">
        <f>IF(AND('1C TSspéc16'!$B$12&lt;&gt;0,'1C TSspéc16'!$O$30&lt;&gt;0),L1177+M1177,0)</f>
        <v>0</v>
      </c>
      <c r="O1177" s="893" t="str">
        <f>IF(AND('1C TSspéc16'!$O$17&lt;&gt;0,'1C TSspéc16'!$C$12="OUI"),'1C TSspéc16'!$O$35/'1C TSspéc16'!$O$17,"")</f>
        <v/>
      </c>
      <c r="P1177" s="543" t="str">
        <f>IF(AND('1C TSspéc16'!$O$17&lt;&gt;0,'1C TSspéc16'!$C$12="OUI"),'1C TSspéc16'!$O$36/'1C TSspéc16'!$O$17,"")</f>
        <v/>
      </c>
      <c r="Q1177" s="543" t="str">
        <f>IF(AND('1C TSspéc16'!$O$17&lt;&gt;0,'1C TSspéc16'!$C$12="OUI"),'1C TSspéc16'!$O$37/'1C TSspéc16'!$O$17,"")</f>
        <v/>
      </c>
      <c r="R1177" s="543" t="str">
        <f>IF(AND('1C TSspéc16'!$O$17&lt;&gt;0,'1C TSspéc16'!$C$12="OUI"),'1C TSspéc16'!$O$38/'1C TSspéc16'!$O$17,"")</f>
        <v/>
      </c>
      <c r="S1177" s="543" t="str">
        <f>IF(AND('1C TSspéc16'!$O$17&lt;&gt;0,'1C TSspéc16'!$C$12="OUI"),'1C TSspéc16'!$O$39/'1C TSspéc16'!$O$17,"")</f>
        <v/>
      </c>
      <c r="T1177" s="543" t="str">
        <f>IF(AND('1C TSspéc16'!$O$17&lt;&gt;0,'1C TSspéc16'!$C$12="OUI"),'1C TSspéc16'!$O$40/'1C TSspéc16'!$O$17,"")</f>
        <v/>
      </c>
      <c r="U1177" s="543" t="str">
        <f>IF(AND('1C TSspéc16'!$O$17&lt;&gt;0,'1C TSspéc16'!$C$12="OUI"),'1C TSspéc16'!$O$41/'1C TSspéc16'!$O$17,"")</f>
        <v/>
      </c>
      <c r="V1177" s="543" t="str">
        <f>IF(AND('1C TSspéc16'!$O$17&lt;&gt;0,'1C TSspéc16'!$C$12="OUI"),'1C TSspéc16'!$O$42/'1C TSspéc16'!$O$17,"")</f>
        <v/>
      </c>
      <c r="W1177" s="543" t="str">
        <f>IF(AND('1C TSspéc16'!$O$17&lt;&gt;0,'1C TSspéc16'!$C$12="OUI"),'1C TSspéc16'!$O$43/'1C TSspéc16'!$O$17,"")</f>
        <v/>
      </c>
      <c r="X1177" s="543" t="str">
        <f>IF(AND('1C TSspéc16'!$O$17&lt;&gt;0,'1C TSspéc16'!$C$12="OUI"),'1C TSspéc16'!$O$44/'1C TSspéc16'!$O$17,"")</f>
        <v/>
      </c>
      <c r="Y1177" s="543" t="str">
        <f>IF(AND('1C TSspéc16'!$O$17&lt;&gt;0,'1C TSspéc16'!$C$12="OUI"),'1C TSspéc16'!$O$45/'1C TSspéc16'!$O$17,"")</f>
        <v/>
      </c>
      <c r="Z1177" s="543" t="str">
        <f>IF(AND('1C TSspéc16'!$O$17&lt;&gt;0,'1C TSspéc16'!$C$12="OUI"),'1C TSspéc16'!$O$46/'1C TSspéc16'!$O$17,"")</f>
        <v/>
      </c>
      <c r="AA1177" s="543" t="str">
        <f>IF(AND('1C TSspéc16'!$O$17&lt;&gt;0,'1C TSspéc16'!$C$12="OUI"),'1C TSspéc16'!$O$47/'1C TSspéc16'!$O$17,"")</f>
        <v/>
      </c>
      <c r="AB1177" s="543" t="str">
        <f>IF(AND('1C TSspéc16'!$O$17&lt;&gt;0,'1C TSspéc16'!$C$12="OUI"),'1C TSspéc16'!$O$48/'1C TSspéc16'!$O$17,"")</f>
        <v/>
      </c>
      <c r="AC1177" s="543" t="str">
        <f>IF(AND('1C TSspéc16'!$O$17&lt;&gt;0,'1C TSspéc16'!$C$12="OUI"),'1C TSspéc16'!$O$49/'1C TSspéc16'!$O$17,"")</f>
        <v/>
      </c>
      <c r="AD1177" s="543" t="str">
        <f>IF(AND('1C TSspéc16'!$O$17&lt;&gt;0,'1C TSspéc16'!$C$12="OUI"),'1C TSspéc16'!$O$50/'1C TSspéc16'!$O$17,"")</f>
        <v/>
      </c>
      <c r="AE1177" s="543" t="str">
        <f>IF(AND('1C TSspéc16'!$O$17&lt;&gt;0,'1C TSspéc16'!$C$12="OUI"),'1C TSspéc16'!$O$51/'1C TSspéc16'!$O$17,"")</f>
        <v/>
      </c>
      <c r="AF1177" s="543" t="str">
        <f>IF(AND('1C TSspéc16'!$O$17&lt;&gt;0,'1C TSspéc16'!$C$12="OUI"),'1C TSspéc16'!$O$52/'1C TSspéc16'!$O$17,"")</f>
        <v/>
      </c>
      <c r="AG1177" s="543" t="str">
        <f>IF(AND('1C TSspéc16'!$O$17&lt;&gt;0,'1C TSspéc16'!$C$12="OUI"),'1C TSspéc16'!$O$53/'1C TSspéc16'!$O$17,"")</f>
        <v/>
      </c>
      <c r="AH1177" s="543" t="str">
        <f>IF(AND('1C TSspéc16'!$O$17&lt;&gt;0,'1C TSspéc16'!$C$12="OUI"),'1C TSspéc16'!$O$54/'1C TSspéc16'!$O$17,"")</f>
        <v/>
      </c>
      <c r="AI1177" s="543" t="str">
        <f>IF(AND('1C TSspéc16'!$O$17&lt;&gt;0,'1C TSspéc16'!$C$12="OUI"),'1C TSspéc16'!$O$55/'1C TSspéc16'!$O$17,"")</f>
        <v/>
      </c>
      <c r="AJ1177" s="543" t="str">
        <f>IF(AND('1C TSspéc16'!$O$17&lt;&gt;0,'1C TSspéc16'!$C$12="OUI"),'1C TSspéc16'!$O$56/'1C TSspéc16'!$O$17,"")</f>
        <v/>
      </c>
      <c r="AK1177" s="543" t="str">
        <f>IF(AND('1C TSspéc16'!$O$17&lt;&gt;0,'1C TSspéc16'!$C$12="OUI"),'1C TSspéc16'!$O$57/'1C TSspéc16'!$O$17,"")</f>
        <v/>
      </c>
      <c r="AL1177" s="72">
        <f>IF(AND('1C TSspéc16'!$O$17&lt;&gt;0,'1C TSspéc16'!$C$12="OUI"),N1177+AK1177,N1177)</f>
        <v>0</v>
      </c>
      <c r="AM1177" s="417">
        <f t="shared" si="318"/>
        <v>0</v>
      </c>
      <c r="AN1177" s="417">
        <f t="shared" si="319"/>
        <v>0</v>
      </c>
      <c r="AO1177" s="418" t="str">
        <f>IF(AND('1C TSspéc16'!$O$17&lt;&gt;0,'1C TSspéc16'!$O$30&lt;&gt;0),AM1177+AN1177,"")</f>
        <v/>
      </c>
      <c r="AP1177" s="573" t="str">
        <f>IF(AND('1C TSspéc16'!$O$17&lt;&gt;0,'1C TSspéc16'!$O$30&lt;&gt;0),AM1177-AR1177,"")</f>
        <v/>
      </c>
      <c r="AQ1177" s="583">
        <f t="shared" si="320"/>
        <v>0</v>
      </c>
      <c r="AR1177" s="596"/>
      <c r="AS1177" s="102"/>
      <c r="AT1177" s="27" t="str">
        <f>IF(('1C TSspéc16'!O$17*FICHE!$C$14&lt;J1177),"Forfait limité à "&amp;FICHE!$C$14&amp;"€/jour","")</f>
        <v/>
      </c>
      <c r="AU1177" s="592"/>
      <c r="AV1177" s="824"/>
      <c r="AW1177" s="824"/>
      <c r="AX1177" s="824"/>
      <c r="AY1177" s="824"/>
      <c r="AZ1177" s="824"/>
      <c r="BA1177" s="767"/>
      <c r="BB1177" s="767"/>
      <c r="BC1177" s="767"/>
      <c r="BD1177" s="767"/>
      <c r="BE1177" s="767"/>
      <c r="BF1177" s="767"/>
      <c r="BG1177" s="767"/>
      <c r="BH1177" s="767"/>
      <c r="BI1177" s="767"/>
      <c r="BJ1177" s="767"/>
      <c r="BK1177" s="767"/>
      <c r="BL1177" s="767"/>
      <c r="BM1177" s="767"/>
      <c r="BN1177" s="767"/>
      <c r="BO1177" s="767"/>
      <c r="BP1177" s="767"/>
      <c r="BQ1177" s="767"/>
      <c r="BR1177" s="767"/>
      <c r="BS1177" s="767"/>
      <c r="BT1177" s="767"/>
      <c r="BU1177" s="767"/>
      <c r="BV1177" s="767"/>
      <c r="BW1177" s="767"/>
      <c r="BX1177" s="767"/>
      <c r="BY1177" s="767"/>
      <c r="BZ1177" s="767"/>
      <c r="CA1177" s="767"/>
      <c r="CB1177" s="767"/>
      <c r="CC1177" s="767"/>
      <c r="CD1177" s="767"/>
      <c r="CE1177" s="767"/>
      <c r="CF1177" s="767"/>
      <c r="CG1177" s="767"/>
      <c r="CH1177" s="767"/>
      <c r="CI1177" s="767"/>
      <c r="CJ1177" s="767"/>
      <c r="CK1177" s="767"/>
      <c r="CL1177" s="767"/>
      <c r="CM1177" s="767"/>
      <c r="CN1177" s="767"/>
      <c r="CO1177" s="767"/>
      <c r="CP1177" s="767"/>
      <c r="CQ1177" s="767"/>
      <c r="CR1177" s="767"/>
      <c r="CS1177" s="767"/>
      <c r="CT1177" s="767"/>
      <c r="CU1177" s="767"/>
      <c r="CV1177" s="767"/>
      <c r="CW1177" s="767"/>
      <c r="CX1177" s="767"/>
      <c r="CY1177" s="767"/>
      <c r="CZ1177" s="767"/>
      <c r="DA1177" s="767"/>
      <c r="DB1177" s="767"/>
      <c r="DC1177" s="767"/>
      <c r="DD1177" s="767"/>
      <c r="DE1177" s="767"/>
      <c r="DF1177" s="767"/>
      <c r="DG1177" s="767"/>
      <c r="DH1177" s="767"/>
      <c r="DI1177" s="767"/>
      <c r="DJ1177" s="767"/>
      <c r="DK1177" s="767"/>
      <c r="DL1177" s="767"/>
      <c r="DM1177" s="767"/>
      <c r="DN1177" s="767"/>
      <c r="DO1177" s="767"/>
      <c r="DP1177" s="767"/>
      <c r="DQ1177" s="767"/>
      <c r="DR1177" s="767"/>
      <c r="DS1177" s="767"/>
      <c r="DT1177" s="767"/>
      <c r="DU1177" s="767"/>
      <c r="DV1177" s="767"/>
      <c r="DW1177" s="767"/>
      <c r="DX1177" s="767"/>
      <c r="DY1177" s="767"/>
      <c r="DZ1177" s="767"/>
      <c r="EA1177" s="767"/>
      <c r="EB1177" s="767"/>
      <c r="EC1177" s="767"/>
      <c r="ED1177" s="767"/>
      <c r="EE1177" s="767"/>
      <c r="EF1177" s="767"/>
      <c r="EG1177" s="767"/>
      <c r="EH1177" s="767"/>
      <c r="EI1177" s="767"/>
      <c r="EJ1177" s="767"/>
      <c r="EK1177" s="767"/>
      <c r="EL1177" s="767"/>
      <c r="EM1177" s="767"/>
      <c r="EN1177" s="767"/>
      <c r="EO1177" s="767"/>
      <c r="EP1177" s="767"/>
      <c r="EQ1177" s="767"/>
      <c r="ER1177" s="767"/>
      <c r="ES1177" s="767"/>
      <c r="ET1177" s="767"/>
      <c r="EU1177" s="767"/>
      <c r="EV1177" s="767"/>
      <c r="EW1177" s="767"/>
      <c r="EX1177" s="767"/>
      <c r="EY1177" s="767"/>
      <c r="EZ1177" s="767"/>
      <c r="FA1177" s="767"/>
      <c r="FB1177" s="767"/>
      <c r="FC1177" s="767"/>
      <c r="FD1177" s="767"/>
      <c r="FE1177" s="767"/>
      <c r="FF1177" s="767"/>
      <c r="FG1177" s="767"/>
      <c r="FH1177" s="767"/>
      <c r="FI1177" s="767"/>
      <c r="FJ1177" s="767"/>
      <c r="FK1177" s="767"/>
      <c r="FL1177" s="767"/>
      <c r="FM1177" s="767"/>
      <c r="FN1177" s="767"/>
      <c r="FO1177" s="767"/>
      <c r="FP1177" s="767"/>
      <c r="FQ1177" s="767"/>
      <c r="FR1177" s="767"/>
      <c r="FS1177" s="767"/>
      <c r="FT1177" s="767"/>
      <c r="FU1177" s="767"/>
      <c r="FV1177" s="767"/>
      <c r="FW1177" s="767"/>
      <c r="FX1177" s="767"/>
      <c r="FY1177" s="767"/>
      <c r="FZ1177" s="767"/>
      <c r="GA1177" s="767"/>
      <c r="GB1177" s="767"/>
      <c r="GC1177" s="767"/>
      <c r="GD1177" s="767"/>
      <c r="GE1177" s="767"/>
      <c r="GF1177" s="767"/>
      <c r="GG1177" s="767"/>
      <c r="GH1177" s="767"/>
      <c r="GI1177" s="767"/>
      <c r="GJ1177" s="767"/>
      <c r="GK1177" s="767"/>
      <c r="GL1177" s="767"/>
      <c r="GM1177" s="767"/>
      <c r="GN1177" s="767"/>
      <c r="GO1177" s="767"/>
      <c r="GP1177" s="767"/>
      <c r="GQ1177" s="767"/>
      <c r="GR1177" s="767"/>
      <c r="GS1177" s="767"/>
      <c r="GT1177" s="767"/>
      <c r="GU1177" s="767"/>
      <c r="GV1177" s="767"/>
      <c r="GW1177" s="767"/>
      <c r="GX1177" s="767"/>
      <c r="GY1177" s="767"/>
      <c r="GZ1177" s="767"/>
      <c r="HA1177" s="767"/>
      <c r="HB1177" s="767"/>
      <c r="HC1177" s="767"/>
    </row>
    <row r="1178" spans="1:211" s="864" customFormat="1" ht="13.9" hidden="1" customHeight="1">
      <c r="A1178" s="307"/>
      <c r="B1178" s="351"/>
      <c r="C1178" s="971" t="str">
        <f>IF('1C TSspéc16'!P$17&lt;&gt;0,'1C TSspéc16'!$B$12,"")</f>
        <v/>
      </c>
      <c r="D1178" s="972"/>
      <c r="E1178" s="973"/>
      <c r="F1178" s="93">
        <f>IF(AND($C1178='1C TSspéc16'!$B$12,'1C TSspéc16'!$B$16="spécifiques",'1C TSspéc16'!$P$17&lt;&gt;""),'1C TSspéc16'!$P$21,"")</f>
        <v>0</v>
      </c>
      <c r="G1178" s="842"/>
      <c r="H1178" s="745">
        <v>0.21</v>
      </c>
      <c r="I1178" s="747">
        <v>1</v>
      </c>
      <c r="J1178" s="312"/>
      <c r="K1178" s="680">
        <f t="shared" si="299"/>
        <v>0</v>
      </c>
      <c r="L1178" s="556">
        <f>IF(OR('1C TSspéc16'!$B$12="",'1C TSspéc16'!P$30=0),0,IF(AND('1C TSspéc16'!$B$12&lt;&gt;"",$K$2="Pôle",'1C TSspéc16'!$C$12="OUI"),(('1C TSspéc16'!P$22+'1C TSspéc16'!P$23+'1C TSspéc16'!P$24+'1C TSspéc16'!P$25+'1C TSspéc16'!P$29)/'1C TSspéc16'!P$17),IF(AND('1C TSspéc16'!$B$12&lt;&gt;"",$K$2="Pôle",'1C TSspéc16'!$C$12="NON"),(('1C TSspéc16'!P$22+'1C TSspéc16'!P$23+'1C TSspéc16'!P$24+'1C TSspéc16'!P$25+'1C TSspéc16'!P$29)/'1C TSspéc16'!P$30),IF(AND('1C TSspéc16'!$B$12&lt;&gt;"",$K$2&lt;&gt;"Pôle",'1C TSspéc16'!$C$12="OUI"),(('1C TSspéc16'!P$22+'1C TSspéc16'!P$23+'1C TSspéc16'!P$24+'1C TSspéc16'!P$25+'1C TSspéc16'!P$26+'1C TSspéc16'!P$27+'1C TSspéc16'!P$28+'1C TSspéc16'!P$29)/'1C TSspéc16'!P$17),IF(AND('1C TSspéc16'!$B$12&lt;&gt;"",$K$2&lt;&gt;"Pôle",'1C TSspéc16'!$C$12="NON"),(('1C TSspéc16'!P$22+'1C TSspéc16'!P$23+'1C TSspéc16'!P$24+'1C TSspéc16'!P$25+'1C TSspéc16'!P$26+'1C TSspéc16'!P$27+'1C TSspéc16'!P$28+'1C TSspéc16'!P$29)/'1C TSspéc16'!P$30))))))</f>
        <v>0</v>
      </c>
      <c r="M1178" s="556">
        <f>IF(OR('1C TSspéc16'!$B$12="",'1C TSspéc16'!P$30=0),0,IF(AND('1C TSspéc16'!$B$12&lt;&gt;"",$K$2="Pôle",'1C TSspéc16'!$C$12="OUI"),(('1C TSspéc16'!P$26+'1C TSspéc16'!P$27+'1C TSspéc16'!P$28)/'1C TSspéc16'!P$17),IF(AND('1C TSspéc16'!$B$12&lt;&gt;"",$K$2="Pôle",'1C TSspéc16'!$C$12="NON"),(('1C TSspéc16'!P$26+'1C TSspéc16'!P$27+'1C TSspéc16'!P$28)/'1C TSspéc16'!P$30),IF(AND('1C TSspéc16'!$B$12&lt;&gt;"",$K$2&lt;&gt;"Pôle"),0))))</f>
        <v>0</v>
      </c>
      <c r="N1178" s="557">
        <f>IF(AND('1C TSspéc16'!$B$12&lt;&gt;0,'1C TSspéc16'!$P$30&lt;&gt;0),L1178+M1178,0)</f>
        <v>0</v>
      </c>
      <c r="O1178" s="893" t="str">
        <f>IF(AND('1C TSspéc16'!$P$17&lt;&gt;0,'1C TSspéc16'!$C$12="OUI"),'1C TSspéc16'!$P$35/'1C TSspéc16'!$P$17,"")</f>
        <v/>
      </c>
      <c r="P1178" s="543" t="str">
        <f>IF(AND('1C TSspéc16'!$P$17&lt;&gt;0,'1C TSspéc16'!$C$12="OUI"),'1C TSspéc16'!$P$36/'1C TSspéc16'!$P$17,"")</f>
        <v/>
      </c>
      <c r="Q1178" s="543" t="str">
        <f>IF(AND('1C TSspéc16'!$P$17&lt;&gt;0,'1C TSspéc16'!$C$12="OUI"),'1C TSspéc16'!$P$37/'1C TSspéc16'!$P$17,"")</f>
        <v/>
      </c>
      <c r="R1178" s="543" t="str">
        <f>IF(AND('1C TSspéc16'!$P$17&lt;&gt;0,'1C TSspéc16'!$C$12="OUI"),'1C TSspéc16'!$P$38/'1C TSspéc16'!$P$17,"")</f>
        <v/>
      </c>
      <c r="S1178" s="543" t="str">
        <f>IF(AND('1C TSspéc16'!$P$17&lt;&gt;0,'1C TSspéc16'!$C$12="OUI"),'1C TSspéc16'!$P$39/'1C TSspéc16'!$P$17,"")</f>
        <v/>
      </c>
      <c r="T1178" s="543" t="str">
        <f>IF(AND('1C TSspéc16'!$P$17&lt;&gt;0,'1C TSspéc16'!$C$12="OUI"),'1C TSspéc16'!$P$40/'1C TSspéc16'!$P$17,"")</f>
        <v/>
      </c>
      <c r="U1178" s="543" t="str">
        <f>IF(AND('1C TSspéc16'!$P$17&lt;&gt;0,'1C TSspéc16'!$C$12="OUI"),'1C TSspéc16'!$P$41/'1C TSspéc16'!$P$17,"")</f>
        <v/>
      </c>
      <c r="V1178" s="543" t="str">
        <f>IF(AND('1C TSspéc16'!$P$17&lt;&gt;0,'1C TSspéc16'!$C$12="OUI"),'1C TSspéc16'!$P$42/'1C TSspéc16'!$P$17,"")</f>
        <v/>
      </c>
      <c r="W1178" s="543" t="str">
        <f>IF(AND('1C TSspéc16'!$P$17&lt;&gt;0,'1C TSspéc16'!$C$12="OUI"),'1C TSspéc16'!$P$43/'1C TSspéc16'!$P$17,"")</f>
        <v/>
      </c>
      <c r="X1178" s="543" t="str">
        <f>IF(AND('1C TSspéc16'!$P$17&lt;&gt;0,'1C TSspéc16'!$C$12="OUI"),'1C TSspéc16'!$P$44/'1C TSspéc16'!$P$17,"")</f>
        <v/>
      </c>
      <c r="Y1178" s="543" t="str">
        <f>IF(AND('1C TSspéc16'!$P$17&lt;&gt;0,'1C TSspéc16'!$C$12="OUI"),'1C TSspéc16'!$P$45/'1C TSspéc16'!$P$17,"")</f>
        <v/>
      </c>
      <c r="Z1178" s="543" t="str">
        <f>IF(AND('1C TSspéc16'!$P$17&lt;&gt;0,'1C TSspéc16'!$C$12="OUI"),'1C TSspéc16'!$P$46/'1C TSspéc16'!$P$17,"")</f>
        <v/>
      </c>
      <c r="AA1178" s="543" t="str">
        <f>IF(AND('1C TSspéc16'!$P$17&lt;&gt;0,'1C TSspéc16'!$C$12="OUI"),'1C TSspéc16'!$P$47/'1C TSspéc16'!$P$17,"")</f>
        <v/>
      </c>
      <c r="AB1178" s="543" t="str">
        <f>IF(AND('1C TSspéc16'!$P$17&lt;&gt;0,'1C TSspéc16'!$C$12="OUI"),'1C TSspéc16'!$P$48/'1C TSspéc16'!$P$17,"")</f>
        <v/>
      </c>
      <c r="AC1178" s="543" t="str">
        <f>IF(AND('1C TSspéc16'!$P$17&lt;&gt;0,'1C TSspéc16'!$C$12="OUI"),'1C TSspéc16'!$P$49/'1C TSspéc16'!$P$17,"")</f>
        <v/>
      </c>
      <c r="AD1178" s="543" t="str">
        <f>IF(AND('1C TSspéc16'!$P$17&lt;&gt;0,'1C TSspéc16'!$C$12="OUI"),'1C TSspéc16'!$P$50/'1C TSspéc16'!$P$17,"")</f>
        <v/>
      </c>
      <c r="AE1178" s="543" t="str">
        <f>IF(AND('1C TSspéc16'!$P$17&lt;&gt;0,'1C TSspéc16'!$C$12="OUI"),'1C TSspéc16'!$P$51/'1C TSspéc16'!$P$17,"")</f>
        <v/>
      </c>
      <c r="AF1178" s="543" t="str">
        <f>IF(AND('1C TSspéc16'!$P$17&lt;&gt;0,'1C TSspéc16'!$C$12="OUI"),'1C TSspéc16'!$P$52/'1C TSspéc16'!$P$17,"")</f>
        <v/>
      </c>
      <c r="AG1178" s="543" t="str">
        <f>IF(AND('1C TSspéc16'!$P$17&lt;&gt;0,'1C TSspéc16'!$C$12="OUI"),'1C TSspéc16'!$P$53/'1C TSspéc16'!$P$17,"")</f>
        <v/>
      </c>
      <c r="AH1178" s="543" t="str">
        <f>IF(AND('1C TSspéc16'!$P$17&lt;&gt;0,'1C TSspéc16'!$C$12="OUI"),'1C TSspéc16'!$P$54/'1C TSspéc16'!$P$17,"")</f>
        <v/>
      </c>
      <c r="AI1178" s="543" t="str">
        <f>IF(AND('1C TSspéc16'!$P$17&lt;&gt;0,'1C TSspéc16'!$C$12="OUI"),'1C TSspéc16'!$P$55/'1C TSspéc16'!$P$17,"")</f>
        <v/>
      </c>
      <c r="AJ1178" s="543" t="str">
        <f>IF(AND('1C TSspéc16'!$P$17&lt;&gt;0,'1C TSspéc16'!$C$12="OUI"),'1C TSspéc16'!$P$56/'1C TSspéc16'!$P$17,"")</f>
        <v/>
      </c>
      <c r="AK1178" s="543" t="str">
        <f>IF(AND('1C TSspéc16'!$P$17&lt;&gt;0,'1C TSspéc16'!$C$12="OUI"),'1C TSspéc16'!$P$57/'1C TSspéc16'!$P$17,"")</f>
        <v/>
      </c>
      <c r="AL1178" s="72">
        <f>IF(AND('1C TSspéc16'!$P$17&lt;&gt;0,'1C TSspéc16'!$C$12="OUI"),N1178+AK1178,N1178)</f>
        <v>0</v>
      </c>
      <c r="AM1178" s="417">
        <f t="shared" si="318"/>
        <v>0</v>
      </c>
      <c r="AN1178" s="417">
        <f t="shared" si="319"/>
        <v>0</v>
      </c>
      <c r="AO1178" s="418" t="str">
        <f>IF(AND('1C TSspéc16'!$P$17&lt;&gt;0,'1C TSspéc16'!$P$30&lt;&gt;0),AM1178+AN1178,"")</f>
        <v/>
      </c>
      <c r="AP1178" s="573" t="str">
        <f>IF(AND('1C TSspéc16'!$P$17&lt;&gt;0,'1C TSspéc16'!$P$30&lt;&gt;0),AM1178-AR1178,"")</f>
        <v/>
      </c>
      <c r="AQ1178" s="583">
        <f t="shared" si="320"/>
        <v>0</v>
      </c>
      <c r="AR1178" s="596"/>
      <c r="AS1178" s="102"/>
      <c r="AT1178" s="27" t="str">
        <f>IF(('1C TSspéc16'!P$17*FICHE!$C$14&lt;J1178),"Forfait limité à "&amp;FICHE!$C$14&amp;"€/jour","")</f>
        <v/>
      </c>
      <c r="AU1178" s="592"/>
      <c r="AV1178" s="824"/>
      <c r="AW1178" s="824"/>
      <c r="AX1178" s="824"/>
      <c r="AY1178" s="824"/>
      <c r="AZ1178" s="824"/>
      <c r="BA1178" s="767"/>
      <c r="BB1178" s="767"/>
      <c r="BC1178" s="767"/>
      <c r="BD1178" s="767"/>
      <c r="BE1178" s="767"/>
      <c r="BF1178" s="767"/>
      <c r="BG1178" s="767"/>
      <c r="BH1178" s="767"/>
      <c r="BI1178" s="767"/>
      <c r="BJ1178" s="767"/>
      <c r="BK1178" s="767"/>
      <c r="BL1178" s="767"/>
      <c r="BM1178" s="767"/>
      <c r="BN1178" s="767"/>
      <c r="BO1178" s="767"/>
      <c r="BP1178" s="767"/>
      <c r="BQ1178" s="767"/>
      <c r="BR1178" s="767"/>
      <c r="BS1178" s="767"/>
      <c r="BT1178" s="767"/>
      <c r="BU1178" s="767"/>
      <c r="BV1178" s="767"/>
      <c r="BW1178" s="767"/>
      <c r="BX1178" s="767"/>
      <c r="BY1178" s="767"/>
      <c r="BZ1178" s="767"/>
      <c r="CA1178" s="767"/>
      <c r="CB1178" s="767"/>
      <c r="CC1178" s="767"/>
      <c r="CD1178" s="767"/>
      <c r="CE1178" s="767"/>
      <c r="CF1178" s="767"/>
      <c r="CG1178" s="767"/>
      <c r="CH1178" s="767"/>
      <c r="CI1178" s="767"/>
      <c r="CJ1178" s="767"/>
      <c r="CK1178" s="767"/>
      <c r="CL1178" s="767"/>
      <c r="CM1178" s="767"/>
      <c r="CN1178" s="767"/>
      <c r="CO1178" s="767"/>
      <c r="CP1178" s="767"/>
      <c r="CQ1178" s="767"/>
      <c r="CR1178" s="767"/>
      <c r="CS1178" s="767"/>
      <c r="CT1178" s="767"/>
      <c r="CU1178" s="767"/>
      <c r="CV1178" s="767"/>
      <c r="CW1178" s="767"/>
      <c r="CX1178" s="767"/>
      <c r="CY1178" s="767"/>
      <c r="CZ1178" s="767"/>
      <c r="DA1178" s="767"/>
      <c r="DB1178" s="767"/>
      <c r="DC1178" s="767"/>
      <c r="DD1178" s="767"/>
      <c r="DE1178" s="767"/>
      <c r="DF1178" s="767"/>
      <c r="DG1178" s="767"/>
      <c r="DH1178" s="767"/>
      <c r="DI1178" s="767"/>
      <c r="DJ1178" s="767"/>
      <c r="DK1178" s="767"/>
      <c r="DL1178" s="767"/>
      <c r="DM1178" s="767"/>
      <c r="DN1178" s="767"/>
      <c r="DO1178" s="767"/>
      <c r="DP1178" s="767"/>
      <c r="DQ1178" s="767"/>
      <c r="DR1178" s="767"/>
      <c r="DS1178" s="767"/>
      <c r="DT1178" s="767"/>
      <c r="DU1178" s="767"/>
      <c r="DV1178" s="767"/>
      <c r="DW1178" s="767"/>
      <c r="DX1178" s="767"/>
      <c r="DY1178" s="767"/>
      <c r="DZ1178" s="767"/>
      <c r="EA1178" s="767"/>
      <c r="EB1178" s="767"/>
      <c r="EC1178" s="767"/>
      <c r="ED1178" s="767"/>
      <c r="EE1178" s="767"/>
      <c r="EF1178" s="767"/>
      <c r="EG1178" s="767"/>
      <c r="EH1178" s="767"/>
      <c r="EI1178" s="767"/>
      <c r="EJ1178" s="767"/>
      <c r="EK1178" s="767"/>
      <c r="EL1178" s="767"/>
      <c r="EM1178" s="767"/>
      <c r="EN1178" s="767"/>
      <c r="EO1178" s="767"/>
      <c r="EP1178" s="767"/>
      <c r="EQ1178" s="767"/>
      <c r="ER1178" s="767"/>
      <c r="ES1178" s="767"/>
      <c r="ET1178" s="767"/>
      <c r="EU1178" s="767"/>
      <c r="EV1178" s="767"/>
      <c r="EW1178" s="767"/>
      <c r="EX1178" s="767"/>
      <c r="EY1178" s="767"/>
      <c r="EZ1178" s="767"/>
      <c r="FA1178" s="767"/>
      <c r="FB1178" s="767"/>
      <c r="FC1178" s="767"/>
      <c r="FD1178" s="767"/>
      <c r="FE1178" s="767"/>
      <c r="FF1178" s="767"/>
      <c r="FG1178" s="767"/>
      <c r="FH1178" s="767"/>
      <c r="FI1178" s="767"/>
      <c r="FJ1178" s="767"/>
      <c r="FK1178" s="767"/>
      <c r="FL1178" s="767"/>
      <c r="FM1178" s="767"/>
      <c r="FN1178" s="767"/>
      <c r="FO1178" s="767"/>
      <c r="FP1178" s="767"/>
      <c r="FQ1178" s="767"/>
      <c r="FR1178" s="767"/>
      <c r="FS1178" s="767"/>
      <c r="FT1178" s="767"/>
      <c r="FU1178" s="767"/>
      <c r="FV1178" s="767"/>
      <c r="FW1178" s="767"/>
      <c r="FX1178" s="767"/>
      <c r="FY1178" s="767"/>
      <c r="FZ1178" s="767"/>
      <c r="GA1178" s="767"/>
      <c r="GB1178" s="767"/>
      <c r="GC1178" s="767"/>
      <c r="GD1178" s="767"/>
      <c r="GE1178" s="767"/>
      <c r="GF1178" s="767"/>
      <c r="GG1178" s="767"/>
      <c r="GH1178" s="767"/>
      <c r="GI1178" s="767"/>
      <c r="GJ1178" s="767"/>
      <c r="GK1178" s="767"/>
      <c r="GL1178" s="767"/>
      <c r="GM1178" s="767"/>
      <c r="GN1178" s="767"/>
      <c r="GO1178" s="767"/>
      <c r="GP1178" s="767"/>
      <c r="GQ1178" s="767"/>
      <c r="GR1178" s="767"/>
      <c r="GS1178" s="767"/>
      <c r="GT1178" s="767"/>
      <c r="GU1178" s="767"/>
      <c r="GV1178" s="767"/>
      <c r="GW1178" s="767"/>
      <c r="GX1178" s="767"/>
      <c r="GY1178" s="767"/>
      <c r="GZ1178" s="767"/>
      <c r="HA1178" s="767"/>
      <c r="HB1178" s="767"/>
      <c r="HC1178" s="767"/>
    </row>
    <row r="1179" spans="1:211" s="864" customFormat="1" ht="13.9" hidden="1" customHeight="1">
      <c r="A1179" s="307"/>
      <c r="B1179" s="351"/>
      <c r="C1179" s="971" t="str">
        <f>IF('1C TSspéc16'!Q$17&lt;&gt;0,'1C TSspéc16'!$B$12,"")</f>
        <v/>
      </c>
      <c r="D1179" s="972"/>
      <c r="E1179" s="973"/>
      <c r="F1179" s="93">
        <f>IF(AND($C1179='1C TSspéc16'!$B$12,'1C TSspéc16'!$B$16="spécifiques",'1C TSspéc16'!$Q$17&lt;&gt;""),'1C TSspéc16'!$Q$21,"")</f>
        <v>0</v>
      </c>
      <c r="G1179" s="863"/>
      <c r="H1179" s="745">
        <v>0.21</v>
      </c>
      <c r="I1179" s="747">
        <v>1</v>
      </c>
      <c r="J1179" s="312"/>
      <c r="K1179" s="680">
        <f t="shared" si="299"/>
        <v>0</v>
      </c>
      <c r="L1179" s="556">
        <f>IF(OR('1C TSspéc16'!$B$12="",'1C TSspéc16'!Q$30=0),0,IF(AND('1C TSspéc16'!$B$12&lt;&gt;"",$K$2="Pôle",'1C TSspéc16'!$C$12="OUI"),(('1C TSspéc16'!Q$22+'1C TSspéc16'!Q$23+'1C TSspéc16'!Q$24+'1C TSspéc16'!Q$25+'1C TSspéc16'!Q$29)/'1C TSspéc16'!Q$17),IF(AND('1C TSspéc16'!$B$12&lt;&gt;"",$K$2="Pôle",'1C TSspéc16'!$C$12="NON"),(('1C TSspéc16'!Q$22+'1C TSspéc16'!Q$23+'1C TSspéc16'!Q$24+'1C TSspéc16'!Q$25+'1C TSspéc16'!Q$29)/'1C TSspéc16'!Q$30),IF(AND('1C TSspéc16'!$B$12&lt;&gt;"",$K$2&lt;&gt;"Pôle",'1C TSspéc16'!$C$12="OUI"),(('1C TSspéc16'!Q$22+'1C TSspéc16'!Q$23+'1C TSspéc16'!Q$24+'1C TSspéc16'!Q$25+'1C TSspéc16'!Q$26+'1C TSspéc16'!Q$27+'1C TSspéc16'!Q$28+'1C TSspéc16'!Q$29)/'1C TSspéc16'!Q$17),IF(AND('1C TSspéc16'!$B$12&lt;&gt;"",$K$2&lt;&gt;"Pôle",'1C TSspéc16'!$C$12="NON"),(('1C TSspéc16'!Q$22+'1C TSspéc16'!Q$23+'1C TSspéc16'!Q$24+'1C TSspéc16'!Q$25+'1C TSspéc16'!Q$26+'1C TSspéc16'!Q$27+'1C TSspéc16'!Q$28+'1C TSspéc16'!Q$29)/'1C TSspéc16'!Q$30))))))</f>
        <v>0</v>
      </c>
      <c r="M1179" s="556">
        <f>IF(OR('1C TSspéc16'!$B$12="",'1C TSspéc16'!Q$30=0),0,IF(AND('1C TSspéc16'!$B$12&lt;&gt;"",$K$2="Pôle",'1C TSspéc16'!$C$12="OUI"),(('1C TSspéc16'!Q$26+'1C TSspéc16'!Q$27+'1C TSspéc16'!Q$28)/'1C TSspéc16'!Q$17),IF(AND('1C TSspéc16'!$B$12&lt;&gt;"",$K$2="Pôle",'1C TSspéc16'!$C$12="NON"),(('1C TSspéc16'!Q$26+'1C TSspéc16'!Q$27+'1C TSspéc16'!Q$28)/'1C TSspéc16'!Q$30),IF(AND('1C TSspéc16'!$B$12&lt;&gt;"",$K$2&lt;&gt;"Pôle"),0))))</f>
        <v>0</v>
      </c>
      <c r="N1179" s="557">
        <f>IF(AND('1C TSspéc16'!$B$12&lt;&gt;0,'1C TSspéc16'!$Q$30&lt;&gt;0),L1179+M1179,0)</f>
        <v>0</v>
      </c>
      <c r="O1179" s="893" t="str">
        <f>IF(AND('1C TSspéc16'!$Q$17&lt;&gt;0,'1C TSspéc16'!$C$12="OUI"),'1C TSspéc16'!$Q$35/'1C TSspéc16'!$Q$17,"")</f>
        <v/>
      </c>
      <c r="P1179" s="543" t="str">
        <f>IF(AND('1C TSspéc16'!$Q$17&lt;&gt;0,'1C TSspéc16'!$C$12="OUI"),'1C TSspéc16'!$Q$36/'1C TSspéc16'!$Q$17,"")</f>
        <v/>
      </c>
      <c r="Q1179" s="543" t="str">
        <f>IF(AND('1C TSspéc16'!$Q$17&lt;&gt;0,'1C TSspéc16'!$C$12="OUI"),'1C TSspéc16'!$Q$37/'1C TSspéc16'!$Q$17,"")</f>
        <v/>
      </c>
      <c r="R1179" s="543" t="str">
        <f>IF(AND('1C TSspéc16'!$Q$17&lt;&gt;0,'1C TSspéc16'!$C$12="OUI"),'1C TSspéc16'!$Q$38/'1C TSspéc16'!$Q$17,"")</f>
        <v/>
      </c>
      <c r="S1179" s="543" t="str">
        <f>IF(AND('1C TSspéc16'!$Q$17&lt;&gt;0,'1C TSspéc16'!$C$12="OUI"),'1C TSspéc16'!$Q$39/'1C TSspéc16'!$Q$17,"")</f>
        <v/>
      </c>
      <c r="T1179" s="543" t="str">
        <f>IF(AND('1C TSspéc16'!$Q$17&lt;&gt;0,'1C TSspéc16'!$C$12="OUI"),'1C TSspéc16'!$Q$40/'1C TSspéc16'!$Q$17,"")</f>
        <v/>
      </c>
      <c r="U1179" s="543" t="str">
        <f>IF(AND('1C TSspéc16'!$Q$17&lt;&gt;0,'1C TSspéc16'!$C$12="OUI"),'1C TSspéc16'!$Q$41/'1C TSspéc16'!$Q$17,"")</f>
        <v/>
      </c>
      <c r="V1179" s="543" t="str">
        <f>IF(AND('1C TSspéc16'!$Q$17&lt;&gt;0,'1C TSspéc16'!$C$12="OUI"),'1C TSspéc16'!$Q$42/'1C TSspéc16'!$Q$17,"")</f>
        <v/>
      </c>
      <c r="W1179" s="543" t="str">
        <f>IF(AND('1C TSspéc16'!$Q$17&lt;&gt;0,'1C TSspéc16'!$C$12="OUI"),'1C TSspéc16'!$Q$43/'1C TSspéc16'!$Q$17,"")</f>
        <v/>
      </c>
      <c r="X1179" s="543" t="str">
        <f>IF(AND('1C TSspéc16'!$Q$17&lt;&gt;0,'1C TSspéc16'!$C$12="OUI"),'1C TSspéc16'!$Q$44/'1C TSspéc16'!$Q$17,"")</f>
        <v/>
      </c>
      <c r="Y1179" s="543" t="str">
        <f>IF(AND('1C TSspéc16'!$Q$17&lt;&gt;0,'1C TSspéc16'!$C$12="OUI"),'1C TSspéc16'!$Q$45/'1C TSspéc16'!$Q$17,"")</f>
        <v/>
      </c>
      <c r="Z1179" s="543" t="str">
        <f>IF(AND('1C TSspéc16'!$Q$17&lt;&gt;0,'1C TSspéc16'!$C$12="OUI"),'1C TSspéc16'!$Q$46/'1C TSspéc16'!$Q$17,"")</f>
        <v/>
      </c>
      <c r="AA1179" s="543" t="str">
        <f>IF(AND('1C TSspéc16'!$Q$17&lt;&gt;0,'1C TSspéc16'!$C$12="OUI"),'1C TSspéc16'!$Q$47/'1C TSspéc16'!$Q$17,"")</f>
        <v/>
      </c>
      <c r="AB1179" s="543" t="str">
        <f>IF(AND('1C TSspéc16'!$Q$17&lt;&gt;0,'1C TSspéc16'!$C$12="OUI"),'1C TSspéc16'!$Q$48/'1C TSspéc16'!$Q$17,"")</f>
        <v/>
      </c>
      <c r="AC1179" s="543" t="str">
        <f>IF(AND('1C TSspéc16'!$Q$17&lt;&gt;0,'1C TSspéc16'!$C$12="OUI"),'1C TSspéc16'!$Q$49/'1C TSspéc16'!$Q$17,"")</f>
        <v/>
      </c>
      <c r="AD1179" s="543" t="str">
        <f>IF(AND('1C TSspéc16'!$Q$17&lt;&gt;0,'1C TSspéc16'!$C$12="OUI"),'1C TSspéc16'!$Q$50/'1C TSspéc16'!$Q$17,"")</f>
        <v/>
      </c>
      <c r="AE1179" s="543" t="str">
        <f>IF(AND('1C TSspéc16'!$Q$17&lt;&gt;0,'1C TSspéc16'!$C$12="OUI"),'1C TSspéc16'!$Q$51/'1C TSspéc16'!$Q$17,"")</f>
        <v/>
      </c>
      <c r="AF1179" s="543" t="str">
        <f>IF(AND('1C TSspéc16'!$Q$17&lt;&gt;0,'1C TSspéc16'!$C$12="OUI"),'1C TSspéc16'!$Q$52/'1C TSspéc16'!$Q$17,"")</f>
        <v/>
      </c>
      <c r="AG1179" s="543" t="str">
        <f>IF(AND('1C TSspéc16'!$Q$17&lt;&gt;0,'1C TSspéc16'!$C$12="OUI"),'1C TSspéc16'!$Q$53/'1C TSspéc16'!$Q$17,"")</f>
        <v/>
      </c>
      <c r="AH1179" s="543" t="str">
        <f>IF(AND('1C TSspéc16'!$Q$17&lt;&gt;0,'1C TSspéc16'!$C$12="OUI"),'1C TSspéc16'!$Q$54/'1C TSspéc16'!$Q$17,"")</f>
        <v/>
      </c>
      <c r="AI1179" s="543" t="str">
        <f>IF(AND('1C TSspéc16'!$Q$17&lt;&gt;0,'1C TSspéc16'!$C$12="OUI"),'1C TSspéc16'!$Q$55/'1C TSspéc16'!$Q$17,"")</f>
        <v/>
      </c>
      <c r="AJ1179" s="543" t="str">
        <f>IF(AND('1C TSspéc16'!$Q$17&lt;&gt;0,'1C TSspéc16'!$C$12="OUI"),'1C TSspéc16'!$Q$56/'1C TSspéc16'!$Q$17,"")</f>
        <v/>
      </c>
      <c r="AK1179" s="543" t="str">
        <f>IF(AND('1C TSspéc16'!$Q$17&lt;&gt;0,'1C TSspéc16'!$C$12="OUI"),'1C TSspéc16'!$Q$57/'1C TSspéc16'!$Q$17,"")</f>
        <v/>
      </c>
      <c r="AL1179" s="72">
        <f>IF(AND('1C TSspéc16'!$Q$17&lt;&gt;0,'1C TSspéc16'!$C$12="OUI"),N1179+AK1179,N1179)</f>
        <v>0</v>
      </c>
      <c r="AM1179" s="417">
        <f t="shared" si="318"/>
        <v>0</v>
      </c>
      <c r="AN1179" s="417">
        <f t="shared" si="319"/>
        <v>0</v>
      </c>
      <c r="AO1179" s="418" t="str">
        <f>IF(AND('1C TSspéc16'!$Q$17&lt;&gt;0,'1C TSspéc16'!$Q$30&lt;&gt;0),AM1179+AN1179,"")</f>
        <v/>
      </c>
      <c r="AP1179" s="573" t="str">
        <f>IF(AND('1C TSspéc16'!$Q$17&lt;&gt;0,'1C TSspéc16'!$Q$30&lt;&gt;0),AM1179-AR1179,"")</f>
        <v/>
      </c>
      <c r="AQ1179" s="583">
        <f t="shared" si="320"/>
        <v>0</v>
      </c>
      <c r="AR1179" s="596"/>
      <c r="AS1179" s="102"/>
      <c r="AT1179" s="27" t="str">
        <f>IF(('1C TSspéc16'!Q$17*FICHE!$C$14&lt;J1179),"Forfait limité à "&amp;FICHE!$C$14&amp;"€/jour","")</f>
        <v/>
      </c>
      <c r="AU1179" s="592"/>
      <c r="AV1179" s="824"/>
      <c r="AW1179" s="824"/>
      <c r="AX1179" s="824"/>
      <c r="AY1179" s="824"/>
      <c r="AZ1179" s="824"/>
      <c r="BA1179" s="767"/>
      <c r="BB1179" s="767"/>
      <c r="BC1179" s="767"/>
      <c r="BD1179" s="767"/>
      <c r="BE1179" s="767"/>
      <c r="BF1179" s="767"/>
      <c r="BG1179" s="767"/>
      <c r="BH1179" s="767"/>
      <c r="BI1179" s="767"/>
      <c r="BJ1179" s="767"/>
      <c r="BK1179" s="767"/>
      <c r="BL1179" s="767"/>
      <c r="BM1179" s="767"/>
      <c r="BN1179" s="767"/>
      <c r="BO1179" s="767"/>
      <c r="BP1179" s="767"/>
      <c r="BQ1179" s="767"/>
      <c r="BR1179" s="767"/>
      <c r="BS1179" s="767"/>
      <c r="BT1179" s="767"/>
      <c r="BU1179" s="767"/>
      <c r="BV1179" s="767"/>
      <c r="BW1179" s="767"/>
      <c r="BX1179" s="767"/>
      <c r="BY1179" s="767"/>
      <c r="BZ1179" s="767"/>
      <c r="CA1179" s="767"/>
      <c r="CB1179" s="767"/>
      <c r="CC1179" s="767"/>
      <c r="CD1179" s="767"/>
      <c r="CE1179" s="767"/>
      <c r="CF1179" s="767"/>
      <c r="CG1179" s="767"/>
      <c r="CH1179" s="767"/>
      <c r="CI1179" s="767"/>
      <c r="CJ1179" s="767"/>
      <c r="CK1179" s="767"/>
      <c r="CL1179" s="767"/>
      <c r="CM1179" s="767"/>
      <c r="CN1179" s="767"/>
      <c r="CO1179" s="767"/>
      <c r="CP1179" s="767"/>
      <c r="CQ1179" s="767"/>
      <c r="CR1179" s="767"/>
      <c r="CS1179" s="767"/>
      <c r="CT1179" s="767"/>
      <c r="CU1179" s="767"/>
      <c r="CV1179" s="767"/>
      <c r="CW1179" s="767"/>
      <c r="CX1179" s="767"/>
      <c r="CY1179" s="767"/>
      <c r="CZ1179" s="767"/>
      <c r="DA1179" s="767"/>
      <c r="DB1179" s="767"/>
      <c r="DC1179" s="767"/>
      <c r="DD1179" s="767"/>
      <c r="DE1179" s="767"/>
      <c r="DF1179" s="767"/>
      <c r="DG1179" s="767"/>
      <c r="DH1179" s="767"/>
      <c r="DI1179" s="767"/>
      <c r="DJ1179" s="767"/>
      <c r="DK1179" s="767"/>
      <c r="DL1179" s="767"/>
      <c r="DM1179" s="767"/>
      <c r="DN1179" s="767"/>
      <c r="DO1179" s="767"/>
      <c r="DP1179" s="767"/>
      <c r="DQ1179" s="767"/>
      <c r="DR1179" s="767"/>
      <c r="DS1179" s="767"/>
      <c r="DT1179" s="767"/>
      <c r="DU1179" s="767"/>
      <c r="DV1179" s="767"/>
      <c r="DW1179" s="767"/>
      <c r="DX1179" s="767"/>
      <c r="DY1179" s="767"/>
      <c r="DZ1179" s="767"/>
      <c r="EA1179" s="767"/>
      <c r="EB1179" s="767"/>
      <c r="EC1179" s="767"/>
      <c r="ED1179" s="767"/>
      <c r="EE1179" s="767"/>
      <c r="EF1179" s="767"/>
      <c r="EG1179" s="767"/>
      <c r="EH1179" s="767"/>
      <c r="EI1179" s="767"/>
      <c r="EJ1179" s="767"/>
      <c r="EK1179" s="767"/>
      <c r="EL1179" s="767"/>
      <c r="EM1179" s="767"/>
      <c r="EN1179" s="767"/>
      <c r="EO1179" s="767"/>
      <c r="EP1179" s="767"/>
      <c r="EQ1179" s="767"/>
      <c r="ER1179" s="767"/>
      <c r="ES1179" s="767"/>
      <c r="ET1179" s="767"/>
      <c r="EU1179" s="767"/>
      <c r="EV1179" s="767"/>
      <c r="EW1179" s="767"/>
      <c r="EX1179" s="767"/>
      <c r="EY1179" s="767"/>
      <c r="EZ1179" s="767"/>
      <c r="FA1179" s="767"/>
      <c r="FB1179" s="767"/>
      <c r="FC1179" s="767"/>
      <c r="FD1179" s="767"/>
      <c r="FE1179" s="767"/>
      <c r="FF1179" s="767"/>
      <c r="FG1179" s="767"/>
      <c r="FH1179" s="767"/>
      <c r="FI1179" s="767"/>
      <c r="FJ1179" s="767"/>
      <c r="FK1179" s="767"/>
      <c r="FL1179" s="767"/>
      <c r="FM1179" s="767"/>
      <c r="FN1179" s="767"/>
      <c r="FO1179" s="767"/>
      <c r="FP1179" s="767"/>
      <c r="FQ1179" s="767"/>
      <c r="FR1179" s="767"/>
      <c r="FS1179" s="767"/>
      <c r="FT1179" s="767"/>
      <c r="FU1179" s="767"/>
      <c r="FV1179" s="767"/>
      <c r="FW1179" s="767"/>
      <c r="FX1179" s="767"/>
      <c r="FY1179" s="767"/>
      <c r="FZ1179" s="767"/>
      <c r="GA1179" s="767"/>
      <c r="GB1179" s="767"/>
      <c r="GC1179" s="767"/>
      <c r="GD1179" s="767"/>
      <c r="GE1179" s="767"/>
      <c r="GF1179" s="767"/>
      <c r="GG1179" s="767"/>
      <c r="GH1179" s="767"/>
      <c r="GI1179" s="767"/>
      <c r="GJ1179" s="767"/>
      <c r="GK1179" s="767"/>
      <c r="GL1179" s="767"/>
      <c r="GM1179" s="767"/>
      <c r="GN1179" s="767"/>
      <c r="GO1179" s="767"/>
      <c r="GP1179" s="767"/>
      <c r="GQ1179" s="767"/>
      <c r="GR1179" s="767"/>
      <c r="GS1179" s="767"/>
      <c r="GT1179" s="767"/>
      <c r="GU1179" s="767"/>
      <c r="GV1179" s="767"/>
      <c r="GW1179" s="767"/>
      <c r="GX1179" s="767"/>
      <c r="GY1179" s="767"/>
      <c r="GZ1179" s="767"/>
      <c r="HA1179" s="767"/>
      <c r="HB1179" s="767"/>
      <c r="HC1179" s="767"/>
    </row>
    <row r="1180" spans="1:211" s="864" customFormat="1" ht="13.9" hidden="1" customHeight="1">
      <c r="A1180" s="307"/>
      <c r="B1180" s="351"/>
      <c r="C1180" s="971" t="str">
        <f>IF('1C TSspéc16'!R$17&lt;&gt;0,'1C TSspéc16'!$B$12,"")</f>
        <v/>
      </c>
      <c r="D1180" s="972"/>
      <c r="E1180" s="973"/>
      <c r="F1180" s="93">
        <f>IF(AND($C1180='1C TSspéc16'!$B$12,'1C TSspéc16'!$B$16="spécifiques",'1C TSspéc16'!$R$17&lt;&gt;""),'1C TSspéc16'!$R$21,"")</f>
        <v>0</v>
      </c>
      <c r="G1180" s="863"/>
      <c r="H1180" s="745">
        <v>0.21</v>
      </c>
      <c r="I1180" s="747">
        <v>1</v>
      </c>
      <c r="J1180" s="312"/>
      <c r="K1180" s="680">
        <f t="shared" si="299"/>
        <v>0</v>
      </c>
      <c r="L1180" s="556">
        <f>IF(OR('1C TSspéc16'!$B$12="",'1C TSspéc16'!R$30=0),0,IF(AND('1C TSspéc16'!$B$12&lt;&gt;"",$K$2="Pôle",'1C TSspéc16'!$C$12="OUI"),(('1C TSspéc16'!R$22+'1C TSspéc16'!R$23+'1C TSspéc16'!R$24+'1C TSspéc16'!R$25+'1C TSspéc16'!R$29)/'1C TSspéc16'!R$17),IF(AND('1C TSspéc16'!$B$12&lt;&gt;"",$K$2="Pôle",'1C TSspéc16'!$C$12="NON"),(('1C TSspéc16'!R$22+'1C TSspéc16'!R$23+'1C TSspéc16'!R$24+'1C TSspéc16'!R$25+'1C TSspéc16'!R$29)/'1C TSspéc16'!R$30),IF(AND('1C TSspéc16'!$B$12&lt;&gt;"",$K$2&lt;&gt;"Pôle",'1C TSspéc16'!$C$12="OUI"),(('1C TSspéc16'!R$22+'1C TSspéc16'!R$23+'1C TSspéc16'!R$24+'1C TSspéc16'!R$25+'1C TSspéc16'!R$26+'1C TSspéc16'!R$27+'1C TSspéc16'!R$28+'1C TSspéc16'!R$29)/'1C TSspéc16'!R$17),IF(AND('1C TSspéc16'!$B$12&lt;&gt;"",$K$2&lt;&gt;"Pôle",'1C TSspéc16'!$C$12="NON"),(('1C TSspéc16'!R$22+'1C TSspéc16'!R$23+'1C TSspéc16'!R$24+'1C TSspéc16'!R$25+'1C TSspéc16'!R$26+'1C TSspéc16'!R$27+'1C TSspéc16'!R$28+'1C TSspéc16'!R$29)/'1C TSspéc16'!R$30))))))</f>
        <v>0</v>
      </c>
      <c r="M1180" s="556">
        <f>IF(OR('1C TSspéc16'!$B$12="",'1C TSspéc16'!R$30=0),0,IF(AND('1C TSspéc16'!$B$12&lt;&gt;"",$K$2="Pôle",'1C TSspéc16'!$C$12="OUI"),(('1C TSspéc16'!R$26+'1C TSspéc16'!R$27+'1C TSspéc16'!R$28)/'1C TSspéc16'!R$17),IF(AND('1C TSspéc16'!$B$12&lt;&gt;"",$K$2="Pôle",'1C TSspéc16'!$C$12="NON"),(('1C TSspéc16'!R$26+'1C TSspéc16'!R$27+'1C TSspéc16'!R$28)/'1C TSspéc16'!R$30),IF(AND('1C TSspéc16'!$B$12&lt;&gt;"",$K$2&lt;&gt;"Pôle"),0))))</f>
        <v>0</v>
      </c>
      <c r="N1180" s="557">
        <f>IF(AND('1C TSspéc16'!$B$12&lt;&gt;0,'1C TSspéc16'!$R$30&lt;&gt;0),L1180+M1180,0)</f>
        <v>0</v>
      </c>
      <c r="O1180" s="893" t="str">
        <f>IF(AND('1C TSspéc16'!$R$17&lt;&gt;0,'1C TSspéc16'!$C$12="OUI"),'1C TSspéc16'!$R$35/'1C TSspéc16'!$R$17,"")</f>
        <v/>
      </c>
      <c r="P1180" s="543" t="str">
        <f>IF(AND('1C TSspéc16'!$R$17&lt;&gt;0,'1C TSspéc16'!$C$12="OUI"),'1C TSspéc16'!$R$36/'1C TSspéc16'!$R$17,"")</f>
        <v/>
      </c>
      <c r="Q1180" s="543" t="str">
        <f>IF(AND('1C TSspéc16'!$R$17&lt;&gt;0,'1C TSspéc16'!$C$12="OUI"),'1C TSspéc16'!$R$37/'1C TSspéc16'!$R$17,"")</f>
        <v/>
      </c>
      <c r="R1180" s="543" t="str">
        <f>IF(AND('1C TSspéc16'!$R$17&lt;&gt;0,'1C TSspéc16'!$C$12="OUI"),'1C TSspéc16'!$R$38/'1C TSspéc16'!$R$17,"")</f>
        <v/>
      </c>
      <c r="S1180" s="543" t="str">
        <f>IF(AND('1C TSspéc16'!$R$17&lt;&gt;0,'1C TSspéc16'!$C$12="OUI"),'1C TSspéc16'!$R$39/'1C TSspéc16'!$R$17,"")</f>
        <v/>
      </c>
      <c r="T1180" s="543" t="str">
        <f>IF(AND('1C TSspéc16'!$R$17&lt;&gt;0,'1C TSspéc16'!$C$12="OUI"),'1C TSspéc16'!$R$40/'1C TSspéc16'!$R$17,"")</f>
        <v/>
      </c>
      <c r="U1180" s="543" t="str">
        <f>IF(AND('1C TSspéc16'!$R$17&lt;&gt;0,'1C TSspéc16'!$C$12="OUI"),'1C TSspéc16'!$R$41/'1C TSspéc16'!$R$17,"")</f>
        <v/>
      </c>
      <c r="V1180" s="543" t="str">
        <f>IF(AND('1C TSspéc16'!$R$17&lt;&gt;0,'1C TSspéc16'!$C$12="OUI"),'1C TSspéc16'!$R$42/'1C TSspéc16'!$R$17,"")</f>
        <v/>
      </c>
      <c r="W1180" s="543" t="str">
        <f>IF(AND('1C TSspéc16'!$R$17&lt;&gt;0,'1C TSspéc16'!$C$12="OUI"),'1C TSspéc16'!$R$43/'1C TSspéc16'!$R$17,"")</f>
        <v/>
      </c>
      <c r="X1180" s="543" t="str">
        <f>IF(AND('1C TSspéc16'!$R$17&lt;&gt;0,'1C TSspéc16'!$C$12="OUI"),'1C TSspéc16'!$R$44/'1C TSspéc16'!$R$17,"")</f>
        <v/>
      </c>
      <c r="Y1180" s="543" t="str">
        <f>IF(AND('1C TSspéc16'!$R$17&lt;&gt;0,'1C TSspéc16'!$C$12="OUI"),'1C TSspéc16'!$R$45/'1C TSspéc16'!$R$17,"")</f>
        <v/>
      </c>
      <c r="Z1180" s="543" t="str">
        <f>IF(AND('1C TSspéc16'!$R$17&lt;&gt;0,'1C TSspéc16'!$C$12="OUI"),'1C TSspéc16'!$R$46/'1C TSspéc16'!$R$17,"")</f>
        <v/>
      </c>
      <c r="AA1180" s="543" t="str">
        <f>IF(AND('1C TSspéc16'!$R$17&lt;&gt;0,'1C TSspéc16'!$C$12="OUI"),'1C TSspéc16'!$R$47/'1C TSspéc16'!$R$17,"")</f>
        <v/>
      </c>
      <c r="AB1180" s="543" t="str">
        <f>IF(AND('1C TSspéc16'!$R$17&lt;&gt;0,'1C TSspéc16'!$C$12="OUI"),'1C TSspéc16'!$R$48/'1C TSspéc16'!$R$17,"")</f>
        <v/>
      </c>
      <c r="AC1180" s="543" t="str">
        <f>IF(AND('1C TSspéc16'!$R$17&lt;&gt;0,'1C TSspéc16'!$C$12="OUI"),'1C TSspéc16'!$R$49/'1C TSspéc16'!$R$17,"")</f>
        <v/>
      </c>
      <c r="AD1180" s="543" t="str">
        <f>IF(AND('1C TSspéc16'!$R$17&lt;&gt;0,'1C TSspéc16'!$C$12="OUI"),'1C TSspéc16'!$R$50/'1C TSspéc16'!$R$17,"")</f>
        <v/>
      </c>
      <c r="AE1180" s="543" t="str">
        <f>IF(AND('1C TSspéc16'!$R$17&lt;&gt;0,'1C TSspéc16'!$C$12="OUI"),'1C TSspéc16'!$R$51/'1C TSspéc16'!$R$17,"")</f>
        <v/>
      </c>
      <c r="AF1180" s="543" t="str">
        <f>IF(AND('1C TSspéc16'!$R$17&lt;&gt;0,'1C TSspéc16'!$C$12="OUI"),'1C TSspéc16'!$R$52/'1C TSspéc16'!$R$17,"")</f>
        <v/>
      </c>
      <c r="AG1180" s="543" t="str">
        <f>IF(AND('1C TSspéc16'!$R$17&lt;&gt;0,'1C TSspéc16'!$C$12="OUI"),'1C TSspéc16'!$R$53/'1C TSspéc16'!$R$17,"")</f>
        <v/>
      </c>
      <c r="AH1180" s="543" t="str">
        <f>IF(AND('1C TSspéc16'!$R$17&lt;&gt;0,'1C TSspéc16'!$C$12="OUI"),'1C TSspéc16'!$R$54/'1C TSspéc16'!$R$17,"")</f>
        <v/>
      </c>
      <c r="AI1180" s="543" t="str">
        <f>IF(AND('1C TSspéc16'!$R$17&lt;&gt;0,'1C TSspéc16'!$C$12="OUI"),'1C TSspéc16'!$R$55/'1C TSspéc16'!$R$17,"")</f>
        <v/>
      </c>
      <c r="AJ1180" s="543" t="str">
        <f>IF(AND('1C TSspéc16'!$R$17&lt;&gt;0,'1C TSspéc16'!$C$12="OUI"),'1C TSspéc16'!$R$56/'1C TSspéc16'!$R$17,"")</f>
        <v/>
      </c>
      <c r="AK1180" s="543" t="str">
        <f>IF(AND('1C TSspéc16'!$R$17&lt;&gt;0,'1C TSspéc16'!$C$12="OUI"),'1C TSspéc16'!$R$57/'1C TSspéc16'!$R$17,"")</f>
        <v/>
      </c>
      <c r="AL1180" s="72">
        <f>IF(AND('1C TSspéc16'!$R$17&lt;&gt;0,'1C TSspéc16'!$C$12="OUI"),N1180+AK1180,N1180)</f>
        <v>0</v>
      </c>
      <c r="AM1180" s="417">
        <f t="shared" si="318"/>
        <v>0</v>
      </c>
      <c r="AN1180" s="417">
        <f t="shared" si="319"/>
        <v>0</v>
      </c>
      <c r="AO1180" s="418" t="str">
        <f>IF(AND('1C TSspéc16'!$R$17&lt;&gt;0,'1C TSspéc16'!$R$30&lt;&gt;0),AM1180+AN1180,"")</f>
        <v/>
      </c>
      <c r="AP1180" s="573" t="str">
        <f>IF(AND('1C TSspéc16'!$R$17&lt;&gt;0,'1C TSspéc16'!$R$30&lt;&gt;0),AM1180-AR1180,"")</f>
        <v/>
      </c>
      <c r="AQ1180" s="583">
        <f t="shared" si="320"/>
        <v>0</v>
      </c>
      <c r="AR1180" s="596"/>
      <c r="AS1180" s="102"/>
      <c r="AT1180" s="27" t="str">
        <f>IF(('1C TSspéc16'!R$17*FICHE!$C$14&lt;J1180),"Forfait limité à "&amp;FICHE!$C$14&amp;"€/jour","")</f>
        <v/>
      </c>
      <c r="AU1180" s="592"/>
      <c r="AV1180" s="824"/>
      <c r="AW1180" s="824"/>
      <c r="AX1180" s="824"/>
      <c r="AY1180" s="824"/>
      <c r="AZ1180" s="824"/>
      <c r="BA1180" s="767"/>
      <c r="BB1180" s="767"/>
      <c r="BC1180" s="767"/>
      <c r="BD1180" s="767"/>
      <c r="BE1180" s="767"/>
      <c r="BF1180" s="767"/>
      <c r="BG1180" s="767"/>
      <c r="BH1180" s="767"/>
      <c r="BI1180" s="767"/>
      <c r="BJ1180" s="767"/>
      <c r="BK1180" s="767"/>
      <c r="BL1180" s="767"/>
      <c r="BM1180" s="767"/>
      <c r="BN1180" s="767"/>
      <c r="BO1180" s="767"/>
      <c r="BP1180" s="767"/>
      <c r="BQ1180" s="767"/>
      <c r="BR1180" s="767"/>
      <c r="BS1180" s="767"/>
      <c r="BT1180" s="767"/>
      <c r="BU1180" s="767"/>
      <c r="BV1180" s="767"/>
      <c r="BW1180" s="767"/>
      <c r="BX1180" s="767"/>
      <c r="BY1180" s="767"/>
      <c r="BZ1180" s="767"/>
      <c r="CA1180" s="767"/>
      <c r="CB1180" s="767"/>
      <c r="CC1180" s="767"/>
      <c r="CD1180" s="767"/>
      <c r="CE1180" s="767"/>
      <c r="CF1180" s="767"/>
      <c r="CG1180" s="767"/>
      <c r="CH1180" s="767"/>
      <c r="CI1180" s="767"/>
      <c r="CJ1180" s="767"/>
      <c r="CK1180" s="767"/>
      <c r="CL1180" s="767"/>
      <c r="CM1180" s="767"/>
      <c r="CN1180" s="767"/>
      <c r="CO1180" s="767"/>
      <c r="CP1180" s="767"/>
      <c r="CQ1180" s="767"/>
      <c r="CR1180" s="767"/>
      <c r="CS1180" s="767"/>
      <c r="CT1180" s="767"/>
      <c r="CU1180" s="767"/>
      <c r="CV1180" s="767"/>
      <c r="CW1180" s="767"/>
      <c r="CX1180" s="767"/>
      <c r="CY1180" s="767"/>
      <c r="CZ1180" s="767"/>
      <c r="DA1180" s="767"/>
      <c r="DB1180" s="767"/>
      <c r="DC1180" s="767"/>
      <c r="DD1180" s="767"/>
      <c r="DE1180" s="767"/>
      <c r="DF1180" s="767"/>
      <c r="DG1180" s="767"/>
      <c r="DH1180" s="767"/>
      <c r="DI1180" s="767"/>
      <c r="DJ1180" s="767"/>
      <c r="DK1180" s="767"/>
      <c r="DL1180" s="767"/>
      <c r="DM1180" s="767"/>
      <c r="DN1180" s="767"/>
      <c r="DO1180" s="767"/>
      <c r="DP1180" s="767"/>
      <c r="DQ1180" s="767"/>
      <c r="DR1180" s="767"/>
      <c r="DS1180" s="767"/>
      <c r="DT1180" s="767"/>
      <c r="DU1180" s="767"/>
      <c r="DV1180" s="767"/>
      <c r="DW1180" s="767"/>
      <c r="DX1180" s="767"/>
      <c r="DY1180" s="767"/>
      <c r="DZ1180" s="767"/>
      <c r="EA1180" s="767"/>
      <c r="EB1180" s="767"/>
      <c r="EC1180" s="767"/>
      <c r="ED1180" s="767"/>
      <c r="EE1180" s="767"/>
      <c r="EF1180" s="767"/>
      <c r="EG1180" s="767"/>
      <c r="EH1180" s="767"/>
      <c r="EI1180" s="767"/>
      <c r="EJ1180" s="767"/>
      <c r="EK1180" s="767"/>
      <c r="EL1180" s="767"/>
      <c r="EM1180" s="767"/>
      <c r="EN1180" s="767"/>
      <c r="EO1180" s="767"/>
      <c r="EP1180" s="767"/>
      <c r="EQ1180" s="767"/>
      <c r="ER1180" s="767"/>
      <c r="ES1180" s="767"/>
      <c r="ET1180" s="767"/>
      <c r="EU1180" s="767"/>
      <c r="EV1180" s="767"/>
      <c r="EW1180" s="767"/>
      <c r="EX1180" s="767"/>
      <c r="EY1180" s="767"/>
      <c r="EZ1180" s="767"/>
      <c r="FA1180" s="767"/>
      <c r="FB1180" s="767"/>
      <c r="FC1180" s="767"/>
      <c r="FD1180" s="767"/>
      <c r="FE1180" s="767"/>
      <c r="FF1180" s="767"/>
      <c r="FG1180" s="767"/>
      <c r="FH1180" s="767"/>
      <c r="FI1180" s="767"/>
      <c r="FJ1180" s="767"/>
      <c r="FK1180" s="767"/>
      <c r="FL1180" s="767"/>
      <c r="FM1180" s="767"/>
      <c r="FN1180" s="767"/>
      <c r="FO1180" s="767"/>
      <c r="FP1180" s="767"/>
      <c r="FQ1180" s="767"/>
      <c r="FR1180" s="767"/>
      <c r="FS1180" s="767"/>
      <c r="FT1180" s="767"/>
      <c r="FU1180" s="767"/>
      <c r="FV1180" s="767"/>
      <c r="FW1180" s="767"/>
      <c r="FX1180" s="767"/>
      <c r="FY1180" s="767"/>
      <c r="FZ1180" s="767"/>
      <c r="GA1180" s="767"/>
      <c r="GB1180" s="767"/>
      <c r="GC1180" s="767"/>
      <c r="GD1180" s="767"/>
      <c r="GE1180" s="767"/>
      <c r="GF1180" s="767"/>
      <c r="GG1180" s="767"/>
      <c r="GH1180" s="767"/>
      <c r="GI1180" s="767"/>
      <c r="GJ1180" s="767"/>
      <c r="GK1180" s="767"/>
      <c r="GL1180" s="767"/>
      <c r="GM1180" s="767"/>
      <c r="GN1180" s="767"/>
      <c r="GO1180" s="767"/>
      <c r="GP1180" s="767"/>
      <c r="GQ1180" s="767"/>
      <c r="GR1180" s="767"/>
      <c r="GS1180" s="767"/>
      <c r="GT1180" s="767"/>
      <c r="GU1180" s="767"/>
      <c r="GV1180" s="767"/>
      <c r="GW1180" s="767"/>
      <c r="GX1180" s="767"/>
      <c r="GY1180" s="767"/>
      <c r="GZ1180" s="767"/>
      <c r="HA1180" s="767"/>
      <c r="HB1180" s="767"/>
      <c r="HC1180" s="767"/>
    </row>
    <row r="1181" spans="1:211" s="864" customFormat="1" ht="13.9" hidden="1" customHeight="1">
      <c r="A1181" s="307"/>
      <c r="B1181" s="351"/>
      <c r="C1181" s="971" t="str">
        <f>IF('1C TSspéc16'!S$17&lt;&gt;0,'1C TSspéc16'!$B$12,"")</f>
        <v/>
      </c>
      <c r="D1181" s="972"/>
      <c r="E1181" s="973"/>
      <c r="F1181" s="93">
        <f>IF(AND($C1181='1C TSspéc16'!$B$12,'1C TSspéc16'!$B$16="spécifiques",'1C TSspéc16'!$S$17&lt;&gt;""),'1C TSspéc16'!$S$21,"")</f>
        <v>0</v>
      </c>
      <c r="G1181" s="863"/>
      <c r="H1181" s="745">
        <v>0.21</v>
      </c>
      <c r="I1181" s="747">
        <v>1</v>
      </c>
      <c r="J1181" s="312"/>
      <c r="K1181" s="680">
        <f t="shared" si="299"/>
        <v>0</v>
      </c>
      <c r="L1181" s="556">
        <f>IF(OR('1C TSspéc16'!$B$12="",'1C TSspéc16'!S$30=0),0,IF(AND('1C TSspéc16'!$B$12&lt;&gt;"",$K$2="Pôle",'1C TSspéc16'!$C$12="OUI"),(('1C TSspéc16'!S$22+'1C TSspéc16'!S$23+'1C TSspéc16'!S$24+'1C TSspéc16'!S$25+'1C TSspéc16'!S$29)/'1C TSspéc16'!S$17),IF(AND('1C TSspéc16'!$B$12&lt;&gt;"",$K$2="Pôle",'1C TSspéc16'!$C$12="NON"),(('1C TSspéc16'!S$22+'1C TSspéc16'!S$23+'1C TSspéc16'!S$24+'1C TSspéc16'!S$25+'1C TSspéc16'!S$29)/'1C TSspéc16'!S$30),IF(AND('1C TSspéc16'!$B$12&lt;&gt;"",$K$2&lt;&gt;"Pôle",'1C TSspéc16'!$C$12="OUI"),(('1C TSspéc16'!S$22+'1C TSspéc16'!S$23+'1C TSspéc16'!S$24+'1C TSspéc16'!S$25+'1C TSspéc16'!S$26+'1C TSspéc16'!S$27+'1C TSspéc16'!S$28+'1C TSspéc16'!S$29)/'1C TSspéc16'!S$17),IF(AND('1C TSspéc16'!$B$12&lt;&gt;"",$K$2&lt;&gt;"Pôle",'1C TSspéc16'!$C$12="NON"),(('1C TSspéc16'!S$22+'1C TSspéc16'!S$23+'1C TSspéc16'!S$24+'1C TSspéc16'!S$25+'1C TSspéc16'!S$26+'1C TSspéc16'!S$27+'1C TSspéc16'!S$28+'1C TSspéc16'!S$29)/'1C TSspéc16'!S$30))))))</f>
        <v>0</v>
      </c>
      <c r="M1181" s="556">
        <f>IF(OR('1C TSspéc16'!$B$12="",'1C TSspéc16'!S$30=0),0,IF(AND('1C TSspéc16'!$B$12&lt;&gt;"",$K$2="Pôle",'1C TSspéc16'!$C$12="OUI"),(('1C TSspéc16'!S$26+'1C TSspéc16'!S$27+'1C TSspéc16'!S$28)/'1C TSspéc16'!S$17),IF(AND('1C TSspéc16'!$B$12&lt;&gt;"",$K$2="Pôle",'1C TSspéc16'!$C$12="NON"),(('1C TSspéc16'!S$26+'1C TSspéc16'!S$27+'1C TSspéc16'!S$28)/'1C TSspéc16'!S$30),IF(AND('1C TSspéc16'!$B$12&lt;&gt;"",$K$2&lt;&gt;"Pôle"),0))))</f>
        <v>0</v>
      </c>
      <c r="N1181" s="557">
        <f>IF(AND('1C TSspéc16'!$B$12&lt;&gt;0,'1C TSspéc16'!$S$30&lt;&gt;0),L1181+M1181,0)</f>
        <v>0</v>
      </c>
      <c r="O1181" s="893" t="str">
        <f>IF(AND('1C TSspéc16'!$S$17&lt;&gt;0,'1C TSspéc16'!$C$12="OUI"),'1C TSspéc16'!$S$35/'1C TSspéc16'!$S$17,"")</f>
        <v/>
      </c>
      <c r="P1181" s="543" t="str">
        <f>IF(AND('1C TSspéc16'!$S$17&lt;&gt;0,'1C TSspéc16'!$C$12="OUI"),'1C TSspéc16'!$S$36/'1C TSspéc16'!$S$17,"")</f>
        <v/>
      </c>
      <c r="Q1181" s="543" t="str">
        <f>IF(AND('1C TSspéc16'!$S$17&lt;&gt;0,'1C TSspéc16'!$C$12="OUI"),'1C TSspéc16'!$S$37/'1C TSspéc16'!$S$17,"")</f>
        <v/>
      </c>
      <c r="R1181" s="543" t="str">
        <f>IF(AND('1C TSspéc16'!$S$17&lt;&gt;0,'1C TSspéc16'!$C$12="OUI"),'1C TSspéc16'!$S$38/'1C TSspéc16'!$S$17,"")</f>
        <v/>
      </c>
      <c r="S1181" s="543" t="str">
        <f>IF(AND('1C TSspéc16'!$S$17&lt;&gt;0,'1C TSspéc16'!$C$12="OUI"),'1C TSspéc16'!$S$39/'1C TSspéc16'!$S$17,"")</f>
        <v/>
      </c>
      <c r="T1181" s="543" t="str">
        <f>IF(AND('1C TSspéc16'!$S$17&lt;&gt;0,'1C TSspéc16'!$C$12="OUI"),'1C TSspéc16'!$S$40/'1C TSspéc16'!$S$17,"")</f>
        <v/>
      </c>
      <c r="U1181" s="543" t="str">
        <f>IF(AND('1C TSspéc16'!$S$17&lt;&gt;0,'1C TSspéc16'!$C$12="OUI"),'1C TSspéc16'!$S$41/'1C TSspéc16'!$S$17,"")</f>
        <v/>
      </c>
      <c r="V1181" s="543" t="str">
        <f>IF(AND('1C TSspéc16'!$S$17&lt;&gt;0,'1C TSspéc16'!$C$12="OUI"),'1C TSspéc16'!$S$42/'1C TSspéc16'!$S$17,"")</f>
        <v/>
      </c>
      <c r="W1181" s="543" t="str">
        <f>IF(AND('1C TSspéc16'!$S$17&lt;&gt;0,'1C TSspéc16'!$C$12="OUI"),'1C TSspéc16'!$S$43/'1C TSspéc16'!$S$17,"")</f>
        <v/>
      </c>
      <c r="X1181" s="543" t="str">
        <f>IF(AND('1C TSspéc16'!$S$17&lt;&gt;0,'1C TSspéc16'!$C$12="OUI"),'1C TSspéc16'!$S$44/'1C TSspéc16'!$S$17,"")</f>
        <v/>
      </c>
      <c r="Y1181" s="543" t="str">
        <f>IF(AND('1C TSspéc16'!$S$17&lt;&gt;0,'1C TSspéc16'!$C$12="OUI"),'1C TSspéc16'!$S$45/'1C TSspéc16'!$S$17,"")</f>
        <v/>
      </c>
      <c r="Z1181" s="543" t="str">
        <f>IF(AND('1C TSspéc16'!$S$17&lt;&gt;0,'1C TSspéc16'!$C$12="OUI"),'1C TSspéc16'!$S$46/'1C TSspéc16'!$S$17,"")</f>
        <v/>
      </c>
      <c r="AA1181" s="543" t="str">
        <f>IF(AND('1C TSspéc16'!$S$17&lt;&gt;0,'1C TSspéc16'!$C$12="OUI"),'1C TSspéc16'!$S$47/'1C TSspéc16'!$S$17,"")</f>
        <v/>
      </c>
      <c r="AB1181" s="543" t="str">
        <f>IF(AND('1C TSspéc16'!$S$17&lt;&gt;0,'1C TSspéc16'!$C$12="OUI"),'1C TSspéc16'!$S$48/'1C TSspéc16'!$S$17,"")</f>
        <v/>
      </c>
      <c r="AC1181" s="543" t="str">
        <f>IF(AND('1C TSspéc16'!$S$17&lt;&gt;0,'1C TSspéc16'!$C$12="OUI"),'1C TSspéc16'!$S$49/'1C TSspéc16'!$S$17,"")</f>
        <v/>
      </c>
      <c r="AD1181" s="543" t="str">
        <f>IF(AND('1C TSspéc16'!$S$17&lt;&gt;0,'1C TSspéc16'!$C$12="OUI"),'1C TSspéc16'!$S$50/'1C TSspéc16'!$S$17,"")</f>
        <v/>
      </c>
      <c r="AE1181" s="543" t="str">
        <f>IF(AND('1C TSspéc16'!$S$17&lt;&gt;0,'1C TSspéc16'!$C$12="OUI"),'1C TSspéc16'!$S$51/'1C TSspéc16'!$S$17,"")</f>
        <v/>
      </c>
      <c r="AF1181" s="543" t="str">
        <f>IF(AND('1C TSspéc16'!$S$17&lt;&gt;0,'1C TSspéc16'!$C$12="OUI"),'1C TSspéc16'!$S$52/'1C TSspéc16'!$S$17,"")</f>
        <v/>
      </c>
      <c r="AG1181" s="543" t="str">
        <f>IF(AND('1C TSspéc16'!$S$17&lt;&gt;0,'1C TSspéc16'!$C$12="OUI"),'1C TSspéc16'!$S$53/'1C TSspéc16'!$S$17,"")</f>
        <v/>
      </c>
      <c r="AH1181" s="543" t="str">
        <f>IF(AND('1C TSspéc16'!$S$17&lt;&gt;0,'1C TSspéc16'!$C$12="OUI"),'1C TSspéc16'!$S$54/'1C TSspéc16'!$S$17,"")</f>
        <v/>
      </c>
      <c r="AI1181" s="543" t="str">
        <f>IF(AND('1C TSspéc16'!$S$17&lt;&gt;0,'1C TSspéc16'!$C$12="OUI"),'1C TSspéc16'!$S$55/'1C TSspéc16'!$S$17,"")</f>
        <v/>
      </c>
      <c r="AJ1181" s="543" t="str">
        <f>IF(AND('1C TSspéc16'!$S$17&lt;&gt;0,'1C TSspéc16'!$C$12="OUI"),'1C TSspéc16'!$S$56/'1C TSspéc16'!$S$17,"")</f>
        <v/>
      </c>
      <c r="AK1181" s="543" t="str">
        <f>IF(AND('1C TSspéc16'!$S$17&lt;&gt;0,'1C TSspéc16'!$C$12="OUI"),'1C TSspéc16'!$S$57/'1C TSspéc16'!$S$17,"")</f>
        <v/>
      </c>
      <c r="AL1181" s="72">
        <f>IF(AND('1C TSspéc16'!$S$17&lt;&gt;0,'1C TSspéc16'!$C$12="OUI"),N1181+AK1181,N1181)</f>
        <v>0</v>
      </c>
      <c r="AM1181" s="417">
        <f t="shared" si="318"/>
        <v>0</v>
      </c>
      <c r="AN1181" s="417">
        <f t="shared" si="319"/>
        <v>0</v>
      </c>
      <c r="AO1181" s="418" t="str">
        <f>IF(AND('1C TSspéc16'!$S$17&lt;&gt;0,'1C TSspéc16'!$S$30&lt;&gt;0),AM1181+AN1181,"")</f>
        <v/>
      </c>
      <c r="AP1181" s="573" t="str">
        <f>IF(AND('1C TSspéc16'!$S$17&lt;&gt;0,'1C TSspéc16'!$S$30&lt;&gt;0),AM1181-AR1181,"")</f>
        <v/>
      </c>
      <c r="AQ1181" s="583">
        <f t="shared" si="320"/>
        <v>0</v>
      </c>
      <c r="AR1181" s="596"/>
      <c r="AS1181" s="102"/>
      <c r="AT1181" s="27" t="str">
        <f>IF(('1C TSspéc16'!S$17*FICHE!$C$14&lt;J1181),"Forfait limité à "&amp;FICHE!$C$14&amp;"€/jour","")</f>
        <v/>
      </c>
      <c r="AU1181" s="592"/>
      <c r="AV1181" s="824"/>
      <c r="AW1181" s="824"/>
      <c r="AX1181" s="824"/>
      <c r="AY1181" s="824"/>
      <c r="AZ1181" s="824"/>
      <c r="BA1181" s="767"/>
      <c r="BB1181" s="767"/>
      <c r="BC1181" s="767"/>
      <c r="BD1181" s="767"/>
      <c r="BE1181" s="767"/>
      <c r="BF1181" s="767"/>
      <c r="BG1181" s="767"/>
      <c r="BH1181" s="767"/>
      <c r="BI1181" s="767"/>
      <c r="BJ1181" s="767"/>
      <c r="BK1181" s="767"/>
      <c r="BL1181" s="767"/>
      <c r="BM1181" s="767"/>
      <c r="BN1181" s="767"/>
      <c r="BO1181" s="767"/>
      <c r="BP1181" s="767"/>
      <c r="BQ1181" s="767"/>
      <c r="BR1181" s="767"/>
      <c r="BS1181" s="767"/>
      <c r="BT1181" s="767"/>
      <c r="BU1181" s="767"/>
      <c r="BV1181" s="767"/>
      <c r="BW1181" s="767"/>
      <c r="BX1181" s="767"/>
      <c r="BY1181" s="767"/>
      <c r="BZ1181" s="767"/>
      <c r="CA1181" s="767"/>
      <c r="CB1181" s="767"/>
      <c r="CC1181" s="767"/>
      <c r="CD1181" s="767"/>
      <c r="CE1181" s="767"/>
      <c r="CF1181" s="767"/>
      <c r="CG1181" s="767"/>
      <c r="CH1181" s="767"/>
      <c r="CI1181" s="767"/>
      <c r="CJ1181" s="767"/>
      <c r="CK1181" s="767"/>
      <c r="CL1181" s="767"/>
      <c r="CM1181" s="767"/>
      <c r="CN1181" s="767"/>
      <c r="CO1181" s="767"/>
      <c r="CP1181" s="767"/>
      <c r="CQ1181" s="767"/>
      <c r="CR1181" s="767"/>
      <c r="CS1181" s="767"/>
      <c r="CT1181" s="767"/>
      <c r="CU1181" s="767"/>
      <c r="CV1181" s="767"/>
      <c r="CW1181" s="767"/>
      <c r="CX1181" s="767"/>
      <c r="CY1181" s="767"/>
      <c r="CZ1181" s="767"/>
      <c r="DA1181" s="767"/>
      <c r="DB1181" s="767"/>
      <c r="DC1181" s="767"/>
      <c r="DD1181" s="767"/>
      <c r="DE1181" s="767"/>
      <c r="DF1181" s="767"/>
      <c r="DG1181" s="767"/>
      <c r="DH1181" s="767"/>
      <c r="DI1181" s="767"/>
      <c r="DJ1181" s="767"/>
      <c r="DK1181" s="767"/>
      <c r="DL1181" s="767"/>
      <c r="DM1181" s="767"/>
      <c r="DN1181" s="767"/>
      <c r="DO1181" s="767"/>
      <c r="DP1181" s="767"/>
      <c r="DQ1181" s="767"/>
      <c r="DR1181" s="767"/>
      <c r="DS1181" s="767"/>
      <c r="DT1181" s="767"/>
      <c r="DU1181" s="767"/>
      <c r="DV1181" s="767"/>
      <c r="DW1181" s="767"/>
      <c r="DX1181" s="767"/>
      <c r="DY1181" s="767"/>
      <c r="DZ1181" s="767"/>
      <c r="EA1181" s="767"/>
      <c r="EB1181" s="767"/>
      <c r="EC1181" s="767"/>
      <c r="ED1181" s="767"/>
      <c r="EE1181" s="767"/>
      <c r="EF1181" s="767"/>
      <c r="EG1181" s="767"/>
      <c r="EH1181" s="767"/>
      <c r="EI1181" s="767"/>
      <c r="EJ1181" s="767"/>
      <c r="EK1181" s="767"/>
      <c r="EL1181" s="767"/>
      <c r="EM1181" s="767"/>
      <c r="EN1181" s="767"/>
      <c r="EO1181" s="767"/>
      <c r="EP1181" s="767"/>
      <c r="EQ1181" s="767"/>
      <c r="ER1181" s="767"/>
      <c r="ES1181" s="767"/>
      <c r="ET1181" s="767"/>
      <c r="EU1181" s="767"/>
      <c r="EV1181" s="767"/>
      <c r="EW1181" s="767"/>
      <c r="EX1181" s="767"/>
      <c r="EY1181" s="767"/>
      <c r="EZ1181" s="767"/>
      <c r="FA1181" s="767"/>
      <c r="FB1181" s="767"/>
      <c r="FC1181" s="767"/>
      <c r="FD1181" s="767"/>
      <c r="FE1181" s="767"/>
      <c r="FF1181" s="767"/>
      <c r="FG1181" s="767"/>
      <c r="FH1181" s="767"/>
      <c r="FI1181" s="767"/>
      <c r="FJ1181" s="767"/>
      <c r="FK1181" s="767"/>
      <c r="FL1181" s="767"/>
      <c r="FM1181" s="767"/>
      <c r="FN1181" s="767"/>
      <c r="FO1181" s="767"/>
      <c r="FP1181" s="767"/>
      <c r="FQ1181" s="767"/>
      <c r="FR1181" s="767"/>
      <c r="FS1181" s="767"/>
      <c r="FT1181" s="767"/>
      <c r="FU1181" s="767"/>
      <c r="FV1181" s="767"/>
      <c r="FW1181" s="767"/>
      <c r="FX1181" s="767"/>
      <c r="FY1181" s="767"/>
      <c r="FZ1181" s="767"/>
      <c r="GA1181" s="767"/>
      <c r="GB1181" s="767"/>
      <c r="GC1181" s="767"/>
      <c r="GD1181" s="767"/>
      <c r="GE1181" s="767"/>
      <c r="GF1181" s="767"/>
      <c r="GG1181" s="767"/>
      <c r="GH1181" s="767"/>
      <c r="GI1181" s="767"/>
      <c r="GJ1181" s="767"/>
      <c r="GK1181" s="767"/>
      <c r="GL1181" s="767"/>
      <c r="GM1181" s="767"/>
      <c r="GN1181" s="767"/>
      <c r="GO1181" s="767"/>
      <c r="GP1181" s="767"/>
      <c r="GQ1181" s="767"/>
      <c r="GR1181" s="767"/>
      <c r="GS1181" s="767"/>
      <c r="GT1181" s="767"/>
      <c r="GU1181" s="767"/>
      <c r="GV1181" s="767"/>
      <c r="GW1181" s="767"/>
      <c r="GX1181" s="767"/>
      <c r="GY1181" s="767"/>
      <c r="GZ1181" s="767"/>
      <c r="HA1181" s="767"/>
      <c r="HB1181" s="767"/>
      <c r="HC1181" s="767"/>
    </row>
    <row r="1182" spans="1:211" s="864" customFormat="1" ht="13.9" hidden="1" customHeight="1">
      <c r="A1182" s="307"/>
      <c r="B1182" s="351"/>
      <c r="C1182" s="971" t="str">
        <f>IF('1C TSspéc16'!T$17&lt;&gt;0,'1C TSspéc16'!$B$12,"")</f>
        <v/>
      </c>
      <c r="D1182" s="972"/>
      <c r="E1182" s="973"/>
      <c r="F1182" s="93">
        <f>IF(AND($C1182='1C TSspéc16'!$B$12,'1C TSspéc16'!$B$16="spécifiques",'1C TSspéc16'!$T$17&lt;&gt;""),'1C TSspéc16'!$T$21,"")</f>
        <v>0</v>
      </c>
      <c r="G1182" s="863"/>
      <c r="H1182" s="745">
        <v>0.21</v>
      </c>
      <c r="I1182" s="747">
        <v>1</v>
      </c>
      <c r="J1182" s="312"/>
      <c r="K1182" s="680">
        <f t="shared" si="299"/>
        <v>0</v>
      </c>
      <c r="L1182" s="556">
        <f>IF(OR('1C TSspéc16'!$B$12="",'1C TSspéc16'!T$30=0),0,IF(AND('1C TSspéc16'!$B$12&lt;&gt;"",$K$2="Pôle",'1C TSspéc16'!$C$12="OUI"),(('1C TSspéc16'!T$22+'1C TSspéc16'!T$23+'1C TSspéc16'!T$24+'1C TSspéc16'!T$25+'1C TSspéc16'!T$29)/'1C TSspéc16'!T$17),IF(AND('1C TSspéc16'!$B$12&lt;&gt;"",$K$2="Pôle",'1C TSspéc16'!$C$12="NON"),(('1C TSspéc16'!T$22+'1C TSspéc16'!T$23+'1C TSspéc16'!T$24+'1C TSspéc16'!T$25+'1C TSspéc16'!T$29)/'1C TSspéc16'!T$30),IF(AND('1C TSspéc16'!$B$12&lt;&gt;"",$K$2&lt;&gt;"Pôle",'1C TSspéc16'!$C$12="OUI"),(('1C TSspéc16'!T$22+'1C TSspéc16'!T$23+'1C TSspéc16'!T$24+'1C TSspéc16'!T$25+'1C TSspéc16'!T$26+'1C TSspéc16'!T$27+'1C TSspéc16'!T$28+'1C TSspéc16'!T$29)/'1C TSspéc16'!T$17),IF(AND('1C TSspéc16'!$B$12&lt;&gt;"",$K$2&lt;&gt;"Pôle",'1C TSspéc16'!$C$12="NON"),(('1C TSspéc16'!T$22+'1C TSspéc16'!T$23+'1C TSspéc16'!T$24+'1C TSspéc16'!T$25+'1C TSspéc16'!T$26+'1C TSspéc16'!T$27+'1C TSspéc16'!T$28+'1C TSspéc16'!T$29)/'1C TSspéc16'!T$30))))))</f>
        <v>0</v>
      </c>
      <c r="M1182" s="556">
        <f>IF(OR('1C TSspéc16'!$B$12="",'1C TSspéc16'!T$30=0),0,IF(AND('1C TSspéc16'!$B$12&lt;&gt;"",$K$2="Pôle",'1C TSspéc16'!$C$12="OUI"),(('1C TSspéc16'!T$26+'1C TSspéc16'!T$27+'1C TSspéc16'!T$28)/'1C TSspéc16'!T$17),IF(AND('1C TSspéc16'!$B$12&lt;&gt;"",$K$2="Pôle",'1C TSspéc16'!$C$12="NON"),(('1C TSspéc16'!T$26+'1C TSspéc16'!T$27+'1C TSspéc16'!T$28)/'1C TSspéc16'!T$30),IF(AND('1C TSspéc16'!$B$12&lt;&gt;"",$K$2&lt;&gt;"Pôle"),0))))</f>
        <v>0</v>
      </c>
      <c r="N1182" s="557">
        <f>IF(AND('1C TSspéc16'!$B$12&lt;&gt;0,'1C TSspéc16'!$T$30&lt;&gt;0),L1182+M1182,0)</f>
        <v>0</v>
      </c>
      <c r="O1182" s="893" t="str">
        <f>IF(AND('1C TSspéc16'!$T$17&lt;&gt;0,'1C TSspéc16'!$C$12="OUI"),'1C TSspéc16'!$T$35/'1C TSspéc16'!$T$17,"")</f>
        <v/>
      </c>
      <c r="P1182" s="543" t="str">
        <f>IF(AND('1C TSspéc16'!$T$17&lt;&gt;0,'1C TSspéc16'!$C$12="OUI"),'1C TSspéc16'!$T$36/'1C TSspéc16'!$T$17,"")</f>
        <v/>
      </c>
      <c r="Q1182" s="543" t="str">
        <f>IF(AND('1C TSspéc16'!$T$17&lt;&gt;0,'1C TSspéc16'!$C$12="OUI"),'1C TSspéc16'!$T$37/'1C TSspéc16'!$T$17,"")</f>
        <v/>
      </c>
      <c r="R1182" s="543" t="str">
        <f>IF(AND('1C TSspéc16'!$T$17&lt;&gt;0,'1C TSspéc16'!$C$12="OUI"),'1C TSspéc16'!$T$38/'1C TSspéc16'!$T$17,"")</f>
        <v/>
      </c>
      <c r="S1182" s="543" t="str">
        <f>IF(AND('1C TSspéc16'!$T$17&lt;&gt;0,'1C TSspéc16'!$C$12="OUI"),'1C TSspéc16'!$T$39/'1C TSspéc16'!$T$17,"")</f>
        <v/>
      </c>
      <c r="T1182" s="543" t="str">
        <f>IF(AND('1C TSspéc16'!$T$17&lt;&gt;0,'1C TSspéc16'!$C$12="OUI"),'1C TSspéc16'!$T$40/'1C TSspéc16'!$T$17,"")</f>
        <v/>
      </c>
      <c r="U1182" s="543" t="str">
        <f>IF(AND('1C TSspéc16'!$T$17&lt;&gt;0,'1C TSspéc16'!$C$12="OUI"),'1C TSspéc16'!$T$41/'1C TSspéc16'!$T$17,"")</f>
        <v/>
      </c>
      <c r="V1182" s="543" t="str">
        <f>IF(AND('1C TSspéc16'!$T$17&lt;&gt;0,'1C TSspéc16'!$C$12="OUI"),'1C TSspéc16'!$T$42/'1C TSspéc16'!$T$17,"")</f>
        <v/>
      </c>
      <c r="W1182" s="543" t="str">
        <f>IF(AND('1C TSspéc16'!$T$17&lt;&gt;0,'1C TSspéc16'!$C$12="OUI"),'1C TSspéc16'!$T$43/'1C TSspéc16'!$T$17,"")</f>
        <v/>
      </c>
      <c r="X1182" s="543" t="str">
        <f>IF(AND('1C TSspéc16'!$T$17&lt;&gt;0,'1C TSspéc16'!$C$12="OUI"),'1C TSspéc16'!$T$44/'1C TSspéc16'!$T$17,"")</f>
        <v/>
      </c>
      <c r="Y1182" s="543" t="str">
        <f>IF(AND('1C TSspéc16'!$T$17&lt;&gt;0,'1C TSspéc16'!$C$12="OUI"),'1C TSspéc16'!$T$45/'1C TSspéc16'!$T$17,"")</f>
        <v/>
      </c>
      <c r="Z1182" s="543" t="str">
        <f>IF(AND('1C TSspéc16'!$T$17&lt;&gt;0,'1C TSspéc16'!$C$12="OUI"),'1C TSspéc16'!$T$46/'1C TSspéc16'!$T$17,"")</f>
        <v/>
      </c>
      <c r="AA1182" s="543" t="str">
        <f>IF(AND('1C TSspéc16'!$T$17&lt;&gt;0,'1C TSspéc16'!$C$12="OUI"),'1C TSspéc16'!$T$47/'1C TSspéc16'!$T$17,"")</f>
        <v/>
      </c>
      <c r="AB1182" s="543" t="str">
        <f>IF(AND('1C TSspéc16'!$T$17&lt;&gt;0,'1C TSspéc16'!$C$12="OUI"),'1C TSspéc16'!$T$48/'1C TSspéc16'!$T$17,"")</f>
        <v/>
      </c>
      <c r="AC1182" s="543" t="str">
        <f>IF(AND('1C TSspéc16'!$T$17&lt;&gt;0,'1C TSspéc16'!$C$12="OUI"),'1C TSspéc16'!$T$49/'1C TSspéc16'!$T$17,"")</f>
        <v/>
      </c>
      <c r="AD1182" s="543" t="str">
        <f>IF(AND('1C TSspéc16'!$T$17&lt;&gt;0,'1C TSspéc16'!$C$12="OUI"),'1C TSspéc16'!$T$50/'1C TSspéc16'!$T$17,"")</f>
        <v/>
      </c>
      <c r="AE1182" s="543" t="str">
        <f>IF(AND('1C TSspéc16'!$T$17&lt;&gt;0,'1C TSspéc16'!$C$12="OUI"),'1C TSspéc16'!$T$51/'1C TSspéc16'!$T$17,"")</f>
        <v/>
      </c>
      <c r="AF1182" s="543" t="str">
        <f>IF(AND('1C TSspéc16'!$T$17&lt;&gt;0,'1C TSspéc16'!$C$12="OUI"),'1C TSspéc16'!$T$52/'1C TSspéc16'!$T$17,"")</f>
        <v/>
      </c>
      <c r="AG1182" s="543" t="str">
        <f>IF(AND('1C TSspéc16'!$T$17&lt;&gt;0,'1C TSspéc16'!$C$12="OUI"),'1C TSspéc16'!$T$53/'1C TSspéc16'!$T$17,"")</f>
        <v/>
      </c>
      <c r="AH1182" s="543" t="str">
        <f>IF(AND('1C TSspéc16'!$T$17&lt;&gt;0,'1C TSspéc16'!$C$12="OUI"),'1C TSspéc16'!$T$54/'1C TSspéc16'!$T$17,"")</f>
        <v/>
      </c>
      <c r="AI1182" s="543" t="str">
        <f>IF(AND('1C TSspéc16'!$T$17&lt;&gt;0,'1C TSspéc16'!$C$12="OUI"),'1C TSspéc16'!$T$55/'1C TSspéc16'!$T$17,"")</f>
        <v/>
      </c>
      <c r="AJ1182" s="543" t="str">
        <f>IF(AND('1C TSspéc16'!$T$17&lt;&gt;0,'1C TSspéc16'!$C$12="OUI"),'1C TSspéc16'!$T$56/'1C TSspéc16'!$T$17,"")</f>
        <v/>
      </c>
      <c r="AK1182" s="543" t="str">
        <f>IF(AND('1C TSspéc16'!$T$17&lt;&gt;0,'1C TSspéc16'!$C$12="OUI"),'1C TSspéc16'!$T$57/'1C TSspéc16'!$T$17,"")</f>
        <v/>
      </c>
      <c r="AL1182" s="72">
        <f>IF(AND('1C TSspéc16'!$T$17&lt;&gt;0,'1C TSspéc16'!$C$12="OUI"),N1182+AK1182,N1182)</f>
        <v>0</v>
      </c>
      <c r="AM1182" s="417">
        <f t="shared" si="318"/>
        <v>0</v>
      </c>
      <c r="AN1182" s="417">
        <f t="shared" si="319"/>
        <v>0</v>
      </c>
      <c r="AO1182" s="418" t="str">
        <f>IF(AND('1C TSspéc16'!$T$17&lt;&gt;0,'1C TSspéc16'!$T$30&lt;&gt;0),AM1182+AN1182,"")</f>
        <v/>
      </c>
      <c r="AP1182" s="573" t="str">
        <f>IF(AND('1C TSspéc16'!$T$17&lt;&gt;0,'1C TSspéc16'!$T$30&lt;&gt;0),AM1182-AR1182,"")</f>
        <v/>
      </c>
      <c r="AQ1182" s="583">
        <f t="shared" si="320"/>
        <v>0</v>
      </c>
      <c r="AR1182" s="596"/>
      <c r="AS1182" s="102"/>
      <c r="AT1182" s="27" t="str">
        <f>IF(('1C TSspéc16'!T$17*FICHE!$C$14&lt;J1182),"Forfait limité à "&amp;FICHE!$C$14&amp;"€/jour","")</f>
        <v/>
      </c>
      <c r="AU1182" s="592"/>
      <c r="AV1182" s="824"/>
      <c r="AW1182" s="824"/>
      <c r="AX1182" s="824"/>
      <c r="AY1182" s="824"/>
      <c r="AZ1182" s="824"/>
      <c r="BA1182" s="767"/>
      <c r="BB1182" s="767"/>
      <c r="BC1182" s="767"/>
      <c r="BD1182" s="767"/>
      <c r="BE1182" s="767"/>
      <c r="BF1182" s="767"/>
      <c r="BG1182" s="767"/>
      <c r="BH1182" s="767"/>
      <c r="BI1182" s="767"/>
      <c r="BJ1182" s="767"/>
      <c r="BK1182" s="767"/>
      <c r="BL1182" s="767"/>
      <c r="BM1182" s="767"/>
      <c r="BN1182" s="767"/>
      <c r="BO1182" s="767"/>
      <c r="BP1182" s="767"/>
      <c r="BQ1182" s="767"/>
      <c r="BR1182" s="767"/>
      <c r="BS1182" s="767"/>
      <c r="BT1182" s="767"/>
      <c r="BU1182" s="767"/>
      <c r="BV1182" s="767"/>
      <c r="BW1182" s="767"/>
      <c r="BX1182" s="767"/>
      <c r="BY1182" s="767"/>
      <c r="BZ1182" s="767"/>
      <c r="CA1182" s="767"/>
      <c r="CB1182" s="767"/>
      <c r="CC1182" s="767"/>
      <c r="CD1182" s="767"/>
      <c r="CE1182" s="767"/>
      <c r="CF1182" s="767"/>
      <c r="CG1182" s="767"/>
      <c r="CH1182" s="767"/>
      <c r="CI1182" s="767"/>
      <c r="CJ1182" s="767"/>
      <c r="CK1182" s="767"/>
      <c r="CL1182" s="767"/>
      <c r="CM1182" s="767"/>
      <c r="CN1182" s="767"/>
      <c r="CO1182" s="767"/>
      <c r="CP1182" s="767"/>
      <c r="CQ1182" s="767"/>
      <c r="CR1182" s="767"/>
      <c r="CS1182" s="767"/>
      <c r="CT1182" s="767"/>
      <c r="CU1182" s="767"/>
      <c r="CV1182" s="767"/>
      <c r="CW1182" s="767"/>
      <c r="CX1182" s="767"/>
      <c r="CY1182" s="767"/>
      <c r="CZ1182" s="767"/>
      <c r="DA1182" s="767"/>
      <c r="DB1182" s="767"/>
      <c r="DC1182" s="767"/>
      <c r="DD1182" s="767"/>
      <c r="DE1182" s="767"/>
      <c r="DF1182" s="767"/>
      <c r="DG1182" s="767"/>
      <c r="DH1182" s="767"/>
      <c r="DI1182" s="767"/>
      <c r="DJ1182" s="767"/>
      <c r="DK1182" s="767"/>
      <c r="DL1182" s="767"/>
      <c r="DM1182" s="767"/>
      <c r="DN1182" s="767"/>
      <c r="DO1182" s="767"/>
      <c r="DP1182" s="767"/>
      <c r="DQ1182" s="767"/>
      <c r="DR1182" s="767"/>
      <c r="DS1182" s="767"/>
      <c r="DT1182" s="767"/>
      <c r="DU1182" s="767"/>
      <c r="DV1182" s="767"/>
      <c r="DW1182" s="767"/>
      <c r="DX1182" s="767"/>
      <c r="DY1182" s="767"/>
      <c r="DZ1182" s="767"/>
      <c r="EA1182" s="767"/>
      <c r="EB1182" s="767"/>
      <c r="EC1182" s="767"/>
      <c r="ED1182" s="767"/>
      <c r="EE1182" s="767"/>
      <c r="EF1182" s="767"/>
      <c r="EG1182" s="767"/>
      <c r="EH1182" s="767"/>
      <c r="EI1182" s="767"/>
      <c r="EJ1182" s="767"/>
      <c r="EK1182" s="767"/>
      <c r="EL1182" s="767"/>
      <c r="EM1182" s="767"/>
      <c r="EN1182" s="767"/>
      <c r="EO1182" s="767"/>
      <c r="EP1182" s="767"/>
      <c r="EQ1182" s="767"/>
      <c r="ER1182" s="767"/>
      <c r="ES1182" s="767"/>
      <c r="ET1182" s="767"/>
      <c r="EU1182" s="767"/>
      <c r="EV1182" s="767"/>
      <c r="EW1182" s="767"/>
      <c r="EX1182" s="767"/>
      <c r="EY1182" s="767"/>
      <c r="EZ1182" s="767"/>
      <c r="FA1182" s="767"/>
      <c r="FB1182" s="767"/>
      <c r="FC1182" s="767"/>
      <c r="FD1182" s="767"/>
      <c r="FE1182" s="767"/>
      <c r="FF1182" s="767"/>
      <c r="FG1182" s="767"/>
      <c r="FH1182" s="767"/>
      <c r="FI1182" s="767"/>
      <c r="FJ1182" s="767"/>
      <c r="FK1182" s="767"/>
      <c r="FL1182" s="767"/>
      <c r="FM1182" s="767"/>
      <c r="FN1182" s="767"/>
      <c r="FO1182" s="767"/>
      <c r="FP1182" s="767"/>
      <c r="FQ1182" s="767"/>
      <c r="FR1182" s="767"/>
      <c r="FS1182" s="767"/>
      <c r="FT1182" s="767"/>
      <c r="FU1182" s="767"/>
      <c r="FV1182" s="767"/>
      <c r="FW1182" s="767"/>
      <c r="FX1182" s="767"/>
      <c r="FY1182" s="767"/>
      <c r="FZ1182" s="767"/>
      <c r="GA1182" s="767"/>
      <c r="GB1182" s="767"/>
      <c r="GC1182" s="767"/>
      <c r="GD1182" s="767"/>
      <c r="GE1182" s="767"/>
      <c r="GF1182" s="767"/>
      <c r="GG1182" s="767"/>
      <c r="GH1182" s="767"/>
      <c r="GI1182" s="767"/>
      <c r="GJ1182" s="767"/>
      <c r="GK1182" s="767"/>
      <c r="GL1182" s="767"/>
      <c r="GM1182" s="767"/>
      <c r="GN1182" s="767"/>
      <c r="GO1182" s="767"/>
      <c r="GP1182" s="767"/>
      <c r="GQ1182" s="767"/>
      <c r="GR1182" s="767"/>
      <c r="GS1182" s="767"/>
      <c r="GT1182" s="767"/>
      <c r="GU1182" s="767"/>
      <c r="GV1182" s="767"/>
      <c r="GW1182" s="767"/>
      <c r="GX1182" s="767"/>
      <c r="GY1182" s="767"/>
      <c r="GZ1182" s="767"/>
      <c r="HA1182" s="767"/>
      <c r="HB1182" s="767"/>
      <c r="HC1182" s="767"/>
    </row>
    <row r="1183" spans="1:211" s="864" customFormat="1" ht="13.9" hidden="1" customHeight="1">
      <c r="A1183" s="307"/>
      <c r="B1183" s="351"/>
      <c r="C1183" s="971" t="str">
        <f>IF('1C TSspéc16'!U$17&lt;&gt;0,'1C TSspéc16'!$B$12,"")</f>
        <v/>
      </c>
      <c r="D1183" s="972"/>
      <c r="E1183" s="973"/>
      <c r="F1183" s="93">
        <f>IF(AND($C1183='1C TSspéc16'!$B$12,'1C TSspéc16'!$B$16="spécifiques",'1C TSspéc16'!$U$17&lt;&gt;""),'1C TSspéc16'!$U$21,"")</f>
        <v>0</v>
      </c>
      <c r="G1183" s="863"/>
      <c r="H1183" s="745">
        <v>0.21</v>
      </c>
      <c r="I1183" s="747">
        <v>1</v>
      </c>
      <c r="J1183" s="312"/>
      <c r="K1183" s="680">
        <f t="shared" si="299"/>
        <v>0</v>
      </c>
      <c r="L1183" s="556">
        <f>IF(OR('1C TSspéc16'!$B$12="",'1C TSspéc16'!U$30=0),0,IF(AND('1C TSspéc16'!$B$12&lt;&gt;"",$K$2="Pôle",'1C TSspéc16'!$C$12="OUI"),(('1C TSspéc16'!U$22+'1C TSspéc16'!U$23+'1C TSspéc16'!U$24+'1C TSspéc16'!U$25+'1C TSspéc16'!U$29)/'1C TSspéc16'!U$17),IF(AND('1C TSspéc16'!$B$12&lt;&gt;"",$K$2="Pôle",'1C TSspéc16'!$C$12="NON"),(('1C TSspéc16'!U$22+'1C TSspéc16'!U$23+'1C TSspéc16'!U$24+'1C TSspéc16'!U$25+'1C TSspéc16'!U$29)/'1C TSspéc16'!U$30),IF(AND('1C TSspéc16'!$B$12&lt;&gt;"",$K$2&lt;&gt;"Pôle",'1C TSspéc16'!$C$12="OUI"),(('1C TSspéc16'!U$22+'1C TSspéc16'!U$23+'1C TSspéc16'!U$24+'1C TSspéc16'!U$25+'1C TSspéc16'!U$26+'1C TSspéc16'!U$27+'1C TSspéc16'!U$28+'1C TSspéc16'!U$29)/'1C TSspéc16'!U$17),IF(AND('1C TSspéc16'!$B$12&lt;&gt;"",$K$2&lt;&gt;"Pôle",'1C TSspéc16'!$C$12="NON"),(('1C TSspéc16'!U$22+'1C TSspéc16'!U$23+'1C TSspéc16'!U$24+'1C TSspéc16'!U$25+'1C TSspéc16'!U$26+'1C TSspéc16'!U$27+'1C TSspéc16'!U$28+'1C TSspéc16'!U$29)/'1C TSspéc16'!U$30))))))</f>
        <v>0</v>
      </c>
      <c r="M1183" s="556">
        <f>IF(OR('1C TSspéc16'!$B$12="",'1C TSspéc16'!U$30=0),0,IF(AND('1C TSspéc16'!$B$12&lt;&gt;"",$K$2="Pôle",'1C TSspéc16'!$C$12="OUI"),(('1C TSspéc16'!U$26+'1C TSspéc16'!U$27+'1C TSspéc16'!U$28)/'1C TSspéc16'!U$17),IF(AND('1C TSspéc16'!$B$12&lt;&gt;"",$K$2="Pôle",'1C TSspéc16'!$C$12="NON"),(('1C TSspéc16'!U$26+'1C TSspéc16'!U$27+'1C TSspéc16'!U$28)/'1C TSspéc16'!U$30),IF(AND('1C TSspéc16'!$B$12&lt;&gt;"",$K$2&lt;&gt;"Pôle"),0))))</f>
        <v>0</v>
      </c>
      <c r="N1183" s="557">
        <f>IF(AND('1C TSspéc16'!$B$12&lt;&gt;0,'1C TSspéc16'!$U$30&lt;&gt;0),L1183+M1183,0)</f>
        <v>0</v>
      </c>
      <c r="O1183" s="893" t="str">
        <f>IF(AND('1C TSspéc16'!$U$17&lt;&gt;0,'1C TSspéc16'!$C$12="OUI"),'1C TSspéc16'!$U$35/'1C TSspéc16'!$U$17,"")</f>
        <v/>
      </c>
      <c r="P1183" s="543" t="str">
        <f>IF(AND('1C TSspéc16'!$U$17&lt;&gt;0,'1C TSspéc16'!$C$12="OUI"),'1C TSspéc16'!$U$36/'1C TSspéc16'!$U$17,"")</f>
        <v/>
      </c>
      <c r="Q1183" s="543" t="str">
        <f>IF(AND('1C TSspéc16'!$U$17&lt;&gt;0,'1C TSspéc16'!$C$12="OUI"),'1C TSspéc16'!$U$37/'1C TSspéc16'!$U$17,"")</f>
        <v/>
      </c>
      <c r="R1183" s="543" t="str">
        <f>IF(AND('1C TSspéc16'!$U$17&lt;&gt;0,'1C TSspéc16'!$C$12="OUI"),'1C TSspéc16'!$U$38/'1C TSspéc16'!$U$17,"")</f>
        <v/>
      </c>
      <c r="S1183" s="543" t="str">
        <f>IF(AND('1C TSspéc16'!$U$17&lt;&gt;0,'1C TSspéc16'!$C$12="OUI"),'1C TSspéc16'!$U$39/'1C TSspéc16'!$U$17,"")</f>
        <v/>
      </c>
      <c r="T1183" s="543" t="str">
        <f>IF(AND('1C TSspéc16'!$U$17&lt;&gt;0,'1C TSspéc16'!$C$12="OUI"),'1C TSspéc16'!$U$40/'1C TSspéc16'!$U$17,"")</f>
        <v/>
      </c>
      <c r="U1183" s="543" t="str">
        <f>IF(AND('1C TSspéc16'!$U$17&lt;&gt;0,'1C TSspéc16'!$C$12="OUI"),'1C TSspéc16'!$U$41/'1C TSspéc16'!$U$17,"")</f>
        <v/>
      </c>
      <c r="V1183" s="543" t="str">
        <f>IF(AND('1C TSspéc16'!$U$17&lt;&gt;0,'1C TSspéc16'!$C$12="OUI"),'1C TSspéc16'!$U$42/'1C TSspéc16'!$U$17,"")</f>
        <v/>
      </c>
      <c r="W1183" s="543" t="str">
        <f>IF(AND('1C TSspéc16'!$U$17&lt;&gt;0,'1C TSspéc16'!$C$12="OUI"),'1C TSspéc16'!$U$43/'1C TSspéc16'!$U$17,"")</f>
        <v/>
      </c>
      <c r="X1183" s="543" t="str">
        <f>IF(AND('1C TSspéc16'!$U$17&lt;&gt;0,'1C TSspéc16'!$C$12="OUI"),'1C TSspéc16'!$U$44/'1C TSspéc16'!$U$17,"")</f>
        <v/>
      </c>
      <c r="Y1183" s="543" t="str">
        <f>IF(AND('1C TSspéc16'!$U$17&lt;&gt;0,'1C TSspéc16'!$C$12="OUI"),'1C TSspéc16'!$U$45/'1C TSspéc16'!$U$17,"")</f>
        <v/>
      </c>
      <c r="Z1183" s="543" t="str">
        <f>IF(AND('1C TSspéc16'!$U$17&lt;&gt;0,'1C TSspéc16'!$C$12="OUI"),'1C TSspéc16'!$U$46/'1C TSspéc16'!$U$17,"")</f>
        <v/>
      </c>
      <c r="AA1183" s="543" t="str">
        <f>IF(AND('1C TSspéc16'!$U$17&lt;&gt;0,'1C TSspéc16'!$C$12="OUI"),'1C TSspéc16'!$U$47/'1C TSspéc16'!$U$17,"")</f>
        <v/>
      </c>
      <c r="AB1183" s="543" t="str">
        <f>IF(AND('1C TSspéc16'!$U$17&lt;&gt;0,'1C TSspéc16'!$C$12="OUI"),'1C TSspéc16'!$U$48/'1C TSspéc16'!$U$17,"")</f>
        <v/>
      </c>
      <c r="AC1183" s="543" t="str">
        <f>IF(AND('1C TSspéc16'!$U$17&lt;&gt;0,'1C TSspéc16'!$C$12="OUI"),'1C TSspéc16'!$U$49/'1C TSspéc16'!$U$17,"")</f>
        <v/>
      </c>
      <c r="AD1183" s="543" t="str">
        <f>IF(AND('1C TSspéc16'!$U$17&lt;&gt;0,'1C TSspéc16'!$C$12="OUI"),'1C TSspéc16'!$U$50/'1C TSspéc16'!$U$17,"")</f>
        <v/>
      </c>
      <c r="AE1183" s="543" t="str">
        <f>IF(AND('1C TSspéc16'!$U$17&lt;&gt;0,'1C TSspéc16'!$C$12="OUI"),'1C TSspéc16'!$U$51/'1C TSspéc16'!$U$17,"")</f>
        <v/>
      </c>
      <c r="AF1183" s="543" t="str">
        <f>IF(AND('1C TSspéc16'!$U$17&lt;&gt;0,'1C TSspéc16'!$C$12="OUI"),'1C TSspéc16'!$U$52/'1C TSspéc16'!$U$17,"")</f>
        <v/>
      </c>
      <c r="AG1183" s="543" t="str">
        <f>IF(AND('1C TSspéc16'!$U$17&lt;&gt;0,'1C TSspéc16'!$C$12="OUI"),'1C TSspéc16'!$U$53/'1C TSspéc16'!$U$17,"")</f>
        <v/>
      </c>
      <c r="AH1183" s="543" t="str">
        <f>IF(AND('1C TSspéc16'!$U$17&lt;&gt;0,'1C TSspéc16'!$C$12="OUI"),'1C TSspéc16'!$U$54/'1C TSspéc16'!$U$17,"")</f>
        <v/>
      </c>
      <c r="AI1183" s="543" t="str">
        <f>IF(AND('1C TSspéc16'!$U$17&lt;&gt;0,'1C TSspéc16'!$C$12="OUI"),'1C TSspéc16'!$U$55/'1C TSspéc16'!$U$17,"")</f>
        <v/>
      </c>
      <c r="AJ1183" s="543" t="str">
        <f>IF(AND('1C TSspéc16'!$U$17&lt;&gt;0,'1C TSspéc16'!$C$12="OUI"),'1C TSspéc16'!$U$56/'1C TSspéc16'!$U$17,"")</f>
        <v/>
      </c>
      <c r="AK1183" s="543" t="str">
        <f>IF(AND('1C TSspéc16'!$U$17&lt;&gt;0,'1C TSspéc16'!$C$12="OUI"),'1C TSspéc16'!$U$57/'1C TSspéc16'!$U$17,"")</f>
        <v/>
      </c>
      <c r="AL1183" s="72">
        <f>IF(AND('1C TSspéc16'!$U$17&lt;&gt;0,'1C TSspéc16'!$C$12="OUI"),N1183+AK1183,N1183)</f>
        <v>0</v>
      </c>
      <c r="AM1183" s="417">
        <f t="shared" si="318"/>
        <v>0</v>
      </c>
      <c r="AN1183" s="417">
        <f t="shared" si="319"/>
        <v>0</v>
      </c>
      <c r="AO1183" s="418" t="str">
        <f>IF(AND('1C TSspéc16'!$U$17&lt;&gt;0,'1C TSspéc16'!$U$30&lt;&gt;0),AM1183+AN1183,"")</f>
        <v/>
      </c>
      <c r="AP1183" s="573" t="str">
        <f>IF(AND('1C TSspéc16'!$U$17&lt;&gt;0,'1C TSspéc16'!$U$30&lt;&gt;0),AM1183-AR1183,"")</f>
        <v/>
      </c>
      <c r="AQ1183" s="583">
        <f t="shared" si="320"/>
        <v>0</v>
      </c>
      <c r="AR1183" s="596"/>
      <c r="AS1183" s="102"/>
      <c r="AT1183" s="27" t="str">
        <f>IF(('1C TSspéc16'!U$17*FICHE!$C$14&lt;J1183),"Forfait limité à "&amp;FICHE!$C$14&amp;"€/jour","")</f>
        <v/>
      </c>
      <c r="AU1183" s="592"/>
      <c r="AV1183" s="824"/>
      <c r="AW1183" s="824"/>
      <c r="AX1183" s="824"/>
      <c r="AY1183" s="824"/>
      <c r="AZ1183" s="824"/>
      <c r="BA1183" s="767"/>
      <c r="BB1183" s="767"/>
      <c r="BC1183" s="767"/>
      <c r="BD1183" s="767"/>
      <c r="BE1183" s="767"/>
      <c r="BF1183" s="767"/>
      <c r="BG1183" s="767"/>
      <c r="BH1183" s="767"/>
      <c r="BI1183" s="767"/>
      <c r="BJ1183" s="767"/>
      <c r="BK1183" s="767"/>
      <c r="BL1183" s="767"/>
      <c r="BM1183" s="767"/>
      <c r="BN1183" s="767"/>
      <c r="BO1183" s="767"/>
      <c r="BP1183" s="767"/>
      <c r="BQ1183" s="767"/>
      <c r="BR1183" s="767"/>
      <c r="BS1183" s="767"/>
      <c r="BT1183" s="767"/>
      <c r="BU1183" s="767"/>
      <c r="BV1183" s="767"/>
      <c r="BW1183" s="767"/>
      <c r="BX1183" s="767"/>
      <c r="BY1183" s="767"/>
      <c r="BZ1183" s="767"/>
      <c r="CA1183" s="767"/>
      <c r="CB1183" s="767"/>
      <c r="CC1183" s="767"/>
      <c r="CD1183" s="767"/>
      <c r="CE1183" s="767"/>
      <c r="CF1183" s="767"/>
      <c r="CG1183" s="767"/>
      <c r="CH1183" s="767"/>
      <c r="CI1183" s="767"/>
      <c r="CJ1183" s="767"/>
      <c r="CK1183" s="767"/>
      <c r="CL1183" s="767"/>
      <c r="CM1183" s="767"/>
      <c r="CN1183" s="767"/>
      <c r="CO1183" s="767"/>
      <c r="CP1183" s="767"/>
      <c r="CQ1183" s="767"/>
      <c r="CR1183" s="767"/>
      <c r="CS1183" s="767"/>
      <c r="CT1183" s="767"/>
      <c r="CU1183" s="767"/>
      <c r="CV1183" s="767"/>
      <c r="CW1183" s="767"/>
      <c r="CX1183" s="767"/>
      <c r="CY1183" s="767"/>
      <c r="CZ1183" s="767"/>
      <c r="DA1183" s="767"/>
      <c r="DB1183" s="767"/>
      <c r="DC1183" s="767"/>
      <c r="DD1183" s="767"/>
      <c r="DE1183" s="767"/>
      <c r="DF1183" s="767"/>
      <c r="DG1183" s="767"/>
      <c r="DH1183" s="767"/>
      <c r="DI1183" s="767"/>
      <c r="DJ1183" s="767"/>
      <c r="DK1183" s="767"/>
      <c r="DL1183" s="767"/>
      <c r="DM1183" s="767"/>
      <c r="DN1183" s="767"/>
      <c r="DO1183" s="767"/>
      <c r="DP1183" s="767"/>
      <c r="DQ1183" s="767"/>
      <c r="DR1183" s="767"/>
      <c r="DS1183" s="767"/>
      <c r="DT1183" s="767"/>
      <c r="DU1183" s="767"/>
      <c r="DV1183" s="767"/>
      <c r="DW1183" s="767"/>
      <c r="DX1183" s="767"/>
      <c r="DY1183" s="767"/>
      <c r="DZ1183" s="767"/>
      <c r="EA1183" s="767"/>
      <c r="EB1183" s="767"/>
      <c r="EC1183" s="767"/>
      <c r="ED1183" s="767"/>
      <c r="EE1183" s="767"/>
      <c r="EF1183" s="767"/>
      <c r="EG1183" s="767"/>
      <c r="EH1183" s="767"/>
      <c r="EI1183" s="767"/>
      <c r="EJ1183" s="767"/>
      <c r="EK1183" s="767"/>
      <c r="EL1183" s="767"/>
      <c r="EM1183" s="767"/>
      <c r="EN1183" s="767"/>
      <c r="EO1183" s="767"/>
      <c r="EP1183" s="767"/>
      <c r="EQ1183" s="767"/>
      <c r="ER1183" s="767"/>
      <c r="ES1183" s="767"/>
      <c r="ET1183" s="767"/>
      <c r="EU1183" s="767"/>
      <c r="EV1183" s="767"/>
      <c r="EW1183" s="767"/>
      <c r="EX1183" s="767"/>
      <c r="EY1183" s="767"/>
      <c r="EZ1183" s="767"/>
      <c r="FA1183" s="767"/>
      <c r="FB1183" s="767"/>
      <c r="FC1183" s="767"/>
      <c r="FD1183" s="767"/>
      <c r="FE1183" s="767"/>
      <c r="FF1183" s="767"/>
      <c r="FG1183" s="767"/>
      <c r="FH1183" s="767"/>
      <c r="FI1183" s="767"/>
      <c r="FJ1183" s="767"/>
      <c r="FK1183" s="767"/>
      <c r="FL1183" s="767"/>
      <c r="FM1183" s="767"/>
      <c r="FN1183" s="767"/>
      <c r="FO1183" s="767"/>
      <c r="FP1183" s="767"/>
      <c r="FQ1183" s="767"/>
      <c r="FR1183" s="767"/>
      <c r="FS1183" s="767"/>
      <c r="FT1183" s="767"/>
      <c r="FU1183" s="767"/>
      <c r="FV1183" s="767"/>
      <c r="FW1183" s="767"/>
      <c r="FX1183" s="767"/>
      <c r="FY1183" s="767"/>
      <c r="FZ1183" s="767"/>
      <c r="GA1183" s="767"/>
      <c r="GB1183" s="767"/>
      <c r="GC1183" s="767"/>
      <c r="GD1183" s="767"/>
      <c r="GE1183" s="767"/>
      <c r="GF1183" s="767"/>
      <c r="GG1183" s="767"/>
      <c r="GH1183" s="767"/>
      <c r="GI1183" s="767"/>
      <c r="GJ1183" s="767"/>
      <c r="GK1183" s="767"/>
      <c r="GL1183" s="767"/>
      <c r="GM1183" s="767"/>
      <c r="GN1183" s="767"/>
      <c r="GO1183" s="767"/>
      <c r="GP1183" s="767"/>
      <c r="GQ1183" s="767"/>
      <c r="GR1183" s="767"/>
      <c r="GS1183" s="767"/>
      <c r="GT1183" s="767"/>
      <c r="GU1183" s="767"/>
      <c r="GV1183" s="767"/>
      <c r="GW1183" s="767"/>
      <c r="GX1183" s="767"/>
      <c r="GY1183" s="767"/>
      <c r="GZ1183" s="767"/>
      <c r="HA1183" s="767"/>
      <c r="HB1183" s="767"/>
      <c r="HC1183" s="767"/>
    </row>
    <row r="1184" spans="1:211" s="864" customFormat="1" ht="13.9" hidden="1" customHeight="1">
      <c r="A1184" s="307"/>
      <c r="B1184" s="351"/>
      <c r="C1184" s="971" t="str">
        <f>IF('1C TSspéc16'!V$17&lt;&gt;0,'1C TSspéc16'!$B$12,"")</f>
        <v/>
      </c>
      <c r="D1184" s="972"/>
      <c r="E1184" s="973"/>
      <c r="F1184" s="93">
        <f>IF(AND($C1184='1C TSspéc16'!$B$12,'1C TSspéc16'!$B$16="spécifiques",'1C TSspéc16'!$V$17&lt;&gt;""),'1C TSspéc16'!$V$21,"")</f>
        <v>0</v>
      </c>
      <c r="G1184" s="863"/>
      <c r="H1184" s="745">
        <v>0.21</v>
      </c>
      <c r="I1184" s="747">
        <v>1</v>
      </c>
      <c r="J1184" s="312"/>
      <c r="K1184" s="680">
        <f t="shared" si="299"/>
        <v>0</v>
      </c>
      <c r="L1184" s="556">
        <f>IF(OR('1C TSspéc16'!$B$12="",'1C TSspéc16'!V$30=0),0,IF(AND('1C TSspéc16'!$B$12&lt;&gt;"",$K$2="Pôle",'1C TSspéc16'!$C$12="OUI"),(('1C TSspéc16'!V$22+'1C TSspéc16'!V$23+'1C TSspéc16'!V$24+'1C TSspéc16'!V$25+'1C TSspéc16'!V$29)/'1C TSspéc16'!V$17),IF(AND('1C TSspéc16'!$B$12&lt;&gt;"",$K$2="Pôle",'1C TSspéc16'!$C$12="NON"),(('1C TSspéc16'!V$22+'1C TSspéc16'!V$23+'1C TSspéc16'!V$24+'1C TSspéc16'!V$25+'1C TSspéc16'!V$29)/'1C TSspéc16'!V$30),IF(AND('1C TSspéc16'!$B$12&lt;&gt;"",$K$2&lt;&gt;"Pôle",'1C TSspéc16'!$C$12="OUI"),(('1C TSspéc16'!V$22+'1C TSspéc16'!V$23+'1C TSspéc16'!V$24+'1C TSspéc16'!V$25+'1C TSspéc16'!V$26+'1C TSspéc16'!V$27+'1C TSspéc16'!V$28+'1C TSspéc16'!V$29)/'1C TSspéc16'!V$17),IF(AND('1C TSspéc16'!$B$12&lt;&gt;"",$K$2&lt;&gt;"Pôle",'1C TSspéc16'!$C$12="NON"),(('1C TSspéc16'!V$22+'1C TSspéc16'!V$23+'1C TSspéc16'!V$24+'1C TSspéc16'!V$25+'1C TSspéc16'!V$26+'1C TSspéc16'!V$27+'1C TSspéc16'!V$28+'1C TSspéc16'!V$29)/'1C TSspéc16'!V$30))))))</f>
        <v>0</v>
      </c>
      <c r="M1184" s="556">
        <f>IF(OR('1C TSspéc16'!$B$12="",'1C TSspéc16'!V$30=0),0,IF(AND('1C TSspéc16'!$B$12&lt;&gt;"",$K$2="Pôle",'1C TSspéc16'!$C$12="OUI"),(('1C TSspéc16'!V$26+'1C TSspéc16'!V$27+'1C TSspéc16'!V$28)/'1C TSspéc16'!V$17),IF(AND('1C TSspéc16'!$B$12&lt;&gt;"",$K$2="Pôle",'1C TSspéc16'!$C$12="NON"),(('1C TSspéc16'!V$26+'1C TSspéc16'!V$27+'1C TSspéc16'!V$28)/'1C TSspéc16'!V$30),IF(AND('1C TSspéc16'!$B$12&lt;&gt;"",$K$2&lt;&gt;"Pôle"),0))))</f>
        <v>0</v>
      </c>
      <c r="N1184" s="557">
        <f>IF(AND('1C TSspéc16'!$B$12&lt;&gt;0,'1C TSspéc16'!$V$30&lt;&gt;0),L1184+M1184,0)</f>
        <v>0</v>
      </c>
      <c r="O1184" s="893" t="str">
        <f>IF(AND('1C TSspéc16'!$V$17&lt;&gt;0,'1C TSspéc16'!$C$12="OUI"),'1C TSspéc16'!$V$35/'1C TSspéc16'!$V$17,"")</f>
        <v/>
      </c>
      <c r="P1184" s="543" t="str">
        <f>IF(AND('1C TSspéc16'!$V$17&lt;&gt;0,'1C TSspéc16'!$C$12="OUI"),'1C TSspéc16'!$V$36/'1C TSspéc16'!$V$17,"")</f>
        <v/>
      </c>
      <c r="Q1184" s="543" t="str">
        <f>IF(AND('1C TSspéc16'!$V$17&lt;&gt;0,'1C TSspéc16'!$C$12="OUI"),'1C TSspéc16'!$V$37/'1C TSspéc16'!$V$17,"")</f>
        <v/>
      </c>
      <c r="R1184" s="543" t="str">
        <f>IF(AND('1C TSspéc16'!$V$17&lt;&gt;0,'1C TSspéc16'!$C$12="OUI"),'1C TSspéc16'!$V$38/'1C TSspéc16'!$V$17,"")</f>
        <v/>
      </c>
      <c r="S1184" s="543" t="str">
        <f>IF(AND('1C TSspéc16'!$V$17&lt;&gt;0,'1C TSspéc16'!$C$12="OUI"),'1C TSspéc16'!$V$39/'1C TSspéc16'!$V$17,"")</f>
        <v/>
      </c>
      <c r="T1184" s="543" t="str">
        <f>IF(AND('1C TSspéc16'!$V$17&lt;&gt;0,'1C TSspéc16'!$C$12="OUI"),'1C TSspéc16'!$V$40/'1C TSspéc16'!$V$17,"")</f>
        <v/>
      </c>
      <c r="U1184" s="543" t="str">
        <f>IF(AND('1C TSspéc16'!$V$17&lt;&gt;0,'1C TSspéc16'!$C$12="OUI"),'1C TSspéc16'!$V$41/'1C TSspéc16'!$V$17,"")</f>
        <v/>
      </c>
      <c r="V1184" s="543" t="str">
        <f>IF(AND('1C TSspéc16'!$V$17&lt;&gt;0,'1C TSspéc16'!$C$12="OUI"),'1C TSspéc16'!$V$42/'1C TSspéc16'!$V$17,"")</f>
        <v/>
      </c>
      <c r="W1184" s="543" t="str">
        <f>IF(AND('1C TSspéc16'!$V$17&lt;&gt;0,'1C TSspéc16'!$C$12="OUI"),'1C TSspéc16'!$V$43/'1C TSspéc16'!$V$17,"")</f>
        <v/>
      </c>
      <c r="X1184" s="543" t="str">
        <f>IF(AND('1C TSspéc16'!$V$17&lt;&gt;0,'1C TSspéc16'!$C$12="OUI"),'1C TSspéc16'!$V$44/'1C TSspéc16'!$V$17,"")</f>
        <v/>
      </c>
      <c r="Y1184" s="543" t="str">
        <f>IF(AND('1C TSspéc16'!$V$17&lt;&gt;0,'1C TSspéc16'!$C$12="OUI"),'1C TSspéc16'!$V$45/'1C TSspéc16'!$V$17,"")</f>
        <v/>
      </c>
      <c r="Z1184" s="543" t="str">
        <f>IF(AND('1C TSspéc16'!$V$17&lt;&gt;0,'1C TSspéc16'!$C$12="OUI"),'1C TSspéc16'!$V$46/'1C TSspéc16'!$V$17,"")</f>
        <v/>
      </c>
      <c r="AA1184" s="543" t="str">
        <f>IF(AND('1C TSspéc16'!$V$17&lt;&gt;0,'1C TSspéc16'!$C$12="OUI"),'1C TSspéc16'!$V$47/'1C TSspéc16'!$V$17,"")</f>
        <v/>
      </c>
      <c r="AB1184" s="543" t="str">
        <f>IF(AND('1C TSspéc16'!$V$17&lt;&gt;0,'1C TSspéc16'!$C$12="OUI"),'1C TSspéc16'!$V$48/'1C TSspéc16'!$V$17,"")</f>
        <v/>
      </c>
      <c r="AC1184" s="543" t="str">
        <f>IF(AND('1C TSspéc16'!$V$17&lt;&gt;0,'1C TSspéc16'!$C$12="OUI"),'1C TSspéc16'!$V$49/'1C TSspéc16'!$V$17,"")</f>
        <v/>
      </c>
      <c r="AD1184" s="543" t="str">
        <f>IF(AND('1C TSspéc16'!$V$17&lt;&gt;0,'1C TSspéc16'!$C$12="OUI"),'1C TSspéc16'!$V$50/'1C TSspéc16'!$V$17,"")</f>
        <v/>
      </c>
      <c r="AE1184" s="543" t="str">
        <f>IF(AND('1C TSspéc16'!$V$17&lt;&gt;0,'1C TSspéc16'!$C$12="OUI"),'1C TSspéc16'!$V$51/'1C TSspéc16'!$V$17,"")</f>
        <v/>
      </c>
      <c r="AF1184" s="543" t="str">
        <f>IF(AND('1C TSspéc16'!$V$17&lt;&gt;0,'1C TSspéc16'!$C$12="OUI"),'1C TSspéc16'!$V$52/'1C TSspéc16'!$V$17,"")</f>
        <v/>
      </c>
      <c r="AG1184" s="543" t="str">
        <f>IF(AND('1C TSspéc16'!$V$17&lt;&gt;0,'1C TSspéc16'!$C$12="OUI"),'1C TSspéc16'!$V$53/'1C TSspéc16'!$V$17,"")</f>
        <v/>
      </c>
      <c r="AH1184" s="543" t="str">
        <f>IF(AND('1C TSspéc16'!$V$17&lt;&gt;0,'1C TSspéc16'!$C$12="OUI"),'1C TSspéc16'!$V$54/'1C TSspéc16'!$V$17,"")</f>
        <v/>
      </c>
      <c r="AI1184" s="543" t="str">
        <f>IF(AND('1C TSspéc16'!$V$17&lt;&gt;0,'1C TSspéc16'!$C$12="OUI"),'1C TSspéc16'!$V$55/'1C TSspéc16'!$V$17,"")</f>
        <v/>
      </c>
      <c r="AJ1184" s="543" t="str">
        <f>IF(AND('1C TSspéc16'!$V$17&lt;&gt;0,'1C TSspéc16'!$C$12="OUI"),'1C TSspéc16'!$V$56/'1C TSspéc16'!$V$17,"")</f>
        <v/>
      </c>
      <c r="AK1184" s="543" t="str">
        <f>IF(AND('1C TSspéc16'!$V$17&lt;&gt;0,'1C TSspéc16'!$C$12="OUI"),'1C TSspéc16'!$V$57/'1C TSspéc16'!$V$17,"")</f>
        <v/>
      </c>
      <c r="AL1184" s="72">
        <f>IF(AND('1C TSspéc16'!$V$17&lt;&gt;0,'1C TSspéc16'!$C$12="OUI"),N1184+AK1184,N1184)</f>
        <v>0</v>
      </c>
      <c r="AM1184" s="417">
        <f t="shared" si="318"/>
        <v>0</v>
      </c>
      <c r="AN1184" s="417">
        <f t="shared" si="319"/>
        <v>0</v>
      </c>
      <c r="AO1184" s="418" t="str">
        <f>IF(AND('1C TSspéc16'!$V$17&lt;&gt;0,'1C TSspéc16'!$V$30&lt;&gt;0),AM1184+AN1184,"")</f>
        <v/>
      </c>
      <c r="AP1184" s="573" t="str">
        <f>IF(AND('1C TSspéc16'!$V$17&lt;&gt;0,'1C TSspéc16'!$V$30&lt;&gt;0),AM1184-AR1184,"")</f>
        <v/>
      </c>
      <c r="AQ1184" s="583">
        <f t="shared" si="320"/>
        <v>0</v>
      </c>
      <c r="AR1184" s="596"/>
      <c r="AS1184" s="102"/>
      <c r="AT1184" s="27" t="str">
        <f>IF(('1C TSspéc16'!V$17*FICHE!$C$14&lt;J1184),"Forfait limité à "&amp;FICHE!$C$14&amp;"€/jour","")</f>
        <v/>
      </c>
      <c r="AU1184" s="592"/>
      <c r="AV1184" s="824"/>
      <c r="AW1184" s="824"/>
      <c r="AX1184" s="824"/>
      <c r="AY1184" s="824"/>
      <c r="AZ1184" s="824"/>
      <c r="BA1184" s="767"/>
      <c r="BB1184" s="767"/>
      <c r="BC1184" s="767"/>
      <c r="BD1184" s="767"/>
      <c r="BE1184" s="767"/>
      <c r="BF1184" s="767"/>
      <c r="BG1184" s="767"/>
      <c r="BH1184" s="767"/>
      <c r="BI1184" s="767"/>
      <c r="BJ1184" s="767"/>
      <c r="BK1184" s="767"/>
      <c r="BL1184" s="767"/>
      <c r="BM1184" s="767"/>
      <c r="BN1184" s="767"/>
      <c r="BO1184" s="767"/>
      <c r="BP1184" s="767"/>
      <c r="BQ1184" s="767"/>
      <c r="BR1184" s="767"/>
      <c r="BS1184" s="767"/>
      <c r="BT1184" s="767"/>
      <c r="BU1184" s="767"/>
      <c r="BV1184" s="767"/>
      <c r="BW1184" s="767"/>
      <c r="BX1184" s="767"/>
      <c r="BY1184" s="767"/>
      <c r="BZ1184" s="767"/>
      <c r="CA1184" s="767"/>
      <c r="CB1184" s="767"/>
      <c r="CC1184" s="767"/>
      <c r="CD1184" s="767"/>
      <c r="CE1184" s="767"/>
      <c r="CF1184" s="767"/>
      <c r="CG1184" s="767"/>
      <c r="CH1184" s="767"/>
      <c r="CI1184" s="767"/>
      <c r="CJ1184" s="767"/>
      <c r="CK1184" s="767"/>
      <c r="CL1184" s="767"/>
      <c r="CM1184" s="767"/>
      <c r="CN1184" s="767"/>
      <c r="CO1184" s="767"/>
      <c r="CP1184" s="767"/>
      <c r="CQ1184" s="767"/>
      <c r="CR1184" s="767"/>
      <c r="CS1184" s="767"/>
      <c r="CT1184" s="767"/>
      <c r="CU1184" s="767"/>
      <c r="CV1184" s="767"/>
      <c r="CW1184" s="767"/>
      <c r="CX1184" s="767"/>
      <c r="CY1184" s="767"/>
      <c r="CZ1184" s="767"/>
      <c r="DA1184" s="767"/>
      <c r="DB1184" s="767"/>
      <c r="DC1184" s="767"/>
      <c r="DD1184" s="767"/>
      <c r="DE1184" s="767"/>
      <c r="DF1184" s="767"/>
      <c r="DG1184" s="767"/>
      <c r="DH1184" s="767"/>
      <c r="DI1184" s="767"/>
      <c r="DJ1184" s="767"/>
      <c r="DK1184" s="767"/>
      <c r="DL1184" s="767"/>
      <c r="DM1184" s="767"/>
      <c r="DN1184" s="767"/>
      <c r="DO1184" s="767"/>
      <c r="DP1184" s="767"/>
      <c r="DQ1184" s="767"/>
      <c r="DR1184" s="767"/>
      <c r="DS1184" s="767"/>
      <c r="DT1184" s="767"/>
      <c r="DU1184" s="767"/>
      <c r="DV1184" s="767"/>
      <c r="DW1184" s="767"/>
      <c r="DX1184" s="767"/>
      <c r="DY1184" s="767"/>
      <c r="DZ1184" s="767"/>
      <c r="EA1184" s="767"/>
      <c r="EB1184" s="767"/>
      <c r="EC1184" s="767"/>
      <c r="ED1184" s="767"/>
      <c r="EE1184" s="767"/>
      <c r="EF1184" s="767"/>
      <c r="EG1184" s="767"/>
      <c r="EH1184" s="767"/>
      <c r="EI1184" s="767"/>
      <c r="EJ1184" s="767"/>
      <c r="EK1184" s="767"/>
      <c r="EL1184" s="767"/>
      <c r="EM1184" s="767"/>
      <c r="EN1184" s="767"/>
      <c r="EO1184" s="767"/>
      <c r="EP1184" s="767"/>
      <c r="EQ1184" s="767"/>
      <c r="ER1184" s="767"/>
      <c r="ES1184" s="767"/>
      <c r="ET1184" s="767"/>
      <c r="EU1184" s="767"/>
      <c r="EV1184" s="767"/>
      <c r="EW1184" s="767"/>
      <c r="EX1184" s="767"/>
      <c r="EY1184" s="767"/>
      <c r="EZ1184" s="767"/>
      <c r="FA1184" s="767"/>
      <c r="FB1184" s="767"/>
      <c r="FC1184" s="767"/>
      <c r="FD1184" s="767"/>
      <c r="FE1184" s="767"/>
      <c r="FF1184" s="767"/>
      <c r="FG1184" s="767"/>
      <c r="FH1184" s="767"/>
      <c r="FI1184" s="767"/>
      <c r="FJ1184" s="767"/>
      <c r="FK1184" s="767"/>
      <c r="FL1184" s="767"/>
      <c r="FM1184" s="767"/>
      <c r="FN1184" s="767"/>
      <c r="FO1184" s="767"/>
      <c r="FP1184" s="767"/>
      <c r="FQ1184" s="767"/>
      <c r="FR1184" s="767"/>
      <c r="FS1184" s="767"/>
      <c r="FT1184" s="767"/>
      <c r="FU1184" s="767"/>
      <c r="FV1184" s="767"/>
      <c r="FW1184" s="767"/>
      <c r="FX1184" s="767"/>
      <c r="FY1184" s="767"/>
      <c r="FZ1184" s="767"/>
      <c r="GA1184" s="767"/>
      <c r="GB1184" s="767"/>
      <c r="GC1184" s="767"/>
      <c r="GD1184" s="767"/>
      <c r="GE1184" s="767"/>
      <c r="GF1184" s="767"/>
      <c r="GG1184" s="767"/>
      <c r="GH1184" s="767"/>
      <c r="GI1184" s="767"/>
      <c r="GJ1184" s="767"/>
      <c r="GK1184" s="767"/>
      <c r="GL1184" s="767"/>
      <c r="GM1184" s="767"/>
      <c r="GN1184" s="767"/>
      <c r="GO1184" s="767"/>
      <c r="GP1184" s="767"/>
      <c r="GQ1184" s="767"/>
      <c r="GR1184" s="767"/>
      <c r="GS1184" s="767"/>
      <c r="GT1184" s="767"/>
      <c r="GU1184" s="767"/>
      <c r="GV1184" s="767"/>
      <c r="GW1184" s="767"/>
      <c r="GX1184" s="767"/>
      <c r="GY1184" s="767"/>
      <c r="GZ1184" s="767"/>
      <c r="HA1184" s="767"/>
      <c r="HB1184" s="767"/>
      <c r="HC1184" s="767"/>
    </row>
    <row r="1185" spans="1:211" s="864" customFormat="1" ht="13.9" hidden="1" customHeight="1">
      <c r="A1185" s="307"/>
      <c r="B1185" s="351"/>
      <c r="C1185" s="971" t="str">
        <f>IF('1C TSspéc16'!W$17&lt;&gt;0,'1C TSspéc16'!$B$12,"")</f>
        <v/>
      </c>
      <c r="D1185" s="972"/>
      <c r="E1185" s="973"/>
      <c r="F1185" s="93">
        <f>IF(AND($C1185='1C TSspéc16'!$B$12,'1C TSspéc16'!$B$16="spécifiques",'1C TSspéc16'!$W$17&lt;&gt;""),'1C TSspéc16'!$W$21,"")</f>
        <v>0</v>
      </c>
      <c r="G1185" s="863"/>
      <c r="H1185" s="745">
        <v>0.21</v>
      </c>
      <c r="I1185" s="747">
        <v>1</v>
      </c>
      <c r="J1185" s="312"/>
      <c r="K1185" s="680">
        <f t="shared" si="299"/>
        <v>0</v>
      </c>
      <c r="L1185" s="556">
        <f>IF(OR('1C TSspéc16'!$B$12="",'1C TSspéc16'!W$30=0),0,IF(AND('1C TSspéc16'!$B$12&lt;&gt;"",$K$2="Pôle",'1C TSspéc16'!$C$12="OUI"),(('1C TSspéc16'!W$22+'1C TSspéc16'!W$23+'1C TSspéc16'!W$24+'1C TSspéc16'!W$25+'1C TSspéc16'!W$29)/'1C TSspéc16'!W$17),IF(AND('1C TSspéc16'!$B$12&lt;&gt;"",$K$2="Pôle",'1C TSspéc16'!$C$12="NON"),(('1C TSspéc16'!W$22+'1C TSspéc16'!W$23+'1C TSspéc16'!W$24+'1C TSspéc16'!W$25+'1C TSspéc16'!W$29)/'1C TSspéc16'!W$30),IF(AND('1C TSspéc16'!$B$12&lt;&gt;"",$K$2&lt;&gt;"Pôle",'1C TSspéc16'!$C$12="OUI"),(('1C TSspéc16'!W$22+'1C TSspéc16'!W$23+'1C TSspéc16'!W$24+'1C TSspéc16'!W$25+'1C TSspéc16'!W$26+'1C TSspéc16'!W$27+'1C TSspéc16'!W$28+'1C TSspéc16'!W$29)/'1C TSspéc16'!W$17),IF(AND('1C TSspéc16'!$B$12&lt;&gt;"",$K$2&lt;&gt;"Pôle",'1C TSspéc16'!$C$12="NON"),(('1C TSspéc16'!W$22+'1C TSspéc16'!W$23+'1C TSspéc16'!W$24+'1C TSspéc16'!W$25+'1C TSspéc16'!W$26+'1C TSspéc16'!W$27+'1C TSspéc16'!W$28+'1C TSspéc16'!W$29)/'1C TSspéc16'!W$30))))))</f>
        <v>0</v>
      </c>
      <c r="M1185" s="556">
        <f>IF(OR('1C TSspéc16'!$B$12="",'1C TSspéc16'!W$30=0),0,IF(AND('1C TSspéc16'!$B$12&lt;&gt;"",$K$2="Pôle",'1C TSspéc16'!$C$12="OUI"),(('1C TSspéc16'!W$26+'1C TSspéc16'!W$27+'1C TSspéc16'!W$28)/'1C TSspéc16'!W$17),IF(AND('1C TSspéc16'!$B$12&lt;&gt;"",$K$2="Pôle",'1C TSspéc16'!$C$12="NON"),(('1C TSspéc16'!W$26+'1C TSspéc16'!W$27+'1C TSspéc16'!W$28)/'1C TSspéc16'!W$30),IF(AND('1C TSspéc16'!$B$12&lt;&gt;"",$K$2&lt;&gt;"Pôle"),0))))</f>
        <v>0</v>
      </c>
      <c r="N1185" s="557">
        <f>IF(AND('1C TSspéc16'!$B$12&lt;&gt;0,'1C TSspéc16'!$W$30&lt;&gt;0),L1185+M1185,0)</f>
        <v>0</v>
      </c>
      <c r="O1185" s="893" t="str">
        <f>IF(AND('1C TSspéc16'!$W$17&lt;&gt;0,'1C TSspéc16'!$C$12="OUI"),'1C TSspéc16'!$W$35/'1C TSspéc16'!$W$17,"")</f>
        <v/>
      </c>
      <c r="P1185" s="543" t="str">
        <f>IF(AND('1C TSspéc16'!$W$17&lt;&gt;0,'1C TSspéc16'!$C$12="OUI"),'1C TSspéc16'!$W$36/'1C TSspéc16'!$W$17,"")</f>
        <v/>
      </c>
      <c r="Q1185" s="543" t="str">
        <f>IF(AND('1C TSspéc16'!$W$17&lt;&gt;0,'1C TSspéc16'!$C$12="OUI"),'1C TSspéc16'!$W$37/'1C TSspéc16'!$W$17,"")</f>
        <v/>
      </c>
      <c r="R1185" s="543" t="str">
        <f>IF(AND('1C TSspéc16'!$W$17&lt;&gt;0,'1C TSspéc16'!$C$12="OUI"),'1C TSspéc16'!$W$38/'1C TSspéc16'!$W$17,"")</f>
        <v/>
      </c>
      <c r="S1185" s="543" t="str">
        <f>IF(AND('1C TSspéc16'!$W$17&lt;&gt;0,'1C TSspéc16'!$C$12="OUI"),'1C TSspéc16'!$W$39/'1C TSspéc16'!$W$17,"")</f>
        <v/>
      </c>
      <c r="T1185" s="543" t="str">
        <f>IF(AND('1C TSspéc16'!$W$17&lt;&gt;0,'1C TSspéc16'!$C$12="OUI"),'1C TSspéc16'!$W$40/'1C TSspéc16'!$W$17,"")</f>
        <v/>
      </c>
      <c r="U1185" s="543" t="str">
        <f>IF(AND('1C TSspéc16'!$W$17&lt;&gt;0,'1C TSspéc16'!$C$12="OUI"),'1C TSspéc16'!$W$41/'1C TSspéc16'!$W$17,"")</f>
        <v/>
      </c>
      <c r="V1185" s="543" t="str">
        <f>IF(AND('1C TSspéc16'!$W$17&lt;&gt;0,'1C TSspéc16'!$C$12="OUI"),'1C TSspéc16'!$W$42/'1C TSspéc16'!$W$17,"")</f>
        <v/>
      </c>
      <c r="W1185" s="543" t="str">
        <f>IF(AND('1C TSspéc16'!$W$17&lt;&gt;0,'1C TSspéc16'!$C$12="OUI"),'1C TSspéc16'!$W$43/'1C TSspéc16'!$W$17,"")</f>
        <v/>
      </c>
      <c r="X1185" s="543" t="str">
        <f>IF(AND('1C TSspéc16'!$W$17&lt;&gt;0,'1C TSspéc16'!$C$12="OUI"),'1C TSspéc16'!$W$44/'1C TSspéc16'!$W$17,"")</f>
        <v/>
      </c>
      <c r="Y1185" s="543" t="str">
        <f>IF(AND('1C TSspéc16'!$W$17&lt;&gt;0,'1C TSspéc16'!$C$12="OUI"),'1C TSspéc16'!$W$45/'1C TSspéc16'!$W$17,"")</f>
        <v/>
      </c>
      <c r="Z1185" s="543" t="str">
        <f>IF(AND('1C TSspéc16'!$W$17&lt;&gt;0,'1C TSspéc16'!$C$12="OUI"),'1C TSspéc16'!$W$46/'1C TSspéc16'!$W$17,"")</f>
        <v/>
      </c>
      <c r="AA1185" s="543" t="str">
        <f>IF(AND('1C TSspéc16'!$W$17&lt;&gt;0,'1C TSspéc16'!$C$12="OUI"),'1C TSspéc16'!$W$47/'1C TSspéc16'!$W$17,"")</f>
        <v/>
      </c>
      <c r="AB1185" s="543" t="str">
        <f>IF(AND('1C TSspéc16'!$W$17&lt;&gt;0,'1C TSspéc16'!$C$12="OUI"),'1C TSspéc16'!$W$48/'1C TSspéc16'!$W$17,"")</f>
        <v/>
      </c>
      <c r="AC1185" s="543" t="str">
        <f>IF(AND('1C TSspéc16'!$W$17&lt;&gt;0,'1C TSspéc16'!$C$12="OUI"),'1C TSspéc16'!$W$49/'1C TSspéc16'!$W$17,"")</f>
        <v/>
      </c>
      <c r="AD1185" s="543" t="str">
        <f>IF(AND('1C TSspéc16'!$W$17&lt;&gt;0,'1C TSspéc16'!$C$12="OUI"),'1C TSspéc16'!$W$50/'1C TSspéc16'!$W$17,"")</f>
        <v/>
      </c>
      <c r="AE1185" s="543" t="str">
        <f>IF(AND('1C TSspéc16'!$W$17&lt;&gt;0,'1C TSspéc16'!$C$12="OUI"),'1C TSspéc16'!$W$51/'1C TSspéc16'!$W$17,"")</f>
        <v/>
      </c>
      <c r="AF1185" s="543" t="str">
        <f>IF(AND('1C TSspéc16'!$W$17&lt;&gt;0,'1C TSspéc16'!$C$12="OUI"),'1C TSspéc16'!$W$52/'1C TSspéc16'!$W$17,"")</f>
        <v/>
      </c>
      <c r="AG1185" s="543" t="str">
        <f>IF(AND('1C TSspéc16'!$W$17&lt;&gt;0,'1C TSspéc16'!$C$12="OUI"),'1C TSspéc16'!$W$53/'1C TSspéc16'!$W$17,"")</f>
        <v/>
      </c>
      <c r="AH1185" s="543" t="str">
        <f>IF(AND('1C TSspéc16'!$W$17&lt;&gt;0,'1C TSspéc16'!$C$12="OUI"),'1C TSspéc16'!$W$54/'1C TSspéc16'!$W$17,"")</f>
        <v/>
      </c>
      <c r="AI1185" s="543" t="str">
        <f>IF(AND('1C TSspéc16'!$W$17&lt;&gt;0,'1C TSspéc16'!$C$12="OUI"),'1C TSspéc16'!$W$55/'1C TSspéc16'!$W$17,"")</f>
        <v/>
      </c>
      <c r="AJ1185" s="543" t="str">
        <f>IF(AND('1C TSspéc16'!$W$17&lt;&gt;0,'1C TSspéc16'!$C$12="OUI"),'1C TSspéc16'!$W$56/'1C TSspéc16'!$W$17,"")</f>
        <v/>
      </c>
      <c r="AK1185" s="543" t="str">
        <f>IF(AND('1C TSspéc16'!$W$17&lt;&gt;0,'1C TSspéc16'!$C$12="OUI"),'1C TSspéc16'!$W$57/'1C TSspéc16'!$W$17,"")</f>
        <v/>
      </c>
      <c r="AL1185" s="72">
        <f>IF(AND('1C TSspéc16'!$W$17&lt;&gt;0,'1C TSspéc16'!$C$12="OUI"),N1185+AK1185,N1185)</f>
        <v>0</v>
      </c>
      <c r="AM1185" s="417">
        <f t="shared" si="318"/>
        <v>0</v>
      </c>
      <c r="AN1185" s="417">
        <f t="shared" si="319"/>
        <v>0</v>
      </c>
      <c r="AO1185" s="418" t="str">
        <f>IF(AND('1C TSspéc16'!$W$17&lt;&gt;0,'1C TSspéc16'!$W$30&lt;&gt;0),AM1185+AN1185,"")</f>
        <v/>
      </c>
      <c r="AP1185" s="573" t="str">
        <f>IF(AND('1C TSspéc16'!$W$17&lt;&gt;0,'1C TSspéc16'!$W$30&lt;&gt;0),AM1185-AR1185,"")</f>
        <v/>
      </c>
      <c r="AQ1185" s="583">
        <f t="shared" si="320"/>
        <v>0</v>
      </c>
      <c r="AR1185" s="596"/>
      <c r="AS1185" s="102"/>
      <c r="AT1185" s="27" t="str">
        <f>IF(('1C TSspéc16'!W$17*FICHE!$C$14&lt;J1185),"Forfait limité à "&amp;FICHE!$C$14&amp;"€/jour","")</f>
        <v/>
      </c>
      <c r="AU1185" s="592"/>
      <c r="AV1185" s="824"/>
      <c r="AW1185" s="824"/>
      <c r="AX1185" s="824"/>
      <c r="AY1185" s="824"/>
      <c r="AZ1185" s="824"/>
      <c r="BA1185" s="767"/>
      <c r="BB1185" s="767"/>
      <c r="BC1185" s="767"/>
      <c r="BD1185" s="767"/>
      <c r="BE1185" s="767"/>
      <c r="BF1185" s="767"/>
      <c r="BG1185" s="767"/>
      <c r="BH1185" s="767"/>
      <c r="BI1185" s="767"/>
      <c r="BJ1185" s="767"/>
      <c r="BK1185" s="767"/>
      <c r="BL1185" s="767"/>
      <c r="BM1185" s="767"/>
      <c r="BN1185" s="767"/>
      <c r="BO1185" s="767"/>
      <c r="BP1185" s="767"/>
      <c r="BQ1185" s="767"/>
      <c r="BR1185" s="767"/>
      <c r="BS1185" s="767"/>
      <c r="BT1185" s="767"/>
      <c r="BU1185" s="767"/>
      <c r="BV1185" s="767"/>
      <c r="BW1185" s="767"/>
      <c r="BX1185" s="767"/>
      <c r="BY1185" s="767"/>
      <c r="BZ1185" s="767"/>
      <c r="CA1185" s="767"/>
      <c r="CB1185" s="767"/>
      <c r="CC1185" s="767"/>
      <c r="CD1185" s="767"/>
      <c r="CE1185" s="767"/>
      <c r="CF1185" s="767"/>
      <c r="CG1185" s="767"/>
      <c r="CH1185" s="767"/>
      <c r="CI1185" s="767"/>
      <c r="CJ1185" s="767"/>
      <c r="CK1185" s="767"/>
      <c r="CL1185" s="767"/>
      <c r="CM1185" s="767"/>
      <c r="CN1185" s="767"/>
      <c r="CO1185" s="767"/>
      <c r="CP1185" s="767"/>
      <c r="CQ1185" s="767"/>
      <c r="CR1185" s="767"/>
      <c r="CS1185" s="767"/>
      <c r="CT1185" s="767"/>
      <c r="CU1185" s="767"/>
      <c r="CV1185" s="767"/>
      <c r="CW1185" s="767"/>
      <c r="CX1185" s="767"/>
      <c r="CY1185" s="767"/>
      <c r="CZ1185" s="767"/>
      <c r="DA1185" s="767"/>
      <c r="DB1185" s="767"/>
      <c r="DC1185" s="767"/>
      <c r="DD1185" s="767"/>
      <c r="DE1185" s="767"/>
      <c r="DF1185" s="767"/>
      <c r="DG1185" s="767"/>
      <c r="DH1185" s="767"/>
      <c r="DI1185" s="767"/>
      <c r="DJ1185" s="767"/>
      <c r="DK1185" s="767"/>
      <c r="DL1185" s="767"/>
      <c r="DM1185" s="767"/>
      <c r="DN1185" s="767"/>
      <c r="DO1185" s="767"/>
      <c r="DP1185" s="767"/>
      <c r="DQ1185" s="767"/>
      <c r="DR1185" s="767"/>
      <c r="DS1185" s="767"/>
      <c r="DT1185" s="767"/>
      <c r="DU1185" s="767"/>
      <c r="DV1185" s="767"/>
      <c r="DW1185" s="767"/>
      <c r="DX1185" s="767"/>
      <c r="DY1185" s="767"/>
      <c r="DZ1185" s="767"/>
      <c r="EA1185" s="767"/>
      <c r="EB1185" s="767"/>
      <c r="EC1185" s="767"/>
      <c r="ED1185" s="767"/>
      <c r="EE1185" s="767"/>
      <c r="EF1185" s="767"/>
      <c r="EG1185" s="767"/>
      <c r="EH1185" s="767"/>
      <c r="EI1185" s="767"/>
      <c r="EJ1185" s="767"/>
      <c r="EK1185" s="767"/>
      <c r="EL1185" s="767"/>
      <c r="EM1185" s="767"/>
      <c r="EN1185" s="767"/>
      <c r="EO1185" s="767"/>
      <c r="EP1185" s="767"/>
      <c r="EQ1185" s="767"/>
      <c r="ER1185" s="767"/>
      <c r="ES1185" s="767"/>
      <c r="ET1185" s="767"/>
      <c r="EU1185" s="767"/>
      <c r="EV1185" s="767"/>
      <c r="EW1185" s="767"/>
      <c r="EX1185" s="767"/>
      <c r="EY1185" s="767"/>
      <c r="EZ1185" s="767"/>
      <c r="FA1185" s="767"/>
      <c r="FB1185" s="767"/>
      <c r="FC1185" s="767"/>
      <c r="FD1185" s="767"/>
      <c r="FE1185" s="767"/>
      <c r="FF1185" s="767"/>
      <c r="FG1185" s="767"/>
      <c r="FH1185" s="767"/>
      <c r="FI1185" s="767"/>
      <c r="FJ1185" s="767"/>
      <c r="FK1185" s="767"/>
      <c r="FL1185" s="767"/>
      <c r="FM1185" s="767"/>
      <c r="FN1185" s="767"/>
      <c r="FO1185" s="767"/>
      <c r="FP1185" s="767"/>
      <c r="FQ1185" s="767"/>
      <c r="FR1185" s="767"/>
      <c r="FS1185" s="767"/>
      <c r="FT1185" s="767"/>
      <c r="FU1185" s="767"/>
      <c r="FV1185" s="767"/>
      <c r="FW1185" s="767"/>
      <c r="FX1185" s="767"/>
      <c r="FY1185" s="767"/>
      <c r="FZ1185" s="767"/>
      <c r="GA1185" s="767"/>
      <c r="GB1185" s="767"/>
      <c r="GC1185" s="767"/>
      <c r="GD1185" s="767"/>
      <c r="GE1185" s="767"/>
      <c r="GF1185" s="767"/>
      <c r="GG1185" s="767"/>
      <c r="GH1185" s="767"/>
      <c r="GI1185" s="767"/>
      <c r="GJ1185" s="767"/>
      <c r="GK1185" s="767"/>
      <c r="GL1185" s="767"/>
      <c r="GM1185" s="767"/>
      <c r="GN1185" s="767"/>
      <c r="GO1185" s="767"/>
      <c r="GP1185" s="767"/>
      <c r="GQ1185" s="767"/>
      <c r="GR1185" s="767"/>
      <c r="GS1185" s="767"/>
      <c r="GT1185" s="767"/>
      <c r="GU1185" s="767"/>
      <c r="GV1185" s="767"/>
      <c r="GW1185" s="767"/>
      <c r="GX1185" s="767"/>
      <c r="GY1185" s="767"/>
      <c r="GZ1185" s="767"/>
      <c r="HA1185" s="767"/>
      <c r="HB1185" s="767"/>
      <c r="HC1185" s="767"/>
    </row>
    <row r="1186" spans="1:211" s="864" customFormat="1" ht="13.9" hidden="1" customHeight="1">
      <c r="A1186" s="307"/>
      <c r="B1186" s="351"/>
      <c r="C1186" s="971" t="str">
        <f>IF('1C TSspéc16'!X$17&lt;&gt;0,'1C TSspéc16'!$B$12,"")</f>
        <v/>
      </c>
      <c r="D1186" s="972"/>
      <c r="E1186" s="973"/>
      <c r="F1186" s="93">
        <f>IF(AND($C1186='1C TSspéc16'!$B$12,'1C TSspéc16'!$B$16="spécifiques",'1C TSspéc16'!$X$17&lt;&gt;""),'1C TSspéc16'!$X$21,"")</f>
        <v>0</v>
      </c>
      <c r="G1186" s="863"/>
      <c r="H1186" s="745">
        <v>0.21</v>
      </c>
      <c r="I1186" s="747">
        <v>1</v>
      </c>
      <c r="J1186" s="312"/>
      <c r="K1186" s="680">
        <f t="shared" si="299"/>
        <v>0</v>
      </c>
      <c r="L1186" s="556">
        <f>IF(OR('1C TSspéc16'!$B$12="",'1C TSspéc16'!X$30=0),0,IF(AND('1C TSspéc16'!$B$12&lt;&gt;"",$K$2="Pôle",'1C TSspéc16'!$C$12="OUI"),(('1C TSspéc16'!X$22+'1C TSspéc16'!X$23+'1C TSspéc16'!X$24+'1C TSspéc16'!X$25+'1C TSspéc16'!X$29)/'1C TSspéc16'!X$17),IF(AND('1C TSspéc16'!$B$12&lt;&gt;"",$K$2="Pôle",'1C TSspéc16'!$C$12="NON"),(('1C TSspéc16'!X$22+'1C TSspéc16'!X$23+'1C TSspéc16'!X$24+'1C TSspéc16'!X$25+'1C TSspéc16'!X$29)/'1C TSspéc16'!X$30),IF(AND('1C TSspéc16'!$B$12&lt;&gt;"",$K$2&lt;&gt;"Pôle",'1C TSspéc16'!$C$12="OUI"),(('1C TSspéc16'!X$22+'1C TSspéc16'!X$23+'1C TSspéc16'!X$24+'1C TSspéc16'!X$25+'1C TSspéc16'!X$26+'1C TSspéc16'!X$27+'1C TSspéc16'!X$28+'1C TSspéc16'!X$29)/'1C TSspéc16'!X$17),IF(AND('1C TSspéc16'!$B$12&lt;&gt;"",$K$2&lt;&gt;"Pôle",'1C TSspéc16'!$C$12="NON"),(('1C TSspéc16'!X$22+'1C TSspéc16'!X$23+'1C TSspéc16'!X$24+'1C TSspéc16'!X$25+'1C TSspéc16'!X$26+'1C TSspéc16'!X$27+'1C TSspéc16'!X$28+'1C TSspéc16'!X$29)/'1C TSspéc16'!X$30))))))</f>
        <v>0</v>
      </c>
      <c r="M1186" s="556">
        <f>IF(OR('1C TSspéc16'!$B$12="",'1C TSspéc16'!X$30=0),0,IF(AND('1C TSspéc16'!$B$12&lt;&gt;"",$K$2="Pôle",'1C TSspéc16'!$C$12="OUI"),(('1C TSspéc16'!X$26+'1C TSspéc16'!X$27+'1C TSspéc16'!X$28)/'1C TSspéc16'!X$17),IF(AND('1C TSspéc16'!$B$12&lt;&gt;"",$K$2="Pôle",'1C TSspéc16'!$C$12="NON"),(('1C TSspéc16'!X$26+'1C TSspéc16'!X$27+'1C TSspéc16'!X$28)/'1C TSspéc16'!X$30),IF(AND('1C TSspéc16'!$B$12&lt;&gt;"",$K$2&lt;&gt;"Pôle"),0))))</f>
        <v>0</v>
      </c>
      <c r="N1186" s="557">
        <f>IF(AND('1C TSspéc16'!$B$12&lt;&gt;0,'1C TSspéc16'!$X$30&lt;&gt;0),L1186+M1186,0)</f>
        <v>0</v>
      </c>
      <c r="O1186" s="893" t="str">
        <f>IF(AND('1C TSspéc16'!$X$17&lt;&gt;0,'1C TSspéc16'!$C$12="OUI"),'1C TSspéc16'!$X$35/'1C TSspéc16'!$X$17,"")</f>
        <v/>
      </c>
      <c r="P1186" s="543" t="str">
        <f>IF(AND('1C TSspéc16'!$X$17&lt;&gt;0,'1C TSspéc16'!$C$12="OUI"),'1C TSspéc16'!$X$36/'1C TSspéc16'!$X$17,"")</f>
        <v/>
      </c>
      <c r="Q1186" s="543" t="str">
        <f>IF(AND('1C TSspéc16'!$X$17&lt;&gt;0,'1C TSspéc16'!$C$12="OUI"),'1C TSspéc16'!$X$37/'1C TSspéc16'!$X$17,"")</f>
        <v/>
      </c>
      <c r="R1186" s="543" t="str">
        <f>IF(AND('1C TSspéc16'!$X$17&lt;&gt;0,'1C TSspéc16'!$C$12="OUI"),'1C TSspéc16'!$X$38/'1C TSspéc16'!$X$17,"")</f>
        <v/>
      </c>
      <c r="S1186" s="543" t="str">
        <f>IF(AND('1C TSspéc16'!$X$17&lt;&gt;0,'1C TSspéc16'!$C$12="OUI"),'1C TSspéc16'!$X$39/'1C TSspéc16'!$X$17,"")</f>
        <v/>
      </c>
      <c r="T1186" s="543" t="str">
        <f>IF(AND('1C TSspéc16'!$X$17&lt;&gt;0,'1C TSspéc16'!$C$12="OUI"),'1C TSspéc16'!$X$40/'1C TSspéc16'!$X$17,"")</f>
        <v/>
      </c>
      <c r="U1186" s="543" t="str">
        <f>IF(AND('1C TSspéc16'!$X$17&lt;&gt;0,'1C TSspéc16'!$C$12="OUI"),'1C TSspéc16'!$X$41/'1C TSspéc16'!$X$17,"")</f>
        <v/>
      </c>
      <c r="V1186" s="543" t="str">
        <f>IF(AND('1C TSspéc16'!$X$17&lt;&gt;0,'1C TSspéc16'!$C$12="OUI"),'1C TSspéc16'!$X$42/'1C TSspéc16'!$X$17,"")</f>
        <v/>
      </c>
      <c r="W1186" s="543" t="str">
        <f>IF(AND('1C TSspéc16'!$X$17&lt;&gt;0,'1C TSspéc16'!$C$12="OUI"),'1C TSspéc16'!$X$43/'1C TSspéc16'!$X$17,"")</f>
        <v/>
      </c>
      <c r="X1186" s="543" t="str">
        <f>IF(AND('1C TSspéc16'!$X$17&lt;&gt;0,'1C TSspéc16'!$C$12="OUI"),'1C TSspéc16'!$X$44/'1C TSspéc16'!$X$17,"")</f>
        <v/>
      </c>
      <c r="Y1186" s="543" t="str">
        <f>IF(AND('1C TSspéc16'!$X$17&lt;&gt;0,'1C TSspéc16'!$C$12="OUI"),'1C TSspéc16'!$X$45/'1C TSspéc16'!$X$17,"")</f>
        <v/>
      </c>
      <c r="Z1186" s="543" t="str">
        <f>IF(AND('1C TSspéc16'!$X$17&lt;&gt;0,'1C TSspéc16'!$C$12="OUI"),'1C TSspéc16'!$X$46/'1C TSspéc16'!$X$17,"")</f>
        <v/>
      </c>
      <c r="AA1186" s="543" t="str">
        <f>IF(AND('1C TSspéc16'!$X$17&lt;&gt;0,'1C TSspéc16'!$C$12="OUI"),'1C TSspéc16'!$X$47/'1C TSspéc16'!$X$17,"")</f>
        <v/>
      </c>
      <c r="AB1186" s="543" t="str">
        <f>IF(AND('1C TSspéc16'!$X$17&lt;&gt;0,'1C TSspéc16'!$C$12="OUI"),'1C TSspéc16'!$X$48/'1C TSspéc16'!$X$17,"")</f>
        <v/>
      </c>
      <c r="AC1186" s="543" t="str">
        <f>IF(AND('1C TSspéc16'!$X$17&lt;&gt;0,'1C TSspéc16'!$C$12="OUI"),'1C TSspéc16'!$X$49/'1C TSspéc16'!$X$17,"")</f>
        <v/>
      </c>
      <c r="AD1186" s="543" t="str">
        <f>IF(AND('1C TSspéc16'!$X$17&lt;&gt;0,'1C TSspéc16'!$C$12="OUI"),'1C TSspéc16'!$X$50/'1C TSspéc16'!$X$17,"")</f>
        <v/>
      </c>
      <c r="AE1186" s="543" t="str">
        <f>IF(AND('1C TSspéc16'!$X$17&lt;&gt;0,'1C TSspéc16'!$C$12="OUI"),'1C TSspéc16'!$X$51/'1C TSspéc16'!$X$17,"")</f>
        <v/>
      </c>
      <c r="AF1186" s="543" t="str">
        <f>IF(AND('1C TSspéc16'!$X$17&lt;&gt;0,'1C TSspéc16'!$C$12="OUI"),'1C TSspéc16'!$X$52/'1C TSspéc16'!$X$17,"")</f>
        <v/>
      </c>
      <c r="AG1186" s="543" t="str">
        <f>IF(AND('1C TSspéc16'!$X$17&lt;&gt;0,'1C TSspéc16'!$C$12="OUI"),'1C TSspéc16'!$X$53/'1C TSspéc16'!$X$17,"")</f>
        <v/>
      </c>
      <c r="AH1186" s="543" t="str">
        <f>IF(AND('1C TSspéc16'!$X$17&lt;&gt;0,'1C TSspéc16'!$C$12="OUI"),'1C TSspéc16'!$X$54/'1C TSspéc16'!$X$17,"")</f>
        <v/>
      </c>
      <c r="AI1186" s="543" t="str">
        <f>IF(AND('1C TSspéc16'!$X$17&lt;&gt;0,'1C TSspéc16'!$C$12="OUI"),'1C TSspéc16'!$X$55/'1C TSspéc16'!$X$17,"")</f>
        <v/>
      </c>
      <c r="AJ1186" s="543" t="str">
        <f>IF(AND('1C TSspéc16'!$X$17&lt;&gt;0,'1C TSspéc16'!$C$12="OUI"),'1C TSspéc16'!$X$56/'1C TSspéc16'!$X$17,"")</f>
        <v/>
      </c>
      <c r="AK1186" s="543" t="str">
        <f>IF(AND('1C TSspéc16'!$X$17&lt;&gt;0,'1C TSspéc16'!$C$12="OUI"),'1C TSspéc16'!$X$57/'1C TSspéc16'!$X$17,"")</f>
        <v/>
      </c>
      <c r="AL1186" s="72">
        <f>IF(AND('1C TSspéc16'!$X$17&lt;&gt;0,'1C TSspéc16'!$C$12="OUI"),N1186+AK1186,N1186)</f>
        <v>0</v>
      </c>
      <c r="AM1186" s="417">
        <f t="shared" si="318"/>
        <v>0</v>
      </c>
      <c r="AN1186" s="417">
        <f t="shared" si="319"/>
        <v>0</v>
      </c>
      <c r="AO1186" s="418" t="str">
        <f>IF(AND('1C TSspéc16'!$X$17&lt;&gt;0,'1C TSspéc16'!$X$30&lt;&gt;0),AM1186+AN1186,"")</f>
        <v/>
      </c>
      <c r="AP1186" s="573" t="str">
        <f>IF(AND('1C TSspéc16'!$X$17&lt;&gt;0,'1C TSspéc16'!$X$30&lt;&gt;0),AM1186-AR1186,"")</f>
        <v/>
      </c>
      <c r="AQ1186" s="583">
        <f t="shared" si="320"/>
        <v>0</v>
      </c>
      <c r="AR1186" s="596"/>
      <c r="AS1186" s="102"/>
      <c r="AT1186" s="27" t="str">
        <f>IF(('1C TSspéc16'!X$17*FICHE!$C$14&lt;J1186),"Forfait limité à "&amp;FICHE!$C$14&amp;"€/jour","")</f>
        <v/>
      </c>
      <c r="AU1186" s="592"/>
      <c r="AV1186" s="824"/>
      <c r="AW1186" s="824"/>
      <c r="AX1186" s="824"/>
      <c r="AY1186" s="824"/>
      <c r="AZ1186" s="824"/>
      <c r="BA1186" s="767"/>
      <c r="BB1186" s="767"/>
      <c r="BC1186" s="767"/>
      <c r="BD1186" s="767"/>
      <c r="BE1186" s="767"/>
      <c r="BF1186" s="767"/>
      <c r="BG1186" s="767"/>
      <c r="BH1186" s="767"/>
      <c r="BI1186" s="767"/>
      <c r="BJ1186" s="767"/>
      <c r="BK1186" s="767"/>
      <c r="BL1186" s="767"/>
      <c r="BM1186" s="767"/>
      <c r="BN1186" s="767"/>
      <c r="BO1186" s="767"/>
      <c r="BP1186" s="767"/>
      <c r="BQ1186" s="767"/>
      <c r="BR1186" s="767"/>
      <c r="BS1186" s="767"/>
      <c r="BT1186" s="767"/>
      <c r="BU1186" s="767"/>
      <c r="BV1186" s="767"/>
      <c r="BW1186" s="767"/>
      <c r="BX1186" s="767"/>
      <c r="BY1186" s="767"/>
      <c r="BZ1186" s="767"/>
      <c r="CA1186" s="767"/>
      <c r="CB1186" s="767"/>
      <c r="CC1186" s="767"/>
      <c r="CD1186" s="767"/>
      <c r="CE1186" s="767"/>
      <c r="CF1186" s="767"/>
      <c r="CG1186" s="767"/>
      <c r="CH1186" s="767"/>
      <c r="CI1186" s="767"/>
      <c r="CJ1186" s="767"/>
      <c r="CK1186" s="767"/>
      <c r="CL1186" s="767"/>
      <c r="CM1186" s="767"/>
      <c r="CN1186" s="767"/>
      <c r="CO1186" s="767"/>
      <c r="CP1186" s="767"/>
      <c r="CQ1186" s="767"/>
      <c r="CR1186" s="767"/>
      <c r="CS1186" s="767"/>
      <c r="CT1186" s="767"/>
      <c r="CU1186" s="767"/>
      <c r="CV1186" s="767"/>
      <c r="CW1186" s="767"/>
      <c r="CX1186" s="767"/>
      <c r="CY1186" s="767"/>
      <c r="CZ1186" s="767"/>
      <c r="DA1186" s="767"/>
      <c r="DB1186" s="767"/>
      <c r="DC1186" s="767"/>
      <c r="DD1186" s="767"/>
      <c r="DE1186" s="767"/>
      <c r="DF1186" s="767"/>
      <c r="DG1186" s="767"/>
      <c r="DH1186" s="767"/>
      <c r="DI1186" s="767"/>
      <c r="DJ1186" s="767"/>
      <c r="DK1186" s="767"/>
      <c r="DL1186" s="767"/>
      <c r="DM1186" s="767"/>
      <c r="DN1186" s="767"/>
      <c r="DO1186" s="767"/>
      <c r="DP1186" s="767"/>
      <c r="DQ1186" s="767"/>
      <c r="DR1186" s="767"/>
      <c r="DS1186" s="767"/>
      <c r="DT1186" s="767"/>
      <c r="DU1186" s="767"/>
      <c r="DV1186" s="767"/>
      <c r="DW1186" s="767"/>
      <c r="DX1186" s="767"/>
      <c r="DY1186" s="767"/>
      <c r="DZ1186" s="767"/>
      <c r="EA1186" s="767"/>
      <c r="EB1186" s="767"/>
      <c r="EC1186" s="767"/>
      <c r="ED1186" s="767"/>
      <c r="EE1186" s="767"/>
      <c r="EF1186" s="767"/>
      <c r="EG1186" s="767"/>
      <c r="EH1186" s="767"/>
      <c r="EI1186" s="767"/>
      <c r="EJ1186" s="767"/>
      <c r="EK1186" s="767"/>
      <c r="EL1186" s="767"/>
      <c r="EM1186" s="767"/>
      <c r="EN1186" s="767"/>
      <c r="EO1186" s="767"/>
      <c r="EP1186" s="767"/>
      <c r="EQ1186" s="767"/>
      <c r="ER1186" s="767"/>
      <c r="ES1186" s="767"/>
      <c r="ET1186" s="767"/>
      <c r="EU1186" s="767"/>
      <c r="EV1186" s="767"/>
      <c r="EW1186" s="767"/>
      <c r="EX1186" s="767"/>
      <c r="EY1186" s="767"/>
      <c r="EZ1186" s="767"/>
      <c r="FA1186" s="767"/>
      <c r="FB1186" s="767"/>
      <c r="FC1186" s="767"/>
      <c r="FD1186" s="767"/>
      <c r="FE1186" s="767"/>
      <c r="FF1186" s="767"/>
      <c r="FG1186" s="767"/>
      <c r="FH1186" s="767"/>
      <c r="FI1186" s="767"/>
      <c r="FJ1186" s="767"/>
      <c r="FK1186" s="767"/>
      <c r="FL1186" s="767"/>
      <c r="FM1186" s="767"/>
      <c r="FN1186" s="767"/>
      <c r="FO1186" s="767"/>
      <c r="FP1186" s="767"/>
      <c r="FQ1186" s="767"/>
      <c r="FR1186" s="767"/>
      <c r="FS1186" s="767"/>
      <c r="FT1186" s="767"/>
      <c r="FU1186" s="767"/>
      <c r="FV1186" s="767"/>
      <c r="FW1186" s="767"/>
      <c r="FX1186" s="767"/>
      <c r="FY1186" s="767"/>
      <c r="FZ1186" s="767"/>
      <c r="GA1186" s="767"/>
      <c r="GB1186" s="767"/>
      <c r="GC1186" s="767"/>
      <c r="GD1186" s="767"/>
      <c r="GE1186" s="767"/>
      <c r="GF1186" s="767"/>
      <c r="GG1186" s="767"/>
      <c r="GH1186" s="767"/>
      <c r="GI1186" s="767"/>
      <c r="GJ1186" s="767"/>
      <c r="GK1186" s="767"/>
      <c r="GL1186" s="767"/>
      <c r="GM1186" s="767"/>
      <c r="GN1186" s="767"/>
      <c r="GO1186" s="767"/>
      <c r="GP1186" s="767"/>
      <c r="GQ1186" s="767"/>
      <c r="GR1186" s="767"/>
      <c r="GS1186" s="767"/>
      <c r="GT1186" s="767"/>
      <c r="GU1186" s="767"/>
      <c r="GV1186" s="767"/>
      <c r="GW1186" s="767"/>
      <c r="GX1186" s="767"/>
      <c r="GY1186" s="767"/>
      <c r="GZ1186" s="767"/>
      <c r="HA1186" s="767"/>
      <c r="HB1186" s="767"/>
      <c r="HC1186" s="767"/>
    </row>
    <row r="1187" spans="1:211" s="864" customFormat="1" ht="13.9" hidden="1" customHeight="1">
      <c r="A1187" s="307"/>
      <c r="B1187" s="351"/>
      <c r="C1187" s="971" t="str">
        <f>IF('1C TSspéc16'!Y$17&lt;&gt;0,'1C TSspéc16'!$B$12,"")</f>
        <v/>
      </c>
      <c r="D1187" s="972"/>
      <c r="E1187" s="973"/>
      <c r="F1187" s="93">
        <f>IF(AND($C1187='1C TSspéc16'!$B$12,'1C TSspéc16'!$B$16="spécifiques",'1C TSspéc16'!$Y$17&lt;&gt;""),'1C TSspéc16'!$Y$21,"")</f>
        <v>0</v>
      </c>
      <c r="G1187" s="863"/>
      <c r="H1187" s="745">
        <v>0.21</v>
      </c>
      <c r="I1187" s="747">
        <v>1</v>
      </c>
      <c r="J1187" s="312"/>
      <c r="K1187" s="680">
        <f t="shared" si="299"/>
        <v>0</v>
      </c>
      <c r="L1187" s="556">
        <f>IF(OR('1C TSspéc16'!$B$12="",'1C TSspéc16'!Y$30=0),0,IF(AND('1C TSspéc16'!$B$12&lt;&gt;"",$K$2="Pôle",'1C TSspéc16'!$C$12="OUI"),(('1C TSspéc16'!Y$22+'1C TSspéc16'!Y$23+'1C TSspéc16'!Y$24+'1C TSspéc16'!Y$25+'1C TSspéc16'!Y$29)/'1C TSspéc16'!Y$17),IF(AND('1C TSspéc16'!$B$12&lt;&gt;"",$K$2="Pôle",'1C TSspéc16'!$C$12="NON"),(('1C TSspéc16'!Y$22+'1C TSspéc16'!Y$23+'1C TSspéc16'!Y$24+'1C TSspéc16'!Y$25+'1C TSspéc16'!Y$29)/'1C TSspéc16'!Y$30),IF(AND('1C TSspéc16'!$B$12&lt;&gt;"",$K$2&lt;&gt;"Pôle",'1C TSspéc16'!$C$12="OUI"),(('1C TSspéc16'!Y$22+'1C TSspéc16'!Y$23+'1C TSspéc16'!Y$24+'1C TSspéc16'!Y$25+'1C TSspéc16'!Y$26+'1C TSspéc16'!Y$27+'1C TSspéc16'!Y$28+'1C TSspéc16'!Y$29)/'1C TSspéc16'!Y$17),IF(AND('1C TSspéc16'!$B$12&lt;&gt;"",$K$2&lt;&gt;"Pôle",'1C TSspéc16'!$C$12="NON"),(('1C TSspéc16'!Y$22+'1C TSspéc16'!Y$23+'1C TSspéc16'!Y$24+'1C TSspéc16'!Y$25+'1C TSspéc16'!Y$26+'1C TSspéc16'!Y$27+'1C TSspéc16'!Y$28+'1C TSspéc16'!Y$29)/'1C TSspéc16'!Y$30))))))</f>
        <v>0</v>
      </c>
      <c r="M1187" s="556">
        <f>IF(OR('1C TSspéc16'!$B$12="",'1C TSspéc16'!Y$30=0),0,IF(AND('1C TSspéc16'!$B$12&lt;&gt;"",$K$2="Pôle",'1C TSspéc16'!$C$12="OUI"),(('1C TSspéc16'!Y$26+'1C TSspéc16'!Y$27+'1C TSspéc16'!Y$28)/'1C TSspéc16'!Y$17),IF(AND('1C TSspéc16'!$B$12&lt;&gt;"",$K$2="Pôle",'1C TSspéc16'!$C$12="NON"),(('1C TSspéc16'!Y$26+'1C TSspéc16'!Y$27+'1C TSspéc16'!Y$28)/'1C TSspéc16'!Y$30),IF(AND('1C TSspéc16'!$B$12&lt;&gt;"",$K$2&lt;&gt;"Pôle"),0))))</f>
        <v>0</v>
      </c>
      <c r="N1187" s="557">
        <f>IF(AND('1C TSspéc16'!$B$12&lt;&gt;0,'1C TSspéc16'!$Y$30&lt;&gt;0),L1187+M1187,0)</f>
        <v>0</v>
      </c>
      <c r="O1187" s="893" t="str">
        <f>IF(AND('1C TSspéc16'!$Y$17&lt;&gt;0,'1C TSspéc16'!$C$12="OUI"),'1C TSspéc16'!$Y$35/'1C TSspéc16'!$Y$17,"")</f>
        <v/>
      </c>
      <c r="P1187" s="543" t="str">
        <f>IF(AND('1C TSspéc16'!$Y$17&lt;&gt;0,'1C TSspéc16'!$C$12="OUI"),'1C TSspéc16'!$Y$36/'1C TSspéc16'!$Y$17,"")</f>
        <v/>
      </c>
      <c r="Q1187" s="543" t="str">
        <f>IF(AND('1C TSspéc16'!$Y$17&lt;&gt;0,'1C TSspéc16'!$C$12="OUI"),'1C TSspéc16'!$Y$37/'1C TSspéc16'!$Y$17,"")</f>
        <v/>
      </c>
      <c r="R1187" s="543" t="str">
        <f>IF(AND('1C TSspéc16'!$Y$17&lt;&gt;0,'1C TSspéc16'!$C$12="OUI"),'1C TSspéc16'!$Y$38/'1C TSspéc16'!$Y$17,"")</f>
        <v/>
      </c>
      <c r="S1187" s="543" t="str">
        <f>IF(AND('1C TSspéc16'!$Y$17&lt;&gt;0,'1C TSspéc16'!$C$12="OUI"),'1C TSspéc16'!$Y$39/'1C TSspéc16'!$Y$17,"")</f>
        <v/>
      </c>
      <c r="T1187" s="543" t="str">
        <f>IF(AND('1C TSspéc16'!$Y$17&lt;&gt;0,'1C TSspéc16'!$C$12="OUI"),'1C TSspéc16'!$Y$40/'1C TSspéc16'!$Y$17,"")</f>
        <v/>
      </c>
      <c r="U1187" s="543" t="str">
        <f>IF(AND('1C TSspéc16'!$Y$17&lt;&gt;0,'1C TSspéc16'!$C$12="OUI"),'1C TSspéc16'!$Y$41/'1C TSspéc16'!$Y$17,"")</f>
        <v/>
      </c>
      <c r="V1187" s="543" t="str">
        <f>IF(AND('1C TSspéc16'!$Y$17&lt;&gt;0,'1C TSspéc16'!$C$12="OUI"),'1C TSspéc16'!$Y$42/'1C TSspéc16'!$Y$17,"")</f>
        <v/>
      </c>
      <c r="W1187" s="543" t="str">
        <f>IF(AND('1C TSspéc16'!$Y$17&lt;&gt;0,'1C TSspéc16'!$C$12="OUI"),'1C TSspéc16'!$Y$43/'1C TSspéc16'!$Y$17,"")</f>
        <v/>
      </c>
      <c r="X1187" s="543" t="str">
        <f>IF(AND('1C TSspéc16'!$Y$17&lt;&gt;0,'1C TSspéc16'!$C$12="OUI"),'1C TSspéc16'!$Y$44/'1C TSspéc16'!$Y$17,"")</f>
        <v/>
      </c>
      <c r="Y1187" s="543" t="str">
        <f>IF(AND('1C TSspéc16'!$Y$17&lt;&gt;0,'1C TSspéc16'!$C$12="OUI"),'1C TSspéc16'!$Y$45/'1C TSspéc16'!$Y$17,"")</f>
        <v/>
      </c>
      <c r="Z1187" s="543" t="str">
        <f>IF(AND('1C TSspéc16'!$Y$17&lt;&gt;0,'1C TSspéc16'!$C$12="OUI"),'1C TSspéc16'!$Y$46/'1C TSspéc16'!$Y$17,"")</f>
        <v/>
      </c>
      <c r="AA1187" s="543" t="str">
        <f>IF(AND('1C TSspéc16'!$Y$17&lt;&gt;0,'1C TSspéc16'!$C$12="OUI"),'1C TSspéc16'!$Y$47/'1C TSspéc16'!$Y$17,"")</f>
        <v/>
      </c>
      <c r="AB1187" s="543" t="str">
        <f>IF(AND('1C TSspéc16'!$Y$17&lt;&gt;0,'1C TSspéc16'!$C$12="OUI"),'1C TSspéc16'!$Y$48/'1C TSspéc16'!$Y$17,"")</f>
        <v/>
      </c>
      <c r="AC1187" s="543" t="str">
        <f>IF(AND('1C TSspéc16'!$Y$17&lt;&gt;0,'1C TSspéc16'!$C$12="OUI"),'1C TSspéc16'!$Y$49/'1C TSspéc16'!$Y$17,"")</f>
        <v/>
      </c>
      <c r="AD1187" s="543" t="str">
        <f>IF(AND('1C TSspéc16'!$Y$17&lt;&gt;0,'1C TSspéc16'!$C$12="OUI"),'1C TSspéc16'!$Y$50/'1C TSspéc16'!$Y$17,"")</f>
        <v/>
      </c>
      <c r="AE1187" s="543" t="str">
        <f>IF(AND('1C TSspéc16'!$Y$17&lt;&gt;0,'1C TSspéc16'!$C$12="OUI"),'1C TSspéc16'!$Y$51/'1C TSspéc16'!$Y$17,"")</f>
        <v/>
      </c>
      <c r="AF1187" s="543" t="str">
        <f>IF(AND('1C TSspéc16'!$Y$17&lt;&gt;0,'1C TSspéc16'!$C$12="OUI"),'1C TSspéc16'!$Y$52/'1C TSspéc16'!$Y$17,"")</f>
        <v/>
      </c>
      <c r="AG1187" s="543" t="str">
        <f>IF(AND('1C TSspéc16'!$Y$17&lt;&gt;0,'1C TSspéc16'!$C$12="OUI"),'1C TSspéc16'!$Y$53/'1C TSspéc16'!$Y$17,"")</f>
        <v/>
      </c>
      <c r="AH1187" s="543" t="str">
        <f>IF(AND('1C TSspéc16'!$Y$17&lt;&gt;0,'1C TSspéc16'!$C$12="OUI"),'1C TSspéc16'!$Y$54/'1C TSspéc16'!$Y$17,"")</f>
        <v/>
      </c>
      <c r="AI1187" s="543" t="str">
        <f>IF(AND('1C TSspéc16'!$Y$17&lt;&gt;0,'1C TSspéc16'!$C$12="OUI"),'1C TSspéc16'!$Y$55/'1C TSspéc16'!$Y$17,"")</f>
        <v/>
      </c>
      <c r="AJ1187" s="543" t="str">
        <f>IF(AND('1C TSspéc16'!$Y$17&lt;&gt;0,'1C TSspéc16'!$C$12="OUI"),'1C TSspéc16'!$Y$56/'1C TSspéc16'!$Y$17,"")</f>
        <v/>
      </c>
      <c r="AK1187" s="543" t="str">
        <f>IF(AND('1C TSspéc16'!$Y$17&lt;&gt;0,'1C TSspéc16'!$C$12="OUI"),'1C TSspéc16'!$Y$57/'1C TSspéc16'!$Y$17,"")</f>
        <v/>
      </c>
      <c r="AL1187" s="72">
        <f>IF(AND('1C TSspéc16'!$Y$17&lt;&gt;0,'1C TSspéc16'!$C$12="OUI"),N1187+AK1187,N1187)</f>
        <v>0</v>
      </c>
      <c r="AM1187" s="417">
        <f t="shared" si="318"/>
        <v>0</v>
      </c>
      <c r="AN1187" s="417">
        <f t="shared" si="319"/>
        <v>0</v>
      </c>
      <c r="AO1187" s="418" t="str">
        <f>IF(AND('1C TSspéc2'!$Y$17&lt;&gt;0,'1C TSspéc2'!$Y$30&lt;&gt;0),AM1187+AN1187,"")</f>
        <v/>
      </c>
      <c r="AP1187" s="573" t="str">
        <f>IF(AND('1C TSspéc16'!$Y$17&lt;&gt;0,'1C TSspéc16'!$Y$30&lt;&gt;0),AM1187-AR1187,"")</f>
        <v/>
      </c>
      <c r="AQ1187" s="583">
        <f t="shared" si="320"/>
        <v>0</v>
      </c>
      <c r="AR1187" s="596"/>
      <c r="AS1187" s="102"/>
      <c r="AT1187" s="27" t="str">
        <f>IF(('1C TSspéc16'!Y$17*FICHE!$C$14&lt;J1187),"Forfait limité à "&amp;FICHE!$C$14&amp;"€/jour","")</f>
        <v/>
      </c>
      <c r="AU1187" s="592"/>
      <c r="AV1187" s="824"/>
      <c r="AW1187" s="824"/>
      <c r="AX1187" s="824"/>
      <c r="AY1187" s="824"/>
      <c r="AZ1187" s="824"/>
      <c r="BA1187" s="767"/>
      <c r="BB1187" s="767"/>
      <c r="BC1187" s="767"/>
      <c r="BD1187" s="767"/>
      <c r="BE1187" s="767"/>
      <c r="BF1187" s="767"/>
      <c r="BG1187" s="767"/>
      <c r="BH1187" s="767"/>
      <c r="BI1187" s="767"/>
      <c r="BJ1187" s="767"/>
      <c r="BK1187" s="767"/>
      <c r="BL1187" s="767"/>
      <c r="BM1187" s="767"/>
      <c r="BN1187" s="767"/>
      <c r="BO1187" s="767"/>
      <c r="BP1187" s="767"/>
      <c r="BQ1187" s="767"/>
      <c r="BR1187" s="767"/>
      <c r="BS1187" s="767"/>
      <c r="BT1187" s="767"/>
      <c r="BU1187" s="767"/>
      <c r="BV1187" s="767"/>
      <c r="BW1187" s="767"/>
      <c r="BX1187" s="767"/>
      <c r="BY1187" s="767"/>
      <c r="BZ1187" s="767"/>
      <c r="CA1187" s="767"/>
      <c r="CB1187" s="767"/>
      <c r="CC1187" s="767"/>
      <c r="CD1187" s="767"/>
      <c r="CE1187" s="767"/>
      <c r="CF1187" s="767"/>
      <c r="CG1187" s="767"/>
      <c r="CH1187" s="767"/>
      <c r="CI1187" s="767"/>
      <c r="CJ1187" s="767"/>
      <c r="CK1187" s="767"/>
      <c r="CL1187" s="767"/>
      <c r="CM1187" s="767"/>
      <c r="CN1187" s="767"/>
      <c r="CO1187" s="767"/>
      <c r="CP1187" s="767"/>
      <c r="CQ1187" s="767"/>
      <c r="CR1187" s="767"/>
      <c r="CS1187" s="767"/>
      <c r="CT1187" s="767"/>
      <c r="CU1187" s="767"/>
      <c r="CV1187" s="767"/>
      <c r="CW1187" s="767"/>
      <c r="CX1187" s="767"/>
      <c r="CY1187" s="767"/>
      <c r="CZ1187" s="767"/>
      <c r="DA1187" s="767"/>
      <c r="DB1187" s="767"/>
      <c r="DC1187" s="767"/>
      <c r="DD1187" s="767"/>
      <c r="DE1187" s="767"/>
      <c r="DF1187" s="767"/>
      <c r="DG1187" s="767"/>
      <c r="DH1187" s="767"/>
      <c r="DI1187" s="767"/>
      <c r="DJ1187" s="767"/>
      <c r="DK1187" s="767"/>
      <c r="DL1187" s="767"/>
      <c r="DM1187" s="767"/>
      <c r="DN1187" s="767"/>
      <c r="DO1187" s="767"/>
      <c r="DP1187" s="767"/>
      <c r="DQ1187" s="767"/>
      <c r="DR1187" s="767"/>
      <c r="DS1187" s="767"/>
      <c r="DT1187" s="767"/>
      <c r="DU1187" s="767"/>
      <c r="DV1187" s="767"/>
      <c r="DW1187" s="767"/>
      <c r="DX1187" s="767"/>
      <c r="DY1187" s="767"/>
      <c r="DZ1187" s="767"/>
      <c r="EA1187" s="767"/>
      <c r="EB1187" s="767"/>
      <c r="EC1187" s="767"/>
      <c r="ED1187" s="767"/>
      <c r="EE1187" s="767"/>
      <c r="EF1187" s="767"/>
      <c r="EG1187" s="767"/>
      <c r="EH1187" s="767"/>
      <c r="EI1187" s="767"/>
      <c r="EJ1187" s="767"/>
      <c r="EK1187" s="767"/>
      <c r="EL1187" s="767"/>
      <c r="EM1187" s="767"/>
      <c r="EN1187" s="767"/>
      <c r="EO1187" s="767"/>
      <c r="EP1187" s="767"/>
      <c r="EQ1187" s="767"/>
      <c r="ER1187" s="767"/>
      <c r="ES1187" s="767"/>
      <c r="ET1187" s="767"/>
      <c r="EU1187" s="767"/>
      <c r="EV1187" s="767"/>
      <c r="EW1187" s="767"/>
      <c r="EX1187" s="767"/>
      <c r="EY1187" s="767"/>
      <c r="EZ1187" s="767"/>
      <c r="FA1187" s="767"/>
      <c r="FB1187" s="767"/>
      <c r="FC1187" s="767"/>
      <c r="FD1187" s="767"/>
      <c r="FE1187" s="767"/>
      <c r="FF1187" s="767"/>
      <c r="FG1187" s="767"/>
      <c r="FH1187" s="767"/>
      <c r="FI1187" s="767"/>
      <c r="FJ1187" s="767"/>
      <c r="FK1187" s="767"/>
      <c r="FL1187" s="767"/>
      <c r="FM1187" s="767"/>
      <c r="FN1187" s="767"/>
      <c r="FO1187" s="767"/>
      <c r="FP1187" s="767"/>
      <c r="FQ1187" s="767"/>
      <c r="FR1187" s="767"/>
      <c r="FS1187" s="767"/>
      <c r="FT1187" s="767"/>
      <c r="FU1187" s="767"/>
      <c r="FV1187" s="767"/>
      <c r="FW1187" s="767"/>
      <c r="FX1187" s="767"/>
      <c r="FY1187" s="767"/>
      <c r="FZ1187" s="767"/>
      <c r="GA1187" s="767"/>
      <c r="GB1187" s="767"/>
      <c r="GC1187" s="767"/>
      <c r="GD1187" s="767"/>
      <c r="GE1187" s="767"/>
      <c r="GF1187" s="767"/>
      <c r="GG1187" s="767"/>
      <c r="GH1187" s="767"/>
      <c r="GI1187" s="767"/>
      <c r="GJ1187" s="767"/>
      <c r="GK1187" s="767"/>
      <c r="GL1187" s="767"/>
      <c r="GM1187" s="767"/>
      <c r="GN1187" s="767"/>
      <c r="GO1187" s="767"/>
      <c r="GP1187" s="767"/>
      <c r="GQ1187" s="767"/>
      <c r="GR1187" s="767"/>
      <c r="GS1187" s="767"/>
      <c r="GT1187" s="767"/>
      <c r="GU1187" s="767"/>
      <c r="GV1187" s="767"/>
      <c r="GW1187" s="767"/>
      <c r="GX1187" s="767"/>
      <c r="GY1187" s="767"/>
      <c r="GZ1187" s="767"/>
      <c r="HA1187" s="767"/>
      <c r="HB1187" s="767"/>
      <c r="HC1187" s="767"/>
    </row>
    <row r="1188" spans="1:211" s="865" customFormat="1" ht="13.9" hidden="1" customHeight="1">
      <c r="A1188" s="308"/>
      <c r="B1188" s="339"/>
      <c r="C1188" s="962" t="str">
        <f>IF('1C TSspéc16'!Z$17&lt;&gt;0,'1C TSspéc16'!$B$12,"")</f>
        <v/>
      </c>
      <c r="D1188" s="963"/>
      <c r="E1188" s="964"/>
      <c r="F1188" s="211">
        <f>IF(AND($C1188='1C TSspéc16'!$B$12,'1C TSspéc16'!$B$16="spécifiques",'1C TSspéc16'!$Z$17&lt;&gt;""),'1C TSspéc16'!$Z$21,"")</f>
        <v>0</v>
      </c>
      <c r="G1188" s="236"/>
      <c r="H1188" s="765">
        <v>0.21</v>
      </c>
      <c r="I1188" s="766">
        <v>1</v>
      </c>
      <c r="J1188" s="314"/>
      <c r="K1188" s="786">
        <f t="shared" si="299"/>
        <v>0</v>
      </c>
      <c r="L1188" s="558">
        <f>IF(OR('1C TSspéc16'!$B$12="",'1C TSspéc16'!Z$30=0),0,IF(AND('1C TSspéc16'!$B$12&lt;&gt;"",$K$2="Pôle",'1C TSspéc16'!$C$12="OUI"),(('1C TSspéc16'!Z$22+'1C TSspéc16'!Z$23+'1C TSspéc16'!Z$24+'1C TSspéc16'!Z$25+'1C TSspéc16'!Z$29)/'1C TSspéc16'!Z$17),IF(AND('1C TSspéc16'!$B$12&lt;&gt;"",$K$2="Pôle",'1C TSspéc16'!$C$12="NON"),(('1C TSspéc16'!Z$22+'1C TSspéc16'!Z$23+'1C TSspéc16'!Z$24+'1C TSspéc16'!Z$25+'1C TSspéc16'!Z$29)/'1C TSspéc16'!Z$30),IF(AND('1C TSspéc16'!$B$12&lt;&gt;"",$K$2&lt;&gt;"Pôle",'1C TSspéc16'!$C$12="OUI"),(('1C TSspéc16'!Z$22+'1C TSspéc16'!Z$23+'1C TSspéc16'!Z$24+'1C TSspéc16'!Z$25+'1C TSspéc16'!Z$26+'1C TSspéc16'!Z$27+'1C TSspéc16'!Z$28+'1C TSspéc16'!Z$29)/'1C TSspéc16'!Z$17),IF(AND('1C TSspéc16'!$B$12&lt;&gt;"",$K$2&lt;&gt;"Pôle",'1C TSspéc16'!$C$12="NON"),(('1C TSspéc16'!Z$22+'1C TSspéc16'!Z$23+'1C TSspéc16'!Z$24+'1C TSspéc16'!Z$25+'1C TSspéc16'!Z$26+'1C TSspéc16'!Z$27+'1C TSspéc16'!Z$28+'1C TSspéc16'!Z$29)/'1C TSspéc16'!Z$30))))))</f>
        <v>0</v>
      </c>
      <c r="M1188" s="558">
        <f>IF(OR('1C TSspéc16'!$B$12="",'1C TSspéc16'!Z$30=0),0,IF(AND('1C TSspéc16'!$B$12&lt;&gt;"",$K$2="Pôle",'1C TSspéc16'!$C$12="OUI"),(('1C TSspéc16'!Z$26+'1C TSspéc16'!Z$27+'1C TSspéc16'!Z$28)/'1C TSspéc16'!Z$17),IF(AND('1C TSspéc16'!$B$12&lt;&gt;"",$K$2="Pôle",'1C TSspéc16'!$C$12="NON"),(('1C TSspéc16'!Z$26+'1C TSspéc16'!Z$27+'1C TSspéc16'!Z$28)/'1C TSspéc16'!Z$30),IF(AND('1C TSspéc16'!$B$12&lt;&gt;"",$K$2&lt;&gt;"Pôle"),0))))</f>
        <v>0</v>
      </c>
      <c r="N1188" s="559">
        <f>IF(AND('1C TSspéc16'!$B$12&lt;&gt;0,'1C TSspéc16'!$Z$30&lt;&gt;0),L1188+M1188,0)</f>
        <v>0</v>
      </c>
      <c r="O1188" s="572" t="str">
        <f>IF(AND('1C TSspéc16'!$Z$17&lt;&gt;0,'1C TSspéc16'!$C$12="OUI"),'1C TSspéc16'!$Z$35/'1C TSspéc16'!$Z$17,"")</f>
        <v/>
      </c>
      <c r="P1188" s="545" t="str">
        <f>IF(AND('1C TSspéc16'!$Z$17&lt;&gt;0,'1C TSspéc16'!$C$12="OUI"),'1C TSspéc16'!$Z$36/'1C TSspéc16'!$Z$17,"")</f>
        <v/>
      </c>
      <c r="Q1188" s="545" t="str">
        <f>IF(AND('1C TSspéc16'!$Z$17&lt;&gt;0,'1C TSspéc16'!$C$12="OUI"),'1C TSspéc16'!$Z$37/'1C TSspéc16'!$Z$17,"")</f>
        <v/>
      </c>
      <c r="R1188" s="545" t="str">
        <f>IF(AND('1C TSspéc16'!$Z$17&lt;&gt;0,'1C TSspéc16'!$C$12="OUI"),'1C TSspéc16'!$Z$38/'1C TSspéc16'!$Z$17,"")</f>
        <v/>
      </c>
      <c r="S1188" s="545" t="str">
        <f>IF(AND('1C TSspéc16'!$Z$17&lt;&gt;0,'1C TSspéc16'!$C$12="OUI"),'1C TSspéc16'!$Z$39/'1C TSspéc16'!$Z$17,"")</f>
        <v/>
      </c>
      <c r="T1188" s="545" t="str">
        <f>IF(AND('1C TSspéc16'!$Z$17&lt;&gt;0,'1C TSspéc16'!$C$12="OUI"),'1C TSspéc16'!$Z$40/'1C TSspéc16'!$Z$17,"")</f>
        <v/>
      </c>
      <c r="U1188" s="545" t="str">
        <f>IF(AND('1C TSspéc16'!$Z$17&lt;&gt;0,'1C TSspéc16'!$C$12="OUI"),'1C TSspéc16'!$Z$41/'1C TSspéc16'!$Z$17,"")</f>
        <v/>
      </c>
      <c r="V1188" s="545" t="str">
        <f>IF(AND('1C TSspéc16'!$Z$17&lt;&gt;0,'1C TSspéc16'!$C$12="OUI"),'1C TSspéc16'!$Z$42/'1C TSspéc16'!$Z$17,"")</f>
        <v/>
      </c>
      <c r="W1188" s="545" t="str">
        <f>IF(AND('1C TSspéc16'!$Z$17&lt;&gt;0,'1C TSspéc16'!$C$12="OUI"),'1C TSspéc16'!$Z$43/'1C TSspéc16'!$Z$17,"")</f>
        <v/>
      </c>
      <c r="X1188" s="545" t="str">
        <f>IF(AND('1C TSspéc16'!$Z$17&lt;&gt;0,'1C TSspéc16'!$C$12="OUI"),'1C TSspéc16'!$Z$44/'1C TSspéc16'!$Z$17,"")</f>
        <v/>
      </c>
      <c r="Y1188" s="545" t="str">
        <f>IF(AND('1C TSspéc16'!$Z$17&lt;&gt;0,'1C TSspéc16'!$C$12="OUI"),'1C TSspéc16'!$Z$45/'1C TSspéc16'!$Z$17,"")</f>
        <v/>
      </c>
      <c r="Z1188" s="545" t="str">
        <f>IF(AND('1C TSspéc16'!$Z$17&lt;&gt;0,'1C TSspéc16'!$C$12="OUI"),'1C TSspéc16'!$Z$46/'1C TSspéc16'!$Z$17,"")</f>
        <v/>
      </c>
      <c r="AA1188" s="545" t="str">
        <f>IF(AND('1C TSspéc16'!$Z$17&lt;&gt;0,'1C TSspéc16'!$C$12="OUI"),'1C TSspéc16'!$Z$47/'1C TSspéc16'!$Z$17,"")</f>
        <v/>
      </c>
      <c r="AB1188" s="545" t="str">
        <f>IF(AND('1C TSspéc16'!$Z$17&lt;&gt;0,'1C TSspéc16'!$C$12="OUI"),'1C TSspéc16'!$Z$48/'1C TSspéc16'!$Z$17,"")</f>
        <v/>
      </c>
      <c r="AC1188" s="545" t="str">
        <f>IF(AND('1C TSspéc16'!$Z$17&lt;&gt;0,'1C TSspéc16'!$C$12="OUI"),'1C TSspéc16'!$Z$49/'1C TSspéc16'!$Z$17,"")</f>
        <v/>
      </c>
      <c r="AD1188" s="545" t="str">
        <f>IF(AND('1C TSspéc16'!$Z$17&lt;&gt;0,'1C TSspéc16'!$C$12="OUI"),'1C TSspéc16'!$Z$50/'1C TSspéc16'!$Z$17,"")</f>
        <v/>
      </c>
      <c r="AE1188" s="545" t="str">
        <f>IF(AND('1C TSspéc16'!$Z$17&lt;&gt;0,'1C TSspéc16'!$C$12="OUI"),'1C TSspéc16'!$Z$51/'1C TSspéc16'!$Z$17,"")</f>
        <v/>
      </c>
      <c r="AF1188" s="545" t="str">
        <f>IF(AND('1C TSspéc16'!$Z$17&lt;&gt;0,'1C TSspéc16'!$C$12="OUI"),'1C TSspéc16'!$Z$52/'1C TSspéc16'!$Z$17,"")</f>
        <v/>
      </c>
      <c r="AG1188" s="545" t="str">
        <f>IF(AND('1C TSspéc16'!$Z$17&lt;&gt;0,'1C TSspéc16'!$C$12="OUI"),'1C TSspéc16'!$Z$53/'1C TSspéc16'!$Z$17,"")</f>
        <v/>
      </c>
      <c r="AH1188" s="545" t="str">
        <f>IF(AND('1C TSspéc16'!$Z$17&lt;&gt;0,'1C TSspéc16'!$C$12="OUI"),'1C TSspéc16'!$Z$54/'1C TSspéc16'!$Z$17,"")</f>
        <v/>
      </c>
      <c r="AI1188" s="545" t="str">
        <f>IF(AND('1C TSspéc16'!$Z$17&lt;&gt;0,'1C TSspéc16'!$C$12="OUI"),'1C TSspéc16'!$Z$55/'1C TSspéc16'!$Z$17,"")</f>
        <v/>
      </c>
      <c r="AJ1188" s="545" t="str">
        <f>IF(AND('1C TSspéc16'!$Z$17&lt;&gt;0,'1C TSspéc16'!$C$12="OUI"),'1C TSspéc16'!$Z$56/'1C TSspéc16'!$Z$17,"")</f>
        <v/>
      </c>
      <c r="AK1188" s="545" t="str">
        <f>IF(AND('1C TSspéc16'!$Z$17&lt;&gt;0,'1C TSspéc16'!$C$12="OUI"),'1C TSspéc16'!$Z$57/'1C TSspéc16'!$Z$17,"")</f>
        <v/>
      </c>
      <c r="AL1188" s="212">
        <f>IF(AND('1C TSspéc16'!$Z$17&lt;&gt;0,'1C TSspéc16'!$C$12="OUI"),N1188+AK1188,N1188)</f>
        <v>0</v>
      </c>
      <c r="AM1188" s="419">
        <f t="shared" si="318"/>
        <v>0</v>
      </c>
      <c r="AN1188" s="419">
        <f t="shared" si="319"/>
        <v>0</v>
      </c>
      <c r="AO1188" s="420" t="str">
        <f>IF(AND('1C TSspéc2'!$Z$17&lt;&gt;0,'1C TSspéc2'!$Z$30&lt;&gt;0),AM1188+AN1188,"")</f>
        <v/>
      </c>
      <c r="AP1188" s="574" t="str">
        <f>IF(AND('1C TSspéc2'!$Z$17&lt;&gt;0,'1C TSspéc2'!$Z$30&lt;&gt;0),AM1188-AR1188,"")</f>
        <v/>
      </c>
      <c r="AQ1188" s="625">
        <f t="shared" si="320"/>
        <v>0</v>
      </c>
      <c r="AR1188" s="597"/>
      <c r="AS1188" s="213"/>
      <c r="AT1188" s="214" t="str">
        <f>IF(('1C TSspéc16'!Z$17*FICHE!$C$14&lt;J1188),"Forfait limité à "&amp;FICHE!$C$14&amp;"€/jour","")</f>
        <v/>
      </c>
      <c r="AU1188" s="626"/>
      <c r="AV1188" s="824"/>
      <c r="AW1188" s="824"/>
      <c r="AX1188" s="824"/>
      <c r="AY1188" s="824"/>
      <c r="AZ1188" s="824"/>
      <c r="BA1188" s="767"/>
      <c r="BB1188" s="767"/>
      <c r="BC1188" s="767"/>
      <c r="BD1188" s="767"/>
      <c r="BE1188" s="767"/>
      <c r="BF1188" s="767"/>
      <c r="BG1188" s="767"/>
      <c r="BH1188" s="767"/>
      <c r="BI1188" s="767"/>
      <c r="BJ1188" s="767"/>
      <c r="BK1188" s="767"/>
      <c r="BL1188" s="767"/>
      <c r="BM1188" s="767"/>
      <c r="BN1188" s="767"/>
      <c r="BO1188" s="767"/>
      <c r="BP1188" s="767"/>
      <c r="BQ1188" s="767"/>
      <c r="BR1188" s="767"/>
      <c r="BS1188" s="767"/>
      <c r="BT1188" s="767"/>
      <c r="BU1188" s="767"/>
      <c r="BV1188" s="767"/>
      <c r="BW1188" s="767"/>
      <c r="BX1188" s="767"/>
      <c r="BY1188" s="767"/>
      <c r="BZ1188" s="767"/>
      <c r="CA1188" s="767"/>
      <c r="CB1188" s="767"/>
      <c r="CC1188" s="767"/>
      <c r="CD1188" s="767"/>
      <c r="CE1188" s="767"/>
      <c r="CF1188" s="767"/>
      <c r="CG1188" s="767"/>
      <c r="CH1188" s="767"/>
      <c r="CI1188" s="767"/>
      <c r="CJ1188" s="767"/>
      <c r="CK1188" s="767"/>
      <c r="CL1188" s="767"/>
      <c r="CM1188" s="767"/>
      <c r="CN1188" s="767"/>
      <c r="CO1188" s="767"/>
      <c r="CP1188" s="767"/>
      <c r="CQ1188" s="767"/>
      <c r="CR1188" s="767"/>
      <c r="CS1188" s="767"/>
      <c r="CT1188" s="767"/>
      <c r="CU1188" s="767"/>
      <c r="CV1188" s="767"/>
      <c r="CW1188" s="767"/>
      <c r="CX1188" s="767"/>
      <c r="CY1188" s="767"/>
      <c r="CZ1188" s="767"/>
      <c r="DA1188" s="767"/>
      <c r="DB1188" s="767"/>
      <c r="DC1188" s="767"/>
      <c r="DD1188" s="767"/>
      <c r="DE1188" s="767"/>
      <c r="DF1188" s="767"/>
      <c r="DG1188" s="767"/>
      <c r="DH1188" s="767"/>
      <c r="DI1188" s="767"/>
      <c r="DJ1188" s="767"/>
      <c r="DK1188" s="767"/>
      <c r="DL1188" s="767"/>
      <c r="DM1188" s="767"/>
      <c r="DN1188" s="767"/>
      <c r="DO1188" s="767"/>
      <c r="DP1188" s="767"/>
      <c r="DQ1188" s="767"/>
      <c r="DR1188" s="767"/>
      <c r="DS1188" s="767"/>
      <c r="DT1188" s="767"/>
      <c r="DU1188" s="767"/>
      <c r="DV1188" s="767"/>
      <c r="DW1188" s="767"/>
      <c r="DX1188" s="767"/>
      <c r="DY1188" s="767"/>
      <c r="DZ1188" s="767"/>
      <c r="EA1188" s="767"/>
      <c r="EB1188" s="767"/>
      <c r="EC1188" s="767"/>
      <c r="ED1188" s="767"/>
      <c r="EE1188" s="767"/>
      <c r="EF1188" s="767"/>
      <c r="EG1188" s="767"/>
      <c r="EH1188" s="767"/>
      <c r="EI1188" s="767"/>
      <c r="EJ1188" s="767"/>
      <c r="EK1188" s="767"/>
      <c r="EL1188" s="767"/>
      <c r="EM1188" s="767"/>
      <c r="EN1188" s="767"/>
      <c r="EO1188" s="767"/>
      <c r="EP1188" s="767"/>
      <c r="EQ1188" s="767"/>
      <c r="ER1188" s="767"/>
      <c r="ES1188" s="767"/>
      <c r="ET1188" s="767"/>
      <c r="EU1188" s="767"/>
      <c r="EV1188" s="767"/>
      <c r="EW1188" s="767"/>
      <c r="EX1188" s="767"/>
      <c r="EY1188" s="767"/>
      <c r="EZ1188" s="767"/>
      <c r="FA1188" s="767"/>
      <c r="FB1188" s="767"/>
      <c r="FC1188" s="767"/>
      <c r="FD1188" s="767"/>
      <c r="FE1188" s="767"/>
      <c r="FF1188" s="767"/>
      <c r="FG1188" s="767"/>
      <c r="FH1188" s="767"/>
      <c r="FI1188" s="767"/>
      <c r="FJ1188" s="767"/>
      <c r="FK1188" s="767"/>
      <c r="FL1188" s="767"/>
      <c r="FM1188" s="767"/>
      <c r="FN1188" s="767"/>
      <c r="FO1188" s="767"/>
      <c r="FP1188" s="767"/>
      <c r="FQ1188" s="767"/>
      <c r="FR1188" s="767"/>
      <c r="FS1188" s="767"/>
      <c r="FT1188" s="767"/>
      <c r="FU1188" s="767"/>
      <c r="FV1188" s="767"/>
      <c r="FW1188" s="767"/>
      <c r="FX1188" s="767"/>
      <c r="FY1188" s="767"/>
      <c r="FZ1188" s="767"/>
      <c r="GA1188" s="767"/>
      <c r="GB1188" s="767"/>
      <c r="GC1188" s="767"/>
      <c r="GD1188" s="767"/>
      <c r="GE1188" s="767"/>
      <c r="GF1188" s="767"/>
      <c r="GG1188" s="767"/>
      <c r="GH1188" s="767"/>
      <c r="GI1188" s="767"/>
      <c r="GJ1188" s="767"/>
      <c r="GK1188" s="767"/>
      <c r="GL1188" s="767"/>
      <c r="GM1188" s="767"/>
      <c r="GN1188" s="767"/>
      <c r="GO1188" s="767"/>
      <c r="GP1188" s="767"/>
      <c r="GQ1188" s="767"/>
      <c r="GR1188" s="767"/>
      <c r="GS1188" s="767"/>
      <c r="GT1188" s="767"/>
      <c r="GU1188" s="767"/>
      <c r="GV1188" s="767"/>
      <c r="GW1188" s="767"/>
      <c r="GX1188" s="767"/>
      <c r="GY1188" s="767"/>
      <c r="GZ1188" s="767"/>
      <c r="HA1188" s="767"/>
      <c r="HB1188" s="767"/>
      <c r="HC1188" s="767"/>
    </row>
    <row r="1189" spans="1:211" s="862" customFormat="1" ht="13.9" hidden="1" customHeight="1">
      <c r="A1189" s="843"/>
      <c r="B1189" s="844"/>
      <c r="C1189" s="968" t="str">
        <f>IF('1C TSspéc17'!C$17&lt;&gt;0,'1C TSspéc17'!$B$12,"")</f>
        <v/>
      </c>
      <c r="D1189" s="969"/>
      <c r="E1189" s="970"/>
      <c r="F1189" s="845">
        <f>IF(AND($C1189='1C TSspéc17'!$B$12,'1C TSspéc17'!$B$16="spécifiques",'1C TSspéc17'!$C$17&lt;&gt;""),'1C TSspéc17'!$C$21,"")</f>
        <v>0</v>
      </c>
      <c r="G1189" s="846"/>
      <c r="H1189" s="847">
        <v>0</v>
      </c>
      <c r="I1189" s="847">
        <v>0</v>
      </c>
      <c r="J1189" s="848"/>
      <c r="K1189" s="849">
        <f t="shared" ref="K1189:K1212" si="321">J1189+(J1189*H1189)</f>
        <v>0</v>
      </c>
      <c r="L1189" s="894">
        <f>IF(OR('1C TSspéc17'!$B$12="",'1C TSspéc17'!C$30=0),0,IF(AND('1C TSspéc17'!$B$12&lt;&gt;"",$K$2="Pôle",'1C TSspéc17'!$C$12="OUI"),(('1C TSspéc17'!C$22+'1C TSspéc17'!C$23+'1C TSspéc17'!C$24+'1C TSspéc17'!C$25+'1C TSspéc17'!C$29)/'1C TSspéc17'!C$17),IF(AND('1C TSspéc17'!$B$12&lt;&gt;"",$K$2="Pôle",'1C TSspéc17'!$C$12="NON"),(('1C TSspéc17'!C$22+'1C TSspéc17'!C$23+'1C TSspéc17'!C$24+'1C TSspéc17'!C$25+'1C TSspéc17'!C$29)/'1C TSspéc17'!C$30),IF(AND('1C TSspéc17'!$B$12&lt;&gt;"",$K$2&lt;&gt;"Pôle",'1C TSspéc17'!$C$12="OUI"),(('1C TSspéc17'!C$22+'1C TSspéc17'!C$23+'1C TSspéc17'!C$24+'1C TSspéc17'!C$25+'1C TSspéc17'!C$26+'1C TSspéc17'!C$27+'1C TSspéc17'!C$28+'1C TSspéc17'!C$29)/'1C TSspéc17'!C$17),IF(AND('1C TSspéc17'!$B$12&lt;&gt;"",$K$2&lt;&gt;"Pôle",'1C TSspéc17'!$C$12="NON"),(('1C TSspéc17'!C$22+'1C TSspéc17'!C$23+'1C TSspéc17'!C$24+'1C TSspéc17'!C$25+'1C TSspéc17'!C$26+'1C TSspéc17'!C$27+'1C TSspéc17'!C$28+'1C TSspéc17'!C$29)/'1C TSspéc17'!C$30))))))</f>
        <v>0</v>
      </c>
      <c r="M1189" s="894">
        <f>IF(OR('1C TSspéc17'!$B$12="",'1C TSspéc17'!C$30=0),0,IF(AND('1C TSspéc17'!$B$12&lt;&gt;"",$K$2="Pôle",'1C TSspéc17'!$C$12="OUI"),(('1C TSspéc17'!C$26+'1C TSspéc17'!C$27+'1C TSspéc17'!C$28)/'1C TSspéc17'!C$17),IF(AND('1C TSspéc17'!$B$12&lt;&gt;"",$K$2="Pôle",'1C TSspéc17'!$C$12="NON"),(('1C TSspéc17'!C$26+'1C TSspéc17'!C$27+'1C TSspéc17'!C$28)/'1C TSspéc17'!C$30),IF(AND('1C TSspéc17'!$B$12&lt;&gt;"",$K$2&lt;&gt;"Pôle"),0))))</f>
        <v>0</v>
      </c>
      <c r="N1189" s="895">
        <f>IF(AND('1C TSspéc17'!$B$12&lt;&gt;0,'1C TSspéc17'!$C$30&lt;&gt;0),L1189+M1189,0)</f>
        <v>0</v>
      </c>
      <c r="O1189" s="851" t="str">
        <f>IF(AND('1C TSspéc17'!$C$17&lt;&gt;0,'1C TSspéc17'!$C$12="OUI"),'1C TSspéc17'!$C$35/'1C TSspéc17'!$C$17,"")</f>
        <v/>
      </c>
      <c r="P1189" s="852" t="str">
        <f>IF(AND('1C TSspéc17'!$C$17&lt;&gt;0,'1C TSspéc17'!$C$12="OUI"),'1C TSspéc17'!$C$36/'1C TSspéc17'!$C$17,"")</f>
        <v/>
      </c>
      <c r="Q1189" s="852" t="str">
        <f>IF(AND('1C TSspéc17'!$C$17&lt;&gt;0,'1C TSspéc17'!$C$12="OUI"),'1C TSspéc17'!$C$37/'1C TSspéc17'!$C$17,"")</f>
        <v/>
      </c>
      <c r="R1189" s="852" t="str">
        <f>IF(AND('1C TSspéc17'!$C$17&lt;&gt;0,'1C TSspéc17'!$C$12="OUI"),'1C TSspéc17'!$C$38/'1C TSspéc17'!$C$17,"")</f>
        <v/>
      </c>
      <c r="S1189" s="852" t="str">
        <f>IF(AND('1C TSspéc17'!$C$17&lt;&gt;0,'1C TSspéc17'!$C$12="OUI"),'1C TSspéc17'!$C$39/'1C TSspéc17'!$C$17,"")</f>
        <v/>
      </c>
      <c r="T1189" s="852" t="str">
        <f>IF(AND('1C TSspéc17'!$C$17&lt;&gt;0,'1C TSspéc17'!$C$12="OUI"),'1C TSspéc17'!$C$40/'1C TSspéc17'!$C$17,"")</f>
        <v/>
      </c>
      <c r="U1189" s="852" t="str">
        <f>IF(AND('1C TSspéc17'!$C$17&lt;&gt;0,'1C TSspéc17'!$C$12="OUI"),'1C TSspéc17'!$C$41/'1C TSspéc17'!$C$17,"")</f>
        <v/>
      </c>
      <c r="V1189" s="852" t="str">
        <f>IF(AND('1C TSspéc17'!$C$17&lt;&gt;0,'1C TSspéc17'!$C$12="OUI"),'1C TSspéc17'!$C$42/'1C TSspéc17'!$C$17,"")</f>
        <v/>
      </c>
      <c r="W1189" s="852" t="str">
        <f>IF(AND('1C TSspéc17'!$C$17&lt;&gt;0,'1C TSspéc17'!$C$12="OUI"),'1C TSspéc17'!$C$43/'1C TSspéc17'!$C$17,"")</f>
        <v/>
      </c>
      <c r="X1189" s="852" t="str">
        <f>IF(AND('1C TSspéc17'!$C$17&lt;&gt;0,'1C TSspéc17'!$C$12="OUI"),'1C TSspéc17'!$C$44/'1C TSspéc17'!$C$17,"")</f>
        <v/>
      </c>
      <c r="Y1189" s="852" t="str">
        <f>IF(AND('1C TSspéc17'!$C$17&lt;&gt;0,'1C TSspéc17'!$C$12="OUI"),'1C TSspéc17'!$C$45/'1C TSspéc17'!$C$17,"")</f>
        <v/>
      </c>
      <c r="Z1189" s="852" t="str">
        <f>IF(AND('1C TSspéc17'!$C$17&lt;&gt;0,'1C TSspéc17'!$C$12="OUI"),'1C TSspéc17'!$C$46/'1C TSspéc17'!$C$17,"")</f>
        <v/>
      </c>
      <c r="AA1189" s="852" t="str">
        <f>IF(AND('1C TSspéc17'!$C$17&lt;&gt;0,'1C TSspéc17'!$C$12="OUI"),'1C TSspéc17'!$C$47/'1C TSspéc17'!$C$17,"")</f>
        <v/>
      </c>
      <c r="AB1189" s="852" t="str">
        <f>IF(AND('1C TSspéc17'!$C$17&lt;&gt;0,'1C TSspéc17'!$C$12="OUI"),'1C TSspéc17'!$C$48/'1C TSspéc17'!$C$17,"")</f>
        <v/>
      </c>
      <c r="AC1189" s="852" t="str">
        <f>IF(AND('1C TSspéc17'!$C$17&lt;&gt;0,'1C TSspéc17'!$C$12="OUI"),'1C TSspéc17'!$C$49/'1C TSspéc17'!$C$17,"")</f>
        <v/>
      </c>
      <c r="AD1189" s="852" t="str">
        <f>IF(AND('1C TSspéc17'!$C$17&lt;&gt;0,'1C TSspéc17'!$C$12="OUI"),'1C TSspéc17'!$C$50/'1C TSspéc17'!$C$17,"")</f>
        <v/>
      </c>
      <c r="AE1189" s="852" t="str">
        <f>IF(AND('1C TSspéc17'!$C$17&lt;&gt;0,'1C TSspéc17'!$C$12="OUI"),'1C TSspéc17'!$C$51/'1C TSspéc17'!$C$17,"")</f>
        <v/>
      </c>
      <c r="AF1189" s="852" t="str">
        <f>IF(AND('1C TSspéc17'!$C$17&lt;&gt;0,'1C TSspéc17'!$C$12="OUI"),'1C TSspéc17'!$C$52/'1C TSspéc17'!$C$17,"")</f>
        <v/>
      </c>
      <c r="AG1189" s="852" t="str">
        <f>IF(AND('1C TSspéc17'!$C$17&lt;&gt;0,'1C TSspéc17'!$C$12="OUI"),'1C TSspéc17'!$C$53/'1C TSspéc17'!$C$17,"")</f>
        <v/>
      </c>
      <c r="AH1189" s="852" t="str">
        <f>IF(AND('1C TSspéc17'!$C$17&lt;&gt;0,'1C TSspéc17'!$C$12="OUI"),'1C TSspéc17'!$C$54/'1C TSspéc17'!$C$17,"")</f>
        <v/>
      </c>
      <c r="AI1189" s="852" t="str">
        <f>IF(AND('1C TSspéc17'!$C$17&lt;&gt;0,'1C TSspéc17'!$C$12="OUI"),'1C TSspéc17'!$C$55/'1C TSspéc17'!$C$17,"")</f>
        <v/>
      </c>
      <c r="AJ1189" s="852" t="str">
        <f>IF(AND('1C TSspéc17'!$C$17&lt;&gt;0,'1C TSspéc17'!$C$12="OUI"),'1C TSspéc17'!$C$56/'1C TSspéc17'!$C$17,"")</f>
        <v/>
      </c>
      <c r="AK1189" s="852" t="str">
        <f>IF(AND('1C TSspéc17'!$C$17&lt;&gt;0,'1C TSspéc17'!$C$12="OUI"),'1C TSspéc17'!$C$57/'1C TSspéc17'!$C$17,"")</f>
        <v/>
      </c>
      <c r="AL1189" s="853">
        <f>IF(AND('1C TSspéc17'!$C$17&lt;&gt;0,'1C TSspéc17'!$C$12="OUI"),N1189+AK1189,N1189)</f>
        <v>0</v>
      </c>
      <c r="AM1189" s="896">
        <f>(J1189+(J1189*H1189)-(J1189*H1189*I1189))*L1189</f>
        <v>0</v>
      </c>
      <c r="AN1189" s="896">
        <f>((J1189+(J1189*H1189)-(J1189*H1189*I1189))*M1189)*50%</f>
        <v>0</v>
      </c>
      <c r="AO1189" s="897" t="str">
        <f>IF(AND('1C TSspéc17'!$C$17&lt;&gt;0,'1C TSspéc17'!$C$30&lt;&gt;0),AM1189+AN1189,"")</f>
        <v/>
      </c>
      <c r="AP1189" s="856" t="str">
        <f>IF(AND('1C TSspéc17'!$C$17&lt;&gt;0,'1C TSspéc17'!$C$30&lt;&gt;0),AM1189-AR1189,"")</f>
        <v/>
      </c>
      <c r="AQ1189" s="857">
        <f>IF(M1189=0,0,AN1189-AS1189)</f>
        <v>0</v>
      </c>
      <c r="AR1189" s="898"/>
      <c r="AS1189" s="859"/>
      <c r="AT1189" s="860" t="str">
        <f>IF(('1C TSspéc17'!C$17*FICHE!$C$14&lt;J1189),"Forfait limité à "&amp;FICHE!$C$14&amp;"€/jour","")</f>
        <v/>
      </c>
      <c r="AU1189" s="861"/>
      <c r="AV1189" s="824"/>
      <c r="AW1189" s="824"/>
      <c r="AX1189" s="824"/>
      <c r="AY1189" s="824"/>
      <c r="AZ1189" s="824"/>
      <c r="BA1189" s="767"/>
      <c r="BB1189" s="767"/>
      <c r="BC1189" s="767"/>
      <c r="BD1189" s="767"/>
      <c r="BE1189" s="767"/>
      <c r="BF1189" s="767"/>
      <c r="BG1189" s="767"/>
      <c r="BH1189" s="767"/>
      <c r="BI1189" s="767"/>
      <c r="BJ1189" s="767"/>
      <c r="BK1189" s="767"/>
      <c r="BL1189" s="767"/>
      <c r="BM1189" s="767"/>
      <c r="BN1189" s="767"/>
      <c r="BO1189" s="767"/>
      <c r="BP1189" s="767"/>
      <c r="BQ1189" s="767"/>
      <c r="BR1189" s="767"/>
      <c r="BS1189" s="767"/>
      <c r="BT1189" s="767"/>
      <c r="BU1189" s="767"/>
      <c r="BV1189" s="767"/>
      <c r="BW1189" s="767"/>
      <c r="BX1189" s="767"/>
      <c r="BY1189" s="767"/>
      <c r="BZ1189" s="767"/>
      <c r="CA1189" s="767"/>
      <c r="CB1189" s="767"/>
      <c r="CC1189" s="767"/>
      <c r="CD1189" s="767"/>
      <c r="CE1189" s="767"/>
      <c r="CF1189" s="767"/>
      <c r="CG1189" s="767"/>
      <c r="CH1189" s="767"/>
      <c r="CI1189" s="767"/>
      <c r="CJ1189" s="767"/>
      <c r="CK1189" s="767"/>
      <c r="CL1189" s="767"/>
      <c r="CM1189" s="767"/>
      <c r="CN1189" s="767"/>
      <c r="CO1189" s="767"/>
      <c r="CP1189" s="767"/>
      <c r="CQ1189" s="767"/>
      <c r="CR1189" s="767"/>
      <c r="CS1189" s="767"/>
      <c r="CT1189" s="767"/>
      <c r="CU1189" s="767"/>
      <c r="CV1189" s="767"/>
      <c r="CW1189" s="767"/>
      <c r="CX1189" s="767"/>
      <c r="CY1189" s="767"/>
      <c r="CZ1189" s="767"/>
      <c r="DA1189" s="767"/>
      <c r="DB1189" s="767"/>
      <c r="DC1189" s="767"/>
      <c r="DD1189" s="767"/>
      <c r="DE1189" s="767"/>
      <c r="DF1189" s="767"/>
      <c r="DG1189" s="767"/>
      <c r="DH1189" s="767"/>
      <c r="DI1189" s="767"/>
      <c r="DJ1189" s="767"/>
      <c r="DK1189" s="767"/>
      <c r="DL1189" s="767"/>
      <c r="DM1189" s="767"/>
      <c r="DN1189" s="767"/>
      <c r="DO1189" s="767"/>
      <c r="DP1189" s="767"/>
      <c r="DQ1189" s="767"/>
      <c r="DR1189" s="767"/>
      <c r="DS1189" s="767"/>
      <c r="DT1189" s="767"/>
      <c r="DU1189" s="767"/>
      <c r="DV1189" s="767"/>
      <c r="DW1189" s="767"/>
      <c r="DX1189" s="767"/>
      <c r="DY1189" s="767"/>
      <c r="DZ1189" s="767"/>
      <c r="EA1189" s="767"/>
      <c r="EB1189" s="767"/>
      <c r="EC1189" s="767"/>
      <c r="ED1189" s="767"/>
      <c r="EE1189" s="767"/>
      <c r="EF1189" s="767"/>
      <c r="EG1189" s="767"/>
      <c r="EH1189" s="767"/>
      <c r="EI1189" s="767"/>
      <c r="EJ1189" s="767"/>
      <c r="EK1189" s="767"/>
      <c r="EL1189" s="767"/>
      <c r="EM1189" s="767"/>
      <c r="EN1189" s="767"/>
      <c r="EO1189" s="767"/>
      <c r="EP1189" s="767"/>
      <c r="EQ1189" s="767"/>
      <c r="ER1189" s="767"/>
      <c r="ES1189" s="767"/>
      <c r="ET1189" s="767"/>
      <c r="EU1189" s="767"/>
      <c r="EV1189" s="767"/>
      <c r="EW1189" s="767"/>
      <c r="EX1189" s="767"/>
      <c r="EY1189" s="767"/>
      <c r="EZ1189" s="767"/>
      <c r="FA1189" s="767"/>
      <c r="FB1189" s="767"/>
      <c r="FC1189" s="767"/>
      <c r="FD1189" s="767"/>
      <c r="FE1189" s="767"/>
      <c r="FF1189" s="767"/>
      <c r="FG1189" s="767"/>
      <c r="FH1189" s="767"/>
      <c r="FI1189" s="767"/>
      <c r="FJ1189" s="767"/>
      <c r="FK1189" s="767"/>
      <c r="FL1189" s="767"/>
      <c r="FM1189" s="767"/>
      <c r="FN1189" s="767"/>
      <c r="FO1189" s="767"/>
      <c r="FP1189" s="767"/>
      <c r="FQ1189" s="767"/>
      <c r="FR1189" s="767"/>
      <c r="FS1189" s="767"/>
      <c r="FT1189" s="767"/>
      <c r="FU1189" s="767"/>
      <c r="FV1189" s="767"/>
      <c r="FW1189" s="767"/>
      <c r="FX1189" s="767"/>
      <c r="FY1189" s="767"/>
      <c r="FZ1189" s="767"/>
      <c r="GA1189" s="767"/>
      <c r="GB1189" s="767"/>
      <c r="GC1189" s="767"/>
      <c r="GD1189" s="767"/>
      <c r="GE1189" s="767"/>
      <c r="GF1189" s="767"/>
      <c r="GG1189" s="767"/>
      <c r="GH1189" s="767"/>
      <c r="GI1189" s="767"/>
      <c r="GJ1189" s="767"/>
      <c r="GK1189" s="767"/>
      <c r="GL1189" s="767"/>
      <c r="GM1189" s="767"/>
      <c r="GN1189" s="767"/>
      <c r="GO1189" s="767"/>
      <c r="GP1189" s="767"/>
      <c r="GQ1189" s="767"/>
      <c r="GR1189" s="767"/>
      <c r="GS1189" s="767"/>
      <c r="GT1189" s="767"/>
      <c r="GU1189" s="767"/>
      <c r="GV1189" s="767"/>
      <c r="GW1189" s="767"/>
      <c r="GX1189" s="767"/>
      <c r="GY1189" s="767"/>
      <c r="GZ1189" s="767"/>
      <c r="HA1189" s="767"/>
      <c r="HB1189" s="767"/>
      <c r="HC1189" s="767"/>
    </row>
    <row r="1190" spans="1:211" s="864" customFormat="1" ht="13.9" hidden="1" customHeight="1">
      <c r="A1190" s="307"/>
      <c r="B1190" s="351"/>
      <c r="C1190" s="971" t="str">
        <f>IF('1C TSspéc17'!D$17&lt;&gt;0,'1C TSspéc17'!$B$12,"")</f>
        <v/>
      </c>
      <c r="D1190" s="972"/>
      <c r="E1190" s="973"/>
      <c r="F1190" s="93">
        <f>IF(AND($C1190='1C TSspéc17'!$B$12,'1C TSspéc17'!$B$16="spécifiques",'1C TSspéc17'!$D$17&lt;&gt;""),'1C TSspéc17'!$D$21,"")</f>
        <v>0</v>
      </c>
      <c r="G1190" s="863"/>
      <c r="H1190" s="745">
        <v>0.21</v>
      </c>
      <c r="I1190" s="747">
        <v>1</v>
      </c>
      <c r="J1190" s="312"/>
      <c r="K1190" s="680">
        <f t="shared" si="321"/>
        <v>0</v>
      </c>
      <c r="L1190" s="556">
        <f>IF(OR('1C TSspéc17'!$B$12="",'1C TSspéc17'!D$30=0),0,IF(AND('1C TSspéc17'!$B$12&lt;&gt;"",$K$2="Pôle",'1C TSspéc17'!$C$12="OUI"),(('1C TSspéc17'!D$22+'1C TSspéc17'!D$23+'1C TSspéc17'!D$24+'1C TSspéc17'!D$25+'1C TSspéc17'!D$29)/'1C TSspéc17'!D$17),IF(AND('1C TSspéc17'!$B$12&lt;&gt;"",$K$2="Pôle",'1C TSspéc17'!$C$12="NON"),(('1C TSspéc17'!D$22+'1C TSspéc17'!D$23+'1C TSspéc17'!D$24+'1C TSspéc17'!D$25+'1C TSspéc17'!D$29)/'1C TSspéc17'!D$30),IF(AND('1C TSspéc17'!$B$12&lt;&gt;"",$K$2&lt;&gt;"Pôle",'1C TSspéc17'!$C$12="OUI"),(('1C TSspéc17'!D$22+'1C TSspéc17'!D$23+'1C TSspéc17'!D$24+'1C TSspéc17'!D$25+'1C TSspéc17'!D$26+'1C TSspéc17'!D$27+'1C TSspéc17'!D$28+'1C TSspéc17'!D$29)/'1C TSspéc17'!D$17),IF(AND('1C TSspéc17'!$B$12&lt;&gt;"",$K$2&lt;&gt;"Pôle",'1C TSspéc17'!$C$12="NON"),(('1C TSspéc17'!D$22+'1C TSspéc17'!D$23+'1C TSspéc17'!D$24+'1C TSspéc17'!D$25+'1C TSspéc17'!D$26+'1C TSspéc17'!D$27+'1C TSspéc17'!D$28+'1C TSspéc17'!D$29)/'1C TSspéc17'!D$30))))))</f>
        <v>0</v>
      </c>
      <c r="M1190" s="556">
        <f>IF(OR('1C TSspéc17'!$B$12="",'1C TSspéc17'!D$30=0),0,IF(AND('1C TSspéc17'!$B$12&lt;&gt;"",$K$2="Pôle",'1C TSspéc17'!$C$12="OUI"),(('1C TSspéc17'!D$26+'1C TSspéc17'!D$27+'1C TSspéc17'!D$28)/'1C TSspéc17'!D$17),IF(AND('1C TSspéc17'!$B$12&lt;&gt;"",$K$2="Pôle",'1C TSspéc17'!$C$12="NON"),(('1C TSspéc17'!D$26+'1C TSspéc17'!D$27+'1C TSspéc17'!D$28)/'1C TSspéc17'!D$30),IF(AND('1C TSspéc17'!$B$12&lt;&gt;"",$K$2&lt;&gt;"Pôle"),0))))</f>
        <v>0</v>
      </c>
      <c r="N1190" s="557">
        <f>IF(AND('1C TSspéc17'!$B$12&lt;&gt;0,'1C TSspéc17'!$D$30&lt;&gt;0),L1190+M1190,0)</f>
        <v>0</v>
      </c>
      <c r="O1190" s="542" t="str">
        <f>IF(AND('1C TSspéc17'!$D$17&lt;&gt;0,'1C TSspéc17'!$C$12="OUI"),'1C TSspéc17'!$D$35/'1C TSspéc17'!$D$17,"")</f>
        <v/>
      </c>
      <c r="P1190" s="543" t="str">
        <f>IF(AND('1C TSspéc17'!$D$17&lt;&gt;0,'1C TSspéc17'!$C$12="OUI"),'1C TSspéc17'!$D$36/'1C TSspéc17'!$D$17,"")</f>
        <v/>
      </c>
      <c r="Q1190" s="543" t="str">
        <f>IF(AND('1C TSspéc17'!$D$17&lt;&gt;0,'1C TSspéc17'!$C$12="OUI"),'1C TSspéc17'!$D$37/'1C TSspéc17'!$D$17,"")</f>
        <v/>
      </c>
      <c r="R1190" s="543" t="str">
        <f>IF(AND('1C TSspéc17'!$D$17&lt;&gt;0,'1C TSspéc17'!$C$12="OUI"),'1C TSspéc17'!$D$38/'1C TSspéc17'!$D$17,"")</f>
        <v/>
      </c>
      <c r="S1190" s="543" t="str">
        <f>IF(AND('1C TSspéc17'!$D$17&lt;&gt;0,'1C TSspéc17'!$C$12="OUI"),'1C TSspéc17'!$D$39/'1C TSspéc17'!$D$17,"")</f>
        <v/>
      </c>
      <c r="T1190" s="543" t="str">
        <f>IF(AND('1C TSspéc17'!$D$17&lt;&gt;0,'1C TSspéc17'!$C$12="OUI"),'1C TSspéc17'!$D$40/'1C TSspéc17'!$D$17,"")</f>
        <v/>
      </c>
      <c r="U1190" s="543" t="str">
        <f>IF(AND('1C TSspéc17'!$D$17&lt;&gt;0,'1C TSspéc17'!$C$12="OUI"),'1C TSspéc17'!$D$41/'1C TSspéc17'!$D$17,"")</f>
        <v/>
      </c>
      <c r="V1190" s="543" t="str">
        <f>IF(AND('1C TSspéc17'!$D$17&lt;&gt;0,'1C TSspéc17'!$C$12="OUI"),'1C TSspéc17'!$D$42/'1C TSspéc17'!$D$17,"")</f>
        <v/>
      </c>
      <c r="W1190" s="543" t="str">
        <f>IF(AND('1C TSspéc17'!$D$17&lt;&gt;0,'1C TSspéc17'!$C$12="OUI"),'1C TSspéc17'!$D$43/'1C TSspéc17'!$D$17,"")</f>
        <v/>
      </c>
      <c r="X1190" s="543" t="str">
        <f>IF(AND('1C TSspéc17'!$D$17&lt;&gt;0,'1C TSspéc17'!$C$12="OUI"),'1C TSspéc17'!$D$44/'1C TSspéc17'!$D$17,"")</f>
        <v/>
      </c>
      <c r="Y1190" s="543" t="str">
        <f>IF(AND('1C TSspéc17'!$D$17&lt;&gt;0,'1C TSspéc17'!$C$12="OUI"),'1C TSspéc17'!$D$45/'1C TSspéc17'!$D$17,"")</f>
        <v/>
      </c>
      <c r="Z1190" s="543" t="str">
        <f>IF(AND('1C TSspéc17'!$D$17&lt;&gt;0,'1C TSspéc17'!$C$12="OUI"),'1C TSspéc17'!$D$46/'1C TSspéc17'!$D$17,"")</f>
        <v/>
      </c>
      <c r="AA1190" s="543" t="str">
        <f>IF(AND('1C TSspéc17'!$D$17&lt;&gt;0,'1C TSspéc17'!$C$12="OUI"),'1C TSspéc17'!$D$47/'1C TSspéc17'!$D$17,"")</f>
        <v/>
      </c>
      <c r="AB1190" s="543" t="str">
        <f>IF(AND('1C TSspéc17'!$D$17&lt;&gt;0,'1C TSspéc17'!$C$12="OUI"),'1C TSspéc17'!$D$48/'1C TSspéc17'!$D$17,"")</f>
        <v/>
      </c>
      <c r="AC1190" s="543" t="str">
        <f>IF(AND('1C TSspéc17'!$D$17&lt;&gt;0,'1C TSspéc17'!$C$12="OUI"),'1C TSspéc17'!$D$49/'1C TSspéc17'!$D$17,"")</f>
        <v/>
      </c>
      <c r="AD1190" s="543" t="str">
        <f>IF(AND('1C TSspéc17'!$D$17&lt;&gt;0,'1C TSspéc17'!$C$12="OUI"),'1C TSspéc17'!$D$50/'1C TSspéc17'!$D$17,"")</f>
        <v/>
      </c>
      <c r="AE1190" s="543" t="str">
        <f>IF(AND('1C TSspéc17'!$D$17&lt;&gt;0,'1C TSspéc17'!$C$12="OUI"),'1C TSspéc17'!$D$51/'1C TSspéc17'!$D$17,"")</f>
        <v/>
      </c>
      <c r="AF1190" s="543" t="str">
        <f>IF(AND('1C TSspéc17'!$D$17&lt;&gt;0,'1C TSspéc17'!$C$12="OUI"),'1C TSspéc17'!$D$52/'1C TSspéc17'!$D$17,"")</f>
        <v/>
      </c>
      <c r="AG1190" s="543" t="str">
        <f>IF(AND('1C TSspéc17'!$D$17&lt;&gt;0,'1C TSspéc17'!$C$12="OUI"),'1C TSspéc17'!$D$53/'1C TSspéc17'!$D$17,"")</f>
        <v/>
      </c>
      <c r="AH1190" s="543" t="str">
        <f>IF(AND('1C TSspéc17'!$D$17&lt;&gt;0,'1C TSspéc17'!$C$12="OUI"),'1C TSspéc17'!$D$54/'1C TSspéc17'!$D$17,"")</f>
        <v/>
      </c>
      <c r="AI1190" s="543" t="str">
        <f>IF(AND('1C TSspéc17'!$D$17&lt;&gt;0,'1C TSspéc17'!$C$12="OUI"),'1C TSspéc17'!$D$55/'1C TSspéc17'!$D$17,"")</f>
        <v/>
      </c>
      <c r="AJ1190" s="543" t="str">
        <f>IF(AND('1C TSspéc17'!$D$17&lt;&gt;0,'1C TSspéc17'!$C$12="OUI"),'1C TSspéc17'!$D$56/'1C TSspéc17'!$D$17,"")</f>
        <v/>
      </c>
      <c r="AK1190" s="543" t="str">
        <f>IF(AND('1C TSspéc17'!$D$17&lt;&gt;0,'1C TSspéc17'!$C$12="OUI"),'1C TSspéc17'!$D$57/'1C TSspéc17'!$D$17,"")</f>
        <v/>
      </c>
      <c r="AL1190" s="72">
        <f>IF(AND('1C TSspéc17'!$D$17&lt;&gt;0,'1C TSspéc17'!$C$12="OUI"),N1190+AK1190,N1190)</f>
        <v>0</v>
      </c>
      <c r="AM1190" s="417">
        <f t="shared" ref="AM1190:AM1212" si="322">(J1190+(J1190*H1190)-(J1190*H1190*I1190))*L1190</f>
        <v>0</v>
      </c>
      <c r="AN1190" s="417">
        <f t="shared" ref="AN1190:AN1212" si="323">((J1190+(J1190*H1190)-(J1190*H1190*I1190))*M1190)*50%</f>
        <v>0</v>
      </c>
      <c r="AO1190" s="418" t="str">
        <f>IF(AND('1C TSspéc17'!$D$17&lt;&gt;0,'1C TSspéc17'!$D$30&lt;&gt;0),AM1190+AN1190,"")</f>
        <v/>
      </c>
      <c r="AP1190" s="573" t="str">
        <f>IF(AND('1C TSspéc17'!$D$17&lt;&gt;0,'1C TSspéc17'!$D$30&lt;&gt;0),AM1190-AR1190,"")</f>
        <v/>
      </c>
      <c r="AQ1190" s="583">
        <f t="shared" ref="AQ1190:AQ1212" si="324">IF(M1190=0,0,AN1190-AS1190)</f>
        <v>0</v>
      </c>
      <c r="AR1190" s="596"/>
      <c r="AS1190" s="102"/>
      <c r="AT1190" s="27" t="str">
        <f>IF(('1C TSspéc17'!D$17*FICHE!$C$14&lt;J1190),"Forfait limité à "&amp;FICHE!$C$14&amp;"€/jour","")</f>
        <v/>
      </c>
      <c r="AU1190" s="592"/>
      <c r="AV1190" s="824"/>
      <c r="AW1190" s="824"/>
      <c r="AX1190" s="824"/>
      <c r="AY1190" s="824"/>
      <c r="AZ1190" s="824"/>
      <c r="BA1190" s="767"/>
      <c r="BB1190" s="767"/>
      <c r="BC1190" s="767"/>
      <c r="BD1190" s="767"/>
      <c r="BE1190" s="767"/>
      <c r="BF1190" s="767"/>
      <c r="BG1190" s="767"/>
      <c r="BH1190" s="767"/>
      <c r="BI1190" s="767"/>
      <c r="BJ1190" s="767"/>
      <c r="BK1190" s="767"/>
      <c r="BL1190" s="767"/>
      <c r="BM1190" s="767"/>
      <c r="BN1190" s="767"/>
      <c r="BO1190" s="767"/>
      <c r="BP1190" s="767"/>
      <c r="BQ1190" s="767"/>
      <c r="BR1190" s="767"/>
      <c r="BS1190" s="767"/>
      <c r="BT1190" s="767"/>
      <c r="BU1190" s="767"/>
      <c r="BV1190" s="767"/>
      <c r="BW1190" s="767"/>
      <c r="BX1190" s="767"/>
      <c r="BY1190" s="767"/>
      <c r="BZ1190" s="767"/>
      <c r="CA1190" s="767"/>
      <c r="CB1190" s="767"/>
      <c r="CC1190" s="767"/>
      <c r="CD1190" s="767"/>
      <c r="CE1190" s="767"/>
      <c r="CF1190" s="767"/>
      <c r="CG1190" s="767"/>
      <c r="CH1190" s="767"/>
      <c r="CI1190" s="767"/>
      <c r="CJ1190" s="767"/>
      <c r="CK1190" s="767"/>
      <c r="CL1190" s="767"/>
      <c r="CM1190" s="767"/>
      <c r="CN1190" s="767"/>
      <c r="CO1190" s="767"/>
      <c r="CP1190" s="767"/>
      <c r="CQ1190" s="767"/>
      <c r="CR1190" s="767"/>
      <c r="CS1190" s="767"/>
      <c r="CT1190" s="767"/>
      <c r="CU1190" s="767"/>
      <c r="CV1190" s="767"/>
      <c r="CW1190" s="767"/>
      <c r="CX1190" s="767"/>
      <c r="CY1190" s="767"/>
      <c r="CZ1190" s="767"/>
      <c r="DA1190" s="767"/>
      <c r="DB1190" s="767"/>
      <c r="DC1190" s="767"/>
      <c r="DD1190" s="767"/>
      <c r="DE1190" s="767"/>
      <c r="DF1190" s="767"/>
      <c r="DG1190" s="767"/>
      <c r="DH1190" s="767"/>
      <c r="DI1190" s="767"/>
      <c r="DJ1190" s="767"/>
      <c r="DK1190" s="767"/>
      <c r="DL1190" s="767"/>
      <c r="DM1190" s="767"/>
      <c r="DN1190" s="767"/>
      <c r="DO1190" s="767"/>
      <c r="DP1190" s="767"/>
      <c r="DQ1190" s="767"/>
      <c r="DR1190" s="767"/>
      <c r="DS1190" s="767"/>
      <c r="DT1190" s="767"/>
      <c r="DU1190" s="767"/>
      <c r="DV1190" s="767"/>
      <c r="DW1190" s="767"/>
      <c r="DX1190" s="767"/>
      <c r="DY1190" s="767"/>
      <c r="DZ1190" s="767"/>
      <c r="EA1190" s="767"/>
      <c r="EB1190" s="767"/>
      <c r="EC1190" s="767"/>
      <c r="ED1190" s="767"/>
      <c r="EE1190" s="767"/>
      <c r="EF1190" s="767"/>
      <c r="EG1190" s="767"/>
      <c r="EH1190" s="767"/>
      <c r="EI1190" s="767"/>
      <c r="EJ1190" s="767"/>
      <c r="EK1190" s="767"/>
      <c r="EL1190" s="767"/>
      <c r="EM1190" s="767"/>
      <c r="EN1190" s="767"/>
      <c r="EO1190" s="767"/>
      <c r="EP1190" s="767"/>
      <c r="EQ1190" s="767"/>
      <c r="ER1190" s="767"/>
      <c r="ES1190" s="767"/>
      <c r="ET1190" s="767"/>
      <c r="EU1190" s="767"/>
      <c r="EV1190" s="767"/>
      <c r="EW1190" s="767"/>
      <c r="EX1190" s="767"/>
      <c r="EY1190" s="767"/>
      <c r="EZ1190" s="767"/>
      <c r="FA1190" s="767"/>
      <c r="FB1190" s="767"/>
      <c r="FC1190" s="767"/>
      <c r="FD1190" s="767"/>
      <c r="FE1190" s="767"/>
      <c r="FF1190" s="767"/>
      <c r="FG1190" s="767"/>
      <c r="FH1190" s="767"/>
      <c r="FI1190" s="767"/>
      <c r="FJ1190" s="767"/>
      <c r="FK1190" s="767"/>
      <c r="FL1190" s="767"/>
      <c r="FM1190" s="767"/>
      <c r="FN1190" s="767"/>
      <c r="FO1190" s="767"/>
      <c r="FP1190" s="767"/>
      <c r="FQ1190" s="767"/>
      <c r="FR1190" s="767"/>
      <c r="FS1190" s="767"/>
      <c r="FT1190" s="767"/>
      <c r="FU1190" s="767"/>
      <c r="FV1190" s="767"/>
      <c r="FW1190" s="767"/>
      <c r="FX1190" s="767"/>
      <c r="FY1190" s="767"/>
      <c r="FZ1190" s="767"/>
      <c r="GA1190" s="767"/>
      <c r="GB1190" s="767"/>
      <c r="GC1190" s="767"/>
      <c r="GD1190" s="767"/>
      <c r="GE1190" s="767"/>
      <c r="GF1190" s="767"/>
      <c r="GG1190" s="767"/>
      <c r="GH1190" s="767"/>
      <c r="GI1190" s="767"/>
      <c r="GJ1190" s="767"/>
      <c r="GK1190" s="767"/>
      <c r="GL1190" s="767"/>
      <c r="GM1190" s="767"/>
      <c r="GN1190" s="767"/>
      <c r="GO1190" s="767"/>
      <c r="GP1190" s="767"/>
      <c r="GQ1190" s="767"/>
      <c r="GR1190" s="767"/>
      <c r="GS1190" s="767"/>
      <c r="GT1190" s="767"/>
      <c r="GU1190" s="767"/>
      <c r="GV1190" s="767"/>
      <c r="GW1190" s="767"/>
      <c r="GX1190" s="767"/>
      <c r="GY1190" s="767"/>
      <c r="GZ1190" s="767"/>
      <c r="HA1190" s="767"/>
      <c r="HB1190" s="767"/>
      <c r="HC1190" s="767"/>
    </row>
    <row r="1191" spans="1:211" s="864" customFormat="1" ht="13.9" hidden="1" customHeight="1">
      <c r="A1191" s="307"/>
      <c r="B1191" s="351"/>
      <c r="C1191" s="971" t="str">
        <f>IF('1C TSspéc17'!E$17&lt;&gt;0,'1C TSspéc17'!$B$12,"")</f>
        <v/>
      </c>
      <c r="D1191" s="972"/>
      <c r="E1191" s="973"/>
      <c r="F1191" s="93">
        <f>IF(AND($C1191='1C TSspéc17'!$B$12,'1C TSspéc17'!$B$16="spécifiques",'1C TSspéc17'!$E$17&lt;&gt;""),'1C TSspéc17'!$E$21,"")</f>
        <v>0</v>
      </c>
      <c r="G1191" s="863"/>
      <c r="H1191" s="745">
        <v>0.21</v>
      </c>
      <c r="I1191" s="747">
        <v>1</v>
      </c>
      <c r="J1191" s="312"/>
      <c r="K1191" s="680">
        <f t="shared" si="321"/>
        <v>0</v>
      </c>
      <c r="L1191" s="556">
        <f>IF(OR('1C TSspéc17'!$B$12="",'1C TSspéc17'!E$30=0),0,IF(AND('1C TSspéc17'!$B$12&lt;&gt;"",$K$2="Pôle",'1C TSspéc17'!$C$12="OUI"),(('1C TSspéc17'!E$22+'1C TSspéc17'!E$23+'1C TSspéc17'!E$24+'1C TSspéc17'!E$25+'1C TSspéc17'!E$29)/'1C TSspéc17'!E$17),IF(AND('1C TSspéc17'!$B$12&lt;&gt;"",$K$2="Pôle",'1C TSspéc17'!$C$12="NON"),(('1C TSspéc17'!E$22+'1C TSspéc17'!E$23+'1C TSspéc17'!E$24+'1C TSspéc17'!E$25+'1C TSspéc17'!E$29)/'1C TSspéc17'!E$30),IF(AND('1C TSspéc17'!$B$12&lt;&gt;"",$K$2&lt;&gt;"Pôle",'1C TSspéc17'!$C$12="OUI"),(('1C TSspéc17'!E$22+'1C TSspéc17'!E$23+'1C TSspéc17'!E$24+'1C TSspéc17'!E$25+'1C TSspéc17'!E$26+'1C TSspéc17'!E$27+'1C TSspéc17'!E$28+'1C TSspéc17'!E$29)/'1C TSspéc17'!E$17),IF(AND('1C TSspéc17'!$B$12&lt;&gt;"",$K$2&lt;&gt;"Pôle",'1C TSspéc17'!$C$12="NON"),(('1C TSspéc17'!E$22+'1C TSspéc17'!E$23+'1C TSspéc17'!E$24+'1C TSspéc17'!E$25+'1C TSspéc17'!E$26+'1C TSspéc17'!E$27+'1C TSspéc17'!E$28+'1C TSspéc17'!E$29)/'1C TSspéc17'!E$30))))))</f>
        <v>0</v>
      </c>
      <c r="M1191" s="556">
        <f>IF(OR('1C TSspéc17'!$B$12="",'1C TSspéc17'!E$30=0),0,IF(AND('1C TSspéc17'!$B$12&lt;&gt;"",$K$2="Pôle",'1C TSspéc17'!$C$12="OUI"),(('1C TSspéc17'!E$26+'1C TSspéc17'!E$27+'1C TSspéc17'!E$28)/'1C TSspéc17'!E$17),IF(AND('1C TSspéc17'!$B$12&lt;&gt;"",$K$2="Pôle",'1C TSspéc17'!$C$12="NON"),(('1C TSspéc17'!E$26+'1C TSspéc17'!E$27+'1C TSspéc17'!E$28)/'1C TSspéc17'!E$30),IF(AND('1C TSspéc17'!$B$12&lt;&gt;"",$K$2&lt;&gt;"Pôle"),0))))</f>
        <v>0</v>
      </c>
      <c r="N1191" s="557">
        <f>IF(AND('1C TSspéc17'!$B$12&lt;&gt;0,'1C TSspéc17'!$E$30&lt;&gt;0),L1191+M1191,0)</f>
        <v>0</v>
      </c>
      <c r="O1191" s="542" t="str">
        <f>IF(AND('1C TSspéc17'!$E$17&lt;&gt;0,'1C TSspéc17'!$C$12="OUI"),'1C TSspéc17'!$E$35/'1C TSspéc17'!$E$17,"")</f>
        <v/>
      </c>
      <c r="P1191" s="543" t="str">
        <f>IF(AND('1C TSspéc17'!$E$17&lt;&gt;0,'1C TSspéc17'!$C$12="OUI"),'1C TSspéc17'!$E$36/'1C TSspéc17'!$E$17,"")</f>
        <v/>
      </c>
      <c r="Q1191" s="543" t="str">
        <f>IF(AND('1C TSspéc17'!$E$17&lt;&gt;0,'1C TSspéc17'!$C$12="OUI"),'1C TSspéc17'!$E$37/'1C TSspéc17'!$E$17,"")</f>
        <v/>
      </c>
      <c r="R1191" s="543" t="str">
        <f>IF(AND('1C TSspéc17'!$E$17&lt;&gt;0,'1C TSspéc17'!$C$12="OUI"),'1C TSspéc17'!$E$38/'1C TSspéc17'!$E$17,"")</f>
        <v/>
      </c>
      <c r="S1191" s="543" t="str">
        <f>IF(AND('1C TSspéc17'!$E$17&lt;&gt;0,'1C TSspéc17'!$C$12="OUI"),'1C TSspéc17'!$E$39/'1C TSspéc17'!$E$17,"")</f>
        <v/>
      </c>
      <c r="T1191" s="543" t="str">
        <f>IF(AND('1C TSspéc17'!$E$17&lt;&gt;0,'1C TSspéc17'!$C$12="OUI"),'1C TSspéc17'!$E$40/'1C TSspéc17'!$E$17,"")</f>
        <v/>
      </c>
      <c r="U1191" s="543" t="str">
        <f>IF(AND('1C TSspéc17'!$E$17&lt;&gt;0,'1C TSspéc17'!$C$12="OUI"),'1C TSspéc17'!$E$41/'1C TSspéc17'!$E$17,"")</f>
        <v/>
      </c>
      <c r="V1191" s="543" t="str">
        <f>IF(AND('1C TSspéc17'!$E$17&lt;&gt;0,'1C TSspéc17'!$C$12="OUI"),'1C TSspéc17'!$E$42/'1C TSspéc17'!$E$17,"")</f>
        <v/>
      </c>
      <c r="W1191" s="543" t="str">
        <f>IF(AND('1C TSspéc17'!$E$17&lt;&gt;0,'1C TSspéc17'!$C$12="OUI"),'1C TSspéc17'!$E$43/'1C TSspéc17'!$E$17,"")</f>
        <v/>
      </c>
      <c r="X1191" s="543" t="str">
        <f>IF(AND('1C TSspéc17'!$E$17&lt;&gt;0,'1C TSspéc17'!$C$12="OUI"),'1C TSspéc17'!$E$44/'1C TSspéc17'!$E$17,"")</f>
        <v/>
      </c>
      <c r="Y1191" s="543" t="str">
        <f>IF(AND('1C TSspéc17'!$E$17&lt;&gt;0,'1C TSspéc17'!$C$12="OUI"),'1C TSspéc17'!$E$45/'1C TSspéc17'!$E$17,"")</f>
        <v/>
      </c>
      <c r="Z1191" s="543" t="str">
        <f>IF(AND('1C TSspéc17'!$E$17&lt;&gt;0,'1C TSspéc17'!$C$12="OUI"),'1C TSspéc17'!$E$46/'1C TSspéc17'!$E$17,"")</f>
        <v/>
      </c>
      <c r="AA1191" s="543" t="str">
        <f>IF(AND('1C TSspéc17'!$E$17&lt;&gt;0,'1C TSspéc17'!$C$12="OUI"),'1C TSspéc17'!$E$47/'1C TSspéc17'!$E$17,"")</f>
        <v/>
      </c>
      <c r="AB1191" s="543" t="str">
        <f>IF(AND('1C TSspéc17'!$E$17&lt;&gt;0,'1C TSspéc17'!$C$12="OUI"),'1C TSspéc17'!$E$48/'1C TSspéc17'!$E$17,"")</f>
        <v/>
      </c>
      <c r="AC1191" s="543" t="str">
        <f>IF(AND('1C TSspéc17'!$E$17&lt;&gt;0,'1C TSspéc17'!$C$12="OUI"),'1C TSspéc17'!$E$49/'1C TSspéc17'!$E$17,"")</f>
        <v/>
      </c>
      <c r="AD1191" s="543" t="str">
        <f>IF(AND('1C TSspéc17'!$E$17&lt;&gt;0,'1C TSspéc17'!$C$12="OUI"),'1C TSspéc17'!$E$50/'1C TSspéc17'!$E$17,"")</f>
        <v/>
      </c>
      <c r="AE1191" s="543" t="str">
        <f>IF(AND('1C TSspéc17'!$E$17&lt;&gt;0,'1C TSspéc17'!$C$12="OUI"),'1C TSspéc17'!$E$51/'1C TSspéc17'!$E$17,"")</f>
        <v/>
      </c>
      <c r="AF1191" s="543" t="str">
        <f>IF(AND('1C TSspéc17'!$E$17&lt;&gt;0,'1C TSspéc17'!$C$12="OUI"),'1C TSspéc17'!$E$52/'1C TSspéc17'!$E$17,"")</f>
        <v/>
      </c>
      <c r="AG1191" s="543" t="str">
        <f>IF(AND('1C TSspéc17'!$E$17&lt;&gt;0,'1C TSspéc17'!$C$12="OUI"),'1C TSspéc17'!$E$53/'1C TSspéc17'!$E$17,"")</f>
        <v/>
      </c>
      <c r="AH1191" s="543" t="str">
        <f>IF(AND('1C TSspéc17'!$E$17&lt;&gt;0,'1C TSspéc17'!$C$12="OUI"),'1C TSspéc17'!$E$54/'1C TSspéc17'!$E$17,"")</f>
        <v/>
      </c>
      <c r="AI1191" s="543" t="str">
        <f>IF(AND('1C TSspéc17'!$E$17&lt;&gt;0,'1C TSspéc17'!$C$12="OUI"),'1C TSspéc17'!$E$55/'1C TSspéc17'!$E$17,"")</f>
        <v/>
      </c>
      <c r="AJ1191" s="543" t="str">
        <f>IF(AND('1C TSspéc17'!$E$17&lt;&gt;0,'1C TSspéc17'!$C$12="OUI"),'1C TSspéc17'!$E$56/'1C TSspéc17'!$E$17,"")</f>
        <v/>
      </c>
      <c r="AK1191" s="543" t="str">
        <f>IF(AND('1C TSspéc17'!$E$17&lt;&gt;0,'1C TSspéc17'!$C$12="OUI"),'1C TSspéc17'!$E$57/'1C TSspéc17'!$E$17,"")</f>
        <v/>
      </c>
      <c r="AL1191" s="72">
        <f>IF(AND('1C TSspéc17'!$E$17&lt;&gt;0,'1C TSspéc17'!$C$12="OUI"),N1191+AK1191,N1191)</f>
        <v>0</v>
      </c>
      <c r="AM1191" s="417">
        <f t="shared" si="322"/>
        <v>0</v>
      </c>
      <c r="AN1191" s="417">
        <f t="shared" si="323"/>
        <v>0</v>
      </c>
      <c r="AO1191" s="418" t="str">
        <f>IF(AND('1C TSspéc17'!$E$17&lt;&gt;0,'1C TSspéc17'!$E$30&lt;&gt;0),AM1191+AN1191,"")</f>
        <v/>
      </c>
      <c r="AP1191" s="573" t="str">
        <f>IF(AND('1C TSspéc17'!$E$17&lt;&gt;0,'1C TSspéc17'!$E$30&lt;&gt;0),AM1191-AR1191,"")</f>
        <v/>
      </c>
      <c r="AQ1191" s="583">
        <f t="shared" si="324"/>
        <v>0</v>
      </c>
      <c r="AR1191" s="596"/>
      <c r="AS1191" s="102"/>
      <c r="AT1191" s="27" t="str">
        <f>IF(('1C TSspéc17'!E$17*FICHE!$C$14&lt;J1191),"Forfait limité à "&amp;FICHE!$C$14&amp;"€/jour","")</f>
        <v/>
      </c>
      <c r="AU1191" s="592"/>
      <c r="AV1191" s="824"/>
      <c r="AW1191" s="824"/>
      <c r="AX1191" s="824"/>
      <c r="AY1191" s="824"/>
      <c r="AZ1191" s="824"/>
      <c r="BA1191" s="767"/>
      <c r="BB1191" s="767"/>
      <c r="BC1191" s="767"/>
      <c r="BD1191" s="767"/>
      <c r="BE1191" s="767"/>
      <c r="BF1191" s="767"/>
      <c r="BG1191" s="767"/>
      <c r="BH1191" s="767"/>
      <c r="BI1191" s="767"/>
      <c r="BJ1191" s="767"/>
      <c r="BK1191" s="767"/>
      <c r="BL1191" s="767"/>
      <c r="BM1191" s="767"/>
      <c r="BN1191" s="767"/>
      <c r="BO1191" s="767"/>
      <c r="BP1191" s="767"/>
      <c r="BQ1191" s="767"/>
      <c r="BR1191" s="767"/>
      <c r="BS1191" s="767"/>
      <c r="BT1191" s="767"/>
      <c r="BU1191" s="767"/>
      <c r="BV1191" s="767"/>
      <c r="BW1191" s="767"/>
      <c r="BX1191" s="767"/>
      <c r="BY1191" s="767"/>
      <c r="BZ1191" s="767"/>
      <c r="CA1191" s="767"/>
      <c r="CB1191" s="767"/>
      <c r="CC1191" s="767"/>
      <c r="CD1191" s="767"/>
      <c r="CE1191" s="767"/>
      <c r="CF1191" s="767"/>
      <c r="CG1191" s="767"/>
      <c r="CH1191" s="767"/>
      <c r="CI1191" s="767"/>
      <c r="CJ1191" s="767"/>
      <c r="CK1191" s="767"/>
      <c r="CL1191" s="767"/>
      <c r="CM1191" s="767"/>
      <c r="CN1191" s="767"/>
      <c r="CO1191" s="767"/>
      <c r="CP1191" s="767"/>
      <c r="CQ1191" s="767"/>
      <c r="CR1191" s="767"/>
      <c r="CS1191" s="767"/>
      <c r="CT1191" s="767"/>
      <c r="CU1191" s="767"/>
      <c r="CV1191" s="767"/>
      <c r="CW1191" s="767"/>
      <c r="CX1191" s="767"/>
      <c r="CY1191" s="767"/>
      <c r="CZ1191" s="767"/>
      <c r="DA1191" s="767"/>
      <c r="DB1191" s="767"/>
      <c r="DC1191" s="767"/>
      <c r="DD1191" s="767"/>
      <c r="DE1191" s="767"/>
      <c r="DF1191" s="767"/>
      <c r="DG1191" s="767"/>
      <c r="DH1191" s="767"/>
      <c r="DI1191" s="767"/>
      <c r="DJ1191" s="767"/>
      <c r="DK1191" s="767"/>
      <c r="DL1191" s="767"/>
      <c r="DM1191" s="767"/>
      <c r="DN1191" s="767"/>
      <c r="DO1191" s="767"/>
      <c r="DP1191" s="767"/>
      <c r="DQ1191" s="767"/>
      <c r="DR1191" s="767"/>
      <c r="DS1191" s="767"/>
      <c r="DT1191" s="767"/>
      <c r="DU1191" s="767"/>
      <c r="DV1191" s="767"/>
      <c r="DW1191" s="767"/>
      <c r="DX1191" s="767"/>
      <c r="DY1191" s="767"/>
      <c r="DZ1191" s="767"/>
      <c r="EA1191" s="767"/>
      <c r="EB1191" s="767"/>
      <c r="EC1191" s="767"/>
      <c r="ED1191" s="767"/>
      <c r="EE1191" s="767"/>
      <c r="EF1191" s="767"/>
      <c r="EG1191" s="767"/>
      <c r="EH1191" s="767"/>
      <c r="EI1191" s="767"/>
      <c r="EJ1191" s="767"/>
      <c r="EK1191" s="767"/>
      <c r="EL1191" s="767"/>
      <c r="EM1191" s="767"/>
      <c r="EN1191" s="767"/>
      <c r="EO1191" s="767"/>
      <c r="EP1191" s="767"/>
      <c r="EQ1191" s="767"/>
      <c r="ER1191" s="767"/>
      <c r="ES1191" s="767"/>
      <c r="ET1191" s="767"/>
      <c r="EU1191" s="767"/>
      <c r="EV1191" s="767"/>
      <c r="EW1191" s="767"/>
      <c r="EX1191" s="767"/>
      <c r="EY1191" s="767"/>
      <c r="EZ1191" s="767"/>
      <c r="FA1191" s="767"/>
      <c r="FB1191" s="767"/>
      <c r="FC1191" s="767"/>
      <c r="FD1191" s="767"/>
      <c r="FE1191" s="767"/>
      <c r="FF1191" s="767"/>
      <c r="FG1191" s="767"/>
      <c r="FH1191" s="767"/>
      <c r="FI1191" s="767"/>
      <c r="FJ1191" s="767"/>
      <c r="FK1191" s="767"/>
      <c r="FL1191" s="767"/>
      <c r="FM1191" s="767"/>
      <c r="FN1191" s="767"/>
      <c r="FO1191" s="767"/>
      <c r="FP1191" s="767"/>
      <c r="FQ1191" s="767"/>
      <c r="FR1191" s="767"/>
      <c r="FS1191" s="767"/>
      <c r="FT1191" s="767"/>
      <c r="FU1191" s="767"/>
      <c r="FV1191" s="767"/>
      <c r="FW1191" s="767"/>
      <c r="FX1191" s="767"/>
      <c r="FY1191" s="767"/>
      <c r="FZ1191" s="767"/>
      <c r="GA1191" s="767"/>
      <c r="GB1191" s="767"/>
      <c r="GC1191" s="767"/>
      <c r="GD1191" s="767"/>
      <c r="GE1191" s="767"/>
      <c r="GF1191" s="767"/>
      <c r="GG1191" s="767"/>
      <c r="GH1191" s="767"/>
      <c r="GI1191" s="767"/>
      <c r="GJ1191" s="767"/>
      <c r="GK1191" s="767"/>
      <c r="GL1191" s="767"/>
      <c r="GM1191" s="767"/>
      <c r="GN1191" s="767"/>
      <c r="GO1191" s="767"/>
      <c r="GP1191" s="767"/>
      <c r="GQ1191" s="767"/>
      <c r="GR1191" s="767"/>
      <c r="GS1191" s="767"/>
      <c r="GT1191" s="767"/>
      <c r="GU1191" s="767"/>
      <c r="GV1191" s="767"/>
      <c r="GW1191" s="767"/>
      <c r="GX1191" s="767"/>
      <c r="GY1191" s="767"/>
      <c r="GZ1191" s="767"/>
      <c r="HA1191" s="767"/>
      <c r="HB1191" s="767"/>
      <c r="HC1191" s="767"/>
    </row>
    <row r="1192" spans="1:211" s="864" customFormat="1" ht="13.9" hidden="1" customHeight="1">
      <c r="A1192" s="307"/>
      <c r="B1192" s="351"/>
      <c r="C1192" s="971" t="str">
        <f>IF('1C TSspéc17'!F$17&lt;&gt;0,'1C TSspéc17'!$B$12,"")</f>
        <v/>
      </c>
      <c r="D1192" s="972"/>
      <c r="E1192" s="973"/>
      <c r="F1192" s="93">
        <f>IF(AND($C1192='1C TSspéc17'!$B$12,'1C TSspéc17'!$B$16="spécifiques",'1C TSspéc17'!$F$17&lt;&gt;""),'1C TSspéc17'!$F$21,"")</f>
        <v>0</v>
      </c>
      <c r="G1192" s="863"/>
      <c r="H1192" s="745">
        <v>0.21</v>
      </c>
      <c r="I1192" s="747">
        <v>1</v>
      </c>
      <c r="J1192" s="312"/>
      <c r="K1192" s="680">
        <f t="shared" si="321"/>
        <v>0</v>
      </c>
      <c r="L1192" s="556">
        <f>IF(OR('1C TSspéc17'!$B$12="",'1C TSspéc17'!F$30=0),0,IF(AND('1C TSspéc17'!$B$12&lt;&gt;"",$K$2="Pôle",'1C TSspéc17'!$C$12="OUI"),(('1C TSspéc17'!F$22+'1C TSspéc17'!F$23+'1C TSspéc17'!F$24+'1C TSspéc17'!F$25+'1C TSspéc17'!F$29)/'1C TSspéc17'!F$17),IF(AND('1C TSspéc17'!$B$12&lt;&gt;"",$K$2="Pôle",'1C TSspéc17'!$C$12="NON"),(('1C TSspéc17'!F$22+'1C TSspéc17'!F$23+'1C TSspéc17'!F$24+'1C TSspéc17'!F$25+'1C TSspéc17'!F$29)/'1C TSspéc17'!F$30),IF(AND('1C TSspéc17'!$B$12&lt;&gt;"",$K$2&lt;&gt;"Pôle",'1C TSspéc17'!$C$12="OUI"),(('1C TSspéc17'!F$22+'1C TSspéc17'!F$23+'1C TSspéc17'!F$24+'1C TSspéc17'!F$25+'1C TSspéc17'!F$26+'1C TSspéc17'!F$27+'1C TSspéc17'!F$28+'1C TSspéc17'!F$29)/'1C TSspéc17'!F$17),IF(AND('1C TSspéc17'!$B$12&lt;&gt;"",$K$2&lt;&gt;"Pôle",'1C TSspéc17'!$C$12="NON"),(('1C TSspéc17'!F$22+'1C TSspéc17'!F$23+'1C TSspéc17'!F$24+'1C TSspéc17'!F$25+'1C TSspéc17'!F$26+'1C TSspéc17'!F$27+'1C TSspéc17'!F$28+'1C TSspéc17'!F$29)/'1C TSspéc17'!F$30))))))</f>
        <v>0</v>
      </c>
      <c r="M1192" s="556">
        <f>IF(OR('1C TSspéc17'!$B$12="",'1C TSspéc17'!F$30=0),0,IF(AND('1C TSspéc17'!$B$12&lt;&gt;"",$K$2="Pôle",'1C TSspéc17'!$C$12="OUI"),(('1C TSspéc17'!F$26+'1C TSspéc17'!F$27+'1C TSspéc17'!F$28)/'1C TSspéc17'!F$17),IF(AND('1C TSspéc17'!$B$12&lt;&gt;"",$K$2="Pôle",'1C TSspéc17'!$C$12="NON"),(('1C TSspéc17'!F$26+'1C TSspéc17'!F$27+'1C TSspéc17'!F$28)/'1C TSspéc17'!F$30),IF(AND('1C TSspéc17'!$B$12&lt;&gt;"",$K$2&lt;&gt;"Pôle"),0))))</f>
        <v>0</v>
      </c>
      <c r="N1192" s="557">
        <f>IF(AND('1C TSspéc17'!$B$12&lt;&gt;0,'1C TSspéc17'!$F$30&lt;&gt;0),L1192+M1192,0)</f>
        <v>0</v>
      </c>
      <c r="O1192" s="542" t="str">
        <f>IF(AND('1C TSspéc17'!$F$17&lt;&gt;0,'1C TSspéc17'!$C$12="OUI"),'1C TSspéc17'!$F$35/'1C TSspéc17'!$F$17,"")</f>
        <v/>
      </c>
      <c r="P1192" s="543" t="str">
        <f>IF(AND('1C TSspéc17'!$F$17&lt;&gt;0,'1C TSspéc17'!$C$12="OUI"),'1C TSspéc17'!$F$36/'1C TSspéc17'!$F$17,"")</f>
        <v/>
      </c>
      <c r="Q1192" s="543" t="str">
        <f>IF(AND('1C TSspéc17'!$F$17&lt;&gt;0,'1C TSspéc17'!$C$12="OUI"),'1C TSspéc17'!$F$37/'1C TSspéc17'!$F$17,"")</f>
        <v/>
      </c>
      <c r="R1192" s="543" t="str">
        <f>IF(AND('1C TSspéc17'!$F$17&lt;&gt;0,'1C TSspéc17'!$C$12="OUI"),'1C TSspéc17'!$F$38/'1C TSspéc17'!$F$17,"")</f>
        <v/>
      </c>
      <c r="S1192" s="543" t="str">
        <f>IF(AND('1C TSspéc17'!$F$17&lt;&gt;0,'1C TSspéc17'!$C$12="OUI"),'1C TSspéc17'!$F$39/'1C TSspéc17'!$F$17,"")</f>
        <v/>
      </c>
      <c r="T1192" s="543" t="str">
        <f>IF(AND('1C TSspéc17'!$F$17&lt;&gt;0,'1C TSspéc17'!$C$12="OUI"),'1C TSspéc17'!$F$40/'1C TSspéc17'!$F$17,"")</f>
        <v/>
      </c>
      <c r="U1192" s="543" t="str">
        <f>IF(AND('1C TSspéc17'!$F$17&lt;&gt;0,'1C TSspéc17'!$C$12="OUI"),'1C TSspéc17'!$F$41/'1C TSspéc17'!$F$17,"")</f>
        <v/>
      </c>
      <c r="V1192" s="543" t="str">
        <f>IF(AND('1C TSspéc17'!$F$17&lt;&gt;0,'1C TSspéc17'!$C$12="OUI"),'1C TSspéc17'!$F$42/'1C TSspéc17'!$F$17,"")</f>
        <v/>
      </c>
      <c r="W1192" s="543" t="str">
        <f>IF(AND('1C TSspéc17'!$F$17&lt;&gt;0,'1C TSspéc17'!$C$12="OUI"),'1C TSspéc17'!$F$43/'1C TSspéc17'!$F$17,"")</f>
        <v/>
      </c>
      <c r="X1192" s="543" t="str">
        <f>IF(AND('1C TSspéc17'!$F$17&lt;&gt;0,'1C TSspéc17'!$C$12="OUI"),'1C TSspéc17'!$F$44/'1C TSspéc17'!$F$17,"")</f>
        <v/>
      </c>
      <c r="Y1192" s="543" t="str">
        <f>IF(AND('1C TSspéc17'!$F$17&lt;&gt;0,'1C TSspéc17'!$C$12="OUI"),'1C TSspéc17'!$F$45/'1C TSspéc17'!$F$17,"")</f>
        <v/>
      </c>
      <c r="Z1192" s="543" t="str">
        <f>IF(AND('1C TSspéc17'!$F$17&lt;&gt;0,'1C TSspéc17'!$C$12="OUI"),'1C TSspéc17'!$F$46/'1C TSspéc17'!$F$17,"")</f>
        <v/>
      </c>
      <c r="AA1192" s="543" t="str">
        <f>IF(AND('1C TSspéc17'!$F$17&lt;&gt;0,'1C TSspéc17'!$C$12="OUI"),'1C TSspéc17'!$F$47/'1C TSspéc17'!$F$17,"")</f>
        <v/>
      </c>
      <c r="AB1192" s="543" t="str">
        <f>IF(AND('1C TSspéc17'!$F$17&lt;&gt;0,'1C TSspéc17'!$C$12="OUI"),'1C TSspéc17'!$F$48/'1C TSspéc17'!$F$17,"")</f>
        <v/>
      </c>
      <c r="AC1192" s="543" t="str">
        <f>IF(AND('1C TSspéc17'!$F$17&lt;&gt;0,'1C TSspéc17'!$C$12="OUI"),'1C TSspéc17'!$F$49/'1C TSspéc17'!$F$17,"")</f>
        <v/>
      </c>
      <c r="AD1192" s="543" t="str">
        <f>IF(AND('1C TSspéc17'!$F$17&lt;&gt;0,'1C TSspéc17'!$C$12="OUI"),'1C TSspéc17'!$F$50/'1C TSspéc17'!$F$17,"")</f>
        <v/>
      </c>
      <c r="AE1192" s="543" t="str">
        <f>IF(AND('1C TSspéc17'!$F$17&lt;&gt;0,'1C TSspéc17'!$C$12="OUI"),'1C TSspéc17'!$F$51/'1C TSspéc17'!$F$17,"")</f>
        <v/>
      </c>
      <c r="AF1192" s="543" t="str">
        <f>IF(AND('1C TSspéc17'!$F$17&lt;&gt;0,'1C TSspéc17'!$C$12="OUI"),'1C TSspéc17'!$F$52/'1C TSspéc17'!$F$17,"")</f>
        <v/>
      </c>
      <c r="AG1192" s="543" t="str">
        <f>IF(AND('1C TSspéc17'!$F$17&lt;&gt;0,'1C TSspéc17'!$C$12="OUI"),'1C TSspéc17'!$F$53/'1C TSspéc17'!$F$17,"")</f>
        <v/>
      </c>
      <c r="AH1192" s="543" t="str">
        <f>IF(AND('1C TSspéc17'!$F$17&lt;&gt;0,'1C TSspéc17'!$C$12="OUI"),'1C TSspéc17'!$F$54/'1C TSspéc17'!$F$17,"")</f>
        <v/>
      </c>
      <c r="AI1192" s="543" t="str">
        <f>IF(AND('1C TSspéc17'!$F$17&lt;&gt;0,'1C TSspéc17'!$C$12="OUI"),'1C TSspéc17'!$F$55/'1C TSspéc17'!$F$17,"")</f>
        <v/>
      </c>
      <c r="AJ1192" s="543" t="str">
        <f>IF(AND('1C TSspéc17'!$F$17&lt;&gt;0,'1C TSspéc17'!$C$12="OUI"),'1C TSspéc17'!$F$56/'1C TSspéc17'!$F$17,"")</f>
        <v/>
      </c>
      <c r="AK1192" s="543" t="str">
        <f>IF(AND('1C TSspéc17'!$F$17&lt;&gt;0,'1C TSspéc17'!$C$12="OUI"),'1C TSspéc17'!$F$57/'1C TSspéc17'!$F$17,"")</f>
        <v/>
      </c>
      <c r="AL1192" s="72">
        <f>IF(AND('1C TSspéc17'!$F$17&lt;&gt;0,'1C TSspéc17'!$C$12="OUI"),N1192+AK1192,N1192)</f>
        <v>0</v>
      </c>
      <c r="AM1192" s="417">
        <f t="shared" si="322"/>
        <v>0</v>
      </c>
      <c r="AN1192" s="417">
        <f t="shared" si="323"/>
        <v>0</v>
      </c>
      <c r="AO1192" s="418" t="str">
        <f>IF(AND('1C TSspéc17'!$F$17&lt;&gt;0,'1C TSspéc17'!$F$30&lt;&gt;0),AM1192+AN1192,"")</f>
        <v/>
      </c>
      <c r="AP1192" s="573" t="str">
        <f>IF(AND('1C TSspéc17'!$F$17&lt;&gt;0,'1C TSspéc17'!$F$30&lt;&gt;0),AM1192-AR1192,"")</f>
        <v/>
      </c>
      <c r="AQ1192" s="583">
        <f t="shared" si="324"/>
        <v>0</v>
      </c>
      <c r="AR1192" s="596"/>
      <c r="AS1192" s="102"/>
      <c r="AT1192" s="27" t="str">
        <f>IF(('1C TSspéc17'!F$17*FICHE!$C$14&lt;J1192),"Forfait limité à "&amp;FICHE!$C$14&amp;"€/jour","")</f>
        <v/>
      </c>
      <c r="AU1192" s="592"/>
      <c r="AV1192" s="824"/>
      <c r="AW1192" s="824"/>
      <c r="AX1192" s="824"/>
      <c r="AY1192" s="824"/>
      <c r="AZ1192" s="824"/>
      <c r="BA1192" s="767"/>
      <c r="BB1192" s="767"/>
      <c r="BC1192" s="767"/>
      <c r="BD1192" s="767"/>
      <c r="BE1192" s="767"/>
      <c r="BF1192" s="767"/>
      <c r="BG1192" s="767"/>
      <c r="BH1192" s="767"/>
      <c r="BI1192" s="767"/>
      <c r="BJ1192" s="767"/>
      <c r="BK1192" s="767"/>
      <c r="BL1192" s="767"/>
      <c r="BM1192" s="767"/>
      <c r="BN1192" s="767"/>
      <c r="BO1192" s="767"/>
      <c r="BP1192" s="767"/>
      <c r="BQ1192" s="767"/>
      <c r="BR1192" s="767"/>
      <c r="BS1192" s="767"/>
      <c r="BT1192" s="767"/>
      <c r="BU1192" s="767"/>
      <c r="BV1192" s="767"/>
      <c r="BW1192" s="767"/>
      <c r="BX1192" s="767"/>
      <c r="BY1192" s="767"/>
      <c r="BZ1192" s="767"/>
      <c r="CA1192" s="767"/>
      <c r="CB1192" s="767"/>
      <c r="CC1192" s="767"/>
      <c r="CD1192" s="767"/>
      <c r="CE1192" s="767"/>
      <c r="CF1192" s="767"/>
      <c r="CG1192" s="767"/>
      <c r="CH1192" s="767"/>
      <c r="CI1192" s="767"/>
      <c r="CJ1192" s="767"/>
      <c r="CK1192" s="767"/>
      <c r="CL1192" s="767"/>
      <c r="CM1192" s="767"/>
      <c r="CN1192" s="767"/>
      <c r="CO1192" s="767"/>
      <c r="CP1192" s="767"/>
      <c r="CQ1192" s="767"/>
      <c r="CR1192" s="767"/>
      <c r="CS1192" s="767"/>
      <c r="CT1192" s="767"/>
      <c r="CU1192" s="767"/>
      <c r="CV1192" s="767"/>
      <c r="CW1192" s="767"/>
      <c r="CX1192" s="767"/>
      <c r="CY1192" s="767"/>
      <c r="CZ1192" s="767"/>
      <c r="DA1192" s="767"/>
      <c r="DB1192" s="767"/>
      <c r="DC1192" s="767"/>
      <c r="DD1192" s="767"/>
      <c r="DE1192" s="767"/>
      <c r="DF1192" s="767"/>
      <c r="DG1192" s="767"/>
      <c r="DH1192" s="767"/>
      <c r="DI1192" s="767"/>
      <c r="DJ1192" s="767"/>
      <c r="DK1192" s="767"/>
      <c r="DL1192" s="767"/>
      <c r="DM1192" s="767"/>
      <c r="DN1192" s="767"/>
      <c r="DO1192" s="767"/>
      <c r="DP1192" s="767"/>
      <c r="DQ1192" s="767"/>
      <c r="DR1192" s="767"/>
      <c r="DS1192" s="767"/>
      <c r="DT1192" s="767"/>
      <c r="DU1192" s="767"/>
      <c r="DV1192" s="767"/>
      <c r="DW1192" s="767"/>
      <c r="DX1192" s="767"/>
      <c r="DY1192" s="767"/>
      <c r="DZ1192" s="767"/>
      <c r="EA1192" s="767"/>
      <c r="EB1192" s="767"/>
      <c r="EC1192" s="767"/>
      <c r="ED1192" s="767"/>
      <c r="EE1192" s="767"/>
      <c r="EF1192" s="767"/>
      <c r="EG1192" s="767"/>
      <c r="EH1192" s="767"/>
      <c r="EI1192" s="767"/>
      <c r="EJ1192" s="767"/>
      <c r="EK1192" s="767"/>
      <c r="EL1192" s="767"/>
      <c r="EM1192" s="767"/>
      <c r="EN1192" s="767"/>
      <c r="EO1192" s="767"/>
      <c r="EP1192" s="767"/>
      <c r="EQ1192" s="767"/>
      <c r="ER1192" s="767"/>
      <c r="ES1192" s="767"/>
      <c r="ET1192" s="767"/>
      <c r="EU1192" s="767"/>
      <c r="EV1192" s="767"/>
      <c r="EW1192" s="767"/>
      <c r="EX1192" s="767"/>
      <c r="EY1192" s="767"/>
      <c r="EZ1192" s="767"/>
      <c r="FA1192" s="767"/>
      <c r="FB1192" s="767"/>
      <c r="FC1192" s="767"/>
      <c r="FD1192" s="767"/>
      <c r="FE1192" s="767"/>
      <c r="FF1192" s="767"/>
      <c r="FG1192" s="767"/>
      <c r="FH1192" s="767"/>
      <c r="FI1192" s="767"/>
      <c r="FJ1192" s="767"/>
      <c r="FK1192" s="767"/>
      <c r="FL1192" s="767"/>
      <c r="FM1192" s="767"/>
      <c r="FN1192" s="767"/>
      <c r="FO1192" s="767"/>
      <c r="FP1192" s="767"/>
      <c r="FQ1192" s="767"/>
      <c r="FR1192" s="767"/>
      <c r="FS1192" s="767"/>
      <c r="FT1192" s="767"/>
      <c r="FU1192" s="767"/>
      <c r="FV1192" s="767"/>
      <c r="FW1192" s="767"/>
      <c r="FX1192" s="767"/>
      <c r="FY1192" s="767"/>
      <c r="FZ1192" s="767"/>
      <c r="GA1192" s="767"/>
      <c r="GB1192" s="767"/>
      <c r="GC1192" s="767"/>
      <c r="GD1192" s="767"/>
      <c r="GE1192" s="767"/>
      <c r="GF1192" s="767"/>
      <c r="GG1192" s="767"/>
      <c r="GH1192" s="767"/>
      <c r="GI1192" s="767"/>
      <c r="GJ1192" s="767"/>
      <c r="GK1192" s="767"/>
      <c r="GL1192" s="767"/>
      <c r="GM1192" s="767"/>
      <c r="GN1192" s="767"/>
      <c r="GO1192" s="767"/>
      <c r="GP1192" s="767"/>
      <c r="GQ1192" s="767"/>
      <c r="GR1192" s="767"/>
      <c r="GS1192" s="767"/>
      <c r="GT1192" s="767"/>
      <c r="GU1192" s="767"/>
      <c r="GV1192" s="767"/>
      <c r="GW1192" s="767"/>
      <c r="GX1192" s="767"/>
      <c r="GY1192" s="767"/>
      <c r="GZ1192" s="767"/>
      <c r="HA1192" s="767"/>
      <c r="HB1192" s="767"/>
      <c r="HC1192" s="767"/>
    </row>
    <row r="1193" spans="1:211" s="864" customFormat="1" ht="13.9" hidden="1" customHeight="1">
      <c r="A1193" s="307"/>
      <c r="B1193" s="351"/>
      <c r="C1193" s="971" t="str">
        <f>IF('1C TSspéc17'!G$17&lt;&gt;0,'1C TSspéc17'!$B$12,"")</f>
        <v/>
      </c>
      <c r="D1193" s="972"/>
      <c r="E1193" s="973"/>
      <c r="F1193" s="93">
        <f>IF(AND($C1193='1C TSspéc17'!$B$12,'1C TSspéc17'!$B$16="spécifiques",'1C TSspéc17'!$G$17&lt;&gt;""),'1C TSspéc17'!$G$21,"")</f>
        <v>0</v>
      </c>
      <c r="G1193" s="863"/>
      <c r="H1193" s="745">
        <v>0.21</v>
      </c>
      <c r="I1193" s="747">
        <v>1</v>
      </c>
      <c r="J1193" s="312"/>
      <c r="K1193" s="680">
        <f t="shared" si="321"/>
        <v>0</v>
      </c>
      <c r="L1193" s="556">
        <f>IF(OR('1C TSspéc17'!$B$12="",'1C TSspéc17'!G$30=0),0,IF(AND('1C TSspéc17'!$B$12&lt;&gt;"",$K$2="Pôle",'1C TSspéc17'!$C$12="OUI"),(('1C TSspéc17'!G$22+'1C TSspéc17'!G$23+'1C TSspéc17'!G$24+'1C TSspéc17'!G$25+'1C TSspéc17'!G$29)/'1C TSspéc17'!G$17),IF(AND('1C TSspéc17'!$B$12&lt;&gt;"",$K$2="Pôle",'1C TSspéc17'!$C$12="NON"),(('1C TSspéc17'!G$22+'1C TSspéc17'!G$23+'1C TSspéc17'!G$24+'1C TSspéc17'!G$25+'1C TSspéc17'!G$29)/'1C TSspéc17'!G$30),IF(AND('1C TSspéc17'!$B$12&lt;&gt;"",$K$2&lt;&gt;"Pôle",'1C TSspéc17'!$C$12="OUI"),(('1C TSspéc17'!G$22+'1C TSspéc17'!G$23+'1C TSspéc17'!G$24+'1C TSspéc17'!G$25+'1C TSspéc17'!G$26+'1C TSspéc17'!G$27+'1C TSspéc17'!G$28+'1C TSspéc17'!G$29)/'1C TSspéc17'!G$17),IF(AND('1C TSspéc17'!$B$12&lt;&gt;"",$K$2&lt;&gt;"Pôle",'1C TSspéc17'!$C$12="NON"),(('1C TSspéc17'!G$22+'1C TSspéc17'!G$23+'1C TSspéc17'!G$24+'1C TSspéc17'!G$25+'1C TSspéc17'!G$26+'1C TSspéc17'!G$27+'1C TSspéc17'!G$28+'1C TSspéc17'!G$29)/'1C TSspéc17'!G$30))))))</f>
        <v>0</v>
      </c>
      <c r="M1193" s="556">
        <f>IF(OR('1C TSspéc17'!$B$12="",'1C TSspéc17'!G$30=0),0,IF(AND('1C TSspéc17'!$B$12&lt;&gt;"",$K$2="Pôle",'1C TSspéc17'!$C$12="OUI"),(('1C TSspéc17'!G$26+'1C TSspéc17'!G$27+'1C TSspéc17'!G$28)/'1C TSspéc17'!G$17),IF(AND('1C TSspéc17'!$B$12&lt;&gt;"",$K$2="Pôle",'1C TSspéc17'!$C$12="NON"),(('1C TSspéc17'!G$26+'1C TSspéc17'!G$27+'1C TSspéc17'!G$28)/'1C TSspéc17'!G$30),IF(AND('1C TSspéc17'!$B$12&lt;&gt;"",$K$2&lt;&gt;"Pôle"),0))))</f>
        <v>0</v>
      </c>
      <c r="N1193" s="557">
        <f>IF(AND('1C TSspéc17'!$B$12&lt;&gt;0,'1C TSspéc17'!$G$30&lt;&gt;0),L1193+M1193,0)</f>
        <v>0</v>
      </c>
      <c r="O1193" s="542" t="str">
        <f>IF(AND('1C TSspéc17'!$G$17&lt;&gt;0,'1C TSspéc17'!$C$12="OUI"),'1C TSspéc17'!$G$35/'1C TSspéc17'!$G$17,"")</f>
        <v/>
      </c>
      <c r="P1193" s="543" t="str">
        <f>IF(AND('1C TSspéc17'!$G$17&lt;&gt;0,'1C TSspéc17'!$C$12="OUI"),'1C TSspéc17'!$G$36/'1C TSspéc17'!$G$17,"")</f>
        <v/>
      </c>
      <c r="Q1193" s="543" t="str">
        <f>IF(AND('1C TSspéc17'!$G$17&lt;&gt;0,'1C TSspéc17'!$C$12="OUI"),'1C TSspéc17'!$G$37/'1C TSspéc17'!$G$17,"")</f>
        <v/>
      </c>
      <c r="R1193" s="543" t="str">
        <f>IF(AND('1C TSspéc17'!$G$17&lt;&gt;0,'1C TSspéc17'!$C$12="OUI"),'1C TSspéc17'!$G$38/'1C TSspéc17'!$G$17,"")</f>
        <v/>
      </c>
      <c r="S1193" s="543" t="str">
        <f>IF(AND('1C TSspéc17'!$G$17&lt;&gt;0,'1C TSspéc17'!$C$12="OUI"),'1C TSspéc17'!$G$39/'1C TSspéc17'!$G$17,"")</f>
        <v/>
      </c>
      <c r="T1193" s="543" t="str">
        <f>IF(AND('1C TSspéc17'!$G$17&lt;&gt;0,'1C TSspéc17'!$C$12="OUI"),'1C TSspéc17'!$G$40/'1C TSspéc17'!$G$17,"")</f>
        <v/>
      </c>
      <c r="U1193" s="543" t="str">
        <f>IF(AND('1C TSspéc17'!$G$17&lt;&gt;0,'1C TSspéc17'!$C$12="OUI"),'1C TSspéc17'!$G$41/'1C TSspéc17'!$G$17,"")</f>
        <v/>
      </c>
      <c r="V1193" s="543" t="str">
        <f>IF(AND('1C TSspéc17'!$G$17&lt;&gt;0,'1C TSspéc17'!$C$12="OUI"),'1C TSspéc17'!$G$42/'1C TSspéc17'!$G$17,"")</f>
        <v/>
      </c>
      <c r="W1193" s="543" t="str">
        <f>IF(AND('1C TSspéc17'!$G$17&lt;&gt;0,'1C TSspéc17'!$C$12="OUI"),'1C TSspéc17'!$G$43/'1C TSspéc17'!$G$17,"")</f>
        <v/>
      </c>
      <c r="X1193" s="543" t="str">
        <f>IF(AND('1C TSspéc17'!$G$17&lt;&gt;0,'1C TSspéc17'!$C$12="OUI"),'1C TSspéc17'!$G$44/'1C TSspéc17'!$G$17,"")</f>
        <v/>
      </c>
      <c r="Y1193" s="543" t="str">
        <f>IF(AND('1C TSspéc17'!$G$17&lt;&gt;0,'1C TSspéc17'!$C$12="OUI"),'1C TSspéc17'!$G$45/'1C TSspéc17'!$G$17,"")</f>
        <v/>
      </c>
      <c r="Z1193" s="543" t="str">
        <f>IF(AND('1C TSspéc17'!$G$17&lt;&gt;0,'1C TSspéc17'!$C$12="OUI"),'1C TSspéc17'!$G$46/'1C TSspéc17'!$G$17,"")</f>
        <v/>
      </c>
      <c r="AA1193" s="543" t="str">
        <f>IF(AND('1C TSspéc17'!$G$17&lt;&gt;0,'1C TSspéc17'!$C$12="OUI"),'1C TSspéc17'!$G$47/'1C TSspéc17'!$G$17,"")</f>
        <v/>
      </c>
      <c r="AB1193" s="543" t="str">
        <f>IF(AND('1C TSspéc17'!$G$17&lt;&gt;0,'1C TSspéc17'!$C$12="OUI"),'1C TSspéc17'!$G$48/'1C TSspéc17'!$G$17,"")</f>
        <v/>
      </c>
      <c r="AC1193" s="543" t="str">
        <f>IF(AND('1C TSspéc17'!$G$17&lt;&gt;0,'1C TSspéc17'!$C$12="OUI"),'1C TSspéc17'!$G$49/'1C TSspéc17'!$G$17,"")</f>
        <v/>
      </c>
      <c r="AD1193" s="543" t="str">
        <f>IF(AND('1C TSspéc17'!$G$17&lt;&gt;0,'1C TSspéc17'!$C$12="OUI"),'1C TSspéc17'!$G$50/'1C TSspéc17'!$G$17,"")</f>
        <v/>
      </c>
      <c r="AE1193" s="543" t="str">
        <f>IF(AND('1C TSspéc17'!$G$17&lt;&gt;0,'1C TSspéc17'!$C$12="OUI"),'1C TSspéc17'!$G$51/'1C TSspéc17'!$G$17,"")</f>
        <v/>
      </c>
      <c r="AF1193" s="543" t="str">
        <f>IF(AND('1C TSspéc17'!$G$17&lt;&gt;0,'1C TSspéc17'!$C$12="OUI"),'1C TSspéc17'!$G$52/'1C TSspéc17'!$G$17,"")</f>
        <v/>
      </c>
      <c r="AG1193" s="543" t="str">
        <f>IF(AND('1C TSspéc17'!$G$17&lt;&gt;0,'1C TSspéc17'!$C$12="OUI"),'1C TSspéc17'!$G$53/'1C TSspéc17'!$G$17,"")</f>
        <v/>
      </c>
      <c r="AH1193" s="543" t="str">
        <f>IF(AND('1C TSspéc17'!$G$17&lt;&gt;0,'1C TSspéc17'!$C$12="OUI"),'1C TSspéc17'!$G$54/'1C TSspéc17'!$G$17,"")</f>
        <v/>
      </c>
      <c r="AI1193" s="543" t="str">
        <f>IF(AND('1C TSspéc17'!$G$17&lt;&gt;0,'1C TSspéc17'!$C$12="OUI"),'1C TSspéc17'!$G$55/'1C TSspéc17'!$G$17,"")</f>
        <v/>
      </c>
      <c r="AJ1193" s="543" t="str">
        <f>IF(AND('1C TSspéc17'!$G$17&lt;&gt;0,'1C TSspéc17'!$C$12="OUI"),'1C TSspéc17'!$G$56/'1C TSspéc17'!$G$17,"")</f>
        <v/>
      </c>
      <c r="AK1193" s="543" t="str">
        <f>IF(AND('1C TSspéc17'!$G$17&lt;&gt;0,'1C TSspéc17'!$C$12="OUI"),'1C TSspéc17'!$G$57/'1C TSspéc17'!$G$17,"")</f>
        <v/>
      </c>
      <c r="AL1193" s="72">
        <f>IF(AND('1C TSspéc17'!$G$17&lt;&gt;0,'1C TSspéc17'!$C$12="OUI"),N1193+AK1193,N1193)</f>
        <v>0</v>
      </c>
      <c r="AM1193" s="417">
        <f t="shared" si="322"/>
        <v>0</v>
      </c>
      <c r="AN1193" s="417">
        <f t="shared" si="323"/>
        <v>0</v>
      </c>
      <c r="AO1193" s="418" t="str">
        <f>IF(AND('1C TSspéc17'!$G$17&lt;&gt;0,'1C TSspéc17'!$G$30&lt;&gt;0),AM1193+AN1193,"")</f>
        <v/>
      </c>
      <c r="AP1193" s="573" t="str">
        <f>IF(AND('1C TSspéc17'!$G$17&lt;&gt;0,'1C TSspéc17'!$G$30&lt;&gt;0),AM1193-AR1193,"")</f>
        <v/>
      </c>
      <c r="AQ1193" s="583">
        <f t="shared" si="324"/>
        <v>0</v>
      </c>
      <c r="AR1193" s="596"/>
      <c r="AS1193" s="102"/>
      <c r="AT1193" s="27" t="str">
        <f>IF(('1C TSspéc17'!G$17*FICHE!$C$14&lt;J1193),"Forfait limité à "&amp;FICHE!$C$14&amp;"€/jour","")</f>
        <v/>
      </c>
      <c r="AU1193" s="592"/>
      <c r="AV1193" s="824"/>
      <c r="AW1193" s="824"/>
      <c r="AX1193" s="824"/>
      <c r="AY1193" s="824"/>
      <c r="AZ1193" s="824"/>
      <c r="BA1193" s="767"/>
      <c r="BB1193" s="767"/>
      <c r="BC1193" s="767"/>
      <c r="BD1193" s="767"/>
      <c r="BE1193" s="767"/>
      <c r="BF1193" s="767"/>
      <c r="BG1193" s="767"/>
      <c r="BH1193" s="767"/>
      <c r="BI1193" s="767"/>
      <c r="BJ1193" s="767"/>
      <c r="BK1193" s="767"/>
      <c r="BL1193" s="767"/>
      <c r="BM1193" s="767"/>
      <c r="BN1193" s="767"/>
      <c r="BO1193" s="767"/>
      <c r="BP1193" s="767"/>
      <c r="BQ1193" s="767"/>
      <c r="BR1193" s="767"/>
      <c r="BS1193" s="767"/>
      <c r="BT1193" s="767"/>
      <c r="BU1193" s="767"/>
      <c r="BV1193" s="767"/>
      <c r="BW1193" s="767"/>
      <c r="BX1193" s="767"/>
      <c r="BY1193" s="767"/>
      <c r="BZ1193" s="767"/>
      <c r="CA1193" s="767"/>
      <c r="CB1193" s="767"/>
      <c r="CC1193" s="767"/>
      <c r="CD1193" s="767"/>
      <c r="CE1193" s="767"/>
      <c r="CF1193" s="767"/>
      <c r="CG1193" s="767"/>
      <c r="CH1193" s="767"/>
      <c r="CI1193" s="767"/>
      <c r="CJ1193" s="767"/>
      <c r="CK1193" s="767"/>
      <c r="CL1193" s="767"/>
      <c r="CM1193" s="767"/>
      <c r="CN1193" s="767"/>
      <c r="CO1193" s="767"/>
      <c r="CP1193" s="767"/>
      <c r="CQ1193" s="767"/>
      <c r="CR1193" s="767"/>
      <c r="CS1193" s="767"/>
      <c r="CT1193" s="767"/>
      <c r="CU1193" s="767"/>
      <c r="CV1193" s="767"/>
      <c r="CW1193" s="767"/>
      <c r="CX1193" s="767"/>
      <c r="CY1193" s="767"/>
      <c r="CZ1193" s="767"/>
      <c r="DA1193" s="767"/>
      <c r="DB1193" s="767"/>
      <c r="DC1193" s="767"/>
      <c r="DD1193" s="767"/>
      <c r="DE1193" s="767"/>
      <c r="DF1193" s="767"/>
      <c r="DG1193" s="767"/>
      <c r="DH1193" s="767"/>
      <c r="DI1193" s="767"/>
      <c r="DJ1193" s="767"/>
      <c r="DK1193" s="767"/>
      <c r="DL1193" s="767"/>
      <c r="DM1193" s="767"/>
      <c r="DN1193" s="767"/>
      <c r="DO1193" s="767"/>
      <c r="DP1193" s="767"/>
      <c r="DQ1193" s="767"/>
      <c r="DR1193" s="767"/>
      <c r="DS1193" s="767"/>
      <c r="DT1193" s="767"/>
      <c r="DU1193" s="767"/>
      <c r="DV1193" s="767"/>
      <c r="DW1193" s="767"/>
      <c r="DX1193" s="767"/>
      <c r="DY1193" s="767"/>
      <c r="DZ1193" s="767"/>
      <c r="EA1193" s="767"/>
      <c r="EB1193" s="767"/>
      <c r="EC1193" s="767"/>
      <c r="ED1193" s="767"/>
      <c r="EE1193" s="767"/>
      <c r="EF1193" s="767"/>
      <c r="EG1193" s="767"/>
      <c r="EH1193" s="767"/>
      <c r="EI1193" s="767"/>
      <c r="EJ1193" s="767"/>
      <c r="EK1193" s="767"/>
      <c r="EL1193" s="767"/>
      <c r="EM1193" s="767"/>
      <c r="EN1193" s="767"/>
      <c r="EO1193" s="767"/>
      <c r="EP1193" s="767"/>
      <c r="EQ1193" s="767"/>
      <c r="ER1193" s="767"/>
      <c r="ES1193" s="767"/>
      <c r="ET1193" s="767"/>
      <c r="EU1193" s="767"/>
      <c r="EV1193" s="767"/>
      <c r="EW1193" s="767"/>
      <c r="EX1193" s="767"/>
      <c r="EY1193" s="767"/>
      <c r="EZ1193" s="767"/>
      <c r="FA1193" s="767"/>
      <c r="FB1193" s="767"/>
      <c r="FC1193" s="767"/>
      <c r="FD1193" s="767"/>
      <c r="FE1193" s="767"/>
      <c r="FF1193" s="767"/>
      <c r="FG1193" s="767"/>
      <c r="FH1193" s="767"/>
      <c r="FI1193" s="767"/>
      <c r="FJ1193" s="767"/>
      <c r="FK1193" s="767"/>
      <c r="FL1193" s="767"/>
      <c r="FM1193" s="767"/>
      <c r="FN1193" s="767"/>
      <c r="FO1193" s="767"/>
      <c r="FP1193" s="767"/>
      <c r="FQ1193" s="767"/>
      <c r="FR1193" s="767"/>
      <c r="FS1193" s="767"/>
      <c r="FT1193" s="767"/>
      <c r="FU1193" s="767"/>
      <c r="FV1193" s="767"/>
      <c r="FW1193" s="767"/>
      <c r="FX1193" s="767"/>
      <c r="FY1193" s="767"/>
      <c r="FZ1193" s="767"/>
      <c r="GA1193" s="767"/>
      <c r="GB1193" s="767"/>
      <c r="GC1193" s="767"/>
      <c r="GD1193" s="767"/>
      <c r="GE1193" s="767"/>
      <c r="GF1193" s="767"/>
      <c r="GG1193" s="767"/>
      <c r="GH1193" s="767"/>
      <c r="GI1193" s="767"/>
      <c r="GJ1193" s="767"/>
      <c r="GK1193" s="767"/>
      <c r="GL1193" s="767"/>
      <c r="GM1193" s="767"/>
      <c r="GN1193" s="767"/>
      <c r="GO1193" s="767"/>
      <c r="GP1193" s="767"/>
      <c r="GQ1193" s="767"/>
      <c r="GR1193" s="767"/>
      <c r="GS1193" s="767"/>
      <c r="GT1193" s="767"/>
      <c r="GU1193" s="767"/>
      <c r="GV1193" s="767"/>
      <c r="GW1193" s="767"/>
      <c r="GX1193" s="767"/>
      <c r="GY1193" s="767"/>
      <c r="GZ1193" s="767"/>
      <c r="HA1193" s="767"/>
      <c r="HB1193" s="767"/>
      <c r="HC1193" s="767"/>
    </row>
    <row r="1194" spans="1:211" s="864" customFormat="1" ht="13.9" hidden="1" customHeight="1">
      <c r="A1194" s="307"/>
      <c r="B1194" s="351"/>
      <c r="C1194" s="971" t="str">
        <f>IF('1C TSspéc17'!H$17&lt;&gt;0,'1C TSspéc17'!$B$12,"")</f>
        <v/>
      </c>
      <c r="D1194" s="972"/>
      <c r="E1194" s="973"/>
      <c r="F1194" s="93">
        <f>IF(AND($C1194='1C TSspéc17'!$B$12,'1C TSspéc17'!$B$16="spécifiques",'1C TSspéc17'!$H$17&lt;&gt;""),'1C TSspéc17'!$H$21,"")</f>
        <v>0</v>
      </c>
      <c r="G1194" s="863"/>
      <c r="H1194" s="745">
        <v>0.21</v>
      </c>
      <c r="I1194" s="747">
        <v>1</v>
      </c>
      <c r="J1194" s="312"/>
      <c r="K1194" s="680">
        <f t="shared" si="321"/>
        <v>0</v>
      </c>
      <c r="L1194" s="556">
        <f>IF(OR('1C TSspéc17'!$B$12="",'1C TSspéc17'!H$30=0),0,IF(AND('1C TSspéc17'!$B$12&lt;&gt;"",$K$2="Pôle",'1C TSspéc17'!$C$12="OUI"),(('1C TSspéc17'!H$22+'1C TSspéc17'!H$23+'1C TSspéc17'!H$24+'1C TSspéc17'!H$25+'1C TSspéc17'!H$29)/'1C TSspéc17'!H$17),IF(AND('1C TSspéc17'!$B$12&lt;&gt;"",$K$2="Pôle",'1C TSspéc17'!$C$12="NON"),(('1C TSspéc17'!H$22+'1C TSspéc17'!H$23+'1C TSspéc17'!H$24+'1C TSspéc17'!H$25+'1C TSspéc17'!H$29)/'1C TSspéc17'!H$30),IF(AND('1C TSspéc17'!$B$12&lt;&gt;"",$K$2&lt;&gt;"Pôle",'1C TSspéc17'!$C$12="OUI"),(('1C TSspéc17'!H$22+'1C TSspéc17'!H$23+'1C TSspéc17'!H$24+'1C TSspéc17'!H$25+'1C TSspéc17'!H$26+'1C TSspéc17'!H$27+'1C TSspéc17'!H$28+'1C TSspéc17'!H$29)/'1C TSspéc17'!H$17),IF(AND('1C TSspéc17'!$B$12&lt;&gt;"",$K$2&lt;&gt;"Pôle",'1C TSspéc17'!$C$12="NON"),(('1C TSspéc17'!H$22+'1C TSspéc17'!H$23+'1C TSspéc17'!H$24+'1C TSspéc17'!H$25+'1C TSspéc17'!H$26+'1C TSspéc17'!H$27+'1C TSspéc17'!H$28+'1C TSspéc17'!H$29)/'1C TSspéc17'!H$30))))))</f>
        <v>0</v>
      </c>
      <c r="M1194" s="556">
        <f>IF(OR('1C TSspéc17'!$B$12="",'1C TSspéc17'!H$30=0),0,IF(AND('1C TSspéc17'!$B$12&lt;&gt;"",$K$2="Pôle",'1C TSspéc17'!$C$12="OUI"),(('1C TSspéc17'!H$26+'1C TSspéc17'!H$27+'1C TSspéc17'!H$28)/'1C TSspéc17'!H$17),IF(AND('1C TSspéc17'!$B$12&lt;&gt;"",$K$2="Pôle",'1C TSspéc17'!$C$12="NON"),(('1C TSspéc17'!H$26+'1C TSspéc17'!H$27+'1C TSspéc17'!H$28)/'1C TSspéc17'!H$30),IF(AND('1C TSspéc17'!$B$12&lt;&gt;"",$K$2&lt;&gt;"Pôle"),0))))</f>
        <v>0</v>
      </c>
      <c r="N1194" s="557">
        <f>IF(AND('1C TSspéc17'!$B$12&lt;&gt;0,'1C TSspéc17'!$H$30&lt;&gt;0),L1194+M1194,0)</f>
        <v>0</v>
      </c>
      <c r="O1194" s="542" t="str">
        <f>IF(AND('1C TSspéc17'!$H$17&lt;&gt;0,'1C TSspéc17'!$C$12="OUI"),'1C TSspéc17'!$H$35/'1C TSspéc17'!$H$17,"")</f>
        <v/>
      </c>
      <c r="P1194" s="543" t="str">
        <f>IF(AND('1C TSspéc17'!$H$17&lt;&gt;0,'1C TSspéc17'!$C$12="OUI"),'1C TSspéc17'!$H$36/'1C TSspéc17'!$H$17,"")</f>
        <v/>
      </c>
      <c r="Q1194" s="543" t="str">
        <f>IF(AND('1C TSspéc17'!$H$17&lt;&gt;0,'1C TSspéc17'!$C$12="OUI"),'1C TSspéc17'!$H$37/'1C TSspéc17'!$H$17,"")</f>
        <v/>
      </c>
      <c r="R1194" s="543" t="str">
        <f>IF(AND('1C TSspéc17'!$H$17&lt;&gt;0,'1C TSspéc17'!$C$12="OUI"),'1C TSspéc17'!$H$38/'1C TSspéc17'!$H$17,"")</f>
        <v/>
      </c>
      <c r="S1194" s="543" t="str">
        <f>IF(AND('1C TSspéc17'!$H$17&lt;&gt;0,'1C TSspéc17'!$C$12="OUI"),'1C TSspéc17'!$H$39/'1C TSspéc17'!$H$17,"")</f>
        <v/>
      </c>
      <c r="T1194" s="543" t="str">
        <f>IF(AND('1C TSspéc17'!$H$17&lt;&gt;0,'1C TSspéc17'!$C$12="OUI"),'1C TSspéc17'!$H$40/'1C TSspéc17'!$H$17,"")</f>
        <v/>
      </c>
      <c r="U1194" s="543" t="str">
        <f>IF(AND('1C TSspéc17'!$H$17&lt;&gt;0,'1C TSspéc17'!$C$12="OUI"),'1C TSspéc17'!$H$41/'1C TSspéc17'!$H$17,"")</f>
        <v/>
      </c>
      <c r="V1194" s="543" t="str">
        <f>IF(AND('1C TSspéc17'!$H$17&lt;&gt;0,'1C TSspéc17'!$C$12="OUI"),'1C TSspéc17'!$H$42/'1C TSspéc17'!$H$17,"")</f>
        <v/>
      </c>
      <c r="W1194" s="543" t="str">
        <f>IF(AND('1C TSspéc17'!$H$17&lt;&gt;0,'1C TSspéc17'!$C$12="OUI"),'1C TSspéc17'!$H$43/'1C TSspéc17'!$H$17,"")</f>
        <v/>
      </c>
      <c r="X1194" s="543" t="str">
        <f>IF(AND('1C TSspéc17'!$H$17&lt;&gt;0,'1C TSspéc17'!$C$12="OUI"),'1C TSspéc17'!$H$44/'1C TSspéc17'!$H$17,"")</f>
        <v/>
      </c>
      <c r="Y1194" s="543" t="str">
        <f>IF(AND('1C TSspéc17'!$H$17&lt;&gt;0,'1C TSspéc17'!$C$12="OUI"),'1C TSspéc17'!$H$45/'1C TSspéc17'!$H$17,"")</f>
        <v/>
      </c>
      <c r="Z1194" s="543" t="str">
        <f>IF(AND('1C TSspéc17'!$H$17&lt;&gt;0,'1C TSspéc17'!$C$12="OUI"),'1C TSspéc17'!$H$46/'1C TSspéc17'!$H$17,"")</f>
        <v/>
      </c>
      <c r="AA1194" s="543" t="str">
        <f>IF(AND('1C TSspéc17'!$H$17&lt;&gt;0,'1C TSspéc17'!$C$12="OUI"),'1C TSspéc17'!$H$47/'1C TSspéc17'!$H$17,"")</f>
        <v/>
      </c>
      <c r="AB1194" s="543" t="str">
        <f>IF(AND('1C TSspéc17'!$H$17&lt;&gt;0,'1C TSspéc17'!$C$12="OUI"),'1C TSspéc17'!$H$48/'1C TSspéc17'!$H$17,"")</f>
        <v/>
      </c>
      <c r="AC1194" s="543" t="str">
        <f>IF(AND('1C TSspéc17'!$H$17&lt;&gt;0,'1C TSspéc17'!$C$12="OUI"),'1C TSspéc17'!$H$49/'1C TSspéc17'!$H$17,"")</f>
        <v/>
      </c>
      <c r="AD1194" s="543" t="str">
        <f>IF(AND('1C TSspéc17'!$H$17&lt;&gt;0,'1C TSspéc17'!$C$12="OUI"),'1C TSspéc17'!$H$50/'1C TSspéc17'!$H$17,"")</f>
        <v/>
      </c>
      <c r="AE1194" s="543" t="str">
        <f>IF(AND('1C TSspéc17'!$H$17&lt;&gt;0,'1C TSspéc17'!$C$12="OUI"),'1C TSspéc17'!$H$51/'1C TSspéc17'!$H$17,"")</f>
        <v/>
      </c>
      <c r="AF1194" s="543" t="str">
        <f>IF(AND('1C TSspéc17'!$H$17&lt;&gt;0,'1C TSspéc17'!$C$12="OUI"),'1C TSspéc17'!$H$52/'1C TSspéc17'!$H$17,"")</f>
        <v/>
      </c>
      <c r="AG1194" s="543" t="str">
        <f>IF(AND('1C TSspéc17'!$H$17&lt;&gt;0,'1C TSspéc17'!$C$12="OUI"),'1C TSspéc17'!$H$53/'1C TSspéc17'!$H$17,"")</f>
        <v/>
      </c>
      <c r="AH1194" s="543" t="str">
        <f>IF(AND('1C TSspéc17'!$H$17&lt;&gt;0,'1C TSspéc17'!$C$12="OUI"),'1C TSspéc17'!$H$54/'1C TSspéc17'!$H$17,"")</f>
        <v/>
      </c>
      <c r="AI1194" s="543" t="str">
        <f>IF(AND('1C TSspéc17'!$H$17&lt;&gt;0,'1C TSspéc17'!$C$12="OUI"),'1C TSspéc17'!$H$55/'1C TSspéc17'!$H$17,"")</f>
        <v/>
      </c>
      <c r="AJ1194" s="543" t="str">
        <f>IF(AND('1C TSspéc17'!$H$17&lt;&gt;0,'1C TSspéc17'!$C$12="OUI"),'1C TSspéc17'!$H$56/'1C TSspéc17'!$H$17,"")</f>
        <v/>
      </c>
      <c r="AK1194" s="543" t="str">
        <f>IF(AND('1C TSspéc17'!$H$17&lt;&gt;0,'1C TSspéc17'!$C$12="OUI"),'1C TSspéc17'!$H$57/'1C TSspéc17'!$H$17,"")</f>
        <v/>
      </c>
      <c r="AL1194" s="72">
        <f>IF(AND('1C TSspéc17'!$H$17&lt;&gt;0,'1C TSspéc17'!$C$12="OUI"),N1194+AK1194,N1194)</f>
        <v>0</v>
      </c>
      <c r="AM1194" s="417">
        <f t="shared" si="322"/>
        <v>0</v>
      </c>
      <c r="AN1194" s="417">
        <f t="shared" si="323"/>
        <v>0</v>
      </c>
      <c r="AO1194" s="418" t="str">
        <f>IF(AND('1C TSspéc17'!$H$17&lt;&gt;0,'1C TSspéc17'!$H$30&lt;&gt;0),AM1194+AN1194,"")</f>
        <v/>
      </c>
      <c r="AP1194" s="573" t="str">
        <f>IF(AND('1C TSspéc17'!$H$17&lt;&gt;0,'1C TSspéc17'!$H$30&lt;&gt;0),AM1194-AR1194,"")</f>
        <v/>
      </c>
      <c r="AQ1194" s="583">
        <f t="shared" si="324"/>
        <v>0</v>
      </c>
      <c r="AR1194" s="596"/>
      <c r="AS1194" s="102"/>
      <c r="AT1194" s="27" t="str">
        <f>IF(('1C TSspéc17'!H$17*FICHE!$C$14&lt;J1194),"Forfait limité à "&amp;FICHE!$C$14&amp;"€/jour","")</f>
        <v/>
      </c>
      <c r="AU1194" s="592"/>
      <c r="AV1194" s="824"/>
      <c r="AW1194" s="824"/>
      <c r="AX1194" s="824"/>
      <c r="AY1194" s="824"/>
      <c r="AZ1194" s="824"/>
      <c r="BA1194" s="767"/>
      <c r="BB1194" s="767"/>
      <c r="BC1194" s="767"/>
      <c r="BD1194" s="767"/>
      <c r="BE1194" s="767"/>
      <c r="BF1194" s="767"/>
      <c r="BG1194" s="767"/>
      <c r="BH1194" s="767"/>
      <c r="BI1194" s="767"/>
      <c r="BJ1194" s="767"/>
      <c r="BK1194" s="767"/>
      <c r="BL1194" s="767"/>
      <c r="BM1194" s="767"/>
      <c r="BN1194" s="767"/>
      <c r="BO1194" s="767"/>
      <c r="BP1194" s="767"/>
      <c r="BQ1194" s="767"/>
      <c r="BR1194" s="767"/>
      <c r="BS1194" s="767"/>
      <c r="BT1194" s="767"/>
      <c r="BU1194" s="767"/>
      <c r="BV1194" s="767"/>
      <c r="BW1194" s="767"/>
      <c r="BX1194" s="767"/>
      <c r="BY1194" s="767"/>
      <c r="BZ1194" s="767"/>
      <c r="CA1194" s="767"/>
      <c r="CB1194" s="767"/>
      <c r="CC1194" s="767"/>
      <c r="CD1194" s="767"/>
      <c r="CE1194" s="767"/>
      <c r="CF1194" s="767"/>
      <c r="CG1194" s="767"/>
      <c r="CH1194" s="767"/>
      <c r="CI1194" s="767"/>
      <c r="CJ1194" s="767"/>
      <c r="CK1194" s="767"/>
      <c r="CL1194" s="767"/>
      <c r="CM1194" s="767"/>
      <c r="CN1194" s="767"/>
      <c r="CO1194" s="767"/>
      <c r="CP1194" s="767"/>
      <c r="CQ1194" s="767"/>
      <c r="CR1194" s="767"/>
      <c r="CS1194" s="767"/>
      <c r="CT1194" s="767"/>
      <c r="CU1194" s="767"/>
      <c r="CV1194" s="767"/>
      <c r="CW1194" s="767"/>
      <c r="CX1194" s="767"/>
      <c r="CY1194" s="767"/>
      <c r="CZ1194" s="767"/>
      <c r="DA1194" s="767"/>
      <c r="DB1194" s="767"/>
      <c r="DC1194" s="767"/>
      <c r="DD1194" s="767"/>
      <c r="DE1194" s="767"/>
      <c r="DF1194" s="767"/>
      <c r="DG1194" s="767"/>
      <c r="DH1194" s="767"/>
      <c r="DI1194" s="767"/>
      <c r="DJ1194" s="767"/>
      <c r="DK1194" s="767"/>
      <c r="DL1194" s="767"/>
      <c r="DM1194" s="767"/>
      <c r="DN1194" s="767"/>
      <c r="DO1194" s="767"/>
      <c r="DP1194" s="767"/>
      <c r="DQ1194" s="767"/>
      <c r="DR1194" s="767"/>
      <c r="DS1194" s="767"/>
      <c r="DT1194" s="767"/>
      <c r="DU1194" s="767"/>
      <c r="DV1194" s="767"/>
      <c r="DW1194" s="767"/>
      <c r="DX1194" s="767"/>
      <c r="DY1194" s="767"/>
      <c r="DZ1194" s="767"/>
      <c r="EA1194" s="767"/>
      <c r="EB1194" s="767"/>
      <c r="EC1194" s="767"/>
      <c r="ED1194" s="767"/>
      <c r="EE1194" s="767"/>
      <c r="EF1194" s="767"/>
      <c r="EG1194" s="767"/>
      <c r="EH1194" s="767"/>
      <c r="EI1194" s="767"/>
      <c r="EJ1194" s="767"/>
      <c r="EK1194" s="767"/>
      <c r="EL1194" s="767"/>
      <c r="EM1194" s="767"/>
      <c r="EN1194" s="767"/>
      <c r="EO1194" s="767"/>
      <c r="EP1194" s="767"/>
      <c r="EQ1194" s="767"/>
      <c r="ER1194" s="767"/>
      <c r="ES1194" s="767"/>
      <c r="ET1194" s="767"/>
      <c r="EU1194" s="767"/>
      <c r="EV1194" s="767"/>
      <c r="EW1194" s="767"/>
      <c r="EX1194" s="767"/>
      <c r="EY1194" s="767"/>
      <c r="EZ1194" s="767"/>
      <c r="FA1194" s="767"/>
      <c r="FB1194" s="767"/>
      <c r="FC1194" s="767"/>
      <c r="FD1194" s="767"/>
      <c r="FE1194" s="767"/>
      <c r="FF1194" s="767"/>
      <c r="FG1194" s="767"/>
      <c r="FH1194" s="767"/>
      <c r="FI1194" s="767"/>
      <c r="FJ1194" s="767"/>
      <c r="FK1194" s="767"/>
      <c r="FL1194" s="767"/>
      <c r="FM1194" s="767"/>
      <c r="FN1194" s="767"/>
      <c r="FO1194" s="767"/>
      <c r="FP1194" s="767"/>
      <c r="FQ1194" s="767"/>
      <c r="FR1194" s="767"/>
      <c r="FS1194" s="767"/>
      <c r="FT1194" s="767"/>
      <c r="FU1194" s="767"/>
      <c r="FV1194" s="767"/>
      <c r="FW1194" s="767"/>
      <c r="FX1194" s="767"/>
      <c r="FY1194" s="767"/>
      <c r="FZ1194" s="767"/>
      <c r="GA1194" s="767"/>
      <c r="GB1194" s="767"/>
      <c r="GC1194" s="767"/>
      <c r="GD1194" s="767"/>
      <c r="GE1194" s="767"/>
      <c r="GF1194" s="767"/>
      <c r="GG1194" s="767"/>
      <c r="GH1194" s="767"/>
      <c r="GI1194" s="767"/>
      <c r="GJ1194" s="767"/>
      <c r="GK1194" s="767"/>
      <c r="GL1194" s="767"/>
      <c r="GM1194" s="767"/>
      <c r="GN1194" s="767"/>
      <c r="GO1194" s="767"/>
      <c r="GP1194" s="767"/>
      <c r="GQ1194" s="767"/>
      <c r="GR1194" s="767"/>
      <c r="GS1194" s="767"/>
      <c r="GT1194" s="767"/>
      <c r="GU1194" s="767"/>
      <c r="GV1194" s="767"/>
      <c r="GW1194" s="767"/>
      <c r="GX1194" s="767"/>
      <c r="GY1194" s="767"/>
      <c r="GZ1194" s="767"/>
      <c r="HA1194" s="767"/>
      <c r="HB1194" s="767"/>
      <c r="HC1194" s="767"/>
    </row>
    <row r="1195" spans="1:211" s="864" customFormat="1" ht="13.9" hidden="1" customHeight="1">
      <c r="A1195" s="307"/>
      <c r="B1195" s="351"/>
      <c r="C1195" s="971" t="str">
        <f>IF('1C TSspéc17'!I$17&lt;&gt;0,'1C TSspéc17'!$B$12,"")</f>
        <v/>
      </c>
      <c r="D1195" s="972"/>
      <c r="E1195" s="973"/>
      <c r="F1195" s="93">
        <f>IF(AND($C1195='1C TSspéc17'!$B$12,'1C TSspéc17'!$B$16="spécifiques",'1C TSspéc17'!$I$17&lt;&gt;""),'1C TSspéc17'!$I$21,"")</f>
        <v>0</v>
      </c>
      <c r="G1195" s="863"/>
      <c r="H1195" s="745">
        <v>0.21</v>
      </c>
      <c r="I1195" s="747">
        <v>1</v>
      </c>
      <c r="J1195" s="312"/>
      <c r="K1195" s="680">
        <f t="shared" si="321"/>
        <v>0</v>
      </c>
      <c r="L1195" s="556">
        <f>IF(OR('1C TSspéc17'!$B$12="",'1C TSspéc17'!I$30=0),0,IF(AND('1C TSspéc17'!$B$12&lt;&gt;"",$K$2="Pôle",'1C TSspéc17'!$C$12="OUI"),(('1C TSspéc17'!I$22+'1C TSspéc17'!I$23+'1C TSspéc17'!I$24+'1C TSspéc17'!I$25+'1C TSspéc17'!I$29)/'1C TSspéc17'!I$17),IF(AND('1C TSspéc17'!$B$12&lt;&gt;"",$K$2="Pôle",'1C TSspéc17'!$C$12="NON"),(('1C TSspéc17'!I$22+'1C TSspéc17'!I$23+'1C TSspéc17'!I$24+'1C TSspéc17'!I$25+'1C TSspéc17'!I$29)/'1C TSspéc17'!I$30),IF(AND('1C TSspéc17'!$B$12&lt;&gt;"",$K$2&lt;&gt;"Pôle",'1C TSspéc17'!$C$12="OUI"),(('1C TSspéc17'!I$22+'1C TSspéc17'!I$23+'1C TSspéc17'!I$24+'1C TSspéc17'!I$25+'1C TSspéc17'!I$26+'1C TSspéc17'!I$27+'1C TSspéc17'!I$28+'1C TSspéc17'!I$29)/'1C TSspéc17'!I$17),IF(AND('1C TSspéc17'!$B$12&lt;&gt;"",$K$2&lt;&gt;"Pôle",'1C TSspéc17'!$C$12="NON"),(('1C TSspéc17'!I$22+'1C TSspéc17'!I$23+'1C TSspéc17'!I$24+'1C TSspéc17'!I$25+'1C TSspéc17'!I$26+'1C TSspéc17'!I$27+'1C TSspéc17'!I$28+'1C TSspéc17'!I$29)/'1C TSspéc17'!I$30))))))</f>
        <v>0</v>
      </c>
      <c r="M1195" s="556">
        <f>IF(OR('1C TSspéc17'!$B$12="",'1C TSspéc17'!I$30=0),0,IF(AND('1C TSspéc17'!$B$12&lt;&gt;"",$K$2="Pôle",'1C TSspéc17'!$C$12="OUI"),(('1C TSspéc17'!I$26+'1C TSspéc17'!I$27+'1C TSspéc17'!I$28)/'1C TSspéc17'!I$17),IF(AND('1C TSspéc17'!$B$12&lt;&gt;"",$K$2="Pôle",'1C TSspéc17'!$C$12="NON"),(('1C TSspéc17'!I$26+'1C TSspéc17'!I$27+'1C TSspéc17'!I$28)/'1C TSspéc17'!I$30),IF(AND('1C TSspéc17'!$B$12&lt;&gt;"",$K$2&lt;&gt;"Pôle"),0))))</f>
        <v>0</v>
      </c>
      <c r="N1195" s="557">
        <f>IF(AND('1C TSspéc17'!$B$12&lt;&gt;0,'1C TSspéc17'!$I$30&lt;&gt;0),L1195+M1195,0)</f>
        <v>0</v>
      </c>
      <c r="O1195" s="542" t="str">
        <f>IF(AND('1C TSspéc17'!$I$17&lt;&gt;0,'1C TSspéc17'!$C$12="OUI"),'1C TSspéc17'!$I$35/'1C TSspéc17'!$I$17,"")</f>
        <v/>
      </c>
      <c r="P1195" s="543" t="str">
        <f>IF(AND('1C TSspéc17'!$I$17&lt;&gt;0,'1C TSspéc17'!$C$12="OUI"),'1C TSspéc17'!$I$36/'1C TSspéc17'!$I$17,"")</f>
        <v/>
      </c>
      <c r="Q1195" s="543" t="str">
        <f>IF(AND('1C TSspéc17'!$I$17&lt;&gt;0,'1C TSspéc17'!$C$12="OUI"),'1C TSspéc17'!$I$37/'1C TSspéc17'!$I$17,"")</f>
        <v/>
      </c>
      <c r="R1195" s="543" t="str">
        <f>IF(AND('1C TSspéc17'!$I$17&lt;&gt;0,'1C TSspéc17'!$C$12="OUI"),'1C TSspéc17'!$I$38/'1C TSspéc17'!$I$17,"")</f>
        <v/>
      </c>
      <c r="S1195" s="543" t="str">
        <f>IF(AND('1C TSspéc17'!$I$17&lt;&gt;0,'1C TSspéc17'!$C$12="OUI"),'1C TSspéc17'!$I$39/'1C TSspéc17'!$I$17,"")</f>
        <v/>
      </c>
      <c r="T1195" s="543" t="str">
        <f>IF(AND('1C TSspéc17'!$I$17&lt;&gt;0,'1C TSspéc17'!$C$12="OUI"),'1C TSspéc17'!$I$40/'1C TSspéc17'!$I$17,"")</f>
        <v/>
      </c>
      <c r="U1195" s="543" t="str">
        <f>IF(AND('1C TSspéc17'!$I$17&lt;&gt;0,'1C TSspéc17'!$C$12="OUI"),'1C TSspéc17'!$I$41/'1C TSspéc17'!$I$17,"")</f>
        <v/>
      </c>
      <c r="V1195" s="543" t="str">
        <f>IF(AND('1C TSspéc17'!$I$17&lt;&gt;0,'1C TSspéc17'!$C$12="OUI"),'1C TSspéc17'!$I$42/'1C TSspéc17'!$I$17,"")</f>
        <v/>
      </c>
      <c r="W1195" s="543" t="str">
        <f>IF(AND('1C TSspéc17'!$I$17&lt;&gt;0,'1C TSspéc17'!$C$12="OUI"),'1C TSspéc17'!$I$43/'1C TSspéc17'!$I$17,"")</f>
        <v/>
      </c>
      <c r="X1195" s="543" t="str">
        <f>IF(AND('1C TSspéc17'!$I$17&lt;&gt;0,'1C TSspéc17'!$C$12="OUI"),'1C TSspéc17'!$I$44/'1C TSspéc17'!$I$17,"")</f>
        <v/>
      </c>
      <c r="Y1195" s="543" t="str">
        <f>IF(AND('1C TSspéc17'!$I$17&lt;&gt;0,'1C TSspéc17'!$C$12="OUI"),'1C TSspéc17'!$I$45/'1C TSspéc17'!$I$17,"")</f>
        <v/>
      </c>
      <c r="Z1195" s="543" t="str">
        <f>IF(AND('1C TSspéc17'!$I$17&lt;&gt;0,'1C TSspéc17'!$C$12="OUI"),'1C TSspéc17'!$I$46/'1C TSspéc17'!$I$17,"")</f>
        <v/>
      </c>
      <c r="AA1195" s="543" t="str">
        <f>IF(AND('1C TSspéc17'!$I$17&lt;&gt;0,'1C TSspéc17'!$C$12="OUI"),'1C TSspéc17'!$I$47/'1C TSspéc17'!$I$17,"")</f>
        <v/>
      </c>
      <c r="AB1195" s="543" t="str">
        <f>IF(AND('1C TSspéc17'!$I$17&lt;&gt;0,'1C TSspéc17'!$C$12="OUI"),'1C TSspéc17'!$I$48/'1C TSspéc17'!$I$17,"")</f>
        <v/>
      </c>
      <c r="AC1195" s="543" t="str">
        <f>IF(AND('1C TSspéc17'!$I$17&lt;&gt;0,'1C TSspéc17'!$C$12="OUI"),'1C TSspéc17'!$I$49/'1C TSspéc17'!$I$17,"")</f>
        <v/>
      </c>
      <c r="AD1195" s="543" t="str">
        <f>IF(AND('1C TSspéc17'!$I$17&lt;&gt;0,'1C TSspéc17'!$C$12="OUI"),'1C TSspéc17'!$I$50/'1C TSspéc17'!$I$17,"")</f>
        <v/>
      </c>
      <c r="AE1195" s="543" t="str">
        <f>IF(AND('1C TSspéc17'!$I$17&lt;&gt;0,'1C TSspéc17'!$C$12="OUI"),'1C TSspéc17'!$I$51/'1C TSspéc17'!$I$17,"")</f>
        <v/>
      </c>
      <c r="AF1195" s="543" t="str">
        <f>IF(AND('1C TSspéc17'!$I$17&lt;&gt;0,'1C TSspéc17'!$C$12="OUI"),'1C TSspéc17'!$I$52/'1C TSspéc17'!$I$17,"")</f>
        <v/>
      </c>
      <c r="AG1195" s="543" t="str">
        <f>IF(AND('1C TSspéc17'!$I$17&lt;&gt;0,'1C TSspéc17'!$C$12="OUI"),'1C TSspéc17'!$I$53/'1C TSspéc17'!$I$17,"")</f>
        <v/>
      </c>
      <c r="AH1195" s="543" t="str">
        <f>IF(AND('1C TSspéc17'!$I$17&lt;&gt;0,'1C TSspéc17'!$C$12="OUI"),'1C TSspéc17'!$I$54/'1C TSspéc17'!$I$17,"")</f>
        <v/>
      </c>
      <c r="AI1195" s="543" t="str">
        <f>IF(AND('1C TSspéc17'!$I$17&lt;&gt;0,'1C TSspéc17'!$C$12="OUI"),'1C TSspéc17'!$I$55/'1C TSspéc17'!$I$17,"")</f>
        <v/>
      </c>
      <c r="AJ1195" s="543" t="str">
        <f>IF(AND('1C TSspéc17'!$I$17&lt;&gt;0,'1C TSspéc17'!$C$12="OUI"),'1C TSspéc17'!$I$56/'1C TSspéc17'!$I$17,"")</f>
        <v/>
      </c>
      <c r="AK1195" s="543" t="str">
        <f>IF(AND('1C TSspéc17'!$I$17&lt;&gt;0,'1C TSspéc17'!$C$12="OUI"),'1C TSspéc17'!$I$57/'1C TSspéc17'!$I$17,"")</f>
        <v/>
      </c>
      <c r="AL1195" s="72">
        <f>IF(AND('1C TSspéc17'!$I$17&lt;&gt;0,'1C TSspéc17'!$C$12="OUI"),N1195+AK1195,N1195)</f>
        <v>0</v>
      </c>
      <c r="AM1195" s="417">
        <f t="shared" si="322"/>
        <v>0</v>
      </c>
      <c r="AN1195" s="417">
        <f t="shared" si="323"/>
        <v>0</v>
      </c>
      <c r="AO1195" s="418" t="str">
        <f>IF(AND('1C TSspéc17'!$I$17&lt;&gt;0,'1C TSspéc17'!$I$30&lt;&gt;0),AM1195+AN1195,"")</f>
        <v/>
      </c>
      <c r="AP1195" s="573" t="str">
        <f>IF(AND('1C TSspéc17'!$I$17&lt;&gt;0,'1C TSspéc17'!$I$30&lt;&gt;0),AM1195-AR1195,"")</f>
        <v/>
      </c>
      <c r="AQ1195" s="583">
        <f t="shared" si="324"/>
        <v>0</v>
      </c>
      <c r="AR1195" s="596"/>
      <c r="AS1195" s="102"/>
      <c r="AT1195" s="27" t="str">
        <f>IF(('1C TSspéc17'!I$17*FICHE!$C$14&lt;J1195),"Forfait limité à "&amp;FICHE!$C$14&amp;"€/jour","")</f>
        <v/>
      </c>
      <c r="AU1195" s="592"/>
      <c r="AV1195" s="824"/>
      <c r="AW1195" s="824"/>
      <c r="AX1195" s="824"/>
      <c r="AY1195" s="824"/>
      <c r="AZ1195" s="824"/>
      <c r="BA1195" s="767"/>
      <c r="BB1195" s="767"/>
      <c r="BC1195" s="767"/>
      <c r="BD1195" s="767"/>
      <c r="BE1195" s="767"/>
      <c r="BF1195" s="767"/>
      <c r="BG1195" s="767"/>
      <c r="BH1195" s="767"/>
      <c r="BI1195" s="767"/>
      <c r="BJ1195" s="767"/>
      <c r="BK1195" s="767"/>
      <c r="BL1195" s="767"/>
      <c r="BM1195" s="767"/>
      <c r="BN1195" s="767"/>
      <c r="BO1195" s="767"/>
      <c r="BP1195" s="767"/>
      <c r="BQ1195" s="767"/>
      <c r="BR1195" s="767"/>
      <c r="BS1195" s="767"/>
      <c r="BT1195" s="767"/>
      <c r="BU1195" s="767"/>
      <c r="BV1195" s="767"/>
      <c r="BW1195" s="767"/>
      <c r="BX1195" s="767"/>
      <c r="BY1195" s="767"/>
      <c r="BZ1195" s="767"/>
      <c r="CA1195" s="767"/>
      <c r="CB1195" s="767"/>
      <c r="CC1195" s="767"/>
      <c r="CD1195" s="767"/>
      <c r="CE1195" s="767"/>
      <c r="CF1195" s="767"/>
      <c r="CG1195" s="767"/>
      <c r="CH1195" s="767"/>
      <c r="CI1195" s="767"/>
      <c r="CJ1195" s="767"/>
      <c r="CK1195" s="767"/>
      <c r="CL1195" s="767"/>
      <c r="CM1195" s="767"/>
      <c r="CN1195" s="767"/>
      <c r="CO1195" s="767"/>
      <c r="CP1195" s="767"/>
      <c r="CQ1195" s="767"/>
      <c r="CR1195" s="767"/>
      <c r="CS1195" s="767"/>
      <c r="CT1195" s="767"/>
      <c r="CU1195" s="767"/>
      <c r="CV1195" s="767"/>
      <c r="CW1195" s="767"/>
      <c r="CX1195" s="767"/>
      <c r="CY1195" s="767"/>
      <c r="CZ1195" s="767"/>
      <c r="DA1195" s="767"/>
      <c r="DB1195" s="767"/>
      <c r="DC1195" s="767"/>
      <c r="DD1195" s="767"/>
      <c r="DE1195" s="767"/>
      <c r="DF1195" s="767"/>
      <c r="DG1195" s="767"/>
      <c r="DH1195" s="767"/>
      <c r="DI1195" s="767"/>
      <c r="DJ1195" s="767"/>
      <c r="DK1195" s="767"/>
      <c r="DL1195" s="767"/>
      <c r="DM1195" s="767"/>
      <c r="DN1195" s="767"/>
      <c r="DO1195" s="767"/>
      <c r="DP1195" s="767"/>
      <c r="DQ1195" s="767"/>
      <c r="DR1195" s="767"/>
      <c r="DS1195" s="767"/>
      <c r="DT1195" s="767"/>
      <c r="DU1195" s="767"/>
      <c r="DV1195" s="767"/>
      <c r="DW1195" s="767"/>
      <c r="DX1195" s="767"/>
      <c r="DY1195" s="767"/>
      <c r="DZ1195" s="767"/>
      <c r="EA1195" s="767"/>
      <c r="EB1195" s="767"/>
      <c r="EC1195" s="767"/>
      <c r="ED1195" s="767"/>
      <c r="EE1195" s="767"/>
      <c r="EF1195" s="767"/>
      <c r="EG1195" s="767"/>
      <c r="EH1195" s="767"/>
      <c r="EI1195" s="767"/>
      <c r="EJ1195" s="767"/>
      <c r="EK1195" s="767"/>
      <c r="EL1195" s="767"/>
      <c r="EM1195" s="767"/>
      <c r="EN1195" s="767"/>
      <c r="EO1195" s="767"/>
      <c r="EP1195" s="767"/>
      <c r="EQ1195" s="767"/>
      <c r="ER1195" s="767"/>
      <c r="ES1195" s="767"/>
      <c r="ET1195" s="767"/>
      <c r="EU1195" s="767"/>
      <c r="EV1195" s="767"/>
      <c r="EW1195" s="767"/>
      <c r="EX1195" s="767"/>
      <c r="EY1195" s="767"/>
      <c r="EZ1195" s="767"/>
      <c r="FA1195" s="767"/>
      <c r="FB1195" s="767"/>
      <c r="FC1195" s="767"/>
      <c r="FD1195" s="767"/>
      <c r="FE1195" s="767"/>
      <c r="FF1195" s="767"/>
      <c r="FG1195" s="767"/>
      <c r="FH1195" s="767"/>
      <c r="FI1195" s="767"/>
      <c r="FJ1195" s="767"/>
      <c r="FK1195" s="767"/>
      <c r="FL1195" s="767"/>
      <c r="FM1195" s="767"/>
      <c r="FN1195" s="767"/>
      <c r="FO1195" s="767"/>
      <c r="FP1195" s="767"/>
      <c r="FQ1195" s="767"/>
      <c r="FR1195" s="767"/>
      <c r="FS1195" s="767"/>
      <c r="FT1195" s="767"/>
      <c r="FU1195" s="767"/>
      <c r="FV1195" s="767"/>
      <c r="FW1195" s="767"/>
      <c r="FX1195" s="767"/>
      <c r="FY1195" s="767"/>
      <c r="FZ1195" s="767"/>
      <c r="GA1195" s="767"/>
      <c r="GB1195" s="767"/>
      <c r="GC1195" s="767"/>
      <c r="GD1195" s="767"/>
      <c r="GE1195" s="767"/>
      <c r="GF1195" s="767"/>
      <c r="GG1195" s="767"/>
      <c r="GH1195" s="767"/>
      <c r="GI1195" s="767"/>
      <c r="GJ1195" s="767"/>
      <c r="GK1195" s="767"/>
      <c r="GL1195" s="767"/>
      <c r="GM1195" s="767"/>
      <c r="GN1195" s="767"/>
      <c r="GO1195" s="767"/>
      <c r="GP1195" s="767"/>
      <c r="GQ1195" s="767"/>
      <c r="GR1195" s="767"/>
      <c r="GS1195" s="767"/>
      <c r="GT1195" s="767"/>
      <c r="GU1195" s="767"/>
      <c r="GV1195" s="767"/>
      <c r="GW1195" s="767"/>
      <c r="GX1195" s="767"/>
      <c r="GY1195" s="767"/>
      <c r="GZ1195" s="767"/>
      <c r="HA1195" s="767"/>
      <c r="HB1195" s="767"/>
      <c r="HC1195" s="767"/>
    </row>
    <row r="1196" spans="1:211" s="864" customFormat="1" ht="13.9" hidden="1" customHeight="1">
      <c r="A1196" s="307"/>
      <c r="B1196" s="351"/>
      <c r="C1196" s="971" t="str">
        <f>IF('1C TSspéc17'!J$17&lt;&gt;0,'1C TSspéc17'!$B$12,"")</f>
        <v/>
      </c>
      <c r="D1196" s="972"/>
      <c r="E1196" s="973"/>
      <c r="F1196" s="93">
        <f>IF(AND($C1196='1C TSspéc17'!$B$12,'1C TSspéc17'!$B$16="spécifiques",'1C TSspéc17'!K$17&lt;&gt;""),'1C TSspéc17'!K$21,"")</f>
        <v>0</v>
      </c>
      <c r="G1196" s="863"/>
      <c r="H1196" s="745">
        <v>0.21</v>
      </c>
      <c r="I1196" s="747">
        <v>1</v>
      </c>
      <c r="J1196" s="312"/>
      <c r="K1196" s="680">
        <f t="shared" si="321"/>
        <v>0</v>
      </c>
      <c r="L1196" s="556">
        <f>IF(OR('1C TSspéc17'!$B$12="",'1C TSspéc17'!J$30=0),0,IF(AND('1C TSspéc17'!$B$12&lt;&gt;"",$K$2="Pôle",'1C TSspéc17'!$C$12="OUI"),(('1C TSspéc17'!J$22+'1C TSspéc17'!J$23+'1C TSspéc17'!J$24+'1C TSspéc17'!J$25+'1C TSspéc17'!J$29)/'1C TSspéc17'!J$17),IF(AND('1C TSspéc17'!$B$12&lt;&gt;"",$K$2="Pôle",'1C TSspéc17'!$C$12="NON"),(('1C TSspéc17'!J$22+'1C TSspéc17'!J$23+'1C TSspéc17'!J$24+'1C TSspéc17'!J$25+'1C TSspéc17'!J$29)/'1C TSspéc17'!J$30),IF(AND('1C TSspéc17'!$B$12&lt;&gt;"",$K$2&lt;&gt;"Pôle",'1C TSspéc17'!$C$12="OUI"),(('1C TSspéc17'!J$22+'1C TSspéc17'!J$23+'1C TSspéc17'!J$24+'1C TSspéc17'!J$25+'1C TSspéc17'!J$26+'1C TSspéc17'!J$27+'1C TSspéc17'!J$28+'1C TSspéc17'!J$29)/'1C TSspéc17'!J$17),IF(AND('1C TSspéc17'!$B$12&lt;&gt;"",$K$2&lt;&gt;"Pôle",'1C TSspéc17'!$C$12="NON"),(('1C TSspéc17'!J$22+'1C TSspéc17'!J$23+'1C TSspéc17'!J$24+'1C TSspéc17'!J$25+'1C TSspéc17'!J$26+'1C TSspéc17'!J$27+'1C TSspéc17'!J$28+'1C TSspéc17'!J$29)/'1C TSspéc17'!J$30))))))</f>
        <v>0</v>
      </c>
      <c r="M1196" s="556">
        <f>IF(OR('1C TSspéc17'!$B$12="",'1C TSspéc17'!J$30=0),0,IF(AND('1C TSspéc17'!$B$12&lt;&gt;"",$K$2="Pôle",'1C TSspéc17'!$C$12="OUI"),(('1C TSspéc17'!J$26+'1C TSspéc17'!J$27+'1C TSspéc17'!J$28)/'1C TSspéc17'!J$17),IF(AND('1C TSspéc17'!$B$12&lt;&gt;"",$K$2="Pôle",'1C TSspéc17'!$C$12="NON"),(('1C TSspéc17'!J$26+'1C TSspéc17'!J$27+'1C TSspéc17'!J$28)/'1C TSspéc17'!J$30),IF(AND('1C TSspéc17'!$B$12&lt;&gt;"",$K$2&lt;&gt;"Pôle"),0))))</f>
        <v>0</v>
      </c>
      <c r="N1196" s="557">
        <f>IF(AND('1C TSspéc17'!$B$12&lt;&gt;0,'1C TSspéc17'!$J$30&lt;&gt;0),L1196+M1196,0)</f>
        <v>0</v>
      </c>
      <c r="O1196" s="542" t="str">
        <f>IF(AND('1C TSspéc17'!$J$17&lt;&gt;0,'1C TSspéc17'!$C$12="OUI"),'1C TSspéc17'!$J$35/'1C TSspéc17'!$J$17,"")</f>
        <v/>
      </c>
      <c r="P1196" s="543" t="str">
        <f>IF(AND('1C TSspéc17'!$J$17&lt;&gt;0,'1C TSspéc17'!$C$12="OUI"),'1C TSspéc17'!$J$36/'1C TSspéc17'!$J$17,"")</f>
        <v/>
      </c>
      <c r="Q1196" s="543" t="str">
        <f>IF(AND('1C TSspéc17'!$J$17&lt;&gt;0,'1C TSspéc17'!$C$12="OUI"),'1C TSspéc17'!$J$37/'1C TSspéc17'!$J$17,"")</f>
        <v/>
      </c>
      <c r="R1196" s="543" t="str">
        <f>IF(AND('1C TSspéc17'!$J$17&lt;&gt;0,'1C TSspéc17'!$C$12="OUI"),'1C TSspéc17'!$J$38/'1C TSspéc17'!$J$17,"")</f>
        <v/>
      </c>
      <c r="S1196" s="543" t="str">
        <f>IF(AND('1C TSspéc17'!$J$17&lt;&gt;0,'1C TSspéc17'!$C$12="OUI"),'1C TSspéc17'!$J$39/'1C TSspéc17'!$J$17,"")</f>
        <v/>
      </c>
      <c r="T1196" s="543" t="str">
        <f>IF(AND('1C TSspéc17'!$J$17&lt;&gt;0,'1C TSspéc17'!$C$12="OUI"),'1C TSspéc17'!$J$40/'1C TSspéc17'!$J$17,"")</f>
        <v/>
      </c>
      <c r="U1196" s="543" t="str">
        <f>IF(AND('1C TSspéc17'!$J$17&lt;&gt;0,'1C TSspéc17'!$C$12="OUI"),'1C TSspéc17'!$J$41/'1C TSspéc17'!$J$17,"")</f>
        <v/>
      </c>
      <c r="V1196" s="543" t="str">
        <f>IF(AND('1C TSspéc17'!$J$17&lt;&gt;0,'1C TSspéc17'!$C$12="OUI"),'1C TSspéc17'!$J$42/'1C TSspéc17'!$J$17,"")</f>
        <v/>
      </c>
      <c r="W1196" s="543" t="str">
        <f>IF(AND('1C TSspéc17'!$J$17&lt;&gt;0,'1C TSspéc17'!$C$12="OUI"),'1C TSspéc17'!$J$43/'1C TSspéc17'!$J$17,"")</f>
        <v/>
      </c>
      <c r="X1196" s="543" t="str">
        <f>IF(AND('1C TSspéc17'!$J$17&lt;&gt;0,'1C TSspéc17'!$C$12="OUI"),'1C TSspéc17'!$J$44/'1C TSspéc17'!$J$17,"")</f>
        <v/>
      </c>
      <c r="Y1196" s="543" t="str">
        <f>IF(AND('1C TSspéc17'!$J$17&lt;&gt;0,'1C TSspéc17'!$C$12="OUI"),'1C TSspéc17'!$J$45/'1C TSspéc17'!$J$17,"")</f>
        <v/>
      </c>
      <c r="Z1196" s="543" t="str">
        <f>IF(AND('1C TSspéc17'!$J$17&lt;&gt;0,'1C TSspéc17'!$C$12="OUI"),'1C TSspéc17'!$J$46/'1C TSspéc17'!$J$17,"")</f>
        <v/>
      </c>
      <c r="AA1196" s="543" t="str">
        <f>IF(AND('1C TSspéc17'!$J$17&lt;&gt;0,'1C TSspéc17'!$C$12="OUI"),'1C TSspéc17'!$J$47/'1C TSspéc17'!$J$17,"")</f>
        <v/>
      </c>
      <c r="AB1196" s="543" t="str">
        <f>IF(AND('1C TSspéc17'!$J$17&lt;&gt;0,'1C TSspéc17'!$C$12="OUI"),'1C TSspéc17'!$J$48/'1C TSspéc17'!$J$17,"")</f>
        <v/>
      </c>
      <c r="AC1196" s="543" t="str">
        <f>IF(AND('1C TSspéc17'!$J$17&lt;&gt;0,'1C TSspéc17'!$C$12="OUI"),'1C TSspéc17'!$J$49/'1C TSspéc17'!$J$17,"")</f>
        <v/>
      </c>
      <c r="AD1196" s="543" t="str">
        <f>IF(AND('1C TSspéc17'!$J$17&lt;&gt;0,'1C TSspéc17'!$C$12="OUI"),'1C TSspéc17'!$J$50/'1C TSspéc17'!$J$17,"")</f>
        <v/>
      </c>
      <c r="AE1196" s="543" t="str">
        <f>IF(AND('1C TSspéc17'!$J$17&lt;&gt;0,'1C TSspéc17'!$C$12="OUI"),'1C TSspéc17'!$J$51/'1C TSspéc17'!$J$17,"")</f>
        <v/>
      </c>
      <c r="AF1196" s="543" t="str">
        <f>IF(AND('1C TSspéc17'!$J$17&lt;&gt;0,'1C TSspéc17'!$C$12="OUI"),'1C TSspéc17'!$J$52/'1C TSspéc17'!$J$17,"")</f>
        <v/>
      </c>
      <c r="AG1196" s="543" t="str">
        <f>IF(AND('1C TSspéc17'!$J$17&lt;&gt;0,'1C TSspéc17'!$C$12="OUI"),'1C TSspéc17'!$J$53/'1C TSspéc17'!$J$17,"")</f>
        <v/>
      </c>
      <c r="AH1196" s="543" t="str">
        <f>IF(AND('1C TSspéc17'!$J$17&lt;&gt;0,'1C TSspéc17'!$C$12="OUI"),'1C TSspéc17'!$J$54/'1C TSspéc17'!$J$17,"")</f>
        <v/>
      </c>
      <c r="AI1196" s="543" t="str">
        <f>IF(AND('1C TSspéc17'!$J$17&lt;&gt;0,'1C TSspéc17'!$C$12="OUI"),'1C TSspéc17'!$J$55/'1C TSspéc17'!$J$17,"")</f>
        <v/>
      </c>
      <c r="AJ1196" s="543" t="str">
        <f>IF(AND('1C TSspéc17'!$J$17&lt;&gt;0,'1C TSspéc17'!$C$12="OUI"),'1C TSspéc17'!$J$56/'1C TSspéc17'!$J$17,"")</f>
        <v/>
      </c>
      <c r="AK1196" s="543" t="str">
        <f>IF(AND('1C TSspéc17'!$J$17&lt;&gt;0,'1C TSspéc17'!$C$12="OUI"),'1C TSspéc17'!$J$57/'1C TSspéc17'!$J$17,"")</f>
        <v/>
      </c>
      <c r="AL1196" s="72">
        <f>IF(AND('1C TSspéc17'!$J$17&lt;&gt;0,'1C TSspéc17'!$C$12="OUI"),N1196+AK1196,N1196)</f>
        <v>0</v>
      </c>
      <c r="AM1196" s="417">
        <f t="shared" si="322"/>
        <v>0</v>
      </c>
      <c r="AN1196" s="417">
        <f t="shared" si="323"/>
        <v>0</v>
      </c>
      <c r="AO1196" s="418" t="str">
        <f>IF(AND('1C TSspéc17'!$J$17&lt;&gt;0,'1C TSspéc17'!$J$30&lt;&gt;0),AM1196+AN1196,"")</f>
        <v/>
      </c>
      <c r="AP1196" s="573" t="str">
        <f>IF(AND('1C TSspéc17'!$J$17&lt;&gt;0,'1C TSspéc17'!$J$30&lt;&gt;0),AM1196-AR1196,"")</f>
        <v/>
      </c>
      <c r="AQ1196" s="583">
        <f t="shared" si="324"/>
        <v>0</v>
      </c>
      <c r="AR1196" s="596"/>
      <c r="AS1196" s="102"/>
      <c r="AT1196" s="27" t="str">
        <f>IF(('1C TSspéc17'!J$17*FICHE!$C$14&lt;J1196),"Forfait limité à "&amp;FICHE!$C$14&amp;"€/jour","")</f>
        <v/>
      </c>
      <c r="AU1196" s="592"/>
      <c r="AV1196" s="824"/>
      <c r="AW1196" s="824"/>
      <c r="AX1196" s="824"/>
      <c r="AY1196" s="824"/>
      <c r="AZ1196" s="824"/>
      <c r="BA1196" s="767"/>
      <c r="BB1196" s="767"/>
      <c r="BC1196" s="767"/>
      <c r="BD1196" s="767"/>
      <c r="BE1196" s="767"/>
      <c r="BF1196" s="767"/>
      <c r="BG1196" s="767"/>
      <c r="BH1196" s="767"/>
      <c r="BI1196" s="767"/>
      <c r="BJ1196" s="767"/>
      <c r="BK1196" s="767"/>
      <c r="BL1196" s="767"/>
      <c r="BM1196" s="767"/>
      <c r="BN1196" s="767"/>
      <c r="BO1196" s="767"/>
      <c r="BP1196" s="767"/>
      <c r="BQ1196" s="767"/>
      <c r="BR1196" s="767"/>
      <c r="BS1196" s="767"/>
      <c r="BT1196" s="767"/>
      <c r="BU1196" s="767"/>
      <c r="BV1196" s="767"/>
      <c r="BW1196" s="767"/>
      <c r="BX1196" s="767"/>
      <c r="BY1196" s="767"/>
      <c r="BZ1196" s="767"/>
      <c r="CA1196" s="767"/>
      <c r="CB1196" s="767"/>
      <c r="CC1196" s="767"/>
      <c r="CD1196" s="767"/>
      <c r="CE1196" s="767"/>
      <c r="CF1196" s="767"/>
      <c r="CG1196" s="767"/>
      <c r="CH1196" s="767"/>
      <c r="CI1196" s="767"/>
      <c r="CJ1196" s="767"/>
      <c r="CK1196" s="767"/>
      <c r="CL1196" s="767"/>
      <c r="CM1196" s="767"/>
      <c r="CN1196" s="767"/>
      <c r="CO1196" s="767"/>
      <c r="CP1196" s="767"/>
      <c r="CQ1196" s="767"/>
      <c r="CR1196" s="767"/>
      <c r="CS1196" s="767"/>
      <c r="CT1196" s="767"/>
      <c r="CU1196" s="767"/>
      <c r="CV1196" s="767"/>
      <c r="CW1196" s="767"/>
      <c r="CX1196" s="767"/>
      <c r="CY1196" s="767"/>
      <c r="CZ1196" s="767"/>
      <c r="DA1196" s="767"/>
      <c r="DB1196" s="767"/>
      <c r="DC1196" s="767"/>
      <c r="DD1196" s="767"/>
      <c r="DE1196" s="767"/>
      <c r="DF1196" s="767"/>
      <c r="DG1196" s="767"/>
      <c r="DH1196" s="767"/>
      <c r="DI1196" s="767"/>
      <c r="DJ1196" s="767"/>
      <c r="DK1196" s="767"/>
      <c r="DL1196" s="767"/>
      <c r="DM1196" s="767"/>
      <c r="DN1196" s="767"/>
      <c r="DO1196" s="767"/>
      <c r="DP1196" s="767"/>
      <c r="DQ1196" s="767"/>
      <c r="DR1196" s="767"/>
      <c r="DS1196" s="767"/>
      <c r="DT1196" s="767"/>
      <c r="DU1196" s="767"/>
      <c r="DV1196" s="767"/>
      <c r="DW1196" s="767"/>
      <c r="DX1196" s="767"/>
      <c r="DY1196" s="767"/>
      <c r="DZ1196" s="767"/>
      <c r="EA1196" s="767"/>
      <c r="EB1196" s="767"/>
      <c r="EC1196" s="767"/>
      <c r="ED1196" s="767"/>
      <c r="EE1196" s="767"/>
      <c r="EF1196" s="767"/>
      <c r="EG1196" s="767"/>
      <c r="EH1196" s="767"/>
      <c r="EI1196" s="767"/>
      <c r="EJ1196" s="767"/>
      <c r="EK1196" s="767"/>
      <c r="EL1196" s="767"/>
      <c r="EM1196" s="767"/>
      <c r="EN1196" s="767"/>
      <c r="EO1196" s="767"/>
      <c r="EP1196" s="767"/>
      <c r="EQ1196" s="767"/>
      <c r="ER1196" s="767"/>
      <c r="ES1196" s="767"/>
      <c r="ET1196" s="767"/>
      <c r="EU1196" s="767"/>
      <c r="EV1196" s="767"/>
      <c r="EW1196" s="767"/>
      <c r="EX1196" s="767"/>
      <c r="EY1196" s="767"/>
      <c r="EZ1196" s="767"/>
      <c r="FA1196" s="767"/>
      <c r="FB1196" s="767"/>
      <c r="FC1196" s="767"/>
      <c r="FD1196" s="767"/>
      <c r="FE1196" s="767"/>
      <c r="FF1196" s="767"/>
      <c r="FG1196" s="767"/>
      <c r="FH1196" s="767"/>
      <c r="FI1196" s="767"/>
      <c r="FJ1196" s="767"/>
      <c r="FK1196" s="767"/>
      <c r="FL1196" s="767"/>
      <c r="FM1196" s="767"/>
      <c r="FN1196" s="767"/>
      <c r="FO1196" s="767"/>
      <c r="FP1196" s="767"/>
      <c r="FQ1196" s="767"/>
      <c r="FR1196" s="767"/>
      <c r="FS1196" s="767"/>
      <c r="FT1196" s="767"/>
      <c r="FU1196" s="767"/>
      <c r="FV1196" s="767"/>
      <c r="FW1196" s="767"/>
      <c r="FX1196" s="767"/>
      <c r="FY1196" s="767"/>
      <c r="FZ1196" s="767"/>
      <c r="GA1196" s="767"/>
      <c r="GB1196" s="767"/>
      <c r="GC1196" s="767"/>
      <c r="GD1196" s="767"/>
      <c r="GE1196" s="767"/>
      <c r="GF1196" s="767"/>
      <c r="GG1196" s="767"/>
      <c r="GH1196" s="767"/>
      <c r="GI1196" s="767"/>
      <c r="GJ1196" s="767"/>
      <c r="GK1196" s="767"/>
      <c r="GL1196" s="767"/>
      <c r="GM1196" s="767"/>
      <c r="GN1196" s="767"/>
      <c r="GO1196" s="767"/>
      <c r="GP1196" s="767"/>
      <c r="GQ1196" s="767"/>
      <c r="GR1196" s="767"/>
      <c r="GS1196" s="767"/>
      <c r="GT1196" s="767"/>
      <c r="GU1196" s="767"/>
      <c r="GV1196" s="767"/>
      <c r="GW1196" s="767"/>
      <c r="GX1196" s="767"/>
      <c r="GY1196" s="767"/>
      <c r="GZ1196" s="767"/>
      <c r="HA1196" s="767"/>
      <c r="HB1196" s="767"/>
      <c r="HC1196" s="767"/>
    </row>
    <row r="1197" spans="1:211" s="864" customFormat="1" ht="13.9" hidden="1" customHeight="1">
      <c r="A1197" s="307"/>
      <c r="B1197" s="351"/>
      <c r="C1197" s="971" t="str">
        <f>IF('1C TSspéc17'!K$17&lt;&gt;0,'1C TSspéc17'!$B$12,"")</f>
        <v/>
      </c>
      <c r="D1197" s="972"/>
      <c r="E1197" s="973"/>
      <c r="F1197" s="93">
        <f>IF(AND($C1197='1C TSspéc17'!$B$12,'1C TSspéc17'!$B$16="spécifiques",'1C TSspéc17'!$K$17&lt;&gt;""),'1C TSspéc17'!$K$21,"")</f>
        <v>0</v>
      </c>
      <c r="G1197" s="863"/>
      <c r="H1197" s="745">
        <v>0.21</v>
      </c>
      <c r="I1197" s="747">
        <v>1</v>
      </c>
      <c r="J1197" s="312"/>
      <c r="K1197" s="680">
        <f t="shared" si="321"/>
        <v>0</v>
      </c>
      <c r="L1197" s="556">
        <f>IF(OR('1C TSspéc17'!$B$12="",'1C TSspéc17'!K$30=0),0,IF(AND('1C TSspéc17'!$B$12&lt;&gt;"",$K$2="Pôle",'1C TSspéc17'!$C$12="OUI"),(('1C TSspéc17'!K$22+'1C TSspéc17'!K$23+'1C TSspéc17'!K$24+'1C TSspéc17'!K$25+'1C TSspéc17'!K$29)/'1C TSspéc17'!K$17),IF(AND('1C TSspéc17'!$B$12&lt;&gt;"",$K$2="Pôle",'1C TSspéc17'!$C$12="NON"),(('1C TSspéc17'!K$22+'1C TSspéc17'!K$23+'1C TSspéc17'!K$24+'1C TSspéc17'!K$25+'1C TSspéc17'!K$29)/'1C TSspéc17'!K$30),IF(AND('1C TSspéc17'!$B$12&lt;&gt;"",$K$2&lt;&gt;"Pôle",'1C TSspéc17'!$C$12="OUI"),(('1C TSspéc17'!K$22+'1C TSspéc17'!K$23+'1C TSspéc17'!K$24+'1C TSspéc17'!K$25+'1C TSspéc17'!K$26+'1C TSspéc17'!K$27+'1C TSspéc17'!K$28+'1C TSspéc17'!K$29)/'1C TSspéc17'!K$17),IF(AND('1C TSspéc17'!$B$12&lt;&gt;"",$K$2&lt;&gt;"Pôle",'1C TSspéc17'!$C$12="NON"),(('1C TSspéc17'!K$22+'1C TSspéc17'!K$23+'1C TSspéc17'!K$24+'1C TSspéc17'!K$25+'1C TSspéc17'!K$26+'1C TSspéc17'!K$27+'1C TSspéc17'!K$28+'1C TSspéc17'!K$29)/'1C TSspéc17'!K$30))))))</f>
        <v>0</v>
      </c>
      <c r="M1197" s="556">
        <f>IF(OR('1C TSspéc17'!$B$12="",'1C TSspéc17'!K$30=0),0,IF(AND('1C TSspéc17'!$B$12&lt;&gt;"",$K$2="Pôle",'1C TSspéc17'!$C$12="OUI"),(('1C TSspéc17'!K$26+'1C TSspéc17'!K$27+'1C TSspéc17'!K$28)/'1C TSspéc17'!K$17),IF(AND('1C TSspéc17'!$B$12&lt;&gt;"",$K$2="Pôle",'1C TSspéc17'!$C$12="NON"),(('1C TSspéc17'!K$26+'1C TSspéc17'!K$27+'1C TSspéc17'!K$28)/'1C TSspéc17'!K$30),IF(AND('1C TSspéc17'!$B$12&lt;&gt;"",$K$2&lt;&gt;"Pôle"),0))))</f>
        <v>0</v>
      </c>
      <c r="N1197" s="557">
        <f>IF(AND('1C TSspéc17'!$B$12&lt;&gt;0,'1C TSspéc17'!$K$30&lt;&gt;0),L1197+M1197,0)</f>
        <v>0</v>
      </c>
      <c r="O1197" s="542" t="str">
        <f>IF(AND('1C TSspéc17'!$K$17&lt;&gt;0,'1C TSspéc17'!$C$12="OUI"),'1C TSspéc17'!$K$35/'1C TSspéc17'!$K$17,"")</f>
        <v/>
      </c>
      <c r="P1197" s="543" t="str">
        <f>IF(AND('1C TSspéc17'!$K$17&lt;&gt;0,'1C TSspéc17'!$C$12="OUI"),'1C TSspéc17'!$K$36/'1C TSspéc17'!$K$17,"")</f>
        <v/>
      </c>
      <c r="Q1197" s="543" t="str">
        <f>IF(AND('1C TSspéc17'!$K$17&lt;&gt;0,'1C TSspéc17'!$C$12="OUI"),'1C TSspéc17'!$K$37/'1C TSspéc17'!$K$17,"")</f>
        <v/>
      </c>
      <c r="R1197" s="543" t="str">
        <f>IF(AND('1C TSspéc17'!$K$17&lt;&gt;0,'1C TSspéc17'!$C$12="OUI"),'1C TSspéc17'!$K$38/'1C TSspéc17'!$K$17,"")</f>
        <v/>
      </c>
      <c r="S1197" s="543" t="str">
        <f>IF(AND('1C TSspéc17'!$K$17&lt;&gt;0,'1C TSspéc17'!$C$12="OUI"),'1C TSspéc17'!$K$39/'1C TSspéc17'!$K$17,"")</f>
        <v/>
      </c>
      <c r="T1197" s="543" t="str">
        <f>IF(AND('1C TSspéc17'!$K$17&lt;&gt;0,'1C TSspéc17'!$C$12="OUI"),'1C TSspéc17'!$K$40/'1C TSspéc17'!$K$17,"")</f>
        <v/>
      </c>
      <c r="U1197" s="543" t="str">
        <f>IF(AND('1C TSspéc17'!$K$17&lt;&gt;0,'1C TSspéc17'!$C$12="OUI"),'1C TSspéc17'!$K$41/'1C TSspéc17'!$K$17,"")</f>
        <v/>
      </c>
      <c r="V1197" s="543" t="str">
        <f>IF(AND('1C TSspéc17'!$K$17&lt;&gt;0,'1C TSspéc17'!$C$12="OUI"),'1C TSspéc17'!$K$42/'1C TSspéc17'!$K$17,"")</f>
        <v/>
      </c>
      <c r="W1197" s="543" t="str">
        <f>IF(AND('1C TSspéc17'!$K$17&lt;&gt;0,'1C TSspéc17'!$C$12="OUI"),'1C TSspéc17'!$K$43/'1C TSspéc17'!$K$17,"")</f>
        <v/>
      </c>
      <c r="X1197" s="543" t="str">
        <f>IF(AND('1C TSspéc17'!$K$17&lt;&gt;0,'1C TSspéc17'!$C$12="OUI"),'1C TSspéc17'!$K$44/'1C TSspéc17'!$K$17,"")</f>
        <v/>
      </c>
      <c r="Y1197" s="543" t="str">
        <f>IF(AND('1C TSspéc17'!$K$17&lt;&gt;0,'1C TSspéc17'!$C$12="OUI"),'1C TSspéc17'!$K$45/'1C TSspéc17'!$K$17,"")</f>
        <v/>
      </c>
      <c r="Z1197" s="543" t="str">
        <f>IF(AND('1C TSspéc17'!$K$17&lt;&gt;0,'1C TSspéc17'!$C$12="OUI"),'1C TSspéc17'!$K$46/'1C TSspéc17'!$K$17,"")</f>
        <v/>
      </c>
      <c r="AA1197" s="543" t="str">
        <f>IF(AND('1C TSspéc17'!$K$17&lt;&gt;0,'1C TSspéc17'!$C$12="OUI"),'1C TSspéc17'!$K$47/'1C TSspéc17'!$K$17,"")</f>
        <v/>
      </c>
      <c r="AB1197" s="543" t="str">
        <f>IF(AND('1C TSspéc17'!$K$17&lt;&gt;0,'1C TSspéc17'!$C$12="OUI"),'1C TSspéc17'!$K$48/'1C TSspéc17'!$K$17,"")</f>
        <v/>
      </c>
      <c r="AC1197" s="543" t="str">
        <f>IF(AND('1C TSspéc17'!$K$17&lt;&gt;0,'1C TSspéc17'!$C$12="OUI"),'1C TSspéc17'!$K$49/'1C TSspéc17'!$K$17,"")</f>
        <v/>
      </c>
      <c r="AD1197" s="543" t="str">
        <f>IF(AND('1C TSspéc17'!$K$17&lt;&gt;0,'1C TSspéc17'!$C$12="OUI"),'1C TSspéc17'!$K$50/'1C TSspéc17'!$K$17,"")</f>
        <v/>
      </c>
      <c r="AE1197" s="543" t="str">
        <f>IF(AND('1C TSspéc17'!$K$17&lt;&gt;0,'1C TSspéc17'!$C$12="OUI"),'1C TSspéc17'!$K$51/'1C TSspéc17'!$K$17,"")</f>
        <v/>
      </c>
      <c r="AF1197" s="543" t="str">
        <f>IF(AND('1C TSspéc17'!$K$17&lt;&gt;0,'1C TSspéc17'!$C$12="OUI"),'1C TSspéc17'!$K$52/'1C TSspéc17'!$K$17,"")</f>
        <v/>
      </c>
      <c r="AG1197" s="543" t="str">
        <f>IF(AND('1C TSspéc17'!$K$17&lt;&gt;0,'1C TSspéc17'!$C$12="OUI"),'1C TSspéc17'!$K$53/'1C TSspéc17'!$K$17,"")</f>
        <v/>
      </c>
      <c r="AH1197" s="543" t="str">
        <f>IF(AND('1C TSspéc17'!$K$17&lt;&gt;0,'1C TSspéc17'!$C$12="OUI"),'1C TSspéc17'!$K$54/'1C TSspéc17'!$K$17,"")</f>
        <v/>
      </c>
      <c r="AI1197" s="543" t="str">
        <f>IF(AND('1C TSspéc17'!$K$17&lt;&gt;0,'1C TSspéc17'!$C$12="OUI"),'1C TSspéc17'!$K$55/'1C TSspéc17'!$K$17,"")</f>
        <v/>
      </c>
      <c r="AJ1197" s="543" t="str">
        <f>IF(AND('1C TSspéc17'!$K$17&lt;&gt;0,'1C TSspéc17'!$C$12="OUI"),'1C TSspéc17'!$K$56/'1C TSspéc17'!$K$17,"")</f>
        <v/>
      </c>
      <c r="AK1197" s="543" t="str">
        <f>IF(AND('1C TSspéc17'!$K$17&lt;&gt;0,'1C TSspéc17'!$C$12="OUI"),'1C TSspéc17'!$K$57/'1C TSspéc17'!$K$17,"")</f>
        <v/>
      </c>
      <c r="AL1197" s="72">
        <f>IF(AND('1C TSspéc17'!$K$17&lt;&gt;0,'1C TSspéc17'!$C$12="OUI"),N1197+AK1197,N1197)</f>
        <v>0</v>
      </c>
      <c r="AM1197" s="417">
        <f t="shared" si="322"/>
        <v>0</v>
      </c>
      <c r="AN1197" s="417">
        <f t="shared" si="323"/>
        <v>0</v>
      </c>
      <c r="AO1197" s="418" t="str">
        <f>IF(AND('1C TSspéc17'!$K$17&lt;&gt;0,'1C TSspéc17'!$K$30&lt;&gt;0),AM1197+AN1197,"")</f>
        <v/>
      </c>
      <c r="AP1197" s="573" t="str">
        <f>IF(AND('1C TSspéc17'!$K$17&lt;&gt;0,'1C TSspéc17'!$K$30&lt;&gt;0),AM1197-AR1197,"")</f>
        <v/>
      </c>
      <c r="AQ1197" s="583">
        <f t="shared" si="324"/>
        <v>0</v>
      </c>
      <c r="AR1197" s="596"/>
      <c r="AS1197" s="102"/>
      <c r="AT1197" s="27" t="str">
        <f>IF(('1C TSspéc17'!K$17*FICHE!$C$14&lt;J1197),"Forfait limité à "&amp;FICHE!$C$14&amp;"€/jour","")</f>
        <v/>
      </c>
      <c r="AU1197" s="592"/>
      <c r="AV1197" s="824"/>
      <c r="AW1197" s="824"/>
      <c r="AX1197" s="824"/>
      <c r="AY1197" s="824"/>
      <c r="AZ1197" s="824"/>
      <c r="BA1197" s="767"/>
      <c r="BB1197" s="767"/>
      <c r="BC1197" s="767"/>
      <c r="BD1197" s="767"/>
      <c r="BE1197" s="767"/>
      <c r="BF1197" s="767"/>
      <c r="BG1197" s="767"/>
      <c r="BH1197" s="767"/>
      <c r="BI1197" s="767"/>
      <c r="BJ1197" s="767"/>
      <c r="BK1197" s="767"/>
      <c r="BL1197" s="767"/>
      <c r="BM1197" s="767"/>
      <c r="BN1197" s="767"/>
      <c r="BO1197" s="767"/>
      <c r="BP1197" s="767"/>
      <c r="BQ1197" s="767"/>
      <c r="BR1197" s="767"/>
      <c r="BS1197" s="767"/>
      <c r="BT1197" s="767"/>
      <c r="BU1197" s="767"/>
      <c r="BV1197" s="767"/>
      <c r="BW1197" s="767"/>
      <c r="BX1197" s="767"/>
      <c r="BY1197" s="767"/>
      <c r="BZ1197" s="767"/>
      <c r="CA1197" s="767"/>
      <c r="CB1197" s="767"/>
      <c r="CC1197" s="767"/>
      <c r="CD1197" s="767"/>
      <c r="CE1197" s="767"/>
      <c r="CF1197" s="767"/>
      <c r="CG1197" s="767"/>
      <c r="CH1197" s="767"/>
      <c r="CI1197" s="767"/>
      <c r="CJ1197" s="767"/>
      <c r="CK1197" s="767"/>
      <c r="CL1197" s="767"/>
      <c r="CM1197" s="767"/>
      <c r="CN1197" s="767"/>
      <c r="CO1197" s="767"/>
      <c r="CP1197" s="767"/>
      <c r="CQ1197" s="767"/>
      <c r="CR1197" s="767"/>
      <c r="CS1197" s="767"/>
      <c r="CT1197" s="767"/>
      <c r="CU1197" s="767"/>
      <c r="CV1197" s="767"/>
      <c r="CW1197" s="767"/>
      <c r="CX1197" s="767"/>
      <c r="CY1197" s="767"/>
      <c r="CZ1197" s="767"/>
      <c r="DA1197" s="767"/>
      <c r="DB1197" s="767"/>
      <c r="DC1197" s="767"/>
      <c r="DD1197" s="767"/>
      <c r="DE1197" s="767"/>
      <c r="DF1197" s="767"/>
      <c r="DG1197" s="767"/>
      <c r="DH1197" s="767"/>
      <c r="DI1197" s="767"/>
      <c r="DJ1197" s="767"/>
      <c r="DK1197" s="767"/>
      <c r="DL1197" s="767"/>
      <c r="DM1197" s="767"/>
      <c r="DN1197" s="767"/>
      <c r="DO1197" s="767"/>
      <c r="DP1197" s="767"/>
      <c r="DQ1197" s="767"/>
      <c r="DR1197" s="767"/>
      <c r="DS1197" s="767"/>
      <c r="DT1197" s="767"/>
      <c r="DU1197" s="767"/>
      <c r="DV1197" s="767"/>
      <c r="DW1197" s="767"/>
      <c r="DX1197" s="767"/>
      <c r="DY1197" s="767"/>
      <c r="DZ1197" s="767"/>
      <c r="EA1197" s="767"/>
      <c r="EB1197" s="767"/>
      <c r="EC1197" s="767"/>
      <c r="ED1197" s="767"/>
      <c r="EE1197" s="767"/>
      <c r="EF1197" s="767"/>
      <c r="EG1197" s="767"/>
      <c r="EH1197" s="767"/>
      <c r="EI1197" s="767"/>
      <c r="EJ1197" s="767"/>
      <c r="EK1197" s="767"/>
      <c r="EL1197" s="767"/>
      <c r="EM1197" s="767"/>
      <c r="EN1197" s="767"/>
      <c r="EO1197" s="767"/>
      <c r="EP1197" s="767"/>
      <c r="EQ1197" s="767"/>
      <c r="ER1197" s="767"/>
      <c r="ES1197" s="767"/>
      <c r="ET1197" s="767"/>
      <c r="EU1197" s="767"/>
      <c r="EV1197" s="767"/>
      <c r="EW1197" s="767"/>
      <c r="EX1197" s="767"/>
      <c r="EY1197" s="767"/>
      <c r="EZ1197" s="767"/>
      <c r="FA1197" s="767"/>
      <c r="FB1197" s="767"/>
      <c r="FC1197" s="767"/>
      <c r="FD1197" s="767"/>
      <c r="FE1197" s="767"/>
      <c r="FF1197" s="767"/>
      <c r="FG1197" s="767"/>
      <c r="FH1197" s="767"/>
      <c r="FI1197" s="767"/>
      <c r="FJ1197" s="767"/>
      <c r="FK1197" s="767"/>
      <c r="FL1197" s="767"/>
      <c r="FM1197" s="767"/>
      <c r="FN1197" s="767"/>
      <c r="FO1197" s="767"/>
      <c r="FP1197" s="767"/>
      <c r="FQ1197" s="767"/>
      <c r="FR1197" s="767"/>
      <c r="FS1197" s="767"/>
      <c r="FT1197" s="767"/>
      <c r="FU1197" s="767"/>
      <c r="FV1197" s="767"/>
      <c r="FW1197" s="767"/>
      <c r="FX1197" s="767"/>
      <c r="FY1197" s="767"/>
      <c r="FZ1197" s="767"/>
      <c r="GA1197" s="767"/>
      <c r="GB1197" s="767"/>
      <c r="GC1197" s="767"/>
      <c r="GD1197" s="767"/>
      <c r="GE1197" s="767"/>
      <c r="GF1197" s="767"/>
      <c r="GG1197" s="767"/>
      <c r="GH1197" s="767"/>
      <c r="GI1197" s="767"/>
      <c r="GJ1197" s="767"/>
      <c r="GK1197" s="767"/>
      <c r="GL1197" s="767"/>
      <c r="GM1197" s="767"/>
      <c r="GN1197" s="767"/>
      <c r="GO1197" s="767"/>
      <c r="GP1197" s="767"/>
      <c r="GQ1197" s="767"/>
      <c r="GR1197" s="767"/>
      <c r="GS1197" s="767"/>
      <c r="GT1197" s="767"/>
      <c r="GU1197" s="767"/>
      <c r="GV1197" s="767"/>
      <c r="GW1197" s="767"/>
      <c r="GX1197" s="767"/>
      <c r="GY1197" s="767"/>
      <c r="GZ1197" s="767"/>
      <c r="HA1197" s="767"/>
      <c r="HB1197" s="767"/>
      <c r="HC1197" s="767"/>
    </row>
    <row r="1198" spans="1:211" s="864" customFormat="1" ht="13.9" hidden="1" customHeight="1">
      <c r="A1198" s="307"/>
      <c r="B1198" s="351"/>
      <c r="C1198" s="971" t="str">
        <f>IF('1C TSspéc17'!L$17&lt;&gt;0,'1C TSspéc17'!$B$12,"")</f>
        <v/>
      </c>
      <c r="D1198" s="972"/>
      <c r="E1198" s="973"/>
      <c r="F1198" s="93">
        <f>IF(AND($C1198='1C TSspéc17'!$B$12,'1C TSspéc17'!$B$16="spécifiques",'1C TSspéc17'!$L$17&lt;&gt;""),'1C TSspéc17'!$L$21,"")</f>
        <v>0</v>
      </c>
      <c r="G1198" s="863"/>
      <c r="H1198" s="745">
        <v>0.21</v>
      </c>
      <c r="I1198" s="747">
        <v>1</v>
      </c>
      <c r="J1198" s="312"/>
      <c r="K1198" s="680">
        <f t="shared" si="321"/>
        <v>0</v>
      </c>
      <c r="L1198" s="556">
        <f>IF(OR('1C TSspéc17'!$B$12="",'1C TSspéc17'!L$30=0),0,IF(AND('1C TSspéc17'!$B$12&lt;&gt;"",$K$2="Pôle",'1C TSspéc17'!$C$12="OUI"),(('1C TSspéc17'!L$22+'1C TSspéc17'!L$23+'1C TSspéc17'!L$24+'1C TSspéc17'!L$25+'1C TSspéc17'!L$29)/'1C TSspéc17'!L$17),IF(AND('1C TSspéc17'!$B$12&lt;&gt;"",$K$2="Pôle",'1C TSspéc17'!$C$12="NON"),(('1C TSspéc17'!L$22+'1C TSspéc17'!L$23+'1C TSspéc17'!L$24+'1C TSspéc17'!L$25+'1C TSspéc17'!L$29)/'1C TSspéc17'!L$30),IF(AND('1C TSspéc17'!$B$12&lt;&gt;"",$K$2&lt;&gt;"Pôle",'1C TSspéc17'!$C$12="OUI"),(('1C TSspéc17'!L$22+'1C TSspéc17'!L$23+'1C TSspéc17'!L$24+'1C TSspéc17'!L$25+'1C TSspéc17'!L$26+'1C TSspéc17'!L$27+'1C TSspéc17'!L$28+'1C TSspéc17'!L$29)/'1C TSspéc17'!L$17),IF(AND('1C TSspéc17'!$B$12&lt;&gt;"",$K$2&lt;&gt;"Pôle",'1C TSspéc17'!$C$12="NON"),(('1C TSspéc17'!L$22+'1C TSspéc17'!L$23+'1C TSspéc17'!L$24+'1C TSspéc17'!L$25+'1C TSspéc17'!L$26+'1C TSspéc17'!L$27+'1C TSspéc17'!L$28+'1C TSspéc17'!L$29)/'1C TSspéc17'!L$30))))))</f>
        <v>0</v>
      </c>
      <c r="M1198" s="556">
        <f>IF(OR('1C TSspéc17'!$B$12="",'1C TSspéc17'!L$30=0),0,IF(AND('1C TSspéc17'!$B$12&lt;&gt;"",$K$2="Pôle",'1C TSspéc17'!$C$12="OUI"),(('1C TSspéc17'!L$26+'1C TSspéc17'!L$27+'1C TSspéc17'!L$28)/'1C TSspéc17'!L$17),IF(AND('1C TSspéc17'!$B$12&lt;&gt;"",$K$2="Pôle",'1C TSspéc17'!$C$12="NON"),(('1C TSspéc17'!L$26+'1C TSspéc17'!L$27+'1C TSspéc17'!L$28)/'1C TSspéc17'!L$30),IF(AND('1C TSspéc17'!$B$12&lt;&gt;"",$K$2&lt;&gt;"Pôle"),0))))</f>
        <v>0</v>
      </c>
      <c r="N1198" s="557">
        <f>IF(AND('1C TSspéc17'!$B$12&lt;&gt;0,'1C TSspéc17'!$L$30&lt;&gt;0),L1198+M1198,0)</f>
        <v>0</v>
      </c>
      <c r="O1198" s="542" t="str">
        <f>IF(AND('1C TSspéc17'!$L$17&lt;&gt;0,'1C TSspéc17'!$C$12="OUI"),'1C TSspéc17'!$L$35/'1C TSspéc17'!$L$17,"")</f>
        <v/>
      </c>
      <c r="P1198" s="543" t="str">
        <f>IF(AND('1C TSspéc17'!$L$17&lt;&gt;0,'1C TSspéc17'!$C$12="OUI"),'1C TSspéc17'!$L$36/'1C TSspéc17'!$L$17,"")</f>
        <v/>
      </c>
      <c r="Q1198" s="543" t="str">
        <f>IF(AND('1C TSspéc17'!$L$17&lt;&gt;0,'1C TSspéc17'!$C$12="OUI"),'1C TSspéc17'!$L$37/'1C TSspéc17'!$L$17,"")</f>
        <v/>
      </c>
      <c r="R1198" s="543" t="str">
        <f>IF(AND('1C TSspéc17'!$L$17&lt;&gt;0,'1C TSspéc17'!$C$12="OUI"),'1C TSspéc17'!$L$38/'1C TSspéc17'!$L$17,"")</f>
        <v/>
      </c>
      <c r="S1198" s="543" t="str">
        <f>IF(AND('1C TSspéc17'!$L$17&lt;&gt;0,'1C TSspéc17'!$C$12="OUI"),'1C TSspéc17'!$L$39/'1C TSspéc17'!$L$17,"")</f>
        <v/>
      </c>
      <c r="T1198" s="543" t="str">
        <f>IF(AND('1C TSspéc17'!$L$17&lt;&gt;0,'1C TSspéc17'!$C$12="OUI"),'1C TSspéc17'!$L$40/'1C TSspéc17'!$L$17,"")</f>
        <v/>
      </c>
      <c r="U1198" s="543" t="str">
        <f>IF(AND('1C TSspéc17'!$L$17&lt;&gt;0,'1C TSspéc17'!$C$12="OUI"),'1C TSspéc17'!$L$41/'1C TSspéc17'!$L$17,"")</f>
        <v/>
      </c>
      <c r="V1198" s="543" t="str">
        <f>IF(AND('1C TSspéc17'!$L$17&lt;&gt;0,'1C TSspéc17'!$C$12="OUI"),'1C TSspéc17'!$L$42/'1C TSspéc17'!$L$17,"")</f>
        <v/>
      </c>
      <c r="W1198" s="543" t="str">
        <f>IF(AND('1C TSspéc17'!$L$17&lt;&gt;0,'1C TSspéc17'!$C$12="OUI"),'1C TSspéc17'!$L$43/'1C TSspéc17'!$L$17,"")</f>
        <v/>
      </c>
      <c r="X1198" s="543" t="str">
        <f>IF(AND('1C TSspéc17'!$L$17&lt;&gt;0,'1C TSspéc17'!$C$12="OUI"),'1C TSspéc17'!$L$44/'1C TSspéc17'!$L$17,"")</f>
        <v/>
      </c>
      <c r="Y1198" s="543" t="str">
        <f>IF(AND('1C TSspéc17'!$L$17&lt;&gt;0,'1C TSspéc17'!$C$12="OUI"),'1C TSspéc17'!$L$45/'1C TSspéc17'!$L$17,"")</f>
        <v/>
      </c>
      <c r="Z1198" s="543" t="str">
        <f>IF(AND('1C TSspéc17'!$L$17&lt;&gt;0,'1C TSspéc17'!$C$12="OUI"),'1C TSspéc17'!$L$46/'1C TSspéc17'!$L$17,"")</f>
        <v/>
      </c>
      <c r="AA1198" s="543" t="str">
        <f>IF(AND('1C TSspéc17'!$L$17&lt;&gt;0,'1C TSspéc17'!$C$12="OUI"),'1C TSspéc17'!$L$47/'1C TSspéc17'!$L$17,"")</f>
        <v/>
      </c>
      <c r="AB1198" s="543" t="str">
        <f>IF(AND('1C TSspéc17'!$L$17&lt;&gt;0,'1C TSspéc17'!$C$12="OUI"),'1C TSspéc17'!$L$48/'1C TSspéc17'!$L$17,"")</f>
        <v/>
      </c>
      <c r="AC1198" s="543" t="str">
        <f>IF(AND('1C TSspéc17'!$L$17&lt;&gt;0,'1C TSspéc17'!$C$12="OUI"),'1C TSspéc17'!$L$49/'1C TSspéc17'!$L$17,"")</f>
        <v/>
      </c>
      <c r="AD1198" s="543" t="str">
        <f>IF(AND('1C TSspéc17'!$L$17&lt;&gt;0,'1C TSspéc17'!$C$12="OUI"),'1C TSspéc17'!$L$50/'1C TSspéc17'!$L$17,"")</f>
        <v/>
      </c>
      <c r="AE1198" s="543" t="str">
        <f>IF(AND('1C TSspéc17'!$L$17&lt;&gt;0,'1C TSspéc17'!$C$12="OUI"),'1C TSspéc17'!$L$51/'1C TSspéc17'!$L$17,"")</f>
        <v/>
      </c>
      <c r="AF1198" s="543" t="str">
        <f>IF(AND('1C TSspéc17'!$L$17&lt;&gt;0,'1C TSspéc17'!$C$12="OUI"),'1C TSspéc17'!$L$52/'1C TSspéc17'!$L$17,"")</f>
        <v/>
      </c>
      <c r="AG1198" s="543" t="str">
        <f>IF(AND('1C TSspéc17'!$L$17&lt;&gt;0,'1C TSspéc17'!$C$12="OUI"),'1C TSspéc17'!$L$53/'1C TSspéc17'!$L$17,"")</f>
        <v/>
      </c>
      <c r="AH1198" s="543" t="str">
        <f>IF(AND('1C TSspéc17'!$L$17&lt;&gt;0,'1C TSspéc17'!$C$12="OUI"),'1C TSspéc17'!$L$54/'1C TSspéc17'!$L$17,"")</f>
        <v/>
      </c>
      <c r="AI1198" s="543" t="str">
        <f>IF(AND('1C TSspéc17'!$L$17&lt;&gt;0,'1C TSspéc17'!$C$12="OUI"),'1C TSspéc17'!$L$55/'1C TSspéc17'!$L$17,"")</f>
        <v/>
      </c>
      <c r="AJ1198" s="543" t="str">
        <f>IF(AND('1C TSspéc17'!$L$17&lt;&gt;0,'1C TSspéc17'!$C$12="OUI"),'1C TSspéc17'!$L$56/'1C TSspéc17'!$L$17,"")</f>
        <v/>
      </c>
      <c r="AK1198" s="543" t="str">
        <f>IF(AND('1C TSspéc17'!$L$17&lt;&gt;0,'1C TSspéc17'!$C$12="OUI"),'1C TSspéc17'!$L$57/'1C TSspéc17'!$L$17,"")</f>
        <v/>
      </c>
      <c r="AL1198" s="72">
        <f>IF(AND('1C TSspéc17'!$L$17&lt;&gt;0,'1C TSspéc17'!$C$12="OUI"),N1198+AK1198,N1198)</f>
        <v>0</v>
      </c>
      <c r="AM1198" s="417">
        <f t="shared" si="322"/>
        <v>0</v>
      </c>
      <c r="AN1198" s="417">
        <f t="shared" si="323"/>
        <v>0</v>
      </c>
      <c r="AO1198" s="418" t="str">
        <f>IF(AND('1C TSspéc17'!$L$17&lt;&gt;0,'1C TSspéc17'!$L$30&lt;&gt;0),AM1198+AN1198,"")</f>
        <v/>
      </c>
      <c r="AP1198" s="573" t="str">
        <f>IF(AND('1C TSspéc17'!$L$17&lt;&gt;0,'1C TSspéc17'!$L$30&lt;&gt;0),AM1198-AR1198,"")</f>
        <v/>
      </c>
      <c r="AQ1198" s="583">
        <f t="shared" si="324"/>
        <v>0</v>
      </c>
      <c r="AR1198" s="596"/>
      <c r="AS1198" s="102"/>
      <c r="AT1198" s="27" t="str">
        <f>IF(('1C TSspéc17'!L$17*FICHE!$C$14&lt;J1198),"Forfait limité à "&amp;FICHE!$C$14&amp;"€/jour","")</f>
        <v/>
      </c>
      <c r="AU1198" s="592"/>
      <c r="AV1198" s="824"/>
      <c r="AW1198" s="824"/>
      <c r="AX1198" s="824"/>
      <c r="AY1198" s="824"/>
      <c r="AZ1198" s="824"/>
      <c r="BA1198" s="767"/>
      <c r="BB1198" s="767"/>
      <c r="BC1198" s="767"/>
      <c r="BD1198" s="767"/>
      <c r="BE1198" s="767"/>
      <c r="BF1198" s="767"/>
      <c r="BG1198" s="767"/>
      <c r="BH1198" s="767"/>
      <c r="BI1198" s="767"/>
      <c r="BJ1198" s="767"/>
      <c r="BK1198" s="767"/>
      <c r="BL1198" s="767"/>
      <c r="BM1198" s="767"/>
      <c r="BN1198" s="767"/>
      <c r="BO1198" s="767"/>
      <c r="BP1198" s="767"/>
      <c r="BQ1198" s="767"/>
      <c r="BR1198" s="767"/>
      <c r="BS1198" s="767"/>
      <c r="BT1198" s="767"/>
      <c r="BU1198" s="767"/>
      <c r="BV1198" s="767"/>
      <c r="BW1198" s="767"/>
      <c r="BX1198" s="767"/>
      <c r="BY1198" s="767"/>
      <c r="BZ1198" s="767"/>
      <c r="CA1198" s="767"/>
      <c r="CB1198" s="767"/>
      <c r="CC1198" s="767"/>
      <c r="CD1198" s="767"/>
      <c r="CE1198" s="767"/>
      <c r="CF1198" s="767"/>
      <c r="CG1198" s="767"/>
      <c r="CH1198" s="767"/>
      <c r="CI1198" s="767"/>
      <c r="CJ1198" s="767"/>
      <c r="CK1198" s="767"/>
      <c r="CL1198" s="767"/>
      <c r="CM1198" s="767"/>
      <c r="CN1198" s="767"/>
      <c r="CO1198" s="767"/>
      <c r="CP1198" s="767"/>
      <c r="CQ1198" s="767"/>
      <c r="CR1198" s="767"/>
      <c r="CS1198" s="767"/>
      <c r="CT1198" s="767"/>
      <c r="CU1198" s="767"/>
      <c r="CV1198" s="767"/>
      <c r="CW1198" s="767"/>
      <c r="CX1198" s="767"/>
      <c r="CY1198" s="767"/>
      <c r="CZ1198" s="767"/>
      <c r="DA1198" s="767"/>
      <c r="DB1198" s="767"/>
      <c r="DC1198" s="767"/>
      <c r="DD1198" s="767"/>
      <c r="DE1198" s="767"/>
      <c r="DF1198" s="767"/>
      <c r="DG1198" s="767"/>
      <c r="DH1198" s="767"/>
      <c r="DI1198" s="767"/>
      <c r="DJ1198" s="767"/>
      <c r="DK1198" s="767"/>
      <c r="DL1198" s="767"/>
      <c r="DM1198" s="767"/>
      <c r="DN1198" s="767"/>
      <c r="DO1198" s="767"/>
      <c r="DP1198" s="767"/>
      <c r="DQ1198" s="767"/>
      <c r="DR1198" s="767"/>
      <c r="DS1198" s="767"/>
      <c r="DT1198" s="767"/>
      <c r="DU1198" s="767"/>
      <c r="DV1198" s="767"/>
      <c r="DW1198" s="767"/>
      <c r="DX1198" s="767"/>
      <c r="DY1198" s="767"/>
      <c r="DZ1198" s="767"/>
      <c r="EA1198" s="767"/>
      <c r="EB1198" s="767"/>
      <c r="EC1198" s="767"/>
      <c r="ED1198" s="767"/>
      <c r="EE1198" s="767"/>
      <c r="EF1198" s="767"/>
      <c r="EG1198" s="767"/>
      <c r="EH1198" s="767"/>
      <c r="EI1198" s="767"/>
      <c r="EJ1198" s="767"/>
      <c r="EK1198" s="767"/>
      <c r="EL1198" s="767"/>
      <c r="EM1198" s="767"/>
      <c r="EN1198" s="767"/>
      <c r="EO1198" s="767"/>
      <c r="EP1198" s="767"/>
      <c r="EQ1198" s="767"/>
      <c r="ER1198" s="767"/>
      <c r="ES1198" s="767"/>
      <c r="ET1198" s="767"/>
      <c r="EU1198" s="767"/>
      <c r="EV1198" s="767"/>
      <c r="EW1198" s="767"/>
      <c r="EX1198" s="767"/>
      <c r="EY1198" s="767"/>
      <c r="EZ1198" s="767"/>
      <c r="FA1198" s="767"/>
      <c r="FB1198" s="767"/>
      <c r="FC1198" s="767"/>
      <c r="FD1198" s="767"/>
      <c r="FE1198" s="767"/>
      <c r="FF1198" s="767"/>
      <c r="FG1198" s="767"/>
      <c r="FH1198" s="767"/>
      <c r="FI1198" s="767"/>
      <c r="FJ1198" s="767"/>
      <c r="FK1198" s="767"/>
      <c r="FL1198" s="767"/>
      <c r="FM1198" s="767"/>
      <c r="FN1198" s="767"/>
      <c r="FO1198" s="767"/>
      <c r="FP1198" s="767"/>
      <c r="FQ1198" s="767"/>
      <c r="FR1198" s="767"/>
      <c r="FS1198" s="767"/>
      <c r="FT1198" s="767"/>
      <c r="FU1198" s="767"/>
      <c r="FV1198" s="767"/>
      <c r="FW1198" s="767"/>
      <c r="FX1198" s="767"/>
      <c r="FY1198" s="767"/>
      <c r="FZ1198" s="767"/>
      <c r="GA1198" s="767"/>
      <c r="GB1198" s="767"/>
      <c r="GC1198" s="767"/>
      <c r="GD1198" s="767"/>
      <c r="GE1198" s="767"/>
      <c r="GF1198" s="767"/>
      <c r="GG1198" s="767"/>
      <c r="GH1198" s="767"/>
      <c r="GI1198" s="767"/>
      <c r="GJ1198" s="767"/>
      <c r="GK1198" s="767"/>
      <c r="GL1198" s="767"/>
      <c r="GM1198" s="767"/>
      <c r="GN1198" s="767"/>
      <c r="GO1198" s="767"/>
      <c r="GP1198" s="767"/>
      <c r="GQ1198" s="767"/>
      <c r="GR1198" s="767"/>
      <c r="GS1198" s="767"/>
      <c r="GT1198" s="767"/>
      <c r="GU1198" s="767"/>
      <c r="GV1198" s="767"/>
      <c r="GW1198" s="767"/>
      <c r="GX1198" s="767"/>
      <c r="GY1198" s="767"/>
      <c r="GZ1198" s="767"/>
      <c r="HA1198" s="767"/>
      <c r="HB1198" s="767"/>
      <c r="HC1198" s="767"/>
    </row>
    <row r="1199" spans="1:211" s="864" customFormat="1" ht="13.9" hidden="1" customHeight="1">
      <c r="A1199" s="307"/>
      <c r="B1199" s="351"/>
      <c r="C1199" s="971" t="str">
        <f>IF('1C TSspéc17'!M$17&lt;&gt;0,'1C TSspéc17'!$B$12,"")</f>
        <v/>
      </c>
      <c r="D1199" s="972"/>
      <c r="E1199" s="973"/>
      <c r="F1199" s="93">
        <f>IF(AND($C1199='1C TSspéc17'!$B$12,'1C TSspéc17'!$B$16="spécifiques",'1C TSspéc17'!$M$17&lt;&gt;""),'1C TSspéc17'!$M$21,"")</f>
        <v>0</v>
      </c>
      <c r="G1199" s="863"/>
      <c r="H1199" s="745">
        <v>0.21</v>
      </c>
      <c r="I1199" s="747">
        <v>1</v>
      </c>
      <c r="J1199" s="312"/>
      <c r="K1199" s="680">
        <f t="shared" si="321"/>
        <v>0</v>
      </c>
      <c r="L1199" s="556">
        <f>IF(OR('1C TSspéc17'!$B$12="",'1C TSspéc17'!M$30=0),0,IF(AND('1C TSspéc17'!$B$12&lt;&gt;"",$K$2="Pôle",'1C TSspéc17'!$C$12="OUI"),(('1C TSspéc17'!M$22+'1C TSspéc17'!M$23+'1C TSspéc17'!M$24+'1C TSspéc17'!M$25+'1C TSspéc17'!M$29)/'1C TSspéc17'!M$17),IF(AND('1C TSspéc17'!$B$12&lt;&gt;"",$K$2="Pôle",'1C TSspéc17'!$C$12="NON"),(('1C TSspéc17'!M$22+'1C TSspéc17'!M$23+'1C TSspéc17'!M$24+'1C TSspéc17'!M$25+'1C TSspéc17'!M$29)/'1C TSspéc17'!M$30),IF(AND('1C TSspéc17'!$B$12&lt;&gt;"",$K$2&lt;&gt;"Pôle",'1C TSspéc17'!$C$12="OUI"),(('1C TSspéc17'!M$22+'1C TSspéc17'!M$23+'1C TSspéc17'!M$24+'1C TSspéc17'!M$25+'1C TSspéc17'!M$26+'1C TSspéc17'!M$27+'1C TSspéc17'!M$28+'1C TSspéc17'!M$29)/'1C TSspéc17'!M$17),IF(AND('1C TSspéc17'!$B$12&lt;&gt;"",$K$2&lt;&gt;"Pôle",'1C TSspéc17'!$C$12="NON"),(('1C TSspéc17'!M$22+'1C TSspéc17'!M$23+'1C TSspéc17'!M$24+'1C TSspéc17'!M$25+'1C TSspéc17'!M$26+'1C TSspéc17'!M$27+'1C TSspéc17'!M$28+'1C TSspéc17'!M$29)/'1C TSspéc17'!M$30))))))</f>
        <v>0</v>
      </c>
      <c r="M1199" s="556">
        <f>IF(OR('1C TSspéc17'!$B$12="",'1C TSspéc17'!M$30=0),0,IF(AND('1C TSspéc17'!$B$12&lt;&gt;"",$K$2="Pôle",'1C TSspéc17'!$C$12="OUI"),(('1C TSspéc17'!M$26+'1C TSspéc17'!M$27+'1C TSspéc17'!M$28)/'1C TSspéc17'!M$17),IF(AND('1C TSspéc17'!$B$12&lt;&gt;"",$K$2="Pôle",'1C TSspéc17'!$C$12="NON"),(('1C TSspéc17'!M$26+'1C TSspéc17'!M$27+'1C TSspéc17'!M$28)/'1C TSspéc17'!M$30),IF(AND('1C TSspéc17'!$B$12&lt;&gt;"",$K$2&lt;&gt;"Pôle"),0))))</f>
        <v>0</v>
      </c>
      <c r="N1199" s="557">
        <f>IF(AND('1C TSspéc17'!$B$12&lt;&gt;0,'1C TSspéc17'!$M$30&lt;&gt;0),L1199+M1199,0)</f>
        <v>0</v>
      </c>
      <c r="O1199" s="542" t="str">
        <f>IF(AND('1C TSspéc17'!$M$17&lt;&gt;0,'1C TSspéc17'!$C$12="OUI"),'1C TSspéc17'!$M$35/'1C TSspéc17'!$M$17,"")</f>
        <v/>
      </c>
      <c r="P1199" s="543" t="str">
        <f>IF(AND('1C TSspéc17'!$M$17&lt;&gt;0,'1C TSspéc17'!$C$12="OUI"),'1C TSspéc17'!$M$36/'1C TSspéc17'!$M$17,"")</f>
        <v/>
      </c>
      <c r="Q1199" s="543" t="str">
        <f>IF(AND('1C TSspéc17'!$M$17&lt;&gt;0,'1C TSspéc17'!$C$12="OUI"),'1C TSspéc17'!$M$37/'1C TSspéc17'!$M$17,"")</f>
        <v/>
      </c>
      <c r="R1199" s="543" t="str">
        <f>IF(AND('1C TSspéc17'!$M$17&lt;&gt;0,'1C TSspéc17'!$C$12="OUI"),'1C TSspéc17'!$M$38/'1C TSspéc17'!$M$17,"")</f>
        <v/>
      </c>
      <c r="S1199" s="543" t="str">
        <f>IF(AND('1C TSspéc17'!$M$17&lt;&gt;0,'1C TSspéc17'!$C$12="OUI"),'1C TSspéc17'!$M$39/'1C TSspéc17'!$M$17,"")</f>
        <v/>
      </c>
      <c r="T1199" s="543" t="str">
        <f>IF(AND('1C TSspéc17'!$M$17&lt;&gt;0,'1C TSspéc17'!$C$12="OUI"),'1C TSspéc17'!$M$40/'1C TSspéc17'!$M$17,"")</f>
        <v/>
      </c>
      <c r="U1199" s="543" t="str">
        <f>IF(AND('1C TSspéc17'!$M$17&lt;&gt;0,'1C TSspéc17'!$C$12="OUI"),'1C TSspéc17'!$M$41/'1C TSspéc17'!$M$17,"")</f>
        <v/>
      </c>
      <c r="V1199" s="543" t="str">
        <f>IF(AND('1C TSspéc17'!$M$17&lt;&gt;0,'1C TSspéc17'!$C$12="OUI"),'1C TSspéc17'!$M$42/'1C TSspéc17'!$M$17,"")</f>
        <v/>
      </c>
      <c r="W1199" s="543" t="str">
        <f>IF(AND('1C TSspéc17'!$M$17&lt;&gt;0,'1C TSspéc17'!$C$12="OUI"),'1C TSspéc17'!$M$43/'1C TSspéc17'!$M$17,"")</f>
        <v/>
      </c>
      <c r="X1199" s="543" t="str">
        <f>IF(AND('1C TSspéc17'!$M$17&lt;&gt;0,'1C TSspéc17'!$C$12="OUI"),'1C TSspéc17'!$M$44/'1C TSspéc17'!$M$17,"")</f>
        <v/>
      </c>
      <c r="Y1199" s="543" t="str">
        <f>IF(AND('1C TSspéc17'!$M$17&lt;&gt;0,'1C TSspéc17'!$C$12="OUI"),'1C TSspéc17'!$M$45/'1C TSspéc17'!$M$17,"")</f>
        <v/>
      </c>
      <c r="Z1199" s="543" t="str">
        <f>IF(AND('1C TSspéc17'!$M$17&lt;&gt;0,'1C TSspéc17'!$C$12="OUI"),'1C TSspéc17'!$M$46/'1C TSspéc17'!$M$17,"")</f>
        <v/>
      </c>
      <c r="AA1199" s="543" t="str">
        <f>IF(AND('1C TSspéc17'!$M$17&lt;&gt;0,'1C TSspéc17'!$C$12="OUI"),'1C TSspéc17'!$M$47/'1C TSspéc17'!$M$17,"")</f>
        <v/>
      </c>
      <c r="AB1199" s="543" t="str">
        <f>IF(AND('1C TSspéc17'!$M$17&lt;&gt;0,'1C TSspéc17'!$C$12="OUI"),'1C TSspéc17'!$M$48/'1C TSspéc17'!$M$17,"")</f>
        <v/>
      </c>
      <c r="AC1199" s="543" t="str">
        <f>IF(AND('1C TSspéc17'!$M$17&lt;&gt;0,'1C TSspéc17'!$C$12="OUI"),'1C TSspéc17'!$M$49/'1C TSspéc17'!$M$17,"")</f>
        <v/>
      </c>
      <c r="AD1199" s="543" t="str">
        <f>IF(AND('1C TSspéc17'!$M$17&lt;&gt;0,'1C TSspéc17'!$C$12="OUI"),'1C TSspéc17'!$M$50/'1C TSspéc17'!$M$17,"")</f>
        <v/>
      </c>
      <c r="AE1199" s="543" t="str">
        <f>IF(AND('1C TSspéc17'!$M$17&lt;&gt;0,'1C TSspéc17'!$C$12="OUI"),'1C TSspéc17'!$M$51/'1C TSspéc17'!$M$17,"")</f>
        <v/>
      </c>
      <c r="AF1199" s="543" t="str">
        <f>IF(AND('1C TSspéc17'!$M$17&lt;&gt;0,'1C TSspéc17'!$C$12="OUI"),'1C TSspéc17'!$M$52/'1C TSspéc17'!$M$17,"")</f>
        <v/>
      </c>
      <c r="AG1199" s="543" t="str">
        <f>IF(AND('1C TSspéc17'!$M$17&lt;&gt;0,'1C TSspéc17'!$C$12="OUI"),'1C TSspéc17'!$M$53/'1C TSspéc17'!$M$17,"")</f>
        <v/>
      </c>
      <c r="AH1199" s="543" t="str">
        <f>IF(AND('1C TSspéc17'!$M$17&lt;&gt;0,'1C TSspéc17'!$C$12="OUI"),'1C TSspéc17'!$M$54/'1C TSspéc17'!$M$17,"")</f>
        <v/>
      </c>
      <c r="AI1199" s="543" t="str">
        <f>IF(AND('1C TSspéc17'!$M$17&lt;&gt;0,'1C TSspéc17'!$C$12="OUI"),'1C TSspéc17'!$M$55/'1C TSspéc17'!$M$17,"")</f>
        <v/>
      </c>
      <c r="AJ1199" s="543" t="str">
        <f>IF(AND('1C TSspéc17'!$M$17&lt;&gt;0,'1C TSspéc17'!$C$12="OUI"),'1C TSspéc17'!$M$56/'1C TSspéc17'!$M$17,"")</f>
        <v/>
      </c>
      <c r="AK1199" s="543" t="str">
        <f>IF(AND('1C TSspéc17'!$M$17&lt;&gt;0,'1C TSspéc17'!$C$12="OUI"),'1C TSspéc17'!$M$57/'1C TSspéc17'!$M$17,"")</f>
        <v/>
      </c>
      <c r="AL1199" s="72">
        <f>IF(AND('1C TSspéc17'!$M$17&lt;&gt;0,'1C TSspéc17'!$C$12="OUI"),N1199+AK1199,N1199)</f>
        <v>0</v>
      </c>
      <c r="AM1199" s="417">
        <f t="shared" si="322"/>
        <v>0</v>
      </c>
      <c r="AN1199" s="417">
        <f t="shared" si="323"/>
        <v>0</v>
      </c>
      <c r="AO1199" s="418" t="str">
        <f>IF(AND('1C TSspéc17'!$M$17&lt;&gt;0,'1C TSspéc17'!$M$30&lt;&gt;0),AM1199+AN1199,"")</f>
        <v/>
      </c>
      <c r="AP1199" s="573" t="str">
        <f>IF(AND('1C TSspéc17'!$M$17&lt;&gt;0,'1C TSspéc17'!$M$30&lt;&gt;0),AM1199-AR1199,"")</f>
        <v/>
      </c>
      <c r="AQ1199" s="583">
        <f t="shared" si="324"/>
        <v>0</v>
      </c>
      <c r="AR1199" s="596"/>
      <c r="AS1199" s="102"/>
      <c r="AT1199" s="27" t="str">
        <f>IF(('1C TSspéc17'!M$17*FICHE!$C$14&lt;J1199),"Forfait limité à "&amp;FICHE!$C$14&amp;"€/jour","")</f>
        <v/>
      </c>
      <c r="AU1199" s="592"/>
      <c r="AV1199" s="824"/>
      <c r="AW1199" s="824"/>
      <c r="AX1199" s="824"/>
      <c r="AY1199" s="824"/>
      <c r="AZ1199" s="824"/>
      <c r="BA1199" s="767"/>
      <c r="BB1199" s="767"/>
      <c r="BC1199" s="767"/>
      <c r="BD1199" s="767"/>
      <c r="BE1199" s="767"/>
      <c r="BF1199" s="767"/>
      <c r="BG1199" s="767"/>
      <c r="BH1199" s="767"/>
      <c r="BI1199" s="767"/>
      <c r="BJ1199" s="767"/>
      <c r="BK1199" s="767"/>
      <c r="BL1199" s="767"/>
      <c r="BM1199" s="767"/>
      <c r="BN1199" s="767"/>
      <c r="BO1199" s="767"/>
      <c r="BP1199" s="767"/>
      <c r="BQ1199" s="767"/>
      <c r="BR1199" s="767"/>
      <c r="BS1199" s="767"/>
      <c r="BT1199" s="767"/>
      <c r="BU1199" s="767"/>
      <c r="BV1199" s="767"/>
      <c r="BW1199" s="767"/>
      <c r="BX1199" s="767"/>
      <c r="BY1199" s="767"/>
      <c r="BZ1199" s="767"/>
      <c r="CA1199" s="767"/>
      <c r="CB1199" s="767"/>
      <c r="CC1199" s="767"/>
      <c r="CD1199" s="767"/>
      <c r="CE1199" s="767"/>
      <c r="CF1199" s="767"/>
      <c r="CG1199" s="767"/>
      <c r="CH1199" s="767"/>
      <c r="CI1199" s="767"/>
      <c r="CJ1199" s="767"/>
      <c r="CK1199" s="767"/>
      <c r="CL1199" s="767"/>
      <c r="CM1199" s="767"/>
      <c r="CN1199" s="767"/>
      <c r="CO1199" s="767"/>
      <c r="CP1199" s="767"/>
      <c r="CQ1199" s="767"/>
      <c r="CR1199" s="767"/>
      <c r="CS1199" s="767"/>
      <c r="CT1199" s="767"/>
      <c r="CU1199" s="767"/>
      <c r="CV1199" s="767"/>
      <c r="CW1199" s="767"/>
      <c r="CX1199" s="767"/>
      <c r="CY1199" s="767"/>
      <c r="CZ1199" s="767"/>
      <c r="DA1199" s="767"/>
      <c r="DB1199" s="767"/>
      <c r="DC1199" s="767"/>
      <c r="DD1199" s="767"/>
      <c r="DE1199" s="767"/>
      <c r="DF1199" s="767"/>
      <c r="DG1199" s="767"/>
      <c r="DH1199" s="767"/>
      <c r="DI1199" s="767"/>
      <c r="DJ1199" s="767"/>
      <c r="DK1199" s="767"/>
      <c r="DL1199" s="767"/>
      <c r="DM1199" s="767"/>
      <c r="DN1199" s="767"/>
      <c r="DO1199" s="767"/>
      <c r="DP1199" s="767"/>
      <c r="DQ1199" s="767"/>
      <c r="DR1199" s="767"/>
      <c r="DS1199" s="767"/>
      <c r="DT1199" s="767"/>
      <c r="DU1199" s="767"/>
      <c r="DV1199" s="767"/>
      <c r="DW1199" s="767"/>
      <c r="DX1199" s="767"/>
      <c r="DY1199" s="767"/>
      <c r="DZ1199" s="767"/>
      <c r="EA1199" s="767"/>
      <c r="EB1199" s="767"/>
      <c r="EC1199" s="767"/>
      <c r="ED1199" s="767"/>
      <c r="EE1199" s="767"/>
      <c r="EF1199" s="767"/>
      <c r="EG1199" s="767"/>
      <c r="EH1199" s="767"/>
      <c r="EI1199" s="767"/>
      <c r="EJ1199" s="767"/>
      <c r="EK1199" s="767"/>
      <c r="EL1199" s="767"/>
      <c r="EM1199" s="767"/>
      <c r="EN1199" s="767"/>
      <c r="EO1199" s="767"/>
      <c r="EP1199" s="767"/>
      <c r="EQ1199" s="767"/>
      <c r="ER1199" s="767"/>
      <c r="ES1199" s="767"/>
      <c r="ET1199" s="767"/>
      <c r="EU1199" s="767"/>
      <c r="EV1199" s="767"/>
      <c r="EW1199" s="767"/>
      <c r="EX1199" s="767"/>
      <c r="EY1199" s="767"/>
      <c r="EZ1199" s="767"/>
      <c r="FA1199" s="767"/>
      <c r="FB1199" s="767"/>
      <c r="FC1199" s="767"/>
      <c r="FD1199" s="767"/>
      <c r="FE1199" s="767"/>
      <c r="FF1199" s="767"/>
      <c r="FG1199" s="767"/>
      <c r="FH1199" s="767"/>
      <c r="FI1199" s="767"/>
      <c r="FJ1199" s="767"/>
      <c r="FK1199" s="767"/>
      <c r="FL1199" s="767"/>
      <c r="FM1199" s="767"/>
      <c r="FN1199" s="767"/>
      <c r="FO1199" s="767"/>
      <c r="FP1199" s="767"/>
      <c r="FQ1199" s="767"/>
      <c r="FR1199" s="767"/>
      <c r="FS1199" s="767"/>
      <c r="FT1199" s="767"/>
      <c r="FU1199" s="767"/>
      <c r="FV1199" s="767"/>
      <c r="FW1199" s="767"/>
      <c r="FX1199" s="767"/>
      <c r="FY1199" s="767"/>
      <c r="FZ1199" s="767"/>
      <c r="GA1199" s="767"/>
      <c r="GB1199" s="767"/>
      <c r="GC1199" s="767"/>
      <c r="GD1199" s="767"/>
      <c r="GE1199" s="767"/>
      <c r="GF1199" s="767"/>
      <c r="GG1199" s="767"/>
      <c r="GH1199" s="767"/>
      <c r="GI1199" s="767"/>
      <c r="GJ1199" s="767"/>
      <c r="GK1199" s="767"/>
      <c r="GL1199" s="767"/>
      <c r="GM1199" s="767"/>
      <c r="GN1199" s="767"/>
      <c r="GO1199" s="767"/>
      <c r="GP1199" s="767"/>
      <c r="GQ1199" s="767"/>
      <c r="GR1199" s="767"/>
      <c r="GS1199" s="767"/>
      <c r="GT1199" s="767"/>
      <c r="GU1199" s="767"/>
      <c r="GV1199" s="767"/>
      <c r="GW1199" s="767"/>
      <c r="GX1199" s="767"/>
      <c r="GY1199" s="767"/>
      <c r="GZ1199" s="767"/>
      <c r="HA1199" s="767"/>
      <c r="HB1199" s="767"/>
      <c r="HC1199" s="767"/>
    </row>
    <row r="1200" spans="1:211" s="864" customFormat="1" ht="13.9" hidden="1" customHeight="1">
      <c r="A1200" s="307"/>
      <c r="B1200" s="351"/>
      <c r="C1200" s="971" t="str">
        <f>IF('1C TSspéc17'!N$17&lt;&gt;0,'1C TSspéc17'!$B$12,"")</f>
        <v/>
      </c>
      <c r="D1200" s="972"/>
      <c r="E1200" s="973"/>
      <c r="F1200" s="93">
        <f>IF(AND($C1200='1C TSspéc17'!$B$12,'1C TSspéc17'!$B$16="spécifiques",'1C TSspéc17'!$N$17&lt;&gt;""),'1C TSspéc17'!$N$21,"")</f>
        <v>0</v>
      </c>
      <c r="G1200" s="842"/>
      <c r="H1200" s="745">
        <v>0.21</v>
      </c>
      <c r="I1200" s="747">
        <v>1</v>
      </c>
      <c r="J1200" s="312"/>
      <c r="K1200" s="680">
        <f t="shared" si="321"/>
        <v>0</v>
      </c>
      <c r="L1200" s="556">
        <f>IF(OR('1C TSspéc17'!$B$12="",'1C TSspéc17'!N$30=0),0,IF(AND('1C TSspéc17'!$B$12&lt;&gt;"",$K$2="Pôle",'1C TSspéc17'!$C$12="OUI"),(('1C TSspéc17'!N$22+'1C TSspéc17'!N$23+'1C TSspéc17'!N$24+'1C TSspéc17'!N$25+'1C TSspéc17'!N$29)/'1C TSspéc17'!N$17),IF(AND('1C TSspéc17'!$B$12&lt;&gt;"",$K$2="Pôle",'1C TSspéc17'!$C$12="NON"),(('1C TSspéc17'!N$22+'1C TSspéc17'!N$23+'1C TSspéc17'!N$24+'1C TSspéc17'!N$25+'1C TSspéc17'!N$29)/'1C TSspéc17'!N$30),IF(AND('1C TSspéc17'!$B$12&lt;&gt;"",$K$2&lt;&gt;"Pôle",'1C TSspéc17'!$C$12="OUI"),(('1C TSspéc17'!N$22+'1C TSspéc17'!N$23+'1C TSspéc17'!N$24+'1C TSspéc17'!N$25+'1C TSspéc17'!N$26+'1C TSspéc17'!N$27+'1C TSspéc17'!N$28+'1C TSspéc17'!N$29)/'1C TSspéc17'!N$17),IF(AND('1C TSspéc17'!$B$12&lt;&gt;"",$K$2&lt;&gt;"Pôle",'1C TSspéc17'!$C$12="NON"),(('1C TSspéc17'!N$22+'1C TSspéc17'!N$23+'1C TSspéc17'!N$24+'1C TSspéc17'!N$25+'1C TSspéc17'!N$26+'1C TSspéc17'!N$27+'1C TSspéc17'!N$28+'1C TSspéc17'!N$29)/'1C TSspéc17'!N$30))))))</f>
        <v>0</v>
      </c>
      <c r="M1200" s="556">
        <f>IF(OR('1C TSspéc17'!$B$12="",'1C TSspéc17'!N$30=0),0,IF(AND('1C TSspéc17'!$B$12&lt;&gt;"",$K$2="Pôle",'1C TSspéc17'!$C$12="OUI"),(('1C TSspéc17'!N$26+'1C TSspéc17'!N$27+'1C TSspéc17'!N$28)/'1C TSspéc17'!N$17),IF(AND('1C TSspéc17'!$B$12&lt;&gt;"",$K$2="Pôle",'1C TSspéc17'!$C$12="NON"),(('1C TSspéc17'!N$26+'1C TSspéc17'!N$27+'1C TSspéc17'!N$28)/'1C TSspéc17'!N$30),IF(AND('1C TSspéc17'!$B$12&lt;&gt;"",$K$2&lt;&gt;"Pôle"),0))))</f>
        <v>0</v>
      </c>
      <c r="N1200" s="557">
        <f>IF(AND('1C TSspéc17'!$B$12&lt;&gt;0,'1C TSspéc17'!$N$30&lt;&gt;0),L1200+M1200,0)</f>
        <v>0</v>
      </c>
      <c r="O1200" s="893" t="str">
        <f>IF(AND('1C TSspéc17'!$N$17&lt;&gt;0,'1C TSspéc17'!$C$12="OUI"),'1C TSspéc17'!$N$35/'1C TSspéc17'!$N$17,"")</f>
        <v/>
      </c>
      <c r="P1200" s="543" t="str">
        <f>IF(AND('1C TSspéc17'!$N$17&lt;&gt;0,'1C TSspéc17'!$C$12="OUI"),'1C TSspéc17'!$N$36/'1C TSspéc17'!$N$17,"")</f>
        <v/>
      </c>
      <c r="Q1200" s="543" t="str">
        <f>IF(AND('1C TSspéc17'!$N$17&lt;&gt;0,'1C TSspéc17'!$C$12="OUI"),'1C TSspéc17'!$N$37/'1C TSspéc17'!$N$17,"")</f>
        <v/>
      </c>
      <c r="R1200" s="543" t="str">
        <f>IF(AND('1C TSspéc17'!$N$17&lt;&gt;0,'1C TSspéc17'!$C$12="OUI"),'1C TSspéc17'!$N$38/'1C TSspéc17'!$N$17,"")</f>
        <v/>
      </c>
      <c r="S1200" s="543" t="str">
        <f>IF(AND('1C TSspéc17'!$N$17&lt;&gt;0,'1C TSspéc17'!$C$12="OUI"),'1C TSspéc17'!$N$39/'1C TSspéc17'!$N$17,"")</f>
        <v/>
      </c>
      <c r="T1200" s="543" t="str">
        <f>IF(AND('1C TSspéc17'!$N$17&lt;&gt;0,'1C TSspéc17'!$C$12="OUI"),'1C TSspéc17'!$N$40/'1C TSspéc17'!$N$17,"")</f>
        <v/>
      </c>
      <c r="U1200" s="543" t="str">
        <f>IF(AND('1C TSspéc17'!$N$17&lt;&gt;0,'1C TSspéc17'!$C$12="OUI"),'1C TSspéc17'!$N$41/'1C TSspéc17'!$N$17,"")</f>
        <v/>
      </c>
      <c r="V1200" s="543" t="str">
        <f>IF(AND('1C TSspéc17'!$N$17&lt;&gt;0,'1C TSspéc17'!$C$12="OUI"),'1C TSspéc17'!$N$42/'1C TSspéc17'!$N$17,"")</f>
        <v/>
      </c>
      <c r="W1200" s="543" t="str">
        <f>IF(AND('1C TSspéc17'!$N$17&lt;&gt;0,'1C TSspéc17'!$C$12="OUI"),'1C TSspéc17'!$N$43/'1C TSspéc17'!$N$17,"")</f>
        <v/>
      </c>
      <c r="X1200" s="543" t="str">
        <f>IF(AND('1C TSspéc17'!$N$17&lt;&gt;0,'1C TSspéc17'!$C$12="OUI"),'1C TSspéc17'!$N$44/'1C TSspéc17'!$N$17,"")</f>
        <v/>
      </c>
      <c r="Y1200" s="543" t="str">
        <f>IF(AND('1C TSspéc17'!$N$17&lt;&gt;0,'1C TSspéc17'!$C$12="OUI"),'1C TSspéc17'!$N$45/'1C TSspéc17'!$N$17,"")</f>
        <v/>
      </c>
      <c r="Z1200" s="543" t="str">
        <f>IF(AND('1C TSspéc17'!$N$17&lt;&gt;0,'1C TSspéc17'!$C$12="OUI"),'1C TSspéc17'!$N$46/'1C TSspéc17'!$N$17,"")</f>
        <v/>
      </c>
      <c r="AA1200" s="543" t="str">
        <f>IF(AND('1C TSspéc17'!$N$17&lt;&gt;0,'1C TSspéc17'!$C$12="OUI"),'1C TSspéc17'!$N$47/'1C TSspéc17'!$N$17,"")</f>
        <v/>
      </c>
      <c r="AB1200" s="543" t="str">
        <f>IF(AND('1C TSspéc17'!$N$17&lt;&gt;0,'1C TSspéc17'!$C$12="OUI"),'1C TSspéc17'!$N$48/'1C TSspéc17'!$N$17,"")</f>
        <v/>
      </c>
      <c r="AC1200" s="543" t="str">
        <f>IF(AND('1C TSspéc17'!$N$17&lt;&gt;0,'1C TSspéc17'!$C$12="OUI"),'1C TSspéc17'!$N$49/'1C TSspéc17'!$N$17,"")</f>
        <v/>
      </c>
      <c r="AD1200" s="543" t="str">
        <f>IF(AND('1C TSspéc17'!$N$17&lt;&gt;0,'1C TSspéc17'!$C$12="OUI"),'1C TSspéc17'!$N$50/'1C TSspéc17'!$N$17,"")</f>
        <v/>
      </c>
      <c r="AE1200" s="543" t="str">
        <f>IF(AND('1C TSspéc17'!$N$17&lt;&gt;0,'1C TSspéc17'!$C$12="OUI"),'1C TSspéc17'!$N$51/'1C TSspéc17'!$N$17,"")</f>
        <v/>
      </c>
      <c r="AF1200" s="543" t="str">
        <f>IF(AND('1C TSspéc17'!$N$17&lt;&gt;0,'1C TSspéc17'!$C$12="OUI"),'1C TSspéc17'!$N$52/'1C TSspéc17'!$N$17,"")</f>
        <v/>
      </c>
      <c r="AG1200" s="543" t="str">
        <f>IF(AND('1C TSspéc17'!$N$17&lt;&gt;0,'1C TSspéc17'!$C$12="OUI"),'1C TSspéc17'!$N$53/'1C TSspéc17'!$N$17,"")</f>
        <v/>
      </c>
      <c r="AH1200" s="543" t="str">
        <f>IF(AND('1C TSspéc17'!$N$17&lt;&gt;0,'1C TSspéc17'!$C$12="OUI"),'1C TSspéc17'!$N$54/'1C TSspéc17'!$N$17,"")</f>
        <v/>
      </c>
      <c r="AI1200" s="543" t="str">
        <f>IF(AND('1C TSspéc17'!$N$17&lt;&gt;0,'1C TSspéc17'!$C$12="OUI"),'1C TSspéc17'!$N$55/'1C TSspéc17'!$N$17,"")</f>
        <v/>
      </c>
      <c r="AJ1200" s="543" t="str">
        <f>IF(AND('1C TSspéc17'!$N$17&lt;&gt;0,'1C TSspéc17'!$C$12="OUI"),'1C TSspéc17'!$N$56/'1C TSspéc17'!$N$17,"")</f>
        <v/>
      </c>
      <c r="AK1200" s="543" t="str">
        <f>IF(AND('1C TSspéc17'!$N$17&lt;&gt;0,'1C TSspéc17'!$C$12="OUI"),'1C TSspéc17'!$N$57/'1C TSspéc17'!$N$17,"")</f>
        <v/>
      </c>
      <c r="AL1200" s="72">
        <f>IF(AND('1C TSspéc17'!$N$17&lt;&gt;0,'1C TSspéc17'!$C$12="OUI"),N1200+AK1200,N1200)</f>
        <v>0</v>
      </c>
      <c r="AM1200" s="417">
        <f t="shared" si="322"/>
        <v>0</v>
      </c>
      <c r="AN1200" s="417">
        <f t="shared" si="323"/>
        <v>0</v>
      </c>
      <c r="AO1200" s="418" t="str">
        <f>IF(AND('1C TSspéc17'!$N$17&lt;&gt;0,'1C TSspéc17'!$N$30&lt;&gt;0),AM1200+AN1200,"")</f>
        <v/>
      </c>
      <c r="AP1200" s="573" t="str">
        <f>IF(AND('1C TSspéc17'!$N$17&lt;&gt;0,'1C TSspéc17'!$N$30&lt;&gt;0),AM1200-AR1200,"")</f>
        <v/>
      </c>
      <c r="AQ1200" s="583">
        <f t="shared" si="324"/>
        <v>0</v>
      </c>
      <c r="AR1200" s="596"/>
      <c r="AS1200" s="102"/>
      <c r="AT1200" s="27" t="str">
        <f>IF(('1C TSspéc17'!N$17*FICHE!$C$14&lt;J1200),"Forfait limité à "&amp;FICHE!$C$14&amp;"€/jour","")</f>
        <v/>
      </c>
      <c r="AU1200" s="592"/>
      <c r="AV1200" s="824"/>
      <c r="AW1200" s="824"/>
      <c r="AX1200" s="824"/>
      <c r="AY1200" s="824"/>
      <c r="AZ1200" s="824"/>
      <c r="BA1200" s="767"/>
      <c r="BB1200" s="767"/>
      <c r="BC1200" s="767"/>
      <c r="BD1200" s="767"/>
      <c r="BE1200" s="767"/>
      <c r="BF1200" s="767"/>
      <c r="BG1200" s="767"/>
      <c r="BH1200" s="767"/>
      <c r="BI1200" s="767"/>
      <c r="BJ1200" s="767"/>
      <c r="BK1200" s="767"/>
      <c r="BL1200" s="767"/>
      <c r="BM1200" s="767"/>
      <c r="BN1200" s="767"/>
      <c r="BO1200" s="767"/>
      <c r="BP1200" s="767"/>
      <c r="BQ1200" s="767"/>
      <c r="BR1200" s="767"/>
      <c r="BS1200" s="767"/>
      <c r="BT1200" s="767"/>
      <c r="BU1200" s="767"/>
      <c r="BV1200" s="767"/>
      <c r="BW1200" s="767"/>
      <c r="BX1200" s="767"/>
      <c r="BY1200" s="767"/>
      <c r="BZ1200" s="767"/>
      <c r="CA1200" s="767"/>
      <c r="CB1200" s="767"/>
      <c r="CC1200" s="767"/>
      <c r="CD1200" s="767"/>
      <c r="CE1200" s="767"/>
      <c r="CF1200" s="767"/>
      <c r="CG1200" s="767"/>
      <c r="CH1200" s="767"/>
      <c r="CI1200" s="767"/>
      <c r="CJ1200" s="767"/>
      <c r="CK1200" s="767"/>
      <c r="CL1200" s="767"/>
      <c r="CM1200" s="767"/>
      <c r="CN1200" s="767"/>
      <c r="CO1200" s="767"/>
      <c r="CP1200" s="767"/>
      <c r="CQ1200" s="767"/>
      <c r="CR1200" s="767"/>
      <c r="CS1200" s="767"/>
      <c r="CT1200" s="767"/>
      <c r="CU1200" s="767"/>
      <c r="CV1200" s="767"/>
      <c r="CW1200" s="767"/>
      <c r="CX1200" s="767"/>
      <c r="CY1200" s="767"/>
      <c r="CZ1200" s="767"/>
      <c r="DA1200" s="767"/>
      <c r="DB1200" s="767"/>
      <c r="DC1200" s="767"/>
      <c r="DD1200" s="767"/>
      <c r="DE1200" s="767"/>
      <c r="DF1200" s="767"/>
      <c r="DG1200" s="767"/>
      <c r="DH1200" s="767"/>
      <c r="DI1200" s="767"/>
      <c r="DJ1200" s="767"/>
      <c r="DK1200" s="767"/>
      <c r="DL1200" s="767"/>
      <c r="DM1200" s="767"/>
      <c r="DN1200" s="767"/>
      <c r="DO1200" s="767"/>
      <c r="DP1200" s="767"/>
      <c r="DQ1200" s="767"/>
      <c r="DR1200" s="767"/>
      <c r="DS1200" s="767"/>
      <c r="DT1200" s="767"/>
      <c r="DU1200" s="767"/>
      <c r="DV1200" s="767"/>
      <c r="DW1200" s="767"/>
      <c r="DX1200" s="767"/>
      <c r="DY1200" s="767"/>
      <c r="DZ1200" s="767"/>
      <c r="EA1200" s="767"/>
      <c r="EB1200" s="767"/>
      <c r="EC1200" s="767"/>
      <c r="ED1200" s="767"/>
      <c r="EE1200" s="767"/>
      <c r="EF1200" s="767"/>
      <c r="EG1200" s="767"/>
      <c r="EH1200" s="767"/>
      <c r="EI1200" s="767"/>
      <c r="EJ1200" s="767"/>
      <c r="EK1200" s="767"/>
      <c r="EL1200" s="767"/>
      <c r="EM1200" s="767"/>
      <c r="EN1200" s="767"/>
      <c r="EO1200" s="767"/>
      <c r="EP1200" s="767"/>
      <c r="EQ1200" s="767"/>
      <c r="ER1200" s="767"/>
      <c r="ES1200" s="767"/>
      <c r="ET1200" s="767"/>
      <c r="EU1200" s="767"/>
      <c r="EV1200" s="767"/>
      <c r="EW1200" s="767"/>
      <c r="EX1200" s="767"/>
      <c r="EY1200" s="767"/>
      <c r="EZ1200" s="767"/>
      <c r="FA1200" s="767"/>
      <c r="FB1200" s="767"/>
      <c r="FC1200" s="767"/>
      <c r="FD1200" s="767"/>
      <c r="FE1200" s="767"/>
      <c r="FF1200" s="767"/>
      <c r="FG1200" s="767"/>
      <c r="FH1200" s="767"/>
      <c r="FI1200" s="767"/>
      <c r="FJ1200" s="767"/>
      <c r="FK1200" s="767"/>
      <c r="FL1200" s="767"/>
      <c r="FM1200" s="767"/>
      <c r="FN1200" s="767"/>
      <c r="FO1200" s="767"/>
      <c r="FP1200" s="767"/>
      <c r="FQ1200" s="767"/>
      <c r="FR1200" s="767"/>
      <c r="FS1200" s="767"/>
      <c r="FT1200" s="767"/>
      <c r="FU1200" s="767"/>
      <c r="FV1200" s="767"/>
      <c r="FW1200" s="767"/>
      <c r="FX1200" s="767"/>
      <c r="FY1200" s="767"/>
      <c r="FZ1200" s="767"/>
      <c r="GA1200" s="767"/>
      <c r="GB1200" s="767"/>
      <c r="GC1200" s="767"/>
      <c r="GD1200" s="767"/>
      <c r="GE1200" s="767"/>
      <c r="GF1200" s="767"/>
      <c r="GG1200" s="767"/>
      <c r="GH1200" s="767"/>
      <c r="GI1200" s="767"/>
      <c r="GJ1200" s="767"/>
      <c r="GK1200" s="767"/>
      <c r="GL1200" s="767"/>
      <c r="GM1200" s="767"/>
      <c r="GN1200" s="767"/>
      <c r="GO1200" s="767"/>
      <c r="GP1200" s="767"/>
      <c r="GQ1200" s="767"/>
      <c r="GR1200" s="767"/>
      <c r="GS1200" s="767"/>
      <c r="GT1200" s="767"/>
      <c r="GU1200" s="767"/>
      <c r="GV1200" s="767"/>
      <c r="GW1200" s="767"/>
      <c r="GX1200" s="767"/>
      <c r="GY1200" s="767"/>
      <c r="GZ1200" s="767"/>
      <c r="HA1200" s="767"/>
      <c r="HB1200" s="767"/>
      <c r="HC1200" s="767"/>
    </row>
    <row r="1201" spans="1:211" s="864" customFormat="1" ht="13.9" hidden="1" customHeight="1">
      <c r="A1201" s="307"/>
      <c r="B1201" s="351"/>
      <c r="C1201" s="971" t="str">
        <f>IF('1C TSspéc17'!O$17&lt;&gt;0,'1C TSspéc17'!$B$12,"")</f>
        <v/>
      </c>
      <c r="D1201" s="972"/>
      <c r="E1201" s="973"/>
      <c r="F1201" s="93">
        <f>IF(AND($C1201='1C TSspéc17'!$B$12,'1C TSspéc17'!$B$16="spécifiques",'1C TSspéc17'!$O$17&lt;&gt;""),'1C TSspéc17'!$O$21,"")</f>
        <v>0</v>
      </c>
      <c r="G1201" s="842"/>
      <c r="H1201" s="745">
        <v>0.21</v>
      </c>
      <c r="I1201" s="747">
        <v>1</v>
      </c>
      <c r="J1201" s="312"/>
      <c r="K1201" s="680">
        <f t="shared" si="321"/>
        <v>0</v>
      </c>
      <c r="L1201" s="556">
        <f>IF(OR('1C TSspéc17'!$B$12="",'1C TSspéc17'!O$30=0),0,IF(AND('1C TSspéc17'!$B$12&lt;&gt;"",$K$2="Pôle",'1C TSspéc17'!$C$12="OUI"),(('1C TSspéc17'!O$22+'1C TSspéc17'!O$23+'1C TSspéc17'!O$24+'1C TSspéc17'!O$25+'1C TSspéc17'!O$29)/'1C TSspéc17'!O$17),IF(AND('1C TSspéc17'!$B$12&lt;&gt;"",$K$2="Pôle",'1C TSspéc17'!$C$12="NON"),(('1C TSspéc17'!O$22+'1C TSspéc17'!O$23+'1C TSspéc17'!O$24+'1C TSspéc17'!O$25+'1C TSspéc17'!O$29)/'1C TSspéc17'!O$30),IF(AND('1C TSspéc17'!$B$12&lt;&gt;"",$K$2&lt;&gt;"Pôle",'1C TSspéc17'!$C$12="OUI"),(('1C TSspéc17'!O$22+'1C TSspéc17'!O$23+'1C TSspéc17'!O$24+'1C TSspéc17'!O$25+'1C TSspéc17'!O$26+'1C TSspéc17'!O$27+'1C TSspéc17'!O$28+'1C TSspéc17'!O$29)/'1C TSspéc17'!O$17),IF(AND('1C TSspéc17'!$B$12&lt;&gt;"",$K$2&lt;&gt;"Pôle",'1C TSspéc17'!$C$12="NON"),(('1C TSspéc17'!O$22+'1C TSspéc17'!O$23+'1C TSspéc17'!O$24+'1C TSspéc17'!O$25+'1C TSspéc17'!O$26+'1C TSspéc17'!O$27+'1C TSspéc17'!O$28+'1C TSspéc17'!O$29)/'1C TSspéc17'!O$30))))))</f>
        <v>0</v>
      </c>
      <c r="M1201" s="556">
        <f>IF(OR('1C TSspéc17'!$B$12="",'1C TSspéc17'!O$30=0),0,IF(AND('1C TSspéc17'!$B$12&lt;&gt;"",$K$2="Pôle",'1C TSspéc17'!$C$12="OUI"),(('1C TSspéc17'!O$26+'1C TSspéc17'!O$27+'1C TSspéc17'!O$28)/'1C TSspéc17'!O$17),IF(AND('1C TSspéc17'!$B$12&lt;&gt;"",$K$2="Pôle",'1C TSspéc17'!$C$12="NON"),(('1C TSspéc17'!O$26+'1C TSspéc17'!O$27+'1C TSspéc17'!O$28)/'1C TSspéc17'!O$30),IF(AND('1C TSspéc17'!$B$12&lt;&gt;"",$K$2&lt;&gt;"Pôle"),0))))</f>
        <v>0</v>
      </c>
      <c r="N1201" s="557">
        <f>IF(AND('1C TSspéc17'!$B$12&lt;&gt;0,'1C TSspéc17'!$O$30&lt;&gt;0),L1201+M1201,0)</f>
        <v>0</v>
      </c>
      <c r="O1201" s="893" t="str">
        <f>IF(AND('1C TSspéc17'!$O$17&lt;&gt;0,'1C TSspéc17'!$C$12="OUI"),'1C TSspéc17'!$O$35/'1C TSspéc17'!$O$17,"")</f>
        <v/>
      </c>
      <c r="P1201" s="543" t="str">
        <f>IF(AND('1C TSspéc17'!$O$17&lt;&gt;0,'1C TSspéc17'!$C$12="OUI"),'1C TSspéc17'!$O$36/'1C TSspéc17'!$O$17,"")</f>
        <v/>
      </c>
      <c r="Q1201" s="543" t="str">
        <f>IF(AND('1C TSspéc17'!$O$17&lt;&gt;0,'1C TSspéc17'!$C$12="OUI"),'1C TSspéc17'!$O$37/'1C TSspéc17'!$O$17,"")</f>
        <v/>
      </c>
      <c r="R1201" s="543" t="str">
        <f>IF(AND('1C TSspéc17'!$O$17&lt;&gt;0,'1C TSspéc17'!$C$12="OUI"),'1C TSspéc17'!$O$38/'1C TSspéc17'!$O$17,"")</f>
        <v/>
      </c>
      <c r="S1201" s="543" t="str">
        <f>IF(AND('1C TSspéc17'!$O$17&lt;&gt;0,'1C TSspéc17'!$C$12="OUI"),'1C TSspéc17'!$O$39/'1C TSspéc17'!$O$17,"")</f>
        <v/>
      </c>
      <c r="T1201" s="543" t="str">
        <f>IF(AND('1C TSspéc17'!$O$17&lt;&gt;0,'1C TSspéc17'!$C$12="OUI"),'1C TSspéc17'!$O$40/'1C TSspéc17'!$O$17,"")</f>
        <v/>
      </c>
      <c r="U1201" s="543" t="str">
        <f>IF(AND('1C TSspéc17'!$O$17&lt;&gt;0,'1C TSspéc17'!$C$12="OUI"),'1C TSspéc17'!$O$41/'1C TSspéc17'!$O$17,"")</f>
        <v/>
      </c>
      <c r="V1201" s="543" t="str">
        <f>IF(AND('1C TSspéc17'!$O$17&lt;&gt;0,'1C TSspéc17'!$C$12="OUI"),'1C TSspéc17'!$O$42/'1C TSspéc17'!$O$17,"")</f>
        <v/>
      </c>
      <c r="W1201" s="543" t="str">
        <f>IF(AND('1C TSspéc17'!$O$17&lt;&gt;0,'1C TSspéc17'!$C$12="OUI"),'1C TSspéc17'!$O$43/'1C TSspéc17'!$O$17,"")</f>
        <v/>
      </c>
      <c r="X1201" s="543" t="str">
        <f>IF(AND('1C TSspéc17'!$O$17&lt;&gt;0,'1C TSspéc17'!$C$12="OUI"),'1C TSspéc17'!$O$44/'1C TSspéc17'!$O$17,"")</f>
        <v/>
      </c>
      <c r="Y1201" s="543" t="str">
        <f>IF(AND('1C TSspéc17'!$O$17&lt;&gt;0,'1C TSspéc17'!$C$12="OUI"),'1C TSspéc17'!$O$45/'1C TSspéc17'!$O$17,"")</f>
        <v/>
      </c>
      <c r="Z1201" s="543" t="str">
        <f>IF(AND('1C TSspéc17'!$O$17&lt;&gt;0,'1C TSspéc17'!$C$12="OUI"),'1C TSspéc17'!$O$46/'1C TSspéc17'!$O$17,"")</f>
        <v/>
      </c>
      <c r="AA1201" s="543" t="str">
        <f>IF(AND('1C TSspéc17'!$O$17&lt;&gt;0,'1C TSspéc17'!$C$12="OUI"),'1C TSspéc17'!$O$47/'1C TSspéc17'!$O$17,"")</f>
        <v/>
      </c>
      <c r="AB1201" s="543" t="str">
        <f>IF(AND('1C TSspéc17'!$O$17&lt;&gt;0,'1C TSspéc17'!$C$12="OUI"),'1C TSspéc17'!$O$48/'1C TSspéc17'!$O$17,"")</f>
        <v/>
      </c>
      <c r="AC1201" s="543" t="str">
        <f>IF(AND('1C TSspéc17'!$O$17&lt;&gt;0,'1C TSspéc17'!$C$12="OUI"),'1C TSspéc17'!$O$49/'1C TSspéc17'!$O$17,"")</f>
        <v/>
      </c>
      <c r="AD1201" s="543" t="str">
        <f>IF(AND('1C TSspéc17'!$O$17&lt;&gt;0,'1C TSspéc17'!$C$12="OUI"),'1C TSspéc17'!$O$50/'1C TSspéc17'!$O$17,"")</f>
        <v/>
      </c>
      <c r="AE1201" s="543" t="str">
        <f>IF(AND('1C TSspéc17'!$O$17&lt;&gt;0,'1C TSspéc17'!$C$12="OUI"),'1C TSspéc17'!$O$51/'1C TSspéc17'!$O$17,"")</f>
        <v/>
      </c>
      <c r="AF1201" s="543" t="str">
        <f>IF(AND('1C TSspéc17'!$O$17&lt;&gt;0,'1C TSspéc17'!$C$12="OUI"),'1C TSspéc17'!$O$52/'1C TSspéc17'!$O$17,"")</f>
        <v/>
      </c>
      <c r="AG1201" s="543" t="str">
        <f>IF(AND('1C TSspéc17'!$O$17&lt;&gt;0,'1C TSspéc17'!$C$12="OUI"),'1C TSspéc17'!$O$53/'1C TSspéc17'!$O$17,"")</f>
        <v/>
      </c>
      <c r="AH1201" s="543" t="str">
        <f>IF(AND('1C TSspéc17'!$O$17&lt;&gt;0,'1C TSspéc17'!$C$12="OUI"),'1C TSspéc17'!$O$54/'1C TSspéc17'!$O$17,"")</f>
        <v/>
      </c>
      <c r="AI1201" s="543" t="str">
        <f>IF(AND('1C TSspéc17'!$O$17&lt;&gt;0,'1C TSspéc17'!$C$12="OUI"),'1C TSspéc17'!$O$55/'1C TSspéc17'!$O$17,"")</f>
        <v/>
      </c>
      <c r="AJ1201" s="543" t="str">
        <f>IF(AND('1C TSspéc17'!$O$17&lt;&gt;0,'1C TSspéc17'!$C$12="OUI"),'1C TSspéc17'!$O$56/'1C TSspéc17'!$O$17,"")</f>
        <v/>
      </c>
      <c r="AK1201" s="543" t="str">
        <f>IF(AND('1C TSspéc17'!$O$17&lt;&gt;0,'1C TSspéc17'!$C$12="OUI"),'1C TSspéc17'!$O$57/'1C TSspéc17'!$O$17,"")</f>
        <v/>
      </c>
      <c r="AL1201" s="72">
        <f>IF(AND('1C TSspéc17'!$O$17&lt;&gt;0,'1C TSspéc17'!$C$12="OUI"),N1201+AK1201,N1201)</f>
        <v>0</v>
      </c>
      <c r="AM1201" s="417">
        <f t="shared" si="322"/>
        <v>0</v>
      </c>
      <c r="AN1201" s="417">
        <f t="shared" si="323"/>
        <v>0</v>
      </c>
      <c r="AO1201" s="418" t="str">
        <f>IF(AND('1C TSspéc17'!$O$17&lt;&gt;0,'1C TSspéc17'!$O$30&lt;&gt;0),AM1201+AN1201,"")</f>
        <v/>
      </c>
      <c r="AP1201" s="573" t="str">
        <f>IF(AND('1C TSspéc17'!$O$17&lt;&gt;0,'1C TSspéc17'!$O$30&lt;&gt;0),AM1201-AR1201,"")</f>
        <v/>
      </c>
      <c r="AQ1201" s="583">
        <f t="shared" si="324"/>
        <v>0</v>
      </c>
      <c r="AR1201" s="596"/>
      <c r="AS1201" s="102"/>
      <c r="AT1201" s="27" t="str">
        <f>IF(('1C TSspéc17'!O$17*FICHE!$C$14&lt;J1201),"Forfait limité à "&amp;FICHE!$C$14&amp;"€/jour","")</f>
        <v/>
      </c>
      <c r="AU1201" s="592"/>
      <c r="AV1201" s="824"/>
      <c r="AW1201" s="824"/>
      <c r="AX1201" s="824"/>
      <c r="AY1201" s="824"/>
      <c r="AZ1201" s="824"/>
      <c r="BA1201" s="767"/>
      <c r="BB1201" s="767"/>
      <c r="BC1201" s="767"/>
      <c r="BD1201" s="767"/>
      <c r="BE1201" s="767"/>
      <c r="BF1201" s="767"/>
      <c r="BG1201" s="767"/>
      <c r="BH1201" s="767"/>
      <c r="BI1201" s="767"/>
      <c r="BJ1201" s="767"/>
      <c r="BK1201" s="767"/>
      <c r="BL1201" s="767"/>
      <c r="BM1201" s="767"/>
      <c r="BN1201" s="767"/>
      <c r="BO1201" s="767"/>
      <c r="BP1201" s="767"/>
      <c r="BQ1201" s="767"/>
      <c r="BR1201" s="767"/>
      <c r="BS1201" s="767"/>
      <c r="BT1201" s="767"/>
      <c r="BU1201" s="767"/>
      <c r="BV1201" s="767"/>
      <c r="BW1201" s="767"/>
      <c r="BX1201" s="767"/>
      <c r="BY1201" s="767"/>
      <c r="BZ1201" s="767"/>
      <c r="CA1201" s="767"/>
      <c r="CB1201" s="767"/>
      <c r="CC1201" s="767"/>
      <c r="CD1201" s="767"/>
      <c r="CE1201" s="767"/>
      <c r="CF1201" s="767"/>
      <c r="CG1201" s="767"/>
      <c r="CH1201" s="767"/>
      <c r="CI1201" s="767"/>
      <c r="CJ1201" s="767"/>
      <c r="CK1201" s="767"/>
      <c r="CL1201" s="767"/>
      <c r="CM1201" s="767"/>
      <c r="CN1201" s="767"/>
      <c r="CO1201" s="767"/>
      <c r="CP1201" s="767"/>
      <c r="CQ1201" s="767"/>
      <c r="CR1201" s="767"/>
      <c r="CS1201" s="767"/>
      <c r="CT1201" s="767"/>
      <c r="CU1201" s="767"/>
      <c r="CV1201" s="767"/>
      <c r="CW1201" s="767"/>
      <c r="CX1201" s="767"/>
      <c r="CY1201" s="767"/>
      <c r="CZ1201" s="767"/>
      <c r="DA1201" s="767"/>
      <c r="DB1201" s="767"/>
      <c r="DC1201" s="767"/>
      <c r="DD1201" s="767"/>
      <c r="DE1201" s="767"/>
      <c r="DF1201" s="767"/>
      <c r="DG1201" s="767"/>
      <c r="DH1201" s="767"/>
      <c r="DI1201" s="767"/>
      <c r="DJ1201" s="767"/>
      <c r="DK1201" s="767"/>
      <c r="DL1201" s="767"/>
      <c r="DM1201" s="767"/>
      <c r="DN1201" s="767"/>
      <c r="DO1201" s="767"/>
      <c r="DP1201" s="767"/>
      <c r="DQ1201" s="767"/>
      <c r="DR1201" s="767"/>
      <c r="DS1201" s="767"/>
      <c r="DT1201" s="767"/>
      <c r="DU1201" s="767"/>
      <c r="DV1201" s="767"/>
      <c r="DW1201" s="767"/>
      <c r="DX1201" s="767"/>
      <c r="DY1201" s="767"/>
      <c r="DZ1201" s="767"/>
      <c r="EA1201" s="767"/>
      <c r="EB1201" s="767"/>
      <c r="EC1201" s="767"/>
      <c r="ED1201" s="767"/>
      <c r="EE1201" s="767"/>
      <c r="EF1201" s="767"/>
      <c r="EG1201" s="767"/>
      <c r="EH1201" s="767"/>
      <c r="EI1201" s="767"/>
      <c r="EJ1201" s="767"/>
      <c r="EK1201" s="767"/>
      <c r="EL1201" s="767"/>
      <c r="EM1201" s="767"/>
      <c r="EN1201" s="767"/>
      <c r="EO1201" s="767"/>
      <c r="EP1201" s="767"/>
      <c r="EQ1201" s="767"/>
      <c r="ER1201" s="767"/>
      <c r="ES1201" s="767"/>
      <c r="ET1201" s="767"/>
      <c r="EU1201" s="767"/>
      <c r="EV1201" s="767"/>
      <c r="EW1201" s="767"/>
      <c r="EX1201" s="767"/>
      <c r="EY1201" s="767"/>
      <c r="EZ1201" s="767"/>
      <c r="FA1201" s="767"/>
      <c r="FB1201" s="767"/>
      <c r="FC1201" s="767"/>
      <c r="FD1201" s="767"/>
      <c r="FE1201" s="767"/>
      <c r="FF1201" s="767"/>
      <c r="FG1201" s="767"/>
      <c r="FH1201" s="767"/>
      <c r="FI1201" s="767"/>
      <c r="FJ1201" s="767"/>
      <c r="FK1201" s="767"/>
      <c r="FL1201" s="767"/>
      <c r="FM1201" s="767"/>
      <c r="FN1201" s="767"/>
      <c r="FO1201" s="767"/>
      <c r="FP1201" s="767"/>
      <c r="FQ1201" s="767"/>
      <c r="FR1201" s="767"/>
      <c r="FS1201" s="767"/>
      <c r="FT1201" s="767"/>
      <c r="FU1201" s="767"/>
      <c r="FV1201" s="767"/>
      <c r="FW1201" s="767"/>
      <c r="FX1201" s="767"/>
      <c r="FY1201" s="767"/>
      <c r="FZ1201" s="767"/>
      <c r="GA1201" s="767"/>
      <c r="GB1201" s="767"/>
      <c r="GC1201" s="767"/>
      <c r="GD1201" s="767"/>
      <c r="GE1201" s="767"/>
      <c r="GF1201" s="767"/>
      <c r="GG1201" s="767"/>
      <c r="GH1201" s="767"/>
      <c r="GI1201" s="767"/>
      <c r="GJ1201" s="767"/>
      <c r="GK1201" s="767"/>
      <c r="GL1201" s="767"/>
      <c r="GM1201" s="767"/>
      <c r="GN1201" s="767"/>
      <c r="GO1201" s="767"/>
      <c r="GP1201" s="767"/>
      <c r="GQ1201" s="767"/>
      <c r="GR1201" s="767"/>
      <c r="GS1201" s="767"/>
      <c r="GT1201" s="767"/>
      <c r="GU1201" s="767"/>
      <c r="GV1201" s="767"/>
      <c r="GW1201" s="767"/>
      <c r="GX1201" s="767"/>
      <c r="GY1201" s="767"/>
      <c r="GZ1201" s="767"/>
      <c r="HA1201" s="767"/>
      <c r="HB1201" s="767"/>
      <c r="HC1201" s="767"/>
    </row>
    <row r="1202" spans="1:211" s="864" customFormat="1" ht="13.9" hidden="1" customHeight="1">
      <c r="A1202" s="307"/>
      <c r="B1202" s="351"/>
      <c r="C1202" s="971" t="str">
        <f>IF('1C TSspéc17'!P$17&lt;&gt;0,'1C TSspéc17'!$B$12,"")</f>
        <v/>
      </c>
      <c r="D1202" s="972"/>
      <c r="E1202" s="973"/>
      <c r="F1202" s="93">
        <f>IF(AND($C1202='1C TSspéc17'!$B$12,'1C TSspéc17'!$B$16="spécifiques",'1C TSspéc17'!$P$17&lt;&gt;""),'1C TSspéc17'!$P$21,"")</f>
        <v>0</v>
      </c>
      <c r="G1202" s="842"/>
      <c r="H1202" s="745">
        <v>0.21</v>
      </c>
      <c r="I1202" s="747">
        <v>1</v>
      </c>
      <c r="J1202" s="312"/>
      <c r="K1202" s="680">
        <f t="shared" si="321"/>
        <v>0</v>
      </c>
      <c r="L1202" s="556">
        <f>IF(OR('1C TSspéc17'!$B$12="",'1C TSspéc17'!P$30=0),0,IF(AND('1C TSspéc17'!$B$12&lt;&gt;"",$K$2="Pôle",'1C TSspéc17'!$C$12="OUI"),(('1C TSspéc17'!P$22+'1C TSspéc17'!P$23+'1C TSspéc17'!P$24+'1C TSspéc17'!P$25+'1C TSspéc17'!P$29)/'1C TSspéc17'!P$17),IF(AND('1C TSspéc17'!$B$12&lt;&gt;"",$K$2="Pôle",'1C TSspéc17'!$C$12="NON"),(('1C TSspéc17'!P$22+'1C TSspéc17'!P$23+'1C TSspéc17'!P$24+'1C TSspéc17'!P$25+'1C TSspéc17'!P$29)/'1C TSspéc17'!P$30),IF(AND('1C TSspéc17'!$B$12&lt;&gt;"",$K$2&lt;&gt;"Pôle",'1C TSspéc17'!$C$12="OUI"),(('1C TSspéc17'!P$22+'1C TSspéc17'!P$23+'1C TSspéc17'!P$24+'1C TSspéc17'!P$25+'1C TSspéc17'!P$26+'1C TSspéc17'!P$27+'1C TSspéc17'!P$28+'1C TSspéc17'!P$29)/'1C TSspéc17'!P$17),IF(AND('1C TSspéc17'!$B$12&lt;&gt;"",$K$2&lt;&gt;"Pôle",'1C TSspéc17'!$C$12="NON"),(('1C TSspéc17'!P$22+'1C TSspéc17'!P$23+'1C TSspéc17'!P$24+'1C TSspéc17'!P$25+'1C TSspéc17'!P$26+'1C TSspéc17'!P$27+'1C TSspéc17'!P$28+'1C TSspéc17'!P$29)/'1C TSspéc17'!P$30))))))</f>
        <v>0</v>
      </c>
      <c r="M1202" s="556">
        <f>IF(OR('1C TSspéc17'!$B$12="",'1C TSspéc17'!P$30=0),0,IF(AND('1C TSspéc17'!$B$12&lt;&gt;"",$K$2="Pôle",'1C TSspéc17'!$C$12="OUI"),(('1C TSspéc17'!P$26+'1C TSspéc17'!P$27+'1C TSspéc17'!P$28)/'1C TSspéc17'!P$17),IF(AND('1C TSspéc17'!$B$12&lt;&gt;"",$K$2="Pôle",'1C TSspéc17'!$C$12="NON"),(('1C TSspéc17'!P$26+'1C TSspéc17'!P$27+'1C TSspéc17'!P$28)/'1C TSspéc17'!P$30),IF(AND('1C TSspéc17'!$B$12&lt;&gt;"",$K$2&lt;&gt;"Pôle"),0))))</f>
        <v>0</v>
      </c>
      <c r="N1202" s="557">
        <f>IF(AND('1C TSspéc17'!$B$12&lt;&gt;0,'1C TSspéc17'!$P$30&lt;&gt;0),L1202+M1202,0)</f>
        <v>0</v>
      </c>
      <c r="O1202" s="893" t="str">
        <f>IF(AND('1C TSspéc17'!$P$17&lt;&gt;0,'1C TSspéc17'!$C$12="OUI"),'1C TSspéc17'!$P$35/'1C TSspéc17'!$P$17,"")</f>
        <v/>
      </c>
      <c r="P1202" s="543" t="str">
        <f>IF(AND('1C TSspéc17'!$P$17&lt;&gt;0,'1C TSspéc17'!$C$12="OUI"),'1C TSspéc17'!$P$36/'1C TSspéc17'!$P$17,"")</f>
        <v/>
      </c>
      <c r="Q1202" s="543" t="str">
        <f>IF(AND('1C TSspéc17'!$P$17&lt;&gt;0,'1C TSspéc17'!$C$12="OUI"),'1C TSspéc17'!$P$37/'1C TSspéc17'!$P$17,"")</f>
        <v/>
      </c>
      <c r="R1202" s="543" t="str">
        <f>IF(AND('1C TSspéc17'!$P$17&lt;&gt;0,'1C TSspéc17'!$C$12="OUI"),'1C TSspéc17'!$P$38/'1C TSspéc17'!$P$17,"")</f>
        <v/>
      </c>
      <c r="S1202" s="543" t="str">
        <f>IF(AND('1C TSspéc17'!$P$17&lt;&gt;0,'1C TSspéc17'!$C$12="OUI"),'1C TSspéc17'!$P$39/'1C TSspéc17'!$P$17,"")</f>
        <v/>
      </c>
      <c r="T1202" s="543" t="str">
        <f>IF(AND('1C TSspéc17'!$P$17&lt;&gt;0,'1C TSspéc17'!$C$12="OUI"),'1C TSspéc17'!$P$40/'1C TSspéc17'!$P$17,"")</f>
        <v/>
      </c>
      <c r="U1202" s="543" t="str">
        <f>IF(AND('1C TSspéc17'!$P$17&lt;&gt;0,'1C TSspéc17'!$C$12="OUI"),'1C TSspéc17'!$P$41/'1C TSspéc17'!$P$17,"")</f>
        <v/>
      </c>
      <c r="V1202" s="543" t="str">
        <f>IF(AND('1C TSspéc17'!$P$17&lt;&gt;0,'1C TSspéc17'!$C$12="OUI"),'1C TSspéc17'!$P$42/'1C TSspéc17'!$P$17,"")</f>
        <v/>
      </c>
      <c r="W1202" s="543" t="str">
        <f>IF(AND('1C TSspéc17'!$P$17&lt;&gt;0,'1C TSspéc17'!$C$12="OUI"),'1C TSspéc17'!$P$43/'1C TSspéc17'!$P$17,"")</f>
        <v/>
      </c>
      <c r="X1202" s="543" t="str">
        <f>IF(AND('1C TSspéc17'!$P$17&lt;&gt;0,'1C TSspéc17'!$C$12="OUI"),'1C TSspéc17'!$P$44/'1C TSspéc17'!$P$17,"")</f>
        <v/>
      </c>
      <c r="Y1202" s="543" t="str">
        <f>IF(AND('1C TSspéc17'!$P$17&lt;&gt;0,'1C TSspéc17'!$C$12="OUI"),'1C TSspéc17'!$P$45/'1C TSspéc17'!$P$17,"")</f>
        <v/>
      </c>
      <c r="Z1202" s="543" t="str">
        <f>IF(AND('1C TSspéc17'!$P$17&lt;&gt;0,'1C TSspéc17'!$C$12="OUI"),'1C TSspéc17'!$P$46/'1C TSspéc17'!$P$17,"")</f>
        <v/>
      </c>
      <c r="AA1202" s="543" t="str">
        <f>IF(AND('1C TSspéc17'!$P$17&lt;&gt;0,'1C TSspéc17'!$C$12="OUI"),'1C TSspéc17'!$P$47/'1C TSspéc17'!$P$17,"")</f>
        <v/>
      </c>
      <c r="AB1202" s="543" t="str">
        <f>IF(AND('1C TSspéc17'!$P$17&lt;&gt;0,'1C TSspéc17'!$C$12="OUI"),'1C TSspéc17'!$P$48/'1C TSspéc17'!$P$17,"")</f>
        <v/>
      </c>
      <c r="AC1202" s="543" t="str">
        <f>IF(AND('1C TSspéc17'!$P$17&lt;&gt;0,'1C TSspéc17'!$C$12="OUI"),'1C TSspéc17'!$P$49/'1C TSspéc17'!$P$17,"")</f>
        <v/>
      </c>
      <c r="AD1202" s="543" t="str">
        <f>IF(AND('1C TSspéc17'!$P$17&lt;&gt;0,'1C TSspéc17'!$C$12="OUI"),'1C TSspéc17'!$P$50/'1C TSspéc17'!$P$17,"")</f>
        <v/>
      </c>
      <c r="AE1202" s="543" t="str">
        <f>IF(AND('1C TSspéc17'!$P$17&lt;&gt;0,'1C TSspéc17'!$C$12="OUI"),'1C TSspéc17'!$P$51/'1C TSspéc17'!$P$17,"")</f>
        <v/>
      </c>
      <c r="AF1202" s="543" t="str">
        <f>IF(AND('1C TSspéc17'!$P$17&lt;&gt;0,'1C TSspéc17'!$C$12="OUI"),'1C TSspéc17'!$P$52/'1C TSspéc17'!$P$17,"")</f>
        <v/>
      </c>
      <c r="AG1202" s="543" t="str">
        <f>IF(AND('1C TSspéc17'!$P$17&lt;&gt;0,'1C TSspéc17'!$C$12="OUI"),'1C TSspéc17'!$P$53/'1C TSspéc17'!$P$17,"")</f>
        <v/>
      </c>
      <c r="AH1202" s="543" t="str">
        <f>IF(AND('1C TSspéc17'!$P$17&lt;&gt;0,'1C TSspéc17'!$C$12="OUI"),'1C TSspéc17'!$P$54/'1C TSspéc17'!$P$17,"")</f>
        <v/>
      </c>
      <c r="AI1202" s="543" t="str">
        <f>IF(AND('1C TSspéc17'!$P$17&lt;&gt;0,'1C TSspéc17'!$C$12="OUI"),'1C TSspéc17'!$P$55/'1C TSspéc17'!$P$17,"")</f>
        <v/>
      </c>
      <c r="AJ1202" s="543" t="str">
        <f>IF(AND('1C TSspéc17'!$P$17&lt;&gt;0,'1C TSspéc17'!$C$12="OUI"),'1C TSspéc17'!$P$56/'1C TSspéc17'!$P$17,"")</f>
        <v/>
      </c>
      <c r="AK1202" s="543" t="str">
        <f>IF(AND('1C TSspéc17'!$P$17&lt;&gt;0,'1C TSspéc17'!$C$12="OUI"),'1C TSspéc17'!$P$57/'1C TSspéc17'!$P$17,"")</f>
        <v/>
      </c>
      <c r="AL1202" s="72">
        <f>IF(AND('1C TSspéc17'!$P$17&lt;&gt;0,'1C TSspéc17'!$C$12="OUI"),N1202+AK1202,N1202)</f>
        <v>0</v>
      </c>
      <c r="AM1202" s="417">
        <f t="shared" si="322"/>
        <v>0</v>
      </c>
      <c r="AN1202" s="417">
        <f t="shared" si="323"/>
        <v>0</v>
      </c>
      <c r="AO1202" s="418" t="str">
        <f>IF(AND('1C TSspéc17'!$P$17&lt;&gt;0,'1C TSspéc17'!$P$30&lt;&gt;0),AM1202+AN1202,"")</f>
        <v/>
      </c>
      <c r="AP1202" s="573" t="str">
        <f>IF(AND('1C TSspéc17'!$P$17&lt;&gt;0,'1C TSspéc17'!$P$30&lt;&gt;0),AM1202-AR1202,"")</f>
        <v/>
      </c>
      <c r="AQ1202" s="583">
        <f t="shared" si="324"/>
        <v>0</v>
      </c>
      <c r="AR1202" s="596"/>
      <c r="AS1202" s="102"/>
      <c r="AT1202" s="27" t="str">
        <f>IF(('1C TSspéc17'!P$17*FICHE!$C$14&lt;J1202),"Forfait limité à "&amp;FICHE!$C$14&amp;"€/jour","")</f>
        <v/>
      </c>
      <c r="AU1202" s="592"/>
      <c r="AV1202" s="824"/>
      <c r="AW1202" s="824"/>
      <c r="AX1202" s="824"/>
      <c r="AY1202" s="824"/>
      <c r="AZ1202" s="824"/>
      <c r="BA1202" s="767"/>
      <c r="BB1202" s="767"/>
      <c r="BC1202" s="767"/>
      <c r="BD1202" s="767"/>
      <c r="BE1202" s="767"/>
      <c r="BF1202" s="767"/>
      <c r="BG1202" s="767"/>
      <c r="BH1202" s="767"/>
      <c r="BI1202" s="767"/>
      <c r="BJ1202" s="767"/>
      <c r="BK1202" s="767"/>
      <c r="BL1202" s="767"/>
      <c r="BM1202" s="767"/>
      <c r="BN1202" s="767"/>
      <c r="BO1202" s="767"/>
      <c r="BP1202" s="767"/>
      <c r="BQ1202" s="767"/>
      <c r="BR1202" s="767"/>
      <c r="BS1202" s="767"/>
      <c r="BT1202" s="767"/>
      <c r="BU1202" s="767"/>
      <c r="BV1202" s="767"/>
      <c r="BW1202" s="767"/>
      <c r="BX1202" s="767"/>
      <c r="BY1202" s="767"/>
      <c r="BZ1202" s="767"/>
      <c r="CA1202" s="767"/>
      <c r="CB1202" s="767"/>
      <c r="CC1202" s="767"/>
      <c r="CD1202" s="767"/>
      <c r="CE1202" s="767"/>
      <c r="CF1202" s="767"/>
      <c r="CG1202" s="767"/>
      <c r="CH1202" s="767"/>
      <c r="CI1202" s="767"/>
      <c r="CJ1202" s="767"/>
      <c r="CK1202" s="767"/>
      <c r="CL1202" s="767"/>
      <c r="CM1202" s="767"/>
      <c r="CN1202" s="767"/>
      <c r="CO1202" s="767"/>
      <c r="CP1202" s="767"/>
      <c r="CQ1202" s="767"/>
      <c r="CR1202" s="767"/>
      <c r="CS1202" s="767"/>
      <c r="CT1202" s="767"/>
      <c r="CU1202" s="767"/>
      <c r="CV1202" s="767"/>
      <c r="CW1202" s="767"/>
      <c r="CX1202" s="767"/>
      <c r="CY1202" s="767"/>
      <c r="CZ1202" s="767"/>
      <c r="DA1202" s="767"/>
      <c r="DB1202" s="767"/>
      <c r="DC1202" s="767"/>
      <c r="DD1202" s="767"/>
      <c r="DE1202" s="767"/>
      <c r="DF1202" s="767"/>
      <c r="DG1202" s="767"/>
      <c r="DH1202" s="767"/>
      <c r="DI1202" s="767"/>
      <c r="DJ1202" s="767"/>
      <c r="DK1202" s="767"/>
      <c r="DL1202" s="767"/>
      <c r="DM1202" s="767"/>
      <c r="DN1202" s="767"/>
      <c r="DO1202" s="767"/>
      <c r="DP1202" s="767"/>
      <c r="DQ1202" s="767"/>
      <c r="DR1202" s="767"/>
      <c r="DS1202" s="767"/>
      <c r="DT1202" s="767"/>
      <c r="DU1202" s="767"/>
      <c r="DV1202" s="767"/>
      <c r="DW1202" s="767"/>
      <c r="DX1202" s="767"/>
      <c r="DY1202" s="767"/>
      <c r="DZ1202" s="767"/>
      <c r="EA1202" s="767"/>
      <c r="EB1202" s="767"/>
      <c r="EC1202" s="767"/>
      <c r="ED1202" s="767"/>
      <c r="EE1202" s="767"/>
      <c r="EF1202" s="767"/>
      <c r="EG1202" s="767"/>
      <c r="EH1202" s="767"/>
      <c r="EI1202" s="767"/>
      <c r="EJ1202" s="767"/>
      <c r="EK1202" s="767"/>
      <c r="EL1202" s="767"/>
      <c r="EM1202" s="767"/>
      <c r="EN1202" s="767"/>
      <c r="EO1202" s="767"/>
      <c r="EP1202" s="767"/>
      <c r="EQ1202" s="767"/>
      <c r="ER1202" s="767"/>
      <c r="ES1202" s="767"/>
      <c r="ET1202" s="767"/>
      <c r="EU1202" s="767"/>
      <c r="EV1202" s="767"/>
      <c r="EW1202" s="767"/>
      <c r="EX1202" s="767"/>
      <c r="EY1202" s="767"/>
      <c r="EZ1202" s="767"/>
      <c r="FA1202" s="767"/>
      <c r="FB1202" s="767"/>
      <c r="FC1202" s="767"/>
      <c r="FD1202" s="767"/>
      <c r="FE1202" s="767"/>
      <c r="FF1202" s="767"/>
      <c r="FG1202" s="767"/>
      <c r="FH1202" s="767"/>
      <c r="FI1202" s="767"/>
      <c r="FJ1202" s="767"/>
      <c r="FK1202" s="767"/>
      <c r="FL1202" s="767"/>
      <c r="FM1202" s="767"/>
      <c r="FN1202" s="767"/>
      <c r="FO1202" s="767"/>
      <c r="FP1202" s="767"/>
      <c r="FQ1202" s="767"/>
      <c r="FR1202" s="767"/>
      <c r="FS1202" s="767"/>
      <c r="FT1202" s="767"/>
      <c r="FU1202" s="767"/>
      <c r="FV1202" s="767"/>
      <c r="FW1202" s="767"/>
      <c r="FX1202" s="767"/>
      <c r="FY1202" s="767"/>
      <c r="FZ1202" s="767"/>
      <c r="GA1202" s="767"/>
      <c r="GB1202" s="767"/>
      <c r="GC1202" s="767"/>
      <c r="GD1202" s="767"/>
      <c r="GE1202" s="767"/>
      <c r="GF1202" s="767"/>
      <c r="GG1202" s="767"/>
      <c r="GH1202" s="767"/>
      <c r="GI1202" s="767"/>
      <c r="GJ1202" s="767"/>
      <c r="GK1202" s="767"/>
      <c r="GL1202" s="767"/>
      <c r="GM1202" s="767"/>
      <c r="GN1202" s="767"/>
      <c r="GO1202" s="767"/>
      <c r="GP1202" s="767"/>
      <c r="GQ1202" s="767"/>
      <c r="GR1202" s="767"/>
      <c r="GS1202" s="767"/>
      <c r="GT1202" s="767"/>
      <c r="GU1202" s="767"/>
      <c r="GV1202" s="767"/>
      <c r="GW1202" s="767"/>
      <c r="GX1202" s="767"/>
      <c r="GY1202" s="767"/>
      <c r="GZ1202" s="767"/>
      <c r="HA1202" s="767"/>
      <c r="HB1202" s="767"/>
      <c r="HC1202" s="767"/>
    </row>
    <row r="1203" spans="1:211" s="864" customFormat="1" ht="13.9" hidden="1" customHeight="1">
      <c r="A1203" s="307"/>
      <c r="B1203" s="351"/>
      <c r="C1203" s="971" t="str">
        <f>IF('1C TSspéc17'!Q$17&lt;&gt;0,'1C TSspéc17'!$B$12,"")</f>
        <v/>
      </c>
      <c r="D1203" s="972"/>
      <c r="E1203" s="973"/>
      <c r="F1203" s="93">
        <f>IF(AND($C1203='1C TSspéc17'!$B$12,'1C TSspéc17'!$B$16="spécifiques",'1C TSspéc17'!$Q$17&lt;&gt;""),'1C TSspéc17'!$Q$21,"")</f>
        <v>0</v>
      </c>
      <c r="G1203" s="863"/>
      <c r="H1203" s="745">
        <v>0.21</v>
      </c>
      <c r="I1203" s="747">
        <v>1</v>
      </c>
      <c r="J1203" s="312"/>
      <c r="K1203" s="680">
        <f t="shared" si="321"/>
        <v>0</v>
      </c>
      <c r="L1203" s="556">
        <f>IF(OR('1C TSspéc17'!$B$12="",'1C TSspéc17'!Q$30=0),0,IF(AND('1C TSspéc17'!$B$12&lt;&gt;"",$K$2="Pôle",'1C TSspéc17'!$C$12="OUI"),(('1C TSspéc17'!Q$22+'1C TSspéc17'!Q$23+'1C TSspéc17'!Q$24+'1C TSspéc17'!Q$25+'1C TSspéc17'!Q$29)/'1C TSspéc17'!Q$17),IF(AND('1C TSspéc17'!$B$12&lt;&gt;"",$K$2="Pôle",'1C TSspéc17'!$C$12="NON"),(('1C TSspéc17'!Q$22+'1C TSspéc17'!Q$23+'1C TSspéc17'!Q$24+'1C TSspéc17'!Q$25+'1C TSspéc17'!Q$29)/'1C TSspéc17'!Q$30),IF(AND('1C TSspéc17'!$B$12&lt;&gt;"",$K$2&lt;&gt;"Pôle",'1C TSspéc17'!$C$12="OUI"),(('1C TSspéc17'!Q$22+'1C TSspéc17'!Q$23+'1C TSspéc17'!Q$24+'1C TSspéc17'!Q$25+'1C TSspéc17'!Q$26+'1C TSspéc17'!Q$27+'1C TSspéc17'!Q$28+'1C TSspéc17'!Q$29)/'1C TSspéc17'!Q$17),IF(AND('1C TSspéc17'!$B$12&lt;&gt;"",$K$2&lt;&gt;"Pôle",'1C TSspéc17'!$C$12="NON"),(('1C TSspéc17'!Q$22+'1C TSspéc17'!Q$23+'1C TSspéc17'!Q$24+'1C TSspéc17'!Q$25+'1C TSspéc17'!Q$26+'1C TSspéc17'!Q$27+'1C TSspéc17'!Q$28+'1C TSspéc17'!Q$29)/'1C TSspéc17'!Q$30))))))</f>
        <v>0</v>
      </c>
      <c r="M1203" s="556">
        <f>IF(OR('1C TSspéc17'!$B$12="",'1C TSspéc17'!Q$30=0),0,IF(AND('1C TSspéc17'!$B$12&lt;&gt;"",$K$2="Pôle",'1C TSspéc17'!$C$12="OUI"),(('1C TSspéc17'!Q$26+'1C TSspéc17'!Q$27+'1C TSspéc17'!Q$28)/'1C TSspéc17'!Q$17),IF(AND('1C TSspéc17'!$B$12&lt;&gt;"",$K$2="Pôle",'1C TSspéc17'!$C$12="NON"),(('1C TSspéc17'!Q$26+'1C TSspéc17'!Q$27+'1C TSspéc17'!Q$28)/'1C TSspéc17'!Q$30),IF(AND('1C TSspéc17'!$B$12&lt;&gt;"",$K$2&lt;&gt;"Pôle"),0))))</f>
        <v>0</v>
      </c>
      <c r="N1203" s="557">
        <f>IF(AND('1C TSspéc17'!$B$12&lt;&gt;0,'1C TSspéc17'!$Q$30&lt;&gt;0),L1203+M1203,0)</f>
        <v>0</v>
      </c>
      <c r="O1203" s="893" t="str">
        <f>IF(AND('1C TSspéc17'!$Q$17&lt;&gt;0,'1C TSspéc17'!$C$12="OUI"),'1C TSspéc17'!$Q$35/'1C TSspéc17'!$Q$17,"")</f>
        <v/>
      </c>
      <c r="P1203" s="543" t="str">
        <f>IF(AND('1C TSspéc17'!$Q$17&lt;&gt;0,'1C TSspéc17'!$C$12="OUI"),'1C TSspéc17'!$Q$36/'1C TSspéc17'!$Q$17,"")</f>
        <v/>
      </c>
      <c r="Q1203" s="543" t="str">
        <f>IF(AND('1C TSspéc17'!$Q$17&lt;&gt;0,'1C TSspéc17'!$C$12="OUI"),'1C TSspéc17'!$Q$37/'1C TSspéc17'!$Q$17,"")</f>
        <v/>
      </c>
      <c r="R1203" s="543" t="str">
        <f>IF(AND('1C TSspéc17'!$Q$17&lt;&gt;0,'1C TSspéc17'!$C$12="OUI"),'1C TSspéc17'!$Q$38/'1C TSspéc17'!$Q$17,"")</f>
        <v/>
      </c>
      <c r="S1203" s="543" t="str">
        <f>IF(AND('1C TSspéc17'!$Q$17&lt;&gt;0,'1C TSspéc17'!$C$12="OUI"),'1C TSspéc17'!$Q$39/'1C TSspéc17'!$Q$17,"")</f>
        <v/>
      </c>
      <c r="T1203" s="543" t="str">
        <f>IF(AND('1C TSspéc17'!$Q$17&lt;&gt;0,'1C TSspéc17'!$C$12="OUI"),'1C TSspéc17'!$Q$40/'1C TSspéc17'!$Q$17,"")</f>
        <v/>
      </c>
      <c r="U1203" s="543" t="str">
        <f>IF(AND('1C TSspéc17'!$Q$17&lt;&gt;0,'1C TSspéc17'!$C$12="OUI"),'1C TSspéc17'!$Q$41/'1C TSspéc17'!$Q$17,"")</f>
        <v/>
      </c>
      <c r="V1203" s="543" t="str">
        <f>IF(AND('1C TSspéc17'!$Q$17&lt;&gt;0,'1C TSspéc17'!$C$12="OUI"),'1C TSspéc17'!$Q$42/'1C TSspéc17'!$Q$17,"")</f>
        <v/>
      </c>
      <c r="W1203" s="543" t="str">
        <f>IF(AND('1C TSspéc17'!$Q$17&lt;&gt;0,'1C TSspéc17'!$C$12="OUI"),'1C TSspéc17'!$Q$43/'1C TSspéc17'!$Q$17,"")</f>
        <v/>
      </c>
      <c r="X1203" s="543" t="str">
        <f>IF(AND('1C TSspéc17'!$Q$17&lt;&gt;0,'1C TSspéc17'!$C$12="OUI"),'1C TSspéc17'!$Q$44/'1C TSspéc17'!$Q$17,"")</f>
        <v/>
      </c>
      <c r="Y1203" s="543" t="str">
        <f>IF(AND('1C TSspéc17'!$Q$17&lt;&gt;0,'1C TSspéc17'!$C$12="OUI"),'1C TSspéc17'!$Q$45/'1C TSspéc17'!$Q$17,"")</f>
        <v/>
      </c>
      <c r="Z1203" s="543" t="str">
        <f>IF(AND('1C TSspéc17'!$Q$17&lt;&gt;0,'1C TSspéc17'!$C$12="OUI"),'1C TSspéc17'!$Q$46/'1C TSspéc17'!$Q$17,"")</f>
        <v/>
      </c>
      <c r="AA1203" s="543" t="str">
        <f>IF(AND('1C TSspéc17'!$Q$17&lt;&gt;0,'1C TSspéc17'!$C$12="OUI"),'1C TSspéc17'!$Q$47/'1C TSspéc17'!$Q$17,"")</f>
        <v/>
      </c>
      <c r="AB1203" s="543" t="str">
        <f>IF(AND('1C TSspéc17'!$Q$17&lt;&gt;0,'1C TSspéc17'!$C$12="OUI"),'1C TSspéc17'!$Q$48/'1C TSspéc17'!$Q$17,"")</f>
        <v/>
      </c>
      <c r="AC1203" s="543" t="str">
        <f>IF(AND('1C TSspéc17'!$Q$17&lt;&gt;0,'1C TSspéc17'!$C$12="OUI"),'1C TSspéc17'!$Q$49/'1C TSspéc17'!$Q$17,"")</f>
        <v/>
      </c>
      <c r="AD1203" s="543" t="str">
        <f>IF(AND('1C TSspéc17'!$Q$17&lt;&gt;0,'1C TSspéc17'!$C$12="OUI"),'1C TSspéc17'!$Q$50/'1C TSspéc17'!$Q$17,"")</f>
        <v/>
      </c>
      <c r="AE1203" s="543" t="str">
        <f>IF(AND('1C TSspéc17'!$Q$17&lt;&gt;0,'1C TSspéc17'!$C$12="OUI"),'1C TSspéc17'!$Q$51/'1C TSspéc17'!$Q$17,"")</f>
        <v/>
      </c>
      <c r="AF1203" s="543" t="str">
        <f>IF(AND('1C TSspéc17'!$Q$17&lt;&gt;0,'1C TSspéc17'!$C$12="OUI"),'1C TSspéc17'!$Q$52/'1C TSspéc17'!$Q$17,"")</f>
        <v/>
      </c>
      <c r="AG1203" s="543" t="str">
        <f>IF(AND('1C TSspéc17'!$Q$17&lt;&gt;0,'1C TSspéc17'!$C$12="OUI"),'1C TSspéc17'!$Q$53/'1C TSspéc17'!$Q$17,"")</f>
        <v/>
      </c>
      <c r="AH1203" s="543" t="str">
        <f>IF(AND('1C TSspéc17'!$Q$17&lt;&gt;0,'1C TSspéc17'!$C$12="OUI"),'1C TSspéc17'!$Q$54/'1C TSspéc17'!$Q$17,"")</f>
        <v/>
      </c>
      <c r="AI1203" s="543" t="str">
        <f>IF(AND('1C TSspéc17'!$Q$17&lt;&gt;0,'1C TSspéc17'!$C$12="OUI"),'1C TSspéc17'!$Q$55/'1C TSspéc17'!$Q$17,"")</f>
        <v/>
      </c>
      <c r="AJ1203" s="543" t="str">
        <f>IF(AND('1C TSspéc17'!$Q$17&lt;&gt;0,'1C TSspéc17'!$C$12="OUI"),'1C TSspéc17'!$Q$56/'1C TSspéc17'!$Q$17,"")</f>
        <v/>
      </c>
      <c r="AK1203" s="543" t="str">
        <f>IF(AND('1C TSspéc17'!$Q$17&lt;&gt;0,'1C TSspéc17'!$C$12="OUI"),'1C TSspéc17'!$Q$57/'1C TSspéc17'!$Q$17,"")</f>
        <v/>
      </c>
      <c r="AL1203" s="72">
        <f>IF(AND('1C TSspéc17'!$Q$17&lt;&gt;0,'1C TSspéc17'!$C$12="OUI"),N1203+AK1203,N1203)</f>
        <v>0</v>
      </c>
      <c r="AM1203" s="417">
        <f t="shared" si="322"/>
        <v>0</v>
      </c>
      <c r="AN1203" s="417">
        <f t="shared" si="323"/>
        <v>0</v>
      </c>
      <c r="AO1203" s="418" t="str">
        <f>IF(AND('1C TSspéc17'!$Q$17&lt;&gt;0,'1C TSspéc17'!$Q$30&lt;&gt;0),AM1203+AN1203,"")</f>
        <v/>
      </c>
      <c r="AP1203" s="573" t="str">
        <f>IF(AND('1C TSspéc17'!$Q$17&lt;&gt;0,'1C TSspéc17'!$Q$30&lt;&gt;0),AM1203-AR1203,"")</f>
        <v/>
      </c>
      <c r="AQ1203" s="583">
        <f t="shared" si="324"/>
        <v>0</v>
      </c>
      <c r="AR1203" s="596"/>
      <c r="AS1203" s="102"/>
      <c r="AT1203" s="27" t="str">
        <f>IF(('1C TSspéc17'!Q$17*FICHE!$C$14&lt;J1203),"Forfait limité à "&amp;FICHE!$C$14&amp;"€/jour","")</f>
        <v/>
      </c>
      <c r="AU1203" s="592"/>
      <c r="AV1203" s="824"/>
      <c r="AW1203" s="824"/>
      <c r="AX1203" s="824"/>
      <c r="AY1203" s="824"/>
      <c r="AZ1203" s="824"/>
      <c r="BA1203" s="767"/>
      <c r="BB1203" s="767"/>
      <c r="BC1203" s="767"/>
      <c r="BD1203" s="767"/>
      <c r="BE1203" s="767"/>
      <c r="BF1203" s="767"/>
      <c r="BG1203" s="767"/>
      <c r="BH1203" s="767"/>
      <c r="BI1203" s="767"/>
      <c r="BJ1203" s="767"/>
      <c r="BK1203" s="767"/>
      <c r="BL1203" s="767"/>
      <c r="BM1203" s="767"/>
      <c r="BN1203" s="767"/>
      <c r="BO1203" s="767"/>
      <c r="BP1203" s="767"/>
      <c r="BQ1203" s="767"/>
      <c r="BR1203" s="767"/>
      <c r="BS1203" s="767"/>
      <c r="BT1203" s="767"/>
      <c r="BU1203" s="767"/>
      <c r="BV1203" s="767"/>
      <c r="BW1203" s="767"/>
      <c r="BX1203" s="767"/>
      <c r="BY1203" s="767"/>
      <c r="BZ1203" s="767"/>
      <c r="CA1203" s="767"/>
      <c r="CB1203" s="767"/>
      <c r="CC1203" s="767"/>
      <c r="CD1203" s="767"/>
      <c r="CE1203" s="767"/>
      <c r="CF1203" s="767"/>
      <c r="CG1203" s="767"/>
      <c r="CH1203" s="767"/>
      <c r="CI1203" s="767"/>
      <c r="CJ1203" s="767"/>
      <c r="CK1203" s="767"/>
      <c r="CL1203" s="767"/>
      <c r="CM1203" s="767"/>
      <c r="CN1203" s="767"/>
      <c r="CO1203" s="767"/>
      <c r="CP1203" s="767"/>
      <c r="CQ1203" s="767"/>
      <c r="CR1203" s="767"/>
      <c r="CS1203" s="767"/>
      <c r="CT1203" s="767"/>
      <c r="CU1203" s="767"/>
      <c r="CV1203" s="767"/>
      <c r="CW1203" s="767"/>
      <c r="CX1203" s="767"/>
      <c r="CY1203" s="767"/>
      <c r="CZ1203" s="767"/>
      <c r="DA1203" s="767"/>
      <c r="DB1203" s="767"/>
      <c r="DC1203" s="767"/>
      <c r="DD1203" s="767"/>
      <c r="DE1203" s="767"/>
      <c r="DF1203" s="767"/>
      <c r="DG1203" s="767"/>
      <c r="DH1203" s="767"/>
      <c r="DI1203" s="767"/>
      <c r="DJ1203" s="767"/>
      <c r="DK1203" s="767"/>
      <c r="DL1203" s="767"/>
      <c r="DM1203" s="767"/>
      <c r="DN1203" s="767"/>
      <c r="DO1203" s="767"/>
      <c r="DP1203" s="767"/>
      <c r="DQ1203" s="767"/>
      <c r="DR1203" s="767"/>
      <c r="DS1203" s="767"/>
      <c r="DT1203" s="767"/>
      <c r="DU1203" s="767"/>
      <c r="DV1203" s="767"/>
      <c r="DW1203" s="767"/>
      <c r="DX1203" s="767"/>
      <c r="DY1203" s="767"/>
      <c r="DZ1203" s="767"/>
      <c r="EA1203" s="767"/>
      <c r="EB1203" s="767"/>
      <c r="EC1203" s="767"/>
      <c r="ED1203" s="767"/>
      <c r="EE1203" s="767"/>
      <c r="EF1203" s="767"/>
      <c r="EG1203" s="767"/>
      <c r="EH1203" s="767"/>
      <c r="EI1203" s="767"/>
      <c r="EJ1203" s="767"/>
      <c r="EK1203" s="767"/>
      <c r="EL1203" s="767"/>
      <c r="EM1203" s="767"/>
      <c r="EN1203" s="767"/>
      <c r="EO1203" s="767"/>
      <c r="EP1203" s="767"/>
      <c r="EQ1203" s="767"/>
      <c r="ER1203" s="767"/>
      <c r="ES1203" s="767"/>
      <c r="ET1203" s="767"/>
      <c r="EU1203" s="767"/>
      <c r="EV1203" s="767"/>
      <c r="EW1203" s="767"/>
      <c r="EX1203" s="767"/>
      <c r="EY1203" s="767"/>
      <c r="EZ1203" s="767"/>
      <c r="FA1203" s="767"/>
      <c r="FB1203" s="767"/>
      <c r="FC1203" s="767"/>
      <c r="FD1203" s="767"/>
      <c r="FE1203" s="767"/>
      <c r="FF1203" s="767"/>
      <c r="FG1203" s="767"/>
      <c r="FH1203" s="767"/>
      <c r="FI1203" s="767"/>
      <c r="FJ1203" s="767"/>
      <c r="FK1203" s="767"/>
      <c r="FL1203" s="767"/>
      <c r="FM1203" s="767"/>
      <c r="FN1203" s="767"/>
      <c r="FO1203" s="767"/>
      <c r="FP1203" s="767"/>
      <c r="FQ1203" s="767"/>
      <c r="FR1203" s="767"/>
      <c r="FS1203" s="767"/>
      <c r="FT1203" s="767"/>
      <c r="FU1203" s="767"/>
      <c r="FV1203" s="767"/>
      <c r="FW1203" s="767"/>
      <c r="FX1203" s="767"/>
      <c r="FY1203" s="767"/>
      <c r="FZ1203" s="767"/>
      <c r="GA1203" s="767"/>
      <c r="GB1203" s="767"/>
      <c r="GC1203" s="767"/>
      <c r="GD1203" s="767"/>
      <c r="GE1203" s="767"/>
      <c r="GF1203" s="767"/>
      <c r="GG1203" s="767"/>
      <c r="GH1203" s="767"/>
      <c r="GI1203" s="767"/>
      <c r="GJ1203" s="767"/>
      <c r="GK1203" s="767"/>
      <c r="GL1203" s="767"/>
      <c r="GM1203" s="767"/>
      <c r="GN1203" s="767"/>
      <c r="GO1203" s="767"/>
      <c r="GP1203" s="767"/>
      <c r="GQ1203" s="767"/>
      <c r="GR1203" s="767"/>
      <c r="GS1203" s="767"/>
      <c r="GT1203" s="767"/>
      <c r="GU1203" s="767"/>
      <c r="GV1203" s="767"/>
      <c r="GW1203" s="767"/>
      <c r="GX1203" s="767"/>
      <c r="GY1203" s="767"/>
      <c r="GZ1203" s="767"/>
      <c r="HA1203" s="767"/>
      <c r="HB1203" s="767"/>
      <c r="HC1203" s="767"/>
    </row>
    <row r="1204" spans="1:211" s="864" customFormat="1" ht="13.9" hidden="1" customHeight="1">
      <c r="A1204" s="307"/>
      <c r="B1204" s="351"/>
      <c r="C1204" s="971" t="str">
        <f>IF('1C TSspéc17'!R$17&lt;&gt;0,'1C TSspéc17'!$B$12,"")</f>
        <v/>
      </c>
      <c r="D1204" s="972"/>
      <c r="E1204" s="973"/>
      <c r="F1204" s="93">
        <f>IF(AND($C1204='1C TSspéc17'!$B$12,'1C TSspéc17'!$B$16="spécifiques",'1C TSspéc17'!$R$17&lt;&gt;""),'1C TSspéc17'!$R$21,"")</f>
        <v>0</v>
      </c>
      <c r="G1204" s="863"/>
      <c r="H1204" s="745">
        <v>0.21</v>
      </c>
      <c r="I1204" s="747">
        <v>1</v>
      </c>
      <c r="J1204" s="312"/>
      <c r="K1204" s="680">
        <f t="shared" si="321"/>
        <v>0</v>
      </c>
      <c r="L1204" s="556">
        <f>IF(OR('1C TSspéc17'!$B$12="",'1C TSspéc17'!R$30=0),0,IF(AND('1C TSspéc17'!$B$12&lt;&gt;"",$K$2="Pôle",'1C TSspéc17'!$C$12="OUI"),(('1C TSspéc17'!R$22+'1C TSspéc17'!R$23+'1C TSspéc17'!R$24+'1C TSspéc17'!R$25+'1C TSspéc17'!R$29)/'1C TSspéc17'!R$17),IF(AND('1C TSspéc17'!$B$12&lt;&gt;"",$K$2="Pôle",'1C TSspéc17'!$C$12="NON"),(('1C TSspéc17'!R$22+'1C TSspéc17'!R$23+'1C TSspéc17'!R$24+'1C TSspéc17'!R$25+'1C TSspéc17'!R$29)/'1C TSspéc17'!R$30),IF(AND('1C TSspéc17'!$B$12&lt;&gt;"",$K$2&lt;&gt;"Pôle",'1C TSspéc17'!$C$12="OUI"),(('1C TSspéc17'!R$22+'1C TSspéc17'!R$23+'1C TSspéc17'!R$24+'1C TSspéc17'!R$25+'1C TSspéc17'!R$26+'1C TSspéc17'!R$27+'1C TSspéc17'!R$28+'1C TSspéc17'!R$29)/'1C TSspéc17'!R$17),IF(AND('1C TSspéc17'!$B$12&lt;&gt;"",$K$2&lt;&gt;"Pôle",'1C TSspéc17'!$C$12="NON"),(('1C TSspéc17'!R$22+'1C TSspéc17'!R$23+'1C TSspéc17'!R$24+'1C TSspéc17'!R$25+'1C TSspéc17'!R$26+'1C TSspéc17'!R$27+'1C TSspéc17'!R$28+'1C TSspéc17'!R$29)/'1C TSspéc17'!R$30))))))</f>
        <v>0</v>
      </c>
      <c r="M1204" s="556">
        <f>IF(OR('1C TSspéc17'!$B$12="",'1C TSspéc17'!R$30=0),0,IF(AND('1C TSspéc17'!$B$12&lt;&gt;"",$K$2="Pôle",'1C TSspéc17'!$C$12="OUI"),(('1C TSspéc17'!R$26+'1C TSspéc17'!R$27+'1C TSspéc17'!R$28)/'1C TSspéc17'!R$17),IF(AND('1C TSspéc17'!$B$12&lt;&gt;"",$K$2="Pôle",'1C TSspéc17'!$C$12="NON"),(('1C TSspéc17'!R$26+'1C TSspéc17'!R$27+'1C TSspéc17'!R$28)/'1C TSspéc17'!R$30),IF(AND('1C TSspéc17'!$B$12&lt;&gt;"",$K$2&lt;&gt;"Pôle"),0))))</f>
        <v>0</v>
      </c>
      <c r="N1204" s="557">
        <f>IF(AND('1C TSspéc17'!$B$12&lt;&gt;0,'1C TSspéc17'!$R$30&lt;&gt;0),L1204+M1204,0)</f>
        <v>0</v>
      </c>
      <c r="O1204" s="893" t="str">
        <f>IF(AND('1C TSspéc17'!$R$17&lt;&gt;0,'1C TSspéc17'!$C$12="OUI"),'1C TSspéc17'!$R$35/'1C TSspéc17'!$R$17,"")</f>
        <v/>
      </c>
      <c r="P1204" s="543" t="str">
        <f>IF(AND('1C TSspéc17'!$R$17&lt;&gt;0,'1C TSspéc17'!$C$12="OUI"),'1C TSspéc17'!$R$36/'1C TSspéc17'!$R$17,"")</f>
        <v/>
      </c>
      <c r="Q1204" s="543" t="str">
        <f>IF(AND('1C TSspéc17'!$R$17&lt;&gt;0,'1C TSspéc17'!$C$12="OUI"),'1C TSspéc17'!$R$37/'1C TSspéc17'!$R$17,"")</f>
        <v/>
      </c>
      <c r="R1204" s="543" t="str">
        <f>IF(AND('1C TSspéc17'!$R$17&lt;&gt;0,'1C TSspéc17'!$C$12="OUI"),'1C TSspéc17'!$R$38/'1C TSspéc17'!$R$17,"")</f>
        <v/>
      </c>
      <c r="S1204" s="543" t="str">
        <f>IF(AND('1C TSspéc17'!$R$17&lt;&gt;0,'1C TSspéc17'!$C$12="OUI"),'1C TSspéc17'!$R$39/'1C TSspéc17'!$R$17,"")</f>
        <v/>
      </c>
      <c r="T1204" s="543" t="str">
        <f>IF(AND('1C TSspéc17'!$R$17&lt;&gt;0,'1C TSspéc17'!$C$12="OUI"),'1C TSspéc17'!$R$40/'1C TSspéc17'!$R$17,"")</f>
        <v/>
      </c>
      <c r="U1204" s="543" t="str">
        <f>IF(AND('1C TSspéc17'!$R$17&lt;&gt;0,'1C TSspéc17'!$C$12="OUI"),'1C TSspéc17'!$R$41/'1C TSspéc17'!$R$17,"")</f>
        <v/>
      </c>
      <c r="V1204" s="543" t="str">
        <f>IF(AND('1C TSspéc17'!$R$17&lt;&gt;0,'1C TSspéc17'!$C$12="OUI"),'1C TSspéc17'!$R$42/'1C TSspéc17'!$R$17,"")</f>
        <v/>
      </c>
      <c r="W1204" s="543" t="str">
        <f>IF(AND('1C TSspéc17'!$R$17&lt;&gt;0,'1C TSspéc17'!$C$12="OUI"),'1C TSspéc17'!$R$43/'1C TSspéc17'!$R$17,"")</f>
        <v/>
      </c>
      <c r="X1204" s="543" t="str">
        <f>IF(AND('1C TSspéc17'!$R$17&lt;&gt;0,'1C TSspéc17'!$C$12="OUI"),'1C TSspéc17'!$R$44/'1C TSspéc17'!$R$17,"")</f>
        <v/>
      </c>
      <c r="Y1204" s="543" t="str">
        <f>IF(AND('1C TSspéc17'!$R$17&lt;&gt;0,'1C TSspéc17'!$C$12="OUI"),'1C TSspéc17'!$R$45/'1C TSspéc17'!$R$17,"")</f>
        <v/>
      </c>
      <c r="Z1204" s="543" t="str">
        <f>IF(AND('1C TSspéc17'!$R$17&lt;&gt;0,'1C TSspéc17'!$C$12="OUI"),'1C TSspéc17'!$R$46/'1C TSspéc17'!$R$17,"")</f>
        <v/>
      </c>
      <c r="AA1204" s="543" t="str">
        <f>IF(AND('1C TSspéc17'!$R$17&lt;&gt;0,'1C TSspéc17'!$C$12="OUI"),'1C TSspéc17'!$R$47/'1C TSspéc17'!$R$17,"")</f>
        <v/>
      </c>
      <c r="AB1204" s="543" t="str">
        <f>IF(AND('1C TSspéc17'!$R$17&lt;&gt;0,'1C TSspéc17'!$C$12="OUI"),'1C TSspéc17'!$R$48/'1C TSspéc17'!$R$17,"")</f>
        <v/>
      </c>
      <c r="AC1204" s="543" t="str">
        <f>IF(AND('1C TSspéc17'!$R$17&lt;&gt;0,'1C TSspéc17'!$C$12="OUI"),'1C TSspéc17'!$R$49/'1C TSspéc17'!$R$17,"")</f>
        <v/>
      </c>
      <c r="AD1204" s="543" t="str">
        <f>IF(AND('1C TSspéc17'!$R$17&lt;&gt;0,'1C TSspéc17'!$C$12="OUI"),'1C TSspéc17'!$R$50/'1C TSspéc17'!$R$17,"")</f>
        <v/>
      </c>
      <c r="AE1204" s="543" t="str">
        <f>IF(AND('1C TSspéc17'!$R$17&lt;&gt;0,'1C TSspéc17'!$C$12="OUI"),'1C TSspéc17'!$R$51/'1C TSspéc17'!$R$17,"")</f>
        <v/>
      </c>
      <c r="AF1204" s="543" t="str">
        <f>IF(AND('1C TSspéc17'!$R$17&lt;&gt;0,'1C TSspéc17'!$C$12="OUI"),'1C TSspéc17'!$R$52/'1C TSspéc17'!$R$17,"")</f>
        <v/>
      </c>
      <c r="AG1204" s="543" t="str">
        <f>IF(AND('1C TSspéc17'!$R$17&lt;&gt;0,'1C TSspéc17'!$C$12="OUI"),'1C TSspéc17'!$R$53/'1C TSspéc17'!$R$17,"")</f>
        <v/>
      </c>
      <c r="AH1204" s="543" t="str">
        <f>IF(AND('1C TSspéc17'!$R$17&lt;&gt;0,'1C TSspéc17'!$C$12="OUI"),'1C TSspéc17'!$R$54/'1C TSspéc17'!$R$17,"")</f>
        <v/>
      </c>
      <c r="AI1204" s="543" t="str">
        <f>IF(AND('1C TSspéc17'!$R$17&lt;&gt;0,'1C TSspéc17'!$C$12="OUI"),'1C TSspéc17'!$R$55/'1C TSspéc17'!$R$17,"")</f>
        <v/>
      </c>
      <c r="AJ1204" s="543" t="str">
        <f>IF(AND('1C TSspéc17'!$R$17&lt;&gt;0,'1C TSspéc17'!$C$12="OUI"),'1C TSspéc17'!$R$56/'1C TSspéc17'!$R$17,"")</f>
        <v/>
      </c>
      <c r="AK1204" s="543" t="str">
        <f>IF(AND('1C TSspéc17'!$R$17&lt;&gt;0,'1C TSspéc17'!$C$12="OUI"),'1C TSspéc17'!$R$57/'1C TSspéc17'!$R$17,"")</f>
        <v/>
      </c>
      <c r="AL1204" s="72">
        <f>IF(AND('1C TSspéc17'!$R$17&lt;&gt;0,'1C TSspéc17'!$C$12="OUI"),N1204+AK1204,N1204)</f>
        <v>0</v>
      </c>
      <c r="AM1204" s="417">
        <f t="shared" si="322"/>
        <v>0</v>
      </c>
      <c r="AN1204" s="417">
        <f t="shared" si="323"/>
        <v>0</v>
      </c>
      <c r="AO1204" s="418" t="str">
        <f>IF(AND('1C TSspéc17'!$R$17&lt;&gt;0,'1C TSspéc17'!$R$30&lt;&gt;0),AM1204+AN1204,"")</f>
        <v/>
      </c>
      <c r="AP1204" s="573" t="str">
        <f>IF(AND('1C TSspéc17'!$R$17&lt;&gt;0,'1C TSspéc17'!$R$30&lt;&gt;0),AM1204-AR1204,"")</f>
        <v/>
      </c>
      <c r="AQ1204" s="583">
        <f t="shared" si="324"/>
        <v>0</v>
      </c>
      <c r="AR1204" s="596"/>
      <c r="AS1204" s="102"/>
      <c r="AT1204" s="27" t="str">
        <f>IF(('1C TSspéc17'!R$17*FICHE!$C$14&lt;J1204),"Forfait limité à "&amp;FICHE!$C$14&amp;"€/jour","")</f>
        <v/>
      </c>
      <c r="AU1204" s="592"/>
      <c r="AV1204" s="824"/>
      <c r="AW1204" s="824"/>
      <c r="AX1204" s="824"/>
      <c r="AY1204" s="824"/>
      <c r="AZ1204" s="824"/>
      <c r="BA1204" s="767"/>
      <c r="BB1204" s="767"/>
      <c r="BC1204" s="767"/>
      <c r="BD1204" s="767"/>
      <c r="BE1204" s="767"/>
      <c r="BF1204" s="767"/>
      <c r="BG1204" s="767"/>
      <c r="BH1204" s="767"/>
      <c r="BI1204" s="767"/>
      <c r="BJ1204" s="767"/>
      <c r="BK1204" s="767"/>
      <c r="BL1204" s="767"/>
      <c r="BM1204" s="767"/>
      <c r="BN1204" s="767"/>
      <c r="BO1204" s="767"/>
      <c r="BP1204" s="767"/>
      <c r="BQ1204" s="767"/>
      <c r="BR1204" s="767"/>
      <c r="BS1204" s="767"/>
      <c r="BT1204" s="767"/>
      <c r="BU1204" s="767"/>
      <c r="BV1204" s="767"/>
      <c r="BW1204" s="767"/>
      <c r="BX1204" s="767"/>
      <c r="BY1204" s="767"/>
      <c r="BZ1204" s="767"/>
      <c r="CA1204" s="767"/>
      <c r="CB1204" s="767"/>
      <c r="CC1204" s="767"/>
      <c r="CD1204" s="767"/>
      <c r="CE1204" s="767"/>
      <c r="CF1204" s="767"/>
      <c r="CG1204" s="767"/>
      <c r="CH1204" s="767"/>
      <c r="CI1204" s="767"/>
      <c r="CJ1204" s="767"/>
      <c r="CK1204" s="767"/>
      <c r="CL1204" s="767"/>
      <c r="CM1204" s="767"/>
      <c r="CN1204" s="767"/>
      <c r="CO1204" s="767"/>
      <c r="CP1204" s="767"/>
      <c r="CQ1204" s="767"/>
      <c r="CR1204" s="767"/>
      <c r="CS1204" s="767"/>
      <c r="CT1204" s="767"/>
      <c r="CU1204" s="767"/>
      <c r="CV1204" s="767"/>
      <c r="CW1204" s="767"/>
      <c r="CX1204" s="767"/>
      <c r="CY1204" s="767"/>
      <c r="CZ1204" s="767"/>
      <c r="DA1204" s="767"/>
      <c r="DB1204" s="767"/>
      <c r="DC1204" s="767"/>
      <c r="DD1204" s="767"/>
      <c r="DE1204" s="767"/>
      <c r="DF1204" s="767"/>
      <c r="DG1204" s="767"/>
      <c r="DH1204" s="767"/>
      <c r="DI1204" s="767"/>
      <c r="DJ1204" s="767"/>
      <c r="DK1204" s="767"/>
      <c r="DL1204" s="767"/>
      <c r="DM1204" s="767"/>
      <c r="DN1204" s="767"/>
      <c r="DO1204" s="767"/>
      <c r="DP1204" s="767"/>
      <c r="DQ1204" s="767"/>
      <c r="DR1204" s="767"/>
      <c r="DS1204" s="767"/>
      <c r="DT1204" s="767"/>
      <c r="DU1204" s="767"/>
      <c r="DV1204" s="767"/>
      <c r="DW1204" s="767"/>
      <c r="DX1204" s="767"/>
      <c r="DY1204" s="767"/>
      <c r="DZ1204" s="767"/>
      <c r="EA1204" s="767"/>
      <c r="EB1204" s="767"/>
      <c r="EC1204" s="767"/>
      <c r="ED1204" s="767"/>
      <c r="EE1204" s="767"/>
      <c r="EF1204" s="767"/>
      <c r="EG1204" s="767"/>
      <c r="EH1204" s="767"/>
      <c r="EI1204" s="767"/>
      <c r="EJ1204" s="767"/>
      <c r="EK1204" s="767"/>
      <c r="EL1204" s="767"/>
      <c r="EM1204" s="767"/>
      <c r="EN1204" s="767"/>
      <c r="EO1204" s="767"/>
      <c r="EP1204" s="767"/>
      <c r="EQ1204" s="767"/>
      <c r="ER1204" s="767"/>
      <c r="ES1204" s="767"/>
      <c r="ET1204" s="767"/>
      <c r="EU1204" s="767"/>
      <c r="EV1204" s="767"/>
      <c r="EW1204" s="767"/>
      <c r="EX1204" s="767"/>
      <c r="EY1204" s="767"/>
      <c r="EZ1204" s="767"/>
      <c r="FA1204" s="767"/>
      <c r="FB1204" s="767"/>
      <c r="FC1204" s="767"/>
      <c r="FD1204" s="767"/>
      <c r="FE1204" s="767"/>
      <c r="FF1204" s="767"/>
      <c r="FG1204" s="767"/>
      <c r="FH1204" s="767"/>
      <c r="FI1204" s="767"/>
      <c r="FJ1204" s="767"/>
      <c r="FK1204" s="767"/>
      <c r="FL1204" s="767"/>
      <c r="FM1204" s="767"/>
      <c r="FN1204" s="767"/>
      <c r="FO1204" s="767"/>
      <c r="FP1204" s="767"/>
      <c r="FQ1204" s="767"/>
      <c r="FR1204" s="767"/>
      <c r="FS1204" s="767"/>
      <c r="FT1204" s="767"/>
      <c r="FU1204" s="767"/>
      <c r="FV1204" s="767"/>
      <c r="FW1204" s="767"/>
      <c r="FX1204" s="767"/>
      <c r="FY1204" s="767"/>
      <c r="FZ1204" s="767"/>
      <c r="GA1204" s="767"/>
      <c r="GB1204" s="767"/>
      <c r="GC1204" s="767"/>
      <c r="GD1204" s="767"/>
      <c r="GE1204" s="767"/>
      <c r="GF1204" s="767"/>
      <c r="GG1204" s="767"/>
      <c r="GH1204" s="767"/>
      <c r="GI1204" s="767"/>
      <c r="GJ1204" s="767"/>
      <c r="GK1204" s="767"/>
      <c r="GL1204" s="767"/>
      <c r="GM1204" s="767"/>
      <c r="GN1204" s="767"/>
      <c r="GO1204" s="767"/>
      <c r="GP1204" s="767"/>
      <c r="GQ1204" s="767"/>
      <c r="GR1204" s="767"/>
      <c r="GS1204" s="767"/>
      <c r="GT1204" s="767"/>
      <c r="GU1204" s="767"/>
      <c r="GV1204" s="767"/>
      <c r="GW1204" s="767"/>
      <c r="GX1204" s="767"/>
      <c r="GY1204" s="767"/>
      <c r="GZ1204" s="767"/>
      <c r="HA1204" s="767"/>
      <c r="HB1204" s="767"/>
      <c r="HC1204" s="767"/>
    </row>
    <row r="1205" spans="1:211" s="864" customFormat="1" ht="13.9" hidden="1" customHeight="1">
      <c r="A1205" s="307"/>
      <c r="B1205" s="351"/>
      <c r="C1205" s="971" t="str">
        <f>IF('1C TSspéc17'!S$17&lt;&gt;0,'1C TSspéc17'!$B$12,"")</f>
        <v/>
      </c>
      <c r="D1205" s="972"/>
      <c r="E1205" s="973"/>
      <c r="F1205" s="93">
        <f>IF(AND($C1205='1C TSspéc17'!$B$12,'1C TSspéc17'!$B$16="spécifiques",'1C TSspéc17'!$S$17&lt;&gt;""),'1C TSspéc17'!$S$21,"")</f>
        <v>0</v>
      </c>
      <c r="G1205" s="863"/>
      <c r="H1205" s="745">
        <v>0.21</v>
      </c>
      <c r="I1205" s="747">
        <v>1</v>
      </c>
      <c r="J1205" s="312"/>
      <c r="K1205" s="680">
        <f t="shared" si="321"/>
        <v>0</v>
      </c>
      <c r="L1205" s="556">
        <f>IF(OR('1C TSspéc17'!$B$12="",'1C TSspéc17'!S$30=0),0,IF(AND('1C TSspéc17'!$B$12&lt;&gt;"",$K$2="Pôle",'1C TSspéc17'!$C$12="OUI"),(('1C TSspéc17'!S$22+'1C TSspéc17'!S$23+'1C TSspéc17'!S$24+'1C TSspéc17'!S$25+'1C TSspéc17'!S$29)/'1C TSspéc17'!S$17),IF(AND('1C TSspéc17'!$B$12&lt;&gt;"",$K$2="Pôle",'1C TSspéc17'!$C$12="NON"),(('1C TSspéc17'!S$22+'1C TSspéc17'!S$23+'1C TSspéc17'!S$24+'1C TSspéc17'!S$25+'1C TSspéc17'!S$29)/'1C TSspéc17'!S$30),IF(AND('1C TSspéc17'!$B$12&lt;&gt;"",$K$2&lt;&gt;"Pôle",'1C TSspéc17'!$C$12="OUI"),(('1C TSspéc17'!S$22+'1C TSspéc17'!S$23+'1C TSspéc17'!S$24+'1C TSspéc17'!S$25+'1C TSspéc17'!S$26+'1C TSspéc17'!S$27+'1C TSspéc17'!S$28+'1C TSspéc17'!S$29)/'1C TSspéc17'!S$17),IF(AND('1C TSspéc17'!$B$12&lt;&gt;"",$K$2&lt;&gt;"Pôle",'1C TSspéc17'!$C$12="NON"),(('1C TSspéc17'!S$22+'1C TSspéc17'!S$23+'1C TSspéc17'!S$24+'1C TSspéc17'!S$25+'1C TSspéc17'!S$26+'1C TSspéc17'!S$27+'1C TSspéc17'!S$28+'1C TSspéc17'!S$29)/'1C TSspéc17'!S$30))))))</f>
        <v>0</v>
      </c>
      <c r="M1205" s="556">
        <f>IF(OR('1C TSspéc17'!$B$12="",'1C TSspéc17'!S$30=0),0,IF(AND('1C TSspéc17'!$B$12&lt;&gt;"",$K$2="Pôle",'1C TSspéc17'!$C$12="OUI"),(('1C TSspéc17'!S$26+'1C TSspéc17'!S$27+'1C TSspéc17'!S$28)/'1C TSspéc17'!S$17),IF(AND('1C TSspéc17'!$B$12&lt;&gt;"",$K$2="Pôle",'1C TSspéc17'!$C$12="NON"),(('1C TSspéc17'!S$26+'1C TSspéc17'!S$27+'1C TSspéc17'!S$28)/'1C TSspéc17'!S$30),IF(AND('1C TSspéc17'!$B$12&lt;&gt;"",$K$2&lt;&gt;"Pôle"),0))))</f>
        <v>0</v>
      </c>
      <c r="N1205" s="557">
        <f>IF(AND('1C TSspéc17'!$B$12&lt;&gt;0,'1C TSspéc17'!$S$30&lt;&gt;0),L1205+M1205,0)</f>
        <v>0</v>
      </c>
      <c r="O1205" s="893" t="str">
        <f>IF(AND('1C TSspéc17'!$S$17&lt;&gt;0,'1C TSspéc17'!$C$12="OUI"),'1C TSspéc17'!$S$35/'1C TSspéc17'!$S$17,"")</f>
        <v/>
      </c>
      <c r="P1205" s="543" t="str">
        <f>IF(AND('1C TSspéc17'!$S$17&lt;&gt;0,'1C TSspéc17'!$C$12="OUI"),'1C TSspéc17'!$S$36/'1C TSspéc17'!$S$17,"")</f>
        <v/>
      </c>
      <c r="Q1205" s="543" t="str">
        <f>IF(AND('1C TSspéc17'!$S$17&lt;&gt;0,'1C TSspéc17'!$C$12="OUI"),'1C TSspéc17'!$S$37/'1C TSspéc17'!$S$17,"")</f>
        <v/>
      </c>
      <c r="R1205" s="543" t="str">
        <f>IF(AND('1C TSspéc17'!$S$17&lt;&gt;0,'1C TSspéc17'!$C$12="OUI"),'1C TSspéc17'!$S$38/'1C TSspéc17'!$S$17,"")</f>
        <v/>
      </c>
      <c r="S1205" s="543" t="str">
        <f>IF(AND('1C TSspéc17'!$S$17&lt;&gt;0,'1C TSspéc17'!$C$12="OUI"),'1C TSspéc17'!$S$39/'1C TSspéc17'!$S$17,"")</f>
        <v/>
      </c>
      <c r="T1205" s="543" t="str">
        <f>IF(AND('1C TSspéc17'!$S$17&lt;&gt;0,'1C TSspéc17'!$C$12="OUI"),'1C TSspéc17'!$S$40/'1C TSspéc17'!$S$17,"")</f>
        <v/>
      </c>
      <c r="U1205" s="543" t="str">
        <f>IF(AND('1C TSspéc17'!$S$17&lt;&gt;0,'1C TSspéc17'!$C$12="OUI"),'1C TSspéc17'!$S$41/'1C TSspéc17'!$S$17,"")</f>
        <v/>
      </c>
      <c r="V1205" s="543" t="str">
        <f>IF(AND('1C TSspéc17'!$S$17&lt;&gt;0,'1C TSspéc17'!$C$12="OUI"),'1C TSspéc17'!$S$42/'1C TSspéc17'!$S$17,"")</f>
        <v/>
      </c>
      <c r="W1205" s="543" t="str">
        <f>IF(AND('1C TSspéc17'!$S$17&lt;&gt;0,'1C TSspéc17'!$C$12="OUI"),'1C TSspéc17'!$S$43/'1C TSspéc17'!$S$17,"")</f>
        <v/>
      </c>
      <c r="X1205" s="543" t="str">
        <f>IF(AND('1C TSspéc17'!$S$17&lt;&gt;0,'1C TSspéc17'!$C$12="OUI"),'1C TSspéc17'!$S$44/'1C TSspéc17'!$S$17,"")</f>
        <v/>
      </c>
      <c r="Y1205" s="543" t="str">
        <f>IF(AND('1C TSspéc17'!$S$17&lt;&gt;0,'1C TSspéc17'!$C$12="OUI"),'1C TSspéc17'!$S$45/'1C TSspéc17'!$S$17,"")</f>
        <v/>
      </c>
      <c r="Z1205" s="543" t="str">
        <f>IF(AND('1C TSspéc17'!$S$17&lt;&gt;0,'1C TSspéc17'!$C$12="OUI"),'1C TSspéc17'!$S$46/'1C TSspéc17'!$S$17,"")</f>
        <v/>
      </c>
      <c r="AA1205" s="543" t="str">
        <f>IF(AND('1C TSspéc17'!$S$17&lt;&gt;0,'1C TSspéc17'!$C$12="OUI"),'1C TSspéc17'!$S$47/'1C TSspéc17'!$S$17,"")</f>
        <v/>
      </c>
      <c r="AB1205" s="543" t="str">
        <f>IF(AND('1C TSspéc17'!$S$17&lt;&gt;0,'1C TSspéc17'!$C$12="OUI"),'1C TSspéc17'!$S$48/'1C TSspéc17'!$S$17,"")</f>
        <v/>
      </c>
      <c r="AC1205" s="543" t="str">
        <f>IF(AND('1C TSspéc17'!$S$17&lt;&gt;0,'1C TSspéc17'!$C$12="OUI"),'1C TSspéc17'!$S$49/'1C TSspéc17'!$S$17,"")</f>
        <v/>
      </c>
      <c r="AD1205" s="543" t="str">
        <f>IF(AND('1C TSspéc17'!$S$17&lt;&gt;0,'1C TSspéc17'!$C$12="OUI"),'1C TSspéc17'!$S$50/'1C TSspéc17'!$S$17,"")</f>
        <v/>
      </c>
      <c r="AE1205" s="543" t="str">
        <f>IF(AND('1C TSspéc17'!$S$17&lt;&gt;0,'1C TSspéc17'!$C$12="OUI"),'1C TSspéc17'!$S$51/'1C TSspéc17'!$S$17,"")</f>
        <v/>
      </c>
      <c r="AF1205" s="543" t="str">
        <f>IF(AND('1C TSspéc17'!$S$17&lt;&gt;0,'1C TSspéc17'!$C$12="OUI"),'1C TSspéc17'!$S$52/'1C TSspéc17'!$S$17,"")</f>
        <v/>
      </c>
      <c r="AG1205" s="543" t="str">
        <f>IF(AND('1C TSspéc17'!$S$17&lt;&gt;0,'1C TSspéc17'!$C$12="OUI"),'1C TSspéc17'!$S$53/'1C TSspéc17'!$S$17,"")</f>
        <v/>
      </c>
      <c r="AH1205" s="543" t="str">
        <f>IF(AND('1C TSspéc17'!$S$17&lt;&gt;0,'1C TSspéc17'!$C$12="OUI"),'1C TSspéc17'!$S$54/'1C TSspéc17'!$S$17,"")</f>
        <v/>
      </c>
      <c r="AI1205" s="543" t="str">
        <f>IF(AND('1C TSspéc17'!$S$17&lt;&gt;0,'1C TSspéc17'!$C$12="OUI"),'1C TSspéc17'!$S$55/'1C TSspéc17'!$S$17,"")</f>
        <v/>
      </c>
      <c r="AJ1205" s="543" t="str">
        <f>IF(AND('1C TSspéc17'!$S$17&lt;&gt;0,'1C TSspéc17'!$C$12="OUI"),'1C TSspéc17'!$S$56/'1C TSspéc17'!$S$17,"")</f>
        <v/>
      </c>
      <c r="AK1205" s="543" t="str">
        <f>IF(AND('1C TSspéc17'!$S$17&lt;&gt;0,'1C TSspéc17'!$C$12="OUI"),'1C TSspéc17'!$S$57/'1C TSspéc17'!$S$17,"")</f>
        <v/>
      </c>
      <c r="AL1205" s="72">
        <f>IF(AND('1C TSspéc17'!$S$17&lt;&gt;0,'1C TSspéc17'!$C$12="OUI"),N1205+AK1205,N1205)</f>
        <v>0</v>
      </c>
      <c r="AM1205" s="417">
        <f t="shared" si="322"/>
        <v>0</v>
      </c>
      <c r="AN1205" s="417">
        <f t="shared" si="323"/>
        <v>0</v>
      </c>
      <c r="AO1205" s="418" t="str">
        <f>IF(AND('1C TSspéc17'!$S$17&lt;&gt;0,'1C TSspéc17'!$S$30&lt;&gt;0),AM1205+AN1205,"")</f>
        <v/>
      </c>
      <c r="AP1205" s="573" t="str">
        <f>IF(AND('1C TSspéc17'!$S$17&lt;&gt;0,'1C TSspéc17'!$S$30&lt;&gt;0),AM1205-AR1205,"")</f>
        <v/>
      </c>
      <c r="AQ1205" s="583">
        <f t="shared" si="324"/>
        <v>0</v>
      </c>
      <c r="AR1205" s="596"/>
      <c r="AS1205" s="102"/>
      <c r="AT1205" s="27" t="str">
        <f>IF(('1C TSspéc17'!S$17*FICHE!$C$14&lt;J1205),"Forfait limité à "&amp;FICHE!$C$14&amp;"€/jour","")</f>
        <v/>
      </c>
      <c r="AU1205" s="592"/>
      <c r="AV1205" s="824"/>
      <c r="AW1205" s="824"/>
      <c r="AX1205" s="824"/>
      <c r="AY1205" s="824"/>
      <c r="AZ1205" s="824"/>
      <c r="BA1205" s="767"/>
      <c r="BB1205" s="767"/>
      <c r="BC1205" s="767"/>
      <c r="BD1205" s="767"/>
      <c r="BE1205" s="767"/>
      <c r="BF1205" s="767"/>
      <c r="BG1205" s="767"/>
      <c r="BH1205" s="767"/>
      <c r="BI1205" s="767"/>
      <c r="BJ1205" s="767"/>
      <c r="BK1205" s="767"/>
      <c r="BL1205" s="767"/>
      <c r="BM1205" s="767"/>
      <c r="BN1205" s="767"/>
      <c r="BO1205" s="767"/>
      <c r="BP1205" s="767"/>
      <c r="BQ1205" s="767"/>
      <c r="BR1205" s="767"/>
      <c r="BS1205" s="767"/>
      <c r="BT1205" s="767"/>
      <c r="BU1205" s="767"/>
      <c r="BV1205" s="767"/>
      <c r="BW1205" s="767"/>
      <c r="BX1205" s="767"/>
      <c r="BY1205" s="767"/>
      <c r="BZ1205" s="767"/>
      <c r="CA1205" s="767"/>
      <c r="CB1205" s="767"/>
      <c r="CC1205" s="767"/>
      <c r="CD1205" s="767"/>
      <c r="CE1205" s="767"/>
      <c r="CF1205" s="767"/>
      <c r="CG1205" s="767"/>
      <c r="CH1205" s="767"/>
      <c r="CI1205" s="767"/>
      <c r="CJ1205" s="767"/>
      <c r="CK1205" s="767"/>
      <c r="CL1205" s="767"/>
      <c r="CM1205" s="767"/>
      <c r="CN1205" s="767"/>
      <c r="CO1205" s="767"/>
      <c r="CP1205" s="767"/>
      <c r="CQ1205" s="767"/>
      <c r="CR1205" s="767"/>
      <c r="CS1205" s="767"/>
      <c r="CT1205" s="767"/>
      <c r="CU1205" s="767"/>
      <c r="CV1205" s="767"/>
      <c r="CW1205" s="767"/>
      <c r="CX1205" s="767"/>
      <c r="CY1205" s="767"/>
      <c r="CZ1205" s="767"/>
      <c r="DA1205" s="767"/>
      <c r="DB1205" s="767"/>
      <c r="DC1205" s="767"/>
      <c r="DD1205" s="767"/>
      <c r="DE1205" s="767"/>
      <c r="DF1205" s="767"/>
      <c r="DG1205" s="767"/>
      <c r="DH1205" s="767"/>
      <c r="DI1205" s="767"/>
      <c r="DJ1205" s="767"/>
      <c r="DK1205" s="767"/>
      <c r="DL1205" s="767"/>
      <c r="DM1205" s="767"/>
      <c r="DN1205" s="767"/>
      <c r="DO1205" s="767"/>
      <c r="DP1205" s="767"/>
      <c r="DQ1205" s="767"/>
      <c r="DR1205" s="767"/>
      <c r="DS1205" s="767"/>
      <c r="DT1205" s="767"/>
      <c r="DU1205" s="767"/>
      <c r="DV1205" s="767"/>
      <c r="DW1205" s="767"/>
      <c r="DX1205" s="767"/>
      <c r="DY1205" s="767"/>
      <c r="DZ1205" s="767"/>
      <c r="EA1205" s="767"/>
      <c r="EB1205" s="767"/>
      <c r="EC1205" s="767"/>
      <c r="ED1205" s="767"/>
      <c r="EE1205" s="767"/>
      <c r="EF1205" s="767"/>
      <c r="EG1205" s="767"/>
      <c r="EH1205" s="767"/>
      <c r="EI1205" s="767"/>
      <c r="EJ1205" s="767"/>
      <c r="EK1205" s="767"/>
      <c r="EL1205" s="767"/>
      <c r="EM1205" s="767"/>
      <c r="EN1205" s="767"/>
      <c r="EO1205" s="767"/>
      <c r="EP1205" s="767"/>
      <c r="EQ1205" s="767"/>
      <c r="ER1205" s="767"/>
      <c r="ES1205" s="767"/>
      <c r="ET1205" s="767"/>
      <c r="EU1205" s="767"/>
      <c r="EV1205" s="767"/>
      <c r="EW1205" s="767"/>
      <c r="EX1205" s="767"/>
      <c r="EY1205" s="767"/>
      <c r="EZ1205" s="767"/>
      <c r="FA1205" s="767"/>
      <c r="FB1205" s="767"/>
      <c r="FC1205" s="767"/>
      <c r="FD1205" s="767"/>
      <c r="FE1205" s="767"/>
      <c r="FF1205" s="767"/>
      <c r="FG1205" s="767"/>
      <c r="FH1205" s="767"/>
      <c r="FI1205" s="767"/>
      <c r="FJ1205" s="767"/>
      <c r="FK1205" s="767"/>
      <c r="FL1205" s="767"/>
      <c r="FM1205" s="767"/>
      <c r="FN1205" s="767"/>
      <c r="FO1205" s="767"/>
      <c r="FP1205" s="767"/>
      <c r="FQ1205" s="767"/>
      <c r="FR1205" s="767"/>
      <c r="FS1205" s="767"/>
      <c r="FT1205" s="767"/>
      <c r="FU1205" s="767"/>
      <c r="FV1205" s="767"/>
      <c r="FW1205" s="767"/>
      <c r="FX1205" s="767"/>
      <c r="FY1205" s="767"/>
      <c r="FZ1205" s="767"/>
      <c r="GA1205" s="767"/>
      <c r="GB1205" s="767"/>
      <c r="GC1205" s="767"/>
      <c r="GD1205" s="767"/>
      <c r="GE1205" s="767"/>
      <c r="GF1205" s="767"/>
      <c r="GG1205" s="767"/>
      <c r="GH1205" s="767"/>
      <c r="GI1205" s="767"/>
      <c r="GJ1205" s="767"/>
      <c r="GK1205" s="767"/>
      <c r="GL1205" s="767"/>
      <c r="GM1205" s="767"/>
      <c r="GN1205" s="767"/>
      <c r="GO1205" s="767"/>
      <c r="GP1205" s="767"/>
      <c r="GQ1205" s="767"/>
      <c r="GR1205" s="767"/>
      <c r="GS1205" s="767"/>
      <c r="GT1205" s="767"/>
      <c r="GU1205" s="767"/>
      <c r="GV1205" s="767"/>
      <c r="GW1205" s="767"/>
      <c r="GX1205" s="767"/>
      <c r="GY1205" s="767"/>
      <c r="GZ1205" s="767"/>
      <c r="HA1205" s="767"/>
      <c r="HB1205" s="767"/>
      <c r="HC1205" s="767"/>
    </row>
    <row r="1206" spans="1:211" s="864" customFormat="1" ht="13.9" hidden="1" customHeight="1">
      <c r="A1206" s="307"/>
      <c r="B1206" s="351"/>
      <c r="C1206" s="971" t="str">
        <f>IF('1C TSspéc17'!T$17&lt;&gt;0,'1C TSspéc17'!$B$12,"")</f>
        <v/>
      </c>
      <c r="D1206" s="972"/>
      <c r="E1206" s="973"/>
      <c r="F1206" s="93">
        <f>IF(AND($C1206='1C TSspéc17'!$B$12,'1C TSspéc17'!$B$16="spécifiques",'1C TSspéc17'!$T$17&lt;&gt;""),'1C TSspéc17'!$T$21,"")</f>
        <v>0</v>
      </c>
      <c r="G1206" s="863"/>
      <c r="H1206" s="745">
        <v>0.21</v>
      </c>
      <c r="I1206" s="747">
        <v>1</v>
      </c>
      <c r="J1206" s="312"/>
      <c r="K1206" s="680">
        <f t="shared" si="321"/>
        <v>0</v>
      </c>
      <c r="L1206" s="556">
        <f>IF(OR('1C TSspéc17'!$B$12="",'1C TSspéc17'!T$30=0),0,IF(AND('1C TSspéc17'!$B$12&lt;&gt;"",$K$2="Pôle",'1C TSspéc17'!$C$12="OUI"),(('1C TSspéc17'!T$22+'1C TSspéc17'!T$23+'1C TSspéc17'!T$24+'1C TSspéc17'!T$25+'1C TSspéc17'!T$29)/'1C TSspéc17'!T$17),IF(AND('1C TSspéc17'!$B$12&lt;&gt;"",$K$2="Pôle",'1C TSspéc17'!$C$12="NON"),(('1C TSspéc17'!T$22+'1C TSspéc17'!T$23+'1C TSspéc17'!T$24+'1C TSspéc17'!T$25+'1C TSspéc17'!T$29)/'1C TSspéc17'!T$30),IF(AND('1C TSspéc17'!$B$12&lt;&gt;"",$K$2&lt;&gt;"Pôle",'1C TSspéc17'!$C$12="OUI"),(('1C TSspéc17'!T$22+'1C TSspéc17'!T$23+'1C TSspéc17'!T$24+'1C TSspéc17'!T$25+'1C TSspéc17'!T$26+'1C TSspéc17'!T$27+'1C TSspéc17'!T$28+'1C TSspéc17'!T$29)/'1C TSspéc17'!T$17),IF(AND('1C TSspéc17'!$B$12&lt;&gt;"",$K$2&lt;&gt;"Pôle",'1C TSspéc17'!$C$12="NON"),(('1C TSspéc17'!T$22+'1C TSspéc17'!T$23+'1C TSspéc17'!T$24+'1C TSspéc17'!T$25+'1C TSspéc17'!T$26+'1C TSspéc17'!T$27+'1C TSspéc17'!T$28+'1C TSspéc17'!T$29)/'1C TSspéc17'!T$30))))))</f>
        <v>0</v>
      </c>
      <c r="M1206" s="556">
        <f>IF(OR('1C TSspéc17'!$B$12="",'1C TSspéc17'!T$30=0),0,IF(AND('1C TSspéc17'!$B$12&lt;&gt;"",$K$2="Pôle",'1C TSspéc17'!$C$12="OUI"),(('1C TSspéc17'!T$26+'1C TSspéc17'!T$27+'1C TSspéc17'!T$28)/'1C TSspéc17'!T$17),IF(AND('1C TSspéc17'!$B$12&lt;&gt;"",$K$2="Pôle",'1C TSspéc17'!$C$12="NON"),(('1C TSspéc17'!T$26+'1C TSspéc17'!T$27+'1C TSspéc17'!T$28)/'1C TSspéc17'!T$30),IF(AND('1C TSspéc17'!$B$12&lt;&gt;"",$K$2&lt;&gt;"Pôle"),0))))</f>
        <v>0</v>
      </c>
      <c r="N1206" s="557">
        <f>IF(AND('1C TSspéc17'!$B$12&lt;&gt;0,'1C TSspéc17'!$T$30&lt;&gt;0),L1206+M1206,0)</f>
        <v>0</v>
      </c>
      <c r="O1206" s="893" t="str">
        <f>IF(AND('1C TSspéc17'!$T$17&lt;&gt;0,'1C TSspéc17'!$C$12="OUI"),'1C TSspéc17'!$T$35/'1C TSspéc17'!$T$17,"")</f>
        <v/>
      </c>
      <c r="P1206" s="543" t="str">
        <f>IF(AND('1C TSspéc17'!$T$17&lt;&gt;0,'1C TSspéc17'!$C$12="OUI"),'1C TSspéc17'!$T$36/'1C TSspéc17'!$T$17,"")</f>
        <v/>
      </c>
      <c r="Q1206" s="543" t="str">
        <f>IF(AND('1C TSspéc17'!$T$17&lt;&gt;0,'1C TSspéc17'!$C$12="OUI"),'1C TSspéc17'!$T$37/'1C TSspéc17'!$T$17,"")</f>
        <v/>
      </c>
      <c r="R1206" s="543" t="str">
        <f>IF(AND('1C TSspéc17'!$T$17&lt;&gt;0,'1C TSspéc17'!$C$12="OUI"),'1C TSspéc17'!$T$38/'1C TSspéc17'!$T$17,"")</f>
        <v/>
      </c>
      <c r="S1206" s="543" t="str">
        <f>IF(AND('1C TSspéc17'!$T$17&lt;&gt;0,'1C TSspéc17'!$C$12="OUI"),'1C TSspéc17'!$T$39/'1C TSspéc17'!$T$17,"")</f>
        <v/>
      </c>
      <c r="T1206" s="543" t="str">
        <f>IF(AND('1C TSspéc17'!$T$17&lt;&gt;0,'1C TSspéc17'!$C$12="OUI"),'1C TSspéc17'!$T$40/'1C TSspéc17'!$T$17,"")</f>
        <v/>
      </c>
      <c r="U1206" s="543" t="str">
        <f>IF(AND('1C TSspéc17'!$T$17&lt;&gt;0,'1C TSspéc17'!$C$12="OUI"),'1C TSspéc17'!$T$41/'1C TSspéc17'!$T$17,"")</f>
        <v/>
      </c>
      <c r="V1206" s="543" t="str">
        <f>IF(AND('1C TSspéc17'!$T$17&lt;&gt;0,'1C TSspéc17'!$C$12="OUI"),'1C TSspéc17'!$T$42/'1C TSspéc17'!$T$17,"")</f>
        <v/>
      </c>
      <c r="W1206" s="543" t="str">
        <f>IF(AND('1C TSspéc17'!$T$17&lt;&gt;0,'1C TSspéc17'!$C$12="OUI"),'1C TSspéc17'!$T$43/'1C TSspéc17'!$T$17,"")</f>
        <v/>
      </c>
      <c r="X1206" s="543" t="str">
        <f>IF(AND('1C TSspéc17'!$T$17&lt;&gt;0,'1C TSspéc17'!$C$12="OUI"),'1C TSspéc17'!$T$44/'1C TSspéc17'!$T$17,"")</f>
        <v/>
      </c>
      <c r="Y1206" s="543" t="str">
        <f>IF(AND('1C TSspéc17'!$T$17&lt;&gt;0,'1C TSspéc17'!$C$12="OUI"),'1C TSspéc17'!$T$45/'1C TSspéc17'!$T$17,"")</f>
        <v/>
      </c>
      <c r="Z1206" s="543" t="str">
        <f>IF(AND('1C TSspéc17'!$T$17&lt;&gt;0,'1C TSspéc17'!$C$12="OUI"),'1C TSspéc17'!$T$46/'1C TSspéc17'!$T$17,"")</f>
        <v/>
      </c>
      <c r="AA1206" s="543" t="str">
        <f>IF(AND('1C TSspéc17'!$T$17&lt;&gt;0,'1C TSspéc17'!$C$12="OUI"),'1C TSspéc17'!$T$47/'1C TSspéc17'!$T$17,"")</f>
        <v/>
      </c>
      <c r="AB1206" s="543" t="str">
        <f>IF(AND('1C TSspéc17'!$T$17&lt;&gt;0,'1C TSspéc17'!$C$12="OUI"),'1C TSspéc17'!$T$48/'1C TSspéc17'!$T$17,"")</f>
        <v/>
      </c>
      <c r="AC1206" s="543" t="str">
        <f>IF(AND('1C TSspéc17'!$T$17&lt;&gt;0,'1C TSspéc17'!$C$12="OUI"),'1C TSspéc17'!$T$49/'1C TSspéc17'!$T$17,"")</f>
        <v/>
      </c>
      <c r="AD1206" s="543" t="str">
        <f>IF(AND('1C TSspéc17'!$T$17&lt;&gt;0,'1C TSspéc17'!$C$12="OUI"),'1C TSspéc17'!$T$50/'1C TSspéc17'!$T$17,"")</f>
        <v/>
      </c>
      <c r="AE1206" s="543" t="str">
        <f>IF(AND('1C TSspéc17'!$T$17&lt;&gt;0,'1C TSspéc17'!$C$12="OUI"),'1C TSspéc17'!$T$51/'1C TSspéc17'!$T$17,"")</f>
        <v/>
      </c>
      <c r="AF1206" s="543" t="str">
        <f>IF(AND('1C TSspéc17'!$T$17&lt;&gt;0,'1C TSspéc17'!$C$12="OUI"),'1C TSspéc17'!$T$52/'1C TSspéc17'!$T$17,"")</f>
        <v/>
      </c>
      <c r="AG1206" s="543" t="str">
        <f>IF(AND('1C TSspéc17'!$T$17&lt;&gt;0,'1C TSspéc17'!$C$12="OUI"),'1C TSspéc17'!$T$53/'1C TSspéc17'!$T$17,"")</f>
        <v/>
      </c>
      <c r="AH1206" s="543" t="str">
        <f>IF(AND('1C TSspéc17'!$T$17&lt;&gt;0,'1C TSspéc17'!$C$12="OUI"),'1C TSspéc17'!$T$54/'1C TSspéc17'!$T$17,"")</f>
        <v/>
      </c>
      <c r="AI1206" s="543" t="str">
        <f>IF(AND('1C TSspéc17'!$T$17&lt;&gt;0,'1C TSspéc17'!$C$12="OUI"),'1C TSspéc17'!$T$55/'1C TSspéc17'!$T$17,"")</f>
        <v/>
      </c>
      <c r="AJ1206" s="543" t="str">
        <f>IF(AND('1C TSspéc17'!$T$17&lt;&gt;0,'1C TSspéc17'!$C$12="OUI"),'1C TSspéc17'!$T$56/'1C TSspéc17'!$T$17,"")</f>
        <v/>
      </c>
      <c r="AK1206" s="543" t="str">
        <f>IF(AND('1C TSspéc17'!$T$17&lt;&gt;0,'1C TSspéc17'!$C$12="OUI"),'1C TSspéc17'!$T$57/'1C TSspéc17'!$T$17,"")</f>
        <v/>
      </c>
      <c r="AL1206" s="72">
        <f>IF(AND('1C TSspéc17'!$T$17&lt;&gt;0,'1C TSspéc17'!$C$12="OUI"),N1206+AK1206,N1206)</f>
        <v>0</v>
      </c>
      <c r="AM1206" s="417">
        <f t="shared" si="322"/>
        <v>0</v>
      </c>
      <c r="AN1206" s="417">
        <f t="shared" si="323"/>
        <v>0</v>
      </c>
      <c r="AO1206" s="418" t="str">
        <f>IF(AND('1C TSspéc17'!$T$17&lt;&gt;0,'1C TSspéc17'!$T$30&lt;&gt;0),AM1206+AN1206,"")</f>
        <v/>
      </c>
      <c r="AP1206" s="573" t="str">
        <f>IF(AND('1C TSspéc17'!$T$17&lt;&gt;0,'1C TSspéc17'!$T$30&lt;&gt;0),AM1206-AR1206,"")</f>
        <v/>
      </c>
      <c r="AQ1206" s="583">
        <f t="shared" si="324"/>
        <v>0</v>
      </c>
      <c r="AR1206" s="596"/>
      <c r="AS1206" s="102"/>
      <c r="AT1206" s="27" t="str">
        <f>IF(('1C TSspéc17'!T$17*FICHE!$C$14&lt;J1206),"Forfait limité à "&amp;FICHE!$C$14&amp;"€/jour","")</f>
        <v/>
      </c>
      <c r="AU1206" s="592"/>
      <c r="AV1206" s="824"/>
      <c r="AW1206" s="824"/>
      <c r="AX1206" s="824"/>
      <c r="AY1206" s="824"/>
      <c r="AZ1206" s="824"/>
      <c r="BA1206" s="767"/>
      <c r="BB1206" s="767"/>
      <c r="BC1206" s="767"/>
      <c r="BD1206" s="767"/>
      <c r="BE1206" s="767"/>
      <c r="BF1206" s="767"/>
      <c r="BG1206" s="767"/>
      <c r="BH1206" s="767"/>
      <c r="BI1206" s="767"/>
      <c r="BJ1206" s="767"/>
      <c r="BK1206" s="767"/>
      <c r="BL1206" s="767"/>
      <c r="BM1206" s="767"/>
      <c r="BN1206" s="767"/>
      <c r="BO1206" s="767"/>
      <c r="BP1206" s="767"/>
      <c r="BQ1206" s="767"/>
      <c r="BR1206" s="767"/>
      <c r="BS1206" s="767"/>
      <c r="BT1206" s="767"/>
      <c r="BU1206" s="767"/>
      <c r="BV1206" s="767"/>
      <c r="BW1206" s="767"/>
      <c r="BX1206" s="767"/>
      <c r="BY1206" s="767"/>
      <c r="BZ1206" s="767"/>
      <c r="CA1206" s="767"/>
      <c r="CB1206" s="767"/>
      <c r="CC1206" s="767"/>
      <c r="CD1206" s="767"/>
      <c r="CE1206" s="767"/>
      <c r="CF1206" s="767"/>
      <c r="CG1206" s="767"/>
      <c r="CH1206" s="767"/>
      <c r="CI1206" s="767"/>
      <c r="CJ1206" s="767"/>
      <c r="CK1206" s="767"/>
      <c r="CL1206" s="767"/>
      <c r="CM1206" s="767"/>
      <c r="CN1206" s="767"/>
      <c r="CO1206" s="767"/>
      <c r="CP1206" s="767"/>
      <c r="CQ1206" s="767"/>
      <c r="CR1206" s="767"/>
      <c r="CS1206" s="767"/>
      <c r="CT1206" s="767"/>
      <c r="CU1206" s="767"/>
      <c r="CV1206" s="767"/>
      <c r="CW1206" s="767"/>
      <c r="CX1206" s="767"/>
      <c r="CY1206" s="767"/>
      <c r="CZ1206" s="767"/>
      <c r="DA1206" s="767"/>
      <c r="DB1206" s="767"/>
      <c r="DC1206" s="767"/>
      <c r="DD1206" s="767"/>
      <c r="DE1206" s="767"/>
      <c r="DF1206" s="767"/>
      <c r="DG1206" s="767"/>
      <c r="DH1206" s="767"/>
      <c r="DI1206" s="767"/>
      <c r="DJ1206" s="767"/>
      <c r="DK1206" s="767"/>
      <c r="DL1206" s="767"/>
      <c r="DM1206" s="767"/>
      <c r="DN1206" s="767"/>
      <c r="DO1206" s="767"/>
      <c r="DP1206" s="767"/>
      <c r="DQ1206" s="767"/>
      <c r="DR1206" s="767"/>
      <c r="DS1206" s="767"/>
      <c r="DT1206" s="767"/>
      <c r="DU1206" s="767"/>
      <c r="DV1206" s="767"/>
      <c r="DW1206" s="767"/>
      <c r="DX1206" s="767"/>
      <c r="DY1206" s="767"/>
      <c r="DZ1206" s="767"/>
      <c r="EA1206" s="767"/>
      <c r="EB1206" s="767"/>
      <c r="EC1206" s="767"/>
      <c r="ED1206" s="767"/>
      <c r="EE1206" s="767"/>
      <c r="EF1206" s="767"/>
      <c r="EG1206" s="767"/>
      <c r="EH1206" s="767"/>
      <c r="EI1206" s="767"/>
      <c r="EJ1206" s="767"/>
      <c r="EK1206" s="767"/>
      <c r="EL1206" s="767"/>
      <c r="EM1206" s="767"/>
      <c r="EN1206" s="767"/>
      <c r="EO1206" s="767"/>
      <c r="EP1206" s="767"/>
      <c r="EQ1206" s="767"/>
      <c r="ER1206" s="767"/>
      <c r="ES1206" s="767"/>
      <c r="ET1206" s="767"/>
      <c r="EU1206" s="767"/>
      <c r="EV1206" s="767"/>
      <c r="EW1206" s="767"/>
      <c r="EX1206" s="767"/>
      <c r="EY1206" s="767"/>
      <c r="EZ1206" s="767"/>
      <c r="FA1206" s="767"/>
      <c r="FB1206" s="767"/>
      <c r="FC1206" s="767"/>
      <c r="FD1206" s="767"/>
      <c r="FE1206" s="767"/>
      <c r="FF1206" s="767"/>
      <c r="FG1206" s="767"/>
      <c r="FH1206" s="767"/>
      <c r="FI1206" s="767"/>
      <c r="FJ1206" s="767"/>
      <c r="FK1206" s="767"/>
      <c r="FL1206" s="767"/>
      <c r="FM1206" s="767"/>
      <c r="FN1206" s="767"/>
      <c r="FO1206" s="767"/>
      <c r="FP1206" s="767"/>
      <c r="FQ1206" s="767"/>
      <c r="FR1206" s="767"/>
      <c r="FS1206" s="767"/>
      <c r="FT1206" s="767"/>
      <c r="FU1206" s="767"/>
      <c r="FV1206" s="767"/>
      <c r="FW1206" s="767"/>
      <c r="FX1206" s="767"/>
      <c r="FY1206" s="767"/>
      <c r="FZ1206" s="767"/>
      <c r="GA1206" s="767"/>
      <c r="GB1206" s="767"/>
      <c r="GC1206" s="767"/>
      <c r="GD1206" s="767"/>
      <c r="GE1206" s="767"/>
      <c r="GF1206" s="767"/>
      <c r="GG1206" s="767"/>
      <c r="GH1206" s="767"/>
      <c r="GI1206" s="767"/>
      <c r="GJ1206" s="767"/>
      <c r="GK1206" s="767"/>
      <c r="GL1206" s="767"/>
      <c r="GM1206" s="767"/>
      <c r="GN1206" s="767"/>
      <c r="GO1206" s="767"/>
      <c r="GP1206" s="767"/>
      <c r="GQ1206" s="767"/>
      <c r="GR1206" s="767"/>
      <c r="GS1206" s="767"/>
      <c r="GT1206" s="767"/>
      <c r="GU1206" s="767"/>
      <c r="GV1206" s="767"/>
      <c r="GW1206" s="767"/>
      <c r="GX1206" s="767"/>
      <c r="GY1206" s="767"/>
      <c r="GZ1206" s="767"/>
      <c r="HA1206" s="767"/>
      <c r="HB1206" s="767"/>
      <c r="HC1206" s="767"/>
    </row>
    <row r="1207" spans="1:211" s="864" customFormat="1" ht="13.9" hidden="1" customHeight="1">
      <c r="A1207" s="307"/>
      <c r="B1207" s="351"/>
      <c r="C1207" s="971" t="str">
        <f>IF('1C TSspéc17'!U$17&lt;&gt;0,'1C TSspéc17'!$B$12,"")</f>
        <v/>
      </c>
      <c r="D1207" s="972"/>
      <c r="E1207" s="973"/>
      <c r="F1207" s="93">
        <f>IF(AND($C1207='1C TSspéc17'!$B$12,'1C TSspéc17'!$B$16="spécifiques",'1C TSspéc17'!$U$17&lt;&gt;""),'1C TSspéc17'!$U$21,"")</f>
        <v>0</v>
      </c>
      <c r="G1207" s="863"/>
      <c r="H1207" s="745">
        <v>0.21</v>
      </c>
      <c r="I1207" s="747">
        <v>1</v>
      </c>
      <c r="J1207" s="312"/>
      <c r="K1207" s="680">
        <f t="shared" si="321"/>
        <v>0</v>
      </c>
      <c r="L1207" s="556">
        <f>IF(OR('1C TSspéc17'!$B$12="",'1C TSspéc17'!U$30=0),0,IF(AND('1C TSspéc17'!$B$12&lt;&gt;"",$K$2="Pôle",'1C TSspéc17'!$C$12="OUI"),(('1C TSspéc17'!U$22+'1C TSspéc17'!U$23+'1C TSspéc17'!U$24+'1C TSspéc17'!U$25+'1C TSspéc17'!U$29)/'1C TSspéc17'!U$17),IF(AND('1C TSspéc17'!$B$12&lt;&gt;"",$K$2="Pôle",'1C TSspéc17'!$C$12="NON"),(('1C TSspéc17'!U$22+'1C TSspéc17'!U$23+'1C TSspéc17'!U$24+'1C TSspéc17'!U$25+'1C TSspéc17'!U$29)/'1C TSspéc17'!U$30),IF(AND('1C TSspéc17'!$B$12&lt;&gt;"",$K$2&lt;&gt;"Pôle",'1C TSspéc17'!$C$12="OUI"),(('1C TSspéc17'!U$22+'1C TSspéc17'!U$23+'1C TSspéc17'!U$24+'1C TSspéc17'!U$25+'1C TSspéc17'!U$26+'1C TSspéc17'!U$27+'1C TSspéc17'!U$28+'1C TSspéc17'!U$29)/'1C TSspéc17'!U$17),IF(AND('1C TSspéc17'!$B$12&lt;&gt;"",$K$2&lt;&gt;"Pôle",'1C TSspéc17'!$C$12="NON"),(('1C TSspéc17'!U$22+'1C TSspéc17'!U$23+'1C TSspéc17'!U$24+'1C TSspéc17'!U$25+'1C TSspéc17'!U$26+'1C TSspéc17'!U$27+'1C TSspéc17'!U$28+'1C TSspéc17'!U$29)/'1C TSspéc17'!U$30))))))</f>
        <v>0</v>
      </c>
      <c r="M1207" s="556">
        <f>IF(OR('1C TSspéc17'!$B$12="",'1C TSspéc17'!U$30=0),0,IF(AND('1C TSspéc17'!$B$12&lt;&gt;"",$K$2="Pôle",'1C TSspéc17'!$C$12="OUI"),(('1C TSspéc17'!U$26+'1C TSspéc17'!U$27+'1C TSspéc17'!U$28)/'1C TSspéc17'!U$17),IF(AND('1C TSspéc17'!$B$12&lt;&gt;"",$K$2="Pôle",'1C TSspéc17'!$C$12="NON"),(('1C TSspéc17'!U$26+'1C TSspéc17'!U$27+'1C TSspéc17'!U$28)/'1C TSspéc17'!U$30),IF(AND('1C TSspéc17'!$B$12&lt;&gt;"",$K$2&lt;&gt;"Pôle"),0))))</f>
        <v>0</v>
      </c>
      <c r="N1207" s="557">
        <f>IF(AND('1C TSspéc17'!$B$12&lt;&gt;0,'1C TSspéc17'!$U$30&lt;&gt;0),L1207+M1207,0)</f>
        <v>0</v>
      </c>
      <c r="O1207" s="893" t="str">
        <f>IF(AND('1C TSspéc17'!$U$17&lt;&gt;0,'1C TSspéc17'!$C$12="OUI"),'1C TSspéc17'!$U$35/'1C TSspéc17'!$U$17,"")</f>
        <v/>
      </c>
      <c r="P1207" s="543" t="str">
        <f>IF(AND('1C TSspéc17'!$U$17&lt;&gt;0,'1C TSspéc17'!$C$12="OUI"),'1C TSspéc17'!$U$36/'1C TSspéc17'!$U$17,"")</f>
        <v/>
      </c>
      <c r="Q1207" s="543" t="str">
        <f>IF(AND('1C TSspéc17'!$U$17&lt;&gt;0,'1C TSspéc17'!$C$12="OUI"),'1C TSspéc17'!$U$37/'1C TSspéc17'!$U$17,"")</f>
        <v/>
      </c>
      <c r="R1207" s="543" t="str">
        <f>IF(AND('1C TSspéc17'!$U$17&lt;&gt;0,'1C TSspéc17'!$C$12="OUI"),'1C TSspéc17'!$U$38/'1C TSspéc17'!$U$17,"")</f>
        <v/>
      </c>
      <c r="S1207" s="543" t="str">
        <f>IF(AND('1C TSspéc17'!$U$17&lt;&gt;0,'1C TSspéc17'!$C$12="OUI"),'1C TSspéc17'!$U$39/'1C TSspéc17'!$U$17,"")</f>
        <v/>
      </c>
      <c r="T1207" s="543" t="str">
        <f>IF(AND('1C TSspéc17'!$U$17&lt;&gt;0,'1C TSspéc17'!$C$12="OUI"),'1C TSspéc17'!$U$40/'1C TSspéc17'!$U$17,"")</f>
        <v/>
      </c>
      <c r="U1207" s="543" t="str">
        <f>IF(AND('1C TSspéc17'!$U$17&lt;&gt;0,'1C TSspéc17'!$C$12="OUI"),'1C TSspéc17'!$U$41/'1C TSspéc17'!$U$17,"")</f>
        <v/>
      </c>
      <c r="V1207" s="543" t="str">
        <f>IF(AND('1C TSspéc17'!$U$17&lt;&gt;0,'1C TSspéc17'!$C$12="OUI"),'1C TSspéc17'!$U$42/'1C TSspéc17'!$U$17,"")</f>
        <v/>
      </c>
      <c r="W1207" s="543" t="str">
        <f>IF(AND('1C TSspéc17'!$U$17&lt;&gt;0,'1C TSspéc17'!$C$12="OUI"),'1C TSspéc17'!$U$43/'1C TSspéc17'!$U$17,"")</f>
        <v/>
      </c>
      <c r="X1207" s="543" t="str">
        <f>IF(AND('1C TSspéc17'!$U$17&lt;&gt;0,'1C TSspéc17'!$C$12="OUI"),'1C TSspéc17'!$U$44/'1C TSspéc17'!$U$17,"")</f>
        <v/>
      </c>
      <c r="Y1207" s="543" t="str">
        <f>IF(AND('1C TSspéc17'!$U$17&lt;&gt;0,'1C TSspéc17'!$C$12="OUI"),'1C TSspéc17'!$U$45/'1C TSspéc17'!$U$17,"")</f>
        <v/>
      </c>
      <c r="Z1207" s="543" t="str">
        <f>IF(AND('1C TSspéc17'!$U$17&lt;&gt;0,'1C TSspéc17'!$C$12="OUI"),'1C TSspéc17'!$U$46/'1C TSspéc17'!$U$17,"")</f>
        <v/>
      </c>
      <c r="AA1207" s="543" t="str">
        <f>IF(AND('1C TSspéc17'!$U$17&lt;&gt;0,'1C TSspéc17'!$C$12="OUI"),'1C TSspéc17'!$U$47/'1C TSspéc17'!$U$17,"")</f>
        <v/>
      </c>
      <c r="AB1207" s="543" t="str">
        <f>IF(AND('1C TSspéc17'!$U$17&lt;&gt;0,'1C TSspéc17'!$C$12="OUI"),'1C TSspéc17'!$U$48/'1C TSspéc17'!$U$17,"")</f>
        <v/>
      </c>
      <c r="AC1207" s="543" t="str">
        <f>IF(AND('1C TSspéc17'!$U$17&lt;&gt;0,'1C TSspéc17'!$C$12="OUI"),'1C TSspéc17'!$U$49/'1C TSspéc17'!$U$17,"")</f>
        <v/>
      </c>
      <c r="AD1207" s="543" t="str">
        <f>IF(AND('1C TSspéc17'!$U$17&lt;&gt;0,'1C TSspéc17'!$C$12="OUI"),'1C TSspéc17'!$U$50/'1C TSspéc17'!$U$17,"")</f>
        <v/>
      </c>
      <c r="AE1207" s="543" t="str">
        <f>IF(AND('1C TSspéc17'!$U$17&lt;&gt;0,'1C TSspéc17'!$C$12="OUI"),'1C TSspéc17'!$U$51/'1C TSspéc17'!$U$17,"")</f>
        <v/>
      </c>
      <c r="AF1207" s="543" t="str">
        <f>IF(AND('1C TSspéc17'!$U$17&lt;&gt;0,'1C TSspéc17'!$C$12="OUI"),'1C TSspéc17'!$U$52/'1C TSspéc17'!$U$17,"")</f>
        <v/>
      </c>
      <c r="AG1207" s="543" t="str">
        <f>IF(AND('1C TSspéc17'!$U$17&lt;&gt;0,'1C TSspéc17'!$C$12="OUI"),'1C TSspéc17'!$U$53/'1C TSspéc17'!$U$17,"")</f>
        <v/>
      </c>
      <c r="AH1207" s="543" t="str">
        <f>IF(AND('1C TSspéc17'!$U$17&lt;&gt;0,'1C TSspéc17'!$C$12="OUI"),'1C TSspéc17'!$U$54/'1C TSspéc17'!$U$17,"")</f>
        <v/>
      </c>
      <c r="AI1207" s="543" t="str">
        <f>IF(AND('1C TSspéc17'!$U$17&lt;&gt;0,'1C TSspéc17'!$C$12="OUI"),'1C TSspéc17'!$U$55/'1C TSspéc17'!$U$17,"")</f>
        <v/>
      </c>
      <c r="AJ1207" s="543" t="str">
        <f>IF(AND('1C TSspéc17'!$U$17&lt;&gt;0,'1C TSspéc17'!$C$12="OUI"),'1C TSspéc17'!$U$56/'1C TSspéc17'!$U$17,"")</f>
        <v/>
      </c>
      <c r="AK1207" s="543" t="str">
        <f>IF(AND('1C TSspéc17'!$U$17&lt;&gt;0,'1C TSspéc17'!$C$12="OUI"),'1C TSspéc17'!$U$57/'1C TSspéc17'!$U$17,"")</f>
        <v/>
      </c>
      <c r="AL1207" s="72">
        <f>IF(AND('1C TSspéc17'!$U$17&lt;&gt;0,'1C TSspéc17'!$C$12="OUI"),N1207+AK1207,N1207)</f>
        <v>0</v>
      </c>
      <c r="AM1207" s="417">
        <f t="shared" si="322"/>
        <v>0</v>
      </c>
      <c r="AN1207" s="417">
        <f t="shared" si="323"/>
        <v>0</v>
      </c>
      <c r="AO1207" s="418" t="str">
        <f>IF(AND('1C TSspéc17'!$U$17&lt;&gt;0,'1C TSspéc17'!$U$30&lt;&gt;0),AM1207+AN1207,"")</f>
        <v/>
      </c>
      <c r="AP1207" s="573" t="str">
        <f>IF(AND('1C TSspéc17'!$U$17&lt;&gt;0,'1C TSspéc17'!$U$30&lt;&gt;0),AM1207-AR1207,"")</f>
        <v/>
      </c>
      <c r="AQ1207" s="583">
        <f t="shared" si="324"/>
        <v>0</v>
      </c>
      <c r="AR1207" s="596"/>
      <c r="AS1207" s="102"/>
      <c r="AT1207" s="27" t="str">
        <f>IF(('1C TSspéc17'!U$17*FICHE!$C$14&lt;J1207),"Forfait limité à "&amp;FICHE!$C$14&amp;"€/jour","")</f>
        <v/>
      </c>
      <c r="AU1207" s="592"/>
      <c r="AV1207" s="824"/>
      <c r="AW1207" s="824"/>
      <c r="AX1207" s="824"/>
      <c r="AY1207" s="824"/>
      <c r="AZ1207" s="824"/>
      <c r="BA1207" s="767"/>
      <c r="BB1207" s="767"/>
      <c r="BC1207" s="767"/>
      <c r="BD1207" s="767"/>
      <c r="BE1207" s="767"/>
      <c r="BF1207" s="767"/>
      <c r="BG1207" s="767"/>
      <c r="BH1207" s="767"/>
      <c r="BI1207" s="767"/>
      <c r="BJ1207" s="767"/>
      <c r="BK1207" s="767"/>
      <c r="BL1207" s="767"/>
      <c r="BM1207" s="767"/>
      <c r="BN1207" s="767"/>
      <c r="BO1207" s="767"/>
      <c r="BP1207" s="767"/>
      <c r="BQ1207" s="767"/>
      <c r="BR1207" s="767"/>
      <c r="BS1207" s="767"/>
      <c r="BT1207" s="767"/>
      <c r="BU1207" s="767"/>
      <c r="BV1207" s="767"/>
      <c r="BW1207" s="767"/>
      <c r="BX1207" s="767"/>
      <c r="BY1207" s="767"/>
      <c r="BZ1207" s="767"/>
      <c r="CA1207" s="767"/>
      <c r="CB1207" s="767"/>
      <c r="CC1207" s="767"/>
      <c r="CD1207" s="767"/>
      <c r="CE1207" s="767"/>
      <c r="CF1207" s="767"/>
      <c r="CG1207" s="767"/>
      <c r="CH1207" s="767"/>
      <c r="CI1207" s="767"/>
      <c r="CJ1207" s="767"/>
      <c r="CK1207" s="767"/>
      <c r="CL1207" s="767"/>
      <c r="CM1207" s="767"/>
      <c r="CN1207" s="767"/>
      <c r="CO1207" s="767"/>
      <c r="CP1207" s="767"/>
      <c r="CQ1207" s="767"/>
      <c r="CR1207" s="767"/>
      <c r="CS1207" s="767"/>
      <c r="CT1207" s="767"/>
      <c r="CU1207" s="767"/>
      <c r="CV1207" s="767"/>
      <c r="CW1207" s="767"/>
      <c r="CX1207" s="767"/>
      <c r="CY1207" s="767"/>
      <c r="CZ1207" s="767"/>
      <c r="DA1207" s="767"/>
      <c r="DB1207" s="767"/>
      <c r="DC1207" s="767"/>
      <c r="DD1207" s="767"/>
      <c r="DE1207" s="767"/>
      <c r="DF1207" s="767"/>
      <c r="DG1207" s="767"/>
      <c r="DH1207" s="767"/>
      <c r="DI1207" s="767"/>
      <c r="DJ1207" s="767"/>
      <c r="DK1207" s="767"/>
      <c r="DL1207" s="767"/>
      <c r="DM1207" s="767"/>
      <c r="DN1207" s="767"/>
      <c r="DO1207" s="767"/>
      <c r="DP1207" s="767"/>
      <c r="DQ1207" s="767"/>
      <c r="DR1207" s="767"/>
      <c r="DS1207" s="767"/>
      <c r="DT1207" s="767"/>
      <c r="DU1207" s="767"/>
      <c r="DV1207" s="767"/>
      <c r="DW1207" s="767"/>
      <c r="DX1207" s="767"/>
      <c r="DY1207" s="767"/>
      <c r="DZ1207" s="767"/>
      <c r="EA1207" s="767"/>
      <c r="EB1207" s="767"/>
      <c r="EC1207" s="767"/>
      <c r="ED1207" s="767"/>
      <c r="EE1207" s="767"/>
      <c r="EF1207" s="767"/>
      <c r="EG1207" s="767"/>
      <c r="EH1207" s="767"/>
      <c r="EI1207" s="767"/>
      <c r="EJ1207" s="767"/>
      <c r="EK1207" s="767"/>
      <c r="EL1207" s="767"/>
      <c r="EM1207" s="767"/>
      <c r="EN1207" s="767"/>
      <c r="EO1207" s="767"/>
      <c r="EP1207" s="767"/>
      <c r="EQ1207" s="767"/>
      <c r="ER1207" s="767"/>
      <c r="ES1207" s="767"/>
      <c r="ET1207" s="767"/>
      <c r="EU1207" s="767"/>
      <c r="EV1207" s="767"/>
      <c r="EW1207" s="767"/>
      <c r="EX1207" s="767"/>
      <c r="EY1207" s="767"/>
      <c r="EZ1207" s="767"/>
      <c r="FA1207" s="767"/>
      <c r="FB1207" s="767"/>
      <c r="FC1207" s="767"/>
      <c r="FD1207" s="767"/>
      <c r="FE1207" s="767"/>
      <c r="FF1207" s="767"/>
      <c r="FG1207" s="767"/>
      <c r="FH1207" s="767"/>
      <c r="FI1207" s="767"/>
      <c r="FJ1207" s="767"/>
      <c r="FK1207" s="767"/>
      <c r="FL1207" s="767"/>
      <c r="FM1207" s="767"/>
      <c r="FN1207" s="767"/>
      <c r="FO1207" s="767"/>
      <c r="FP1207" s="767"/>
      <c r="FQ1207" s="767"/>
      <c r="FR1207" s="767"/>
      <c r="FS1207" s="767"/>
      <c r="FT1207" s="767"/>
      <c r="FU1207" s="767"/>
      <c r="FV1207" s="767"/>
      <c r="FW1207" s="767"/>
      <c r="FX1207" s="767"/>
      <c r="FY1207" s="767"/>
      <c r="FZ1207" s="767"/>
      <c r="GA1207" s="767"/>
      <c r="GB1207" s="767"/>
      <c r="GC1207" s="767"/>
      <c r="GD1207" s="767"/>
      <c r="GE1207" s="767"/>
      <c r="GF1207" s="767"/>
      <c r="GG1207" s="767"/>
      <c r="GH1207" s="767"/>
      <c r="GI1207" s="767"/>
      <c r="GJ1207" s="767"/>
      <c r="GK1207" s="767"/>
      <c r="GL1207" s="767"/>
      <c r="GM1207" s="767"/>
      <c r="GN1207" s="767"/>
      <c r="GO1207" s="767"/>
      <c r="GP1207" s="767"/>
      <c r="GQ1207" s="767"/>
      <c r="GR1207" s="767"/>
      <c r="GS1207" s="767"/>
      <c r="GT1207" s="767"/>
      <c r="GU1207" s="767"/>
      <c r="GV1207" s="767"/>
      <c r="GW1207" s="767"/>
      <c r="GX1207" s="767"/>
      <c r="GY1207" s="767"/>
      <c r="GZ1207" s="767"/>
      <c r="HA1207" s="767"/>
      <c r="HB1207" s="767"/>
      <c r="HC1207" s="767"/>
    </row>
    <row r="1208" spans="1:211" s="864" customFormat="1" ht="13.9" hidden="1" customHeight="1">
      <c r="A1208" s="307"/>
      <c r="B1208" s="351"/>
      <c r="C1208" s="971" t="str">
        <f>IF('1C TSspéc17'!V$17&lt;&gt;0,'1C TSspéc17'!$B$12,"")</f>
        <v/>
      </c>
      <c r="D1208" s="972"/>
      <c r="E1208" s="973"/>
      <c r="F1208" s="93">
        <f>IF(AND($C1208='1C TSspéc17'!$B$12,'1C TSspéc17'!$B$16="spécifiques",'1C TSspéc17'!$V$17&lt;&gt;""),'1C TSspéc17'!$V$21,"")</f>
        <v>0</v>
      </c>
      <c r="G1208" s="863"/>
      <c r="H1208" s="745">
        <v>0.21</v>
      </c>
      <c r="I1208" s="747">
        <v>1</v>
      </c>
      <c r="J1208" s="312"/>
      <c r="K1208" s="680">
        <f t="shared" si="321"/>
        <v>0</v>
      </c>
      <c r="L1208" s="556">
        <f>IF(OR('1C TSspéc17'!$B$12="",'1C TSspéc17'!V$30=0),0,IF(AND('1C TSspéc17'!$B$12&lt;&gt;"",$K$2="Pôle",'1C TSspéc17'!$C$12="OUI"),(('1C TSspéc17'!V$22+'1C TSspéc17'!V$23+'1C TSspéc17'!V$24+'1C TSspéc17'!V$25+'1C TSspéc17'!V$29)/'1C TSspéc17'!V$17),IF(AND('1C TSspéc17'!$B$12&lt;&gt;"",$K$2="Pôle",'1C TSspéc17'!$C$12="NON"),(('1C TSspéc17'!V$22+'1C TSspéc17'!V$23+'1C TSspéc17'!V$24+'1C TSspéc17'!V$25+'1C TSspéc17'!V$29)/'1C TSspéc17'!V$30),IF(AND('1C TSspéc17'!$B$12&lt;&gt;"",$K$2&lt;&gt;"Pôle",'1C TSspéc17'!$C$12="OUI"),(('1C TSspéc17'!V$22+'1C TSspéc17'!V$23+'1C TSspéc17'!V$24+'1C TSspéc17'!V$25+'1C TSspéc17'!V$26+'1C TSspéc17'!V$27+'1C TSspéc17'!V$28+'1C TSspéc17'!V$29)/'1C TSspéc17'!V$17),IF(AND('1C TSspéc17'!$B$12&lt;&gt;"",$K$2&lt;&gt;"Pôle",'1C TSspéc17'!$C$12="NON"),(('1C TSspéc17'!V$22+'1C TSspéc17'!V$23+'1C TSspéc17'!V$24+'1C TSspéc17'!V$25+'1C TSspéc17'!V$26+'1C TSspéc17'!V$27+'1C TSspéc17'!V$28+'1C TSspéc17'!V$29)/'1C TSspéc17'!V$30))))))</f>
        <v>0</v>
      </c>
      <c r="M1208" s="556">
        <f>IF(OR('1C TSspéc17'!$B$12="",'1C TSspéc17'!V$30=0),0,IF(AND('1C TSspéc17'!$B$12&lt;&gt;"",$K$2="Pôle",'1C TSspéc17'!$C$12="OUI"),(('1C TSspéc17'!V$26+'1C TSspéc17'!V$27+'1C TSspéc17'!V$28)/'1C TSspéc17'!V$17),IF(AND('1C TSspéc17'!$B$12&lt;&gt;"",$K$2="Pôle",'1C TSspéc17'!$C$12="NON"),(('1C TSspéc17'!V$26+'1C TSspéc17'!V$27+'1C TSspéc17'!V$28)/'1C TSspéc17'!V$30),IF(AND('1C TSspéc17'!$B$12&lt;&gt;"",$K$2&lt;&gt;"Pôle"),0))))</f>
        <v>0</v>
      </c>
      <c r="N1208" s="557">
        <f>IF(AND('1C TSspéc17'!$B$12&lt;&gt;0,'1C TSspéc17'!$V$30&lt;&gt;0),L1208+M1208,0)</f>
        <v>0</v>
      </c>
      <c r="O1208" s="893" t="str">
        <f>IF(AND('1C TSspéc17'!$V$17&lt;&gt;0,'1C TSspéc17'!$C$12="OUI"),'1C TSspéc17'!$V$35/'1C TSspéc17'!$V$17,"")</f>
        <v/>
      </c>
      <c r="P1208" s="543" t="str">
        <f>IF(AND('1C TSspéc17'!$V$17&lt;&gt;0,'1C TSspéc17'!$C$12="OUI"),'1C TSspéc17'!$V$36/'1C TSspéc17'!$V$17,"")</f>
        <v/>
      </c>
      <c r="Q1208" s="543" t="str">
        <f>IF(AND('1C TSspéc17'!$V$17&lt;&gt;0,'1C TSspéc17'!$C$12="OUI"),'1C TSspéc17'!$V$37/'1C TSspéc17'!$V$17,"")</f>
        <v/>
      </c>
      <c r="R1208" s="543" t="str">
        <f>IF(AND('1C TSspéc17'!$V$17&lt;&gt;0,'1C TSspéc17'!$C$12="OUI"),'1C TSspéc17'!$V$38/'1C TSspéc17'!$V$17,"")</f>
        <v/>
      </c>
      <c r="S1208" s="543" t="str">
        <f>IF(AND('1C TSspéc17'!$V$17&lt;&gt;0,'1C TSspéc17'!$C$12="OUI"),'1C TSspéc17'!$V$39/'1C TSspéc17'!$V$17,"")</f>
        <v/>
      </c>
      <c r="T1208" s="543" t="str">
        <f>IF(AND('1C TSspéc17'!$V$17&lt;&gt;0,'1C TSspéc17'!$C$12="OUI"),'1C TSspéc17'!$V$40/'1C TSspéc17'!$V$17,"")</f>
        <v/>
      </c>
      <c r="U1208" s="543" t="str">
        <f>IF(AND('1C TSspéc17'!$V$17&lt;&gt;0,'1C TSspéc17'!$C$12="OUI"),'1C TSspéc17'!$V$41/'1C TSspéc17'!$V$17,"")</f>
        <v/>
      </c>
      <c r="V1208" s="543" t="str">
        <f>IF(AND('1C TSspéc17'!$V$17&lt;&gt;0,'1C TSspéc17'!$C$12="OUI"),'1C TSspéc17'!$V$42/'1C TSspéc17'!$V$17,"")</f>
        <v/>
      </c>
      <c r="W1208" s="543" t="str">
        <f>IF(AND('1C TSspéc17'!$V$17&lt;&gt;0,'1C TSspéc17'!$C$12="OUI"),'1C TSspéc17'!$V$43/'1C TSspéc17'!$V$17,"")</f>
        <v/>
      </c>
      <c r="X1208" s="543" t="str">
        <f>IF(AND('1C TSspéc17'!$V$17&lt;&gt;0,'1C TSspéc17'!$C$12="OUI"),'1C TSspéc17'!$V$44/'1C TSspéc17'!$V$17,"")</f>
        <v/>
      </c>
      <c r="Y1208" s="543" t="str">
        <f>IF(AND('1C TSspéc17'!$V$17&lt;&gt;0,'1C TSspéc17'!$C$12="OUI"),'1C TSspéc17'!$V$45/'1C TSspéc17'!$V$17,"")</f>
        <v/>
      </c>
      <c r="Z1208" s="543" t="str">
        <f>IF(AND('1C TSspéc17'!$V$17&lt;&gt;0,'1C TSspéc17'!$C$12="OUI"),'1C TSspéc17'!$V$46/'1C TSspéc17'!$V$17,"")</f>
        <v/>
      </c>
      <c r="AA1208" s="543" t="str">
        <f>IF(AND('1C TSspéc17'!$V$17&lt;&gt;0,'1C TSspéc17'!$C$12="OUI"),'1C TSspéc17'!$V$47/'1C TSspéc17'!$V$17,"")</f>
        <v/>
      </c>
      <c r="AB1208" s="543" t="str">
        <f>IF(AND('1C TSspéc17'!$V$17&lt;&gt;0,'1C TSspéc17'!$C$12="OUI"),'1C TSspéc17'!$V$48/'1C TSspéc17'!$V$17,"")</f>
        <v/>
      </c>
      <c r="AC1208" s="543" t="str">
        <f>IF(AND('1C TSspéc17'!$V$17&lt;&gt;0,'1C TSspéc17'!$C$12="OUI"),'1C TSspéc17'!$V$49/'1C TSspéc17'!$V$17,"")</f>
        <v/>
      </c>
      <c r="AD1208" s="543" t="str">
        <f>IF(AND('1C TSspéc17'!$V$17&lt;&gt;0,'1C TSspéc17'!$C$12="OUI"),'1C TSspéc17'!$V$50/'1C TSspéc17'!$V$17,"")</f>
        <v/>
      </c>
      <c r="AE1208" s="543" t="str">
        <f>IF(AND('1C TSspéc17'!$V$17&lt;&gt;0,'1C TSspéc17'!$C$12="OUI"),'1C TSspéc17'!$V$51/'1C TSspéc17'!$V$17,"")</f>
        <v/>
      </c>
      <c r="AF1208" s="543" t="str">
        <f>IF(AND('1C TSspéc17'!$V$17&lt;&gt;0,'1C TSspéc17'!$C$12="OUI"),'1C TSspéc17'!$V$52/'1C TSspéc17'!$V$17,"")</f>
        <v/>
      </c>
      <c r="AG1208" s="543" t="str">
        <f>IF(AND('1C TSspéc17'!$V$17&lt;&gt;0,'1C TSspéc17'!$C$12="OUI"),'1C TSspéc17'!$V$53/'1C TSspéc17'!$V$17,"")</f>
        <v/>
      </c>
      <c r="AH1208" s="543" t="str">
        <f>IF(AND('1C TSspéc17'!$V$17&lt;&gt;0,'1C TSspéc17'!$C$12="OUI"),'1C TSspéc17'!$V$54/'1C TSspéc17'!$V$17,"")</f>
        <v/>
      </c>
      <c r="AI1208" s="543" t="str">
        <f>IF(AND('1C TSspéc17'!$V$17&lt;&gt;0,'1C TSspéc17'!$C$12="OUI"),'1C TSspéc17'!$V$55/'1C TSspéc17'!$V$17,"")</f>
        <v/>
      </c>
      <c r="AJ1208" s="543" t="str">
        <f>IF(AND('1C TSspéc17'!$V$17&lt;&gt;0,'1C TSspéc17'!$C$12="OUI"),'1C TSspéc17'!$V$56/'1C TSspéc17'!$V$17,"")</f>
        <v/>
      </c>
      <c r="AK1208" s="543" t="str">
        <f>IF(AND('1C TSspéc17'!$V$17&lt;&gt;0,'1C TSspéc17'!$C$12="OUI"),'1C TSspéc17'!$V$57/'1C TSspéc17'!$V$17,"")</f>
        <v/>
      </c>
      <c r="AL1208" s="72">
        <f>IF(AND('1C TSspéc17'!$V$17&lt;&gt;0,'1C TSspéc17'!$C$12="OUI"),N1208+AK1208,N1208)</f>
        <v>0</v>
      </c>
      <c r="AM1208" s="417">
        <f t="shared" si="322"/>
        <v>0</v>
      </c>
      <c r="AN1208" s="417">
        <f t="shared" si="323"/>
        <v>0</v>
      </c>
      <c r="AO1208" s="418" t="str">
        <f>IF(AND('1C TSspéc17'!$V$17&lt;&gt;0,'1C TSspéc17'!$V$30&lt;&gt;0),AM1208+AN1208,"")</f>
        <v/>
      </c>
      <c r="AP1208" s="573" t="str">
        <f>IF(AND('1C TSspéc17'!$V$17&lt;&gt;0,'1C TSspéc17'!$V$30&lt;&gt;0),AM1208-AR1208,"")</f>
        <v/>
      </c>
      <c r="AQ1208" s="583">
        <f t="shared" si="324"/>
        <v>0</v>
      </c>
      <c r="AR1208" s="596"/>
      <c r="AS1208" s="102"/>
      <c r="AT1208" s="27" t="str">
        <f>IF(('1C TSspéc17'!V$17*FICHE!$C$14&lt;J1208),"Forfait limité à "&amp;FICHE!$C$14&amp;"€/jour","")</f>
        <v/>
      </c>
      <c r="AU1208" s="592"/>
      <c r="AV1208" s="824"/>
      <c r="AW1208" s="824"/>
      <c r="AX1208" s="824"/>
      <c r="AY1208" s="824"/>
      <c r="AZ1208" s="824"/>
      <c r="BA1208" s="767"/>
      <c r="BB1208" s="767"/>
      <c r="BC1208" s="767"/>
      <c r="BD1208" s="767"/>
      <c r="BE1208" s="767"/>
      <c r="BF1208" s="767"/>
      <c r="BG1208" s="767"/>
      <c r="BH1208" s="767"/>
      <c r="BI1208" s="767"/>
      <c r="BJ1208" s="767"/>
      <c r="BK1208" s="767"/>
      <c r="BL1208" s="767"/>
      <c r="BM1208" s="767"/>
      <c r="BN1208" s="767"/>
      <c r="BO1208" s="767"/>
      <c r="BP1208" s="767"/>
      <c r="BQ1208" s="767"/>
      <c r="BR1208" s="767"/>
      <c r="BS1208" s="767"/>
      <c r="BT1208" s="767"/>
      <c r="BU1208" s="767"/>
      <c r="BV1208" s="767"/>
      <c r="BW1208" s="767"/>
      <c r="BX1208" s="767"/>
      <c r="BY1208" s="767"/>
      <c r="BZ1208" s="767"/>
      <c r="CA1208" s="767"/>
      <c r="CB1208" s="767"/>
      <c r="CC1208" s="767"/>
      <c r="CD1208" s="767"/>
      <c r="CE1208" s="767"/>
      <c r="CF1208" s="767"/>
      <c r="CG1208" s="767"/>
      <c r="CH1208" s="767"/>
      <c r="CI1208" s="767"/>
      <c r="CJ1208" s="767"/>
      <c r="CK1208" s="767"/>
      <c r="CL1208" s="767"/>
      <c r="CM1208" s="767"/>
      <c r="CN1208" s="767"/>
      <c r="CO1208" s="767"/>
      <c r="CP1208" s="767"/>
      <c r="CQ1208" s="767"/>
      <c r="CR1208" s="767"/>
      <c r="CS1208" s="767"/>
      <c r="CT1208" s="767"/>
      <c r="CU1208" s="767"/>
      <c r="CV1208" s="767"/>
      <c r="CW1208" s="767"/>
      <c r="CX1208" s="767"/>
      <c r="CY1208" s="767"/>
      <c r="CZ1208" s="767"/>
      <c r="DA1208" s="767"/>
      <c r="DB1208" s="767"/>
      <c r="DC1208" s="767"/>
      <c r="DD1208" s="767"/>
      <c r="DE1208" s="767"/>
      <c r="DF1208" s="767"/>
      <c r="DG1208" s="767"/>
      <c r="DH1208" s="767"/>
      <c r="DI1208" s="767"/>
      <c r="DJ1208" s="767"/>
      <c r="DK1208" s="767"/>
      <c r="DL1208" s="767"/>
      <c r="DM1208" s="767"/>
      <c r="DN1208" s="767"/>
      <c r="DO1208" s="767"/>
      <c r="DP1208" s="767"/>
      <c r="DQ1208" s="767"/>
      <c r="DR1208" s="767"/>
      <c r="DS1208" s="767"/>
      <c r="DT1208" s="767"/>
      <c r="DU1208" s="767"/>
      <c r="DV1208" s="767"/>
      <c r="DW1208" s="767"/>
      <c r="DX1208" s="767"/>
      <c r="DY1208" s="767"/>
      <c r="DZ1208" s="767"/>
      <c r="EA1208" s="767"/>
      <c r="EB1208" s="767"/>
      <c r="EC1208" s="767"/>
      <c r="ED1208" s="767"/>
      <c r="EE1208" s="767"/>
      <c r="EF1208" s="767"/>
      <c r="EG1208" s="767"/>
      <c r="EH1208" s="767"/>
      <c r="EI1208" s="767"/>
      <c r="EJ1208" s="767"/>
      <c r="EK1208" s="767"/>
      <c r="EL1208" s="767"/>
      <c r="EM1208" s="767"/>
      <c r="EN1208" s="767"/>
      <c r="EO1208" s="767"/>
      <c r="EP1208" s="767"/>
      <c r="EQ1208" s="767"/>
      <c r="ER1208" s="767"/>
      <c r="ES1208" s="767"/>
      <c r="ET1208" s="767"/>
      <c r="EU1208" s="767"/>
      <c r="EV1208" s="767"/>
      <c r="EW1208" s="767"/>
      <c r="EX1208" s="767"/>
      <c r="EY1208" s="767"/>
      <c r="EZ1208" s="767"/>
      <c r="FA1208" s="767"/>
      <c r="FB1208" s="767"/>
      <c r="FC1208" s="767"/>
      <c r="FD1208" s="767"/>
      <c r="FE1208" s="767"/>
      <c r="FF1208" s="767"/>
      <c r="FG1208" s="767"/>
      <c r="FH1208" s="767"/>
      <c r="FI1208" s="767"/>
      <c r="FJ1208" s="767"/>
      <c r="FK1208" s="767"/>
      <c r="FL1208" s="767"/>
      <c r="FM1208" s="767"/>
      <c r="FN1208" s="767"/>
      <c r="FO1208" s="767"/>
      <c r="FP1208" s="767"/>
      <c r="FQ1208" s="767"/>
      <c r="FR1208" s="767"/>
      <c r="FS1208" s="767"/>
      <c r="FT1208" s="767"/>
      <c r="FU1208" s="767"/>
      <c r="FV1208" s="767"/>
      <c r="FW1208" s="767"/>
      <c r="FX1208" s="767"/>
      <c r="FY1208" s="767"/>
      <c r="FZ1208" s="767"/>
      <c r="GA1208" s="767"/>
      <c r="GB1208" s="767"/>
      <c r="GC1208" s="767"/>
      <c r="GD1208" s="767"/>
      <c r="GE1208" s="767"/>
      <c r="GF1208" s="767"/>
      <c r="GG1208" s="767"/>
      <c r="GH1208" s="767"/>
      <c r="GI1208" s="767"/>
      <c r="GJ1208" s="767"/>
      <c r="GK1208" s="767"/>
      <c r="GL1208" s="767"/>
      <c r="GM1208" s="767"/>
      <c r="GN1208" s="767"/>
      <c r="GO1208" s="767"/>
      <c r="GP1208" s="767"/>
      <c r="GQ1208" s="767"/>
      <c r="GR1208" s="767"/>
      <c r="GS1208" s="767"/>
      <c r="GT1208" s="767"/>
      <c r="GU1208" s="767"/>
      <c r="GV1208" s="767"/>
      <c r="GW1208" s="767"/>
      <c r="GX1208" s="767"/>
      <c r="GY1208" s="767"/>
      <c r="GZ1208" s="767"/>
      <c r="HA1208" s="767"/>
      <c r="HB1208" s="767"/>
      <c r="HC1208" s="767"/>
    </row>
    <row r="1209" spans="1:211" s="864" customFormat="1" ht="13.9" hidden="1" customHeight="1">
      <c r="A1209" s="307"/>
      <c r="B1209" s="351"/>
      <c r="C1209" s="971" t="str">
        <f>IF('1C TSspéc17'!W$17&lt;&gt;0,'1C TSspéc17'!$B$12,"")</f>
        <v/>
      </c>
      <c r="D1209" s="972"/>
      <c r="E1209" s="973"/>
      <c r="F1209" s="93">
        <f>IF(AND($C1209='1C TSspéc17'!$B$12,'1C TSspéc17'!$B$16="spécifiques",'1C TSspéc17'!$W$17&lt;&gt;""),'1C TSspéc17'!$W$21,"")</f>
        <v>0</v>
      </c>
      <c r="G1209" s="863"/>
      <c r="H1209" s="745">
        <v>0.21</v>
      </c>
      <c r="I1209" s="747">
        <v>1</v>
      </c>
      <c r="J1209" s="312"/>
      <c r="K1209" s="680">
        <f t="shared" si="321"/>
        <v>0</v>
      </c>
      <c r="L1209" s="556">
        <f>IF(OR('1C TSspéc17'!$B$12="",'1C TSspéc17'!W$30=0),0,IF(AND('1C TSspéc17'!$B$12&lt;&gt;"",$K$2="Pôle",'1C TSspéc17'!$C$12="OUI"),(('1C TSspéc17'!W$22+'1C TSspéc17'!W$23+'1C TSspéc17'!W$24+'1C TSspéc17'!W$25+'1C TSspéc17'!W$29)/'1C TSspéc17'!W$17),IF(AND('1C TSspéc17'!$B$12&lt;&gt;"",$K$2="Pôle",'1C TSspéc17'!$C$12="NON"),(('1C TSspéc17'!W$22+'1C TSspéc17'!W$23+'1C TSspéc17'!W$24+'1C TSspéc17'!W$25+'1C TSspéc17'!W$29)/'1C TSspéc17'!W$30),IF(AND('1C TSspéc17'!$B$12&lt;&gt;"",$K$2&lt;&gt;"Pôle",'1C TSspéc17'!$C$12="OUI"),(('1C TSspéc17'!W$22+'1C TSspéc17'!W$23+'1C TSspéc17'!W$24+'1C TSspéc17'!W$25+'1C TSspéc17'!W$26+'1C TSspéc17'!W$27+'1C TSspéc17'!W$28+'1C TSspéc17'!W$29)/'1C TSspéc17'!W$17),IF(AND('1C TSspéc17'!$B$12&lt;&gt;"",$K$2&lt;&gt;"Pôle",'1C TSspéc17'!$C$12="NON"),(('1C TSspéc17'!W$22+'1C TSspéc17'!W$23+'1C TSspéc17'!W$24+'1C TSspéc17'!W$25+'1C TSspéc17'!W$26+'1C TSspéc17'!W$27+'1C TSspéc17'!W$28+'1C TSspéc17'!W$29)/'1C TSspéc17'!W$30))))))</f>
        <v>0</v>
      </c>
      <c r="M1209" s="556">
        <f>IF(OR('1C TSspéc17'!$B$12="",'1C TSspéc17'!W$30=0),0,IF(AND('1C TSspéc17'!$B$12&lt;&gt;"",$K$2="Pôle",'1C TSspéc17'!$C$12="OUI"),(('1C TSspéc17'!W$26+'1C TSspéc17'!W$27+'1C TSspéc17'!W$28)/'1C TSspéc17'!W$17),IF(AND('1C TSspéc17'!$B$12&lt;&gt;"",$K$2="Pôle",'1C TSspéc17'!$C$12="NON"),(('1C TSspéc17'!W$26+'1C TSspéc17'!W$27+'1C TSspéc17'!W$28)/'1C TSspéc17'!W$30),IF(AND('1C TSspéc17'!$B$12&lt;&gt;"",$K$2&lt;&gt;"Pôle"),0))))</f>
        <v>0</v>
      </c>
      <c r="N1209" s="557">
        <f>IF(AND('1C TSspéc17'!$B$12&lt;&gt;0,'1C TSspéc17'!$W$30&lt;&gt;0),L1209+M1209,0)</f>
        <v>0</v>
      </c>
      <c r="O1209" s="893" t="str">
        <f>IF(AND('1C TSspéc17'!$W$17&lt;&gt;0,'1C TSspéc17'!$C$12="OUI"),'1C TSspéc17'!$W$35/'1C TSspéc17'!$W$17,"")</f>
        <v/>
      </c>
      <c r="P1209" s="543" t="str">
        <f>IF(AND('1C TSspéc17'!$W$17&lt;&gt;0,'1C TSspéc17'!$C$12="OUI"),'1C TSspéc17'!$W$36/'1C TSspéc17'!$W$17,"")</f>
        <v/>
      </c>
      <c r="Q1209" s="543" t="str">
        <f>IF(AND('1C TSspéc17'!$W$17&lt;&gt;0,'1C TSspéc17'!$C$12="OUI"),'1C TSspéc17'!$W$37/'1C TSspéc17'!$W$17,"")</f>
        <v/>
      </c>
      <c r="R1209" s="543" t="str">
        <f>IF(AND('1C TSspéc17'!$W$17&lt;&gt;0,'1C TSspéc17'!$C$12="OUI"),'1C TSspéc17'!$W$38/'1C TSspéc17'!$W$17,"")</f>
        <v/>
      </c>
      <c r="S1209" s="543" t="str">
        <f>IF(AND('1C TSspéc17'!$W$17&lt;&gt;0,'1C TSspéc17'!$C$12="OUI"),'1C TSspéc17'!$W$39/'1C TSspéc17'!$W$17,"")</f>
        <v/>
      </c>
      <c r="T1209" s="543" t="str">
        <f>IF(AND('1C TSspéc17'!$W$17&lt;&gt;0,'1C TSspéc17'!$C$12="OUI"),'1C TSspéc17'!$W$40/'1C TSspéc17'!$W$17,"")</f>
        <v/>
      </c>
      <c r="U1209" s="543" t="str">
        <f>IF(AND('1C TSspéc17'!$W$17&lt;&gt;0,'1C TSspéc17'!$C$12="OUI"),'1C TSspéc17'!$W$41/'1C TSspéc17'!$W$17,"")</f>
        <v/>
      </c>
      <c r="V1209" s="543" t="str">
        <f>IF(AND('1C TSspéc17'!$W$17&lt;&gt;0,'1C TSspéc17'!$C$12="OUI"),'1C TSspéc17'!$W$42/'1C TSspéc17'!$W$17,"")</f>
        <v/>
      </c>
      <c r="W1209" s="543" t="str">
        <f>IF(AND('1C TSspéc17'!$W$17&lt;&gt;0,'1C TSspéc17'!$C$12="OUI"),'1C TSspéc17'!$W$43/'1C TSspéc17'!$W$17,"")</f>
        <v/>
      </c>
      <c r="X1209" s="543" t="str">
        <f>IF(AND('1C TSspéc17'!$W$17&lt;&gt;0,'1C TSspéc17'!$C$12="OUI"),'1C TSspéc17'!$W$44/'1C TSspéc17'!$W$17,"")</f>
        <v/>
      </c>
      <c r="Y1209" s="543" t="str">
        <f>IF(AND('1C TSspéc17'!$W$17&lt;&gt;0,'1C TSspéc17'!$C$12="OUI"),'1C TSspéc17'!$W$45/'1C TSspéc17'!$W$17,"")</f>
        <v/>
      </c>
      <c r="Z1209" s="543" t="str">
        <f>IF(AND('1C TSspéc17'!$W$17&lt;&gt;0,'1C TSspéc17'!$C$12="OUI"),'1C TSspéc17'!$W$46/'1C TSspéc17'!$W$17,"")</f>
        <v/>
      </c>
      <c r="AA1209" s="543" t="str">
        <f>IF(AND('1C TSspéc17'!$W$17&lt;&gt;0,'1C TSspéc17'!$C$12="OUI"),'1C TSspéc17'!$W$47/'1C TSspéc17'!$W$17,"")</f>
        <v/>
      </c>
      <c r="AB1209" s="543" t="str">
        <f>IF(AND('1C TSspéc17'!$W$17&lt;&gt;0,'1C TSspéc17'!$C$12="OUI"),'1C TSspéc17'!$W$48/'1C TSspéc17'!$W$17,"")</f>
        <v/>
      </c>
      <c r="AC1209" s="543" t="str">
        <f>IF(AND('1C TSspéc17'!$W$17&lt;&gt;0,'1C TSspéc17'!$C$12="OUI"),'1C TSspéc17'!$W$49/'1C TSspéc17'!$W$17,"")</f>
        <v/>
      </c>
      <c r="AD1209" s="543" t="str">
        <f>IF(AND('1C TSspéc17'!$W$17&lt;&gt;0,'1C TSspéc17'!$C$12="OUI"),'1C TSspéc17'!$W$50/'1C TSspéc17'!$W$17,"")</f>
        <v/>
      </c>
      <c r="AE1209" s="543" t="str">
        <f>IF(AND('1C TSspéc17'!$W$17&lt;&gt;0,'1C TSspéc17'!$C$12="OUI"),'1C TSspéc17'!$W$51/'1C TSspéc17'!$W$17,"")</f>
        <v/>
      </c>
      <c r="AF1209" s="543" t="str">
        <f>IF(AND('1C TSspéc17'!$W$17&lt;&gt;0,'1C TSspéc17'!$C$12="OUI"),'1C TSspéc17'!$W$52/'1C TSspéc17'!$W$17,"")</f>
        <v/>
      </c>
      <c r="AG1209" s="543" t="str">
        <f>IF(AND('1C TSspéc17'!$W$17&lt;&gt;0,'1C TSspéc17'!$C$12="OUI"),'1C TSspéc17'!$W$53/'1C TSspéc17'!$W$17,"")</f>
        <v/>
      </c>
      <c r="AH1209" s="543" t="str">
        <f>IF(AND('1C TSspéc17'!$W$17&lt;&gt;0,'1C TSspéc17'!$C$12="OUI"),'1C TSspéc17'!$W$54/'1C TSspéc17'!$W$17,"")</f>
        <v/>
      </c>
      <c r="AI1209" s="543" t="str">
        <f>IF(AND('1C TSspéc17'!$W$17&lt;&gt;0,'1C TSspéc17'!$C$12="OUI"),'1C TSspéc17'!$W$55/'1C TSspéc17'!$W$17,"")</f>
        <v/>
      </c>
      <c r="AJ1209" s="543" t="str">
        <f>IF(AND('1C TSspéc17'!$W$17&lt;&gt;0,'1C TSspéc17'!$C$12="OUI"),'1C TSspéc17'!$W$56/'1C TSspéc17'!$W$17,"")</f>
        <v/>
      </c>
      <c r="AK1209" s="543" t="str">
        <f>IF(AND('1C TSspéc17'!$W$17&lt;&gt;0,'1C TSspéc17'!$C$12="OUI"),'1C TSspéc17'!$W$57/'1C TSspéc17'!$W$17,"")</f>
        <v/>
      </c>
      <c r="AL1209" s="72">
        <f>IF(AND('1C TSspéc17'!$W$17&lt;&gt;0,'1C TSspéc17'!$C$12="OUI"),N1209+AK1209,N1209)</f>
        <v>0</v>
      </c>
      <c r="AM1209" s="417">
        <f t="shared" si="322"/>
        <v>0</v>
      </c>
      <c r="AN1209" s="417">
        <f t="shared" si="323"/>
        <v>0</v>
      </c>
      <c r="AO1209" s="418" t="str">
        <f>IF(AND('1C TSspéc17'!$W$17&lt;&gt;0,'1C TSspéc17'!$W$30&lt;&gt;0),AM1209+AN1209,"")</f>
        <v/>
      </c>
      <c r="AP1209" s="573" t="str">
        <f>IF(AND('1C TSspéc17'!$W$17&lt;&gt;0,'1C TSspéc17'!$W$30&lt;&gt;0),AM1209-AR1209,"")</f>
        <v/>
      </c>
      <c r="AQ1209" s="583">
        <f t="shared" si="324"/>
        <v>0</v>
      </c>
      <c r="AR1209" s="596"/>
      <c r="AS1209" s="102"/>
      <c r="AT1209" s="27" t="str">
        <f>IF(('1C TSspéc17'!W$17*FICHE!$C$14&lt;J1209),"Forfait limité à "&amp;FICHE!$C$14&amp;"€/jour","")</f>
        <v/>
      </c>
      <c r="AU1209" s="592"/>
      <c r="AV1209" s="824"/>
      <c r="AW1209" s="824"/>
      <c r="AX1209" s="824"/>
      <c r="AY1209" s="824"/>
      <c r="AZ1209" s="824"/>
      <c r="BA1209" s="767"/>
      <c r="BB1209" s="767"/>
      <c r="BC1209" s="767"/>
      <c r="BD1209" s="767"/>
      <c r="BE1209" s="767"/>
      <c r="BF1209" s="767"/>
      <c r="BG1209" s="767"/>
      <c r="BH1209" s="767"/>
      <c r="BI1209" s="767"/>
      <c r="BJ1209" s="767"/>
      <c r="BK1209" s="767"/>
      <c r="BL1209" s="767"/>
      <c r="BM1209" s="767"/>
      <c r="BN1209" s="767"/>
      <c r="BO1209" s="767"/>
      <c r="BP1209" s="767"/>
      <c r="BQ1209" s="767"/>
      <c r="BR1209" s="767"/>
      <c r="BS1209" s="767"/>
      <c r="BT1209" s="767"/>
      <c r="BU1209" s="767"/>
      <c r="BV1209" s="767"/>
      <c r="BW1209" s="767"/>
      <c r="BX1209" s="767"/>
      <c r="BY1209" s="767"/>
      <c r="BZ1209" s="767"/>
      <c r="CA1209" s="767"/>
      <c r="CB1209" s="767"/>
      <c r="CC1209" s="767"/>
      <c r="CD1209" s="767"/>
      <c r="CE1209" s="767"/>
      <c r="CF1209" s="767"/>
      <c r="CG1209" s="767"/>
      <c r="CH1209" s="767"/>
      <c r="CI1209" s="767"/>
      <c r="CJ1209" s="767"/>
      <c r="CK1209" s="767"/>
      <c r="CL1209" s="767"/>
      <c r="CM1209" s="767"/>
      <c r="CN1209" s="767"/>
      <c r="CO1209" s="767"/>
      <c r="CP1209" s="767"/>
      <c r="CQ1209" s="767"/>
      <c r="CR1209" s="767"/>
      <c r="CS1209" s="767"/>
      <c r="CT1209" s="767"/>
      <c r="CU1209" s="767"/>
      <c r="CV1209" s="767"/>
      <c r="CW1209" s="767"/>
      <c r="CX1209" s="767"/>
      <c r="CY1209" s="767"/>
      <c r="CZ1209" s="767"/>
      <c r="DA1209" s="767"/>
      <c r="DB1209" s="767"/>
      <c r="DC1209" s="767"/>
      <c r="DD1209" s="767"/>
      <c r="DE1209" s="767"/>
      <c r="DF1209" s="767"/>
      <c r="DG1209" s="767"/>
      <c r="DH1209" s="767"/>
      <c r="DI1209" s="767"/>
      <c r="DJ1209" s="767"/>
      <c r="DK1209" s="767"/>
      <c r="DL1209" s="767"/>
      <c r="DM1209" s="767"/>
      <c r="DN1209" s="767"/>
      <c r="DO1209" s="767"/>
      <c r="DP1209" s="767"/>
      <c r="DQ1209" s="767"/>
      <c r="DR1209" s="767"/>
      <c r="DS1209" s="767"/>
      <c r="DT1209" s="767"/>
      <c r="DU1209" s="767"/>
      <c r="DV1209" s="767"/>
      <c r="DW1209" s="767"/>
      <c r="DX1209" s="767"/>
      <c r="DY1209" s="767"/>
      <c r="DZ1209" s="767"/>
      <c r="EA1209" s="767"/>
      <c r="EB1209" s="767"/>
      <c r="EC1209" s="767"/>
      <c r="ED1209" s="767"/>
      <c r="EE1209" s="767"/>
      <c r="EF1209" s="767"/>
      <c r="EG1209" s="767"/>
      <c r="EH1209" s="767"/>
      <c r="EI1209" s="767"/>
      <c r="EJ1209" s="767"/>
      <c r="EK1209" s="767"/>
      <c r="EL1209" s="767"/>
      <c r="EM1209" s="767"/>
      <c r="EN1209" s="767"/>
      <c r="EO1209" s="767"/>
      <c r="EP1209" s="767"/>
      <c r="EQ1209" s="767"/>
      <c r="ER1209" s="767"/>
      <c r="ES1209" s="767"/>
      <c r="ET1209" s="767"/>
      <c r="EU1209" s="767"/>
      <c r="EV1209" s="767"/>
      <c r="EW1209" s="767"/>
      <c r="EX1209" s="767"/>
      <c r="EY1209" s="767"/>
      <c r="EZ1209" s="767"/>
      <c r="FA1209" s="767"/>
      <c r="FB1209" s="767"/>
      <c r="FC1209" s="767"/>
      <c r="FD1209" s="767"/>
      <c r="FE1209" s="767"/>
      <c r="FF1209" s="767"/>
      <c r="FG1209" s="767"/>
      <c r="FH1209" s="767"/>
      <c r="FI1209" s="767"/>
      <c r="FJ1209" s="767"/>
      <c r="FK1209" s="767"/>
      <c r="FL1209" s="767"/>
      <c r="FM1209" s="767"/>
      <c r="FN1209" s="767"/>
      <c r="FO1209" s="767"/>
      <c r="FP1209" s="767"/>
      <c r="FQ1209" s="767"/>
      <c r="FR1209" s="767"/>
      <c r="FS1209" s="767"/>
      <c r="FT1209" s="767"/>
      <c r="FU1209" s="767"/>
      <c r="FV1209" s="767"/>
      <c r="FW1209" s="767"/>
      <c r="FX1209" s="767"/>
      <c r="FY1209" s="767"/>
      <c r="FZ1209" s="767"/>
      <c r="GA1209" s="767"/>
      <c r="GB1209" s="767"/>
      <c r="GC1209" s="767"/>
      <c r="GD1209" s="767"/>
      <c r="GE1209" s="767"/>
      <c r="GF1209" s="767"/>
      <c r="GG1209" s="767"/>
      <c r="GH1209" s="767"/>
      <c r="GI1209" s="767"/>
      <c r="GJ1209" s="767"/>
      <c r="GK1209" s="767"/>
      <c r="GL1209" s="767"/>
      <c r="GM1209" s="767"/>
      <c r="GN1209" s="767"/>
      <c r="GO1209" s="767"/>
      <c r="GP1209" s="767"/>
      <c r="GQ1209" s="767"/>
      <c r="GR1209" s="767"/>
      <c r="GS1209" s="767"/>
      <c r="GT1209" s="767"/>
      <c r="GU1209" s="767"/>
      <c r="GV1209" s="767"/>
      <c r="GW1209" s="767"/>
      <c r="GX1209" s="767"/>
      <c r="GY1209" s="767"/>
      <c r="GZ1209" s="767"/>
      <c r="HA1209" s="767"/>
      <c r="HB1209" s="767"/>
      <c r="HC1209" s="767"/>
    </row>
    <row r="1210" spans="1:211" s="864" customFormat="1" ht="13.9" hidden="1" customHeight="1">
      <c r="A1210" s="307"/>
      <c r="B1210" s="351"/>
      <c r="C1210" s="971" t="str">
        <f>IF('1C TSspéc17'!X$17&lt;&gt;0,'1C TSspéc17'!$B$12,"")</f>
        <v/>
      </c>
      <c r="D1210" s="972"/>
      <c r="E1210" s="973"/>
      <c r="F1210" s="93">
        <f>IF(AND($C1210='1C TSspéc17'!$B$12,'1C TSspéc17'!$B$16="spécifiques",'1C TSspéc17'!$X$17&lt;&gt;""),'1C TSspéc17'!$X$21,"")</f>
        <v>0</v>
      </c>
      <c r="G1210" s="863"/>
      <c r="H1210" s="745">
        <v>0.21</v>
      </c>
      <c r="I1210" s="747">
        <v>1</v>
      </c>
      <c r="J1210" s="312"/>
      <c r="K1210" s="680">
        <f t="shared" si="321"/>
        <v>0</v>
      </c>
      <c r="L1210" s="556">
        <f>IF(OR('1C TSspéc17'!$B$12="",'1C TSspéc17'!X$30=0),0,IF(AND('1C TSspéc17'!$B$12&lt;&gt;"",$K$2="Pôle",'1C TSspéc17'!$C$12="OUI"),(('1C TSspéc17'!X$22+'1C TSspéc17'!X$23+'1C TSspéc17'!X$24+'1C TSspéc17'!X$25+'1C TSspéc17'!X$29)/'1C TSspéc17'!X$17),IF(AND('1C TSspéc17'!$B$12&lt;&gt;"",$K$2="Pôle",'1C TSspéc17'!$C$12="NON"),(('1C TSspéc17'!X$22+'1C TSspéc17'!X$23+'1C TSspéc17'!X$24+'1C TSspéc17'!X$25+'1C TSspéc17'!X$29)/'1C TSspéc17'!X$30),IF(AND('1C TSspéc17'!$B$12&lt;&gt;"",$K$2&lt;&gt;"Pôle",'1C TSspéc17'!$C$12="OUI"),(('1C TSspéc17'!X$22+'1C TSspéc17'!X$23+'1C TSspéc17'!X$24+'1C TSspéc17'!X$25+'1C TSspéc17'!X$26+'1C TSspéc17'!X$27+'1C TSspéc17'!X$28+'1C TSspéc17'!X$29)/'1C TSspéc17'!X$17),IF(AND('1C TSspéc17'!$B$12&lt;&gt;"",$K$2&lt;&gt;"Pôle",'1C TSspéc17'!$C$12="NON"),(('1C TSspéc17'!X$22+'1C TSspéc17'!X$23+'1C TSspéc17'!X$24+'1C TSspéc17'!X$25+'1C TSspéc17'!X$26+'1C TSspéc17'!X$27+'1C TSspéc17'!X$28+'1C TSspéc17'!X$29)/'1C TSspéc17'!X$30))))))</f>
        <v>0</v>
      </c>
      <c r="M1210" s="556">
        <f>IF(OR('1C TSspéc17'!$B$12="",'1C TSspéc17'!X$30=0),0,IF(AND('1C TSspéc17'!$B$12&lt;&gt;"",$K$2="Pôle",'1C TSspéc17'!$C$12="OUI"),(('1C TSspéc17'!X$26+'1C TSspéc17'!X$27+'1C TSspéc17'!X$28)/'1C TSspéc17'!X$17),IF(AND('1C TSspéc17'!$B$12&lt;&gt;"",$K$2="Pôle",'1C TSspéc17'!$C$12="NON"),(('1C TSspéc17'!X$26+'1C TSspéc17'!X$27+'1C TSspéc17'!X$28)/'1C TSspéc17'!X$30),IF(AND('1C TSspéc17'!$B$12&lt;&gt;"",$K$2&lt;&gt;"Pôle"),0))))</f>
        <v>0</v>
      </c>
      <c r="N1210" s="557">
        <f>IF(AND('1C TSspéc17'!$B$12&lt;&gt;0,'1C TSspéc17'!$X$30&lt;&gt;0),L1210+M1210,0)</f>
        <v>0</v>
      </c>
      <c r="O1210" s="893" t="str">
        <f>IF(AND('1C TSspéc17'!$X$17&lt;&gt;0,'1C TSspéc17'!$C$12="OUI"),'1C TSspéc17'!$X$35/'1C TSspéc17'!$X$17,"")</f>
        <v/>
      </c>
      <c r="P1210" s="543" t="str">
        <f>IF(AND('1C TSspéc17'!$X$17&lt;&gt;0,'1C TSspéc17'!$C$12="OUI"),'1C TSspéc17'!$X$36/'1C TSspéc17'!$X$17,"")</f>
        <v/>
      </c>
      <c r="Q1210" s="543" t="str">
        <f>IF(AND('1C TSspéc17'!$X$17&lt;&gt;0,'1C TSspéc17'!$C$12="OUI"),'1C TSspéc17'!$X$37/'1C TSspéc17'!$X$17,"")</f>
        <v/>
      </c>
      <c r="R1210" s="543" t="str">
        <f>IF(AND('1C TSspéc17'!$X$17&lt;&gt;0,'1C TSspéc17'!$C$12="OUI"),'1C TSspéc17'!$X$38/'1C TSspéc17'!$X$17,"")</f>
        <v/>
      </c>
      <c r="S1210" s="543" t="str">
        <f>IF(AND('1C TSspéc17'!$X$17&lt;&gt;0,'1C TSspéc17'!$C$12="OUI"),'1C TSspéc17'!$X$39/'1C TSspéc17'!$X$17,"")</f>
        <v/>
      </c>
      <c r="T1210" s="543" t="str">
        <f>IF(AND('1C TSspéc17'!$X$17&lt;&gt;0,'1C TSspéc17'!$C$12="OUI"),'1C TSspéc17'!$X$40/'1C TSspéc17'!$X$17,"")</f>
        <v/>
      </c>
      <c r="U1210" s="543" t="str">
        <f>IF(AND('1C TSspéc17'!$X$17&lt;&gt;0,'1C TSspéc17'!$C$12="OUI"),'1C TSspéc17'!$X$41/'1C TSspéc17'!$X$17,"")</f>
        <v/>
      </c>
      <c r="V1210" s="543" t="str">
        <f>IF(AND('1C TSspéc17'!$X$17&lt;&gt;0,'1C TSspéc17'!$C$12="OUI"),'1C TSspéc17'!$X$42/'1C TSspéc17'!$X$17,"")</f>
        <v/>
      </c>
      <c r="W1210" s="543" t="str">
        <f>IF(AND('1C TSspéc17'!$X$17&lt;&gt;0,'1C TSspéc17'!$C$12="OUI"),'1C TSspéc17'!$X$43/'1C TSspéc17'!$X$17,"")</f>
        <v/>
      </c>
      <c r="X1210" s="543" t="str">
        <f>IF(AND('1C TSspéc17'!$X$17&lt;&gt;0,'1C TSspéc17'!$C$12="OUI"),'1C TSspéc17'!$X$44/'1C TSspéc17'!$X$17,"")</f>
        <v/>
      </c>
      <c r="Y1210" s="543" t="str">
        <f>IF(AND('1C TSspéc17'!$X$17&lt;&gt;0,'1C TSspéc17'!$C$12="OUI"),'1C TSspéc17'!$X$45/'1C TSspéc17'!$X$17,"")</f>
        <v/>
      </c>
      <c r="Z1210" s="543" t="str">
        <f>IF(AND('1C TSspéc17'!$X$17&lt;&gt;0,'1C TSspéc17'!$C$12="OUI"),'1C TSspéc17'!$X$46/'1C TSspéc17'!$X$17,"")</f>
        <v/>
      </c>
      <c r="AA1210" s="543" t="str">
        <f>IF(AND('1C TSspéc17'!$X$17&lt;&gt;0,'1C TSspéc17'!$C$12="OUI"),'1C TSspéc17'!$X$47/'1C TSspéc17'!$X$17,"")</f>
        <v/>
      </c>
      <c r="AB1210" s="543" t="str">
        <f>IF(AND('1C TSspéc17'!$X$17&lt;&gt;0,'1C TSspéc17'!$C$12="OUI"),'1C TSspéc17'!$X$48/'1C TSspéc17'!$X$17,"")</f>
        <v/>
      </c>
      <c r="AC1210" s="543" t="str">
        <f>IF(AND('1C TSspéc17'!$X$17&lt;&gt;0,'1C TSspéc17'!$C$12="OUI"),'1C TSspéc17'!$X$49/'1C TSspéc17'!$X$17,"")</f>
        <v/>
      </c>
      <c r="AD1210" s="543" t="str">
        <f>IF(AND('1C TSspéc17'!$X$17&lt;&gt;0,'1C TSspéc17'!$C$12="OUI"),'1C TSspéc17'!$X$50/'1C TSspéc17'!$X$17,"")</f>
        <v/>
      </c>
      <c r="AE1210" s="543" t="str">
        <f>IF(AND('1C TSspéc17'!$X$17&lt;&gt;0,'1C TSspéc17'!$C$12="OUI"),'1C TSspéc17'!$X$51/'1C TSspéc17'!$X$17,"")</f>
        <v/>
      </c>
      <c r="AF1210" s="543" t="str">
        <f>IF(AND('1C TSspéc17'!$X$17&lt;&gt;0,'1C TSspéc17'!$C$12="OUI"),'1C TSspéc17'!$X$52/'1C TSspéc17'!$X$17,"")</f>
        <v/>
      </c>
      <c r="AG1210" s="543" t="str">
        <f>IF(AND('1C TSspéc17'!$X$17&lt;&gt;0,'1C TSspéc17'!$C$12="OUI"),'1C TSspéc17'!$X$53/'1C TSspéc17'!$X$17,"")</f>
        <v/>
      </c>
      <c r="AH1210" s="543" t="str">
        <f>IF(AND('1C TSspéc17'!$X$17&lt;&gt;0,'1C TSspéc17'!$C$12="OUI"),'1C TSspéc17'!$X$54/'1C TSspéc17'!$X$17,"")</f>
        <v/>
      </c>
      <c r="AI1210" s="543" t="str">
        <f>IF(AND('1C TSspéc17'!$X$17&lt;&gt;0,'1C TSspéc17'!$C$12="OUI"),'1C TSspéc17'!$X$55/'1C TSspéc17'!$X$17,"")</f>
        <v/>
      </c>
      <c r="AJ1210" s="543" t="str">
        <f>IF(AND('1C TSspéc17'!$X$17&lt;&gt;0,'1C TSspéc17'!$C$12="OUI"),'1C TSspéc17'!$X$56/'1C TSspéc17'!$X$17,"")</f>
        <v/>
      </c>
      <c r="AK1210" s="543" t="str">
        <f>IF(AND('1C TSspéc17'!$X$17&lt;&gt;0,'1C TSspéc17'!$C$12="OUI"),'1C TSspéc17'!$X$57/'1C TSspéc17'!$X$17,"")</f>
        <v/>
      </c>
      <c r="AL1210" s="72">
        <f>IF(AND('1C TSspéc17'!$X$17&lt;&gt;0,'1C TSspéc17'!$C$12="OUI"),N1210+AK1210,N1210)</f>
        <v>0</v>
      </c>
      <c r="AM1210" s="417">
        <f t="shared" si="322"/>
        <v>0</v>
      </c>
      <c r="AN1210" s="417">
        <f t="shared" si="323"/>
        <v>0</v>
      </c>
      <c r="AO1210" s="418" t="str">
        <f>IF(AND('1C TSspéc17'!$X$17&lt;&gt;0,'1C TSspéc17'!$X$30&lt;&gt;0),AM1210+AN1210,"")</f>
        <v/>
      </c>
      <c r="AP1210" s="573" t="str">
        <f>IF(AND('1C TSspéc17'!$X$17&lt;&gt;0,'1C TSspéc17'!$X$30&lt;&gt;0),AM1210-AR1210,"")</f>
        <v/>
      </c>
      <c r="AQ1210" s="583">
        <f t="shared" si="324"/>
        <v>0</v>
      </c>
      <c r="AR1210" s="596"/>
      <c r="AS1210" s="102"/>
      <c r="AT1210" s="27" t="str">
        <f>IF(('1C TSspéc17'!X$17*FICHE!$C$14&lt;J1210),"Forfait limité à "&amp;FICHE!$C$14&amp;"€/jour","")</f>
        <v/>
      </c>
      <c r="AU1210" s="592"/>
      <c r="AV1210" s="824"/>
      <c r="AW1210" s="824"/>
      <c r="AX1210" s="824"/>
      <c r="AY1210" s="824"/>
      <c r="AZ1210" s="824"/>
      <c r="BA1210" s="767"/>
      <c r="BB1210" s="767"/>
      <c r="BC1210" s="767"/>
      <c r="BD1210" s="767"/>
      <c r="BE1210" s="767"/>
      <c r="BF1210" s="767"/>
      <c r="BG1210" s="767"/>
      <c r="BH1210" s="767"/>
      <c r="BI1210" s="767"/>
      <c r="BJ1210" s="767"/>
      <c r="BK1210" s="767"/>
      <c r="BL1210" s="767"/>
      <c r="BM1210" s="767"/>
      <c r="BN1210" s="767"/>
      <c r="BO1210" s="767"/>
      <c r="BP1210" s="767"/>
      <c r="BQ1210" s="767"/>
      <c r="BR1210" s="767"/>
      <c r="BS1210" s="767"/>
      <c r="BT1210" s="767"/>
      <c r="BU1210" s="767"/>
      <c r="BV1210" s="767"/>
      <c r="BW1210" s="767"/>
      <c r="BX1210" s="767"/>
      <c r="BY1210" s="767"/>
      <c r="BZ1210" s="767"/>
      <c r="CA1210" s="767"/>
      <c r="CB1210" s="767"/>
      <c r="CC1210" s="767"/>
      <c r="CD1210" s="767"/>
      <c r="CE1210" s="767"/>
      <c r="CF1210" s="767"/>
      <c r="CG1210" s="767"/>
      <c r="CH1210" s="767"/>
      <c r="CI1210" s="767"/>
      <c r="CJ1210" s="767"/>
      <c r="CK1210" s="767"/>
      <c r="CL1210" s="767"/>
      <c r="CM1210" s="767"/>
      <c r="CN1210" s="767"/>
      <c r="CO1210" s="767"/>
      <c r="CP1210" s="767"/>
      <c r="CQ1210" s="767"/>
      <c r="CR1210" s="767"/>
      <c r="CS1210" s="767"/>
      <c r="CT1210" s="767"/>
      <c r="CU1210" s="767"/>
      <c r="CV1210" s="767"/>
      <c r="CW1210" s="767"/>
      <c r="CX1210" s="767"/>
      <c r="CY1210" s="767"/>
      <c r="CZ1210" s="767"/>
      <c r="DA1210" s="767"/>
      <c r="DB1210" s="767"/>
      <c r="DC1210" s="767"/>
      <c r="DD1210" s="767"/>
      <c r="DE1210" s="767"/>
      <c r="DF1210" s="767"/>
      <c r="DG1210" s="767"/>
      <c r="DH1210" s="767"/>
      <c r="DI1210" s="767"/>
      <c r="DJ1210" s="767"/>
      <c r="DK1210" s="767"/>
      <c r="DL1210" s="767"/>
      <c r="DM1210" s="767"/>
      <c r="DN1210" s="767"/>
      <c r="DO1210" s="767"/>
      <c r="DP1210" s="767"/>
      <c r="DQ1210" s="767"/>
      <c r="DR1210" s="767"/>
      <c r="DS1210" s="767"/>
      <c r="DT1210" s="767"/>
      <c r="DU1210" s="767"/>
      <c r="DV1210" s="767"/>
      <c r="DW1210" s="767"/>
      <c r="DX1210" s="767"/>
      <c r="DY1210" s="767"/>
      <c r="DZ1210" s="767"/>
      <c r="EA1210" s="767"/>
      <c r="EB1210" s="767"/>
      <c r="EC1210" s="767"/>
      <c r="ED1210" s="767"/>
      <c r="EE1210" s="767"/>
      <c r="EF1210" s="767"/>
      <c r="EG1210" s="767"/>
      <c r="EH1210" s="767"/>
      <c r="EI1210" s="767"/>
      <c r="EJ1210" s="767"/>
      <c r="EK1210" s="767"/>
      <c r="EL1210" s="767"/>
      <c r="EM1210" s="767"/>
      <c r="EN1210" s="767"/>
      <c r="EO1210" s="767"/>
      <c r="EP1210" s="767"/>
      <c r="EQ1210" s="767"/>
      <c r="ER1210" s="767"/>
      <c r="ES1210" s="767"/>
      <c r="ET1210" s="767"/>
      <c r="EU1210" s="767"/>
      <c r="EV1210" s="767"/>
      <c r="EW1210" s="767"/>
      <c r="EX1210" s="767"/>
      <c r="EY1210" s="767"/>
      <c r="EZ1210" s="767"/>
      <c r="FA1210" s="767"/>
      <c r="FB1210" s="767"/>
      <c r="FC1210" s="767"/>
      <c r="FD1210" s="767"/>
      <c r="FE1210" s="767"/>
      <c r="FF1210" s="767"/>
      <c r="FG1210" s="767"/>
      <c r="FH1210" s="767"/>
      <c r="FI1210" s="767"/>
      <c r="FJ1210" s="767"/>
      <c r="FK1210" s="767"/>
      <c r="FL1210" s="767"/>
      <c r="FM1210" s="767"/>
      <c r="FN1210" s="767"/>
      <c r="FO1210" s="767"/>
      <c r="FP1210" s="767"/>
      <c r="FQ1210" s="767"/>
      <c r="FR1210" s="767"/>
      <c r="FS1210" s="767"/>
      <c r="FT1210" s="767"/>
      <c r="FU1210" s="767"/>
      <c r="FV1210" s="767"/>
      <c r="FW1210" s="767"/>
      <c r="FX1210" s="767"/>
      <c r="FY1210" s="767"/>
      <c r="FZ1210" s="767"/>
      <c r="GA1210" s="767"/>
      <c r="GB1210" s="767"/>
      <c r="GC1210" s="767"/>
      <c r="GD1210" s="767"/>
      <c r="GE1210" s="767"/>
      <c r="GF1210" s="767"/>
      <c r="GG1210" s="767"/>
      <c r="GH1210" s="767"/>
      <c r="GI1210" s="767"/>
      <c r="GJ1210" s="767"/>
      <c r="GK1210" s="767"/>
      <c r="GL1210" s="767"/>
      <c r="GM1210" s="767"/>
      <c r="GN1210" s="767"/>
      <c r="GO1210" s="767"/>
      <c r="GP1210" s="767"/>
      <c r="GQ1210" s="767"/>
      <c r="GR1210" s="767"/>
      <c r="GS1210" s="767"/>
      <c r="GT1210" s="767"/>
      <c r="GU1210" s="767"/>
      <c r="GV1210" s="767"/>
      <c r="GW1210" s="767"/>
      <c r="GX1210" s="767"/>
      <c r="GY1210" s="767"/>
      <c r="GZ1210" s="767"/>
      <c r="HA1210" s="767"/>
      <c r="HB1210" s="767"/>
      <c r="HC1210" s="767"/>
    </row>
    <row r="1211" spans="1:211" s="864" customFormat="1" ht="13.9" hidden="1" customHeight="1">
      <c r="A1211" s="307"/>
      <c r="B1211" s="351"/>
      <c r="C1211" s="971" t="str">
        <f>IF('1C TSspéc17'!Y$17&lt;&gt;0,'1C TSspéc17'!$B$12,"")</f>
        <v/>
      </c>
      <c r="D1211" s="972"/>
      <c r="E1211" s="973"/>
      <c r="F1211" s="93">
        <f>IF(AND($C1211='1C TSspéc17'!$B$12,'1C TSspéc17'!$B$16="spécifiques",'1C TSspéc17'!$Y$17&lt;&gt;""),'1C TSspéc17'!$Y$21,"")</f>
        <v>0</v>
      </c>
      <c r="G1211" s="863"/>
      <c r="H1211" s="745">
        <v>0.21</v>
      </c>
      <c r="I1211" s="747">
        <v>1</v>
      </c>
      <c r="J1211" s="312"/>
      <c r="K1211" s="680">
        <f t="shared" si="321"/>
        <v>0</v>
      </c>
      <c r="L1211" s="556">
        <f>IF(OR('1C TSspéc17'!$B$12="",'1C TSspéc17'!Y$30=0),0,IF(AND('1C TSspéc17'!$B$12&lt;&gt;"",$K$2="Pôle",'1C TSspéc17'!$C$12="OUI"),(('1C TSspéc17'!Y$22+'1C TSspéc17'!Y$23+'1C TSspéc17'!Y$24+'1C TSspéc17'!Y$25+'1C TSspéc17'!Y$29)/'1C TSspéc17'!Y$17),IF(AND('1C TSspéc17'!$B$12&lt;&gt;"",$K$2="Pôle",'1C TSspéc17'!$C$12="NON"),(('1C TSspéc17'!Y$22+'1C TSspéc17'!Y$23+'1C TSspéc17'!Y$24+'1C TSspéc17'!Y$25+'1C TSspéc17'!Y$29)/'1C TSspéc17'!Y$30),IF(AND('1C TSspéc17'!$B$12&lt;&gt;"",$K$2&lt;&gt;"Pôle",'1C TSspéc17'!$C$12="OUI"),(('1C TSspéc17'!Y$22+'1C TSspéc17'!Y$23+'1C TSspéc17'!Y$24+'1C TSspéc17'!Y$25+'1C TSspéc17'!Y$26+'1C TSspéc17'!Y$27+'1C TSspéc17'!Y$28+'1C TSspéc17'!Y$29)/'1C TSspéc17'!Y$17),IF(AND('1C TSspéc17'!$B$12&lt;&gt;"",$K$2&lt;&gt;"Pôle",'1C TSspéc17'!$C$12="NON"),(('1C TSspéc17'!Y$22+'1C TSspéc17'!Y$23+'1C TSspéc17'!Y$24+'1C TSspéc17'!Y$25+'1C TSspéc17'!Y$26+'1C TSspéc17'!Y$27+'1C TSspéc17'!Y$28+'1C TSspéc17'!Y$29)/'1C TSspéc17'!Y$30))))))</f>
        <v>0</v>
      </c>
      <c r="M1211" s="556">
        <f>IF(OR('1C TSspéc17'!$B$12="",'1C TSspéc17'!Y$30=0),0,IF(AND('1C TSspéc17'!$B$12&lt;&gt;"",$K$2="Pôle",'1C TSspéc17'!$C$12="OUI"),(('1C TSspéc17'!Y$26+'1C TSspéc17'!Y$27+'1C TSspéc17'!Y$28)/'1C TSspéc17'!Y$17),IF(AND('1C TSspéc17'!$B$12&lt;&gt;"",$K$2="Pôle",'1C TSspéc17'!$C$12="NON"),(('1C TSspéc17'!Y$26+'1C TSspéc17'!Y$27+'1C TSspéc17'!Y$28)/'1C TSspéc17'!Y$30),IF(AND('1C TSspéc17'!$B$12&lt;&gt;"",$K$2&lt;&gt;"Pôle"),0))))</f>
        <v>0</v>
      </c>
      <c r="N1211" s="557">
        <f>IF(AND('1C TSspéc17'!$B$12&lt;&gt;0,'1C TSspéc17'!$Y$30&lt;&gt;0),L1211+M1211,0)</f>
        <v>0</v>
      </c>
      <c r="O1211" s="893" t="str">
        <f>IF(AND('1C TSspéc17'!$Y$17&lt;&gt;0,'1C TSspéc17'!$C$12="OUI"),'1C TSspéc17'!$Y$35/'1C TSspéc17'!$Y$17,"")</f>
        <v/>
      </c>
      <c r="P1211" s="543" t="str">
        <f>IF(AND('1C TSspéc17'!$Y$17&lt;&gt;0,'1C TSspéc17'!$C$12="OUI"),'1C TSspéc17'!$Y$36/'1C TSspéc17'!$Y$17,"")</f>
        <v/>
      </c>
      <c r="Q1211" s="543" t="str">
        <f>IF(AND('1C TSspéc17'!$Y$17&lt;&gt;0,'1C TSspéc17'!$C$12="OUI"),'1C TSspéc17'!$Y$37/'1C TSspéc17'!$Y$17,"")</f>
        <v/>
      </c>
      <c r="R1211" s="543" t="str">
        <f>IF(AND('1C TSspéc17'!$Y$17&lt;&gt;0,'1C TSspéc17'!$C$12="OUI"),'1C TSspéc17'!$Y$38/'1C TSspéc17'!$Y$17,"")</f>
        <v/>
      </c>
      <c r="S1211" s="543" t="str">
        <f>IF(AND('1C TSspéc17'!$Y$17&lt;&gt;0,'1C TSspéc17'!$C$12="OUI"),'1C TSspéc17'!$Y$39/'1C TSspéc17'!$Y$17,"")</f>
        <v/>
      </c>
      <c r="T1211" s="543" t="str">
        <f>IF(AND('1C TSspéc17'!$Y$17&lt;&gt;0,'1C TSspéc17'!$C$12="OUI"),'1C TSspéc17'!$Y$40/'1C TSspéc17'!$Y$17,"")</f>
        <v/>
      </c>
      <c r="U1211" s="543" t="str">
        <f>IF(AND('1C TSspéc17'!$Y$17&lt;&gt;0,'1C TSspéc17'!$C$12="OUI"),'1C TSspéc17'!$Y$41/'1C TSspéc17'!$Y$17,"")</f>
        <v/>
      </c>
      <c r="V1211" s="543" t="str">
        <f>IF(AND('1C TSspéc17'!$Y$17&lt;&gt;0,'1C TSspéc17'!$C$12="OUI"),'1C TSspéc17'!$Y$42/'1C TSspéc17'!$Y$17,"")</f>
        <v/>
      </c>
      <c r="W1211" s="543" t="str">
        <f>IF(AND('1C TSspéc17'!$Y$17&lt;&gt;0,'1C TSspéc17'!$C$12="OUI"),'1C TSspéc17'!$Y$43/'1C TSspéc17'!$Y$17,"")</f>
        <v/>
      </c>
      <c r="X1211" s="543" t="str">
        <f>IF(AND('1C TSspéc17'!$Y$17&lt;&gt;0,'1C TSspéc17'!$C$12="OUI"),'1C TSspéc17'!$Y$44/'1C TSspéc17'!$Y$17,"")</f>
        <v/>
      </c>
      <c r="Y1211" s="543" t="str">
        <f>IF(AND('1C TSspéc17'!$Y$17&lt;&gt;0,'1C TSspéc17'!$C$12="OUI"),'1C TSspéc17'!$Y$45/'1C TSspéc17'!$Y$17,"")</f>
        <v/>
      </c>
      <c r="Z1211" s="543" t="str">
        <f>IF(AND('1C TSspéc17'!$Y$17&lt;&gt;0,'1C TSspéc17'!$C$12="OUI"),'1C TSspéc17'!$Y$46/'1C TSspéc17'!$Y$17,"")</f>
        <v/>
      </c>
      <c r="AA1211" s="543" t="str">
        <f>IF(AND('1C TSspéc17'!$Y$17&lt;&gt;0,'1C TSspéc17'!$C$12="OUI"),'1C TSspéc17'!$Y$47/'1C TSspéc17'!$Y$17,"")</f>
        <v/>
      </c>
      <c r="AB1211" s="543" t="str">
        <f>IF(AND('1C TSspéc17'!$Y$17&lt;&gt;0,'1C TSspéc17'!$C$12="OUI"),'1C TSspéc17'!$Y$48/'1C TSspéc17'!$Y$17,"")</f>
        <v/>
      </c>
      <c r="AC1211" s="543" t="str">
        <f>IF(AND('1C TSspéc17'!$Y$17&lt;&gt;0,'1C TSspéc17'!$C$12="OUI"),'1C TSspéc17'!$Y$49/'1C TSspéc17'!$Y$17,"")</f>
        <v/>
      </c>
      <c r="AD1211" s="543" t="str">
        <f>IF(AND('1C TSspéc17'!$Y$17&lt;&gt;0,'1C TSspéc17'!$C$12="OUI"),'1C TSspéc17'!$Y$50/'1C TSspéc17'!$Y$17,"")</f>
        <v/>
      </c>
      <c r="AE1211" s="543" t="str">
        <f>IF(AND('1C TSspéc17'!$Y$17&lt;&gt;0,'1C TSspéc17'!$C$12="OUI"),'1C TSspéc17'!$Y$51/'1C TSspéc17'!$Y$17,"")</f>
        <v/>
      </c>
      <c r="AF1211" s="543" t="str">
        <f>IF(AND('1C TSspéc17'!$Y$17&lt;&gt;0,'1C TSspéc17'!$C$12="OUI"),'1C TSspéc17'!$Y$52/'1C TSspéc17'!$Y$17,"")</f>
        <v/>
      </c>
      <c r="AG1211" s="543" t="str">
        <f>IF(AND('1C TSspéc17'!$Y$17&lt;&gt;0,'1C TSspéc17'!$C$12="OUI"),'1C TSspéc17'!$Y$53/'1C TSspéc17'!$Y$17,"")</f>
        <v/>
      </c>
      <c r="AH1211" s="543" t="str">
        <f>IF(AND('1C TSspéc17'!$Y$17&lt;&gt;0,'1C TSspéc17'!$C$12="OUI"),'1C TSspéc17'!$Y$54/'1C TSspéc17'!$Y$17,"")</f>
        <v/>
      </c>
      <c r="AI1211" s="543" t="str">
        <f>IF(AND('1C TSspéc17'!$Y$17&lt;&gt;0,'1C TSspéc17'!$C$12="OUI"),'1C TSspéc17'!$Y$55/'1C TSspéc17'!$Y$17,"")</f>
        <v/>
      </c>
      <c r="AJ1211" s="543" t="str">
        <f>IF(AND('1C TSspéc17'!$Y$17&lt;&gt;0,'1C TSspéc17'!$C$12="OUI"),'1C TSspéc17'!$Y$56/'1C TSspéc17'!$Y$17,"")</f>
        <v/>
      </c>
      <c r="AK1211" s="543" t="str">
        <f>IF(AND('1C TSspéc17'!$Y$17&lt;&gt;0,'1C TSspéc17'!$C$12="OUI"),'1C TSspéc17'!$Y$57/'1C TSspéc17'!$Y$17,"")</f>
        <v/>
      </c>
      <c r="AL1211" s="72">
        <f>IF(AND('1C TSspéc17'!$Y$17&lt;&gt;0,'1C TSspéc17'!$C$12="OUI"),N1211+AK1211,N1211)</f>
        <v>0</v>
      </c>
      <c r="AM1211" s="417">
        <f t="shared" si="322"/>
        <v>0</v>
      </c>
      <c r="AN1211" s="417">
        <f t="shared" si="323"/>
        <v>0</v>
      </c>
      <c r="AO1211" s="418" t="str">
        <f>IF(AND('1C TSspéc2'!$Y$17&lt;&gt;0,'1C TSspéc2'!$Y$30&lt;&gt;0),AM1211+AN1211,"")</f>
        <v/>
      </c>
      <c r="AP1211" s="573" t="str">
        <f>IF(AND('1C TSspéc17'!$Y$17&lt;&gt;0,'1C TSspéc17'!$Y$30&lt;&gt;0),AM1211-AR1211,"")</f>
        <v/>
      </c>
      <c r="AQ1211" s="583">
        <f t="shared" si="324"/>
        <v>0</v>
      </c>
      <c r="AR1211" s="596"/>
      <c r="AS1211" s="102"/>
      <c r="AT1211" s="27" t="str">
        <f>IF(('1C TSspéc17'!Y$17*FICHE!$C$14&lt;J1211),"Forfait limité à "&amp;FICHE!$C$14&amp;"€/jour","")</f>
        <v/>
      </c>
      <c r="AU1211" s="592"/>
      <c r="AV1211" s="824"/>
      <c r="AW1211" s="824"/>
      <c r="AX1211" s="824"/>
      <c r="AY1211" s="824"/>
      <c r="AZ1211" s="824"/>
      <c r="BA1211" s="767"/>
      <c r="BB1211" s="767"/>
      <c r="BC1211" s="767"/>
      <c r="BD1211" s="767"/>
      <c r="BE1211" s="767"/>
      <c r="BF1211" s="767"/>
      <c r="BG1211" s="767"/>
      <c r="BH1211" s="767"/>
      <c r="BI1211" s="767"/>
      <c r="BJ1211" s="767"/>
      <c r="BK1211" s="767"/>
      <c r="BL1211" s="767"/>
      <c r="BM1211" s="767"/>
      <c r="BN1211" s="767"/>
      <c r="BO1211" s="767"/>
      <c r="BP1211" s="767"/>
      <c r="BQ1211" s="767"/>
      <c r="BR1211" s="767"/>
      <c r="BS1211" s="767"/>
      <c r="BT1211" s="767"/>
      <c r="BU1211" s="767"/>
      <c r="BV1211" s="767"/>
      <c r="BW1211" s="767"/>
      <c r="BX1211" s="767"/>
      <c r="BY1211" s="767"/>
      <c r="BZ1211" s="767"/>
      <c r="CA1211" s="767"/>
      <c r="CB1211" s="767"/>
      <c r="CC1211" s="767"/>
      <c r="CD1211" s="767"/>
      <c r="CE1211" s="767"/>
      <c r="CF1211" s="767"/>
      <c r="CG1211" s="767"/>
      <c r="CH1211" s="767"/>
      <c r="CI1211" s="767"/>
      <c r="CJ1211" s="767"/>
      <c r="CK1211" s="767"/>
      <c r="CL1211" s="767"/>
      <c r="CM1211" s="767"/>
      <c r="CN1211" s="767"/>
      <c r="CO1211" s="767"/>
      <c r="CP1211" s="767"/>
      <c r="CQ1211" s="767"/>
      <c r="CR1211" s="767"/>
      <c r="CS1211" s="767"/>
      <c r="CT1211" s="767"/>
      <c r="CU1211" s="767"/>
      <c r="CV1211" s="767"/>
      <c r="CW1211" s="767"/>
      <c r="CX1211" s="767"/>
      <c r="CY1211" s="767"/>
      <c r="CZ1211" s="767"/>
      <c r="DA1211" s="767"/>
      <c r="DB1211" s="767"/>
      <c r="DC1211" s="767"/>
      <c r="DD1211" s="767"/>
      <c r="DE1211" s="767"/>
      <c r="DF1211" s="767"/>
      <c r="DG1211" s="767"/>
      <c r="DH1211" s="767"/>
      <c r="DI1211" s="767"/>
      <c r="DJ1211" s="767"/>
      <c r="DK1211" s="767"/>
      <c r="DL1211" s="767"/>
      <c r="DM1211" s="767"/>
      <c r="DN1211" s="767"/>
      <c r="DO1211" s="767"/>
      <c r="DP1211" s="767"/>
      <c r="DQ1211" s="767"/>
      <c r="DR1211" s="767"/>
      <c r="DS1211" s="767"/>
      <c r="DT1211" s="767"/>
      <c r="DU1211" s="767"/>
      <c r="DV1211" s="767"/>
      <c r="DW1211" s="767"/>
      <c r="DX1211" s="767"/>
      <c r="DY1211" s="767"/>
      <c r="DZ1211" s="767"/>
      <c r="EA1211" s="767"/>
      <c r="EB1211" s="767"/>
      <c r="EC1211" s="767"/>
      <c r="ED1211" s="767"/>
      <c r="EE1211" s="767"/>
      <c r="EF1211" s="767"/>
      <c r="EG1211" s="767"/>
      <c r="EH1211" s="767"/>
      <c r="EI1211" s="767"/>
      <c r="EJ1211" s="767"/>
      <c r="EK1211" s="767"/>
      <c r="EL1211" s="767"/>
      <c r="EM1211" s="767"/>
      <c r="EN1211" s="767"/>
      <c r="EO1211" s="767"/>
      <c r="EP1211" s="767"/>
      <c r="EQ1211" s="767"/>
      <c r="ER1211" s="767"/>
      <c r="ES1211" s="767"/>
      <c r="ET1211" s="767"/>
      <c r="EU1211" s="767"/>
      <c r="EV1211" s="767"/>
      <c r="EW1211" s="767"/>
      <c r="EX1211" s="767"/>
      <c r="EY1211" s="767"/>
      <c r="EZ1211" s="767"/>
      <c r="FA1211" s="767"/>
      <c r="FB1211" s="767"/>
      <c r="FC1211" s="767"/>
      <c r="FD1211" s="767"/>
      <c r="FE1211" s="767"/>
      <c r="FF1211" s="767"/>
      <c r="FG1211" s="767"/>
      <c r="FH1211" s="767"/>
      <c r="FI1211" s="767"/>
      <c r="FJ1211" s="767"/>
      <c r="FK1211" s="767"/>
      <c r="FL1211" s="767"/>
      <c r="FM1211" s="767"/>
      <c r="FN1211" s="767"/>
      <c r="FO1211" s="767"/>
      <c r="FP1211" s="767"/>
      <c r="FQ1211" s="767"/>
      <c r="FR1211" s="767"/>
      <c r="FS1211" s="767"/>
      <c r="FT1211" s="767"/>
      <c r="FU1211" s="767"/>
      <c r="FV1211" s="767"/>
      <c r="FW1211" s="767"/>
      <c r="FX1211" s="767"/>
      <c r="FY1211" s="767"/>
      <c r="FZ1211" s="767"/>
      <c r="GA1211" s="767"/>
      <c r="GB1211" s="767"/>
      <c r="GC1211" s="767"/>
      <c r="GD1211" s="767"/>
      <c r="GE1211" s="767"/>
      <c r="GF1211" s="767"/>
      <c r="GG1211" s="767"/>
      <c r="GH1211" s="767"/>
      <c r="GI1211" s="767"/>
      <c r="GJ1211" s="767"/>
      <c r="GK1211" s="767"/>
      <c r="GL1211" s="767"/>
      <c r="GM1211" s="767"/>
      <c r="GN1211" s="767"/>
      <c r="GO1211" s="767"/>
      <c r="GP1211" s="767"/>
      <c r="GQ1211" s="767"/>
      <c r="GR1211" s="767"/>
      <c r="GS1211" s="767"/>
      <c r="GT1211" s="767"/>
      <c r="GU1211" s="767"/>
      <c r="GV1211" s="767"/>
      <c r="GW1211" s="767"/>
      <c r="GX1211" s="767"/>
      <c r="GY1211" s="767"/>
      <c r="GZ1211" s="767"/>
      <c r="HA1211" s="767"/>
      <c r="HB1211" s="767"/>
      <c r="HC1211" s="767"/>
    </row>
    <row r="1212" spans="1:211" s="865" customFormat="1" ht="13.9" hidden="1" customHeight="1">
      <c r="A1212" s="308"/>
      <c r="B1212" s="339"/>
      <c r="C1212" s="962" t="str">
        <f>IF('1C TSspéc17'!Z$17&lt;&gt;0,'1C TSspéc17'!$B$12,"")</f>
        <v/>
      </c>
      <c r="D1212" s="963"/>
      <c r="E1212" s="964"/>
      <c r="F1212" s="211">
        <f>IF(AND($C1212='1C TSspéc17'!$B$12,'1C TSspéc17'!$B$16="spécifiques",'1C TSspéc17'!$Z$17&lt;&gt;""),'1C TSspéc17'!$Z$21,"")</f>
        <v>0</v>
      </c>
      <c r="G1212" s="236"/>
      <c r="H1212" s="765">
        <v>0.21</v>
      </c>
      <c r="I1212" s="766">
        <v>1</v>
      </c>
      <c r="J1212" s="314"/>
      <c r="K1212" s="786">
        <f t="shared" si="321"/>
        <v>0</v>
      </c>
      <c r="L1212" s="558">
        <f>IF(OR('1C TSspéc17'!$B$12="",'1C TSspéc17'!Z$30=0),0,IF(AND('1C TSspéc17'!$B$12&lt;&gt;"",$K$2="Pôle",'1C TSspéc17'!$C$12="OUI"),(('1C TSspéc17'!Z$22+'1C TSspéc17'!Z$23+'1C TSspéc17'!Z$24+'1C TSspéc17'!Z$25+'1C TSspéc17'!Z$29)/'1C TSspéc17'!Z$17),IF(AND('1C TSspéc17'!$B$12&lt;&gt;"",$K$2="Pôle",'1C TSspéc17'!$C$12="NON"),(('1C TSspéc17'!Z$22+'1C TSspéc17'!Z$23+'1C TSspéc17'!Z$24+'1C TSspéc17'!Z$25+'1C TSspéc17'!Z$29)/'1C TSspéc17'!Z$30),IF(AND('1C TSspéc17'!$B$12&lt;&gt;"",$K$2&lt;&gt;"Pôle",'1C TSspéc17'!$C$12="OUI"),(('1C TSspéc17'!Z$22+'1C TSspéc17'!Z$23+'1C TSspéc17'!Z$24+'1C TSspéc17'!Z$25+'1C TSspéc17'!Z$26+'1C TSspéc17'!Z$27+'1C TSspéc17'!Z$28+'1C TSspéc17'!Z$29)/'1C TSspéc17'!Z$17),IF(AND('1C TSspéc17'!$B$12&lt;&gt;"",$K$2&lt;&gt;"Pôle",'1C TSspéc17'!$C$12="NON"),(('1C TSspéc17'!Z$22+'1C TSspéc17'!Z$23+'1C TSspéc17'!Z$24+'1C TSspéc17'!Z$25+'1C TSspéc17'!Z$26+'1C TSspéc17'!Z$27+'1C TSspéc17'!Z$28+'1C TSspéc17'!Z$29)/'1C TSspéc17'!Z$30))))))</f>
        <v>0</v>
      </c>
      <c r="M1212" s="558">
        <f>IF(OR('1C TSspéc17'!$B$12="",'1C TSspéc17'!Z$30=0),0,IF(AND('1C TSspéc17'!$B$12&lt;&gt;"",$K$2="Pôle",'1C TSspéc17'!$C$12="OUI"),(('1C TSspéc17'!Z$26+'1C TSspéc17'!Z$27+'1C TSspéc17'!Z$28)/'1C TSspéc17'!Z$17),IF(AND('1C TSspéc17'!$B$12&lt;&gt;"",$K$2="Pôle",'1C TSspéc17'!$C$12="NON"),(('1C TSspéc17'!Z$26+'1C TSspéc17'!Z$27+'1C TSspéc17'!Z$28)/'1C TSspéc17'!Z$30),IF(AND('1C TSspéc17'!$B$12&lt;&gt;"",$K$2&lt;&gt;"Pôle"),0))))</f>
        <v>0</v>
      </c>
      <c r="N1212" s="559">
        <f>IF(AND('1C TSspéc17'!$B$12&lt;&gt;0,'1C TSspéc17'!$Z$30&lt;&gt;0),L1212+M1212,0)</f>
        <v>0</v>
      </c>
      <c r="O1212" s="572" t="str">
        <f>IF(AND('1C TSspéc17'!$Z$17&lt;&gt;0,'1C TSspéc17'!$C$12="OUI"),'1C TSspéc17'!$Z$35/'1C TSspéc17'!$Z$17,"")</f>
        <v/>
      </c>
      <c r="P1212" s="545" t="str">
        <f>IF(AND('1C TSspéc17'!$Z$17&lt;&gt;0,'1C TSspéc17'!$C$12="OUI"),'1C TSspéc17'!$Z$36/'1C TSspéc17'!$Z$17,"")</f>
        <v/>
      </c>
      <c r="Q1212" s="545" t="str">
        <f>IF(AND('1C TSspéc17'!$Z$17&lt;&gt;0,'1C TSspéc17'!$C$12="OUI"),'1C TSspéc17'!$Z$37/'1C TSspéc17'!$Z$17,"")</f>
        <v/>
      </c>
      <c r="R1212" s="545" t="str">
        <f>IF(AND('1C TSspéc17'!$Z$17&lt;&gt;0,'1C TSspéc17'!$C$12="OUI"),'1C TSspéc17'!$Z$38/'1C TSspéc17'!$Z$17,"")</f>
        <v/>
      </c>
      <c r="S1212" s="545" t="str">
        <f>IF(AND('1C TSspéc17'!$Z$17&lt;&gt;0,'1C TSspéc17'!$C$12="OUI"),'1C TSspéc17'!$Z$39/'1C TSspéc17'!$Z$17,"")</f>
        <v/>
      </c>
      <c r="T1212" s="545" t="str">
        <f>IF(AND('1C TSspéc17'!$Z$17&lt;&gt;0,'1C TSspéc17'!$C$12="OUI"),'1C TSspéc17'!$Z$40/'1C TSspéc17'!$Z$17,"")</f>
        <v/>
      </c>
      <c r="U1212" s="545" t="str">
        <f>IF(AND('1C TSspéc17'!$Z$17&lt;&gt;0,'1C TSspéc17'!$C$12="OUI"),'1C TSspéc17'!$Z$41/'1C TSspéc17'!$Z$17,"")</f>
        <v/>
      </c>
      <c r="V1212" s="545" t="str">
        <f>IF(AND('1C TSspéc17'!$Z$17&lt;&gt;0,'1C TSspéc17'!$C$12="OUI"),'1C TSspéc17'!$Z$42/'1C TSspéc17'!$Z$17,"")</f>
        <v/>
      </c>
      <c r="W1212" s="545" t="str">
        <f>IF(AND('1C TSspéc17'!$Z$17&lt;&gt;0,'1C TSspéc17'!$C$12="OUI"),'1C TSspéc17'!$Z$43/'1C TSspéc17'!$Z$17,"")</f>
        <v/>
      </c>
      <c r="X1212" s="545" t="str">
        <f>IF(AND('1C TSspéc17'!$Z$17&lt;&gt;0,'1C TSspéc17'!$C$12="OUI"),'1C TSspéc17'!$Z$44/'1C TSspéc17'!$Z$17,"")</f>
        <v/>
      </c>
      <c r="Y1212" s="545" t="str">
        <f>IF(AND('1C TSspéc17'!$Z$17&lt;&gt;0,'1C TSspéc17'!$C$12="OUI"),'1C TSspéc17'!$Z$45/'1C TSspéc17'!$Z$17,"")</f>
        <v/>
      </c>
      <c r="Z1212" s="545" t="str">
        <f>IF(AND('1C TSspéc17'!$Z$17&lt;&gt;0,'1C TSspéc17'!$C$12="OUI"),'1C TSspéc17'!$Z$46/'1C TSspéc17'!$Z$17,"")</f>
        <v/>
      </c>
      <c r="AA1212" s="545" t="str">
        <f>IF(AND('1C TSspéc17'!$Z$17&lt;&gt;0,'1C TSspéc17'!$C$12="OUI"),'1C TSspéc17'!$Z$47/'1C TSspéc17'!$Z$17,"")</f>
        <v/>
      </c>
      <c r="AB1212" s="545" t="str">
        <f>IF(AND('1C TSspéc17'!$Z$17&lt;&gt;0,'1C TSspéc17'!$C$12="OUI"),'1C TSspéc17'!$Z$48/'1C TSspéc17'!$Z$17,"")</f>
        <v/>
      </c>
      <c r="AC1212" s="545" t="str">
        <f>IF(AND('1C TSspéc17'!$Z$17&lt;&gt;0,'1C TSspéc17'!$C$12="OUI"),'1C TSspéc17'!$Z$49/'1C TSspéc17'!$Z$17,"")</f>
        <v/>
      </c>
      <c r="AD1212" s="545" t="str">
        <f>IF(AND('1C TSspéc17'!$Z$17&lt;&gt;0,'1C TSspéc17'!$C$12="OUI"),'1C TSspéc17'!$Z$50/'1C TSspéc17'!$Z$17,"")</f>
        <v/>
      </c>
      <c r="AE1212" s="545" t="str">
        <f>IF(AND('1C TSspéc17'!$Z$17&lt;&gt;0,'1C TSspéc17'!$C$12="OUI"),'1C TSspéc17'!$Z$51/'1C TSspéc17'!$Z$17,"")</f>
        <v/>
      </c>
      <c r="AF1212" s="545" t="str">
        <f>IF(AND('1C TSspéc17'!$Z$17&lt;&gt;0,'1C TSspéc17'!$C$12="OUI"),'1C TSspéc17'!$Z$52/'1C TSspéc17'!$Z$17,"")</f>
        <v/>
      </c>
      <c r="AG1212" s="545" t="str">
        <f>IF(AND('1C TSspéc17'!$Z$17&lt;&gt;0,'1C TSspéc17'!$C$12="OUI"),'1C TSspéc17'!$Z$53/'1C TSspéc17'!$Z$17,"")</f>
        <v/>
      </c>
      <c r="AH1212" s="545" t="str">
        <f>IF(AND('1C TSspéc17'!$Z$17&lt;&gt;0,'1C TSspéc17'!$C$12="OUI"),'1C TSspéc17'!$Z$54/'1C TSspéc17'!$Z$17,"")</f>
        <v/>
      </c>
      <c r="AI1212" s="545" t="str">
        <f>IF(AND('1C TSspéc17'!$Z$17&lt;&gt;0,'1C TSspéc17'!$C$12="OUI"),'1C TSspéc17'!$Z$55/'1C TSspéc17'!$Z$17,"")</f>
        <v/>
      </c>
      <c r="AJ1212" s="545" t="str">
        <f>IF(AND('1C TSspéc17'!$Z$17&lt;&gt;0,'1C TSspéc17'!$C$12="OUI"),'1C TSspéc17'!$Z$56/'1C TSspéc17'!$Z$17,"")</f>
        <v/>
      </c>
      <c r="AK1212" s="545" t="str">
        <f>IF(AND('1C TSspéc17'!$Z$17&lt;&gt;0,'1C TSspéc17'!$C$12="OUI"),'1C TSspéc17'!$Z$57/'1C TSspéc17'!$Z$17,"")</f>
        <v/>
      </c>
      <c r="AL1212" s="212">
        <f>IF(AND('1C TSspéc17'!$Z$17&lt;&gt;0,'1C TSspéc17'!$C$12="OUI"),N1212+AK1212,N1212)</f>
        <v>0</v>
      </c>
      <c r="AM1212" s="419">
        <f t="shared" si="322"/>
        <v>0</v>
      </c>
      <c r="AN1212" s="419">
        <f t="shared" si="323"/>
        <v>0</v>
      </c>
      <c r="AO1212" s="420" t="str">
        <f>IF(AND('1C TSspéc2'!$Z$17&lt;&gt;0,'1C TSspéc2'!$Z$30&lt;&gt;0),AM1212+AN1212,"")</f>
        <v/>
      </c>
      <c r="AP1212" s="574" t="str">
        <f>IF(AND('1C TSspéc2'!$Z$17&lt;&gt;0,'1C TSspéc2'!$Z$30&lt;&gt;0),AM1212-AR1212,"")</f>
        <v/>
      </c>
      <c r="AQ1212" s="625">
        <f t="shared" si="324"/>
        <v>0</v>
      </c>
      <c r="AR1212" s="597"/>
      <c r="AS1212" s="213"/>
      <c r="AT1212" s="214" t="str">
        <f>IF(('1C TSspéc17'!Z$17*FICHE!$C$14&lt;J1212),"Forfait limité à "&amp;FICHE!$C$14&amp;"€/jour","")</f>
        <v/>
      </c>
      <c r="AU1212" s="626"/>
      <c r="AV1212" s="824"/>
      <c r="AW1212" s="824"/>
      <c r="AX1212" s="824"/>
      <c r="AY1212" s="824"/>
      <c r="AZ1212" s="824"/>
      <c r="BA1212" s="767"/>
      <c r="BB1212" s="767"/>
      <c r="BC1212" s="767"/>
      <c r="BD1212" s="767"/>
      <c r="BE1212" s="767"/>
      <c r="BF1212" s="767"/>
      <c r="BG1212" s="767"/>
      <c r="BH1212" s="767"/>
      <c r="BI1212" s="767"/>
      <c r="BJ1212" s="767"/>
      <c r="BK1212" s="767"/>
      <c r="BL1212" s="767"/>
      <c r="BM1212" s="767"/>
      <c r="BN1212" s="767"/>
      <c r="BO1212" s="767"/>
      <c r="BP1212" s="767"/>
      <c r="BQ1212" s="767"/>
      <c r="BR1212" s="767"/>
      <c r="BS1212" s="767"/>
      <c r="BT1212" s="767"/>
      <c r="BU1212" s="767"/>
      <c r="BV1212" s="767"/>
      <c r="BW1212" s="767"/>
      <c r="BX1212" s="767"/>
      <c r="BY1212" s="767"/>
      <c r="BZ1212" s="767"/>
      <c r="CA1212" s="767"/>
      <c r="CB1212" s="767"/>
      <c r="CC1212" s="767"/>
      <c r="CD1212" s="767"/>
      <c r="CE1212" s="767"/>
      <c r="CF1212" s="767"/>
      <c r="CG1212" s="767"/>
      <c r="CH1212" s="767"/>
      <c r="CI1212" s="767"/>
      <c r="CJ1212" s="767"/>
      <c r="CK1212" s="767"/>
      <c r="CL1212" s="767"/>
      <c r="CM1212" s="767"/>
      <c r="CN1212" s="767"/>
      <c r="CO1212" s="767"/>
      <c r="CP1212" s="767"/>
      <c r="CQ1212" s="767"/>
      <c r="CR1212" s="767"/>
      <c r="CS1212" s="767"/>
      <c r="CT1212" s="767"/>
      <c r="CU1212" s="767"/>
      <c r="CV1212" s="767"/>
      <c r="CW1212" s="767"/>
      <c r="CX1212" s="767"/>
      <c r="CY1212" s="767"/>
      <c r="CZ1212" s="767"/>
      <c r="DA1212" s="767"/>
      <c r="DB1212" s="767"/>
      <c r="DC1212" s="767"/>
      <c r="DD1212" s="767"/>
      <c r="DE1212" s="767"/>
      <c r="DF1212" s="767"/>
      <c r="DG1212" s="767"/>
      <c r="DH1212" s="767"/>
      <c r="DI1212" s="767"/>
      <c r="DJ1212" s="767"/>
      <c r="DK1212" s="767"/>
      <c r="DL1212" s="767"/>
      <c r="DM1212" s="767"/>
      <c r="DN1212" s="767"/>
      <c r="DO1212" s="767"/>
      <c r="DP1212" s="767"/>
      <c r="DQ1212" s="767"/>
      <c r="DR1212" s="767"/>
      <c r="DS1212" s="767"/>
      <c r="DT1212" s="767"/>
      <c r="DU1212" s="767"/>
      <c r="DV1212" s="767"/>
      <c r="DW1212" s="767"/>
      <c r="DX1212" s="767"/>
      <c r="DY1212" s="767"/>
      <c r="DZ1212" s="767"/>
      <c r="EA1212" s="767"/>
      <c r="EB1212" s="767"/>
      <c r="EC1212" s="767"/>
      <c r="ED1212" s="767"/>
      <c r="EE1212" s="767"/>
      <c r="EF1212" s="767"/>
      <c r="EG1212" s="767"/>
      <c r="EH1212" s="767"/>
      <c r="EI1212" s="767"/>
      <c r="EJ1212" s="767"/>
      <c r="EK1212" s="767"/>
      <c r="EL1212" s="767"/>
      <c r="EM1212" s="767"/>
      <c r="EN1212" s="767"/>
      <c r="EO1212" s="767"/>
      <c r="EP1212" s="767"/>
      <c r="EQ1212" s="767"/>
      <c r="ER1212" s="767"/>
      <c r="ES1212" s="767"/>
      <c r="ET1212" s="767"/>
      <c r="EU1212" s="767"/>
      <c r="EV1212" s="767"/>
      <c r="EW1212" s="767"/>
      <c r="EX1212" s="767"/>
      <c r="EY1212" s="767"/>
      <c r="EZ1212" s="767"/>
      <c r="FA1212" s="767"/>
      <c r="FB1212" s="767"/>
      <c r="FC1212" s="767"/>
      <c r="FD1212" s="767"/>
      <c r="FE1212" s="767"/>
      <c r="FF1212" s="767"/>
      <c r="FG1212" s="767"/>
      <c r="FH1212" s="767"/>
      <c r="FI1212" s="767"/>
      <c r="FJ1212" s="767"/>
      <c r="FK1212" s="767"/>
      <c r="FL1212" s="767"/>
      <c r="FM1212" s="767"/>
      <c r="FN1212" s="767"/>
      <c r="FO1212" s="767"/>
      <c r="FP1212" s="767"/>
      <c r="FQ1212" s="767"/>
      <c r="FR1212" s="767"/>
      <c r="FS1212" s="767"/>
      <c r="FT1212" s="767"/>
      <c r="FU1212" s="767"/>
      <c r="FV1212" s="767"/>
      <c r="FW1212" s="767"/>
      <c r="FX1212" s="767"/>
      <c r="FY1212" s="767"/>
      <c r="FZ1212" s="767"/>
      <c r="GA1212" s="767"/>
      <c r="GB1212" s="767"/>
      <c r="GC1212" s="767"/>
      <c r="GD1212" s="767"/>
      <c r="GE1212" s="767"/>
      <c r="GF1212" s="767"/>
      <c r="GG1212" s="767"/>
      <c r="GH1212" s="767"/>
      <c r="GI1212" s="767"/>
      <c r="GJ1212" s="767"/>
      <c r="GK1212" s="767"/>
      <c r="GL1212" s="767"/>
      <c r="GM1212" s="767"/>
      <c r="GN1212" s="767"/>
      <c r="GO1212" s="767"/>
      <c r="GP1212" s="767"/>
      <c r="GQ1212" s="767"/>
      <c r="GR1212" s="767"/>
      <c r="GS1212" s="767"/>
      <c r="GT1212" s="767"/>
      <c r="GU1212" s="767"/>
      <c r="GV1212" s="767"/>
      <c r="GW1212" s="767"/>
      <c r="GX1212" s="767"/>
      <c r="GY1212" s="767"/>
      <c r="GZ1212" s="767"/>
      <c r="HA1212" s="767"/>
      <c r="HB1212" s="767"/>
      <c r="HC1212" s="767"/>
    </row>
    <row r="1213" spans="1:211" s="862" customFormat="1" ht="13.9" hidden="1" customHeight="1">
      <c r="A1213" s="843"/>
      <c r="B1213" s="844"/>
      <c r="C1213" s="968" t="str">
        <f>IF('1C TSspéc18'!C$17&lt;&gt;0,'1C TSspéc18'!$B$12,"")</f>
        <v/>
      </c>
      <c r="D1213" s="969"/>
      <c r="E1213" s="970"/>
      <c r="F1213" s="845">
        <f>IF(AND($C1213='1C TSspéc18'!$B$12,'1C TSspéc18'!$B$16="spécifiques",'1C TSspéc18'!$C$17&lt;&gt;""),'1C TSspéc18'!$C$21,"")</f>
        <v>0</v>
      </c>
      <c r="G1213" s="846"/>
      <c r="H1213" s="847">
        <v>0</v>
      </c>
      <c r="I1213" s="847">
        <v>0</v>
      </c>
      <c r="J1213" s="848"/>
      <c r="K1213" s="849">
        <f t="shared" si="299"/>
        <v>0</v>
      </c>
      <c r="L1213" s="894">
        <f>IF(OR('1C TSspéc18'!$B$12="",'1C TSspéc18'!C$30=0),0,IF(AND('1C TSspéc18'!$B$12&lt;&gt;"",$K$2="Pôle",'1C TSspéc18'!$C$12="OUI"),(('1C TSspéc18'!C$22+'1C TSspéc18'!C$23+'1C TSspéc18'!C$24+'1C TSspéc18'!C$25+'1C TSspéc18'!C$29)/'1C TSspéc18'!C$17),IF(AND('1C TSspéc18'!$B$12&lt;&gt;"",$K$2="Pôle",'1C TSspéc18'!$C$12="NON"),(('1C TSspéc18'!C$22+'1C TSspéc18'!C$23+'1C TSspéc18'!C$24+'1C TSspéc18'!C$25+'1C TSspéc18'!C$29)/'1C TSspéc18'!C$30),IF(AND('1C TSspéc18'!$B$12&lt;&gt;"",$K$2&lt;&gt;"Pôle",'1C TSspéc18'!$C$12="OUI"),(('1C TSspéc18'!C$22+'1C TSspéc18'!C$23+'1C TSspéc18'!C$24+'1C TSspéc18'!C$25+'1C TSspéc18'!C$26+'1C TSspéc18'!C$27+'1C TSspéc18'!C$28+'1C TSspéc18'!C$29)/'1C TSspéc18'!C$17),IF(AND('1C TSspéc18'!$B$12&lt;&gt;"",$K$2&lt;&gt;"Pôle",'1C TSspéc18'!$C$12="NON"),(('1C TSspéc18'!C$22+'1C TSspéc18'!C$23+'1C TSspéc18'!C$24+'1C TSspéc18'!C$25+'1C TSspéc18'!C$26+'1C TSspéc18'!C$27+'1C TSspéc18'!C$28+'1C TSspéc18'!C$29)/'1C TSspéc18'!C$30))))))</f>
        <v>0</v>
      </c>
      <c r="M1213" s="894">
        <f>IF(OR('1C TSspéc18'!$B$12="",'1C TSspéc18'!C$30=0),0,IF(AND('1C TSspéc18'!$B$12&lt;&gt;"",$K$2="Pôle",'1C TSspéc18'!$C$12="OUI"),(('1C TSspéc18'!C$26+'1C TSspéc18'!C$27+'1C TSspéc18'!C$28)/'1C TSspéc18'!C$17),IF(AND('1C TSspéc18'!$B$12&lt;&gt;"",$K$2="Pôle",'1C TSspéc18'!$C$12="NON"),(('1C TSspéc18'!C$26+'1C TSspéc18'!C$27+'1C TSspéc18'!C$28)/'1C TSspéc18'!C$30),IF(AND('1C TSspéc18'!$B$12&lt;&gt;"",$K$2&lt;&gt;"Pôle"),0))))</f>
        <v>0</v>
      </c>
      <c r="N1213" s="895">
        <f>IF(AND('1C TSspéc18'!$B$12&lt;&gt;0,'1C TSspéc18'!$C$30&lt;&gt;0),L1213+M1213,0)</f>
        <v>0</v>
      </c>
      <c r="O1213" s="851" t="str">
        <f>IF(AND('1C TSspéc18'!$C$17&lt;&gt;0,'1C TSspéc18'!$C$12="OUI"),'1C TSspéc18'!$C$35/'1C TSspéc18'!$C$17,"")</f>
        <v/>
      </c>
      <c r="P1213" s="852" t="str">
        <f>IF(AND('1C TSspéc18'!$C$17&lt;&gt;0,'1C TSspéc18'!$C$12="OUI"),'1C TSspéc18'!$C$36/'1C TSspéc18'!$C$17,"")</f>
        <v/>
      </c>
      <c r="Q1213" s="852" t="str">
        <f>IF(AND('1C TSspéc18'!$C$17&lt;&gt;0,'1C TSspéc18'!$C$12="OUI"),'1C TSspéc18'!$C$37/'1C TSspéc18'!$C$17,"")</f>
        <v/>
      </c>
      <c r="R1213" s="852" t="str">
        <f>IF(AND('1C TSspéc18'!$C$17&lt;&gt;0,'1C TSspéc18'!$C$12="OUI"),'1C TSspéc18'!$C$38/'1C TSspéc18'!$C$17,"")</f>
        <v/>
      </c>
      <c r="S1213" s="852" t="str">
        <f>IF(AND('1C TSspéc18'!$C$17&lt;&gt;0,'1C TSspéc18'!$C$12="OUI"),'1C TSspéc18'!$C$39/'1C TSspéc18'!$C$17,"")</f>
        <v/>
      </c>
      <c r="T1213" s="852" t="str">
        <f>IF(AND('1C TSspéc18'!$C$17&lt;&gt;0,'1C TSspéc18'!$C$12="OUI"),'1C TSspéc18'!$C$40/'1C TSspéc18'!$C$17,"")</f>
        <v/>
      </c>
      <c r="U1213" s="852" t="str">
        <f>IF(AND('1C TSspéc18'!$C$17&lt;&gt;0,'1C TSspéc18'!$C$12="OUI"),'1C TSspéc18'!$C$41/'1C TSspéc18'!$C$17,"")</f>
        <v/>
      </c>
      <c r="V1213" s="852" t="str">
        <f>IF(AND('1C TSspéc18'!$C$17&lt;&gt;0,'1C TSspéc18'!$C$12="OUI"),'1C TSspéc18'!$C$42/'1C TSspéc18'!$C$17,"")</f>
        <v/>
      </c>
      <c r="W1213" s="852" t="str">
        <f>IF(AND('1C TSspéc18'!$C$17&lt;&gt;0,'1C TSspéc18'!$C$12="OUI"),'1C TSspéc18'!$C$43/'1C TSspéc18'!$C$17,"")</f>
        <v/>
      </c>
      <c r="X1213" s="852" t="str">
        <f>IF(AND('1C TSspéc18'!$C$17&lt;&gt;0,'1C TSspéc18'!$C$12="OUI"),'1C TSspéc18'!$C$44/'1C TSspéc18'!$C$17,"")</f>
        <v/>
      </c>
      <c r="Y1213" s="852" t="str">
        <f>IF(AND('1C TSspéc18'!$C$17&lt;&gt;0,'1C TSspéc18'!$C$12="OUI"),'1C TSspéc18'!$C$45/'1C TSspéc18'!$C$17,"")</f>
        <v/>
      </c>
      <c r="Z1213" s="852" t="str">
        <f>IF(AND('1C TSspéc18'!$C$17&lt;&gt;0,'1C TSspéc18'!$C$12="OUI"),'1C TSspéc18'!$C$46/'1C TSspéc18'!$C$17,"")</f>
        <v/>
      </c>
      <c r="AA1213" s="852" t="str">
        <f>IF(AND('1C TSspéc18'!$C$17&lt;&gt;0,'1C TSspéc18'!$C$12="OUI"),'1C TSspéc18'!$C$47/'1C TSspéc18'!$C$17,"")</f>
        <v/>
      </c>
      <c r="AB1213" s="852" t="str">
        <f>IF(AND('1C TSspéc18'!$C$17&lt;&gt;0,'1C TSspéc18'!$C$12="OUI"),'1C TSspéc18'!$C$48/'1C TSspéc18'!$C$17,"")</f>
        <v/>
      </c>
      <c r="AC1213" s="852" t="str">
        <f>IF(AND('1C TSspéc18'!$C$17&lt;&gt;0,'1C TSspéc18'!$C$12="OUI"),'1C TSspéc18'!$C$49/'1C TSspéc18'!$C$17,"")</f>
        <v/>
      </c>
      <c r="AD1213" s="852" t="str">
        <f>IF(AND('1C TSspéc18'!$C$17&lt;&gt;0,'1C TSspéc18'!$C$12="OUI"),'1C TSspéc18'!$C$50/'1C TSspéc18'!$C$17,"")</f>
        <v/>
      </c>
      <c r="AE1213" s="852" t="str">
        <f>IF(AND('1C TSspéc18'!$C$17&lt;&gt;0,'1C TSspéc18'!$C$12="OUI"),'1C TSspéc18'!$C$51/'1C TSspéc18'!$C$17,"")</f>
        <v/>
      </c>
      <c r="AF1213" s="852" t="str">
        <f>IF(AND('1C TSspéc18'!$C$17&lt;&gt;0,'1C TSspéc18'!$C$12="OUI"),'1C TSspéc18'!$C$52/'1C TSspéc18'!$C$17,"")</f>
        <v/>
      </c>
      <c r="AG1213" s="852" t="str">
        <f>IF(AND('1C TSspéc18'!$C$17&lt;&gt;0,'1C TSspéc18'!$C$12="OUI"),'1C TSspéc18'!$C$53/'1C TSspéc18'!$C$17,"")</f>
        <v/>
      </c>
      <c r="AH1213" s="852" t="str">
        <f>IF(AND('1C TSspéc18'!$C$17&lt;&gt;0,'1C TSspéc18'!$C$12="OUI"),'1C TSspéc18'!$C$54/'1C TSspéc18'!$C$17,"")</f>
        <v/>
      </c>
      <c r="AI1213" s="852" t="str">
        <f>IF(AND('1C TSspéc18'!$C$17&lt;&gt;0,'1C TSspéc18'!$C$12="OUI"),'1C TSspéc18'!$C$55/'1C TSspéc18'!$C$17,"")</f>
        <v/>
      </c>
      <c r="AJ1213" s="852" t="str">
        <f>IF(AND('1C TSspéc18'!$C$17&lt;&gt;0,'1C TSspéc18'!$C$12="OUI"),'1C TSspéc18'!$C$56/'1C TSspéc18'!$C$17,"")</f>
        <v/>
      </c>
      <c r="AK1213" s="852" t="str">
        <f>IF(AND('1C TSspéc18'!$C$17&lt;&gt;0,'1C TSspéc18'!$C$12="OUI"),'1C TSspéc18'!$C$57/'1C TSspéc18'!$C$17,"")</f>
        <v/>
      </c>
      <c r="AL1213" s="853">
        <f>IF(AND('1C TSspéc18'!$C$17&lt;&gt;0,'1C TSspéc18'!$C$12="OUI"),N1213+AK1213,N1213)</f>
        <v>0</v>
      </c>
      <c r="AM1213" s="896">
        <f>(J1213+(J1213*H1213)-(J1213*H1213*I1213))*L1213</f>
        <v>0</v>
      </c>
      <c r="AN1213" s="896">
        <f>((J1213+(J1213*H1213)-(J1213*H1213*I1213))*M1213)*50%</f>
        <v>0</v>
      </c>
      <c r="AO1213" s="897" t="str">
        <f>IF(AND('1C TSspéc18'!$C$17&lt;&gt;0,'1C TSspéc18'!$C$30&lt;&gt;0),AM1213+AN1213,"")</f>
        <v/>
      </c>
      <c r="AP1213" s="856" t="str">
        <f>IF(AND('1C TSspéc18'!$C$17&lt;&gt;0,'1C TSspéc18'!$C$30&lt;&gt;0),AM1213-AR1213,"")</f>
        <v/>
      </c>
      <c r="AQ1213" s="857">
        <f>IF(M1213=0,0,AN1213-AS1213)</f>
        <v>0</v>
      </c>
      <c r="AR1213" s="898"/>
      <c r="AS1213" s="859"/>
      <c r="AT1213" s="860" t="str">
        <f>IF(('1C TSspéc18'!C$17*FICHE!$C$14&lt;J1213),"Forfait limité à "&amp;FICHE!$C$14&amp;"€/jour","")</f>
        <v/>
      </c>
      <c r="AU1213" s="861"/>
      <c r="AV1213" s="824"/>
      <c r="AW1213" s="824"/>
      <c r="AX1213" s="824"/>
      <c r="AY1213" s="824"/>
      <c r="AZ1213" s="824"/>
      <c r="BA1213" s="767"/>
      <c r="BB1213" s="767"/>
      <c r="BC1213" s="767"/>
      <c r="BD1213" s="767"/>
      <c r="BE1213" s="767"/>
      <c r="BF1213" s="767"/>
      <c r="BG1213" s="767"/>
      <c r="BH1213" s="767"/>
      <c r="BI1213" s="767"/>
      <c r="BJ1213" s="767"/>
      <c r="BK1213" s="767"/>
      <c r="BL1213" s="767"/>
      <c r="BM1213" s="767"/>
      <c r="BN1213" s="767"/>
      <c r="BO1213" s="767"/>
      <c r="BP1213" s="767"/>
      <c r="BQ1213" s="767"/>
      <c r="BR1213" s="767"/>
      <c r="BS1213" s="767"/>
      <c r="BT1213" s="767"/>
      <c r="BU1213" s="767"/>
      <c r="BV1213" s="767"/>
      <c r="BW1213" s="767"/>
      <c r="BX1213" s="767"/>
      <c r="BY1213" s="767"/>
      <c r="BZ1213" s="767"/>
      <c r="CA1213" s="767"/>
      <c r="CB1213" s="767"/>
      <c r="CC1213" s="767"/>
      <c r="CD1213" s="767"/>
      <c r="CE1213" s="767"/>
      <c r="CF1213" s="767"/>
      <c r="CG1213" s="767"/>
      <c r="CH1213" s="767"/>
      <c r="CI1213" s="767"/>
      <c r="CJ1213" s="767"/>
      <c r="CK1213" s="767"/>
      <c r="CL1213" s="767"/>
      <c r="CM1213" s="767"/>
      <c r="CN1213" s="767"/>
      <c r="CO1213" s="767"/>
      <c r="CP1213" s="767"/>
      <c r="CQ1213" s="767"/>
      <c r="CR1213" s="767"/>
      <c r="CS1213" s="767"/>
      <c r="CT1213" s="767"/>
      <c r="CU1213" s="767"/>
      <c r="CV1213" s="767"/>
      <c r="CW1213" s="767"/>
      <c r="CX1213" s="767"/>
      <c r="CY1213" s="767"/>
      <c r="CZ1213" s="767"/>
      <c r="DA1213" s="767"/>
      <c r="DB1213" s="767"/>
      <c r="DC1213" s="767"/>
      <c r="DD1213" s="767"/>
      <c r="DE1213" s="767"/>
      <c r="DF1213" s="767"/>
      <c r="DG1213" s="767"/>
      <c r="DH1213" s="767"/>
      <c r="DI1213" s="767"/>
      <c r="DJ1213" s="767"/>
      <c r="DK1213" s="767"/>
      <c r="DL1213" s="767"/>
      <c r="DM1213" s="767"/>
      <c r="DN1213" s="767"/>
      <c r="DO1213" s="767"/>
      <c r="DP1213" s="767"/>
      <c r="DQ1213" s="767"/>
      <c r="DR1213" s="767"/>
      <c r="DS1213" s="767"/>
      <c r="DT1213" s="767"/>
      <c r="DU1213" s="767"/>
      <c r="DV1213" s="767"/>
      <c r="DW1213" s="767"/>
      <c r="DX1213" s="767"/>
      <c r="DY1213" s="767"/>
      <c r="DZ1213" s="767"/>
      <c r="EA1213" s="767"/>
      <c r="EB1213" s="767"/>
      <c r="EC1213" s="767"/>
      <c r="ED1213" s="767"/>
      <c r="EE1213" s="767"/>
      <c r="EF1213" s="767"/>
      <c r="EG1213" s="767"/>
      <c r="EH1213" s="767"/>
      <c r="EI1213" s="767"/>
      <c r="EJ1213" s="767"/>
      <c r="EK1213" s="767"/>
      <c r="EL1213" s="767"/>
      <c r="EM1213" s="767"/>
      <c r="EN1213" s="767"/>
      <c r="EO1213" s="767"/>
      <c r="EP1213" s="767"/>
      <c r="EQ1213" s="767"/>
      <c r="ER1213" s="767"/>
      <c r="ES1213" s="767"/>
      <c r="ET1213" s="767"/>
      <c r="EU1213" s="767"/>
      <c r="EV1213" s="767"/>
      <c r="EW1213" s="767"/>
      <c r="EX1213" s="767"/>
      <c r="EY1213" s="767"/>
      <c r="EZ1213" s="767"/>
      <c r="FA1213" s="767"/>
      <c r="FB1213" s="767"/>
      <c r="FC1213" s="767"/>
      <c r="FD1213" s="767"/>
      <c r="FE1213" s="767"/>
      <c r="FF1213" s="767"/>
      <c r="FG1213" s="767"/>
      <c r="FH1213" s="767"/>
      <c r="FI1213" s="767"/>
      <c r="FJ1213" s="767"/>
      <c r="FK1213" s="767"/>
      <c r="FL1213" s="767"/>
      <c r="FM1213" s="767"/>
      <c r="FN1213" s="767"/>
      <c r="FO1213" s="767"/>
      <c r="FP1213" s="767"/>
      <c r="FQ1213" s="767"/>
      <c r="FR1213" s="767"/>
      <c r="FS1213" s="767"/>
      <c r="FT1213" s="767"/>
      <c r="FU1213" s="767"/>
      <c r="FV1213" s="767"/>
      <c r="FW1213" s="767"/>
      <c r="FX1213" s="767"/>
      <c r="FY1213" s="767"/>
      <c r="FZ1213" s="767"/>
      <c r="GA1213" s="767"/>
      <c r="GB1213" s="767"/>
      <c r="GC1213" s="767"/>
      <c r="GD1213" s="767"/>
      <c r="GE1213" s="767"/>
      <c r="GF1213" s="767"/>
      <c r="GG1213" s="767"/>
      <c r="GH1213" s="767"/>
      <c r="GI1213" s="767"/>
      <c r="GJ1213" s="767"/>
      <c r="GK1213" s="767"/>
      <c r="GL1213" s="767"/>
      <c r="GM1213" s="767"/>
      <c r="GN1213" s="767"/>
      <c r="GO1213" s="767"/>
      <c r="GP1213" s="767"/>
      <c r="GQ1213" s="767"/>
      <c r="GR1213" s="767"/>
      <c r="GS1213" s="767"/>
      <c r="GT1213" s="767"/>
      <c r="GU1213" s="767"/>
      <c r="GV1213" s="767"/>
      <c r="GW1213" s="767"/>
      <c r="GX1213" s="767"/>
      <c r="GY1213" s="767"/>
      <c r="GZ1213" s="767"/>
      <c r="HA1213" s="767"/>
      <c r="HB1213" s="767"/>
      <c r="HC1213" s="767"/>
    </row>
    <row r="1214" spans="1:211" s="864" customFormat="1" ht="13.9" hidden="1" customHeight="1">
      <c r="A1214" s="307"/>
      <c r="B1214" s="351"/>
      <c r="C1214" s="971" t="str">
        <f>IF('1C TSspéc18'!D$17&lt;&gt;0,'1C TSspéc18'!$B$12,"")</f>
        <v/>
      </c>
      <c r="D1214" s="972"/>
      <c r="E1214" s="973"/>
      <c r="F1214" s="93">
        <f>IF(AND($C1214='1C TSspéc18'!$B$12,'1C TSspéc18'!$B$16="spécifiques",'1C TSspéc18'!$D$17&lt;&gt;""),'1C TSspéc18'!$D$21,"")</f>
        <v>0</v>
      </c>
      <c r="G1214" s="863"/>
      <c r="H1214" s="745">
        <v>0.21</v>
      </c>
      <c r="I1214" s="747">
        <v>1</v>
      </c>
      <c r="J1214" s="312"/>
      <c r="K1214" s="680">
        <f t="shared" si="299"/>
        <v>0</v>
      </c>
      <c r="L1214" s="556">
        <f>IF(OR('1C TSspéc18'!$B$12="",'1C TSspéc18'!D$30=0),0,IF(AND('1C TSspéc18'!$B$12&lt;&gt;"",$K$2="Pôle",'1C TSspéc18'!$C$12="OUI"),(('1C TSspéc18'!D$22+'1C TSspéc18'!D$23+'1C TSspéc18'!D$24+'1C TSspéc18'!D$25+'1C TSspéc18'!D$29)/'1C TSspéc18'!D$17),IF(AND('1C TSspéc18'!$B$12&lt;&gt;"",$K$2="Pôle",'1C TSspéc18'!$C$12="NON"),(('1C TSspéc18'!D$22+'1C TSspéc18'!D$23+'1C TSspéc18'!D$24+'1C TSspéc18'!D$25+'1C TSspéc18'!D$29)/'1C TSspéc18'!D$30),IF(AND('1C TSspéc18'!$B$12&lt;&gt;"",$K$2&lt;&gt;"Pôle",'1C TSspéc18'!$C$12="OUI"),(('1C TSspéc18'!D$22+'1C TSspéc18'!D$23+'1C TSspéc18'!D$24+'1C TSspéc18'!D$25+'1C TSspéc18'!D$26+'1C TSspéc18'!D$27+'1C TSspéc18'!D$28+'1C TSspéc18'!D$29)/'1C TSspéc18'!D$17),IF(AND('1C TSspéc18'!$B$12&lt;&gt;"",$K$2&lt;&gt;"Pôle",'1C TSspéc18'!$C$12="NON"),(('1C TSspéc18'!D$22+'1C TSspéc18'!D$23+'1C TSspéc18'!D$24+'1C TSspéc18'!D$25+'1C TSspéc18'!D$26+'1C TSspéc18'!D$27+'1C TSspéc18'!D$28+'1C TSspéc18'!D$29)/'1C TSspéc18'!D$30))))))</f>
        <v>0</v>
      </c>
      <c r="M1214" s="556">
        <f>IF(OR('1C TSspéc18'!$B$12="",'1C TSspéc18'!D$30=0),0,IF(AND('1C TSspéc18'!$B$12&lt;&gt;"",$K$2="Pôle",'1C TSspéc18'!$C$12="OUI"),(('1C TSspéc18'!D$26+'1C TSspéc18'!D$27+'1C TSspéc18'!D$28)/'1C TSspéc18'!D$17),IF(AND('1C TSspéc18'!$B$12&lt;&gt;"",$K$2="Pôle",'1C TSspéc18'!$C$12="NON"),(('1C TSspéc18'!D$26+'1C TSspéc18'!D$27+'1C TSspéc18'!D$28)/'1C TSspéc18'!D$30),IF(AND('1C TSspéc18'!$B$12&lt;&gt;"",$K$2&lt;&gt;"Pôle"),0))))</f>
        <v>0</v>
      </c>
      <c r="N1214" s="557">
        <f>IF(AND('1C TSspéc18'!$B$12&lt;&gt;0,'1C TSspéc18'!$D$30&lt;&gt;0),L1214+M1214,0)</f>
        <v>0</v>
      </c>
      <c r="O1214" s="542" t="str">
        <f>IF(AND('1C TSspéc18'!$D$17&lt;&gt;0,'1C TSspéc18'!$C$12="OUI"),'1C TSspéc18'!$D$35/'1C TSspéc18'!$D$17,"")</f>
        <v/>
      </c>
      <c r="P1214" s="543" t="str">
        <f>IF(AND('1C TSspéc18'!$D$17&lt;&gt;0,'1C TSspéc18'!$C$12="OUI"),'1C TSspéc18'!$D$36/'1C TSspéc18'!$D$17,"")</f>
        <v/>
      </c>
      <c r="Q1214" s="543" t="str">
        <f>IF(AND('1C TSspéc18'!$D$17&lt;&gt;0,'1C TSspéc18'!$C$12="OUI"),'1C TSspéc18'!$D$37/'1C TSspéc18'!$D$17,"")</f>
        <v/>
      </c>
      <c r="R1214" s="543" t="str">
        <f>IF(AND('1C TSspéc18'!$D$17&lt;&gt;0,'1C TSspéc18'!$C$12="OUI"),'1C TSspéc18'!$D$38/'1C TSspéc18'!$D$17,"")</f>
        <v/>
      </c>
      <c r="S1214" s="543" t="str">
        <f>IF(AND('1C TSspéc18'!$D$17&lt;&gt;0,'1C TSspéc18'!$C$12="OUI"),'1C TSspéc18'!$D$39/'1C TSspéc18'!$D$17,"")</f>
        <v/>
      </c>
      <c r="T1214" s="543" t="str">
        <f>IF(AND('1C TSspéc18'!$D$17&lt;&gt;0,'1C TSspéc18'!$C$12="OUI"),'1C TSspéc18'!$D$40/'1C TSspéc18'!$D$17,"")</f>
        <v/>
      </c>
      <c r="U1214" s="543" t="str">
        <f>IF(AND('1C TSspéc18'!$D$17&lt;&gt;0,'1C TSspéc18'!$C$12="OUI"),'1C TSspéc18'!$D$41/'1C TSspéc18'!$D$17,"")</f>
        <v/>
      </c>
      <c r="V1214" s="543" t="str">
        <f>IF(AND('1C TSspéc18'!$D$17&lt;&gt;0,'1C TSspéc18'!$C$12="OUI"),'1C TSspéc18'!$D$42/'1C TSspéc18'!$D$17,"")</f>
        <v/>
      </c>
      <c r="W1214" s="543" t="str">
        <f>IF(AND('1C TSspéc18'!$D$17&lt;&gt;0,'1C TSspéc18'!$C$12="OUI"),'1C TSspéc18'!$D$43/'1C TSspéc18'!$D$17,"")</f>
        <v/>
      </c>
      <c r="X1214" s="543" t="str">
        <f>IF(AND('1C TSspéc18'!$D$17&lt;&gt;0,'1C TSspéc18'!$C$12="OUI"),'1C TSspéc18'!$D$44/'1C TSspéc18'!$D$17,"")</f>
        <v/>
      </c>
      <c r="Y1214" s="543" t="str">
        <f>IF(AND('1C TSspéc18'!$D$17&lt;&gt;0,'1C TSspéc18'!$C$12="OUI"),'1C TSspéc18'!$D$45/'1C TSspéc18'!$D$17,"")</f>
        <v/>
      </c>
      <c r="Z1214" s="543" t="str">
        <f>IF(AND('1C TSspéc18'!$D$17&lt;&gt;0,'1C TSspéc18'!$C$12="OUI"),'1C TSspéc18'!$D$46/'1C TSspéc18'!$D$17,"")</f>
        <v/>
      </c>
      <c r="AA1214" s="543" t="str">
        <f>IF(AND('1C TSspéc18'!$D$17&lt;&gt;0,'1C TSspéc18'!$C$12="OUI"),'1C TSspéc18'!$D$47/'1C TSspéc18'!$D$17,"")</f>
        <v/>
      </c>
      <c r="AB1214" s="543" t="str">
        <f>IF(AND('1C TSspéc18'!$D$17&lt;&gt;0,'1C TSspéc18'!$C$12="OUI"),'1C TSspéc18'!$D$48/'1C TSspéc18'!$D$17,"")</f>
        <v/>
      </c>
      <c r="AC1214" s="543" t="str">
        <f>IF(AND('1C TSspéc18'!$D$17&lt;&gt;0,'1C TSspéc18'!$C$12="OUI"),'1C TSspéc18'!$D$49/'1C TSspéc18'!$D$17,"")</f>
        <v/>
      </c>
      <c r="AD1214" s="543" t="str">
        <f>IF(AND('1C TSspéc18'!$D$17&lt;&gt;0,'1C TSspéc18'!$C$12="OUI"),'1C TSspéc18'!$D$50/'1C TSspéc18'!$D$17,"")</f>
        <v/>
      </c>
      <c r="AE1214" s="543" t="str">
        <f>IF(AND('1C TSspéc18'!$D$17&lt;&gt;0,'1C TSspéc18'!$C$12="OUI"),'1C TSspéc18'!$D$51/'1C TSspéc18'!$D$17,"")</f>
        <v/>
      </c>
      <c r="AF1214" s="543" t="str">
        <f>IF(AND('1C TSspéc18'!$D$17&lt;&gt;0,'1C TSspéc18'!$C$12="OUI"),'1C TSspéc18'!$D$52/'1C TSspéc18'!$D$17,"")</f>
        <v/>
      </c>
      <c r="AG1214" s="543" t="str">
        <f>IF(AND('1C TSspéc18'!$D$17&lt;&gt;0,'1C TSspéc18'!$C$12="OUI"),'1C TSspéc18'!$D$53/'1C TSspéc18'!$D$17,"")</f>
        <v/>
      </c>
      <c r="AH1214" s="543" t="str">
        <f>IF(AND('1C TSspéc18'!$D$17&lt;&gt;0,'1C TSspéc18'!$C$12="OUI"),'1C TSspéc18'!$D$54/'1C TSspéc18'!$D$17,"")</f>
        <v/>
      </c>
      <c r="AI1214" s="543" t="str">
        <f>IF(AND('1C TSspéc18'!$D$17&lt;&gt;0,'1C TSspéc18'!$C$12="OUI"),'1C TSspéc18'!$D$55/'1C TSspéc18'!$D$17,"")</f>
        <v/>
      </c>
      <c r="AJ1214" s="543" t="str">
        <f>IF(AND('1C TSspéc18'!$D$17&lt;&gt;0,'1C TSspéc18'!$C$12="OUI"),'1C TSspéc18'!$D$56/'1C TSspéc18'!$D$17,"")</f>
        <v/>
      </c>
      <c r="AK1214" s="543" t="str">
        <f>IF(AND('1C TSspéc18'!$D$17&lt;&gt;0,'1C TSspéc18'!$C$12="OUI"),'1C TSspéc18'!$D$57/'1C TSspéc18'!$D$17,"")</f>
        <v/>
      </c>
      <c r="AL1214" s="72">
        <f>IF(AND('1C TSspéc18'!$D$17&lt;&gt;0,'1C TSspéc18'!$C$12="OUI"),N1214+AK1214,N1214)</f>
        <v>0</v>
      </c>
      <c r="AM1214" s="417">
        <f t="shared" ref="AM1214:AM1236" si="325">(J1214+(J1214*H1214)-(J1214*H1214*I1214))*L1214</f>
        <v>0</v>
      </c>
      <c r="AN1214" s="417">
        <f t="shared" ref="AN1214:AN1236" si="326">((J1214+(J1214*H1214)-(J1214*H1214*I1214))*M1214)*50%</f>
        <v>0</v>
      </c>
      <c r="AO1214" s="418" t="str">
        <f>IF(AND('1C TSspéc18'!$D$17&lt;&gt;0,'1C TSspéc18'!$D$30&lt;&gt;0),AM1214+AN1214,"")</f>
        <v/>
      </c>
      <c r="AP1214" s="573" t="str">
        <f>IF(AND('1C TSspéc18'!$D$17&lt;&gt;0,'1C TSspéc18'!$D$30&lt;&gt;0),AM1214-AR1214,"")</f>
        <v/>
      </c>
      <c r="AQ1214" s="583">
        <f t="shared" ref="AQ1214:AQ1236" si="327">IF(M1214=0,0,AN1214-AS1214)</f>
        <v>0</v>
      </c>
      <c r="AR1214" s="596"/>
      <c r="AS1214" s="102"/>
      <c r="AT1214" s="27" t="str">
        <f>IF(('1C TSspéc18'!D$17*FICHE!$C$14&lt;J1214),"Forfait limité à "&amp;FICHE!$C$14&amp;"€/jour","")</f>
        <v/>
      </c>
      <c r="AU1214" s="592"/>
      <c r="AV1214" s="824"/>
      <c r="AW1214" s="824"/>
      <c r="AX1214" s="824"/>
      <c r="AY1214" s="824"/>
      <c r="AZ1214" s="824"/>
      <c r="BA1214" s="767"/>
      <c r="BB1214" s="767"/>
      <c r="BC1214" s="767"/>
      <c r="BD1214" s="767"/>
      <c r="BE1214" s="767"/>
      <c r="BF1214" s="767"/>
      <c r="BG1214" s="767"/>
      <c r="BH1214" s="767"/>
      <c r="BI1214" s="767"/>
      <c r="BJ1214" s="767"/>
      <c r="BK1214" s="767"/>
      <c r="BL1214" s="767"/>
      <c r="BM1214" s="767"/>
      <c r="BN1214" s="767"/>
      <c r="BO1214" s="767"/>
      <c r="BP1214" s="767"/>
      <c r="BQ1214" s="767"/>
      <c r="BR1214" s="767"/>
      <c r="BS1214" s="767"/>
      <c r="BT1214" s="767"/>
      <c r="BU1214" s="767"/>
      <c r="BV1214" s="767"/>
      <c r="BW1214" s="767"/>
      <c r="BX1214" s="767"/>
      <c r="BY1214" s="767"/>
      <c r="BZ1214" s="767"/>
      <c r="CA1214" s="767"/>
      <c r="CB1214" s="767"/>
      <c r="CC1214" s="767"/>
      <c r="CD1214" s="767"/>
      <c r="CE1214" s="767"/>
      <c r="CF1214" s="767"/>
      <c r="CG1214" s="767"/>
      <c r="CH1214" s="767"/>
      <c r="CI1214" s="767"/>
      <c r="CJ1214" s="767"/>
      <c r="CK1214" s="767"/>
      <c r="CL1214" s="767"/>
      <c r="CM1214" s="767"/>
      <c r="CN1214" s="767"/>
      <c r="CO1214" s="767"/>
      <c r="CP1214" s="767"/>
      <c r="CQ1214" s="767"/>
      <c r="CR1214" s="767"/>
      <c r="CS1214" s="767"/>
      <c r="CT1214" s="767"/>
      <c r="CU1214" s="767"/>
      <c r="CV1214" s="767"/>
      <c r="CW1214" s="767"/>
      <c r="CX1214" s="767"/>
      <c r="CY1214" s="767"/>
      <c r="CZ1214" s="767"/>
      <c r="DA1214" s="767"/>
      <c r="DB1214" s="767"/>
      <c r="DC1214" s="767"/>
      <c r="DD1214" s="767"/>
      <c r="DE1214" s="767"/>
      <c r="DF1214" s="767"/>
      <c r="DG1214" s="767"/>
      <c r="DH1214" s="767"/>
      <c r="DI1214" s="767"/>
      <c r="DJ1214" s="767"/>
      <c r="DK1214" s="767"/>
      <c r="DL1214" s="767"/>
      <c r="DM1214" s="767"/>
      <c r="DN1214" s="767"/>
      <c r="DO1214" s="767"/>
      <c r="DP1214" s="767"/>
      <c r="DQ1214" s="767"/>
      <c r="DR1214" s="767"/>
      <c r="DS1214" s="767"/>
      <c r="DT1214" s="767"/>
      <c r="DU1214" s="767"/>
      <c r="DV1214" s="767"/>
      <c r="DW1214" s="767"/>
      <c r="DX1214" s="767"/>
      <c r="DY1214" s="767"/>
      <c r="DZ1214" s="767"/>
      <c r="EA1214" s="767"/>
      <c r="EB1214" s="767"/>
      <c r="EC1214" s="767"/>
      <c r="ED1214" s="767"/>
      <c r="EE1214" s="767"/>
      <c r="EF1214" s="767"/>
      <c r="EG1214" s="767"/>
      <c r="EH1214" s="767"/>
      <c r="EI1214" s="767"/>
      <c r="EJ1214" s="767"/>
      <c r="EK1214" s="767"/>
      <c r="EL1214" s="767"/>
      <c r="EM1214" s="767"/>
      <c r="EN1214" s="767"/>
      <c r="EO1214" s="767"/>
      <c r="EP1214" s="767"/>
      <c r="EQ1214" s="767"/>
      <c r="ER1214" s="767"/>
      <c r="ES1214" s="767"/>
      <c r="ET1214" s="767"/>
      <c r="EU1214" s="767"/>
      <c r="EV1214" s="767"/>
      <c r="EW1214" s="767"/>
      <c r="EX1214" s="767"/>
      <c r="EY1214" s="767"/>
      <c r="EZ1214" s="767"/>
      <c r="FA1214" s="767"/>
      <c r="FB1214" s="767"/>
      <c r="FC1214" s="767"/>
      <c r="FD1214" s="767"/>
      <c r="FE1214" s="767"/>
      <c r="FF1214" s="767"/>
      <c r="FG1214" s="767"/>
      <c r="FH1214" s="767"/>
      <c r="FI1214" s="767"/>
      <c r="FJ1214" s="767"/>
      <c r="FK1214" s="767"/>
      <c r="FL1214" s="767"/>
      <c r="FM1214" s="767"/>
      <c r="FN1214" s="767"/>
      <c r="FO1214" s="767"/>
      <c r="FP1214" s="767"/>
      <c r="FQ1214" s="767"/>
      <c r="FR1214" s="767"/>
      <c r="FS1214" s="767"/>
      <c r="FT1214" s="767"/>
      <c r="FU1214" s="767"/>
      <c r="FV1214" s="767"/>
      <c r="FW1214" s="767"/>
      <c r="FX1214" s="767"/>
      <c r="FY1214" s="767"/>
      <c r="FZ1214" s="767"/>
      <c r="GA1214" s="767"/>
      <c r="GB1214" s="767"/>
      <c r="GC1214" s="767"/>
      <c r="GD1214" s="767"/>
      <c r="GE1214" s="767"/>
      <c r="GF1214" s="767"/>
      <c r="GG1214" s="767"/>
      <c r="GH1214" s="767"/>
      <c r="GI1214" s="767"/>
      <c r="GJ1214" s="767"/>
      <c r="GK1214" s="767"/>
      <c r="GL1214" s="767"/>
      <c r="GM1214" s="767"/>
      <c r="GN1214" s="767"/>
      <c r="GO1214" s="767"/>
      <c r="GP1214" s="767"/>
      <c r="GQ1214" s="767"/>
      <c r="GR1214" s="767"/>
      <c r="GS1214" s="767"/>
      <c r="GT1214" s="767"/>
      <c r="GU1214" s="767"/>
      <c r="GV1214" s="767"/>
      <c r="GW1214" s="767"/>
      <c r="GX1214" s="767"/>
      <c r="GY1214" s="767"/>
      <c r="GZ1214" s="767"/>
      <c r="HA1214" s="767"/>
      <c r="HB1214" s="767"/>
      <c r="HC1214" s="767"/>
    </row>
    <row r="1215" spans="1:211" s="864" customFormat="1" ht="13.9" hidden="1" customHeight="1">
      <c r="A1215" s="307"/>
      <c r="B1215" s="351"/>
      <c r="C1215" s="971" t="str">
        <f>IF('1C TSspéc18'!E$17&lt;&gt;0,'1C TSspéc18'!$B$12,"")</f>
        <v/>
      </c>
      <c r="D1215" s="972"/>
      <c r="E1215" s="973"/>
      <c r="F1215" s="93">
        <f>IF(AND($C1215='1C TSspéc18'!$B$12,'1C TSspéc18'!$B$16="spécifiques",'1C TSspéc18'!$E$17&lt;&gt;""),'1C TSspéc18'!$E$21,"")</f>
        <v>0</v>
      </c>
      <c r="G1215" s="863"/>
      <c r="H1215" s="745">
        <v>0.21</v>
      </c>
      <c r="I1215" s="747">
        <v>1</v>
      </c>
      <c r="J1215" s="312"/>
      <c r="K1215" s="680">
        <f t="shared" si="299"/>
        <v>0</v>
      </c>
      <c r="L1215" s="556">
        <f>IF(OR('1C TSspéc18'!$B$12="",'1C TSspéc18'!E$30=0),0,IF(AND('1C TSspéc18'!$B$12&lt;&gt;"",$K$2="Pôle",'1C TSspéc18'!$C$12="OUI"),(('1C TSspéc18'!E$22+'1C TSspéc18'!E$23+'1C TSspéc18'!E$24+'1C TSspéc18'!E$25+'1C TSspéc18'!E$29)/'1C TSspéc18'!E$17),IF(AND('1C TSspéc18'!$B$12&lt;&gt;"",$K$2="Pôle",'1C TSspéc18'!$C$12="NON"),(('1C TSspéc18'!E$22+'1C TSspéc18'!E$23+'1C TSspéc18'!E$24+'1C TSspéc18'!E$25+'1C TSspéc18'!E$29)/'1C TSspéc18'!E$30),IF(AND('1C TSspéc18'!$B$12&lt;&gt;"",$K$2&lt;&gt;"Pôle",'1C TSspéc18'!$C$12="OUI"),(('1C TSspéc18'!E$22+'1C TSspéc18'!E$23+'1C TSspéc18'!E$24+'1C TSspéc18'!E$25+'1C TSspéc18'!E$26+'1C TSspéc18'!E$27+'1C TSspéc18'!E$28+'1C TSspéc18'!E$29)/'1C TSspéc18'!E$17),IF(AND('1C TSspéc18'!$B$12&lt;&gt;"",$K$2&lt;&gt;"Pôle",'1C TSspéc18'!$C$12="NON"),(('1C TSspéc18'!E$22+'1C TSspéc18'!E$23+'1C TSspéc18'!E$24+'1C TSspéc18'!E$25+'1C TSspéc18'!E$26+'1C TSspéc18'!E$27+'1C TSspéc18'!E$28+'1C TSspéc18'!E$29)/'1C TSspéc18'!E$30))))))</f>
        <v>0</v>
      </c>
      <c r="M1215" s="556">
        <f>IF(OR('1C TSspéc18'!$B$12="",'1C TSspéc18'!E$30=0),0,IF(AND('1C TSspéc18'!$B$12&lt;&gt;"",$K$2="Pôle",'1C TSspéc18'!$C$12="OUI"),(('1C TSspéc18'!E$26+'1C TSspéc18'!E$27+'1C TSspéc18'!E$28)/'1C TSspéc18'!E$17),IF(AND('1C TSspéc18'!$B$12&lt;&gt;"",$K$2="Pôle",'1C TSspéc18'!$C$12="NON"),(('1C TSspéc18'!E$26+'1C TSspéc18'!E$27+'1C TSspéc18'!E$28)/'1C TSspéc18'!E$30),IF(AND('1C TSspéc18'!$B$12&lt;&gt;"",$K$2&lt;&gt;"Pôle"),0))))</f>
        <v>0</v>
      </c>
      <c r="N1215" s="557">
        <f>IF(AND('1C TSspéc18'!$B$12&lt;&gt;0,'1C TSspéc18'!$E$30&lt;&gt;0),L1215+M1215,0)</f>
        <v>0</v>
      </c>
      <c r="O1215" s="542" t="str">
        <f>IF(AND('1C TSspéc18'!$E$17&lt;&gt;0,'1C TSspéc18'!$C$12="OUI"),'1C TSspéc18'!$E$35/'1C TSspéc18'!$E$17,"")</f>
        <v/>
      </c>
      <c r="P1215" s="543" t="str">
        <f>IF(AND('1C TSspéc18'!$E$17&lt;&gt;0,'1C TSspéc18'!$C$12="OUI"),'1C TSspéc18'!$E$36/'1C TSspéc18'!$E$17,"")</f>
        <v/>
      </c>
      <c r="Q1215" s="543" t="str">
        <f>IF(AND('1C TSspéc18'!$E$17&lt;&gt;0,'1C TSspéc18'!$C$12="OUI"),'1C TSspéc18'!$E$37/'1C TSspéc18'!$E$17,"")</f>
        <v/>
      </c>
      <c r="R1215" s="543" t="str">
        <f>IF(AND('1C TSspéc18'!$E$17&lt;&gt;0,'1C TSspéc18'!$C$12="OUI"),'1C TSspéc18'!$E$38/'1C TSspéc18'!$E$17,"")</f>
        <v/>
      </c>
      <c r="S1215" s="543" t="str">
        <f>IF(AND('1C TSspéc18'!$E$17&lt;&gt;0,'1C TSspéc18'!$C$12="OUI"),'1C TSspéc18'!$E$39/'1C TSspéc18'!$E$17,"")</f>
        <v/>
      </c>
      <c r="T1215" s="543" t="str">
        <f>IF(AND('1C TSspéc18'!$E$17&lt;&gt;0,'1C TSspéc18'!$C$12="OUI"),'1C TSspéc18'!$E$40/'1C TSspéc18'!$E$17,"")</f>
        <v/>
      </c>
      <c r="U1215" s="543" t="str">
        <f>IF(AND('1C TSspéc18'!$E$17&lt;&gt;0,'1C TSspéc18'!$C$12="OUI"),'1C TSspéc18'!$E$41/'1C TSspéc18'!$E$17,"")</f>
        <v/>
      </c>
      <c r="V1215" s="543" t="str">
        <f>IF(AND('1C TSspéc18'!$E$17&lt;&gt;0,'1C TSspéc18'!$C$12="OUI"),'1C TSspéc18'!$E$42/'1C TSspéc18'!$E$17,"")</f>
        <v/>
      </c>
      <c r="W1215" s="543" t="str">
        <f>IF(AND('1C TSspéc18'!$E$17&lt;&gt;0,'1C TSspéc18'!$C$12="OUI"),'1C TSspéc18'!$E$43/'1C TSspéc18'!$E$17,"")</f>
        <v/>
      </c>
      <c r="X1215" s="543" t="str">
        <f>IF(AND('1C TSspéc18'!$E$17&lt;&gt;0,'1C TSspéc18'!$C$12="OUI"),'1C TSspéc18'!$E$44/'1C TSspéc18'!$E$17,"")</f>
        <v/>
      </c>
      <c r="Y1215" s="543" t="str">
        <f>IF(AND('1C TSspéc18'!$E$17&lt;&gt;0,'1C TSspéc18'!$C$12="OUI"),'1C TSspéc18'!$E$45/'1C TSspéc18'!$E$17,"")</f>
        <v/>
      </c>
      <c r="Z1215" s="543" t="str">
        <f>IF(AND('1C TSspéc18'!$E$17&lt;&gt;0,'1C TSspéc18'!$C$12="OUI"),'1C TSspéc18'!$E$46/'1C TSspéc18'!$E$17,"")</f>
        <v/>
      </c>
      <c r="AA1215" s="543" t="str">
        <f>IF(AND('1C TSspéc18'!$E$17&lt;&gt;0,'1C TSspéc18'!$C$12="OUI"),'1C TSspéc18'!$E$47/'1C TSspéc18'!$E$17,"")</f>
        <v/>
      </c>
      <c r="AB1215" s="543" t="str">
        <f>IF(AND('1C TSspéc18'!$E$17&lt;&gt;0,'1C TSspéc18'!$C$12="OUI"),'1C TSspéc18'!$E$48/'1C TSspéc18'!$E$17,"")</f>
        <v/>
      </c>
      <c r="AC1215" s="543" t="str">
        <f>IF(AND('1C TSspéc18'!$E$17&lt;&gt;0,'1C TSspéc18'!$C$12="OUI"),'1C TSspéc18'!$E$49/'1C TSspéc18'!$E$17,"")</f>
        <v/>
      </c>
      <c r="AD1215" s="543" t="str">
        <f>IF(AND('1C TSspéc18'!$E$17&lt;&gt;0,'1C TSspéc18'!$C$12="OUI"),'1C TSspéc18'!$E$50/'1C TSspéc18'!$E$17,"")</f>
        <v/>
      </c>
      <c r="AE1215" s="543" t="str">
        <f>IF(AND('1C TSspéc18'!$E$17&lt;&gt;0,'1C TSspéc18'!$C$12="OUI"),'1C TSspéc18'!$E$51/'1C TSspéc18'!$E$17,"")</f>
        <v/>
      </c>
      <c r="AF1215" s="543" t="str">
        <f>IF(AND('1C TSspéc18'!$E$17&lt;&gt;0,'1C TSspéc18'!$C$12="OUI"),'1C TSspéc18'!$E$52/'1C TSspéc18'!$E$17,"")</f>
        <v/>
      </c>
      <c r="AG1215" s="543" t="str">
        <f>IF(AND('1C TSspéc18'!$E$17&lt;&gt;0,'1C TSspéc18'!$C$12="OUI"),'1C TSspéc18'!$E$53/'1C TSspéc18'!$E$17,"")</f>
        <v/>
      </c>
      <c r="AH1215" s="543" t="str">
        <f>IF(AND('1C TSspéc18'!$E$17&lt;&gt;0,'1C TSspéc18'!$C$12="OUI"),'1C TSspéc18'!$E$54/'1C TSspéc18'!$E$17,"")</f>
        <v/>
      </c>
      <c r="AI1215" s="543" t="str">
        <f>IF(AND('1C TSspéc18'!$E$17&lt;&gt;0,'1C TSspéc18'!$C$12="OUI"),'1C TSspéc18'!$E$55/'1C TSspéc18'!$E$17,"")</f>
        <v/>
      </c>
      <c r="AJ1215" s="543" t="str">
        <f>IF(AND('1C TSspéc18'!$E$17&lt;&gt;0,'1C TSspéc18'!$C$12="OUI"),'1C TSspéc18'!$E$56/'1C TSspéc18'!$E$17,"")</f>
        <v/>
      </c>
      <c r="AK1215" s="543" t="str">
        <f>IF(AND('1C TSspéc18'!$E$17&lt;&gt;0,'1C TSspéc18'!$C$12="OUI"),'1C TSspéc18'!$E$57/'1C TSspéc18'!$E$17,"")</f>
        <v/>
      </c>
      <c r="AL1215" s="72">
        <f>IF(AND('1C TSspéc18'!$E$17&lt;&gt;0,'1C TSspéc18'!$C$12="OUI"),N1215+AK1215,N1215)</f>
        <v>0</v>
      </c>
      <c r="AM1215" s="417">
        <f t="shared" si="325"/>
        <v>0</v>
      </c>
      <c r="AN1215" s="417">
        <f t="shared" si="326"/>
        <v>0</v>
      </c>
      <c r="AO1215" s="418" t="str">
        <f>IF(AND('1C TSspéc18'!$E$17&lt;&gt;0,'1C TSspéc18'!$E$30&lt;&gt;0),AM1215+AN1215,"")</f>
        <v/>
      </c>
      <c r="AP1215" s="573" t="str">
        <f>IF(AND('1C TSspéc18'!$E$17&lt;&gt;0,'1C TSspéc18'!$E$30&lt;&gt;0),AM1215-AR1215,"")</f>
        <v/>
      </c>
      <c r="AQ1215" s="583">
        <f t="shared" si="327"/>
        <v>0</v>
      </c>
      <c r="AR1215" s="596"/>
      <c r="AS1215" s="102"/>
      <c r="AT1215" s="27" t="str">
        <f>IF(('1C TSspéc18'!E$17*FICHE!$C$14&lt;J1215),"Forfait limité à "&amp;FICHE!$C$14&amp;"€/jour","")</f>
        <v/>
      </c>
      <c r="AU1215" s="592"/>
      <c r="AV1215" s="824"/>
      <c r="AW1215" s="824"/>
      <c r="AX1215" s="824"/>
      <c r="AY1215" s="824"/>
      <c r="AZ1215" s="824"/>
      <c r="BA1215" s="767"/>
      <c r="BB1215" s="767"/>
      <c r="BC1215" s="767"/>
      <c r="BD1215" s="767"/>
      <c r="BE1215" s="767"/>
      <c r="BF1215" s="767"/>
      <c r="BG1215" s="767"/>
      <c r="BH1215" s="767"/>
      <c r="BI1215" s="767"/>
      <c r="BJ1215" s="767"/>
      <c r="BK1215" s="767"/>
      <c r="BL1215" s="767"/>
      <c r="BM1215" s="767"/>
      <c r="BN1215" s="767"/>
      <c r="BO1215" s="767"/>
      <c r="BP1215" s="767"/>
      <c r="BQ1215" s="767"/>
      <c r="BR1215" s="767"/>
      <c r="BS1215" s="767"/>
      <c r="BT1215" s="767"/>
      <c r="BU1215" s="767"/>
      <c r="BV1215" s="767"/>
      <c r="BW1215" s="767"/>
      <c r="BX1215" s="767"/>
      <c r="BY1215" s="767"/>
      <c r="BZ1215" s="767"/>
      <c r="CA1215" s="767"/>
      <c r="CB1215" s="767"/>
      <c r="CC1215" s="767"/>
      <c r="CD1215" s="767"/>
      <c r="CE1215" s="767"/>
      <c r="CF1215" s="767"/>
      <c r="CG1215" s="767"/>
      <c r="CH1215" s="767"/>
      <c r="CI1215" s="767"/>
      <c r="CJ1215" s="767"/>
      <c r="CK1215" s="767"/>
      <c r="CL1215" s="767"/>
      <c r="CM1215" s="767"/>
      <c r="CN1215" s="767"/>
      <c r="CO1215" s="767"/>
      <c r="CP1215" s="767"/>
      <c r="CQ1215" s="767"/>
      <c r="CR1215" s="767"/>
      <c r="CS1215" s="767"/>
      <c r="CT1215" s="767"/>
      <c r="CU1215" s="767"/>
      <c r="CV1215" s="767"/>
      <c r="CW1215" s="767"/>
      <c r="CX1215" s="767"/>
      <c r="CY1215" s="767"/>
      <c r="CZ1215" s="767"/>
      <c r="DA1215" s="767"/>
      <c r="DB1215" s="767"/>
      <c r="DC1215" s="767"/>
      <c r="DD1215" s="767"/>
      <c r="DE1215" s="767"/>
      <c r="DF1215" s="767"/>
      <c r="DG1215" s="767"/>
      <c r="DH1215" s="767"/>
      <c r="DI1215" s="767"/>
      <c r="DJ1215" s="767"/>
      <c r="DK1215" s="767"/>
      <c r="DL1215" s="767"/>
      <c r="DM1215" s="767"/>
      <c r="DN1215" s="767"/>
      <c r="DO1215" s="767"/>
      <c r="DP1215" s="767"/>
      <c r="DQ1215" s="767"/>
      <c r="DR1215" s="767"/>
      <c r="DS1215" s="767"/>
      <c r="DT1215" s="767"/>
      <c r="DU1215" s="767"/>
      <c r="DV1215" s="767"/>
      <c r="DW1215" s="767"/>
      <c r="DX1215" s="767"/>
      <c r="DY1215" s="767"/>
      <c r="DZ1215" s="767"/>
      <c r="EA1215" s="767"/>
      <c r="EB1215" s="767"/>
      <c r="EC1215" s="767"/>
      <c r="ED1215" s="767"/>
      <c r="EE1215" s="767"/>
      <c r="EF1215" s="767"/>
      <c r="EG1215" s="767"/>
      <c r="EH1215" s="767"/>
      <c r="EI1215" s="767"/>
      <c r="EJ1215" s="767"/>
      <c r="EK1215" s="767"/>
      <c r="EL1215" s="767"/>
      <c r="EM1215" s="767"/>
      <c r="EN1215" s="767"/>
      <c r="EO1215" s="767"/>
      <c r="EP1215" s="767"/>
      <c r="EQ1215" s="767"/>
      <c r="ER1215" s="767"/>
      <c r="ES1215" s="767"/>
      <c r="ET1215" s="767"/>
      <c r="EU1215" s="767"/>
      <c r="EV1215" s="767"/>
      <c r="EW1215" s="767"/>
      <c r="EX1215" s="767"/>
      <c r="EY1215" s="767"/>
      <c r="EZ1215" s="767"/>
      <c r="FA1215" s="767"/>
      <c r="FB1215" s="767"/>
      <c r="FC1215" s="767"/>
      <c r="FD1215" s="767"/>
      <c r="FE1215" s="767"/>
      <c r="FF1215" s="767"/>
      <c r="FG1215" s="767"/>
      <c r="FH1215" s="767"/>
      <c r="FI1215" s="767"/>
      <c r="FJ1215" s="767"/>
      <c r="FK1215" s="767"/>
      <c r="FL1215" s="767"/>
      <c r="FM1215" s="767"/>
      <c r="FN1215" s="767"/>
      <c r="FO1215" s="767"/>
      <c r="FP1215" s="767"/>
      <c r="FQ1215" s="767"/>
      <c r="FR1215" s="767"/>
      <c r="FS1215" s="767"/>
      <c r="FT1215" s="767"/>
      <c r="FU1215" s="767"/>
      <c r="FV1215" s="767"/>
      <c r="FW1215" s="767"/>
      <c r="FX1215" s="767"/>
      <c r="FY1215" s="767"/>
      <c r="FZ1215" s="767"/>
      <c r="GA1215" s="767"/>
      <c r="GB1215" s="767"/>
      <c r="GC1215" s="767"/>
      <c r="GD1215" s="767"/>
      <c r="GE1215" s="767"/>
      <c r="GF1215" s="767"/>
      <c r="GG1215" s="767"/>
      <c r="GH1215" s="767"/>
      <c r="GI1215" s="767"/>
      <c r="GJ1215" s="767"/>
      <c r="GK1215" s="767"/>
      <c r="GL1215" s="767"/>
      <c r="GM1215" s="767"/>
      <c r="GN1215" s="767"/>
      <c r="GO1215" s="767"/>
      <c r="GP1215" s="767"/>
      <c r="GQ1215" s="767"/>
      <c r="GR1215" s="767"/>
      <c r="GS1215" s="767"/>
      <c r="GT1215" s="767"/>
      <c r="GU1215" s="767"/>
      <c r="GV1215" s="767"/>
      <c r="GW1215" s="767"/>
      <c r="GX1215" s="767"/>
      <c r="GY1215" s="767"/>
      <c r="GZ1215" s="767"/>
      <c r="HA1215" s="767"/>
      <c r="HB1215" s="767"/>
      <c r="HC1215" s="767"/>
    </row>
    <row r="1216" spans="1:211" s="864" customFormat="1" ht="13.9" hidden="1" customHeight="1">
      <c r="A1216" s="307"/>
      <c r="B1216" s="351"/>
      <c r="C1216" s="971" t="str">
        <f>IF('1C TSspéc18'!F$17&lt;&gt;0,'1C TSspéc18'!$B$12,"")</f>
        <v/>
      </c>
      <c r="D1216" s="972"/>
      <c r="E1216" s="973"/>
      <c r="F1216" s="93">
        <f>IF(AND($C1216='1C TSspéc18'!$B$12,'1C TSspéc18'!$B$16="spécifiques",'1C TSspéc18'!$F$17&lt;&gt;""),'1C TSspéc18'!$F$21,"")</f>
        <v>0</v>
      </c>
      <c r="G1216" s="863"/>
      <c r="H1216" s="745">
        <v>0.21</v>
      </c>
      <c r="I1216" s="747">
        <v>1</v>
      </c>
      <c r="J1216" s="312"/>
      <c r="K1216" s="680">
        <f t="shared" si="299"/>
        <v>0</v>
      </c>
      <c r="L1216" s="556">
        <f>IF(OR('1C TSspéc18'!$B$12="",'1C TSspéc18'!F$30=0),0,IF(AND('1C TSspéc18'!$B$12&lt;&gt;"",$K$2="Pôle",'1C TSspéc18'!$C$12="OUI"),(('1C TSspéc18'!F$22+'1C TSspéc18'!F$23+'1C TSspéc18'!F$24+'1C TSspéc18'!F$25+'1C TSspéc18'!F$29)/'1C TSspéc18'!F$17),IF(AND('1C TSspéc18'!$B$12&lt;&gt;"",$K$2="Pôle",'1C TSspéc18'!$C$12="NON"),(('1C TSspéc18'!F$22+'1C TSspéc18'!F$23+'1C TSspéc18'!F$24+'1C TSspéc18'!F$25+'1C TSspéc18'!F$29)/'1C TSspéc18'!F$30),IF(AND('1C TSspéc18'!$B$12&lt;&gt;"",$K$2&lt;&gt;"Pôle",'1C TSspéc18'!$C$12="OUI"),(('1C TSspéc18'!F$22+'1C TSspéc18'!F$23+'1C TSspéc18'!F$24+'1C TSspéc18'!F$25+'1C TSspéc18'!F$26+'1C TSspéc18'!F$27+'1C TSspéc18'!F$28+'1C TSspéc18'!F$29)/'1C TSspéc18'!F$17),IF(AND('1C TSspéc18'!$B$12&lt;&gt;"",$K$2&lt;&gt;"Pôle",'1C TSspéc18'!$C$12="NON"),(('1C TSspéc18'!F$22+'1C TSspéc18'!F$23+'1C TSspéc18'!F$24+'1C TSspéc18'!F$25+'1C TSspéc18'!F$26+'1C TSspéc18'!F$27+'1C TSspéc18'!F$28+'1C TSspéc18'!F$29)/'1C TSspéc18'!F$30))))))</f>
        <v>0</v>
      </c>
      <c r="M1216" s="556">
        <f>IF(OR('1C TSspéc18'!$B$12="",'1C TSspéc18'!F$30=0),0,IF(AND('1C TSspéc18'!$B$12&lt;&gt;"",$K$2="Pôle",'1C TSspéc18'!$C$12="OUI"),(('1C TSspéc18'!F$26+'1C TSspéc18'!F$27+'1C TSspéc18'!F$28)/'1C TSspéc18'!F$17),IF(AND('1C TSspéc18'!$B$12&lt;&gt;"",$K$2="Pôle",'1C TSspéc18'!$C$12="NON"),(('1C TSspéc18'!F$26+'1C TSspéc18'!F$27+'1C TSspéc18'!F$28)/'1C TSspéc18'!F$30),IF(AND('1C TSspéc18'!$B$12&lt;&gt;"",$K$2&lt;&gt;"Pôle"),0))))</f>
        <v>0</v>
      </c>
      <c r="N1216" s="557">
        <f>IF(AND('1C TSspéc18'!$B$12&lt;&gt;0,'1C TSspéc18'!$F$30&lt;&gt;0),L1216+M1216,0)</f>
        <v>0</v>
      </c>
      <c r="O1216" s="542" t="str">
        <f>IF(AND('1C TSspéc18'!$F$17&lt;&gt;0,'1C TSspéc18'!$C$12="OUI"),'1C TSspéc18'!$F$35/'1C TSspéc18'!$F$17,"")</f>
        <v/>
      </c>
      <c r="P1216" s="543" t="str">
        <f>IF(AND('1C TSspéc18'!$F$17&lt;&gt;0,'1C TSspéc18'!$C$12="OUI"),'1C TSspéc18'!$F$36/'1C TSspéc18'!$F$17,"")</f>
        <v/>
      </c>
      <c r="Q1216" s="543" t="str">
        <f>IF(AND('1C TSspéc18'!$F$17&lt;&gt;0,'1C TSspéc18'!$C$12="OUI"),'1C TSspéc18'!$F$37/'1C TSspéc18'!$F$17,"")</f>
        <v/>
      </c>
      <c r="R1216" s="543" t="str">
        <f>IF(AND('1C TSspéc18'!$F$17&lt;&gt;0,'1C TSspéc18'!$C$12="OUI"),'1C TSspéc18'!$F$38/'1C TSspéc18'!$F$17,"")</f>
        <v/>
      </c>
      <c r="S1216" s="543" t="str">
        <f>IF(AND('1C TSspéc18'!$F$17&lt;&gt;0,'1C TSspéc18'!$C$12="OUI"),'1C TSspéc18'!$F$39/'1C TSspéc18'!$F$17,"")</f>
        <v/>
      </c>
      <c r="T1216" s="543" t="str">
        <f>IF(AND('1C TSspéc18'!$F$17&lt;&gt;0,'1C TSspéc18'!$C$12="OUI"),'1C TSspéc18'!$F$40/'1C TSspéc18'!$F$17,"")</f>
        <v/>
      </c>
      <c r="U1216" s="543" t="str">
        <f>IF(AND('1C TSspéc18'!$F$17&lt;&gt;0,'1C TSspéc18'!$C$12="OUI"),'1C TSspéc18'!$F$41/'1C TSspéc18'!$F$17,"")</f>
        <v/>
      </c>
      <c r="V1216" s="543" t="str">
        <f>IF(AND('1C TSspéc18'!$F$17&lt;&gt;0,'1C TSspéc18'!$C$12="OUI"),'1C TSspéc18'!$F$42/'1C TSspéc18'!$F$17,"")</f>
        <v/>
      </c>
      <c r="W1216" s="543" t="str">
        <f>IF(AND('1C TSspéc18'!$F$17&lt;&gt;0,'1C TSspéc18'!$C$12="OUI"),'1C TSspéc18'!$F$43/'1C TSspéc18'!$F$17,"")</f>
        <v/>
      </c>
      <c r="X1216" s="543" t="str">
        <f>IF(AND('1C TSspéc18'!$F$17&lt;&gt;0,'1C TSspéc18'!$C$12="OUI"),'1C TSspéc18'!$F$44/'1C TSspéc18'!$F$17,"")</f>
        <v/>
      </c>
      <c r="Y1216" s="543" t="str">
        <f>IF(AND('1C TSspéc18'!$F$17&lt;&gt;0,'1C TSspéc18'!$C$12="OUI"),'1C TSspéc18'!$F$45/'1C TSspéc18'!$F$17,"")</f>
        <v/>
      </c>
      <c r="Z1216" s="543" t="str">
        <f>IF(AND('1C TSspéc18'!$F$17&lt;&gt;0,'1C TSspéc18'!$C$12="OUI"),'1C TSspéc18'!$F$46/'1C TSspéc18'!$F$17,"")</f>
        <v/>
      </c>
      <c r="AA1216" s="543" t="str">
        <f>IF(AND('1C TSspéc18'!$F$17&lt;&gt;0,'1C TSspéc18'!$C$12="OUI"),'1C TSspéc18'!$F$47/'1C TSspéc18'!$F$17,"")</f>
        <v/>
      </c>
      <c r="AB1216" s="543" t="str">
        <f>IF(AND('1C TSspéc18'!$F$17&lt;&gt;0,'1C TSspéc18'!$C$12="OUI"),'1C TSspéc18'!$F$48/'1C TSspéc18'!$F$17,"")</f>
        <v/>
      </c>
      <c r="AC1216" s="543" t="str">
        <f>IF(AND('1C TSspéc18'!$F$17&lt;&gt;0,'1C TSspéc18'!$C$12="OUI"),'1C TSspéc18'!$F$49/'1C TSspéc18'!$F$17,"")</f>
        <v/>
      </c>
      <c r="AD1216" s="543" t="str">
        <f>IF(AND('1C TSspéc18'!$F$17&lt;&gt;0,'1C TSspéc18'!$C$12="OUI"),'1C TSspéc18'!$F$50/'1C TSspéc18'!$F$17,"")</f>
        <v/>
      </c>
      <c r="AE1216" s="543" t="str">
        <f>IF(AND('1C TSspéc18'!$F$17&lt;&gt;0,'1C TSspéc18'!$C$12="OUI"),'1C TSspéc18'!$F$51/'1C TSspéc18'!$F$17,"")</f>
        <v/>
      </c>
      <c r="AF1216" s="543" t="str">
        <f>IF(AND('1C TSspéc18'!$F$17&lt;&gt;0,'1C TSspéc18'!$C$12="OUI"),'1C TSspéc18'!$F$52/'1C TSspéc18'!$F$17,"")</f>
        <v/>
      </c>
      <c r="AG1216" s="543" t="str">
        <f>IF(AND('1C TSspéc18'!$F$17&lt;&gt;0,'1C TSspéc18'!$C$12="OUI"),'1C TSspéc18'!$F$53/'1C TSspéc18'!$F$17,"")</f>
        <v/>
      </c>
      <c r="AH1216" s="543" t="str">
        <f>IF(AND('1C TSspéc18'!$F$17&lt;&gt;0,'1C TSspéc18'!$C$12="OUI"),'1C TSspéc18'!$F$54/'1C TSspéc18'!$F$17,"")</f>
        <v/>
      </c>
      <c r="AI1216" s="543" t="str">
        <f>IF(AND('1C TSspéc18'!$F$17&lt;&gt;0,'1C TSspéc18'!$C$12="OUI"),'1C TSspéc18'!$F$55/'1C TSspéc18'!$F$17,"")</f>
        <v/>
      </c>
      <c r="AJ1216" s="543" t="str">
        <f>IF(AND('1C TSspéc18'!$F$17&lt;&gt;0,'1C TSspéc18'!$C$12="OUI"),'1C TSspéc18'!$F$56/'1C TSspéc18'!$F$17,"")</f>
        <v/>
      </c>
      <c r="AK1216" s="543" t="str">
        <f>IF(AND('1C TSspéc18'!$F$17&lt;&gt;0,'1C TSspéc18'!$C$12="OUI"),'1C TSspéc18'!$F$57/'1C TSspéc18'!$F$17,"")</f>
        <v/>
      </c>
      <c r="AL1216" s="72">
        <f>IF(AND('1C TSspéc18'!$F$17&lt;&gt;0,'1C TSspéc18'!$C$12="OUI"),N1216+AK1216,N1216)</f>
        <v>0</v>
      </c>
      <c r="AM1216" s="417">
        <f t="shared" si="325"/>
        <v>0</v>
      </c>
      <c r="AN1216" s="417">
        <f t="shared" si="326"/>
        <v>0</v>
      </c>
      <c r="AO1216" s="418" t="str">
        <f>IF(AND('1C TSspéc18'!$F$17&lt;&gt;0,'1C TSspéc18'!$F$30&lt;&gt;0),AM1216+AN1216,"")</f>
        <v/>
      </c>
      <c r="AP1216" s="573" t="str">
        <f>IF(AND('1C TSspéc18'!$F$17&lt;&gt;0,'1C TSspéc18'!$F$30&lt;&gt;0),AM1216-AR1216,"")</f>
        <v/>
      </c>
      <c r="AQ1216" s="583">
        <f t="shared" si="327"/>
        <v>0</v>
      </c>
      <c r="AR1216" s="596"/>
      <c r="AS1216" s="102"/>
      <c r="AT1216" s="27" t="str">
        <f>IF(('1C TSspéc18'!F$17*FICHE!$C$14&lt;J1216),"Forfait limité à "&amp;FICHE!$C$14&amp;"€/jour","")</f>
        <v/>
      </c>
      <c r="AU1216" s="592"/>
      <c r="AV1216" s="824"/>
      <c r="AW1216" s="824"/>
      <c r="AX1216" s="824"/>
      <c r="AY1216" s="824"/>
      <c r="AZ1216" s="824"/>
      <c r="BA1216" s="767"/>
      <c r="BB1216" s="767"/>
      <c r="BC1216" s="767"/>
      <c r="BD1216" s="767"/>
      <c r="BE1216" s="767"/>
      <c r="BF1216" s="767"/>
      <c r="BG1216" s="767"/>
      <c r="BH1216" s="767"/>
      <c r="BI1216" s="767"/>
      <c r="BJ1216" s="767"/>
      <c r="BK1216" s="767"/>
      <c r="BL1216" s="767"/>
      <c r="BM1216" s="767"/>
      <c r="BN1216" s="767"/>
      <c r="BO1216" s="767"/>
      <c r="BP1216" s="767"/>
      <c r="BQ1216" s="767"/>
      <c r="BR1216" s="767"/>
      <c r="BS1216" s="767"/>
      <c r="BT1216" s="767"/>
      <c r="BU1216" s="767"/>
      <c r="BV1216" s="767"/>
      <c r="BW1216" s="767"/>
      <c r="BX1216" s="767"/>
      <c r="BY1216" s="767"/>
      <c r="BZ1216" s="767"/>
      <c r="CA1216" s="767"/>
      <c r="CB1216" s="767"/>
      <c r="CC1216" s="767"/>
      <c r="CD1216" s="767"/>
      <c r="CE1216" s="767"/>
      <c r="CF1216" s="767"/>
      <c r="CG1216" s="767"/>
      <c r="CH1216" s="767"/>
      <c r="CI1216" s="767"/>
      <c r="CJ1216" s="767"/>
      <c r="CK1216" s="767"/>
      <c r="CL1216" s="767"/>
      <c r="CM1216" s="767"/>
      <c r="CN1216" s="767"/>
      <c r="CO1216" s="767"/>
      <c r="CP1216" s="767"/>
      <c r="CQ1216" s="767"/>
      <c r="CR1216" s="767"/>
      <c r="CS1216" s="767"/>
      <c r="CT1216" s="767"/>
      <c r="CU1216" s="767"/>
      <c r="CV1216" s="767"/>
      <c r="CW1216" s="767"/>
      <c r="CX1216" s="767"/>
      <c r="CY1216" s="767"/>
      <c r="CZ1216" s="767"/>
      <c r="DA1216" s="767"/>
      <c r="DB1216" s="767"/>
      <c r="DC1216" s="767"/>
      <c r="DD1216" s="767"/>
      <c r="DE1216" s="767"/>
      <c r="DF1216" s="767"/>
      <c r="DG1216" s="767"/>
      <c r="DH1216" s="767"/>
      <c r="DI1216" s="767"/>
      <c r="DJ1216" s="767"/>
      <c r="DK1216" s="767"/>
      <c r="DL1216" s="767"/>
      <c r="DM1216" s="767"/>
      <c r="DN1216" s="767"/>
      <c r="DO1216" s="767"/>
      <c r="DP1216" s="767"/>
      <c r="DQ1216" s="767"/>
      <c r="DR1216" s="767"/>
      <c r="DS1216" s="767"/>
      <c r="DT1216" s="767"/>
      <c r="DU1216" s="767"/>
      <c r="DV1216" s="767"/>
      <c r="DW1216" s="767"/>
      <c r="DX1216" s="767"/>
      <c r="DY1216" s="767"/>
      <c r="DZ1216" s="767"/>
      <c r="EA1216" s="767"/>
      <c r="EB1216" s="767"/>
      <c r="EC1216" s="767"/>
      <c r="ED1216" s="767"/>
      <c r="EE1216" s="767"/>
      <c r="EF1216" s="767"/>
      <c r="EG1216" s="767"/>
      <c r="EH1216" s="767"/>
      <c r="EI1216" s="767"/>
      <c r="EJ1216" s="767"/>
      <c r="EK1216" s="767"/>
      <c r="EL1216" s="767"/>
      <c r="EM1216" s="767"/>
      <c r="EN1216" s="767"/>
      <c r="EO1216" s="767"/>
      <c r="EP1216" s="767"/>
      <c r="EQ1216" s="767"/>
      <c r="ER1216" s="767"/>
      <c r="ES1216" s="767"/>
      <c r="ET1216" s="767"/>
      <c r="EU1216" s="767"/>
      <c r="EV1216" s="767"/>
      <c r="EW1216" s="767"/>
      <c r="EX1216" s="767"/>
      <c r="EY1216" s="767"/>
      <c r="EZ1216" s="767"/>
      <c r="FA1216" s="767"/>
      <c r="FB1216" s="767"/>
      <c r="FC1216" s="767"/>
      <c r="FD1216" s="767"/>
      <c r="FE1216" s="767"/>
      <c r="FF1216" s="767"/>
      <c r="FG1216" s="767"/>
      <c r="FH1216" s="767"/>
      <c r="FI1216" s="767"/>
      <c r="FJ1216" s="767"/>
      <c r="FK1216" s="767"/>
      <c r="FL1216" s="767"/>
      <c r="FM1216" s="767"/>
      <c r="FN1216" s="767"/>
      <c r="FO1216" s="767"/>
      <c r="FP1216" s="767"/>
      <c r="FQ1216" s="767"/>
      <c r="FR1216" s="767"/>
      <c r="FS1216" s="767"/>
      <c r="FT1216" s="767"/>
      <c r="FU1216" s="767"/>
      <c r="FV1216" s="767"/>
      <c r="FW1216" s="767"/>
      <c r="FX1216" s="767"/>
      <c r="FY1216" s="767"/>
      <c r="FZ1216" s="767"/>
      <c r="GA1216" s="767"/>
      <c r="GB1216" s="767"/>
      <c r="GC1216" s="767"/>
      <c r="GD1216" s="767"/>
      <c r="GE1216" s="767"/>
      <c r="GF1216" s="767"/>
      <c r="GG1216" s="767"/>
      <c r="GH1216" s="767"/>
      <c r="GI1216" s="767"/>
      <c r="GJ1216" s="767"/>
      <c r="GK1216" s="767"/>
      <c r="GL1216" s="767"/>
      <c r="GM1216" s="767"/>
      <c r="GN1216" s="767"/>
      <c r="GO1216" s="767"/>
      <c r="GP1216" s="767"/>
      <c r="GQ1216" s="767"/>
      <c r="GR1216" s="767"/>
      <c r="GS1216" s="767"/>
      <c r="GT1216" s="767"/>
      <c r="GU1216" s="767"/>
      <c r="GV1216" s="767"/>
      <c r="GW1216" s="767"/>
      <c r="GX1216" s="767"/>
      <c r="GY1216" s="767"/>
      <c r="GZ1216" s="767"/>
      <c r="HA1216" s="767"/>
      <c r="HB1216" s="767"/>
      <c r="HC1216" s="767"/>
    </row>
    <row r="1217" spans="1:211" s="864" customFormat="1" ht="13.9" hidden="1" customHeight="1">
      <c r="A1217" s="307"/>
      <c r="B1217" s="351"/>
      <c r="C1217" s="971" t="str">
        <f>IF('1C TSspéc18'!G$17&lt;&gt;0,'1C TSspéc18'!$B$12,"")</f>
        <v/>
      </c>
      <c r="D1217" s="972"/>
      <c r="E1217" s="973"/>
      <c r="F1217" s="93">
        <f>IF(AND($C1217='1C TSspéc18'!$B$12,'1C TSspéc18'!$B$16="spécifiques",'1C TSspéc18'!$G$17&lt;&gt;""),'1C TSspéc18'!$G$21,"")</f>
        <v>0</v>
      </c>
      <c r="G1217" s="863"/>
      <c r="H1217" s="745">
        <v>0.21</v>
      </c>
      <c r="I1217" s="747">
        <v>1</v>
      </c>
      <c r="J1217" s="312"/>
      <c r="K1217" s="680">
        <f t="shared" si="299"/>
        <v>0</v>
      </c>
      <c r="L1217" s="556">
        <f>IF(OR('1C TSspéc18'!$B$12="",'1C TSspéc18'!G$30=0),0,IF(AND('1C TSspéc18'!$B$12&lt;&gt;"",$K$2="Pôle",'1C TSspéc18'!$C$12="OUI"),(('1C TSspéc18'!G$22+'1C TSspéc18'!G$23+'1C TSspéc18'!G$24+'1C TSspéc18'!G$25+'1C TSspéc18'!G$29)/'1C TSspéc18'!G$17),IF(AND('1C TSspéc18'!$B$12&lt;&gt;"",$K$2="Pôle",'1C TSspéc18'!$C$12="NON"),(('1C TSspéc18'!G$22+'1C TSspéc18'!G$23+'1C TSspéc18'!G$24+'1C TSspéc18'!G$25+'1C TSspéc18'!G$29)/'1C TSspéc18'!G$30),IF(AND('1C TSspéc18'!$B$12&lt;&gt;"",$K$2&lt;&gt;"Pôle",'1C TSspéc18'!$C$12="OUI"),(('1C TSspéc18'!G$22+'1C TSspéc18'!G$23+'1C TSspéc18'!G$24+'1C TSspéc18'!G$25+'1C TSspéc18'!G$26+'1C TSspéc18'!G$27+'1C TSspéc18'!G$28+'1C TSspéc18'!G$29)/'1C TSspéc18'!G$17),IF(AND('1C TSspéc18'!$B$12&lt;&gt;"",$K$2&lt;&gt;"Pôle",'1C TSspéc18'!$C$12="NON"),(('1C TSspéc18'!G$22+'1C TSspéc18'!G$23+'1C TSspéc18'!G$24+'1C TSspéc18'!G$25+'1C TSspéc18'!G$26+'1C TSspéc18'!G$27+'1C TSspéc18'!G$28+'1C TSspéc18'!G$29)/'1C TSspéc18'!G$30))))))</f>
        <v>0</v>
      </c>
      <c r="M1217" s="556">
        <f>IF(OR('1C TSspéc18'!$B$12="",'1C TSspéc18'!G$30=0),0,IF(AND('1C TSspéc18'!$B$12&lt;&gt;"",$K$2="Pôle",'1C TSspéc18'!$C$12="OUI"),(('1C TSspéc18'!G$26+'1C TSspéc18'!G$27+'1C TSspéc18'!G$28)/'1C TSspéc18'!G$17),IF(AND('1C TSspéc18'!$B$12&lt;&gt;"",$K$2="Pôle",'1C TSspéc18'!$C$12="NON"),(('1C TSspéc18'!G$26+'1C TSspéc18'!G$27+'1C TSspéc18'!G$28)/'1C TSspéc18'!G$30),IF(AND('1C TSspéc18'!$B$12&lt;&gt;"",$K$2&lt;&gt;"Pôle"),0))))</f>
        <v>0</v>
      </c>
      <c r="N1217" s="557">
        <f>IF(AND('1C TSspéc18'!$B$12&lt;&gt;0,'1C TSspéc18'!$G$30&lt;&gt;0),L1217+M1217,0)</f>
        <v>0</v>
      </c>
      <c r="O1217" s="542" t="str">
        <f>IF(AND('1C TSspéc18'!$G$17&lt;&gt;0,'1C TSspéc18'!$C$12="OUI"),'1C TSspéc18'!$G$35/'1C TSspéc18'!$G$17,"")</f>
        <v/>
      </c>
      <c r="P1217" s="543" t="str">
        <f>IF(AND('1C TSspéc18'!$G$17&lt;&gt;0,'1C TSspéc18'!$C$12="OUI"),'1C TSspéc18'!$G$36/'1C TSspéc18'!$G$17,"")</f>
        <v/>
      </c>
      <c r="Q1217" s="543" t="str">
        <f>IF(AND('1C TSspéc18'!$G$17&lt;&gt;0,'1C TSspéc18'!$C$12="OUI"),'1C TSspéc18'!$G$37/'1C TSspéc18'!$G$17,"")</f>
        <v/>
      </c>
      <c r="R1217" s="543" t="str">
        <f>IF(AND('1C TSspéc18'!$G$17&lt;&gt;0,'1C TSspéc18'!$C$12="OUI"),'1C TSspéc18'!$G$38/'1C TSspéc18'!$G$17,"")</f>
        <v/>
      </c>
      <c r="S1217" s="543" t="str">
        <f>IF(AND('1C TSspéc18'!$G$17&lt;&gt;0,'1C TSspéc18'!$C$12="OUI"),'1C TSspéc18'!$G$39/'1C TSspéc18'!$G$17,"")</f>
        <v/>
      </c>
      <c r="T1217" s="543" t="str">
        <f>IF(AND('1C TSspéc18'!$G$17&lt;&gt;0,'1C TSspéc18'!$C$12="OUI"),'1C TSspéc18'!$G$40/'1C TSspéc18'!$G$17,"")</f>
        <v/>
      </c>
      <c r="U1217" s="543" t="str">
        <f>IF(AND('1C TSspéc18'!$G$17&lt;&gt;0,'1C TSspéc18'!$C$12="OUI"),'1C TSspéc18'!$G$41/'1C TSspéc18'!$G$17,"")</f>
        <v/>
      </c>
      <c r="V1217" s="543" t="str">
        <f>IF(AND('1C TSspéc18'!$G$17&lt;&gt;0,'1C TSspéc18'!$C$12="OUI"),'1C TSspéc18'!$G$42/'1C TSspéc18'!$G$17,"")</f>
        <v/>
      </c>
      <c r="W1217" s="543" t="str">
        <f>IF(AND('1C TSspéc18'!$G$17&lt;&gt;0,'1C TSspéc18'!$C$12="OUI"),'1C TSspéc18'!$G$43/'1C TSspéc18'!$G$17,"")</f>
        <v/>
      </c>
      <c r="X1217" s="543" t="str">
        <f>IF(AND('1C TSspéc18'!$G$17&lt;&gt;0,'1C TSspéc18'!$C$12="OUI"),'1C TSspéc18'!$G$44/'1C TSspéc18'!$G$17,"")</f>
        <v/>
      </c>
      <c r="Y1217" s="543" t="str">
        <f>IF(AND('1C TSspéc18'!$G$17&lt;&gt;0,'1C TSspéc18'!$C$12="OUI"),'1C TSspéc18'!$G$45/'1C TSspéc18'!$G$17,"")</f>
        <v/>
      </c>
      <c r="Z1217" s="543" t="str">
        <f>IF(AND('1C TSspéc18'!$G$17&lt;&gt;0,'1C TSspéc18'!$C$12="OUI"),'1C TSspéc18'!$G$46/'1C TSspéc18'!$G$17,"")</f>
        <v/>
      </c>
      <c r="AA1217" s="543" t="str">
        <f>IF(AND('1C TSspéc18'!$G$17&lt;&gt;0,'1C TSspéc18'!$C$12="OUI"),'1C TSspéc18'!$G$47/'1C TSspéc18'!$G$17,"")</f>
        <v/>
      </c>
      <c r="AB1217" s="543" t="str">
        <f>IF(AND('1C TSspéc18'!$G$17&lt;&gt;0,'1C TSspéc18'!$C$12="OUI"),'1C TSspéc18'!$G$48/'1C TSspéc18'!$G$17,"")</f>
        <v/>
      </c>
      <c r="AC1217" s="543" t="str">
        <f>IF(AND('1C TSspéc18'!$G$17&lt;&gt;0,'1C TSspéc18'!$C$12="OUI"),'1C TSspéc18'!$G$49/'1C TSspéc18'!$G$17,"")</f>
        <v/>
      </c>
      <c r="AD1217" s="543" t="str">
        <f>IF(AND('1C TSspéc18'!$G$17&lt;&gt;0,'1C TSspéc18'!$C$12="OUI"),'1C TSspéc18'!$G$50/'1C TSspéc18'!$G$17,"")</f>
        <v/>
      </c>
      <c r="AE1217" s="543" t="str">
        <f>IF(AND('1C TSspéc18'!$G$17&lt;&gt;0,'1C TSspéc18'!$C$12="OUI"),'1C TSspéc18'!$G$51/'1C TSspéc18'!$G$17,"")</f>
        <v/>
      </c>
      <c r="AF1217" s="543" t="str">
        <f>IF(AND('1C TSspéc18'!$G$17&lt;&gt;0,'1C TSspéc18'!$C$12="OUI"),'1C TSspéc18'!$G$52/'1C TSspéc18'!$G$17,"")</f>
        <v/>
      </c>
      <c r="AG1217" s="543" t="str">
        <f>IF(AND('1C TSspéc18'!$G$17&lt;&gt;0,'1C TSspéc18'!$C$12="OUI"),'1C TSspéc18'!$G$53/'1C TSspéc18'!$G$17,"")</f>
        <v/>
      </c>
      <c r="AH1217" s="543" t="str">
        <f>IF(AND('1C TSspéc18'!$G$17&lt;&gt;0,'1C TSspéc18'!$C$12="OUI"),'1C TSspéc18'!$G$54/'1C TSspéc18'!$G$17,"")</f>
        <v/>
      </c>
      <c r="AI1217" s="543" t="str">
        <f>IF(AND('1C TSspéc18'!$G$17&lt;&gt;0,'1C TSspéc18'!$C$12="OUI"),'1C TSspéc18'!$G$55/'1C TSspéc18'!$G$17,"")</f>
        <v/>
      </c>
      <c r="AJ1217" s="543" t="str">
        <f>IF(AND('1C TSspéc18'!$G$17&lt;&gt;0,'1C TSspéc18'!$C$12="OUI"),'1C TSspéc18'!$G$56/'1C TSspéc18'!$G$17,"")</f>
        <v/>
      </c>
      <c r="AK1217" s="543" t="str">
        <f>IF(AND('1C TSspéc18'!$G$17&lt;&gt;0,'1C TSspéc18'!$C$12="OUI"),'1C TSspéc18'!$G$57/'1C TSspéc18'!$G$17,"")</f>
        <v/>
      </c>
      <c r="AL1217" s="72">
        <f>IF(AND('1C TSspéc18'!$G$17&lt;&gt;0,'1C TSspéc18'!$C$12="OUI"),N1217+AK1217,N1217)</f>
        <v>0</v>
      </c>
      <c r="AM1217" s="417">
        <f t="shared" si="325"/>
        <v>0</v>
      </c>
      <c r="AN1217" s="417">
        <f t="shared" si="326"/>
        <v>0</v>
      </c>
      <c r="AO1217" s="418" t="str">
        <f>IF(AND('1C TSspéc18'!$G$17&lt;&gt;0,'1C TSspéc18'!$G$30&lt;&gt;0),AM1217+AN1217,"")</f>
        <v/>
      </c>
      <c r="AP1217" s="573" t="str">
        <f>IF(AND('1C TSspéc18'!$G$17&lt;&gt;0,'1C TSspéc18'!$G$30&lt;&gt;0),AM1217-AR1217,"")</f>
        <v/>
      </c>
      <c r="AQ1217" s="583">
        <f t="shared" si="327"/>
        <v>0</v>
      </c>
      <c r="AR1217" s="596"/>
      <c r="AS1217" s="102"/>
      <c r="AT1217" s="27" t="str">
        <f>IF(('1C TSspéc18'!G$17*FICHE!$C$14&lt;J1217),"Forfait limité à "&amp;FICHE!$C$14&amp;"€/jour","")</f>
        <v/>
      </c>
      <c r="AU1217" s="592"/>
      <c r="AV1217" s="824"/>
      <c r="AW1217" s="824"/>
      <c r="AX1217" s="824"/>
      <c r="AY1217" s="824"/>
      <c r="AZ1217" s="824"/>
      <c r="BA1217" s="767"/>
      <c r="BB1217" s="767"/>
      <c r="BC1217" s="767"/>
      <c r="BD1217" s="767"/>
      <c r="BE1217" s="767"/>
      <c r="BF1217" s="767"/>
      <c r="BG1217" s="767"/>
      <c r="BH1217" s="767"/>
      <c r="BI1217" s="767"/>
      <c r="BJ1217" s="767"/>
      <c r="BK1217" s="767"/>
      <c r="BL1217" s="767"/>
      <c r="BM1217" s="767"/>
      <c r="BN1217" s="767"/>
      <c r="BO1217" s="767"/>
      <c r="BP1217" s="767"/>
      <c r="BQ1217" s="767"/>
      <c r="BR1217" s="767"/>
      <c r="BS1217" s="767"/>
      <c r="BT1217" s="767"/>
      <c r="BU1217" s="767"/>
      <c r="BV1217" s="767"/>
      <c r="BW1217" s="767"/>
      <c r="BX1217" s="767"/>
      <c r="BY1217" s="767"/>
      <c r="BZ1217" s="767"/>
      <c r="CA1217" s="767"/>
      <c r="CB1217" s="767"/>
      <c r="CC1217" s="767"/>
      <c r="CD1217" s="767"/>
      <c r="CE1217" s="767"/>
      <c r="CF1217" s="767"/>
      <c r="CG1217" s="767"/>
      <c r="CH1217" s="767"/>
      <c r="CI1217" s="767"/>
      <c r="CJ1217" s="767"/>
      <c r="CK1217" s="767"/>
      <c r="CL1217" s="767"/>
      <c r="CM1217" s="767"/>
      <c r="CN1217" s="767"/>
      <c r="CO1217" s="767"/>
      <c r="CP1217" s="767"/>
      <c r="CQ1217" s="767"/>
      <c r="CR1217" s="767"/>
      <c r="CS1217" s="767"/>
      <c r="CT1217" s="767"/>
      <c r="CU1217" s="767"/>
      <c r="CV1217" s="767"/>
      <c r="CW1217" s="767"/>
      <c r="CX1217" s="767"/>
      <c r="CY1217" s="767"/>
      <c r="CZ1217" s="767"/>
      <c r="DA1217" s="767"/>
      <c r="DB1217" s="767"/>
      <c r="DC1217" s="767"/>
      <c r="DD1217" s="767"/>
      <c r="DE1217" s="767"/>
      <c r="DF1217" s="767"/>
      <c r="DG1217" s="767"/>
      <c r="DH1217" s="767"/>
      <c r="DI1217" s="767"/>
      <c r="DJ1217" s="767"/>
      <c r="DK1217" s="767"/>
      <c r="DL1217" s="767"/>
      <c r="DM1217" s="767"/>
      <c r="DN1217" s="767"/>
      <c r="DO1217" s="767"/>
      <c r="DP1217" s="767"/>
      <c r="DQ1217" s="767"/>
      <c r="DR1217" s="767"/>
      <c r="DS1217" s="767"/>
      <c r="DT1217" s="767"/>
      <c r="DU1217" s="767"/>
      <c r="DV1217" s="767"/>
      <c r="DW1217" s="767"/>
      <c r="DX1217" s="767"/>
      <c r="DY1217" s="767"/>
      <c r="DZ1217" s="767"/>
      <c r="EA1217" s="767"/>
      <c r="EB1217" s="767"/>
      <c r="EC1217" s="767"/>
      <c r="ED1217" s="767"/>
      <c r="EE1217" s="767"/>
      <c r="EF1217" s="767"/>
      <c r="EG1217" s="767"/>
      <c r="EH1217" s="767"/>
      <c r="EI1217" s="767"/>
      <c r="EJ1217" s="767"/>
      <c r="EK1217" s="767"/>
      <c r="EL1217" s="767"/>
      <c r="EM1217" s="767"/>
      <c r="EN1217" s="767"/>
      <c r="EO1217" s="767"/>
      <c r="EP1217" s="767"/>
      <c r="EQ1217" s="767"/>
      <c r="ER1217" s="767"/>
      <c r="ES1217" s="767"/>
      <c r="ET1217" s="767"/>
      <c r="EU1217" s="767"/>
      <c r="EV1217" s="767"/>
      <c r="EW1217" s="767"/>
      <c r="EX1217" s="767"/>
      <c r="EY1217" s="767"/>
      <c r="EZ1217" s="767"/>
      <c r="FA1217" s="767"/>
      <c r="FB1217" s="767"/>
      <c r="FC1217" s="767"/>
      <c r="FD1217" s="767"/>
      <c r="FE1217" s="767"/>
      <c r="FF1217" s="767"/>
      <c r="FG1217" s="767"/>
      <c r="FH1217" s="767"/>
      <c r="FI1217" s="767"/>
      <c r="FJ1217" s="767"/>
      <c r="FK1217" s="767"/>
      <c r="FL1217" s="767"/>
      <c r="FM1217" s="767"/>
      <c r="FN1217" s="767"/>
      <c r="FO1217" s="767"/>
      <c r="FP1217" s="767"/>
      <c r="FQ1217" s="767"/>
      <c r="FR1217" s="767"/>
      <c r="FS1217" s="767"/>
      <c r="FT1217" s="767"/>
      <c r="FU1217" s="767"/>
      <c r="FV1217" s="767"/>
      <c r="FW1217" s="767"/>
      <c r="FX1217" s="767"/>
      <c r="FY1217" s="767"/>
      <c r="FZ1217" s="767"/>
      <c r="GA1217" s="767"/>
      <c r="GB1217" s="767"/>
      <c r="GC1217" s="767"/>
      <c r="GD1217" s="767"/>
      <c r="GE1217" s="767"/>
      <c r="GF1217" s="767"/>
      <c r="GG1217" s="767"/>
      <c r="GH1217" s="767"/>
      <c r="GI1217" s="767"/>
      <c r="GJ1217" s="767"/>
      <c r="GK1217" s="767"/>
      <c r="GL1217" s="767"/>
      <c r="GM1217" s="767"/>
      <c r="GN1217" s="767"/>
      <c r="GO1217" s="767"/>
      <c r="GP1217" s="767"/>
      <c r="GQ1217" s="767"/>
      <c r="GR1217" s="767"/>
      <c r="GS1217" s="767"/>
      <c r="GT1217" s="767"/>
      <c r="GU1217" s="767"/>
      <c r="GV1217" s="767"/>
      <c r="GW1217" s="767"/>
      <c r="GX1217" s="767"/>
      <c r="GY1217" s="767"/>
      <c r="GZ1217" s="767"/>
      <c r="HA1217" s="767"/>
      <c r="HB1217" s="767"/>
      <c r="HC1217" s="767"/>
    </row>
    <row r="1218" spans="1:211" s="864" customFormat="1" ht="13.9" hidden="1" customHeight="1">
      <c r="A1218" s="307"/>
      <c r="B1218" s="351"/>
      <c r="C1218" s="971" t="str">
        <f>IF('1C TSspéc18'!H$17&lt;&gt;0,'1C TSspéc18'!$B$12,"")</f>
        <v/>
      </c>
      <c r="D1218" s="972"/>
      <c r="E1218" s="973"/>
      <c r="F1218" s="93">
        <f>IF(AND($C1218='1C TSspéc18'!$B$12,'1C TSspéc18'!$B$16="spécifiques",'1C TSspéc18'!$H$17&lt;&gt;""),'1C TSspéc18'!$H$21,"")</f>
        <v>0</v>
      </c>
      <c r="G1218" s="863"/>
      <c r="H1218" s="745">
        <v>0.21</v>
      </c>
      <c r="I1218" s="747">
        <v>1</v>
      </c>
      <c r="J1218" s="312"/>
      <c r="K1218" s="680">
        <f t="shared" si="299"/>
        <v>0</v>
      </c>
      <c r="L1218" s="556">
        <f>IF(OR('1C TSspéc18'!$B$12="",'1C TSspéc18'!H$30=0),0,IF(AND('1C TSspéc18'!$B$12&lt;&gt;"",$K$2="Pôle",'1C TSspéc18'!$C$12="OUI"),(('1C TSspéc18'!H$22+'1C TSspéc18'!H$23+'1C TSspéc18'!H$24+'1C TSspéc18'!H$25+'1C TSspéc18'!H$29)/'1C TSspéc18'!H$17),IF(AND('1C TSspéc18'!$B$12&lt;&gt;"",$K$2="Pôle",'1C TSspéc18'!$C$12="NON"),(('1C TSspéc18'!H$22+'1C TSspéc18'!H$23+'1C TSspéc18'!H$24+'1C TSspéc18'!H$25+'1C TSspéc18'!H$29)/'1C TSspéc18'!H$30),IF(AND('1C TSspéc18'!$B$12&lt;&gt;"",$K$2&lt;&gt;"Pôle",'1C TSspéc18'!$C$12="OUI"),(('1C TSspéc18'!H$22+'1C TSspéc18'!H$23+'1C TSspéc18'!H$24+'1C TSspéc18'!H$25+'1C TSspéc18'!H$26+'1C TSspéc18'!H$27+'1C TSspéc18'!H$28+'1C TSspéc18'!H$29)/'1C TSspéc18'!H$17),IF(AND('1C TSspéc18'!$B$12&lt;&gt;"",$K$2&lt;&gt;"Pôle",'1C TSspéc18'!$C$12="NON"),(('1C TSspéc18'!H$22+'1C TSspéc18'!H$23+'1C TSspéc18'!H$24+'1C TSspéc18'!H$25+'1C TSspéc18'!H$26+'1C TSspéc18'!H$27+'1C TSspéc18'!H$28+'1C TSspéc18'!H$29)/'1C TSspéc18'!H$30))))))</f>
        <v>0</v>
      </c>
      <c r="M1218" s="556">
        <f>IF(OR('1C TSspéc18'!$B$12="",'1C TSspéc18'!H$30=0),0,IF(AND('1C TSspéc18'!$B$12&lt;&gt;"",$K$2="Pôle",'1C TSspéc18'!$C$12="OUI"),(('1C TSspéc18'!H$26+'1C TSspéc18'!H$27+'1C TSspéc18'!H$28)/'1C TSspéc18'!H$17),IF(AND('1C TSspéc18'!$B$12&lt;&gt;"",$K$2="Pôle",'1C TSspéc18'!$C$12="NON"),(('1C TSspéc18'!H$26+'1C TSspéc18'!H$27+'1C TSspéc18'!H$28)/'1C TSspéc18'!H$30),IF(AND('1C TSspéc18'!$B$12&lt;&gt;"",$K$2&lt;&gt;"Pôle"),0))))</f>
        <v>0</v>
      </c>
      <c r="N1218" s="557">
        <f>IF(AND('1C TSspéc18'!$B$12&lt;&gt;0,'1C TSspéc18'!$H$30&lt;&gt;0),L1218+M1218,0)</f>
        <v>0</v>
      </c>
      <c r="O1218" s="542" t="str">
        <f>IF(AND('1C TSspéc18'!$H$17&lt;&gt;0,'1C TSspéc18'!$C$12="OUI"),'1C TSspéc18'!$H$35/'1C TSspéc18'!$H$17,"")</f>
        <v/>
      </c>
      <c r="P1218" s="543" t="str">
        <f>IF(AND('1C TSspéc18'!$H$17&lt;&gt;0,'1C TSspéc18'!$C$12="OUI"),'1C TSspéc18'!$H$36/'1C TSspéc18'!$H$17,"")</f>
        <v/>
      </c>
      <c r="Q1218" s="543" t="str">
        <f>IF(AND('1C TSspéc18'!$H$17&lt;&gt;0,'1C TSspéc18'!$C$12="OUI"),'1C TSspéc18'!$H$37/'1C TSspéc18'!$H$17,"")</f>
        <v/>
      </c>
      <c r="R1218" s="543" t="str">
        <f>IF(AND('1C TSspéc18'!$H$17&lt;&gt;0,'1C TSspéc18'!$C$12="OUI"),'1C TSspéc18'!$H$38/'1C TSspéc18'!$H$17,"")</f>
        <v/>
      </c>
      <c r="S1218" s="543" t="str">
        <f>IF(AND('1C TSspéc18'!$H$17&lt;&gt;0,'1C TSspéc18'!$C$12="OUI"),'1C TSspéc18'!$H$39/'1C TSspéc18'!$H$17,"")</f>
        <v/>
      </c>
      <c r="T1218" s="543" t="str">
        <f>IF(AND('1C TSspéc18'!$H$17&lt;&gt;0,'1C TSspéc18'!$C$12="OUI"),'1C TSspéc18'!$H$40/'1C TSspéc18'!$H$17,"")</f>
        <v/>
      </c>
      <c r="U1218" s="543" t="str">
        <f>IF(AND('1C TSspéc18'!$H$17&lt;&gt;0,'1C TSspéc18'!$C$12="OUI"),'1C TSspéc18'!$H$41/'1C TSspéc18'!$H$17,"")</f>
        <v/>
      </c>
      <c r="V1218" s="543" t="str">
        <f>IF(AND('1C TSspéc18'!$H$17&lt;&gt;0,'1C TSspéc18'!$C$12="OUI"),'1C TSspéc18'!$H$42/'1C TSspéc18'!$H$17,"")</f>
        <v/>
      </c>
      <c r="W1218" s="543" t="str">
        <f>IF(AND('1C TSspéc18'!$H$17&lt;&gt;0,'1C TSspéc18'!$C$12="OUI"),'1C TSspéc18'!$H$43/'1C TSspéc18'!$H$17,"")</f>
        <v/>
      </c>
      <c r="X1218" s="543" t="str">
        <f>IF(AND('1C TSspéc18'!$H$17&lt;&gt;0,'1C TSspéc18'!$C$12="OUI"),'1C TSspéc18'!$H$44/'1C TSspéc18'!$H$17,"")</f>
        <v/>
      </c>
      <c r="Y1218" s="543" t="str">
        <f>IF(AND('1C TSspéc18'!$H$17&lt;&gt;0,'1C TSspéc18'!$C$12="OUI"),'1C TSspéc18'!$H$45/'1C TSspéc18'!$H$17,"")</f>
        <v/>
      </c>
      <c r="Z1218" s="543" t="str">
        <f>IF(AND('1C TSspéc18'!$H$17&lt;&gt;0,'1C TSspéc18'!$C$12="OUI"),'1C TSspéc18'!$H$46/'1C TSspéc18'!$H$17,"")</f>
        <v/>
      </c>
      <c r="AA1218" s="543" t="str">
        <f>IF(AND('1C TSspéc18'!$H$17&lt;&gt;0,'1C TSspéc18'!$C$12="OUI"),'1C TSspéc18'!$H$47/'1C TSspéc18'!$H$17,"")</f>
        <v/>
      </c>
      <c r="AB1218" s="543" t="str">
        <f>IF(AND('1C TSspéc18'!$H$17&lt;&gt;0,'1C TSspéc18'!$C$12="OUI"),'1C TSspéc18'!$H$48/'1C TSspéc18'!$H$17,"")</f>
        <v/>
      </c>
      <c r="AC1218" s="543" t="str">
        <f>IF(AND('1C TSspéc18'!$H$17&lt;&gt;0,'1C TSspéc18'!$C$12="OUI"),'1C TSspéc18'!$H$49/'1C TSspéc18'!$H$17,"")</f>
        <v/>
      </c>
      <c r="AD1218" s="543" t="str">
        <f>IF(AND('1C TSspéc18'!$H$17&lt;&gt;0,'1C TSspéc18'!$C$12="OUI"),'1C TSspéc18'!$H$50/'1C TSspéc18'!$H$17,"")</f>
        <v/>
      </c>
      <c r="AE1218" s="543" t="str">
        <f>IF(AND('1C TSspéc18'!$H$17&lt;&gt;0,'1C TSspéc18'!$C$12="OUI"),'1C TSspéc18'!$H$51/'1C TSspéc18'!$H$17,"")</f>
        <v/>
      </c>
      <c r="AF1218" s="543" t="str">
        <f>IF(AND('1C TSspéc18'!$H$17&lt;&gt;0,'1C TSspéc18'!$C$12="OUI"),'1C TSspéc18'!$H$52/'1C TSspéc18'!$H$17,"")</f>
        <v/>
      </c>
      <c r="AG1218" s="543" t="str">
        <f>IF(AND('1C TSspéc18'!$H$17&lt;&gt;0,'1C TSspéc18'!$C$12="OUI"),'1C TSspéc18'!$H$53/'1C TSspéc18'!$H$17,"")</f>
        <v/>
      </c>
      <c r="AH1218" s="543" t="str">
        <f>IF(AND('1C TSspéc18'!$H$17&lt;&gt;0,'1C TSspéc18'!$C$12="OUI"),'1C TSspéc18'!$H$54/'1C TSspéc18'!$H$17,"")</f>
        <v/>
      </c>
      <c r="AI1218" s="543" t="str">
        <f>IF(AND('1C TSspéc18'!$H$17&lt;&gt;0,'1C TSspéc18'!$C$12="OUI"),'1C TSspéc18'!$H$55/'1C TSspéc18'!$H$17,"")</f>
        <v/>
      </c>
      <c r="AJ1218" s="543" t="str">
        <f>IF(AND('1C TSspéc18'!$H$17&lt;&gt;0,'1C TSspéc18'!$C$12="OUI"),'1C TSspéc18'!$H$56/'1C TSspéc18'!$H$17,"")</f>
        <v/>
      </c>
      <c r="AK1218" s="543" t="str">
        <f>IF(AND('1C TSspéc18'!$H$17&lt;&gt;0,'1C TSspéc18'!$C$12="OUI"),'1C TSspéc18'!$H$57/'1C TSspéc18'!$H$17,"")</f>
        <v/>
      </c>
      <c r="AL1218" s="72">
        <f>IF(AND('1C TSspéc18'!$H$17&lt;&gt;0,'1C TSspéc18'!$C$12="OUI"),N1218+AK1218,N1218)</f>
        <v>0</v>
      </c>
      <c r="AM1218" s="417">
        <f t="shared" si="325"/>
        <v>0</v>
      </c>
      <c r="AN1218" s="417">
        <f t="shared" si="326"/>
        <v>0</v>
      </c>
      <c r="AO1218" s="418" t="str">
        <f>IF(AND('1C TSspéc18'!$H$17&lt;&gt;0,'1C TSspéc18'!$H$30&lt;&gt;0),AM1218+AN1218,"")</f>
        <v/>
      </c>
      <c r="AP1218" s="573" t="str">
        <f>IF(AND('1C TSspéc18'!$H$17&lt;&gt;0,'1C TSspéc18'!$H$30&lt;&gt;0),AM1218-AR1218,"")</f>
        <v/>
      </c>
      <c r="AQ1218" s="583">
        <f t="shared" si="327"/>
        <v>0</v>
      </c>
      <c r="AR1218" s="596"/>
      <c r="AS1218" s="102"/>
      <c r="AT1218" s="27" t="str">
        <f>IF(('1C TSspéc18'!H$17*FICHE!$C$14&lt;J1218),"Forfait limité à "&amp;FICHE!$C$14&amp;"€/jour","")</f>
        <v/>
      </c>
      <c r="AU1218" s="592"/>
      <c r="AV1218" s="824"/>
      <c r="AW1218" s="824"/>
      <c r="AX1218" s="824"/>
      <c r="AY1218" s="824"/>
      <c r="AZ1218" s="824"/>
      <c r="BA1218" s="767"/>
      <c r="BB1218" s="767"/>
      <c r="BC1218" s="767"/>
      <c r="BD1218" s="767"/>
      <c r="BE1218" s="767"/>
      <c r="BF1218" s="767"/>
      <c r="BG1218" s="767"/>
      <c r="BH1218" s="767"/>
      <c r="BI1218" s="767"/>
      <c r="BJ1218" s="767"/>
      <c r="BK1218" s="767"/>
      <c r="BL1218" s="767"/>
      <c r="BM1218" s="767"/>
      <c r="BN1218" s="767"/>
      <c r="BO1218" s="767"/>
      <c r="BP1218" s="767"/>
      <c r="BQ1218" s="767"/>
      <c r="BR1218" s="767"/>
      <c r="BS1218" s="767"/>
      <c r="BT1218" s="767"/>
      <c r="BU1218" s="767"/>
      <c r="BV1218" s="767"/>
      <c r="BW1218" s="767"/>
      <c r="BX1218" s="767"/>
      <c r="BY1218" s="767"/>
      <c r="BZ1218" s="767"/>
      <c r="CA1218" s="767"/>
      <c r="CB1218" s="767"/>
      <c r="CC1218" s="767"/>
      <c r="CD1218" s="767"/>
      <c r="CE1218" s="767"/>
      <c r="CF1218" s="767"/>
      <c r="CG1218" s="767"/>
      <c r="CH1218" s="767"/>
      <c r="CI1218" s="767"/>
      <c r="CJ1218" s="767"/>
      <c r="CK1218" s="767"/>
      <c r="CL1218" s="767"/>
      <c r="CM1218" s="767"/>
      <c r="CN1218" s="767"/>
      <c r="CO1218" s="767"/>
      <c r="CP1218" s="767"/>
      <c r="CQ1218" s="767"/>
      <c r="CR1218" s="767"/>
      <c r="CS1218" s="767"/>
      <c r="CT1218" s="767"/>
      <c r="CU1218" s="767"/>
      <c r="CV1218" s="767"/>
      <c r="CW1218" s="767"/>
      <c r="CX1218" s="767"/>
      <c r="CY1218" s="767"/>
      <c r="CZ1218" s="767"/>
      <c r="DA1218" s="767"/>
      <c r="DB1218" s="767"/>
      <c r="DC1218" s="767"/>
      <c r="DD1218" s="767"/>
      <c r="DE1218" s="767"/>
      <c r="DF1218" s="767"/>
      <c r="DG1218" s="767"/>
      <c r="DH1218" s="767"/>
      <c r="DI1218" s="767"/>
      <c r="DJ1218" s="767"/>
      <c r="DK1218" s="767"/>
      <c r="DL1218" s="767"/>
      <c r="DM1218" s="767"/>
      <c r="DN1218" s="767"/>
      <c r="DO1218" s="767"/>
      <c r="DP1218" s="767"/>
      <c r="DQ1218" s="767"/>
      <c r="DR1218" s="767"/>
      <c r="DS1218" s="767"/>
      <c r="DT1218" s="767"/>
      <c r="DU1218" s="767"/>
      <c r="DV1218" s="767"/>
      <c r="DW1218" s="767"/>
      <c r="DX1218" s="767"/>
      <c r="DY1218" s="767"/>
      <c r="DZ1218" s="767"/>
      <c r="EA1218" s="767"/>
      <c r="EB1218" s="767"/>
      <c r="EC1218" s="767"/>
      <c r="ED1218" s="767"/>
      <c r="EE1218" s="767"/>
      <c r="EF1218" s="767"/>
      <c r="EG1218" s="767"/>
      <c r="EH1218" s="767"/>
      <c r="EI1218" s="767"/>
      <c r="EJ1218" s="767"/>
      <c r="EK1218" s="767"/>
      <c r="EL1218" s="767"/>
      <c r="EM1218" s="767"/>
      <c r="EN1218" s="767"/>
      <c r="EO1218" s="767"/>
      <c r="EP1218" s="767"/>
      <c r="EQ1218" s="767"/>
      <c r="ER1218" s="767"/>
      <c r="ES1218" s="767"/>
      <c r="ET1218" s="767"/>
      <c r="EU1218" s="767"/>
      <c r="EV1218" s="767"/>
      <c r="EW1218" s="767"/>
      <c r="EX1218" s="767"/>
      <c r="EY1218" s="767"/>
      <c r="EZ1218" s="767"/>
      <c r="FA1218" s="767"/>
      <c r="FB1218" s="767"/>
      <c r="FC1218" s="767"/>
      <c r="FD1218" s="767"/>
      <c r="FE1218" s="767"/>
      <c r="FF1218" s="767"/>
      <c r="FG1218" s="767"/>
      <c r="FH1218" s="767"/>
      <c r="FI1218" s="767"/>
      <c r="FJ1218" s="767"/>
      <c r="FK1218" s="767"/>
      <c r="FL1218" s="767"/>
      <c r="FM1218" s="767"/>
      <c r="FN1218" s="767"/>
      <c r="FO1218" s="767"/>
      <c r="FP1218" s="767"/>
      <c r="FQ1218" s="767"/>
      <c r="FR1218" s="767"/>
      <c r="FS1218" s="767"/>
      <c r="FT1218" s="767"/>
      <c r="FU1218" s="767"/>
      <c r="FV1218" s="767"/>
      <c r="FW1218" s="767"/>
      <c r="FX1218" s="767"/>
      <c r="FY1218" s="767"/>
      <c r="FZ1218" s="767"/>
      <c r="GA1218" s="767"/>
      <c r="GB1218" s="767"/>
      <c r="GC1218" s="767"/>
      <c r="GD1218" s="767"/>
      <c r="GE1218" s="767"/>
      <c r="GF1218" s="767"/>
      <c r="GG1218" s="767"/>
      <c r="GH1218" s="767"/>
      <c r="GI1218" s="767"/>
      <c r="GJ1218" s="767"/>
      <c r="GK1218" s="767"/>
      <c r="GL1218" s="767"/>
      <c r="GM1218" s="767"/>
      <c r="GN1218" s="767"/>
      <c r="GO1218" s="767"/>
      <c r="GP1218" s="767"/>
      <c r="GQ1218" s="767"/>
      <c r="GR1218" s="767"/>
      <c r="GS1218" s="767"/>
      <c r="GT1218" s="767"/>
      <c r="GU1218" s="767"/>
      <c r="GV1218" s="767"/>
      <c r="GW1218" s="767"/>
      <c r="GX1218" s="767"/>
      <c r="GY1218" s="767"/>
      <c r="GZ1218" s="767"/>
      <c r="HA1218" s="767"/>
      <c r="HB1218" s="767"/>
      <c r="HC1218" s="767"/>
    </row>
    <row r="1219" spans="1:211" s="864" customFormat="1" ht="13.9" hidden="1" customHeight="1">
      <c r="A1219" s="307"/>
      <c r="B1219" s="351"/>
      <c r="C1219" s="971" t="str">
        <f>IF('1C TSspéc18'!I$17&lt;&gt;0,'1C TSspéc18'!$B$12,"")</f>
        <v/>
      </c>
      <c r="D1219" s="972"/>
      <c r="E1219" s="973"/>
      <c r="F1219" s="93">
        <f>IF(AND($C1219='1C TSspéc18'!$B$12,'1C TSspéc18'!$B$16="spécifiques",'1C TSspéc18'!$I$17&lt;&gt;""),'1C TSspéc18'!$I$21,"")</f>
        <v>0</v>
      </c>
      <c r="G1219" s="863"/>
      <c r="H1219" s="745">
        <v>0.21</v>
      </c>
      <c r="I1219" s="747">
        <v>1</v>
      </c>
      <c r="J1219" s="312"/>
      <c r="K1219" s="680">
        <f t="shared" si="299"/>
        <v>0</v>
      </c>
      <c r="L1219" s="556">
        <f>IF(OR('1C TSspéc18'!$B$12="",'1C TSspéc18'!I$30=0),0,IF(AND('1C TSspéc18'!$B$12&lt;&gt;"",$K$2="Pôle",'1C TSspéc18'!$C$12="OUI"),(('1C TSspéc18'!I$22+'1C TSspéc18'!I$23+'1C TSspéc18'!I$24+'1C TSspéc18'!I$25+'1C TSspéc18'!I$29)/'1C TSspéc18'!I$17),IF(AND('1C TSspéc18'!$B$12&lt;&gt;"",$K$2="Pôle",'1C TSspéc18'!$C$12="NON"),(('1C TSspéc18'!I$22+'1C TSspéc18'!I$23+'1C TSspéc18'!I$24+'1C TSspéc18'!I$25+'1C TSspéc18'!I$29)/'1C TSspéc18'!I$30),IF(AND('1C TSspéc18'!$B$12&lt;&gt;"",$K$2&lt;&gt;"Pôle",'1C TSspéc18'!$C$12="OUI"),(('1C TSspéc18'!I$22+'1C TSspéc18'!I$23+'1C TSspéc18'!I$24+'1C TSspéc18'!I$25+'1C TSspéc18'!I$26+'1C TSspéc18'!I$27+'1C TSspéc18'!I$28+'1C TSspéc18'!I$29)/'1C TSspéc18'!I$17),IF(AND('1C TSspéc18'!$B$12&lt;&gt;"",$K$2&lt;&gt;"Pôle",'1C TSspéc18'!$C$12="NON"),(('1C TSspéc18'!I$22+'1C TSspéc18'!I$23+'1C TSspéc18'!I$24+'1C TSspéc18'!I$25+'1C TSspéc18'!I$26+'1C TSspéc18'!I$27+'1C TSspéc18'!I$28+'1C TSspéc18'!I$29)/'1C TSspéc18'!I$30))))))</f>
        <v>0</v>
      </c>
      <c r="M1219" s="556">
        <f>IF(OR('1C TSspéc18'!$B$12="",'1C TSspéc18'!I$30=0),0,IF(AND('1C TSspéc18'!$B$12&lt;&gt;"",$K$2="Pôle",'1C TSspéc18'!$C$12="OUI"),(('1C TSspéc18'!I$26+'1C TSspéc18'!I$27+'1C TSspéc18'!I$28)/'1C TSspéc18'!I$17),IF(AND('1C TSspéc18'!$B$12&lt;&gt;"",$K$2="Pôle",'1C TSspéc18'!$C$12="NON"),(('1C TSspéc18'!I$26+'1C TSspéc18'!I$27+'1C TSspéc18'!I$28)/'1C TSspéc18'!I$30),IF(AND('1C TSspéc18'!$B$12&lt;&gt;"",$K$2&lt;&gt;"Pôle"),0))))</f>
        <v>0</v>
      </c>
      <c r="N1219" s="557">
        <f>IF(AND('1C TSspéc18'!$B$12&lt;&gt;0,'1C TSspéc18'!$I$30&lt;&gt;0),L1219+M1219,0)</f>
        <v>0</v>
      </c>
      <c r="O1219" s="542" t="str">
        <f>IF(AND('1C TSspéc18'!$I$17&lt;&gt;0,'1C TSspéc18'!$C$12="OUI"),'1C TSspéc18'!$I$35/'1C TSspéc18'!$I$17,"")</f>
        <v/>
      </c>
      <c r="P1219" s="543" t="str">
        <f>IF(AND('1C TSspéc18'!$I$17&lt;&gt;0,'1C TSspéc18'!$C$12="OUI"),'1C TSspéc18'!$I$36/'1C TSspéc18'!$I$17,"")</f>
        <v/>
      </c>
      <c r="Q1219" s="543" t="str">
        <f>IF(AND('1C TSspéc18'!$I$17&lt;&gt;0,'1C TSspéc18'!$C$12="OUI"),'1C TSspéc18'!$I$37/'1C TSspéc18'!$I$17,"")</f>
        <v/>
      </c>
      <c r="R1219" s="543" t="str">
        <f>IF(AND('1C TSspéc18'!$I$17&lt;&gt;0,'1C TSspéc18'!$C$12="OUI"),'1C TSspéc18'!$I$38/'1C TSspéc18'!$I$17,"")</f>
        <v/>
      </c>
      <c r="S1219" s="543" t="str">
        <f>IF(AND('1C TSspéc18'!$I$17&lt;&gt;0,'1C TSspéc18'!$C$12="OUI"),'1C TSspéc18'!$I$39/'1C TSspéc18'!$I$17,"")</f>
        <v/>
      </c>
      <c r="T1219" s="543" t="str">
        <f>IF(AND('1C TSspéc18'!$I$17&lt;&gt;0,'1C TSspéc18'!$C$12="OUI"),'1C TSspéc18'!$I$40/'1C TSspéc18'!$I$17,"")</f>
        <v/>
      </c>
      <c r="U1219" s="543" t="str">
        <f>IF(AND('1C TSspéc18'!$I$17&lt;&gt;0,'1C TSspéc18'!$C$12="OUI"),'1C TSspéc18'!$I$41/'1C TSspéc18'!$I$17,"")</f>
        <v/>
      </c>
      <c r="V1219" s="543" t="str">
        <f>IF(AND('1C TSspéc18'!$I$17&lt;&gt;0,'1C TSspéc18'!$C$12="OUI"),'1C TSspéc18'!$I$42/'1C TSspéc18'!$I$17,"")</f>
        <v/>
      </c>
      <c r="W1219" s="543" t="str">
        <f>IF(AND('1C TSspéc18'!$I$17&lt;&gt;0,'1C TSspéc18'!$C$12="OUI"),'1C TSspéc18'!$I$43/'1C TSspéc18'!$I$17,"")</f>
        <v/>
      </c>
      <c r="X1219" s="543" t="str">
        <f>IF(AND('1C TSspéc18'!$I$17&lt;&gt;0,'1C TSspéc18'!$C$12="OUI"),'1C TSspéc18'!$I$44/'1C TSspéc18'!$I$17,"")</f>
        <v/>
      </c>
      <c r="Y1219" s="543" t="str">
        <f>IF(AND('1C TSspéc18'!$I$17&lt;&gt;0,'1C TSspéc18'!$C$12="OUI"),'1C TSspéc18'!$I$45/'1C TSspéc18'!$I$17,"")</f>
        <v/>
      </c>
      <c r="Z1219" s="543" t="str">
        <f>IF(AND('1C TSspéc18'!$I$17&lt;&gt;0,'1C TSspéc18'!$C$12="OUI"),'1C TSspéc18'!$I$46/'1C TSspéc18'!$I$17,"")</f>
        <v/>
      </c>
      <c r="AA1219" s="543" t="str">
        <f>IF(AND('1C TSspéc18'!$I$17&lt;&gt;0,'1C TSspéc18'!$C$12="OUI"),'1C TSspéc18'!$I$47/'1C TSspéc18'!$I$17,"")</f>
        <v/>
      </c>
      <c r="AB1219" s="543" t="str">
        <f>IF(AND('1C TSspéc18'!$I$17&lt;&gt;0,'1C TSspéc18'!$C$12="OUI"),'1C TSspéc18'!$I$48/'1C TSspéc18'!$I$17,"")</f>
        <v/>
      </c>
      <c r="AC1219" s="543" t="str">
        <f>IF(AND('1C TSspéc18'!$I$17&lt;&gt;0,'1C TSspéc18'!$C$12="OUI"),'1C TSspéc18'!$I$49/'1C TSspéc18'!$I$17,"")</f>
        <v/>
      </c>
      <c r="AD1219" s="543" t="str">
        <f>IF(AND('1C TSspéc18'!$I$17&lt;&gt;0,'1C TSspéc18'!$C$12="OUI"),'1C TSspéc18'!$I$50/'1C TSspéc18'!$I$17,"")</f>
        <v/>
      </c>
      <c r="AE1219" s="543" t="str">
        <f>IF(AND('1C TSspéc18'!$I$17&lt;&gt;0,'1C TSspéc18'!$C$12="OUI"),'1C TSspéc18'!$I$51/'1C TSspéc18'!$I$17,"")</f>
        <v/>
      </c>
      <c r="AF1219" s="543" t="str">
        <f>IF(AND('1C TSspéc18'!$I$17&lt;&gt;0,'1C TSspéc18'!$C$12="OUI"),'1C TSspéc18'!$I$52/'1C TSspéc18'!$I$17,"")</f>
        <v/>
      </c>
      <c r="AG1219" s="543" t="str">
        <f>IF(AND('1C TSspéc18'!$I$17&lt;&gt;0,'1C TSspéc18'!$C$12="OUI"),'1C TSspéc18'!$I$53/'1C TSspéc18'!$I$17,"")</f>
        <v/>
      </c>
      <c r="AH1219" s="543" t="str">
        <f>IF(AND('1C TSspéc18'!$I$17&lt;&gt;0,'1C TSspéc18'!$C$12="OUI"),'1C TSspéc18'!$I$54/'1C TSspéc18'!$I$17,"")</f>
        <v/>
      </c>
      <c r="AI1219" s="543" t="str">
        <f>IF(AND('1C TSspéc18'!$I$17&lt;&gt;0,'1C TSspéc18'!$C$12="OUI"),'1C TSspéc18'!$I$55/'1C TSspéc18'!$I$17,"")</f>
        <v/>
      </c>
      <c r="AJ1219" s="543" t="str">
        <f>IF(AND('1C TSspéc18'!$I$17&lt;&gt;0,'1C TSspéc18'!$C$12="OUI"),'1C TSspéc18'!$I$56/'1C TSspéc18'!$I$17,"")</f>
        <v/>
      </c>
      <c r="AK1219" s="543" t="str">
        <f>IF(AND('1C TSspéc18'!$I$17&lt;&gt;0,'1C TSspéc18'!$C$12="OUI"),'1C TSspéc18'!$I$57/'1C TSspéc18'!$I$17,"")</f>
        <v/>
      </c>
      <c r="AL1219" s="72">
        <f>IF(AND('1C TSspéc18'!$I$17&lt;&gt;0,'1C TSspéc18'!$C$12="OUI"),N1219+AK1219,N1219)</f>
        <v>0</v>
      </c>
      <c r="AM1219" s="417">
        <f t="shared" si="325"/>
        <v>0</v>
      </c>
      <c r="AN1219" s="417">
        <f t="shared" si="326"/>
        <v>0</v>
      </c>
      <c r="AO1219" s="418" t="str">
        <f>IF(AND('1C TSspéc18'!$I$17&lt;&gt;0,'1C TSspéc18'!$I$30&lt;&gt;0),AM1219+AN1219,"")</f>
        <v/>
      </c>
      <c r="AP1219" s="573" t="str">
        <f>IF(AND('1C TSspéc18'!$I$17&lt;&gt;0,'1C TSspéc18'!$I$30&lt;&gt;0),AM1219-AR1219,"")</f>
        <v/>
      </c>
      <c r="AQ1219" s="583">
        <f t="shared" si="327"/>
        <v>0</v>
      </c>
      <c r="AR1219" s="596"/>
      <c r="AS1219" s="102"/>
      <c r="AT1219" s="27" t="str">
        <f>IF(('1C TSspéc18'!I$17*FICHE!$C$14&lt;J1219),"Forfait limité à "&amp;FICHE!$C$14&amp;"€/jour","")</f>
        <v/>
      </c>
      <c r="AU1219" s="592"/>
      <c r="AV1219" s="824"/>
      <c r="AW1219" s="824"/>
      <c r="AX1219" s="824"/>
      <c r="AY1219" s="824"/>
      <c r="AZ1219" s="824"/>
      <c r="BA1219" s="767"/>
      <c r="BB1219" s="767"/>
      <c r="BC1219" s="767"/>
      <c r="BD1219" s="767"/>
      <c r="BE1219" s="767"/>
      <c r="BF1219" s="767"/>
      <c r="BG1219" s="767"/>
      <c r="BH1219" s="767"/>
      <c r="BI1219" s="767"/>
      <c r="BJ1219" s="767"/>
      <c r="BK1219" s="767"/>
      <c r="BL1219" s="767"/>
      <c r="BM1219" s="767"/>
      <c r="BN1219" s="767"/>
      <c r="BO1219" s="767"/>
      <c r="BP1219" s="767"/>
      <c r="BQ1219" s="767"/>
      <c r="BR1219" s="767"/>
      <c r="BS1219" s="767"/>
      <c r="BT1219" s="767"/>
      <c r="BU1219" s="767"/>
      <c r="BV1219" s="767"/>
      <c r="BW1219" s="767"/>
      <c r="BX1219" s="767"/>
      <c r="BY1219" s="767"/>
      <c r="BZ1219" s="767"/>
      <c r="CA1219" s="767"/>
      <c r="CB1219" s="767"/>
      <c r="CC1219" s="767"/>
      <c r="CD1219" s="767"/>
      <c r="CE1219" s="767"/>
      <c r="CF1219" s="767"/>
      <c r="CG1219" s="767"/>
      <c r="CH1219" s="767"/>
      <c r="CI1219" s="767"/>
      <c r="CJ1219" s="767"/>
      <c r="CK1219" s="767"/>
      <c r="CL1219" s="767"/>
      <c r="CM1219" s="767"/>
      <c r="CN1219" s="767"/>
      <c r="CO1219" s="767"/>
      <c r="CP1219" s="767"/>
      <c r="CQ1219" s="767"/>
      <c r="CR1219" s="767"/>
      <c r="CS1219" s="767"/>
      <c r="CT1219" s="767"/>
      <c r="CU1219" s="767"/>
      <c r="CV1219" s="767"/>
      <c r="CW1219" s="767"/>
      <c r="CX1219" s="767"/>
      <c r="CY1219" s="767"/>
      <c r="CZ1219" s="767"/>
      <c r="DA1219" s="767"/>
      <c r="DB1219" s="767"/>
      <c r="DC1219" s="767"/>
      <c r="DD1219" s="767"/>
      <c r="DE1219" s="767"/>
      <c r="DF1219" s="767"/>
      <c r="DG1219" s="767"/>
      <c r="DH1219" s="767"/>
      <c r="DI1219" s="767"/>
      <c r="DJ1219" s="767"/>
      <c r="DK1219" s="767"/>
      <c r="DL1219" s="767"/>
      <c r="DM1219" s="767"/>
      <c r="DN1219" s="767"/>
      <c r="DO1219" s="767"/>
      <c r="DP1219" s="767"/>
      <c r="DQ1219" s="767"/>
      <c r="DR1219" s="767"/>
      <c r="DS1219" s="767"/>
      <c r="DT1219" s="767"/>
      <c r="DU1219" s="767"/>
      <c r="DV1219" s="767"/>
      <c r="DW1219" s="767"/>
      <c r="DX1219" s="767"/>
      <c r="DY1219" s="767"/>
      <c r="DZ1219" s="767"/>
      <c r="EA1219" s="767"/>
      <c r="EB1219" s="767"/>
      <c r="EC1219" s="767"/>
      <c r="ED1219" s="767"/>
      <c r="EE1219" s="767"/>
      <c r="EF1219" s="767"/>
      <c r="EG1219" s="767"/>
      <c r="EH1219" s="767"/>
      <c r="EI1219" s="767"/>
      <c r="EJ1219" s="767"/>
      <c r="EK1219" s="767"/>
      <c r="EL1219" s="767"/>
      <c r="EM1219" s="767"/>
      <c r="EN1219" s="767"/>
      <c r="EO1219" s="767"/>
      <c r="EP1219" s="767"/>
      <c r="EQ1219" s="767"/>
      <c r="ER1219" s="767"/>
      <c r="ES1219" s="767"/>
      <c r="ET1219" s="767"/>
      <c r="EU1219" s="767"/>
      <c r="EV1219" s="767"/>
      <c r="EW1219" s="767"/>
      <c r="EX1219" s="767"/>
      <c r="EY1219" s="767"/>
      <c r="EZ1219" s="767"/>
      <c r="FA1219" s="767"/>
      <c r="FB1219" s="767"/>
      <c r="FC1219" s="767"/>
      <c r="FD1219" s="767"/>
      <c r="FE1219" s="767"/>
      <c r="FF1219" s="767"/>
      <c r="FG1219" s="767"/>
      <c r="FH1219" s="767"/>
      <c r="FI1219" s="767"/>
      <c r="FJ1219" s="767"/>
      <c r="FK1219" s="767"/>
      <c r="FL1219" s="767"/>
      <c r="FM1219" s="767"/>
      <c r="FN1219" s="767"/>
      <c r="FO1219" s="767"/>
      <c r="FP1219" s="767"/>
      <c r="FQ1219" s="767"/>
      <c r="FR1219" s="767"/>
      <c r="FS1219" s="767"/>
      <c r="FT1219" s="767"/>
      <c r="FU1219" s="767"/>
      <c r="FV1219" s="767"/>
      <c r="FW1219" s="767"/>
      <c r="FX1219" s="767"/>
      <c r="FY1219" s="767"/>
      <c r="FZ1219" s="767"/>
      <c r="GA1219" s="767"/>
      <c r="GB1219" s="767"/>
      <c r="GC1219" s="767"/>
      <c r="GD1219" s="767"/>
      <c r="GE1219" s="767"/>
      <c r="GF1219" s="767"/>
      <c r="GG1219" s="767"/>
      <c r="GH1219" s="767"/>
      <c r="GI1219" s="767"/>
      <c r="GJ1219" s="767"/>
      <c r="GK1219" s="767"/>
      <c r="GL1219" s="767"/>
      <c r="GM1219" s="767"/>
      <c r="GN1219" s="767"/>
      <c r="GO1219" s="767"/>
      <c r="GP1219" s="767"/>
      <c r="GQ1219" s="767"/>
      <c r="GR1219" s="767"/>
      <c r="GS1219" s="767"/>
      <c r="GT1219" s="767"/>
      <c r="GU1219" s="767"/>
      <c r="GV1219" s="767"/>
      <c r="GW1219" s="767"/>
      <c r="GX1219" s="767"/>
      <c r="GY1219" s="767"/>
      <c r="GZ1219" s="767"/>
      <c r="HA1219" s="767"/>
      <c r="HB1219" s="767"/>
      <c r="HC1219" s="767"/>
    </row>
    <row r="1220" spans="1:211" s="864" customFormat="1" ht="13.9" hidden="1" customHeight="1">
      <c r="A1220" s="307"/>
      <c r="B1220" s="351"/>
      <c r="C1220" s="971" t="str">
        <f>IF('1C TSspéc18'!J$17&lt;&gt;0,'1C TSspéc18'!$B$12,"")</f>
        <v/>
      </c>
      <c r="D1220" s="972"/>
      <c r="E1220" s="973"/>
      <c r="F1220" s="93">
        <f>IF(AND($C1220='1C TSspéc18'!$B$12,'1C TSspéc18'!$B$16="spécifiques",'1C TSspéc18'!K$17&lt;&gt;""),'1C TSspéc18'!K$21,"")</f>
        <v>0</v>
      </c>
      <c r="G1220" s="863"/>
      <c r="H1220" s="745">
        <v>0.21</v>
      </c>
      <c r="I1220" s="747">
        <v>1</v>
      </c>
      <c r="J1220" s="312"/>
      <c r="K1220" s="680">
        <f t="shared" si="299"/>
        <v>0</v>
      </c>
      <c r="L1220" s="556">
        <f>IF(OR('1C TSspéc18'!$B$12="",'1C TSspéc18'!J$30=0),0,IF(AND('1C TSspéc18'!$B$12&lt;&gt;"",$K$2="Pôle",'1C TSspéc18'!$C$12="OUI"),(('1C TSspéc18'!J$22+'1C TSspéc18'!J$23+'1C TSspéc18'!J$24+'1C TSspéc18'!J$25+'1C TSspéc18'!J$29)/'1C TSspéc18'!J$17),IF(AND('1C TSspéc18'!$B$12&lt;&gt;"",$K$2="Pôle",'1C TSspéc18'!$C$12="NON"),(('1C TSspéc18'!J$22+'1C TSspéc18'!J$23+'1C TSspéc18'!J$24+'1C TSspéc18'!J$25+'1C TSspéc18'!J$29)/'1C TSspéc18'!J$30),IF(AND('1C TSspéc18'!$B$12&lt;&gt;"",$K$2&lt;&gt;"Pôle",'1C TSspéc18'!$C$12="OUI"),(('1C TSspéc18'!J$22+'1C TSspéc18'!J$23+'1C TSspéc18'!J$24+'1C TSspéc18'!J$25+'1C TSspéc18'!J$26+'1C TSspéc18'!J$27+'1C TSspéc18'!J$28+'1C TSspéc18'!J$29)/'1C TSspéc18'!J$17),IF(AND('1C TSspéc18'!$B$12&lt;&gt;"",$K$2&lt;&gt;"Pôle",'1C TSspéc18'!$C$12="NON"),(('1C TSspéc18'!J$22+'1C TSspéc18'!J$23+'1C TSspéc18'!J$24+'1C TSspéc18'!J$25+'1C TSspéc18'!J$26+'1C TSspéc18'!J$27+'1C TSspéc18'!J$28+'1C TSspéc18'!J$29)/'1C TSspéc18'!J$30))))))</f>
        <v>0</v>
      </c>
      <c r="M1220" s="556">
        <f>IF(OR('1C TSspéc18'!$B$12="",'1C TSspéc18'!J$30=0),0,IF(AND('1C TSspéc18'!$B$12&lt;&gt;"",$K$2="Pôle",'1C TSspéc18'!$C$12="OUI"),(('1C TSspéc18'!J$26+'1C TSspéc18'!J$27+'1C TSspéc18'!J$28)/'1C TSspéc18'!J$17),IF(AND('1C TSspéc18'!$B$12&lt;&gt;"",$K$2="Pôle",'1C TSspéc18'!$C$12="NON"),(('1C TSspéc18'!J$26+'1C TSspéc18'!J$27+'1C TSspéc18'!J$28)/'1C TSspéc18'!J$30),IF(AND('1C TSspéc18'!$B$12&lt;&gt;"",$K$2&lt;&gt;"Pôle"),0))))</f>
        <v>0</v>
      </c>
      <c r="N1220" s="557">
        <f>IF(AND('1C TSspéc18'!$B$12&lt;&gt;0,'1C TSspéc18'!$J$30&lt;&gt;0),L1220+M1220,0)</f>
        <v>0</v>
      </c>
      <c r="O1220" s="542" t="str">
        <f>IF(AND('1C TSspéc18'!$J$17&lt;&gt;0,'1C TSspéc18'!$C$12="OUI"),'1C TSspéc18'!$J$35/'1C TSspéc18'!$J$17,"")</f>
        <v/>
      </c>
      <c r="P1220" s="543" t="str">
        <f>IF(AND('1C TSspéc18'!$J$17&lt;&gt;0,'1C TSspéc18'!$C$12="OUI"),'1C TSspéc18'!$J$36/'1C TSspéc18'!$J$17,"")</f>
        <v/>
      </c>
      <c r="Q1220" s="543" t="str">
        <f>IF(AND('1C TSspéc18'!$J$17&lt;&gt;0,'1C TSspéc18'!$C$12="OUI"),'1C TSspéc18'!$J$37/'1C TSspéc18'!$J$17,"")</f>
        <v/>
      </c>
      <c r="R1220" s="543" t="str">
        <f>IF(AND('1C TSspéc18'!$J$17&lt;&gt;0,'1C TSspéc18'!$C$12="OUI"),'1C TSspéc18'!$J$38/'1C TSspéc18'!$J$17,"")</f>
        <v/>
      </c>
      <c r="S1220" s="543" t="str">
        <f>IF(AND('1C TSspéc18'!$J$17&lt;&gt;0,'1C TSspéc18'!$C$12="OUI"),'1C TSspéc18'!$J$39/'1C TSspéc18'!$J$17,"")</f>
        <v/>
      </c>
      <c r="T1220" s="543" t="str">
        <f>IF(AND('1C TSspéc18'!$J$17&lt;&gt;0,'1C TSspéc18'!$C$12="OUI"),'1C TSspéc18'!$J$40/'1C TSspéc18'!$J$17,"")</f>
        <v/>
      </c>
      <c r="U1220" s="543" t="str">
        <f>IF(AND('1C TSspéc18'!$J$17&lt;&gt;0,'1C TSspéc18'!$C$12="OUI"),'1C TSspéc18'!$J$41/'1C TSspéc18'!$J$17,"")</f>
        <v/>
      </c>
      <c r="V1220" s="543" t="str">
        <f>IF(AND('1C TSspéc18'!$J$17&lt;&gt;0,'1C TSspéc18'!$C$12="OUI"),'1C TSspéc18'!$J$42/'1C TSspéc18'!$J$17,"")</f>
        <v/>
      </c>
      <c r="W1220" s="543" t="str">
        <f>IF(AND('1C TSspéc18'!$J$17&lt;&gt;0,'1C TSspéc18'!$C$12="OUI"),'1C TSspéc18'!$J$43/'1C TSspéc18'!$J$17,"")</f>
        <v/>
      </c>
      <c r="X1220" s="543" t="str">
        <f>IF(AND('1C TSspéc18'!$J$17&lt;&gt;0,'1C TSspéc18'!$C$12="OUI"),'1C TSspéc18'!$J$44/'1C TSspéc18'!$J$17,"")</f>
        <v/>
      </c>
      <c r="Y1220" s="543" t="str">
        <f>IF(AND('1C TSspéc18'!$J$17&lt;&gt;0,'1C TSspéc18'!$C$12="OUI"),'1C TSspéc18'!$J$45/'1C TSspéc18'!$J$17,"")</f>
        <v/>
      </c>
      <c r="Z1220" s="543" t="str">
        <f>IF(AND('1C TSspéc18'!$J$17&lt;&gt;0,'1C TSspéc18'!$C$12="OUI"),'1C TSspéc18'!$J$46/'1C TSspéc18'!$J$17,"")</f>
        <v/>
      </c>
      <c r="AA1220" s="543" t="str">
        <f>IF(AND('1C TSspéc18'!$J$17&lt;&gt;0,'1C TSspéc18'!$C$12="OUI"),'1C TSspéc18'!$J$47/'1C TSspéc18'!$J$17,"")</f>
        <v/>
      </c>
      <c r="AB1220" s="543" t="str">
        <f>IF(AND('1C TSspéc18'!$J$17&lt;&gt;0,'1C TSspéc18'!$C$12="OUI"),'1C TSspéc18'!$J$48/'1C TSspéc18'!$J$17,"")</f>
        <v/>
      </c>
      <c r="AC1220" s="543" t="str">
        <f>IF(AND('1C TSspéc18'!$J$17&lt;&gt;0,'1C TSspéc18'!$C$12="OUI"),'1C TSspéc18'!$J$49/'1C TSspéc18'!$J$17,"")</f>
        <v/>
      </c>
      <c r="AD1220" s="543" t="str">
        <f>IF(AND('1C TSspéc18'!$J$17&lt;&gt;0,'1C TSspéc18'!$C$12="OUI"),'1C TSspéc18'!$J$50/'1C TSspéc18'!$J$17,"")</f>
        <v/>
      </c>
      <c r="AE1220" s="543" t="str">
        <f>IF(AND('1C TSspéc18'!$J$17&lt;&gt;0,'1C TSspéc18'!$C$12="OUI"),'1C TSspéc18'!$J$51/'1C TSspéc18'!$J$17,"")</f>
        <v/>
      </c>
      <c r="AF1220" s="543" t="str">
        <f>IF(AND('1C TSspéc18'!$J$17&lt;&gt;0,'1C TSspéc18'!$C$12="OUI"),'1C TSspéc18'!$J$52/'1C TSspéc18'!$J$17,"")</f>
        <v/>
      </c>
      <c r="AG1220" s="543" t="str">
        <f>IF(AND('1C TSspéc18'!$J$17&lt;&gt;0,'1C TSspéc18'!$C$12="OUI"),'1C TSspéc18'!$J$53/'1C TSspéc18'!$J$17,"")</f>
        <v/>
      </c>
      <c r="AH1220" s="543" t="str">
        <f>IF(AND('1C TSspéc18'!$J$17&lt;&gt;0,'1C TSspéc18'!$C$12="OUI"),'1C TSspéc18'!$J$54/'1C TSspéc18'!$J$17,"")</f>
        <v/>
      </c>
      <c r="AI1220" s="543" t="str">
        <f>IF(AND('1C TSspéc18'!$J$17&lt;&gt;0,'1C TSspéc18'!$C$12="OUI"),'1C TSspéc18'!$J$55/'1C TSspéc18'!$J$17,"")</f>
        <v/>
      </c>
      <c r="AJ1220" s="543" t="str">
        <f>IF(AND('1C TSspéc18'!$J$17&lt;&gt;0,'1C TSspéc18'!$C$12="OUI"),'1C TSspéc18'!$J$56/'1C TSspéc18'!$J$17,"")</f>
        <v/>
      </c>
      <c r="AK1220" s="543" t="str">
        <f>IF(AND('1C TSspéc18'!$J$17&lt;&gt;0,'1C TSspéc18'!$C$12="OUI"),'1C TSspéc18'!$J$57/'1C TSspéc18'!$J$17,"")</f>
        <v/>
      </c>
      <c r="AL1220" s="72">
        <f>IF(AND('1C TSspéc18'!$J$17&lt;&gt;0,'1C TSspéc18'!$C$12="OUI"),N1220+AK1220,N1220)</f>
        <v>0</v>
      </c>
      <c r="AM1220" s="417">
        <f t="shared" si="325"/>
        <v>0</v>
      </c>
      <c r="AN1220" s="417">
        <f t="shared" si="326"/>
        <v>0</v>
      </c>
      <c r="AO1220" s="418" t="str">
        <f>IF(AND('1C TSspéc18'!$J$17&lt;&gt;0,'1C TSspéc18'!$J$30&lt;&gt;0),AM1220+AN1220,"")</f>
        <v/>
      </c>
      <c r="AP1220" s="573" t="str">
        <f>IF(AND('1C TSspéc18'!$J$17&lt;&gt;0,'1C TSspéc18'!$J$30&lt;&gt;0),AM1220-AR1220,"")</f>
        <v/>
      </c>
      <c r="AQ1220" s="583">
        <f t="shared" si="327"/>
        <v>0</v>
      </c>
      <c r="AR1220" s="596"/>
      <c r="AS1220" s="102"/>
      <c r="AT1220" s="27" t="str">
        <f>IF(('1C TSspéc18'!J$17*FICHE!$C$14&lt;J1220),"Forfait limité à "&amp;FICHE!$C$14&amp;"€/jour","")</f>
        <v/>
      </c>
      <c r="AU1220" s="592"/>
      <c r="AV1220" s="824"/>
      <c r="AW1220" s="824"/>
      <c r="AX1220" s="824"/>
      <c r="AY1220" s="824"/>
      <c r="AZ1220" s="824"/>
      <c r="BA1220" s="767"/>
      <c r="BB1220" s="767"/>
      <c r="BC1220" s="767"/>
      <c r="BD1220" s="767"/>
      <c r="BE1220" s="767"/>
      <c r="BF1220" s="767"/>
      <c r="BG1220" s="767"/>
      <c r="BH1220" s="767"/>
      <c r="BI1220" s="767"/>
      <c r="BJ1220" s="767"/>
      <c r="BK1220" s="767"/>
      <c r="BL1220" s="767"/>
      <c r="BM1220" s="767"/>
      <c r="BN1220" s="767"/>
      <c r="BO1220" s="767"/>
      <c r="BP1220" s="767"/>
      <c r="BQ1220" s="767"/>
      <c r="BR1220" s="767"/>
      <c r="BS1220" s="767"/>
      <c r="BT1220" s="767"/>
      <c r="BU1220" s="767"/>
      <c r="BV1220" s="767"/>
      <c r="BW1220" s="767"/>
      <c r="BX1220" s="767"/>
      <c r="BY1220" s="767"/>
      <c r="BZ1220" s="767"/>
      <c r="CA1220" s="767"/>
      <c r="CB1220" s="767"/>
      <c r="CC1220" s="767"/>
      <c r="CD1220" s="767"/>
      <c r="CE1220" s="767"/>
      <c r="CF1220" s="767"/>
      <c r="CG1220" s="767"/>
      <c r="CH1220" s="767"/>
      <c r="CI1220" s="767"/>
      <c r="CJ1220" s="767"/>
      <c r="CK1220" s="767"/>
      <c r="CL1220" s="767"/>
      <c r="CM1220" s="767"/>
      <c r="CN1220" s="767"/>
      <c r="CO1220" s="767"/>
      <c r="CP1220" s="767"/>
      <c r="CQ1220" s="767"/>
      <c r="CR1220" s="767"/>
      <c r="CS1220" s="767"/>
      <c r="CT1220" s="767"/>
      <c r="CU1220" s="767"/>
      <c r="CV1220" s="767"/>
      <c r="CW1220" s="767"/>
      <c r="CX1220" s="767"/>
      <c r="CY1220" s="767"/>
      <c r="CZ1220" s="767"/>
      <c r="DA1220" s="767"/>
      <c r="DB1220" s="767"/>
      <c r="DC1220" s="767"/>
      <c r="DD1220" s="767"/>
      <c r="DE1220" s="767"/>
      <c r="DF1220" s="767"/>
      <c r="DG1220" s="767"/>
      <c r="DH1220" s="767"/>
      <c r="DI1220" s="767"/>
      <c r="DJ1220" s="767"/>
      <c r="DK1220" s="767"/>
      <c r="DL1220" s="767"/>
      <c r="DM1220" s="767"/>
      <c r="DN1220" s="767"/>
      <c r="DO1220" s="767"/>
      <c r="DP1220" s="767"/>
      <c r="DQ1220" s="767"/>
      <c r="DR1220" s="767"/>
      <c r="DS1220" s="767"/>
      <c r="DT1220" s="767"/>
      <c r="DU1220" s="767"/>
      <c r="DV1220" s="767"/>
      <c r="DW1220" s="767"/>
      <c r="DX1220" s="767"/>
      <c r="DY1220" s="767"/>
      <c r="DZ1220" s="767"/>
      <c r="EA1220" s="767"/>
      <c r="EB1220" s="767"/>
      <c r="EC1220" s="767"/>
      <c r="ED1220" s="767"/>
      <c r="EE1220" s="767"/>
      <c r="EF1220" s="767"/>
      <c r="EG1220" s="767"/>
      <c r="EH1220" s="767"/>
      <c r="EI1220" s="767"/>
      <c r="EJ1220" s="767"/>
      <c r="EK1220" s="767"/>
      <c r="EL1220" s="767"/>
      <c r="EM1220" s="767"/>
      <c r="EN1220" s="767"/>
      <c r="EO1220" s="767"/>
      <c r="EP1220" s="767"/>
      <c r="EQ1220" s="767"/>
      <c r="ER1220" s="767"/>
      <c r="ES1220" s="767"/>
      <c r="ET1220" s="767"/>
      <c r="EU1220" s="767"/>
      <c r="EV1220" s="767"/>
      <c r="EW1220" s="767"/>
      <c r="EX1220" s="767"/>
      <c r="EY1220" s="767"/>
      <c r="EZ1220" s="767"/>
      <c r="FA1220" s="767"/>
      <c r="FB1220" s="767"/>
      <c r="FC1220" s="767"/>
      <c r="FD1220" s="767"/>
      <c r="FE1220" s="767"/>
      <c r="FF1220" s="767"/>
      <c r="FG1220" s="767"/>
      <c r="FH1220" s="767"/>
      <c r="FI1220" s="767"/>
      <c r="FJ1220" s="767"/>
      <c r="FK1220" s="767"/>
      <c r="FL1220" s="767"/>
      <c r="FM1220" s="767"/>
      <c r="FN1220" s="767"/>
      <c r="FO1220" s="767"/>
      <c r="FP1220" s="767"/>
      <c r="FQ1220" s="767"/>
      <c r="FR1220" s="767"/>
      <c r="FS1220" s="767"/>
      <c r="FT1220" s="767"/>
      <c r="FU1220" s="767"/>
      <c r="FV1220" s="767"/>
      <c r="FW1220" s="767"/>
      <c r="FX1220" s="767"/>
      <c r="FY1220" s="767"/>
      <c r="FZ1220" s="767"/>
      <c r="GA1220" s="767"/>
      <c r="GB1220" s="767"/>
      <c r="GC1220" s="767"/>
      <c r="GD1220" s="767"/>
      <c r="GE1220" s="767"/>
      <c r="GF1220" s="767"/>
      <c r="GG1220" s="767"/>
      <c r="GH1220" s="767"/>
      <c r="GI1220" s="767"/>
      <c r="GJ1220" s="767"/>
      <c r="GK1220" s="767"/>
      <c r="GL1220" s="767"/>
      <c r="GM1220" s="767"/>
      <c r="GN1220" s="767"/>
      <c r="GO1220" s="767"/>
      <c r="GP1220" s="767"/>
      <c r="GQ1220" s="767"/>
      <c r="GR1220" s="767"/>
      <c r="GS1220" s="767"/>
      <c r="GT1220" s="767"/>
      <c r="GU1220" s="767"/>
      <c r="GV1220" s="767"/>
      <c r="GW1220" s="767"/>
      <c r="GX1220" s="767"/>
      <c r="GY1220" s="767"/>
      <c r="GZ1220" s="767"/>
      <c r="HA1220" s="767"/>
      <c r="HB1220" s="767"/>
      <c r="HC1220" s="767"/>
    </row>
    <row r="1221" spans="1:211" s="864" customFormat="1" ht="13.9" hidden="1" customHeight="1">
      <c r="A1221" s="307"/>
      <c r="B1221" s="351"/>
      <c r="C1221" s="971" t="str">
        <f>IF('1C TSspéc18'!K$17&lt;&gt;0,'1C TSspéc18'!$B$12,"")</f>
        <v/>
      </c>
      <c r="D1221" s="972"/>
      <c r="E1221" s="973"/>
      <c r="F1221" s="93">
        <f>IF(AND($C1221='1C TSspéc18'!$B$12,'1C TSspéc18'!$B$16="spécifiques",'1C TSspéc18'!$K$17&lt;&gt;""),'1C TSspéc18'!$K$21,"")</f>
        <v>0</v>
      </c>
      <c r="G1221" s="863"/>
      <c r="H1221" s="745">
        <v>0.21</v>
      </c>
      <c r="I1221" s="747">
        <v>1</v>
      </c>
      <c r="J1221" s="312"/>
      <c r="K1221" s="680">
        <f t="shared" si="299"/>
        <v>0</v>
      </c>
      <c r="L1221" s="556">
        <f>IF(OR('1C TSspéc18'!$B$12="",'1C TSspéc18'!K$30=0),0,IF(AND('1C TSspéc18'!$B$12&lt;&gt;"",$K$2="Pôle",'1C TSspéc18'!$C$12="OUI"),(('1C TSspéc18'!K$22+'1C TSspéc18'!K$23+'1C TSspéc18'!K$24+'1C TSspéc18'!K$25+'1C TSspéc18'!K$29)/'1C TSspéc18'!K$17),IF(AND('1C TSspéc18'!$B$12&lt;&gt;"",$K$2="Pôle",'1C TSspéc18'!$C$12="NON"),(('1C TSspéc18'!K$22+'1C TSspéc18'!K$23+'1C TSspéc18'!K$24+'1C TSspéc18'!K$25+'1C TSspéc18'!K$29)/'1C TSspéc18'!K$30),IF(AND('1C TSspéc18'!$B$12&lt;&gt;"",$K$2&lt;&gt;"Pôle",'1C TSspéc18'!$C$12="OUI"),(('1C TSspéc18'!K$22+'1C TSspéc18'!K$23+'1C TSspéc18'!K$24+'1C TSspéc18'!K$25+'1C TSspéc18'!K$26+'1C TSspéc18'!K$27+'1C TSspéc18'!K$28+'1C TSspéc18'!K$29)/'1C TSspéc18'!K$17),IF(AND('1C TSspéc18'!$B$12&lt;&gt;"",$K$2&lt;&gt;"Pôle",'1C TSspéc18'!$C$12="NON"),(('1C TSspéc18'!K$22+'1C TSspéc18'!K$23+'1C TSspéc18'!K$24+'1C TSspéc18'!K$25+'1C TSspéc18'!K$26+'1C TSspéc18'!K$27+'1C TSspéc18'!K$28+'1C TSspéc18'!K$29)/'1C TSspéc18'!K$30))))))</f>
        <v>0</v>
      </c>
      <c r="M1221" s="556">
        <f>IF(OR('1C TSspéc18'!$B$12="",'1C TSspéc18'!K$30=0),0,IF(AND('1C TSspéc18'!$B$12&lt;&gt;"",$K$2="Pôle",'1C TSspéc18'!$C$12="OUI"),(('1C TSspéc18'!K$26+'1C TSspéc18'!K$27+'1C TSspéc18'!K$28)/'1C TSspéc18'!K$17),IF(AND('1C TSspéc18'!$B$12&lt;&gt;"",$K$2="Pôle",'1C TSspéc18'!$C$12="NON"),(('1C TSspéc18'!K$26+'1C TSspéc18'!K$27+'1C TSspéc18'!K$28)/'1C TSspéc18'!K$30),IF(AND('1C TSspéc18'!$B$12&lt;&gt;"",$K$2&lt;&gt;"Pôle"),0))))</f>
        <v>0</v>
      </c>
      <c r="N1221" s="557">
        <f>IF(AND('1C TSspéc18'!$B$12&lt;&gt;0,'1C TSspéc18'!$K$30&lt;&gt;0),L1221+M1221,0)</f>
        <v>0</v>
      </c>
      <c r="O1221" s="542" t="str">
        <f>IF(AND('1C TSspéc18'!$K$17&lt;&gt;0,'1C TSspéc18'!$C$12="OUI"),'1C TSspéc18'!$K$35/'1C TSspéc18'!$K$17,"")</f>
        <v/>
      </c>
      <c r="P1221" s="543" t="str">
        <f>IF(AND('1C TSspéc18'!$K$17&lt;&gt;0,'1C TSspéc18'!$C$12="OUI"),'1C TSspéc18'!$K$36/'1C TSspéc18'!$K$17,"")</f>
        <v/>
      </c>
      <c r="Q1221" s="543" t="str">
        <f>IF(AND('1C TSspéc18'!$K$17&lt;&gt;0,'1C TSspéc18'!$C$12="OUI"),'1C TSspéc18'!$K$37/'1C TSspéc18'!$K$17,"")</f>
        <v/>
      </c>
      <c r="R1221" s="543" t="str">
        <f>IF(AND('1C TSspéc18'!$K$17&lt;&gt;0,'1C TSspéc18'!$C$12="OUI"),'1C TSspéc18'!$K$38/'1C TSspéc18'!$K$17,"")</f>
        <v/>
      </c>
      <c r="S1221" s="543" t="str">
        <f>IF(AND('1C TSspéc18'!$K$17&lt;&gt;0,'1C TSspéc18'!$C$12="OUI"),'1C TSspéc18'!$K$39/'1C TSspéc18'!$K$17,"")</f>
        <v/>
      </c>
      <c r="T1221" s="543" t="str">
        <f>IF(AND('1C TSspéc18'!$K$17&lt;&gt;0,'1C TSspéc18'!$C$12="OUI"),'1C TSspéc18'!$K$40/'1C TSspéc18'!$K$17,"")</f>
        <v/>
      </c>
      <c r="U1221" s="543" t="str">
        <f>IF(AND('1C TSspéc18'!$K$17&lt;&gt;0,'1C TSspéc18'!$C$12="OUI"),'1C TSspéc18'!$K$41/'1C TSspéc18'!$K$17,"")</f>
        <v/>
      </c>
      <c r="V1221" s="543" t="str">
        <f>IF(AND('1C TSspéc18'!$K$17&lt;&gt;0,'1C TSspéc18'!$C$12="OUI"),'1C TSspéc18'!$K$42/'1C TSspéc18'!$K$17,"")</f>
        <v/>
      </c>
      <c r="W1221" s="543" t="str">
        <f>IF(AND('1C TSspéc18'!$K$17&lt;&gt;0,'1C TSspéc18'!$C$12="OUI"),'1C TSspéc18'!$K$43/'1C TSspéc18'!$K$17,"")</f>
        <v/>
      </c>
      <c r="X1221" s="543" t="str">
        <f>IF(AND('1C TSspéc18'!$K$17&lt;&gt;0,'1C TSspéc18'!$C$12="OUI"),'1C TSspéc18'!$K$44/'1C TSspéc18'!$K$17,"")</f>
        <v/>
      </c>
      <c r="Y1221" s="543" t="str">
        <f>IF(AND('1C TSspéc18'!$K$17&lt;&gt;0,'1C TSspéc18'!$C$12="OUI"),'1C TSspéc18'!$K$45/'1C TSspéc18'!$K$17,"")</f>
        <v/>
      </c>
      <c r="Z1221" s="543" t="str">
        <f>IF(AND('1C TSspéc18'!$K$17&lt;&gt;0,'1C TSspéc18'!$C$12="OUI"),'1C TSspéc18'!$K$46/'1C TSspéc18'!$K$17,"")</f>
        <v/>
      </c>
      <c r="AA1221" s="543" t="str">
        <f>IF(AND('1C TSspéc18'!$K$17&lt;&gt;0,'1C TSspéc18'!$C$12="OUI"),'1C TSspéc18'!$K$47/'1C TSspéc18'!$K$17,"")</f>
        <v/>
      </c>
      <c r="AB1221" s="543" t="str">
        <f>IF(AND('1C TSspéc18'!$K$17&lt;&gt;0,'1C TSspéc18'!$C$12="OUI"),'1C TSspéc18'!$K$48/'1C TSspéc18'!$K$17,"")</f>
        <v/>
      </c>
      <c r="AC1221" s="543" t="str">
        <f>IF(AND('1C TSspéc18'!$K$17&lt;&gt;0,'1C TSspéc18'!$C$12="OUI"),'1C TSspéc18'!$K$49/'1C TSspéc18'!$K$17,"")</f>
        <v/>
      </c>
      <c r="AD1221" s="543" t="str">
        <f>IF(AND('1C TSspéc18'!$K$17&lt;&gt;0,'1C TSspéc18'!$C$12="OUI"),'1C TSspéc18'!$K$50/'1C TSspéc18'!$K$17,"")</f>
        <v/>
      </c>
      <c r="AE1221" s="543" t="str">
        <f>IF(AND('1C TSspéc18'!$K$17&lt;&gt;0,'1C TSspéc18'!$C$12="OUI"),'1C TSspéc18'!$K$51/'1C TSspéc18'!$K$17,"")</f>
        <v/>
      </c>
      <c r="AF1221" s="543" t="str">
        <f>IF(AND('1C TSspéc18'!$K$17&lt;&gt;0,'1C TSspéc18'!$C$12="OUI"),'1C TSspéc18'!$K$52/'1C TSspéc18'!$K$17,"")</f>
        <v/>
      </c>
      <c r="AG1221" s="543" t="str">
        <f>IF(AND('1C TSspéc18'!$K$17&lt;&gt;0,'1C TSspéc18'!$C$12="OUI"),'1C TSspéc18'!$K$53/'1C TSspéc18'!$K$17,"")</f>
        <v/>
      </c>
      <c r="AH1221" s="543" t="str">
        <f>IF(AND('1C TSspéc18'!$K$17&lt;&gt;0,'1C TSspéc18'!$C$12="OUI"),'1C TSspéc18'!$K$54/'1C TSspéc18'!$K$17,"")</f>
        <v/>
      </c>
      <c r="AI1221" s="543" t="str">
        <f>IF(AND('1C TSspéc18'!$K$17&lt;&gt;0,'1C TSspéc18'!$C$12="OUI"),'1C TSspéc18'!$K$55/'1C TSspéc18'!$K$17,"")</f>
        <v/>
      </c>
      <c r="AJ1221" s="543" t="str">
        <f>IF(AND('1C TSspéc18'!$K$17&lt;&gt;0,'1C TSspéc18'!$C$12="OUI"),'1C TSspéc18'!$K$56/'1C TSspéc18'!$K$17,"")</f>
        <v/>
      </c>
      <c r="AK1221" s="543" t="str">
        <f>IF(AND('1C TSspéc18'!$K$17&lt;&gt;0,'1C TSspéc18'!$C$12="OUI"),'1C TSspéc18'!$K$57/'1C TSspéc18'!$K$17,"")</f>
        <v/>
      </c>
      <c r="AL1221" s="72">
        <f>IF(AND('1C TSspéc18'!$K$17&lt;&gt;0,'1C TSspéc18'!$C$12="OUI"),N1221+AK1221,N1221)</f>
        <v>0</v>
      </c>
      <c r="AM1221" s="417">
        <f t="shared" si="325"/>
        <v>0</v>
      </c>
      <c r="AN1221" s="417">
        <f t="shared" si="326"/>
        <v>0</v>
      </c>
      <c r="AO1221" s="418" t="str">
        <f>IF(AND('1C TSspéc18'!$K$17&lt;&gt;0,'1C TSspéc18'!$K$30&lt;&gt;0),AM1221+AN1221,"")</f>
        <v/>
      </c>
      <c r="AP1221" s="573" t="str">
        <f>IF(AND('1C TSspéc18'!$K$17&lt;&gt;0,'1C TSspéc18'!$K$30&lt;&gt;0),AM1221-AR1221,"")</f>
        <v/>
      </c>
      <c r="AQ1221" s="583">
        <f t="shared" si="327"/>
        <v>0</v>
      </c>
      <c r="AR1221" s="596"/>
      <c r="AS1221" s="102"/>
      <c r="AT1221" s="27" t="str">
        <f>IF(('1C TSspéc18'!K$17*FICHE!$C$14&lt;J1221),"Forfait limité à "&amp;FICHE!$C$14&amp;"€/jour","")</f>
        <v/>
      </c>
      <c r="AU1221" s="592"/>
      <c r="AV1221" s="824"/>
      <c r="AW1221" s="824"/>
      <c r="AX1221" s="824"/>
      <c r="AY1221" s="824"/>
      <c r="AZ1221" s="824"/>
      <c r="BA1221" s="767"/>
      <c r="BB1221" s="767"/>
      <c r="BC1221" s="767"/>
      <c r="BD1221" s="767"/>
      <c r="BE1221" s="767"/>
      <c r="BF1221" s="767"/>
      <c r="BG1221" s="767"/>
      <c r="BH1221" s="767"/>
      <c r="BI1221" s="767"/>
      <c r="BJ1221" s="767"/>
      <c r="BK1221" s="767"/>
      <c r="BL1221" s="767"/>
      <c r="BM1221" s="767"/>
      <c r="BN1221" s="767"/>
      <c r="BO1221" s="767"/>
      <c r="BP1221" s="767"/>
      <c r="BQ1221" s="767"/>
      <c r="BR1221" s="767"/>
      <c r="BS1221" s="767"/>
      <c r="BT1221" s="767"/>
      <c r="BU1221" s="767"/>
      <c r="BV1221" s="767"/>
      <c r="BW1221" s="767"/>
      <c r="BX1221" s="767"/>
      <c r="BY1221" s="767"/>
      <c r="BZ1221" s="767"/>
      <c r="CA1221" s="767"/>
      <c r="CB1221" s="767"/>
      <c r="CC1221" s="767"/>
      <c r="CD1221" s="767"/>
      <c r="CE1221" s="767"/>
      <c r="CF1221" s="767"/>
      <c r="CG1221" s="767"/>
      <c r="CH1221" s="767"/>
      <c r="CI1221" s="767"/>
      <c r="CJ1221" s="767"/>
      <c r="CK1221" s="767"/>
      <c r="CL1221" s="767"/>
      <c r="CM1221" s="767"/>
      <c r="CN1221" s="767"/>
      <c r="CO1221" s="767"/>
      <c r="CP1221" s="767"/>
      <c r="CQ1221" s="767"/>
      <c r="CR1221" s="767"/>
      <c r="CS1221" s="767"/>
      <c r="CT1221" s="767"/>
      <c r="CU1221" s="767"/>
      <c r="CV1221" s="767"/>
      <c r="CW1221" s="767"/>
      <c r="CX1221" s="767"/>
      <c r="CY1221" s="767"/>
      <c r="CZ1221" s="767"/>
      <c r="DA1221" s="767"/>
      <c r="DB1221" s="767"/>
      <c r="DC1221" s="767"/>
      <c r="DD1221" s="767"/>
      <c r="DE1221" s="767"/>
      <c r="DF1221" s="767"/>
      <c r="DG1221" s="767"/>
      <c r="DH1221" s="767"/>
      <c r="DI1221" s="767"/>
      <c r="DJ1221" s="767"/>
      <c r="DK1221" s="767"/>
      <c r="DL1221" s="767"/>
      <c r="DM1221" s="767"/>
      <c r="DN1221" s="767"/>
      <c r="DO1221" s="767"/>
      <c r="DP1221" s="767"/>
      <c r="DQ1221" s="767"/>
      <c r="DR1221" s="767"/>
      <c r="DS1221" s="767"/>
      <c r="DT1221" s="767"/>
      <c r="DU1221" s="767"/>
      <c r="DV1221" s="767"/>
      <c r="DW1221" s="767"/>
      <c r="DX1221" s="767"/>
      <c r="DY1221" s="767"/>
      <c r="DZ1221" s="767"/>
      <c r="EA1221" s="767"/>
      <c r="EB1221" s="767"/>
      <c r="EC1221" s="767"/>
      <c r="ED1221" s="767"/>
      <c r="EE1221" s="767"/>
      <c r="EF1221" s="767"/>
      <c r="EG1221" s="767"/>
      <c r="EH1221" s="767"/>
      <c r="EI1221" s="767"/>
      <c r="EJ1221" s="767"/>
      <c r="EK1221" s="767"/>
      <c r="EL1221" s="767"/>
      <c r="EM1221" s="767"/>
      <c r="EN1221" s="767"/>
      <c r="EO1221" s="767"/>
      <c r="EP1221" s="767"/>
      <c r="EQ1221" s="767"/>
      <c r="ER1221" s="767"/>
      <c r="ES1221" s="767"/>
      <c r="ET1221" s="767"/>
      <c r="EU1221" s="767"/>
      <c r="EV1221" s="767"/>
      <c r="EW1221" s="767"/>
      <c r="EX1221" s="767"/>
      <c r="EY1221" s="767"/>
      <c r="EZ1221" s="767"/>
      <c r="FA1221" s="767"/>
      <c r="FB1221" s="767"/>
      <c r="FC1221" s="767"/>
      <c r="FD1221" s="767"/>
      <c r="FE1221" s="767"/>
      <c r="FF1221" s="767"/>
      <c r="FG1221" s="767"/>
      <c r="FH1221" s="767"/>
      <c r="FI1221" s="767"/>
      <c r="FJ1221" s="767"/>
      <c r="FK1221" s="767"/>
      <c r="FL1221" s="767"/>
      <c r="FM1221" s="767"/>
      <c r="FN1221" s="767"/>
      <c r="FO1221" s="767"/>
      <c r="FP1221" s="767"/>
      <c r="FQ1221" s="767"/>
      <c r="FR1221" s="767"/>
      <c r="FS1221" s="767"/>
      <c r="FT1221" s="767"/>
      <c r="FU1221" s="767"/>
      <c r="FV1221" s="767"/>
      <c r="FW1221" s="767"/>
      <c r="FX1221" s="767"/>
      <c r="FY1221" s="767"/>
      <c r="FZ1221" s="767"/>
      <c r="GA1221" s="767"/>
      <c r="GB1221" s="767"/>
      <c r="GC1221" s="767"/>
      <c r="GD1221" s="767"/>
      <c r="GE1221" s="767"/>
      <c r="GF1221" s="767"/>
      <c r="GG1221" s="767"/>
      <c r="GH1221" s="767"/>
      <c r="GI1221" s="767"/>
      <c r="GJ1221" s="767"/>
      <c r="GK1221" s="767"/>
      <c r="GL1221" s="767"/>
      <c r="GM1221" s="767"/>
      <c r="GN1221" s="767"/>
      <c r="GO1221" s="767"/>
      <c r="GP1221" s="767"/>
      <c r="GQ1221" s="767"/>
      <c r="GR1221" s="767"/>
      <c r="GS1221" s="767"/>
      <c r="GT1221" s="767"/>
      <c r="GU1221" s="767"/>
      <c r="GV1221" s="767"/>
      <c r="GW1221" s="767"/>
      <c r="GX1221" s="767"/>
      <c r="GY1221" s="767"/>
      <c r="GZ1221" s="767"/>
      <c r="HA1221" s="767"/>
      <c r="HB1221" s="767"/>
      <c r="HC1221" s="767"/>
    </row>
    <row r="1222" spans="1:211" s="864" customFormat="1" ht="13.9" hidden="1" customHeight="1">
      <c r="A1222" s="307"/>
      <c r="B1222" s="351"/>
      <c r="C1222" s="971" t="str">
        <f>IF('1C TSspéc18'!L$17&lt;&gt;0,'1C TSspéc18'!$B$12,"")</f>
        <v/>
      </c>
      <c r="D1222" s="972"/>
      <c r="E1222" s="973"/>
      <c r="F1222" s="93">
        <f>IF(AND($C1222='1C TSspéc18'!$B$12,'1C TSspéc18'!$B$16="spécifiques",'1C TSspéc18'!$L$17&lt;&gt;""),'1C TSspéc18'!$L$21,"")</f>
        <v>0</v>
      </c>
      <c r="G1222" s="863"/>
      <c r="H1222" s="745">
        <v>0.21</v>
      </c>
      <c r="I1222" s="747">
        <v>1</v>
      </c>
      <c r="J1222" s="312"/>
      <c r="K1222" s="680">
        <f t="shared" si="299"/>
        <v>0</v>
      </c>
      <c r="L1222" s="556">
        <f>IF(OR('1C TSspéc18'!$B$12="",'1C TSspéc18'!L$30=0),0,IF(AND('1C TSspéc18'!$B$12&lt;&gt;"",$K$2="Pôle",'1C TSspéc18'!$C$12="OUI"),(('1C TSspéc18'!L$22+'1C TSspéc18'!L$23+'1C TSspéc18'!L$24+'1C TSspéc18'!L$25+'1C TSspéc18'!L$29)/'1C TSspéc18'!L$17),IF(AND('1C TSspéc18'!$B$12&lt;&gt;"",$K$2="Pôle",'1C TSspéc18'!$C$12="NON"),(('1C TSspéc18'!L$22+'1C TSspéc18'!L$23+'1C TSspéc18'!L$24+'1C TSspéc18'!L$25+'1C TSspéc18'!L$29)/'1C TSspéc18'!L$30),IF(AND('1C TSspéc18'!$B$12&lt;&gt;"",$K$2&lt;&gt;"Pôle",'1C TSspéc18'!$C$12="OUI"),(('1C TSspéc18'!L$22+'1C TSspéc18'!L$23+'1C TSspéc18'!L$24+'1C TSspéc18'!L$25+'1C TSspéc18'!L$26+'1C TSspéc18'!L$27+'1C TSspéc18'!L$28+'1C TSspéc18'!L$29)/'1C TSspéc18'!L$17),IF(AND('1C TSspéc18'!$B$12&lt;&gt;"",$K$2&lt;&gt;"Pôle",'1C TSspéc18'!$C$12="NON"),(('1C TSspéc18'!L$22+'1C TSspéc18'!L$23+'1C TSspéc18'!L$24+'1C TSspéc18'!L$25+'1C TSspéc18'!L$26+'1C TSspéc18'!L$27+'1C TSspéc18'!L$28+'1C TSspéc18'!L$29)/'1C TSspéc18'!L$30))))))</f>
        <v>0</v>
      </c>
      <c r="M1222" s="556">
        <f>IF(OR('1C TSspéc18'!$B$12="",'1C TSspéc18'!L$30=0),0,IF(AND('1C TSspéc18'!$B$12&lt;&gt;"",$K$2="Pôle",'1C TSspéc18'!$C$12="OUI"),(('1C TSspéc18'!L$26+'1C TSspéc18'!L$27+'1C TSspéc18'!L$28)/'1C TSspéc18'!L$17),IF(AND('1C TSspéc18'!$B$12&lt;&gt;"",$K$2="Pôle",'1C TSspéc18'!$C$12="NON"),(('1C TSspéc18'!L$26+'1C TSspéc18'!L$27+'1C TSspéc18'!L$28)/'1C TSspéc18'!L$30),IF(AND('1C TSspéc18'!$B$12&lt;&gt;"",$K$2&lt;&gt;"Pôle"),0))))</f>
        <v>0</v>
      </c>
      <c r="N1222" s="557">
        <f>IF(AND('1C TSspéc18'!$B$12&lt;&gt;0,'1C TSspéc18'!$L$30&lt;&gt;0),L1222+M1222,0)</f>
        <v>0</v>
      </c>
      <c r="O1222" s="542" t="str">
        <f>IF(AND('1C TSspéc18'!$L$17&lt;&gt;0,'1C TSspéc18'!$C$12="OUI"),'1C TSspéc18'!$L$35/'1C TSspéc18'!$L$17,"")</f>
        <v/>
      </c>
      <c r="P1222" s="543" t="str">
        <f>IF(AND('1C TSspéc18'!$L$17&lt;&gt;0,'1C TSspéc18'!$C$12="OUI"),'1C TSspéc18'!$L$36/'1C TSspéc18'!$L$17,"")</f>
        <v/>
      </c>
      <c r="Q1222" s="543" t="str">
        <f>IF(AND('1C TSspéc18'!$L$17&lt;&gt;0,'1C TSspéc18'!$C$12="OUI"),'1C TSspéc18'!$L$37/'1C TSspéc18'!$L$17,"")</f>
        <v/>
      </c>
      <c r="R1222" s="543" t="str">
        <f>IF(AND('1C TSspéc18'!$L$17&lt;&gt;0,'1C TSspéc18'!$C$12="OUI"),'1C TSspéc18'!$L$38/'1C TSspéc18'!$L$17,"")</f>
        <v/>
      </c>
      <c r="S1222" s="543" t="str">
        <f>IF(AND('1C TSspéc18'!$L$17&lt;&gt;0,'1C TSspéc18'!$C$12="OUI"),'1C TSspéc18'!$L$39/'1C TSspéc18'!$L$17,"")</f>
        <v/>
      </c>
      <c r="T1222" s="543" t="str">
        <f>IF(AND('1C TSspéc18'!$L$17&lt;&gt;0,'1C TSspéc18'!$C$12="OUI"),'1C TSspéc18'!$L$40/'1C TSspéc18'!$L$17,"")</f>
        <v/>
      </c>
      <c r="U1222" s="543" t="str">
        <f>IF(AND('1C TSspéc18'!$L$17&lt;&gt;0,'1C TSspéc18'!$C$12="OUI"),'1C TSspéc18'!$L$41/'1C TSspéc18'!$L$17,"")</f>
        <v/>
      </c>
      <c r="V1222" s="543" t="str">
        <f>IF(AND('1C TSspéc18'!$L$17&lt;&gt;0,'1C TSspéc18'!$C$12="OUI"),'1C TSspéc18'!$L$42/'1C TSspéc18'!$L$17,"")</f>
        <v/>
      </c>
      <c r="W1222" s="543" t="str">
        <f>IF(AND('1C TSspéc18'!$L$17&lt;&gt;0,'1C TSspéc18'!$C$12="OUI"),'1C TSspéc18'!$L$43/'1C TSspéc18'!$L$17,"")</f>
        <v/>
      </c>
      <c r="X1222" s="543" t="str">
        <f>IF(AND('1C TSspéc18'!$L$17&lt;&gt;0,'1C TSspéc18'!$C$12="OUI"),'1C TSspéc18'!$L$44/'1C TSspéc18'!$L$17,"")</f>
        <v/>
      </c>
      <c r="Y1222" s="543" t="str">
        <f>IF(AND('1C TSspéc18'!$L$17&lt;&gt;0,'1C TSspéc18'!$C$12="OUI"),'1C TSspéc18'!$L$45/'1C TSspéc18'!$L$17,"")</f>
        <v/>
      </c>
      <c r="Z1222" s="543" t="str">
        <f>IF(AND('1C TSspéc18'!$L$17&lt;&gt;0,'1C TSspéc18'!$C$12="OUI"),'1C TSspéc18'!$L$46/'1C TSspéc18'!$L$17,"")</f>
        <v/>
      </c>
      <c r="AA1222" s="543" t="str">
        <f>IF(AND('1C TSspéc18'!$L$17&lt;&gt;0,'1C TSspéc18'!$C$12="OUI"),'1C TSspéc18'!$L$47/'1C TSspéc18'!$L$17,"")</f>
        <v/>
      </c>
      <c r="AB1222" s="543" t="str">
        <f>IF(AND('1C TSspéc18'!$L$17&lt;&gt;0,'1C TSspéc18'!$C$12="OUI"),'1C TSspéc18'!$L$48/'1C TSspéc18'!$L$17,"")</f>
        <v/>
      </c>
      <c r="AC1222" s="543" t="str">
        <f>IF(AND('1C TSspéc18'!$L$17&lt;&gt;0,'1C TSspéc18'!$C$12="OUI"),'1C TSspéc18'!$L$49/'1C TSspéc18'!$L$17,"")</f>
        <v/>
      </c>
      <c r="AD1222" s="543" t="str">
        <f>IF(AND('1C TSspéc18'!$L$17&lt;&gt;0,'1C TSspéc18'!$C$12="OUI"),'1C TSspéc18'!$L$50/'1C TSspéc18'!$L$17,"")</f>
        <v/>
      </c>
      <c r="AE1222" s="543" t="str">
        <f>IF(AND('1C TSspéc18'!$L$17&lt;&gt;0,'1C TSspéc18'!$C$12="OUI"),'1C TSspéc18'!$L$51/'1C TSspéc18'!$L$17,"")</f>
        <v/>
      </c>
      <c r="AF1222" s="543" t="str">
        <f>IF(AND('1C TSspéc18'!$L$17&lt;&gt;0,'1C TSspéc18'!$C$12="OUI"),'1C TSspéc18'!$L$52/'1C TSspéc18'!$L$17,"")</f>
        <v/>
      </c>
      <c r="AG1222" s="543" t="str">
        <f>IF(AND('1C TSspéc18'!$L$17&lt;&gt;0,'1C TSspéc18'!$C$12="OUI"),'1C TSspéc18'!$L$53/'1C TSspéc18'!$L$17,"")</f>
        <v/>
      </c>
      <c r="AH1222" s="543" t="str">
        <f>IF(AND('1C TSspéc18'!$L$17&lt;&gt;0,'1C TSspéc18'!$C$12="OUI"),'1C TSspéc18'!$L$54/'1C TSspéc18'!$L$17,"")</f>
        <v/>
      </c>
      <c r="AI1222" s="543" t="str">
        <f>IF(AND('1C TSspéc18'!$L$17&lt;&gt;0,'1C TSspéc18'!$C$12="OUI"),'1C TSspéc18'!$L$55/'1C TSspéc18'!$L$17,"")</f>
        <v/>
      </c>
      <c r="AJ1222" s="543" t="str">
        <f>IF(AND('1C TSspéc18'!$L$17&lt;&gt;0,'1C TSspéc18'!$C$12="OUI"),'1C TSspéc18'!$L$56/'1C TSspéc18'!$L$17,"")</f>
        <v/>
      </c>
      <c r="AK1222" s="543" t="str">
        <f>IF(AND('1C TSspéc18'!$L$17&lt;&gt;0,'1C TSspéc18'!$C$12="OUI"),'1C TSspéc18'!$L$57/'1C TSspéc18'!$L$17,"")</f>
        <v/>
      </c>
      <c r="AL1222" s="72">
        <f>IF(AND('1C TSspéc18'!$L$17&lt;&gt;0,'1C TSspéc18'!$C$12="OUI"),N1222+AK1222,N1222)</f>
        <v>0</v>
      </c>
      <c r="AM1222" s="417">
        <f t="shared" si="325"/>
        <v>0</v>
      </c>
      <c r="AN1222" s="417">
        <f t="shared" si="326"/>
        <v>0</v>
      </c>
      <c r="AO1222" s="418" t="str">
        <f>IF(AND('1C TSspéc18'!$L$17&lt;&gt;0,'1C TSspéc18'!$L$30&lt;&gt;0),AM1222+AN1222,"")</f>
        <v/>
      </c>
      <c r="AP1222" s="573" t="str">
        <f>IF(AND('1C TSspéc18'!$L$17&lt;&gt;0,'1C TSspéc18'!$L$30&lt;&gt;0),AM1222-AR1222,"")</f>
        <v/>
      </c>
      <c r="AQ1222" s="583">
        <f t="shared" si="327"/>
        <v>0</v>
      </c>
      <c r="AR1222" s="596"/>
      <c r="AS1222" s="102"/>
      <c r="AT1222" s="27" t="str">
        <f>IF(('1C TSspéc18'!L$17*FICHE!$C$14&lt;J1222),"Forfait limité à "&amp;FICHE!$C$14&amp;"€/jour","")</f>
        <v/>
      </c>
      <c r="AU1222" s="592"/>
      <c r="AV1222" s="824"/>
      <c r="AW1222" s="824"/>
      <c r="AX1222" s="824"/>
      <c r="AY1222" s="824"/>
      <c r="AZ1222" s="824"/>
      <c r="BA1222" s="767"/>
      <c r="BB1222" s="767"/>
      <c r="BC1222" s="767"/>
      <c r="BD1222" s="767"/>
      <c r="BE1222" s="767"/>
      <c r="BF1222" s="767"/>
      <c r="BG1222" s="767"/>
      <c r="BH1222" s="767"/>
      <c r="BI1222" s="767"/>
      <c r="BJ1222" s="767"/>
      <c r="BK1222" s="767"/>
      <c r="BL1222" s="767"/>
      <c r="BM1222" s="767"/>
      <c r="BN1222" s="767"/>
      <c r="BO1222" s="767"/>
      <c r="BP1222" s="767"/>
      <c r="BQ1222" s="767"/>
      <c r="BR1222" s="767"/>
      <c r="BS1222" s="767"/>
      <c r="BT1222" s="767"/>
      <c r="BU1222" s="767"/>
      <c r="BV1222" s="767"/>
      <c r="BW1222" s="767"/>
      <c r="BX1222" s="767"/>
      <c r="BY1222" s="767"/>
      <c r="BZ1222" s="767"/>
      <c r="CA1222" s="767"/>
      <c r="CB1222" s="767"/>
      <c r="CC1222" s="767"/>
      <c r="CD1222" s="767"/>
      <c r="CE1222" s="767"/>
      <c r="CF1222" s="767"/>
      <c r="CG1222" s="767"/>
      <c r="CH1222" s="767"/>
      <c r="CI1222" s="767"/>
      <c r="CJ1222" s="767"/>
      <c r="CK1222" s="767"/>
      <c r="CL1222" s="767"/>
      <c r="CM1222" s="767"/>
      <c r="CN1222" s="767"/>
      <c r="CO1222" s="767"/>
      <c r="CP1222" s="767"/>
      <c r="CQ1222" s="767"/>
      <c r="CR1222" s="767"/>
      <c r="CS1222" s="767"/>
      <c r="CT1222" s="767"/>
      <c r="CU1222" s="767"/>
      <c r="CV1222" s="767"/>
      <c r="CW1222" s="767"/>
      <c r="CX1222" s="767"/>
      <c r="CY1222" s="767"/>
      <c r="CZ1222" s="767"/>
      <c r="DA1222" s="767"/>
      <c r="DB1222" s="767"/>
      <c r="DC1222" s="767"/>
      <c r="DD1222" s="767"/>
      <c r="DE1222" s="767"/>
      <c r="DF1222" s="767"/>
      <c r="DG1222" s="767"/>
      <c r="DH1222" s="767"/>
      <c r="DI1222" s="767"/>
      <c r="DJ1222" s="767"/>
      <c r="DK1222" s="767"/>
      <c r="DL1222" s="767"/>
      <c r="DM1222" s="767"/>
      <c r="DN1222" s="767"/>
      <c r="DO1222" s="767"/>
      <c r="DP1222" s="767"/>
      <c r="DQ1222" s="767"/>
      <c r="DR1222" s="767"/>
      <c r="DS1222" s="767"/>
      <c r="DT1222" s="767"/>
      <c r="DU1222" s="767"/>
      <c r="DV1222" s="767"/>
      <c r="DW1222" s="767"/>
      <c r="DX1222" s="767"/>
      <c r="DY1222" s="767"/>
      <c r="DZ1222" s="767"/>
      <c r="EA1222" s="767"/>
      <c r="EB1222" s="767"/>
      <c r="EC1222" s="767"/>
      <c r="ED1222" s="767"/>
      <c r="EE1222" s="767"/>
      <c r="EF1222" s="767"/>
      <c r="EG1222" s="767"/>
      <c r="EH1222" s="767"/>
      <c r="EI1222" s="767"/>
      <c r="EJ1222" s="767"/>
      <c r="EK1222" s="767"/>
      <c r="EL1222" s="767"/>
      <c r="EM1222" s="767"/>
      <c r="EN1222" s="767"/>
      <c r="EO1222" s="767"/>
      <c r="EP1222" s="767"/>
      <c r="EQ1222" s="767"/>
      <c r="ER1222" s="767"/>
      <c r="ES1222" s="767"/>
      <c r="ET1222" s="767"/>
      <c r="EU1222" s="767"/>
      <c r="EV1222" s="767"/>
      <c r="EW1222" s="767"/>
      <c r="EX1222" s="767"/>
      <c r="EY1222" s="767"/>
      <c r="EZ1222" s="767"/>
      <c r="FA1222" s="767"/>
      <c r="FB1222" s="767"/>
      <c r="FC1222" s="767"/>
      <c r="FD1222" s="767"/>
      <c r="FE1222" s="767"/>
      <c r="FF1222" s="767"/>
      <c r="FG1222" s="767"/>
      <c r="FH1222" s="767"/>
      <c r="FI1222" s="767"/>
      <c r="FJ1222" s="767"/>
      <c r="FK1222" s="767"/>
      <c r="FL1222" s="767"/>
      <c r="FM1222" s="767"/>
      <c r="FN1222" s="767"/>
      <c r="FO1222" s="767"/>
      <c r="FP1222" s="767"/>
      <c r="FQ1222" s="767"/>
      <c r="FR1222" s="767"/>
      <c r="FS1222" s="767"/>
      <c r="FT1222" s="767"/>
      <c r="FU1222" s="767"/>
      <c r="FV1222" s="767"/>
      <c r="FW1222" s="767"/>
      <c r="FX1222" s="767"/>
      <c r="FY1222" s="767"/>
      <c r="FZ1222" s="767"/>
      <c r="GA1222" s="767"/>
      <c r="GB1222" s="767"/>
      <c r="GC1222" s="767"/>
      <c r="GD1222" s="767"/>
      <c r="GE1222" s="767"/>
      <c r="GF1222" s="767"/>
      <c r="GG1222" s="767"/>
      <c r="GH1222" s="767"/>
      <c r="GI1222" s="767"/>
      <c r="GJ1222" s="767"/>
      <c r="GK1222" s="767"/>
      <c r="GL1222" s="767"/>
      <c r="GM1222" s="767"/>
      <c r="GN1222" s="767"/>
      <c r="GO1222" s="767"/>
      <c r="GP1222" s="767"/>
      <c r="GQ1222" s="767"/>
      <c r="GR1222" s="767"/>
      <c r="GS1222" s="767"/>
      <c r="GT1222" s="767"/>
      <c r="GU1222" s="767"/>
      <c r="GV1222" s="767"/>
      <c r="GW1222" s="767"/>
      <c r="GX1222" s="767"/>
      <c r="GY1222" s="767"/>
      <c r="GZ1222" s="767"/>
      <c r="HA1222" s="767"/>
      <c r="HB1222" s="767"/>
      <c r="HC1222" s="767"/>
    </row>
    <row r="1223" spans="1:211" s="864" customFormat="1" ht="13.9" hidden="1" customHeight="1">
      <c r="A1223" s="307"/>
      <c r="B1223" s="351"/>
      <c r="C1223" s="971" t="str">
        <f>IF('1C TSspéc18'!M$17&lt;&gt;0,'1C TSspéc18'!$B$12,"")</f>
        <v/>
      </c>
      <c r="D1223" s="972"/>
      <c r="E1223" s="973"/>
      <c r="F1223" s="93">
        <f>IF(AND($C1223='1C TSspéc18'!$B$12,'1C TSspéc18'!$B$16="spécifiques",'1C TSspéc18'!$M$17&lt;&gt;""),'1C TSspéc18'!$M$21,"")</f>
        <v>0</v>
      </c>
      <c r="G1223" s="863"/>
      <c r="H1223" s="745">
        <v>0.21</v>
      </c>
      <c r="I1223" s="747">
        <v>1</v>
      </c>
      <c r="J1223" s="312"/>
      <c r="K1223" s="680">
        <f t="shared" si="299"/>
        <v>0</v>
      </c>
      <c r="L1223" s="556">
        <f>IF(OR('1C TSspéc18'!$B$12="",'1C TSspéc18'!M$30=0),0,IF(AND('1C TSspéc18'!$B$12&lt;&gt;"",$K$2="Pôle",'1C TSspéc18'!$C$12="OUI"),(('1C TSspéc18'!M$22+'1C TSspéc18'!M$23+'1C TSspéc18'!M$24+'1C TSspéc18'!M$25+'1C TSspéc18'!M$29)/'1C TSspéc18'!M$17),IF(AND('1C TSspéc18'!$B$12&lt;&gt;"",$K$2="Pôle",'1C TSspéc18'!$C$12="NON"),(('1C TSspéc18'!M$22+'1C TSspéc18'!M$23+'1C TSspéc18'!M$24+'1C TSspéc18'!M$25+'1C TSspéc18'!M$29)/'1C TSspéc18'!M$30),IF(AND('1C TSspéc18'!$B$12&lt;&gt;"",$K$2&lt;&gt;"Pôle",'1C TSspéc18'!$C$12="OUI"),(('1C TSspéc18'!M$22+'1C TSspéc18'!M$23+'1C TSspéc18'!M$24+'1C TSspéc18'!M$25+'1C TSspéc18'!M$26+'1C TSspéc18'!M$27+'1C TSspéc18'!M$28+'1C TSspéc18'!M$29)/'1C TSspéc18'!M$17),IF(AND('1C TSspéc18'!$B$12&lt;&gt;"",$K$2&lt;&gt;"Pôle",'1C TSspéc18'!$C$12="NON"),(('1C TSspéc18'!M$22+'1C TSspéc18'!M$23+'1C TSspéc18'!M$24+'1C TSspéc18'!M$25+'1C TSspéc18'!M$26+'1C TSspéc18'!M$27+'1C TSspéc18'!M$28+'1C TSspéc18'!M$29)/'1C TSspéc18'!M$30))))))</f>
        <v>0</v>
      </c>
      <c r="M1223" s="556">
        <f>IF(OR('1C TSspéc18'!$B$12="",'1C TSspéc18'!M$30=0),0,IF(AND('1C TSspéc18'!$B$12&lt;&gt;"",$K$2="Pôle",'1C TSspéc18'!$C$12="OUI"),(('1C TSspéc18'!M$26+'1C TSspéc18'!M$27+'1C TSspéc18'!M$28)/'1C TSspéc18'!M$17),IF(AND('1C TSspéc18'!$B$12&lt;&gt;"",$K$2="Pôle",'1C TSspéc18'!$C$12="NON"),(('1C TSspéc18'!M$26+'1C TSspéc18'!M$27+'1C TSspéc18'!M$28)/'1C TSspéc18'!M$30),IF(AND('1C TSspéc18'!$B$12&lt;&gt;"",$K$2&lt;&gt;"Pôle"),0))))</f>
        <v>0</v>
      </c>
      <c r="N1223" s="557">
        <f>IF(AND('1C TSspéc18'!$B$12&lt;&gt;0,'1C TSspéc18'!$M$30&lt;&gt;0),L1223+M1223,0)</f>
        <v>0</v>
      </c>
      <c r="O1223" s="542" t="str">
        <f>IF(AND('1C TSspéc18'!$M$17&lt;&gt;0,'1C TSspéc18'!$C$12="OUI"),'1C TSspéc18'!$M$35/'1C TSspéc18'!$M$17,"")</f>
        <v/>
      </c>
      <c r="P1223" s="543" t="str">
        <f>IF(AND('1C TSspéc18'!$M$17&lt;&gt;0,'1C TSspéc18'!$C$12="OUI"),'1C TSspéc18'!$M$36/'1C TSspéc18'!$M$17,"")</f>
        <v/>
      </c>
      <c r="Q1223" s="543" t="str">
        <f>IF(AND('1C TSspéc18'!$M$17&lt;&gt;0,'1C TSspéc18'!$C$12="OUI"),'1C TSspéc18'!$M$37/'1C TSspéc18'!$M$17,"")</f>
        <v/>
      </c>
      <c r="R1223" s="543" t="str">
        <f>IF(AND('1C TSspéc18'!$M$17&lt;&gt;0,'1C TSspéc18'!$C$12="OUI"),'1C TSspéc18'!$M$38/'1C TSspéc18'!$M$17,"")</f>
        <v/>
      </c>
      <c r="S1223" s="543" t="str">
        <f>IF(AND('1C TSspéc18'!$M$17&lt;&gt;0,'1C TSspéc18'!$C$12="OUI"),'1C TSspéc18'!$M$39/'1C TSspéc18'!$M$17,"")</f>
        <v/>
      </c>
      <c r="T1223" s="543" t="str">
        <f>IF(AND('1C TSspéc18'!$M$17&lt;&gt;0,'1C TSspéc18'!$C$12="OUI"),'1C TSspéc18'!$M$40/'1C TSspéc18'!$M$17,"")</f>
        <v/>
      </c>
      <c r="U1223" s="543" t="str">
        <f>IF(AND('1C TSspéc18'!$M$17&lt;&gt;0,'1C TSspéc18'!$C$12="OUI"),'1C TSspéc18'!$M$41/'1C TSspéc18'!$M$17,"")</f>
        <v/>
      </c>
      <c r="V1223" s="543" t="str">
        <f>IF(AND('1C TSspéc18'!$M$17&lt;&gt;0,'1C TSspéc18'!$C$12="OUI"),'1C TSspéc18'!$M$42/'1C TSspéc18'!$M$17,"")</f>
        <v/>
      </c>
      <c r="W1223" s="543" t="str">
        <f>IF(AND('1C TSspéc18'!$M$17&lt;&gt;0,'1C TSspéc18'!$C$12="OUI"),'1C TSspéc18'!$M$43/'1C TSspéc18'!$M$17,"")</f>
        <v/>
      </c>
      <c r="X1223" s="543" t="str">
        <f>IF(AND('1C TSspéc18'!$M$17&lt;&gt;0,'1C TSspéc18'!$C$12="OUI"),'1C TSspéc18'!$M$44/'1C TSspéc18'!$M$17,"")</f>
        <v/>
      </c>
      <c r="Y1223" s="543" t="str">
        <f>IF(AND('1C TSspéc18'!$M$17&lt;&gt;0,'1C TSspéc18'!$C$12="OUI"),'1C TSspéc18'!$M$45/'1C TSspéc18'!$M$17,"")</f>
        <v/>
      </c>
      <c r="Z1223" s="543" t="str">
        <f>IF(AND('1C TSspéc18'!$M$17&lt;&gt;0,'1C TSspéc18'!$C$12="OUI"),'1C TSspéc18'!$M$46/'1C TSspéc18'!$M$17,"")</f>
        <v/>
      </c>
      <c r="AA1223" s="543" t="str">
        <f>IF(AND('1C TSspéc18'!$M$17&lt;&gt;0,'1C TSspéc18'!$C$12="OUI"),'1C TSspéc18'!$M$47/'1C TSspéc18'!$M$17,"")</f>
        <v/>
      </c>
      <c r="AB1223" s="543" t="str">
        <f>IF(AND('1C TSspéc18'!$M$17&lt;&gt;0,'1C TSspéc18'!$C$12="OUI"),'1C TSspéc18'!$M$48/'1C TSspéc18'!$M$17,"")</f>
        <v/>
      </c>
      <c r="AC1223" s="543" t="str">
        <f>IF(AND('1C TSspéc18'!$M$17&lt;&gt;0,'1C TSspéc18'!$C$12="OUI"),'1C TSspéc18'!$M$49/'1C TSspéc18'!$M$17,"")</f>
        <v/>
      </c>
      <c r="AD1223" s="543" t="str">
        <f>IF(AND('1C TSspéc18'!$M$17&lt;&gt;0,'1C TSspéc18'!$C$12="OUI"),'1C TSspéc18'!$M$50/'1C TSspéc18'!$M$17,"")</f>
        <v/>
      </c>
      <c r="AE1223" s="543" t="str">
        <f>IF(AND('1C TSspéc18'!$M$17&lt;&gt;0,'1C TSspéc18'!$C$12="OUI"),'1C TSspéc18'!$M$51/'1C TSspéc18'!$M$17,"")</f>
        <v/>
      </c>
      <c r="AF1223" s="543" t="str">
        <f>IF(AND('1C TSspéc18'!$M$17&lt;&gt;0,'1C TSspéc18'!$C$12="OUI"),'1C TSspéc18'!$M$52/'1C TSspéc18'!$M$17,"")</f>
        <v/>
      </c>
      <c r="AG1223" s="543" t="str">
        <f>IF(AND('1C TSspéc18'!$M$17&lt;&gt;0,'1C TSspéc18'!$C$12="OUI"),'1C TSspéc18'!$M$53/'1C TSspéc18'!$M$17,"")</f>
        <v/>
      </c>
      <c r="AH1223" s="543" t="str">
        <f>IF(AND('1C TSspéc18'!$M$17&lt;&gt;0,'1C TSspéc18'!$C$12="OUI"),'1C TSspéc18'!$M$54/'1C TSspéc18'!$M$17,"")</f>
        <v/>
      </c>
      <c r="AI1223" s="543" t="str">
        <f>IF(AND('1C TSspéc18'!$M$17&lt;&gt;0,'1C TSspéc18'!$C$12="OUI"),'1C TSspéc18'!$M$55/'1C TSspéc18'!$M$17,"")</f>
        <v/>
      </c>
      <c r="AJ1223" s="543" t="str">
        <f>IF(AND('1C TSspéc18'!$M$17&lt;&gt;0,'1C TSspéc18'!$C$12="OUI"),'1C TSspéc18'!$M$56/'1C TSspéc18'!$M$17,"")</f>
        <v/>
      </c>
      <c r="AK1223" s="543" t="str">
        <f>IF(AND('1C TSspéc18'!$M$17&lt;&gt;0,'1C TSspéc18'!$C$12="OUI"),'1C TSspéc18'!$M$57/'1C TSspéc18'!$M$17,"")</f>
        <v/>
      </c>
      <c r="AL1223" s="72">
        <f>IF(AND('1C TSspéc18'!$M$17&lt;&gt;0,'1C TSspéc18'!$C$12="OUI"),N1223+AK1223,N1223)</f>
        <v>0</v>
      </c>
      <c r="AM1223" s="417">
        <f t="shared" si="325"/>
        <v>0</v>
      </c>
      <c r="AN1223" s="417">
        <f t="shared" si="326"/>
        <v>0</v>
      </c>
      <c r="AO1223" s="418" t="str">
        <f>IF(AND('1C TSspéc18'!$M$17&lt;&gt;0,'1C TSspéc18'!$M$30&lt;&gt;0),AM1223+AN1223,"")</f>
        <v/>
      </c>
      <c r="AP1223" s="573" t="str">
        <f>IF(AND('1C TSspéc18'!$M$17&lt;&gt;0,'1C TSspéc18'!$M$30&lt;&gt;0),AM1223-AR1223,"")</f>
        <v/>
      </c>
      <c r="AQ1223" s="583">
        <f t="shared" si="327"/>
        <v>0</v>
      </c>
      <c r="AR1223" s="596"/>
      <c r="AS1223" s="102"/>
      <c r="AT1223" s="27" t="str">
        <f>IF(('1C TSspéc18'!M$17*FICHE!$C$14&lt;J1223),"Forfait limité à "&amp;FICHE!$C$14&amp;"€/jour","")</f>
        <v/>
      </c>
      <c r="AU1223" s="592"/>
      <c r="AV1223" s="824"/>
      <c r="AW1223" s="824"/>
      <c r="AX1223" s="824"/>
      <c r="AY1223" s="824"/>
      <c r="AZ1223" s="824"/>
      <c r="BA1223" s="767"/>
      <c r="BB1223" s="767"/>
      <c r="BC1223" s="767"/>
      <c r="BD1223" s="767"/>
      <c r="BE1223" s="767"/>
      <c r="BF1223" s="767"/>
      <c r="BG1223" s="767"/>
      <c r="BH1223" s="767"/>
      <c r="BI1223" s="767"/>
      <c r="BJ1223" s="767"/>
      <c r="BK1223" s="767"/>
      <c r="BL1223" s="767"/>
      <c r="BM1223" s="767"/>
      <c r="BN1223" s="767"/>
      <c r="BO1223" s="767"/>
      <c r="BP1223" s="767"/>
      <c r="BQ1223" s="767"/>
      <c r="BR1223" s="767"/>
      <c r="BS1223" s="767"/>
      <c r="BT1223" s="767"/>
      <c r="BU1223" s="767"/>
      <c r="BV1223" s="767"/>
      <c r="BW1223" s="767"/>
      <c r="BX1223" s="767"/>
      <c r="BY1223" s="767"/>
      <c r="BZ1223" s="767"/>
      <c r="CA1223" s="767"/>
      <c r="CB1223" s="767"/>
      <c r="CC1223" s="767"/>
      <c r="CD1223" s="767"/>
      <c r="CE1223" s="767"/>
      <c r="CF1223" s="767"/>
      <c r="CG1223" s="767"/>
      <c r="CH1223" s="767"/>
      <c r="CI1223" s="767"/>
      <c r="CJ1223" s="767"/>
      <c r="CK1223" s="767"/>
      <c r="CL1223" s="767"/>
      <c r="CM1223" s="767"/>
      <c r="CN1223" s="767"/>
      <c r="CO1223" s="767"/>
      <c r="CP1223" s="767"/>
      <c r="CQ1223" s="767"/>
      <c r="CR1223" s="767"/>
      <c r="CS1223" s="767"/>
      <c r="CT1223" s="767"/>
      <c r="CU1223" s="767"/>
      <c r="CV1223" s="767"/>
      <c r="CW1223" s="767"/>
      <c r="CX1223" s="767"/>
      <c r="CY1223" s="767"/>
      <c r="CZ1223" s="767"/>
      <c r="DA1223" s="767"/>
      <c r="DB1223" s="767"/>
      <c r="DC1223" s="767"/>
      <c r="DD1223" s="767"/>
      <c r="DE1223" s="767"/>
      <c r="DF1223" s="767"/>
      <c r="DG1223" s="767"/>
      <c r="DH1223" s="767"/>
      <c r="DI1223" s="767"/>
      <c r="DJ1223" s="767"/>
      <c r="DK1223" s="767"/>
      <c r="DL1223" s="767"/>
      <c r="DM1223" s="767"/>
      <c r="DN1223" s="767"/>
      <c r="DO1223" s="767"/>
      <c r="DP1223" s="767"/>
      <c r="DQ1223" s="767"/>
      <c r="DR1223" s="767"/>
      <c r="DS1223" s="767"/>
      <c r="DT1223" s="767"/>
      <c r="DU1223" s="767"/>
      <c r="DV1223" s="767"/>
      <c r="DW1223" s="767"/>
      <c r="DX1223" s="767"/>
      <c r="DY1223" s="767"/>
      <c r="DZ1223" s="767"/>
      <c r="EA1223" s="767"/>
      <c r="EB1223" s="767"/>
      <c r="EC1223" s="767"/>
      <c r="ED1223" s="767"/>
      <c r="EE1223" s="767"/>
      <c r="EF1223" s="767"/>
      <c r="EG1223" s="767"/>
      <c r="EH1223" s="767"/>
      <c r="EI1223" s="767"/>
      <c r="EJ1223" s="767"/>
      <c r="EK1223" s="767"/>
      <c r="EL1223" s="767"/>
      <c r="EM1223" s="767"/>
      <c r="EN1223" s="767"/>
      <c r="EO1223" s="767"/>
      <c r="EP1223" s="767"/>
      <c r="EQ1223" s="767"/>
      <c r="ER1223" s="767"/>
      <c r="ES1223" s="767"/>
      <c r="ET1223" s="767"/>
      <c r="EU1223" s="767"/>
      <c r="EV1223" s="767"/>
      <c r="EW1223" s="767"/>
      <c r="EX1223" s="767"/>
      <c r="EY1223" s="767"/>
      <c r="EZ1223" s="767"/>
      <c r="FA1223" s="767"/>
      <c r="FB1223" s="767"/>
      <c r="FC1223" s="767"/>
      <c r="FD1223" s="767"/>
      <c r="FE1223" s="767"/>
      <c r="FF1223" s="767"/>
      <c r="FG1223" s="767"/>
      <c r="FH1223" s="767"/>
      <c r="FI1223" s="767"/>
      <c r="FJ1223" s="767"/>
      <c r="FK1223" s="767"/>
      <c r="FL1223" s="767"/>
      <c r="FM1223" s="767"/>
      <c r="FN1223" s="767"/>
      <c r="FO1223" s="767"/>
      <c r="FP1223" s="767"/>
      <c r="FQ1223" s="767"/>
      <c r="FR1223" s="767"/>
      <c r="FS1223" s="767"/>
      <c r="FT1223" s="767"/>
      <c r="FU1223" s="767"/>
      <c r="FV1223" s="767"/>
      <c r="FW1223" s="767"/>
      <c r="FX1223" s="767"/>
      <c r="FY1223" s="767"/>
      <c r="FZ1223" s="767"/>
      <c r="GA1223" s="767"/>
      <c r="GB1223" s="767"/>
      <c r="GC1223" s="767"/>
      <c r="GD1223" s="767"/>
      <c r="GE1223" s="767"/>
      <c r="GF1223" s="767"/>
      <c r="GG1223" s="767"/>
      <c r="GH1223" s="767"/>
      <c r="GI1223" s="767"/>
      <c r="GJ1223" s="767"/>
      <c r="GK1223" s="767"/>
      <c r="GL1223" s="767"/>
      <c r="GM1223" s="767"/>
      <c r="GN1223" s="767"/>
      <c r="GO1223" s="767"/>
      <c r="GP1223" s="767"/>
      <c r="GQ1223" s="767"/>
      <c r="GR1223" s="767"/>
      <c r="GS1223" s="767"/>
      <c r="GT1223" s="767"/>
      <c r="GU1223" s="767"/>
      <c r="GV1223" s="767"/>
      <c r="GW1223" s="767"/>
      <c r="GX1223" s="767"/>
      <c r="GY1223" s="767"/>
      <c r="GZ1223" s="767"/>
      <c r="HA1223" s="767"/>
      <c r="HB1223" s="767"/>
      <c r="HC1223" s="767"/>
    </row>
    <row r="1224" spans="1:211" s="864" customFormat="1" ht="13.9" hidden="1" customHeight="1">
      <c r="A1224" s="307"/>
      <c r="B1224" s="351"/>
      <c r="C1224" s="971" t="str">
        <f>IF('1C TSspéc18'!N$17&lt;&gt;0,'1C TSspéc18'!$B$12,"")</f>
        <v/>
      </c>
      <c r="D1224" s="972"/>
      <c r="E1224" s="973"/>
      <c r="F1224" s="93">
        <f>IF(AND($C1224='1C TSspéc18'!$B$12,'1C TSspéc18'!$B$16="spécifiques",'1C TSspéc18'!$N$17&lt;&gt;""),'1C TSspéc18'!$N$21,"")</f>
        <v>0</v>
      </c>
      <c r="G1224" s="842"/>
      <c r="H1224" s="745">
        <v>0.21</v>
      </c>
      <c r="I1224" s="747">
        <v>1</v>
      </c>
      <c r="J1224" s="312"/>
      <c r="K1224" s="680">
        <f t="shared" si="299"/>
        <v>0</v>
      </c>
      <c r="L1224" s="556">
        <f>IF(OR('1C TSspéc18'!$B$12="",'1C TSspéc18'!N$30=0),0,IF(AND('1C TSspéc18'!$B$12&lt;&gt;"",$K$2="Pôle",'1C TSspéc18'!$C$12="OUI"),(('1C TSspéc18'!N$22+'1C TSspéc18'!N$23+'1C TSspéc18'!N$24+'1C TSspéc18'!N$25+'1C TSspéc18'!N$29)/'1C TSspéc18'!N$17),IF(AND('1C TSspéc18'!$B$12&lt;&gt;"",$K$2="Pôle",'1C TSspéc18'!$C$12="NON"),(('1C TSspéc18'!N$22+'1C TSspéc18'!N$23+'1C TSspéc18'!N$24+'1C TSspéc18'!N$25+'1C TSspéc18'!N$29)/'1C TSspéc18'!N$30),IF(AND('1C TSspéc18'!$B$12&lt;&gt;"",$K$2&lt;&gt;"Pôle",'1C TSspéc18'!$C$12="OUI"),(('1C TSspéc18'!N$22+'1C TSspéc18'!N$23+'1C TSspéc18'!N$24+'1C TSspéc18'!N$25+'1C TSspéc18'!N$26+'1C TSspéc18'!N$27+'1C TSspéc18'!N$28+'1C TSspéc18'!N$29)/'1C TSspéc18'!N$17),IF(AND('1C TSspéc18'!$B$12&lt;&gt;"",$K$2&lt;&gt;"Pôle",'1C TSspéc18'!$C$12="NON"),(('1C TSspéc18'!N$22+'1C TSspéc18'!N$23+'1C TSspéc18'!N$24+'1C TSspéc18'!N$25+'1C TSspéc18'!N$26+'1C TSspéc18'!N$27+'1C TSspéc18'!N$28+'1C TSspéc18'!N$29)/'1C TSspéc18'!N$30))))))</f>
        <v>0</v>
      </c>
      <c r="M1224" s="556">
        <f>IF(OR('1C TSspéc18'!$B$12="",'1C TSspéc18'!N$30=0),0,IF(AND('1C TSspéc18'!$B$12&lt;&gt;"",$K$2="Pôle",'1C TSspéc18'!$C$12="OUI"),(('1C TSspéc18'!N$26+'1C TSspéc18'!N$27+'1C TSspéc18'!N$28)/'1C TSspéc18'!N$17),IF(AND('1C TSspéc18'!$B$12&lt;&gt;"",$K$2="Pôle",'1C TSspéc18'!$C$12="NON"),(('1C TSspéc18'!N$26+'1C TSspéc18'!N$27+'1C TSspéc18'!N$28)/'1C TSspéc18'!N$30),IF(AND('1C TSspéc18'!$B$12&lt;&gt;"",$K$2&lt;&gt;"Pôle"),0))))</f>
        <v>0</v>
      </c>
      <c r="N1224" s="557">
        <f>IF(AND('1C TSspéc18'!$B$12&lt;&gt;0,'1C TSspéc18'!$N$30&lt;&gt;0),L1224+M1224,0)</f>
        <v>0</v>
      </c>
      <c r="O1224" s="893" t="str">
        <f>IF(AND('1C TSspéc18'!$N$17&lt;&gt;0,'1C TSspéc18'!$C$12="OUI"),'1C TSspéc18'!$N$35/'1C TSspéc18'!$N$17,"")</f>
        <v/>
      </c>
      <c r="P1224" s="543" t="str">
        <f>IF(AND('1C TSspéc18'!$N$17&lt;&gt;0,'1C TSspéc18'!$C$12="OUI"),'1C TSspéc18'!$N$36/'1C TSspéc18'!$N$17,"")</f>
        <v/>
      </c>
      <c r="Q1224" s="543" t="str">
        <f>IF(AND('1C TSspéc18'!$N$17&lt;&gt;0,'1C TSspéc18'!$C$12="OUI"),'1C TSspéc18'!$N$37/'1C TSspéc18'!$N$17,"")</f>
        <v/>
      </c>
      <c r="R1224" s="543" t="str">
        <f>IF(AND('1C TSspéc18'!$N$17&lt;&gt;0,'1C TSspéc18'!$C$12="OUI"),'1C TSspéc18'!$N$38/'1C TSspéc18'!$N$17,"")</f>
        <v/>
      </c>
      <c r="S1224" s="543" t="str">
        <f>IF(AND('1C TSspéc18'!$N$17&lt;&gt;0,'1C TSspéc18'!$C$12="OUI"),'1C TSspéc18'!$N$39/'1C TSspéc18'!$N$17,"")</f>
        <v/>
      </c>
      <c r="T1224" s="543" t="str">
        <f>IF(AND('1C TSspéc18'!$N$17&lt;&gt;0,'1C TSspéc18'!$C$12="OUI"),'1C TSspéc18'!$N$40/'1C TSspéc18'!$N$17,"")</f>
        <v/>
      </c>
      <c r="U1224" s="543" t="str">
        <f>IF(AND('1C TSspéc18'!$N$17&lt;&gt;0,'1C TSspéc18'!$C$12="OUI"),'1C TSspéc18'!$N$41/'1C TSspéc18'!$N$17,"")</f>
        <v/>
      </c>
      <c r="V1224" s="543" t="str">
        <f>IF(AND('1C TSspéc18'!$N$17&lt;&gt;0,'1C TSspéc18'!$C$12="OUI"),'1C TSspéc18'!$N$42/'1C TSspéc18'!$N$17,"")</f>
        <v/>
      </c>
      <c r="W1224" s="543" t="str">
        <f>IF(AND('1C TSspéc18'!$N$17&lt;&gt;0,'1C TSspéc18'!$C$12="OUI"),'1C TSspéc18'!$N$43/'1C TSspéc18'!$N$17,"")</f>
        <v/>
      </c>
      <c r="X1224" s="543" t="str">
        <f>IF(AND('1C TSspéc18'!$N$17&lt;&gt;0,'1C TSspéc18'!$C$12="OUI"),'1C TSspéc18'!$N$44/'1C TSspéc18'!$N$17,"")</f>
        <v/>
      </c>
      <c r="Y1224" s="543" t="str">
        <f>IF(AND('1C TSspéc18'!$N$17&lt;&gt;0,'1C TSspéc18'!$C$12="OUI"),'1C TSspéc18'!$N$45/'1C TSspéc18'!$N$17,"")</f>
        <v/>
      </c>
      <c r="Z1224" s="543" t="str">
        <f>IF(AND('1C TSspéc18'!$N$17&lt;&gt;0,'1C TSspéc18'!$C$12="OUI"),'1C TSspéc18'!$N$46/'1C TSspéc18'!$N$17,"")</f>
        <v/>
      </c>
      <c r="AA1224" s="543" t="str">
        <f>IF(AND('1C TSspéc18'!$N$17&lt;&gt;0,'1C TSspéc18'!$C$12="OUI"),'1C TSspéc18'!$N$47/'1C TSspéc18'!$N$17,"")</f>
        <v/>
      </c>
      <c r="AB1224" s="543" t="str">
        <f>IF(AND('1C TSspéc18'!$N$17&lt;&gt;0,'1C TSspéc18'!$C$12="OUI"),'1C TSspéc18'!$N$48/'1C TSspéc18'!$N$17,"")</f>
        <v/>
      </c>
      <c r="AC1224" s="543" t="str">
        <f>IF(AND('1C TSspéc18'!$N$17&lt;&gt;0,'1C TSspéc18'!$C$12="OUI"),'1C TSspéc18'!$N$49/'1C TSspéc18'!$N$17,"")</f>
        <v/>
      </c>
      <c r="AD1224" s="543" t="str">
        <f>IF(AND('1C TSspéc18'!$N$17&lt;&gt;0,'1C TSspéc18'!$C$12="OUI"),'1C TSspéc18'!$N$50/'1C TSspéc18'!$N$17,"")</f>
        <v/>
      </c>
      <c r="AE1224" s="543" t="str">
        <f>IF(AND('1C TSspéc18'!$N$17&lt;&gt;0,'1C TSspéc18'!$C$12="OUI"),'1C TSspéc18'!$N$51/'1C TSspéc18'!$N$17,"")</f>
        <v/>
      </c>
      <c r="AF1224" s="543" t="str">
        <f>IF(AND('1C TSspéc18'!$N$17&lt;&gt;0,'1C TSspéc18'!$C$12="OUI"),'1C TSspéc18'!$N$52/'1C TSspéc18'!$N$17,"")</f>
        <v/>
      </c>
      <c r="AG1224" s="543" t="str">
        <f>IF(AND('1C TSspéc18'!$N$17&lt;&gt;0,'1C TSspéc18'!$C$12="OUI"),'1C TSspéc18'!$N$53/'1C TSspéc18'!$N$17,"")</f>
        <v/>
      </c>
      <c r="AH1224" s="543" t="str">
        <f>IF(AND('1C TSspéc18'!$N$17&lt;&gt;0,'1C TSspéc18'!$C$12="OUI"),'1C TSspéc18'!$N$54/'1C TSspéc18'!$N$17,"")</f>
        <v/>
      </c>
      <c r="AI1224" s="543" t="str">
        <f>IF(AND('1C TSspéc18'!$N$17&lt;&gt;0,'1C TSspéc18'!$C$12="OUI"),'1C TSspéc18'!$N$55/'1C TSspéc18'!$N$17,"")</f>
        <v/>
      </c>
      <c r="AJ1224" s="543" t="str">
        <f>IF(AND('1C TSspéc18'!$N$17&lt;&gt;0,'1C TSspéc18'!$C$12="OUI"),'1C TSspéc18'!$N$56/'1C TSspéc18'!$N$17,"")</f>
        <v/>
      </c>
      <c r="AK1224" s="543" t="str">
        <f>IF(AND('1C TSspéc18'!$N$17&lt;&gt;0,'1C TSspéc18'!$C$12="OUI"),'1C TSspéc18'!$N$57/'1C TSspéc18'!$N$17,"")</f>
        <v/>
      </c>
      <c r="AL1224" s="72">
        <f>IF(AND('1C TSspéc18'!$N$17&lt;&gt;0,'1C TSspéc18'!$C$12="OUI"),N1224+AK1224,N1224)</f>
        <v>0</v>
      </c>
      <c r="AM1224" s="417">
        <f t="shared" si="325"/>
        <v>0</v>
      </c>
      <c r="AN1224" s="417">
        <f t="shared" si="326"/>
        <v>0</v>
      </c>
      <c r="AO1224" s="418" t="str">
        <f>IF(AND('1C TSspéc18'!$N$17&lt;&gt;0,'1C TSspéc18'!$N$30&lt;&gt;0),AM1224+AN1224,"")</f>
        <v/>
      </c>
      <c r="AP1224" s="573" t="str">
        <f>IF(AND('1C TSspéc18'!$N$17&lt;&gt;0,'1C TSspéc18'!$N$30&lt;&gt;0),AM1224-AR1224,"")</f>
        <v/>
      </c>
      <c r="AQ1224" s="583">
        <f t="shared" si="327"/>
        <v>0</v>
      </c>
      <c r="AR1224" s="596"/>
      <c r="AS1224" s="102"/>
      <c r="AT1224" s="27" t="str">
        <f>IF(('1C TSspéc18'!N$17*FICHE!$C$14&lt;J1224),"Forfait limité à "&amp;FICHE!$C$14&amp;"€/jour","")</f>
        <v/>
      </c>
      <c r="AU1224" s="592"/>
      <c r="AV1224" s="824"/>
      <c r="AW1224" s="824"/>
      <c r="AX1224" s="824"/>
      <c r="AY1224" s="824"/>
      <c r="AZ1224" s="824"/>
      <c r="BA1224" s="767"/>
      <c r="BB1224" s="767"/>
      <c r="BC1224" s="767"/>
      <c r="BD1224" s="767"/>
      <c r="BE1224" s="767"/>
      <c r="BF1224" s="767"/>
      <c r="BG1224" s="767"/>
      <c r="BH1224" s="767"/>
      <c r="BI1224" s="767"/>
      <c r="BJ1224" s="767"/>
      <c r="BK1224" s="767"/>
      <c r="BL1224" s="767"/>
      <c r="BM1224" s="767"/>
      <c r="BN1224" s="767"/>
      <c r="BO1224" s="767"/>
      <c r="BP1224" s="767"/>
      <c r="BQ1224" s="767"/>
      <c r="BR1224" s="767"/>
      <c r="BS1224" s="767"/>
      <c r="BT1224" s="767"/>
      <c r="BU1224" s="767"/>
      <c r="BV1224" s="767"/>
      <c r="BW1224" s="767"/>
      <c r="BX1224" s="767"/>
      <c r="BY1224" s="767"/>
      <c r="BZ1224" s="767"/>
      <c r="CA1224" s="767"/>
      <c r="CB1224" s="767"/>
      <c r="CC1224" s="767"/>
      <c r="CD1224" s="767"/>
      <c r="CE1224" s="767"/>
      <c r="CF1224" s="767"/>
      <c r="CG1224" s="767"/>
      <c r="CH1224" s="767"/>
      <c r="CI1224" s="767"/>
      <c r="CJ1224" s="767"/>
      <c r="CK1224" s="767"/>
      <c r="CL1224" s="767"/>
      <c r="CM1224" s="767"/>
      <c r="CN1224" s="767"/>
      <c r="CO1224" s="767"/>
      <c r="CP1224" s="767"/>
      <c r="CQ1224" s="767"/>
      <c r="CR1224" s="767"/>
      <c r="CS1224" s="767"/>
      <c r="CT1224" s="767"/>
      <c r="CU1224" s="767"/>
      <c r="CV1224" s="767"/>
      <c r="CW1224" s="767"/>
      <c r="CX1224" s="767"/>
      <c r="CY1224" s="767"/>
      <c r="CZ1224" s="767"/>
      <c r="DA1224" s="767"/>
      <c r="DB1224" s="767"/>
      <c r="DC1224" s="767"/>
      <c r="DD1224" s="767"/>
      <c r="DE1224" s="767"/>
      <c r="DF1224" s="767"/>
      <c r="DG1224" s="767"/>
      <c r="DH1224" s="767"/>
      <c r="DI1224" s="767"/>
      <c r="DJ1224" s="767"/>
      <c r="DK1224" s="767"/>
      <c r="DL1224" s="767"/>
      <c r="DM1224" s="767"/>
      <c r="DN1224" s="767"/>
      <c r="DO1224" s="767"/>
      <c r="DP1224" s="767"/>
      <c r="DQ1224" s="767"/>
      <c r="DR1224" s="767"/>
      <c r="DS1224" s="767"/>
      <c r="DT1224" s="767"/>
      <c r="DU1224" s="767"/>
      <c r="DV1224" s="767"/>
      <c r="DW1224" s="767"/>
      <c r="DX1224" s="767"/>
      <c r="DY1224" s="767"/>
      <c r="DZ1224" s="767"/>
      <c r="EA1224" s="767"/>
      <c r="EB1224" s="767"/>
      <c r="EC1224" s="767"/>
      <c r="ED1224" s="767"/>
      <c r="EE1224" s="767"/>
      <c r="EF1224" s="767"/>
      <c r="EG1224" s="767"/>
      <c r="EH1224" s="767"/>
      <c r="EI1224" s="767"/>
      <c r="EJ1224" s="767"/>
      <c r="EK1224" s="767"/>
      <c r="EL1224" s="767"/>
      <c r="EM1224" s="767"/>
      <c r="EN1224" s="767"/>
      <c r="EO1224" s="767"/>
      <c r="EP1224" s="767"/>
      <c r="EQ1224" s="767"/>
      <c r="ER1224" s="767"/>
      <c r="ES1224" s="767"/>
      <c r="ET1224" s="767"/>
      <c r="EU1224" s="767"/>
      <c r="EV1224" s="767"/>
      <c r="EW1224" s="767"/>
      <c r="EX1224" s="767"/>
      <c r="EY1224" s="767"/>
      <c r="EZ1224" s="767"/>
      <c r="FA1224" s="767"/>
      <c r="FB1224" s="767"/>
      <c r="FC1224" s="767"/>
      <c r="FD1224" s="767"/>
      <c r="FE1224" s="767"/>
      <c r="FF1224" s="767"/>
      <c r="FG1224" s="767"/>
      <c r="FH1224" s="767"/>
      <c r="FI1224" s="767"/>
      <c r="FJ1224" s="767"/>
      <c r="FK1224" s="767"/>
      <c r="FL1224" s="767"/>
      <c r="FM1224" s="767"/>
      <c r="FN1224" s="767"/>
      <c r="FO1224" s="767"/>
      <c r="FP1224" s="767"/>
      <c r="FQ1224" s="767"/>
      <c r="FR1224" s="767"/>
      <c r="FS1224" s="767"/>
      <c r="FT1224" s="767"/>
      <c r="FU1224" s="767"/>
      <c r="FV1224" s="767"/>
      <c r="FW1224" s="767"/>
      <c r="FX1224" s="767"/>
      <c r="FY1224" s="767"/>
      <c r="FZ1224" s="767"/>
      <c r="GA1224" s="767"/>
      <c r="GB1224" s="767"/>
      <c r="GC1224" s="767"/>
      <c r="GD1224" s="767"/>
      <c r="GE1224" s="767"/>
      <c r="GF1224" s="767"/>
      <c r="GG1224" s="767"/>
      <c r="GH1224" s="767"/>
      <c r="GI1224" s="767"/>
      <c r="GJ1224" s="767"/>
      <c r="GK1224" s="767"/>
      <c r="GL1224" s="767"/>
      <c r="GM1224" s="767"/>
      <c r="GN1224" s="767"/>
      <c r="GO1224" s="767"/>
      <c r="GP1224" s="767"/>
      <c r="GQ1224" s="767"/>
      <c r="GR1224" s="767"/>
      <c r="GS1224" s="767"/>
      <c r="GT1224" s="767"/>
      <c r="GU1224" s="767"/>
      <c r="GV1224" s="767"/>
      <c r="GW1224" s="767"/>
      <c r="GX1224" s="767"/>
      <c r="GY1224" s="767"/>
      <c r="GZ1224" s="767"/>
      <c r="HA1224" s="767"/>
      <c r="HB1224" s="767"/>
      <c r="HC1224" s="767"/>
    </row>
    <row r="1225" spans="1:211" s="864" customFormat="1" ht="13.9" hidden="1" customHeight="1">
      <c r="A1225" s="307"/>
      <c r="B1225" s="351"/>
      <c r="C1225" s="971" t="str">
        <f>IF('1C TSspéc18'!O$17&lt;&gt;0,'1C TSspéc18'!$B$12,"")</f>
        <v/>
      </c>
      <c r="D1225" s="972"/>
      <c r="E1225" s="973"/>
      <c r="F1225" s="93">
        <f>IF(AND($C1225='1C TSspéc18'!$B$12,'1C TSspéc18'!$B$16="spécifiques",'1C TSspéc18'!$O$17&lt;&gt;""),'1C TSspéc18'!$O$21,"")</f>
        <v>0</v>
      </c>
      <c r="G1225" s="842"/>
      <c r="H1225" s="745">
        <v>0.21</v>
      </c>
      <c r="I1225" s="747">
        <v>1</v>
      </c>
      <c r="J1225" s="312"/>
      <c r="K1225" s="680">
        <f t="shared" si="299"/>
        <v>0</v>
      </c>
      <c r="L1225" s="556">
        <f>IF(OR('1C TSspéc18'!$B$12="",'1C TSspéc18'!O$30=0),0,IF(AND('1C TSspéc18'!$B$12&lt;&gt;"",$K$2="Pôle",'1C TSspéc18'!$C$12="OUI"),(('1C TSspéc18'!O$22+'1C TSspéc18'!O$23+'1C TSspéc18'!O$24+'1C TSspéc18'!O$25+'1C TSspéc18'!O$29)/'1C TSspéc18'!O$17),IF(AND('1C TSspéc18'!$B$12&lt;&gt;"",$K$2="Pôle",'1C TSspéc18'!$C$12="NON"),(('1C TSspéc18'!O$22+'1C TSspéc18'!O$23+'1C TSspéc18'!O$24+'1C TSspéc18'!O$25+'1C TSspéc18'!O$29)/'1C TSspéc18'!O$30),IF(AND('1C TSspéc18'!$B$12&lt;&gt;"",$K$2&lt;&gt;"Pôle",'1C TSspéc18'!$C$12="OUI"),(('1C TSspéc18'!O$22+'1C TSspéc18'!O$23+'1C TSspéc18'!O$24+'1C TSspéc18'!O$25+'1C TSspéc18'!O$26+'1C TSspéc18'!O$27+'1C TSspéc18'!O$28+'1C TSspéc18'!O$29)/'1C TSspéc18'!O$17),IF(AND('1C TSspéc18'!$B$12&lt;&gt;"",$K$2&lt;&gt;"Pôle",'1C TSspéc18'!$C$12="NON"),(('1C TSspéc18'!O$22+'1C TSspéc18'!O$23+'1C TSspéc18'!O$24+'1C TSspéc18'!O$25+'1C TSspéc18'!O$26+'1C TSspéc18'!O$27+'1C TSspéc18'!O$28+'1C TSspéc18'!O$29)/'1C TSspéc18'!O$30))))))</f>
        <v>0</v>
      </c>
      <c r="M1225" s="556">
        <f>IF(OR('1C TSspéc18'!$B$12="",'1C TSspéc18'!O$30=0),0,IF(AND('1C TSspéc18'!$B$12&lt;&gt;"",$K$2="Pôle",'1C TSspéc18'!$C$12="OUI"),(('1C TSspéc18'!O$26+'1C TSspéc18'!O$27+'1C TSspéc18'!O$28)/'1C TSspéc18'!O$17),IF(AND('1C TSspéc18'!$B$12&lt;&gt;"",$K$2="Pôle",'1C TSspéc18'!$C$12="NON"),(('1C TSspéc18'!O$26+'1C TSspéc18'!O$27+'1C TSspéc18'!O$28)/'1C TSspéc18'!O$30),IF(AND('1C TSspéc18'!$B$12&lt;&gt;"",$K$2&lt;&gt;"Pôle"),0))))</f>
        <v>0</v>
      </c>
      <c r="N1225" s="557">
        <f>IF(AND('1C TSspéc18'!$B$12&lt;&gt;0,'1C TSspéc18'!$O$30&lt;&gt;0),L1225+M1225,0)</f>
        <v>0</v>
      </c>
      <c r="O1225" s="893" t="str">
        <f>IF(AND('1C TSspéc18'!$O$17&lt;&gt;0,'1C TSspéc18'!$C$12="OUI"),'1C TSspéc18'!$O$35/'1C TSspéc18'!$O$17,"")</f>
        <v/>
      </c>
      <c r="P1225" s="543" t="str">
        <f>IF(AND('1C TSspéc18'!$O$17&lt;&gt;0,'1C TSspéc18'!$C$12="OUI"),'1C TSspéc18'!$O$36/'1C TSspéc18'!$O$17,"")</f>
        <v/>
      </c>
      <c r="Q1225" s="543" t="str">
        <f>IF(AND('1C TSspéc18'!$O$17&lt;&gt;0,'1C TSspéc18'!$C$12="OUI"),'1C TSspéc18'!$O$37/'1C TSspéc18'!$O$17,"")</f>
        <v/>
      </c>
      <c r="R1225" s="543" t="str">
        <f>IF(AND('1C TSspéc18'!$O$17&lt;&gt;0,'1C TSspéc18'!$C$12="OUI"),'1C TSspéc18'!$O$38/'1C TSspéc18'!$O$17,"")</f>
        <v/>
      </c>
      <c r="S1225" s="543" t="str">
        <f>IF(AND('1C TSspéc18'!$O$17&lt;&gt;0,'1C TSspéc18'!$C$12="OUI"),'1C TSspéc18'!$O$39/'1C TSspéc18'!$O$17,"")</f>
        <v/>
      </c>
      <c r="T1225" s="543" t="str">
        <f>IF(AND('1C TSspéc18'!$O$17&lt;&gt;0,'1C TSspéc18'!$C$12="OUI"),'1C TSspéc18'!$O$40/'1C TSspéc18'!$O$17,"")</f>
        <v/>
      </c>
      <c r="U1225" s="543" t="str">
        <f>IF(AND('1C TSspéc18'!$O$17&lt;&gt;0,'1C TSspéc18'!$C$12="OUI"),'1C TSspéc18'!$O$41/'1C TSspéc18'!$O$17,"")</f>
        <v/>
      </c>
      <c r="V1225" s="543" t="str">
        <f>IF(AND('1C TSspéc18'!$O$17&lt;&gt;0,'1C TSspéc18'!$C$12="OUI"),'1C TSspéc18'!$O$42/'1C TSspéc18'!$O$17,"")</f>
        <v/>
      </c>
      <c r="W1225" s="543" t="str">
        <f>IF(AND('1C TSspéc18'!$O$17&lt;&gt;0,'1C TSspéc18'!$C$12="OUI"),'1C TSspéc18'!$O$43/'1C TSspéc18'!$O$17,"")</f>
        <v/>
      </c>
      <c r="X1225" s="543" t="str">
        <f>IF(AND('1C TSspéc18'!$O$17&lt;&gt;0,'1C TSspéc18'!$C$12="OUI"),'1C TSspéc18'!$O$44/'1C TSspéc18'!$O$17,"")</f>
        <v/>
      </c>
      <c r="Y1225" s="543" t="str">
        <f>IF(AND('1C TSspéc18'!$O$17&lt;&gt;0,'1C TSspéc18'!$C$12="OUI"),'1C TSspéc18'!$O$45/'1C TSspéc18'!$O$17,"")</f>
        <v/>
      </c>
      <c r="Z1225" s="543" t="str">
        <f>IF(AND('1C TSspéc18'!$O$17&lt;&gt;0,'1C TSspéc18'!$C$12="OUI"),'1C TSspéc18'!$O$46/'1C TSspéc18'!$O$17,"")</f>
        <v/>
      </c>
      <c r="AA1225" s="543" t="str">
        <f>IF(AND('1C TSspéc18'!$O$17&lt;&gt;0,'1C TSspéc18'!$C$12="OUI"),'1C TSspéc18'!$O$47/'1C TSspéc18'!$O$17,"")</f>
        <v/>
      </c>
      <c r="AB1225" s="543" t="str">
        <f>IF(AND('1C TSspéc18'!$O$17&lt;&gt;0,'1C TSspéc18'!$C$12="OUI"),'1C TSspéc18'!$O$48/'1C TSspéc18'!$O$17,"")</f>
        <v/>
      </c>
      <c r="AC1225" s="543" t="str">
        <f>IF(AND('1C TSspéc18'!$O$17&lt;&gt;0,'1C TSspéc18'!$C$12="OUI"),'1C TSspéc18'!$O$49/'1C TSspéc18'!$O$17,"")</f>
        <v/>
      </c>
      <c r="AD1225" s="543" t="str">
        <f>IF(AND('1C TSspéc18'!$O$17&lt;&gt;0,'1C TSspéc18'!$C$12="OUI"),'1C TSspéc18'!$O$50/'1C TSspéc18'!$O$17,"")</f>
        <v/>
      </c>
      <c r="AE1225" s="543" t="str">
        <f>IF(AND('1C TSspéc18'!$O$17&lt;&gt;0,'1C TSspéc18'!$C$12="OUI"),'1C TSspéc18'!$O$51/'1C TSspéc18'!$O$17,"")</f>
        <v/>
      </c>
      <c r="AF1225" s="543" t="str">
        <f>IF(AND('1C TSspéc18'!$O$17&lt;&gt;0,'1C TSspéc18'!$C$12="OUI"),'1C TSspéc18'!$O$52/'1C TSspéc18'!$O$17,"")</f>
        <v/>
      </c>
      <c r="AG1225" s="543" t="str">
        <f>IF(AND('1C TSspéc18'!$O$17&lt;&gt;0,'1C TSspéc18'!$C$12="OUI"),'1C TSspéc18'!$O$53/'1C TSspéc18'!$O$17,"")</f>
        <v/>
      </c>
      <c r="AH1225" s="543" t="str">
        <f>IF(AND('1C TSspéc18'!$O$17&lt;&gt;0,'1C TSspéc18'!$C$12="OUI"),'1C TSspéc18'!$O$54/'1C TSspéc18'!$O$17,"")</f>
        <v/>
      </c>
      <c r="AI1225" s="543" t="str">
        <f>IF(AND('1C TSspéc18'!$O$17&lt;&gt;0,'1C TSspéc18'!$C$12="OUI"),'1C TSspéc18'!$O$55/'1C TSspéc18'!$O$17,"")</f>
        <v/>
      </c>
      <c r="AJ1225" s="543" t="str">
        <f>IF(AND('1C TSspéc18'!$O$17&lt;&gt;0,'1C TSspéc18'!$C$12="OUI"),'1C TSspéc18'!$O$56/'1C TSspéc18'!$O$17,"")</f>
        <v/>
      </c>
      <c r="AK1225" s="543" t="str">
        <f>IF(AND('1C TSspéc18'!$O$17&lt;&gt;0,'1C TSspéc18'!$C$12="OUI"),'1C TSspéc18'!$O$57/'1C TSspéc18'!$O$17,"")</f>
        <v/>
      </c>
      <c r="AL1225" s="72">
        <f>IF(AND('1C TSspéc18'!$O$17&lt;&gt;0,'1C TSspéc18'!$C$12="OUI"),N1225+AK1225,N1225)</f>
        <v>0</v>
      </c>
      <c r="AM1225" s="417">
        <f t="shared" si="325"/>
        <v>0</v>
      </c>
      <c r="AN1225" s="417">
        <f t="shared" si="326"/>
        <v>0</v>
      </c>
      <c r="AO1225" s="418" t="str">
        <f>IF(AND('1C TSspéc18'!$O$17&lt;&gt;0,'1C TSspéc18'!$O$30&lt;&gt;0),AM1225+AN1225,"")</f>
        <v/>
      </c>
      <c r="AP1225" s="573" t="str">
        <f>IF(AND('1C TSspéc18'!$O$17&lt;&gt;0,'1C TSspéc18'!$O$30&lt;&gt;0),AM1225-AR1225,"")</f>
        <v/>
      </c>
      <c r="AQ1225" s="583">
        <f t="shared" si="327"/>
        <v>0</v>
      </c>
      <c r="AR1225" s="596"/>
      <c r="AS1225" s="102"/>
      <c r="AT1225" s="27" t="str">
        <f>IF(('1C TSspéc18'!O$17*FICHE!$C$14&lt;J1225),"Forfait limité à "&amp;FICHE!$C$14&amp;"€/jour","")</f>
        <v/>
      </c>
      <c r="AU1225" s="592"/>
      <c r="AV1225" s="824"/>
      <c r="AW1225" s="824"/>
      <c r="AX1225" s="824"/>
      <c r="AY1225" s="824"/>
      <c r="AZ1225" s="824"/>
      <c r="BA1225" s="767"/>
      <c r="BB1225" s="767"/>
      <c r="BC1225" s="767"/>
      <c r="BD1225" s="767"/>
      <c r="BE1225" s="767"/>
      <c r="BF1225" s="767"/>
      <c r="BG1225" s="767"/>
      <c r="BH1225" s="767"/>
      <c r="BI1225" s="767"/>
      <c r="BJ1225" s="767"/>
      <c r="BK1225" s="767"/>
      <c r="BL1225" s="767"/>
      <c r="BM1225" s="767"/>
      <c r="BN1225" s="767"/>
      <c r="BO1225" s="767"/>
      <c r="BP1225" s="767"/>
      <c r="BQ1225" s="767"/>
      <c r="BR1225" s="767"/>
      <c r="BS1225" s="767"/>
      <c r="BT1225" s="767"/>
      <c r="BU1225" s="767"/>
      <c r="BV1225" s="767"/>
      <c r="BW1225" s="767"/>
      <c r="BX1225" s="767"/>
      <c r="BY1225" s="767"/>
      <c r="BZ1225" s="767"/>
      <c r="CA1225" s="767"/>
      <c r="CB1225" s="767"/>
      <c r="CC1225" s="767"/>
      <c r="CD1225" s="767"/>
      <c r="CE1225" s="767"/>
      <c r="CF1225" s="767"/>
      <c r="CG1225" s="767"/>
      <c r="CH1225" s="767"/>
      <c r="CI1225" s="767"/>
      <c r="CJ1225" s="767"/>
      <c r="CK1225" s="767"/>
      <c r="CL1225" s="767"/>
      <c r="CM1225" s="767"/>
      <c r="CN1225" s="767"/>
      <c r="CO1225" s="767"/>
      <c r="CP1225" s="767"/>
      <c r="CQ1225" s="767"/>
      <c r="CR1225" s="767"/>
      <c r="CS1225" s="767"/>
      <c r="CT1225" s="767"/>
      <c r="CU1225" s="767"/>
      <c r="CV1225" s="767"/>
      <c r="CW1225" s="767"/>
      <c r="CX1225" s="767"/>
      <c r="CY1225" s="767"/>
      <c r="CZ1225" s="767"/>
      <c r="DA1225" s="767"/>
      <c r="DB1225" s="767"/>
      <c r="DC1225" s="767"/>
      <c r="DD1225" s="767"/>
      <c r="DE1225" s="767"/>
      <c r="DF1225" s="767"/>
      <c r="DG1225" s="767"/>
      <c r="DH1225" s="767"/>
      <c r="DI1225" s="767"/>
      <c r="DJ1225" s="767"/>
      <c r="DK1225" s="767"/>
      <c r="DL1225" s="767"/>
      <c r="DM1225" s="767"/>
      <c r="DN1225" s="767"/>
      <c r="DO1225" s="767"/>
      <c r="DP1225" s="767"/>
      <c r="DQ1225" s="767"/>
      <c r="DR1225" s="767"/>
      <c r="DS1225" s="767"/>
      <c r="DT1225" s="767"/>
      <c r="DU1225" s="767"/>
      <c r="DV1225" s="767"/>
      <c r="DW1225" s="767"/>
      <c r="DX1225" s="767"/>
      <c r="DY1225" s="767"/>
      <c r="DZ1225" s="767"/>
      <c r="EA1225" s="767"/>
      <c r="EB1225" s="767"/>
      <c r="EC1225" s="767"/>
      <c r="ED1225" s="767"/>
      <c r="EE1225" s="767"/>
      <c r="EF1225" s="767"/>
      <c r="EG1225" s="767"/>
      <c r="EH1225" s="767"/>
      <c r="EI1225" s="767"/>
      <c r="EJ1225" s="767"/>
      <c r="EK1225" s="767"/>
      <c r="EL1225" s="767"/>
      <c r="EM1225" s="767"/>
      <c r="EN1225" s="767"/>
      <c r="EO1225" s="767"/>
      <c r="EP1225" s="767"/>
      <c r="EQ1225" s="767"/>
      <c r="ER1225" s="767"/>
      <c r="ES1225" s="767"/>
      <c r="ET1225" s="767"/>
      <c r="EU1225" s="767"/>
      <c r="EV1225" s="767"/>
      <c r="EW1225" s="767"/>
      <c r="EX1225" s="767"/>
      <c r="EY1225" s="767"/>
      <c r="EZ1225" s="767"/>
      <c r="FA1225" s="767"/>
      <c r="FB1225" s="767"/>
      <c r="FC1225" s="767"/>
      <c r="FD1225" s="767"/>
      <c r="FE1225" s="767"/>
      <c r="FF1225" s="767"/>
      <c r="FG1225" s="767"/>
      <c r="FH1225" s="767"/>
      <c r="FI1225" s="767"/>
      <c r="FJ1225" s="767"/>
      <c r="FK1225" s="767"/>
      <c r="FL1225" s="767"/>
      <c r="FM1225" s="767"/>
      <c r="FN1225" s="767"/>
      <c r="FO1225" s="767"/>
      <c r="FP1225" s="767"/>
      <c r="FQ1225" s="767"/>
      <c r="FR1225" s="767"/>
      <c r="FS1225" s="767"/>
      <c r="FT1225" s="767"/>
      <c r="FU1225" s="767"/>
      <c r="FV1225" s="767"/>
      <c r="FW1225" s="767"/>
      <c r="FX1225" s="767"/>
      <c r="FY1225" s="767"/>
      <c r="FZ1225" s="767"/>
      <c r="GA1225" s="767"/>
      <c r="GB1225" s="767"/>
      <c r="GC1225" s="767"/>
      <c r="GD1225" s="767"/>
      <c r="GE1225" s="767"/>
      <c r="GF1225" s="767"/>
      <c r="GG1225" s="767"/>
      <c r="GH1225" s="767"/>
      <c r="GI1225" s="767"/>
      <c r="GJ1225" s="767"/>
      <c r="GK1225" s="767"/>
      <c r="GL1225" s="767"/>
      <c r="GM1225" s="767"/>
      <c r="GN1225" s="767"/>
      <c r="GO1225" s="767"/>
      <c r="GP1225" s="767"/>
      <c r="GQ1225" s="767"/>
      <c r="GR1225" s="767"/>
      <c r="GS1225" s="767"/>
      <c r="GT1225" s="767"/>
      <c r="GU1225" s="767"/>
      <c r="GV1225" s="767"/>
      <c r="GW1225" s="767"/>
      <c r="GX1225" s="767"/>
      <c r="GY1225" s="767"/>
      <c r="GZ1225" s="767"/>
      <c r="HA1225" s="767"/>
      <c r="HB1225" s="767"/>
      <c r="HC1225" s="767"/>
    </row>
    <row r="1226" spans="1:211" s="864" customFormat="1" ht="13.9" hidden="1" customHeight="1">
      <c r="A1226" s="307"/>
      <c r="B1226" s="351"/>
      <c r="C1226" s="971" t="str">
        <f>IF('1C TSspéc18'!P$17&lt;&gt;0,'1C TSspéc18'!$B$12,"")</f>
        <v/>
      </c>
      <c r="D1226" s="972"/>
      <c r="E1226" s="973"/>
      <c r="F1226" s="93">
        <f>IF(AND($C1226='1C TSspéc18'!$B$12,'1C TSspéc18'!$B$16="spécifiques",'1C TSspéc18'!$P$17&lt;&gt;""),'1C TSspéc18'!$P$21,"")</f>
        <v>0</v>
      </c>
      <c r="G1226" s="842"/>
      <c r="H1226" s="745">
        <v>0.21</v>
      </c>
      <c r="I1226" s="747">
        <v>1</v>
      </c>
      <c r="J1226" s="312"/>
      <c r="K1226" s="680">
        <f t="shared" si="299"/>
        <v>0</v>
      </c>
      <c r="L1226" s="556">
        <f>IF(OR('1C TSspéc18'!$B$12="",'1C TSspéc18'!P$30=0),0,IF(AND('1C TSspéc18'!$B$12&lt;&gt;"",$K$2="Pôle",'1C TSspéc18'!$C$12="OUI"),(('1C TSspéc18'!P$22+'1C TSspéc18'!P$23+'1C TSspéc18'!P$24+'1C TSspéc18'!P$25+'1C TSspéc18'!P$29)/'1C TSspéc18'!P$17),IF(AND('1C TSspéc18'!$B$12&lt;&gt;"",$K$2="Pôle",'1C TSspéc18'!$C$12="NON"),(('1C TSspéc18'!P$22+'1C TSspéc18'!P$23+'1C TSspéc18'!P$24+'1C TSspéc18'!P$25+'1C TSspéc18'!P$29)/'1C TSspéc18'!P$30),IF(AND('1C TSspéc18'!$B$12&lt;&gt;"",$K$2&lt;&gt;"Pôle",'1C TSspéc18'!$C$12="OUI"),(('1C TSspéc18'!P$22+'1C TSspéc18'!P$23+'1C TSspéc18'!P$24+'1C TSspéc18'!P$25+'1C TSspéc18'!P$26+'1C TSspéc18'!P$27+'1C TSspéc18'!P$28+'1C TSspéc18'!P$29)/'1C TSspéc18'!P$17),IF(AND('1C TSspéc18'!$B$12&lt;&gt;"",$K$2&lt;&gt;"Pôle",'1C TSspéc18'!$C$12="NON"),(('1C TSspéc18'!P$22+'1C TSspéc18'!P$23+'1C TSspéc18'!P$24+'1C TSspéc18'!P$25+'1C TSspéc18'!P$26+'1C TSspéc18'!P$27+'1C TSspéc18'!P$28+'1C TSspéc18'!P$29)/'1C TSspéc18'!P$30))))))</f>
        <v>0</v>
      </c>
      <c r="M1226" s="556">
        <f>IF(OR('1C TSspéc18'!$B$12="",'1C TSspéc18'!P$30=0),0,IF(AND('1C TSspéc18'!$B$12&lt;&gt;"",$K$2="Pôle",'1C TSspéc18'!$C$12="OUI"),(('1C TSspéc18'!P$26+'1C TSspéc18'!P$27+'1C TSspéc18'!P$28)/'1C TSspéc18'!P$17),IF(AND('1C TSspéc18'!$B$12&lt;&gt;"",$K$2="Pôle",'1C TSspéc18'!$C$12="NON"),(('1C TSspéc18'!P$26+'1C TSspéc18'!P$27+'1C TSspéc18'!P$28)/'1C TSspéc18'!P$30),IF(AND('1C TSspéc18'!$B$12&lt;&gt;"",$K$2&lt;&gt;"Pôle"),0))))</f>
        <v>0</v>
      </c>
      <c r="N1226" s="557">
        <f>IF(AND('1C TSspéc18'!$B$12&lt;&gt;0,'1C TSspéc18'!$P$30&lt;&gt;0),L1226+M1226,0)</f>
        <v>0</v>
      </c>
      <c r="O1226" s="893" t="str">
        <f>IF(AND('1C TSspéc18'!$P$17&lt;&gt;0,'1C TSspéc18'!$C$12="OUI"),'1C TSspéc18'!$P$35/'1C TSspéc18'!$P$17,"")</f>
        <v/>
      </c>
      <c r="P1226" s="543" t="str">
        <f>IF(AND('1C TSspéc18'!$P$17&lt;&gt;0,'1C TSspéc18'!$C$12="OUI"),'1C TSspéc18'!$P$36/'1C TSspéc18'!$P$17,"")</f>
        <v/>
      </c>
      <c r="Q1226" s="543" t="str">
        <f>IF(AND('1C TSspéc18'!$P$17&lt;&gt;0,'1C TSspéc18'!$C$12="OUI"),'1C TSspéc18'!$P$37/'1C TSspéc18'!$P$17,"")</f>
        <v/>
      </c>
      <c r="R1226" s="543" t="str">
        <f>IF(AND('1C TSspéc18'!$P$17&lt;&gt;0,'1C TSspéc18'!$C$12="OUI"),'1C TSspéc18'!$P$38/'1C TSspéc18'!$P$17,"")</f>
        <v/>
      </c>
      <c r="S1226" s="543" t="str">
        <f>IF(AND('1C TSspéc18'!$P$17&lt;&gt;0,'1C TSspéc18'!$C$12="OUI"),'1C TSspéc18'!$P$39/'1C TSspéc18'!$P$17,"")</f>
        <v/>
      </c>
      <c r="T1226" s="543" t="str">
        <f>IF(AND('1C TSspéc18'!$P$17&lt;&gt;0,'1C TSspéc18'!$C$12="OUI"),'1C TSspéc18'!$P$40/'1C TSspéc18'!$P$17,"")</f>
        <v/>
      </c>
      <c r="U1226" s="543" t="str">
        <f>IF(AND('1C TSspéc18'!$P$17&lt;&gt;0,'1C TSspéc18'!$C$12="OUI"),'1C TSspéc18'!$P$41/'1C TSspéc18'!$P$17,"")</f>
        <v/>
      </c>
      <c r="V1226" s="543" t="str">
        <f>IF(AND('1C TSspéc18'!$P$17&lt;&gt;0,'1C TSspéc18'!$C$12="OUI"),'1C TSspéc18'!$P$42/'1C TSspéc18'!$P$17,"")</f>
        <v/>
      </c>
      <c r="W1226" s="543" t="str">
        <f>IF(AND('1C TSspéc18'!$P$17&lt;&gt;0,'1C TSspéc18'!$C$12="OUI"),'1C TSspéc18'!$P$43/'1C TSspéc18'!$P$17,"")</f>
        <v/>
      </c>
      <c r="X1226" s="543" t="str">
        <f>IF(AND('1C TSspéc18'!$P$17&lt;&gt;0,'1C TSspéc18'!$C$12="OUI"),'1C TSspéc18'!$P$44/'1C TSspéc18'!$P$17,"")</f>
        <v/>
      </c>
      <c r="Y1226" s="543" t="str">
        <f>IF(AND('1C TSspéc18'!$P$17&lt;&gt;0,'1C TSspéc18'!$C$12="OUI"),'1C TSspéc18'!$P$45/'1C TSspéc18'!$P$17,"")</f>
        <v/>
      </c>
      <c r="Z1226" s="543" t="str">
        <f>IF(AND('1C TSspéc18'!$P$17&lt;&gt;0,'1C TSspéc18'!$C$12="OUI"),'1C TSspéc18'!$P$46/'1C TSspéc18'!$P$17,"")</f>
        <v/>
      </c>
      <c r="AA1226" s="543" t="str">
        <f>IF(AND('1C TSspéc18'!$P$17&lt;&gt;0,'1C TSspéc18'!$C$12="OUI"),'1C TSspéc18'!$P$47/'1C TSspéc18'!$P$17,"")</f>
        <v/>
      </c>
      <c r="AB1226" s="543" t="str">
        <f>IF(AND('1C TSspéc18'!$P$17&lt;&gt;0,'1C TSspéc18'!$C$12="OUI"),'1C TSspéc18'!$P$48/'1C TSspéc18'!$P$17,"")</f>
        <v/>
      </c>
      <c r="AC1226" s="543" t="str">
        <f>IF(AND('1C TSspéc18'!$P$17&lt;&gt;0,'1C TSspéc18'!$C$12="OUI"),'1C TSspéc18'!$P$49/'1C TSspéc18'!$P$17,"")</f>
        <v/>
      </c>
      <c r="AD1226" s="543" t="str">
        <f>IF(AND('1C TSspéc18'!$P$17&lt;&gt;0,'1C TSspéc18'!$C$12="OUI"),'1C TSspéc18'!$P$50/'1C TSspéc18'!$P$17,"")</f>
        <v/>
      </c>
      <c r="AE1226" s="543" t="str">
        <f>IF(AND('1C TSspéc18'!$P$17&lt;&gt;0,'1C TSspéc18'!$C$12="OUI"),'1C TSspéc18'!$P$51/'1C TSspéc18'!$P$17,"")</f>
        <v/>
      </c>
      <c r="AF1226" s="543" t="str">
        <f>IF(AND('1C TSspéc18'!$P$17&lt;&gt;0,'1C TSspéc18'!$C$12="OUI"),'1C TSspéc18'!$P$52/'1C TSspéc18'!$P$17,"")</f>
        <v/>
      </c>
      <c r="AG1226" s="543" t="str">
        <f>IF(AND('1C TSspéc18'!$P$17&lt;&gt;0,'1C TSspéc18'!$C$12="OUI"),'1C TSspéc18'!$P$53/'1C TSspéc18'!$P$17,"")</f>
        <v/>
      </c>
      <c r="AH1226" s="543" t="str">
        <f>IF(AND('1C TSspéc18'!$P$17&lt;&gt;0,'1C TSspéc18'!$C$12="OUI"),'1C TSspéc18'!$P$54/'1C TSspéc18'!$P$17,"")</f>
        <v/>
      </c>
      <c r="AI1226" s="543" t="str">
        <f>IF(AND('1C TSspéc18'!$P$17&lt;&gt;0,'1C TSspéc18'!$C$12="OUI"),'1C TSspéc18'!$P$55/'1C TSspéc18'!$P$17,"")</f>
        <v/>
      </c>
      <c r="AJ1226" s="543" t="str">
        <f>IF(AND('1C TSspéc18'!$P$17&lt;&gt;0,'1C TSspéc18'!$C$12="OUI"),'1C TSspéc18'!$P$56/'1C TSspéc18'!$P$17,"")</f>
        <v/>
      </c>
      <c r="AK1226" s="543" t="str">
        <f>IF(AND('1C TSspéc18'!$P$17&lt;&gt;0,'1C TSspéc18'!$C$12="OUI"),'1C TSspéc18'!$P$57/'1C TSspéc18'!$P$17,"")</f>
        <v/>
      </c>
      <c r="AL1226" s="72">
        <f>IF(AND('1C TSspéc18'!$P$17&lt;&gt;0,'1C TSspéc18'!$C$12="OUI"),N1226+AK1226,N1226)</f>
        <v>0</v>
      </c>
      <c r="AM1226" s="417">
        <f t="shared" si="325"/>
        <v>0</v>
      </c>
      <c r="AN1226" s="417">
        <f t="shared" si="326"/>
        <v>0</v>
      </c>
      <c r="AO1226" s="418" t="str">
        <f>IF(AND('1C TSspéc18'!$P$17&lt;&gt;0,'1C TSspéc18'!$P$30&lt;&gt;0),AM1226+AN1226,"")</f>
        <v/>
      </c>
      <c r="AP1226" s="573" t="str">
        <f>IF(AND('1C TSspéc18'!$P$17&lt;&gt;0,'1C TSspéc18'!$P$30&lt;&gt;0),AM1226-AR1226,"")</f>
        <v/>
      </c>
      <c r="AQ1226" s="583">
        <f t="shared" si="327"/>
        <v>0</v>
      </c>
      <c r="AR1226" s="596"/>
      <c r="AS1226" s="102"/>
      <c r="AT1226" s="27" t="str">
        <f>IF(('1C TSspéc18'!P$17*FICHE!$C$14&lt;J1226),"Forfait limité à "&amp;FICHE!$C$14&amp;"€/jour","")</f>
        <v/>
      </c>
      <c r="AU1226" s="592"/>
      <c r="AV1226" s="824"/>
      <c r="AW1226" s="824"/>
      <c r="AX1226" s="824"/>
      <c r="AY1226" s="824"/>
      <c r="AZ1226" s="824"/>
      <c r="BA1226" s="767"/>
      <c r="BB1226" s="767"/>
      <c r="BC1226" s="767"/>
      <c r="BD1226" s="767"/>
      <c r="BE1226" s="767"/>
      <c r="BF1226" s="767"/>
      <c r="BG1226" s="767"/>
      <c r="BH1226" s="767"/>
      <c r="BI1226" s="767"/>
      <c r="BJ1226" s="767"/>
      <c r="BK1226" s="767"/>
      <c r="BL1226" s="767"/>
      <c r="BM1226" s="767"/>
      <c r="BN1226" s="767"/>
      <c r="BO1226" s="767"/>
      <c r="BP1226" s="767"/>
      <c r="BQ1226" s="767"/>
      <c r="BR1226" s="767"/>
      <c r="BS1226" s="767"/>
      <c r="BT1226" s="767"/>
      <c r="BU1226" s="767"/>
      <c r="BV1226" s="767"/>
      <c r="BW1226" s="767"/>
      <c r="BX1226" s="767"/>
      <c r="BY1226" s="767"/>
      <c r="BZ1226" s="767"/>
      <c r="CA1226" s="767"/>
      <c r="CB1226" s="767"/>
      <c r="CC1226" s="767"/>
      <c r="CD1226" s="767"/>
      <c r="CE1226" s="767"/>
      <c r="CF1226" s="767"/>
      <c r="CG1226" s="767"/>
      <c r="CH1226" s="767"/>
      <c r="CI1226" s="767"/>
      <c r="CJ1226" s="767"/>
      <c r="CK1226" s="767"/>
      <c r="CL1226" s="767"/>
      <c r="CM1226" s="767"/>
      <c r="CN1226" s="767"/>
      <c r="CO1226" s="767"/>
      <c r="CP1226" s="767"/>
      <c r="CQ1226" s="767"/>
      <c r="CR1226" s="767"/>
      <c r="CS1226" s="767"/>
      <c r="CT1226" s="767"/>
      <c r="CU1226" s="767"/>
      <c r="CV1226" s="767"/>
      <c r="CW1226" s="767"/>
      <c r="CX1226" s="767"/>
      <c r="CY1226" s="767"/>
      <c r="CZ1226" s="767"/>
      <c r="DA1226" s="767"/>
      <c r="DB1226" s="767"/>
      <c r="DC1226" s="767"/>
      <c r="DD1226" s="767"/>
      <c r="DE1226" s="767"/>
      <c r="DF1226" s="767"/>
      <c r="DG1226" s="767"/>
      <c r="DH1226" s="767"/>
      <c r="DI1226" s="767"/>
      <c r="DJ1226" s="767"/>
      <c r="DK1226" s="767"/>
      <c r="DL1226" s="767"/>
      <c r="DM1226" s="767"/>
      <c r="DN1226" s="767"/>
      <c r="DO1226" s="767"/>
      <c r="DP1226" s="767"/>
      <c r="DQ1226" s="767"/>
      <c r="DR1226" s="767"/>
      <c r="DS1226" s="767"/>
      <c r="DT1226" s="767"/>
      <c r="DU1226" s="767"/>
      <c r="DV1226" s="767"/>
      <c r="DW1226" s="767"/>
      <c r="DX1226" s="767"/>
      <c r="DY1226" s="767"/>
      <c r="DZ1226" s="767"/>
      <c r="EA1226" s="767"/>
      <c r="EB1226" s="767"/>
      <c r="EC1226" s="767"/>
      <c r="ED1226" s="767"/>
      <c r="EE1226" s="767"/>
      <c r="EF1226" s="767"/>
      <c r="EG1226" s="767"/>
      <c r="EH1226" s="767"/>
      <c r="EI1226" s="767"/>
      <c r="EJ1226" s="767"/>
      <c r="EK1226" s="767"/>
      <c r="EL1226" s="767"/>
      <c r="EM1226" s="767"/>
      <c r="EN1226" s="767"/>
      <c r="EO1226" s="767"/>
      <c r="EP1226" s="767"/>
      <c r="EQ1226" s="767"/>
      <c r="ER1226" s="767"/>
      <c r="ES1226" s="767"/>
      <c r="ET1226" s="767"/>
      <c r="EU1226" s="767"/>
      <c r="EV1226" s="767"/>
      <c r="EW1226" s="767"/>
      <c r="EX1226" s="767"/>
      <c r="EY1226" s="767"/>
      <c r="EZ1226" s="767"/>
      <c r="FA1226" s="767"/>
      <c r="FB1226" s="767"/>
      <c r="FC1226" s="767"/>
      <c r="FD1226" s="767"/>
      <c r="FE1226" s="767"/>
      <c r="FF1226" s="767"/>
      <c r="FG1226" s="767"/>
      <c r="FH1226" s="767"/>
      <c r="FI1226" s="767"/>
      <c r="FJ1226" s="767"/>
      <c r="FK1226" s="767"/>
      <c r="FL1226" s="767"/>
      <c r="FM1226" s="767"/>
      <c r="FN1226" s="767"/>
      <c r="FO1226" s="767"/>
      <c r="FP1226" s="767"/>
      <c r="FQ1226" s="767"/>
      <c r="FR1226" s="767"/>
      <c r="FS1226" s="767"/>
      <c r="FT1226" s="767"/>
      <c r="FU1226" s="767"/>
      <c r="FV1226" s="767"/>
      <c r="FW1226" s="767"/>
      <c r="FX1226" s="767"/>
      <c r="FY1226" s="767"/>
      <c r="FZ1226" s="767"/>
      <c r="GA1226" s="767"/>
      <c r="GB1226" s="767"/>
      <c r="GC1226" s="767"/>
      <c r="GD1226" s="767"/>
      <c r="GE1226" s="767"/>
      <c r="GF1226" s="767"/>
      <c r="GG1226" s="767"/>
      <c r="GH1226" s="767"/>
      <c r="GI1226" s="767"/>
      <c r="GJ1226" s="767"/>
      <c r="GK1226" s="767"/>
      <c r="GL1226" s="767"/>
      <c r="GM1226" s="767"/>
      <c r="GN1226" s="767"/>
      <c r="GO1226" s="767"/>
      <c r="GP1226" s="767"/>
      <c r="GQ1226" s="767"/>
      <c r="GR1226" s="767"/>
      <c r="GS1226" s="767"/>
      <c r="GT1226" s="767"/>
      <c r="GU1226" s="767"/>
      <c r="GV1226" s="767"/>
      <c r="GW1226" s="767"/>
      <c r="GX1226" s="767"/>
      <c r="GY1226" s="767"/>
      <c r="GZ1226" s="767"/>
      <c r="HA1226" s="767"/>
      <c r="HB1226" s="767"/>
      <c r="HC1226" s="767"/>
    </row>
    <row r="1227" spans="1:211" s="864" customFormat="1" ht="13.9" hidden="1" customHeight="1">
      <c r="A1227" s="307"/>
      <c r="B1227" s="351"/>
      <c r="C1227" s="971" t="str">
        <f>IF('1C TSspéc18'!Q$17&lt;&gt;0,'1C TSspéc18'!$B$12,"")</f>
        <v/>
      </c>
      <c r="D1227" s="972"/>
      <c r="E1227" s="973"/>
      <c r="F1227" s="93">
        <f>IF(AND($C1227='1C TSspéc18'!$B$12,'1C TSspéc18'!$B$16="spécifiques",'1C TSspéc18'!$Q$17&lt;&gt;""),'1C TSspéc18'!$Q$21,"")</f>
        <v>0</v>
      </c>
      <c r="G1227" s="863"/>
      <c r="H1227" s="745">
        <v>0.21</v>
      </c>
      <c r="I1227" s="747">
        <v>1</v>
      </c>
      <c r="J1227" s="312"/>
      <c r="K1227" s="680">
        <f t="shared" si="299"/>
        <v>0</v>
      </c>
      <c r="L1227" s="556">
        <f>IF(OR('1C TSspéc18'!$B$12="",'1C TSspéc18'!Q$30=0),0,IF(AND('1C TSspéc18'!$B$12&lt;&gt;"",$K$2="Pôle",'1C TSspéc18'!$C$12="OUI"),(('1C TSspéc18'!Q$22+'1C TSspéc18'!Q$23+'1C TSspéc18'!Q$24+'1C TSspéc18'!Q$25+'1C TSspéc18'!Q$29)/'1C TSspéc18'!Q$17),IF(AND('1C TSspéc18'!$B$12&lt;&gt;"",$K$2="Pôle",'1C TSspéc18'!$C$12="NON"),(('1C TSspéc18'!Q$22+'1C TSspéc18'!Q$23+'1C TSspéc18'!Q$24+'1C TSspéc18'!Q$25+'1C TSspéc18'!Q$29)/'1C TSspéc18'!Q$30),IF(AND('1C TSspéc18'!$B$12&lt;&gt;"",$K$2&lt;&gt;"Pôle",'1C TSspéc18'!$C$12="OUI"),(('1C TSspéc18'!Q$22+'1C TSspéc18'!Q$23+'1C TSspéc18'!Q$24+'1C TSspéc18'!Q$25+'1C TSspéc18'!Q$26+'1C TSspéc18'!Q$27+'1C TSspéc18'!Q$28+'1C TSspéc18'!Q$29)/'1C TSspéc18'!Q$17),IF(AND('1C TSspéc18'!$B$12&lt;&gt;"",$K$2&lt;&gt;"Pôle",'1C TSspéc18'!$C$12="NON"),(('1C TSspéc18'!Q$22+'1C TSspéc18'!Q$23+'1C TSspéc18'!Q$24+'1C TSspéc18'!Q$25+'1C TSspéc18'!Q$26+'1C TSspéc18'!Q$27+'1C TSspéc18'!Q$28+'1C TSspéc18'!Q$29)/'1C TSspéc18'!Q$30))))))</f>
        <v>0</v>
      </c>
      <c r="M1227" s="556">
        <f>IF(OR('1C TSspéc18'!$B$12="",'1C TSspéc18'!Q$30=0),0,IF(AND('1C TSspéc18'!$B$12&lt;&gt;"",$K$2="Pôle",'1C TSspéc18'!$C$12="OUI"),(('1C TSspéc18'!Q$26+'1C TSspéc18'!Q$27+'1C TSspéc18'!Q$28)/'1C TSspéc18'!Q$17),IF(AND('1C TSspéc18'!$B$12&lt;&gt;"",$K$2="Pôle",'1C TSspéc18'!$C$12="NON"),(('1C TSspéc18'!Q$26+'1C TSspéc18'!Q$27+'1C TSspéc18'!Q$28)/'1C TSspéc18'!Q$30),IF(AND('1C TSspéc18'!$B$12&lt;&gt;"",$K$2&lt;&gt;"Pôle"),0))))</f>
        <v>0</v>
      </c>
      <c r="N1227" s="557">
        <f>IF(AND('1C TSspéc18'!$B$12&lt;&gt;0,'1C TSspéc18'!$Q$30&lt;&gt;0),L1227+M1227,0)</f>
        <v>0</v>
      </c>
      <c r="O1227" s="893" t="str">
        <f>IF(AND('1C TSspéc18'!$Q$17&lt;&gt;0,'1C TSspéc18'!$C$12="OUI"),'1C TSspéc18'!$Q$35/'1C TSspéc18'!$Q$17,"")</f>
        <v/>
      </c>
      <c r="P1227" s="543" t="str">
        <f>IF(AND('1C TSspéc18'!$Q$17&lt;&gt;0,'1C TSspéc18'!$C$12="OUI"),'1C TSspéc18'!$Q$36/'1C TSspéc18'!$Q$17,"")</f>
        <v/>
      </c>
      <c r="Q1227" s="543" t="str">
        <f>IF(AND('1C TSspéc18'!$Q$17&lt;&gt;0,'1C TSspéc18'!$C$12="OUI"),'1C TSspéc18'!$Q$37/'1C TSspéc18'!$Q$17,"")</f>
        <v/>
      </c>
      <c r="R1227" s="543" t="str">
        <f>IF(AND('1C TSspéc18'!$Q$17&lt;&gt;0,'1C TSspéc18'!$C$12="OUI"),'1C TSspéc18'!$Q$38/'1C TSspéc18'!$Q$17,"")</f>
        <v/>
      </c>
      <c r="S1227" s="543" t="str">
        <f>IF(AND('1C TSspéc18'!$Q$17&lt;&gt;0,'1C TSspéc18'!$C$12="OUI"),'1C TSspéc18'!$Q$39/'1C TSspéc18'!$Q$17,"")</f>
        <v/>
      </c>
      <c r="T1227" s="543" t="str">
        <f>IF(AND('1C TSspéc18'!$Q$17&lt;&gt;0,'1C TSspéc18'!$C$12="OUI"),'1C TSspéc18'!$Q$40/'1C TSspéc18'!$Q$17,"")</f>
        <v/>
      </c>
      <c r="U1227" s="543" t="str">
        <f>IF(AND('1C TSspéc18'!$Q$17&lt;&gt;0,'1C TSspéc18'!$C$12="OUI"),'1C TSspéc18'!$Q$41/'1C TSspéc18'!$Q$17,"")</f>
        <v/>
      </c>
      <c r="V1227" s="543" t="str">
        <f>IF(AND('1C TSspéc18'!$Q$17&lt;&gt;0,'1C TSspéc18'!$C$12="OUI"),'1C TSspéc18'!$Q$42/'1C TSspéc18'!$Q$17,"")</f>
        <v/>
      </c>
      <c r="W1227" s="543" t="str">
        <f>IF(AND('1C TSspéc18'!$Q$17&lt;&gt;0,'1C TSspéc18'!$C$12="OUI"),'1C TSspéc18'!$Q$43/'1C TSspéc18'!$Q$17,"")</f>
        <v/>
      </c>
      <c r="X1227" s="543" t="str">
        <f>IF(AND('1C TSspéc18'!$Q$17&lt;&gt;0,'1C TSspéc18'!$C$12="OUI"),'1C TSspéc18'!$Q$44/'1C TSspéc18'!$Q$17,"")</f>
        <v/>
      </c>
      <c r="Y1227" s="543" t="str">
        <f>IF(AND('1C TSspéc18'!$Q$17&lt;&gt;0,'1C TSspéc18'!$C$12="OUI"),'1C TSspéc18'!$Q$45/'1C TSspéc18'!$Q$17,"")</f>
        <v/>
      </c>
      <c r="Z1227" s="543" t="str">
        <f>IF(AND('1C TSspéc18'!$Q$17&lt;&gt;0,'1C TSspéc18'!$C$12="OUI"),'1C TSspéc18'!$Q$46/'1C TSspéc18'!$Q$17,"")</f>
        <v/>
      </c>
      <c r="AA1227" s="543" t="str">
        <f>IF(AND('1C TSspéc18'!$Q$17&lt;&gt;0,'1C TSspéc18'!$C$12="OUI"),'1C TSspéc18'!$Q$47/'1C TSspéc18'!$Q$17,"")</f>
        <v/>
      </c>
      <c r="AB1227" s="543" t="str">
        <f>IF(AND('1C TSspéc18'!$Q$17&lt;&gt;0,'1C TSspéc18'!$C$12="OUI"),'1C TSspéc18'!$Q$48/'1C TSspéc18'!$Q$17,"")</f>
        <v/>
      </c>
      <c r="AC1227" s="543" t="str">
        <f>IF(AND('1C TSspéc18'!$Q$17&lt;&gt;0,'1C TSspéc18'!$C$12="OUI"),'1C TSspéc18'!$Q$49/'1C TSspéc18'!$Q$17,"")</f>
        <v/>
      </c>
      <c r="AD1227" s="543" t="str">
        <f>IF(AND('1C TSspéc18'!$Q$17&lt;&gt;0,'1C TSspéc18'!$C$12="OUI"),'1C TSspéc18'!$Q$50/'1C TSspéc18'!$Q$17,"")</f>
        <v/>
      </c>
      <c r="AE1227" s="543" t="str">
        <f>IF(AND('1C TSspéc18'!$Q$17&lt;&gt;0,'1C TSspéc18'!$C$12="OUI"),'1C TSspéc18'!$Q$51/'1C TSspéc18'!$Q$17,"")</f>
        <v/>
      </c>
      <c r="AF1227" s="543" t="str">
        <f>IF(AND('1C TSspéc18'!$Q$17&lt;&gt;0,'1C TSspéc18'!$C$12="OUI"),'1C TSspéc18'!$Q$52/'1C TSspéc18'!$Q$17,"")</f>
        <v/>
      </c>
      <c r="AG1227" s="543" t="str">
        <f>IF(AND('1C TSspéc18'!$Q$17&lt;&gt;0,'1C TSspéc18'!$C$12="OUI"),'1C TSspéc18'!$Q$53/'1C TSspéc18'!$Q$17,"")</f>
        <v/>
      </c>
      <c r="AH1227" s="543" t="str">
        <f>IF(AND('1C TSspéc18'!$Q$17&lt;&gt;0,'1C TSspéc18'!$C$12="OUI"),'1C TSspéc18'!$Q$54/'1C TSspéc18'!$Q$17,"")</f>
        <v/>
      </c>
      <c r="AI1227" s="543" t="str">
        <f>IF(AND('1C TSspéc18'!$Q$17&lt;&gt;0,'1C TSspéc18'!$C$12="OUI"),'1C TSspéc18'!$Q$55/'1C TSspéc18'!$Q$17,"")</f>
        <v/>
      </c>
      <c r="AJ1227" s="543" t="str">
        <f>IF(AND('1C TSspéc18'!$Q$17&lt;&gt;0,'1C TSspéc18'!$C$12="OUI"),'1C TSspéc18'!$Q$56/'1C TSspéc18'!$Q$17,"")</f>
        <v/>
      </c>
      <c r="AK1227" s="543" t="str">
        <f>IF(AND('1C TSspéc18'!$Q$17&lt;&gt;0,'1C TSspéc18'!$C$12="OUI"),'1C TSspéc18'!$Q$57/'1C TSspéc18'!$Q$17,"")</f>
        <v/>
      </c>
      <c r="AL1227" s="72">
        <f>IF(AND('1C TSspéc18'!$Q$17&lt;&gt;0,'1C TSspéc18'!$C$12="OUI"),N1227+AK1227,N1227)</f>
        <v>0</v>
      </c>
      <c r="AM1227" s="417">
        <f t="shared" si="325"/>
        <v>0</v>
      </c>
      <c r="AN1227" s="417">
        <f t="shared" si="326"/>
        <v>0</v>
      </c>
      <c r="AO1227" s="418" t="str">
        <f>IF(AND('1C TSspéc18'!$Q$17&lt;&gt;0,'1C TSspéc18'!$Q$30&lt;&gt;0),AM1227+AN1227,"")</f>
        <v/>
      </c>
      <c r="AP1227" s="573" t="str">
        <f>IF(AND('1C TSspéc18'!$Q$17&lt;&gt;0,'1C TSspéc18'!$Q$30&lt;&gt;0),AM1227-AR1227,"")</f>
        <v/>
      </c>
      <c r="AQ1227" s="583">
        <f t="shared" si="327"/>
        <v>0</v>
      </c>
      <c r="AR1227" s="596"/>
      <c r="AS1227" s="102"/>
      <c r="AT1227" s="27" t="str">
        <f>IF(('1C TSspéc18'!Q$17*FICHE!$C$14&lt;J1227),"Forfait limité à "&amp;FICHE!$C$14&amp;"€/jour","")</f>
        <v/>
      </c>
      <c r="AU1227" s="592"/>
      <c r="AV1227" s="824"/>
      <c r="AW1227" s="824"/>
      <c r="AX1227" s="824"/>
      <c r="AY1227" s="824"/>
      <c r="AZ1227" s="824"/>
      <c r="BA1227" s="767"/>
      <c r="BB1227" s="767"/>
      <c r="BC1227" s="767"/>
      <c r="BD1227" s="767"/>
      <c r="BE1227" s="767"/>
      <c r="BF1227" s="767"/>
      <c r="BG1227" s="767"/>
      <c r="BH1227" s="767"/>
      <c r="BI1227" s="767"/>
      <c r="BJ1227" s="767"/>
      <c r="BK1227" s="767"/>
      <c r="BL1227" s="767"/>
      <c r="BM1227" s="767"/>
      <c r="BN1227" s="767"/>
      <c r="BO1227" s="767"/>
      <c r="BP1227" s="767"/>
      <c r="BQ1227" s="767"/>
      <c r="BR1227" s="767"/>
      <c r="BS1227" s="767"/>
      <c r="BT1227" s="767"/>
      <c r="BU1227" s="767"/>
      <c r="BV1227" s="767"/>
      <c r="BW1227" s="767"/>
      <c r="BX1227" s="767"/>
      <c r="BY1227" s="767"/>
      <c r="BZ1227" s="767"/>
      <c r="CA1227" s="767"/>
      <c r="CB1227" s="767"/>
      <c r="CC1227" s="767"/>
      <c r="CD1227" s="767"/>
      <c r="CE1227" s="767"/>
      <c r="CF1227" s="767"/>
      <c r="CG1227" s="767"/>
      <c r="CH1227" s="767"/>
      <c r="CI1227" s="767"/>
      <c r="CJ1227" s="767"/>
      <c r="CK1227" s="767"/>
      <c r="CL1227" s="767"/>
      <c r="CM1227" s="767"/>
      <c r="CN1227" s="767"/>
      <c r="CO1227" s="767"/>
      <c r="CP1227" s="767"/>
      <c r="CQ1227" s="767"/>
      <c r="CR1227" s="767"/>
      <c r="CS1227" s="767"/>
      <c r="CT1227" s="767"/>
      <c r="CU1227" s="767"/>
      <c r="CV1227" s="767"/>
      <c r="CW1227" s="767"/>
      <c r="CX1227" s="767"/>
      <c r="CY1227" s="767"/>
      <c r="CZ1227" s="767"/>
      <c r="DA1227" s="767"/>
      <c r="DB1227" s="767"/>
      <c r="DC1227" s="767"/>
      <c r="DD1227" s="767"/>
      <c r="DE1227" s="767"/>
      <c r="DF1227" s="767"/>
      <c r="DG1227" s="767"/>
      <c r="DH1227" s="767"/>
      <c r="DI1227" s="767"/>
      <c r="DJ1227" s="767"/>
      <c r="DK1227" s="767"/>
      <c r="DL1227" s="767"/>
      <c r="DM1227" s="767"/>
      <c r="DN1227" s="767"/>
      <c r="DO1227" s="767"/>
      <c r="DP1227" s="767"/>
      <c r="DQ1227" s="767"/>
      <c r="DR1227" s="767"/>
      <c r="DS1227" s="767"/>
      <c r="DT1227" s="767"/>
      <c r="DU1227" s="767"/>
      <c r="DV1227" s="767"/>
      <c r="DW1227" s="767"/>
      <c r="DX1227" s="767"/>
      <c r="DY1227" s="767"/>
      <c r="DZ1227" s="767"/>
      <c r="EA1227" s="767"/>
      <c r="EB1227" s="767"/>
      <c r="EC1227" s="767"/>
      <c r="ED1227" s="767"/>
      <c r="EE1227" s="767"/>
      <c r="EF1227" s="767"/>
      <c r="EG1227" s="767"/>
      <c r="EH1227" s="767"/>
      <c r="EI1227" s="767"/>
      <c r="EJ1227" s="767"/>
      <c r="EK1227" s="767"/>
      <c r="EL1227" s="767"/>
      <c r="EM1227" s="767"/>
      <c r="EN1227" s="767"/>
      <c r="EO1227" s="767"/>
      <c r="EP1227" s="767"/>
      <c r="EQ1227" s="767"/>
      <c r="ER1227" s="767"/>
      <c r="ES1227" s="767"/>
      <c r="ET1227" s="767"/>
      <c r="EU1227" s="767"/>
      <c r="EV1227" s="767"/>
      <c r="EW1227" s="767"/>
      <c r="EX1227" s="767"/>
      <c r="EY1227" s="767"/>
      <c r="EZ1227" s="767"/>
      <c r="FA1227" s="767"/>
      <c r="FB1227" s="767"/>
      <c r="FC1227" s="767"/>
      <c r="FD1227" s="767"/>
      <c r="FE1227" s="767"/>
      <c r="FF1227" s="767"/>
      <c r="FG1227" s="767"/>
      <c r="FH1227" s="767"/>
      <c r="FI1227" s="767"/>
      <c r="FJ1227" s="767"/>
      <c r="FK1227" s="767"/>
      <c r="FL1227" s="767"/>
      <c r="FM1227" s="767"/>
      <c r="FN1227" s="767"/>
      <c r="FO1227" s="767"/>
      <c r="FP1227" s="767"/>
      <c r="FQ1227" s="767"/>
      <c r="FR1227" s="767"/>
      <c r="FS1227" s="767"/>
      <c r="FT1227" s="767"/>
      <c r="FU1227" s="767"/>
      <c r="FV1227" s="767"/>
      <c r="FW1227" s="767"/>
      <c r="FX1227" s="767"/>
      <c r="FY1227" s="767"/>
      <c r="FZ1227" s="767"/>
      <c r="GA1227" s="767"/>
      <c r="GB1227" s="767"/>
      <c r="GC1227" s="767"/>
      <c r="GD1227" s="767"/>
      <c r="GE1227" s="767"/>
      <c r="GF1227" s="767"/>
      <c r="GG1227" s="767"/>
      <c r="GH1227" s="767"/>
      <c r="GI1227" s="767"/>
      <c r="GJ1227" s="767"/>
      <c r="GK1227" s="767"/>
      <c r="GL1227" s="767"/>
      <c r="GM1227" s="767"/>
      <c r="GN1227" s="767"/>
      <c r="GO1227" s="767"/>
      <c r="GP1227" s="767"/>
      <c r="GQ1227" s="767"/>
      <c r="GR1227" s="767"/>
      <c r="GS1227" s="767"/>
      <c r="GT1227" s="767"/>
      <c r="GU1227" s="767"/>
      <c r="GV1227" s="767"/>
      <c r="GW1227" s="767"/>
      <c r="GX1227" s="767"/>
      <c r="GY1227" s="767"/>
      <c r="GZ1227" s="767"/>
      <c r="HA1227" s="767"/>
      <c r="HB1227" s="767"/>
      <c r="HC1227" s="767"/>
    </row>
    <row r="1228" spans="1:211" s="864" customFormat="1" ht="13.9" hidden="1" customHeight="1">
      <c r="A1228" s="307"/>
      <c r="B1228" s="351"/>
      <c r="C1228" s="971" t="str">
        <f>IF('1C TSspéc18'!R$17&lt;&gt;0,'1C TSspéc18'!$B$12,"")</f>
        <v/>
      </c>
      <c r="D1228" s="972"/>
      <c r="E1228" s="973"/>
      <c r="F1228" s="93">
        <f>IF(AND($C1228='1C TSspéc18'!$B$12,'1C TSspéc18'!$B$16="spécifiques",'1C TSspéc18'!$R$17&lt;&gt;""),'1C TSspéc18'!$R$21,"")</f>
        <v>0</v>
      </c>
      <c r="G1228" s="863"/>
      <c r="H1228" s="745">
        <v>0.21</v>
      </c>
      <c r="I1228" s="747">
        <v>1</v>
      </c>
      <c r="J1228" s="312"/>
      <c r="K1228" s="680">
        <f t="shared" si="299"/>
        <v>0</v>
      </c>
      <c r="L1228" s="556">
        <f>IF(OR('1C TSspéc18'!$B$12="",'1C TSspéc18'!R$30=0),0,IF(AND('1C TSspéc18'!$B$12&lt;&gt;"",$K$2="Pôle",'1C TSspéc18'!$C$12="OUI"),(('1C TSspéc18'!R$22+'1C TSspéc18'!R$23+'1C TSspéc18'!R$24+'1C TSspéc18'!R$25+'1C TSspéc18'!R$29)/'1C TSspéc18'!R$17),IF(AND('1C TSspéc18'!$B$12&lt;&gt;"",$K$2="Pôle",'1C TSspéc18'!$C$12="NON"),(('1C TSspéc18'!R$22+'1C TSspéc18'!R$23+'1C TSspéc18'!R$24+'1C TSspéc18'!R$25+'1C TSspéc18'!R$29)/'1C TSspéc18'!R$30),IF(AND('1C TSspéc18'!$B$12&lt;&gt;"",$K$2&lt;&gt;"Pôle",'1C TSspéc18'!$C$12="OUI"),(('1C TSspéc18'!R$22+'1C TSspéc18'!R$23+'1C TSspéc18'!R$24+'1C TSspéc18'!R$25+'1C TSspéc18'!R$26+'1C TSspéc18'!R$27+'1C TSspéc18'!R$28+'1C TSspéc18'!R$29)/'1C TSspéc18'!R$17),IF(AND('1C TSspéc18'!$B$12&lt;&gt;"",$K$2&lt;&gt;"Pôle",'1C TSspéc18'!$C$12="NON"),(('1C TSspéc18'!R$22+'1C TSspéc18'!R$23+'1C TSspéc18'!R$24+'1C TSspéc18'!R$25+'1C TSspéc18'!R$26+'1C TSspéc18'!R$27+'1C TSspéc18'!R$28+'1C TSspéc18'!R$29)/'1C TSspéc18'!R$30))))))</f>
        <v>0</v>
      </c>
      <c r="M1228" s="556">
        <f>IF(OR('1C TSspéc18'!$B$12="",'1C TSspéc18'!R$30=0),0,IF(AND('1C TSspéc18'!$B$12&lt;&gt;"",$K$2="Pôle",'1C TSspéc18'!$C$12="OUI"),(('1C TSspéc18'!R$26+'1C TSspéc18'!R$27+'1C TSspéc18'!R$28)/'1C TSspéc18'!R$17),IF(AND('1C TSspéc18'!$B$12&lt;&gt;"",$K$2="Pôle",'1C TSspéc18'!$C$12="NON"),(('1C TSspéc18'!R$26+'1C TSspéc18'!R$27+'1C TSspéc18'!R$28)/'1C TSspéc18'!R$30),IF(AND('1C TSspéc18'!$B$12&lt;&gt;"",$K$2&lt;&gt;"Pôle"),0))))</f>
        <v>0</v>
      </c>
      <c r="N1228" s="557">
        <f>IF(AND('1C TSspéc18'!$B$12&lt;&gt;0,'1C TSspéc18'!$R$30&lt;&gt;0),L1228+M1228,0)</f>
        <v>0</v>
      </c>
      <c r="O1228" s="893" t="str">
        <f>IF(AND('1C TSspéc18'!$R$17&lt;&gt;0,'1C TSspéc18'!$C$12="OUI"),'1C TSspéc18'!$R$35/'1C TSspéc18'!$R$17,"")</f>
        <v/>
      </c>
      <c r="P1228" s="543" t="str">
        <f>IF(AND('1C TSspéc18'!$R$17&lt;&gt;0,'1C TSspéc18'!$C$12="OUI"),'1C TSspéc18'!$R$36/'1C TSspéc18'!$R$17,"")</f>
        <v/>
      </c>
      <c r="Q1228" s="543" t="str">
        <f>IF(AND('1C TSspéc18'!$R$17&lt;&gt;0,'1C TSspéc18'!$C$12="OUI"),'1C TSspéc18'!$R$37/'1C TSspéc18'!$R$17,"")</f>
        <v/>
      </c>
      <c r="R1228" s="543" t="str">
        <f>IF(AND('1C TSspéc18'!$R$17&lt;&gt;0,'1C TSspéc18'!$C$12="OUI"),'1C TSspéc18'!$R$38/'1C TSspéc18'!$R$17,"")</f>
        <v/>
      </c>
      <c r="S1228" s="543" t="str">
        <f>IF(AND('1C TSspéc18'!$R$17&lt;&gt;0,'1C TSspéc18'!$C$12="OUI"),'1C TSspéc18'!$R$39/'1C TSspéc18'!$R$17,"")</f>
        <v/>
      </c>
      <c r="T1228" s="543" t="str">
        <f>IF(AND('1C TSspéc18'!$R$17&lt;&gt;0,'1C TSspéc18'!$C$12="OUI"),'1C TSspéc18'!$R$40/'1C TSspéc18'!$R$17,"")</f>
        <v/>
      </c>
      <c r="U1228" s="543" t="str">
        <f>IF(AND('1C TSspéc18'!$R$17&lt;&gt;0,'1C TSspéc18'!$C$12="OUI"),'1C TSspéc18'!$R$41/'1C TSspéc18'!$R$17,"")</f>
        <v/>
      </c>
      <c r="V1228" s="543" t="str">
        <f>IF(AND('1C TSspéc18'!$R$17&lt;&gt;0,'1C TSspéc18'!$C$12="OUI"),'1C TSspéc18'!$R$42/'1C TSspéc18'!$R$17,"")</f>
        <v/>
      </c>
      <c r="W1228" s="543" t="str">
        <f>IF(AND('1C TSspéc18'!$R$17&lt;&gt;0,'1C TSspéc18'!$C$12="OUI"),'1C TSspéc18'!$R$43/'1C TSspéc18'!$R$17,"")</f>
        <v/>
      </c>
      <c r="X1228" s="543" t="str">
        <f>IF(AND('1C TSspéc18'!$R$17&lt;&gt;0,'1C TSspéc18'!$C$12="OUI"),'1C TSspéc18'!$R$44/'1C TSspéc18'!$R$17,"")</f>
        <v/>
      </c>
      <c r="Y1228" s="543" t="str">
        <f>IF(AND('1C TSspéc18'!$R$17&lt;&gt;0,'1C TSspéc18'!$C$12="OUI"),'1C TSspéc18'!$R$45/'1C TSspéc18'!$R$17,"")</f>
        <v/>
      </c>
      <c r="Z1228" s="543" t="str">
        <f>IF(AND('1C TSspéc18'!$R$17&lt;&gt;0,'1C TSspéc18'!$C$12="OUI"),'1C TSspéc18'!$R$46/'1C TSspéc18'!$R$17,"")</f>
        <v/>
      </c>
      <c r="AA1228" s="543" t="str">
        <f>IF(AND('1C TSspéc18'!$R$17&lt;&gt;0,'1C TSspéc18'!$C$12="OUI"),'1C TSspéc18'!$R$47/'1C TSspéc18'!$R$17,"")</f>
        <v/>
      </c>
      <c r="AB1228" s="543" t="str">
        <f>IF(AND('1C TSspéc18'!$R$17&lt;&gt;0,'1C TSspéc18'!$C$12="OUI"),'1C TSspéc18'!$R$48/'1C TSspéc18'!$R$17,"")</f>
        <v/>
      </c>
      <c r="AC1228" s="543" t="str">
        <f>IF(AND('1C TSspéc18'!$R$17&lt;&gt;0,'1C TSspéc18'!$C$12="OUI"),'1C TSspéc18'!$R$49/'1C TSspéc18'!$R$17,"")</f>
        <v/>
      </c>
      <c r="AD1228" s="543" t="str">
        <f>IF(AND('1C TSspéc18'!$R$17&lt;&gt;0,'1C TSspéc18'!$C$12="OUI"),'1C TSspéc18'!$R$50/'1C TSspéc18'!$R$17,"")</f>
        <v/>
      </c>
      <c r="AE1228" s="543" t="str">
        <f>IF(AND('1C TSspéc18'!$R$17&lt;&gt;0,'1C TSspéc18'!$C$12="OUI"),'1C TSspéc18'!$R$51/'1C TSspéc18'!$R$17,"")</f>
        <v/>
      </c>
      <c r="AF1228" s="543" t="str">
        <f>IF(AND('1C TSspéc18'!$R$17&lt;&gt;0,'1C TSspéc18'!$C$12="OUI"),'1C TSspéc18'!$R$52/'1C TSspéc18'!$R$17,"")</f>
        <v/>
      </c>
      <c r="AG1228" s="543" t="str">
        <f>IF(AND('1C TSspéc18'!$R$17&lt;&gt;0,'1C TSspéc18'!$C$12="OUI"),'1C TSspéc18'!$R$53/'1C TSspéc18'!$R$17,"")</f>
        <v/>
      </c>
      <c r="AH1228" s="543" t="str">
        <f>IF(AND('1C TSspéc18'!$R$17&lt;&gt;0,'1C TSspéc18'!$C$12="OUI"),'1C TSspéc18'!$R$54/'1C TSspéc18'!$R$17,"")</f>
        <v/>
      </c>
      <c r="AI1228" s="543" t="str">
        <f>IF(AND('1C TSspéc18'!$R$17&lt;&gt;0,'1C TSspéc18'!$C$12="OUI"),'1C TSspéc18'!$R$55/'1C TSspéc18'!$R$17,"")</f>
        <v/>
      </c>
      <c r="AJ1228" s="543" t="str">
        <f>IF(AND('1C TSspéc18'!$R$17&lt;&gt;0,'1C TSspéc18'!$C$12="OUI"),'1C TSspéc18'!$R$56/'1C TSspéc18'!$R$17,"")</f>
        <v/>
      </c>
      <c r="AK1228" s="543" t="str">
        <f>IF(AND('1C TSspéc18'!$R$17&lt;&gt;0,'1C TSspéc18'!$C$12="OUI"),'1C TSspéc18'!$R$57/'1C TSspéc18'!$R$17,"")</f>
        <v/>
      </c>
      <c r="AL1228" s="72">
        <f>IF(AND('1C TSspéc18'!$R$17&lt;&gt;0,'1C TSspéc18'!$C$12="OUI"),N1228+AK1228,N1228)</f>
        <v>0</v>
      </c>
      <c r="AM1228" s="417">
        <f t="shared" si="325"/>
        <v>0</v>
      </c>
      <c r="AN1228" s="417">
        <f t="shared" si="326"/>
        <v>0</v>
      </c>
      <c r="AO1228" s="418" t="str">
        <f>IF(AND('1C TSspéc18'!$R$17&lt;&gt;0,'1C TSspéc18'!$R$30&lt;&gt;0),AM1228+AN1228,"")</f>
        <v/>
      </c>
      <c r="AP1228" s="573" t="str">
        <f>IF(AND('1C TSspéc18'!$R$17&lt;&gt;0,'1C TSspéc18'!$R$30&lt;&gt;0),AM1228-AR1228,"")</f>
        <v/>
      </c>
      <c r="AQ1228" s="583">
        <f t="shared" si="327"/>
        <v>0</v>
      </c>
      <c r="AR1228" s="596"/>
      <c r="AS1228" s="102"/>
      <c r="AT1228" s="27" t="str">
        <f>IF(('1C TSspéc18'!R$17*FICHE!$C$14&lt;J1228),"Forfait limité à "&amp;FICHE!$C$14&amp;"€/jour","")</f>
        <v/>
      </c>
      <c r="AU1228" s="592"/>
      <c r="AV1228" s="824"/>
      <c r="AW1228" s="824"/>
      <c r="AX1228" s="824"/>
      <c r="AY1228" s="824"/>
      <c r="AZ1228" s="824"/>
      <c r="BA1228" s="767"/>
      <c r="BB1228" s="767"/>
      <c r="BC1228" s="767"/>
      <c r="BD1228" s="767"/>
      <c r="BE1228" s="767"/>
      <c r="BF1228" s="767"/>
      <c r="BG1228" s="767"/>
      <c r="BH1228" s="767"/>
      <c r="BI1228" s="767"/>
      <c r="BJ1228" s="767"/>
      <c r="BK1228" s="767"/>
      <c r="BL1228" s="767"/>
      <c r="BM1228" s="767"/>
      <c r="BN1228" s="767"/>
      <c r="BO1228" s="767"/>
      <c r="BP1228" s="767"/>
      <c r="BQ1228" s="767"/>
      <c r="BR1228" s="767"/>
      <c r="BS1228" s="767"/>
      <c r="BT1228" s="767"/>
      <c r="BU1228" s="767"/>
      <c r="BV1228" s="767"/>
      <c r="BW1228" s="767"/>
      <c r="BX1228" s="767"/>
      <c r="BY1228" s="767"/>
      <c r="BZ1228" s="767"/>
      <c r="CA1228" s="767"/>
      <c r="CB1228" s="767"/>
      <c r="CC1228" s="767"/>
      <c r="CD1228" s="767"/>
      <c r="CE1228" s="767"/>
      <c r="CF1228" s="767"/>
      <c r="CG1228" s="767"/>
      <c r="CH1228" s="767"/>
      <c r="CI1228" s="767"/>
      <c r="CJ1228" s="767"/>
      <c r="CK1228" s="767"/>
      <c r="CL1228" s="767"/>
      <c r="CM1228" s="767"/>
      <c r="CN1228" s="767"/>
      <c r="CO1228" s="767"/>
      <c r="CP1228" s="767"/>
      <c r="CQ1228" s="767"/>
      <c r="CR1228" s="767"/>
      <c r="CS1228" s="767"/>
      <c r="CT1228" s="767"/>
      <c r="CU1228" s="767"/>
      <c r="CV1228" s="767"/>
      <c r="CW1228" s="767"/>
      <c r="CX1228" s="767"/>
      <c r="CY1228" s="767"/>
      <c r="CZ1228" s="767"/>
      <c r="DA1228" s="767"/>
      <c r="DB1228" s="767"/>
      <c r="DC1228" s="767"/>
      <c r="DD1228" s="767"/>
      <c r="DE1228" s="767"/>
      <c r="DF1228" s="767"/>
      <c r="DG1228" s="767"/>
      <c r="DH1228" s="767"/>
      <c r="DI1228" s="767"/>
      <c r="DJ1228" s="767"/>
      <c r="DK1228" s="767"/>
      <c r="DL1228" s="767"/>
      <c r="DM1228" s="767"/>
      <c r="DN1228" s="767"/>
      <c r="DO1228" s="767"/>
      <c r="DP1228" s="767"/>
      <c r="DQ1228" s="767"/>
      <c r="DR1228" s="767"/>
      <c r="DS1228" s="767"/>
      <c r="DT1228" s="767"/>
      <c r="DU1228" s="767"/>
      <c r="DV1228" s="767"/>
      <c r="DW1228" s="767"/>
      <c r="DX1228" s="767"/>
      <c r="DY1228" s="767"/>
      <c r="DZ1228" s="767"/>
      <c r="EA1228" s="767"/>
      <c r="EB1228" s="767"/>
      <c r="EC1228" s="767"/>
      <c r="ED1228" s="767"/>
      <c r="EE1228" s="767"/>
      <c r="EF1228" s="767"/>
      <c r="EG1228" s="767"/>
      <c r="EH1228" s="767"/>
      <c r="EI1228" s="767"/>
      <c r="EJ1228" s="767"/>
      <c r="EK1228" s="767"/>
      <c r="EL1228" s="767"/>
      <c r="EM1228" s="767"/>
      <c r="EN1228" s="767"/>
      <c r="EO1228" s="767"/>
      <c r="EP1228" s="767"/>
      <c r="EQ1228" s="767"/>
      <c r="ER1228" s="767"/>
      <c r="ES1228" s="767"/>
      <c r="ET1228" s="767"/>
      <c r="EU1228" s="767"/>
      <c r="EV1228" s="767"/>
      <c r="EW1228" s="767"/>
      <c r="EX1228" s="767"/>
      <c r="EY1228" s="767"/>
      <c r="EZ1228" s="767"/>
      <c r="FA1228" s="767"/>
      <c r="FB1228" s="767"/>
      <c r="FC1228" s="767"/>
      <c r="FD1228" s="767"/>
      <c r="FE1228" s="767"/>
      <c r="FF1228" s="767"/>
      <c r="FG1228" s="767"/>
      <c r="FH1228" s="767"/>
      <c r="FI1228" s="767"/>
      <c r="FJ1228" s="767"/>
      <c r="FK1228" s="767"/>
      <c r="FL1228" s="767"/>
      <c r="FM1228" s="767"/>
      <c r="FN1228" s="767"/>
      <c r="FO1228" s="767"/>
      <c r="FP1228" s="767"/>
      <c r="FQ1228" s="767"/>
      <c r="FR1228" s="767"/>
      <c r="FS1228" s="767"/>
      <c r="FT1228" s="767"/>
      <c r="FU1228" s="767"/>
      <c r="FV1228" s="767"/>
      <c r="FW1228" s="767"/>
      <c r="FX1228" s="767"/>
      <c r="FY1228" s="767"/>
      <c r="FZ1228" s="767"/>
      <c r="GA1228" s="767"/>
      <c r="GB1228" s="767"/>
      <c r="GC1228" s="767"/>
      <c r="GD1228" s="767"/>
      <c r="GE1228" s="767"/>
      <c r="GF1228" s="767"/>
      <c r="GG1228" s="767"/>
      <c r="GH1228" s="767"/>
      <c r="GI1228" s="767"/>
      <c r="GJ1228" s="767"/>
      <c r="GK1228" s="767"/>
      <c r="GL1228" s="767"/>
      <c r="GM1228" s="767"/>
      <c r="GN1228" s="767"/>
      <c r="GO1228" s="767"/>
      <c r="GP1228" s="767"/>
      <c r="GQ1228" s="767"/>
      <c r="GR1228" s="767"/>
      <c r="GS1228" s="767"/>
      <c r="GT1228" s="767"/>
      <c r="GU1228" s="767"/>
      <c r="GV1228" s="767"/>
      <c r="GW1228" s="767"/>
      <c r="GX1228" s="767"/>
      <c r="GY1228" s="767"/>
      <c r="GZ1228" s="767"/>
      <c r="HA1228" s="767"/>
      <c r="HB1228" s="767"/>
      <c r="HC1228" s="767"/>
    </row>
    <row r="1229" spans="1:211" s="864" customFormat="1" ht="13.9" hidden="1" customHeight="1">
      <c r="A1229" s="307"/>
      <c r="B1229" s="351"/>
      <c r="C1229" s="971" t="str">
        <f>IF('1C TSspéc18'!S$17&lt;&gt;0,'1C TSspéc18'!$B$12,"")</f>
        <v/>
      </c>
      <c r="D1229" s="972"/>
      <c r="E1229" s="973"/>
      <c r="F1229" s="93">
        <f>IF(AND($C1229='1C TSspéc18'!$B$12,'1C TSspéc18'!$B$16="spécifiques",'1C TSspéc18'!$S$17&lt;&gt;""),'1C TSspéc18'!$S$21,"")</f>
        <v>0</v>
      </c>
      <c r="G1229" s="863"/>
      <c r="H1229" s="745">
        <v>0.21</v>
      </c>
      <c r="I1229" s="747">
        <v>1</v>
      </c>
      <c r="J1229" s="312"/>
      <c r="K1229" s="680">
        <f t="shared" si="299"/>
        <v>0</v>
      </c>
      <c r="L1229" s="556">
        <f>IF(OR('1C TSspéc18'!$B$12="",'1C TSspéc18'!S$30=0),0,IF(AND('1C TSspéc18'!$B$12&lt;&gt;"",$K$2="Pôle",'1C TSspéc18'!$C$12="OUI"),(('1C TSspéc18'!S$22+'1C TSspéc18'!S$23+'1C TSspéc18'!S$24+'1C TSspéc18'!S$25+'1C TSspéc18'!S$29)/'1C TSspéc18'!S$17),IF(AND('1C TSspéc18'!$B$12&lt;&gt;"",$K$2="Pôle",'1C TSspéc18'!$C$12="NON"),(('1C TSspéc18'!S$22+'1C TSspéc18'!S$23+'1C TSspéc18'!S$24+'1C TSspéc18'!S$25+'1C TSspéc18'!S$29)/'1C TSspéc18'!S$30),IF(AND('1C TSspéc18'!$B$12&lt;&gt;"",$K$2&lt;&gt;"Pôle",'1C TSspéc18'!$C$12="OUI"),(('1C TSspéc18'!S$22+'1C TSspéc18'!S$23+'1C TSspéc18'!S$24+'1C TSspéc18'!S$25+'1C TSspéc18'!S$26+'1C TSspéc18'!S$27+'1C TSspéc18'!S$28+'1C TSspéc18'!S$29)/'1C TSspéc18'!S$17),IF(AND('1C TSspéc18'!$B$12&lt;&gt;"",$K$2&lt;&gt;"Pôle",'1C TSspéc18'!$C$12="NON"),(('1C TSspéc18'!S$22+'1C TSspéc18'!S$23+'1C TSspéc18'!S$24+'1C TSspéc18'!S$25+'1C TSspéc18'!S$26+'1C TSspéc18'!S$27+'1C TSspéc18'!S$28+'1C TSspéc18'!S$29)/'1C TSspéc18'!S$30))))))</f>
        <v>0</v>
      </c>
      <c r="M1229" s="556">
        <f>IF(OR('1C TSspéc18'!$B$12="",'1C TSspéc18'!S$30=0),0,IF(AND('1C TSspéc18'!$B$12&lt;&gt;"",$K$2="Pôle",'1C TSspéc18'!$C$12="OUI"),(('1C TSspéc18'!S$26+'1C TSspéc18'!S$27+'1C TSspéc18'!S$28)/'1C TSspéc18'!S$17),IF(AND('1C TSspéc18'!$B$12&lt;&gt;"",$K$2="Pôle",'1C TSspéc18'!$C$12="NON"),(('1C TSspéc18'!S$26+'1C TSspéc18'!S$27+'1C TSspéc18'!S$28)/'1C TSspéc18'!S$30),IF(AND('1C TSspéc18'!$B$12&lt;&gt;"",$K$2&lt;&gt;"Pôle"),0))))</f>
        <v>0</v>
      </c>
      <c r="N1229" s="557">
        <f>IF(AND('1C TSspéc18'!$B$12&lt;&gt;0,'1C TSspéc18'!$S$30&lt;&gt;0),L1229+M1229,0)</f>
        <v>0</v>
      </c>
      <c r="O1229" s="893" t="str">
        <f>IF(AND('1C TSspéc18'!$S$17&lt;&gt;0,'1C TSspéc18'!$C$12="OUI"),'1C TSspéc18'!$S$35/'1C TSspéc18'!$S$17,"")</f>
        <v/>
      </c>
      <c r="P1229" s="543" t="str">
        <f>IF(AND('1C TSspéc18'!$S$17&lt;&gt;0,'1C TSspéc18'!$C$12="OUI"),'1C TSspéc18'!$S$36/'1C TSspéc18'!$S$17,"")</f>
        <v/>
      </c>
      <c r="Q1229" s="543" t="str">
        <f>IF(AND('1C TSspéc18'!$S$17&lt;&gt;0,'1C TSspéc18'!$C$12="OUI"),'1C TSspéc18'!$S$37/'1C TSspéc18'!$S$17,"")</f>
        <v/>
      </c>
      <c r="R1229" s="543" t="str">
        <f>IF(AND('1C TSspéc18'!$S$17&lt;&gt;0,'1C TSspéc18'!$C$12="OUI"),'1C TSspéc18'!$S$38/'1C TSspéc18'!$S$17,"")</f>
        <v/>
      </c>
      <c r="S1229" s="543" t="str">
        <f>IF(AND('1C TSspéc18'!$S$17&lt;&gt;0,'1C TSspéc18'!$C$12="OUI"),'1C TSspéc18'!$S$39/'1C TSspéc18'!$S$17,"")</f>
        <v/>
      </c>
      <c r="T1229" s="543" t="str">
        <f>IF(AND('1C TSspéc18'!$S$17&lt;&gt;0,'1C TSspéc18'!$C$12="OUI"),'1C TSspéc18'!$S$40/'1C TSspéc18'!$S$17,"")</f>
        <v/>
      </c>
      <c r="U1229" s="543" t="str">
        <f>IF(AND('1C TSspéc18'!$S$17&lt;&gt;0,'1C TSspéc18'!$C$12="OUI"),'1C TSspéc18'!$S$41/'1C TSspéc18'!$S$17,"")</f>
        <v/>
      </c>
      <c r="V1229" s="543" t="str">
        <f>IF(AND('1C TSspéc18'!$S$17&lt;&gt;0,'1C TSspéc18'!$C$12="OUI"),'1C TSspéc18'!$S$42/'1C TSspéc18'!$S$17,"")</f>
        <v/>
      </c>
      <c r="W1229" s="543" t="str">
        <f>IF(AND('1C TSspéc18'!$S$17&lt;&gt;0,'1C TSspéc18'!$C$12="OUI"),'1C TSspéc18'!$S$43/'1C TSspéc18'!$S$17,"")</f>
        <v/>
      </c>
      <c r="X1229" s="543" t="str">
        <f>IF(AND('1C TSspéc18'!$S$17&lt;&gt;0,'1C TSspéc18'!$C$12="OUI"),'1C TSspéc18'!$S$44/'1C TSspéc18'!$S$17,"")</f>
        <v/>
      </c>
      <c r="Y1229" s="543" t="str">
        <f>IF(AND('1C TSspéc18'!$S$17&lt;&gt;0,'1C TSspéc18'!$C$12="OUI"),'1C TSspéc18'!$S$45/'1C TSspéc18'!$S$17,"")</f>
        <v/>
      </c>
      <c r="Z1229" s="543" t="str">
        <f>IF(AND('1C TSspéc18'!$S$17&lt;&gt;0,'1C TSspéc18'!$C$12="OUI"),'1C TSspéc18'!$S$46/'1C TSspéc18'!$S$17,"")</f>
        <v/>
      </c>
      <c r="AA1229" s="543" t="str">
        <f>IF(AND('1C TSspéc18'!$S$17&lt;&gt;0,'1C TSspéc18'!$C$12="OUI"),'1C TSspéc18'!$S$47/'1C TSspéc18'!$S$17,"")</f>
        <v/>
      </c>
      <c r="AB1229" s="543" t="str">
        <f>IF(AND('1C TSspéc18'!$S$17&lt;&gt;0,'1C TSspéc18'!$C$12="OUI"),'1C TSspéc18'!$S$48/'1C TSspéc18'!$S$17,"")</f>
        <v/>
      </c>
      <c r="AC1229" s="543" t="str">
        <f>IF(AND('1C TSspéc18'!$S$17&lt;&gt;0,'1C TSspéc18'!$C$12="OUI"),'1C TSspéc18'!$S$49/'1C TSspéc18'!$S$17,"")</f>
        <v/>
      </c>
      <c r="AD1229" s="543" t="str">
        <f>IF(AND('1C TSspéc18'!$S$17&lt;&gt;0,'1C TSspéc18'!$C$12="OUI"),'1C TSspéc18'!$S$50/'1C TSspéc18'!$S$17,"")</f>
        <v/>
      </c>
      <c r="AE1229" s="543" t="str">
        <f>IF(AND('1C TSspéc18'!$S$17&lt;&gt;0,'1C TSspéc18'!$C$12="OUI"),'1C TSspéc18'!$S$51/'1C TSspéc18'!$S$17,"")</f>
        <v/>
      </c>
      <c r="AF1229" s="543" t="str">
        <f>IF(AND('1C TSspéc18'!$S$17&lt;&gt;0,'1C TSspéc18'!$C$12="OUI"),'1C TSspéc18'!$S$52/'1C TSspéc18'!$S$17,"")</f>
        <v/>
      </c>
      <c r="AG1229" s="543" t="str">
        <f>IF(AND('1C TSspéc18'!$S$17&lt;&gt;0,'1C TSspéc18'!$C$12="OUI"),'1C TSspéc18'!$S$53/'1C TSspéc18'!$S$17,"")</f>
        <v/>
      </c>
      <c r="AH1229" s="543" t="str">
        <f>IF(AND('1C TSspéc18'!$S$17&lt;&gt;0,'1C TSspéc18'!$C$12="OUI"),'1C TSspéc18'!$S$54/'1C TSspéc18'!$S$17,"")</f>
        <v/>
      </c>
      <c r="AI1229" s="543" t="str">
        <f>IF(AND('1C TSspéc18'!$S$17&lt;&gt;0,'1C TSspéc18'!$C$12="OUI"),'1C TSspéc18'!$S$55/'1C TSspéc18'!$S$17,"")</f>
        <v/>
      </c>
      <c r="AJ1229" s="543" t="str">
        <f>IF(AND('1C TSspéc18'!$S$17&lt;&gt;0,'1C TSspéc18'!$C$12="OUI"),'1C TSspéc18'!$S$56/'1C TSspéc18'!$S$17,"")</f>
        <v/>
      </c>
      <c r="AK1229" s="543" t="str">
        <f>IF(AND('1C TSspéc18'!$S$17&lt;&gt;0,'1C TSspéc18'!$C$12="OUI"),'1C TSspéc18'!$S$57/'1C TSspéc18'!$S$17,"")</f>
        <v/>
      </c>
      <c r="AL1229" s="72">
        <f>IF(AND('1C TSspéc18'!$S$17&lt;&gt;0,'1C TSspéc18'!$C$12="OUI"),N1229+AK1229,N1229)</f>
        <v>0</v>
      </c>
      <c r="AM1229" s="417">
        <f t="shared" si="325"/>
        <v>0</v>
      </c>
      <c r="AN1229" s="417">
        <f t="shared" si="326"/>
        <v>0</v>
      </c>
      <c r="AO1229" s="418" t="str">
        <f>IF(AND('1C TSspéc18'!$S$17&lt;&gt;0,'1C TSspéc18'!$S$30&lt;&gt;0),AM1229+AN1229,"")</f>
        <v/>
      </c>
      <c r="AP1229" s="573" t="str">
        <f>IF(AND('1C TSspéc18'!$S$17&lt;&gt;0,'1C TSspéc18'!$S$30&lt;&gt;0),AM1229-AR1229,"")</f>
        <v/>
      </c>
      <c r="AQ1229" s="583">
        <f t="shared" si="327"/>
        <v>0</v>
      </c>
      <c r="AR1229" s="596"/>
      <c r="AS1229" s="102"/>
      <c r="AT1229" s="27" t="str">
        <f>IF(('1C TSspéc18'!S$17*FICHE!$C$14&lt;J1229),"Forfait limité à "&amp;FICHE!$C$14&amp;"€/jour","")</f>
        <v/>
      </c>
      <c r="AU1229" s="592"/>
      <c r="AV1229" s="824"/>
      <c r="AW1229" s="824"/>
      <c r="AX1229" s="824"/>
      <c r="AY1229" s="824"/>
      <c r="AZ1229" s="824"/>
      <c r="BA1229" s="767"/>
      <c r="BB1229" s="767"/>
      <c r="BC1229" s="767"/>
      <c r="BD1229" s="767"/>
      <c r="BE1229" s="767"/>
      <c r="BF1229" s="767"/>
      <c r="BG1229" s="767"/>
      <c r="BH1229" s="767"/>
      <c r="BI1229" s="767"/>
      <c r="BJ1229" s="767"/>
      <c r="BK1229" s="767"/>
      <c r="BL1229" s="767"/>
      <c r="BM1229" s="767"/>
      <c r="BN1229" s="767"/>
      <c r="BO1229" s="767"/>
      <c r="BP1229" s="767"/>
      <c r="BQ1229" s="767"/>
      <c r="BR1229" s="767"/>
      <c r="BS1229" s="767"/>
      <c r="BT1229" s="767"/>
      <c r="BU1229" s="767"/>
      <c r="BV1229" s="767"/>
      <c r="BW1229" s="767"/>
      <c r="BX1229" s="767"/>
      <c r="BY1229" s="767"/>
      <c r="BZ1229" s="767"/>
      <c r="CA1229" s="767"/>
      <c r="CB1229" s="767"/>
      <c r="CC1229" s="767"/>
      <c r="CD1229" s="767"/>
      <c r="CE1229" s="767"/>
      <c r="CF1229" s="767"/>
      <c r="CG1229" s="767"/>
      <c r="CH1229" s="767"/>
      <c r="CI1229" s="767"/>
      <c r="CJ1229" s="767"/>
      <c r="CK1229" s="767"/>
      <c r="CL1229" s="767"/>
      <c r="CM1229" s="767"/>
      <c r="CN1229" s="767"/>
      <c r="CO1229" s="767"/>
      <c r="CP1229" s="767"/>
      <c r="CQ1229" s="767"/>
      <c r="CR1229" s="767"/>
      <c r="CS1229" s="767"/>
      <c r="CT1229" s="767"/>
      <c r="CU1229" s="767"/>
      <c r="CV1229" s="767"/>
      <c r="CW1229" s="767"/>
      <c r="CX1229" s="767"/>
      <c r="CY1229" s="767"/>
      <c r="CZ1229" s="767"/>
      <c r="DA1229" s="767"/>
      <c r="DB1229" s="767"/>
      <c r="DC1229" s="767"/>
      <c r="DD1229" s="767"/>
      <c r="DE1229" s="767"/>
      <c r="DF1229" s="767"/>
      <c r="DG1229" s="767"/>
      <c r="DH1229" s="767"/>
      <c r="DI1229" s="767"/>
      <c r="DJ1229" s="767"/>
      <c r="DK1229" s="767"/>
      <c r="DL1229" s="767"/>
      <c r="DM1229" s="767"/>
      <c r="DN1229" s="767"/>
      <c r="DO1229" s="767"/>
      <c r="DP1229" s="767"/>
      <c r="DQ1229" s="767"/>
      <c r="DR1229" s="767"/>
      <c r="DS1229" s="767"/>
      <c r="DT1229" s="767"/>
      <c r="DU1229" s="767"/>
      <c r="DV1229" s="767"/>
      <c r="DW1229" s="767"/>
      <c r="DX1229" s="767"/>
      <c r="DY1229" s="767"/>
      <c r="DZ1229" s="767"/>
      <c r="EA1229" s="767"/>
      <c r="EB1229" s="767"/>
      <c r="EC1229" s="767"/>
      <c r="ED1229" s="767"/>
      <c r="EE1229" s="767"/>
      <c r="EF1229" s="767"/>
      <c r="EG1229" s="767"/>
      <c r="EH1229" s="767"/>
      <c r="EI1229" s="767"/>
      <c r="EJ1229" s="767"/>
      <c r="EK1229" s="767"/>
      <c r="EL1229" s="767"/>
      <c r="EM1229" s="767"/>
      <c r="EN1229" s="767"/>
      <c r="EO1229" s="767"/>
      <c r="EP1229" s="767"/>
      <c r="EQ1229" s="767"/>
      <c r="ER1229" s="767"/>
      <c r="ES1229" s="767"/>
      <c r="ET1229" s="767"/>
      <c r="EU1229" s="767"/>
      <c r="EV1229" s="767"/>
      <c r="EW1229" s="767"/>
      <c r="EX1229" s="767"/>
      <c r="EY1229" s="767"/>
      <c r="EZ1229" s="767"/>
      <c r="FA1229" s="767"/>
      <c r="FB1229" s="767"/>
      <c r="FC1229" s="767"/>
      <c r="FD1229" s="767"/>
      <c r="FE1229" s="767"/>
      <c r="FF1229" s="767"/>
      <c r="FG1229" s="767"/>
      <c r="FH1229" s="767"/>
      <c r="FI1229" s="767"/>
      <c r="FJ1229" s="767"/>
      <c r="FK1229" s="767"/>
      <c r="FL1229" s="767"/>
      <c r="FM1229" s="767"/>
      <c r="FN1229" s="767"/>
      <c r="FO1229" s="767"/>
      <c r="FP1229" s="767"/>
      <c r="FQ1229" s="767"/>
      <c r="FR1229" s="767"/>
      <c r="FS1229" s="767"/>
      <c r="FT1229" s="767"/>
      <c r="FU1229" s="767"/>
      <c r="FV1229" s="767"/>
      <c r="FW1229" s="767"/>
      <c r="FX1229" s="767"/>
      <c r="FY1229" s="767"/>
      <c r="FZ1229" s="767"/>
      <c r="GA1229" s="767"/>
      <c r="GB1229" s="767"/>
      <c r="GC1229" s="767"/>
      <c r="GD1229" s="767"/>
      <c r="GE1229" s="767"/>
      <c r="GF1229" s="767"/>
      <c r="GG1229" s="767"/>
      <c r="GH1229" s="767"/>
      <c r="GI1229" s="767"/>
      <c r="GJ1229" s="767"/>
      <c r="GK1229" s="767"/>
      <c r="GL1229" s="767"/>
      <c r="GM1229" s="767"/>
      <c r="GN1229" s="767"/>
      <c r="GO1229" s="767"/>
      <c r="GP1229" s="767"/>
      <c r="GQ1229" s="767"/>
      <c r="GR1229" s="767"/>
      <c r="GS1229" s="767"/>
      <c r="GT1229" s="767"/>
      <c r="GU1229" s="767"/>
      <c r="GV1229" s="767"/>
      <c r="GW1229" s="767"/>
      <c r="GX1229" s="767"/>
      <c r="GY1229" s="767"/>
      <c r="GZ1229" s="767"/>
      <c r="HA1229" s="767"/>
      <c r="HB1229" s="767"/>
      <c r="HC1229" s="767"/>
    </row>
    <row r="1230" spans="1:211" s="864" customFormat="1" ht="13.9" hidden="1" customHeight="1">
      <c r="A1230" s="307"/>
      <c r="B1230" s="351"/>
      <c r="C1230" s="971" t="str">
        <f>IF('1C TSspéc18'!T$17&lt;&gt;0,'1C TSspéc18'!$B$12,"")</f>
        <v/>
      </c>
      <c r="D1230" s="972"/>
      <c r="E1230" s="973"/>
      <c r="F1230" s="93">
        <f>IF(AND($C1230='1C TSspéc18'!$B$12,'1C TSspéc18'!$B$16="spécifiques",'1C TSspéc18'!$T$17&lt;&gt;""),'1C TSspéc18'!$T$21,"")</f>
        <v>0</v>
      </c>
      <c r="G1230" s="863"/>
      <c r="H1230" s="745">
        <v>0.21</v>
      </c>
      <c r="I1230" s="747">
        <v>1</v>
      </c>
      <c r="J1230" s="312"/>
      <c r="K1230" s="680">
        <f t="shared" si="299"/>
        <v>0</v>
      </c>
      <c r="L1230" s="556">
        <f>IF(OR('1C TSspéc18'!$B$12="",'1C TSspéc18'!T$30=0),0,IF(AND('1C TSspéc18'!$B$12&lt;&gt;"",$K$2="Pôle",'1C TSspéc18'!$C$12="OUI"),(('1C TSspéc18'!T$22+'1C TSspéc18'!T$23+'1C TSspéc18'!T$24+'1C TSspéc18'!T$25+'1C TSspéc18'!T$29)/'1C TSspéc18'!T$17),IF(AND('1C TSspéc18'!$B$12&lt;&gt;"",$K$2="Pôle",'1C TSspéc18'!$C$12="NON"),(('1C TSspéc18'!T$22+'1C TSspéc18'!T$23+'1C TSspéc18'!T$24+'1C TSspéc18'!T$25+'1C TSspéc18'!T$29)/'1C TSspéc18'!T$30),IF(AND('1C TSspéc18'!$B$12&lt;&gt;"",$K$2&lt;&gt;"Pôle",'1C TSspéc18'!$C$12="OUI"),(('1C TSspéc18'!T$22+'1C TSspéc18'!T$23+'1C TSspéc18'!T$24+'1C TSspéc18'!T$25+'1C TSspéc18'!T$26+'1C TSspéc18'!T$27+'1C TSspéc18'!T$28+'1C TSspéc18'!T$29)/'1C TSspéc18'!T$17),IF(AND('1C TSspéc18'!$B$12&lt;&gt;"",$K$2&lt;&gt;"Pôle",'1C TSspéc18'!$C$12="NON"),(('1C TSspéc18'!T$22+'1C TSspéc18'!T$23+'1C TSspéc18'!T$24+'1C TSspéc18'!T$25+'1C TSspéc18'!T$26+'1C TSspéc18'!T$27+'1C TSspéc18'!T$28+'1C TSspéc18'!T$29)/'1C TSspéc18'!T$30))))))</f>
        <v>0</v>
      </c>
      <c r="M1230" s="556">
        <f>IF(OR('1C TSspéc18'!$B$12="",'1C TSspéc18'!T$30=0),0,IF(AND('1C TSspéc18'!$B$12&lt;&gt;"",$K$2="Pôle",'1C TSspéc18'!$C$12="OUI"),(('1C TSspéc18'!T$26+'1C TSspéc18'!T$27+'1C TSspéc18'!T$28)/'1C TSspéc18'!T$17),IF(AND('1C TSspéc18'!$B$12&lt;&gt;"",$K$2="Pôle",'1C TSspéc18'!$C$12="NON"),(('1C TSspéc18'!T$26+'1C TSspéc18'!T$27+'1C TSspéc18'!T$28)/'1C TSspéc18'!T$30),IF(AND('1C TSspéc18'!$B$12&lt;&gt;"",$K$2&lt;&gt;"Pôle"),0))))</f>
        <v>0</v>
      </c>
      <c r="N1230" s="557">
        <f>IF(AND('1C TSspéc18'!$B$12&lt;&gt;0,'1C TSspéc18'!$T$30&lt;&gt;0),L1230+M1230,0)</f>
        <v>0</v>
      </c>
      <c r="O1230" s="893" t="str">
        <f>IF(AND('1C TSspéc18'!$T$17&lt;&gt;0,'1C TSspéc18'!$C$12="OUI"),'1C TSspéc18'!$T$35/'1C TSspéc18'!$T$17,"")</f>
        <v/>
      </c>
      <c r="P1230" s="543" t="str">
        <f>IF(AND('1C TSspéc18'!$T$17&lt;&gt;0,'1C TSspéc18'!$C$12="OUI"),'1C TSspéc18'!$T$36/'1C TSspéc18'!$T$17,"")</f>
        <v/>
      </c>
      <c r="Q1230" s="543" t="str">
        <f>IF(AND('1C TSspéc18'!$T$17&lt;&gt;0,'1C TSspéc18'!$C$12="OUI"),'1C TSspéc18'!$T$37/'1C TSspéc18'!$T$17,"")</f>
        <v/>
      </c>
      <c r="R1230" s="543" t="str">
        <f>IF(AND('1C TSspéc18'!$T$17&lt;&gt;0,'1C TSspéc18'!$C$12="OUI"),'1C TSspéc18'!$T$38/'1C TSspéc18'!$T$17,"")</f>
        <v/>
      </c>
      <c r="S1230" s="543" t="str">
        <f>IF(AND('1C TSspéc18'!$T$17&lt;&gt;0,'1C TSspéc18'!$C$12="OUI"),'1C TSspéc18'!$T$39/'1C TSspéc18'!$T$17,"")</f>
        <v/>
      </c>
      <c r="T1230" s="543" t="str">
        <f>IF(AND('1C TSspéc18'!$T$17&lt;&gt;0,'1C TSspéc18'!$C$12="OUI"),'1C TSspéc18'!$T$40/'1C TSspéc18'!$T$17,"")</f>
        <v/>
      </c>
      <c r="U1230" s="543" t="str">
        <f>IF(AND('1C TSspéc18'!$T$17&lt;&gt;0,'1C TSspéc18'!$C$12="OUI"),'1C TSspéc18'!$T$41/'1C TSspéc18'!$T$17,"")</f>
        <v/>
      </c>
      <c r="V1230" s="543" t="str">
        <f>IF(AND('1C TSspéc18'!$T$17&lt;&gt;0,'1C TSspéc18'!$C$12="OUI"),'1C TSspéc18'!$T$42/'1C TSspéc18'!$T$17,"")</f>
        <v/>
      </c>
      <c r="W1230" s="543" t="str">
        <f>IF(AND('1C TSspéc18'!$T$17&lt;&gt;0,'1C TSspéc18'!$C$12="OUI"),'1C TSspéc18'!$T$43/'1C TSspéc18'!$T$17,"")</f>
        <v/>
      </c>
      <c r="X1230" s="543" t="str">
        <f>IF(AND('1C TSspéc18'!$T$17&lt;&gt;0,'1C TSspéc18'!$C$12="OUI"),'1C TSspéc18'!$T$44/'1C TSspéc18'!$T$17,"")</f>
        <v/>
      </c>
      <c r="Y1230" s="543" t="str">
        <f>IF(AND('1C TSspéc18'!$T$17&lt;&gt;0,'1C TSspéc18'!$C$12="OUI"),'1C TSspéc18'!$T$45/'1C TSspéc18'!$T$17,"")</f>
        <v/>
      </c>
      <c r="Z1230" s="543" t="str">
        <f>IF(AND('1C TSspéc18'!$T$17&lt;&gt;0,'1C TSspéc18'!$C$12="OUI"),'1C TSspéc18'!$T$46/'1C TSspéc18'!$T$17,"")</f>
        <v/>
      </c>
      <c r="AA1230" s="543" t="str">
        <f>IF(AND('1C TSspéc18'!$T$17&lt;&gt;0,'1C TSspéc18'!$C$12="OUI"),'1C TSspéc18'!$T$47/'1C TSspéc18'!$T$17,"")</f>
        <v/>
      </c>
      <c r="AB1230" s="543" t="str">
        <f>IF(AND('1C TSspéc18'!$T$17&lt;&gt;0,'1C TSspéc18'!$C$12="OUI"),'1C TSspéc18'!$T$48/'1C TSspéc18'!$T$17,"")</f>
        <v/>
      </c>
      <c r="AC1230" s="543" t="str">
        <f>IF(AND('1C TSspéc18'!$T$17&lt;&gt;0,'1C TSspéc18'!$C$12="OUI"),'1C TSspéc18'!$T$49/'1C TSspéc18'!$T$17,"")</f>
        <v/>
      </c>
      <c r="AD1230" s="543" t="str">
        <f>IF(AND('1C TSspéc18'!$T$17&lt;&gt;0,'1C TSspéc18'!$C$12="OUI"),'1C TSspéc18'!$T$50/'1C TSspéc18'!$T$17,"")</f>
        <v/>
      </c>
      <c r="AE1230" s="543" t="str">
        <f>IF(AND('1C TSspéc18'!$T$17&lt;&gt;0,'1C TSspéc18'!$C$12="OUI"),'1C TSspéc18'!$T$51/'1C TSspéc18'!$T$17,"")</f>
        <v/>
      </c>
      <c r="AF1230" s="543" t="str">
        <f>IF(AND('1C TSspéc18'!$T$17&lt;&gt;0,'1C TSspéc18'!$C$12="OUI"),'1C TSspéc18'!$T$52/'1C TSspéc18'!$T$17,"")</f>
        <v/>
      </c>
      <c r="AG1230" s="543" t="str">
        <f>IF(AND('1C TSspéc18'!$T$17&lt;&gt;0,'1C TSspéc18'!$C$12="OUI"),'1C TSspéc18'!$T$53/'1C TSspéc18'!$T$17,"")</f>
        <v/>
      </c>
      <c r="AH1230" s="543" t="str">
        <f>IF(AND('1C TSspéc18'!$T$17&lt;&gt;0,'1C TSspéc18'!$C$12="OUI"),'1C TSspéc18'!$T$54/'1C TSspéc18'!$T$17,"")</f>
        <v/>
      </c>
      <c r="AI1230" s="543" t="str">
        <f>IF(AND('1C TSspéc18'!$T$17&lt;&gt;0,'1C TSspéc18'!$C$12="OUI"),'1C TSspéc18'!$T$55/'1C TSspéc18'!$T$17,"")</f>
        <v/>
      </c>
      <c r="AJ1230" s="543" t="str">
        <f>IF(AND('1C TSspéc18'!$T$17&lt;&gt;0,'1C TSspéc18'!$C$12="OUI"),'1C TSspéc18'!$T$56/'1C TSspéc18'!$T$17,"")</f>
        <v/>
      </c>
      <c r="AK1230" s="543" t="str">
        <f>IF(AND('1C TSspéc18'!$T$17&lt;&gt;0,'1C TSspéc18'!$C$12="OUI"),'1C TSspéc18'!$T$57/'1C TSspéc18'!$T$17,"")</f>
        <v/>
      </c>
      <c r="AL1230" s="72">
        <f>IF(AND('1C TSspéc18'!$T$17&lt;&gt;0,'1C TSspéc18'!$C$12="OUI"),N1230+AK1230,N1230)</f>
        <v>0</v>
      </c>
      <c r="AM1230" s="417">
        <f t="shared" si="325"/>
        <v>0</v>
      </c>
      <c r="AN1230" s="417">
        <f t="shared" si="326"/>
        <v>0</v>
      </c>
      <c r="AO1230" s="418" t="str">
        <f>IF(AND('1C TSspéc18'!$T$17&lt;&gt;0,'1C TSspéc18'!$T$30&lt;&gt;0),AM1230+AN1230,"")</f>
        <v/>
      </c>
      <c r="AP1230" s="573" t="str">
        <f>IF(AND('1C TSspéc18'!$T$17&lt;&gt;0,'1C TSspéc18'!$T$30&lt;&gt;0),AM1230-AR1230,"")</f>
        <v/>
      </c>
      <c r="AQ1230" s="583">
        <f t="shared" si="327"/>
        <v>0</v>
      </c>
      <c r="AR1230" s="596"/>
      <c r="AS1230" s="102"/>
      <c r="AT1230" s="27" t="str">
        <f>IF(('1C TSspéc18'!T$17*FICHE!$C$14&lt;J1230),"Forfait limité à "&amp;FICHE!$C$14&amp;"€/jour","")</f>
        <v/>
      </c>
      <c r="AU1230" s="592"/>
      <c r="AV1230" s="824"/>
      <c r="AW1230" s="824"/>
      <c r="AX1230" s="824"/>
      <c r="AY1230" s="824"/>
      <c r="AZ1230" s="824"/>
      <c r="BA1230" s="767"/>
      <c r="BB1230" s="767"/>
      <c r="BC1230" s="767"/>
      <c r="BD1230" s="767"/>
      <c r="BE1230" s="767"/>
      <c r="BF1230" s="767"/>
      <c r="BG1230" s="767"/>
      <c r="BH1230" s="767"/>
      <c r="BI1230" s="767"/>
      <c r="BJ1230" s="767"/>
      <c r="BK1230" s="767"/>
      <c r="BL1230" s="767"/>
      <c r="BM1230" s="767"/>
      <c r="BN1230" s="767"/>
      <c r="BO1230" s="767"/>
      <c r="BP1230" s="767"/>
      <c r="BQ1230" s="767"/>
      <c r="BR1230" s="767"/>
      <c r="BS1230" s="767"/>
      <c r="BT1230" s="767"/>
      <c r="BU1230" s="767"/>
      <c r="BV1230" s="767"/>
      <c r="BW1230" s="767"/>
      <c r="BX1230" s="767"/>
      <c r="BY1230" s="767"/>
      <c r="BZ1230" s="767"/>
      <c r="CA1230" s="767"/>
      <c r="CB1230" s="767"/>
      <c r="CC1230" s="767"/>
      <c r="CD1230" s="767"/>
      <c r="CE1230" s="767"/>
      <c r="CF1230" s="767"/>
      <c r="CG1230" s="767"/>
      <c r="CH1230" s="767"/>
      <c r="CI1230" s="767"/>
      <c r="CJ1230" s="767"/>
      <c r="CK1230" s="767"/>
      <c r="CL1230" s="767"/>
      <c r="CM1230" s="767"/>
      <c r="CN1230" s="767"/>
      <c r="CO1230" s="767"/>
      <c r="CP1230" s="767"/>
      <c r="CQ1230" s="767"/>
      <c r="CR1230" s="767"/>
      <c r="CS1230" s="767"/>
      <c r="CT1230" s="767"/>
      <c r="CU1230" s="767"/>
      <c r="CV1230" s="767"/>
      <c r="CW1230" s="767"/>
      <c r="CX1230" s="767"/>
      <c r="CY1230" s="767"/>
      <c r="CZ1230" s="767"/>
      <c r="DA1230" s="767"/>
      <c r="DB1230" s="767"/>
      <c r="DC1230" s="767"/>
      <c r="DD1230" s="767"/>
      <c r="DE1230" s="767"/>
      <c r="DF1230" s="767"/>
      <c r="DG1230" s="767"/>
      <c r="DH1230" s="767"/>
      <c r="DI1230" s="767"/>
      <c r="DJ1230" s="767"/>
      <c r="DK1230" s="767"/>
      <c r="DL1230" s="767"/>
      <c r="DM1230" s="767"/>
      <c r="DN1230" s="767"/>
      <c r="DO1230" s="767"/>
      <c r="DP1230" s="767"/>
      <c r="DQ1230" s="767"/>
      <c r="DR1230" s="767"/>
      <c r="DS1230" s="767"/>
      <c r="DT1230" s="767"/>
      <c r="DU1230" s="767"/>
      <c r="DV1230" s="767"/>
      <c r="DW1230" s="767"/>
      <c r="DX1230" s="767"/>
      <c r="DY1230" s="767"/>
      <c r="DZ1230" s="767"/>
      <c r="EA1230" s="767"/>
      <c r="EB1230" s="767"/>
      <c r="EC1230" s="767"/>
      <c r="ED1230" s="767"/>
      <c r="EE1230" s="767"/>
      <c r="EF1230" s="767"/>
      <c r="EG1230" s="767"/>
      <c r="EH1230" s="767"/>
      <c r="EI1230" s="767"/>
      <c r="EJ1230" s="767"/>
      <c r="EK1230" s="767"/>
      <c r="EL1230" s="767"/>
      <c r="EM1230" s="767"/>
      <c r="EN1230" s="767"/>
      <c r="EO1230" s="767"/>
      <c r="EP1230" s="767"/>
      <c r="EQ1230" s="767"/>
      <c r="ER1230" s="767"/>
      <c r="ES1230" s="767"/>
      <c r="ET1230" s="767"/>
      <c r="EU1230" s="767"/>
      <c r="EV1230" s="767"/>
      <c r="EW1230" s="767"/>
      <c r="EX1230" s="767"/>
      <c r="EY1230" s="767"/>
      <c r="EZ1230" s="767"/>
      <c r="FA1230" s="767"/>
      <c r="FB1230" s="767"/>
      <c r="FC1230" s="767"/>
      <c r="FD1230" s="767"/>
      <c r="FE1230" s="767"/>
      <c r="FF1230" s="767"/>
      <c r="FG1230" s="767"/>
      <c r="FH1230" s="767"/>
      <c r="FI1230" s="767"/>
      <c r="FJ1230" s="767"/>
      <c r="FK1230" s="767"/>
      <c r="FL1230" s="767"/>
      <c r="FM1230" s="767"/>
      <c r="FN1230" s="767"/>
      <c r="FO1230" s="767"/>
      <c r="FP1230" s="767"/>
      <c r="FQ1230" s="767"/>
      <c r="FR1230" s="767"/>
      <c r="FS1230" s="767"/>
      <c r="FT1230" s="767"/>
      <c r="FU1230" s="767"/>
      <c r="FV1230" s="767"/>
      <c r="FW1230" s="767"/>
      <c r="FX1230" s="767"/>
      <c r="FY1230" s="767"/>
      <c r="FZ1230" s="767"/>
      <c r="GA1230" s="767"/>
      <c r="GB1230" s="767"/>
      <c r="GC1230" s="767"/>
      <c r="GD1230" s="767"/>
      <c r="GE1230" s="767"/>
      <c r="GF1230" s="767"/>
      <c r="GG1230" s="767"/>
      <c r="GH1230" s="767"/>
      <c r="GI1230" s="767"/>
      <c r="GJ1230" s="767"/>
      <c r="GK1230" s="767"/>
      <c r="GL1230" s="767"/>
      <c r="GM1230" s="767"/>
      <c r="GN1230" s="767"/>
      <c r="GO1230" s="767"/>
      <c r="GP1230" s="767"/>
      <c r="GQ1230" s="767"/>
      <c r="GR1230" s="767"/>
      <c r="GS1230" s="767"/>
      <c r="GT1230" s="767"/>
      <c r="GU1230" s="767"/>
      <c r="GV1230" s="767"/>
      <c r="GW1230" s="767"/>
      <c r="GX1230" s="767"/>
      <c r="GY1230" s="767"/>
      <c r="GZ1230" s="767"/>
      <c r="HA1230" s="767"/>
      <c r="HB1230" s="767"/>
      <c r="HC1230" s="767"/>
    </row>
    <row r="1231" spans="1:211" s="864" customFormat="1" ht="13.9" hidden="1" customHeight="1">
      <c r="A1231" s="307"/>
      <c r="B1231" s="351"/>
      <c r="C1231" s="971" t="str">
        <f>IF('1C TSspéc18'!U$17&lt;&gt;0,'1C TSspéc18'!$B$12,"")</f>
        <v/>
      </c>
      <c r="D1231" s="972"/>
      <c r="E1231" s="973"/>
      <c r="F1231" s="93">
        <f>IF(AND($C1231='1C TSspéc18'!$B$12,'1C TSspéc18'!$B$16="spécifiques",'1C TSspéc18'!$U$17&lt;&gt;""),'1C TSspéc18'!$U$21,"")</f>
        <v>0</v>
      </c>
      <c r="G1231" s="863"/>
      <c r="H1231" s="745">
        <v>0.21</v>
      </c>
      <c r="I1231" s="747">
        <v>1</v>
      </c>
      <c r="J1231" s="312"/>
      <c r="K1231" s="680">
        <f t="shared" si="299"/>
        <v>0</v>
      </c>
      <c r="L1231" s="556">
        <f>IF(OR('1C TSspéc18'!$B$12="",'1C TSspéc18'!U$30=0),0,IF(AND('1C TSspéc18'!$B$12&lt;&gt;"",$K$2="Pôle",'1C TSspéc18'!$C$12="OUI"),(('1C TSspéc18'!U$22+'1C TSspéc18'!U$23+'1C TSspéc18'!U$24+'1C TSspéc18'!U$25+'1C TSspéc18'!U$29)/'1C TSspéc18'!U$17),IF(AND('1C TSspéc18'!$B$12&lt;&gt;"",$K$2="Pôle",'1C TSspéc18'!$C$12="NON"),(('1C TSspéc18'!U$22+'1C TSspéc18'!U$23+'1C TSspéc18'!U$24+'1C TSspéc18'!U$25+'1C TSspéc18'!U$29)/'1C TSspéc18'!U$30),IF(AND('1C TSspéc18'!$B$12&lt;&gt;"",$K$2&lt;&gt;"Pôle",'1C TSspéc18'!$C$12="OUI"),(('1C TSspéc18'!U$22+'1C TSspéc18'!U$23+'1C TSspéc18'!U$24+'1C TSspéc18'!U$25+'1C TSspéc18'!U$26+'1C TSspéc18'!U$27+'1C TSspéc18'!U$28+'1C TSspéc18'!U$29)/'1C TSspéc18'!U$17),IF(AND('1C TSspéc18'!$B$12&lt;&gt;"",$K$2&lt;&gt;"Pôle",'1C TSspéc18'!$C$12="NON"),(('1C TSspéc18'!U$22+'1C TSspéc18'!U$23+'1C TSspéc18'!U$24+'1C TSspéc18'!U$25+'1C TSspéc18'!U$26+'1C TSspéc18'!U$27+'1C TSspéc18'!U$28+'1C TSspéc18'!U$29)/'1C TSspéc18'!U$30))))))</f>
        <v>0</v>
      </c>
      <c r="M1231" s="556">
        <f>IF(OR('1C TSspéc18'!$B$12="",'1C TSspéc18'!U$30=0),0,IF(AND('1C TSspéc18'!$B$12&lt;&gt;"",$K$2="Pôle",'1C TSspéc18'!$C$12="OUI"),(('1C TSspéc18'!U$26+'1C TSspéc18'!U$27+'1C TSspéc18'!U$28)/'1C TSspéc18'!U$17),IF(AND('1C TSspéc18'!$B$12&lt;&gt;"",$K$2="Pôle",'1C TSspéc18'!$C$12="NON"),(('1C TSspéc18'!U$26+'1C TSspéc18'!U$27+'1C TSspéc18'!U$28)/'1C TSspéc18'!U$30),IF(AND('1C TSspéc18'!$B$12&lt;&gt;"",$K$2&lt;&gt;"Pôle"),0))))</f>
        <v>0</v>
      </c>
      <c r="N1231" s="557">
        <f>IF(AND('1C TSspéc18'!$B$12&lt;&gt;0,'1C TSspéc18'!$U$30&lt;&gt;0),L1231+M1231,0)</f>
        <v>0</v>
      </c>
      <c r="O1231" s="893" t="str">
        <f>IF(AND('1C TSspéc18'!$U$17&lt;&gt;0,'1C TSspéc18'!$C$12="OUI"),'1C TSspéc18'!$U$35/'1C TSspéc18'!$U$17,"")</f>
        <v/>
      </c>
      <c r="P1231" s="543" t="str">
        <f>IF(AND('1C TSspéc18'!$U$17&lt;&gt;0,'1C TSspéc18'!$C$12="OUI"),'1C TSspéc18'!$U$36/'1C TSspéc18'!$U$17,"")</f>
        <v/>
      </c>
      <c r="Q1231" s="543" t="str">
        <f>IF(AND('1C TSspéc18'!$U$17&lt;&gt;0,'1C TSspéc18'!$C$12="OUI"),'1C TSspéc18'!$U$37/'1C TSspéc18'!$U$17,"")</f>
        <v/>
      </c>
      <c r="R1231" s="543" t="str">
        <f>IF(AND('1C TSspéc18'!$U$17&lt;&gt;0,'1C TSspéc18'!$C$12="OUI"),'1C TSspéc18'!$U$38/'1C TSspéc18'!$U$17,"")</f>
        <v/>
      </c>
      <c r="S1231" s="543" t="str">
        <f>IF(AND('1C TSspéc18'!$U$17&lt;&gt;0,'1C TSspéc18'!$C$12="OUI"),'1C TSspéc18'!$U$39/'1C TSspéc18'!$U$17,"")</f>
        <v/>
      </c>
      <c r="T1231" s="543" t="str">
        <f>IF(AND('1C TSspéc18'!$U$17&lt;&gt;0,'1C TSspéc18'!$C$12="OUI"),'1C TSspéc18'!$U$40/'1C TSspéc18'!$U$17,"")</f>
        <v/>
      </c>
      <c r="U1231" s="543" t="str">
        <f>IF(AND('1C TSspéc18'!$U$17&lt;&gt;0,'1C TSspéc18'!$C$12="OUI"),'1C TSspéc18'!$U$41/'1C TSspéc18'!$U$17,"")</f>
        <v/>
      </c>
      <c r="V1231" s="543" t="str">
        <f>IF(AND('1C TSspéc18'!$U$17&lt;&gt;0,'1C TSspéc18'!$C$12="OUI"),'1C TSspéc18'!$U$42/'1C TSspéc18'!$U$17,"")</f>
        <v/>
      </c>
      <c r="W1231" s="543" t="str">
        <f>IF(AND('1C TSspéc18'!$U$17&lt;&gt;0,'1C TSspéc18'!$C$12="OUI"),'1C TSspéc18'!$U$43/'1C TSspéc18'!$U$17,"")</f>
        <v/>
      </c>
      <c r="X1231" s="543" t="str">
        <f>IF(AND('1C TSspéc18'!$U$17&lt;&gt;0,'1C TSspéc18'!$C$12="OUI"),'1C TSspéc18'!$U$44/'1C TSspéc18'!$U$17,"")</f>
        <v/>
      </c>
      <c r="Y1231" s="543" t="str">
        <f>IF(AND('1C TSspéc18'!$U$17&lt;&gt;0,'1C TSspéc18'!$C$12="OUI"),'1C TSspéc18'!$U$45/'1C TSspéc18'!$U$17,"")</f>
        <v/>
      </c>
      <c r="Z1231" s="543" t="str">
        <f>IF(AND('1C TSspéc18'!$U$17&lt;&gt;0,'1C TSspéc18'!$C$12="OUI"),'1C TSspéc18'!$U$46/'1C TSspéc18'!$U$17,"")</f>
        <v/>
      </c>
      <c r="AA1231" s="543" t="str">
        <f>IF(AND('1C TSspéc18'!$U$17&lt;&gt;0,'1C TSspéc18'!$C$12="OUI"),'1C TSspéc18'!$U$47/'1C TSspéc18'!$U$17,"")</f>
        <v/>
      </c>
      <c r="AB1231" s="543" t="str">
        <f>IF(AND('1C TSspéc18'!$U$17&lt;&gt;0,'1C TSspéc18'!$C$12="OUI"),'1C TSspéc18'!$U$48/'1C TSspéc18'!$U$17,"")</f>
        <v/>
      </c>
      <c r="AC1231" s="543" t="str">
        <f>IF(AND('1C TSspéc18'!$U$17&lt;&gt;0,'1C TSspéc18'!$C$12="OUI"),'1C TSspéc18'!$U$49/'1C TSspéc18'!$U$17,"")</f>
        <v/>
      </c>
      <c r="AD1231" s="543" t="str">
        <f>IF(AND('1C TSspéc18'!$U$17&lt;&gt;0,'1C TSspéc18'!$C$12="OUI"),'1C TSspéc18'!$U$50/'1C TSspéc18'!$U$17,"")</f>
        <v/>
      </c>
      <c r="AE1231" s="543" t="str">
        <f>IF(AND('1C TSspéc18'!$U$17&lt;&gt;0,'1C TSspéc18'!$C$12="OUI"),'1C TSspéc18'!$U$51/'1C TSspéc18'!$U$17,"")</f>
        <v/>
      </c>
      <c r="AF1231" s="543" t="str">
        <f>IF(AND('1C TSspéc18'!$U$17&lt;&gt;0,'1C TSspéc18'!$C$12="OUI"),'1C TSspéc18'!$U$52/'1C TSspéc18'!$U$17,"")</f>
        <v/>
      </c>
      <c r="AG1231" s="543" t="str">
        <f>IF(AND('1C TSspéc18'!$U$17&lt;&gt;0,'1C TSspéc18'!$C$12="OUI"),'1C TSspéc18'!$U$53/'1C TSspéc18'!$U$17,"")</f>
        <v/>
      </c>
      <c r="AH1231" s="543" t="str">
        <f>IF(AND('1C TSspéc18'!$U$17&lt;&gt;0,'1C TSspéc18'!$C$12="OUI"),'1C TSspéc18'!$U$54/'1C TSspéc18'!$U$17,"")</f>
        <v/>
      </c>
      <c r="AI1231" s="543" t="str">
        <f>IF(AND('1C TSspéc18'!$U$17&lt;&gt;0,'1C TSspéc18'!$C$12="OUI"),'1C TSspéc18'!$U$55/'1C TSspéc18'!$U$17,"")</f>
        <v/>
      </c>
      <c r="AJ1231" s="543" t="str">
        <f>IF(AND('1C TSspéc18'!$U$17&lt;&gt;0,'1C TSspéc18'!$C$12="OUI"),'1C TSspéc18'!$U$56/'1C TSspéc18'!$U$17,"")</f>
        <v/>
      </c>
      <c r="AK1231" s="543" t="str">
        <f>IF(AND('1C TSspéc18'!$U$17&lt;&gt;0,'1C TSspéc18'!$C$12="OUI"),'1C TSspéc18'!$U$57/'1C TSspéc18'!$U$17,"")</f>
        <v/>
      </c>
      <c r="AL1231" s="72">
        <f>IF(AND('1C TSspéc18'!$U$17&lt;&gt;0,'1C TSspéc18'!$C$12="OUI"),N1231+AK1231,N1231)</f>
        <v>0</v>
      </c>
      <c r="AM1231" s="417">
        <f t="shared" si="325"/>
        <v>0</v>
      </c>
      <c r="AN1231" s="417">
        <f t="shared" si="326"/>
        <v>0</v>
      </c>
      <c r="AO1231" s="418" t="str">
        <f>IF(AND('1C TSspéc18'!$U$17&lt;&gt;0,'1C TSspéc18'!$U$30&lt;&gt;0),AM1231+AN1231,"")</f>
        <v/>
      </c>
      <c r="AP1231" s="573" t="str">
        <f>IF(AND('1C TSspéc18'!$U$17&lt;&gt;0,'1C TSspéc18'!$U$30&lt;&gt;0),AM1231-AR1231,"")</f>
        <v/>
      </c>
      <c r="AQ1231" s="583">
        <f t="shared" si="327"/>
        <v>0</v>
      </c>
      <c r="AR1231" s="596"/>
      <c r="AS1231" s="102"/>
      <c r="AT1231" s="27" t="str">
        <f>IF(('1C TSspéc18'!U$17*FICHE!$C$14&lt;J1231),"Forfait limité à "&amp;FICHE!$C$14&amp;"€/jour","")</f>
        <v/>
      </c>
      <c r="AU1231" s="592"/>
      <c r="AV1231" s="824"/>
      <c r="AW1231" s="824"/>
      <c r="AX1231" s="824"/>
      <c r="AY1231" s="824"/>
      <c r="AZ1231" s="824"/>
      <c r="BA1231" s="767"/>
      <c r="BB1231" s="767"/>
      <c r="BC1231" s="767"/>
      <c r="BD1231" s="767"/>
      <c r="BE1231" s="767"/>
      <c r="BF1231" s="767"/>
      <c r="BG1231" s="767"/>
      <c r="BH1231" s="767"/>
      <c r="BI1231" s="767"/>
      <c r="BJ1231" s="767"/>
      <c r="BK1231" s="767"/>
      <c r="BL1231" s="767"/>
      <c r="BM1231" s="767"/>
      <c r="BN1231" s="767"/>
      <c r="BO1231" s="767"/>
      <c r="BP1231" s="767"/>
      <c r="BQ1231" s="767"/>
      <c r="BR1231" s="767"/>
      <c r="BS1231" s="767"/>
      <c r="BT1231" s="767"/>
      <c r="BU1231" s="767"/>
      <c r="BV1231" s="767"/>
      <c r="BW1231" s="767"/>
      <c r="BX1231" s="767"/>
      <c r="BY1231" s="767"/>
      <c r="BZ1231" s="767"/>
      <c r="CA1231" s="767"/>
      <c r="CB1231" s="767"/>
      <c r="CC1231" s="767"/>
      <c r="CD1231" s="767"/>
      <c r="CE1231" s="767"/>
      <c r="CF1231" s="767"/>
      <c r="CG1231" s="767"/>
      <c r="CH1231" s="767"/>
      <c r="CI1231" s="767"/>
      <c r="CJ1231" s="767"/>
      <c r="CK1231" s="767"/>
      <c r="CL1231" s="767"/>
      <c r="CM1231" s="767"/>
      <c r="CN1231" s="767"/>
      <c r="CO1231" s="767"/>
      <c r="CP1231" s="767"/>
      <c r="CQ1231" s="767"/>
      <c r="CR1231" s="767"/>
      <c r="CS1231" s="767"/>
      <c r="CT1231" s="767"/>
      <c r="CU1231" s="767"/>
      <c r="CV1231" s="767"/>
      <c r="CW1231" s="767"/>
      <c r="CX1231" s="767"/>
      <c r="CY1231" s="767"/>
      <c r="CZ1231" s="767"/>
      <c r="DA1231" s="767"/>
      <c r="DB1231" s="767"/>
      <c r="DC1231" s="767"/>
      <c r="DD1231" s="767"/>
      <c r="DE1231" s="767"/>
      <c r="DF1231" s="767"/>
      <c r="DG1231" s="767"/>
      <c r="DH1231" s="767"/>
      <c r="DI1231" s="767"/>
      <c r="DJ1231" s="767"/>
      <c r="DK1231" s="767"/>
      <c r="DL1231" s="767"/>
      <c r="DM1231" s="767"/>
      <c r="DN1231" s="767"/>
      <c r="DO1231" s="767"/>
      <c r="DP1231" s="767"/>
      <c r="DQ1231" s="767"/>
      <c r="DR1231" s="767"/>
      <c r="DS1231" s="767"/>
      <c r="DT1231" s="767"/>
      <c r="DU1231" s="767"/>
      <c r="DV1231" s="767"/>
      <c r="DW1231" s="767"/>
      <c r="DX1231" s="767"/>
      <c r="DY1231" s="767"/>
      <c r="DZ1231" s="767"/>
      <c r="EA1231" s="767"/>
      <c r="EB1231" s="767"/>
      <c r="EC1231" s="767"/>
      <c r="ED1231" s="767"/>
      <c r="EE1231" s="767"/>
      <c r="EF1231" s="767"/>
      <c r="EG1231" s="767"/>
      <c r="EH1231" s="767"/>
      <c r="EI1231" s="767"/>
      <c r="EJ1231" s="767"/>
      <c r="EK1231" s="767"/>
      <c r="EL1231" s="767"/>
      <c r="EM1231" s="767"/>
      <c r="EN1231" s="767"/>
      <c r="EO1231" s="767"/>
      <c r="EP1231" s="767"/>
      <c r="EQ1231" s="767"/>
      <c r="ER1231" s="767"/>
      <c r="ES1231" s="767"/>
      <c r="ET1231" s="767"/>
      <c r="EU1231" s="767"/>
      <c r="EV1231" s="767"/>
      <c r="EW1231" s="767"/>
      <c r="EX1231" s="767"/>
      <c r="EY1231" s="767"/>
      <c r="EZ1231" s="767"/>
      <c r="FA1231" s="767"/>
      <c r="FB1231" s="767"/>
      <c r="FC1231" s="767"/>
      <c r="FD1231" s="767"/>
      <c r="FE1231" s="767"/>
      <c r="FF1231" s="767"/>
      <c r="FG1231" s="767"/>
      <c r="FH1231" s="767"/>
      <c r="FI1231" s="767"/>
      <c r="FJ1231" s="767"/>
      <c r="FK1231" s="767"/>
      <c r="FL1231" s="767"/>
      <c r="FM1231" s="767"/>
      <c r="FN1231" s="767"/>
      <c r="FO1231" s="767"/>
      <c r="FP1231" s="767"/>
      <c r="FQ1231" s="767"/>
      <c r="FR1231" s="767"/>
      <c r="FS1231" s="767"/>
      <c r="FT1231" s="767"/>
      <c r="FU1231" s="767"/>
      <c r="FV1231" s="767"/>
      <c r="FW1231" s="767"/>
      <c r="FX1231" s="767"/>
      <c r="FY1231" s="767"/>
      <c r="FZ1231" s="767"/>
      <c r="GA1231" s="767"/>
      <c r="GB1231" s="767"/>
      <c r="GC1231" s="767"/>
      <c r="GD1231" s="767"/>
      <c r="GE1231" s="767"/>
      <c r="GF1231" s="767"/>
      <c r="GG1231" s="767"/>
      <c r="GH1231" s="767"/>
      <c r="GI1231" s="767"/>
      <c r="GJ1231" s="767"/>
      <c r="GK1231" s="767"/>
      <c r="GL1231" s="767"/>
      <c r="GM1231" s="767"/>
      <c r="GN1231" s="767"/>
      <c r="GO1231" s="767"/>
      <c r="GP1231" s="767"/>
      <c r="GQ1231" s="767"/>
      <c r="GR1231" s="767"/>
      <c r="GS1231" s="767"/>
      <c r="GT1231" s="767"/>
      <c r="GU1231" s="767"/>
      <c r="GV1231" s="767"/>
      <c r="GW1231" s="767"/>
      <c r="GX1231" s="767"/>
      <c r="GY1231" s="767"/>
      <c r="GZ1231" s="767"/>
      <c r="HA1231" s="767"/>
      <c r="HB1231" s="767"/>
      <c r="HC1231" s="767"/>
    </row>
    <row r="1232" spans="1:211" s="864" customFormat="1" ht="13.9" hidden="1" customHeight="1">
      <c r="A1232" s="307"/>
      <c r="B1232" s="351"/>
      <c r="C1232" s="971" t="str">
        <f>IF('1C TSspéc18'!V$17&lt;&gt;0,'1C TSspéc18'!$B$12,"")</f>
        <v/>
      </c>
      <c r="D1232" s="972"/>
      <c r="E1232" s="973"/>
      <c r="F1232" s="93">
        <f>IF(AND($C1232='1C TSspéc18'!$B$12,'1C TSspéc18'!$B$16="spécifiques",'1C TSspéc18'!$V$17&lt;&gt;""),'1C TSspéc18'!$V$21,"")</f>
        <v>0</v>
      </c>
      <c r="G1232" s="863"/>
      <c r="H1232" s="745">
        <v>0.21</v>
      </c>
      <c r="I1232" s="747">
        <v>1</v>
      </c>
      <c r="J1232" s="312"/>
      <c r="K1232" s="680">
        <f t="shared" si="299"/>
        <v>0</v>
      </c>
      <c r="L1232" s="556">
        <f>IF(OR('1C TSspéc18'!$B$12="",'1C TSspéc18'!V$30=0),0,IF(AND('1C TSspéc18'!$B$12&lt;&gt;"",$K$2="Pôle",'1C TSspéc18'!$C$12="OUI"),(('1C TSspéc18'!V$22+'1C TSspéc18'!V$23+'1C TSspéc18'!V$24+'1C TSspéc18'!V$25+'1C TSspéc18'!V$29)/'1C TSspéc18'!V$17),IF(AND('1C TSspéc18'!$B$12&lt;&gt;"",$K$2="Pôle",'1C TSspéc18'!$C$12="NON"),(('1C TSspéc18'!V$22+'1C TSspéc18'!V$23+'1C TSspéc18'!V$24+'1C TSspéc18'!V$25+'1C TSspéc18'!V$29)/'1C TSspéc18'!V$30),IF(AND('1C TSspéc18'!$B$12&lt;&gt;"",$K$2&lt;&gt;"Pôle",'1C TSspéc18'!$C$12="OUI"),(('1C TSspéc18'!V$22+'1C TSspéc18'!V$23+'1C TSspéc18'!V$24+'1C TSspéc18'!V$25+'1C TSspéc18'!V$26+'1C TSspéc18'!V$27+'1C TSspéc18'!V$28+'1C TSspéc18'!V$29)/'1C TSspéc18'!V$17),IF(AND('1C TSspéc18'!$B$12&lt;&gt;"",$K$2&lt;&gt;"Pôle",'1C TSspéc18'!$C$12="NON"),(('1C TSspéc18'!V$22+'1C TSspéc18'!V$23+'1C TSspéc18'!V$24+'1C TSspéc18'!V$25+'1C TSspéc18'!V$26+'1C TSspéc18'!V$27+'1C TSspéc18'!V$28+'1C TSspéc18'!V$29)/'1C TSspéc18'!V$30))))))</f>
        <v>0</v>
      </c>
      <c r="M1232" s="556">
        <f>IF(OR('1C TSspéc18'!$B$12="",'1C TSspéc18'!V$30=0),0,IF(AND('1C TSspéc18'!$B$12&lt;&gt;"",$K$2="Pôle",'1C TSspéc18'!$C$12="OUI"),(('1C TSspéc18'!V$26+'1C TSspéc18'!V$27+'1C TSspéc18'!V$28)/'1C TSspéc18'!V$17),IF(AND('1C TSspéc18'!$B$12&lt;&gt;"",$K$2="Pôle",'1C TSspéc18'!$C$12="NON"),(('1C TSspéc18'!V$26+'1C TSspéc18'!V$27+'1C TSspéc18'!V$28)/'1C TSspéc18'!V$30),IF(AND('1C TSspéc18'!$B$12&lt;&gt;"",$K$2&lt;&gt;"Pôle"),0))))</f>
        <v>0</v>
      </c>
      <c r="N1232" s="557">
        <f>IF(AND('1C TSspéc18'!$B$12&lt;&gt;0,'1C TSspéc18'!$V$30&lt;&gt;0),L1232+M1232,0)</f>
        <v>0</v>
      </c>
      <c r="O1232" s="893" t="str">
        <f>IF(AND('1C TSspéc18'!$V$17&lt;&gt;0,'1C TSspéc18'!$C$12="OUI"),'1C TSspéc18'!$V$35/'1C TSspéc18'!$V$17,"")</f>
        <v/>
      </c>
      <c r="P1232" s="543" t="str">
        <f>IF(AND('1C TSspéc18'!$V$17&lt;&gt;0,'1C TSspéc18'!$C$12="OUI"),'1C TSspéc18'!$V$36/'1C TSspéc18'!$V$17,"")</f>
        <v/>
      </c>
      <c r="Q1232" s="543" t="str">
        <f>IF(AND('1C TSspéc18'!$V$17&lt;&gt;0,'1C TSspéc18'!$C$12="OUI"),'1C TSspéc18'!$V$37/'1C TSspéc18'!$V$17,"")</f>
        <v/>
      </c>
      <c r="R1232" s="543" t="str">
        <f>IF(AND('1C TSspéc18'!$V$17&lt;&gt;0,'1C TSspéc18'!$C$12="OUI"),'1C TSspéc18'!$V$38/'1C TSspéc18'!$V$17,"")</f>
        <v/>
      </c>
      <c r="S1232" s="543" t="str">
        <f>IF(AND('1C TSspéc18'!$V$17&lt;&gt;0,'1C TSspéc18'!$C$12="OUI"),'1C TSspéc18'!$V$39/'1C TSspéc18'!$V$17,"")</f>
        <v/>
      </c>
      <c r="T1232" s="543" t="str">
        <f>IF(AND('1C TSspéc18'!$V$17&lt;&gt;0,'1C TSspéc18'!$C$12="OUI"),'1C TSspéc18'!$V$40/'1C TSspéc18'!$V$17,"")</f>
        <v/>
      </c>
      <c r="U1232" s="543" t="str">
        <f>IF(AND('1C TSspéc18'!$V$17&lt;&gt;0,'1C TSspéc18'!$C$12="OUI"),'1C TSspéc18'!$V$41/'1C TSspéc18'!$V$17,"")</f>
        <v/>
      </c>
      <c r="V1232" s="543" t="str">
        <f>IF(AND('1C TSspéc18'!$V$17&lt;&gt;0,'1C TSspéc18'!$C$12="OUI"),'1C TSspéc18'!$V$42/'1C TSspéc18'!$V$17,"")</f>
        <v/>
      </c>
      <c r="W1232" s="543" t="str">
        <f>IF(AND('1C TSspéc18'!$V$17&lt;&gt;0,'1C TSspéc18'!$C$12="OUI"),'1C TSspéc18'!$V$43/'1C TSspéc18'!$V$17,"")</f>
        <v/>
      </c>
      <c r="X1232" s="543" t="str">
        <f>IF(AND('1C TSspéc18'!$V$17&lt;&gt;0,'1C TSspéc18'!$C$12="OUI"),'1C TSspéc18'!$V$44/'1C TSspéc18'!$V$17,"")</f>
        <v/>
      </c>
      <c r="Y1232" s="543" t="str">
        <f>IF(AND('1C TSspéc18'!$V$17&lt;&gt;0,'1C TSspéc18'!$C$12="OUI"),'1C TSspéc18'!$V$45/'1C TSspéc18'!$V$17,"")</f>
        <v/>
      </c>
      <c r="Z1232" s="543" t="str">
        <f>IF(AND('1C TSspéc18'!$V$17&lt;&gt;0,'1C TSspéc18'!$C$12="OUI"),'1C TSspéc18'!$V$46/'1C TSspéc18'!$V$17,"")</f>
        <v/>
      </c>
      <c r="AA1232" s="543" t="str">
        <f>IF(AND('1C TSspéc18'!$V$17&lt;&gt;0,'1C TSspéc18'!$C$12="OUI"),'1C TSspéc18'!$V$47/'1C TSspéc18'!$V$17,"")</f>
        <v/>
      </c>
      <c r="AB1232" s="543" t="str">
        <f>IF(AND('1C TSspéc18'!$V$17&lt;&gt;0,'1C TSspéc18'!$C$12="OUI"),'1C TSspéc18'!$V$48/'1C TSspéc18'!$V$17,"")</f>
        <v/>
      </c>
      <c r="AC1232" s="543" t="str">
        <f>IF(AND('1C TSspéc18'!$V$17&lt;&gt;0,'1C TSspéc18'!$C$12="OUI"),'1C TSspéc18'!$V$49/'1C TSspéc18'!$V$17,"")</f>
        <v/>
      </c>
      <c r="AD1232" s="543" t="str">
        <f>IF(AND('1C TSspéc18'!$V$17&lt;&gt;0,'1C TSspéc18'!$C$12="OUI"),'1C TSspéc18'!$V$50/'1C TSspéc18'!$V$17,"")</f>
        <v/>
      </c>
      <c r="AE1232" s="543" t="str">
        <f>IF(AND('1C TSspéc18'!$V$17&lt;&gt;0,'1C TSspéc18'!$C$12="OUI"),'1C TSspéc18'!$V$51/'1C TSspéc18'!$V$17,"")</f>
        <v/>
      </c>
      <c r="AF1232" s="543" t="str">
        <f>IF(AND('1C TSspéc18'!$V$17&lt;&gt;0,'1C TSspéc18'!$C$12="OUI"),'1C TSspéc18'!$V$52/'1C TSspéc18'!$V$17,"")</f>
        <v/>
      </c>
      <c r="AG1232" s="543" t="str">
        <f>IF(AND('1C TSspéc18'!$V$17&lt;&gt;0,'1C TSspéc18'!$C$12="OUI"),'1C TSspéc18'!$V$53/'1C TSspéc18'!$V$17,"")</f>
        <v/>
      </c>
      <c r="AH1232" s="543" t="str">
        <f>IF(AND('1C TSspéc18'!$V$17&lt;&gt;0,'1C TSspéc18'!$C$12="OUI"),'1C TSspéc18'!$V$54/'1C TSspéc18'!$V$17,"")</f>
        <v/>
      </c>
      <c r="AI1232" s="543" t="str">
        <f>IF(AND('1C TSspéc18'!$V$17&lt;&gt;0,'1C TSspéc18'!$C$12="OUI"),'1C TSspéc18'!$V$55/'1C TSspéc18'!$V$17,"")</f>
        <v/>
      </c>
      <c r="AJ1232" s="543" t="str">
        <f>IF(AND('1C TSspéc18'!$V$17&lt;&gt;0,'1C TSspéc18'!$C$12="OUI"),'1C TSspéc18'!$V$56/'1C TSspéc18'!$V$17,"")</f>
        <v/>
      </c>
      <c r="AK1232" s="543" t="str">
        <f>IF(AND('1C TSspéc18'!$V$17&lt;&gt;0,'1C TSspéc18'!$C$12="OUI"),'1C TSspéc18'!$V$57/'1C TSspéc18'!$V$17,"")</f>
        <v/>
      </c>
      <c r="AL1232" s="72">
        <f>IF(AND('1C TSspéc18'!$V$17&lt;&gt;0,'1C TSspéc18'!$C$12="OUI"),N1232+AK1232,N1232)</f>
        <v>0</v>
      </c>
      <c r="AM1232" s="417">
        <f t="shared" si="325"/>
        <v>0</v>
      </c>
      <c r="AN1232" s="417">
        <f t="shared" si="326"/>
        <v>0</v>
      </c>
      <c r="AO1232" s="418" t="str">
        <f>IF(AND('1C TSspéc18'!$V$17&lt;&gt;0,'1C TSspéc18'!$V$30&lt;&gt;0),AM1232+AN1232,"")</f>
        <v/>
      </c>
      <c r="AP1232" s="573" t="str">
        <f>IF(AND('1C TSspéc18'!$V$17&lt;&gt;0,'1C TSspéc18'!$V$30&lt;&gt;0),AM1232-AR1232,"")</f>
        <v/>
      </c>
      <c r="AQ1232" s="583">
        <f t="shared" si="327"/>
        <v>0</v>
      </c>
      <c r="AR1232" s="596"/>
      <c r="AS1232" s="102"/>
      <c r="AT1232" s="27" t="str">
        <f>IF(('1C TSspéc18'!V$17*FICHE!$C$14&lt;J1232),"Forfait limité à "&amp;FICHE!$C$14&amp;"€/jour","")</f>
        <v/>
      </c>
      <c r="AU1232" s="592"/>
      <c r="AV1232" s="824"/>
      <c r="AW1232" s="824"/>
      <c r="AX1232" s="824"/>
      <c r="AY1232" s="824"/>
      <c r="AZ1232" s="824"/>
      <c r="BA1232" s="767"/>
      <c r="BB1232" s="767"/>
      <c r="BC1232" s="767"/>
      <c r="BD1232" s="767"/>
      <c r="BE1232" s="767"/>
      <c r="BF1232" s="767"/>
      <c r="BG1232" s="767"/>
      <c r="BH1232" s="767"/>
      <c r="BI1232" s="767"/>
      <c r="BJ1232" s="767"/>
      <c r="BK1232" s="767"/>
      <c r="BL1232" s="767"/>
      <c r="BM1232" s="767"/>
      <c r="BN1232" s="767"/>
      <c r="BO1232" s="767"/>
      <c r="BP1232" s="767"/>
      <c r="BQ1232" s="767"/>
      <c r="BR1232" s="767"/>
      <c r="BS1232" s="767"/>
      <c r="BT1232" s="767"/>
      <c r="BU1232" s="767"/>
      <c r="BV1232" s="767"/>
      <c r="BW1232" s="767"/>
      <c r="BX1232" s="767"/>
      <c r="BY1232" s="767"/>
      <c r="BZ1232" s="767"/>
      <c r="CA1232" s="767"/>
      <c r="CB1232" s="767"/>
      <c r="CC1232" s="767"/>
      <c r="CD1232" s="767"/>
      <c r="CE1232" s="767"/>
      <c r="CF1232" s="767"/>
      <c r="CG1232" s="767"/>
      <c r="CH1232" s="767"/>
      <c r="CI1232" s="767"/>
      <c r="CJ1232" s="767"/>
      <c r="CK1232" s="767"/>
      <c r="CL1232" s="767"/>
      <c r="CM1232" s="767"/>
      <c r="CN1232" s="767"/>
      <c r="CO1232" s="767"/>
      <c r="CP1232" s="767"/>
      <c r="CQ1232" s="767"/>
      <c r="CR1232" s="767"/>
      <c r="CS1232" s="767"/>
      <c r="CT1232" s="767"/>
      <c r="CU1232" s="767"/>
      <c r="CV1232" s="767"/>
      <c r="CW1232" s="767"/>
      <c r="CX1232" s="767"/>
      <c r="CY1232" s="767"/>
      <c r="CZ1232" s="767"/>
      <c r="DA1232" s="767"/>
      <c r="DB1232" s="767"/>
      <c r="DC1232" s="767"/>
      <c r="DD1232" s="767"/>
      <c r="DE1232" s="767"/>
      <c r="DF1232" s="767"/>
      <c r="DG1232" s="767"/>
      <c r="DH1232" s="767"/>
      <c r="DI1232" s="767"/>
      <c r="DJ1232" s="767"/>
      <c r="DK1232" s="767"/>
      <c r="DL1232" s="767"/>
      <c r="DM1232" s="767"/>
      <c r="DN1232" s="767"/>
      <c r="DO1232" s="767"/>
      <c r="DP1232" s="767"/>
      <c r="DQ1232" s="767"/>
      <c r="DR1232" s="767"/>
      <c r="DS1232" s="767"/>
      <c r="DT1232" s="767"/>
      <c r="DU1232" s="767"/>
      <c r="DV1232" s="767"/>
      <c r="DW1232" s="767"/>
      <c r="DX1232" s="767"/>
      <c r="DY1232" s="767"/>
      <c r="DZ1232" s="767"/>
      <c r="EA1232" s="767"/>
      <c r="EB1232" s="767"/>
      <c r="EC1232" s="767"/>
      <c r="ED1232" s="767"/>
      <c r="EE1232" s="767"/>
      <c r="EF1232" s="767"/>
      <c r="EG1232" s="767"/>
      <c r="EH1232" s="767"/>
      <c r="EI1232" s="767"/>
      <c r="EJ1232" s="767"/>
      <c r="EK1232" s="767"/>
      <c r="EL1232" s="767"/>
      <c r="EM1232" s="767"/>
      <c r="EN1232" s="767"/>
      <c r="EO1232" s="767"/>
      <c r="EP1232" s="767"/>
      <c r="EQ1232" s="767"/>
      <c r="ER1232" s="767"/>
      <c r="ES1232" s="767"/>
      <c r="ET1232" s="767"/>
      <c r="EU1232" s="767"/>
      <c r="EV1232" s="767"/>
      <c r="EW1232" s="767"/>
      <c r="EX1232" s="767"/>
      <c r="EY1232" s="767"/>
      <c r="EZ1232" s="767"/>
      <c r="FA1232" s="767"/>
      <c r="FB1232" s="767"/>
      <c r="FC1232" s="767"/>
      <c r="FD1232" s="767"/>
      <c r="FE1232" s="767"/>
      <c r="FF1232" s="767"/>
      <c r="FG1232" s="767"/>
      <c r="FH1232" s="767"/>
      <c r="FI1232" s="767"/>
      <c r="FJ1232" s="767"/>
      <c r="FK1232" s="767"/>
      <c r="FL1232" s="767"/>
      <c r="FM1232" s="767"/>
      <c r="FN1232" s="767"/>
      <c r="FO1232" s="767"/>
      <c r="FP1232" s="767"/>
      <c r="FQ1232" s="767"/>
      <c r="FR1232" s="767"/>
      <c r="FS1232" s="767"/>
      <c r="FT1232" s="767"/>
      <c r="FU1232" s="767"/>
      <c r="FV1232" s="767"/>
      <c r="FW1232" s="767"/>
      <c r="FX1232" s="767"/>
      <c r="FY1232" s="767"/>
      <c r="FZ1232" s="767"/>
      <c r="GA1232" s="767"/>
      <c r="GB1232" s="767"/>
      <c r="GC1232" s="767"/>
      <c r="GD1232" s="767"/>
      <c r="GE1232" s="767"/>
      <c r="GF1232" s="767"/>
      <c r="GG1232" s="767"/>
      <c r="GH1232" s="767"/>
      <c r="GI1232" s="767"/>
      <c r="GJ1232" s="767"/>
      <c r="GK1232" s="767"/>
      <c r="GL1232" s="767"/>
      <c r="GM1232" s="767"/>
      <c r="GN1232" s="767"/>
      <c r="GO1232" s="767"/>
      <c r="GP1232" s="767"/>
      <c r="GQ1232" s="767"/>
      <c r="GR1232" s="767"/>
      <c r="GS1232" s="767"/>
      <c r="GT1232" s="767"/>
      <c r="GU1232" s="767"/>
      <c r="GV1232" s="767"/>
      <c r="GW1232" s="767"/>
      <c r="GX1232" s="767"/>
      <c r="GY1232" s="767"/>
      <c r="GZ1232" s="767"/>
      <c r="HA1232" s="767"/>
      <c r="HB1232" s="767"/>
      <c r="HC1232" s="767"/>
    </row>
    <row r="1233" spans="1:211" s="864" customFormat="1" ht="13.9" hidden="1" customHeight="1">
      <c r="A1233" s="307"/>
      <c r="B1233" s="351"/>
      <c r="C1233" s="971" t="str">
        <f>IF('1C TSspéc18'!W$17&lt;&gt;0,'1C TSspéc18'!$B$12,"")</f>
        <v/>
      </c>
      <c r="D1233" s="972"/>
      <c r="E1233" s="973"/>
      <c r="F1233" s="93">
        <f>IF(AND($C1233='1C TSspéc18'!$B$12,'1C TSspéc18'!$B$16="spécifiques",'1C TSspéc18'!$W$17&lt;&gt;""),'1C TSspéc18'!$W$21,"")</f>
        <v>0</v>
      </c>
      <c r="G1233" s="863"/>
      <c r="H1233" s="745">
        <v>0.21</v>
      </c>
      <c r="I1233" s="747">
        <v>1</v>
      </c>
      <c r="J1233" s="312"/>
      <c r="K1233" s="680">
        <f t="shared" si="299"/>
        <v>0</v>
      </c>
      <c r="L1233" s="556">
        <f>IF(OR('1C TSspéc18'!$B$12="",'1C TSspéc18'!W$30=0),0,IF(AND('1C TSspéc18'!$B$12&lt;&gt;"",$K$2="Pôle",'1C TSspéc18'!$C$12="OUI"),(('1C TSspéc18'!W$22+'1C TSspéc18'!W$23+'1C TSspéc18'!W$24+'1C TSspéc18'!W$25+'1C TSspéc18'!W$29)/'1C TSspéc18'!W$17),IF(AND('1C TSspéc18'!$B$12&lt;&gt;"",$K$2="Pôle",'1C TSspéc18'!$C$12="NON"),(('1C TSspéc18'!W$22+'1C TSspéc18'!W$23+'1C TSspéc18'!W$24+'1C TSspéc18'!W$25+'1C TSspéc18'!W$29)/'1C TSspéc18'!W$30),IF(AND('1C TSspéc18'!$B$12&lt;&gt;"",$K$2&lt;&gt;"Pôle",'1C TSspéc18'!$C$12="OUI"),(('1C TSspéc18'!W$22+'1C TSspéc18'!W$23+'1C TSspéc18'!W$24+'1C TSspéc18'!W$25+'1C TSspéc18'!W$26+'1C TSspéc18'!W$27+'1C TSspéc18'!W$28+'1C TSspéc18'!W$29)/'1C TSspéc18'!W$17),IF(AND('1C TSspéc18'!$B$12&lt;&gt;"",$K$2&lt;&gt;"Pôle",'1C TSspéc18'!$C$12="NON"),(('1C TSspéc18'!W$22+'1C TSspéc18'!W$23+'1C TSspéc18'!W$24+'1C TSspéc18'!W$25+'1C TSspéc18'!W$26+'1C TSspéc18'!W$27+'1C TSspéc18'!W$28+'1C TSspéc18'!W$29)/'1C TSspéc18'!W$30))))))</f>
        <v>0</v>
      </c>
      <c r="M1233" s="556">
        <f>IF(OR('1C TSspéc18'!$B$12="",'1C TSspéc18'!W$30=0),0,IF(AND('1C TSspéc18'!$B$12&lt;&gt;"",$K$2="Pôle",'1C TSspéc18'!$C$12="OUI"),(('1C TSspéc18'!W$26+'1C TSspéc18'!W$27+'1C TSspéc18'!W$28)/'1C TSspéc18'!W$17),IF(AND('1C TSspéc18'!$B$12&lt;&gt;"",$K$2="Pôle",'1C TSspéc18'!$C$12="NON"),(('1C TSspéc18'!W$26+'1C TSspéc18'!W$27+'1C TSspéc18'!W$28)/'1C TSspéc18'!W$30),IF(AND('1C TSspéc18'!$B$12&lt;&gt;"",$K$2&lt;&gt;"Pôle"),0))))</f>
        <v>0</v>
      </c>
      <c r="N1233" s="557">
        <f>IF(AND('1C TSspéc18'!$B$12&lt;&gt;0,'1C TSspéc18'!$W$30&lt;&gt;0),L1233+M1233,0)</f>
        <v>0</v>
      </c>
      <c r="O1233" s="893" t="str">
        <f>IF(AND('1C TSspéc18'!$W$17&lt;&gt;0,'1C TSspéc18'!$C$12="OUI"),'1C TSspéc18'!$W$35/'1C TSspéc18'!$W$17,"")</f>
        <v/>
      </c>
      <c r="P1233" s="543" t="str">
        <f>IF(AND('1C TSspéc18'!$W$17&lt;&gt;0,'1C TSspéc18'!$C$12="OUI"),'1C TSspéc18'!$W$36/'1C TSspéc18'!$W$17,"")</f>
        <v/>
      </c>
      <c r="Q1233" s="543" t="str">
        <f>IF(AND('1C TSspéc18'!$W$17&lt;&gt;0,'1C TSspéc18'!$C$12="OUI"),'1C TSspéc18'!$W$37/'1C TSspéc18'!$W$17,"")</f>
        <v/>
      </c>
      <c r="R1233" s="543" t="str">
        <f>IF(AND('1C TSspéc18'!$W$17&lt;&gt;0,'1C TSspéc18'!$C$12="OUI"),'1C TSspéc18'!$W$38/'1C TSspéc18'!$W$17,"")</f>
        <v/>
      </c>
      <c r="S1233" s="543" t="str">
        <f>IF(AND('1C TSspéc18'!$W$17&lt;&gt;0,'1C TSspéc18'!$C$12="OUI"),'1C TSspéc18'!$W$39/'1C TSspéc18'!$W$17,"")</f>
        <v/>
      </c>
      <c r="T1233" s="543" t="str">
        <f>IF(AND('1C TSspéc18'!$W$17&lt;&gt;0,'1C TSspéc18'!$C$12="OUI"),'1C TSspéc18'!$W$40/'1C TSspéc18'!$W$17,"")</f>
        <v/>
      </c>
      <c r="U1233" s="543" t="str">
        <f>IF(AND('1C TSspéc18'!$W$17&lt;&gt;0,'1C TSspéc18'!$C$12="OUI"),'1C TSspéc18'!$W$41/'1C TSspéc18'!$W$17,"")</f>
        <v/>
      </c>
      <c r="V1233" s="543" t="str">
        <f>IF(AND('1C TSspéc18'!$W$17&lt;&gt;0,'1C TSspéc18'!$C$12="OUI"),'1C TSspéc18'!$W$42/'1C TSspéc18'!$W$17,"")</f>
        <v/>
      </c>
      <c r="W1233" s="543" t="str">
        <f>IF(AND('1C TSspéc18'!$W$17&lt;&gt;0,'1C TSspéc18'!$C$12="OUI"),'1C TSspéc18'!$W$43/'1C TSspéc18'!$W$17,"")</f>
        <v/>
      </c>
      <c r="X1233" s="543" t="str">
        <f>IF(AND('1C TSspéc18'!$W$17&lt;&gt;0,'1C TSspéc18'!$C$12="OUI"),'1C TSspéc18'!$W$44/'1C TSspéc18'!$W$17,"")</f>
        <v/>
      </c>
      <c r="Y1233" s="543" t="str">
        <f>IF(AND('1C TSspéc18'!$W$17&lt;&gt;0,'1C TSspéc18'!$C$12="OUI"),'1C TSspéc18'!$W$45/'1C TSspéc18'!$W$17,"")</f>
        <v/>
      </c>
      <c r="Z1233" s="543" t="str">
        <f>IF(AND('1C TSspéc18'!$W$17&lt;&gt;0,'1C TSspéc18'!$C$12="OUI"),'1C TSspéc18'!$W$46/'1C TSspéc18'!$W$17,"")</f>
        <v/>
      </c>
      <c r="AA1233" s="543" t="str">
        <f>IF(AND('1C TSspéc18'!$W$17&lt;&gt;0,'1C TSspéc18'!$C$12="OUI"),'1C TSspéc18'!$W$47/'1C TSspéc18'!$W$17,"")</f>
        <v/>
      </c>
      <c r="AB1233" s="543" t="str">
        <f>IF(AND('1C TSspéc18'!$W$17&lt;&gt;0,'1C TSspéc18'!$C$12="OUI"),'1C TSspéc18'!$W$48/'1C TSspéc18'!$W$17,"")</f>
        <v/>
      </c>
      <c r="AC1233" s="543" t="str">
        <f>IF(AND('1C TSspéc18'!$W$17&lt;&gt;0,'1C TSspéc18'!$C$12="OUI"),'1C TSspéc18'!$W$49/'1C TSspéc18'!$W$17,"")</f>
        <v/>
      </c>
      <c r="AD1233" s="543" t="str">
        <f>IF(AND('1C TSspéc18'!$W$17&lt;&gt;0,'1C TSspéc18'!$C$12="OUI"),'1C TSspéc18'!$W$50/'1C TSspéc18'!$W$17,"")</f>
        <v/>
      </c>
      <c r="AE1233" s="543" t="str">
        <f>IF(AND('1C TSspéc18'!$W$17&lt;&gt;0,'1C TSspéc18'!$C$12="OUI"),'1C TSspéc18'!$W$51/'1C TSspéc18'!$W$17,"")</f>
        <v/>
      </c>
      <c r="AF1233" s="543" t="str">
        <f>IF(AND('1C TSspéc18'!$W$17&lt;&gt;0,'1C TSspéc18'!$C$12="OUI"),'1C TSspéc18'!$W$52/'1C TSspéc18'!$W$17,"")</f>
        <v/>
      </c>
      <c r="AG1233" s="543" t="str">
        <f>IF(AND('1C TSspéc18'!$W$17&lt;&gt;0,'1C TSspéc18'!$C$12="OUI"),'1C TSspéc18'!$W$53/'1C TSspéc18'!$W$17,"")</f>
        <v/>
      </c>
      <c r="AH1233" s="543" t="str">
        <f>IF(AND('1C TSspéc18'!$W$17&lt;&gt;0,'1C TSspéc18'!$C$12="OUI"),'1C TSspéc18'!$W$54/'1C TSspéc18'!$W$17,"")</f>
        <v/>
      </c>
      <c r="AI1233" s="543" t="str">
        <f>IF(AND('1C TSspéc18'!$W$17&lt;&gt;0,'1C TSspéc18'!$C$12="OUI"),'1C TSspéc18'!$W$55/'1C TSspéc18'!$W$17,"")</f>
        <v/>
      </c>
      <c r="AJ1233" s="543" t="str">
        <f>IF(AND('1C TSspéc18'!$W$17&lt;&gt;0,'1C TSspéc18'!$C$12="OUI"),'1C TSspéc18'!$W$56/'1C TSspéc18'!$W$17,"")</f>
        <v/>
      </c>
      <c r="AK1233" s="543" t="str">
        <f>IF(AND('1C TSspéc18'!$W$17&lt;&gt;0,'1C TSspéc18'!$C$12="OUI"),'1C TSspéc18'!$W$57/'1C TSspéc18'!$W$17,"")</f>
        <v/>
      </c>
      <c r="AL1233" s="72">
        <f>IF(AND('1C TSspéc18'!$W$17&lt;&gt;0,'1C TSspéc18'!$C$12="OUI"),N1233+AK1233,N1233)</f>
        <v>0</v>
      </c>
      <c r="AM1233" s="417">
        <f t="shared" si="325"/>
        <v>0</v>
      </c>
      <c r="AN1233" s="417">
        <f t="shared" si="326"/>
        <v>0</v>
      </c>
      <c r="AO1233" s="418" t="str">
        <f>IF(AND('1C TSspéc18'!$W$17&lt;&gt;0,'1C TSspéc18'!$W$30&lt;&gt;0),AM1233+AN1233,"")</f>
        <v/>
      </c>
      <c r="AP1233" s="573" t="str">
        <f>IF(AND('1C TSspéc18'!$W$17&lt;&gt;0,'1C TSspéc18'!$W$30&lt;&gt;0),AM1233-AR1233,"")</f>
        <v/>
      </c>
      <c r="AQ1233" s="583">
        <f t="shared" si="327"/>
        <v>0</v>
      </c>
      <c r="AR1233" s="596"/>
      <c r="AS1233" s="102"/>
      <c r="AT1233" s="27" t="str">
        <f>IF(('1C TSspéc18'!W$17*FICHE!$C$14&lt;J1233),"Forfait limité à "&amp;FICHE!$C$14&amp;"€/jour","")</f>
        <v/>
      </c>
      <c r="AU1233" s="592"/>
      <c r="AV1233" s="824"/>
      <c r="AW1233" s="824"/>
      <c r="AX1233" s="824"/>
      <c r="AY1233" s="824"/>
      <c r="AZ1233" s="824"/>
      <c r="BA1233" s="767"/>
      <c r="BB1233" s="767"/>
      <c r="BC1233" s="767"/>
      <c r="BD1233" s="767"/>
      <c r="BE1233" s="767"/>
      <c r="BF1233" s="767"/>
      <c r="BG1233" s="767"/>
      <c r="BH1233" s="767"/>
      <c r="BI1233" s="767"/>
      <c r="BJ1233" s="767"/>
      <c r="BK1233" s="767"/>
      <c r="BL1233" s="767"/>
      <c r="BM1233" s="767"/>
      <c r="BN1233" s="767"/>
      <c r="BO1233" s="767"/>
      <c r="BP1233" s="767"/>
      <c r="BQ1233" s="767"/>
      <c r="BR1233" s="767"/>
      <c r="BS1233" s="767"/>
      <c r="BT1233" s="767"/>
      <c r="BU1233" s="767"/>
      <c r="BV1233" s="767"/>
      <c r="BW1233" s="767"/>
      <c r="BX1233" s="767"/>
      <c r="BY1233" s="767"/>
      <c r="BZ1233" s="767"/>
      <c r="CA1233" s="767"/>
      <c r="CB1233" s="767"/>
      <c r="CC1233" s="767"/>
      <c r="CD1233" s="767"/>
      <c r="CE1233" s="767"/>
      <c r="CF1233" s="767"/>
      <c r="CG1233" s="767"/>
      <c r="CH1233" s="767"/>
      <c r="CI1233" s="767"/>
      <c r="CJ1233" s="767"/>
      <c r="CK1233" s="767"/>
      <c r="CL1233" s="767"/>
      <c r="CM1233" s="767"/>
      <c r="CN1233" s="767"/>
      <c r="CO1233" s="767"/>
      <c r="CP1233" s="767"/>
      <c r="CQ1233" s="767"/>
      <c r="CR1233" s="767"/>
      <c r="CS1233" s="767"/>
      <c r="CT1233" s="767"/>
      <c r="CU1233" s="767"/>
      <c r="CV1233" s="767"/>
      <c r="CW1233" s="767"/>
      <c r="CX1233" s="767"/>
      <c r="CY1233" s="767"/>
      <c r="CZ1233" s="767"/>
      <c r="DA1233" s="767"/>
      <c r="DB1233" s="767"/>
      <c r="DC1233" s="767"/>
      <c r="DD1233" s="767"/>
      <c r="DE1233" s="767"/>
      <c r="DF1233" s="767"/>
      <c r="DG1233" s="767"/>
      <c r="DH1233" s="767"/>
      <c r="DI1233" s="767"/>
      <c r="DJ1233" s="767"/>
      <c r="DK1233" s="767"/>
      <c r="DL1233" s="767"/>
      <c r="DM1233" s="767"/>
      <c r="DN1233" s="767"/>
      <c r="DO1233" s="767"/>
      <c r="DP1233" s="767"/>
      <c r="DQ1233" s="767"/>
      <c r="DR1233" s="767"/>
      <c r="DS1233" s="767"/>
      <c r="DT1233" s="767"/>
      <c r="DU1233" s="767"/>
      <c r="DV1233" s="767"/>
      <c r="DW1233" s="767"/>
      <c r="DX1233" s="767"/>
      <c r="DY1233" s="767"/>
      <c r="DZ1233" s="767"/>
      <c r="EA1233" s="767"/>
      <c r="EB1233" s="767"/>
      <c r="EC1233" s="767"/>
      <c r="ED1233" s="767"/>
      <c r="EE1233" s="767"/>
      <c r="EF1233" s="767"/>
      <c r="EG1233" s="767"/>
      <c r="EH1233" s="767"/>
      <c r="EI1233" s="767"/>
      <c r="EJ1233" s="767"/>
      <c r="EK1233" s="767"/>
      <c r="EL1233" s="767"/>
      <c r="EM1233" s="767"/>
      <c r="EN1233" s="767"/>
      <c r="EO1233" s="767"/>
      <c r="EP1233" s="767"/>
      <c r="EQ1233" s="767"/>
      <c r="ER1233" s="767"/>
      <c r="ES1233" s="767"/>
      <c r="ET1233" s="767"/>
      <c r="EU1233" s="767"/>
      <c r="EV1233" s="767"/>
      <c r="EW1233" s="767"/>
      <c r="EX1233" s="767"/>
      <c r="EY1233" s="767"/>
      <c r="EZ1233" s="767"/>
      <c r="FA1233" s="767"/>
      <c r="FB1233" s="767"/>
      <c r="FC1233" s="767"/>
      <c r="FD1233" s="767"/>
      <c r="FE1233" s="767"/>
      <c r="FF1233" s="767"/>
      <c r="FG1233" s="767"/>
      <c r="FH1233" s="767"/>
      <c r="FI1233" s="767"/>
      <c r="FJ1233" s="767"/>
      <c r="FK1233" s="767"/>
      <c r="FL1233" s="767"/>
      <c r="FM1233" s="767"/>
      <c r="FN1233" s="767"/>
      <c r="FO1233" s="767"/>
      <c r="FP1233" s="767"/>
      <c r="FQ1233" s="767"/>
      <c r="FR1233" s="767"/>
      <c r="FS1233" s="767"/>
      <c r="FT1233" s="767"/>
      <c r="FU1233" s="767"/>
      <c r="FV1233" s="767"/>
      <c r="FW1233" s="767"/>
      <c r="FX1233" s="767"/>
      <c r="FY1233" s="767"/>
      <c r="FZ1233" s="767"/>
      <c r="GA1233" s="767"/>
      <c r="GB1233" s="767"/>
      <c r="GC1233" s="767"/>
      <c r="GD1233" s="767"/>
      <c r="GE1233" s="767"/>
      <c r="GF1233" s="767"/>
      <c r="GG1233" s="767"/>
      <c r="GH1233" s="767"/>
      <c r="GI1233" s="767"/>
      <c r="GJ1233" s="767"/>
      <c r="GK1233" s="767"/>
      <c r="GL1233" s="767"/>
      <c r="GM1233" s="767"/>
      <c r="GN1233" s="767"/>
      <c r="GO1233" s="767"/>
      <c r="GP1233" s="767"/>
      <c r="GQ1233" s="767"/>
      <c r="GR1233" s="767"/>
      <c r="GS1233" s="767"/>
      <c r="GT1233" s="767"/>
      <c r="GU1233" s="767"/>
      <c r="GV1233" s="767"/>
      <c r="GW1233" s="767"/>
      <c r="GX1233" s="767"/>
      <c r="GY1233" s="767"/>
      <c r="GZ1233" s="767"/>
      <c r="HA1233" s="767"/>
      <c r="HB1233" s="767"/>
      <c r="HC1233" s="767"/>
    </row>
    <row r="1234" spans="1:211" s="864" customFormat="1" ht="13.9" hidden="1" customHeight="1">
      <c r="A1234" s="307"/>
      <c r="B1234" s="351"/>
      <c r="C1234" s="971" t="str">
        <f>IF('1C TSspéc18'!X$17&lt;&gt;0,'1C TSspéc18'!$B$12,"")</f>
        <v/>
      </c>
      <c r="D1234" s="972"/>
      <c r="E1234" s="973"/>
      <c r="F1234" s="93">
        <f>IF(AND($C1234='1C TSspéc18'!$B$12,'1C TSspéc18'!$B$16="spécifiques",'1C TSspéc18'!$X$17&lt;&gt;""),'1C TSspéc18'!$X$21,"")</f>
        <v>0</v>
      </c>
      <c r="G1234" s="863"/>
      <c r="H1234" s="745">
        <v>0.21</v>
      </c>
      <c r="I1234" s="747">
        <v>1</v>
      </c>
      <c r="J1234" s="312"/>
      <c r="K1234" s="680">
        <f t="shared" si="299"/>
        <v>0</v>
      </c>
      <c r="L1234" s="556">
        <f>IF(OR('1C TSspéc18'!$B$12="",'1C TSspéc18'!X$30=0),0,IF(AND('1C TSspéc18'!$B$12&lt;&gt;"",$K$2="Pôle",'1C TSspéc18'!$C$12="OUI"),(('1C TSspéc18'!X$22+'1C TSspéc18'!X$23+'1C TSspéc18'!X$24+'1C TSspéc18'!X$25+'1C TSspéc18'!X$29)/'1C TSspéc18'!X$17),IF(AND('1C TSspéc18'!$B$12&lt;&gt;"",$K$2="Pôle",'1C TSspéc18'!$C$12="NON"),(('1C TSspéc18'!X$22+'1C TSspéc18'!X$23+'1C TSspéc18'!X$24+'1C TSspéc18'!X$25+'1C TSspéc18'!X$29)/'1C TSspéc18'!X$30),IF(AND('1C TSspéc18'!$B$12&lt;&gt;"",$K$2&lt;&gt;"Pôle",'1C TSspéc18'!$C$12="OUI"),(('1C TSspéc18'!X$22+'1C TSspéc18'!X$23+'1C TSspéc18'!X$24+'1C TSspéc18'!X$25+'1C TSspéc18'!X$26+'1C TSspéc18'!X$27+'1C TSspéc18'!X$28+'1C TSspéc18'!X$29)/'1C TSspéc18'!X$17),IF(AND('1C TSspéc18'!$B$12&lt;&gt;"",$K$2&lt;&gt;"Pôle",'1C TSspéc18'!$C$12="NON"),(('1C TSspéc18'!X$22+'1C TSspéc18'!X$23+'1C TSspéc18'!X$24+'1C TSspéc18'!X$25+'1C TSspéc18'!X$26+'1C TSspéc18'!X$27+'1C TSspéc18'!X$28+'1C TSspéc18'!X$29)/'1C TSspéc18'!X$30))))))</f>
        <v>0</v>
      </c>
      <c r="M1234" s="556">
        <f>IF(OR('1C TSspéc18'!$B$12="",'1C TSspéc18'!X$30=0),0,IF(AND('1C TSspéc18'!$B$12&lt;&gt;"",$K$2="Pôle",'1C TSspéc18'!$C$12="OUI"),(('1C TSspéc18'!X$26+'1C TSspéc18'!X$27+'1C TSspéc18'!X$28)/'1C TSspéc18'!X$17),IF(AND('1C TSspéc18'!$B$12&lt;&gt;"",$K$2="Pôle",'1C TSspéc18'!$C$12="NON"),(('1C TSspéc18'!X$26+'1C TSspéc18'!X$27+'1C TSspéc18'!X$28)/'1C TSspéc18'!X$30),IF(AND('1C TSspéc18'!$B$12&lt;&gt;"",$K$2&lt;&gt;"Pôle"),0))))</f>
        <v>0</v>
      </c>
      <c r="N1234" s="557">
        <f>IF(AND('1C TSspéc18'!$B$12&lt;&gt;0,'1C TSspéc18'!$X$30&lt;&gt;0),L1234+M1234,0)</f>
        <v>0</v>
      </c>
      <c r="O1234" s="893" t="str">
        <f>IF(AND('1C TSspéc18'!$X$17&lt;&gt;0,'1C TSspéc18'!$C$12="OUI"),'1C TSspéc18'!$X$35/'1C TSspéc18'!$X$17,"")</f>
        <v/>
      </c>
      <c r="P1234" s="543" t="str">
        <f>IF(AND('1C TSspéc18'!$X$17&lt;&gt;0,'1C TSspéc18'!$C$12="OUI"),'1C TSspéc18'!$X$36/'1C TSspéc18'!$X$17,"")</f>
        <v/>
      </c>
      <c r="Q1234" s="543" t="str">
        <f>IF(AND('1C TSspéc18'!$X$17&lt;&gt;0,'1C TSspéc18'!$C$12="OUI"),'1C TSspéc18'!$X$37/'1C TSspéc18'!$X$17,"")</f>
        <v/>
      </c>
      <c r="R1234" s="543" t="str">
        <f>IF(AND('1C TSspéc18'!$X$17&lt;&gt;0,'1C TSspéc18'!$C$12="OUI"),'1C TSspéc18'!$X$38/'1C TSspéc18'!$X$17,"")</f>
        <v/>
      </c>
      <c r="S1234" s="543" t="str">
        <f>IF(AND('1C TSspéc18'!$X$17&lt;&gt;0,'1C TSspéc18'!$C$12="OUI"),'1C TSspéc18'!$X$39/'1C TSspéc18'!$X$17,"")</f>
        <v/>
      </c>
      <c r="T1234" s="543" t="str">
        <f>IF(AND('1C TSspéc18'!$X$17&lt;&gt;0,'1C TSspéc18'!$C$12="OUI"),'1C TSspéc18'!$X$40/'1C TSspéc18'!$X$17,"")</f>
        <v/>
      </c>
      <c r="U1234" s="543" t="str">
        <f>IF(AND('1C TSspéc18'!$X$17&lt;&gt;0,'1C TSspéc18'!$C$12="OUI"),'1C TSspéc18'!$X$41/'1C TSspéc18'!$X$17,"")</f>
        <v/>
      </c>
      <c r="V1234" s="543" t="str">
        <f>IF(AND('1C TSspéc18'!$X$17&lt;&gt;0,'1C TSspéc18'!$C$12="OUI"),'1C TSspéc18'!$X$42/'1C TSspéc18'!$X$17,"")</f>
        <v/>
      </c>
      <c r="W1234" s="543" t="str">
        <f>IF(AND('1C TSspéc18'!$X$17&lt;&gt;0,'1C TSspéc18'!$C$12="OUI"),'1C TSspéc18'!$X$43/'1C TSspéc18'!$X$17,"")</f>
        <v/>
      </c>
      <c r="X1234" s="543" t="str">
        <f>IF(AND('1C TSspéc18'!$X$17&lt;&gt;0,'1C TSspéc18'!$C$12="OUI"),'1C TSspéc18'!$X$44/'1C TSspéc18'!$X$17,"")</f>
        <v/>
      </c>
      <c r="Y1234" s="543" t="str">
        <f>IF(AND('1C TSspéc18'!$X$17&lt;&gt;0,'1C TSspéc18'!$C$12="OUI"),'1C TSspéc18'!$X$45/'1C TSspéc18'!$X$17,"")</f>
        <v/>
      </c>
      <c r="Z1234" s="543" t="str">
        <f>IF(AND('1C TSspéc18'!$X$17&lt;&gt;0,'1C TSspéc18'!$C$12="OUI"),'1C TSspéc18'!$X$46/'1C TSspéc18'!$X$17,"")</f>
        <v/>
      </c>
      <c r="AA1234" s="543" t="str">
        <f>IF(AND('1C TSspéc18'!$X$17&lt;&gt;0,'1C TSspéc18'!$C$12="OUI"),'1C TSspéc18'!$X$47/'1C TSspéc18'!$X$17,"")</f>
        <v/>
      </c>
      <c r="AB1234" s="543" t="str">
        <f>IF(AND('1C TSspéc18'!$X$17&lt;&gt;0,'1C TSspéc18'!$C$12="OUI"),'1C TSspéc18'!$X$48/'1C TSspéc18'!$X$17,"")</f>
        <v/>
      </c>
      <c r="AC1234" s="543" t="str">
        <f>IF(AND('1C TSspéc18'!$X$17&lt;&gt;0,'1C TSspéc18'!$C$12="OUI"),'1C TSspéc18'!$X$49/'1C TSspéc18'!$X$17,"")</f>
        <v/>
      </c>
      <c r="AD1234" s="543" t="str">
        <f>IF(AND('1C TSspéc18'!$X$17&lt;&gt;0,'1C TSspéc18'!$C$12="OUI"),'1C TSspéc18'!$X$50/'1C TSspéc18'!$X$17,"")</f>
        <v/>
      </c>
      <c r="AE1234" s="543" t="str">
        <f>IF(AND('1C TSspéc18'!$X$17&lt;&gt;0,'1C TSspéc18'!$C$12="OUI"),'1C TSspéc18'!$X$51/'1C TSspéc18'!$X$17,"")</f>
        <v/>
      </c>
      <c r="AF1234" s="543" t="str">
        <f>IF(AND('1C TSspéc18'!$X$17&lt;&gt;0,'1C TSspéc18'!$C$12="OUI"),'1C TSspéc18'!$X$52/'1C TSspéc18'!$X$17,"")</f>
        <v/>
      </c>
      <c r="AG1234" s="543" t="str">
        <f>IF(AND('1C TSspéc18'!$X$17&lt;&gt;0,'1C TSspéc18'!$C$12="OUI"),'1C TSspéc18'!$X$53/'1C TSspéc18'!$X$17,"")</f>
        <v/>
      </c>
      <c r="AH1234" s="543" t="str">
        <f>IF(AND('1C TSspéc18'!$X$17&lt;&gt;0,'1C TSspéc18'!$C$12="OUI"),'1C TSspéc18'!$X$54/'1C TSspéc18'!$X$17,"")</f>
        <v/>
      </c>
      <c r="AI1234" s="543" t="str">
        <f>IF(AND('1C TSspéc18'!$X$17&lt;&gt;0,'1C TSspéc18'!$C$12="OUI"),'1C TSspéc18'!$X$55/'1C TSspéc18'!$X$17,"")</f>
        <v/>
      </c>
      <c r="AJ1234" s="543" t="str">
        <f>IF(AND('1C TSspéc18'!$X$17&lt;&gt;0,'1C TSspéc18'!$C$12="OUI"),'1C TSspéc18'!$X$56/'1C TSspéc18'!$X$17,"")</f>
        <v/>
      </c>
      <c r="AK1234" s="543" t="str">
        <f>IF(AND('1C TSspéc18'!$X$17&lt;&gt;0,'1C TSspéc18'!$C$12="OUI"),'1C TSspéc18'!$X$57/'1C TSspéc18'!$X$17,"")</f>
        <v/>
      </c>
      <c r="AL1234" s="72">
        <f>IF(AND('1C TSspéc18'!$X$17&lt;&gt;0,'1C TSspéc18'!$C$12="OUI"),N1234+AK1234,N1234)</f>
        <v>0</v>
      </c>
      <c r="AM1234" s="417">
        <f t="shared" si="325"/>
        <v>0</v>
      </c>
      <c r="AN1234" s="417">
        <f t="shared" si="326"/>
        <v>0</v>
      </c>
      <c r="AO1234" s="418" t="str">
        <f>IF(AND('1C TSspéc18'!$X$17&lt;&gt;0,'1C TSspéc18'!$X$30&lt;&gt;0),AM1234+AN1234,"")</f>
        <v/>
      </c>
      <c r="AP1234" s="573" t="str">
        <f>IF(AND('1C TSspéc18'!$X$17&lt;&gt;0,'1C TSspéc18'!$X$30&lt;&gt;0),AM1234-AR1234,"")</f>
        <v/>
      </c>
      <c r="AQ1234" s="583">
        <f t="shared" si="327"/>
        <v>0</v>
      </c>
      <c r="AR1234" s="596"/>
      <c r="AS1234" s="102"/>
      <c r="AT1234" s="27" t="str">
        <f>IF(('1C TSspéc18'!X$17*FICHE!$C$14&lt;J1234),"Forfait limité à "&amp;FICHE!$C$14&amp;"€/jour","")</f>
        <v/>
      </c>
      <c r="AU1234" s="592"/>
      <c r="AV1234" s="824"/>
      <c r="AW1234" s="824"/>
      <c r="AX1234" s="824"/>
      <c r="AY1234" s="824"/>
      <c r="AZ1234" s="824"/>
      <c r="BA1234" s="767"/>
      <c r="BB1234" s="767"/>
      <c r="BC1234" s="767"/>
      <c r="BD1234" s="767"/>
      <c r="BE1234" s="767"/>
      <c r="BF1234" s="767"/>
      <c r="BG1234" s="767"/>
      <c r="BH1234" s="767"/>
      <c r="BI1234" s="767"/>
      <c r="BJ1234" s="767"/>
      <c r="BK1234" s="767"/>
      <c r="BL1234" s="767"/>
      <c r="BM1234" s="767"/>
      <c r="BN1234" s="767"/>
      <c r="BO1234" s="767"/>
      <c r="BP1234" s="767"/>
      <c r="BQ1234" s="767"/>
      <c r="BR1234" s="767"/>
      <c r="BS1234" s="767"/>
      <c r="BT1234" s="767"/>
      <c r="BU1234" s="767"/>
      <c r="BV1234" s="767"/>
      <c r="BW1234" s="767"/>
      <c r="BX1234" s="767"/>
      <c r="BY1234" s="767"/>
      <c r="BZ1234" s="767"/>
      <c r="CA1234" s="767"/>
      <c r="CB1234" s="767"/>
      <c r="CC1234" s="767"/>
      <c r="CD1234" s="767"/>
      <c r="CE1234" s="767"/>
      <c r="CF1234" s="767"/>
      <c r="CG1234" s="767"/>
      <c r="CH1234" s="767"/>
      <c r="CI1234" s="767"/>
      <c r="CJ1234" s="767"/>
      <c r="CK1234" s="767"/>
      <c r="CL1234" s="767"/>
      <c r="CM1234" s="767"/>
      <c r="CN1234" s="767"/>
      <c r="CO1234" s="767"/>
      <c r="CP1234" s="767"/>
      <c r="CQ1234" s="767"/>
      <c r="CR1234" s="767"/>
      <c r="CS1234" s="767"/>
      <c r="CT1234" s="767"/>
      <c r="CU1234" s="767"/>
      <c r="CV1234" s="767"/>
      <c r="CW1234" s="767"/>
      <c r="CX1234" s="767"/>
      <c r="CY1234" s="767"/>
      <c r="CZ1234" s="767"/>
      <c r="DA1234" s="767"/>
      <c r="DB1234" s="767"/>
      <c r="DC1234" s="767"/>
      <c r="DD1234" s="767"/>
      <c r="DE1234" s="767"/>
      <c r="DF1234" s="767"/>
      <c r="DG1234" s="767"/>
      <c r="DH1234" s="767"/>
      <c r="DI1234" s="767"/>
      <c r="DJ1234" s="767"/>
      <c r="DK1234" s="767"/>
      <c r="DL1234" s="767"/>
      <c r="DM1234" s="767"/>
      <c r="DN1234" s="767"/>
      <c r="DO1234" s="767"/>
      <c r="DP1234" s="767"/>
      <c r="DQ1234" s="767"/>
      <c r="DR1234" s="767"/>
      <c r="DS1234" s="767"/>
      <c r="DT1234" s="767"/>
      <c r="DU1234" s="767"/>
      <c r="DV1234" s="767"/>
      <c r="DW1234" s="767"/>
      <c r="DX1234" s="767"/>
      <c r="DY1234" s="767"/>
      <c r="DZ1234" s="767"/>
      <c r="EA1234" s="767"/>
      <c r="EB1234" s="767"/>
      <c r="EC1234" s="767"/>
      <c r="ED1234" s="767"/>
      <c r="EE1234" s="767"/>
      <c r="EF1234" s="767"/>
      <c r="EG1234" s="767"/>
      <c r="EH1234" s="767"/>
      <c r="EI1234" s="767"/>
      <c r="EJ1234" s="767"/>
      <c r="EK1234" s="767"/>
      <c r="EL1234" s="767"/>
      <c r="EM1234" s="767"/>
      <c r="EN1234" s="767"/>
      <c r="EO1234" s="767"/>
      <c r="EP1234" s="767"/>
      <c r="EQ1234" s="767"/>
      <c r="ER1234" s="767"/>
      <c r="ES1234" s="767"/>
      <c r="ET1234" s="767"/>
      <c r="EU1234" s="767"/>
      <c r="EV1234" s="767"/>
      <c r="EW1234" s="767"/>
      <c r="EX1234" s="767"/>
      <c r="EY1234" s="767"/>
      <c r="EZ1234" s="767"/>
      <c r="FA1234" s="767"/>
      <c r="FB1234" s="767"/>
      <c r="FC1234" s="767"/>
      <c r="FD1234" s="767"/>
      <c r="FE1234" s="767"/>
      <c r="FF1234" s="767"/>
      <c r="FG1234" s="767"/>
      <c r="FH1234" s="767"/>
      <c r="FI1234" s="767"/>
      <c r="FJ1234" s="767"/>
      <c r="FK1234" s="767"/>
      <c r="FL1234" s="767"/>
      <c r="FM1234" s="767"/>
      <c r="FN1234" s="767"/>
      <c r="FO1234" s="767"/>
      <c r="FP1234" s="767"/>
      <c r="FQ1234" s="767"/>
      <c r="FR1234" s="767"/>
      <c r="FS1234" s="767"/>
      <c r="FT1234" s="767"/>
      <c r="FU1234" s="767"/>
      <c r="FV1234" s="767"/>
      <c r="FW1234" s="767"/>
      <c r="FX1234" s="767"/>
      <c r="FY1234" s="767"/>
      <c r="FZ1234" s="767"/>
      <c r="GA1234" s="767"/>
      <c r="GB1234" s="767"/>
      <c r="GC1234" s="767"/>
      <c r="GD1234" s="767"/>
      <c r="GE1234" s="767"/>
      <c r="GF1234" s="767"/>
      <c r="GG1234" s="767"/>
      <c r="GH1234" s="767"/>
      <c r="GI1234" s="767"/>
      <c r="GJ1234" s="767"/>
      <c r="GK1234" s="767"/>
      <c r="GL1234" s="767"/>
      <c r="GM1234" s="767"/>
      <c r="GN1234" s="767"/>
      <c r="GO1234" s="767"/>
      <c r="GP1234" s="767"/>
      <c r="GQ1234" s="767"/>
      <c r="GR1234" s="767"/>
      <c r="GS1234" s="767"/>
      <c r="GT1234" s="767"/>
      <c r="GU1234" s="767"/>
      <c r="GV1234" s="767"/>
      <c r="GW1234" s="767"/>
      <c r="GX1234" s="767"/>
      <c r="GY1234" s="767"/>
      <c r="GZ1234" s="767"/>
      <c r="HA1234" s="767"/>
      <c r="HB1234" s="767"/>
      <c r="HC1234" s="767"/>
    </row>
    <row r="1235" spans="1:211" s="864" customFormat="1" ht="13.9" hidden="1" customHeight="1">
      <c r="A1235" s="307"/>
      <c r="B1235" s="351"/>
      <c r="C1235" s="971" t="str">
        <f>IF('1C TSspéc18'!Y$17&lt;&gt;0,'1C TSspéc18'!$B$12,"")</f>
        <v/>
      </c>
      <c r="D1235" s="972"/>
      <c r="E1235" s="973"/>
      <c r="F1235" s="93">
        <f>IF(AND($C1235='1C TSspéc18'!$B$12,'1C TSspéc18'!$B$16="spécifiques",'1C TSspéc18'!$Y$17&lt;&gt;""),'1C TSspéc18'!$Y$21,"")</f>
        <v>0</v>
      </c>
      <c r="G1235" s="863"/>
      <c r="H1235" s="745">
        <v>0.21</v>
      </c>
      <c r="I1235" s="747">
        <v>1</v>
      </c>
      <c r="J1235" s="312"/>
      <c r="K1235" s="680">
        <f t="shared" si="299"/>
        <v>0</v>
      </c>
      <c r="L1235" s="556">
        <f>IF(OR('1C TSspéc18'!$B$12="",'1C TSspéc18'!Y$30=0),0,IF(AND('1C TSspéc18'!$B$12&lt;&gt;"",$K$2="Pôle",'1C TSspéc18'!$C$12="OUI"),(('1C TSspéc18'!Y$22+'1C TSspéc18'!Y$23+'1C TSspéc18'!Y$24+'1C TSspéc18'!Y$25+'1C TSspéc18'!Y$29)/'1C TSspéc18'!Y$17),IF(AND('1C TSspéc18'!$B$12&lt;&gt;"",$K$2="Pôle",'1C TSspéc18'!$C$12="NON"),(('1C TSspéc18'!Y$22+'1C TSspéc18'!Y$23+'1C TSspéc18'!Y$24+'1C TSspéc18'!Y$25+'1C TSspéc18'!Y$29)/'1C TSspéc18'!Y$30),IF(AND('1C TSspéc18'!$B$12&lt;&gt;"",$K$2&lt;&gt;"Pôle",'1C TSspéc18'!$C$12="OUI"),(('1C TSspéc18'!Y$22+'1C TSspéc18'!Y$23+'1C TSspéc18'!Y$24+'1C TSspéc18'!Y$25+'1C TSspéc18'!Y$26+'1C TSspéc18'!Y$27+'1C TSspéc18'!Y$28+'1C TSspéc18'!Y$29)/'1C TSspéc18'!Y$17),IF(AND('1C TSspéc18'!$B$12&lt;&gt;"",$K$2&lt;&gt;"Pôle",'1C TSspéc18'!$C$12="NON"),(('1C TSspéc18'!Y$22+'1C TSspéc18'!Y$23+'1C TSspéc18'!Y$24+'1C TSspéc18'!Y$25+'1C TSspéc18'!Y$26+'1C TSspéc18'!Y$27+'1C TSspéc18'!Y$28+'1C TSspéc18'!Y$29)/'1C TSspéc18'!Y$30))))))</f>
        <v>0</v>
      </c>
      <c r="M1235" s="556">
        <f>IF(OR('1C TSspéc18'!$B$12="",'1C TSspéc18'!Y$30=0),0,IF(AND('1C TSspéc18'!$B$12&lt;&gt;"",$K$2="Pôle",'1C TSspéc18'!$C$12="OUI"),(('1C TSspéc18'!Y$26+'1C TSspéc18'!Y$27+'1C TSspéc18'!Y$28)/'1C TSspéc18'!Y$17),IF(AND('1C TSspéc18'!$B$12&lt;&gt;"",$K$2="Pôle",'1C TSspéc18'!$C$12="NON"),(('1C TSspéc18'!Y$26+'1C TSspéc18'!Y$27+'1C TSspéc18'!Y$28)/'1C TSspéc18'!Y$30),IF(AND('1C TSspéc18'!$B$12&lt;&gt;"",$K$2&lt;&gt;"Pôle"),0))))</f>
        <v>0</v>
      </c>
      <c r="N1235" s="557">
        <f>IF(AND('1C TSspéc18'!$B$12&lt;&gt;0,'1C TSspéc18'!$Y$30&lt;&gt;0),L1235+M1235,0)</f>
        <v>0</v>
      </c>
      <c r="O1235" s="893" t="str">
        <f>IF(AND('1C TSspéc18'!$Y$17&lt;&gt;0,'1C TSspéc18'!$C$12="OUI"),'1C TSspéc18'!$Y$35/'1C TSspéc18'!$Y$17,"")</f>
        <v/>
      </c>
      <c r="P1235" s="543" t="str">
        <f>IF(AND('1C TSspéc18'!$Y$17&lt;&gt;0,'1C TSspéc18'!$C$12="OUI"),'1C TSspéc18'!$Y$36/'1C TSspéc18'!$Y$17,"")</f>
        <v/>
      </c>
      <c r="Q1235" s="543" t="str">
        <f>IF(AND('1C TSspéc18'!$Y$17&lt;&gt;0,'1C TSspéc18'!$C$12="OUI"),'1C TSspéc18'!$Y$37/'1C TSspéc18'!$Y$17,"")</f>
        <v/>
      </c>
      <c r="R1235" s="543" t="str">
        <f>IF(AND('1C TSspéc18'!$Y$17&lt;&gt;0,'1C TSspéc18'!$C$12="OUI"),'1C TSspéc18'!$Y$38/'1C TSspéc18'!$Y$17,"")</f>
        <v/>
      </c>
      <c r="S1235" s="543" t="str">
        <f>IF(AND('1C TSspéc18'!$Y$17&lt;&gt;0,'1C TSspéc18'!$C$12="OUI"),'1C TSspéc18'!$Y$39/'1C TSspéc18'!$Y$17,"")</f>
        <v/>
      </c>
      <c r="T1235" s="543" t="str">
        <f>IF(AND('1C TSspéc18'!$Y$17&lt;&gt;0,'1C TSspéc18'!$C$12="OUI"),'1C TSspéc18'!$Y$40/'1C TSspéc18'!$Y$17,"")</f>
        <v/>
      </c>
      <c r="U1235" s="543" t="str">
        <f>IF(AND('1C TSspéc18'!$Y$17&lt;&gt;0,'1C TSspéc18'!$C$12="OUI"),'1C TSspéc18'!$Y$41/'1C TSspéc18'!$Y$17,"")</f>
        <v/>
      </c>
      <c r="V1235" s="543" t="str">
        <f>IF(AND('1C TSspéc18'!$Y$17&lt;&gt;0,'1C TSspéc18'!$C$12="OUI"),'1C TSspéc18'!$Y$42/'1C TSspéc18'!$Y$17,"")</f>
        <v/>
      </c>
      <c r="W1235" s="543" t="str">
        <f>IF(AND('1C TSspéc18'!$Y$17&lt;&gt;0,'1C TSspéc18'!$C$12="OUI"),'1C TSspéc18'!$Y$43/'1C TSspéc18'!$Y$17,"")</f>
        <v/>
      </c>
      <c r="X1235" s="543" t="str">
        <f>IF(AND('1C TSspéc18'!$Y$17&lt;&gt;0,'1C TSspéc18'!$C$12="OUI"),'1C TSspéc18'!$Y$44/'1C TSspéc18'!$Y$17,"")</f>
        <v/>
      </c>
      <c r="Y1235" s="543" t="str">
        <f>IF(AND('1C TSspéc18'!$Y$17&lt;&gt;0,'1C TSspéc18'!$C$12="OUI"),'1C TSspéc18'!$Y$45/'1C TSspéc18'!$Y$17,"")</f>
        <v/>
      </c>
      <c r="Z1235" s="543" t="str">
        <f>IF(AND('1C TSspéc18'!$Y$17&lt;&gt;0,'1C TSspéc18'!$C$12="OUI"),'1C TSspéc18'!$Y$46/'1C TSspéc18'!$Y$17,"")</f>
        <v/>
      </c>
      <c r="AA1235" s="543" t="str">
        <f>IF(AND('1C TSspéc18'!$Y$17&lt;&gt;0,'1C TSspéc18'!$C$12="OUI"),'1C TSspéc18'!$Y$47/'1C TSspéc18'!$Y$17,"")</f>
        <v/>
      </c>
      <c r="AB1235" s="543" t="str">
        <f>IF(AND('1C TSspéc18'!$Y$17&lt;&gt;0,'1C TSspéc18'!$C$12="OUI"),'1C TSspéc18'!$Y$48/'1C TSspéc18'!$Y$17,"")</f>
        <v/>
      </c>
      <c r="AC1235" s="543" t="str">
        <f>IF(AND('1C TSspéc18'!$Y$17&lt;&gt;0,'1C TSspéc18'!$C$12="OUI"),'1C TSspéc18'!$Y$49/'1C TSspéc18'!$Y$17,"")</f>
        <v/>
      </c>
      <c r="AD1235" s="543" t="str">
        <f>IF(AND('1C TSspéc18'!$Y$17&lt;&gt;0,'1C TSspéc18'!$C$12="OUI"),'1C TSspéc18'!$Y$50/'1C TSspéc18'!$Y$17,"")</f>
        <v/>
      </c>
      <c r="AE1235" s="543" t="str">
        <f>IF(AND('1C TSspéc18'!$Y$17&lt;&gt;0,'1C TSspéc18'!$C$12="OUI"),'1C TSspéc18'!$Y$51/'1C TSspéc18'!$Y$17,"")</f>
        <v/>
      </c>
      <c r="AF1235" s="543" t="str">
        <f>IF(AND('1C TSspéc18'!$Y$17&lt;&gt;0,'1C TSspéc18'!$C$12="OUI"),'1C TSspéc18'!$Y$52/'1C TSspéc18'!$Y$17,"")</f>
        <v/>
      </c>
      <c r="AG1235" s="543" t="str">
        <f>IF(AND('1C TSspéc18'!$Y$17&lt;&gt;0,'1C TSspéc18'!$C$12="OUI"),'1C TSspéc18'!$Y$53/'1C TSspéc18'!$Y$17,"")</f>
        <v/>
      </c>
      <c r="AH1235" s="543" t="str">
        <f>IF(AND('1C TSspéc18'!$Y$17&lt;&gt;0,'1C TSspéc18'!$C$12="OUI"),'1C TSspéc18'!$Y$54/'1C TSspéc18'!$Y$17,"")</f>
        <v/>
      </c>
      <c r="AI1235" s="543" t="str">
        <f>IF(AND('1C TSspéc18'!$Y$17&lt;&gt;0,'1C TSspéc18'!$C$12="OUI"),'1C TSspéc18'!$Y$55/'1C TSspéc18'!$Y$17,"")</f>
        <v/>
      </c>
      <c r="AJ1235" s="543" t="str">
        <f>IF(AND('1C TSspéc18'!$Y$17&lt;&gt;0,'1C TSspéc18'!$C$12="OUI"),'1C TSspéc18'!$Y$56/'1C TSspéc18'!$Y$17,"")</f>
        <v/>
      </c>
      <c r="AK1235" s="543" t="str">
        <f>IF(AND('1C TSspéc18'!$Y$17&lt;&gt;0,'1C TSspéc18'!$C$12="OUI"),'1C TSspéc18'!$Y$57/'1C TSspéc18'!$Y$17,"")</f>
        <v/>
      </c>
      <c r="AL1235" s="72">
        <f>IF(AND('1C TSspéc18'!$Y$17&lt;&gt;0,'1C TSspéc18'!$C$12="OUI"),N1235+AK1235,N1235)</f>
        <v>0</v>
      </c>
      <c r="AM1235" s="417">
        <f t="shared" si="325"/>
        <v>0</v>
      </c>
      <c r="AN1235" s="417">
        <f t="shared" si="326"/>
        <v>0</v>
      </c>
      <c r="AO1235" s="418" t="str">
        <f>IF(AND('1C TSspéc2'!$Y$17&lt;&gt;0,'1C TSspéc2'!$Y$30&lt;&gt;0),AM1235+AN1235,"")</f>
        <v/>
      </c>
      <c r="AP1235" s="573" t="str">
        <f>IF(AND('1C TSspéc18'!$Y$17&lt;&gt;0,'1C TSspéc18'!$Y$30&lt;&gt;0),AM1235-AR1235,"")</f>
        <v/>
      </c>
      <c r="AQ1235" s="583">
        <f t="shared" si="327"/>
        <v>0</v>
      </c>
      <c r="AR1235" s="596"/>
      <c r="AS1235" s="102"/>
      <c r="AT1235" s="27" t="str">
        <f>IF(('1C TSspéc18'!Y$17*FICHE!$C$14&lt;J1235),"Forfait limité à "&amp;FICHE!$C$14&amp;"€/jour","")</f>
        <v/>
      </c>
      <c r="AU1235" s="592"/>
      <c r="AV1235" s="824"/>
      <c r="AW1235" s="824"/>
      <c r="AX1235" s="824"/>
      <c r="AY1235" s="824"/>
      <c r="AZ1235" s="824"/>
      <c r="BA1235" s="767"/>
      <c r="BB1235" s="767"/>
      <c r="BC1235" s="767"/>
      <c r="BD1235" s="767"/>
      <c r="BE1235" s="767"/>
      <c r="BF1235" s="767"/>
      <c r="BG1235" s="767"/>
      <c r="BH1235" s="767"/>
      <c r="BI1235" s="767"/>
      <c r="BJ1235" s="767"/>
      <c r="BK1235" s="767"/>
      <c r="BL1235" s="767"/>
      <c r="BM1235" s="767"/>
      <c r="BN1235" s="767"/>
      <c r="BO1235" s="767"/>
      <c r="BP1235" s="767"/>
      <c r="BQ1235" s="767"/>
      <c r="BR1235" s="767"/>
      <c r="BS1235" s="767"/>
      <c r="BT1235" s="767"/>
      <c r="BU1235" s="767"/>
      <c r="BV1235" s="767"/>
      <c r="BW1235" s="767"/>
      <c r="BX1235" s="767"/>
      <c r="BY1235" s="767"/>
      <c r="BZ1235" s="767"/>
      <c r="CA1235" s="767"/>
      <c r="CB1235" s="767"/>
      <c r="CC1235" s="767"/>
      <c r="CD1235" s="767"/>
      <c r="CE1235" s="767"/>
      <c r="CF1235" s="767"/>
      <c r="CG1235" s="767"/>
      <c r="CH1235" s="767"/>
      <c r="CI1235" s="767"/>
      <c r="CJ1235" s="767"/>
      <c r="CK1235" s="767"/>
      <c r="CL1235" s="767"/>
      <c r="CM1235" s="767"/>
      <c r="CN1235" s="767"/>
      <c r="CO1235" s="767"/>
      <c r="CP1235" s="767"/>
      <c r="CQ1235" s="767"/>
      <c r="CR1235" s="767"/>
      <c r="CS1235" s="767"/>
      <c r="CT1235" s="767"/>
      <c r="CU1235" s="767"/>
      <c r="CV1235" s="767"/>
      <c r="CW1235" s="767"/>
      <c r="CX1235" s="767"/>
      <c r="CY1235" s="767"/>
      <c r="CZ1235" s="767"/>
      <c r="DA1235" s="767"/>
      <c r="DB1235" s="767"/>
      <c r="DC1235" s="767"/>
      <c r="DD1235" s="767"/>
      <c r="DE1235" s="767"/>
      <c r="DF1235" s="767"/>
      <c r="DG1235" s="767"/>
      <c r="DH1235" s="767"/>
      <c r="DI1235" s="767"/>
      <c r="DJ1235" s="767"/>
      <c r="DK1235" s="767"/>
      <c r="DL1235" s="767"/>
      <c r="DM1235" s="767"/>
      <c r="DN1235" s="767"/>
      <c r="DO1235" s="767"/>
      <c r="DP1235" s="767"/>
      <c r="DQ1235" s="767"/>
      <c r="DR1235" s="767"/>
      <c r="DS1235" s="767"/>
      <c r="DT1235" s="767"/>
      <c r="DU1235" s="767"/>
      <c r="DV1235" s="767"/>
      <c r="DW1235" s="767"/>
      <c r="DX1235" s="767"/>
      <c r="DY1235" s="767"/>
      <c r="DZ1235" s="767"/>
      <c r="EA1235" s="767"/>
      <c r="EB1235" s="767"/>
      <c r="EC1235" s="767"/>
      <c r="ED1235" s="767"/>
      <c r="EE1235" s="767"/>
      <c r="EF1235" s="767"/>
      <c r="EG1235" s="767"/>
      <c r="EH1235" s="767"/>
      <c r="EI1235" s="767"/>
      <c r="EJ1235" s="767"/>
      <c r="EK1235" s="767"/>
      <c r="EL1235" s="767"/>
      <c r="EM1235" s="767"/>
      <c r="EN1235" s="767"/>
      <c r="EO1235" s="767"/>
      <c r="EP1235" s="767"/>
      <c r="EQ1235" s="767"/>
      <c r="ER1235" s="767"/>
      <c r="ES1235" s="767"/>
      <c r="ET1235" s="767"/>
      <c r="EU1235" s="767"/>
      <c r="EV1235" s="767"/>
      <c r="EW1235" s="767"/>
      <c r="EX1235" s="767"/>
      <c r="EY1235" s="767"/>
      <c r="EZ1235" s="767"/>
      <c r="FA1235" s="767"/>
      <c r="FB1235" s="767"/>
      <c r="FC1235" s="767"/>
      <c r="FD1235" s="767"/>
      <c r="FE1235" s="767"/>
      <c r="FF1235" s="767"/>
      <c r="FG1235" s="767"/>
      <c r="FH1235" s="767"/>
      <c r="FI1235" s="767"/>
      <c r="FJ1235" s="767"/>
      <c r="FK1235" s="767"/>
      <c r="FL1235" s="767"/>
      <c r="FM1235" s="767"/>
      <c r="FN1235" s="767"/>
      <c r="FO1235" s="767"/>
      <c r="FP1235" s="767"/>
      <c r="FQ1235" s="767"/>
      <c r="FR1235" s="767"/>
      <c r="FS1235" s="767"/>
      <c r="FT1235" s="767"/>
      <c r="FU1235" s="767"/>
      <c r="FV1235" s="767"/>
      <c r="FW1235" s="767"/>
      <c r="FX1235" s="767"/>
      <c r="FY1235" s="767"/>
      <c r="FZ1235" s="767"/>
      <c r="GA1235" s="767"/>
      <c r="GB1235" s="767"/>
      <c r="GC1235" s="767"/>
      <c r="GD1235" s="767"/>
      <c r="GE1235" s="767"/>
      <c r="GF1235" s="767"/>
      <c r="GG1235" s="767"/>
      <c r="GH1235" s="767"/>
      <c r="GI1235" s="767"/>
      <c r="GJ1235" s="767"/>
      <c r="GK1235" s="767"/>
      <c r="GL1235" s="767"/>
      <c r="GM1235" s="767"/>
      <c r="GN1235" s="767"/>
      <c r="GO1235" s="767"/>
      <c r="GP1235" s="767"/>
      <c r="GQ1235" s="767"/>
      <c r="GR1235" s="767"/>
      <c r="GS1235" s="767"/>
      <c r="GT1235" s="767"/>
      <c r="GU1235" s="767"/>
      <c r="GV1235" s="767"/>
      <c r="GW1235" s="767"/>
      <c r="GX1235" s="767"/>
      <c r="GY1235" s="767"/>
      <c r="GZ1235" s="767"/>
      <c r="HA1235" s="767"/>
      <c r="HB1235" s="767"/>
      <c r="HC1235" s="767"/>
    </row>
    <row r="1236" spans="1:211" s="865" customFormat="1" ht="13.9" hidden="1" customHeight="1">
      <c r="A1236" s="308"/>
      <c r="B1236" s="339"/>
      <c r="C1236" s="962" t="str">
        <f>IF('1C TSspéc18'!Z$17&lt;&gt;0,'1C TSspéc18'!$B$12,"")</f>
        <v/>
      </c>
      <c r="D1236" s="963"/>
      <c r="E1236" s="964"/>
      <c r="F1236" s="211">
        <f>IF(AND($C1236='1C TSspéc18'!$B$12,'1C TSspéc18'!$B$16="spécifiques",'1C TSspéc18'!$Z$17&lt;&gt;""),'1C TSspéc18'!$Z$21,"")</f>
        <v>0</v>
      </c>
      <c r="G1236" s="236"/>
      <c r="H1236" s="765">
        <v>0.21</v>
      </c>
      <c r="I1236" s="766">
        <v>1</v>
      </c>
      <c r="J1236" s="314"/>
      <c r="K1236" s="786">
        <f t="shared" si="299"/>
        <v>0</v>
      </c>
      <c r="L1236" s="558">
        <f>IF(OR('1C TSspéc18'!$B$12="",'1C TSspéc18'!Z$30=0),0,IF(AND('1C TSspéc18'!$B$12&lt;&gt;"",$K$2="Pôle",'1C TSspéc18'!$C$12="OUI"),(('1C TSspéc18'!Z$22+'1C TSspéc18'!Z$23+'1C TSspéc18'!Z$24+'1C TSspéc18'!Z$25+'1C TSspéc18'!Z$29)/'1C TSspéc18'!Z$17),IF(AND('1C TSspéc18'!$B$12&lt;&gt;"",$K$2="Pôle",'1C TSspéc18'!$C$12="NON"),(('1C TSspéc18'!Z$22+'1C TSspéc18'!Z$23+'1C TSspéc18'!Z$24+'1C TSspéc18'!Z$25+'1C TSspéc18'!Z$29)/'1C TSspéc18'!Z$30),IF(AND('1C TSspéc18'!$B$12&lt;&gt;"",$K$2&lt;&gt;"Pôle",'1C TSspéc18'!$C$12="OUI"),(('1C TSspéc18'!Z$22+'1C TSspéc18'!Z$23+'1C TSspéc18'!Z$24+'1C TSspéc18'!Z$25+'1C TSspéc18'!Z$26+'1C TSspéc18'!Z$27+'1C TSspéc18'!Z$28+'1C TSspéc18'!Z$29)/'1C TSspéc18'!Z$17),IF(AND('1C TSspéc18'!$B$12&lt;&gt;"",$K$2&lt;&gt;"Pôle",'1C TSspéc18'!$C$12="NON"),(('1C TSspéc18'!Z$22+'1C TSspéc18'!Z$23+'1C TSspéc18'!Z$24+'1C TSspéc18'!Z$25+'1C TSspéc18'!Z$26+'1C TSspéc18'!Z$27+'1C TSspéc18'!Z$28+'1C TSspéc18'!Z$29)/'1C TSspéc18'!Z$30))))))</f>
        <v>0</v>
      </c>
      <c r="M1236" s="558">
        <f>IF(OR('1C TSspéc18'!$B$12="",'1C TSspéc18'!Z$30=0),0,IF(AND('1C TSspéc18'!$B$12&lt;&gt;"",$K$2="Pôle",'1C TSspéc18'!$C$12="OUI"),(('1C TSspéc18'!Z$26+'1C TSspéc18'!Z$27+'1C TSspéc18'!Z$28)/'1C TSspéc18'!Z$17),IF(AND('1C TSspéc18'!$B$12&lt;&gt;"",$K$2="Pôle",'1C TSspéc18'!$C$12="NON"),(('1C TSspéc18'!Z$26+'1C TSspéc18'!Z$27+'1C TSspéc18'!Z$28)/'1C TSspéc18'!Z$30),IF(AND('1C TSspéc18'!$B$12&lt;&gt;"",$K$2&lt;&gt;"Pôle"),0))))</f>
        <v>0</v>
      </c>
      <c r="N1236" s="559">
        <f>IF(AND('1C TSspéc18'!$B$12&lt;&gt;0,'1C TSspéc18'!$Z$30&lt;&gt;0),L1236+M1236,0)</f>
        <v>0</v>
      </c>
      <c r="O1236" s="572" t="str">
        <f>IF(AND('1C TSspéc18'!$Z$17&lt;&gt;0,'1C TSspéc18'!$C$12="OUI"),'1C TSspéc18'!$Z$35/'1C TSspéc18'!$Z$17,"")</f>
        <v/>
      </c>
      <c r="P1236" s="545" t="str">
        <f>IF(AND('1C TSspéc18'!$Z$17&lt;&gt;0,'1C TSspéc18'!$C$12="OUI"),'1C TSspéc18'!$Z$36/'1C TSspéc18'!$Z$17,"")</f>
        <v/>
      </c>
      <c r="Q1236" s="545" t="str">
        <f>IF(AND('1C TSspéc18'!$Z$17&lt;&gt;0,'1C TSspéc18'!$C$12="OUI"),'1C TSspéc18'!$Z$37/'1C TSspéc18'!$Z$17,"")</f>
        <v/>
      </c>
      <c r="R1236" s="545" t="str">
        <f>IF(AND('1C TSspéc18'!$Z$17&lt;&gt;0,'1C TSspéc18'!$C$12="OUI"),'1C TSspéc18'!$Z$38/'1C TSspéc18'!$Z$17,"")</f>
        <v/>
      </c>
      <c r="S1236" s="545" t="str">
        <f>IF(AND('1C TSspéc18'!$Z$17&lt;&gt;0,'1C TSspéc18'!$C$12="OUI"),'1C TSspéc18'!$Z$39/'1C TSspéc18'!$Z$17,"")</f>
        <v/>
      </c>
      <c r="T1236" s="545" t="str">
        <f>IF(AND('1C TSspéc18'!$Z$17&lt;&gt;0,'1C TSspéc18'!$C$12="OUI"),'1C TSspéc18'!$Z$40/'1C TSspéc18'!$Z$17,"")</f>
        <v/>
      </c>
      <c r="U1236" s="545" t="str">
        <f>IF(AND('1C TSspéc18'!$Z$17&lt;&gt;0,'1C TSspéc18'!$C$12="OUI"),'1C TSspéc18'!$Z$41/'1C TSspéc18'!$Z$17,"")</f>
        <v/>
      </c>
      <c r="V1236" s="545" t="str">
        <f>IF(AND('1C TSspéc18'!$Z$17&lt;&gt;0,'1C TSspéc18'!$C$12="OUI"),'1C TSspéc18'!$Z$42/'1C TSspéc18'!$Z$17,"")</f>
        <v/>
      </c>
      <c r="W1236" s="545" t="str">
        <f>IF(AND('1C TSspéc18'!$Z$17&lt;&gt;0,'1C TSspéc18'!$C$12="OUI"),'1C TSspéc18'!$Z$43/'1C TSspéc18'!$Z$17,"")</f>
        <v/>
      </c>
      <c r="X1236" s="545" t="str">
        <f>IF(AND('1C TSspéc18'!$Z$17&lt;&gt;0,'1C TSspéc18'!$C$12="OUI"),'1C TSspéc18'!$Z$44/'1C TSspéc18'!$Z$17,"")</f>
        <v/>
      </c>
      <c r="Y1236" s="545" t="str">
        <f>IF(AND('1C TSspéc18'!$Z$17&lt;&gt;0,'1C TSspéc18'!$C$12="OUI"),'1C TSspéc18'!$Z$45/'1C TSspéc18'!$Z$17,"")</f>
        <v/>
      </c>
      <c r="Z1236" s="545" t="str">
        <f>IF(AND('1C TSspéc18'!$Z$17&lt;&gt;0,'1C TSspéc18'!$C$12="OUI"),'1C TSspéc18'!$Z$46/'1C TSspéc18'!$Z$17,"")</f>
        <v/>
      </c>
      <c r="AA1236" s="545" t="str">
        <f>IF(AND('1C TSspéc18'!$Z$17&lt;&gt;0,'1C TSspéc18'!$C$12="OUI"),'1C TSspéc18'!$Z$47/'1C TSspéc18'!$Z$17,"")</f>
        <v/>
      </c>
      <c r="AB1236" s="545" t="str">
        <f>IF(AND('1C TSspéc18'!$Z$17&lt;&gt;0,'1C TSspéc18'!$C$12="OUI"),'1C TSspéc18'!$Z$48/'1C TSspéc18'!$Z$17,"")</f>
        <v/>
      </c>
      <c r="AC1236" s="545" t="str">
        <f>IF(AND('1C TSspéc18'!$Z$17&lt;&gt;0,'1C TSspéc18'!$C$12="OUI"),'1C TSspéc18'!$Z$49/'1C TSspéc18'!$Z$17,"")</f>
        <v/>
      </c>
      <c r="AD1236" s="545" t="str">
        <f>IF(AND('1C TSspéc18'!$Z$17&lt;&gt;0,'1C TSspéc18'!$C$12="OUI"),'1C TSspéc18'!$Z$50/'1C TSspéc18'!$Z$17,"")</f>
        <v/>
      </c>
      <c r="AE1236" s="545" t="str">
        <f>IF(AND('1C TSspéc18'!$Z$17&lt;&gt;0,'1C TSspéc18'!$C$12="OUI"),'1C TSspéc18'!$Z$51/'1C TSspéc18'!$Z$17,"")</f>
        <v/>
      </c>
      <c r="AF1236" s="545" t="str">
        <f>IF(AND('1C TSspéc18'!$Z$17&lt;&gt;0,'1C TSspéc18'!$C$12="OUI"),'1C TSspéc18'!$Z$52/'1C TSspéc18'!$Z$17,"")</f>
        <v/>
      </c>
      <c r="AG1236" s="545" t="str">
        <f>IF(AND('1C TSspéc18'!$Z$17&lt;&gt;0,'1C TSspéc18'!$C$12="OUI"),'1C TSspéc18'!$Z$53/'1C TSspéc18'!$Z$17,"")</f>
        <v/>
      </c>
      <c r="AH1236" s="545" t="str">
        <f>IF(AND('1C TSspéc18'!$Z$17&lt;&gt;0,'1C TSspéc18'!$C$12="OUI"),'1C TSspéc18'!$Z$54/'1C TSspéc18'!$Z$17,"")</f>
        <v/>
      </c>
      <c r="AI1236" s="545" t="str">
        <f>IF(AND('1C TSspéc18'!$Z$17&lt;&gt;0,'1C TSspéc18'!$C$12="OUI"),'1C TSspéc18'!$Z$55/'1C TSspéc18'!$Z$17,"")</f>
        <v/>
      </c>
      <c r="AJ1236" s="545" t="str">
        <f>IF(AND('1C TSspéc18'!$Z$17&lt;&gt;0,'1C TSspéc18'!$C$12="OUI"),'1C TSspéc18'!$Z$56/'1C TSspéc18'!$Z$17,"")</f>
        <v/>
      </c>
      <c r="AK1236" s="545" t="str">
        <f>IF(AND('1C TSspéc18'!$Z$17&lt;&gt;0,'1C TSspéc18'!$C$12="OUI"),'1C TSspéc18'!$Z$57/'1C TSspéc18'!$Z$17,"")</f>
        <v/>
      </c>
      <c r="AL1236" s="212">
        <f>IF(AND('1C TSspéc18'!$Z$17&lt;&gt;0,'1C TSspéc18'!$C$12="OUI"),N1236+AK1236,N1236)</f>
        <v>0</v>
      </c>
      <c r="AM1236" s="419">
        <f t="shared" si="325"/>
        <v>0</v>
      </c>
      <c r="AN1236" s="419">
        <f t="shared" si="326"/>
        <v>0</v>
      </c>
      <c r="AO1236" s="420" t="str">
        <f>IF(AND('1C TSspéc2'!$Z$17&lt;&gt;0,'1C TSspéc2'!$Z$30&lt;&gt;0),AM1236+AN1236,"")</f>
        <v/>
      </c>
      <c r="AP1236" s="574" t="str">
        <f>IF(AND('1C TSspéc2'!$Z$17&lt;&gt;0,'1C TSspéc2'!$Z$30&lt;&gt;0),AM1236-AR1236,"")</f>
        <v/>
      </c>
      <c r="AQ1236" s="625">
        <f t="shared" si="327"/>
        <v>0</v>
      </c>
      <c r="AR1236" s="597"/>
      <c r="AS1236" s="213"/>
      <c r="AT1236" s="214" t="str">
        <f>IF(('1C TSspéc18'!Z$17*FICHE!$C$14&lt;J1236),"Forfait limité à "&amp;FICHE!$C$14&amp;"€/jour","")</f>
        <v/>
      </c>
      <c r="AU1236" s="626"/>
      <c r="AV1236" s="824"/>
      <c r="AW1236" s="824"/>
      <c r="AX1236" s="824"/>
      <c r="AY1236" s="824"/>
      <c r="AZ1236" s="824"/>
      <c r="BA1236" s="767"/>
      <c r="BB1236" s="767"/>
      <c r="BC1236" s="767"/>
      <c r="BD1236" s="767"/>
      <c r="BE1236" s="767"/>
      <c r="BF1236" s="767"/>
      <c r="BG1236" s="767"/>
      <c r="BH1236" s="767"/>
      <c r="BI1236" s="767"/>
      <c r="BJ1236" s="767"/>
      <c r="BK1236" s="767"/>
      <c r="BL1236" s="767"/>
      <c r="BM1236" s="767"/>
      <c r="BN1236" s="767"/>
      <c r="BO1236" s="767"/>
      <c r="BP1236" s="767"/>
      <c r="BQ1236" s="767"/>
      <c r="BR1236" s="767"/>
      <c r="BS1236" s="767"/>
      <c r="BT1236" s="767"/>
      <c r="BU1236" s="767"/>
      <c r="BV1236" s="767"/>
      <c r="BW1236" s="767"/>
      <c r="BX1236" s="767"/>
      <c r="BY1236" s="767"/>
      <c r="BZ1236" s="767"/>
      <c r="CA1236" s="767"/>
      <c r="CB1236" s="767"/>
      <c r="CC1236" s="767"/>
      <c r="CD1236" s="767"/>
      <c r="CE1236" s="767"/>
      <c r="CF1236" s="767"/>
      <c r="CG1236" s="767"/>
      <c r="CH1236" s="767"/>
      <c r="CI1236" s="767"/>
      <c r="CJ1236" s="767"/>
      <c r="CK1236" s="767"/>
      <c r="CL1236" s="767"/>
      <c r="CM1236" s="767"/>
      <c r="CN1236" s="767"/>
      <c r="CO1236" s="767"/>
      <c r="CP1236" s="767"/>
      <c r="CQ1236" s="767"/>
      <c r="CR1236" s="767"/>
      <c r="CS1236" s="767"/>
      <c r="CT1236" s="767"/>
      <c r="CU1236" s="767"/>
      <c r="CV1236" s="767"/>
      <c r="CW1236" s="767"/>
      <c r="CX1236" s="767"/>
      <c r="CY1236" s="767"/>
      <c r="CZ1236" s="767"/>
      <c r="DA1236" s="767"/>
      <c r="DB1236" s="767"/>
      <c r="DC1236" s="767"/>
      <c r="DD1236" s="767"/>
      <c r="DE1236" s="767"/>
      <c r="DF1236" s="767"/>
      <c r="DG1236" s="767"/>
      <c r="DH1236" s="767"/>
      <c r="DI1236" s="767"/>
      <c r="DJ1236" s="767"/>
      <c r="DK1236" s="767"/>
      <c r="DL1236" s="767"/>
      <c r="DM1236" s="767"/>
      <c r="DN1236" s="767"/>
      <c r="DO1236" s="767"/>
      <c r="DP1236" s="767"/>
      <c r="DQ1236" s="767"/>
      <c r="DR1236" s="767"/>
      <c r="DS1236" s="767"/>
      <c r="DT1236" s="767"/>
      <c r="DU1236" s="767"/>
      <c r="DV1236" s="767"/>
      <c r="DW1236" s="767"/>
      <c r="DX1236" s="767"/>
      <c r="DY1236" s="767"/>
      <c r="DZ1236" s="767"/>
      <c r="EA1236" s="767"/>
      <c r="EB1236" s="767"/>
      <c r="EC1236" s="767"/>
      <c r="ED1236" s="767"/>
      <c r="EE1236" s="767"/>
      <c r="EF1236" s="767"/>
      <c r="EG1236" s="767"/>
      <c r="EH1236" s="767"/>
      <c r="EI1236" s="767"/>
      <c r="EJ1236" s="767"/>
      <c r="EK1236" s="767"/>
      <c r="EL1236" s="767"/>
      <c r="EM1236" s="767"/>
      <c r="EN1236" s="767"/>
      <c r="EO1236" s="767"/>
      <c r="EP1236" s="767"/>
      <c r="EQ1236" s="767"/>
      <c r="ER1236" s="767"/>
      <c r="ES1236" s="767"/>
      <c r="ET1236" s="767"/>
      <c r="EU1236" s="767"/>
      <c r="EV1236" s="767"/>
      <c r="EW1236" s="767"/>
      <c r="EX1236" s="767"/>
      <c r="EY1236" s="767"/>
      <c r="EZ1236" s="767"/>
      <c r="FA1236" s="767"/>
      <c r="FB1236" s="767"/>
      <c r="FC1236" s="767"/>
      <c r="FD1236" s="767"/>
      <c r="FE1236" s="767"/>
      <c r="FF1236" s="767"/>
      <c r="FG1236" s="767"/>
      <c r="FH1236" s="767"/>
      <c r="FI1236" s="767"/>
      <c r="FJ1236" s="767"/>
      <c r="FK1236" s="767"/>
      <c r="FL1236" s="767"/>
      <c r="FM1236" s="767"/>
      <c r="FN1236" s="767"/>
      <c r="FO1236" s="767"/>
      <c r="FP1236" s="767"/>
      <c r="FQ1236" s="767"/>
      <c r="FR1236" s="767"/>
      <c r="FS1236" s="767"/>
      <c r="FT1236" s="767"/>
      <c r="FU1236" s="767"/>
      <c r="FV1236" s="767"/>
      <c r="FW1236" s="767"/>
      <c r="FX1236" s="767"/>
      <c r="FY1236" s="767"/>
      <c r="FZ1236" s="767"/>
      <c r="GA1236" s="767"/>
      <c r="GB1236" s="767"/>
      <c r="GC1236" s="767"/>
      <c r="GD1236" s="767"/>
      <c r="GE1236" s="767"/>
      <c r="GF1236" s="767"/>
      <c r="GG1236" s="767"/>
      <c r="GH1236" s="767"/>
      <c r="GI1236" s="767"/>
      <c r="GJ1236" s="767"/>
      <c r="GK1236" s="767"/>
      <c r="GL1236" s="767"/>
      <c r="GM1236" s="767"/>
      <c r="GN1236" s="767"/>
      <c r="GO1236" s="767"/>
      <c r="GP1236" s="767"/>
      <c r="GQ1236" s="767"/>
      <c r="GR1236" s="767"/>
      <c r="GS1236" s="767"/>
      <c r="GT1236" s="767"/>
      <c r="GU1236" s="767"/>
      <c r="GV1236" s="767"/>
      <c r="GW1236" s="767"/>
      <c r="GX1236" s="767"/>
      <c r="GY1236" s="767"/>
      <c r="GZ1236" s="767"/>
      <c r="HA1236" s="767"/>
      <c r="HB1236" s="767"/>
      <c r="HC1236" s="767"/>
    </row>
    <row r="1237" spans="1:211" s="862" customFormat="1" ht="13.9" hidden="1" customHeight="1">
      <c r="A1237" s="843"/>
      <c r="B1237" s="844"/>
      <c r="C1237" s="968" t="str">
        <f>IF('1C TSspéc19'!C$17&lt;&gt;0,'1C TSspéc19'!$B$12,"")</f>
        <v/>
      </c>
      <c r="D1237" s="969"/>
      <c r="E1237" s="970"/>
      <c r="F1237" s="845">
        <f>IF(AND($C1237='1C TSspéc19'!$B$12,'1C TSspéc19'!$B$16="spécifiques",'1C TSspéc19'!$C$17&lt;&gt;""),'1C TSspéc19'!$C$21,"")</f>
        <v>0</v>
      </c>
      <c r="G1237" s="846"/>
      <c r="H1237" s="847">
        <v>0</v>
      </c>
      <c r="I1237" s="847">
        <v>0</v>
      </c>
      <c r="J1237" s="848"/>
      <c r="K1237" s="849">
        <f t="shared" ref="K1237:K1260" si="328">J1237+(J1237*H1237)</f>
        <v>0</v>
      </c>
      <c r="L1237" s="894">
        <f>IF(OR('1C TSspéc19'!$B$12="",'1C TSspéc19'!C$30=0),0,IF(AND('1C TSspéc19'!$B$12&lt;&gt;"",$K$2="Pôle",'1C TSspéc19'!$C$12="OUI"),(('1C TSspéc19'!C$22+'1C TSspéc19'!C$23+'1C TSspéc19'!C$24+'1C TSspéc19'!C$25+'1C TSspéc19'!C$29)/'1C TSspéc19'!C$17),IF(AND('1C TSspéc19'!$B$12&lt;&gt;"",$K$2="Pôle",'1C TSspéc19'!$C$12="NON"),(('1C TSspéc19'!C$22+'1C TSspéc19'!C$23+'1C TSspéc19'!C$24+'1C TSspéc19'!C$25+'1C TSspéc19'!C$29)/'1C TSspéc19'!C$30),IF(AND('1C TSspéc19'!$B$12&lt;&gt;"",$K$2&lt;&gt;"Pôle",'1C TSspéc19'!$C$12="OUI"),(('1C TSspéc19'!C$22+'1C TSspéc19'!C$23+'1C TSspéc19'!C$24+'1C TSspéc19'!C$25+'1C TSspéc19'!C$26+'1C TSspéc19'!C$27+'1C TSspéc19'!C$28+'1C TSspéc19'!C$29)/'1C TSspéc19'!C$17),IF(AND('1C TSspéc19'!$B$12&lt;&gt;"",$K$2&lt;&gt;"Pôle",'1C TSspéc19'!$C$12="NON"),(('1C TSspéc19'!C$22+'1C TSspéc19'!C$23+'1C TSspéc19'!C$24+'1C TSspéc19'!C$25+'1C TSspéc19'!C$26+'1C TSspéc19'!C$27+'1C TSspéc19'!C$28+'1C TSspéc19'!C$29)/'1C TSspéc19'!C$30))))))</f>
        <v>0</v>
      </c>
      <c r="M1237" s="894">
        <f>IF(OR('1C TSspéc19'!$B$12="",'1C TSspéc19'!C$30=0),0,IF(AND('1C TSspéc19'!$B$12&lt;&gt;"",$K$2="Pôle",'1C TSspéc19'!$C$12="OUI"),(('1C TSspéc19'!C$26+'1C TSspéc19'!C$27+'1C TSspéc19'!C$28)/'1C TSspéc19'!C$17),IF(AND('1C TSspéc19'!$B$12&lt;&gt;"",$K$2="Pôle",'1C TSspéc19'!$C$12="NON"),(('1C TSspéc19'!C$26+'1C TSspéc19'!C$27+'1C TSspéc19'!C$28)/'1C TSspéc19'!C$30),IF(AND('1C TSspéc19'!$B$12&lt;&gt;"",$K$2&lt;&gt;"Pôle"),0))))</f>
        <v>0</v>
      </c>
      <c r="N1237" s="895">
        <f>IF(AND('1C TSspéc19'!$B$12&lt;&gt;0,'1C TSspéc19'!$C$30&lt;&gt;0),L1237+M1237,0)</f>
        <v>0</v>
      </c>
      <c r="O1237" s="851" t="str">
        <f>IF(AND('1C TSspéc19'!$C$17&lt;&gt;0,'1C TSspéc19'!$C$12="OUI"),'1C TSspéc19'!$C$35/'1C TSspéc19'!$C$17,"")</f>
        <v/>
      </c>
      <c r="P1237" s="852" t="str">
        <f>IF(AND('1C TSspéc19'!$C$17&lt;&gt;0,'1C TSspéc19'!$C$12="OUI"),'1C TSspéc19'!$C$36/'1C TSspéc19'!$C$17,"")</f>
        <v/>
      </c>
      <c r="Q1237" s="852" t="str">
        <f>IF(AND('1C TSspéc19'!$C$17&lt;&gt;0,'1C TSspéc19'!$C$12="OUI"),'1C TSspéc19'!$C$37/'1C TSspéc19'!$C$17,"")</f>
        <v/>
      </c>
      <c r="R1237" s="852" t="str">
        <f>IF(AND('1C TSspéc19'!$C$17&lt;&gt;0,'1C TSspéc19'!$C$12="OUI"),'1C TSspéc19'!$C$38/'1C TSspéc19'!$C$17,"")</f>
        <v/>
      </c>
      <c r="S1237" s="852" t="str">
        <f>IF(AND('1C TSspéc19'!$C$17&lt;&gt;0,'1C TSspéc19'!$C$12="OUI"),'1C TSspéc19'!$C$39/'1C TSspéc19'!$C$17,"")</f>
        <v/>
      </c>
      <c r="T1237" s="852" t="str">
        <f>IF(AND('1C TSspéc19'!$C$17&lt;&gt;0,'1C TSspéc19'!$C$12="OUI"),'1C TSspéc19'!$C$40/'1C TSspéc19'!$C$17,"")</f>
        <v/>
      </c>
      <c r="U1237" s="852" t="str">
        <f>IF(AND('1C TSspéc19'!$C$17&lt;&gt;0,'1C TSspéc19'!$C$12="OUI"),'1C TSspéc19'!$C$41/'1C TSspéc19'!$C$17,"")</f>
        <v/>
      </c>
      <c r="V1237" s="852" t="str">
        <f>IF(AND('1C TSspéc19'!$C$17&lt;&gt;0,'1C TSspéc19'!$C$12="OUI"),'1C TSspéc19'!$C$42/'1C TSspéc19'!$C$17,"")</f>
        <v/>
      </c>
      <c r="W1237" s="852" t="str">
        <f>IF(AND('1C TSspéc19'!$C$17&lt;&gt;0,'1C TSspéc19'!$C$12="OUI"),'1C TSspéc19'!$C$43/'1C TSspéc19'!$C$17,"")</f>
        <v/>
      </c>
      <c r="X1237" s="852" t="str">
        <f>IF(AND('1C TSspéc19'!$C$17&lt;&gt;0,'1C TSspéc19'!$C$12="OUI"),'1C TSspéc19'!$C$44/'1C TSspéc19'!$C$17,"")</f>
        <v/>
      </c>
      <c r="Y1237" s="852" t="str">
        <f>IF(AND('1C TSspéc19'!$C$17&lt;&gt;0,'1C TSspéc19'!$C$12="OUI"),'1C TSspéc19'!$C$45/'1C TSspéc19'!$C$17,"")</f>
        <v/>
      </c>
      <c r="Z1237" s="852" t="str">
        <f>IF(AND('1C TSspéc19'!$C$17&lt;&gt;0,'1C TSspéc19'!$C$12="OUI"),'1C TSspéc19'!$C$46/'1C TSspéc19'!$C$17,"")</f>
        <v/>
      </c>
      <c r="AA1237" s="852" t="str">
        <f>IF(AND('1C TSspéc19'!$C$17&lt;&gt;0,'1C TSspéc19'!$C$12="OUI"),'1C TSspéc19'!$C$47/'1C TSspéc19'!$C$17,"")</f>
        <v/>
      </c>
      <c r="AB1237" s="852" t="str">
        <f>IF(AND('1C TSspéc19'!$C$17&lt;&gt;0,'1C TSspéc19'!$C$12="OUI"),'1C TSspéc19'!$C$48/'1C TSspéc19'!$C$17,"")</f>
        <v/>
      </c>
      <c r="AC1237" s="852" t="str">
        <f>IF(AND('1C TSspéc19'!$C$17&lt;&gt;0,'1C TSspéc19'!$C$12="OUI"),'1C TSspéc19'!$C$49/'1C TSspéc19'!$C$17,"")</f>
        <v/>
      </c>
      <c r="AD1237" s="852" t="str">
        <f>IF(AND('1C TSspéc19'!$C$17&lt;&gt;0,'1C TSspéc19'!$C$12="OUI"),'1C TSspéc19'!$C$50/'1C TSspéc19'!$C$17,"")</f>
        <v/>
      </c>
      <c r="AE1237" s="852" t="str">
        <f>IF(AND('1C TSspéc19'!$C$17&lt;&gt;0,'1C TSspéc19'!$C$12="OUI"),'1C TSspéc19'!$C$51/'1C TSspéc19'!$C$17,"")</f>
        <v/>
      </c>
      <c r="AF1237" s="852" t="str">
        <f>IF(AND('1C TSspéc19'!$C$17&lt;&gt;0,'1C TSspéc19'!$C$12="OUI"),'1C TSspéc19'!$C$52/'1C TSspéc19'!$C$17,"")</f>
        <v/>
      </c>
      <c r="AG1237" s="852" t="str">
        <f>IF(AND('1C TSspéc19'!$C$17&lt;&gt;0,'1C TSspéc19'!$C$12="OUI"),'1C TSspéc19'!$C$53/'1C TSspéc19'!$C$17,"")</f>
        <v/>
      </c>
      <c r="AH1237" s="852" t="str">
        <f>IF(AND('1C TSspéc19'!$C$17&lt;&gt;0,'1C TSspéc19'!$C$12="OUI"),'1C TSspéc19'!$C$54/'1C TSspéc19'!$C$17,"")</f>
        <v/>
      </c>
      <c r="AI1237" s="852" t="str">
        <f>IF(AND('1C TSspéc19'!$C$17&lt;&gt;0,'1C TSspéc19'!$C$12="OUI"),'1C TSspéc19'!$C$55/'1C TSspéc19'!$C$17,"")</f>
        <v/>
      </c>
      <c r="AJ1237" s="852" t="str">
        <f>IF(AND('1C TSspéc19'!$C$17&lt;&gt;0,'1C TSspéc19'!$C$12="OUI"),'1C TSspéc19'!$C$56/'1C TSspéc19'!$C$17,"")</f>
        <v/>
      </c>
      <c r="AK1237" s="852" t="str">
        <f>IF(AND('1C TSspéc19'!$C$17&lt;&gt;0,'1C TSspéc19'!$C$12="OUI"),'1C TSspéc19'!$C$57/'1C TSspéc19'!$C$17,"")</f>
        <v/>
      </c>
      <c r="AL1237" s="853">
        <f>IF(AND('1C TSspéc19'!$C$17&lt;&gt;0,'1C TSspéc19'!$C$12="OUI"),N1237+AK1237,N1237)</f>
        <v>0</v>
      </c>
      <c r="AM1237" s="896">
        <f>(J1237+(J1237*H1237)-(J1237*H1237*I1237))*L1237</f>
        <v>0</v>
      </c>
      <c r="AN1237" s="896">
        <f>((J1237+(J1237*H1237)-(J1237*H1237*I1237))*M1237)*50%</f>
        <v>0</v>
      </c>
      <c r="AO1237" s="897" t="str">
        <f>IF(AND('1C TSspéc19'!$C$17&lt;&gt;0,'1C TSspéc19'!$C$30&lt;&gt;0),AM1237+AN1237,"")</f>
        <v/>
      </c>
      <c r="AP1237" s="856" t="str">
        <f>IF(AND('1C TSspéc19'!$C$17&lt;&gt;0,'1C TSspéc19'!$C$30&lt;&gt;0),AM1237-AR1237,"")</f>
        <v/>
      </c>
      <c r="AQ1237" s="857">
        <f>IF(M1237=0,0,AN1237-AS1237)</f>
        <v>0</v>
      </c>
      <c r="AR1237" s="898"/>
      <c r="AS1237" s="859"/>
      <c r="AT1237" s="860" t="str">
        <f>IF(('1C TSspéc19'!C$17*FICHE!$C$14&lt;J1237),"Forfait limité à "&amp;FICHE!$C$14&amp;"€/jour","")</f>
        <v/>
      </c>
      <c r="AU1237" s="861"/>
      <c r="AV1237" s="824"/>
      <c r="AW1237" s="824"/>
      <c r="AX1237" s="824"/>
      <c r="AY1237" s="824"/>
      <c r="AZ1237" s="824"/>
      <c r="BA1237" s="767"/>
      <c r="BB1237" s="767"/>
      <c r="BC1237" s="767"/>
      <c r="BD1237" s="767"/>
      <c r="BE1237" s="767"/>
      <c r="BF1237" s="767"/>
      <c r="BG1237" s="767"/>
      <c r="BH1237" s="767"/>
      <c r="BI1237" s="767"/>
      <c r="BJ1237" s="767"/>
      <c r="BK1237" s="767"/>
      <c r="BL1237" s="767"/>
      <c r="BM1237" s="767"/>
      <c r="BN1237" s="767"/>
      <c r="BO1237" s="767"/>
      <c r="BP1237" s="767"/>
      <c r="BQ1237" s="767"/>
      <c r="BR1237" s="767"/>
      <c r="BS1237" s="767"/>
      <c r="BT1237" s="767"/>
      <c r="BU1237" s="767"/>
      <c r="BV1237" s="767"/>
      <c r="BW1237" s="767"/>
      <c r="BX1237" s="767"/>
      <c r="BY1237" s="767"/>
      <c r="BZ1237" s="767"/>
      <c r="CA1237" s="767"/>
      <c r="CB1237" s="767"/>
      <c r="CC1237" s="767"/>
      <c r="CD1237" s="767"/>
      <c r="CE1237" s="767"/>
      <c r="CF1237" s="767"/>
      <c r="CG1237" s="767"/>
      <c r="CH1237" s="767"/>
      <c r="CI1237" s="767"/>
      <c r="CJ1237" s="767"/>
      <c r="CK1237" s="767"/>
      <c r="CL1237" s="767"/>
      <c r="CM1237" s="767"/>
      <c r="CN1237" s="767"/>
      <c r="CO1237" s="767"/>
      <c r="CP1237" s="767"/>
      <c r="CQ1237" s="767"/>
      <c r="CR1237" s="767"/>
      <c r="CS1237" s="767"/>
      <c r="CT1237" s="767"/>
      <c r="CU1237" s="767"/>
      <c r="CV1237" s="767"/>
      <c r="CW1237" s="767"/>
      <c r="CX1237" s="767"/>
      <c r="CY1237" s="767"/>
      <c r="CZ1237" s="767"/>
      <c r="DA1237" s="767"/>
      <c r="DB1237" s="767"/>
      <c r="DC1237" s="767"/>
      <c r="DD1237" s="767"/>
      <c r="DE1237" s="767"/>
      <c r="DF1237" s="767"/>
      <c r="DG1237" s="767"/>
      <c r="DH1237" s="767"/>
      <c r="DI1237" s="767"/>
      <c r="DJ1237" s="767"/>
      <c r="DK1237" s="767"/>
      <c r="DL1237" s="767"/>
      <c r="DM1237" s="767"/>
      <c r="DN1237" s="767"/>
      <c r="DO1237" s="767"/>
      <c r="DP1237" s="767"/>
      <c r="DQ1237" s="767"/>
      <c r="DR1237" s="767"/>
      <c r="DS1237" s="767"/>
      <c r="DT1237" s="767"/>
      <c r="DU1237" s="767"/>
      <c r="DV1237" s="767"/>
      <c r="DW1237" s="767"/>
      <c r="DX1237" s="767"/>
      <c r="DY1237" s="767"/>
      <c r="DZ1237" s="767"/>
      <c r="EA1237" s="767"/>
      <c r="EB1237" s="767"/>
      <c r="EC1237" s="767"/>
      <c r="ED1237" s="767"/>
      <c r="EE1237" s="767"/>
      <c r="EF1237" s="767"/>
      <c r="EG1237" s="767"/>
      <c r="EH1237" s="767"/>
      <c r="EI1237" s="767"/>
      <c r="EJ1237" s="767"/>
      <c r="EK1237" s="767"/>
      <c r="EL1237" s="767"/>
      <c r="EM1237" s="767"/>
      <c r="EN1237" s="767"/>
      <c r="EO1237" s="767"/>
      <c r="EP1237" s="767"/>
      <c r="EQ1237" s="767"/>
      <c r="ER1237" s="767"/>
      <c r="ES1237" s="767"/>
      <c r="ET1237" s="767"/>
      <c r="EU1237" s="767"/>
      <c r="EV1237" s="767"/>
      <c r="EW1237" s="767"/>
      <c r="EX1237" s="767"/>
      <c r="EY1237" s="767"/>
      <c r="EZ1237" s="767"/>
      <c r="FA1237" s="767"/>
      <c r="FB1237" s="767"/>
      <c r="FC1237" s="767"/>
      <c r="FD1237" s="767"/>
      <c r="FE1237" s="767"/>
      <c r="FF1237" s="767"/>
      <c r="FG1237" s="767"/>
      <c r="FH1237" s="767"/>
      <c r="FI1237" s="767"/>
      <c r="FJ1237" s="767"/>
      <c r="FK1237" s="767"/>
      <c r="FL1237" s="767"/>
      <c r="FM1237" s="767"/>
      <c r="FN1237" s="767"/>
      <c r="FO1237" s="767"/>
      <c r="FP1237" s="767"/>
      <c r="FQ1237" s="767"/>
      <c r="FR1237" s="767"/>
      <c r="FS1237" s="767"/>
      <c r="FT1237" s="767"/>
      <c r="FU1237" s="767"/>
      <c r="FV1237" s="767"/>
      <c r="FW1237" s="767"/>
      <c r="FX1237" s="767"/>
      <c r="FY1237" s="767"/>
      <c r="FZ1237" s="767"/>
      <c r="GA1237" s="767"/>
      <c r="GB1237" s="767"/>
      <c r="GC1237" s="767"/>
      <c r="GD1237" s="767"/>
      <c r="GE1237" s="767"/>
      <c r="GF1237" s="767"/>
      <c r="GG1237" s="767"/>
      <c r="GH1237" s="767"/>
      <c r="GI1237" s="767"/>
      <c r="GJ1237" s="767"/>
      <c r="GK1237" s="767"/>
      <c r="GL1237" s="767"/>
      <c r="GM1237" s="767"/>
      <c r="GN1237" s="767"/>
      <c r="GO1237" s="767"/>
      <c r="GP1237" s="767"/>
      <c r="GQ1237" s="767"/>
      <c r="GR1237" s="767"/>
      <c r="GS1237" s="767"/>
      <c r="GT1237" s="767"/>
      <c r="GU1237" s="767"/>
      <c r="GV1237" s="767"/>
      <c r="GW1237" s="767"/>
      <c r="GX1237" s="767"/>
      <c r="GY1237" s="767"/>
      <c r="GZ1237" s="767"/>
      <c r="HA1237" s="767"/>
      <c r="HB1237" s="767"/>
      <c r="HC1237" s="767"/>
    </row>
    <row r="1238" spans="1:211" s="864" customFormat="1" ht="13.9" hidden="1" customHeight="1">
      <c r="A1238" s="307"/>
      <c r="B1238" s="351"/>
      <c r="C1238" s="971" t="str">
        <f>IF('1C TSspéc19'!D$17&lt;&gt;0,'1C TSspéc19'!$B$12,"")</f>
        <v/>
      </c>
      <c r="D1238" s="972"/>
      <c r="E1238" s="973"/>
      <c r="F1238" s="93">
        <f>IF(AND($C1238='1C TSspéc19'!$B$12,'1C TSspéc19'!$B$16="spécifiques",'1C TSspéc19'!$D$17&lt;&gt;""),'1C TSspéc19'!$D$21,"")</f>
        <v>0</v>
      </c>
      <c r="G1238" s="863"/>
      <c r="H1238" s="745">
        <v>0.21</v>
      </c>
      <c r="I1238" s="747">
        <v>1</v>
      </c>
      <c r="J1238" s="312"/>
      <c r="K1238" s="680">
        <f t="shared" si="328"/>
        <v>0</v>
      </c>
      <c r="L1238" s="556">
        <f>IF(OR('1C TSspéc19'!$B$12="",'1C TSspéc19'!D$30=0),0,IF(AND('1C TSspéc19'!$B$12&lt;&gt;"",$K$2="Pôle",'1C TSspéc19'!$C$12="OUI"),(('1C TSspéc19'!D$22+'1C TSspéc19'!D$23+'1C TSspéc19'!D$24+'1C TSspéc19'!D$25+'1C TSspéc19'!D$29)/'1C TSspéc19'!D$17),IF(AND('1C TSspéc19'!$B$12&lt;&gt;"",$K$2="Pôle",'1C TSspéc19'!$C$12="NON"),(('1C TSspéc19'!D$22+'1C TSspéc19'!D$23+'1C TSspéc19'!D$24+'1C TSspéc19'!D$25+'1C TSspéc19'!D$29)/'1C TSspéc19'!D$30),IF(AND('1C TSspéc19'!$B$12&lt;&gt;"",$K$2&lt;&gt;"Pôle",'1C TSspéc19'!$C$12="OUI"),(('1C TSspéc19'!D$22+'1C TSspéc19'!D$23+'1C TSspéc19'!D$24+'1C TSspéc19'!D$25+'1C TSspéc19'!D$26+'1C TSspéc19'!D$27+'1C TSspéc19'!D$28+'1C TSspéc19'!D$29)/'1C TSspéc19'!D$17),IF(AND('1C TSspéc19'!$B$12&lt;&gt;"",$K$2&lt;&gt;"Pôle",'1C TSspéc19'!$C$12="NON"),(('1C TSspéc19'!D$22+'1C TSspéc19'!D$23+'1C TSspéc19'!D$24+'1C TSspéc19'!D$25+'1C TSspéc19'!D$26+'1C TSspéc19'!D$27+'1C TSspéc19'!D$28+'1C TSspéc19'!D$29)/'1C TSspéc19'!D$30))))))</f>
        <v>0</v>
      </c>
      <c r="M1238" s="556">
        <f>IF(OR('1C TSspéc19'!$B$12="",'1C TSspéc19'!D$30=0),0,IF(AND('1C TSspéc19'!$B$12&lt;&gt;"",$K$2="Pôle",'1C TSspéc19'!$C$12="OUI"),(('1C TSspéc19'!D$26+'1C TSspéc19'!D$27+'1C TSspéc19'!D$28)/'1C TSspéc19'!D$17),IF(AND('1C TSspéc19'!$B$12&lt;&gt;"",$K$2="Pôle",'1C TSspéc19'!$C$12="NON"),(('1C TSspéc19'!D$26+'1C TSspéc19'!D$27+'1C TSspéc19'!D$28)/'1C TSspéc19'!D$30),IF(AND('1C TSspéc19'!$B$12&lt;&gt;"",$K$2&lt;&gt;"Pôle"),0))))</f>
        <v>0</v>
      </c>
      <c r="N1238" s="557">
        <f>IF(AND('1C TSspéc19'!$B$12&lt;&gt;0,'1C TSspéc19'!$D$30&lt;&gt;0),L1238+M1238,0)</f>
        <v>0</v>
      </c>
      <c r="O1238" s="542" t="str">
        <f>IF(AND('1C TSspéc19'!$D$17&lt;&gt;0,'1C TSspéc19'!$C$12="OUI"),'1C TSspéc19'!$D$35/'1C TSspéc19'!$D$17,"")</f>
        <v/>
      </c>
      <c r="P1238" s="543" t="str">
        <f>IF(AND('1C TSspéc19'!$D$17&lt;&gt;0,'1C TSspéc19'!$C$12="OUI"),'1C TSspéc19'!$D$36/'1C TSspéc19'!$D$17,"")</f>
        <v/>
      </c>
      <c r="Q1238" s="543" t="str">
        <f>IF(AND('1C TSspéc19'!$D$17&lt;&gt;0,'1C TSspéc19'!$C$12="OUI"),'1C TSspéc19'!$D$37/'1C TSspéc19'!$D$17,"")</f>
        <v/>
      </c>
      <c r="R1238" s="543" t="str">
        <f>IF(AND('1C TSspéc19'!$D$17&lt;&gt;0,'1C TSspéc19'!$C$12="OUI"),'1C TSspéc19'!$D$38/'1C TSspéc19'!$D$17,"")</f>
        <v/>
      </c>
      <c r="S1238" s="543" t="str">
        <f>IF(AND('1C TSspéc19'!$D$17&lt;&gt;0,'1C TSspéc19'!$C$12="OUI"),'1C TSspéc19'!$D$39/'1C TSspéc19'!$D$17,"")</f>
        <v/>
      </c>
      <c r="T1238" s="543" t="str">
        <f>IF(AND('1C TSspéc19'!$D$17&lt;&gt;0,'1C TSspéc19'!$C$12="OUI"),'1C TSspéc19'!$D$40/'1C TSspéc19'!$D$17,"")</f>
        <v/>
      </c>
      <c r="U1238" s="543" t="str">
        <f>IF(AND('1C TSspéc19'!$D$17&lt;&gt;0,'1C TSspéc19'!$C$12="OUI"),'1C TSspéc19'!$D$41/'1C TSspéc19'!$D$17,"")</f>
        <v/>
      </c>
      <c r="V1238" s="543" t="str">
        <f>IF(AND('1C TSspéc19'!$D$17&lt;&gt;0,'1C TSspéc19'!$C$12="OUI"),'1C TSspéc19'!$D$42/'1C TSspéc19'!$D$17,"")</f>
        <v/>
      </c>
      <c r="W1238" s="543" t="str">
        <f>IF(AND('1C TSspéc19'!$D$17&lt;&gt;0,'1C TSspéc19'!$C$12="OUI"),'1C TSspéc19'!$D$43/'1C TSspéc19'!$D$17,"")</f>
        <v/>
      </c>
      <c r="X1238" s="543" t="str">
        <f>IF(AND('1C TSspéc19'!$D$17&lt;&gt;0,'1C TSspéc19'!$C$12="OUI"),'1C TSspéc19'!$D$44/'1C TSspéc19'!$D$17,"")</f>
        <v/>
      </c>
      <c r="Y1238" s="543" t="str">
        <f>IF(AND('1C TSspéc19'!$D$17&lt;&gt;0,'1C TSspéc19'!$C$12="OUI"),'1C TSspéc19'!$D$45/'1C TSspéc19'!$D$17,"")</f>
        <v/>
      </c>
      <c r="Z1238" s="543" t="str">
        <f>IF(AND('1C TSspéc19'!$D$17&lt;&gt;0,'1C TSspéc19'!$C$12="OUI"),'1C TSspéc19'!$D$46/'1C TSspéc19'!$D$17,"")</f>
        <v/>
      </c>
      <c r="AA1238" s="543" t="str">
        <f>IF(AND('1C TSspéc19'!$D$17&lt;&gt;0,'1C TSspéc19'!$C$12="OUI"),'1C TSspéc19'!$D$47/'1C TSspéc19'!$D$17,"")</f>
        <v/>
      </c>
      <c r="AB1238" s="543" t="str">
        <f>IF(AND('1C TSspéc19'!$D$17&lt;&gt;0,'1C TSspéc19'!$C$12="OUI"),'1C TSspéc19'!$D$48/'1C TSspéc19'!$D$17,"")</f>
        <v/>
      </c>
      <c r="AC1238" s="543" t="str">
        <f>IF(AND('1C TSspéc19'!$D$17&lt;&gt;0,'1C TSspéc19'!$C$12="OUI"),'1C TSspéc19'!$D$49/'1C TSspéc19'!$D$17,"")</f>
        <v/>
      </c>
      <c r="AD1238" s="543" t="str">
        <f>IF(AND('1C TSspéc19'!$D$17&lt;&gt;0,'1C TSspéc19'!$C$12="OUI"),'1C TSspéc19'!$D$50/'1C TSspéc19'!$D$17,"")</f>
        <v/>
      </c>
      <c r="AE1238" s="543" t="str">
        <f>IF(AND('1C TSspéc19'!$D$17&lt;&gt;0,'1C TSspéc19'!$C$12="OUI"),'1C TSspéc19'!$D$51/'1C TSspéc19'!$D$17,"")</f>
        <v/>
      </c>
      <c r="AF1238" s="543" t="str">
        <f>IF(AND('1C TSspéc19'!$D$17&lt;&gt;0,'1C TSspéc19'!$C$12="OUI"),'1C TSspéc19'!$D$52/'1C TSspéc19'!$D$17,"")</f>
        <v/>
      </c>
      <c r="AG1238" s="543" t="str">
        <f>IF(AND('1C TSspéc19'!$D$17&lt;&gt;0,'1C TSspéc19'!$C$12="OUI"),'1C TSspéc19'!$D$53/'1C TSspéc19'!$D$17,"")</f>
        <v/>
      </c>
      <c r="AH1238" s="543" t="str">
        <f>IF(AND('1C TSspéc19'!$D$17&lt;&gt;0,'1C TSspéc19'!$C$12="OUI"),'1C TSspéc19'!$D$54/'1C TSspéc19'!$D$17,"")</f>
        <v/>
      </c>
      <c r="AI1238" s="543" t="str">
        <f>IF(AND('1C TSspéc19'!$D$17&lt;&gt;0,'1C TSspéc19'!$C$12="OUI"),'1C TSspéc19'!$D$55/'1C TSspéc19'!$D$17,"")</f>
        <v/>
      </c>
      <c r="AJ1238" s="543" t="str">
        <f>IF(AND('1C TSspéc19'!$D$17&lt;&gt;0,'1C TSspéc19'!$C$12="OUI"),'1C TSspéc19'!$D$56/'1C TSspéc19'!$D$17,"")</f>
        <v/>
      </c>
      <c r="AK1238" s="543" t="str">
        <f>IF(AND('1C TSspéc19'!$D$17&lt;&gt;0,'1C TSspéc19'!$C$12="OUI"),'1C TSspéc19'!$D$57/'1C TSspéc19'!$D$17,"")</f>
        <v/>
      </c>
      <c r="AL1238" s="72">
        <f>IF(AND('1C TSspéc19'!$D$17&lt;&gt;0,'1C TSspéc19'!$C$12="OUI"),N1238+AK1238,N1238)</f>
        <v>0</v>
      </c>
      <c r="AM1238" s="417">
        <f t="shared" ref="AM1238:AM1260" si="329">(J1238+(J1238*H1238)-(J1238*H1238*I1238))*L1238</f>
        <v>0</v>
      </c>
      <c r="AN1238" s="417">
        <f t="shared" ref="AN1238:AN1260" si="330">((J1238+(J1238*H1238)-(J1238*H1238*I1238))*M1238)*50%</f>
        <v>0</v>
      </c>
      <c r="AO1238" s="418" t="str">
        <f>IF(AND('1C TSspéc19'!$D$17&lt;&gt;0,'1C TSspéc19'!$D$30&lt;&gt;0),AM1238+AN1238,"")</f>
        <v/>
      </c>
      <c r="AP1238" s="573" t="str">
        <f>IF(AND('1C TSspéc19'!$D$17&lt;&gt;0,'1C TSspéc19'!$D$30&lt;&gt;0),AM1238-AR1238,"")</f>
        <v/>
      </c>
      <c r="AQ1238" s="583">
        <f t="shared" ref="AQ1238:AQ1260" si="331">IF(M1238=0,0,AN1238-AS1238)</f>
        <v>0</v>
      </c>
      <c r="AR1238" s="596"/>
      <c r="AS1238" s="102"/>
      <c r="AT1238" s="27" t="str">
        <f>IF(('1C TSspéc19'!D$17*FICHE!$C$14&lt;J1238),"Forfait limité à "&amp;FICHE!$C$14&amp;"€/jour","")</f>
        <v/>
      </c>
      <c r="AU1238" s="592"/>
      <c r="AV1238" s="824"/>
      <c r="AW1238" s="824"/>
      <c r="AX1238" s="824"/>
      <c r="AY1238" s="824"/>
      <c r="AZ1238" s="824"/>
      <c r="BA1238" s="767"/>
      <c r="BB1238" s="767"/>
      <c r="BC1238" s="767"/>
      <c r="BD1238" s="767"/>
      <c r="BE1238" s="767"/>
      <c r="BF1238" s="767"/>
      <c r="BG1238" s="767"/>
      <c r="BH1238" s="767"/>
      <c r="BI1238" s="767"/>
      <c r="BJ1238" s="767"/>
      <c r="BK1238" s="767"/>
      <c r="BL1238" s="767"/>
      <c r="BM1238" s="767"/>
      <c r="BN1238" s="767"/>
      <c r="BO1238" s="767"/>
      <c r="BP1238" s="767"/>
      <c r="BQ1238" s="767"/>
      <c r="BR1238" s="767"/>
      <c r="BS1238" s="767"/>
      <c r="BT1238" s="767"/>
      <c r="BU1238" s="767"/>
      <c r="BV1238" s="767"/>
      <c r="BW1238" s="767"/>
      <c r="BX1238" s="767"/>
      <c r="BY1238" s="767"/>
      <c r="BZ1238" s="767"/>
      <c r="CA1238" s="767"/>
      <c r="CB1238" s="767"/>
      <c r="CC1238" s="767"/>
      <c r="CD1238" s="767"/>
      <c r="CE1238" s="767"/>
      <c r="CF1238" s="767"/>
      <c r="CG1238" s="767"/>
      <c r="CH1238" s="767"/>
      <c r="CI1238" s="767"/>
      <c r="CJ1238" s="767"/>
      <c r="CK1238" s="767"/>
      <c r="CL1238" s="767"/>
      <c r="CM1238" s="767"/>
      <c r="CN1238" s="767"/>
      <c r="CO1238" s="767"/>
      <c r="CP1238" s="767"/>
      <c r="CQ1238" s="767"/>
      <c r="CR1238" s="767"/>
      <c r="CS1238" s="767"/>
      <c r="CT1238" s="767"/>
      <c r="CU1238" s="767"/>
      <c r="CV1238" s="767"/>
      <c r="CW1238" s="767"/>
      <c r="CX1238" s="767"/>
      <c r="CY1238" s="767"/>
      <c r="CZ1238" s="767"/>
      <c r="DA1238" s="767"/>
      <c r="DB1238" s="767"/>
      <c r="DC1238" s="767"/>
      <c r="DD1238" s="767"/>
      <c r="DE1238" s="767"/>
      <c r="DF1238" s="767"/>
      <c r="DG1238" s="767"/>
      <c r="DH1238" s="767"/>
      <c r="DI1238" s="767"/>
      <c r="DJ1238" s="767"/>
      <c r="DK1238" s="767"/>
      <c r="DL1238" s="767"/>
      <c r="DM1238" s="767"/>
      <c r="DN1238" s="767"/>
      <c r="DO1238" s="767"/>
      <c r="DP1238" s="767"/>
      <c r="DQ1238" s="767"/>
      <c r="DR1238" s="767"/>
      <c r="DS1238" s="767"/>
      <c r="DT1238" s="767"/>
      <c r="DU1238" s="767"/>
      <c r="DV1238" s="767"/>
      <c r="DW1238" s="767"/>
      <c r="DX1238" s="767"/>
      <c r="DY1238" s="767"/>
      <c r="DZ1238" s="767"/>
      <c r="EA1238" s="767"/>
      <c r="EB1238" s="767"/>
      <c r="EC1238" s="767"/>
      <c r="ED1238" s="767"/>
      <c r="EE1238" s="767"/>
      <c r="EF1238" s="767"/>
      <c r="EG1238" s="767"/>
      <c r="EH1238" s="767"/>
      <c r="EI1238" s="767"/>
      <c r="EJ1238" s="767"/>
      <c r="EK1238" s="767"/>
      <c r="EL1238" s="767"/>
      <c r="EM1238" s="767"/>
      <c r="EN1238" s="767"/>
      <c r="EO1238" s="767"/>
      <c r="EP1238" s="767"/>
      <c r="EQ1238" s="767"/>
      <c r="ER1238" s="767"/>
      <c r="ES1238" s="767"/>
      <c r="ET1238" s="767"/>
      <c r="EU1238" s="767"/>
      <c r="EV1238" s="767"/>
      <c r="EW1238" s="767"/>
      <c r="EX1238" s="767"/>
      <c r="EY1238" s="767"/>
      <c r="EZ1238" s="767"/>
      <c r="FA1238" s="767"/>
      <c r="FB1238" s="767"/>
      <c r="FC1238" s="767"/>
      <c r="FD1238" s="767"/>
      <c r="FE1238" s="767"/>
      <c r="FF1238" s="767"/>
      <c r="FG1238" s="767"/>
      <c r="FH1238" s="767"/>
      <c r="FI1238" s="767"/>
      <c r="FJ1238" s="767"/>
      <c r="FK1238" s="767"/>
      <c r="FL1238" s="767"/>
      <c r="FM1238" s="767"/>
      <c r="FN1238" s="767"/>
      <c r="FO1238" s="767"/>
      <c r="FP1238" s="767"/>
      <c r="FQ1238" s="767"/>
      <c r="FR1238" s="767"/>
      <c r="FS1238" s="767"/>
      <c r="FT1238" s="767"/>
      <c r="FU1238" s="767"/>
      <c r="FV1238" s="767"/>
      <c r="FW1238" s="767"/>
      <c r="FX1238" s="767"/>
      <c r="FY1238" s="767"/>
      <c r="FZ1238" s="767"/>
      <c r="GA1238" s="767"/>
      <c r="GB1238" s="767"/>
      <c r="GC1238" s="767"/>
      <c r="GD1238" s="767"/>
      <c r="GE1238" s="767"/>
      <c r="GF1238" s="767"/>
      <c r="GG1238" s="767"/>
      <c r="GH1238" s="767"/>
      <c r="GI1238" s="767"/>
      <c r="GJ1238" s="767"/>
      <c r="GK1238" s="767"/>
      <c r="GL1238" s="767"/>
      <c r="GM1238" s="767"/>
      <c r="GN1238" s="767"/>
      <c r="GO1238" s="767"/>
      <c r="GP1238" s="767"/>
      <c r="GQ1238" s="767"/>
      <c r="GR1238" s="767"/>
      <c r="GS1238" s="767"/>
      <c r="GT1238" s="767"/>
      <c r="GU1238" s="767"/>
      <c r="GV1238" s="767"/>
      <c r="GW1238" s="767"/>
      <c r="GX1238" s="767"/>
      <c r="GY1238" s="767"/>
      <c r="GZ1238" s="767"/>
      <c r="HA1238" s="767"/>
      <c r="HB1238" s="767"/>
      <c r="HC1238" s="767"/>
    </row>
    <row r="1239" spans="1:211" s="864" customFormat="1" ht="13.9" hidden="1" customHeight="1">
      <c r="A1239" s="307"/>
      <c r="B1239" s="351"/>
      <c r="C1239" s="971" t="str">
        <f>IF('1C TSspéc19'!E$17&lt;&gt;0,'1C TSspéc19'!$B$12,"")</f>
        <v/>
      </c>
      <c r="D1239" s="972"/>
      <c r="E1239" s="973"/>
      <c r="F1239" s="93">
        <f>IF(AND($C1239='1C TSspéc19'!$B$12,'1C TSspéc19'!$B$16="spécifiques",'1C TSspéc19'!$E$17&lt;&gt;""),'1C TSspéc19'!$E$21,"")</f>
        <v>0</v>
      </c>
      <c r="G1239" s="863"/>
      <c r="H1239" s="745">
        <v>0.21</v>
      </c>
      <c r="I1239" s="747">
        <v>1</v>
      </c>
      <c r="J1239" s="312"/>
      <c r="K1239" s="680">
        <f t="shared" si="328"/>
        <v>0</v>
      </c>
      <c r="L1239" s="556">
        <f>IF(OR('1C TSspéc19'!$B$12="",'1C TSspéc19'!E$30=0),0,IF(AND('1C TSspéc19'!$B$12&lt;&gt;"",$K$2="Pôle",'1C TSspéc19'!$C$12="OUI"),(('1C TSspéc19'!E$22+'1C TSspéc19'!E$23+'1C TSspéc19'!E$24+'1C TSspéc19'!E$25+'1C TSspéc19'!E$29)/'1C TSspéc19'!E$17),IF(AND('1C TSspéc19'!$B$12&lt;&gt;"",$K$2="Pôle",'1C TSspéc19'!$C$12="NON"),(('1C TSspéc19'!E$22+'1C TSspéc19'!E$23+'1C TSspéc19'!E$24+'1C TSspéc19'!E$25+'1C TSspéc19'!E$29)/'1C TSspéc19'!E$30),IF(AND('1C TSspéc19'!$B$12&lt;&gt;"",$K$2&lt;&gt;"Pôle",'1C TSspéc19'!$C$12="OUI"),(('1C TSspéc19'!E$22+'1C TSspéc19'!E$23+'1C TSspéc19'!E$24+'1C TSspéc19'!E$25+'1C TSspéc19'!E$26+'1C TSspéc19'!E$27+'1C TSspéc19'!E$28+'1C TSspéc19'!E$29)/'1C TSspéc19'!E$17),IF(AND('1C TSspéc19'!$B$12&lt;&gt;"",$K$2&lt;&gt;"Pôle",'1C TSspéc19'!$C$12="NON"),(('1C TSspéc19'!E$22+'1C TSspéc19'!E$23+'1C TSspéc19'!E$24+'1C TSspéc19'!E$25+'1C TSspéc19'!E$26+'1C TSspéc19'!E$27+'1C TSspéc19'!E$28+'1C TSspéc19'!E$29)/'1C TSspéc19'!E$30))))))</f>
        <v>0</v>
      </c>
      <c r="M1239" s="556">
        <f>IF(OR('1C TSspéc19'!$B$12="",'1C TSspéc19'!E$30=0),0,IF(AND('1C TSspéc19'!$B$12&lt;&gt;"",$K$2="Pôle",'1C TSspéc19'!$C$12="OUI"),(('1C TSspéc19'!E$26+'1C TSspéc19'!E$27+'1C TSspéc19'!E$28)/'1C TSspéc19'!E$17),IF(AND('1C TSspéc19'!$B$12&lt;&gt;"",$K$2="Pôle",'1C TSspéc19'!$C$12="NON"),(('1C TSspéc19'!E$26+'1C TSspéc19'!E$27+'1C TSspéc19'!E$28)/'1C TSspéc19'!E$30),IF(AND('1C TSspéc19'!$B$12&lt;&gt;"",$K$2&lt;&gt;"Pôle"),0))))</f>
        <v>0</v>
      </c>
      <c r="N1239" s="557">
        <f>IF(AND('1C TSspéc19'!$B$12&lt;&gt;0,'1C TSspéc19'!$E$30&lt;&gt;0),L1239+M1239,0)</f>
        <v>0</v>
      </c>
      <c r="O1239" s="542" t="str">
        <f>IF(AND('1C TSspéc19'!$E$17&lt;&gt;0,'1C TSspéc19'!$C$12="OUI"),'1C TSspéc19'!$E$35/'1C TSspéc19'!$E$17,"")</f>
        <v/>
      </c>
      <c r="P1239" s="543" t="str">
        <f>IF(AND('1C TSspéc19'!$E$17&lt;&gt;0,'1C TSspéc19'!$C$12="OUI"),'1C TSspéc19'!$E$36/'1C TSspéc19'!$E$17,"")</f>
        <v/>
      </c>
      <c r="Q1239" s="543" t="str">
        <f>IF(AND('1C TSspéc19'!$E$17&lt;&gt;0,'1C TSspéc19'!$C$12="OUI"),'1C TSspéc19'!$E$37/'1C TSspéc19'!$E$17,"")</f>
        <v/>
      </c>
      <c r="R1239" s="543" t="str">
        <f>IF(AND('1C TSspéc19'!$E$17&lt;&gt;0,'1C TSspéc19'!$C$12="OUI"),'1C TSspéc19'!$E$38/'1C TSspéc19'!$E$17,"")</f>
        <v/>
      </c>
      <c r="S1239" s="543" t="str">
        <f>IF(AND('1C TSspéc19'!$E$17&lt;&gt;0,'1C TSspéc19'!$C$12="OUI"),'1C TSspéc19'!$E$39/'1C TSspéc19'!$E$17,"")</f>
        <v/>
      </c>
      <c r="T1239" s="543" t="str">
        <f>IF(AND('1C TSspéc19'!$E$17&lt;&gt;0,'1C TSspéc19'!$C$12="OUI"),'1C TSspéc19'!$E$40/'1C TSspéc19'!$E$17,"")</f>
        <v/>
      </c>
      <c r="U1239" s="543" t="str">
        <f>IF(AND('1C TSspéc19'!$E$17&lt;&gt;0,'1C TSspéc19'!$C$12="OUI"),'1C TSspéc19'!$E$41/'1C TSspéc19'!$E$17,"")</f>
        <v/>
      </c>
      <c r="V1239" s="543" t="str">
        <f>IF(AND('1C TSspéc19'!$E$17&lt;&gt;0,'1C TSspéc19'!$C$12="OUI"),'1C TSspéc19'!$E$42/'1C TSspéc19'!$E$17,"")</f>
        <v/>
      </c>
      <c r="W1239" s="543" t="str">
        <f>IF(AND('1C TSspéc19'!$E$17&lt;&gt;0,'1C TSspéc19'!$C$12="OUI"),'1C TSspéc19'!$E$43/'1C TSspéc19'!$E$17,"")</f>
        <v/>
      </c>
      <c r="X1239" s="543" t="str">
        <f>IF(AND('1C TSspéc19'!$E$17&lt;&gt;0,'1C TSspéc19'!$C$12="OUI"),'1C TSspéc19'!$E$44/'1C TSspéc19'!$E$17,"")</f>
        <v/>
      </c>
      <c r="Y1239" s="543" t="str">
        <f>IF(AND('1C TSspéc19'!$E$17&lt;&gt;0,'1C TSspéc19'!$C$12="OUI"),'1C TSspéc19'!$E$45/'1C TSspéc19'!$E$17,"")</f>
        <v/>
      </c>
      <c r="Z1239" s="543" t="str">
        <f>IF(AND('1C TSspéc19'!$E$17&lt;&gt;0,'1C TSspéc19'!$C$12="OUI"),'1C TSspéc19'!$E$46/'1C TSspéc19'!$E$17,"")</f>
        <v/>
      </c>
      <c r="AA1239" s="543" t="str">
        <f>IF(AND('1C TSspéc19'!$E$17&lt;&gt;0,'1C TSspéc19'!$C$12="OUI"),'1C TSspéc19'!$E$47/'1C TSspéc19'!$E$17,"")</f>
        <v/>
      </c>
      <c r="AB1239" s="543" t="str">
        <f>IF(AND('1C TSspéc19'!$E$17&lt;&gt;0,'1C TSspéc19'!$C$12="OUI"),'1C TSspéc19'!$E$48/'1C TSspéc19'!$E$17,"")</f>
        <v/>
      </c>
      <c r="AC1239" s="543" t="str">
        <f>IF(AND('1C TSspéc19'!$E$17&lt;&gt;0,'1C TSspéc19'!$C$12="OUI"),'1C TSspéc19'!$E$49/'1C TSspéc19'!$E$17,"")</f>
        <v/>
      </c>
      <c r="AD1239" s="543" t="str">
        <f>IF(AND('1C TSspéc19'!$E$17&lt;&gt;0,'1C TSspéc19'!$C$12="OUI"),'1C TSspéc19'!$E$50/'1C TSspéc19'!$E$17,"")</f>
        <v/>
      </c>
      <c r="AE1239" s="543" t="str">
        <f>IF(AND('1C TSspéc19'!$E$17&lt;&gt;0,'1C TSspéc19'!$C$12="OUI"),'1C TSspéc19'!$E$51/'1C TSspéc19'!$E$17,"")</f>
        <v/>
      </c>
      <c r="AF1239" s="543" t="str">
        <f>IF(AND('1C TSspéc19'!$E$17&lt;&gt;0,'1C TSspéc19'!$C$12="OUI"),'1C TSspéc19'!$E$52/'1C TSspéc19'!$E$17,"")</f>
        <v/>
      </c>
      <c r="AG1239" s="543" t="str">
        <f>IF(AND('1C TSspéc19'!$E$17&lt;&gt;0,'1C TSspéc19'!$C$12="OUI"),'1C TSspéc19'!$E$53/'1C TSspéc19'!$E$17,"")</f>
        <v/>
      </c>
      <c r="AH1239" s="543" t="str">
        <f>IF(AND('1C TSspéc19'!$E$17&lt;&gt;0,'1C TSspéc19'!$C$12="OUI"),'1C TSspéc19'!$E$54/'1C TSspéc19'!$E$17,"")</f>
        <v/>
      </c>
      <c r="AI1239" s="543" t="str">
        <f>IF(AND('1C TSspéc19'!$E$17&lt;&gt;0,'1C TSspéc19'!$C$12="OUI"),'1C TSspéc19'!$E$55/'1C TSspéc19'!$E$17,"")</f>
        <v/>
      </c>
      <c r="AJ1239" s="543" t="str">
        <f>IF(AND('1C TSspéc19'!$E$17&lt;&gt;0,'1C TSspéc19'!$C$12="OUI"),'1C TSspéc19'!$E$56/'1C TSspéc19'!$E$17,"")</f>
        <v/>
      </c>
      <c r="AK1239" s="543" t="str">
        <f>IF(AND('1C TSspéc19'!$E$17&lt;&gt;0,'1C TSspéc19'!$C$12="OUI"),'1C TSspéc19'!$E$57/'1C TSspéc19'!$E$17,"")</f>
        <v/>
      </c>
      <c r="AL1239" s="72">
        <f>IF(AND('1C TSspéc19'!$E$17&lt;&gt;0,'1C TSspéc19'!$C$12="OUI"),N1239+AK1239,N1239)</f>
        <v>0</v>
      </c>
      <c r="AM1239" s="417">
        <f t="shared" si="329"/>
        <v>0</v>
      </c>
      <c r="AN1239" s="417">
        <f t="shared" si="330"/>
        <v>0</v>
      </c>
      <c r="AO1239" s="418" t="str">
        <f>IF(AND('1C TSspéc19'!$E$17&lt;&gt;0,'1C TSspéc19'!$E$30&lt;&gt;0),AM1239+AN1239,"")</f>
        <v/>
      </c>
      <c r="AP1239" s="573" t="str">
        <f>IF(AND('1C TSspéc19'!$E$17&lt;&gt;0,'1C TSspéc19'!$E$30&lt;&gt;0),AM1239-AR1239,"")</f>
        <v/>
      </c>
      <c r="AQ1239" s="583">
        <f t="shared" si="331"/>
        <v>0</v>
      </c>
      <c r="AR1239" s="596"/>
      <c r="AS1239" s="102"/>
      <c r="AT1239" s="27" t="str">
        <f>IF(('1C TSspéc19'!E$17*FICHE!$C$14&lt;J1239),"Forfait limité à "&amp;FICHE!$C$14&amp;"€/jour","")</f>
        <v/>
      </c>
      <c r="AU1239" s="592"/>
      <c r="AV1239" s="824"/>
      <c r="AW1239" s="824"/>
      <c r="AX1239" s="824"/>
      <c r="AY1239" s="824"/>
      <c r="AZ1239" s="824"/>
      <c r="BA1239" s="767"/>
      <c r="BB1239" s="767"/>
      <c r="BC1239" s="767"/>
      <c r="BD1239" s="767"/>
      <c r="BE1239" s="767"/>
      <c r="BF1239" s="767"/>
      <c r="BG1239" s="767"/>
      <c r="BH1239" s="767"/>
      <c r="BI1239" s="767"/>
      <c r="BJ1239" s="767"/>
      <c r="BK1239" s="767"/>
      <c r="BL1239" s="767"/>
      <c r="BM1239" s="767"/>
      <c r="BN1239" s="767"/>
      <c r="BO1239" s="767"/>
      <c r="BP1239" s="767"/>
      <c r="BQ1239" s="767"/>
      <c r="BR1239" s="767"/>
      <c r="BS1239" s="767"/>
      <c r="BT1239" s="767"/>
      <c r="BU1239" s="767"/>
      <c r="BV1239" s="767"/>
      <c r="BW1239" s="767"/>
      <c r="BX1239" s="767"/>
      <c r="BY1239" s="767"/>
      <c r="BZ1239" s="767"/>
      <c r="CA1239" s="767"/>
      <c r="CB1239" s="767"/>
      <c r="CC1239" s="767"/>
      <c r="CD1239" s="767"/>
      <c r="CE1239" s="767"/>
      <c r="CF1239" s="767"/>
      <c r="CG1239" s="767"/>
      <c r="CH1239" s="767"/>
      <c r="CI1239" s="767"/>
      <c r="CJ1239" s="767"/>
      <c r="CK1239" s="767"/>
      <c r="CL1239" s="767"/>
      <c r="CM1239" s="767"/>
      <c r="CN1239" s="767"/>
      <c r="CO1239" s="767"/>
      <c r="CP1239" s="767"/>
      <c r="CQ1239" s="767"/>
      <c r="CR1239" s="767"/>
      <c r="CS1239" s="767"/>
      <c r="CT1239" s="767"/>
      <c r="CU1239" s="767"/>
      <c r="CV1239" s="767"/>
      <c r="CW1239" s="767"/>
      <c r="CX1239" s="767"/>
      <c r="CY1239" s="767"/>
      <c r="CZ1239" s="767"/>
      <c r="DA1239" s="767"/>
      <c r="DB1239" s="767"/>
      <c r="DC1239" s="767"/>
      <c r="DD1239" s="767"/>
      <c r="DE1239" s="767"/>
      <c r="DF1239" s="767"/>
      <c r="DG1239" s="767"/>
      <c r="DH1239" s="767"/>
      <c r="DI1239" s="767"/>
      <c r="DJ1239" s="767"/>
      <c r="DK1239" s="767"/>
      <c r="DL1239" s="767"/>
      <c r="DM1239" s="767"/>
      <c r="DN1239" s="767"/>
      <c r="DO1239" s="767"/>
      <c r="DP1239" s="767"/>
      <c r="DQ1239" s="767"/>
      <c r="DR1239" s="767"/>
      <c r="DS1239" s="767"/>
      <c r="DT1239" s="767"/>
      <c r="DU1239" s="767"/>
      <c r="DV1239" s="767"/>
      <c r="DW1239" s="767"/>
      <c r="DX1239" s="767"/>
      <c r="DY1239" s="767"/>
      <c r="DZ1239" s="767"/>
      <c r="EA1239" s="767"/>
      <c r="EB1239" s="767"/>
      <c r="EC1239" s="767"/>
      <c r="ED1239" s="767"/>
      <c r="EE1239" s="767"/>
      <c r="EF1239" s="767"/>
      <c r="EG1239" s="767"/>
      <c r="EH1239" s="767"/>
      <c r="EI1239" s="767"/>
      <c r="EJ1239" s="767"/>
      <c r="EK1239" s="767"/>
      <c r="EL1239" s="767"/>
      <c r="EM1239" s="767"/>
      <c r="EN1239" s="767"/>
      <c r="EO1239" s="767"/>
      <c r="EP1239" s="767"/>
      <c r="EQ1239" s="767"/>
      <c r="ER1239" s="767"/>
      <c r="ES1239" s="767"/>
      <c r="ET1239" s="767"/>
      <c r="EU1239" s="767"/>
      <c r="EV1239" s="767"/>
      <c r="EW1239" s="767"/>
      <c r="EX1239" s="767"/>
      <c r="EY1239" s="767"/>
      <c r="EZ1239" s="767"/>
      <c r="FA1239" s="767"/>
      <c r="FB1239" s="767"/>
      <c r="FC1239" s="767"/>
      <c r="FD1239" s="767"/>
      <c r="FE1239" s="767"/>
      <c r="FF1239" s="767"/>
      <c r="FG1239" s="767"/>
      <c r="FH1239" s="767"/>
      <c r="FI1239" s="767"/>
      <c r="FJ1239" s="767"/>
      <c r="FK1239" s="767"/>
      <c r="FL1239" s="767"/>
      <c r="FM1239" s="767"/>
      <c r="FN1239" s="767"/>
      <c r="FO1239" s="767"/>
      <c r="FP1239" s="767"/>
      <c r="FQ1239" s="767"/>
      <c r="FR1239" s="767"/>
      <c r="FS1239" s="767"/>
      <c r="FT1239" s="767"/>
      <c r="FU1239" s="767"/>
      <c r="FV1239" s="767"/>
      <c r="FW1239" s="767"/>
      <c r="FX1239" s="767"/>
      <c r="FY1239" s="767"/>
      <c r="FZ1239" s="767"/>
      <c r="GA1239" s="767"/>
      <c r="GB1239" s="767"/>
      <c r="GC1239" s="767"/>
      <c r="GD1239" s="767"/>
      <c r="GE1239" s="767"/>
      <c r="GF1239" s="767"/>
      <c r="GG1239" s="767"/>
      <c r="GH1239" s="767"/>
      <c r="GI1239" s="767"/>
      <c r="GJ1239" s="767"/>
      <c r="GK1239" s="767"/>
      <c r="GL1239" s="767"/>
      <c r="GM1239" s="767"/>
      <c r="GN1239" s="767"/>
      <c r="GO1239" s="767"/>
      <c r="GP1239" s="767"/>
      <c r="GQ1239" s="767"/>
      <c r="GR1239" s="767"/>
      <c r="GS1239" s="767"/>
      <c r="GT1239" s="767"/>
      <c r="GU1239" s="767"/>
      <c r="GV1239" s="767"/>
      <c r="GW1239" s="767"/>
      <c r="GX1239" s="767"/>
      <c r="GY1239" s="767"/>
      <c r="GZ1239" s="767"/>
      <c r="HA1239" s="767"/>
      <c r="HB1239" s="767"/>
      <c r="HC1239" s="767"/>
    </row>
    <row r="1240" spans="1:211" s="864" customFormat="1" ht="13.9" hidden="1" customHeight="1">
      <c r="A1240" s="307"/>
      <c r="B1240" s="351"/>
      <c r="C1240" s="971" t="str">
        <f>IF('1C TSspéc19'!F$17&lt;&gt;0,'1C TSspéc19'!$B$12,"")</f>
        <v/>
      </c>
      <c r="D1240" s="972"/>
      <c r="E1240" s="973"/>
      <c r="F1240" s="93">
        <f>IF(AND($C1240='1C TSspéc19'!$B$12,'1C TSspéc19'!$B$16="spécifiques",'1C TSspéc19'!$F$17&lt;&gt;""),'1C TSspéc19'!$F$21,"")</f>
        <v>0</v>
      </c>
      <c r="G1240" s="863"/>
      <c r="H1240" s="745">
        <v>0.21</v>
      </c>
      <c r="I1240" s="747">
        <v>1</v>
      </c>
      <c r="J1240" s="312"/>
      <c r="K1240" s="680">
        <f t="shared" si="328"/>
        <v>0</v>
      </c>
      <c r="L1240" s="556">
        <f>IF(OR('1C TSspéc19'!$B$12="",'1C TSspéc19'!F$30=0),0,IF(AND('1C TSspéc19'!$B$12&lt;&gt;"",$K$2="Pôle",'1C TSspéc19'!$C$12="OUI"),(('1C TSspéc19'!F$22+'1C TSspéc19'!F$23+'1C TSspéc19'!F$24+'1C TSspéc19'!F$25+'1C TSspéc19'!F$29)/'1C TSspéc19'!F$17),IF(AND('1C TSspéc19'!$B$12&lt;&gt;"",$K$2="Pôle",'1C TSspéc19'!$C$12="NON"),(('1C TSspéc19'!F$22+'1C TSspéc19'!F$23+'1C TSspéc19'!F$24+'1C TSspéc19'!F$25+'1C TSspéc19'!F$29)/'1C TSspéc19'!F$30),IF(AND('1C TSspéc19'!$B$12&lt;&gt;"",$K$2&lt;&gt;"Pôle",'1C TSspéc19'!$C$12="OUI"),(('1C TSspéc19'!F$22+'1C TSspéc19'!F$23+'1C TSspéc19'!F$24+'1C TSspéc19'!F$25+'1C TSspéc19'!F$26+'1C TSspéc19'!F$27+'1C TSspéc19'!F$28+'1C TSspéc19'!F$29)/'1C TSspéc19'!F$17),IF(AND('1C TSspéc19'!$B$12&lt;&gt;"",$K$2&lt;&gt;"Pôle",'1C TSspéc19'!$C$12="NON"),(('1C TSspéc19'!F$22+'1C TSspéc19'!F$23+'1C TSspéc19'!F$24+'1C TSspéc19'!F$25+'1C TSspéc19'!F$26+'1C TSspéc19'!F$27+'1C TSspéc19'!F$28+'1C TSspéc19'!F$29)/'1C TSspéc19'!F$30))))))</f>
        <v>0</v>
      </c>
      <c r="M1240" s="556">
        <f>IF(OR('1C TSspéc19'!$B$12="",'1C TSspéc19'!F$30=0),0,IF(AND('1C TSspéc19'!$B$12&lt;&gt;"",$K$2="Pôle",'1C TSspéc19'!$C$12="OUI"),(('1C TSspéc19'!F$26+'1C TSspéc19'!F$27+'1C TSspéc19'!F$28)/'1C TSspéc19'!F$17),IF(AND('1C TSspéc19'!$B$12&lt;&gt;"",$K$2="Pôle",'1C TSspéc19'!$C$12="NON"),(('1C TSspéc19'!F$26+'1C TSspéc19'!F$27+'1C TSspéc19'!F$28)/'1C TSspéc19'!F$30),IF(AND('1C TSspéc19'!$B$12&lt;&gt;"",$K$2&lt;&gt;"Pôle"),0))))</f>
        <v>0</v>
      </c>
      <c r="N1240" s="557">
        <f>IF(AND('1C TSspéc19'!$B$12&lt;&gt;0,'1C TSspéc19'!$F$30&lt;&gt;0),L1240+M1240,0)</f>
        <v>0</v>
      </c>
      <c r="O1240" s="542" t="str">
        <f>IF(AND('1C TSspéc19'!$F$17&lt;&gt;0,'1C TSspéc19'!$C$12="OUI"),'1C TSspéc19'!$F$35/'1C TSspéc19'!$F$17,"")</f>
        <v/>
      </c>
      <c r="P1240" s="543" t="str">
        <f>IF(AND('1C TSspéc19'!$F$17&lt;&gt;0,'1C TSspéc19'!$C$12="OUI"),'1C TSspéc19'!$F$36/'1C TSspéc19'!$F$17,"")</f>
        <v/>
      </c>
      <c r="Q1240" s="543" t="str">
        <f>IF(AND('1C TSspéc19'!$F$17&lt;&gt;0,'1C TSspéc19'!$C$12="OUI"),'1C TSspéc19'!$F$37/'1C TSspéc19'!$F$17,"")</f>
        <v/>
      </c>
      <c r="R1240" s="543" t="str">
        <f>IF(AND('1C TSspéc19'!$F$17&lt;&gt;0,'1C TSspéc19'!$C$12="OUI"),'1C TSspéc19'!$F$38/'1C TSspéc19'!$F$17,"")</f>
        <v/>
      </c>
      <c r="S1240" s="543" t="str">
        <f>IF(AND('1C TSspéc19'!$F$17&lt;&gt;0,'1C TSspéc19'!$C$12="OUI"),'1C TSspéc19'!$F$39/'1C TSspéc19'!$F$17,"")</f>
        <v/>
      </c>
      <c r="T1240" s="543" t="str">
        <f>IF(AND('1C TSspéc19'!$F$17&lt;&gt;0,'1C TSspéc19'!$C$12="OUI"),'1C TSspéc19'!$F$40/'1C TSspéc19'!$F$17,"")</f>
        <v/>
      </c>
      <c r="U1240" s="543" t="str">
        <f>IF(AND('1C TSspéc19'!$F$17&lt;&gt;0,'1C TSspéc19'!$C$12="OUI"),'1C TSspéc19'!$F$41/'1C TSspéc19'!$F$17,"")</f>
        <v/>
      </c>
      <c r="V1240" s="543" t="str">
        <f>IF(AND('1C TSspéc19'!$F$17&lt;&gt;0,'1C TSspéc19'!$C$12="OUI"),'1C TSspéc19'!$F$42/'1C TSspéc19'!$F$17,"")</f>
        <v/>
      </c>
      <c r="W1240" s="543" t="str">
        <f>IF(AND('1C TSspéc19'!$F$17&lt;&gt;0,'1C TSspéc19'!$C$12="OUI"),'1C TSspéc19'!$F$43/'1C TSspéc19'!$F$17,"")</f>
        <v/>
      </c>
      <c r="X1240" s="543" t="str">
        <f>IF(AND('1C TSspéc19'!$F$17&lt;&gt;0,'1C TSspéc19'!$C$12="OUI"),'1C TSspéc19'!$F$44/'1C TSspéc19'!$F$17,"")</f>
        <v/>
      </c>
      <c r="Y1240" s="543" t="str">
        <f>IF(AND('1C TSspéc19'!$F$17&lt;&gt;0,'1C TSspéc19'!$C$12="OUI"),'1C TSspéc19'!$F$45/'1C TSspéc19'!$F$17,"")</f>
        <v/>
      </c>
      <c r="Z1240" s="543" t="str">
        <f>IF(AND('1C TSspéc19'!$F$17&lt;&gt;0,'1C TSspéc19'!$C$12="OUI"),'1C TSspéc19'!$F$46/'1C TSspéc19'!$F$17,"")</f>
        <v/>
      </c>
      <c r="AA1240" s="543" t="str">
        <f>IF(AND('1C TSspéc19'!$F$17&lt;&gt;0,'1C TSspéc19'!$C$12="OUI"),'1C TSspéc19'!$F$47/'1C TSspéc19'!$F$17,"")</f>
        <v/>
      </c>
      <c r="AB1240" s="543" t="str">
        <f>IF(AND('1C TSspéc19'!$F$17&lt;&gt;0,'1C TSspéc19'!$C$12="OUI"),'1C TSspéc19'!$F$48/'1C TSspéc19'!$F$17,"")</f>
        <v/>
      </c>
      <c r="AC1240" s="543" t="str">
        <f>IF(AND('1C TSspéc19'!$F$17&lt;&gt;0,'1C TSspéc19'!$C$12="OUI"),'1C TSspéc19'!$F$49/'1C TSspéc19'!$F$17,"")</f>
        <v/>
      </c>
      <c r="AD1240" s="543" t="str">
        <f>IF(AND('1C TSspéc19'!$F$17&lt;&gt;0,'1C TSspéc19'!$C$12="OUI"),'1C TSspéc19'!$F$50/'1C TSspéc19'!$F$17,"")</f>
        <v/>
      </c>
      <c r="AE1240" s="543" t="str">
        <f>IF(AND('1C TSspéc19'!$F$17&lt;&gt;0,'1C TSspéc19'!$C$12="OUI"),'1C TSspéc19'!$F$51/'1C TSspéc19'!$F$17,"")</f>
        <v/>
      </c>
      <c r="AF1240" s="543" t="str">
        <f>IF(AND('1C TSspéc19'!$F$17&lt;&gt;0,'1C TSspéc19'!$C$12="OUI"),'1C TSspéc19'!$F$52/'1C TSspéc19'!$F$17,"")</f>
        <v/>
      </c>
      <c r="AG1240" s="543" t="str">
        <f>IF(AND('1C TSspéc19'!$F$17&lt;&gt;0,'1C TSspéc19'!$C$12="OUI"),'1C TSspéc19'!$F$53/'1C TSspéc19'!$F$17,"")</f>
        <v/>
      </c>
      <c r="AH1240" s="543" t="str">
        <f>IF(AND('1C TSspéc19'!$F$17&lt;&gt;0,'1C TSspéc19'!$C$12="OUI"),'1C TSspéc19'!$F$54/'1C TSspéc19'!$F$17,"")</f>
        <v/>
      </c>
      <c r="AI1240" s="543" t="str">
        <f>IF(AND('1C TSspéc19'!$F$17&lt;&gt;0,'1C TSspéc19'!$C$12="OUI"),'1C TSspéc19'!$F$55/'1C TSspéc19'!$F$17,"")</f>
        <v/>
      </c>
      <c r="AJ1240" s="543" t="str">
        <f>IF(AND('1C TSspéc19'!$F$17&lt;&gt;0,'1C TSspéc19'!$C$12="OUI"),'1C TSspéc19'!$F$56/'1C TSspéc19'!$F$17,"")</f>
        <v/>
      </c>
      <c r="AK1240" s="543" t="str">
        <f>IF(AND('1C TSspéc19'!$F$17&lt;&gt;0,'1C TSspéc19'!$C$12="OUI"),'1C TSspéc19'!$F$57/'1C TSspéc19'!$F$17,"")</f>
        <v/>
      </c>
      <c r="AL1240" s="72">
        <f>IF(AND('1C TSspéc19'!$F$17&lt;&gt;0,'1C TSspéc19'!$C$12="OUI"),N1240+AK1240,N1240)</f>
        <v>0</v>
      </c>
      <c r="AM1240" s="417">
        <f t="shared" si="329"/>
        <v>0</v>
      </c>
      <c r="AN1240" s="417">
        <f t="shared" si="330"/>
        <v>0</v>
      </c>
      <c r="AO1240" s="418" t="str">
        <f>IF(AND('1C TSspéc19'!$F$17&lt;&gt;0,'1C TSspéc19'!$F$30&lt;&gt;0),AM1240+AN1240,"")</f>
        <v/>
      </c>
      <c r="AP1240" s="573" t="str">
        <f>IF(AND('1C TSspéc19'!$F$17&lt;&gt;0,'1C TSspéc19'!$F$30&lt;&gt;0),AM1240-AR1240,"")</f>
        <v/>
      </c>
      <c r="AQ1240" s="583">
        <f t="shared" si="331"/>
        <v>0</v>
      </c>
      <c r="AR1240" s="596"/>
      <c r="AS1240" s="102"/>
      <c r="AT1240" s="27" t="str">
        <f>IF(('1C TSspéc19'!F$17*FICHE!$C$14&lt;J1240),"Forfait limité à "&amp;FICHE!$C$14&amp;"€/jour","")</f>
        <v/>
      </c>
      <c r="AU1240" s="592"/>
      <c r="AV1240" s="824"/>
      <c r="AW1240" s="824"/>
      <c r="AX1240" s="824"/>
      <c r="AY1240" s="824"/>
      <c r="AZ1240" s="824"/>
      <c r="BA1240" s="767"/>
      <c r="BB1240" s="767"/>
      <c r="BC1240" s="767"/>
      <c r="BD1240" s="767"/>
      <c r="BE1240" s="767"/>
      <c r="BF1240" s="767"/>
      <c r="BG1240" s="767"/>
      <c r="BH1240" s="767"/>
      <c r="BI1240" s="767"/>
      <c r="BJ1240" s="767"/>
      <c r="BK1240" s="767"/>
      <c r="BL1240" s="767"/>
      <c r="BM1240" s="767"/>
      <c r="BN1240" s="767"/>
      <c r="BO1240" s="767"/>
      <c r="BP1240" s="767"/>
      <c r="BQ1240" s="767"/>
      <c r="BR1240" s="767"/>
      <c r="BS1240" s="767"/>
      <c r="BT1240" s="767"/>
      <c r="BU1240" s="767"/>
      <c r="BV1240" s="767"/>
      <c r="BW1240" s="767"/>
      <c r="BX1240" s="767"/>
      <c r="BY1240" s="767"/>
      <c r="BZ1240" s="767"/>
      <c r="CA1240" s="767"/>
      <c r="CB1240" s="767"/>
      <c r="CC1240" s="767"/>
      <c r="CD1240" s="767"/>
      <c r="CE1240" s="767"/>
      <c r="CF1240" s="767"/>
      <c r="CG1240" s="767"/>
      <c r="CH1240" s="767"/>
      <c r="CI1240" s="767"/>
      <c r="CJ1240" s="767"/>
      <c r="CK1240" s="767"/>
      <c r="CL1240" s="767"/>
      <c r="CM1240" s="767"/>
      <c r="CN1240" s="767"/>
      <c r="CO1240" s="767"/>
      <c r="CP1240" s="767"/>
      <c r="CQ1240" s="767"/>
      <c r="CR1240" s="767"/>
      <c r="CS1240" s="767"/>
      <c r="CT1240" s="767"/>
      <c r="CU1240" s="767"/>
      <c r="CV1240" s="767"/>
      <c r="CW1240" s="767"/>
      <c r="CX1240" s="767"/>
      <c r="CY1240" s="767"/>
      <c r="CZ1240" s="767"/>
      <c r="DA1240" s="767"/>
      <c r="DB1240" s="767"/>
      <c r="DC1240" s="767"/>
      <c r="DD1240" s="767"/>
      <c r="DE1240" s="767"/>
      <c r="DF1240" s="767"/>
      <c r="DG1240" s="767"/>
      <c r="DH1240" s="767"/>
      <c r="DI1240" s="767"/>
      <c r="DJ1240" s="767"/>
      <c r="DK1240" s="767"/>
      <c r="DL1240" s="767"/>
      <c r="DM1240" s="767"/>
      <c r="DN1240" s="767"/>
      <c r="DO1240" s="767"/>
      <c r="DP1240" s="767"/>
      <c r="DQ1240" s="767"/>
      <c r="DR1240" s="767"/>
      <c r="DS1240" s="767"/>
      <c r="DT1240" s="767"/>
      <c r="DU1240" s="767"/>
      <c r="DV1240" s="767"/>
      <c r="DW1240" s="767"/>
      <c r="DX1240" s="767"/>
      <c r="DY1240" s="767"/>
      <c r="DZ1240" s="767"/>
      <c r="EA1240" s="767"/>
      <c r="EB1240" s="767"/>
      <c r="EC1240" s="767"/>
      <c r="ED1240" s="767"/>
      <c r="EE1240" s="767"/>
      <c r="EF1240" s="767"/>
      <c r="EG1240" s="767"/>
      <c r="EH1240" s="767"/>
      <c r="EI1240" s="767"/>
      <c r="EJ1240" s="767"/>
      <c r="EK1240" s="767"/>
      <c r="EL1240" s="767"/>
      <c r="EM1240" s="767"/>
      <c r="EN1240" s="767"/>
      <c r="EO1240" s="767"/>
      <c r="EP1240" s="767"/>
      <c r="EQ1240" s="767"/>
      <c r="ER1240" s="767"/>
      <c r="ES1240" s="767"/>
      <c r="ET1240" s="767"/>
      <c r="EU1240" s="767"/>
      <c r="EV1240" s="767"/>
      <c r="EW1240" s="767"/>
      <c r="EX1240" s="767"/>
      <c r="EY1240" s="767"/>
      <c r="EZ1240" s="767"/>
      <c r="FA1240" s="767"/>
      <c r="FB1240" s="767"/>
      <c r="FC1240" s="767"/>
      <c r="FD1240" s="767"/>
      <c r="FE1240" s="767"/>
      <c r="FF1240" s="767"/>
      <c r="FG1240" s="767"/>
      <c r="FH1240" s="767"/>
      <c r="FI1240" s="767"/>
      <c r="FJ1240" s="767"/>
      <c r="FK1240" s="767"/>
      <c r="FL1240" s="767"/>
      <c r="FM1240" s="767"/>
      <c r="FN1240" s="767"/>
      <c r="FO1240" s="767"/>
      <c r="FP1240" s="767"/>
      <c r="FQ1240" s="767"/>
      <c r="FR1240" s="767"/>
      <c r="FS1240" s="767"/>
      <c r="FT1240" s="767"/>
      <c r="FU1240" s="767"/>
      <c r="FV1240" s="767"/>
      <c r="FW1240" s="767"/>
      <c r="FX1240" s="767"/>
      <c r="FY1240" s="767"/>
      <c r="FZ1240" s="767"/>
      <c r="GA1240" s="767"/>
      <c r="GB1240" s="767"/>
      <c r="GC1240" s="767"/>
      <c r="GD1240" s="767"/>
      <c r="GE1240" s="767"/>
      <c r="GF1240" s="767"/>
      <c r="GG1240" s="767"/>
      <c r="GH1240" s="767"/>
      <c r="GI1240" s="767"/>
      <c r="GJ1240" s="767"/>
      <c r="GK1240" s="767"/>
      <c r="GL1240" s="767"/>
      <c r="GM1240" s="767"/>
      <c r="GN1240" s="767"/>
      <c r="GO1240" s="767"/>
      <c r="GP1240" s="767"/>
      <c r="GQ1240" s="767"/>
      <c r="GR1240" s="767"/>
      <c r="GS1240" s="767"/>
      <c r="GT1240" s="767"/>
      <c r="GU1240" s="767"/>
      <c r="GV1240" s="767"/>
      <c r="GW1240" s="767"/>
      <c r="GX1240" s="767"/>
      <c r="GY1240" s="767"/>
      <c r="GZ1240" s="767"/>
      <c r="HA1240" s="767"/>
      <c r="HB1240" s="767"/>
      <c r="HC1240" s="767"/>
    </row>
    <row r="1241" spans="1:211" s="864" customFormat="1" ht="13.9" hidden="1" customHeight="1">
      <c r="A1241" s="307"/>
      <c r="B1241" s="351"/>
      <c r="C1241" s="971" t="str">
        <f>IF('1C TSspéc19'!G$17&lt;&gt;0,'1C TSspéc19'!$B$12,"")</f>
        <v/>
      </c>
      <c r="D1241" s="972"/>
      <c r="E1241" s="973"/>
      <c r="F1241" s="93">
        <f>IF(AND($C1241='1C TSspéc19'!$B$12,'1C TSspéc19'!$B$16="spécifiques",'1C TSspéc19'!$G$17&lt;&gt;""),'1C TSspéc19'!$G$21,"")</f>
        <v>0</v>
      </c>
      <c r="G1241" s="863"/>
      <c r="H1241" s="745">
        <v>0.21</v>
      </c>
      <c r="I1241" s="747">
        <v>1</v>
      </c>
      <c r="J1241" s="312"/>
      <c r="K1241" s="680">
        <f t="shared" si="328"/>
        <v>0</v>
      </c>
      <c r="L1241" s="556">
        <f>IF(OR('1C TSspéc19'!$B$12="",'1C TSspéc19'!G$30=0),0,IF(AND('1C TSspéc19'!$B$12&lt;&gt;"",$K$2="Pôle",'1C TSspéc19'!$C$12="OUI"),(('1C TSspéc19'!G$22+'1C TSspéc19'!G$23+'1C TSspéc19'!G$24+'1C TSspéc19'!G$25+'1C TSspéc19'!G$29)/'1C TSspéc19'!G$17),IF(AND('1C TSspéc19'!$B$12&lt;&gt;"",$K$2="Pôle",'1C TSspéc19'!$C$12="NON"),(('1C TSspéc19'!G$22+'1C TSspéc19'!G$23+'1C TSspéc19'!G$24+'1C TSspéc19'!G$25+'1C TSspéc19'!G$29)/'1C TSspéc19'!G$30),IF(AND('1C TSspéc19'!$B$12&lt;&gt;"",$K$2&lt;&gt;"Pôle",'1C TSspéc19'!$C$12="OUI"),(('1C TSspéc19'!G$22+'1C TSspéc19'!G$23+'1C TSspéc19'!G$24+'1C TSspéc19'!G$25+'1C TSspéc19'!G$26+'1C TSspéc19'!G$27+'1C TSspéc19'!G$28+'1C TSspéc19'!G$29)/'1C TSspéc19'!G$17),IF(AND('1C TSspéc19'!$B$12&lt;&gt;"",$K$2&lt;&gt;"Pôle",'1C TSspéc19'!$C$12="NON"),(('1C TSspéc19'!G$22+'1C TSspéc19'!G$23+'1C TSspéc19'!G$24+'1C TSspéc19'!G$25+'1C TSspéc19'!G$26+'1C TSspéc19'!G$27+'1C TSspéc19'!G$28+'1C TSspéc19'!G$29)/'1C TSspéc19'!G$30))))))</f>
        <v>0</v>
      </c>
      <c r="M1241" s="556">
        <f>IF(OR('1C TSspéc19'!$B$12="",'1C TSspéc19'!G$30=0),0,IF(AND('1C TSspéc19'!$B$12&lt;&gt;"",$K$2="Pôle",'1C TSspéc19'!$C$12="OUI"),(('1C TSspéc19'!G$26+'1C TSspéc19'!G$27+'1C TSspéc19'!G$28)/'1C TSspéc19'!G$17),IF(AND('1C TSspéc19'!$B$12&lt;&gt;"",$K$2="Pôle",'1C TSspéc19'!$C$12="NON"),(('1C TSspéc19'!G$26+'1C TSspéc19'!G$27+'1C TSspéc19'!G$28)/'1C TSspéc19'!G$30),IF(AND('1C TSspéc19'!$B$12&lt;&gt;"",$K$2&lt;&gt;"Pôle"),0))))</f>
        <v>0</v>
      </c>
      <c r="N1241" s="557">
        <f>IF(AND('1C TSspéc19'!$B$12&lt;&gt;0,'1C TSspéc19'!$G$30&lt;&gt;0),L1241+M1241,0)</f>
        <v>0</v>
      </c>
      <c r="O1241" s="542" t="str">
        <f>IF(AND('1C TSspéc19'!$G$17&lt;&gt;0,'1C TSspéc19'!$C$12="OUI"),'1C TSspéc19'!$G$35/'1C TSspéc19'!$G$17,"")</f>
        <v/>
      </c>
      <c r="P1241" s="543" t="str">
        <f>IF(AND('1C TSspéc19'!$G$17&lt;&gt;0,'1C TSspéc19'!$C$12="OUI"),'1C TSspéc19'!$G$36/'1C TSspéc19'!$G$17,"")</f>
        <v/>
      </c>
      <c r="Q1241" s="543" t="str">
        <f>IF(AND('1C TSspéc19'!$G$17&lt;&gt;0,'1C TSspéc19'!$C$12="OUI"),'1C TSspéc19'!$G$37/'1C TSspéc19'!$G$17,"")</f>
        <v/>
      </c>
      <c r="R1241" s="543" t="str">
        <f>IF(AND('1C TSspéc19'!$G$17&lt;&gt;0,'1C TSspéc19'!$C$12="OUI"),'1C TSspéc19'!$G$38/'1C TSspéc19'!$G$17,"")</f>
        <v/>
      </c>
      <c r="S1241" s="543" t="str">
        <f>IF(AND('1C TSspéc19'!$G$17&lt;&gt;0,'1C TSspéc19'!$C$12="OUI"),'1C TSspéc19'!$G$39/'1C TSspéc19'!$G$17,"")</f>
        <v/>
      </c>
      <c r="T1241" s="543" t="str">
        <f>IF(AND('1C TSspéc19'!$G$17&lt;&gt;0,'1C TSspéc19'!$C$12="OUI"),'1C TSspéc19'!$G$40/'1C TSspéc19'!$G$17,"")</f>
        <v/>
      </c>
      <c r="U1241" s="543" t="str">
        <f>IF(AND('1C TSspéc19'!$G$17&lt;&gt;0,'1C TSspéc19'!$C$12="OUI"),'1C TSspéc19'!$G$41/'1C TSspéc19'!$G$17,"")</f>
        <v/>
      </c>
      <c r="V1241" s="543" t="str">
        <f>IF(AND('1C TSspéc19'!$G$17&lt;&gt;0,'1C TSspéc19'!$C$12="OUI"),'1C TSspéc19'!$G$42/'1C TSspéc19'!$G$17,"")</f>
        <v/>
      </c>
      <c r="W1241" s="543" t="str">
        <f>IF(AND('1C TSspéc19'!$G$17&lt;&gt;0,'1C TSspéc19'!$C$12="OUI"),'1C TSspéc19'!$G$43/'1C TSspéc19'!$G$17,"")</f>
        <v/>
      </c>
      <c r="X1241" s="543" t="str">
        <f>IF(AND('1C TSspéc19'!$G$17&lt;&gt;0,'1C TSspéc19'!$C$12="OUI"),'1C TSspéc19'!$G$44/'1C TSspéc19'!$G$17,"")</f>
        <v/>
      </c>
      <c r="Y1241" s="543" t="str">
        <f>IF(AND('1C TSspéc19'!$G$17&lt;&gt;0,'1C TSspéc19'!$C$12="OUI"),'1C TSspéc19'!$G$45/'1C TSspéc19'!$G$17,"")</f>
        <v/>
      </c>
      <c r="Z1241" s="543" t="str">
        <f>IF(AND('1C TSspéc19'!$G$17&lt;&gt;0,'1C TSspéc19'!$C$12="OUI"),'1C TSspéc19'!$G$46/'1C TSspéc19'!$G$17,"")</f>
        <v/>
      </c>
      <c r="AA1241" s="543" t="str">
        <f>IF(AND('1C TSspéc19'!$G$17&lt;&gt;0,'1C TSspéc19'!$C$12="OUI"),'1C TSspéc19'!$G$47/'1C TSspéc19'!$G$17,"")</f>
        <v/>
      </c>
      <c r="AB1241" s="543" t="str">
        <f>IF(AND('1C TSspéc19'!$G$17&lt;&gt;0,'1C TSspéc19'!$C$12="OUI"),'1C TSspéc19'!$G$48/'1C TSspéc19'!$G$17,"")</f>
        <v/>
      </c>
      <c r="AC1241" s="543" t="str">
        <f>IF(AND('1C TSspéc19'!$G$17&lt;&gt;0,'1C TSspéc19'!$C$12="OUI"),'1C TSspéc19'!$G$49/'1C TSspéc19'!$G$17,"")</f>
        <v/>
      </c>
      <c r="AD1241" s="543" t="str">
        <f>IF(AND('1C TSspéc19'!$G$17&lt;&gt;0,'1C TSspéc19'!$C$12="OUI"),'1C TSspéc19'!$G$50/'1C TSspéc19'!$G$17,"")</f>
        <v/>
      </c>
      <c r="AE1241" s="543" t="str">
        <f>IF(AND('1C TSspéc19'!$G$17&lt;&gt;0,'1C TSspéc19'!$C$12="OUI"),'1C TSspéc19'!$G$51/'1C TSspéc19'!$G$17,"")</f>
        <v/>
      </c>
      <c r="AF1241" s="543" t="str">
        <f>IF(AND('1C TSspéc19'!$G$17&lt;&gt;0,'1C TSspéc19'!$C$12="OUI"),'1C TSspéc19'!$G$52/'1C TSspéc19'!$G$17,"")</f>
        <v/>
      </c>
      <c r="AG1241" s="543" t="str">
        <f>IF(AND('1C TSspéc19'!$G$17&lt;&gt;0,'1C TSspéc19'!$C$12="OUI"),'1C TSspéc19'!$G$53/'1C TSspéc19'!$G$17,"")</f>
        <v/>
      </c>
      <c r="AH1241" s="543" t="str">
        <f>IF(AND('1C TSspéc19'!$G$17&lt;&gt;0,'1C TSspéc19'!$C$12="OUI"),'1C TSspéc19'!$G$54/'1C TSspéc19'!$G$17,"")</f>
        <v/>
      </c>
      <c r="AI1241" s="543" t="str">
        <f>IF(AND('1C TSspéc19'!$G$17&lt;&gt;0,'1C TSspéc19'!$C$12="OUI"),'1C TSspéc19'!$G$55/'1C TSspéc19'!$G$17,"")</f>
        <v/>
      </c>
      <c r="AJ1241" s="543" t="str">
        <f>IF(AND('1C TSspéc19'!$G$17&lt;&gt;0,'1C TSspéc19'!$C$12="OUI"),'1C TSspéc19'!$G$56/'1C TSspéc19'!$G$17,"")</f>
        <v/>
      </c>
      <c r="AK1241" s="543" t="str">
        <f>IF(AND('1C TSspéc19'!$G$17&lt;&gt;0,'1C TSspéc19'!$C$12="OUI"),'1C TSspéc19'!$G$57/'1C TSspéc19'!$G$17,"")</f>
        <v/>
      </c>
      <c r="AL1241" s="72">
        <f>IF(AND('1C TSspéc19'!$G$17&lt;&gt;0,'1C TSspéc19'!$C$12="OUI"),N1241+AK1241,N1241)</f>
        <v>0</v>
      </c>
      <c r="AM1241" s="417">
        <f t="shared" si="329"/>
        <v>0</v>
      </c>
      <c r="AN1241" s="417">
        <f t="shared" si="330"/>
        <v>0</v>
      </c>
      <c r="AO1241" s="418" t="str">
        <f>IF(AND('1C TSspéc19'!$G$17&lt;&gt;0,'1C TSspéc19'!$G$30&lt;&gt;0),AM1241+AN1241,"")</f>
        <v/>
      </c>
      <c r="AP1241" s="573" t="str">
        <f>IF(AND('1C TSspéc19'!$G$17&lt;&gt;0,'1C TSspéc19'!$G$30&lt;&gt;0),AM1241-AR1241,"")</f>
        <v/>
      </c>
      <c r="AQ1241" s="583">
        <f t="shared" si="331"/>
        <v>0</v>
      </c>
      <c r="AR1241" s="596"/>
      <c r="AS1241" s="102"/>
      <c r="AT1241" s="27" t="str">
        <f>IF(('1C TSspéc19'!G$17*FICHE!$C$14&lt;J1241),"Forfait limité à "&amp;FICHE!$C$14&amp;"€/jour","")</f>
        <v/>
      </c>
      <c r="AU1241" s="592"/>
      <c r="AV1241" s="824"/>
      <c r="AW1241" s="824"/>
      <c r="AX1241" s="824"/>
      <c r="AY1241" s="824"/>
      <c r="AZ1241" s="824"/>
      <c r="BA1241" s="767"/>
      <c r="BB1241" s="767"/>
      <c r="BC1241" s="767"/>
      <c r="BD1241" s="767"/>
      <c r="BE1241" s="767"/>
      <c r="BF1241" s="767"/>
      <c r="BG1241" s="767"/>
      <c r="BH1241" s="767"/>
      <c r="BI1241" s="767"/>
      <c r="BJ1241" s="767"/>
      <c r="BK1241" s="767"/>
      <c r="BL1241" s="767"/>
      <c r="BM1241" s="767"/>
      <c r="BN1241" s="767"/>
      <c r="BO1241" s="767"/>
      <c r="BP1241" s="767"/>
      <c r="BQ1241" s="767"/>
      <c r="BR1241" s="767"/>
      <c r="BS1241" s="767"/>
      <c r="BT1241" s="767"/>
      <c r="BU1241" s="767"/>
      <c r="BV1241" s="767"/>
      <c r="BW1241" s="767"/>
      <c r="BX1241" s="767"/>
      <c r="BY1241" s="767"/>
      <c r="BZ1241" s="767"/>
      <c r="CA1241" s="767"/>
      <c r="CB1241" s="767"/>
      <c r="CC1241" s="767"/>
      <c r="CD1241" s="767"/>
      <c r="CE1241" s="767"/>
      <c r="CF1241" s="767"/>
      <c r="CG1241" s="767"/>
      <c r="CH1241" s="767"/>
      <c r="CI1241" s="767"/>
      <c r="CJ1241" s="767"/>
      <c r="CK1241" s="767"/>
      <c r="CL1241" s="767"/>
      <c r="CM1241" s="767"/>
      <c r="CN1241" s="767"/>
      <c r="CO1241" s="767"/>
      <c r="CP1241" s="767"/>
      <c r="CQ1241" s="767"/>
      <c r="CR1241" s="767"/>
      <c r="CS1241" s="767"/>
      <c r="CT1241" s="767"/>
      <c r="CU1241" s="767"/>
      <c r="CV1241" s="767"/>
      <c r="CW1241" s="767"/>
      <c r="CX1241" s="767"/>
      <c r="CY1241" s="767"/>
      <c r="CZ1241" s="767"/>
      <c r="DA1241" s="767"/>
      <c r="DB1241" s="767"/>
      <c r="DC1241" s="767"/>
      <c r="DD1241" s="767"/>
      <c r="DE1241" s="767"/>
      <c r="DF1241" s="767"/>
      <c r="DG1241" s="767"/>
      <c r="DH1241" s="767"/>
      <c r="DI1241" s="767"/>
      <c r="DJ1241" s="767"/>
      <c r="DK1241" s="767"/>
      <c r="DL1241" s="767"/>
      <c r="DM1241" s="767"/>
      <c r="DN1241" s="767"/>
      <c r="DO1241" s="767"/>
      <c r="DP1241" s="767"/>
      <c r="DQ1241" s="767"/>
      <c r="DR1241" s="767"/>
      <c r="DS1241" s="767"/>
      <c r="DT1241" s="767"/>
      <c r="DU1241" s="767"/>
      <c r="DV1241" s="767"/>
      <c r="DW1241" s="767"/>
      <c r="DX1241" s="767"/>
      <c r="DY1241" s="767"/>
      <c r="DZ1241" s="767"/>
      <c r="EA1241" s="767"/>
      <c r="EB1241" s="767"/>
      <c r="EC1241" s="767"/>
      <c r="ED1241" s="767"/>
      <c r="EE1241" s="767"/>
      <c r="EF1241" s="767"/>
      <c r="EG1241" s="767"/>
      <c r="EH1241" s="767"/>
      <c r="EI1241" s="767"/>
      <c r="EJ1241" s="767"/>
      <c r="EK1241" s="767"/>
      <c r="EL1241" s="767"/>
      <c r="EM1241" s="767"/>
      <c r="EN1241" s="767"/>
      <c r="EO1241" s="767"/>
      <c r="EP1241" s="767"/>
      <c r="EQ1241" s="767"/>
      <c r="ER1241" s="767"/>
      <c r="ES1241" s="767"/>
      <c r="ET1241" s="767"/>
      <c r="EU1241" s="767"/>
      <c r="EV1241" s="767"/>
      <c r="EW1241" s="767"/>
      <c r="EX1241" s="767"/>
      <c r="EY1241" s="767"/>
      <c r="EZ1241" s="767"/>
      <c r="FA1241" s="767"/>
      <c r="FB1241" s="767"/>
      <c r="FC1241" s="767"/>
      <c r="FD1241" s="767"/>
      <c r="FE1241" s="767"/>
      <c r="FF1241" s="767"/>
      <c r="FG1241" s="767"/>
      <c r="FH1241" s="767"/>
      <c r="FI1241" s="767"/>
      <c r="FJ1241" s="767"/>
      <c r="FK1241" s="767"/>
      <c r="FL1241" s="767"/>
      <c r="FM1241" s="767"/>
      <c r="FN1241" s="767"/>
      <c r="FO1241" s="767"/>
      <c r="FP1241" s="767"/>
      <c r="FQ1241" s="767"/>
      <c r="FR1241" s="767"/>
      <c r="FS1241" s="767"/>
      <c r="FT1241" s="767"/>
      <c r="FU1241" s="767"/>
      <c r="FV1241" s="767"/>
      <c r="FW1241" s="767"/>
      <c r="FX1241" s="767"/>
      <c r="FY1241" s="767"/>
      <c r="FZ1241" s="767"/>
      <c r="GA1241" s="767"/>
      <c r="GB1241" s="767"/>
      <c r="GC1241" s="767"/>
      <c r="GD1241" s="767"/>
      <c r="GE1241" s="767"/>
      <c r="GF1241" s="767"/>
      <c r="GG1241" s="767"/>
      <c r="GH1241" s="767"/>
      <c r="GI1241" s="767"/>
      <c r="GJ1241" s="767"/>
      <c r="GK1241" s="767"/>
      <c r="GL1241" s="767"/>
      <c r="GM1241" s="767"/>
      <c r="GN1241" s="767"/>
      <c r="GO1241" s="767"/>
      <c r="GP1241" s="767"/>
      <c r="GQ1241" s="767"/>
      <c r="GR1241" s="767"/>
      <c r="GS1241" s="767"/>
      <c r="GT1241" s="767"/>
      <c r="GU1241" s="767"/>
      <c r="GV1241" s="767"/>
      <c r="GW1241" s="767"/>
      <c r="GX1241" s="767"/>
      <c r="GY1241" s="767"/>
      <c r="GZ1241" s="767"/>
      <c r="HA1241" s="767"/>
      <c r="HB1241" s="767"/>
      <c r="HC1241" s="767"/>
    </row>
    <row r="1242" spans="1:211" s="864" customFormat="1" ht="13.9" hidden="1" customHeight="1">
      <c r="A1242" s="307"/>
      <c r="B1242" s="351"/>
      <c r="C1242" s="971" t="str">
        <f>IF('1C TSspéc19'!H$17&lt;&gt;0,'1C TSspéc19'!$B$12,"")</f>
        <v/>
      </c>
      <c r="D1242" s="972"/>
      <c r="E1242" s="973"/>
      <c r="F1242" s="93">
        <f>IF(AND($C1242='1C TSspéc19'!$B$12,'1C TSspéc19'!$B$16="spécifiques",'1C TSspéc19'!$H$17&lt;&gt;""),'1C TSspéc19'!$H$21,"")</f>
        <v>0</v>
      </c>
      <c r="G1242" s="863"/>
      <c r="H1242" s="745">
        <v>0.21</v>
      </c>
      <c r="I1242" s="747">
        <v>1</v>
      </c>
      <c r="J1242" s="312"/>
      <c r="K1242" s="680">
        <f t="shared" si="328"/>
        <v>0</v>
      </c>
      <c r="L1242" s="556">
        <f>IF(OR('1C TSspéc19'!$B$12="",'1C TSspéc19'!H$30=0),0,IF(AND('1C TSspéc19'!$B$12&lt;&gt;"",$K$2="Pôle",'1C TSspéc19'!$C$12="OUI"),(('1C TSspéc19'!H$22+'1C TSspéc19'!H$23+'1C TSspéc19'!H$24+'1C TSspéc19'!H$25+'1C TSspéc19'!H$29)/'1C TSspéc19'!H$17),IF(AND('1C TSspéc19'!$B$12&lt;&gt;"",$K$2="Pôle",'1C TSspéc19'!$C$12="NON"),(('1C TSspéc19'!H$22+'1C TSspéc19'!H$23+'1C TSspéc19'!H$24+'1C TSspéc19'!H$25+'1C TSspéc19'!H$29)/'1C TSspéc19'!H$30),IF(AND('1C TSspéc19'!$B$12&lt;&gt;"",$K$2&lt;&gt;"Pôle",'1C TSspéc19'!$C$12="OUI"),(('1C TSspéc19'!H$22+'1C TSspéc19'!H$23+'1C TSspéc19'!H$24+'1C TSspéc19'!H$25+'1C TSspéc19'!H$26+'1C TSspéc19'!H$27+'1C TSspéc19'!H$28+'1C TSspéc19'!H$29)/'1C TSspéc19'!H$17),IF(AND('1C TSspéc19'!$B$12&lt;&gt;"",$K$2&lt;&gt;"Pôle",'1C TSspéc19'!$C$12="NON"),(('1C TSspéc19'!H$22+'1C TSspéc19'!H$23+'1C TSspéc19'!H$24+'1C TSspéc19'!H$25+'1C TSspéc19'!H$26+'1C TSspéc19'!H$27+'1C TSspéc19'!H$28+'1C TSspéc19'!H$29)/'1C TSspéc19'!H$30))))))</f>
        <v>0</v>
      </c>
      <c r="M1242" s="556">
        <f>IF(OR('1C TSspéc19'!$B$12="",'1C TSspéc19'!H$30=0),0,IF(AND('1C TSspéc19'!$B$12&lt;&gt;"",$K$2="Pôle",'1C TSspéc19'!$C$12="OUI"),(('1C TSspéc19'!H$26+'1C TSspéc19'!H$27+'1C TSspéc19'!H$28)/'1C TSspéc19'!H$17),IF(AND('1C TSspéc19'!$B$12&lt;&gt;"",$K$2="Pôle",'1C TSspéc19'!$C$12="NON"),(('1C TSspéc19'!H$26+'1C TSspéc19'!H$27+'1C TSspéc19'!H$28)/'1C TSspéc19'!H$30),IF(AND('1C TSspéc19'!$B$12&lt;&gt;"",$K$2&lt;&gt;"Pôle"),0))))</f>
        <v>0</v>
      </c>
      <c r="N1242" s="557">
        <f>IF(AND('1C TSspéc19'!$B$12&lt;&gt;0,'1C TSspéc19'!$H$30&lt;&gt;0),L1242+M1242,0)</f>
        <v>0</v>
      </c>
      <c r="O1242" s="542" t="str">
        <f>IF(AND('1C TSspéc19'!$H$17&lt;&gt;0,'1C TSspéc19'!$C$12="OUI"),'1C TSspéc19'!$H$35/'1C TSspéc19'!$H$17,"")</f>
        <v/>
      </c>
      <c r="P1242" s="543" t="str">
        <f>IF(AND('1C TSspéc19'!$H$17&lt;&gt;0,'1C TSspéc19'!$C$12="OUI"),'1C TSspéc19'!$H$36/'1C TSspéc19'!$H$17,"")</f>
        <v/>
      </c>
      <c r="Q1242" s="543" t="str">
        <f>IF(AND('1C TSspéc19'!$H$17&lt;&gt;0,'1C TSspéc19'!$C$12="OUI"),'1C TSspéc19'!$H$37/'1C TSspéc19'!$H$17,"")</f>
        <v/>
      </c>
      <c r="R1242" s="543" t="str">
        <f>IF(AND('1C TSspéc19'!$H$17&lt;&gt;0,'1C TSspéc19'!$C$12="OUI"),'1C TSspéc19'!$H$38/'1C TSspéc19'!$H$17,"")</f>
        <v/>
      </c>
      <c r="S1242" s="543" t="str">
        <f>IF(AND('1C TSspéc19'!$H$17&lt;&gt;0,'1C TSspéc19'!$C$12="OUI"),'1C TSspéc19'!$H$39/'1C TSspéc19'!$H$17,"")</f>
        <v/>
      </c>
      <c r="T1242" s="543" t="str">
        <f>IF(AND('1C TSspéc19'!$H$17&lt;&gt;0,'1C TSspéc19'!$C$12="OUI"),'1C TSspéc19'!$H$40/'1C TSspéc19'!$H$17,"")</f>
        <v/>
      </c>
      <c r="U1242" s="543" t="str">
        <f>IF(AND('1C TSspéc19'!$H$17&lt;&gt;0,'1C TSspéc19'!$C$12="OUI"),'1C TSspéc19'!$H$41/'1C TSspéc19'!$H$17,"")</f>
        <v/>
      </c>
      <c r="V1242" s="543" t="str">
        <f>IF(AND('1C TSspéc19'!$H$17&lt;&gt;0,'1C TSspéc19'!$C$12="OUI"),'1C TSspéc19'!$H$42/'1C TSspéc19'!$H$17,"")</f>
        <v/>
      </c>
      <c r="W1242" s="543" t="str">
        <f>IF(AND('1C TSspéc19'!$H$17&lt;&gt;0,'1C TSspéc19'!$C$12="OUI"),'1C TSspéc19'!$H$43/'1C TSspéc19'!$H$17,"")</f>
        <v/>
      </c>
      <c r="X1242" s="543" t="str">
        <f>IF(AND('1C TSspéc19'!$H$17&lt;&gt;0,'1C TSspéc19'!$C$12="OUI"),'1C TSspéc19'!$H$44/'1C TSspéc19'!$H$17,"")</f>
        <v/>
      </c>
      <c r="Y1242" s="543" t="str">
        <f>IF(AND('1C TSspéc19'!$H$17&lt;&gt;0,'1C TSspéc19'!$C$12="OUI"),'1C TSspéc19'!$H$45/'1C TSspéc19'!$H$17,"")</f>
        <v/>
      </c>
      <c r="Z1242" s="543" t="str">
        <f>IF(AND('1C TSspéc19'!$H$17&lt;&gt;0,'1C TSspéc19'!$C$12="OUI"),'1C TSspéc19'!$H$46/'1C TSspéc19'!$H$17,"")</f>
        <v/>
      </c>
      <c r="AA1242" s="543" t="str">
        <f>IF(AND('1C TSspéc19'!$H$17&lt;&gt;0,'1C TSspéc19'!$C$12="OUI"),'1C TSspéc19'!$H$47/'1C TSspéc19'!$H$17,"")</f>
        <v/>
      </c>
      <c r="AB1242" s="543" t="str">
        <f>IF(AND('1C TSspéc19'!$H$17&lt;&gt;0,'1C TSspéc19'!$C$12="OUI"),'1C TSspéc19'!$H$48/'1C TSspéc19'!$H$17,"")</f>
        <v/>
      </c>
      <c r="AC1242" s="543" t="str">
        <f>IF(AND('1C TSspéc19'!$H$17&lt;&gt;0,'1C TSspéc19'!$C$12="OUI"),'1C TSspéc19'!$H$49/'1C TSspéc19'!$H$17,"")</f>
        <v/>
      </c>
      <c r="AD1242" s="543" t="str">
        <f>IF(AND('1C TSspéc19'!$H$17&lt;&gt;0,'1C TSspéc19'!$C$12="OUI"),'1C TSspéc19'!$H$50/'1C TSspéc19'!$H$17,"")</f>
        <v/>
      </c>
      <c r="AE1242" s="543" t="str">
        <f>IF(AND('1C TSspéc19'!$H$17&lt;&gt;0,'1C TSspéc19'!$C$12="OUI"),'1C TSspéc19'!$H$51/'1C TSspéc19'!$H$17,"")</f>
        <v/>
      </c>
      <c r="AF1242" s="543" t="str">
        <f>IF(AND('1C TSspéc19'!$H$17&lt;&gt;0,'1C TSspéc19'!$C$12="OUI"),'1C TSspéc19'!$H$52/'1C TSspéc19'!$H$17,"")</f>
        <v/>
      </c>
      <c r="AG1242" s="543" t="str">
        <f>IF(AND('1C TSspéc19'!$H$17&lt;&gt;0,'1C TSspéc19'!$C$12="OUI"),'1C TSspéc19'!$H$53/'1C TSspéc19'!$H$17,"")</f>
        <v/>
      </c>
      <c r="AH1242" s="543" t="str">
        <f>IF(AND('1C TSspéc19'!$H$17&lt;&gt;0,'1C TSspéc19'!$C$12="OUI"),'1C TSspéc19'!$H$54/'1C TSspéc19'!$H$17,"")</f>
        <v/>
      </c>
      <c r="AI1242" s="543" t="str">
        <f>IF(AND('1C TSspéc19'!$H$17&lt;&gt;0,'1C TSspéc19'!$C$12="OUI"),'1C TSspéc19'!$H$55/'1C TSspéc19'!$H$17,"")</f>
        <v/>
      </c>
      <c r="AJ1242" s="543" t="str">
        <f>IF(AND('1C TSspéc19'!$H$17&lt;&gt;0,'1C TSspéc19'!$C$12="OUI"),'1C TSspéc19'!$H$56/'1C TSspéc19'!$H$17,"")</f>
        <v/>
      </c>
      <c r="AK1242" s="543" t="str">
        <f>IF(AND('1C TSspéc19'!$H$17&lt;&gt;0,'1C TSspéc19'!$C$12="OUI"),'1C TSspéc19'!$H$57/'1C TSspéc19'!$H$17,"")</f>
        <v/>
      </c>
      <c r="AL1242" s="72">
        <f>IF(AND('1C TSspéc19'!$H$17&lt;&gt;0,'1C TSspéc19'!$C$12="OUI"),N1242+AK1242,N1242)</f>
        <v>0</v>
      </c>
      <c r="AM1242" s="417">
        <f t="shared" si="329"/>
        <v>0</v>
      </c>
      <c r="AN1242" s="417">
        <f t="shared" si="330"/>
        <v>0</v>
      </c>
      <c r="AO1242" s="418" t="str">
        <f>IF(AND('1C TSspéc19'!$H$17&lt;&gt;0,'1C TSspéc19'!$H$30&lt;&gt;0),AM1242+AN1242,"")</f>
        <v/>
      </c>
      <c r="AP1242" s="573" t="str">
        <f>IF(AND('1C TSspéc19'!$H$17&lt;&gt;0,'1C TSspéc19'!$H$30&lt;&gt;0),AM1242-AR1242,"")</f>
        <v/>
      </c>
      <c r="AQ1242" s="583">
        <f t="shared" si="331"/>
        <v>0</v>
      </c>
      <c r="AR1242" s="596"/>
      <c r="AS1242" s="102"/>
      <c r="AT1242" s="27" t="str">
        <f>IF(('1C TSspéc19'!H$17*FICHE!$C$14&lt;J1242),"Forfait limité à "&amp;FICHE!$C$14&amp;"€/jour","")</f>
        <v/>
      </c>
      <c r="AU1242" s="592"/>
      <c r="AV1242" s="824"/>
      <c r="AW1242" s="824"/>
      <c r="AX1242" s="824"/>
      <c r="AY1242" s="824"/>
      <c r="AZ1242" s="824"/>
      <c r="BA1242" s="767"/>
      <c r="BB1242" s="767"/>
      <c r="BC1242" s="767"/>
      <c r="BD1242" s="767"/>
      <c r="BE1242" s="767"/>
      <c r="BF1242" s="767"/>
      <c r="BG1242" s="767"/>
      <c r="BH1242" s="767"/>
      <c r="BI1242" s="767"/>
      <c r="BJ1242" s="767"/>
      <c r="BK1242" s="767"/>
      <c r="BL1242" s="767"/>
      <c r="BM1242" s="767"/>
      <c r="BN1242" s="767"/>
      <c r="BO1242" s="767"/>
      <c r="BP1242" s="767"/>
      <c r="BQ1242" s="767"/>
      <c r="BR1242" s="767"/>
      <c r="BS1242" s="767"/>
      <c r="BT1242" s="767"/>
      <c r="BU1242" s="767"/>
      <c r="BV1242" s="767"/>
      <c r="BW1242" s="767"/>
      <c r="BX1242" s="767"/>
      <c r="BY1242" s="767"/>
      <c r="BZ1242" s="767"/>
      <c r="CA1242" s="767"/>
      <c r="CB1242" s="767"/>
      <c r="CC1242" s="767"/>
      <c r="CD1242" s="767"/>
      <c r="CE1242" s="767"/>
      <c r="CF1242" s="767"/>
      <c r="CG1242" s="767"/>
      <c r="CH1242" s="767"/>
      <c r="CI1242" s="767"/>
      <c r="CJ1242" s="767"/>
      <c r="CK1242" s="767"/>
      <c r="CL1242" s="767"/>
      <c r="CM1242" s="767"/>
      <c r="CN1242" s="767"/>
      <c r="CO1242" s="767"/>
      <c r="CP1242" s="767"/>
      <c r="CQ1242" s="767"/>
      <c r="CR1242" s="767"/>
      <c r="CS1242" s="767"/>
      <c r="CT1242" s="767"/>
      <c r="CU1242" s="767"/>
      <c r="CV1242" s="767"/>
      <c r="CW1242" s="767"/>
      <c r="CX1242" s="767"/>
      <c r="CY1242" s="767"/>
      <c r="CZ1242" s="767"/>
      <c r="DA1242" s="767"/>
      <c r="DB1242" s="767"/>
      <c r="DC1242" s="767"/>
      <c r="DD1242" s="767"/>
      <c r="DE1242" s="767"/>
      <c r="DF1242" s="767"/>
      <c r="DG1242" s="767"/>
      <c r="DH1242" s="767"/>
      <c r="DI1242" s="767"/>
      <c r="DJ1242" s="767"/>
      <c r="DK1242" s="767"/>
      <c r="DL1242" s="767"/>
      <c r="DM1242" s="767"/>
      <c r="DN1242" s="767"/>
      <c r="DO1242" s="767"/>
      <c r="DP1242" s="767"/>
      <c r="DQ1242" s="767"/>
      <c r="DR1242" s="767"/>
      <c r="DS1242" s="767"/>
      <c r="DT1242" s="767"/>
      <c r="DU1242" s="767"/>
      <c r="DV1242" s="767"/>
      <c r="DW1242" s="767"/>
      <c r="DX1242" s="767"/>
      <c r="DY1242" s="767"/>
      <c r="DZ1242" s="767"/>
      <c r="EA1242" s="767"/>
      <c r="EB1242" s="767"/>
      <c r="EC1242" s="767"/>
      <c r="ED1242" s="767"/>
      <c r="EE1242" s="767"/>
      <c r="EF1242" s="767"/>
      <c r="EG1242" s="767"/>
      <c r="EH1242" s="767"/>
      <c r="EI1242" s="767"/>
      <c r="EJ1242" s="767"/>
      <c r="EK1242" s="767"/>
      <c r="EL1242" s="767"/>
      <c r="EM1242" s="767"/>
      <c r="EN1242" s="767"/>
      <c r="EO1242" s="767"/>
      <c r="EP1242" s="767"/>
      <c r="EQ1242" s="767"/>
      <c r="ER1242" s="767"/>
      <c r="ES1242" s="767"/>
      <c r="ET1242" s="767"/>
      <c r="EU1242" s="767"/>
      <c r="EV1242" s="767"/>
      <c r="EW1242" s="767"/>
      <c r="EX1242" s="767"/>
      <c r="EY1242" s="767"/>
      <c r="EZ1242" s="767"/>
      <c r="FA1242" s="767"/>
      <c r="FB1242" s="767"/>
      <c r="FC1242" s="767"/>
      <c r="FD1242" s="767"/>
      <c r="FE1242" s="767"/>
      <c r="FF1242" s="767"/>
      <c r="FG1242" s="767"/>
      <c r="FH1242" s="767"/>
      <c r="FI1242" s="767"/>
      <c r="FJ1242" s="767"/>
      <c r="FK1242" s="767"/>
      <c r="FL1242" s="767"/>
      <c r="FM1242" s="767"/>
      <c r="FN1242" s="767"/>
      <c r="FO1242" s="767"/>
      <c r="FP1242" s="767"/>
      <c r="FQ1242" s="767"/>
      <c r="FR1242" s="767"/>
      <c r="FS1242" s="767"/>
      <c r="FT1242" s="767"/>
      <c r="FU1242" s="767"/>
      <c r="FV1242" s="767"/>
      <c r="FW1242" s="767"/>
      <c r="FX1242" s="767"/>
      <c r="FY1242" s="767"/>
      <c r="FZ1242" s="767"/>
      <c r="GA1242" s="767"/>
      <c r="GB1242" s="767"/>
      <c r="GC1242" s="767"/>
      <c r="GD1242" s="767"/>
      <c r="GE1242" s="767"/>
      <c r="GF1242" s="767"/>
      <c r="GG1242" s="767"/>
      <c r="GH1242" s="767"/>
      <c r="GI1242" s="767"/>
      <c r="GJ1242" s="767"/>
      <c r="GK1242" s="767"/>
      <c r="GL1242" s="767"/>
      <c r="GM1242" s="767"/>
      <c r="GN1242" s="767"/>
      <c r="GO1242" s="767"/>
      <c r="GP1242" s="767"/>
      <c r="GQ1242" s="767"/>
      <c r="GR1242" s="767"/>
      <c r="GS1242" s="767"/>
      <c r="GT1242" s="767"/>
      <c r="GU1242" s="767"/>
      <c r="GV1242" s="767"/>
      <c r="GW1242" s="767"/>
      <c r="GX1242" s="767"/>
      <c r="GY1242" s="767"/>
      <c r="GZ1242" s="767"/>
      <c r="HA1242" s="767"/>
      <c r="HB1242" s="767"/>
      <c r="HC1242" s="767"/>
    </row>
    <row r="1243" spans="1:211" s="864" customFormat="1" ht="13.9" hidden="1" customHeight="1">
      <c r="A1243" s="307"/>
      <c r="B1243" s="351"/>
      <c r="C1243" s="971" t="str">
        <f>IF('1C TSspéc19'!I$17&lt;&gt;0,'1C TSspéc19'!$B$12,"")</f>
        <v/>
      </c>
      <c r="D1243" s="972"/>
      <c r="E1243" s="973"/>
      <c r="F1243" s="93">
        <f>IF(AND($C1243='1C TSspéc19'!$B$12,'1C TSspéc19'!$B$16="spécifiques",'1C TSspéc19'!$I$17&lt;&gt;""),'1C TSspéc19'!$I$21,"")</f>
        <v>0</v>
      </c>
      <c r="G1243" s="863"/>
      <c r="H1243" s="745">
        <v>0.21</v>
      </c>
      <c r="I1243" s="747">
        <v>1</v>
      </c>
      <c r="J1243" s="312"/>
      <c r="K1243" s="680">
        <f t="shared" si="328"/>
        <v>0</v>
      </c>
      <c r="L1243" s="556">
        <f>IF(OR('1C TSspéc19'!$B$12="",'1C TSspéc19'!I$30=0),0,IF(AND('1C TSspéc19'!$B$12&lt;&gt;"",$K$2="Pôle",'1C TSspéc19'!$C$12="OUI"),(('1C TSspéc19'!I$22+'1C TSspéc19'!I$23+'1C TSspéc19'!I$24+'1C TSspéc19'!I$25+'1C TSspéc19'!I$29)/'1C TSspéc19'!I$17),IF(AND('1C TSspéc19'!$B$12&lt;&gt;"",$K$2="Pôle",'1C TSspéc19'!$C$12="NON"),(('1C TSspéc19'!I$22+'1C TSspéc19'!I$23+'1C TSspéc19'!I$24+'1C TSspéc19'!I$25+'1C TSspéc19'!I$29)/'1C TSspéc19'!I$30),IF(AND('1C TSspéc19'!$B$12&lt;&gt;"",$K$2&lt;&gt;"Pôle",'1C TSspéc19'!$C$12="OUI"),(('1C TSspéc19'!I$22+'1C TSspéc19'!I$23+'1C TSspéc19'!I$24+'1C TSspéc19'!I$25+'1C TSspéc19'!I$26+'1C TSspéc19'!I$27+'1C TSspéc19'!I$28+'1C TSspéc19'!I$29)/'1C TSspéc19'!I$17),IF(AND('1C TSspéc19'!$B$12&lt;&gt;"",$K$2&lt;&gt;"Pôle",'1C TSspéc19'!$C$12="NON"),(('1C TSspéc19'!I$22+'1C TSspéc19'!I$23+'1C TSspéc19'!I$24+'1C TSspéc19'!I$25+'1C TSspéc19'!I$26+'1C TSspéc19'!I$27+'1C TSspéc19'!I$28+'1C TSspéc19'!I$29)/'1C TSspéc19'!I$30))))))</f>
        <v>0</v>
      </c>
      <c r="M1243" s="556">
        <f>IF(OR('1C TSspéc19'!$B$12="",'1C TSspéc19'!I$30=0),0,IF(AND('1C TSspéc19'!$B$12&lt;&gt;"",$K$2="Pôle",'1C TSspéc19'!$C$12="OUI"),(('1C TSspéc19'!I$26+'1C TSspéc19'!I$27+'1C TSspéc19'!I$28)/'1C TSspéc19'!I$17),IF(AND('1C TSspéc19'!$B$12&lt;&gt;"",$K$2="Pôle",'1C TSspéc19'!$C$12="NON"),(('1C TSspéc19'!I$26+'1C TSspéc19'!I$27+'1C TSspéc19'!I$28)/'1C TSspéc19'!I$30),IF(AND('1C TSspéc19'!$B$12&lt;&gt;"",$K$2&lt;&gt;"Pôle"),0))))</f>
        <v>0</v>
      </c>
      <c r="N1243" s="557">
        <f>IF(AND('1C TSspéc19'!$B$12&lt;&gt;0,'1C TSspéc19'!$I$30&lt;&gt;0),L1243+M1243,0)</f>
        <v>0</v>
      </c>
      <c r="O1243" s="542" t="str">
        <f>IF(AND('1C TSspéc19'!$I$17&lt;&gt;0,'1C TSspéc19'!$C$12="OUI"),'1C TSspéc19'!$I$35/'1C TSspéc19'!$I$17,"")</f>
        <v/>
      </c>
      <c r="P1243" s="543" t="str">
        <f>IF(AND('1C TSspéc19'!$I$17&lt;&gt;0,'1C TSspéc19'!$C$12="OUI"),'1C TSspéc19'!$I$36/'1C TSspéc19'!$I$17,"")</f>
        <v/>
      </c>
      <c r="Q1243" s="543" t="str">
        <f>IF(AND('1C TSspéc19'!$I$17&lt;&gt;0,'1C TSspéc19'!$C$12="OUI"),'1C TSspéc19'!$I$37/'1C TSspéc19'!$I$17,"")</f>
        <v/>
      </c>
      <c r="R1243" s="543" t="str">
        <f>IF(AND('1C TSspéc19'!$I$17&lt;&gt;0,'1C TSspéc19'!$C$12="OUI"),'1C TSspéc19'!$I$38/'1C TSspéc19'!$I$17,"")</f>
        <v/>
      </c>
      <c r="S1243" s="543" t="str">
        <f>IF(AND('1C TSspéc19'!$I$17&lt;&gt;0,'1C TSspéc19'!$C$12="OUI"),'1C TSspéc19'!$I$39/'1C TSspéc19'!$I$17,"")</f>
        <v/>
      </c>
      <c r="T1243" s="543" t="str">
        <f>IF(AND('1C TSspéc19'!$I$17&lt;&gt;0,'1C TSspéc19'!$C$12="OUI"),'1C TSspéc19'!$I$40/'1C TSspéc19'!$I$17,"")</f>
        <v/>
      </c>
      <c r="U1243" s="543" t="str">
        <f>IF(AND('1C TSspéc19'!$I$17&lt;&gt;0,'1C TSspéc19'!$C$12="OUI"),'1C TSspéc19'!$I$41/'1C TSspéc19'!$I$17,"")</f>
        <v/>
      </c>
      <c r="V1243" s="543" t="str">
        <f>IF(AND('1C TSspéc19'!$I$17&lt;&gt;0,'1C TSspéc19'!$C$12="OUI"),'1C TSspéc19'!$I$42/'1C TSspéc19'!$I$17,"")</f>
        <v/>
      </c>
      <c r="W1243" s="543" t="str">
        <f>IF(AND('1C TSspéc19'!$I$17&lt;&gt;0,'1C TSspéc19'!$C$12="OUI"),'1C TSspéc19'!$I$43/'1C TSspéc19'!$I$17,"")</f>
        <v/>
      </c>
      <c r="X1243" s="543" t="str">
        <f>IF(AND('1C TSspéc19'!$I$17&lt;&gt;0,'1C TSspéc19'!$C$12="OUI"),'1C TSspéc19'!$I$44/'1C TSspéc19'!$I$17,"")</f>
        <v/>
      </c>
      <c r="Y1243" s="543" t="str">
        <f>IF(AND('1C TSspéc19'!$I$17&lt;&gt;0,'1C TSspéc19'!$C$12="OUI"),'1C TSspéc19'!$I$45/'1C TSspéc19'!$I$17,"")</f>
        <v/>
      </c>
      <c r="Z1243" s="543" t="str">
        <f>IF(AND('1C TSspéc19'!$I$17&lt;&gt;0,'1C TSspéc19'!$C$12="OUI"),'1C TSspéc19'!$I$46/'1C TSspéc19'!$I$17,"")</f>
        <v/>
      </c>
      <c r="AA1243" s="543" t="str">
        <f>IF(AND('1C TSspéc19'!$I$17&lt;&gt;0,'1C TSspéc19'!$C$12="OUI"),'1C TSspéc19'!$I$47/'1C TSspéc19'!$I$17,"")</f>
        <v/>
      </c>
      <c r="AB1243" s="543" t="str">
        <f>IF(AND('1C TSspéc19'!$I$17&lt;&gt;0,'1C TSspéc19'!$C$12="OUI"),'1C TSspéc19'!$I$48/'1C TSspéc19'!$I$17,"")</f>
        <v/>
      </c>
      <c r="AC1243" s="543" t="str">
        <f>IF(AND('1C TSspéc19'!$I$17&lt;&gt;0,'1C TSspéc19'!$C$12="OUI"),'1C TSspéc19'!$I$49/'1C TSspéc19'!$I$17,"")</f>
        <v/>
      </c>
      <c r="AD1243" s="543" t="str">
        <f>IF(AND('1C TSspéc19'!$I$17&lt;&gt;0,'1C TSspéc19'!$C$12="OUI"),'1C TSspéc19'!$I$50/'1C TSspéc19'!$I$17,"")</f>
        <v/>
      </c>
      <c r="AE1243" s="543" t="str">
        <f>IF(AND('1C TSspéc19'!$I$17&lt;&gt;0,'1C TSspéc19'!$C$12="OUI"),'1C TSspéc19'!$I$51/'1C TSspéc19'!$I$17,"")</f>
        <v/>
      </c>
      <c r="AF1243" s="543" t="str">
        <f>IF(AND('1C TSspéc19'!$I$17&lt;&gt;0,'1C TSspéc19'!$C$12="OUI"),'1C TSspéc19'!$I$52/'1C TSspéc19'!$I$17,"")</f>
        <v/>
      </c>
      <c r="AG1243" s="543" t="str">
        <f>IF(AND('1C TSspéc19'!$I$17&lt;&gt;0,'1C TSspéc19'!$C$12="OUI"),'1C TSspéc19'!$I$53/'1C TSspéc19'!$I$17,"")</f>
        <v/>
      </c>
      <c r="AH1243" s="543" t="str">
        <f>IF(AND('1C TSspéc19'!$I$17&lt;&gt;0,'1C TSspéc19'!$C$12="OUI"),'1C TSspéc19'!$I$54/'1C TSspéc19'!$I$17,"")</f>
        <v/>
      </c>
      <c r="AI1243" s="543" t="str">
        <f>IF(AND('1C TSspéc19'!$I$17&lt;&gt;0,'1C TSspéc19'!$C$12="OUI"),'1C TSspéc19'!$I$55/'1C TSspéc19'!$I$17,"")</f>
        <v/>
      </c>
      <c r="AJ1243" s="543" t="str">
        <f>IF(AND('1C TSspéc19'!$I$17&lt;&gt;0,'1C TSspéc19'!$C$12="OUI"),'1C TSspéc19'!$I$56/'1C TSspéc19'!$I$17,"")</f>
        <v/>
      </c>
      <c r="AK1243" s="543" t="str">
        <f>IF(AND('1C TSspéc19'!$I$17&lt;&gt;0,'1C TSspéc19'!$C$12="OUI"),'1C TSspéc19'!$I$57/'1C TSspéc19'!$I$17,"")</f>
        <v/>
      </c>
      <c r="AL1243" s="72">
        <f>IF(AND('1C TSspéc19'!$I$17&lt;&gt;0,'1C TSspéc19'!$C$12="OUI"),N1243+AK1243,N1243)</f>
        <v>0</v>
      </c>
      <c r="AM1243" s="417">
        <f t="shared" si="329"/>
        <v>0</v>
      </c>
      <c r="AN1243" s="417">
        <f t="shared" si="330"/>
        <v>0</v>
      </c>
      <c r="AO1243" s="418" t="str">
        <f>IF(AND('1C TSspéc19'!$I$17&lt;&gt;0,'1C TSspéc19'!$I$30&lt;&gt;0),AM1243+AN1243,"")</f>
        <v/>
      </c>
      <c r="AP1243" s="573" t="str">
        <f>IF(AND('1C TSspéc19'!$I$17&lt;&gt;0,'1C TSspéc19'!$I$30&lt;&gt;0),AM1243-AR1243,"")</f>
        <v/>
      </c>
      <c r="AQ1243" s="583">
        <f t="shared" si="331"/>
        <v>0</v>
      </c>
      <c r="AR1243" s="596"/>
      <c r="AS1243" s="102"/>
      <c r="AT1243" s="27" t="str">
        <f>IF(('1C TSspéc19'!I$17*FICHE!$C$14&lt;J1243),"Forfait limité à "&amp;FICHE!$C$14&amp;"€/jour","")</f>
        <v/>
      </c>
      <c r="AU1243" s="592"/>
      <c r="AV1243" s="824"/>
      <c r="AW1243" s="824"/>
      <c r="AX1243" s="824"/>
      <c r="AY1243" s="824"/>
      <c r="AZ1243" s="824"/>
      <c r="BA1243" s="767"/>
      <c r="BB1243" s="767"/>
      <c r="BC1243" s="767"/>
      <c r="BD1243" s="767"/>
      <c r="BE1243" s="767"/>
      <c r="BF1243" s="767"/>
      <c r="BG1243" s="767"/>
      <c r="BH1243" s="767"/>
      <c r="BI1243" s="767"/>
      <c r="BJ1243" s="767"/>
      <c r="BK1243" s="767"/>
      <c r="BL1243" s="767"/>
      <c r="BM1243" s="767"/>
      <c r="BN1243" s="767"/>
      <c r="BO1243" s="767"/>
      <c r="BP1243" s="767"/>
      <c r="BQ1243" s="767"/>
      <c r="BR1243" s="767"/>
      <c r="BS1243" s="767"/>
      <c r="BT1243" s="767"/>
      <c r="BU1243" s="767"/>
      <c r="BV1243" s="767"/>
      <c r="BW1243" s="767"/>
      <c r="BX1243" s="767"/>
      <c r="BY1243" s="767"/>
      <c r="BZ1243" s="767"/>
      <c r="CA1243" s="767"/>
      <c r="CB1243" s="767"/>
      <c r="CC1243" s="767"/>
      <c r="CD1243" s="767"/>
      <c r="CE1243" s="767"/>
      <c r="CF1243" s="767"/>
      <c r="CG1243" s="767"/>
      <c r="CH1243" s="767"/>
      <c r="CI1243" s="767"/>
      <c r="CJ1243" s="767"/>
      <c r="CK1243" s="767"/>
      <c r="CL1243" s="767"/>
      <c r="CM1243" s="767"/>
      <c r="CN1243" s="767"/>
      <c r="CO1243" s="767"/>
      <c r="CP1243" s="767"/>
      <c r="CQ1243" s="767"/>
      <c r="CR1243" s="767"/>
      <c r="CS1243" s="767"/>
      <c r="CT1243" s="767"/>
      <c r="CU1243" s="767"/>
      <c r="CV1243" s="767"/>
      <c r="CW1243" s="767"/>
      <c r="CX1243" s="767"/>
      <c r="CY1243" s="767"/>
      <c r="CZ1243" s="767"/>
      <c r="DA1243" s="767"/>
      <c r="DB1243" s="767"/>
      <c r="DC1243" s="767"/>
      <c r="DD1243" s="767"/>
      <c r="DE1243" s="767"/>
      <c r="DF1243" s="767"/>
      <c r="DG1243" s="767"/>
      <c r="DH1243" s="767"/>
      <c r="DI1243" s="767"/>
      <c r="DJ1243" s="767"/>
      <c r="DK1243" s="767"/>
      <c r="DL1243" s="767"/>
      <c r="DM1243" s="767"/>
      <c r="DN1243" s="767"/>
      <c r="DO1243" s="767"/>
      <c r="DP1243" s="767"/>
      <c r="DQ1243" s="767"/>
      <c r="DR1243" s="767"/>
      <c r="DS1243" s="767"/>
      <c r="DT1243" s="767"/>
      <c r="DU1243" s="767"/>
      <c r="DV1243" s="767"/>
      <c r="DW1243" s="767"/>
      <c r="DX1243" s="767"/>
      <c r="DY1243" s="767"/>
      <c r="DZ1243" s="767"/>
      <c r="EA1243" s="767"/>
      <c r="EB1243" s="767"/>
      <c r="EC1243" s="767"/>
      <c r="ED1243" s="767"/>
      <c r="EE1243" s="767"/>
      <c r="EF1243" s="767"/>
      <c r="EG1243" s="767"/>
      <c r="EH1243" s="767"/>
      <c r="EI1243" s="767"/>
      <c r="EJ1243" s="767"/>
      <c r="EK1243" s="767"/>
      <c r="EL1243" s="767"/>
      <c r="EM1243" s="767"/>
      <c r="EN1243" s="767"/>
      <c r="EO1243" s="767"/>
      <c r="EP1243" s="767"/>
      <c r="EQ1243" s="767"/>
      <c r="ER1243" s="767"/>
      <c r="ES1243" s="767"/>
      <c r="ET1243" s="767"/>
      <c r="EU1243" s="767"/>
      <c r="EV1243" s="767"/>
      <c r="EW1243" s="767"/>
      <c r="EX1243" s="767"/>
      <c r="EY1243" s="767"/>
      <c r="EZ1243" s="767"/>
      <c r="FA1243" s="767"/>
      <c r="FB1243" s="767"/>
      <c r="FC1243" s="767"/>
      <c r="FD1243" s="767"/>
      <c r="FE1243" s="767"/>
      <c r="FF1243" s="767"/>
      <c r="FG1243" s="767"/>
      <c r="FH1243" s="767"/>
      <c r="FI1243" s="767"/>
      <c r="FJ1243" s="767"/>
      <c r="FK1243" s="767"/>
      <c r="FL1243" s="767"/>
      <c r="FM1243" s="767"/>
      <c r="FN1243" s="767"/>
      <c r="FO1243" s="767"/>
      <c r="FP1243" s="767"/>
      <c r="FQ1243" s="767"/>
      <c r="FR1243" s="767"/>
      <c r="FS1243" s="767"/>
      <c r="FT1243" s="767"/>
      <c r="FU1243" s="767"/>
      <c r="FV1243" s="767"/>
      <c r="FW1243" s="767"/>
      <c r="FX1243" s="767"/>
      <c r="FY1243" s="767"/>
      <c r="FZ1243" s="767"/>
      <c r="GA1243" s="767"/>
      <c r="GB1243" s="767"/>
      <c r="GC1243" s="767"/>
      <c r="GD1243" s="767"/>
      <c r="GE1243" s="767"/>
      <c r="GF1243" s="767"/>
      <c r="GG1243" s="767"/>
      <c r="GH1243" s="767"/>
      <c r="GI1243" s="767"/>
      <c r="GJ1243" s="767"/>
      <c r="GK1243" s="767"/>
      <c r="GL1243" s="767"/>
      <c r="GM1243" s="767"/>
      <c r="GN1243" s="767"/>
      <c r="GO1243" s="767"/>
      <c r="GP1243" s="767"/>
      <c r="GQ1243" s="767"/>
      <c r="GR1243" s="767"/>
      <c r="GS1243" s="767"/>
      <c r="GT1243" s="767"/>
      <c r="GU1243" s="767"/>
      <c r="GV1243" s="767"/>
      <c r="GW1243" s="767"/>
      <c r="GX1243" s="767"/>
      <c r="GY1243" s="767"/>
      <c r="GZ1243" s="767"/>
      <c r="HA1243" s="767"/>
      <c r="HB1243" s="767"/>
      <c r="HC1243" s="767"/>
    </row>
    <row r="1244" spans="1:211" s="864" customFormat="1" ht="13.9" hidden="1" customHeight="1">
      <c r="A1244" s="307"/>
      <c r="B1244" s="351"/>
      <c r="C1244" s="971" t="str">
        <f>IF('1C TSspéc19'!J$17&lt;&gt;0,'1C TSspéc19'!$B$12,"")</f>
        <v/>
      </c>
      <c r="D1244" s="972"/>
      <c r="E1244" s="973"/>
      <c r="F1244" s="93">
        <f>IF(AND($C1244='1C TSspéc19'!$B$12,'1C TSspéc19'!$B$16="spécifiques",'1C TSspéc19'!K$17&lt;&gt;""),'1C TSspéc19'!K$21,"")</f>
        <v>0</v>
      </c>
      <c r="G1244" s="863"/>
      <c r="H1244" s="745">
        <v>0.21</v>
      </c>
      <c r="I1244" s="747">
        <v>1</v>
      </c>
      <c r="J1244" s="312"/>
      <c r="K1244" s="680">
        <f t="shared" si="328"/>
        <v>0</v>
      </c>
      <c r="L1244" s="556">
        <f>IF(OR('1C TSspéc19'!$B$12="",'1C TSspéc19'!J$30=0),0,IF(AND('1C TSspéc19'!$B$12&lt;&gt;"",$K$2="Pôle",'1C TSspéc19'!$C$12="OUI"),(('1C TSspéc19'!J$22+'1C TSspéc19'!J$23+'1C TSspéc19'!J$24+'1C TSspéc19'!J$25+'1C TSspéc19'!J$29)/'1C TSspéc19'!J$17),IF(AND('1C TSspéc19'!$B$12&lt;&gt;"",$K$2="Pôle",'1C TSspéc19'!$C$12="NON"),(('1C TSspéc19'!J$22+'1C TSspéc19'!J$23+'1C TSspéc19'!J$24+'1C TSspéc19'!J$25+'1C TSspéc19'!J$29)/'1C TSspéc19'!J$30),IF(AND('1C TSspéc19'!$B$12&lt;&gt;"",$K$2&lt;&gt;"Pôle",'1C TSspéc19'!$C$12="OUI"),(('1C TSspéc19'!J$22+'1C TSspéc19'!J$23+'1C TSspéc19'!J$24+'1C TSspéc19'!J$25+'1C TSspéc19'!J$26+'1C TSspéc19'!J$27+'1C TSspéc19'!J$28+'1C TSspéc19'!J$29)/'1C TSspéc19'!J$17),IF(AND('1C TSspéc19'!$B$12&lt;&gt;"",$K$2&lt;&gt;"Pôle",'1C TSspéc19'!$C$12="NON"),(('1C TSspéc19'!J$22+'1C TSspéc19'!J$23+'1C TSspéc19'!J$24+'1C TSspéc19'!J$25+'1C TSspéc19'!J$26+'1C TSspéc19'!J$27+'1C TSspéc19'!J$28+'1C TSspéc19'!J$29)/'1C TSspéc19'!J$30))))))</f>
        <v>0</v>
      </c>
      <c r="M1244" s="556">
        <f>IF(OR('1C TSspéc19'!$B$12="",'1C TSspéc19'!J$30=0),0,IF(AND('1C TSspéc19'!$B$12&lt;&gt;"",$K$2="Pôle",'1C TSspéc19'!$C$12="OUI"),(('1C TSspéc19'!J$26+'1C TSspéc19'!J$27+'1C TSspéc19'!J$28)/'1C TSspéc19'!J$17),IF(AND('1C TSspéc19'!$B$12&lt;&gt;"",$K$2="Pôle",'1C TSspéc19'!$C$12="NON"),(('1C TSspéc19'!J$26+'1C TSspéc19'!J$27+'1C TSspéc19'!J$28)/'1C TSspéc19'!J$30),IF(AND('1C TSspéc19'!$B$12&lt;&gt;"",$K$2&lt;&gt;"Pôle"),0))))</f>
        <v>0</v>
      </c>
      <c r="N1244" s="557">
        <f>IF(AND('1C TSspéc19'!$B$12&lt;&gt;0,'1C TSspéc19'!$J$30&lt;&gt;0),L1244+M1244,0)</f>
        <v>0</v>
      </c>
      <c r="O1244" s="542" t="str">
        <f>IF(AND('1C TSspéc19'!$J$17&lt;&gt;0,'1C TSspéc19'!$C$12="OUI"),'1C TSspéc19'!$J$35/'1C TSspéc19'!$J$17,"")</f>
        <v/>
      </c>
      <c r="P1244" s="543" t="str">
        <f>IF(AND('1C TSspéc19'!$J$17&lt;&gt;0,'1C TSspéc19'!$C$12="OUI"),'1C TSspéc19'!$J$36/'1C TSspéc19'!$J$17,"")</f>
        <v/>
      </c>
      <c r="Q1244" s="543" t="str">
        <f>IF(AND('1C TSspéc19'!$J$17&lt;&gt;0,'1C TSspéc19'!$C$12="OUI"),'1C TSspéc19'!$J$37/'1C TSspéc19'!$J$17,"")</f>
        <v/>
      </c>
      <c r="R1244" s="543" t="str">
        <f>IF(AND('1C TSspéc19'!$J$17&lt;&gt;0,'1C TSspéc19'!$C$12="OUI"),'1C TSspéc19'!$J$38/'1C TSspéc19'!$J$17,"")</f>
        <v/>
      </c>
      <c r="S1244" s="543" t="str">
        <f>IF(AND('1C TSspéc19'!$J$17&lt;&gt;0,'1C TSspéc19'!$C$12="OUI"),'1C TSspéc19'!$J$39/'1C TSspéc19'!$J$17,"")</f>
        <v/>
      </c>
      <c r="T1244" s="543" t="str">
        <f>IF(AND('1C TSspéc19'!$J$17&lt;&gt;0,'1C TSspéc19'!$C$12="OUI"),'1C TSspéc19'!$J$40/'1C TSspéc19'!$J$17,"")</f>
        <v/>
      </c>
      <c r="U1244" s="543" t="str">
        <f>IF(AND('1C TSspéc19'!$J$17&lt;&gt;0,'1C TSspéc19'!$C$12="OUI"),'1C TSspéc19'!$J$41/'1C TSspéc19'!$J$17,"")</f>
        <v/>
      </c>
      <c r="V1244" s="543" t="str">
        <f>IF(AND('1C TSspéc19'!$J$17&lt;&gt;0,'1C TSspéc19'!$C$12="OUI"),'1C TSspéc19'!$J$42/'1C TSspéc19'!$J$17,"")</f>
        <v/>
      </c>
      <c r="W1244" s="543" t="str">
        <f>IF(AND('1C TSspéc19'!$J$17&lt;&gt;0,'1C TSspéc19'!$C$12="OUI"),'1C TSspéc19'!$J$43/'1C TSspéc19'!$J$17,"")</f>
        <v/>
      </c>
      <c r="X1244" s="543" t="str">
        <f>IF(AND('1C TSspéc19'!$J$17&lt;&gt;0,'1C TSspéc19'!$C$12="OUI"),'1C TSspéc19'!$J$44/'1C TSspéc19'!$J$17,"")</f>
        <v/>
      </c>
      <c r="Y1244" s="543" t="str">
        <f>IF(AND('1C TSspéc19'!$J$17&lt;&gt;0,'1C TSspéc19'!$C$12="OUI"),'1C TSspéc19'!$J$45/'1C TSspéc19'!$J$17,"")</f>
        <v/>
      </c>
      <c r="Z1244" s="543" t="str">
        <f>IF(AND('1C TSspéc19'!$J$17&lt;&gt;0,'1C TSspéc19'!$C$12="OUI"),'1C TSspéc19'!$J$46/'1C TSspéc19'!$J$17,"")</f>
        <v/>
      </c>
      <c r="AA1244" s="543" t="str">
        <f>IF(AND('1C TSspéc19'!$J$17&lt;&gt;0,'1C TSspéc19'!$C$12="OUI"),'1C TSspéc19'!$J$47/'1C TSspéc19'!$J$17,"")</f>
        <v/>
      </c>
      <c r="AB1244" s="543" t="str">
        <f>IF(AND('1C TSspéc19'!$J$17&lt;&gt;0,'1C TSspéc19'!$C$12="OUI"),'1C TSspéc19'!$J$48/'1C TSspéc19'!$J$17,"")</f>
        <v/>
      </c>
      <c r="AC1244" s="543" t="str">
        <f>IF(AND('1C TSspéc19'!$J$17&lt;&gt;0,'1C TSspéc19'!$C$12="OUI"),'1C TSspéc19'!$J$49/'1C TSspéc19'!$J$17,"")</f>
        <v/>
      </c>
      <c r="AD1244" s="543" t="str">
        <f>IF(AND('1C TSspéc19'!$J$17&lt;&gt;0,'1C TSspéc19'!$C$12="OUI"),'1C TSspéc19'!$J$50/'1C TSspéc19'!$J$17,"")</f>
        <v/>
      </c>
      <c r="AE1244" s="543" t="str">
        <f>IF(AND('1C TSspéc19'!$J$17&lt;&gt;0,'1C TSspéc19'!$C$12="OUI"),'1C TSspéc19'!$J$51/'1C TSspéc19'!$J$17,"")</f>
        <v/>
      </c>
      <c r="AF1244" s="543" t="str">
        <f>IF(AND('1C TSspéc19'!$J$17&lt;&gt;0,'1C TSspéc19'!$C$12="OUI"),'1C TSspéc19'!$J$52/'1C TSspéc19'!$J$17,"")</f>
        <v/>
      </c>
      <c r="AG1244" s="543" t="str">
        <f>IF(AND('1C TSspéc19'!$J$17&lt;&gt;0,'1C TSspéc19'!$C$12="OUI"),'1C TSspéc19'!$J$53/'1C TSspéc19'!$J$17,"")</f>
        <v/>
      </c>
      <c r="AH1244" s="543" t="str">
        <f>IF(AND('1C TSspéc19'!$J$17&lt;&gt;0,'1C TSspéc19'!$C$12="OUI"),'1C TSspéc19'!$J$54/'1C TSspéc19'!$J$17,"")</f>
        <v/>
      </c>
      <c r="AI1244" s="543" t="str">
        <f>IF(AND('1C TSspéc19'!$J$17&lt;&gt;0,'1C TSspéc19'!$C$12="OUI"),'1C TSspéc19'!$J$55/'1C TSspéc19'!$J$17,"")</f>
        <v/>
      </c>
      <c r="AJ1244" s="543" t="str">
        <f>IF(AND('1C TSspéc19'!$J$17&lt;&gt;0,'1C TSspéc19'!$C$12="OUI"),'1C TSspéc19'!$J$56/'1C TSspéc19'!$J$17,"")</f>
        <v/>
      </c>
      <c r="AK1244" s="543" t="str">
        <f>IF(AND('1C TSspéc19'!$J$17&lt;&gt;0,'1C TSspéc19'!$C$12="OUI"),'1C TSspéc19'!$J$57/'1C TSspéc19'!$J$17,"")</f>
        <v/>
      </c>
      <c r="AL1244" s="72">
        <f>IF(AND('1C TSspéc19'!$J$17&lt;&gt;0,'1C TSspéc19'!$C$12="OUI"),N1244+AK1244,N1244)</f>
        <v>0</v>
      </c>
      <c r="AM1244" s="417">
        <f t="shared" si="329"/>
        <v>0</v>
      </c>
      <c r="AN1244" s="417">
        <f t="shared" si="330"/>
        <v>0</v>
      </c>
      <c r="AO1244" s="418" t="str">
        <f>IF(AND('1C TSspéc19'!$J$17&lt;&gt;0,'1C TSspéc19'!$J$30&lt;&gt;0),AM1244+AN1244,"")</f>
        <v/>
      </c>
      <c r="AP1244" s="573" t="str">
        <f>IF(AND('1C TSspéc19'!$J$17&lt;&gt;0,'1C TSspéc19'!$J$30&lt;&gt;0),AM1244-AR1244,"")</f>
        <v/>
      </c>
      <c r="AQ1244" s="583">
        <f t="shared" si="331"/>
        <v>0</v>
      </c>
      <c r="AR1244" s="596"/>
      <c r="AS1244" s="102"/>
      <c r="AT1244" s="27" t="str">
        <f>IF(('1C TSspéc19'!J$17*FICHE!$C$14&lt;J1244),"Forfait limité à "&amp;FICHE!$C$14&amp;"€/jour","")</f>
        <v/>
      </c>
      <c r="AU1244" s="592"/>
      <c r="AV1244" s="824"/>
      <c r="AW1244" s="824"/>
      <c r="AX1244" s="824"/>
      <c r="AY1244" s="824"/>
      <c r="AZ1244" s="824"/>
      <c r="BA1244" s="767"/>
      <c r="BB1244" s="767"/>
      <c r="BC1244" s="767"/>
      <c r="BD1244" s="767"/>
      <c r="BE1244" s="767"/>
      <c r="BF1244" s="767"/>
      <c r="BG1244" s="767"/>
      <c r="BH1244" s="767"/>
      <c r="BI1244" s="767"/>
      <c r="BJ1244" s="767"/>
      <c r="BK1244" s="767"/>
      <c r="BL1244" s="767"/>
      <c r="BM1244" s="767"/>
      <c r="BN1244" s="767"/>
      <c r="BO1244" s="767"/>
      <c r="BP1244" s="767"/>
      <c r="BQ1244" s="767"/>
      <c r="BR1244" s="767"/>
      <c r="BS1244" s="767"/>
      <c r="BT1244" s="767"/>
      <c r="BU1244" s="767"/>
      <c r="BV1244" s="767"/>
      <c r="BW1244" s="767"/>
      <c r="BX1244" s="767"/>
      <c r="BY1244" s="767"/>
      <c r="BZ1244" s="767"/>
      <c r="CA1244" s="767"/>
      <c r="CB1244" s="767"/>
      <c r="CC1244" s="767"/>
      <c r="CD1244" s="767"/>
      <c r="CE1244" s="767"/>
      <c r="CF1244" s="767"/>
      <c r="CG1244" s="767"/>
      <c r="CH1244" s="767"/>
      <c r="CI1244" s="767"/>
      <c r="CJ1244" s="767"/>
      <c r="CK1244" s="767"/>
      <c r="CL1244" s="767"/>
      <c r="CM1244" s="767"/>
      <c r="CN1244" s="767"/>
      <c r="CO1244" s="767"/>
      <c r="CP1244" s="767"/>
      <c r="CQ1244" s="767"/>
      <c r="CR1244" s="767"/>
      <c r="CS1244" s="767"/>
      <c r="CT1244" s="767"/>
      <c r="CU1244" s="767"/>
      <c r="CV1244" s="767"/>
      <c r="CW1244" s="767"/>
      <c r="CX1244" s="767"/>
      <c r="CY1244" s="767"/>
      <c r="CZ1244" s="767"/>
      <c r="DA1244" s="767"/>
      <c r="DB1244" s="767"/>
      <c r="DC1244" s="767"/>
      <c r="DD1244" s="767"/>
      <c r="DE1244" s="767"/>
      <c r="DF1244" s="767"/>
      <c r="DG1244" s="767"/>
      <c r="DH1244" s="767"/>
      <c r="DI1244" s="767"/>
      <c r="DJ1244" s="767"/>
      <c r="DK1244" s="767"/>
      <c r="DL1244" s="767"/>
      <c r="DM1244" s="767"/>
      <c r="DN1244" s="767"/>
      <c r="DO1244" s="767"/>
      <c r="DP1244" s="767"/>
      <c r="DQ1244" s="767"/>
      <c r="DR1244" s="767"/>
      <c r="DS1244" s="767"/>
      <c r="DT1244" s="767"/>
      <c r="DU1244" s="767"/>
      <c r="DV1244" s="767"/>
      <c r="DW1244" s="767"/>
      <c r="DX1244" s="767"/>
      <c r="DY1244" s="767"/>
      <c r="DZ1244" s="767"/>
      <c r="EA1244" s="767"/>
      <c r="EB1244" s="767"/>
      <c r="EC1244" s="767"/>
      <c r="ED1244" s="767"/>
      <c r="EE1244" s="767"/>
      <c r="EF1244" s="767"/>
      <c r="EG1244" s="767"/>
      <c r="EH1244" s="767"/>
      <c r="EI1244" s="767"/>
      <c r="EJ1244" s="767"/>
      <c r="EK1244" s="767"/>
      <c r="EL1244" s="767"/>
      <c r="EM1244" s="767"/>
      <c r="EN1244" s="767"/>
      <c r="EO1244" s="767"/>
      <c r="EP1244" s="767"/>
      <c r="EQ1244" s="767"/>
      <c r="ER1244" s="767"/>
      <c r="ES1244" s="767"/>
      <c r="ET1244" s="767"/>
      <c r="EU1244" s="767"/>
      <c r="EV1244" s="767"/>
      <c r="EW1244" s="767"/>
      <c r="EX1244" s="767"/>
      <c r="EY1244" s="767"/>
      <c r="EZ1244" s="767"/>
      <c r="FA1244" s="767"/>
      <c r="FB1244" s="767"/>
      <c r="FC1244" s="767"/>
      <c r="FD1244" s="767"/>
      <c r="FE1244" s="767"/>
      <c r="FF1244" s="767"/>
      <c r="FG1244" s="767"/>
      <c r="FH1244" s="767"/>
      <c r="FI1244" s="767"/>
      <c r="FJ1244" s="767"/>
      <c r="FK1244" s="767"/>
      <c r="FL1244" s="767"/>
      <c r="FM1244" s="767"/>
      <c r="FN1244" s="767"/>
      <c r="FO1244" s="767"/>
      <c r="FP1244" s="767"/>
      <c r="FQ1244" s="767"/>
      <c r="FR1244" s="767"/>
      <c r="FS1244" s="767"/>
      <c r="FT1244" s="767"/>
      <c r="FU1244" s="767"/>
      <c r="FV1244" s="767"/>
      <c r="FW1244" s="767"/>
      <c r="FX1244" s="767"/>
      <c r="FY1244" s="767"/>
      <c r="FZ1244" s="767"/>
      <c r="GA1244" s="767"/>
      <c r="GB1244" s="767"/>
      <c r="GC1244" s="767"/>
      <c r="GD1244" s="767"/>
      <c r="GE1244" s="767"/>
      <c r="GF1244" s="767"/>
      <c r="GG1244" s="767"/>
      <c r="GH1244" s="767"/>
      <c r="GI1244" s="767"/>
      <c r="GJ1244" s="767"/>
      <c r="GK1244" s="767"/>
      <c r="GL1244" s="767"/>
      <c r="GM1244" s="767"/>
      <c r="GN1244" s="767"/>
      <c r="GO1244" s="767"/>
      <c r="GP1244" s="767"/>
      <c r="GQ1244" s="767"/>
      <c r="GR1244" s="767"/>
      <c r="GS1244" s="767"/>
      <c r="GT1244" s="767"/>
      <c r="GU1244" s="767"/>
      <c r="GV1244" s="767"/>
      <c r="GW1244" s="767"/>
      <c r="GX1244" s="767"/>
      <c r="GY1244" s="767"/>
      <c r="GZ1244" s="767"/>
      <c r="HA1244" s="767"/>
      <c r="HB1244" s="767"/>
      <c r="HC1244" s="767"/>
    </row>
    <row r="1245" spans="1:211" s="864" customFormat="1" ht="13.9" hidden="1" customHeight="1">
      <c r="A1245" s="307"/>
      <c r="B1245" s="351"/>
      <c r="C1245" s="971" t="str">
        <f>IF('1C TSspéc19'!K$17&lt;&gt;0,'1C TSspéc19'!$B$12,"")</f>
        <v/>
      </c>
      <c r="D1245" s="972"/>
      <c r="E1245" s="973"/>
      <c r="F1245" s="93">
        <f>IF(AND($C1245='1C TSspéc19'!$B$12,'1C TSspéc19'!$B$16="spécifiques",'1C TSspéc19'!$K$17&lt;&gt;""),'1C TSspéc19'!$K$21,"")</f>
        <v>0</v>
      </c>
      <c r="G1245" s="863"/>
      <c r="H1245" s="745">
        <v>0.21</v>
      </c>
      <c r="I1245" s="747">
        <v>1</v>
      </c>
      <c r="J1245" s="312"/>
      <c r="K1245" s="680">
        <f t="shared" si="328"/>
        <v>0</v>
      </c>
      <c r="L1245" s="556">
        <f>IF(OR('1C TSspéc19'!$B$12="",'1C TSspéc19'!K$30=0),0,IF(AND('1C TSspéc19'!$B$12&lt;&gt;"",$K$2="Pôle",'1C TSspéc19'!$C$12="OUI"),(('1C TSspéc19'!K$22+'1C TSspéc19'!K$23+'1C TSspéc19'!K$24+'1C TSspéc19'!K$25+'1C TSspéc19'!K$29)/'1C TSspéc19'!K$17),IF(AND('1C TSspéc19'!$B$12&lt;&gt;"",$K$2="Pôle",'1C TSspéc19'!$C$12="NON"),(('1C TSspéc19'!K$22+'1C TSspéc19'!K$23+'1C TSspéc19'!K$24+'1C TSspéc19'!K$25+'1C TSspéc19'!K$29)/'1C TSspéc19'!K$30),IF(AND('1C TSspéc19'!$B$12&lt;&gt;"",$K$2&lt;&gt;"Pôle",'1C TSspéc19'!$C$12="OUI"),(('1C TSspéc19'!K$22+'1C TSspéc19'!K$23+'1C TSspéc19'!K$24+'1C TSspéc19'!K$25+'1C TSspéc19'!K$26+'1C TSspéc19'!K$27+'1C TSspéc19'!K$28+'1C TSspéc19'!K$29)/'1C TSspéc19'!K$17),IF(AND('1C TSspéc19'!$B$12&lt;&gt;"",$K$2&lt;&gt;"Pôle",'1C TSspéc19'!$C$12="NON"),(('1C TSspéc19'!K$22+'1C TSspéc19'!K$23+'1C TSspéc19'!K$24+'1C TSspéc19'!K$25+'1C TSspéc19'!K$26+'1C TSspéc19'!K$27+'1C TSspéc19'!K$28+'1C TSspéc19'!K$29)/'1C TSspéc19'!K$30))))))</f>
        <v>0</v>
      </c>
      <c r="M1245" s="556">
        <f>IF(OR('1C TSspéc19'!$B$12="",'1C TSspéc19'!K$30=0),0,IF(AND('1C TSspéc19'!$B$12&lt;&gt;"",$K$2="Pôle",'1C TSspéc19'!$C$12="OUI"),(('1C TSspéc19'!K$26+'1C TSspéc19'!K$27+'1C TSspéc19'!K$28)/'1C TSspéc19'!K$17),IF(AND('1C TSspéc19'!$B$12&lt;&gt;"",$K$2="Pôle",'1C TSspéc19'!$C$12="NON"),(('1C TSspéc19'!K$26+'1C TSspéc19'!K$27+'1C TSspéc19'!K$28)/'1C TSspéc19'!K$30),IF(AND('1C TSspéc19'!$B$12&lt;&gt;"",$K$2&lt;&gt;"Pôle"),0))))</f>
        <v>0</v>
      </c>
      <c r="N1245" s="557">
        <f>IF(AND('1C TSspéc19'!$B$12&lt;&gt;0,'1C TSspéc19'!$K$30&lt;&gt;0),L1245+M1245,0)</f>
        <v>0</v>
      </c>
      <c r="O1245" s="542" t="str">
        <f>IF(AND('1C TSspéc19'!$K$17&lt;&gt;0,'1C TSspéc19'!$C$12="OUI"),'1C TSspéc19'!$K$35/'1C TSspéc19'!$K$17,"")</f>
        <v/>
      </c>
      <c r="P1245" s="543" t="str">
        <f>IF(AND('1C TSspéc19'!$K$17&lt;&gt;0,'1C TSspéc19'!$C$12="OUI"),'1C TSspéc19'!$K$36/'1C TSspéc19'!$K$17,"")</f>
        <v/>
      </c>
      <c r="Q1245" s="543" t="str">
        <f>IF(AND('1C TSspéc19'!$K$17&lt;&gt;0,'1C TSspéc19'!$C$12="OUI"),'1C TSspéc19'!$K$37/'1C TSspéc19'!$K$17,"")</f>
        <v/>
      </c>
      <c r="R1245" s="543" t="str">
        <f>IF(AND('1C TSspéc19'!$K$17&lt;&gt;0,'1C TSspéc19'!$C$12="OUI"),'1C TSspéc19'!$K$38/'1C TSspéc19'!$K$17,"")</f>
        <v/>
      </c>
      <c r="S1245" s="543" t="str">
        <f>IF(AND('1C TSspéc19'!$K$17&lt;&gt;0,'1C TSspéc19'!$C$12="OUI"),'1C TSspéc19'!$K$39/'1C TSspéc19'!$K$17,"")</f>
        <v/>
      </c>
      <c r="T1245" s="543" t="str">
        <f>IF(AND('1C TSspéc19'!$K$17&lt;&gt;0,'1C TSspéc19'!$C$12="OUI"),'1C TSspéc19'!$K$40/'1C TSspéc19'!$K$17,"")</f>
        <v/>
      </c>
      <c r="U1245" s="543" t="str">
        <f>IF(AND('1C TSspéc19'!$K$17&lt;&gt;0,'1C TSspéc19'!$C$12="OUI"),'1C TSspéc19'!$K$41/'1C TSspéc19'!$K$17,"")</f>
        <v/>
      </c>
      <c r="V1245" s="543" t="str">
        <f>IF(AND('1C TSspéc19'!$K$17&lt;&gt;0,'1C TSspéc19'!$C$12="OUI"),'1C TSspéc19'!$K$42/'1C TSspéc19'!$K$17,"")</f>
        <v/>
      </c>
      <c r="W1245" s="543" t="str">
        <f>IF(AND('1C TSspéc19'!$K$17&lt;&gt;0,'1C TSspéc19'!$C$12="OUI"),'1C TSspéc19'!$K$43/'1C TSspéc19'!$K$17,"")</f>
        <v/>
      </c>
      <c r="X1245" s="543" t="str">
        <f>IF(AND('1C TSspéc19'!$K$17&lt;&gt;0,'1C TSspéc19'!$C$12="OUI"),'1C TSspéc19'!$K$44/'1C TSspéc19'!$K$17,"")</f>
        <v/>
      </c>
      <c r="Y1245" s="543" t="str">
        <f>IF(AND('1C TSspéc19'!$K$17&lt;&gt;0,'1C TSspéc19'!$C$12="OUI"),'1C TSspéc19'!$K$45/'1C TSspéc19'!$K$17,"")</f>
        <v/>
      </c>
      <c r="Z1245" s="543" t="str">
        <f>IF(AND('1C TSspéc19'!$K$17&lt;&gt;0,'1C TSspéc19'!$C$12="OUI"),'1C TSspéc19'!$K$46/'1C TSspéc19'!$K$17,"")</f>
        <v/>
      </c>
      <c r="AA1245" s="543" t="str">
        <f>IF(AND('1C TSspéc19'!$K$17&lt;&gt;0,'1C TSspéc19'!$C$12="OUI"),'1C TSspéc19'!$K$47/'1C TSspéc19'!$K$17,"")</f>
        <v/>
      </c>
      <c r="AB1245" s="543" t="str">
        <f>IF(AND('1C TSspéc19'!$K$17&lt;&gt;0,'1C TSspéc19'!$C$12="OUI"),'1C TSspéc19'!$K$48/'1C TSspéc19'!$K$17,"")</f>
        <v/>
      </c>
      <c r="AC1245" s="543" t="str">
        <f>IF(AND('1C TSspéc19'!$K$17&lt;&gt;0,'1C TSspéc19'!$C$12="OUI"),'1C TSspéc19'!$K$49/'1C TSspéc19'!$K$17,"")</f>
        <v/>
      </c>
      <c r="AD1245" s="543" t="str">
        <f>IF(AND('1C TSspéc19'!$K$17&lt;&gt;0,'1C TSspéc19'!$C$12="OUI"),'1C TSspéc19'!$K$50/'1C TSspéc19'!$K$17,"")</f>
        <v/>
      </c>
      <c r="AE1245" s="543" t="str">
        <f>IF(AND('1C TSspéc19'!$K$17&lt;&gt;0,'1C TSspéc19'!$C$12="OUI"),'1C TSspéc19'!$K$51/'1C TSspéc19'!$K$17,"")</f>
        <v/>
      </c>
      <c r="AF1245" s="543" t="str">
        <f>IF(AND('1C TSspéc19'!$K$17&lt;&gt;0,'1C TSspéc19'!$C$12="OUI"),'1C TSspéc19'!$K$52/'1C TSspéc19'!$K$17,"")</f>
        <v/>
      </c>
      <c r="AG1245" s="543" t="str">
        <f>IF(AND('1C TSspéc19'!$K$17&lt;&gt;0,'1C TSspéc19'!$C$12="OUI"),'1C TSspéc19'!$K$53/'1C TSspéc19'!$K$17,"")</f>
        <v/>
      </c>
      <c r="AH1245" s="543" t="str">
        <f>IF(AND('1C TSspéc19'!$K$17&lt;&gt;0,'1C TSspéc19'!$C$12="OUI"),'1C TSspéc19'!$K$54/'1C TSspéc19'!$K$17,"")</f>
        <v/>
      </c>
      <c r="AI1245" s="543" t="str">
        <f>IF(AND('1C TSspéc19'!$K$17&lt;&gt;0,'1C TSspéc19'!$C$12="OUI"),'1C TSspéc19'!$K$55/'1C TSspéc19'!$K$17,"")</f>
        <v/>
      </c>
      <c r="AJ1245" s="543" t="str">
        <f>IF(AND('1C TSspéc19'!$K$17&lt;&gt;0,'1C TSspéc19'!$C$12="OUI"),'1C TSspéc19'!$K$56/'1C TSspéc19'!$K$17,"")</f>
        <v/>
      </c>
      <c r="AK1245" s="543" t="str">
        <f>IF(AND('1C TSspéc19'!$K$17&lt;&gt;0,'1C TSspéc19'!$C$12="OUI"),'1C TSspéc19'!$K$57/'1C TSspéc19'!$K$17,"")</f>
        <v/>
      </c>
      <c r="AL1245" s="72">
        <f>IF(AND('1C TSspéc19'!$K$17&lt;&gt;0,'1C TSspéc19'!$C$12="OUI"),N1245+AK1245,N1245)</f>
        <v>0</v>
      </c>
      <c r="AM1245" s="417">
        <f t="shared" si="329"/>
        <v>0</v>
      </c>
      <c r="AN1245" s="417">
        <f t="shared" si="330"/>
        <v>0</v>
      </c>
      <c r="AO1245" s="418" t="str">
        <f>IF(AND('1C TSspéc19'!$K$17&lt;&gt;0,'1C TSspéc19'!$K$30&lt;&gt;0),AM1245+AN1245,"")</f>
        <v/>
      </c>
      <c r="AP1245" s="573" t="str">
        <f>IF(AND('1C TSspéc19'!$K$17&lt;&gt;0,'1C TSspéc19'!$K$30&lt;&gt;0),AM1245-AR1245,"")</f>
        <v/>
      </c>
      <c r="AQ1245" s="583">
        <f t="shared" si="331"/>
        <v>0</v>
      </c>
      <c r="AR1245" s="596"/>
      <c r="AS1245" s="102"/>
      <c r="AT1245" s="27" t="str">
        <f>IF(('1C TSspéc19'!K$17*FICHE!$C$14&lt;J1245),"Forfait limité à "&amp;FICHE!$C$14&amp;"€/jour","")</f>
        <v/>
      </c>
      <c r="AU1245" s="592"/>
      <c r="AV1245" s="824"/>
      <c r="AW1245" s="824"/>
      <c r="AX1245" s="824"/>
      <c r="AY1245" s="824"/>
      <c r="AZ1245" s="824"/>
      <c r="BA1245" s="767"/>
      <c r="BB1245" s="767"/>
      <c r="BC1245" s="767"/>
      <c r="BD1245" s="767"/>
      <c r="BE1245" s="767"/>
      <c r="BF1245" s="767"/>
      <c r="BG1245" s="767"/>
      <c r="BH1245" s="767"/>
      <c r="BI1245" s="767"/>
      <c r="BJ1245" s="767"/>
      <c r="BK1245" s="767"/>
      <c r="BL1245" s="767"/>
      <c r="BM1245" s="767"/>
      <c r="BN1245" s="767"/>
      <c r="BO1245" s="767"/>
      <c r="BP1245" s="767"/>
      <c r="BQ1245" s="767"/>
      <c r="BR1245" s="767"/>
      <c r="BS1245" s="767"/>
      <c r="BT1245" s="767"/>
      <c r="BU1245" s="767"/>
      <c r="BV1245" s="767"/>
      <c r="BW1245" s="767"/>
      <c r="BX1245" s="767"/>
      <c r="BY1245" s="767"/>
      <c r="BZ1245" s="767"/>
      <c r="CA1245" s="767"/>
      <c r="CB1245" s="767"/>
      <c r="CC1245" s="767"/>
      <c r="CD1245" s="767"/>
      <c r="CE1245" s="767"/>
      <c r="CF1245" s="767"/>
      <c r="CG1245" s="767"/>
      <c r="CH1245" s="767"/>
      <c r="CI1245" s="767"/>
      <c r="CJ1245" s="767"/>
      <c r="CK1245" s="767"/>
      <c r="CL1245" s="767"/>
      <c r="CM1245" s="767"/>
      <c r="CN1245" s="767"/>
      <c r="CO1245" s="767"/>
      <c r="CP1245" s="767"/>
      <c r="CQ1245" s="767"/>
      <c r="CR1245" s="767"/>
      <c r="CS1245" s="767"/>
      <c r="CT1245" s="767"/>
      <c r="CU1245" s="767"/>
      <c r="CV1245" s="767"/>
      <c r="CW1245" s="767"/>
      <c r="CX1245" s="767"/>
      <c r="CY1245" s="767"/>
      <c r="CZ1245" s="767"/>
      <c r="DA1245" s="767"/>
      <c r="DB1245" s="767"/>
      <c r="DC1245" s="767"/>
      <c r="DD1245" s="767"/>
      <c r="DE1245" s="767"/>
      <c r="DF1245" s="767"/>
      <c r="DG1245" s="767"/>
      <c r="DH1245" s="767"/>
      <c r="DI1245" s="767"/>
      <c r="DJ1245" s="767"/>
      <c r="DK1245" s="767"/>
      <c r="DL1245" s="767"/>
      <c r="DM1245" s="767"/>
      <c r="DN1245" s="767"/>
      <c r="DO1245" s="767"/>
      <c r="DP1245" s="767"/>
      <c r="DQ1245" s="767"/>
      <c r="DR1245" s="767"/>
      <c r="DS1245" s="767"/>
      <c r="DT1245" s="767"/>
      <c r="DU1245" s="767"/>
      <c r="DV1245" s="767"/>
      <c r="DW1245" s="767"/>
      <c r="DX1245" s="767"/>
      <c r="DY1245" s="767"/>
      <c r="DZ1245" s="767"/>
      <c r="EA1245" s="767"/>
      <c r="EB1245" s="767"/>
      <c r="EC1245" s="767"/>
      <c r="ED1245" s="767"/>
      <c r="EE1245" s="767"/>
      <c r="EF1245" s="767"/>
      <c r="EG1245" s="767"/>
      <c r="EH1245" s="767"/>
      <c r="EI1245" s="767"/>
      <c r="EJ1245" s="767"/>
      <c r="EK1245" s="767"/>
      <c r="EL1245" s="767"/>
      <c r="EM1245" s="767"/>
      <c r="EN1245" s="767"/>
      <c r="EO1245" s="767"/>
      <c r="EP1245" s="767"/>
      <c r="EQ1245" s="767"/>
      <c r="ER1245" s="767"/>
      <c r="ES1245" s="767"/>
      <c r="ET1245" s="767"/>
      <c r="EU1245" s="767"/>
      <c r="EV1245" s="767"/>
      <c r="EW1245" s="767"/>
      <c r="EX1245" s="767"/>
      <c r="EY1245" s="767"/>
      <c r="EZ1245" s="767"/>
      <c r="FA1245" s="767"/>
      <c r="FB1245" s="767"/>
      <c r="FC1245" s="767"/>
      <c r="FD1245" s="767"/>
      <c r="FE1245" s="767"/>
      <c r="FF1245" s="767"/>
      <c r="FG1245" s="767"/>
      <c r="FH1245" s="767"/>
      <c r="FI1245" s="767"/>
      <c r="FJ1245" s="767"/>
      <c r="FK1245" s="767"/>
      <c r="FL1245" s="767"/>
      <c r="FM1245" s="767"/>
      <c r="FN1245" s="767"/>
      <c r="FO1245" s="767"/>
      <c r="FP1245" s="767"/>
      <c r="FQ1245" s="767"/>
      <c r="FR1245" s="767"/>
      <c r="FS1245" s="767"/>
      <c r="FT1245" s="767"/>
      <c r="FU1245" s="767"/>
      <c r="FV1245" s="767"/>
      <c r="FW1245" s="767"/>
      <c r="FX1245" s="767"/>
      <c r="FY1245" s="767"/>
      <c r="FZ1245" s="767"/>
      <c r="GA1245" s="767"/>
      <c r="GB1245" s="767"/>
      <c r="GC1245" s="767"/>
      <c r="GD1245" s="767"/>
      <c r="GE1245" s="767"/>
      <c r="GF1245" s="767"/>
      <c r="GG1245" s="767"/>
      <c r="GH1245" s="767"/>
      <c r="GI1245" s="767"/>
      <c r="GJ1245" s="767"/>
      <c r="GK1245" s="767"/>
      <c r="GL1245" s="767"/>
      <c r="GM1245" s="767"/>
      <c r="GN1245" s="767"/>
      <c r="GO1245" s="767"/>
      <c r="GP1245" s="767"/>
      <c r="GQ1245" s="767"/>
      <c r="GR1245" s="767"/>
      <c r="GS1245" s="767"/>
      <c r="GT1245" s="767"/>
      <c r="GU1245" s="767"/>
      <c r="GV1245" s="767"/>
      <c r="GW1245" s="767"/>
      <c r="GX1245" s="767"/>
      <c r="GY1245" s="767"/>
      <c r="GZ1245" s="767"/>
      <c r="HA1245" s="767"/>
      <c r="HB1245" s="767"/>
      <c r="HC1245" s="767"/>
    </row>
    <row r="1246" spans="1:211" s="864" customFormat="1" ht="13.9" hidden="1" customHeight="1">
      <c r="A1246" s="307"/>
      <c r="B1246" s="351"/>
      <c r="C1246" s="971" t="str">
        <f>IF('1C TSspéc19'!L$17&lt;&gt;0,'1C TSspéc19'!$B$12,"")</f>
        <v/>
      </c>
      <c r="D1246" s="972"/>
      <c r="E1246" s="973"/>
      <c r="F1246" s="93">
        <f>IF(AND($C1246='1C TSspéc19'!$B$12,'1C TSspéc19'!$B$16="spécifiques",'1C TSspéc19'!$L$17&lt;&gt;""),'1C TSspéc19'!$L$21,"")</f>
        <v>0</v>
      </c>
      <c r="G1246" s="863"/>
      <c r="H1246" s="745">
        <v>0.21</v>
      </c>
      <c r="I1246" s="747">
        <v>1</v>
      </c>
      <c r="J1246" s="312"/>
      <c r="K1246" s="680">
        <f t="shared" si="328"/>
        <v>0</v>
      </c>
      <c r="L1246" s="556">
        <f>IF(OR('1C TSspéc19'!$B$12="",'1C TSspéc19'!L$30=0),0,IF(AND('1C TSspéc19'!$B$12&lt;&gt;"",$K$2="Pôle",'1C TSspéc19'!$C$12="OUI"),(('1C TSspéc19'!L$22+'1C TSspéc19'!L$23+'1C TSspéc19'!L$24+'1C TSspéc19'!L$25+'1C TSspéc19'!L$29)/'1C TSspéc19'!L$17),IF(AND('1C TSspéc19'!$B$12&lt;&gt;"",$K$2="Pôle",'1C TSspéc19'!$C$12="NON"),(('1C TSspéc19'!L$22+'1C TSspéc19'!L$23+'1C TSspéc19'!L$24+'1C TSspéc19'!L$25+'1C TSspéc19'!L$29)/'1C TSspéc19'!L$30),IF(AND('1C TSspéc19'!$B$12&lt;&gt;"",$K$2&lt;&gt;"Pôle",'1C TSspéc19'!$C$12="OUI"),(('1C TSspéc19'!L$22+'1C TSspéc19'!L$23+'1C TSspéc19'!L$24+'1C TSspéc19'!L$25+'1C TSspéc19'!L$26+'1C TSspéc19'!L$27+'1C TSspéc19'!L$28+'1C TSspéc19'!L$29)/'1C TSspéc19'!L$17),IF(AND('1C TSspéc19'!$B$12&lt;&gt;"",$K$2&lt;&gt;"Pôle",'1C TSspéc19'!$C$12="NON"),(('1C TSspéc19'!L$22+'1C TSspéc19'!L$23+'1C TSspéc19'!L$24+'1C TSspéc19'!L$25+'1C TSspéc19'!L$26+'1C TSspéc19'!L$27+'1C TSspéc19'!L$28+'1C TSspéc19'!L$29)/'1C TSspéc19'!L$30))))))</f>
        <v>0</v>
      </c>
      <c r="M1246" s="556">
        <f>IF(OR('1C TSspéc19'!$B$12="",'1C TSspéc19'!L$30=0),0,IF(AND('1C TSspéc19'!$B$12&lt;&gt;"",$K$2="Pôle",'1C TSspéc19'!$C$12="OUI"),(('1C TSspéc19'!L$26+'1C TSspéc19'!L$27+'1C TSspéc19'!L$28)/'1C TSspéc19'!L$17),IF(AND('1C TSspéc19'!$B$12&lt;&gt;"",$K$2="Pôle",'1C TSspéc19'!$C$12="NON"),(('1C TSspéc19'!L$26+'1C TSspéc19'!L$27+'1C TSspéc19'!L$28)/'1C TSspéc19'!L$30),IF(AND('1C TSspéc19'!$B$12&lt;&gt;"",$K$2&lt;&gt;"Pôle"),0))))</f>
        <v>0</v>
      </c>
      <c r="N1246" s="557">
        <f>IF(AND('1C TSspéc19'!$B$12&lt;&gt;0,'1C TSspéc19'!$L$30&lt;&gt;0),L1246+M1246,0)</f>
        <v>0</v>
      </c>
      <c r="O1246" s="542" t="str">
        <f>IF(AND('1C TSspéc19'!$L$17&lt;&gt;0,'1C TSspéc19'!$C$12="OUI"),'1C TSspéc19'!$L$35/'1C TSspéc19'!$L$17,"")</f>
        <v/>
      </c>
      <c r="P1246" s="543" t="str">
        <f>IF(AND('1C TSspéc19'!$L$17&lt;&gt;0,'1C TSspéc19'!$C$12="OUI"),'1C TSspéc19'!$L$36/'1C TSspéc19'!$L$17,"")</f>
        <v/>
      </c>
      <c r="Q1246" s="543" t="str">
        <f>IF(AND('1C TSspéc19'!$L$17&lt;&gt;0,'1C TSspéc19'!$C$12="OUI"),'1C TSspéc19'!$L$37/'1C TSspéc19'!$L$17,"")</f>
        <v/>
      </c>
      <c r="R1246" s="543" t="str">
        <f>IF(AND('1C TSspéc19'!$L$17&lt;&gt;0,'1C TSspéc19'!$C$12="OUI"),'1C TSspéc19'!$L$38/'1C TSspéc19'!$L$17,"")</f>
        <v/>
      </c>
      <c r="S1246" s="543" t="str">
        <f>IF(AND('1C TSspéc19'!$L$17&lt;&gt;0,'1C TSspéc19'!$C$12="OUI"),'1C TSspéc19'!$L$39/'1C TSspéc19'!$L$17,"")</f>
        <v/>
      </c>
      <c r="T1246" s="543" t="str">
        <f>IF(AND('1C TSspéc19'!$L$17&lt;&gt;0,'1C TSspéc19'!$C$12="OUI"),'1C TSspéc19'!$L$40/'1C TSspéc19'!$L$17,"")</f>
        <v/>
      </c>
      <c r="U1246" s="543" t="str">
        <f>IF(AND('1C TSspéc19'!$L$17&lt;&gt;0,'1C TSspéc19'!$C$12="OUI"),'1C TSspéc19'!$L$41/'1C TSspéc19'!$L$17,"")</f>
        <v/>
      </c>
      <c r="V1246" s="543" t="str">
        <f>IF(AND('1C TSspéc19'!$L$17&lt;&gt;0,'1C TSspéc19'!$C$12="OUI"),'1C TSspéc19'!$L$42/'1C TSspéc19'!$L$17,"")</f>
        <v/>
      </c>
      <c r="W1246" s="543" t="str">
        <f>IF(AND('1C TSspéc19'!$L$17&lt;&gt;0,'1C TSspéc19'!$C$12="OUI"),'1C TSspéc19'!$L$43/'1C TSspéc19'!$L$17,"")</f>
        <v/>
      </c>
      <c r="X1246" s="543" t="str">
        <f>IF(AND('1C TSspéc19'!$L$17&lt;&gt;0,'1C TSspéc19'!$C$12="OUI"),'1C TSspéc19'!$L$44/'1C TSspéc19'!$L$17,"")</f>
        <v/>
      </c>
      <c r="Y1246" s="543" t="str">
        <f>IF(AND('1C TSspéc19'!$L$17&lt;&gt;0,'1C TSspéc19'!$C$12="OUI"),'1C TSspéc19'!$L$45/'1C TSspéc19'!$L$17,"")</f>
        <v/>
      </c>
      <c r="Z1246" s="543" t="str">
        <f>IF(AND('1C TSspéc19'!$L$17&lt;&gt;0,'1C TSspéc19'!$C$12="OUI"),'1C TSspéc19'!$L$46/'1C TSspéc19'!$L$17,"")</f>
        <v/>
      </c>
      <c r="AA1246" s="543" t="str">
        <f>IF(AND('1C TSspéc19'!$L$17&lt;&gt;0,'1C TSspéc19'!$C$12="OUI"),'1C TSspéc19'!$L$47/'1C TSspéc19'!$L$17,"")</f>
        <v/>
      </c>
      <c r="AB1246" s="543" t="str">
        <f>IF(AND('1C TSspéc19'!$L$17&lt;&gt;0,'1C TSspéc19'!$C$12="OUI"),'1C TSspéc19'!$L$48/'1C TSspéc19'!$L$17,"")</f>
        <v/>
      </c>
      <c r="AC1246" s="543" t="str">
        <f>IF(AND('1C TSspéc19'!$L$17&lt;&gt;0,'1C TSspéc19'!$C$12="OUI"),'1C TSspéc19'!$L$49/'1C TSspéc19'!$L$17,"")</f>
        <v/>
      </c>
      <c r="AD1246" s="543" t="str">
        <f>IF(AND('1C TSspéc19'!$L$17&lt;&gt;0,'1C TSspéc19'!$C$12="OUI"),'1C TSspéc19'!$L$50/'1C TSspéc19'!$L$17,"")</f>
        <v/>
      </c>
      <c r="AE1246" s="543" t="str">
        <f>IF(AND('1C TSspéc19'!$L$17&lt;&gt;0,'1C TSspéc19'!$C$12="OUI"),'1C TSspéc19'!$L$51/'1C TSspéc19'!$L$17,"")</f>
        <v/>
      </c>
      <c r="AF1246" s="543" t="str">
        <f>IF(AND('1C TSspéc19'!$L$17&lt;&gt;0,'1C TSspéc19'!$C$12="OUI"),'1C TSspéc19'!$L$52/'1C TSspéc19'!$L$17,"")</f>
        <v/>
      </c>
      <c r="AG1246" s="543" t="str">
        <f>IF(AND('1C TSspéc19'!$L$17&lt;&gt;0,'1C TSspéc19'!$C$12="OUI"),'1C TSspéc19'!$L$53/'1C TSspéc19'!$L$17,"")</f>
        <v/>
      </c>
      <c r="AH1246" s="543" t="str">
        <f>IF(AND('1C TSspéc19'!$L$17&lt;&gt;0,'1C TSspéc19'!$C$12="OUI"),'1C TSspéc19'!$L$54/'1C TSspéc19'!$L$17,"")</f>
        <v/>
      </c>
      <c r="AI1246" s="543" t="str">
        <f>IF(AND('1C TSspéc19'!$L$17&lt;&gt;0,'1C TSspéc19'!$C$12="OUI"),'1C TSspéc19'!$L$55/'1C TSspéc19'!$L$17,"")</f>
        <v/>
      </c>
      <c r="AJ1246" s="543" t="str">
        <f>IF(AND('1C TSspéc19'!$L$17&lt;&gt;0,'1C TSspéc19'!$C$12="OUI"),'1C TSspéc19'!$L$56/'1C TSspéc19'!$L$17,"")</f>
        <v/>
      </c>
      <c r="AK1246" s="543" t="str">
        <f>IF(AND('1C TSspéc19'!$L$17&lt;&gt;0,'1C TSspéc19'!$C$12="OUI"),'1C TSspéc19'!$L$57/'1C TSspéc19'!$L$17,"")</f>
        <v/>
      </c>
      <c r="AL1246" s="72">
        <f>IF(AND('1C TSspéc19'!$L$17&lt;&gt;0,'1C TSspéc19'!$C$12="OUI"),N1246+AK1246,N1246)</f>
        <v>0</v>
      </c>
      <c r="AM1246" s="417">
        <f t="shared" si="329"/>
        <v>0</v>
      </c>
      <c r="AN1246" s="417">
        <f t="shared" si="330"/>
        <v>0</v>
      </c>
      <c r="AO1246" s="418" t="str">
        <f>IF(AND('1C TSspéc19'!$L$17&lt;&gt;0,'1C TSspéc19'!$L$30&lt;&gt;0),AM1246+AN1246,"")</f>
        <v/>
      </c>
      <c r="AP1246" s="573" t="str">
        <f>IF(AND('1C TSspéc19'!$L$17&lt;&gt;0,'1C TSspéc19'!$L$30&lt;&gt;0),AM1246-AR1246,"")</f>
        <v/>
      </c>
      <c r="AQ1246" s="583">
        <f t="shared" si="331"/>
        <v>0</v>
      </c>
      <c r="AR1246" s="596"/>
      <c r="AS1246" s="102"/>
      <c r="AT1246" s="27" t="str">
        <f>IF(('1C TSspéc19'!L$17*FICHE!$C$14&lt;J1246),"Forfait limité à "&amp;FICHE!$C$14&amp;"€/jour","")</f>
        <v/>
      </c>
      <c r="AU1246" s="592"/>
      <c r="AV1246" s="824"/>
      <c r="AW1246" s="824"/>
      <c r="AX1246" s="824"/>
      <c r="AY1246" s="824"/>
      <c r="AZ1246" s="824"/>
      <c r="BA1246" s="767"/>
      <c r="BB1246" s="767"/>
      <c r="BC1246" s="767"/>
      <c r="BD1246" s="767"/>
      <c r="BE1246" s="767"/>
      <c r="BF1246" s="767"/>
      <c r="BG1246" s="767"/>
      <c r="BH1246" s="767"/>
      <c r="BI1246" s="767"/>
      <c r="BJ1246" s="767"/>
      <c r="BK1246" s="767"/>
      <c r="BL1246" s="767"/>
      <c r="BM1246" s="767"/>
      <c r="BN1246" s="767"/>
      <c r="BO1246" s="767"/>
      <c r="BP1246" s="767"/>
      <c r="BQ1246" s="767"/>
      <c r="BR1246" s="767"/>
      <c r="BS1246" s="767"/>
      <c r="BT1246" s="767"/>
      <c r="BU1246" s="767"/>
      <c r="BV1246" s="767"/>
      <c r="BW1246" s="767"/>
      <c r="BX1246" s="767"/>
      <c r="BY1246" s="767"/>
      <c r="BZ1246" s="767"/>
      <c r="CA1246" s="767"/>
      <c r="CB1246" s="767"/>
      <c r="CC1246" s="767"/>
      <c r="CD1246" s="767"/>
      <c r="CE1246" s="767"/>
      <c r="CF1246" s="767"/>
      <c r="CG1246" s="767"/>
      <c r="CH1246" s="767"/>
      <c r="CI1246" s="767"/>
      <c r="CJ1246" s="767"/>
      <c r="CK1246" s="767"/>
      <c r="CL1246" s="767"/>
      <c r="CM1246" s="767"/>
      <c r="CN1246" s="767"/>
      <c r="CO1246" s="767"/>
      <c r="CP1246" s="767"/>
      <c r="CQ1246" s="767"/>
      <c r="CR1246" s="767"/>
      <c r="CS1246" s="767"/>
      <c r="CT1246" s="767"/>
      <c r="CU1246" s="767"/>
      <c r="CV1246" s="767"/>
      <c r="CW1246" s="767"/>
      <c r="CX1246" s="767"/>
      <c r="CY1246" s="767"/>
      <c r="CZ1246" s="767"/>
      <c r="DA1246" s="767"/>
      <c r="DB1246" s="767"/>
      <c r="DC1246" s="767"/>
      <c r="DD1246" s="767"/>
      <c r="DE1246" s="767"/>
      <c r="DF1246" s="767"/>
      <c r="DG1246" s="767"/>
      <c r="DH1246" s="767"/>
      <c r="DI1246" s="767"/>
      <c r="DJ1246" s="767"/>
      <c r="DK1246" s="767"/>
      <c r="DL1246" s="767"/>
      <c r="DM1246" s="767"/>
      <c r="DN1246" s="767"/>
      <c r="DO1246" s="767"/>
      <c r="DP1246" s="767"/>
      <c r="DQ1246" s="767"/>
      <c r="DR1246" s="767"/>
      <c r="DS1246" s="767"/>
      <c r="DT1246" s="767"/>
      <c r="DU1246" s="767"/>
      <c r="DV1246" s="767"/>
      <c r="DW1246" s="767"/>
      <c r="DX1246" s="767"/>
      <c r="DY1246" s="767"/>
      <c r="DZ1246" s="767"/>
      <c r="EA1246" s="767"/>
      <c r="EB1246" s="767"/>
      <c r="EC1246" s="767"/>
      <c r="ED1246" s="767"/>
      <c r="EE1246" s="767"/>
      <c r="EF1246" s="767"/>
      <c r="EG1246" s="767"/>
      <c r="EH1246" s="767"/>
      <c r="EI1246" s="767"/>
      <c r="EJ1246" s="767"/>
      <c r="EK1246" s="767"/>
      <c r="EL1246" s="767"/>
      <c r="EM1246" s="767"/>
      <c r="EN1246" s="767"/>
      <c r="EO1246" s="767"/>
      <c r="EP1246" s="767"/>
      <c r="EQ1246" s="767"/>
      <c r="ER1246" s="767"/>
      <c r="ES1246" s="767"/>
      <c r="ET1246" s="767"/>
      <c r="EU1246" s="767"/>
      <c r="EV1246" s="767"/>
      <c r="EW1246" s="767"/>
      <c r="EX1246" s="767"/>
      <c r="EY1246" s="767"/>
      <c r="EZ1246" s="767"/>
      <c r="FA1246" s="767"/>
      <c r="FB1246" s="767"/>
      <c r="FC1246" s="767"/>
      <c r="FD1246" s="767"/>
      <c r="FE1246" s="767"/>
      <c r="FF1246" s="767"/>
      <c r="FG1246" s="767"/>
      <c r="FH1246" s="767"/>
      <c r="FI1246" s="767"/>
      <c r="FJ1246" s="767"/>
      <c r="FK1246" s="767"/>
      <c r="FL1246" s="767"/>
      <c r="FM1246" s="767"/>
      <c r="FN1246" s="767"/>
      <c r="FO1246" s="767"/>
      <c r="FP1246" s="767"/>
      <c r="FQ1246" s="767"/>
      <c r="FR1246" s="767"/>
      <c r="FS1246" s="767"/>
      <c r="FT1246" s="767"/>
      <c r="FU1246" s="767"/>
      <c r="FV1246" s="767"/>
      <c r="FW1246" s="767"/>
      <c r="FX1246" s="767"/>
      <c r="FY1246" s="767"/>
      <c r="FZ1246" s="767"/>
      <c r="GA1246" s="767"/>
      <c r="GB1246" s="767"/>
      <c r="GC1246" s="767"/>
      <c r="GD1246" s="767"/>
      <c r="GE1246" s="767"/>
      <c r="GF1246" s="767"/>
      <c r="GG1246" s="767"/>
      <c r="GH1246" s="767"/>
      <c r="GI1246" s="767"/>
      <c r="GJ1246" s="767"/>
      <c r="GK1246" s="767"/>
      <c r="GL1246" s="767"/>
      <c r="GM1246" s="767"/>
      <c r="GN1246" s="767"/>
      <c r="GO1246" s="767"/>
      <c r="GP1246" s="767"/>
      <c r="GQ1246" s="767"/>
      <c r="GR1246" s="767"/>
      <c r="GS1246" s="767"/>
      <c r="GT1246" s="767"/>
      <c r="GU1246" s="767"/>
      <c r="GV1246" s="767"/>
      <c r="GW1246" s="767"/>
      <c r="GX1246" s="767"/>
      <c r="GY1246" s="767"/>
      <c r="GZ1246" s="767"/>
      <c r="HA1246" s="767"/>
      <c r="HB1246" s="767"/>
      <c r="HC1246" s="767"/>
    </row>
    <row r="1247" spans="1:211" s="864" customFormat="1" ht="13.9" hidden="1" customHeight="1">
      <c r="A1247" s="307"/>
      <c r="B1247" s="351"/>
      <c r="C1247" s="971" t="str">
        <f>IF('1C TSspéc19'!M$17&lt;&gt;0,'1C TSspéc19'!$B$12,"")</f>
        <v/>
      </c>
      <c r="D1247" s="972"/>
      <c r="E1247" s="973"/>
      <c r="F1247" s="93">
        <f>IF(AND($C1247='1C TSspéc19'!$B$12,'1C TSspéc19'!$B$16="spécifiques",'1C TSspéc19'!$M$17&lt;&gt;""),'1C TSspéc19'!$M$21,"")</f>
        <v>0</v>
      </c>
      <c r="G1247" s="863"/>
      <c r="H1247" s="745">
        <v>0.21</v>
      </c>
      <c r="I1247" s="747">
        <v>1</v>
      </c>
      <c r="J1247" s="312"/>
      <c r="K1247" s="680">
        <f t="shared" si="328"/>
        <v>0</v>
      </c>
      <c r="L1247" s="556">
        <f>IF(OR('1C TSspéc19'!$B$12="",'1C TSspéc19'!M$30=0),0,IF(AND('1C TSspéc19'!$B$12&lt;&gt;"",$K$2="Pôle",'1C TSspéc19'!$C$12="OUI"),(('1C TSspéc19'!M$22+'1C TSspéc19'!M$23+'1C TSspéc19'!M$24+'1C TSspéc19'!M$25+'1C TSspéc19'!M$29)/'1C TSspéc19'!M$17),IF(AND('1C TSspéc19'!$B$12&lt;&gt;"",$K$2="Pôle",'1C TSspéc19'!$C$12="NON"),(('1C TSspéc19'!M$22+'1C TSspéc19'!M$23+'1C TSspéc19'!M$24+'1C TSspéc19'!M$25+'1C TSspéc19'!M$29)/'1C TSspéc19'!M$30),IF(AND('1C TSspéc19'!$B$12&lt;&gt;"",$K$2&lt;&gt;"Pôle",'1C TSspéc19'!$C$12="OUI"),(('1C TSspéc19'!M$22+'1C TSspéc19'!M$23+'1C TSspéc19'!M$24+'1C TSspéc19'!M$25+'1C TSspéc19'!M$26+'1C TSspéc19'!M$27+'1C TSspéc19'!M$28+'1C TSspéc19'!M$29)/'1C TSspéc19'!M$17),IF(AND('1C TSspéc19'!$B$12&lt;&gt;"",$K$2&lt;&gt;"Pôle",'1C TSspéc19'!$C$12="NON"),(('1C TSspéc19'!M$22+'1C TSspéc19'!M$23+'1C TSspéc19'!M$24+'1C TSspéc19'!M$25+'1C TSspéc19'!M$26+'1C TSspéc19'!M$27+'1C TSspéc19'!M$28+'1C TSspéc19'!M$29)/'1C TSspéc19'!M$30))))))</f>
        <v>0</v>
      </c>
      <c r="M1247" s="556">
        <f>IF(OR('1C TSspéc19'!$B$12="",'1C TSspéc19'!M$30=0),0,IF(AND('1C TSspéc19'!$B$12&lt;&gt;"",$K$2="Pôle",'1C TSspéc19'!$C$12="OUI"),(('1C TSspéc19'!M$26+'1C TSspéc19'!M$27+'1C TSspéc19'!M$28)/'1C TSspéc19'!M$17),IF(AND('1C TSspéc19'!$B$12&lt;&gt;"",$K$2="Pôle",'1C TSspéc19'!$C$12="NON"),(('1C TSspéc19'!M$26+'1C TSspéc19'!M$27+'1C TSspéc19'!M$28)/'1C TSspéc19'!M$30),IF(AND('1C TSspéc19'!$B$12&lt;&gt;"",$K$2&lt;&gt;"Pôle"),0))))</f>
        <v>0</v>
      </c>
      <c r="N1247" s="557">
        <f>IF(AND('1C TSspéc19'!$B$12&lt;&gt;0,'1C TSspéc19'!$M$30&lt;&gt;0),L1247+M1247,0)</f>
        <v>0</v>
      </c>
      <c r="O1247" s="542" t="str">
        <f>IF(AND('1C TSspéc19'!$M$17&lt;&gt;0,'1C TSspéc19'!$C$12="OUI"),'1C TSspéc19'!$M$35/'1C TSspéc19'!$M$17,"")</f>
        <v/>
      </c>
      <c r="P1247" s="543" t="str">
        <f>IF(AND('1C TSspéc19'!$M$17&lt;&gt;0,'1C TSspéc19'!$C$12="OUI"),'1C TSspéc19'!$M$36/'1C TSspéc19'!$M$17,"")</f>
        <v/>
      </c>
      <c r="Q1247" s="543" t="str">
        <f>IF(AND('1C TSspéc19'!$M$17&lt;&gt;0,'1C TSspéc19'!$C$12="OUI"),'1C TSspéc19'!$M$37/'1C TSspéc19'!$M$17,"")</f>
        <v/>
      </c>
      <c r="R1247" s="543" t="str">
        <f>IF(AND('1C TSspéc19'!$M$17&lt;&gt;0,'1C TSspéc19'!$C$12="OUI"),'1C TSspéc19'!$M$38/'1C TSspéc19'!$M$17,"")</f>
        <v/>
      </c>
      <c r="S1247" s="543" t="str">
        <f>IF(AND('1C TSspéc19'!$M$17&lt;&gt;0,'1C TSspéc19'!$C$12="OUI"),'1C TSspéc19'!$M$39/'1C TSspéc19'!$M$17,"")</f>
        <v/>
      </c>
      <c r="T1247" s="543" t="str">
        <f>IF(AND('1C TSspéc19'!$M$17&lt;&gt;0,'1C TSspéc19'!$C$12="OUI"),'1C TSspéc19'!$M$40/'1C TSspéc19'!$M$17,"")</f>
        <v/>
      </c>
      <c r="U1247" s="543" t="str">
        <f>IF(AND('1C TSspéc19'!$M$17&lt;&gt;0,'1C TSspéc19'!$C$12="OUI"),'1C TSspéc19'!$M$41/'1C TSspéc19'!$M$17,"")</f>
        <v/>
      </c>
      <c r="V1247" s="543" t="str">
        <f>IF(AND('1C TSspéc19'!$M$17&lt;&gt;0,'1C TSspéc19'!$C$12="OUI"),'1C TSspéc19'!$M$42/'1C TSspéc19'!$M$17,"")</f>
        <v/>
      </c>
      <c r="W1247" s="543" t="str">
        <f>IF(AND('1C TSspéc19'!$M$17&lt;&gt;0,'1C TSspéc19'!$C$12="OUI"),'1C TSspéc19'!$M$43/'1C TSspéc19'!$M$17,"")</f>
        <v/>
      </c>
      <c r="X1247" s="543" t="str">
        <f>IF(AND('1C TSspéc19'!$M$17&lt;&gt;0,'1C TSspéc19'!$C$12="OUI"),'1C TSspéc19'!$M$44/'1C TSspéc19'!$M$17,"")</f>
        <v/>
      </c>
      <c r="Y1247" s="543" t="str">
        <f>IF(AND('1C TSspéc19'!$M$17&lt;&gt;0,'1C TSspéc19'!$C$12="OUI"),'1C TSspéc19'!$M$45/'1C TSspéc19'!$M$17,"")</f>
        <v/>
      </c>
      <c r="Z1247" s="543" t="str">
        <f>IF(AND('1C TSspéc19'!$M$17&lt;&gt;0,'1C TSspéc19'!$C$12="OUI"),'1C TSspéc19'!$M$46/'1C TSspéc19'!$M$17,"")</f>
        <v/>
      </c>
      <c r="AA1247" s="543" t="str">
        <f>IF(AND('1C TSspéc19'!$M$17&lt;&gt;0,'1C TSspéc19'!$C$12="OUI"),'1C TSspéc19'!$M$47/'1C TSspéc19'!$M$17,"")</f>
        <v/>
      </c>
      <c r="AB1247" s="543" t="str">
        <f>IF(AND('1C TSspéc19'!$M$17&lt;&gt;0,'1C TSspéc19'!$C$12="OUI"),'1C TSspéc19'!$M$48/'1C TSspéc19'!$M$17,"")</f>
        <v/>
      </c>
      <c r="AC1247" s="543" t="str">
        <f>IF(AND('1C TSspéc19'!$M$17&lt;&gt;0,'1C TSspéc19'!$C$12="OUI"),'1C TSspéc19'!$M$49/'1C TSspéc19'!$M$17,"")</f>
        <v/>
      </c>
      <c r="AD1247" s="543" t="str">
        <f>IF(AND('1C TSspéc19'!$M$17&lt;&gt;0,'1C TSspéc19'!$C$12="OUI"),'1C TSspéc19'!$M$50/'1C TSspéc19'!$M$17,"")</f>
        <v/>
      </c>
      <c r="AE1247" s="543" t="str">
        <f>IF(AND('1C TSspéc19'!$M$17&lt;&gt;0,'1C TSspéc19'!$C$12="OUI"),'1C TSspéc19'!$M$51/'1C TSspéc19'!$M$17,"")</f>
        <v/>
      </c>
      <c r="AF1247" s="543" t="str">
        <f>IF(AND('1C TSspéc19'!$M$17&lt;&gt;0,'1C TSspéc19'!$C$12="OUI"),'1C TSspéc19'!$M$52/'1C TSspéc19'!$M$17,"")</f>
        <v/>
      </c>
      <c r="AG1247" s="543" t="str">
        <f>IF(AND('1C TSspéc19'!$M$17&lt;&gt;0,'1C TSspéc19'!$C$12="OUI"),'1C TSspéc19'!$M$53/'1C TSspéc19'!$M$17,"")</f>
        <v/>
      </c>
      <c r="AH1247" s="543" t="str">
        <f>IF(AND('1C TSspéc19'!$M$17&lt;&gt;0,'1C TSspéc19'!$C$12="OUI"),'1C TSspéc19'!$M$54/'1C TSspéc19'!$M$17,"")</f>
        <v/>
      </c>
      <c r="AI1247" s="543" t="str">
        <f>IF(AND('1C TSspéc19'!$M$17&lt;&gt;0,'1C TSspéc19'!$C$12="OUI"),'1C TSspéc19'!$M$55/'1C TSspéc19'!$M$17,"")</f>
        <v/>
      </c>
      <c r="AJ1247" s="543" t="str">
        <f>IF(AND('1C TSspéc19'!$M$17&lt;&gt;0,'1C TSspéc19'!$C$12="OUI"),'1C TSspéc19'!$M$56/'1C TSspéc19'!$M$17,"")</f>
        <v/>
      </c>
      <c r="AK1247" s="543" t="str">
        <f>IF(AND('1C TSspéc19'!$M$17&lt;&gt;0,'1C TSspéc19'!$C$12="OUI"),'1C TSspéc19'!$M$57/'1C TSspéc19'!$M$17,"")</f>
        <v/>
      </c>
      <c r="AL1247" s="72">
        <f>IF(AND('1C TSspéc19'!$M$17&lt;&gt;0,'1C TSspéc19'!$C$12="OUI"),N1247+AK1247,N1247)</f>
        <v>0</v>
      </c>
      <c r="AM1247" s="417">
        <f t="shared" si="329"/>
        <v>0</v>
      </c>
      <c r="AN1247" s="417">
        <f t="shared" si="330"/>
        <v>0</v>
      </c>
      <c r="AO1247" s="418" t="str">
        <f>IF(AND('1C TSspéc19'!$M$17&lt;&gt;0,'1C TSspéc19'!$M$30&lt;&gt;0),AM1247+AN1247,"")</f>
        <v/>
      </c>
      <c r="AP1247" s="573" t="str">
        <f>IF(AND('1C TSspéc19'!$M$17&lt;&gt;0,'1C TSspéc19'!$M$30&lt;&gt;0),AM1247-AR1247,"")</f>
        <v/>
      </c>
      <c r="AQ1247" s="583">
        <f t="shared" si="331"/>
        <v>0</v>
      </c>
      <c r="AR1247" s="596"/>
      <c r="AS1247" s="102"/>
      <c r="AT1247" s="27" t="str">
        <f>IF(('1C TSspéc19'!M$17*FICHE!$C$14&lt;J1247),"Forfait limité à "&amp;FICHE!$C$14&amp;"€/jour","")</f>
        <v/>
      </c>
      <c r="AU1247" s="592"/>
      <c r="AV1247" s="824"/>
      <c r="AW1247" s="824"/>
      <c r="AX1247" s="824"/>
      <c r="AY1247" s="824"/>
      <c r="AZ1247" s="824"/>
      <c r="BA1247" s="767"/>
      <c r="BB1247" s="767"/>
      <c r="BC1247" s="767"/>
      <c r="BD1247" s="767"/>
      <c r="BE1247" s="767"/>
      <c r="BF1247" s="767"/>
      <c r="BG1247" s="767"/>
      <c r="BH1247" s="767"/>
      <c r="BI1247" s="767"/>
      <c r="BJ1247" s="767"/>
      <c r="BK1247" s="767"/>
      <c r="BL1247" s="767"/>
      <c r="BM1247" s="767"/>
      <c r="BN1247" s="767"/>
      <c r="BO1247" s="767"/>
      <c r="BP1247" s="767"/>
      <c r="BQ1247" s="767"/>
      <c r="BR1247" s="767"/>
      <c r="BS1247" s="767"/>
      <c r="BT1247" s="767"/>
      <c r="BU1247" s="767"/>
      <c r="BV1247" s="767"/>
      <c r="BW1247" s="767"/>
      <c r="BX1247" s="767"/>
      <c r="BY1247" s="767"/>
      <c r="BZ1247" s="767"/>
      <c r="CA1247" s="767"/>
      <c r="CB1247" s="767"/>
      <c r="CC1247" s="767"/>
      <c r="CD1247" s="767"/>
      <c r="CE1247" s="767"/>
      <c r="CF1247" s="767"/>
      <c r="CG1247" s="767"/>
      <c r="CH1247" s="767"/>
      <c r="CI1247" s="767"/>
      <c r="CJ1247" s="767"/>
      <c r="CK1247" s="767"/>
      <c r="CL1247" s="767"/>
      <c r="CM1247" s="767"/>
      <c r="CN1247" s="767"/>
      <c r="CO1247" s="767"/>
      <c r="CP1247" s="767"/>
      <c r="CQ1247" s="767"/>
      <c r="CR1247" s="767"/>
      <c r="CS1247" s="767"/>
      <c r="CT1247" s="767"/>
      <c r="CU1247" s="767"/>
      <c r="CV1247" s="767"/>
      <c r="CW1247" s="767"/>
      <c r="CX1247" s="767"/>
      <c r="CY1247" s="767"/>
      <c r="CZ1247" s="767"/>
      <c r="DA1247" s="767"/>
      <c r="DB1247" s="767"/>
      <c r="DC1247" s="767"/>
      <c r="DD1247" s="767"/>
      <c r="DE1247" s="767"/>
      <c r="DF1247" s="767"/>
      <c r="DG1247" s="767"/>
      <c r="DH1247" s="767"/>
      <c r="DI1247" s="767"/>
      <c r="DJ1247" s="767"/>
      <c r="DK1247" s="767"/>
      <c r="DL1247" s="767"/>
      <c r="DM1247" s="767"/>
      <c r="DN1247" s="767"/>
      <c r="DO1247" s="767"/>
      <c r="DP1247" s="767"/>
      <c r="DQ1247" s="767"/>
      <c r="DR1247" s="767"/>
      <c r="DS1247" s="767"/>
      <c r="DT1247" s="767"/>
      <c r="DU1247" s="767"/>
      <c r="DV1247" s="767"/>
      <c r="DW1247" s="767"/>
      <c r="DX1247" s="767"/>
      <c r="DY1247" s="767"/>
      <c r="DZ1247" s="767"/>
      <c r="EA1247" s="767"/>
      <c r="EB1247" s="767"/>
      <c r="EC1247" s="767"/>
      <c r="ED1247" s="767"/>
      <c r="EE1247" s="767"/>
      <c r="EF1247" s="767"/>
      <c r="EG1247" s="767"/>
      <c r="EH1247" s="767"/>
      <c r="EI1247" s="767"/>
      <c r="EJ1247" s="767"/>
      <c r="EK1247" s="767"/>
      <c r="EL1247" s="767"/>
      <c r="EM1247" s="767"/>
      <c r="EN1247" s="767"/>
      <c r="EO1247" s="767"/>
      <c r="EP1247" s="767"/>
      <c r="EQ1247" s="767"/>
      <c r="ER1247" s="767"/>
      <c r="ES1247" s="767"/>
      <c r="ET1247" s="767"/>
      <c r="EU1247" s="767"/>
      <c r="EV1247" s="767"/>
      <c r="EW1247" s="767"/>
      <c r="EX1247" s="767"/>
      <c r="EY1247" s="767"/>
      <c r="EZ1247" s="767"/>
      <c r="FA1247" s="767"/>
      <c r="FB1247" s="767"/>
      <c r="FC1247" s="767"/>
      <c r="FD1247" s="767"/>
      <c r="FE1247" s="767"/>
      <c r="FF1247" s="767"/>
      <c r="FG1247" s="767"/>
      <c r="FH1247" s="767"/>
      <c r="FI1247" s="767"/>
      <c r="FJ1247" s="767"/>
      <c r="FK1247" s="767"/>
      <c r="FL1247" s="767"/>
      <c r="FM1247" s="767"/>
      <c r="FN1247" s="767"/>
      <c r="FO1247" s="767"/>
      <c r="FP1247" s="767"/>
      <c r="FQ1247" s="767"/>
      <c r="FR1247" s="767"/>
      <c r="FS1247" s="767"/>
      <c r="FT1247" s="767"/>
      <c r="FU1247" s="767"/>
      <c r="FV1247" s="767"/>
      <c r="FW1247" s="767"/>
      <c r="FX1247" s="767"/>
      <c r="FY1247" s="767"/>
      <c r="FZ1247" s="767"/>
      <c r="GA1247" s="767"/>
      <c r="GB1247" s="767"/>
      <c r="GC1247" s="767"/>
      <c r="GD1247" s="767"/>
      <c r="GE1247" s="767"/>
      <c r="GF1247" s="767"/>
      <c r="GG1247" s="767"/>
      <c r="GH1247" s="767"/>
      <c r="GI1247" s="767"/>
      <c r="GJ1247" s="767"/>
      <c r="GK1247" s="767"/>
      <c r="GL1247" s="767"/>
      <c r="GM1247" s="767"/>
      <c r="GN1247" s="767"/>
      <c r="GO1247" s="767"/>
      <c r="GP1247" s="767"/>
      <c r="GQ1247" s="767"/>
      <c r="GR1247" s="767"/>
      <c r="GS1247" s="767"/>
      <c r="GT1247" s="767"/>
      <c r="GU1247" s="767"/>
      <c r="GV1247" s="767"/>
      <c r="GW1247" s="767"/>
      <c r="GX1247" s="767"/>
      <c r="GY1247" s="767"/>
      <c r="GZ1247" s="767"/>
      <c r="HA1247" s="767"/>
      <c r="HB1247" s="767"/>
      <c r="HC1247" s="767"/>
    </row>
    <row r="1248" spans="1:211" s="864" customFormat="1" ht="13.9" hidden="1" customHeight="1">
      <c r="A1248" s="307"/>
      <c r="B1248" s="351"/>
      <c r="C1248" s="971" t="str">
        <f>IF('1C TSspéc19'!N$17&lt;&gt;0,'1C TSspéc19'!$B$12,"")</f>
        <v/>
      </c>
      <c r="D1248" s="972"/>
      <c r="E1248" s="973"/>
      <c r="F1248" s="93">
        <f>IF(AND($C1248='1C TSspéc19'!$B$12,'1C TSspéc19'!$B$16="spécifiques",'1C TSspéc19'!$N$17&lt;&gt;""),'1C TSspéc19'!$N$21,"")</f>
        <v>0</v>
      </c>
      <c r="G1248" s="842"/>
      <c r="H1248" s="745">
        <v>0.21</v>
      </c>
      <c r="I1248" s="747">
        <v>1</v>
      </c>
      <c r="J1248" s="312"/>
      <c r="K1248" s="680">
        <f t="shared" si="328"/>
        <v>0</v>
      </c>
      <c r="L1248" s="556">
        <f>IF(OR('1C TSspéc19'!$B$12="",'1C TSspéc19'!N$30=0),0,IF(AND('1C TSspéc19'!$B$12&lt;&gt;"",$K$2="Pôle",'1C TSspéc19'!$C$12="OUI"),(('1C TSspéc19'!N$22+'1C TSspéc19'!N$23+'1C TSspéc19'!N$24+'1C TSspéc19'!N$25+'1C TSspéc19'!N$29)/'1C TSspéc19'!N$17),IF(AND('1C TSspéc19'!$B$12&lt;&gt;"",$K$2="Pôle",'1C TSspéc19'!$C$12="NON"),(('1C TSspéc19'!N$22+'1C TSspéc19'!N$23+'1C TSspéc19'!N$24+'1C TSspéc19'!N$25+'1C TSspéc19'!N$29)/'1C TSspéc19'!N$30),IF(AND('1C TSspéc19'!$B$12&lt;&gt;"",$K$2&lt;&gt;"Pôle",'1C TSspéc19'!$C$12="OUI"),(('1C TSspéc19'!N$22+'1C TSspéc19'!N$23+'1C TSspéc19'!N$24+'1C TSspéc19'!N$25+'1C TSspéc19'!N$26+'1C TSspéc19'!N$27+'1C TSspéc19'!N$28+'1C TSspéc19'!N$29)/'1C TSspéc19'!N$17),IF(AND('1C TSspéc19'!$B$12&lt;&gt;"",$K$2&lt;&gt;"Pôle",'1C TSspéc19'!$C$12="NON"),(('1C TSspéc19'!N$22+'1C TSspéc19'!N$23+'1C TSspéc19'!N$24+'1C TSspéc19'!N$25+'1C TSspéc19'!N$26+'1C TSspéc19'!N$27+'1C TSspéc19'!N$28+'1C TSspéc19'!N$29)/'1C TSspéc19'!N$30))))))</f>
        <v>0</v>
      </c>
      <c r="M1248" s="556">
        <f>IF(OR('1C TSspéc19'!$B$12="",'1C TSspéc19'!N$30=0),0,IF(AND('1C TSspéc19'!$B$12&lt;&gt;"",$K$2="Pôle",'1C TSspéc19'!$C$12="OUI"),(('1C TSspéc19'!N$26+'1C TSspéc19'!N$27+'1C TSspéc19'!N$28)/'1C TSspéc19'!N$17),IF(AND('1C TSspéc19'!$B$12&lt;&gt;"",$K$2="Pôle",'1C TSspéc19'!$C$12="NON"),(('1C TSspéc19'!N$26+'1C TSspéc19'!N$27+'1C TSspéc19'!N$28)/'1C TSspéc19'!N$30),IF(AND('1C TSspéc19'!$B$12&lt;&gt;"",$K$2&lt;&gt;"Pôle"),0))))</f>
        <v>0</v>
      </c>
      <c r="N1248" s="557">
        <f>IF(AND('1C TSspéc19'!$B$12&lt;&gt;0,'1C TSspéc19'!$N$30&lt;&gt;0),L1248+M1248,0)</f>
        <v>0</v>
      </c>
      <c r="O1248" s="893" t="str">
        <f>IF(AND('1C TSspéc19'!$N$17&lt;&gt;0,'1C TSspéc19'!$C$12="OUI"),'1C TSspéc19'!$N$35/'1C TSspéc19'!$N$17,"")</f>
        <v/>
      </c>
      <c r="P1248" s="543" t="str">
        <f>IF(AND('1C TSspéc19'!$N$17&lt;&gt;0,'1C TSspéc19'!$C$12="OUI"),'1C TSspéc19'!$N$36/'1C TSspéc19'!$N$17,"")</f>
        <v/>
      </c>
      <c r="Q1248" s="543" t="str">
        <f>IF(AND('1C TSspéc19'!$N$17&lt;&gt;0,'1C TSspéc19'!$C$12="OUI"),'1C TSspéc19'!$N$37/'1C TSspéc19'!$N$17,"")</f>
        <v/>
      </c>
      <c r="R1248" s="543" t="str">
        <f>IF(AND('1C TSspéc19'!$N$17&lt;&gt;0,'1C TSspéc19'!$C$12="OUI"),'1C TSspéc19'!$N$38/'1C TSspéc19'!$N$17,"")</f>
        <v/>
      </c>
      <c r="S1248" s="543" t="str">
        <f>IF(AND('1C TSspéc19'!$N$17&lt;&gt;0,'1C TSspéc19'!$C$12="OUI"),'1C TSspéc19'!$N$39/'1C TSspéc19'!$N$17,"")</f>
        <v/>
      </c>
      <c r="T1248" s="543" t="str">
        <f>IF(AND('1C TSspéc19'!$N$17&lt;&gt;0,'1C TSspéc19'!$C$12="OUI"),'1C TSspéc19'!$N$40/'1C TSspéc19'!$N$17,"")</f>
        <v/>
      </c>
      <c r="U1248" s="543" t="str">
        <f>IF(AND('1C TSspéc19'!$N$17&lt;&gt;0,'1C TSspéc19'!$C$12="OUI"),'1C TSspéc19'!$N$41/'1C TSspéc19'!$N$17,"")</f>
        <v/>
      </c>
      <c r="V1248" s="543" t="str">
        <f>IF(AND('1C TSspéc19'!$N$17&lt;&gt;0,'1C TSspéc19'!$C$12="OUI"),'1C TSspéc19'!$N$42/'1C TSspéc19'!$N$17,"")</f>
        <v/>
      </c>
      <c r="W1248" s="543" t="str">
        <f>IF(AND('1C TSspéc19'!$N$17&lt;&gt;0,'1C TSspéc19'!$C$12="OUI"),'1C TSspéc19'!$N$43/'1C TSspéc19'!$N$17,"")</f>
        <v/>
      </c>
      <c r="X1248" s="543" t="str">
        <f>IF(AND('1C TSspéc19'!$N$17&lt;&gt;0,'1C TSspéc19'!$C$12="OUI"),'1C TSspéc19'!$N$44/'1C TSspéc19'!$N$17,"")</f>
        <v/>
      </c>
      <c r="Y1248" s="543" t="str">
        <f>IF(AND('1C TSspéc19'!$N$17&lt;&gt;0,'1C TSspéc19'!$C$12="OUI"),'1C TSspéc19'!$N$45/'1C TSspéc19'!$N$17,"")</f>
        <v/>
      </c>
      <c r="Z1248" s="543" t="str">
        <f>IF(AND('1C TSspéc19'!$N$17&lt;&gt;0,'1C TSspéc19'!$C$12="OUI"),'1C TSspéc19'!$N$46/'1C TSspéc19'!$N$17,"")</f>
        <v/>
      </c>
      <c r="AA1248" s="543" t="str">
        <f>IF(AND('1C TSspéc19'!$N$17&lt;&gt;0,'1C TSspéc19'!$C$12="OUI"),'1C TSspéc19'!$N$47/'1C TSspéc19'!$N$17,"")</f>
        <v/>
      </c>
      <c r="AB1248" s="543" t="str">
        <f>IF(AND('1C TSspéc19'!$N$17&lt;&gt;0,'1C TSspéc19'!$C$12="OUI"),'1C TSspéc19'!$N$48/'1C TSspéc19'!$N$17,"")</f>
        <v/>
      </c>
      <c r="AC1248" s="543" t="str">
        <f>IF(AND('1C TSspéc19'!$N$17&lt;&gt;0,'1C TSspéc19'!$C$12="OUI"),'1C TSspéc19'!$N$49/'1C TSspéc19'!$N$17,"")</f>
        <v/>
      </c>
      <c r="AD1248" s="543" t="str">
        <f>IF(AND('1C TSspéc19'!$N$17&lt;&gt;0,'1C TSspéc19'!$C$12="OUI"),'1C TSspéc19'!$N$50/'1C TSspéc19'!$N$17,"")</f>
        <v/>
      </c>
      <c r="AE1248" s="543" t="str">
        <f>IF(AND('1C TSspéc19'!$N$17&lt;&gt;0,'1C TSspéc19'!$C$12="OUI"),'1C TSspéc19'!$N$51/'1C TSspéc19'!$N$17,"")</f>
        <v/>
      </c>
      <c r="AF1248" s="543" t="str">
        <f>IF(AND('1C TSspéc19'!$N$17&lt;&gt;0,'1C TSspéc19'!$C$12="OUI"),'1C TSspéc19'!$N$52/'1C TSspéc19'!$N$17,"")</f>
        <v/>
      </c>
      <c r="AG1248" s="543" t="str">
        <f>IF(AND('1C TSspéc19'!$N$17&lt;&gt;0,'1C TSspéc19'!$C$12="OUI"),'1C TSspéc19'!$N$53/'1C TSspéc19'!$N$17,"")</f>
        <v/>
      </c>
      <c r="AH1248" s="543" t="str">
        <f>IF(AND('1C TSspéc19'!$N$17&lt;&gt;0,'1C TSspéc19'!$C$12="OUI"),'1C TSspéc19'!$N$54/'1C TSspéc19'!$N$17,"")</f>
        <v/>
      </c>
      <c r="AI1248" s="543" t="str">
        <f>IF(AND('1C TSspéc19'!$N$17&lt;&gt;0,'1C TSspéc19'!$C$12="OUI"),'1C TSspéc19'!$N$55/'1C TSspéc19'!$N$17,"")</f>
        <v/>
      </c>
      <c r="AJ1248" s="543" t="str">
        <f>IF(AND('1C TSspéc19'!$N$17&lt;&gt;0,'1C TSspéc19'!$C$12="OUI"),'1C TSspéc19'!$N$56/'1C TSspéc19'!$N$17,"")</f>
        <v/>
      </c>
      <c r="AK1248" s="543" t="str">
        <f>IF(AND('1C TSspéc19'!$N$17&lt;&gt;0,'1C TSspéc19'!$C$12="OUI"),'1C TSspéc19'!$N$57/'1C TSspéc19'!$N$17,"")</f>
        <v/>
      </c>
      <c r="AL1248" s="72">
        <f>IF(AND('1C TSspéc19'!$N$17&lt;&gt;0,'1C TSspéc19'!$C$12="OUI"),N1248+AK1248,N1248)</f>
        <v>0</v>
      </c>
      <c r="AM1248" s="417">
        <f t="shared" si="329"/>
        <v>0</v>
      </c>
      <c r="AN1248" s="417">
        <f t="shared" si="330"/>
        <v>0</v>
      </c>
      <c r="AO1248" s="418" t="str">
        <f>IF(AND('1C TSspéc19'!$N$17&lt;&gt;0,'1C TSspéc19'!$N$30&lt;&gt;0),AM1248+AN1248,"")</f>
        <v/>
      </c>
      <c r="AP1248" s="573" t="str">
        <f>IF(AND('1C TSspéc19'!$N$17&lt;&gt;0,'1C TSspéc19'!$N$30&lt;&gt;0),AM1248-AR1248,"")</f>
        <v/>
      </c>
      <c r="AQ1248" s="583">
        <f t="shared" si="331"/>
        <v>0</v>
      </c>
      <c r="AR1248" s="596"/>
      <c r="AS1248" s="102"/>
      <c r="AT1248" s="27" t="str">
        <f>IF(('1C TSspéc19'!N$17*FICHE!$C$14&lt;J1248),"Forfait limité à "&amp;FICHE!$C$14&amp;"€/jour","")</f>
        <v/>
      </c>
      <c r="AU1248" s="592"/>
      <c r="AV1248" s="824"/>
      <c r="AW1248" s="824"/>
      <c r="AX1248" s="824"/>
      <c r="AY1248" s="824"/>
      <c r="AZ1248" s="824"/>
      <c r="BA1248" s="767"/>
      <c r="BB1248" s="767"/>
      <c r="BC1248" s="767"/>
      <c r="BD1248" s="767"/>
      <c r="BE1248" s="767"/>
      <c r="BF1248" s="767"/>
      <c r="BG1248" s="767"/>
      <c r="BH1248" s="767"/>
      <c r="BI1248" s="767"/>
      <c r="BJ1248" s="767"/>
      <c r="BK1248" s="767"/>
      <c r="BL1248" s="767"/>
      <c r="BM1248" s="767"/>
      <c r="BN1248" s="767"/>
      <c r="BO1248" s="767"/>
      <c r="BP1248" s="767"/>
      <c r="BQ1248" s="767"/>
      <c r="BR1248" s="767"/>
      <c r="BS1248" s="767"/>
      <c r="BT1248" s="767"/>
      <c r="BU1248" s="767"/>
      <c r="BV1248" s="767"/>
      <c r="BW1248" s="767"/>
      <c r="BX1248" s="767"/>
      <c r="BY1248" s="767"/>
      <c r="BZ1248" s="767"/>
      <c r="CA1248" s="767"/>
      <c r="CB1248" s="767"/>
      <c r="CC1248" s="767"/>
      <c r="CD1248" s="767"/>
      <c r="CE1248" s="767"/>
      <c r="CF1248" s="767"/>
      <c r="CG1248" s="767"/>
      <c r="CH1248" s="767"/>
      <c r="CI1248" s="767"/>
      <c r="CJ1248" s="767"/>
      <c r="CK1248" s="767"/>
      <c r="CL1248" s="767"/>
      <c r="CM1248" s="767"/>
      <c r="CN1248" s="767"/>
      <c r="CO1248" s="767"/>
      <c r="CP1248" s="767"/>
      <c r="CQ1248" s="767"/>
      <c r="CR1248" s="767"/>
      <c r="CS1248" s="767"/>
      <c r="CT1248" s="767"/>
      <c r="CU1248" s="767"/>
      <c r="CV1248" s="767"/>
      <c r="CW1248" s="767"/>
      <c r="CX1248" s="767"/>
      <c r="CY1248" s="767"/>
      <c r="CZ1248" s="767"/>
      <c r="DA1248" s="767"/>
      <c r="DB1248" s="767"/>
      <c r="DC1248" s="767"/>
      <c r="DD1248" s="767"/>
      <c r="DE1248" s="767"/>
      <c r="DF1248" s="767"/>
      <c r="DG1248" s="767"/>
      <c r="DH1248" s="767"/>
      <c r="DI1248" s="767"/>
      <c r="DJ1248" s="767"/>
      <c r="DK1248" s="767"/>
      <c r="DL1248" s="767"/>
      <c r="DM1248" s="767"/>
      <c r="DN1248" s="767"/>
      <c r="DO1248" s="767"/>
      <c r="DP1248" s="767"/>
      <c r="DQ1248" s="767"/>
      <c r="DR1248" s="767"/>
      <c r="DS1248" s="767"/>
      <c r="DT1248" s="767"/>
      <c r="DU1248" s="767"/>
      <c r="DV1248" s="767"/>
      <c r="DW1248" s="767"/>
      <c r="DX1248" s="767"/>
      <c r="DY1248" s="767"/>
      <c r="DZ1248" s="767"/>
      <c r="EA1248" s="767"/>
      <c r="EB1248" s="767"/>
      <c r="EC1248" s="767"/>
      <c r="ED1248" s="767"/>
      <c r="EE1248" s="767"/>
      <c r="EF1248" s="767"/>
      <c r="EG1248" s="767"/>
      <c r="EH1248" s="767"/>
      <c r="EI1248" s="767"/>
      <c r="EJ1248" s="767"/>
      <c r="EK1248" s="767"/>
      <c r="EL1248" s="767"/>
      <c r="EM1248" s="767"/>
      <c r="EN1248" s="767"/>
      <c r="EO1248" s="767"/>
      <c r="EP1248" s="767"/>
      <c r="EQ1248" s="767"/>
      <c r="ER1248" s="767"/>
      <c r="ES1248" s="767"/>
      <c r="ET1248" s="767"/>
      <c r="EU1248" s="767"/>
      <c r="EV1248" s="767"/>
      <c r="EW1248" s="767"/>
      <c r="EX1248" s="767"/>
      <c r="EY1248" s="767"/>
      <c r="EZ1248" s="767"/>
      <c r="FA1248" s="767"/>
      <c r="FB1248" s="767"/>
      <c r="FC1248" s="767"/>
      <c r="FD1248" s="767"/>
      <c r="FE1248" s="767"/>
      <c r="FF1248" s="767"/>
      <c r="FG1248" s="767"/>
      <c r="FH1248" s="767"/>
      <c r="FI1248" s="767"/>
      <c r="FJ1248" s="767"/>
      <c r="FK1248" s="767"/>
      <c r="FL1248" s="767"/>
      <c r="FM1248" s="767"/>
      <c r="FN1248" s="767"/>
      <c r="FO1248" s="767"/>
      <c r="FP1248" s="767"/>
      <c r="FQ1248" s="767"/>
      <c r="FR1248" s="767"/>
      <c r="FS1248" s="767"/>
      <c r="FT1248" s="767"/>
      <c r="FU1248" s="767"/>
      <c r="FV1248" s="767"/>
      <c r="FW1248" s="767"/>
      <c r="FX1248" s="767"/>
      <c r="FY1248" s="767"/>
      <c r="FZ1248" s="767"/>
      <c r="GA1248" s="767"/>
      <c r="GB1248" s="767"/>
      <c r="GC1248" s="767"/>
      <c r="GD1248" s="767"/>
      <c r="GE1248" s="767"/>
      <c r="GF1248" s="767"/>
      <c r="GG1248" s="767"/>
      <c r="GH1248" s="767"/>
      <c r="GI1248" s="767"/>
      <c r="GJ1248" s="767"/>
      <c r="GK1248" s="767"/>
      <c r="GL1248" s="767"/>
      <c r="GM1248" s="767"/>
      <c r="GN1248" s="767"/>
      <c r="GO1248" s="767"/>
      <c r="GP1248" s="767"/>
      <c r="GQ1248" s="767"/>
      <c r="GR1248" s="767"/>
      <c r="GS1248" s="767"/>
      <c r="GT1248" s="767"/>
      <c r="GU1248" s="767"/>
      <c r="GV1248" s="767"/>
      <c r="GW1248" s="767"/>
      <c r="GX1248" s="767"/>
      <c r="GY1248" s="767"/>
      <c r="GZ1248" s="767"/>
      <c r="HA1248" s="767"/>
      <c r="HB1248" s="767"/>
      <c r="HC1248" s="767"/>
    </row>
    <row r="1249" spans="1:211" s="864" customFormat="1" ht="13.9" hidden="1" customHeight="1">
      <c r="A1249" s="307"/>
      <c r="B1249" s="351"/>
      <c r="C1249" s="971" t="str">
        <f>IF('1C TSspéc19'!O$17&lt;&gt;0,'1C TSspéc19'!$B$12,"")</f>
        <v/>
      </c>
      <c r="D1249" s="972"/>
      <c r="E1249" s="973"/>
      <c r="F1249" s="93">
        <f>IF(AND($C1249='1C TSspéc19'!$B$12,'1C TSspéc19'!$B$16="spécifiques",'1C TSspéc19'!$O$17&lt;&gt;""),'1C TSspéc19'!$O$21,"")</f>
        <v>0</v>
      </c>
      <c r="G1249" s="842"/>
      <c r="H1249" s="745">
        <v>0.21</v>
      </c>
      <c r="I1249" s="747">
        <v>1</v>
      </c>
      <c r="J1249" s="312"/>
      <c r="K1249" s="680">
        <f t="shared" si="328"/>
        <v>0</v>
      </c>
      <c r="L1249" s="556">
        <f>IF(OR('1C TSspéc19'!$B$12="",'1C TSspéc19'!O$30=0),0,IF(AND('1C TSspéc19'!$B$12&lt;&gt;"",$K$2="Pôle",'1C TSspéc19'!$C$12="OUI"),(('1C TSspéc19'!O$22+'1C TSspéc19'!O$23+'1C TSspéc19'!O$24+'1C TSspéc19'!O$25+'1C TSspéc19'!O$29)/'1C TSspéc19'!O$17),IF(AND('1C TSspéc19'!$B$12&lt;&gt;"",$K$2="Pôle",'1C TSspéc19'!$C$12="NON"),(('1C TSspéc19'!O$22+'1C TSspéc19'!O$23+'1C TSspéc19'!O$24+'1C TSspéc19'!O$25+'1C TSspéc19'!O$29)/'1C TSspéc19'!O$30),IF(AND('1C TSspéc19'!$B$12&lt;&gt;"",$K$2&lt;&gt;"Pôle",'1C TSspéc19'!$C$12="OUI"),(('1C TSspéc19'!O$22+'1C TSspéc19'!O$23+'1C TSspéc19'!O$24+'1C TSspéc19'!O$25+'1C TSspéc19'!O$26+'1C TSspéc19'!O$27+'1C TSspéc19'!O$28+'1C TSspéc19'!O$29)/'1C TSspéc19'!O$17),IF(AND('1C TSspéc19'!$B$12&lt;&gt;"",$K$2&lt;&gt;"Pôle",'1C TSspéc19'!$C$12="NON"),(('1C TSspéc19'!O$22+'1C TSspéc19'!O$23+'1C TSspéc19'!O$24+'1C TSspéc19'!O$25+'1C TSspéc19'!O$26+'1C TSspéc19'!O$27+'1C TSspéc19'!O$28+'1C TSspéc19'!O$29)/'1C TSspéc19'!O$30))))))</f>
        <v>0</v>
      </c>
      <c r="M1249" s="556">
        <f>IF(OR('1C TSspéc19'!$B$12="",'1C TSspéc19'!O$30=0),0,IF(AND('1C TSspéc19'!$B$12&lt;&gt;"",$K$2="Pôle",'1C TSspéc19'!$C$12="OUI"),(('1C TSspéc19'!O$26+'1C TSspéc19'!O$27+'1C TSspéc19'!O$28)/'1C TSspéc19'!O$17),IF(AND('1C TSspéc19'!$B$12&lt;&gt;"",$K$2="Pôle",'1C TSspéc19'!$C$12="NON"),(('1C TSspéc19'!O$26+'1C TSspéc19'!O$27+'1C TSspéc19'!O$28)/'1C TSspéc19'!O$30),IF(AND('1C TSspéc19'!$B$12&lt;&gt;"",$K$2&lt;&gt;"Pôle"),0))))</f>
        <v>0</v>
      </c>
      <c r="N1249" s="557">
        <f>IF(AND('1C TSspéc19'!$B$12&lt;&gt;0,'1C TSspéc19'!$O$30&lt;&gt;0),L1249+M1249,0)</f>
        <v>0</v>
      </c>
      <c r="O1249" s="893" t="str">
        <f>IF(AND('1C TSspéc19'!$O$17&lt;&gt;0,'1C TSspéc19'!$C$12="OUI"),'1C TSspéc19'!$O$35/'1C TSspéc19'!$O$17,"")</f>
        <v/>
      </c>
      <c r="P1249" s="543" t="str">
        <f>IF(AND('1C TSspéc19'!$O$17&lt;&gt;0,'1C TSspéc19'!$C$12="OUI"),'1C TSspéc19'!$O$36/'1C TSspéc19'!$O$17,"")</f>
        <v/>
      </c>
      <c r="Q1249" s="543" t="str">
        <f>IF(AND('1C TSspéc19'!$O$17&lt;&gt;0,'1C TSspéc19'!$C$12="OUI"),'1C TSspéc19'!$O$37/'1C TSspéc19'!$O$17,"")</f>
        <v/>
      </c>
      <c r="R1249" s="543" t="str">
        <f>IF(AND('1C TSspéc19'!$O$17&lt;&gt;0,'1C TSspéc19'!$C$12="OUI"),'1C TSspéc19'!$O$38/'1C TSspéc19'!$O$17,"")</f>
        <v/>
      </c>
      <c r="S1249" s="543" t="str">
        <f>IF(AND('1C TSspéc19'!$O$17&lt;&gt;0,'1C TSspéc19'!$C$12="OUI"),'1C TSspéc19'!$O$39/'1C TSspéc19'!$O$17,"")</f>
        <v/>
      </c>
      <c r="T1249" s="543" t="str">
        <f>IF(AND('1C TSspéc19'!$O$17&lt;&gt;0,'1C TSspéc19'!$C$12="OUI"),'1C TSspéc19'!$O$40/'1C TSspéc19'!$O$17,"")</f>
        <v/>
      </c>
      <c r="U1249" s="543" t="str">
        <f>IF(AND('1C TSspéc19'!$O$17&lt;&gt;0,'1C TSspéc19'!$C$12="OUI"),'1C TSspéc19'!$O$41/'1C TSspéc19'!$O$17,"")</f>
        <v/>
      </c>
      <c r="V1249" s="543" t="str">
        <f>IF(AND('1C TSspéc19'!$O$17&lt;&gt;0,'1C TSspéc19'!$C$12="OUI"),'1C TSspéc19'!$O$42/'1C TSspéc19'!$O$17,"")</f>
        <v/>
      </c>
      <c r="W1249" s="543" t="str">
        <f>IF(AND('1C TSspéc19'!$O$17&lt;&gt;0,'1C TSspéc19'!$C$12="OUI"),'1C TSspéc19'!$O$43/'1C TSspéc19'!$O$17,"")</f>
        <v/>
      </c>
      <c r="X1249" s="543" t="str">
        <f>IF(AND('1C TSspéc19'!$O$17&lt;&gt;0,'1C TSspéc19'!$C$12="OUI"),'1C TSspéc19'!$O$44/'1C TSspéc19'!$O$17,"")</f>
        <v/>
      </c>
      <c r="Y1249" s="543" t="str">
        <f>IF(AND('1C TSspéc19'!$O$17&lt;&gt;0,'1C TSspéc19'!$C$12="OUI"),'1C TSspéc19'!$O$45/'1C TSspéc19'!$O$17,"")</f>
        <v/>
      </c>
      <c r="Z1249" s="543" t="str">
        <f>IF(AND('1C TSspéc19'!$O$17&lt;&gt;0,'1C TSspéc19'!$C$12="OUI"),'1C TSspéc19'!$O$46/'1C TSspéc19'!$O$17,"")</f>
        <v/>
      </c>
      <c r="AA1249" s="543" t="str">
        <f>IF(AND('1C TSspéc19'!$O$17&lt;&gt;0,'1C TSspéc19'!$C$12="OUI"),'1C TSspéc19'!$O$47/'1C TSspéc19'!$O$17,"")</f>
        <v/>
      </c>
      <c r="AB1249" s="543" t="str">
        <f>IF(AND('1C TSspéc19'!$O$17&lt;&gt;0,'1C TSspéc19'!$C$12="OUI"),'1C TSspéc19'!$O$48/'1C TSspéc19'!$O$17,"")</f>
        <v/>
      </c>
      <c r="AC1249" s="543" t="str">
        <f>IF(AND('1C TSspéc19'!$O$17&lt;&gt;0,'1C TSspéc19'!$C$12="OUI"),'1C TSspéc19'!$O$49/'1C TSspéc19'!$O$17,"")</f>
        <v/>
      </c>
      <c r="AD1249" s="543" t="str">
        <f>IF(AND('1C TSspéc19'!$O$17&lt;&gt;0,'1C TSspéc19'!$C$12="OUI"),'1C TSspéc19'!$O$50/'1C TSspéc19'!$O$17,"")</f>
        <v/>
      </c>
      <c r="AE1249" s="543" t="str">
        <f>IF(AND('1C TSspéc19'!$O$17&lt;&gt;0,'1C TSspéc19'!$C$12="OUI"),'1C TSspéc19'!$O$51/'1C TSspéc19'!$O$17,"")</f>
        <v/>
      </c>
      <c r="AF1249" s="543" t="str">
        <f>IF(AND('1C TSspéc19'!$O$17&lt;&gt;0,'1C TSspéc19'!$C$12="OUI"),'1C TSspéc19'!$O$52/'1C TSspéc19'!$O$17,"")</f>
        <v/>
      </c>
      <c r="AG1249" s="543" t="str">
        <f>IF(AND('1C TSspéc19'!$O$17&lt;&gt;0,'1C TSspéc19'!$C$12="OUI"),'1C TSspéc19'!$O$53/'1C TSspéc19'!$O$17,"")</f>
        <v/>
      </c>
      <c r="AH1249" s="543" t="str">
        <f>IF(AND('1C TSspéc19'!$O$17&lt;&gt;0,'1C TSspéc19'!$C$12="OUI"),'1C TSspéc19'!$O$54/'1C TSspéc19'!$O$17,"")</f>
        <v/>
      </c>
      <c r="AI1249" s="543" t="str">
        <f>IF(AND('1C TSspéc19'!$O$17&lt;&gt;0,'1C TSspéc19'!$C$12="OUI"),'1C TSspéc19'!$O$55/'1C TSspéc19'!$O$17,"")</f>
        <v/>
      </c>
      <c r="AJ1249" s="543" t="str">
        <f>IF(AND('1C TSspéc19'!$O$17&lt;&gt;0,'1C TSspéc19'!$C$12="OUI"),'1C TSspéc19'!$O$56/'1C TSspéc19'!$O$17,"")</f>
        <v/>
      </c>
      <c r="AK1249" s="543" t="str">
        <f>IF(AND('1C TSspéc19'!$O$17&lt;&gt;0,'1C TSspéc19'!$C$12="OUI"),'1C TSspéc19'!$O$57/'1C TSspéc19'!$O$17,"")</f>
        <v/>
      </c>
      <c r="AL1249" s="72">
        <f>IF(AND('1C TSspéc19'!$O$17&lt;&gt;0,'1C TSspéc19'!$C$12="OUI"),N1249+AK1249,N1249)</f>
        <v>0</v>
      </c>
      <c r="AM1249" s="417">
        <f t="shared" si="329"/>
        <v>0</v>
      </c>
      <c r="AN1249" s="417">
        <f t="shared" si="330"/>
        <v>0</v>
      </c>
      <c r="AO1249" s="418" t="str">
        <f>IF(AND('1C TSspéc19'!$O$17&lt;&gt;0,'1C TSspéc19'!$O$30&lt;&gt;0),AM1249+AN1249,"")</f>
        <v/>
      </c>
      <c r="AP1249" s="573" t="str">
        <f>IF(AND('1C TSspéc19'!$O$17&lt;&gt;0,'1C TSspéc19'!$O$30&lt;&gt;0),AM1249-AR1249,"")</f>
        <v/>
      </c>
      <c r="AQ1249" s="583">
        <f t="shared" si="331"/>
        <v>0</v>
      </c>
      <c r="AR1249" s="596"/>
      <c r="AS1249" s="102"/>
      <c r="AT1249" s="27" t="str">
        <f>IF(('1C TSspéc19'!O$17*FICHE!$C$14&lt;J1249),"Forfait limité à "&amp;FICHE!$C$14&amp;"€/jour","")</f>
        <v/>
      </c>
      <c r="AU1249" s="592"/>
      <c r="AV1249" s="824"/>
      <c r="AW1249" s="824"/>
      <c r="AX1249" s="824"/>
      <c r="AY1249" s="824"/>
      <c r="AZ1249" s="824"/>
      <c r="BA1249" s="767"/>
      <c r="BB1249" s="767"/>
      <c r="BC1249" s="767"/>
      <c r="BD1249" s="767"/>
      <c r="BE1249" s="767"/>
      <c r="BF1249" s="767"/>
      <c r="BG1249" s="767"/>
      <c r="BH1249" s="767"/>
      <c r="BI1249" s="767"/>
      <c r="BJ1249" s="767"/>
      <c r="BK1249" s="767"/>
      <c r="BL1249" s="767"/>
      <c r="BM1249" s="767"/>
      <c r="BN1249" s="767"/>
      <c r="BO1249" s="767"/>
      <c r="BP1249" s="767"/>
      <c r="BQ1249" s="767"/>
      <c r="BR1249" s="767"/>
      <c r="BS1249" s="767"/>
      <c r="BT1249" s="767"/>
      <c r="BU1249" s="767"/>
      <c r="BV1249" s="767"/>
      <c r="BW1249" s="767"/>
      <c r="BX1249" s="767"/>
      <c r="BY1249" s="767"/>
      <c r="BZ1249" s="767"/>
      <c r="CA1249" s="767"/>
      <c r="CB1249" s="767"/>
      <c r="CC1249" s="767"/>
      <c r="CD1249" s="767"/>
      <c r="CE1249" s="767"/>
      <c r="CF1249" s="767"/>
      <c r="CG1249" s="767"/>
      <c r="CH1249" s="767"/>
      <c r="CI1249" s="767"/>
      <c r="CJ1249" s="767"/>
      <c r="CK1249" s="767"/>
      <c r="CL1249" s="767"/>
      <c r="CM1249" s="767"/>
      <c r="CN1249" s="767"/>
      <c r="CO1249" s="767"/>
      <c r="CP1249" s="767"/>
      <c r="CQ1249" s="767"/>
      <c r="CR1249" s="767"/>
      <c r="CS1249" s="767"/>
      <c r="CT1249" s="767"/>
      <c r="CU1249" s="767"/>
      <c r="CV1249" s="767"/>
      <c r="CW1249" s="767"/>
      <c r="CX1249" s="767"/>
      <c r="CY1249" s="767"/>
      <c r="CZ1249" s="767"/>
      <c r="DA1249" s="767"/>
      <c r="DB1249" s="767"/>
      <c r="DC1249" s="767"/>
      <c r="DD1249" s="767"/>
      <c r="DE1249" s="767"/>
      <c r="DF1249" s="767"/>
      <c r="DG1249" s="767"/>
      <c r="DH1249" s="767"/>
      <c r="DI1249" s="767"/>
      <c r="DJ1249" s="767"/>
      <c r="DK1249" s="767"/>
      <c r="DL1249" s="767"/>
      <c r="DM1249" s="767"/>
      <c r="DN1249" s="767"/>
      <c r="DO1249" s="767"/>
      <c r="DP1249" s="767"/>
      <c r="DQ1249" s="767"/>
      <c r="DR1249" s="767"/>
      <c r="DS1249" s="767"/>
      <c r="DT1249" s="767"/>
      <c r="DU1249" s="767"/>
      <c r="DV1249" s="767"/>
      <c r="DW1249" s="767"/>
      <c r="DX1249" s="767"/>
      <c r="DY1249" s="767"/>
      <c r="DZ1249" s="767"/>
      <c r="EA1249" s="767"/>
      <c r="EB1249" s="767"/>
      <c r="EC1249" s="767"/>
      <c r="ED1249" s="767"/>
      <c r="EE1249" s="767"/>
      <c r="EF1249" s="767"/>
      <c r="EG1249" s="767"/>
      <c r="EH1249" s="767"/>
      <c r="EI1249" s="767"/>
      <c r="EJ1249" s="767"/>
      <c r="EK1249" s="767"/>
      <c r="EL1249" s="767"/>
      <c r="EM1249" s="767"/>
      <c r="EN1249" s="767"/>
      <c r="EO1249" s="767"/>
      <c r="EP1249" s="767"/>
      <c r="EQ1249" s="767"/>
      <c r="ER1249" s="767"/>
      <c r="ES1249" s="767"/>
      <c r="ET1249" s="767"/>
      <c r="EU1249" s="767"/>
      <c r="EV1249" s="767"/>
      <c r="EW1249" s="767"/>
      <c r="EX1249" s="767"/>
      <c r="EY1249" s="767"/>
      <c r="EZ1249" s="767"/>
      <c r="FA1249" s="767"/>
      <c r="FB1249" s="767"/>
      <c r="FC1249" s="767"/>
      <c r="FD1249" s="767"/>
      <c r="FE1249" s="767"/>
      <c r="FF1249" s="767"/>
      <c r="FG1249" s="767"/>
      <c r="FH1249" s="767"/>
      <c r="FI1249" s="767"/>
      <c r="FJ1249" s="767"/>
      <c r="FK1249" s="767"/>
      <c r="FL1249" s="767"/>
      <c r="FM1249" s="767"/>
      <c r="FN1249" s="767"/>
      <c r="FO1249" s="767"/>
      <c r="FP1249" s="767"/>
      <c r="FQ1249" s="767"/>
      <c r="FR1249" s="767"/>
      <c r="FS1249" s="767"/>
      <c r="FT1249" s="767"/>
      <c r="FU1249" s="767"/>
      <c r="FV1249" s="767"/>
      <c r="FW1249" s="767"/>
      <c r="FX1249" s="767"/>
      <c r="FY1249" s="767"/>
      <c r="FZ1249" s="767"/>
      <c r="GA1249" s="767"/>
      <c r="GB1249" s="767"/>
      <c r="GC1249" s="767"/>
      <c r="GD1249" s="767"/>
      <c r="GE1249" s="767"/>
      <c r="GF1249" s="767"/>
      <c r="GG1249" s="767"/>
      <c r="GH1249" s="767"/>
      <c r="GI1249" s="767"/>
      <c r="GJ1249" s="767"/>
      <c r="GK1249" s="767"/>
      <c r="GL1249" s="767"/>
      <c r="GM1249" s="767"/>
      <c r="GN1249" s="767"/>
      <c r="GO1249" s="767"/>
      <c r="GP1249" s="767"/>
      <c r="GQ1249" s="767"/>
      <c r="GR1249" s="767"/>
      <c r="GS1249" s="767"/>
      <c r="GT1249" s="767"/>
      <c r="GU1249" s="767"/>
      <c r="GV1249" s="767"/>
      <c r="GW1249" s="767"/>
      <c r="GX1249" s="767"/>
      <c r="GY1249" s="767"/>
      <c r="GZ1249" s="767"/>
      <c r="HA1249" s="767"/>
      <c r="HB1249" s="767"/>
      <c r="HC1249" s="767"/>
    </row>
    <row r="1250" spans="1:211" s="864" customFormat="1" ht="13.9" hidden="1" customHeight="1">
      <c r="A1250" s="307"/>
      <c r="B1250" s="351"/>
      <c r="C1250" s="971" t="str">
        <f>IF('1C TSspéc19'!P$17&lt;&gt;0,'1C TSspéc19'!$B$12,"")</f>
        <v/>
      </c>
      <c r="D1250" s="972"/>
      <c r="E1250" s="973"/>
      <c r="F1250" s="93">
        <f>IF(AND($C1250='1C TSspéc19'!$B$12,'1C TSspéc19'!$B$16="spécifiques",'1C TSspéc19'!$P$17&lt;&gt;""),'1C TSspéc19'!$P$21,"")</f>
        <v>0</v>
      </c>
      <c r="G1250" s="842"/>
      <c r="H1250" s="745">
        <v>0.21</v>
      </c>
      <c r="I1250" s="747">
        <v>1</v>
      </c>
      <c r="J1250" s="312"/>
      <c r="K1250" s="680">
        <f t="shared" si="328"/>
        <v>0</v>
      </c>
      <c r="L1250" s="556">
        <f>IF(OR('1C TSspéc19'!$B$12="",'1C TSspéc19'!P$30=0),0,IF(AND('1C TSspéc19'!$B$12&lt;&gt;"",$K$2="Pôle",'1C TSspéc19'!$C$12="OUI"),(('1C TSspéc19'!P$22+'1C TSspéc19'!P$23+'1C TSspéc19'!P$24+'1C TSspéc19'!P$25+'1C TSspéc19'!P$29)/'1C TSspéc19'!P$17),IF(AND('1C TSspéc19'!$B$12&lt;&gt;"",$K$2="Pôle",'1C TSspéc19'!$C$12="NON"),(('1C TSspéc19'!P$22+'1C TSspéc19'!P$23+'1C TSspéc19'!P$24+'1C TSspéc19'!P$25+'1C TSspéc19'!P$29)/'1C TSspéc19'!P$30),IF(AND('1C TSspéc19'!$B$12&lt;&gt;"",$K$2&lt;&gt;"Pôle",'1C TSspéc19'!$C$12="OUI"),(('1C TSspéc19'!P$22+'1C TSspéc19'!P$23+'1C TSspéc19'!P$24+'1C TSspéc19'!P$25+'1C TSspéc19'!P$26+'1C TSspéc19'!P$27+'1C TSspéc19'!P$28+'1C TSspéc19'!P$29)/'1C TSspéc19'!P$17),IF(AND('1C TSspéc19'!$B$12&lt;&gt;"",$K$2&lt;&gt;"Pôle",'1C TSspéc19'!$C$12="NON"),(('1C TSspéc19'!P$22+'1C TSspéc19'!P$23+'1C TSspéc19'!P$24+'1C TSspéc19'!P$25+'1C TSspéc19'!P$26+'1C TSspéc19'!P$27+'1C TSspéc19'!P$28+'1C TSspéc19'!P$29)/'1C TSspéc19'!P$30))))))</f>
        <v>0</v>
      </c>
      <c r="M1250" s="556">
        <f>IF(OR('1C TSspéc19'!$B$12="",'1C TSspéc19'!P$30=0),0,IF(AND('1C TSspéc19'!$B$12&lt;&gt;"",$K$2="Pôle",'1C TSspéc19'!$C$12="OUI"),(('1C TSspéc19'!P$26+'1C TSspéc19'!P$27+'1C TSspéc19'!P$28)/'1C TSspéc19'!P$17),IF(AND('1C TSspéc19'!$B$12&lt;&gt;"",$K$2="Pôle",'1C TSspéc19'!$C$12="NON"),(('1C TSspéc19'!P$26+'1C TSspéc19'!P$27+'1C TSspéc19'!P$28)/'1C TSspéc19'!P$30),IF(AND('1C TSspéc19'!$B$12&lt;&gt;"",$K$2&lt;&gt;"Pôle"),0))))</f>
        <v>0</v>
      </c>
      <c r="N1250" s="557">
        <f>IF(AND('1C TSspéc19'!$B$12&lt;&gt;0,'1C TSspéc19'!$P$30&lt;&gt;0),L1250+M1250,0)</f>
        <v>0</v>
      </c>
      <c r="O1250" s="893" t="str">
        <f>IF(AND('1C TSspéc19'!$P$17&lt;&gt;0,'1C TSspéc19'!$C$12="OUI"),'1C TSspéc19'!$P$35/'1C TSspéc19'!$P$17,"")</f>
        <v/>
      </c>
      <c r="P1250" s="543" t="str">
        <f>IF(AND('1C TSspéc19'!$P$17&lt;&gt;0,'1C TSspéc19'!$C$12="OUI"),'1C TSspéc19'!$P$36/'1C TSspéc19'!$P$17,"")</f>
        <v/>
      </c>
      <c r="Q1250" s="543" t="str">
        <f>IF(AND('1C TSspéc19'!$P$17&lt;&gt;0,'1C TSspéc19'!$C$12="OUI"),'1C TSspéc19'!$P$37/'1C TSspéc19'!$P$17,"")</f>
        <v/>
      </c>
      <c r="R1250" s="543" t="str">
        <f>IF(AND('1C TSspéc19'!$P$17&lt;&gt;0,'1C TSspéc19'!$C$12="OUI"),'1C TSspéc19'!$P$38/'1C TSspéc19'!$P$17,"")</f>
        <v/>
      </c>
      <c r="S1250" s="543" t="str">
        <f>IF(AND('1C TSspéc19'!$P$17&lt;&gt;0,'1C TSspéc19'!$C$12="OUI"),'1C TSspéc19'!$P$39/'1C TSspéc19'!$P$17,"")</f>
        <v/>
      </c>
      <c r="T1250" s="543" t="str">
        <f>IF(AND('1C TSspéc19'!$P$17&lt;&gt;0,'1C TSspéc19'!$C$12="OUI"),'1C TSspéc19'!$P$40/'1C TSspéc19'!$P$17,"")</f>
        <v/>
      </c>
      <c r="U1250" s="543" t="str">
        <f>IF(AND('1C TSspéc19'!$P$17&lt;&gt;0,'1C TSspéc19'!$C$12="OUI"),'1C TSspéc19'!$P$41/'1C TSspéc19'!$P$17,"")</f>
        <v/>
      </c>
      <c r="V1250" s="543" t="str">
        <f>IF(AND('1C TSspéc19'!$P$17&lt;&gt;0,'1C TSspéc19'!$C$12="OUI"),'1C TSspéc19'!$P$42/'1C TSspéc19'!$P$17,"")</f>
        <v/>
      </c>
      <c r="W1250" s="543" t="str">
        <f>IF(AND('1C TSspéc19'!$P$17&lt;&gt;0,'1C TSspéc19'!$C$12="OUI"),'1C TSspéc19'!$P$43/'1C TSspéc19'!$P$17,"")</f>
        <v/>
      </c>
      <c r="X1250" s="543" t="str">
        <f>IF(AND('1C TSspéc19'!$P$17&lt;&gt;0,'1C TSspéc19'!$C$12="OUI"),'1C TSspéc19'!$P$44/'1C TSspéc19'!$P$17,"")</f>
        <v/>
      </c>
      <c r="Y1250" s="543" t="str">
        <f>IF(AND('1C TSspéc19'!$P$17&lt;&gt;0,'1C TSspéc19'!$C$12="OUI"),'1C TSspéc19'!$P$45/'1C TSspéc19'!$P$17,"")</f>
        <v/>
      </c>
      <c r="Z1250" s="543" t="str">
        <f>IF(AND('1C TSspéc19'!$P$17&lt;&gt;0,'1C TSspéc19'!$C$12="OUI"),'1C TSspéc19'!$P$46/'1C TSspéc19'!$P$17,"")</f>
        <v/>
      </c>
      <c r="AA1250" s="543" t="str">
        <f>IF(AND('1C TSspéc19'!$P$17&lt;&gt;0,'1C TSspéc19'!$C$12="OUI"),'1C TSspéc19'!$P$47/'1C TSspéc19'!$P$17,"")</f>
        <v/>
      </c>
      <c r="AB1250" s="543" t="str">
        <f>IF(AND('1C TSspéc19'!$P$17&lt;&gt;0,'1C TSspéc19'!$C$12="OUI"),'1C TSspéc19'!$P$48/'1C TSspéc19'!$P$17,"")</f>
        <v/>
      </c>
      <c r="AC1250" s="543" t="str">
        <f>IF(AND('1C TSspéc19'!$P$17&lt;&gt;0,'1C TSspéc19'!$C$12="OUI"),'1C TSspéc19'!$P$49/'1C TSspéc19'!$P$17,"")</f>
        <v/>
      </c>
      <c r="AD1250" s="543" t="str">
        <f>IF(AND('1C TSspéc19'!$P$17&lt;&gt;0,'1C TSspéc19'!$C$12="OUI"),'1C TSspéc19'!$P$50/'1C TSspéc19'!$P$17,"")</f>
        <v/>
      </c>
      <c r="AE1250" s="543" t="str">
        <f>IF(AND('1C TSspéc19'!$P$17&lt;&gt;0,'1C TSspéc19'!$C$12="OUI"),'1C TSspéc19'!$P$51/'1C TSspéc19'!$P$17,"")</f>
        <v/>
      </c>
      <c r="AF1250" s="543" t="str">
        <f>IF(AND('1C TSspéc19'!$P$17&lt;&gt;0,'1C TSspéc19'!$C$12="OUI"),'1C TSspéc19'!$P$52/'1C TSspéc19'!$P$17,"")</f>
        <v/>
      </c>
      <c r="AG1250" s="543" t="str">
        <f>IF(AND('1C TSspéc19'!$P$17&lt;&gt;0,'1C TSspéc19'!$C$12="OUI"),'1C TSspéc19'!$P$53/'1C TSspéc19'!$P$17,"")</f>
        <v/>
      </c>
      <c r="AH1250" s="543" t="str">
        <f>IF(AND('1C TSspéc19'!$P$17&lt;&gt;0,'1C TSspéc19'!$C$12="OUI"),'1C TSspéc19'!$P$54/'1C TSspéc19'!$P$17,"")</f>
        <v/>
      </c>
      <c r="AI1250" s="543" t="str">
        <f>IF(AND('1C TSspéc19'!$P$17&lt;&gt;0,'1C TSspéc19'!$C$12="OUI"),'1C TSspéc19'!$P$55/'1C TSspéc19'!$P$17,"")</f>
        <v/>
      </c>
      <c r="AJ1250" s="543" t="str">
        <f>IF(AND('1C TSspéc19'!$P$17&lt;&gt;0,'1C TSspéc19'!$C$12="OUI"),'1C TSspéc19'!$P$56/'1C TSspéc19'!$P$17,"")</f>
        <v/>
      </c>
      <c r="AK1250" s="543" t="str">
        <f>IF(AND('1C TSspéc19'!$P$17&lt;&gt;0,'1C TSspéc19'!$C$12="OUI"),'1C TSspéc19'!$P$57/'1C TSspéc19'!$P$17,"")</f>
        <v/>
      </c>
      <c r="AL1250" s="72">
        <f>IF(AND('1C TSspéc19'!$P$17&lt;&gt;0,'1C TSspéc19'!$C$12="OUI"),N1250+AK1250,N1250)</f>
        <v>0</v>
      </c>
      <c r="AM1250" s="417">
        <f t="shared" si="329"/>
        <v>0</v>
      </c>
      <c r="AN1250" s="417">
        <f t="shared" si="330"/>
        <v>0</v>
      </c>
      <c r="AO1250" s="418" t="str">
        <f>IF(AND('1C TSspéc19'!$P$17&lt;&gt;0,'1C TSspéc19'!$P$30&lt;&gt;0),AM1250+AN1250,"")</f>
        <v/>
      </c>
      <c r="AP1250" s="573" t="str">
        <f>IF(AND('1C TSspéc19'!$P$17&lt;&gt;0,'1C TSspéc19'!$P$30&lt;&gt;0),AM1250-AR1250,"")</f>
        <v/>
      </c>
      <c r="AQ1250" s="583">
        <f t="shared" si="331"/>
        <v>0</v>
      </c>
      <c r="AR1250" s="596"/>
      <c r="AS1250" s="102"/>
      <c r="AT1250" s="27" t="str">
        <f>IF(('1C TSspéc19'!P$17*FICHE!$C$14&lt;J1250),"Forfait limité à "&amp;FICHE!$C$14&amp;"€/jour","")</f>
        <v/>
      </c>
      <c r="AU1250" s="592"/>
      <c r="AV1250" s="824"/>
      <c r="AW1250" s="824"/>
      <c r="AX1250" s="824"/>
      <c r="AY1250" s="824"/>
      <c r="AZ1250" s="824"/>
      <c r="BA1250" s="767"/>
      <c r="BB1250" s="767"/>
      <c r="BC1250" s="767"/>
      <c r="BD1250" s="767"/>
      <c r="BE1250" s="767"/>
      <c r="BF1250" s="767"/>
      <c r="BG1250" s="767"/>
      <c r="BH1250" s="767"/>
      <c r="BI1250" s="767"/>
      <c r="BJ1250" s="767"/>
      <c r="BK1250" s="767"/>
      <c r="BL1250" s="767"/>
      <c r="BM1250" s="767"/>
      <c r="BN1250" s="767"/>
      <c r="BO1250" s="767"/>
      <c r="BP1250" s="767"/>
      <c r="BQ1250" s="767"/>
      <c r="BR1250" s="767"/>
      <c r="BS1250" s="767"/>
      <c r="BT1250" s="767"/>
      <c r="BU1250" s="767"/>
      <c r="BV1250" s="767"/>
      <c r="BW1250" s="767"/>
      <c r="BX1250" s="767"/>
      <c r="BY1250" s="767"/>
      <c r="BZ1250" s="767"/>
      <c r="CA1250" s="767"/>
      <c r="CB1250" s="767"/>
      <c r="CC1250" s="767"/>
      <c r="CD1250" s="767"/>
      <c r="CE1250" s="767"/>
      <c r="CF1250" s="767"/>
      <c r="CG1250" s="767"/>
      <c r="CH1250" s="767"/>
      <c r="CI1250" s="767"/>
      <c r="CJ1250" s="767"/>
      <c r="CK1250" s="767"/>
      <c r="CL1250" s="767"/>
      <c r="CM1250" s="767"/>
      <c r="CN1250" s="767"/>
      <c r="CO1250" s="767"/>
      <c r="CP1250" s="767"/>
      <c r="CQ1250" s="767"/>
      <c r="CR1250" s="767"/>
      <c r="CS1250" s="767"/>
      <c r="CT1250" s="767"/>
      <c r="CU1250" s="767"/>
      <c r="CV1250" s="767"/>
      <c r="CW1250" s="767"/>
      <c r="CX1250" s="767"/>
      <c r="CY1250" s="767"/>
      <c r="CZ1250" s="767"/>
      <c r="DA1250" s="767"/>
      <c r="DB1250" s="767"/>
      <c r="DC1250" s="767"/>
      <c r="DD1250" s="767"/>
      <c r="DE1250" s="767"/>
      <c r="DF1250" s="767"/>
      <c r="DG1250" s="767"/>
      <c r="DH1250" s="767"/>
      <c r="DI1250" s="767"/>
      <c r="DJ1250" s="767"/>
      <c r="DK1250" s="767"/>
      <c r="DL1250" s="767"/>
      <c r="DM1250" s="767"/>
      <c r="DN1250" s="767"/>
      <c r="DO1250" s="767"/>
      <c r="DP1250" s="767"/>
      <c r="DQ1250" s="767"/>
      <c r="DR1250" s="767"/>
      <c r="DS1250" s="767"/>
      <c r="DT1250" s="767"/>
      <c r="DU1250" s="767"/>
      <c r="DV1250" s="767"/>
      <c r="DW1250" s="767"/>
      <c r="DX1250" s="767"/>
      <c r="DY1250" s="767"/>
      <c r="DZ1250" s="767"/>
      <c r="EA1250" s="767"/>
      <c r="EB1250" s="767"/>
      <c r="EC1250" s="767"/>
      <c r="ED1250" s="767"/>
      <c r="EE1250" s="767"/>
      <c r="EF1250" s="767"/>
      <c r="EG1250" s="767"/>
      <c r="EH1250" s="767"/>
      <c r="EI1250" s="767"/>
      <c r="EJ1250" s="767"/>
      <c r="EK1250" s="767"/>
      <c r="EL1250" s="767"/>
      <c r="EM1250" s="767"/>
      <c r="EN1250" s="767"/>
      <c r="EO1250" s="767"/>
      <c r="EP1250" s="767"/>
      <c r="EQ1250" s="767"/>
      <c r="ER1250" s="767"/>
      <c r="ES1250" s="767"/>
      <c r="ET1250" s="767"/>
      <c r="EU1250" s="767"/>
      <c r="EV1250" s="767"/>
      <c r="EW1250" s="767"/>
      <c r="EX1250" s="767"/>
      <c r="EY1250" s="767"/>
      <c r="EZ1250" s="767"/>
      <c r="FA1250" s="767"/>
      <c r="FB1250" s="767"/>
      <c r="FC1250" s="767"/>
      <c r="FD1250" s="767"/>
      <c r="FE1250" s="767"/>
      <c r="FF1250" s="767"/>
      <c r="FG1250" s="767"/>
      <c r="FH1250" s="767"/>
      <c r="FI1250" s="767"/>
      <c r="FJ1250" s="767"/>
      <c r="FK1250" s="767"/>
      <c r="FL1250" s="767"/>
      <c r="FM1250" s="767"/>
      <c r="FN1250" s="767"/>
      <c r="FO1250" s="767"/>
      <c r="FP1250" s="767"/>
      <c r="FQ1250" s="767"/>
      <c r="FR1250" s="767"/>
      <c r="FS1250" s="767"/>
      <c r="FT1250" s="767"/>
      <c r="FU1250" s="767"/>
      <c r="FV1250" s="767"/>
      <c r="FW1250" s="767"/>
      <c r="FX1250" s="767"/>
      <c r="FY1250" s="767"/>
      <c r="FZ1250" s="767"/>
      <c r="GA1250" s="767"/>
      <c r="GB1250" s="767"/>
      <c r="GC1250" s="767"/>
      <c r="GD1250" s="767"/>
      <c r="GE1250" s="767"/>
      <c r="GF1250" s="767"/>
      <c r="GG1250" s="767"/>
      <c r="GH1250" s="767"/>
      <c r="GI1250" s="767"/>
      <c r="GJ1250" s="767"/>
      <c r="GK1250" s="767"/>
      <c r="GL1250" s="767"/>
      <c r="GM1250" s="767"/>
      <c r="GN1250" s="767"/>
      <c r="GO1250" s="767"/>
      <c r="GP1250" s="767"/>
      <c r="GQ1250" s="767"/>
      <c r="GR1250" s="767"/>
      <c r="GS1250" s="767"/>
      <c r="GT1250" s="767"/>
      <c r="GU1250" s="767"/>
      <c r="GV1250" s="767"/>
      <c r="GW1250" s="767"/>
      <c r="GX1250" s="767"/>
      <c r="GY1250" s="767"/>
      <c r="GZ1250" s="767"/>
      <c r="HA1250" s="767"/>
      <c r="HB1250" s="767"/>
      <c r="HC1250" s="767"/>
    </row>
    <row r="1251" spans="1:211" s="864" customFormat="1" ht="13.9" hidden="1" customHeight="1">
      <c r="A1251" s="307"/>
      <c r="B1251" s="351"/>
      <c r="C1251" s="971" t="str">
        <f>IF('1C TSspéc19'!Q$17&lt;&gt;0,'1C TSspéc19'!$B$12,"")</f>
        <v/>
      </c>
      <c r="D1251" s="972"/>
      <c r="E1251" s="973"/>
      <c r="F1251" s="93">
        <f>IF(AND($C1251='1C TSspéc19'!$B$12,'1C TSspéc19'!$B$16="spécifiques",'1C TSspéc19'!$Q$17&lt;&gt;""),'1C TSspéc19'!$Q$21,"")</f>
        <v>0</v>
      </c>
      <c r="G1251" s="863"/>
      <c r="H1251" s="745">
        <v>0.21</v>
      </c>
      <c r="I1251" s="747">
        <v>1</v>
      </c>
      <c r="J1251" s="312"/>
      <c r="K1251" s="680">
        <f t="shared" si="328"/>
        <v>0</v>
      </c>
      <c r="L1251" s="556">
        <f>IF(OR('1C TSspéc19'!$B$12="",'1C TSspéc19'!Q$30=0),0,IF(AND('1C TSspéc19'!$B$12&lt;&gt;"",$K$2="Pôle",'1C TSspéc19'!$C$12="OUI"),(('1C TSspéc19'!Q$22+'1C TSspéc19'!Q$23+'1C TSspéc19'!Q$24+'1C TSspéc19'!Q$25+'1C TSspéc19'!Q$29)/'1C TSspéc19'!Q$17),IF(AND('1C TSspéc19'!$B$12&lt;&gt;"",$K$2="Pôle",'1C TSspéc19'!$C$12="NON"),(('1C TSspéc19'!Q$22+'1C TSspéc19'!Q$23+'1C TSspéc19'!Q$24+'1C TSspéc19'!Q$25+'1C TSspéc19'!Q$29)/'1C TSspéc19'!Q$30),IF(AND('1C TSspéc19'!$B$12&lt;&gt;"",$K$2&lt;&gt;"Pôle",'1C TSspéc19'!$C$12="OUI"),(('1C TSspéc19'!Q$22+'1C TSspéc19'!Q$23+'1C TSspéc19'!Q$24+'1C TSspéc19'!Q$25+'1C TSspéc19'!Q$26+'1C TSspéc19'!Q$27+'1C TSspéc19'!Q$28+'1C TSspéc19'!Q$29)/'1C TSspéc19'!Q$17),IF(AND('1C TSspéc19'!$B$12&lt;&gt;"",$K$2&lt;&gt;"Pôle",'1C TSspéc19'!$C$12="NON"),(('1C TSspéc19'!Q$22+'1C TSspéc19'!Q$23+'1C TSspéc19'!Q$24+'1C TSspéc19'!Q$25+'1C TSspéc19'!Q$26+'1C TSspéc19'!Q$27+'1C TSspéc19'!Q$28+'1C TSspéc19'!Q$29)/'1C TSspéc19'!Q$30))))))</f>
        <v>0</v>
      </c>
      <c r="M1251" s="556">
        <f>IF(OR('1C TSspéc19'!$B$12="",'1C TSspéc19'!Q$30=0),0,IF(AND('1C TSspéc19'!$B$12&lt;&gt;"",$K$2="Pôle",'1C TSspéc19'!$C$12="OUI"),(('1C TSspéc19'!Q$26+'1C TSspéc19'!Q$27+'1C TSspéc19'!Q$28)/'1C TSspéc19'!Q$17),IF(AND('1C TSspéc19'!$B$12&lt;&gt;"",$K$2="Pôle",'1C TSspéc19'!$C$12="NON"),(('1C TSspéc19'!Q$26+'1C TSspéc19'!Q$27+'1C TSspéc19'!Q$28)/'1C TSspéc19'!Q$30),IF(AND('1C TSspéc19'!$B$12&lt;&gt;"",$K$2&lt;&gt;"Pôle"),0))))</f>
        <v>0</v>
      </c>
      <c r="N1251" s="557">
        <f>IF(AND('1C TSspéc19'!$B$12&lt;&gt;0,'1C TSspéc19'!$Q$30&lt;&gt;0),L1251+M1251,0)</f>
        <v>0</v>
      </c>
      <c r="O1251" s="893" t="str">
        <f>IF(AND('1C TSspéc19'!$Q$17&lt;&gt;0,'1C TSspéc19'!$C$12="OUI"),'1C TSspéc19'!$Q$35/'1C TSspéc19'!$Q$17,"")</f>
        <v/>
      </c>
      <c r="P1251" s="543" t="str">
        <f>IF(AND('1C TSspéc19'!$Q$17&lt;&gt;0,'1C TSspéc19'!$C$12="OUI"),'1C TSspéc19'!$Q$36/'1C TSspéc19'!$Q$17,"")</f>
        <v/>
      </c>
      <c r="Q1251" s="543" t="str">
        <f>IF(AND('1C TSspéc19'!$Q$17&lt;&gt;0,'1C TSspéc19'!$C$12="OUI"),'1C TSspéc19'!$Q$37/'1C TSspéc19'!$Q$17,"")</f>
        <v/>
      </c>
      <c r="R1251" s="543" t="str">
        <f>IF(AND('1C TSspéc19'!$Q$17&lt;&gt;0,'1C TSspéc19'!$C$12="OUI"),'1C TSspéc19'!$Q$38/'1C TSspéc19'!$Q$17,"")</f>
        <v/>
      </c>
      <c r="S1251" s="543" t="str">
        <f>IF(AND('1C TSspéc19'!$Q$17&lt;&gt;0,'1C TSspéc19'!$C$12="OUI"),'1C TSspéc19'!$Q$39/'1C TSspéc19'!$Q$17,"")</f>
        <v/>
      </c>
      <c r="T1251" s="543" t="str">
        <f>IF(AND('1C TSspéc19'!$Q$17&lt;&gt;0,'1C TSspéc19'!$C$12="OUI"),'1C TSspéc19'!$Q$40/'1C TSspéc19'!$Q$17,"")</f>
        <v/>
      </c>
      <c r="U1251" s="543" t="str">
        <f>IF(AND('1C TSspéc19'!$Q$17&lt;&gt;0,'1C TSspéc19'!$C$12="OUI"),'1C TSspéc19'!$Q$41/'1C TSspéc19'!$Q$17,"")</f>
        <v/>
      </c>
      <c r="V1251" s="543" t="str">
        <f>IF(AND('1C TSspéc19'!$Q$17&lt;&gt;0,'1C TSspéc19'!$C$12="OUI"),'1C TSspéc19'!$Q$42/'1C TSspéc19'!$Q$17,"")</f>
        <v/>
      </c>
      <c r="W1251" s="543" t="str">
        <f>IF(AND('1C TSspéc19'!$Q$17&lt;&gt;0,'1C TSspéc19'!$C$12="OUI"),'1C TSspéc19'!$Q$43/'1C TSspéc19'!$Q$17,"")</f>
        <v/>
      </c>
      <c r="X1251" s="543" t="str">
        <f>IF(AND('1C TSspéc19'!$Q$17&lt;&gt;0,'1C TSspéc19'!$C$12="OUI"),'1C TSspéc19'!$Q$44/'1C TSspéc19'!$Q$17,"")</f>
        <v/>
      </c>
      <c r="Y1251" s="543" t="str">
        <f>IF(AND('1C TSspéc19'!$Q$17&lt;&gt;0,'1C TSspéc19'!$C$12="OUI"),'1C TSspéc19'!$Q$45/'1C TSspéc19'!$Q$17,"")</f>
        <v/>
      </c>
      <c r="Z1251" s="543" t="str">
        <f>IF(AND('1C TSspéc19'!$Q$17&lt;&gt;0,'1C TSspéc19'!$C$12="OUI"),'1C TSspéc19'!$Q$46/'1C TSspéc19'!$Q$17,"")</f>
        <v/>
      </c>
      <c r="AA1251" s="543" t="str">
        <f>IF(AND('1C TSspéc19'!$Q$17&lt;&gt;0,'1C TSspéc19'!$C$12="OUI"),'1C TSspéc19'!$Q$47/'1C TSspéc19'!$Q$17,"")</f>
        <v/>
      </c>
      <c r="AB1251" s="543" t="str">
        <f>IF(AND('1C TSspéc19'!$Q$17&lt;&gt;0,'1C TSspéc19'!$C$12="OUI"),'1C TSspéc19'!$Q$48/'1C TSspéc19'!$Q$17,"")</f>
        <v/>
      </c>
      <c r="AC1251" s="543" t="str">
        <f>IF(AND('1C TSspéc19'!$Q$17&lt;&gt;0,'1C TSspéc19'!$C$12="OUI"),'1C TSspéc19'!$Q$49/'1C TSspéc19'!$Q$17,"")</f>
        <v/>
      </c>
      <c r="AD1251" s="543" t="str">
        <f>IF(AND('1C TSspéc19'!$Q$17&lt;&gt;0,'1C TSspéc19'!$C$12="OUI"),'1C TSspéc19'!$Q$50/'1C TSspéc19'!$Q$17,"")</f>
        <v/>
      </c>
      <c r="AE1251" s="543" t="str">
        <f>IF(AND('1C TSspéc19'!$Q$17&lt;&gt;0,'1C TSspéc19'!$C$12="OUI"),'1C TSspéc19'!$Q$51/'1C TSspéc19'!$Q$17,"")</f>
        <v/>
      </c>
      <c r="AF1251" s="543" t="str">
        <f>IF(AND('1C TSspéc19'!$Q$17&lt;&gt;0,'1C TSspéc19'!$C$12="OUI"),'1C TSspéc19'!$Q$52/'1C TSspéc19'!$Q$17,"")</f>
        <v/>
      </c>
      <c r="AG1251" s="543" t="str">
        <f>IF(AND('1C TSspéc19'!$Q$17&lt;&gt;0,'1C TSspéc19'!$C$12="OUI"),'1C TSspéc19'!$Q$53/'1C TSspéc19'!$Q$17,"")</f>
        <v/>
      </c>
      <c r="AH1251" s="543" t="str">
        <f>IF(AND('1C TSspéc19'!$Q$17&lt;&gt;0,'1C TSspéc19'!$C$12="OUI"),'1C TSspéc19'!$Q$54/'1C TSspéc19'!$Q$17,"")</f>
        <v/>
      </c>
      <c r="AI1251" s="543" t="str">
        <f>IF(AND('1C TSspéc19'!$Q$17&lt;&gt;0,'1C TSspéc19'!$C$12="OUI"),'1C TSspéc19'!$Q$55/'1C TSspéc19'!$Q$17,"")</f>
        <v/>
      </c>
      <c r="AJ1251" s="543" t="str">
        <f>IF(AND('1C TSspéc19'!$Q$17&lt;&gt;0,'1C TSspéc19'!$C$12="OUI"),'1C TSspéc19'!$Q$56/'1C TSspéc19'!$Q$17,"")</f>
        <v/>
      </c>
      <c r="AK1251" s="543" t="str">
        <f>IF(AND('1C TSspéc19'!$Q$17&lt;&gt;0,'1C TSspéc19'!$C$12="OUI"),'1C TSspéc19'!$Q$57/'1C TSspéc19'!$Q$17,"")</f>
        <v/>
      </c>
      <c r="AL1251" s="72">
        <f>IF(AND('1C TSspéc19'!$Q$17&lt;&gt;0,'1C TSspéc19'!$C$12="OUI"),N1251+AK1251,N1251)</f>
        <v>0</v>
      </c>
      <c r="AM1251" s="417">
        <f t="shared" si="329"/>
        <v>0</v>
      </c>
      <c r="AN1251" s="417">
        <f t="shared" si="330"/>
        <v>0</v>
      </c>
      <c r="AO1251" s="418" t="str">
        <f>IF(AND('1C TSspéc19'!$Q$17&lt;&gt;0,'1C TSspéc19'!$Q$30&lt;&gt;0),AM1251+AN1251,"")</f>
        <v/>
      </c>
      <c r="AP1251" s="573" t="str">
        <f>IF(AND('1C TSspéc19'!$Q$17&lt;&gt;0,'1C TSspéc19'!$Q$30&lt;&gt;0),AM1251-AR1251,"")</f>
        <v/>
      </c>
      <c r="AQ1251" s="583">
        <f t="shared" si="331"/>
        <v>0</v>
      </c>
      <c r="AR1251" s="596"/>
      <c r="AS1251" s="102"/>
      <c r="AT1251" s="27" t="str">
        <f>IF(('1C TSspéc19'!Q$17*FICHE!$C$14&lt;J1251),"Forfait limité à "&amp;FICHE!$C$14&amp;"€/jour","")</f>
        <v/>
      </c>
      <c r="AU1251" s="592"/>
      <c r="AV1251" s="824"/>
      <c r="AW1251" s="824"/>
      <c r="AX1251" s="824"/>
      <c r="AY1251" s="824"/>
      <c r="AZ1251" s="824"/>
      <c r="BA1251" s="767"/>
      <c r="BB1251" s="767"/>
      <c r="BC1251" s="767"/>
      <c r="BD1251" s="767"/>
      <c r="BE1251" s="767"/>
      <c r="BF1251" s="767"/>
      <c r="BG1251" s="767"/>
      <c r="BH1251" s="767"/>
      <c r="BI1251" s="767"/>
      <c r="BJ1251" s="767"/>
      <c r="BK1251" s="767"/>
      <c r="BL1251" s="767"/>
      <c r="BM1251" s="767"/>
      <c r="BN1251" s="767"/>
      <c r="BO1251" s="767"/>
      <c r="BP1251" s="767"/>
      <c r="BQ1251" s="767"/>
      <c r="BR1251" s="767"/>
      <c r="BS1251" s="767"/>
      <c r="BT1251" s="767"/>
      <c r="BU1251" s="767"/>
      <c r="BV1251" s="767"/>
      <c r="BW1251" s="767"/>
      <c r="BX1251" s="767"/>
      <c r="BY1251" s="767"/>
      <c r="BZ1251" s="767"/>
      <c r="CA1251" s="767"/>
      <c r="CB1251" s="767"/>
      <c r="CC1251" s="767"/>
      <c r="CD1251" s="767"/>
      <c r="CE1251" s="767"/>
      <c r="CF1251" s="767"/>
      <c r="CG1251" s="767"/>
      <c r="CH1251" s="767"/>
      <c r="CI1251" s="767"/>
      <c r="CJ1251" s="767"/>
      <c r="CK1251" s="767"/>
      <c r="CL1251" s="767"/>
      <c r="CM1251" s="767"/>
      <c r="CN1251" s="767"/>
      <c r="CO1251" s="767"/>
      <c r="CP1251" s="767"/>
      <c r="CQ1251" s="767"/>
      <c r="CR1251" s="767"/>
      <c r="CS1251" s="767"/>
      <c r="CT1251" s="767"/>
      <c r="CU1251" s="767"/>
      <c r="CV1251" s="767"/>
      <c r="CW1251" s="767"/>
      <c r="CX1251" s="767"/>
      <c r="CY1251" s="767"/>
      <c r="CZ1251" s="767"/>
      <c r="DA1251" s="767"/>
      <c r="DB1251" s="767"/>
      <c r="DC1251" s="767"/>
      <c r="DD1251" s="767"/>
      <c r="DE1251" s="767"/>
      <c r="DF1251" s="767"/>
      <c r="DG1251" s="767"/>
      <c r="DH1251" s="767"/>
      <c r="DI1251" s="767"/>
      <c r="DJ1251" s="767"/>
      <c r="DK1251" s="767"/>
      <c r="DL1251" s="767"/>
      <c r="DM1251" s="767"/>
      <c r="DN1251" s="767"/>
      <c r="DO1251" s="767"/>
      <c r="DP1251" s="767"/>
      <c r="DQ1251" s="767"/>
      <c r="DR1251" s="767"/>
      <c r="DS1251" s="767"/>
      <c r="DT1251" s="767"/>
      <c r="DU1251" s="767"/>
      <c r="DV1251" s="767"/>
      <c r="DW1251" s="767"/>
      <c r="DX1251" s="767"/>
      <c r="DY1251" s="767"/>
      <c r="DZ1251" s="767"/>
      <c r="EA1251" s="767"/>
      <c r="EB1251" s="767"/>
      <c r="EC1251" s="767"/>
      <c r="ED1251" s="767"/>
      <c r="EE1251" s="767"/>
      <c r="EF1251" s="767"/>
      <c r="EG1251" s="767"/>
      <c r="EH1251" s="767"/>
      <c r="EI1251" s="767"/>
      <c r="EJ1251" s="767"/>
      <c r="EK1251" s="767"/>
      <c r="EL1251" s="767"/>
      <c r="EM1251" s="767"/>
      <c r="EN1251" s="767"/>
      <c r="EO1251" s="767"/>
      <c r="EP1251" s="767"/>
      <c r="EQ1251" s="767"/>
      <c r="ER1251" s="767"/>
      <c r="ES1251" s="767"/>
      <c r="ET1251" s="767"/>
      <c r="EU1251" s="767"/>
      <c r="EV1251" s="767"/>
      <c r="EW1251" s="767"/>
      <c r="EX1251" s="767"/>
      <c r="EY1251" s="767"/>
      <c r="EZ1251" s="767"/>
      <c r="FA1251" s="767"/>
      <c r="FB1251" s="767"/>
      <c r="FC1251" s="767"/>
      <c r="FD1251" s="767"/>
      <c r="FE1251" s="767"/>
      <c r="FF1251" s="767"/>
      <c r="FG1251" s="767"/>
      <c r="FH1251" s="767"/>
      <c r="FI1251" s="767"/>
      <c r="FJ1251" s="767"/>
      <c r="FK1251" s="767"/>
      <c r="FL1251" s="767"/>
      <c r="FM1251" s="767"/>
      <c r="FN1251" s="767"/>
      <c r="FO1251" s="767"/>
      <c r="FP1251" s="767"/>
      <c r="FQ1251" s="767"/>
      <c r="FR1251" s="767"/>
      <c r="FS1251" s="767"/>
      <c r="FT1251" s="767"/>
      <c r="FU1251" s="767"/>
      <c r="FV1251" s="767"/>
      <c r="FW1251" s="767"/>
      <c r="FX1251" s="767"/>
      <c r="FY1251" s="767"/>
      <c r="FZ1251" s="767"/>
      <c r="GA1251" s="767"/>
      <c r="GB1251" s="767"/>
      <c r="GC1251" s="767"/>
      <c r="GD1251" s="767"/>
      <c r="GE1251" s="767"/>
      <c r="GF1251" s="767"/>
      <c r="GG1251" s="767"/>
      <c r="GH1251" s="767"/>
      <c r="GI1251" s="767"/>
      <c r="GJ1251" s="767"/>
      <c r="GK1251" s="767"/>
      <c r="GL1251" s="767"/>
      <c r="GM1251" s="767"/>
      <c r="GN1251" s="767"/>
      <c r="GO1251" s="767"/>
      <c r="GP1251" s="767"/>
      <c r="GQ1251" s="767"/>
      <c r="GR1251" s="767"/>
      <c r="GS1251" s="767"/>
      <c r="GT1251" s="767"/>
      <c r="GU1251" s="767"/>
      <c r="GV1251" s="767"/>
      <c r="GW1251" s="767"/>
      <c r="GX1251" s="767"/>
      <c r="GY1251" s="767"/>
      <c r="GZ1251" s="767"/>
      <c r="HA1251" s="767"/>
      <c r="HB1251" s="767"/>
      <c r="HC1251" s="767"/>
    </row>
    <row r="1252" spans="1:211" s="864" customFormat="1" ht="13.9" hidden="1" customHeight="1">
      <c r="A1252" s="307"/>
      <c r="B1252" s="351"/>
      <c r="C1252" s="971" t="str">
        <f>IF('1C TSspéc19'!R$17&lt;&gt;0,'1C TSspéc19'!$B$12,"")</f>
        <v/>
      </c>
      <c r="D1252" s="972"/>
      <c r="E1252" s="973"/>
      <c r="F1252" s="93">
        <f>IF(AND($C1252='1C TSspéc19'!$B$12,'1C TSspéc19'!$B$16="spécifiques",'1C TSspéc19'!$R$17&lt;&gt;""),'1C TSspéc19'!$R$21,"")</f>
        <v>0</v>
      </c>
      <c r="G1252" s="863"/>
      <c r="H1252" s="745">
        <v>0.21</v>
      </c>
      <c r="I1252" s="747">
        <v>1</v>
      </c>
      <c r="J1252" s="312"/>
      <c r="K1252" s="680">
        <f t="shared" si="328"/>
        <v>0</v>
      </c>
      <c r="L1252" s="556">
        <f>IF(OR('1C TSspéc19'!$B$12="",'1C TSspéc19'!R$30=0),0,IF(AND('1C TSspéc19'!$B$12&lt;&gt;"",$K$2="Pôle",'1C TSspéc19'!$C$12="OUI"),(('1C TSspéc19'!R$22+'1C TSspéc19'!R$23+'1C TSspéc19'!R$24+'1C TSspéc19'!R$25+'1C TSspéc19'!R$29)/'1C TSspéc19'!R$17),IF(AND('1C TSspéc19'!$B$12&lt;&gt;"",$K$2="Pôle",'1C TSspéc19'!$C$12="NON"),(('1C TSspéc19'!R$22+'1C TSspéc19'!R$23+'1C TSspéc19'!R$24+'1C TSspéc19'!R$25+'1C TSspéc19'!R$29)/'1C TSspéc19'!R$30),IF(AND('1C TSspéc19'!$B$12&lt;&gt;"",$K$2&lt;&gt;"Pôle",'1C TSspéc19'!$C$12="OUI"),(('1C TSspéc19'!R$22+'1C TSspéc19'!R$23+'1C TSspéc19'!R$24+'1C TSspéc19'!R$25+'1C TSspéc19'!R$26+'1C TSspéc19'!R$27+'1C TSspéc19'!R$28+'1C TSspéc19'!R$29)/'1C TSspéc19'!R$17),IF(AND('1C TSspéc19'!$B$12&lt;&gt;"",$K$2&lt;&gt;"Pôle",'1C TSspéc19'!$C$12="NON"),(('1C TSspéc19'!R$22+'1C TSspéc19'!R$23+'1C TSspéc19'!R$24+'1C TSspéc19'!R$25+'1C TSspéc19'!R$26+'1C TSspéc19'!R$27+'1C TSspéc19'!R$28+'1C TSspéc19'!R$29)/'1C TSspéc19'!R$30))))))</f>
        <v>0</v>
      </c>
      <c r="M1252" s="556">
        <f>IF(OR('1C TSspéc19'!$B$12="",'1C TSspéc19'!R$30=0),0,IF(AND('1C TSspéc19'!$B$12&lt;&gt;"",$K$2="Pôle",'1C TSspéc19'!$C$12="OUI"),(('1C TSspéc19'!R$26+'1C TSspéc19'!R$27+'1C TSspéc19'!R$28)/'1C TSspéc19'!R$17),IF(AND('1C TSspéc19'!$B$12&lt;&gt;"",$K$2="Pôle",'1C TSspéc19'!$C$12="NON"),(('1C TSspéc19'!R$26+'1C TSspéc19'!R$27+'1C TSspéc19'!R$28)/'1C TSspéc19'!R$30),IF(AND('1C TSspéc19'!$B$12&lt;&gt;"",$K$2&lt;&gt;"Pôle"),0))))</f>
        <v>0</v>
      </c>
      <c r="N1252" s="557">
        <f>IF(AND('1C TSspéc19'!$B$12&lt;&gt;0,'1C TSspéc19'!$R$30&lt;&gt;0),L1252+M1252,0)</f>
        <v>0</v>
      </c>
      <c r="O1252" s="893" t="str">
        <f>IF(AND('1C TSspéc19'!$R$17&lt;&gt;0,'1C TSspéc19'!$C$12="OUI"),'1C TSspéc19'!$R$35/'1C TSspéc19'!$R$17,"")</f>
        <v/>
      </c>
      <c r="P1252" s="543" t="str">
        <f>IF(AND('1C TSspéc19'!$R$17&lt;&gt;0,'1C TSspéc19'!$C$12="OUI"),'1C TSspéc19'!$R$36/'1C TSspéc19'!$R$17,"")</f>
        <v/>
      </c>
      <c r="Q1252" s="543" t="str">
        <f>IF(AND('1C TSspéc19'!$R$17&lt;&gt;0,'1C TSspéc19'!$C$12="OUI"),'1C TSspéc19'!$R$37/'1C TSspéc19'!$R$17,"")</f>
        <v/>
      </c>
      <c r="R1252" s="543" t="str">
        <f>IF(AND('1C TSspéc19'!$R$17&lt;&gt;0,'1C TSspéc19'!$C$12="OUI"),'1C TSspéc19'!$R$38/'1C TSspéc19'!$R$17,"")</f>
        <v/>
      </c>
      <c r="S1252" s="543" t="str">
        <f>IF(AND('1C TSspéc19'!$R$17&lt;&gt;0,'1C TSspéc19'!$C$12="OUI"),'1C TSspéc19'!$R$39/'1C TSspéc19'!$R$17,"")</f>
        <v/>
      </c>
      <c r="T1252" s="543" t="str">
        <f>IF(AND('1C TSspéc19'!$R$17&lt;&gt;0,'1C TSspéc19'!$C$12="OUI"),'1C TSspéc19'!$R$40/'1C TSspéc19'!$R$17,"")</f>
        <v/>
      </c>
      <c r="U1252" s="543" t="str">
        <f>IF(AND('1C TSspéc19'!$R$17&lt;&gt;0,'1C TSspéc19'!$C$12="OUI"),'1C TSspéc19'!$R$41/'1C TSspéc19'!$R$17,"")</f>
        <v/>
      </c>
      <c r="V1252" s="543" t="str">
        <f>IF(AND('1C TSspéc19'!$R$17&lt;&gt;0,'1C TSspéc19'!$C$12="OUI"),'1C TSspéc19'!$R$42/'1C TSspéc19'!$R$17,"")</f>
        <v/>
      </c>
      <c r="W1252" s="543" t="str">
        <f>IF(AND('1C TSspéc19'!$R$17&lt;&gt;0,'1C TSspéc19'!$C$12="OUI"),'1C TSspéc19'!$R$43/'1C TSspéc19'!$R$17,"")</f>
        <v/>
      </c>
      <c r="X1252" s="543" t="str">
        <f>IF(AND('1C TSspéc19'!$R$17&lt;&gt;0,'1C TSspéc19'!$C$12="OUI"),'1C TSspéc19'!$R$44/'1C TSspéc19'!$R$17,"")</f>
        <v/>
      </c>
      <c r="Y1252" s="543" t="str">
        <f>IF(AND('1C TSspéc19'!$R$17&lt;&gt;0,'1C TSspéc19'!$C$12="OUI"),'1C TSspéc19'!$R$45/'1C TSspéc19'!$R$17,"")</f>
        <v/>
      </c>
      <c r="Z1252" s="543" t="str">
        <f>IF(AND('1C TSspéc19'!$R$17&lt;&gt;0,'1C TSspéc19'!$C$12="OUI"),'1C TSspéc19'!$R$46/'1C TSspéc19'!$R$17,"")</f>
        <v/>
      </c>
      <c r="AA1252" s="543" t="str">
        <f>IF(AND('1C TSspéc19'!$R$17&lt;&gt;0,'1C TSspéc19'!$C$12="OUI"),'1C TSspéc19'!$R$47/'1C TSspéc19'!$R$17,"")</f>
        <v/>
      </c>
      <c r="AB1252" s="543" t="str">
        <f>IF(AND('1C TSspéc19'!$R$17&lt;&gt;0,'1C TSspéc19'!$C$12="OUI"),'1C TSspéc19'!$R$48/'1C TSspéc19'!$R$17,"")</f>
        <v/>
      </c>
      <c r="AC1252" s="543" t="str">
        <f>IF(AND('1C TSspéc19'!$R$17&lt;&gt;0,'1C TSspéc19'!$C$12="OUI"),'1C TSspéc19'!$R$49/'1C TSspéc19'!$R$17,"")</f>
        <v/>
      </c>
      <c r="AD1252" s="543" t="str">
        <f>IF(AND('1C TSspéc19'!$R$17&lt;&gt;0,'1C TSspéc19'!$C$12="OUI"),'1C TSspéc19'!$R$50/'1C TSspéc19'!$R$17,"")</f>
        <v/>
      </c>
      <c r="AE1252" s="543" t="str">
        <f>IF(AND('1C TSspéc19'!$R$17&lt;&gt;0,'1C TSspéc19'!$C$12="OUI"),'1C TSspéc19'!$R$51/'1C TSspéc19'!$R$17,"")</f>
        <v/>
      </c>
      <c r="AF1252" s="543" t="str">
        <f>IF(AND('1C TSspéc19'!$R$17&lt;&gt;0,'1C TSspéc19'!$C$12="OUI"),'1C TSspéc19'!$R$52/'1C TSspéc19'!$R$17,"")</f>
        <v/>
      </c>
      <c r="AG1252" s="543" t="str">
        <f>IF(AND('1C TSspéc19'!$R$17&lt;&gt;0,'1C TSspéc19'!$C$12="OUI"),'1C TSspéc19'!$R$53/'1C TSspéc19'!$R$17,"")</f>
        <v/>
      </c>
      <c r="AH1252" s="543" t="str">
        <f>IF(AND('1C TSspéc19'!$R$17&lt;&gt;0,'1C TSspéc19'!$C$12="OUI"),'1C TSspéc19'!$R$54/'1C TSspéc19'!$R$17,"")</f>
        <v/>
      </c>
      <c r="AI1252" s="543" t="str">
        <f>IF(AND('1C TSspéc19'!$R$17&lt;&gt;0,'1C TSspéc19'!$C$12="OUI"),'1C TSspéc19'!$R$55/'1C TSspéc19'!$R$17,"")</f>
        <v/>
      </c>
      <c r="AJ1252" s="543" t="str">
        <f>IF(AND('1C TSspéc19'!$R$17&lt;&gt;0,'1C TSspéc19'!$C$12="OUI"),'1C TSspéc19'!$R$56/'1C TSspéc19'!$R$17,"")</f>
        <v/>
      </c>
      <c r="AK1252" s="543" t="str">
        <f>IF(AND('1C TSspéc19'!$R$17&lt;&gt;0,'1C TSspéc19'!$C$12="OUI"),'1C TSspéc19'!$R$57/'1C TSspéc19'!$R$17,"")</f>
        <v/>
      </c>
      <c r="AL1252" s="72">
        <f>IF(AND('1C TSspéc19'!$R$17&lt;&gt;0,'1C TSspéc19'!$C$12="OUI"),N1252+AK1252,N1252)</f>
        <v>0</v>
      </c>
      <c r="AM1252" s="417">
        <f t="shared" si="329"/>
        <v>0</v>
      </c>
      <c r="AN1252" s="417">
        <f t="shared" si="330"/>
        <v>0</v>
      </c>
      <c r="AO1252" s="418" t="str">
        <f>IF(AND('1C TSspéc19'!$R$17&lt;&gt;0,'1C TSspéc19'!$R$30&lt;&gt;0),AM1252+AN1252,"")</f>
        <v/>
      </c>
      <c r="AP1252" s="573" t="str">
        <f>IF(AND('1C TSspéc19'!$R$17&lt;&gt;0,'1C TSspéc19'!$R$30&lt;&gt;0),AM1252-AR1252,"")</f>
        <v/>
      </c>
      <c r="AQ1252" s="583">
        <f t="shared" si="331"/>
        <v>0</v>
      </c>
      <c r="AR1252" s="596"/>
      <c r="AS1252" s="102"/>
      <c r="AT1252" s="27" t="str">
        <f>IF(('1C TSspéc19'!R$17*FICHE!$C$14&lt;J1252),"Forfait limité à "&amp;FICHE!$C$14&amp;"€/jour","")</f>
        <v/>
      </c>
      <c r="AU1252" s="592"/>
      <c r="AV1252" s="824"/>
      <c r="AW1252" s="824"/>
      <c r="AX1252" s="824"/>
      <c r="AY1252" s="824"/>
      <c r="AZ1252" s="824"/>
      <c r="BA1252" s="767"/>
      <c r="BB1252" s="767"/>
      <c r="BC1252" s="767"/>
      <c r="BD1252" s="767"/>
      <c r="BE1252" s="767"/>
      <c r="BF1252" s="767"/>
      <c r="BG1252" s="767"/>
      <c r="BH1252" s="767"/>
      <c r="BI1252" s="767"/>
      <c r="BJ1252" s="767"/>
      <c r="BK1252" s="767"/>
      <c r="BL1252" s="767"/>
      <c r="BM1252" s="767"/>
      <c r="BN1252" s="767"/>
      <c r="BO1252" s="767"/>
      <c r="BP1252" s="767"/>
      <c r="BQ1252" s="767"/>
      <c r="BR1252" s="767"/>
      <c r="BS1252" s="767"/>
      <c r="BT1252" s="767"/>
      <c r="BU1252" s="767"/>
      <c r="BV1252" s="767"/>
      <c r="BW1252" s="767"/>
      <c r="BX1252" s="767"/>
      <c r="BY1252" s="767"/>
      <c r="BZ1252" s="767"/>
      <c r="CA1252" s="767"/>
      <c r="CB1252" s="767"/>
      <c r="CC1252" s="767"/>
      <c r="CD1252" s="767"/>
      <c r="CE1252" s="767"/>
      <c r="CF1252" s="767"/>
      <c r="CG1252" s="767"/>
      <c r="CH1252" s="767"/>
      <c r="CI1252" s="767"/>
      <c r="CJ1252" s="767"/>
      <c r="CK1252" s="767"/>
      <c r="CL1252" s="767"/>
      <c r="CM1252" s="767"/>
      <c r="CN1252" s="767"/>
      <c r="CO1252" s="767"/>
      <c r="CP1252" s="767"/>
      <c r="CQ1252" s="767"/>
      <c r="CR1252" s="767"/>
      <c r="CS1252" s="767"/>
      <c r="CT1252" s="767"/>
      <c r="CU1252" s="767"/>
      <c r="CV1252" s="767"/>
      <c r="CW1252" s="767"/>
      <c r="CX1252" s="767"/>
      <c r="CY1252" s="767"/>
      <c r="CZ1252" s="767"/>
      <c r="DA1252" s="767"/>
      <c r="DB1252" s="767"/>
      <c r="DC1252" s="767"/>
      <c r="DD1252" s="767"/>
      <c r="DE1252" s="767"/>
      <c r="DF1252" s="767"/>
      <c r="DG1252" s="767"/>
      <c r="DH1252" s="767"/>
      <c r="DI1252" s="767"/>
      <c r="DJ1252" s="767"/>
      <c r="DK1252" s="767"/>
      <c r="DL1252" s="767"/>
      <c r="DM1252" s="767"/>
      <c r="DN1252" s="767"/>
      <c r="DO1252" s="767"/>
      <c r="DP1252" s="767"/>
      <c r="DQ1252" s="767"/>
      <c r="DR1252" s="767"/>
      <c r="DS1252" s="767"/>
      <c r="DT1252" s="767"/>
      <c r="DU1252" s="767"/>
      <c r="DV1252" s="767"/>
      <c r="DW1252" s="767"/>
      <c r="DX1252" s="767"/>
      <c r="DY1252" s="767"/>
      <c r="DZ1252" s="767"/>
      <c r="EA1252" s="767"/>
      <c r="EB1252" s="767"/>
      <c r="EC1252" s="767"/>
      <c r="ED1252" s="767"/>
      <c r="EE1252" s="767"/>
      <c r="EF1252" s="767"/>
      <c r="EG1252" s="767"/>
      <c r="EH1252" s="767"/>
      <c r="EI1252" s="767"/>
      <c r="EJ1252" s="767"/>
      <c r="EK1252" s="767"/>
      <c r="EL1252" s="767"/>
      <c r="EM1252" s="767"/>
      <c r="EN1252" s="767"/>
      <c r="EO1252" s="767"/>
      <c r="EP1252" s="767"/>
      <c r="EQ1252" s="767"/>
      <c r="ER1252" s="767"/>
      <c r="ES1252" s="767"/>
      <c r="ET1252" s="767"/>
      <c r="EU1252" s="767"/>
      <c r="EV1252" s="767"/>
      <c r="EW1252" s="767"/>
      <c r="EX1252" s="767"/>
      <c r="EY1252" s="767"/>
      <c r="EZ1252" s="767"/>
      <c r="FA1252" s="767"/>
      <c r="FB1252" s="767"/>
      <c r="FC1252" s="767"/>
      <c r="FD1252" s="767"/>
      <c r="FE1252" s="767"/>
      <c r="FF1252" s="767"/>
      <c r="FG1252" s="767"/>
      <c r="FH1252" s="767"/>
      <c r="FI1252" s="767"/>
      <c r="FJ1252" s="767"/>
      <c r="FK1252" s="767"/>
      <c r="FL1252" s="767"/>
      <c r="FM1252" s="767"/>
      <c r="FN1252" s="767"/>
      <c r="FO1252" s="767"/>
      <c r="FP1252" s="767"/>
      <c r="FQ1252" s="767"/>
      <c r="FR1252" s="767"/>
      <c r="FS1252" s="767"/>
      <c r="FT1252" s="767"/>
      <c r="FU1252" s="767"/>
      <c r="FV1252" s="767"/>
      <c r="FW1252" s="767"/>
      <c r="FX1252" s="767"/>
      <c r="FY1252" s="767"/>
      <c r="FZ1252" s="767"/>
      <c r="GA1252" s="767"/>
      <c r="GB1252" s="767"/>
      <c r="GC1252" s="767"/>
      <c r="GD1252" s="767"/>
      <c r="GE1252" s="767"/>
      <c r="GF1252" s="767"/>
      <c r="GG1252" s="767"/>
      <c r="GH1252" s="767"/>
      <c r="GI1252" s="767"/>
      <c r="GJ1252" s="767"/>
      <c r="GK1252" s="767"/>
      <c r="GL1252" s="767"/>
      <c r="GM1252" s="767"/>
      <c r="GN1252" s="767"/>
      <c r="GO1252" s="767"/>
      <c r="GP1252" s="767"/>
      <c r="GQ1252" s="767"/>
      <c r="GR1252" s="767"/>
      <c r="GS1252" s="767"/>
      <c r="GT1252" s="767"/>
      <c r="GU1252" s="767"/>
      <c r="GV1252" s="767"/>
      <c r="GW1252" s="767"/>
      <c r="GX1252" s="767"/>
      <c r="GY1252" s="767"/>
      <c r="GZ1252" s="767"/>
      <c r="HA1252" s="767"/>
      <c r="HB1252" s="767"/>
      <c r="HC1252" s="767"/>
    </row>
    <row r="1253" spans="1:211" s="864" customFormat="1" ht="13.9" hidden="1" customHeight="1">
      <c r="A1253" s="307"/>
      <c r="B1253" s="351"/>
      <c r="C1253" s="971" t="str">
        <f>IF('1C TSspéc19'!S$17&lt;&gt;0,'1C TSspéc19'!$B$12,"")</f>
        <v/>
      </c>
      <c r="D1253" s="972"/>
      <c r="E1253" s="973"/>
      <c r="F1253" s="93">
        <f>IF(AND($C1253='1C TSspéc19'!$B$12,'1C TSspéc19'!$B$16="spécifiques",'1C TSspéc19'!$S$17&lt;&gt;""),'1C TSspéc19'!$S$21,"")</f>
        <v>0</v>
      </c>
      <c r="G1253" s="863"/>
      <c r="H1253" s="745">
        <v>0.21</v>
      </c>
      <c r="I1253" s="747">
        <v>1</v>
      </c>
      <c r="J1253" s="312"/>
      <c r="K1253" s="680">
        <f t="shared" si="328"/>
        <v>0</v>
      </c>
      <c r="L1253" s="556">
        <f>IF(OR('1C TSspéc19'!$B$12="",'1C TSspéc19'!S$30=0),0,IF(AND('1C TSspéc19'!$B$12&lt;&gt;"",$K$2="Pôle",'1C TSspéc19'!$C$12="OUI"),(('1C TSspéc19'!S$22+'1C TSspéc19'!S$23+'1C TSspéc19'!S$24+'1C TSspéc19'!S$25+'1C TSspéc19'!S$29)/'1C TSspéc19'!S$17),IF(AND('1C TSspéc19'!$B$12&lt;&gt;"",$K$2="Pôle",'1C TSspéc19'!$C$12="NON"),(('1C TSspéc19'!S$22+'1C TSspéc19'!S$23+'1C TSspéc19'!S$24+'1C TSspéc19'!S$25+'1C TSspéc19'!S$29)/'1C TSspéc19'!S$30),IF(AND('1C TSspéc19'!$B$12&lt;&gt;"",$K$2&lt;&gt;"Pôle",'1C TSspéc19'!$C$12="OUI"),(('1C TSspéc19'!S$22+'1C TSspéc19'!S$23+'1C TSspéc19'!S$24+'1C TSspéc19'!S$25+'1C TSspéc19'!S$26+'1C TSspéc19'!S$27+'1C TSspéc19'!S$28+'1C TSspéc19'!S$29)/'1C TSspéc19'!S$17),IF(AND('1C TSspéc19'!$B$12&lt;&gt;"",$K$2&lt;&gt;"Pôle",'1C TSspéc19'!$C$12="NON"),(('1C TSspéc19'!S$22+'1C TSspéc19'!S$23+'1C TSspéc19'!S$24+'1C TSspéc19'!S$25+'1C TSspéc19'!S$26+'1C TSspéc19'!S$27+'1C TSspéc19'!S$28+'1C TSspéc19'!S$29)/'1C TSspéc19'!S$30))))))</f>
        <v>0</v>
      </c>
      <c r="M1253" s="556">
        <f>IF(OR('1C TSspéc19'!$B$12="",'1C TSspéc19'!S$30=0),0,IF(AND('1C TSspéc19'!$B$12&lt;&gt;"",$K$2="Pôle",'1C TSspéc19'!$C$12="OUI"),(('1C TSspéc19'!S$26+'1C TSspéc19'!S$27+'1C TSspéc19'!S$28)/'1C TSspéc19'!S$17),IF(AND('1C TSspéc19'!$B$12&lt;&gt;"",$K$2="Pôle",'1C TSspéc19'!$C$12="NON"),(('1C TSspéc19'!S$26+'1C TSspéc19'!S$27+'1C TSspéc19'!S$28)/'1C TSspéc19'!S$30),IF(AND('1C TSspéc19'!$B$12&lt;&gt;"",$K$2&lt;&gt;"Pôle"),0))))</f>
        <v>0</v>
      </c>
      <c r="N1253" s="557">
        <f>IF(AND('1C TSspéc19'!$B$12&lt;&gt;0,'1C TSspéc19'!$S$30&lt;&gt;0),L1253+M1253,0)</f>
        <v>0</v>
      </c>
      <c r="O1253" s="893" t="str">
        <f>IF(AND('1C TSspéc19'!$S$17&lt;&gt;0,'1C TSspéc19'!$C$12="OUI"),'1C TSspéc19'!$S$35/'1C TSspéc19'!$S$17,"")</f>
        <v/>
      </c>
      <c r="P1253" s="543" t="str">
        <f>IF(AND('1C TSspéc19'!$S$17&lt;&gt;0,'1C TSspéc19'!$C$12="OUI"),'1C TSspéc19'!$S$36/'1C TSspéc19'!$S$17,"")</f>
        <v/>
      </c>
      <c r="Q1253" s="543" t="str">
        <f>IF(AND('1C TSspéc19'!$S$17&lt;&gt;0,'1C TSspéc19'!$C$12="OUI"),'1C TSspéc19'!$S$37/'1C TSspéc19'!$S$17,"")</f>
        <v/>
      </c>
      <c r="R1253" s="543" t="str">
        <f>IF(AND('1C TSspéc19'!$S$17&lt;&gt;0,'1C TSspéc19'!$C$12="OUI"),'1C TSspéc19'!$S$38/'1C TSspéc19'!$S$17,"")</f>
        <v/>
      </c>
      <c r="S1253" s="543" t="str">
        <f>IF(AND('1C TSspéc19'!$S$17&lt;&gt;0,'1C TSspéc19'!$C$12="OUI"),'1C TSspéc19'!$S$39/'1C TSspéc19'!$S$17,"")</f>
        <v/>
      </c>
      <c r="T1253" s="543" t="str">
        <f>IF(AND('1C TSspéc19'!$S$17&lt;&gt;0,'1C TSspéc19'!$C$12="OUI"),'1C TSspéc19'!$S$40/'1C TSspéc19'!$S$17,"")</f>
        <v/>
      </c>
      <c r="U1253" s="543" t="str">
        <f>IF(AND('1C TSspéc19'!$S$17&lt;&gt;0,'1C TSspéc19'!$C$12="OUI"),'1C TSspéc19'!$S$41/'1C TSspéc19'!$S$17,"")</f>
        <v/>
      </c>
      <c r="V1253" s="543" t="str">
        <f>IF(AND('1C TSspéc19'!$S$17&lt;&gt;0,'1C TSspéc19'!$C$12="OUI"),'1C TSspéc19'!$S$42/'1C TSspéc19'!$S$17,"")</f>
        <v/>
      </c>
      <c r="W1253" s="543" t="str">
        <f>IF(AND('1C TSspéc19'!$S$17&lt;&gt;0,'1C TSspéc19'!$C$12="OUI"),'1C TSspéc19'!$S$43/'1C TSspéc19'!$S$17,"")</f>
        <v/>
      </c>
      <c r="X1253" s="543" t="str">
        <f>IF(AND('1C TSspéc19'!$S$17&lt;&gt;0,'1C TSspéc19'!$C$12="OUI"),'1C TSspéc19'!$S$44/'1C TSspéc19'!$S$17,"")</f>
        <v/>
      </c>
      <c r="Y1253" s="543" t="str">
        <f>IF(AND('1C TSspéc19'!$S$17&lt;&gt;0,'1C TSspéc19'!$C$12="OUI"),'1C TSspéc19'!$S$45/'1C TSspéc19'!$S$17,"")</f>
        <v/>
      </c>
      <c r="Z1253" s="543" t="str">
        <f>IF(AND('1C TSspéc19'!$S$17&lt;&gt;0,'1C TSspéc19'!$C$12="OUI"),'1C TSspéc19'!$S$46/'1C TSspéc19'!$S$17,"")</f>
        <v/>
      </c>
      <c r="AA1253" s="543" t="str">
        <f>IF(AND('1C TSspéc19'!$S$17&lt;&gt;0,'1C TSspéc19'!$C$12="OUI"),'1C TSspéc19'!$S$47/'1C TSspéc19'!$S$17,"")</f>
        <v/>
      </c>
      <c r="AB1253" s="543" t="str">
        <f>IF(AND('1C TSspéc19'!$S$17&lt;&gt;0,'1C TSspéc19'!$C$12="OUI"),'1C TSspéc19'!$S$48/'1C TSspéc19'!$S$17,"")</f>
        <v/>
      </c>
      <c r="AC1253" s="543" t="str">
        <f>IF(AND('1C TSspéc19'!$S$17&lt;&gt;0,'1C TSspéc19'!$C$12="OUI"),'1C TSspéc19'!$S$49/'1C TSspéc19'!$S$17,"")</f>
        <v/>
      </c>
      <c r="AD1253" s="543" t="str">
        <f>IF(AND('1C TSspéc19'!$S$17&lt;&gt;0,'1C TSspéc19'!$C$12="OUI"),'1C TSspéc19'!$S$50/'1C TSspéc19'!$S$17,"")</f>
        <v/>
      </c>
      <c r="AE1253" s="543" t="str">
        <f>IF(AND('1C TSspéc19'!$S$17&lt;&gt;0,'1C TSspéc19'!$C$12="OUI"),'1C TSspéc19'!$S$51/'1C TSspéc19'!$S$17,"")</f>
        <v/>
      </c>
      <c r="AF1253" s="543" t="str">
        <f>IF(AND('1C TSspéc19'!$S$17&lt;&gt;0,'1C TSspéc19'!$C$12="OUI"),'1C TSspéc19'!$S$52/'1C TSspéc19'!$S$17,"")</f>
        <v/>
      </c>
      <c r="AG1253" s="543" t="str">
        <f>IF(AND('1C TSspéc19'!$S$17&lt;&gt;0,'1C TSspéc19'!$C$12="OUI"),'1C TSspéc19'!$S$53/'1C TSspéc19'!$S$17,"")</f>
        <v/>
      </c>
      <c r="AH1253" s="543" t="str">
        <f>IF(AND('1C TSspéc19'!$S$17&lt;&gt;0,'1C TSspéc19'!$C$12="OUI"),'1C TSspéc19'!$S$54/'1C TSspéc19'!$S$17,"")</f>
        <v/>
      </c>
      <c r="AI1253" s="543" t="str">
        <f>IF(AND('1C TSspéc19'!$S$17&lt;&gt;0,'1C TSspéc19'!$C$12="OUI"),'1C TSspéc19'!$S$55/'1C TSspéc19'!$S$17,"")</f>
        <v/>
      </c>
      <c r="AJ1253" s="543" t="str">
        <f>IF(AND('1C TSspéc19'!$S$17&lt;&gt;0,'1C TSspéc19'!$C$12="OUI"),'1C TSspéc19'!$S$56/'1C TSspéc19'!$S$17,"")</f>
        <v/>
      </c>
      <c r="AK1253" s="543" t="str">
        <f>IF(AND('1C TSspéc19'!$S$17&lt;&gt;0,'1C TSspéc19'!$C$12="OUI"),'1C TSspéc19'!$S$57/'1C TSspéc19'!$S$17,"")</f>
        <v/>
      </c>
      <c r="AL1253" s="72">
        <f>IF(AND('1C TSspéc19'!$S$17&lt;&gt;0,'1C TSspéc19'!$C$12="OUI"),N1253+AK1253,N1253)</f>
        <v>0</v>
      </c>
      <c r="AM1253" s="417">
        <f t="shared" si="329"/>
        <v>0</v>
      </c>
      <c r="AN1253" s="417">
        <f t="shared" si="330"/>
        <v>0</v>
      </c>
      <c r="AO1253" s="418" t="str">
        <f>IF(AND('1C TSspéc19'!$S$17&lt;&gt;0,'1C TSspéc19'!$S$30&lt;&gt;0),AM1253+AN1253,"")</f>
        <v/>
      </c>
      <c r="AP1253" s="573" t="str">
        <f>IF(AND('1C TSspéc19'!$S$17&lt;&gt;0,'1C TSspéc19'!$S$30&lt;&gt;0),AM1253-AR1253,"")</f>
        <v/>
      </c>
      <c r="AQ1253" s="583">
        <f t="shared" si="331"/>
        <v>0</v>
      </c>
      <c r="AR1253" s="596"/>
      <c r="AS1253" s="102"/>
      <c r="AT1253" s="27" t="str">
        <f>IF(('1C TSspéc19'!S$17*FICHE!$C$14&lt;J1253),"Forfait limité à "&amp;FICHE!$C$14&amp;"€/jour","")</f>
        <v/>
      </c>
      <c r="AU1253" s="592"/>
      <c r="AV1253" s="824"/>
      <c r="AW1253" s="824"/>
      <c r="AX1253" s="824"/>
      <c r="AY1253" s="824"/>
      <c r="AZ1253" s="824"/>
      <c r="BA1253" s="767"/>
      <c r="BB1253" s="767"/>
      <c r="BC1253" s="767"/>
      <c r="BD1253" s="767"/>
      <c r="BE1253" s="767"/>
      <c r="BF1253" s="767"/>
      <c r="BG1253" s="767"/>
      <c r="BH1253" s="767"/>
      <c r="BI1253" s="767"/>
      <c r="BJ1253" s="767"/>
      <c r="BK1253" s="767"/>
      <c r="BL1253" s="767"/>
      <c r="BM1253" s="767"/>
      <c r="BN1253" s="767"/>
      <c r="BO1253" s="767"/>
      <c r="BP1253" s="767"/>
      <c r="BQ1253" s="767"/>
      <c r="BR1253" s="767"/>
      <c r="BS1253" s="767"/>
      <c r="BT1253" s="767"/>
      <c r="BU1253" s="767"/>
      <c r="BV1253" s="767"/>
      <c r="BW1253" s="767"/>
      <c r="BX1253" s="767"/>
      <c r="BY1253" s="767"/>
      <c r="BZ1253" s="767"/>
      <c r="CA1253" s="767"/>
      <c r="CB1253" s="767"/>
      <c r="CC1253" s="767"/>
      <c r="CD1253" s="767"/>
      <c r="CE1253" s="767"/>
      <c r="CF1253" s="767"/>
      <c r="CG1253" s="767"/>
      <c r="CH1253" s="767"/>
      <c r="CI1253" s="767"/>
      <c r="CJ1253" s="767"/>
      <c r="CK1253" s="767"/>
      <c r="CL1253" s="767"/>
      <c r="CM1253" s="767"/>
      <c r="CN1253" s="767"/>
      <c r="CO1253" s="767"/>
      <c r="CP1253" s="767"/>
      <c r="CQ1253" s="767"/>
      <c r="CR1253" s="767"/>
      <c r="CS1253" s="767"/>
      <c r="CT1253" s="767"/>
      <c r="CU1253" s="767"/>
      <c r="CV1253" s="767"/>
      <c r="CW1253" s="767"/>
      <c r="CX1253" s="767"/>
      <c r="CY1253" s="767"/>
      <c r="CZ1253" s="767"/>
      <c r="DA1253" s="767"/>
      <c r="DB1253" s="767"/>
      <c r="DC1253" s="767"/>
      <c r="DD1253" s="767"/>
      <c r="DE1253" s="767"/>
      <c r="DF1253" s="767"/>
      <c r="DG1253" s="767"/>
      <c r="DH1253" s="767"/>
      <c r="DI1253" s="767"/>
      <c r="DJ1253" s="767"/>
      <c r="DK1253" s="767"/>
      <c r="DL1253" s="767"/>
      <c r="DM1253" s="767"/>
      <c r="DN1253" s="767"/>
      <c r="DO1253" s="767"/>
      <c r="DP1253" s="767"/>
      <c r="DQ1253" s="767"/>
      <c r="DR1253" s="767"/>
      <c r="DS1253" s="767"/>
      <c r="DT1253" s="767"/>
      <c r="DU1253" s="767"/>
      <c r="DV1253" s="767"/>
      <c r="DW1253" s="767"/>
      <c r="DX1253" s="767"/>
      <c r="DY1253" s="767"/>
      <c r="DZ1253" s="767"/>
      <c r="EA1253" s="767"/>
      <c r="EB1253" s="767"/>
      <c r="EC1253" s="767"/>
      <c r="ED1253" s="767"/>
      <c r="EE1253" s="767"/>
      <c r="EF1253" s="767"/>
      <c r="EG1253" s="767"/>
      <c r="EH1253" s="767"/>
      <c r="EI1253" s="767"/>
      <c r="EJ1253" s="767"/>
      <c r="EK1253" s="767"/>
      <c r="EL1253" s="767"/>
      <c r="EM1253" s="767"/>
      <c r="EN1253" s="767"/>
      <c r="EO1253" s="767"/>
      <c r="EP1253" s="767"/>
      <c r="EQ1253" s="767"/>
      <c r="ER1253" s="767"/>
      <c r="ES1253" s="767"/>
      <c r="ET1253" s="767"/>
      <c r="EU1253" s="767"/>
      <c r="EV1253" s="767"/>
      <c r="EW1253" s="767"/>
      <c r="EX1253" s="767"/>
      <c r="EY1253" s="767"/>
      <c r="EZ1253" s="767"/>
      <c r="FA1253" s="767"/>
      <c r="FB1253" s="767"/>
      <c r="FC1253" s="767"/>
      <c r="FD1253" s="767"/>
      <c r="FE1253" s="767"/>
      <c r="FF1253" s="767"/>
      <c r="FG1253" s="767"/>
      <c r="FH1253" s="767"/>
      <c r="FI1253" s="767"/>
      <c r="FJ1253" s="767"/>
      <c r="FK1253" s="767"/>
      <c r="FL1253" s="767"/>
      <c r="FM1253" s="767"/>
      <c r="FN1253" s="767"/>
      <c r="FO1253" s="767"/>
      <c r="FP1253" s="767"/>
      <c r="FQ1253" s="767"/>
      <c r="FR1253" s="767"/>
      <c r="FS1253" s="767"/>
      <c r="FT1253" s="767"/>
      <c r="FU1253" s="767"/>
      <c r="FV1253" s="767"/>
      <c r="FW1253" s="767"/>
      <c r="FX1253" s="767"/>
      <c r="FY1253" s="767"/>
      <c r="FZ1253" s="767"/>
      <c r="GA1253" s="767"/>
      <c r="GB1253" s="767"/>
      <c r="GC1253" s="767"/>
      <c r="GD1253" s="767"/>
      <c r="GE1253" s="767"/>
      <c r="GF1253" s="767"/>
      <c r="GG1253" s="767"/>
      <c r="GH1253" s="767"/>
      <c r="GI1253" s="767"/>
      <c r="GJ1253" s="767"/>
      <c r="GK1253" s="767"/>
      <c r="GL1253" s="767"/>
      <c r="GM1253" s="767"/>
      <c r="GN1253" s="767"/>
      <c r="GO1253" s="767"/>
      <c r="GP1253" s="767"/>
      <c r="GQ1253" s="767"/>
      <c r="GR1253" s="767"/>
      <c r="GS1253" s="767"/>
      <c r="GT1253" s="767"/>
      <c r="GU1253" s="767"/>
      <c r="GV1253" s="767"/>
      <c r="GW1253" s="767"/>
      <c r="GX1253" s="767"/>
      <c r="GY1253" s="767"/>
      <c r="GZ1253" s="767"/>
      <c r="HA1253" s="767"/>
      <c r="HB1253" s="767"/>
      <c r="HC1253" s="767"/>
    </row>
    <row r="1254" spans="1:211" s="864" customFormat="1" ht="13.9" hidden="1" customHeight="1">
      <c r="A1254" s="307"/>
      <c r="B1254" s="351"/>
      <c r="C1254" s="971" t="str">
        <f>IF('1C TSspéc19'!T$17&lt;&gt;0,'1C TSspéc19'!$B$12,"")</f>
        <v/>
      </c>
      <c r="D1254" s="972"/>
      <c r="E1254" s="973"/>
      <c r="F1254" s="93">
        <f>IF(AND($C1254='1C TSspéc19'!$B$12,'1C TSspéc19'!$B$16="spécifiques",'1C TSspéc19'!$T$17&lt;&gt;""),'1C TSspéc19'!$T$21,"")</f>
        <v>0</v>
      </c>
      <c r="G1254" s="863"/>
      <c r="H1254" s="745">
        <v>0.21</v>
      </c>
      <c r="I1254" s="747">
        <v>1</v>
      </c>
      <c r="J1254" s="312"/>
      <c r="K1254" s="680">
        <f t="shared" si="328"/>
        <v>0</v>
      </c>
      <c r="L1254" s="556">
        <f>IF(OR('1C TSspéc19'!$B$12="",'1C TSspéc19'!T$30=0),0,IF(AND('1C TSspéc19'!$B$12&lt;&gt;"",$K$2="Pôle",'1C TSspéc19'!$C$12="OUI"),(('1C TSspéc19'!T$22+'1C TSspéc19'!T$23+'1C TSspéc19'!T$24+'1C TSspéc19'!T$25+'1C TSspéc19'!T$29)/'1C TSspéc19'!T$17),IF(AND('1C TSspéc19'!$B$12&lt;&gt;"",$K$2="Pôle",'1C TSspéc19'!$C$12="NON"),(('1C TSspéc19'!T$22+'1C TSspéc19'!T$23+'1C TSspéc19'!T$24+'1C TSspéc19'!T$25+'1C TSspéc19'!T$29)/'1C TSspéc19'!T$30),IF(AND('1C TSspéc19'!$B$12&lt;&gt;"",$K$2&lt;&gt;"Pôle",'1C TSspéc19'!$C$12="OUI"),(('1C TSspéc19'!T$22+'1C TSspéc19'!T$23+'1C TSspéc19'!T$24+'1C TSspéc19'!T$25+'1C TSspéc19'!T$26+'1C TSspéc19'!T$27+'1C TSspéc19'!T$28+'1C TSspéc19'!T$29)/'1C TSspéc19'!T$17),IF(AND('1C TSspéc19'!$B$12&lt;&gt;"",$K$2&lt;&gt;"Pôle",'1C TSspéc19'!$C$12="NON"),(('1C TSspéc19'!T$22+'1C TSspéc19'!T$23+'1C TSspéc19'!T$24+'1C TSspéc19'!T$25+'1C TSspéc19'!T$26+'1C TSspéc19'!T$27+'1C TSspéc19'!T$28+'1C TSspéc19'!T$29)/'1C TSspéc19'!T$30))))))</f>
        <v>0</v>
      </c>
      <c r="M1254" s="556">
        <f>IF(OR('1C TSspéc19'!$B$12="",'1C TSspéc19'!T$30=0),0,IF(AND('1C TSspéc19'!$B$12&lt;&gt;"",$K$2="Pôle",'1C TSspéc19'!$C$12="OUI"),(('1C TSspéc19'!T$26+'1C TSspéc19'!T$27+'1C TSspéc19'!T$28)/'1C TSspéc19'!T$17),IF(AND('1C TSspéc19'!$B$12&lt;&gt;"",$K$2="Pôle",'1C TSspéc19'!$C$12="NON"),(('1C TSspéc19'!T$26+'1C TSspéc19'!T$27+'1C TSspéc19'!T$28)/'1C TSspéc19'!T$30),IF(AND('1C TSspéc19'!$B$12&lt;&gt;"",$K$2&lt;&gt;"Pôle"),0))))</f>
        <v>0</v>
      </c>
      <c r="N1254" s="557">
        <f>IF(AND('1C TSspéc19'!$B$12&lt;&gt;0,'1C TSspéc19'!$T$30&lt;&gt;0),L1254+M1254,0)</f>
        <v>0</v>
      </c>
      <c r="O1254" s="893" t="str">
        <f>IF(AND('1C TSspéc19'!$T$17&lt;&gt;0,'1C TSspéc19'!$C$12="OUI"),'1C TSspéc19'!$T$35/'1C TSspéc19'!$T$17,"")</f>
        <v/>
      </c>
      <c r="P1254" s="543" t="str">
        <f>IF(AND('1C TSspéc19'!$T$17&lt;&gt;0,'1C TSspéc19'!$C$12="OUI"),'1C TSspéc19'!$T$36/'1C TSspéc19'!$T$17,"")</f>
        <v/>
      </c>
      <c r="Q1254" s="543" t="str">
        <f>IF(AND('1C TSspéc19'!$T$17&lt;&gt;0,'1C TSspéc19'!$C$12="OUI"),'1C TSspéc19'!$T$37/'1C TSspéc19'!$T$17,"")</f>
        <v/>
      </c>
      <c r="R1254" s="543" t="str">
        <f>IF(AND('1C TSspéc19'!$T$17&lt;&gt;0,'1C TSspéc19'!$C$12="OUI"),'1C TSspéc19'!$T$38/'1C TSspéc19'!$T$17,"")</f>
        <v/>
      </c>
      <c r="S1254" s="543" t="str">
        <f>IF(AND('1C TSspéc19'!$T$17&lt;&gt;0,'1C TSspéc19'!$C$12="OUI"),'1C TSspéc19'!$T$39/'1C TSspéc19'!$T$17,"")</f>
        <v/>
      </c>
      <c r="T1254" s="543" t="str">
        <f>IF(AND('1C TSspéc19'!$T$17&lt;&gt;0,'1C TSspéc19'!$C$12="OUI"),'1C TSspéc19'!$T$40/'1C TSspéc19'!$T$17,"")</f>
        <v/>
      </c>
      <c r="U1254" s="543" t="str">
        <f>IF(AND('1C TSspéc19'!$T$17&lt;&gt;0,'1C TSspéc19'!$C$12="OUI"),'1C TSspéc19'!$T$41/'1C TSspéc19'!$T$17,"")</f>
        <v/>
      </c>
      <c r="V1254" s="543" t="str">
        <f>IF(AND('1C TSspéc19'!$T$17&lt;&gt;0,'1C TSspéc19'!$C$12="OUI"),'1C TSspéc19'!$T$42/'1C TSspéc19'!$T$17,"")</f>
        <v/>
      </c>
      <c r="W1254" s="543" t="str">
        <f>IF(AND('1C TSspéc19'!$T$17&lt;&gt;0,'1C TSspéc19'!$C$12="OUI"),'1C TSspéc19'!$T$43/'1C TSspéc19'!$T$17,"")</f>
        <v/>
      </c>
      <c r="X1254" s="543" t="str">
        <f>IF(AND('1C TSspéc19'!$T$17&lt;&gt;0,'1C TSspéc19'!$C$12="OUI"),'1C TSspéc19'!$T$44/'1C TSspéc19'!$T$17,"")</f>
        <v/>
      </c>
      <c r="Y1254" s="543" t="str">
        <f>IF(AND('1C TSspéc19'!$T$17&lt;&gt;0,'1C TSspéc19'!$C$12="OUI"),'1C TSspéc19'!$T$45/'1C TSspéc19'!$T$17,"")</f>
        <v/>
      </c>
      <c r="Z1254" s="543" t="str">
        <f>IF(AND('1C TSspéc19'!$T$17&lt;&gt;0,'1C TSspéc19'!$C$12="OUI"),'1C TSspéc19'!$T$46/'1C TSspéc19'!$T$17,"")</f>
        <v/>
      </c>
      <c r="AA1254" s="543" t="str">
        <f>IF(AND('1C TSspéc19'!$T$17&lt;&gt;0,'1C TSspéc19'!$C$12="OUI"),'1C TSspéc19'!$T$47/'1C TSspéc19'!$T$17,"")</f>
        <v/>
      </c>
      <c r="AB1254" s="543" t="str">
        <f>IF(AND('1C TSspéc19'!$T$17&lt;&gt;0,'1C TSspéc19'!$C$12="OUI"),'1C TSspéc19'!$T$48/'1C TSspéc19'!$T$17,"")</f>
        <v/>
      </c>
      <c r="AC1254" s="543" t="str">
        <f>IF(AND('1C TSspéc19'!$T$17&lt;&gt;0,'1C TSspéc19'!$C$12="OUI"),'1C TSspéc19'!$T$49/'1C TSspéc19'!$T$17,"")</f>
        <v/>
      </c>
      <c r="AD1254" s="543" t="str">
        <f>IF(AND('1C TSspéc19'!$T$17&lt;&gt;0,'1C TSspéc19'!$C$12="OUI"),'1C TSspéc19'!$T$50/'1C TSspéc19'!$T$17,"")</f>
        <v/>
      </c>
      <c r="AE1254" s="543" t="str">
        <f>IF(AND('1C TSspéc19'!$T$17&lt;&gt;0,'1C TSspéc19'!$C$12="OUI"),'1C TSspéc19'!$T$51/'1C TSspéc19'!$T$17,"")</f>
        <v/>
      </c>
      <c r="AF1254" s="543" t="str">
        <f>IF(AND('1C TSspéc19'!$T$17&lt;&gt;0,'1C TSspéc19'!$C$12="OUI"),'1C TSspéc19'!$T$52/'1C TSspéc19'!$T$17,"")</f>
        <v/>
      </c>
      <c r="AG1254" s="543" t="str">
        <f>IF(AND('1C TSspéc19'!$T$17&lt;&gt;0,'1C TSspéc19'!$C$12="OUI"),'1C TSspéc19'!$T$53/'1C TSspéc19'!$T$17,"")</f>
        <v/>
      </c>
      <c r="AH1254" s="543" t="str">
        <f>IF(AND('1C TSspéc19'!$T$17&lt;&gt;0,'1C TSspéc19'!$C$12="OUI"),'1C TSspéc19'!$T$54/'1C TSspéc19'!$T$17,"")</f>
        <v/>
      </c>
      <c r="AI1254" s="543" t="str">
        <f>IF(AND('1C TSspéc19'!$T$17&lt;&gt;0,'1C TSspéc19'!$C$12="OUI"),'1C TSspéc19'!$T$55/'1C TSspéc19'!$T$17,"")</f>
        <v/>
      </c>
      <c r="AJ1254" s="543" t="str">
        <f>IF(AND('1C TSspéc19'!$T$17&lt;&gt;0,'1C TSspéc19'!$C$12="OUI"),'1C TSspéc19'!$T$56/'1C TSspéc19'!$T$17,"")</f>
        <v/>
      </c>
      <c r="AK1254" s="543" t="str">
        <f>IF(AND('1C TSspéc19'!$T$17&lt;&gt;0,'1C TSspéc19'!$C$12="OUI"),'1C TSspéc19'!$T$57/'1C TSspéc19'!$T$17,"")</f>
        <v/>
      </c>
      <c r="AL1254" s="72">
        <f>IF(AND('1C TSspéc19'!$T$17&lt;&gt;0,'1C TSspéc19'!$C$12="OUI"),N1254+AK1254,N1254)</f>
        <v>0</v>
      </c>
      <c r="AM1254" s="417">
        <f t="shared" si="329"/>
        <v>0</v>
      </c>
      <c r="AN1254" s="417">
        <f t="shared" si="330"/>
        <v>0</v>
      </c>
      <c r="AO1254" s="418" t="str">
        <f>IF(AND('1C TSspéc19'!$T$17&lt;&gt;0,'1C TSspéc19'!$T$30&lt;&gt;0),AM1254+AN1254,"")</f>
        <v/>
      </c>
      <c r="AP1254" s="573" t="str">
        <f>IF(AND('1C TSspéc19'!$T$17&lt;&gt;0,'1C TSspéc19'!$T$30&lt;&gt;0),AM1254-AR1254,"")</f>
        <v/>
      </c>
      <c r="AQ1254" s="583">
        <f t="shared" si="331"/>
        <v>0</v>
      </c>
      <c r="AR1254" s="596"/>
      <c r="AS1254" s="102"/>
      <c r="AT1254" s="27" t="str">
        <f>IF(('1C TSspéc19'!T$17*FICHE!$C$14&lt;J1254),"Forfait limité à "&amp;FICHE!$C$14&amp;"€/jour","")</f>
        <v/>
      </c>
      <c r="AU1254" s="592"/>
      <c r="AV1254" s="824"/>
      <c r="AW1254" s="824"/>
      <c r="AX1254" s="824"/>
      <c r="AY1254" s="824"/>
      <c r="AZ1254" s="824"/>
      <c r="BA1254" s="767"/>
      <c r="BB1254" s="767"/>
      <c r="BC1254" s="767"/>
      <c r="BD1254" s="767"/>
      <c r="BE1254" s="767"/>
      <c r="BF1254" s="767"/>
      <c r="BG1254" s="767"/>
      <c r="BH1254" s="767"/>
      <c r="BI1254" s="767"/>
      <c r="BJ1254" s="767"/>
      <c r="BK1254" s="767"/>
      <c r="BL1254" s="767"/>
      <c r="BM1254" s="767"/>
      <c r="BN1254" s="767"/>
      <c r="BO1254" s="767"/>
      <c r="BP1254" s="767"/>
      <c r="BQ1254" s="767"/>
      <c r="BR1254" s="767"/>
      <c r="BS1254" s="767"/>
      <c r="BT1254" s="767"/>
      <c r="BU1254" s="767"/>
      <c r="BV1254" s="767"/>
      <c r="BW1254" s="767"/>
      <c r="BX1254" s="767"/>
      <c r="BY1254" s="767"/>
      <c r="BZ1254" s="767"/>
      <c r="CA1254" s="767"/>
      <c r="CB1254" s="767"/>
      <c r="CC1254" s="767"/>
      <c r="CD1254" s="767"/>
      <c r="CE1254" s="767"/>
      <c r="CF1254" s="767"/>
      <c r="CG1254" s="767"/>
      <c r="CH1254" s="767"/>
      <c r="CI1254" s="767"/>
      <c r="CJ1254" s="767"/>
      <c r="CK1254" s="767"/>
      <c r="CL1254" s="767"/>
      <c r="CM1254" s="767"/>
      <c r="CN1254" s="767"/>
      <c r="CO1254" s="767"/>
      <c r="CP1254" s="767"/>
      <c r="CQ1254" s="767"/>
      <c r="CR1254" s="767"/>
      <c r="CS1254" s="767"/>
      <c r="CT1254" s="767"/>
      <c r="CU1254" s="767"/>
      <c r="CV1254" s="767"/>
      <c r="CW1254" s="767"/>
      <c r="CX1254" s="767"/>
      <c r="CY1254" s="767"/>
      <c r="CZ1254" s="767"/>
      <c r="DA1254" s="767"/>
      <c r="DB1254" s="767"/>
      <c r="DC1254" s="767"/>
      <c r="DD1254" s="767"/>
      <c r="DE1254" s="767"/>
      <c r="DF1254" s="767"/>
      <c r="DG1254" s="767"/>
      <c r="DH1254" s="767"/>
      <c r="DI1254" s="767"/>
      <c r="DJ1254" s="767"/>
      <c r="DK1254" s="767"/>
      <c r="DL1254" s="767"/>
      <c r="DM1254" s="767"/>
      <c r="DN1254" s="767"/>
      <c r="DO1254" s="767"/>
      <c r="DP1254" s="767"/>
      <c r="DQ1254" s="767"/>
      <c r="DR1254" s="767"/>
      <c r="DS1254" s="767"/>
      <c r="DT1254" s="767"/>
      <c r="DU1254" s="767"/>
      <c r="DV1254" s="767"/>
      <c r="DW1254" s="767"/>
      <c r="DX1254" s="767"/>
      <c r="DY1254" s="767"/>
      <c r="DZ1254" s="767"/>
      <c r="EA1254" s="767"/>
      <c r="EB1254" s="767"/>
      <c r="EC1254" s="767"/>
      <c r="ED1254" s="767"/>
      <c r="EE1254" s="767"/>
      <c r="EF1254" s="767"/>
      <c r="EG1254" s="767"/>
      <c r="EH1254" s="767"/>
      <c r="EI1254" s="767"/>
      <c r="EJ1254" s="767"/>
      <c r="EK1254" s="767"/>
      <c r="EL1254" s="767"/>
      <c r="EM1254" s="767"/>
      <c r="EN1254" s="767"/>
      <c r="EO1254" s="767"/>
      <c r="EP1254" s="767"/>
      <c r="EQ1254" s="767"/>
      <c r="ER1254" s="767"/>
      <c r="ES1254" s="767"/>
      <c r="ET1254" s="767"/>
      <c r="EU1254" s="767"/>
      <c r="EV1254" s="767"/>
      <c r="EW1254" s="767"/>
      <c r="EX1254" s="767"/>
      <c r="EY1254" s="767"/>
      <c r="EZ1254" s="767"/>
      <c r="FA1254" s="767"/>
      <c r="FB1254" s="767"/>
      <c r="FC1254" s="767"/>
      <c r="FD1254" s="767"/>
      <c r="FE1254" s="767"/>
      <c r="FF1254" s="767"/>
      <c r="FG1254" s="767"/>
      <c r="FH1254" s="767"/>
      <c r="FI1254" s="767"/>
      <c r="FJ1254" s="767"/>
      <c r="FK1254" s="767"/>
      <c r="FL1254" s="767"/>
      <c r="FM1254" s="767"/>
      <c r="FN1254" s="767"/>
      <c r="FO1254" s="767"/>
      <c r="FP1254" s="767"/>
      <c r="FQ1254" s="767"/>
      <c r="FR1254" s="767"/>
      <c r="FS1254" s="767"/>
      <c r="FT1254" s="767"/>
      <c r="FU1254" s="767"/>
      <c r="FV1254" s="767"/>
      <c r="FW1254" s="767"/>
      <c r="FX1254" s="767"/>
      <c r="FY1254" s="767"/>
      <c r="FZ1254" s="767"/>
      <c r="GA1254" s="767"/>
      <c r="GB1254" s="767"/>
      <c r="GC1254" s="767"/>
      <c r="GD1254" s="767"/>
      <c r="GE1254" s="767"/>
      <c r="GF1254" s="767"/>
      <c r="GG1254" s="767"/>
      <c r="GH1254" s="767"/>
      <c r="GI1254" s="767"/>
      <c r="GJ1254" s="767"/>
      <c r="GK1254" s="767"/>
      <c r="GL1254" s="767"/>
      <c r="GM1254" s="767"/>
      <c r="GN1254" s="767"/>
      <c r="GO1254" s="767"/>
      <c r="GP1254" s="767"/>
      <c r="GQ1254" s="767"/>
      <c r="GR1254" s="767"/>
      <c r="GS1254" s="767"/>
      <c r="GT1254" s="767"/>
      <c r="GU1254" s="767"/>
      <c r="GV1254" s="767"/>
      <c r="GW1254" s="767"/>
      <c r="GX1254" s="767"/>
      <c r="GY1254" s="767"/>
      <c r="GZ1254" s="767"/>
      <c r="HA1254" s="767"/>
      <c r="HB1254" s="767"/>
      <c r="HC1254" s="767"/>
    </row>
    <row r="1255" spans="1:211" s="864" customFormat="1" ht="13.9" hidden="1" customHeight="1">
      <c r="A1255" s="307"/>
      <c r="B1255" s="351"/>
      <c r="C1255" s="971" t="str">
        <f>IF('1C TSspéc19'!U$17&lt;&gt;0,'1C TSspéc19'!$B$12,"")</f>
        <v/>
      </c>
      <c r="D1255" s="972"/>
      <c r="E1255" s="973"/>
      <c r="F1255" s="93">
        <f>IF(AND($C1255='1C TSspéc19'!$B$12,'1C TSspéc19'!$B$16="spécifiques",'1C TSspéc19'!$U$17&lt;&gt;""),'1C TSspéc19'!$U$21,"")</f>
        <v>0</v>
      </c>
      <c r="G1255" s="863"/>
      <c r="H1255" s="745">
        <v>0.21</v>
      </c>
      <c r="I1255" s="747">
        <v>1</v>
      </c>
      <c r="J1255" s="312"/>
      <c r="K1255" s="680">
        <f t="shared" si="328"/>
        <v>0</v>
      </c>
      <c r="L1255" s="556">
        <f>IF(OR('1C TSspéc19'!$B$12="",'1C TSspéc19'!U$30=0),0,IF(AND('1C TSspéc19'!$B$12&lt;&gt;"",$K$2="Pôle",'1C TSspéc19'!$C$12="OUI"),(('1C TSspéc19'!U$22+'1C TSspéc19'!U$23+'1C TSspéc19'!U$24+'1C TSspéc19'!U$25+'1C TSspéc19'!U$29)/'1C TSspéc19'!U$17),IF(AND('1C TSspéc19'!$B$12&lt;&gt;"",$K$2="Pôle",'1C TSspéc19'!$C$12="NON"),(('1C TSspéc19'!U$22+'1C TSspéc19'!U$23+'1C TSspéc19'!U$24+'1C TSspéc19'!U$25+'1C TSspéc19'!U$29)/'1C TSspéc19'!U$30),IF(AND('1C TSspéc19'!$B$12&lt;&gt;"",$K$2&lt;&gt;"Pôle",'1C TSspéc19'!$C$12="OUI"),(('1C TSspéc19'!U$22+'1C TSspéc19'!U$23+'1C TSspéc19'!U$24+'1C TSspéc19'!U$25+'1C TSspéc19'!U$26+'1C TSspéc19'!U$27+'1C TSspéc19'!U$28+'1C TSspéc19'!U$29)/'1C TSspéc19'!U$17),IF(AND('1C TSspéc19'!$B$12&lt;&gt;"",$K$2&lt;&gt;"Pôle",'1C TSspéc19'!$C$12="NON"),(('1C TSspéc19'!U$22+'1C TSspéc19'!U$23+'1C TSspéc19'!U$24+'1C TSspéc19'!U$25+'1C TSspéc19'!U$26+'1C TSspéc19'!U$27+'1C TSspéc19'!U$28+'1C TSspéc19'!U$29)/'1C TSspéc19'!U$30))))))</f>
        <v>0</v>
      </c>
      <c r="M1255" s="556">
        <f>IF(OR('1C TSspéc19'!$B$12="",'1C TSspéc19'!U$30=0),0,IF(AND('1C TSspéc19'!$B$12&lt;&gt;"",$K$2="Pôle",'1C TSspéc19'!$C$12="OUI"),(('1C TSspéc19'!U$26+'1C TSspéc19'!U$27+'1C TSspéc19'!U$28)/'1C TSspéc19'!U$17),IF(AND('1C TSspéc19'!$B$12&lt;&gt;"",$K$2="Pôle",'1C TSspéc19'!$C$12="NON"),(('1C TSspéc19'!U$26+'1C TSspéc19'!U$27+'1C TSspéc19'!U$28)/'1C TSspéc19'!U$30),IF(AND('1C TSspéc19'!$B$12&lt;&gt;"",$K$2&lt;&gt;"Pôle"),0))))</f>
        <v>0</v>
      </c>
      <c r="N1255" s="557">
        <f>IF(AND('1C TSspéc19'!$B$12&lt;&gt;0,'1C TSspéc19'!$U$30&lt;&gt;0),L1255+M1255,0)</f>
        <v>0</v>
      </c>
      <c r="O1255" s="893" t="str">
        <f>IF(AND('1C TSspéc19'!$U$17&lt;&gt;0,'1C TSspéc19'!$C$12="OUI"),'1C TSspéc19'!$U$35/'1C TSspéc19'!$U$17,"")</f>
        <v/>
      </c>
      <c r="P1255" s="543" t="str">
        <f>IF(AND('1C TSspéc19'!$U$17&lt;&gt;0,'1C TSspéc19'!$C$12="OUI"),'1C TSspéc19'!$U$36/'1C TSspéc19'!$U$17,"")</f>
        <v/>
      </c>
      <c r="Q1255" s="543" t="str">
        <f>IF(AND('1C TSspéc19'!$U$17&lt;&gt;0,'1C TSspéc19'!$C$12="OUI"),'1C TSspéc19'!$U$37/'1C TSspéc19'!$U$17,"")</f>
        <v/>
      </c>
      <c r="R1255" s="543" t="str">
        <f>IF(AND('1C TSspéc19'!$U$17&lt;&gt;0,'1C TSspéc19'!$C$12="OUI"),'1C TSspéc19'!$U$38/'1C TSspéc19'!$U$17,"")</f>
        <v/>
      </c>
      <c r="S1255" s="543" t="str">
        <f>IF(AND('1C TSspéc19'!$U$17&lt;&gt;0,'1C TSspéc19'!$C$12="OUI"),'1C TSspéc19'!$U$39/'1C TSspéc19'!$U$17,"")</f>
        <v/>
      </c>
      <c r="T1255" s="543" t="str">
        <f>IF(AND('1C TSspéc19'!$U$17&lt;&gt;0,'1C TSspéc19'!$C$12="OUI"),'1C TSspéc19'!$U$40/'1C TSspéc19'!$U$17,"")</f>
        <v/>
      </c>
      <c r="U1255" s="543" t="str">
        <f>IF(AND('1C TSspéc19'!$U$17&lt;&gt;0,'1C TSspéc19'!$C$12="OUI"),'1C TSspéc19'!$U$41/'1C TSspéc19'!$U$17,"")</f>
        <v/>
      </c>
      <c r="V1255" s="543" t="str">
        <f>IF(AND('1C TSspéc19'!$U$17&lt;&gt;0,'1C TSspéc19'!$C$12="OUI"),'1C TSspéc19'!$U$42/'1C TSspéc19'!$U$17,"")</f>
        <v/>
      </c>
      <c r="W1255" s="543" t="str">
        <f>IF(AND('1C TSspéc19'!$U$17&lt;&gt;0,'1C TSspéc19'!$C$12="OUI"),'1C TSspéc19'!$U$43/'1C TSspéc19'!$U$17,"")</f>
        <v/>
      </c>
      <c r="X1255" s="543" t="str">
        <f>IF(AND('1C TSspéc19'!$U$17&lt;&gt;0,'1C TSspéc19'!$C$12="OUI"),'1C TSspéc19'!$U$44/'1C TSspéc19'!$U$17,"")</f>
        <v/>
      </c>
      <c r="Y1255" s="543" t="str">
        <f>IF(AND('1C TSspéc19'!$U$17&lt;&gt;0,'1C TSspéc19'!$C$12="OUI"),'1C TSspéc19'!$U$45/'1C TSspéc19'!$U$17,"")</f>
        <v/>
      </c>
      <c r="Z1255" s="543" t="str">
        <f>IF(AND('1C TSspéc19'!$U$17&lt;&gt;0,'1C TSspéc19'!$C$12="OUI"),'1C TSspéc19'!$U$46/'1C TSspéc19'!$U$17,"")</f>
        <v/>
      </c>
      <c r="AA1255" s="543" t="str">
        <f>IF(AND('1C TSspéc19'!$U$17&lt;&gt;0,'1C TSspéc19'!$C$12="OUI"),'1C TSspéc19'!$U$47/'1C TSspéc19'!$U$17,"")</f>
        <v/>
      </c>
      <c r="AB1255" s="543" t="str">
        <f>IF(AND('1C TSspéc19'!$U$17&lt;&gt;0,'1C TSspéc19'!$C$12="OUI"),'1C TSspéc19'!$U$48/'1C TSspéc19'!$U$17,"")</f>
        <v/>
      </c>
      <c r="AC1255" s="543" t="str">
        <f>IF(AND('1C TSspéc19'!$U$17&lt;&gt;0,'1C TSspéc19'!$C$12="OUI"),'1C TSspéc19'!$U$49/'1C TSspéc19'!$U$17,"")</f>
        <v/>
      </c>
      <c r="AD1255" s="543" t="str">
        <f>IF(AND('1C TSspéc19'!$U$17&lt;&gt;0,'1C TSspéc19'!$C$12="OUI"),'1C TSspéc19'!$U$50/'1C TSspéc19'!$U$17,"")</f>
        <v/>
      </c>
      <c r="AE1255" s="543" t="str">
        <f>IF(AND('1C TSspéc19'!$U$17&lt;&gt;0,'1C TSspéc19'!$C$12="OUI"),'1C TSspéc19'!$U$51/'1C TSspéc19'!$U$17,"")</f>
        <v/>
      </c>
      <c r="AF1255" s="543" t="str">
        <f>IF(AND('1C TSspéc19'!$U$17&lt;&gt;0,'1C TSspéc19'!$C$12="OUI"),'1C TSspéc19'!$U$52/'1C TSspéc19'!$U$17,"")</f>
        <v/>
      </c>
      <c r="AG1255" s="543" t="str">
        <f>IF(AND('1C TSspéc19'!$U$17&lt;&gt;0,'1C TSspéc19'!$C$12="OUI"),'1C TSspéc19'!$U$53/'1C TSspéc19'!$U$17,"")</f>
        <v/>
      </c>
      <c r="AH1255" s="543" t="str">
        <f>IF(AND('1C TSspéc19'!$U$17&lt;&gt;0,'1C TSspéc19'!$C$12="OUI"),'1C TSspéc19'!$U$54/'1C TSspéc19'!$U$17,"")</f>
        <v/>
      </c>
      <c r="AI1255" s="543" t="str">
        <f>IF(AND('1C TSspéc19'!$U$17&lt;&gt;0,'1C TSspéc19'!$C$12="OUI"),'1C TSspéc19'!$U$55/'1C TSspéc19'!$U$17,"")</f>
        <v/>
      </c>
      <c r="AJ1255" s="543" t="str">
        <f>IF(AND('1C TSspéc19'!$U$17&lt;&gt;0,'1C TSspéc19'!$C$12="OUI"),'1C TSspéc19'!$U$56/'1C TSspéc19'!$U$17,"")</f>
        <v/>
      </c>
      <c r="AK1255" s="543" t="str">
        <f>IF(AND('1C TSspéc19'!$U$17&lt;&gt;0,'1C TSspéc19'!$C$12="OUI"),'1C TSspéc19'!$U$57/'1C TSspéc19'!$U$17,"")</f>
        <v/>
      </c>
      <c r="AL1255" s="72">
        <f>IF(AND('1C TSspéc19'!$U$17&lt;&gt;0,'1C TSspéc19'!$C$12="OUI"),N1255+AK1255,N1255)</f>
        <v>0</v>
      </c>
      <c r="AM1255" s="417">
        <f t="shared" si="329"/>
        <v>0</v>
      </c>
      <c r="AN1255" s="417">
        <f t="shared" si="330"/>
        <v>0</v>
      </c>
      <c r="AO1255" s="418" t="str">
        <f>IF(AND('1C TSspéc19'!$U$17&lt;&gt;0,'1C TSspéc19'!$U$30&lt;&gt;0),AM1255+AN1255,"")</f>
        <v/>
      </c>
      <c r="AP1255" s="573" t="str">
        <f>IF(AND('1C TSspéc19'!$U$17&lt;&gt;0,'1C TSspéc19'!$U$30&lt;&gt;0),AM1255-AR1255,"")</f>
        <v/>
      </c>
      <c r="AQ1255" s="583">
        <f t="shared" si="331"/>
        <v>0</v>
      </c>
      <c r="AR1255" s="596"/>
      <c r="AS1255" s="102"/>
      <c r="AT1255" s="27" t="str">
        <f>IF(('1C TSspéc19'!U$17*FICHE!$C$14&lt;J1255),"Forfait limité à "&amp;FICHE!$C$14&amp;"€/jour","")</f>
        <v/>
      </c>
      <c r="AU1255" s="592"/>
      <c r="AV1255" s="824"/>
      <c r="AW1255" s="824"/>
      <c r="AX1255" s="824"/>
      <c r="AY1255" s="824"/>
      <c r="AZ1255" s="824"/>
      <c r="BA1255" s="767"/>
      <c r="BB1255" s="767"/>
      <c r="BC1255" s="767"/>
      <c r="BD1255" s="767"/>
      <c r="BE1255" s="767"/>
      <c r="BF1255" s="767"/>
      <c r="BG1255" s="767"/>
      <c r="BH1255" s="767"/>
      <c r="BI1255" s="767"/>
      <c r="BJ1255" s="767"/>
      <c r="BK1255" s="767"/>
      <c r="BL1255" s="767"/>
      <c r="BM1255" s="767"/>
      <c r="BN1255" s="767"/>
      <c r="BO1255" s="767"/>
      <c r="BP1255" s="767"/>
      <c r="BQ1255" s="767"/>
      <c r="BR1255" s="767"/>
      <c r="BS1255" s="767"/>
      <c r="BT1255" s="767"/>
      <c r="BU1255" s="767"/>
      <c r="BV1255" s="767"/>
      <c r="BW1255" s="767"/>
      <c r="BX1255" s="767"/>
      <c r="BY1255" s="767"/>
      <c r="BZ1255" s="767"/>
      <c r="CA1255" s="767"/>
      <c r="CB1255" s="767"/>
      <c r="CC1255" s="767"/>
      <c r="CD1255" s="767"/>
      <c r="CE1255" s="767"/>
      <c r="CF1255" s="767"/>
      <c r="CG1255" s="767"/>
      <c r="CH1255" s="767"/>
      <c r="CI1255" s="767"/>
      <c r="CJ1255" s="767"/>
      <c r="CK1255" s="767"/>
      <c r="CL1255" s="767"/>
      <c r="CM1255" s="767"/>
      <c r="CN1255" s="767"/>
      <c r="CO1255" s="767"/>
      <c r="CP1255" s="767"/>
      <c r="CQ1255" s="767"/>
      <c r="CR1255" s="767"/>
      <c r="CS1255" s="767"/>
      <c r="CT1255" s="767"/>
      <c r="CU1255" s="767"/>
      <c r="CV1255" s="767"/>
      <c r="CW1255" s="767"/>
      <c r="CX1255" s="767"/>
      <c r="CY1255" s="767"/>
      <c r="CZ1255" s="767"/>
      <c r="DA1255" s="767"/>
      <c r="DB1255" s="767"/>
      <c r="DC1255" s="767"/>
      <c r="DD1255" s="767"/>
      <c r="DE1255" s="767"/>
      <c r="DF1255" s="767"/>
      <c r="DG1255" s="767"/>
      <c r="DH1255" s="767"/>
      <c r="DI1255" s="767"/>
      <c r="DJ1255" s="767"/>
      <c r="DK1255" s="767"/>
      <c r="DL1255" s="767"/>
      <c r="DM1255" s="767"/>
      <c r="DN1255" s="767"/>
      <c r="DO1255" s="767"/>
      <c r="DP1255" s="767"/>
      <c r="DQ1255" s="767"/>
      <c r="DR1255" s="767"/>
      <c r="DS1255" s="767"/>
      <c r="DT1255" s="767"/>
      <c r="DU1255" s="767"/>
      <c r="DV1255" s="767"/>
      <c r="DW1255" s="767"/>
      <c r="DX1255" s="767"/>
      <c r="DY1255" s="767"/>
      <c r="DZ1255" s="767"/>
      <c r="EA1255" s="767"/>
      <c r="EB1255" s="767"/>
      <c r="EC1255" s="767"/>
      <c r="ED1255" s="767"/>
      <c r="EE1255" s="767"/>
      <c r="EF1255" s="767"/>
      <c r="EG1255" s="767"/>
      <c r="EH1255" s="767"/>
      <c r="EI1255" s="767"/>
      <c r="EJ1255" s="767"/>
      <c r="EK1255" s="767"/>
      <c r="EL1255" s="767"/>
      <c r="EM1255" s="767"/>
      <c r="EN1255" s="767"/>
      <c r="EO1255" s="767"/>
      <c r="EP1255" s="767"/>
      <c r="EQ1255" s="767"/>
      <c r="ER1255" s="767"/>
      <c r="ES1255" s="767"/>
      <c r="ET1255" s="767"/>
      <c r="EU1255" s="767"/>
      <c r="EV1255" s="767"/>
      <c r="EW1255" s="767"/>
      <c r="EX1255" s="767"/>
      <c r="EY1255" s="767"/>
      <c r="EZ1255" s="767"/>
      <c r="FA1255" s="767"/>
      <c r="FB1255" s="767"/>
      <c r="FC1255" s="767"/>
      <c r="FD1255" s="767"/>
      <c r="FE1255" s="767"/>
      <c r="FF1255" s="767"/>
      <c r="FG1255" s="767"/>
      <c r="FH1255" s="767"/>
      <c r="FI1255" s="767"/>
      <c r="FJ1255" s="767"/>
      <c r="FK1255" s="767"/>
      <c r="FL1255" s="767"/>
      <c r="FM1255" s="767"/>
      <c r="FN1255" s="767"/>
      <c r="FO1255" s="767"/>
      <c r="FP1255" s="767"/>
      <c r="FQ1255" s="767"/>
      <c r="FR1255" s="767"/>
      <c r="FS1255" s="767"/>
      <c r="FT1255" s="767"/>
      <c r="FU1255" s="767"/>
      <c r="FV1255" s="767"/>
      <c r="FW1255" s="767"/>
      <c r="FX1255" s="767"/>
      <c r="FY1255" s="767"/>
      <c r="FZ1255" s="767"/>
      <c r="GA1255" s="767"/>
      <c r="GB1255" s="767"/>
      <c r="GC1255" s="767"/>
      <c r="GD1255" s="767"/>
      <c r="GE1255" s="767"/>
      <c r="GF1255" s="767"/>
      <c r="GG1255" s="767"/>
      <c r="GH1255" s="767"/>
      <c r="GI1255" s="767"/>
      <c r="GJ1255" s="767"/>
      <c r="GK1255" s="767"/>
      <c r="GL1255" s="767"/>
      <c r="GM1255" s="767"/>
      <c r="GN1255" s="767"/>
      <c r="GO1255" s="767"/>
      <c r="GP1255" s="767"/>
      <c r="GQ1255" s="767"/>
      <c r="GR1255" s="767"/>
      <c r="GS1255" s="767"/>
      <c r="GT1255" s="767"/>
      <c r="GU1255" s="767"/>
      <c r="GV1255" s="767"/>
      <c r="GW1255" s="767"/>
      <c r="GX1255" s="767"/>
      <c r="GY1255" s="767"/>
      <c r="GZ1255" s="767"/>
      <c r="HA1255" s="767"/>
      <c r="HB1255" s="767"/>
      <c r="HC1255" s="767"/>
    </row>
    <row r="1256" spans="1:211" s="864" customFormat="1" ht="13.9" hidden="1" customHeight="1">
      <c r="A1256" s="307"/>
      <c r="B1256" s="351"/>
      <c r="C1256" s="971" t="str">
        <f>IF('1C TSspéc19'!V$17&lt;&gt;0,'1C TSspéc19'!$B$12,"")</f>
        <v/>
      </c>
      <c r="D1256" s="972"/>
      <c r="E1256" s="973"/>
      <c r="F1256" s="93">
        <f>IF(AND($C1256='1C TSspéc19'!$B$12,'1C TSspéc19'!$B$16="spécifiques",'1C TSspéc19'!$V$17&lt;&gt;""),'1C TSspéc19'!$V$21,"")</f>
        <v>0</v>
      </c>
      <c r="G1256" s="863"/>
      <c r="H1256" s="745">
        <v>0.21</v>
      </c>
      <c r="I1256" s="747">
        <v>1</v>
      </c>
      <c r="J1256" s="312"/>
      <c r="K1256" s="680">
        <f t="shared" si="328"/>
        <v>0</v>
      </c>
      <c r="L1256" s="556">
        <f>IF(OR('1C TSspéc19'!$B$12="",'1C TSspéc19'!V$30=0),0,IF(AND('1C TSspéc19'!$B$12&lt;&gt;"",$K$2="Pôle",'1C TSspéc19'!$C$12="OUI"),(('1C TSspéc19'!V$22+'1C TSspéc19'!V$23+'1C TSspéc19'!V$24+'1C TSspéc19'!V$25+'1C TSspéc19'!V$29)/'1C TSspéc19'!V$17),IF(AND('1C TSspéc19'!$B$12&lt;&gt;"",$K$2="Pôle",'1C TSspéc19'!$C$12="NON"),(('1C TSspéc19'!V$22+'1C TSspéc19'!V$23+'1C TSspéc19'!V$24+'1C TSspéc19'!V$25+'1C TSspéc19'!V$29)/'1C TSspéc19'!V$30),IF(AND('1C TSspéc19'!$B$12&lt;&gt;"",$K$2&lt;&gt;"Pôle",'1C TSspéc19'!$C$12="OUI"),(('1C TSspéc19'!V$22+'1C TSspéc19'!V$23+'1C TSspéc19'!V$24+'1C TSspéc19'!V$25+'1C TSspéc19'!V$26+'1C TSspéc19'!V$27+'1C TSspéc19'!V$28+'1C TSspéc19'!V$29)/'1C TSspéc19'!V$17),IF(AND('1C TSspéc19'!$B$12&lt;&gt;"",$K$2&lt;&gt;"Pôle",'1C TSspéc19'!$C$12="NON"),(('1C TSspéc19'!V$22+'1C TSspéc19'!V$23+'1C TSspéc19'!V$24+'1C TSspéc19'!V$25+'1C TSspéc19'!V$26+'1C TSspéc19'!V$27+'1C TSspéc19'!V$28+'1C TSspéc19'!V$29)/'1C TSspéc19'!V$30))))))</f>
        <v>0</v>
      </c>
      <c r="M1256" s="556">
        <f>IF(OR('1C TSspéc19'!$B$12="",'1C TSspéc19'!V$30=0),0,IF(AND('1C TSspéc19'!$B$12&lt;&gt;"",$K$2="Pôle",'1C TSspéc19'!$C$12="OUI"),(('1C TSspéc19'!V$26+'1C TSspéc19'!V$27+'1C TSspéc19'!V$28)/'1C TSspéc19'!V$17),IF(AND('1C TSspéc19'!$B$12&lt;&gt;"",$K$2="Pôle",'1C TSspéc19'!$C$12="NON"),(('1C TSspéc19'!V$26+'1C TSspéc19'!V$27+'1C TSspéc19'!V$28)/'1C TSspéc19'!V$30),IF(AND('1C TSspéc19'!$B$12&lt;&gt;"",$K$2&lt;&gt;"Pôle"),0))))</f>
        <v>0</v>
      </c>
      <c r="N1256" s="557">
        <f>IF(AND('1C TSspéc19'!$B$12&lt;&gt;0,'1C TSspéc19'!$V$30&lt;&gt;0),L1256+M1256,0)</f>
        <v>0</v>
      </c>
      <c r="O1256" s="893" t="str">
        <f>IF(AND('1C TSspéc19'!$V$17&lt;&gt;0,'1C TSspéc19'!$C$12="OUI"),'1C TSspéc19'!$V$35/'1C TSspéc19'!$V$17,"")</f>
        <v/>
      </c>
      <c r="P1256" s="543" t="str">
        <f>IF(AND('1C TSspéc19'!$V$17&lt;&gt;0,'1C TSspéc19'!$C$12="OUI"),'1C TSspéc19'!$V$36/'1C TSspéc19'!$V$17,"")</f>
        <v/>
      </c>
      <c r="Q1256" s="543" t="str">
        <f>IF(AND('1C TSspéc19'!$V$17&lt;&gt;0,'1C TSspéc19'!$C$12="OUI"),'1C TSspéc19'!$V$37/'1C TSspéc19'!$V$17,"")</f>
        <v/>
      </c>
      <c r="R1256" s="543" t="str">
        <f>IF(AND('1C TSspéc19'!$V$17&lt;&gt;0,'1C TSspéc19'!$C$12="OUI"),'1C TSspéc19'!$V$38/'1C TSspéc19'!$V$17,"")</f>
        <v/>
      </c>
      <c r="S1256" s="543" t="str">
        <f>IF(AND('1C TSspéc19'!$V$17&lt;&gt;0,'1C TSspéc19'!$C$12="OUI"),'1C TSspéc19'!$V$39/'1C TSspéc19'!$V$17,"")</f>
        <v/>
      </c>
      <c r="T1256" s="543" t="str">
        <f>IF(AND('1C TSspéc19'!$V$17&lt;&gt;0,'1C TSspéc19'!$C$12="OUI"),'1C TSspéc19'!$V$40/'1C TSspéc19'!$V$17,"")</f>
        <v/>
      </c>
      <c r="U1256" s="543" t="str">
        <f>IF(AND('1C TSspéc19'!$V$17&lt;&gt;0,'1C TSspéc19'!$C$12="OUI"),'1C TSspéc19'!$V$41/'1C TSspéc19'!$V$17,"")</f>
        <v/>
      </c>
      <c r="V1256" s="543" t="str">
        <f>IF(AND('1C TSspéc19'!$V$17&lt;&gt;0,'1C TSspéc19'!$C$12="OUI"),'1C TSspéc19'!$V$42/'1C TSspéc19'!$V$17,"")</f>
        <v/>
      </c>
      <c r="W1256" s="543" t="str">
        <f>IF(AND('1C TSspéc19'!$V$17&lt;&gt;0,'1C TSspéc19'!$C$12="OUI"),'1C TSspéc19'!$V$43/'1C TSspéc19'!$V$17,"")</f>
        <v/>
      </c>
      <c r="X1256" s="543" t="str">
        <f>IF(AND('1C TSspéc19'!$V$17&lt;&gt;0,'1C TSspéc19'!$C$12="OUI"),'1C TSspéc19'!$V$44/'1C TSspéc19'!$V$17,"")</f>
        <v/>
      </c>
      <c r="Y1256" s="543" t="str">
        <f>IF(AND('1C TSspéc19'!$V$17&lt;&gt;0,'1C TSspéc19'!$C$12="OUI"),'1C TSspéc19'!$V$45/'1C TSspéc19'!$V$17,"")</f>
        <v/>
      </c>
      <c r="Z1256" s="543" t="str">
        <f>IF(AND('1C TSspéc19'!$V$17&lt;&gt;0,'1C TSspéc19'!$C$12="OUI"),'1C TSspéc19'!$V$46/'1C TSspéc19'!$V$17,"")</f>
        <v/>
      </c>
      <c r="AA1256" s="543" t="str">
        <f>IF(AND('1C TSspéc19'!$V$17&lt;&gt;0,'1C TSspéc19'!$C$12="OUI"),'1C TSspéc19'!$V$47/'1C TSspéc19'!$V$17,"")</f>
        <v/>
      </c>
      <c r="AB1256" s="543" t="str">
        <f>IF(AND('1C TSspéc19'!$V$17&lt;&gt;0,'1C TSspéc19'!$C$12="OUI"),'1C TSspéc19'!$V$48/'1C TSspéc19'!$V$17,"")</f>
        <v/>
      </c>
      <c r="AC1256" s="543" t="str">
        <f>IF(AND('1C TSspéc19'!$V$17&lt;&gt;0,'1C TSspéc19'!$C$12="OUI"),'1C TSspéc19'!$V$49/'1C TSspéc19'!$V$17,"")</f>
        <v/>
      </c>
      <c r="AD1256" s="543" t="str">
        <f>IF(AND('1C TSspéc19'!$V$17&lt;&gt;0,'1C TSspéc19'!$C$12="OUI"),'1C TSspéc19'!$V$50/'1C TSspéc19'!$V$17,"")</f>
        <v/>
      </c>
      <c r="AE1256" s="543" t="str">
        <f>IF(AND('1C TSspéc19'!$V$17&lt;&gt;0,'1C TSspéc19'!$C$12="OUI"),'1C TSspéc19'!$V$51/'1C TSspéc19'!$V$17,"")</f>
        <v/>
      </c>
      <c r="AF1256" s="543" t="str">
        <f>IF(AND('1C TSspéc19'!$V$17&lt;&gt;0,'1C TSspéc19'!$C$12="OUI"),'1C TSspéc19'!$V$52/'1C TSspéc19'!$V$17,"")</f>
        <v/>
      </c>
      <c r="AG1256" s="543" t="str">
        <f>IF(AND('1C TSspéc19'!$V$17&lt;&gt;0,'1C TSspéc19'!$C$12="OUI"),'1C TSspéc19'!$V$53/'1C TSspéc19'!$V$17,"")</f>
        <v/>
      </c>
      <c r="AH1256" s="543" t="str">
        <f>IF(AND('1C TSspéc19'!$V$17&lt;&gt;0,'1C TSspéc19'!$C$12="OUI"),'1C TSspéc19'!$V$54/'1C TSspéc19'!$V$17,"")</f>
        <v/>
      </c>
      <c r="AI1256" s="543" t="str">
        <f>IF(AND('1C TSspéc19'!$V$17&lt;&gt;0,'1C TSspéc19'!$C$12="OUI"),'1C TSspéc19'!$V$55/'1C TSspéc19'!$V$17,"")</f>
        <v/>
      </c>
      <c r="AJ1256" s="543" t="str">
        <f>IF(AND('1C TSspéc19'!$V$17&lt;&gt;0,'1C TSspéc19'!$C$12="OUI"),'1C TSspéc19'!$V$56/'1C TSspéc19'!$V$17,"")</f>
        <v/>
      </c>
      <c r="AK1256" s="543" t="str">
        <f>IF(AND('1C TSspéc19'!$V$17&lt;&gt;0,'1C TSspéc19'!$C$12="OUI"),'1C TSspéc19'!$V$57/'1C TSspéc19'!$V$17,"")</f>
        <v/>
      </c>
      <c r="AL1256" s="72">
        <f>IF(AND('1C TSspéc19'!$V$17&lt;&gt;0,'1C TSspéc19'!$C$12="OUI"),N1256+AK1256,N1256)</f>
        <v>0</v>
      </c>
      <c r="AM1256" s="417">
        <f t="shared" si="329"/>
        <v>0</v>
      </c>
      <c r="AN1256" s="417">
        <f t="shared" si="330"/>
        <v>0</v>
      </c>
      <c r="AO1256" s="418" t="str">
        <f>IF(AND('1C TSspéc19'!$V$17&lt;&gt;0,'1C TSspéc19'!$V$30&lt;&gt;0),AM1256+AN1256,"")</f>
        <v/>
      </c>
      <c r="AP1256" s="573" t="str">
        <f>IF(AND('1C TSspéc19'!$V$17&lt;&gt;0,'1C TSspéc19'!$V$30&lt;&gt;0),AM1256-AR1256,"")</f>
        <v/>
      </c>
      <c r="AQ1256" s="583">
        <f t="shared" si="331"/>
        <v>0</v>
      </c>
      <c r="AR1256" s="596"/>
      <c r="AS1256" s="102"/>
      <c r="AT1256" s="27" t="str">
        <f>IF(('1C TSspéc19'!V$17*FICHE!$C$14&lt;J1256),"Forfait limité à "&amp;FICHE!$C$14&amp;"€/jour","")</f>
        <v/>
      </c>
      <c r="AU1256" s="592"/>
      <c r="AV1256" s="824"/>
      <c r="AW1256" s="824"/>
      <c r="AX1256" s="824"/>
      <c r="AY1256" s="824"/>
      <c r="AZ1256" s="824"/>
      <c r="BA1256" s="767"/>
      <c r="BB1256" s="767"/>
      <c r="BC1256" s="767"/>
      <c r="BD1256" s="767"/>
      <c r="BE1256" s="767"/>
      <c r="BF1256" s="767"/>
      <c r="BG1256" s="767"/>
      <c r="BH1256" s="767"/>
      <c r="BI1256" s="767"/>
      <c r="BJ1256" s="767"/>
      <c r="BK1256" s="767"/>
      <c r="BL1256" s="767"/>
      <c r="BM1256" s="767"/>
      <c r="BN1256" s="767"/>
      <c r="BO1256" s="767"/>
      <c r="BP1256" s="767"/>
      <c r="BQ1256" s="767"/>
      <c r="BR1256" s="767"/>
      <c r="BS1256" s="767"/>
      <c r="BT1256" s="767"/>
      <c r="BU1256" s="767"/>
      <c r="BV1256" s="767"/>
      <c r="BW1256" s="767"/>
      <c r="BX1256" s="767"/>
      <c r="BY1256" s="767"/>
      <c r="BZ1256" s="767"/>
      <c r="CA1256" s="767"/>
      <c r="CB1256" s="767"/>
      <c r="CC1256" s="767"/>
      <c r="CD1256" s="767"/>
      <c r="CE1256" s="767"/>
      <c r="CF1256" s="767"/>
      <c r="CG1256" s="767"/>
      <c r="CH1256" s="767"/>
      <c r="CI1256" s="767"/>
      <c r="CJ1256" s="767"/>
      <c r="CK1256" s="767"/>
      <c r="CL1256" s="767"/>
      <c r="CM1256" s="767"/>
      <c r="CN1256" s="767"/>
      <c r="CO1256" s="767"/>
      <c r="CP1256" s="767"/>
      <c r="CQ1256" s="767"/>
      <c r="CR1256" s="767"/>
      <c r="CS1256" s="767"/>
      <c r="CT1256" s="767"/>
      <c r="CU1256" s="767"/>
      <c r="CV1256" s="767"/>
      <c r="CW1256" s="767"/>
      <c r="CX1256" s="767"/>
      <c r="CY1256" s="767"/>
      <c r="CZ1256" s="767"/>
      <c r="DA1256" s="767"/>
      <c r="DB1256" s="767"/>
      <c r="DC1256" s="767"/>
      <c r="DD1256" s="767"/>
      <c r="DE1256" s="767"/>
      <c r="DF1256" s="767"/>
      <c r="DG1256" s="767"/>
      <c r="DH1256" s="767"/>
      <c r="DI1256" s="767"/>
      <c r="DJ1256" s="767"/>
      <c r="DK1256" s="767"/>
      <c r="DL1256" s="767"/>
      <c r="DM1256" s="767"/>
      <c r="DN1256" s="767"/>
      <c r="DO1256" s="767"/>
      <c r="DP1256" s="767"/>
      <c r="DQ1256" s="767"/>
      <c r="DR1256" s="767"/>
      <c r="DS1256" s="767"/>
      <c r="DT1256" s="767"/>
      <c r="DU1256" s="767"/>
      <c r="DV1256" s="767"/>
      <c r="DW1256" s="767"/>
      <c r="DX1256" s="767"/>
      <c r="DY1256" s="767"/>
      <c r="DZ1256" s="767"/>
      <c r="EA1256" s="767"/>
      <c r="EB1256" s="767"/>
      <c r="EC1256" s="767"/>
      <c r="ED1256" s="767"/>
      <c r="EE1256" s="767"/>
      <c r="EF1256" s="767"/>
      <c r="EG1256" s="767"/>
      <c r="EH1256" s="767"/>
      <c r="EI1256" s="767"/>
      <c r="EJ1256" s="767"/>
      <c r="EK1256" s="767"/>
      <c r="EL1256" s="767"/>
      <c r="EM1256" s="767"/>
      <c r="EN1256" s="767"/>
      <c r="EO1256" s="767"/>
      <c r="EP1256" s="767"/>
      <c r="EQ1256" s="767"/>
      <c r="ER1256" s="767"/>
      <c r="ES1256" s="767"/>
      <c r="ET1256" s="767"/>
      <c r="EU1256" s="767"/>
      <c r="EV1256" s="767"/>
      <c r="EW1256" s="767"/>
      <c r="EX1256" s="767"/>
      <c r="EY1256" s="767"/>
      <c r="EZ1256" s="767"/>
      <c r="FA1256" s="767"/>
      <c r="FB1256" s="767"/>
      <c r="FC1256" s="767"/>
      <c r="FD1256" s="767"/>
      <c r="FE1256" s="767"/>
      <c r="FF1256" s="767"/>
      <c r="FG1256" s="767"/>
      <c r="FH1256" s="767"/>
      <c r="FI1256" s="767"/>
      <c r="FJ1256" s="767"/>
      <c r="FK1256" s="767"/>
      <c r="FL1256" s="767"/>
      <c r="FM1256" s="767"/>
      <c r="FN1256" s="767"/>
      <c r="FO1256" s="767"/>
      <c r="FP1256" s="767"/>
      <c r="FQ1256" s="767"/>
      <c r="FR1256" s="767"/>
      <c r="FS1256" s="767"/>
      <c r="FT1256" s="767"/>
      <c r="FU1256" s="767"/>
      <c r="FV1256" s="767"/>
      <c r="FW1256" s="767"/>
      <c r="FX1256" s="767"/>
      <c r="FY1256" s="767"/>
      <c r="FZ1256" s="767"/>
      <c r="GA1256" s="767"/>
      <c r="GB1256" s="767"/>
      <c r="GC1256" s="767"/>
      <c r="GD1256" s="767"/>
      <c r="GE1256" s="767"/>
      <c r="GF1256" s="767"/>
      <c r="GG1256" s="767"/>
      <c r="GH1256" s="767"/>
      <c r="GI1256" s="767"/>
      <c r="GJ1256" s="767"/>
      <c r="GK1256" s="767"/>
      <c r="GL1256" s="767"/>
      <c r="GM1256" s="767"/>
      <c r="GN1256" s="767"/>
      <c r="GO1256" s="767"/>
      <c r="GP1256" s="767"/>
      <c r="GQ1256" s="767"/>
      <c r="GR1256" s="767"/>
      <c r="GS1256" s="767"/>
      <c r="GT1256" s="767"/>
      <c r="GU1256" s="767"/>
      <c r="GV1256" s="767"/>
      <c r="GW1256" s="767"/>
      <c r="GX1256" s="767"/>
      <c r="GY1256" s="767"/>
      <c r="GZ1256" s="767"/>
      <c r="HA1256" s="767"/>
      <c r="HB1256" s="767"/>
      <c r="HC1256" s="767"/>
    </row>
    <row r="1257" spans="1:211" s="864" customFormat="1" ht="13.9" hidden="1" customHeight="1">
      <c r="A1257" s="307"/>
      <c r="B1257" s="351"/>
      <c r="C1257" s="971" t="str">
        <f>IF('1C TSspéc19'!W$17&lt;&gt;0,'1C TSspéc19'!$B$12,"")</f>
        <v/>
      </c>
      <c r="D1257" s="972"/>
      <c r="E1257" s="973"/>
      <c r="F1257" s="93">
        <f>IF(AND($C1257='1C TSspéc19'!$B$12,'1C TSspéc19'!$B$16="spécifiques",'1C TSspéc19'!$W$17&lt;&gt;""),'1C TSspéc19'!$W$21,"")</f>
        <v>0</v>
      </c>
      <c r="G1257" s="863"/>
      <c r="H1257" s="745">
        <v>0.21</v>
      </c>
      <c r="I1257" s="747">
        <v>1</v>
      </c>
      <c r="J1257" s="312"/>
      <c r="K1257" s="680">
        <f t="shared" si="328"/>
        <v>0</v>
      </c>
      <c r="L1257" s="556">
        <f>IF(OR('1C TSspéc19'!$B$12="",'1C TSspéc19'!W$30=0),0,IF(AND('1C TSspéc19'!$B$12&lt;&gt;"",$K$2="Pôle",'1C TSspéc19'!$C$12="OUI"),(('1C TSspéc19'!W$22+'1C TSspéc19'!W$23+'1C TSspéc19'!W$24+'1C TSspéc19'!W$25+'1C TSspéc19'!W$29)/'1C TSspéc19'!W$17),IF(AND('1C TSspéc19'!$B$12&lt;&gt;"",$K$2="Pôle",'1C TSspéc19'!$C$12="NON"),(('1C TSspéc19'!W$22+'1C TSspéc19'!W$23+'1C TSspéc19'!W$24+'1C TSspéc19'!W$25+'1C TSspéc19'!W$29)/'1C TSspéc19'!W$30),IF(AND('1C TSspéc19'!$B$12&lt;&gt;"",$K$2&lt;&gt;"Pôle",'1C TSspéc19'!$C$12="OUI"),(('1C TSspéc19'!W$22+'1C TSspéc19'!W$23+'1C TSspéc19'!W$24+'1C TSspéc19'!W$25+'1C TSspéc19'!W$26+'1C TSspéc19'!W$27+'1C TSspéc19'!W$28+'1C TSspéc19'!W$29)/'1C TSspéc19'!W$17),IF(AND('1C TSspéc19'!$B$12&lt;&gt;"",$K$2&lt;&gt;"Pôle",'1C TSspéc19'!$C$12="NON"),(('1C TSspéc19'!W$22+'1C TSspéc19'!W$23+'1C TSspéc19'!W$24+'1C TSspéc19'!W$25+'1C TSspéc19'!W$26+'1C TSspéc19'!W$27+'1C TSspéc19'!W$28+'1C TSspéc19'!W$29)/'1C TSspéc19'!W$30))))))</f>
        <v>0</v>
      </c>
      <c r="M1257" s="556">
        <f>IF(OR('1C TSspéc19'!$B$12="",'1C TSspéc19'!W$30=0),0,IF(AND('1C TSspéc19'!$B$12&lt;&gt;"",$K$2="Pôle",'1C TSspéc19'!$C$12="OUI"),(('1C TSspéc19'!W$26+'1C TSspéc19'!W$27+'1C TSspéc19'!W$28)/'1C TSspéc19'!W$17),IF(AND('1C TSspéc19'!$B$12&lt;&gt;"",$K$2="Pôle",'1C TSspéc19'!$C$12="NON"),(('1C TSspéc19'!W$26+'1C TSspéc19'!W$27+'1C TSspéc19'!W$28)/'1C TSspéc19'!W$30),IF(AND('1C TSspéc19'!$B$12&lt;&gt;"",$K$2&lt;&gt;"Pôle"),0))))</f>
        <v>0</v>
      </c>
      <c r="N1257" s="557">
        <f>IF(AND('1C TSspéc19'!$B$12&lt;&gt;0,'1C TSspéc19'!$W$30&lt;&gt;0),L1257+M1257,0)</f>
        <v>0</v>
      </c>
      <c r="O1257" s="893" t="str">
        <f>IF(AND('1C TSspéc19'!$W$17&lt;&gt;0,'1C TSspéc19'!$C$12="OUI"),'1C TSspéc19'!$W$35/'1C TSspéc19'!$W$17,"")</f>
        <v/>
      </c>
      <c r="P1257" s="543" t="str">
        <f>IF(AND('1C TSspéc19'!$W$17&lt;&gt;0,'1C TSspéc19'!$C$12="OUI"),'1C TSspéc19'!$W$36/'1C TSspéc19'!$W$17,"")</f>
        <v/>
      </c>
      <c r="Q1257" s="543" t="str">
        <f>IF(AND('1C TSspéc19'!$W$17&lt;&gt;0,'1C TSspéc19'!$C$12="OUI"),'1C TSspéc19'!$W$37/'1C TSspéc19'!$W$17,"")</f>
        <v/>
      </c>
      <c r="R1257" s="543" t="str">
        <f>IF(AND('1C TSspéc19'!$W$17&lt;&gt;0,'1C TSspéc19'!$C$12="OUI"),'1C TSspéc19'!$W$38/'1C TSspéc19'!$W$17,"")</f>
        <v/>
      </c>
      <c r="S1257" s="543" t="str">
        <f>IF(AND('1C TSspéc19'!$W$17&lt;&gt;0,'1C TSspéc19'!$C$12="OUI"),'1C TSspéc19'!$W$39/'1C TSspéc19'!$W$17,"")</f>
        <v/>
      </c>
      <c r="T1257" s="543" t="str">
        <f>IF(AND('1C TSspéc19'!$W$17&lt;&gt;0,'1C TSspéc19'!$C$12="OUI"),'1C TSspéc19'!$W$40/'1C TSspéc19'!$W$17,"")</f>
        <v/>
      </c>
      <c r="U1257" s="543" t="str">
        <f>IF(AND('1C TSspéc19'!$W$17&lt;&gt;0,'1C TSspéc19'!$C$12="OUI"),'1C TSspéc19'!$W$41/'1C TSspéc19'!$W$17,"")</f>
        <v/>
      </c>
      <c r="V1257" s="543" t="str">
        <f>IF(AND('1C TSspéc19'!$W$17&lt;&gt;0,'1C TSspéc19'!$C$12="OUI"),'1C TSspéc19'!$W$42/'1C TSspéc19'!$W$17,"")</f>
        <v/>
      </c>
      <c r="W1257" s="543" t="str">
        <f>IF(AND('1C TSspéc19'!$W$17&lt;&gt;0,'1C TSspéc19'!$C$12="OUI"),'1C TSspéc19'!$W$43/'1C TSspéc19'!$W$17,"")</f>
        <v/>
      </c>
      <c r="X1257" s="543" t="str">
        <f>IF(AND('1C TSspéc19'!$W$17&lt;&gt;0,'1C TSspéc19'!$C$12="OUI"),'1C TSspéc19'!$W$44/'1C TSspéc19'!$W$17,"")</f>
        <v/>
      </c>
      <c r="Y1257" s="543" t="str">
        <f>IF(AND('1C TSspéc19'!$W$17&lt;&gt;0,'1C TSspéc19'!$C$12="OUI"),'1C TSspéc19'!$W$45/'1C TSspéc19'!$W$17,"")</f>
        <v/>
      </c>
      <c r="Z1257" s="543" t="str">
        <f>IF(AND('1C TSspéc19'!$W$17&lt;&gt;0,'1C TSspéc19'!$C$12="OUI"),'1C TSspéc19'!$W$46/'1C TSspéc19'!$W$17,"")</f>
        <v/>
      </c>
      <c r="AA1257" s="543" t="str">
        <f>IF(AND('1C TSspéc19'!$W$17&lt;&gt;0,'1C TSspéc19'!$C$12="OUI"),'1C TSspéc19'!$W$47/'1C TSspéc19'!$W$17,"")</f>
        <v/>
      </c>
      <c r="AB1257" s="543" t="str">
        <f>IF(AND('1C TSspéc19'!$W$17&lt;&gt;0,'1C TSspéc19'!$C$12="OUI"),'1C TSspéc19'!$W$48/'1C TSspéc19'!$W$17,"")</f>
        <v/>
      </c>
      <c r="AC1257" s="543" t="str">
        <f>IF(AND('1C TSspéc19'!$W$17&lt;&gt;0,'1C TSspéc19'!$C$12="OUI"),'1C TSspéc19'!$W$49/'1C TSspéc19'!$W$17,"")</f>
        <v/>
      </c>
      <c r="AD1257" s="543" t="str">
        <f>IF(AND('1C TSspéc19'!$W$17&lt;&gt;0,'1C TSspéc19'!$C$12="OUI"),'1C TSspéc19'!$W$50/'1C TSspéc19'!$W$17,"")</f>
        <v/>
      </c>
      <c r="AE1257" s="543" t="str">
        <f>IF(AND('1C TSspéc19'!$W$17&lt;&gt;0,'1C TSspéc19'!$C$12="OUI"),'1C TSspéc19'!$W$51/'1C TSspéc19'!$W$17,"")</f>
        <v/>
      </c>
      <c r="AF1257" s="543" t="str">
        <f>IF(AND('1C TSspéc19'!$W$17&lt;&gt;0,'1C TSspéc19'!$C$12="OUI"),'1C TSspéc19'!$W$52/'1C TSspéc19'!$W$17,"")</f>
        <v/>
      </c>
      <c r="AG1257" s="543" t="str">
        <f>IF(AND('1C TSspéc19'!$W$17&lt;&gt;0,'1C TSspéc19'!$C$12="OUI"),'1C TSspéc19'!$W$53/'1C TSspéc19'!$W$17,"")</f>
        <v/>
      </c>
      <c r="AH1257" s="543" t="str">
        <f>IF(AND('1C TSspéc19'!$W$17&lt;&gt;0,'1C TSspéc19'!$C$12="OUI"),'1C TSspéc19'!$W$54/'1C TSspéc19'!$W$17,"")</f>
        <v/>
      </c>
      <c r="AI1257" s="543" t="str">
        <f>IF(AND('1C TSspéc19'!$W$17&lt;&gt;0,'1C TSspéc19'!$C$12="OUI"),'1C TSspéc19'!$W$55/'1C TSspéc19'!$W$17,"")</f>
        <v/>
      </c>
      <c r="AJ1257" s="543" t="str">
        <f>IF(AND('1C TSspéc19'!$W$17&lt;&gt;0,'1C TSspéc19'!$C$12="OUI"),'1C TSspéc19'!$W$56/'1C TSspéc19'!$W$17,"")</f>
        <v/>
      </c>
      <c r="AK1257" s="543" t="str">
        <f>IF(AND('1C TSspéc19'!$W$17&lt;&gt;0,'1C TSspéc19'!$C$12="OUI"),'1C TSspéc19'!$W$57/'1C TSspéc19'!$W$17,"")</f>
        <v/>
      </c>
      <c r="AL1257" s="72">
        <f>IF(AND('1C TSspéc19'!$W$17&lt;&gt;0,'1C TSspéc19'!$C$12="OUI"),N1257+AK1257,N1257)</f>
        <v>0</v>
      </c>
      <c r="AM1257" s="417">
        <f t="shared" si="329"/>
        <v>0</v>
      </c>
      <c r="AN1257" s="417">
        <f t="shared" si="330"/>
        <v>0</v>
      </c>
      <c r="AO1257" s="418" t="str">
        <f>IF(AND('1C TSspéc19'!$W$17&lt;&gt;0,'1C TSspéc19'!$W$30&lt;&gt;0),AM1257+AN1257,"")</f>
        <v/>
      </c>
      <c r="AP1257" s="573" t="str">
        <f>IF(AND('1C TSspéc19'!$W$17&lt;&gt;0,'1C TSspéc19'!$W$30&lt;&gt;0),AM1257-AR1257,"")</f>
        <v/>
      </c>
      <c r="AQ1257" s="583">
        <f t="shared" si="331"/>
        <v>0</v>
      </c>
      <c r="AR1257" s="596"/>
      <c r="AS1257" s="102"/>
      <c r="AT1257" s="27" t="str">
        <f>IF(('1C TSspéc19'!W$17*FICHE!$C$14&lt;J1257),"Forfait limité à "&amp;FICHE!$C$14&amp;"€/jour","")</f>
        <v/>
      </c>
      <c r="AU1257" s="592"/>
      <c r="AV1257" s="824"/>
      <c r="AW1257" s="824"/>
      <c r="AX1257" s="824"/>
      <c r="AY1257" s="824"/>
      <c r="AZ1257" s="824"/>
      <c r="BA1257" s="767"/>
      <c r="BB1257" s="767"/>
      <c r="BC1257" s="767"/>
      <c r="BD1257" s="767"/>
      <c r="BE1257" s="767"/>
      <c r="BF1257" s="767"/>
      <c r="BG1257" s="767"/>
      <c r="BH1257" s="767"/>
      <c r="BI1257" s="767"/>
      <c r="BJ1257" s="767"/>
      <c r="BK1257" s="767"/>
      <c r="BL1257" s="767"/>
      <c r="BM1257" s="767"/>
      <c r="BN1257" s="767"/>
      <c r="BO1257" s="767"/>
      <c r="BP1257" s="767"/>
      <c r="BQ1257" s="767"/>
      <c r="BR1257" s="767"/>
      <c r="BS1257" s="767"/>
      <c r="BT1257" s="767"/>
      <c r="BU1257" s="767"/>
      <c r="BV1257" s="767"/>
      <c r="BW1257" s="767"/>
      <c r="BX1257" s="767"/>
      <c r="BY1257" s="767"/>
      <c r="BZ1257" s="767"/>
      <c r="CA1257" s="767"/>
      <c r="CB1257" s="767"/>
      <c r="CC1257" s="767"/>
      <c r="CD1257" s="767"/>
      <c r="CE1257" s="767"/>
      <c r="CF1257" s="767"/>
      <c r="CG1257" s="767"/>
      <c r="CH1257" s="767"/>
      <c r="CI1257" s="767"/>
      <c r="CJ1257" s="767"/>
      <c r="CK1257" s="767"/>
      <c r="CL1257" s="767"/>
      <c r="CM1257" s="767"/>
      <c r="CN1257" s="767"/>
      <c r="CO1257" s="767"/>
      <c r="CP1257" s="767"/>
      <c r="CQ1257" s="767"/>
      <c r="CR1257" s="767"/>
      <c r="CS1257" s="767"/>
      <c r="CT1257" s="767"/>
      <c r="CU1257" s="767"/>
      <c r="CV1257" s="767"/>
      <c r="CW1257" s="767"/>
      <c r="CX1257" s="767"/>
      <c r="CY1257" s="767"/>
      <c r="CZ1257" s="767"/>
      <c r="DA1257" s="767"/>
      <c r="DB1257" s="767"/>
      <c r="DC1257" s="767"/>
      <c r="DD1257" s="767"/>
      <c r="DE1257" s="767"/>
      <c r="DF1257" s="767"/>
      <c r="DG1257" s="767"/>
      <c r="DH1257" s="767"/>
      <c r="DI1257" s="767"/>
      <c r="DJ1257" s="767"/>
      <c r="DK1257" s="767"/>
      <c r="DL1257" s="767"/>
      <c r="DM1257" s="767"/>
      <c r="DN1257" s="767"/>
      <c r="DO1257" s="767"/>
      <c r="DP1257" s="767"/>
      <c r="DQ1257" s="767"/>
      <c r="DR1257" s="767"/>
      <c r="DS1257" s="767"/>
      <c r="DT1257" s="767"/>
      <c r="DU1257" s="767"/>
      <c r="DV1257" s="767"/>
      <c r="DW1257" s="767"/>
      <c r="DX1257" s="767"/>
      <c r="DY1257" s="767"/>
      <c r="DZ1257" s="767"/>
      <c r="EA1257" s="767"/>
      <c r="EB1257" s="767"/>
      <c r="EC1257" s="767"/>
      <c r="ED1257" s="767"/>
      <c r="EE1257" s="767"/>
      <c r="EF1257" s="767"/>
      <c r="EG1257" s="767"/>
      <c r="EH1257" s="767"/>
      <c r="EI1257" s="767"/>
      <c r="EJ1257" s="767"/>
      <c r="EK1257" s="767"/>
      <c r="EL1257" s="767"/>
      <c r="EM1257" s="767"/>
      <c r="EN1257" s="767"/>
      <c r="EO1257" s="767"/>
      <c r="EP1257" s="767"/>
      <c r="EQ1257" s="767"/>
      <c r="ER1257" s="767"/>
      <c r="ES1257" s="767"/>
      <c r="ET1257" s="767"/>
      <c r="EU1257" s="767"/>
      <c r="EV1257" s="767"/>
      <c r="EW1257" s="767"/>
      <c r="EX1257" s="767"/>
      <c r="EY1257" s="767"/>
      <c r="EZ1257" s="767"/>
      <c r="FA1257" s="767"/>
      <c r="FB1257" s="767"/>
      <c r="FC1257" s="767"/>
      <c r="FD1257" s="767"/>
      <c r="FE1257" s="767"/>
      <c r="FF1257" s="767"/>
      <c r="FG1257" s="767"/>
      <c r="FH1257" s="767"/>
      <c r="FI1257" s="767"/>
      <c r="FJ1257" s="767"/>
      <c r="FK1257" s="767"/>
      <c r="FL1257" s="767"/>
      <c r="FM1257" s="767"/>
      <c r="FN1257" s="767"/>
      <c r="FO1257" s="767"/>
      <c r="FP1257" s="767"/>
      <c r="FQ1257" s="767"/>
      <c r="FR1257" s="767"/>
      <c r="FS1257" s="767"/>
      <c r="FT1257" s="767"/>
      <c r="FU1257" s="767"/>
      <c r="FV1257" s="767"/>
      <c r="FW1257" s="767"/>
      <c r="FX1257" s="767"/>
      <c r="FY1257" s="767"/>
      <c r="FZ1257" s="767"/>
      <c r="GA1257" s="767"/>
      <c r="GB1257" s="767"/>
      <c r="GC1257" s="767"/>
      <c r="GD1257" s="767"/>
      <c r="GE1257" s="767"/>
      <c r="GF1257" s="767"/>
      <c r="GG1257" s="767"/>
      <c r="GH1257" s="767"/>
      <c r="GI1257" s="767"/>
      <c r="GJ1257" s="767"/>
      <c r="GK1257" s="767"/>
      <c r="GL1257" s="767"/>
      <c r="GM1257" s="767"/>
      <c r="GN1257" s="767"/>
      <c r="GO1257" s="767"/>
      <c r="GP1257" s="767"/>
      <c r="GQ1257" s="767"/>
      <c r="GR1257" s="767"/>
      <c r="GS1257" s="767"/>
      <c r="GT1257" s="767"/>
      <c r="GU1257" s="767"/>
      <c r="GV1257" s="767"/>
      <c r="GW1257" s="767"/>
      <c r="GX1257" s="767"/>
      <c r="GY1257" s="767"/>
      <c r="GZ1257" s="767"/>
      <c r="HA1257" s="767"/>
      <c r="HB1257" s="767"/>
      <c r="HC1257" s="767"/>
    </row>
    <row r="1258" spans="1:211" s="864" customFormat="1" ht="13.9" hidden="1" customHeight="1">
      <c r="A1258" s="307"/>
      <c r="B1258" s="351"/>
      <c r="C1258" s="971" t="str">
        <f>IF('1C TSspéc19'!X$17&lt;&gt;0,'1C TSspéc19'!$B$12,"")</f>
        <v/>
      </c>
      <c r="D1258" s="972"/>
      <c r="E1258" s="973"/>
      <c r="F1258" s="93">
        <f>IF(AND($C1258='1C TSspéc19'!$B$12,'1C TSspéc19'!$B$16="spécifiques",'1C TSspéc19'!$X$17&lt;&gt;""),'1C TSspéc19'!$X$21,"")</f>
        <v>0</v>
      </c>
      <c r="G1258" s="863"/>
      <c r="H1258" s="745">
        <v>0.21</v>
      </c>
      <c r="I1258" s="747">
        <v>1</v>
      </c>
      <c r="J1258" s="312"/>
      <c r="K1258" s="680">
        <f t="shared" si="328"/>
        <v>0</v>
      </c>
      <c r="L1258" s="556">
        <f>IF(OR('1C TSspéc19'!$B$12="",'1C TSspéc19'!X$30=0),0,IF(AND('1C TSspéc19'!$B$12&lt;&gt;"",$K$2="Pôle",'1C TSspéc19'!$C$12="OUI"),(('1C TSspéc19'!X$22+'1C TSspéc19'!X$23+'1C TSspéc19'!X$24+'1C TSspéc19'!X$25+'1C TSspéc19'!X$29)/'1C TSspéc19'!X$17),IF(AND('1C TSspéc19'!$B$12&lt;&gt;"",$K$2="Pôle",'1C TSspéc19'!$C$12="NON"),(('1C TSspéc19'!X$22+'1C TSspéc19'!X$23+'1C TSspéc19'!X$24+'1C TSspéc19'!X$25+'1C TSspéc19'!X$29)/'1C TSspéc19'!X$30),IF(AND('1C TSspéc19'!$B$12&lt;&gt;"",$K$2&lt;&gt;"Pôle",'1C TSspéc19'!$C$12="OUI"),(('1C TSspéc19'!X$22+'1C TSspéc19'!X$23+'1C TSspéc19'!X$24+'1C TSspéc19'!X$25+'1C TSspéc19'!X$26+'1C TSspéc19'!X$27+'1C TSspéc19'!X$28+'1C TSspéc19'!X$29)/'1C TSspéc19'!X$17),IF(AND('1C TSspéc19'!$B$12&lt;&gt;"",$K$2&lt;&gt;"Pôle",'1C TSspéc19'!$C$12="NON"),(('1C TSspéc19'!X$22+'1C TSspéc19'!X$23+'1C TSspéc19'!X$24+'1C TSspéc19'!X$25+'1C TSspéc19'!X$26+'1C TSspéc19'!X$27+'1C TSspéc19'!X$28+'1C TSspéc19'!X$29)/'1C TSspéc19'!X$30))))))</f>
        <v>0</v>
      </c>
      <c r="M1258" s="556">
        <f>IF(OR('1C TSspéc19'!$B$12="",'1C TSspéc19'!X$30=0),0,IF(AND('1C TSspéc19'!$B$12&lt;&gt;"",$K$2="Pôle",'1C TSspéc19'!$C$12="OUI"),(('1C TSspéc19'!X$26+'1C TSspéc19'!X$27+'1C TSspéc19'!X$28)/'1C TSspéc19'!X$17),IF(AND('1C TSspéc19'!$B$12&lt;&gt;"",$K$2="Pôle",'1C TSspéc19'!$C$12="NON"),(('1C TSspéc19'!X$26+'1C TSspéc19'!X$27+'1C TSspéc19'!X$28)/'1C TSspéc19'!X$30),IF(AND('1C TSspéc19'!$B$12&lt;&gt;"",$K$2&lt;&gt;"Pôle"),0))))</f>
        <v>0</v>
      </c>
      <c r="N1258" s="557">
        <f>IF(AND('1C TSspéc19'!$B$12&lt;&gt;0,'1C TSspéc19'!$X$30&lt;&gt;0),L1258+M1258,0)</f>
        <v>0</v>
      </c>
      <c r="O1258" s="893" t="str">
        <f>IF(AND('1C TSspéc19'!$X$17&lt;&gt;0,'1C TSspéc19'!$C$12="OUI"),'1C TSspéc19'!$X$35/'1C TSspéc19'!$X$17,"")</f>
        <v/>
      </c>
      <c r="P1258" s="543" t="str">
        <f>IF(AND('1C TSspéc19'!$X$17&lt;&gt;0,'1C TSspéc19'!$C$12="OUI"),'1C TSspéc19'!$X$36/'1C TSspéc19'!$X$17,"")</f>
        <v/>
      </c>
      <c r="Q1258" s="543" t="str">
        <f>IF(AND('1C TSspéc19'!$X$17&lt;&gt;0,'1C TSspéc19'!$C$12="OUI"),'1C TSspéc19'!$X$37/'1C TSspéc19'!$X$17,"")</f>
        <v/>
      </c>
      <c r="R1258" s="543" t="str">
        <f>IF(AND('1C TSspéc19'!$X$17&lt;&gt;0,'1C TSspéc19'!$C$12="OUI"),'1C TSspéc19'!$X$38/'1C TSspéc19'!$X$17,"")</f>
        <v/>
      </c>
      <c r="S1258" s="543" t="str">
        <f>IF(AND('1C TSspéc19'!$X$17&lt;&gt;0,'1C TSspéc19'!$C$12="OUI"),'1C TSspéc19'!$X$39/'1C TSspéc19'!$X$17,"")</f>
        <v/>
      </c>
      <c r="T1258" s="543" t="str">
        <f>IF(AND('1C TSspéc19'!$X$17&lt;&gt;0,'1C TSspéc19'!$C$12="OUI"),'1C TSspéc19'!$X$40/'1C TSspéc19'!$X$17,"")</f>
        <v/>
      </c>
      <c r="U1258" s="543" t="str">
        <f>IF(AND('1C TSspéc19'!$X$17&lt;&gt;0,'1C TSspéc19'!$C$12="OUI"),'1C TSspéc19'!$X$41/'1C TSspéc19'!$X$17,"")</f>
        <v/>
      </c>
      <c r="V1258" s="543" t="str">
        <f>IF(AND('1C TSspéc19'!$X$17&lt;&gt;0,'1C TSspéc19'!$C$12="OUI"),'1C TSspéc19'!$X$42/'1C TSspéc19'!$X$17,"")</f>
        <v/>
      </c>
      <c r="W1258" s="543" t="str">
        <f>IF(AND('1C TSspéc19'!$X$17&lt;&gt;0,'1C TSspéc19'!$C$12="OUI"),'1C TSspéc19'!$X$43/'1C TSspéc19'!$X$17,"")</f>
        <v/>
      </c>
      <c r="X1258" s="543" t="str">
        <f>IF(AND('1C TSspéc19'!$X$17&lt;&gt;0,'1C TSspéc19'!$C$12="OUI"),'1C TSspéc19'!$X$44/'1C TSspéc19'!$X$17,"")</f>
        <v/>
      </c>
      <c r="Y1258" s="543" t="str">
        <f>IF(AND('1C TSspéc19'!$X$17&lt;&gt;0,'1C TSspéc19'!$C$12="OUI"),'1C TSspéc19'!$X$45/'1C TSspéc19'!$X$17,"")</f>
        <v/>
      </c>
      <c r="Z1258" s="543" t="str">
        <f>IF(AND('1C TSspéc19'!$X$17&lt;&gt;0,'1C TSspéc19'!$C$12="OUI"),'1C TSspéc19'!$X$46/'1C TSspéc19'!$X$17,"")</f>
        <v/>
      </c>
      <c r="AA1258" s="543" t="str">
        <f>IF(AND('1C TSspéc19'!$X$17&lt;&gt;0,'1C TSspéc19'!$C$12="OUI"),'1C TSspéc19'!$X$47/'1C TSspéc19'!$X$17,"")</f>
        <v/>
      </c>
      <c r="AB1258" s="543" t="str">
        <f>IF(AND('1C TSspéc19'!$X$17&lt;&gt;0,'1C TSspéc19'!$C$12="OUI"),'1C TSspéc19'!$X$48/'1C TSspéc19'!$X$17,"")</f>
        <v/>
      </c>
      <c r="AC1258" s="543" t="str">
        <f>IF(AND('1C TSspéc19'!$X$17&lt;&gt;0,'1C TSspéc19'!$C$12="OUI"),'1C TSspéc19'!$X$49/'1C TSspéc19'!$X$17,"")</f>
        <v/>
      </c>
      <c r="AD1258" s="543" t="str">
        <f>IF(AND('1C TSspéc19'!$X$17&lt;&gt;0,'1C TSspéc19'!$C$12="OUI"),'1C TSspéc19'!$X$50/'1C TSspéc19'!$X$17,"")</f>
        <v/>
      </c>
      <c r="AE1258" s="543" t="str">
        <f>IF(AND('1C TSspéc19'!$X$17&lt;&gt;0,'1C TSspéc19'!$C$12="OUI"),'1C TSspéc19'!$X$51/'1C TSspéc19'!$X$17,"")</f>
        <v/>
      </c>
      <c r="AF1258" s="543" t="str">
        <f>IF(AND('1C TSspéc19'!$X$17&lt;&gt;0,'1C TSspéc19'!$C$12="OUI"),'1C TSspéc19'!$X$52/'1C TSspéc19'!$X$17,"")</f>
        <v/>
      </c>
      <c r="AG1258" s="543" t="str">
        <f>IF(AND('1C TSspéc19'!$X$17&lt;&gt;0,'1C TSspéc19'!$C$12="OUI"),'1C TSspéc19'!$X$53/'1C TSspéc19'!$X$17,"")</f>
        <v/>
      </c>
      <c r="AH1258" s="543" t="str">
        <f>IF(AND('1C TSspéc19'!$X$17&lt;&gt;0,'1C TSspéc19'!$C$12="OUI"),'1C TSspéc19'!$X$54/'1C TSspéc19'!$X$17,"")</f>
        <v/>
      </c>
      <c r="AI1258" s="543" t="str">
        <f>IF(AND('1C TSspéc19'!$X$17&lt;&gt;0,'1C TSspéc19'!$C$12="OUI"),'1C TSspéc19'!$X$55/'1C TSspéc19'!$X$17,"")</f>
        <v/>
      </c>
      <c r="AJ1258" s="543" t="str">
        <f>IF(AND('1C TSspéc19'!$X$17&lt;&gt;0,'1C TSspéc19'!$C$12="OUI"),'1C TSspéc19'!$X$56/'1C TSspéc19'!$X$17,"")</f>
        <v/>
      </c>
      <c r="AK1258" s="543" t="str">
        <f>IF(AND('1C TSspéc19'!$X$17&lt;&gt;0,'1C TSspéc19'!$C$12="OUI"),'1C TSspéc19'!$X$57/'1C TSspéc19'!$X$17,"")</f>
        <v/>
      </c>
      <c r="AL1258" s="72">
        <f>IF(AND('1C TSspéc19'!$X$17&lt;&gt;0,'1C TSspéc19'!$C$12="OUI"),N1258+AK1258,N1258)</f>
        <v>0</v>
      </c>
      <c r="AM1258" s="417">
        <f t="shared" si="329"/>
        <v>0</v>
      </c>
      <c r="AN1258" s="417">
        <f t="shared" si="330"/>
        <v>0</v>
      </c>
      <c r="AO1258" s="418" t="str">
        <f>IF(AND('1C TSspéc19'!$X$17&lt;&gt;0,'1C TSspéc19'!$X$30&lt;&gt;0),AM1258+AN1258,"")</f>
        <v/>
      </c>
      <c r="AP1258" s="573" t="str">
        <f>IF(AND('1C TSspéc19'!$X$17&lt;&gt;0,'1C TSspéc19'!$X$30&lt;&gt;0),AM1258-AR1258,"")</f>
        <v/>
      </c>
      <c r="AQ1258" s="583">
        <f t="shared" si="331"/>
        <v>0</v>
      </c>
      <c r="AR1258" s="596"/>
      <c r="AS1258" s="102"/>
      <c r="AT1258" s="27" t="str">
        <f>IF(('1C TSspéc19'!X$17*FICHE!$C$14&lt;J1258),"Forfait limité à "&amp;FICHE!$C$14&amp;"€/jour","")</f>
        <v/>
      </c>
      <c r="AU1258" s="592"/>
      <c r="AV1258" s="824"/>
      <c r="AW1258" s="824"/>
      <c r="AX1258" s="824"/>
      <c r="AY1258" s="824"/>
      <c r="AZ1258" s="824"/>
      <c r="BA1258" s="767"/>
      <c r="BB1258" s="767"/>
      <c r="BC1258" s="767"/>
      <c r="BD1258" s="767"/>
      <c r="BE1258" s="767"/>
      <c r="BF1258" s="767"/>
      <c r="BG1258" s="767"/>
      <c r="BH1258" s="767"/>
      <c r="BI1258" s="767"/>
      <c r="BJ1258" s="767"/>
      <c r="BK1258" s="767"/>
      <c r="BL1258" s="767"/>
      <c r="BM1258" s="767"/>
      <c r="BN1258" s="767"/>
      <c r="BO1258" s="767"/>
      <c r="BP1258" s="767"/>
      <c r="BQ1258" s="767"/>
      <c r="BR1258" s="767"/>
      <c r="BS1258" s="767"/>
      <c r="BT1258" s="767"/>
      <c r="BU1258" s="767"/>
      <c r="BV1258" s="767"/>
      <c r="BW1258" s="767"/>
      <c r="BX1258" s="767"/>
      <c r="BY1258" s="767"/>
      <c r="BZ1258" s="767"/>
      <c r="CA1258" s="767"/>
      <c r="CB1258" s="767"/>
      <c r="CC1258" s="767"/>
      <c r="CD1258" s="767"/>
      <c r="CE1258" s="767"/>
      <c r="CF1258" s="767"/>
      <c r="CG1258" s="767"/>
      <c r="CH1258" s="767"/>
      <c r="CI1258" s="767"/>
      <c r="CJ1258" s="767"/>
      <c r="CK1258" s="767"/>
      <c r="CL1258" s="767"/>
      <c r="CM1258" s="767"/>
      <c r="CN1258" s="767"/>
      <c r="CO1258" s="767"/>
      <c r="CP1258" s="767"/>
      <c r="CQ1258" s="767"/>
      <c r="CR1258" s="767"/>
      <c r="CS1258" s="767"/>
      <c r="CT1258" s="767"/>
      <c r="CU1258" s="767"/>
      <c r="CV1258" s="767"/>
      <c r="CW1258" s="767"/>
      <c r="CX1258" s="767"/>
      <c r="CY1258" s="767"/>
      <c r="CZ1258" s="767"/>
      <c r="DA1258" s="767"/>
      <c r="DB1258" s="767"/>
      <c r="DC1258" s="767"/>
      <c r="DD1258" s="767"/>
      <c r="DE1258" s="767"/>
      <c r="DF1258" s="767"/>
      <c r="DG1258" s="767"/>
      <c r="DH1258" s="767"/>
      <c r="DI1258" s="767"/>
      <c r="DJ1258" s="767"/>
      <c r="DK1258" s="767"/>
      <c r="DL1258" s="767"/>
      <c r="DM1258" s="767"/>
      <c r="DN1258" s="767"/>
      <c r="DO1258" s="767"/>
      <c r="DP1258" s="767"/>
      <c r="DQ1258" s="767"/>
      <c r="DR1258" s="767"/>
      <c r="DS1258" s="767"/>
      <c r="DT1258" s="767"/>
      <c r="DU1258" s="767"/>
      <c r="DV1258" s="767"/>
      <c r="DW1258" s="767"/>
      <c r="DX1258" s="767"/>
      <c r="DY1258" s="767"/>
      <c r="DZ1258" s="767"/>
      <c r="EA1258" s="767"/>
      <c r="EB1258" s="767"/>
      <c r="EC1258" s="767"/>
      <c r="ED1258" s="767"/>
      <c r="EE1258" s="767"/>
      <c r="EF1258" s="767"/>
      <c r="EG1258" s="767"/>
      <c r="EH1258" s="767"/>
      <c r="EI1258" s="767"/>
      <c r="EJ1258" s="767"/>
      <c r="EK1258" s="767"/>
      <c r="EL1258" s="767"/>
      <c r="EM1258" s="767"/>
      <c r="EN1258" s="767"/>
      <c r="EO1258" s="767"/>
      <c r="EP1258" s="767"/>
      <c r="EQ1258" s="767"/>
      <c r="ER1258" s="767"/>
      <c r="ES1258" s="767"/>
      <c r="ET1258" s="767"/>
      <c r="EU1258" s="767"/>
      <c r="EV1258" s="767"/>
      <c r="EW1258" s="767"/>
      <c r="EX1258" s="767"/>
      <c r="EY1258" s="767"/>
      <c r="EZ1258" s="767"/>
      <c r="FA1258" s="767"/>
      <c r="FB1258" s="767"/>
      <c r="FC1258" s="767"/>
      <c r="FD1258" s="767"/>
      <c r="FE1258" s="767"/>
      <c r="FF1258" s="767"/>
      <c r="FG1258" s="767"/>
      <c r="FH1258" s="767"/>
      <c r="FI1258" s="767"/>
      <c r="FJ1258" s="767"/>
      <c r="FK1258" s="767"/>
      <c r="FL1258" s="767"/>
      <c r="FM1258" s="767"/>
      <c r="FN1258" s="767"/>
      <c r="FO1258" s="767"/>
      <c r="FP1258" s="767"/>
      <c r="FQ1258" s="767"/>
      <c r="FR1258" s="767"/>
      <c r="FS1258" s="767"/>
      <c r="FT1258" s="767"/>
      <c r="FU1258" s="767"/>
      <c r="FV1258" s="767"/>
      <c r="FW1258" s="767"/>
      <c r="FX1258" s="767"/>
      <c r="FY1258" s="767"/>
      <c r="FZ1258" s="767"/>
      <c r="GA1258" s="767"/>
      <c r="GB1258" s="767"/>
      <c r="GC1258" s="767"/>
      <c r="GD1258" s="767"/>
      <c r="GE1258" s="767"/>
      <c r="GF1258" s="767"/>
      <c r="GG1258" s="767"/>
      <c r="GH1258" s="767"/>
      <c r="GI1258" s="767"/>
      <c r="GJ1258" s="767"/>
      <c r="GK1258" s="767"/>
      <c r="GL1258" s="767"/>
      <c r="GM1258" s="767"/>
      <c r="GN1258" s="767"/>
      <c r="GO1258" s="767"/>
      <c r="GP1258" s="767"/>
      <c r="GQ1258" s="767"/>
      <c r="GR1258" s="767"/>
      <c r="GS1258" s="767"/>
      <c r="GT1258" s="767"/>
      <c r="GU1258" s="767"/>
      <c r="GV1258" s="767"/>
      <c r="GW1258" s="767"/>
      <c r="GX1258" s="767"/>
      <c r="GY1258" s="767"/>
      <c r="GZ1258" s="767"/>
      <c r="HA1258" s="767"/>
      <c r="HB1258" s="767"/>
      <c r="HC1258" s="767"/>
    </row>
    <row r="1259" spans="1:211" s="864" customFormat="1" ht="13.9" hidden="1" customHeight="1">
      <c r="A1259" s="307"/>
      <c r="B1259" s="351"/>
      <c r="C1259" s="971" t="str">
        <f>IF('1C TSspéc19'!Y$17&lt;&gt;0,'1C TSspéc19'!$B$12,"")</f>
        <v/>
      </c>
      <c r="D1259" s="972"/>
      <c r="E1259" s="973"/>
      <c r="F1259" s="93">
        <f>IF(AND($C1259='1C TSspéc19'!$B$12,'1C TSspéc19'!$B$16="spécifiques",'1C TSspéc19'!$Y$17&lt;&gt;""),'1C TSspéc19'!$Y$21,"")</f>
        <v>0</v>
      </c>
      <c r="G1259" s="863"/>
      <c r="H1259" s="745">
        <v>0.21</v>
      </c>
      <c r="I1259" s="747">
        <v>1</v>
      </c>
      <c r="J1259" s="312"/>
      <c r="K1259" s="680">
        <f t="shared" si="328"/>
        <v>0</v>
      </c>
      <c r="L1259" s="556">
        <f>IF(OR('1C TSspéc19'!$B$12="",'1C TSspéc19'!Y$30=0),0,IF(AND('1C TSspéc19'!$B$12&lt;&gt;"",$K$2="Pôle",'1C TSspéc19'!$C$12="OUI"),(('1C TSspéc19'!Y$22+'1C TSspéc19'!Y$23+'1C TSspéc19'!Y$24+'1C TSspéc19'!Y$25+'1C TSspéc19'!Y$29)/'1C TSspéc19'!Y$17),IF(AND('1C TSspéc19'!$B$12&lt;&gt;"",$K$2="Pôle",'1C TSspéc19'!$C$12="NON"),(('1C TSspéc19'!Y$22+'1C TSspéc19'!Y$23+'1C TSspéc19'!Y$24+'1C TSspéc19'!Y$25+'1C TSspéc19'!Y$29)/'1C TSspéc19'!Y$30),IF(AND('1C TSspéc19'!$B$12&lt;&gt;"",$K$2&lt;&gt;"Pôle",'1C TSspéc19'!$C$12="OUI"),(('1C TSspéc19'!Y$22+'1C TSspéc19'!Y$23+'1C TSspéc19'!Y$24+'1C TSspéc19'!Y$25+'1C TSspéc19'!Y$26+'1C TSspéc19'!Y$27+'1C TSspéc19'!Y$28+'1C TSspéc19'!Y$29)/'1C TSspéc19'!Y$17),IF(AND('1C TSspéc19'!$B$12&lt;&gt;"",$K$2&lt;&gt;"Pôle",'1C TSspéc19'!$C$12="NON"),(('1C TSspéc19'!Y$22+'1C TSspéc19'!Y$23+'1C TSspéc19'!Y$24+'1C TSspéc19'!Y$25+'1C TSspéc19'!Y$26+'1C TSspéc19'!Y$27+'1C TSspéc19'!Y$28+'1C TSspéc19'!Y$29)/'1C TSspéc19'!Y$30))))))</f>
        <v>0</v>
      </c>
      <c r="M1259" s="556">
        <f>IF(OR('1C TSspéc19'!$B$12="",'1C TSspéc19'!Y$30=0),0,IF(AND('1C TSspéc19'!$B$12&lt;&gt;"",$K$2="Pôle",'1C TSspéc19'!$C$12="OUI"),(('1C TSspéc19'!Y$26+'1C TSspéc19'!Y$27+'1C TSspéc19'!Y$28)/'1C TSspéc19'!Y$17),IF(AND('1C TSspéc19'!$B$12&lt;&gt;"",$K$2="Pôle",'1C TSspéc19'!$C$12="NON"),(('1C TSspéc19'!Y$26+'1C TSspéc19'!Y$27+'1C TSspéc19'!Y$28)/'1C TSspéc19'!Y$30),IF(AND('1C TSspéc19'!$B$12&lt;&gt;"",$K$2&lt;&gt;"Pôle"),0))))</f>
        <v>0</v>
      </c>
      <c r="N1259" s="557">
        <f>IF(AND('1C TSspéc19'!$B$12&lt;&gt;0,'1C TSspéc19'!$Y$30&lt;&gt;0),L1259+M1259,0)</f>
        <v>0</v>
      </c>
      <c r="O1259" s="893" t="str">
        <f>IF(AND('1C TSspéc19'!$Y$17&lt;&gt;0,'1C TSspéc19'!$C$12="OUI"),'1C TSspéc19'!$Y$35/'1C TSspéc19'!$Y$17,"")</f>
        <v/>
      </c>
      <c r="P1259" s="543" t="str">
        <f>IF(AND('1C TSspéc19'!$Y$17&lt;&gt;0,'1C TSspéc19'!$C$12="OUI"),'1C TSspéc19'!$Y$36/'1C TSspéc19'!$Y$17,"")</f>
        <v/>
      </c>
      <c r="Q1259" s="543" t="str">
        <f>IF(AND('1C TSspéc19'!$Y$17&lt;&gt;0,'1C TSspéc19'!$C$12="OUI"),'1C TSspéc19'!$Y$37/'1C TSspéc19'!$Y$17,"")</f>
        <v/>
      </c>
      <c r="R1259" s="543" t="str">
        <f>IF(AND('1C TSspéc19'!$Y$17&lt;&gt;0,'1C TSspéc19'!$C$12="OUI"),'1C TSspéc19'!$Y$38/'1C TSspéc19'!$Y$17,"")</f>
        <v/>
      </c>
      <c r="S1259" s="543" t="str">
        <f>IF(AND('1C TSspéc19'!$Y$17&lt;&gt;0,'1C TSspéc19'!$C$12="OUI"),'1C TSspéc19'!$Y$39/'1C TSspéc19'!$Y$17,"")</f>
        <v/>
      </c>
      <c r="T1259" s="543" t="str">
        <f>IF(AND('1C TSspéc19'!$Y$17&lt;&gt;0,'1C TSspéc19'!$C$12="OUI"),'1C TSspéc19'!$Y$40/'1C TSspéc19'!$Y$17,"")</f>
        <v/>
      </c>
      <c r="U1259" s="543" t="str">
        <f>IF(AND('1C TSspéc19'!$Y$17&lt;&gt;0,'1C TSspéc19'!$C$12="OUI"),'1C TSspéc19'!$Y$41/'1C TSspéc19'!$Y$17,"")</f>
        <v/>
      </c>
      <c r="V1259" s="543" t="str">
        <f>IF(AND('1C TSspéc19'!$Y$17&lt;&gt;0,'1C TSspéc19'!$C$12="OUI"),'1C TSspéc19'!$Y$42/'1C TSspéc19'!$Y$17,"")</f>
        <v/>
      </c>
      <c r="W1259" s="543" t="str">
        <f>IF(AND('1C TSspéc19'!$Y$17&lt;&gt;0,'1C TSspéc19'!$C$12="OUI"),'1C TSspéc19'!$Y$43/'1C TSspéc19'!$Y$17,"")</f>
        <v/>
      </c>
      <c r="X1259" s="543" t="str">
        <f>IF(AND('1C TSspéc19'!$Y$17&lt;&gt;0,'1C TSspéc19'!$C$12="OUI"),'1C TSspéc19'!$Y$44/'1C TSspéc19'!$Y$17,"")</f>
        <v/>
      </c>
      <c r="Y1259" s="543" t="str">
        <f>IF(AND('1C TSspéc19'!$Y$17&lt;&gt;0,'1C TSspéc19'!$C$12="OUI"),'1C TSspéc19'!$Y$45/'1C TSspéc19'!$Y$17,"")</f>
        <v/>
      </c>
      <c r="Z1259" s="543" t="str">
        <f>IF(AND('1C TSspéc19'!$Y$17&lt;&gt;0,'1C TSspéc19'!$C$12="OUI"),'1C TSspéc19'!$Y$46/'1C TSspéc19'!$Y$17,"")</f>
        <v/>
      </c>
      <c r="AA1259" s="543" t="str">
        <f>IF(AND('1C TSspéc19'!$Y$17&lt;&gt;0,'1C TSspéc19'!$C$12="OUI"),'1C TSspéc19'!$Y$47/'1C TSspéc19'!$Y$17,"")</f>
        <v/>
      </c>
      <c r="AB1259" s="543" t="str">
        <f>IF(AND('1C TSspéc19'!$Y$17&lt;&gt;0,'1C TSspéc19'!$C$12="OUI"),'1C TSspéc19'!$Y$48/'1C TSspéc19'!$Y$17,"")</f>
        <v/>
      </c>
      <c r="AC1259" s="543" t="str">
        <f>IF(AND('1C TSspéc19'!$Y$17&lt;&gt;0,'1C TSspéc19'!$C$12="OUI"),'1C TSspéc19'!$Y$49/'1C TSspéc19'!$Y$17,"")</f>
        <v/>
      </c>
      <c r="AD1259" s="543" t="str">
        <f>IF(AND('1C TSspéc19'!$Y$17&lt;&gt;0,'1C TSspéc19'!$C$12="OUI"),'1C TSspéc19'!$Y$50/'1C TSspéc19'!$Y$17,"")</f>
        <v/>
      </c>
      <c r="AE1259" s="543" t="str">
        <f>IF(AND('1C TSspéc19'!$Y$17&lt;&gt;0,'1C TSspéc19'!$C$12="OUI"),'1C TSspéc19'!$Y$51/'1C TSspéc19'!$Y$17,"")</f>
        <v/>
      </c>
      <c r="AF1259" s="543" t="str">
        <f>IF(AND('1C TSspéc19'!$Y$17&lt;&gt;0,'1C TSspéc19'!$C$12="OUI"),'1C TSspéc19'!$Y$52/'1C TSspéc19'!$Y$17,"")</f>
        <v/>
      </c>
      <c r="AG1259" s="543" t="str">
        <f>IF(AND('1C TSspéc19'!$Y$17&lt;&gt;0,'1C TSspéc19'!$C$12="OUI"),'1C TSspéc19'!$Y$53/'1C TSspéc19'!$Y$17,"")</f>
        <v/>
      </c>
      <c r="AH1259" s="543" t="str">
        <f>IF(AND('1C TSspéc19'!$Y$17&lt;&gt;0,'1C TSspéc19'!$C$12="OUI"),'1C TSspéc19'!$Y$54/'1C TSspéc19'!$Y$17,"")</f>
        <v/>
      </c>
      <c r="AI1259" s="543" t="str">
        <f>IF(AND('1C TSspéc19'!$Y$17&lt;&gt;0,'1C TSspéc19'!$C$12="OUI"),'1C TSspéc19'!$Y$55/'1C TSspéc19'!$Y$17,"")</f>
        <v/>
      </c>
      <c r="AJ1259" s="543" t="str">
        <f>IF(AND('1C TSspéc19'!$Y$17&lt;&gt;0,'1C TSspéc19'!$C$12="OUI"),'1C TSspéc19'!$Y$56/'1C TSspéc19'!$Y$17,"")</f>
        <v/>
      </c>
      <c r="AK1259" s="543" t="str">
        <f>IF(AND('1C TSspéc19'!$Y$17&lt;&gt;0,'1C TSspéc19'!$C$12="OUI"),'1C TSspéc19'!$Y$57/'1C TSspéc19'!$Y$17,"")</f>
        <v/>
      </c>
      <c r="AL1259" s="72">
        <f>IF(AND('1C TSspéc19'!$Y$17&lt;&gt;0,'1C TSspéc19'!$C$12="OUI"),N1259+AK1259,N1259)</f>
        <v>0</v>
      </c>
      <c r="AM1259" s="417">
        <f t="shared" si="329"/>
        <v>0</v>
      </c>
      <c r="AN1259" s="417">
        <f t="shared" si="330"/>
        <v>0</v>
      </c>
      <c r="AO1259" s="418" t="str">
        <f>IF(AND('1C TSspéc2'!$Y$17&lt;&gt;0,'1C TSspéc2'!$Y$30&lt;&gt;0),AM1259+AN1259,"")</f>
        <v/>
      </c>
      <c r="AP1259" s="573" t="str">
        <f>IF(AND('1C TSspéc19'!$Y$17&lt;&gt;0,'1C TSspéc19'!$Y$30&lt;&gt;0),AM1259-AR1259,"")</f>
        <v/>
      </c>
      <c r="AQ1259" s="583">
        <f t="shared" si="331"/>
        <v>0</v>
      </c>
      <c r="AR1259" s="596"/>
      <c r="AS1259" s="102"/>
      <c r="AT1259" s="27" t="str">
        <f>IF(('1C TSspéc19'!Y$17*FICHE!$C$14&lt;J1259),"Forfait limité à "&amp;FICHE!$C$14&amp;"€/jour","")</f>
        <v/>
      </c>
      <c r="AU1259" s="592"/>
      <c r="AV1259" s="824"/>
      <c r="AW1259" s="824"/>
      <c r="AX1259" s="824"/>
      <c r="AY1259" s="824"/>
      <c r="AZ1259" s="824"/>
      <c r="BA1259" s="767"/>
      <c r="BB1259" s="767"/>
      <c r="BC1259" s="767"/>
      <c r="BD1259" s="767"/>
      <c r="BE1259" s="767"/>
      <c r="BF1259" s="767"/>
      <c r="BG1259" s="767"/>
      <c r="BH1259" s="767"/>
      <c r="BI1259" s="767"/>
      <c r="BJ1259" s="767"/>
      <c r="BK1259" s="767"/>
      <c r="BL1259" s="767"/>
      <c r="BM1259" s="767"/>
      <c r="BN1259" s="767"/>
      <c r="BO1259" s="767"/>
      <c r="BP1259" s="767"/>
      <c r="BQ1259" s="767"/>
      <c r="BR1259" s="767"/>
      <c r="BS1259" s="767"/>
      <c r="BT1259" s="767"/>
      <c r="BU1259" s="767"/>
      <c r="BV1259" s="767"/>
      <c r="BW1259" s="767"/>
      <c r="BX1259" s="767"/>
      <c r="BY1259" s="767"/>
      <c r="BZ1259" s="767"/>
      <c r="CA1259" s="767"/>
      <c r="CB1259" s="767"/>
      <c r="CC1259" s="767"/>
      <c r="CD1259" s="767"/>
      <c r="CE1259" s="767"/>
      <c r="CF1259" s="767"/>
      <c r="CG1259" s="767"/>
      <c r="CH1259" s="767"/>
      <c r="CI1259" s="767"/>
      <c r="CJ1259" s="767"/>
      <c r="CK1259" s="767"/>
      <c r="CL1259" s="767"/>
      <c r="CM1259" s="767"/>
      <c r="CN1259" s="767"/>
      <c r="CO1259" s="767"/>
      <c r="CP1259" s="767"/>
      <c r="CQ1259" s="767"/>
      <c r="CR1259" s="767"/>
      <c r="CS1259" s="767"/>
      <c r="CT1259" s="767"/>
      <c r="CU1259" s="767"/>
      <c r="CV1259" s="767"/>
      <c r="CW1259" s="767"/>
      <c r="CX1259" s="767"/>
      <c r="CY1259" s="767"/>
      <c r="CZ1259" s="767"/>
      <c r="DA1259" s="767"/>
      <c r="DB1259" s="767"/>
      <c r="DC1259" s="767"/>
      <c r="DD1259" s="767"/>
      <c r="DE1259" s="767"/>
      <c r="DF1259" s="767"/>
      <c r="DG1259" s="767"/>
      <c r="DH1259" s="767"/>
      <c r="DI1259" s="767"/>
      <c r="DJ1259" s="767"/>
      <c r="DK1259" s="767"/>
      <c r="DL1259" s="767"/>
      <c r="DM1259" s="767"/>
      <c r="DN1259" s="767"/>
      <c r="DO1259" s="767"/>
      <c r="DP1259" s="767"/>
      <c r="DQ1259" s="767"/>
      <c r="DR1259" s="767"/>
      <c r="DS1259" s="767"/>
      <c r="DT1259" s="767"/>
      <c r="DU1259" s="767"/>
      <c r="DV1259" s="767"/>
      <c r="DW1259" s="767"/>
      <c r="DX1259" s="767"/>
      <c r="DY1259" s="767"/>
      <c r="DZ1259" s="767"/>
      <c r="EA1259" s="767"/>
      <c r="EB1259" s="767"/>
      <c r="EC1259" s="767"/>
      <c r="ED1259" s="767"/>
      <c r="EE1259" s="767"/>
      <c r="EF1259" s="767"/>
      <c r="EG1259" s="767"/>
      <c r="EH1259" s="767"/>
      <c r="EI1259" s="767"/>
      <c r="EJ1259" s="767"/>
      <c r="EK1259" s="767"/>
      <c r="EL1259" s="767"/>
      <c r="EM1259" s="767"/>
      <c r="EN1259" s="767"/>
      <c r="EO1259" s="767"/>
      <c r="EP1259" s="767"/>
      <c r="EQ1259" s="767"/>
      <c r="ER1259" s="767"/>
      <c r="ES1259" s="767"/>
      <c r="ET1259" s="767"/>
      <c r="EU1259" s="767"/>
      <c r="EV1259" s="767"/>
      <c r="EW1259" s="767"/>
      <c r="EX1259" s="767"/>
      <c r="EY1259" s="767"/>
      <c r="EZ1259" s="767"/>
      <c r="FA1259" s="767"/>
      <c r="FB1259" s="767"/>
      <c r="FC1259" s="767"/>
      <c r="FD1259" s="767"/>
      <c r="FE1259" s="767"/>
      <c r="FF1259" s="767"/>
      <c r="FG1259" s="767"/>
      <c r="FH1259" s="767"/>
      <c r="FI1259" s="767"/>
      <c r="FJ1259" s="767"/>
      <c r="FK1259" s="767"/>
      <c r="FL1259" s="767"/>
      <c r="FM1259" s="767"/>
      <c r="FN1259" s="767"/>
      <c r="FO1259" s="767"/>
      <c r="FP1259" s="767"/>
      <c r="FQ1259" s="767"/>
      <c r="FR1259" s="767"/>
      <c r="FS1259" s="767"/>
      <c r="FT1259" s="767"/>
      <c r="FU1259" s="767"/>
      <c r="FV1259" s="767"/>
      <c r="FW1259" s="767"/>
      <c r="FX1259" s="767"/>
      <c r="FY1259" s="767"/>
      <c r="FZ1259" s="767"/>
      <c r="GA1259" s="767"/>
      <c r="GB1259" s="767"/>
      <c r="GC1259" s="767"/>
      <c r="GD1259" s="767"/>
      <c r="GE1259" s="767"/>
      <c r="GF1259" s="767"/>
      <c r="GG1259" s="767"/>
      <c r="GH1259" s="767"/>
      <c r="GI1259" s="767"/>
      <c r="GJ1259" s="767"/>
      <c r="GK1259" s="767"/>
      <c r="GL1259" s="767"/>
      <c r="GM1259" s="767"/>
      <c r="GN1259" s="767"/>
      <c r="GO1259" s="767"/>
      <c r="GP1259" s="767"/>
      <c r="GQ1259" s="767"/>
      <c r="GR1259" s="767"/>
      <c r="GS1259" s="767"/>
      <c r="GT1259" s="767"/>
      <c r="GU1259" s="767"/>
      <c r="GV1259" s="767"/>
      <c r="GW1259" s="767"/>
      <c r="GX1259" s="767"/>
      <c r="GY1259" s="767"/>
      <c r="GZ1259" s="767"/>
      <c r="HA1259" s="767"/>
      <c r="HB1259" s="767"/>
      <c r="HC1259" s="767"/>
    </row>
    <row r="1260" spans="1:211" s="865" customFormat="1" ht="13.9" hidden="1" customHeight="1">
      <c r="A1260" s="308"/>
      <c r="B1260" s="339"/>
      <c r="C1260" s="962" t="str">
        <f>IF('1C TSspéc19'!Z$17&lt;&gt;0,'1C TSspéc19'!$B$12,"")</f>
        <v/>
      </c>
      <c r="D1260" s="963"/>
      <c r="E1260" s="964"/>
      <c r="F1260" s="211">
        <f>IF(AND($C1260='1C TSspéc19'!$B$12,'1C TSspéc19'!$B$16="spécifiques",'1C TSspéc19'!$Z$17&lt;&gt;""),'1C TSspéc19'!$Z$21,"")</f>
        <v>0</v>
      </c>
      <c r="G1260" s="236"/>
      <c r="H1260" s="765">
        <v>0.21</v>
      </c>
      <c r="I1260" s="766">
        <v>1</v>
      </c>
      <c r="J1260" s="314"/>
      <c r="K1260" s="786">
        <f t="shared" si="328"/>
        <v>0</v>
      </c>
      <c r="L1260" s="558">
        <f>IF(OR('1C TSspéc19'!$B$12="",'1C TSspéc19'!Z$30=0),0,IF(AND('1C TSspéc19'!$B$12&lt;&gt;"",$K$2="Pôle",'1C TSspéc19'!$C$12="OUI"),(('1C TSspéc19'!Z$22+'1C TSspéc19'!Z$23+'1C TSspéc19'!Z$24+'1C TSspéc19'!Z$25+'1C TSspéc19'!Z$29)/'1C TSspéc19'!Z$17),IF(AND('1C TSspéc19'!$B$12&lt;&gt;"",$K$2="Pôle",'1C TSspéc19'!$C$12="NON"),(('1C TSspéc19'!Z$22+'1C TSspéc19'!Z$23+'1C TSspéc19'!Z$24+'1C TSspéc19'!Z$25+'1C TSspéc19'!Z$29)/'1C TSspéc19'!Z$30),IF(AND('1C TSspéc19'!$B$12&lt;&gt;"",$K$2&lt;&gt;"Pôle",'1C TSspéc19'!$C$12="OUI"),(('1C TSspéc19'!Z$22+'1C TSspéc19'!Z$23+'1C TSspéc19'!Z$24+'1C TSspéc19'!Z$25+'1C TSspéc19'!Z$26+'1C TSspéc19'!Z$27+'1C TSspéc19'!Z$28+'1C TSspéc19'!Z$29)/'1C TSspéc19'!Z$17),IF(AND('1C TSspéc19'!$B$12&lt;&gt;"",$K$2&lt;&gt;"Pôle",'1C TSspéc19'!$C$12="NON"),(('1C TSspéc19'!Z$22+'1C TSspéc19'!Z$23+'1C TSspéc19'!Z$24+'1C TSspéc19'!Z$25+'1C TSspéc19'!Z$26+'1C TSspéc19'!Z$27+'1C TSspéc19'!Z$28+'1C TSspéc19'!Z$29)/'1C TSspéc19'!Z$30))))))</f>
        <v>0</v>
      </c>
      <c r="M1260" s="558">
        <f>IF(OR('1C TSspéc19'!$B$12="",'1C TSspéc19'!Z$30=0),0,IF(AND('1C TSspéc19'!$B$12&lt;&gt;"",$K$2="Pôle",'1C TSspéc19'!$C$12="OUI"),(('1C TSspéc19'!Z$26+'1C TSspéc19'!Z$27+'1C TSspéc19'!Z$28)/'1C TSspéc19'!Z$17),IF(AND('1C TSspéc19'!$B$12&lt;&gt;"",$K$2="Pôle",'1C TSspéc19'!$C$12="NON"),(('1C TSspéc19'!Z$26+'1C TSspéc19'!Z$27+'1C TSspéc19'!Z$28)/'1C TSspéc19'!Z$30),IF(AND('1C TSspéc19'!$B$12&lt;&gt;"",$K$2&lt;&gt;"Pôle"),0))))</f>
        <v>0</v>
      </c>
      <c r="N1260" s="559">
        <f>IF(AND('1C TSspéc19'!$B$12&lt;&gt;0,'1C TSspéc19'!$Z$30&lt;&gt;0),L1260+M1260,0)</f>
        <v>0</v>
      </c>
      <c r="O1260" s="572" t="str">
        <f>IF(AND('1C TSspéc19'!$Z$17&lt;&gt;0,'1C TSspéc19'!$C$12="OUI"),'1C TSspéc19'!$Z$35/'1C TSspéc19'!$Z$17,"")</f>
        <v/>
      </c>
      <c r="P1260" s="545" t="str">
        <f>IF(AND('1C TSspéc19'!$Z$17&lt;&gt;0,'1C TSspéc19'!$C$12="OUI"),'1C TSspéc19'!$Z$36/'1C TSspéc19'!$Z$17,"")</f>
        <v/>
      </c>
      <c r="Q1260" s="545" t="str">
        <f>IF(AND('1C TSspéc19'!$Z$17&lt;&gt;0,'1C TSspéc19'!$C$12="OUI"),'1C TSspéc19'!$Z$37/'1C TSspéc19'!$Z$17,"")</f>
        <v/>
      </c>
      <c r="R1260" s="545" t="str">
        <f>IF(AND('1C TSspéc19'!$Z$17&lt;&gt;0,'1C TSspéc19'!$C$12="OUI"),'1C TSspéc19'!$Z$38/'1C TSspéc19'!$Z$17,"")</f>
        <v/>
      </c>
      <c r="S1260" s="545" t="str">
        <f>IF(AND('1C TSspéc19'!$Z$17&lt;&gt;0,'1C TSspéc19'!$C$12="OUI"),'1C TSspéc19'!$Z$39/'1C TSspéc19'!$Z$17,"")</f>
        <v/>
      </c>
      <c r="T1260" s="545" t="str">
        <f>IF(AND('1C TSspéc19'!$Z$17&lt;&gt;0,'1C TSspéc19'!$C$12="OUI"),'1C TSspéc19'!$Z$40/'1C TSspéc19'!$Z$17,"")</f>
        <v/>
      </c>
      <c r="U1260" s="545" t="str">
        <f>IF(AND('1C TSspéc19'!$Z$17&lt;&gt;0,'1C TSspéc19'!$C$12="OUI"),'1C TSspéc19'!$Z$41/'1C TSspéc19'!$Z$17,"")</f>
        <v/>
      </c>
      <c r="V1260" s="545" t="str">
        <f>IF(AND('1C TSspéc19'!$Z$17&lt;&gt;0,'1C TSspéc19'!$C$12="OUI"),'1C TSspéc19'!$Z$42/'1C TSspéc19'!$Z$17,"")</f>
        <v/>
      </c>
      <c r="W1260" s="545" t="str">
        <f>IF(AND('1C TSspéc19'!$Z$17&lt;&gt;0,'1C TSspéc19'!$C$12="OUI"),'1C TSspéc19'!$Z$43/'1C TSspéc19'!$Z$17,"")</f>
        <v/>
      </c>
      <c r="X1260" s="545" t="str">
        <f>IF(AND('1C TSspéc19'!$Z$17&lt;&gt;0,'1C TSspéc19'!$C$12="OUI"),'1C TSspéc19'!$Z$44/'1C TSspéc19'!$Z$17,"")</f>
        <v/>
      </c>
      <c r="Y1260" s="545" t="str">
        <f>IF(AND('1C TSspéc19'!$Z$17&lt;&gt;0,'1C TSspéc19'!$C$12="OUI"),'1C TSspéc19'!$Z$45/'1C TSspéc19'!$Z$17,"")</f>
        <v/>
      </c>
      <c r="Z1260" s="545" t="str">
        <f>IF(AND('1C TSspéc19'!$Z$17&lt;&gt;0,'1C TSspéc19'!$C$12="OUI"),'1C TSspéc19'!$Z$46/'1C TSspéc19'!$Z$17,"")</f>
        <v/>
      </c>
      <c r="AA1260" s="545" t="str">
        <f>IF(AND('1C TSspéc19'!$Z$17&lt;&gt;0,'1C TSspéc19'!$C$12="OUI"),'1C TSspéc19'!$Z$47/'1C TSspéc19'!$Z$17,"")</f>
        <v/>
      </c>
      <c r="AB1260" s="545" t="str">
        <f>IF(AND('1C TSspéc19'!$Z$17&lt;&gt;0,'1C TSspéc19'!$C$12="OUI"),'1C TSspéc19'!$Z$48/'1C TSspéc19'!$Z$17,"")</f>
        <v/>
      </c>
      <c r="AC1260" s="545" t="str">
        <f>IF(AND('1C TSspéc19'!$Z$17&lt;&gt;0,'1C TSspéc19'!$C$12="OUI"),'1C TSspéc19'!$Z$49/'1C TSspéc19'!$Z$17,"")</f>
        <v/>
      </c>
      <c r="AD1260" s="545" t="str">
        <f>IF(AND('1C TSspéc19'!$Z$17&lt;&gt;0,'1C TSspéc19'!$C$12="OUI"),'1C TSspéc19'!$Z$50/'1C TSspéc19'!$Z$17,"")</f>
        <v/>
      </c>
      <c r="AE1260" s="545" t="str">
        <f>IF(AND('1C TSspéc19'!$Z$17&lt;&gt;0,'1C TSspéc19'!$C$12="OUI"),'1C TSspéc19'!$Z$51/'1C TSspéc19'!$Z$17,"")</f>
        <v/>
      </c>
      <c r="AF1260" s="545" t="str">
        <f>IF(AND('1C TSspéc19'!$Z$17&lt;&gt;0,'1C TSspéc19'!$C$12="OUI"),'1C TSspéc19'!$Z$52/'1C TSspéc19'!$Z$17,"")</f>
        <v/>
      </c>
      <c r="AG1260" s="545" t="str">
        <f>IF(AND('1C TSspéc19'!$Z$17&lt;&gt;0,'1C TSspéc19'!$C$12="OUI"),'1C TSspéc19'!$Z$53/'1C TSspéc19'!$Z$17,"")</f>
        <v/>
      </c>
      <c r="AH1260" s="545" t="str">
        <f>IF(AND('1C TSspéc19'!$Z$17&lt;&gt;0,'1C TSspéc19'!$C$12="OUI"),'1C TSspéc19'!$Z$54/'1C TSspéc19'!$Z$17,"")</f>
        <v/>
      </c>
      <c r="AI1260" s="545" t="str">
        <f>IF(AND('1C TSspéc19'!$Z$17&lt;&gt;0,'1C TSspéc19'!$C$12="OUI"),'1C TSspéc19'!$Z$55/'1C TSspéc19'!$Z$17,"")</f>
        <v/>
      </c>
      <c r="AJ1260" s="545" t="str">
        <f>IF(AND('1C TSspéc19'!$Z$17&lt;&gt;0,'1C TSspéc19'!$C$12="OUI"),'1C TSspéc19'!$Z$56/'1C TSspéc19'!$Z$17,"")</f>
        <v/>
      </c>
      <c r="AK1260" s="545" t="str">
        <f>IF(AND('1C TSspéc19'!$Z$17&lt;&gt;0,'1C TSspéc19'!$C$12="OUI"),'1C TSspéc19'!$Z$57/'1C TSspéc19'!$Z$17,"")</f>
        <v/>
      </c>
      <c r="AL1260" s="212">
        <f>IF(AND('1C TSspéc19'!$Z$17&lt;&gt;0,'1C TSspéc19'!$C$12="OUI"),N1260+AK1260,N1260)</f>
        <v>0</v>
      </c>
      <c r="AM1260" s="419">
        <f t="shared" si="329"/>
        <v>0</v>
      </c>
      <c r="AN1260" s="419">
        <f t="shared" si="330"/>
        <v>0</v>
      </c>
      <c r="AO1260" s="420" t="str">
        <f>IF(AND('1C TSspéc2'!$Z$17&lt;&gt;0,'1C TSspéc2'!$Z$30&lt;&gt;0),AM1260+AN1260,"")</f>
        <v/>
      </c>
      <c r="AP1260" s="574" t="str">
        <f>IF(AND('1C TSspéc2'!$Z$17&lt;&gt;0,'1C TSspéc2'!$Z$30&lt;&gt;0),AM1260-AR1260,"")</f>
        <v/>
      </c>
      <c r="AQ1260" s="625">
        <f t="shared" si="331"/>
        <v>0</v>
      </c>
      <c r="AR1260" s="597"/>
      <c r="AS1260" s="213"/>
      <c r="AT1260" s="214" t="str">
        <f>IF(('1C TSspéc19'!Z$17*FICHE!$C$14&lt;J1260),"Forfait limité à "&amp;FICHE!$C$14&amp;"€/jour","")</f>
        <v/>
      </c>
      <c r="AU1260" s="626"/>
      <c r="AV1260" s="824"/>
      <c r="AW1260" s="824"/>
      <c r="AX1260" s="824"/>
      <c r="AY1260" s="824"/>
      <c r="AZ1260" s="824"/>
      <c r="BA1260" s="767"/>
      <c r="BB1260" s="767"/>
      <c r="BC1260" s="767"/>
      <c r="BD1260" s="767"/>
      <c r="BE1260" s="767"/>
      <c r="BF1260" s="767"/>
      <c r="BG1260" s="767"/>
      <c r="BH1260" s="767"/>
      <c r="BI1260" s="767"/>
      <c r="BJ1260" s="767"/>
      <c r="BK1260" s="767"/>
      <c r="BL1260" s="767"/>
      <c r="BM1260" s="767"/>
      <c r="BN1260" s="767"/>
      <c r="BO1260" s="767"/>
      <c r="BP1260" s="767"/>
      <c r="BQ1260" s="767"/>
      <c r="BR1260" s="767"/>
      <c r="BS1260" s="767"/>
      <c r="BT1260" s="767"/>
      <c r="BU1260" s="767"/>
      <c r="BV1260" s="767"/>
      <c r="BW1260" s="767"/>
      <c r="BX1260" s="767"/>
      <c r="BY1260" s="767"/>
      <c r="BZ1260" s="767"/>
      <c r="CA1260" s="767"/>
      <c r="CB1260" s="767"/>
      <c r="CC1260" s="767"/>
      <c r="CD1260" s="767"/>
      <c r="CE1260" s="767"/>
      <c r="CF1260" s="767"/>
      <c r="CG1260" s="767"/>
      <c r="CH1260" s="767"/>
      <c r="CI1260" s="767"/>
      <c r="CJ1260" s="767"/>
      <c r="CK1260" s="767"/>
      <c r="CL1260" s="767"/>
      <c r="CM1260" s="767"/>
      <c r="CN1260" s="767"/>
      <c r="CO1260" s="767"/>
      <c r="CP1260" s="767"/>
      <c r="CQ1260" s="767"/>
      <c r="CR1260" s="767"/>
      <c r="CS1260" s="767"/>
      <c r="CT1260" s="767"/>
      <c r="CU1260" s="767"/>
      <c r="CV1260" s="767"/>
      <c r="CW1260" s="767"/>
      <c r="CX1260" s="767"/>
      <c r="CY1260" s="767"/>
      <c r="CZ1260" s="767"/>
      <c r="DA1260" s="767"/>
      <c r="DB1260" s="767"/>
      <c r="DC1260" s="767"/>
      <c r="DD1260" s="767"/>
      <c r="DE1260" s="767"/>
      <c r="DF1260" s="767"/>
      <c r="DG1260" s="767"/>
      <c r="DH1260" s="767"/>
      <c r="DI1260" s="767"/>
      <c r="DJ1260" s="767"/>
      <c r="DK1260" s="767"/>
      <c r="DL1260" s="767"/>
      <c r="DM1260" s="767"/>
      <c r="DN1260" s="767"/>
      <c r="DO1260" s="767"/>
      <c r="DP1260" s="767"/>
      <c r="DQ1260" s="767"/>
      <c r="DR1260" s="767"/>
      <c r="DS1260" s="767"/>
      <c r="DT1260" s="767"/>
      <c r="DU1260" s="767"/>
      <c r="DV1260" s="767"/>
      <c r="DW1260" s="767"/>
      <c r="DX1260" s="767"/>
      <c r="DY1260" s="767"/>
      <c r="DZ1260" s="767"/>
      <c r="EA1260" s="767"/>
      <c r="EB1260" s="767"/>
      <c r="EC1260" s="767"/>
      <c r="ED1260" s="767"/>
      <c r="EE1260" s="767"/>
      <c r="EF1260" s="767"/>
      <c r="EG1260" s="767"/>
      <c r="EH1260" s="767"/>
      <c r="EI1260" s="767"/>
      <c r="EJ1260" s="767"/>
      <c r="EK1260" s="767"/>
      <c r="EL1260" s="767"/>
      <c r="EM1260" s="767"/>
      <c r="EN1260" s="767"/>
      <c r="EO1260" s="767"/>
      <c r="EP1260" s="767"/>
      <c r="EQ1260" s="767"/>
      <c r="ER1260" s="767"/>
      <c r="ES1260" s="767"/>
      <c r="ET1260" s="767"/>
      <c r="EU1260" s="767"/>
      <c r="EV1260" s="767"/>
      <c r="EW1260" s="767"/>
      <c r="EX1260" s="767"/>
      <c r="EY1260" s="767"/>
      <c r="EZ1260" s="767"/>
      <c r="FA1260" s="767"/>
      <c r="FB1260" s="767"/>
      <c r="FC1260" s="767"/>
      <c r="FD1260" s="767"/>
      <c r="FE1260" s="767"/>
      <c r="FF1260" s="767"/>
      <c r="FG1260" s="767"/>
      <c r="FH1260" s="767"/>
      <c r="FI1260" s="767"/>
      <c r="FJ1260" s="767"/>
      <c r="FK1260" s="767"/>
      <c r="FL1260" s="767"/>
      <c r="FM1260" s="767"/>
      <c r="FN1260" s="767"/>
      <c r="FO1260" s="767"/>
      <c r="FP1260" s="767"/>
      <c r="FQ1260" s="767"/>
      <c r="FR1260" s="767"/>
      <c r="FS1260" s="767"/>
      <c r="FT1260" s="767"/>
      <c r="FU1260" s="767"/>
      <c r="FV1260" s="767"/>
      <c r="FW1260" s="767"/>
      <c r="FX1260" s="767"/>
      <c r="FY1260" s="767"/>
      <c r="FZ1260" s="767"/>
      <c r="GA1260" s="767"/>
      <c r="GB1260" s="767"/>
      <c r="GC1260" s="767"/>
      <c r="GD1260" s="767"/>
      <c r="GE1260" s="767"/>
      <c r="GF1260" s="767"/>
      <c r="GG1260" s="767"/>
      <c r="GH1260" s="767"/>
      <c r="GI1260" s="767"/>
      <c r="GJ1260" s="767"/>
      <c r="GK1260" s="767"/>
      <c r="GL1260" s="767"/>
      <c r="GM1260" s="767"/>
      <c r="GN1260" s="767"/>
      <c r="GO1260" s="767"/>
      <c r="GP1260" s="767"/>
      <c r="GQ1260" s="767"/>
      <c r="GR1260" s="767"/>
      <c r="GS1260" s="767"/>
      <c r="GT1260" s="767"/>
      <c r="GU1260" s="767"/>
      <c r="GV1260" s="767"/>
      <c r="GW1260" s="767"/>
      <c r="GX1260" s="767"/>
      <c r="GY1260" s="767"/>
      <c r="GZ1260" s="767"/>
      <c r="HA1260" s="767"/>
      <c r="HB1260" s="767"/>
      <c r="HC1260" s="767"/>
    </row>
    <row r="1261" spans="1:211" s="862" customFormat="1" ht="13.9" hidden="1" customHeight="1">
      <c r="A1261" s="843"/>
      <c r="B1261" s="844"/>
      <c r="C1261" s="968" t="str">
        <f>IF('1C TSspéc20'!C$17&lt;&gt;0,'1C TSspéc20'!$B$12,"")</f>
        <v/>
      </c>
      <c r="D1261" s="969"/>
      <c r="E1261" s="970"/>
      <c r="F1261" s="845">
        <f>IF(AND($C1261='1C TSspéc20'!$B$12,'1C TSspéc20'!$B$16="spécifiques",'1C TSspéc20'!$C$17&lt;&gt;""),'1C TSspéc20'!$C$21,"")</f>
        <v>0</v>
      </c>
      <c r="G1261" s="846"/>
      <c r="H1261" s="847">
        <v>0</v>
      </c>
      <c r="I1261" s="847">
        <v>0</v>
      </c>
      <c r="J1261" s="848"/>
      <c r="K1261" s="849">
        <f t="shared" si="299"/>
        <v>0</v>
      </c>
      <c r="L1261" s="894">
        <f>IF(OR('1C TSspéc20'!$B$12="",'1C TSspéc20'!C$30=0),0,IF(AND('1C TSspéc20'!$B$12&lt;&gt;"",$K$2="Pôle",'1C TSspéc20'!$C$12="OUI"),(('1C TSspéc20'!C$22+'1C TSspéc20'!C$23+'1C TSspéc20'!C$24+'1C TSspéc20'!C$25+'1C TSspéc20'!C$29)/'1C TSspéc20'!C$17),IF(AND('1C TSspéc20'!$B$12&lt;&gt;"",$K$2="Pôle",'1C TSspéc20'!$C$12="NON"),(('1C TSspéc20'!C$22+'1C TSspéc20'!C$23+'1C TSspéc20'!C$24+'1C TSspéc20'!C$25+'1C TSspéc20'!C$29)/'1C TSspéc20'!C$30),IF(AND('1C TSspéc20'!$B$12&lt;&gt;"",$K$2&lt;&gt;"Pôle",'1C TSspéc20'!$C$12="OUI"),(('1C TSspéc20'!C$22+'1C TSspéc20'!C$23+'1C TSspéc20'!C$24+'1C TSspéc20'!C$25+'1C TSspéc20'!C$26+'1C TSspéc20'!C$27+'1C TSspéc20'!C$28+'1C TSspéc20'!C$29)/'1C TSspéc20'!C$17),IF(AND('1C TSspéc20'!$B$12&lt;&gt;"",$K$2&lt;&gt;"Pôle",'1C TSspéc20'!$C$12="NON"),(('1C TSspéc20'!C$22+'1C TSspéc20'!C$23+'1C TSspéc20'!C$24+'1C TSspéc20'!C$25+'1C TSspéc20'!C$26+'1C TSspéc20'!C$27+'1C TSspéc20'!C$28+'1C TSspéc20'!C$29)/'1C TSspéc20'!C$30))))))</f>
        <v>0</v>
      </c>
      <c r="M1261" s="894">
        <f>IF(OR('1C TSspéc20'!$B$12="",'1C TSspéc20'!C$30=0),0,IF(AND('1C TSspéc20'!$B$12&lt;&gt;"",$K$2="Pôle",'1C TSspéc20'!$C$12="OUI"),(('1C TSspéc20'!C$26+'1C TSspéc20'!C$27+'1C TSspéc20'!C$28)/'1C TSspéc20'!C$17),IF(AND('1C TSspéc20'!$B$12&lt;&gt;"",$K$2="Pôle",'1C TSspéc20'!$C$12="NON"),(('1C TSspéc20'!C$26+'1C TSspéc20'!C$27+'1C TSspéc20'!C$28)/'1C TSspéc20'!C$30),IF(AND('1C TSspéc20'!$B$12&lt;&gt;"",$K$2&lt;&gt;"Pôle"),0))))</f>
        <v>0</v>
      </c>
      <c r="N1261" s="895">
        <f>IF(AND('1C TSspéc20'!$B$12&lt;&gt;0,'1C TSspéc20'!$C$30&lt;&gt;0),L1261+M1261,0)</f>
        <v>0</v>
      </c>
      <c r="O1261" s="851" t="str">
        <f>IF(AND('1C TSspéc20'!$C$17&lt;&gt;0,'1C TSspéc20'!$C$12="OUI"),'1C TSspéc20'!$C$35/'1C TSspéc20'!$C$17,"")</f>
        <v/>
      </c>
      <c r="P1261" s="852" t="str">
        <f>IF(AND('1C TSspéc20'!$C$17&lt;&gt;0,'1C TSspéc20'!$C$12="OUI"),'1C TSspéc20'!$C$36/'1C TSspéc20'!$C$17,"")</f>
        <v/>
      </c>
      <c r="Q1261" s="852" t="str">
        <f>IF(AND('1C TSspéc20'!$C$17&lt;&gt;0,'1C TSspéc20'!$C$12="OUI"),'1C TSspéc20'!$C$37/'1C TSspéc20'!$C$17,"")</f>
        <v/>
      </c>
      <c r="R1261" s="852" t="str">
        <f>IF(AND('1C TSspéc20'!$C$17&lt;&gt;0,'1C TSspéc20'!$C$12="OUI"),'1C TSspéc20'!$C$38/'1C TSspéc20'!$C$17,"")</f>
        <v/>
      </c>
      <c r="S1261" s="852" t="str">
        <f>IF(AND('1C TSspéc20'!$C$17&lt;&gt;0,'1C TSspéc20'!$C$12="OUI"),'1C TSspéc20'!$C$39/'1C TSspéc20'!$C$17,"")</f>
        <v/>
      </c>
      <c r="T1261" s="852" t="str">
        <f>IF(AND('1C TSspéc20'!$C$17&lt;&gt;0,'1C TSspéc20'!$C$12="OUI"),'1C TSspéc20'!$C$40/'1C TSspéc20'!$C$17,"")</f>
        <v/>
      </c>
      <c r="U1261" s="852" t="str">
        <f>IF(AND('1C TSspéc20'!$C$17&lt;&gt;0,'1C TSspéc20'!$C$12="OUI"),'1C TSspéc20'!$C$41/'1C TSspéc20'!$C$17,"")</f>
        <v/>
      </c>
      <c r="V1261" s="852" t="str">
        <f>IF(AND('1C TSspéc20'!$C$17&lt;&gt;0,'1C TSspéc20'!$C$12="OUI"),'1C TSspéc20'!$C$42/'1C TSspéc20'!$C$17,"")</f>
        <v/>
      </c>
      <c r="W1261" s="852" t="str">
        <f>IF(AND('1C TSspéc20'!$C$17&lt;&gt;0,'1C TSspéc20'!$C$12="OUI"),'1C TSspéc20'!$C$43/'1C TSspéc20'!$C$17,"")</f>
        <v/>
      </c>
      <c r="X1261" s="852" t="str">
        <f>IF(AND('1C TSspéc20'!$C$17&lt;&gt;0,'1C TSspéc20'!$C$12="OUI"),'1C TSspéc20'!$C$44/'1C TSspéc20'!$C$17,"")</f>
        <v/>
      </c>
      <c r="Y1261" s="852" t="str">
        <f>IF(AND('1C TSspéc20'!$C$17&lt;&gt;0,'1C TSspéc20'!$C$12="OUI"),'1C TSspéc20'!$C$45/'1C TSspéc20'!$C$17,"")</f>
        <v/>
      </c>
      <c r="Z1261" s="852" t="str">
        <f>IF(AND('1C TSspéc20'!$C$17&lt;&gt;0,'1C TSspéc20'!$C$12="OUI"),'1C TSspéc20'!$C$46/'1C TSspéc20'!$C$17,"")</f>
        <v/>
      </c>
      <c r="AA1261" s="852" t="str">
        <f>IF(AND('1C TSspéc20'!$C$17&lt;&gt;0,'1C TSspéc20'!$C$12="OUI"),'1C TSspéc20'!$C$47/'1C TSspéc20'!$C$17,"")</f>
        <v/>
      </c>
      <c r="AB1261" s="852" t="str">
        <f>IF(AND('1C TSspéc20'!$C$17&lt;&gt;0,'1C TSspéc20'!$C$12="OUI"),'1C TSspéc20'!$C$48/'1C TSspéc20'!$C$17,"")</f>
        <v/>
      </c>
      <c r="AC1261" s="852" t="str">
        <f>IF(AND('1C TSspéc20'!$C$17&lt;&gt;0,'1C TSspéc20'!$C$12="OUI"),'1C TSspéc20'!$C$49/'1C TSspéc20'!$C$17,"")</f>
        <v/>
      </c>
      <c r="AD1261" s="852" t="str">
        <f>IF(AND('1C TSspéc20'!$C$17&lt;&gt;0,'1C TSspéc20'!$C$12="OUI"),'1C TSspéc20'!$C$50/'1C TSspéc20'!$C$17,"")</f>
        <v/>
      </c>
      <c r="AE1261" s="852" t="str">
        <f>IF(AND('1C TSspéc20'!$C$17&lt;&gt;0,'1C TSspéc20'!$C$12="OUI"),'1C TSspéc20'!$C$51/'1C TSspéc20'!$C$17,"")</f>
        <v/>
      </c>
      <c r="AF1261" s="852" t="str">
        <f>IF(AND('1C TSspéc20'!$C$17&lt;&gt;0,'1C TSspéc20'!$C$12="OUI"),'1C TSspéc20'!$C$52/'1C TSspéc20'!$C$17,"")</f>
        <v/>
      </c>
      <c r="AG1261" s="852" t="str">
        <f>IF(AND('1C TSspéc20'!$C$17&lt;&gt;0,'1C TSspéc20'!$C$12="OUI"),'1C TSspéc20'!$C$53/'1C TSspéc20'!$C$17,"")</f>
        <v/>
      </c>
      <c r="AH1261" s="852" t="str">
        <f>IF(AND('1C TSspéc20'!$C$17&lt;&gt;0,'1C TSspéc20'!$C$12="OUI"),'1C TSspéc20'!$C$54/'1C TSspéc20'!$C$17,"")</f>
        <v/>
      </c>
      <c r="AI1261" s="852" t="str">
        <f>IF(AND('1C TSspéc20'!$C$17&lt;&gt;0,'1C TSspéc20'!$C$12="OUI"),'1C TSspéc20'!$C$55/'1C TSspéc20'!$C$17,"")</f>
        <v/>
      </c>
      <c r="AJ1261" s="852" t="str">
        <f>IF(AND('1C TSspéc20'!$C$17&lt;&gt;0,'1C TSspéc20'!$C$12="OUI"),'1C TSspéc20'!$C$56/'1C TSspéc20'!$C$17,"")</f>
        <v/>
      </c>
      <c r="AK1261" s="852" t="str">
        <f>IF(AND('1C TSspéc20'!$C$17&lt;&gt;0,'1C TSspéc20'!$C$12="OUI"),'1C TSspéc20'!$C$57/'1C TSspéc20'!$C$17,"")</f>
        <v/>
      </c>
      <c r="AL1261" s="853">
        <f>IF(AND('1C TSspéc20'!$C$17&lt;&gt;0,'1C TSspéc20'!$C$12="OUI"),N1261+AK1261,N1261)</f>
        <v>0</v>
      </c>
      <c r="AM1261" s="896">
        <f>(J1261+(J1261*H1261)-(J1261*H1261*I1261))*L1261</f>
        <v>0</v>
      </c>
      <c r="AN1261" s="896">
        <f>((J1261+(J1261*H1261)-(J1261*H1261*I1261))*M1261)*50%</f>
        <v>0</v>
      </c>
      <c r="AO1261" s="897" t="str">
        <f>IF(AND('1C TSspéc20'!$C$17&lt;&gt;0,'1C TSspéc20'!$C$30&lt;&gt;0),AM1261+AN1261,"")</f>
        <v/>
      </c>
      <c r="AP1261" s="856" t="str">
        <f>IF(AND('1C TSspéc20'!$C$17&lt;&gt;0,'1C TSspéc20'!$C$30&lt;&gt;0),AM1261-AR1261,"")</f>
        <v/>
      </c>
      <c r="AQ1261" s="857">
        <f>IF(M1261=0,0,AN1261-AS1261)</f>
        <v>0</v>
      </c>
      <c r="AR1261" s="898"/>
      <c r="AS1261" s="859"/>
      <c r="AT1261" s="860" t="str">
        <f>IF(('1C TSspéc20'!C$17*FICHE!$C$14&lt;J1261),"Forfait limité à "&amp;FICHE!$C$14&amp;"€/jour","")</f>
        <v/>
      </c>
      <c r="AU1261" s="861"/>
      <c r="AV1261" s="824"/>
      <c r="AW1261" s="824"/>
      <c r="AX1261" s="824"/>
      <c r="AY1261" s="824"/>
      <c r="AZ1261" s="824"/>
      <c r="BA1261" s="767"/>
      <c r="BB1261" s="767"/>
      <c r="BC1261" s="767"/>
      <c r="BD1261" s="767"/>
      <c r="BE1261" s="767"/>
      <c r="BF1261" s="767"/>
      <c r="BG1261" s="767"/>
      <c r="BH1261" s="767"/>
      <c r="BI1261" s="767"/>
      <c r="BJ1261" s="767"/>
      <c r="BK1261" s="767"/>
      <c r="BL1261" s="767"/>
      <c r="BM1261" s="767"/>
      <c r="BN1261" s="767"/>
      <c r="BO1261" s="767"/>
      <c r="BP1261" s="767"/>
      <c r="BQ1261" s="767"/>
      <c r="BR1261" s="767"/>
      <c r="BS1261" s="767"/>
      <c r="BT1261" s="767"/>
      <c r="BU1261" s="767"/>
      <c r="BV1261" s="767"/>
      <c r="BW1261" s="767"/>
      <c r="BX1261" s="767"/>
      <c r="BY1261" s="767"/>
      <c r="BZ1261" s="767"/>
      <c r="CA1261" s="767"/>
      <c r="CB1261" s="767"/>
      <c r="CC1261" s="767"/>
      <c r="CD1261" s="767"/>
      <c r="CE1261" s="767"/>
      <c r="CF1261" s="767"/>
      <c r="CG1261" s="767"/>
      <c r="CH1261" s="767"/>
      <c r="CI1261" s="767"/>
      <c r="CJ1261" s="767"/>
      <c r="CK1261" s="767"/>
      <c r="CL1261" s="767"/>
      <c r="CM1261" s="767"/>
      <c r="CN1261" s="767"/>
      <c r="CO1261" s="767"/>
      <c r="CP1261" s="767"/>
      <c r="CQ1261" s="767"/>
      <c r="CR1261" s="767"/>
      <c r="CS1261" s="767"/>
      <c r="CT1261" s="767"/>
      <c r="CU1261" s="767"/>
      <c r="CV1261" s="767"/>
      <c r="CW1261" s="767"/>
      <c r="CX1261" s="767"/>
      <c r="CY1261" s="767"/>
      <c r="CZ1261" s="767"/>
      <c r="DA1261" s="767"/>
      <c r="DB1261" s="767"/>
      <c r="DC1261" s="767"/>
      <c r="DD1261" s="767"/>
      <c r="DE1261" s="767"/>
      <c r="DF1261" s="767"/>
      <c r="DG1261" s="767"/>
      <c r="DH1261" s="767"/>
      <c r="DI1261" s="767"/>
      <c r="DJ1261" s="767"/>
      <c r="DK1261" s="767"/>
      <c r="DL1261" s="767"/>
      <c r="DM1261" s="767"/>
      <c r="DN1261" s="767"/>
      <c r="DO1261" s="767"/>
      <c r="DP1261" s="767"/>
      <c r="DQ1261" s="767"/>
      <c r="DR1261" s="767"/>
      <c r="DS1261" s="767"/>
      <c r="DT1261" s="767"/>
      <c r="DU1261" s="767"/>
      <c r="DV1261" s="767"/>
      <c r="DW1261" s="767"/>
      <c r="DX1261" s="767"/>
      <c r="DY1261" s="767"/>
      <c r="DZ1261" s="767"/>
      <c r="EA1261" s="767"/>
      <c r="EB1261" s="767"/>
      <c r="EC1261" s="767"/>
      <c r="ED1261" s="767"/>
      <c r="EE1261" s="767"/>
      <c r="EF1261" s="767"/>
      <c r="EG1261" s="767"/>
      <c r="EH1261" s="767"/>
      <c r="EI1261" s="767"/>
      <c r="EJ1261" s="767"/>
      <c r="EK1261" s="767"/>
      <c r="EL1261" s="767"/>
      <c r="EM1261" s="767"/>
      <c r="EN1261" s="767"/>
      <c r="EO1261" s="767"/>
      <c r="EP1261" s="767"/>
      <c r="EQ1261" s="767"/>
      <c r="ER1261" s="767"/>
      <c r="ES1261" s="767"/>
      <c r="ET1261" s="767"/>
      <c r="EU1261" s="767"/>
      <c r="EV1261" s="767"/>
      <c r="EW1261" s="767"/>
      <c r="EX1261" s="767"/>
      <c r="EY1261" s="767"/>
      <c r="EZ1261" s="767"/>
      <c r="FA1261" s="767"/>
      <c r="FB1261" s="767"/>
      <c r="FC1261" s="767"/>
      <c r="FD1261" s="767"/>
      <c r="FE1261" s="767"/>
      <c r="FF1261" s="767"/>
      <c r="FG1261" s="767"/>
      <c r="FH1261" s="767"/>
      <c r="FI1261" s="767"/>
      <c r="FJ1261" s="767"/>
      <c r="FK1261" s="767"/>
      <c r="FL1261" s="767"/>
      <c r="FM1261" s="767"/>
      <c r="FN1261" s="767"/>
      <c r="FO1261" s="767"/>
      <c r="FP1261" s="767"/>
      <c r="FQ1261" s="767"/>
      <c r="FR1261" s="767"/>
      <c r="FS1261" s="767"/>
      <c r="FT1261" s="767"/>
      <c r="FU1261" s="767"/>
      <c r="FV1261" s="767"/>
      <c r="FW1261" s="767"/>
      <c r="FX1261" s="767"/>
      <c r="FY1261" s="767"/>
      <c r="FZ1261" s="767"/>
      <c r="GA1261" s="767"/>
      <c r="GB1261" s="767"/>
      <c r="GC1261" s="767"/>
      <c r="GD1261" s="767"/>
      <c r="GE1261" s="767"/>
      <c r="GF1261" s="767"/>
      <c r="GG1261" s="767"/>
      <c r="GH1261" s="767"/>
      <c r="GI1261" s="767"/>
      <c r="GJ1261" s="767"/>
      <c r="GK1261" s="767"/>
      <c r="GL1261" s="767"/>
      <c r="GM1261" s="767"/>
      <c r="GN1261" s="767"/>
      <c r="GO1261" s="767"/>
      <c r="GP1261" s="767"/>
      <c r="GQ1261" s="767"/>
      <c r="GR1261" s="767"/>
      <c r="GS1261" s="767"/>
      <c r="GT1261" s="767"/>
      <c r="GU1261" s="767"/>
      <c r="GV1261" s="767"/>
      <c r="GW1261" s="767"/>
      <c r="GX1261" s="767"/>
      <c r="GY1261" s="767"/>
      <c r="GZ1261" s="767"/>
      <c r="HA1261" s="767"/>
      <c r="HB1261" s="767"/>
      <c r="HC1261" s="767"/>
    </row>
    <row r="1262" spans="1:211" s="864" customFormat="1" ht="13.9" hidden="1" customHeight="1">
      <c r="A1262" s="307"/>
      <c r="B1262" s="351"/>
      <c r="C1262" s="971" t="str">
        <f>IF('1C TSspéc20'!D$17&lt;&gt;0,'1C TSspéc20'!$B$12,"")</f>
        <v/>
      </c>
      <c r="D1262" s="972"/>
      <c r="E1262" s="973"/>
      <c r="F1262" s="93">
        <f>IF(AND($C1262='1C TSspéc20'!$B$12,'1C TSspéc20'!$B$16="spécifiques",'1C TSspéc20'!$D$17&lt;&gt;""),'1C TSspéc20'!$D$21,"")</f>
        <v>0</v>
      </c>
      <c r="G1262" s="863"/>
      <c r="H1262" s="745">
        <v>0.21</v>
      </c>
      <c r="I1262" s="747">
        <v>1</v>
      </c>
      <c r="J1262" s="312"/>
      <c r="K1262" s="680">
        <f t="shared" si="299"/>
        <v>0</v>
      </c>
      <c r="L1262" s="556">
        <f>IF(OR('1C TSspéc20'!$B$12="",'1C TSspéc20'!D$30=0),0,IF(AND('1C TSspéc20'!$B$12&lt;&gt;"",$K$2="Pôle",'1C TSspéc20'!$C$12="OUI"),(('1C TSspéc20'!D$22+'1C TSspéc20'!D$23+'1C TSspéc20'!D$24+'1C TSspéc20'!D$25+'1C TSspéc20'!D$29)/'1C TSspéc20'!D$17),IF(AND('1C TSspéc20'!$B$12&lt;&gt;"",$K$2="Pôle",'1C TSspéc20'!$C$12="NON"),(('1C TSspéc20'!D$22+'1C TSspéc20'!D$23+'1C TSspéc20'!D$24+'1C TSspéc20'!D$25+'1C TSspéc20'!D$29)/'1C TSspéc20'!D$30),IF(AND('1C TSspéc20'!$B$12&lt;&gt;"",$K$2&lt;&gt;"Pôle",'1C TSspéc20'!$C$12="OUI"),(('1C TSspéc20'!D$22+'1C TSspéc20'!D$23+'1C TSspéc20'!D$24+'1C TSspéc20'!D$25+'1C TSspéc20'!D$26+'1C TSspéc20'!D$27+'1C TSspéc20'!D$28+'1C TSspéc20'!D$29)/'1C TSspéc20'!D$17),IF(AND('1C TSspéc20'!$B$12&lt;&gt;"",$K$2&lt;&gt;"Pôle",'1C TSspéc20'!$C$12="NON"),(('1C TSspéc20'!D$22+'1C TSspéc20'!D$23+'1C TSspéc20'!D$24+'1C TSspéc20'!D$25+'1C TSspéc20'!D$26+'1C TSspéc20'!D$27+'1C TSspéc20'!D$28+'1C TSspéc20'!D$29)/'1C TSspéc20'!D$30))))))</f>
        <v>0</v>
      </c>
      <c r="M1262" s="556">
        <f>IF(OR('1C TSspéc20'!$B$12="",'1C TSspéc20'!D$30=0),0,IF(AND('1C TSspéc20'!$B$12&lt;&gt;"",$K$2="Pôle",'1C TSspéc20'!$C$12="OUI"),(('1C TSspéc20'!D$26+'1C TSspéc20'!D$27+'1C TSspéc20'!D$28)/'1C TSspéc20'!D$17),IF(AND('1C TSspéc20'!$B$12&lt;&gt;"",$K$2="Pôle",'1C TSspéc20'!$C$12="NON"),(('1C TSspéc20'!D$26+'1C TSspéc20'!D$27+'1C TSspéc20'!D$28)/'1C TSspéc20'!D$30),IF(AND('1C TSspéc20'!$B$12&lt;&gt;"",$K$2&lt;&gt;"Pôle"),0))))</f>
        <v>0</v>
      </c>
      <c r="N1262" s="557">
        <f>IF(AND('1C TSspéc20'!$B$12&lt;&gt;0,'1C TSspéc20'!$D$30&lt;&gt;0),L1262+M1262,0)</f>
        <v>0</v>
      </c>
      <c r="O1262" s="542" t="str">
        <f>IF(AND('1C TSspéc20'!$D$17&lt;&gt;0,'1C TSspéc20'!$C$12="OUI"),'1C TSspéc20'!$D$35/'1C TSspéc20'!$D$17,"")</f>
        <v/>
      </c>
      <c r="P1262" s="543" t="str">
        <f>IF(AND('1C TSspéc20'!$D$17&lt;&gt;0,'1C TSspéc20'!$C$12="OUI"),'1C TSspéc20'!$D$36/'1C TSspéc20'!$D$17,"")</f>
        <v/>
      </c>
      <c r="Q1262" s="543" t="str">
        <f>IF(AND('1C TSspéc20'!$D$17&lt;&gt;0,'1C TSspéc20'!$C$12="OUI"),'1C TSspéc20'!$D$37/'1C TSspéc20'!$D$17,"")</f>
        <v/>
      </c>
      <c r="R1262" s="543" t="str">
        <f>IF(AND('1C TSspéc20'!$D$17&lt;&gt;0,'1C TSspéc20'!$C$12="OUI"),'1C TSspéc20'!$D$38/'1C TSspéc20'!$D$17,"")</f>
        <v/>
      </c>
      <c r="S1262" s="543" t="str">
        <f>IF(AND('1C TSspéc20'!$D$17&lt;&gt;0,'1C TSspéc20'!$C$12="OUI"),'1C TSspéc20'!$D$39/'1C TSspéc20'!$D$17,"")</f>
        <v/>
      </c>
      <c r="T1262" s="543" t="str">
        <f>IF(AND('1C TSspéc20'!$D$17&lt;&gt;0,'1C TSspéc20'!$C$12="OUI"),'1C TSspéc20'!$D$40/'1C TSspéc20'!$D$17,"")</f>
        <v/>
      </c>
      <c r="U1262" s="543" t="str">
        <f>IF(AND('1C TSspéc20'!$D$17&lt;&gt;0,'1C TSspéc20'!$C$12="OUI"),'1C TSspéc20'!$D$41/'1C TSspéc20'!$D$17,"")</f>
        <v/>
      </c>
      <c r="V1262" s="543" t="str">
        <f>IF(AND('1C TSspéc20'!$D$17&lt;&gt;0,'1C TSspéc20'!$C$12="OUI"),'1C TSspéc20'!$D$42/'1C TSspéc20'!$D$17,"")</f>
        <v/>
      </c>
      <c r="W1262" s="543" t="str">
        <f>IF(AND('1C TSspéc20'!$D$17&lt;&gt;0,'1C TSspéc20'!$C$12="OUI"),'1C TSspéc20'!$D$43/'1C TSspéc20'!$D$17,"")</f>
        <v/>
      </c>
      <c r="X1262" s="543" t="str">
        <f>IF(AND('1C TSspéc20'!$D$17&lt;&gt;0,'1C TSspéc20'!$C$12="OUI"),'1C TSspéc20'!$D$44/'1C TSspéc20'!$D$17,"")</f>
        <v/>
      </c>
      <c r="Y1262" s="543" t="str">
        <f>IF(AND('1C TSspéc20'!$D$17&lt;&gt;0,'1C TSspéc20'!$C$12="OUI"),'1C TSspéc20'!$D$45/'1C TSspéc20'!$D$17,"")</f>
        <v/>
      </c>
      <c r="Z1262" s="543" t="str">
        <f>IF(AND('1C TSspéc20'!$D$17&lt;&gt;0,'1C TSspéc20'!$C$12="OUI"),'1C TSspéc20'!$D$46/'1C TSspéc20'!$D$17,"")</f>
        <v/>
      </c>
      <c r="AA1262" s="543" t="str">
        <f>IF(AND('1C TSspéc20'!$D$17&lt;&gt;0,'1C TSspéc20'!$C$12="OUI"),'1C TSspéc20'!$D$47/'1C TSspéc20'!$D$17,"")</f>
        <v/>
      </c>
      <c r="AB1262" s="543" t="str">
        <f>IF(AND('1C TSspéc20'!$D$17&lt;&gt;0,'1C TSspéc20'!$C$12="OUI"),'1C TSspéc20'!$D$48/'1C TSspéc20'!$D$17,"")</f>
        <v/>
      </c>
      <c r="AC1262" s="543" t="str">
        <f>IF(AND('1C TSspéc20'!$D$17&lt;&gt;0,'1C TSspéc20'!$C$12="OUI"),'1C TSspéc20'!$D$49/'1C TSspéc20'!$D$17,"")</f>
        <v/>
      </c>
      <c r="AD1262" s="543" t="str">
        <f>IF(AND('1C TSspéc20'!$D$17&lt;&gt;0,'1C TSspéc20'!$C$12="OUI"),'1C TSspéc20'!$D$50/'1C TSspéc20'!$D$17,"")</f>
        <v/>
      </c>
      <c r="AE1262" s="543" t="str">
        <f>IF(AND('1C TSspéc20'!$D$17&lt;&gt;0,'1C TSspéc20'!$C$12="OUI"),'1C TSspéc20'!$D$51/'1C TSspéc20'!$D$17,"")</f>
        <v/>
      </c>
      <c r="AF1262" s="543" t="str">
        <f>IF(AND('1C TSspéc20'!$D$17&lt;&gt;0,'1C TSspéc20'!$C$12="OUI"),'1C TSspéc20'!$D$52/'1C TSspéc20'!$D$17,"")</f>
        <v/>
      </c>
      <c r="AG1262" s="543" t="str">
        <f>IF(AND('1C TSspéc20'!$D$17&lt;&gt;0,'1C TSspéc20'!$C$12="OUI"),'1C TSspéc20'!$D$53/'1C TSspéc20'!$D$17,"")</f>
        <v/>
      </c>
      <c r="AH1262" s="543" t="str">
        <f>IF(AND('1C TSspéc20'!$D$17&lt;&gt;0,'1C TSspéc20'!$C$12="OUI"),'1C TSspéc20'!$D$54/'1C TSspéc20'!$D$17,"")</f>
        <v/>
      </c>
      <c r="AI1262" s="543" t="str">
        <f>IF(AND('1C TSspéc20'!$D$17&lt;&gt;0,'1C TSspéc20'!$C$12="OUI"),'1C TSspéc20'!$D$55/'1C TSspéc20'!$D$17,"")</f>
        <v/>
      </c>
      <c r="AJ1262" s="543" t="str">
        <f>IF(AND('1C TSspéc20'!$D$17&lt;&gt;0,'1C TSspéc20'!$C$12="OUI"),'1C TSspéc20'!$D$56/'1C TSspéc20'!$D$17,"")</f>
        <v/>
      </c>
      <c r="AK1262" s="543" t="str">
        <f>IF(AND('1C TSspéc20'!$D$17&lt;&gt;0,'1C TSspéc20'!$C$12="OUI"),'1C TSspéc20'!$D$57/'1C TSspéc20'!$D$17,"")</f>
        <v/>
      </c>
      <c r="AL1262" s="72">
        <f>IF(AND('1C TSspéc20'!$D$17&lt;&gt;0,'1C TSspéc20'!$C$12="OUI"),N1262+AK1262,N1262)</f>
        <v>0</v>
      </c>
      <c r="AM1262" s="417">
        <f t="shared" ref="AM1262:AM1284" si="332">(J1262+(J1262*H1262)-(J1262*H1262*I1262))*L1262</f>
        <v>0</v>
      </c>
      <c r="AN1262" s="417">
        <f t="shared" ref="AN1262:AN1284" si="333">((J1262+(J1262*H1262)-(J1262*H1262*I1262))*M1262)*50%</f>
        <v>0</v>
      </c>
      <c r="AO1262" s="418" t="str">
        <f>IF(AND('1C TSspéc20'!$D$17&lt;&gt;0,'1C TSspéc20'!$D$30&lt;&gt;0),AM1262+AN1262,"")</f>
        <v/>
      </c>
      <c r="AP1262" s="573" t="str">
        <f>IF(AND('1C TSspéc20'!$D$17&lt;&gt;0,'1C TSspéc20'!$D$30&lt;&gt;0),AM1262-AR1262,"")</f>
        <v/>
      </c>
      <c r="AQ1262" s="583">
        <f t="shared" ref="AQ1262:AQ1284" si="334">IF(M1262=0,0,AN1262-AS1262)</f>
        <v>0</v>
      </c>
      <c r="AR1262" s="596"/>
      <c r="AS1262" s="102"/>
      <c r="AT1262" s="27" t="str">
        <f>IF(('1C TSspéc20'!D$17*FICHE!$C$14&lt;J1262),"Forfait limité à "&amp;FICHE!$C$14&amp;"€/jour","")</f>
        <v/>
      </c>
      <c r="AU1262" s="592"/>
      <c r="AV1262" s="824"/>
      <c r="AW1262" s="824"/>
      <c r="AX1262" s="824"/>
      <c r="AY1262" s="824"/>
      <c r="AZ1262" s="824"/>
      <c r="BA1262" s="767"/>
      <c r="BB1262" s="767"/>
      <c r="BC1262" s="767"/>
      <c r="BD1262" s="767"/>
      <c r="BE1262" s="767"/>
      <c r="BF1262" s="767"/>
      <c r="BG1262" s="767"/>
      <c r="BH1262" s="767"/>
      <c r="BI1262" s="767"/>
      <c r="BJ1262" s="767"/>
      <c r="BK1262" s="767"/>
      <c r="BL1262" s="767"/>
      <c r="BM1262" s="767"/>
      <c r="BN1262" s="767"/>
      <c r="BO1262" s="767"/>
      <c r="BP1262" s="767"/>
      <c r="BQ1262" s="767"/>
      <c r="BR1262" s="767"/>
      <c r="BS1262" s="767"/>
      <c r="BT1262" s="767"/>
      <c r="BU1262" s="767"/>
      <c r="BV1262" s="767"/>
      <c r="BW1262" s="767"/>
      <c r="BX1262" s="767"/>
      <c r="BY1262" s="767"/>
      <c r="BZ1262" s="767"/>
      <c r="CA1262" s="767"/>
      <c r="CB1262" s="767"/>
      <c r="CC1262" s="767"/>
      <c r="CD1262" s="767"/>
      <c r="CE1262" s="767"/>
      <c r="CF1262" s="767"/>
      <c r="CG1262" s="767"/>
      <c r="CH1262" s="767"/>
      <c r="CI1262" s="767"/>
      <c r="CJ1262" s="767"/>
      <c r="CK1262" s="767"/>
      <c r="CL1262" s="767"/>
      <c r="CM1262" s="767"/>
      <c r="CN1262" s="767"/>
      <c r="CO1262" s="767"/>
      <c r="CP1262" s="767"/>
      <c r="CQ1262" s="767"/>
      <c r="CR1262" s="767"/>
      <c r="CS1262" s="767"/>
      <c r="CT1262" s="767"/>
      <c r="CU1262" s="767"/>
      <c r="CV1262" s="767"/>
      <c r="CW1262" s="767"/>
      <c r="CX1262" s="767"/>
      <c r="CY1262" s="767"/>
      <c r="CZ1262" s="767"/>
      <c r="DA1262" s="767"/>
      <c r="DB1262" s="767"/>
      <c r="DC1262" s="767"/>
      <c r="DD1262" s="767"/>
      <c r="DE1262" s="767"/>
      <c r="DF1262" s="767"/>
      <c r="DG1262" s="767"/>
      <c r="DH1262" s="767"/>
      <c r="DI1262" s="767"/>
      <c r="DJ1262" s="767"/>
      <c r="DK1262" s="767"/>
      <c r="DL1262" s="767"/>
      <c r="DM1262" s="767"/>
      <c r="DN1262" s="767"/>
      <c r="DO1262" s="767"/>
      <c r="DP1262" s="767"/>
      <c r="DQ1262" s="767"/>
      <c r="DR1262" s="767"/>
      <c r="DS1262" s="767"/>
      <c r="DT1262" s="767"/>
      <c r="DU1262" s="767"/>
      <c r="DV1262" s="767"/>
      <c r="DW1262" s="767"/>
      <c r="DX1262" s="767"/>
      <c r="DY1262" s="767"/>
      <c r="DZ1262" s="767"/>
      <c r="EA1262" s="767"/>
      <c r="EB1262" s="767"/>
      <c r="EC1262" s="767"/>
      <c r="ED1262" s="767"/>
      <c r="EE1262" s="767"/>
      <c r="EF1262" s="767"/>
      <c r="EG1262" s="767"/>
      <c r="EH1262" s="767"/>
      <c r="EI1262" s="767"/>
      <c r="EJ1262" s="767"/>
      <c r="EK1262" s="767"/>
      <c r="EL1262" s="767"/>
      <c r="EM1262" s="767"/>
      <c r="EN1262" s="767"/>
      <c r="EO1262" s="767"/>
      <c r="EP1262" s="767"/>
      <c r="EQ1262" s="767"/>
      <c r="ER1262" s="767"/>
      <c r="ES1262" s="767"/>
      <c r="ET1262" s="767"/>
      <c r="EU1262" s="767"/>
      <c r="EV1262" s="767"/>
      <c r="EW1262" s="767"/>
      <c r="EX1262" s="767"/>
      <c r="EY1262" s="767"/>
      <c r="EZ1262" s="767"/>
      <c r="FA1262" s="767"/>
      <c r="FB1262" s="767"/>
      <c r="FC1262" s="767"/>
      <c r="FD1262" s="767"/>
      <c r="FE1262" s="767"/>
      <c r="FF1262" s="767"/>
      <c r="FG1262" s="767"/>
      <c r="FH1262" s="767"/>
      <c r="FI1262" s="767"/>
      <c r="FJ1262" s="767"/>
      <c r="FK1262" s="767"/>
      <c r="FL1262" s="767"/>
      <c r="FM1262" s="767"/>
      <c r="FN1262" s="767"/>
      <c r="FO1262" s="767"/>
      <c r="FP1262" s="767"/>
      <c r="FQ1262" s="767"/>
      <c r="FR1262" s="767"/>
      <c r="FS1262" s="767"/>
      <c r="FT1262" s="767"/>
      <c r="FU1262" s="767"/>
      <c r="FV1262" s="767"/>
      <c r="FW1262" s="767"/>
      <c r="FX1262" s="767"/>
      <c r="FY1262" s="767"/>
      <c r="FZ1262" s="767"/>
      <c r="GA1262" s="767"/>
      <c r="GB1262" s="767"/>
      <c r="GC1262" s="767"/>
      <c r="GD1262" s="767"/>
      <c r="GE1262" s="767"/>
      <c r="GF1262" s="767"/>
      <c r="GG1262" s="767"/>
      <c r="GH1262" s="767"/>
      <c r="GI1262" s="767"/>
      <c r="GJ1262" s="767"/>
      <c r="GK1262" s="767"/>
      <c r="GL1262" s="767"/>
      <c r="GM1262" s="767"/>
      <c r="GN1262" s="767"/>
      <c r="GO1262" s="767"/>
      <c r="GP1262" s="767"/>
      <c r="GQ1262" s="767"/>
      <c r="GR1262" s="767"/>
      <c r="GS1262" s="767"/>
      <c r="GT1262" s="767"/>
      <c r="GU1262" s="767"/>
      <c r="GV1262" s="767"/>
      <c r="GW1262" s="767"/>
      <c r="GX1262" s="767"/>
      <c r="GY1262" s="767"/>
      <c r="GZ1262" s="767"/>
      <c r="HA1262" s="767"/>
      <c r="HB1262" s="767"/>
      <c r="HC1262" s="767"/>
    </row>
    <row r="1263" spans="1:211" s="864" customFormat="1" ht="13.9" hidden="1" customHeight="1">
      <c r="A1263" s="307"/>
      <c r="B1263" s="351"/>
      <c r="C1263" s="971" t="str">
        <f>IF('1C TSspéc20'!E$17&lt;&gt;0,'1C TSspéc20'!$B$12,"")</f>
        <v/>
      </c>
      <c r="D1263" s="972"/>
      <c r="E1263" s="973"/>
      <c r="F1263" s="93">
        <f>IF(AND($C1263='1C TSspéc20'!$B$12,'1C TSspéc20'!$B$16="spécifiques",'1C TSspéc20'!$E$17&lt;&gt;""),'1C TSspéc20'!$E$21,"")</f>
        <v>0</v>
      </c>
      <c r="G1263" s="863"/>
      <c r="H1263" s="745">
        <v>0.21</v>
      </c>
      <c r="I1263" s="747">
        <v>1</v>
      </c>
      <c r="J1263" s="312"/>
      <c r="K1263" s="680">
        <f t="shared" si="299"/>
        <v>0</v>
      </c>
      <c r="L1263" s="556">
        <f>IF(OR('1C TSspéc20'!$B$12="",'1C TSspéc20'!E$30=0),0,IF(AND('1C TSspéc20'!$B$12&lt;&gt;"",$K$2="Pôle",'1C TSspéc20'!$C$12="OUI"),(('1C TSspéc20'!E$22+'1C TSspéc20'!E$23+'1C TSspéc20'!E$24+'1C TSspéc20'!E$25+'1C TSspéc20'!E$29)/'1C TSspéc20'!E$17),IF(AND('1C TSspéc20'!$B$12&lt;&gt;"",$K$2="Pôle",'1C TSspéc20'!$C$12="NON"),(('1C TSspéc20'!E$22+'1C TSspéc20'!E$23+'1C TSspéc20'!E$24+'1C TSspéc20'!E$25+'1C TSspéc20'!E$29)/'1C TSspéc20'!E$30),IF(AND('1C TSspéc20'!$B$12&lt;&gt;"",$K$2&lt;&gt;"Pôle",'1C TSspéc20'!$C$12="OUI"),(('1C TSspéc20'!E$22+'1C TSspéc20'!E$23+'1C TSspéc20'!E$24+'1C TSspéc20'!E$25+'1C TSspéc20'!E$26+'1C TSspéc20'!E$27+'1C TSspéc20'!E$28+'1C TSspéc20'!E$29)/'1C TSspéc20'!E$17),IF(AND('1C TSspéc20'!$B$12&lt;&gt;"",$K$2&lt;&gt;"Pôle",'1C TSspéc20'!$C$12="NON"),(('1C TSspéc20'!E$22+'1C TSspéc20'!E$23+'1C TSspéc20'!E$24+'1C TSspéc20'!E$25+'1C TSspéc20'!E$26+'1C TSspéc20'!E$27+'1C TSspéc20'!E$28+'1C TSspéc20'!E$29)/'1C TSspéc20'!E$30))))))</f>
        <v>0</v>
      </c>
      <c r="M1263" s="556">
        <f>IF(OR('1C TSspéc20'!$B$12="",'1C TSspéc20'!E$30=0),0,IF(AND('1C TSspéc20'!$B$12&lt;&gt;"",$K$2="Pôle",'1C TSspéc20'!$C$12="OUI"),(('1C TSspéc20'!E$26+'1C TSspéc20'!E$27+'1C TSspéc20'!E$28)/'1C TSspéc20'!E$17),IF(AND('1C TSspéc20'!$B$12&lt;&gt;"",$K$2="Pôle",'1C TSspéc20'!$C$12="NON"),(('1C TSspéc20'!E$26+'1C TSspéc20'!E$27+'1C TSspéc20'!E$28)/'1C TSspéc20'!E$30),IF(AND('1C TSspéc20'!$B$12&lt;&gt;"",$K$2&lt;&gt;"Pôle"),0))))</f>
        <v>0</v>
      </c>
      <c r="N1263" s="557">
        <f>IF(AND('1C TSspéc20'!$B$12&lt;&gt;0,'1C TSspéc20'!$E$30&lt;&gt;0),L1263+M1263,0)</f>
        <v>0</v>
      </c>
      <c r="O1263" s="542" t="str">
        <f>IF(AND('1C TSspéc20'!$E$17&lt;&gt;0,'1C TSspéc20'!$C$12="OUI"),'1C TSspéc20'!$E$35/'1C TSspéc20'!$E$17,"")</f>
        <v/>
      </c>
      <c r="P1263" s="543" t="str">
        <f>IF(AND('1C TSspéc20'!$E$17&lt;&gt;0,'1C TSspéc20'!$C$12="OUI"),'1C TSspéc20'!$E$36/'1C TSspéc20'!$E$17,"")</f>
        <v/>
      </c>
      <c r="Q1263" s="543" t="str">
        <f>IF(AND('1C TSspéc20'!$E$17&lt;&gt;0,'1C TSspéc20'!$C$12="OUI"),'1C TSspéc20'!$E$37/'1C TSspéc20'!$E$17,"")</f>
        <v/>
      </c>
      <c r="R1263" s="543" t="str">
        <f>IF(AND('1C TSspéc20'!$E$17&lt;&gt;0,'1C TSspéc20'!$C$12="OUI"),'1C TSspéc20'!$E$38/'1C TSspéc20'!$E$17,"")</f>
        <v/>
      </c>
      <c r="S1263" s="543" t="str">
        <f>IF(AND('1C TSspéc20'!$E$17&lt;&gt;0,'1C TSspéc20'!$C$12="OUI"),'1C TSspéc20'!$E$39/'1C TSspéc20'!$E$17,"")</f>
        <v/>
      </c>
      <c r="T1263" s="543" t="str">
        <f>IF(AND('1C TSspéc20'!$E$17&lt;&gt;0,'1C TSspéc20'!$C$12="OUI"),'1C TSspéc20'!$E$40/'1C TSspéc20'!$E$17,"")</f>
        <v/>
      </c>
      <c r="U1263" s="543" t="str">
        <f>IF(AND('1C TSspéc20'!$E$17&lt;&gt;0,'1C TSspéc20'!$C$12="OUI"),'1C TSspéc20'!$E$41/'1C TSspéc20'!$E$17,"")</f>
        <v/>
      </c>
      <c r="V1263" s="543" t="str">
        <f>IF(AND('1C TSspéc20'!$E$17&lt;&gt;0,'1C TSspéc20'!$C$12="OUI"),'1C TSspéc20'!$E$42/'1C TSspéc20'!$E$17,"")</f>
        <v/>
      </c>
      <c r="W1263" s="543" t="str">
        <f>IF(AND('1C TSspéc20'!$E$17&lt;&gt;0,'1C TSspéc20'!$C$12="OUI"),'1C TSspéc20'!$E$43/'1C TSspéc20'!$E$17,"")</f>
        <v/>
      </c>
      <c r="X1263" s="543" t="str">
        <f>IF(AND('1C TSspéc20'!$E$17&lt;&gt;0,'1C TSspéc20'!$C$12="OUI"),'1C TSspéc20'!$E$44/'1C TSspéc20'!$E$17,"")</f>
        <v/>
      </c>
      <c r="Y1263" s="543" t="str">
        <f>IF(AND('1C TSspéc20'!$E$17&lt;&gt;0,'1C TSspéc20'!$C$12="OUI"),'1C TSspéc20'!$E$45/'1C TSspéc20'!$E$17,"")</f>
        <v/>
      </c>
      <c r="Z1263" s="543" t="str">
        <f>IF(AND('1C TSspéc20'!$E$17&lt;&gt;0,'1C TSspéc20'!$C$12="OUI"),'1C TSspéc20'!$E$46/'1C TSspéc20'!$E$17,"")</f>
        <v/>
      </c>
      <c r="AA1263" s="543" t="str">
        <f>IF(AND('1C TSspéc20'!$E$17&lt;&gt;0,'1C TSspéc20'!$C$12="OUI"),'1C TSspéc20'!$E$47/'1C TSspéc20'!$E$17,"")</f>
        <v/>
      </c>
      <c r="AB1263" s="543" t="str">
        <f>IF(AND('1C TSspéc20'!$E$17&lt;&gt;0,'1C TSspéc20'!$C$12="OUI"),'1C TSspéc20'!$E$48/'1C TSspéc20'!$E$17,"")</f>
        <v/>
      </c>
      <c r="AC1263" s="543" t="str">
        <f>IF(AND('1C TSspéc20'!$E$17&lt;&gt;0,'1C TSspéc20'!$C$12="OUI"),'1C TSspéc20'!$E$49/'1C TSspéc20'!$E$17,"")</f>
        <v/>
      </c>
      <c r="AD1263" s="543" t="str">
        <f>IF(AND('1C TSspéc20'!$E$17&lt;&gt;0,'1C TSspéc20'!$C$12="OUI"),'1C TSspéc20'!$E$50/'1C TSspéc20'!$E$17,"")</f>
        <v/>
      </c>
      <c r="AE1263" s="543" t="str">
        <f>IF(AND('1C TSspéc20'!$E$17&lt;&gt;0,'1C TSspéc20'!$C$12="OUI"),'1C TSspéc20'!$E$51/'1C TSspéc20'!$E$17,"")</f>
        <v/>
      </c>
      <c r="AF1263" s="543" t="str">
        <f>IF(AND('1C TSspéc20'!$E$17&lt;&gt;0,'1C TSspéc20'!$C$12="OUI"),'1C TSspéc20'!$E$52/'1C TSspéc20'!$E$17,"")</f>
        <v/>
      </c>
      <c r="AG1263" s="543" t="str">
        <f>IF(AND('1C TSspéc20'!$E$17&lt;&gt;0,'1C TSspéc20'!$C$12="OUI"),'1C TSspéc20'!$E$53/'1C TSspéc20'!$E$17,"")</f>
        <v/>
      </c>
      <c r="AH1263" s="543" t="str">
        <f>IF(AND('1C TSspéc20'!$E$17&lt;&gt;0,'1C TSspéc20'!$C$12="OUI"),'1C TSspéc20'!$E$54/'1C TSspéc20'!$E$17,"")</f>
        <v/>
      </c>
      <c r="AI1263" s="543" t="str">
        <f>IF(AND('1C TSspéc20'!$E$17&lt;&gt;0,'1C TSspéc20'!$C$12="OUI"),'1C TSspéc20'!$E$55/'1C TSspéc20'!$E$17,"")</f>
        <v/>
      </c>
      <c r="AJ1263" s="543" t="str">
        <f>IF(AND('1C TSspéc20'!$E$17&lt;&gt;0,'1C TSspéc20'!$C$12="OUI"),'1C TSspéc20'!$E$56/'1C TSspéc20'!$E$17,"")</f>
        <v/>
      </c>
      <c r="AK1263" s="543" t="str">
        <f>IF(AND('1C TSspéc20'!$E$17&lt;&gt;0,'1C TSspéc20'!$C$12="OUI"),'1C TSspéc20'!$E$57/'1C TSspéc20'!$E$17,"")</f>
        <v/>
      </c>
      <c r="AL1263" s="72">
        <f>IF(AND('1C TSspéc20'!$E$17&lt;&gt;0,'1C TSspéc20'!$C$12="OUI"),N1263+AK1263,N1263)</f>
        <v>0</v>
      </c>
      <c r="AM1263" s="417">
        <f t="shared" si="332"/>
        <v>0</v>
      </c>
      <c r="AN1263" s="417">
        <f t="shared" si="333"/>
        <v>0</v>
      </c>
      <c r="AO1263" s="418" t="str">
        <f>IF(AND('1C TSspéc20'!$E$17&lt;&gt;0,'1C TSspéc20'!$E$30&lt;&gt;0),AM1263+AN1263,"")</f>
        <v/>
      </c>
      <c r="AP1263" s="573" t="str">
        <f>IF(AND('1C TSspéc20'!$E$17&lt;&gt;0,'1C TSspéc20'!$E$30&lt;&gt;0),AM1263-AR1263,"")</f>
        <v/>
      </c>
      <c r="AQ1263" s="583">
        <f t="shared" si="334"/>
        <v>0</v>
      </c>
      <c r="AR1263" s="596"/>
      <c r="AS1263" s="102"/>
      <c r="AT1263" s="27" t="str">
        <f>IF(('1C TSspéc20'!E$17*FICHE!$C$14&lt;J1263),"Forfait limité à "&amp;FICHE!$C$14&amp;"€/jour","")</f>
        <v/>
      </c>
      <c r="AU1263" s="592"/>
      <c r="AV1263" s="824"/>
      <c r="AW1263" s="824"/>
      <c r="AX1263" s="824"/>
      <c r="AY1263" s="824"/>
      <c r="AZ1263" s="824"/>
      <c r="BA1263" s="767"/>
      <c r="BB1263" s="767"/>
      <c r="BC1263" s="767"/>
      <c r="BD1263" s="767"/>
      <c r="BE1263" s="767"/>
      <c r="BF1263" s="767"/>
      <c r="BG1263" s="767"/>
      <c r="BH1263" s="767"/>
      <c r="BI1263" s="767"/>
      <c r="BJ1263" s="767"/>
      <c r="BK1263" s="767"/>
      <c r="BL1263" s="767"/>
      <c r="BM1263" s="767"/>
      <c r="BN1263" s="767"/>
      <c r="BO1263" s="767"/>
      <c r="BP1263" s="767"/>
      <c r="BQ1263" s="767"/>
      <c r="BR1263" s="767"/>
      <c r="BS1263" s="767"/>
      <c r="BT1263" s="767"/>
      <c r="BU1263" s="767"/>
      <c r="BV1263" s="767"/>
      <c r="BW1263" s="767"/>
      <c r="BX1263" s="767"/>
      <c r="BY1263" s="767"/>
      <c r="BZ1263" s="767"/>
      <c r="CA1263" s="767"/>
      <c r="CB1263" s="767"/>
      <c r="CC1263" s="767"/>
      <c r="CD1263" s="767"/>
      <c r="CE1263" s="767"/>
      <c r="CF1263" s="767"/>
      <c r="CG1263" s="767"/>
      <c r="CH1263" s="767"/>
      <c r="CI1263" s="767"/>
      <c r="CJ1263" s="767"/>
      <c r="CK1263" s="767"/>
      <c r="CL1263" s="767"/>
      <c r="CM1263" s="767"/>
      <c r="CN1263" s="767"/>
      <c r="CO1263" s="767"/>
      <c r="CP1263" s="767"/>
      <c r="CQ1263" s="767"/>
      <c r="CR1263" s="767"/>
      <c r="CS1263" s="767"/>
      <c r="CT1263" s="767"/>
      <c r="CU1263" s="767"/>
      <c r="CV1263" s="767"/>
      <c r="CW1263" s="767"/>
      <c r="CX1263" s="767"/>
      <c r="CY1263" s="767"/>
      <c r="CZ1263" s="767"/>
      <c r="DA1263" s="767"/>
      <c r="DB1263" s="767"/>
      <c r="DC1263" s="767"/>
      <c r="DD1263" s="767"/>
      <c r="DE1263" s="767"/>
      <c r="DF1263" s="767"/>
      <c r="DG1263" s="767"/>
      <c r="DH1263" s="767"/>
      <c r="DI1263" s="767"/>
      <c r="DJ1263" s="767"/>
      <c r="DK1263" s="767"/>
      <c r="DL1263" s="767"/>
      <c r="DM1263" s="767"/>
      <c r="DN1263" s="767"/>
      <c r="DO1263" s="767"/>
      <c r="DP1263" s="767"/>
      <c r="DQ1263" s="767"/>
      <c r="DR1263" s="767"/>
      <c r="DS1263" s="767"/>
      <c r="DT1263" s="767"/>
      <c r="DU1263" s="767"/>
      <c r="DV1263" s="767"/>
      <c r="DW1263" s="767"/>
      <c r="DX1263" s="767"/>
      <c r="DY1263" s="767"/>
      <c r="DZ1263" s="767"/>
      <c r="EA1263" s="767"/>
      <c r="EB1263" s="767"/>
      <c r="EC1263" s="767"/>
      <c r="ED1263" s="767"/>
      <c r="EE1263" s="767"/>
      <c r="EF1263" s="767"/>
      <c r="EG1263" s="767"/>
      <c r="EH1263" s="767"/>
      <c r="EI1263" s="767"/>
      <c r="EJ1263" s="767"/>
      <c r="EK1263" s="767"/>
      <c r="EL1263" s="767"/>
      <c r="EM1263" s="767"/>
      <c r="EN1263" s="767"/>
      <c r="EO1263" s="767"/>
      <c r="EP1263" s="767"/>
      <c r="EQ1263" s="767"/>
      <c r="ER1263" s="767"/>
      <c r="ES1263" s="767"/>
      <c r="ET1263" s="767"/>
      <c r="EU1263" s="767"/>
      <c r="EV1263" s="767"/>
      <c r="EW1263" s="767"/>
      <c r="EX1263" s="767"/>
      <c r="EY1263" s="767"/>
      <c r="EZ1263" s="767"/>
      <c r="FA1263" s="767"/>
      <c r="FB1263" s="767"/>
      <c r="FC1263" s="767"/>
      <c r="FD1263" s="767"/>
      <c r="FE1263" s="767"/>
      <c r="FF1263" s="767"/>
      <c r="FG1263" s="767"/>
      <c r="FH1263" s="767"/>
      <c r="FI1263" s="767"/>
      <c r="FJ1263" s="767"/>
      <c r="FK1263" s="767"/>
      <c r="FL1263" s="767"/>
      <c r="FM1263" s="767"/>
      <c r="FN1263" s="767"/>
      <c r="FO1263" s="767"/>
      <c r="FP1263" s="767"/>
      <c r="FQ1263" s="767"/>
      <c r="FR1263" s="767"/>
      <c r="FS1263" s="767"/>
      <c r="FT1263" s="767"/>
      <c r="FU1263" s="767"/>
      <c r="FV1263" s="767"/>
      <c r="FW1263" s="767"/>
      <c r="FX1263" s="767"/>
      <c r="FY1263" s="767"/>
      <c r="FZ1263" s="767"/>
      <c r="GA1263" s="767"/>
      <c r="GB1263" s="767"/>
      <c r="GC1263" s="767"/>
      <c r="GD1263" s="767"/>
      <c r="GE1263" s="767"/>
      <c r="GF1263" s="767"/>
      <c r="GG1263" s="767"/>
      <c r="GH1263" s="767"/>
      <c r="GI1263" s="767"/>
      <c r="GJ1263" s="767"/>
      <c r="GK1263" s="767"/>
      <c r="GL1263" s="767"/>
      <c r="GM1263" s="767"/>
      <c r="GN1263" s="767"/>
      <c r="GO1263" s="767"/>
      <c r="GP1263" s="767"/>
      <c r="GQ1263" s="767"/>
      <c r="GR1263" s="767"/>
      <c r="GS1263" s="767"/>
      <c r="GT1263" s="767"/>
      <c r="GU1263" s="767"/>
      <c r="GV1263" s="767"/>
      <c r="GW1263" s="767"/>
      <c r="GX1263" s="767"/>
      <c r="GY1263" s="767"/>
      <c r="GZ1263" s="767"/>
      <c r="HA1263" s="767"/>
      <c r="HB1263" s="767"/>
      <c r="HC1263" s="767"/>
    </row>
    <row r="1264" spans="1:211" s="864" customFormat="1" ht="13.9" hidden="1" customHeight="1">
      <c r="A1264" s="307"/>
      <c r="B1264" s="351"/>
      <c r="C1264" s="971" t="str">
        <f>IF('1C TSspéc20'!F$17&lt;&gt;0,'1C TSspéc20'!$B$12,"")</f>
        <v/>
      </c>
      <c r="D1264" s="972"/>
      <c r="E1264" s="973"/>
      <c r="F1264" s="93">
        <f>IF(AND($C1264='1C TSspéc20'!$B$12,'1C TSspéc20'!$B$16="spécifiques",'1C TSspéc20'!$F$17&lt;&gt;""),'1C TSspéc20'!$F$21,"")</f>
        <v>0</v>
      </c>
      <c r="G1264" s="863"/>
      <c r="H1264" s="745">
        <v>0.21</v>
      </c>
      <c r="I1264" s="747">
        <v>1</v>
      </c>
      <c r="J1264" s="312"/>
      <c r="K1264" s="680">
        <f t="shared" si="299"/>
        <v>0</v>
      </c>
      <c r="L1264" s="556">
        <f>IF(OR('1C TSspéc20'!$B$12="",'1C TSspéc20'!F$30=0),0,IF(AND('1C TSspéc20'!$B$12&lt;&gt;"",$K$2="Pôle",'1C TSspéc20'!$C$12="OUI"),(('1C TSspéc20'!F$22+'1C TSspéc20'!F$23+'1C TSspéc20'!F$24+'1C TSspéc20'!F$25+'1C TSspéc20'!F$29)/'1C TSspéc20'!F$17),IF(AND('1C TSspéc20'!$B$12&lt;&gt;"",$K$2="Pôle",'1C TSspéc20'!$C$12="NON"),(('1C TSspéc20'!F$22+'1C TSspéc20'!F$23+'1C TSspéc20'!F$24+'1C TSspéc20'!F$25+'1C TSspéc20'!F$29)/'1C TSspéc20'!F$30),IF(AND('1C TSspéc20'!$B$12&lt;&gt;"",$K$2&lt;&gt;"Pôle",'1C TSspéc20'!$C$12="OUI"),(('1C TSspéc20'!F$22+'1C TSspéc20'!F$23+'1C TSspéc20'!F$24+'1C TSspéc20'!F$25+'1C TSspéc20'!F$26+'1C TSspéc20'!F$27+'1C TSspéc20'!F$28+'1C TSspéc20'!F$29)/'1C TSspéc20'!F$17),IF(AND('1C TSspéc20'!$B$12&lt;&gt;"",$K$2&lt;&gt;"Pôle",'1C TSspéc20'!$C$12="NON"),(('1C TSspéc20'!F$22+'1C TSspéc20'!F$23+'1C TSspéc20'!F$24+'1C TSspéc20'!F$25+'1C TSspéc20'!F$26+'1C TSspéc20'!F$27+'1C TSspéc20'!F$28+'1C TSspéc20'!F$29)/'1C TSspéc20'!F$30))))))</f>
        <v>0</v>
      </c>
      <c r="M1264" s="556">
        <f>IF(OR('1C TSspéc20'!$B$12="",'1C TSspéc20'!F$30=0),0,IF(AND('1C TSspéc20'!$B$12&lt;&gt;"",$K$2="Pôle",'1C TSspéc20'!$C$12="OUI"),(('1C TSspéc20'!F$26+'1C TSspéc20'!F$27+'1C TSspéc20'!F$28)/'1C TSspéc20'!F$17),IF(AND('1C TSspéc20'!$B$12&lt;&gt;"",$K$2="Pôle",'1C TSspéc20'!$C$12="NON"),(('1C TSspéc20'!F$26+'1C TSspéc20'!F$27+'1C TSspéc20'!F$28)/'1C TSspéc20'!F$30),IF(AND('1C TSspéc20'!$B$12&lt;&gt;"",$K$2&lt;&gt;"Pôle"),0))))</f>
        <v>0</v>
      </c>
      <c r="N1264" s="557">
        <f>IF(AND('1C TSspéc20'!$B$12&lt;&gt;0,'1C TSspéc20'!$F$30&lt;&gt;0),L1264+M1264,0)</f>
        <v>0</v>
      </c>
      <c r="O1264" s="542" t="str">
        <f>IF(AND('1C TSspéc20'!$F$17&lt;&gt;0,'1C TSspéc20'!$C$12="OUI"),'1C TSspéc20'!$F$35/'1C TSspéc20'!$F$17,"")</f>
        <v/>
      </c>
      <c r="P1264" s="543" t="str">
        <f>IF(AND('1C TSspéc20'!$F$17&lt;&gt;0,'1C TSspéc20'!$C$12="OUI"),'1C TSspéc20'!$F$36/'1C TSspéc20'!$F$17,"")</f>
        <v/>
      </c>
      <c r="Q1264" s="543" t="str">
        <f>IF(AND('1C TSspéc20'!$F$17&lt;&gt;0,'1C TSspéc20'!$C$12="OUI"),'1C TSspéc20'!$F$37/'1C TSspéc20'!$F$17,"")</f>
        <v/>
      </c>
      <c r="R1264" s="543" t="str">
        <f>IF(AND('1C TSspéc20'!$F$17&lt;&gt;0,'1C TSspéc20'!$C$12="OUI"),'1C TSspéc20'!$F$38/'1C TSspéc20'!$F$17,"")</f>
        <v/>
      </c>
      <c r="S1264" s="543" t="str">
        <f>IF(AND('1C TSspéc20'!$F$17&lt;&gt;0,'1C TSspéc20'!$C$12="OUI"),'1C TSspéc20'!$F$39/'1C TSspéc20'!$F$17,"")</f>
        <v/>
      </c>
      <c r="T1264" s="543" t="str">
        <f>IF(AND('1C TSspéc20'!$F$17&lt;&gt;0,'1C TSspéc20'!$C$12="OUI"),'1C TSspéc20'!$F$40/'1C TSspéc20'!$F$17,"")</f>
        <v/>
      </c>
      <c r="U1264" s="543" t="str">
        <f>IF(AND('1C TSspéc20'!$F$17&lt;&gt;0,'1C TSspéc20'!$C$12="OUI"),'1C TSspéc20'!$F$41/'1C TSspéc20'!$F$17,"")</f>
        <v/>
      </c>
      <c r="V1264" s="543" t="str">
        <f>IF(AND('1C TSspéc20'!$F$17&lt;&gt;0,'1C TSspéc20'!$C$12="OUI"),'1C TSspéc20'!$F$42/'1C TSspéc20'!$F$17,"")</f>
        <v/>
      </c>
      <c r="W1264" s="543" t="str">
        <f>IF(AND('1C TSspéc20'!$F$17&lt;&gt;0,'1C TSspéc20'!$C$12="OUI"),'1C TSspéc20'!$F$43/'1C TSspéc20'!$F$17,"")</f>
        <v/>
      </c>
      <c r="X1264" s="543" t="str">
        <f>IF(AND('1C TSspéc20'!$F$17&lt;&gt;0,'1C TSspéc20'!$C$12="OUI"),'1C TSspéc20'!$F$44/'1C TSspéc20'!$F$17,"")</f>
        <v/>
      </c>
      <c r="Y1264" s="543" t="str">
        <f>IF(AND('1C TSspéc20'!$F$17&lt;&gt;0,'1C TSspéc20'!$C$12="OUI"),'1C TSspéc20'!$F$45/'1C TSspéc20'!$F$17,"")</f>
        <v/>
      </c>
      <c r="Z1264" s="543" t="str">
        <f>IF(AND('1C TSspéc20'!$F$17&lt;&gt;0,'1C TSspéc20'!$C$12="OUI"),'1C TSspéc20'!$F$46/'1C TSspéc20'!$F$17,"")</f>
        <v/>
      </c>
      <c r="AA1264" s="543" t="str">
        <f>IF(AND('1C TSspéc20'!$F$17&lt;&gt;0,'1C TSspéc20'!$C$12="OUI"),'1C TSspéc20'!$F$47/'1C TSspéc20'!$F$17,"")</f>
        <v/>
      </c>
      <c r="AB1264" s="543" t="str">
        <f>IF(AND('1C TSspéc20'!$F$17&lt;&gt;0,'1C TSspéc20'!$C$12="OUI"),'1C TSspéc20'!$F$48/'1C TSspéc20'!$F$17,"")</f>
        <v/>
      </c>
      <c r="AC1264" s="543" t="str">
        <f>IF(AND('1C TSspéc20'!$F$17&lt;&gt;0,'1C TSspéc20'!$C$12="OUI"),'1C TSspéc20'!$F$49/'1C TSspéc20'!$F$17,"")</f>
        <v/>
      </c>
      <c r="AD1264" s="543" t="str">
        <f>IF(AND('1C TSspéc20'!$F$17&lt;&gt;0,'1C TSspéc20'!$C$12="OUI"),'1C TSspéc20'!$F$50/'1C TSspéc20'!$F$17,"")</f>
        <v/>
      </c>
      <c r="AE1264" s="543" t="str">
        <f>IF(AND('1C TSspéc20'!$F$17&lt;&gt;0,'1C TSspéc20'!$C$12="OUI"),'1C TSspéc20'!$F$51/'1C TSspéc20'!$F$17,"")</f>
        <v/>
      </c>
      <c r="AF1264" s="543" t="str">
        <f>IF(AND('1C TSspéc20'!$F$17&lt;&gt;0,'1C TSspéc20'!$C$12="OUI"),'1C TSspéc20'!$F$52/'1C TSspéc20'!$F$17,"")</f>
        <v/>
      </c>
      <c r="AG1264" s="543" t="str">
        <f>IF(AND('1C TSspéc20'!$F$17&lt;&gt;0,'1C TSspéc20'!$C$12="OUI"),'1C TSspéc20'!$F$53/'1C TSspéc20'!$F$17,"")</f>
        <v/>
      </c>
      <c r="AH1264" s="543" t="str">
        <f>IF(AND('1C TSspéc20'!$F$17&lt;&gt;0,'1C TSspéc20'!$C$12="OUI"),'1C TSspéc20'!$F$54/'1C TSspéc20'!$F$17,"")</f>
        <v/>
      </c>
      <c r="AI1264" s="543" t="str">
        <f>IF(AND('1C TSspéc20'!$F$17&lt;&gt;0,'1C TSspéc20'!$C$12="OUI"),'1C TSspéc20'!$F$55/'1C TSspéc20'!$F$17,"")</f>
        <v/>
      </c>
      <c r="AJ1264" s="543" t="str">
        <f>IF(AND('1C TSspéc20'!$F$17&lt;&gt;0,'1C TSspéc20'!$C$12="OUI"),'1C TSspéc20'!$F$56/'1C TSspéc20'!$F$17,"")</f>
        <v/>
      </c>
      <c r="AK1264" s="543" t="str">
        <f>IF(AND('1C TSspéc20'!$F$17&lt;&gt;0,'1C TSspéc20'!$C$12="OUI"),'1C TSspéc20'!$F$57/'1C TSspéc20'!$F$17,"")</f>
        <v/>
      </c>
      <c r="AL1264" s="72">
        <f>IF(AND('1C TSspéc20'!$F$17&lt;&gt;0,'1C TSspéc20'!$C$12="OUI"),N1264+AK1264,N1264)</f>
        <v>0</v>
      </c>
      <c r="AM1264" s="417">
        <f t="shared" si="332"/>
        <v>0</v>
      </c>
      <c r="AN1264" s="417">
        <f t="shared" si="333"/>
        <v>0</v>
      </c>
      <c r="AO1264" s="418" t="str">
        <f>IF(AND('1C TSspéc20'!$F$17&lt;&gt;0,'1C TSspéc20'!$F$30&lt;&gt;0),AM1264+AN1264,"")</f>
        <v/>
      </c>
      <c r="AP1264" s="573" t="str">
        <f>IF(AND('1C TSspéc20'!$F$17&lt;&gt;0,'1C TSspéc20'!$F$30&lt;&gt;0),AM1264-AR1264,"")</f>
        <v/>
      </c>
      <c r="AQ1264" s="583">
        <f t="shared" si="334"/>
        <v>0</v>
      </c>
      <c r="AR1264" s="596"/>
      <c r="AS1264" s="102"/>
      <c r="AT1264" s="27" t="str">
        <f>IF(('1C TSspéc20'!F$17*FICHE!$C$14&lt;J1264),"Forfait limité à "&amp;FICHE!$C$14&amp;"€/jour","")</f>
        <v/>
      </c>
      <c r="AU1264" s="592"/>
      <c r="AV1264" s="824"/>
      <c r="AW1264" s="824"/>
      <c r="AX1264" s="824"/>
      <c r="AY1264" s="824"/>
      <c r="AZ1264" s="824"/>
      <c r="BA1264" s="767"/>
      <c r="BB1264" s="767"/>
      <c r="BC1264" s="767"/>
      <c r="BD1264" s="767"/>
      <c r="BE1264" s="767"/>
      <c r="BF1264" s="767"/>
      <c r="BG1264" s="767"/>
      <c r="BH1264" s="767"/>
      <c r="BI1264" s="767"/>
      <c r="BJ1264" s="767"/>
      <c r="BK1264" s="767"/>
      <c r="BL1264" s="767"/>
      <c r="BM1264" s="767"/>
      <c r="BN1264" s="767"/>
      <c r="BO1264" s="767"/>
      <c r="BP1264" s="767"/>
      <c r="BQ1264" s="767"/>
      <c r="BR1264" s="767"/>
      <c r="BS1264" s="767"/>
      <c r="BT1264" s="767"/>
      <c r="BU1264" s="767"/>
      <c r="BV1264" s="767"/>
      <c r="BW1264" s="767"/>
      <c r="BX1264" s="767"/>
      <c r="BY1264" s="767"/>
      <c r="BZ1264" s="767"/>
      <c r="CA1264" s="767"/>
      <c r="CB1264" s="767"/>
      <c r="CC1264" s="767"/>
      <c r="CD1264" s="767"/>
      <c r="CE1264" s="767"/>
      <c r="CF1264" s="767"/>
      <c r="CG1264" s="767"/>
      <c r="CH1264" s="767"/>
      <c r="CI1264" s="767"/>
      <c r="CJ1264" s="767"/>
      <c r="CK1264" s="767"/>
      <c r="CL1264" s="767"/>
      <c r="CM1264" s="767"/>
      <c r="CN1264" s="767"/>
      <c r="CO1264" s="767"/>
      <c r="CP1264" s="767"/>
      <c r="CQ1264" s="767"/>
      <c r="CR1264" s="767"/>
      <c r="CS1264" s="767"/>
      <c r="CT1264" s="767"/>
      <c r="CU1264" s="767"/>
      <c r="CV1264" s="767"/>
      <c r="CW1264" s="767"/>
      <c r="CX1264" s="767"/>
      <c r="CY1264" s="767"/>
      <c r="CZ1264" s="767"/>
      <c r="DA1264" s="767"/>
      <c r="DB1264" s="767"/>
      <c r="DC1264" s="767"/>
      <c r="DD1264" s="767"/>
      <c r="DE1264" s="767"/>
      <c r="DF1264" s="767"/>
      <c r="DG1264" s="767"/>
      <c r="DH1264" s="767"/>
      <c r="DI1264" s="767"/>
      <c r="DJ1264" s="767"/>
      <c r="DK1264" s="767"/>
      <c r="DL1264" s="767"/>
      <c r="DM1264" s="767"/>
      <c r="DN1264" s="767"/>
      <c r="DO1264" s="767"/>
      <c r="DP1264" s="767"/>
      <c r="DQ1264" s="767"/>
      <c r="DR1264" s="767"/>
      <c r="DS1264" s="767"/>
      <c r="DT1264" s="767"/>
      <c r="DU1264" s="767"/>
      <c r="DV1264" s="767"/>
      <c r="DW1264" s="767"/>
      <c r="DX1264" s="767"/>
      <c r="DY1264" s="767"/>
      <c r="DZ1264" s="767"/>
      <c r="EA1264" s="767"/>
      <c r="EB1264" s="767"/>
      <c r="EC1264" s="767"/>
      <c r="ED1264" s="767"/>
      <c r="EE1264" s="767"/>
      <c r="EF1264" s="767"/>
      <c r="EG1264" s="767"/>
      <c r="EH1264" s="767"/>
      <c r="EI1264" s="767"/>
      <c r="EJ1264" s="767"/>
      <c r="EK1264" s="767"/>
      <c r="EL1264" s="767"/>
      <c r="EM1264" s="767"/>
      <c r="EN1264" s="767"/>
      <c r="EO1264" s="767"/>
      <c r="EP1264" s="767"/>
      <c r="EQ1264" s="767"/>
      <c r="ER1264" s="767"/>
      <c r="ES1264" s="767"/>
      <c r="ET1264" s="767"/>
      <c r="EU1264" s="767"/>
      <c r="EV1264" s="767"/>
      <c r="EW1264" s="767"/>
      <c r="EX1264" s="767"/>
      <c r="EY1264" s="767"/>
      <c r="EZ1264" s="767"/>
      <c r="FA1264" s="767"/>
      <c r="FB1264" s="767"/>
      <c r="FC1264" s="767"/>
      <c r="FD1264" s="767"/>
      <c r="FE1264" s="767"/>
      <c r="FF1264" s="767"/>
      <c r="FG1264" s="767"/>
      <c r="FH1264" s="767"/>
      <c r="FI1264" s="767"/>
      <c r="FJ1264" s="767"/>
      <c r="FK1264" s="767"/>
      <c r="FL1264" s="767"/>
      <c r="FM1264" s="767"/>
      <c r="FN1264" s="767"/>
      <c r="FO1264" s="767"/>
      <c r="FP1264" s="767"/>
      <c r="FQ1264" s="767"/>
      <c r="FR1264" s="767"/>
      <c r="FS1264" s="767"/>
      <c r="FT1264" s="767"/>
      <c r="FU1264" s="767"/>
      <c r="FV1264" s="767"/>
      <c r="FW1264" s="767"/>
      <c r="FX1264" s="767"/>
      <c r="FY1264" s="767"/>
      <c r="FZ1264" s="767"/>
      <c r="GA1264" s="767"/>
      <c r="GB1264" s="767"/>
      <c r="GC1264" s="767"/>
      <c r="GD1264" s="767"/>
      <c r="GE1264" s="767"/>
      <c r="GF1264" s="767"/>
      <c r="GG1264" s="767"/>
      <c r="GH1264" s="767"/>
      <c r="GI1264" s="767"/>
      <c r="GJ1264" s="767"/>
      <c r="GK1264" s="767"/>
      <c r="GL1264" s="767"/>
      <c r="GM1264" s="767"/>
      <c r="GN1264" s="767"/>
      <c r="GO1264" s="767"/>
      <c r="GP1264" s="767"/>
      <c r="GQ1264" s="767"/>
      <c r="GR1264" s="767"/>
      <c r="GS1264" s="767"/>
      <c r="GT1264" s="767"/>
      <c r="GU1264" s="767"/>
      <c r="GV1264" s="767"/>
      <c r="GW1264" s="767"/>
      <c r="GX1264" s="767"/>
      <c r="GY1264" s="767"/>
      <c r="GZ1264" s="767"/>
      <c r="HA1264" s="767"/>
      <c r="HB1264" s="767"/>
      <c r="HC1264" s="767"/>
    </row>
    <row r="1265" spans="1:211" s="864" customFormat="1" ht="13.9" hidden="1" customHeight="1">
      <c r="A1265" s="307"/>
      <c r="B1265" s="351"/>
      <c r="C1265" s="971" t="str">
        <f>IF('1C TSspéc20'!G$17&lt;&gt;0,'1C TSspéc20'!$B$12,"")</f>
        <v/>
      </c>
      <c r="D1265" s="972"/>
      <c r="E1265" s="973"/>
      <c r="F1265" s="93">
        <f>IF(AND($C1265='1C TSspéc20'!$B$12,'1C TSspéc20'!$B$16="spécifiques",'1C TSspéc20'!$G$17&lt;&gt;""),'1C TSspéc20'!$G$21,"")</f>
        <v>0</v>
      </c>
      <c r="G1265" s="863"/>
      <c r="H1265" s="745">
        <v>0.21</v>
      </c>
      <c r="I1265" s="747">
        <v>1</v>
      </c>
      <c r="J1265" s="312"/>
      <c r="K1265" s="680">
        <f t="shared" si="299"/>
        <v>0</v>
      </c>
      <c r="L1265" s="556">
        <f>IF(OR('1C TSspéc20'!$B$12="",'1C TSspéc20'!G$30=0),0,IF(AND('1C TSspéc20'!$B$12&lt;&gt;"",$K$2="Pôle",'1C TSspéc20'!$C$12="OUI"),(('1C TSspéc20'!G$22+'1C TSspéc20'!G$23+'1C TSspéc20'!G$24+'1C TSspéc20'!G$25+'1C TSspéc20'!G$29)/'1C TSspéc20'!G$17),IF(AND('1C TSspéc20'!$B$12&lt;&gt;"",$K$2="Pôle",'1C TSspéc20'!$C$12="NON"),(('1C TSspéc20'!G$22+'1C TSspéc20'!G$23+'1C TSspéc20'!G$24+'1C TSspéc20'!G$25+'1C TSspéc20'!G$29)/'1C TSspéc20'!G$30),IF(AND('1C TSspéc20'!$B$12&lt;&gt;"",$K$2&lt;&gt;"Pôle",'1C TSspéc20'!$C$12="OUI"),(('1C TSspéc20'!G$22+'1C TSspéc20'!G$23+'1C TSspéc20'!G$24+'1C TSspéc20'!G$25+'1C TSspéc20'!G$26+'1C TSspéc20'!G$27+'1C TSspéc20'!G$28+'1C TSspéc20'!G$29)/'1C TSspéc20'!G$17),IF(AND('1C TSspéc20'!$B$12&lt;&gt;"",$K$2&lt;&gt;"Pôle",'1C TSspéc20'!$C$12="NON"),(('1C TSspéc20'!G$22+'1C TSspéc20'!G$23+'1C TSspéc20'!G$24+'1C TSspéc20'!G$25+'1C TSspéc20'!G$26+'1C TSspéc20'!G$27+'1C TSspéc20'!G$28+'1C TSspéc20'!G$29)/'1C TSspéc20'!G$30))))))</f>
        <v>0</v>
      </c>
      <c r="M1265" s="556">
        <f>IF(OR('1C TSspéc20'!$B$12="",'1C TSspéc20'!G$30=0),0,IF(AND('1C TSspéc20'!$B$12&lt;&gt;"",$K$2="Pôle",'1C TSspéc20'!$C$12="OUI"),(('1C TSspéc20'!G$26+'1C TSspéc20'!G$27+'1C TSspéc20'!G$28)/'1C TSspéc20'!G$17),IF(AND('1C TSspéc20'!$B$12&lt;&gt;"",$K$2="Pôle",'1C TSspéc20'!$C$12="NON"),(('1C TSspéc20'!G$26+'1C TSspéc20'!G$27+'1C TSspéc20'!G$28)/'1C TSspéc20'!G$30),IF(AND('1C TSspéc20'!$B$12&lt;&gt;"",$K$2&lt;&gt;"Pôle"),0))))</f>
        <v>0</v>
      </c>
      <c r="N1265" s="557">
        <f>IF(AND('1C TSspéc20'!$B$12&lt;&gt;0,'1C TSspéc20'!$G$30&lt;&gt;0),L1265+M1265,0)</f>
        <v>0</v>
      </c>
      <c r="O1265" s="542" t="str">
        <f>IF(AND('1C TSspéc20'!$G$17&lt;&gt;0,'1C TSspéc20'!$C$12="OUI"),'1C TSspéc20'!$G$35/'1C TSspéc20'!$G$17,"")</f>
        <v/>
      </c>
      <c r="P1265" s="543" t="str">
        <f>IF(AND('1C TSspéc20'!$G$17&lt;&gt;0,'1C TSspéc20'!$C$12="OUI"),'1C TSspéc20'!$G$36/'1C TSspéc20'!$G$17,"")</f>
        <v/>
      </c>
      <c r="Q1265" s="543" t="str">
        <f>IF(AND('1C TSspéc20'!$G$17&lt;&gt;0,'1C TSspéc20'!$C$12="OUI"),'1C TSspéc20'!$G$37/'1C TSspéc20'!$G$17,"")</f>
        <v/>
      </c>
      <c r="R1265" s="543" t="str">
        <f>IF(AND('1C TSspéc20'!$G$17&lt;&gt;0,'1C TSspéc20'!$C$12="OUI"),'1C TSspéc20'!$G$38/'1C TSspéc20'!$G$17,"")</f>
        <v/>
      </c>
      <c r="S1265" s="543" t="str">
        <f>IF(AND('1C TSspéc20'!$G$17&lt;&gt;0,'1C TSspéc20'!$C$12="OUI"),'1C TSspéc20'!$G$39/'1C TSspéc20'!$G$17,"")</f>
        <v/>
      </c>
      <c r="T1265" s="543" t="str">
        <f>IF(AND('1C TSspéc20'!$G$17&lt;&gt;0,'1C TSspéc20'!$C$12="OUI"),'1C TSspéc20'!$G$40/'1C TSspéc20'!$G$17,"")</f>
        <v/>
      </c>
      <c r="U1265" s="543" t="str">
        <f>IF(AND('1C TSspéc20'!$G$17&lt;&gt;0,'1C TSspéc20'!$C$12="OUI"),'1C TSspéc20'!$G$41/'1C TSspéc20'!$G$17,"")</f>
        <v/>
      </c>
      <c r="V1265" s="543" t="str">
        <f>IF(AND('1C TSspéc20'!$G$17&lt;&gt;0,'1C TSspéc20'!$C$12="OUI"),'1C TSspéc20'!$G$42/'1C TSspéc20'!$G$17,"")</f>
        <v/>
      </c>
      <c r="W1265" s="543" t="str">
        <f>IF(AND('1C TSspéc20'!$G$17&lt;&gt;0,'1C TSspéc20'!$C$12="OUI"),'1C TSspéc20'!$G$43/'1C TSspéc20'!$G$17,"")</f>
        <v/>
      </c>
      <c r="X1265" s="543" t="str">
        <f>IF(AND('1C TSspéc20'!$G$17&lt;&gt;0,'1C TSspéc20'!$C$12="OUI"),'1C TSspéc20'!$G$44/'1C TSspéc20'!$G$17,"")</f>
        <v/>
      </c>
      <c r="Y1265" s="543" t="str">
        <f>IF(AND('1C TSspéc20'!$G$17&lt;&gt;0,'1C TSspéc20'!$C$12="OUI"),'1C TSspéc20'!$G$45/'1C TSspéc20'!$G$17,"")</f>
        <v/>
      </c>
      <c r="Z1265" s="543" t="str">
        <f>IF(AND('1C TSspéc20'!$G$17&lt;&gt;0,'1C TSspéc20'!$C$12="OUI"),'1C TSspéc20'!$G$46/'1C TSspéc20'!$G$17,"")</f>
        <v/>
      </c>
      <c r="AA1265" s="543" t="str">
        <f>IF(AND('1C TSspéc20'!$G$17&lt;&gt;0,'1C TSspéc20'!$C$12="OUI"),'1C TSspéc20'!$G$47/'1C TSspéc20'!$G$17,"")</f>
        <v/>
      </c>
      <c r="AB1265" s="543" t="str">
        <f>IF(AND('1C TSspéc20'!$G$17&lt;&gt;0,'1C TSspéc20'!$C$12="OUI"),'1C TSspéc20'!$G$48/'1C TSspéc20'!$G$17,"")</f>
        <v/>
      </c>
      <c r="AC1265" s="543" t="str">
        <f>IF(AND('1C TSspéc20'!$G$17&lt;&gt;0,'1C TSspéc20'!$C$12="OUI"),'1C TSspéc20'!$G$49/'1C TSspéc20'!$G$17,"")</f>
        <v/>
      </c>
      <c r="AD1265" s="543" t="str">
        <f>IF(AND('1C TSspéc20'!$G$17&lt;&gt;0,'1C TSspéc20'!$C$12="OUI"),'1C TSspéc20'!$G$50/'1C TSspéc20'!$G$17,"")</f>
        <v/>
      </c>
      <c r="AE1265" s="543" t="str">
        <f>IF(AND('1C TSspéc20'!$G$17&lt;&gt;0,'1C TSspéc20'!$C$12="OUI"),'1C TSspéc20'!$G$51/'1C TSspéc20'!$G$17,"")</f>
        <v/>
      </c>
      <c r="AF1265" s="543" t="str">
        <f>IF(AND('1C TSspéc20'!$G$17&lt;&gt;0,'1C TSspéc20'!$C$12="OUI"),'1C TSspéc20'!$G$52/'1C TSspéc20'!$G$17,"")</f>
        <v/>
      </c>
      <c r="AG1265" s="543" t="str">
        <f>IF(AND('1C TSspéc20'!$G$17&lt;&gt;0,'1C TSspéc20'!$C$12="OUI"),'1C TSspéc20'!$G$53/'1C TSspéc20'!$G$17,"")</f>
        <v/>
      </c>
      <c r="AH1265" s="543" t="str">
        <f>IF(AND('1C TSspéc20'!$G$17&lt;&gt;0,'1C TSspéc20'!$C$12="OUI"),'1C TSspéc20'!$G$54/'1C TSspéc20'!$G$17,"")</f>
        <v/>
      </c>
      <c r="AI1265" s="543" t="str">
        <f>IF(AND('1C TSspéc20'!$G$17&lt;&gt;0,'1C TSspéc20'!$C$12="OUI"),'1C TSspéc20'!$G$55/'1C TSspéc20'!$G$17,"")</f>
        <v/>
      </c>
      <c r="AJ1265" s="543" t="str">
        <f>IF(AND('1C TSspéc20'!$G$17&lt;&gt;0,'1C TSspéc20'!$C$12="OUI"),'1C TSspéc20'!$G$56/'1C TSspéc20'!$G$17,"")</f>
        <v/>
      </c>
      <c r="AK1265" s="543" t="str">
        <f>IF(AND('1C TSspéc20'!$G$17&lt;&gt;0,'1C TSspéc20'!$C$12="OUI"),'1C TSspéc20'!$G$57/'1C TSspéc20'!$G$17,"")</f>
        <v/>
      </c>
      <c r="AL1265" s="72">
        <f>IF(AND('1C TSspéc20'!$G$17&lt;&gt;0,'1C TSspéc20'!$C$12="OUI"),N1265+AK1265,N1265)</f>
        <v>0</v>
      </c>
      <c r="AM1265" s="417">
        <f t="shared" si="332"/>
        <v>0</v>
      </c>
      <c r="AN1265" s="417">
        <f t="shared" si="333"/>
        <v>0</v>
      </c>
      <c r="AO1265" s="418" t="str">
        <f>IF(AND('1C TSspéc20'!$G$17&lt;&gt;0,'1C TSspéc20'!$G$30&lt;&gt;0),AM1265+AN1265,"")</f>
        <v/>
      </c>
      <c r="AP1265" s="573" t="str">
        <f>IF(AND('1C TSspéc20'!$G$17&lt;&gt;0,'1C TSspéc20'!$G$30&lt;&gt;0),AM1265-AR1265,"")</f>
        <v/>
      </c>
      <c r="AQ1265" s="583">
        <f t="shared" si="334"/>
        <v>0</v>
      </c>
      <c r="AR1265" s="596"/>
      <c r="AS1265" s="102"/>
      <c r="AT1265" s="27" t="str">
        <f>IF(('1C TSspéc20'!G$17*FICHE!$C$14&lt;J1265),"Forfait limité à "&amp;FICHE!$C$14&amp;"€/jour","")</f>
        <v/>
      </c>
      <c r="AU1265" s="592"/>
      <c r="AV1265" s="824"/>
      <c r="AW1265" s="824"/>
      <c r="AX1265" s="824"/>
      <c r="AY1265" s="824"/>
      <c r="AZ1265" s="824"/>
      <c r="BA1265" s="767"/>
      <c r="BB1265" s="767"/>
      <c r="BC1265" s="767"/>
      <c r="BD1265" s="767"/>
      <c r="BE1265" s="767"/>
      <c r="BF1265" s="767"/>
      <c r="BG1265" s="767"/>
      <c r="BH1265" s="767"/>
      <c r="BI1265" s="767"/>
      <c r="BJ1265" s="767"/>
      <c r="BK1265" s="767"/>
      <c r="BL1265" s="767"/>
      <c r="BM1265" s="767"/>
      <c r="BN1265" s="767"/>
      <c r="BO1265" s="767"/>
      <c r="BP1265" s="767"/>
      <c r="BQ1265" s="767"/>
      <c r="BR1265" s="767"/>
      <c r="BS1265" s="767"/>
      <c r="BT1265" s="767"/>
      <c r="BU1265" s="767"/>
      <c r="BV1265" s="767"/>
      <c r="BW1265" s="767"/>
      <c r="BX1265" s="767"/>
      <c r="BY1265" s="767"/>
      <c r="BZ1265" s="767"/>
      <c r="CA1265" s="767"/>
      <c r="CB1265" s="767"/>
      <c r="CC1265" s="767"/>
      <c r="CD1265" s="767"/>
      <c r="CE1265" s="767"/>
      <c r="CF1265" s="767"/>
      <c r="CG1265" s="767"/>
      <c r="CH1265" s="767"/>
      <c r="CI1265" s="767"/>
      <c r="CJ1265" s="767"/>
      <c r="CK1265" s="767"/>
      <c r="CL1265" s="767"/>
      <c r="CM1265" s="767"/>
      <c r="CN1265" s="767"/>
      <c r="CO1265" s="767"/>
      <c r="CP1265" s="767"/>
      <c r="CQ1265" s="767"/>
      <c r="CR1265" s="767"/>
      <c r="CS1265" s="767"/>
      <c r="CT1265" s="767"/>
      <c r="CU1265" s="767"/>
      <c r="CV1265" s="767"/>
      <c r="CW1265" s="767"/>
      <c r="CX1265" s="767"/>
      <c r="CY1265" s="767"/>
      <c r="CZ1265" s="767"/>
      <c r="DA1265" s="767"/>
      <c r="DB1265" s="767"/>
      <c r="DC1265" s="767"/>
      <c r="DD1265" s="767"/>
      <c r="DE1265" s="767"/>
      <c r="DF1265" s="767"/>
      <c r="DG1265" s="767"/>
      <c r="DH1265" s="767"/>
      <c r="DI1265" s="767"/>
      <c r="DJ1265" s="767"/>
      <c r="DK1265" s="767"/>
      <c r="DL1265" s="767"/>
      <c r="DM1265" s="767"/>
      <c r="DN1265" s="767"/>
      <c r="DO1265" s="767"/>
      <c r="DP1265" s="767"/>
      <c r="DQ1265" s="767"/>
      <c r="DR1265" s="767"/>
      <c r="DS1265" s="767"/>
      <c r="DT1265" s="767"/>
      <c r="DU1265" s="767"/>
      <c r="DV1265" s="767"/>
      <c r="DW1265" s="767"/>
      <c r="DX1265" s="767"/>
      <c r="DY1265" s="767"/>
      <c r="DZ1265" s="767"/>
      <c r="EA1265" s="767"/>
      <c r="EB1265" s="767"/>
      <c r="EC1265" s="767"/>
      <c r="ED1265" s="767"/>
      <c r="EE1265" s="767"/>
      <c r="EF1265" s="767"/>
      <c r="EG1265" s="767"/>
      <c r="EH1265" s="767"/>
      <c r="EI1265" s="767"/>
      <c r="EJ1265" s="767"/>
      <c r="EK1265" s="767"/>
      <c r="EL1265" s="767"/>
      <c r="EM1265" s="767"/>
      <c r="EN1265" s="767"/>
      <c r="EO1265" s="767"/>
      <c r="EP1265" s="767"/>
      <c r="EQ1265" s="767"/>
      <c r="ER1265" s="767"/>
      <c r="ES1265" s="767"/>
      <c r="ET1265" s="767"/>
      <c r="EU1265" s="767"/>
      <c r="EV1265" s="767"/>
      <c r="EW1265" s="767"/>
      <c r="EX1265" s="767"/>
      <c r="EY1265" s="767"/>
      <c r="EZ1265" s="767"/>
      <c r="FA1265" s="767"/>
      <c r="FB1265" s="767"/>
      <c r="FC1265" s="767"/>
      <c r="FD1265" s="767"/>
      <c r="FE1265" s="767"/>
      <c r="FF1265" s="767"/>
      <c r="FG1265" s="767"/>
      <c r="FH1265" s="767"/>
      <c r="FI1265" s="767"/>
      <c r="FJ1265" s="767"/>
      <c r="FK1265" s="767"/>
      <c r="FL1265" s="767"/>
      <c r="FM1265" s="767"/>
      <c r="FN1265" s="767"/>
      <c r="FO1265" s="767"/>
      <c r="FP1265" s="767"/>
      <c r="FQ1265" s="767"/>
      <c r="FR1265" s="767"/>
      <c r="FS1265" s="767"/>
      <c r="FT1265" s="767"/>
      <c r="FU1265" s="767"/>
      <c r="FV1265" s="767"/>
      <c r="FW1265" s="767"/>
      <c r="FX1265" s="767"/>
      <c r="FY1265" s="767"/>
      <c r="FZ1265" s="767"/>
      <c r="GA1265" s="767"/>
      <c r="GB1265" s="767"/>
      <c r="GC1265" s="767"/>
      <c r="GD1265" s="767"/>
      <c r="GE1265" s="767"/>
      <c r="GF1265" s="767"/>
      <c r="GG1265" s="767"/>
      <c r="GH1265" s="767"/>
      <c r="GI1265" s="767"/>
      <c r="GJ1265" s="767"/>
      <c r="GK1265" s="767"/>
      <c r="GL1265" s="767"/>
      <c r="GM1265" s="767"/>
      <c r="GN1265" s="767"/>
      <c r="GO1265" s="767"/>
      <c r="GP1265" s="767"/>
      <c r="GQ1265" s="767"/>
      <c r="GR1265" s="767"/>
      <c r="GS1265" s="767"/>
      <c r="GT1265" s="767"/>
      <c r="GU1265" s="767"/>
      <c r="GV1265" s="767"/>
      <c r="GW1265" s="767"/>
      <c r="GX1265" s="767"/>
      <c r="GY1265" s="767"/>
      <c r="GZ1265" s="767"/>
      <c r="HA1265" s="767"/>
      <c r="HB1265" s="767"/>
      <c r="HC1265" s="767"/>
    </row>
    <row r="1266" spans="1:211" s="864" customFormat="1" ht="13.9" hidden="1" customHeight="1">
      <c r="A1266" s="307"/>
      <c r="B1266" s="351"/>
      <c r="C1266" s="971" t="str">
        <f>IF('1C TSspéc20'!H$17&lt;&gt;0,'1C TSspéc20'!$B$12,"")</f>
        <v/>
      </c>
      <c r="D1266" s="972"/>
      <c r="E1266" s="973"/>
      <c r="F1266" s="93">
        <f>IF(AND($C1266='1C TSspéc20'!$B$12,'1C TSspéc20'!$B$16="spécifiques",'1C TSspéc20'!$H$17&lt;&gt;""),'1C TSspéc20'!$H$21,"")</f>
        <v>0</v>
      </c>
      <c r="G1266" s="863"/>
      <c r="H1266" s="745">
        <v>0.21</v>
      </c>
      <c r="I1266" s="747">
        <v>1</v>
      </c>
      <c r="J1266" s="312"/>
      <c r="K1266" s="680">
        <f t="shared" si="299"/>
        <v>0</v>
      </c>
      <c r="L1266" s="556">
        <f>IF(OR('1C TSspéc20'!$B$12="",'1C TSspéc20'!H$30=0),0,IF(AND('1C TSspéc20'!$B$12&lt;&gt;"",$K$2="Pôle",'1C TSspéc20'!$C$12="OUI"),(('1C TSspéc20'!H$22+'1C TSspéc20'!H$23+'1C TSspéc20'!H$24+'1C TSspéc20'!H$25+'1C TSspéc20'!H$29)/'1C TSspéc20'!H$17),IF(AND('1C TSspéc20'!$B$12&lt;&gt;"",$K$2="Pôle",'1C TSspéc20'!$C$12="NON"),(('1C TSspéc20'!H$22+'1C TSspéc20'!H$23+'1C TSspéc20'!H$24+'1C TSspéc20'!H$25+'1C TSspéc20'!H$29)/'1C TSspéc20'!H$30),IF(AND('1C TSspéc20'!$B$12&lt;&gt;"",$K$2&lt;&gt;"Pôle",'1C TSspéc20'!$C$12="OUI"),(('1C TSspéc20'!H$22+'1C TSspéc20'!H$23+'1C TSspéc20'!H$24+'1C TSspéc20'!H$25+'1C TSspéc20'!H$26+'1C TSspéc20'!H$27+'1C TSspéc20'!H$28+'1C TSspéc20'!H$29)/'1C TSspéc20'!H$17),IF(AND('1C TSspéc20'!$B$12&lt;&gt;"",$K$2&lt;&gt;"Pôle",'1C TSspéc20'!$C$12="NON"),(('1C TSspéc20'!H$22+'1C TSspéc20'!H$23+'1C TSspéc20'!H$24+'1C TSspéc20'!H$25+'1C TSspéc20'!H$26+'1C TSspéc20'!H$27+'1C TSspéc20'!H$28+'1C TSspéc20'!H$29)/'1C TSspéc20'!H$30))))))</f>
        <v>0</v>
      </c>
      <c r="M1266" s="556">
        <f>IF(OR('1C TSspéc20'!$B$12="",'1C TSspéc20'!H$30=0),0,IF(AND('1C TSspéc20'!$B$12&lt;&gt;"",$K$2="Pôle",'1C TSspéc20'!$C$12="OUI"),(('1C TSspéc20'!H$26+'1C TSspéc20'!H$27+'1C TSspéc20'!H$28)/'1C TSspéc20'!H$17),IF(AND('1C TSspéc20'!$B$12&lt;&gt;"",$K$2="Pôle",'1C TSspéc20'!$C$12="NON"),(('1C TSspéc20'!H$26+'1C TSspéc20'!H$27+'1C TSspéc20'!H$28)/'1C TSspéc20'!H$30),IF(AND('1C TSspéc20'!$B$12&lt;&gt;"",$K$2&lt;&gt;"Pôle"),0))))</f>
        <v>0</v>
      </c>
      <c r="N1266" s="557">
        <f>IF(AND('1C TSspéc20'!$B$12&lt;&gt;0,'1C TSspéc20'!$H$30&lt;&gt;0),L1266+M1266,0)</f>
        <v>0</v>
      </c>
      <c r="O1266" s="542" t="str">
        <f>IF(AND('1C TSspéc20'!$H$17&lt;&gt;0,'1C TSspéc20'!$C$12="OUI"),'1C TSspéc20'!$H$35/'1C TSspéc20'!$H$17,"")</f>
        <v/>
      </c>
      <c r="P1266" s="543" t="str">
        <f>IF(AND('1C TSspéc20'!$H$17&lt;&gt;0,'1C TSspéc20'!$C$12="OUI"),'1C TSspéc20'!$H$36/'1C TSspéc20'!$H$17,"")</f>
        <v/>
      </c>
      <c r="Q1266" s="543" t="str">
        <f>IF(AND('1C TSspéc20'!$H$17&lt;&gt;0,'1C TSspéc20'!$C$12="OUI"),'1C TSspéc20'!$H$37/'1C TSspéc20'!$H$17,"")</f>
        <v/>
      </c>
      <c r="R1266" s="543" t="str">
        <f>IF(AND('1C TSspéc20'!$H$17&lt;&gt;0,'1C TSspéc20'!$C$12="OUI"),'1C TSspéc20'!$H$38/'1C TSspéc20'!$H$17,"")</f>
        <v/>
      </c>
      <c r="S1266" s="543" t="str">
        <f>IF(AND('1C TSspéc20'!$H$17&lt;&gt;0,'1C TSspéc20'!$C$12="OUI"),'1C TSspéc20'!$H$39/'1C TSspéc20'!$H$17,"")</f>
        <v/>
      </c>
      <c r="T1266" s="543" t="str">
        <f>IF(AND('1C TSspéc20'!$H$17&lt;&gt;0,'1C TSspéc20'!$C$12="OUI"),'1C TSspéc20'!$H$40/'1C TSspéc20'!$H$17,"")</f>
        <v/>
      </c>
      <c r="U1266" s="543" t="str">
        <f>IF(AND('1C TSspéc20'!$H$17&lt;&gt;0,'1C TSspéc20'!$C$12="OUI"),'1C TSspéc20'!$H$41/'1C TSspéc20'!$H$17,"")</f>
        <v/>
      </c>
      <c r="V1266" s="543" t="str">
        <f>IF(AND('1C TSspéc20'!$H$17&lt;&gt;0,'1C TSspéc20'!$C$12="OUI"),'1C TSspéc20'!$H$42/'1C TSspéc20'!$H$17,"")</f>
        <v/>
      </c>
      <c r="W1266" s="543" t="str">
        <f>IF(AND('1C TSspéc20'!$H$17&lt;&gt;0,'1C TSspéc20'!$C$12="OUI"),'1C TSspéc20'!$H$43/'1C TSspéc20'!$H$17,"")</f>
        <v/>
      </c>
      <c r="X1266" s="543" t="str">
        <f>IF(AND('1C TSspéc20'!$H$17&lt;&gt;0,'1C TSspéc20'!$C$12="OUI"),'1C TSspéc20'!$H$44/'1C TSspéc20'!$H$17,"")</f>
        <v/>
      </c>
      <c r="Y1266" s="543" t="str">
        <f>IF(AND('1C TSspéc20'!$H$17&lt;&gt;0,'1C TSspéc20'!$C$12="OUI"),'1C TSspéc20'!$H$45/'1C TSspéc20'!$H$17,"")</f>
        <v/>
      </c>
      <c r="Z1266" s="543" t="str">
        <f>IF(AND('1C TSspéc20'!$H$17&lt;&gt;0,'1C TSspéc20'!$C$12="OUI"),'1C TSspéc20'!$H$46/'1C TSspéc20'!$H$17,"")</f>
        <v/>
      </c>
      <c r="AA1266" s="543" t="str">
        <f>IF(AND('1C TSspéc20'!$H$17&lt;&gt;0,'1C TSspéc20'!$C$12="OUI"),'1C TSspéc20'!$H$47/'1C TSspéc20'!$H$17,"")</f>
        <v/>
      </c>
      <c r="AB1266" s="543" t="str">
        <f>IF(AND('1C TSspéc20'!$H$17&lt;&gt;0,'1C TSspéc20'!$C$12="OUI"),'1C TSspéc20'!$H$48/'1C TSspéc20'!$H$17,"")</f>
        <v/>
      </c>
      <c r="AC1266" s="543" t="str">
        <f>IF(AND('1C TSspéc20'!$H$17&lt;&gt;0,'1C TSspéc20'!$C$12="OUI"),'1C TSspéc20'!$H$49/'1C TSspéc20'!$H$17,"")</f>
        <v/>
      </c>
      <c r="AD1266" s="543" t="str">
        <f>IF(AND('1C TSspéc20'!$H$17&lt;&gt;0,'1C TSspéc20'!$C$12="OUI"),'1C TSspéc20'!$H$50/'1C TSspéc20'!$H$17,"")</f>
        <v/>
      </c>
      <c r="AE1266" s="543" t="str">
        <f>IF(AND('1C TSspéc20'!$H$17&lt;&gt;0,'1C TSspéc20'!$C$12="OUI"),'1C TSspéc20'!$H$51/'1C TSspéc20'!$H$17,"")</f>
        <v/>
      </c>
      <c r="AF1266" s="543" t="str">
        <f>IF(AND('1C TSspéc20'!$H$17&lt;&gt;0,'1C TSspéc20'!$C$12="OUI"),'1C TSspéc20'!$H$52/'1C TSspéc20'!$H$17,"")</f>
        <v/>
      </c>
      <c r="AG1266" s="543" t="str">
        <f>IF(AND('1C TSspéc20'!$H$17&lt;&gt;0,'1C TSspéc20'!$C$12="OUI"),'1C TSspéc20'!$H$53/'1C TSspéc20'!$H$17,"")</f>
        <v/>
      </c>
      <c r="AH1266" s="543" t="str">
        <f>IF(AND('1C TSspéc20'!$H$17&lt;&gt;0,'1C TSspéc20'!$C$12="OUI"),'1C TSspéc20'!$H$54/'1C TSspéc20'!$H$17,"")</f>
        <v/>
      </c>
      <c r="AI1266" s="543" t="str">
        <f>IF(AND('1C TSspéc20'!$H$17&lt;&gt;0,'1C TSspéc20'!$C$12="OUI"),'1C TSspéc20'!$H$55/'1C TSspéc20'!$H$17,"")</f>
        <v/>
      </c>
      <c r="AJ1266" s="543" t="str">
        <f>IF(AND('1C TSspéc20'!$H$17&lt;&gt;0,'1C TSspéc20'!$C$12="OUI"),'1C TSspéc20'!$H$56/'1C TSspéc20'!$H$17,"")</f>
        <v/>
      </c>
      <c r="AK1266" s="543" t="str">
        <f>IF(AND('1C TSspéc20'!$H$17&lt;&gt;0,'1C TSspéc20'!$C$12="OUI"),'1C TSspéc20'!$H$57/'1C TSspéc20'!$H$17,"")</f>
        <v/>
      </c>
      <c r="AL1266" s="72">
        <f>IF(AND('1C TSspéc20'!$H$17&lt;&gt;0,'1C TSspéc20'!$C$12="OUI"),N1266+AK1266,N1266)</f>
        <v>0</v>
      </c>
      <c r="AM1266" s="417">
        <f t="shared" si="332"/>
        <v>0</v>
      </c>
      <c r="AN1266" s="417">
        <f t="shared" si="333"/>
        <v>0</v>
      </c>
      <c r="AO1266" s="418" t="str">
        <f>IF(AND('1C TSspéc20'!$H$17&lt;&gt;0,'1C TSspéc20'!$H$30&lt;&gt;0),AM1266+AN1266,"")</f>
        <v/>
      </c>
      <c r="AP1266" s="573" t="str">
        <f>IF(AND('1C TSspéc20'!$H$17&lt;&gt;0,'1C TSspéc20'!$H$30&lt;&gt;0),AM1266-AR1266,"")</f>
        <v/>
      </c>
      <c r="AQ1266" s="583">
        <f t="shared" si="334"/>
        <v>0</v>
      </c>
      <c r="AR1266" s="596"/>
      <c r="AS1266" s="102"/>
      <c r="AT1266" s="27" t="str">
        <f>IF(('1C TSspéc20'!H$17*FICHE!$C$14&lt;J1266),"Forfait limité à "&amp;FICHE!$C$14&amp;"€/jour","")</f>
        <v/>
      </c>
      <c r="AU1266" s="592"/>
      <c r="AV1266" s="824"/>
      <c r="AW1266" s="824"/>
      <c r="AX1266" s="824"/>
      <c r="AY1266" s="824"/>
      <c r="AZ1266" s="824"/>
      <c r="BA1266" s="767"/>
      <c r="BB1266" s="767"/>
      <c r="BC1266" s="767"/>
      <c r="BD1266" s="767"/>
      <c r="BE1266" s="767"/>
      <c r="BF1266" s="767"/>
      <c r="BG1266" s="767"/>
      <c r="BH1266" s="767"/>
      <c r="BI1266" s="767"/>
      <c r="BJ1266" s="767"/>
      <c r="BK1266" s="767"/>
      <c r="BL1266" s="767"/>
      <c r="BM1266" s="767"/>
      <c r="BN1266" s="767"/>
      <c r="BO1266" s="767"/>
      <c r="BP1266" s="767"/>
      <c r="BQ1266" s="767"/>
      <c r="BR1266" s="767"/>
      <c r="BS1266" s="767"/>
      <c r="BT1266" s="767"/>
      <c r="BU1266" s="767"/>
      <c r="BV1266" s="767"/>
      <c r="BW1266" s="767"/>
      <c r="BX1266" s="767"/>
      <c r="BY1266" s="767"/>
      <c r="BZ1266" s="767"/>
      <c r="CA1266" s="767"/>
      <c r="CB1266" s="767"/>
      <c r="CC1266" s="767"/>
      <c r="CD1266" s="767"/>
      <c r="CE1266" s="767"/>
      <c r="CF1266" s="767"/>
      <c r="CG1266" s="767"/>
      <c r="CH1266" s="767"/>
      <c r="CI1266" s="767"/>
      <c r="CJ1266" s="767"/>
      <c r="CK1266" s="767"/>
      <c r="CL1266" s="767"/>
      <c r="CM1266" s="767"/>
      <c r="CN1266" s="767"/>
      <c r="CO1266" s="767"/>
      <c r="CP1266" s="767"/>
      <c r="CQ1266" s="767"/>
      <c r="CR1266" s="767"/>
      <c r="CS1266" s="767"/>
      <c r="CT1266" s="767"/>
      <c r="CU1266" s="767"/>
      <c r="CV1266" s="767"/>
      <c r="CW1266" s="767"/>
      <c r="CX1266" s="767"/>
      <c r="CY1266" s="767"/>
      <c r="CZ1266" s="767"/>
      <c r="DA1266" s="767"/>
      <c r="DB1266" s="767"/>
      <c r="DC1266" s="767"/>
      <c r="DD1266" s="767"/>
      <c r="DE1266" s="767"/>
      <c r="DF1266" s="767"/>
      <c r="DG1266" s="767"/>
      <c r="DH1266" s="767"/>
      <c r="DI1266" s="767"/>
      <c r="DJ1266" s="767"/>
      <c r="DK1266" s="767"/>
      <c r="DL1266" s="767"/>
      <c r="DM1266" s="767"/>
      <c r="DN1266" s="767"/>
      <c r="DO1266" s="767"/>
      <c r="DP1266" s="767"/>
      <c r="DQ1266" s="767"/>
      <c r="DR1266" s="767"/>
      <c r="DS1266" s="767"/>
      <c r="DT1266" s="767"/>
      <c r="DU1266" s="767"/>
      <c r="DV1266" s="767"/>
      <c r="DW1266" s="767"/>
      <c r="DX1266" s="767"/>
      <c r="DY1266" s="767"/>
      <c r="DZ1266" s="767"/>
      <c r="EA1266" s="767"/>
      <c r="EB1266" s="767"/>
      <c r="EC1266" s="767"/>
      <c r="ED1266" s="767"/>
      <c r="EE1266" s="767"/>
      <c r="EF1266" s="767"/>
      <c r="EG1266" s="767"/>
      <c r="EH1266" s="767"/>
      <c r="EI1266" s="767"/>
      <c r="EJ1266" s="767"/>
      <c r="EK1266" s="767"/>
      <c r="EL1266" s="767"/>
      <c r="EM1266" s="767"/>
      <c r="EN1266" s="767"/>
      <c r="EO1266" s="767"/>
      <c r="EP1266" s="767"/>
      <c r="EQ1266" s="767"/>
      <c r="ER1266" s="767"/>
      <c r="ES1266" s="767"/>
      <c r="ET1266" s="767"/>
      <c r="EU1266" s="767"/>
      <c r="EV1266" s="767"/>
      <c r="EW1266" s="767"/>
      <c r="EX1266" s="767"/>
      <c r="EY1266" s="767"/>
      <c r="EZ1266" s="767"/>
      <c r="FA1266" s="767"/>
      <c r="FB1266" s="767"/>
      <c r="FC1266" s="767"/>
      <c r="FD1266" s="767"/>
      <c r="FE1266" s="767"/>
      <c r="FF1266" s="767"/>
      <c r="FG1266" s="767"/>
      <c r="FH1266" s="767"/>
      <c r="FI1266" s="767"/>
      <c r="FJ1266" s="767"/>
      <c r="FK1266" s="767"/>
      <c r="FL1266" s="767"/>
      <c r="FM1266" s="767"/>
      <c r="FN1266" s="767"/>
      <c r="FO1266" s="767"/>
      <c r="FP1266" s="767"/>
      <c r="FQ1266" s="767"/>
      <c r="FR1266" s="767"/>
      <c r="FS1266" s="767"/>
      <c r="FT1266" s="767"/>
      <c r="FU1266" s="767"/>
      <c r="FV1266" s="767"/>
      <c r="FW1266" s="767"/>
      <c r="FX1266" s="767"/>
      <c r="FY1266" s="767"/>
      <c r="FZ1266" s="767"/>
      <c r="GA1266" s="767"/>
      <c r="GB1266" s="767"/>
      <c r="GC1266" s="767"/>
      <c r="GD1266" s="767"/>
      <c r="GE1266" s="767"/>
      <c r="GF1266" s="767"/>
      <c r="GG1266" s="767"/>
      <c r="GH1266" s="767"/>
      <c r="GI1266" s="767"/>
      <c r="GJ1266" s="767"/>
      <c r="GK1266" s="767"/>
      <c r="GL1266" s="767"/>
      <c r="GM1266" s="767"/>
      <c r="GN1266" s="767"/>
      <c r="GO1266" s="767"/>
      <c r="GP1266" s="767"/>
      <c r="GQ1266" s="767"/>
      <c r="GR1266" s="767"/>
      <c r="GS1266" s="767"/>
      <c r="GT1266" s="767"/>
      <c r="GU1266" s="767"/>
      <c r="GV1266" s="767"/>
      <c r="GW1266" s="767"/>
      <c r="GX1266" s="767"/>
      <c r="GY1266" s="767"/>
      <c r="GZ1266" s="767"/>
      <c r="HA1266" s="767"/>
      <c r="HB1266" s="767"/>
      <c r="HC1266" s="767"/>
    </row>
    <row r="1267" spans="1:211" s="864" customFormat="1" ht="13.9" hidden="1" customHeight="1">
      <c r="A1267" s="307"/>
      <c r="B1267" s="351"/>
      <c r="C1267" s="971" t="str">
        <f>IF('1C TSspéc20'!I$17&lt;&gt;0,'1C TSspéc20'!$B$12,"")</f>
        <v/>
      </c>
      <c r="D1267" s="972"/>
      <c r="E1267" s="973"/>
      <c r="F1267" s="93">
        <f>IF(AND($C1267='1C TSspéc20'!$B$12,'1C TSspéc20'!$B$16="spécifiques",'1C TSspéc20'!$I$17&lt;&gt;""),'1C TSspéc20'!$I$21,"")</f>
        <v>0</v>
      </c>
      <c r="G1267" s="863"/>
      <c r="H1267" s="745">
        <v>0.21</v>
      </c>
      <c r="I1267" s="747">
        <v>1</v>
      </c>
      <c r="J1267" s="312"/>
      <c r="K1267" s="680">
        <f t="shared" si="299"/>
        <v>0</v>
      </c>
      <c r="L1267" s="556">
        <f>IF(OR('1C TSspéc20'!$B$12="",'1C TSspéc20'!I$30=0),0,IF(AND('1C TSspéc20'!$B$12&lt;&gt;"",$K$2="Pôle",'1C TSspéc20'!$C$12="OUI"),(('1C TSspéc20'!I$22+'1C TSspéc20'!I$23+'1C TSspéc20'!I$24+'1C TSspéc20'!I$25+'1C TSspéc20'!I$29)/'1C TSspéc20'!I$17),IF(AND('1C TSspéc20'!$B$12&lt;&gt;"",$K$2="Pôle",'1C TSspéc20'!$C$12="NON"),(('1C TSspéc20'!I$22+'1C TSspéc20'!I$23+'1C TSspéc20'!I$24+'1C TSspéc20'!I$25+'1C TSspéc20'!I$29)/'1C TSspéc20'!I$30),IF(AND('1C TSspéc20'!$B$12&lt;&gt;"",$K$2&lt;&gt;"Pôle",'1C TSspéc20'!$C$12="OUI"),(('1C TSspéc20'!I$22+'1C TSspéc20'!I$23+'1C TSspéc20'!I$24+'1C TSspéc20'!I$25+'1C TSspéc20'!I$26+'1C TSspéc20'!I$27+'1C TSspéc20'!I$28+'1C TSspéc20'!I$29)/'1C TSspéc20'!I$17),IF(AND('1C TSspéc20'!$B$12&lt;&gt;"",$K$2&lt;&gt;"Pôle",'1C TSspéc20'!$C$12="NON"),(('1C TSspéc20'!I$22+'1C TSspéc20'!I$23+'1C TSspéc20'!I$24+'1C TSspéc20'!I$25+'1C TSspéc20'!I$26+'1C TSspéc20'!I$27+'1C TSspéc20'!I$28+'1C TSspéc20'!I$29)/'1C TSspéc20'!I$30))))))</f>
        <v>0</v>
      </c>
      <c r="M1267" s="556">
        <f>IF(OR('1C TSspéc20'!$B$12="",'1C TSspéc20'!I$30=0),0,IF(AND('1C TSspéc20'!$B$12&lt;&gt;"",$K$2="Pôle",'1C TSspéc20'!$C$12="OUI"),(('1C TSspéc20'!I$26+'1C TSspéc20'!I$27+'1C TSspéc20'!I$28)/'1C TSspéc20'!I$17),IF(AND('1C TSspéc20'!$B$12&lt;&gt;"",$K$2="Pôle",'1C TSspéc20'!$C$12="NON"),(('1C TSspéc20'!I$26+'1C TSspéc20'!I$27+'1C TSspéc20'!I$28)/'1C TSspéc20'!I$30),IF(AND('1C TSspéc20'!$B$12&lt;&gt;"",$K$2&lt;&gt;"Pôle"),0))))</f>
        <v>0</v>
      </c>
      <c r="N1267" s="557">
        <f>IF(AND('1C TSspéc20'!$B$12&lt;&gt;0,'1C TSspéc20'!$I$30&lt;&gt;0),L1267+M1267,0)</f>
        <v>0</v>
      </c>
      <c r="O1267" s="542" t="str">
        <f>IF(AND('1C TSspéc20'!$I$17&lt;&gt;0,'1C TSspéc20'!$C$12="OUI"),'1C TSspéc20'!$I$35/'1C TSspéc20'!$I$17,"")</f>
        <v/>
      </c>
      <c r="P1267" s="543" t="str">
        <f>IF(AND('1C TSspéc20'!$I$17&lt;&gt;0,'1C TSspéc20'!$C$12="OUI"),'1C TSspéc20'!$I$36/'1C TSspéc20'!$I$17,"")</f>
        <v/>
      </c>
      <c r="Q1267" s="543" t="str">
        <f>IF(AND('1C TSspéc20'!$I$17&lt;&gt;0,'1C TSspéc20'!$C$12="OUI"),'1C TSspéc20'!$I$37/'1C TSspéc20'!$I$17,"")</f>
        <v/>
      </c>
      <c r="R1267" s="543" t="str">
        <f>IF(AND('1C TSspéc20'!$I$17&lt;&gt;0,'1C TSspéc20'!$C$12="OUI"),'1C TSspéc20'!$I$38/'1C TSspéc20'!$I$17,"")</f>
        <v/>
      </c>
      <c r="S1267" s="543" t="str">
        <f>IF(AND('1C TSspéc20'!$I$17&lt;&gt;0,'1C TSspéc20'!$C$12="OUI"),'1C TSspéc20'!$I$39/'1C TSspéc20'!$I$17,"")</f>
        <v/>
      </c>
      <c r="T1267" s="543" t="str">
        <f>IF(AND('1C TSspéc20'!$I$17&lt;&gt;0,'1C TSspéc20'!$C$12="OUI"),'1C TSspéc20'!$I$40/'1C TSspéc20'!$I$17,"")</f>
        <v/>
      </c>
      <c r="U1267" s="543" t="str">
        <f>IF(AND('1C TSspéc20'!$I$17&lt;&gt;0,'1C TSspéc20'!$C$12="OUI"),'1C TSspéc20'!$I$41/'1C TSspéc20'!$I$17,"")</f>
        <v/>
      </c>
      <c r="V1267" s="543" t="str">
        <f>IF(AND('1C TSspéc20'!$I$17&lt;&gt;0,'1C TSspéc20'!$C$12="OUI"),'1C TSspéc20'!$I$42/'1C TSspéc20'!$I$17,"")</f>
        <v/>
      </c>
      <c r="W1267" s="543" t="str">
        <f>IF(AND('1C TSspéc20'!$I$17&lt;&gt;0,'1C TSspéc20'!$C$12="OUI"),'1C TSspéc20'!$I$43/'1C TSspéc20'!$I$17,"")</f>
        <v/>
      </c>
      <c r="X1267" s="543" t="str">
        <f>IF(AND('1C TSspéc20'!$I$17&lt;&gt;0,'1C TSspéc20'!$C$12="OUI"),'1C TSspéc20'!$I$44/'1C TSspéc20'!$I$17,"")</f>
        <v/>
      </c>
      <c r="Y1267" s="543" t="str">
        <f>IF(AND('1C TSspéc20'!$I$17&lt;&gt;0,'1C TSspéc20'!$C$12="OUI"),'1C TSspéc20'!$I$45/'1C TSspéc20'!$I$17,"")</f>
        <v/>
      </c>
      <c r="Z1267" s="543" t="str">
        <f>IF(AND('1C TSspéc20'!$I$17&lt;&gt;0,'1C TSspéc20'!$C$12="OUI"),'1C TSspéc20'!$I$46/'1C TSspéc20'!$I$17,"")</f>
        <v/>
      </c>
      <c r="AA1267" s="543" t="str">
        <f>IF(AND('1C TSspéc20'!$I$17&lt;&gt;0,'1C TSspéc20'!$C$12="OUI"),'1C TSspéc20'!$I$47/'1C TSspéc20'!$I$17,"")</f>
        <v/>
      </c>
      <c r="AB1267" s="543" t="str">
        <f>IF(AND('1C TSspéc20'!$I$17&lt;&gt;0,'1C TSspéc20'!$C$12="OUI"),'1C TSspéc20'!$I$48/'1C TSspéc20'!$I$17,"")</f>
        <v/>
      </c>
      <c r="AC1267" s="543" t="str">
        <f>IF(AND('1C TSspéc20'!$I$17&lt;&gt;0,'1C TSspéc20'!$C$12="OUI"),'1C TSspéc20'!$I$49/'1C TSspéc20'!$I$17,"")</f>
        <v/>
      </c>
      <c r="AD1267" s="543" t="str">
        <f>IF(AND('1C TSspéc20'!$I$17&lt;&gt;0,'1C TSspéc20'!$C$12="OUI"),'1C TSspéc20'!$I$50/'1C TSspéc20'!$I$17,"")</f>
        <v/>
      </c>
      <c r="AE1267" s="543" t="str">
        <f>IF(AND('1C TSspéc20'!$I$17&lt;&gt;0,'1C TSspéc20'!$C$12="OUI"),'1C TSspéc20'!$I$51/'1C TSspéc20'!$I$17,"")</f>
        <v/>
      </c>
      <c r="AF1267" s="543" t="str">
        <f>IF(AND('1C TSspéc20'!$I$17&lt;&gt;0,'1C TSspéc20'!$C$12="OUI"),'1C TSspéc20'!$I$52/'1C TSspéc20'!$I$17,"")</f>
        <v/>
      </c>
      <c r="AG1267" s="543" t="str">
        <f>IF(AND('1C TSspéc20'!$I$17&lt;&gt;0,'1C TSspéc20'!$C$12="OUI"),'1C TSspéc20'!$I$53/'1C TSspéc20'!$I$17,"")</f>
        <v/>
      </c>
      <c r="AH1267" s="543" t="str">
        <f>IF(AND('1C TSspéc20'!$I$17&lt;&gt;0,'1C TSspéc20'!$C$12="OUI"),'1C TSspéc20'!$I$54/'1C TSspéc20'!$I$17,"")</f>
        <v/>
      </c>
      <c r="AI1267" s="543" t="str">
        <f>IF(AND('1C TSspéc20'!$I$17&lt;&gt;0,'1C TSspéc20'!$C$12="OUI"),'1C TSspéc20'!$I$55/'1C TSspéc20'!$I$17,"")</f>
        <v/>
      </c>
      <c r="AJ1267" s="543" t="str">
        <f>IF(AND('1C TSspéc20'!$I$17&lt;&gt;0,'1C TSspéc20'!$C$12="OUI"),'1C TSspéc20'!$I$56/'1C TSspéc20'!$I$17,"")</f>
        <v/>
      </c>
      <c r="AK1267" s="543" t="str">
        <f>IF(AND('1C TSspéc20'!$I$17&lt;&gt;0,'1C TSspéc20'!$C$12="OUI"),'1C TSspéc20'!$I$57/'1C TSspéc20'!$I$17,"")</f>
        <v/>
      </c>
      <c r="AL1267" s="72">
        <f>IF(AND('1C TSspéc20'!$I$17&lt;&gt;0,'1C TSspéc20'!$C$12="OUI"),N1267+AK1267,N1267)</f>
        <v>0</v>
      </c>
      <c r="AM1267" s="417">
        <f t="shared" si="332"/>
        <v>0</v>
      </c>
      <c r="AN1267" s="417">
        <f t="shared" si="333"/>
        <v>0</v>
      </c>
      <c r="AO1267" s="418" t="str">
        <f>IF(AND('1C TSspéc20'!$I$17&lt;&gt;0,'1C TSspéc20'!$I$30&lt;&gt;0),AM1267+AN1267,"")</f>
        <v/>
      </c>
      <c r="AP1267" s="573" t="str">
        <f>IF(AND('1C TSspéc20'!$I$17&lt;&gt;0,'1C TSspéc20'!$I$30&lt;&gt;0),AM1267-AR1267,"")</f>
        <v/>
      </c>
      <c r="AQ1267" s="583">
        <f t="shared" si="334"/>
        <v>0</v>
      </c>
      <c r="AR1267" s="596"/>
      <c r="AS1267" s="102"/>
      <c r="AT1267" s="27" t="str">
        <f>IF(('1C TSspéc20'!I$17*FICHE!$C$14&lt;J1267),"Forfait limité à "&amp;FICHE!$C$14&amp;"€/jour","")</f>
        <v/>
      </c>
      <c r="AU1267" s="592"/>
      <c r="AV1267" s="824"/>
      <c r="AW1267" s="824"/>
      <c r="AX1267" s="824"/>
      <c r="AY1267" s="824"/>
      <c r="AZ1267" s="824"/>
      <c r="BA1267" s="767"/>
      <c r="BB1267" s="767"/>
      <c r="BC1267" s="767"/>
      <c r="BD1267" s="767"/>
      <c r="BE1267" s="767"/>
      <c r="BF1267" s="767"/>
      <c r="BG1267" s="767"/>
      <c r="BH1267" s="767"/>
      <c r="BI1267" s="767"/>
      <c r="BJ1267" s="767"/>
      <c r="BK1267" s="767"/>
      <c r="BL1267" s="767"/>
      <c r="BM1267" s="767"/>
      <c r="BN1267" s="767"/>
      <c r="BO1267" s="767"/>
      <c r="BP1267" s="767"/>
      <c r="BQ1267" s="767"/>
      <c r="BR1267" s="767"/>
      <c r="BS1267" s="767"/>
      <c r="BT1267" s="767"/>
      <c r="BU1267" s="767"/>
      <c r="BV1267" s="767"/>
      <c r="BW1267" s="767"/>
      <c r="BX1267" s="767"/>
      <c r="BY1267" s="767"/>
      <c r="BZ1267" s="767"/>
      <c r="CA1267" s="767"/>
      <c r="CB1267" s="767"/>
      <c r="CC1267" s="767"/>
      <c r="CD1267" s="767"/>
      <c r="CE1267" s="767"/>
      <c r="CF1267" s="767"/>
      <c r="CG1267" s="767"/>
      <c r="CH1267" s="767"/>
      <c r="CI1267" s="767"/>
      <c r="CJ1267" s="767"/>
      <c r="CK1267" s="767"/>
      <c r="CL1267" s="767"/>
      <c r="CM1267" s="767"/>
      <c r="CN1267" s="767"/>
      <c r="CO1267" s="767"/>
      <c r="CP1267" s="767"/>
      <c r="CQ1267" s="767"/>
      <c r="CR1267" s="767"/>
      <c r="CS1267" s="767"/>
      <c r="CT1267" s="767"/>
      <c r="CU1267" s="767"/>
      <c r="CV1267" s="767"/>
      <c r="CW1267" s="767"/>
      <c r="CX1267" s="767"/>
      <c r="CY1267" s="767"/>
      <c r="CZ1267" s="767"/>
      <c r="DA1267" s="767"/>
      <c r="DB1267" s="767"/>
      <c r="DC1267" s="767"/>
      <c r="DD1267" s="767"/>
      <c r="DE1267" s="767"/>
      <c r="DF1267" s="767"/>
      <c r="DG1267" s="767"/>
      <c r="DH1267" s="767"/>
      <c r="DI1267" s="767"/>
      <c r="DJ1267" s="767"/>
      <c r="DK1267" s="767"/>
      <c r="DL1267" s="767"/>
      <c r="DM1267" s="767"/>
      <c r="DN1267" s="767"/>
      <c r="DO1267" s="767"/>
      <c r="DP1267" s="767"/>
      <c r="DQ1267" s="767"/>
      <c r="DR1267" s="767"/>
      <c r="DS1267" s="767"/>
      <c r="DT1267" s="767"/>
      <c r="DU1267" s="767"/>
      <c r="DV1267" s="767"/>
      <c r="DW1267" s="767"/>
      <c r="DX1267" s="767"/>
      <c r="DY1267" s="767"/>
      <c r="DZ1267" s="767"/>
      <c r="EA1267" s="767"/>
      <c r="EB1267" s="767"/>
      <c r="EC1267" s="767"/>
      <c r="ED1267" s="767"/>
      <c r="EE1267" s="767"/>
      <c r="EF1267" s="767"/>
      <c r="EG1267" s="767"/>
      <c r="EH1267" s="767"/>
      <c r="EI1267" s="767"/>
      <c r="EJ1267" s="767"/>
      <c r="EK1267" s="767"/>
      <c r="EL1267" s="767"/>
      <c r="EM1267" s="767"/>
      <c r="EN1267" s="767"/>
      <c r="EO1267" s="767"/>
      <c r="EP1267" s="767"/>
      <c r="EQ1267" s="767"/>
      <c r="ER1267" s="767"/>
      <c r="ES1267" s="767"/>
      <c r="ET1267" s="767"/>
      <c r="EU1267" s="767"/>
      <c r="EV1267" s="767"/>
      <c r="EW1267" s="767"/>
      <c r="EX1267" s="767"/>
      <c r="EY1267" s="767"/>
      <c r="EZ1267" s="767"/>
      <c r="FA1267" s="767"/>
      <c r="FB1267" s="767"/>
      <c r="FC1267" s="767"/>
      <c r="FD1267" s="767"/>
      <c r="FE1267" s="767"/>
      <c r="FF1267" s="767"/>
      <c r="FG1267" s="767"/>
      <c r="FH1267" s="767"/>
      <c r="FI1267" s="767"/>
      <c r="FJ1267" s="767"/>
      <c r="FK1267" s="767"/>
      <c r="FL1267" s="767"/>
      <c r="FM1267" s="767"/>
      <c r="FN1267" s="767"/>
      <c r="FO1267" s="767"/>
      <c r="FP1267" s="767"/>
      <c r="FQ1267" s="767"/>
      <c r="FR1267" s="767"/>
      <c r="FS1267" s="767"/>
      <c r="FT1267" s="767"/>
      <c r="FU1267" s="767"/>
      <c r="FV1267" s="767"/>
      <c r="FW1267" s="767"/>
      <c r="FX1267" s="767"/>
      <c r="FY1267" s="767"/>
      <c r="FZ1267" s="767"/>
      <c r="GA1267" s="767"/>
      <c r="GB1267" s="767"/>
      <c r="GC1267" s="767"/>
      <c r="GD1267" s="767"/>
      <c r="GE1267" s="767"/>
      <c r="GF1267" s="767"/>
      <c r="GG1267" s="767"/>
      <c r="GH1267" s="767"/>
      <c r="GI1267" s="767"/>
      <c r="GJ1267" s="767"/>
      <c r="GK1267" s="767"/>
      <c r="GL1267" s="767"/>
      <c r="GM1267" s="767"/>
      <c r="GN1267" s="767"/>
      <c r="GO1267" s="767"/>
      <c r="GP1267" s="767"/>
      <c r="GQ1267" s="767"/>
      <c r="GR1267" s="767"/>
      <c r="GS1267" s="767"/>
      <c r="GT1267" s="767"/>
      <c r="GU1267" s="767"/>
      <c r="GV1267" s="767"/>
      <c r="GW1267" s="767"/>
      <c r="GX1267" s="767"/>
      <c r="GY1267" s="767"/>
      <c r="GZ1267" s="767"/>
      <c r="HA1267" s="767"/>
      <c r="HB1267" s="767"/>
      <c r="HC1267" s="767"/>
    </row>
    <row r="1268" spans="1:211" s="864" customFormat="1" ht="13.9" hidden="1" customHeight="1">
      <c r="A1268" s="307"/>
      <c r="B1268" s="351"/>
      <c r="C1268" s="971" t="str">
        <f>IF('1C TSspéc20'!J$17&lt;&gt;0,'1C TSspéc20'!$B$12,"")</f>
        <v/>
      </c>
      <c r="D1268" s="972"/>
      <c r="E1268" s="973"/>
      <c r="F1268" s="93">
        <f>IF(AND($C1268='1C TSspéc20'!$B$12,'1C TSspéc20'!$B$16="spécifiques",'1C TSspéc20'!K$17&lt;&gt;""),'1C TSspéc20'!K$21,"")</f>
        <v>0</v>
      </c>
      <c r="G1268" s="863"/>
      <c r="H1268" s="745">
        <v>0.21</v>
      </c>
      <c r="I1268" s="747">
        <v>1</v>
      </c>
      <c r="J1268" s="312"/>
      <c r="K1268" s="680">
        <f t="shared" si="299"/>
        <v>0</v>
      </c>
      <c r="L1268" s="556">
        <f>IF(OR('1C TSspéc20'!$B$12="",'1C TSspéc20'!J$30=0),0,IF(AND('1C TSspéc20'!$B$12&lt;&gt;"",$K$2="Pôle",'1C TSspéc20'!$C$12="OUI"),(('1C TSspéc20'!J$22+'1C TSspéc20'!J$23+'1C TSspéc20'!J$24+'1C TSspéc20'!J$25+'1C TSspéc20'!J$29)/'1C TSspéc20'!J$17),IF(AND('1C TSspéc20'!$B$12&lt;&gt;"",$K$2="Pôle",'1C TSspéc20'!$C$12="NON"),(('1C TSspéc20'!J$22+'1C TSspéc20'!J$23+'1C TSspéc20'!J$24+'1C TSspéc20'!J$25+'1C TSspéc20'!J$29)/'1C TSspéc20'!J$30),IF(AND('1C TSspéc20'!$B$12&lt;&gt;"",$K$2&lt;&gt;"Pôle",'1C TSspéc20'!$C$12="OUI"),(('1C TSspéc20'!J$22+'1C TSspéc20'!J$23+'1C TSspéc20'!J$24+'1C TSspéc20'!J$25+'1C TSspéc20'!J$26+'1C TSspéc20'!J$27+'1C TSspéc20'!J$28+'1C TSspéc20'!J$29)/'1C TSspéc20'!J$17),IF(AND('1C TSspéc20'!$B$12&lt;&gt;"",$K$2&lt;&gt;"Pôle",'1C TSspéc20'!$C$12="NON"),(('1C TSspéc20'!J$22+'1C TSspéc20'!J$23+'1C TSspéc20'!J$24+'1C TSspéc20'!J$25+'1C TSspéc20'!J$26+'1C TSspéc20'!J$27+'1C TSspéc20'!J$28+'1C TSspéc20'!J$29)/'1C TSspéc20'!J$30))))))</f>
        <v>0</v>
      </c>
      <c r="M1268" s="556">
        <f>IF(OR('1C TSspéc20'!$B$12="",'1C TSspéc20'!J$30=0),0,IF(AND('1C TSspéc20'!$B$12&lt;&gt;"",$K$2="Pôle",'1C TSspéc20'!$C$12="OUI"),(('1C TSspéc20'!J$26+'1C TSspéc20'!J$27+'1C TSspéc20'!J$28)/'1C TSspéc20'!J$17),IF(AND('1C TSspéc20'!$B$12&lt;&gt;"",$K$2="Pôle",'1C TSspéc20'!$C$12="NON"),(('1C TSspéc20'!J$26+'1C TSspéc20'!J$27+'1C TSspéc20'!J$28)/'1C TSspéc20'!J$30),IF(AND('1C TSspéc20'!$B$12&lt;&gt;"",$K$2&lt;&gt;"Pôle"),0))))</f>
        <v>0</v>
      </c>
      <c r="N1268" s="557">
        <f>IF(AND('1C TSspéc20'!$B$12&lt;&gt;0,'1C TSspéc20'!$J$30&lt;&gt;0),L1268+M1268,0)</f>
        <v>0</v>
      </c>
      <c r="O1268" s="542" t="str">
        <f>IF(AND('1C TSspéc20'!$J$17&lt;&gt;0,'1C TSspéc20'!$C$12="OUI"),'1C TSspéc20'!$J$35/'1C TSspéc20'!$J$17,"")</f>
        <v/>
      </c>
      <c r="P1268" s="543" t="str">
        <f>IF(AND('1C TSspéc20'!$J$17&lt;&gt;0,'1C TSspéc20'!$C$12="OUI"),'1C TSspéc20'!$J$36/'1C TSspéc20'!$J$17,"")</f>
        <v/>
      </c>
      <c r="Q1268" s="543" t="str">
        <f>IF(AND('1C TSspéc20'!$J$17&lt;&gt;0,'1C TSspéc20'!$C$12="OUI"),'1C TSspéc20'!$J$37/'1C TSspéc20'!$J$17,"")</f>
        <v/>
      </c>
      <c r="R1268" s="543" t="str">
        <f>IF(AND('1C TSspéc20'!$J$17&lt;&gt;0,'1C TSspéc20'!$C$12="OUI"),'1C TSspéc20'!$J$38/'1C TSspéc20'!$J$17,"")</f>
        <v/>
      </c>
      <c r="S1268" s="543" t="str">
        <f>IF(AND('1C TSspéc20'!$J$17&lt;&gt;0,'1C TSspéc20'!$C$12="OUI"),'1C TSspéc20'!$J$39/'1C TSspéc20'!$J$17,"")</f>
        <v/>
      </c>
      <c r="T1268" s="543" t="str">
        <f>IF(AND('1C TSspéc20'!$J$17&lt;&gt;0,'1C TSspéc20'!$C$12="OUI"),'1C TSspéc20'!$J$40/'1C TSspéc20'!$J$17,"")</f>
        <v/>
      </c>
      <c r="U1268" s="543" t="str">
        <f>IF(AND('1C TSspéc20'!$J$17&lt;&gt;0,'1C TSspéc20'!$C$12="OUI"),'1C TSspéc20'!$J$41/'1C TSspéc20'!$J$17,"")</f>
        <v/>
      </c>
      <c r="V1268" s="543" t="str">
        <f>IF(AND('1C TSspéc20'!$J$17&lt;&gt;0,'1C TSspéc20'!$C$12="OUI"),'1C TSspéc20'!$J$42/'1C TSspéc20'!$J$17,"")</f>
        <v/>
      </c>
      <c r="W1268" s="543" t="str">
        <f>IF(AND('1C TSspéc20'!$J$17&lt;&gt;0,'1C TSspéc20'!$C$12="OUI"),'1C TSspéc20'!$J$43/'1C TSspéc20'!$J$17,"")</f>
        <v/>
      </c>
      <c r="X1268" s="543" t="str">
        <f>IF(AND('1C TSspéc20'!$J$17&lt;&gt;0,'1C TSspéc20'!$C$12="OUI"),'1C TSspéc20'!$J$44/'1C TSspéc20'!$J$17,"")</f>
        <v/>
      </c>
      <c r="Y1268" s="543" t="str">
        <f>IF(AND('1C TSspéc20'!$J$17&lt;&gt;0,'1C TSspéc20'!$C$12="OUI"),'1C TSspéc20'!$J$45/'1C TSspéc20'!$J$17,"")</f>
        <v/>
      </c>
      <c r="Z1268" s="543" t="str">
        <f>IF(AND('1C TSspéc20'!$J$17&lt;&gt;0,'1C TSspéc20'!$C$12="OUI"),'1C TSspéc20'!$J$46/'1C TSspéc20'!$J$17,"")</f>
        <v/>
      </c>
      <c r="AA1268" s="543" t="str">
        <f>IF(AND('1C TSspéc20'!$J$17&lt;&gt;0,'1C TSspéc20'!$C$12="OUI"),'1C TSspéc20'!$J$47/'1C TSspéc20'!$J$17,"")</f>
        <v/>
      </c>
      <c r="AB1268" s="543" t="str">
        <f>IF(AND('1C TSspéc20'!$J$17&lt;&gt;0,'1C TSspéc20'!$C$12="OUI"),'1C TSspéc20'!$J$48/'1C TSspéc20'!$J$17,"")</f>
        <v/>
      </c>
      <c r="AC1268" s="543" t="str">
        <f>IF(AND('1C TSspéc20'!$J$17&lt;&gt;0,'1C TSspéc20'!$C$12="OUI"),'1C TSspéc20'!$J$49/'1C TSspéc20'!$J$17,"")</f>
        <v/>
      </c>
      <c r="AD1268" s="543" t="str">
        <f>IF(AND('1C TSspéc20'!$J$17&lt;&gt;0,'1C TSspéc20'!$C$12="OUI"),'1C TSspéc20'!$J$50/'1C TSspéc20'!$J$17,"")</f>
        <v/>
      </c>
      <c r="AE1268" s="543" t="str">
        <f>IF(AND('1C TSspéc20'!$J$17&lt;&gt;0,'1C TSspéc20'!$C$12="OUI"),'1C TSspéc20'!$J$51/'1C TSspéc20'!$J$17,"")</f>
        <v/>
      </c>
      <c r="AF1268" s="543" t="str">
        <f>IF(AND('1C TSspéc20'!$J$17&lt;&gt;0,'1C TSspéc20'!$C$12="OUI"),'1C TSspéc20'!$J$52/'1C TSspéc20'!$J$17,"")</f>
        <v/>
      </c>
      <c r="AG1268" s="543" t="str">
        <f>IF(AND('1C TSspéc20'!$J$17&lt;&gt;0,'1C TSspéc20'!$C$12="OUI"),'1C TSspéc20'!$J$53/'1C TSspéc20'!$J$17,"")</f>
        <v/>
      </c>
      <c r="AH1268" s="543" t="str">
        <f>IF(AND('1C TSspéc20'!$J$17&lt;&gt;0,'1C TSspéc20'!$C$12="OUI"),'1C TSspéc20'!$J$54/'1C TSspéc20'!$J$17,"")</f>
        <v/>
      </c>
      <c r="AI1268" s="543" t="str">
        <f>IF(AND('1C TSspéc20'!$J$17&lt;&gt;0,'1C TSspéc20'!$C$12="OUI"),'1C TSspéc20'!$J$55/'1C TSspéc20'!$J$17,"")</f>
        <v/>
      </c>
      <c r="AJ1268" s="543" t="str">
        <f>IF(AND('1C TSspéc20'!$J$17&lt;&gt;0,'1C TSspéc20'!$C$12="OUI"),'1C TSspéc20'!$J$56/'1C TSspéc20'!$J$17,"")</f>
        <v/>
      </c>
      <c r="AK1268" s="543" t="str">
        <f>IF(AND('1C TSspéc20'!$J$17&lt;&gt;0,'1C TSspéc20'!$C$12="OUI"),'1C TSspéc20'!$J$57/'1C TSspéc20'!$J$17,"")</f>
        <v/>
      </c>
      <c r="AL1268" s="72">
        <f>IF(AND('1C TSspéc20'!$J$17&lt;&gt;0,'1C TSspéc20'!$C$12="OUI"),N1268+AK1268,N1268)</f>
        <v>0</v>
      </c>
      <c r="AM1268" s="417">
        <f t="shared" si="332"/>
        <v>0</v>
      </c>
      <c r="AN1268" s="417">
        <f t="shared" si="333"/>
        <v>0</v>
      </c>
      <c r="AO1268" s="418" t="str">
        <f>IF(AND('1C TSspéc20'!$J$17&lt;&gt;0,'1C TSspéc20'!$J$30&lt;&gt;0),AM1268+AN1268,"")</f>
        <v/>
      </c>
      <c r="AP1268" s="573" t="str">
        <f>IF(AND('1C TSspéc20'!$J$17&lt;&gt;0,'1C TSspéc20'!$J$30&lt;&gt;0),AM1268-AR1268,"")</f>
        <v/>
      </c>
      <c r="AQ1268" s="583">
        <f t="shared" si="334"/>
        <v>0</v>
      </c>
      <c r="AR1268" s="596"/>
      <c r="AS1268" s="102"/>
      <c r="AT1268" s="27" t="str">
        <f>IF(('1C TSspéc20'!J$17*FICHE!$C$14&lt;J1268),"Forfait limité à "&amp;FICHE!$C$14&amp;"€/jour","")</f>
        <v/>
      </c>
      <c r="AU1268" s="592"/>
      <c r="AV1268" s="824"/>
      <c r="AW1268" s="824"/>
      <c r="AX1268" s="824"/>
      <c r="AY1268" s="824"/>
      <c r="AZ1268" s="824"/>
      <c r="BA1268" s="767"/>
      <c r="BB1268" s="767"/>
      <c r="BC1268" s="767"/>
      <c r="BD1268" s="767"/>
      <c r="BE1268" s="767"/>
      <c r="BF1268" s="767"/>
      <c r="BG1268" s="767"/>
      <c r="BH1268" s="767"/>
      <c r="BI1268" s="767"/>
      <c r="BJ1268" s="767"/>
      <c r="BK1268" s="767"/>
      <c r="BL1268" s="767"/>
      <c r="BM1268" s="767"/>
      <c r="BN1268" s="767"/>
      <c r="BO1268" s="767"/>
      <c r="BP1268" s="767"/>
      <c r="BQ1268" s="767"/>
      <c r="BR1268" s="767"/>
      <c r="BS1268" s="767"/>
      <c r="BT1268" s="767"/>
      <c r="BU1268" s="767"/>
      <c r="BV1268" s="767"/>
      <c r="BW1268" s="767"/>
      <c r="BX1268" s="767"/>
      <c r="BY1268" s="767"/>
      <c r="BZ1268" s="767"/>
      <c r="CA1268" s="767"/>
      <c r="CB1268" s="767"/>
      <c r="CC1268" s="767"/>
      <c r="CD1268" s="767"/>
      <c r="CE1268" s="767"/>
      <c r="CF1268" s="767"/>
      <c r="CG1268" s="767"/>
      <c r="CH1268" s="767"/>
      <c r="CI1268" s="767"/>
      <c r="CJ1268" s="767"/>
      <c r="CK1268" s="767"/>
      <c r="CL1268" s="767"/>
      <c r="CM1268" s="767"/>
      <c r="CN1268" s="767"/>
      <c r="CO1268" s="767"/>
      <c r="CP1268" s="767"/>
      <c r="CQ1268" s="767"/>
      <c r="CR1268" s="767"/>
      <c r="CS1268" s="767"/>
      <c r="CT1268" s="767"/>
      <c r="CU1268" s="767"/>
      <c r="CV1268" s="767"/>
      <c r="CW1268" s="767"/>
      <c r="CX1268" s="767"/>
      <c r="CY1268" s="767"/>
      <c r="CZ1268" s="767"/>
      <c r="DA1268" s="767"/>
      <c r="DB1268" s="767"/>
      <c r="DC1268" s="767"/>
      <c r="DD1268" s="767"/>
      <c r="DE1268" s="767"/>
      <c r="DF1268" s="767"/>
      <c r="DG1268" s="767"/>
      <c r="DH1268" s="767"/>
      <c r="DI1268" s="767"/>
      <c r="DJ1268" s="767"/>
      <c r="DK1268" s="767"/>
      <c r="DL1268" s="767"/>
      <c r="DM1268" s="767"/>
      <c r="DN1268" s="767"/>
      <c r="DO1268" s="767"/>
      <c r="DP1268" s="767"/>
      <c r="DQ1268" s="767"/>
      <c r="DR1268" s="767"/>
      <c r="DS1268" s="767"/>
      <c r="DT1268" s="767"/>
      <c r="DU1268" s="767"/>
      <c r="DV1268" s="767"/>
      <c r="DW1268" s="767"/>
      <c r="DX1268" s="767"/>
      <c r="DY1268" s="767"/>
      <c r="DZ1268" s="767"/>
      <c r="EA1268" s="767"/>
      <c r="EB1268" s="767"/>
      <c r="EC1268" s="767"/>
      <c r="ED1268" s="767"/>
      <c r="EE1268" s="767"/>
      <c r="EF1268" s="767"/>
      <c r="EG1268" s="767"/>
      <c r="EH1268" s="767"/>
      <c r="EI1268" s="767"/>
      <c r="EJ1268" s="767"/>
      <c r="EK1268" s="767"/>
      <c r="EL1268" s="767"/>
      <c r="EM1268" s="767"/>
      <c r="EN1268" s="767"/>
      <c r="EO1268" s="767"/>
      <c r="EP1268" s="767"/>
      <c r="EQ1268" s="767"/>
      <c r="ER1268" s="767"/>
      <c r="ES1268" s="767"/>
      <c r="ET1268" s="767"/>
      <c r="EU1268" s="767"/>
      <c r="EV1268" s="767"/>
      <c r="EW1268" s="767"/>
      <c r="EX1268" s="767"/>
      <c r="EY1268" s="767"/>
      <c r="EZ1268" s="767"/>
      <c r="FA1268" s="767"/>
      <c r="FB1268" s="767"/>
      <c r="FC1268" s="767"/>
      <c r="FD1268" s="767"/>
      <c r="FE1268" s="767"/>
      <c r="FF1268" s="767"/>
      <c r="FG1268" s="767"/>
      <c r="FH1268" s="767"/>
      <c r="FI1268" s="767"/>
      <c r="FJ1268" s="767"/>
      <c r="FK1268" s="767"/>
      <c r="FL1268" s="767"/>
      <c r="FM1268" s="767"/>
      <c r="FN1268" s="767"/>
      <c r="FO1268" s="767"/>
      <c r="FP1268" s="767"/>
      <c r="FQ1268" s="767"/>
      <c r="FR1268" s="767"/>
      <c r="FS1268" s="767"/>
      <c r="FT1268" s="767"/>
      <c r="FU1268" s="767"/>
      <c r="FV1268" s="767"/>
      <c r="FW1268" s="767"/>
      <c r="FX1268" s="767"/>
      <c r="FY1268" s="767"/>
      <c r="FZ1268" s="767"/>
      <c r="GA1268" s="767"/>
      <c r="GB1268" s="767"/>
      <c r="GC1268" s="767"/>
      <c r="GD1268" s="767"/>
      <c r="GE1268" s="767"/>
      <c r="GF1268" s="767"/>
      <c r="GG1268" s="767"/>
      <c r="GH1268" s="767"/>
      <c r="GI1268" s="767"/>
      <c r="GJ1268" s="767"/>
      <c r="GK1268" s="767"/>
      <c r="GL1268" s="767"/>
      <c r="GM1268" s="767"/>
      <c r="GN1268" s="767"/>
      <c r="GO1268" s="767"/>
      <c r="GP1268" s="767"/>
      <c r="GQ1268" s="767"/>
      <c r="GR1268" s="767"/>
      <c r="GS1268" s="767"/>
      <c r="GT1268" s="767"/>
      <c r="GU1268" s="767"/>
      <c r="GV1268" s="767"/>
      <c r="GW1268" s="767"/>
      <c r="GX1268" s="767"/>
      <c r="GY1268" s="767"/>
      <c r="GZ1268" s="767"/>
      <c r="HA1268" s="767"/>
      <c r="HB1268" s="767"/>
      <c r="HC1268" s="767"/>
    </row>
    <row r="1269" spans="1:211" s="864" customFormat="1" ht="13.9" hidden="1" customHeight="1">
      <c r="A1269" s="307"/>
      <c r="B1269" s="351"/>
      <c r="C1269" s="971" t="str">
        <f>IF('1C TSspéc20'!K$17&lt;&gt;0,'1C TSspéc20'!$B$12,"")</f>
        <v/>
      </c>
      <c r="D1269" s="972"/>
      <c r="E1269" s="973"/>
      <c r="F1269" s="93">
        <f>IF(AND($C1269='1C TSspéc20'!$B$12,'1C TSspéc20'!$B$16="spécifiques",'1C TSspéc20'!$K$17&lt;&gt;""),'1C TSspéc20'!$K$21,"")</f>
        <v>0</v>
      </c>
      <c r="G1269" s="863"/>
      <c r="H1269" s="745">
        <v>0.21</v>
      </c>
      <c r="I1269" s="747">
        <v>1</v>
      </c>
      <c r="J1269" s="312"/>
      <c r="K1269" s="680">
        <f t="shared" si="299"/>
        <v>0</v>
      </c>
      <c r="L1269" s="556">
        <f>IF(OR('1C TSspéc20'!$B$12="",'1C TSspéc20'!K$30=0),0,IF(AND('1C TSspéc20'!$B$12&lt;&gt;"",$K$2="Pôle",'1C TSspéc20'!$C$12="OUI"),(('1C TSspéc20'!K$22+'1C TSspéc20'!K$23+'1C TSspéc20'!K$24+'1C TSspéc20'!K$25+'1C TSspéc20'!K$29)/'1C TSspéc20'!K$17),IF(AND('1C TSspéc20'!$B$12&lt;&gt;"",$K$2="Pôle",'1C TSspéc20'!$C$12="NON"),(('1C TSspéc20'!K$22+'1C TSspéc20'!K$23+'1C TSspéc20'!K$24+'1C TSspéc20'!K$25+'1C TSspéc20'!K$29)/'1C TSspéc20'!K$30),IF(AND('1C TSspéc20'!$B$12&lt;&gt;"",$K$2&lt;&gt;"Pôle",'1C TSspéc20'!$C$12="OUI"),(('1C TSspéc20'!K$22+'1C TSspéc20'!K$23+'1C TSspéc20'!K$24+'1C TSspéc20'!K$25+'1C TSspéc20'!K$26+'1C TSspéc20'!K$27+'1C TSspéc20'!K$28+'1C TSspéc20'!K$29)/'1C TSspéc20'!K$17),IF(AND('1C TSspéc20'!$B$12&lt;&gt;"",$K$2&lt;&gt;"Pôle",'1C TSspéc20'!$C$12="NON"),(('1C TSspéc20'!K$22+'1C TSspéc20'!K$23+'1C TSspéc20'!K$24+'1C TSspéc20'!K$25+'1C TSspéc20'!K$26+'1C TSspéc20'!K$27+'1C TSspéc20'!K$28+'1C TSspéc20'!K$29)/'1C TSspéc20'!K$30))))))</f>
        <v>0</v>
      </c>
      <c r="M1269" s="556">
        <f>IF(OR('1C TSspéc20'!$B$12="",'1C TSspéc20'!K$30=0),0,IF(AND('1C TSspéc20'!$B$12&lt;&gt;"",$K$2="Pôle",'1C TSspéc20'!$C$12="OUI"),(('1C TSspéc20'!K$26+'1C TSspéc20'!K$27+'1C TSspéc20'!K$28)/'1C TSspéc20'!K$17),IF(AND('1C TSspéc20'!$B$12&lt;&gt;"",$K$2="Pôle",'1C TSspéc20'!$C$12="NON"),(('1C TSspéc20'!K$26+'1C TSspéc20'!K$27+'1C TSspéc20'!K$28)/'1C TSspéc20'!K$30),IF(AND('1C TSspéc20'!$B$12&lt;&gt;"",$K$2&lt;&gt;"Pôle"),0))))</f>
        <v>0</v>
      </c>
      <c r="N1269" s="557">
        <f>IF(AND('1C TSspéc20'!$B$12&lt;&gt;0,'1C TSspéc20'!$K$30&lt;&gt;0),L1269+M1269,0)</f>
        <v>0</v>
      </c>
      <c r="O1269" s="542" t="str">
        <f>IF(AND('1C TSspéc20'!$K$17&lt;&gt;0,'1C TSspéc20'!$C$12="OUI"),'1C TSspéc20'!$K$35/'1C TSspéc20'!$K$17,"")</f>
        <v/>
      </c>
      <c r="P1269" s="543" t="str">
        <f>IF(AND('1C TSspéc20'!$K$17&lt;&gt;0,'1C TSspéc20'!$C$12="OUI"),'1C TSspéc20'!$K$36/'1C TSspéc20'!$K$17,"")</f>
        <v/>
      </c>
      <c r="Q1269" s="543" t="str">
        <f>IF(AND('1C TSspéc20'!$K$17&lt;&gt;0,'1C TSspéc20'!$C$12="OUI"),'1C TSspéc20'!$K$37/'1C TSspéc20'!$K$17,"")</f>
        <v/>
      </c>
      <c r="R1269" s="543" t="str">
        <f>IF(AND('1C TSspéc20'!$K$17&lt;&gt;0,'1C TSspéc20'!$C$12="OUI"),'1C TSspéc20'!$K$38/'1C TSspéc20'!$K$17,"")</f>
        <v/>
      </c>
      <c r="S1269" s="543" t="str">
        <f>IF(AND('1C TSspéc20'!$K$17&lt;&gt;0,'1C TSspéc20'!$C$12="OUI"),'1C TSspéc20'!$K$39/'1C TSspéc20'!$K$17,"")</f>
        <v/>
      </c>
      <c r="T1269" s="543" t="str">
        <f>IF(AND('1C TSspéc20'!$K$17&lt;&gt;0,'1C TSspéc20'!$C$12="OUI"),'1C TSspéc20'!$K$40/'1C TSspéc20'!$K$17,"")</f>
        <v/>
      </c>
      <c r="U1269" s="543" t="str">
        <f>IF(AND('1C TSspéc20'!$K$17&lt;&gt;0,'1C TSspéc20'!$C$12="OUI"),'1C TSspéc20'!$K$41/'1C TSspéc20'!$K$17,"")</f>
        <v/>
      </c>
      <c r="V1269" s="543" t="str">
        <f>IF(AND('1C TSspéc20'!$K$17&lt;&gt;0,'1C TSspéc20'!$C$12="OUI"),'1C TSspéc20'!$K$42/'1C TSspéc20'!$K$17,"")</f>
        <v/>
      </c>
      <c r="W1269" s="543" t="str">
        <f>IF(AND('1C TSspéc20'!$K$17&lt;&gt;0,'1C TSspéc20'!$C$12="OUI"),'1C TSspéc20'!$K$43/'1C TSspéc20'!$K$17,"")</f>
        <v/>
      </c>
      <c r="X1269" s="543" t="str">
        <f>IF(AND('1C TSspéc20'!$K$17&lt;&gt;0,'1C TSspéc20'!$C$12="OUI"),'1C TSspéc20'!$K$44/'1C TSspéc20'!$K$17,"")</f>
        <v/>
      </c>
      <c r="Y1269" s="543" t="str">
        <f>IF(AND('1C TSspéc20'!$K$17&lt;&gt;0,'1C TSspéc20'!$C$12="OUI"),'1C TSspéc20'!$K$45/'1C TSspéc20'!$K$17,"")</f>
        <v/>
      </c>
      <c r="Z1269" s="543" t="str">
        <f>IF(AND('1C TSspéc20'!$K$17&lt;&gt;0,'1C TSspéc20'!$C$12="OUI"),'1C TSspéc20'!$K$46/'1C TSspéc20'!$K$17,"")</f>
        <v/>
      </c>
      <c r="AA1269" s="543" t="str">
        <f>IF(AND('1C TSspéc20'!$K$17&lt;&gt;0,'1C TSspéc20'!$C$12="OUI"),'1C TSspéc20'!$K$47/'1C TSspéc20'!$K$17,"")</f>
        <v/>
      </c>
      <c r="AB1269" s="543" t="str">
        <f>IF(AND('1C TSspéc20'!$K$17&lt;&gt;0,'1C TSspéc20'!$C$12="OUI"),'1C TSspéc20'!$K$48/'1C TSspéc20'!$K$17,"")</f>
        <v/>
      </c>
      <c r="AC1269" s="543" t="str">
        <f>IF(AND('1C TSspéc20'!$K$17&lt;&gt;0,'1C TSspéc20'!$C$12="OUI"),'1C TSspéc20'!$K$49/'1C TSspéc20'!$K$17,"")</f>
        <v/>
      </c>
      <c r="AD1269" s="543" t="str">
        <f>IF(AND('1C TSspéc20'!$K$17&lt;&gt;0,'1C TSspéc20'!$C$12="OUI"),'1C TSspéc20'!$K$50/'1C TSspéc20'!$K$17,"")</f>
        <v/>
      </c>
      <c r="AE1269" s="543" t="str">
        <f>IF(AND('1C TSspéc20'!$K$17&lt;&gt;0,'1C TSspéc20'!$C$12="OUI"),'1C TSspéc20'!$K$51/'1C TSspéc20'!$K$17,"")</f>
        <v/>
      </c>
      <c r="AF1269" s="543" t="str">
        <f>IF(AND('1C TSspéc20'!$K$17&lt;&gt;0,'1C TSspéc20'!$C$12="OUI"),'1C TSspéc20'!$K$52/'1C TSspéc20'!$K$17,"")</f>
        <v/>
      </c>
      <c r="AG1269" s="543" t="str">
        <f>IF(AND('1C TSspéc20'!$K$17&lt;&gt;0,'1C TSspéc20'!$C$12="OUI"),'1C TSspéc20'!$K$53/'1C TSspéc20'!$K$17,"")</f>
        <v/>
      </c>
      <c r="AH1269" s="543" t="str">
        <f>IF(AND('1C TSspéc20'!$K$17&lt;&gt;0,'1C TSspéc20'!$C$12="OUI"),'1C TSspéc20'!$K$54/'1C TSspéc20'!$K$17,"")</f>
        <v/>
      </c>
      <c r="AI1269" s="543" t="str">
        <f>IF(AND('1C TSspéc20'!$K$17&lt;&gt;0,'1C TSspéc20'!$C$12="OUI"),'1C TSspéc20'!$K$55/'1C TSspéc20'!$K$17,"")</f>
        <v/>
      </c>
      <c r="AJ1269" s="543" t="str">
        <f>IF(AND('1C TSspéc20'!$K$17&lt;&gt;0,'1C TSspéc20'!$C$12="OUI"),'1C TSspéc20'!$K$56/'1C TSspéc20'!$K$17,"")</f>
        <v/>
      </c>
      <c r="AK1269" s="543" t="str">
        <f>IF(AND('1C TSspéc20'!$K$17&lt;&gt;0,'1C TSspéc20'!$C$12="OUI"),'1C TSspéc20'!$K$57/'1C TSspéc20'!$K$17,"")</f>
        <v/>
      </c>
      <c r="AL1269" s="72">
        <f>IF(AND('1C TSspéc20'!$K$17&lt;&gt;0,'1C TSspéc20'!$C$12="OUI"),N1269+AK1269,N1269)</f>
        <v>0</v>
      </c>
      <c r="AM1269" s="417">
        <f t="shared" si="332"/>
        <v>0</v>
      </c>
      <c r="AN1269" s="417">
        <f t="shared" si="333"/>
        <v>0</v>
      </c>
      <c r="AO1269" s="418" t="str">
        <f>IF(AND('1C TSspéc20'!$K$17&lt;&gt;0,'1C TSspéc20'!$K$30&lt;&gt;0),AM1269+AN1269,"")</f>
        <v/>
      </c>
      <c r="AP1269" s="573" t="str">
        <f>IF(AND('1C TSspéc20'!$K$17&lt;&gt;0,'1C TSspéc20'!$K$30&lt;&gt;0),AM1269-AR1269,"")</f>
        <v/>
      </c>
      <c r="AQ1269" s="583">
        <f t="shared" si="334"/>
        <v>0</v>
      </c>
      <c r="AR1269" s="596"/>
      <c r="AS1269" s="102"/>
      <c r="AT1269" s="27" t="str">
        <f>IF(('1C TSspéc20'!K$17*FICHE!$C$14&lt;J1269),"Forfait limité à "&amp;FICHE!$C$14&amp;"€/jour","")</f>
        <v/>
      </c>
      <c r="AU1269" s="592"/>
      <c r="AV1269" s="824"/>
      <c r="AW1269" s="824"/>
      <c r="AX1269" s="824"/>
      <c r="AY1269" s="824"/>
      <c r="AZ1269" s="824"/>
      <c r="BA1269" s="767"/>
      <c r="BB1269" s="767"/>
      <c r="BC1269" s="767"/>
      <c r="BD1269" s="767"/>
      <c r="BE1269" s="767"/>
      <c r="BF1269" s="767"/>
      <c r="BG1269" s="767"/>
      <c r="BH1269" s="767"/>
      <c r="BI1269" s="767"/>
      <c r="BJ1269" s="767"/>
      <c r="BK1269" s="767"/>
      <c r="BL1269" s="767"/>
      <c r="BM1269" s="767"/>
      <c r="BN1269" s="767"/>
      <c r="BO1269" s="767"/>
      <c r="BP1269" s="767"/>
      <c r="BQ1269" s="767"/>
      <c r="BR1269" s="767"/>
      <c r="BS1269" s="767"/>
      <c r="BT1269" s="767"/>
      <c r="BU1269" s="767"/>
      <c r="BV1269" s="767"/>
      <c r="BW1269" s="767"/>
      <c r="BX1269" s="767"/>
      <c r="BY1269" s="767"/>
      <c r="BZ1269" s="767"/>
      <c r="CA1269" s="767"/>
      <c r="CB1269" s="767"/>
      <c r="CC1269" s="767"/>
      <c r="CD1269" s="767"/>
      <c r="CE1269" s="767"/>
      <c r="CF1269" s="767"/>
      <c r="CG1269" s="767"/>
      <c r="CH1269" s="767"/>
      <c r="CI1269" s="767"/>
      <c r="CJ1269" s="767"/>
      <c r="CK1269" s="767"/>
      <c r="CL1269" s="767"/>
      <c r="CM1269" s="767"/>
      <c r="CN1269" s="767"/>
      <c r="CO1269" s="767"/>
      <c r="CP1269" s="767"/>
      <c r="CQ1269" s="767"/>
      <c r="CR1269" s="767"/>
      <c r="CS1269" s="767"/>
      <c r="CT1269" s="767"/>
      <c r="CU1269" s="767"/>
      <c r="CV1269" s="767"/>
      <c r="CW1269" s="767"/>
      <c r="CX1269" s="767"/>
      <c r="CY1269" s="767"/>
      <c r="CZ1269" s="767"/>
      <c r="DA1269" s="767"/>
      <c r="DB1269" s="767"/>
      <c r="DC1269" s="767"/>
      <c r="DD1269" s="767"/>
      <c r="DE1269" s="767"/>
      <c r="DF1269" s="767"/>
      <c r="DG1269" s="767"/>
      <c r="DH1269" s="767"/>
      <c r="DI1269" s="767"/>
      <c r="DJ1269" s="767"/>
      <c r="DK1269" s="767"/>
      <c r="DL1269" s="767"/>
      <c r="DM1269" s="767"/>
      <c r="DN1269" s="767"/>
      <c r="DO1269" s="767"/>
      <c r="DP1269" s="767"/>
      <c r="DQ1269" s="767"/>
      <c r="DR1269" s="767"/>
      <c r="DS1269" s="767"/>
      <c r="DT1269" s="767"/>
      <c r="DU1269" s="767"/>
      <c r="DV1269" s="767"/>
      <c r="DW1269" s="767"/>
      <c r="DX1269" s="767"/>
      <c r="DY1269" s="767"/>
      <c r="DZ1269" s="767"/>
      <c r="EA1269" s="767"/>
      <c r="EB1269" s="767"/>
      <c r="EC1269" s="767"/>
      <c r="ED1269" s="767"/>
      <c r="EE1269" s="767"/>
      <c r="EF1269" s="767"/>
      <c r="EG1269" s="767"/>
      <c r="EH1269" s="767"/>
      <c r="EI1269" s="767"/>
      <c r="EJ1269" s="767"/>
      <c r="EK1269" s="767"/>
      <c r="EL1269" s="767"/>
      <c r="EM1269" s="767"/>
      <c r="EN1269" s="767"/>
      <c r="EO1269" s="767"/>
      <c r="EP1269" s="767"/>
      <c r="EQ1269" s="767"/>
      <c r="ER1269" s="767"/>
      <c r="ES1269" s="767"/>
      <c r="ET1269" s="767"/>
      <c r="EU1269" s="767"/>
      <c r="EV1269" s="767"/>
      <c r="EW1269" s="767"/>
      <c r="EX1269" s="767"/>
      <c r="EY1269" s="767"/>
      <c r="EZ1269" s="767"/>
      <c r="FA1269" s="767"/>
      <c r="FB1269" s="767"/>
      <c r="FC1269" s="767"/>
      <c r="FD1269" s="767"/>
      <c r="FE1269" s="767"/>
      <c r="FF1269" s="767"/>
      <c r="FG1269" s="767"/>
      <c r="FH1269" s="767"/>
      <c r="FI1269" s="767"/>
      <c r="FJ1269" s="767"/>
      <c r="FK1269" s="767"/>
      <c r="FL1269" s="767"/>
      <c r="FM1269" s="767"/>
      <c r="FN1269" s="767"/>
      <c r="FO1269" s="767"/>
      <c r="FP1269" s="767"/>
      <c r="FQ1269" s="767"/>
      <c r="FR1269" s="767"/>
      <c r="FS1269" s="767"/>
      <c r="FT1269" s="767"/>
      <c r="FU1269" s="767"/>
      <c r="FV1269" s="767"/>
      <c r="FW1269" s="767"/>
      <c r="FX1269" s="767"/>
      <c r="FY1269" s="767"/>
      <c r="FZ1269" s="767"/>
      <c r="GA1269" s="767"/>
      <c r="GB1269" s="767"/>
      <c r="GC1269" s="767"/>
      <c r="GD1269" s="767"/>
      <c r="GE1269" s="767"/>
      <c r="GF1269" s="767"/>
      <c r="GG1269" s="767"/>
      <c r="GH1269" s="767"/>
      <c r="GI1269" s="767"/>
      <c r="GJ1269" s="767"/>
      <c r="GK1269" s="767"/>
      <c r="GL1269" s="767"/>
      <c r="GM1269" s="767"/>
      <c r="GN1269" s="767"/>
      <c r="GO1269" s="767"/>
      <c r="GP1269" s="767"/>
      <c r="GQ1269" s="767"/>
      <c r="GR1269" s="767"/>
      <c r="GS1269" s="767"/>
      <c r="GT1269" s="767"/>
      <c r="GU1269" s="767"/>
      <c r="GV1269" s="767"/>
      <c r="GW1269" s="767"/>
      <c r="GX1269" s="767"/>
      <c r="GY1269" s="767"/>
      <c r="GZ1269" s="767"/>
      <c r="HA1269" s="767"/>
      <c r="HB1269" s="767"/>
      <c r="HC1269" s="767"/>
    </row>
    <row r="1270" spans="1:211" s="864" customFormat="1" ht="13.9" hidden="1" customHeight="1">
      <c r="A1270" s="307"/>
      <c r="B1270" s="351"/>
      <c r="C1270" s="971" t="str">
        <f>IF('1C TSspéc20'!L$17&lt;&gt;0,'1C TSspéc20'!$B$12,"")</f>
        <v/>
      </c>
      <c r="D1270" s="972"/>
      <c r="E1270" s="973"/>
      <c r="F1270" s="93">
        <f>IF(AND($C1270='1C TSspéc20'!$B$12,'1C TSspéc20'!$B$16="spécifiques",'1C TSspéc20'!$L$17&lt;&gt;""),'1C TSspéc20'!$L$21,"")</f>
        <v>0</v>
      </c>
      <c r="G1270" s="863"/>
      <c r="H1270" s="745">
        <v>0.21</v>
      </c>
      <c r="I1270" s="747">
        <v>1</v>
      </c>
      <c r="J1270" s="312"/>
      <c r="K1270" s="680">
        <f t="shared" si="299"/>
        <v>0</v>
      </c>
      <c r="L1270" s="556">
        <f>IF(OR('1C TSspéc20'!$B$12="",'1C TSspéc20'!L$30=0),0,IF(AND('1C TSspéc20'!$B$12&lt;&gt;"",$K$2="Pôle",'1C TSspéc20'!$C$12="OUI"),(('1C TSspéc20'!L$22+'1C TSspéc20'!L$23+'1C TSspéc20'!L$24+'1C TSspéc20'!L$25+'1C TSspéc20'!L$29)/'1C TSspéc20'!L$17),IF(AND('1C TSspéc20'!$B$12&lt;&gt;"",$K$2="Pôle",'1C TSspéc20'!$C$12="NON"),(('1C TSspéc20'!L$22+'1C TSspéc20'!L$23+'1C TSspéc20'!L$24+'1C TSspéc20'!L$25+'1C TSspéc20'!L$29)/'1C TSspéc20'!L$30),IF(AND('1C TSspéc20'!$B$12&lt;&gt;"",$K$2&lt;&gt;"Pôle",'1C TSspéc20'!$C$12="OUI"),(('1C TSspéc20'!L$22+'1C TSspéc20'!L$23+'1C TSspéc20'!L$24+'1C TSspéc20'!L$25+'1C TSspéc20'!L$26+'1C TSspéc20'!L$27+'1C TSspéc20'!L$28+'1C TSspéc20'!L$29)/'1C TSspéc20'!L$17),IF(AND('1C TSspéc20'!$B$12&lt;&gt;"",$K$2&lt;&gt;"Pôle",'1C TSspéc20'!$C$12="NON"),(('1C TSspéc20'!L$22+'1C TSspéc20'!L$23+'1C TSspéc20'!L$24+'1C TSspéc20'!L$25+'1C TSspéc20'!L$26+'1C TSspéc20'!L$27+'1C TSspéc20'!L$28+'1C TSspéc20'!L$29)/'1C TSspéc20'!L$30))))))</f>
        <v>0</v>
      </c>
      <c r="M1270" s="556">
        <f>IF(OR('1C TSspéc20'!$B$12="",'1C TSspéc20'!L$30=0),0,IF(AND('1C TSspéc20'!$B$12&lt;&gt;"",$K$2="Pôle",'1C TSspéc20'!$C$12="OUI"),(('1C TSspéc20'!L$26+'1C TSspéc20'!L$27+'1C TSspéc20'!L$28)/'1C TSspéc20'!L$17),IF(AND('1C TSspéc20'!$B$12&lt;&gt;"",$K$2="Pôle",'1C TSspéc20'!$C$12="NON"),(('1C TSspéc20'!L$26+'1C TSspéc20'!L$27+'1C TSspéc20'!L$28)/'1C TSspéc20'!L$30),IF(AND('1C TSspéc20'!$B$12&lt;&gt;"",$K$2&lt;&gt;"Pôle"),0))))</f>
        <v>0</v>
      </c>
      <c r="N1270" s="557">
        <f>IF(AND('1C TSspéc20'!$B$12&lt;&gt;0,'1C TSspéc20'!$L$30&lt;&gt;0),L1270+M1270,0)</f>
        <v>0</v>
      </c>
      <c r="O1270" s="542" t="str">
        <f>IF(AND('1C TSspéc20'!$L$17&lt;&gt;0,'1C TSspéc20'!$C$12="OUI"),'1C TSspéc20'!$L$35/'1C TSspéc20'!$L$17,"")</f>
        <v/>
      </c>
      <c r="P1270" s="543" t="str">
        <f>IF(AND('1C TSspéc20'!$L$17&lt;&gt;0,'1C TSspéc20'!$C$12="OUI"),'1C TSspéc20'!$L$36/'1C TSspéc20'!$L$17,"")</f>
        <v/>
      </c>
      <c r="Q1270" s="543" t="str">
        <f>IF(AND('1C TSspéc20'!$L$17&lt;&gt;0,'1C TSspéc20'!$C$12="OUI"),'1C TSspéc20'!$L$37/'1C TSspéc20'!$L$17,"")</f>
        <v/>
      </c>
      <c r="R1270" s="543" t="str">
        <f>IF(AND('1C TSspéc20'!$L$17&lt;&gt;0,'1C TSspéc20'!$C$12="OUI"),'1C TSspéc20'!$L$38/'1C TSspéc20'!$L$17,"")</f>
        <v/>
      </c>
      <c r="S1270" s="543" t="str">
        <f>IF(AND('1C TSspéc20'!$L$17&lt;&gt;0,'1C TSspéc20'!$C$12="OUI"),'1C TSspéc20'!$L$39/'1C TSspéc20'!$L$17,"")</f>
        <v/>
      </c>
      <c r="T1270" s="543" t="str">
        <f>IF(AND('1C TSspéc20'!$L$17&lt;&gt;0,'1C TSspéc20'!$C$12="OUI"),'1C TSspéc20'!$L$40/'1C TSspéc20'!$L$17,"")</f>
        <v/>
      </c>
      <c r="U1270" s="543" t="str">
        <f>IF(AND('1C TSspéc20'!$L$17&lt;&gt;0,'1C TSspéc20'!$C$12="OUI"),'1C TSspéc20'!$L$41/'1C TSspéc20'!$L$17,"")</f>
        <v/>
      </c>
      <c r="V1270" s="543" t="str">
        <f>IF(AND('1C TSspéc20'!$L$17&lt;&gt;0,'1C TSspéc20'!$C$12="OUI"),'1C TSspéc20'!$L$42/'1C TSspéc20'!$L$17,"")</f>
        <v/>
      </c>
      <c r="W1270" s="543" t="str">
        <f>IF(AND('1C TSspéc20'!$L$17&lt;&gt;0,'1C TSspéc20'!$C$12="OUI"),'1C TSspéc20'!$L$43/'1C TSspéc20'!$L$17,"")</f>
        <v/>
      </c>
      <c r="X1270" s="543" t="str">
        <f>IF(AND('1C TSspéc20'!$L$17&lt;&gt;0,'1C TSspéc20'!$C$12="OUI"),'1C TSspéc20'!$L$44/'1C TSspéc20'!$L$17,"")</f>
        <v/>
      </c>
      <c r="Y1270" s="543" t="str">
        <f>IF(AND('1C TSspéc20'!$L$17&lt;&gt;0,'1C TSspéc20'!$C$12="OUI"),'1C TSspéc20'!$L$45/'1C TSspéc20'!$L$17,"")</f>
        <v/>
      </c>
      <c r="Z1270" s="543" t="str">
        <f>IF(AND('1C TSspéc20'!$L$17&lt;&gt;0,'1C TSspéc20'!$C$12="OUI"),'1C TSspéc20'!$L$46/'1C TSspéc20'!$L$17,"")</f>
        <v/>
      </c>
      <c r="AA1270" s="543" t="str">
        <f>IF(AND('1C TSspéc20'!$L$17&lt;&gt;0,'1C TSspéc20'!$C$12="OUI"),'1C TSspéc20'!$L$47/'1C TSspéc20'!$L$17,"")</f>
        <v/>
      </c>
      <c r="AB1270" s="543" t="str">
        <f>IF(AND('1C TSspéc20'!$L$17&lt;&gt;0,'1C TSspéc20'!$C$12="OUI"),'1C TSspéc20'!$L$48/'1C TSspéc20'!$L$17,"")</f>
        <v/>
      </c>
      <c r="AC1270" s="543" t="str">
        <f>IF(AND('1C TSspéc20'!$L$17&lt;&gt;0,'1C TSspéc20'!$C$12="OUI"),'1C TSspéc20'!$L$49/'1C TSspéc20'!$L$17,"")</f>
        <v/>
      </c>
      <c r="AD1270" s="543" t="str">
        <f>IF(AND('1C TSspéc20'!$L$17&lt;&gt;0,'1C TSspéc20'!$C$12="OUI"),'1C TSspéc20'!$L$50/'1C TSspéc20'!$L$17,"")</f>
        <v/>
      </c>
      <c r="AE1270" s="543" t="str">
        <f>IF(AND('1C TSspéc20'!$L$17&lt;&gt;0,'1C TSspéc20'!$C$12="OUI"),'1C TSspéc20'!$L$51/'1C TSspéc20'!$L$17,"")</f>
        <v/>
      </c>
      <c r="AF1270" s="543" t="str">
        <f>IF(AND('1C TSspéc20'!$L$17&lt;&gt;0,'1C TSspéc20'!$C$12="OUI"),'1C TSspéc20'!$L$52/'1C TSspéc20'!$L$17,"")</f>
        <v/>
      </c>
      <c r="AG1270" s="543" t="str">
        <f>IF(AND('1C TSspéc20'!$L$17&lt;&gt;0,'1C TSspéc20'!$C$12="OUI"),'1C TSspéc20'!$L$53/'1C TSspéc20'!$L$17,"")</f>
        <v/>
      </c>
      <c r="AH1270" s="543" t="str">
        <f>IF(AND('1C TSspéc20'!$L$17&lt;&gt;0,'1C TSspéc20'!$C$12="OUI"),'1C TSspéc20'!$L$54/'1C TSspéc20'!$L$17,"")</f>
        <v/>
      </c>
      <c r="AI1270" s="543" t="str">
        <f>IF(AND('1C TSspéc20'!$L$17&lt;&gt;0,'1C TSspéc20'!$C$12="OUI"),'1C TSspéc20'!$L$55/'1C TSspéc20'!$L$17,"")</f>
        <v/>
      </c>
      <c r="AJ1270" s="543" t="str">
        <f>IF(AND('1C TSspéc20'!$L$17&lt;&gt;0,'1C TSspéc20'!$C$12="OUI"),'1C TSspéc20'!$L$56/'1C TSspéc20'!$L$17,"")</f>
        <v/>
      </c>
      <c r="AK1270" s="543" t="str">
        <f>IF(AND('1C TSspéc20'!$L$17&lt;&gt;0,'1C TSspéc20'!$C$12="OUI"),'1C TSspéc20'!$L$57/'1C TSspéc20'!$L$17,"")</f>
        <v/>
      </c>
      <c r="AL1270" s="72">
        <f>IF(AND('1C TSspéc20'!$L$17&lt;&gt;0,'1C TSspéc20'!$C$12="OUI"),N1270+AK1270,N1270)</f>
        <v>0</v>
      </c>
      <c r="AM1270" s="417">
        <f t="shared" si="332"/>
        <v>0</v>
      </c>
      <c r="AN1270" s="417">
        <f t="shared" si="333"/>
        <v>0</v>
      </c>
      <c r="AO1270" s="418" t="str">
        <f>IF(AND('1C TSspéc20'!$L$17&lt;&gt;0,'1C TSspéc20'!$L$30&lt;&gt;0),AM1270+AN1270,"")</f>
        <v/>
      </c>
      <c r="AP1270" s="573" t="str">
        <f>IF(AND('1C TSspéc20'!$L$17&lt;&gt;0,'1C TSspéc20'!$L$30&lt;&gt;0),AM1270-AR1270,"")</f>
        <v/>
      </c>
      <c r="AQ1270" s="583">
        <f t="shared" si="334"/>
        <v>0</v>
      </c>
      <c r="AR1270" s="596"/>
      <c r="AS1270" s="102"/>
      <c r="AT1270" s="27" t="str">
        <f>IF(('1C TSspéc20'!L$17*FICHE!$C$14&lt;J1270),"Forfait limité à "&amp;FICHE!$C$14&amp;"€/jour","")</f>
        <v/>
      </c>
      <c r="AU1270" s="592"/>
      <c r="AV1270" s="824"/>
      <c r="AW1270" s="824"/>
      <c r="AX1270" s="824"/>
      <c r="AY1270" s="824"/>
      <c r="AZ1270" s="824"/>
      <c r="BA1270" s="767"/>
      <c r="BB1270" s="767"/>
      <c r="BC1270" s="767"/>
      <c r="BD1270" s="767"/>
      <c r="BE1270" s="767"/>
      <c r="BF1270" s="767"/>
      <c r="BG1270" s="767"/>
      <c r="BH1270" s="767"/>
      <c r="BI1270" s="767"/>
      <c r="BJ1270" s="767"/>
      <c r="BK1270" s="767"/>
      <c r="BL1270" s="767"/>
      <c r="BM1270" s="767"/>
      <c r="BN1270" s="767"/>
      <c r="BO1270" s="767"/>
      <c r="BP1270" s="767"/>
      <c r="BQ1270" s="767"/>
      <c r="BR1270" s="767"/>
      <c r="BS1270" s="767"/>
      <c r="BT1270" s="767"/>
      <c r="BU1270" s="767"/>
      <c r="BV1270" s="767"/>
      <c r="BW1270" s="767"/>
      <c r="BX1270" s="767"/>
      <c r="BY1270" s="767"/>
      <c r="BZ1270" s="767"/>
      <c r="CA1270" s="767"/>
      <c r="CB1270" s="767"/>
      <c r="CC1270" s="767"/>
      <c r="CD1270" s="767"/>
      <c r="CE1270" s="767"/>
      <c r="CF1270" s="767"/>
      <c r="CG1270" s="767"/>
      <c r="CH1270" s="767"/>
      <c r="CI1270" s="767"/>
      <c r="CJ1270" s="767"/>
      <c r="CK1270" s="767"/>
      <c r="CL1270" s="767"/>
      <c r="CM1270" s="767"/>
      <c r="CN1270" s="767"/>
      <c r="CO1270" s="767"/>
      <c r="CP1270" s="767"/>
      <c r="CQ1270" s="767"/>
      <c r="CR1270" s="767"/>
      <c r="CS1270" s="767"/>
      <c r="CT1270" s="767"/>
      <c r="CU1270" s="767"/>
      <c r="CV1270" s="767"/>
      <c r="CW1270" s="767"/>
      <c r="CX1270" s="767"/>
      <c r="CY1270" s="767"/>
      <c r="CZ1270" s="767"/>
      <c r="DA1270" s="767"/>
      <c r="DB1270" s="767"/>
      <c r="DC1270" s="767"/>
      <c r="DD1270" s="767"/>
      <c r="DE1270" s="767"/>
      <c r="DF1270" s="767"/>
      <c r="DG1270" s="767"/>
      <c r="DH1270" s="767"/>
      <c r="DI1270" s="767"/>
      <c r="DJ1270" s="767"/>
      <c r="DK1270" s="767"/>
      <c r="DL1270" s="767"/>
      <c r="DM1270" s="767"/>
      <c r="DN1270" s="767"/>
      <c r="DO1270" s="767"/>
      <c r="DP1270" s="767"/>
      <c r="DQ1270" s="767"/>
      <c r="DR1270" s="767"/>
      <c r="DS1270" s="767"/>
      <c r="DT1270" s="767"/>
      <c r="DU1270" s="767"/>
      <c r="DV1270" s="767"/>
      <c r="DW1270" s="767"/>
      <c r="DX1270" s="767"/>
      <c r="DY1270" s="767"/>
      <c r="DZ1270" s="767"/>
      <c r="EA1270" s="767"/>
      <c r="EB1270" s="767"/>
      <c r="EC1270" s="767"/>
      <c r="ED1270" s="767"/>
      <c r="EE1270" s="767"/>
      <c r="EF1270" s="767"/>
      <c r="EG1270" s="767"/>
      <c r="EH1270" s="767"/>
      <c r="EI1270" s="767"/>
      <c r="EJ1270" s="767"/>
      <c r="EK1270" s="767"/>
      <c r="EL1270" s="767"/>
      <c r="EM1270" s="767"/>
      <c r="EN1270" s="767"/>
      <c r="EO1270" s="767"/>
      <c r="EP1270" s="767"/>
      <c r="EQ1270" s="767"/>
      <c r="ER1270" s="767"/>
      <c r="ES1270" s="767"/>
      <c r="ET1270" s="767"/>
      <c r="EU1270" s="767"/>
      <c r="EV1270" s="767"/>
      <c r="EW1270" s="767"/>
      <c r="EX1270" s="767"/>
      <c r="EY1270" s="767"/>
      <c r="EZ1270" s="767"/>
      <c r="FA1270" s="767"/>
      <c r="FB1270" s="767"/>
      <c r="FC1270" s="767"/>
      <c r="FD1270" s="767"/>
      <c r="FE1270" s="767"/>
      <c r="FF1270" s="767"/>
      <c r="FG1270" s="767"/>
      <c r="FH1270" s="767"/>
      <c r="FI1270" s="767"/>
      <c r="FJ1270" s="767"/>
      <c r="FK1270" s="767"/>
      <c r="FL1270" s="767"/>
      <c r="FM1270" s="767"/>
      <c r="FN1270" s="767"/>
      <c r="FO1270" s="767"/>
      <c r="FP1270" s="767"/>
      <c r="FQ1270" s="767"/>
      <c r="FR1270" s="767"/>
      <c r="FS1270" s="767"/>
      <c r="FT1270" s="767"/>
      <c r="FU1270" s="767"/>
      <c r="FV1270" s="767"/>
      <c r="FW1270" s="767"/>
      <c r="FX1270" s="767"/>
      <c r="FY1270" s="767"/>
      <c r="FZ1270" s="767"/>
      <c r="GA1270" s="767"/>
      <c r="GB1270" s="767"/>
      <c r="GC1270" s="767"/>
      <c r="GD1270" s="767"/>
      <c r="GE1270" s="767"/>
      <c r="GF1270" s="767"/>
      <c r="GG1270" s="767"/>
      <c r="GH1270" s="767"/>
      <c r="GI1270" s="767"/>
      <c r="GJ1270" s="767"/>
      <c r="GK1270" s="767"/>
      <c r="GL1270" s="767"/>
      <c r="GM1270" s="767"/>
      <c r="GN1270" s="767"/>
      <c r="GO1270" s="767"/>
      <c r="GP1270" s="767"/>
      <c r="GQ1270" s="767"/>
      <c r="GR1270" s="767"/>
      <c r="GS1270" s="767"/>
      <c r="GT1270" s="767"/>
      <c r="GU1270" s="767"/>
      <c r="GV1270" s="767"/>
      <c r="GW1270" s="767"/>
      <c r="GX1270" s="767"/>
      <c r="GY1270" s="767"/>
      <c r="GZ1270" s="767"/>
      <c r="HA1270" s="767"/>
      <c r="HB1270" s="767"/>
      <c r="HC1270" s="767"/>
    </row>
    <row r="1271" spans="1:211" s="864" customFormat="1" ht="13.9" hidden="1" customHeight="1">
      <c r="A1271" s="307"/>
      <c r="B1271" s="351"/>
      <c r="C1271" s="971" t="str">
        <f>IF('1C TSspéc20'!M$17&lt;&gt;0,'1C TSspéc20'!$B$12,"")</f>
        <v/>
      </c>
      <c r="D1271" s="972"/>
      <c r="E1271" s="973"/>
      <c r="F1271" s="93">
        <f>IF(AND($C1271='1C TSspéc20'!$B$12,'1C TSspéc20'!$B$16="spécifiques",'1C TSspéc20'!$M$17&lt;&gt;""),'1C TSspéc20'!$M$21,"")</f>
        <v>0</v>
      </c>
      <c r="G1271" s="863"/>
      <c r="H1271" s="745">
        <v>0.21</v>
      </c>
      <c r="I1271" s="747">
        <v>1</v>
      </c>
      <c r="J1271" s="312"/>
      <c r="K1271" s="680">
        <f t="shared" si="299"/>
        <v>0</v>
      </c>
      <c r="L1271" s="556">
        <f>IF(OR('1C TSspéc20'!$B$12="",'1C TSspéc20'!M$30=0),0,IF(AND('1C TSspéc20'!$B$12&lt;&gt;"",$K$2="Pôle",'1C TSspéc20'!$C$12="OUI"),(('1C TSspéc20'!M$22+'1C TSspéc20'!M$23+'1C TSspéc20'!M$24+'1C TSspéc20'!M$25+'1C TSspéc20'!M$29)/'1C TSspéc20'!M$17),IF(AND('1C TSspéc20'!$B$12&lt;&gt;"",$K$2="Pôle",'1C TSspéc20'!$C$12="NON"),(('1C TSspéc20'!M$22+'1C TSspéc20'!M$23+'1C TSspéc20'!M$24+'1C TSspéc20'!M$25+'1C TSspéc20'!M$29)/'1C TSspéc20'!M$30),IF(AND('1C TSspéc20'!$B$12&lt;&gt;"",$K$2&lt;&gt;"Pôle",'1C TSspéc20'!$C$12="OUI"),(('1C TSspéc20'!M$22+'1C TSspéc20'!M$23+'1C TSspéc20'!M$24+'1C TSspéc20'!M$25+'1C TSspéc20'!M$26+'1C TSspéc20'!M$27+'1C TSspéc20'!M$28+'1C TSspéc20'!M$29)/'1C TSspéc20'!M$17),IF(AND('1C TSspéc20'!$B$12&lt;&gt;"",$K$2&lt;&gt;"Pôle",'1C TSspéc20'!$C$12="NON"),(('1C TSspéc20'!M$22+'1C TSspéc20'!M$23+'1C TSspéc20'!M$24+'1C TSspéc20'!M$25+'1C TSspéc20'!M$26+'1C TSspéc20'!M$27+'1C TSspéc20'!M$28+'1C TSspéc20'!M$29)/'1C TSspéc20'!M$30))))))</f>
        <v>0</v>
      </c>
      <c r="M1271" s="556">
        <f>IF(OR('1C TSspéc20'!$B$12="",'1C TSspéc20'!M$30=0),0,IF(AND('1C TSspéc20'!$B$12&lt;&gt;"",$K$2="Pôle",'1C TSspéc20'!$C$12="OUI"),(('1C TSspéc20'!M$26+'1C TSspéc20'!M$27+'1C TSspéc20'!M$28)/'1C TSspéc20'!M$17),IF(AND('1C TSspéc20'!$B$12&lt;&gt;"",$K$2="Pôle",'1C TSspéc20'!$C$12="NON"),(('1C TSspéc20'!M$26+'1C TSspéc20'!M$27+'1C TSspéc20'!M$28)/'1C TSspéc20'!M$30),IF(AND('1C TSspéc20'!$B$12&lt;&gt;"",$K$2&lt;&gt;"Pôle"),0))))</f>
        <v>0</v>
      </c>
      <c r="N1271" s="557">
        <f>IF(AND('1C TSspéc20'!$B$12&lt;&gt;0,'1C TSspéc20'!$M$30&lt;&gt;0),L1271+M1271,0)</f>
        <v>0</v>
      </c>
      <c r="O1271" s="542" t="str">
        <f>IF(AND('1C TSspéc20'!$M$17&lt;&gt;0,'1C TSspéc20'!$C$12="OUI"),'1C TSspéc20'!$M$35/'1C TSspéc20'!$M$17,"")</f>
        <v/>
      </c>
      <c r="P1271" s="543" t="str">
        <f>IF(AND('1C TSspéc20'!$M$17&lt;&gt;0,'1C TSspéc20'!$C$12="OUI"),'1C TSspéc20'!$M$36/'1C TSspéc20'!$M$17,"")</f>
        <v/>
      </c>
      <c r="Q1271" s="543" t="str">
        <f>IF(AND('1C TSspéc20'!$M$17&lt;&gt;0,'1C TSspéc20'!$C$12="OUI"),'1C TSspéc20'!$M$37/'1C TSspéc20'!$M$17,"")</f>
        <v/>
      </c>
      <c r="R1271" s="543" t="str">
        <f>IF(AND('1C TSspéc20'!$M$17&lt;&gt;0,'1C TSspéc20'!$C$12="OUI"),'1C TSspéc20'!$M$38/'1C TSspéc20'!$M$17,"")</f>
        <v/>
      </c>
      <c r="S1271" s="543" t="str">
        <f>IF(AND('1C TSspéc20'!$M$17&lt;&gt;0,'1C TSspéc20'!$C$12="OUI"),'1C TSspéc20'!$M$39/'1C TSspéc20'!$M$17,"")</f>
        <v/>
      </c>
      <c r="T1271" s="543" t="str">
        <f>IF(AND('1C TSspéc20'!$M$17&lt;&gt;0,'1C TSspéc20'!$C$12="OUI"),'1C TSspéc20'!$M$40/'1C TSspéc20'!$M$17,"")</f>
        <v/>
      </c>
      <c r="U1271" s="543" t="str">
        <f>IF(AND('1C TSspéc20'!$M$17&lt;&gt;0,'1C TSspéc20'!$C$12="OUI"),'1C TSspéc20'!$M$41/'1C TSspéc20'!$M$17,"")</f>
        <v/>
      </c>
      <c r="V1271" s="543" t="str">
        <f>IF(AND('1C TSspéc20'!$M$17&lt;&gt;0,'1C TSspéc20'!$C$12="OUI"),'1C TSspéc20'!$M$42/'1C TSspéc20'!$M$17,"")</f>
        <v/>
      </c>
      <c r="W1271" s="543" t="str">
        <f>IF(AND('1C TSspéc20'!$M$17&lt;&gt;0,'1C TSspéc20'!$C$12="OUI"),'1C TSspéc20'!$M$43/'1C TSspéc20'!$M$17,"")</f>
        <v/>
      </c>
      <c r="X1271" s="543" t="str">
        <f>IF(AND('1C TSspéc20'!$M$17&lt;&gt;0,'1C TSspéc20'!$C$12="OUI"),'1C TSspéc20'!$M$44/'1C TSspéc20'!$M$17,"")</f>
        <v/>
      </c>
      <c r="Y1271" s="543" t="str">
        <f>IF(AND('1C TSspéc20'!$M$17&lt;&gt;0,'1C TSspéc20'!$C$12="OUI"),'1C TSspéc20'!$M$45/'1C TSspéc20'!$M$17,"")</f>
        <v/>
      </c>
      <c r="Z1271" s="543" t="str">
        <f>IF(AND('1C TSspéc20'!$M$17&lt;&gt;0,'1C TSspéc20'!$C$12="OUI"),'1C TSspéc20'!$M$46/'1C TSspéc20'!$M$17,"")</f>
        <v/>
      </c>
      <c r="AA1271" s="543" t="str">
        <f>IF(AND('1C TSspéc20'!$M$17&lt;&gt;0,'1C TSspéc20'!$C$12="OUI"),'1C TSspéc20'!$M$47/'1C TSspéc20'!$M$17,"")</f>
        <v/>
      </c>
      <c r="AB1271" s="543" t="str">
        <f>IF(AND('1C TSspéc20'!$M$17&lt;&gt;0,'1C TSspéc20'!$C$12="OUI"),'1C TSspéc20'!$M$48/'1C TSspéc20'!$M$17,"")</f>
        <v/>
      </c>
      <c r="AC1271" s="543" t="str">
        <f>IF(AND('1C TSspéc20'!$M$17&lt;&gt;0,'1C TSspéc20'!$C$12="OUI"),'1C TSspéc20'!$M$49/'1C TSspéc20'!$M$17,"")</f>
        <v/>
      </c>
      <c r="AD1271" s="543" t="str">
        <f>IF(AND('1C TSspéc20'!$M$17&lt;&gt;0,'1C TSspéc20'!$C$12="OUI"),'1C TSspéc20'!$M$50/'1C TSspéc20'!$M$17,"")</f>
        <v/>
      </c>
      <c r="AE1271" s="543" t="str">
        <f>IF(AND('1C TSspéc20'!$M$17&lt;&gt;0,'1C TSspéc20'!$C$12="OUI"),'1C TSspéc20'!$M$51/'1C TSspéc20'!$M$17,"")</f>
        <v/>
      </c>
      <c r="AF1271" s="543" t="str">
        <f>IF(AND('1C TSspéc20'!$M$17&lt;&gt;0,'1C TSspéc20'!$C$12="OUI"),'1C TSspéc20'!$M$52/'1C TSspéc20'!$M$17,"")</f>
        <v/>
      </c>
      <c r="AG1271" s="543" t="str">
        <f>IF(AND('1C TSspéc20'!$M$17&lt;&gt;0,'1C TSspéc20'!$C$12="OUI"),'1C TSspéc20'!$M$53/'1C TSspéc20'!$M$17,"")</f>
        <v/>
      </c>
      <c r="AH1271" s="543" t="str">
        <f>IF(AND('1C TSspéc20'!$M$17&lt;&gt;0,'1C TSspéc20'!$C$12="OUI"),'1C TSspéc20'!$M$54/'1C TSspéc20'!$M$17,"")</f>
        <v/>
      </c>
      <c r="AI1271" s="543" t="str">
        <f>IF(AND('1C TSspéc20'!$M$17&lt;&gt;0,'1C TSspéc20'!$C$12="OUI"),'1C TSspéc20'!$M$55/'1C TSspéc20'!$M$17,"")</f>
        <v/>
      </c>
      <c r="AJ1271" s="543" t="str">
        <f>IF(AND('1C TSspéc20'!$M$17&lt;&gt;0,'1C TSspéc20'!$C$12="OUI"),'1C TSspéc20'!$M$56/'1C TSspéc20'!$M$17,"")</f>
        <v/>
      </c>
      <c r="AK1271" s="543" t="str">
        <f>IF(AND('1C TSspéc20'!$M$17&lt;&gt;0,'1C TSspéc20'!$C$12="OUI"),'1C TSspéc20'!$M$57/'1C TSspéc20'!$M$17,"")</f>
        <v/>
      </c>
      <c r="AL1271" s="72">
        <f>IF(AND('1C TSspéc20'!$M$17&lt;&gt;0,'1C TSspéc20'!$C$12="OUI"),N1271+AK1271,N1271)</f>
        <v>0</v>
      </c>
      <c r="AM1271" s="417">
        <f t="shared" si="332"/>
        <v>0</v>
      </c>
      <c r="AN1271" s="417">
        <f t="shared" si="333"/>
        <v>0</v>
      </c>
      <c r="AO1271" s="418" t="str">
        <f>IF(AND('1C TSspéc20'!$M$17&lt;&gt;0,'1C TSspéc20'!$M$30&lt;&gt;0),AM1271+AN1271,"")</f>
        <v/>
      </c>
      <c r="AP1271" s="573" t="str">
        <f>IF(AND('1C TSspéc20'!$M$17&lt;&gt;0,'1C TSspéc20'!$M$30&lt;&gt;0),AM1271-AR1271,"")</f>
        <v/>
      </c>
      <c r="AQ1271" s="583">
        <f t="shared" si="334"/>
        <v>0</v>
      </c>
      <c r="AR1271" s="596"/>
      <c r="AS1271" s="102"/>
      <c r="AT1271" s="27" t="str">
        <f>IF(('1C TSspéc20'!M$17*FICHE!$C$14&lt;J1271),"Forfait limité à "&amp;FICHE!$C$14&amp;"€/jour","")</f>
        <v/>
      </c>
      <c r="AU1271" s="592"/>
      <c r="AV1271" s="824"/>
      <c r="AW1271" s="824"/>
      <c r="AX1271" s="824"/>
      <c r="AY1271" s="824"/>
      <c r="AZ1271" s="824"/>
      <c r="BA1271" s="767"/>
      <c r="BB1271" s="767"/>
      <c r="BC1271" s="767"/>
      <c r="BD1271" s="767"/>
      <c r="BE1271" s="767"/>
      <c r="BF1271" s="767"/>
      <c r="BG1271" s="767"/>
      <c r="BH1271" s="767"/>
      <c r="BI1271" s="767"/>
      <c r="BJ1271" s="767"/>
      <c r="BK1271" s="767"/>
      <c r="BL1271" s="767"/>
      <c r="BM1271" s="767"/>
      <c r="BN1271" s="767"/>
      <c r="BO1271" s="767"/>
      <c r="BP1271" s="767"/>
      <c r="BQ1271" s="767"/>
      <c r="BR1271" s="767"/>
      <c r="BS1271" s="767"/>
      <c r="BT1271" s="767"/>
      <c r="BU1271" s="767"/>
      <c r="BV1271" s="767"/>
      <c r="BW1271" s="767"/>
      <c r="BX1271" s="767"/>
      <c r="BY1271" s="767"/>
      <c r="BZ1271" s="767"/>
      <c r="CA1271" s="767"/>
      <c r="CB1271" s="767"/>
      <c r="CC1271" s="767"/>
      <c r="CD1271" s="767"/>
      <c r="CE1271" s="767"/>
      <c r="CF1271" s="767"/>
      <c r="CG1271" s="767"/>
      <c r="CH1271" s="767"/>
      <c r="CI1271" s="767"/>
      <c r="CJ1271" s="767"/>
      <c r="CK1271" s="767"/>
      <c r="CL1271" s="767"/>
      <c r="CM1271" s="767"/>
      <c r="CN1271" s="767"/>
      <c r="CO1271" s="767"/>
      <c r="CP1271" s="767"/>
      <c r="CQ1271" s="767"/>
      <c r="CR1271" s="767"/>
      <c r="CS1271" s="767"/>
      <c r="CT1271" s="767"/>
      <c r="CU1271" s="767"/>
      <c r="CV1271" s="767"/>
      <c r="CW1271" s="767"/>
      <c r="CX1271" s="767"/>
      <c r="CY1271" s="767"/>
      <c r="CZ1271" s="767"/>
      <c r="DA1271" s="767"/>
      <c r="DB1271" s="767"/>
      <c r="DC1271" s="767"/>
      <c r="DD1271" s="767"/>
      <c r="DE1271" s="767"/>
      <c r="DF1271" s="767"/>
      <c r="DG1271" s="767"/>
      <c r="DH1271" s="767"/>
      <c r="DI1271" s="767"/>
      <c r="DJ1271" s="767"/>
      <c r="DK1271" s="767"/>
      <c r="DL1271" s="767"/>
      <c r="DM1271" s="767"/>
      <c r="DN1271" s="767"/>
      <c r="DO1271" s="767"/>
      <c r="DP1271" s="767"/>
      <c r="DQ1271" s="767"/>
      <c r="DR1271" s="767"/>
      <c r="DS1271" s="767"/>
      <c r="DT1271" s="767"/>
      <c r="DU1271" s="767"/>
      <c r="DV1271" s="767"/>
      <c r="DW1271" s="767"/>
      <c r="DX1271" s="767"/>
      <c r="DY1271" s="767"/>
      <c r="DZ1271" s="767"/>
      <c r="EA1271" s="767"/>
      <c r="EB1271" s="767"/>
      <c r="EC1271" s="767"/>
      <c r="ED1271" s="767"/>
      <c r="EE1271" s="767"/>
      <c r="EF1271" s="767"/>
      <c r="EG1271" s="767"/>
      <c r="EH1271" s="767"/>
      <c r="EI1271" s="767"/>
      <c r="EJ1271" s="767"/>
      <c r="EK1271" s="767"/>
      <c r="EL1271" s="767"/>
      <c r="EM1271" s="767"/>
      <c r="EN1271" s="767"/>
      <c r="EO1271" s="767"/>
      <c r="EP1271" s="767"/>
      <c r="EQ1271" s="767"/>
      <c r="ER1271" s="767"/>
      <c r="ES1271" s="767"/>
      <c r="ET1271" s="767"/>
      <c r="EU1271" s="767"/>
      <c r="EV1271" s="767"/>
      <c r="EW1271" s="767"/>
      <c r="EX1271" s="767"/>
      <c r="EY1271" s="767"/>
      <c r="EZ1271" s="767"/>
      <c r="FA1271" s="767"/>
      <c r="FB1271" s="767"/>
      <c r="FC1271" s="767"/>
      <c r="FD1271" s="767"/>
      <c r="FE1271" s="767"/>
      <c r="FF1271" s="767"/>
      <c r="FG1271" s="767"/>
      <c r="FH1271" s="767"/>
      <c r="FI1271" s="767"/>
      <c r="FJ1271" s="767"/>
      <c r="FK1271" s="767"/>
      <c r="FL1271" s="767"/>
      <c r="FM1271" s="767"/>
      <c r="FN1271" s="767"/>
      <c r="FO1271" s="767"/>
      <c r="FP1271" s="767"/>
      <c r="FQ1271" s="767"/>
      <c r="FR1271" s="767"/>
      <c r="FS1271" s="767"/>
      <c r="FT1271" s="767"/>
      <c r="FU1271" s="767"/>
      <c r="FV1271" s="767"/>
      <c r="FW1271" s="767"/>
      <c r="FX1271" s="767"/>
      <c r="FY1271" s="767"/>
      <c r="FZ1271" s="767"/>
      <c r="GA1271" s="767"/>
      <c r="GB1271" s="767"/>
      <c r="GC1271" s="767"/>
      <c r="GD1271" s="767"/>
      <c r="GE1271" s="767"/>
      <c r="GF1271" s="767"/>
      <c r="GG1271" s="767"/>
      <c r="GH1271" s="767"/>
      <c r="GI1271" s="767"/>
      <c r="GJ1271" s="767"/>
      <c r="GK1271" s="767"/>
      <c r="GL1271" s="767"/>
      <c r="GM1271" s="767"/>
      <c r="GN1271" s="767"/>
      <c r="GO1271" s="767"/>
      <c r="GP1271" s="767"/>
      <c r="GQ1271" s="767"/>
      <c r="GR1271" s="767"/>
      <c r="GS1271" s="767"/>
      <c r="GT1271" s="767"/>
      <c r="GU1271" s="767"/>
      <c r="GV1271" s="767"/>
      <c r="GW1271" s="767"/>
      <c r="GX1271" s="767"/>
      <c r="GY1271" s="767"/>
      <c r="GZ1271" s="767"/>
      <c r="HA1271" s="767"/>
      <c r="HB1271" s="767"/>
      <c r="HC1271" s="767"/>
    </row>
    <row r="1272" spans="1:211" s="864" customFormat="1" ht="13.9" hidden="1" customHeight="1">
      <c r="A1272" s="307"/>
      <c r="B1272" s="351"/>
      <c r="C1272" s="971" t="str">
        <f>IF('1C TSspéc20'!N$17&lt;&gt;0,'1C TSspéc20'!$B$12,"")</f>
        <v/>
      </c>
      <c r="D1272" s="972"/>
      <c r="E1272" s="973"/>
      <c r="F1272" s="93">
        <f>IF(AND($C1272='1C TSspéc20'!$B$12,'1C TSspéc20'!$B$16="spécifiques",'1C TSspéc20'!$N$17&lt;&gt;""),'1C TSspéc20'!$N$21,"")</f>
        <v>0</v>
      </c>
      <c r="G1272" s="842"/>
      <c r="H1272" s="745">
        <v>0.21</v>
      </c>
      <c r="I1272" s="747">
        <v>1</v>
      </c>
      <c r="J1272" s="312"/>
      <c r="K1272" s="680">
        <f t="shared" si="299"/>
        <v>0</v>
      </c>
      <c r="L1272" s="556">
        <f>IF(OR('1C TSspéc20'!$B$12="",'1C TSspéc20'!N$30=0),0,IF(AND('1C TSspéc20'!$B$12&lt;&gt;"",$K$2="Pôle",'1C TSspéc20'!$C$12="OUI"),(('1C TSspéc20'!N$22+'1C TSspéc20'!N$23+'1C TSspéc20'!N$24+'1C TSspéc20'!N$25+'1C TSspéc20'!N$29)/'1C TSspéc20'!N$17),IF(AND('1C TSspéc20'!$B$12&lt;&gt;"",$K$2="Pôle",'1C TSspéc20'!$C$12="NON"),(('1C TSspéc20'!N$22+'1C TSspéc20'!N$23+'1C TSspéc20'!N$24+'1C TSspéc20'!N$25+'1C TSspéc20'!N$29)/'1C TSspéc20'!N$30),IF(AND('1C TSspéc20'!$B$12&lt;&gt;"",$K$2&lt;&gt;"Pôle",'1C TSspéc20'!$C$12="OUI"),(('1C TSspéc20'!N$22+'1C TSspéc20'!N$23+'1C TSspéc20'!N$24+'1C TSspéc20'!N$25+'1C TSspéc20'!N$26+'1C TSspéc20'!N$27+'1C TSspéc20'!N$28+'1C TSspéc20'!N$29)/'1C TSspéc20'!N$17),IF(AND('1C TSspéc20'!$B$12&lt;&gt;"",$K$2&lt;&gt;"Pôle",'1C TSspéc20'!$C$12="NON"),(('1C TSspéc20'!N$22+'1C TSspéc20'!N$23+'1C TSspéc20'!N$24+'1C TSspéc20'!N$25+'1C TSspéc20'!N$26+'1C TSspéc20'!N$27+'1C TSspéc20'!N$28+'1C TSspéc20'!N$29)/'1C TSspéc20'!N$30))))))</f>
        <v>0</v>
      </c>
      <c r="M1272" s="556">
        <f>IF(OR('1C TSspéc20'!$B$12="",'1C TSspéc20'!N$30=0),0,IF(AND('1C TSspéc20'!$B$12&lt;&gt;"",$K$2="Pôle",'1C TSspéc20'!$C$12="OUI"),(('1C TSspéc20'!N$26+'1C TSspéc20'!N$27+'1C TSspéc20'!N$28)/'1C TSspéc20'!N$17),IF(AND('1C TSspéc20'!$B$12&lt;&gt;"",$K$2="Pôle",'1C TSspéc20'!$C$12="NON"),(('1C TSspéc20'!N$26+'1C TSspéc20'!N$27+'1C TSspéc20'!N$28)/'1C TSspéc20'!N$30),IF(AND('1C TSspéc20'!$B$12&lt;&gt;"",$K$2&lt;&gt;"Pôle"),0))))</f>
        <v>0</v>
      </c>
      <c r="N1272" s="557">
        <f>IF(AND('1C TSspéc20'!$B$12&lt;&gt;0,'1C TSspéc20'!$N$30&lt;&gt;0),L1272+M1272,0)</f>
        <v>0</v>
      </c>
      <c r="O1272" s="893" t="str">
        <f>IF(AND('1C TSspéc20'!$N$17&lt;&gt;0,'1C TSspéc20'!$C$12="OUI"),'1C TSspéc20'!$N$35/'1C TSspéc20'!$N$17,"")</f>
        <v/>
      </c>
      <c r="P1272" s="543" t="str">
        <f>IF(AND('1C TSspéc20'!$N$17&lt;&gt;0,'1C TSspéc20'!$C$12="OUI"),'1C TSspéc20'!$N$36/'1C TSspéc20'!$N$17,"")</f>
        <v/>
      </c>
      <c r="Q1272" s="543" t="str">
        <f>IF(AND('1C TSspéc20'!$N$17&lt;&gt;0,'1C TSspéc20'!$C$12="OUI"),'1C TSspéc20'!$N$37/'1C TSspéc20'!$N$17,"")</f>
        <v/>
      </c>
      <c r="R1272" s="543" t="str">
        <f>IF(AND('1C TSspéc20'!$N$17&lt;&gt;0,'1C TSspéc20'!$C$12="OUI"),'1C TSspéc20'!$N$38/'1C TSspéc20'!$N$17,"")</f>
        <v/>
      </c>
      <c r="S1272" s="543" t="str">
        <f>IF(AND('1C TSspéc20'!$N$17&lt;&gt;0,'1C TSspéc20'!$C$12="OUI"),'1C TSspéc20'!$N$39/'1C TSspéc20'!$N$17,"")</f>
        <v/>
      </c>
      <c r="T1272" s="543" t="str">
        <f>IF(AND('1C TSspéc20'!$N$17&lt;&gt;0,'1C TSspéc20'!$C$12="OUI"),'1C TSspéc20'!$N$40/'1C TSspéc20'!$N$17,"")</f>
        <v/>
      </c>
      <c r="U1272" s="543" t="str">
        <f>IF(AND('1C TSspéc20'!$N$17&lt;&gt;0,'1C TSspéc20'!$C$12="OUI"),'1C TSspéc20'!$N$41/'1C TSspéc20'!$N$17,"")</f>
        <v/>
      </c>
      <c r="V1272" s="543" t="str">
        <f>IF(AND('1C TSspéc20'!$N$17&lt;&gt;0,'1C TSspéc20'!$C$12="OUI"),'1C TSspéc20'!$N$42/'1C TSspéc20'!$N$17,"")</f>
        <v/>
      </c>
      <c r="W1272" s="543" t="str">
        <f>IF(AND('1C TSspéc20'!$N$17&lt;&gt;0,'1C TSspéc20'!$C$12="OUI"),'1C TSspéc20'!$N$43/'1C TSspéc20'!$N$17,"")</f>
        <v/>
      </c>
      <c r="X1272" s="543" t="str">
        <f>IF(AND('1C TSspéc20'!$N$17&lt;&gt;0,'1C TSspéc20'!$C$12="OUI"),'1C TSspéc20'!$N$44/'1C TSspéc20'!$N$17,"")</f>
        <v/>
      </c>
      <c r="Y1272" s="543" t="str">
        <f>IF(AND('1C TSspéc20'!$N$17&lt;&gt;0,'1C TSspéc20'!$C$12="OUI"),'1C TSspéc20'!$N$45/'1C TSspéc20'!$N$17,"")</f>
        <v/>
      </c>
      <c r="Z1272" s="543" t="str">
        <f>IF(AND('1C TSspéc20'!$N$17&lt;&gt;0,'1C TSspéc20'!$C$12="OUI"),'1C TSspéc20'!$N$46/'1C TSspéc20'!$N$17,"")</f>
        <v/>
      </c>
      <c r="AA1272" s="543" t="str">
        <f>IF(AND('1C TSspéc20'!$N$17&lt;&gt;0,'1C TSspéc20'!$C$12="OUI"),'1C TSspéc20'!$N$47/'1C TSspéc20'!$N$17,"")</f>
        <v/>
      </c>
      <c r="AB1272" s="543" t="str">
        <f>IF(AND('1C TSspéc20'!$N$17&lt;&gt;0,'1C TSspéc20'!$C$12="OUI"),'1C TSspéc20'!$N$48/'1C TSspéc20'!$N$17,"")</f>
        <v/>
      </c>
      <c r="AC1272" s="543" t="str">
        <f>IF(AND('1C TSspéc20'!$N$17&lt;&gt;0,'1C TSspéc20'!$C$12="OUI"),'1C TSspéc20'!$N$49/'1C TSspéc20'!$N$17,"")</f>
        <v/>
      </c>
      <c r="AD1272" s="543" t="str">
        <f>IF(AND('1C TSspéc20'!$N$17&lt;&gt;0,'1C TSspéc20'!$C$12="OUI"),'1C TSspéc20'!$N$50/'1C TSspéc20'!$N$17,"")</f>
        <v/>
      </c>
      <c r="AE1272" s="543" t="str">
        <f>IF(AND('1C TSspéc20'!$N$17&lt;&gt;0,'1C TSspéc20'!$C$12="OUI"),'1C TSspéc20'!$N$51/'1C TSspéc20'!$N$17,"")</f>
        <v/>
      </c>
      <c r="AF1272" s="543" t="str">
        <f>IF(AND('1C TSspéc20'!$N$17&lt;&gt;0,'1C TSspéc20'!$C$12="OUI"),'1C TSspéc20'!$N$52/'1C TSspéc20'!$N$17,"")</f>
        <v/>
      </c>
      <c r="AG1272" s="543" t="str">
        <f>IF(AND('1C TSspéc20'!$N$17&lt;&gt;0,'1C TSspéc20'!$C$12="OUI"),'1C TSspéc20'!$N$53/'1C TSspéc20'!$N$17,"")</f>
        <v/>
      </c>
      <c r="AH1272" s="543" t="str">
        <f>IF(AND('1C TSspéc20'!$N$17&lt;&gt;0,'1C TSspéc20'!$C$12="OUI"),'1C TSspéc20'!$N$54/'1C TSspéc20'!$N$17,"")</f>
        <v/>
      </c>
      <c r="AI1272" s="543" t="str">
        <f>IF(AND('1C TSspéc20'!$N$17&lt;&gt;0,'1C TSspéc20'!$C$12="OUI"),'1C TSspéc20'!$N$55/'1C TSspéc20'!$N$17,"")</f>
        <v/>
      </c>
      <c r="AJ1272" s="543" t="str">
        <f>IF(AND('1C TSspéc20'!$N$17&lt;&gt;0,'1C TSspéc20'!$C$12="OUI"),'1C TSspéc20'!$N$56/'1C TSspéc20'!$N$17,"")</f>
        <v/>
      </c>
      <c r="AK1272" s="543" t="str">
        <f>IF(AND('1C TSspéc20'!$N$17&lt;&gt;0,'1C TSspéc20'!$C$12="OUI"),'1C TSspéc20'!$N$57/'1C TSspéc20'!$N$17,"")</f>
        <v/>
      </c>
      <c r="AL1272" s="72">
        <f>IF(AND('1C TSspéc20'!$N$17&lt;&gt;0,'1C TSspéc20'!$C$12="OUI"),N1272+AK1272,N1272)</f>
        <v>0</v>
      </c>
      <c r="AM1272" s="417">
        <f t="shared" si="332"/>
        <v>0</v>
      </c>
      <c r="AN1272" s="417">
        <f t="shared" si="333"/>
        <v>0</v>
      </c>
      <c r="AO1272" s="418" t="str">
        <f>IF(AND('1C TSspéc20'!$N$17&lt;&gt;0,'1C TSspéc20'!$N$30&lt;&gt;0),AM1272+AN1272,"")</f>
        <v/>
      </c>
      <c r="AP1272" s="573" t="str">
        <f>IF(AND('1C TSspéc20'!$N$17&lt;&gt;0,'1C TSspéc20'!$N$30&lt;&gt;0),AM1272-AR1272,"")</f>
        <v/>
      </c>
      <c r="AQ1272" s="583">
        <f t="shared" si="334"/>
        <v>0</v>
      </c>
      <c r="AR1272" s="596"/>
      <c r="AS1272" s="102"/>
      <c r="AT1272" s="27" t="str">
        <f>IF(('1C TSspéc20'!N$17*FICHE!$C$14&lt;J1272),"Forfait limité à "&amp;FICHE!$C$14&amp;"€/jour","")</f>
        <v/>
      </c>
      <c r="AU1272" s="592"/>
      <c r="AV1272" s="824"/>
      <c r="AW1272" s="824"/>
      <c r="AX1272" s="824"/>
      <c r="AY1272" s="824"/>
      <c r="AZ1272" s="824"/>
      <c r="BA1272" s="767"/>
      <c r="BB1272" s="767"/>
      <c r="BC1272" s="767"/>
      <c r="BD1272" s="767"/>
      <c r="BE1272" s="767"/>
      <c r="BF1272" s="767"/>
      <c r="BG1272" s="767"/>
      <c r="BH1272" s="767"/>
      <c r="BI1272" s="767"/>
      <c r="BJ1272" s="767"/>
      <c r="BK1272" s="767"/>
      <c r="BL1272" s="767"/>
      <c r="BM1272" s="767"/>
      <c r="BN1272" s="767"/>
      <c r="BO1272" s="767"/>
      <c r="BP1272" s="767"/>
      <c r="BQ1272" s="767"/>
      <c r="BR1272" s="767"/>
      <c r="BS1272" s="767"/>
      <c r="BT1272" s="767"/>
      <c r="BU1272" s="767"/>
      <c r="BV1272" s="767"/>
      <c r="BW1272" s="767"/>
      <c r="BX1272" s="767"/>
      <c r="BY1272" s="767"/>
      <c r="BZ1272" s="767"/>
      <c r="CA1272" s="767"/>
      <c r="CB1272" s="767"/>
      <c r="CC1272" s="767"/>
      <c r="CD1272" s="767"/>
      <c r="CE1272" s="767"/>
      <c r="CF1272" s="767"/>
      <c r="CG1272" s="767"/>
      <c r="CH1272" s="767"/>
      <c r="CI1272" s="767"/>
      <c r="CJ1272" s="767"/>
      <c r="CK1272" s="767"/>
      <c r="CL1272" s="767"/>
      <c r="CM1272" s="767"/>
      <c r="CN1272" s="767"/>
      <c r="CO1272" s="767"/>
      <c r="CP1272" s="767"/>
      <c r="CQ1272" s="767"/>
      <c r="CR1272" s="767"/>
      <c r="CS1272" s="767"/>
      <c r="CT1272" s="767"/>
      <c r="CU1272" s="767"/>
      <c r="CV1272" s="767"/>
      <c r="CW1272" s="767"/>
      <c r="CX1272" s="767"/>
      <c r="CY1272" s="767"/>
      <c r="CZ1272" s="767"/>
      <c r="DA1272" s="767"/>
      <c r="DB1272" s="767"/>
      <c r="DC1272" s="767"/>
      <c r="DD1272" s="767"/>
      <c r="DE1272" s="767"/>
      <c r="DF1272" s="767"/>
      <c r="DG1272" s="767"/>
      <c r="DH1272" s="767"/>
      <c r="DI1272" s="767"/>
      <c r="DJ1272" s="767"/>
      <c r="DK1272" s="767"/>
      <c r="DL1272" s="767"/>
      <c r="DM1272" s="767"/>
      <c r="DN1272" s="767"/>
      <c r="DO1272" s="767"/>
      <c r="DP1272" s="767"/>
      <c r="DQ1272" s="767"/>
      <c r="DR1272" s="767"/>
      <c r="DS1272" s="767"/>
      <c r="DT1272" s="767"/>
      <c r="DU1272" s="767"/>
      <c r="DV1272" s="767"/>
      <c r="DW1272" s="767"/>
      <c r="DX1272" s="767"/>
      <c r="DY1272" s="767"/>
      <c r="DZ1272" s="767"/>
      <c r="EA1272" s="767"/>
      <c r="EB1272" s="767"/>
      <c r="EC1272" s="767"/>
      <c r="ED1272" s="767"/>
      <c r="EE1272" s="767"/>
      <c r="EF1272" s="767"/>
      <c r="EG1272" s="767"/>
      <c r="EH1272" s="767"/>
      <c r="EI1272" s="767"/>
      <c r="EJ1272" s="767"/>
      <c r="EK1272" s="767"/>
      <c r="EL1272" s="767"/>
      <c r="EM1272" s="767"/>
      <c r="EN1272" s="767"/>
      <c r="EO1272" s="767"/>
      <c r="EP1272" s="767"/>
      <c r="EQ1272" s="767"/>
      <c r="ER1272" s="767"/>
      <c r="ES1272" s="767"/>
      <c r="ET1272" s="767"/>
      <c r="EU1272" s="767"/>
      <c r="EV1272" s="767"/>
      <c r="EW1272" s="767"/>
      <c r="EX1272" s="767"/>
      <c r="EY1272" s="767"/>
      <c r="EZ1272" s="767"/>
      <c r="FA1272" s="767"/>
      <c r="FB1272" s="767"/>
      <c r="FC1272" s="767"/>
      <c r="FD1272" s="767"/>
      <c r="FE1272" s="767"/>
      <c r="FF1272" s="767"/>
      <c r="FG1272" s="767"/>
      <c r="FH1272" s="767"/>
      <c r="FI1272" s="767"/>
      <c r="FJ1272" s="767"/>
      <c r="FK1272" s="767"/>
      <c r="FL1272" s="767"/>
      <c r="FM1272" s="767"/>
      <c r="FN1272" s="767"/>
      <c r="FO1272" s="767"/>
      <c r="FP1272" s="767"/>
      <c r="FQ1272" s="767"/>
      <c r="FR1272" s="767"/>
      <c r="FS1272" s="767"/>
      <c r="FT1272" s="767"/>
      <c r="FU1272" s="767"/>
      <c r="FV1272" s="767"/>
      <c r="FW1272" s="767"/>
      <c r="FX1272" s="767"/>
      <c r="FY1272" s="767"/>
      <c r="FZ1272" s="767"/>
      <c r="GA1272" s="767"/>
      <c r="GB1272" s="767"/>
      <c r="GC1272" s="767"/>
      <c r="GD1272" s="767"/>
      <c r="GE1272" s="767"/>
      <c r="GF1272" s="767"/>
      <c r="GG1272" s="767"/>
      <c r="GH1272" s="767"/>
      <c r="GI1272" s="767"/>
      <c r="GJ1272" s="767"/>
      <c r="GK1272" s="767"/>
      <c r="GL1272" s="767"/>
      <c r="GM1272" s="767"/>
      <c r="GN1272" s="767"/>
      <c r="GO1272" s="767"/>
      <c r="GP1272" s="767"/>
      <c r="GQ1272" s="767"/>
      <c r="GR1272" s="767"/>
      <c r="GS1272" s="767"/>
      <c r="GT1272" s="767"/>
      <c r="GU1272" s="767"/>
      <c r="GV1272" s="767"/>
      <c r="GW1272" s="767"/>
      <c r="GX1272" s="767"/>
      <c r="GY1272" s="767"/>
      <c r="GZ1272" s="767"/>
      <c r="HA1272" s="767"/>
      <c r="HB1272" s="767"/>
      <c r="HC1272" s="767"/>
    </row>
    <row r="1273" spans="1:211" s="864" customFormat="1" ht="13.9" hidden="1" customHeight="1">
      <c r="A1273" s="307"/>
      <c r="B1273" s="351"/>
      <c r="C1273" s="971" t="str">
        <f>IF('1C TSspéc20'!O$17&lt;&gt;0,'1C TSspéc20'!$B$12,"")</f>
        <v/>
      </c>
      <c r="D1273" s="972"/>
      <c r="E1273" s="973"/>
      <c r="F1273" s="93">
        <f>IF(AND($C1273='1C TSspéc20'!$B$12,'1C TSspéc20'!$B$16="spécifiques",'1C TSspéc20'!$O$17&lt;&gt;""),'1C TSspéc20'!$O$21,"")</f>
        <v>0</v>
      </c>
      <c r="G1273" s="842"/>
      <c r="H1273" s="745">
        <v>0.21</v>
      </c>
      <c r="I1273" s="747">
        <v>1</v>
      </c>
      <c r="J1273" s="312"/>
      <c r="K1273" s="680">
        <f t="shared" si="299"/>
        <v>0</v>
      </c>
      <c r="L1273" s="556">
        <f>IF(OR('1C TSspéc20'!$B$12="",'1C TSspéc20'!O$30=0),0,IF(AND('1C TSspéc20'!$B$12&lt;&gt;"",$K$2="Pôle",'1C TSspéc20'!$C$12="OUI"),(('1C TSspéc20'!O$22+'1C TSspéc20'!O$23+'1C TSspéc20'!O$24+'1C TSspéc20'!O$25+'1C TSspéc20'!O$29)/'1C TSspéc20'!O$17),IF(AND('1C TSspéc20'!$B$12&lt;&gt;"",$K$2="Pôle",'1C TSspéc20'!$C$12="NON"),(('1C TSspéc20'!O$22+'1C TSspéc20'!O$23+'1C TSspéc20'!O$24+'1C TSspéc20'!O$25+'1C TSspéc20'!O$29)/'1C TSspéc20'!O$30),IF(AND('1C TSspéc20'!$B$12&lt;&gt;"",$K$2&lt;&gt;"Pôle",'1C TSspéc20'!$C$12="OUI"),(('1C TSspéc20'!O$22+'1C TSspéc20'!O$23+'1C TSspéc20'!O$24+'1C TSspéc20'!O$25+'1C TSspéc20'!O$26+'1C TSspéc20'!O$27+'1C TSspéc20'!O$28+'1C TSspéc20'!O$29)/'1C TSspéc20'!O$17),IF(AND('1C TSspéc20'!$B$12&lt;&gt;"",$K$2&lt;&gt;"Pôle",'1C TSspéc20'!$C$12="NON"),(('1C TSspéc20'!O$22+'1C TSspéc20'!O$23+'1C TSspéc20'!O$24+'1C TSspéc20'!O$25+'1C TSspéc20'!O$26+'1C TSspéc20'!O$27+'1C TSspéc20'!O$28+'1C TSspéc20'!O$29)/'1C TSspéc20'!O$30))))))</f>
        <v>0</v>
      </c>
      <c r="M1273" s="556">
        <f>IF(OR('1C TSspéc20'!$B$12="",'1C TSspéc20'!O$30=0),0,IF(AND('1C TSspéc20'!$B$12&lt;&gt;"",$K$2="Pôle",'1C TSspéc20'!$C$12="OUI"),(('1C TSspéc20'!O$26+'1C TSspéc20'!O$27+'1C TSspéc20'!O$28)/'1C TSspéc20'!O$17),IF(AND('1C TSspéc20'!$B$12&lt;&gt;"",$K$2="Pôle",'1C TSspéc20'!$C$12="NON"),(('1C TSspéc20'!O$26+'1C TSspéc20'!O$27+'1C TSspéc20'!O$28)/'1C TSspéc20'!O$30),IF(AND('1C TSspéc20'!$B$12&lt;&gt;"",$K$2&lt;&gt;"Pôle"),0))))</f>
        <v>0</v>
      </c>
      <c r="N1273" s="557">
        <f>IF(AND('1C TSspéc20'!$B$12&lt;&gt;0,'1C TSspéc20'!$O$30&lt;&gt;0),L1273+M1273,0)</f>
        <v>0</v>
      </c>
      <c r="O1273" s="893" t="str">
        <f>IF(AND('1C TSspéc20'!$O$17&lt;&gt;0,'1C TSspéc20'!$C$12="OUI"),'1C TSspéc20'!$O$35/'1C TSspéc20'!$O$17,"")</f>
        <v/>
      </c>
      <c r="P1273" s="543" t="str">
        <f>IF(AND('1C TSspéc20'!$O$17&lt;&gt;0,'1C TSspéc20'!$C$12="OUI"),'1C TSspéc20'!$O$36/'1C TSspéc20'!$O$17,"")</f>
        <v/>
      </c>
      <c r="Q1273" s="543" t="str">
        <f>IF(AND('1C TSspéc20'!$O$17&lt;&gt;0,'1C TSspéc20'!$C$12="OUI"),'1C TSspéc20'!$O$37/'1C TSspéc20'!$O$17,"")</f>
        <v/>
      </c>
      <c r="R1273" s="543" t="str">
        <f>IF(AND('1C TSspéc20'!$O$17&lt;&gt;0,'1C TSspéc20'!$C$12="OUI"),'1C TSspéc20'!$O$38/'1C TSspéc20'!$O$17,"")</f>
        <v/>
      </c>
      <c r="S1273" s="543" t="str">
        <f>IF(AND('1C TSspéc20'!$O$17&lt;&gt;0,'1C TSspéc20'!$C$12="OUI"),'1C TSspéc20'!$O$39/'1C TSspéc20'!$O$17,"")</f>
        <v/>
      </c>
      <c r="T1273" s="543" t="str">
        <f>IF(AND('1C TSspéc20'!$O$17&lt;&gt;0,'1C TSspéc20'!$C$12="OUI"),'1C TSspéc20'!$O$40/'1C TSspéc20'!$O$17,"")</f>
        <v/>
      </c>
      <c r="U1273" s="543" t="str">
        <f>IF(AND('1C TSspéc20'!$O$17&lt;&gt;0,'1C TSspéc20'!$C$12="OUI"),'1C TSspéc20'!$O$41/'1C TSspéc20'!$O$17,"")</f>
        <v/>
      </c>
      <c r="V1273" s="543" t="str">
        <f>IF(AND('1C TSspéc20'!$O$17&lt;&gt;0,'1C TSspéc20'!$C$12="OUI"),'1C TSspéc20'!$O$42/'1C TSspéc20'!$O$17,"")</f>
        <v/>
      </c>
      <c r="W1273" s="543" t="str">
        <f>IF(AND('1C TSspéc20'!$O$17&lt;&gt;0,'1C TSspéc20'!$C$12="OUI"),'1C TSspéc20'!$O$43/'1C TSspéc20'!$O$17,"")</f>
        <v/>
      </c>
      <c r="X1273" s="543" t="str">
        <f>IF(AND('1C TSspéc20'!$O$17&lt;&gt;0,'1C TSspéc20'!$C$12="OUI"),'1C TSspéc20'!$O$44/'1C TSspéc20'!$O$17,"")</f>
        <v/>
      </c>
      <c r="Y1273" s="543" t="str">
        <f>IF(AND('1C TSspéc20'!$O$17&lt;&gt;0,'1C TSspéc20'!$C$12="OUI"),'1C TSspéc20'!$O$45/'1C TSspéc20'!$O$17,"")</f>
        <v/>
      </c>
      <c r="Z1273" s="543" t="str">
        <f>IF(AND('1C TSspéc20'!$O$17&lt;&gt;0,'1C TSspéc20'!$C$12="OUI"),'1C TSspéc20'!$O$46/'1C TSspéc20'!$O$17,"")</f>
        <v/>
      </c>
      <c r="AA1273" s="543" t="str">
        <f>IF(AND('1C TSspéc20'!$O$17&lt;&gt;0,'1C TSspéc20'!$C$12="OUI"),'1C TSspéc20'!$O$47/'1C TSspéc20'!$O$17,"")</f>
        <v/>
      </c>
      <c r="AB1273" s="543" t="str">
        <f>IF(AND('1C TSspéc20'!$O$17&lt;&gt;0,'1C TSspéc20'!$C$12="OUI"),'1C TSspéc20'!$O$48/'1C TSspéc20'!$O$17,"")</f>
        <v/>
      </c>
      <c r="AC1273" s="543" t="str">
        <f>IF(AND('1C TSspéc20'!$O$17&lt;&gt;0,'1C TSspéc20'!$C$12="OUI"),'1C TSspéc20'!$O$49/'1C TSspéc20'!$O$17,"")</f>
        <v/>
      </c>
      <c r="AD1273" s="543" t="str">
        <f>IF(AND('1C TSspéc20'!$O$17&lt;&gt;0,'1C TSspéc20'!$C$12="OUI"),'1C TSspéc20'!$O$50/'1C TSspéc20'!$O$17,"")</f>
        <v/>
      </c>
      <c r="AE1273" s="543" t="str">
        <f>IF(AND('1C TSspéc20'!$O$17&lt;&gt;0,'1C TSspéc20'!$C$12="OUI"),'1C TSspéc20'!$O$51/'1C TSspéc20'!$O$17,"")</f>
        <v/>
      </c>
      <c r="AF1273" s="543" t="str">
        <f>IF(AND('1C TSspéc20'!$O$17&lt;&gt;0,'1C TSspéc20'!$C$12="OUI"),'1C TSspéc20'!$O$52/'1C TSspéc20'!$O$17,"")</f>
        <v/>
      </c>
      <c r="AG1273" s="543" t="str">
        <f>IF(AND('1C TSspéc20'!$O$17&lt;&gt;0,'1C TSspéc20'!$C$12="OUI"),'1C TSspéc20'!$O$53/'1C TSspéc20'!$O$17,"")</f>
        <v/>
      </c>
      <c r="AH1273" s="543" t="str">
        <f>IF(AND('1C TSspéc20'!$O$17&lt;&gt;0,'1C TSspéc20'!$C$12="OUI"),'1C TSspéc20'!$O$54/'1C TSspéc20'!$O$17,"")</f>
        <v/>
      </c>
      <c r="AI1273" s="543" t="str">
        <f>IF(AND('1C TSspéc20'!$O$17&lt;&gt;0,'1C TSspéc20'!$C$12="OUI"),'1C TSspéc20'!$O$55/'1C TSspéc20'!$O$17,"")</f>
        <v/>
      </c>
      <c r="AJ1273" s="543" t="str">
        <f>IF(AND('1C TSspéc20'!$O$17&lt;&gt;0,'1C TSspéc20'!$C$12="OUI"),'1C TSspéc20'!$O$56/'1C TSspéc20'!$O$17,"")</f>
        <v/>
      </c>
      <c r="AK1273" s="543" t="str">
        <f>IF(AND('1C TSspéc20'!$O$17&lt;&gt;0,'1C TSspéc20'!$C$12="OUI"),'1C TSspéc20'!$O$57/'1C TSspéc20'!$O$17,"")</f>
        <v/>
      </c>
      <c r="AL1273" s="72">
        <f>IF(AND('1C TSspéc20'!$O$17&lt;&gt;0,'1C TSspéc20'!$C$12="OUI"),N1273+AK1273,N1273)</f>
        <v>0</v>
      </c>
      <c r="AM1273" s="417">
        <f t="shared" si="332"/>
        <v>0</v>
      </c>
      <c r="AN1273" s="417">
        <f t="shared" si="333"/>
        <v>0</v>
      </c>
      <c r="AO1273" s="418" t="str">
        <f>IF(AND('1C TSspéc20'!$O$17&lt;&gt;0,'1C TSspéc20'!$O$30&lt;&gt;0),AM1273+AN1273,"")</f>
        <v/>
      </c>
      <c r="AP1273" s="573" t="str">
        <f>IF(AND('1C TSspéc20'!$O$17&lt;&gt;0,'1C TSspéc20'!$O$30&lt;&gt;0),AM1273-AR1273,"")</f>
        <v/>
      </c>
      <c r="AQ1273" s="583">
        <f t="shared" si="334"/>
        <v>0</v>
      </c>
      <c r="AR1273" s="596"/>
      <c r="AS1273" s="102"/>
      <c r="AT1273" s="27" t="str">
        <f>IF(('1C TSspéc20'!O$17*FICHE!$C$14&lt;J1273),"Forfait limité à "&amp;FICHE!$C$14&amp;"€/jour","")</f>
        <v/>
      </c>
      <c r="AU1273" s="592"/>
      <c r="AV1273" s="824"/>
      <c r="AW1273" s="824"/>
      <c r="AX1273" s="824"/>
      <c r="AY1273" s="824"/>
      <c r="AZ1273" s="824"/>
      <c r="BA1273" s="767"/>
      <c r="BB1273" s="767"/>
      <c r="BC1273" s="767"/>
      <c r="BD1273" s="767"/>
      <c r="BE1273" s="767"/>
      <c r="BF1273" s="767"/>
      <c r="BG1273" s="767"/>
      <c r="BH1273" s="767"/>
      <c r="BI1273" s="767"/>
      <c r="BJ1273" s="767"/>
      <c r="BK1273" s="767"/>
      <c r="BL1273" s="767"/>
      <c r="BM1273" s="767"/>
      <c r="BN1273" s="767"/>
      <c r="BO1273" s="767"/>
      <c r="BP1273" s="767"/>
      <c r="BQ1273" s="767"/>
      <c r="BR1273" s="767"/>
      <c r="BS1273" s="767"/>
      <c r="BT1273" s="767"/>
      <c r="BU1273" s="767"/>
      <c r="BV1273" s="767"/>
      <c r="BW1273" s="767"/>
      <c r="BX1273" s="767"/>
      <c r="BY1273" s="767"/>
      <c r="BZ1273" s="767"/>
      <c r="CA1273" s="767"/>
      <c r="CB1273" s="767"/>
      <c r="CC1273" s="767"/>
      <c r="CD1273" s="767"/>
      <c r="CE1273" s="767"/>
      <c r="CF1273" s="767"/>
      <c r="CG1273" s="767"/>
      <c r="CH1273" s="767"/>
      <c r="CI1273" s="767"/>
      <c r="CJ1273" s="767"/>
      <c r="CK1273" s="767"/>
      <c r="CL1273" s="767"/>
      <c r="CM1273" s="767"/>
      <c r="CN1273" s="767"/>
      <c r="CO1273" s="767"/>
      <c r="CP1273" s="767"/>
      <c r="CQ1273" s="767"/>
      <c r="CR1273" s="767"/>
      <c r="CS1273" s="767"/>
      <c r="CT1273" s="767"/>
      <c r="CU1273" s="767"/>
      <c r="CV1273" s="767"/>
      <c r="CW1273" s="767"/>
      <c r="CX1273" s="767"/>
      <c r="CY1273" s="767"/>
      <c r="CZ1273" s="767"/>
      <c r="DA1273" s="767"/>
      <c r="DB1273" s="767"/>
      <c r="DC1273" s="767"/>
      <c r="DD1273" s="767"/>
      <c r="DE1273" s="767"/>
      <c r="DF1273" s="767"/>
      <c r="DG1273" s="767"/>
      <c r="DH1273" s="767"/>
      <c r="DI1273" s="767"/>
      <c r="DJ1273" s="767"/>
      <c r="DK1273" s="767"/>
      <c r="DL1273" s="767"/>
      <c r="DM1273" s="767"/>
      <c r="DN1273" s="767"/>
      <c r="DO1273" s="767"/>
      <c r="DP1273" s="767"/>
      <c r="DQ1273" s="767"/>
      <c r="DR1273" s="767"/>
      <c r="DS1273" s="767"/>
      <c r="DT1273" s="767"/>
      <c r="DU1273" s="767"/>
      <c r="DV1273" s="767"/>
      <c r="DW1273" s="767"/>
      <c r="DX1273" s="767"/>
      <c r="DY1273" s="767"/>
      <c r="DZ1273" s="767"/>
      <c r="EA1273" s="767"/>
      <c r="EB1273" s="767"/>
      <c r="EC1273" s="767"/>
      <c r="ED1273" s="767"/>
      <c r="EE1273" s="767"/>
      <c r="EF1273" s="767"/>
      <c r="EG1273" s="767"/>
      <c r="EH1273" s="767"/>
      <c r="EI1273" s="767"/>
      <c r="EJ1273" s="767"/>
      <c r="EK1273" s="767"/>
      <c r="EL1273" s="767"/>
      <c r="EM1273" s="767"/>
      <c r="EN1273" s="767"/>
      <c r="EO1273" s="767"/>
      <c r="EP1273" s="767"/>
      <c r="EQ1273" s="767"/>
      <c r="ER1273" s="767"/>
      <c r="ES1273" s="767"/>
      <c r="ET1273" s="767"/>
      <c r="EU1273" s="767"/>
      <c r="EV1273" s="767"/>
      <c r="EW1273" s="767"/>
      <c r="EX1273" s="767"/>
      <c r="EY1273" s="767"/>
      <c r="EZ1273" s="767"/>
      <c r="FA1273" s="767"/>
      <c r="FB1273" s="767"/>
      <c r="FC1273" s="767"/>
      <c r="FD1273" s="767"/>
      <c r="FE1273" s="767"/>
      <c r="FF1273" s="767"/>
      <c r="FG1273" s="767"/>
      <c r="FH1273" s="767"/>
      <c r="FI1273" s="767"/>
      <c r="FJ1273" s="767"/>
      <c r="FK1273" s="767"/>
      <c r="FL1273" s="767"/>
      <c r="FM1273" s="767"/>
      <c r="FN1273" s="767"/>
      <c r="FO1273" s="767"/>
      <c r="FP1273" s="767"/>
      <c r="FQ1273" s="767"/>
      <c r="FR1273" s="767"/>
      <c r="FS1273" s="767"/>
      <c r="FT1273" s="767"/>
      <c r="FU1273" s="767"/>
      <c r="FV1273" s="767"/>
      <c r="FW1273" s="767"/>
      <c r="FX1273" s="767"/>
      <c r="FY1273" s="767"/>
      <c r="FZ1273" s="767"/>
      <c r="GA1273" s="767"/>
      <c r="GB1273" s="767"/>
      <c r="GC1273" s="767"/>
      <c r="GD1273" s="767"/>
      <c r="GE1273" s="767"/>
      <c r="GF1273" s="767"/>
      <c r="GG1273" s="767"/>
      <c r="GH1273" s="767"/>
      <c r="GI1273" s="767"/>
      <c r="GJ1273" s="767"/>
      <c r="GK1273" s="767"/>
      <c r="GL1273" s="767"/>
      <c r="GM1273" s="767"/>
      <c r="GN1273" s="767"/>
      <c r="GO1273" s="767"/>
      <c r="GP1273" s="767"/>
      <c r="GQ1273" s="767"/>
      <c r="GR1273" s="767"/>
      <c r="GS1273" s="767"/>
      <c r="GT1273" s="767"/>
      <c r="GU1273" s="767"/>
      <c r="GV1273" s="767"/>
      <c r="GW1273" s="767"/>
      <c r="GX1273" s="767"/>
      <c r="GY1273" s="767"/>
      <c r="GZ1273" s="767"/>
      <c r="HA1273" s="767"/>
      <c r="HB1273" s="767"/>
      <c r="HC1273" s="767"/>
    </row>
    <row r="1274" spans="1:211" s="864" customFormat="1" ht="13.9" hidden="1" customHeight="1">
      <c r="A1274" s="307"/>
      <c r="B1274" s="351"/>
      <c r="C1274" s="971" t="str">
        <f>IF('1C TSspéc20'!P$17&lt;&gt;0,'1C TSspéc20'!$B$12,"")</f>
        <v/>
      </c>
      <c r="D1274" s="972"/>
      <c r="E1274" s="973"/>
      <c r="F1274" s="93">
        <f>IF(AND($C1274='1C TSspéc20'!$B$12,'1C TSspéc20'!$B$16="spécifiques",'1C TSspéc20'!$P$17&lt;&gt;""),'1C TSspéc20'!$P$21,"")</f>
        <v>0</v>
      </c>
      <c r="G1274" s="842"/>
      <c r="H1274" s="745">
        <v>0.21</v>
      </c>
      <c r="I1274" s="747">
        <v>1</v>
      </c>
      <c r="J1274" s="312"/>
      <c r="K1274" s="680">
        <f t="shared" si="299"/>
        <v>0</v>
      </c>
      <c r="L1274" s="556">
        <f>IF(OR('1C TSspéc20'!$B$12="",'1C TSspéc20'!P$30=0),0,IF(AND('1C TSspéc20'!$B$12&lt;&gt;"",$K$2="Pôle",'1C TSspéc20'!$C$12="OUI"),(('1C TSspéc20'!P$22+'1C TSspéc20'!P$23+'1C TSspéc20'!P$24+'1C TSspéc20'!P$25+'1C TSspéc20'!P$29)/'1C TSspéc20'!P$17),IF(AND('1C TSspéc20'!$B$12&lt;&gt;"",$K$2="Pôle",'1C TSspéc20'!$C$12="NON"),(('1C TSspéc20'!P$22+'1C TSspéc20'!P$23+'1C TSspéc20'!P$24+'1C TSspéc20'!P$25+'1C TSspéc20'!P$29)/'1C TSspéc20'!P$30),IF(AND('1C TSspéc20'!$B$12&lt;&gt;"",$K$2&lt;&gt;"Pôle",'1C TSspéc20'!$C$12="OUI"),(('1C TSspéc20'!P$22+'1C TSspéc20'!P$23+'1C TSspéc20'!P$24+'1C TSspéc20'!P$25+'1C TSspéc20'!P$26+'1C TSspéc20'!P$27+'1C TSspéc20'!P$28+'1C TSspéc20'!P$29)/'1C TSspéc20'!P$17),IF(AND('1C TSspéc20'!$B$12&lt;&gt;"",$K$2&lt;&gt;"Pôle",'1C TSspéc20'!$C$12="NON"),(('1C TSspéc20'!P$22+'1C TSspéc20'!P$23+'1C TSspéc20'!P$24+'1C TSspéc20'!P$25+'1C TSspéc20'!P$26+'1C TSspéc20'!P$27+'1C TSspéc20'!P$28+'1C TSspéc20'!P$29)/'1C TSspéc20'!P$30))))))</f>
        <v>0</v>
      </c>
      <c r="M1274" s="556">
        <f>IF(OR('1C TSspéc20'!$B$12="",'1C TSspéc20'!P$30=0),0,IF(AND('1C TSspéc20'!$B$12&lt;&gt;"",$K$2="Pôle",'1C TSspéc20'!$C$12="OUI"),(('1C TSspéc20'!P$26+'1C TSspéc20'!P$27+'1C TSspéc20'!P$28)/'1C TSspéc20'!P$17),IF(AND('1C TSspéc20'!$B$12&lt;&gt;"",$K$2="Pôle",'1C TSspéc20'!$C$12="NON"),(('1C TSspéc20'!P$26+'1C TSspéc20'!P$27+'1C TSspéc20'!P$28)/'1C TSspéc20'!P$30),IF(AND('1C TSspéc20'!$B$12&lt;&gt;"",$K$2&lt;&gt;"Pôle"),0))))</f>
        <v>0</v>
      </c>
      <c r="N1274" s="557">
        <f>IF(AND('1C TSspéc20'!$B$12&lt;&gt;0,'1C TSspéc20'!$P$30&lt;&gt;0),L1274+M1274,0)</f>
        <v>0</v>
      </c>
      <c r="O1274" s="893" t="str">
        <f>IF(AND('1C TSspéc20'!$P$17&lt;&gt;0,'1C TSspéc20'!$C$12="OUI"),'1C TSspéc20'!$P$35/'1C TSspéc20'!$P$17,"")</f>
        <v/>
      </c>
      <c r="P1274" s="543" t="str">
        <f>IF(AND('1C TSspéc20'!$P$17&lt;&gt;0,'1C TSspéc20'!$C$12="OUI"),'1C TSspéc20'!$P$36/'1C TSspéc20'!$P$17,"")</f>
        <v/>
      </c>
      <c r="Q1274" s="543" t="str">
        <f>IF(AND('1C TSspéc20'!$P$17&lt;&gt;0,'1C TSspéc20'!$C$12="OUI"),'1C TSspéc20'!$P$37/'1C TSspéc20'!$P$17,"")</f>
        <v/>
      </c>
      <c r="R1274" s="543" t="str">
        <f>IF(AND('1C TSspéc20'!$P$17&lt;&gt;0,'1C TSspéc20'!$C$12="OUI"),'1C TSspéc20'!$P$38/'1C TSspéc20'!$P$17,"")</f>
        <v/>
      </c>
      <c r="S1274" s="543" t="str">
        <f>IF(AND('1C TSspéc20'!$P$17&lt;&gt;0,'1C TSspéc20'!$C$12="OUI"),'1C TSspéc20'!$P$39/'1C TSspéc20'!$P$17,"")</f>
        <v/>
      </c>
      <c r="T1274" s="543" t="str">
        <f>IF(AND('1C TSspéc20'!$P$17&lt;&gt;0,'1C TSspéc20'!$C$12="OUI"),'1C TSspéc20'!$P$40/'1C TSspéc20'!$P$17,"")</f>
        <v/>
      </c>
      <c r="U1274" s="543" t="str">
        <f>IF(AND('1C TSspéc20'!$P$17&lt;&gt;0,'1C TSspéc20'!$C$12="OUI"),'1C TSspéc20'!$P$41/'1C TSspéc20'!$P$17,"")</f>
        <v/>
      </c>
      <c r="V1274" s="543" t="str">
        <f>IF(AND('1C TSspéc20'!$P$17&lt;&gt;0,'1C TSspéc20'!$C$12="OUI"),'1C TSspéc20'!$P$42/'1C TSspéc20'!$P$17,"")</f>
        <v/>
      </c>
      <c r="W1274" s="543" t="str">
        <f>IF(AND('1C TSspéc20'!$P$17&lt;&gt;0,'1C TSspéc20'!$C$12="OUI"),'1C TSspéc20'!$P$43/'1C TSspéc20'!$P$17,"")</f>
        <v/>
      </c>
      <c r="X1274" s="543" t="str">
        <f>IF(AND('1C TSspéc20'!$P$17&lt;&gt;0,'1C TSspéc20'!$C$12="OUI"),'1C TSspéc20'!$P$44/'1C TSspéc20'!$P$17,"")</f>
        <v/>
      </c>
      <c r="Y1274" s="543" t="str">
        <f>IF(AND('1C TSspéc20'!$P$17&lt;&gt;0,'1C TSspéc20'!$C$12="OUI"),'1C TSspéc20'!$P$45/'1C TSspéc20'!$P$17,"")</f>
        <v/>
      </c>
      <c r="Z1274" s="543" t="str">
        <f>IF(AND('1C TSspéc20'!$P$17&lt;&gt;0,'1C TSspéc20'!$C$12="OUI"),'1C TSspéc20'!$P$46/'1C TSspéc20'!$P$17,"")</f>
        <v/>
      </c>
      <c r="AA1274" s="543" t="str">
        <f>IF(AND('1C TSspéc20'!$P$17&lt;&gt;0,'1C TSspéc20'!$C$12="OUI"),'1C TSspéc20'!$P$47/'1C TSspéc20'!$P$17,"")</f>
        <v/>
      </c>
      <c r="AB1274" s="543" t="str">
        <f>IF(AND('1C TSspéc20'!$P$17&lt;&gt;0,'1C TSspéc20'!$C$12="OUI"),'1C TSspéc20'!$P$48/'1C TSspéc20'!$P$17,"")</f>
        <v/>
      </c>
      <c r="AC1274" s="543" t="str">
        <f>IF(AND('1C TSspéc20'!$P$17&lt;&gt;0,'1C TSspéc20'!$C$12="OUI"),'1C TSspéc20'!$P$49/'1C TSspéc20'!$P$17,"")</f>
        <v/>
      </c>
      <c r="AD1274" s="543" t="str">
        <f>IF(AND('1C TSspéc20'!$P$17&lt;&gt;0,'1C TSspéc20'!$C$12="OUI"),'1C TSspéc20'!$P$50/'1C TSspéc20'!$P$17,"")</f>
        <v/>
      </c>
      <c r="AE1274" s="543" t="str">
        <f>IF(AND('1C TSspéc20'!$P$17&lt;&gt;0,'1C TSspéc20'!$C$12="OUI"),'1C TSspéc20'!$P$51/'1C TSspéc20'!$P$17,"")</f>
        <v/>
      </c>
      <c r="AF1274" s="543" t="str">
        <f>IF(AND('1C TSspéc20'!$P$17&lt;&gt;0,'1C TSspéc20'!$C$12="OUI"),'1C TSspéc20'!$P$52/'1C TSspéc20'!$P$17,"")</f>
        <v/>
      </c>
      <c r="AG1274" s="543" t="str">
        <f>IF(AND('1C TSspéc20'!$P$17&lt;&gt;0,'1C TSspéc20'!$C$12="OUI"),'1C TSspéc20'!$P$53/'1C TSspéc20'!$P$17,"")</f>
        <v/>
      </c>
      <c r="AH1274" s="543" t="str">
        <f>IF(AND('1C TSspéc20'!$P$17&lt;&gt;0,'1C TSspéc20'!$C$12="OUI"),'1C TSspéc20'!$P$54/'1C TSspéc20'!$P$17,"")</f>
        <v/>
      </c>
      <c r="AI1274" s="543" t="str">
        <f>IF(AND('1C TSspéc20'!$P$17&lt;&gt;0,'1C TSspéc20'!$C$12="OUI"),'1C TSspéc20'!$P$55/'1C TSspéc20'!$P$17,"")</f>
        <v/>
      </c>
      <c r="AJ1274" s="543" t="str">
        <f>IF(AND('1C TSspéc20'!$P$17&lt;&gt;0,'1C TSspéc20'!$C$12="OUI"),'1C TSspéc20'!$P$56/'1C TSspéc20'!$P$17,"")</f>
        <v/>
      </c>
      <c r="AK1274" s="543" t="str">
        <f>IF(AND('1C TSspéc20'!$P$17&lt;&gt;0,'1C TSspéc20'!$C$12="OUI"),'1C TSspéc20'!$P$57/'1C TSspéc20'!$P$17,"")</f>
        <v/>
      </c>
      <c r="AL1274" s="72">
        <f>IF(AND('1C TSspéc20'!$P$17&lt;&gt;0,'1C TSspéc20'!$C$12="OUI"),N1274+AK1274,N1274)</f>
        <v>0</v>
      </c>
      <c r="AM1274" s="417">
        <f t="shared" si="332"/>
        <v>0</v>
      </c>
      <c r="AN1274" s="417">
        <f t="shared" si="333"/>
        <v>0</v>
      </c>
      <c r="AO1274" s="418" t="str">
        <f>IF(AND('1C TSspéc20'!$P$17&lt;&gt;0,'1C TSspéc20'!$P$30&lt;&gt;0),AM1274+AN1274,"")</f>
        <v/>
      </c>
      <c r="AP1274" s="573" t="str">
        <f>IF(AND('1C TSspéc20'!$P$17&lt;&gt;0,'1C TSspéc20'!$P$30&lt;&gt;0),AM1274-AR1274,"")</f>
        <v/>
      </c>
      <c r="AQ1274" s="583">
        <f t="shared" si="334"/>
        <v>0</v>
      </c>
      <c r="AR1274" s="596"/>
      <c r="AS1274" s="102"/>
      <c r="AT1274" s="27" t="str">
        <f>IF(('1C TSspéc20'!P$17*FICHE!$C$14&lt;J1274),"Forfait limité à "&amp;FICHE!$C$14&amp;"€/jour","")</f>
        <v/>
      </c>
      <c r="AU1274" s="592"/>
      <c r="AV1274" s="824"/>
      <c r="AW1274" s="824"/>
      <c r="AX1274" s="824"/>
      <c r="AY1274" s="824"/>
      <c r="AZ1274" s="824"/>
      <c r="BA1274" s="767"/>
      <c r="BB1274" s="767"/>
      <c r="BC1274" s="767"/>
      <c r="BD1274" s="767"/>
      <c r="BE1274" s="767"/>
      <c r="BF1274" s="767"/>
      <c r="BG1274" s="767"/>
      <c r="BH1274" s="767"/>
      <c r="BI1274" s="767"/>
      <c r="BJ1274" s="767"/>
      <c r="BK1274" s="767"/>
      <c r="BL1274" s="767"/>
      <c r="BM1274" s="767"/>
      <c r="BN1274" s="767"/>
      <c r="BO1274" s="767"/>
      <c r="BP1274" s="767"/>
      <c r="BQ1274" s="767"/>
      <c r="BR1274" s="767"/>
      <c r="BS1274" s="767"/>
      <c r="BT1274" s="767"/>
      <c r="BU1274" s="767"/>
      <c r="BV1274" s="767"/>
      <c r="BW1274" s="767"/>
      <c r="BX1274" s="767"/>
      <c r="BY1274" s="767"/>
      <c r="BZ1274" s="767"/>
      <c r="CA1274" s="767"/>
      <c r="CB1274" s="767"/>
      <c r="CC1274" s="767"/>
      <c r="CD1274" s="767"/>
      <c r="CE1274" s="767"/>
      <c r="CF1274" s="767"/>
      <c r="CG1274" s="767"/>
      <c r="CH1274" s="767"/>
      <c r="CI1274" s="767"/>
      <c r="CJ1274" s="767"/>
      <c r="CK1274" s="767"/>
      <c r="CL1274" s="767"/>
      <c r="CM1274" s="767"/>
      <c r="CN1274" s="767"/>
      <c r="CO1274" s="767"/>
      <c r="CP1274" s="767"/>
      <c r="CQ1274" s="767"/>
      <c r="CR1274" s="767"/>
      <c r="CS1274" s="767"/>
      <c r="CT1274" s="767"/>
      <c r="CU1274" s="767"/>
      <c r="CV1274" s="767"/>
      <c r="CW1274" s="767"/>
      <c r="CX1274" s="767"/>
      <c r="CY1274" s="767"/>
      <c r="CZ1274" s="767"/>
      <c r="DA1274" s="767"/>
      <c r="DB1274" s="767"/>
      <c r="DC1274" s="767"/>
      <c r="DD1274" s="767"/>
      <c r="DE1274" s="767"/>
      <c r="DF1274" s="767"/>
      <c r="DG1274" s="767"/>
      <c r="DH1274" s="767"/>
      <c r="DI1274" s="767"/>
      <c r="DJ1274" s="767"/>
      <c r="DK1274" s="767"/>
      <c r="DL1274" s="767"/>
      <c r="DM1274" s="767"/>
      <c r="DN1274" s="767"/>
      <c r="DO1274" s="767"/>
      <c r="DP1274" s="767"/>
      <c r="DQ1274" s="767"/>
      <c r="DR1274" s="767"/>
      <c r="DS1274" s="767"/>
      <c r="DT1274" s="767"/>
      <c r="DU1274" s="767"/>
      <c r="DV1274" s="767"/>
      <c r="DW1274" s="767"/>
      <c r="DX1274" s="767"/>
      <c r="DY1274" s="767"/>
      <c r="DZ1274" s="767"/>
      <c r="EA1274" s="767"/>
      <c r="EB1274" s="767"/>
      <c r="EC1274" s="767"/>
      <c r="ED1274" s="767"/>
      <c r="EE1274" s="767"/>
      <c r="EF1274" s="767"/>
      <c r="EG1274" s="767"/>
      <c r="EH1274" s="767"/>
      <c r="EI1274" s="767"/>
      <c r="EJ1274" s="767"/>
      <c r="EK1274" s="767"/>
      <c r="EL1274" s="767"/>
      <c r="EM1274" s="767"/>
      <c r="EN1274" s="767"/>
      <c r="EO1274" s="767"/>
      <c r="EP1274" s="767"/>
      <c r="EQ1274" s="767"/>
      <c r="ER1274" s="767"/>
      <c r="ES1274" s="767"/>
      <c r="ET1274" s="767"/>
      <c r="EU1274" s="767"/>
      <c r="EV1274" s="767"/>
      <c r="EW1274" s="767"/>
      <c r="EX1274" s="767"/>
      <c r="EY1274" s="767"/>
      <c r="EZ1274" s="767"/>
      <c r="FA1274" s="767"/>
      <c r="FB1274" s="767"/>
      <c r="FC1274" s="767"/>
      <c r="FD1274" s="767"/>
      <c r="FE1274" s="767"/>
      <c r="FF1274" s="767"/>
      <c r="FG1274" s="767"/>
      <c r="FH1274" s="767"/>
      <c r="FI1274" s="767"/>
      <c r="FJ1274" s="767"/>
      <c r="FK1274" s="767"/>
      <c r="FL1274" s="767"/>
      <c r="FM1274" s="767"/>
      <c r="FN1274" s="767"/>
      <c r="FO1274" s="767"/>
      <c r="FP1274" s="767"/>
      <c r="FQ1274" s="767"/>
      <c r="FR1274" s="767"/>
      <c r="FS1274" s="767"/>
      <c r="FT1274" s="767"/>
      <c r="FU1274" s="767"/>
      <c r="FV1274" s="767"/>
      <c r="FW1274" s="767"/>
      <c r="FX1274" s="767"/>
      <c r="FY1274" s="767"/>
      <c r="FZ1274" s="767"/>
      <c r="GA1274" s="767"/>
      <c r="GB1274" s="767"/>
      <c r="GC1274" s="767"/>
      <c r="GD1274" s="767"/>
      <c r="GE1274" s="767"/>
      <c r="GF1274" s="767"/>
      <c r="GG1274" s="767"/>
      <c r="GH1274" s="767"/>
      <c r="GI1274" s="767"/>
      <c r="GJ1274" s="767"/>
      <c r="GK1274" s="767"/>
      <c r="GL1274" s="767"/>
      <c r="GM1274" s="767"/>
      <c r="GN1274" s="767"/>
      <c r="GO1274" s="767"/>
      <c r="GP1274" s="767"/>
      <c r="GQ1274" s="767"/>
      <c r="GR1274" s="767"/>
      <c r="GS1274" s="767"/>
      <c r="GT1274" s="767"/>
      <c r="GU1274" s="767"/>
      <c r="GV1274" s="767"/>
      <c r="GW1274" s="767"/>
      <c r="GX1274" s="767"/>
      <c r="GY1274" s="767"/>
      <c r="GZ1274" s="767"/>
      <c r="HA1274" s="767"/>
      <c r="HB1274" s="767"/>
      <c r="HC1274" s="767"/>
    </row>
    <row r="1275" spans="1:211" s="864" customFormat="1" ht="13.9" hidden="1" customHeight="1">
      <c r="A1275" s="307"/>
      <c r="B1275" s="351"/>
      <c r="C1275" s="971" t="str">
        <f>IF('1C TSspéc20'!Q$17&lt;&gt;0,'1C TSspéc20'!$B$12,"")</f>
        <v/>
      </c>
      <c r="D1275" s="972"/>
      <c r="E1275" s="973"/>
      <c r="F1275" s="93">
        <f>IF(AND($C1275='1C TSspéc20'!$B$12,'1C TSspéc20'!$B$16="spécifiques",'1C TSspéc20'!$Q$17&lt;&gt;""),'1C TSspéc20'!$Q$21,"")</f>
        <v>0</v>
      </c>
      <c r="G1275" s="863"/>
      <c r="H1275" s="745">
        <v>0.21</v>
      </c>
      <c r="I1275" s="747">
        <v>1</v>
      </c>
      <c r="J1275" s="312"/>
      <c r="K1275" s="680">
        <f t="shared" si="299"/>
        <v>0</v>
      </c>
      <c r="L1275" s="556">
        <f>IF(OR('1C TSspéc20'!$B$12="",'1C TSspéc20'!Q$30=0),0,IF(AND('1C TSspéc20'!$B$12&lt;&gt;"",$K$2="Pôle",'1C TSspéc20'!$C$12="OUI"),(('1C TSspéc20'!Q$22+'1C TSspéc20'!Q$23+'1C TSspéc20'!Q$24+'1C TSspéc20'!Q$25+'1C TSspéc20'!Q$29)/'1C TSspéc20'!Q$17),IF(AND('1C TSspéc20'!$B$12&lt;&gt;"",$K$2="Pôle",'1C TSspéc20'!$C$12="NON"),(('1C TSspéc20'!Q$22+'1C TSspéc20'!Q$23+'1C TSspéc20'!Q$24+'1C TSspéc20'!Q$25+'1C TSspéc20'!Q$29)/'1C TSspéc20'!Q$30),IF(AND('1C TSspéc20'!$B$12&lt;&gt;"",$K$2&lt;&gt;"Pôle",'1C TSspéc20'!$C$12="OUI"),(('1C TSspéc20'!Q$22+'1C TSspéc20'!Q$23+'1C TSspéc20'!Q$24+'1C TSspéc20'!Q$25+'1C TSspéc20'!Q$26+'1C TSspéc20'!Q$27+'1C TSspéc20'!Q$28+'1C TSspéc20'!Q$29)/'1C TSspéc20'!Q$17),IF(AND('1C TSspéc20'!$B$12&lt;&gt;"",$K$2&lt;&gt;"Pôle",'1C TSspéc20'!$C$12="NON"),(('1C TSspéc20'!Q$22+'1C TSspéc20'!Q$23+'1C TSspéc20'!Q$24+'1C TSspéc20'!Q$25+'1C TSspéc20'!Q$26+'1C TSspéc20'!Q$27+'1C TSspéc20'!Q$28+'1C TSspéc20'!Q$29)/'1C TSspéc20'!Q$30))))))</f>
        <v>0</v>
      </c>
      <c r="M1275" s="556">
        <f>IF(OR('1C TSspéc20'!$B$12="",'1C TSspéc20'!Q$30=0),0,IF(AND('1C TSspéc20'!$B$12&lt;&gt;"",$K$2="Pôle",'1C TSspéc20'!$C$12="OUI"),(('1C TSspéc20'!Q$26+'1C TSspéc20'!Q$27+'1C TSspéc20'!Q$28)/'1C TSspéc20'!Q$17),IF(AND('1C TSspéc20'!$B$12&lt;&gt;"",$K$2="Pôle",'1C TSspéc20'!$C$12="NON"),(('1C TSspéc20'!Q$26+'1C TSspéc20'!Q$27+'1C TSspéc20'!Q$28)/'1C TSspéc20'!Q$30),IF(AND('1C TSspéc20'!$B$12&lt;&gt;"",$K$2&lt;&gt;"Pôle"),0))))</f>
        <v>0</v>
      </c>
      <c r="N1275" s="557">
        <f>IF(AND('1C TSspéc20'!$B$12&lt;&gt;0,'1C TSspéc20'!$Q$30&lt;&gt;0),L1275+M1275,0)</f>
        <v>0</v>
      </c>
      <c r="O1275" s="893" t="str">
        <f>IF(AND('1C TSspéc20'!$Q$17&lt;&gt;0,'1C TSspéc20'!$C$12="OUI"),'1C TSspéc20'!$Q$35/'1C TSspéc20'!$Q$17,"")</f>
        <v/>
      </c>
      <c r="P1275" s="543" t="str">
        <f>IF(AND('1C TSspéc20'!$Q$17&lt;&gt;0,'1C TSspéc20'!$C$12="OUI"),'1C TSspéc20'!$Q$36/'1C TSspéc20'!$Q$17,"")</f>
        <v/>
      </c>
      <c r="Q1275" s="543" t="str">
        <f>IF(AND('1C TSspéc20'!$Q$17&lt;&gt;0,'1C TSspéc20'!$C$12="OUI"),'1C TSspéc20'!$Q$37/'1C TSspéc20'!$Q$17,"")</f>
        <v/>
      </c>
      <c r="R1275" s="543" t="str">
        <f>IF(AND('1C TSspéc20'!$Q$17&lt;&gt;0,'1C TSspéc20'!$C$12="OUI"),'1C TSspéc20'!$Q$38/'1C TSspéc20'!$Q$17,"")</f>
        <v/>
      </c>
      <c r="S1275" s="543" t="str">
        <f>IF(AND('1C TSspéc20'!$Q$17&lt;&gt;0,'1C TSspéc20'!$C$12="OUI"),'1C TSspéc20'!$Q$39/'1C TSspéc20'!$Q$17,"")</f>
        <v/>
      </c>
      <c r="T1275" s="543" t="str">
        <f>IF(AND('1C TSspéc20'!$Q$17&lt;&gt;0,'1C TSspéc20'!$C$12="OUI"),'1C TSspéc20'!$Q$40/'1C TSspéc20'!$Q$17,"")</f>
        <v/>
      </c>
      <c r="U1275" s="543" t="str">
        <f>IF(AND('1C TSspéc20'!$Q$17&lt;&gt;0,'1C TSspéc20'!$C$12="OUI"),'1C TSspéc20'!$Q$41/'1C TSspéc20'!$Q$17,"")</f>
        <v/>
      </c>
      <c r="V1275" s="543" t="str">
        <f>IF(AND('1C TSspéc20'!$Q$17&lt;&gt;0,'1C TSspéc20'!$C$12="OUI"),'1C TSspéc20'!$Q$42/'1C TSspéc20'!$Q$17,"")</f>
        <v/>
      </c>
      <c r="W1275" s="543" t="str">
        <f>IF(AND('1C TSspéc20'!$Q$17&lt;&gt;0,'1C TSspéc20'!$C$12="OUI"),'1C TSspéc20'!$Q$43/'1C TSspéc20'!$Q$17,"")</f>
        <v/>
      </c>
      <c r="X1275" s="543" t="str">
        <f>IF(AND('1C TSspéc20'!$Q$17&lt;&gt;0,'1C TSspéc20'!$C$12="OUI"),'1C TSspéc20'!$Q$44/'1C TSspéc20'!$Q$17,"")</f>
        <v/>
      </c>
      <c r="Y1275" s="543" t="str">
        <f>IF(AND('1C TSspéc20'!$Q$17&lt;&gt;0,'1C TSspéc20'!$C$12="OUI"),'1C TSspéc20'!$Q$45/'1C TSspéc20'!$Q$17,"")</f>
        <v/>
      </c>
      <c r="Z1275" s="543" t="str">
        <f>IF(AND('1C TSspéc20'!$Q$17&lt;&gt;0,'1C TSspéc20'!$C$12="OUI"),'1C TSspéc20'!$Q$46/'1C TSspéc20'!$Q$17,"")</f>
        <v/>
      </c>
      <c r="AA1275" s="543" t="str">
        <f>IF(AND('1C TSspéc20'!$Q$17&lt;&gt;0,'1C TSspéc20'!$C$12="OUI"),'1C TSspéc20'!$Q$47/'1C TSspéc20'!$Q$17,"")</f>
        <v/>
      </c>
      <c r="AB1275" s="543" t="str">
        <f>IF(AND('1C TSspéc20'!$Q$17&lt;&gt;0,'1C TSspéc20'!$C$12="OUI"),'1C TSspéc20'!$Q$48/'1C TSspéc20'!$Q$17,"")</f>
        <v/>
      </c>
      <c r="AC1275" s="543" t="str">
        <f>IF(AND('1C TSspéc20'!$Q$17&lt;&gt;0,'1C TSspéc20'!$C$12="OUI"),'1C TSspéc20'!$Q$49/'1C TSspéc20'!$Q$17,"")</f>
        <v/>
      </c>
      <c r="AD1275" s="543" t="str">
        <f>IF(AND('1C TSspéc20'!$Q$17&lt;&gt;0,'1C TSspéc20'!$C$12="OUI"),'1C TSspéc20'!$Q$50/'1C TSspéc20'!$Q$17,"")</f>
        <v/>
      </c>
      <c r="AE1275" s="543" t="str">
        <f>IF(AND('1C TSspéc20'!$Q$17&lt;&gt;0,'1C TSspéc20'!$C$12="OUI"),'1C TSspéc20'!$Q$51/'1C TSspéc20'!$Q$17,"")</f>
        <v/>
      </c>
      <c r="AF1275" s="543" t="str">
        <f>IF(AND('1C TSspéc20'!$Q$17&lt;&gt;0,'1C TSspéc20'!$C$12="OUI"),'1C TSspéc20'!$Q$52/'1C TSspéc20'!$Q$17,"")</f>
        <v/>
      </c>
      <c r="AG1275" s="543" t="str">
        <f>IF(AND('1C TSspéc20'!$Q$17&lt;&gt;0,'1C TSspéc20'!$C$12="OUI"),'1C TSspéc20'!$Q$53/'1C TSspéc20'!$Q$17,"")</f>
        <v/>
      </c>
      <c r="AH1275" s="543" t="str">
        <f>IF(AND('1C TSspéc20'!$Q$17&lt;&gt;0,'1C TSspéc20'!$C$12="OUI"),'1C TSspéc20'!$Q$54/'1C TSspéc20'!$Q$17,"")</f>
        <v/>
      </c>
      <c r="AI1275" s="543" t="str">
        <f>IF(AND('1C TSspéc20'!$Q$17&lt;&gt;0,'1C TSspéc20'!$C$12="OUI"),'1C TSspéc20'!$Q$55/'1C TSspéc20'!$Q$17,"")</f>
        <v/>
      </c>
      <c r="AJ1275" s="543" t="str">
        <f>IF(AND('1C TSspéc20'!$Q$17&lt;&gt;0,'1C TSspéc20'!$C$12="OUI"),'1C TSspéc20'!$Q$56/'1C TSspéc20'!$Q$17,"")</f>
        <v/>
      </c>
      <c r="AK1275" s="543" t="str">
        <f>IF(AND('1C TSspéc20'!$Q$17&lt;&gt;0,'1C TSspéc20'!$C$12="OUI"),'1C TSspéc20'!$Q$57/'1C TSspéc20'!$Q$17,"")</f>
        <v/>
      </c>
      <c r="AL1275" s="72">
        <f>IF(AND('1C TSspéc20'!$Q$17&lt;&gt;0,'1C TSspéc20'!$C$12="OUI"),N1275+AK1275,N1275)</f>
        <v>0</v>
      </c>
      <c r="AM1275" s="417">
        <f t="shared" si="332"/>
        <v>0</v>
      </c>
      <c r="AN1275" s="417">
        <f t="shared" si="333"/>
        <v>0</v>
      </c>
      <c r="AO1275" s="418" t="str">
        <f>IF(AND('1C TSspéc20'!$Q$17&lt;&gt;0,'1C TSspéc20'!$Q$30&lt;&gt;0),AM1275+AN1275,"")</f>
        <v/>
      </c>
      <c r="AP1275" s="573" t="str">
        <f>IF(AND('1C TSspéc20'!$Q$17&lt;&gt;0,'1C TSspéc20'!$Q$30&lt;&gt;0),AM1275-AR1275,"")</f>
        <v/>
      </c>
      <c r="AQ1275" s="583">
        <f t="shared" si="334"/>
        <v>0</v>
      </c>
      <c r="AR1275" s="596"/>
      <c r="AS1275" s="102"/>
      <c r="AT1275" s="27" t="str">
        <f>IF(('1C TSspéc20'!Q$17*FICHE!$C$14&lt;J1275),"Forfait limité à "&amp;FICHE!$C$14&amp;"€/jour","")</f>
        <v/>
      </c>
      <c r="AU1275" s="592"/>
      <c r="AV1275" s="824"/>
      <c r="AW1275" s="824"/>
      <c r="AX1275" s="824"/>
      <c r="AY1275" s="824"/>
      <c r="AZ1275" s="824"/>
      <c r="BA1275" s="767"/>
      <c r="BB1275" s="767"/>
      <c r="BC1275" s="767"/>
      <c r="BD1275" s="767"/>
      <c r="BE1275" s="767"/>
      <c r="BF1275" s="767"/>
      <c r="BG1275" s="767"/>
      <c r="BH1275" s="767"/>
      <c r="BI1275" s="767"/>
      <c r="BJ1275" s="767"/>
      <c r="BK1275" s="767"/>
      <c r="BL1275" s="767"/>
      <c r="BM1275" s="767"/>
      <c r="BN1275" s="767"/>
      <c r="BO1275" s="767"/>
      <c r="BP1275" s="767"/>
      <c r="BQ1275" s="767"/>
      <c r="BR1275" s="767"/>
      <c r="BS1275" s="767"/>
      <c r="BT1275" s="767"/>
      <c r="BU1275" s="767"/>
      <c r="BV1275" s="767"/>
      <c r="BW1275" s="767"/>
      <c r="BX1275" s="767"/>
      <c r="BY1275" s="767"/>
      <c r="BZ1275" s="767"/>
      <c r="CA1275" s="767"/>
      <c r="CB1275" s="767"/>
      <c r="CC1275" s="767"/>
      <c r="CD1275" s="767"/>
      <c r="CE1275" s="767"/>
      <c r="CF1275" s="767"/>
      <c r="CG1275" s="767"/>
      <c r="CH1275" s="767"/>
      <c r="CI1275" s="767"/>
      <c r="CJ1275" s="767"/>
      <c r="CK1275" s="767"/>
      <c r="CL1275" s="767"/>
      <c r="CM1275" s="767"/>
      <c r="CN1275" s="767"/>
      <c r="CO1275" s="767"/>
      <c r="CP1275" s="767"/>
      <c r="CQ1275" s="767"/>
      <c r="CR1275" s="767"/>
      <c r="CS1275" s="767"/>
      <c r="CT1275" s="767"/>
      <c r="CU1275" s="767"/>
      <c r="CV1275" s="767"/>
      <c r="CW1275" s="767"/>
      <c r="CX1275" s="767"/>
      <c r="CY1275" s="767"/>
      <c r="CZ1275" s="767"/>
      <c r="DA1275" s="767"/>
      <c r="DB1275" s="767"/>
      <c r="DC1275" s="767"/>
      <c r="DD1275" s="767"/>
      <c r="DE1275" s="767"/>
      <c r="DF1275" s="767"/>
      <c r="DG1275" s="767"/>
      <c r="DH1275" s="767"/>
      <c r="DI1275" s="767"/>
      <c r="DJ1275" s="767"/>
      <c r="DK1275" s="767"/>
      <c r="DL1275" s="767"/>
      <c r="DM1275" s="767"/>
      <c r="DN1275" s="767"/>
      <c r="DO1275" s="767"/>
      <c r="DP1275" s="767"/>
      <c r="DQ1275" s="767"/>
      <c r="DR1275" s="767"/>
      <c r="DS1275" s="767"/>
      <c r="DT1275" s="767"/>
      <c r="DU1275" s="767"/>
      <c r="DV1275" s="767"/>
      <c r="DW1275" s="767"/>
      <c r="DX1275" s="767"/>
      <c r="DY1275" s="767"/>
      <c r="DZ1275" s="767"/>
      <c r="EA1275" s="767"/>
      <c r="EB1275" s="767"/>
      <c r="EC1275" s="767"/>
      <c r="ED1275" s="767"/>
      <c r="EE1275" s="767"/>
      <c r="EF1275" s="767"/>
      <c r="EG1275" s="767"/>
      <c r="EH1275" s="767"/>
      <c r="EI1275" s="767"/>
      <c r="EJ1275" s="767"/>
      <c r="EK1275" s="767"/>
      <c r="EL1275" s="767"/>
      <c r="EM1275" s="767"/>
      <c r="EN1275" s="767"/>
      <c r="EO1275" s="767"/>
      <c r="EP1275" s="767"/>
      <c r="EQ1275" s="767"/>
      <c r="ER1275" s="767"/>
      <c r="ES1275" s="767"/>
      <c r="ET1275" s="767"/>
      <c r="EU1275" s="767"/>
      <c r="EV1275" s="767"/>
      <c r="EW1275" s="767"/>
      <c r="EX1275" s="767"/>
      <c r="EY1275" s="767"/>
      <c r="EZ1275" s="767"/>
      <c r="FA1275" s="767"/>
      <c r="FB1275" s="767"/>
      <c r="FC1275" s="767"/>
      <c r="FD1275" s="767"/>
      <c r="FE1275" s="767"/>
      <c r="FF1275" s="767"/>
      <c r="FG1275" s="767"/>
      <c r="FH1275" s="767"/>
      <c r="FI1275" s="767"/>
      <c r="FJ1275" s="767"/>
      <c r="FK1275" s="767"/>
      <c r="FL1275" s="767"/>
      <c r="FM1275" s="767"/>
      <c r="FN1275" s="767"/>
      <c r="FO1275" s="767"/>
      <c r="FP1275" s="767"/>
      <c r="FQ1275" s="767"/>
      <c r="FR1275" s="767"/>
      <c r="FS1275" s="767"/>
      <c r="FT1275" s="767"/>
      <c r="FU1275" s="767"/>
      <c r="FV1275" s="767"/>
      <c r="FW1275" s="767"/>
      <c r="FX1275" s="767"/>
      <c r="FY1275" s="767"/>
      <c r="FZ1275" s="767"/>
      <c r="GA1275" s="767"/>
      <c r="GB1275" s="767"/>
      <c r="GC1275" s="767"/>
      <c r="GD1275" s="767"/>
      <c r="GE1275" s="767"/>
      <c r="GF1275" s="767"/>
      <c r="GG1275" s="767"/>
      <c r="GH1275" s="767"/>
      <c r="GI1275" s="767"/>
      <c r="GJ1275" s="767"/>
      <c r="GK1275" s="767"/>
      <c r="GL1275" s="767"/>
      <c r="GM1275" s="767"/>
      <c r="GN1275" s="767"/>
      <c r="GO1275" s="767"/>
      <c r="GP1275" s="767"/>
      <c r="GQ1275" s="767"/>
      <c r="GR1275" s="767"/>
      <c r="GS1275" s="767"/>
      <c r="GT1275" s="767"/>
      <c r="GU1275" s="767"/>
      <c r="GV1275" s="767"/>
      <c r="GW1275" s="767"/>
      <c r="GX1275" s="767"/>
      <c r="GY1275" s="767"/>
      <c r="GZ1275" s="767"/>
      <c r="HA1275" s="767"/>
      <c r="HB1275" s="767"/>
      <c r="HC1275" s="767"/>
    </row>
    <row r="1276" spans="1:211" s="864" customFormat="1" ht="13.9" hidden="1" customHeight="1">
      <c r="A1276" s="307"/>
      <c r="B1276" s="351"/>
      <c r="C1276" s="971" t="str">
        <f>IF('1C TSspéc20'!R$17&lt;&gt;0,'1C TSspéc20'!$B$12,"")</f>
        <v/>
      </c>
      <c r="D1276" s="972"/>
      <c r="E1276" s="973"/>
      <c r="F1276" s="93">
        <f>IF(AND($C1276='1C TSspéc20'!$B$12,'1C TSspéc20'!$B$16="spécifiques",'1C TSspéc20'!$R$17&lt;&gt;""),'1C TSspéc20'!$R$21,"")</f>
        <v>0</v>
      </c>
      <c r="G1276" s="863"/>
      <c r="H1276" s="745">
        <v>0.21</v>
      </c>
      <c r="I1276" s="747">
        <v>1</v>
      </c>
      <c r="J1276" s="312"/>
      <c r="K1276" s="680">
        <f t="shared" si="299"/>
        <v>0</v>
      </c>
      <c r="L1276" s="556">
        <f>IF(OR('1C TSspéc20'!$B$12="",'1C TSspéc20'!R$30=0),0,IF(AND('1C TSspéc20'!$B$12&lt;&gt;"",$K$2="Pôle",'1C TSspéc20'!$C$12="OUI"),(('1C TSspéc20'!R$22+'1C TSspéc20'!R$23+'1C TSspéc20'!R$24+'1C TSspéc20'!R$25+'1C TSspéc20'!R$29)/'1C TSspéc20'!R$17),IF(AND('1C TSspéc20'!$B$12&lt;&gt;"",$K$2="Pôle",'1C TSspéc20'!$C$12="NON"),(('1C TSspéc20'!R$22+'1C TSspéc20'!R$23+'1C TSspéc20'!R$24+'1C TSspéc20'!R$25+'1C TSspéc20'!R$29)/'1C TSspéc20'!R$30),IF(AND('1C TSspéc20'!$B$12&lt;&gt;"",$K$2&lt;&gt;"Pôle",'1C TSspéc20'!$C$12="OUI"),(('1C TSspéc20'!R$22+'1C TSspéc20'!R$23+'1C TSspéc20'!R$24+'1C TSspéc20'!R$25+'1C TSspéc20'!R$26+'1C TSspéc20'!R$27+'1C TSspéc20'!R$28+'1C TSspéc20'!R$29)/'1C TSspéc20'!R$17),IF(AND('1C TSspéc20'!$B$12&lt;&gt;"",$K$2&lt;&gt;"Pôle",'1C TSspéc20'!$C$12="NON"),(('1C TSspéc20'!R$22+'1C TSspéc20'!R$23+'1C TSspéc20'!R$24+'1C TSspéc20'!R$25+'1C TSspéc20'!R$26+'1C TSspéc20'!R$27+'1C TSspéc20'!R$28+'1C TSspéc20'!R$29)/'1C TSspéc20'!R$30))))))</f>
        <v>0</v>
      </c>
      <c r="M1276" s="556">
        <f>IF(OR('1C TSspéc20'!$B$12="",'1C TSspéc20'!R$30=0),0,IF(AND('1C TSspéc20'!$B$12&lt;&gt;"",$K$2="Pôle",'1C TSspéc20'!$C$12="OUI"),(('1C TSspéc20'!R$26+'1C TSspéc20'!R$27+'1C TSspéc20'!R$28)/'1C TSspéc20'!R$17),IF(AND('1C TSspéc20'!$B$12&lt;&gt;"",$K$2="Pôle",'1C TSspéc20'!$C$12="NON"),(('1C TSspéc20'!R$26+'1C TSspéc20'!R$27+'1C TSspéc20'!R$28)/'1C TSspéc20'!R$30),IF(AND('1C TSspéc20'!$B$12&lt;&gt;"",$K$2&lt;&gt;"Pôle"),0))))</f>
        <v>0</v>
      </c>
      <c r="N1276" s="557">
        <f>IF(AND('1C TSspéc20'!$B$12&lt;&gt;0,'1C TSspéc20'!$R$30&lt;&gt;0),L1276+M1276,0)</f>
        <v>0</v>
      </c>
      <c r="O1276" s="893" t="str">
        <f>IF(AND('1C TSspéc20'!$R$17&lt;&gt;0,'1C TSspéc20'!$C$12="OUI"),'1C TSspéc20'!$R$35/'1C TSspéc20'!$R$17,"")</f>
        <v/>
      </c>
      <c r="P1276" s="543" t="str">
        <f>IF(AND('1C TSspéc20'!$R$17&lt;&gt;0,'1C TSspéc20'!$C$12="OUI"),'1C TSspéc20'!$R$36/'1C TSspéc20'!$R$17,"")</f>
        <v/>
      </c>
      <c r="Q1276" s="543" t="str">
        <f>IF(AND('1C TSspéc20'!$R$17&lt;&gt;0,'1C TSspéc20'!$C$12="OUI"),'1C TSspéc20'!$R$37/'1C TSspéc20'!$R$17,"")</f>
        <v/>
      </c>
      <c r="R1276" s="543" t="str">
        <f>IF(AND('1C TSspéc20'!$R$17&lt;&gt;0,'1C TSspéc20'!$C$12="OUI"),'1C TSspéc20'!$R$38/'1C TSspéc20'!$R$17,"")</f>
        <v/>
      </c>
      <c r="S1276" s="543" t="str">
        <f>IF(AND('1C TSspéc20'!$R$17&lt;&gt;0,'1C TSspéc20'!$C$12="OUI"),'1C TSspéc20'!$R$39/'1C TSspéc20'!$R$17,"")</f>
        <v/>
      </c>
      <c r="T1276" s="543" t="str">
        <f>IF(AND('1C TSspéc20'!$R$17&lt;&gt;0,'1C TSspéc20'!$C$12="OUI"),'1C TSspéc20'!$R$40/'1C TSspéc20'!$R$17,"")</f>
        <v/>
      </c>
      <c r="U1276" s="543" t="str">
        <f>IF(AND('1C TSspéc20'!$R$17&lt;&gt;0,'1C TSspéc20'!$C$12="OUI"),'1C TSspéc20'!$R$41/'1C TSspéc20'!$R$17,"")</f>
        <v/>
      </c>
      <c r="V1276" s="543" t="str">
        <f>IF(AND('1C TSspéc20'!$R$17&lt;&gt;0,'1C TSspéc20'!$C$12="OUI"),'1C TSspéc20'!$R$42/'1C TSspéc20'!$R$17,"")</f>
        <v/>
      </c>
      <c r="W1276" s="543" t="str">
        <f>IF(AND('1C TSspéc20'!$R$17&lt;&gt;0,'1C TSspéc20'!$C$12="OUI"),'1C TSspéc20'!$R$43/'1C TSspéc20'!$R$17,"")</f>
        <v/>
      </c>
      <c r="X1276" s="543" t="str">
        <f>IF(AND('1C TSspéc20'!$R$17&lt;&gt;0,'1C TSspéc20'!$C$12="OUI"),'1C TSspéc20'!$R$44/'1C TSspéc20'!$R$17,"")</f>
        <v/>
      </c>
      <c r="Y1276" s="543" t="str">
        <f>IF(AND('1C TSspéc20'!$R$17&lt;&gt;0,'1C TSspéc20'!$C$12="OUI"),'1C TSspéc20'!$R$45/'1C TSspéc20'!$R$17,"")</f>
        <v/>
      </c>
      <c r="Z1276" s="543" t="str">
        <f>IF(AND('1C TSspéc20'!$R$17&lt;&gt;0,'1C TSspéc20'!$C$12="OUI"),'1C TSspéc20'!$R$46/'1C TSspéc20'!$R$17,"")</f>
        <v/>
      </c>
      <c r="AA1276" s="543" t="str">
        <f>IF(AND('1C TSspéc20'!$R$17&lt;&gt;0,'1C TSspéc20'!$C$12="OUI"),'1C TSspéc20'!$R$47/'1C TSspéc20'!$R$17,"")</f>
        <v/>
      </c>
      <c r="AB1276" s="543" t="str">
        <f>IF(AND('1C TSspéc20'!$R$17&lt;&gt;0,'1C TSspéc20'!$C$12="OUI"),'1C TSspéc20'!$R$48/'1C TSspéc20'!$R$17,"")</f>
        <v/>
      </c>
      <c r="AC1276" s="543" t="str">
        <f>IF(AND('1C TSspéc20'!$R$17&lt;&gt;0,'1C TSspéc20'!$C$12="OUI"),'1C TSspéc20'!$R$49/'1C TSspéc20'!$R$17,"")</f>
        <v/>
      </c>
      <c r="AD1276" s="543" t="str">
        <f>IF(AND('1C TSspéc20'!$R$17&lt;&gt;0,'1C TSspéc20'!$C$12="OUI"),'1C TSspéc20'!$R$50/'1C TSspéc20'!$R$17,"")</f>
        <v/>
      </c>
      <c r="AE1276" s="543" t="str">
        <f>IF(AND('1C TSspéc20'!$R$17&lt;&gt;0,'1C TSspéc20'!$C$12="OUI"),'1C TSspéc20'!$R$51/'1C TSspéc20'!$R$17,"")</f>
        <v/>
      </c>
      <c r="AF1276" s="543" t="str">
        <f>IF(AND('1C TSspéc20'!$R$17&lt;&gt;0,'1C TSspéc20'!$C$12="OUI"),'1C TSspéc20'!$R$52/'1C TSspéc20'!$R$17,"")</f>
        <v/>
      </c>
      <c r="AG1276" s="543" t="str">
        <f>IF(AND('1C TSspéc20'!$R$17&lt;&gt;0,'1C TSspéc20'!$C$12="OUI"),'1C TSspéc20'!$R$53/'1C TSspéc20'!$R$17,"")</f>
        <v/>
      </c>
      <c r="AH1276" s="543" t="str">
        <f>IF(AND('1C TSspéc20'!$R$17&lt;&gt;0,'1C TSspéc20'!$C$12="OUI"),'1C TSspéc20'!$R$54/'1C TSspéc20'!$R$17,"")</f>
        <v/>
      </c>
      <c r="AI1276" s="543" t="str">
        <f>IF(AND('1C TSspéc20'!$R$17&lt;&gt;0,'1C TSspéc20'!$C$12="OUI"),'1C TSspéc20'!$R$55/'1C TSspéc20'!$R$17,"")</f>
        <v/>
      </c>
      <c r="AJ1276" s="543" t="str">
        <f>IF(AND('1C TSspéc20'!$R$17&lt;&gt;0,'1C TSspéc20'!$C$12="OUI"),'1C TSspéc20'!$R$56/'1C TSspéc20'!$R$17,"")</f>
        <v/>
      </c>
      <c r="AK1276" s="543" t="str">
        <f>IF(AND('1C TSspéc20'!$R$17&lt;&gt;0,'1C TSspéc20'!$C$12="OUI"),'1C TSspéc20'!$R$57/'1C TSspéc20'!$R$17,"")</f>
        <v/>
      </c>
      <c r="AL1276" s="72">
        <f>IF(AND('1C TSspéc20'!$R$17&lt;&gt;0,'1C TSspéc20'!$C$12="OUI"),N1276+AK1276,N1276)</f>
        <v>0</v>
      </c>
      <c r="AM1276" s="417">
        <f t="shared" si="332"/>
        <v>0</v>
      </c>
      <c r="AN1276" s="417">
        <f t="shared" si="333"/>
        <v>0</v>
      </c>
      <c r="AO1276" s="418" t="str">
        <f>IF(AND('1C TSspéc20'!$R$17&lt;&gt;0,'1C TSspéc20'!$R$30&lt;&gt;0),AM1276+AN1276,"")</f>
        <v/>
      </c>
      <c r="AP1276" s="573" t="str">
        <f>IF(AND('1C TSspéc20'!$R$17&lt;&gt;0,'1C TSspéc20'!$R$30&lt;&gt;0),AM1276-AR1276,"")</f>
        <v/>
      </c>
      <c r="AQ1276" s="583">
        <f t="shared" si="334"/>
        <v>0</v>
      </c>
      <c r="AR1276" s="596"/>
      <c r="AS1276" s="102"/>
      <c r="AT1276" s="27" t="str">
        <f>IF(('1C TSspéc20'!R$17*FICHE!$C$14&lt;J1276),"Forfait limité à "&amp;FICHE!$C$14&amp;"€/jour","")</f>
        <v/>
      </c>
      <c r="AU1276" s="592"/>
      <c r="AV1276" s="824"/>
      <c r="AW1276" s="824"/>
      <c r="AX1276" s="824"/>
      <c r="AY1276" s="824"/>
      <c r="AZ1276" s="824"/>
      <c r="BA1276" s="767"/>
      <c r="BB1276" s="767"/>
      <c r="BC1276" s="767"/>
      <c r="BD1276" s="767"/>
      <c r="BE1276" s="767"/>
      <c r="BF1276" s="767"/>
      <c r="BG1276" s="767"/>
      <c r="BH1276" s="767"/>
      <c r="BI1276" s="767"/>
      <c r="BJ1276" s="767"/>
      <c r="BK1276" s="767"/>
      <c r="BL1276" s="767"/>
      <c r="BM1276" s="767"/>
      <c r="BN1276" s="767"/>
      <c r="BO1276" s="767"/>
      <c r="BP1276" s="767"/>
      <c r="BQ1276" s="767"/>
      <c r="BR1276" s="767"/>
      <c r="BS1276" s="767"/>
      <c r="BT1276" s="767"/>
      <c r="BU1276" s="767"/>
      <c r="BV1276" s="767"/>
      <c r="BW1276" s="767"/>
      <c r="BX1276" s="767"/>
      <c r="BY1276" s="767"/>
      <c r="BZ1276" s="767"/>
      <c r="CA1276" s="767"/>
      <c r="CB1276" s="767"/>
      <c r="CC1276" s="767"/>
      <c r="CD1276" s="767"/>
      <c r="CE1276" s="767"/>
      <c r="CF1276" s="767"/>
      <c r="CG1276" s="767"/>
      <c r="CH1276" s="767"/>
      <c r="CI1276" s="767"/>
      <c r="CJ1276" s="767"/>
      <c r="CK1276" s="767"/>
      <c r="CL1276" s="767"/>
      <c r="CM1276" s="767"/>
      <c r="CN1276" s="767"/>
      <c r="CO1276" s="767"/>
      <c r="CP1276" s="767"/>
      <c r="CQ1276" s="767"/>
      <c r="CR1276" s="767"/>
      <c r="CS1276" s="767"/>
      <c r="CT1276" s="767"/>
      <c r="CU1276" s="767"/>
      <c r="CV1276" s="767"/>
      <c r="CW1276" s="767"/>
      <c r="CX1276" s="767"/>
      <c r="CY1276" s="767"/>
      <c r="CZ1276" s="767"/>
      <c r="DA1276" s="767"/>
      <c r="DB1276" s="767"/>
      <c r="DC1276" s="767"/>
      <c r="DD1276" s="767"/>
      <c r="DE1276" s="767"/>
      <c r="DF1276" s="767"/>
      <c r="DG1276" s="767"/>
      <c r="DH1276" s="767"/>
      <c r="DI1276" s="767"/>
      <c r="DJ1276" s="767"/>
      <c r="DK1276" s="767"/>
      <c r="DL1276" s="767"/>
      <c r="DM1276" s="767"/>
      <c r="DN1276" s="767"/>
      <c r="DO1276" s="767"/>
      <c r="DP1276" s="767"/>
      <c r="DQ1276" s="767"/>
      <c r="DR1276" s="767"/>
      <c r="DS1276" s="767"/>
      <c r="DT1276" s="767"/>
      <c r="DU1276" s="767"/>
      <c r="DV1276" s="767"/>
      <c r="DW1276" s="767"/>
      <c r="DX1276" s="767"/>
      <c r="DY1276" s="767"/>
      <c r="DZ1276" s="767"/>
      <c r="EA1276" s="767"/>
      <c r="EB1276" s="767"/>
      <c r="EC1276" s="767"/>
      <c r="ED1276" s="767"/>
      <c r="EE1276" s="767"/>
      <c r="EF1276" s="767"/>
      <c r="EG1276" s="767"/>
      <c r="EH1276" s="767"/>
      <c r="EI1276" s="767"/>
      <c r="EJ1276" s="767"/>
      <c r="EK1276" s="767"/>
      <c r="EL1276" s="767"/>
      <c r="EM1276" s="767"/>
      <c r="EN1276" s="767"/>
      <c r="EO1276" s="767"/>
      <c r="EP1276" s="767"/>
      <c r="EQ1276" s="767"/>
      <c r="ER1276" s="767"/>
      <c r="ES1276" s="767"/>
      <c r="ET1276" s="767"/>
      <c r="EU1276" s="767"/>
      <c r="EV1276" s="767"/>
      <c r="EW1276" s="767"/>
      <c r="EX1276" s="767"/>
      <c r="EY1276" s="767"/>
      <c r="EZ1276" s="767"/>
      <c r="FA1276" s="767"/>
      <c r="FB1276" s="767"/>
      <c r="FC1276" s="767"/>
      <c r="FD1276" s="767"/>
      <c r="FE1276" s="767"/>
      <c r="FF1276" s="767"/>
      <c r="FG1276" s="767"/>
      <c r="FH1276" s="767"/>
      <c r="FI1276" s="767"/>
      <c r="FJ1276" s="767"/>
      <c r="FK1276" s="767"/>
      <c r="FL1276" s="767"/>
      <c r="FM1276" s="767"/>
      <c r="FN1276" s="767"/>
      <c r="FO1276" s="767"/>
      <c r="FP1276" s="767"/>
      <c r="FQ1276" s="767"/>
      <c r="FR1276" s="767"/>
      <c r="FS1276" s="767"/>
      <c r="FT1276" s="767"/>
      <c r="FU1276" s="767"/>
      <c r="FV1276" s="767"/>
      <c r="FW1276" s="767"/>
      <c r="FX1276" s="767"/>
      <c r="FY1276" s="767"/>
      <c r="FZ1276" s="767"/>
      <c r="GA1276" s="767"/>
      <c r="GB1276" s="767"/>
      <c r="GC1276" s="767"/>
      <c r="GD1276" s="767"/>
      <c r="GE1276" s="767"/>
      <c r="GF1276" s="767"/>
      <c r="GG1276" s="767"/>
      <c r="GH1276" s="767"/>
      <c r="GI1276" s="767"/>
      <c r="GJ1276" s="767"/>
      <c r="GK1276" s="767"/>
      <c r="GL1276" s="767"/>
      <c r="GM1276" s="767"/>
      <c r="GN1276" s="767"/>
      <c r="GO1276" s="767"/>
      <c r="GP1276" s="767"/>
      <c r="GQ1276" s="767"/>
      <c r="GR1276" s="767"/>
      <c r="GS1276" s="767"/>
      <c r="GT1276" s="767"/>
      <c r="GU1276" s="767"/>
      <c r="GV1276" s="767"/>
      <c r="GW1276" s="767"/>
      <c r="GX1276" s="767"/>
      <c r="GY1276" s="767"/>
      <c r="GZ1276" s="767"/>
      <c r="HA1276" s="767"/>
      <c r="HB1276" s="767"/>
      <c r="HC1276" s="767"/>
    </row>
    <row r="1277" spans="1:211" s="864" customFormat="1" ht="13.9" hidden="1" customHeight="1">
      <c r="A1277" s="307"/>
      <c r="B1277" s="351"/>
      <c r="C1277" s="971" t="str">
        <f>IF('1C TSspéc20'!S$17&lt;&gt;0,'1C TSspéc20'!$B$12,"")</f>
        <v/>
      </c>
      <c r="D1277" s="972"/>
      <c r="E1277" s="973"/>
      <c r="F1277" s="93">
        <f>IF(AND($C1277='1C TSspéc20'!$B$12,'1C TSspéc20'!$B$16="spécifiques",'1C TSspéc20'!$S$17&lt;&gt;""),'1C TSspéc20'!$S$21,"")</f>
        <v>0</v>
      </c>
      <c r="G1277" s="863"/>
      <c r="H1277" s="745">
        <v>0.21</v>
      </c>
      <c r="I1277" s="747">
        <v>1</v>
      </c>
      <c r="J1277" s="312"/>
      <c r="K1277" s="680">
        <f t="shared" si="299"/>
        <v>0</v>
      </c>
      <c r="L1277" s="556">
        <f>IF(OR('1C TSspéc20'!$B$12="",'1C TSspéc20'!S$30=0),0,IF(AND('1C TSspéc20'!$B$12&lt;&gt;"",$K$2="Pôle",'1C TSspéc20'!$C$12="OUI"),(('1C TSspéc20'!S$22+'1C TSspéc20'!S$23+'1C TSspéc20'!S$24+'1C TSspéc20'!S$25+'1C TSspéc20'!S$29)/'1C TSspéc20'!S$17),IF(AND('1C TSspéc20'!$B$12&lt;&gt;"",$K$2="Pôle",'1C TSspéc20'!$C$12="NON"),(('1C TSspéc20'!S$22+'1C TSspéc20'!S$23+'1C TSspéc20'!S$24+'1C TSspéc20'!S$25+'1C TSspéc20'!S$29)/'1C TSspéc20'!S$30),IF(AND('1C TSspéc20'!$B$12&lt;&gt;"",$K$2&lt;&gt;"Pôle",'1C TSspéc20'!$C$12="OUI"),(('1C TSspéc20'!S$22+'1C TSspéc20'!S$23+'1C TSspéc20'!S$24+'1C TSspéc20'!S$25+'1C TSspéc20'!S$26+'1C TSspéc20'!S$27+'1C TSspéc20'!S$28+'1C TSspéc20'!S$29)/'1C TSspéc20'!S$17),IF(AND('1C TSspéc20'!$B$12&lt;&gt;"",$K$2&lt;&gt;"Pôle",'1C TSspéc20'!$C$12="NON"),(('1C TSspéc20'!S$22+'1C TSspéc20'!S$23+'1C TSspéc20'!S$24+'1C TSspéc20'!S$25+'1C TSspéc20'!S$26+'1C TSspéc20'!S$27+'1C TSspéc20'!S$28+'1C TSspéc20'!S$29)/'1C TSspéc20'!S$30))))))</f>
        <v>0</v>
      </c>
      <c r="M1277" s="556">
        <f>IF(OR('1C TSspéc20'!$B$12="",'1C TSspéc20'!S$30=0),0,IF(AND('1C TSspéc20'!$B$12&lt;&gt;"",$K$2="Pôle",'1C TSspéc20'!$C$12="OUI"),(('1C TSspéc20'!S$26+'1C TSspéc20'!S$27+'1C TSspéc20'!S$28)/'1C TSspéc20'!S$17),IF(AND('1C TSspéc20'!$B$12&lt;&gt;"",$K$2="Pôle",'1C TSspéc20'!$C$12="NON"),(('1C TSspéc20'!S$26+'1C TSspéc20'!S$27+'1C TSspéc20'!S$28)/'1C TSspéc20'!S$30),IF(AND('1C TSspéc20'!$B$12&lt;&gt;"",$K$2&lt;&gt;"Pôle"),0))))</f>
        <v>0</v>
      </c>
      <c r="N1277" s="557">
        <f>IF(AND('1C TSspéc20'!$B$12&lt;&gt;0,'1C TSspéc20'!$S$30&lt;&gt;0),L1277+M1277,0)</f>
        <v>0</v>
      </c>
      <c r="O1277" s="893" t="str">
        <f>IF(AND('1C TSspéc20'!$S$17&lt;&gt;0,'1C TSspéc20'!$C$12="OUI"),'1C TSspéc20'!$S$35/'1C TSspéc20'!$S$17,"")</f>
        <v/>
      </c>
      <c r="P1277" s="543" t="str">
        <f>IF(AND('1C TSspéc20'!$S$17&lt;&gt;0,'1C TSspéc20'!$C$12="OUI"),'1C TSspéc20'!$S$36/'1C TSspéc20'!$S$17,"")</f>
        <v/>
      </c>
      <c r="Q1277" s="543" t="str">
        <f>IF(AND('1C TSspéc20'!$S$17&lt;&gt;0,'1C TSspéc20'!$C$12="OUI"),'1C TSspéc20'!$S$37/'1C TSspéc20'!$S$17,"")</f>
        <v/>
      </c>
      <c r="R1277" s="543" t="str">
        <f>IF(AND('1C TSspéc20'!$S$17&lt;&gt;0,'1C TSspéc20'!$C$12="OUI"),'1C TSspéc20'!$S$38/'1C TSspéc20'!$S$17,"")</f>
        <v/>
      </c>
      <c r="S1277" s="543" t="str">
        <f>IF(AND('1C TSspéc20'!$S$17&lt;&gt;0,'1C TSspéc20'!$C$12="OUI"),'1C TSspéc20'!$S$39/'1C TSspéc20'!$S$17,"")</f>
        <v/>
      </c>
      <c r="T1277" s="543" t="str">
        <f>IF(AND('1C TSspéc20'!$S$17&lt;&gt;0,'1C TSspéc20'!$C$12="OUI"),'1C TSspéc20'!$S$40/'1C TSspéc20'!$S$17,"")</f>
        <v/>
      </c>
      <c r="U1277" s="543" t="str">
        <f>IF(AND('1C TSspéc20'!$S$17&lt;&gt;0,'1C TSspéc20'!$C$12="OUI"),'1C TSspéc20'!$S$41/'1C TSspéc20'!$S$17,"")</f>
        <v/>
      </c>
      <c r="V1277" s="543" t="str">
        <f>IF(AND('1C TSspéc20'!$S$17&lt;&gt;0,'1C TSspéc20'!$C$12="OUI"),'1C TSspéc20'!$S$42/'1C TSspéc20'!$S$17,"")</f>
        <v/>
      </c>
      <c r="W1277" s="543" t="str">
        <f>IF(AND('1C TSspéc20'!$S$17&lt;&gt;0,'1C TSspéc20'!$C$12="OUI"),'1C TSspéc20'!$S$43/'1C TSspéc20'!$S$17,"")</f>
        <v/>
      </c>
      <c r="X1277" s="543" t="str">
        <f>IF(AND('1C TSspéc20'!$S$17&lt;&gt;0,'1C TSspéc20'!$C$12="OUI"),'1C TSspéc20'!$S$44/'1C TSspéc20'!$S$17,"")</f>
        <v/>
      </c>
      <c r="Y1277" s="543" t="str">
        <f>IF(AND('1C TSspéc20'!$S$17&lt;&gt;0,'1C TSspéc20'!$C$12="OUI"),'1C TSspéc20'!$S$45/'1C TSspéc20'!$S$17,"")</f>
        <v/>
      </c>
      <c r="Z1277" s="543" t="str">
        <f>IF(AND('1C TSspéc20'!$S$17&lt;&gt;0,'1C TSspéc20'!$C$12="OUI"),'1C TSspéc20'!$S$46/'1C TSspéc20'!$S$17,"")</f>
        <v/>
      </c>
      <c r="AA1277" s="543" t="str">
        <f>IF(AND('1C TSspéc20'!$S$17&lt;&gt;0,'1C TSspéc20'!$C$12="OUI"),'1C TSspéc20'!$S$47/'1C TSspéc20'!$S$17,"")</f>
        <v/>
      </c>
      <c r="AB1277" s="543" t="str">
        <f>IF(AND('1C TSspéc20'!$S$17&lt;&gt;0,'1C TSspéc20'!$C$12="OUI"),'1C TSspéc20'!$S$48/'1C TSspéc20'!$S$17,"")</f>
        <v/>
      </c>
      <c r="AC1277" s="543" t="str">
        <f>IF(AND('1C TSspéc20'!$S$17&lt;&gt;0,'1C TSspéc20'!$C$12="OUI"),'1C TSspéc20'!$S$49/'1C TSspéc20'!$S$17,"")</f>
        <v/>
      </c>
      <c r="AD1277" s="543" t="str">
        <f>IF(AND('1C TSspéc20'!$S$17&lt;&gt;0,'1C TSspéc20'!$C$12="OUI"),'1C TSspéc20'!$S$50/'1C TSspéc20'!$S$17,"")</f>
        <v/>
      </c>
      <c r="AE1277" s="543" t="str">
        <f>IF(AND('1C TSspéc20'!$S$17&lt;&gt;0,'1C TSspéc20'!$C$12="OUI"),'1C TSspéc20'!$S$51/'1C TSspéc20'!$S$17,"")</f>
        <v/>
      </c>
      <c r="AF1277" s="543" t="str">
        <f>IF(AND('1C TSspéc20'!$S$17&lt;&gt;0,'1C TSspéc20'!$C$12="OUI"),'1C TSspéc20'!$S$52/'1C TSspéc20'!$S$17,"")</f>
        <v/>
      </c>
      <c r="AG1277" s="543" t="str">
        <f>IF(AND('1C TSspéc20'!$S$17&lt;&gt;0,'1C TSspéc20'!$C$12="OUI"),'1C TSspéc20'!$S$53/'1C TSspéc20'!$S$17,"")</f>
        <v/>
      </c>
      <c r="AH1277" s="543" t="str">
        <f>IF(AND('1C TSspéc20'!$S$17&lt;&gt;0,'1C TSspéc20'!$C$12="OUI"),'1C TSspéc20'!$S$54/'1C TSspéc20'!$S$17,"")</f>
        <v/>
      </c>
      <c r="AI1277" s="543" t="str">
        <f>IF(AND('1C TSspéc20'!$S$17&lt;&gt;0,'1C TSspéc20'!$C$12="OUI"),'1C TSspéc20'!$S$55/'1C TSspéc20'!$S$17,"")</f>
        <v/>
      </c>
      <c r="AJ1277" s="543" t="str">
        <f>IF(AND('1C TSspéc20'!$S$17&lt;&gt;0,'1C TSspéc20'!$C$12="OUI"),'1C TSspéc20'!$S$56/'1C TSspéc20'!$S$17,"")</f>
        <v/>
      </c>
      <c r="AK1277" s="543" t="str">
        <f>IF(AND('1C TSspéc20'!$S$17&lt;&gt;0,'1C TSspéc20'!$C$12="OUI"),'1C TSspéc20'!$S$57/'1C TSspéc20'!$S$17,"")</f>
        <v/>
      </c>
      <c r="AL1277" s="72">
        <f>IF(AND('1C TSspéc20'!$S$17&lt;&gt;0,'1C TSspéc20'!$C$12="OUI"),N1277+AK1277,N1277)</f>
        <v>0</v>
      </c>
      <c r="AM1277" s="417">
        <f t="shared" si="332"/>
        <v>0</v>
      </c>
      <c r="AN1277" s="417">
        <f t="shared" si="333"/>
        <v>0</v>
      </c>
      <c r="AO1277" s="418" t="str">
        <f>IF(AND('1C TSspéc20'!$S$17&lt;&gt;0,'1C TSspéc20'!$S$30&lt;&gt;0),AM1277+AN1277,"")</f>
        <v/>
      </c>
      <c r="AP1277" s="573" t="str">
        <f>IF(AND('1C TSspéc20'!$S$17&lt;&gt;0,'1C TSspéc20'!$S$30&lt;&gt;0),AM1277-AR1277,"")</f>
        <v/>
      </c>
      <c r="AQ1277" s="583">
        <f t="shared" si="334"/>
        <v>0</v>
      </c>
      <c r="AR1277" s="596"/>
      <c r="AS1277" s="102"/>
      <c r="AT1277" s="27" t="str">
        <f>IF(('1C TSspéc20'!S$17*FICHE!$C$14&lt;J1277),"Forfait limité à "&amp;FICHE!$C$14&amp;"€/jour","")</f>
        <v/>
      </c>
      <c r="AU1277" s="592"/>
      <c r="AV1277" s="824"/>
      <c r="AW1277" s="824"/>
      <c r="AX1277" s="824"/>
      <c r="AY1277" s="824"/>
      <c r="AZ1277" s="824"/>
      <c r="BA1277" s="767"/>
      <c r="BB1277" s="767"/>
      <c r="BC1277" s="767"/>
      <c r="BD1277" s="767"/>
      <c r="BE1277" s="767"/>
      <c r="BF1277" s="767"/>
      <c r="BG1277" s="767"/>
      <c r="BH1277" s="767"/>
      <c r="BI1277" s="767"/>
      <c r="BJ1277" s="767"/>
      <c r="BK1277" s="767"/>
      <c r="BL1277" s="767"/>
      <c r="BM1277" s="767"/>
      <c r="BN1277" s="767"/>
      <c r="BO1277" s="767"/>
      <c r="BP1277" s="767"/>
      <c r="BQ1277" s="767"/>
      <c r="BR1277" s="767"/>
      <c r="BS1277" s="767"/>
      <c r="BT1277" s="767"/>
      <c r="BU1277" s="767"/>
      <c r="BV1277" s="767"/>
      <c r="BW1277" s="767"/>
      <c r="BX1277" s="767"/>
      <c r="BY1277" s="767"/>
      <c r="BZ1277" s="767"/>
      <c r="CA1277" s="767"/>
      <c r="CB1277" s="767"/>
      <c r="CC1277" s="767"/>
      <c r="CD1277" s="767"/>
      <c r="CE1277" s="767"/>
      <c r="CF1277" s="767"/>
      <c r="CG1277" s="767"/>
      <c r="CH1277" s="767"/>
      <c r="CI1277" s="767"/>
      <c r="CJ1277" s="767"/>
      <c r="CK1277" s="767"/>
      <c r="CL1277" s="767"/>
      <c r="CM1277" s="767"/>
      <c r="CN1277" s="767"/>
      <c r="CO1277" s="767"/>
      <c r="CP1277" s="767"/>
      <c r="CQ1277" s="767"/>
      <c r="CR1277" s="767"/>
      <c r="CS1277" s="767"/>
      <c r="CT1277" s="767"/>
      <c r="CU1277" s="767"/>
      <c r="CV1277" s="767"/>
      <c r="CW1277" s="767"/>
      <c r="CX1277" s="767"/>
      <c r="CY1277" s="767"/>
      <c r="CZ1277" s="767"/>
      <c r="DA1277" s="767"/>
      <c r="DB1277" s="767"/>
      <c r="DC1277" s="767"/>
      <c r="DD1277" s="767"/>
      <c r="DE1277" s="767"/>
      <c r="DF1277" s="767"/>
      <c r="DG1277" s="767"/>
      <c r="DH1277" s="767"/>
      <c r="DI1277" s="767"/>
      <c r="DJ1277" s="767"/>
      <c r="DK1277" s="767"/>
      <c r="DL1277" s="767"/>
      <c r="DM1277" s="767"/>
      <c r="DN1277" s="767"/>
      <c r="DO1277" s="767"/>
      <c r="DP1277" s="767"/>
      <c r="DQ1277" s="767"/>
      <c r="DR1277" s="767"/>
      <c r="DS1277" s="767"/>
      <c r="DT1277" s="767"/>
      <c r="DU1277" s="767"/>
      <c r="DV1277" s="767"/>
      <c r="DW1277" s="767"/>
      <c r="DX1277" s="767"/>
      <c r="DY1277" s="767"/>
      <c r="DZ1277" s="767"/>
      <c r="EA1277" s="767"/>
      <c r="EB1277" s="767"/>
      <c r="EC1277" s="767"/>
      <c r="ED1277" s="767"/>
      <c r="EE1277" s="767"/>
      <c r="EF1277" s="767"/>
      <c r="EG1277" s="767"/>
      <c r="EH1277" s="767"/>
      <c r="EI1277" s="767"/>
      <c r="EJ1277" s="767"/>
      <c r="EK1277" s="767"/>
      <c r="EL1277" s="767"/>
      <c r="EM1277" s="767"/>
      <c r="EN1277" s="767"/>
      <c r="EO1277" s="767"/>
      <c r="EP1277" s="767"/>
      <c r="EQ1277" s="767"/>
      <c r="ER1277" s="767"/>
      <c r="ES1277" s="767"/>
      <c r="ET1277" s="767"/>
      <c r="EU1277" s="767"/>
      <c r="EV1277" s="767"/>
      <c r="EW1277" s="767"/>
      <c r="EX1277" s="767"/>
      <c r="EY1277" s="767"/>
      <c r="EZ1277" s="767"/>
      <c r="FA1277" s="767"/>
      <c r="FB1277" s="767"/>
      <c r="FC1277" s="767"/>
      <c r="FD1277" s="767"/>
      <c r="FE1277" s="767"/>
      <c r="FF1277" s="767"/>
      <c r="FG1277" s="767"/>
      <c r="FH1277" s="767"/>
      <c r="FI1277" s="767"/>
      <c r="FJ1277" s="767"/>
      <c r="FK1277" s="767"/>
      <c r="FL1277" s="767"/>
      <c r="FM1277" s="767"/>
      <c r="FN1277" s="767"/>
      <c r="FO1277" s="767"/>
      <c r="FP1277" s="767"/>
      <c r="FQ1277" s="767"/>
      <c r="FR1277" s="767"/>
      <c r="FS1277" s="767"/>
      <c r="FT1277" s="767"/>
      <c r="FU1277" s="767"/>
      <c r="FV1277" s="767"/>
      <c r="FW1277" s="767"/>
      <c r="FX1277" s="767"/>
      <c r="FY1277" s="767"/>
      <c r="FZ1277" s="767"/>
      <c r="GA1277" s="767"/>
      <c r="GB1277" s="767"/>
      <c r="GC1277" s="767"/>
      <c r="GD1277" s="767"/>
      <c r="GE1277" s="767"/>
      <c r="GF1277" s="767"/>
      <c r="GG1277" s="767"/>
      <c r="GH1277" s="767"/>
      <c r="GI1277" s="767"/>
      <c r="GJ1277" s="767"/>
      <c r="GK1277" s="767"/>
      <c r="GL1277" s="767"/>
      <c r="GM1277" s="767"/>
      <c r="GN1277" s="767"/>
      <c r="GO1277" s="767"/>
      <c r="GP1277" s="767"/>
      <c r="GQ1277" s="767"/>
      <c r="GR1277" s="767"/>
      <c r="GS1277" s="767"/>
      <c r="GT1277" s="767"/>
      <c r="GU1277" s="767"/>
      <c r="GV1277" s="767"/>
      <c r="GW1277" s="767"/>
      <c r="GX1277" s="767"/>
      <c r="GY1277" s="767"/>
      <c r="GZ1277" s="767"/>
      <c r="HA1277" s="767"/>
      <c r="HB1277" s="767"/>
      <c r="HC1277" s="767"/>
    </row>
    <row r="1278" spans="1:211" s="864" customFormat="1" ht="13.9" hidden="1" customHeight="1">
      <c r="A1278" s="307"/>
      <c r="B1278" s="351"/>
      <c r="C1278" s="971" t="str">
        <f>IF('1C TSspéc20'!T$17&lt;&gt;0,'1C TSspéc20'!$B$12,"")</f>
        <v/>
      </c>
      <c r="D1278" s="972"/>
      <c r="E1278" s="973"/>
      <c r="F1278" s="93">
        <f>IF(AND($C1278='1C TSspéc20'!$B$12,'1C TSspéc20'!$B$16="spécifiques",'1C TSspéc20'!$T$17&lt;&gt;""),'1C TSspéc20'!$T$21,"")</f>
        <v>0</v>
      </c>
      <c r="G1278" s="863"/>
      <c r="H1278" s="745">
        <v>0.21</v>
      </c>
      <c r="I1278" s="747">
        <v>1</v>
      </c>
      <c r="J1278" s="312"/>
      <c r="K1278" s="680">
        <f t="shared" si="299"/>
        <v>0</v>
      </c>
      <c r="L1278" s="556">
        <f>IF(OR('1C TSspéc20'!$B$12="",'1C TSspéc20'!T$30=0),0,IF(AND('1C TSspéc20'!$B$12&lt;&gt;"",$K$2="Pôle",'1C TSspéc20'!$C$12="OUI"),(('1C TSspéc20'!T$22+'1C TSspéc20'!T$23+'1C TSspéc20'!T$24+'1C TSspéc20'!T$25+'1C TSspéc20'!T$29)/'1C TSspéc20'!T$17),IF(AND('1C TSspéc20'!$B$12&lt;&gt;"",$K$2="Pôle",'1C TSspéc20'!$C$12="NON"),(('1C TSspéc20'!T$22+'1C TSspéc20'!T$23+'1C TSspéc20'!T$24+'1C TSspéc20'!T$25+'1C TSspéc20'!T$29)/'1C TSspéc20'!T$30),IF(AND('1C TSspéc20'!$B$12&lt;&gt;"",$K$2&lt;&gt;"Pôle",'1C TSspéc20'!$C$12="OUI"),(('1C TSspéc20'!T$22+'1C TSspéc20'!T$23+'1C TSspéc20'!T$24+'1C TSspéc20'!T$25+'1C TSspéc20'!T$26+'1C TSspéc20'!T$27+'1C TSspéc20'!T$28+'1C TSspéc20'!T$29)/'1C TSspéc20'!T$17),IF(AND('1C TSspéc20'!$B$12&lt;&gt;"",$K$2&lt;&gt;"Pôle",'1C TSspéc20'!$C$12="NON"),(('1C TSspéc20'!T$22+'1C TSspéc20'!T$23+'1C TSspéc20'!T$24+'1C TSspéc20'!T$25+'1C TSspéc20'!T$26+'1C TSspéc20'!T$27+'1C TSspéc20'!T$28+'1C TSspéc20'!T$29)/'1C TSspéc20'!T$30))))))</f>
        <v>0</v>
      </c>
      <c r="M1278" s="556">
        <f>IF(OR('1C TSspéc20'!$B$12="",'1C TSspéc20'!T$30=0),0,IF(AND('1C TSspéc20'!$B$12&lt;&gt;"",$K$2="Pôle",'1C TSspéc20'!$C$12="OUI"),(('1C TSspéc20'!T$26+'1C TSspéc20'!T$27+'1C TSspéc20'!T$28)/'1C TSspéc20'!T$17),IF(AND('1C TSspéc20'!$B$12&lt;&gt;"",$K$2="Pôle",'1C TSspéc20'!$C$12="NON"),(('1C TSspéc20'!T$26+'1C TSspéc20'!T$27+'1C TSspéc20'!T$28)/'1C TSspéc20'!T$30),IF(AND('1C TSspéc20'!$B$12&lt;&gt;"",$K$2&lt;&gt;"Pôle"),0))))</f>
        <v>0</v>
      </c>
      <c r="N1278" s="557">
        <f>IF(AND('1C TSspéc20'!$B$12&lt;&gt;0,'1C TSspéc20'!$T$30&lt;&gt;0),L1278+M1278,0)</f>
        <v>0</v>
      </c>
      <c r="O1278" s="893" t="str">
        <f>IF(AND('1C TSspéc20'!$T$17&lt;&gt;0,'1C TSspéc20'!$C$12="OUI"),'1C TSspéc20'!$T$35/'1C TSspéc20'!$T$17,"")</f>
        <v/>
      </c>
      <c r="P1278" s="543" t="str">
        <f>IF(AND('1C TSspéc20'!$T$17&lt;&gt;0,'1C TSspéc20'!$C$12="OUI"),'1C TSspéc20'!$T$36/'1C TSspéc20'!$T$17,"")</f>
        <v/>
      </c>
      <c r="Q1278" s="543" t="str">
        <f>IF(AND('1C TSspéc20'!$T$17&lt;&gt;0,'1C TSspéc20'!$C$12="OUI"),'1C TSspéc20'!$T$37/'1C TSspéc20'!$T$17,"")</f>
        <v/>
      </c>
      <c r="R1278" s="543" t="str">
        <f>IF(AND('1C TSspéc20'!$T$17&lt;&gt;0,'1C TSspéc20'!$C$12="OUI"),'1C TSspéc20'!$T$38/'1C TSspéc20'!$T$17,"")</f>
        <v/>
      </c>
      <c r="S1278" s="543" t="str">
        <f>IF(AND('1C TSspéc20'!$T$17&lt;&gt;0,'1C TSspéc20'!$C$12="OUI"),'1C TSspéc20'!$T$39/'1C TSspéc20'!$T$17,"")</f>
        <v/>
      </c>
      <c r="T1278" s="543" t="str">
        <f>IF(AND('1C TSspéc20'!$T$17&lt;&gt;0,'1C TSspéc20'!$C$12="OUI"),'1C TSspéc20'!$T$40/'1C TSspéc20'!$T$17,"")</f>
        <v/>
      </c>
      <c r="U1278" s="543" t="str">
        <f>IF(AND('1C TSspéc20'!$T$17&lt;&gt;0,'1C TSspéc20'!$C$12="OUI"),'1C TSspéc20'!$T$41/'1C TSspéc20'!$T$17,"")</f>
        <v/>
      </c>
      <c r="V1278" s="543" t="str">
        <f>IF(AND('1C TSspéc20'!$T$17&lt;&gt;0,'1C TSspéc20'!$C$12="OUI"),'1C TSspéc20'!$T$42/'1C TSspéc20'!$T$17,"")</f>
        <v/>
      </c>
      <c r="W1278" s="543" t="str">
        <f>IF(AND('1C TSspéc20'!$T$17&lt;&gt;0,'1C TSspéc20'!$C$12="OUI"),'1C TSspéc20'!$T$43/'1C TSspéc20'!$T$17,"")</f>
        <v/>
      </c>
      <c r="X1278" s="543" t="str">
        <f>IF(AND('1C TSspéc20'!$T$17&lt;&gt;0,'1C TSspéc20'!$C$12="OUI"),'1C TSspéc20'!$T$44/'1C TSspéc20'!$T$17,"")</f>
        <v/>
      </c>
      <c r="Y1278" s="543" t="str">
        <f>IF(AND('1C TSspéc20'!$T$17&lt;&gt;0,'1C TSspéc20'!$C$12="OUI"),'1C TSspéc20'!$T$45/'1C TSspéc20'!$T$17,"")</f>
        <v/>
      </c>
      <c r="Z1278" s="543" t="str">
        <f>IF(AND('1C TSspéc20'!$T$17&lt;&gt;0,'1C TSspéc20'!$C$12="OUI"),'1C TSspéc20'!$T$46/'1C TSspéc20'!$T$17,"")</f>
        <v/>
      </c>
      <c r="AA1278" s="543" t="str">
        <f>IF(AND('1C TSspéc20'!$T$17&lt;&gt;0,'1C TSspéc20'!$C$12="OUI"),'1C TSspéc20'!$T$47/'1C TSspéc20'!$T$17,"")</f>
        <v/>
      </c>
      <c r="AB1278" s="543" t="str">
        <f>IF(AND('1C TSspéc20'!$T$17&lt;&gt;0,'1C TSspéc20'!$C$12="OUI"),'1C TSspéc20'!$T$48/'1C TSspéc20'!$T$17,"")</f>
        <v/>
      </c>
      <c r="AC1278" s="543" t="str">
        <f>IF(AND('1C TSspéc20'!$T$17&lt;&gt;0,'1C TSspéc20'!$C$12="OUI"),'1C TSspéc20'!$T$49/'1C TSspéc20'!$T$17,"")</f>
        <v/>
      </c>
      <c r="AD1278" s="543" t="str">
        <f>IF(AND('1C TSspéc20'!$T$17&lt;&gt;0,'1C TSspéc20'!$C$12="OUI"),'1C TSspéc20'!$T$50/'1C TSspéc20'!$T$17,"")</f>
        <v/>
      </c>
      <c r="AE1278" s="543" t="str">
        <f>IF(AND('1C TSspéc20'!$T$17&lt;&gt;0,'1C TSspéc20'!$C$12="OUI"),'1C TSspéc20'!$T$51/'1C TSspéc20'!$T$17,"")</f>
        <v/>
      </c>
      <c r="AF1278" s="543" t="str">
        <f>IF(AND('1C TSspéc20'!$T$17&lt;&gt;0,'1C TSspéc20'!$C$12="OUI"),'1C TSspéc20'!$T$52/'1C TSspéc20'!$T$17,"")</f>
        <v/>
      </c>
      <c r="AG1278" s="543" t="str">
        <f>IF(AND('1C TSspéc20'!$T$17&lt;&gt;0,'1C TSspéc20'!$C$12="OUI"),'1C TSspéc20'!$T$53/'1C TSspéc20'!$T$17,"")</f>
        <v/>
      </c>
      <c r="AH1278" s="543" t="str">
        <f>IF(AND('1C TSspéc20'!$T$17&lt;&gt;0,'1C TSspéc20'!$C$12="OUI"),'1C TSspéc20'!$T$54/'1C TSspéc20'!$T$17,"")</f>
        <v/>
      </c>
      <c r="AI1278" s="543" t="str">
        <f>IF(AND('1C TSspéc20'!$T$17&lt;&gt;0,'1C TSspéc20'!$C$12="OUI"),'1C TSspéc20'!$T$55/'1C TSspéc20'!$T$17,"")</f>
        <v/>
      </c>
      <c r="AJ1278" s="543" t="str">
        <f>IF(AND('1C TSspéc20'!$T$17&lt;&gt;0,'1C TSspéc20'!$C$12="OUI"),'1C TSspéc20'!$T$56/'1C TSspéc20'!$T$17,"")</f>
        <v/>
      </c>
      <c r="AK1278" s="543" t="str">
        <f>IF(AND('1C TSspéc20'!$T$17&lt;&gt;0,'1C TSspéc20'!$C$12="OUI"),'1C TSspéc20'!$T$57/'1C TSspéc20'!$T$17,"")</f>
        <v/>
      </c>
      <c r="AL1278" s="72">
        <f>IF(AND('1C TSspéc20'!$T$17&lt;&gt;0,'1C TSspéc20'!$C$12="OUI"),N1278+AK1278,N1278)</f>
        <v>0</v>
      </c>
      <c r="AM1278" s="417">
        <f t="shared" si="332"/>
        <v>0</v>
      </c>
      <c r="AN1278" s="417">
        <f t="shared" si="333"/>
        <v>0</v>
      </c>
      <c r="AO1278" s="418" t="str">
        <f>IF(AND('1C TSspéc20'!$T$17&lt;&gt;0,'1C TSspéc20'!$T$30&lt;&gt;0),AM1278+AN1278,"")</f>
        <v/>
      </c>
      <c r="AP1278" s="573" t="str">
        <f>IF(AND('1C TSspéc20'!$T$17&lt;&gt;0,'1C TSspéc20'!$T$30&lt;&gt;0),AM1278-AR1278,"")</f>
        <v/>
      </c>
      <c r="AQ1278" s="583">
        <f t="shared" si="334"/>
        <v>0</v>
      </c>
      <c r="AR1278" s="596"/>
      <c r="AS1278" s="102"/>
      <c r="AT1278" s="27" t="str">
        <f>IF(('1C TSspéc20'!T$17*FICHE!$C$14&lt;J1278),"Forfait limité à "&amp;FICHE!$C$14&amp;"€/jour","")</f>
        <v/>
      </c>
      <c r="AU1278" s="592"/>
      <c r="AV1278" s="824"/>
      <c r="AW1278" s="824"/>
      <c r="AX1278" s="824"/>
      <c r="AY1278" s="824"/>
      <c r="AZ1278" s="824"/>
      <c r="BA1278" s="767"/>
      <c r="BB1278" s="767"/>
      <c r="BC1278" s="767"/>
      <c r="BD1278" s="767"/>
      <c r="BE1278" s="767"/>
      <c r="BF1278" s="767"/>
      <c r="BG1278" s="767"/>
      <c r="BH1278" s="767"/>
      <c r="BI1278" s="767"/>
      <c r="BJ1278" s="767"/>
      <c r="BK1278" s="767"/>
      <c r="BL1278" s="767"/>
      <c r="BM1278" s="767"/>
      <c r="BN1278" s="767"/>
      <c r="BO1278" s="767"/>
      <c r="BP1278" s="767"/>
      <c r="BQ1278" s="767"/>
      <c r="BR1278" s="767"/>
      <c r="BS1278" s="767"/>
      <c r="BT1278" s="767"/>
      <c r="BU1278" s="767"/>
      <c r="BV1278" s="767"/>
      <c r="BW1278" s="767"/>
      <c r="BX1278" s="767"/>
      <c r="BY1278" s="767"/>
      <c r="BZ1278" s="767"/>
      <c r="CA1278" s="767"/>
      <c r="CB1278" s="767"/>
      <c r="CC1278" s="767"/>
      <c r="CD1278" s="767"/>
      <c r="CE1278" s="767"/>
      <c r="CF1278" s="767"/>
      <c r="CG1278" s="767"/>
      <c r="CH1278" s="767"/>
      <c r="CI1278" s="767"/>
      <c r="CJ1278" s="767"/>
      <c r="CK1278" s="767"/>
      <c r="CL1278" s="767"/>
      <c r="CM1278" s="767"/>
      <c r="CN1278" s="767"/>
      <c r="CO1278" s="767"/>
      <c r="CP1278" s="767"/>
      <c r="CQ1278" s="767"/>
      <c r="CR1278" s="767"/>
      <c r="CS1278" s="767"/>
      <c r="CT1278" s="767"/>
      <c r="CU1278" s="767"/>
      <c r="CV1278" s="767"/>
      <c r="CW1278" s="767"/>
      <c r="CX1278" s="767"/>
      <c r="CY1278" s="767"/>
      <c r="CZ1278" s="767"/>
      <c r="DA1278" s="767"/>
      <c r="DB1278" s="767"/>
      <c r="DC1278" s="767"/>
      <c r="DD1278" s="767"/>
      <c r="DE1278" s="767"/>
      <c r="DF1278" s="767"/>
      <c r="DG1278" s="767"/>
      <c r="DH1278" s="767"/>
      <c r="DI1278" s="767"/>
      <c r="DJ1278" s="767"/>
      <c r="DK1278" s="767"/>
      <c r="DL1278" s="767"/>
      <c r="DM1278" s="767"/>
      <c r="DN1278" s="767"/>
      <c r="DO1278" s="767"/>
      <c r="DP1278" s="767"/>
      <c r="DQ1278" s="767"/>
      <c r="DR1278" s="767"/>
      <c r="DS1278" s="767"/>
      <c r="DT1278" s="767"/>
      <c r="DU1278" s="767"/>
      <c r="DV1278" s="767"/>
      <c r="DW1278" s="767"/>
      <c r="DX1278" s="767"/>
      <c r="DY1278" s="767"/>
      <c r="DZ1278" s="767"/>
      <c r="EA1278" s="767"/>
      <c r="EB1278" s="767"/>
      <c r="EC1278" s="767"/>
      <c r="ED1278" s="767"/>
      <c r="EE1278" s="767"/>
      <c r="EF1278" s="767"/>
      <c r="EG1278" s="767"/>
      <c r="EH1278" s="767"/>
      <c r="EI1278" s="767"/>
      <c r="EJ1278" s="767"/>
      <c r="EK1278" s="767"/>
      <c r="EL1278" s="767"/>
      <c r="EM1278" s="767"/>
      <c r="EN1278" s="767"/>
      <c r="EO1278" s="767"/>
      <c r="EP1278" s="767"/>
      <c r="EQ1278" s="767"/>
      <c r="ER1278" s="767"/>
      <c r="ES1278" s="767"/>
      <c r="ET1278" s="767"/>
      <c r="EU1278" s="767"/>
      <c r="EV1278" s="767"/>
      <c r="EW1278" s="767"/>
      <c r="EX1278" s="767"/>
      <c r="EY1278" s="767"/>
      <c r="EZ1278" s="767"/>
      <c r="FA1278" s="767"/>
      <c r="FB1278" s="767"/>
      <c r="FC1278" s="767"/>
      <c r="FD1278" s="767"/>
      <c r="FE1278" s="767"/>
      <c r="FF1278" s="767"/>
      <c r="FG1278" s="767"/>
      <c r="FH1278" s="767"/>
      <c r="FI1278" s="767"/>
      <c r="FJ1278" s="767"/>
      <c r="FK1278" s="767"/>
      <c r="FL1278" s="767"/>
      <c r="FM1278" s="767"/>
      <c r="FN1278" s="767"/>
      <c r="FO1278" s="767"/>
      <c r="FP1278" s="767"/>
      <c r="FQ1278" s="767"/>
      <c r="FR1278" s="767"/>
      <c r="FS1278" s="767"/>
      <c r="FT1278" s="767"/>
      <c r="FU1278" s="767"/>
      <c r="FV1278" s="767"/>
      <c r="FW1278" s="767"/>
      <c r="FX1278" s="767"/>
      <c r="FY1278" s="767"/>
      <c r="FZ1278" s="767"/>
      <c r="GA1278" s="767"/>
      <c r="GB1278" s="767"/>
      <c r="GC1278" s="767"/>
      <c r="GD1278" s="767"/>
      <c r="GE1278" s="767"/>
      <c r="GF1278" s="767"/>
      <c r="GG1278" s="767"/>
      <c r="GH1278" s="767"/>
      <c r="GI1278" s="767"/>
      <c r="GJ1278" s="767"/>
      <c r="GK1278" s="767"/>
      <c r="GL1278" s="767"/>
      <c r="GM1278" s="767"/>
      <c r="GN1278" s="767"/>
      <c r="GO1278" s="767"/>
      <c r="GP1278" s="767"/>
      <c r="GQ1278" s="767"/>
      <c r="GR1278" s="767"/>
      <c r="GS1278" s="767"/>
      <c r="GT1278" s="767"/>
      <c r="GU1278" s="767"/>
      <c r="GV1278" s="767"/>
      <c r="GW1278" s="767"/>
      <c r="GX1278" s="767"/>
      <c r="GY1278" s="767"/>
      <c r="GZ1278" s="767"/>
      <c r="HA1278" s="767"/>
      <c r="HB1278" s="767"/>
      <c r="HC1278" s="767"/>
    </row>
    <row r="1279" spans="1:211" s="864" customFormat="1" ht="13.9" hidden="1" customHeight="1">
      <c r="A1279" s="307"/>
      <c r="B1279" s="351"/>
      <c r="C1279" s="971" t="str">
        <f>IF('1C TSspéc20'!U$17&lt;&gt;0,'1C TSspéc20'!$B$12,"")</f>
        <v/>
      </c>
      <c r="D1279" s="972"/>
      <c r="E1279" s="973"/>
      <c r="F1279" s="93">
        <f>IF(AND($C1279='1C TSspéc20'!$B$12,'1C TSspéc20'!$B$16="spécifiques",'1C TSspéc20'!$U$17&lt;&gt;""),'1C TSspéc20'!$U$21,"")</f>
        <v>0</v>
      </c>
      <c r="G1279" s="863"/>
      <c r="H1279" s="745">
        <v>0.21</v>
      </c>
      <c r="I1279" s="747">
        <v>1</v>
      </c>
      <c r="J1279" s="312"/>
      <c r="K1279" s="680">
        <f t="shared" si="299"/>
        <v>0</v>
      </c>
      <c r="L1279" s="556">
        <f>IF(OR('1C TSspéc20'!$B$12="",'1C TSspéc20'!U$30=0),0,IF(AND('1C TSspéc20'!$B$12&lt;&gt;"",$K$2="Pôle",'1C TSspéc20'!$C$12="OUI"),(('1C TSspéc20'!U$22+'1C TSspéc20'!U$23+'1C TSspéc20'!U$24+'1C TSspéc20'!U$25+'1C TSspéc20'!U$29)/'1C TSspéc20'!U$17),IF(AND('1C TSspéc20'!$B$12&lt;&gt;"",$K$2="Pôle",'1C TSspéc20'!$C$12="NON"),(('1C TSspéc20'!U$22+'1C TSspéc20'!U$23+'1C TSspéc20'!U$24+'1C TSspéc20'!U$25+'1C TSspéc20'!U$29)/'1C TSspéc20'!U$30),IF(AND('1C TSspéc20'!$B$12&lt;&gt;"",$K$2&lt;&gt;"Pôle",'1C TSspéc20'!$C$12="OUI"),(('1C TSspéc20'!U$22+'1C TSspéc20'!U$23+'1C TSspéc20'!U$24+'1C TSspéc20'!U$25+'1C TSspéc20'!U$26+'1C TSspéc20'!U$27+'1C TSspéc20'!U$28+'1C TSspéc20'!U$29)/'1C TSspéc20'!U$17),IF(AND('1C TSspéc20'!$B$12&lt;&gt;"",$K$2&lt;&gt;"Pôle",'1C TSspéc20'!$C$12="NON"),(('1C TSspéc20'!U$22+'1C TSspéc20'!U$23+'1C TSspéc20'!U$24+'1C TSspéc20'!U$25+'1C TSspéc20'!U$26+'1C TSspéc20'!U$27+'1C TSspéc20'!U$28+'1C TSspéc20'!U$29)/'1C TSspéc20'!U$30))))))</f>
        <v>0</v>
      </c>
      <c r="M1279" s="556">
        <f>IF(OR('1C TSspéc20'!$B$12="",'1C TSspéc20'!U$30=0),0,IF(AND('1C TSspéc20'!$B$12&lt;&gt;"",$K$2="Pôle",'1C TSspéc20'!$C$12="OUI"),(('1C TSspéc20'!U$26+'1C TSspéc20'!U$27+'1C TSspéc20'!U$28)/'1C TSspéc20'!U$17),IF(AND('1C TSspéc20'!$B$12&lt;&gt;"",$K$2="Pôle",'1C TSspéc20'!$C$12="NON"),(('1C TSspéc20'!U$26+'1C TSspéc20'!U$27+'1C TSspéc20'!U$28)/'1C TSspéc20'!U$30),IF(AND('1C TSspéc20'!$B$12&lt;&gt;"",$K$2&lt;&gt;"Pôle"),0))))</f>
        <v>0</v>
      </c>
      <c r="N1279" s="557">
        <f>IF(AND('1C TSspéc20'!$B$12&lt;&gt;0,'1C TSspéc20'!$U$30&lt;&gt;0),L1279+M1279,0)</f>
        <v>0</v>
      </c>
      <c r="O1279" s="893" t="str">
        <f>IF(AND('1C TSspéc20'!$U$17&lt;&gt;0,'1C TSspéc20'!$C$12="OUI"),'1C TSspéc20'!$U$35/'1C TSspéc20'!$U$17,"")</f>
        <v/>
      </c>
      <c r="P1279" s="543" t="str">
        <f>IF(AND('1C TSspéc20'!$U$17&lt;&gt;0,'1C TSspéc20'!$C$12="OUI"),'1C TSspéc20'!$U$36/'1C TSspéc20'!$U$17,"")</f>
        <v/>
      </c>
      <c r="Q1279" s="543" t="str">
        <f>IF(AND('1C TSspéc20'!$U$17&lt;&gt;0,'1C TSspéc20'!$C$12="OUI"),'1C TSspéc20'!$U$37/'1C TSspéc20'!$U$17,"")</f>
        <v/>
      </c>
      <c r="R1279" s="543" t="str">
        <f>IF(AND('1C TSspéc20'!$U$17&lt;&gt;0,'1C TSspéc20'!$C$12="OUI"),'1C TSspéc20'!$U$38/'1C TSspéc20'!$U$17,"")</f>
        <v/>
      </c>
      <c r="S1279" s="543" t="str">
        <f>IF(AND('1C TSspéc20'!$U$17&lt;&gt;0,'1C TSspéc20'!$C$12="OUI"),'1C TSspéc20'!$U$39/'1C TSspéc20'!$U$17,"")</f>
        <v/>
      </c>
      <c r="T1279" s="543" t="str">
        <f>IF(AND('1C TSspéc20'!$U$17&lt;&gt;0,'1C TSspéc20'!$C$12="OUI"),'1C TSspéc20'!$U$40/'1C TSspéc20'!$U$17,"")</f>
        <v/>
      </c>
      <c r="U1279" s="543" t="str">
        <f>IF(AND('1C TSspéc20'!$U$17&lt;&gt;0,'1C TSspéc20'!$C$12="OUI"),'1C TSspéc20'!$U$41/'1C TSspéc20'!$U$17,"")</f>
        <v/>
      </c>
      <c r="V1279" s="543" t="str">
        <f>IF(AND('1C TSspéc20'!$U$17&lt;&gt;0,'1C TSspéc20'!$C$12="OUI"),'1C TSspéc20'!$U$42/'1C TSspéc20'!$U$17,"")</f>
        <v/>
      </c>
      <c r="W1279" s="543" t="str">
        <f>IF(AND('1C TSspéc20'!$U$17&lt;&gt;0,'1C TSspéc20'!$C$12="OUI"),'1C TSspéc20'!$U$43/'1C TSspéc20'!$U$17,"")</f>
        <v/>
      </c>
      <c r="X1279" s="543" t="str">
        <f>IF(AND('1C TSspéc20'!$U$17&lt;&gt;0,'1C TSspéc20'!$C$12="OUI"),'1C TSspéc20'!$U$44/'1C TSspéc20'!$U$17,"")</f>
        <v/>
      </c>
      <c r="Y1279" s="543" t="str">
        <f>IF(AND('1C TSspéc20'!$U$17&lt;&gt;0,'1C TSspéc20'!$C$12="OUI"),'1C TSspéc20'!$U$45/'1C TSspéc20'!$U$17,"")</f>
        <v/>
      </c>
      <c r="Z1279" s="543" t="str">
        <f>IF(AND('1C TSspéc20'!$U$17&lt;&gt;0,'1C TSspéc20'!$C$12="OUI"),'1C TSspéc20'!$U$46/'1C TSspéc20'!$U$17,"")</f>
        <v/>
      </c>
      <c r="AA1279" s="543" t="str">
        <f>IF(AND('1C TSspéc20'!$U$17&lt;&gt;0,'1C TSspéc20'!$C$12="OUI"),'1C TSspéc20'!$U$47/'1C TSspéc20'!$U$17,"")</f>
        <v/>
      </c>
      <c r="AB1279" s="543" t="str">
        <f>IF(AND('1C TSspéc20'!$U$17&lt;&gt;0,'1C TSspéc20'!$C$12="OUI"),'1C TSspéc20'!$U$48/'1C TSspéc20'!$U$17,"")</f>
        <v/>
      </c>
      <c r="AC1279" s="543" t="str">
        <f>IF(AND('1C TSspéc20'!$U$17&lt;&gt;0,'1C TSspéc20'!$C$12="OUI"),'1C TSspéc20'!$U$49/'1C TSspéc20'!$U$17,"")</f>
        <v/>
      </c>
      <c r="AD1279" s="543" t="str">
        <f>IF(AND('1C TSspéc20'!$U$17&lt;&gt;0,'1C TSspéc20'!$C$12="OUI"),'1C TSspéc20'!$U$50/'1C TSspéc20'!$U$17,"")</f>
        <v/>
      </c>
      <c r="AE1279" s="543" t="str">
        <f>IF(AND('1C TSspéc20'!$U$17&lt;&gt;0,'1C TSspéc20'!$C$12="OUI"),'1C TSspéc20'!$U$51/'1C TSspéc20'!$U$17,"")</f>
        <v/>
      </c>
      <c r="AF1279" s="543" t="str">
        <f>IF(AND('1C TSspéc20'!$U$17&lt;&gt;0,'1C TSspéc20'!$C$12="OUI"),'1C TSspéc20'!$U$52/'1C TSspéc20'!$U$17,"")</f>
        <v/>
      </c>
      <c r="AG1279" s="543" t="str">
        <f>IF(AND('1C TSspéc20'!$U$17&lt;&gt;0,'1C TSspéc20'!$C$12="OUI"),'1C TSspéc20'!$U$53/'1C TSspéc20'!$U$17,"")</f>
        <v/>
      </c>
      <c r="AH1279" s="543" t="str">
        <f>IF(AND('1C TSspéc20'!$U$17&lt;&gt;0,'1C TSspéc20'!$C$12="OUI"),'1C TSspéc20'!$U$54/'1C TSspéc20'!$U$17,"")</f>
        <v/>
      </c>
      <c r="AI1279" s="543" t="str">
        <f>IF(AND('1C TSspéc20'!$U$17&lt;&gt;0,'1C TSspéc20'!$C$12="OUI"),'1C TSspéc20'!$U$55/'1C TSspéc20'!$U$17,"")</f>
        <v/>
      </c>
      <c r="AJ1279" s="543" t="str">
        <f>IF(AND('1C TSspéc20'!$U$17&lt;&gt;0,'1C TSspéc20'!$C$12="OUI"),'1C TSspéc20'!$U$56/'1C TSspéc20'!$U$17,"")</f>
        <v/>
      </c>
      <c r="AK1279" s="543" t="str">
        <f>IF(AND('1C TSspéc20'!$U$17&lt;&gt;0,'1C TSspéc20'!$C$12="OUI"),'1C TSspéc20'!$U$57/'1C TSspéc20'!$U$17,"")</f>
        <v/>
      </c>
      <c r="AL1279" s="72">
        <f>IF(AND('1C TSspéc20'!$U$17&lt;&gt;0,'1C TSspéc20'!$C$12="OUI"),N1279+AK1279,N1279)</f>
        <v>0</v>
      </c>
      <c r="AM1279" s="417">
        <f t="shared" si="332"/>
        <v>0</v>
      </c>
      <c r="AN1279" s="417">
        <f t="shared" si="333"/>
        <v>0</v>
      </c>
      <c r="AO1279" s="418" t="str">
        <f>IF(AND('1C TSspéc20'!$U$17&lt;&gt;0,'1C TSspéc20'!$U$30&lt;&gt;0),AM1279+AN1279,"")</f>
        <v/>
      </c>
      <c r="AP1279" s="573" t="str">
        <f>IF(AND('1C TSspéc20'!$U$17&lt;&gt;0,'1C TSspéc20'!$U$30&lt;&gt;0),AM1279-AR1279,"")</f>
        <v/>
      </c>
      <c r="AQ1279" s="583">
        <f t="shared" si="334"/>
        <v>0</v>
      </c>
      <c r="AR1279" s="596"/>
      <c r="AS1279" s="102"/>
      <c r="AT1279" s="27" t="str">
        <f>IF(('1C TSspéc20'!U$17*FICHE!$C$14&lt;J1279),"Forfait limité à "&amp;FICHE!$C$14&amp;"€/jour","")</f>
        <v/>
      </c>
      <c r="AU1279" s="592"/>
      <c r="AV1279" s="824"/>
      <c r="AW1279" s="824"/>
      <c r="AX1279" s="824"/>
      <c r="AY1279" s="824"/>
      <c r="AZ1279" s="824"/>
      <c r="BA1279" s="767"/>
      <c r="BB1279" s="767"/>
      <c r="BC1279" s="767"/>
      <c r="BD1279" s="767"/>
      <c r="BE1279" s="767"/>
      <c r="BF1279" s="767"/>
      <c r="BG1279" s="767"/>
      <c r="BH1279" s="767"/>
      <c r="BI1279" s="767"/>
      <c r="BJ1279" s="767"/>
      <c r="BK1279" s="767"/>
      <c r="BL1279" s="767"/>
      <c r="BM1279" s="767"/>
      <c r="BN1279" s="767"/>
      <c r="BO1279" s="767"/>
      <c r="BP1279" s="767"/>
      <c r="BQ1279" s="767"/>
      <c r="BR1279" s="767"/>
      <c r="BS1279" s="767"/>
      <c r="BT1279" s="767"/>
      <c r="BU1279" s="767"/>
      <c r="BV1279" s="767"/>
      <c r="BW1279" s="767"/>
      <c r="BX1279" s="767"/>
      <c r="BY1279" s="767"/>
      <c r="BZ1279" s="767"/>
      <c r="CA1279" s="767"/>
      <c r="CB1279" s="767"/>
      <c r="CC1279" s="767"/>
      <c r="CD1279" s="767"/>
      <c r="CE1279" s="767"/>
      <c r="CF1279" s="767"/>
      <c r="CG1279" s="767"/>
      <c r="CH1279" s="767"/>
      <c r="CI1279" s="767"/>
      <c r="CJ1279" s="767"/>
      <c r="CK1279" s="767"/>
      <c r="CL1279" s="767"/>
      <c r="CM1279" s="767"/>
      <c r="CN1279" s="767"/>
      <c r="CO1279" s="767"/>
      <c r="CP1279" s="767"/>
      <c r="CQ1279" s="767"/>
      <c r="CR1279" s="767"/>
      <c r="CS1279" s="767"/>
      <c r="CT1279" s="767"/>
      <c r="CU1279" s="767"/>
      <c r="CV1279" s="767"/>
      <c r="CW1279" s="767"/>
      <c r="CX1279" s="767"/>
      <c r="CY1279" s="767"/>
      <c r="CZ1279" s="767"/>
      <c r="DA1279" s="767"/>
      <c r="DB1279" s="767"/>
      <c r="DC1279" s="767"/>
      <c r="DD1279" s="767"/>
      <c r="DE1279" s="767"/>
      <c r="DF1279" s="767"/>
      <c r="DG1279" s="767"/>
      <c r="DH1279" s="767"/>
      <c r="DI1279" s="767"/>
      <c r="DJ1279" s="767"/>
      <c r="DK1279" s="767"/>
      <c r="DL1279" s="767"/>
      <c r="DM1279" s="767"/>
      <c r="DN1279" s="767"/>
      <c r="DO1279" s="767"/>
      <c r="DP1279" s="767"/>
      <c r="DQ1279" s="767"/>
      <c r="DR1279" s="767"/>
      <c r="DS1279" s="767"/>
      <c r="DT1279" s="767"/>
      <c r="DU1279" s="767"/>
      <c r="DV1279" s="767"/>
      <c r="DW1279" s="767"/>
      <c r="DX1279" s="767"/>
      <c r="DY1279" s="767"/>
      <c r="DZ1279" s="767"/>
      <c r="EA1279" s="767"/>
      <c r="EB1279" s="767"/>
      <c r="EC1279" s="767"/>
      <c r="ED1279" s="767"/>
      <c r="EE1279" s="767"/>
      <c r="EF1279" s="767"/>
      <c r="EG1279" s="767"/>
      <c r="EH1279" s="767"/>
      <c r="EI1279" s="767"/>
      <c r="EJ1279" s="767"/>
      <c r="EK1279" s="767"/>
      <c r="EL1279" s="767"/>
      <c r="EM1279" s="767"/>
      <c r="EN1279" s="767"/>
      <c r="EO1279" s="767"/>
      <c r="EP1279" s="767"/>
      <c r="EQ1279" s="767"/>
      <c r="ER1279" s="767"/>
      <c r="ES1279" s="767"/>
      <c r="ET1279" s="767"/>
      <c r="EU1279" s="767"/>
      <c r="EV1279" s="767"/>
      <c r="EW1279" s="767"/>
      <c r="EX1279" s="767"/>
      <c r="EY1279" s="767"/>
      <c r="EZ1279" s="767"/>
      <c r="FA1279" s="767"/>
      <c r="FB1279" s="767"/>
      <c r="FC1279" s="767"/>
      <c r="FD1279" s="767"/>
      <c r="FE1279" s="767"/>
      <c r="FF1279" s="767"/>
      <c r="FG1279" s="767"/>
      <c r="FH1279" s="767"/>
      <c r="FI1279" s="767"/>
      <c r="FJ1279" s="767"/>
      <c r="FK1279" s="767"/>
      <c r="FL1279" s="767"/>
      <c r="FM1279" s="767"/>
      <c r="FN1279" s="767"/>
      <c r="FO1279" s="767"/>
      <c r="FP1279" s="767"/>
      <c r="FQ1279" s="767"/>
      <c r="FR1279" s="767"/>
      <c r="FS1279" s="767"/>
      <c r="FT1279" s="767"/>
      <c r="FU1279" s="767"/>
      <c r="FV1279" s="767"/>
      <c r="FW1279" s="767"/>
      <c r="FX1279" s="767"/>
      <c r="FY1279" s="767"/>
      <c r="FZ1279" s="767"/>
      <c r="GA1279" s="767"/>
      <c r="GB1279" s="767"/>
      <c r="GC1279" s="767"/>
      <c r="GD1279" s="767"/>
      <c r="GE1279" s="767"/>
      <c r="GF1279" s="767"/>
      <c r="GG1279" s="767"/>
      <c r="GH1279" s="767"/>
      <c r="GI1279" s="767"/>
      <c r="GJ1279" s="767"/>
      <c r="GK1279" s="767"/>
      <c r="GL1279" s="767"/>
      <c r="GM1279" s="767"/>
      <c r="GN1279" s="767"/>
      <c r="GO1279" s="767"/>
      <c r="GP1279" s="767"/>
      <c r="GQ1279" s="767"/>
      <c r="GR1279" s="767"/>
      <c r="GS1279" s="767"/>
      <c r="GT1279" s="767"/>
      <c r="GU1279" s="767"/>
      <c r="GV1279" s="767"/>
      <c r="GW1279" s="767"/>
      <c r="GX1279" s="767"/>
      <c r="GY1279" s="767"/>
      <c r="GZ1279" s="767"/>
      <c r="HA1279" s="767"/>
      <c r="HB1279" s="767"/>
      <c r="HC1279" s="767"/>
    </row>
    <row r="1280" spans="1:211" s="864" customFormat="1" ht="13.9" hidden="1" customHeight="1">
      <c r="A1280" s="307"/>
      <c r="B1280" s="351"/>
      <c r="C1280" s="971" t="str">
        <f>IF('1C TSspéc20'!V$17&lt;&gt;0,'1C TSspéc20'!$B$12,"")</f>
        <v/>
      </c>
      <c r="D1280" s="972"/>
      <c r="E1280" s="973"/>
      <c r="F1280" s="93">
        <f>IF(AND($C1280='1C TSspéc20'!$B$12,'1C TSspéc20'!$B$16="spécifiques",'1C TSspéc20'!$V$17&lt;&gt;""),'1C TSspéc20'!$V$21,"")</f>
        <v>0</v>
      </c>
      <c r="G1280" s="863"/>
      <c r="H1280" s="745">
        <v>0.21</v>
      </c>
      <c r="I1280" s="747">
        <v>1</v>
      </c>
      <c r="J1280" s="312"/>
      <c r="K1280" s="680">
        <f t="shared" si="299"/>
        <v>0</v>
      </c>
      <c r="L1280" s="556">
        <f>IF(OR('1C TSspéc20'!$B$12="",'1C TSspéc20'!V$30=0),0,IF(AND('1C TSspéc20'!$B$12&lt;&gt;"",$K$2="Pôle",'1C TSspéc20'!$C$12="OUI"),(('1C TSspéc20'!V$22+'1C TSspéc20'!V$23+'1C TSspéc20'!V$24+'1C TSspéc20'!V$25+'1C TSspéc20'!V$29)/'1C TSspéc20'!V$17),IF(AND('1C TSspéc20'!$B$12&lt;&gt;"",$K$2="Pôle",'1C TSspéc20'!$C$12="NON"),(('1C TSspéc20'!V$22+'1C TSspéc20'!V$23+'1C TSspéc20'!V$24+'1C TSspéc20'!V$25+'1C TSspéc20'!V$29)/'1C TSspéc20'!V$30),IF(AND('1C TSspéc20'!$B$12&lt;&gt;"",$K$2&lt;&gt;"Pôle",'1C TSspéc20'!$C$12="OUI"),(('1C TSspéc20'!V$22+'1C TSspéc20'!V$23+'1C TSspéc20'!V$24+'1C TSspéc20'!V$25+'1C TSspéc20'!V$26+'1C TSspéc20'!V$27+'1C TSspéc20'!V$28+'1C TSspéc20'!V$29)/'1C TSspéc20'!V$17),IF(AND('1C TSspéc20'!$B$12&lt;&gt;"",$K$2&lt;&gt;"Pôle",'1C TSspéc20'!$C$12="NON"),(('1C TSspéc20'!V$22+'1C TSspéc20'!V$23+'1C TSspéc20'!V$24+'1C TSspéc20'!V$25+'1C TSspéc20'!V$26+'1C TSspéc20'!V$27+'1C TSspéc20'!V$28+'1C TSspéc20'!V$29)/'1C TSspéc20'!V$30))))))</f>
        <v>0</v>
      </c>
      <c r="M1280" s="556">
        <f>IF(OR('1C TSspéc20'!$B$12="",'1C TSspéc20'!V$30=0),0,IF(AND('1C TSspéc20'!$B$12&lt;&gt;"",$K$2="Pôle",'1C TSspéc20'!$C$12="OUI"),(('1C TSspéc20'!V$26+'1C TSspéc20'!V$27+'1C TSspéc20'!V$28)/'1C TSspéc20'!V$17),IF(AND('1C TSspéc20'!$B$12&lt;&gt;"",$K$2="Pôle",'1C TSspéc20'!$C$12="NON"),(('1C TSspéc20'!V$26+'1C TSspéc20'!V$27+'1C TSspéc20'!V$28)/'1C TSspéc20'!V$30),IF(AND('1C TSspéc20'!$B$12&lt;&gt;"",$K$2&lt;&gt;"Pôle"),0))))</f>
        <v>0</v>
      </c>
      <c r="N1280" s="557">
        <f>IF(AND('1C TSspéc20'!$B$12&lt;&gt;0,'1C TSspéc20'!$V$30&lt;&gt;0),L1280+M1280,0)</f>
        <v>0</v>
      </c>
      <c r="O1280" s="893" t="str">
        <f>IF(AND('1C TSspéc20'!$V$17&lt;&gt;0,'1C TSspéc20'!$C$12="OUI"),'1C TSspéc20'!$V$35/'1C TSspéc20'!$V$17,"")</f>
        <v/>
      </c>
      <c r="P1280" s="543" t="str">
        <f>IF(AND('1C TSspéc20'!$V$17&lt;&gt;0,'1C TSspéc20'!$C$12="OUI"),'1C TSspéc20'!$V$36/'1C TSspéc20'!$V$17,"")</f>
        <v/>
      </c>
      <c r="Q1280" s="543" t="str">
        <f>IF(AND('1C TSspéc20'!$V$17&lt;&gt;0,'1C TSspéc20'!$C$12="OUI"),'1C TSspéc20'!$V$37/'1C TSspéc20'!$V$17,"")</f>
        <v/>
      </c>
      <c r="R1280" s="543" t="str">
        <f>IF(AND('1C TSspéc20'!$V$17&lt;&gt;0,'1C TSspéc20'!$C$12="OUI"),'1C TSspéc20'!$V$38/'1C TSspéc20'!$V$17,"")</f>
        <v/>
      </c>
      <c r="S1280" s="543" t="str">
        <f>IF(AND('1C TSspéc20'!$V$17&lt;&gt;0,'1C TSspéc20'!$C$12="OUI"),'1C TSspéc20'!$V$39/'1C TSspéc20'!$V$17,"")</f>
        <v/>
      </c>
      <c r="T1280" s="543" t="str">
        <f>IF(AND('1C TSspéc20'!$V$17&lt;&gt;0,'1C TSspéc20'!$C$12="OUI"),'1C TSspéc20'!$V$40/'1C TSspéc20'!$V$17,"")</f>
        <v/>
      </c>
      <c r="U1280" s="543" t="str">
        <f>IF(AND('1C TSspéc20'!$V$17&lt;&gt;0,'1C TSspéc20'!$C$12="OUI"),'1C TSspéc20'!$V$41/'1C TSspéc20'!$V$17,"")</f>
        <v/>
      </c>
      <c r="V1280" s="543" t="str">
        <f>IF(AND('1C TSspéc20'!$V$17&lt;&gt;0,'1C TSspéc20'!$C$12="OUI"),'1C TSspéc20'!$V$42/'1C TSspéc20'!$V$17,"")</f>
        <v/>
      </c>
      <c r="W1280" s="543" t="str">
        <f>IF(AND('1C TSspéc20'!$V$17&lt;&gt;0,'1C TSspéc20'!$C$12="OUI"),'1C TSspéc20'!$V$43/'1C TSspéc20'!$V$17,"")</f>
        <v/>
      </c>
      <c r="X1280" s="543" t="str">
        <f>IF(AND('1C TSspéc20'!$V$17&lt;&gt;0,'1C TSspéc20'!$C$12="OUI"),'1C TSspéc20'!$V$44/'1C TSspéc20'!$V$17,"")</f>
        <v/>
      </c>
      <c r="Y1280" s="543" t="str">
        <f>IF(AND('1C TSspéc20'!$V$17&lt;&gt;0,'1C TSspéc20'!$C$12="OUI"),'1C TSspéc20'!$V$45/'1C TSspéc20'!$V$17,"")</f>
        <v/>
      </c>
      <c r="Z1280" s="543" t="str">
        <f>IF(AND('1C TSspéc20'!$V$17&lt;&gt;0,'1C TSspéc20'!$C$12="OUI"),'1C TSspéc20'!$V$46/'1C TSspéc20'!$V$17,"")</f>
        <v/>
      </c>
      <c r="AA1280" s="543" t="str">
        <f>IF(AND('1C TSspéc20'!$V$17&lt;&gt;0,'1C TSspéc20'!$C$12="OUI"),'1C TSspéc20'!$V$47/'1C TSspéc20'!$V$17,"")</f>
        <v/>
      </c>
      <c r="AB1280" s="543" t="str">
        <f>IF(AND('1C TSspéc20'!$V$17&lt;&gt;0,'1C TSspéc20'!$C$12="OUI"),'1C TSspéc20'!$V$48/'1C TSspéc20'!$V$17,"")</f>
        <v/>
      </c>
      <c r="AC1280" s="543" t="str">
        <f>IF(AND('1C TSspéc20'!$V$17&lt;&gt;0,'1C TSspéc20'!$C$12="OUI"),'1C TSspéc20'!$V$49/'1C TSspéc20'!$V$17,"")</f>
        <v/>
      </c>
      <c r="AD1280" s="543" t="str">
        <f>IF(AND('1C TSspéc20'!$V$17&lt;&gt;0,'1C TSspéc20'!$C$12="OUI"),'1C TSspéc20'!$V$50/'1C TSspéc20'!$V$17,"")</f>
        <v/>
      </c>
      <c r="AE1280" s="543" t="str">
        <f>IF(AND('1C TSspéc20'!$V$17&lt;&gt;0,'1C TSspéc20'!$C$12="OUI"),'1C TSspéc20'!$V$51/'1C TSspéc20'!$V$17,"")</f>
        <v/>
      </c>
      <c r="AF1280" s="543" t="str">
        <f>IF(AND('1C TSspéc20'!$V$17&lt;&gt;0,'1C TSspéc20'!$C$12="OUI"),'1C TSspéc20'!$V$52/'1C TSspéc20'!$V$17,"")</f>
        <v/>
      </c>
      <c r="AG1280" s="543" t="str">
        <f>IF(AND('1C TSspéc20'!$V$17&lt;&gt;0,'1C TSspéc20'!$C$12="OUI"),'1C TSspéc20'!$V$53/'1C TSspéc20'!$V$17,"")</f>
        <v/>
      </c>
      <c r="AH1280" s="543" t="str">
        <f>IF(AND('1C TSspéc20'!$V$17&lt;&gt;0,'1C TSspéc20'!$C$12="OUI"),'1C TSspéc20'!$V$54/'1C TSspéc20'!$V$17,"")</f>
        <v/>
      </c>
      <c r="AI1280" s="543" t="str">
        <f>IF(AND('1C TSspéc20'!$V$17&lt;&gt;0,'1C TSspéc20'!$C$12="OUI"),'1C TSspéc20'!$V$55/'1C TSspéc20'!$V$17,"")</f>
        <v/>
      </c>
      <c r="AJ1280" s="543" t="str">
        <f>IF(AND('1C TSspéc20'!$V$17&lt;&gt;0,'1C TSspéc20'!$C$12="OUI"),'1C TSspéc20'!$V$56/'1C TSspéc20'!$V$17,"")</f>
        <v/>
      </c>
      <c r="AK1280" s="543" t="str">
        <f>IF(AND('1C TSspéc20'!$V$17&lt;&gt;0,'1C TSspéc20'!$C$12="OUI"),'1C TSspéc20'!$V$57/'1C TSspéc20'!$V$17,"")</f>
        <v/>
      </c>
      <c r="AL1280" s="72">
        <f>IF(AND('1C TSspéc20'!$V$17&lt;&gt;0,'1C TSspéc20'!$C$12="OUI"),N1280+AK1280,N1280)</f>
        <v>0</v>
      </c>
      <c r="AM1280" s="417">
        <f t="shared" si="332"/>
        <v>0</v>
      </c>
      <c r="AN1280" s="417">
        <f t="shared" si="333"/>
        <v>0</v>
      </c>
      <c r="AO1280" s="418" t="str">
        <f>IF(AND('1C TSspéc20'!$V$17&lt;&gt;0,'1C TSspéc20'!$V$30&lt;&gt;0),AM1280+AN1280,"")</f>
        <v/>
      </c>
      <c r="AP1280" s="573" t="str">
        <f>IF(AND('1C TSspéc20'!$V$17&lt;&gt;0,'1C TSspéc20'!$V$30&lt;&gt;0),AM1280-AR1280,"")</f>
        <v/>
      </c>
      <c r="AQ1280" s="583">
        <f t="shared" si="334"/>
        <v>0</v>
      </c>
      <c r="AR1280" s="596"/>
      <c r="AS1280" s="102"/>
      <c r="AT1280" s="27" t="str">
        <f>IF(('1C TSspéc20'!V$17*FICHE!$C$14&lt;J1280),"Forfait limité à "&amp;FICHE!$C$14&amp;"€/jour","")</f>
        <v/>
      </c>
      <c r="AU1280" s="592"/>
      <c r="AV1280" s="824"/>
      <c r="AW1280" s="824"/>
      <c r="AX1280" s="824"/>
      <c r="AY1280" s="824"/>
      <c r="AZ1280" s="824"/>
      <c r="BA1280" s="767"/>
      <c r="BB1280" s="767"/>
      <c r="BC1280" s="767"/>
      <c r="BD1280" s="767"/>
      <c r="BE1280" s="767"/>
      <c r="BF1280" s="767"/>
      <c r="BG1280" s="767"/>
      <c r="BH1280" s="767"/>
      <c r="BI1280" s="767"/>
      <c r="BJ1280" s="767"/>
      <c r="BK1280" s="767"/>
      <c r="BL1280" s="767"/>
      <c r="BM1280" s="767"/>
      <c r="BN1280" s="767"/>
      <c r="BO1280" s="767"/>
      <c r="BP1280" s="767"/>
      <c r="BQ1280" s="767"/>
      <c r="BR1280" s="767"/>
      <c r="BS1280" s="767"/>
      <c r="BT1280" s="767"/>
      <c r="BU1280" s="767"/>
      <c r="BV1280" s="767"/>
      <c r="BW1280" s="767"/>
      <c r="BX1280" s="767"/>
      <c r="BY1280" s="767"/>
      <c r="BZ1280" s="767"/>
      <c r="CA1280" s="767"/>
      <c r="CB1280" s="767"/>
      <c r="CC1280" s="767"/>
      <c r="CD1280" s="767"/>
      <c r="CE1280" s="767"/>
      <c r="CF1280" s="767"/>
      <c r="CG1280" s="767"/>
      <c r="CH1280" s="767"/>
      <c r="CI1280" s="767"/>
      <c r="CJ1280" s="767"/>
      <c r="CK1280" s="767"/>
      <c r="CL1280" s="767"/>
      <c r="CM1280" s="767"/>
      <c r="CN1280" s="767"/>
      <c r="CO1280" s="767"/>
      <c r="CP1280" s="767"/>
      <c r="CQ1280" s="767"/>
      <c r="CR1280" s="767"/>
      <c r="CS1280" s="767"/>
      <c r="CT1280" s="767"/>
      <c r="CU1280" s="767"/>
      <c r="CV1280" s="767"/>
      <c r="CW1280" s="767"/>
      <c r="CX1280" s="767"/>
      <c r="CY1280" s="767"/>
      <c r="CZ1280" s="767"/>
      <c r="DA1280" s="767"/>
      <c r="DB1280" s="767"/>
      <c r="DC1280" s="767"/>
      <c r="DD1280" s="767"/>
      <c r="DE1280" s="767"/>
      <c r="DF1280" s="767"/>
      <c r="DG1280" s="767"/>
      <c r="DH1280" s="767"/>
      <c r="DI1280" s="767"/>
      <c r="DJ1280" s="767"/>
      <c r="DK1280" s="767"/>
      <c r="DL1280" s="767"/>
      <c r="DM1280" s="767"/>
      <c r="DN1280" s="767"/>
      <c r="DO1280" s="767"/>
      <c r="DP1280" s="767"/>
      <c r="DQ1280" s="767"/>
      <c r="DR1280" s="767"/>
      <c r="DS1280" s="767"/>
      <c r="DT1280" s="767"/>
      <c r="DU1280" s="767"/>
      <c r="DV1280" s="767"/>
      <c r="DW1280" s="767"/>
      <c r="DX1280" s="767"/>
      <c r="DY1280" s="767"/>
      <c r="DZ1280" s="767"/>
      <c r="EA1280" s="767"/>
      <c r="EB1280" s="767"/>
      <c r="EC1280" s="767"/>
      <c r="ED1280" s="767"/>
      <c r="EE1280" s="767"/>
      <c r="EF1280" s="767"/>
      <c r="EG1280" s="767"/>
      <c r="EH1280" s="767"/>
      <c r="EI1280" s="767"/>
      <c r="EJ1280" s="767"/>
      <c r="EK1280" s="767"/>
      <c r="EL1280" s="767"/>
      <c r="EM1280" s="767"/>
      <c r="EN1280" s="767"/>
      <c r="EO1280" s="767"/>
      <c r="EP1280" s="767"/>
      <c r="EQ1280" s="767"/>
      <c r="ER1280" s="767"/>
      <c r="ES1280" s="767"/>
      <c r="ET1280" s="767"/>
      <c r="EU1280" s="767"/>
      <c r="EV1280" s="767"/>
      <c r="EW1280" s="767"/>
      <c r="EX1280" s="767"/>
      <c r="EY1280" s="767"/>
      <c r="EZ1280" s="767"/>
      <c r="FA1280" s="767"/>
      <c r="FB1280" s="767"/>
      <c r="FC1280" s="767"/>
      <c r="FD1280" s="767"/>
      <c r="FE1280" s="767"/>
      <c r="FF1280" s="767"/>
      <c r="FG1280" s="767"/>
      <c r="FH1280" s="767"/>
      <c r="FI1280" s="767"/>
      <c r="FJ1280" s="767"/>
      <c r="FK1280" s="767"/>
      <c r="FL1280" s="767"/>
      <c r="FM1280" s="767"/>
      <c r="FN1280" s="767"/>
      <c r="FO1280" s="767"/>
      <c r="FP1280" s="767"/>
      <c r="FQ1280" s="767"/>
      <c r="FR1280" s="767"/>
      <c r="FS1280" s="767"/>
      <c r="FT1280" s="767"/>
      <c r="FU1280" s="767"/>
      <c r="FV1280" s="767"/>
      <c r="FW1280" s="767"/>
      <c r="FX1280" s="767"/>
      <c r="FY1280" s="767"/>
      <c r="FZ1280" s="767"/>
      <c r="GA1280" s="767"/>
      <c r="GB1280" s="767"/>
      <c r="GC1280" s="767"/>
      <c r="GD1280" s="767"/>
      <c r="GE1280" s="767"/>
      <c r="GF1280" s="767"/>
      <c r="GG1280" s="767"/>
      <c r="GH1280" s="767"/>
      <c r="GI1280" s="767"/>
      <c r="GJ1280" s="767"/>
      <c r="GK1280" s="767"/>
      <c r="GL1280" s="767"/>
      <c r="GM1280" s="767"/>
      <c r="GN1280" s="767"/>
      <c r="GO1280" s="767"/>
      <c r="GP1280" s="767"/>
      <c r="GQ1280" s="767"/>
      <c r="GR1280" s="767"/>
      <c r="GS1280" s="767"/>
      <c r="GT1280" s="767"/>
      <c r="GU1280" s="767"/>
      <c r="GV1280" s="767"/>
      <c r="GW1280" s="767"/>
      <c r="GX1280" s="767"/>
      <c r="GY1280" s="767"/>
      <c r="GZ1280" s="767"/>
      <c r="HA1280" s="767"/>
      <c r="HB1280" s="767"/>
      <c r="HC1280" s="767"/>
    </row>
    <row r="1281" spans="1:211" s="864" customFormat="1" ht="13.9" hidden="1" customHeight="1">
      <c r="A1281" s="307"/>
      <c r="B1281" s="351"/>
      <c r="C1281" s="971" t="str">
        <f>IF('1C TSspéc20'!W$17&lt;&gt;0,'1C TSspéc20'!$B$12,"")</f>
        <v/>
      </c>
      <c r="D1281" s="972"/>
      <c r="E1281" s="973"/>
      <c r="F1281" s="93">
        <f>IF(AND($C1281='1C TSspéc20'!$B$12,'1C TSspéc20'!$B$16="spécifiques",'1C TSspéc20'!$W$17&lt;&gt;""),'1C TSspéc20'!$W$21,"")</f>
        <v>0</v>
      </c>
      <c r="G1281" s="863"/>
      <c r="H1281" s="745">
        <v>0.21</v>
      </c>
      <c r="I1281" s="747">
        <v>1</v>
      </c>
      <c r="J1281" s="312"/>
      <c r="K1281" s="680">
        <f t="shared" si="299"/>
        <v>0</v>
      </c>
      <c r="L1281" s="556">
        <f>IF(OR('1C TSspéc20'!$B$12="",'1C TSspéc20'!W$30=0),0,IF(AND('1C TSspéc20'!$B$12&lt;&gt;"",$K$2="Pôle",'1C TSspéc20'!$C$12="OUI"),(('1C TSspéc20'!W$22+'1C TSspéc20'!W$23+'1C TSspéc20'!W$24+'1C TSspéc20'!W$25+'1C TSspéc20'!W$29)/'1C TSspéc20'!W$17),IF(AND('1C TSspéc20'!$B$12&lt;&gt;"",$K$2="Pôle",'1C TSspéc20'!$C$12="NON"),(('1C TSspéc20'!W$22+'1C TSspéc20'!W$23+'1C TSspéc20'!W$24+'1C TSspéc20'!W$25+'1C TSspéc20'!W$29)/'1C TSspéc20'!W$30),IF(AND('1C TSspéc20'!$B$12&lt;&gt;"",$K$2&lt;&gt;"Pôle",'1C TSspéc20'!$C$12="OUI"),(('1C TSspéc20'!W$22+'1C TSspéc20'!W$23+'1C TSspéc20'!W$24+'1C TSspéc20'!W$25+'1C TSspéc20'!W$26+'1C TSspéc20'!W$27+'1C TSspéc20'!W$28+'1C TSspéc20'!W$29)/'1C TSspéc20'!W$17),IF(AND('1C TSspéc20'!$B$12&lt;&gt;"",$K$2&lt;&gt;"Pôle",'1C TSspéc20'!$C$12="NON"),(('1C TSspéc20'!W$22+'1C TSspéc20'!W$23+'1C TSspéc20'!W$24+'1C TSspéc20'!W$25+'1C TSspéc20'!W$26+'1C TSspéc20'!W$27+'1C TSspéc20'!W$28+'1C TSspéc20'!W$29)/'1C TSspéc20'!W$30))))))</f>
        <v>0</v>
      </c>
      <c r="M1281" s="556">
        <f>IF(OR('1C TSspéc20'!$B$12="",'1C TSspéc20'!W$30=0),0,IF(AND('1C TSspéc20'!$B$12&lt;&gt;"",$K$2="Pôle",'1C TSspéc20'!$C$12="OUI"),(('1C TSspéc20'!W$26+'1C TSspéc20'!W$27+'1C TSspéc20'!W$28)/'1C TSspéc20'!W$17),IF(AND('1C TSspéc20'!$B$12&lt;&gt;"",$K$2="Pôle",'1C TSspéc20'!$C$12="NON"),(('1C TSspéc20'!W$26+'1C TSspéc20'!W$27+'1C TSspéc20'!W$28)/'1C TSspéc20'!W$30),IF(AND('1C TSspéc20'!$B$12&lt;&gt;"",$K$2&lt;&gt;"Pôle"),0))))</f>
        <v>0</v>
      </c>
      <c r="N1281" s="557">
        <f>IF(AND('1C TSspéc20'!$B$12&lt;&gt;0,'1C TSspéc20'!$W$30&lt;&gt;0),L1281+M1281,0)</f>
        <v>0</v>
      </c>
      <c r="O1281" s="893" t="str">
        <f>IF(AND('1C TSspéc20'!$W$17&lt;&gt;0,'1C TSspéc20'!$C$12="OUI"),'1C TSspéc20'!$W$35/'1C TSspéc20'!$W$17,"")</f>
        <v/>
      </c>
      <c r="P1281" s="543" t="str">
        <f>IF(AND('1C TSspéc20'!$W$17&lt;&gt;0,'1C TSspéc20'!$C$12="OUI"),'1C TSspéc20'!$W$36/'1C TSspéc20'!$W$17,"")</f>
        <v/>
      </c>
      <c r="Q1281" s="543" t="str">
        <f>IF(AND('1C TSspéc20'!$W$17&lt;&gt;0,'1C TSspéc20'!$C$12="OUI"),'1C TSspéc20'!$W$37/'1C TSspéc20'!$W$17,"")</f>
        <v/>
      </c>
      <c r="R1281" s="543" t="str">
        <f>IF(AND('1C TSspéc20'!$W$17&lt;&gt;0,'1C TSspéc20'!$C$12="OUI"),'1C TSspéc20'!$W$38/'1C TSspéc20'!$W$17,"")</f>
        <v/>
      </c>
      <c r="S1281" s="543" t="str">
        <f>IF(AND('1C TSspéc20'!$W$17&lt;&gt;0,'1C TSspéc20'!$C$12="OUI"),'1C TSspéc20'!$W$39/'1C TSspéc20'!$W$17,"")</f>
        <v/>
      </c>
      <c r="T1281" s="543" t="str">
        <f>IF(AND('1C TSspéc20'!$W$17&lt;&gt;0,'1C TSspéc20'!$C$12="OUI"),'1C TSspéc20'!$W$40/'1C TSspéc20'!$W$17,"")</f>
        <v/>
      </c>
      <c r="U1281" s="543" t="str">
        <f>IF(AND('1C TSspéc20'!$W$17&lt;&gt;0,'1C TSspéc20'!$C$12="OUI"),'1C TSspéc20'!$W$41/'1C TSspéc20'!$W$17,"")</f>
        <v/>
      </c>
      <c r="V1281" s="543" t="str">
        <f>IF(AND('1C TSspéc20'!$W$17&lt;&gt;0,'1C TSspéc20'!$C$12="OUI"),'1C TSspéc20'!$W$42/'1C TSspéc20'!$W$17,"")</f>
        <v/>
      </c>
      <c r="W1281" s="543" t="str">
        <f>IF(AND('1C TSspéc20'!$W$17&lt;&gt;0,'1C TSspéc20'!$C$12="OUI"),'1C TSspéc20'!$W$43/'1C TSspéc20'!$W$17,"")</f>
        <v/>
      </c>
      <c r="X1281" s="543" t="str">
        <f>IF(AND('1C TSspéc20'!$W$17&lt;&gt;0,'1C TSspéc20'!$C$12="OUI"),'1C TSspéc20'!$W$44/'1C TSspéc20'!$W$17,"")</f>
        <v/>
      </c>
      <c r="Y1281" s="543" t="str">
        <f>IF(AND('1C TSspéc20'!$W$17&lt;&gt;0,'1C TSspéc20'!$C$12="OUI"),'1C TSspéc20'!$W$45/'1C TSspéc20'!$W$17,"")</f>
        <v/>
      </c>
      <c r="Z1281" s="543" t="str">
        <f>IF(AND('1C TSspéc20'!$W$17&lt;&gt;0,'1C TSspéc20'!$C$12="OUI"),'1C TSspéc20'!$W$46/'1C TSspéc20'!$W$17,"")</f>
        <v/>
      </c>
      <c r="AA1281" s="543" t="str">
        <f>IF(AND('1C TSspéc20'!$W$17&lt;&gt;0,'1C TSspéc20'!$C$12="OUI"),'1C TSspéc20'!$W$47/'1C TSspéc20'!$W$17,"")</f>
        <v/>
      </c>
      <c r="AB1281" s="543" t="str">
        <f>IF(AND('1C TSspéc20'!$W$17&lt;&gt;0,'1C TSspéc20'!$C$12="OUI"),'1C TSspéc20'!$W$48/'1C TSspéc20'!$W$17,"")</f>
        <v/>
      </c>
      <c r="AC1281" s="543" t="str">
        <f>IF(AND('1C TSspéc20'!$W$17&lt;&gt;0,'1C TSspéc20'!$C$12="OUI"),'1C TSspéc20'!$W$49/'1C TSspéc20'!$W$17,"")</f>
        <v/>
      </c>
      <c r="AD1281" s="543" t="str">
        <f>IF(AND('1C TSspéc20'!$W$17&lt;&gt;0,'1C TSspéc20'!$C$12="OUI"),'1C TSspéc20'!$W$50/'1C TSspéc20'!$W$17,"")</f>
        <v/>
      </c>
      <c r="AE1281" s="543" t="str">
        <f>IF(AND('1C TSspéc20'!$W$17&lt;&gt;0,'1C TSspéc20'!$C$12="OUI"),'1C TSspéc20'!$W$51/'1C TSspéc20'!$W$17,"")</f>
        <v/>
      </c>
      <c r="AF1281" s="543" t="str">
        <f>IF(AND('1C TSspéc20'!$W$17&lt;&gt;0,'1C TSspéc20'!$C$12="OUI"),'1C TSspéc20'!$W$52/'1C TSspéc20'!$W$17,"")</f>
        <v/>
      </c>
      <c r="AG1281" s="543" t="str">
        <f>IF(AND('1C TSspéc20'!$W$17&lt;&gt;0,'1C TSspéc20'!$C$12="OUI"),'1C TSspéc20'!$W$53/'1C TSspéc20'!$W$17,"")</f>
        <v/>
      </c>
      <c r="AH1281" s="543" t="str">
        <f>IF(AND('1C TSspéc20'!$W$17&lt;&gt;0,'1C TSspéc20'!$C$12="OUI"),'1C TSspéc20'!$W$54/'1C TSspéc20'!$W$17,"")</f>
        <v/>
      </c>
      <c r="AI1281" s="543" t="str">
        <f>IF(AND('1C TSspéc20'!$W$17&lt;&gt;0,'1C TSspéc20'!$C$12="OUI"),'1C TSspéc20'!$W$55/'1C TSspéc20'!$W$17,"")</f>
        <v/>
      </c>
      <c r="AJ1281" s="543" t="str">
        <f>IF(AND('1C TSspéc20'!$W$17&lt;&gt;0,'1C TSspéc20'!$C$12="OUI"),'1C TSspéc20'!$W$56/'1C TSspéc20'!$W$17,"")</f>
        <v/>
      </c>
      <c r="AK1281" s="543" t="str">
        <f>IF(AND('1C TSspéc20'!$W$17&lt;&gt;0,'1C TSspéc20'!$C$12="OUI"),'1C TSspéc20'!$W$57/'1C TSspéc20'!$W$17,"")</f>
        <v/>
      </c>
      <c r="AL1281" s="72">
        <f>IF(AND('1C TSspéc20'!$W$17&lt;&gt;0,'1C TSspéc20'!$C$12="OUI"),N1281+AK1281,N1281)</f>
        <v>0</v>
      </c>
      <c r="AM1281" s="417">
        <f t="shared" si="332"/>
        <v>0</v>
      </c>
      <c r="AN1281" s="417">
        <f t="shared" si="333"/>
        <v>0</v>
      </c>
      <c r="AO1281" s="418" t="str">
        <f>IF(AND('1C TSspéc20'!$W$17&lt;&gt;0,'1C TSspéc20'!$W$30&lt;&gt;0),AM1281+AN1281,"")</f>
        <v/>
      </c>
      <c r="AP1281" s="573" t="str">
        <f>IF(AND('1C TSspéc20'!$W$17&lt;&gt;0,'1C TSspéc20'!$W$30&lt;&gt;0),AM1281-AR1281,"")</f>
        <v/>
      </c>
      <c r="AQ1281" s="583">
        <f t="shared" si="334"/>
        <v>0</v>
      </c>
      <c r="AR1281" s="596"/>
      <c r="AS1281" s="102"/>
      <c r="AT1281" s="27" t="str">
        <f>IF(('1C TSspéc20'!W$17*FICHE!$C$14&lt;J1281),"Forfait limité à "&amp;FICHE!$C$14&amp;"€/jour","")</f>
        <v/>
      </c>
      <c r="AU1281" s="592"/>
      <c r="AV1281" s="824"/>
      <c r="AW1281" s="824"/>
      <c r="AX1281" s="824"/>
      <c r="AY1281" s="824"/>
      <c r="AZ1281" s="824"/>
      <c r="BA1281" s="767"/>
      <c r="BB1281" s="767"/>
      <c r="BC1281" s="767"/>
      <c r="BD1281" s="767"/>
      <c r="BE1281" s="767"/>
      <c r="BF1281" s="767"/>
      <c r="BG1281" s="767"/>
      <c r="BH1281" s="767"/>
      <c r="BI1281" s="767"/>
      <c r="BJ1281" s="767"/>
      <c r="BK1281" s="767"/>
      <c r="BL1281" s="767"/>
      <c r="BM1281" s="767"/>
      <c r="BN1281" s="767"/>
      <c r="BO1281" s="767"/>
      <c r="BP1281" s="767"/>
      <c r="BQ1281" s="767"/>
      <c r="BR1281" s="767"/>
      <c r="BS1281" s="767"/>
      <c r="BT1281" s="767"/>
      <c r="BU1281" s="767"/>
      <c r="BV1281" s="767"/>
      <c r="BW1281" s="767"/>
      <c r="BX1281" s="767"/>
      <c r="BY1281" s="767"/>
      <c r="BZ1281" s="767"/>
      <c r="CA1281" s="767"/>
      <c r="CB1281" s="767"/>
      <c r="CC1281" s="767"/>
      <c r="CD1281" s="767"/>
      <c r="CE1281" s="767"/>
      <c r="CF1281" s="767"/>
      <c r="CG1281" s="767"/>
      <c r="CH1281" s="767"/>
      <c r="CI1281" s="767"/>
      <c r="CJ1281" s="767"/>
      <c r="CK1281" s="767"/>
      <c r="CL1281" s="767"/>
      <c r="CM1281" s="767"/>
      <c r="CN1281" s="767"/>
      <c r="CO1281" s="767"/>
      <c r="CP1281" s="767"/>
      <c r="CQ1281" s="767"/>
      <c r="CR1281" s="767"/>
      <c r="CS1281" s="767"/>
      <c r="CT1281" s="767"/>
      <c r="CU1281" s="767"/>
      <c r="CV1281" s="767"/>
      <c r="CW1281" s="767"/>
      <c r="CX1281" s="767"/>
      <c r="CY1281" s="767"/>
      <c r="CZ1281" s="767"/>
      <c r="DA1281" s="767"/>
      <c r="DB1281" s="767"/>
      <c r="DC1281" s="767"/>
      <c r="DD1281" s="767"/>
      <c r="DE1281" s="767"/>
      <c r="DF1281" s="767"/>
      <c r="DG1281" s="767"/>
      <c r="DH1281" s="767"/>
      <c r="DI1281" s="767"/>
      <c r="DJ1281" s="767"/>
      <c r="DK1281" s="767"/>
      <c r="DL1281" s="767"/>
      <c r="DM1281" s="767"/>
      <c r="DN1281" s="767"/>
      <c r="DO1281" s="767"/>
      <c r="DP1281" s="767"/>
      <c r="DQ1281" s="767"/>
      <c r="DR1281" s="767"/>
      <c r="DS1281" s="767"/>
      <c r="DT1281" s="767"/>
      <c r="DU1281" s="767"/>
      <c r="DV1281" s="767"/>
      <c r="DW1281" s="767"/>
      <c r="DX1281" s="767"/>
      <c r="DY1281" s="767"/>
      <c r="DZ1281" s="767"/>
      <c r="EA1281" s="767"/>
      <c r="EB1281" s="767"/>
      <c r="EC1281" s="767"/>
      <c r="ED1281" s="767"/>
      <c r="EE1281" s="767"/>
      <c r="EF1281" s="767"/>
      <c r="EG1281" s="767"/>
      <c r="EH1281" s="767"/>
      <c r="EI1281" s="767"/>
      <c r="EJ1281" s="767"/>
      <c r="EK1281" s="767"/>
      <c r="EL1281" s="767"/>
      <c r="EM1281" s="767"/>
      <c r="EN1281" s="767"/>
      <c r="EO1281" s="767"/>
      <c r="EP1281" s="767"/>
      <c r="EQ1281" s="767"/>
      <c r="ER1281" s="767"/>
      <c r="ES1281" s="767"/>
      <c r="ET1281" s="767"/>
      <c r="EU1281" s="767"/>
      <c r="EV1281" s="767"/>
      <c r="EW1281" s="767"/>
      <c r="EX1281" s="767"/>
      <c r="EY1281" s="767"/>
      <c r="EZ1281" s="767"/>
      <c r="FA1281" s="767"/>
      <c r="FB1281" s="767"/>
      <c r="FC1281" s="767"/>
      <c r="FD1281" s="767"/>
      <c r="FE1281" s="767"/>
      <c r="FF1281" s="767"/>
      <c r="FG1281" s="767"/>
      <c r="FH1281" s="767"/>
      <c r="FI1281" s="767"/>
      <c r="FJ1281" s="767"/>
      <c r="FK1281" s="767"/>
      <c r="FL1281" s="767"/>
      <c r="FM1281" s="767"/>
      <c r="FN1281" s="767"/>
      <c r="FO1281" s="767"/>
      <c r="FP1281" s="767"/>
      <c r="FQ1281" s="767"/>
      <c r="FR1281" s="767"/>
      <c r="FS1281" s="767"/>
      <c r="FT1281" s="767"/>
      <c r="FU1281" s="767"/>
      <c r="FV1281" s="767"/>
      <c r="FW1281" s="767"/>
      <c r="FX1281" s="767"/>
      <c r="FY1281" s="767"/>
      <c r="FZ1281" s="767"/>
      <c r="GA1281" s="767"/>
      <c r="GB1281" s="767"/>
      <c r="GC1281" s="767"/>
      <c r="GD1281" s="767"/>
      <c r="GE1281" s="767"/>
      <c r="GF1281" s="767"/>
      <c r="GG1281" s="767"/>
      <c r="GH1281" s="767"/>
      <c r="GI1281" s="767"/>
      <c r="GJ1281" s="767"/>
      <c r="GK1281" s="767"/>
      <c r="GL1281" s="767"/>
      <c r="GM1281" s="767"/>
      <c r="GN1281" s="767"/>
      <c r="GO1281" s="767"/>
      <c r="GP1281" s="767"/>
      <c r="GQ1281" s="767"/>
      <c r="GR1281" s="767"/>
      <c r="GS1281" s="767"/>
      <c r="GT1281" s="767"/>
      <c r="GU1281" s="767"/>
      <c r="GV1281" s="767"/>
      <c r="GW1281" s="767"/>
      <c r="GX1281" s="767"/>
      <c r="GY1281" s="767"/>
      <c r="GZ1281" s="767"/>
      <c r="HA1281" s="767"/>
      <c r="HB1281" s="767"/>
      <c r="HC1281" s="767"/>
    </row>
    <row r="1282" spans="1:211" s="864" customFormat="1" ht="13.9" hidden="1" customHeight="1">
      <c r="A1282" s="307"/>
      <c r="B1282" s="351"/>
      <c r="C1282" s="971" t="str">
        <f>IF('1C TSspéc20'!X$17&lt;&gt;0,'1C TSspéc20'!$B$12,"")</f>
        <v/>
      </c>
      <c r="D1282" s="972"/>
      <c r="E1282" s="973"/>
      <c r="F1282" s="93">
        <f>IF(AND($C1282='1C TSspéc20'!$B$12,'1C TSspéc20'!$B$16="spécifiques",'1C TSspéc20'!$X$17&lt;&gt;""),'1C TSspéc20'!$X$21,"")</f>
        <v>0</v>
      </c>
      <c r="G1282" s="863"/>
      <c r="H1282" s="745">
        <v>0.21</v>
      </c>
      <c r="I1282" s="747">
        <v>1</v>
      </c>
      <c r="J1282" s="312"/>
      <c r="K1282" s="680">
        <f t="shared" si="299"/>
        <v>0</v>
      </c>
      <c r="L1282" s="556">
        <f>IF(OR('1C TSspéc20'!$B$12="",'1C TSspéc20'!X$30=0),0,IF(AND('1C TSspéc20'!$B$12&lt;&gt;"",$K$2="Pôle",'1C TSspéc20'!$C$12="OUI"),(('1C TSspéc20'!X$22+'1C TSspéc20'!X$23+'1C TSspéc20'!X$24+'1C TSspéc20'!X$25+'1C TSspéc20'!X$29)/'1C TSspéc20'!X$17),IF(AND('1C TSspéc20'!$B$12&lt;&gt;"",$K$2="Pôle",'1C TSspéc20'!$C$12="NON"),(('1C TSspéc20'!X$22+'1C TSspéc20'!X$23+'1C TSspéc20'!X$24+'1C TSspéc20'!X$25+'1C TSspéc20'!X$29)/'1C TSspéc20'!X$30),IF(AND('1C TSspéc20'!$B$12&lt;&gt;"",$K$2&lt;&gt;"Pôle",'1C TSspéc20'!$C$12="OUI"),(('1C TSspéc20'!X$22+'1C TSspéc20'!X$23+'1C TSspéc20'!X$24+'1C TSspéc20'!X$25+'1C TSspéc20'!X$26+'1C TSspéc20'!X$27+'1C TSspéc20'!X$28+'1C TSspéc20'!X$29)/'1C TSspéc20'!X$17),IF(AND('1C TSspéc20'!$B$12&lt;&gt;"",$K$2&lt;&gt;"Pôle",'1C TSspéc20'!$C$12="NON"),(('1C TSspéc20'!X$22+'1C TSspéc20'!X$23+'1C TSspéc20'!X$24+'1C TSspéc20'!X$25+'1C TSspéc20'!X$26+'1C TSspéc20'!X$27+'1C TSspéc20'!X$28+'1C TSspéc20'!X$29)/'1C TSspéc20'!X$30))))))</f>
        <v>0</v>
      </c>
      <c r="M1282" s="556">
        <f>IF(OR('1C TSspéc20'!$B$12="",'1C TSspéc20'!X$30=0),0,IF(AND('1C TSspéc20'!$B$12&lt;&gt;"",$K$2="Pôle",'1C TSspéc20'!$C$12="OUI"),(('1C TSspéc20'!X$26+'1C TSspéc20'!X$27+'1C TSspéc20'!X$28)/'1C TSspéc20'!X$17),IF(AND('1C TSspéc20'!$B$12&lt;&gt;"",$K$2="Pôle",'1C TSspéc20'!$C$12="NON"),(('1C TSspéc20'!X$26+'1C TSspéc20'!X$27+'1C TSspéc20'!X$28)/'1C TSspéc20'!X$30),IF(AND('1C TSspéc20'!$B$12&lt;&gt;"",$K$2&lt;&gt;"Pôle"),0))))</f>
        <v>0</v>
      </c>
      <c r="N1282" s="557">
        <f>IF(AND('1C TSspéc20'!$B$12&lt;&gt;0,'1C TSspéc20'!$X$30&lt;&gt;0),L1282+M1282,0)</f>
        <v>0</v>
      </c>
      <c r="O1282" s="893" t="str">
        <f>IF(AND('1C TSspéc20'!$X$17&lt;&gt;0,'1C TSspéc20'!$C$12="OUI"),'1C TSspéc20'!$X$35/'1C TSspéc20'!$X$17,"")</f>
        <v/>
      </c>
      <c r="P1282" s="543" t="str">
        <f>IF(AND('1C TSspéc20'!$X$17&lt;&gt;0,'1C TSspéc20'!$C$12="OUI"),'1C TSspéc20'!$X$36/'1C TSspéc20'!$X$17,"")</f>
        <v/>
      </c>
      <c r="Q1282" s="543" t="str">
        <f>IF(AND('1C TSspéc20'!$X$17&lt;&gt;0,'1C TSspéc20'!$C$12="OUI"),'1C TSspéc20'!$X$37/'1C TSspéc20'!$X$17,"")</f>
        <v/>
      </c>
      <c r="R1282" s="543" t="str">
        <f>IF(AND('1C TSspéc20'!$X$17&lt;&gt;0,'1C TSspéc20'!$C$12="OUI"),'1C TSspéc20'!$X$38/'1C TSspéc20'!$X$17,"")</f>
        <v/>
      </c>
      <c r="S1282" s="543" t="str">
        <f>IF(AND('1C TSspéc20'!$X$17&lt;&gt;0,'1C TSspéc20'!$C$12="OUI"),'1C TSspéc20'!$X$39/'1C TSspéc20'!$X$17,"")</f>
        <v/>
      </c>
      <c r="T1282" s="543" t="str">
        <f>IF(AND('1C TSspéc20'!$X$17&lt;&gt;0,'1C TSspéc20'!$C$12="OUI"),'1C TSspéc20'!$X$40/'1C TSspéc20'!$X$17,"")</f>
        <v/>
      </c>
      <c r="U1282" s="543" t="str">
        <f>IF(AND('1C TSspéc20'!$X$17&lt;&gt;0,'1C TSspéc20'!$C$12="OUI"),'1C TSspéc20'!$X$41/'1C TSspéc20'!$X$17,"")</f>
        <v/>
      </c>
      <c r="V1282" s="543" t="str">
        <f>IF(AND('1C TSspéc20'!$X$17&lt;&gt;0,'1C TSspéc20'!$C$12="OUI"),'1C TSspéc20'!$X$42/'1C TSspéc20'!$X$17,"")</f>
        <v/>
      </c>
      <c r="W1282" s="543" t="str">
        <f>IF(AND('1C TSspéc20'!$X$17&lt;&gt;0,'1C TSspéc20'!$C$12="OUI"),'1C TSspéc20'!$X$43/'1C TSspéc20'!$X$17,"")</f>
        <v/>
      </c>
      <c r="X1282" s="543" t="str">
        <f>IF(AND('1C TSspéc20'!$X$17&lt;&gt;0,'1C TSspéc20'!$C$12="OUI"),'1C TSspéc20'!$X$44/'1C TSspéc20'!$X$17,"")</f>
        <v/>
      </c>
      <c r="Y1282" s="543" t="str">
        <f>IF(AND('1C TSspéc20'!$X$17&lt;&gt;0,'1C TSspéc20'!$C$12="OUI"),'1C TSspéc20'!$X$45/'1C TSspéc20'!$X$17,"")</f>
        <v/>
      </c>
      <c r="Z1282" s="543" t="str">
        <f>IF(AND('1C TSspéc20'!$X$17&lt;&gt;0,'1C TSspéc20'!$C$12="OUI"),'1C TSspéc20'!$X$46/'1C TSspéc20'!$X$17,"")</f>
        <v/>
      </c>
      <c r="AA1282" s="543" t="str">
        <f>IF(AND('1C TSspéc20'!$X$17&lt;&gt;0,'1C TSspéc20'!$C$12="OUI"),'1C TSspéc20'!$X$47/'1C TSspéc20'!$X$17,"")</f>
        <v/>
      </c>
      <c r="AB1282" s="543" t="str">
        <f>IF(AND('1C TSspéc20'!$X$17&lt;&gt;0,'1C TSspéc20'!$C$12="OUI"),'1C TSspéc20'!$X$48/'1C TSspéc20'!$X$17,"")</f>
        <v/>
      </c>
      <c r="AC1282" s="543" t="str">
        <f>IF(AND('1C TSspéc20'!$X$17&lt;&gt;0,'1C TSspéc20'!$C$12="OUI"),'1C TSspéc20'!$X$49/'1C TSspéc20'!$X$17,"")</f>
        <v/>
      </c>
      <c r="AD1282" s="543" t="str">
        <f>IF(AND('1C TSspéc20'!$X$17&lt;&gt;0,'1C TSspéc20'!$C$12="OUI"),'1C TSspéc20'!$X$50/'1C TSspéc20'!$X$17,"")</f>
        <v/>
      </c>
      <c r="AE1282" s="543" t="str">
        <f>IF(AND('1C TSspéc20'!$X$17&lt;&gt;0,'1C TSspéc20'!$C$12="OUI"),'1C TSspéc20'!$X$51/'1C TSspéc20'!$X$17,"")</f>
        <v/>
      </c>
      <c r="AF1282" s="543" t="str">
        <f>IF(AND('1C TSspéc20'!$X$17&lt;&gt;0,'1C TSspéc20'!$C$12="OUI"),'1C TSspéc20'!$X$52/'1C TSspéc20'!$X$17,"")</f>
        <v/>
      </c>
      <c r="AG1282" s="543" t="str">
        <f>IF(AND('1C TSspéc20'!$X$17&lt;&gt;0,'1C TSspéc20'!$C$12="OUI"),'1C TSspéc20'!$X$53/'1C TSspéc20'!$X$17,"")</f>
        <v/>
      </c>
      <c r="AH1282" s="543" t="str">
        <f>IF(AND('1C TSspéc20'!$X$17&lt;&gt;0,'1C TSspéc20'!$C$12="OUI"),'1C TSspéc20'!$X$54/'1C TSspéc20'!$X$17,"")</f>
        <v/>
      </c>
      <c r="AI1282" s="543" t="str">
        <f>IF(AND('1C TSspéc20'!$X$17&lt;&gt;0,'1C TSspéc20'!$C$12="OUI"),'1C TSspéc20'!$X$55/'1C TSspéc20'!$X$17,"")</f>
        <v/>
      </c>
      <c r="AJ1282" s="543" t="str">
        <f>IF(AND('1C TSspéc20'!$X$17&lt;&gt;0,'1C TSspéc20'!$C$12="OUI"),'1C TSspéc20'!$X$56/'1C TSspéc20'!$X$17,"")</f>
        <v/>
      </c>
      <c r="AK1282" s="543" t="str">
        <f>IF(AND('1C TSspéc20'!$X$17&lt;&gt;0,'1C TSspéc20'!$C$12="OUI"),'1C TSspéc20'!$X$57/'1C TSspéc20'!$X$17,"")</f>
        <v/>
      </c>
      <c r="AL1282" s="72">
        <f>IF(AND('1C TSspéc20'!$X$17&lt;&gt;0,'1C TSspéc20'!$C$12="OUI"),N1282+AK1282,N1282)</f>
        <v>0</v>
      </c>
      <c r="AM1282" s="417">
        <f t="shared" si="332"/>
        <v>0</v>
      </c>
      <c r="AN1282" s="417">
        <f t="shared" si="333"/>
        <v>0</v>
      </c>
      <c r="AO1282" s="418" t="str">
        <f>IF(AND('1C TSspéc20'!$X$17&lt;&gt;0,'1C TSspéc20'!$X$30&lt;&gt;0),AM1282+AN1282,"")</f>
        <v/>
      </c>
      <c r="AP1282" s="573" t="str">
        <f>IF(AND('1C TSspéc20'!$X$17&lt;&gt;0,'1C TSspéc20'!$X$30&lt;&gt;0),AM1282-AR1282,"")</f>
        <v/>
      </c>
      <c r="AQ1282" s="583">
        <f t="shared" si="334"/>
        <v>0</v>
      </c>
      <c r="AR1282" s="596"/>
      <c r="AS1282" s="102"/>
      <c r="AT1282" s="27" t="str">
        <f>IF(('1C TSspéc20'!X$17*FICHE!$C$14&lt;J1282),"Forfait limité à "&amp;FICHE!$C$14&amp;"€/jour","")</f>
        <v/>
      </c>
      <c r="AU1282" s="592"/>
      <c r="AV1282" s="824"/>
      <c r="AW1282" s="824"/>
      <c r="AX1282" s="824"/>
      <c r="AY1282" s="824"/>
      <c r="AZ1282" s="824"/>
      <c r="BA1282" s="767"/>
      <c r="BB1282" s="767"/>
      <c r="BC1282" s="767"/>
      <c r="BD1282" s="767"/>
      <c r="BE1282" s="767"/>
      <c r="BF1282" s="767"/>
      <c r="BG1282" s="767"/>
      <c r="BH1282" s="767"/>
      <c r="BI1282" s="767"/>
      <c r="BJ1282" s="767"/>
      <c r="BK1282" s="767"/>
      <c r="BL1282" s="767"/>
      <c r="BM1282" s="767"/>
      <c r="BN1282" s="767"/>
      <c r="BO1282" s="767"/>
      <c r="BP1282" s="767"/>
      <c r="BQ1282" s="767"/>
      <c r="BR1282" s="767"/>
      <c r="BS1282" s="767"/>
      <c r="BT1282" s="767"/>
      <c r="BU1282" s="767"/>
      <c r="BV1282" s="767"/>
      <c r="BW1282" s="767"/>
      <c r="BX1282" s="767"/>
      <c r="BY1282" s="767"/>
      <c r="BZ1282" s="767"/>
      <c r="CA1282" s="767"/>
      <c r="CB1282" s="767"/>
      <c r="CC1282" s="767"/>
      <c r="CD1282" s="767"/>
      <c r="CE1282" s="767"/>
      <c r="CF1282" s="767"/>
      <c r="CG1282" s="767"/>
      <c r="CH1282" s="767"/>
      <c r="CI1282" s="767"/>
      <c r="CJ1282" s="767"/>
      <c r="CK1282" s="767"/>
      <c r="CL1282" s="767"/>
      <c r="CM1282" s="767"/>
      <c r="CN1282" s="767"/>
      <c r="CO1282" s="767"/>
      <c r="CP1282" s="767"/>
      <c r="CQ1282" s="767"/>
      <c r="CR1282" s="767"/>
      <c r="CS1282" s="767"/>
      <c r="CT1282" s="767"/>
      <c r="CU1282" s="767"/>
      <c r="CV1282" s="767"/>
      <c r="CW1282" s="767"/>
      <c r="CX1282" s="767"/>
      <c r="CY1282" s="767"/>
      <c r="CZ1282" s="767"/>
      <c r="DA1282" s="767"/>
      <c r="DB1282" s="767"/>
      <c r="DC1282" s="767"/>
      <c r="DD1282" s="767"/>
      <c r="DE1282" s="767"/>
      <c r="DF1282" s="767"/>
      <c r="DG1282" s="767"/>
      <c r="DH1282" s="767"/>
      <c r="DI1282" s="767"/>
      <c r="DJ1282" s="767"/>
      <c r="DK1282" s="767"/>
      <c r="DL1282" s="767"/>
      <c r="DM1282" s="767"/>
      <c r="DN1282" s="767"/>
      <c r="DO1282" s="767"/>
      <c r="DP1282" s="767"/>
      <c r="DQ1282" s="767"/>
      <c r="DR1282" s="767"/>
      <c r="DS1282" s="767"/>
      <c r="DT1282" s="767"/>
      <c r="DU1282" s="767"/>
      <c r="DV1282" s="767"/>
      <c r="DW1282" s="767"/>
      <c r="DX1282" s="767"/>
      <c r="DY1282" s="767"/>
      <c r="DZ1282" s="767"/>
      <c r="EA1282" s="767"/>
      <c r="EB1282" s="767"/>
      <c r="EC1282" s="767"/>
      <c r="ED1282" s="767"/>
      <c r="EE1282" s="767"/>
      <c r="EF1282" s="767"/>
      <c r="EG1282" s="767"/>
      <c r="EH1282" s="767"/>
      <c r="EI1282" s="767"/>
      <c r="EJ1282" s="767"/>
      <c r="EK1282" s="767"/>
      <c r="EL1282" s="767"/>
      <c r="EM1282" s="767"/>
      <c r="EN1282" s="767"/>
      <c r="EO1282" s="767"/>
      <c r="EP1282" s="767"/>
      <c r="EQ1282" s="767"/>
      <c r="ER1282" s="767"/>
      <c r="ES1282" s="767"/>
      <c r="ET1282" s="767"/>
      <c r="EU1282" s="767"/>
      <c r="EV1282" s="767"/>
      <c r="EW1282" s="767"/>
      <c r="EX1282" s="767"/>
      <c r="EY1282" s="767"/>
      <c r="EZ1282" s="767"/>
      <c r="FA1282" s="767"/>
      <c r="FB1282" s="767"/>
      <c r="FC1282" s="767"/>
      <c r="FD1282" s="767"/>
      <c r="FE1282" s="767"/>
      <c r="FF1282" s="767"/>
      <c r="FG1282" s="767"/>
      <c r="FH1282" s="767"/>
      <c r="FI1282" s="767"/>
      <c r="FJ1282" s="767"/>
      <c r="FK1282" s="767"/>
      <c r="FL1282" s="767"/>
      <c r="FM1282" s="767"/>
      <c r="FN1282" s="767"/>
      <c r="FO1282" s="767"/>
      <c r="FP1282" s="767"/>
      <c r="FQ1282" s="767"/>
      <c r="FR1282" s="767"/>
      <c r="FS1282" s="767"/>
      <c r="FT1282" s="767"/>
      <c r="FU1282" s="767"/>
      <c r="FV1282" s="767"/>
      <c r="FW1282" s="767"/>
      <c r="FX1282" s="767"/>
      <c r="FY1282" s="767"/>
      <c r="FZ1282" s="767"/>
      <c r="GA1282" s="767"/>
      <c r="GB1282" s="767"/>
      <c r="GC1282" s="767"/>
      <c r="GD1282" s="767"/>
      <c r="GE1282" s="767"/>
      <c r="GF1282" s="767"/>
      <c r="GG1282" s="767"/>
      <c r="GH1282" s="767"/>
      <c r="GI1282" s="767"/>
      <c r="GJ1282" s="767"/>
      <c r="GK1282" s="767"/>
      <c r="GL1282" s="767"/>
      <c r="GM1282" s="767"/>
      <c r="GN1282" s="767"/>
      <c r="GO1282" s="767"/>
      <c r="GP1282" s="767"/>
      <c r="GQ1282" s="767"/>
      <c r="GR1282" s="767"/>
      <c r="GS1282" s="767"/>
      <c r="GT1282" s="767"/>
      <c r="GU1282" s="767"/>
      <c r="GV1282" s="767"/>
      <c r="GW1282" s="767"/>
      <c r="GX1282" s="767"/>
      <c r="GY1282" s="767"/>
      <c r="GZ1282" s="767"/>
      <c r="HA1282" s="767"/>
      <c r="HB1282" s="767"/>
      <c r="HC1282" s="767"/>
    </row>
    <row r="1283" spans="1:211" s="864" customFormat="1" ht="13.9" hidden="1" customHeight="1">
      <c r="A1283" s="307"/>
      <c r="B1283" s="351"/>
      <c r="C1283" s="971" t="str">
        <f>IF('1C TSspéc20'!Y$17&lt;&gt;0,'1C TSspéc20'!$B$12,"")</f>
        <v/>
      </c>
      <c r="D1283" s="972"/>
      <c r="E1283" s="973"/>
      <c r="F1283" s="93">
        <f>IF(AND($C1283='1C TSspéc20'!$B$12,'1C TSspéc20'!$B$16="spécifiques",'1C TSspéc20'!$Y$17&lt;&gt;""),'1C TSspéc20'!$Y$21,"")</f>
        <v>0</v>
      </c>
      <c r="G1283" s="863"/>
      <c r="H1283" s="745">
        <v>0.21</v>
      </c>
      <c r="I1283" s="747">
        <v>1</v>
      </c>
      <c r="J1283" s="312"/>
      <c r="K1283" s="680">
        <f t="shared" si="299"/>
        <v>0</v>
      </c>
      <c r="L1283" s="556">
        <f>IF(OR('1C TSspéc20'!$B$12="",'1C TSspéc20'!Y$30=0),0,IF(AND('1C TSspéc20'!$B$12&lt;&gt;"",$K$2="Pôle",'1C TSspéc20'!$C$12="OUI"),(('1C TSspéc20'!Y$22+'1C TSspéc20'!Y$23+'1C TSspéc20'!Y$24+'1C TSspéc20'!Y$25+'1C TSspéc20'!Y$29)/'1C TSspéc20'!Y$17),IF(AND('1C TSspéc20'!$B$12&lt;&gt;"",$K$2="Pôle",'1C TSspéc20'!$C$12="NON"),(('1C TSspéc20'!Y$22+'1C TSspéc20'!Y$23+'1C TSspéc20'!Y$24+'1C TSspéc20'!Y$25+'1C TSspéc20'!Y$29)/'1C TSspéc20'!Y$30),IF(AND('1C TSspéc20'!$B$12&lt;&gt;"",$K$2&lt;&gt;"Pôle",'1C TSspéc20'!$C$12="OUI"),(('1C TSspéc20'!Y$22+'1C TSspéc20'!Y$23+'1C TSspéc20'!Y$24+'1C TSspéc20'!Y$25+'1C TSspéc20'!Y$26+'1C TSspéc20'!Y$27+'1C TSspéc20'!Y$28+'1C TSspéc20'!Y$29)/'1C TSspéc20'!Y$17),IF(AND('1C TSspéc20'!$B$12&lt;&gt;"",$K$2&lt;&gt;"Pôle",'1C TSspéc20'!$C$12="NON"),(('1C TSspéc20'!Y$22+'1C TSspéc20'!Y$23+'1C TSspéc20'!Y$24+'1C TSspéc20'!Y$25+'1C TSspéc20'!Y$26+'1C TSspéc20'!Y$27+'1C TSspéc20'!Y$28+'1C TSspéc20'!Y$29)/'1C TSspéc20'!Y$30))))))</f>
        <v>0</v>
      </c>
      <c r="M1283" s="556">
        <f>IF(OR('1C TSspéc20'!$B$12="",'1C TSspéc20'!Y$30=0),0,IF(AND('1C TSspéc20'!$B$12&lt;&gt;"",$K$2="Pôle",'1C TSspéc20'!$C$12="OUI"),(('1C TSspéc20'!Y$26+'1C TSspéc20'!Y$27+'1C TSspéc20'!Y$28)/'1C TSspéc20'!Y$17),IF(AND('1C TSspéc20'!$B$12&lt;&gt;"",$K$2="Pôle",'1C TSspéc20'!$C$12="NON"),(('1C TSspéc20'!Y$26+'1C TSspéc20'!Y$27+'1C TSspéc20'!Y$28)/'1C TSspéc20'!Y$30),IF(AND('1C TSspéc20'!$B$12&lt;&gt;"",$K$2&lt;&gt;"Pôle"),0))))</f>
        <v>0</v>
      </c>
      <c r="N1283" s="557">
        <f>IF(AND('1C TSspéc20'!$B$12&lt;&gt;0,'1C TSspéc20'!$Y$30&lt;&gt;0),L1283+M1283,0)</f>
        <v>0</v>
      </c>
      <c r="O1283" s="893" t="str">
        <f>IF(AND('1C TSspéc20'!$Y$17&lt;&gt;0,'1C TSspéc20'!$C$12="OUI"),'1C TSspéc20'!$Y$35/'1C TSspéc20'!$Y$17,"")</f>
        <v/>
      </c>
      <c r="P1283" s="543" t="str">
        <f>IF(AND('1C TSspéc20'!$Y$17&lt;&gt;0,'1C TSspéc20'!$C$12="OUI"),'1C TSspéc20'!$Y$36/'1C TSspéc20'!$Y$17,"")</f>
        <v/>
      </c>
      <c r="Q1283" s="543" t="str">
        <f>IF(AND('1C TSspéc20'!$Y$17&lt;&gt;0,'1C TSspéc20'!$C$12="OUI"),'1C TSspéc20'!$Y$37/'1C TSspéc20'!$Y$17,"")</f>
        <v/>
      </c>
      <c r="R1283" s="543" t="str">
        <f>IF(AND('1C TSspéc20'!$Y$17&lt;&gt;0,'1C TSspéc20'!$C$12="OUI"),'1C TSspéc20'!$Y$38/'1C TSspéc20'!$Y$17,"")</f>
        <v/>
      </c>
      <c r="S1283" s="543" t="str">
        <f>IF(AND('1C TSspéc20'!$Y$17&lt;&gt;0,'1C TSspéc20'!$C$12="OUI"),'1C TSspéc20'!$Y$39/'1C TSspéc20'!$Y$17,"")</f>
        <v/>
      </c>
      <c r="T1283" s="543" t="str">
        <f>IF(AND('1C TSspéc20'!$Y$17&lt;&gt;0,'1C TSspéc20'!$C$12="OUI"),'1C TSspéc20'!$Y$40/'1C TSspéc20'!$Y$17,"")</f>
        <v/>
      </c>
      <c r="U1283" s="543" t="str">
        <f>IF(AND('1C TSspéc20'!$Y$17&lt;&gt;0,'1C TSspéc20'!$C$12="OUI"),'1C TSspéc20'!$Y$41/'1C TSspéc20'!$Y$17,"")</f>
        <v/>
      </c>
      <c r="V1283" s="543" t="str">
        <f>IF(AND('1C TSspéc20'!$Y$17&lt;&gt;0,'1C TSspéc20'!$C$12="OUI"),'1C TSspéc20'!$Y$42/'1C TSspéc20'!$Y$17,"")</f>
        <v/>
      </c>
      <c r="W1283" s="543" t="str">
        <f>IF(AND('1C TSspéc20'!$Y$17&lt;&gt;0,'1C TSspéc20'!$C$12="OUI"),'1C TSspéc20'!$Y$43/'1C TSspéc20'!$Y$17,"")</f>
        <v/>
      </c>
      <c r="X1283" s="543" t="str">
        <f>IF(AND('1C TSspéc20'!$Y$17&lt;&gt;0,'1C TSspéc20'!$C$12="OUI"),'1C TSspéc20'!$Y$44/'1C TSspéc20'!$Y$17,"")</f>
        <v/>
      </c>
      <c r="Y1283" s="543" t="str">
        <f>IF(AND('1C TSspéc20'!$Y$17&lt;&gt;0,'1C TSspéc20'!$C$12="OUI"),'1C TSspéc20'!$Y$45/'1C TSspéc20'!$Y$17,"")</f>
        <v/>
      </c>
      <c r="Z1283" s="543" t="str">
        <f>IF(AND('1C TSspéc20'!$Y$17&lt;&gt;0,'1C TSspéc20'!$C$12="OUI"),'1C TSspéc20'!$Y$46/'1C TSspéc20'!$Y$17,"")</f>
        <v/>
      </c>
      <c r="AA1283" s="543" t="str">
        <f>IF(AND('1C TSspéc20'!$Y$17&lt;&gt;0,'1C TSspéc20'!$C$12="OUI"),'1C TSspéc20'!$Y$47/'1C TSspéc20'!$Y$17,"")</f>
        <v/>
      </c>
      <c r="AB1283" s="543" t="str">
        <f>IF(AND('1C TSspéc20'!$Y$17&lt;&gt;0,'1C TSspéc20'!$C$12="OUI"),'1C TSspéc20'!$Y$48/'1C TSspéc20'!$Y$17,"")</f>
        <v/>
      </c>
      <c r="AC1283" s="543" t="str">
        <f>IF(AND('1C TSspéc20'!$Y$17&lt;&gt;0,'1C TSspéc20'!$C$12="OUI"),'1C TSspéc20'!$Y$49/'1C TSspéc20'!$Y$17,"")</f>
        <v/>
      </c>
      <c r="AD1283" s="543" t="str">
        <f>IF(AND('1C TSspéc20'!$Y$17&lt;&gt;0,'1C TSspéc20'!$C$12="OUI"),'1C TSspéc20'!$Y$50/'1C TSspéc20'!$Y$17,"")</f>
        <v/>
      </c>
      <c r="AE1283" s="543" t="str">
        <f>IF(AND('1C TSspéc20'!$Y$17&lt;&gt;0,'1C TSspéc20'!$C$12="OUI"),'1C TSspéc20'!$Y$51/'1C TSspéc20'!$Y$17,"")</f>
        <v/>
      </c>
      <c r="AF1283" s="543" t="str">
        <f>IF(AND('1C TSspéc20'!$Y$17&lt;&gt;0,'1C TSspéc20'!$C$12="OUI"),'1C TSspéc20'!$Y$52/'1C TSspéc20'!$Y$17,"")</f>
        <v/>
      </c>
      <c r="AG1283" s="543" t="str">
        <f>IF(AND('1C TSspéc20'!$Y$17&lt;&gt;0,'1C TSspéc20'!$C$12="OUI"),'1C TSspéc20'!$Y$53/'1C TSspéc20'!$Y$17,"")</f>
        <v/>
      </c>
      <c r="AH1283" s="543" t="str">
        <f>IF(AND('1C TSspéc20'!$Y$17&lt;&gt;0,'1C TSspéc20'!$C$12="OUI"),'1C TSspéc20'!$Y$54/'1C TSspéc20'!$Y$17,"")</f>
        <v/>
      </c>
      <c r="AI1283" s="543" t="str">
        <f>IF(AND('1C TSspéc20'!$Y$17&lt;&gt;0,'1C TSspéc20'!$C$12="OUI"),'1C TSspéc20'!$Y$55/'1C TSspéc20'!$Y$17,"")</f>
        <v/>
      </c>
      <c r="AJ1283" s="543" t="str">
        <f>IF(AND('1C TSspéc20'!$Y$17&lt;&gt;0,'1C TSspéc20'!$C$12="OUI"),'1C TSspéc20'!$Y$56/'1C TSspéc20'!$Y$17,"")</f>
        <v/>
      </c>
      <c r="AK1283" s="543" t="str">
        <f>IF(AND('1C TSspéc20'!$Y$17&lt;&gt;0,'1C TSspéc20'!$C$12="OUI"),'1C TSspéc20'!$Y$57/'1C TSspéc20'!$Y$17,"")</f>
        <v/>
      </c>
      <c r="AL1283" s="72">
        <f>IF(AND('1C TSspéc20'!$Y$17&lt;&gt;0,'1C TSspéc20'!$C$12="OUI"),N1283+AK1283,N1283)</f>
        <v>0</v>
      </c>
      <c r="AM1283" s="417">
        <f t="shared" si="332"/>
        <v>0</v>
      </c>
      <c r="AN1283" s="417">
        <f t="shared" si="333"/>
        <v>0</v>
      </c>
      <c r="AO1283" s="418" t="str">
        <f>IF(AND('1C TSspéc2'!$Y$17&lt;&gt;0,'1C TSspéc2'!$Y$30&lt;&gt;0),AM1283+AN1283,"")</f>
        <v/>
      </c>
      <c r="AP1283" s="573" t="str">
        <f>IF(AND('1C TSspéc20'!$Y$17&lt;&gt;0,'1C TSspéc20'!$Y$30&lt;&gt;0),AM1283-AR1283,"")</f>
        <v/>
      </c>
      <c r="AQ1283" s="583">
        <f t="shared" si="334"/>
        <v>0</v>
      </c>
      <c r="AR1283" s="596"/>
      <c r="AS1283" s="102"/>
      <c r="AT1283" s="27" t="str">
        <f>IF(('1C TSspéc20'!Y$17*FICHE!$C$14&lt;J1283),"Forfait limité à "&amp;FICHE!$C$14&amp;"€/jour","")</f>
        <v/>
      </c>
      <c r="AU1283" s="592"/>
      <c r="AV1283" s="824"/>
      <c r="AW1283" s="824"/>
      <c r="AX1283" s="824"/>
      <c r="AY1283" s="824"/>
      <c r="AZ1283" s="824"/>
      <c r="BA1283" s="767"/>
      <c r="BB1283" s="767"/>
      <c r="BC1283" s="767"/>
      <c r="BD1283" s="767"/>
      <c r="BE1283" s="767"/>
      <c r="BF1283" s="767"/>
      <c r="BG1283" s="767"/>
      <c r="BH1283" s="767"/>
      <c r="BI1283" s="767"/>
      <c r="BJ1283" s="767"/>
      <c r="BK1283" s="767"/>
      <c r="BL1283" s="767"/>
      <c r="BM1283" s="767"/>
      <c r="BN1283" s="767"/>
      <c r="BO1283" s="767"/>
      <c r="BP1283" s="767"/>
      <c r="BQ1283" s="767"/>
      <c r="BR1283" s="767"/>
      <c r="BS1283" s="767"/>
      <c r="BT1283" s="767"/>
      <c r="BU1283" s="767"/>
      <c r="BV1283" s="767"/>
      <c r="BW1283" s="767"/>
      <c r="BX1283" s="767"/>
      <c r="BY1283" s="767"/>
      <c r="BZ1283" s="767"/>
      <c r="CA1283" s="767"/>
      <c r="CB1283" s="767"/>
      <c r="CC1283" s="767"/>
      <c r="CD1283" s="767"/>
      <c r="CE1283" s="767"/>
      <c r="CF1283" s="767"/>
      <c r="CG1283" s="767"/>
      <c r="CH1283" s="767"/>
      <c r="CI1283" s="767"/>
      <c r="CJ1283" s="767"/>
      <c r="CK1283" s="767"/>
      <c r="CL1283" s="767"/>
      <c r="CM1283" s="767"/>
      <c r="CN1283" s="767"/>
      <c r="CO1283" s="767"/>
      <c r="CP1283" s="767"/>
      <c r="CQ1283" s="767"/>
      <c r="CR1283" s="767"/>
      <c r="CS1283" s="767"/>
      <c r="CT1283" s="767"/>
      <c r="CU1283" s="767"/>
      <c r="CV1283" s="767"/>
      <c r="CW1283" s="767"/>
      <c r="CX1283" s="767"/>
      <c r="CY1283" s="767"/>
      <c r="CZ1283" s="767"/>
      <c r="DA1283" s="767"/>
      <c r="DB1283" s="767"/>
      <c r="DC1283" s="767"/>
      <c r="DD1283" s="767"/>
      <c r="DE1283" s="767"/>
      <c r="DF1283" s="767"/>
      <c r="DG1283" s="767"/>
      <c r="DH1283" s="767"/>
      <c r="DI1283" s="767"/>
      <c r="DJ1283" s="767"/>
      <c r="DK1283" s="767"/>
      <c r="DL1283" s="767"/>
      <c r="DM1283" s="767"/>
      <c r="DN1283" s="767"/>
      <c r="DO1283" s="767"/>
      <c r="DP1283" s="767"/>
      <c r="DQ1283" s="767"/>
      <c r="DR1283" s="767"/>
      <c r="DS1283" s="767"/>
      <c r="DT1283" s="767"/>
      <c r="DU1283" s="767"/>
      <c r="DV1283" s="767"/>
      <c r="DW1283" s="767"/>
      <c r="DX1283" s="767"/>
      <c r="DY1283" s="767"/>
      <c r="DZ1283" s="767"/>
      <c r="EA1283" s="767"/>
      <c r="EB1283" s="767"/>
      <c r="EC1283" s="767"/>
      <c r="ED1283" s="767"/>
      <c r="EE1283" s="767"/>
      <c r="EF1283" s="767"/>
      <c r="EG1283" s="767"/>
      <c r="EH1283" s="767"/>
      <c r="EI1283" s="767"/>
      <c r="EJ1283" s="767"/>
      <c r="EK1283" s="767"/>
      <c r="EL1283" s="767"/>
      <c r="EM1283" s="767"/>
      <c r="EN1283" s="767"/>
      <c r="EO1283" s="767"/>
      <c r="EP1283" s="767"/>
      <c r="EQ1283" s="767"/>
      <c r="ER1283" s="767"/>
      <c r="ES1283" s="767"/>
      <c r="ET1283" s="767"/>
      <c r="EU1283" s="767"/>
      <c r="EV1283" s="767"/>
      <c r="EW1283" s="767"/>
      <c r="EX1283" s="767"/>
      <c r="EY1283" s="767"/>
      <c r="EZ1283" s="767"/>
      <c r="FA1283" s="767"/>
      <c r="FB1283" s="767"/>
      <c r="FC1283" s="767"/>
      <c r="FD1283" s="767"/>
      <c r="FE1283" s="767"/>
      <c r="FF1283" s="767"/>
      <c r="FG1283" s="767"/>
      <c r="FH1283" s="767"/>
      <c r="FI1283" s="767"/>
      <c r="FJ1283" s="767"/>
      <c r="FK1283" s="767"/>
      <c r="FL1283" s="767"/>
      <c r="FM1283" s="767"/>
      <c r="FN1283" s="767"/>
      <c r="FO1283" s="767"/>
      <c r="FP1283" s="767"/>
      <c r="FQ1283" s="767"/>
      <c r="FR1283" s="767"/>
      <c r="FS1283" s="767"/>
      <c r="FT1283" s="767"/>
      <c r="FU1283" s="767"/>
      <c r="FV1283" s="767"/>
      <c r="FW1283" s="767"/>
      <c r="FX1283" s="767"/>
      <c r="FY1283" s="767"/>
      <c r="FZ1283" s="767"/>
      <c r="GA1283" s="767"/>
      <c r="GB1283" s="767"/>
      <c r="GC1283" s="767"/>
      <c r="GD1283" s="767"/>
      <c r="GE1283" s="767"/>
      <c r="GF1283" s="767"/>
      <c r="GG1283" s="767"/>
      <c r="GH1283" s="767"/>
      <c r="GI1283" s="767"/>
      <c r="GJ1283" s="767"/>
      <c r="GK1283" s="767"/>
      <c r="GL1283" s="767"/>
      <c r="GM1283" s="767"/>
      <c r="GN1283" s="767"/>
      <c r="GO1283" s="767"/>
      <c r="GP1283" s="767"/>
      <c r="GQ1283" s="767"/>
      <c r="GR1283" s="767"/>
      <c r="GS1283" s="767"/>
      <c r="GT1283" s="767"/>
      <c r="GU1283" s="767"/>
      <c r="GV1283" s="767"/>
      <c r="GW1283" s="767"/>
      <c r="GX1283" s="767"/>
      <c r="GY1283" s="767"/>
      <c r="GZ1283" s="767"/>
      <c r="HA1283" s="767"/>
      <c r="HB1283" s="767"/>
      <c r="HC1283" s="767"/>
    </row>
    <row r="1284" spans="1:211" s="865" customFormat="1" ht="13.9" hidden="1" customHeight="1">
      <c r="A1284" s="308"/>
      <c r="B1284" s="339"/>
      <c r="C1284" s="962" t="str">
        <f>IF('1C TSspéc20'!Z$17&lt;&gt;0,'1C TSspéc20'!$B$12,"")</f>
        <v/>
      </c>
      <c r="D1284" s="963"/>
      <c r="E1284" s="964"/>
      <c r="F1284" s="211">
        <f>IF(AND($C1284='1C TSspéc20'!$B$12,'1C TSspéc20'!$B$16="spécifiques",'1C TSspéc20'!$Z$17&lt;&gt;""),'1C TSspéc20'!$Z$21,"")</f>
        <v>0</v>
      </c>
      <c r="G1284" s="236"/>
      <c r="H1284" s="765">
        <v>0.21</v>
      </c>
      <c r="I1284" s="766">
        <v>1</v>
      </c>
      <c r="J1284" s="314"/>
      <c r="K1284" s="786">
        <f t="shared" si="299"/>
        <v>0</v>
      </c>
      <c r="L1284" s="558">
        <f>IF(OR('1C TSspéc20'!$B$12="",'1C TSspéc20'!Z$30=0),0,IF(AND('1C TSspéc20'!$B$12&lt;&gt;"",$K$2="Pôle",'1C TSspéc20'!$C$12="OUI"),(('1C TSspéc20'!Z$22+'1C TSspéc20'!Z$23+'1C TSspéc20'!Z$24+'1C TSspéc20'!Z$25+'1C TSspéc20'!Z$29)/'1C TSspéc20'!Z$17),IF(AND('1C TSspéc20'!$B$12&lt;&gt;"",$K$2="Pôle",'1C TSspéc20'!$C$12="NON"),(('1C TSspéc20'!Z$22+'1C TSspéc20'!Z$23+'1C TSspéc20'!Z$24+'1C TSspéc20'!Z$25+'1C TSspéc20'!Z$29)/'1C TSspéc20'!Z$30),IF(AND('1C TSspéc20'!$B$12&lt;&gt;"",$K$2&lt;&gt;"Pôle",'1C TSspéc20'!$C$12="OUI"),(('1C TSspéc20'!Z$22+'1C TSspéc20'!Z$23+'1C TSspéc20'!Z$24+'1C TSspéc20'!Z$25+'1C TSspéc20'!Z$26+'1C TSspéc20'!Z$27+'1C TSspéc20'!Z$28+'1C TSspéc20'!Z$29)/'1C TSspéc20'!Z$17),IF(AND('1C TSspéc20'!$B$12&lt;&gt;"",$K$2&lt;&gt;"Pôle",'1C TSspéc20'!$C$12="NON"),(('1C TSspéc20'!Z$22+'1C TSspéc20'!Z$23+'1C TSspéc20'!Z$24+'1C TSspéc20'!Z$25+'1C TSspéc20'!Z$26+'1C TSspéc20'!Z$27+'1C TSspéc20'!Z$28+'1C TSspéc20'!Z$29)/'1C TSspéc20'!Z$30))))))</f>
        <v>0</v>
      </c>
      <c r="M1284" s="558">
        <f>IF(OR('1C TSspéc20'!$B$12="",'1C TSspéc20'!Z$30=0),0,IF(AND('1C TSspéc20'!$B$12&lt;&gt;"",$K$2="Pôle",'1C TSspéc20'!$C$12="OUI"),(('1C TSspéc20'!Z$26+'1C TSspéc20'!Z$27+'1C TSspéc20'!Z$28)/'1C TSspéc20'!Z$17),IF(AND('1C TSspéc20'!$B$12&lt;&gt;"",$K$2="Pôle",'1C TSspéc20'!$C$12="NON"),(('1C TSspéc20'!Z$26+'1C TSspéc20'!Z$27+'1C TSspéc20'!Z$28)/'1C TSspéc20'!Z$30),IF(AND('1C TSspéc20'!$B$12&lt;&gt;"",$K$2&lt;&gt;"Pôle"),0))))</f>
        <v>0</v>
      </c>
      <c r="N1284" s="559">
        <f>IF(AND('1C TSspéc20'!$B$12&lt;&gt;0,'1C TSspéc20'!$Z$30&lt;&gt;0),L1284+M1284,0)</f>
        <v>0</v>
      </c>
      <c r="O1284" s="572" t="str">
        <f>IF(AND('1C TSspéc20'!$Z$17&lt;&gt;0,'1C TSspéc20'!$C$12="OUI"),'1C TSspéc20'!$Z$35/'1C TSspéc20'!$Z$17,"")</f>
        <v/>
      </c>
      <c r="P1284" s="545" t="str">
        <f>IF(AND('1C TSspéc20'!$Z$17&lt;&gt;0,'1C TSspéc20'!$C$12="OUI"),'1C TSspéc20'!$Z$36/'1C TSspéc20'!$Z$17,"")</f>
        <v/>
      </c>
      <c r="Q1284" s="545" t="str">
        <f>IF(AND('1C TSspéc20'!$Z$17&lt;&gt;0,'1C TSspéc20'!$C$12="OUI"),'1C TSspéc20'!$Z$37/'1C TSspéc20'!$Z$17,"")</f>
        <v/>
      </c>
      <c r="R1284" s="545" t="str">
        <f>IF(AND('1C TSspéc20'!$Z$17&lt;&gt;0,'1C TSspéc20'!$C$12="OUI"),'1C TSspéc20'!$Z$38/'1C TSspéc20'!$Z$17,"")</f>
        <v/>
      </c>
      <c r="S1284" s="545" t="str">
        <f>IF(AND('1C TSspéc20'!$Z$17&lt;&gt;0,'1C TSspéc20'!$C$12="OUI"),'1C TSspéc20'!$Z$39/'1C TSspéc20'!$Z$17,"")</f>
        <v/>
      </c>
      <c r="T1284" s="545" t="str">
        <f>IF(AND('1C TSspéc20'!$Z$17&lt;&gt;0,'1C TSspéc20'!$C$12="OUI"),'1C TSspéc20'!$Z$40/'1C TSspéc20'!$Z$17,"")</f>
        <v/>
      </c>
      <c r="U1284" s="545" t="str">
        <f>IF(AND('1C TSspéc20'!$Z$17&lt;&gt;0,'1C TSspéc20'!$C$12="OUI"),'1C TSspéc20'!$Z$41/'1C TSspéc20'!$Z$17,"")</f>
        <v/>
      </c>
      <c r="V1284" s="545" t="str">
        <f>IF(AND('1C TSspéc20'!$Z$17&lt;&gt;0,'1C TSspéc20'!$C$12="OUI"),'1C TSspéc20'!$Z$42/'1C TSspéc20'!$Z$17,"")</f>
        <v/>
      </c>
      <c r="W1284" s="545" t="str">
        <f>IF(AND('1C TSspéc20'!$Z$17&lt;&gt;0,'1C TSspéc20'!$C$12="OUI"),'1C TSspéc20'!$Z$43/'1C TSspéc20'!$Z$17,"")</f>
        <v/>
      </c>
      <c r="X1284" s="545" t="str">
        <f>IF(AND('1C TSspéc20'!$Z$17&lt;&gt;0,'1C TSspéc20'!$C$12="OUI"),'1C TSspéc20'!$Z$44/'1C TSspéc20'!$Z$17,"")</f>
        <v/>
      </c>
      <c r="Y1284" s="545" t="str">
        <f>IF(AND('1C TSspéc20'!$Z$17&lt;&gt;0,'1C TSspéc20'!$C$12="OUI"),'1C TSspéc20'!$Z$45/'1C TSspéc20'!$Z$17,"")</f>
        <v/>
      </c>
      <c r="Z1284" s="545" t="str">
        <f>IF(AND('1C TSspéc20'!$Z$17&lt;&gt;0,'1C TSspéc20'!$C$12="OUI"),'1C TSspéc20'!$Z$46/'1C TSspéc20'!$Z$17,"")</f>
        <v/>
      </c>
      <c r="AA1284" s="545" t="str">
        <f>IF(AND('1C TSspéc20'!$Z$17&lt;&gt;0,'1C TSspéc20'!$C$12="OUI"),'1C TSspéc20'!$Z$47/'1C TSspéc20'!$Z$17,"")</f>
        <v/>
      </c>
      <c r="AB1284" s="545" t="str">
        <f>IF(AND('1C TSspéc20'!$Z$17&lt;&gt;0,'1C TSspéc20'!$C$12="OUI"),'1C TSspéc20'!$Z$48/'1C TSspéc20'!$Z$17,"")</f>
        <v/>
      </c>
      <c r="AC1284" s="545" t="str">
        <f>IF(AND('1C TSspéc20'!$Z$17&lt;&gt;0,'1C TSspéc20'!$C$12="OUI"),'1C TSspéc20'!$Z$49/'1C TSspéc20'!$Z$17,"")</f>
        <v/>
      </c>
      <c r="AD1284" s="545" t="str">
        <f>IF(AND('1C TSspéc20'!$Z$17&lt;&gt;0,'1C TSspéc20'!$C$12="OUI"),'1C TSspéc20'!$Z$50/'1C TSspéc20'!$Z$17,"")</f>
        <v/>
      </c>
      <c r="AE1284" s="545" t="str">
        <f>IF(AND('1C TSspéc20'!$Z$17&lt;&gt;0,'1C TSspéc20'!$C$12="OUI"),'1C TSspéc20'!$Z$51/'1C TSspéc20'!$Z$17,"")</f>
        <v/>
      </c>
      <c r="AF1284" s="545" t="str">
        <f>IF(AND('1C TSspéc20'!$Z$17&lt;&gt;0,'1C TSspéc20'!$C$12="OUI"),'1C TSspéc20'!$Z$52/'1C TSspéc20'!$Z$17,"")</f>
        <v/>
      </c>
      <c r="AG1284" s="545" t="str">
        <f>IF(AND('1C TSspéc20'!$Z$17&lt;&gt;0,'1C TSspéc20'!$C$12="OUI"),'1C TSspéc20'!$Z$53/'1C TSspéc20'!$Z$17,"")</f>
        <v/>
      </c>
      <c r="AH1284" s="545" t="str">
        <f>IF(AND('1C TSspéc20'!$Z$17&lt;&gt;0,'1C TSspéc20'!$C$12="OUI"),'1C TSspéc20'!$Z$54/'1C TSspéc20'!$Z$17,"")</f>
        <v/>
      </c>
      <c r="AI1284" s="545" t="str">
        <f>IF(AND('1C TSspéc20'!$Z$17&lt;&gt;0,'1C TSspéc20'!$C$12="OUI"),'1C TSspéc20'!$Z$55/'1C TSspéc20'!$Z$17,"")</f>
        <v/>
      </c>
      <c r="AJ1284" s="545" t="str">
        <f>IF(AND('1C TSspéc20'!$Z$17&lt;&gt;0,'1C TSspéc20'!$C$12="OUI"),'1C TSspéc20'!$Z$56/'1C TSspéc20'!$Z$17,"")</f>
        <v/>
      </c>
      <c r="AK1284" s="545" t="str">
        <f>IF(AND('1C TSspéc20'!$Z$17&lt;&gt;0,'1C TSspéc20'!$C$12="OUI"),'1C TSspéc20'!$Z$57/'1C TSspéc20'!$Z$17,"")</f>
        <v/>
      </c>
      <c r="AL1284" s="212">
        <f>IF(AND('1C TSspéc20'!$Z$17&lt;&gt;0,'1C TSspéc20'!$C$12="OUI"),N1284+AK1284,N1284)</f>
        <v>0</v>
      </c>
      <c r="AM1284" s="419">
        <f t="shared" si="332"/>
        <v>0</v>
      </c>
      <c r="AN1284" s="419">
        <f t="shared" si="333"/>
        <v>0</v>
      </c>
      <c r="AO1284" s="420" t="str">
        <f>IF(AND('1C TSspéc2'!$Z$17&lt;&gt;0,'1C TSspéc2'!$Z$30&lt;&gt;0),AM1284+AN1284,"")</f>
        <v/>
      </c>
      <c r="AP1284" s="574" t="str">
        <f>IF(AND('1C TSspéc2'!$Z$17&lt;&gt;0,'1C TSspéc2'!$Z$30&lt;&gt;0),AM1284-AR1284,"")</f>
        <v/>
      </c>
      <c r="AQ1284" s="625">
        <f t="shared" si="334"/>
        <v>0</v>
      </c>
      <c r="AR1284" s="597"/>
      <c r="AS1284" s="213"/>
      <c r="AT1284" s="214" t="str">
        <f>IF(('1C TSspéc20'!Z$17*FICHE!$C$14&lt;J1284),"Forfait limité à "&amp;FICHE!$C$14&amp;"€/jour","")</f>
        <v/>
      </c>
      <c r="AU1284" s="626"/>
      <c r="AV1284" s="824"/>
      <c r="AW1284" s="824"/>
      <c r="AX1284" s="824"/>
      <c r="AY1284" s="824"/>
      <c r="AZ1284" s="824"/>
      <c r="BA1284" s="767"/>
      <c r="BB1284" s="767"/>
      <c r="BC1284" s="767"/>
      <c r="BD1284" s="767"/>
      <c r="BE1284" s="767"/>
      <c r="BF1284" s="767"/>
      <c r="BG1284" s="767"/>
      <c r="BH1284" s="767"/>
      <c r="BI1284" s="767"/>
      <c r="BJ1284" s="767"/>
      <c r="BK1284" s="767"/>
      <c r="BL1284" s="767"/>
      <c r="BM1284" s="767"/>
      <c r="BN1284" s="767"/>
      <c r="BO1284" s="767"/>
      <c r="BP1284" s="767"/>
      <c r="BQ1284" s="767"/>
      <c r="BR1284" s="767"/>
      <c r="BS1284" s="767"/>
      <c r="BT1284" s="767"/>
      <c r="BU1284" s="767"/>
      <c r="BV1284" s="767"/>
      <c r="BW1284" s="767"/>
      <c r="BX1284" s="767"/>
      <c r="BY1284" s="767"/>
      <c r="BZ1284" s="767"/>
      <c r="CA1284" s="767"/>
      <c r="CB1284" s="767"/>
      <c r="CC1284" s="767"/>
      <c r="CD1284" s="767"/>
      <c r="CE1284" s="767"/>
      <c r="CF1284" s="767"/>
      <c r="CG1284" s="767"/>
      <c r="CH1284" s="767"/>
      <c r="CI1284" s="767"/>
      <c r="CJ1284" s="767"/>
      <c r="CK1284" s="767"/>
      <c r="CL1284" s="767"/>
      <c r="CM1284" s="767"/>
      <c r="CN1284" s="767"/>
      <c r="CO1284" s="767"/>
      <c r="CP1284" s="767"/>
      <c r="CQ1284" s="767"/>
      <c r="CR1284" s="767"/>
      <c r="CS1284" s="767"/>
      <c r="CT1284" s="767"/>
      <c r="CU1284" s="767"/>
      <c r="CV1284" s="767"/>
      <c r="CW1284" s="767"/>
      <c r="CX1284" s="767"/>
      <c r="CY1284" s="767"/>
      <c r="CZ1284" s="767"/>
      <c r="DA1284" s="767"/>
      <c r="DB1284" s="767"/>
      <c r="DC1284" s="767"/>
      <c r="DD1284" s="767"/>
      <c r="DE1284" s="767"/>
      <c r="DF1284" s="767"/>
      <c r="DG1284" s="767"/>
      <c r="DH1284" s="767"/>
      <c r="DI1284" s="767"/>
      <c r="DJ1284" s="767"/>
      <c r="DK1284" s="767"/>
      <c r="DL1284" s="767"/>
      <c r="DM1284" s="767"/>
      <c r="DN1284" s="767"/>
      <c r="DO1284" s="767"/>
      <c r="DP1284" s="767"/>
      <c r="DQ1284" s="767"/>
      <c r="DR1284" s="767"/>
      <c r="DS1284" s="767"/>
      <c r="DT1284" s="767"/>
      <c r="DU1284" s="767"/>
      <c r="DV1284" s="767"/>
      <c r="DW1284" s="767"/>
      <c r="DX1284" s="767"/>
      <c r="DY1284" s="767"/>
      <c r="DZ1284" s="767"/>
      <c r="EA1284" s="767"/>
      <c r="EB1284" s="767"/>
      <c r="EC1284" s="767"/>
      <c r="ED1284" s="767"/>
      <c r="EE1284" s="767"/>
      <c r="EF1284" s="767"/>
      <c r="EG1284" s="767"/>
      <c r="EH1284" s="767"/>
      <c r="EI1284" s="767"/>
      <c r="EJ1284" s="767"/>
      <c r="EK1284" s="767"/>
      <c r="EL1284" s="767"/>
      <c r="EM1284" s="767"/>
      <c r="EN1284" s="767"/>
      <c r="EO1284" s="767"/>
      <c r="EP1284" s="767"/>
      <c r="EQ1284" s="767"/>
      <c r="ER1284" s="767"/>
      <c r="ES1284" s="767"/>
      <c r="ET1284" s="767"/>
      <c r="EU1284" s="767"/>
      <c r="EV1284" s="767"/>
      <c r="EW1284" s="767"/>
      <c r="EX1284" s="767"/>
      <c r="EY1284" s="767"/>
      <c r="EZ1284" s="767"/>
      <c r="FA1284" s="767"/>
      <c r="FB1284" s="767"/>
      <c r="FC1284" s="767"/>
      <c r="FD1284" s="767"/>
      <c r="FE1284" s="767"/>
      <c r="FF1284" s="767"/>
      <c r="FG1284" s="767"/>
      <c r="FH1284" s="767"/>
      <c r="FI1284" s="767"/>
      <c r="FJ1284" s="767"/>
      <c r="FK1284" s="767"/>
      <c r="FL1284" s="767"/>
      <c r="FM1284" s="767"/>
      <c r="FN1284" s="767"/>
      <c r="FO1284" s="767"/>
      <c r="FP1284" s="767"/>
      <c r="FQ1284" s="767"/>
      <c r="FR1284" s="767"/>
      <c r="FS1284" s="767"/>
      <c r="FT1284" s="767"/>
      <c r="FU1284" s="767"/>
      <c r="FV1284" s="767"/>
      <c r="FW1284" s="767"/>
      <c r="FX1284" s="767"/>
      <c r="FY1284" s="767"/>
      <c r="FZ1284" s="767"/>
      <c r="GA1284" s="767"/>
      <c r="GB1284" s="767"/>
      <c r="GC1284" s="767"/>
      <c r="GD1284" s="767"/>
      <c r="GE1284" s="767"/>
      <c r="GF1284" s="767"/>
      <c r="GG1284" s="767"/>
      <c r="GH1284" s="767"/>
      <c r="GI1284" s="767"/>
      <c r="GJ1284" s="767"/>
      <c r="GK1284" s="767"/>
      <c r="GL1284" s="767"/>
      <c r="GM1284" s="767"/>
      <c r="GN1284" s="767"/>
      <c r="GO1284" s="767"/>
      <c r="GP1284" s="767"/>
      <c r="GQ1284" s="767"/>
      <c r="GR1284" s="767"/>
      <c r="GS1284" s="767"/>
      <c r="GT1284" s="767"/>
      <c r="GU1284" s="767"/>
      <c r="GV1284" s="767"/>
      <c r="GW1284" s="767"/>
      <c r="GX1284" s="767"/>
      <c r="GY1284" s="767"/>
      <c r="GZ1284" s="767"/>
      <c r="HA1284" s="767"/>
      <c r="HB1284" s="767"/>
      <c r="HC1284" s="767"/>
    </row>
    <row r="1285" spans="1:211" s="862" customFormat="1" ht="13.9" hidden="1" customHeight="1">
      <c r="A1285" s="843"/>
      <c r="B1285" s="844"/>
      <c r="C1285" s="968" t="str">
        <f>IF('1C TSspéc21'!C$17&lt;&gt;0,'1C TSspéc21'!$B$12,"")</f>
        <v/>
      </c>
      <c r="D1285" s="969"/>
      <c r="E1285" s="970"/>
      <c r="F1285" s="845">
        <f>IF(AND($C1285='1C TSspéc21'!$B$12,'1C TSspéc21'!$B$16="spécifiques",'1C TSspéc21'!$C$17&lt;&gt;""),'1C TSspéc21'!$C$21,"")</f>
        <v>0</v>
      </c>
      <c r="G1285" s="846"/>
      <c r="H1285" s="847">
        <v>0</v>
      </c>
      <c r="I1285" s="847">
        <v>0</v>
      </c>
      <c r="J1285" s="848"/>
      <c r="K1285" s="849">
        <f t="shared" ref="K1285:K1308" si="335">J1285+(J1285*H1285)</f>
        <v>0</v>
      </c>
      <c r="L1285" s="894">
        <f>IF(OR('1C TSspéc21'!$B$12="",'1C TSspéc21'!C$30=0),0,IF(AND('1C TSspéc21'!$B$12&lt;&gt;"",$K$2="Pôle",'1C TSspéc21'!$C$12="OUI"),(('1C TSspéc21'!C$22+'1C TSspéc21'!C$23+'1C TSspéc21'!C$24+'1C TSspéc21'!C$25+'1C TSspéc21'!C$29)/'1C TSspéc21'!C$17),IF(AND('1C TSspéc21'!$B$12&lt;&gt;"",$K$2="Pôle",'1C TSspéc21'!$C$12="NON"),(('1C TSspéc21'!C$22+'1C TSspéc21'!C$23+'1C TSspéc21'!C$24+'1C TSspéc21'!C$25+'1C TSspéc21'!C$29)/'1C TSspéc21'!C$30),IF(AND('1C TSspéc21'!$B$12&lt;&gt;"",$K$2&lt;&gt;"Pôle",'1C TSspéc21'!$C$12="OUI"),(('1C TSspéc21'!C$22+'1C TSspéc21'!C$23+'1C TSspéc21'!C$24+'1C TSspéc21'!C$25+'1C TSspéc21'!C$26+'1C TSspéc21'!C$27+'1C TSspéc21'!C$28+'1C TSspéc21'!C$29)/'1C TSspéc21'!C$17),IF(AND('1C TSspéc21'!$B$12&lt;&gt;"",$K$2&lt;&gt;"Pôle",'1C TSspéc21'!$C$12="NON"),(('1C TSspéc21'!C$22+'1C TSspéc21'!C$23+'1C TSspéc21'!C$24+'1C TSspéc21'!C$25+'1C TSspéc21'!C$26+'1C TSspéc21'!C$27+'1C TSspéc21'!C$28+'1C TSspéc21'!C$29)/'1C TSspéc21'!C$30))))))</f>
        <v>0</v>
      </c>
      <c r="M1285" s="894">
        <f>IF(OR('1C TSspéc21'!$B$12="",'1C TSspéc21'!C$30=0),0,IF(AND('1C TSspéc21'!$B$12&lt;&gt;"",$K$2="Pôle",'1C TSspéc21'!$C$12="OUI"),(('1C TSspéc21'!C$26+'1C TSspéc21'!C$27+'1C TSspéc21'!C$28)/'1C TSspéc21'!C$17),IF(AND('1C TSspéc21'!$B$12&lt;&gt;"",$K$2="Pôle",'1C TSspéc21'!$C$12="NON"),(('1C TSspéc21'!C$26+'1C TSspéc21'!C$27+'1C TSspéc21'!C$28)/'1C TSspéc21'!C$30),IF(AND('1C TSspéc21'!$B$12&lt;&gt;"",$K$2&lt;&gt;"Pôle"),0))))</f>
        <v>0</v>
      </c>
      <c r="N1285" s="895">
        <f>IF(AND('1C TSspéc21'!$B$12&lt;&gt;0,'1C TSspéc21'!$C$30&lt;&gt;0),L1285+M1285,0)</f>
        <v>0</v>
      </c>
      <c r="O1285" s="851" t="str">
        <f>IF(AND('1C TSspéc21'!$C$17&lt;&gt;0,'1C TSspéc21'!$C$12="OUI"),'1C TSspéc21'!$C$35/'1C TSspéc21'!$C$17,"")</f>
        <v/>
      </c>
      <c r="P1285" s="852" t="str">
        <f>IF(AND('1C TSspéc21'!$C$17&lt;&gt;0,'1C TSspéc21'!$C$12="OUI"),'1C TSspéc21'!$C$36/'1C TSspéc21'!$C$17,"")</f>
        <v/>
      </c>
      <c r="Q1285" s="852" t="str">
        <f>IF(AND('1C TSspéc21'!$C$17&lt;&gt;0,'1C TSspéc21'!$C$12="OUI"),'1C TSspéc21'!$C$37/'1C TSspéc21'!$C$17,"")</f>
        <v/>
      </c>
      <c r="R1285" s="852" t="str">
        <f>IF(AND('1C TSspéc21'!$C$17&lt;&gt;0,'1C TSspéc21'!$C$12="OUI"),'1C TSspéc21'!$C$38/'1C TSspéc21'!$C$17,"")</f>
        <v/>
      </c>
      <c r="S1285" s="852" t="str">
        <f>IF(AND('1C TSspéc21'!$C$17&lt;&gt;0,'1C TSspéc21'!$C$12="OUI"),'1C TSspéc21'!$C$39/'1C TSspéc21'!$C$17,"")</f>
        <v/>
      </c>
      <c r="T1285" s="852" t="str">
        <f>IF(AND('1C TSspéc21'!$C$17&lt;&gt;0,'1C TSspéc21'!$C$12="OUI"),'1C TSspéc21'!$C$40/'1C TSspéc21'!$C$17,"")</f>
        <v/>
      </c>
      <c r="U1285" s="852" t="str">
        <f>IF(AND('1C TSspéc21'!$C$17&lt;&gt;0,'1C TSspéc21'!$C$12="OUI"),'1C TSspéc21'!$C$41/'1C TSspéc21'!$C$17,"")</f>
        <v/>
      </c>
      <c r="V1285" s="852" t="str">
        <f>IF(AND('1C TSspéc21'!$C$17&lt;&gt;0,'1C TSspéc21'!$C$12="OUI"),'1C TSspéc21'!$C$42/'1C TSspéc21'!$C$17,"")</f>
        <v/>
      </c>
      <c r="W1285" s="852" t="str">
        <f>IF(AND('1C TSspéc21'!$C$17&lt;&gt;0,'1C TSspéc21'!$C$12="OUI"),'1C TSspéc21'!$C$43/'1C TSspéc21'!$C$17,"")</f>
        <v/>
      </c>
      <c r="X1285" s="852" t="str">
        <f>IF(AND('1C TSspéc21'!$C$17&lt;&gt;0,'1C TSspéc21'!$C$12="OUI"),'1C TSspéc21'!$C$44/'1C TSspéc21'!$C$17,"")</f>
        <v/>
      </c>
      <c r="Y1285" s="852" t="str">
        <f>IF(AND('1C TSspéc21'!$C$17&lt;&gt;0,'1C TSspéc21'!$C$12="OUI"),'1C TSspéc21'!$C$45/'1C TSspéc21'!$C$17,"")</f>
        <v/>
      </c>
      <c r="Z1285" s="852" t="str">
        <f>IF(AND('1C TSspéc21'!$C$17&lt;&gt;0,'1C TSspéc21'!$C$12="OUI"),'1C TSspéc21'!$C$46/'1C TSspéc21'!$C$17,"")</f>
        <v/>
      </c>
      <c r="AA1285" s="852" t="str">
        <f>IF(AND('1C TSspéc21'!$C$17&lt;&gt;0,'1C TSspéc21'!$C$12="OUI"),'1C TSspéc21'!$C$47/'1C TSspéc21'!$C$17,"")</f>
        <v/>
      </c>
      <c r="AB1285" s="852" t="str">
        <f>IF(AND('1C TSspéc21'!$C$17&lt;&gt;0,'1C TSspéc21'!$C$12="OUI"),'1C TSspéc21'!$C$48/'1C TSspéc21'!$C$17,"")</f>
        <v/>
      </c>
      <c r="AC1285" s="852" t="str">
        <f>IF(AND('1C TSspéc21'!$C$17&lt;&gt;0,'1C TSspéc21'!$C$12="OUI"),'1C TSspéc21'!$C$49/'1C TSspéc21'!$C$17,"")</f>
        <v/>
      </c>
      <c r="AD1285" s="852" t="str">
        <f>IF(AND('1C TSspéc21'!$C$17&lt;&gt;0,'1C TSspéc21'!$C$12="OUI"),'1C TSspéc21'!$C$50/'1C TSspéc21'!$C$17,"")</f>
        <v/>
      </c>
      <c r="AE1285" s="852" t="str">
        <f>IF(AND('1C TSspéc21'!$C$17&lt;&gt;0,'1C TSspéc21'!$C$12="OUI"),'1C TSspéc21'!$C$51/'1C TSspéc21'!$C$17,"")</f>
        <v/>
      </c>
      <c r="AF1285" s="852" t="str">
        <f>IF(AND('1C TSspéc21'!$C$17&lt;&gt;0,'1C TSspéc21'!$C$12="OUI"),'1C TSspéc21'!$C$52/'1C TSspéc21'!$C$17,"")</f>
        <v/>
      </c>
      <c r="AG1285" s="852" t="str">
        <f>IF(AND('1C TSspéc21'!$C$17&lt;&gt;0,'1C TSspéc21'!$C$12="OUI"),'1C TSspéc21'!$C$53/'1C TSspéc21'!$C$17,"")</f>
        <v/>
      </c>
      <c r="AH1285" s="852" t="str">
        <f>IF(AND('1C TSspéc21'!$C$17&lt;&gt;0,'1C TSspéc21'!$C$12="OUI"),'1C TSspéc21'!$C$54/'1C TSspéc21'!$C$17,"")</f>
        <v/>
      </c>
      <c r="AI1285" s="852" t="str">
        <f>IF(AND('1C TSspéc21'!$C$17&lt;&gt;0,'1C TSspéc21'!$C$12="OUI"),'1C TSspéc21'!$C$55/'1C TSspéc21'!$C$17,"")</f>
        <v/>
      </c>
      <c r="AJ1285" s="852" t="str">
        <f>IF(AND('1C TSspéc21'!$C$17&lt;&gt;0,'1C TSspéc21'!$C$12="OUI"),'1C TSspéc21'!$C$56/'1C TSspéc21'!$C$17,"")</f>
        <v/>
      </c>
      <c r="AK1285" s="852" t="str">
        <f>IF(AND('1C TSspéc21'!$C$17&lt;&gt;0,'1C TSspéc21'!$C$12="OUI"),'1C TSspéc21'!$C$57/'1C TSspéc21'!$C$17,"")</f>
        <v/>
      </c>
      <c r="AL1285" s="853">
        <f>IF(AND('1C TSspéc21'!$C$17&lt;&gt;0,'1C TSspéc21'!$C$12="OUI"),N1285+AK1285,N1285)</f>
        <v>0</v>
      </c>
      <c r="AM1285" s="896">
        <f>(J1285+(J1285*H1285)-(J1285*H1285*I1285))*L1285</f>
        <v>0</v>
      </c>
      <c r="AN1285" s="896">
        <f>((J1285+(J1285*H1285)-(J1285*H1285*I1285))*M1285)*50%</f>
        <v>0</v>
      </c>
      <c r="AO1285" s="897" t="str">
        <f>IF(AND('1C TSspéc21'!$C$17&lt;&gt;0,'1C TSspéc21'!$C$30&lt;&gt;0),AM1285+AN1285,"")</f>
        <v/>
      </c>
      <c r="AP1285" s="856" t="str">
        <f>IF(AND('1C TSspéc21'!$C$17&lt;&gt;0,'1C TSspéc21'!$C$30&lt;&gt;0),AM1285-AR1285,"")</f>
        <v/>
      </c>
      <c r="AQ1285" s="857">
        <f>IF(M1285=0,0,AN1285-AS1285)</f>
        <v>0</v>
      </c>
      <c r="AR1285" s="898"/>
      <c r="AS1285" s="859"/>
      <c r="AT1285" s="860" t="str">
        <f>IF(('1C TSspéc21'!C$17*FICHE!$C$14&lt;J1285),"Forfait limité à "&amp;FICHE!$C$14&amp;"€/jour","")</f>
        <v/>
      </c>
      <c r="AU1285" s="861"/>
      <c r="AV1285" s="824"/>
      <c r="AW1285" s="824"/>
      <c r="AX1285" s="824"/>
      <c r="AY1285" s="824"/>
      <c r="AZ1285" s="824"/>
      <c r="BA1285" s="767"/>
      <c r="BB1285" s="767"/>
      <c r="BC1285" s="767"/>
      <c r="BD1285" s="767"/>
      <c r="BE1285" s="767"/>
      <c r="BF1285" s="767"/>
      <c r="BG1285" s="767"/>
      <c r="BH1285" s="767"/>
      <c r="BI1285" s="767"/>
      <c r="BJ1285" s="767"/>
      <c r="BK1285" s="767"/>
      <c r="BL1285" s="767"/>
      <c r="BM1285" s="767"/>
      <c r="BN1285" s="767"/>
      <c r="BO1285" s="767"/>
      <c r="BP1285" s="767"/>
      <c r="BQ1285" s="767"/>
      <c r="BR1285" s="767"/>
      <c r="BS1285" s="767"/>
      <c r="BT1285" s="767"/>
      <c r="BU1285" s="767"/>
      <c r="BV1285" s="767"/>
      <c r="BW1285" s="767"/>
      <c r="BX1285" s="767"/>
      <c r="BY1285" s="767"/>
      <c r="BZ1285" s="767"/>
      <c r="CA1285" s="767"/>
      <c r="CB1285" s="767"/>
      <c r="CC1285" s="767"/>
      <c r="CD1285" s="767"/>
      <c r="CE1285" s="767"/>
      <c r="CF1285" s="767"/>
      <c r="CG1285" s="767"/>
      <c r="CH1285" s="767"/>
      <c r="CI1285" s="767"/>
      <c r="CJ1285" s="767"/>
      <c r="CK1285" s="767"/>
      <c r="CL1285" s="767"/>
      <c r="CM1285" s="767"/>
      <c r="CN1285" s="767"/>
      <c r="CO1285" s="767"/>
      <c r="CP1285" s="767"/>
      <c r="CQ1285" s="767"/>
      <c r="CR1285" s="767"/>
      <c r="CS1285" s="767"/>
      <c r="CT1285" s="767"/>
      <c r="CU1285" s="767"/>
      <c r="CV1285" s="767"/>
      <c r="CW1285" s="767"/>
      <c r="CX1285" s="767"/>
      <c r="CY1285" s="767"/>
      <c r="CZ1285" s="767"/>
      <c r="DA1285" s="767"/>
      <c r="DB1285" s="767"/>
      <c r="DC1285" s="767"/>
      <c r="DD1285" s="767"/>
      <c r="DE1285" s="767"/>
      <c r="DF1285" s="767"/>
      <c r="DG1285" s="767"/>
      <c r="DH1285" s="767"/>
      <c r="DI1285" s="767"/>
      <c r="DJ1285" s="767"/>
      <c r="DK1285" s="767"/>
      <c r="DL1285" s="767"/>
      <c r="DM1285" s="767"/>
      <c r="DN1285" s="767"/>
      <c r="DO1285" s="767"/>
      <c r="DP1285" s="767"/>
      <c r="DQ1285" s="767"/>
      <c r="DR1285" s="767"/>
      <c r="DS1285" s="767"/>
      <c r="DT1285" s="767"/>
      <c r="DU1285" s="767"/>
      <c r="DV1285" s="767"/>
      <c r="DW1285" s="767"/>
      <c r="DX1285" s="767"/>
      <c r="DY1285" s="767"/>
      <c r="DZ1285" s="767"/>
      <c r="EA1285" s="767"/>
      <c r="EB1285" s="767"/>
      <c r="EC1285" s="767"/>
      <c r="ED1285" s="767"/>
      <c r="EE1285" s="767"/>
      <c r="EF1285" s="767"/>
      <c r="EG1285" s="767"/>
      <c r="EH1285" s="767"/>
      <c r="EI1285" s="767"/>
      <c r="EJ1285" s="767"/>
      <c r="EK1285" s="767"/>
      <c r="EL1285" s="767"/>
      <c r="EM1285" s="767"/>
      <c r="EN1285" s="767"/>
      <c r="EO1285" s="767"/>
      <c r="EP1285" s="767"/>
      <c r="EQ1285" s="767"/>
      <c r="ER1285" s="767"/>
      <c r="ES1285" s="767"/>
      <c r="ET1285" s="767"/>
      <c r="EU1285" s="767"/>
      <c r="EV1285" s="767"/>
      <c r="EW1285" s="767"/>
      <c r="EX1285" s="767"/>
      <c r="EY1285" s="767"/>
      <c r="EZ1285" s="767"/>
      <c r="FA1285" s="767"/>
      <c r="FB1285" s="767"/>
      <c r="FC1285" s="767"/>
      <c r="FD1285" s="767"/>
      <c r="FE1285" s="767"/>
      <c r="FF1285" s="767"/>
      <c r="FG1285" s="767"/>
      <c r="FH1285" s="767"/>
      <c r="FI1285" s="767"/>
      <c r="FJ1285" s="767"/>
      <c r="FK1285" s="767"/>
      <c r="FL1285" s="767"/>
      <c r="FM1285" s="767"/>
      <c r="FN1285" s="767"/>
      <c r="FO1285" s="767"/>
      <c r="FP1285" s="767"/>
      <c r="FQ1285" s="767"/>
      <c r="FR1285" s="767"/>
      <c r="FS1285" s="767"/>
      <c r="FT1285" s="767"/>
      <c r="FU1285" s="767"/>
      <c r="FV1285" s="767"/>
      <c r="FW1285" s="767"/>
      <c r="FX1285" s="767"/>
      <c r="FY1285" s="767"/>
      <c r="FZ1285" s="767"/>
      <c r="GA1285" s="767"/>
      <c r="GB1285" s="767"/>
      <c r="GC1285" s="767"/>
      <c r="GD1285" s="767"/>
      <c r="GE1285" s="767"/>
      <c r="GF1285" s="767"/>
      <c r="GG1285" s="767"/>
      <c r="GH1285" s="767"/>
      <c r="GI1285" s="767"/>
      <c r="GJ1285" s="767"/>
      <c r="GK1285" s="767"/>
      <c r="GL1285" s="767"/>
      <c r="GM1285" s="767"/>
      <c r="GN1285" s="767"/>
      <c r="GO1285" s="767"/>
      <c r="GP1285" s="767"/>
      <c r="GQ1285" s="767"/>
      <c r="GR1285" s="767"/>
      <c r="GS1285" s="767"/>
      <c r="GT1285" s="767"/>
      <c r="GU1285" s="767"/>
      <c r="GV1285" s="767"/>
      <c r="GW1285" s="767"/>
      <c r="GX1285" s="767"/>
      <c r="GY1285" s="767"/>
      <c r="GZ1285" s="767"/>
      <c r="HA1285" s="767"/>
      <c r="HB1285" s="767"/>
      <c r="HC1285" s="767"/>
    </row>
    <row r="1286" spans="1:211" s="864" customFormat="1" ht="13.9" hidden="1" customHeight="1">
      <c r="A1286" s="307"/>
      <c r="B1286" s="351"/>
      <c r="C1286" s="971" t="str">
        <f>IF('1C TSspéc21'!D$17&lt;&gt;0,'1C TSspéc21'!$B$12,"")</f>
        <v/>
      </c>
      <c r="D1286" s="972"/>
      <c r="E1286" s="973"/>
      <c r="F1286" s="93">
        <f>IF(AND($C1286='1C TSspéc21'!$B$12,'1C TSspéc21'!$B$16="spécifiques",'1C TSspéc21'!$D$17&lt;&gt;""),'1C TSspéc21'!$D$21,"")</f>
        <v>0</v>
      </c>
      <c r="G1286" s="863"/>
      <c r="H1286" s="745">
        <v>0.21</v>
      </c>
      <c r="I1286" s="747">
        <v>1</v>
      </c>
      <c r="J1286" s="312"/>
      <c r="K1286" s="680">
        <f t="shared" si="335"/>
        <v>0</v>
      </c>
      <c r="L1286" s="556">
        <f>IF(OR('1C TSspéc21'!$B$12="",'1C TSspéc21'!D$30=0),0,IF(AND('1C TSspéc21'!$B$12&lt;&gt;"",$K$2="Pôle",'1C TSspéc21'!$C$12="OUI"),(('1C TSspéc21'!D$22+'1C TSspéc21'!D$23+'1C TSspéc21'!D$24+'1C TSspéc21'!D$25+'1C TSspéc21'!D$29)/'1C TSspéc21'!D$17),IF(AND('1C TSspéc21'!$B$12&lt;&gt;"",$K$2="Pôle",'1C TSspéc21'!$C$12="NON"),(('1C TSspéc21'!D$22+'1C TSspéc21'!D$23+'1C TSspéc21'!D$24+'1C TSspéc21'!D$25+'1C TSspéc21'!D$29)/'1C TSspéc21'!D$30),IF(AND('1C TSspéc21'!$B$12&lt;&gt;"",$K$2&lt;&gt;"Pôle",'1C TSspéc21'!$C$12="OUI"),(('1C TSspéc21'!D$22+'1C TSspéc21'!D$23+'1C TSspéc21'!D$24+'1C TSspéc21'!D$25+'1C TSspéc21'!D$26+'1C TSspéc21'!D$27+'1C TSspéc21'!D$28+'1C TSspéc21'!D$29)/'1C TSspéc21'!D$17),IF(AND('1C TSspéc21'!$B$12&lt;&gt;"",$K$2&lt;&gt;"Pôle",'1C TSspéc21'!$C$12="NON"),(('1C TSspéc21'!D$22+'1C TSspéc21'!D$23+'1C TSspéc21'!D$24+'1C TSspéc21'!D$25+'1C TSspéc21'!D$26+'1C TSspéc21'!D$27+'1C TSspéc21'!D$28+'1C TSspéc21'!D$29)/'1C TSspéc21'!D$30))))))</f>
        <v>0</v>
      </c>
      <c r="M1286" s="556">
        <f>IF(OR('1C TSspéc21'!$B$12="",'1C TSspéc21'!D$30=0),0,IF(AND('1C TSspéc21'!$B$12&lt;&gt;"",$K$2="Pôle",'1C TSspéc21'!$C$12="OUI"),(('1C TSspéc21'!D$26+'1C TSspéc21'!D$27+'1C TSspéc21'!D$28)/'1C TSspéc21'!D$17),IF(AND('1C TSspéc21'!$B$12&lt;&gt;"",$K$2="Pôle",'1C TSspéc21'!$C$12="NON"),(('1C TSspéc21'!D$26+'1C TSspéc21'!D$27+'1C TSspéc21'!D$28)/'1C TSspéc21'!D$30),IF(AND('1C TSspéc21'!$B$12&lt;&gt;"",$K$2&lt;&gt;"Pôle"),0))))</f>
        <v>0</v>
      </c>
      <c r="N1286" s="557">
        <f>IF(AND('1C TSspéc21'!$B$12&lt;&gt;0,'1C TSspéc21'!$D$30&lt;&gt;0),L1286+M1286,0)</f>
        <v>0</v>
      </c>
      <c r="O1286" s="542" t="str">
        <f>IF(AND('1C TSspéc21'!$D$17&lt;&gt;0,'1C TSspéc21'!$C$12="OUI"),'1C TSspéc21'!$D$35/'1C TSspéc21'!$D$17,"")</f>
        <v/>
      </c>
      <c r="P1286" s="543" t="str">
        <f>IF(AND('1C TSspéc21'!$D$17&lt;&gt;0,'1C TSspéc21'!$C$12="OUI"),'1C TSspéc21'!$D$36/'1C TSspéc21'!$D$17,"")</f>
        <v/>
      </c>
      <c r="Q1286" s="543" t="str">
        <f>IF(AND('1C TSspéc21'!$D$17&lt;&gt;0,'1C TSspéc21'!$C$12="OUI"),'1C TSspéc21'!$D$37/'1C TSspéc21'!$D$17,"")</f>
        <v/>
      </c>
      <c r="R1286" s="543" t="str">
        <f>IF(AND('1C TSspéc21'!$D$17&lt;&gt;0,'1C TSspéc21'!$C$12="OUI"),'1C TSspéc21'!$D$38/'1C TSspéc21'!$D$17,"")</f>
        <v/>
      </c>
      <c r="S1286" s="543" t="str">
        <f>IF(AND('1C TSspéc21'!$D$17&lt;&gt;0,'1C TSspéc21'!$C$12="OUI"),'1C TSspéc21'!$D$39/'1C TSspéc21'!$D$17,"")</f>
        <v/>
      </c>
      <c r="T1286" s="543" t="str">
        <f>IF(AND('1C TSspéc21'!$D$17&lt;&gt;0,'1C TSspéc21'!$C$12="OUI"),'1C TSspéc21'!$D$40/'1C TSspéc21'!$D$17,"")</f>
        <v/>
      </c>
      <c r="U1286" s="543" t="str">
        <f>IF(AND('1C TSspéc21'!$D$17&lt;&gt;0,'1C TSspéc21'!$C$12="OUI"),'1C TSspéc21'!$D$41/'1C TSspéc21'!$D$17,"")</f>
        <v/>
      </c>
      <c r="V1286" s="543" t="str">
        <f>IF(AND('1C TSspéc21'!$D$17&lt;&gt;0,'1C TSspéc21'!$C$12="OUI"),'1C TSspéc21'!$D$42/'1C TSspéc21'!$D$17,"")</f>
        <v/>
      </c>
      <c r="W1286" s="543" t="str">
        <f>IF(AND('1C TSspéc21'!$D$17&lt;&gt;0,'1C TSspéc21'!$C$12="OUI"),'1C TSspéc21'!$D$43/'1C TSspéc21'!$D$17,"")</f>
        <v/>
      </c>
      <c r="X1286" s="543" t="str">
        <f>IF(AND('1C TSspéc21'!$D$17&lt;&gt;0,'1C TSspéc21'!$C$12="OUI"),'1C TSspéc21'!$D$44/'1C TSspéc21'!$D$17,"")</f>
        <v/>
      </c>
      <c r="Y1286" s="543" t="str">
        <f>IF(AND('1C TSspéc21'!$D$17&lt;&gt;0,'1C TSspéc21'!$C$12="OUI"),'1C TSspéc21'!$D$45/'1C TSspéc21'!$D$17,"")</f>
        <v/>
      </c>
      <c r="Z1286" s="543" t="str">
        <f>IF(AND('1C TSspéc21'!$D$17&lt;&gt;0,'1C TSspéc21'!$C$12="OUI"),'1C TSspéc21'!$D$46/'1C TSspéc21'!$D$17,"")</f>
        <v/>
      </c>
      <c r="AA1286" s="543" t="str">
        <f>IF(AND('1C TSspéc21'!$D$17&lt;&gt;0,'1C TSspéc21'!$C$12="OUI"),'1C TSspéc21'!$D$47/'1C TSspéc21'!$D$17,"")</f>
        <v/>
      </c>
      <c r="AB1286" s="543" t="str">
        <f>IF(AND('1C TSspéc21'!$D$17&lt;&gt;0,'1C TSspéc21'!$C$12="OUI"),'1C TSspéc21'!$D$48/'1C TSspéc21'!$D$17,"")</f>
        <v/>
      </c>
      <c r="AC1286" s="543" t="str">
        <f>IF(AND('1C TSspéc21'!$D$17&lt;&gt;0,'1C TSspéc21'!$C$12="OUI"),'1C TSspéc21'!$D$49/'1C TSspéc21'!$D$17,"")</f>
        <v/>
      </c>
      <c r="AD1286" s="543" t="str">
        <f>IF(AND('1C TSspéc21'!$D$17&lt;&gt;0,'1C TSspéc21'!$C$12="OUI"),'1C TSspéc21'!$D$50/'1C TSspéc21'!$D$17,"")</f>
        <v/>
      </c>
      <c r="AE1286" s="543" t="str">
        <f>IF(AND('1C TSspéc21'!$D$17&lt;&gt;0,'1C TSspéc21'!$C$12="OUI"),'1C TSspéc21'!$D$51/'1C TSspéc21'!$D$17,"")</f>
        <v/>
      </c>
      <c r="AF1286" s="543" t="str">
        <f>IF(AND('1C TSspéc21'!$D$17&lt;&gt;0,'1C TSspéc21'!$C$12="OUI"),'1C TSspéc21'!$D$52/'1C TSspéc21'!$D$17,"")</f>
        <v/>
      </c>
      <c r="AG1286" s="543" t="str">
        <f>IF(AND('1C TSspéc21'!$D$17&lt;&gt;0,'1C TSspéc21'!$C$12="OUI"),'1C TSspéc21'!$D$53/'1C TSspéc21'!$D$17,"")</f>
        <v/>
      </c>
      <c r="AH1286" s="543" t="str">
        <f>IF(AND('1C TSspéc21'!$D$17&lt;&gt;0,'1C TSspéc21'!$C$12="OUI"),'1C TSspéc21'!$D$54/'1C TSspéc21'!$D$17,"")</f>
        <v/>
      </c>
      <c r="AI1286" s="543" t="str">
        <f>IF(AND('1C TSspéc21'!$D$17&lt;&gt;0,'1C TSspéc21'!$C$12="OUI"),'1C TSspéc21'!$D$55/'1C TSspéc21'!$D$17,"")</f>
        <v/>
      </c>
      <c r="AJ1286" s="543" t="str">
        <f>IF(AND('1C TSspéc21'!$D$17&lt;&gt;0,'1C TSspéc21'!$C$12="OUI"),'1C TSspéc21'!$D$56/'1C TSspéc21'!$D$17,"")</f>
        <v/>
      </c>
      <c r="AK1286" s="543" t="str">
        <f>IF(AND('1C TSspéc21'!$D$17&lt;&gt;0,'1C TSspéc21'!$C$12="OUI"),'1C TSspéc21'!$D$57/'1C TSspéc21'!$D$17,"")</f>
        <v/>
      </c>
      <c r="AL1286" s="72">
        <f>IF(AND('1C TSspéc21'!$D$17&lt;&gt;0,'1C TSspéc21'!$C$12="OUI"),N1286+AK1286,N1286)</f>
        <v>0</v>
      </c>
      <c r="AM1286" s="417">
        <f t="shared" ref="AM1286:AM1308" si="336">(J1286+(J1286*H1286)-(J1286*H1286*I1286))*L1286</f>
        <v>0</v>
      </c>
      <c r="AN1286" s="417">
        <f t="shared" ref="AN1286:AN1308" si="337">((J1286+(J1286*H1286)-(J1286*H1286*I1286))*M1286)*50%</f>
        <v>0</v>
      </c>
      <c r="AO1286" s="418" t="str">
        <f>IF(AND('1C TSspéc21'!$D$17&lt;&gt;0,'1C TSspéc21'!$D$30&lt;&gt;0),AM1286+AN1286,"")</f>
        <v/>
      </c>
      <c r="AP1286" s="573" t="str">
        <f>IF(AND('1C TSspéc21'!$D$17&lt;&gt;0,'1C TSspéc21'!$D$30&lt;&gt;0),AM1286-AR1286,"")</f>
        <v/>
      </c>
      <c r="AQ1286" s="583">
        <f t="shared" ref="AQ1286:AQ1308" si="338">IF(M1286=0,0,AN1286-AS1286)</f>
        <v>0</v>
      </c>
      <c r="AR1286" s="596"/>
      <c r="AS1286" s="102"/>
      <c r="AT1286" s="27" t="str">
        <f>IF(('1C TSspéc21'!D$17*FICHE!$C$14&lt;J1286),"Forfait limité à "&amp;FICHE!$C$14&amp;"€/jour","")</f>
        <v/>
      </c>
      <c r="AU1286" s="592"/>
      <c r="AV1286" s="824"/>
      <c r="AW1286" s="824"/>
      <c r="AX1286" s="824"/>
      <c r="AY1286" s="824"/>
      <c r="AZ1286" s="824"/>
      <c r="BA1286" s="767"/>
      <c r="BB1286" s="767"/>
      <c r="BC1286" s="767"/>
      <c r="BD1286" s="767"/>
      <c r="BE1286" s="767"/>
      <c r="BF1286" s="767"/>
      <c r="BG1286" s="767"/>
      <c r="BH1286" s="767"/>
      <c r="BI1286" s="767"/>
      <c r="BJ1286" s="767"/>
      <c r="BK1286" s="767"/>
      <c r="BL1286" s="767"/>
      <c r="BM1286" s="767"/>
      <c r="BN1286" s="767"/>
      <c r="BO1286" s="767"/>
      <c r="BP1286" s="767"/>
      <c r="BQ1286" s="767"/>
      <c r="BR1286" s="767"/>
      <c r="BS1286" s="767"/>
      <c r="BT1286" s="767"/>
      <c r="BU1286" s="767"/>
      <c r="BV1286" s="767"/>
      <c r="BW1286" s="767"/>
      <c r="BX1286" s="767"/>
      <c r="BY1286" s="767"/>
      <c r="BZ1286" s="767"/>
      <c r="CA1286" s="767"/>
      <c r="CB1286" s="767"/>
      <c r="CC1286" s="767"/>
      <c r="CD1286" s="767"/>
      <c r="CE1286" s="767"/>
      <c r="CF1286" s="767"/>
      <c r="CG1286" s="767"/>
      <c r="CH1286" s="767"/>
      <c r="CI1286" s="767"/>
      <c r="CJ1286" s="767"/>
      <c r="CK1286" s="767"/>
      <c r="CL1286" s="767"/>
      <c r="CM1286" s="767"/>
      <c r="CN1286" s="767"/>
      <c r="CO1286" s="767"/>
      <c r="CP1286" s="767"/>
      <c r="CQ1286" s="767"/>
      <c r="CR1286" s="767"/>
      <c r="CS1286" s="767"/>
      <c r="CT1286" s="767"/>
      <c r="CU1286" s="767"/>
      <c r="CV1286" s="767"/>
      <c r="CW1286" s="767"/>
      <c r="CX1286" s="767"/>
      <c r="CY1286" s="767"/>
      <c r="CZ1286" s="767"/>
      <c r="DA1286" s="767"/>
      <c r="DB1286" s="767"/>
      <c r="DC1286" s="767"/>
      <c r="DD1286" s="767"/>
      <c r="DE1286" s="767"/>
      <c r="DF1286" s="767"/>
      <c r="DG1286" s="767"/>
      <c r="DH1286" s="767"/>
      <c r="DI1286" s="767"/>
      <c r="DJ1286" s="767"/>
      <c r="DK1286" s="767"/>
      <c r="DL1286" s="767"/>
      <c r="DM1286" s="767"/>
      <c r="DN1286" s="767"/>
      <c r="DO1286" s="767"/>
      <c r="DP1286" s="767"/>
      <c r="DQ1286" s="767"/>
      <c r="DR1286" s="767"/>
      <c r="DS1286" s="767"/>
      <c r="DT1286" s="767"/>
      <c r="DU1286" s="767"/>
      <c r="DV1286" s="767"/>
      <c r="DW1286" s="767"/>
      <c r="DX1286" s="767"/>
      <c r="DY1286" s="767"/>
      <c r="DZ1286" s="767"/>
      <c r="EA1286" s="767"/>
      <c r="EB1286" s="767"/>
      <c r="EC1286" s="767"/>
      <c r="ED1286" s="767"/>
      <c r="EE1286" s="767"/>
      <c r="EF1286" s="767"/>
      <c r="EG1286" s="767"/>
      <c r="EH1286" s="767"/>
      <c r="EI1286" s="767"/>
      <c r="EJ1286" s="767"/>
      <c r="EK1286" s="767"/>
      <c r="EL1286" s="767"/>
      <c r="EM1286" s="767"/>
      <c r="EN1286" s="767"/>
      <c r="EO1286" s="767"/>
      <c r="EP1286" s="767"/>
      <c r="EQ1286" s="767"/>
      <c r="ER1286" s="767"/>
      <c r="ES1286" s="767"/>
      <c r="ET1286" s="767"/>
      <c r="EU1286" s="767"/>
      <c r="EV1286" s="767"/>
      <c r="EW1286" s="767"/>
      <c r="EX1286" s="767"/>
      <c r="EY1286" s="767"/>
      <c r="EZ1286" s="767"/>
      <c r="FA1286" s="767"/>
      <c r="FB1286" s="767"/>
      <c r="FC1286" s="767"/>
      <c r="FD1286" s="767"/>
      <c r="FE1286" s="767"/>
      <c r="FF1286" s="767"/>
      <c r="FG1286" s="767"/>
      <c r="FH1286" s="767"/>
      <c r="FI1286" s="767"/>
      <c r="FJ1286" s="767"/>
      <c r="FK1286" s="767"/>
      <c r="FL1286" s="767"/>
      <c r="FM1286" s="767"/>
      <c r="FN1286" s="767"/>
      <c r="FO1286" s="767"/>
      <c r="FP1286" s="767"/>
      <c r="FQ1286" s="767"/>
      <c r="FR1286" s="767"/>
      <c r="FS1286" s="767"/>
      <c r="FT1286" s="767"/>
      <c r="FU1286" s="767"/>
      <c r="FV1286" s="767"/>
      <c r="FW1286" s="767"/>
      <c r="FX1286" s="767"/>
      <c r="FY1286" s="767"/>
      <c r="FZ1286" s="767"/>
      <c r="GA1286" s="767"/>
      <c r="GB1286" s="767"/>
      <c r="GC1286" s="767"/>
      <c r="GD1286" s="767"/>
      <c r="GE1286" s="767"/>
      <c r="GF1286" s="767"/>
      <c r="GG1286" s="767"/>
      <c r="GH1286" s="767"/>
      <c r="GI1286" s="767"/>
      <c r="GJ1286" s="767"/>
      <c r="GK1286" s="767"/>
      <c r="GL1286" s="767"/>
      <c r="GM1286" s="767"/>
      <c r="GN1286" s="767"/>
      <c r="GO1286" s="767"/>
      <c r="GP1286" s="767"/>
      <c r="GQ1286" s="767"/>
      <c r="GR1286" s="767"/>
      <c r="GS1286" s="767"/>
      <c r="GT1286" s="767"/>
      <c r="GU1286" s="767"/>
      <c r="GV1286" s="767"/>
      <c r="GW1286" s="767"/>
      <c r="GX1286" s="767"/>
      <c r="GY1286" s="767"/>
      <c r="GZ1286" s="767"/>
      <c r="HA1286" s="767"/>
      <c r="HB1286" s="767"/>
      <c r="HC1286" s="767"/>
    </row>
    <row r="1287" spans="1:211" s="864" customFormat="1" ht="13.9" hidden="1" customHeight="1">
      <c r="A1287" s="307"/>
      <c r="B1287" s="351"/>
      <c r="C1287" s="971" t="str">
        <f>IF('1C TSspéc21'!E$17&lt;&gt;0,'1C TSspéc21'!$B$12,"")</f>
        <v/>
      </c>
      <c r="D1287" s="972"/>
      <c r="E1287" s="973"/>
      <c r="F1287" s="93">
        <f>IF(AND($C1287='1C TSspéc21'!$B$12,'1C TSspéc21'!$B$16="spécifiques",'1C TSspéc21'!$E$17&lt;&gt;""),'1C TSspéc21'!$E$21,"")</f>
        <v>0</v>
      </c>
      <c r="G1287" s="863"/>
      <c r="H1287" s="745">
        <v>0.21</v>
      </c>
      <c r="I1287" s="747">
        <v>1</v>
      </c>
      <c r="J1287" s="312"/>
      <c r="K1287" s="680">
        <f t="shared" si="335"/>
        <v>0</v>
      </c>
      <c r="L1287" s="556">
        <f>IF(OR('1C TSspéc21'!$B$12="",'1C TSspéc21'!E$30=0),0,IF(AND('1C TSspéc21'!$B$12&lt;&gt;"",$K$2="Pôle",'1C TSspéc21'!$C$12="OUI"),(('1C TSspéc21'!E$22+'1C TSspéc21'!E$23+'1C TSspéc21'!E$24+'1C TSspéc21'!E$25+'1C TSspéc21'!E$29)/'1C TSspéc21'!E$17),IF(AND('1C TSspéc21'!$B$12&lt;&gt;"",$K$2="Pôle",'1C TSspéc21'!$C$12="NON"),(('1C TSspéc21'!E$22+'1C TSspéc21'!E$23+'1C TSspéc21'!E$24+'1C TSspéc21'!E$25+'1C TSspéc21'!E$29)/'1C TSspéc21'!E$30),IF(AND('1C TSspéc21'!$B$12&lt;&gt;"",$K$2&lt;&gt;"Pôle",'1C TSspéc21'!$C$12="OUI"),(('1C TSspéc21'!E$22+'1C TSspéc21'!E$23+'1C TSspéc21'!E$24+'1C TSspéc21'!E$25+'1C TSspéc21'!E$26+'1C TSspéc21'!E$27+'1C TSspéc21'!E$28+'1C TSspéc21'!E$29)/'1C TSspéc21'!E$17),IF(AND('1C TSspéc21'!$B$12&lt;&gt;"",$K$2&lt;&gt;"Pôle",'1C TSspéc21'!$C$12="NON"),(('1C TSspéc21'!E$22+'1C TSspéc21'!E$23+'1C TSspéc21'!E$24+'1C TSspéc21'!E$25+'1C TSspéc21'!E$26+'1C TSspéc21'!E$27+'1C TSspéc21'!E$28+'1C TSspéc21'!E$29)/'1C TSspéc21'!E$30))))))</f>
        <v>0</v>
      </c>
      <c r="M1287" s="556">
        <f>IF(OR('1C TSspéc21'!$B$12="",'1C TSspéc21'!E$30=0),0,IF(AND('1C TSspéc21'!$B$12&lt;&gt;"",$K$2="Pôle",'1C TSspéc21'!$C$12="OUI"),(('1C TSspéc21'!E$26+'1C TSspéc21'!E$27+'1C TSspéc21'!E$28)/'1C TSspéc21'!E$17),IF(AND('1C TSspéc21'!$B$12&lt;&gt;"",$K$2="Pôle",'1C TSspéc21'!$C$12="NON"),(('1C TSspéc21'!E$26+'1C TSspéc21'!E$27+'1C TSspéc21'!E$28)/'1C TSspéc21'!E$30),IF(AND('1C TSspéc21'!$B$12&lt;&gt;"",$K$2&lt;&gt;"Pôle"),0))))</f>
        <v>0</v>
      </c>
      <c r="N1287" s="557">
        <f>IF(AND('1C TSspéc21'!$B$12&lt;&gt;0,'1C TSspéc21'!$E$30&lt;&gt;0),L1287+M1287,0)</f>
        <v>0</v>
      </c>
      <c r="O1287" s="542" t="str">
        <f>IF(AND('1C TSspéc21'!$E$17&lt;&gt;0,'1C TSspéc21'!$C$12="OUI"),'1C TSspéc21'!$E$35/'1C TSspéc21'!$E$17,"")</f>
        <v/>
      </c>
      <c r="P1287" s="543" t="str">
        <f>IF(AND('1C TSspéc21'!$E$17&lt;&gt;0,'1C TSspéc21'!$C$12="OUI"),'1C TSspéc21'!$E$36/'1C TSspéc21'!$E$17,"")</f>
        <v/>
      </c>
      <c r="Q1287" s="543" t="str">
        <f>IF(AND('1C TSspéc21'!$E$17&lt;&gt;0,'1C TSspéc21'!$C$12="OUI"),'1C TSspéc21'!$E$37/'1C TSspéc21'!$E$17,"")</f>
        <v/>
      </c>
      <c r="R1287" s="543" t="str">
        <f>IF(AND('1C TSspéc21'!$E$17&lt;&gt;0,'1C TSspéc21'!$C$12="OUI"),'1C TSspéc21'!$E$38/'1C TSspéc21'!$E$17,"")</f>
        <v/>
      </c>
      <c r="S1287" s="543" t="str">
        <f>IF(AND('1C TSspéc21'!$E$17&lt;&gt;0,'1C TSspéc21'!$C$12="OUI"),'1C TSspéc21'!$E$39/'1C TSspéc21'!$E$17,"")</f>
        <v/>
      </c>
      <c r="T1287" s="543" t="str">
        <f>IF(AND('1C TSspéc21'!$E$17&lt;&gt;0,'1C TSspéc21'!$C$12="OUI"),'1C TSspéc21'!$E$40/'1C TSspéc21'!$E$17,"")</f>
        <v/>
      </c>
      <c r="U1287" s="543" t="str">
        <f>IF(AND('1C TSspéc21'!$E$17&lt;&gt;0,'1C TSspéc21'!$C$12="OUI"),'1C TSspéc21'!$E$41/'1C TSspéc21'!$E$17,"")</f>
        <v/>
      </c>
      <c r="V1287" s="543" t="str">
        <f>IF(AND('1C TSspéc21'!$E$17&lt;&gt;0,'1C TSspéc21'!$C$12="OUI"),'1C TSspéc21'!$E$42/'1C TSspéc21'!$E$17,"")</f>
        <v/>
      </c>
      <c r="W1287" s="543" t="str">
        <f>IF(AND('1C TSspéc21'!$E$17&lt;&gt;0,'1C TSspéc21'!$C$12="OUI"),'1C TSspéc21'!$E$43/'1C TSspéc21'!$E$17,"")</f>
        <v/>
      </c>
      <c r="X1287" s="543" t="str">
        <f>IF(AND('1C TSspéc21'!$E$17&lt;&gt;0,'1C TSspéc21'!$C$12="OUI"),'1C TSspéc21'!$E$44/'1C TSspéc21'!$E$17,"")</f>
        <v/>
      </c>
      <c r="Y1287" s="543" t="str">
        <f>IF(AND('1C TSspéc21'!$E$17&lt;&gt;0,'1C TSspéc21'!$C$12="OUI"),'1C TSspéc21'!$E$45/'1C TSspéc21'!$E$17,"")</f>
        <v/>
      </c>
      <c r="Z1287" s="543" t="str">
        <f>IF(AND('1C TSspéc21'!$E$17&lt;&gt;0,'1C TSspéc21'!$C$12="OUI"),'1C TSspéc21'!$E$46/'1C TSspéc21'!$E$17,"")</f>
        <v/>
      </c>
      <c r="AA1287" s="543" t="str">
        <f>IF(AND('1C TSspéc21'!$E$17&lt;&gt;0,'1C TSspéc21'!$C$12="OUI"),'1C TSspéc21'!$E$47/'1C TSspéc21'!$E$17,"")</f>
        <v/>
      </c>
      <c r="AB1287" s="543" t="str">
        <f>IF(AND('1C TSspéc21'!$E$17&lt;&gt;0,'1C TSspéc21'!$C$12="OUI"),'1C TSspéc21'!$E$48/'1C TSspéc21'!$E$17,"")</f>
        <v/>
      </c>
      <c r="AC1287" s="543" t="str">
        <f>IF(AND('1C TSspéc21'!$E$17&lt;&gt;0,'1C TSspéc21'!$C$12="OUI"),'1C TSspéc21'!$E$49/'1C TSspéc21'!$E$17,"")</f>
        <v/>
      </c>
      <c r="AD1287" s="543" t="str">
        <f>IF(AND('1C TSspéc21'!$E$17&lt;&gt;0,'1C TSspéc21'!$C$12="OUI"),'1C TSspéc21'!$E$50/'1C TSspéc21'!$E$17,"")</f>
        <v/>
      </c>
      <c r="AE1287" s="543" t="str">
        <f>IF(AND('1C TSspéc21'!$E$17&lt;&gt;0,'1C TSspéc21'!$C$12="OUI"),'1C TSspéc21'!$E$51/'1C TSspéc21'!$E$17,"")</f>
        <v/>
      </c>
      <c r="AF1287" s="543" t="str">
        <f>IF(AND('1C TSspéc21'!$E$17&lt;&gt;0,'1C TSspéc21'!$C$12="OUI"),'1C TSspéc21'!$E$52/'1C TSspéc21'!$E$17,"")</f>
        <v/>
      </c>
      <c r="AG1287" s="543" t="str">
        <f>IF(AND('1C TSspéc21'!$E$17&lt;&gt;0,'1C TSspéc21'!$C$12="OUI"),'1C TSspéc21'!$E$53/'1C TSspéc21'!$E$17,"")</f>
        <v/>
      </c>
      <c r="AH1287" s="543" t="str">
        <f>IF(AND('1C TSspéc21'!$E$17&lt;&gt;0,'1C TSspéc21'!$C$12="OUI"),'1C TSspéc21'!$E$54/'1C TSspéc21'!$E$17,"")</f>
        <v/>
      </c>
      <c r="AI1287" s="543" t="str">
        <f>IF(AND('1C TSspéc21'!$E$17&lt;&gt;0,'1C TSspéc21'!$C$12="OUI"),'1C TSspéc21'!$E$55/'1C TSspéc21'!$E$17,"")</f>
        <v/>
      </c>
      <c r="AJ1287" s="543" t="str">
        <f>IF(AND('1C TSspéc21'!$E$17&lt;&gt;0,'1C TSspéc21'!$C$12="OUI"),'1C TSspéc21'!$E$56/'1C TSspéc21'!$E$17,"")</f>
        <v/>
      </c>
      <c r="AK1287" s="543" t="str">
        <f>IF(AND('1C TSspéc21'!$E$17&lt;&gt;0,'1C TSspéc21'!$C$12="OUI"),'1C TSspéc21'!$E$57/'1C TSspéc21'!$E$17,"")</f>
        <v/>
      </c>
      <c r="AL1287" s="72">
        <f>IF(AND('1C TSspéc21'!$E$17&lt;&gt;0,'1C TSspéc21'!$C$12="OUI"),N1287+AK1287,N1287)</f>
        <v>0</v>
      </c>
      <c r="AM1287" s="417">
        <f t="shared" si="336"/>
        <v>0</v>
      </c>
      <c r="AN1287" s="417">
        <f t="shared" si="337"/>
        <v>0</v>
      </c>
      <c r="AO1287" s="418" t="str">
        <f>IF(AND('1C TSspéc21'!$E$17&lt;&gt;0,'1C TSspéc21'!$E$30&lt;&gt;0),AM1287+AN1287,"")</f>
        <v/>
      </c>
      <c r="AP1287" s="573" t="str">
        <f>IF(AND('1C TSspéc21'!$E$17&lt;&gt;0,'1C TSspéc21'!$E$30&lt;&gt;0),AM1287-AR1287,"")</f>
        <v/>
      </c>
      <c r="AQ1287" s="583">
        <f t="shared" si="338"/>
        <v>0</v>
      </c>
      <c r="AR1287" s="596"/>
      <c r="AS1287" s="102"/>
      <c r="AT1287" s="27" t="str">
        <f>IF(('1C TSspéc21'!E$17*FICHE!$C$14&lt;J1287),"Forfait limité à "&amp;FICHE!$C$14&amp;"€/jour","")</f>
        <v/>
      </c>
      <c r="AU1287" s="592"/>
      <c r="AV1287" s="824"/>
      <c r="AW1287" s="824"/>
      <c r="AX1287" s="824"/>
      <c r="AY1287" s="824"/>
      <c r="AZ1287" s="824"/>
      <c r="BA1287" s="767"/>
      <c r="BB1287" s="767"/>
      <c r="BC1287" s="767"/>
      <c r="BD1287" s="767"/>
      <c r="BE1287" s="767"/>
      <c r="BF1287" s="767"/>
      <c r="BG1287" s="767"/>
      <c r="BH1287" s="767"/>
      <c r="BI1287" s="767"/>
      <c r="BJ1287" s="767"/>
      <c r="BK1287" s="767"/>
      <c r="BL1287" s="767"/>
      <c r="BM1287" s="767"/>
      <c r="BN1287" s="767"/>
      <c r="BO1287" s="767"/>
      <c r="BP1287" s="767"/>
      <c r="BQ1287" s="767"/>
      <c r="BR1287" s="767"/>
      <c r="BS1287" s="767"/>
      <c r="BT1287" s="767"/>
      <c r="BU1287" s="767"/>
      <c r="BV1287" s="767"/>
      <c r="BW1287" s="767"/>
      <c r="BX1287" s="767"/>
      <c r="BY1287" s="767"/>
      <c r="BZ1287" s="767"/>
      <c r="CA1287" s="767"/>
      <c r="CB1287" s="767"/>
      <c r="CC1287" s="767"/>
      <c r="CD1287" s="767"/>
      <c r="CE1287" s="767"/>
      <c r="CF1287" s="767"/>
      <c r="CG1287" s="767"/>
      <c r="CH1287" s="767"/>
      <c r="CI1287" s="767"/>
      <c r="CJ1287" s="767"/>
      <c r="CK1287" s="767"/>
      <c r="CL1287" s="767"/>
      <c r="CM1287" s="767"/>
      <c r="CN1287" s="767"/>
      <c r="CO1287" s="767"/>
      <c r="CP1287" s="767"/>
      <c r="CQ1287" s="767"/>
      <c r="CR1287" s="767"/>
      <c r="CS1287" s="767"/>
      <c r="CT1287" s="767"/>
      <c r="CU1287" s="767"/>
      <c r="CV1287" s="767"/>
      <c r="CW1287" s="767"/>
      <c r="CX1287" s="767"/>
      <c r="CY1287" s="767"/>
      <c r="CZ1287" s="767"/>
      <c r="DA1287" s="767"/>
      <c r="DB1287" s="767"/>
      <c r="DC1287" s="767"/>
      <c r="DD1287" s="767"/>
      <c r="DE1287" s="767"/>
      <c r="DF1287" s="767"/>
      <c r="DG1287" s="767"/>
      <c r="DH1287" s="767"/>
      <c r="DI1287" s="767"/>
      <c r="DJ1287" s="767"/>
      <c r="DK1287" s="767"/>
      <c r="DL1287" s="767"/>
      <c r="DM1287" s="767"/>
      <c r="DN1287" s="767"/>
      <c r="DO1287" s="767"/>
      <c r="DP1287" s="767"/>
      <c r="DQ1287" s="767"/>
      <c r="DR1287" s="767"/>
      <c r="DS1287" s="767"/>
      <c r="DT1287" s="767"/>
      <c r="DU1287" s="767"/>
      <c r="DV1287" s="767"/>
      <c r="DW1287" s="767"/>
      <c r="DX1287" s="767"/>
      <c r="DY1287" s="767"/>
      <c r="DZ1287" s="767"/>
      <c r="EA1287" s="767"/>
      <c r="EB1287" s="767"/>
      <c r="EC1287" s="767"/>
      <c r="ED1287" s="767"/>
      <c r="EE1287" s="767"/>
      <c r="EF1287" s="767"/>
      <c r="EG1287" s="767"/>
      <c r="EH1287" s="767"/>
      <c r="EI1287" s="767"/>
      <c r="EJ1287" s="767"/>
      <c r="EK1287" s="767"/>
      <c r="EL1287" s="767"/>
      <c r="EM1287" s="767"/>
      <c r="EN1287" s="767"/>
      <c r="EO1287" s="767"/>
      <c r="EP1287" s="767"/>
      <c r="EQ1287" s="767"/>
      <c r="ER1287" s="767"/>
      <c r="ES1287" s="767"/>
      <c r="ET1287" s="767"/>
      <c r="EU1287" s="767"/>
      <c r="EV1287" s="767"/>
      <c r="EW1287" s="767"/>
      <c r="EX1287" s="767"/>
      <c r="EY1287" s="767"/>
      <c r="EZ1287" s="767"/>
      <c r="FA1287" s="767"/>
      <c r="FB1287" s="767"/>
      <c r="FC1287" s="767"/>
      <c r="FD1287" s="767"/>
      <c r="FE1287" s="767"/>
      <c r="FF1287" s="767"/>
      <c r="FG1287" s="767"/>
      <c r="FH1287" s="767"/>
      <c r="FI1287" s="767"/>
      <c r="FJ1287" s="767"/>
      <c r="FK1287" s="767"/>
      <c r="FL1287" s="767"/>
      <c r="FM1287" s="767"/>
      <c r="FN1287" s="767"/>
      <c r="FO1287" s="767"/>
      <c r="FP1287" s="767"/>
      <c r="FQ1287" s="767"/>
      <c r="FR1287" s="767"/>
      <c r="FS1287" s="767"/>
      <c r="FT1287" s="767"/>
      <c r="FU1287" s="767"/>
      <c r="FV1287" s="767"/>
      <c r="FW1287" s="767"/>
      <c r="FX1287" s="767"/>
      <c r="FY1287" s="767"/>
      <c r="FZ1287" s="767"/>
      <c r="GA1287" s="767"/>
      <c r="GB1287" s="767"/>
      <c r="GC1287" s="767"/>
      <c r="GD1287" s="767"/>
      <c r="GE1287" s="767"/>
      <c r="GF1287" s="767"/>
      <c r="GG1287" s="767"/>
      <c r="GH1287" s="767"/>
      <c r="GI1287" s="767"/>
      <c r="GJ1287" s="767"/>
      <c r="GK1287" s="767"/>
      <c r="GL1287" s="767"/>
      <c r="GM1287" s="767"/>
      <c r="GN1287" s="767"/>
      <c r="GO1287" s="767"/>
      <c r="GP1287" s="767"/>
      <c r="GQ1287" s="767"/>
      <c r="GR1287" s="767"/>
      <c r="GS1287" s="767"/>
      <c r="GT1287" s="767"/>
      <c r="GU1287" s="767"/>
      <c r="GV1287" s="767"/>
      <c r="GW1287" s="767"/>
      <c r="GX1287" s="767"/>
      <c r="GY1287" s="767"/>
      <c r="GZ1287" s="767"/>
      <c r="HA1287" s="767"/>
      <c r="HB1287" s="767"/>
      <c r="HC1287" s="767"/>
    </row>
    <row r="1288" spans="1:211" s="864" customFormat="1" ht="13.9" hidden="1" customHeight="1">
      <c r="A1288" s="307"/>
      <c r="B1288" s="351"/>
      <c r="C1288" s="971" t="str">
        <f>IF('1C TSspéc21'!F$17&lt;&gt;0,'1C TSspéc21'!$B$12,"")</f>
        <v/>
      </c>
      <c r="D1288" s="972"/>
      <c r="E1288" s="973"/>
      <c r="F1288" s="93">
        <f>IF(AND($C1288='1C TSspéc21'!$B$12,'1C TSspéc21'!$B$16="spécifiques",'1C TSspéc21'!$F$17&lt;&gt;""),'1C TSspéc21'!$F$21,"")</f>
        <v>0</v>
      </c>
      <c r="G1288" s="863"/>
      <c r="H1288" s="745">
        <v>0.21</v>
      </c>
      <c r="I1288" s="747">
        <v>1</v>
      </c>
      <c r="J1288" s="312"/>
      <c r="K1288" s="680">
        <f t="shared" si="335"/>
        <v>0</v>
      </c>
      <c r="L1288" s="556">
        <f>IF(OR('1C TSspéc21'!$B$12="",'1C TSspéc21'!F$30=0),0,IF(AND('1C TSspéc21'!$B$12&lt;&gt;"",$K$2="Pôle",'1C TSspéc21'!$C$12="OUI"),(('1C TSspéc21'!F$22+'1C TSspéc21'!F$23+'1C TSspéc21'!F$24+'1C TSspéc21'!F$25+'1C TSspéc21'!F$29)/'1C TSspéc21'!F$17),IF(AND('1C TSspéc21'!$B$12&lt;&gt;"",$K$2="Pôle",'1C TSspéc21'!$C$12="NON"),(('1C TSspéc21'!F$22+'1C TSspéc21'!F$23+'1C TSspéc21'!F$24+'1C TSspéc21'!F$25+'1C TSspéc21'!F$29)/'1C TSspéc21'!F$30),IF(AND('1C TSspéc21'!$B$12&lt;&gt;"",$K$2&lt;&gt;"Pôle",'1C TSspéc21'!$C$12="OUI"),(('1C TSspéc21'!F$22+'1C TSspéc21'!F$23+'1C TSspéc21'!F$24+'1C TSspéc21'!F$25+'1C TSspéc21'!F$26+'1C TSspéc21'!F$27+'1C TSspéc21'!F$28+'1C TSspéc21'!F$29)/'1C TSspéc21'!F$17),IF(AND('1C TSspéc21'!$B$12&lt;&gt;"",$K$2&lt;&gt;"Pôle",'1C TSspéc21'!$C$12="NON"),(('1C TSspéc21'!F$22+'1C TSspéc21'!F$23+'1C TSspéc21'!F$24+'1C TSspéc21'!F$25+'1C TSspéc21'!F$26+'1C TSspéc21'!F$27+'1C TSspéc21'!F$28+'1C TSspéc21'!F$29)/'1C TSspéc21'!F$30))))))</f>
        <v>0</v>
      </c>
      <c r="M1288" s="556">
        <f>IF(OR('1C TSspéc21'!$B$12="",'1C TSspéc21'!F$30=0),0,IF(AND('1C TSspéc21'!$B$12&lt;&gt;"",$K$2="Pôle",'1C TSspéc21'!$C$12="OUI"),(('1C TSspéc21'!F$26+'1C TSspéc21'!F$27+'1C TSspéc21'!F$28)/'1C TSspéc21'!F$17),IF(AND('1C TSspéc21'!$B$12&lt;&gt;"",$K$2="Pôle",'1C TSspéc21'!$C$12="NON"),(('1C TSspéc21'!F$26+'1C TSspéc21'!F$27+'1C TSspéc21'!F$28)/'1C TSspéc21'!F$30),IF(AND('1C TSspéc21'!$B$12&lt;&gt;"",$K$2&lt;&gt;"Pôle"),0))))</f>
        <v>0</v>
      </c>
      <c r="N1288" s="557">
        <f>IF(AND('1C TSspéc21'!$B$12&lt;&gt;0,'1C TSspéc21'!$F$30&lt;&gt;0),L1288+M1288,0)</f>
        <v>0</v>
      </c>
      <c r="O1288" s="542" t="str">
        <f>IF(AND('1C TSspéc21'!$F$17&lt;&gt;0,'1C TSspéc21'!$C$12="OUI"),'1C TSspéc21'!$F$35/'1C TSspéc21'!$F$17,"")</f>
        <v/>
      </c>
      <c r="P1288" s="543" t="str">
        <f>IF(AND('1C TSspéc21'!$F$17&lt;&gt;0,'1C TSspéc21'!$C$12="OUI"),'1C TSspéc21'!$F$36/'1C TSspéc21'!$F$17,"")</f>
        <v/>
      </c>
      <c r="Q1288" s="543" t="str">
        <f>IF(AND('1C TSspéc21'!$F$17&lt;&gt;0,'1C TSspéc21'!$C$12="OUI"),'1C TSspéc21'!$F$37/'1C TSspéc21'!$F$17,"")</f>
        <v/>
      </c>
      <c r="R1288" s="543" t="str">
        <f>IF(AND('1C TSspéc21'!$F$17&lt;&gt;0,'1C TSspéc21'!$C$12="OUI"),'1C TSspéc21'!$F$38/'1C TSspéc21'!$F$17,"")</f>
        <v/>
      </c>
      <c r="S1288" s="543" t="str">
        <f>IF(AND('1C TSspéc21'!$F$17&lt;&gt;0,'1C TSspéc21'!$C$12="OUI"),'1C TSspéc21'!$F$39/'1C TSspéc21'!$F$17,"")</f>
        <v/>
      </c>
      <c r="T1288" s="543" t="str">
        <f>IF(AND('1C TSspéc21'!$F$17&lt;&gt;0,'1C TSspéc21'!$C$12="OUI"),'1C TSspéc21'!$F$40/'1C TSspéc21'!$F$17,"")</f>
        <v/>
      </c>
      <c r="U1288" s="543" t="str">
        <f>IF(AND('1C TSspéc21'!$F$17&lt;&gt;0,'1C TSspéc21'!$C$12="OUI"),'1C TSspéc21'!$F$41/'1C TSspéc21'!$F$17,"")</f>
        <v/>
      </c>
      <c r="V1288" s="543" t="str">
        <f>IF(AND('1C TSspéc21'!$F$17&lt;&gt;0,'1C TSspéc21'!$C$12="OUI"),'1C TSspéc21'!$F$42/'1C TSspéc21'!$F$17,"")</f>
        <v/>
      </c>
      <c r="W1288" s="543" t="str">
        <f>IF(AND('1C TSspéc21'!$F$17&lt;&gt;0,'1C TSspéc21'!$C$12="OUI"),'1C TSspéc21'!$F$43/'1C TSspéc21'!$F$17,"")</f>
        <v/>
      </c>
      <c r="X1288" s="543" t="str">
        <f>IF(AND('1C TSspéc21'!$F$17&lt;&gt;0,'1C TSspéc21'!$C$12="OUI"),'1C TSspéc21'!$F$44/'1C TSspéc21'!$F$17,"")</f>
        <v/>
      </c>
      <c r="Y1288" s="543" t="str">
        <f>IF(AND('1C TSspéc21'!$F$17&lt;&gt;0,'1C TSspéc21'!$C$12="OUI"),'1C TSspéc21'!$F$45/'1C TSspéc21'!$F$17,"")</f>
        <v/>
      </c>
      <c r="Z1288" s="543" t="str">
        <f>IF(AND('1C TSspéc21'!$F$17&lt;&gt;0,'1C TSspéc21'!$C$12="OUI"),'1C TSspéc21'!$F$46/'1C TSspéc21'!$F$17,"")</f>
        <v/>
      </c>
      <c r="AA1288" s="543" t="str">
        <f>IF(AND('1C TSspéc21'!$F$17&lt;&gt;0,'1C TSspéc21'!$C$12="OUI"),'1C TSspéc21'!$F$47/'1C TSspéc21'!$F$17,"")</f>
        <v/>
      </c>
      <c r="AB1288" s="543" t="str">
        <f>IF(AND('1C TSspéc21'!$F$17&lt;&gt;0,'1C TSspéc21'!$C$12="OUI"),'1C TSspéc21'!$F$48/'1C TSspéc21'!$F$17,"")</f>
        <v/>
      </c>
      <c r="AC1288" s="543" t="str">
        <f>IF(AND('1C TSspéc21'!$F$17&lt;&gt;0,'1C TSspéc21'!$C$12="OUI"),'1C TSspéc21'!$F$49/'1C TSspéc21'!$F$17,"")</f>
        <v/>
      </c>
      <c r="AD1288" s="543" t="str">
        <f>IF(AND('1C TSspéc21'!$F$17&lt;&gt;0,'1C TSspéc21'!$C$12="OUI"),'1C TSspéc21'!$F$50/'1C TSspéc21'!$F$17,"")</f>
        <v/>
      </c>
      <c r="AE1288" s="543" t="str">
        <f>IF(AND('1C TSspéc21'!$F$17&lt;&gt;0,'1C TSspéc21'!$C$12="OUI"),'1C TSspéc21'!$F$51/'1C TSspéc21'!$F$17,"")</f>
        <v/>
      </c>
      <c r="AF1288" s="543" t="str">
        <f>IF(AND('1C TSspéc21'!$F$17&lt;&gt;0,'1C TSspéc21'!$C$12="OUI"),'1C TSspéc21'!$F$52/'1C TSspéc21'!$F$17,"")</f>
        <v/>
      </c>
      <c r="AG1288" s="543" t="str">
        <f>IF(AND('1C TSspéc21'!$F$17&lt;&gt;0,'1C TSspéc21'!$C$12="OUI"),'1C TSspéc21'!$F$53/'1C TSspéc21'!$F$17,"")</f>
        <v/>
      </c>
      <c r="AH1288" s="543" t="str">
        <f>IF(AND('1C TSspéc21'!$F$17&lt;&gt;0,'1C TSspéc21'!$C$12="OUI"),'1C TSspéc21'!$F$54/'1C TSspéc21'!$F$17,"")</f>
        <v/>
      </c>
      <c r="AI1288" s="543" t="str">
        <f>IF(AND('1C TSspéc21'!$F$17&lt;&gt;0,'1C TSspéc21'!$C$12="OUI"),'1C TSspéc21'!$F$55/'1C TSspéc21'!$F$17,"")</f>
        <v/>
      </c>
      <c r="AJ1288" s="543" t="str">
        <f>IF(AND('1C TSspéc21'!$F$17&lt;&gt;0,'1C TSspéc21'!$C$12="OUI"),'1C TSspéc21'!$F$56/'1C TSspéc21'!$F$17,"")</f>
        <v/>
      </c>
      <c r="AK1288" s="543" t="str">
        <f>IF(AND('1C TSspéc21'!$F$17&lt;&gt;0,'1C TSspéc21'!$C$12="OUI"),'1C TSspéc21'!$F$57/'1C TSspéc21'!$F$17,"")</f>
        <v/>
      </c>
      <c r="AL1288" s="72">
        <f>IF(AND('1C TSspéc21'!$F$17&lt;&gt;0,'1C TSspéc21'!$C$12="OUI"),N1288+AK1288,N1288)</f>
        <v>0</v>
      </c>
      <c r="AM1288" s="417">
        <f t="shared" si="336"/>
        <v>0</v>
      </c>
      <c r="AN1288" s="417">
        <f t="shared" si="337"/>
        <v>0</v>
      </c>
      <c r="AO1288" s="418" t="str">
        <f>IF(AND('1C TSspéc21'!$F$17&lt;&gt;0,'1C TSspéc21'!$F$30&lt;&gt;0),AM1288+AN1288,"")</f>
        <v/>
      </c>
      <c r="AP1288" s="573" t="str">
        <f>IF(AND('1C TSspéc21'!$F$17&lt;&gt;0,'1C TSspéc21'!$F$30&lt;&gt;0),AM1288-AR1288,"")</f>
        <v/>
      </c>
      <c r="AQ1288" s="583">
        <f t="shared" si="338"/>
        <v>0</v>
      </c>
      <c r="AR1288" s="596"/>
      <c r="AS1288" s="102"/>
      <c r="AT1288" s="27" t="str">
        <f>IF(('1C TSspéc21'!F$17*FICHE!$C$14&lt;J1288),"Forfait limité à "&amp;FICHE!$C$14&amp;"€/jour","")</f>
        <v/>
      </c>
      <c r="AU1288" s="592"/>
      <c r="AV1288" s="824"/>
      <c r="AW1288" s="824"/>
      <c r="AX1288" s="824"/>
      <c r="AY1288" s="824"/>
      <c r="AZ1288" s="824"/>
      <c r="BA1288" s="767"/>
      <c r="BB1288" s="767"/>
      <c r="BC1288" s="767"/>
      <c r="BD1288" s="767"/>
      <c r="BE1288" s="767"/>
      <c r="BF1288" s="767"/>
      <c r="BG1288" s="767"/>
      <c r="BH1288" s="767"/>
      <c r="BI1288" s="767"/>
      <c r="BJ1288" s="767"/>
      <c r="BK1288" s="767"/>
      <c r="BL1288" s="767"/>
      <c r="BM1288" s="767"/>
      <c r="BN1288" s="767"/>
      <c r="BO1288" s="767"/>
      <c r="BP1288" s="767"/>
      <c r="BQ1288" s="767"/>
      <c r="BR1288" s="767"/>
      <c r="BS1288" s="767"/>
      <c r="BT1288" s="767"/>
      <c r="BU1288" s="767"/>
      <c r="BV1288" s="767"/>
      <c r="BW1288" s="767"/>
      <c r="BX1288" s="767"/>
      <c r="BY1288" s="767"/>
      <c r="BZ1288" s="767"/>
      <c r="CA1288" s="767"/>
      <c r="CB1288" s="767"/>
      <c r="CC1288" s="767"/>
      <c r="CD1288" s="767"/>
      <c r="CE1288" s="767"/>
      <c r="CF1288" s="767"/>
      <c r="CG1288" s="767"/>
      <c r="CH1288" s="767"/>
      <c r="CI1288" s="767"/>
      <c r="CJ1288" s="767"/>
      <c r="CK1288" s="767"/>
      <c r="CL1288" s="767"/>
      <c r="CM1288" s="767"/>
      <c r="CN1288" s="767"/>
      <c r="CO1288" s="767"/>
      <c r="CP1288" s="767"/>
      <c r="CQ1288" s="767"/>
      <c r="CR1288" s="767"/>
      <c r="CS1288" s="767"/>
      <c r="CT1288" s="767"/>
      <c r="CU1288" s="767"/>
      <c r="CV1288" s="767"/>
      <c r="CW1288" s="767"/>
      <c r="CX1288" s="767"/>
      <c r="CY1288" s="767"/>
      <c r="CZ1288" s="767"/>
      <c r="DA1288" s="767"/>
      <c r="DB1288" s="767"/>
      <c r="DC1288" s="767"/>
      <c r="DD1288" s="767"/>
      <c r="DE1288" s="767"/>
      <c r="DF1288" s="767"/>
      <c r="DG1288" s="767"/>
      <c r="DH1288" s="767"/>
      <c r="DI1288" s="767"/>
      <c r="DJ1288" s="767"/>
      <c r="DK1288" s="767"/>
      <c r="DL1288" s="767"/>
      <c r="DM1288" s="767"/>
      <c r="DN1288" s="767"/>
      <c r="DO1288" s="767"/>
      <c r="DP1288" s="767"/>
      <c r="DQ1288" s="767"/>
      <c r="DR1288" s="767"/>
      <c r="DS1288" s="767"/>
      <c r="DT1288" s="767"/>
      <c r="DU1288" s="767"/>
      <c r="DV1288" s="767"/>
      <c r="DW1288" s="767"/>
      <c r="DX1288" s="767"/>
      <c r="DY1288" s="767"/>
      <c r="DZ1288" s="767"/>
      <c r="EA1288" s="767"/>
      <c r="EB1288" s="767"/>
      <c r="EC1288" s="767"/>
      <c r="ED1288" s="767"/>
      <c r="EE1288" s="767"/>
      <c r="EF1288" s="767"/>
      <c r="EG1288" s="767"/>
      <c r="EH1288" s="767"/>
      <c r="EI1288" s="767"/>
      <c r="EJ1288" s="767"/>
      <c r="EK1288" s="767"/>
      <c r="EL1288" s="767"/>
      <c r="EM1288" s="767"/>
      <c r="EN1288" s="767"/>
      <c r="EO1288" s="767"/>
      <c r="EP1288" s="767"/>
      <c r="EQ1288" s="767"/>
      <c r="ER1288" s="767"/>
      <c r="ES1288" s="767"/>
      <c r="ET1288" s="767"/>
      <c r="EU1288" s="767"/>
      <c r="EV1288" s="767"/>
      <c r="EW1288" s="767"/>
      <c r="EX1288" s="767"/>
      <c r="EY1288" s="767"/>
      <c r="EZ1288" s="767"/>
      <c r="FA1288" s="767"/>
      <c r="FB1288" s="767"/>
      <c r="FC1288" s="767"/>
      <c r="FD1288" s="767"/>
      <c r="FE1288" s="767"/>
      <c r="FF1288" s="767"/>
      <c r="FG1288" s="767"/>
      <c r="FH1288" s="767"/>
      <c r="FI1288" s="767"/>
      <c r="FJ1288" s="767"/>
      <c r="FK1288" s="767"/>
      <c r="FL1288" s="767"/>
      <c r="FM1288" s="767"/>
      <c r="FN1288" s="767"/>
      <c r="FO1288" s="767"/>
      <c r="FP1288" s="767"/>
      <c r="FQ1288" s="767"/>
      <c r="FR1288" s="767"/>
      <c r="FS1288" s="767"/>
      <c r="FT1288" s="767"/>
      <c r="FU1288" s="767"/>
      <c r="FV1288" s="767"/>
      <c r="FW1288" s="767"/>
      <c r="FX1288" s="767"/>
      <c r="FY1288" s="767"/>
      <c r="FZ1288" s="767"/>
      <c r="GA1288" s="767"/>
      <c r="GB1288" s="767"/>
      <c r="GC1288" s="767"/>
      <c r="GD1288" s="767"/>
      <c r="GE1288" s="767"/>
      <c r="GF1288" s="767"/>
      <c r="GG1288" s="767"/>
      <c r="GH1288" s="767"/>
      <c r="GI1288" s="767"/>
      <c r="GJ1288" s="767"/>
      <c r="GK1288" s="767"/>
      <c r="GL1288" s="767"/>
      <c r="GM1288" s="767"/>
      <c r="GN1288" s="767"/>
      <c r="GO1288" s="767"/>
      <c r="GP1288" s="767"/>
      <c r="GQ1288" s="767"/>
      <c r="GR1288" s="767"/>
      <c r="GS1288" s="767"/>
      <c r="GT1288" s="767"/>
      <c r="GU1288" s="767"/>
      <c r="GV1288" s="767"/>
      <c r="GW1288" s="767"/>
      <c r="GX1288" s="767"/>
      <c r="GY1288" s="767"/>
      <c r="GZ1288" s="767"/>
      <c r="HA1288" s="767"/>
      <c r="HB1288" s="767"/>
      <c r="HC1288" s="767"/>
    </row>
    <row r="1289" spans="1:211" s="864" customFormat="1" ht="13.9" hidden="1" customHeight="1">
      <c r="A1289" s="307"/>
      <c r="B1289" s="351"/>
      <c r="C1289" s="971" t="str">
        <f>IF('1C TSspéc21'!G$17&lt;&gt;0,'1C TSspéc21'!$B$12,"")</f>
        <v/>
      </c>
      <c r="D1289" s="972"/>
      <c r="E1289" s="973"/>
      <c r="F1289" s="93">
        <f>IF(AND($C1289='1C TSspéc21'!$B$12,'1C TSspéc21'!$B$16="spécifiques",'1C TSspéc21'!$G$17&lt;&gt;""),'1C TSspéc21'!$G$21,"")</f>
        <v>0</v>
      </c>
      <c r="G1289" s="863"/>
      <c r="H1289" s="745">
        <v>0.21</v>
      </c>
      <c r="I1289" s="747">
        <v>1</v>
      </c>
      <c r="J1289" s="312"/>
      <c r="K1289" s="680">
        <f t="shared" si="335"/>
        <v>0</v>
      </c>
      <c r="L1289" s="556">
        <f>IF(OR('1C TSspéc21'!$B$12="",'1C TSspéc21'!G$30=0),0,IF(AND('1C TSspéc21'!$B$12&lt;&gt;"",$K$2="Pôle",'1C TSspéc21'!$C$12="OUI"),(('1C TSspéc21'!G$22+'1C TSspéc21'!G$23+'1C TSspéc21'!G$24+'1C TSspéc21'!G$25+'1C TSspéc21'!G$29)/'1C TSspéc21'!G$17),IF(AND('1C TSspéc21'!$B$12&lt;&gt;"",$K$2="Pôle",'1C TSspéc21'!$C$12="NON"),(('1C TSspéc21'!G$22+'1C TSspéc21'!G$23+'1C TSspéc21'!G$24+'1C TSspéc21'!G$25+'1C TSspéc21'!G$29)/'1C TSspéc21'!G$30),IF(AND('1C TSspéc21'!$B$12&lt;&gt;"",$K$2&lt;&gt;"Pôle",'1C TSspéc21'!$C$12="OUI"),(('1C TSspéc21'!G$22+'1C TSspéc21'!G$23+'1C TSspéc21'!G$24+'1C TSspéc21'!G$25+'1C TSspéc21'!G$26+'1C TSspéc21'!G$27+'1C TSspéc21'!G$28+'1C TSspéc21'!G$29)/'1C TSspéc21'!G$17),IF(AND('1C TSspéc21'!$B$12&lt;&gt;"",$K$2&lt;&gt;"Pôle",'1C TSspéc21'!$C$12="NON"),(('1C TSspéc21'!G$22+'1C TSspéc21'!G$23+'1C TSspéc21'!G$24+'1C TSspéc21'!G$25+'1C TSspéc21'!G$26+'1C TSspéc21'!G$27+'1C TSspéc21'!G$28+'1C TSspéc21'!G$29)/'1C TSspéc21'!G$30))))))</f>
        <v>0</v>
      </c>
      <c r="M1289" s="556">
        <f>IF(OR('1C TSspéc21'!$B$12="",'1C TSspéc21'!G$30=0),0,IF(AND('1C TSspéc21'!$B$12&lt;&gt;"",$K$2="Pôle",'1C TSspéc21'!$C$12="OUI"),(('1C TSspéc21'!G$26+'1C TSspéc21'!G$27+'1C TSspéc21'!G$28)/'1C TSspéc21'!G$17),IF(AND('1C TSspéc21'!$B$12&lt;&gt;"",$K$2="Pôle",'1C TSspéc21'!$C$12="NON"),(('1C TSspéc21'!G$26+'1C TSspéc21'!G$27+'1C TSspéc21'!G$28)/'1C TSspéc21'!G$30),IF(AND('1C TSspéc21'!$B$12&lt;&gt;"",$K$2&lt;&gt;"Pôle"),0))))</f>
        <v>0</v>
      </c>
      <c r="N1289" s="557">
        <f>IF(AND('1C TSspéc21'!$B$12&lt;&gt;0,'1C TSspéc21'!$G$30&lt;&gt;0),L1289+M1289,0)</f>
        <v>0</v>
      </c>
      <c r="O1289" s="542" t="str">
        <f>IF(AND('1C TSspéc21'!$G$17&lt;&gt;0,'1C TSspéc21'!$C$12="OUI"),'1C TSspéc21'!$G$35/'1C TSspéc21'!$G$17,"")</f>
        <v/>
      </c>
      <c r="P1289" s="543" t="str">
        <f>IF(AND('1C TSspéc21'!$G$17&lt;&gt;0,'1C TSspéc21'!$C$12="OUI"),'1C TSspéc21'!$G$36/'1C TSspéc21'!$G$17,"")</f>
        <v/>
      </c>
      <c r="Q1289" s="543" t="str">
        <f>IF(AND('1C TSspéc21'!$G$17&lt;&gt;0,'1C TSspéc21'!$C$12="OUI"),'1C TSspéc21'!$G$37/'1C TSspéc21'!$G$17,"")</f>
        <v/>
      </c>
      <c r="R1289" s="543" t="str">
        <f>IF(AND('1C TSspéc21'!$G$17&lt;&gt;0,'1C TSspéc21'!$C$12="OUI"),'1C TSspéc21'!$G$38/'1C TSspéc21'!$G$17,"")</f>
        <v/>
      </c>
      <c r="S1289" s="543" t="str">
        <f>IF(AND('1C TSspéc21'!$G$17&lt;&gt;0,'1C TSspéc21'!$C$12="OUI"),'1C TSspéc21'!$G$39/'1C TSspéc21'!$G$17,"")</f>
        <v/>
      </c>
      <c r="T1289" s="543" t="str">
        <f>IF(AND('1C TSspéc21'!$G$17&lt;&gt;0,'1C TSspéc21'!$C$12="OUI"),'1C TSspéc21'!$G$40/'1C TSspéc21'!$G$17,"")</f>
        <v/>
      </c>
      <c r="U1289" s="543" t="str">
        <f>IF(AND('1C TSspéc21'!$G$17&lt;&gt;0,'1C TSspéc21'!$C$12="OUI"),'1C TSspéc21'!$G$41/'1C TSspéc21'!$G$17,"")</f>
        <v/>
      </c>
      <c r="V1289" s="543" t="str">
        <f>IF(AND('1C TSspéc21'!$G$17&lt;&gt;0,'1C TSspéc21'!$C$12="OUI"),'1C TSspéc21'!$G$42/'1C TSspéc21'!$G$17,"")</f>
        <v/>
      </c>
      <c r="W1289" s="543" t="str">
        <f>IF(AND('1C TSspéc21'!$G$17&lt;&gt;0,'1C TSspéc21'!$C$12="OUI"),'1C TSspéc21'!$G$43/'1C TSspéc21'!$G$17,"")</f>
        <v/>
      </c>
      <c r="X1289" s="543" t="str">
        <f>IF(AND('1C TSspéc21'!$G$17&lt;&gt;0,'1C TSspéc21'!$C$12="OUI"),'1C TSspéc21'!$G$44/'1C TSspéc21'!$G$17,"")</f>
        <v/>
      </c>
      <c r="Y1289" s="543" t="str">
        <f>IF(AND('1C TSspéc21'!$G$17&lt;&gt;0,'1C TSspéc21'!$C$12="OUI"),'1C TSspéc21'!$G$45/'1C TSspéc21'!$G$17,"")</f>
        <v/>
      </c>
      <c r="Z1289" s="543" t="str">
        <f>IF(AND('1C TSspéc21'!$G$17&lt;&gt;0,'1C TSspéc21'!$C$12="OUI"),'1C TSspéc21'!$G$46/'1C TSspéc21'!$G$17,"")</f>
        <v/>
      </c>
      <c r="AA1289" s="543" t="str">
        <f>IF(AND('1C TSspéc21'!$G$17&lt;&gt;0,'1C TSspéc21'!$C$12="OUI"),'1C TSspéc21'!$G$47/'1C TSspéc21'!$G$17,"")</f>
        <v/>
      </c>
      <c r="AB1289" s="543" t="str">
        <f>IF(AND('1C TSspéc21'!$G$17&lt;&gt;0,'1C TSspéc21'!$C$12="OUI"),'1C TSspéc21'!$G$48/'1C TSspéc21'!$G$17,"")</f>
        <v/>
      </c>
      <c r="AC1289" s="543" t="str">
        <f>IF(AND('1C TSspéc21'!$G$17&lt;&gt;0,'1C TSspéc21'!$C$12="OUI"),'1C TSspéc21'!$G$49/'1C TSspéc21'!$G$17,"")</f>
        <v/>
      </c>
      <c r="AD1289" s="543" t="str">
        <f>IF(AND('1C TSspéc21'!$G$17&lt;&gt;0,'1C TSspéc21'!$C$12="OUI"),'1C TSspéc21'!$G$50/'1C TSspéc21'!$G$17,"")</f>
        <v/>
      </c>
      <c r="AE1289" s="543" t="str">
        <f>IF(AND('1C TSspéc21'!$G$17&lt;&gt;0,'1C TSspéc21'!$C$12="OUI"),'1C TSspéc21'!$G$51/'1C TSspéc21'!$G$17,"")</f>
        <v/>
      </c>
      <c r="AF1289" s="543" t="str">
        <f>IF(AND('1C TSspéc21'!$G$17&lt;&gt;0,'1C TSspéc21'!$C$12="OUI"),'1C TSspéc21'!$G$52/'1C TSspéc21'!$G$17,"")</f>
        <v/>
      </c>
      <c r="AG1289" s="543" t="str">
        <f>IF(AND('1C TSspéc21'!$G$17&lt;&gt;0,'1C TSspéc21'!$C$12="OUI"),'1C TSspéc21'!$G$53/'1C TSspéc21'!$G$17,"")</f>
        <v/>
      </c>
      <c r="AH1289" s="543" t="str">
        <f>IF(AND('1C TSspéc21'!$G$17&lt;&gt;0,'1C TSspéc21'!$C$12="OUI"),'1C TSspéc21'!$G$54/'1C TSspéc21'!$G$17,"")</f>
        <v/>
      </c>
      <c r="AI1289" s="543" t="str">
        <f>IF(AND('1C TSspéc21'!$G$17&lt;&gt;0,'1C TSspéc21'!$C$12="OUI"),'1C TSspéc21'!$G$55/'1C TSspéc21'!$G$17,"")</f>
        <v/>
      </c>
      <c r="AJ1289" s="543" t="str">
        <f>IF(AND('1C TSspéc21'!$G$17&lt;&gt;0,'1C TSspéc21'!$C$12="OUI"),'1C TSspéc21'!$G$56/'1C TSspéc21'!$G$17,"")</f>
        <v/>
      </c>
      <c r="AK1289" s="543" t="str">
        <f>IF(AND('1C TSspéc21'!$G$17&lt;&gt;0,'1C TSspéc21'!$C$12="OUI"),'1C TSspéc21'!$G$57/'1C TSspéc21'!$G$17,"")</f>
        <v/>
      </c>
      <c r="AL1289" s="72">
        <f>IF(AND('1C TSspéc21'!$G$17&lt;&gt;0,'1C TSspéc21'!$C$12="OUI"),N1289+AK1289,N1289)</f>
        <v>0</v>
      </c>
      <c r="AM1289" s="417">
        <f t="shared" si="336"/>
        <v>0</v>
      </c>
      <c r="AN1289" s="417">
        <f t="shared" si="337"/>
        <v>0</v>
      </c>
      <c r="AO1289" s="418" t="str">
        <f>IF(AND('1C TSspéc21'!$G$17&lt;&gt;0,'1C TSspéc21'!$G$30&lt;&gt;0),AM1289+AN1289,"")</f>
        <v/>
      </c>
      <c r="AP1289" s="573" t="str">
        <f>IF(AND('1C TSspéc21'!$G$17&lt;&gt;0,'1C TSspéc21'!$G$30&lt;&gt;0),AM1289-AR1289,"")</f>
        <v/>
      </c>
      <c r="AQ1289" s="583">
        <f t="shared" si="338"/>
        <v>0</v>
      </c>
      <c r="AR1289" s="596"/>
      <c r="AS1289" s="102"/>
      <c r="AT1289" s="27" t="str">
        <f>IF(('1C TSspéc21'!G$17*FICHE!$C$14&lt;J1289),"Forfait limité à "&amp;FICHE!$C$14&amp;"€/jour","")</f>
        <v/>
      </c>
      <c r="AU1289" s="592"/>
      <c r="AV1289" s="824"/>
      <c r="AW1289" s="824"/>
      <c r="AX1289" s="824"/>
      <c r="AY1289" s="824"/>
      <c r="AZ1289" s="824"/>
      <c r="BA1289" s="767"/>
      <c r="BB1289" s="767"/>
      <c r="BC1289" s="767"/>
      <c r="BD1289" s="767"/>
      <c r="BE1289" s="767"/>
      <c r="BF1289" s="767"/>
      <c r="BG1289" s="767"/>
      <c r="BH1289" s="767"/>
      <c r="BI1289" s="767"/>
      <c r="BJ1289" s="767"/>
      <c r="BK1289" s="767"/>
      <c r="BL1289" s="767"/>
      <c r="BM1289" s="767"/>
      <c r="BN1289" s="767"/>
      <c r="BO1289" s="767"/>
      <c r="BP1289" s="767"/>
      <c r="BQ1289" s="767"/>
      <c r="BR1289" s="767"/>
      <c r="BS1289" s="767"/>
      <c r="BT1289" s="767"/>
      <c r="BU1289" s="767"/>
      <c r="BV1289" s="767"/>
      <c r="BW1289" s="767"/>
      <c r="BX1289" s="767"/>
      <c r="BY1289" s="767"/>
      <c r="BZ1289" s="767"/>
      <c r="CA1289" s="767"/>
      <c r="CB1289" s="767"/>
      <c r="CC1289" s="767"/>
      <c r="CD1289" s="767"/>
      <c r="CE1289" s="767"/>
      <c r="CF1289" s="767"/>
      <c r="CG1289" s="767"/>
      <c r="CH1289" s="767"/>
      <c r="CI1289" s="767"/>
      <c r="CJ1289" s="767"/>
      <c r="CK1289" s="767"/>
      <c r="CL1289" s="767"/>
      <c r="CM1289" s="767"/>
      <c r="CN1289" s="767"/>
      <c r="CO1289" s="767"/>
      <c r="CP1289" s="767"/>
      <c r="CQ1289" s="767"/>
      <c r="CR1289" s="767"/>
      <c r="CS1289" s="767"/>
      <c r="CT1289" s="767"/>
      <c r="CU1289" s="767"/>
      <c r="CV1289" s="767"/>
      <c r="CW1289" s="767"/>
      <c r="CX1289" s="767"/>
      <c r="CY1289" s="767"/>
      <c r="CZ1289" s="767"/>
      <c r="DA1289" s="767"/>
      <c r="DB1289" s="767"/>
      <c r="DC1289" s="767"/>
      <c r="DD1289" s="767"/>
      <c r="DE1289" s="767"/>
      <c r="DF1289" s="767"/>
      <c r="DG1289" s="767"/>
      <c r="DH1289" s="767"/>
      <c r="DI1289" s="767"/>
      <c r="DJ1289" s="767"/>
      <c r="DK1289" s="767"/>
      <c r="DL1289" s="767"/>
      <c r="DM1289" s="767"/>
      <c r="DN1289" s="767"/>
      <c r="DO1289" s="767"/>
      <c r="DP1289" s="767"/>
      <c r="DQ1289" s="767"/>
      <c r="DR1289" s="767"/>
      <c r="DS1289" s="767"/>
      <c r="DT1289" s="767"/>
      <c r="DU1289" s="767"/>
      <c r="DV1289" s="767"/>
      <c r="DW1289" s="767"/>
      <c r="DX1289" s="767"/>
      <c r="DY1289" s="767"/>
      <c r="DZ1289" s="767"/>
      <c r="EA1289" s="767"/>
      <c r="EB1289" s="767"/>
      <c r="EC1289" s="767"/>
      <c r="ED1289" s="767"/>
      <c r="EE1289" s="767"/>
      <c r="EF1289" s="767"/>
      <c r="EG1289" s="767"/>
      <c r="EH1289" s="767"/>
      <c r="EI1289" s="767"/>
      <c r="EJ1289" s="767"/>
      <c r="EK1289" s="767"/>
      <c r="EL1289" s="767"/>
      <c r="EM1289" s="767"/>
      <c r="EN1289" s="767"/>
      <c r="EO1289" s="767"/>
      <c r="EP1289" s="767"/>
      <c r="EQ1289" s="767"/>
      <c r="ER1289" s="767"/>
      <c r="ES1289" s="767"/>
      <c r="ET1289" s="767"/>
      <c r="EU1289" s="767"/>
      <c r="EV1289" s="767"/>
      <c r="EW1289" s="767"/>
      <c r="EX1289" s="767"/>
      <c r="EY1289" s="767"/>
      <c r="EZ1289" s="767"/>
      <c r="FA1289" s="767"/>
      <c r="FB1289" s="767"/>
      <c r="FC1289" s="767"/>
      <c r="FD1289" s="767"/>
      <c r="FE1289" s="767"/>
      <c r="FF1289" s="767"/>
      <c r="FG1289" s="767"/>
      <c r="FH1289" s="767"/>
      <c r="FI1289" s="767"/>
      <c r="FJ1289" s="767"/>
      <c r="FK1289" s="767"/>
      <c r="FL1289" s="767"/>
      <c r="FM1289" s="767"/>
      <c r="FN1289" s="767"/>
      <c r="FO1289" s="767"/>
      <c r="FP1289" s="767"/>
      <c r="FQ1289" s="767"/>
      <c r="FR1289" s="767"/>
      <c r="FS1289" s="767"/>
      <c r="FT1289" s="767"/>
      <c r="FU1289" s="767"/>
      <c r="FV1289" s="767"/>
      <c r="FW1289" s="767"/>
      <c r="FX1289" s="767"/>
      <c r="FY1289" s="767"/>
      <c r="FZ1289" s="767"/>
      <c r="GA1289" s="767"/>
      <c r="GB1289" s="767"/>
      <c r="GC1289" s="767"/>
      <c r="GD1289" s="767"/>
      <c r="GE1289" s="767"/>
      <c r="GF1289" s="767"/>
      <c r="GG1289" s="767"/>
      <c r="GH1289" s="767"/>
      <c r="GI1289" s="767"/>
      <c r="GJ1289" s="767"/>
      <c r="GK1289" s="767"/>
      <c r="GL1289" s="767"/>
      <c r="GM1289" s="767"/>
      <c r="GN1289" s="767"/>
      <c r="GO1289" s="767"/>
      <c r="GP1289" s="767"/>
      <c r="GQ1289" s="767"/>
      <c r="GR1289" s="767"/>
      <c r="GS1289" s="767"/>
      <c r="GT1289" s="767"/>
      <c r="GU1289" s="767"/>
      <c r="GV1289" s="767"/>
      <c r="GW1289" s="767"/>
      <c r="GX1289" s="767"/>
      <c r="GY1289" s="767"/>
      <c r="GZ1289" s="767"/>
      <c r="HA1289" s="767"/>
      <c r="HB1289" s="767"/>
      <c r="HC1289" s="767"/>
    </row>
    <row r="1290" spans="1:211" s="864" customFormat="1" ht="13.9" hidden="1" customHeight="1">
      <c r="A1290" s="307"/>
      <c r="B1290" s="351"/>
      <c r="C1290" s="971" t="str">
        <f>IF('1C TSspéc21'!H$17&lt;&gt;0,'1C TSspéc21'!$B$12,"")</f>
        <v/>
      </c>
      <c r="D1290" s="972"/>
      <c r="E1290" s="973"/>
      <c r="F1290" s="93">
        <f>IF(AND($C1290='1C TSspéc21'!$B$12,'1C TSspéc21'!$B$16="spécifiques",'1C TSspéc21'!$H$17&lt;&gt;""),'1C TSspéc21'!$H$21,"")</f>
        <v>0</v>
      </c>
      <c r="G1290" s="863"/>
      <c r="H1290" s="745">
        <v>0.21</v>
      </c>
      <c r="I1290" s="747">
        <v>1</v>
      </c>
      <c r="J1290" s="312"/>
      <c r="K1290" s="680">
        <f t="shared" si="335"/>
        <v>0</v>
      </c>
      <c r="L1290" s="556">
        <f>IF(OR('1C TSspéc21'!$B$12="",'1C TSspéc21'!H$30=0),0,IF(AND('1C TSspéc21'!$B$12&lt;&gt;"",$K$2="Pôle",'1C TSspéc21'!$C$12="OUI"),(('1C TSspéc21'!H$22+'1C TSspéc21'!H$23+'1C TSspéc21'!H$24+'1C TSspéc21'!H$25+'1C TSspéc21'!H$29)/'1C TSspéc21'!H$17),IF(AND('1C TSspéc21'!$B$12&lt;&gt;"",$K$2="Pôle",'1C TSspéc21'!$C$12="NON"),(('1C TSspéc21'!H$22+'1C TSspéc21'!H$23+'1C TSspéc21'!H$24+'1C TSspéc21'!H$25+'1C TSspéc21'!H$29)/'1C TSspéc21'!H$30),IF(AND('1C TSspéc21'!$B$12&lt;&gt;"",$K$2&lt;&gt;"Pôle",'1C TSspéc21'!$C$12="OUI"),(('1C TSspéc21'!H$22+'1C TSspéc21'!H$23+'1C TSspéc21'!H$24+'1C TSspéc21'!H$25+'1C TSspéc21'!H$26+'1C TSspéc21'!H$27+'1C TSspéc21'!H$28+'1C TSspéc21'!H$29)/'1C TSspéc21'!H$17),IF(AND('1C TSspéc21'!$B$12&lt;&gt;"",$K$2&lt;&gt;"Pôle",'1C TSspéc21'!$C$12="NON"),(('1C TSspéc21'!H$22+'1C TSspéc21'!H$23+'1C TSspéc21'!H$24+'1C TSspéc21'!H$25+'1C TSspéc21'!H$26+'1C TSspéc21'!H$27+'1C TSspéc21'!H$28+'1C TSspéc21'!H$29)/'1C TSspéc21'!H$30))))))</f>
        <v>0</v>
      </c>
      <c r="M1290" s="556">
        <f>IF(OR('1C TSspéc21'!$B$12="",'1C TSspéc21'!H$30=0),0,IF(AND('1C TSspéc21'!$B$12&lt;&gt;"",$K$2="Pôle",'1C TSspéc21'!$C$12="OUI"),(('1C TSspéc21'!H$26+'1C TSspéc21'!H$27+'1C TSspéc21'!H$28)/'1C TSspéc21'!H$17),IF(AND('1C TSspéc21'!$B$12&lt;&gt;"",$K$2="Pôle",'1C TSspéc21'!$C$12="NON"),(('1C TSspéc21'!H$26+'1C TSspéc21'!H$27+'1C TSspéc21'!H$28)/'1C TSspéc21'!H$30),IF(AND('1C TSspéc21'!$B$12&lt;&gt;"",$K$2&lt;&gt;"Pôle"),0))))</f>
        <v>0</v>
      </c>
      <c r="N1290" s="557">
        <f>IF(AND('1C TSspéc21'!$B$12&lt;&gt;0,'1C TSspéc21'!$H$30&lt;&gt;0),L1290+M1290,0)</f>
        <v>0</v>
      </c>
      <c r="O1290" s="542" t="str">
        <f>IF(AND('1C TSspéc21'!$H$17&lt;&gt;0,'1C TSspéc21'!$C$12="OUI"),'1C TSspéc21'!$H$35/'1C TSspéc21'!$H$17,"")</f>
        <v/>
      </c>
      <c r="P1290" s="543" t="str">
        <f>IF(AND('1C TSspéc21'!$H$17&lt;&gt;0,'1C TSspéc21'!$C$12="OUI"),'1C TSspéc21'!$H$36/'1C TSspéc21'!$H$17,"")</f>
        <v/>
      </c>
      <c r="Q1290" s="543" t="str">
        <f>IF(AND('1C TSspéc21'!$H$17&lt;&gt;0,'1C TSspéc21'!$C$12="OUI"),'1C TSspéc21'!$H$37/'1C TSspéc21'!$H$17,"")</f>
        <v/>
      </c>
      <c r="R1290" s="543" t="str">
        <f>IF(AND('1C TSspéc21'!$H$17&lt;&gt;0,'1C TSspéc21'!$C$12="OUI"),'1C TSspéc21'!$H$38/'1C TSspéc21'!$H$17,"")</f>
        <v/>
      </c>
      <c r="S1290" s="543" t="str">
        <f>IF(AND('1C TSspéc21'!$H$17&lt;&gt;0,'1C TSspéc21'!$C$12="OUI"),'1C TSspéc21'!$H$39/'1C TSspéc21'!$H$17,"")</f>
        <v/>
      </c>
      <c r="T1290" s="543" t="str">
        <f>IF(AND('1C TSspéc21'!$H$17&lt;&gt;0,'1C TSspéc21'!$C$12="OUI"),'1C TSspéc21'!$H$40/'1C TSspéc21'!$H$17,"")</f>
        <v/>
      </c>
      <c r="U1290" s="543" t="str">
        <f>IF(AND('1C TSspéc21'!$H$17&lt;&gt;0,'1C TSspéc21'!$C$12="OUI"),'1C TSspéc21'!$H$41/'1C TSspéc21'!$H$17,"")</f>
        <v/>
      </c>
      <c r="V1290" s="543" t="str">
        <f>IF(AND('1C TSspéc21'!$H$17&lt;&gt;0,'1C TSspéc21'!$C$12="OUI"),'1C TSspéc21'!$H$42/'1C TSspéc21'!$H$17,"")</f>
        <v/>
      </c>
      <c r="W1290" s="543" t="str">
        <f>IF(AND('1C TSspéc21'!$H$17&lt;&gt;0,'1C TSspéc21'!$C$12="OUI"),'1C TSspéc21'!$H$43/'1C TSspéc21'!$H$17,"")</f>
        <v/>
      </c>
      <c r="X1290" s="543" t="str">
        <f>IF(AND('1C TSspéc21'!$H$17&lt;&gt;0,'1C TSspéc21'!$C$12="OUI"),'1C TSspéc21'!$H$44/'1C TSspéc21'!$H$17,"")</f>
        <v/>
      </c>
      <c r="Y1290" s="543" t="str">
        <f>IF(AND('1C TSspéc21'!$H$17&lt;&gt;0,'1C TSspéc21'!$C$12="OUI"),'1C TSspéc21'!$H$45/'1C TSspéc21'!$H$17,"")</f>
        <v/>
      </c>
      <c r="Z1290" s="543" t="str">
        <f>IF(AND('1C TSspéc21'!$H$17&lt;&gt;0,'1C TSspéc21'!$C$12="OUI"),'1C TSspéc21'!$H$46/'1C TSspéc21'!$H$17,"")</f>
        <v/>
      </c>
      <c r="AA1290" s="543" t="str">
        <f>IF(AND('1C TSspéc21'!$H$17&lt;&gt;0,'1C TSspéc21'!$C$12="OUI"),'1C TSspéc21'!$H$47/'1C TSspéc21'!$H$17,"")</f>
        <v/>
      </c>
      <c r="AB1290" s="543" t="str">
        <f>IF(AND('1C TSspéc21'!$H$17&lt;&gt;0,'1C TSspéc21'!$C$12="OUI"),'1C TSspéc21'!$H$48/'1C TSspéc21'!$H$17,"")</f>
        <v/>
      </c>
      <c r="AC1290" s="543" t="str">
        <f>IF(AND('1C TSspéc21'!$H$17&lt;&gt;0,'1C TSspéc21'!$C$12="OUI"),'1C TSspéc21'!$H$49/'1C TSspéc21'!$H$17,"")</f>
        <v/>
      </c>
      <c r="AD1290" s="543" t="str">
        <f>IF(AND('1C TSspéc21'!$H$17&lt;&gt;0,'1C TSspéc21'!$C$12="OUI"),'1C TSspéc21'!$H$50/'1C TSspéc21'!$H$17,"")</f>
        <v/>
      </c>
      <c r="AE1290" s="543" t="str">
        <f>IF(AND('1C TSspéc21'!$H$17&lt;&gt;0,'1C TSspéc21'!$C$12="OUI"),'1C TSspéc21'!$H$51/'1C TSspéc21'!$H$17,"")</f>
        <v/>
      </c>
      <c r="AF1290" s="543" t="str">
        <f>IF(AND('1C TSspéc21'!$H$17&lt;&gt;0,'1C TSspéc21'!$C$12="OUI"),'1C TSspéc21'!$H$52/'1C TSspéc21'!$H$17,"")</f>
        <v/>
      </c>
      <c r="AG1290" s="543" t="str">
        <f>IF(AND('1C TSspéc21'!$H$17&lt;&gt;0,'1C TSspéc21'!$C$12="OUI"),'1C TSspéc21'!$H$53/'1C TSspéc21'!$H$17,"")</f>
        <v/>
      </c>
      <c r="AH1290" s="543" t="str">
        <f>IF(AND('1C TSspéc21'!$H$17&lt;&gt;0,'1C TSspéc21'!$C$12="OUI"),'1C TSspéc21'!$H$54/'1C TSspéc21'!$H$17,"")</f>
        <v/>
      </c>
      <c r="AI1290" s="543" t="str">
        <f>IF(AND('1C TSspéc21'!$H$17&lt;&gt;0,'1C TSspéc21'!$C$12="OUI"),'1C TSspéc21'!$H$55/'1C TSspéc21'!$H$17,"")</f>
        <v/>
      </c>
      <c r="AJ1290" s="543" t="str">
        <f>IF(AND('1C TSspéc21'!$H$17&lt;&gt;0,'1C TSspéc21'!$C$12="OUI"),'1C TSspéc21'!$H$56/'1C TSspéc21'!$H$17,"")</f>
        <v/>
      </c>
      <c r="AK1290" s="543" t="str">
        <f>IF(AND('1C TSspéc21'!$H$17&lt;&gt;0,'1C TSspéc21'!$C$12="OUI"),'1C TSspéc21'!$H$57/'1C TSspéc21'!$H$17,"")</f>
        <v/>
      </c>
      <c r="AL1290" s="72">
        <f>IF(AND('1C TSspéc21'!$H$17&lt;&gt;0,'1C TSspéc21'!$C$12="OUI"),N1290+AK1290,N1290)</f>
        <v>0</v>
      </c>
      <c r="AM1290" s="417">
        <f t="shared" si="336"/>
        <v>0</v>
      </c>
      <c r="AN1290" s="417">
        <f t="shared" si="337"/>
        <v>0</v>
      </c>
      <c r="AO1290" s="418" t="str">
        <f>IF(AND('1C TSspéc21'!$H$17&lt;&gt;0,'1C TSspéc21'!$H$30&lt;&gt;0),AM1290+AN1290,"")</f>
        <v/>
      </c>
      <c r="AP1290" s="573" t="str">
        <f>IF(AND('1C TSspéc21'!$H$17&lt;&gt;0,'1C TSspéc21'!$H$30&lt;&gt;0),AM1290-AR1290,"")</f>
        <v/>
      </c>
      <c r="AQ1290" s="583">
        <f t="shared" si="338"/>
        <v>0</v>
      </c>
      <c r="AR1290" s="596"/>
      <c r="AS1290" s="102"/>
      <c r="AT1290" s="27" t="str">
        <f>IF(('1C TSspéc21'!H$17*FICHE!$C$14&lt;J1290),"Forfait limité à "&amp;FICHE!$C$14&amp;"€/jour","")</f>
        <v/>
      </c>
      <c r="AU1290" s="592"/>
      <c r="AV1290" s="824"/>
      <c r="AW1290" s="824"/>
      <c r="AX1290" s="824"/>
      <c r="AY1290" s="824"/>
      <c r="AZ1290" s="824"/>
      <c r="BA1290" s="767"/>
      <c r="BB1290" s="767"/>
      <c r="BC1290" s="767"/>
      <c r="BD1290" s="767"/>
      <c r="BE1290" s="767"/>
      <c r="BF1290" s="767"/>
      <c r="BG1290" s="767"/>
      <c r="BH1290" s="767"/>
      <c r="BI1290" s="767"/>
      <c r="BJ1290" s="767"/>
      <c r="BK1290" s="767"/>
      <c r="BL1290" s="767"/>
      <c r="BM1290" s="767"/>
      <c r="BN1290" s="767"/>
      <c r="BO1290" s="767"/>
      <c r="BP1290" s="767"/>
      <c r="BQ1290" s="767"/>
      <c r="BR1290" s="767"/>
      <c r="BS1290" s="767"/>
      <c r="BT1290" s="767"/>
      <c r="BU1290" s="767"/>
      <c r="BV1290" s="767"/>
      <c r="BW1290" s="767"/>
      <c r="BX1290" s="767"/>
      <c r="BY1290" s="767"/>
      <c r="BZ1290" s="767"/>
      <c r="CA1290" s="767"/>
      <c r="CB1290" s="767"/>
      <c r="CC1290" s="767"/>
      <c r="CD1290" s="767"/>
      <c r="CE1290" s="767"/>
      <c r="CF1290" s="767"/>
      <c r="CG1290" s="767"/>
      <c r="CH1290" s="767"/>
      <c r="CI1290" s="767"/>
      <c r="CJ1290" s="767"/>
      <c r="CK1290" s="767"/>
      <c r="CL1290" s="767"/>
      <c r="CM1290" s="767"/>
      <c r="CN1290" s="767"/>
      <c r="CO1290" s="767"/>
      <c r="CP1290" s="767"/>
      <c r="CQ1290" s="767"/>
      <c r="CR1290" s="767"/>
      <c r="CS1290" s="767"/>
      <c r="CT1290" s="767"/>
      <c r="CU1290" s="767"/>
      <c r="CV1290" s="767"/>
      <c r="CW1290" s="767"/>
      <c r="CX1290" s="767"/>
      <c r="CY1290" s="767"/>
      <c r="CZ1290" s="767"/>
      <c r="DA1290" s="767"/>
      <c r="DB1290" s="767"/>
      <c r="DC1290" s="767"/>
      <c r="DD1290" s="767"/>
      <c r="DE1290" s="767"/>
      <c r="DF1290" s="767"/>
      <c r="DG1290" s="767"/>
      <c r="DH1290" s="767"/>
      <c r="DI1290" s="767"/>
      <c r="DJ1290" s="767"/>
      <c r="DK1290" s="767"/>
      <c r="DL1290" s="767"/>
      <c r="DM1290" s="767"/>
      <c r="DN1290" s="767"/>
      <c r="DO1290" s="767"/>
      <c r="DP1290" s="767"/>
      <c r="DQ1290" s="767"/>
      <c r="DR1290" s="767"/>
      <c r="DS1290" s="767"/>
      <c r="DT1290" s="767"/>
      <c r="DU1290" s="767"/>
      <c r="DV1290" s="767"/>
      <c r="DW1290" s="767"/>
      <c r="DX1290" s="767"/>
      <c r="DY1290" s="767"/>
      <c r="DZ1290" s="767"/>
      <c r="EA1290" s="767"/>
      <c r="EB1290" s="767"/>
      <c r="EC1290" s="767"/>
      <c r="ED1290" s="767"/>
      <c r="EE1290" s="767"/>
      <c r="EF1290" s="767"/>
      <c r="EG1290" s="767"/>
      <c r="EH1290" s="767"/>
      <c r="EI1290" s="767"/>
      <c r="EJ1290" s="767"/>
      <c r="EK1290" s="767"/>
      <c r="EL1290" s="767"/>
      <c r="EM1290" s="767"/>
      <c r="EN1290" s="767"/>
      <c r="EO1290" s="767"/>
      <c r="EP1290" s="767"/>
      <c r="EQ1290" s="767"/>
      <c r="ER1290" s="767"/>
      <c r="ES1290" s="767"/>
      <c r="ET1290" s="767"/>
      <c r="EU1290" s="767"/>
      <c r="EV1290" s="767"/>
      <c r="EW1290" s="767"/>
      <c r="EX1290" s="767"/>
      <c r="EY1290" s="767"/>
      <c r="EZ1290" s="767"/>
      <c r="FA1290" s="767"/>
      <c r="FB1290" s="767"/>
      <c r="FC1290" s="767"/>
      <c r="FD1290" s="767"/>
      <c r="FE1290" s="767"/>
      <c r="FF1290" s="767"/>
      <c r="FG1290" s="767"/>
      <c r="FH1290" s="767"/>
      <c r="FI1290" s="767"/>
      <c r="FJ1290" s="767"/>
      <c r="FK1290" s="767"/>
      <c r="FL1290" s="767"/>
      <c r="FM1290" s="767"/>
      <c r="FN1290" s="767"/>
      <c r="FO1290" s="767"/>
      <c r="FP1290" s="767"/>
      <c r="FQ1290" s="767"/>
      <c r="FR1290" s="767"/>
      <c r="FS1290" s="767"/>
      <c r="FT1290" s="767"/>
      <c r="FU1290" s="767"/>
      <c r="FV1290" s="767"/>
      <c r="FW1290" s="767"/>
      <c r="FX1290" s="767"/>
      <c r="FY1290" s="767"/>
      <c r="FZ1290" s="767"/>
      <c r="GA1290" s="767"/>
      <c r="GB1290" s="767"/>
      <c r="GC1290" s="767"/>
      <c r="GD1290" s="767"/>
      <c r="GE1290" s="767"/>
      <c r="GF1290" s="767"/>
      <c r="GG1290" s="767"/>
      <c r="GH1290" s="767"/>
      <c r="GI1290" s="767"/>
      <c r="GJ1290" s="767"/>
      <c r="GK1290" s="767"/>
      <c r="GL1290" s="767"/>
      <c r="GM1290" s="767"/>
      <c r="GN1290" s="767"/>
      <c r="GO1290" s="767"/>
      <c r="GP1290" s="767"/>
      <c r="GQ1290" s="767"/>
      <c r="GR1290" s="767"/>
      <c r="GS1290" s="767"/>
      <c r="GT1290" s="767"/>
      <c r="GU1290" s="767"/>
      <c r="GV1290" s="767"/>
      <c r="GW1290" s="767"/>
      <c r="GX1290" s="767"/>
      <c r="GY1290" s="767"/>
      <c r="GZ1290" s="767"/>
      <c r="HA1290" s="767"/>
      <c r="HB1290" s="767"/>
      <c r="HC1290" s="767"/>
    </row>
    <row r="1291" spans="1:211" s="864" customFormat="1" ht="13.9" hidden="1" customHeight="1">
      <c r="A1291" s="307"/>
      <c r="B1291" s="351"/>
      <c r="C1291" s="971" t="str">
        <f>IF('1C TSspéc21'!I$17&lt;&gt;0,'1C TSspéc21'!$B$12,"")</f>
        <v/>
      </c>
      <c r="D1291" s="972"/>
      <c r="E1291" s="973"/>
      <c r="F1291" s="93">
        <f>IF(AND($C1291='1C TSspéc21'!$B$12,'1C TSspéc21'!$B$16="spécifiques",'1C TSspéc21'!$I$17&lt;&gt;""),'1C TSspéc21'!$I$21,"")</f>
        <v>0</v>
      </c>
      <c r="G1291" s="863"/>
      <c r="H1291" s="745">
        <v>0.21</v>
      </c>
      <c r="I1291" s="747">
        <v>1</v>
      </c>
      <c r="J1291" s="312"/>
      <c r="K1291" s="680">
        <f t="shared" si="335"/>
        <v>0</v>
      </c>
      <c r="L1291" s="556">
        <f>IF(OR('1C TSspéc21'!$B$12="",'1C TSspéc21'!I$30=0),0,IF(AND('1C TSspéc21'!$B$12&lt;&gt;"",$K$2="Pôle",'1C TSspéc21'!$C$12="OUI"),(('1C TSspéc21'!I$22+'1C TSspéc21'!I$23+'1C TSspéc21'!I$24+'1C TSspéc21'!I$25+'1C TSspéc21'!I$29)/'1C TSspéc21'!I$17),IF(AND('1C TSspéc21'!$B$12&lt;&gt;"",$K$2="Pôle",'1C TSspéc21'!$C$12="NON"),(('1C TSspéc21'!I$22+'1C TSspéc21'!I$23+'1C TSspéc21'!I$24+'1C TSspéc21'!I$25+'1C TSspéc21'!I$29)/'1C TSspéc21'!I$30),IF(AND('1C TSspéc21'!$B$12&lt;&gt;"",$K$2&lt;&gt;"Pôle",'1C TSspéc21'!$C$12="OUI"),(('1C TSspéc21'!I$22+'1C TSspéc21'!I$23+'1C TSspéc21'!I$24+'1C TSspéc21'!I$25+'1C TSspéc21'!I$26+'1C TSspéc21'!I$27+'1C TSspéc21'!I$28+'1C TSspéc21'!I$29)/'1C TSspéc21'!I$17),IF(AND('1C TSspéc21'!$B$12&lt;&gt;"",$K$2&lt;&gt;"Pôle",'1C TSspéc21'!$C$12="NON"),(('1C TSspéc21'!I$22+'1C TSspéc21'!I$23+'1C TSspéc21'!I$24+'1C TSspéc21'!I$25+'1C TSspéc21'!I$26+'1C TSspéc21'!I$27+'1C TSspéc21'!I$28+'1C TSspéc21'!I$29)/'1C TSspéc21'!I$30))))))</f>
        <v>0</v>
      </c>
      <c r="M1291" s="556">
        <f>IF(OR('1C TSspéc21'!$B$12="",'1C TSspéc21'!I$30=0),0,IF(AND('1C TSspéc21'!$B$12&lt;&gt;"",$K$2="Pôle",'1C TSspéc21'!$C$12="OUI"),(('1C TSspéc21'!I$26+'1C TSspéc21'!I$27+'1C TSspéc21'!I$28)/'1C TSspéc21'!I$17),IF(AND('1C TSspéc21'!$B$12&lt;&gt;"",$K$2="Pôle",'1C TSspéc21'!$C$12="NON"),(('1C TSspéc21'!I$26+'1C TSspéc21'!I$27+'1C TSspéc21'!I$28)/'1C TSspéc21'!I$30),IF(AND('1C TSspéc21'!$B$12&lt;&gt;"",$K$2&lt;&gt;"Pôle"),0))))</f>
        <v>0</v>
      </c>
      <c r="N1291" s="557">
        <f>IF(AND('1C TSspéc21'!$B$12&lt;&gt;0,'1C TSspéc21'!$I$30&lt;&gt;0),L1291+M1291,0)</f>
        <v>0</v>
      </c>
      <c r="O1291" s="542" t="str">
        <f>IF(AND('1C TSspéc21'!$I$17&lt;&gt;0,'1C TSspéc21'!$C$12="OUI"),'1C TSspéc21'!$I$35/'1C TSspéc21'!$I$17,"")</f>
        <v/>
      </c>
      <c r="P1291" s="543" t="str">
        <f>IF(AND('1C TSspéc21'!$I$17&lt;&gt;0,'1C TSspéc21'!$C$12="OUI"),'1C TSspéc21'!$I$36/'1C TSspéc21'!$I$17,"")</f>
        <v/>
      </c>
      <c r="Q1291" s="543" t="str">
        <f>IF(AND('1C TSspéc21'!$I$17&lt;&gt;0,'1C TSspéc21'!$C$12="OUI"),'1C TSspéc21'!$I$37/'1C TSspéc21'!$I$17,"")</f>
        <v/>
      </c>
      <c r="R1291" s="543" t="str">
        <f>IF(AND('1C TSspéc21'!$I$17&lt;&gt;0,'1C TSspéc21'!$C$12="OUI"),'1C TSspéc21'!$I$38/'1C TSspéc21'!$I$17,"")</f>
        <v/>
      </c>
      <c r="S1291" s="543" t="str">
        <f>IF(AND('1C TSspéc21'!$I$17&lt;&gt;0,'1C TSspéc21'!$C$12="OUI"),'1C TSspéc21'!$I$39/'1C TSspéc21'!$I$17,"")</f>
        <v/>
      </c>
      <c r="T1291" s="543" t="str">
        <f>IF(AND('1C TSspéc21'!$I$17&lt;&gt;0,'1C TSspéc21'!$C$12="OUI"),'1C TSspéc21'!$I$40/'1C TSspéc21'!$I$17,"")</f>
        <v/>
      </c>
      <c r="U1291" s="543" t="str">
        <f>IF(AND('1C TSspéc21'!$I$17&lt;&gt;0,'1C TSspéc21'!$C$12="OUI"),'1C TSspéc21'!$I$41/'1C TSspéc21'!$I$17,"")</f>
        <v/>
      </c>
      <c r="V1291" s="543" t="str">
        <f>IF(AND('1C TSspéc21'!$I$17&lt;&gt;0,'1C TSspéc21'!$C$12="OUI"),'1C TSspéc21'!$I$42/'1C TSspéc21'!$I$17,"")</f>
        <v/>
      </c>
      <c r="W1291" s="543" t="str">
        <f>IF(AND('1C TSspéc21'!$I$17&lt;&gt;0,'1C TSspéc21'!$C$12="OUI"),'1C TSspéc21'!$I$43/'1C TSspéc21'!$I$17,"")</f>
        <v/>
      </c>
      <c r="X1291" s="543" t="str">
        <f>IF(AND('1C TSspéc21'!$I$17&lt;&gt;0,'1C TSspéc21'!$C$12="OUI"),'1C TSspéc21'!$I$44/'1C TSspéc21'!$I$17,"")</f>
        <v/>
      </c>
      <c r="Y1291" s="543" t="str">
        <f>IF(AND('1C TSspéc21'!$I$17&lt;&gt;0,'1C TSspéc21'!$C$12="OUI"),'1C TSspéc21'!$I$45/'1C TSspéc21'!$I$17,"")</f>
        <v/>
      </c>
      <c r="Z1291" s="543" t="str">
        <f>IF(AND('1C TSspéc21'!$I$17&lt;&gt;0,'1C TSspéc21'!$C$12="OUI"),'1C TSspéc21'!$I$46/'1C TSspéc21'!$I$17,"")</f>
        <v/>
      </c>
      <c r="AA1291" s="543" t="str">
        <f>IF(AND('1C TSspéc21'!$I$17&lt;&gt;0,'1C TSspéc21'!$C$12="OUI"),'1C TSspéc21'!$I$47/'1C TSspéc21'!$I$17,"")</f>
        <v/>
      </c>
      <c r="AB1291" s="543" t="str">
        <f>IF(AND('1C TSspéc21'!$I$17&lt;&gt;0,'1C TSspéc21'!$C$12="OUI"),'1C TSspéc21'!$I$48/'1C TSspéc21'!$I$17,"")</f>
        <v/>
      </c>
      <c r="AC1291" s="543" t="str">
        <f>IF(AND('1C TSspéc21'!$I$17&lt;&gt;0,'1C TSspéc21'!$C$12="OUI"),'1C TSspéc21'!$I$49/'1C TSspéc21'!$I$17,"")</f>
        <v/>
      </c>
      <c r="AD1291" s="543" t="str">
        <f>IF(AND('1C TSspéc21'!$I$17&lt;&gt;0,'1C TSspéc21'!$C$12="OUI"),'1C TSspéc21'!$I$50/'1C TSspéc21'!$I$17,"")</f>
        <v/>
      </c>
      <c r="AE1291" s="543" t="str">
        <f>IF(AND('1C TSspéc21'!$I$17&lt;&gt;0,'1C TSspéc21'!$C$12="OUI"),'1C TSspéc21'!$I$51/'1C TSspéc21'!$I$17,"")</f>
        <v/>
      </c>
      <c r="AF1291" s="543" t="str">
        <f>IF(AND('1C TSspéc21'!$I$17&lt;&gt;0,'1C TSspéc21'!$C$12="OUI"),'1C TSspéc21'!$I$52/'1C TSspéc21'!$I$17,"")</f>
        <v/>
      </c>
      <c r="AG1291" s="543" t="str">
        <f>IF(AND('1C TSspéc21'!$I$17&lt;&gt;0,'1C TSspéc21'!$C$12="OUI"),'1C TSspéc21'!$I$53/'1C TSspéc21'!$I$17,"")</f>
        <v/>
      </c>
      <c r="AH1291" s="543" t="str">
        <f>IF(AND('1C TSspéc21'!$I$17&lt;&gt;0,'1C TSspéc21'!$C$12="OUI"),'1C TSspéc21'!$I$54/'1C TSspéc21'!$I$17,"")</f>
        <v/>
      </c>
      <c r="AI1291" s="543" t="str">
        <f>IF(AND('1C TSspéc21'!$I$17&lt;&gt;0,'1C TSspéc21'!$C$12="OUI"),'1C TSspéc21'!$I$55/'1C TSspéc21'!$I$17,"")</f>
        <v/>
      </c>
      <c r="AJ1291" s="543" t="str">
        <f>IF(AND('1C TSspéc21'!$I$17&lt;&gt;0,'1C TSspéc21'!$C$12="OUI"),'1C TSspéc21'!$I$56/'1C TSspéc21'!$I$17,"")</f>
        <v/>
      </c>
      <c r="AK1291" s="543" t="str">
        <f>IF(AND('1C TSspéc21'!$I$17&lt;&gt;0,'1C TSspéc21'!$C$12="OUI"),'1C TSspéc21'!$I$57/'1C TSspéc21'!$I$17,"")</f>
        <v/>
      </c>
      <c r="AL1291" s="72">
        <f>IF(AND('1C TSspéc21'!$I$17&lt;&gt;0,'1C TSspéc21'!$C$12="OUI"),N1291+AK1291,N1291)</f>
        <v>0</v>
      </c>
      <c r="AM1291" s="417">
        <f t="shared" si="336"/>
        <v>0</v>
      </c>
      <c r="AN1291" s="417">
        <f t="shared" si="337"/>
        <v>0</v>
      </c>
      <c r="AO1291" s="418" t="str">
        <f>IF(AND('1C TSspéc21'!$I$17&lt;&gt;0,'1C TSspéc21'!$I$30&lt;&gt;0),AM1291+AN1291,"")</f>
        <v/>
      </c>
      <c r="AP1291" s="573" t="str">
        <f>IF(AND('1C TSspéc21'!$I$17&lt;&gt;0,'1C TSspéc21'!$I$30&lt;&gt;0),AM1291-AR1291,"")</f>
        <v/>
      </c>
      <c r="AQ1291" s="583">
        <f t="shared" si="338"/>
        <v>0</v>
      </c>
      <c r="AR1291" s="596"/>
      <c r="AS1291" s="102"/>
      <c r="AT1291" s="27" t="str">
        <f>IF(('1C TSspéc21'!I$17*FICHE!$C$14&lt;J1291),"Forfait limité à "&amp;FICHE!$C$14&amp;"€/jour","")</f>
        <v/>
      </c>
      <c r="AU1291" s="592"/>
      <c r="AV1291" s="824"/>
      <c r="AW1291" s="824"/>
      <c r="AX1291" s="824"/>
      <c r="AY1291" s="824"/>
      <c r="AZ1291" s="824"/>
      <c r="BA1291" s="767"/>
      <c r="BB1291" s="767"/>
      <c r="BC1291" s="767"/>
      <c r="BD1291" s="767"/>
      <c r="BE1291" s="767"/>
      <c r="BF1291" s="767"/>
      <c r="BG1291" s="767"/>
      <c r="BH1291" s="767"/>
      <c r="BI1291" s="767"/>
      <c r="BJ1291" s="767"/>
      <c r="BK1291" s="767"/>
      <c r="BL1291" s="767"/>
      <c r="BM1291" s="767"/>
      <c r="BN1291" s="767"/>
      <c r="BO1291" s="767"/>
      <c r="BP1291" s="767"/>
      <c r="BQ1291" s="767"/>
      <c r="BR1291" s="767"/>
      <c r="BS1291" s="767"/>
      <c r="BT1291" s="767"/>
      <c r="BU1291" s="767"/>
      <c r="BV1291" s="767"/>
      <c r="BW1291" s="767"/>
      <c r="BX1291" s="767"/>
      <c r="BY1291" s="767"/>
      <c r="BZ1291" s="767"/>
      <c r="CA1291" s="767"/>
      <c r="CB1291" s="767"/>
      <c r="CC1291" s="767"/>
      <c r="CD1291" s="767"/>
      <c r="CE1291" s="767"/>
      <c r="CF1291" s="767"/>
      <c r="CG1291" s="767"/>
      <c r="CH1291" s="767"/>
      <c r="CI1291" s="767"/>
      <c r="CJ1291" s="767"/>
      <c r="CK1291" s="767"/>
      <c r="CL1291" s="767"/>
      <c r="CM1291" s="767"/>
      <c r="CN1291" s="767"/>
      <c r="CO1291" s="767"/>
      <c r="CP1291" s="767"/>
      <c r="CQ1291" s="767"/>
      <c r="CR1291" s="767"/>
      <c r="CS1291" s="767"/>
      <c r="CT1291" s="767"/>
      <c r="CU1291" s="767"/>
      <c r="CV1291" s="767"/>
      <c r="CW1291" s="767"/>
      <c r="CX1291" s="767"/>
      <c r="CY1291" s="767"/>
      <c r="CZ1291" s="767"/>
      <c r="DA1291" s="767"/>
      <c r="DB1291" s="767"/>
      <c r="DC1291" s="767"/>
      <c r="DD1291" s="767"/>
      <c r="DE1291" s="767"/>
      <c r="DF1291" s="767"/>
      <c r="DG1291" s="767"/>
      <c r="DH1291" s="767"/>
      <c r="DI1291" s="767"/>
      <c r="DJ1291" s="767"/>
      <c r="DK1291" s="767"/>
      <c r="DL1291" s="767"/>
      <c r="DM1291" s="767"/>
      <c r="DN1291" s="767"/>
      <c r="DO1291" s="767"/>
      <c r="DP1291" s="767"/>
      <c r="DQ1291" s="767"/>
      <c r="DR1291" s="767"/>
      <c r="DS1291" s="767"/>
      <c r="DT1291" s="767"/>
      <c r="DU1291" s="767"/>
      <c r="DV1291" s="767"/>
      <c r="DW1291" s="767"/>
      <c r="DX1291" s="767"/>
      <c r="DY1291" s="767"/>
      <c r="DZ1291" s="767"/>
      <c r="EA1291" s="767"/>
      <c r="EB1291" s="767"/>
      <c r="EC1291" s="767"/>
      <c r="ED1291" s="767"/>
      <c r="EE1291" s="767"/>
      <c r="EF1291" s="767"/>
      <c r="EG1291" s="767"/>
      <c r="EH1291" s="767"/>
      <c r="EI1291" s="767"/>
      <c r="EJ1291" s="767"/>
      <c r="EK1291" s="767"/>
      <c r="EL1291" s="767"/>
      <c r="EM1291" s="767"/>
      <c r="EN1291" s="767"/>
      <c r="EO1291" s="767"/>
      <c r="EP1291" s="767"/>
      <c r="EQ1291" s="767"/>
      <c r="ER1291" s="767"/>
      <c r="ES1291" s="767"/>
      <c r="ET1291" s="767"/>
      <c r="EU1291" s="767"/>
      <c r="EV1291" s="767"/>
      <c r="EW1291" s="767"/>
      <c r="EX1291" s="767"/>
      <c r="EY1291" s="767"/>
      <c r="EZ1291" s="767"/>
      <c r="FA1291" s="767"/>
      <c r="FB1291" s="767"/>
      <c r="FC1291" s="767"/>
      <c r="FD1291" s="767"/>
      <c r="FE1291" s="767"/>
      <c r="FF1291" s="767"/>
      <c r="FG1291" s="767"/>
      <c r="FH1291" s="767"/>
      <c r="FI1291" s="767"/>
      <c r="FJ1291" s="767"/>
      <c r="FK1291" s="767"/>
      <c r="FL1291" s="767"/>
      <c r="FM1291" s="767"/>
      <c r="FN1291" s="767"/>
      <c r="FO1291" s="767"/>
      <c r="FP1291" s="767"/>
      <c r="FQ1291" s="767"/>
      <c r="FR1291" s="767"/>
      <c r="FS1291" s="767"/>
      <c r="FT1291" s="767"/>
      <c r="FU1291" s="767"/>
      <c r="FV1291" s="767"/>
      <c r="FW1291" s="767"/>
      <c r="FX1291" s="767"/>
      <c r="FY1291" s="767"/>
      <c r="FZ1291" s="767"/>
      <c r="GA1291" s="767"/>
      <c r="GB1291" s="767"/>
      <c r="GC1291" s="767"/>
      <c r="GD1291" s="767"/>
      <c r="GE1291" s="767"/>
      <c r="GF1291" s="767"/>
      <c r="GG1291" s="767"/>
      <c r="GH1291" s="767"/>
      <c r="GI1291" s="767"/>
      <c r="GJ1291" s="767"/>
      <c r="GK1291" s="767"/>
      <c r="GL1291" s="767"/>
      <c r="GM1291" s="767"/>
      <c r="GN1291" s="767"/>
      <c r="GO1291" s="767"/>
      <c r="GP1291" s="767"/>
      <c r="GQ1291" s="767"/>
      <c r="GR1291" s="767"/>
      <c r="GS1291" s="767"/>
      <c r="GT1291" s="767"/>
      <c r="GU1291" s="767"/>
      <c r="GV1291" s="767"/>
      <c r="GW1291" s="767"/>
      <c r="GX1291" s="767"/>
      <c r="GY1291" s="767"/>
      <c r="GZ1291" s="767"/>
      <c r="HA1291" s="767"/>
      <c r="HB1291" s="767"/>
      <c r="HC1291" s="767"/>
    </row>
    <row r="1292" spans="1:211" s="864" customFormat="1" ht="13.9" hidden="1" customHeight="1">
      <c r="A1292" s="307"/>
      <c r="B1292" s="351"/>
      <c r="C1292" s="971" t="str">
        <f>IF('1C TSspéc21'!J$17&lt;&gt;0,'1C TSspéc21'!$B$12,"")</f>
        <v/>
      </c>
      <c r="D1292" s="972"/>
      <c r="E1292" s="973"/>
      <c r="F1292" s="93">
        <f>IF(AND($C1292='1C TSspéc21'!$B$12,'1C TSspéc21'!$B$16="spécifiques",'1C TSspéc21'!K$17&lt;&gt;""),'1C TSspéc21'!K$21,"")</f>
        <v>0</v>
      </c>
      <c r="G1292" s="863"/>
      <c r="H1292" s="745">
        <v>0.21</v>
      </c>
      <c r="I1292" s="747">
        <v>1</v>
      </c>
      <c r="J1292" s="312"/>
      <c r="K1292" s="680">
        <f t="shared" si="335"/>
        <v>0</v>
      </c>
      <c r="L1292" s="556">
        <f>IF(OR('1C TSspéc21'!$B$12="",'1C TSspéc21'!J$30=0),0,IF(AND('1C TSspéc21'!$B$12&lt;&gt;"",$K$2="Pôle",'1C TSspéc21'!$C$12="OUI"),(('1C TSspéc21'!J$22+'1C TSspéc21'!J$23+'1C TSspéc21'!J$24+'1C TSspéc21'!J$25+'1C TSspéc21'!J$29)/'1C TSspéc21'!J$17),IF(AND('1C TSspéc21'!$B$12&lt;&gt;"",$K$2="Pôle",'1C TSspéc21'!$C$12="NON"),(('1C TSspéc21'!J$22+'1C TSspéc21'!J$23+'1C TSspéc21'!J$24+'1C TSspéc21'!J$25+'1C TSspéc21'!J$29)/'1C TSspéc21'!J$30),IF(AND('1C TSspéc21'!$B$12&lt;&gt;"",$K$2&lt;&gt;"Pôle",'1C TSspéc21'!$C$12="OUI"),(('1C TSspéc21'!J$22+'1C TSspéc21'!J$23+'1C TSspéc21'!J$24+'1C TSspéc21'!J$25+'1C TSspéc21'!J$26+'1C TSspéc21'!J$27+'1C TSspéc21'!J$28+'1C TSspéc21'!J$29)/'1C TSspéc21'!J$17),IF(AND('1C TSspéc21'!$B$12&lt;&gt;"",$K$2&lt;&gt;"Pôle",'1C TSspéc21'!$C$12="NON"),(('1C TSspéc21'!J$22+'1C TSspéc21'!J$23+'1C TSspéc21'!J$24+'1C TSspéc21'!J$25+'1C TSspéc21'!J$26+'1C TSspéc21'!J$27+'1C TSspéc21'!J$28+'1C TSspéc21'!J$29)/'1C TSspéc21'!J$30))))))</f>
        <v>0</v>
      </c>
      <c r="M1292" s="556">
        <f>IF(OR('1C TSspéc21'!$B$12="",'1C TSspéc21'!J$30=0),0,IF(AND('1C TSspéc21'!$B$12&lt;&gt;"",$K$2="Pôle",'1C TSspéc21'!$C$12="OUI"),(('1C TSspéc21'!J$26+'1C TSspéc21'!J$27+'1C TSspéc21'!J$28)/'1C TSspéc21'!J$17),IF(AND('1C TSspéc21'!$B$12&lt;&gt;"",$K$2="Pôle",'1C TSspéc21'!$C$12="NON"),(('1C TSspéc21'!J$26+'1C TSspéc21'!J$27+'1C TSspéc21'!J$28)/'1C TSspéc21'!J$30),IF(AND('1C TSspéc21'!$B$12&lt;&gt;"",$K$2&lt;&gt;"Pôle"),0))))</f>
        <v>0</v>
      </c>
      <c r="N1292" s="557">
        <f>IF(AND('1C TSspéc21'!$B$12&lt;&gt;0,'1C TSspéc21'!$J$30&lt;&gt;0),L1292+M1292,0)</f>
        <v>0</v>
      </c>
      <c r="O1292" s="542" t="str">
        <f>IF(AND('1C TSspéc21'!$J$17&lt;&gt;0,'1C TSspéc21'!$C$12="OUI"),'1C TSspéc21'!$J$35/'1C TSspéc21'!$J$17,"")</f>
        <v/>
      </c>
      <c r="P1292" s="543" t="str">
        <f>IF(AND('1C TSspéc21'!$J$17&lt;&gt;0,'1C TSspéc21'!$C$12="OUI"),'1C TSspéc21'!$J$36/'1C TSspéc21'!$J$17,"")</f>
        <v/>
      </c>
      <c r="Q1292" s="543" t="str">
        <f>IF(AND('1C TSspéc21'!$J$17&lt;&gt;0,'1C TSspéc21'!$C$12="OUI"),'1C TSspéc21'!$J$37/'1C TSspéc21'!$J$17,"")</f>
        <v/>
      </c>
      <c r="R1292" s="543" t="str">
        <f>IF(AND('1C TSspéc21'!$J$17&lt;&gt;0,'1C TSspéc21'!$C$12="OUI"),'1C TSspéc21'!$J$38/'1C TSspéc21'!$J$17,"")</f>
        <v/>
      </c>
      <c r="S1292" s="543" t="str">
        <f>IF(AND('1C TSspéc21'!$J$17&lt;&gt;0,'1C TSspéc21'!$C$12="OUI"),'1C TSspéc21'!$J$39/'1C TSspéc21'!$J$17,"")</f>
        <v/>
      </c>
      <c r="T1292" s="543" t="str">
        <f>IF(AND('1C TSspéc21'!$J$17&lt;&gt;0,'1C TSspéc21'!$C$12="OUI"),'1C TSspéc21'!$J$40/'1C TSspéc21'!$J$17,"")</f>
        <v/>
      </c>
      <c r="U1292" s="543" t="str">
        <f>IF(AND('1C TSspéc21'!$J$17&lt;&gt;0,'1C TSspéc21'!$C$12="OUI"),'1C TSspéc21'!$J$41/'1C TSspéc21'!$J$17,"")</f>
        <v/>
      </c>
      <c r="V1292" s="543" t="str">
        <f>IF(AND('1C TSspéc21'!$J$17&lt;&gt;0,'1C TSspéc21'!$C$12="OUI"),'1C TSspéc21'!$J$42/'1C TSspéc21'!$J$17,"")</f>
        <v/>
      </c>
      <c r="W1292" s="543" t="str">
        <f>IF(AND('1C TSspéc21'!$J$17&lt;&gt;0,'1C TSspéc21'!$C$12="OUI"),'1C TSspéc21'!$J$43/'1C TSspéc21'!$J$17,"")</f>
        <v/>
      </c>
      <c r="X1292" s="543" t="str">
        <f>IF(AND('1C TSspéc21'!$J$17&lt;&gt;0,'1C TSspéc21'!$C$12="OUI"),'1C TSspéc21'!$J$44/'1C TSspéc21'!$J$17,"")</f>
        <v/>
      </c>
      <c r="Y1292" s="543" t="str">
        <f>IF(AND('1C TSspéc21'!$J$17&lt;&gt;0,'1C TSspéc21'!$C$12="OUI"),'1C TSspéc21'!$J$45/'1C TSspéc21'!$J$17,"")</f>
        <v/>
      </c>
      <c r="Z1292" s="543" t="str">
        <f>IF(AND('1C TSspéc21'!$J$17&lt;&gt;0,'1C TSspéc21'!$C$12="OUI"),'1C TSspéc21'!$J$46/'1C TSspéc21'!$J$17,"")</f>
        <v/>
      </c>
      <c r="AA1292" s="543" t="str">
        <f>IF(AND('1C TSspéc21'!$J$17&lt;&gt;0,'1C TSspéc21'!$C$12="OUI"),'1C TSspéc21'!$J$47/'1C TSspéc21'!$J$17,"")</f>
        <v/>
      </c>
      <c r="AB1292" s="543" t="str">
        <f>IF(AND('1C TSspéc21'!$J$17&lt;&gt;0,'1C TSspéc21'!$C$12="OUI"),'1C TSspéc21'!$J$48/'1C TSspéc21'!$J$17,"")</f>
        <v/>
      </c>
      <c r="AC1292" s="543" t="str">
        <f>IF(AND('1C TSspéc21'!$J$17&lt;&gt;0,'1C TSspéc21'!$C$12="OUI"),'1C TSspéc21'!$J$49/'1C TSspéc21'!$J$17,"")</f>
        <v/>
      </c>
      <c r="AD1292" s="543" t="str">
        <f>IF(AND('1C TSspéc21'!$J$17&lt;&gt;0,'1C TSspéc21'!$C$12="OUI"),'1C TSspéc21'!$J$50/'1C TSspéc21'!$J$17,"")</f>
        <v/>
      </c>
      <c r="AE1292" s="543" t="str">
        <f>IF(AND('1C TSspéc21'!$J$17&lt;&gt;0,'1C TSspéc21'!$C$12="OUI"),'1C TSspéc21'!$J$51/'1C TSspéc21'!$J$17,"")</f>
        <v/>
      </c>
      <c r="AF1292" s="543" t="str">
        <f>IF(AND('1C TSspéc21'!$J$17&lt;&gt;0,'1C TSspéc21'!$C$12="OUI"),'1C TSspéc21'!$J$52/'1C TSspéc21'!$J$17,"")</f>
        <v/>
      </c>
      <c r="AG1292" s="543" t="str">
        <f>IF(AND('1C TSspéc21'!$J$17&lt;&gt;0,'1C TSspéc21'!$C$12="OUI"),'1C TSspéc21'!$J$53/'1C TSspéc21'!$J$17,"")</f>
        <v/>
      </c>
      <c r="AH1292" s="543" t="str">
        <f>IF(AND('1C TSspéc21'!$J$17&lt;&gt;0,'1C TSspéc21'!$C$12="OUI"),'1C TSspéc21'!$J$54/'1C TSspéc21'!$J$17,"")</f>
        <v/>
      </c>
      <c r="AI1292" s="543" t="str">
        <f>IF(AND('1C TSspéc21'!$J$17&lt;&gt;0,'1C TSspéc21'!$C$12="OUI"),'1C TSspéc21'!$J$55/'1C TSspéc21'!$J$17,"")</f>
        <v/>
      </c>
      <c r="AJ1292" s="543" t="str">
        <f>IF(AND('1C TSspéc21'!$J$17&lt;&gt;0,'1C TSspéc21'!$C$12="OUI"),'1C TSspéc21'!$J$56/'1C TSspéc21'!$J$17,"")</f>
        <v/>
      </c>
      <c r="AK1292" s="543" t="str">
        <f>IF(AND('1C TSspéc21'!$J$17&lt;&gt;0,'1C TSspéc21'!$C$12="OUI"),'1C TSspéc21'!$J$57/'1C TSspéc21'!$J$17,"")</f>
        <v/>
      </c>
      <c r="AL1292" s="72">
        <f>IF(AND('1C TSspéc21'!$J$17&lt;&gt;0,'1C TSspéc21'!$C$12="OUI"),N1292+AK1292,N1292)</f>
        <v>0</v>
      </c>
      <c r="AM1292" s="417">
        <f t="shared" si="336"/>
        <v>0</v>
      </c>
      <c r="AN1292" s="417">
        <f t="shared" si="337"/>
        <v>0</v>
      </c>
      <c r="AO1292" s="418" t="str">
        <f>IF(AND('1C TSspéc21'!$J$17&lt;&gt;0,'1C TSspéc21'!$J$30&lt;&gt;0),AM1292+AN1292,"")</f>
        <v/>
      </c>
      <c r="AP1292" s="573" t="str">
        <f>IF(AND('1C TSspéc21'!$J$17&lt;&gt;0,'1C TSspéc21'!$J$30&lt;&gt;0),AM1292-AR1292,"")</f>
        <v/>
      </c>
      <c r="AQ1292" s="583">
        <f t="shared" si="338"/>
        <v>0</v>
      </c>
      <c r="AR1292" s="596"/>
      <c r="AS1292" s="102"/>
      <c r="AT1292" s="27" t="str">
        <f>IF(('1C TSspéc21'!J$17*FICHE!$C$14&lt;J1292),"Forfait limité à "&amp;FICHE!$C$14&amp;"€/jour","")</f>
        <v/>
      </c>
      <c r="AU1292" s="592"/>
      <c r="AV1292" s="824"/>
      <c r="AW1292" s="824"/>
      <c r="AX1292" s="824"/>
      <c r="AY1292" s="824"/>
      <c r="AZ1292" s="824"/>
      <c r="BA1292" s="767"/>
      <c r="BB1292" s="767"/>
      <c r="BC1292" s="767"/>
      <c r="BD1292" s="767"/>
      <c r="BE1292" s="767"/>
      <c r="BF1292" s="767"/>
      <c r="BG1292" s="767"/>
      <c r="BH1292" s="767"/>
      <c r="BI1292" s="767"/>
      <c r="BJ1292" s="767"/>
      <c r="BK1292" s="767"/>
      <c r="BL1292" s="767"/>
      <c r="BM1292" s="767"/>
      <c r="BN1292" s="767"/>
      <c r="BO1292" s="767"/>
      <c r="BP1292" s="767"/>
      <c r="BQ1292" s="767"/>
      <c r="BR1292" s="767"/>
      <c r="BS1292" s="767"/>
      <c r="BT1292" s="767"/>
      <c r="BU1292" s="767"/>
      <c r="BV1292" s="767"/>
      <c r="BW1292" s="767"/>
      <c r="BX1292" s="767"/>
      <c r="BY1292" s="767"/>
      <c r="BZ1292" s="767"/>
      <c r="CA1292" s="767"/>
      <c r="CB1292" s="767"/>
      <c r="CC1292" s="767"/>
      <c r="CD1292" s="767"/>
      <c r="CE1292" s="767"/>
      <c r="CF1292" s="767"/>
      <c r="CG1292" s="767"/>
      <c r="CH1292" s="767"/>
      <c r="CI1292" s="767"/>
      <c r="CJ1292" s="767"/>
      <c r="CK1292" s="767"/>
      <c r="CL1292" s="767"/>
      <c r="CM1292" s="767"/>
      <c r="CN1292" s="767"/>
      <c r="CO1292" s="767"/>
      <c r="CP1292" s="767"/>
      <c r="CQ1292" s="767"/>
      <c r="CR1292" s="767"/>
      <c r="CS1292" s="767"/>
      <c r="CT1292" s="767"/>
      <c r="CU1292" s="767"/>
      <c r="CV1292" s="767"/>
      <c r="CW1292" s="767"/>
      <c r="CX1292" s="767"/>
      <c r="CY1292" s="767"/>
      <c r="CZ1292" s="767"/>
      <c r="DA1292" s="767"/>
      <c r="DB1292" s="767"/>
      <c r="DC1292" s="767"/>
      <c r="DD1292" s="767"/>
      <c r="DE1292" s="767"/>
      <c r="DF1292" s="767"/>
      <c r="DG1292" s="767"/>
      <c r="DH1292" s="767"/>
      <c r="DI1292" s="767"/>
      <c r="DJ1292" s="767"/>
      <c r="DK1292" s="767"/>
      <c r="DL1292" s="767"/>
      <c r="DM1292" s="767"/>
      <c r="DN1292" s="767"/>
      <c r="DO1292" s="767"/>
      <c r="DP1292" s="767"/>
      <c r="DQ1292" s="767"/>
      <c r="DR1292" s="767"/>
      <c r="DS1292" s="767"/>
      <c r="DT1292" s="767"/>
      <c r="DU1292" s="767"/>
      <c r="DV1292" s="767"/>
      <c r="DW1292" s="767"/>
      <c r="DX1292" s="767"/>
      <c r="DY1292" s="767"/>
      <c r="DZ1292" s="767"/>
      <c r="EA1292" s="767"/>
      <c r="EB1292" s="767"/>
      <c r="EC1292" s="767"/>
      <c r="ED1292" s="767"/>
      <c r="EE1292" s="767"/>
      <c r="EF1292" s="767"/>
      <c r="EG1292" s="767"/>
      <c r="EH1292" s="767"/>
      <c r="EI1292" s="767"/>
      <c r="EJ1292" s="767"/>
      <c r="EK1292" s="767"/>
      <c r="EL1292" s="767"/>
      <c r="EM1292" s="767"/>
      <c r="EN1292" s="767"/>
      <c r="EO1292" s="767"/>
      <c r="EP1292" s="767"/>
      <c r="EQ1292" s="767"/>
      <c r="ER1292" s="767"/>
      <c r="ES1292" s="767"/>
      <c r="ET1292" s="767"/>
      <c r="EU1292" s="767"/>
      <c r="EV1292" s="767"/>
      <c r="EW1292" s="767"/>
      <c r="EX1292" s="767"/>
      <c r="EY1292" s="767"/>
      <c r="EZ1292" s="767"/>
      <c r="FA1292" s="767"/>
      <c r="FB1292" s="767"/>
      <c r="FC1292" s="767"/>
      <c r="FD1292" s="767"/>
      <c r="FE1292" s="767"/>
      <c r="FF1292" s="767"/>
      <c r="FG1292" s="767"/>
      <c r="FH1292" s="767"/>
      <c r="FI1292" s="767"/>
      <c r="FJ1292" s="767"/>
      <c r="FK1292" s="767"/>
      <c r="FL1292" s="767"/>
      <c r="FM1292" s="767"/>
      <c r="FN1292" s="767"/>
      <c r="FO1292" s="767"/>
      <c r="FP1292" s="767"/>
      <c r="FQ1292" s="767"/>
      <c r="FR1292" s="767"/>
      <c r="FS1292" s="767"/>
      <c r="FT1292" s="767"/>
      <c r="FU1292" s="767"/>
      <c r="FV1292" s="767"/>
      <c r="FW1292" s="767"/>
      <c r="FX1292" s="767"/>
      <c r="FY1292" s="767"/>
      <c r="FZ1292" s="767"/>
      <c r="GA1292" s="767"/>
      <c r="GB1292" s="767"/>
      <c r="GC1292" s="767"/>
      <c r="GD1292" s="767"/>
      <c r="GE1292" s="767"/>
      <c r="GF1292" s="767"/>
      <c r="GG1292" s="767"/>
      <c r="GH1292" s="767"/>
      <c r="GI1292" s="767"/>
      <c r="GJ1292" s="767"/>
      <c r="GK1292" s="767"/>
      <c r="GL1292" s="767"/>
      <c r="GM1292" s="767"/>
      <c r="GN1292" s="767"/>
      <c r="GO1292" s="767"/>
      <c r="GP1292" s="767"/>
      <c r="GQ1292" s="767"/>
      <c r="GR1292" s="767"/>
      <c r="GS1292" s="767"/>
      <c r="GT1292" s="767"/>
      <c r="GU1292" s="767"/>
      <c r="GV1292" s="767"/>
      <c r="GW1292" s="767"/>
      <c r="GX1292" s="767"/>
      <c r="GY1292" s="767"/>
      <c r="GZ1292" s="767"/>
      <c r="HA1292" s="767"/>
      <c r="HB1292" s="767"/>
      <c r="HC1292" s="767"/>
    </row>
    <row r="1293" spans="1:211" s="864" customFormat="1" ht="13.9" hidden="1" customHeight="1">
      <c r="A1293" s="307"/>
      <c r="B1293" s="351"/>
      <c r="C1293" s="971" t="str">
        <f>IF('1C TSspéc21'!K$17&lt;&gt;0,'1C TSspéc21'!$B$12,"")</f>
        <v/>
      </c>
      <c r="D1293" s="972"/>
      <c r="E1293" s="973"/>
      <c r="F1293" s="93">
        <f>IF(AND($C1293='1C TSspéc21'!$B$12,'1C TSspéc21'!$B$16="spécifiques",'1C TSspéc21'!$K$17&lt;&gt;""),'1C TSspéc21'!$K$21,"")</f>
        <v>0</v>
      </c>
      <c r="G1293" s="863"/>
      <c r="H1293" s="745">
        <v>0.21</v>
      </c>
      <c r="I1293" s="747">
        <v>1</v>
      </c>
      <c r="J1293" s="312"/>
      <c r="K1293" s="680">
        <f t="shared" si="335"/>
        <v>0</v>
      </c>
      <c r="L1293" s="556">
        <f>IF(OR('1C TSspéc21'!$B$12="",'1C TSspéc21'!K$30=0),0,IF(AND('1C TSspéc21'!$B$12&lt;&gt;"",$K$2="Pôle",'1C TSspéc21'!$C$12="OUI"),(('1C TSspéc21'!K$22+'1C TSspéc21'!K$23+'1C TSspéc21'!K$24+'1C TSspéc21'!K$25+'1C TSspéc21'!K$29)/'1C TSspéc21'!K$17),IF(AND('1C TSspéc21'!$B$12&lt;&gt;"",$K$2="Pôle",'1C TSspéc21'!$C$12="NON"),(('1C TSspéc21'!K$22+'1C TSspéc21'!K$23+'1C TSspéc21'!K$24+'1C TSspéc21'!K$25+'1C TSspéc21'!K$29)/'1C TSspéc21'!K$30),IF(AND('1C TSspéc21'!$B$12&lt;&gt;"",$K$2&lt;&gt;"Pôle",'1C TSspéc21'!$C$12="OUI"),(('1C TSspéc21'!K$22+'1C TSspéc21'!K$23+'1C TSspéc21'!K$24+'1C TSspéc21'!K$25+'1C TSspéc21'!K$26+'1C TSspéc21'!K$27+'1C TSspéc21'!K$28+'1C TSspéc21'!K$29)/'1C TSspéc21'!K$17),IF(AND('1C TSspéc21'!$B$12&lt;&gt;"",$K$2&lt;&gt;"Pôle",'1C TSspéc21'!$C$12="NON"),(('1C TSspéc21'!K$22+'1C TSspéc21'!K$23+'1C TSspéc21'!K$24+'1C TSspéc21'!K$25+'1C TSspéc21'!K$26+'1C TSspéc21'!K$27+'1C TSspéc21'!K$28+'1C TSspéc21'!K$29)/'1C TSspéc21'!K$30))))))</f>
        <v>0</v>
      </c>
      <c r="M1293" s="556">
        <f>IF(OR('1C TSspéc21'!$B$12="",'1C TSspéc21'!K$30=0),0,IF(AND('1C TSspéc21'!$B$12&lt;&gt;"",$K$2="Pôle",'1C TSspéc21'!$C$12="OUI"),(('1C TSspéc21'!K$26+'1C TSspéc21'!K$27+'1C TSspéc21'!K$28)/'1C TSspéc21'!K$17),IF(AND('1C TSspéc21'!$B$12&lt;&gt;"",$K$2="Pôle",'1C TSspéc21'!$C$12="NON"),(('1C TSspéc21'!K$26+'1C TSspéc21'!K$27+'1C TSspéc21'!K$28)/'1C TSspéc21'!K$30),IF(AND('1C TSspéc21'!$B$12&lt;&gt;"",$K$2&lt;&gt;"Pôle"),0))))</f>
        <v>0</v>
      </c>
      <c r="N1293" s="557">
        <f>IF(AND('1C TSspéc21'!$B$12&lt;&gt;0,'1C TSspéc21'!$K$30&lt;&gt;0),L1293+M1293,0)</f>
        <v>0</v>
      </c>
      <c r="O1293" s="542" t="str">
        <f>IF(AND('1C TSspéc21'!$K$17&lt;&gt;0,'1C TSspéc21'!$C$12="OUI"),'1C TSspéc21'!$K$35/'1C TSspéc21'!$K$17,"")</f>
        <v/>
      </c>
      <c r="P1293" s="543" t="str">
        <f>IF(AND('1C TSspéc21'!$K$17&lt;&gt;0,'1C TSspéc21'!$C$12="OUI"),'1C TSspéc21'!$K$36/'1C TSspéc21'!$K$17,"")</f>
        <v/>
      </c>
      <c r="Q1293" s="543" t="str">
        <f>IF(AND('1C TSspéc21'!$K$17&lt;&gt;0,'1C TSspéc21'!$C$12="OUI"),'1C TSspéc21'!$K$37/'1C TSspéc21'!$K$17,"")</f>
        <v/>
      </c>
      <c r="R1293" s="543" t="str">
        <f>IF(AND('1C TSspéc21'!$K$17&lt;&gt;0,'1C TSspéc21'!$C$12="OUI"),'1C TSspéc21'!$K$38/'1C TSspéc21'!$K$17,"")</f>
        <v/>
      </c>
      <c r="S1293" s="543" t="str">
        <f>IF(AND('1C TSspéc21'!$K$17&lt;&gt;0,'1C TSspéc21'!$C$12="OUI"),'1C TSspéc21'!$K$39/'1C TSspéc21'!$K$17,"")</f>
        <v/>
      </c>
      <c r="T1293" s="543" t="str">
        <f>IF(AND('1C TSspéc21'!$K$17&lt;&gt;0,'1C TSspéc21'!$C$12="OUI"),'1C TSspéc21'!$K$40/'1C TSspéc21'!$K$17,"")</f>
        <v/>
      </c>
      <c r="U1293" s="543" t="str">
        <f>IF(AND('1C TSspéc21'!$K$17&lt;&gt;0,'1C TSspéc21'!$C$12="OUI"),'1C TSspéc21'!$K$41/'1C TSspéc21'!$K$17,"")</f>
        <v/>
      </c>
      <c r="V1293" s="543" t="str">
        <f>IF(AND('1C TSspéc21'!$K$17&lt;&gt;0,'1C TSspéc21'!$C$12="OUI"),'1C TSspéc21'!$K$42/'1C TSspéc21'!$K$17,"")</f>
        <v/>
      </c>
      <c r="W1293" s="543" t="str">
        <f>IF(AND('1C TSspéc21'!$K$17&lt;&gt;0,'1C TSspéc21'!$C$12="OUI"),'1C TSspéc21'!$K$43/'1C TSspéc21'!$K$17,"")</f>
        <v/>
      </c>
      <c r="X1293" s="543" t="str">
        <f>IF(AND('1C TSspéc21'!$K$17&lt;&gt;0,'1C TSspéc21'!$C$12="OUI"),'1C TSspéc21'!$K$44/'1C TSspéc21'!$K$17,"")</f>
        <v/>
      </c>
      <c r="Y1293" s="543" t="str">
        <f>IF(AND('1C TSspéc21'!$K$17&lt;&gt;0,'1C TSspéc21'!$C$12="OUI"),'1C TSspéc21'!$K$45/'1C TSspéc21'!$K$17,"")</f>
        <v/>
      </c>
      <c r="Z1293" s="543" t="str">
        <f>IF(AND('1C TSspéc21'!$K$17&lt;&gt;0,'1C TSspéc21'!$C$12="OUI"),'1C TSspéc21'!$K$46/'1C TSspéc21'!$K$17,"")</f>
        <v/>
      </c>
      <c r="AA1293" s="543" t="str">
        <f>IF(AND('1C TSspéc21'!$K$17&lt;&gt;0,'1C TSspéc21'!$C$12="OUI"),'1C TSspéc21'!$K$47/'1C TSspéc21'!$K$17,"")</f>
        <v/>
      </c>
      <c r="AB1293" s="543" t="str">
        <f>IF(AND('1C TSspéc21'!$K$17&lt;&gt;0,'1C TSspéc21'!$C$12="OUI"),'1C TSspéc21'!$K$48/'1C TSspéc21'!$K$17,"")</f>
        <v/>
      </c>
      <c r="AC1293" s="543" t="str">
        <f>IF(AND('1C TSspéc21'!$K$17&lt;&gt;0,'1C TSspéc21'!$C$12="OUI"),'1C TSspéc21'!$K$49/'1C TSspéc21'!$K$17,"")</f>
        <v/>
      </c>
      <c r="AD1293" s="543" t="str">
        <f>IF(AND('1C TSspéc21'!$K$17&lt;&gt;0,'1C TSspéc21'!$C$12="OUI"),'1C TSspéc21'!$K$50/'1C TSspéc21'!$K$17,"")</f>
        <v/>
      </c>
      <c r="AE1293" s="543" t="str">
        <f>IF(AND('1C TSspéc21'!$K$17&lt;&gt;0,'1C TSspéc21'!$C$12="OUI"),'1C TSspéc21'!$K$51/'1C TSspéc21'!$K$17,"")</f>
        <v/>
      </c>
      <c r="AF1293" s="543" t="str">
        <f>IF(AND('1C TSspéc21'!$K$17&lt;&gt;0,'1C TSspéc21'!$C$12="OUI"),'1C TSspéc21'!$K$52/'1C TSspéc21'!$K$17,"")</f>
        <v/>
      </c>
      <c r="AG1293" s="543" t="str">
        <f>IF(AND('1C TSspéc21'!$K$17&lt;&gt;0,'1C TSspéc21'!$C$12="OUI"),'1C TSspéc21'!$K$53/'1C TSspéc21'!$K$17,"")</f>
        <v/>
      </c>
      <c r="AH1293" s="543" t="str">
        <f>IF(AND('1C TSspéc21'!$K$17&lt;&gt;0,'1C TSspéc21'!$C$12="OUI"),'1C TSspéc21'!$K$54/'1C TSspéc21'!$K$17,"")</f>
        <v/>
      </c>
      <c r="AI1293" s="543" t="str">
        <f>IF(AND('1C TSspéc21'!$K$17&lt;&gt;0,'1C TSspéc21'!$C$12="OUI"),'1C TSspéc21'!$K$55/'1C TSspéc21'!$K$17,"")</f>
        <v/>
      </c>
      <c r="AJ1293" s="543" t="str">
        <f>IF(AND('1C TSspéc21'!$K$17&lt;&gt;0,'1C TSspéc21'!$C$12="OUI"),'1C TSspéc21'!$K$56/'1C TSspéc21'!$K$17,"")</f>
        <v/>
      </c>
      <c r="AK1293" s="543" t="str">
        <f>IF(AND('1C TSspéc21'!$K$17&lt;&gt;0,'1C TSspéc21'!$C$12="OUI"),'1C TSspéc21'!$K$57/'1C TSspéc21'!$K$17,"")</f>
        <v/>
      </c>
      <c r="AL1293" s="72">
        <f>IF(AND('1C TSspéc21'!$K$17&lt;&gt;0,'1C TSspéc21'!$C$12="OUI"),N1293+AK1293,N1293)</f>
        <v>0</v>
      </c>
      <c r="AM1293" s="417">
        <f t="shared" si="336"/>
        <v>0</v>
      </c>
      <c r="AN1293" s="417">
        <f t="shared" si="337"/>
        <v>0</v>
      </c>
      <c r="AO1293" s="418" t="str">
        <f>IF(AND('1C TSspéc21'!$K$17&lt;&gt;0,'1C TSspéc21'!$K$30&lt;&gt;0),AM1293+AN1293,"")</f>
        <v/>
      </c>
      <c r="AP1293" s="573" t="str">
        <f>IF(AND('1C TSspéc21'!$K$17&lt;&gt;0,'1C TSspéc21'!$K$30&lt;&gt;0),AM1293-AR1293,"")</f>
        <v/>
      </c>
      <c r="AQ1293" s="583">
        <f t="shared" si="338"/>
        <v>0</v>
      </c>
      <c r="AR1293" s="596"/>
      <c r="AS1293" s="102"/>
      <c r="AT1293" s="27" t="str">
        <f>IF(('1C TSspéc21'!K$17*FICHE!$C$14&lt;J1293),"Forfait limité à "&amp;FICHE!$C$14&amp;"€/jour","")</f>
        <v/>
      </c>
      <c r="AU1293" s="592"/>
      <c r="AV1293" s="824"/>
      <c r="AW1293" s="824"/>
      <c r="AX1293" s="824"/>
      <c r="AY1293" s="824"/>
      <c r="AZ1293" s="824"/>
      <c r="BA1293" s="767"/>
      <c r="BB1293" s="767"/>
      <c r="BC1293" s="767"/>
      <c r="BD1293" s="767"/>
      <c r="BE1293" s="767"/>
      <c r="BF1293" s="767"/>
      <c r="BG1293" s="767"/>
      <c r="BH1293" s="767"/>
      <c r="BI1293" s="767"/>
      <c r="BJ1293" s="767"/>
      <c r="BK1293" s="767"/>
      <c r="BL1293" s="767"/>
      <c r="BM1293" s="767"/>
      <c r="BN1293" s="767"/>
      <c r="BO1293" s="767"/>
      <c r="BP1293" s="767"/>
      <c r="BQ1293" s="767"/>
      <c r="BR1293" s="767"/>
      <c r="BS1293" s="767"/>
      <c r="BT1293" s="767"/>
      <c r="BU1293" s="767"/>
      <c r="BV1293" s="767"/>
      <c r="BW1293" s="767"/>
      <c r="BX1293" s="767"/>
      <c r="BY1293" s="767"/>
      <c r="BZ1293" s="767"/>
      <c r="CA1293" s="767"/>
      <c r="CB1293" s="767"/>
      <c r="CC1293" s="767"/>
      <c r="CD1293" s="767"/>
      <c r="CE1293" s="767"/>
      <c r="CF1293" s="767"/>
      <c r="CG1293" s="767"/>
      <c r="CH1293" s="767"/>
      <c r="CI1293" s="767"/>
      <c r="CJ1293" s="767"/>
      <c r="CK1293" s="767"/>
      <c r="CL1293" s="767"/>
      <c r="CM1293" s="767"/>
      <c r="CN1293" s="767"/>
      <c r="CO1293" s="767"/>
      <c r="CP1293" s="767"/>
      <c r="CQ1293" s="767"/>
      <c r="CR1293" s="767"/>
      <c r="CS1293" s="767"/>
      <c r="CT1293" s="767"/>
      <c r="CU1293" s="767"/>
      <c r="CV1293" s="767"/>
      <c r="CW1293" s="767"/>
      <c r="CX1293" s="767"/>
      <c r="CY1293" s="767"/>
      <c r="CZ1293" s="767"/>
      <c r="DA1293" s="767"/>
      <c r="DB1293" s="767"/>
      <c r="DC1293" s="767"/>
      <c r="DD1293" s="767"/>
      <c r="DE1293" s="767"/>
      <c r="DF1293" s="767"/>
      <c r="DG1293" s="767"/>
      <c r="DH1293" s="767"/>
      <c r="DI1293" s="767"/>
      <c r="DJ1293" s="767"/>
      <c r="DK1293" s="767"/>
      <c r="DL1293" s="767"/>
      <c r="DM1293" s="767"/>
      <c r="DN1293" s="767"/>
      <c r="DO1293" s="767"/>
      <c r="DP1293" s="767"/>
      <c r="DQ1293" s="767"/>
      <c r="DR1293" s="767"/>
      <c r="DS1293" s="767"/>
      <c r="DT1293" s="767"/>
      <c r="DU1293" s="767"/>
      <c r="DV1293" s="767"/>
      <c r="DW1293" s="767"/>
      <c r="DX1293" s="767"/>
      <c r="DY1293" s="767"/>
      <c r="DZ1293" s="767"/>
      <c r="EA1293" s="767"/>
      <c r="EB1293" s="767"/>
      <c r="EC1293" s="767"/>
      <c r="ED1293" s="767"/>
      <c r="EE1293" s="767"/>
      <c r="EF1293" s="767"/>
      <c r="EG1293" s="767"/>
      <c r="EH1293" s="767"/>
      <c r="EI1293" s="767"/>
      <c r="EJ1293" s="767"/>
      <c r="EK1293" s="767"/>
      <c r="EL1293" s="767"/>
      <c r="EM1293" s="767"/>
      <c r="EN1293" s="767"/>
      <c r="EO1293" s="767"/>
      <c r="EP1293" s="767"/>
      <c r="EQ1293" s="767"/>
      <c r="ER1293" s="767"/>
      <c r="ES1293" s="767"/>
      <c r="ET1293" s="767"/>
      <c r="EU1293" s="767"/>
      <c r="EV1293" s="767"/>
      <c r="EW1293" s="767"/>
      <c r="EX1293" s="767"/>
      <c r="EY1293" s="767"/>
      <c r="EZ1293" s="767"/>
      <c r="FA1293" s="767"/>
      <c r="FB1293" s="767"/>
      <c r="FC1293" s="767"/>
      <c r="FD1293" s="767"/>
      <c r="FE1293" s="767"/>
      <c r="FF1293" s="767"/>
      <c r="FG1293" s="767"/>
      <c r="FH1293" s="767"/>
      <c r="FI1293" s="767"/>
      <c r="FJ1293" s="767"/>
      <c r="FK1293" s="767"/>
      <c r="FL1293" s="767"/>
      <c r="FM1293" s="767"/>
      <c r="FN1293" s="767"/>
      <c r="FO1293" s="767"/>
      <c r="FP1293" s="767"/>
      <c r="FQ1293" s="767"/>
      <c r="FR1293" s="767"/>
      <c r="FS1293" s="767"/>
      <c r="FT1293" s="767"/>
      <c r="FU1293" s="767"/>
      <c r="FV1293" s="767"/>
      <c r="FW1293" s="767"/>
      <c r="FX1293" s="767"/>
      <c r="FY1293" s="767"/>
      <c r="FZ1293" s="767"/>
      <c r="GA1293" s="767"/>
      <c r="GB1293" s="767"/>
      <c r="GC1293" s="767"/>
      <c r="GD1293" s="767"/>
      <c r="GE1293" s="767"/>
      <c r="GF1293" s="767"/>
      <c r="GG1293" s="767"/>
      <c r="GH1293" s="767"/>
      <c r="GI1293" s="767"/>
      <c r="GJ1293" s="767"/>
      <c r="GK1293" s="767"/>
      <c r="GL1293" s="767"/>
      <c r="GM1293" s="767"/>
      <c r="GN1293" s="767"/>
      <c r="GO1293" s="767"/>
      <c r="GP1293" s="767"/>
      <c r="GQ1293" s="767"/>
      <c r="GR1293" s="767"/>
      <c r="GS1293" s="767"/>
      <c r="GT1293" s="767"/>
      <c r="GU1293" s="767"/>
      <c r="GV1293" s="767"/>
      <c r="GW1293" s="767"/>
      <c r="GX1293" s="767"/>
      <c r="GY1293" s="767"/>
      <c r="GZ1293" s="767"/>
      <c r="HA1293" s="767"/>
      <c r="HB1293" s="767"/>
      <c r="HC1293" s="767"/>
    </row>
    <row r="1294" spans="1:211" s="864" customFormat="1" ht="13.9" hidden="1" customHeight="1">
      <c r="A1294" s="307"/>
      <c r="B1294" s="351"/>
      <c r="C1294" s="971" t="str">
        <f>IF('1C TSspéc21'!L$17&lt;&gt;0,'1C TSspéc21'!$B$12,"")</f>
        <v/>
      </c>
      <c r="D1294" s="972"/>
      <c r="E1294" s="973"/>
      <c r="F1294" s="93">
        <f>IF(AND($C1294='1C TSspéc21'!$B$12,'1C TSspéc21'!$B$16="spécifiques",'1C TSspéc21'!$L$17&lt;&gt;""),'1C TSspéc21'!$L$21,"")</f>
        <v>0</v>
      </c>
      <c r="G1294" s="863"/>
      <c r="H1294" s="745">
        <v>0.21</v>
      </c>
      <c r="I1294" s="747">
        <v>1</v>
      </c>
      <c r="J1294" s="312"/>
      <c r="K1294" s="680">
        <f t="shared" si="335"/>
        <v>0</v>
      </c>
      <c r="L1294" s="556">
        <f>IF(OR('1C TSspéc21'!$B$12="",'1C TSspéc21'!L$30=0),0,IF(AND('1C TSspéc21'!$B$12&lt;&gt;"",$K$2="Pôle",'1C TSspéc21'!$C$12="OUI"),(('1C TSspéc21'!L$22+'1C TSspéc21'!L$23+'1C TSspéc21'!L$24+'1C TSspéc21'!L$25+'1C TSspéc21'!L$29)/'1C TSspéc21'!L$17),IF(AND('1C TSspéc21'!$B$12&lt;&gt;"",$K$2="Pôle",'1C TSspéc21'!$C$12="NON"),(('1C TSspéc21'!L$22+'1C TSspéc21'!L$23+'1C TSspéc21'!L$24+'1C TSspéc21'!L$25+'1C TSspéc21'!L$29)/'1C TSspéc21'!L$30),IF(AND('1C TSspéc21'!$B$12&lt;&gt;"",$K$2&lt;&gt;"Pôle",'1C TSspéc21'!$C$12="OUI"),(('1C TSspéc21'!L$22+'1C TSspéc21'!L$23+'1C TSspéc21'!L$24+'1C TSspéc21'!L$25+'1C TSspéc21'!L$26+'1C TSspéc21'!L$27+'1C TSspéc21'!L$28+'1C TSspéc21'!L$29)/'1C TSspéc21'!L$17),IF(AND('1C TSspéc21'!$B$12&lt;&gt;"",$K$2&lt;&gt;"Pôle",'1C TSspéc21'!$C$12="NON"),(('1C TSspéc21'!L$22+'1C TSspéc21'!L$23+'1C TSspéc21'!L$24+'1C TSspéc21'!L$25+'1C TSspéc21'!L$26+'1C TSspéc21'!L$27+'1C TSspéc21'!L$28+'1C TSspéc21'!L$29)/'1C TSspéc21'!L$30))))))</f>
        <v>0</v>
      </c>
      <c r="M1294" s="556">
        <f>IF(OR('1C TSspéc21'!$B$12="",'1C TSspéc21'!L$30=0),0,IF(AND('1C TSspéc21'!$B$12&lt;&gt;"",$K$2="Pôle",'1C TSspéc21'!$C$12="OUI"),(('1C TSspéc21'!L$26+'1C TSspéc21'!L$27+'1C TSspéc21'!L$28)/'1C TSspéc21'!L$17),IF(AND('1C TSspéc21'!$B$12&lt;&gt;"",$K$2="Pôle",'1C TSspéc21'!$C$12="NON"),(('1C TSspéc21'!L$26+'1C TSspéc21'!L$27+'1C TSspéc21'!L$28)/'1C TSspéc21'!L$30),IF(AND('1C TSspéc21'!$B$12&lt;&gt;"",$K$2&lt;&gt;"Pôle"),0))))</f>
        <v>0</v>
      </c>
      <c r="N1294" s="557">
        <f>IF(AND('1C TSspéc21'!$B$12&lt;&gt;0,'1C TSspéc21'!$L$30&lt;&gt;0),L1294+M1294,0)</f>
        <v>0</v>
      </c>
      <c r="O1294" s="542" t="str">
        <f>IF(AND('1C TSspéc21'!$L$17&lt;&gt;0,'1C TSspéc21'!$C$12="OUI"),'1C TSspéc21'!$L$35/'1C TSspéc21'!$L$17,"")</f>
        <v/>
      </c>
      <c r="P1294" s="543" t="str">
        <f>IF(AND('1C TSspéc21'!$L$17&lt;&gt;0,'1C TSspéc21'!$C$12="OUI"),'1C TSspéc21'!$L$36/'1C TSspéc21'!$L$17,"")</f>
        <v/>
      </c>
      <c r="Q1294" s="543" t="str">
        <f>IF(AND('1C TSspéc21'!$L$17&lt;&gt;0,'1C TSspéc21'!$C$12="OUI"),'1C TSspéc21'!$L$37/'1C TSspéc21'!$L$17,"")</f>
        <v/>
      </c>
      <c r="R1294" s="543" t="str">
        <f>IF(AND('1C TSspéc21'!$L$17&lt;&gt;0,'1C TSspéc21'!$C$12="OUI"),'1C TSspéc21'!$L$38/'1C TSspéc21'!$L$17,"")</f>
        <v/>
      </c>
      <c r="S1294" s="543" t="str">
        <f>IF(AND('1C TSspéc21'!$L$17&lt;&gt;0,'1C TSspéc21'!$C$12="OUI"),'1C TSspéc21'!$L$39/'1C TSspéc21'!$L$17,"")</f>
        <v/>
      </c>
      <c r="T1294" s="543" t="str">
        <f>IF(AND('1C TSspéc21'!$L$17&lt;&gt;0,'1C TSspéc21'!$C$12="OUI"),'1C TSspéc21'!$L$40/'1C TSspéc21'!$L$17,"")</f>
        <v/>
      </c>
      <c r="U1294" s="543" t="str">
        <f>IF(AND('1C TSspéc21'!$L$17&lt;&gt;0,'1C TSspéc21'!$C$12="OUI"),'1C TSspéc21'!$L$41/'1C TSspéc21'!$L$17,"")</f>
        <v/>
      </c>
      <c r="V1294" s="543" t="str">
        <f>IF(AND('1C TSspéc21'!$L$17&lt;&gt;0,'1C TSspéc21'!$C$12="OUI"),'1C TSspéc21'!$L$42/'1C TSspéc21'!$L$17,"")</f>
        <v/>
      </c>
      <c r="W1294" s="543" t="str">
        <f>IF(AND('1C TSspéc21'!$L$17&lt;&gt;0,'1C TSspéc21'!$C$12="OUI"),'1C TSspéc21'!$L$43/'1C TSspéc21'!$L$17,"")</f>
        <v/>
      </c>
      <c r="X1294" s="543" t="str">
        <f>IF(AND('1C TSspéc21'!$L$17&lt;&gt;0,'1C TSspéc21'!$C$12="OUI"),'1C TSspéc21'!$L$44/'1C TSspéc21'!$L$17,"")</f>
        <v/>
      </c>
      <c r="Y1294" s="543" t="str">
        <f>IF(AND('1C TSspéc21'!$L$17&lt;&gt;0,'1C TSspéc21'!$C$12="OUI"),'1C TSspéc21'!$L$45/'1C TSspéc21'!$L$17,"")</f>
        <v/>
      </c>
      <c r="Z1294" s="543" t="str">
        <f>IF(AND('1C TSspéc21'!$L$17&lt;&gt;0,'1C TSspéc21'!$C$12="OUI"),'1C TSspéc21'!$L$46/'1C TSspéc21'!$L$17,"")</f>
        <v/>
      </c>
      <c r="AA1294" s="543" t="str">
        <f>IF(AND('1C TSspéc21'!$L$17&lt;&gt;0,'1C TSspéc21'!$C$12="OUI"),'1C TSspéc21'!$L$47/'1C TSspéc21'!$L$17,"")</f>
        <v/>
      </c>
      <c r="AB1294" s="543" t="str">
        <f>IF(AND('1C TSspéc21'!$L$17&lt;&gt;0,'1C TSspéc21'!$C$12="OUI"),'1C TSspéc21'!$L$48/'1C TSspéc21'!$L$17,"")</f>
        <v/>
      </c>
      <c r="AC1294" s="543" t="str">
        <f>IF(AND('1C TSspéc21'!$L$17&lt;&gt;0,'1C TSspéc21'!$C$12="OUI"),'1C TSspéc21'!$L$49/'1C TSspéc21'!$L$17,"")</f>
        <v/>
      </c>
      <c r="AD1294" s="543" t="str">
        <f>IF(AND('1C TSspéc21'!$L$17&lt;&gt;0,'1C TSspéc21'!$C$12="OUI"),'1C TSspéc21'!$L$50/'1C TSspéc21'!$L$17,"")</f>
        <v/>
      </c>
      <c r="AE1294" s="543" t="str">
        <f>IF(AND('1C TSspéc21'!$L$17&lt;&gt;0,'1C TSspéc21'!$C$12="OUI"),'1C TSspéc21'!$L$51/'1C TSspéc21'!$L$17,"")</f>
        <v/>
      </c>
      <c r="AF1294" s="543" t="str">
        <f>IF(AND('1C TSspéc21'!$L$17&lt;&gt;0,'1C TSspéc21'!$C$12="OUI"),'1C TSspéc21'!$L$52/'1C TSspéc21'!$L$17,"")</f>
        <v/>
      </c>
      <c r="AG1294" s="543" t="str">
        <f>IF(AND('1C TSspéc21'!$L$17&lt;&gt;0,'1C TSspéc21'!$C$12="OUI"),'1C TSspéc21'!$L$53/'1C TSspéc21'!$L$17,"")</f>
        <v/>
      </c>
      <c r="AH1294" s="543" t="str">
        <f>IF(AND('1C TSspéc21'!$L$17&lt;&gt;0,'1C TSspéc21'!$C$12="OUI"),'1C TSspéc21'!$L$54/'1C TSspéc21'!$L$17,"")</f>
        <v/>
      </c>
      <c r="AI1294" s="543" t="str">
        <f>IF(AND('1C TSspéc21'!$L$17&lt;&gt;0,'1C TSspéc21'!$C$12="OUI"),'1C TSspéc21'!$L$55/'1C TSspéc21'!$L$17,"")</f>
        <v/>
      </c>
      <c r="AJ1294" s="543" t="str">
        <f>IF(AND('1C TSspéc21'!$L$17&lt;&gt;0,'1C TSspéc21'!$C$12="OUI"),'1C TSspéc21'!$L$56/'1C TSspéc21'!$L$17,"")</f>
        <v/>
      </c>
      <c r="AK1294" s="543" t="str">
        <f>IF(AND('1C TSspéc21'!$L$17&lt;&gt;0,'1C TSspéc21'!$C$12="OUI"),'1C TSspéc21'!$L$57/'1C TSspéc21'!$L$17,"")</f>
        <v/>
      </c>
      <c r="AL1294" s="72">
        <f>IF(AND('1C TSspéc21'!$L$17&lt;&gt;0,'1C TSspéc21'!$C$12="OUI"),N1294+AK1294,N1294)</f>
        <v>0</v>
      </c>
      <c r="AM1294" s="417">
        <f t="shared" si="336"/>
        <v>0</v>
      </c>
      <c r="AN1294" s="417">
        <f t="shared" si="337"/>
        <v>0</v>
      </c>
      <c r="AO1294" s="418" t="str">
        <f>IF(AND('1C TSspéc21'!$L$17&lt;&gt;0,'1C TSspéc21'!$L$30&lt;&gt;0),AM1294+AN1294,"")</f>
        <v/>
      </c>
      <c r="AP1294" s="573" t="str">
        <f>IF(AND('1C TSspéc21'!$L$17&lt;&gt;0,'1C TSspéc21'!$L$30&lt;&gt;0),AM1294-AR1294,"")</f>
        <v/>
      </c>
      <c r="AQ1294" s="583">
        <f t="shared" si="338"/>
        <v>0</v>
      </c>
      <c r="AR1294" s="596"/>
      <c r="AS1294" s="102"/>
      <c r="AT1294" s="27" t="str">
        <f>IF(('1C TSspéc21'!L$17*FICHE!$C$14&lt;J1294),"Forfait limité à "&amp;FICHE!$C$14&amp;"€/jour","")</f>
        <v/>
      </c>
      <c r="AU1294" s="592"/>
      <c r="AV1294" s="824"/>
      <c r="AW1294" s="824"/>
      <c r="AX1294" s="824"/>
      <c r="AY1294" s="824"/>
      <c r="AZ1294" s="824"/>
      <c r="BA1294" s="767"/>
      <c r="BB1294" s="767"/>
      <c r="BC1294" s="767"/>
      <c r="BD1294" s="767"/>
      <c r="BE1294" s="767"/>
      <c r="BF1294" s="767"/>
      <c r="BG1294" s="767"/>
      <c r="BH1294" s="767"/>
      <c r="BI1294" s="767"/>
      <c r="BJ1294" s="767"/>
      <c r="BK1294" s="767"/>
      <c r="BL1294" s="767"/>
      <c r="BM1294" s="767"/>
      <c r="BN1294" s="767"/>
      <c r="BO1294" s="767"/>
      <c r="BP1294" s="767"/>
      <c r="BQ1294" s="767"/>
      <c r="BR1294" s="767"/>
      <c r="BS1294" s="767"/>
      <c r="BT1294" s="767"/>
      <c r="BU1294" s="767"/>
      <c r="BV1294" s="767"/>
      <c r="BW1294" s="767"/>
      <c r="BX1294" s="767"/>
      <c r="BY1294" s="767"/>
      <c r="BZ1294" s="767"/>
      <c r="CA1294" s="767"/>
      <c r="CB1294" s="767"/>
      <c r="CC1294" s="767"/>
      <c r="CD1294" s="767"/>
      <c r="CE1294" s="767"/>
      <c r="CF1294" s="767"/>
      <c r="CG1294" s="767"/>
      <c r="CH1294" s="767"/>
      <c r="CI1294" s="767"/>
      <c r="CJ1294" s="767"/>
      <c r="CK1294" s="767"/>
      <c r="CL1294" s="767"/>
      <c r="CM1294" s="767"/>
      <c r="CN1294" s="767"/>
      <c r="CO1294" s="767"/>
      <c r="CP1294" s="767"/>
      <c r="CQ1294" s="767"/>
      <c r="CR1294" s="767"/>
      <c r="CS1294" s="767"/>
      <c r="CT1294" s="767"/>
      <c r="CU1294" s="767"/>
      <c r="CV1294" s="767"/>
      <c r="CW1294" s="767"/>
      <c r="CX1294" s="767"/>
      <c r="CY1294" s="767"/>
      <c r="CZ1294" s="767"/>
      <c r="DA1294" s="767"/>
      <c r="DB1294" s="767"/>
      <c r="DC1294" s="767"/>
      <c r="DD1294" s="767"/>
      <c r="DE1294" s="767"/>
      <c r="DF1294" s="767"/>
      <c r="DG1294" s="767"/>
      <c r="DH1294" s="767"/>
      <c r="DI1294" s="767"/>
      <c r="DJ1294" s="767"/>
      <c r="DK1294" s="767"/>
      <c r="DL1294" s="767"/>
      <c r="DM1294" s="767"/>
      <c r="DN1294" s="767"/>
      <c r="DO1294" s="767"/>
      <c r="DP1294" s="767"/>
      <c r="DQ1294" s="767"/>
      <c r="DR1294" s="767"/>
      <c r="DS1294" s="767"/>
      <c r="DT1294" s="767"/>
      <c r="DU1294" s="767"/>
      <c r="DV1294" s="767"/>
      <c r="DW1294" s="767"/>
      <c r="DX1294" s="767"/>
      <c r="DY1294" s="767"/>
      <c r="DZ1294" s="767"/>
      <c r="EA1294" s="767"/>
      <c r="EB1294" s="767"/>
      <c r="EC1294" s="767"/>
      <c r="ED1294" s="767"/>
      <c r="EE1294" s="767"/>
      <c r="EF1294" s="767"/>
      <c r="EG1294" s="767"/>
      <c r="EH1294" s="767"/>
      <c r="EI1294" s="767"/>
      <c r="EJ1294" s="767"/>
      <c r="EK1294" s="767"/>
      <c r="EL1294" s="767"/>
      <c r="EM1294" s="767"/>
      <c r="EN1294" s="767"/>
      <c r="EO1294" s="767"/>
      <c r="EP1294" s="767"/>
      <c r="EQ1294" s="767"/>
      <c r="ER1294" s="767"/>
      <c r="ES1294" s="767"/>
      <c r="ET1294" s="767"/>
      <c r="EU1294" s="767"/>
      <c r="EV1294" s="767"/>
      <c r="EW1294" s="767"/>
      <c r="EX1294" s="767"/>
      <c r="EY1294" s="767"/>
      <c r="EZ1294" s="767"/>
      <c r="FA1294" s="767"/>
      <c r="FB1294" s="767"/>
      <c r="FC1294" s="767"/>
      <c r="FD1294" s="767"/>
      <c r="FE1294" s="767"/>
      <c r="FF1294" s="767"/>
      <c r="FG1294" s="767"/>
      <c r="FH1294" s="767"/>
      <c r="FI1294" s="767"/>
      <c r="FJ1294" s="767"/>
      <c r="FK1294" s="767"/>
      <c r="FL1294" s="767"/>
      <c r="FM1294" s="767"/>
      <c r="FN1294" s="767"/>
      <c r="FO1294" s="767"/>
      <c r="FP1294" s="767"/>
      <c r="FQ1294" s="767"/>
      <c r="FR1294" s="767"/>
      <c r="FS1294" s="767"/>
      <c r="FT1294" s="767"/>
      <c r="FU1294" s="767"/>
      <c r="FV1294" s="767"/>
      <c r="FW1294" s="767"/>
      <c r="FX1294" s="767"/>
      <c r="FY1294" s="767"/>
      <c r="FZ1294" s="767"/>
      <c r="GA1294" s="767"/>
      <c r="GB1294" s="767"/>
      <c r="GC1294" s="767"/>
      <c r="GD1294" s="767"/>
      <c r="GE1294" s="767"/>
      <c r="GF1294" s="767"/>
      <c r="GG1294" s="767"/>
      <c r="GH1294" s="767"/>
      <c r="GI1294" s="767"/>
      <c r="GJ1294" s="767"/>
      <c r="GK1294" s="767"/>
      <c r="GL1294" s="767"/>
      <c r="GM1294" s="767"/>
      <c r="GN1294" s="767"/>
      <c r="GO1294" s="767"/>
      <c r="GP1294" s="767"/>
      <c r="GQ1294" s="767"/>
      <c r="GR1294" s="767"/>
      <c r="GS1294" s="767"/>
      <c r="GT1294" s="767"/>
      <c r="GU1294" s="767"/>
      <c r="GV1294" s="767"/>
      <c r="GW1294" s="767"/>
      <c r="GX1294" s="767"/>
      <c r="GY1294" s="767"/>
      <c r="GZ1294" s="767"/>
      <c r="HA1294" s="767"/>
      <c r="HB1294" s="767"/>
      <c r="HC1294" s="767"/>
    </row>
    <row r="1295" spans="1:211" s="864" customFormat="1" ht="13.9" hidden="1" customHeight="1">
      <c r="A1295" s="307"/>
      <c r="B1295" s="351"/>
      <c r="C1295" s="971" t="str">
        <f>IF('1C TSspéc21'!M$17&lt;&gt;0,'1C TSspéc21'!$B$12,"")</f>
        <v/>
      </c>
      <c r="D1295" s="972"/>
      <c r="E1295" s="973"/>
      <c r="F1295" s="93">
        <f>IF(AND($C1295='1C TSspéc21'!$B$12,'1C TSspéc21'!$B$16="spécifiques",'1C TSspéc21'!$M$17&lt;&gt;""),'1C TSspéc21'!$M$21,"")</f>
        <v>0</v>
      </c>
      <c r="G1295" s="863"/>
      <c r="H1295" s="745">
        <v>0.21</v>
      </c>
      <c r="I1295" s="747">
        <v>1</v>
      </c>
      <c r="J1295" s="312"/>
      <c r="K1295" s="680">
        <f t="shared" si="335"/>
        <v>0</v>
      </c>
      <c r="L1295" s="556">
        <f>IF(OR('1C TSspéc21'!$B$12="",'1C TSspéc21'!M$30=0),0,IF(AND('1C TSspéc21'!$B$12&lt;&gt;"",$K$2="Pôle",'1C TSspéc21'!$C$12="OUI"),(('1C TSspéc21'!M$22+'1C TSspéc21'!M$23+'1C TSspéc21'!M$24+'1C TSspéc21'!M$25+'1C TSspéc21'!M$29)/'1C TSspéc21'!M$17),IF(AND('1C TSspéc21'!$B$12&lt;&gt;"",$K$2="Pôle",'1C TSspéc21'!$C$12="NON"),(('1C TSspéc21'!M$22+'1C TSspéc21'!M$23+'1C TSspéc21'!M$24+'1C TSspéc21'!M$25+'1C TSspéc21'!M$29)/'1C TSspéc21'!M$30),IF(AND('1C TSspéc21'!$B$12&lt;&gt;"",$K$2&lt;&gt;"Pôle",'1C TSspéc21'!$C$12="OUI"),(('1C TSspéc21'!M$22+'1C TSspéc21'!M$23+'1C TSspéc21'!M$24+'1C TSspéc21'!M$25+'1C TSspéc21'!M$26+'1C TSspéc21'!M$27+'1C TSspéc21'!M$28+'1C TSspéc21'!M$29)/'1C TSspéc21'!M$17),IF(AND('1C TSspéc21'!$B$12&lt;&gt;"",$K$2&lt;&gt;"Pôle",'1C TSspéc21'!$C$12="NON"),(('1C TSspéc21'!M$22+'1C TSspéc21'!M$23+'1C TSspéc21'!M$24+'1C TSspéc21'!M$25+'1C TSspéc21'!M$26+'1C TSspéc21'!M$27+'1C TSspéc21'!M$28+'1C TSspéc21'!M$29)/'1C TSspéc21'!M$30))))))</f>
        <v>0</v>
      </c>
      <c r="M1295" s="556">
        <f>IF(OR('1C TSspéc21'!$B$12="",'1C TSspéc21'!M$30=0),0,IF(AND('1C TSspéc21'!$B$12&lt;&gt;"",$K$2="Pôle",'1C TSspéc21'!$C$12="OUI"),(('1C TSspéc21'!M$26+'1C TSspéc21'!M$27+'1C TSspéc21'!M$28)/'1C TSspéc21'!M$17),IF(AND('1C TSspéc21'!$B$12&lt;&gt;"",$K$2="Pôle",'1C TSspéc21'!$C$12="NON"),(('1C TSspéc21'!M$26+'1C TSspéc21'!M$27+'1C TSspéc21'!M$28)/'1C TSspéc21'!M$30),IF(AND('1C TSspéc21'!$B$12&lt;&gt;"",$K$2&lt;&gt;"Pôle"),0))))</f>
        <v>0</v>
      </c>
      <c r="N1295" s="557">
        <f>IF(AND('1C TSspéc21'!$B$12&lt;&gt;0,'1C TSspéc21'!$M$30&lt;&gt;0),L1295+M1295,0)</f>
        <v>0</v>
      </c>
      <c r="O1295" s="542" t="str">
        <f>IF(AND('1C TSspéc21'!$M$17&lt;&gt;0,'1C TSspéc21'!$C$12="OUI"),'1C TSspéc21'!$M$35/'1C TSspéc21'!$M$17,"")</f>
        <v/>
      </c>
      <c r="P1295" s="543" t="str">
        <f>IF(AND('1C TSspéc21'!$M$17&lt;&gt;0,'1C TSspéc21'!$C$12="OUI"),'1C TSspéc21'!$M$36/'1C TSspéc21'!$M$17,"")</f>
        <v/>
      </c>
      <c r="Q1295" s="543" t="str">
        <f>IF(AND('1C TSspéc21'!$M$17&lt;&gt;0,'1C TSspéc21'!$C$12="OUI"),'1C TSspéc21'!$M$37/'1C TSspéc21'!$M$17,"")</f>
        <v/>
      </c>
      <c r="R1295" s="543" t="str">
        <f>IF(AND('1C TSspéc21'!$M$17&lt;&gt;0,'1C TSspéc21'!$C$12="OUI"),'1C TSspéc21'!$M$38/'1C TSspéc21'!$M$17,"")</f>
        <v/>
      </c>
      <c r="S1295" s="543" t="str">
        <f>IF(AND('1C TSspéc21'!$M$17&lt;&gt;0,'1C TSspéc21'!$C$12="OUI"),'1C TSspéc21'!$M$39/'1C TSspéc21'!$M$17,"")</f>
        <v/>
      </c>
      <c r="T1295" s="543" t="str">
        <f>IF(AND('1C TSspéc21'!$M$17&lt;&gt;0,'1C TSspéc21'!$C$12="OUI"),'1C TSspéc21'!$M$40/'1C TSspéc21'!$M$17,"")</f>
        <v/>
      </c>
      <c r="U1295" s="543" t="str">
        <f>IF(AND('1C TSspéc21'!$M$17&lt;&gt;0,'1C TSspéc21'!$C$12="OUI"),'1C TSspéc21'!$M$41/'1C TSspéc21'!$M$17,"")</f>
        <v/>
      </c>
      <c r="V1295" s="543" t="str">
        <f>IF(AND('1C TSspéc21'!$M$17&lt;&gt;0,'1C TSspéc21'!$C$12="OUI"),'1C TSspéc21'!$M$42/'1C TSspéc21'!$M$17,"")</f>
        <v/>
      </c>
      <c r="W1295" s="543" t="str">
        <f>IF(AND('1C TSspéc21'!$M$17&lt;&gt;0,'1C TSspéc21'!$C$12="OUI"),'1C TSspéc21'!$M$43/'1C TSspéc21'!$M$17,"")</f>
        <v/>
      </c>
      <c r="X1295" s="543" t="str">
        <f>IF(AND('1C TSspéc21'!$M$17&lt;&gt;0,'1C TSspéc21'!$C$12="OUI"),'1C TSspéc21'!$M$44/'1C TSspéc21'!$M$17,"")</f>
        <v/>
      </c>
      <c r="Y1295" s="543" t="str">
        <f>IF(AND('1C TSspéc21'!$M$17&lt;&gt;0,'1C TSspéc21'!$C$12="OUI"),'1C TSspéc21'!$M$45/'1C TSspéc21'!$M$17,"")</f>
        <v/>
      </c>
      <c r="Z1295" s="543" t="str">
        <f>IF(AND('1C TSspéc21'!$M$17&lt;&gt;0,'1C TSspéc21'!$C$12="OUI"),'1C TSspéc21'!$M$46/'1C TSspéc21'!$M$17,"")</f>
        <v/>
      </c>
      <c r="AA1295" s="543" t="str">
        <f>IF(AND('1C TSspéc21'!$M$17&lt;&gt;0,'1C TSspéc21'!$C$12="OUI"),'1C TSspéc21'!$M$47/'1C TSspéc21'!$M$17,"")</f>
        <v/>
      </c>
      <c r="AB1295" s="543" t="str">
        <f>IF(AND('1C TSspéc21'!$M$17&lt;&gt;0,'1C TSspéc21'!$C$12="OUI"),'1C TSspéc21'!$M$48/'1C TSspéc21'!$M$17,"")</f>
        <v/>
      </c>
      <c r="AC1295" s="543" t="str">
        <f>IF(AND('1C TSspéc21'!$M$17&lt;&gt;0,'1C TSspéc21'!$C$12="OUI"),'1C TSspéc21'!$M$49/'1C TSspéc21'!$M$17,"")</f>
        <v/>
      </c>
      <c r="AD1295" s="543" t="str">
        <f>IF(AND('1C TSspéc21'!$M$17&lt;&gt;0,'1C TSspéc21'!$C$12="OUI"),'1C TSspéc21'!$M$50/'1C TSspéc21'!$M$17,"")</f>
        <v/>
      </c>
      <c r="AE1295" s="543" t="str">
        <f>IF(AND('1C TSspéc21'!$M$17&lt;&gt;0,'1C TSspéc21'!$C$12="OUI"),'1C TSspéc21'!$M$51/'1C TSspéc21'!$M$17,"")</f>
        <v/>
      </c>
      <c r="AF1295" s="543" t="str">
        <f>IF(AND('1C TSspéc21'!$M$17&lt;&gt;0,'1C TSspéc21'!$C$12="OUI"),'1C TSspéc21'!$M$52/'1C TSspéc21'!$M$17,"")</f>
        <v/>
      </c>
      <c r="AG1295" s="543" t="str">
        <f>IF(AND('1C TSspéc21'!$M$17&lt;&gt;0,'1C TSspéc21'!$C$12="OUI"),'1C TSspéc21'!$M$53/'1C TSspéc21'!$M$17,"")</f>
        <v/>
      </c>
      <c r="AH1295" s="543" t="str">
        <f>IF(AND('1C TSspéc21'!$M$17&lt;&gt;0,'1C TSspéc21'!$C$12="OUI"),'1C TSspéc21'!$M$54/'1C TSspéc21'!$M$17,"")</f>
        <v/>
      </c>
      <c r="AI1295" s="543" t="str">
        <f>IF(AND('1C TSspéc21'!$M$17&lt;&gt;0,'1C TSspéc21'!$C$12="OUI"),'1C TSspéc21'!$M$55/'1C TSspéc21'!$M$17,"")</f>
        <v/>
      </c>
      <c r="AJ1295" s="543" t="str">
        <f>IF(AND('1C TSspéc21'!$M$17&lt;&gt;0,'1C TSspéc21'!$C$12="OUI"),'1C TSspéc21'!$M$56/'1C TSspéc21'!$M$17,"")</f>
        <v/>
      </c>
      <c r="AK1295" s="543" t="str">
        <f>IF(AND('1C TSspéc21'!$M$17&lt;&gt;0,'1C TSspéc21'!$C$12="OUI"),'1C TSspéc21'!$M$57/'1C TSspéc21'!$M$17,"")</f>
        <v/>
      </c>
      <c r="AL1295" s="72">
        <f>IF(AND('1C TSspéc21'!$M$17&lt;&gt;0,'1C TSspéc21'!$C$12="OUI"),N1295+AK1295,N1295)</f>
        <v>0</v>
      </c>
      <c r="AM1295" s="417">
        <f t="shared" si="336"/>
        <v>0</v>
      </c>
      <c r="AN1295" s="417">
        <f t="shared" si="337"/>
        <v>0</v>
      </c>
      <c r="AO1295" s="418" t="str">
        <f>IF(AND('1C TSspéc21'!$M$17&lt;&gt;0,'1C TSspéc21'!$M$30&lt;&gt;0),AM1295+AN1295,"")</f>
        <v/>
      </c>
      <c r="AP1295" s="573" t="str">
        <f>IF(AND('1C TSspéc21'!$M$17&lt;&gt;0,'1C TSspéc21'!$M$30&lt;&gt;0),AM1295-AR1295,"")</f>
        <v/>
      </c>
      <c r="AQ1295" s="583">
        <f t="shared" si="338"/>
        <v>0</v>
      </c>
      <c r="AR1295" s="596"/>
      <c r="AS1295" s="102"/>
      <c r="AT1295" s="27" t="str">
        <f>IF(('1C TSspéc21'!M$17*FICHE!$C$14&lt;J1295),"Forfait limité à "&amp;FICHE!$C$14&amp;"€/jour","")</f>
        <v/>
      </c>
      <c r="AU1295" s="592"/>
      <c r="AV1295" s="824"/>
      <c r="AW1295" s="824"/>
      <c r="AX1295" s="824"/>
      <c r="AY1295" s="824"/>
      <c r="AZ1295" s="824"/>
      <c r="BA1295" s="767"/>
      <c r="BB1295" s="767"/>
      <c r="BC1295" s="767"/>
      <c r="BD1295" s="767"/>
      <c r="BE1295" s="767"/>
      <c r="BF1295" s="767"/>
      <c r="BG1295" s="767"/>
      <c r="BH1295" s="767"/>
      <c r="BI1295" s="767"/>
      <c r="BJ1295" s="767"/>
      <c r="BK1295" s="767"/>
      <c r="BL1295" s="767"/>
      <c r="BM1295" s="767"/>
      <c r="BN1295" s="767"/>
      <c r="BO1295" s="767"/>
      <c r="BP1295" s="767"/>
      <c r="BQ1295" s="767"/>
      <c r="BR1295" s="767"/>
      <c r="BS1295" s="767"/>
      <c r="BT1295" s="767"/>
      <c r="BU1295" s="767"/>
      <c r="BV1295" s="767"/>
      <c r="BW1295" s="767"/>
      <c r="BX1295" s="767"/>
      <c r="BY1295" s="767"/>
      <c r="BZ1295" s="767"/>
      <c r="CA1295" s="767"/>
      <c r="CB1295" s="767"/>
      <c r="CC1295" s="767"/>
      <c r="CD1295" s="767"/>
      <c r="CE1295" s="767"/>
      <c r="CF1295" s="767"/>
      <c r="CG1295" s="767"/>
      <c r="CH1295" s="767"/>
      <c r="CI1295" s="767"/>
      <c r="CJ1295" s="767"/>
      <c r="CK1295" s="767"/>
      <c r="CL1295" s="767"/>
      <c r="CM1295" s="767"/>
      <c r="CN1295" s="767"/>
      <c r="CO1295" s="767"/>
      <c r="CP1295" s="767"/>
      <c r="CQ1295" s="767"/>
      <c r="CR1295" s="767"/>
      <c r="CS1295" s="767"/>
      <c r="CT1295" s="767"/>
      <c r="CU1295" s="767"/>
      <c r="CV1295" s="767"/>
      <c r="CW1295" s="767"/>
      <c r="CX1295" s="767"/>
      <c r="CY1295" s="767"/>
      <c r="CZ1295" s="767"/>
      <c r="DA1295" s="767"/>
      <c r="DB1295" s="767"/>
      <c r="DC1295" s="767"/>
      <c r="DD1295" s="767"/>
      <c r="DE1295" s="767"/>
      <c r="DF1295" s="767"/>
      <c r="DG1295" s="767"/>
      <c r="DH1295" s="767"/>
      <c r="DI1295" s="767"/>
      <c r="DJ1295" s="767"/>
      <c r="DK1295" s="767"/>
      <c r="DL1295" s="767"/>
      <c r="DM1295" s="767"/>
      <c r="DN1295" s="767"/>
      <c r="DO1295" s="767"/>
      <c r="DP1295" s="767"/>
      <c r="DQ1295" s="767"/>
      <c r="DR1295" s="767"/>
      <c r="DS1295" s="767"/>
      <c r="DT1295" s="767"/>
      <c r="DU1295" s="767"/>
      <c r="DV1295" s="767"/>
      <c r="DW1295" s="767"/>
      <c r="DX1295" s="767"/>
      <c r="DY1295" s="767"/>
      <c r="DZ1295" s="767"/>
      <c r="EA1295" s="767"/>
      <c r="EB1295" s="767"/>
      <c r="EC1295" s="767"/>
      <c r="ED1295" s="767"/>
      <c r="EE1295" s="767"/>
      <c r="EF1295" s="767"/>
      <c r="EG1295" s="767"/>
      <c r="EH1295" s="767"/>
      <c r="EI1295" s="767"/>
      <c r="EJ1295" s="767"/>
      <c r="EK1295" s="767"/>
      <c r="EL1295" s="767"/>
      <c r="EM1295" s="767"/>
      <c r="EN1295" s="767"/>
      <c r="EO1295" s="767"/>
      <c r="EP1295" s="767"/>
      <c r="EQ1295" s="767"/>
      <c r="ER1295" s="767"/>
      <c r="ES1295" s="767"/>
      <c r="ET1295" s="767"/>
      <c r="EU1295" s="767"/>
      <c r="EV1295" s="767"/>
      <c r="EW1295" s="767"/>
      <c r="EX1295" s="767"/>
      <c r="EY1295" s="767"/>
      <c r="EZ1295" s="767"/>
      <c r="FA1295" s="767"/>
      <c r="FB1295" s="767"/>
      <c r="FC1295" s="767"/>
      <c r="FD1295" s="767"/>
      <c r="FE1295" s="767"/>
      <c r="FF1295" s="767"/>
      <c r="FG1295" s="767"/>
      <c r="FH1295" s="767"/>
      <c r="FI1295" s="767"/>
      <c r="FJ1295" s="767"/>
      <c r="FK1295" s="767"/>
      <c r="FL1295" s="767"/>
      <c r="FM1295" s="767"/>
      <c r="FN1295" s="767"/>
      <c r="FO1295" s="767"/>
      <c r="FP1295" s="767"/>
      <c r="FQ1295" s="767"/>
      <c r="FR1295" s="767"/>
      <c r="FS1295" s="767"/>
      <c r="FT1295" s="767"/>
      <c r="FU1295" s="767"/>
      <c r="FV1295" s="767"/>
      <c r="FW1295" s="767"/>
      <c r="FX1295" s="767"/>
      <c r="FY1295" s="767"/>
      <c r="FZ1295" s="767"/>
      <c r="GA1295" s="767"/>
      <c r="GB1295" s="767"/>
      <c r="GC1295" s="767"/>
      <c r="GD1295" s="767"/>
      <c r="GE1295" s="767"/>
      <c r="GF1295" s="767"/>
      <c r="GG1295" s="767"/>
      <c r="GH1295" s="767"/>
      <c r="GI1295" s="767"/>
      <c r="GJ1295" s="767"/>
      <c r="GK1295" s="767"/>
      <c r="GL1295" s="767"/>
      <c r="GM1295" s="767"/>
      <c r="GN1295" s="767"/>
      <c r="GO1295" s="767"/>
      <c r="GP1295" s="767"/>
      <c r="GQ1295" s="767"/>
      <c r="GR1295" s="767"/>
      <c r="GS1295" s="767"/>
      <c r="GT1295" s="767"/>
      <c r="GU1295" s="767"/>
      <c r="GV1295" s="767"/>
      <c r="GW1295" s="767"/>
      <c r="GX1295" s="767"/>
      <c r="GY1295" s="767"/>
      <c r="GZ1295" s="767"/>
      <c r="HA1295" s="767"/>
      <c r="HB1295" s="767"/>
      <c r="HC1295" s="767"/>
    </row>
    <row r="1296" spans="1:211" s="864" customFormat="1" ht="13.9" hidden="1" customHeight="1">
      <c r="A1296" s="307"/>
      <c r="B1296" s="351"/>
      <c r="C1296" s="971" t="str">
        <f>IF('1C TSspéc21'!N$17&lt;&gt;0,'1C TSspéc21'!$B$12,"")</f>
        <v/>
      </c>
      <c r="D1296" s="972"/>
      <c r="E1296" s="973"/>
      <c r="F1296" s="93">
        <f>IF(AND($C1296='1C TSspéc21'!$B$12,'1C TSspéc21'!$B$16="spécifiques",'1C TSspéc21'!$N$17&lt;&gt;""),'1C TSspéc21'!$N$21,"")</f>
        <v>0</v>
      </c>
      <c r="G1296" s="842"/>
      <c r="H1296" s="745">
        <v>0.21</v>
      </c>
      <c r="I1296" s="747">
        <v>1</v>
      </c>
      <c r="J1296" s="312"/>
      <c r="K1296" s="680">
        <f t="shared" si="335"/>
        <v>0</v>
      </c>
      <c r="L1296" s="556">
        <f>IF(OR('1C TSspéc21'!$B$12="",'1C TSspéc21'!N$30=0),0,IF(AND('1C TSspéc21'!$B$12&lt;&gt;"",$K$2="Pôle",'1C TSspéc21'!$C$12="OUI"),(('1C TSspéc21'!N$22+'1C TSspéc21'!N$23+'1C TSspéc21'!N$24+'1C TSspéc21'!N$25+'1C TSspéc21'!N$29)/'1C TSspéc21'!N$17),IF(AND('1C TSspéc21'!$B$12&lt;&gt;"",$K$2="Pôle",'1C TSspéc21'!$C$12="NON"),(('1C TSspéc21'!N$22+'1C TSspéc21'!N$23+'1C TSspéc21'!N$24+'1C TSspéc21'!N$25+'1C TSspéc21'!N$29)/'1C TSspéc21'!N$30),IF(AND('1C TSspéc21'!$B$12&lt;&gt;"",$K$2&lt;&gt;"Pôle",'1C TSspéc21'!$C$12="OUI"),(('1C TSspéc21'!N$22+'1C TSspéc21'!N$23+'1C TSspéc21'!N$24+'1C TSspéc21'!N$25+'1C TSspéc21'!N$26+'1C TSspéc21'!N$27+'1C TSspéc21'!N$28+'1C TSspéc21'!N$29)/'1C TSspéc21'!N$17),IF(AND('1C TSspéc21'!$B$12&lt;&gt;"",$K$2&lt;&gt;"Pôle",'1C TSspéc21'!$C$12="NON"),(('1C TSspéc21'!N$22+'1C TSspéc21'!N$23+'1C TSspéc21'!N$24+'1C TSspéc21'!N$25+'1C TSspéc21'!N$26+'1C TSspéc21'!N$27+'1C TSspéc21'!N$28+'1C TSspéc21'!N$29)/'1C TSspéc21'!N$30))))))</f>
        <v>0</v>
      </c>
      <c r="M1296" s="556">
        <f>IF(OR('1C TSspéc21'!$B$12="",'1C TSspéc21'!N$30=0),0,IF(AND('1C TSspéc21'!$B$12&lt;&gt;"",$K$2="Pôle",'1C TSspéc21'!$C$12="OUI"),(('1C TSspéc21'!N$26+'1C TSspéc21'!N$27+'1C TSspéc21'!N$28)/'1C TSspéc21'!N$17),IF(AND('1C TSspéc21'!$B$12&lt;&gt;"",$K$2="Pôle",'1C TSspéc21'!$C$12="NON"),(('1C TSspéc21'!N$26+'1C TSspéc21'!N$27+'1C TSspéc21'!N$28)/'1C TSspéc21'!N$30),IF(AND('1C TSspéc21'!$B$12&lt;&gt;"",$K$2&lt;&gt;"Pôle"),0))))</f>
        <v>0</v>
      </c>
      <c r="N1296" s="557">
        <f>IF(AND('1C TSspéc21'!$B$12&lt;&gt;0,'1C TSspéc21'!$N$30&lt;&gt;0),L1296+M1296,0)</f>
        <v>0</v>
      </c>
      <c r="O1296" s="893" t="str">
        <f>IF(AND('1C TSspéc21'!$N$17&lt;&gt;0,'1C TSspéc21'!$C$12="OUI"),'1C TSspéc21'!$N$35/'1C TSspéc21'!$N$17,"")</f>
        <v/>
      </c>
      <c r="P1296" s="543" t="str">
        <f>IF(AND('1C TSspéc21'!$N$17&lt;&gt;0,'1C TSspéc21'!$C$12="OUI"),'1C TSspéc21'!$N$36/'1C TSspéc21'!$N$17,"")</f>
        <v/>
      </c>
      <c r="Q1296" s="543" t="str">
        <f>IF(AND('1C TSspéc21'!$N$17&lt;&gt;0,'1C TSspéc21'!$C$12="OUI"),'1C TSspéc21'!$N$37/'1C TSspéc21'!$N$17,"")</f>
        <v/>
      </c>
      <c r="R1296" s="543" t="str">
        <f>IF(AND('1C TSspéc21'!$N$17&lt;&gt;0,'1C TSspéc21'!$C$12="OUI"),'1C TSspéc21'!$N$38/'1C TSspéc21'!$N$17,"")</f>
        <v/>
      </c>
      <c r="S1296" s="543" t="str">
        <f>IF(AND('1C TSspéc21'!$N$17&lt;&gt;0,'1C TSspéc21'!$C$12="OUI"),'1C TSspéc21'!$N$39/'1C TSspéc21'!$N$17,"")</f>
        <v/>
      </c>
      <c r="T1296" s="543" t="str">
        <f>IF(AND('1C TSspéc21'!$N$17&lt;&gt;0,'1C TSspéc21'!$C$12="OUI"),'1C TSspéc21'!$N$40/'1C TSspéc21'!$N$17,"")</f>
        <v/>
      </c>
      <c r="U1296" s="543" t="str">
        <f>IF(AND('1C TSspéc21'!$N$17&lt;&gt;0,'1C TSspéc21'!$C$12="OUI"),'1C TSspéc21'!$N$41/'1C TSspéc21'!$N$17,"")</f>
        <v/>
      </c>
      <c r="V1296" s="543" t="str">
        <f>IF(AND('1C TSspéc21'!$N$17&lt;&gt;0,'1C TSspéc21'!$C$12="OUI"),'1C TSspéc21'!$N$42/'1C TSspéc21'!$N$17,"")</f>
        <v/>
      </c>
      <c r="W1296" s="543" t="str">
        <f>IF(AND('1C TSspéc21'!$N$17&lt;&gt;0,'1C TSspéc21'!$C$12="OUI"),'1C TSspéc21'!$N$43/'1C TSspéc21'!$N$17,"")</f>
        <v/>
      </c>
      <c r="X1296" s="543" t="str">
        <f>IF(AND('1C TSspéc21'!$N$17&lt;&gt;0,'1C TSspéc21'!$C$12="OUI"),'1C TSspéc21'!$N$44/'1C TSspéc21'!$N$17,"")</f>
        <v/>
      </c>
      <c r="Y1296" s="543" t="str">
        <f>IF(AND('1C TSspéc21'!$N$17&lt;&gt;0,'1C TSspéc21'!$C$12="OUI"),'1C TSspéc21'!$N$45/'1C TSspéc21'!$N$17,"")</f>
        <v/>
      </c>
      <c r="Z1296" s="543" t="str">
        <f>IF(AND('1C TSspéc21'!$N$17&lt;&gt;0,'1C TSspéc21'!$C$12="OUI"),'1C TSspéc21'!$N$46/'1C TSspéc21'!$N$17,"")</f>
        <v/>
      </c>
      <c r="AA1296" s="543" t="str">
        <f>IF(AND('1C TSspéc21'!$N$17&lt;&gt;0,'1C TSspéc21'!$C$12="OUI"),'1C TSspéc21'!$N$47/'1C TSspéc21'!$N$17,"")</f>
        <v/>
      </c>
      <c r="AB1296" s="543" t="str">
        <f>IF(AND('1C TSspéc21'!$N$17&lt;&gt;0,'1C TSspéc21'!$C$12="OUI"),'1C TSspéc21'!$N$48/'1C TSspéc21'!$N$17,"")</f>
        <v/>
      </c>
      <c r="AC1296" s="543" t="str">
        <f>IF(AND('1C TSspéc21'!$N$17&lt;&gt;0,'1C TSspéc21'!$C$12="OUI"),'1C TSspéc21'!$N$49/'1C TSspéc21'!$N$17,"")</f>
        <v/>
      </c>
      <c r="AD1296" s="543" t="str">
        <f>IF(AND('1C TSspéc21'!$N$17&lt;&gt;0,'1C TSspéc21'!$C$12="OUI"),'1C TSspéc21'!$N$50/'1C TSspéc21'!$N$17,"")</f>
        <v/>
      </c>
      <c r="AE1296" s="543" t="str">
        <f>IF(AND('1C TSspéc21'!$N$17&lt;&gt;0,'1C TSspéc21'!$C$12="OUI"),'1C TSspéc21'!$N$51/'1C TSspéc21'!$N$17,"")</f>
        <v/>
      </c>
      <c r="AF1296" s="543" t="str">
        <f>IF(AND('1C TSspéc21'!$N$17&lt;&gt;0,'1C TSspéc21'!$C$12="OUI"),'1C TSspéc21'!$N$52/'1C TSspéc21'!$N$17,"")</f>
        <v/>
      </c>
      <c r="AG1296" s="543" t="str">
        <f>IF(AND('1C TSspéc21'!$N$17&lt;&gt;0,'1C TSspéc21'!$C$12="OUI"),'1C TSspéc21'!$N$53/'1C TSspéc21'!$N$17,"")</f>
        <v/>
      </c>
      <c r="AH1296" s="543" t="str">
        <f>IF(AND('1C TSspéc21'!$N$17&lt;&gt;0,'1C TSspéc21'!$C$12="OUI"),'1C TSspéc21'!$N$54/'1C TSspéc21'!$N$17,"")</f>
        <v/>
      </c>
      <c r="AI1296" s="543" t="str">
        <f>IF(AND('1C TSspéc21'!$N$17&lt;&gt;0,'1C TSspéc21'!$C$12="OUI"),'1C TSspéc21'!$N$55/'1C TSspéc21'!$N$17,"")</f>
        <v/>
      </c>
      <c r="AJ1296" s="543" t="str">
        <f>IF(AND('1C TSspéc21'!$N$17&lt;&gt;0,'1C TSspéc21'!$C$12="OUI"),'1C TSspéc21'!$N$56/'1C TSspéc21'!$N$17,"")</f>
        <v/>
      </c>
      <c r="AK1296" s="543" t="str">
        <f>IF(AND('1C TSspéc21'!$N$17&lt;&gt;0,'1C TSspéc21'!$C$12="OUI"),'1C TSspéc21'!$N$57/'1C TSspéc21'!$N$17,"")</f>
        <v/>
      </c>
      <c r="AL1296" s="72">
        <f>IF(AND('1C TSspéc21'!$N$17&lt;&gt;0,'1C TSspéc21'!$C$12="OUI"),N1296+AK1296,N1296)</f>
        <v>0</v>
      </c>
      <c r="AM1296" s="417">
        <f t="shared" si="336"/>
        <v>0</v>
      </c>
      <c r="AN1296" s="417">
        <f t="shared" si="337"/>
        <v>0</v>
      </c>
      <c r="AO1296" s="418" t="str">
        <f>IF(AND('1C TSspéc21'!$N$17&lt;&gt;0,'1C TSspéc21'!$N$30&lt;&gt;0),AM1296+AN1296,"")</f>
        <v/>
      </c>
      <c r="AP1296" s="573" t="str">
        <f>IF(AND('1C TSspéc21'!$N$17&lt;&gt;0,'1C TSspéc21'!$N$30&lt;&gt;0),AM1296-AR1296,"")</f>
        <v/>
      </c>
      <c r="AQ1296" s="583">
        <f t="shared" si="338"/>
        <v>0</v>
      </c>
      <c r="AR1296" s="596"/>
      <c r="AS1296" s="102"/>
      <c r="AT1296" s="27" t="str">
        <f>IF(('1C TSspéc21'!N$17*FICHE!$C$14&lt;J1296),"Forfait limité à "&amp;FICHE!$C$14&amp;"€/jour","")</f>
        <v/>
      </c>
      <c r="AU1296" s="592"/>
      <c r="AV1296" s="824"/>
      <c r="AW1296" s="824"/>
      <c r="AX1296" s="824"/>
      <c r="AY1296" s="824"/>
      <c r="AZ1296" s="824"/>
      <c r="BA1296" s="767"/>
      <c r="BB1296" s="767"/>
      <c r="BC1296" s="767"/>
      <c r="BD1296" s="767"/>
      <c r="BE1296" s="767"/>
      <c r="BF1296" s="767"/>
      <c r="BG1296" s="767"/>
      <c r="BH1296" s="767"/>
      <c r="BI1296" s="767"/>
      <c r="BJ1296" s="767"/>
      <c r="BK1296" s="767"/>
      <c r="BL1296" s="767"/>
      <c r="BM1296" s="767"/>
      <c r="BN1296" s="767"/>
      <c r="BO1296" s="767"/>
      <c r="BP1296" s="767"/>
      <c r="BQ1296" s="767"/>
      <c r="BR1296" s="767"/>
      <c r="BS1296" s="767"/>
      <c r="BT1296" s="767"/>
      <c r="BU1296" s="767"/>
      <c r="BV1296" s="767"/>
      <c r="BW1296" s="767"/>
      <c r="BX1296" s="767"/>
      <c r="BY1296" s="767"/>
      <c r="BZ1296" s="767"/>
      <c r="CA1296" s="767"/>
      <c r="CB1296" s="767"/>
      <c r="CC1296" s="767"/>
      <c r="CD1296" s="767"/>
      <c r="CE1296" s="767"/>
      <c r="CF1296" s="767"/>
      <c r="CG1296" s="767"/>
      <c r="CH1296" s="767"/>
      <c r="CI1296" s="767"/>
      <c r="CJ1296" s="767"/>
      <c r="CK1296" s="767"/>
      <c r="CL1296" s="767"/>
      <c r="CM1296" s="767"/>
      <c r="CN1296" s="767"/>
      <c r="CO1296" s="767"/>
      <c r="CP1296" s="767"/>
      <c r="CQ1296" s="767"/>
      <c r="CR1296" s="767"/>
      <c r="CS1296" s="767"/>
      <c r="CT1296" s="767"/>
      <c r="CU1296" s="767"/>
      <c r="CV1296" s="767"/>
      <c r="CW1296" s="767"/>
      <c r="CX1296" s="767"/>
      <c r="CY1296" s="767"/>
      <c r="CZ1296" s="767"/>
      <c r="DA1296" s="767"/>
      <c r="DB1296" s="767"/>
      <c r="DC1296" s="767"/>
      <c r="DD1296" s="767"/>
      <c r="DE1296" s="767"/>
      <c r="DF1296" s="767"/>
      <c r="DG1296" s="767"/>
      <c r="DH1296" s="767"/>
      <c r="DI1296" s="767"/>
      <c r="DJ1296" s="767"/>
      <c r="DK1296" s="767"/>
      <c r="DL1296" s="767"/>
      <c r="DM1296" s="767"/>
      <c r="DN1296" s="767"/>
      <c r="DO1296" s="767"/>
      <c r="DP1296" s="767"/>
      <c r="DQ1296" s="767"/>
      <c r="DR1296" s="767"/>
      <c r="DS1296" s="767"/>
      <c r="DT1296" s="767"/>
      <c r="DU1296" s="767"/>
      <c r="DV1296" s="767"/>
      <c r="DW1296" s="767"/>
      <c r="DX1296" s="767"/>
      <c r="DY1296" s="767"/>
      <c r="DZ1296" s="767"/>
      <c r="EA1296" s="767"/>
      <c r="EB1296" s="767"/>
      <c r="EC1296" s="767"/>
      <c r="ED1296" s="767"/>
      <c r="EE1296" s="767"/>
      <c r="EF1296" s="767"/>
      <c r="EG1296" s="767"/>
      <c r="EH1296" s="767"/>
      <c r="EI1296" s="767"/>
      <c r="EJ1296" s="767"/>
      <c r="EK1296" s="767"/>
      <c r="EL1296" s="767"/>
      <c r="EM1296" s="767"/>
      <c r="EN1296" s="767"/>
      <c r="EO1296" s="767"/>
      <c r="EP1296" s="767"/>
      <c r="EQ1296" s="767"/>
      <c r="ER1296" s="767"/>
      <c r="ES1296" s="767"/>
      <c r="ET1296" s="767"/>
      <c r="EU1296" s="767"/>
      <c r="EV1296" s="767"/>
      <c r="EW1296" s="767"/>
      <c r="EX1296" s="767"/>
      <c r="EY1296" s="767"/>
      <c r="EZ1296" s="767"/>
      <c r="FA1296" s="767"/>
      <c r="FB1296" s="767"/>
      <c r="FC1296" s="767"/>
      <c r="FD1296" s="767"/>
      <c r="FE1296" s="767"/>
      <c r="FF1296" s="767"/>
      <c r="FG1296" s="767"/>
      <c r="FH1296" s="767"/>
      <c r="FI1296" s="767"/>
      <c r="FJ1296" s="767"/>
      <c r="FK1296" s="767"/>
      <c r="FL1296" s="767"/>
      <c r="FM1296" s="767"/>
      <c r="FN1296" s="767"/>
      <c r="FO1296" s="767"/>
      <c r="FP1296" s="767"/>
      <c r="FQ1296" s="767"/>
      <c r="FR1296" s="767"/>
      <c r="FS1296" s="767"/>
      <c r="FT1296" s="767"/>
      <c r="FU1296" s="767"/>
      <c r="FV1296" s="767"/>
      <c r="FW1296" s="767"/>
      <c r="FX1296" s="767"/>
      <c r="FY1296" s="767"/>
      <c r="FZ1296" s="767"/>
      <c r="GA1296" s="767"/>
      <c r="GB1296" s="767"/>
      <c r="GC1296" s="767"/>
      <c r="GD1296" s="767"/>
      <c r="GE1296" s="767"/>
      <c r="GF1296" s="767"/>
      <c r="GG1296" s="767"/>
      <c r="GH1296" s="767"/>
      <c r="GI1296" s="767"/>
      <c r="GJ1296" s="767"/>
      <c r="GK1296" s="767"/>
      <c r="GL1296" s="767"/>
      <c r="GM1296" s="767"/>
      <c r="GN1296" s="767"/>
      <c r="GO1296" s="767"/>
      <c r="GP1296" s="767"/>
      <c r="GQ1296" s="767"/>
      <c r="GR1296" s="767"/>
      <c r="GS1296" s="767"/>
      <c r="GT1296" s="767"/>
      <c r="GU1296" s="767"/>
      <c r="GV1296" s="767"/>
      <c r="GW1296" s="767"/>
      <c r="GX1296" s="767"/>
      <c r="GY1296" s="767"/>
      <c r="GZ1296" s="767"/>
      <c r="HA1296" s="767"/>
      <c r="HB1296" s="767"/>
      <c r="HC1296" s="767"/>
    </row>
    <row r="1297" spans="1:211" s="864" customFormat="1" ht="13.9" hidden="1" customHeight="1">
      <c r="A1297" s="307"/>
      <c r="B1297" s="351"/>
      <c r="C1297" s="971" t="str">
        <f>IF('1C TSspéc21'!O$17&lt;&gt;0,'1C TSspéc21'!$B$12,"")</f>
        <v/>
      </c>
      <c r="D1297" s="972"/>
      <c r="E1297" s="973"/>
      <c r="F1297" s="93">
        <f>IF(AND($C1297='1C TSspéc21'!$B$12,'1C TSspéc21'!$B$16="spécifiques",'1C TSspéc21'!$O$17&lt;&gt;""),'1C TSspéc21'!$O$21,"")</f>
        <v>0</v>
      </c>
      <c r="G1297" s="842"/>
      <c r="H1297" s="745">
        <v>0.21</v>
      </c>
      <c r="I1297" s="747">
        <v>1</v>
      </c>
      <c r="J1297" s="312"/>
      <c r="K1297" s="680">
        <f t="shared" si="335"/>
        <v>0</v>
      </c>
      <c r="L1297" s="556">
        <f>IF(OR('1C TSspéc21'!$B$12="",'1C TSspéc21'!O$30=0),0,IF(AND('1C TSspéc21'!$B$12&lt;&gt;"",$K$2="Pôle",'1C TSspéc21'!$C$12="OUI"),(('1C TSspéc21'!O$22+'1C TSspéc21'!O$23+'1C TSspéc21'!O$24+'1C TSspéc21'!O$25+'1C TSspéc21'!O$29)/'1C TSspéc21'!O$17),IF(AND('1C TSspéc21'!$B$12&lt;&gt;"",$K$2="Pôle",'1C TSspéc21'!$C$12="NON"),(('1C TSspéc21'!O$22+'1C TSspéc21'!O$23+'1C TSspéc21'!O$24+'1C TSspéc21'!O$25+'1C TSspéc21'!O$29)/'1C TSspéc21'!O$30),IF(AND('1C TSspéc21'!$B$12&lt;&gt;"",$K$2&lt;&gt;"Pôle",'1C TSspéc21'!$C$12="OUI"),(('1C TSspéc21'!O$22+'1C TSspéc21'!O$23+'1C TSspéc21'!O$24+'1C TSspéc21'!O$25+'1C TSspéc21'!O$26+'1C TSspéc21'!O$27+'1C TSspéc21'!O$28+'1C TSspéc21'!O$29)/'1C TSspéc21'!O$17),IF(AND('1C TSspéc21'!$B$12&lt;&gt;"",$K$2&lt;&gt;"Pôle",'1C TSspéc21'!$C$12="NON"),(('1C TSspéc21'!O$22+'1C TSspéc21'!O$23+'1C TSspéc21'!O$24+'1C TSspéc21'!O$25+'1C TSspéc21'!O$26+'1C TSspéc21'!O$27+'1C TSspéc21'!O$28+'1C TSspéc21'!O$29)/'1C TSspéc21'!O$30))))))</f>
        <v>0</v>
      </c>
      <c r="M1297" s="556">
        <f>IF(OR('1C TSspéc21'!$B$12="",'1C TSspéc21'!O$30=0),0,IF(AND('1C TSspéc21'!$B$12&lt;&gt;"",$K$2="Pôle",'1C TSspéc21'!$C$12="OUI"),(('1C TSspéc21'!O$26+'1C TSspéc21'!O$27+'1C TSspéc21'!O$28)/'1C TSspéc21'!O$17),IF(AND('1C TSspéc21'!$B$12&lt;&gt;"",$K$2="Pôle",'1C TSspéc21'!$C$12="NON"),(('1C TSspéc21'!O$26+'1C TSspéc21'!O$27+'1C TSspéc21'!O$28)/'1C TSspéc21'!O$30),IF(AND('1C TSspéc21'!$B$12&lt;&gt;"",$K$2&lt;&gt;"Pôle"),0))))</f>
        <v>0</v>
      </c>
      <c r="N1297" s="557">
        <f>IF(AND('1C TSspéc21'!$B$12&lt;&gt;0,'1C TSspéc21'!$O$30&lt;&gt;0),L1297+M1297,0)</f>
        <v>0</v>
      </c>
      <c r="O1297" s="893" t="str">
        <f>IF(AND('1C TSspéc21'!$O$17&lt;&gt;0,'1C TSspéc21'!$C$12="OUI"),'1C TSspéc21'!$O$35/'1C TSspéc21'!$O$17,"")</f>
        <v/>
      </c>
      <c r="P1297" s="543" t="str">
        <f>IF(AND('1C TSspéc21'!$O$17&lt;&gt;0,'1C TSspéc21'!$C$12="OUI"),'1C TSspéc21'!$O$36/'1C TSspéc21'!$O$17,"")</f>
        <v/>
      </c>
      <c r="Q1297" s="543" t="str">
        <f>IF(AND('1C TSspéc21'!$O$17&lt;&gt;0,'1C TSspéc21'!$C$12="OUI"),'1C TSspéc21'!$O$37/'1C TSspéc21'!$O$17,"")</f>
        <v/>
      </c>
      <c r="R1297" s="543" t="str">
        <f>IF(AND('1C TSspéc21'!$O$17&lt;&gt;0,'1C TSspéc21'!$C$12="OUI"),'1C TSspéc21'!$O$38/'1C TSspéc21'!$O$17,"")</f>
        <v/>
      </c>
      <c r="S1297" s="543" t="str">
        <f>IF(AND('1C TSspéc21'!$O$17&lt;&gt;0,'1C TSspéc21'!$C$12="OUI"),'1C TSspéc21'!$O$39/'1C TSspéc21'!$O$17,"")</f>
        <v/>
      </c>
      <c r="T1297" s="543" t="str">
        <f>IF(AND('1C TSspéc21'!$O$17&lt;&gt;0,'1C TSspéc21'!$C$12="OUI"),'1C TSspéc21'!$O$40/'1C TSspéc21'!$O$17,"")</f>
        <v/>
      </c>
      <c r="U1297" s="543" t="str">
        <f>IF(AND('1C TSspéc21'!$O$17&lt;&gt;0,'1C TSspéc21'!$C$12="OUI"),'1C TSspéc21'!$O$41/'1C TSspéc21'!$O$17,"")</f>
        <v/>
      </c>
      <c r="V1297" s="543" t="str">
        <f>IF(AND('1C TSspéc21'!$O$17&lt;&gt;0,'1C TSspéc21'!$C$12="OUI"),'1C TSspéc21'!$O$42/'1C TSspéc21'!$O$17,"")</f>
        <v/>
      </c>
      <c r="W1297" s="543" t="str">
        <f>IF(AND('1C TSspéc21'!$O$17&lt;&gt;0,'1C TSspéc21'!$C$12="OUI"),'1C TSspéc21'!$O$43/'1C TSspéc21'!$O$17,"")</f>
        <v/>
      </c>
      <c r="X1297" s="543" t="str">
        <f>IF(AND('1C TSspéc21'!$O$17&lt;&gt;0,'1C TSspéc21'!$C$12="OUI"),'1C TSspéc21'!$O$44/'1C TSspéc21'!$O$17,"")</f>
        <v/>
      </c>
      <c r="Y1297" s="543" t="str">
        <f>IF(AND('1C TSspéc21'!$O$17&lt;&gt;0,'1C TSspéc21'!$C$12="OUI"),'1C TSspéc21'!$O$45/'1C TSspéc21'!$O$17,"")</f>
        <v/>
      </c>
      <c r="Z1297" s="543" t="str">
        <f>IF(AND('1C TSspéc21'!$O$17&lt;&gt;0,'1C TSspéc21'!$C$12="OUI"),'1C TSspéc21'!$O$46/'1C TSspéc21'!$O$17,"")</f>
        <v/>
      </c>
      <c r="AA1297" s="543" t="str">
        <f>IF(AND('1C TSspéc21'!$O$17&lt;&gt;0,'1C TSspéc21'!$C$12="OUI"),'1C TSspéc21'!$O$47/'1C TSspéc21'!$O$17,"")</f>
        <v/>
      </c>
      <c r="AB1297" s="543" t="str">
        <f>IF(AND('1C TSspéc21'!$O$17&lt;&gt;0,'1C TSspéc21'!$C$12="OUI"),'1C TSspéc21'!$O$48/'1C TSspéc21'!$O$17,"")</f>
        <v/>
      </c>
      <c r="AC1297" s="543" t="str">
        <f>IF(AND('1C TSspéc21'!$O$17&lt;&gt;0,'1C TSspéc21'!$C$12="OUI"),'1C TSspéc21'!$O$49/'1C TSspéc21'!$O$17,"")</f>
        <v/>
      </c>
      <c r="AD1297" s="543" t="str">
        <f>IF(AND('1C TSspéc21'!$O$17&lt;&gt;0,'1C TSspéc21'!$C$12="OUI"),'1C TSspéc21'!$O$50/'1C TSspéc21'!$O$17,"")</f>
        <v/>
      </c>
      <c r="AE1297" s="543" t="str">
        <f>IF(AND('1C TSspéc21'!$O$17&lt;&gt;0,'1C TSspéc21'!$C$12="OUI"),'1C TSspéc21'!$O$51/'1C TSspéc21'!$O$17,"")</f>
        <v/>
      </c>
      <c r="AF1297" s="543" t="str">
        <f>IF(AND('1C TSspéc21'!$O$17&lt;&gt;0,'1C TSspéc21'!$C$12="OUI"),'1C TSspéc21'!$O$52/'1C TSspéc21'!$O$17,"")</f>
        <v/>
      </c>
      <c r="AG1297" s="543" t="str">
        <f>IF(AND('1C TSspéc21'!$O$17&lt;&gt;0,'1C TSspéc21'!$C$12="OUI"),'1C TSspéc21'!$O$53/'1C TSspéc21'!$O$17,"")</f>
        <v/>
      </c>
      <c r="AH1297" s="543" t="str">
        <f>IF(AND('1C TSspéc21'!$O$17&lt;&gt;0,'1C TSspéc21'!$C$12="OUI"),'1C TSspéc21'!$O$54/'1C TSspéc21'!$O$17,"")</f>
        <v/>
      </c>
      <c r="AI1297" s="543" t="str">
        <f>IF(AND('1C TSspéc21'!$O$17&lt;&gt;0,'1C TSspéc21'!$C$12="OUI"),'1C TSspéc21'!$O$55/'1C TSspéc21'!$O$17,"")</f>
        <v/>
      </c>
      <c r="AJ1297" s="543" t="str">
        <f>IF(AND('1C TSspéc21'!$O$17&lt;&gt;0,'1C TSspéc21'!$C$12="OUI"),'1C TSspéc21'!$O$56/'1C TSspéc21'!$O$17,"")</f>
        <v/>
      </c>
      <c r="AK1297" s="543" t="str">
        <f>IF(AND('1C TSspéc21'!$O$17&lt;&gt;0,'1C TSspéc21'!$C$12="OUI"),'1C TSspéc21'!$O$57/'1C TSspéc21'!$O$17,"")</f>
        <v/>
      </c>
      <c r="AL1297" s="72">
        <f>IF(AND('1C TSspéc21'!$O$17&lt;&gt;0,'1C TSspéc21'!$C$12="OUI"),N1297+AK1297,N1297)</f>
        <v>0</v>
      </c>
      <c r="AM1297" s="417">
        <f t="shared" si="336"/>
        <v>0</v>
      </c>
      <c r="AN1297" s="417">
        <f t="shared" si="337"/>
        <v>0</v>
      </c>
      <c r="AO1297" s="418" t="str">
        <f>IF(AND('1C TSspéc21'!$O$17&lt;&gt;0,'1C TSspéc21'!$O$30&lt;&gt;0),AM1297+AN1297,"")</f>
        <v/>
      </c>
      <c r="AP1297" s="573" t="str">
        <f>IF(AND('1C TSspéc21'!$O$17&lt;&gt;0,'1C TSspéc21'!$O$30&lt;&gt;0),AM1297-AR1297,"")</f>
        <v/>
      </c>
      <c r="AQ1297" s="583">
        <f t="shared" si="338"/>
        <v>0</v>
      </c>
      <c r="AR1297" s="596"/>
      <c r="AS1297" s="102"/>
      <c r="AT1297" s="27" t="str">
        <f>IF(('1C TSspéc21'!O$17*FICHE!$C$14&lt;J1297),"Forfait limité à "&amp;FICHE!$C$14&amp;"€/jour","")</f>
        <v/>
      </c>
      <c r="AU1297" s="592"/>
      <c r="AV1297" s="824"/>
      <c r="AW1297" s="824"/>
      <c r="AX1297" s="824"/>
      <c r="AY1297" s="824"/>
      <c r="AZ1297" s="824"/>
      <c r="BA1297" s="767"/>
      <c r="BB1297" s="767"/>
      <c r="BC1297" s="767"/>
      <c r="BD1297" s="767"/>
      <c r="BE1297" s="767"/>
      <c r="BF1297" s="767"/>
      <c r="BG1297" s="767"/>
      <c r="BH1297" s="767"/>
      <c r="BI1297" s="767"/>
      <c r="BJ1297" s="767"/>
      <c r="BK1297" s="767"/>
      <c r="BL1297" s="767"/>
      <c r="BM1297" s="767"/>
      <c r="BN1297" s="767"/>
      <c r="BO1297" s="767"/>
      <c r="BP1297" s="767"/>
      <c r="BQ1297" s="767"/>
      <c r="BR1297" s="767"/>
      <c r="BS1297" s="767"/>
      <c r="BT1297" s="767"/>
      <c r="BU1297" s="767"/>
      <c r="BV1297" s="767"/>
      <c r="BW1297" s="767"/>
      <c r="BX1297" s="767"/>
      <c r="BY1297" s="767"/>
      <c r="BZ1297" s="767"/>
      <c r="CA1297" s="767"/>
      <c r="CB1297" s="767"/>
      <c r="CC1297" s="767"/>
      <c r="CD1297" s="767"/>
      <c r="CE1297" s="767"/>
      <c r="CF1297" s="767"/>
      <c r="CG1297" s="767"/>
      <c r="CH1297" s="767"/>
      <c r="CI1297" s="767"/>
      <c r="CJ1297" s="767"/>
      <c r="CK1297" s="767"/>
      <c r="CL1297" s="767"/>
      <c r="CM1297" s="767"/>
      <c r="CN1297" s="767"/>
      <c r="CO1297" s="767"/>
      <c r="CP1297" s="767"/>
      <c r="CQ1297" s="767"/>
      <c r="CR1297" s="767"/>
      <c r="CS1297" s="767"/>
      <c r="CT1297" s="767"/>
      <c r="CU1297" s="767"/>
      <c r="CV1297" s="767"/>
      <c r="CW1297" s="767"/>
      <c r="CX1297" s="767"/>
      <c r="CY1297" s="767"/>
      <c r="CZ1297" s="767"/>
      <c r="DA1297" s="767"/>
      <c r="DB1297" s="767"/>
      <c r="DC1297" s="767"/>
      <c r="DD1297" s="767"/>
      <c r="DE1297" s="767"/>
      <c r="DF1297" s="767"/>
      <c r="DG1297" s="767"/>
      <c r="DH1297" s="767"/>
      <c r="DI1297" s="767"/>
      <c r="DJ1297" s="767"/>
      <c r="DK1297" s="767"/>
      <c r="DL1297" s="767"/>
      <c r="DM1297" s="767"/>
      <c r="DN1297" s="767"/>
      <c r="DO1297" s="767"/>
      <c r="DP1297" s="767"/>
      <c r="DQ1297" s="767"/>
      <c r="DR1297" s="767"/>
      <c r="DS1297" s="767"/>
      <c r="DT1297" s="767"/>
      <c r="DU1297" s="767"/>
      <c r="DV1297" s="767"/>
      <c r="DW1297" s="767"/>
      <c r="DX1297" s="767"/>
      <c r="DY1297" s="767"/>
      <c r="DZ1297" s="767"/>
      <c r="EA1297" s="767"/>
      <c r="EB1297" s="767"/>
      <c r="EC1297" s="767"/>
      <c r="ED1297" s="767"/>
      <c r="EE1297" s="767"/>
      <c r="EF1297" s="767"/>
      <c r="EG1297" s="767"/>
      <c r="EH1297" s="767"/>
      <c r="EI1297" s="767"/>
      <c r="EJ1297" s="767"/>
      <c r="EK1297" s="767"/>
      <c r="EL1297" s="767"/>
      <c r="EM1297" s="767"/>
      <c r="EN1297" s="767"/>
      <c r="EO1297" s="767"/>
      <c r="EP1297" s="767"/>
      <c r="EQ1297" s="767"/>
      <c r="ER1297" s="767"/>
      <c r="ES1297" s="767"/>
      <c r="ET1297" s="767"/>
      <c r="EU1297" s="767"/>
      <c r="EV1297" s="767"/>
      <c r="EW1297" s="767"/>
      <c r="EX1297" s="767"/>
      <c r="EY1297" s="767"/>
      <c r="EZ1297" s="767"/>
      <c r="FA1297" s="767"/>
      <c r="FB1297" s="767"/>
      <c r="FC1297" s="767"/>
      <c r="FD1297" s="767"/>
      <c r="FE1297" s="767"/>
      <c r="FF1297" s="767"/>
      <c r="FG1297" s="767"/>
      <c r="FH1297" s="767"/>
      <c r="FI1297" s="767"/>
      <c r="FJ1297" s="767"/>
      <c r="FK1297" s="767"/>
      <c r="FL1297" s="767"/>
      <c r="FM1297" s="767"/>
      <c r="FN1297" s="767"/>
      <c r="FO1297" s="767"/>
      <c r="FP1297" s="767"/>
      <c r="FQ1297" s="767"/>
      <c r="FR1297" s="767"/>
      <c r="FS1297" s="767"/>
      <c r="FT1297" s="767"/>
      <c r="FU1297" s="767"/>
      <c r="FV1297" s="767"/>
      <c r="FW1297" s="767"/>
      <c r="FX1297" s="767"/>
      <c r="FY1297" s="767"/>
      <c r="FZ1297" s="767"/>
      <c r="GA1297" s="767"/>
      <c r="GB1297" s="767"/>
      <c r="GC1297" s="767"/>
      <c r="GD1297" s="767"/>
      <c r="GE1297" s="767"/>
      <c r="GF1297" s="767"/>
      <c r="GG1297" s="767"/>
      <c r="GH1297" s="767"/>
      <c r="GI1297" s="767"/>
      <c r="GJ1297" s="767"/>
      <c r="GK1297" s="767"/>
      <c r="GL1297" s="767"/>
      <c r="GM1297" s="767"/>
      <c r="GN1297" s="767"/>
      <c r="GO1297" s="767"/>
      <c r="GP1297" s="767"/>
      <c r="GQ1297" s="767"/>
      <c r="GR1297" s="767"/>
      <c r="GS1297" s="767"/>
      <c r="GT1297" s="767"/>
      <c r="GU1297" s="767"/>
      <c r="GV1297" s="767"/>
      <c r="GW1297" s="767"/>
      <c r="GX1297" s="767"/>
      <c r="GY1297" s="767"/>
      <c r="GZ1297" s="767"/>
      <c r="HA1297" s="767"/>
      <c r="HB1297" s="767"/>
      <c r="HC1297" s="767"/>
    </row>
    <row r="1298" spans="1:211" s="864" customFormat="1" ht="13.9" hidden="1" customHeight="1">
      <c r="A1298" s="307"/>
      <c r="B1298" s="351"/>
      <c r="C1298" s="971" t="str">
        <f>IF('1C TSspéc21'!P$17&lt;&gt;0,'1C TSspéc21'!$B$12,"")</f>
        <v/>
      </c>
      <c r="D1298" s="972"/>
      <c r="E1298" s="973"/>
      <c r="F1298" s="93">
        <f>IF(AND($C1298='1C TSspéc21'!$B$12,'1C TSspéc21'!$B$16="spécifiques",'1C TSspéc21'!$P$17&lt;&gt;""),'1C TSspéc21'!$P$21,"")</f>
        <v>0</v>
      </c>
      <c r="G1298" s="842"/>
      <c r="H1298" s="745">
        <v>0.21</v>
      </c>
      <c r="I1298" s="747">
        <v>1</v>
      </c>
      <c r="J1298" s="312"/>
      <c r="K1298" s="680">
        <f t="shared" si="335"/>
        <v>0</v>
      </c>
      <c r="L1298" s="556">
        <f>IF(OR('1C TSspéc21'!$B$12="",'1C TSspéc21'!P$30=0),0,IF(AND('1C TSspéc21'!$B$12&lt;&gt;"",$K$2="Pôle",'1C TSspéc21'!$C$12="OUI"),(('1C TSspéc21'!P$22+'1C TSspéc21'!P$23+'1C TSspéc21'!P$24+'1C TSspéc21'!P$25+'1C TSspéc21'!P$29)/'1C TSspéc21'!P$17),IF(AND('1C TSspéc21'!$B$12&lt;&gt;"",$K$2="Pôle",'1C TSspéc21'!$C$12="NON"),(('1C TSspéc21'!P$22+'1C TSspéc21'!P$23+'1C TSspéc21'!P$24+'1C TSspéc21'!P$25+'1C TSspéc21'!P$29)/'1C TSspéc21'!P$30),IF(AND('1C TSspéc21'!$B$12&lt;&gt;"",$K$2&lt;&gt;"Pôle",'1C TSspéc21'!$C$12="OUI"),(('1C TSspéc21'!P$22+'1C TSspéc21'!P$23+'1C TSspéc21'!P$24+'1C TSspéc21'!P$25+'1C TSspéc21'!P$26+'1C TSspéc21'!P$27+'1C TSspéc21'!P$28+'1C TSspéc21'!P$29)/'1C TSspéc21'!P$17),IF(AND('1C TSspéc21'!$B$12&lt;&gt;"",$K$2&lt;&gt;"Pôle",'1C TSspéc21'!$C$12="NON"),(('1C TSspéc21'!P$22+'1C TSspéc21'!P$23+'1C TSspéc21'!P$24+'1C TSspéc21'!P$25+'1C TSspéc21'!P$26+'1C TSspéc21'!P$27+'1C TSspéc21'!P$28+'1C TSspéc21'!P$29)/'1C TSspéc21'!P$30))))))</f>
        <v>0</v>
      </c>
      <c r="M1298" s="556">
        <f>IF(OR('1C TSspéc21'!$B$12="",'1C TSspéc21'!P$30=0),0,IF(AND('1C TSspéc21'!$B$12&lt;&gt;"",$K$2="Pôle",'1C TSspéc21'!$C$12="OUI"),(('1C TSspéc21'!P$26+'1C TSspéc21'!P$27+'1C TSspéc21'!P$28)/'1C TSspéc21'!P$17),IF(AND('1C TSspéc21'!$B$12&lt;&gt;"",$K$2="Pôle",'1C TSspéc21'!$C$12="NON"),(('1C TSspéc21'!P$26+'1C TSspéc21'!P$27+'1C TSspéc21'!P$28)/'1C TSspéc21'!P$30),IF(AND('1C TSspéc21'!$B$12&lt;&gt;"",$K$2&lt;&gt;"Pôle"),0))))</f>
        <v>0</v>
      </c>
      <c r="N1298" s="557">
        <f>IF(AND('1C TSspéc21'!$B$12&lt;&gt;0,'1C TSspéc21'!$P$30&lt;&gt;0),L1298+M1298,0)</f>
        <v>0</v>
      </c>
      <c r="O1298" s="893" t="str">
        <f>IF(AND('1C TSspéc21'!$P$17&lt;&gt;0,'1C TSspéc21'!$C$12="OUI"),'1C TSspéc21'!$P$35/'1C TSspéc21'!$P$17,"")</f>
        <v/>
      </c>
      <c r="P1298" s="543" t="str">
        <f>IF(AND('1C TSspéc21'!$P$17&lt;&gt;0,'1C TSspéc21'!$C$12="OUI"),'1C TSspéc21'!$P$36/'1C TSspéc21'!$P$17,"")</f>
        <v/>
      </c>
      <c r="Q1298" s="543" t="str">
        <f>IF(AND('1C TSspéc21'!$P$17&lt;&gt;0,'1C TSspéc21'!$C$12="OUI"),'1C TSspéc21'!$P$37/'1C TSspéc21'!$P$17,"")</f>
        <v/>
      </c>
      <c r="R1298" s="543" t="str">
        <f>IF(AND('1C TSspéc21'!$P$17&lt;&gt;0,'1C TSspéc21'!$C$12="OUI"),'1C TSspéc21'!$P$38/'1C TSspéc21'!$P$17,"")</f>
        <v/>
      </c>
      <c r="S1298" s="543" t="str">
        <f>IF(AND('1C TSspéc21'!$P$17&lt;&gt;0,'1C TSspéc21'!$C$12="OUI"),'1C TSspéc21'!$P$39/'1C TSspéc21'!$P$17,"")</f>
        <v/>
      </c>
      <c r="T1298" s="543" t="str">
        <f>IF(AND('1C TSspéc21'!$P$17&lt;&gt;0,'1C TSspéc21'!$C$12="OUI"),'1C TSspéc21'!$P$40/'1C TSspéc21'!$P$17,"")</f>
        <v/>
      </c>
      <c r="U1298" s="543" t="str">
        <f>IF(AND('1C TSspéc21'!$P$17&lt;&gt;0,'1C TSspéc21'!$C$12="OUI"),'1C TSspéc21'!$P$41/'1C TSspéc21'!$P$17,"")</f>
        <v/>
      </c>
      <c r="V1298" s="543" t="str">
        <f>IF(AND('1C TSspéc21'!$P$17&lt;&gt;0,'1C TSspéc21'!$C$12="OUI"),'1C TSspéc21'!$P$42/'1C TSspéc21'!$P$17,"")</f>
        <v/>
      </c>
      <c r="W1298" s="543" t="str">
        <f>IF(AND('1C TSspéc21'!$P$17&lt;&gt;0,'1C TSspéc21'!$C$12="OUI"),'1C TSspéc21'!$P$43/'1C TSspéc21'!$P$17,"")</f>
        <v/>
      </c>
      <c r="X1298" s="543" t="str">
        <f>IF(AND('1C TSspéc21'!$P$17&lt;&gt;0,'1C TSspéc21'!$C$12="OUI"),'1C TSspéc21'!$P$44/'1C TSspéc21'!$P$17,"")</f>
        <v/>
      </c>
      <c r="Y1298" s="543" t="str">
        <f>IF(AND('1C TSspéc21'!$P$17&lt;&gt;0,'1C TSspéc21'!$C$12="OUI"),'1C TSspéc21'!$P$45/'1C TSspéc21'!$P$17,"")</f>
        <v/>
      </c>
      <c r="Z1298" s="543" t="str">
        <f>IF(AND('1C TSspéc21'!$P$17&lt;&gt;0,'1C TSspéc21'!$C$12="OUI"),'1C TSspéc21'!$P$46/'1C TSspéc21'!$P$17,"")</f>
        <v/>
      </c>
      <c r="AA1298" s="543" t="str">
        <f>IF(AND('1C TSspéc21'!$P$17&lt;&gt;0,'1C TSspéc21'!$C$12="OUI"),'1C TSspéc21'!$P$47/'1C TSspéc21'!$P$17,"")</f>
        <v/>
      </c>
      <c r="AB1298" s="543" t="str">
        <f>IF(AND('1C TSspéc21'!$P$17&lt;&gt;0,'1C TSspéc21'!$C$12="OUI"),'1C TSspéc21'!$P$48/'1C TSspéc21'!$P$17,"")</f>
        <v/>
      </c>
      <c r="AC1298" s="543" t="str">
        <f>IF(AND('1C TSspéc21'!$P$17&lt;&gt;0,'1C TSspéc21'!$C$12="OUI"),'1C TSspéc21'!$P$49/'1C TSspéc21'!$P$17,"")</f>
        <v/>
      </c>
      <c r="AD1298" s="543" t="str">
        <f>IF(AND('1C TSspéc21'!$P$17&lt;&gt;0,'1C TSspéc21'!$C$12="OUI"),'1C TSspéc21'!$P$50/'1C TSspéc21'!$P$17,"")</f>
        <v/>
      </c>
      <c r="AE1298" s="543" t="str">
        <f>IF(AND('1C TSspéc21'!$P$17&lt;&gt;0,'1C TSspéc21'!$C$12="OUI"),'1C TSspéc21'!$P$51/'1C TSspéc21'!$P$17,"")</f>
        <v/>
      </c>
      <c r="AF1298" s="543" t="str">
        <f>IF(AND('1C TSspéc21'!$P$17&lt;&gt;0,'1C TSspéc21'!$C$12="OUI"),'1C TSspéc21'!$P$52/'1C TSspéc21'!$P$17,"")</f>
        <v/>
      </c>
      <c r="AG1298" s="543" t="str">
        <f>IF(AND('1C TSspéc21'!$P$17&lt;&gt;0,'1C TSspéc21'!$C$12="OUI"),'1C TSspéc21'!$P$53/'1C TSspéc21'!$P$17,"")</f>
        <v/>
      </c>
      <c r="AH1298" s="543" t="str">
        <f>IF(AND('1C TSspéc21'!$P$17&lt;&gt;0,'1C TSspéc21'!$C$12="OUI"),'1C TSspéc21'!$P$54/'1C TSspéc21'!$P$17,"")</f>
        <v/>
      </c>
      <c r="AI1298" s="543" t="str">
        <f>IF(AND('1C TSspéc21'!$P$17&lt;&gt;0,'1C TSspéc21'!$C$12="OUI"),'1C TSspéc21'!$P$55/'1C TSspéc21'!$P$17,"")</f>
        <v/>
      </c>
      <c r="AJ1298" s="543" t="str">
        <f>IF(AND('1C TSspéc21'!$P$17&lt;&gt;0,'1C TSspéc21'!$C$12="OUI"),'1C TSspéc21'!$P$56/'1C TSspéc21'!$P$17,"")</f>
        <v/>
      </c>
      <c r="AK1298" s="543" t="str">
        <f>IF(AND('1C TSspéc21'!$P$17&lt;&gt;0,'1C TSspéc21'!$C$12="OUI"),'1C TSspéc21'!$P$57/'1C TSspéc21'!$P$17,"")</f>
        <v/>
      </c>
      <c r="AL1298" s="72">
        <f>IF(AND('1C TSspéc21'!$P$17&lt;&gt;0,'1C TSspéc21'!$C$12="OUI"),N1298+AK1298,N1298)</f>
        <v>0</v>
      </c>
      <c r="AM1298" s="417">
        <f t="shared" si="336"/>
        <v>0</v>
      </c>
      <c r="AN1298" s="417">
        <f t="shared" si="337"/>
        <v>0</v>
      </c>
      <c r="AO1298" s="418" t="str">
        <f>IF(AND('1C TSspéc21'!$P$17&lt;&gt;0,'1C TSspéc21'!$P$30&lt;&gt;0),AM1298+AN1298,"")</f>
        <v/>
      </c>
      <c r="AP1298" s="573" t="str">
        <f>IF(AND('1C TSspéc21'!$P$17&lt;&gt;0,'1C TSspéc21'!$P$30&lt;&gt;0),AM1298-AR1298,"")</f>
        <v/>
      </c>
      <c r="AQ1298" s="583">
        <f t="shared" si="338"/>
        <v>0</v>
      </c>
      <c r="AR1298" s="596"/>
      <c r="AS1298" s="102"/>
      <c r="AT1298" s="27" t="str">
        <f>IF(('1C TSspéc21'!P$17*FICHE!$C$14&lt;J1298),"Forfait limité à "&amp;FICHE!$C$14&amp;"€/jour","")</f>
        <v/>
      </c>
      <c r="AU1298" s="592"/>
      <c r="AV1298" s="824"/>
      <c r="AW1298" s="824"/>
      <c r="AX1298" s="824"/>
      <c r="AY1298" s="824"/>
      <c r="AZ1298" s="824"/>
      <c r="BA1298" s="767"/>
      <c r="BB1298" s="767"/>
      <c r="BC1298" s="767"/>
      <c r="BD1298" s="767"/>
      <c r="BE1298" s="767"/>
      <c r="BF1298" s="767"/>
      <c r="BG1298" s="767"/>
      <c r="BH1298" s="767"/>
      <c r="BI1298" s="767"/>
      <c r="BJ1298" s="767"/>
      <c r="BK1298" s="767"/>
      <c r="BL1298" s="767"/>
      <c r="BM1298" s="767"/>
      <c r="BN1298" s="767"/>
      <c r="BO1298" s="767"/>
      <c r="BP1298" s="767"/>
      <c r="BQ1298" s="767"/>
      <c r="BR1298" s="767"/>
      <c r="BS1298" s="767"/>
      <c r="BT1298" s="767"/>
      <c r="BU1298" s="767"/>
      <c r="BV1298" s="767"/>
      <c r="BW1298" s="767"/>
      <c r="BX1298" s="767"/>
      <c r="BY1298" s="767"/>
      <c r="BZ1298" s="767"/>
      <c r="CA1298" s="767"/>
      <c r="CB1298" s="767"/>
      <c r="CC1298" s="767"/>
      <c r="CD1298" s="767"/>
      <c r="CE1298" s="767"/>
      <c r="CF1298" s="767"/>
      <c r="CG1298" s="767"/>
      <c r="CH1298" s="767"/>
      <c r="CI1298" s="767"/>
      <c r="CJ1298" s="767"/>
      <c r="CK1298" s="767"/>
      <c r="CL1298" s="767"/>
      <c r="CM1298" s="767"/>
      <c r="CN1298" s="767"/>
      <c r="CO1298" s="767"/>
      <c r="CP1298" s="767"/>
      <c r="CQ1298" s="767"/>
      <c r="CR1298" s="767"/>
      <c r="CS1298" s="767"/>
      <c r="CT1298" s="767"/>
      <c r="CU1298" s="767"/>
      <c r="CV1298" s="767"/>
      <c r="CW1298" s="767"/>
      <c r="CX1298" s="767"/>
      <c r="CY1298" s="767"/>
      <c r="CZ1298" s="767"/>
      <c r="DA1298" s="767"/>
      <c r="DB1298" s="767"/>
      <c r="DC1298" s="767"/>
      <c r="DD1298" s="767"/>
      <c r="DE1298" s="767"/>
      <c r="DF1298" s="767"/>
      <c r="DG1298" s="767"/>
      <c r="DH1298" s="767"/>
      <c r="DI1298" s="767"/>
      <c r="DJ1298" s="767"/>
      <c r="DK1298" s="767"/>
      <c r="DL1298" s="767"/>
      <c r="DM1298" s="767"/>
      <c r="DN1298" s="767"/>
      <c r="DO1298" s="767"/>
      <c r="DP1298" s="767"/>
      <c r="DQ1298" s="767"/>
      <c r="DR1298" s="767"/>
      <c r="DS1298" s="767"/>
      <c r="DT1298" s="767"/>
      <c r="DU1298" s="767"/>
      <c r="DV1298" s="767"/>
      <c r="DW1298" s="767"/>
      <c r="DX1298" s="767"/>
      <c r="DY1298" s="767"/>
      <c r="DZ1298" s="767"/>
      <c r="EA1298" s="767"/>
      <c r="EB1298" s="767"/>
      <c r="EC1298" s="767"/>
      <c r="ED1298" s="767"/>
      <c r="EE1298" s="767"/>
      <c r="EF1298" s="767"/>
      <c r="EG1298" s="767"/>
      <c r="EH1298" s="767"/>
      <c r="EI1298" s="767"/>
      <c r="EJ1298" s="767"/>
      <c r="EK1298" s="767"/>
      <c r="EL1298" s="767"/>
      <c r="EM1298" s="767"/>
      <c r="EN1298" s="767"/>
      <c r="EO1298" s="767"/>
      <c r="EP1298" s="767"/>
      <c r="EQ1298" s="767"/>
      <c r="ER1298" s="767"/>
      <c r="ES1298" s="767"/>
      <c r="ET1298" s="767"/>
      <c r="EU1298" s="767"/>
      <c r="EV1298" s="767"/>
      <c r="EW1298" s="767"/>
      <c r="EX1298" s="767"/>
      <c r="EY1298" s="767"/>
      <c r="EZ1298" s="767"/>
      <c r="FA1298" s="767"/>
      <c r="FB1298" s="767"/>
      <c r="FC1298" s="767"/>
      <c r="FD1298" s="767"/>
      <c r="FE1298" s="767"/>
      <c r="FF1298" s="767"/>
      <c r="FG1298" s="767"/>
      <c r="FH1298" s="767"/>
      <c r="FI1298" s="767"/>
      <c r="FJ1298" s="767"/>
      <c r="FK1298" s="767"/>
      <c r="FL1298" s="767"/>
      <c r="FM1298" s="767"/>
      <c r="FN1298" s="767"/>
      <c r="FO1298" s="767"/>
      <c r="FP1298" s="767"/>
      <c r="FQ1298" s="767"/>
      <c r="FR1298" s="767"/>
      <c r="FS1298" s="767"/>
      <c r="FT1298" s="767"/>
      <c r="FU1298" s="767"/>
      <c r="FV1298" s="767"/>
      <c r="FW1298" s="767"/>
      <c r="FX1298" s="767"/>
      <c r="FY1298" s="767"/>
      <c r="FZ1298" s="767"/>
      <c r="GA1298" s="767"/>
      <c r="GB1298" s="767"/>
      <c r="GC1298" s="767"/>
      <c r="GD1298" s="767"/>
      <c r="GE1298" s="767"/>
      <c r="GF1298" s="767"/>
      <c r="GG1298" s="767"/>
      <c r="GH1298" s="767"/>
      <c r="GI1298" s="767"/>
      <c r="GJ1298" s="767"/>
      <c r="GK1298" s="767"/>
      <c r="GL1298" s="767"/>
      <c r="GM1298" s="767"/>
      <c r="GN1298" s="767"/>
      <c r="GO1298" s="767"/>
      <c r="GP1298" s="767"/>
      <c r="GQ1298" s="767"/>
      <c r="GR1298" s="767"/>
      <c r="GS1298" s="767"/>
      <c r="GT1298" s="767"/>
      <c r="GU1298" s="767"/>
      <c r="GV1298" s="767"/>
      <c r="GW1298" s="767"/>
      <c r="GX1298" s="767"/>
      <c r="GY1298" s="767"/>
      <c r="GZ1298" s="767"/>
      <c r="HA1298" s="767"/>
      <c r="HB1298" s="767"/>
      <c r="HC1298" s="767"/>
    </row>
    <row r="1299" spans="1:211" s="864" customFormat="1" ht="13.9" hidden="1" customHeight="1">
      <c r="A1299" s="307"/>
      <c r="B1299" s="351"/>
      <c r="C1299" s="971" t="str">
        <f>IF('1C TSspéc21'!Q$17&lt;&gt;0,'1C TSspéc21'!$B$12,"")</f>
        <v/>
      </c>
      <c r="D1299" s="972"/>
      <c r="E1299" s="973"/>
      <c r="F1299" s="93">
        <f>IF(AND($C1299='1C TSspéc21'!$B$12,'1C TSspéc21'!$B$16="spécifiques",'1C TSspéc21'!$Q$17&lt;&gt;""),'1C TSspéc21'!$Q$21,"")</f>
        <v>0</v>
      </c>
      <c r="G1299" s="863"/>
      <c r="H1299" s="745">
        <v>0.21</v>
      </c>
      <c r="I1299" s="747">
        <v>1</v>
      </c>
      <c r="J1299" s="312"/>
      <c r="K1299" s="680">
        <f t="shared" si="335"/>
        <v>0</v>
      </c>
      <c r="L1299" s="556">
        <f>IF(OR('1C TSspéc21'!$B$12="",'1C TSspéc21'!Q$30=0),0,IF(AND('1C TSspéc21'!$B$12&lt;&gt;"",$K$2="Pôle",'1C TSspéc21'!$C$12="OUI"),(('1C TSspéc21'!Q$22+'1C TSspéc21'!Q$23+'1C TSspéc21'!Q$24+'1C TSspéc21'!Q$25+'1C TSspéc21'!Q$29)/'1C TSspéc21'!Q$17),IF(AND('1C TSspéc21'!$B$12&lt;&gt;"",$K$2="Pôle",'1C TSspéc21'!$C$12="NON"),(('1C TSspéc21'!Q$22+'1C TSspéc21'!Q$23+'1C TSspéc21'!Q$24+'1C TSspéc21'!Q$25+'1C TSspéc21'!Q$29)/'1C TSspéc21'!Q$30),IF(AND('1C TSspéc21'!$B$12&lt;&gt;"",$K$2&lt;&gt;"Pôle",'1C TSspéc21'!$C$12="OUI"),(('1C TSspéc21'!Q$22+'1C TSspéc21'!Q$23+'1C TSspéc21'!Q$24+'1C TSspéc21'!Q$25+'1C TSspéc21'!Q$26+'1C TSspéc21'!Q$27+'1C TSspéc21'!Q$28+'1C TSspéc21'!Q$29)/'1C TSspéc21'!Q$17),IF(AND('1C TSspéc21'!$B$12&lt;&gt;"",$K$2&lt;&gt;"Pôle",'1C TSspéc21'!$C$12="NON"),(('1C TSspéc21'!Q$22+'1C TSspéc21'!Q$23+'1C TSspéc21'!Q$24+'1C TSspéc21'!Q$25+'1C TSspéc21'!Q$26+'1C TSspéc21'!Q$27+'1C TSspéc21'!Q$28+'1C TSspéc21'!Q$29)/'1C TSspéc21'!Q$30))))))</f>
        <v>0</v>
      </c>
      <c r="M1299" s="556">
        <f>IF(OR('1C TSspéc21'!$B$12="",'1C TSspéc21'!Q$30=0),0,IF(AND('1C TSspéc21'!$B$12&lt;&gt;"",$K$2="Pôle",'1C TSspéc21'!$C$12="OUI"),(('1C TSspéc21'!Q$26+'1C TSspéc21'!Q$27+'1C TSspéc21'!Q$28)/'1C TSspéc21'!Q$17),IF(AND('1C TSspéc21'!$B$12&lt;&gt;"",$K$2="Pôle",'1C TSspéc21'!$C$12="NON"),(('1C TSspéc21'!Q$26+'1C TSspéc21'!Q$27+'1C TSspéc21'!Q$28)/'1C TSspéc21'!Q$30),IF(AND('1C TSspéc21'!$B$12&lt;&gt;"",$K$2&lt;&gt;"Pôle"),0))))</f>
        <v>0</v>
      </c>
      <c r="N1299" s="557">
        <f>IF(AND('1C TSspéc21'!$B$12&lt;&gt;0,'1C TSspéc21'!$Q$30&lt;&gt;0),L1299+M1299,0)</f>
        <v>0</v>
      </c>
      <c r="O1299" s="893" t="str">
        <f>IF(AND('1C TSspéc21'!$Q$17&lt;&gt;0,'1C TSspéc21'!$C$12="OUI"),'1C TSspéc21'!$Q$35/'1C TSspéc21'!$Q$17,"")</f>
        <v/>
      </c>
      <c r="P1299" s="543" t="str">
        <f>IF(AND('1C TSspéc21'!$Q$17&lt;&gt;0,'1C TSspéc21'!$C$12="OUI"),'1C TSspéc21'!$Q$36/'1C TSspéc21'!$Q$17,"")</f>
        <v/>
      </c>
      <c r="Q1299" s="543" t="str">
        <f>IF(AND('1C TSspéc21'!$Q$17&lt;&gt;0,'1C TSspéc21'!$C$12="OUI"),'1C TSspéc21'!$Q$37/'1C TSspéc21'!$Q$17,"")</f>
        <v/>
      </c>
      <c r="R1299" s="543" t="str">
        <f>IF(AND('1C TSspéc21'!$Q$17&lt;&gt;0,'1C TSspéc21'!$C$12="OUI"),'1C TSspéc21'!$Q$38/'1C TSspéc21'!$Q$17,"")</f>
        <v/>
      </c>
      <c r="S1299" s="543" t="str">
        <f>IF(AND('1C TSspéc21'!$Q$17&lt;&gt;0,'1C TSspéc21'!$C$12="OUI"),'1C TSspéc21'!$Q$39/'1C TSspéc21'!$Q$17,"")</f>
        <v/>
      </c>
      <c r="T1299" s="543" t="str">
        <f>IF(AND('1C TSspéc21'!$Q$17&lt;&gt;0,'1C TSspéc21'!$C$12="OUI"),'1C TSspéc21'!$Q$40/'1C TSspéc21'!$Q$17,"")</f>
        <v/>
      </c>
      <c r="U1299" s="543" t="str">
        <f>IF(AND('1C TSspéc21'!$Q$17&lt;&gt;0,'1C TSspéc21'!$C$12="OUI"),'1C TSspéc21'!$Q$41/'1C TSspéc21'!$Q$17,"")</f>
        <v/>
      </c>
      <c r="V1299" s="543" t="str">
        <f>IF(AND('1C TSspéc21'!$Q$17&lt;&gt;0,'1C TSspéc21'!$C$12="OUI"),'1C TSspéc21'!$Q$42/'1C TSspéc21'!$Q$17,"")</f>
        <v/>
      </c>
      <c r="W1299" s="543" t="str">
        <f>IF(AND('1C TSspéc21'!$Q$17&lt;&gt;0,'1C TSspéc21'!$C$12="OUI"),'1C TSspéc21'!$Q$43/'1C TSspéc21'!$Q$17,"")</f>
        <v/>
      </c>
      <c r="X1299" s="543" t="str">
        <f>IF(AND('1C TSspéc21'!$Q$17&lt;&gt;0,'1C TSspéc21'!$C$12="OUI"),'1C TSspéc21'!$Q$44/'1C TSspéc21'!$Q$17,"")</f>
        <v/>
      </c>
      <c r="Y1299" s="543" t="str">
        <f>IF(AND('1C TSspéc21'!$Q$17&lt;&gt;0,'1C TSspéc21'!$C$12="OUI"),'1C TSspéc21'!$Q$45/'1C TSspéc21'!$Q$17,"")</f>
        <v/>
      </c>
      <c r="Z1299" s="543" t="str">
        <f>IF(AND('1C TSspéc21'!$Q$17&lt;&gt;0,'1C TSspéc21'!$C$12="OUI"),'1C TSspéc21'!$Q$46/'1C TSspéc21'!$Q$17,"")</f>
        <v/>
      </c>
      <c r="AA1299" s="543" t="str">
        <f>IF(AND('1C TSspéc21'!$Q$17&lt;&gt;0,'1C TSspéc21'!$C$12="OUI"),'1C TSspéc21'!$Q$47/'1C TSspéc21'!$Q$17,"")</f>
        <v/>
      </c>
      <c r="AB1299" s="543" t="str">
        <f>IF(AND('1C TSspéc21'!$Q$17&lt;&gt;0,'1C TSspéc21'!$C$12="OUI"),'1C TSspéc21'!$Q$48/'1C TSspéc21'!$Q$17,"")</f>
        <v/>
      </c>
      <c r="AC1299" s="543" t="str">
        <f>IF(AND('1C TSspéc21'!$Q$17&lt;&gt;0,'1C TSspéc21'!$C$12="OUI"),'1C TSspéc21'!$Q$49/'1C TSspéc21'!$Q$17,"")</f>
        <v/>
      </c>
      <c r="AD1299" s="543" t="str">
        <f>IF(AND('1C TSspéc21'!$Q$17&lt;&gt;0,'1C TSspéc21'!$C$12="OUI"),'1C TSspéc21'!$Q$50/'1C TSspéc21'!$Q$17,"")</f>
        <v/>
      </c>
      <c r="AE1299" s="543" t="str">
        <f>IF(AND('1C TSspéc21'!$Q$17&lt;&gt;0,'1C TSspéc21'!$C$12="OUI"),'1C TSspéc21'!$Q$51/'1C TSspéc21'!$Q$17,"")</f>
        <v/>
      </c>
      <c r="AF1299" s="543" t="str">
        <f>IF(AND('1C TSspéc21'!$Q$17&lt;&gt;0,'1C TSspéc21'!$C$12="OUI"),'1C TSspéc21'!$Q$52/'1C TSspéc21'!$Q$17,"")</f>
        <v/>
      </c>
      <c r="AG1299" s="543" t="str">
        <f>IF(AND('1C TSspéc21'!$Q$17&lt;&gt;0,'1C TSspéc21'!$C$12="OUI"),'1C TSspéc21'!$Q$53/'1C TSspéc21'!$Q$17,"")</f>
        <v/>
      </c>
      <c r="AH1299" s="543" t="str">
        <f>IF(AND('1C TSspéc21'!$Q$17&lt;&gt;0,'1C TSspéc21'!$C$12="OUI"),'1C TSspéc21'!$Q$54/'1C TSspéc21'!$Q$17,"")</f>
        <v/>
      </c>
      <c r="AI1299" s="543" t="str">
        <f>IF(AND('1C TSspéc21'!$Q$17&lt;&gt;0,'1C TSspéc21'!$C$12="OUI"),'1C TSspéc21'!$Q$55/'1C TSspéc21'!$Q$17,"")</f>
        <v/>
      </c>
      <c r="AJ1299" s="543" t="str">
        <f>IF(AND('1C TSspéc21'!$Q$17&lt;&gt;0,'1C TSspéc21'!$C$12="OUI"),'1C TSspéc21'!$Q$56/'1C TSspéc21'!$Q$17,"")</f>
        <v/>
      </c>
      <c r="AK1299" s="543" t="str">
        <f>IF(AND('1C TSspéc21'!$Q$17&lt;&gt;0,'1C TSspéc21'!$C$12="OUI"),'1C TSspéc21'!$Q$57/'1C TSspéc21'!$Q$17,"")</f>
        <v/>
      </c>
      <c r="AL1299" s="72">
        <f>IF(AND('1C TSspéc21'!$Q$17&lt;&gt;0,'1C TSspéc21'!$C$12="OUI"),N1299+AK1299,N1299)</f>
        <v>0</v>
      </c>
      <c r="AM1299" s="417">
        <f t="shared" si="336"/>
        <v>0</v>
      </c>
      <c r="AN1299" s="417">
        <f t="shared" si="337"/>
        <v>0</v>
      </c>
      <c r="AO1299" s="418" t="str">
        <f>IF(AND('1C TSspéc21'!$Q$17&lt;&gt;0,'1C TSspéc21'!$Q$30&lt;&gt;0),AM1299+AN1299,"")</f>
        <v/>
      </c>
      <c r="AP1299" s="573" t="str">
        <f>IF(AND('1C TSspéc21'!$Q$17&lt;&gt;0,'1C TSspéc21'!$Q$30&lt;&gt;0),AM1299-AR1299,"")</f>
        <v/>
      </c>
      <c r="AQ1299" s="583">
        <f t="shared" si="338"/>
        <v>0</v>
      </c>
      <c r="AR1299" s="596"/>
      <c r="AS1299" s="102"/>
      <c r="AT1299" s="27" t="str">
        <f>IF(('1C TSspéc21'!Q$17*FICHE!$C$14&lt;J1299),"Forfait limité à "&amp;FICHE!$C$14&amp;"€/jour","")</f>
        <v/>
      </c>
      <c r="AU1299" s="592"/>
      <c r="AV1299" s="824"/>
      <c r="AW1299" s="824"/>
      <c r="AX1299" s="824"/>
      <c r="AY1299" s="824"/>
      <c r="AZ1299" s="824"/>
      <c r="BA1299" s="767"/>
      <c r="BB1299" s="767"/>
      <c r="BC1299" s="767"/>
      <c r="BD1299" s="767"/>
      <c r="BE1299" s="767"/>
      <c r="BF1299" s="767"/>
      <c r="BG1299" s="767"/>
      <c r="BH1299" s="767"/>
      <c r="BI1299" s="767"/>
      <c r="BJ1299" s="767"/>
      <c r="BK1299" s="767"/>
      <c r="BL1299" s="767"/>
      <c r="BM1299" s="767"/>
      <c r="BN1299" s="767"/>
      <c r="BO1299" s="767"/>
      <c r="BP1299" s="767"/>
      <c r="BQ1299" s="767"/>
      <c r="BR1299" s="767"/>
      <c r="BS1299" s="767"/>
      <c r="BT1299" s="767"/>
      <c r="BU1299" s="767"/>
      <c r="BV1299" s="767"/>
      <c r="BW1299" s="767"/>
      <c r="BX1299" s="767"/>
      <c r="BY1299" s="767"/>
      <c r="BZ1299" s="767"/>
      <c r="CA1299" s="767"/>
      <c r="CB1299" s="767"/>
      <c r="CC1299" s="767"/>
      <c r="CD1299" s="767"/>
      <c r="CE1299" s="767"/>
      <c r="CF1299" s="767"/>
      <c r="CG1299" s="767"/>
      <c r="CH1299" s="767"/>
      <c r="CI1299" s="767"/>
      <c r="CJ1299" s="767"/>
      <c r="CK1299" s="767"/>
      <c r="CL1299" s="767"/>
      <c r="CM1299" s="767"/>
      <c r="CN1299" s="767"/>
      <c r="CO1299" s="767"/>
      <c r="CP1299" s="767"/>
      <c r="CQ1299" s="767"/>
      <c r="CR1299" s="767"/>
      <c r="CS1299" s="767"/>
      <c r="CT1299" s="767"/>
      <c r="CU1299" s="767"/>
      <c r="CV1299" s="767"/>
      <c r="CW1299" s="767"/>
      <c r="CX1299" s="767"/>
      <c r="CY1299" s="767"/>
      <c r="CZ1299" s="767"/>
      <c r="DA1299" s="767"/>
      <c r="DB1299" s="767"/>
      <c r="DC1299" s="767"/>
      <c r="DD1299" s="767"/>
      <c r="DE1299" s="767"/>
      <c r="DF1299" s="767"/>
      <c r="DG1299" s="767"/>
      <c r="DH1299" s="767"/>
      <c r="DI1299" s="767"/>
      <c r="DJ1299" s="767"/>
      <c r="DK1299" s="767"/>
      <c r="DL1299" s="767"/>
      <c r="DM1299" s="767"/>
      <c r="DN1299" s="767"/>
      <c r="DO1299" s="767"/>
      <c r="DP1299" s="767"/>
      <c r="DQ1299" s="767"/>
      <c r="DR1299" s="767"/>
      <c r="DS1299" s="767"/>
      <c r="DT1299" s="767"/>
      <c r="DU1299" s="767"/>
      <c r="DV1299" s="767"/>
      <c r="DW1299" s="767"/>
      <c r="DX1299" s="767"/>
      <c r="DY1299" s="767"/>
      <c r="DZ1299" s="767"/>
      <c r="EA1299" s="767"/>
      <c r="EB1299" s="767"/>
      <c r="EC1299" s="767"/>
      <c r="ED1299" s="767"/>
      <c r="EE1299" s="767"/>
      <c r="EF1299" s="767"/>
      <c r="EG1299" s="767"/>
      <c r="EH1299" s="767"/>
      <c r="EI1299" s="767"/>
      <c r="EJ1299" s="767"/>
      <c r="EK1299" s="767"/>
      <c r="EL1299" s="767"/>
      <c r="EM1299" s="767"/>
      <c r="EN1299" s="767"/>
      <c r="EO1299" s="767"/>
      <c r="EP1299" s="767"/>
      <c r="EQ1299" s="767"/>
      <c r="ER1299" s="767"/>
      <c r="ES1299" s="767"/>
      <c r="ET1299" s="767"/>
      <c r="EU1299" s="767"/>
      <c r="EV1299" s="767"/>
      <c r="EW1299" s="767"/>
      <c r="EX1299" s="767"/>
      <c r="EY1299" s="767"/>
      <c r="EZ1299" s="767"/>
      <c r="FA1299" s="767"/>
      <c r="FB1299" s="767"/>
      <c r="FC1299" s="767"/>
      <c r="FD1299" s="767"/>
      <c r="FE1299" s="767"/>
      <c r="FF1299" s="767"/>
      <c r="FG1299" s="767"/>
      <c r="FH1299" s="767"/>
      <c r="FI1299" s="767"/>
      <c r="FJ1299" s="767"/>
      <c r="FK1299" s="767"/>
      <c r="FL1299" s="767"/>
      <c r="FM1299" s="767"/>
      <c r="FN1299" s="767"/>
      <c r="FO1299" s="767"/>
      <c r="FP1299" s="767"/>
      <c r="FQ1299" s="767"/>
      <c r="FR1299" s="767"/>
      <c r="FS1299" s="767"/>
      <c r="FT1299" s="767"/>
      <c r="FU1299" s="767"/>
      <c r="FV1299" s="767"/>
      <c r="FW1299" s="767"/>
      <c r="FX1299" s="767"/>
      <c r="FY1299" s="767"/>
      <c r="FZ1299" s="767"/>
      <c r="GA1299" s="767"/>
      <c r="GB1299" s="767"/>
      <c r="GC1299" s="767"/>
      <c r="GD1299" s="767"/>
      <c r="GE1299" s="767"/>
      <c r="GF1299" s="767"/>
      <c r="GG1299" s="767"/>
      <c r="GH1299" s="767"/>
      <c r="GI1299" s="767"/>
      <c r="GJ1299" s="767"/>
      <c r="GK1299" s="767"/>
      <c r="GL1299" s="767"/>
      <c r="GM1299" s="767"/>
      <c r="GN1299" s="767"/>
      <c r="GO1299" s="767"/>
      <c r="GP1299" s="767"/>
      <c r="GQ1299" s="767"/>
      <c r="GR1299" s="767"/>
      <c r="GS1299" s="767"/>
      <c r="GT1299" s="767"/>
      <c r="GU1299" s="767"/>
      <c r="GV1299" s="767"/>
      <c r="GW1299" s="767"/>
      <c r="GX1299" s="767"/>
      <c r="GY1299" s="767"/>
      <c r="GZ1299" s="767"/>
      <c r="HA1299" s="767"/>
      <c r="HB1299" s="767"/>
      <c r="HC1299" s="767"/>
    </row>
    <row r="1300" spans="1:211" s="864" customFormat="1" ht="13.9" hidden="1" customHeight="1">
      <c r="A1300" s="307"/>
      <c r="B1300" s="351"/>
      <c r="C1300" s="971" t="str">
        <f>IF('1C TSspéc21'!R$17&lt;&gt;0,'1C TSspéc21'!$B$12,"")</f>
        <v/>
      </c>
      <c r="D1300" s="972"/>
      <c r="E1300" s="973"/>
      <c r="F1300" s="93">
        <f>IF(AND($C1300='1C TSspéc21'!$B$12,'1C TSspéc21'!$B$16="spécifiques",'1C TSspéc21'!$R$17&lt;&gt;""),'1C TSspéc21'!$R$21,"")</f>
        <v>0</v>
      </c>
      <c r="G1300" s="863"/>
      <c r="H1300" s="745">
        <v>0.21</v>
      </c>
      <c r="I1300" s="747">
        <v>1</v>
      </c>
      <c r="J1300" s="312"/>
      <c r="K1300" s="680">
        <f t="shared" si="335"/>
        <v>0</v>
      </c>
      <c r="L1300" s="556">
        <f>IF(OR('1C TSspéc21'!$B$12="",'1C TSspéc21'!R$30=0),0,IF(AND('1C TSspéc21'!$B$12&lt;&gt;"",$K$2="Pôle",'1C TSspéc21'!$C$12="OUI"),(('1C TSspéc21'!R$22+'1C TSspéc21'!R$23+'1C TSspéc21'!R$24+'1C TSspéc21'!R$25+'1C TSspéc21'!R$29)/'1C TSspéc21'!R$17),IF(AND('1C TSspéc21'!$B$12&lt;&gt;"",$K$2="Pôle",'1C TSspéc21'!$C$12="NON"),(('1C TSspéc21'!R$22+'1C TSspéc21'!R$23+'1C TSspéc21'!R$24+'1C TSspéc21'!R$25+'1C TSspéc21'!R$29)/'1C TSspéc21'!R$30),IF(AND('1C TSspéc21'!$B$12&lt;&gt;"",$K$2&lt;&gt;"Pôle",'1C TSspéc21'!$C$12="OUI"),(('1C TSspéc21'!R$22+'1C TSspéc21'!R$23+'1C TSspéc21'!R$24+'1C TSspéc21'!R$25+'1C TSspéc21'!R$26+'1C TSspéc21'!R$27+'1C TSspéc21'!R$28+'1C TSspéc21'!R$29)/'1C TSspéc21'!R$17),IF(AND('1C TSspéc21'!$B$12&lt;&gt;"",$K$2&lt;&gt;"Pôle",'1C TSspéc21'!$C$12="NON"),(('1C TSspéc21'!R$22+'1C TSspéc21'!R$23+'1C TSspéc21'!R$24+'1C TSspéc21'!R$25+'1C TSspéc21'!R$26+'1C TSspéc21'!R$27+'1C TSspéc21'!R$28+'1C TSspéc21'!R$29)/'1C TSspéc21'!R$30))))))</f>
        <v>0</v>
      </c>
      <c r="M1300" s="556">
        <f>IF(OR('1C TSspéc21'!$B$12="",'1C TSspéc21'!R$30=0),0,IF(AND('1C TSspéc21'!$B$12&lt;&gt;"",$K$2="Pôle",'1C TSspéc21'!$C$12="OUI"),(('1C TSspéc21'!R$26+'1C TSspéc21'!R$27+'1C TSspéc21'!R$28)/'1C TSspéc21'!R$17),IF(AND('1C TSspéc21'!$B$12&lt;&gt;"",$K$2="Pôle",'1C TSspéc21'!$C$12="NON"),(('1C TSspéc21'!R$26+'1C TSspéc21'!R$27+'1C TSspéc21'!R$28)/'1C TSspéc21'!R$30),IF(AND('1C TSspéc21'!$B$12&lt;&gt;"",$K$2&lt;&gt;"Pôle"),0))))</f>
        <v>0</v>
      </c>
      <c r="N1300" s="557">
        <f>IF(AND('1C TSspéc21'!$B$12&lt;&gt;0,'1C TSspéc21'!$R$30&lt;&gt;0),L1300+M1300,0)</f>
        <v>0</v>
      </c>
      <c r="O1300" s="893" t="str">
        <f>IF(AND('1C TSspéc21'!$R$17&lt;&gt;0,'1C TSspéc21'!$C$12="OUI"),'1C TSspéc21'!$R$35/'1C TSspéc21'!$R$17,"")</f>
        <v/>
      </c>
      <c r="P1300" s="543" t="str">
        <f>IF(AND('1C TSspéc21'!$R$17&lt;&gt;0,'1C TSspéc21'!$C$12="OUI"),'1C TSspéc21'!$R$36/'1C TSspéc21'!$R$17,"")</f>
        <v/>
      </c>
      <c r="Q1300" s="543" t="str">
        <f>IF(AND('1C TSspéc21'!$R$17&lt;&gt;0,'1C TSspéc21'!$C$12="OUI"),'1C TSspéc21'!$R$37/'1C TSspéc21'!$R$17,"")</f>
        <v/>
      </c>
      <c r="R1300" s="543" t="str">
        <f>IF(AND('1C TSspéc21'!$R$17&lt;&gt;0,'1C TSspéc21'!$C$12="OUI"),'1C TSspéc21'!$R$38/'1C TSspéc21'!$R$17,"")</f>
        <v/>
      </c>
      <c r="S1300" s="543" t="str">
        <f>IF(AND('1C TSspéc21'!$R$17&lt;&gt;0,'1C TSspéc21'!$C$12="OUI"),'1C TSspéc21'!$R$39/'1C TSspéc21'!$R$17,"")</f>
        <v/>
      </c>
      <c r="T1300" s="543" t="str">
        <f>IF(AND('1C TSspéc21'!$R$17&lt;&gt;0,'1C TSspéc21'!$C$12="OUI"),'1C TSspéc21'!$R$40/'1C TSspéc21'!$R$17,"")</f>
        <v/>
      </c>
      <c r="U1300" s="543" t="str">
        <f>IF(AND('1C TSspéc21'!$R$17&lt;&gt;0,'1C TSspéc21'!$C$12="OUI"),'1C TSspéc21'!$R$41/'1C TSspéc21'!$R$17,"")</f>
        <v/>
      </c>
      <c r="V1300" s="543" t="str">
        <f>IF(AND('1C TSspéc21'!$R$17&lt;&gt;0,'1C TSspéc21'!$C$12="OUI"),'1C TSspéc21'!$R$42/'1C TSspéc21'!$R$17,"")</f>
        <v/>
      </c>
      <c r="W1300" s="543" t="str">
        <f>IF(AND('1C TSspéc21'!$R$17&lt;&gt;0,'1C TSspéc21'!$C$12="OUI"),'1C TSspéc21'!$R$43/'1C TSspéc21'!$R$17,"")</f>
        <v/>
      </c>
      <c r="X1300" s="543" t="str">
        <f>IF(AND('1C TSspéc21'!$R$17&lt;&gt;0,'1C TSspéc21'!$C$12="OUI"),'1C TSspéc21'!$R$44/'1C TSspéc21'!$R$17,"")</f>
        <v/>
      </c>
      <c r="Y1300" s="543" t="str">
        <f>IF(AND('1C TSspéc21'!$R$17&lt;&gt;0,'1C TSspéc21'!$C$12="OUI"),'1C TSspéc21'!$R$45/'1C TSspéc21'!$R$17,"")</f>
        <v/>
      </c>
      <c r="Z1300" s="543" t="str">
        <f>IF(AND('1C TSspéc21'!$R$17&lt;&gt;0,'1C TSspéc21'!$C$12="OUI"),'1C TSspéc21'!$R$46/'1C TSspéc21'!$R$17,"")</f>
        <v/>
      </c>
      <c r="AA1300" s="543" t="str">
        <f>IF(AND('1C TSspéc21'!$R$17&lt;&gt;0,'1C TSspéc21'!$C$12="OUI"),'1C TSspéc21'!$R$47/'1C TSspéc21'!$R$17,"")</f>
        <v/>
      </c>
      <c r="AB1300" s="543" t="str">
        <f>IF(AND('1C TSspéc21'!$R$17&lt;&gt;0,'1C TSspéc21'!$C$12="OUI"),'1C TSspéc21'!$R$48/'1C TSspéc21'!$R$17,"")</f>
        <v/>
      </c>
      <c r="AC1300" s="543" t="str">
        <f>IF(AND('1C TSspéc21'!$R$17&lt;&gt;0,'1C TSspéc21'!$C$12="OUI"),'1C TSspéc21'!$R$49/'1C TSspéc21'!$R$17,"")</f>
        <v/>
      </c>
      <c r="AD1300" s="543" t="str">
        <f>IF(AND('1C TSspéc21'!$R$17&lt;&gt;0,'1C TSspéc21'!$C$12="OUI"),'1C TSspéc21'!$R$50/'1C TSspéc21'!$R$17,"")</f>
        <v/>
      </c>
      <c r="AE1300" s="543" t="str">
        <f>IF(AND('1C TSspéc21'!$R$17&lt;&gt;0,'1C TSspéc21'!$C$12="OUI"),'1C TSspéc21'!$R$51/'1C TSspéc21'!$R$17,"")</f>
        <v/>
      </c>
      <c r="AF1300" s="543" t="str">
        <f>IF(AND('1C TSspéc21'!$R$17&lt;&gt;0,'1C TSspéc21'!$C$12="OUI"),'1C TSspéc21'!$R$52/'1C TSspéc21'!$R$17,"")</f>
        <v/>
      </c>
      <c r="AG1300" s="543" t="str">
        <f>IF(AND('1C TSspéc21'!$R$17&lt;&gt;0,'1C TSspéc21'!$C$12="OUI"),'1C TSspéc21'!$R$53/'1C TSspéc21'!$R$17,"")</f>
        <v/>
      </c>
      <c r="AH1300" s="543" t="str">
        <f>IF(AND('1C TSspéc21'!$R$17&lt;&gt;0,'1C TSspéc21'!$C$12="OUI"),'1C TSspéc21'!$R$54/'1C TSspéc21'!$R$17,"")</f>
        <v/>
      </c>
      <c r="AI1300" s="543" t="str">
        <f>IF(AND('1C TSspéc21'!$R$17&lt;&gt;0,'1C TSspéc21'!$C$12="OUI"),'1C TSspéc21'!$R$55/'1C TSspéc21'!$R$17,"")</f>
        <v/>
      </c>
      <c r="AJ1300" s="543" t="str">
        <f>IF(AND('1C TSspéc21'!$R$17&lt;&gt;0,'1C TSspéc21'!$C$12="OUI"),'1C TSspéc21'!$R$56/'1C TSspéc21'!$R$17,"")</f>
        <v/>
      </c>
      <c r="AK1300" s="543" t="str">
        <f>IF(AND('1C TSspéc21'!$R$17&lt;&gt;0,'1C TSspéc21'!$C$12="OUI"),'1C TSspéc21'!$R$57/'1C TSspéc21'!$R$17,"")</f>
        <v/>
      </c>
      <c r="AL1300" s="72">
        <f>IF(AND('1C TSspéc21'!$R$17&lt;&gt;0,'1C TSspéc21'!$C$12="OUI"),N1300+AK1300,N1300)</f>
        <v>0</v>
      </c>
      <c r="AM1300" s="417">
        <f t="shared" si="336"/>
        <v>0</v>
      </c>
      <c r="AN1300" s="417">
        <f t="shared" si="337"/>
        <v>0</v>
      </c>
      <c r="AO1300" s="418" t="str">
        <f>IF(AND('1C TSspéc21'!$R$17&lt;&gt;0,'1C TSspéc21'!$R$30&lt;&gt;0),AM1300+AN1300,"")</f>
        <v/>
      </c>
      <c r="AP1300" s="573" t="str">
        <f>IF(AND('1C TSspéc21'!$R$17&lt;&gt;0,'1C TSspéc21'!$R$30&lt;&gt;0),AM1300-AR1300,"")</f>
        <v/>
      </c>
      <c r="AQ1300" s="583">
        <f t="shared" si="338"/>
        <v>0</v>
      </c>
      <c r="AR1300" s="596"/>
      <c r="AS1300" s="102"/>
      <c r="AT1300" s="27" t="str">
        <f>IF(('1C TSspéc21'!R$17*FICHE!$C$14&lt;J1300),"Forfait limité à "&amp;FICHE!$C$14&amp;"€/jour","")</f>
        <v/>
      </c>
      <c r="AU1300" s="592"/>
      <c r="AV1300" s="824"/>
      <c r="AW1300" s="824"/>
      <c r="AX1300" s="824"/>
      <c r="AY1300" s="824"/>
      <c r="AZ1300" s="824"/>
      <c r="BA1300" s="767"/>
      <c r="BB1300" s="767"/>
      <c r="BC1300" s="767"/>
      <c r="BD1300" s="767"/>
      <c r="BE1300" s="767"/>
      <c r="BF1300" s="767"/>
      <c r="BG1300" s="767"/>
      <c r="BH1300" s="767"/>
      <c r="BI1300" s="767"/>
      <c r="BJ1300" s="767"/>
      <c r="BK1300" s="767"/>
      <c r="BL1300" s="767"/>
      <c r="BM1300" s="767"/>
      <c r="BN1300" s="767"/>
      <c r="BO1300" s="767"/>
      <c r="BP1300" s="767"/>
      <c r="BQ1300" s="767"/>
      <c r="BR1300" s="767"/>
      <c r="BS1300" s="767"/>
      <c r="BT1300" s="767"/>
      <c r="BU1300" s="767"/>
      <c r="BV1300" s="767"/>
      <c r="BW1300" s="767"/>
      <c r="BX1300" s="767"/>
      <c r="BY1300" s="767"/>
      <c r="BZ1300" s="767"/>
      <c r="CA1300" s="767"/>
      <c r="CB1300" s="767"/>
      <c r="CC1300" s="767"/>
      <c r="CD1300" s="767"/>
      <c r="CE1300" s="767"/>
      <c r="CF1300" s="767"/>
      <c r="CG1300" s="767"/>
      <c r="CH1300" s="767"/>
      <c r="CI1300" s="767"/>
      <c r="CJ1300" s="767"/>
      <c r="CK1300" s="767"/>
      <c r="CL1300" s="767"/>
      <c r="CM1300" s="767"/>
      <c r="CN1300" s="767"/>
      <c r="CO1300" s="767"/>
      <c r="CP1300" s="767"/>
      <c r="CQ1300" s="767"/>
      <c r="CR1300" s="767"/>
      <c r="CS1300" s="767"/>
      <c r="CT1300" s="767"/>
      <c r="CU1300" s="767"/>
      <c r="CV1300" s="767"/>
      <c r="CW1300" s="767"/>
      <c r="CX1300" s="767"/>
      <c r="CY1300" s="767"/>
      <c r="CZ1300" s="767"/>
      <c r="DA1300" s="767"/>
      <c r="DB1300" s="767"/>
      <c r="DC1300" s="767"/>
      <c r="DD1300" s="767"/>
      <c r="DE1300" s="767"/>
      <c r="DF1300" s="767"/>
      <c r="DG1300" s="767"/>
      <c r="DH1300" s="767"/>
      <c r="DI1300" s="767"/>
      <c r="DJ1300" s="767"/>
      <c r="DK1300" s="767"/>
      <c r="DL1300" s="767"/>
      <c r="DM1300" s="767"/>
      <c r="DN1300" s="767"/>
      <c r="DO1300" s="767"/>
      <c r="DP1300" s="767"/>
      <c r="DQ1300" s="767"/>
      <c r="DR1300" s="767"/>
      <c r="DS1300" s="767"/>
      <c r="DT1300" s="767"/>
      <c r="DU1300" s="767"/>
      <c r="DV1300" s="767"/>
      <c r="DW1300" s="767"/>
      <c r="DX1300" s="767"/>
      <c r="DY1300" s="767"/>
      <c r="DZ1300" s="767"/>
      <c r="EA1300" s="767"/>
      <c r="EB1300" s="767"/>
      <c r="EC1300" s="767"/>
      <c r="ED1300" s="767"/>
      <c r="EE1300" s="767"/>
      <c r="EF1300" s="767"/>
      <c r="EG1300" s="767"/>
      <c r="EH1300" s="767"/>
      <c r="EI1300" s="767"/>
      <c r="EJ1300" s="767"/>
      <c r="EK1300" s="767"/>
      <c r="EL1300" s="767"/>
      <c r="EM1300" s="767"/>
      <c r="EN1300" s="767"/>
      <c r="EO1300" s="767"/>
      <c r="EP1300" s="767"/>
      <c r="EQ1300" s="767"/>
      <c r="ER1300" s="767"/>
      <c r="ES1300" s="767"/>
      <c r="ET1300" s="767"/>
      <c r="EU1300" s="767"/>
      <c r="EV1300" s="767"/>
      <c r="EW1300" s="767"/>
      <c r="EX1300" s="767"/>
      <c r="EY1300" s="767"/>
      <c r="EZ1300" s="767"/>
      <c r="FA1300" s="767"/>
      <c r="FB1300" s="767"/>
      <c r="FC1300" s="767"/>
      <c r="FD1300" s="767"/>
      <c r="FE1300" s="767"/>
      <c r="FF1300" s="767"/>
      <c r="FG1300" s="767"/>
      <c r="FH1300" s="767"/>
      <c r="FI1300" s="767"/>
      <c r="FJ1300" s="767"/>
      <c r="FK1300" s="767"/>
      <c r="FL1300" s="767"/>
      <c r="FM1300" s="767"/>
      <c r="FN1300" s="767"/>
      <c r="FO1300" s="767"/>
      <c r="FP1300" s="767"/>
      <c r="FQ1300" s="767"/>
      <c r="FR1300" s="767"/>
      <c r="FS1300" s="767"/>
      <c r="FT1300" s="767"/>
      <c r="FU1300" s="767"/>
      <c r="FV1300" s="767"/>
      <c r="FW1300" s="767"/>
      <c r="FX1300" s="767"/>
      <c r="FY1300" s="767"/>
      <c r="FZ1300" s="767"/>
      <c r="GA1300" s="767"/>
      <c r="GB1300" s="767"/>
      <c r="GC1300" s="767"/>
      <c r="GD1300" s="767"/>
      <c r="GE1300" s="767"/>
      <c r="GF1300" s="767"/>
      <c r="GG1300" s="767"/>
      <c r="GH1300" s="767"/>
      <c r="GI1300" s="767"/>
      <c r="GJ1300" s="767"/>
      <c r="GK1300" s="767"/>
      <c r="GL1300" s="767"/>
      <c r="GM1300" s="767"/>
      <c r="GN1300" s="767"/>
      <c r="GO1300" s="767"/>
      <c r="GP1300" s="767"/>
      <c r="GQ1300" s="767"/>
      <c r="GR1300" s="767"/>
      <c r="GS1300" s="767"/>
      <c r="GT1300" s="767"/>
      <c r="GU1300" s="767"/>
      <c r="GV1300" s="767"/>
      <c r="GW1300" s="767"/>
      <c r="GX1300" s="767"/>
      <c r="GY1300" s="767"/>
      <c r="GZ1300" s="767"/>
      <c r="HA1300" s="767"/>
      <c r="HB1300" s="767"/>
      <c r="HC1300" s="767"/>
    </row>
    <row r="1301" spans="1:211" s="864" customFormat="1" ht="13.9" hidden="1" customHeight="1">
      <c r="A1301" s="307"/>
      <c r="B1301" s="351"/>
      <c r="C1301" s="971" t="str">
        <f>IF('1C TSspéc21'!S$17&lt;&gt;0,'1C TSspéc21'!$B$12,"")</f>
        <v/>
      </c>
      <c r="D1301" s="972"/>
      <c r="E1301" s="973"/>
      <c r="F1301" s="93">
        <f>IF(AND($C1301='1C TSspéc21'!$B$12,'1C TSspéc21'!$B$16="spécifiques",'1C TSspéc21'!$S$17&lt;&gt;""),'1C TSspéc21'!$S$21,"")</f>
        <v>0</v>
      </c>
      <c r="G1301" s="863"/>
      <c r="H1301" s="745">
        <v>0.21</v>
      </c>
      <c r="I1301" s="747">
        <v>1</v>
      </c>
      <c r="J1301" s="312"/>
      <c r="K1301" s="680">
        <f t="shared" si="335"/>
        <v>0</v>
      </c>
      <c r="L1301" s="556">
        <f>IF(OR('1C TSspéc21'!$B$12="",'1C TSspéc21'!S$30=0),0,IF(AND('1C TSspéc21'!$B$12&lt;&gt;"",$K$2="Pôle",'1C TSspéc21'!$C$12="OUI"),(('1C TSspéc21'!S$22+'1C TSspéc21'!S$23+'1C TSspéc21'!S$24+'1C TSspéc21'!S$25+'1C TSspéc21'!S$29)/'1C TSspéc21'!S$17),IF(AND('1C TSspéc21'!$B$12&lt;&gt;"",$K$2="Pôle",'1C TSspéc21'!$C$12="NON"),(('1C TSspéc21'!S$22+'1C TSspéc21'!S$23+'1C TSspéc21'!S$24+'1C TSspéc21'!S$25+'1C TSspéc21'!S$29)/'1C TSspéc21'!S$30),IF(AND('1C TSspéc21'!$B$12&lt;&gt;"",$K$2&lt;&gt;"Pôle",'1C TSspéc21'!$C$12="OUI"),(('1C TSspéc21'!S$22+'1C TSspéc21'!S$23+'1C TSspéc21'!S$24+'1C TSspéc21'!S$25+'1C TSspéc21'!S$26+'1C TSspéc21'!S$27+'1C TSspéc21'!S$28+'1C TSspéc21'!S$29)/'1C TSspéc21'!S$17),IF(AND('1C TSspéc21'!$B$12&lt;&gt;"",$K$2&lt;&gt;"Pôle",'1C TSspéc21'!$C$12="NON"),(('1C TSspéc21'!S$22+'1C TSspéc21'!S$23+'1C TSspéc21'!S$24+'1C TSspéc21'!S$25+'1C TSspéc21'!S$26+'1C TSspéc21'!S$27+'1C TSspéc21'!S$28+'1C TSspéc21'!S$29)/'1C TSspéc21'!S$30))))))</f>
        <v>0</v>
      </c>
      <c r="M1301" s="556">
        <f>IF(OR('1C TSspéc21'!$B$12="",'1C TSspéc21'!S$30=0),0,IF(AND('1C TSspéc21'!$B$12&lt;&gt;"",$K$2="Pôle",'1C TSspéc21'!$C$12="OUI"),(('1C TSspéc21'!S$26+'1C TSspéc21'!S$27+'1C TSspéc21'!S$28)/'1C TSspéc21'!S$17),IF(AND('1C TSspéc21'!$B$12&lt;&gt;"",$K$2="Pôle",'1C TSspéc21'!$C$12="NON"),(('1C TSspéc21'!S$26+'1C TSspéc21'!S$27+'1C TSspéc21'!S$28)/'1C TSspéc21'!S$30),IF(AND('1C TSspéc21'!$B$12&lt;&gt;"",$K$2&lt;&gt;"Pôle"),0))))</f>
        <v>0</v>
      </c>
      <c r="N1301" s="557">
        <f>IF(AND('1C TSspéc21'!$B$12&lt;&gt;0,'1C TSspéc21'!$S$30&lt;&gt;0),L1301+M1301,0)</f>
        <v>0</v>
      </c>
      <c r="O1301" s="893" t="str">
        <f>IF(AND('1C TSspéc21'!$S$17&lt;&gt;0,'1C TSspéc21'!$C$12="OUI"),'1C TSspéc21'!$S$35/'1C TSspéc21'!$S$17,"")</f>
        <v/>
      </c>
      <c r="P1301" s="543" t="str">
        <f>IF(AND('1C TSspéc21'!$S$17&lt;&gt;0,'1C TSspéc21'!$C$12="OUI"),'1C TSspéc21'!$S$36/'1C TSspéc21'!$S$17,"")</f>
        <v/>
      </c>
      <c r="Q1301" s="543" t="str">
        <f>IF(AND('1C TSspéc21'!$S$17&lt;&gt;0,'1C TSspéc21'!$C$12="OUI"),'1C TSspéc21'!$S$37/'1C TSspéc21'!$S$17,"")</f>
        <v/>
      </c>
      <c r="R1301" s="543" t="str">
        <f>IF(AND('1C TSspéc21'!$S$17&lt;&gt;0,'1C TSspéc21'!$C$12="OUI"),'1C TSspéc21'!$S$38/'1C TSspéc21'!$S$17,"")</f>
        <v/>
      </c>
      <c r="S1301" s="543" t="str">
        <f>IF(AND('1C TSspéc21'!$S$17&lt;&gt;0,'1C TSspéc21'!$C$12="OUI"),'1C TSspéc21'!$S$39/'1C TSspéc21'!$S$17,"")</f>
        <v/>
      </c>
      <c r="T1301" s="543" t="str">
        <f>IF(AND('1C TSspéc21'!$S$17&lt;&gt;0,'1C TSspéc21'!$C$12="OUI"),'1C TSspéc21'!$S$40/'1C TSspéc21'!$S$17,"")</f>
        <v/>
      </c>
      <c r="U1301" s="543" t="str">
        <f>IF(AND('1C TSspéc21'!$S$17&lt;&gt;0,'1C TSspéc21'!$C$12="OUI"),'1C TSspéc21'!$S$41/'1C TSspéc21'!$S$17,"")</f>
        <v/>
      </c>
      <c r="V1301" s="543" t="str">
        <f>IF(AND('1C TSspéc21'!$S$17&lt;&gt;0,'1C TSspéc21'!$C$12="OUI"),'1C TSspéc21'!$S$42/'1C TSspéc21'!$S$17,"")</f>
        <v/>
      </c>
      <c r="W1301" s="543" t="str">
        <f>IF(AND('1C TSspéc21'!$S$17&lt;&gt;0,'1C TSspéc21'!$C$12="OUI"),'1C TSspéc21'!$S$43/'1C TSspéc21'!$S$17,"")</f>
        <v/>
      </c>
      <c r="X1301" s="543" t="str">
        <f>IF(AND('1C TSspéc21'!$S$17&lt;&gt;0,'1C TSspéc21'!$C$12="OUI"),'1C TSspéc21'!$S$44/'1C TSspéc21'!$S$17,"")</f>
        <v/>
      </c>
      <c r="Y1301" s="543" t="str">
        <f>IF(AND('1C TSspéc21'!$S$17&lt;&gt;0,'1C TSspéc21'!$C$12="OUI"),'1C TSspéc21'!$S$45/'1C TSspéc21'!$S$17,"")</f>
        <v/>
      </c>
      <c r="Z1301" s="543" t="str">
        <f>IF(AND('1C TSspéc21'!$S$17&lt;&gt;0,'1C TSspéc21'!$C$12="OUI"),'1C TSspéc21'!$S$46/'1C TSspéc21'!$S$17,"")</f>
        <v/>
      </c>
      <c r="AA1301" s="543" t="str">
        <f>IF(AND('1C TSspéc21'!$S$17&lt;&gt;0,'1C TSspéc21'!$C$12="OUI"),'1C TSspéc21'!$S$47/'1C TSspéc21'!$S$17,"")</f>
        <v/>
      </c>
      <c r="AB1301" s="543" t="str">
        <f>IF(AND('1C TSspéc21'!$S$17&lt;&gt;0,'1C TSspéc21'!$C$12="OUI"),'1C TSspéc21'!$S$48/'1C TSspéc21'!$S$17,"")</f>
        <v/>
      </c>
      <c r="AC1301" s="543" t="str">
        <f>IF(AND('1C TSspéc21'!$S$17&lt;&gt;0,'1C TSspéc21'!$C$12="OUI"),'1C TSspéc21'!$S$49/'1C TSspéc21'!$S$17,"")</f>
        <v/>
      </c>
      <c r="AD1301" s="543" t="str">
        <f>IF(AND('1C TSspéc21'!$S$17&lt;&gt;0,'1C TSspéc21'!$C$12="OUI"),'1C TSspéc21'!$S$50/'1C TSspéc21'!$S$17,"")</f>
        <v/>
      </c>
      <c r="AE1301" s="543" t="str">
        <f>IF(AND('1C TSspéc21'!$S$17&lt;&gt;0,'1C TSspéc21'!$C$12="OUI"),'1C TSspéc21'!$S$51/'1C TSspéc21'!$S$17,"")</f>
        <v/>
      </c>
      <c r="AF1301" s="543" t="str">
        <f>IF(AND('1C TSspéc21'!$S$17&lt;&gt;0,'1C TSspéc21'!$C$12="OUI"),'1C TSspéc21'!$S$52/'1C TSspéc21'!$S$17,"")</f>
        <v/>
      </c>
      <c r="AG1301" s="543" t="str">
        <f>IF(AND('1C TSspéc21'!$S$17&lt;&gt;0,'1C TSspéc21'!$C$12="OUI"),'1C TSspéc21'!$S$53/'1C TSspéc21'!$S$17,"")</f>
        <v/>
      </c>
      <c r="AH1301" s="543" t="str">
        <f>IF(AND('1C TSspéc21'!$S$17&lt;&gt;0,'1C TSspéc21'!$C$12="OUI"),'1C TSspéc21'!$S$54/'1C TSspéc21'!$S$17,"")</f>
        <v/>
      </c>
      <c r="AI1301" s="543" t="str">
        <f>IF(AND('1C TSspéc21'!$S$17&lt;&gt;0,'1C TSspéc21'!$C$12="OUI"),'1C TSspéc21'!$S$55/'1C TSspéc21'!$S$17,"")</f>
        <v/>
      </c>
      <c r="AJ1301" s="543" t="str">
        <f>IF(AND('1C TSspéc21'!$S$17&lt;&gt;0,'1C TSspéc21'!$C$12="OUI"),'1C TSspéc21'!$S$56/'1C TSspéc21'!$S$17,"")</f>
        <v/>
      </c>
      <c r="AK1301" s="543" t="str">
        <f>IF(AND('1C TSspéc21'!$S$17&lt;&gt;0,'1C TSspéc21'!$C$12="OUI"),'1C TSspéc21'!$S$57/'1C TSspéc21'!$S$17,"")</f>
        <v/>
      </c>
      <c r="AL1301" s="72">
        <f>IF(AND('1C TSspéc21'!$S$17&lt;&gt;0,'1C TSspéc21'!$C$12="OUI"),N1301+AK1301,N1301)</f>
        <v>0</v>
      </c>
      <c r="AM1301" s="417">
        <f t="shared" si="336"/>
        <v>0</v>
      </c>
      <c r="AN1301" s="417">
        <f t="shared" si="337"/>
        <v>0</v>
      </c>
      <c r="AO1301" s="418" t="str">
        <f>IF(AND('1C TSspéc21'!$S$17&lt;&gt;0,'1C TSspéc21'!$S$30&lt;&gt;0),AM1301+AN1301,"")</f>
        <v/>
      </c>
      <c r="AP1301" s="573" t="str">
        <f>IF(AND('1C TSspéc21'!$S$17&lt;&gt;0,'1C TSspéc21'!$S$30&lt;&gt;0),AM1301-AR1301,"")</f>
        <v/>
      </c>
      <c r="AQ1301" s="583">
        <f t="shared" si="338"/>
        <v>0</v>
      </c>
      <c r="AR1301" s="596"/>
      <c r="AS1301" s="102"/>
      <c r="AT1301" s="27" t="str">
        <f>IF(('1C TSspéc21'!S$17*FICHE!$C$14&lt;J1301),"Forfait limité à "&amp;FICHE!$C$14&amp;"€/jour","")</f>
        <v/>
      </c>
      <c r="AU1301" s="592"/>
      <c r="AV1301" s="824"/>
      <c r="AW1301" s="824"/>
      <c r="AX1301" s="824"/>
      <c r="AY1301" s="824"/>
      <c r="AZ1301" s="824"/>
      <c r="BA1301" s="767"/>
      <c r="BB1301" s="767"/>
      <c r="BC1301" s="767"/>
      <c r="BD1301" s="767"/>
      <c r="BE1301" s="767"/>
      <c r="BF1301" s="767"/>
      <c r="BG1301" s="767"/>
      <c r="BH1301" s="767"/>
      <c r="BI1301" s="767"/>
      <c r="BJ1301" s="767"/>
      <c r="BK1301" s="767"/>
      <c r="BL1301" s="767"/>
      <c r="BM1301" s="767"/>
      <c r="BN1301" s="767"/>
      <c r="BO1301" s="767"/>
      <c r="BP1301" s="767"/>
      <c r="BQ1301" s="767"/>
      <c r="BR1301" s="767"/>
      <c r="BS1301" s="767"/>
      <c r="BT1301" s="767"/>
      <c r="BU1301" s="767"/>
      <c r="BV1301" s="767"/>
      <c r="BW1301" s="767"/>
      <c r="BX1301" s="767"/>
      <c r="BY1301" s="767"/>
      <c r="BZ1301" s="767"/>
      <c r="CA1301" s="767"/>
      <c r="CB1301" s="767"/>
      <c r="CC1301" s="767"/>
      <c r="CD1301" s="767"/>
      <c r="CE1301" s="767"/>
      <c r="CF1301" s="767"/>
      <c r="CG1301" s="767"/>
      <c r="CH1301" s="767"/>
      <c r="CI1301" s="767"/>
      <c r="CJ1301" s="767"/>
      <c r="CK1301" s="767"/>
      <c r="CL1301" s="767"/>
      <c r="CM1301" s="767"/>
      <c r="CN1301" s="767"/>
      <c r="CO1301" s="767"/>
      <c r="CP1301" s="767"/>
      <c r="CQ1301" s="767"/>
      <c r="CR1301" s="767"/>
      <c r="CS1301" s="767"/>
      <c r="CT1301" s="767"/>
      <c r="CU1301" s="767"/>
      <c r="CV1301" s="767"/>
      <c r="CW1301" s="767"/>
      <c r="CX1301" s="767"/>
      <c r="CY1301" s="767"/>
      <c r="CZ1301" s="767"/>
      <c r="DA1301" s="767"/>
      <c r="DB1301" s="767"/>
      <c r="DC1301" s="767"/>
      <c r="DD1301" s="767"/>
      <c r="DE1301" s="767"/>
      <c r="DF1301" s="767"/>
      <c r="DG1301" s="767"/>
      <c r="DH1301" s="767"/>
      <c r="DI1301" s="767"/>
      <c r="DJ1301" s="767"/>
      <c r="DK1301" s="767"/>
      <c r="DL1301" s="767"/>
      <c r="DM1301" s="767"/>
      <c r="DN1301" s="767"/>
      <c r="DO1301" s="767"/>
      <c r="DP1301" s="767"/>
      <c r="DQ1301" s="767"/>
      <c r="DR1301" s="767"/>
      <c r="DS1301" s="767"/>
      <c r="DT1301" s="767"/>
      <c r="DU1301" s="767"/>
      <c r="DV1301" s="767"/>
      <c r="DW1301" s="767"/>
      <c r="DX1301" s="767"/>
      <c r="DY1301" s="767"/>
      <c r="DZ1301" s="767"/>
      <c r="EA1301" s="767"/>
      <c r="EB1301" s="767"/>
      <c r="EC1301" s="767"/>
      <c r="ED1301" s="767"/>
      <c r="EE1301" s="767"/>
      <c r="EF1301" s="767"/>
      <c r="EG1301" s="767"/>
      <c r="EH1301" s="767"/>
      <c r="EI1301" s="767"/>
      <c r="EJ1301" s="767"/>
      <c r="EK1301" s="767"/>
      <c r="EL1301" s="767"/>
      <c r="EM1301" s="767"/>
      <c r="EN1301" s="767"/>
      <c r="EO1301" s="767"/>
      <c r="EP1301" s="767"/>
      <c r="EQ1301" s="767"/>
      <c r="ER1301" s="767"/>
      <c r="ES1301" s="767"/>
      <c r="ET1301" s="767"/>
      <c r="EU1301" s="767"/>
      <c r="EV1301" s="767"/>
      <c r="EW1301" s="767"/>
      <c r="EX1301" s="767"/>
      <c r="EY1301" s="767"/>
      <c r="EZ1301" s="767"/>
      <c r="FA1301" s="767"/>
      <c r="FB1301" s="767"/>
      <c r="FC1301" s="767"/>
      <c r="FD1301" s="767"/>
      <c r="FE1301" s="767"/>
      <c r="FF1301" s="767"/>
      <c r="FG1301" s="767"/>
      <c r="FH1301" s="767"/>
      <c r="FI1301" s="767"/>
      <c r="FJ1301" s="767"/>
      <c r="FK1301" s="767"/>
      <c r="FL1301" s="767"/>
      <c r="FM1301" s="767"/>
      <c r="FN1301" s="767"/>
      <c r="FO1301" s="767"/>
      <c r="FP1301" s="767"/>
      <c r="FQ1301" s="767"/>
      <c r="FR1301" s="767"/>
      <c r="FS1301" s="767"/>
      <c r="FT1301" s="767"/>
      <c r="FU1301" s="767"/>
      <c r="FV1301" s="767"/>
      <c r="FW1301" s="767"/>
      <c r="FX1301" s="767"/>
      <c r="FY1301" s="767"/>
      <c r="FZ1301" s="767"/>
      <c r="GA1301" s="767"/>
      <c r="GB1301" s="767"/>
      <c r="GC1301" s="767"/>
      <c r="GD1301" s="767"/>
      <c r="GE1301" s="767"/>
      <c r="GF1301" s="767"/>
      <c r="GG1301" s="767"/>
      <c r="GH1301" s="767"/>
      <c r="GI1301" s="767"/>
      <c r="GJ1301" s="767"/>
      <c r="GK1301" s="767"/>
      <c r="GL1301" s="767"/>
      <c r="GM1301" s="767"/>
      <c r="GN1301" s="767"/>
      <c r="GO1301" s="767"/>
      <c r="GP1301" s="767"/>
      <c r="GQ1301" s="767"/>
      <c r="GR1301" s="767"/>
      <c r="GS1301" s="767"/>
      <c r="GT1301" s="767"/>
      <c r="GU1301" s="767"/>
      <c r="GV1301" s="767"/>
      <c r="GW1301" s="767"/>
      <c r="GX1301" s="767"/>
      <c r="GY1301" s="767"/>
      <c r="GZ1301" s="767"/>
      <c r="HA1301" s="767"/>
      <c r="HB1301" s="767"/>
      <c r="HC1301" s="767"/>
    </row>
    <row r="1302" spans="1:211" s="864" customFormat="1" ht="13.9" hidden="1" customHeight="1">
      <c r="A1302" s="307"/>
      <c r="B1302" s="351"/>
      <c r="C1302" s="971" t="str">
        <f>IF('1C TSspéc21'!T$17&lt;&gt;0,'1C TSspéc21'!$B$12,"")</f>
        <v/>
      </c>
      <c r="D1302" s="972"/>
      <c r="E1302" s="973"/>
      <c r="F1302" s="93">
        <f>IF(AND($C1302='1C TSspéc21'!$B$12,'1C TSspéc21'!$B$16="spécifiques",'1C TSspéc21'!$T$17&lt;&gt;""),'1C TSspéc21'!$T$21,"")</f>
        <v>0</v>
      </c>
      <c r="G1302" s="863"/>
      <c r="H1302" s="745">
        <v>0.21</v>
      </c>
      <c r="I1302" s="747">
        <v>1</v>
      </c>
      <c r="J1302" s="312"/>
      <c r="K1302" s="680">
        <f t="shared" si="335"/>
        <v>0</v>
      </c>
      <c r="L1302" s="556">
        <f>IF(OR('1C TSspéc21'!$B$12="",'1C TSspéc21'!T$30=0),0,IF(AND('1C TSspéc21'!$B$12&lt;&gt;"",$K$2="Pôle",'1C TSspéc21'!$C$12="OUI"),(('1C TSspéc21'!T$22+'1C TSspéc21'!T$23+'1C TSspéc21'!T$24+'1C TSspéc21'!T$25+'1C TSspéc21'!T$29)/'1C TSspéc21'!T$17),IF(AND('1C TSspéc21'!$B$12&lt;&gt;"",$K$2="Pôle",'1C TSspéc21'!$C$12="NON"),(('1C TSspéc21'!T$22+'1C TSspéc21'!T$23+'1C TSspéc21'!T$24+'1C TSspéc21'!T$25+'1C TSspéc21'!T$29)/'1C TSspéc21'!T$30),IF(AND('1C TSspéc21'!$B$12&lt;&gt;"",$K$2&lt;&gt;"Pôle",'1C TSspéc21'!$C$12="OUI"),(('1C TSspéc21'!T$22+'1C TSspéc21'!T$23+'1C TSspéc21'!T$24+'1C TSspéc21'!T$25+'1C TSspéc21'!T$26+'1C TSspéc21'!T$27+'1C TSspéc21'!T$28+'1C TSspéc21'!T$29)/'1C TSspéc21'!T$17),IF(AND('1C TSspéc21'!$B$12&lt;&gt;"",$K$2&lt;&gt;"Pôle",'1C TSspéc21'!$C$12="NON"),(('1C TSspéc21'!T$22+'1C TSspéc21'!T$23+'1C TSspéc21'!T$24+'1C TSspéc21'!T$25+'1C TSspéc21'!T$26+'1C TSspéc21'!T$27+'1C TSspéc21'!T$28+'1C TSspéc21'!T$29)/'1C TSspéc21'!T$30))))))</f>
        <v>0</v>
      </c>
      <c r="M1302" s="556">
        <f>IF(OR('1C TSspéc21'!$B$12="",'1C TSspéc21'!T$30=0),0,IF(AND('1C TSspéc21'!$B$12&lt;&gt;"",$K$2="Pôle",'1C TSspéc21'!$C$12="OUI"),(('1C TSspéc21'!T$26+'1C TSspéc21'!T$27+'1C TSspéc21'!T$28)/'1C TSspéc21'!T$17),IF(AND('1C TSspéc21'!$B$12&lt;&gt;"",$K$2="Pôle",'1C TSspéc21'!$C$12="NON"),(('1C TSspéc21'!T$26+'1C TSspéc21'!T$27+'1C TSspéc21'!T$28)/'1C TSspéc21'!T$30),IF(AND('1C TSspéc21'!$B$12&lt;&gt;"",$K$2&lt;&gt;"Pôle"),0))))</f>
        <v>0</v>
      </c>
      <c r="N1302" s="557">
        <f>IF(AND('1C TSspéc21'!$B$12&lt;&gt;0,'1C TSspéc21'!$T$30&lt;&gt;0),L1302+M1302,0)</f>
        <v>0</v>
      </c>
      <c r="O1302" s="893" t="str">
        <f>IF(AND('1C TSspéc21'!$T$17&lt;&gt;0,'1C TSspéc21'!$C$12="OUI"),'1C TSspéc21'!$T$35/'1C TSspéc21'!$T$17,"")</f>
        <v/>
      </c>
      <c r="P1302" s="543" t="str">
        <f>IF(AND('1C TSspéc21'!$T$17&lt;&gt;0,'1C TSspéc21'!$C$12="OUI"),'1C TSspéc21'!$T$36/'1C TSspéc21'!$T$17,"")</f>
        <v/>
      </c>
      <c r="Q1302" s="543" t="str">
        <f>IF(AND('1C TSspéc21'!$T$17&lt;&gt;0,'1C TSspéc21'!$C$12="OUI"),'1C TSspéc21'!$T$37/'1C TSspéc21'!$T$17,"")</f>
        <v/>
      </c>
      <c r="R1302" s="543" t="str">
        <f>IF(AND('1C TSspéc21'!$T$17&lt;&gt;0,'1C TSspéc21'!$C$12="OUI"),'1C TSspéc21'!$T$38/'1C TSspéc21'!$T$17,"")</f>
        <v/>
      </c>
      <c r="S1302" s="543" t="str">
        <f>IF(AND('1C TSspéc21'!$T$17&lt;&gt;0,'1C TSspéc21'!$C$12="OUI"),'1C TSspéc21'!$T$39/'1C TSspéc21'!$T$17,"")</f>
        <v/>
      </c>
      <c r="T1302" s="543" t="str">
        <f>IF(AND('1C TSspéc21'!$T$17&lt;&gt;0,'1C TSspéc21'!$C$12="OUI"),'1C TSspéc21'!$T$40/'1C TSspéc21'!$T$17,"")</f>
        <v/>
      </c>
      <c r="U1302" s="543" t="str">
        <f>IF(AND('1C TSspéc21'!$T$17&lt;&gt;0,'1C TSspéc21'!$C$12="OUI"),'1C TSspéc21'!$T$41/'1C TSspéc21'!$T$17,"")</f>
        <v/>
      </c>
      <c r="V1302" s="543" t="str">
        <f>IF(AND('1C TSspéc21'!$T$17&lt;&gt;0,'1C TSspéc21'!$C$12="OUI"),'1C TSspéc21'!$T$42/'1C TSspéc21'!$T$17,"")</f>
        <v/>
      </c>
      <c r="W1302" s="543" t="str">
        <f>IF(AND('1C TSspéc21'!$T$17&lt;&gt;0,'1C TSspéc21'!$C$12="OUI"),'1C TSspéc21'!$T$43/'1C TSspéc21'!$T$17,"")</f>
        <v/>
      </c>
      <c r="X1302" s="543" t="str">
        <f>IF(AND('1C TSspéc21'!$T$17&lt;&gt;0,'1C TSspéc21'!$C$12="OUI"),'1C TSspéc21'!$T$44/'1C TSspéc21'!$T$17,"")</f>
        <v/>
      </c>
      <c r="Y1302" s="543" t="str">
        <f>IF(AND('1C TSspéc21'!$T$17&lt;&gt;0,'1C TSspéc21'!$C$12="OUI"),'1C TSspéc21'!$T$45/'1C TSspéc21'!$T$17,"")</f>
        <v/>
      </c>
      <c r="Z1302" s="543" t="str">
        <f>IF(AND('1C TSspéc21'!$T$17&lt;&gt;0,'1C TSspéc21'!$C$12="OUI"),'1C TSspéc21'!$T$46/'1C TSspéc21'!$T$17,"")</f>
        <v/>
      </c>
      <c r="AA1302" s="543" t="str">
        <f>IF(AND('1C TSspéc21'!$T$17&lt;&gt;0,'1C TSspéc21'!$C$12="OUI"),'1C TSspéc21'!$T$47/'1C TSspéc21'!$T$17,"")</f>
        <v/>
      </c>
      <c r="AB1302" s="543" t="str">
        <f>IF(AND('1C TSspéc21'!$T$17&lt;&gt;0,'1C TSspéc21'!$C$12="OUI"),'1C TSspéc21'!$T$48/'1C TSspéc21'!$T$17,"")</f>
        <v/>
      </c>
      <c r="AC1302" s="543" t="str">
        <f>IF(AND('1C TSspéc21'!$T$17&lt;&gt;0,'1C TSspéc21'!$C$12="OUI"),'1C TSspéc21'!$T$49/'1C TSspéc21'!$T$17,"")</f>
        <v/>
      </c>
      <c r="AD1302" s="543" t="str">
        <f>IF(AND('1C TSspéc21'!$T$17&lt;&gt;0,'1C TSspéc21'!$C$12="OUI"),'1C TSspéc21'!$T$50/'1C TSspéc21'!$T$17,"")</f>
        <v/>
      </c>
      <c r="AE1302" s="543" t="str">
        <f>IF(AND('1C TSspéc21'!$T$17&lt;&gt;0,'1C TSspéc21'!$C$12="OUI"),'1C TSspéc21'!$T$51/'1C TSspéc21'!$T$17,"")</f>
        <v/>
      </c>
      <c r="AF1302" s="543" t="str">
        <f>IF(AND('1C TSspéc21'!$T$17&lt;&gt;0,'1C TSspéc21'!$C$12="OUI"),'1C TSspéc21'!$T$52/'1C TSspéc21'!$T$17,"")</f>
        <v/>
      </c>
      <c r="AG1302" s="543" t="str">
        <f>IF(AND('1C TSspéc21'!$T$17&lt;&gt;0,'1C TSspéc21'!$C$12="OUI"),'1C TSspéc21'!$T$53/'1C TSspéc21'!$T$17,"")</f>
        <v/>
      </c>
      <c r="AH1302" s="543" t="str">
        <f>IF(AND('1C TSspéc21'!$T$17&lt;&gt;0,'1C TSspéc21'!$C$12="OUI"),'1C TSspéc21'!$T$54/'1C TSspéc21'!$T$17,"")</f>
        <v/>
      </c>
      <c r="AI1302" s="543" t="str">
        <f>IF(AND('1C TSspéc21'!$T$17&lt;&gt;0,'1C TSspéc21'!$C$12="OUI"),'1C TSspéc21'!$T$55/'1C TSspéc21'!$T$17,"")</f>
        <v/>
      </c>
      <c r="AJ1302" s="543" t="str">
        <f>IF(AND('1C TSspéc21'!$T$17&lt;&gt;0,'1C TSspéc21'!$C$12="OUI"),'1C TSspéc21'!$T$56/'1C TSspéc21'!$T$17,"")</f>
        <v/>
      </c>
      <c r="AK1302" s="543" t="str">
        <f>IF(AND('1C TSspéc21'!$T$17&lt;&gt;0,'1C TSspéc21'!$C$12="OUI"),'1C TSspéc21'!$T$57/'1C TSspéc21'!$T$17,"")</f>
        <v/>
      </c>
      <c r="AL1302" s="72">
        <f>IF(AND('1C TSspéc21'!$T$17&lt;&gt;0,'1C TSspéc21'!$C$12="OUI"),N1302+AK1302,N1302)</f>
        <v>0</v>
      </c>
      <c r="AM1302" s="417">
        <f t="shared" si="336"/>
        <v>0</v>
      </c>
      <c r="AN1302" s="417">
        <f t="shared" si="337"/>
        <v>0</v>
      </c>
      <c r="AO1302" s="418" t="str">
        <f>IF(AND('1C TSspéc21'!$T$17&lt;&gt;0,'1C TSspéc21'!$T$30&lt;&gt;0),AM1302+AN1302,"")</f>
        <v/>
      </c>
      <c r="AP1302" s="573" t="str">
        <f>IF(AND('1C TSspéc21'!$T$17&lt;&gt;0,'1C TSspéc21'!$T$30&lt;&gt;0),AM1302-AR1302,"")</f>
        <v/>
      </c>
      <c r="AQ1302" s="583">
        <f t="shared" si="338"/>
        <v>0</v>
      </c>
      <c r="AR1302" s="596"/>
      <c r="AS1302" s="102"/>
      <c r="AT1302" s="27" t="str">
        <f>IF(('1C TSspéc21'!T$17*FICHE!$C$14&lt;J1302),"Forfait limité à "&amp;FICHE!$C$14&amp;"€/jour","")</f>
        <v/>
      </c>
      <c r="AU1302" s="592"/>
      <c r="AV1302" s="824"/>
      <c r="AW1302" s="824"/>
      <c r="AX1302" s="824"/>
      <c r="AY1302" s="824"/>
      <c r="AZ1302" s="824"/>
      <c r="BA1302" s="767"/>
      <c r="BB1302" s="767"/>
      <c r="BC1302" s="767"/>
      <c r="BD1302" s="767"/>
      <c r="BE1302" s="767"/>
      <c r="BF1302" s="767"/>
      <c r="BG1302" s="767"/>
      <c r="BH1302" s="767"/>
      <c r="BI1302" s="767"/>
      <c r="BJ1302" s="767"/>
      <c r="BK1302" s="767"/>
      <c r="BL1302" s="767"/>
      <c r="BM1302" s="767"/>
      <c r="BN1302" s="767"/>
      <c r="BO1302" s="767"/>
      <c r="BP1302" s="767"/>
      <c r="BQ1302" s="767"/>
      <c r="BR1302" s="767"/>
      <c r="BS1302" s="767"/>
      <c r="BT1302" s="767"/>
      <c r="BU1302" s="767"/>
      <c r="BV1302" s="767"/>
      <c r="BW1302" s="767"/>
      <c r="BX1302" s="767"/>
      <c r="BY1302" s="767"/>
      <c r="BZ1302" s="767"/>
      <c r="CA1302" s="767"/>
      <c r="CB1302" s="767"/>
      <c r="CC1302" s="767"/>
      <c r="CD1302" s="767"/>
      <c r="CE1302" s="767"/>
      <c r="CF1302" s="767"/>
      <c r="CG1302" s="767"/>
      <c r="CH1302" s="767"/>
      <c r="CI1302" s="767"/>
      <c r="CJ1302" s="767"/>
      <c r="CK1302" s="767"/>
      <c r="CL1302" s="767"/>
      <c r="CM1302" s="767"/>
      <c r="CN1302" s="767"/>
      <c r="CO1302" s="767"/>
      <c r="CP1302" s="767"/>
      <c r="CQ1302" s="767"/>
      <c r="CR1302" s="767"/>
      <c r="CS1302" s="767"/>
      <c r="CT1302" s="767"/>
      <c r="CU1302" s="767"/>
      <c r="CV1302" s="767"/>
      <c r="CW1302" s="767"/>
      <c r="CX1302" s="767"/>
      <c r="CY1302" s="767"/>
      <c r="CZ1302" s="767"/>
      <c r="DA1302" s="767"/>
      <c r="DB1302" s="767"/>
      <c r="DC1302" s="767"/>
      <c r="DD1302" s="767"/>
      <c r="DE1302" s="767"/>
      <c r="DF1302" s="767"/>
      <c r="DG1302" s="767"/>
      <c r="DH1302" s="767"/>
      <c r="DI1302" s="767"/>
      <c r="DJ1302" s="767"/>
      <c r="DK1302" s="767"/>
      <c r="DL1302" s="767"/>
      <c r="DM1302" s="767"/>
      <c r="DN1302" s="767"/>
      <c r="DO1302" s="767"/>
      <c r="DP1302" s="767"/>
      <c r="DQ1302" s="767"/>
      <c r="DR1302" s="767"/>
      <c r="DS1302" s="767"/>
      <c r="DT1302" s="767"/>
      <c r="DU1302" s="767"/>
      <c r="DV1302" s="767"/>
      <c r="DW1302" s="767"/>
      <c r="DX1302" s="767"/>
      <c r="DY1302" s="767"/>
      <c r="DZ1302" s="767"/>
      <c r="EA1302" s="767"/>
      <c r="EB1302" s="767"/>
      <c r="EC1302" s="767"/>
      <c r="ED1302" s="767"/>
      <c r="EE1302" s="767"/>
      <c r="EF1302" s="767"/>
      <c r="EG1302" s="767"/>
      <c r="EH1302" s="767"/>
      <c r="EI1302" s="767"/>
      <c r="EJ1302" s="767"/>
      <c r="EK1302" s="767"/>
      <c r="EL1302" s="767"/>
      <c r="EM1302" s="767"/>
      <c r="EN1302" s="767"/>
      <c r="EO1302" s="767"/>
      <c r="EP1302" s="767"/>
      <c r="EQ1302" s="767"/>
      <c r="ER1302" s="767"/>
      <c r="ES1302" s="767"/>
      <c r="ET1302" s="767"/>
      <c r="EU1302" s="767"/>
      <c r="EV1302" s="767"/>
      <c r="EW1302" s="767"/>
      <c r="EX1302" s="767"/>
      <c r="EY1302" s="767"/>
      <c r="EZ1302" s="767"/>
      <c r="FA1302" s="767"/>
      <c r="FB1302" s="767"/>
      <c r="FC1302" s="767"/>
      <c r="FD1302" s="767"/>
      <c r="FE1302" s="767"/>
      <c r="FF1302" s="767"/>
      <c r="FG1302" s="767"/>
      <c r="FH1302" s="767"/>
      <c r="FI1302" s="767"/>
      <c r="FJ1302" s="767"/>
      <c r="FK1302" s="767"/>
      <c r="FL1302" s="767"/>
      <c r="FM1302" s="767"/>
      <c r="FN1302" s="767"/>
      <c r="FO1302" s="767"/>
      <c r="FP1302" s="767"/>
      <c r="FQ1302" s="767"/>
      <c r="FR1302" s="767"/>
      <c r="FS1302" s="767"/>
      <c r="FT1302" s="767"/>
      <c r="FU1302" s="767"/>
      <c r="FV1302" s="767"/>
      <c r="FW1302" s="767"/>
      <c r="FX1302" s="767"/>
      <c r="FY1302" s="767"/>
      <c r="FZ1302" s="767"/>
      <c r="GA1302" s="767"/>
      <c r="GB1302" s="767"/>
      <c r="GC1302" s="767"/>
      <c r="GD1302" s="767"/>
      <c r="GE1302" s="767"/>
      <c r="GF1302" s="767"/>
      <c r="GG1302" s="767"/>
      <c r="GH1302" s="767"/>
      <c r="GI1302" s="767"/>
      <c r="GJ1302" s="767"/>
      <c r="GK1302" s="767"/>
      <c r="GL1302" s="767"/>
      <c r="GM1302" s="767"/>
      <c r="GN1302" s="767"/>
      <c r="GO1302" s="767"/>
      <c r="GP1302" s="767"/>
      <c r="GQ1302" s="767"/>
      <c r="GR1302" s="767"/>
      <c r="GS1302" s="767"/>
      <c r="GT1302" s="767"/>
      <c r="GU1302" s="767"/>
      <c r="GV1302" s="767"/>
      <c r="GW1302" s="767"/>
      <c r="GX1302" s="767"/>
      <c r="GY1302" s="767"/>
      <c r="GZ1302" s="767"/>
      <c r="HA1302" s="767"/>
      <c r="HB1302" s="767"/>
      <c r="HC1302" s="767"/>
    </row>
    <row r="1303" spans="1:211" s="864" customFormat="1" ht="13.9" hidden="1" customHeight="1">
      <c r="A1303" s="307"/>
      <c r="B1303" s="351"/>
      <c r="C1303" s="971" t="str">
        <f>IF('1C TSspéc21'!U$17&lt;&gt;0,'1C TSspéc21'!$B$12,"")</f>
        <v/>
      </c>
      <c r="D1303" s="972"/>
      <c r="E1303" s="973"/>
      <c r="F1303" s="93">
        <f>IF(AND($C1303='1C TSspéc21'!$B$12,'1C TSspéc21'!$B$16="spécifiques",'1C TSspéc21'!$U$17&lt;&gt;""),'1C TSspéc21'!$U$21,"")</f>
        <v>0</v>
      </c>
      <c r="G1303" s="863"/>
      <c r="H1303" s="745">
        <v>0.21</v>
      </c>
      <c r="I1303" s="747">
        <v>1</v>
      </c>
      <c r="J1303" s="312"/>
      <c r="K1303" s="680">
        <f t="shared" si="335"/>
        <v>0</v>
      </c>
      <c r="L1303" s="556">
        <f>IF(OR('1C TSspéc21'!$B$12="",'1C TSspéc21'!U$30=0),0,IF(AND('1C TSspéc21'!$B$12&lt;&gt;"",$K$2="Pôle",'1C TSspéc21'!$C$12="OUI"),(('1C TSspéc21'!U$22+'1C TSspéc21'!U$23+'1C TSspéc21'!U$24+'1C TSspéc21'!U$25+'1C TSspéc21'!U$29)/'1C TSspéc21'!U$17),IF(AND('1C TSspéc21'!$B$12&lt;&gt;"",$K$2="Pôle",'1C TSspéc21'!$C$12="NON"),(('1C TSspéc21'!U$22+'1C TSspéc21'!U$23+'1C TSspéc21'!U$24+'1C TSspéc21'!U$25+'1C TSspéc21'!U$29)/'1C TSspéc21'!U$30),IF(AND('1C TSspéc21'!$B$12&lt;&gt;"",$K$2&lt;&gt;"Pôle",'1C TSspéc21'!$C$12="OUI"),(('1C TSspéc21'!U$22+'1C TSspéc21'!U$23+'1C TSspéc21'!U$24+'1C TSspéc21'!U$25+'1C TSspéc21'!U$26+'1C TSspéc21'!U$27+'1C TSspéc21'!U$28+'1C TSspéc21'!U$29)/'1C TSspéc21'!U$17),IF(AND('1C TSspéc21'!$B$12&lt;&gt;"",$K$2&lt;&gt;"Pôle",'1C TSspéc21'!$C$12="NON"),(('1C TSspéc21'!U$22+'1C TSspéc21'!U$23+'1C TSspéc21'!U$24+'1C TSspéc21'!U$25+'1C TSspéc21'!U$26+'1C TSspéc21'!U$27+'1C TSspéc21'!U$28+'1C TSspéc21'!U$29)/'1C TSspéc21'!U$30))))))</f>
        <v>0</v>
      </c>
      <c r="M1303" s="556">
        <f>IF(OR('1C TSspéc21'!$B$12="",'1C TSspéc21'!U$30=0),0,IF(AND('1C TSspéc21'!$B$12&lt;&gt;"",$K$2="Pôle",'1C TSspéc21'!$C$12="OUI"),(('1C TSspéc21'!U$26+'1C TSspéc21'!U$27+'1C TSspéc21'!U$28)/'1C TSspéc21'!U$17),IF(AND('1C TSspéc21'!$B$12&lt;&gt;"",$K$2="Pôle",'1C TSspéc21'!$C$12="NON"),(('1C TSspéc21'!U$26+'1C TSspéc21'!U$27+'1C TSspéc21'!U$28)/'1C TSspéc21'!U$30),IF(AND('1C TSspéc21'!$B$12&lt;&gt;"",$K$2&lt;&gt;"Pôle"),0))))</f>
        <v>0</v>
      </c>
      <c r="N1303" s="557">
        <f>IF(AND('1C TSspéc21'!$B$12&lt;&gt;0,'1C TSspéc21'!$U$30&lt;&gt;0),L1303+M1303,0)</f>
        <v>0</v>
      </c>
      <c r="O1303" s="893" t="str">
        <f>IF(AND('1C TSspéc21'!$U$17&lt;&gt;0,'1C TSspéc21'!$C$12="OUI"),'1C TSspéc21'!$U$35/'1C TSspéc21'!$U$17,"")</f>
        <v/>
      </c>
      <c r="P1303" s="543" t="str">
        <f>IF(AND('1C TSspéc21'!$U$17&lt;&gt;0,'1C TSspéc21'!$C$12="OUI"),'1C TSspéc21'!$U$36/'1C TSspéc21'!$U$17,"")</f>
        <v/>
      </c>
      <c r="Q1303" s="543" t="str">
        <f>IF(AND('1C TSspéc21'!$U$17&lt;&gt;0,'1C TSspéc21'!$C$12="OUI"),'1C TSspéc21'!$U$37/'1C TSspéc21'!$U$17,"")</f>
        <v/>
      </c>
      <c r="R1303" s="543" t="str">
        <f>IF(AND('1C TSspéc21'!$U$17&lt;&gt;0,'1C TSspéc21'!$C$12="OUI"),'1C TSspéc21'!$U$38/'1C TSspéc21'!$U$17,"")</f>
        <v/>
      </c>
      <c r="S1303" s="543" t="str">
        <f>IF(AND('1C TSspéc21'!$U$17&lt;&gt;0,'1C TSspéc21'!$C$12="OUI"),'1C TSspéc21'!$U$39/'1C TSspéc21'!$U$17,"")</f>
        <v/>
      </c>
      <c r="T1303" s="543" t="str">
        <f>IF(AND('1C TSspéc21'!$U$17&lt;&gt;0,'1C TSspéc21'!$C$12="OUI"),'1C TSspéc21'!$U$40/'1C TSspéc21'!$U$17,"")</f>
        <v/>
      </c>
      <c r="U1303" s="543" t="str">
        <f>IF(AND('1C TSspéc21'!$U$17&lt;&gt;0,'1C TSspéc21'!$C$12="OUI"),'1C TSspéc21'!$U$41/'1C TSspéc21'!$U$17,"")</f>
        <v/>
      </c>
      <c r="V1303" s="543" t="str">
        <f>IF(AND('1C TSspéc21'!$U$17&lt;&gt;0,'1C TSspéc21'!$C$12="OUI"),'1C TSspéc21'!$U$42/'1C TSspéc21'!$U$17,"")</f>
        <v/>
      </c>
      <c r="W1303" s="543" t="str">
        <f>IF(AND('1C TSspéc21'!$U$17&lt;&gt;0,'1C TSspéc21'!$C$12="OUI"),'1C TSspéc21'!$U$43/'1C TSspéc21'!$U$17,"")</f>
        <v/>
      </c>
      <c r="X1303" s="543" t="str">
        <f>IF(AND('1C TSspéc21'!$U$17&lt;&gt;0,'1C TSspéc21'!$C$12="OUI"),'1C TSspéc21'!$U$44/'1C TSspéc21'!$U$17,"")</f>
        <v/>
      </c>
      <c r="Y1303" s="543" t="str">
        <f>IF(AND('1C TSspéc21'!$U$17&lt;&gt;0,'1C TSspéc21'!$C$12="OUI"),'1C TSspéc21'!$U$45/'1C TSspéc21'!$U$17,"")</f>
        <v/>
      </c>
      <c r="Z1303" s="543" t="str">
        <f>IF(AND('1C TSspéc21'!$U$17&lt;&gt;0,'1C TSspéc21'!$C$12="OUI"),'1C TSspéc21'!$U$46/'1C TSspéc21'!$U$17,"")</f>
        <v/>
      </c>
      <c r="AA1303" s="543" t="str">
        <f>IF(AND('1C TSspéc21'!$U$17&lt;&gt;0,'1C TSspéc21'!$C$12="OUI"),'1C TSspéc21'!$U$47/'1C TSspéc21'!$U$17,"")</f>
        <v/>
      </c>
      <c r="AB1303" s="543" t="str">
        <f>IF(AND('1C TSspéc21'!$U$17&lt;&gt;0,'1C TSspéc21'!$C$12="OUI"),'1C TSspéc21'!$U$48/'1C TSspéc21'!$U$17,"")</f>
        <v/>
      </c>
      <c r="AC1303" s="543" t="str">
        <f>IF(AND('1C TSspéc21'!$U$17&lt;&gt;0,'1C TSspéc21'!$C$12="OUI"),'1C TSspéc21'!$U$49/'1C TSspéc21'!$U$17,"")</f>
        <v/>
      </c>
      <c r="AD1303" s="543" t="str">
        <f>IF(AND('1C TSspéc21'!$U$17&lt;&gt;0,'1C TSspéc21'!$C$12="OUI"),'1C TSspéc21'!$U$50/'1C TSspéc21'!$U$17,"")</f>
        <v/>
      </c>
      <c r="AE1303" s="543" t="str">
        <f>IF(AND('1C TSspéc21'!$U$17&lt;&gt;0,'1C TSspéc21'!$C$12="OUI"),'1C TSspéc21'!$U$51/'1C TSspéc21'!$U$17,"")</f>
        <v/>
      </c>
      <c r="AF1303" s="543" t="str">
        <f>IF(AND('1C TSspéc21'!$U$17&lt;&gt;0,'1C TSspéc21'!$C$12="OUI"),'1C TSspéc21'!$U$52/'1C TSspéc21'!$U$17,"")</f>
        <v/>
      </c>
      <c r="AG1303" s="543" t="str">
        <f>IF(AND('1C TSspéc21'!$U$17&lt;&gt;0,'1C TSspéc21'!$C$12="OUI"),'1C TSspéc21'!$U$53/'1C TSspéc21'!$U$17,"")</f>
        <v/>
      </c>
      <c r="AH1303" s="543" t="str">
        <f>IF(AND('1C TSspéc21'!$U$17&lt;&gt;0,'1C TSspéc21'!$C$12="OUI"),'1C TSspéc21'!$U$54/'1C TSspéc21'!$U$17,"")</f>
        <v/>
      </c>
      <c r="AI1303" s="543" t="str">
        <f>IF(AND('1C TSspéc21'!$U$17&lt;&gt;0,'1C TSspéc21'!$C$12="OUI"),'1C TSspéc21'!$U$55/'1C TSspéc21'!$U$17,"")</f>
        <v/>
      </c>
      <c r="AJ1303" s="543" t="str">
        <f>IF(AND('1C TSspéc21'!$U$17&lt;&gt;0,'1C TSspéc21'!$C$12="OUI"),'1C TSspéc21'!$U$56/'1C TSspéc21'!$U$17,"")</f>
        <v/>
      </c>
      <c r="AK1303" s="543" t="str">
        <f>IF(AND('1C TSspéc21'!$U$17&lt;&gt;0,'1C TSspéc21'!$C$12="OUI"),'1C TSspéc21'!$U$57/'1C TSspéc21'!$U$17,"")</f>
        <v/>
      </c>
      <c r="AL1303" s="72">
        <f>IF(AND('1C TSspéc21'!$U$17&lt;&gt;0,'1C TSspéc21'!$C$12="OUI"),N1303+AK1303,N1303)</f>
        <v>0</v>
      </c>
      <c r="AM1303" s="417">
        <f t="shared" si="336"/>
        <v>0</v>
      </c>
      <c r="AN1303" s="417">
        <f t="shared" si="337"/>
        <v>0</v>
      </c>
      <c r="AO1303" s="418" t="str">
        <f>IF(AND('1C TSspéc21'!$U$17&lt;&gt;0,'1C TSspéc21'!$U$30&lt;&gt;0),AM1303+AN1303,"")</f>
        <v/>
      </c>
      <c r="AP1303" s="573" t="str">
        <f>IF(AND('1C TSspéc21'!$U$17&lt;&gt;0,'1C TSspéc21'!$U$30&lt;&gt;0),AM1303-AR1303,"")</f>
        <v/>
      </c>
      <c r="AQ1303" s="583">
        <f t="shared" si="338"/>
        <v>0</v>
      </c>
      <c r="AR1303" s="596"/>
      <c r="AS1303" s="102"/>
      <c r="AT1303" s="27" t="str">
        <f>IF(('1C TSspéc21'!U$17*FICHE!$C$14&lt;J1303),"Forfait limité à "&amp;FICHE!$C$14&amp;"€/jour","")</f>
        <v/>
      </c>
      <c r="AU1303" s="592"/>
      <c r="AV1303" s="824"/>
      <c r="AW1303" s="824"/>
      <c r="AX1303" s="824"/>
      <c r="AY1303" s="824"/>
      <c r="AZ1303" s="824"/>
      <c r="BA1303" s="767"/>
      <c r="BB1303" s="767"/>
      <c r="BC1303" s="767"/>
      <c r="BD1303" s="767"/>
      <c r="BE1303" s="767"/>
      <c r="BF1303" s="767"/>
      <c r="BG1303" s="767"/>
      <c r="BH1303" s="767"/>
      <c r="BI1303" s="767"/>
      <c r="BJ1303" s="767"/>
      <c r="BK1303" s="767"/>
      <c r="BL1303" s="767"/>
      <c r="BM1303" s="767"/>
      <c r="BN1303" s="767"/>
      <c r="BO1303" s="767"/>
      <c r="BP1303" s="767"/>
      <c r="BQ1303" s="767"/>
      <c r="BR1303" s="767"/>
      <c r="BS1303" s="767"/>
      <c r="BT1303" s="767"/>
      <c r="BU1303" s="767"/>
      <c r="BV1303" s="767"/>
      <c r="BW1303" s="767"/>
      <c r="BX1303" s="767"/>
      <c r="BY1303" s="767"/>
      <c r="BZ1303" s="767"/>
      <c r="CA1303" s="767"/>
      <c r="CB1303" s="767"/>
      <c r="CC1303" s="767"/>
      <c r="CD1303" s="767"/>
      <c r="CE1303" s="767"/>
      <c r="CF1303" s="767"/>
      <c r="CG1303" s="767"/>
      <c r="CH1303" s="767"/>
      <c r="CI1303" s="767"/>
      <c r="CJ1303" s="767"/>
      <c r="CK1303" s="767"/>
      <c r="CL1303" s="767"/>
      <c r="CM1303" s="767"/>
      <c r="CN1303" s="767"/>
      <c r="CO1303" s="767"/>
      <c r="CP1303" s="767"/>
      <c r="CQ1303" s="767"/>
      <c r="CR1303" s="767"/>
      <c r="CS1303" s="767"/>
      <c r="CT1303" s="767"/>
      <c r="CU1303" s="767"/>
      <c r="CV1303" s="767"/>
      <c r="CW1303" s="767"/>
      <c r="CX1303" s="767"/>
      <c r="CY1303" s="767"/>
      <c r="CZ1303" s="767"/>
      <c r="DA1303" s="767"/>
      <c r="DB1303" s="767"/>
      <c r="DC1303" s="767"/>
      <c r="DD1303" s="767"/>
      <c r="DE1303" s="767"/>
      <c r="DF1303" s="767"/>
      <c r="DG1303" s="767"/>
      <c r="DH1303" s="767"/>
      <c r="DI1303" s="767"/>
      <c r="DJ1303" s="767"/>
      <c r="DK1303" s="767"/>
      <c r="DL1303" s="767"/>
      <c r="DM1303" s="767"/>
      <c r="DN1303" s="767"/>
      <c r="DO1303" s="767"/>
      <c r="DP1303" s="767"/>
      <c r="DQ1303" s="767"/>
      <c r="DR1303" s="767"/>
      <c r="DS1303" s="767"/>
      <c r="DT1303" s="767"/>
      <c r="DU1303" s="767"/>
      <c r="DV1303" s="767"/>
      <c r="DW1303" s="767"/>
      <c r="DX1303" s="767"/>
      <c r="DY1303" s="767"/>
      <c r="DZ1303" s="767"/>
      <c r="EA1303" s="767"/>
      <c r="EB1303" s="767"/>
      <c r="EC1303" s="767"/>
      <c r="ED1303" s="767"/>
      <c r="EE1303" s="767"/>
      <c r="EF1303" s="767"/>
      <c r="EG1303" s="767"/>
      <c r="EH1303" s="767"/>
      <c r="EI1303" s="767"/>
      <c r="EJ1303" s="767"/>
      <c r="EK1303" s="767"/>
      <c r="EL1303" s="767"/>
      <c r="EM1303" s="767"/>
      <c r="EN1303" s="767"/>
      <c r="EO1303" s="767"/>
      <c r="EP1303" s="767"/>
      <c r="EQ1303" s="767"/>
      <c r="ER1303" s="767"/>
      <c r="ES1303" s="767"/>
      <c r="ET1303" s="767"/>
      <c r="EU1303" s="767"/>
      <c r="EV1303" s="767"/>
      <c r="EW1303" s="767"/>
      <c r="EX1303" s="767"/>
      <c r="EY1303" s="767"/>
      <c r="EZ1303" s="767"/>
      <c r="FA1303" s="767"/>
      <c r="FB1303" s="767"/>
      <c r="FC1303" s="767"/>
      <c r="FD1303" s="767"/>
      <c r="FE1303" s="767"/>
      <c r="FF1303" s="767"/>
      <c r="FG1303" s="767"/>
      <c r="FH1303" s="767"/>
      <c r="FI1303" s="767"/>
      <c r="FJ1303" s="767"/>
      <c r="FK1303" s="767"/>
      <c r="FL1303" s="767"/>
      <c r="FM1303" s="767"/>
      <c r="FN1303" s="767"/>
      <c r="FO1303" s="767"/>
      <c r="FP1303" s="767"/>
      <c r="FQ1303" s="767"/>
      <c r="FR1303" s="767"/>
      <c r="FS1303" s="767"/>
      <c r="FT1303" s="767"/>
      <c r="FU1303" s="767"/>
      <c r="FV1303" s="767"/>
      <c r="FW1303" s="767"/>
      <c r="FX1303" s="767"/>
      <c r="FY1303" s="767"/>
      <c r="FZ1303" s="767"/>
      <c r="GA1303" s="767"/>
      <c r="GB1303" s="767"/>
      <c r="GC1303" s="767"/>
      <c r="GD1303" s="767"/>
      <c r="GE1303" s="767"/>
      <c r="GF1303" s="767"/>
      <c r="GG1303" s="767"/>
      <c r="GH1303" s="767"/>
      <c r="GI1303" s="767"/>
      <c r="GJ1303" s="767"/>
      <c r="GK1303" s="767"/>
      <c r="GL1303" s="767"/>
      <c r="GM1303" s="767"/>
      <c r="GN1303" s="767"/>
      <c r="GO1303" s="767"/>
      <c r="GP1303" s="767"/>
      <c r="GQ1303" s="767"/>
      <c r="GR1303" s="767"/>
      <c r="GS1303" s="767"/>
      <c r="GT1303" s="767"/>
      <c r="GU1303" s="767"/>
      <c r="GV1303" s="767"/>
      <c r="GW1303" s="767"/>
      <c r="GX1303" s="767"/>
      <c r="GY1303" s="767"/>
      <c r="GZ1303" s="767"/>
      <c r="HA1303" s="767"/>
      <c r="HB1303" s="767"/>
      <c r="HC1303" s="767"/>
    </row>
    <row r="1304" spans="1:211" s="864" customFormat="1" ht="13.9" hidden="1" customHeight="1">
      <c r="A1304" s="307"/>
      <c r="B1304" s="351"/>
      <c r="C1304" s="971" t="str">
        <f>IF('1C TSspéc21'!V$17&lt;&gt;0,'1C TSspéc21'!$B$12,"")</f>
        <v/>
      </c>
      <c r="D1304" s="972"/>
      <c r="E1304" s="973"/>
      <c r="F1304" s="93">
        <f>IF(AND($C1304='1C TSspéc21'!$B$12,'1C TSspéc21'!$B$16="spécifiques",'1C TSspéc21'!$V$17&lt;&gt;""),'1C TSspéc21'!$V$21,"")</f>
        <v>0</v>
      </c>
      <c r="G1304" s="863"/>
      <c r="H1304" s="745">
        <v>0.21</v>
      </c>
      <c r="I1304" s="747">
        <v>1</v>
      </c>
      <c r="J1304" s="312"/>
      <c r="K1304" s="680">
        <f t="shared" si="335"/>
        <v>0</v>
      </c>
      <c r="L1304" s="556">
        <f>IF(OR('1C TSspéc21'!$B$12="",'1C TSspéc21'!V$30=0),0,IF(AND('1C TSspéc21'!$B$12&lt;&gt;"",$K$2="Pôle",'1C TSspéc21'!$C$12="OUI"),(('1C TSspéc21'!V$22+'1C TSspéc21'!V$23+'1C TSspéc21'!V$24+'1C TSspéc21'!V$25+'1C TSspéc21'!V$29)/'1C TSspéc21'!V$17),IF(AND('1C TSspéc21'!$B$12&lt;&gt;"",$K$2="Pôle",'1C TSspéc21'!$C$12="NON"),(('1C TSspéc21'!V$22+'1C TSspéc21'!V$23+'1C TSspéc21'!V$24+'1C TSspéc21'!V$25+'1C TSspéc21'!V$29)/'1C TSspéc21'!V$30),IF(AND('1C TSspéc21'!$B$12&lt;&gt;"",$K$2&lt;&gt;"Pôle",'1C TSspéc21'!$C$12="OUI"),(('1C TSspéc21'!V$22+'1C TSspéc21'!V$23+'1C TSspéc21'!V$24+'1C TSspéc21'!V$25+'1C TSspéc21'!V$26+'1C TSspéc21'!V$27+'1C TSspéc21'!V$28+'1C TSspéc21'!V$29)/'1C TSspéc21'!V$17),IF(AND('1C TSspéc21'!$B$12&lt;&gt;"",$K$2&lt;&gt;"Pôle",'1C TSspéc21'!$C$12="NON"),(('1C TSspéc21'!V$22+'1C TSspéc21'!V$23+'1C TSspéc21'!V$24+'1C TSspéc21'!V$25+'1C TSspéc21'!V$26+'1C TSspéc21'!V$27+'1C TSspéc21'!V$28+'1C TSspéc21'!V$29)/'1C TSspéc21'!V$30))))))</f>
        <v>0</v>
      </c>
      <c r="M1304" s="556">
        <f>IF(OR('1C TSspéc21'!$B$12="",'1C TSspéc21'!V$30=0),0,IF(AND('1C TSspéc21'!$B$12&lt;&gt;"",$K$2="Pôle",'1C TSspéc21'!$C$12="OUI"),(('1C TSspéc21'!V$26+'1C TSspéc21'!V$27+'1C TSspéc21'!V$28)/'1C TSspéc21'!V$17),IF(AND('1C TSspéc21'!$B$12&lt;&gt;"",$K$2="Pôle",'1C TSspéc21'!$C$12="NON"),(('1C TSspéc21'!V$26+'1C TSspéc21'!V$27+'1C TSspéc21'!V$28)/'1C TSspéc21'!V$30),IF(AND('1C TSspéc21'!$B$12&lt;&gt;"",$K$2&lt;&gt;"Pôle"),0))))</f>
        <v>0</v>
      </c>
      <c r="N1304" s="557">
        <f>IF(AND('1C TSspéc21'!$B$12&lt;&gt;0,'1C TSspéc21'!$V$30&lt;&gt;0),L1304+M1304,0)</f>
        <v>0</v>
      </c>
      <c r="O1304" s="893" t="str">
        <f>IF(AND('1C TSspéc21'!$V$17&lt;&gt;0,'1C TSspéc21'!$C$12="OUI"),'1C TSspéc21'!$V$35/'1C TSspéc21'!$V$17,"")</f>
        <v/>
      </c>
      <c r="P1304" s="543" t="str">
        <f>IF(AND('1C TSspéc21'!$V$17&lt;&gt;0,'1C TSspéc21'!$C$12="OUI"),'1C TSspéc21'!$V$36/'1C TSspéc21'!$V$17,"")</f>
        <v/>
      </c>
      <c r="Q1304" s="543" t="str">
        <f>IF(AND('1C TSspéc21'!$V$17&lt;&gt;0,'1C TSspéc21'!$C$12="OUI"),'1C TSspéc21'!$V$37/'1C TSspéc21'!$V$17,"")</f>
        <v/>
      </c>
      <c r="R1304" s="543" t="str">
        <f>IF(AND('1C TSspéc21'!$V$17&lt;&gt;0,'1C TSspéc21'!$C$12="OUI"),'1C TSspéc21'!$V$38/'1C TSspéc21'!$V$17,"")</f>
        <v/>
      </c>
      <c r="S1304" s="543" t="str">
        <f>IF(AND('1C TSspéc21'!$V$17&lt;&gt;0,'1C TSspéc21'!$C$12="OUI"),'1C TSspéc21'!$V$39/'1C TSspéc21'!$V$17,"")</f>
        <v/>
      </c>
      <c r="T1304" s="543" t="str">
        <f>IF(AND('1C TSspéc21'!$V$17&lt;&gt;0,'1C TSspéc21'!$C$12="OUI"),'1C TSspéc21'!$V$40/'1C TSspéc21'!$V$17,"")</f>
        <v/>
      </c>
      <c r="U1304" s="543" t="str">
        <f>IF(AND('1C TSspéc21'!$V$17&lt;&gt;0,'1C TSspéc21'!$C$12="OUI"),'1C TSspéc21'!$V$41/'1C TSspéc21'!$V$17,"")</f>
        <v/>
      </c>
      <c r="V1304" s="543" t="str">
        <f>IF(AND('1C TSspéc21'!$V$17&lt;&gt;0,'1C TSspéc21'!$C$12="OUI"),'1C TSspéc21'!$V$42/'1C TSspéc21'!$V$17,"")</f>
        <v/>
      </c>
      <c r="W1304" s="543" t="str">
        <f>IF(AND('1C TSspéc21'!$V$17&lt;&gt;0,'1C TSspéc21'!$C$12="OUI"),'1C TSspéc21'!$V$43/'1C TSspéc21'!$V$17,"")</f>
        <v/>
      </c>
      <c r="X1304" s="543" t="str">
        <f>IF(AND('1C TSspéc21'!$V$17&lt;&gt;0,'1C TSspéc21'!$C$12="OUI"),'1C TSspéc21'!$V$44/'1C TSspéc21'!$V$17,"")</f>
        <v/>
      </c>
      <c r="Y1304" s="543" t="str">
        <f>IF(AND('1C TSspéc21'!$V$17&lt;&gt;0,'1C TSspéc21'!$C$12="OUI"),'1C TSspéc21'!$V$45/'1C TSspéc21'!$V$17,"")</f>
        <v/>
      </c>
      <c r="Z1304" s="543" t="str">
        <f>IF(AND('1C TSspéc21'!$V$17&lt;&gt;0,'1C TSspéc21'!$C$12="OUI"),'1C TSspéc21'!$V$46/'1C TSspéc21'!$V$17,"")</f>
        <v/>
      </c>
      <c r="AA1304" s="543" t="str">
        <f>IF(AND('1C TSspéc21'!$V$17&lt;&gt;0,'1C TSspéc21'!$C$12="OUI"),'1C TSspéc21'!$V$47/'1C TSspéc21'!$V$17,"")</f>
        <v/>
      </c>
      <c r="AB1304" s="543" t="str">
        <f>IF(AND('1C TSspéc21'!$V$17&lt;&gt;0,'1C TSspéc21'!$C$12="OUI"),'1C TSspéc21'!$V$48/'1C TSspéc21'!$V$17,"")</f>
        <v/>
      </c>
      <c r="AC1304" s="543" t="str">
        <f>IF(AND('1C TSspéc21'!$V$17&lt;&gt;0,'1C TSspéc21'!$C$12="OUI"),'1C TSspéc21'!$V$49/'1C TSspéc21'!$V$17,"")</f>
        <v/>
      </c>
      <c r="AD1304" s="543" t="str">
        <f>IF(AND('1C TSspéc21'!$V$17&lt;&gt;0,'1C TSspéc21'!$C$12="OUI"),'1C TSspéc21'!$V$50/'1C TSspéc21'!$V$17,"")</f>
        <v/>
      </c>
      <c r="AE1304" s="543" t="str">
        <f>IF(AND('1C TSspéc21'!$V$17&lt;&gt;0,'1C TSspéc21'!$C$12="OUI"),'1C TSspéc21'!$V$51/'1C TSspéc21'!$V$17,"")</f>
        <v/>
      </c>
      <c r="AF1304" s="543" t="str">
        <f>IF(AND('1C TSspéc21'!$V$17&lt;&gt;0,'1C TSspéc21'!$C$12="OUI"),'1C TSspéc21'!$V$52/'1C TSspéc21'!$V$17,"")</f>
        <v/>
      </c>
      <c r="AG1304" s="543" t="str">
        <f>IF(AND('1C TSspéc21'!$V$17&lt;&gt;0,'1C TSspéc21'!$C$12="OUI"),'1C TSspéc21'!$V$53/'1C TSspéc21'!$V$17,"")</f>
        <v/>
      </c>
      <c r="AH1304" s="543" t="str">
        <f>IF(AND('1C TSspéc21'!$V$17&lt;&gt;0,'1C TSspéc21'!$C$12="OUI"),'1C TSspéc21'!$V$54/'1C TSspéc21'!$V$17,"")</f>
        <v/>
      </c>
      <c r="AI1304" s="543" t="str">
        <f>IF(AND('1C TSspéc21'!$V$17&lt;&gt;0,'1C TSspéc21'!$C$12="OUI"),'1C TSspéc21'!$V$55/'1C TSspéc21'!$V$17,"")</f>
        <v/>
      </c>
      <c r="AJ1304" s="543" t="str">
        <f>IF(AND('1C TSspéc21'!$V$17&lt;&gt;0,'1C TSspéc21'!$C$12="OUI"),'1C TSspéc21'!$V$56/'1C TSspéc21'!$V$17,"")</f>
        <v/>
      </c>
      <c r="AK1304" s="543" t="str">
        <f>IF(AND('1C TSspéc21'!$V$17&lt;&gt;0,'1C TSspéc21'!$C$12="OUI"),'1C TSspéc21'!$V$57/'1C TSspéc21'!$V$17,"")</f>
        <v/>
      </c>
      <c r="AL1304" s="72">
        <f>IF(AND('1C TSspéc21'!$V$17&lt;&gt;0,'1C TSspéc21'!$C$12="OUI"),N1304+AK1304,N1304)</f>
        <v>0</v>
      </c>
      <c r="AM1304" s="417">
        <f t="shared" si="336"/>
        <v>0</v>
      </c>
      <c r="AN1304" s="417">
        <f t="shared" si="337"/>
        <v>0</v>
      </c>
      <c r="AO1304" s="418" t="str">
        <f>IF(AND('1C TSspéc21'!$V$17&lt;&gt;0,'1C TSspéc21'!$V$30&lt;&gt;0),AM1304+AN1304,"")</f>
        <v/>
      </c>
      <c r="AP1304" s="573" t="str">
        <f>IF(AND('1C TSspéc21'!$V$17&lt;&gt;0,'1C TSspéc21'!$V$30&lt;&gt;0),AM1304-AR1304,"")</f>
        <v/>
      </c>
      <c r="AQ1304" s="583">
        <f t="shared" si="338"/>
        <v>0</v>
      </c>
      <c r="AR1304" s="596"/>
      <c r="AS1304" s="102"/>
      <c r="AT1304" s="27" t="str">
        <f>IF(('1C TSspéc21'!V$17*FICHE!$C$14&lt;J1304),"Forfait limité à "&amp;FICHE!$C$14&amp;"€/jour","")</f>
        <v/>
      </c>
      <c r="AU1304" s="592"/>
      <c r="AV1304" s="824"/>
      <c r="AW1304" s="824"/>
      <c r="AX1304" s="824"/>
      <c r="AY1304" s="824"/>
      <c r="AZ1304" s="824"/>
      <c r="BA1304" s="767"/>
      <c r="BB1304" s="767"/>
      <c r="BC1304" s="767"/>
      <c r="BD1304" s="767"/>
      <c r="BE1304" s="767"/>
      <c r="BF1304" s="767"/>
      <c r="BG1304" s="767"/>
      <c r="BH1304" s="767"/>
      <c r="BI1304" s="767"/>
      <c r="BJ1304" s="767"/>
      <c r="BK1304" s="767"/>
      <c r="BL1304" s="767"/>
      <c r="BM1304" s="767"/>
      <c r="BN1304" s="767"/>
      <c r="BO1304" s="767"/>
      <c r="BP1304" s="767"/>
      <c r="BQ1304" s="767"/>
      <c r="BR1304" s="767"/>
      <c r="BS1304" s="767"/>
      <c r="BT1304" s="767"/>
      <c r="BU1304" s="767"/>
      <c r="BV1304" s="767"/>
      <c r="BW1304" s="767"/>
      <c r="BX1304" s="767"/>
      <c r="BY1304" s="767"/>
      <c r="BZ1304" s="767"/>
      <c r="CA1304" s="767"/>
      <c r="CB1304" s="767"/>
      <c r="CC1304" s="767"/>
      <c r="CD1304" s="767"/>
      <c r="CE1304" s="767"/>
      <c r="CF1304" s="767"/>
      <c r="CG1304" s="767"/>
      <c r="CH1304" s="767"/>
      <c r="CI1304" s="767"/>
      <c r="CJ1304" s="767"/>
      <c r="CK1304" s="767"/>
      <c r="CL1304" s="767"/>
      <c r="CM1304" s="767"/>
      <c r="CN1304" s="767"/>
      <c r="CO1304" s="767"/>
      <c r="CP1304" s="767"/>
      <c r="CQ1304" s="767"/>
      <c r="CR1304" s="767"/>
      <c r="CS1304" s="767"/>
      <c r="CT1304" s="767"/>
      <c r="CU1304" s="767"/>
      <c r="CV1304" s="767"/>
      <c r="CW1304" s="767"/>
      <c r="CX1304" s="767"/>
      <c r="CY1304" s="767"/>
      <c r="CZ1304" s="767"/>
      <c r="DA1304" s="767"/>
      <c r="DB1304" s="767"/>
      <c r="DC1304" s="767"/>
      <c r="DD1304" s="767"/>
      <c r="DE1304" s="767"/>
      <c r="DF1304" s="767"/>
      <c r="DG1304" s="767"/>
      <c r="DH1304" s="767"/>
      <c r="DI1304" s="767"/>
      <c r="DJ1304" s="767"/>
      <c r="DK1304" s="767"/>
      <c r="DL1304" s="767"/>
      <c r="DM1304" s="767"/>
      <c r="DN1304" s="767"/>
      <c r="DO1304" s="767"/>
      <c r="DP1304" s="767"/>
      <c r="DQ1304" s="767"/>
      <c r="DR1304" s="767"/>
      <c r="DS1304" s="767"/>
      <c r="DT1304" s="767"/>
      <c r="DU1304" s="767"/>
      <c r="DV1304" s="767"/>
      <c r="DW1304" s="767"/>
      <c r="DX1304" s="767"/>
      <c r="DY1304" s="767"/>
      <c r="DZ1304" s="767"/>
      <c r="EA1304" s="767"/>
      <c r="EB1304" s="767"/>
      <c r="EC1304" s="767"/>
      <c r="ED1304" s="767"/>
      <c r="EE1304" s="767"/>
      <c r="EF1304" s="767"/>
      <c r="EG1304" s="767"/>
      <c r="EH1304" s="767"/>
      <c r="EI1304" s="767"/>
      <c r="EJ1304" s="767"/>
      <c r="EK1304" s="767"/>
      <c r="EL1304" s="767"/>
      <c r="EM1304" s="767"/>
      <c r="EN1304" s="767"/>
      <c r="EO1304" s="767"/>
      <c r="EP1304" s="767"/>
      <c r="EQ1304" s="767"/>
      <c r="ER1304" s="767"/>
      <c r="ES1304" s="767"/>
      <c r="ET1304" s="767"/>
      <c r="EU1304" s="767"/>
      <c r="EV1304" s="767"/>
      <c r="EW1304" s="767"/>
      <c r="EX1304" s="767"/>
      <c r="EY1304" s="767"/>
      <c r="EZ1304" s="767"/>
      <c r="FA1304" s="767"/>
      <c r="FB1304" s="767"/>
      <c r="FC1304" s="767"/>
      <c r="FD1304" s="767"/>
      <c r="FE1304" s="767"/>
      <c r="FF1304" s="767"/>
      <c r="FG1304" s="767"/>
      <c r="FH1304" s="767"/>
      <c r="FI1304" s="767"/>
      <c r="FJ1304" s="767"/>
      <c r="FK1304" s="767"/>
      <c r="FL1304" s="767"/>
      <c r="FM1304" s="767"/>
      <c r="FN1304" s="767"/>
      <c r="FO1304" s="767"/>
      <c r="FP1304" s="767"/>
      <c r="FQ1304" s="767"/>
      <c r="FR1304" s="767"/>
      <c r="FS1304" s="767"/>
      <c r="FT1304" s="767"/>
      <c r="FU1304" s="767"/>
      <c r="FV1304" s="767"/>
      <c r="FW1304" s="767"/>
      <c r="FX1304" s="767"/>
      <c r="FY1304" s="767"/>
      <c r="FZ1304" s="767"/>
      <c r="GA1304" s="767"/>
      <c r="GB1304" s="767"/>
      <c r="GC1304" s="767"/>
      <c r="GD1304" s="767"/>
      <c r="GE1304" s="767"/>
      <c r="GF1304" s="767"/>
      <c r="GG1304" s="767"/>
      <c r="GH1304" s="767"/>
      <c r="GI1304" s="767"/>
      <c r="GJ1304" s="767"/>
      <c r="GK1304" s="767"/>
      <c r="GL1304" s="767"/>
      <c r="GM1304" s="767"/>
      <c r="GN1304" s="767"/>
      <c r="GO1304" s="767"/>
      <c r="GP1304" s="767"/>
      <c r="GQ1304" s="767"/>
      <c r="GR1304" s="767"/>
      <c r="GS1304" s="767"/>
      <c r="GT1304" s="767"/>
      <c r="GU1304" s="767"/>
      <c r="GV1304" s="767"/>
      <c r="GW1304" s="767"/>
      <c r="GX1304" s="767"/>
      <c r="GY1304" s="767"/>
      <c r="GZ1304" s="767"/>
      <c r="HA1304" s="767"/>
      <c r="HB1304" s="767"/>
      <c r="HC1304" s="767"/>
    </row>
    <row r="1305" spans="1:211" s="864" customFormat="1" ht="13.9" hidden="1" customHeight="1">
      <c r="A1305" s="307"/>
      <c r="B1305" s="351"/>
      <c r="C1305" s="971" t="str">
        <f>IF('1C TSspéc21'!W$17&lt;&gt;0,'1C TSspéc21'!$B$12,"")</f>
        <v/>
      </c>
      <c r="D1305" s="972"/>
      <c r="E1305" s="973"/>
      <c r="F1305" s="93">
        <f>IF(AND($C1305='1C TSspéc21'!$B$12,'1C TSspéc21'!$B$16="spécifiques",'1C TSspéc21'!$W$17&lt;&gt;""),'1C TSspéc21'!$W$21,"")</f>
        <v>0</v>
      </c>
      <c r="G1305" s="863"/>
      <c r="H1305" s="745">
        <v>0.21</v>
      </c>
      <c r="I1305" s="747">
        <v>1</v>
      </c>
      <c r="J1305" s="312"/>
      <c r="K1305" s="680">
        <f t="shared" si="335"/>
        <v>0</v>
      </c>
      <c r="L1305" s="556">
        <f>IF(OR('1C TSspéc21'!$B$12="",'1C TSspéc21'!W$30=0),0,IF(AND('1C TSspéc21'!$B$12&lt;&gt;"",$K$2="Pôle",'1C TSspéc21'!$C$12="OUI"),(('1C TSspéc21'!W$22+'1C TSspéc21'!W$23+'1C TSspéc21'!W$24+'1C TSspéc21'!W$25+'1C TSspéc21'!W$29)/'1C TSspéc21'!W$17),IF(AND('1C TSspéc21'!$B$12&lt;&gt;"",$K$2="Pôle",'1C TSspéc21'!$C$12="NON"),(('1C TSspéc21'!W$22+'1C TSspéc21'!W$23+'1C TSspéc21'!W$24+'1C TSspéc21'!W$25+'1C TSspéc21'!W$29)/'1C TSspéc21'!W$30),IF(AND('1C TSspéc21'!$B$12&lt;&gt;"",$K$2&lt;&gt;"Pôle",'1C TSspéc21'!$C$12="OUI"),(('1C TSspéc21'!W$22+'1C TSspéc21'!W$23+'1C TSspéc21'!W$24+'1C TSspéc21'!W$25+'1C TSspéc21'!W$26+'1C TSspéc21'!W$27+'1C TSspéc21'!W$28+'1C TSspéc21'!W$29)/'1C TSspéc21'!W$17),IF(AND('1C TSspéc21'!$B$12&lt;&gt;"",$K$2&lt;&gt;"Pôle",'1C TSspéc21'!$C$12="NON"),(('1C TSspéc21'!W$22+'1C TSspéc21'!W$23+'1C TSspéc21'!W$24+'1C TSspéc21'!W$25+'1C TSspéc21'!W$26+'1C TSspéc21'!W$27+'1C TSspéc21'!W$28+'1C TSspéc21'!W$29)/'1C TSspéc21'!W$30))))))</f>
        <v>0</v>
      </c>
      <c r="M1305" s="556">
        <f>IF(OR('1C TSspéc21'!$B$12="",'1C TSspéc21'!W$30=0),0,IF(AND('1C TSspéc21'!$B$12&lt;&gt;"",$K$2="Pôle",'1C TSspéc21'!$C$12="OUI"),(('1C TSspéc21'!W$26+'1C TSspéc21'!W$27+'1C TSspéc21'!W$28)/'1C TSspéc21'!W$17),IF(AND('1C TSspéc21'!$B$12&lt;&gt;"",$K$2="Pôle",'1C TSspéc21'!$C$12="NON"),(('1C TSspéc21'!W$26+'1C TSspéc21'!W$27+'1C TSspéc21'!W$28)/'1C TSspéc21'!W$30),IF(AND('1C TSspéc21'!$B$12&lt;&gt;"",$K$2&lt;&gt;"Pôle"),0))))</f>
        <v>0</v>
      </c>
      <c r="N1305" s="557">
        <f>IF(AND('1C TSspéc21'!$B$12&lt;&gt;0,'1C TSspéc21'!$W$30&lt;&gt;0),L1305+M1305,0)</f>
        <v>0</v>
      </c>
      <c r="O1305" s="893" t="str">
        <f>IF(AND('1C TSspéc21'!$W$17&lt;&gt;0,'1C TSspéc21'!$C$12="OUI"),'1C TSspéc21'!$W$35/'1C TSspéc21'!$W$17,"")</f>
        <v/>
      </c>
      <c r="P1305" s="543" t="str">
        <f>IF(AND('1C TSspéc21'!$W$17&lt;&gt;0,'1C TSspéc21'!$C$12="OUI"),'1C TSspéc21'!$W$36/'1C TSspéc21'!$W$17,"")</f>
        <v/>
      </c>
      <c r="Q1305" s="543" t="str">
        <f>IF(AND('1C TSspéc21'!$W$17&lt;&gt;0,'1C TSspéc21'!$C$12="OUI"),'1C TSspéc21'!$W$37/'1C TSspéc21'!$W$17,"")</f>
        <v/>
      </c>
      <c r="R1305" s="543" t="str">
        <f>IF(AND('1C TSspéc21'!$W$17&lt;&gt;0,'1C TSspéc21'!$C$12="OUI"),'1C TSspéc21'!$W$38/'1C TSspéc21'!$W$17,"")</f>
        <v/>
      </c>
      <c r="S1305" s="543" t="str">
        <f>IF(AND('1C TSspéc21'!$W$17&lt;&gt;0,'1C TSspéc21'!$C$12="OUI"),'1C TSspéc21'!$W$39/'1C TSspéc21'!$W$17,"")</f>
        <v/>
      </c>
      <c r="T1305" s="543" t="str">
        <f>IF(AND('1C TSspéc21'!$W$17&lt;&gt;0,'1C TSspéc21'!$C$12="OUI"),'1C TSspéc21'!$W$40/'1C TSspéc21'!$W$17,"")</f>
        <v/>
      </c>
      <c r="U1305" s="543" t="str">
        <f>IF(AND('1C TSspéc21'!$W$17&lt;&gt;0,'1C TSspéc21'!$C$12="OUI"),'1C TSspéc21'!$W$41/'1C TSspéc21'!$W$17,"")</f>
        <v/>
      </c>
      <c r="V1305" s="543" t="str">
        <f>IF(AND('1C TSspéc21'!$W$17&lt;&gt;0,'1C TSspéc21'!$C$12="OUI"),'1C TSspéc21'!$W$42/'1C TSspéc21'!$W$17,"")</f>
        <v/>
      </c>
      <c r="W1305" s="543" t="str">
        <f>IF(AND('1C TSspéc21'!$W$17&lt;&gt;0,'1C TSspéc21'!$C$12="OUI"),'1C TSspéc21'!$W$43/'1C TSspéc21'!$W$17,"")</f>
        <v/>
      </c>
      <c r="X1305" s="543" t="str">
        <f>IF(AND('1C TSspéc21'!$W$17&lt;&gt;0,'1C TSspéc21'!$C$12="OUI"),'1C TSspéc21'!$W$44/'1C TSspéc21'!$W$17,"")</f>
        <v/>
      </c>
      <c r="Y1305" s="543" t="str">
        <f>IF(AND('1C TSspéc21'!$W$17&lt;&gt;0,'1C TSspéc21'!$C$12="OUI"),'1C TSspéc21'!$W$45/'1C TSspéc21'!$W$17,"")</f>
        <v/>
      </c>
      <c r="Z1305" s="543" t="str">
        <f>IF(AND('1C TSspéc21'!$W$17&lt;&gt;0,'1C TSspéc21'!$C$12="OUI"),'1C TSspéc21'!$W$46/'1C TSspéc21'!$W$17,"")</f>
        <v/>
      </c>
      <c r="AA1305" s="543" t="str">
        <f>IF(AND('1C TSspéc21'!$W$17&lt;&gt;0,'1C TSspéc21'!$C$12="OUI"),'1C TSspéc21'!$W$47/'1C TSspéc21'!$W$17,"")</f>
        <v/>
      </c>
      <c r="AB1305" s="543" t="str">
        <f>IF(AND('1C TSspéc21'!$W$17&lt;&gt;0,'1C TSspéc21'!$C$12="OUI"),'1C TSspéc21'!$W$48/'1C TSspéc21'!$W$17,"")</f>
        <v/>
      </c>
      <c r="AC1305" s="543" t="str">
        <f>IF(AND('1C TSspéc21'!$W$17&lt;&gt;0,'1C TSspéc21'!$C$12="OUI"),'1C TSspéc21'!$W$49/'1C TSspéc21'!$W$17,"")</f>
        <v/>
      </c>
      <c r="AD1305" s="543" t="str">
        <f>IF(AND('1C TSspéc21'!$W$17&lt;&gt;0,'1C TSspéc21'!$C$12="OUI"),'1C TSspéc21'!$W$50/'1C TSspéc21'!$W$17,"")</f>
        <v/>
      </c>
      <c r="AE1305" s="543" t="str">
        <f>IF(AND('1C TSspéc21'!$W$17&lt;&gt;0,'1C TSspéc21'!$C$12="OUI"),'1C TSspéc21'!$W$51/'1C TSspéc21'!$W$17,"")</f>
        <v/>
      </c>
      <c r="AF1305" s="543" t="str">
        <f>IF(AND('1C TSspéc21'!$W$17&lt;&gt;0,'1C TSspéc21'!$C$12="OUI"),'1C TSspéc21'!$W$52/'1C TSspéc21'!$W$17,"")</f>
        <v/>
      </c>
      <c r="AG1305" s="543" t="str">
        <f>IF(AND('1C TSspéc21'!$W$17&lt;&gt;0,'1C TSspéc21'!$C$12="OUI"),'1C TSspéc21'!$W$53/'1C TSspéc21'!$W$17,"")</f>
        <v/>
      </c>
      <c r="AH1305" s="543" t="str">
        <f>IF(AND('1C TSspéc21'!$W$17&lt;&gt;0,'1C TSspéc21'!$C$12="OUI"),'1C TSspéc21'!$W$54/'1C TSspéc21'!$W$17,"")</f>
        <v/>
      </c>
      <c r="AI1305" s="543" t="str">
        <f>IF(AND('1C TSspéc21'!$W$17&lt;&gt;0,'1C TSspéc21'!$C$12="OUI"),'1C TSspéc21'!$W$55/'1C TSspéc21'!$W$17,"")</f>
        <v/>
      </c>
      <c r="AJ1305" s="543" t="str">
        <f>IF(AND('1C TSspéc21'!$W$17&lt;&gt;0,'1C TSspéc21'!$C$12="OUI"),'1C TSspéc21'!$W$56/'1C TSspéc21'!$W$17,"")</f>
        <v/>
      </c>
      <c r="AK1305" s="543" t="str">
        <f>IF(AND('1C TSspéc21'!$W$17&lt;&gt;0,'1C TSspéc21'!$C$12="OUI"),'1C TSspéc21'!$W$57/'1C TSspéc21'!$W$17,"")</f>
        <v/>
      </c>
      <c r="AL1305" s="72">
        <f>IF(AND('1C TSspéc21'!$W$17&lt;&gt;0,'1C TSspéc21'!$C$12="OUI"),N1305+AK1305,N1305)</f>
        <v>0</v>
      </c>
      <c r="AM1305" s="417">
        <f t="shared" si="336"/>
        <v>0</v>
      </c>
      <c r="AN1305" s="417">
        <f t="shared" si="337"/>
        <v>0</v>
      </c>
      <c r="AO1305" s="418" t="str">
        <f>IF(AND('1C TSspéc21'!$W$17&lt;&gt;0,'1C TSspéc21'!$W$30&lt;&gt;0),AM1305+AN1305,"")</f>
        <v/>
      </c>
      <c r="AP1305" s="573" t="str">
        <f>IF(AND('1C TSspéc21'!$W$17&lt;&gt;0,'1C TSspéc21'!$W$30&lt;&gt;0),AM1305-AR1305,"")</f>
        <v/>
      </c>
      <c r="AQ1305" s="583">
        <f t="shared" si="338"/>
        <v>0</v>
      </c>
      <c r="AR1305" s="596"/>
      <c r="AS1305" s="102"/>
      <c r="AT1305" s="27" t="str">
        <f>IF(('1C TSspéc21'!W$17*FICHE!$C$14&lt;J1305),"Forfait limité à "&amp;FICHE!$C$14&amp;"€/jour","")</f>
        <v/>
      </c>
      <c r="AU1305" s="592"/>
      <c r="AV1305" s="824"/>
      <c r="AW1305" s="824"/>
      <c r="AX1305" s="824"/>
      <c r="AY1305" s="824"/>
      <c r="AZ1305" s="824"/>
      <c r="BA1305" s="767"/>
      <c r="BB1305" s="767"/>
      <c r="BC1305" s="767"/>
      <c r="BD1305" s="767"/>
      <c r="BE1305" s="767"/>
      <c r="BF1305" s="767"/>
      <c r="BG1305" s="767"/>
      <c r="BH1305" s="767"/>
      <c r="BI1305" s="767"/>
      <c r="BJ1305" s="767"/>
      <c r="BK1305" s="767"/>
      <c r="BL1305" s="767"/>
      <c r="BM1305" s="767"/>
      <c r="BN1305" s="767"/>
      <c r="BO1305" s="767"/>
      <c r="BP1305" s="767"/>
      <c r="BQ1305" s="767"/>
      <c r="BR1305" s="767"/>
      <c r="BS1305" s="767"/>
      <c r="BT1305" s="767"/>
      <c r="BU1305" s="767"/>
      <c r="BV1305" s="767"/>
      <c r="BW1305" s="767"/>
      <c r="BX1305" s="767"/>
      <c r="BY1305" s="767"/>
      <c r="BZ1305" s="767"/>
      <c r="CA1305" s="767"/>
      <c r="CB1305" s="767"/>
      <c r="CC1305" s="767"/>
      <c r="CD1305" s="767"/>
      <c r="CE1305" s="767"/>
      <c r="CF1305" s="767"/>
      <c r="CG1305" s="767"/>
      <c r="CH1305" s="767"/>
      <c r="CI1305" s="767"/>
      <c r="CJ1305" s="767"/>
      <c r="CK1305" s="767"/>
      <c r="CL1305" s="767"/>
      <c r="CM1305" s="767"/>
      <c r="CN1305" s="767"/>
      <c r="CO1305" s="767"/>
      <c r="CP1305" s="767"/>
      <c r="CQ1305" s="767"/>
      <c r="CR1305" s="767"/>
      <c r="CS1305" s="767"/>
      <c r="CT1305" s="767"/>
      <c r="CU1305" s="767"/>
      <c r="CV1305" s="767"/>
      <c r="CW1305" s="767"/>
      <c r="CX1305" s="767"/>
      <c r="CY1305" s="767"/>
      <c r="CZ1305" s="767"/>
      <c r="DA1305" s="767"/>
      <c r="DB1305" s="767"/>
      <c r="DC1305" s="767"/>
      <c r="DD1305" s="767"/>
      <c r="DE1305" s="767"/>
      <c r="DF1305" s="767"/>
      <c r="DG1305" s="767"/>
      <c r="DH1305" s="767"/>
      <c r="DI1305" s="767"/>
      <c r="DJ1305" s="767"/>
      <c r="DK1305" s="767"/>
      <c r="DL1305" s="767"/>
      <c r="DM1305" s="767"/>
      <c r="DN1305" s="767"/>
      <c r="DO1305" s="767"/>
      <c r="DP1305" s="767"/>
      <c r="DQ1305" s="767"/>
      <c r="DR1305" s="767"/>
      <c r="DS1305" s="767"/>
      <c r="DT1305" s="767"/>
      <c r="DU1305" s="767"/>
      <c r="DV1305" s="767"/>
      <c r="DW1305" s="767"/>
      <c r="DX1305" s="767"/>
      <c r="DY1305" s="767"/>
      <c r="DZ1305" s="767"/>
      <c r="EA1305" s="767"/>
      <c r="EB1305" s="767"/>
      <c r="EC1305" s="767"/>
      <c r="ED1305" s="767"/>
      <c r="EE1305" s="767"/>
      <c r="EF1305" s="767"/>
      <c r="EG1305" s="767"/>
      <c r="EH1305" s="767"/>
      <c r="EI1305" s="767"/>
      <c r="EJ1305" s="767"/>
      <c r="EK1305" s="767"/>
      <c r="EL1305" s="767"/>
      <c r="EM1305" s="767"/>
      <c r="EN1305" s="767"/>
      <c r="EO1305" s="767"/>
      <c r="EP1305" s="767"/>
      <c r="EQ1305" s="767"/>
      <c r="ER1305" s="767"/>
      <c r="ES1305" s="767"/>
      <c r="ET1305" s="767"/>
      <c r="EU1305" s="767"/>
      <c r="EV1305" s="767"/>
      <c r="EW1305" s="767"/>
      <c r="EX1305" s="767"/>
      <c r="EY1305" s="767"/>
      <c r="EZ1305" s="767"/>
      <c r="FA1305" s="767"/>
      <c r="FB1305" s="767"/>
      <c r="FC1305" s="767"/>
      <c r="FD1305" s="767"/>
      <c r="FE1305" s="767"/>
      <c r="FF1305" s="767"/>
      <c r="FG1305" s="767"/>
      <c r="FH1305" s="767"/>
      <c r="FI1305" s="767"/>
      <c r="FJ1305" s="767"/>
      <c r="FK1305" s="767"/>
      <c r="FL1305" s="767"/>
      <c r="FM1305" s="767"/>
      <c r="FN1305" s="767"/>
      <c r="FO1305" s="767"/>
      <c r="FP1305" s="767"/>
      <c r="FQ1305" s="767"/>
      <c r="FR1305" s="767"/>
      <c r="FS1305" s="767"/>
      <c r="FT1305" s="767"/>
      <c r="FU1305" s="767"/>
      <c r="FV1305" s="767"/>
      <c r="FW1305" s="767"/>
      <c r="FX1305" s="767"/>
      <c r="FY1305" s="767"/>
      <c r="FZ1305" s="767"/>
      <c r="GA1305" s="767"/>
      <c r="GB1305" s="767"/>
      <c r="GC1305" s="767"/>
      <c r="GD1305" s="767"/>
      <c r="GE1305" s="767"/>
      <c r="GF1305" s="767"/>
      <c r="GG1305" s="767"/>
      <c r="GH1305" s="767"/>
      <c r="GI1305" s="767"/>
      <c r="GJ1305" s="767"/>
      <c r="GK1305" s="767"/>
      <c r="GL1305" s="767"/>
      <c r="GM1305" s="767"/>
      <c r="GN1305" s="767"/>
      <c r="GO1305" s="767"/>
      <c r="GP1305" s="767"/>
      <c r="GQ1305" s="767"/>
      <c r="GR1305" s="767"/>
      <c r="GS1305" s="767"/>
      <c r="GT1305" s="767"/>
      <c r="GU1305" s="767"/>
      <c r="GV1305" s="767"/>
      <c r="GW1305" s="767"/>
      <c r="GX1305" s="767"/>
      <c r="GY1305" s="767"/>
      <c r="GZ1305" s="767"/>
      <c r="HA1305" s="767"/>
      <c r="HB1305" s="767"/>
      <c r="HC1305" s="767"/>
    </row>
    <row r="1306" spans="1:211" s="864" customFormat="1" ht="13.9" hidden="1" customHeight="1">
      <c r="A1306" s="307"/>
      <c r="B1306" s="351"/>
      <c r="C1306" s="971" t="str">
        <f>IF('1C TSspéc21'!X$17&lt;&gt;0,'1C TSspéc21'!$B$12,"")</f>
        <v/>
      </c>
      <c r="D1306" s="972"/>
      <c r="E1306" s="973"/>
      <c r="F1306" s="93">
        <f>IF(AND($C1306='1C TSspéc21'!$B$12,'1C TSspéc21'!$B$16="spécifiques",'1C TSspéc21'!$X$17&lt;&gt;""),'1C TSspéc21'!$X$21,"")</f>
        <v>0</v>
      </c>
      <c r="G1306" s="863"/>
      <c r="H1306" s="745">
        <v>0.21</v>
      </c>
      <c r="I1306" s="747">
        <v>1</v>
      </c>
      <c r="J1306" s="312"/>
      <c r="K1306" s="680">
        <f t="shared" si="335"/>
        <v>0</v>
      </c>
      <c r="L1306" s="556">
        <f>IF(OR('1C TSspéc21'!$B$12="",'1C TSspéc21'!X$30=0),0,IF(AND('1C TSspéc21'!$B$12&lt;&gt;"",$K$2="Pôle",'1C TSspéc21'!$C$12="OUI"),(('1C TSspéc21'!X$22+'1C TSspéc21'!X$23+'1C TSspéc21'!X$24+'1C TSspéc21'!X$25+'1C TSspéc21'!X$29)/'1C TSspéc21'!X$17),IF(AND('1C TSspéc21'!$B$12&lt;&gt;"",$K$2="Pôle",'1C TSspéc21'!$C$12="NON"),(('1C TSspéc21'!X$22+'1C TSspéc21'!X$23+'1C TSspéc21'!X$24+'1C TSspéc21'!X$25+'1C TSspéc21'!X$29)/'1C TSspéc21'!X$30),IF(AND('1C TSspéc21'!$B$12&lt;&gt;"",$K$2&lt;&gt;"Pôle",'1C TSspéc21'!$C$12="OUI"),(('1C TSspéc21'!X$22+'1C TSspéc21'!X$23+'1C TSspéc21'!X$24+'1C TSspéc21'!X$25+'1C TSspéc21'!X$26+'1C TSspéc21'!X$27+'1C TSspéc21'!X$28+'1C TSspéc21'!X$29)/'1C TSspéc21'!X$17),IF(AND('1C TSspéc21'!$B$12&lt;&gt;"",$K$2&lt;&gt;"Pôle",'1C TSspéc21'!$C$12="NON"),(('1C TSspéc21'!X$22+'1C TSspéc21'!X$23+'1C TSspéc21'!X$24+'1C TSspéc21'!X$25+'1C TSspéc21'!X$26+'1C TSspéc21'!X$27+'1C TSspéc21'!X$28+'1C TSspéc21'!X$29)/'1C TSspéc21'!X$30))))))</f>
        <v>0</v>
      </c>
      <c r="M1306" s="556">
        <f>IF(OR('1C TSspéc21'!$B$12="",'1C TSspéc21'!X$30=0),0,IF(AND('1C TSspéc21'!$B$12&lt;&gt;"",$K$2="Pôle",'1C TSspéc21'!$C$12="OUI"),(('1C TSspéc21'!X$26+'1C TSspéc21'!X$27+'1C TSspéc21'!X$28)/'1C TSspéc21'!X$17),IF(AND('1C TSspéc21'!$B$12&lt;&gt;"",$K$2="Pôle",'1C TSspéc21'!$C$12="NON"),(('1C TSspéc21'!X$26+'1C TSspéc21'!X$27+'1C TSspéc21'!X$28)/'1C TSspéc21'!X$30),IF(AND('1C TSspéc21'!$B$12&lt;&gt;"",$K$2&lt;&gt;"Pôle"),0))))</f>
        <v>0</v>
      </c>
      <c r="N1306" s="557">
        <f>IF(AND('1C TSspéc21'!$B$12&lt;&gt;0,'1C TSspéc21'!$X$30&lt;&gt;0),L1306+M1306,0)</f>
        <v>0</v>
      </c>
      <c r="O1306" s="893" t="str">
        <f>IF(AND('1C TSspéc21'!$X$17&lt;&gt;0,'1C TSspéc21'!$C$12="OUI"),'1C TSspéc21'!$X$35/'1C TSspéc21'!$X$17,"")</f>
        <v/>
      </c>
      <c r="P1306" s="543" t="str">
        <f>IF(AND('1C TSspéc21'!$X$17&lt;&gt;0,'1C TSspéc21'!$C$12="OUI"),'1C TSspéc21'!$X$36/'1C TSspéc21'!$X$17,"")</f>
        <v/>
      </c>
      <c r="Q1306" s="543" t="str">
        <f>IF(AND('1C TSspéc21'!$X$17&lt;&gt;0,'1C TSspéc21'!$C$12="OUI"),'1C TSspéc21'!$X$37/'1C TSspéc21'!$X$17,"")</f>
        <v/>
      </c>
      <c r="R1306" s="543" t="str">
        <f>IF(AND('1C TSspéc21'!$X$17&lt;&gt;0,'1C TSspéc21'!$C$12="OUI"),'1C TSspéc21'!$X$38/'1C TSspéc21'!$X$17,"")</f>
        <v/>
      </c>
      <c r="S1306" s="543" t="str">
        <f>IF(AND('1C TSspéc21'!$X$17&lt;&gt;0,'1C TSspéc21'!$C$12="OUI"),'1C TSspéc21'!$X$39/'1C TSspéc21'!$X$17,"")</f>
        <v/>
      </c>
      <c r="T1306" s="543" t="str">
        <f>IF(AND('1C TSspéc21'!$X$17&lt;&gt;0,'1C TSspéc21'!$C$12="OUI"),'1C TSspéc21'!$X$40/'1C TSspéc21'!$X$17,"")</f>
        <v/>
      </c>
      <c r="U1306" s="543" t="str">
        <f>IF(AND('1C TSspéc21'!$X$17&lt;&gt;0,'1C TSspéc21'!$C$12="OUI"),'1C TSspéc21'!$X$41/'1C TSspéc21'!$X$17,"")</f>
        <v/>
      </c>
      <c r="V1306" s="543" t="str">
        <f>IF(AND('1C TSspéc21'!$X$17&lt;&gt;0,'1C TSspéc21'!$C$12="OUI"),'1C TSspéc21'!$X$42/'1C TSspéc21'!$X$17,"")</f>
        <v/>
      </c>
      <c r="W1306" s="543" t="str">
        <f>IF(AND('1C TSspéc21'!$X$17&lt;&gt;0,'1C TSspéc21'!$C$12="OUI"),'1C TSspéc21'!$X$43/'1C TSspéc21'!$X$17,"")</f>
        <v/>
      </c>
      <c r="X1306" s="543" t="str">
        <f>IF(AND('1C TSspéc21'!$X$17&lt;&gt;0,'1C TSspéc21'!$C$12="OUI"),'1C TSspéc21'!$X$44/'1C TSspéc21'!$X$17,"")</f>
        <v/>
      </c>
      <c r="Y1306" s="543" t="str">
        <f>IF(AND('1C TSspéc21'!$X$17&lt;&gt;0,'1C TSspéc21'!$C$12="OUI"),'1C TSspéc21'!$X$45/'1C TSspéc21'!$X$17,"")</f>
        <v/>
      </c>
      <c r="Z1306" s="543" t="str">
        <f>IF(AND('1C TSspéc21'!$X$17&lt;&gt;0,'1C TSspéc21'!$C$12="OUI"),'1C TSspéc21'!$X$46/'1C TSspéc21'!$X$17,"")</f>
        <v/>
      </c>
      <c r="AA1306" s="543" t="str">
        <f>IF(AND('1C TSspéc21'!$X$17&lt;&gt;0,'1C TSspéc21'!$C$12="OUI"),'1C TSspéc21'!$X$47/'1C TSspéc21'!$X$17,"")</f>
        <v/>
      </c>
      <c r="AB1306" s="543" t="str">
        <f>IF(AND('1C TSspéc21'!$X$17&lt;&gt;0,'1C TSspéc21'!$C$12="OUI"),'1C TSspéc21'!$X$48/'1C TSspéc21'!$X$17,"")</f>
        <v/>
      </c>
      <c r="AC1306" s="543" t="str">
        <f>IF(AND('1C TSspéc21'!$X$17&lt;&gt;0,'1C TSspéc21'!$C$12="OUI"),'1C TSspéc21'!$X$49/'1C TSspéc21'!$X$17,"")</f>
        <v/>
      </c>
      <c r="AD1306" s="543" t="str">
        <f>IF(AND('1C TSspéc21'!$X$17&lt;&gt;0,'1C TSspéc21'!$C$12="OUI"),'1C TSspéc21'!$X$50/'1C TSspéc21'!$X$17,"")</f>
        <v/>
      </c>
      <c r="AE1306" s="543" t="str">
        <f>IF(AND('1C TSspéc21'!$X$17&lt;&gt;0,'1C TSspéc21'!$C$12="OUI"),'1C TSspéc21'!$X$51/'1C TSspéc21'!$X$17,"")</f>
        <v/>
      </c>
      <c r="AF1306" s="543" t="str">
        <f>IF(AND('1C TSspéc21'!$X$17&lt;&gt;0,'1C TSspéc21'!$C$12="OUI"),'1C TSspéc21'!$X$52/'1C TSspéc21'!$X$17,"")</f>
        <v/>
      </c>
      <c r="AG1306" s="543" t="str">
        <f>IF(AND('1C TSspéc21'!$X$17&lt;&gt;0,'1C TSspéc21'!$C$12="OUI"),'1C TSspéc21'!$X$53/'1C TSspéc21'!$X$17,"")</f>
        <v/>
      </c>
      <c r="AH1306" s="543" t="str">
        <f>IF(AND('1C TSspéc21'!$X$17&lt;&gt;0,'1C TSspéc21'!$C$12="OUI"),'1C TSspéc21'!$X$54/'1C TSspéc21'!$X$17,"")</f>
        <v/>
      </c>
      <c r="AI1306" s="543" t="str">
        <f>IF(AND('1C TSspéc21'!$X$17&lt;&gt;0,'1C TSspéc21'!$C$12="OUI"),'1C TSspéc21'!$X$55/'1C TSspéc21'!$X$17,"")</f>
        <v/>
      </c>
      <c r="AJ1306" s="543" t="str">
        <f>IF(AND('1C TSspéc21'!$X$17&lt;&gt;0,'1C TSspéc21'!$C$12="OUI"),'1C TSspéc21'!$X$56/'1C TSspéc21'!$X$17,"")</f>
        <v/>
      </c>
      <c r="AK1306" s="543" t="str">
        <f>IF(AND('1C TSspéc21'!$X$17&lt;&gt;0,'1C TSspéc21'!$C$12="OUI"),'1C TSspéc21'!$X$57/'1C TSspéc21'!$X$17,"")</f>
        <v/>
      </c>
      <c r="AL1306" s="72">
        <f>IF(AND('1C TSspéc21'!$X$17&lt;&gt;0,'1C TSspéc21'!$C$12="OUI"),N1306+AK1306,N1306)</f>
        <v>0</v>
      </c>
      <c r="AM1306" s="417">
        <f t="shared" si="336"/>
        <v>0</v>
      </c>
      <c r="AN1306" s="417">
        <f t="shared" si="337"/>
        <v>0</v>
      </c>
      <c r="AO1306" s="418" t="str">
        <f>IF(AND('1C TSspéc21'!$X$17&lt;&gt;0,'1C TSspéc21'!$X$30&lt;&gt;0),AM1306+AN1306,"")</f>
        <v/>
      </c>
      <c r="AP1306" s="573" t="str">
        <f>IF(AND('1C TSspéc21'!$X$17&lt;&gt;0,'1C TSspéc21'!$X$30&lt;&gt;0),AM1306-AR1306,"")</f>
        <v/>
      </c>
      <c r="AQ1306" s="583">
        <f t="shared" si="338"/>
        <v>0</v>
      </c>
      <c r="AR1306" s="596"/>
      <c r="AS1306" s="102"/>
      <c r="AT1306" s="27" t="str">
        <f>IF(('1C TSspéc21'!X$17*FICHE!$C$14&lt;J1306),"Forfait limité à "&amp;FICHE!$C$14&amp;"€/jour","")</f>
        <v/>
      </c>
      <c r="AU1306" s="592"/>
      <c r="AV1306" s="824"/>
      <c r="AW1306" s="824"/>
      <c r="AX1306" s="824"/>
      <c r="AY1306" s="824"/>
      <c r="AZ1306" s="824"/>
      <c r="BA1306" s="767"/>
      <c r="BB1306" s="767"/>
      <c r="BC1306" s="767"/>
      <c r="BD1306" s="767"/>
      <c r="BE1306" s="767"/>
      <c r="BF1306" s="767"/>
      <c r="BG1306" s="767"/>
      <c r="BH1306" s="767"/>
      <c r="BI1306" s="767"/>
      <c r="BJ1306" s="767"/>
      <c r="BK1306" s="767"/>
      <c r="BL1306" s="767"/>
      <c r="BM1306" s="767"/>
      <c r="BN1306" s="767"/>
      <c r="BO1306" s="767"/>
      <c r="BP1306" s="767"/>
      <c r="BQ1306" s="767"/>
      <c r="BR1306" s="767"/>
      <c r="BS1306" s="767"/>
      <c r="BT1306" s="767"/>
      <c r="BU1306" s="767"/>
      <c r="BV1306" s="767"/>
      <c r="BW1306" s="767"/>
      <c r="BX1306" s="767"/>
      <c r="BY1306" s="767"/>
      <c r="BZ1306" s="767"/>
      <c r="CA1306" s="767"/>
      <c r="CB1306" s="767"/>
      <c r="CC1306" s="767"/>
      <c r="CD1306" s="767"/>
      <c r="CE1306" s="767"/>
      <c r="CF1306" s="767"/>
      <c r="CG1306" s="767"/>
      <c r="CH1306" s="767"/>
      <c r="CI1306" s="767"/>
      <c r="CJ1306" s="767"/>
      <c r="CK1306" s="767"/>
      <c r="CL1306" s="767"/>
      <c r="CM1306" s="767"/>
      <c r="CN1306" s="767"/>
      <c r="CO1306" s="767"/>
      <c r="CP1306" s="767"/>
      <c r="CQ1306" s="767"/>
      <c r="CR1306" s="767"/>
      <c r="CS1306" s="767"/>
      <c r="CT1306" s="767"/>
      <c r="CU1306" s="767"/>
      <c r="CV1306" s="767"/>
      <c r="CW1306" s="767"/>
      <c r="CX1306" s="767"/>
      <c r="CY1306" s="767"/>
      <c r="CZ1306" s="767"/>
      <c r="DA1306" s="767"/>
      <c r="DB1306" s="767"/>
      <c r="DC1306" s="767"/>
      <c r="DD1306" s="767"/>
      <c r="DE1306" s="767"/>
      <c r="DF1306" s="767"/>
      <c r="DG1306" s="767"/>
      <c r="DH1306" s="767"/>
      <c r="DI1306" s="767"/>
      <c r="DJ1306" s="767"/>
      <c r="DK1306" s="767"/>
      <c r="DL1306" s="767"/>
      <c r="DM1306" s="767"/>
      <c r="DN1306" s="767"/>
      <c r="DO1306" s="767"/>
      <c r="DP1306" s="767"/>
      <c r="DQ1306" s="767"/>
      <c r="DR1306" s="767"/>
      <c r="DS1306" s="767"/>
      <c r="DT1306" s="767"/>
      <c r="DU1306" s="767"/>
      <c r="DV1306" s="767"/>
      <c r="DW1306" s="767"/>
      <c r="DX1306" s="767"/>
      <c r="DY1306" s="767"/>
      <c r="DZ1306" s="767"/>
      <c r="EA1306" s="767"/>
      <c r="EB1306" s="767"/>
      <c r="EC1306" s="767"/>
      <c r="ED1306" s="767"/>
      <c r="EE1306" s="767"/>
      <c r="EF1306" s="767"/>
      <c r="EG1306" s="767"/>
      <c r="EH1306" s="767"/>
      <c r="EI1306" s="767"/>
      <c r="EJ1306" s="767"/>
      <c r="EK1306" s="767"/>
      <c r="EL1306" s="767"/>
      <c r="EM1306" s="767"/>
      <c r="EN1306" s="767"/>
      <c r="EO1306" s="767"/>
      <c r="EP1306" s="767"/>
      <c r="EQ1306" s="767"/>
      <c r="ER1306" s="767"/>
      <c r="ES1306" s="767"/>
      <c r="ET1306" s="767"/>
      <c r="EU1306" s="767"/>
      <c r="EV1306" s="767"/>
      <c r="EW1306" s="767"/>
      <c r="EX1306" s="767"/>
      <c r="EY1306" s="767"/>
      <c r="EZ1306" s="767"/>
      <c r="FA1306" s="767"/>
      <c r="FB1306" s="767"/>
      <c r="FC1306" s="767"/>
      <c r="FD1306" s="767"/>
      <c r="FE1306" s="767"/>
      <c r="FF1306" s="767"/>
      <c r="FG1306" s="767"/>
      <c r="FH1306" s="767"/>
      <c r="FI1306" s="767"/>
      <c r="FJ1306" s="767"/>
      <c r="FK1306" s="767"/>
      <c r="FL1306" s="767"/>
      <c r="FM1306" s="767"/>
      <c r="FN1306" s="767"/>
      <c r="FO1306" s="767"/>
      <c r="FP1306" s="767"/>
      <c r="FQ1306" s="767"/>
      <c r="FR1306" s="767"/>
      <c r="FS1306" s="767"/>
      <c r="FT1306" s="767"/>
      <c r="FU1306" s="767"/>
      <c r="FV1306" s="767"/>
      <c r="FW1306" s="767"/>
      <c r="FX1306" s="767"/>
      <c r="FY1306" s="767"/>
      <c r="FZ1306" s="767"/>
      <c r="GA1306" s="767"/>
      <c r="GB1306" s="767"/>
      <c r="GC1306" s="767"/>
      <c r="GD1306" s="767"/>
      <c r="GE1306" s="767"/>
      <c r="GF1306" s="767"/>
      <c r="GG1306" s="767"/>
      <c r="GH1306" s="767"/>
      <c r="GI1306" s="767"/>
      <c r="GJ1306" s="767"/>
      <c r="GK1306" s="767"/>
      <c r="GL1306" s="767"/>
      <c r="GM1306" s="767"/>
      <c r="GN1306" s="767"/>
      <c r="GO1306" s="767"/>
      <c r="GP1306" s="767"/>
      <c r="GQ1306" s="767"/>
      <c r="GR1306" s="767"/>
      <c r="GS1306" s="767"/>
      <c r="GT1306" s="767"/>
      <c r="GU1306" s="767"/>
      <c r="GV1306" s="767"/>
      <c r="GW1306" s="767"/>
      <c r="GX1306" s="767"/>
      <c r="GY1306" s="767"/>
      <c r="GZ1306" s="767"/>
      <c r="HA1306" s="767"/>
      <c r="HB1306" s="767"/>
      <c r="HC1306" s="767"/>
    </row>
    <row r="1307" spans="1:211" s="864" customFormat="1" ht="13.9" hidden="1" customHeight="1">
      <c r="A1307" s="307"/>
      <c r="B1307" s="351"/>
      <c r="C1307" s="971" t="str">
        <f>IF('1C TSspéc21'!Y$17&lt;&gt;0,'1C TSspéc21'!$B$12,"")</f>
        <v/>
      </c>
      <c r="D1307" s="972"/>
      <c r="E1307" s="973"/>
      <c r="F1307" s="93">
        <f>IF(AND($C1307='1C TSspéc21'!$B$12,'1C TSspéc21'!$B$16="spécifiques",'1C TSspéc21'!$Y$17&lt;&gt;""),'1C TSspéc21'!$Y$21,"")</f>
        <v>0</v>
      </c>
      <c r="G1307" s="863"/>
      <c r="H1307" s="745">
        <v>0.21</v>
      </c>
      <c r="I1307" s="747">
        <v>1</v>
      </c>
      <c r="J1307" s="312"/>
      <c r="K1307" s="680">
        <f t="shared" si="335"/>
        <v>0</v>
      </c>
      <c r="L1307" s="556">
        <f>IF(OR('1C TSspéc21'!$B$12="",'1C TSspéc21'!Y$30=0),0,IF(AND('1C TSspéc21'!$B$12&lt;&gt;"",$K$2="Pôle",'1C TSspéc21'!$C$12="OUI"),(('1C TSspéc21'!Y$22+'1C TSspéc21'!Y$23+'1C TSspéc21'!Y$24+'1C TSspéc21'!Y$25+'1C TSspéc21'!Y$29)/'1C TSspéc21'!Y$17),IF(AND('1C TSspéc21'!$B$12&lt;&gt;"",$K$2="Pôle",'1C TSspéc21'!$C$12="NON"),(('1C TSspéc21'!Y$22+'1C TSspéc21'!Y$23+'1C TSspéc21'!Y$24+'1C TSspéc21'!Y$25+'1C TSspéc21'!Y$29)/'1C TSspéc21'!Y$30),IF(AND('1C TSspéc21'!$B$12&lt;&gt;"",$K$2&lt;&gt;"Pôle",'1C TSspéc21'!$C$12="OUI"),(('1C TSspéc21'!Y$22+'1C TSspéc21'!Y$23+'1C TSspéc21'!Y$24+'1C TSspéc21'!Y$25+'1C TSspéc21'!Y$26+'1C TSspéc21'!Y$27+'1C TSspéc21'!Y$28+'1C TSspéc21'!Y$29)/'1C TSspéc21'!Y$17),IF(AND('1C TSspéc21'!$B$12&lt;&gt;"",$K$2&lt;&gt;"Pôle",'1C TSspéc21'!$C$12="NON"),(('1C TSspéc21'!Y$22+'1C TSspéc21'!Y$23+'1C TSspéc21'!Y$24+'1C TSspéc21'!Y$25+'1C TSspéc21'!Y$26+'1C TSspéc21'!Y$27+'1C TSspéc21'!Y$28+'1C TSspéc21'!Y$29)/'1C TSspéc21'!Y$30))))))</f>
        <v>0</v>
      </c>
      <c r="M1307" s="556">
        <f>IF(OR('1C TSspéc21'!$B$12="",'1C TSspéc21'!Y$30=0),0,IF(AND('1C TSspéc21'!$B$12&lt;&gt;"",$K$2="Pôle",'1C TSspéc21'!$C$12="OUI"),(('1C TSspéc21'!Y$26+'1C TSspéc21'!Y$27+'1C TSspéc21'!Y$28)/'1C TSspéc21'!Y$17),IF(AND('1C TSspéc21'!$B$12&lt;&gt;"",$K$2="Pôle",'1C TSspéc21'!$C$12="NON"),(('1C TSspéc21'!Y$26+'1C TSspéc21'!Y$27+'1C TSspéc21'!Y$28)/'1C TSspéc21'!Y$30),IF(AND('1C TSspéc21'!$B$12&lt;&gt;"",$K$2&lt;&gt;"Pôle"),0))))</f>
        <v>0</v>
      </c>
      <c r="N1307" s="557">
        <f>IF(AND('1C TSspéc21'!$B$12&lt;&gt;0,'1C TSspéc21'!$Y$30&lt;&gt;0),L1307+M1307,0)</f>
        <v>0</v>
      </c>
      <c r="O1307" s="893" t="str">
        <f>IF(AND('1C TSspéc21'!$Y$17&lt;&gt;0,'1C TSspéc21'!$C$12="OUI"),'1C TSspéc21'!$Y$35/'1C TSspéc21'!$Y$17,"")</f>
        <v/>
      </c>
      <c r="P1307" s="543" t="str">
        <f>IF(AND('1C TSspéc21'!$Y$17&lt;&gt;0,'1C TSspéc21'!$C$12="OUI"),'1C TSspéc21'!$Y$36/'1C TSspéc21'!$Y$17,"")</f>
        <v/>
      </c>
      <c r="Q1307" s="543" t="str">
        <f>IF(AND('1C TSspéc21'!$Y$17&lt;&gt;0,'1C TSspéc21'!$C$12="OUI"),'1C TSspéc21'!$Y$37/'1C TSspéc21'!$Y$17,"")</f>
        <v/>
      </c>
      <c r="R1307" s="543" t="str">
        <f>IF(AND('1C TSspéc21'!$Y$17&lt;&gt;0,'1C TSspéc21'!$C$12="OUI"),'1C TSspéc21'!$Y$38/'1C TSspéc21'!$Y$17,"")</f>
        <v/>
      </c>
      <c r="S1307" s="543" t="str">
        <f>IF(AND('1C TSspéc21'!$Y$17&lt;&gt;0,'1C TSspéc21'!$C$12="OUI"),'1C TSspéc21'!$Y$39/'1C TSspéc21'!$Y$17,"")</f>
        <v/>
      </c>
      <c r="T1307" s="543" t="str">
        <f>IF(AND('1C TSspéc21'!$Y$17&lt;&gt;0,'1C TSspéc21'!$C$12="OUI"),'1C TSspéc21'!$Y$40/'1C TSspéc21'!$Y$17,"")</f>
        <v/>
      </c>
      <c r="U1307" s="543" t="str">
        <f>IF(AND('1C TSspéc21'!$Y$17&lt;&gt;0,'1C TSspéc21'!$C$12="OUI"),'1C TSspéc21'!$Y$41/'1C TSspéc21'!$Y$17,"")</f>
        <v/>
      </c>
      <c r="V1307" s="543" t="str">
        <f>IF(AND('1C TSspéc21'!$Y$17&lt;&gt;0,'1C TSspéc21'!$C$12="OUI"),'1C TSspéc21'!$Y$42/'1C TSspéc21'!$Y$17,"")</f>
        <v/>
      </c>
      <c r="W1307" s="543" t="str">
        <f>IF(AND('1C TSspéc21'!$Y$17&lt;&gt;0,'1C TSspéc21'!$C$12="OUI"),'1C TSspéc21'!$Y$43/'1C TSspéc21'!$Y$17,"")</f>
        <v/>
      </c>
      <c r="X1307" s="543" t="str">
        <f>IF(AND('1C TSspéc21'!$Y$17&lt;&gt;0,'1C TSspéc21'!$C$12="OUI"),'1C TSspéc21'!$Y$44/'1C TSspéc21'!$Y$17,"")</f>
        <v/>
      </c>
      <c r="Y1307" s="543" t="str">
        <f>IF(AND('1C TSspéc21'!$Y$17&lt;&gt;0,'1C TSspéc21'!$C$12="OUI"),'1C TSspéc21'!$Y$45/'1C TSspéc21'!$Y$17,"")</f>
        <v/>
      </c>
      <c r="Z1307" s="543" t="str">
        <f>IF(AND('1C TSspéc21'!$Y$17&lt;&gt;0,'1C TSspéc21'!$C$12="OUI"),'1C TSspéc21'!$Y$46/'1C TSspéc21'!$Y$17,"")</f>
        <v/>
      </c>
      <c r="AA1307" s="543" t="str">
        <f>IF(AND('1C TSspéc21'!$Y$17&lt;&gt;0,'1C TSspéc21'!$C$12="OUI"),'1C TSspéc21'!$Y$47/'1C TSspéc21'!$Y$17,"")</f>
        <v/>
      </c>
      <c r="AB1307" s="543" t="str">
        <f>IF(AND('1C TSspéc21'!$Y$17&lt;&gt;0,'1C TSspéc21'!$C$12="OUI"),'1C TSspéc21'!$Y$48/'1C TSspéc21'!$Y$17,"")</f>
        <v/>
      </c>
      <c r="AC1307" s="543" t="str">
        <f>IF(AND('1C TSspéc21'!$Y$17&lt;&gt;0,'1C TSspéc21'!$C$12="OUI"),'1C TSspéc21'!$Y$49/'1C TSspéc21'!$Y$17,"")</f>
        <v/>
      </c>
      <c r="AD1307" s="543" t="str">
        <f>IF(AND('1C TSspéc21'!$Y$17&lt;&gt;0,'1C TSspéc21'!$C$12="OUI"),'1C TSspéc21'!$Y$50/'1C TSspéc21'!$Y$17,"")</f>
        <v/>
      </c>
      <c r="AE1307" s="543" t="str">
        <f>IF(AND('1C TSspéc21'!$Y$17&lt;&gt;0,'1C TSspéc21'!$C$12="OUI"),'1C TSspéc21'!$Y$51/'1C TSspéc21'!$Y$17,"")</f>
        <v/>
      </c>
      <c r="AF1307" s="543" t="str">
        <f>IF(AND('1C TSspéc21'!$Y$17&lt;&gt;0,'1C TSspéc21'!$C$12="OUI"),'1C TSspéc21'!$Y$52/'1C TSspéc21'!$Y$17,"")</f>
        <v/>
      </c>
      <c r="AG1307" s="543" t="str">
        <f>IF(AND('1C TSspéc21'!$Y$17&lt;&gt;0,'1C TSspéc21'!$C$12="OUI"),'1C TSspéc21'!$Y$53/'1C TSspéc21'!$Y$17,"")</f>
        <v/>
      </c>
      <c r="AH1307" s="543" t="str">
        <f>IF(AND('1C TSspéc21'!$Y$17&lt;&gt;0,'1C TSspéc21'!$C$12="OUI"),'1C TSspéc21'!$Y$54/'1C TSspéc21'!$Y$17,"")</f>
        <v/>
      </c>
      <c r="AI1307" s="543" t="str">
        <f>IF(AND('1C TSspéc21'!$Y$17&lt;&gt;0,'1C TSspéc21'!$C$12="OUI"),'1C TSspéc21'!$Y$55/'1C TSspéc21'!$Y$17,"")</f>
        <v/>
      </c>
      <c r="AJ1307" s="543" t="str">
        <f>IF(AND('1C TSspéc21'!$Y$17&lt;&gt;0,'1C TSspéc21'!$C$12="OUI"),'1C TSspéc21'!$Y$56/'1C TSspéc21'!$Y$17,"")</f>
        <v/>
      </c>
      <c r="AK1307" s="543" t="str">
        <f>IF(AND('1C TSspéc21'!$Y$17&lt;&gt;0,'1C TSspéc21'!$C$12="OUI"),'1C TSspéc21'!$Y$57/'1C TSspéc21'!$Y$17,"")</f>
        <v/>
      </c>
      <c r="AL1307" s="72">
        <f>IF(AND('1C TSspéc21'!$Y$17&lt;&gt;0,'1C TSspéc21'!$C$12="OUI"),N1307+AK1307,N1307)</f>
        <v>0</v>
      </c>
      <c r="AM1307" s="417">
        <f t="shared" si="336"/>
        <v>0</v>
      </c>
      <c r="AN1307" s="417">
        <f t="shared" si="337"/>
        <v>0</v>
      </c>
      <c r="AO1307" s="418" t="str">
        <f>IF(AND('1C TSspéc2'!$Y$17&lt;&gt;0,'1C TSspéc2'!$Y$30&lt;&gt;0),AM1307+AN1307,"")</f>
        <v/>
      </c>
      <c r="AP1307" s="573" t="str">
        <f>IF(AND('1C TSspéc21'!$Y$17&lt;&gt;0,'1C TSspéc21'!$Y$30&lt;&gt;0),AM1307-AR1307,"")</f>
        <v/>
      </c>
      <c r="AQ1307" s="583">
        <f t="shared" si="338"/>
        <v>0</v>
      </c>
      <c r="AR1307" s="596"/>
      <c r="AS1307" s="102"/>
      <c r="AT1307" s="27" t="str">
        <f>IF(('1C TSspéc21'!Y$17*FICHE!$C$14&lt;J1307),"Forfait limité à "&amp;FICHE!$C$14&amp;"€/jour","")</f>
        <v/>
      </c>
      <c r="AU1307" s="592"/>
      <c r="AV1307" s="824"/>
      <c r="AW1307" s="824"/>
      <c r="AX1307" s="824"/>
      <c r="AY1307" s="824"/>
      <c r="AZ1307" s="824"/>
      <c r="BA1307" s="767"/>
      <c r="BB1307" s="767"/>
      <c r="BC1307" s="767"/>
      <c r="BD1307" s="767"/>
      <c r="BE1307" s="767"/>
      <c r="BF1307" s="767"/>
      <c r="BG1307" s="767"/>
      <c r="BH1307" s="767"/>
      <c r="BI1307" s="767"/>
      <c r="BJ1307" s="767"/>
      <c r="BK1307" s="767"/>
      <c r="BL1307" s="767"/>
      <c r="BM1307" s="767"/>
      <c r="BN1307" s="767"/>
      <c r="BO1307" s="767"/>
      <c r="BP1307" s="767"/>
      <c r="BQ1307" s="767"/>
      <c r="BR1307" s="767"/>
      <c r="BS1307" s="767"/>
      <c r="BT1307" s="767"/>
      <c r="BU1307" s="767"/>
      <c r="BV1307" s="767"/>
      <c r="BW1307" s="767"/>
      <c r="BX1307" s="767"/>
      <c r="BY1307" s="767"/>
      <c r="BZ1307" s="767"/>
      <c r="CA1307" s="767"/>
      <c r="CB1307" s="767"/>
      <c r="CC1307" s="767"/>
      <c r="CD1307" s="767"/>
      <c r="CE1307" s="767"/>
      <c r="CF1307" s="767"/>
      <c r="CG1307" s="767"/>
      <c r="CH1307" s="767"/>
      <c r="CI1307" s="767"/>
      <c r="CJ1307" s="767"/>
      <c r="CK1307" s="767"/>
      <c r="CL1307" s="767"/>
      <c r="CM1307" s="767"/>
      <c r="CN1307" s="767"/>
      <c r="CO1307" s="767"/>
      <c r="CP1307" s="767"/>
      <c r="CQ1307" s="767"/>
      <c r="CR1307" s="767"/>
      <c r="CS1307" s="767"/>
      <c r="CT1307" s="767"/>
      <c r="CU1307" s="767"/>
      <c r="CV1307" s="767"/>
      <c r="CW1307" s="767"/>
      <c r="CX1307" s="767"/>
      <c r="CY1307" s="767"/>
      <c r="CZ1307" s="767"/>
      <c r="DA1307" s="767"/>
      <c r="DB1307" s="767"/>
      <c r="DC1307" s="767"/>
      <c r="DD1307" s="767"/>
      <c r="DE1307" s="767"/>
      <c r="DF1307" s="767"/>
      <c r="DG1307" s="767"/>
      <c r="DH1307" s="767"/>
      <c r="DI1307" s="767"/>
      <c r="DJ1307" s="767"/>
      <c r="DK1307" s="767"/>
      <c r="DL1307" s="767"/>
      <c r="DM1307" s="767"/>
      <c r="DN1307" s="767"/>
      <c r="DO1307" s="767"/>
      <c r="DP1307" s="767"/>
      <c r="DQ1307" s="767"/>
      <c r="DR1307" s="767"/>
      <c r="DS1307" s="767"/>
      <c r="DT1307" s="767"/>
      <c r="DU1307" s="767"/>
      <c r="DV1307" s="767"/>
      <c r="DW1307" s="767"/>
      <c r="DX1307" s="767"/>
      <c r="DY1307" s="767"/>
      <c r="DZ1307" s="767"/>
      <c r="EA1307" s="767"/>
      <c r="EB1307" s="767"/>
      <c r="EC1307" s="767"/>
      <c r="ED1307" s="767"/>
      <c r="EE1307" s="767"/>
      <c r="EF1307" s="767"/>
      <c r="EG1307" s="767"/>
      <c r="EH1307" s="767"/>
      <c r="EI1307" s="767"/>
      <c r="EJ1307" s="767"/>
      <c r="EK1307" s="767"/>
      <c r="EL1307" s="767"/>
      <c r="EM1307" s="767"/>
      <c r="EN1307" s="767"/>
      <c r="EO1307" s="767"/>
      <c r="EP1307" s="767"/>
      <c r="EQ1307" s="767"/>
      <c r="ER1307" s="767"/>
      <c r="ES1307" s="767"/>
      <c r="ET1307" s="767"/>
      <c r="EU1307" s="767"/>
      <c r="EV1307" s="767"/>
      <c r="EW1307" s="767"/>
      <c r="EX1307" s="767"/>
      <c r="EY1307" s="767"/>
      <c r="EZ1307" s="767"/>
      <c r="FA1307" s="767"/>
      <c r="FB1307" s="767"/>
      <c r="FC1307" s="767"/>
      <c r="FD1307" s="767"/>
      <c r="FE1307" s="767"/>
      <c r="FF1307" s="767"/>
      <c r="FG1307" s="767"/>
      <c r="FH1307" s="767"/>
      <c r="FI1307" s="767"/>
      <c r="FJ1307" s="767"/>
      <c r="FK1307" s="767"/>
      <c r="FL1307" s="767"/>
      <c r="FM1307" s="767"/>
      <c r="FN1307" s="767"/>
      <c r="FO1307" s="767"/>
      <c r="FP1307" s="767"/>
      <c r="FQ1307" s="767"/>
      <c r="FR1307" s="767"/>
      <c r="FS1307" s="767"/>
      <c r="FT1307" s="767"/>
      <c r="FU1307" s="767"/>
      <c r="FV1307" s="767"/>
      <c r="FW1307" s="767"/>
      <c r="FX1307" s="767"/>
      <c r="FY1307" s="767"/>
      <c r="FZ1307" s="767"/>
      <c r="GA1307" s="767"/>
      <c r="GB1307" s="767"/>
      <c r="GC1307" s="767"/>
      <c r="GD1307" s="767"/>
      <c r="GE1307" s="767"/>
      <c r="GF1307" s="767"/>
      <c r="GG1307" s="767"/>
      <c r="GH1307" s="767"/>
      <c r="GI1307" s="767"/>
      <c r="GJ1307" s="767"/>
      <c r="GK1307" s="767"/>
      <c r="GL1307" s="767"/>
      <c r="GM1307" s="767"/>
      <c r="GN1307" s="767"/>
      <c r="GO1307" s="767"/>
      <c r="GP1307" s="767"/>
      <c r="GQ1307" s="767"/>
      <c r="GR1307" s="767"/>
      <c r="GS1307" s="767"/>
      <c r="GT1307" s="767"/>
      <c r="GU1307" s="767"/>
      <c r="GV1307" s="767"/>
      <c r="GW1307" s="767"/>
      <c r="GX1307" s="767"/>
      <c r="GY1307" s="767"/>
      <c r="GZ1307" s="767"/>
      <c r="HA1307" s="767"/>
      <c r="HB1307" s="767"/>
      <c r="HC1307" s="767"/>
    </row>
    <row r="1308" spans="1:211" s="865" customFormat="1" ht="13.9" hidden="1" customHeight="1">
      <c r="A1308" s="308"/>
      <c r="B1308" s="339"/>
      <c r="C1308" s="962" t="str">
        <f>IF('1C TSspéc21'!Z$17&lt;&gt;0,'1C TSspéc21'!$B$12,"")</f>
        <v/>
      </c>
      <c r="D1308" s="963"/>
      <c r="E1308" s="964"/>
      <c r="F1308" s="211">
        <f>IF(AND($C1308='1C TSspéc21'!$B$12,'1C TSspéc21'!$B$16="spécifiques",'1C TSspéc21'!$Z$17&lt;&gt;""),'1C TSspéc21'!$Z$21,"")</f>
        <v>0</v>
      </c>
      <c r="G1308" s="236"/>
      <c r="H1308" s="765">
        <v>0.21</v>
      </c>
      <c r="I1308" s="766">
        <v>1</v>
      </c>
      <c r="J1308" s="314"/>
      <c r="K1308" s="786">
        <f t="shared" si="335"/>
        <v>0</v>
      </c>
      <c r="L1308" s="558">
        <f>IF(OR('1C TSspéc21'!$B$12="",'1C TSspéc21'!Z$30=0),0,IF(AND('1C TSspéc21'!$B$12&lt;&gt;"",$K$2="Pôle",'1C TSspéc21'!$C$12="OUI"),(('1C TSspéc21'!Z$22+'1C TSspéc21'!Z$23+'1C TSspéc21'!Z$24+'1C TSspéc21'!Z$25+'1C TSspéc21'!Z$29)/'1C TSspéc21'!Z$17),IF(AND('1C TSspéc21'!$B$12&lt;&gt;"",$K$2="Pôle",'1C TSspéc21'!$C$12="NON"),(('1C TSspéc21'!Z$22+'1C TSspéc21'!Z$23+'1C TSspéc21'!Z$24+'1C TSspéc21'!Z$25+'1C TSspéc21'!Z$29)/'1C TSspéc21'!Z$30),IF(AND('1C TSspéc21'!$B$12&lt;&gt;"",$K$2&lt;&gt;"Pôle",'1C TSspéc21'!$C$12="OUI"),(('1C TSspéc21'!Z$22+'1C TSspéc21'!Z$23+'1C TSspéc21'!Z$24+'1C TSspéc21'!Z$25+'1C TSspéc21'!Z$26+'1C TSspéc21'!Z$27+'1C TSspéc21'!Z$28+'1C TSspéc21'!Z$29)/'1C TSspéc21'!Z$17),IF(AND('1C TSspéc21'!$B$12&lt;&gt;"",$K$2&lt;&gt;"Pôle",'1C TSspéc21'!$C$12="NON"),(('1C TSspéc21'!Z$22+'1C TSspéc21'!Z$23+'1C TSspéc21'!Z$24+'1C TSspéc21'!Z$25+'1C TSspéc21'!Z$26+'1C TSspéc21'!Z$27+'1C TSspéc21'!Z$28+'1C TSspéc21'!Z$29)/'1C TSspéc21'!Z$30))))))</f>
        <v>0</v>
      </c>
      <c r="M1308" s="558">
        <f>IF(OR('1C TSspéc21'!$B$12="",'1C TSspéc21'!Z$30=0),0,IF(AND('1C TSspéc21'!$B$12&lt;&gt;"",$K$2="Pôle",'1C TSspéc21'!$C$12="OUI"),(('1C TSspéc21'!Z$26+'1C TSspéc21'!Z$27+'1C TSspéc21'!Z$28)/'1C TSspéc21'!Z$17),IF(AND('1C TSspéc21'!$B$12&lt;&gt;"",$K$2="Pôle",'1C TSspéc21'!$C$12="NON"),(('1C TSspéc21'!Z$26+'1C TSspéc21'!Z$27+'1C TSspéc21'!Z$28)/'1C TSspéc21'!Z$30),IF(AND('1C TSspéc21'!$B$12&lt;&gt;"",$K$2&lt;&gt;"Pôle"),0))))</f>
        <v>0</v>
      </c>
      <c r="N1308" s="559">
        <f>IF(AND('1C TSspéc21'!$B$12&lt;&gt;0,'1C TSspéc21'!$Z$30&lt;&gt;0),L1308+M1308,0)</f>
        <v>0</v>
      </c>
      <c r="O1308" s="572" t="str">
        <f>IF(AND('1C TSspéc21'!$Z$17&lt;&gt;0,'1C TSspéc21'!$C$12="OUI"),'1C TSspéc21'!$Z$35/'1C TSspéc21'!$Z$17,"")</f>
        <v/>
      </c>
      <c r="P1308" s="545" t="str">
        <f>IF(AND('1C TSspéc21'!$Z$17&lt;&gt;0,'1C TSspéc21'!$C$12="OUI"),'1C TSspéc21'!$Z$36/'1C TSspéc21'!$Z$17,"")</f>
        <v/>
      </c>
      <c r="Q1308" s="545" t="str">
        <f>IF(AND('1C TSspéc21'!$Z$17&lt;&gt;0,'1C TSspéc21'!$C$12="OUI"),'1C TSspéc21'!$Z$37/'1C TSspéc21'!$Z$17,"")</f>
        <v/>
      </c>
      <c r="R1308" s="545" t="str">
        <f>IF(AND('1C TSspéc21'!$Z$17&lt;&gt;0,'1C TSspéc21'!$C$12="OUI"),'1C TSspéc21'!$Z$38/'1C TSspéc21'!$Z$17,"")</f>
        <v/>
      </c>
      <c r="S1308" s="545" t="str">
        <f>IF(AND('1C TSspéc21'!$Z$17&lt;&gt;0,'1C TSspéc21'!$C$12="OUI"),'1C TSspéc21'!$Z$39/'1C TSspéc21'!$Z$17,"")</f>
        <v/>
      </c>
      <c r="T1308" s="545" t="str">
        <f>IF(AND('1C TSspéc21'!$Z$17&lt;&gt;0,'1C TSspéc21'!$C$12="OUI"),'1C TSspéc21'!$Z$40/'1C TSspéc21'!$Z$17,"")</f>
        <v/>
      </c>
      <c r="U1308" s="545" t="str">
        <f>IF(AND('1C TSspéc21'!$Z$17&lt;&gt;0,'1C TSspéc21'!$C$12="OUI"),'1C TSspéc21'!$Z$41/'1C TSspéc21'!$Z$17,"")</f>
        <v/>
      </c>
      <c r="V1308" s="545" t="str">
        <f>IF(AND('1C TSspéc21'!$Z$17&lt;&gt;0,'1C TSspéc21'!$C$12="OUI"),'1C TSspéc21'!$Z$42/'1C TSspéc21'!$Z$17,"")</f>
        <v/>
      </c>
      <c r="W1308" s="545" t="str">
        <f>IF(AND('1C TSspéc21'!$Z$17&lt;&gt;0,'1C TSspéc21'!$C$12="OUI"),'1C TSspéc21'!$Z$43/'1C TSspéc21'!$Z$17,"")</f>
        <v/>
      </c>
      <c r="X1308" s="545" t="str">
        <f>IF(AND('1C TSspéc21'!$Z$17&lt;&gt;0,'1C TSspéc21'!$C$12="OUI"),'1C TSspéc21'!$Z$44/'1C TSspéc21'!$Z$17,"")</f>
        <v/>
      </c>
      <c r="Y1308" s="545" t="str">
        <f>IF(AND('1C TSspéc21'!$Z$17&lt;&gt;0,'1C TSspéc21'!$C$12="OUI"),'1C TSspéc21'!$Z$45/'1C TSspéc21'!$Z$17,"")</f>
        <v/>
      </c>
      <c r="Z1308" s="545" t="str">
        <f>IF(AND('1C TSspéc21'!$Z$17&lt;&gt;0,'1C TSspéc21'!$C$12="OUI"),'1C TSspéc21'!$Z$46/'1C TSspéc21'!$Z$17,"")</f>
        <v/>
      </c>
      <c r="AA1308" s="545" t="str">
        <f>IF(AND('1C TSspéc21'!$Z$17&lt;&gt;0,'1C TSspéc21'!$C$12="OUI"),'1C TSspéc21'!$Z$47/'1C TSspéc21'!$Z$17,"")</f>
        <v/>
      </c>
      <c r="AB1308" s="545" t="str">
        <f>IF(AND('1C TSspéc21'!$Z$17&lt;&gt;0,'1C TSspéc21'!$C$12="OUI"),'1C TSspéc21'!$Z$48/'1C TSspéc21'!$Z$17,"")</f>
        <v/>
      </c>
      <c r="AC1308" s="545" t="str">
        <f>IF(AND('1C TSspéc21'!$Z$17&lt;&gt;0,'1C TSspéc21'!$C$12="OUI"),'1C TSspéc21'!$Z$49/'1C TSspéc21'!$Z$17,"")</f>
        <v/>
      </c>
      <c r="AD1308" s="545" t="str">
        <f>IF(AND('1C TSspéc21'!$Z$17&lt;&gt;0,'1C TSspéc21'!$C$12="OUI"),'1C TSspéc21'!$Z$50/'1C TSspéc21'!$Z$17,"")</f>
        <v/>
      </c>
      <c r="AE1308" s="545" t="str">
        <f>IF(AND('1C TSspéc21'!$Z$17&lt;&gt;0,'1C TSspéc21'!$C$12="OUI"),'1C TSspéc21'!$Z$51/'1C TSspéc21'!$Z$17,"")</f>
        <v/>
      </c>
      <c r="AF1308" s="545" t="str">
        <f>IF(AND('1C TSspéc21'!$Z$17&lt;&gt;0,'1C TSspéc21'!$C$12="OUI"),'1C TSspéc21'!$Z$52/'1C TSspéc21'!$Z$17,"")</f>
        <v/>
      </c>
      <c r="AG1308" s="545" t="str">
        <f>IF(AND('1C TSspéc21'!$Z$17&lt;&gt;0,'1C TSspéc21'!$C$12="OUI"),'1C TSspéc21'!$Z$53/'1C TSspéc21'!$Z$17,"")</f>
        <v/>
      </c>
      <c r="AH1308" s="545" t="str">
        <f>IF(AND('1C TSspéc21'!$Z$17&lt;&gt;0,'1C TSspéc21'!$C$12="OUI"),'1C TSspéc21'!$Z$54/'1C TSspéc21'!$Z$17,"")</f>
        <v/>
      </c>
      <c r="AI1308" s="545" t="str">
        <f>IF(AND('1C TSspéc21'!$Z$17&lt;&gt;0,'1C TSspéc21'!$C$12="OUI"),'1C TSspéc21'!$Z$55/'1C TSspéc21'!$Z$17,"")</f>
        <v/>
      </c>
      <c r="AJ1308" s="545" t="str">
        <f>IF(AND('1C TSspéc21'!$Z$17&lt;&gt;0,'1C TSspéc21'!$C$12="OUI"),'1C TSspéc21'!$Z$56/'1C TSspéc21'!$Z$17,"")</f>
        <v/>
      </c>
      <c r="AK1308" s="545" t="str">
        <f>IF(AND('1C TSspéc21'!$Z$17&lt;&gt;0,'1C TSspéc21'!$C$12="OUI"),'1C TSspéc21'!$Z$57/'1C TSspéc21'!$Z$17,"")</f>
        <v/>
      </c>
      <c r="AL1308" s="212">
        <f>IF(AND('1C TSspéc21'!$Z$17&lt;&gt;0,'1C TSspéc21'!$C$12="OUI"),N1308+AK1308,N1308)</f>
        <v>0</v>
      </c>
      <c r="AM1308" s="419">
        <f t="shared" si="336"/>
        <v>0</v>
      </c>
      <c r="AN1308" s="419">
        <f t="shared" si="337"/>
        <v>0</v>
      </c>
      <c r="AO1308" s="420" t="str">
        <f>IF(AND('1C TSspéc2'!$Z$17&lt;&gt;0,'1C TSspéc2'!$Z$30&lt;&gt;0),AM1308+AN1308,"")</f>
        <v/>
      </c>
      <c r="AP1308" s="574" t="str">
        <f>IF(AND('1C TSspéc2'!$Z$17&lt;&gt;0,'1C TSspéc2'!$Z$30&lt;&gt;0),AM1308-AR1308,"")</f>
        <v/>
      </c>
      <c r="AQ1308" s="625">
        <f t="shared" si="338"/>
        <v>0</v>
      </c>
      <c r="AR1308" s="597"/>
      <c r="AS1308" s="213"/>
      <c r="AT1308" s="214" t="str">
        <f>IF(('1C TSspéc21'!Z$17*FICHE!$C$14&lt;J1308),"Forfait limité à "&amp;FICHE!$C$14&amp;"€/jour","")</f>
        <v/>
      </c>
      <c r="AU1308" s="626"/>
      <c r="AV1308" s="824"/>
      <c r="AW1308" s="824"/>
      <c r="AX1308" s="824"/>
      <c r="AY1308" s="824"/>
      <c r="AZ1308" s="824"/>
      <c r="BA1308" s="767"/>
      <c r="BB1308" s="767"/>
      <c r="BC1308" s="767"/>
      <c r="BD1308" s="767"/>
      <c r="BE1308" s="767"/>
      <c r="BF1308" s="767"/>
      <c r="BG1308" s="767"/>
      <c r="BH1308" s="767"/>
      <c r="BI1308" s="767"/>
      <c r="BJ1308" s="767"/>
      <c r="BK1308" s="767"/>
      <c r="BL1308" s="767"/>
      <c r="BM1308" s="767"/>
      <c r="BN1308" s="767"/>
      <c r="BO1308" s="767"/>
      <c r="BP1308" s="767"/>
      <c r="BQ1308" s="767"/>
      <c r="BR1308" s="767"/>
      <c r="BS1308" s="767"/>
      <c r="BT1308" s="767"/>
      <c r="BU1308" s="767"/>
      <c r="BV1308" s="767"/>
      <c r="BW1308" s="767"/>
      <c r="BX1308" s="767"/>
      <c r="BY1308" s="767"/>
      <c r="BZ1308" s="767"/>
      <c r="CA1308" s="767"/>
      <c r="CB1308" s="767"/>
      <c r="CC1308" s="767"/>
      <c r="CD1308" s="767"/>
      <c r="CE1308" s="767"/>
      <c r="CF1308" s="767"/>
      <c r="CG1308" s="767"/>
      <c r="CH1308" s="767"/>
      <c r="CI1308" s="767"/>
      <c r="CJ1308" s="767"/>
      <c r="CK1308" s="767"/>
      <c r="CL1308" s="767"/>
      <c r="CM1308" s="767"/>
      <c r="CN1308" s="767"/>
      <c r="CO1308" s="767"/>
      <c r="CP1308" s="767"/>
      <c r="CQ1308" s="767"/>
      <c r="CR1308" s="767"/>
      <c r="CS1308" s="767"/>
      <c r="CT1308" s="767"/>
      <c r="CU1308" s="767"/>
      <c r="CV1308" s="767"/>
      <c r="CW1308" s="767"/>
      <c r="CX1308" s="767"/>
      <c r="CY1308" s="767"/>
      <c r="CZ1308" s="767"/>
      <c r="DA1308" s="767"/>
      <c r="DB1308" s="767"/>
      <c r="DC1308" s="767"/>
      <c r="DD1308" s="767"/>
      <c r="DE1308" s="767"/>
      <c r="DF1308" s="767"/>
      <c r="DG1308" s="767"/>
      <c r="DH1308" s="767"/>
      <c r="DI1308" s="767"/>
      <c r="DJ1308" s="767"/>
      <c r="DK1308" s="767"/>
      <c r="DL1308" s="767"/>
      <c r="DM1308" s="767"/>
      <c r="DN1308" s="767"/>
      <c r="DO1308" s="767"/>
      <c r="DP1308" s="767"/>
      <c r="DQ1308" s="767"/>
      <c r="DR1308" s="767"/>
      <c r="DS1308" s="767"/>
      <c r="DT1308" s="767"/>
      <c r="DU1308" s="767"/>
      <c r="DV1308" s="767"/>
      <c r="DW1308" s="767"/>
      <c r="DX1308" s="767"/>
      <c r="DY1308" s="767"/>
      <c r="DZ1308" s="767"/>
      <c r="EA1308" s="767"/>
      <c r="EB1308" s="767"/>
      <c r="EC1308" s="767"/>
      <c r="ED1308" s="767"/>
      <c r="EE1308" s="767"/>
      <c r="EF1308" s="767"/>
      <c r="EG1308" s="767"/>
      <c r="EH1308" s="767"/>
      <c r="EI1308" s="767"/>
      <c r="EJ1308" s="767"/>
      <c r="EK1308" s="767"/>
      <c r="EL1308" s="767"/>
      <c r="EM1308" s="767"/>
      <c r="EN1308" s="767"/>
      <c r="EO1308" s="767"/>
      <c r="EP1308" s="767"/>
      <c r="EQ1308" s="767"/>
      <c r="ER1308" s="767"/>
      <c r="ES1308" s="767"/>
      <c r="ET1308" s="767"/>
      <c r="EU1308" s="767"/>
      <c r="EV1308" s="767"/>
      <c r="EW1308" s="767"/>
      <c r="EX1308" s="767"/>
      <c r="EY1308" s="767"/>
      <c r="EZ1308" s="767"/>
      <c r="FA1308" s="767"/>
      <c r="FB1308" s="767"/>
      <c r="FC1308" s="767"/>
      <c r="FD1308" s="767"/>
      <c r="FE1308" s="767"/>
      <c r="FF1308" s="767"/>
      <c r="FG1308" s="767"/>
      <c r="FH1308" s="767"/>
      <c r="FI1308" s="767"/>
      <c r="FJ1308" s="767"/>
      <c r="FK1308" s="767"/>
      <c r="FL1308" s="767"/>
      <c r="FM1308" s="767"/>
      <c r="FN1308" s="767"/>
      <c r="FO1308" s="767"/>
      <c r="FP1308" s="767"/>
      <c r="FQ1308" s="767"/>
      <c r="FR1308" s="767"/>
      <c r="FS1308" s="767"/>
      <c r="FT1308" s="767"/>
      <c r="FU1308" s="767"/>
      <c r="FV1308" s="767"/>
      <c r="FW1308" s="767"/>
      <c r="FX1308" s="767"/>
      <c r="FY1308" s="767"/>
      <c r="FZ1308" s="767"/>
      <c r="GA1308" s="767"/>
      <c r="GB1308" s="767"/>
      <c r="GC1308" s="767"/>
      <c r="GD1308" s="767"/>
      <c r="GE1308" s="767"/>
      <c r="GF1308" s="767"/>
      <c r="GG1308" s="767"/>
      <c r="GH1308" s="767"/>
      <c r="GI1308" s="767"/>
      <c r="GJ1308" s="767"/>
      <c r="GK1308" s="767"/>
      <c r="GL1308" s="767"/>
      <c r="GM1308" s="767"/>
      <c r="GN1308" s="767"/>
      <c r="GO1308" s="767"/>
      <c r="GP1308" s="767"/>
      <c r="GQ1308" s="767"/>
      <c r="GR1308" s="767"/>
      <c r="GS1308" s="767"/>
      <c r="GT1308" s="767"/>
      <c r="GU1308" s="767"/>
      <c r="GV1308" s="767"/>
      <c r="GW1308" s="767"/>
      <c r="GX1308" s="767"/>
      <c r="GY1308" s="767"/>
      <c r="GZ1308" s="767"/>
      <c r="HA1308" s="767"/>
      <c r="HB1308" s="767"/>
      <c r="HC1308" s="767"/>
    </row>
    <row r="1309" spans="1:211" s="862" customFormat="1" ht="13.9" hidden="1" customHeight="1">
      <c r="A1309" s="843"/>
      <c r="B1309" s="844"/>
      <c r="C1309" s="968" t="str">
        <f>IF('1C TSspéc22'!C$17&lt;&gt;0,'1C TSspéc22'!$B$12,"")</f>
        <v/>
      </c>
      <c r="D1309" s="969"/>
      <c r="E1309" s="970"/>
      <c r="F1309" s="845">
        <f>IF(AND($C1309='1C TSspéc22'!$B$12,'1C TSspéc22'!$B$16="spécifiques",'1C TSspéc22'!$C$17&lt;&gt;""),'1C TSspéc22'!$C$21,"")</f>
        <v>0</v>
      </c>
      <c r="G1309" s="846"/>
      <c r="H1309" s="847">
        <v>0</v>
      </c>
      <c r="I1309" s="847">
        <v>0</v>
      </c>
      <c r="J1309" s="848"/>
      <c r="K1309" s="849">
        <f t="shared" si="299"/>
        <v>0</v>
      </c>
      <c r="L1309" s="894">
        <f>IF(OR('1C TSspéc22'!$B$12="",'1C TSspéc22'!C$30=0),0,IF(AND('1C TSspéc22'!$B$12&lt;&gt;"",$K$2="Pôle",'1C TSspéc22'!$C$12="OUI"),(('1C TSspéc22'!C$22+'1C TSspéc22'!C$23+'1C TSspéc22'!C$24+'1C TSspéc22'!C$25+'1C TSspéc22'!C$29)/'1C TSspéc22'!C$17),IF(AND('1C TSspéc22'!$B$12&lt;&gt;"",$K$2="Pôle",'1C TSspéc22'!$C$12="NON"),(('1C TSspéc22'!C$22+'1C TSspéc22'!C$23+'1C TSspéc22'!C$24+'1C TSspéc22'!C$25+'1C TSspéc22'!C$29)/'1C TSspéc22'!C$30),IF(AND('1C TSspéc22'!$B$12&lt;&gt;"",$K$2&lt;&gt;"Pôle",'1C TSspéc22'!$C$12="OUI"),(('1C TSspéc22'!C$22+'1C TSspéc22'!C$23+'1C TSspéc22'!C$24+'1C TSspéc22'!C$25+'1C TSspéc22'!C$26+'1C TSspéc22'!C$27+'1C TSspéc22'!C$28+'1C TSspéc22'!C$29)/'1C TSspéc22'!C$17),IF(AND('1C TSspéc22'!$B$12&lt;&gt;"",$K$2&lt;&gt;"Pôle",'1C TSspéc22'!$C$12="NON"),(('1C TSspéc22'!C$22+'1C TSspéc22'!C$23+'1C TSspéc22'!C$24+'1C TSspéc22'!C$25+'1C TSspéc22'!C$26+'1C TSspéc22'!C$27+'1C TSspéc22'!C$28+'1C TSspéc22'!C$29)/'1C TSspéc22'!C$30))))))</f>
        <v>0</v>
      </c>
      <c r="M1309" s="894">
        <f>IF(OR('1C TSspéc22'!$B$12="",'1C TSspéc22'!C$30=0),0,IF(AND('1C TSspéc22'!$B$12&lt;&gt;"",$K$2="Pôle",'1C TSspéc22'!$C$12="OUI"),(('1C TSspéc22'!C$26+'1C TSspéc22'!C$27+'1C TSspéc22'!C$28)/'1C TSspéc22'!C$17),IF(AND('1C TSspéc22'!$B$12&lt;&gt;"",$K$2="Pôle",'1C TSspéc22'!$C$12="NON"),(('1C TSspéc22'!C$26+'1C TSspéc22'!C$27+'1C TSspéc22'!C$28)/'1C TSspéc22'!C$30),IF(AND('1C TSspéc22'!$B$12&lt;&gt;"",$K$2&lt;&gt;"Pôle"),0))))</f>
        <v>0</v>
      </c>
      <c r="N1309" s="895">
        <f>IF(AND('1C TSspéc22'!$B$12&lt;&gt;0,'1C TSspéc22'!$C$30&lt;&gt;0),L1309+M1309,0)</f>
        <v>0</v>
      </c>
      <c r="O1309" s="851" t="str">
        <f>IF(AND('1C TSspéc22'!$C$17&lt;&gt;0,'1C TSspéc22'!$C$12="OUI"),'1C TSspéc22'!$C$35/'1C TSspéc22'!$C$17,"")</f>
        <v/>
      </c>
      <c r="P1309" s="852" t="str">
        <f>IF(AND('1C TSspéc22'!$C$17&lt;&gt;0,'1C TSspéc22'!$C$12="OUI"),'1C TSspéc22'!$C$36/'1C TSspéc22'!$C$17,"")</f>
        <v/>
      </c>
      <c r="Q1309" s="852" t="str">
        <f>IF(AND('1C TSspéc22'!$C$17&lt;&gt;0,'1C TSspéc22'!$C$12="OUI"),'1C TSspéc22'!$C$37/'1C TSspéc22'!$C$17,"")</f>
        <v/>
      </c>
      <c r="R1309" s="852" t="str">
        <f>IF(AND('1C TSspéc22'!$C$17&lt;&gt;0,'1C TSspéc22'!$C$12="OUI"),'1C TSspéc22'!$C$38/'1C TSspéc22'!$C$17,"")</f>
        <v/>
      </c>
      <c r="S1309" s="852" t="str">
        <f>IF(AND('1C TSspéc22'!$C$17&lt;&gt;0,'1C TSspéc22'!$C$12="OUI"),'1C TSspéc22'!$C$39/'1C TSspéc22'!$C$17,"")</f>
        <v/>
      </c>
      <c r="T1309" s="852" t="str">
        <f>IF(AND('1C TSspéc22'!$C$17&lt;&gt;0,'1C TSspéc22'!$C$12="OUI"),'1C TSspéc22'!$C$40/'1C TSspéc22'!$C$17,"")</f>
        <v/>
      </c>
      <c r="U1309" s="852" t="str">
        <f>IF(AND('1C TSspéc22'!$C$17&lt;&gt;0,'1C TSspéc22'!$C$12="OUI"),'1C TSspéc22'!$C$41/'1C TSspéc22'!$C$17,"")</f>
        <v/>
      </c>
      <c r="V1309" s="852" t="str">
        <f>IF(AND('1C TSspéc22'!$C$17&lt;&gt;0,'1C TSspéc22'!$C$12="OUI"),'1C TSspéc22'!$C$42/'1C TSspéc22'!$C$17,"")</f>
        <v/>
      </c>
      <c r="W1309" s="852" t="str">
        <f>IF(AND('1C TSspéc22'!$C$17&lt;&gt;0,'1C TSspéc22'!$C$12="OUI"),'1C TSspéc22'!$C$43/'1C TSspéc22'!$C$17,"")</f>
        <v/>
      </c>
      <c r="X1309" s="852" t="str">
        <f>IF(AND('1C TSspéc22'!$C$17&lt;&gt;0,'1C TSspéc22'!$C$12="OUI"),'1C TSspéc22'!$C$44/'1C TSspéc22'!$C$17,"")</f>
        <v/>
      </c>
      <c r="Y1309" s="852" t="str">
        <f>IF(AND('1C TSspéc22'!$C$17&lt;&gt;0,'1C TSspéc22'!$C$12="OUI"),'1C TSspéc22'!$C$45/'1C TSspéc22'!$C$17,"")</f>
        <v/>
      </c>
      <c r="Z1309" s="852" t="str">
        <f>IF(AND('1C TSspéc22'!$C$17&lt;&gt;0,'1C TSspéc22'!$C$12="OUI"),'1C TSspéc22'!$C$46/'1C TSspéc22'!$C$17,"")</f>
        <v/>
      </c>
      <c r="AA1309" s="852" t="str">
        <f>IF(AND('1C TSspéc22'!$C$17&lt;&gt;0,'1C TSspéc22'!$C$12="OUI"),'1C TSspéc22'!$C$47/'1C TSspéc22'!$C$17,"")</f>
        <v/>
      </c>
      <c r="AB1309" s="852" t="str">
        <f>IF(AND('1C TSspéc22'!$C$17&lt;&gt;0,'1C TSspéc22'!$C$12="OUI"),'1C TSspéc22'!$C$48/'1C TSspéc22'!$C$17,"")</f>
        <v/>
      </c>
      <c r="AC1309" s="852" t="str">
        <f>IF(AND('1C TSspéc22'!$C$17&lt;&gt;0,'1C TSspéc22'!$C$12="OUI"),'1C TSspéc22'!$C$49/'1C TSspéc22'!$C$17,"")</f>
        <v/>
      </c>
      <c r="AD1309" s="852" t="str">
        <f>IF(AND('1C TSspéc22'!$C$17&lt;&gt;0,'1C TSspéc22'!$C$12="OUI"),'1C TSspéc22'!$C$50/'1C TSspéc22'!$C$17,"")</f>
        <v/>
      </c>
      <c r="AE1309" s="852" t="str">
        <f>IF(AND('1C TSspéc22'!$C$17&lt;&gt;0,'1C TSspéc22'!$C$12="OUI"),'1C TSspéc22'!$C$51/'1C TSspéc22'!$C$17,"")</f>
        <v/>
      </c>
      <c r="AF1309" s="852" t="str">
        <f>IF(AND('1C TSspéc22'!$C$17&lt;&gt;0,'1C TSspéc22'!$C$12="OUI"),'1C TSspéc22'!$C$52/'1C TSspéc22'!$C$17,"")</f>
        <v/>
      </c>
      <c r="AG1309" s="852" t="str">
        <f>IF(AND('1C TSspéc22'!$C$17&lt;&gt;0,'1C TSspéc22'!$C$12="OUI"),'1C TSspéc22'!$C$53/'1C TSspéc22'!$C$17,"")</f>
        <v/>
      </c>
      <c r="AH1309" s="852" t="str">
        <f>IF(AND('1C TSspéc22'!$C$17&lt;&gt;0,'1C TSspéc22'!$C$12="OUI"),'1C TSspéc22'!$C$54/'1C TSspéc22'!$C$17,"")</f>
        <v/>
      </c>
      <c r="AI1309" s="852" t="str">
        <f>IF(AND('1C TSspéc22'!$C$17&lt;&gt;0,'1C TSspéc22'!$C$12="OUI"),'1C TSspéc22'!$C$55/'1C TSspéc22'!$C$17,"")</f>
        <v/>
      </c>
      <c r="AJ1309" s="852" t="str">
        <f>IF(AND('1C TSspéc22'!$C$17&lt;&gt;0,'1C TSspéc22'!$C$12="OUI"),'1C TSspéc22'!$C$56/'1C TSspéc22'!$C$17,"")</f>
        <v/>
      </c>
      <c r="AK1309" s="852" t="str">
        <f>IF(AND('1C TSspéc22'!$C$17&lt;&gt;0,'1C TSspéc22'!$C$12="OUI"),'1C TSspéc22'!$C$57/'1C TSspéc22'!$C$17,"")</f>
        <v/>
      </c>
      <c r="AL1309" s="853">
        <f>IF(AND('1C TSspéc22'!$C$17&lt;&gt;0,'1C TSspéc22'!$C$12="OUI"),N1309+AK1309,N1309)</f>
        <v>0</v>
      </c>
      <c r="AM1309" s="896">
        <f>(J1309+(J1309*H1309)-(J1309*H1309*I1309))*L1309</f>
        <v>0</v>
      </c>
      <c r="AN1309" s="896">
        <f>((J1309+(J1309*H1309)-(J1309*H1309*I1309))*M1309)*50%</f>
        <v>0</v>
      </c>
      <c r="AO1309" s="897" t="str">
        <f>IF(AND('1C TSspéc22'!$C$17&lt;&gt;0,'1C TSspéc22'!$C$30&lt;&gt;0),AM1309+AN1309,"")</f>
        <v/>
      </c>
      <c r="AP1309" s="856" t="str">
        <f>IF(AND('1C TSspéc22'!$C$17&lt;&gt;0,'1C TSspéc22'!$C$30&lt;&gt;0),AM1309-AR1309,"")</f>
        <v/>
      </c>
      <c r="AQ1309" s="857">
        <f>IF(M1309=0,0,AN1309-AS1309)</f>
        <v>0</v>
      </c>
      <c r="AR1309" s="898"/>
      <c r="AS1309" s="859"/>
      <c r="AT1309" s="860" t="str">
        <f>IF(('1C TSspéc22'!C$17*FICHE!$C$14&lt;J1309),"Forfait limité à "&amp;FICHE!$C$14&amp;"€/jour","")</f>
        <v/>
      </c>
      <c r="AU1309" s="861"/>
      <c r="AV1309" s="824"/>
      <c r="AW1309" s="824"/>
      <c r="AX1309" s="824"/>
      <c r="AY1309" s="824"/>
      <c r="AZ1309" s="824"/>
      <c r="BA1309" s="767"/>
      <c r="BB1309" s="767"/>
      <c r="BC1309" s="767"/>
      <c r="BD1309" s="767"/>
      <c r="BE1309" s="767"/>
      <c r="BF1309" s="767"/>
      <c r="BG1309" s="767"/>
      <c r="BH1309" s="767"/>
      <c r="BI1309" s="767"/>
      <c r="BJ1309" s="767"/>
      <c r="BK1309" s="767"/>
      <c r="BL1309" s="767"/>
      <c r="BM1309" s="767"/>
      <c r="BN1309" s="767"/>
      <c r="BO1309" s="767"/>
      <c r="BP1309" s="767"/>
      <c r="BQ1309" s="767"/>
      <c r="BR1309" s="767"/>
      <c r="BS1309" s="767"/>
      <c r="BT1309" s="767"/>
      <c r="BU1309" s="767"/>
      <c r="BV1309" s="767"/>
      <c r="BW1309" s="767"/>
      <c r="BX1309" s="767"/>
      <c r="BY1309" s="767"/>
      <c r="BZ1309" s="767"/>
      <c r="CA1309" s="767"/>
      <c r="CB1309" s="767"/>
      <c r="CC1309" s="767"/>
      <c r="CD1309" s="767"/>
      <c r="CE1309" s="767"/>
      <c r="CF1309" s="767"/>
      <c r="CG1309" s="767"/>
      <c r="CH1309" s="767"/>
      <c r="CI1309" s="767"/>
      <c r="CJ1309" s="767"/>
      <c r="CK1309" s="767"/>
      <c r="CL1309" s="767"/>
      <c r="CM1309" s="767"/>
      <c r="CN1309" s="767"/>
      <c r="CO1309" s="767"/>
      <c r="CP1309" s="767"/>
      <c r="CQ1309" s="767"/>
      <c r="CR1309" s="767"/>
      <c r="CS1309" s="767"/>
      <c r="CT1309" s="767"/>
      <c r="CU1309" s="767"/>
      <c r="CV1309" s="767"/>
      <c r="CW1309" s="767"/>
      <c r="CX1309" s="767"/>
      <c r="CY1309" s="767"/>
      <c r="CZ1309" s="767"/>
      <c r="DA1309" s="767"/>
      <c r="DB1309" s="767"/>
      <c r="DC1309" s="767"/>
      <c r="DD1309" s="767"/>
      <c r="DE1309" s="767"/>
      <c r="DF1309" s="767"/>
      <c r="DG1309" s="767"/>
      <c r="DH1309" s="767"/>
      <c r="DI1309" s="767"/>
      <c r="DJ1309" s="767"/>
      <c r="DK1309" s="767"/>
      <c r="DL1309" s="767"/>
      <c r="DM1309" s="767"/>
      <c r="DN1309" s="767"/>
      <c r="DO1309" s="767"/>
      <c r="DP1309" s="767"/>
      <c r="DQ1309" s="767"/>
      <c r="DR1309" s="767"/>
      <c r="DS1309" s="767"/>
      <c r="DT1309" s="767"/>
      <c r="DU1309" s="767"/>
      <c r="DV1309" s="767"/>
      <c r="DW1309" s="767"/>
      <c r="DX1309" s="767"/>
      <c r="DY1309" s="767"/>
      <c r="DZ1309" s="767"/>
      <c r="EA1309" s="767"/>
      <c r="EB1309" s="767"/>
      <c r="EC1309" s="767"/>
      <c r="ED1309" s="767"/>
      <c r="EE1309" s="767"/>
      <c r="EF1309" s="767"/>
      <c r="EG1309" s="767"/>
      <c r="EH1309" s="767"/>
      <c r="EI1309" s="767"/>
      <c r="EJ1309" s="767"/>
      <c r="EK1309" s="767"/>
      <c r="EL1309" s="767"/>
      <c r="EM1309" s="767"/>
      <c r="EN1309" s="767"/>
      <c r="EO1309" s="767"/>
      <c r="EP1309" s="767"/>
      <c r="EQ1309" s="767"/>
      <c r="ER1309" s="767"/>
      <c r="ES1309" s="767"/>
      <c r="ET1309" s="767"/>
      <c r="EU1309" s="767"/>
      <c r="EV1309" s="767"/>
      <c r="EW1309" s="767"/>
      <c r="EX1309" s="767"/>
      <c r="EY1309" s="767"/>
      <c r="EZ1309" s="767"/>
      <c r="FA1309" s="767"/>
      <c r="FB1309" s="767"/>
      <c r="FC1309" s="767"/>
      <c r="FD1309" s="767"/>
      <c r="FE1309" s="767"/>
      <c r="FF1309" s="767"/>
      <c r="FG1309" s="767"/>
      <c r="FH1309" s="767"/>
      <c r="FI1309" s="767"/>
      <c r="FJ1309" s="767"/>
      <c r="FK1309" s="767"/>
      <c r="FL1309" s="767"/>
      <c r="FM1309" s="767"/>
      <c r="FN1309" s="767"/>
      <c r="FO1309" s="767"/>
      <c r="FP1309" s="767"/>
      <c r="FQ1309" s="767"/>
      <c r="FR1309" s="767"/>
      <c r="FS1309" s="767"/>
      <c r="FT1309" s="767"/>
      <c r="FU1309" s="767"/>
      <c r="FV1309" s="767"/>
      <c r="FW1309" s="767"/>
      <c r="FX1309" s="767"/>
      <c r="FY1309" s="767"/>
      <c r="FZ1309" s="767"/>
      <c r="GA1309" s="767"/>
      <c r="GB1309" s="767"/>
      <c r="GC1309" s="767"/>
      <c r="GD1309" s="767"/>
      <c r="GE1309" s="767"/>
      <c r="GF1309" s="767"/>
      <c r="GG1309" s="767"/>
      <c r="GH1309" s="767"/>
      <c r="GI1309" s="767"/>
      <c r="GJ1309" s="767"/>
      <c r="GK1309" s="767"/>
      <c r="GL1309" s="767"/>
      <c r="GM1309" s="767"/>
      <c r="GN1309" s="767"/>
      <c r="GO1309" s="767"/>
      <c r="GP1309" s="767"/>
      <c r="GQ1309" s="767"/>
      <c r="GR1309" s="767"/>
      <c r="GS1309" s="767"/>
      <c r="GT1309" s="767"/>
      <c r="GU1309" s="767"/>
      <c r="GV1309" s="767"/>
      <c r="GW1309" s="767"/>
      <c r="GX1309" s="767"/>
      <c r="GY1309" s="767"/>
      <c r="GZ1309" s="767"/>
      <c r="HA1309" s="767"/>
      <c r="HB1309" s="767"/>
      <c r="HC1309" s="767"/>
    </row>
    <row r="1310" spans="1:211" s="864" customFormat="1" ht="13.9" hidden="1" customHeight="1">
      <c r="A1310" s="307"/>
      <c r="B1310" s="351"/>
      <c r="C1310" s="971" t="str">
        <f>IF('1C TSspéc22'!D$17&lt;&gt;0,'1C TSspéc22'!$B$12,"")</f>
        <v/>
      </c>
      <c r="D1310" s="972"/>
      <c r="E1310" s="973"/>
      <c r="F1310" s="93">
        <f>IF(AND($C1310='1C TSspéc22'!$B$12,'1C TSspéc22'!$B$16="spécifiques",'1C TSspéc22'!$D$17&lt;&gt;""),'1C TSspéc22'!$D$21,"")</f>
        <v>0</v>
      </c>
      <c r="G1310" s="863"/>
      <c r="H1310" s="745">
        <v>0.21</v>
      </c>
      <c r="I1310" s="747">
        <v>1</v>
      </c>
      <c r="J1310" s="312"/>
      <c r="K1310" s="680">
        <f t="shared" si="299"/>
        <v>0</v>
      </c>
      <c r="L1310" s="556">
        <f>IF(OR('1C TSspéc22'!$B$12="",'1C TSspéc22'!D$30=0),0,IF(AND('1C TSspéc22'!$B$12&lt;&gt;"",$K$2="Pôle",'1C TSspéc22'!$C$12="OUI"),(('1C TSspéc22'!D$22+'1C TSspéc22'!D$23+'1C TSspéc22'!D$24+'1C TSspéc22'!D$25+'1C TSspéc22'!D$29)/'1C TSspéc22'!D$17),IF(AND('1C TSspéc22'!$B$12&lt;&gt;"",$K$2="Pôle",'1C TSspéc22'!$C$12="NON"),(('1C TSspéc22'!D$22+'1C TSspéc22'!D$23+'1C TSspéc22'!D$24+'1C TSspéc22'!D$25+'1C TSspéc22'!D$29)/'1C TSspéc22'!D$30),IF(AND('1C TSspéc22'!$B$12&lt;&gt;"",$K$2&lt;&gt;"Pôle",'1C TSspéc22'!$C$12="OUI"),(('1C TSspéc22'!D$22+'1C TSspéc22'!D$23+'1C TSspéc22'!D$24+'1C TSspéc22'!D$25+'1C TSspéc22'!D$26+'1C TSspéc22'!D$27+'1C TSspéc22'!D$28+'1C TSspéc22'!D$29)/'1C TSspéc22'!D$17),IF(AND('1C TSspéc22'!$B$12&lt;&gt;"",$K$2&lt;&gt;"Pôle",'1C TSspéc22'!$C$12="NON"),(('1C TSspéc22'!D$22+'1C TSspéc22'!D$23+'1C TSspéc22'!D$24+'1C TSspéc22'!D$25+'1C TSspéc22'!D$26+'1C TSspéc22'!D$27+'1C TSspéc22'!D$28+'1C TSspéc22'!D$29)/'1C TSspéc22'!D$30))))))</f>
        <v>0</v>
      </c>
      <c r="M1310" s="556">
        <f>IF(OR('1C TSspéc22'!$B$12="",'1C TSspéc22'!D$30=0),0,IF(AND('1C TSspéc22'!$B$12&lt;&gt;"",$K$2="Pôle",'1C TSspéc22'!$C$12="OUI"),(('1C TSspéc22'!D$26+'1C TSspéc22'!D$27+'1C TSspéc22'!D$28)/'1C TSspéc22'!D$17),IF(AND('1C TSspéc22'!$B$12&lt;&gt;"",$K$2="Pôle",'1C TSspéc22'!$C$12="NON"),(('1C TSspéc22'!D$26+'1C TSspéc22'!D$27+'1C TSspéc22'!D$28)/'1C TSspéc22'!D$30),IF(AND('1C TSspéc22'!$B$12&lt;&gt;"",$K$2&lt;&gt;"Pôle"),0))))</f>
        <v>0</v>
      </c>
      <c r="N1310" s="557">
        <f>IF(AND('1C TSspéc22'!$B$12&lt;&gt;0,'1C TSspéc22'!$D$30&lt;&gt;0),L1310+M1310,0)</f>
        <v>0</v>
      </c>
      <c r="O1310" s="542" t="str">
        <f>IF(AND('1C TSspéc22'!$D$17&lt;&gt;0,'1C TSspéc22'!$C$12="OUI"),'1C TSspéc22'!$D$35/'1C TSspéc22'!$D$17,"")</f>
        <v/>
      </c>
      <c r="P1310" s="543" t="str">
        <f>IF(AND('1C TSspéc22'!$D$17&lt;&gt;0,'1C TSspéc22'!$C$12="OUI"),'1C TSspéc22'!$D$36/'1C TSspéc22'!$D$17,"")</f>
        <v/>
      </c>
      <c r="Q1310" s="543" t="str">
        <f>IF(AND('1C TSspéc22'!$D$17&lt;&gt;0,'1C TSspéc22'!$C$12="OUI"),'1C TSspéc22'!$D$37/'1C TSspéc22'!$D$17,"")</f>
        <v/>
      </c>
      <c r="R1310" s="543" t="str">
        <f>IF(AND('1C TSspéc22'!$D$17&lt;&gt;0,'1C TSspéc22'!$C$12="OUI"),'1C TSspéc22'!$D$38/'1C TSspéc22'!$D$17,"")</f>
        <v/>
      </c>
      <c r="S1310" s="543" t="str">
        <f>IF(AND('1C TSspéc22'!$D$17&lt;&gt;0,'1C TSspéc22'!$C$12="OUI"),'1C TSspéc22'!$D$39/'1C TSspéc22'!$D$17,"")</f>
        <v/>
      </c>
      <c r="T1310" s="543" t="str">
        <f>IF(AND('1C TSspéc22'!$D$17&lt;&gt;0,'1C TSspéc22'!$C$12="OUI"),'1C TSspéc22'!$D$40/'1C TSspéc22'!$D$17,"")</f>
        <v/>
      </c>
      <c r="U1310" s="543" t="str">
        <f>IF(AND('1C TSspéc22'!$D$17&lt;&gt;0,'1C TSspéc22'!$C$12="OUI"),'1C TSspéc22'!$D$41/'1C TSspéc22'!$D$17,"")</f>
        <v/>
      </c>
      <c r="V1310" s="543" t="str">
        <f>IF(AND('1C TSspéc22'!$D$17&lt;&gt;0,'1C TSspéc22'!$C$12="OUI"),'1C TSspéc22'!$D$42/'1C TSspéc22'!$D$17,"")</f>
        <v/>
      </c>
      <c r="W1310" s="543" t="str">
        <f>IF(AND('1C TSspéc22'!$D$17&lt;&gt;0,'1C TSspéc22'!$C$12="OUI"),'1C TSspéc22'!$D$43/'1C TSspéc22'!$D$17,"")</f>
        <v/>
      </c>
      <c r="X1310" s="543" t="str">
        <f>IF(AND('1C TSspéc22'!$D$17&lt;&gt;0,'1C TSspéc22'!$C$12="OUI"),'1C TSspéc22'!$D$44/'1C TSspéc22'!$D$17,"")</f>
        <v/>
      </c>
      <c r="Y1310" s="543" t="str">
        <f>IF(AND('1C TSspéc22'!$D$17&lt;&gt;0,'1C TSspéc22'!$C$12="OUI"),'1C TSspéc22'!$D$45/'1C TSspéc22'!$D$17,"")</f>
        <v/>
      </c>
      <c r="Z1310" s="543" t="str">
        <f>IF(AND('1C TSspéc22'!$D$17&lt;&gt;0,'1C TSspéc22'!$C$12="OUI"),'1C TSspéc22'!$D$46/'1C TSspéc22'!$D$17,"")</f>
        <v/>
      </c>
      <c r="AA1310" s="543" t="str">
        <f>IF(AND('1C TSspéc22'!$D$17&lt;&gt;0,'1C TSspéc22'!$C$12="OUI"),'1C TSspéc22'!$D$47/'1C TSspéc22'!$D$17,"")</f>
        <v/>
      </c>
      <c r="AB1310" s="543" t="str">
        <f>IF(AND('1C TSspéc22'!$D$17&lt;&gt;0,'1C TSspéc22'!$C$12="OUI"),'1C TSspéc22'!$D$48/'1C TSspéc22'!$D$17,"")</f>
        <v/>
      </c>
      <c r="AC1310" s="543" t="str">
        <f>IF(AND('1C TSspéc22'!$D$17&lt;&gt;0,'1C TSspéc22'!$C$12="OUI"),'1C TSspéc22'!$D$49/'1C TSspéc22'!$D$17,"")</f>
        <v/>
      </c>
      <c r="AD1310" s="543" t="str">
        <f>IF(AND('1C TSspéc22'!$D$17&lt;&gt;0,'1C TSspéc22'!$C$12="OUI"),'1C TSspéc22'!$D$50/'1C TSspéc22'!$D$17,"")</f>
        <v/>
      </c>
      <c r="AE1310" s="543" t="str">
        <f>IF(AND('1C TSspéc22'!$D$17&lt;&gt;0,'1C TSspéc22'!$C$12="OUI"),'1C TSspéc22'!$D$51/'1C TSspéc22'!$D$17,"")</f>
        <v/>
      </c>
      <c r="AF1310" s="543" t="str">
        <f>IF(AND('1C TSspéc22'!$D$17&lt;&gt;0,'1C TSspéc22'!$C$12="OUI"),'1C TSspéc22'!$D$52/'1C TSspéc22'!$D$17,"")</f>
        <v/>
      </c>
      <c r="AG1310" s="543" t="str">
        <f>IF(AND('1C TSspéc22'!$D$17&lt;&gt;0,'1C TSspéc22'!$C$12="OUI"),'1C TSspéc22'!$D$53/'1C TSspéc22'!$D$17,"")</f>
        <v/>
      </c>
      <c r="AH1310" s="543" t="str">
        <f>IF(AND('1C TSspéc22'!$D$17&lt;&gt;0,'1C TSspéc22'!$C$12="OUI"),'1C TSspéc22'!$D$54/'1C TSspéc22'!$D$17,"")</f>
        <v/>
      </c>
      <c r="AI1310" s="543" t="str">
        <f>IF(AND('1C TSspéc22'!$D$17&lt;&gt;0,'1C TSspéc22'!$C$12="OUI"),'1C TSspéc22'!$D$55/'1C TSspéc22'!$D$17,"")</f>
        <v/>
      </c>
      <c r="AJ1310" s="543" t="str">
        <f>IF(AND('1C TSspéc22'!$D$17&lt;&gt;0,'1C TSspéc22'!$C$12="OUI"),'1C TSspéc22'!$D$56/'1C TSspéc22'!$D$17,"")</f>
        <v/>
      </c>
      <c r="AK1310" s="543" t="str">
        <f>IF(AND('1C TSspéc22'!$D$17&lt;&gt;0,'1C TSspéc22'!$C$12="OUI"),'1C TSspéc22'!$D$57/'1C TSspéc22'!$D$17,"")</f>
        <v/>
      </c>
      <c r="AL1310" s="72">
        <f>IF(AND('1C TSspéc22'!$D$17&lt;&gt;0,'1C TSspéc22'!$C$12="OUI"),N1310+AK1310,N1310)</f>
        <v>0</v>
      </c>
      <c r="AM1310" s="417">
        <f t="shared" ref="AM1310:AM1332" si="339">(J1310+(J1310*H1310)-(J1310*H1310*I1310))*L1310</f>
        <v>0</v>
      </c>
      <c r="AN1310" s="417">
        <f t="shared" ref="AN1310:AN1332" si="340">((J1310+(J1310*H1310)-(J1310*H1310*I1310))*M1310)*50%</f>
        <v>0</v>
      </c>
      <c r="AO1310" s="418" t="str">
        <f>IF(AND('1C TSspéc22'!$D$17&lt;&gt;0,'1C TSspéc22'!$D$30&lt;&gt;0),AM1310+AN1310,"")</f>
        <v/>
      </c>
      <c r="AP1310" s="573" t="str">
        <f>IF(AND('1C TSspéc22'!$D$17&lt;&gt;0,'1C TSspéc22'!$D$30&lt;&gt;0),AM1310-AR1310,"")</f>
        <v/>
      </c>
      <c r="AQ1310" s="583">
        <f t="shared" ref="AQ1310:AQ1332" si="341">IF(M1310=0,0,AN1310-AS1310)</f>
        <v>0</v>
      </c>
      <c r="AR1310" s="596"/>
      <c r="AS1310" s="102"/>
      <c r="AT1310" s="27" t="str">
        <f>IF(('1C TSspéc22'!D$17*FICHE!$C$14&lt;J1310),"Forfait limité à "&amp;FICHE!$C$14&amp;"€/jour","")</f>
        <v/>
      </c>
      <c r="AU1310" s="592"/>
      <c r="AV1310" s="824"/>
      <c r="AW1310" s="824"/>
      <c r="AX1310" s="824"/>
      <c r="AY1310" s="824"/>
      <c r="AZ1310" s="824"/>
      <c r="BA1310" s="767"/>
      <c r="BB1310" s="767"/>
      <c r="BC1310" s="767"/>
      <c r="BD1310" s="767"/>
      <c r="BE1310" s="767"/>
      <c r="BF1310" s="767"/>
      <c r="BG1310" s="767"/>
      <c r="BH1310" s="767"/>
      <c r="BI1310" s="767"/>
      <c r="BJ1310" s="767"/>
      <c r="BK1310" s="767"/>
      <c r="BL1310" s="767"/>
      <c r="BM1310" s="767"/>
      <c r="BN1310" s="767"/>
      <c r="BO1310" s="767"/>
      <c r="BP1310" s="767"/>
      <c r="BQ1310" s="767"/>
      <c r="BR1310" s="767"/>
      <c r="BS1310" s="767"/>
      <c r="BT1310" s="767"/>
      <c r="BU1310" s="767"/>
      <c r="BV1310" s="767"/>
      <c r="BW1310" s="767"/>
      <c r="BX1310" s="767"/>
      <c r="BY1310" s="767"/>
      <c r="BZ1310" s="767"/>
      <c r="CA1310" s="767"/>
      <c r="CB1310" s="767"/>
      <c r="CC1310" s="767"/>
      <c r="CD1310" s="767"/>
      <c r="CE1310" s="767"/>
      <c r="CF1310" s="767"/>
      <c r="CG1310" s="767"/>
      <c r="CH1310" s="767"/>
      <c r="CI1310" s="767"/>
      <c r="CJ1310" s="767"/>
      <c r="CK1310" s="767"/>
      <c r="CL1310" s="767"/>
      <c r="CM1310" s="767"/>
      <c r="CN1310" s="767"/>
      <c r="CO1310" s="767"/>
      <c r="CP1310" s="767"/>
      <c r="CQ1310" s="767"/>
      <c r="CR1310" s="767"/>
      <c r="CS1310" s="767"/>
      <c r="CT1310" s="767"/>
      <c r="CU1310" s="767"/>
      <c r="CV1310" s="767"/>
      <c r="CW1310" s="767"/>
      <c r="CX1310" s="767"/>
      <c r="CY1310" s="767"/>
      <c r="CZ1310" s="767"/>
      <c r="DA1310" s="767"/>
      <c r="DB1310" s="767"/>
      <c r="DC1310" s="767"/>
      <c r="DD1310" s="767"/>
      <c r="DE1310" s="767"/>
      <c r="DF1310" s="767"/>
      <c r="DG1310" s="767"/>
      <c r="DH1310" s="767"/>
      <c r="DI1310" s="767"/>
      <c r="DJ1310" s="767"/>
      <c r="DK1310" s="767"/>
      <c r="DL1310" s="767"/>
      <c r="DM1310" s="767"/>
      <c r="DN1310" s="767"/>
      <c r="DO1310" s="767"/>
      <c r="DP1310" s="767"/>
      <c r="DQ1310" s="767"/>
      <c r="DR1310" s="767"/>
      <c r="DS1310" s="767"/>
      <c r="DT1310" s="767"/>
      <c r="DU1310" s="767"/>
      <c r="DV1310" s="767"/>
      <c r="DW1310" s="767"/>
      <c r="DX1310" s="767"/>
      <c r="DY1310" s="767"/>
      <c r="DZ1310" s="767"/>
      <c r="EA1310" s="767"/>
      <c r="EB1310" s="767"/>
      <c r="EC1310" s="767"/>
      <c r="ED1310" s="767"/>
      <c r="EE1310" s="767"/>
      <c r="EF1310" s="767"/>
      <c r="EG1310" s="767"/>
      <c r="EH1310" s="767"/>
      <c r="EI1310" s="767"/>
      <c r="EJ1310" s="767"/>
      <c r="EK1310" s="767"/>
      <c r="EL1310" s="767"/>
      <c r="EM1310" s="767"/>
      <c r="EN1310" s="767"/>
      <c r="EO1310" s="767"/>
      <c r="EP1310" s="767"/>
      <c r="EQ1310" s="767"/>
      <c r="ER1310" s="767"/>
      <c r="ES1310" s="767"/>
      <c r="ET1310" s="767"/>
      <c r="EU1310" s="767"/>
      <c r="EV1310" s="767"/>
      <c r="EW1310" s="767"/>
      <c r="EX1310" s="767"/>
      <c r="EY1310" s="767"/>
      <c r="EZ1310" s="767"/>
      <c r="FA1310" s="767"/>
      <c r="FB1310" s="767"/>
      <c r="FC1310" s="767"/>
      <c r="FD1310" s="767"/>
      <c r="FE1310" s="767"/>
      <c r="FF1310" s="767"/>
      <c r="FG1310" s="767"/>
      <c r="FH1310" s="767"/>
      <c r="FI1310" s="767"/>
      <c r="FJ1310" s="767"/>
      <c r="FK1310" s="767"/>
      <c r="FL1310" s="767"/>
      <c r="FM1310" s="767"/>
      <c r="FN1310" s="767"/>
      <c r="FO1310" s="767"/>
      <c r="FP1310" s="767"/>
      <c r="FQ1310" s="767"/>
      <c r="FR1310" s="767"/>
      <c r="FS1310" s="767"/>
      <c r="FT1310" s="767"/>
      <c r="FU1310" s="767"/>
      <c r="FV1310" s="767"/>
      <c r="FW1310" s="767"/>
      <c r="FX1310" s="767"/>
      <c r="FY1310" s="767"/>
      <c r="FZ1310" s="767"/>
      <c r="GA1310" s="767"/>
      <c r="GB1310" s="767"/>
      <c r="GC1310" s="767"/>
      <c r="GD1310" s="767"/>
      <c r="GE1310" s="767"/>
      <c r="GF1310" s="767"/>
      <c r="GG1310" s="767"/>
      <c r="GH1310" s="767"/>
      <c r="GI1310" s="767"/>
      <c r="GJ1310" s="767"/>
      <c r="GK1310" s="767"/>
      <c r="GL1310" s="767"/>
      <c r="GM1310" s="767"/>
      <c r="GN1310" s="767"/>
      <c r="GO1310" s="767"/>
      <c r="GP1310" s="767"/>
      <c r="GQ1310" s="767"/>
      <c r="GR1310" s="767"/>
      <c r="GS1310" s="767"/>
      <c r="GT1310" s="767"/>
      <c r="GU1310" s="767"/>
      <c r="GV1310" s="767"/>
      <c r="GW1310" s="767"/>
      <c r="GX1310" s="767"/>
      <c r="GY1310" s="767"/>
      <c r="GZ1310" s="767"/>
      <c r="HA1310" s="767"/>
      <c r="HB1310" s="767"/>
      <c r="HC1310" s="767"/>
    </row>
    <row r="1311" spans="1:211" s="864" customFormat="1" ht="13.9" hidden="1" customHeight="1">
      <c r="A1311" s="307"/>
      <c r="B1311" s="351"/>
      <c r="C1311" s="971" t="str">
        <f>IF('1C TSspéc22'!E$17&lt;&gt;0,'1C TSspéc22'!$B$12,"")</f>
        <v/>
      </c>
      <c r="D1311" s="972"/>
      <c r="E1311" s="973"/>
      <c r="F1311" s="93">
        <f>IF(AND($C1311='1C TSspéc22'!$B$12,'1C TSspéc22'!$B$16="spécifiques",'1C TSspéc22'!$E$17&lt;&gt;""),'1C TSspéc22'!$E$21,"")</f>
        <v>0</v>
      </c>
      <c r="G1311" s="863"/>
      <c r="H1311" s="745">
        <v>0.21</v>
      </c>
      <c r="I1311" s="747">
        <v>1</v>
      </c>
      <c r="J1311" s="312"/>
      <c r="K1311" s="680">
        <f t="shared" si="299"/>
        <v>0</v>
      </c>
      <c r="L1311" s="556">
        <f>IF(OR('1C TSspéc22'!$B$12="",'1C TSspéc22'!E$30=0),0,IF(AND('1C TSspéc22'!$B$12&lt;&gt;"",$K$2="Pôle",'1C TSspéc22'!$C$12="OUI"),(('1C TSspéc22'!E$22+'1C TSspéc22'!E$23+'1C TSspéc22'!E$24+'1C TSspéc22'!E$25+'1C TSspéc22'!E$29)/'1C TSspéc22'!E$17),IF(AND('1C TSspéc22'!$B$12&lt;&gt;"",$K$2="Pôle",'1C TSspéc22'!$C$12="NON"),(('1C TSspéc22'!E$22+'1C TSspéc22'!E$23+'1C TSspéc22'!E$24+'1C TSspéc22'!E$25+'1C TSspéc22'!E$29)/'1C TSspéc22'!E$30),IF(AND('1C TSspéc22'!$B$12&lt;&gt;"",$K$2&lt;&gt;"Pôle",'1C TSspéc22'!$C$12="OUI"),(('1C TSspéc22'!E$22+'1C TSspéc22'!E$23+'1C TSspéc22'!E$24+'1C TSspéc22'!E$25+'1C TSspéc22'!E$26+'1C TSspéc22'!E$27+'1C TSspéc22'!E$28+'1C TSspéc22'!E$29)/'1C TSspéc22'!E$17),IF(AND('1C TSspéc22'!$B$12&lt;&gt;"",$K$2&lt;&gt;"Pôle",'1C TSspéc22'!$C$12="NON"),(('1C TSspéc22'!E$22+'1C TSspéc22'!E$23+'1C TSspéc22'!E$24+'1C TSspéc22'!E$25+'1C TSspéc22'!E$26+'1C TSspéc22'!E$27+'1C TSspéc22'!E$28+'1C TSspéc22'!E$29)/'1C TSspéc22'!E$30))))))</f>
        <v>0</v>
      </c>
      <c r="M1311" s="556">
        <f>IF(OR('1C TSspéc22'!$B$12="",'1C TSspéc22'!E$30=0),0,IF(AND('1C TSspéc22'!$B$12&lt;&gt;"",$K$2="Pôle",'1C TSspéc22'!$C$12="OUI"),(('1C TSspéc22'!E$26+'1C TSspéc22'!E$27+'1C TSspéc22'!E$28)/'1C TSspéc22'!E$17),IF(AND('1C TSspéc22'!$B$12&lt;&gt;"",$K$2="Pôle",'1C TSspéc22'!$C$12="NON"),(('1C TSspéc22'!E$26+'1C TSspéc22'!E$27+'1C TSspéc22'!E$28)/'1C TSspéc22'!E$30),IF(AND('1C TSspéc22'!$B$12&lt;&gt;"",$K$2&lt;&gt;"Pôle"),0))))</f>
        <v>0</v>
      </c>
      <c r="N1311" s="557">
        <f>IF(AND('1C TSspéc22'!$B$12&lt;&gt;0,'1C TSspéc22'!$E$30&lt;&gt;0),L1311+M1311,0)</f>
        <v>0</v>
      </c>
      <c r="O1311" s="542" t="str">
        <f>IF(AND('1C TSspéc22'!$E$17&lt;&gt;0,'1C TSspéc22'!$C$12="OUI"),'1C TSspéc22'!$E$35/'1C TSspéc22'!$E$17,"")</f>
        <v/>
      </c>
      <c r="P1311" s="543" t="str">
        <f>IF(AND('1C TSspéc22'!$E$17&lt;&gt;0,'1C TSspéc22'!$C$12="OUI"),'1C TSspéc22'!$E$36/'1C TSspéc22'!$E$17,"")</f>
        <v/>
      </c>
      <c r="Q1311" s="543" t="str">
        <f>IF(AND('1C TSspéc22'!$E$17&lt;&gt;0,'1C TSspéc22'!$C$12="OUI"),'1C TSspéc22'!$E$37/'1C TSspéc22'!$E$17,"")</f>
        <v/>
      </c>
      <c r="R1311" s="543" t="str">
        <f>IF(AND('1C TSspéc22'!$E$17&lt;&gt;0,'1C TSspéc22'!$C$12="OUI"),'1C TSspéc22'!$E$38/'1C TSspéc22'!$E$17,"")</f>
        <v/>
      </c>
      <c r="S1311" s="543" t="str">
        <f>IF(AND('1C TSspéc22'!$E$17&lt;&gt;0,'1C TSspéc22'!$C$12="OUI"),'1C TSspéc22'!$E$39/'1C TSspéc22'!$E$17,"")</f>
        <v/>
      </c>
      <c r="T1311" s="543" t="str">
        <f>IF(AND('1C TSspéc22'!$E$17&lt;&gt;0,'1C TSspéc22'!$C$12="OUI"),'1C TSspéc22'!$E$40/'1C TSspéc22'!$E$17,"")</f>
        <v/>
      </c>
      <c r="U1311" s="543" t="str">
        <f>IF(AND('1C TSspéc22'!$E$17&lt;&gt;0,'1C TSspéc22'!$C$12="OUI"),'1C TSspéc22'!$E$41/'1C TSspéc22'!$E$17,"")</f>
        <v/>
      </c>
      <c r="V1311" s="543" t="str">
        <f>IF(AND('1C TSspéc22'!$E$17&lt;&gt;0,'1C TSspéc22'!$C$12="OUI"),'1C TSspéc22'!$E$42/'1C TSspéc22'!$E$17,"")</f>
        <v/>
      </c>
      <c r="W1311" s="543" t="str">
        <f>IF(AND('1C TSspéc22'!$E$17&lt;&gt;0,'1C TSspéc22'!$C$12="OUI"),'1C TSspéc22'!$E$43/'1C TSspéc22'!$E$17,"")</f>
        <v/>
      </c>
      <c r="X1311" s="543" t="str">
        <f>IF(AND('1C TSspéc22'!$E$17&lt;&gt;0,'1C TSspéc22'!$C$12="OUI"),'1C TSspéc22'!$E$44/'1C TSspéc22'!$E$17,"")</f>
        <v/>
      </c>
      <c r="Y1311" s="543" t="str">
        <f>IF(AND('1C TSspéc22'!$E$17&lt;&gt;0,'1C TSspéc22'!$C$12="OUI"),'1C TSspéc22'!$E$45/'1C TSspéc22'!$E$17,"")</f>
        <v/>
      </c>
      <c r="Z1311" s="543" t="str">
        <f>IF(AND('1C TSspéc22'!$E$17&lt;&gt;0,'1C TSspéc22'!$C$12="OUI"),'1C TSspéc22'!$E$46/'1C TSspéc22'!$E$17,"")</f>
        <v/>
      </c>
      <c r="AA1311" s="543" t="str">
        <f>IF(AND('1C TSspéc22'!$E$17&lt;&gt;0,'1C TSspéc22'!$C$12="OUI"),'1C TSspéc22'!$E$47/'1C TSspéc22'!$E$17,"")</f>
        <v/>
      </c>
      <c r="AB1311" s="543" t="str">
        <f>IF(AND('1C TSspéc22'!$E$17&lt;&gt;0,'1C TSspéc22'!$C$12="OUI"),'1C TSspéc22'!$E$48/'1C TSspéc22'!$E$17,"")</f>
        <v/>
      </c>
      <c r="AC1311" s="543" t="str">
        <f>IF(AND('1C TSspéc22'!$E$17&lt;&gt;0,'1C TSspéc22'!$C$12="OUI"),'1C TSspéc22'!$E$49/'1C TSspéc22'!$E$17,"")</f>
        <v/>
      </c>
      <c r="AD1311" s="543" t="str">
        <f>IF(AND('1C TSspéc22'!$E$17&lt;&gt;0,'1C TSspéc22'!$C$12="OUI"),'1C TSspéc22'!$E$50/'1C TSspéc22'!$E$17,"")</f>
        <v/>
      </c>
      <c r="AE1311" s="543" t="str">
        <f>IF(AND('1C TSspéc22'!$E$17&lt;&gt;0,'1C TSspéc22'!$C$12="OUI"),'1C TSspéc22'!$E$51/'1C TSspéc22'!$E$17,"")</f>
        <v/>
      </c>
      <c r="AF1311" s="543" t="str">
        <f>IF(AND('1C TSspéc22'!$E$17&lt;&gt;0,'1C TSspéc22'!$C$12="OUI"),'1C TSspéc22'!$E$52/'1C TSspéc22'!$E$17,"")</f>
        <v/>
      </c>
      <c r="AG1311" s="543" t="str">
        <f>IF(AND('1C TSspéc22'!$E$17&lt;&gt;0,'1C TSspéc22'!$C$12="OUI"),'1C TSspéc22'!$E$53/'1C TSspéc22'!$E$17,"")</f>
        <v/>
      </c>
      <c r="AH1311" s="543" t="str">
        <f>IF(AND('1C TSspéc22'!$E$17&lt;&gt;0,'1C TSspéc22'!$C$12="OUI"),'1C TSspéc22'!$E$54/'1C TSspéc22'!$E$17,"")</f>
        <v/>
      </c>
      <c r="AI1311" s="543" t="str">
        <f>IF(AND('1C TSspéc22'!$E$17&lt;&gt;0,'1C TSspéc22'!$C$12="OUI"),'1C TSspéc22'!$E$55/'1C TSspéc22'!$E$17,"")</f>
        <v/>
      </c>
      <c r="AJ1311" s="543" t="str">
        <f>IF(AND('1C TSspéc22'!$E$17&lt;&gt;0,'1C TSspéc22'!$C$12="OUI"),'1C TSspéc22'!$E$56/'1C TSspéc22'!$E$17,"")</f>
        <v/>
      </c>
      <c r="AK1311" s="543" t="str">
        <f>IF(AND('1C TSspéc22'!$E$17&lt;&gt;0,'1C TSspéc22'!$C$12="OUI"),'1C TSspéc22'!$E$57/'1C TSspéc22'!$E$17,"")</f>
        <v/>
      </c>
      <c r="AL1311" s="72">
        <f>IF(AND('1C TSspéc22'!$E$17&lt;&gt;0,'1C TSspéc22'!$C$12="OUI"),N1311+AK1311,N1311)</f>
        <v>0</v>
      </c>
      <c r="AM1311" s="417">
        <f t="shared" si="339"/>
        <v>0</v>
      </c>
      <c r="AN1311" s="417">
        <f t="shared" si="340"/>
        <v>0</v>
      </c>
      <c r="AO1311" s="418" t="str">
        <f>IF(AND('1C TSspéc22'!$E$17&lt;&gt;0,'1C TSspéc22'!$E$30&lt;&gt;0),AM1311+AN1311,"")</f>
        <v/>
      </c>
      <c r="AP1311" s="573" t="str">
        <f>IF(AND('1C TSspéc22'!$E$17&lt;&gt;0,'1C TSspéc22'!$E$30&lt;&gt;0),AM1311-AR1311,"")</f>
        <v/>
      </c>
      <c r="AQ1311" s="583">
        <f t="shared" si="341"/>
        <v>0</v>
      </c>
      <c r="AR1311" s="596"/>
      <c r="AS1311" s="102"/>
      <c r="AT1311" s="27" t="str">
        <f>IF(('1C TSspéc22'!E$17*FICHE!$C$14&lt;J1311),"Forfait limité à "&amp;FICHE!$C$14&amp;"€/jour","")</f>
        <v/>
      </c>
      <c r="AU1311" s="592"/>
      <c r="AV1311" s="824"/>
      <c r="AW1311" s="824"/>
      <c r="AX1311" s="824"/>
      <c r="AY1311" s="824"/>
      <c r="AZ1311" s="824"/>
      <c r="BA1311" s="767"/>
      <c r="BB1311" s="767"/>
      <c r="BC1311" s="767"/>
      <c r="BD1311" s="767"/>
      <c r="BE1311" s="767"/>
      <c r="BF1311" s="767"/>
      <c r="BG1311" s="767"/>
      <c r="BH1311" s="767"/>
      <c r="BI1311" s="767"/>
      <c r="BJ1311" s="767"/>
      <c r="BK1311" s="767"/>
      <c r="BL1311" s="767"/>
      <c r="BM1311" s="767"/>
      <c r="BN1311" s="767"/>
      <c r="BO1311" s="767"/>
      <c r="BP1311" s="767"/>
      <c r="BQ1311" s="767"/>
      <c r="BR1311" s="767"/>
      <c r="BS1311" s="767"/>
      <c r="BT1311" s="767"/>
      <c r="BU1311" s="767"/>
      <c r="BV1311" s="767"/>
      <c r="BW1311" s="767"/>
      <c r="BX1311" s="767"/>
      <c r="BY1311" s="767"/>
      <c r="BZ1311" s="767"/>
      <c r="CA1311" s="767"/>
      <c r="CB1311" s="767"/>
      <c r="CC1311" s="767"/>
      <c r="CD1311" s="767"/>
      <c r="CE1311" s="767"/>
      <c r="CF1311" s="767"/>
      <c r="CG1311" s="767"/>
      <c r="CH1311" s="767"/>
      <c r="CI1311" s="767"/>
      <c r="CJ1311" s="767"/>
      <c r="CK1311" s="767"/>
      <c r="CL1311" s="767"/>
      <c r="CM1311" s="767"/>
      <c r="CN1311" s="767"/>
      <c r="CO1311" s="767"/>
      <c r="CP1311" s="767"/>
      <c r="CQ1311" s="767"/>
      <c r="CR1311" s="767"/>
      <c r="CS1311" s="767"/>
      <c r="CT1311" s="767"/>
      <c r="CU1311" s="767"/>
      <c r="CV1311" s="767"/>
      <c r="CW1311" s="767"/>
      <c r="CX1311" s="767"/>
      <c r="CY1311" s="767"/>
      <c r="CZ1311" s="767"/>
      <c r="DA1311" s="767"/>
      <c r="DB1311" s="767"/>
      <c r="DC1311" s="767"/>
      <c r="DD1311" s="767"/>
      <c r="DE1311" s="767"/>
      <c r="DF1311" s="767"/>
      <c r="DG1311" s="767"/>
      <c r="DH1311" s="767"/>
      <c r="DI1311" s="767"/>
      <c r="DJ1311" s="767"/>
      <c r="DK1311" s="767"/>
      <c r="DL1311" s="767"/>
      <c r="DM1311" s="767"/>
      <c r="DN1311" s="767"/>
      <c r="DO1311" s="767"/>
      <c r="DP1311" s="767"/>
      <c r="DQ1311" s="767"/>
      <c r="DR1311" s="767"/>
      <c r="DS1311" s="767"/>
      <c r="DT1311" s="767"/>
      <c r="DU1311" s="767"/>
      <c r="DV1311" s="767"/>
      <c r="DW1311" s="767"/>
      <c r="DX1311" s="767"/>
      <c r="DY1311" s="767"/>
      <c r="DZ1311" s="767"/>
      <c r="EA1311" s="767"/>
      <c r="EB1311" s="767"/>
      <c r="EC1311" s="767"/>
      <c r="ED1311" s="767"/>
      <c r="EE1311" s="767"/>
      <c r="EF1311" s="767"/>
      <c r="EG1311" s="767"/>
      <c r="EH1311" s="767"/>
      <c r="EI1311" s="767"/>
      <c r="EJ1311" s="767"/>
      <c r="EK1311" s="767"/>
      <c r="EL1311" s="767"/>
      <c r="EM1311" s="767"/>
      <c r="EN1311" s="767"/>
      <c r="EO1311" s="767"/>
      <c r="EP1311" s="767"/>
      <c r="EQ1311" s="767"/>
      <c r="ER1311" s="767"/>
      <c r="ES1311" s="767"/>
      <c r="ET1311" s="767"/>
      <c r="EU1311" s="767"/>
      <c r="EV1311" s="767"/>
      <c r="EW1311" s="767"/>
      <c r="EX1311" s="767"/>
      <c r="EY1311" s="767"/>
      <c r="EZ1311" s="767"/>
      <c r="FA1311" s="767"/>
      <c r="FB1311" s="767"/>
      <c r="FC1311" s="767"/>
      <c r="FD1311" s="767"/>
      <c r="FE1311" s="767"/>
      <c r="FF1311" s="767"/>
      <c r="FG1311" s="767"/>
      <c r="FH1311" s="767"/>
      <c r="FI1311" s="767"/>
      <c r="FJ1311" s="767"/>
      <c r="FK1311" s="767"/>
      <c r="FL1311" s="767"/>
      <c r="FM1311" s="767"/>
      <c r="FN1311" s="767"/>
      <c r="FO1311" s="767"/>
      <c r="FP1311" s="767"/>
      <c r="FQ1311" s="767"/>
      <c r="FR1311" s="767"/>
      <c r="FS1311" s="767"/>
      <c r="FT1311" s="767"/>
      <c r="FU1311" s="767"/>
      <c r="FV1311" s="767"/>
      <c r="FW1311" s="767"/>
      <c r="FX1311" s="767"/>
      <c r="FY1311" s="767"/>
      <c r="FZ1311" s="767"/>
      <c r="GA1311" s="767"/>
      <c r="GB1311" s="767"/>
      <c r="GC1311" s="767"/>
      <c r="GD1311" s="767"/>
      <c r="GE1311" s="767"/>
      <c r="GF1311" s="767"/>
      <c r="GG1311" s="767"/>
      <c r="GH1311" s="767"/>
      <c r="GI1311" s="767"/>
      <c r="GJ1311" s="767"/>
      <c r="GK1311" s="767"/>
      <c r="GL1311" s="767"/>
      <c r="GM1311" s="767"/>
      <c r="GN1311" s="767"/>
      <c r="GO1311" s="767"/>
      <c r="GP1311" s="767"/>
      <c r="GQ1311" s="767"/>
      <c r="GR1311" s="767"/>
      <c r="GS1311" s="767"/>
      <c r="GT1311" s="767"/>
      <c r="GU1311" s="767"/>
      <c r="GV1311" s="767"/>
      <c r="GW1311" s="767"/>
      <c r="GX1311" s="767"/>
      <c r="GY1311" s="767"/>
      <c r="GZ1311" s="767"/>
      <c r="HA1311" s="767"/>
      <c r="HB1311" s="767"/>
      <c r="HC1311" s="767"/>
    </row>
    <row r="1312" spans="1:211" s="864" customFormat="1" ht="13.9" hidden="1" customHeight="1">
      <c r="A1312" s="307"/>
      <c r="B1312" s="351"/>
      <c r="C1312" s="971" t="str">
        <f>IF('1C TSspéc22'!F$17&lt;&gt;0,'1C TSspéc22'!$B$12,"")</f>
        <v/>
      </c>
      <c r="D1312" s="972"/>
      <c r="E1312" s="973"/>
      <c r="F1312" s="93">
        <f>IF(AND($C1312='1C TSspéc22'!$B$12,'1C TSspéc22'!$B$16="spécifiques",'1C TSspéc22'!$F$17&lt;&gt;""),'1C TSspéc22'!$F$21,"")</f>
        <v>0</v>
      </c>
      <c r="G1312" s="863"/>
      <c r="H1312" s="745">
        <v>0.21</v>
      </c>
      <c r="I1312" s="747">
        <v>1</v>
      </c>
      <c r="J1312" s="312"/>
      <c r="K1312" s="680">
        <f t="shared" si="299"/>
        <v>0</v>
      </c>
      <c r="L1312" s="556">
        <f>IF(OR('1C TSspéc22'!$B$12="",'1C TSspéc22'!F$30=0),0,IF(AND('1C TSspéc22'!$B$12&lt;&gt;"",$K$2="Pôle",'1C TSspéc22'!$C$12="OUI"),(('1C TSspéc22'!F$22+'1C TSspéc22'!F$23+'1C TSspéc22'!F$24+'1C TSspéc22'!F$25+'1C TSspéc22'!F$29)/'1C TSspéc22'!F$17),IF(AND('1C TSspéc22'!$B$12&lt;&gt;"",$K$2="Pôle",'1C TSspéc22'!$C$12="NON"),(('1C TSspéc22'!F$22+'1C TSspéc22'!F$23+'1C TSspéc22'!F$24+'1C TSspéc22'!F$25+'1C TSspéc22'!F$29)/'1C TSspéc22'!F$30),IF(AND('1C TSspéc22'!$B$12&lt;&gt;"",$K$2&lt;&gt;"Pôle",'1C TSspéc22'!$C$12="OUI"),(('1C TSspéc22'!F$22+'1C TSspéc22'!F$23+'1C TSspéc22'!F$24+'1C TSspéc22'!F$25+'1C TSspéc22'!F$26+'1C TSspéc22'!F$27+'1C TSspéc22'!F$28+'1C TSspéc22'!F$29)/'1C TSspéc22'!F$17),IF(AND('1C TSspéc22'!$B$12&lt;&gt;"",$K$2&lt;&gt;"Pôle",'1C TSspéc22'!$C$12="NON"),(('1C TSspéc22'!F$22+'1C TSspéc22'!F$23+'1C TSspéc22'!F$24+'1C TSspéc22'!F$25+'1C TSspéc22'!F$26+'1C TSspéc22'!F$27+'1C TSspéc22'!F$28+'1C TSspéc22'!F$29)/'1C TSspéc22'!F$30))))))</f>
        <v>0</v>
      </c>
      <c r="M1312" s="556">
        <f>IF(OR('1C TSspéc22'!$B$12="",'1C TSspéc22'!F$30=0),0,IF(AND('1C TSspéc22'!$B$12&lt;&gt;"",$K$2="Pôle",'1C TSspéc22'!$C$12="OUI"),(('1C TSspéc22'!F$26+'1C TSspéc22'!F$27+'1C TSspéc22'!F$28)/'1C TSspéc22'!F$17),IF(AND('1C TSspéc22'!$B$12&lt;&gt;"",$K$2="Pôle",'1C TSspéc22'!$C$12="NON"),(('1C TSspéc22'!F$26+'1C TSspéc22'!F$27+'1C TSspéc22'!F$28)/'1C TSspéc22'!F$30),IF(AND('1C TSspéc22'!$B$12&lt;&gt;"",$K$2&lt;&gt;"Pôle"),0))))</f>
        <v>0</v>
      </c>
      <c r="N1312" s="557">
        <f>IF(AND('1C TSspéc22'!$B$12&lt;&gt;0,'1C TSspéc22'!$F$30&lt;&gt;0),L1312+M1312,0)</f>
        <v>0</v>
      </c>
      <c r="O1312" s="542" t="str">
        <f>IF(AND('1C TSspéc22'!$F$17&lt;&gt;0,'1C TSspéc22'!$C$12="OUI"),'1C TSspéc22'!$F$35/'1C TSspéc22'!$F$17,"")</f>
        <v/>
      </c>
      <c r="P1312" s="543" t="str">
        <f>IF(AND('1C TSspéc22'!$F$17&lt;&gt;0,'1C TSspéc22'!$C$12="OUI"),'1C TSspéc22'!$F$36/'1C TSspéc22'!$F$17,"")</f>
        <v/>
      </c>
      <c r="Q1312" s="543" t="str">
        <f>IF(AND('1C TSspéc22'!$F$17&lt;&gt;0,'1C TSspéc22'!$C$12="OUI"),'1C TSspéc22'!$F$37/'1C TSspéc22'!$F$17,"")</f>
        <v/>
      </c>
      <c r="R1312" s="543" t="str">
        <f>IF(AND('1C TSspéc22'!$F$17&lt;&gt;0,'1C TSspéc22'!$C$12="OUI"),'1C TSspéc22'!$F$38/'1C TSspéc22'!$F$17,"")</f>
        <v/>
      </c>
      <c r="S1312" s="543" t="str">
        <f>IF(AND('1C TSspéc22'!$F$17&lt;&gt;0,'1C TSspéc22'!$C$12="OUI"),'1C TSspéc22'!$F$39/'1C TSspéc22'!$F$17,"")</f>
        <v/>
      </c>
      <c r="T1312" s="543" t="str">
        <f>IF(AND('1C TSspéc22'!$F$17&lt;&gt;0,'1C TSspéc22'!$C$12="OUI"),'1C TSspéc22'!$F$40/'1C TSspéc22'!$F$17,"")</f>
        <v/>
      </c>
      <c r="U1312" s="543" t="str">
        <f>IF(AND('1C TSspéc22'!$F$17&lt;&gt;0,'1C TSspéc22'!$C$12="OUI"),'1C TSspéc22'!$F$41/'1C TSspéc22'!$F$17,"")</f>
        <v/>
      </c>
      <c r="V1312" s="543" t="str">
        <f>IF(AND('1C TSspéc22'!$F$17&lt;&gt;0,'1C TSspéc22'!$C$12="OUI"),'1C TSspéc22'!$F$42/'1C TSspéc22'!$F$17,"")</f>
        <v/>
      </c>
      <c r="W1312" s="543" t="str">
        <f>IF(AND('1C TSspéc22'!$F$17&lt;&gt;0,'1C TSspéc22'!$C$12="OUI"),'1C TSspéc22'!$F$43/'1C TSspéc22'!$F$17,"")</f>
        <v/>
      </c>
      <c r="X1312" s="543" t="str">
        <f>IF(AND('1C TSspéc22'!$F$17&lt;&gt;0,'1C TSspéc22'!$C$12="OUI"),'1C TSspéc22'!$F$44/'1C TSspéc22'!$F$17,"")</f>
        <v/>
      </c>
      <c r="Y1312" s="543" t="str">
        <f>IF(AND('1C TSspéc22'!$F$17&lt;&gt;0,'1C TSspéc22'!$C$12="OUI"),'1C TSspéc22'!$F$45/'1C TSspéc22'!$F$17,"")</f>
        <v/>
      </c>
      <c r="Z1312" s="543" t="str">
        <f>IF(AND('1C TSspéc22'!$F$17&lt;&gt;0,'1C TSspéc22'!$C$12="OUI"),'1C TSspéc22'!$F$46/'1C TSspéc22'!$F$17,"")</f>
        <v/>
      </c>
      <c r="AA1312" s="543" t="str">
        <f>IF(AND('1C TSspéc22'!$F$17&lt;&gt;0,'1C TSspéc22'!$C$12="OUI"),'1C TSspéc22'!$F$47/'1C TSspéc22'!$F$17,"")</f>
        <v/>
      </c>
      <c r="AB1312" s="543" t="str">
        <f>IF(AND('1C TSspéc22'!$F$17&lt;&gt;0,'1C TSspéc22'!$C$12="OUI"),'1C TSspéc22'!$F$48/'1C TSspéc22'!$F$17,"")</f>
        <v/>
      </c>
      <c r="AC1312" s="543" t="str">
        <f>IF(AND('1C TSspéc22'!$F$17&lt;&gt;0,'1C TSspéc22'!$C$12="OUI"),'1C TSspéc22'!$F$49/'1C TSspéc22'!$F$17,"")</f>
        <v/>
      </c>
      <c r="AD1312" s="543" t="str">
        <f>IF(AND('1C TSspéc22'!$F$17&lt;&gt;0,'1C TSspéc22'!$C$12="OUI"),'1C TSspéc22'!$F$50/'1C TSspéc22'!$F$17,"")</f>
        <v/>
      </c>
      <c r="AE1312" s="543" t="str">
        <f>IF(AND('1C TSspéc22'!$F$17&lt;&gt;0,'1C TSspéc22'!$C$12="OUI"),'1C TSspéc22'!$F$51/'1C TSspéc22'!$F$17,"")</f>
        <v/>
      </c>
      <c r="AF1312" s="543" t="str">
        <f>IF(AND('1C TSspéc22'!$F$17&lt;&gt;0,'1C TSspéc22'!$C$12="OUI"),'1C TSspéc22'!$F$52/'1C TSspéc22'!$F$17,"")</f>
        <v/>
      </c>
      <c r="AG1312" s="543" t="str">
        <f>IF(AND('1C TSspéc22'!$F$17&lt;&gt;0,'1C TSspéc22'!$C$12="OUI"),'1C TSspéc22'!$F$53/'1C TSspéc22'!$F$17,"")</f>
        <v/>
      </c>
      <c r="AH1312" s="543" t="str">
        <f>IF(AND('1C TSspéc22'!$F$17&lt;&gt;0,'1C TSspéc22'!$C$12="OUI"),'1C TSspéc22'!$F$54/'1C TSspéc22'!$F$17,"")</f>
        <v/>
      </c>
      <c r="AI1312" s="543" t="str">
        <f>IF(AND('1C TSspéc22'!$F$17&lt;&gt;0,'1C TSspéc22'!$C$12="OUI"),'1C TSspéc22'!$F$55/'1C TSspéc22'!$F$17,"")</f>
        <v/>
      </c>
      <c r="AJ1312" s="543" t="str">
        <f>IF(AND('1C TSspéc22'!$F$17&lt;&gt;0,'1C TSspéc22'!$C$12="OUI"),'1C TSspéc22'!$F$56/'1C TSspéc22'!$F$17,"")</f>
        <v/>
      </c>
      <c r="AK1312" s="543" t="str">
        <f>IF(AND('1C TSspéc22'!$F$17&lt;&gt;0,'1C TSspéc22'!$C$12="OUI"),'1C TSspéc22'!$F$57/'1C TSspéc22'!$F$17,"")</f>
        <v/>
      </c>
      <c r="AL1312" s="72">
        <f>IF(AND('1C TSspéc22'!$F$17&lt;&gt;0,'1C TSspéc22'!$C$12="OUI"),N1312+AK1312,N1312)</f>
        <v>0</v>
      </c>
      <c r="AM1312" s="417">
        <f t="shared" si="339"/>
        <v>0</v>
      </c>
      <c r="AN1312" s="417">
        <f t="shared" si="340"/>
        <v>0</v>
      </c>
      <c r="AO1312" s="418" t="str">
        <f>IF(AND('1C TSspéc22'!$F$17&lt;&gt;0,'1C TSspéc22'!$F$30&lt;&gt;0),AM1312+AN1312,"")</f>
        <v/>
      </c>
      <c r="AP1312" s="573" t="str">
        <f>IF(AND('1C TSspéc22'!$F$17&lt;&gt;0,'1C TSspéc22'!$F$30&lt;&gt;0),AM1312-AR1312,"")</f>
        <v/>
      </c>
      <c r="AQ1312" s="583">
        <f t="shared" si="341"/>
        <v>0</v>
      </c>
      <c r="AR1312" s="596"/>
      <c r="AS1312" s="102"/>
      <c r="AT1312" s="27" t="str">
        <f>IF(('1C TSspéc22'!F$17*FICHE!$C$14&lt;J1312),"Forfait limité à "&amp;FICHE!$C$14&amp;"€/jour","")</f>
        <v/>
      </c>
      <c r="AU1312" s="592"/>
      <c r="AV1312" s="824"/>
      <c r="AW1312" s="824"/>
      <c r="AX1312" s="824"/>
      <c r="AY1312" s="824"/>
      <c r="AZ1312" s="824"/>
      <c r="BA1312" s="767"/>
      <c r="BB1312" s="767"/>
      <c r="BC1312" s="767"/>
      <c r="BD1312" s="767"/>
      <c r="BE1312" s="767"/>
      <c r="BF1312" s="767"/>
      <c r="BG1312" s="767"/>
      <c r="BH1312" s="767"/>
      <c r="BI1312" s="767"/>
      <c r="BJ1312" s="767"/>
      <c r="BK1312" s="767"/>
      <c r="BL1312" s="767"/>
      <c r="BM1312" s="767"/>
      <c r="BN1312" s="767"/>
      <c r="BO1312" s="767"/>
      <c r="BP1312" s="767"/>
      <c r="BQ1312" s="767"/>
      <c r="BR1312" s="767"/>
      <c r="BS1312" s="767"/>
      <c r="BT1312" s="767"/>
      <c r="BU1312" s="767"/>
      <c r="BV1312" s="767"/>
      <c r="BW1312" s="767"/>
      <c r="BX1312" s="767"/>
      <c r="BY1312" s="767"/>
      <c r="BZ1312" s="767"/>
      <c r="CA1312" s="767"/>
      <c r="CB1312" s="767"/>
      <c r="CC1312" s="767"/>
      <c r="CD1312" s="767"/>
      <c r="CE1312" s="767"/>
      <c r="CF1312" s="767"/>
      <c r="CG1312" s="767"/>
      <c r="CH1312" s="767"/>
      <c r="CI1312" s="767"/>
      <c r="CJ1312" s="767"/>
      <c r="CK1312" s="767"/>
      <c r="CL1312" s="767"/>
      <c r="CM1312" s="767"/>
      <c r="CN1312" s="767"/>
      <c r="CO1312" s="767"/>
      <c r="CP1312" s="767"/>
      <c r="CQ1312" s="767"/>
      <c r="CR1312" s="767"/>
      <c r="CS1312" s="767"/>
      <c r="CT1312" s="767"/>
      <c r="CU1312" s="767"/>
      <c r="CV1312" s="767"/>
      <c r="CW1312" s="767"/>
      <c r="CX1312" s="767"/>
      <c r="CY1312" s="767"/>
      <c r="CZ1312" s="767"/>
      <c r="DA1312" s="767"/>
      <c r="DB1312" s="767"/>
      <c r="DC1312" s="767"/>
      <c r="DD1312" s="767"/>
      <c r="DE1312" s="767"/>
      <c r="DF1312" s="767"/>
      <c r="DG1312" s="767"/>
      <c r="DH1312" s="767"/>
      <c r="DI1312" s="767"/>
      <c r="DJ1312" s="767"/>
      <c r="DK1312" s="767"/>
      <c r="DL1312" s="767"/>
      <c r="DM1312" s="767"/>
      <c r="DN1312" s="767"/>
      <c r="DO1312" s="767"/>
      <c r="DP1312" s="767"/>
      <c r="DQ1312" s="767"/>
      <c r="DR1312" s="767"/>
      <c r="DS1312" s="767"/>
      <c r="DT1312" s="767"/>
      <c r="DU1312" s="767"/>
      <c r="DV1312" s="767"/>
      <c r="DW1312" s="767"/>
      <c r="DX1312" s="767"/>
      <c r="DY1312" s="767"/>
      <c r="DZ1312" s="767"/>
      <c r="EA1312" s="767"/>
      <c r="EB1312" s="767"/>
      <c r="EC1312" s="767"/>
      <c r="ED1312" s="767"/>
      <c r="EE1312" s="767"/>
      <c r="EF1312" s="767"/>
      <c r="EG1312" s="767"/>
      <c r="EH1312" s="767"/>
      <c r="EI1312" s="767"/>
      <c r="EJ1312" s="767"/>
      <c r="EK1312" s="767"/>
      <c r="EL1312" s="767"/>
      <c r="EM1312" s="767"/>
      <c r="EN1312" s="767"/>
      <c r="EO1312" s="767"/>
      <c r="EP1312" s="767"/>
      <c r="EQ1312" s="767"/>
      <c r="ER1312" s="767"/>
      <c r="ES1312" s="767"/>
      <c r="ET1312" s="767"/>
      <c r="EU1312" s="767"/>
      <c r="EV1312" s="767"/>
      <c r="EW1312" s="767"/>
      <c r="EX1312" s="767"/>
      <c r="EY1312" s="767"/>
      <c r="EZ1312" s="767"/>
      <c r="FA1312" s="767"/>
      <c r="FB1312" s="767"/>
      <c r="FC1312" s="767"/>
      <c r="FD1312" s="767"/>
      <c r="FE1312" s="767"/>
      <c r="FF1312" s="767"/>
      <c r="FG1312" s="767"/>
      <c r="FH1312" s="767"/>
      <c r="FI1312" s="767"/>
      <c r="FJ1312" s="767"/>
      <c r="FK1312" s="767"/>
      <c r="FL1312" s="767"/>
      <c r="FM1312" s="767"/>
      <c r="FN1312" s="767"/>
      <c r="FO1312" s="767"/>
      <c r="FP1312" s="767"/>
      <c r="FQ1312" s="767"/>
      <c r="FR1312" s="767"/>
      <c r="FS1312" s="767"/>
      <c r="FT1312" s="767"/>
      <c r="FU1312" s="767"/>
      <c r="FV1312" s="767"/>
      <c r="FW1312" s="767"/>
      <c r="FX1312" s="767"/>
      <c r="FY1312" s="767"/>
      <c r="FZ1312" s="767"/>
      <c r="GA1312" s="767"/>
      <c r="GB1312" s="767"/>
      <c r="GC1312" s="767"/>
      <c r="GD1312" s="767"/>
      <c r="GE1312" s="767"/>
      <c r="GF1312" s="767"/>
      <c r="GG1312" s="767"/>
      <c r="GH1312" s="767"/>
      <c r="GI1312" s="767"/>
      <c r="GJ1312" s="767"/>
      <c r="GK1312" s="767"/>
      <c r="GL1312" s="767"/>
      <c r="GM1312" s="767"/>
      <c r="GN1312" s="767"/>
      <c r="GO1312" s="767"/>
      <c r="GP1312" s="767"/>
      <c r="GQ1312" s="767"/>
      <c r="GR1312" s="767"/>
      <c r="GS1312" s="767"/>
      <c r="GT1312" s="767"/>
      <c r="GU1312" s="767"/>
      <c r="GV1312" s="767"/>
      <c r="GW1312" s="767"/>
      <c r="GX1312" s="767"/>
      <c r="GY1312" s="767"/>
      <c r="GZ1312" s="767"/>
      <c r="HA1312" s="767"/>
      <c r="HB1312" s="767"/>
      <c r="HC1312" s="767"/>
    </row>
    <row r="1313" spans="1:211" s="864" customFormat="1" ht="13.9" hidden="1" customHeight="1">
      <c r="A1313" s="307"/>
      <c r="B1313" s="351"/>
      <c r="C1313" s="971" t="str">
        <f>IF('1C TSspéc22'!G$17&lt;&gt;0,'1C TSspéc22'!$B$12,"")</f>
        <v/>
      </c>
      <c r="D1313" s="972"/>
      <c r="E1313" s="973"/>
      <c r="F1313" s="93">
        <f>IF(AND($C1313='1C TSspéc22'!$B$12,'1C TSspéc22'!$B$16="spécifiques",'1C TSspéc22'!$G$17&lt;&gt;""),'1C TSspéc22'!$G$21,"")</f>
        <v>0</v>
      </c>
      <c r="G1313" s="863"/>
      <c r="H1313" s="745">
        <v>0.21</v>
      </c>
      <c r="I1313" s="747">
        <v>1</v>
      </c>
      <c r="J1313" s="312"/>
      <c r="K1313" s="680">
        <f t="shared" si="299"/>
        <v>0</v>
      </c>
      <c r="L1313" s="556">
        <f>IF(OR('1C TSspéc22'!$B$12="",'1C TSspéc22'!G$30=0),0,IF(AND('1C TSspéc22'!$B$12&lt;&gt;"",$K$2="Pôle",'1C TSspéc22'!$C$12="OUI"),(('1C TSspéc22'!G$22+'1C TSspéc22'!G$23+'1C TSspéc22'!G$24+'1C TSspéc22'!G$25+'1C TSspéc22'!G$29)/'1C TSspéc22'!G$17),IF(AND('1C TSspéc22'!$B$12&lt;&gt;"",$K$2="Pôle",'1C TSspéc22'!$C$12="NON"),(('1C TSspéc22'!G$22+'1C TSspéc22'!G$23+'1C TSspéc22'!G$24+'1C TSspéc22'!G$25+'1C TSspéc22'!G$29)/'1C TSspéc22'!G$30),IF(AND('1C TSspéc22'!$B$12&lt;&gt;"",$K$2&lt;&gt;"Pôle",'1C TSspéc22'!$C$12="OUI"),(('1C TSspéc22'!G$22+'1C TSspéc22'!G$23+'1C TSspéc22'!G$24+'1C TSspéc22'!G$25+'1C TSspéc22'!G$26+'1C TSspéc22'!G$27+'1C TSspéc22'!G$28+'1C TSspéc22'!G$29)/'1C TSspéc22'!G$17),IF(AND('1C TSspéc22'!$B$12&lt;&gt;"",$K$2&lt;&gt;"Pôle",'1C TSspéc22'!$C$12="NON"),(('1C TSspéc22'!G$22+'1C TSspéc22'!G$23+'1C TSspéc22'!G$24+'1C TSspéc22'!G$25+'1C TSspéc22'!G$26+'1C TSspéc22'!G$27+'1C TSspéc22'!G$28+'1C TSspéc22'!G$29)/'1C TSspéc22'!G$30))))))</f>
        <v>0</v>
      </c>
      <c r="M1313" s="556">
        <f>IF(OR('1C TSspéc22'!$B$12="",'1C TSspéc22'!G$30=0),0,IF(AND('1C TSspéc22'!$B$12&lt;&gt;"",$K$2="Pôle",'1C TSspéc22'!$C$12="OUI"),(('1C TSspéc22'!G$26+'1C TSspéc22'!G$27+'1C TSspéc22'!G$28)/'1C TSspéc22'!G$17),IF(AND('1C TSspéc22'!$B$12&lt;&gt;"",$K$2="Pôle",'1C TSspéc22'!$C$12="NON"),(('1C TSspéc22'!G$26+'1C TSspéc22'!G$27+'1C TSspéc22'!G$28)/'1C TSspéc22'!G$30),IF(AND('1C TSspéc22'!$B$12&lt;&gt;"",$K$2&lt;&gt;"Pôle"),0))))</f>
        <v>0</v>
      </c>
      <c r="N1313" s="557">
        <f>IF(AND('1C TSspéc22'!$B$12&lt;&gt;0,'1C TSspéc22'!$G$30&lt;&gt;0),L1313+M1313,0)</f>
        <v>0</v>
      </c>
      <c r="O1313" s="542" t="str">
        <f>IF(AND('1C TSspéc22'!$G$17&lt;&gt;0,'1C TSspéc22'!$C$12="OUI"),'1C TSspéc22'!$G$35/'1C TSspéc22'!$G$17,"")</f>
        <v/>
      </c>
      <c r="P1313" s="543" t="str">
        <f>IF(AND('1C TSspéc22'!$G$17&lt;&gt;0,'1C TSspéc22'!$C$12="OUI"),'1C TSspéc22'!$G$36/'1C TSspéc22'!$G$17,"")</f>
        <v/>
      </c>
      <c r="Q1313" s="543" t="str">
        <f>IF(AND('1C TSspéc22'!$G$17&lt;&gt;0,'1C TSspéc22'!$C$12="OUI"),'1C TSspéc22'!$G$37/'1C TSspéc22'!$G$17,"")</f>
        <v/>
      </c>
      <c r="R1313" s="543" t="str">
        <f>IF(AND('1C TSspéc22'!$G$17&lt;&gt;0,'1C TSspéc22'!$C$12="OUI"),'1C TSspéc22'!$G$38/'1C TSspéc22'!$G$17,"")</f>
        <v/>
      </c>
      <c r="S1313" s="543" t="str">
        <f>IF(AND('1C TSspéc22'!$G$17&lt;&gt;0,'1C TSspéc22'!$C$12="OUI"),'1C TSspéc22'!$G$39/'1C TSspéc22'!$G$17,"")</f>
        <v/>
      </c>
      <c r="T1313" s="543" t="str">
        <f>IF(AND('1C TSspéc22'!$G$17&lt;&gt;0,'1C TSspéc22'!$C$12="OUI"),'1C TSspéc22'!$G$40/'1C TSspéc22'!$G$17,"")</f>
        <v/>
      </c>
      <c r="U1313" s="543" t="str">
        <f>IF(AND('1C TSspéc22'!$G$17&lt;&gt;0,'1C TSspéc22'!$C$12="OUI"),'1C TSspéc22'!$G$41/'1C TSspéc22'!$G$17,"")</f>
        <v/>
      </c>
      <c r="V1313" s="543" t="str">
        <f>IF(AND('1C TSspéc22'!$G$17&lt;&gt;0,'1C TSspéc22'!$C$12="OUI"),'1C TSspéc22'!$G$42/'1C TSspéc22'!$G$17,"")</f>
        <v/>
      </c>
      <c r="W1313" s="543" t="str">
        <f>IF(AND('1C TSspéc22'!$G$17&lt;&gt;0,'1C TSspéc22'!$C$12="OUI"),'1C TSspéc22'!$G$43/'1C TSspéc22'!$G$17,"")</f>
        <v/>
      </c>
      <c r="X1313" s="543" t="str">
        <f>IF(AND('1C TSspéc22'!$G$17&lt;&gt;0,'1C TSspéc22'!$C$12="OUI"),'1C TSspéc22'!$G$44/'1C TSspéc22'!$G$17,"")</f>
        <v/>
      </c>
      <c r="Y1313" s="543" t="str">
        <f>IF(AND('1C TSspéc22'!$G$17&lt;&gt;0,'1C TSspéc22'!$C$12="OUI"),'1C TSspéc22'!$G$45/'1C TSspéc22'!$G$17,"")</f>
        <v/>
      </c>
      <c r="Z1313" s="543" t="str">
        <f>IF(AND('1C TSspéc22'!$G$17&lt;&gt;0,'1C TSspéc22'!$C$12="OUI"),'1C TSspéc22'!$G$46/'1C TSspéc22'!$G$17,"")</f>
        <v/>
      </c>
      <c r="AA1313" s="543" t="str">
        <f>IF(AND('1C TSspéc22'!$G$17&lt;&gt;0,'1C TSspéc22'!$C$12="OUI"),'1C TSspéc22'!$G$47/'1C TSspéc22'!$G$17,"")</f>
        <v/>
      </c>
      <c r="AB1313" s="543" t="str">
        <f>IF(AND('1C TSspéc22'!$G$17&lt;&gt;0,'1C TSspéc22'!$C$12="OUI"),'1C TSspéc22'!$G$48/'1C TSspéc22'!$G$17,"")</f>
        <v/>
      </c>
      <c r="AC1313" s="543" t="str">
        <f>IF(AND('1C TSspéc22'!$G$17&lt;&gt;0,'1C TSspéc22'!$C$12="OUI"),'1C TSspéc22'!$G$49/'1C TSspéc22'!$G$17,"")</f>
        <v/>
      </c>
      <c r="AD1313" s="543" t="str">
        <f>IF(AND('1C TSspéc22'!$G$17&lt;&gt;0,'1C TSspéc22'!$C$12="OUI"),'1C TSspéc22'!$G$50/'1C TSspéc22'!$G$17,"")</f>
        <v/>
      </c>
      <c r="AE1313" s="543" t="str">
        <f>IF(AND('1C TSspéc22'!$G$17&lt;&gt;0,'1C TSspéc22'!$C$12="OUI"),'1C TSspéc22'!$G$51/'1C TSspéc22'!$G$17,"")</f>
        <v/>
      </c>
      <c r="AF1313" s="543" t="str">
        <f>IF(AND('1C TSspéc22'!$G$17&lt;&gt;0,'1C TSspéc22'!$C$12="OUI"),'1C TSspéc22'!$G$52/'1C TSspéc22'!$G$17,"")</f>
        <v/>
      </c>
      <c r="AG1313" s="543" t="str">
        <f>IF(AND('1C TSspéc22'!$G$17&lt;&gt;0,'1C TSspéc22'!$C$12="OUI"),'1C TSspéc22'!$G$53/'1C TSspéc22'!$G$17,"")</f>
        <v/>
      </c>
      <c r="AH1313" s="543" t="str">
        <f>IF(AND('1C TSspéc22'!$G$17&lt;&gt;0,'1C TSspéc22'!$C$12="OUI"),'1C TSspéc22'!$G$54/'1C TSspéc22'!$G$17,"")</f>
        <v/>
      </c>
      <c r="AI1313" s="543" t="str">
        <f>IF(AND('1C TSspéc22'!$G$17&lt;&gt;0,'1C TSspéc22'!$C$12="OUI"),'1C TSspéc22'!$G$55/'1C TSspéc22'!$G$17,"")</f>
        <v/>
      </c>
      <c r="AJ1313" s="543" t="str">
        <f>IF(AND('1C TSspéc22'!$G$17&lt;&gt;0,'1C TSspéc22'!$C$12="OUI"),'1C TSspéc22'!$G$56/'1C TSspéc22'!$G$17,"")</f>
        <v/>
      </c>
      <c r="AK1313" s="543" t="str">
        <f>IF(AND('1C TSspéc22'!$G$17&lt;&gt;0,'1C TSspéc22'!$C$12="OUI"),'1C TSspéc22'!$G$57/'1C TSspéc22'!$G$17,"")</f>
        <v/>
      </c>
      <c r="AL1313" s="72">
        <f>IF(AND('1C TSspéc22'!$G$17&lt;&gt;0,'1C TSspéc22'!$C$12="OUI"),N1313+AK1313,N1313)</f>
        <v>0</v>
      </c>
      <c r="AM1313" s="417">
        <f t="shared" si="339"/>
        <v>0</v>
      </c>
      <c r="AN1313" s="417">
        <f t="shared" si="340"/>
        <v>0</v>
      </c>
      <c r="AO1313" s="418" t="str">
        <f>IF(AND('1C TSspéc22'!$G$17&lt;&gt;0,'1C TSspéc22'!$G$30&lt;&gt;0),AM1313+AN1313,"")</f>
        <v/>
      </c>
      <c r="AP1313" s="573" t="str">
        <f>IF(AND('1C TSspéc22'!$G$17&lt;&gt;0,'1C TSspéc22'!$G$30&lt;&gt;0),AM1313-AR1313,"")</f>
        <v/>
      </c>
      <c r="AQ1313" s="583">
        <f t="shared" si="341"/>
        <v>0</v>
      </c>
      <c r="AR1313" s="596"/>
      <c r="AS1313" s="102"/>
      <c r="AT1313" s="27" t="str">
        <f>IF(('1C TSspéc22'!G$17*FICHE!$C$14&lt;J1313),"Forfait limité à "&amp;FICHE!$C$14&amp;"€/jour","")</f>
        <v/>
      </c>
      <c r="AU1313" s="592"/>
      <c r="AV1313" s="824"/>
      <c r="AW1313" s="824"/>
      <c r="AX1313" s="824"/>
      <c r="AY1313" s="824"/>
      <c r="AZ1313" s="824"/>
      <c r="BA1313" s="767"/>
      <c r="BB1313" s="767"/>
      <c r="BC1313" s="767"/>
      <c r="BD1313" s="767"/>
      <c r="BE1313" s="767"/>
      <c r="BF1313" s="767"/>
      <c r="BG1313" s="767"/>
      <c r="BH1313" s="767"/>
      <c r="BI1313" s="767"/>
      <c r="BJ1313" s="767"/>
      <c r="BK1313" s="767"/>
      <c r="BL1313" s="767"/>
      <c r="BM1313" s="767"/>
      <c r="BN1313" s="767"/>
      <c r="BO1313" s="767"/>
      <c r="BP1313" s="767"/>
      <c r="BQ1313" s="767"/>
      <c r="BR1313" s="767"/>
      <c r="BS1313" s="767"/>
      <c r="BT1313" s="767"/>
      <c r="BU1313" s="767"/>
      <c r="BV1313" s="767"/>
      <c r="BW1313" s="767"/>
      <c r="BX1313" s="767"/>
      <c r="BY1313" s="767"/>
      <c r="BZ1313" s="767"/>
      <c r="CA1313" s="767"/>
      <c r="CB1313" s="767"/>
      <c r="CC1313" s="767"/>
      <c r="CD1313" s="767"/>
      <c r="CE1313" s="767"/>
      <c r="CF1313" s="767"/>
      <c r="CG1313" s="767"/>
      <c r="CH1313" s="767"/>
      <c r="CI1313" s="767"/>
      <c r="CJ1313" s="767"/>
      <c r="CK1313" s="767"/>
      <c r="CL1313" s="767"/>
      <c r="CM1313" s="767"/>
      <c r="CN1313" s="767"/>
      <c r="CO1313" s="767"/>
      <c r="CP1313" s="767"/>
      <c r="CQ1313" s="767"/>
      <c r="CR1313" s="767"/>
      <c r="CS1313" s="767"/>
      <c r="CT1313" s="767"/>
      <c r="CU1313" s="767"/>
      <c r="CV1313" s="767"/>
      <c r="CW1313" s="767"/>
      <c r="CX1313" s="767"/>
      <c r="CY1313" s="767"/>
      <c r="CZ1313" s="767"/>
      <c r="DA1313" s="767"/>
      <c r="DB1313" s="767"/>
      <c r="DC1313" s="767"/>
      <c r="DD1313" s="767"/>
      <c r="DE1313" s="767"/>
      <c r="DF1313" s="767"/>
      <c r="DG1313" s="767"/>
      <c r="DH1313" s="767"/>
      <c r="DI1313" s="767"/>
      <c r="DJ1313" s="767"/>
      <c r="DK1313" s="767"/>
      <c r="DL1313" s="767"/>
      <c r="DM1313" s="767"/>
      <c r="DN1313" s="767"/>
      <c r="DO1313" s="767"/>
      <c r="DP1313" s="767"/>
      <c r="DQ1313" s="767"/>
      <c r="DR1313" s="767"/>
      <c r="DS1313" s="767"/>
      <c r="DT1313" s="767"/>
      <c r="DU1313" s="767"/>
      <c r="DV1313" s="767"/>
      <c r="DW1313" s="767"/>
      <c r="DX1313" s="767"/>
      <c r="DY1313" s="767"/>
      <c r="DZ1313" s="767"/>
      <c r="EA1313" s="767"/>
      <c r="EB1313" s="767"/>
      <c r="EC1313" s="767"/>
      <c r="ED1313" s="767"/>
      <c r="EE1313" s="767"/>
      <c r="EF1313" s="767"/>
      <c r="EG1313" s="767"/>
      <c r="EH1313" s="767"/>
      <c r="EI1313" s="767"/>
      <c r="EJ1313" s="767"/>
      <c r="EK1313" s="767"/>
      <c r="EL1313" s="767"/>
      <c r="EM1313" s="767"/>
      <c r="EN1313" s="767"/>
      <c r="EO1313" s="767"/>
      <c r="EP1313" s="767"/>
      <c r="EQ1313" s="767"/>
      <c r="ER1313" s="767"/>
      <c r="ES1313" s="767"/>
      <c r="ET1313" s="767"/>
      <c r="EU1313" s="767"/>
      <c r="EV1313" s="767"/>
      <c r="EW1313" s="767"/>
      <c r="EX1313" s="767"/>
      <c r="EY1313" s="767"/>
      <c r="EZ1313" s="767"/>
      <c r="FA1313" s="767"/>
      <c r="FB1313" s="767"/>
      <c r="FC1313" s="767"/>
      <c r="FD1313" s="767"/>
      <c r="FE1313" s="767"/>
      <c r="FF1313" s="767"/>
      <c r="FG1313" s="767"/>
      <c r="FH1313" s="767"/>
      <c r="FI1313" s="767"/>
      <c r="FJ1313" s="767"/>
      <c r="FK1313" s="767"/>
      <c r="FL1313" s="767"/>
      <c r="FM1313" s="767"/>
      <c r="FN1313" s="767"/>
      <c r="FO1313" s="767"/>
      <c r="FP1313" s="767"/>
      <c r="FQ1313" s="767"/>
      <c r="FR1313" s="767"/>
      <c r="FS1313" s="767"/>
      <c r="FT1313" s="767"/>
      <c r="FU1313" s="767"/>
      <c r="FV1313" s="767"/>
      <c r="FW1313" s="767"/>
      <c r="FX1313" s="767"/>
      <c r="FY1313" s="767"/>
      <c r="FZ1313" s="767"/>
      <c r="GA1313" s="767"/>
      <c r="GB1313" s="767"/>
      <c r="GC1313" s="767"/>
      <c r="GD1313" s="767"/>
      <c r="GE1313" s="767"/>
      <c r="GF1313" s="767"/>
      <c r="GG1313" s="767"/>
      <c r="GH1313" s="767"/>
      <c r="GI1313" s="767"/>
      <c r="GJ1313" s="767"/>
      <c r="GK1313" s="767"/>
      <c r="GL1313" s="767"/>
      <c r="GM1313" s="767"/>
      <c r="GN1313" s="767"/>
      <c r="GO1313" s="767"/>
      <c r="GP1313" s="767"/>
      <c r="GQ1313" s="767"/>
      <c r="GR1313" s="767"/>
      <c r="GS1313" s="767"/>
      <c r="GT1313" s="767"/>
      <c r="GU1313" s="767"/>
      <c r="GV1313" s="767"/>
      <c r="GW1313" s="767"/>
      <c r="GX1313" s="767"/>
      <c r="GY1313" s="767"/>
      <c r="GZ1313" s="767"/>
      <c r="HA1313" s="767"/>
      <c r="HB1313" s="767"/>
      <c r="HC1313" s="767"/>
    </row>
    <row r="1314" spans="1:211" s="864" customFormat="1" ht="13.9" hidden="1" customHeight="1">
      <c r="A1314" s="307"/>
      <c r="B1314" s="351"/>
      <c r="C1314" s="971" t="str">
        <f>IF('1C TSspéc22'!H$17&lt;&gt;0,'1C TSspéc22'!$B$12,"")</f>
        <v/>
      </c>
      <c r="D1314" s="972"/>
      <c r="E1314" s="973"/>
      <c r="F1314" s="93">
        <f>IF(AND($C1314='1C TSspéc22'!$B$12,'1C TSspéc22'!$B$16="spécifiques",'1C TSspéc22'!$H$17&lt;&gt;""),'1C TSspéc22'!$H$21,"")</f>
        <v>0</v>
      </c>
      <c r="G1314" s="863"/>
      <c r="H1314" s="745">
        <v>0.21</v>
      </c>
      <c r="I1314" s="747">
        <v>1</v>
      </c>
      <c r="J1314" s="312"/>
      <c r="K1314" s="680">
        <f t="shared" si="299"/>
        <v>0</v>
      </c>
      <c r="L1314" s="556">
        <f>IF(OR('1C TSspéc22'!$B$12="",'1C TSspéc22'!H$30=0),0,IF(AND('1C TSspéc22'!$B$12&lt;&gt;"",$K$2="Pôle",'1C TSspéc22'!$C$12="OUI"),(('1C TSspéc22'!H$22+'1C TSspéc22'!H$23+'1C TSspéc22'!H$24+'1C TSspéc22'!H$25+'1C TSspéc22'!H$29)/'1C TSspéc22'!H$17),IF(AND('1C TSspéc22'!$B$12&lt;&gt;"",$K$2="Pôle",'1C TSspéc22'!$C$12="NON"),(('1C TSspéc22'!H$22+'1C TSspéc22'!H$23+'1C TSspéc22'!H$24+'1C TSspéc22'!H$25+'1C TSspéc22'!H$29)/'1C TSspéc22'!H$30),IF(AND('1C TSspéc22'!$B$12&lt;&gt;"",$K$2&lt;&gt;"Pôle",'1C TSspéc22'!$C$12="OUI"),(('1C TSspéc22'!H$22+'1C TSspéc22'!H$23+'1C TSspéc22'!H$24+'1C TSspéc22'!H$25+'1C TSspéc22'!H$26+'1C TSspéc22'!H$27+'1C TSspéc22'!H$28+'1C TSspéc22'!H$29)/'1C TSspéc22'!H$17),IF(AND('1C TSspéc22'!$B$12&lt;&gt;"",$K$2&lt;&gt;"Pôle",'1C TSspéc22'!$C$12="NON"),(('1C TSspéc22'!H$22+'1C TSspéc22'!H$23+'1C TSspéc22'!H$24+'1C TSspéc22'!H$25+'1C TSspéc22'!H$26+'1C TSspéc22'!H$27+'1C TSspéc22'!H$28+'1C TSspéc22'!H$29)/'1C TSspéc22'!H$30))))))</f>
        <v>0</v>
      </c>
      <c r="M1314" s="556">
        <f>IF(OR('1C TSspéc22'!$B$12="",'1C TSspéc22'!H$30=0),0,IF(AND('1C TSspéc22'!$B$12&lt;&gt;"",$K$2="Pôle",'1C TSspéc22'!$C$12="OUI"),(('1C TSspéc22'!H$26+'1C TSspéc22'!H$27+'1C TSspéc22'!H$28)/'1C TSspéc22'!H$17),IF(AND('1C TSspéc22'!$B$12&lt;&gt;"",$K$2="Pôle",'1C TSspéc22'!$C$12="NON"),(('1C TSspéc22'!H$26+'1C TSspéc22'!H$27+'1C TSspéc22'!H$28)/'1C TSspéc22'!H$30),IF(AND('1C TSspéc22'!$B$12&lt;&gt;"",$K$2&lt;&gt;"Pôle"),0))))</f>
        <v>0</v>
      </c>
      <c r="N1314" s="557">
        <f>IF(AND('1C TSspéc22'!$B$12&lt;&gt;0,'1C TSspéc22'!$H$30&lt;&gt;0),L1314+M1314,0)</f>
        <v>0</v>
      </c>
      <c r="O1314" s="542" t="str">
        <f>IF(AND('1C TSspéc22'!$H$17&lt;&gt;0,'1C TSspéc22'!$C$12="OUI"),'1C TSspéc22'!$H$35/'1C TSspéc22'!$H$17,"")</f>
        <v/>
      </c>
      <c r="P1314" s="543" t="str">
        <f>IF(AND('1C TSspéc22'!$H$17&lt;&gt;0,'1C TSspéc22'!$C$12="OUI"),'1C TSspéc22'!$H$36/'1C TSspéc22'!$H$17,"")</f>
        <v/>
      </c>
      <c r="Q1314" s="543" t="str">
        <f>IF(AND('1C TSspéc22'!$H$17&lt;&gt;0,'1C TSspéc22'!$C$12="OUI"),'1C TSspéc22'!$H$37/'1C TSspéc22'!$H$17,"")</f>
        <v/>
      </c>
      <c r="R1314" s="543" t="str">
        <f>IF(AND('1C TSspéc22'!$H$17&lt;&gt;0,'1C TSspéc22'!$C$12="OUI"),'1C TSspéc22'!$H$38/'1C TSspéc22'!$H$17,"")</f>
        <v/>
      </c>
      <c r="S1314" s="543" t="str">
        <f>IF(AND('1C TSspéc22'!$H$17&lt;&gt;0,'1C TSspéc22'!$C$12="OUI"),'1C TSspéc22'!$H$39/'1C TSspéc22'!$H$17,"")</f>
        <v/>
      </c>
      <c r="T1314" s="543" t="str">
        <f>IF(AND('1C TSspéc22'!$H$17&lt;&gt;0,'1C TSspéc22'!$C$12="OUI"),'1C TSspéc22'!$H$40/'1C TSspéc22'!$H$17,"")</f>
        <v/>
      </c>
      <c r="U1314" s="543" t="str">
        <f>IF(AND('1C TSspéc22'!$H$17&lt;&gt;0,'1C TSspéc22'!$C$12="OUI"),'1C TSspéc22'!$H$41/'1C TSspéc22'!$H$17,"")</f>
        <v/>
      </c>
      <c r="V1314" s="543" t="str">
        <f>IF(AND('1C TSspéc22'!$H$17&lt;&gt;0,'1C TSspéc22'!$C$12="OUI"),'1C TSspéc22'!$H$42/'1C TSspéc22'!$H$17,"")</f>
        <v/>
      </c>
      <c r="W1314" s="543" t="str">
        <f>IF(AND('1C TSspéc22'!$H$17&lt;&gt;0,'1C TSspéc22'!$C$12="OUI"),'1C TSspéc22'!$H$43/'1C TSspéc22'!$H$17,"")</f>
        <v/>
      </c>
      <c r="X1314" s="543" t="str">
        <f>IF(AND('1C TSspéc22'!$H$17&lt;&gt;0,'1C TSspéc22'!$C$12="OUI"),'1C TSspéc22'!$H$44/'1C TSspéc22'!$H$17,"")</f>
        <v/>
      </c>
      <c r="Y1314" s="543" t="str">
        <f>IF(AND('1C TSspéc22'!$H$17&lt;&gt;0,'1C TSspéc22'!$C$12="OUI"),'1C TSspéc22'!$H$45/'1C TSspéc22'!$H$17,"")</f>
        <v/>
      </c>
      <c r="Z1314" s="543" t="str">
        <f>IF(AND('1C TSspéc22'!$H$17&lt;&gt;0,'1C TSspéc22'!$C$12="OUI"),'1C TSspéc22'!$H$46/'1C TSspéc22'!$H$17,"")</f>
        <v/>
      </c>
      <c r="AA1314" s="543" t="str">
        <f>IF(AND('1C TSspéc22'!$H$17&lt;&gt;0,'1C TSspéc22'!$C$12="OUI"),'1C TSspéc22'!$H$47/'1C TSspéc22'!$H$17,"")</f>
        <v/>
      </c>
      <c r="AB1314" s="543" t="str">
        <f>IF(AND('1C TSspéc22'!$H$17&lt;&gt;0,'1C TSspéc22'!$C$12="OUI"),'1C TSspéc22'!$H$48/'1C TSspéc22'!$H$17,"")</f>
        <v/>
      </c>
      <c r="AC1314" s="543" t="str">
        <f>IF(AND('1C TSspéc22'!$H$17&lt;&gt;0,'1C TSspéc22'!$C$12="OUI"),'1C TSspéc22'!$H$49/'1C TSspéc22'!$H$17,"")</f>
        <v/>
      </c>
      <c r="AD1314" s="543" t="str">
        <f>IF(AND('1C TSspéc22'!$H$17&lt;&gt;0,'1C TSspéc22'!$C$12="OUI"),'1C TSspéc22'!$H$50/'1C TSspéc22'!$H$17,"")</f>
        <v/>
      </c>
      <c r="AE1314" s="543" t="str">
        <f>IF(AND('1C TSspéc22'!$H$17&lt;&gt;0,'1C TSspéc22'!$C$12="OUI"),'1C TSspéc22'!$H$51/'1C TSspéc22'!$H$17,"")</f>
        <v/>
      </c>
      <c r="AF1314" s="543" t="str">
        <f>IF(AND('1C TSspéc22'!$H$17&lt;&gt;0,'1C TSspéc22'!$C$12="OUI"),'1C TSspéc22'!$H$52/'1C TSspéc22'!$H$17,"")</f>
        <v/>
      </c>
      <c r="AG1314" s="543" t="str">
        <f>IF(AND('1C TSspéc22'!$H$17&lt;&gt;0,'1C TSspéc22'!$C$12="OUI"),'1C TSspéc22'!$H$53/'1C TSspéc22'!$H$17,"")</f>
        <v/>
      </c>
      <c r="AH1314" s="543" t="str">
        <f>IF(AND('1C TSspéc22'!$H$17&lt;&gt;0,'1C TSspéc22'!$C$12="OUI"),'1C TSspéc22'!$H$54/'1C TSspéc22'!$H$17,"")</f>
        <v/>
      </c>
      <c r="AI1314" s="543" t="str">
        <f>IF(AND('1C TSspéc22'!$H$17&lt;&gt;0,'1C TSspéc22'!$C$12="OUI"),'1C TSspéc22'!$H$55/'1C TSspéc22'!$H$17,"")</f>
        <v/>
      </c>
      <c r="AJ1314" s="543" t="str">
        <f>IF(AND('1C TSspéc22'!$H$17&lt;&gt;0,'1C TSspéc22'!$C$12="OUI"),'1C TSspéc22'!$H$56/'1C TSspéc22'!$H$17,"")</f>
        <v/>
      </c>
      <c r="AK1314" s="543" t="str">
        <f>IF(AND('1C TSspéc22'!$H$17&lt;&gt;0,'1C TSspéc22'!$C$12="OUI"),'1C TSspéc22'!$H$57/'1C TSspéc22'!$H$17,"")</f>
        <v/>
      </c>
      <c r="AL1314" s="72">
        <f>IF(AND('1C TSspéc22'!$H$17&lt;&gt;0,'1C TSspéc22'!$C$12="OUI"),N1314+AK1314,N1314)</f>
        <v>0</v>
      </c>
      <c r="AM1314" s="417">
        <f t="shared" si="339"/>
        <v>0</v>
      </c>
      <c r="AN1314" s="417">
        <f t="shared" si="340"/>
        <v>0</v>
      </c>
      <c r="AO1314" s="418" t="str">
        <f>IF(AND('1C TSspéc22'!$H$17&lt;&gt;0,'1C TSspéc22'!$H$30&lt;&gt;0),AM1314+AN1314,"")</f>
        <v/>
      </c>
      <c r="AP1314" s="573" t="str">
        <f>IF(AND('1C TSspéc22'!$H$17&lt;&gt;0,'1C TSspéc22'!$H$30&lt;&gt;0),AM1314-AR1314,"")</f>
        <v/>
      </c>
      <c r="AQ1314" s="583">
        <f t="shared" si="341"/>
        <v>0</v>
      </c>
      <c r="AR1314" s="596"/>
      <c r="AS1314" s="102"/>
      <c r="AT1314" s="27" t="str">
        <f>IF(('1C TSspéc22'!H$17*FICHE!$C$14&lt;J1314),"Forfait limité à "&amp;FICHE!$C$14&amp;"€/jour","")</f>
        <v/>
      </c>
      <c r="AU1314" s="592"/>
      <c r="AV1314" s="824"/>
      <c r="AW1314" s="824"/>
      <c r="AX1314" s="824"/>
      <c r="AY1314" s="824"/>
      <c r="AZ1314" s="824"/>
      <c r="BA1314" s="767"/>
      <c r="BB1314" s="767"/>
      <c r="BC1314" s="767"/>
      <c r="BD1314" s="767"/>
      <c r="BE1314" s="767"/>
      <c r="BF1314" s="767"/>
      <c r="BG1314" s="767"/>
      <c r="BH1314" s="767"/>
      <c r="BI1314" s="767"/>
      <c r="BJ1314" s="767"/>
      <c r="BK1314" s="767"/>
      <c r="BL1314" s="767"/>
      <c r="BM1314" s="767"/>
      <c r="BN1314" s="767"/>
      <c r="BO1314" s="767"/>
      <c r="BP1314" s="767"/>
      <c r="BQ1314" s="767"/>
      <c r="BR1314" s="767"/>
      <c r="BS1314" s="767"/>
      <c r="BT1314" s="767"/>
      <c r="BU1314" s="767"/>
      <c r="BV1314" s="767"/>
      <c r="BW1314" s="767"/>
      <c r="BX1314" s="767"/>
      <c r="BY1314" s="767"/>
      <c r="BZ1314" s="767"/>
      <c r="CA1314" s="767"/>
      <c r="CB1314" s="767"/>
      <c r="CC1314" s="767"/>
      <c r="CD1314" s="767"/>
      <c r="CE1314" s="767"/>
      <c r="CF1314" s="767"/>
      <c r="CG1314" s="767"/>
      <c r="CH1314" s="767"/>
      <c r="CI1314" s="767"/>
      <c r="CJ1314" s="767"/>
      <c r="CK1314" s="767"/>
      <c r="CL1314" s="767"/>
      <c r="CM1314" s="767"/>
      <c r="CN1314" s="767"/>
      <c r="CO1314" s="767"/>
      <c r="CP1314" s="767"/>
      <c r="CQ1314" s="767"/>
      <c r="CR1314" s="767"/>
      <c r="CS1314" s="767"/>
      <c r="CT1314" s="767"/>
      <c r="CU1314" s="767"/>
      <c r="CV1314" s="767"/>
      <c r="CW1314" s="767"/>
      <c r="CX1314" s="767"/>
      <c r="CY1314" s="767"/>
      <c r="CZ1314" s="767"/>
      <c r="DA1314" s="767"/>
      <c r="DB1314" s="767"/>
      <c r="DC1314" s="767"/>
      <c r="DD1314" s="767"/>
      <c r="DE1314" s="767"/>
      <c r="DF1314" s="767"/>
      <c r="DG1314" s="767"/>
      <c r="DH1314" s="767"/>
      <c r="DI1314" s="767"/>
      <c r="DJ1314" s="767"/>
      <c r="DK1314" s="767"/>
      <c r="DL1314" s="767"/>
      <c r="DM1314" s="767"/>
      <c r="DN1314" s="767"/>
      <c r="DO1314" s="767"/>
      <c r="DP1314" s="767"/>
      <c r="DQ1314" s="767"/>
      <c r="DR1314" s="767"/>
      <c r="DS1314" s="767"/>
      <c r="DT1314" s="767"/>
      <c r="DU1314" s="767"/>
      <c r="DV1314" s="767"/>
      <c r="DW1314" s="767"/>
      <c r="DX1314" s="767"/>
      <c r="DY1314" s="767"/>
      <c r="DZ1314" s="767"/>
      <c r="EA1314" s="767"/>
      <c r="EB1314" s="767"/>
      <c r="EC1314" s="767"/>
      <c r="ED1314" s="767"/>
      <c r="EE1314" s="767"/>
      <c r="EF1314" s="767"/>
      <c r="EG1314" s="767"/>
      <c r="EH1314" s="767"/>
      <c r="EI1314" s="767"/>
      <c r="EJ1314" s="767"/>
      <c r="EK1314" s="767"/>
      <c r="EL1314" s="767"/>
      <c r="EM1314" s="767"/>
      <c r="EN1314" s="767"/>
      <c r="EO1314" s="767"/>
      <c r="EP1314" s="767"/>
      <c r="EQ1314" s="767"/>
      <c r="ER1314" s="767"/>
      <c r="ES1314" s="767"/>
      <c r="ET1314" s="767"/>
      <c r="EU1314" s="767"/>
      <c r="EV1314" s="767"/>
      <c r="EW1314" s="767"/>
      <c r="EX1314" s="767"/>
      <c r="EY1314" s="767"/>
      <c r="EZ1314" s="767"/>
      <c r="FA1314" s="767"/>
      <c r="FB1314" s="767"/>
      <c r="FC1314" s="767"/>
      <c r="FD1314" s="767"/>
      <c r="FE1314" s="767"/>
      <c r="FF1314" s="767"/>
      <c r="FG1314" s="767"/>
      <c r="FH1314" s="767"/>
      <c r="FI1314" s="767"/>
      <c r="FJ1314" s="767"/>
      <c r="FK1314" s="767"/>
      <c r="FL1314" s="767"/>
      <c r="FM1314" s="767"/>
      <c r="FN1314" s="767"/>
      <c r="FO1314" s="767"/>
      <c r="FP1314" s="767"/>
      <c r="FQ1314" s="767"/>
      <c r="FR1314" s="767"/>
      <c r="FS1314" s="767"/>
      <c r="FT1314" s="767"/>
      <c r="FU1314" s="767"/>
      <c r="FV1314" s="767"/>
      <c r="FW1314" s="767"/>
      <c r="FX1314" s="767"/>
      <c r="FY1314" s="767"/>
      <c r="FZ1314" s="767"/>
      <c r="GA1314" s="767"/>
      <c r="GB1314" s="767"/>
      <c r="GC1314" s="767"/>
      <c r="GD1314" s="767"/>
      <c r="GE1314" s="767"/>
      <c r="GF1314" s="767"/>
      <c r="GG1314" s="767"/>
      <c r="GH1314" s="767"/>
      <c r="GI1314" s="767"/>
      <c r="GJ1314" s="767"/>
      <c r="GK1314" s="767"/>
      <c r="GL1314" s="767"/>
      <c r="GM1314" s="767"/>
      <c r="GN1314" s="767"/>
      <c r="GO1314" s="767"/>
      <c r="GP1314" s="767"/>
      <c r="GQ1314" s="767"/>
      <c r="GR1314" s="767"/>
      <c r="GS1314" s="767"/>
      <c r="GT1314" s="767"/>
      <c r="GU1314" s="767"/>
      <c r="GV1314" s="767"/>
      <c r="GW1314" s="767"/>
      <c r="GX1314" s="767"/>
      <c r="GY1314" s="767"/>
      <c r="GZ1314" s="767"/>
      <c r="HA1314" s="767"/>
      <c r="HB1314" s="767"/>
      <c r="HC1314" s="767"/>
    </row>
    <row r="1315" spans="1:211" s="864" customFormat="1" ht="13.9" hidden="1" customHeight="1">
      <c r="A1315" s="307"/>
      <c r="B1315" s="351"/>
      <c r="C1315" s="971" t="str">
        <f>IF('1C TSspéc22'!I$17&lt;&gt;0,'1C TSspéc22'!$B$12,"")</f>
        <v/>
      </c>
      <c r="D1315" s="972"/>
      <c r="E1315" s="973"/>
      <c r="F1315" s="93">
        <f>IF(AND($C1315='1C TSspéc22'!$B$12,'1C TSspéc22'!$B$16="spécifiques",'1C TSspéc22'!$I$17&lt;&gt;""),'1C TSspéc22'!$I$21,"")</f>
        <v>0</v>
      </c>
      <c r="G1315" s="863"/>
      <c r="H1315" s="745">
        <v>0.21</v>
      </c>
      <c r="I1315" s="747">
        <v>1</v>
      </c>
      <c r="J1315" s="312"/>
      <c r="K1315" s="680">
        <f t="shared" si="299"/>
        <v>0</v>
      </c>
      <c r="L1315" s="556">
        <f>IF(OR('1C TSspéc22'!$B$12="",'1C TSspéc22'!I$30=0),0,IF(AND('1C TSspéc22'!$B$12&lt;&gt;"",$K$2="Pôle",'1C TSspéc22'!$C$12="OUI"),(('1C TSspéc22'!I$22+'1C TSspéc22'!I$23+'1C TSspéc22'!I$24+'1C TSspéc22'!I$25+'1C TSspéc22'!I$29)/'1C TSspéc22'!I$17),IF(AND('1C TSspéc22'!$B$12&lt;&gt;"",$K$2="Pôle",'1C TSspéc22'!$C$12="NON"),(('1C TSspéc22'!I$22+'1C TSspéc22'!I$23+'1C TSspéc22'!I$24+'1C TSspéc22'!I$25+'1C TSspéc22'!I$29)/'1C TSspéc22'!I$30),IF(AND('1C TSspéc22'!$B$12&lt;&gt;"",$K$2&lt;&gt;"Pôle",'1C TSspéc22'!$C$12="OUI"),(('1C TSspéc22'!I$22+'1C TSspéc22'!I$23+'1C TSspéc22'!I$24+'1C TSspéc22'!I$25+'1C TSspéc22'!I$26+'1C TSspéc22'!I$27+'1C TSspéc22'!I$28+'1C TSspéc22'!I$29)/'1C TSspéc22'!I$17),IF(AND('1C TSspéc22'!$B$12&lt;&gt;"",$K$2&lt;&gt;"Pôle",'1C TSspéc22'!$C$12="NON"),(('1C TSspéc22'!I$22+'1C TSspéc22'!I$23+'1C TSspéc22'!I$24+'1C TSspéc22'!I$25+'1C TSspéc22'!I$26+'1C TSspéc22'!I$27+'1C TSspéc22'!I$28+'1C TSspéc22'!I$29)/'1C TSspéc22'!I$30))))))</f>
        <v>0</v>
      </c>
      <c r="M1315" s="556">
        <f>IF(OR('1C TSspéc22'!$B$12="",'1C TSspéc22'!I$30=0),0,IF(AND('1C TSspéc22'!$B$12&lt;&gt;"",$K$2="Pôle",'1C TSspéc22'!$C$12="OUI"),(('1C TSspéc22'!I$26+'1C TSspéc22'!I$27+'1C TSspéc22'!I$28)/'1C TSspéc22'!I$17),IF(AND('1C TSspéc22'!$B$12&lt;&gt;"",$K$2="Pôle",'1C TSspéc22'!$C$12="NON"),(('1C TSspéc22'!I$26+'1C TSspéc22'!I$27+'1C TSspéc22'!I$28)/'1C TSspéc22'!I$30),IF(AND('1C TSspéc22'!$B$12&lt;&gt;"",$K$2&lt;&gt;"Pôle"),0))))</f>
        <v>0</v>
      </c>
      <c r="N1315" s="557">
        <f>IF(AND('1C TSspéc22'!$B$12&lt;&gt;0,'1C TSspéc22'!$I$30&lt;&gt;0),L1315+M1315,0)</f>
        <v>0</v>
      </c>
      <c r="O1315" s="542" t="str">
        <f>IF(AND('1C TSspéc22'!$I$17&lt;&gt;0,'1C TSspéc22'!$C$12="OUI"),'1C TSspéc22'!$I$35/'1C TSspéc22'!$I$17,"")</f>
        <v/>
      </c>
      <c r="P1315" s="543" t="str">
        <f>IF(AND('1C TSspéc22'!$I$17&lt;&gt;0,'1C TSspéc22'!$C$12="OUI"),'1C TSspéc22'!$I$36/'1C TSspéc22'!$I$17,"")</f>
        <v/>
      </c>
      <c r="Q1315" s="543" t="str">
        <f>IF(AND('1C TSspéc22'!$I$17&lt;&gt;0,'1C TSspéc22'!$C$12="OUI"),'1C TSspéc22'!$I$37/'1C TSspéc22'!$I$17,"")</f>
        <v/>
      </c>
      <c r="R1315" s="543" t="str">
        <f>IF(AND('1C TSspéc22'!$I$17&lt;&gt;0,'1C TSspéc22'!$C$12="OUI"),'1C TSspéc22'!$I$38/'1C TSspéc22'!$I$17,"")</f>
        <v/>
      </c>
      <c r="S1315" s="543" t="str">
        <f>IF(AND('1C TSspéc22'!$I$17&lt;&gt;0,'1C TSspéc22'!$C$12="OUI"),'1C TSspéc22'!$I$39/'1C TSspéc22'!$I$17,"")</f>
        <v/>
      </c>
      <c r="T1315" s="543" t="str">
        <f>IF(AND('1C TSspéc22'!$I$17&lt;&gt;0,'1C TSspéc22'!$C$12="OUI"),'1C TSspéc22'!$I$40/'1C TSspéc22'!$I$17,"")</f>
        <v/>
      </c>
      <c r="U1315" s="543" t="str">
        <f>IF(AND('1C TSspéc22'!$I$17&lt;&gt;0,'1C TSspéc22'!$C$12="OUI"),'1C TSspéc22'!$I$41/'1C TSspéc22'!$I$17,"")</f>
        <v/>
      </c>
      <c r="V1315" s="543" t="str">
        <f>IF(AND('1C TSspéc22'!$I$17&lt;&gt;0,'1C TSspéc22'!$C$12="OUI"),'1C TSspéc22'!$I$42/'1C TSspéc22'!$I$17,"")</f>
        <v/>
      </c>
      <c r="W1315" s="543" t="str">
        <f>IF(AND('1C TSspéc22'!$I$17&lt;&gt;0,'1C TSspéc22'!$C$12="OUI"),'1C TSspéc22'!$I$43/'1C TSspéc22'!$I$17,"")</f>
        <v/>
      </c>
      <c r="X1315" s="543" t="str">
        <f>IF(AND('1C TSspéc22'!$I$17&lt;&gt;0,'1C TSspéc22'!$C$12="OUI"),'1C TSspéc22'!$I$44/'1C TSspéc22'!$I$17,"")</f>
        <v/>
      </c>
      <c r="Y1315" s="543" t="str">
        <f>IF(AND('1C TSspéc22'!$I$17&lt;&gt;0,'1C TSspéc22'!$C$12="OUI"),'1C TSspéc22'!$I$45/'1C TSspéc22'!$I$17,"")</f>
        <v/>
      </c>
      <c r="Z1315" s="543" t="str">
        <f>IF(AND('1C TSspéc22'!$I$17&lt;&gt;0,'1C TSspéc22'!$C$12="OUI"),'1C TSspéc22'!$I$46/'1C TSspéc22'!$I$17,"")</f>
        <v/>
      </c>
      <c r="AA1315" s="543" t="str">
        <f>IF(AND('1C TSspéc22'!$I$17&lt;&gt;0,'1C TSspéc22'!$C$12="OUI"),'1C TSspéc22'!$I$47/'1C TSspéc22'!$I$17,"")</f>
        <v/>
      </c>
      <c r="AB1315" s="543" t="str">
        <f>IF(AND('1C TSspéc22'!$I$17&lt;&gt;0,'1C TSspéc22'!$C$12="OUI"),'1C TSspéc22'!$I$48/'1C TSspéc22'!$I$17,"")</f>
        <v/>
      </c>
      <c r="AC1315" s="543" t="str">
        <f>IF(AND('1C TSspéc22'!$I$17&lt;&gt;0,'1C TSspéc22'!$C$12="OUI"),'1C TSspéc22'!$I$49/'1C TSspéc22'!$I$17,"")</f>
        <v/>
      </c>
      <c r="AD1315" s="543" t="str">
        <f>IF(AND('1C TSspéc22'!$I$17&lt;&gt;0,'1C TSspéc22'!$C$12="OUI"),'1C TSspéc22'!$I$50/'1C TSspéc22'!$I$17,"")</f>
        <v/>
      </c>
      <c r="AE1315" s="543" t="str">
        <f>IF(AND('1C TSspéc22'!$I$17&lt;&gt;0,'1C TSspéc22'!$C$12="OUI"),'1C TSspéc22'!$I$51/'1C TSspéc22'!$I$17,"")</f>
        <v/>
      </c>
      <c r="AF1315" s="543" t="str">
        <f>IF(AND('1C TSspéc22'!$I$17&lt;&gt;0,'1C TSspéc22'!$C$12="OUI"),'1C TSspéc22'!$I$52/'1C TSspéc22'!$I$17,"")</f>
        <v/>
      </c>
      <c r="AG1315" s="543" t="str">
        <f>IF(AND('1C TSspéc22'!$I$17&lt;&gt;0,'1C TSspéc22'!$C$12="OUI"),'1C TSspéc22'!$I$53/'1C TSspéc22'!$I$17,"")</f>
        <v/>
      </c>
      <c r="AH1315" s="543" t="str">
        <f>IF(AND('1C TSspéc22'!$I$17&lt;&gt;0,'1C TSspéc22'!$C$12="OUI"),'1C TSspéc22'!$I$54/'1C TSspéc22'!$I$17,"")</f>
        <v/>
      </c>
      <c r="AI1315" s="543" t="str">
        <f>IF(AND('1C TSspéc22'!$I$17&lt;&gt;0,'1C TSspéc22'!$C$12="OUI"),'1C TSspéc22'!$I$55/'1C TSspéc22'!$I$17,"")</f>
        <v/>
      </c>
      <c r="AJ1315" s="543" t="str">
        <f>IF(AND('1C TSspéc22'!$I$17&lt;&gt;0,'1C TSspéc22'!$C$12="OUI"),'1C TSspéc22'!$I$56/'1C TSspéc22'!$I$17,"")</f>
        <v/>
      </c>
      <c r="AK1315" s="543" t="str">
        <f>IF(AND('1C TSspéc22'!$I$17&lt;&gt;0,'1C TSspéc22'!$C$12="OUI"),'1C TSspéc22'!$I$57/'1C TSspéc22'!$I$17,"")</f>
        <v/>
      </c>
      <c r="AL1315" s="72">
        <f>IF(AND('1C TSspéc22'!$I$17&lt;&gt;0,'1C TSspéc22'!$C$12="OUI"),N1315+AK1315,N1315)</f>
        <v>0</v>
      </c>
      <c r="AM1315" s="417">
        <f t="shared" si="339"/>
        <v>0</v>
      </c>
      <c r="AN1315" s="417">
        <f t="shared" si="340"/>
        <v>0</v>
      </c>
      <c r="AO1315" s="418" t="str">
        <f>IF(AND('1C TSspéc22'!$I$17&lt;&gt;0,'1C TSspéc22'!$I$30&lt;&gt;0),AM1315+AN1315,"")</f>
        <v/>
      </c>
      <c r="AP1315" s="573" t="str">
        <f>IF(AND('1C TSspéc22'!$I$17&lt;&gt;0,'1C TSspéc22'!$I$30&lt;&gt;0),AM1315-AR1315,"")</f>
        <v/>
      </c>
      <c r="AQ1315" s="583">
        <f t="shared" si="341"/>
        <v>0</v>
      </c>
      <c r="AR1315" s="596"/>
      <c r="AS1315" s="102"/>
      <c r="AT1315" s="27" t="str">
        <f>IF(('1C TSspéc22'!I$17*FICHE!$C$14&lt;J1315),"Forfait limité à "&amp;FICHE!$C$14&amp;"€/jour","")</f>
        <v/>
      </c>
      <c r="AU1315" s="592"/>
      <c r="AV1315" s="824"/>
      <c r="AW1315" s="824"/>
      <c r="AX1315" s="824"/>
      <c r="AY1315" s="824"/>
      <c r="AZ1315" s="824"/>
      <c r="BA1315" s="767"/>
      <c r="BB1315" s="767"/>
      <c r="BC1315" s="767"/>
      <c r="BD1315" s="767"/>
      <c r="BE1315" s="767"/>
      <c r="BF1315" s="767"/>
      <c r="BG1315" s="767"/>
      <c r="BH1315" s="767"/>
      <c r="BI1315" s="767"/>
      <c r="BJ1315" s="767"/>
      <c r="BK1315" s="767"/>
      <c r="BL1315" s="767"/>
      <c r="BM1315" s="767"/>
      <c r="BN1315" s="767"/>
      <c r="BO1315" s="767"/>
      <c r="BP1315" s="767"/>
      <c r="BQ1315" s="767"/>
      <c r="BR1315" s="767"/>
      <c r="BS1315" s="767"/>
      <c r="BT1315" s="767"/>
      <c r="BU1315" s="767"/>
      <c r="BV1315" s="767"/>
      <c r="BW1315" s="767"/>
      <c r="BX1315" s="767"/>
      <c r="BY1315" s="767"/>
      <c r="BZ1315" s="767"/>
      <c r="CA1315" s="767"/>
      <c r="CB1315" s="767"/>
      <c r="CC1315" s="767"/>
      <c r="CD1315" s="767"/>
      <c r="CE1315" s="767"/>
      <c r="CF1315" s="767"/>
      <c r="CG1315" s="767"/>
      <c r="CH1315" s="767"/>
      <c r="CI1315" s="767"/>
      <c r="CJ1315" s="767"/>
      <c r="CK1315" s="767"/>
      <c r="CL1315" s="767"/>
      <c r="CM1315" s="767"/>
      <c r="CN1315" s="767"/>
      <c r="CO1315" s="767"/>
      <c r="CP1315" s="767"/>
      <c r="CQ1315" s="767"/>
      <c r="CR1315" s="767"/>
      <c r="CS1315" s="767"/>
      <c r="CT1315" s="767"/>
      <c r="CU1315" s="767"/>
      <c r="CV1315" s="767"/>
      <c r="CW1315" s="767"/>
      <c r="CX1315" s="767"/>
      <c r="CY1315" s="767"/>
      <c r="CZ1315" s="767"/>
      <c r="DA1315" s="767"/>
      <c r="DB1315" s="767"/>
      <c r="DC1315" s="767"/>
      <c r="DD1315" s="767"/>
      <c r="DE1315" s="767"/>
      <c r="DF1315" s="767"/>
      <c r="DG1315" s="767"/>
      <c r="DH1315" s="767"/>
      <c r="DI1315" s="767"/>
      <c r="DJ1315" s="767"/>
      <c r="DK1315" s="767"/>
      <c r="DL1315" s="767"/>
      <c r="DM1315" s="767"/>
      <c r="DN1315" s="767"/>
      <c r="DO1315" s="767"/>
      <c r="DP1315" s="767"/>
      <c r="DQ1315" s="767"/>
      <c r="DR1315" s="767"/>
      <c r="DS1315" s="767"/>
      <c r="DT1315" s="767"/>
      <c r="DU1315" s="767"/>
      <c r="DV1315" s="767"/>
      <c r="DW1315" s="767"/>
      <c r="DX1315" s="767"/>
      <c r="DY1315" s="767"/>
      <c r="DZ1315" s="767"/>
      <c r="EA1315" s="767"/>
      <c r="EB1315" s="767"/>
      <c r="EC1315" s="767"/>
      <c r="ED1315" s="767"/>
      <c r="EE1315" s="767"/>
      <c r="EF1315" s="767"/>
      <c r="EG1315" s="767"/>
      <c r="EH1315" s="767"/>
      <c r="EI1315" s="767"/>
      <c r="EJ1315" s="767"/>
      <c r="EK1315" s="767"/>
      <c r="EL1315" s="767"/>
      <c r="EM1315" s="767"/>
      <c r="EN1315" s="767"/>
      <c r="EO1315" s="767"/>
      <c r="EP1315" s="767"/>
      <c r="EQ1315" s="767"/>
      <c r="ER1315" s="767"/>
      <c r="ES1315" s="767"/>
      <c r="ET1315" s="767"/>
      <c r="EU1315" s="767"/>
      <c r="EV1315" s="767"/>
      <c r="EW1315" s="767"/>
      <c r="EX1315" s="767"/>
      <c r="EY1315" s="767"/>
      <c r="EZ1315" s="767"/>
      <c r="FA1315" s="767"/>
      <c r="FB1315" s="767"/>
      <c r="FC1315" s="767"/>
      <c r="FD1315" s="767"/>
      <c r="FE1315" s="767"/>
      <c r="FF1315" s="767"/>
      <c r="FG1315" s="767"/>
      <c r="FH1315" s="767"/>
      <c r="FI1315" s="767"/>
      <c r="FJ1315" s="767"/>
      <c r="FK1315" s="767"/>
      <c r="FL1315" s="767"/>
      <c r="FM1315" s="767"/>
      <c r="FN1315" s="767"/>
      <c r="FO1315" s="767"/>
      <c r="FP1315" s="767"/>
      <c r="FQ1315" s="767"/>
      <c r="FR1315" s="767"/>
      <c r="FS1315" s="767"/>
      <c r="FT1315" s="767"/>
      <c r="FU1315" s="767"/>
      <c r="FV1315" s="767"/>
      <c r="FW1315" s="767"/>
      <c r="FX1315" s="767"/>
      <c r="FY1315" s="767"/>
      <c r="FZ1315" s="767"/>
      <c r="GA1315" s="767"/>
      <c r="GB1315" s="767"/>
      <c r="GC1315" s="767"/>
      <c r="GD1315" s="767"/>
      <c r="GE1315" s="767"/>
      <c r="GF1315" s="767"/>
      <c r="GG1315" s="767"/>
      <c r="GH1315" s="767"/>
      <c r="GI1315" s="767"/>
      <c r="GJ1315" s="767"/>
      <c r="GK1315" s="767"/>
      <c r="GL1315" s="767"/>
      <c r="GM1315" s="767"/>
      <c r="GN1315" s="767"/>
      <c r="GO1315" s="767"/>
      <c r="GP1315" s="767"/>
      <c r="GQ1315" s="767"/>
      <c r="GR1315" s="767"/>
      <c r="GS1315" s="767"/>
      <c r="GT1315" s="767"/>
      <c r="GU1315" s="767"/>
      <c r="GV1315" s="767"/>
      <c r="GW1315" s="767"/>
      <c r="GX1315" s="767"/>
      <c r="GY1315" s="767"/>
      <c r="GZ1315" s="767"/>
      <c r="HA1315" s="767"/>
      <c r="HB1315" s="767"/>
      <c r="HC1315" s="767"/>
    </row>
    <row r="1316" spans="1:211" s="864" customFormat="1" ht="13.9" hidden="1" customHeight="1">
      <c r="A1316" s="307"/>
      <c r="B1316" s="351"/>
      <c r="C1316" s="971" t="str">
        <f>IF('1C TSspéc22'!J$17&lt;&gt;0,'1C TSspéc22'!$B$12,"")</f>
        <v/>
      </c>
      <c r="D1316" s="972"/>
      <c r="E1316" s="973"/>
      <c r="F1316" s="93">
        <f>IF(AND($C1316='1C TSspéc22'!$B$12,'1C TSspéc22'!$B$16="spécifiques",'1C TSspéc22'!K$17&lt;&gt;""),'1C TSspéc22'!K$21,"")</f>
        <v>0</v>
      </c>
      <c r="G1316" s="863"/>
      <c r="H1316" s="745">
        <v>0.21</v>
      </c>
      <c r="I1316" s="747">
        <v>1</v>
      </c>
      <c r="J1316" s="312"/>
      <c r="K1316" s="680">
        <f t="shared" si="299"/>
        <v>0</v>
      </c>
      <c r="L1316" s="556">
        <f>IF(OR('1C TSspéc22'!$B$12="",'1C TSspéc22'!J$30=0),0,IF(AND('1C TSspéc22'!$B$12&lt;&gt;"",$K$2="Pôle",'1C TSspéc22'!$C$12="OUI"),(('1C TSspéc22'!J$22+'1C TSspéc22'!J$23+'1C TSspéc22'!J$24+'1C TSspéc22'!J$25+'1C TSspéc22'!J$29)/'1C TSspéc22'!J$17),IF(AND('1C TSspéc22'!$B$12&lt;&gt;"",$K$2="Pôle",'1C TSspéc22'!$C$12="NON"),(('1C TSspéc22'!J$22+'1C TSspéc22'!J$23+'1C TSspéc22'!J$24+'1C TSspéc22'!J$25+'1C TSspéc22'!J$29)/'1C TSspéc22'!J$30),IF(AND('1C TSspéc22'!$B$12&lt;&gt;"",$K$2&lt;&gt;"Pôle",'1C TSspéc22'!$C$12="OUI"),(('1C TSspéc22'!J$22+'1C TSspéc22'!J$23+'1C TSspéc22'!J$24+'1C TSspéc22'!J$25+'1C TSspéc22'!J$26+'1C TSspéc22'!J$27+'1C TSspéc22'!J$28+'1C TSspéc22'!J$29)/'1C TSspéc22'!J$17),IF(AND('1C TSspéc22'!$B$12&lt;&gt;"",$K$2&lt;&gt;"Pôle",'1C TSspéc22'!$C$12="NON"),(('1C TSspéc22'!J$22+'1C TSspéc22'!J$23+'1C TSspéc22'!J$24+'1C TSspéc22'!J$25+'1C TSspéc22'!J$26+'1C TSspéc22'!J$27+'1C TSspéc22'!J$28+'1C TSspéc22'!J$29)/'1C TSspéc22'!J$30))))))</f>
        <v>0</v>
      </c>
      <c r="M1316" s="556">
        <f>IF(OR('1C TSspéc22'!$B$12="",'1C TSspéc22'!J$30=0),0,IF(AND('1C TSspéc22'!$B$12&lt;&gt;"",$K$2="Pôle",'1C TSspéc22'!$C$12="OUI"),(('1C TSspéc22'!J$26+'1C TSspéc22'!J$27+'1C TSspéc22'!J$28)/'1C TSspéc22'!J$17),IF(AND('1C TSspéc22'!$B$12&lt;&gt;"",$K$2="Pôle",'1C TSspéc22'!$C$12="NON"),(('1C TSspéc22'!J$26+'1C TSspéc22'!J$27+'1C TSspéc22'!J$28)/'1C TSspéc22'!J$30),IF(AND('1C TSspéc22'!$B$12&lt;&gt;"",$K$2&lt;&gt;"Pôle"),0))))</f>
        <v>0</v>
      </c>
      <c r="N1316" s="557">
        <f>IF(AND('1C TSspéc22'!$B$12&lt;&gt;0,'1C TSspéc22'!$J$30&lt;&gt;0),L1316+M1316,0)</f>
        <v>0</v>
      </c>
      <c r="O1316" s="542" t="str">
        <f>IF(AND('1C TSspéc22'!$J$17&lt;&gt;0,'1C TSspéc22'!$C$12="OUI"),'1C TSspéc22'!$J$35/'1C TSspéc22'!$J$17,"")</f>
        <v/>
      </c>
      <c r="P1316" s="543" t="str">
        <f>IF(AND('1C TSspéc22'!$J$17&lt;&gt;0,'1C TSspéc22'!$C$12="OUI"),'1C TSspéc22'!$J$36/'1C TSspéc22'!$J$17,"")</f>
        <v/>
      </c>
      <c r="Q1316" s="543" t="str">
        <f>IF(AND('1C TSspéc22'!$J$17&lt;&gt;0,'1C TSspéc22'!$C$12="OUI"),'1C TSspéc22'!$J$37/'1C TSspéc22'!$J$17,"")</f>
        <v/>
      </c>
      <c r="R1316" s="543" t="str">
        <f>IF(AND('1C TSspéc22'!$J$17&lt;&gt;0,'1C TSspéc22'!$C$12="OUI"),'1C TSspéc22'!$J$38/'1C TSspéc22'!$J$17,"")</f>
        <v/>
      </c>
      <c r="S1316" s="543" t="str">
        <f>IF(AND('1C TSspéc22'!$J$17&lt;&gt;0,'1C TSspéc22'!$C$12="OUI"),'1C TSspéc22'!$J$39/'1C TSspéc22'!$J$17,"")</f>
        <v/>
      </c>
      <c r="T1316" s="543" t="str">
        <f>IF(AND('1C TSspéc22'!$J$17&lt;&gt;0,'1C TSspéc22'!$C$12="OUI"),'1C TSspéc22'!$J$40/'1C TSspéc22'!$J$17,"")</f>
        <v/>
      </c>
      <c r="U1316" s="543" t="str">
        <f>IF(AND('1C TSspéc22'!$J$17&lt;&gt;0,'1C TSspéc22'!$C$12="OUI"),'1C TSspéc22'!$J$41/'1C TSspéc22'!$J$17,"")</f>
        <v/>
      </c>
      <c r="V1316" s="543" t="str">
        <f>IF(AND('1C TSspéc22'!$J$17&lt;&gt;0,'1C TSspéc22'!$C$12="OUI"),'1C TSspéc22'!$J$42/'1C TSspéc22'!$J$17,"")</f>
        <v/>
      </c>
      <c r="W1316" s="543" t="str">
        <f>IF(AND('1C TSspéc22'!$J$17&lt;&gt;0,'1C TSspéc22'!$C$12="OUI"),'1C TSspéc22'!$J$43/'1C TSspéc22'!$J$17,"")</f>
        <v/>
      </c>
      <c r="X1316" s="543" t="str">
        <f>IF(AND('1C TSspéc22'!$J$17&lt;&gt;0,'1C TSspéc22'!$C$12="OUI"),'1C TSspéc22'!$J$44/'1C TSspéc22'!$J$17,"")</f>
        <v/>
      </c>
      <c r="Y1316" s="543" t="str">
        <f>IF(AND('1C TSspéc22'!$J$17&lt;&gt;0,'1C TSspéc22'!$C$12="OUI"),'1C TSspéc22'!$J$45/'1C TSspéc22'!$J$17,"")</f>
        <v/>
      </c>
      <c r="Z1316" s="543" t="str">
        <f>IF(AND('1C TSspéc22'!$J$17&lt;&gt;0,'1C TSspéc22'!$C$12="OUI"),'1C TSspéc22'!$J$46/'1C TSspéc22'!$J$17,"")</f>
        <v/>
      </c>
      <c r="AA1316" s="543" t="str">
        <f>IF(AND('1C TSspéc22'!$J$17&lt;&gt;0,'1C TSspéc22'!$C$12="OUI"),'1C TSspéc22'!$J$47/'1C TSspéc22'!$J$17,"")</f>
        <v/>
      </c>
      <c r="AB1316" s="543" t="str">
        <f>IF(AND('1C TSspéc22'!$J$17&lt;&gt;0,'1C TSspéc22'!$C$12="OUI"),'1C TSspéc22'!$J$48/'1C TSspéc22'!$J$17,"")</f>
        <v/>
      </c>
      <c r="AC1316" s="543" t="str">
        <f>IF(AND('1C TSspéc22'!$J$17&lt;&gt;0,'1C TSspéc22'!$C$12="OUI"),'1C TSspéc22'!$J$49/'1C TSspéc22'!$J$17,"")</f>
        <v/>
      </c>
      <c r="AD1316" s="543" t="str">
        <f>IF(AND('1C TSspéc22'!$J$17&lt;&gt;0,'1C TSspéc22'!$C$12="OUI"),'1C TSspéc22'!$J$50/'1C TSspéc22'!$J$17,"")</f>
        <v/>
      </c>
      <c r="AE1316" s="543" t="str">
        <f>IF(AND('1C TSspéc22'!$J$17&lt;&gt;0,'1C TSspéc22'!$C$12="OUI"),'1C TSspéc22'!$J$51/'1C TSspéc22'!$J$17,"")</f>
        <v/>
      </c>
      <c r="AF1316" s="543" t="str">
        <f>IF(AND('1C TSspéc22'!$J$17&lt;&gt;0,'1C TSspéc22'!$C$12="OUI"),'1C TSspéc22'!$J$52/'1C TSspéc22'!$J$17,"")</f>
        <v/>
      </c>
      <c r="AG1316" s="543" t="str">
        <f>IF(AND('1C TSspéc22'!$J$17&lt;&gt;0,'1C TSspéc22'!$C$12="OUI"),'1C TSspéc22'!$J$53/'1C TSspéc22'!$J$17,"")</f>
        <v/>
      </c>
      <c r="AH1316" s="543" t="str">
        <f>IF(AND('1C TSspéc22'!$J$17&lt;&gt;0,'1C TSspéc22'!$C$12="OUI"),'1C TSspéc22'!$J$54/'1C TSspéc22'!$J$17,"")</f>
        <v/>
      </c>
      <c r="AI1316" s="543" t="str">
        <f>IF(AND('1C TSspéc22'!$J$17&lt;&gt;0,'1C TSspéc22'!$C$12="OUI"),'1C TSspéc22'!$J$55/'1C TSspéc22'!$J$17,"")</f>
        <v/>
      </c>
      <c r="AJ1316" s="543" t="str">
        <f>IF(AND('1C TSspéc22'!$J$17&lt;&gt;0,'1C TSspéc22'!$C$12="OUI"),'1C TSspéc22'!$J$56/'1C TSspéc22'!$J$17,"")</f>
        <v/>
      </c>
      <c r="AK1316" s="543" t="str">
        <f>IF(AND('1C TSspéc22'!$J$17&lt;&gt;0,'1C TSspéc22'!$C$12="OUI"),'1C TSspéc22'!$J$57/'1C TSspéc22'!$J$17,"")</f>
        <v/>
      </c>
      <c r="AL1316" s="72">
        <f>IF(AND('1C TSspéc22'!$J$17&lt;&gt;0,'1C TSspéc22'!$C$12="OUI"),N1316+AK1316,N1316)</f>
        <v>0</v>
      </c>
      <c r="AM1316" s="417">
        <f t="shared" si="339"/>
        <v>0</v>
      </c>
      <c r="AN1316" s="417">
        <f t="shared" si="340"/>
        <v>0</v>
      </c>
      <c r="AO1316" s="418" t="str">
        <f>IF(AND('1C TSspéc22'!$J$17&lt;&gt;0,'1C TSspéc22'!$J$30&lt;&gt;0),AM1316+AN1316,"")</f>
        <v/>
      </c>
      <c r="AP1316" s="573" t="str">
        <f>IF(AND('1C TSspéc22'!$J$17&lt;&gt;0,'1C TSspéc22'!$J$30&lt;&gt;0),AM1316-AR1316,"")</f>
        <v/>
      </c>
      <c r="AQ1316" s="583">
        <f t="shared" si="341"/>
        <v>0</v>
      </c>
      <c r="AR1316" s="596"/>
      <c r="AS1316" s="102"/>
      <c r="AT1316" s="27" t="str">
        <f>IF(('1C TSspéc22'!J$17*FICHE!$C$14&lt;J1316),"Forfait limité à "&amp;FICHE!$C$14&amp;"€/jour","")</f>
        <v/>
      </c>
      <c r="AU1316" s="592"/>
      <c r="AV1316" s="824"/>
      <c r="AW1316" s="824"/>
      <c r="AX1316" s="824"/>
      <c r="AY1316" s="824"/>
      <c r="AZ1316" s="824"/>
      <c r="BA1316" s="767"/>
      <c r="BB1316" s="767"/>
      <c r="BC1316" s="767"/>
      <c r="BD1316" s="767"/>
      <c r="BE1316" s="767"/>
      <c r="BF1316" s="767"/>
      <c r="BG1316" s="767"/>
      <c r="BH1316" s="767"/>
      <c r="BI1316" s="767"/>
      <c r="BJ1316" s="767"/>
      <c r="BK1316" s="767"/>
      <c r="BL1316" s="767"/>
      <c r="BM1316" s="767"/>
      <c r="BN1316" s="767"/>
      <c r="BO1316" s="767"/>
      <c r="BP1316" s="767"/>
      <c r="BQ1316" s="767"/>
      <c r="BR1316" s="767"/>
      <c r="BS1316" s="767"/>
      <c r="BT1316" s="767"/>
      <c r="BU1316" s="767"/>
      <c r="BV1316" s="767"/>
      <c r="BW1316" s="767"/>
      <c r="BX1316" s="767"/>
      <c r="BY1316" s="767"/>
      <c r="BZ1316" s="767"/>
      <c r="CA1316" s="767"/>
      <c r="CB1316" s="767"/>
      <c r="CC1316" s="767"/>
      <c r="CD1316" s="767"/>
      <c r="CE1316" s="767"/>
      <c r="CF1316" s="767"/>
      <c r="CG1316" s="767"/>
      <c r="CH1316" s="767"/>
      <c r="CI1316" s="767"/>
      <c r="CJ1316" s="767"/>
      <c r="CK1316" s="767"/>
      <c r="CL1316" s="767"/>
      <c r="CM1316" s="767"/>
      <c r="CN1316" s="767"/>
      <c r="CO1316" s="767"/>
      <c r="CP1316" s="767"/>
      <c r="CQ1316" s="767"/>
      <c r="CR1316" s="767"/>
      <c r="CS1316" s="767"/>
      <c r="CT1316" s="767"/>
      <c r="CU1316" s="767"/>
      <c r="CV1316" s="767"/>
      <c r="CW1316" s="767"/>
      <c r="CX1316" s="767"/>
      <c r="CY1316" s="767"/>
      <c r="CZ1316" s="767"/>
      <c r="DA1316" s="767"/>
      <c r="DB1316" s="767"/>
      <c r="DC1316" s="767"/>
      <c r="DD1316" s="767"/>
      <c r="DE1316" s="767"/>
      <c r="DF1316" s="767"/>
      <c r="DG1316" s="767"/>
      <c r="DH1316" s="767"/>
      <c r="DI1316" s="767"/>
      <c r="DJ1316" s="767"/>
      <c r="DK1316" s="767"/>
      <c r="DL1316" s="767"/>
      <c r="DM1316" s="767"/>
      <c r="DN1316" s="767"/>
      <c r="DO1316" s="767"/>
      <c r="DP1316" s="767"/>
      <c r="DQ1316" s="767"/>
      <c r="DR1316" s="767"/>
      <c r="DS1316" s="767"/>
      <c r="DT1316" s="767"/>
      <c r="DU1316" s="767"/>
      <c r="DV1316" s="767"/>
      <c r="DW1316" s="767"/>
      <c r="DX1316" s="767"/>
      <c r="DY1316" s="767"/>
      <c r="DZ1316" s="767"/>
      <c r="EA1316" s="767"/>
      <c r="EB1316" s="767"/>
      <c r="EC1316" s="767"/>
      <c r="ED1316" s="767"/>
      <c r="EE1316" s="767"/>
      <c r="EF1316" s="767"/>
      <c r="EG1316" s="767"/>
      <c r="EH1316" s="767"/>
      <c r="EI1316" s="767"/>
      <c r="EJ1316" s="767"/>
      <c r="EK1316" s="767"/>
      <c r="EL1316" s="767"/>
      <c r="EM1316" s="767"/>
      <c r="EN1316" s="767"/>
      <c r="EO1316" s="767"/>
      <c r="EP1316" s="767"/>
      <c r="EQ1316" s="767"/>
      <c r="ER1316" s="767"/>
      <c r="ES1316" s="767"/>
      <c r="ET1316" s="767"/>
      <c r="EU1316" s="767"/>
      <c r="EV1316" s="767"/>
      <c r="EW1316" s="767"/>
      <c r="EX1316" s="767"/>
      <c r="EY1316" s="767"/>
      <c r="EZ1316" s="767"/>
      <c r="FA1316" s="767"/>
      <c r="FB1316" s="767"/>
      <c r="FC1316" s="767"/>
      <c r="FD1316" s="767"/>
      <c r="FE1316" s="767"/>
      <c r="FF1316" s="767"/>
      <c r="FG1316" s="767"/>
      <c r="FH1316" s="767"/>
      <c r="FI1316" s="767"/>
      <c r="FJ1316" s="767"/>
      <c r="FK1316" s="767"/>
      <c r="FL1316" s="767"/>
      <c r="FM1316" s="767"/>
      <c r="FN1316" s="767"/>
      <c r="FO1316" s="767"/>
      <c r="FP1316" s="767"/>
      <c r="FQ1316" s="767"/>
      <c r="FR1316" s="767"/>
      <c r="FS1316" s="767"/>
      <c r="FT1316" s="767"/>
      <c r="FU1316" s="767"/>
      <c r="FV1316" s="767"/>
      <c r="FW1316" s="767"/>
      <c r="FX1316" s="767"/>
      <c r="FY1316" s="767"/>
      <c r="FZ1316" s="767"/>
      <c r="GA1316" s="767"/>
      <c r="GB1316" s="767"/>
      <c r="GC1316" s="767"/>
      <c r="GD1316" s="767"/>
      <c r="GE1316" s="767"/>
      <c r="GF1316" s="767"/>
      <c r="GG1316" s="767"/>
      <c r="GH1316" s="767"/>
      <c r="GI1316" s="767"/>
      <c r="GJ1316" s="767"/>
      <c r="GK1316" s="767"/>
      <c r="GL1316" s="767"/>
      <c r="GM1316" s="767"/>
      <c r="GN1316" s="767"/>
      <c r="GO1316" s="767"/>
      <c r="GP1316" s="767"/>
      <c r="GQ1316" s="767"/>
      <c r="GR1316" s="767"/>
      <c r="GS1316" s="767"/>
      <c r="GT1316" s="767"/>
      <c r="GU1316" s="767"/>
      <c r="GV1316" s="767"/>
      <c r="GW1316" s="767"/>
      <c r="GX1316" s="767"/>
      <c r="GY1316" s="767"/>
      <c r="GZ1316" s="767"/>
      <c r="HA1316" s="767"/>
      <c r="HB1316" s="767"/>
      <c r="HC1316" s="767"/>
    </row>
    <row r="1317" spans="1:211" s="864" customFormat="1" ht="13.9" hidden="1" customHeight="1">
      <c r="A1317" s="307"/>
      <c r="B1317" s="351"/>
      <c r="C1317" s="971" t="str">
        <f>IF('1C TSspéc22'!K$17&lt;&gt;0,'1C TSspéc22'!$B$12,"")</f>
        <v/>
      </c>
      <c r="D1317" s="972"/>
      <c r="E1317" s="973"/>
      <c r="F1317" s="93">
        <f>IF(AND($C1317='1C TSspéc22'!$B$12,'1C TSspéc22'!$B$16="spécifiques",'1C TSspéc22'!$K$17&lt;&gt;""),'1C TSspéc22'!$K$21,"")</f>
        <v>0</v>
      </c>
      <c r="G1317" s="863"/>
      <c r="H1317" s="745">
        <v>0.21</v>
      </c>
      <c r="I1317" s="747">
        <v>1</v>
      </c>
      <c r="J1317" s="312"/>
      <c r="K1317" s="680">
        <f t="shared" si="299"/>
        <v>0</v>
      </c>
      <c r="L1317" s="556">
        <f>IF(OR('1C TSspéc22'!$B$12="",'1C TSspéc22'!K$30=0),0,IF(AND('1C TSspéc22'!$B$12&lt;&gt;"",$K$2="Pôle",'1C TSspéc22'!$C$12="OUI"),(('1C TSspéc22'!K$22+'1C TSspéc22'!K$23+'1C TSspéc22'!K$24+'1C TSspéc22'!K$25+'1C TSspéc22'!K$29)/'1C TSspéc22'!K$17),IF(AND('1C TSspéc22'!$B$12&lt;&gt;"",$K$2="Pôle",'1C TSspéc22'!$C$12="NON"),(('1C TSspéc22'!K$22+'1C TSspéc22'!K$23+'1C TSspéc22'!K$24+'1C TSspéc22'!K$25+'1C TSspéc22'!K$29)/'1C TSspéc22'!K$30),IF(AND('1C TSspéc22'!$B$12&lt;&gt;"",$K$2&lt;&gt;"Pôle",'1C TSspéc22'!$C$12="OUI"),(('1C TSspéc22'!K$22+'1C TSspéc22'!K$23+'1C TSspéc22'!K$24+'1C TSspéc22'!K$25+'1C TSspéc22'!K$26+'1C TSspéc22'!K$27+'1C TSspéc22'!K$28+'1C TSspéc22'!K$29)/'1C TSspéc22'!K$17),IF(AND('1C TSspéc22'!$B$12&lt;&gt;"",$K$2&lt;&gt;"Pôle",'1C TSspéc22'!$C$12="NON"),(('1C TSspéc22'!K$22+'1C TSspéc22'!K$23+'1C TSspéc22'!K$24+'1C TSspéc22'!K$25+'1C TSspéc22'!K$26+'1C TSspéc22'!K$27+'1C TSspéc22'!K$28+'1C TSspéc22'!K$29)/'1C TSspéc22'!K$30))))))</f>
        <v>0</v>
      </c>
      <c r="M1317" s="556">
        <f>IF(OR('1C TSspéc22'!$B$12="",'1C TSspéc22'!K$30=0),0,IF(AND('1C TSspéc22'!$B$12&lt;&gt;"",$K$2="Pôle",'1C TSspéc22'!$C$12="OUI"),(('1C TSspéc22'!K$26+'1C TSspéc22'!K$27+'1C TSspéc22'!K$28)/'1C TSspéc22'!K$17),IF(AND('1C TSspéc22'!$B$12&lt;&gt;"",$K$2="Pôle",'1C TSspéc22'!$C$12="NON"),(('1C TSspéc22'!K$26+'1C TSspéc22'!K$27+'1C TSspéc22'!K$28)/'1C TSspéc22'!K$30),IF(AND('1C TSspéc22'!$B$12&lt;&gt;"",$K$2&lt;&gt;"Pôle"),0))))</f>
        <v>0</v>
      </c>
      <c r="N1317" s="557">
        <f>IF(AND('1C TSspéc22'!$B$12&lt;&gt;0,'1C TSspéc22'!$K$30&lt;&gt;0),L1317+M1317,0)</f>
        <v>0</v>
      </c>
      <c r="O1317" s="542" t="str">
        <f>IF(AND('1C TSspéc22'!$K$17&lt;&gt;0,'1C TSspéc22'!$C$12="OUI"),'1C TSspéc22'!$K$35/'1C TSspéc22'!$K$17,"")</f>
        <v/>
      </c>
      <c r="P1317" s="543" t="str">
        <f>IF(AND('1C TSspéc22'!$K$17&lt;&gt;0,'1C TSspéc22'!$C$12="OUI"),'1C TSspéc22'!$K$36/'1C TSspéc22'!$K$17,"")</f>
        <v/>
      </c>
      <c r="Q1317" s="543" t="str">
        <f>IF(AND('1C TSspéc22'!$K$17&lt;&gt;0,'1C TSspéc22'!$C$12="OUI"),'1C TSspéc22'!$K$37/'1C TSspéc22'!$K$17,"")</f>
        <v/>
      </c>
      <c r="R1317" s="543" t="str">
        <f>IF(AND('1C TSspéc22'!$K$17&lt;&gt;0,'1C TSspéc22'!$C$12="OUI"),'1C TSspéc22'!$K$38/'1C TSspéc22'!$K$17,"")</f>
        <v/>
      </c>
      <c r="S1317" s="543" t="str">
        <f>IF(AND('1C TSspéc22'!$K$17&lt;&gt;0,'1C TSspéc22'!$C$12="OUI"),'1C TSspéc22'!$K$39/'1C TSspéc22'!$K$17,"")</f>
        <v/>
      </c>
      <c r="T1317" s="543" t="str">
        <f>IF(AND('1C TSspéc22'!$K$17&lt;&gt;0,'1C TSspéc22'!$C$12="OUI"),'1C TSspéc22'!$K$40/'1C TSspéc22'!$K$17,"")</f>
        <v/>
      </c>
      <c r="U1317" s="543" t="str">
        <f>IF(AND('1C TSspéc22'!$K$17&lt;&gt;0,'1C TSspéc22'!$C$12="OUI"),'1C TSspéc22'!$K$41/'1C TSspéc22'!$K$17,"")</f>
        <v/>
      </c>
      <c r="V1317" s="543" t="str">
        <f>IF(AND('1C TSspéc22'!$K$17&lt;&gt;0,'1C TSspéc22'!$C$12="OUI"),'1C TSspéc22'!$K$42/'1C TSspéc22'!$K$17,"")</f>
        <v/>
      </c>
      <c r="W1317" s="543" t="str">
        <f>IF(AND('1C TSspéc22'!$K$17&lt;&gt;0,'1C TSspéc22'!$C$12="OUI"),'1C TSspéc22'!$K$43/'1C TSspéc22'!$K$17,"")</f>
        <v/>
      </c>
      <c r="X1317" s="543" t="str">
        <f>IF(AND('1C TSspéc22'!$K$17&lt;&gt;0,'1C TSspéc22'!$C$12="OUI"),'1C TSspéc22'!$K$44/'1C TSspéc22'!$K$17,"")</f>
        <v/>
      </c>
      <c r="Y1317" s="543" t="str">
        <f>IF(AND('1C TSspéc22'!$K$17&lt;&gt;0,'1C TSspéc22'!$C$12="OUI"),'1C TSspéc22'!$K$45/'1C TSspéc22'!$K$17,"")</f>
        <v/>
      </c>
      <c r="Z1317" s="543" t="str">
        <f>IF(AND('1C TSspéc22'!$K$17&lt;&gt;0,'1C TSspéc22'!$C$12="OUI"),'1C TSspéc22'!$K$46/'1C TSspéc22'!$K$17,"")</f>
        <v/>
      </c>
      <c r="AA1317" s="543" t="str">
        <f>IF(AND('1C TSspéc22'!$K$17&lt;&gt;0,'1C TSspéc22'!$C$12="OUI"),'1C TSspéc22'!$K$47/'1C TSspéc22'!$K$17,"")</f>
        <v/>
      </c>
      <c r="AB1317" s="543" t="str">
        <f>IF(AND('1C TSspéc22'!$K$17&lt;&gt;0,'1C TSspéc22'!$C$12="OUI"),'1C TSspéc22'!$K$48/'1C TSspéc22'!$K$17,"")</f>
        <v/>
      </c>
      <c r="AC1317" s="543" t="str">
        <f>IF(AND('1C TSspéc22'!$K$17&lt;&gt;0,'1C TSspéc22'!$C$12="OUI"),'1C TSspéc22'!$K$49/'1C TSspéc22'!$K$17,"")</f>
        <v/>
      </c>
      <c r="AD1317" s="543" t="str">
        <f>IF(AND('1C TSspéc22'!$K$17&lt;&gt;0,'1C TSspéc22'!$C$12="OUI"),'1C TSspéc22'!$K$50/'1C TSspéc22'!$K$17,"")</f>
        <v/>
      </c>
      <c r="AE1317" s="543" t="str">
        <f>IF(AND('1C TSspéc22'!$K$17&lt;&gt;0,'1C TSspéc22'!$C$12="OUI"),'1C TSspéc22'!$K$51/'1C TSspéc22'!$K$17,"")</f>
        <v/>
      </c>
      <c r="AF1317" s="543" t="str">
        <f>IF(AND('1C TSspéc22'!$K$17&lt;&gt;0,'1C TSspéc22'!$C$12="OUI"),'1C TSspéc22'!$K$52/'1C TSspéc22'!$K$17,"")</f>
        <v/>
      </c>
      <c r="AG1317" s="543" t="str">
        <f>IF(AND('1C TSspéc22'!$K$17&lt;&gt;0,'1C TSspéc22'!$C$12="OUI"),'1C TSspéc22'!$K$53/'1C TSspéc22'!$K$17,"")</f>
        <v/>
      </c>
      <c r="AH1317" s="543" t="str">
        <f>IF(AND('1C TSspéc22'!$K$17&lt;&gt;0,'1C TSspéc22'!$C$12="OUI"),'1C TSspéc22'!$K$54/'1C TSspéc22'!$K$17,"")</f>
        <v/>
      </c>
      <c r="AI1317" s="543" t="str">
        <f>IF(AND('1C TSspéc22'!$K$17&lt;&gt;0,'1C TSspéc22'!$C$12="OUI"),'1C TSspéc22'!$K$55/'1C TSspéc22'!$K$17,"")</f>
        <v/>
      </c>
      <c r="AJ1317" s="543" t="str">
        <f>IF(AND('1C TSspéc22'!$K$17&lt;&gt;0,'1C TSspéc22'!$C$12="OUI"),'1C TSspéc22'!$K$56/'1C TSspéc22'!$K$17,"")</f>
        <v/>
      </c>
      <c r="AK1317" s="543" t="str">
        <f>IF(AND('1C TSspéc22'!$K$17&lt;&gt;0,'1C TSspéc22'!$C$12="OUI"),'1C TSspéc22'!$K$57/'1C TSspéc22'!$K$17,"")</f>
        <v/>
      </c>
      <c r="AL1317" s="72">
        <f>IF(AND('1C TSspéc22'!$K$17&lt;&gt;0,'1C TSspéc22'!$C$12="OUI"),N1317+AK1317,N1317)</f>
        <v>0</v>
      </c>
      <c r="AM1317" s="417">
        <f t="shared" si="339"/>
        <v>0</v>
      </c>
      <c r="AN1317" s="417">
        <f t="shared" si="340"/>
        <v>0</v>
      </c>
      <c r="AO1317" s="418" t="str">
        <f>IF(AND('1C TSspéc22'!$K$17&lt;&gt;0,'1C TSspéc22'!$K$30&lt;&gt;0),AM1317+AN1317,"")</f>
        <v/>
      </c>
      <c r="AP1317" s="573" t="str">
        <f>IF(AND('1C TSspéc22'!$K$17&lt;&gt;0,'1C TSspéc22'!$K$30&lt;&gt;0),AM1317-AR1317,"")</f>
        <v/>
      </c>
      <c r="AQ1317" s="583">
        <f t="shared" si="341"/>
        <v>0</v>
      </c>
      <c r="AR1317" s="596"/>
      <c r="AS1317" s="102"/>
      <c r="AT1317" s="27" t="str">
        <f>IF(('1C TSspéc22'!K$17*FICHE!$C$14&lt;J1317),"Forfait limité à "&amp;FICHE!$C$14&amp;"€/jour","")</f>
        <v/>
      </c>
      <c r="AU1317" s="592"/>
      <c r="AV1317" s="824"/>
      <c r="AW1317" s="824"/>
      <c r="AX1317" s="824"/>
      <c r="AY1317" s="824"/>
      <c r="AZ1317" s="824"/>
      <c r="BA1317" s="767"/>
      <c r="BB1317" s="767"/>
      <c r="BC1317" s="767"/>
      <c r="BD1317" s="767"/>
      <c r="BE1317" s="767"/>
      <c r="BF1317" s="767"/>
      <c r="BG1317" s="767"/>
      <c r="BH1317" s="767"/>
      <c r="BI1317" s="767"/>
      <c r="BJ1317" s="767"/>
      <c r="BK1317" s="767"/>
      <c r="BL1317" s="767"/>
      <c r="BM1317" s="767"/>
      <c r="BN1317" s="767"/>
      <c r="BO1317" s="767"/>
      <c r="BP1317" s="767"/>
      <c r="BQ1317" s="767"/>
      <c r="BR1317" s="767"/>
      <c r="BS1317" s="767"/>
      <c r="BT1317" s="767"/>
      <c r="BU1317" s="767"/>
      <c r="BV1317" s="767"/>
      <c r="BW1317" s="767"/>
      <c r="BX1317" s="767"/>
      <c r="BY1317" s="767"/>
      <c r="BZ1317" s="767"/>
      <c r="CA1317" s="767"/>
      <c r="CB1317" s="767"/>
      <c r="CC1317" s="767"/>
      <c r="CD1317" s="767"/>
      <c r="CE1317" s="767"/>
      <c r="CF1317" s="767"/>
      <c r="CG1317" s="767"/>
      <c r="CH1317" s="767"/>
      <c r="CI1317" s="767"/>
      <c r="CJ1317" s="767"/>
      <c r="CK1317" s="767"/>
      <c r="CL1317" s="767"/>
      <c r="CM1317" s="767"/>
      <c r="CN1317" s="767"/>
      <c r="CO1317" s="767"/>
      <c r="CP1317" s="767"/>
      <c r="CQ1317" s="767"/>
      <c r="CR1317" s="767"/>
      <c r="CS1317" s="767"/>
      <c r="CT1317" s="767"/>
      <c r="CU1317" s="767"/>
      <c r="CV1317" s="767"/>
      <c r="CW1317" s="767"/>
      <c r="CX1317" s="767"/>
      <c r="CY1317" s="767"/>
      <c r="CZ1317" s="767"/>
      <c r="DA1317" s="767"/>
      <c r="DB1317" s="767"/>
      <c r="DC1317" s="767"/>
      <c r="DD1317" s="767"/>
      <c r="DE1317" s="767"/>
      <c r="DF1317" s="767"/>
      <c r="DG1317" s="767"/>
      <c r="DH1317" s="767"/>
      <c r="DI1317" s="767"/>
      <c r="DJ1317" s="767"/>
      <c r="DK1317" s="767"/>
      <c r="DL1317" s="767"/>
      <c r="DM1317" s="767"/>
      <c r="DN1317" s="767"/>
      <c r="DO1317" s="767"/>
      <c r="DP1317" s="767"/>
      <c r="DQ1317" s="767"/>
      <c r="DR1317" s="767"/>
      <c r="DS1317" s="767"/>
      <c r="DT1317" s="767"/>
      <c r="DU1317" s="767"/>
      <c r="DV1317" s="767"/>
      <c r="DW1317" s="767"/>
      <c r="DX1317" s="767"/>
      <c r="DY1317" s="767"/>
      <c r="DZ1317" s="767"/>
      <c r="EA1317" s="767"/>
      <c r="EB1317" s="767"/>
      <c r="EC1317" s="767"/>
      <c r="ED1317" s="767"/>
      <c r="EE1317" s="767"/>
      <c r="EF1317" s="767"/>
      <c r="EG1317" s="767"/>
      <c r="EH1317" s="767"/>
      <c r="EI1317" s="767"/>
      <c r="EJ1317" s="767"/>
      <c r="EK1317" s="767"/>
      <c r="EL1317" s="767"/>
      <c r="EM1317" s="767"/>
      <c r="EN1317" s="767"/>
      <c r="EO1317" s="767"/>
      <c r="EP1317" s="767"/>
      <c r="EQ1317" s="767"/>
      <c r="ER1317" s="767"/>
      <c r="ES1317" s="767"/>
      <c r="ET1317" s="767"/>
      <c r="EU1317" s="767"/>
      <c r="EV1317" s="767"/>
      <c r="EW1317" s="767"/>
      <c r="EX1317" s="767"/>
      <c r="EY1317" s="767"/>
      <c r="EZ1317" s="767"/>
      <c r="FA1317" s="767"/>
      <c r="FB1317" s="767"/>
      <c r="FC1317" s="767"/>
      <c r="FD1317" s="767"/>
      <c r="FE1317" s="767"/>
      <c r="FF1317" s="767"/>
      <c r="FG1317" s="767"/>
      <c r="FH1317" s="767"/>
      <c r="FI1317" s="767"/>
      <c r="FJ1317" s="767"/>
      <c r="FK1317" s="767"/>
      <c r="FL1317" s="767"/>
      <c r="FM1317" s="767"/>
      <c r="FN1317" s="767"/>
      <c r="FO1317" s="767"/>
      <c r="FP1317" s="767"/>
      <c r="FQ1317" s="767"/>
      <c r="FR1317" s="767"/>
      <c r="FS1317" s="767"/>
      <c r="FT1317" s="767"/>
      <c r="FU1317" s="767"/>
      <c r="FV1317" s="767"/>
      <c r="FW1317" s="767"/>
      <c r="FX1317" s="767"/>
      <c r="FY1317" s="767"/>
      <c r="FZ1317" s="767"/>
      <c r="GA1317" s="767"/>
      <c r="GB1317" s="767"/>
      <c r="GC1317" s="767"/>
      <c r="GD1317" s="767"/>
      <c r="GE1317" s="767"/>
      <c r="GF1317" s="767"/>
      <c r="GG1317" s="767"/>
      <c r="GH1317" s="767"/>
      <c r="GI1317" s="767"/>
      <c r="GJ1317" s="767"/>
      <c r="GK1317" s="767"/>
      <c r="GL1317" s="767"/>
      <c r="GM1317" s="767"/>
      <c r="GN1317" s="767"/>
      <c r="GO1317" s="767"/>
      <c r="GP1317" s="767"/>
      <c r="GQ1317" s="767"/>
      <c r="GR1317" s="767"/>
      <c r="GS1317" s="767"/>
      <c r="GT1317" s="767"/>
      <c r="GU1317" s="767"/>
      <c r="GV1317" s="767"/>
      <c r="GW1317" s="767"/>
      <c r="GX1317" s="767"/>
      <c r="GY1317" s="767"/>
      <c r="GZ1317" s="767"/>
      <c r="HA1317" s="767"/>
      <c r="HB1317" s="767"/>
      <c r="HC1317" s="767"/>
    </row>
    <row r="1318" spans="1:211" s="864" customFormat="1" ht="13.9" hidden="1" customHeight="1">
      <c r="A1318" s="307"/>
      <c r="B1318" s="351"/>
      <c r="C1318" s="971" t="str">
        <f>IF('1C TSspéc22'!L$17&lt;&gt;0,'1C TSspéc22'!$B$12,"")</f>
        <v/>
      </c>
      <c r="D1318" s="972"/>
      <c r="E1318" s="973"/>
      <c r="F1318" s="93">
        <f>IF(AND($C1318='1C TSspéc22'!$B$12,'1C TSspéc22'!$B$16="spécifiques",'1C TSspéc22'!$L$17&lt;&gt;""),'1C TSspéc22'!$L$21,"")</f>
        <v>0</v>
      </c>
      <c r="G1318" s="863"/>
      <c r="H1318" s="745">
        <v>0.21</v>
      </c>
      <c r="I1318" s="747">
        <v>1</v>
      </c>
      <c r="J1318" s="312"/>
      <c r="K1318" s="680">
        <f t="shared" si="299"/>
        <v>0</v>
      </c>
      <c r="L1318" s="556">
        <f>IF(OR('1C TSspéc22'!$B$12="",'1C TSspéc22'!L$30=0),0,IF(AND('1C TSspéc22'!$B$12&lt;&gt;"",$K$2="Pôle",'1C TSspéc22'!$C$12="OUI"),(('1C TSspéc22'!L$22+'1C TSspéc22'!L$23+'1C TSspéc22'!L$24+'1C TSspéc22'!L$25+'1C TSspéc22'!L$29)/'1C TSspéc22'!L$17),IF(AND('1C TSspéc22'!$B$12&lt;&gt;"",$K$2="Pôle",'1C TSspéc22'!$C$12="NON"),(('1C TSspéc22'!L$22+'1C TSspéc22'!L$23+'1C TSspéc22'!L$24+'1C TSspéc22'!L$25+'1C TSspéc22'!L$29)/'1C TSspéc22'!L$30),IF(AND('1C TSspéc22'!$B$12&lt;&gt;"",$K$2&lt;&gt;"Pôle",'1C TSspéc22'!$C$12="OUI"),(('1C TSspéc22'!L$22+'1C TSspéc22'!L$23+'1C TSspéc22'!L$24+'1C TSspéc22'!L$25+'1C TSspéc22'!L$26+'1C TSspéc22'!L$27+'1C TSspéc22'!L$28+'1C TSspéc22'!L$29)/'1C TSspéc22'!L$17),IF(AND('1C TSspéc22'!$B$12&lt;&gt;"",$K$2&lt;&gt;"Pôle",'1C TSspéc22'!$C$12="NON"),(('1C TSspéc22'!L$22+'1C TSspéc22'!L$23+'1C TSspéc22'!L$24+'1C TSspéc22'!L$25+'1C TSspéc22'!L$26+'1C TSspéc22'!L$27+'1C TSspéc22'!L$28+'1C TSspéc22'!L$29)/'1C TSspéc22'!L$30))))))</f>
        <v>0</v>
      </c>
      <c r="M1318" s="556">
        <f>IF(OR('1C TSspéc22'!$B$12="",'1C TSspéc22'!L$30=0),0,IF(AND('1C TSspéc22'!$B$12&lt;&gt;"",$K$2="Pôle",'1C TSspéc22'!$C$12="OUI"),(('1C TSspéc22'!L$26+'1C TSspéc22'!L$27+'1C TSspéc22'!L$28)/'1C TSspéc22'!L$17),IF(AND('1C TSspéc22'!$B$12&lt;&gt;"",$K$2="Pôle",'1C TSspéc22'!$C$12="NON"),(('1C TSspéc22'!L$26+'1C TSspéc22'!L$27+'1C TSspéc22'!L$28)/'1C TSspéc22'!L$30),IF(AND('1C TSspéc22'!$B$12&lt;&gt;"",$K$2&lt;&gt;"Pôle"),0))))</f>
        <v>0</v>
      </c>
      <c r="N1318" s="557">
        <f>IF(AND('1C TSspéc22'!$B$12&lt;&gt;0,'1C TSspéc22'!$L$30&lt;&gt;0),L1318+M1318,0)</f>
        <v>0</v>
      </c>
      <c r="O1318" s="542" t="str">
        <f>IF(AND('1C TSspéc22'!$L$17&lt;&gt;0,'1C TSspéc22'!$C$12="OUI"),'1C TSspéc22'!$L$35/'1C TSspéc22'!$L$17,"")</f>
        <v/>
      </c>
      <c r="P1318" s="543" t="str">
        <f>IF(AND('1C TSspéc22'!$L$17&lt;&gt;0,'1C TSspéc22'!$C$12="OUI"),'1C TSspéc22'!$L$36/'1C TSspéc22'!$L$17,"")</f>
        <v/>
      </c>
      <c r="Q1318" s="543" t="str">
        <f>IF(AND('1C TSspéc22'!$L$17&lt;&gt;0,'1C TSspéc22'!$C$12="OUI"),'1C TSspéc22'!$L$37/'1C TSspéc22'!$L$17,"")</f>
        <v/>
      </c>
      <c r="R1318" s="543" t="str">
        <f>IF(AND('1C TSspéc22'!$L$17&lt;&gt;0,'1C TSspéc22'!$C$12="OUI"),'1C TSspéc22'!$L$38/'1C TSspéc22'!$L$17,"")</f>
        <v/>
      </c>
      <c r="S1318" s="543" t="str">
        <f>IF(AND('1C TSspéc22'!$L$17&lt;&gt;0,'1C TSspéc22'!$C$12="OUI"),'1C TSspéc22'!$L$39/'1C TSspéc22'!$L$17,"")</f>
        <v/>
      </c>
      <c r="T1318" s="543" t="str">
        <f>IF(AND('1C TSspéc22'!$L$17&lt;&gt;0,'1C TSspéc22'!$C$12="OUI"),'1C TSspéc22'!$L$40/'1C TSspéc22'!$L$17,"")</f>
        <v/>
      </c>
      <c r="U1318" s="543" t="str">
        <f>IF(AND('1C TSspéc22'!$L$17&lt;&gt;0,'1C TSspéc22'!$C$12="OUI"),'1C TSspéc22'!$L$41/'1C TSspéc22'!$L$17,"")</f>
        <v/>
      </c>
      <c r="V1318" s="543" t="str">
        <f>IF(AND('1C TSspéc22'!$L$17&lt;&gt;0,'1C TSspéc22'!$C$12="OUI"),'1C TSspéc22'!$L$42/'1C TSspéc22'!$L$17,"")</f>
        <v/>
      </c>
      <c r="W1318" s="543" t="str">
        <f>IF(AND('1C TSspéc22'!$L$17&lt;&gt;0,'1C TSspéc22'!$C$12="OUI"),'1C TSspéc22'!$L$43/'1C TSspéc22'!$L$17,"")</f>
        <v/>
      </c>
      <c r="X1318" s="543" t="str">
        <f>IF(AND('1C TSspéc22'!$L$17&lt;&gt;0,'1C TSspéc22'!$C$12="OUI"),'1C TSspéc22'!$L$44/'1C TSspéc22'!$L$17,"")</f>
        <v/>
      </c>
      <c r="Y1318" s="543" t="str">
        <f>IF(AND('1C TSspéc22'!$L$17&lt;&gt;0,'1C TSspéc22'!$C$12="OUI"),'1C TSspéc22'!$L$45/'1C TSspéc22'!$L$17,"")</f>
        <v/>
      </c>
      <c r="Z1318" s="543" t="str">
        <f>IF(AND('1C TSspéc22'!$L$17&lt;&gt;0,'1C TSspéc22'!$C$12="OUI"),'1C TSspéc22'!$L$46/'1C TSspéc22'!$L$17,"")</f>
        <v/>
      </c>
      <c r="AA1318" s="543" t="str">
        <f>IF(AND('1C TSspéc22'!$L$17&lt;&gt;0,'1C TSspéc22'!$C$12="OUI"),'1C TSspéc22'!$L$47/'1C TSspéc22'!$L$17,"")</f>
        <v/>
      </c>
      <c r="AB1318" s="543" t="str">
        <f>IF(AND('1C TSspéc22'!$L$17&lt;&gt;0,'1C TSspéc22'!$C$12="OUI"),'1C TSspéc22'!$L$48/'1C TSspéc22'!$L$17,"")</f>
        <v/>
      </c>
      <c r="AC1318" s="543" t="str">
        <f>IF(AND('1C TSspéc22'!$L$17&lt;&gt;0,'1C TSspéc22'!$C$12="OUI"),'1C TSspéc22'!$L$49/'1C TSspéc22'!$L$17,"")</f>
        <v/>
      </c>
      <c r="AD1318" s="543" t="str">
        <f>IF(AND('1C TSspéc22'!$L$17&lt;&gt;0,'1C TSspéc22'!$C$12="OUI"),'1C TSspéc22'!$L$50/'1C TSspéc22'!$L$17,"")</f>
        <v/>
      </c>
      <c r="AE1318" s="543" t="str">
        <f>IF(AND('1C TSspéc22'!$L$17&lt;&gt;0,'1C TSspéc22'!$C$12="OUI"),'1C TSspéc22'!$L$51/'1C TSspéc22'!$L$17,"")</f>
        <v/>
      </c>
      <c r="AF1318" s="543" t="str">
        <f>IF(AND('1C TSspéc22'!$L$17&lt;&gt;0,'1C TSspéc22'!$C$12="OUI"),'1C TSspéc22'!$L$52/'1C TSspéc22'!$L$17,"")</f>
        <v/>
      </c>
      <c r="AG1318" s="543" t="str">
        <f>IF(AND('1C TSspéc22'!$L$17&lt;&gt;0,'1C TSspéc22'!$C$12="OUI"),'1C TSspéc22'!$L$53/'1C TSspéc22'!$L$17,"")</f>
        <v/>
      </c>
      <c r="AH1318" s="543" t="str">
        <f>IF(AND('1C TSspéc22'!$L$17&lt;&gt;0,'1C TSspéc22'!$C$12="OUI"),'1C TSspéc22'!$L$54/'1C TSspéc22'!$L$17,"")</f>
        <v/>
      </c>
      <c r="AI1318" s="543" t="str">
        <f>IF(AND('1C TSspéc22'!$L$17&lt;&gt;0,'1C TSspéc22'!$C$12="OUI"),'1C TSspéc22'!$L$55/'1C TSspéc22'!$L$17,"")</f>
        <v/>
      </c>
      <c r="AJ1318" s="543" t="str">
        <f>IF(AND('1C TSspéc22'!$L$17&lt;&gt;0,'1C TSspéc22'!$C$12="OUI"),'1C TSspéc22'!$L$56/'1C TSspéc22'!$L$17,"")</f>
        <v/>
      </c>
      <c r="AK1318" s="543" t="str">
        <f>IF(AND('1C TSspéc22'!$L$17&lt;&gt;0,'1C TSspéc22'!$C$12="OUI"),'1C TSspéc22'!$L$57/'1C TSspéc22'!$L$17,"")</f>
        <v/>
      </c>
      <c r="AL1318" s="72">
        <f>IF(AND('1C TSspéc22'!$L$17&lt;&gt;0,'1C TSspéc22'!$C$12="OUI"),N1318+AK1318,N1318)</f>
        <v>0</v>
      </c>
      <c r="AM1318" s="417">
        <f t="shared" si="339"/>
        <v>0</v>
      </c>
      <c r="AN1318" s="417">
        <f t="shared" si="340"/>
        <v>0</v>
      </c>
      <c r="AO1318" s="418" t="str">
        <f>IF(AND('1C TSspéc22'!$L$17&lt;&gt;0,'1C TSspéc22'!$L$30&lt;&gt;0),AM1318+AN1318,"")</f>
        <v/>
      </c>
      <c r="AP1318" s="573" t="str">
        <f>IF(AND('1C TSspéc22'!$L$17&lt;&gt;0,'1C TSspéc22'!$L$30&lt;&gt;0),AM1318-AR1318,"")</f>
        <v/>
      </c>
      <c r="AQ1318" s="583">
        <f t="shared" si="341"/>
        <v>0</v>
      </c>
      <c r="AR1318" s="596"/>
      <c r="AS1318" s="102"/>
      <c r="AT1318" s="27" t="str">
        <f>IF(('1C TSspéc22'!L$17*FICHE!$C$14&lt;J1318),"Forfait limité à "&amp;FICHE!$C$14&amp;"€/jour","")</f>
        <v/>
      </c>
      <c r="AU1318" s="592"/>
      <c r="AV1318" s="824"/>
      <c r="AW1318" s="824"/>
      <c r="AX1318" s="824"/>
      <c r="AY1318" s="824"/>
      <c r="AZ1318" s="824"/>
      <c r="BA1318" s="767"/>
      <c r="BB1318" s="767"/>
      <c r="BC1318" s="767"/>
      <c r="BD1318" s="767"/>
      <c r="BE1318" s="767"/>
      <c r="BF1318" s="767"/>
      <c r="BG1318" s="767"/>
      <c r="BH1318" s="767"/>
      <c r="BI1318" s="767"/>
      <c r="BJ1318" s="767"/>
      <c r="BK1318" s="767"/>
      <c r="BL1318" s="767"/>
      <c r="BM1318" s="767"/>
      <c r="BN1318" s="767"/>
      <c r="BO1318" s="767"/>
      <c r="BP1318" s="767"/>
      <c r="BQ1318" s="767"/>
      <c r="BR1318" s="767"/>
      <c r="BS1318" s="767"/>
      <c r="BT1318" s="767"/>
      <c r="BU1318" s="767"/>
      <c r="BV1318" s="767"/>
      <c r="BW1318" s="767"/>
      <c r="BX1318" s="767"/>
      <c r="BY1318" s="767"/>
      <c r="BZ1318" s="767"/>
      <c r="CA1318" s="767"/>
      <c r="CB1318" s="767"/>
      <c r="CC1318" s="767"/>
      <c r="CD1318" s="767"/>
      <c r="CE1318" s="767"/>
      <c r="CF1318" s="767"/>
      <c r="CG1318" s="767"/>
      <c r="CH1318" s="767"/>
      <c r="CI1318" s="767"/>
      <c r="CJ1318" s="767"/>
      <c r="CK1318" s="767"/>
      <c r="CL1318" s="767"/>
      <c r="CM1318" s="767"/>
      <c r="CN1318" s="767"/>
      <c r="CO1318" s="767"/>
      <c r="CP1318" s="767"/>
      <c r="CQ1318" s="767"/>
      <c r="CR1318" s="767"/>
      <c r="CS1318" s="767"/>
      <c r="CT1318" s="767"/>
      <c r="CU1318" s="767"/>
      <c r="CV1318" s="767"/>
      <c r="CW1318" s="767"/>
      <c r="CX1318" s="767"/>
      <c r="CY1318" s="767"/>
      <c r="CZ1318" s="767"/>
      <c r="DA1318" s="767"/>
      <c r="DB1318" s="767"/>
      <c r="DC1318" s="767"/>
      <c r="DD1318" s="767"/>
      <c r="DE1318" s="767"/>
      <c r="DF1318" s="767"/>
      <c r="DG1318" s="767"/>
      <c r="DH1318" s="767"/>
      <c r="DI1318" s="767"/>
      <c r="DJ1318" s="767"/>
      <c r="DK1318" s="767"/>
      <c r="DL1318" s="767"/>
      <c r="DM1318" s="767"/>
      <c r="DN1318" s="767"/>
      <c r="DO1318" s="767"/>
      <c r="DP1318" s="767"/>
      <c r="DQ1318" s="767"/>
      <c r="DR1318" s="767"/>
      <c r="DS1318" s="767"/>
      <c r="DT1318" s="767"/>
      <c r="DU1318" s="767"/>
      <c r="DV1318" s="767"/>
      <c r="DW1318" s="767"/>
      <c r="DX1318" s="767"/>
      <c r="DY1318" s="767"/>
      <c r="DZ1318" s="767"/>
      <c r="EA1318" s="767"/>
      <c r="EB1318" s="767"/>
      <c r="EC1318" s="767"/>
      <c r="ED1318" s="767"/>
      <c r="EE1318" s="767"/>
      <c r="EF1318" s="767"/>
      <c r="EG1318" s="767"/>
      <c r="EH1318" s="767"/>
      <c r="EI1318" s="767"/>
      <c r="EJ1318" s="767"/>
      <c r="EK1318" s="767"/>
      <c r="EL1318" s="767"/>
      <c r="EM1318" s="767"/>
      <c r="EN1318" s="767"/>
      <c r="EO1318" s="767"/>
      <c r="EP1318" s="767"/>
      <c r="EQ1318" s="767"/>
      <c r="ER1318" s="767"/>
      <c r="ES1318" s="767"/>
      <c r="ET1318" s="767"/>
      <c r="EU1318" s="767"/>
      <c r="EV1318" s="767"/>
      <c r="EW1318" s="767"/>
      <c r="EX1318" s="767"/>
      <c r="EY1318" s="767"/>
      <c r="EZ1318" s="767"/>
      <c r="FA1318" s="767"/>
      <c r="FB1318" s="767"/>
      <c r="FC1318" s="767"/>
      <c r="FD1318" s="767"/>
      <c r="FE1318" s="767"/>
      <c r="FF1318" s="767"/>
      <c r="FG1318" s="767"/>
      <c r="FH1318" s="767"/>
      <c r="FI1318" s="767"/>
      <c r="FJ1318" s="767"/>
      <c r="FK1318" s="767"/>
      <c r="FL1318" s="767"/>
      <c r="FM1318" s="767"/>
      <c r="FN1318" s="767"/>
      <c r="FO1318" s="767"/>
      <c r="FP1318" s="767"/>
      <c r="FQ1318" s="767"/>
      <c r="FR1318" s="767"/>
      <c r="FS1318" s="767"/>
      <c r="FT1318" s="767"/>
      <c r="FU1318" s="767"/>
      <c r="FV1318" s="767"/>
      <c r="FW1318" s="767"/>
      <c r="FX1318" s="767"/>
      <c r="FY1318" s="767"/>
      <c r="FZ1318" s="767"/>
      <c r="GA1318" s="767"/>
      <c r="GB1318" s="767"/>
      <c r="GC1318" s="767"/>
      <c r="GD1318" s="767"/>
      <c r="GE1318" s="767"/>
      <c r="GF1318" s="767"/>
      <c r="GG1318" s="767"/>
      <c r="GH1318" s="767"/>
      <c r="GI1318" s="767"/>
      <c r="GJ1318" s="767"/>
      <c r="GK1318" s="767"/>
      <c r="GL1318" s="767"/>
      <c r="GM1318" s="767"/>
      <c r="GN1318" s="767"/>
      <c r="GO1318" s="767"/>
      <c r="GP1318" s="767"/>
      <c r="GQ1318" s="767"/>
      <c r="GR1318" s="767"/>
      <c r="GS1318" s="767"/>
      <c r="GT1318" s="767"/>
      <c r="GU1318" s="767"/>
      <c r="GV1318" s="767"/>
      <c r="GW1318" s="767"/>
      <c r="GX1318" s="767"/>
      <c r="GY1318" s="767"/>
      <c r="GZ1318" s="767"/>
      <c r="HA1318" s="767"/>
      <c r="HB1318" s="767"/>
      <c r="HC1318" s="767"/>
    </row>
    <row r="1319" spans="1:211" s="864" customFormat="1" ht="13.9" hidden="1" customHeight="1">
      <c r="A1319" s="307"/>
      <c r="B1319" s="351"/>
      <c r="C1319" s="971" t="str">
        <f>IF('1C TSspéc22'!M$17&lt;&gt;0,'1C TSspéc22'!$B$12,"")</f>
        <v/>
      </c>
      <c r="D1319" s="972"/>
      <c r="E1319" s="973"/>
      <c r="F1319" s="93">
        <f>IF(AND($C1319='1C TSspéc22'!$B$12,'1C TSspéc22'!$B$16="spécifiques",'1C TSspéc22'!$M$17&lt;&gt;""),'1C TSspéc22'!$M$21,"")</f>
        <v>0</v>
      </c>
      <c r="G1319" s="863"/>
      <c r="H1319" s="745">
        <v>0.21</v>
      </c>
      <c r="I1319" s="747">
        <v>1</v>
      </c>
      <c r="J1319" s="312"/>
      <c r="K1319" s="680">
        <f t="shared" si="299"/>
        <v>0</v>
      </c>
      <c r="L1319" s="556">
        <f>IF(OR('1C TSspéc22'!$B$12="",'1C TSspéc22'!M$30=0),0,IF(AND('1C TSspéc22'!$B$12&lt;&gt;"",$K$2="Pôle",'1C TSspéc22'!$C$12="OUI"),(('1C TSspéc22'!M$22+'1C TSspéc22'!M$23+'1C TSspéc22'!M$24+'1C TSspéc22'!M$25+'1C TSspéc22'!M$29)/'1C TSspéc22'!M$17),IF(AND('1C TSspéc22'!$B$12&lt;&gt;"",$K$2="Pôle",'1C TSspéc22'!$C$12="NON"),(('1C TSspéc22'!M$22+'1C TSspéc22'!M$23+'1C TSspéc22'!M$24+'1C TSspéc22'!M$25+'1C TSspéc22'!M$29)/'1C TSspéc22'!M$30),IF(AND('1C TSspéc22'!$B$12&lt;&gt;"",$K$2&lt;&gt;"Pôle",'1C TSspéc22'!$C$12="OUI"),(('1C TSspéc22'!M$22+'1C TSspéc22'!M$23+'1C TSspéc22'!M$24+'1C TSspéc22'!M$25+'1C TSspéc22'!M$26+'1C TSspéc22'!M$27+'1C TSspéc22'!M$28+'1C TSspéc22'!M$29)/'1C TSspéc22'!M$17),IF(AND('1C TSspéc22'!$B$12&lt;&gt;"",$K$2&lt;&gt;"Pôle",'1C TSspéc22'!$C$12="NON"),(('1C TSspéc22'!M$22+'1C TSspéc22'!M$23+'1C TSspéc22'!M$24+'1C TSspéc22'!M$25+'1C TSspéc22'!M$26+'1C TSspéc22'!M$27+'1C TSspéc22'!M$28+'1C TSspéc22'!M$29)/'1C TSspéc22'!M$30))))))</f>
        <v>0</v>
      </c>
      <c r="M1319" s="556">
        <f>IF(OR('1C TSspéc22'!$B$12="",'1C TSspéc22'!M$30=0),0,IF(AND('1C TSspéc22'!$B$12&lt;&gt;"",$K$2="Pôle",'1C TSspéc22'!$C$12="OUI"),(('1C TSspéc22'!M$26+'1C TSspéc22'!M$27+'1C TSspéc22'!M$28)/'1C TSspéc22'!M$17),IF(AND('1C TSspéc22'!$B$12&lt;&gt;"",$K$2="Pôle",'1C TSspéc22'!$C$12="NON"),(('1C TSspéc22'!M$26+'1C TSspéc22'!M$27+'1C TSspéc22'!M$28)/'1C TSspéc22'!M$30),IF(AND('1C TSspéc22'!$B$12&lt;&gt;"",$K$2&lt;&gt;"Pôle"),0))))</f>
        <v>0</v>
      </c>
      <c r="N1319" s="557">
        <f>IF(AND('1C TSspéc22'!$B$12&lt;&gt;0,'1C TSspéc22'!$M$30&lt;&gt;0),L1319+M1319,0)</f>
        <v>0</v>
      </c>
      <c r="O1319" s="542" t="str">
        <f>IF(AND('1C TSspéc22'!$M$17&lt;&gt;0,'1C TSspéc22'!$C$12="OUI"),'1C TSspéc22'!$M$35/'1C TSspéc22'!$M$17,"")</f>
        <v/>
      </c>
      <c r="P1319" s="543" t="str">
        <f>IF(AND('1C TSspéc22'!$M$17&lt;&gt;0,'1C TSspéc22'!$C$12="OUI"),'1C TSspéc22'!$M$36/'1C TSspéc22'!$M$17,"")</f>
        <v/>
      </c>
      <c r="Q1319" s="543" t="str">
        <f>IF(AND('1C TSspéc22'!$M$17&lt;&gt;0,'1C TSspéc22'!$C$12="OUI"),'1C TSspéc22'!$M$37/'1C TSspéc22'!$M$17,"")</f>
        <v/>
      </c>
      <c r="R1319" s="543" t="str">
        <f>IF(AND('1C TSspéc22'!$M$17&lt;&gt;0,'1C TSspéc22'!$C$12="OUI"),'1C TSspéc22'!$M$38/'1C TSspéc22'!$M$17,"")</f>
        <v/>
      </c>
      <c r="S1319" s="543" t="str">
        <f>IF(AND('1C TSspéc22'!$M$17&lt;&gt;0,'1C TSspéc22'!$C$12="OUI"),'1C TSspéc22'!$M$39/'1C TSspéc22'!$M$17,"")</f>
        <v/>
      </c>
      <c r="T1319" s="543" t="str">
        <f>IF(AND('1C TSspéc22'!$M$17&lt;&gt;0,'1C TSspéc22'!$C$12="OUI"),'1C TSspéc22'!$M$40/'1C TSspéc22'!$M$17,"")</f>
        <v/>
      </c>
      <c r="U1319" s="543" t="str">
        <f>IF(AND('1C TSspéc22'!$M$17&lt;&gt;0,'1C TSspéc22'!$C$12="OUI"),'1C TSspéc22'!$M$41/'1C TSspéc22'!$M$17,"")</f>
        <v/>
      </c>
      <c r="V1319" s="543" t="str">
        <f>IF(AND('1C TSspéc22'!$M$17&lt;&gt;0,'1C TSspéc22'!$C$12="OUI"),'1C TSspéc22'!$M$42/'1C TSspéc22'!$M$17,"")</f>
        <v/>
      </c>
      <c r="W1319" s="543" t="str">
        <f>IF(AND('1C TSspéc22'!$M$17&lt;&gt;0,'1C TSspéc22'!$C$12="OUI"),'1C TSspéc22'!$M$43/'1C TSspéc22'!$M$17,"")</f>
        <v/>
      </c>
      <c r="X1319" s="543" t="str">
        <f>IF(AND('1C TSspéc22'!$M$17&lt;&gt;0,'1C TSspéc22'!$C$12="OUI"),'1C TSspéc22'!$M$44/'1C TSspéc22'!$M$17,"")</f>
        <v/>
      </c>
      <c r="Y1319" s="543" t="str">
        <f>IF(AND('1C TSspéc22'!$M$17&lt;&gt;0,'1C TSspéc22'!$C$12="OUI"),'1C TSspéc22'!$M$45/'1C TSspéc22'!$M$17,"")</f>
        <v/>
      </c>
      <c r="Z1319" s="543" t="str">
        <f>IF(AND('1C TSspéc22'!$M$17&lt;&gt;0,'1C TSspéc22'!$C$12="OUI"),'1C TSspéc22'!$M$46/'1C TSspéc22'!$M$17,"")</f>
        <v/>
      </c>
      <c r="AA1319" s="543" t="str">
        <f>IF(AND('1C TSspéc22'!$M$17&lt;&gt;0,'1C TSspéc22'!$C$12="OUI"),'1C TSspéc22'!$M$47/'1C TSspéc22'!$M$17,"")</f>
        <v/>
      </c>
      <c r="AB1319" s="543" t="str">
        <f>IF(AND('1C TSspéc22'!$M$17&lt;&gt;0,'1C TSspéc22'!$C$12="OUI"),'1C TSspéc22'!$M$48/'1C TSspéc22'!$M$17,"")</f>
        <v/>
      </c>
      <c r="AC1319" s="543" t="str">
        <f>IF(AND('1C TSspéc22'!$M$17&lt;&gt;0,'1C TSspéc22'!$C$12="OUI"),'1C TSspéc22'!$M$49/'1C TSspéc22'!$M$17,"")</f>
        <v/>
      </c>
      <c r="AD1319" s="543" t="str">
        <f>IF(AND('1C TSspéc22'!$M$17&lt;&gt;0,'1C TSspéc22'!$C$12="OUI"),'1C TSspéc22'!$M$50/'1C TSspéc22'!$M$17,"")</f>
        <v/>
      </c>
      <c r="AE1319" s="543" t="str">
        <f>IF(AND('1C TSspéc22'!$M$17&lt;&gt;0,'1C TSspéc22'!$C$12="OUI"),'1C TSspéc22'!$M$51/'1C TSspéc22'!$M$17,"")</f>
        <v/>
      </c>
      <c r="AF1319" s="543" t="str">
        <f>IF(AND('1C TSspéc22'!$M$17&lt;&gt;0,'1C TSspéc22'!$C$12="OUI"),'1C TSspéc22'!$M$52/'1C TSspéc22'!$M$17,"")</f>
        <v/>
      </c>
      <c r="AG1319" s="543" t="str">
        <f>IF(AND('1C TSspéc22'!$M$17&lt;&gt;0,'1C TSspéc22'!$C$12="OUI"),'1C TSspéc22'!$M$53/'1C TSspéc22'!$M$17,"")</f>
        <v/>
      </c>
      <c r="AH1319" s="543" t="str">
        <f>IF(AND('1C TSspéc22'!$M$17&lt;&gt;0,'1C TSspéc22'!$C$12="OUI"),'1C TSspéc22'!$M$54/'1C TSspéc22'!$M$17,"")</f>
        <v/>
      </c>
      <c r="AI1319" s="543" t="str">
        <f>IF(AND('1C TSspéc22'!$M$17&lt;&gt;0,'1C TSspéc22'!$C$12="OUI"),'1C TSspéc22'!$M$55/'1C TSspéc22'!$M$17,"")</f>
        <v/>
      </c>
      <c r="AJ1319" s="543" t="str">
        <f>IF(AND('1C TSspéc22'!$M$17&lt;&gt;0,'1C TSspéc22'!$C$12="OUI"),'1C TSspéc22'!$M$56/'1C TSspéc22'!$M$17,"")</f>
        <v/>
      </c>
      <c r="AK1319" s="543" t="str">
        <f>IF(AND('1C TSspéc22'!$M$17&lt;&gt;0,'1C TSspéc22'!$C$12="OUI"),'1C TSspéc22'!$M$57/'1C TSspéc22'!$M$17,"")</f>
        <v/>
      </c>
      <c r="AL1319" s="72">
        <f>IF(AND('1C TSspéc22'!$M$17&lt;&gt;0,'1C TSspéc22'!$C$12="OUI"),N1319+AK1319,N1319)</f>
        <v>0</v>
      </c>
      <c r="AM1319" s="417">
        <f t="shared" si="339"/>
        <v>0</v>
      </c>
      <c r="AN1319" s="417">
        <f t="shared" si="340"/>
        <v>0</v>
      </c>
      <c r="AO1319" s="418" t="str">
        <f>IF(AND('1C TSspéc22'!$M$17&lt;&gt;0,'1C TSspéc22'!$M$30&lt;&gt;0),AM1319+AN1319,"")</f>
        <v/>
      </c>
      <c r="AP1319" s="573" t="str">
        <f>IF(AND('1C TSspéc22'!$M$17&lt;&gt;0,'1C TSspéc22'!$M$30&lt;&gt;0),AM1319-AR1319,"")</f>
        <v/>
      </c>
      <c r="AQ1319" s="583">
        <f t="shared" si="341"/>
        <v>0</v>
      </c>
      <c r="AR1319" s="596"/>
      <c r="AS1319" s="102"/>
      <c r="AT1319" s="27" t="str">
        <f>IF(('1C TSspéc22'!M$17*FICHE!$C$14&lt;J1319),"Forfait limité à "&amp;FICHE!$C$14&amp;"€/jour","")</f>
        <v/>
      </c>
      <c r="AU1319" s="592"/>
      <c r="AV1319" s="824"/>
      <c r="AW1319" s="824"/>
      <c r="AX1319" s="824"/>
      <c r="AY1319" s="824"/>
      <c r="AZ1319" s="824"/>
      <c r="BA1319" s="767"/>
      <c r="BB1319" s="767"/>
      <c r="BC1319" s="767"/>
      <c r="BD1319" s="767"/>
      <c r="BE1319" s="767"/>
      <c r="BF1319" s="767"/>
      <c r="BG1319" s="767"/>
      <c r="BH1319" s="767"/>
      <c r="BI1319" s="767"/>
      <c r="BJ1319" s="767"/>
      <c r="BK1319" s="767"/>
      <c r="BL1319" s="767"/>
      <c r="BM1319" s="767"/>
      <c r="BN1319" s="767"/>
      <c r="BO1319" s="767"/>
      <c r="BP1319" s="767"/>
      <c r="BQ1319" s="767"/>
      <c r="BR1319" s="767"/>
      <c r="BS1319" s="767"/>
      <c r="BT1319" s="767"/>
      <c r="BU1319" s="767"/>
      <c r="BV1319" s="767"/>
      <c r="BW1319" s="767"/>
      <c r="BX1319" s="767"/>
      <c r="BY1319" s="767"/>
      <c r="BZ1319" s="767"/>
      <c r="CA1319" s="767"/>
      <c r="CB1319" s="767"/>
      <c r="CC1319" s="767"/>
      <c r="CD1319" s="767"/>
      <c r="CE1319" s="767"/>
      <c r="CF1319" s="767"/>
      <c r="CG1319" s="767"/>
      <c r="CH1319" s="767"/>
      <c r="CI1319" s="767"/>
      <c r="CJ1319" s="767"/>
      <c r="CK1319" s="767"/>
      <c r="CL1319" s="767"/>
      <c r="CM1319" s="767"/>
      <c r="CN1319" s="767"/>
      <c r="CO1319" s="767"/>
      <c r="CP1319" s="767"/>
      <c r="CQ1319" s="767"/>
      <c r="CR1319" s="767"/>
      <c r="CS1319" s="767"/>
      <c r="CT1319" s="767"/>
      <c r="CU1319" s="767"/>
      <c r="CV1319" s="767"/>
      <c r="CW1319" s="767"/>
      <c r="CX1319" s="767"/>
      <c r="CY1319" s="767"/>
      <c r="CZ1319" s="767"/>
      <c r="DA1319" s="767"/>
      <c r="DB1319" s="767"/>
      <c r="DC1319" s="767"/>
      <c r="DD1319" s="767"/>
      <c r="DE1319" s="767"/>
      <c r="DF1319" s="767"/>
      <c r="DG1319" s="767"/>
      <c r="DH1319" s="767"/>
      <c r="DI1319" s="767"/>
      <c r="DJ1319" s="767"/>
      <c r="DK1319" s="767"/>
      <c r="DL1319" s="767"/>
      <c r="DM1319" s="767"/>
      <c r="DN1319" s="767"/>
      <c r="DO1319" s="767"/>
      <c r="DP1319" s="767"/>
      <c r="DQ1319" s="767"/>
      <c r="DR1319" s="767"/>
      <c r="DS1319" s="767"/>
      <c r="DT1319" s="767"/>
      <c r="DU1319" s="767"/>
      <c r="DV1319" s="767"/>
      <c r="DW1319" s="767"/>
      <c r="DX1319" s="767"/>
      <c r="DY1319" s="767"/>
      <c r="DZ1319" s="767"/>
      <c r="EA1319" s="767"/>
      <c r="EB1319" s="767"/>
      <c r="EC1319" s="767"/>
      <c r="ED1319" s="767"/>
      <c r="EE1319" s="767"/>
      <c r="EF1319" s="767"/>
      <c r="EG1319" s="767"/>
      <c r="EH1319" s="767"/>
      <c r="EI1319" s="767"/>
      <c r="EJ1319" s="767"/>
      <c r="EK1319" s="767"/>
      <c r="EL1319" s="767"/>
      <c r="EM1319" s="767"/>
      <c r="EN1319" s="767"/>
      <c r="EO1319" s="767"/>
      <c r="EP1319" s="767"/>
      <c r="EQ1319" s="767"/>
      <c r="ER1319" s="767"/>
      <c r="ES1319" s="767"/>
      <c r="ET1319" s="767"/>
      <c r="EU1319" s="767"/>
      <c r="EV1319" s="767"/>
      <c r="EW1319" s="767"/>
      <c r="EX1319" s="767"/>
      <c r="EY1319" s="767"/>
      <c r="EZ1319" s="767"/>
      <c r="FA1319" s="767"/>
      <c r="FB1319" s="767"/>
      <c r="FC1319" s="767"/>
      <c r="FD1319" s="767"/>
      <c r="FE1319" s="767"/>
      <c r="FF1319" s="767"/>
      <c r="FG1319" s="767"/>
      <c r="FH1319" s="767"/>
      <c r="FI1319" s="767"/>
      <c r="FJ1319" s="767"/>
      <c r="FK1319" s="767"/>
      <c r="FL1319" s="767"/>
      <c r="FM1319" s="767"/>
      <c r="FN1319" s="767"/>
      <c r="FO1319" s="767"/>
      <c r="FP1319" s="767"/>
      <c r="FQ1319" s="767"/>
      <c r="FR1319" s="767"/>
      <c r="FS1319" s="767"/>
      <c r="FT1319" s="767"/>
      <c r="FU1319" s="767"/>
      <c r="FV1319" s="767"/>
      <c r="FW1319" s="767"/>
      <c r="FX1319" s="767"/>
      <c r="FY1319" s="767"/>
      <c r="FZ1319" s="767"/>
      <c r="GA1319" s="767"/>
      <c r="GB1319" s="767"/>
      <c r="GC1319" s="767"/>
      <c r="GD1319" s="767"/>
      <c r="GE1319" s="767"/>
      <c r="GF1319" s="767"/>
      <c r="GG1319" s="767"/>
      <c r="GH1319" s="767"/>
      <c r="GI1319" s="767"/>
      <c r="GJ1319" s="767"/>
      <c r="GK1319" s="767"/>
      <c r="GL1319" s="767"/>
      <c r="GM1319" s="767"/>
      <c r="GN1319" s="767"/>
      <c r="GO1319" s="767"/>
      <c r="GP1319" s="767"/>
      <c r="GQ1319" s="767"/>
      <c r="GR1319" s="767"/>
      <c r="GS1319" s="767"/>
      <c r="GT1319" s="767"/>
      <c r="GU1319" s="767"/>
      <c r="GV1319" s="767"/>
      <c r="GW1319" s="767"/>
      <c r="GX1319" s="767"/>
      <c r="GY1319" s="767"/>
      <c r="GZ1319" s="767"/>
      <c r="HA1319" s="767"/>
      <c r="HB1319" s="767"/>
      <c r="HC1319" s="767"/>
    </row>
    <row r="1320" spans="1:211" s="864" customFormat="1" ht="13.9" hidden="1" customHeight="1">
      <c r="A1320" s="307"/>
      <c r="B1320" s="351"/>
      <c r="C1320" s="971" t="str">
        <f>IF('1C TSspéc22'!N$17&lt;&gt;0,'1C TSspéc22'!$B$12,"")</f>
        <v/>
      </c>
      <c r="D1320" s="972"/>
      <c r="E1320" s="973"/>
      <c r="F1320" s="93">
        <f>IF(AND($C1320='1C TSspéc22'!$B$12,'1C TSspéc22'!$B$16="spécifiques",'1C TSspéc22'!$N$17&lt;&gt;""),'1C TSspéc22'!$N$21,"")</f>
        <v>0</v>
      </c>
      <c r="G1320" s="842"/>
      <c r="H1320" s="745">
        <v>0.21</v>
      </c>
      <c r="I1320" s="747">
        <v>1</v>
      </c>
      <c r="J1320" s="312"/>
      <c r="K1320" s="680">
        <f t="shared" si="299"/>
        <v>0</v>
      </c>
      <c r="L1320" s="556">
        <f>IF(OR('1C TSspéc22'!$B$12="",'1C TSspéc22'!N$30=0),0,IF(AND('1C TSspéc22'!$B$12&lt;&gt;"",$K$2="Pôle",'1C TSspéc22'!$C$12="OUI"),(('1C TSspéc22'!N$22+'1C TSspéc22'!N$23+'1C TSspéc22'!N$24+'1C TSspéc22'!N$25+'1C TSspéc22'!N$29)/'1C TSspéc22'!N$17),IF(AND('1C TSspéc22'!$B$12&lt;&gt;"",$K$2="Pôle",'1C TSspéc22'!$C$12="NON"),(('1C TSspéc22'!N$22+'1C TSspéc22'!N$23+'1C TSspéc22'!N$24+'1C TSspéc22'!N$25+'1C TSspéc22'!N$29)/'1C TSspéc22'!N$30),IF(AND('1C TSspéc22'!$B$12&lt;&gt;"",$K$2&lt;&gt;"Pôle",'1C TSspéc22'!$C$12="OUI"),(('1C TSspéc22'!N$22+'1C TSspéc22'!N$23+'1C TSspéc22'!N$24+'1C TSspéc22'!N$25+'1C TSspéc22'!N$26+'1C TSspéc22'!N$27+'1C TSspéc22'!N$28+'1C TSspéc22'!N$29)/'1C TSspéc22'!N$17),IF(AND('1C TSspéc22'!$B$12&lt;&gt;"",$K$2&lt;&gt;"Pôle",'1C TSspéc22'!$C$12="NON"),(('1C TSspéc22'!N$22+'1C TSspéc22'!N$23+'1C TSspéc22'!N$24+'1C TSspéc22'!N$25+'1C TSspéc22'!N$26+'1C TSspéc22'!N$27+'1C TSspéc22'!N$28+'1C TSspéc22'!N$29)/'1C TSspéc22'!N$30))))))</f>
        <v>0</v>
      </c>
      <c r="M1320" s="556">
        <f>IF(OR('1C TSspéc22'!$B$12="",'1C TSspéc22'!N$30=0),0,IF(AND('1C TSspéc22'!$B$12&lt;&gt;"",$K$2="Pôle",'1C TSspéc22'!$C$12="OUI"),(('1C TSspéc22'!N$26+'1C TSspéc22'!N$27+'1C TSspéc22'!N$28)/'1C TSspéc22'!N$17),IF(AND('1C TSspéc22'!$B$12&lt;&gt;"",$K$2="Pôle",'1C TSspéc22'!$C$12="NON"),(('1C TSspéc22'!N$26+'1C TSspéc22'!N$27+'1C TSspéc22'!N$28)/'1C TSspéc22'!N$30),IF(AND('1C TSspéc22'!$B$12&lt;&gt;"",$K$2&lt;&gt;"Pôle"),0))))</f>
        <v>0</v>
      </c>
      <c r="N1320" s="557">
        <f>IF(AND('1C TSspéc22'!$B$12&lt;&gt;0,'1C TSspéc22'!$N$30&lt;&gt;0),L1320+M1320,0)</f>
        <v>0</v>
      </c>
      <c r="O1320" s="893" t="str">
        <f>IF(AND('1C TSspéc22'!$N$17&lt;&gt;0,'1C TSspéc22'!$C$12="OUI"),'1C TSspéc22'!$N$35/'1C TSspéc22'!$N$17,"")</f>
        <v/>
      </c>
      <c r="P1320" s="543" t="str">
        <f>IF(AND('1C TSspéc22'!$N$17&lt;&gt;0,'1C TSspéc22'!$C$12="OUI"),'1C TSspéc22'!$N$36/'1C TSspéc22'!$N$17,"")</f>
        <v/>
      </c>
      <c r="Q1320" s="543" t="str">
        <f>IF(AND('1C TSspéc22'!$N$17&lt;&gt;0,'1C TSspéc22'!$C$12="OUI"),'1C TSspéc22'!$N$37/'1C TSspéc22'!$N$17,"")</f>
        <v/>
      </c>
      <c r="R1320" s="543" t="str">
        <f>IF(AND('1C TSspéc22'!$N$17&lt;&gt;0,'1C TSspéc22'!$C$12="OUI"),'1C TSspéc22'!$N$38/'1C TSspéc22'!$N$17,"")</f>
        <v/>
      </c>
      <c r="S1320" s="543" t="str">
        <f>IF(AND('1C TSspéc22'!$N$17&lt;&gt;0,'1C TSspéc22'!$C$12="OUI"),'1C TSspéc22'!$N$39/'1C TSspéc22'!$N$17,"")</f>
        <v/>
      </c>
      <c r="T1320" s="543" t="str">
        <f>IF(AND('1C TSspéc22'!$N$17&lt;&gt;0,'1C TSspéc22'!$C$12="OUI"),'1C TSspéc22'!$N$40/'1C TSspéc22'!$N$17,"")</f>
        <v/>
      </c>
      <c r="U1320" s="543" t="str">
        <f>IF(AND('1C TSspéc22'!$N$17&lt;&gt;0,'1C TSspéc22'!$C$12="OUI"),'1C TSspéc22'!$N$41/'1C TSspéc22'!$N$17,"")</f>
        <v/>
      </c>
      <c r="V1320" s="543" t="str">
        <f>IF(AND('1C TSspéc22'!$N$17&lt;&gt;0,'1C TSspéc22'!$C$12="OUI"),'1C TSspéc22'!$N$42/'1C TSspéc22'!$N$17,"")</f>
        <v/>
      </c>
      <c r="W1320" s="543" t="str">
        <f>IF(AND('1C TSspéc22'!$N$17&lt;&gt;0,'1C TSspéc22'!$C$12="OUI"),'1C TSspéc22'!$N$43/'1C TSspéc22'!$N$17,"")</f>
        <v/>
      </c>
      <c r="X1320" s="543" t="str">
        <f>IF(AND('1C TSspéc22'!$N$17&lt;&gt;0,'1C TSspéc22'!$C$12="OUI"),'1C TSspéc22'!$N$44/'1C TSspéc22'!$N$17,"")</f>
        <v/>
      </c>
      <c r="Y1320" s="543" t="str">
        <f>IF(AND('1C TSspéc22'!$N$17&lt;&gt;0,'1C TSspéc22'!$C$12="OUI"),'1C TSspéc22'!$N$45/'1C TSspéc22'!$N$17,"")</f>
        <v/>
      </c>
      <c r="Z1320" s="543" t="str">
        <f>IF(AND('1C TSspéc22'!$N$17&lt;&gt;0,'1C TSspéc22'!$C$12="OUI"),'1C TSspéc22'!$N$46/'1C TSspéc22'!$N$17,"")</f>
        <v/>
      </c>
      <c r="AA1320" s="543" t="str">
        <f>IF(AND('1C TSspéc22'!$N$17&lt;&gt;0,'1C TSspéc22'!$C$12="OUI"),'1C TSspéc22'!$N$47/'1C TSspéc22'!$N$17,"")</f>
        <v/>
      </c>
      <c r="AB1320" s="543" t="str">
        <f>IF(AND('1C TSspéc22'!$N$17&lt;&gt;0,'1C TSspéc22'!$C$12="OUI"),'1C TSspéc22'!$N$48/'1C TSspéc22'!$N$17,"")</f>
        <v/>
      </c>
      <c r="AC1320" s="543" t="str">
        <f>IF(AND('1C TSspéc22'!$N$17&lt;&gt;0,'1C TSspéc22'!$C$12="OUI"),'1C TSspéc22'!$N$49/'1C TSspéc22'!$N$17,"")</f>
        <v/>
      </c>
      <c r="AD1320" s="543" t="str">
        <f>IF(AND('1C TSspéc22'!$N$17&lt;&gt;0,'1C TSspéc22'!$C$12="OUI"),'1C TSspéc22'!$N$50/'1C TSspéc22'!$N$17,"")</f>
        <v/>
      </c>
      <c r="AE1320" s="543" t="str">
        <f>IF(AND('1C TSspéc22'!$N$17&lt;&gt;0,'1C TSspéc22'!$C$12="OUI"),'1C TSspéc22'!$N$51/'1C TSspéc22'!$N$17,"")</f>
        <v/>
      </c>
      <c r="AF1320" s="543" t="str">
        <f>IF(AND('1C TSspéc22'!$N$17&lt;&gt;0,'1C TSspéc22'!$C$12="OUI"),'1C TSspéc22'!$N$52/'1C TSspéc22'!$N$17,"")</f>
        <v/>
      </c>
      <c r="AG1320" s="543" t="str">
        <f>IF(AND('1C TSspéc22'!$N$17&lt;&gt;0,'1C TSspéc22'!$C$12="OUI"),'1C TSspéc22'!$N$53/'1C TSspéc22'!$N$17,"")</f>
        <v/>
      </c>
      <c r="AH1320" s="543" t="str">
        <f>IF(AND('1C TSspéc22'!$N$17&lt;&gt;0,'1C TSspéc22'!$C$12="OUI"),'1C TSspéc22'!$N$54/'1C TSspéc22'!$N$17,"")</f>
        <v/>
      </c>
      <c r="AI1320" s="543" t="str">
        <f>IF(AND('1C TSspéc22'!$N$17&lt;&gt;0,'1C TSspéc22'!$C$12="OUI"),'1C TSspéc22'!$N$55/'1C TSspéc22'!$N$17,"")</f>
        <v/>
      </c>
      <c r="AJ1320" s="543" t="str">
        <f>IF(AND('1C TSspéc22'!$N$17&lt;&gt;0,'1C TSspéc22'!$C$12="OUI"),'1C TSspéc22'!$N$56/'1C TSspéc22'!$N$17,"")</f>
        <v/>
      </c>
      <c r="AK1320" s="543" t="str">
        <f>IF(AND('1C TSspéc22'!$N$17&lt;&gt;0,'1C TSspéc22'!$C$12="OUI"),'1C TSspéc22'!$N$57/'1C TSspéc22'!$N$17,"")</f>
        <v/>
      </c>
      <c r="AL1320" s="72">
        <f>IF(AND('1C TSspéc22'!$N$17&lt;&gt;0,'1C TSspéc22'!$C$12="OUI"),N1320+AK1320,N1320)</f>
        <v>0</v>
      </c>
      <c r="AM1320" s="417">
        <f t="shared" si="339"/>
        <v>0</v>
      </c>
      <c r="AN1320" s="417">
        <f t="shared" si="340"/>
        <v>0</v>
      </c>
      <c r="AO1320" s="418" t="str">
        <f>IF(AND('1C TSspéc22'!$N$17&lt;&gt;0,'1C TSspéc22'!$N$30&lt;&gt;0),AM1320+AN1320,"")</f>
        <v/>
      </c>
      <c r="AP1320" s="573" t="str">
        <f>IF(AND('1C TSspéc22'!$N$17&lt;&gt;0,'1C TSspéc22'!$N$30&lt;&gt;0),AM1320-AR1320,"")</f>
        <v/>
      </c>
      <c r="AQ1320" s="583">
        <f t="shared" si="341"/>
        <v>0</v>
      </c>
      <c r="AR1320" s="596"/>
      <c r="AS1320" s="102"/>
      <c r="AT1320" s="27" t="str">
        <f>IF(('1C TSspéc22'!N$17*FICHE!$C$14&lt;J1320),"Forfait limité à "&amp;FICHE!$C$14&amp;"€/jour","")</f>
        <v/>
      </c>
      <c r="AU1320" s="592"/>
      <c r="AV1320" s="824"/>
      <c r="AW1320" s="824"/>
      <c r="AX1320" s="824"/>
      <c r="AY1320" s="824"/>
      <c r="AZ1320" s="824"/>
      <c r="BA1320" s="767"/>
      <c r="BB1320" s="767"/>
      <c r="BC1320" s="767"/>
      <c r="BD1320" s="767"/>
      <c r="BE1320" s="767"/>
      <c r="BF1320" s="767"/>
      <c r="BG1320" s="767"/>
      <c r="BH1320" s="767"/>
      <c r="BI1320" s="767"/>
      <c r="BJ1320" s="767"/>
      <c r="BK1320" s="767"/>
      <c r="BL1320" s="767"/>
      <c r="BM1320" s="767"/>
      <c r="BN1320" s="767"/>
      <c r="BO1320" s="767"/>
      <c r="BP1320" s="767"/>
      <c r="BQ1320" s="767"/>
      <c r="BR1320" s="767"/>
      <c r="BS1320" s="767"/>
      <c r="BT1320" s="767"/>
      <c r="BU1320" s="767"/>
      <c r="BV1320" s="767"/>
      <c r="BW1320" s="767"/>
      <c r="BX1320" s="767"/>
      <c r="BY1320" s="767"/>
      <c r="BZ1320" s="767"/>
      <c r="CA1320" s="767"/>
      <c r="CB1320" s="767"/>
      <c r="CC1320" s="767"/>
      <c r="CD1320" s="767"/>
      <c r="CE1320" s="767"/>
      <c r="CF1320" s="767"/>
      <c r="CG1320" s="767"/>
      <c r="CH1320" s="767"/>
      <c r="CI1320" s="767"/>
      <c r="CJ1320" s="767"/>
      <c r="CK1320" s="767"/>
      <c r="CL1320" s="767"/>
      <c r="CM1320" s="767"/>
      <c r="CN1320" s="767"/>
      <c r="CO1320" s="767"/>
      <c r="CP1320" s="767"/>
      <c r="CQ1320" s="767"/>
      <c r="CR1320" s="767"/>
      <c r="CS1320" s="767"/>
      <c r="CT1320" s="767"/>
      <c r="CU1320" s="767"/>
      <c r="CV1320" s="767"/>
      <c r="CW1320" s="767"/>
      <c r="CX1320" s="767"/>
      <c r="CY1320" s="767"/>
      <c r="CZ1320" s="767"/>
      <c r="DA1320" s="767"/>
      <c r="DB1320" s="767"/>
      <c r="DC1320" s="767"/>
      <c r="DD1320" s="767"/>
      <c r="DE1320" s="767"/>
      <c r="DF1320" s="767"/>
      <c r="DG1320" s="767"/>
      <c r="DH1320" s="767"/>
      <c r="DI1320" s="767"/>
      <c r="DJ1320" s="767"/>
      <c r="DK1320" s="767"/>
      <c r="DL1320" s="767"/>
      <c r="DM1320" s="767"/>
      <c r="DN1320" s="767"/>
      <c r="DO1320" s="767"/>
      <c r="DP1320" s="767"/>
      <c r="DQ1320" s="767"/>
      <c r="DR1320" s="767"/>
      <c r="DS1320" s="767"/>
      <c r="DT1320" s="767"/>
      <c r="DU1320" s="767"/>
      <c r="DV1320" s="767"/>
      <c r="DW1320" s="767"/>
      <c r="DX1320" s="767"/>
      <c r="DY1320" s="767"/>
      <c r="DZ1320" s="767"/>
      <c r="EA1320" s="767"/>
      <c r="EB1320" s="767"/>
      <c r="EC1320" s="767"/>
      <c r="ED1320" s="767"/>
      <c r="EE1320" s="767"/>
      <c r="EF1320" s="767"/>
      <c r="EG1320" s="767"/>
      <c r="EH1320" s="767"/>
      <c r="EI1320" s="767"/>
      <c r="EJ1320" s="767"/>
      <c r="EK1320" s="767"/>
      <c r="EL1320" s="767"/>
      <c r="EM1320" s="767"/>
      <c r="EN1320" s="767"/>
      <c r="EO1320" s="767"/>
      <c r="EP1320" s="767"/>
      <c r="EQ1320" s="767"/>
      <c r="ER1320" s="767"/>
      <c r="ES1320" s="767"/>
      <c r="ET1320" s="767"/>
      <c r="EU1320" s="767"/>
      <c r="EV1320" s="767"/>
      <c r="EW1320" s="767"/>
      <c r="EX1320" s="767"/>
      <c r="EY1320" s="767"/>
      <c r="EZ1320" s="767"/>
      <c r="FA1320" s="767"/>
      <c r="FB1320" s="767"/>
      <c r="FC1320" s="767"/>
      <c r="FD1320" s="767"/>
      <c r="FE1320" s="767"/>
      <c r="FF1320" s="767"/>
      <c r="FG1320" s="767"/>
      <c r="FH1320" s="767"/>
      <c r="FI1320" s="767"/>
      <c r="FJ1320" s="767"/>
      <c r="FK1320" s="767"/>
      <c r="FL1320" s="767"/>
      <c r="FM1320" s="767"/>
      <c r="FN1320" s="767"/>
      <c r="FO1320" s="767"/>
      <c r="FP1320" s="767"/>
      <c r="FQ1320" s="767"/>
      <c r="FR1320" s="767"/>
      <c r="FS1320" s="767"/>
      <c r="FT1320" s="767"/>
      <c r="FU1320" s="767"/>
      <c r="FV1320" s="767"/>
      <c r="FW1320" s="767"/>
      <c r="FX1320" s="767"/>
      <c r="FY1320" s="767"/>
      <c r="FZ1320" s="767"/>
      <c r="GA1320" s="767"/>
      <c r="GB1320" s="767"/>
      <c r="GC1320" s="767"/>
      <c r="GD1320" s="767"/>
      <c r="GE1320" s="767"/>
      <c r="GF1320" s="767"/>
      <c r="GG1320" s="767"/>
      <c r="GH1320" s="767"/>
      <c r="GI1320" s="767"/>
      <c r="GJ1320" s="767"/>
      <c r="GK1320" s="767"/>
      <c r="GL1320" s="767"/>
      <c r="GM1320" s="767"/>
      <c r="GN1320" s="767"/>
      <c r="GO1320" s="767"/>
      <c r="GP1320" s="767"/>
      <c r="GQ1320" s="767"/>
      <c r="GR1320" s="767"/>
      <c r="GS1320" s="767"/>
      <c r="GT1320" s="767"/>
      <c r="GU1320" s="767"/>
      <c r="GV1320" s="767"/>
      <c r="GW1320" s="767"/>
      <c r="GX1320" s="767"/>
      <c r="GY1320" s="767"/>
      <c r="GZ1320" s="767"/>
      <c r="HA1320" s="767"/>
      <c r="HB1320" s="767"/>
      <c r="HC1320" s="767"/>
    </row>
    <row r="1321" spans="1:211" s="864" customFormat="1" ht="13.9" hidden="1" customHeight="1">
      <c r="A1321" s="307"/>
      <c r="B1321" s="351"/>
      <c r="C1321" s="971" t="str">
        <f>IF('1C TSspéc22'!O$17&lt;&gt;0,'1C TSspéc22'!$B$12,"")</f>
        <v/>
      </c>
      <c r="D1321" s="972"/>
      <c r="E1321" s="973"/>
      <c r="F1321" s="93">
        <f>IF(AND($C1321='1C TSspéc22'!$B$12,'1C TSspéc22'!$B$16="spécifiques",'1C TSspéc22'!$O$17&lt;&gt;""),'1C TSspéc22'!$O$21,"")</f>
        <v>0</v>
      </c>
      <c r="G1321" s="842"/>
      <c r="H1321" s="745">
        <v>0.21</v>
      </c>
      <c r="I1321" s="747">
        <v>1</v>
      </c>
      <c r="J1321" s="312"/>
      <c r="K1321" s="680">
        <f t="shared" si="299"/>
        <v>0</v>
      </c>
      <c r="L1321" s="556">
        <f>IF(OR('1C TSspéc22'!$B$12="",'1C TSspéc22'!O$30=0),0,IF(AND('1C TSspéc22'!$B$12&lt;&gt;"",$K$2="Pôle",'1C TSspéc22'!$C$12="OUI"),(('1C TSspéc22'!O$22+'1C TSspéc22'!O$23+'1C TSspéc22'!O$24+'1C TSspéc22'!O$25+'1C TSspéc22'!O$29)/'1C TSspéc22'!O$17),IF(AND('1C TSspéc22'!$B$12&lt;&gt;"",$K$2="Pôle",'1C TSspéc22'!$C$12="NON"),(('1C TSspéc22'!O$22+'1C TSspéc22'!O$23+'1C TSspéc22'!O$24+'1C TSspéc22'!O$25+'1C TSspéc22'!O$29)/'1C TSspéc22'!O$30),IF(AND('1C TSspéc22'!$B$12&lt;&gt;"",$K$2&lt;&gt;"Pôle",'1C TSspéc22'!$C$12="OUI"),(('1C TSspéc22'!O$22+'1C TSspéc22'!O$23+'1C TSspéc22'!O$24+'1C TSspéc22'!O$25+'1C TSspéc22'!O$26+'1C TSspéc22'!O$27+'1C TSspéc22'!O$28+'1C TSspéc22'!O$29)/'1C TSspéc22'!O$17),IF(AND('1C TSspéc22'!$B$12&lt;&gt;"",$K$2&lt;&gt;"Pôle",'1C TSspéc22'!$C$12="NON"),(('1C TSspéc22'!O$22+'1C TSspéc22'!O$23+'1C TSspéc22'!O$24+'1C TSspéc22'!O$25+'1C TSspéc22'!O$26+'1C TSspéc22'!O$27+'1C TSspéc22'!O$28+'1C TSspéc22'!O$29)/'1C TSspéc22'!O$30))))))</f>
        <v>0</v>
      </c>
      <c r="M1321" s="556">
        <f>IF(OR('1C TSspéc22'!$B$12="",'1C TSspéc22'!O$30=0),0,IF(AND('1C TSspéc22'!$B$12&lt;&gt;"",$K$2="Pôle",'1C TSspéc22'!$C$12="OUI"),(('1C TSspéc22'!O$26+'1C TSspéc22'!O$27+'1C TSspéc22'!O$28)/'1C TSspéc22'!O$17),IF(AND('1C TSspéc22'!$B$12&lt;&gt;"",$K$2="Pôle",'1C TSspéc22'!$C$12="NON"),(('1C TSspéc22'!O$26+'1C TSspéc22'!O$27+'1C TSspéc22'!O$28)/'1C TSspéc22'!O$30),IF(AND('1C TSspéc22'!$B$12&lt;&gt;"",$K$2&lt;&gt;"Pôle"),0))))</f>
        <v>0</v>
      </c>
      <c r="N1321" s="557">
        <f>IF(AND('1C TSspéc22'!$B$12&lt;&gt;0,'1C TSspéc22'!$O$30&lt;&gt;0),L1321+M1321,0)</f>
        <v>0</v>
      </c>
      <c r="O1321" s="893" t="str">
        <f>IF(AND('1C TSspéc22'!$O$17&lt;&gt;0,'1C TSspéc22'!$C$12="OUI"),'1C TSspéc22'!$O$35/'1C TSspéc22'!$O$17,"")</f>
        <v/>
      </c>
      <c r="P1321" s="543" t="str">
        <f>IF(AND('1C TSspéc22'!$O$17&lt;&gt;0,'1C TSspéc22'!$C$12="OUI"),'1C TSspéc22'!$O$36/'1C TSspéc22'!$O$17,"")</f>
        <v/>
      </c>
      <c r="Q1321" s="543" t="str">
        <f>IF(AND('1C TSspéc22'!$O$17&lt;&gt;0,'1C TSspéc22'!$C$12="OUI"),'1C TSspéc22'!$O$37/'1C TSspéc22'!$O$17,"")</f>
        <v/>
      </c>
      <c r="R1321" s="543" t="str">
        <f>IF(AND('1C TSspéc22'!$O$17&lt;&gt;0,'1C TSspéc22'!$C$12="OUI"),'1C TSspéc22'!$O$38/'1C TSspéc22'!$O$17,"")</f>
        <v/>
      </c>
      <c r="S1321" s="543" t="str">
        <f>IF(AND('1C TSspéc22'!$O$17&lt;&gt;0,'1C TSspéc22'!$C$12="OUI"),'1C TSspéc22'!$O$39/'1C TSspéc22'!$O$17,"")</f>
        <v/>
      </c>
      <c r="T1321" s="543" t="str">
        <f>IF(AND('1C TSspéc22'!$O$17&lt;&gt;0,'1C TSspéc22'!$C$12="OUI"),'1C TSspéc22'!$O$40/'1C TSspéc22'!$O$17,"")</f>
        <v/>
      </c>
      <c r="U1321" s="543" t="str">
        <f>IF(AND('1C TSspéc22'!$O$17&lt;&gt;0,'1C TSspéc22'!$C$12="OUI"),'1C TSspéc22'!$O$41/'1C TSspéc22'!$O$17,"")</f>
        <v/>
      </c>
      <c r="V1321" s="543" t="str">
        <f>IF(AND('1C TSspéc22'!$O$17&lt;&gt;0,'1C TSspéc22'!$C$12="OUI"),'1C TSspéc22'!$O$42/'1C TSspéc22'!$O$17,"")</f>
        <v/>
      </c>
      <c r="W1321" s="543" t="str">
        <f>IF(AND('1C TSspéc22'!$O$17&lt;&gt;0,'1C TSspéc22'!$C$12="OUI"),'1C TSspéc22'!$O$43/'1C TSspéc22'!$O$17,"")</f>
        <v/>
      </c>
      <c r="X1321" s="543" t="str">
        <f>IF(AND('1C TSspéc22'!$O$17&lt;&gt;0,'1C TSspéc22'!$C$12="OUI"),'1C TSspéc22'!$O$44/'1C TSspéc22'!$O$17,"")</f>
        <v/>
      </c>
      <c r="Y1321" s="543" t="str">
        <f>IF(AND('1C TSspéc22'!$O$17&lt;&gt;0,'1C TSspéc22'!$C$12="OUI"),'1C TSspéc22'!$O$45/'1C TSspéc22'!$O$17,"")</f>
        <v/>
      </c>
      <c r="Z1321" s="543" t="str">
        <f>IF(AND('1C TSspéc22'!$O$17&lt;&gt;0,'1C TSspéc22'!$C$12="OUI"),'1C TSspéc22'!$O$46/'1C TSspéc22'!$O$17,"")</f>
        <v/>
      </c>
      <c r="AA1321" s="543" t="str">
        <f>IF(AND('1C TSspéc22'!$O$17&lt;&gt;0,'1C TSspéc22'!$C$12="OUI"),'1C TSspéc22'!$O$47/'1C TSspéc22'!$O$17,"")</f>
        <v/>
      </c>
      <c r="AB1321" s="543" t="str">
        <f>IF(AND('1C TSspéc22'!$O$17&lt;&gt;0,'1C TSspéc22'!$C$12="OUI"),'1C TSspéc22'!$O$48/'1C TSspéc22'!$O$17,"")</f>
        <v/>
      </c>
      <c r="AC1321" s="543" t="str">
        <f>IF(AND('1C TSspéc22'!$O$17&lt;&gt;0,'1C TSspéc22'!$C$12="OUI"),'1C TSspéc22'!$O$49/'1C TSspéc22'!$O$17,"")</f>
        <v/>
      </c>
      <c r="AD1321" s="543" t="str">
        <f>IF(AND('1C TSspéc22'!$O$17&lt;&gt;0,'1C TSspéc22'!$C$12="OUI"),'1C TSspéc22'!$O$50/'1C TSspéc22'!$O$17,"")</f>
        <v/>
      </c>
      <c r="AE1321" s="543" t="str">
        <f>IF(AND('1C TSspéc22'!$O$17&lt;&gt;0,'1C TSspéc22'!$C$12="OUI"),'1C TSspéc22'!$O$51/'1C TSspéc22'!$O$17,"")</f>
        <v/>
      </c>
      <c r="AF1321" s="543" t="str">
        <f>IF(AND('1C TSspéc22'!$O$17&lt;&gt;0,'1C TSspéc22'!$C$12="OUI"),'1C TSspéc22'!$O$52/'1C TSspéc22'!$O$17,"")</f>
        <v/>
      </c>
      <c r="AG1321" s="543" t="str">
        <f>IF(AND('1C TSspéc22'!$O$17&lt;&gt;0,'1C TSspéc22'!$C$12="OUI"),'1C TSspéc22'!$O$53/'1C TSspéc22'!$O$17,"")</f>
        <v/>
      </c>
      <c r="AH1321" s="543" t="str">
        <f>IF(AND('1C TSspéc22'!$O$17&lt;&gt;0,'1C TSspéc22'!$C$12="OUI"),'1C TSspéc22'!$O$54/'1C TSspéc22'!$O$17,"")</f>
        <v/>
      </c>
      <c r="AI1321" s="543" t="str">
        <f>IF(AND('1C TSspéc22'!$O$17&lt;&gt;0,'1C TSspéc22'!$C$12="OUI"),'1C TSspéc22'!$O$55/'1C TSspéc22'!$O$17,"")</f>
        <v/>
      </c>
      <c r="AJ1321" s="543" t="str">
        <f>IF(AND('1C TSspéc22'!$O$17&lt;&gt;0,'1C TSspéc22'!$C$12="OUI"),'1C TSspéc22'!$O$56/'1C TSspéc22'!$O$17,"")</f>
        <v/>
      </c>
      <c r="AK1321" s="543" t="str">
        <f>IF(AND('1C TSspéc22'!$O$17&lt;&gt;0,'1C TSspéc22'!$C$12="OUI"),'1C TSspéc22'!$O$57/'1C TSspéc22'!$O$17,"")</f>
        <v/>
      </c>
      <c r="AL1321" s="72">
        <f>IF(AND('1C TSspéc22'!$O$17&lt;&gt;0,'1C TSspéc22'!$C$12="OUI"),N1321+AK1321,N1321)</f>
        <v>0</v>
      </c>
      <c r="AM1321" s="417">
        <f t="shared" si="339"/>
        <v>0</v>
      </c>
      <c r="AN1321" s="417">
        <f t="shared" si="340"/>
        <v>0</v>
      </c>
      <c r="AO1321" s="418" t="str">
        <f>IF(AND('1C TSspéc22'!$O$17&lt;&gt;0,'1C TSspéc22'!$O$30&lt;&gt;0),AM1321+AN1321,"")</f>
        <v/>
      </c>
      <c r="AP1321" s="573" t="str">
        <f>IF(AND('1C TSspéc22'!$O$17&lt;&gt;0,'1C TSspéc22'!$O$30&lt;&gt;0),AM1321-AR1321,"")</f>
        <v/>
      </c>
      <c r="AQ1321" s="583">
        <f t="shared" si="341"/>
        <v>0</v>
      </c>
      <c r="AR1321" s="596"/>
      <c r="AS1321" s="102"/>
      <c r="AT1321" s="27" t="str">
        <f>IF(('1C TSspéc22'!O$17*FICHE!$C$14&lt;J1321),"Forfait limité à "&amp;FICHE!$C$14&amp;"€/jour","")</f>
        <v/>
      </c>
      <c r="AU1321" s="592"/>
      <c r="AV1321" s="824"/>
      <c r="AW1321" s="824"/>
      <c r="AX1321" s="824"/>
      <c r="AY1321" s="824"/>
      <c r="AZ1321" s="824"/>
      <c r="BA1321" s="767"/>
      <c r="BB1321" s="767"/>
      <c r="BC1321" s="767"/>
      <c r="BD1321" s="767"/>
      <c r="BE1321" s="767"/>
      <c r="BF1321" s="767"/>
      <c r="BG1321" s="767"/>
      <c r="BH1321" s="767"/>
      <c r="BI1321" s="767"/>
      <c r="BJ1321" s="767"/>
      <c r="BK1321" s="767"/>
      <c r="BL1321" s="767"/>
      <c r="BM1321" s="767"/>
      <c r="BN1321" s="767"/>
      <c r="BO1321" s="767"/>
      <c r="BP1321" s="767"/>
      <c r="BQ1321" s="767"/>
      <c r="BR1321" s="767"/>
      <c r="BS1321" s="767"/>
      <c r="BT1321" s="767"/>
      <c r="BU1321" s="767"/>
      <c r="BV1321" s="767"/>
      <c r="BW1321" s="767"/>
      <c r="BX1321" s="767"/>
      <c r="BY1321" s="767"/>
      <c r="BZ1321" s="767"/>
      <c r="CA1321" s="767"/>
      <c r="CB1321" s="767"/>
      <c r="CC1321" s="767"/>
      <c r="CD1321" s="767"/>
      <c r="CE1321" s="767"/>
      <c r="CF1321" s="767"/>
      <c r="CG1321" s="767"/>
      <c r="CH1321" s="767"/>
      <c r="CI1321" s="767"/>
      <c r="CJ1321" s="767"/>
      <c r="CK1321" s="767"/>
      <c r="CL1321" s="767"/>
      <c r="CM1321" s="767"/>
      <c r="CN1321" s="767"/>
      <c r="CO1321" s="767"/>
      <c r="CP1321" s="767"/>
      <c r="CQ1321" s="767"/>
      <c r="CR1321" s="767"/>
      <c r="CS1321" s="767"/>
      <c r="CT1321" s="767"/>
      <c r="CU1321" s="767"/>
      <c r="CV1321" s="767"/>
      <c r="CW1321" s="767"/>
      <c r="CX1321" s="767"/>
      <c r="CY1321" s="767"/>
      <c r="CZ1321" s="767"/>
      <c r="DA1321" s="767"/>
      <c r="DB1321" s="767"/>
      <c r="DC1321" s="767"/>
      <c r="DD1321" s="767"/>
      <c r="DE1321" s="767"/>
      <c r="DF1321" s="767"/>
      <c r="DG1321" s="767"/>
      <c r="DH1321" s="767"/>
      <c r="DI1321" s="767"/>
      <c r="DJ1321" s="767"/>
      <c r="DK1321" s="767"/>
      <c r="DL1321" s="767"/>
      <c r="DM1321" s="767"/>
      <c r="DN1321" s="767"/>
      <c r="DO1321" s="767"/>
      <c r="DP1321" s="767"/>
      <c r="DQ1321" s="767"/>
      <c r="DR1321" s="767"/>
      <c r="DS1321" s="767"/>
      <c r="DT1321" s="767"/>
      <c r="DU1321" s="767"/>
      <c r="DV1321" s="767"/>
      <c r="DW1321" s="767"/>
      <c r="DX1321" s="767"/>
      <c r="DY1321" s="767"/>
      <c r="DZ1321" s="767"/>
      <c r="EA1321" s="767"/>
      <c r="EB1321" s="767"/>
      <c r="EC1321" s="767"/>
      <c r="ED1321" s="767"/>
      <c r="EE1321" s="767"/>
      <c r="EF1321" s="767"/>
      <c r="EG1321" s="767"/>
      <c r="EH1321" s="767"/>
      <c r="EI1321" s="767"/>
      <c r="EJ1321" s="767"/>
      <c r="EK1321" s="767"/>
      <c r="EL1321" s="767"/>
      <c r="EM1321" s="767"/>
      <c r="EN1321" s="767"/>
      <c r="EO1321" s="767"/>
      <c r="EP1321" s="767"/>
      <c r="EQ1321" s="767"/>
      <c r="ER1321" s="767"/>
      <c r="ES1321" s="767"/>
      <c r="ET1321" s="767"/>
      <c r="EU1321" s="767"/>
      <c r="EV1321" s="767"/>
      <c r="EW1321" s="767"/>
      <c r="EX1321" s="767"/>
      <c r="EY1321" s="767"/>
      <c r="EZ1321" s="767"/>
      <c r="FA1321" s="767"/>
      <c r="FB1321" s="767"/>
      <c r="FC1321" s="767"/>
      <c r="FD1321" s="767"/>
      <c r="FE1321" s="767"/>
      <c r="FF1321" s="767"/>
      <c r="FG1321" s="767"/>
      <c r="FH1321" s="767"/>
      <c r="FI1321" s="767"/>
      <c r="FJ1321" s="767"/>
      <c r="FK1321" s="767"/>
      <c r="FL1321" s="767"/>
      <c r="FM1321" s="767"/>
      <c r="FN1321" s="767"/>
      <c r="FO1321" s="767"/>
      <c r="FP1321" s="767"/>
      <c r="FQ1321" s="767"/>
      <c r="FR1321" s="767"/>
      <c r="FS1321" s="767"/>
      <c r="FT1321" s="767"/>
      <c r="FU1321" s="767"/>
      <c r="FV1321" s="767"/>
      <c r="FW1321" s="767"/>
      <c r="FX1321" s="767"/>
      <c r="FY1321" s="767"/>
      <c r="FZ1321" s="767"/>
      <c r="GA1321" s="767"/>
      <c r="GB1321" s="767"/>
      <c r="GC1321" s="767"/>
      <c r="GD1321" s="767"/>
      <c r="GE1321" s="767"/>
      <c r="GF1321" s="767"/>
      <c r="GG1321" s="767"/>
      <c r="GH1321" s="767"/>
      <c r="GI1321" s="767"/>
      <c r="GJ1321" s="767"/>
      <c r="GK1321" s="767"/>
      <c r="GL1321" s="767"/>
      <c r="GM1321" s="767"/>
      <c r="GN1321" s="767"/>
      <c r="GO1321" s="767"/>
      <c r="GP1321" s="767"/>
      <c r="GQ1321" s="767"/>
      <c r="GR1321" s="767"/>
      <c r="GS1321" s="767"/>
      <c r="GT1321" s="767"/>
      <c r="GU1321" s="767"/>
      <c r="GV1321" s="767"/>
      <c r="GW1321" s="767"/>
      <c r="GX1321" s="767"/>
      <c r="GY1321" s="767"/>
      <c r="GZ1321" s="767"/>
      <c r="HA1321" s="767"/>
      <c r="HB1321" s="767"/>
      <c r="HC1321" s="767"/>
    </row>
    <row r="1322" spans="1:211" s="864" customFormat="1" ht="13.9" hidden="1" customHeight="1">
      <c r="A1322" s="307"/>
      <c r="B1322" s="351"/>
      <c r="C1322" s="971" t="str">
        <f>IF('1C TSspéc22'!P$17&lt;&gt;0,'1C TSspéc22'!$B$12,"")</f>
        <v/>
      </c>
      <c r="D1322" s="972"/>
      <c r="E1322" s="973"/>
      <c r="F1322" s="93">
        <f>IF(AND($C1322='1C TSspéc22'!$B$12,'1C TSspéc22'!$B$16="spécifiques",'1C TSspéc22'!$P$17&lt;&gt;""),'1C TSspéc22'!$P$21,"")</f>
        <v>0</v>
      </c>
      <c r="G1322" s="842"/>
      <c r="H1322" s="745">
        <v>0.21</v>
      </c>
      <c r="I1322" s="747">
        <v>1</v>
      </c>
      <c r="J1322" s="312"/>
      <c r="K1322" s="680">
        <f t="shared" si="299"/>
        <v>0</v>
      </c>
      <c r="L1322" s="556">
        <f>IF(OR('1C TSspéc22'!$B$12="",'1C TSspéc22'!P$30=0),0,IF(AND('1C TSspéc22'!$B$12&lt;&gt;"",$K$2="Pôle",'1C TSspéc22'!$C$12="OUI"),(('1C TSspéc22'!P$22+'1C TSspéc22'!P$23+'1C TSspéc22'!P$24+'1C TSspéc22'!P$25+'1C TSspéc22'!P$29)/'1C TSspéc22'!P$17),IF(AND('1C TSspéc22'!$B$12&lt;&gt;"",$K$2="Pôle",'1C TSspéc22'!$C$12="NON"),(('1C TSspéc22'!P$22+'1C TSspéc22'!P$23+'1C TSspéc22'!P$24+'1C TSspéc22'!P$25+'1C TSspéc22'!P$29)/'1C TSspéc22'!P$30),IF(AND('1C TSspéc22'!$B$12&lt;&gt;"",$K$2&lt;&gt;"Pôle",'1C TSspéc22'!$C$12="OUI"),(('1C TSspéc22'!P$22+'1C TSspéc22'!P$23+'1C TSspéc22'!P$24+'1C TSspéc22'!P$25+'1C TSspéc22'!P$26+'1C TSspéc22'!P$27+'1C TSspéc22'!P$28+'1C TSspéc22'!P$29)/'1C TSspéc22'!P$17),IF(AND('1C TSspéc22'!$B$12&lt;&gt;"",$K$2&lt;&gt;"Pôle",'1C TSspéc22'!$C$12="NON"),(('1C TSspéc22'!P$22+'1C TSspéc22'!P$23+'1C TSspéc22'!P$24+'1C TSspéc22'!P$25+'1C TSspéc22'!P$26+'1C TSspéc22'!P$27+'1C TSspéc22'!P$28+'1C TSspéc22'!P$29)/'1C TSspéc22'!P$30))))))</f>
        <v>0</v>
      </c>
      <c r="M1322" s="556">
        <f>IF(OR('1C TSspéc22'!$B$12="",'1C TSspéc22'!P$30=0),0,IF(AND('1C TSspéc22'!$B$12&lt;&gt;"",$K$2="Pôle",'1C TSspéc22'!$C$12="OUI"),(('1C TSspéc22'!P$26+'1C TSspéc22'!P$27+'1C TSspéc22'!P$28)/'1C TSspéc22'!P$17),IF(AND('1C TSspéc22'!$B$12&lt;&gt;"",$K$2="Pôle",'1C TSspéc22'!$C$12="NON"),(('1C TSspéc22'!P$26+'1C TSspéc22'!P$27+'1C TSspéc22'!P$28)/'1C TSspéc22'!P$30),IF(AND('1C TSspéc22'!$B$12&lt;&gt;"",$K$2&lt;&gt;"Pôle"),0))))</f>
        <v>0</v>
      </c>
      <c r="N1322" s="557">
        <f>IF(AND('1C TSspéc22'!$B$12&lt;&gt;0,'1C TSspéc22'!$P$30&lt;&gt;0),L1322+M1322,0)</f>
        <v>0</v>
      </c>
      <c r="O1322" s="893" t="str">
        <f>IF(AND('1C TSspéc22'!$P$17&lt;&gt;0,'1C TSspéc22'!$C$12="OUI"),'1C TSspéc22'!$P$35/'1C TSspéc22'!$P$17,"")</f>
        <v/>
      </c>
      <c r="P1322" s="543" t="str">
        <f>IF(AND('1C TSspéc22'!$P$17&lt;&gt;0,'1C TSspéc22'!$C$12="OUI"),'1C TSspéc22'!$P$36/'1C TSspéc22'!$P$17,"")</f>
        <v/>
      </c>
      <c r="Q1322" s="543" t="str">
        <f>IF(AND('1C TSspéc22'!$P$17&lt;&gt;0,'1C TSspéc22'!$C$12="OUI"),'1C TSspéc22'!$P$37/'1C TSspéc22'!$P$17,"")</f>
        <v/>
      </c>
      <c r="R1322" s="543" t="str">
        <f>IF(AND('1C TSspéc22'!$P$17&lt;&gt;0,'1C TSspéc22'!$C$12="OUI"),'1C TSspéc22'!$P$38/'1C TSspéc22'!$P$17,"")</f>
        <v/>
      </c>
      <c r="S1322" s="543" t="str">
        <f>IF(AND('1C TSspéc22'!$P$17&lt;&gt;0,'1C TSspéc22'!$C$12="OUI"),'1C TSspéc22'!$P$39/'1C TSspéc22'!$P$17,"")</f>
        <v/>
      </c>
      <c r="T1322" s="543" t="str">
        <f>IF(AND('1C TSspéc22'!$P$17&lt;&gt;0,'1C TSspéc22'!$C$12="OUI"),'1C TSspéc22'!$P$40/'1C TSspéc22'!$P$17,"")</f>
        <v/>
      </c>
      <c r="U1322" s="543" t="str">
        <f>IF(AND('1C TSspéc22'!$P$17&lt;&gt;0,'1C TSspéc22'!$C$12="OUI"),'1C TSspéc22'!$P$41/'1C TSspéc22'!$P$17,"")</f>
        <v/>
      </c>
      <c r="V1322" s="543" t="str">
        <f>IF(AND('1C TSspéc22'!$P$17&lt;&gt;0,'1C TSspéc22'!$C$12="OUI"),'1C TSspéc22'!$P$42/'1C TSspéc22'!$P$17,"")</f>
        <v/>
      </c>
      <c r="W1322" s="543" t="str">
        <f>IF(AND('1C TSspéc22'!$P$17&lt;&gt;0,'1C TSspéc22'!$C$12="OUI"),'1C TSspéc22'!$P$43/'1C TSspéc22'!$P$17,"")</f>
        <v/>
      </c>
      <c r="X1322" s="543" t="str">
        <f>IF(AND('1C TSspéc22'!$P$17&lt;&gt;0,'1C TSspéc22'!$C$12="OUI"),'1C TSspéc22'!$P$44/'1C TSspéc22'!$P$17,"")</f>
        <v/>
      </c>
      <c r="Y1322" s="543" t="str">
        <f>IF(AND('1C TSspéc22'!$P$17&lt;&gt;0,'1C TSspéc22'!$C$12="OUI"),'1C TSspéc22'!$P$45/'1C TSspéc22'!$P$17,"")</f>
        <v/>
      </c>
      <c r="Z1322" s="543" t="str">
        <f>IF(AND('1C TSspéc22'!$P$17&lt;&gt;0,'1C TSspéc22'!$C$12="OUI"),'1C TSspéc22'!$P$46/'1C TSspéc22'!$P$17,"")</f>
        <v/>
      </c>
      <c r="AA1322" s="543" t="str">
        <f>IF(AND('1C TSspéc22'!$P$17&lt;&gt;0,'1C TSspéc22'!$C$12="OUI"),'1C TSspéc22'!$P$47/'1C TSspéc22'!$P$17,"")</f>
        <v/>
      </c>
      <c r="AB1322" s="543" t="str">
        <f>IF(AND('1C TSspéc22'!$P$17&lt;&gt;0,'1C TSspéc22'!$C$12="OUI"),'1C TSspéc22'!$P$48/'1C TSspéc22'!$P$17,"")</f>
        <v/>
      </c>
      <c r="AC1322" s="543" t="str">
        <f>IF(AND('1C TSspéc22'!$P$17&lt;&gt;0,'1C TSspéc22'!$C$12="OUI"),'1C TSspéc22'!$P$49/'1C TSspéc22'!$P$17,"")</f>
        <v/>
      </c>
      <c r="AD1322" s="543" t="str">
        <f>IF(AND('1C TSspéc22'!$P$17&lt;&gt;0,'1C TSspéc22'!$C$12="OUI"),'1C TSspéc22'!$P$50/'1C TSspéc22'!$P$17,"")</f>
        <v/>
      </c>
      <c r="AE1322" s="543" t="str">
        <f>IF(AND('1C TSspéc22'!$P$17&lt;&gt;0,'1C TSspéc22'!$C$12="OUI"),'1C TSspéc22'!$P$51/'1C TSspéc22'!$P$17,"")</f>
        <v/>
      </c>
      <c r="AF1322" s="543" t="str">
        <f>IF(AND('1C TSspéc22'!$P$17&lt;&gt;0,'1C TSspéc22'!$C$12="OUI"),'1C TSspéc22'!$P$52/'1C TSspéc22'!$P$17,"")</f>
        <v/>
      </c>
      <c r="AG1322" s="543" t="str">
        <f>IF(AND('1C TSspéc22'!$P$17&lt;&gt;0,'1C TSspéc22'!$C$12="OUI"),'1C TSspéc22'!$P$53/'1C TSspéc22'!$P$17,"")</f>
        <v/>
      </c>
      <c r="AH1322" s="543" t="str">
        <f>IF(AND('1C TSspéc22'!$P$17&lt;&gt;0,'1C TSspéc22'!$C$12="OUI"),'1C TSspéc22'!$P$54/'1C TSspéc22'!$P$17,"")</f>
        <v/>
      </c>
      <c r="AI1322" s="543" t="str">
        <f>IF(AND('1C TSspéc22'!$P$17&lt;&gt;0,'1C TSspéc22'!$C$12="OUI"),'1C TSspéc22'!$P$55/'1C TSspéc22'!$P$17,"")</f>
        <v/>
      </c>
      <c r="AJ1322" s="543" t="str">
        <f>IF(AND('1C TSspéc22'!$P$17&lt;&gt;0,'1C TSspéc22'!$C$12="OUI"),'1C TSspéc22'!$P$56/'1C TSspéc22'!$P$17,"")</f>
        <v/>
      </c>
      <c r="AK1322" s="543" t="str">
        <f>IF(AND('1C TSspéc22'!$P$17&lt;&gt;0,'1C TSspéc22'!$C$12="OUI"),'1C TSspéc22'!$P$57/'1C TSspéc22'!$P$17,"")</f>
        <v/>
      </c>
      <c r="AL1322" s="72">
        <f>IF(AND('1C TSspéc22'!$P$17&lt;&gt;0,'1C TSspéc22'!$C$12="OUI"),N1322+AK1322,N1322)</f>
        <v>0</v>
      </c>
      <c r="AM1322" s="417">
        <f t="shared" si="339"/>
        <v>0</v>
      </c>
      <c r="AN1322" s="417">
        <f t="shared" si="340"/>
        <v>0</v>
      </c>
      <c r="AO1322" s="418" t="str">
        <f>IF(AND('1C TSspéc22'!$P$17&lt;&gt;0,'1C TSspéc22'!$P$30&lt;&gt;0),AM1322+AN1322,"")</f>
        <v/>
      </c>
      <c r="AP1322" s="573" t="str">
        <f>IF(AND('1C TSspéc22'!$P$17&lt;&gt;0,'1C TSspéc22'!$P$30&lt;&gt;0),AM1322-AR1322,"")</f>
        <v/>
      </c>
      <c r="AQ1322" s="583">
        <f t="shared" si="341"/>
        <v>0</v>
      </c>
      <c r="AR1322" s="596"/>
      <c r="AS1322" s="102"/>
      <c r="AT1322" s="27" t="str">
        <f>IF(('1C TSspéc22'!P$17*FICHE!$C$14&lt;J1322),"Forfait limité à "&amp;FICHE!$C$14&amp;"€/jour","")</f>
        <v/>
      </c>
      <c r="AU1322" s="592"/>
      <c r="AV1322" s="824"/>
      <c r="AW1322" s="824"/>
      <c r="AX1322" s="824"/>
      <c r="AY1322" s="824"/>
      <c r="AZ1322" s="824"/>
      <c r="BA1322" s="767"/>
      <c r="BB1322" s="767"/>
      <c r="BC1322" s="767"/>
      <c r="BD1322" s="767"/>
      <c r="BE1322" s="767"/>
      <c r="BF1322" s="767"/>
      <c r="BG1322" s="767"/>
      <c r="BH1322" s="767"/>
      <c r="BI1322" s="767"/>
      <c r="BJ1322" s="767"/>
      <c r="BK1322" s="767"/>
      <c r="BL1322" s="767"/>
      <c r="BM1322" s="767"/>
      <c r="BN1322" s="767"/>
      <c r="BO1322" s="767"/>
      <c r="BP1322" s="767"/>
      <c r="BQ1322" s="767"/>
      <c r="BR1322" s="767"/>
      <c r="BS1322" s="767"/>
      <c r="BT1322" s="767"/>
      <c r="BU1322" s="767"/>
      <c r="BV1322" s="767"/>
      <c r="BW1322" s="767"/>
      <c r="BX1322" s="767"/>
      <c r="BY1322" s="767"/>
      <c r="BZ1322" s="767"/>
      <c r="CA1322" s="767"/>
      <c r="CB1322" s="767"/>
      <c r="CC1322" s="767"/>
      <c r="CD1322" s="767"/>
      <c r="CE1322" s="767"/>
      <c r="CF1322" s="767"/>
      <c r="CG1322" s="767"/>
      <c r="CH1322" s="767"/>
      <c r="CI1322" s="767"/>
      <c r="CJ1322" s="767"/>
      <c r="CK1322" s="767"/>
      <c r="CL1322" s="767"/>
      <c r="CM1322" s="767"/>
      <c r="CN1322" s="767"/>
      <c r="CO1322" s="767"/>
      <c r="CP1322" s="767"/>
      <c r="CQ1322" s="767"/>
      <c r="CR1322" s="767"/>
      <c r="CS1322" s="767"/>
      <c r="CT1322" s="767"/>
      <c r="CU1322" s="767"/>
      <c r="CV1322" s="767"/>
      <c r="CW1322" s="767"/>
      <c r="CX1322" s="767"/>
      <c r="CY1322" s="767"/>
      <c r="CZ1322" s="767"/>
      <c r="DA1322" s="767"/>
      <c r="DB1322" s="767"/>
      <c r="DC1322" s="767"/>
      <c r="DD1322" s="767"/>
      <c r="DE1322" s="767"/>
      <c r="DF1322" s="767"/>
      <c r="DG1322" s="767"/>
      <c r="DH1322" s="767"/>
      <c r="DI1322" s="767"/>
      <c r="DJ1322" s="767"/>
      <c r="DK1322" s="767"/>
      <c r="DL1322" s="767"/>
      <c r="DM1322" s="767"/>
      <c r="DN1322" s="767"/>
      <c r="DO1322" s="767"/>
      <c r="DP1322" s="767"/>
      <c r="DQ1322" s="767"/>
      <c r="DR1322" s="767"/>
      <c r="DS1322" s="767"/>
      <c r="DT1322" s="767"/>
      <c r="DU1322" s="767"/>
      <c r="DV1322" s="767"/>
      <c r="DW1322" s="767"/>
      <c r="DX1322" s="767"/>
      <c r="DY1322" s="767"/>
      <c r="DZ1322" s="767"/>
      <c r="EA1322" s="767"/>
      <c r="EB1322" s="767"/>
      <c r="EC1322" s="767"/>
      <c r="ED1322" s="767"/>
      <c r="EE1322" s="767"/>
      <c r="EF1322" s="767"/>
      <c r="EG1322" s="767"/>
      <c r="EH1322" s="767"/>
      <c r="EI1322" s="767"/>
      <c r="EJ1322" s="767"/>
      <c r="EK1322" s="767"/>
      <c r="EL1322" s="767"/>
      <c r="EM1322" s="767"/>
      <c r="EN1322" s="767"/>
      <c r="EO1322" s="767"/>
      <c r="EP1322" s="767"/>
      <c r="EQ1322" s="767"/>
      <c r="ER1322" s="767"/>
      <c r="ES1322" s="767"/>
      <c r="ET1322" s="767"/>
      <c r="EU1322" s="767"/>
      <c r="EV1322" s="767"/>
      <c r="EW1322" s="767"/>
      <c r="EX1322" s="767"/>
      <c r="EY1322" s="767"/>
      <c r="EZ1322" s="767"/>
      <c r="FA1322" s="767"/>
      <c r="FB1322" s="767"/>
      <c r="FC1322" s="767"/>
      <c r="FD1322" s="767"/>
      <c r="FE1322" s="767"/>
      <c r="FF1322" s="767"/>
      <c r="FG1322" s="767"/>
      <c r="FH1322" s="767"/>
      <c r="FI1322" s="767"/>
      <c r="FJ1322" s="767"/>
      <c r="FK1322" s="767"/>
      <c r="FL1322" s="767"/>
      <c r="FM1322" s="767"/>
      <c r="FN1322" s="767"/>
      <c r="FO1322" s="767"/>
      <c r="FP1322" s="767"/>
      <c r="FQ1322" s="767"/>
      <c r="FR1322" s="767"/>
      <c r="FS1322" s="767"/>
      <c r="FT1322" s="767"/>
      <c r="FU1322" s="767"/>
      <c r="FV1322" s="767"/>
      <c r="FW1322" s="767"/>
      <c r="FX1322" s="767"/>
      <c r="FY1322" s="767"/>
      <c r="FZ1322" s="767"/>
      <c r="GA1322" s="767"/>
      <c r="GB1322" s="767"/>
      <c r="GC1322" s="767"/>
      <c r="GD1322" s="767"/>
      <c r="GE1322" s="767"/>
      <c r="GF1322" s="767"/>
      <c r="GG1322" s="767"/>
      <c r="GH1322" s="767"/>
      <c r="GI1322" s="767"/>
      <c r="GJ1322" s="767"/>
      <c r="GK1322" s="767"/>
      <c r="GL1322" s="767"/>
      <c r="GM1322" s="767"/>
      <c r="GN1322" s="767"/>
      <c r="GO1322" s="767"/>
      <c r="GP1322" s="767"/>
      <c r="GQ1322" s="767"/>
      <c r="GR1322" s="767"/>
      <c r="GS1322" s="767"/>
      <c r="GT1322" s="767"/>
      <c r="GU1322" s="767"/>
      <c r="GV1322" s="767"/>
      <c r="GW1322" s="767"/>
      <c r="GX1322" s="767"/>
      <c r="GY1322" s="767"/>
      <c r="GZ1322" s="767"/>
      <c r="HA1322" s="767"/>
      <c r="HB1322" s="767"/>
      <c r="HC1322" s="767"/>
    </row>
    <row r="1323" spans="1:211" s="864" customFormat="1" ht="13.9" hidden="1" customHeight="1">
      <c r="A1323" s="307"/>
      <c r="B1323" s="351"/>
      <c r="C1323" s="971" t="str">
        <f>IF('1C TSspéc22'!Q$17&lt;&gt;0,'1C TSspéc22'!$B$12,"")</f>
        <v/>
      </c>
      <c r="D1323" s="972"/>
      <c r="E1323" s="973"/>
      <c r="F1323" s="93">
        <f>IF(AND($C1323='1C TSspéc22'!$B$12,'1C TSspéc22'!$B$16="spécifiques",'1C TSspéc22'!$Q$17&lt;&gt;""),'1C TSspéc22'!$Q$21,"")</f>
        <v>0</v>
      </c>
      <c r="G1323" s="863"/>
      <c r="H1323" s="745">
        <v>0.21</v>
      </c>
      <c r="I1323" s="747">
        <v>1</v>
      </c>
      <c r="J1323" s="312"/>
      <c r="K1323" s="680">
        <f t="shared" si="299"/>
        <v>0</v>
      </c>
      <c r="L1323" s="556">
        <f>IF(OR('1C TSspéc22'!$B$12="",'1C TSspéc22'!Q$30=0),0,IF(AND('1C TSspéc22'!$B$12&lt;&gt;"",$K$2="Pôle",'1C TSspéc22'!$C$12="OUI"),(('1C TSspéc22'!Q$22+'1C TSspéc22'!Q$23+'1C TSspéc22'!Q$24+'1C TSspéc22'!Q$25+'1C TSspéc22'!Q$29)/'1C TSspéc22'!Q$17),IF(AND('1C TSspéc22'!$B$12&lt;&gt;"",$K$2="Pôle",'1C TSspéc22'!$C$12="NON"),(('1C TSspéc22'!Q$22+'1C TSspéc22'!Q$23+'1C TSspéc22'!Q$24+'1C TSspéc22'!Q$25+'1C TSspéc22'!Q$29)/'1C TSspéc22'!Q$30),IF(AND('1C TSspéc22'!$B$12&lt;&gt;"",$K$2&lt;&gt;"Pôle",'1C TSspéc22'!$C$12="OUI"),(('1C TSspéc22'!Q$22+'1C TSspéc22'!Q$23+'1C TSspéc22'!Q$24+'1C TSspéc22'!Q$25+'1C TSspéc22'!Q$26+'1C TSspéc22'!Q$27+'1C TSspéc22'!Q$28+'1C TSspéc22'!Q$29)/'1C TSspéc22'!Q$17),IF(AND('1C TSspéc22'!$B$12&lt;&gt;"",$K$2&lt;&gt;"Pôle",'1C TSspéc22'!$C$12="NON"),(('1C TSspéc22'!Q$22+'1C TSspéc22'!Q$23+'1C TSspéc22'!Q$24+'1C TSspéc22'!Q$25+'1C TSspéc22'!Q$26+'1C TSspéc22'!Q$27+'1C TSspéc22'!Q$28+'1C TSspéc22'!Q$29)/'1C TSspéc22'!Q$30))))))</f>
        <v>0</v>
      </c>
      <c r="M1323" s="556">
        <f>IF(OR('1C TSspéc22'!$B$12="",'1C TSspéc22'!Q$30=0),0,IF(AND('1C TSspéc22'!$B$12&lt;&gt;"",$K$2="Pôle",'1C TSspéc22'!$C$12="OUI"),(('1C TSspéc22'!Q$26+'1C TSspéc22'!Q$27+'1C TSspéc22'!Q$28)/'1C TSspéc22'!Q$17),IF(AND('1C TSspéc22'!$B$12&lt;&gt;"",$K$2="Pôle",'1C TSspéc22'!$C$12="NON"),(('1C TSspéc22'!Q$26+'1C TSspéc22'!Q$27+'1C TSspéc22'!Q$28)/'1C TSspéc22'!Q$30),IF(AND('1C TSspéc22'!$B$12&lt;&gt;"",$K$2&lt;&gt;"Pôle"),0))))</f>
        <v>0</v>
      </c>
      <c r="N1323" s="557">
        <f>IF(AND('1C TSspéc22'!$B$12&lt;&gt;0,'1C TSspéc22'!$Q$30&lt;&gt;0),L1323+M1323,0)</f>
        <v>0</v>
      </c>
      <c r="O1323" s="893" t="str">
        <f>IF(AND('1C TSspéc22'!$Q$17&lt;&gt;0,'1C TSspéc22'!$C$12="OUI"),'1C TSspéc22'!$Q$35/'1C TSspéc22'!$Q$17,"")</f>
        <v/>
      </c>
      <c r="P1323" s="543" t="str">
        <f>IF(AND('1C TSspéc22'!$Q$17&lt;&gt;0,'1C TSspéc22'!$C$12="OUI"),'1C TSspéc22'!$Q$36/'1C TSspéc22'!$Q$17,"")</f>
        <v/>
      </c>
      <c r="Q1323" s="543" t="str">
        <f>IF(AND('1C TSspéc22'!$Q$17&lt;&gt;0,'1C TSspéc22'!$C$12="OUI"),'1C TSspéc22'!$Q$37/'1C TSspéc22'!$Q$17,"")</f>
        <v/>
      </c>
      <c r="R1323" s="543" t="str">
        <f>IF(AND('1C TSspéc22'!$Q$17&lt;&gt;0,'1C TSspéc22'!$C$12="OUI"),'1C TSspéc22'!$Q$38/'1C TSspéc22'!$Q$17,"")</f>
        <v/>
      </c>
      <c r="S1323" s="543" t="str">
        <f>IF(AND('1C TSspéc22'!$Q$17&lt;&gt;0,'1C TSspéc22'!$C$12="OUI"),'1C TSspéc22'!$Q$39/'1C TSspéc22'!$Q$17,"")</f>
        <v/>
      </c>
      <c r="T1323" s="543" t="str">
        <f>IF(AND('1C TSspéc22'!$Q$17&lt;&gt;0,'1C TSspéc22'!$C$12="OUI"),'1C TSspéc22'!$Q$40/'1C TSspéc22'!$Q$17,"")</f>
        <v/>
      </c>
      <c r="U1323" s="543" t="str">
        <f>IF(AND('1C TSspéc22'!$Q$17&lt;&gt;0,'1C TSspéc22'!$C$12="OUI"),'1C TSspéc22'!$Q$41/'1C TSspéc22'!$Q$17,"")</f>
        <v/>
      </c>
      <c r="V1323" s="543" t="str">
        <f>IF(AND('1C TSspéc22'!$Q$17&lt;&gt;0,'1C TSspéc22'!$C$12="OUI"),'1C TSspéc22'!$Q$42/'1C TSspéc22'!$Q$17,"")</f>
        <v/>
      </c>
      <c r="W1323" s="543" t="str">
        <f>IF(AND('1C TSspéc22'!$Q$17&lt;&gt;0,'1C TSspéc22'!$C$12="OUI"),'1C TSspéc22'!$Q$43/'1C TSspéc22'!$Q$17,"")</f>
        <v/>
      </c>
      <c r="X1323" s="543" t="str">
        <f>IF(AND('1C TSspéc22'!$Q$17&lt;&gt;0,'1C TSspéc22'!$C$12="OUI"),'1C TSspéc22'!$Q$44/'1C TSspéc22'!$Q$17,"")</f>
        <v/>
      </c>
      <c r="Y1323" s="543" t="str">
        <f>IF(AND('1C TSspéc22'!$Q$17&lt;&gt;0,'1C TSspéc22'!$C$12="OUI"),'1C TSspéc22'!$Q$45/'1C TSspéc22'!$Q$17,"")</f>
        <v/>
      </c>
      <c r="Z1323" s="543" t="str">
        <f>IF(AND('1C TSspéc22'!$Q$17&lt;&gt;0,'1C TSspéc22'!$C$12="OUI"),'1C TSspéc22'!$Q$46/'1C TSspéc22'!$Q$17,"")</f>
        <v/>
      </c>
      <c r="AA1323" s="543" t="str">
        <f>IF(AND('1C TSspéc22'!$Q$17&lt;&gt;0,'1C TSspéc22'!$C$12="OUI"),'1C TSspéc22'!$Q$47/'1C TSspéc22'!$Q$17,"")</f>
        <v/>
      </c>
      <c r="AB1323" s="543" t="str">
        <f>IF(AND('1C TSspéc22'!$Q$17&lt;&gt;0,'1C TSspéc22'!$C$12="OUI"),'1C TSspéc22'!$Q$48/'1C TSspéc22'!$Q$17,"")</f>
        <v/>
      </c>
      <c r="AC1323" s="543" t="str">
        <f>IF(AND('1C TSspéc22'!$Q$17&lt;&gt;0,'1C TSspéc22'!$C$12="OUI"),'1C TSspéc22'!$Q$49/'1C TSspéc22'!$Q$17,"")</f>
        <v/>
      </c>
      <c r="AD1323" s="543" t="str">
        <f>IF(AND('1C TSspéc22'!$Q$17&lt;&gt;0,'1C TSspéc22'!$C$12="OUI"),'1C TSspéc22'!$Q$50/'1C TSspéc22'!$Q$17,"")</f>
        <v/>
      </c>
      <c r="AE1323" s="543" t="str">
        <f>IF(AND('1C TSspéc22'!$Q$17&lt;&gt;0,'1C TSspéc22'!$C$12="OUI"),'1C TSspéc22'!$Q$51/'1C TSspéc22'!$Q$17,"")</f>
        <v/>
      </c>
      <c r="AF1323" s="543" t="str">
        <f>IF(AND('1C TSspéc22'!$Q$17&lt;&gt;0,'1C TSspéc22'!$C$12="OUI"),'1C TSspéc22'!$Q$52/'1C TSspéc22'!$Q$17,"")</f>
        <v/>
      </c>
      <c r="AG1323" s="543" t="str">
        <f>IF(AND('1C TSspéc22'!$Q$17&lt;&gt;0,'1C TSspéc22'!$C$12="OUI"),'1C TSspéc22'!$Q$53/'1C TSspéc22'!$Q$17,"")</f>
        <v/>
      </c>
      <c r="AH1323" s="543" t="str">
        <f>IF(AND('1C TSspéc22'!$Q$17&lt;&gt;0,'1C TSspéc22'!$C$12="OUI"),'1C TSspéc22'!$Q$54/'1C TSspéc22'!$Q$17,"")</f>
        <v/>
      </c>
      <c r="AI1323" s="543" t="str">
        <f>IF(AND('1C TSspéc22'!$Q$17&lt;&gt;0,'1C TSspéc22'!$C$12="OUI"),'1C TSspéc22'!$Q$55/'1C TSspéc22'!$Q$17,"")</f>
        <v/>
      </c>
      <c r="AJ1323" s="543" t="str">
        <f>IF(AND('1C TSspéc22'!$Q$17&lt;&gt;0,'1C TSspéc22'!$C$12="OUI"),'1C TSspéc22'!$Q$56/'1C TSspéc22'!$Q$17,"")</f>
        <v/>
      </c>
      <c r="AK1323" s="543" t="str">
        <f>IF(AND('1C TSspéc22'!$Q$17&lt;&gt;0,'1C TSspéc22'!$C$12="OUI"),'1C TSspéc22'!$Q$57/'1C TSspéc22'!$Q$17,"")</f>
        <v/>
      </c>
      <c r="AL1323" s="72">
        <f>IF(AND('1C TSspéc22'!$Q$17&lt;&gt;0,'1C TSspéc22'!$C$12="OUI"),N1323+AK1323,N1323)</f>
        <v>0</v>
      </c>
      <c r="AM1323" s="417">
        <f t="shared" si="339"/>
        <v>0</v>
      </c>
      <c r="AN1323" s="417">
        <f t="shared" si="340"/>
        <v>0</v>
      </c>
      <c r="AO1323" s="418" t="str">
        <f>IF(AND('1C TSspéc22'!$Q$17&lt;&gt;0,'1C TSspéc22'!$Q$30&lt;&gt;0),AM1323+AN1323,"")</f>
        <v/>
      </c>
      <c r="AP1323" s="573" t="str">
        <f>IF(AND('1C TSspéc22'!$Q$17&lt;&gt;0,'1C TSspéc22'!$Q$30&lt;&gt;0),AM1323-AR1323,"")</f>
        <v/>
      </c>
      <c r="AQ1323" s="583">
        <f t="shared" si="341"/>
        <v>0</v>
      </c>
      <c r="AR1323" s="596"/>
      <c r="AS1323" s="102"/>
      <c r="AT1323" s="27" t="str">
        <f>IF(('1C TSspéc22'!Q$17*FICHE!$C$14&lt;J1323),"Forfait limité à "&amp;FICHE!$C$14&amp;"€/jour","")</f>
        <v/>
      </c>
      <c r="AU1323" s="592"/>
      <c r="AV1323" s="824"/>
      <c r="AW1323" s="824"/>
      <c r="AX1323" s="824"/>
      <c r="AY1323" s="824"/>
      <c r="AZ1323" s="824"/>
      <c r="BA1323" s="767"/>
      <c r="BB1323" s="767"/>
      <c r="BC1323" s="767"/>
      <c r="BD1323" s="767"/>
      <c r="BE1323" s="767"/>
      <c r="BF1323" s="767"/>
      <c r="BG1323" s="767"/>
      <c r="BH1323" s="767"/>
      <c r="BI1323" s="767"/>
      <c r="BJ1323" s="767"/>
      <c r="BK1323" s="767"/>
      <c r="BL1323" s="767"/>
      <c r="BM1323" s="767"/>
      <c r="BN1323" s="767"/>
      <c r="BO1323" s="767"/>
      <c r="BP1323" s="767"/>
      <c r="BQ1323" s="767"/>
      <c r="BR1323" s="767"/>
      <c r="BS1323" s="767"/>
      <c r="BT1323" s="767"/>
      <c r="BU1323" s="767"/>
      <c r="BV1323" s="767"/>
      <c r="BW1323" s="767"/>
      <c r="BX1323" s="767"/>
      <c r="BY1323" s="767"/>
      <c r="BZ1323" s="767"/>
      <c r="CA1323" s="767"/>
      <c r="CB1323" s="767"/>
      <c r="CC1323" s="767"/>
      <c r="CD1323" s="767"/>
      <c r="CE1323" s="767"/>
      <c r="CF1323" s="767"/>
      <c r="CG1323" s="767"/>
      <c r="CH1323" s="767"/>
      <c r="CI1323" s="767"/>
      <c r="CJ1323" s="767"/>
      <c r="CK1323" s="767"/>
      <c r="CL1323" s="767"/>
      <c r="CM1323" s="767"/>
      <c r="CN1323" s="767"/>
      <c r="CO1323" s="767"/>
      <c r="CP1323" s="767"/>
      <c r="CQ1323" s="767"/>
      <c r="CR1323" s="767"/>
      <c r="CS1323" s="767"/>
      <c r="CT1323" s="767"/>
      <c r="CU1323" s="767"/>
      <c r="CV1323" s="767"/>
      <c r="CW1323" s="767"/>
      <c r="CX1323" s="767"/>
      <c r="CY1323" s="767"/>
      <c r="CZ1323" s="767"/>
      <c r="DA1323" s="767"/>
      <c r="DB1323" s="767"/>
      <c r="DC1323" s="767"/>
      <c r="DD1323" s="767"/>
      <c r="DE1323" s="767"/>
      <c r="DF1323" s="767"/>
      <c r="DG1323" s="767"/>
      <c r="DH1323" s="767"/>
      <c r="DI1323" s="767"/>
      <c r="DJ1323" s="767"/>
      <c r="DK1323" s="767"/>
      <c r="DL1323" s="767"/>
      <c r="DM1323" s="767"/>
      <c r="DN1323" s="767"/>
      <c r="DO1323" s="767"/>
      <c r="DP1323" s="767"/>
      <c r="DQ1323" s="767"/>
      <c r="DR1323" s="767"/>
      <c r="DS1323" s="767"/>
      <c r="DT1323" s="767"/>
      <c r="DU1323" s="767"/>
      <c r="DV1323" s="767"/>
      <c r="DW1323" s="767"/>
      <c r="DX1323" s="767"/>
      <c r="DY1323" s="767"/>
      <c r="DZ1323" s="767"/>
      <c r="EA1323" s="767"/>
      <c r="EB1323" s="767"/>
      <c r="EC1323" s="767"/>
      <c r="ED1323" s="767"/>
      <c r="EE1323" s="767"/>
      <c r="EF1323" s="767"/>
      <c r="EG1323" s="767"/>
      <c r="EH1323" s="767"/>
      <c r="EI1323" s="767"/>
      <c r="EJ1323" s="767"/>
      <c r="EK1323" s="767"/>
      <c r="EL1323" s="767"/>
      <c r="EM1323" s="767"/>
      <c r="EN1323" s="767"/>
      <c r="EO1323" s="767"/>
      <c r="EP1323" s="767"/>
      <c r="EQ1323" s="767"/>
      <c r="ER1323" s="767"/>
      <c r="ES1323" s="767"/>
      <c r="ET1323" s="767"/>
      <c r="EU1323" s="767"/>
      <c r="EV1323" s="767"/>
      <c r="EW1323" s="767"/>
      <c r="EX1323" s="767"/>
      <c r="EY1323" s="767"/>
      <c r="EZ1323" s="767"/>
      <c r="FA1323" s="767"/>
      <c r="FB1323" s="767"/>
      <c r="FC1323" s="767"/>
      <c r="FD1323" s="767"/>
      <c r="FE1323" s="767"/>
      <c r="FF1323" s="767"/>
      <c r="FG1323" s="767"/>
      <c r="FH1323" s="767"/>
      <c r="FI1323" s="767"/>
      <c r="FJ1323" s="767"/>
      <c r="FK1323" s="767"/>
      <c r="FL1323" s="767"/>
      <c r="FM1323" s="767"/>
      <c r="FN1323" s="767"/>
      <c r="FO1323" s="767"/>
      <c r="FP1323" s="767"/>
      <c r="FQ1323" s="767"/>
      <c r="FR1323" s="767"/>
      <c r="FS1323" s="767"/>
      <c r="FT1323" s="767"/>
      <c r="FU1323" s="767"/>
      <c r="FV1323" s="767"/>
      <c r="FW1323" s="767"/>
      <c r="FX1323" s="767"/>
      <c r="FY1323" s="767"/>
      <c r="FZ1323" s="767"/>
      <c r="GA1323" s="767"/>
      <c r="GB1323" s="767"/>
      <c r="GC1323" s="767"/>
      <c r="GD1323" s="767"/>
      <c r="GE1323" s="767"/>
      <c r="GF1323" s="767"/>
      <c r="GG1323" s="767"/>
      <c r="GH1323" s="767"/>
      <c r="GI1323" s="767"/>
      <c r="GJ1323" s="767"/>
      <c r="GK1323" s="767"/>
      <c r="GL1323" s="767"/>
      <c r="GM1323" s="767"/>
      <c r="GN1323" s="767"/>
      <c r="GO1323" s="767"/>
      <c r="GP1323" s="767"/>
      <c r="GQ1323" s="767"/>
      <c r="GR1323" s="767"/>
      <c r="GS1323" s="767"/>
      <c r="GT1323" s="767"/>
      <c r="GU1323" s="767"/>
      <c r="GV1323" s="767"/>
      <c r="GW1323" s="767"/>
      <c r="GX1323" s="767"/>
      <c r="GY1323" s="767"/>
      <c r="GZ1323" s="767"/>
      <c r="HA1323" s="767"/>
      <c r="HB1323" s="767"/>
      <c r="HC1323" s="767"/>
    </row>
    <row r="1324" spans="1:211" s="864" customFormat="1" ht="13.9" hidden="1" customHeight="1">
      <c r="A1324" s="307"/>
      <c r="B1324" s="351"/>
      <c r="C1324" s="971" t="str">
        <f>IF('1C TSspéc22'!R$17&lt;&gt;0,'1C TSspéc22'!$B$12,"")</f>
        <v/>
      </c>
      <c r="D1324" s="972"/>
      <c r="E1324" s="973"/>
      <c r="F1324" s="93">
        <f>IF(AND($C1324='1C TSspéc22'!$B$12,'1C TSspéc22'!$B$16="spécifiques",'1C TSspéc22'!$R$17&lt;&gt;""),'1C TSspéc22'!$R$21,"")</f>
        <v>0</v>
      </c>
      <c r="G1324" s="863"/>
      <c r="H1324" s="745">
        <v>0.21</v>
      </c>
      <c r="I1324" s="747">
        <v>1</v>
      </c>
      <c r="J1324" s="312"/>
      <c r="K1324" s="680">
        <f t="shared" si="299"/>
        <v>0</v>
      </c>
      <c r="L1324" s="556">
        <f>IF(OR('1C TSspéc22'!$B$12="",'1C TSspéc22'!R$30=0),0,IF(AND('1C TSspéc22'!$B$12&lt;&gt;"",$K$2="Pôle",'1C TSspéc22'!$C$12="OUI"),(('1C TSspéc22'!R$22+'1C TSspéc22'!R$23+'1C TSspéc22'!R$24+'1C TSspéc22'!R$25+'1C TSspéc22'!R$29)/'1C TSspéc22'!R$17),IF(AND('1C TSspéc22'!$B$12&lt;&gt;"",$K$2="Pôle",'1C TSspéc22'!$C$12="NON"),(('1C TSspéc22'!R$22+'1C TSspéc22'!R$23+'1C TSspéc22'!R$24+'1C TSspéc22'!R$25+'1C TSspéc22'!R$29)/'1C TSspéc22'!R$30),IF(AND('1C TSspéc22'!$B$12&lt;&gt;"",$K$2&lt;&gt;"Pôle",'1C TSspéc22'!$C$12="OUI"),(('1C TSspéc22'!R$22+'1C TSspéc22'!R$23+'1C TSspéc22'!R$24+'1C TSspéc22'!R$25+'1C TSspéc22'!R$26+'1C TSspéc22'!R$27+'1C TSspéc22'!R$28+'1C TSspéc22'!R$29)/'1C TSspéc22'!R$17),IF(AND('1C TSspéc22'!$B$12&lt;&gt;"",$K$2&lt;&gt;"Pôle",'1C TSspéc22'!$C$12="NON"),(('1C TSspéc22'!R$22+'1C TSspéc22'!R$23+'1C TSspéc22'!R$24+'1C TSspéc22'!R$25+'1C TSspéc22'!R$26+'1C TSspéc22'!R$27+'1C TSspéc22'!R$28+'1C TSspéc22'!R$29)/'1C TSspéc22'!R$30))))))</f>
        <v>0</v>
      </c>
      <c r="M1324" s="556">
        <f>IF(OR('1C TSspéc22'!$B$12="",'1C TSspéc22'!R$30=0),0,IF(AND('1C TSspéc22'!$B$12&lt;&gt;"",$K$2="Pôle",'1C TSspéc22'!$C$12="OUI"),(('1C TSspéc22'!R$26+'1C TSspéc22'!R$27+'1C TSspéc22'!R$28)/'1C TSspéc22'!R$17),IF(AND('1C TSspéc22'!$B$12&lt;&gt;"",$K$2="Pôle",'1C TSspéc22'!$C$12="NON"),(('1C TSspéc22'!R$26+'1C TSspéc22'!R$27+'1C TSspéc22'!R$28)/'1C TSspéc22'!R$30),IF(AND('1C TSspéc22'!$B$12&lt;&gt;"",$K$2&lt;&gt;"Pôle"),0))))</f>
        <v>0</v>
      </c>
      <c r="N1324" s="557">
        <f>IF(AND('1C TSspéc22'!$B$12&lt;&gt;0,'1C TSspéc22'!$R$30&lt;&gt;0),L1324+M1324,0)</f>
        <v>0</v>
      </c>
      <c r="O1324" s="893" t="str">
        <f>IF(AND('1C TSspéc22'!$R$17&lt;&gt;0,'1C TSspéc22'!$C$12="OUI"),'1C TSspéc22'!$R$35/'1C TSspéc22'!$R$17,"")</f>
        <v/>
      </c>
      <c r="P1324" s="543" t="str">
        <f>IF(AND('1C TSspéc22'!$R$17&lt;&gt;0,'1C TSspéc22'!$C$12="OUI"),'1C TSspéc22'!$R$36/'1C TSspéc22'!$R$17,"")</f>
        <v/>
      </c>
      <c r="Q1324" s="543" t="str">
        <f>IF(AND('1C TSspéc22'!$R$17&lt;&gt;0,'1C TSspéc22'!$C$12="OUI"),'1C TSspéc22'!$R$37/'1C TSspéc22'!$R$17,"")</f>
        <v/>
      </c>
      <c r="R1324" s="543" t="str">
        <f>IF(AND('1C TSspéc22'!$R$17&lt;&gt;0,'1C TSspéc22'!$C$12="OUI"),'1C TSspéc22'!$R$38/'1C TSspéc22'!$R$17,"")</f>
        <v/>
      </c>
      <c r="S1324" s="543" t="str">
        <f>IF(AND('1C TSspéc22'!$R$17&lt;&gt;0,'1C TSspéc22'!$C$12="OUI"),'1C TSspéc22'!$R$39/'1C TSspéc22'!$R$17,"")</f>
        <v/>
      </c>
      <c r="T1324" s="543" t="str">
        <f>IF(AND('1C TSspéc22'!$R$17&lt;&gt;0,'1C TSspéc22'!$C$12="OUI"),'1C TSspéc22'!$R$40/'1C TSspéc22'!$R$17,"")</f>
        <v/>
      </c>
      <c r="U1324" s="543" t="str">
        <f>IF(AND('1C TSspéc22'!$R$17&lt;&gt;0,'1C TSspéc22'!$C$12="OUI"),'1C TSspéc22'!$R$41/'1C TSspéc22'!$R$17,"")</f>
        <v/>
      </c>
      <c r="V1324" s="543" t="str">
        <f>IF(AND('1C TSspéc22'!$R$17&lt;&gt;0,'1C TSspéc22'!$C$12="OUI"),'1C TSspéc22'!$R$42/'1C TSspéc22'!$R$17,"")</f>
        <v/>
      </c>
      <c r="W1324" s="543" t="str">
        <f>IF(AND('1C TSspéc22'!$R$17&lt;&gt;0,'1C TSspéc22'!$C$12="OUI"),'1C TSspéc22'!$R$43/'1C TSspéc22'!$R$17,"")</f>
        <v/>
      </c>
      <c r="X1324" s="543" t="str">
        <f>IF(AND('1C TSspéc22'!$R$17&lt;&gt;0,'1C TSspéc22'!$C$12="OUI"),'1C TSspéc22'!$R$44/'1C TSspéc22'!$R$17,"")</f>
        <v/>
      </c>
      <c r="Y1324" s="543" t="str">
        <f>IF(AND('1C TSspéc22'!$R$17&lt;&gt;0,'1C TSspéc22'!$C$12="OUI"),'1C TSspéc22'!$R$45/'1C TSspéc22'!$R$17,"")</f>
        <v/>
      </c>
      <c r="Z1324" s="543" t="str">
        <f>IF(AND('1C TSspéc22'!$R$17&lt;&gt;0,'1C TSspéc22'!$C$12="OUI"),'1C TSspéc22'!$R$46/'1C TSspéc22'!$R$17,"")</f>
        <v/>
      </c>
      <c r="AA1324" s="543" t="str">
        <f>IF(AND('1C TSspéc22'!$R$17&lt;&gt;0,'1C TSspéc22'!$C$12="OUI"),'1C TSspéc22'!$R$47/'1C TSspéc22'!$R$17,"")</f>
        <v/>
      </c>
      <c r="AB1324" s="543" t="str">
        <f>IF(AND('1C TSspéc22'!$R$17&lt;&gt;0,'1C TSspéc22'!$C$12="OUI"),'1C TSspéc22'!$R$48/'1C TSspéc22'!$R$17,"")</f>
        <v/>
      </c>
      <c r="AC1324" s="543" t="str">
        <f>IF(AND('1C TSspéc22'!$R$17&lt;&gt;0,'1C TSspéc22'!$C$12="OUI"),'1C TSspéc22'!$R$49/'1C TSspéc22'!$R$17,"")</f>
        <v/>
      </c>
      <c r="AD1324" s="543" t="str">
        <f>IF(AND('1C TSspéc22'!$R$17&lt;&gt;0,'1C TSspéc22'!$C$12="OUI"),'1C TSspéc22'!$R$50/'1C TSspéc22'!$R$17,"")</f>
        <v/>
      </c>
      <c r="AE1324" s="543" t="str">
        <f>IF(AND('1C TSspéc22'!$R$17&lt;&gt;0,'1C TSspéc22'!$C$12="OUI"),'1C TSspéc22'!$R$51/'1C TSspéc22'!$R$17,"")</f>
        <v/>
      </c>
      <c r="AF1324" s="543" t="str">
        <f>IF(AND('1C TSspéc22'!$R$17&lt;&gt;0,'1C TSspéc22'!$C$12="OUI"),'1C TSspéc22'!$R$52/'1C TSspéc22'!$R$17,"")</f>
        <v/>
      </c>
      <c r="AG1324" s="543" t="str">
        <f>IF(AND('1C TSspéc22'!$R$17&lt;&gt;0,'1C TSspéc22'!$C$12="OUI"),'1C TSspéc22'!$R$53/'1C TSspéc22'!$R$17,"")</f>
        <v/>
      </c>
      <c r="AH1324" s="543" t="str">
        <f>IF(AND('1C TSspéc22'!$R$17&lt;&gt;0,'1C TSspéc22'!$C$12="OUI"),'1C TSspéc22'!$R$54/'1C TSspéc22'!$R$17,"")</f>
        <v/>
      </c>
      <c r="AI1324" s="543" t="str">
        <f>IF(AND('1C TSspéc22'!$R$17&lt;&gt;0,'1C TSspéc22'!$C$12="OUI"),'1C TSspéc22'!$R$55/'1C TSspéc22'!$R$17,"")</f>
        <v/>
      </c>
      <c r="AJ1324" s="543" t="str">
        <f>IF(AND('1C TSspéc22'!$R$17&lt;&gt;0,'1C TSspéc22'!$C$12="OUI"),'1C TSspéc22'!$R$56/'1C TSspéc22'!$R$17,"")</f>
        <v/>
      </c>
      <c r="AK1324" s="543" t="str">
        <f>IF(AND('1C TSspéc22'!$R$17&lt;&gt;0,'1C TSspéc22'!$C$12="OUI"),'1C TSspéc22'!$R$57/'1C TSspéc22'!$R$17,"")</f>
        <v/>
      </c>
      <c r="AL1324" s="72">
        <f>IF(AND('1C TSspéc22'!$R$17&lt;&gt;0,'1C TSspéc22'!$C$12="OUI"),N1324+AK1324,N1324)</f>
        <v>0</v>
      </c>
      <c r="AM1324" s="417">
        <f t="shared" si="339"/>
        <v>0</v>
      </c>
      <c r="AN1324" s="417">
        <f t="shared" si="340"/>
        <v>0</v>
      </c>
      <c r="AO1324" s="418" t="str">
        <f>IF(AND('1C TSspéc22'!$R$17&lt;&gt;0,'1C TSspéc22'!$R$30&lt;&gt;0),AM1324+AN1324,"")</f>
        <v/>
      </c>
      <c r="AP1324" s="573" t="str">
        <f>IF(AND('1C TSspéc22'!$R$17&lt;&gt;0,'1C TSspéc22'!$R$30&lt;&gt;0),AM1324-AR1324,"")</f>
        <v/>
      </c>
      <c r="AQ1324" s="583">
        <f t="shared" si="341"/>
        <v>0</v>
      </c>
      <c r="AR1324" s="596"/>
      <c r="AS1324" s="102"/>
      <c r="AT1324" s="27" t="str">
        <f>IF(('1C TSspéc22'!R$17*FICHE!$C$14&lt;J1324),"Forfait limité à "&amp;FICHE!$C$14&amp;"€/jour","")</f>
        <v/>
      </c>
      <c r="AU1324" s="592"/>
      <c r="AV1324" s="824"/>
      <c r="AW1324" s="824"/>
      <c r="AX1324" s="824"/>
      <c r="AY1324" s="824"/>
      <c r="AZ1324" s="824"/>
      <c r="BA1324" s="767"/>
      <c r="BB1324" s="767"/>
      <c r="BC1324" s="767"/>
      <c r="BD1324" s="767"/>
      <c r="BE1324" s="767"/>
      <c r="BF1324" s="767"/>
      <c r="BG1324" s="767"/>
      <c r="BH1324" s="767"/>
      <c r="BI1324" s="767"/>
      <c r="BJ1324" s="767"/>
      <c r="BK1324" s="767"/>
      <c r="BL1324" s="767"/>
      <c r="BM1324" s="767"/>
      <c r="BN1324" s="767"/>
      <c r="BO1324" s="767"/>
      <c r="BP1324" s="767"/>
      <c r="BQ1324" s="767"/>
      <c r="BR1324" s="767"/>
      <c r="BS1324" s="767"/>
      <c r="BT1324" s="767"/>
      <c r="BU1324" s="767"/>
      <c r="BV1324" s="767"/>
      <c r="BW1324" s="767"/>
      <c r="BX1324" s="767"/>
      <c r="BY1324" s="767"/>
      <c r="BZ1324" s="767"/>
      <c r="CA1324" s="767"/>
      <c r="CB1324" s="767"/>
      <c r="CC1324" s="767"/>
      <c r="CD1324" s="767"/>
      <c r="CE1324" s="767"/>
      <c r="CF1324" s="767"/>
      <c r="CG1324" s="767"/>
      <c r="CH1324" s="767"/>
      <c r="CI1324" s="767"/>
      <c r="CJ1324" s="767"/>
      <c r="CK1324" s="767"/>
      <c r="CL1324" s="767"/>
      <c r="CM1324" s="767"/>
      <c r="CN1324" s="767"/>
      <c r="CO1324" s="767"/>
      <c r="CP1324" s="767"/>
      <c r="CQ1324" s="767"/>
      <c r="CR1324" s="767"/>
      <c r="CS1324" s="767"/>
      <c r="CT1324" s="767"/>
      <c r="CU1324" s="767"/>
      <c r="CV1324" s="767"/>
      <c r="CW1324" s="767"/>
      <c r="CX1324" s="767"/>
      <c r="CY1324" s="767"/>
      <c r="CZ1324" s="767"/>
      <c r="DA1324" s="767"/>
      <c r="DB1324" s="767"/>
      <c r="DC1324" s="767"/>
      <c r="DD1324" s="767"/>
      <c r="DE1324" s="767"/>
      <c r="DF1324" s="767"/>
      <c r="DG1324" s="767"/>
      <c r="DH1324" s="767"/>
      <c r="DI1324" s="767"/>
      <c r="DJ1324" s="767"/>
      <c r="DK1324" s="767"/>
      <c r="DL1324" s="767"/>
      <c r="DM1324" s="767"/>
      <c r="DN1324" s="767"/>
      <c r="DO1324" s="767"/>
      <c r="DP1324" s="767"/>
      <c r="DQ1324" s="767"/>
      <c r="DR1324" s="767"/>
      <c r="DS1324" s="767"/>
      <c r="DT1324" s="767"/>
      <c r="DU1324" s="767"/>
      <c r="DV1324" s="767"/>
      <c r="DW1324" s="767"/>
      <c r="DX1324" s="767"/>
      <c r="DY1324" s="767"/>
      <c r="DZ1324" s="767"/>
      <c r="EA1324" s="767"/>
      <c r="EB1324" s="767"/>
      <c r="EC1324" s="767"/>
      <c r="ED1324" s="767"/>
      <c r="EE1324" s="767"/>
      <c r="EF1324" s="767"/>
      <c r="EG1324" s="767"/>
      <c r="EH1324" s="767"/>
      <c r="EI1324" s="767"/>
      <c r="EJ1324" s="767"/>
      <c r="EK1324" s="767"/>
      <c r="EL1324" s="767"/>
      <c r="EM1324" s="767"/>
      <c r="EN1324" s="767"/>
      <c r="EO1324" s="767"/>
      <c r="EP1324" s="767"/>
      <c r="EQ1324" s="767"/>
      <c r="ER1324" s="767"/>
      <c r="ES1324" s="767"/>
      <c r="ET1324" s="767"/>
      <c r="EU1324" s="767"/>
      <c r="EV1324" s="767"/>
      <c r="EW1324" s="767"/>
      <c r="EX1324" s="767"/>
      <c r="EY1324" s="767"/>
      <c r="EZ1324" s="767"/>
      <c r="FA1324" s="767"/>
      <c r="FB1324" s="767"/>
      <c r="FC1324" s="767"/>
      <c r="FD1324" s="767"/>
      <c r="FE1324" s="767"/>
      <c r="FF1324" s="767"/>
      <c r="FG1324" s="767"/>
      <c r="FH1324" s="767"/>
      <c r="FI1324" s="767"/>
      <c r="FJ1324" s="767"/>
      <c r="FK1324" s="767"/>
      <c r="FL1324" s="767"/>
      <c r="FM1324" s="767"/>
      <c r="FN1324" s="767"/>
      <c r="FO1324" s="767"/>
      <c r="FP1324" s="767"/>
      <c r="FQ1324" s="767"/>
      <c r="FR1324" s="767"/>
      <c r="FS1324" s="767"/>
      <c r="FT1324" s="767"/>
      <c r="FU1324" s="767"/>
      <c r="FV1324" s="767"/>
      <c r="FW1324" s="767"/>
      <c r="FX1324" s="767"/>
      <c r="FY1324" s="767"/>
      <c r="FZ1324" s="767"/>
      <c r="GA1324" s="767"/>
      <c r="GB1324" s="767"/>
      <c r="GC1324" s="767"/>
      <c r="GD1324" s="767"/>
      <c r="GE1324" s="767"/>
      <c r="GF1324" s="767"/>
      <c r="GG1324" s="767"/>
      <c r="GH1324" s="767"/>
      <c r="GI1324" s="767"/>
      <c r="GJ1324" s="767"/>
      <c r="GK1324" s="767"/>
      <c r="GL1324" s="767"/>
      <c r="GM1324" s="767"/>
      <c r="GN1324" s="767"/>
      <c r="GO1324" s="767"/>
      <c r="GP1324" s="767"/>
      <c r="GQ1324" s="767"/>
      <c r="GR1324" s="767"/>
      <c r="GS1324" s="767"/>
      <c r="GT1324" s="767"/>
      <c r="GU1324" s="767"/>
      <c r="GV1324" s="767"/>
      <c r="GW1324" s="767"/>
      <c r="GX1324" s="767"/>
      <c r="GY1324" s="767"/>
      <c r="GZ1324" s="767"/>
      <c r="HA1324" s="767"/>
      <c r="HB1324" s="767"/>
      <c r="HC1324" s="767"/>
    </row>
    <row r="1325" spans="1:211" s="864" customFormat="1" ht="13.9" hidden="1" customHeight="1">
      <c r="A1325" s="307"/>
      <c r="B1325" s="351"/>
      <c r="C1325" s="971" t="str">
        <f>IF('1C TSspéc22'!S$17&lt;&gt;0,'1C TSspéc22'!$B$12,"")</f>
        <v/>
      </c>
      <c r="D1325" s="972"/>
      <c r="E1325" s="973"/>
      <c r="F1325" s="93">
        <f>IF(AND($C1325='1C TSspéc22'!$B$12,'1C TSspéc22'!$B$16="spécifiques",'1C TSspéc22'!$S$17&lt;&gt;""),'1C TSspéc22'!$S$21,"")</f>
        <v>0</v>
      </c>
      <c r="G1325" s="863"/>
      <c r="H1325" s="745">
        <v>0.21</v>
      </c>
      <c r="I1325" s="747">
        <v>1</v>
      </c>
      <c r="J1325" s="312"/>
      <c r="K1325" s="680">
        <f t="shared" si="299"/>
        <v>0</v>
      </c>
      <c r="L1325" s="556">
        <f>IF(OR('1C TSspéc22'!$B$12="",'1C TSspéc22'!S$30=0),0,IF(AND('1C TSspéc22'!$B$12&lt;&gt;"",$K$2="Pôle",'1C TSspéc22'!$C$12="OUI"),(('1C TSspéc22'!S$22+'1C TSspéc22'!S$23+'1C TSspéc22'!S$24+'1C TSspéc22'!S$25+'1C TSspéc22'!S$29)/'1C TSspéc22'!S$17),IF(AND('1C TSspéc22'!$B$12&lt;&gt;"",$K$2="Pôle",'1C TSspéc22'!$C$12="NON"),(('1C TSspéc22'!S$22+'1C TSspéc22'!S$23+'1C TSspéc22'!S$24+'1C TSspéc22'!S$25+'1C TSspéc22'!S$29)/'1C TSspéc22'!S$30),IF(AND('1C TSspéc22'!$B$12&lt;&gt;"",$K$2&lt;&gt;"Pôle",'1C TSspéc22'!$C$12="OUI"),(('1C TSspéc22'!S$22+'1C TSspéc22'!S$23+'1C TSspéc22'!S$24+'1C TSspéc22'!S$25+'1C TSspéc22'!S$26+'1C TSspéc22'!S$27+'1C TSspéc22'!S$28+'1C TSspéc22'!S$29)/'1C TSspéc22'!S$17),IF(AND('1C TSspéc22'!$B$12&lt;&gt;"",$K$2&lt;&gt;"Pôle",'1C TSspéc22'!$C$12="NON"),(('1C TSspéc22'!S$22+'1C TSspéc22'!S$23+'1C TSspéc22'!S$24+'1C TSspéc22'!S$25+'1C TSspéc22'!S$26+'1C TSspéc22'!S$27+'1C TSspéc22'!S$28+'1C TSspéc22'!S$29)/'1C TSspéc22'!S$30))))))</f>
        <v>0</v>
      </c>
      <c r="M1325" s="556">
        <f>IF(OR('1C TSspéc22'!$B$12="",'1C TSspéc22'!S$30=0),0,IF(AND('1C TSspéc22'!$B$12&lt;&gt;"",$K$2="Pôle",'1C TSspéc22'!$C$12="OUI"),(('1C TSspéc22'!S$26+'1C TSspéc22'!S$27+'1C TSspéc22'!S$28)/'1C TSspéc22'!S$17),IF(AND('1C TSspéc22'!$B$12&lt;&gt;"",$K$2="Pôle",'1C TSspéc22'!$C$12="NON"),(('1C TSspéc22'!S$26+'1C TSspéc22'!S$27+'1C TSspéc22'!S$28)/'1C TSspéc22'!S$30),IF(AND('1C TSspéc22'!$B$12&lt;&gt;"",$K$2&lt;&gt;"Pôle"),0))))</f>
        <v>0</v>
      </c>
      <c r="N1325" s="557">
        <f>IF(AND('1C TSspéc22'!$B$12&lt;&gt;0,'1C TSspéc22'!$S$30&lt;&gt;0),L1325+M1325,0)</f>
        <v>0</v>
      </c>
      <c r="O1325" s="893" t="str">
        <f>IF(AND('1C TSspéc22'!$S$17&lt;&gt;0,'1C TSspéc22'!$C$12="OUI"),'1C TSspéc22'!$S$35/'1C TSspéc22'!$S$17,"")</f>
        <v/>
      </c>
      <c r="P1325" s="543" t="str">
        <f>IF(AND('1C TSspéc22'!$S$17&lt;&gt;0,'1C TSspéc22'!$C$12="OUI"),'1C TSspéc22'!$S$36/'1C TSspéc22'!$S$17,"")</f>
        <v/>
      </c>
      <c r="Q1325" s="543" t="str">
        <f>IF(AND('1C TSspéc22'!$S$17&lt;&gt;0,'1C TSspéc22'!$C$12="OUI"),'1C TSspéc22'!$S$37/'1C TSspéc22'!$S$17,"")</f>
        <v/>
      </c>
      <c r="R1325" s="543" t="str">
        <f>IF(AND('1C TSspéc22'!$S$17&lt;&gt;0,'1C TSspéc22'!$C$12="OUI"),'1C TSspéc22'!$S$38/'1C TSspéc22'!$S$17,"")</f>
        <v/>
      </c>
      <c r="S1325" s="543" t="str">
        <f>IF(AND('1C TSspéc22'!$S$17&lt;&gt;0,'1C TSspéc22'!$C$12="OUI"),'1C TSspéc22'!$S$39/'1C TSspéc22'!$S$17,"")</f>
        <v/>
      </c>
      <c r="T1325" s="543" t="str">
        <f>IF(AND('1C TSspéc22'!$S$17&lt;&gt;0,'1C TSspéc22'!$C$12="OUI"),'1C TSspéc22'!$S$40/'1C TSspéc22'!$S$17,"")</f>
        <v/>
      </c>
      <c r="U1325" s="543" t="str">
        <f>IF(AND('1C TSspéc22'!$S$17&lt;&gt;0,'1C TSspéc22'!$C$12="OUI"),'1C TSspéc22'!$S$41/'1C TSspéc22'!$S$17,"")</f>
        <v/>
      </c>
      <c r="V1325" s="543" t="str">
        <f>IF(AND('1C TSspéc22'!$S$17&lt;&gt;0,'1C TSspéc22'!$C$12="OUI"),'1C TSspéc22'!$S$42/'1C TSspéc22'!$S$17,"")</f>
        <v/>
      </c>
      <c r="W1325" s="543" t="str">
        <f>IF(AND('1C TSspéc22'!$S$17&lt;&gt;0,'1C TSspéc22'!$C$12="OUI"),'1C TSspéc22'!$S$43/'1C TSspéc22'!$S$17,"")</f>
        <v/>
      </c>
      <c r="X1325" s="543" t="str">
        <f>IF(AND('1C TSspéc22'!$S$17&lt;&gt;0,'1C TSspéc22'!$C$12="OUI"),'1C TSspéc22'!$S$44/'1C TSspéc22'!$S$17,"")</f>
        <v/>
      </c>
      <c r="Y1325" s="543" t="str">
        <f>IF(AND('1C TSspéc22'!$S$17&lt;&gt;0,'1C TSspéc22'!$C$12="OUI"),'1C TSspéc22'!$S$45/'1C TSspéc22'!$S$17,"")</f>
        <v/>
      </c>
      <c r="Z1325" s="543" t="str">
        <f>IF(AND('1C TSspéc22'!$S$17&lt;&gt;0,'1C TSspéc22'!$C$12="OUI"),'1C TSspéc22'!$S$46/'1C TSspéc22'!$S$17,"")</f>
        <v/>
      </c>
      <c r="AA1325" s="543" t="str">
        <f>IF(AND('1C TSspéc22'!$S$17&lt;&gt;0,'1C TSspéc22'!$C$12="OUI"),'1C TSspéc22'!$S$47/'1C TSspéc22'!$S$17,"")</f>
        <v/>
      </c>
      <c r="AB1325" s="543" t="str">
        <f>IF(AND('1C TSspéc22'!$S$17&lt;&gt;0,'1C TSspéc22'!$C$12="OUI"),'1C TSspéc22'!$S$48/'1C TSspéc22'!$S$17,"")</f>
        <v/>
      </c>
      <c r="AC1325" s="543" t="str">
        <f>IF(AND('1C TSspéc22'!$S$17&lt;&gt;0,'1C TSspéc22'!$C$12="OUI"),'1C TSspéc22'!$S$49/'1C TSspéc22'!$S$17,"")</f>
        <v/>
      </c>
      <c r="AD1325" s="543" t="str">
        <f>IF(AND('1C TSspéc22'!$S$17&lt;&gt;0,'1C TSspéc22'!$C$12="OUI"),'1C TSspéc22'!$S$50/'1C TSspéc22'!$S$17,"")</f>
        <v/>
      </c>
      <c r="AE1325" s="543" t="str">
        <f>IF(AND('1C TSspéc22'!$S$17&lt;&gt;0,'1C TSspéc22'!$C$12="OUI"),'1C TSspéc22'!$S$51/'1C TSspéc22'!$S$17,"")</f>
        <v/>
      </c>
      <c r="AF1325" s="543" t="str">
        <f>IF(AND('1C TSspéc22'!$S$17&lt;&gt;0,'1C TSspéc22'!$C$12="OUI"),'1C TSspéc22'!$S$52/'1C TSspéc22'!$S$17,"")</f>
        <v/>
      </c>
      <c r="AG1325" s="543" t="str">
        <f>IF(AND('1C TSspéc22'!$S$17&lt;&gt;0,'1C TSspéc22'!$C$12="OUI"),'1C TSspéc22'!$S$53/'1C TSspéc22'!$S$17,"")</f>
        <v/>
      </c>
      <c r="AH1325" s="543" t="str">
        <f>IF(AND('1C TSspéc22'!$S$17&lt;&gt;0,'1C TSspéc22'!$C$12="OUI"),'1C TSspéc22'!$S$54/'1C TSspéc22'!$S$17,"")</f>
        <v/>
      </c>
      <c r="AI1325" s="543" t="str">
        <f>IF(AND('1C TSspéc22'!$S$17&lt;&gt;0,'1C TSspéc22'!$C$12="OUI"),'1C TSspéc22'!$S$55/'1C TSspéc22'!$S$17,"")</f>
        <v/>
      </c>
      <c r="AJ1325" s="543" t="str">
        <f>IF(AND('1C TSspéc22'!$S$17&lt;&gt;0,'1C TSspéc22'!$C$12="OUI"),'1C TSspéc22'!$S$56/'1C TSspéc22'!$S$17,"")</f>
        <v/>
      </c>
      <c r="AK1325" s="543" t="str">
        <f>IF(AND('1C TSspéc22'!$S$17&lt;&gt;0,'1C TSspéc22'!$C$12="OUI"),'1C TSspéc22'!$S$57/'1C TSspéc22'!$S$17,"")</f>
        <v/>
      </c>
      <c r="AL1325" s="72">
        <f>IF(AND('1C TSspéc22'!$S$17&lt;&gt;0,'1C TSspéc22'!$C$12="OUI"),N1325+AK1325,N1325)</f>
        <v>0</v>
      </c>
      <c r="AM1325" s="417">
        <f t="shared" si="339"/>
        <v>0</v>
      </c>
      <c r="AN1325" s="417">
        <f t="shared" si="340"/>
        <v>0</v>
      </c>
      <c r="AO1325" s="418" t="str">
        <f>IF(AND('1C TSspéc22'!$S$17&lt;&gt;0,'1C TSspéc22'!$S$30&lt;&gt;0),AM1325+AN1325,"")</f>
        <v/>
      </c>
      <c r="AP1325" s="573" t="str">
        <f>IF(AND('1C TSspéc22'!$S$17&lt;&gt;0,'1C TSspéc22'!$S$30&lt;&gt;0),AM1325-AR1325,"")</f>
        <v/>
      </c>
      <c r="AQ1325" s="583">
        <f t="shared" si="341"/>
        <v>0</v>
      </c>
      <c r="AR1325" s="596"/>
      <c r="AS1325" s="102"/>
      <c r="AT1325" s="27" t="str">
        <f>IF(('1C TSspéc22'!S$17*FICHE!$C$14&lt;J1325),"Forfait limité à "&amp;FICHE!$C$14&amp;"€/jour","")</f>
        <v/>
      </c>
      <c r="AU1325" s="592"/>
      <c r="AV1325" s="824"/>
      <c r="AW1325" s="824"/>
      <c r="AX1325" s="824"/>
      <c r="AY1325" s="824"/>
      <c r="AZ1325" s="824"/>
      <c r="BA1325" s="767"/>
      <c r="BB1325" s="767"/>
      <c r="BC1325" s="767"/>
      <c r="BD1325" s="767"/>
      <c r="BE1325" s="767"/>
      <c r="BF1325" s="767"/>
      <c r="BG1325" s="767"/>
      <c r="BH1325" s="767"/>
      <c r="BI1325" s="767"/>
      <c r="BJ1325" s="767"/>
      <c r="BK1325" s="767"/>
      <c r="BL1325" s="767"/>
      <c r="BM1325" s="767"/>
      <c r="BN1325" s="767"/>
      <c r="BO1325" s="767"/>
      <c r="BP1325" s="767"/>
      <c r="BQ1325" s="767"/>
      <c r="BR1325" s="767"/>
      <c r="BS1325" s="767"/>
      <c r="BT1325" s="767"/>
      <c r="BU1325" s="767"/>
      <c r="BV1325" s="767"/>
      <c r="BW1325" s="767"/>
      <c r="BX1325" s="767"/>
      <c r="BY1325" s="767"/>
      <c r="BZ1325" s="767"/>
      <c r="CA1325" s="767"/>
      <c r="CB1325" s="767"/>
      <c r="CC1325" s="767"/>
      <c r="CD1325" s="767"/>
      <c r="CE1325" s="767"/>
      <c r="CF1325" s="767"/>
      <c r="CG1325" s="767"/>
      <c r="CH1325" s="767"/>
      <c r="CI1325" s="767"/>
      <c r="CJ1325" s="767"/>
      <c r="CK1325" s="767"/>
      <c r="CL1325" s="767"/>
      <c r="CM1325" s="767"/>
      <c r="CN1325" s="767"/>
      <c r="CO1325" s="767"/>
      <c r="CP1325" s="767"/>
      <c r="CQ1325" s="767"/>
      <c r="CR1325" s="767"/>
      <c r="CS1325" s="767"/>
      <c r="CT1325" s="767"/>
      <c r="CU1325" s="767"/>
      <c r="CV1325" s="767"/>
      <c r="CW1325" s="767"/>
      <c r="CX1325" s="767"/>
      <c r="CY1325" s="767"/>
      <c r="CZ1325" s="767"/>
      <c r="DA1325" s="767"/>
      <c r="DB1325" s="767"/>
      <c r="DC1325" s="767"/>
      <c r="DD1325" s="767"/>
      <c r="DE1325" s="767"/>
      <c r="DF1325" s="767"/>
      <c r="DG1325" s="767"/>
      <c r="DH1325" s="767"/>
      <c r="DI1325" s="767"/>
      <c r="DJ1325" s="767"/>
      <c r="DK1325" s="767"/>
      <c r="DL1325" s="767"/>
      <c r="DM1325" s="767"/>
      <c r="DN1325" s="767"/>
      <c r="DO1325" s="767"/>
      <c r="DP1325" s="767"/>
      <c r="DQ1325" s="767"/>
      <c r="DR1325" s="767"/>
      <c r="DS1325" s="767"/>
      <c r="DT1325" s="767"/>
      <c r="DU1325" s="767"/>
      <c r="DV1325" s="767"/>
      <c r="DW1325" s="767"/>
      <c r="DX1325" s="767"/>
      <c r="DY1325" s="767"/>
      <c r="DZ1325" s="767"/>
      <c r="EA1325" s="767"/>
      <c r="EB1325" s="767"/>
      <c r="EC1325" s="767"/>
      <c r="ED1325" s="767"/>
      <c r="EE1325" s="767"/>
      <c r="EF1325" s="767"/>
      <c r="EG1325" s="767"/>
      <c r="EH1325" s="767"/>
      <c r="EI1325" s="767"/>
      <c r="EJ1325" s="767"/>
      <c r="EK1325" s="767"/>
      <c r="EL1325" s="767"/>
      <c r="EM1325" s="767"/>
      <c r="EN1325" s="767"/>
      <c r="EO1325" s="767"/>
      <c r="EP1325" s="767"/>
      <c r="EQ1325" s="767"/>
      <c r="ER1325" s="767"/>
      <c r="ES1325" s="767"/>
      <c r="ET1325" s="767"/>
      <c r="EU1325" s="767"/>
      <c r="EV1325" s="767"/>
      <c r="EW1325" s="767"/>
      <c r="EX1325" s="767"/>
      <c r="EY1325" s="767"/>
      <c r="EZ1325" s="767"/>
      <c r="FA1325" s="767"/>
      <c r="FB1325" s="767"/>
      <c r="FC1325" s="767"/>
      <c r="FD1325" s="767"/>
      <c r="FE1325" s="767"/>
      <c r="FF1325" s="767"/>
      <c r="FG1325" s="767"/>
      <c r="FH1325" s="767"/>
      <c r="FI1325" s="767"/>
      <c r="FJ1325" s="767"/>
      <c r="FK1325" s="767"/>
      <c r="FL1325" s="767"/>
      <c r="FM1325" s="767"/>
      <c r="FN1325" s="767"/>
      <c r="FO1325" s="767"/>
      <c r="FP1325" s="767"/>
      <c r="FQ1325" s="767"/>
      <c r="FR1325" s="767"/>
      <c r="FS1325" s="767"/>
      <c r="FT1325" s="767"/>
      <c r="FU1325" s="767"/>
      <c r="FV1325" s="767"/>
      <c r="FW1325" s="767"/>
      <c r="FX1325" s="767"/>
      <c r="FY1325" s="767"/>
      <c r="FZ1325" s="767"/>
      <c r="GA1325" s="767"/>
      <c r="GB1325" s="767"/>
      <c r="GC1325" s="767"/>
      <c r="GD1325" s="767"/>
      <c r="GE1325" s="767"/>
      <c r="GF1325" s="767"/>
      <c r="GG1325" s="767"/>
      <c r="GH1325" s="767"/>
      <c r="GI1325" s="767"/>
      <c r="GJ1325" s="767"/>
      <c r="GK1325" s="767"/>
      <c r="GL1325" s="767"/>
      <c r="GM1325" s="767"/>
      <c r="GN1325" s="767"/>
      <c r="GO1325" s="767"/>
      <c r="GP1325" s="767"/>
      <c r="GQ1325" s="767"/>
      <c r="GR1325" s="767"/>
      <c r="GS1325" s="767"/>
      <c r="GT1325" s="767"/>
      <c r="GU1325" s="767"/>
      <c r="GV1325" s="767"/>
      <c r="GW1325" s="767"/>
      <c r="GX1325" s="767"/>
      <c r="GY1325" s="767"/>
      <c r="GZ1325" s="767"/>
      <c r="HA1325" s="767"/>
      <c r="HB1325" s="767"/>
      <c r="HC1325" s="767"/>
    </row>
    <row r="1326" spans="1:211" s="864" customFormat="1" ht="13.9" hidden="1" customHeight="1">
      <c r="A1326" s="307"/>
      <c r="B1326" s="351"/>
      <c r="C1326" s="971" t="str">
        <f>IF('1C TSspéc22'!T$17&lt;&gt;0,'1C TSspéc22'!$B$12,"")</f>
        <v/>
      </c>
      <c r="D1326" s="972"/>
      <c r="E1326" s="973"/>
      <c r="F1326" s="93">
        <f>IF(AND($C1326='1C TSspéc22'!$B$12,'1C TSspéc22'!$B$16="spécifiques",'1C TSspéc22'!$T$17&lt;&gt;""),'1C TSspéc22'!$T$21,"")</f>
        <v>0</v>
      </c>
      <c r="G1326" s="863"/>
      <c r="H1326" s="745">
        <v>0.21</v>
      </c>
      <c r="I1326" s="747">
        <v>1</v>
      </c>
      <c r="J1326" s="312"/>
      <c r="K1326" s="680">
        <f t="shared" si="299"/>
        <v>0</v>
      </c>
      <c r="L1326" s="556">
        <f>IF(OR('1C TSspéc22'!$B$12="",'1C TSspéc22'!T$30=0),0,IF(AND('1C TSspéc22'!$B$12&lt;&gt;"",$K$2="Pôle",'1C TSspéc22'!$C$12="OUI"),(('1C TSspéc22'!T$22+'1C TSspéc22'!T$23+'1C TSspéc22'!T$24+'1C TSspéc22'!T$25+'1C TSspéc22'!T$29)/'1C TSspéc22'!T$17),IF(AND('1C TSspéc22'!$B$12&lt;&gt;"",$K$2="Pôle",'1C TSspéc22'!$C$12="NON"),(('1C TSspéc22'!T$22+'1C TSspéc22'!T$23+'1C TSspéc22'!T$24+'1C TSspéc22'!T$25+'1C TSspéc22'!T$29)/'1C TSspéc22'!T$30),IF(AND('1C TSspéc22'!$B$12&lt;&gt;"",$K$2&lt;&gt;"Pôle",'1C TSspéc22'!$C$12="OUI"),(('1C TSspéc22'!T$22+'1C TSspéc22'!T$23+'1C TSspéc22'!T$24+'1C TSspéc22'!T$25+'1C TSspéc22'!T$26+'1C TSspéc22'!T$27+'1C TSspéc22'!T$28+'1C TSspéc22'!T$29)/'1C TSspéc22'!T$17),IF(AND('1C TSspéc22'!$B$12&lt;&gt;"",$K$2&lt;&gt;"Pôle",'1C TSspéc22'!$C$12="NON"),(('1C TSspéc22'!T$22+'1C TSspéc22'!T$23+'1C TSspéc22'!T$24+'1C TSspéc22'!T$25+'1C TSspéc22'!T$26+'1C TSspéc22'!T$27+'1C TSspéc22'!T$28+'1C TSspéc22'!T$29)/'1C TSspéc22'!T$30))))))</f>
        <v>0</v>
      </c>
      <c r="M1326" s="556">
        <f>IF(OR('1C TSspéc22'!$B$12="",'1C TSspéc22'!T$30=0),0,IF(AND('1C TSspéc22'!$B$12&lt;&gt;"",$K$2="Pôle",'1C TSspéc22'!$C$12="OUI"),(('1C TSspéc22'!T$26+'1C TSspéc22'!T$27+'1C TSspéc22'!T$28)/'1C TSspéc22'!T$17),IF(AND('1C TSspéc22'!$B$12&lt;&gt;"",$K$2="Pôle",'1C TSspéc22'!$C$12="NON"),(('1C TSspéc22'!T$26+'1C TSspéc22'!T$27+'1C TSspéc22'!T$28)/'1C TSspéc22'!T$30),IF(AND('1C TSspéc22'!$B$12&lt;&gt;"",$K$2&lt;&gt;"Pôle"),0))))</f>
        <v>0</v>
      </c>
      <c r="N1326" s="557">
        <f>IF(AND('1C TSspéc22'!$B$12&lt;&gt;0,'1C TSspéc22'!$T$30&lt;&gt;0),L1326+M1326,0)</f>
        <v>0</v>
      </c>
      <c r="O1326" s="893" t="str">
        <f>IF(AND('1C TSspéc22'!$T$17&lt;&gt;0,'1C TSspéc22'!$C$12="OUI"),'1C TSspéc22'!$T$35/'1C TSspéc22'!$T$17,"")</f>
        <v/>
      </c>
      <c r="P1326" s="543" t="str">
        <f>IF(AND('1C TSspéc22'!$T$17&lt;&gt;0,'1C TSspéc22'!$C$12="OUI"),'1C TSspéc22'!$T$36/'1C TSspéc22'!$T$17,"")</f>
        <v/>
      </c>
      <c r="Q1326" s="543" t="str">
        <f>IF(AND('1C TSspéc22'!$T$17&lt;&gt;0,'1C TSspéc22'!$C$12="OUI"),'1C TSspéc22'!$T$37/'1C TSspéc22'!$T$17,"")</f>
        <v/>
      </c>
      <c r="R1326" s="543" t="str">
        <f>IF(AND('1C TSspéc22'!$T$17&lt;&gt;0,'1C TSspéc22'!$C$12="OUI"),'1C TSspéc22'!$T$38/'1C TSspéc22'!$T$17,"")</f>
        <v/>
      </c>
      <c r="S1326" s="543" t="str">
        <f>IF(AND('1C TSspéc22'!$T$17&lt;&gt;0,'1C TSspéc22'!$C$12="OUI"),'1C TSspéc22'!$T$39/'1C TSspéc22'!$T$17,"")</f>
        <v/>
      </c>
      <c r="T1326" s="543" t="str">
        <f>IF(AND('1C TSspéc22'!$T$17&lt;&gt;0,'1C TSspéc22'!$C$12="OUI"),'1C TSspéc22'!$T$40/'1C TSspéc22'!$T$17,"")</f>
        <v/>
      </c>
      <c r="U1326" s="543" t="str">
        <f>IF(AND('1C TSspéc22'!$T$17&lt;&gt;0,'1C TSspéc22'!$C$12="OUI"),'1C TSspéc22'!$T$41/'1C TSspéc22'!$T$17,"")</f>
        <v/>
      </c>
      <c r="V1326" s="543" t="str">
        <f>IF(AND('1C TSspéc22'!$T$17&lt;&gt;0,'1C TSspéc22'!$C$12="OUI"),'1C TSspéc22'!$T$42/'1C TSspéc22'!$T$17,"")</f>
        <v/>
      </c>
      <c r="W1326" s="543" t="str">
        <f>IF(AND('1C TSspéc22'!$T$17&lt;&gt;0,'1C TSspéc22'!$C$12="OUI"),'1C TSspéc22'!$T$43/'1C TSspéc22'!$T$17,"")</f>
        <v/>
      </c>
      <c r="X1326" s="543" t="str">
        <f>IF(AND('1C TSspéc22'!$T$17&lt;&gt;0,'1C TSspéc22'!$C$12="OUI"),'1C TSspéc22'!$T$44/'1C TSspéc22'!$T$17,"")</f>
        <v/>
      </c>
      <c r="Y1326" s="543" t="str">
        <f>IF(AND('1C TSspéc22'!$T$17&lt;&gt;0,'1C TSspéc22'!$C$12="OUI"),'1C TSspéc22'!$T$45/'1C TSspéc22'!$T$17,"")</f>
        <v/>
      </c>
      <c r="Z1326" s="543" t="str">
        <f>IF(AND('1C TSspéc22'!$T$17&lt;&gt;0,'1C TSspéc22'!$C$12="OUI"),'1C TSspéc22'!$T$46/'1C TSspéc22'!$T$17,"")</f>
        <v/>
      </c>
      <c r="AA1326" s="543" t="str">
        <f>IF(AND('1C TSspéc22'!$T$17&lt;&gt;0,'1C TSspéc22'!$C$12="OUI"),'1C TSspéc22'!$T$47/'1C TSspéc22'!$T$17,"")</f>
        <v/>
      </c>
      <c r="AB1326" s="543" t="str">
        <f>IF(AND('1C TSspéc22'!$T$17&lt;&gt;0,'1C TSspéc22'!$C$12="OUI"),'1C TSspéc22'!$T$48/'1C TSspéc22'!$T$17,"")</f>
        <v/>
      </c>
      <c r="AC1326" s="543" t="str">
        <f>IF(AND('1C TSspéc22'!$T$17&lt;&gt;0,'1C TSspéc22'!$C$12="OUI"),'1C TSspéc22'!$T$49/'1C TSspéc22'!$T$17,"")</f>
        <v/>
      </c>
      <c r="AD1326" s="543" t="str">
        <f>IF(AND('1C TSspéc22'!$T$17&lt;&gt;0,'1C TSspéc22'!$C$12="OUI"),'1C TSspéc22'!$T$50/'1C TSspéc22'!$T$17,"")</f>
        <v/>
      </c>
      <c r="AE1326" s="543" t="str">
        <f>IF(AND('1C TSspéc22'!$T$17&lt;&gt;0,'1C TSspéc22'!$C$12="OUI"),'1C TSspéc22'!$T$51/'1C TSspéc22'!$T$17,"")</f>
        <v/>
      </c>
      <c r="AF1326" s="543" t="str">
        <f>IF(AND('1C TSspéc22'!$T$17&lt;&gt;0,'1C TSspéc22'!$C$12="OUI"),'1C TSspéc22'!$T$52/'1C TSspéc22'!$T$17,"")</f>
        <v/>
      </c>
      <c r="AG1326" s="543" t="str">
        <f>IF(AND('1C TSspéc22'!$T$17&lt;&gt;0,'1C TSspéc22'!$C$12="OUI"),'1C TSspéc22'!$T$53/'1C TSspéc22'!$T$17,"")</f>
        <v/>
      </c>
      <c r="AH1326" s="543" t="str">
        <f>IF(AND('1C TSspéc22'!$T$17&lt;&gt;0,'1C TSspéc22'!$C$12="OUI"),'1C TSspéc22'!$T$54/'1C TSspéc22'!$T$17,"")</f>
        <v/>
      </c>
      <c r="AI1326" s="543" t="str">
        <f>IF(AND('1C TSspéc22'!$T$17&lt;&gt;0,'1C TSspéc22'!$C$12="OUI"),'1C TSspéc22'!$T$55/'1C TSspéc22'!$T$17,"")</f>
        <v/>
      </c>
      <c r="AJ1326" s="543" t="str">
        <f>IF(AND('1C TSspéc22'!$T$17&lt;&gt;0,'1C TSspéc22'!$C$12="OUI"),'1C TSspéc22'!$T$56/'1C TSspéc22'!$T$17,"")</f>
        <v/>
      </c>
      <c r="AK1326" s="543" t="str">
        <f>IF(AND('1C TSspéc22'!$T$17&lt;&gt;0,'1C TSspéc22'!$C$12="OUI"),'1C TSspéc22'!$T$57/'1C TSspéc22'!$T$17,"")</f>
        <v/>
      </c>
      <c r="AL1326" s="72">
        <f>IF(AND('1C TSspéc22'!$T$17&lt;&gt;0,'1C TSspéc22'!$C$12="OUI"),N1326+AK1326,N1326)</f>
        <v>0</v>
      </c>
      <c r="AM1326" s="417">
        <f t="shared" si="339"/>
        <v>0</v>
      </c>
      <c r="AN1326" s="417">
        <f t="shared" si="340"/>
        <v>0</v>
      </c>
      <c r="AO1326" s="418" t="str">
        <f>IF(AND('1C TSspéc22'!$T$17&lt;&gt;0,'1C TSspéc22'!$T$30&lt;&gt;0),AM1326+AN1326,"")</f>
        <v/>
      </c>
      <c r="AP1326" s="573" t="str">
        <f>IF(AND('1C TSspéc22'!$T$17&lt;&gt;0,'1C TSspéc22'!$T$30&lt;&gt;0),AM1326-AR1326,"")</f>
        <v/>
      </c>
      <c r="AQ1326" s="583">
        <f t="shared" si="341"/>
        <v>0</v>
      </c>
      <c r="AR1326" s="596"/>
      <c r="AS1326" s="102"/>
      <c r="AT1326" s="27" t="str">
        <f>IF(('1C TSspéc22'!T$17*FICHE!$C$14&lt;J1326),"Forfait limité à "&amp;FICHE!$C$14&amp;"€/jour","")</f>
        <v/>
      </c>
      <c r="AU1326" s="592"/>
      <c r="AV1326" s="824"/>
      <c r="AW1326" s="824"/>
      <c r="AX1326" s="824"/>
      <c r="AY1326" s="824"/>
      <c r="AZ1326" s="824"/>
      <c r="BA1326" s="767"/>
      <c r="BB1326" s="767"/>
      <c r="BC1326" s="767"/>
      <c r="BD1326" s="767"/>
      <c r="BE1326" s="767"/>
      <c r="BF1326" s="767"/>
      <c r="BG1326" s="767"/>
      <c r="BH1326" s="767"/>
      <c r="BI1326" s="767"/>
      <c r="BJ1326" s="767"/>
      <c r="BK1326" s="767"/>
      <c r="BL1326" s="767"/>
      <c r="BM1326" s="767"/>
      <c r="BN1326" s="767"/>
      <c r="BO1326" s="767"/>
      <c r="BP1326" s="767"/>
      <c r="BQ1326" s="767"/>
      <c r="BR1326" s="767"/>
      <c r="BS1326" s="767"/>
      <c r="BT1326" s="767"/>
      <c r="BU1326" s="767"/>
      <c r="BV1326" s="767"/>
      <c r="BW1326" s="767"/>
      <c r="BX1326" s="767"/>
      <c r="BY1326" s="767"/>
      <c r="BZ1326" s="767"/>
      <c r="CA1326" s="767"/>
      <c r="CB1326" s="767"/>
      <c r="CC1326" s="767"/>
      <c r="CD1326" s="767"/>
      <c r="CE1326" s="767"/>
      <c r="CF1326" s="767"/>
      <c r="CG1326" s="767"/>
      <c r="CH1326" s="767"/>
      <c r="CI1326" s="767"/>
      <c r="CJ1326" s="767"/>
      <c r="CK1326" s="767"/>
      <c r="CL1326" s="767"/>
      <c r="CM1326" s="767"/>
      <c r="CN1326" s="767"/>
      <c r="CO1326" s="767"/>
      <c r="CP1326" s="767"/>
      <c r="CQ1326" s="767"/>
      <c r="CR1326" s="767"/>
      <c r="CS1326" s="767"/>
      <c r="CT1326" s="767"/>
      <c r="CU1326" s="767"/>
      <c r="CV1326" s="767"/>
      <c r="CW1326" s="767"/>
      <c r="CX1326" s="767"/>
      <c r="CY1326" s="767"/>
      <c r="CZ1326" s="767"/>
      <c r="DA1326" s="767"/>
      <c r="DB1326" s="767"/>
      <c r="DC1326" s="767"/>
      <c r="DD1326" s="767"/>
      <c r="DE1326" s="767"/>
      <c r="DF1326" s="767"/>
      <c r="DG1326" s="767"/>
      <c r="DH1326" s="767"/>
      <c r="DI1326" s="767"/>
      <c r="DJ1326" s="767"/>
      <c r="DK1326" s="767"/>
      <c r="DL1326" s="767"/>
      <c r="DM1326" s="767"/>
      <c r="DN1326" s="767"/>
      <c r="DO1326" s="767"/>
      <c r="DP1326" s="767"/>
      <c r="DQ1326" s="767"/>
      <c r="DR1326" s="767"/>
      <c r="DS1326" s="767"/>
      <c r="DT1326" s="767"/>
      <c r="DU1326" s="767"/>
      <c r="DV1326" s="767"/>
      <c r="DW1326" s="767"/>
      <c r="DX1326" s="767"/>
      <c r="DY1326" s="767"/>
      <c r="DZ1326" s="767"/>
      <c r="EA1326" s="767"/>
      <c r="EB1326" s="767"/>
      <c r="EC1326" s="767"/>
      <c r="ED1326" s="767"/>
      <c r="EE1326" s="767"/>
      <c r="EF1326" s="767"/>
      <c r="EG1326" s="767"/>
      <c r="EH1326" s="767"/>
      <c r="EI1326" s="767"/>
      <c r="EJ1326" s="767"/>
      <c r="EK1326" s="767"/>
      <c r="EL1326" s="767"/>
      <c r="EM1326" s="767"/>
      <c r="EN1326" s="767"/>
      <c r="EO1326" s="767"/>
      <c r="EP1326" s="767"/>
      <c r="EQ1326" s="767"/>
      <c r="ER1326" s="767"/>
      <c r="ES1326" s="767"/>
      <c r="ET1326" s="767"/>
      <c r="EU1326" s="767"/>
      <c r="EV1326" s="767"/>
      <c r="EW1326" s="767"/>
      <c r="EX1326" s="767"/>
      <c r="EY1326" s="767"/>
      <c r="EZ1326" s="767"/>
      <c r="FA1326" s="767"/>
      <c r="FB1326" s="767"/>
      <c r="FC1326" s="767"/>
      <c r="FD1326" s="767"/>
      <c r="FE1326" s="767"/>
      <c r="FF1326" s="767"/>
      <c r="FG1326" s="767"/>
      <c r="FH1326" s="767"/>
      <c r="FI1326" s="767"/>
      <c r="FJ1326" s="767"/>
      <c r="FK1326" s="767"/>
      <c r="FL1326" s="767"/>
      <c r="FM1326" s="767"/>
      <c r="FN1326" s="767"/>
      <c r="FO1326" s="767"/>
      <c r="FP1326" s="767"/>
      <c r="FQ1326" s="767"/>
      <c r="FR1326" s="767"/>
      <c r="FS1326" s="767"/>
      <c r="FT1326" s="767"/>
      <c r="FU1326" s="767"/>
      <c r="FV1326" s="767"/>
      <c r="FW1326" s="767"/>
      <c r="FX1326" s="767"/>
      <c r="FY1326" s="767"/>
      <c r="FZ1326" s="767"/>
      <c r="GA1326" s="767"/>
      <c r="GB1326" s="767"/>
      <c r="GC1326" s="767"/>
      <c r="GD1326" s="767"/>
      <c r="GE1326" s="767"/>
      <c r="GF1326" s="767"/>
      <c r="GG1326" s="767"/>
      <c r="GH1326" s="767"/>
      <c r="GI1326" s="767"/>
      <c r="GJ1326" s="767"/>
      <c r="GK1326" s="767"/>
      <c r="GL1326" s="767"/>
      <c r="GM1326" s="767"/>
      <c r="GN1326" s="767"/>
      <c r="GO1326" s="767"/>
      <c r="GP1326" s="767"/>
      <c r="GQ1326" s="767"/>
      <c r="GR1326" s="767"/>
      <c r="GS1326" s="767"/>
      <c r="GT1326" s="767"/>
      <c r="GU1326" s="767"/>
      <c r="GV1326" s="767"/>
      <c r="GW1326" s="767"/>
      <c r="GX1326" s="767"/>
      <c r="GY1326" s="767"/>
      <c r="GZ1326" s="767"/>
      <c r="HA1326" s="767"/>
      <c r="HB1326" s="767"/>
      <c r="HC1326" s="767"/>
    </row>
    <row r="1327" spans="1:211" s="864" customFormat="1" ht="13.9" hidden="1" customHeight="1">
      <c r="A1327" s="307"/>
      <c r="B1327" s="351"/>
      <c r="C1327" s="971" t="str">
        <f>IF('1C TSspéc22'!U$17&lt;&gt;0,'1C TSspéc22'!$B$12,"")</f>
        <v/>
      </c>
      <c r="D1327" s="972"/>
      <c r="E1327" s="973"/>
      <c r="F1327" s="93">
        <f>IF(AND($C1327='1C TSspéc22'!$B$12,'1C TSspéc22'!$B$16="spécifiques",'1C TSspéc22'!$U$17&lt;&gt;""),'1C TSspéc22'!$U$21,"")</f>
        <v>0</v>
      </c>
      <c r="G1327" s="863"/>
      <c r="H1327" s="745">
        <v>0.21</v>
      </c>
      <c r="I1327" s="747">
        <v>1</v>
      </c>
      <c r="J1327" s="312"/>
      <c r="K1327" s="680">
        <f t="shared" si="299"/>
        <v>0</v>
      </c>
      <c r="L1327" s="556">
        <f>IF(OR('1C TSspéc22'!$B$12="",'1C TSspéc22'!U$30=0),0,IF(AND('1C TSspéc22'!$B$12&lt;&gt;"",$K$2="Pôle",'1C TSspéc22'!$C$12="OUI"),(('1C TSspéc22'!U$22+'1C TSspéc22'!U$23+'1C TSspéc22'!U$24+'1C TSspéc22'!U$25+'1C TSspéc22'!U$29)/'1C TSspéc22'!U$17),IF(AND('1C TSspéc22'!$B$12&lt;&gt;"",$K$2="Pôle",'1C TSspéc22'!$C$12="NON"),(('1C TSspéc22'!U$22+'1C TSspéc22'!U$23+'1C TSspéc22'!U$24+'1C TSspéc22'!U$25+'1C TSspéc22'!U$29)/'1C TSspéc22'!U$30),IF(AND('1C TSspéc22'!$B$12&lt;&gt;"",$K$2&lt;&gt;"Pôle",'1C TSspéc22'!$C$12="OUI"),(('1C TSspéc22'!U$22+'1C TSspéc22'!U$23+'1C TSspéc22'!U$24+'1C TSspéc22'!U$25+'1C TSspéc22'!U$26+'1C TSspéc22'!U$27+'1C TSspéc22'!U$28+'1C TSspéc22'!U$29)/'1C TSspéc22'!U$17),IF(AND('1C TSspéc22'!$B$12&lt;&gt;"",$K$2&lt;&gt;"Pôle",'1C TSspéc22'!$C$12="NON"),(('1C TSspéc22'!U$22+'1C TSspéc22'!U$23+'1C TSspéc22'!U$24+'1C TSspéc22'!U$25+'1C TSspéc22'!U$26+'1C TSspéc22'!U$27+'1C TSspéc22'!U$28+'1C TSspéc22'!U$29)/'1C TSspéc22'!U$30))))))</f>
        <v>0</v>
      </c>
      <c r="M1327" s="556">
        <f>IF(OR('1C TSspéc22'!$B$12="",'1C TSspéc22'!U$30=0),0,IF(AND('1C TSspéc22'!$B$12&lt;&gt;"",$K$2="Pôle",'1C TSspéc22'!$C$12="OUI"),(('1C TSspéc22'!U$26+'1C TSspéc22'!U$27+'1C TSspéc22'!U$28)/'1C TSspéc22'!U$17),IF(AND('1C TSspéc22'!$B$12&lt;&gt;"",$K$2="Pôle",'1C TSspéc22'!$C$12="NON"),(('1C TSspéc22'!U$26+'1C TSspéc22'!U$27+'1C TSspéc22'!U$28)/'1C TSspéc22'!U$30),IF(AND('1C TSspéc22'!$B$12&lt;&gt;"",$K$2&lt;&gt;"Pôle"),0))))</f>
        <v>0</v>
      </c>
      <c r="N1327" s="557">
        <f>IF(AND('1C TSspéc22'!$B$12&lt;&gt;0,'1C TSspéc22'!$U$30&lt;&gt;0),L1327+M1327,0)</f>
        <v>0</v>
      </c>
      <c r="O1327" s="893" t="str">
        <f>IF(AND('1C TSspéc22'!$U$17&lt;&gt;0,'1C TSspéc22'!$C$12="OUI"),'1C TSspéc22'!$U$35/'1C TSspéc22'!$U$17,"")</f>
        <v/>
      </c>
      <c r="P1327" s="543" t="str">
        <f>IF(AND('1C TSspéc22'!$U$17&lt;&gt;0,'1C TSspéc22'!$C$12="OUI"),'1C TSspéc22'!$U$36/'1C TSspéc22'!$U$17,"")</f>
        <v/>
      </c>
      <c r="Q1327" s="543" t="str">
        <f>IF(AND('1C TSspéc22'!$U$17&lt;&gt;0,'1C TSspéc22'!$C$12="OUI"),'1C TSspéc22'!$U$37/'1C TSspéc22'!$U$17,"")</f>
        <v/>
      </c>
      <c r="R1327" s="543" t="str">
        <f>IF(AND('1C TSspéc22'!$U$17&lt;&gt;0,'1C TSspéc22'!$C$12="OUI"),'1C TSspéc22'!$U$38/'1C TSspéc22'!$U$17,"")</f>
        <v/>
      </c>
      <c r="S1327" s="543" t="str">
        <f>IF(AND('1C TSspéc22'!$U$17&lt;&gt;0,'1C TSspéc22'!$C$12="OUI"),'1C TSspéc22'!$U$39/'1C TSspéc22'!$U$17,"")</f>
        <v/>
      </c>
      <c r="T1327" s="543" t="str">
        <f>IF(AND('1C TSspéc22'!$U$17&lt;&gt;0,'1C TSspéc22'!$C$12="OUI"),'1C TSspéc22'!$U$40/'1C TSspéc22'!$U$17,"")</f>
        <v/>
      </c>
      <c r="U1327" s="543" t="str">
        <f>IF(AND('1C TSspéc22'!$U$17&lt;&gt;0,'1C TSspéc22'!$C$12="OUI"),'1C TSspéc22'!$U$41/'1C TSspéc22'!$U$17,"")</f>
        <v/>
      </c>
      <c r="V1327" s="543" t="str">
        <f>IF(AND('1C TSspéc22'!$U$17&lt;&gt;0,'1C TSspéc22'!$C$12="OUI"),'1C TSspéc22'!$U$42/'1C TSspéc22'!$U$17,"")</f>
        <v/>
      </c>
      <c r="W1327" s="543" t="str">
        <f>IF(AND('1C TSspéc22'!$U$17&lt;&gt;0,'1C TSspéc22'!$C$12="OUI"),'1C TSspéc22'!$U$43/'1C TSspéc22'!$U$17,"")</f>
        <v/>
      </c>
      <c r="X1327" s="543" t="str">
        <f>IF(AND('1C TSspéc22'!$U$17&lt;&gt;0,'1C TSspéc22'!$C$12="OUI"),'1C TSspéc22'!$U$44/'1C TSspéc22'!$U$17,"")</f>
        <v/>
      </c>
      <c r="Y1327" s="543" t="str">
        <f>IF(AND('1C TSspéc22'!$U$17&lt;&gt;0,'1C TSspéc22'!$C$12="OUI"),'1C TSspéc22'!$U$45/'1C TSspéc22'!$U$17,"")</f>
        <v/>
      </c>
      <c r="Z1327" s="543" t="str">
        <f>IF(AND('1C TSspéc22'!$U$17&lt;&gt;0,'1C TSspéc22'!$C$12="OUI"),'1C TSspéc22'!$U$46/'1C TSspéc22'!$U$17,"")</f>
        <v/>
      </c>
      <c r="AA1327" s="543" t="str">
        <f>IF(AND('1C TSspéc22'!$U$17&lt;&gt;0,'1C TSspéc22'!$C$12="OUI"),'1C TSspéc22'!$U$47/'1C TSspéc22'!$U$17,"")</f>
        <v/>
      </c>
      <c r="AB1327" s="543" t="str">
        <f>IF(AND('1C TSspéc22'!$U$17&lt;&gt;0,'1C TSspéc22'!$C$12="OUI"),'1C TSspéc22'!$U$48/'1C TSspéc22'!$U$17,"")</f>
        <v/>
      </c>
      <c r="AC1327" s="543" t="str">
        <f>IF(AND('1C TSspéc22'!$U$17&lt;&gt;0,'1C TSspéc22'!$C$12="OUI"),'1C TSspéc22'!$U$49/'1C TSspéc22'!$U$17,"")</f>
        <v/>
      </c>
      <c r="AD1327" s="543" t="str">
        <f>IF(AND('1C TSspéc22'!$U$17&lt;&gt;0,'1C TSspéc22'!$C$12="OUI"),'1C TSspéc22'!$U$50/'1C TSspéc22'!$U$17,"")</f>
        <v/>
      </c>
      <c r="AE1327" s="543" t="str">
        <f>IF(AND('1C TSspéc22'!$U$17&lt;&gt;0,'1C TSspéc22'!$C$12="OUI"),'1C TSspéc22'!$U$51/'1C TSspéc22'!$U$17,"")</f>
        <v/>
      </c>
      <c r="AF1327" s="543" t="str">
        <f>IF(AND('1C TSspéc22'!$U$17&lt;&gt;0,'1C TSspéc22'!$C$12="OUI"),'1C TSspéc22'!$U$52/'1C TSspéc22'!$U$17,"")</f>
        <v/>
      </c>
      <c r="AG1327" s="543" t="str">
        <f>IF(AND('1C TSspéc22'!$U$17&lt;&gt;0,'1C TSspéc22'!$C$12="OUI"),'1C TSspéc22'!$U$53/'1C TSspéc22'!$U$17,"")</f>
        <v/>
      </c>
      <c r="AH1327" s="543" t="str">
        <f>IF(AND('1C TSspéc22'!$U$17&lt;&gt;0,'1C TSspéc22'!$C$12="OUI"),'1C TSspéc22'!$U$54/'1C TSspéc22'!$U$17,"")</f>
        <v/>
      </c>
      <c r="AI1327" s="543" t="str">
        <f>IF(AND('1C TSspéc22'!$U$17&lt;&gt;0,'1C TSspéc22'!$C$12="OUI"),'1C TSspéc22'!$U$55/'1C TSspéc22'!$U$17,"")</f>
        <v/>
      </c>
      <c r="AJ1327" s="543" t="str">
        <f>IF(AND('1C TSspéc22'!$U$17&lt;&gt;0,'1C TSspéc22'!$C$12="OUI"),'1C TSspéc22'!$U$56/'1C TSspéc22'!$U$17,"")</f>
        <v/>
      </c>
      <c r="AK1327" s="543" t="str">
        <f>IF(AND('1C TSspéc22'!$U$17&lt;&gt;0,'1C TSspéc22'!$C$12="OUI"),'1C TSspéc22'!$U$57/'1C TSspéc22'!$U$17,"")</f>
        <v/>
      </c>
      <c r="AL1327" s="72">
        <f>IF(AND('1C TSspéc22'!$U$17&lt;&gt;0,'1C TSspéc22'!$C$12="OUI"),N1327+AK1327,N1327)</f>
        <v>0</v>
      </c>
      <c r="AM1327" s="417">
        <f t="shared" si="339"/>
        <v>0</v>
      </c>
      <c r="AN1327" s="417">
        <f t="shared" si="340"/>
        <v>0</v>
      </c>
      <c r="AO1327" s="418" t="str">
        <f>IF(AND('1C TSspéc22'!$U$17&lt;&gt;0,'1C TSspéc22'!$U$30&lt;&gt;0),AM1327+AN1327,"")</f>
        <v/>
      </c>
      <c r="AP1327" s="573" t="str">
        <f>IF(AND('1C TSspéc22'!$U$17&lt;&gt;0,'1C TSspéc22'!$U$30&lt;&gt;0),AM1327-AR1327,"")</f>
        <v/>
      </c>
      <c r="AQ1327" s="583">
        <f t="shared" si="341"/>
        <v>0</v>
      </c>
      <c r="AR1327" s="596"/>
      <c r="AS1327" s="102"/>
      <c r="AT1327" s="27" t="str">
        <f>IF(('1C TSspéc22'!U$17*FICHE!$C$14&lt;J1327),"Forfait limité à "&amp;FICHE!$C$14&amp;"€/jour","")</f>
        <v/>
      </c>
      <c r="AU1327" s="592"/>
      <c r="AV1327" s="824"/>
      <c r="AW1327" s="824"/>
      <c r="AX1327" s="824"/>
      <c r="AY1327" s="824"/>
      <c r="AZ1327" s="824"/>
      <c r="BA1327" s="767"/>
      <c r="BB1327" s="767"/>
      <c r="BC1327" s="767"/>
      <c r="BD1327" s="767"/>
      <c r="BE1327" s="767"/>
      <c r="BF1327" s="767"/>
      <c r="BG1327" s="767"/>
      <c r="BH1327" s="767"/>
      <c r="BI1327" s="767"/>
      <c r="BJ1327" s="767"/>
      <c r="BK1327" s="767"/>
      <c r="BL1327" s="767"/>
      <c r="BM1327" s="767"/>
      <c r="BN1327" s="767"/>
      <c r="BO1327" s="767"/>
      <c r="BP1327" s="767"/>
      <c r="BQ1327" s="767"/>
      <c r="BR1327" s="767"/>
      <c r="BS1327" s="767"/>
      <c r="BT1327" s="767"/>
      <c r="BU1327" s="767"/>
      <c r="BV1327" s="767"/>
      <c r="BW1327" s="767"/>
      <c r="BX1327" s="767"/>
      <c r="BY1327" s="767"/>
      <c r="BZ1327" s="767"/>
      <c r="CA1327" s="767"/>
      <c r="CB1327" s="767"/>
      <c r="CC1327" s="767"/>
      <c r="CD1327" s="767"/>
      <c r="CE1327" s="767"/>
      <c r="CF1327" s="767"/>
      <c r="CG1327" s="767"/>
      <c r="CH1327" s="767"/>
      <c r="CI1327" s="767"/>
      <c r="CJ1327" s="767"/>
      <c r="CK1327" s="767"/>
      <c r="CL1327" s="767"/>
      <c r="CM1327" s="767"/>
      <c r="CN1327" s="767"/>
      <c r="CO1327" s="767"/>
      <c r="CP1327" s="767"/>
      <c r="CQ1327" s="767"/>
      <c r="CR1327" s="767"/>
      <c r="CS1327" s="767"/>
      <c r="CT1327" s="767"/>
      <c r="CU1327" s="767"/>
      <c r="CV1327" s="767"/>
      <c r="CW1327" s="767"/>
      <c r="CX1327" s="767"/>
      <c r="CY1327" s="767"/>
      <c r="CZ1327" s="767"/>
      <c r="DA1327" s="767"/>
      <c r="DB1327" s="767"/>
      <c r="DC1327" s="767"/>
      <c r="DD1327" s="767"/>
      <c r="DE1327" s="767"/>
      <c r="DF1327" s="767"/>
      <c r="DG1327" s="767"/>
      <c r="DH1327" s="767"/>
      <c r="DI1327" s="767"/>
      <c r="DJ1327" s="767"/>
      <c r="DK1327" s="767"/>
      <c r="DL1327" s="767"/>
      <c r="DM1327" s="767"/>
      <c r="DN1327" s="767"/>
      <c r="DO1327" s="767"/>
      <c r="DP1327" s="767"/>
      <c r="DQ1327" s="767"/>
      <c r="DR1327" s="767"/>
      <c r="DS1327" s="767"/>
      <c r="DT1327" s="767"/>
      <c r="DU1327" s="767"/>
      <c r="DV1327" s="767"/>
      <c r="DW1327" s="767"/>
      <c r="DX1327" s="767"/>
      <c r="DY1327" s="767"/>
      <c r="DZ1327" s="767"/>
      <c r="EA1327" s="767"/>
      <c r="EB1327" s="767"/>
      <c r="EC1327" s="767"/>
      <c r="ED1327" s="767"/>
      <c r="EE1327" s="767"/>
      <c r="EF1327" s="767"/>
      <c r="EG1327" s="767"/>
      <c r="EH1327" s="767"/>
      <c r="EI1327" s="767"/>
      <c r="EJ1327" s="767"/>
      <c r="EK1327" s="767"/>
      <c r="EL1327" s="767"/>
      <c r="EM1327" s="767"/>
      <c r="EN1327" s="767"/>
      <c r="EO1327" s="767"/>
      <c r="EP1327" s="767"/>
      <c r="EQ1327" s="767"/>
      <c r="ER1327" s="767"/>
      <c r="ES1327" s="767"/>
      <c r="ET1327" s="767"/>
      <c r="EU1327" s="767"/>
      <c r="EV1327" s="767"/>
      <c r="EW1327" s="767"/>
      <c r="EX1327" s="767"/>
      <c r="EY1327" s="767"/>
      <c r="EZ1327" s="767"/>
      <c r="FA1327" s="767"/>
      <c r="FB1327" s="767"/>
      <c r="FC1327" s="767"/>
      <c r="FD1327" s="767"/>
      <c r="FE1327" s="767"/>
      <c r="FF1327" s="767"/>
      <c r="FG1327" s="767"/>
      <c r="FH1327" s="767"/>
      <c r="FI1327" s="767"/>
      <c r="FJ1327" s="767"/>
      <c r="FK1327" s="767"/>
      <c r="FL1327" s="767"/>
      <c r="FM1327" s="767"/>
      <c r="FN1327" s="767"/>
      <c r="FO1327" s="767"/>
      <c r="FP1327" s="767"/>
      <c r="FQ1327" s="767"/>
      <c r="FR1327" s="767"/>
      <c r="FS1327" s="767"/>
      <c r="FT1327" s="767"/>
      <c r="FU1327" s="767"/>
      <c r="FV1327" s="767"/>
      <c r="FW1327" s="767"/>
      <c r="FX1327" s="767"/>
      <c r="FY1327" s="767"/>
      <c r="FZ1327" s="767"/>
      <c r="GA1327" s="767"/>
      <c r="GB1327" s="767"/>
      <c r="GC1327" s="767"/>
      <c r="GD1327" s="767"/>
      <c r="GE1327" s="767"/>
      <c r="GF1327" s="767"/>
      <c r="GG1327" s="767"/>
      <c r="GH1327" s="767"/>
      <c r="GI1327" s="767"/>
      <c r="GJ1327" s="767"/>
      <c r="GK1327" s="767"/>
      <c r="GL1327" s="767"/>
      <c r="GM1327" s="767"/>
      <c r="GN1327" s="767"/>
      <c r="GO1327" s="767"/>
      <c r="GP1327" s="767"/>
      <c r="GQ1327" s="767"/>
      <c r="GR1327" s="767"/>
      <c r="GS1327" s="767"/>
      <c r="GT1327" s="767"/>
      <c r="GU1327" s="767"/>
      <c r="GV1327" s="767"/>
      <c r="GW1327" s="767"/>
      <c r="GX1327" s="767"/>
      <c r="GY1327" s="767"/>
      <c r="GZ1327" s="767"/>
      <c r="HA1327" s="767"/>
      <c r="HB1327" s="767"/>
      <c r="HC1327" s="767"/>
    </row>
    <row r="1328" spans="1:211" s="864" customFormat="1" ht="13.9" hidden="1" customHeight="1">
      <c r="A1328" s="307"/>
      <c r="B1328" s="351"/>
      <c r="C1328" s="971" t="str">
        <f>IF('1C TSspéc22'!V$17&lt;&gt;0,'1C TSspéc22'!$B$12,"")</f>
        <v/>
      </c>
      <c r="D1328" s="972"/>
      <c r="E1328" s="973"/>
      <c r="F1328" s="93">
        <f>IF(AND($C1328='1C TSspéc22'!$B$12,'1C TSspéc22'!$B$16="spécifiques",'1C TSspéc22'!$V$17&lt;&gt;""),'1C TSspéc22'!$V$21,"")</f>
        <v>0</v>
      </c>
      <c r="G1328" s="863"/>
      <c r="H1328" s="745">
        <v>0.21</v>
      </c>
      <c r="I1328" s="747">
        <v>1</v>
      </c>
      <c r="J1328" s="312"/>
      <c r="K1328" s="680">
        <f t="shared" si="299"/>
        <v>0</v>
      </c>
      <c r="L1328" s="556">
        <f>IF(OR('1C TSspéc22'!$B$12="",'1C TSspéc22'!V$30=0),0,IF(AND('1C TSspéc22'!$B$12&lt;&gt;"",$K$2="Pôle",'1C TSspéc22'!$C$12="OUI"),(('1C TSspéc22'!V$22+'1C TSspéc22'!V$23+'1C TSspéc22'!V$24+'1C TSspéc22'!V$25+'1C TSspéc22'!V$29)/'1C TSspéc22'!V$17),IF(AND('1C TSspéc22'!$B$12&lt;&gt;"",$K$2="Pôle",'1C TSspéc22'!$C$12="NON"),(('1C TSspéc22'!V$22+'1C TSspéc22'!V$23+'1C TSspéc22'!V$24+'1C TSspéc22'!V$25+'1C TSspéc22'!V$29)/'1C TSspéc22'!V$30),IF(AND('1C TSspéc22'!$B$12&lt;&gt;"",$K$2&lt;&gt;"Pôle",'1C TSspéc22'!$C$12="OUI"),(('1C TSspéc22'!V$22+'1C TSspéc22'!V$23+'1C TSspéc22'!V$24+'1C TSspéc22'!V$25+'1C TSspéc22'!V$26+'1C TSspéc22'!V$27+'1C TSspéc22'!V$28+'1C TSspéc22'!V$29)/'1C TSspéc22'!V$17),IF(AND('1C TSspéc22'!$B$12&lt;&gt;"",$K$2&lt;&gt;"Pôle",'1C TSspéc22'!$C$12="NON"),(('1C TSspéc22'!V$22+'1C TSspéc22'!V$23+'1C TSspéc22'!V$24+'1C TSspéc22'!V$25+'1C TSspéc22'!V$26+'1C TSspéc22'!V$27+'1C TSspéc22'!V$28+'1C TSspéc22'!V$29)/'1C TSspéc22'!V$30))))))</f>
        <v>0</v>
      </c>
      <c r="M1328" s="556">
        <f>IF(OR('1C TSspéc22'!$B$12="",'1C TSspéc22'!V$30=0),0,IF(AND('1C TSspéc22'!$B$12&lt;&gt;"",$K$2="Pôle",'1C TSspéc22'!$C$12="OUI"),(('1C TSspéc22'!V$26+'1C TSspéc22'!V$27+'1C TSspéc22'!V$28)/'1C TSspéc22'!V$17),IF(AND('1C TSspéc22'!$B$12&lt;&gt;"",$K$2="Pôle",'1C TSspéc22'!$C$12="NON"),(('1C TSspéc22'!V$26+'1C TSspéc22'!V$27+'1C TSspéc22'!V$28)/'1C TSspéc22'!V$30),IF(AND('1C TSspéc22'!$B$12&lt;&gt;"",$K$2&lt;&gt;"Pôle"),0))))</f>
        <v>0</v>
      </c>
      <c r="N1328" s="557">
        <f>IF(AND('1C TSspéc22'!$B$12&lt;&gt;0,'1C TSspéc22'!$V$30&lt;&gt;0),L1328+M1328,0)</f>
        <v>0</v>
      </c>
      <c r="O1328" s="893" t="str">
        <f>IF(AND('1C TSspéc22'!$V$17&lt;&gt;0,'1C TSspéc22'!$C$12="OUI"),'1C TSspéc22'!$V$35/'1C TSspéc22'!$V$17,"")</f>
        <v/>
      </c>
      <c r="P1328" s="543" t="str">
        <f>IF(AND('1C TSspéc22'!$V$17&lt;&gt;0,'1C TSspéc22'!$C$12="OUI"),'1C TSspéc22'!$V$36/'1C TSspéc22'!$V$17,"")</f>
        <v/>
      </c>
      <c r="Q1328" s="543" t="str">
        <f>IF(AND('1C TSspéc22'!$V$17&lt;&gt;0,'1C TSspéc22'!$C$12="OUI"),'1C TSspéc22'!$V$37/'1C TSspéc22'!$V$17,"")</f>
        <v/>
      </c>
      <c r="R1328" s="543" t="str">
        <f>IF(AND('1C TSspéc22'!$V$17&lt;&gt;0,'1C TSspéc22'!$C$12="OUI"),'1C TSspéc22'!$V$38/'1C TSspéc22'!$V$17,"")</f>
        <v/>
      </c>
      <c r="S1328" s="543" t="str">
        <f>IF(AND('1C TSspéc22'!$V$17&lt;&gt;0,'1C TSspéc22'!$C$12="OUI"),'1C TSspéc22'!$V$39/'1C TSspéc22'!$V$17,"")</f>
        <v/>
      </c>
      <c r="T1328" s="543" t="str">
        <f>IF(AND('1C TSspéc22'!$V$17&lt;&gt;0,'1C TSspéc22'!$C$12="OUI"),'1C TSspéc22'!$V$40/'1C TSspéc22'!$V$17,"")</f>
        <v/>
      </c>
      <c r="U1328" s="543" t="str">
        <f>IF(AND('1C TSspéc22'!$V$17&lt;&gt;0,'1C TSspéc22'!$C$12="OUI"),'1C TSspéc22'!$V$41/'1C TSspéc22'!$V$17,"")</f>
        <v/>
      </c>
      <c r="V1328" s="543" t="str">
        <f>IF(AND('1C TSspéc22'!$V$17&lt;&gt;0,'1C TSspéc22'!$C$12="OUI"),'1C TSspéc22'!$V$42/'1C TSspéc22'!$V$17,"")</f>
        <v/>
      </c>
      <c r="W1328" s="543" t="str">
        <f>IF(AND('1C TSspéc22'!$V$17&lt;&gt;0,'1C TSspéc22'!$C$12="OUI"),'1C TSspéc22'!$V$43/'1C TSspéc22'!$V$17,"")</f>
        <v/>
      </c>
      <c r="X1328" s="543" t="str">
        <f>IF(AND('1C TSspéc22'!$V$17&lt;&gt;0,'1C TSspéc22'!$C$12="OUI"),'1C TSspéc22'!$V$44/'1C TSspéc22'!$V$17,"")</f>
        <v/>
      </c>
      <c r="Y1328" s="543" t="str">
        <f>IF(AND('1C TSspéc22'!$V$17&lt;&gt;0,'1C TSspéc22'!$C$12="OUI"),'1C TSspéc22'!$V$45/'1C TSspéc22'!$V$17,"")</f>
        <v/>
      </c>
      <c r="Z1328" s="543" t="str">
        <f>IF(AND('1C TSspéc22'!$V$17&lt;&gt;0,'1C TSspéc22'!$C$12="OUI"),'1C TSspéc22'!$V$46/'1C TSspéc22'!$V$17,"")</f>
        <v/>
      </c>
      <c r="AA1328" s="543" t="str">
        <f>IF(AND('1C TSspéc22'!$V$17&lt;&gt;0,'1C TSspéc22'!$C$12="OUI"),'1C TSspéc22'!$V$47/'1C TSspéc22'!$V$17,"")</f>
        <v/>
      </c>
      <c r="AB1328" s="543" t="str">
        <f>IF(AND('1C TSspéc22'!$V$17&lt;&gt;0,'1C TSspéc22'!$C$12="OUI"),'1C TSspéc22'!$V$48/'1C TSspéc22'!$V$17,"")</f>
        <v/>
      </c>
      <c r="AC1328" s="543" t="str">
        <f>IF(AND('1C TSspéc22'!$V$17&lt;&gt;0,'1C TSspéc22'!$C$12="OUI"),'1C TSspéc22'!$V$49/'1C TSspéc22'!$V$17,"")</f>
        <v/>
      </c>
      <c r="AD1328" s="543" t="str">
        <f>IF(AND('1C TSspéc22'!$V$17&lt;&gt;0,'1C TSspéc22'!$C$12="OUI"),'1C TSspéc22'!$V$50/'1C TSspéc22'!$V$17,"")</f>
        <v/>
      </c>
      <c r="AE1328" s="543" t="str">
        <f>IF(AND('1C TSspéc22'!$V$17&lt;&gt;0,'1C TSspéc22'!$C$12="OUI"),'1C TSspéc22'!$V$51/'1C TSspéc22'!$V$17,"")</f>
        <v/>
      </c>
      <c r="AF1328" s="543" t="str">
        <f>IF(AND('1C TSspéc22'!$V$17&lt;&gt;0,'1C TSspéc22'!$C$12="OUI"),'1C TSspéc22'!$V$52/'1C TSspéc22'!$V$17,"")</f>
        <v/>
      </c>
      <c r="AG1328" s="543" t="str">
        <f>IF(AND('1C TSspéc22'!$V$17&lt;&gt;0,'1C TSspéc22'!$C$12="OUI"),'1C TSspéc22'!$V$53/'1C TSspéc22'!$V$17,"")</f>
        <v/>
      </c>
      <c r="AH1328" s="543" t="str">
        <f>IF(AND('1C TSspéc22'!$V$17&lt;&gt;0,'1C TSspéc22'!$C$12="OUI"),'1C TSspéc22'!$V$54/'1C TSspéc22'!$V$17,"")</f>
        <v/>
      </c>
      <c r="AI1328" s="543" t="str">
        <f>IF(AND('1C TSspéc22'!$V$17&lt;&gt;0,'1C TSspéc22'!$C$12="OUI"),'1C TSspéc22'!$V$55/'1C TSspéc22'!$V$17,"")</f>
        <v/>
      </c>
      <c r="AJ1328" s="543" t="str">
        <f>IF(AND('1C TSspéc22'!$V$17&lt;&gt;0,'1C TSspéc22'!$C$12="OUI"),'1C TSspéc22'!$V$56/'1C TSspéc22'!$V$17,"")</f>
        <v/>
      </c>
      <c r="AK1328" s="543" t="str">
        <f>IF(AND('1C TSspéc22'!$V$17&lt;&gt;0,'1C TSspéc22'!$C$12="OUI"),'1C TSspéc22'!$V$57/'1C TSspéc22'!$V$17,"")</f>
        <v/>
      </c>
      <c r="AL1328" s="72">
        <f>IF(AND('1C TSspéc22'!$V$17&lt;&gt;0,'1C TSspéc22'!$C$12="OUI"),N1328+AK1328,N1328)</f>
        <v>0</v>
      </c>
      <c r="AM1328" s="417">
        <f t="shared" si="339"/>
        <v>0</v>
      </c>
      <c r="AN1328" s="417">
        <f t="shared" si="340"/>
        <v>0</v>
      </c>
      <c r="AO1328" s="418" t="str">
        <f>IF(AND('1C TSspéc22'!$V$17&lt;&gt;0,'1C TSspéc22'!$V$30&lt;&gt;0),AM1328+AN1328,"")</f>
        <v/>
      </c>
      <c r="AP1328" s="573" t="str">
        <f>IF(AND('1C TSspéc22'!$V$17&lt;&gt;0,'1C TSspéc22'!$V$30&lt;&gt;0),AM1328-AR1328,"")</f>
        <v/>
      </c>
      <c r="AQ1328" s="583">
        <f t="shared" si="341"/>
        <v>0</v>
      </c>
      <c r="AR1328" s="596"/>
      <c r="AS1328" s="102"/>
      <c r="AT1328" s="27" t="str">
        <f>IF(('1C TSspéc22'!V$17*FICHE!$C$14&lt;J1328),"Forfait limité à "&amp;FICHE!$C$14&amp;"€/jour","")</f>
        <v/>
      </c>
      <c r="AU1328" s="592"/>
      <c r="AV1328" s="824"/>
      <c r="AW1328" s="824"/>
      <c r="AX1328" s="824"/>
      <c r="AY1328" s="824"/>
      <c r="AZ1328" s="824"/>
      <c r="BA1328" s="767"/>
      <c r="BB1328" s="767"/>
      <c r="BC1328" s="767"/>
      <c r="BD1328" s="767"/>
      <c r="BE1328" s="767"/>
      <c r="BF1328" s="767"/>
      <c r="BG1328" s="767"/>
      <c r="BH1328" s="767"/>
      <c r="BI1328" s="767"/>
      <c r="BJ1328" s="767"/>
      <c r="BK1328" s="767"/>
      <c r="BL1328" s="767"/>
      <c r="BM1328" s="767"/>
      <c r="BN1328" s="767"/>
      <c r="BO1328" s="767"/>
      <c r="BP1328" s="767"/>
      <c r="BQ1328" s="767"/>
      <c r="BR1328" s="767"/>
      <c r="BS1328" s="767"/>
      <c r="BT1328" s="767"/>
      <c r="BU1328" s="767"/>
      <c r="BV1328" s="767"/>
      <c r="BW1328" s="767"/>
      <c r="BX1328" s="767"/>
      <c r="BY1328" s="767"/>
      <c r="BZ1328" s="767"/>
      <c r="CA1328" s="767"/>
      <c r="CB1328" s="767"/>
      <c r="CC1328" s="767"/>
      <c r="CD1328" s="767"/>
      <c r="CE1328" s="767"/>
      <c r="CF1328" s="767"/>
      <c r="CG1328" s="767"/>
      <c r="CH1328" s="767"/>
      <c r="CI1328" s="767"/>
      <c r="CJ1328" s="767"/>
      <c r="CK1328" s="767"/>
      <c r="CL1328" s="767"/>
      <c r="CM1328" s="767"/>
      <c r="CN1328" s="767"/>
      <c r="CO1328" s="767"/>
      <c r="CP1328" s="767"/>
      <c r="CQ1328" s="767"/>
      <c r="CR1328" s="767"/>
      <c r="CS1328" s="767"/>
      <c r="CT1328" s="767"/>
      <c r="CU1328" s="767"/>
      <c r="CV1328" s="767"/>
      <c r="CW1328" s="767"/>
      <c r="CX1328" s="767"/>
      <c r="CY1328" s="767"/>
      <c r="CZ1328" s="767"/>
      <c r="DA1328" s="767"/>
      <c r="DB1328" s="767"/>
      <c r="DC1328" s="767"/>
      <c r="DD1328" s="767"/>
      <c r="DE1328" s="767"/>
      <c r="DF1328" s="767"/>
      <c r="DG1328" s="767"/>
      <c r="DH1328" s="767"/>
      <c r="DI1328" s="767"/>
      <c r="DJ1328" s="767"/>
      <c r="DK1328" s="767"/>
      <c r="DL1328" s="767"/>
      <c r="DM1328" s="767"/>
      <c r="DN1328" s="767"/>
      <c r="DO1328" s="767"/>
      <c r="DP1328" s="767"/>
      <c r="DQ1328" s="767"/>
      <c r="DR1328" s="767"/>
      <c r="DS1328" s="767"/>
      <c r="DT1328" s="767"/>
      <c r="DU1328" s="767"/>
      <c r="DV1328" s="767"/>
      <c r="DW1328" s="767"/>
      <c r="DX1328" s="767"/>
      <c r="DY1328" s="767"/>
      <c r="DZ1328" s="767"/>
      <c r="EA1328" s="767"/>
      <c r="EB1328" s="767"/>
      <c r="EC1328" s="767"/>
      <c r="ED1328" s="767"/>
      <c r="EE1328" s="767"/>
      <c r="EF1328" s="767"/>
      <c r="EG1328" s="767"/>
      <c r="EH1328" s="767"/>
      <c r="EI1328" s="767"/>
      <c r="EJ1328" s="767"/>
      <c r="EK1328" s="767"/>
      <c r="EL1328" s="767"/>
      <c r="EM1328" s="767"/>
      <c r="EN1328" s="767"/>
      <c r="EO1328" s="767"/>
      <c r="EP1328" s="767"/>
      <c r="EQ1328" s="767"/>
      <c r="ER1328" s="767"/>
      <c r="ES1328" s="767"/>
      <c r="ET1328" s="767"/>
      <c r="EU1328" s="767"/>
      <c r="EV1328" s="767"/>
      <c r="EW1328" s="767"/>
      <c r="EX1328" s="767"/>
      <c r="EY1328" s="767"/>
      <c r="EZ1328" s="767"/>
      <c r="FA1328" s="767"/>
      <c r="FB1328" s="767"/>
      <c r="FC1328" s="767"/>
      <c r="FD1328" s="767"/>
      <c r="FE1328" s="767"/>
      <c r="FF1328" s="767"/>
      <c r="FG1328" s="767"/>
      <c r="FH1328" s="767"/>
      <c r="FI1328" s="767"/>
      <c r="FJ1328" s="767"/>
      <c r="FK1328" s="767"/>
      <c r="FL1328" s="767"/>
      <c r="FM1328" s="767"/>
      <c r="FN1328" s="767"/>
      <c r="FO1328" s="767"/>
      <c r="FP1328" s="767"/>
      <c r="FQ1328" s="767"/>
      <c r="FR1328" s="767"/>
      <c r="FS1328" s="767"/>
      <c r="FT1328" s="767"/>
      <c r="FU1328" s="767"/>
      <c r="FV1328" s="767"/>
      <c r="FW1328" s="767"/>
      <c r="FX1328" s="767"/>
      <c r="FY1328" s="767"/>
      <c r="FZ1328" s="767"/>
      <c r="GA1328" s="767"/>
      <c r="GB1328" s="767"/>
      <c r="GC1328" s="767"/>
      <c r="GD1328" s="767"/>
      <c r="GE1328" s="767"/>
      <c r="GF1328" s="767"/>
      <c r="GG1328" s="767"/>
      <c r="GH1328" s="767"/>
      <c r="GI1328" s="767"/>
      <c r="GJ1328" s="767"/>
      <c r="GK1328" s="767"/>
      <c r="GL1328" s="767"/>
      <c r="GM1328" s="767"/>
      <c r="GN1328" s="767"/>
      <c r="GO1328" s="767"/>
      <c r="GP1328" s="767"/>
      <c r="GQ1328" s="767"/>
      <c r="GR1328" s="767"/>
      <c r="GS1328" s="767"/>
      <c r="GT1328" s="767"/>
      <c r="GU1328" s="767"/>
      <c r="GV1328" s="767"/>
      <c r="GW1328" s="767"/>
      <c r="GX1328" s="767"/>
      <c r="GY1328" s="767"/>
      <c r="GZ1328" s="767"/>
      <c r="HA1328" s="767"/>
      <c r="HB1328" s="767"/>
      <c r="HC1328" s="767"/>
    </row>
    <row r="1329" spans="1:211" s="864" customFormat="1" ht="13.9" hidden="1" customHeight="1">
      <c r="A1329" s="307"/>
      <c r="B1329" s="351"/>
      <c r="C1329" s="971" t="str">
        <f>IF('1C TSspéc22'!W$17&lt;&gt;0,'1C TSspéc22'!$B$12,"")</f>
        <v/>
      </c>
      <c r="D1329" s="972"/>
      <c r="E1329" s="973"/>
      <c r="F1329" s="93">
        <f>IF(AND($C1329='1C TSspéc22'!$B$12,'1C TSspéc22'!$B$16="spécifiques",'1C TSspéc22'!$W$17&lt;&gt;""),'1C TSspéc22'!$W$21,"")</f>
        <v>0</v>
      </c>
      <c r="G1329" s="863"/>
      <c r="H1329" s="745">
        <v>0.21</v>
      </c>
      <c r="I1329" s="747">
        <v>1</v>
      </c>
      <c r="J1329" s="312"/>
      <c r="K1329" s="680">
        <f t="shared" si="299"/>
        <v>0</v>
      </c>
      <c r="L1329" s="556">
        <f>IF(OR('1C TSspéc22'!$B$12="",'1C TSspéc22'!W$30=0),0,IF(AND('1C TSspéc22'!$B$12&lt;&gt;"",$K$2="Pôle",'1C TSspéc22'!$C$12="OUI"),(('1C TSspéc22'!W$22+'1C TSspéc22'!W$23+'1C TSspéc22'!W$24+'1C TSspéc22'!W$25+'1C TSspéc22'!W$29)/'1C TSspéc22'!W$17),IF(AND('1C TSspéc22'!$B$12&lt;&gt;"",$K$2="Pôle",'1C TSspéc22'!$C$12="NON"),(('1C TSspéc22'!W$22+'1C TSspéc22'!W$23+'1C TSspéc22'!W$24+'1C TSspéc22'!W$25+'1C TSspéc22'!W$29)/'1C TSspéc22'!W$30),IF(AND('1C TSspéc22'!$B$12&lt;&gt;"",$K$2&lt;&gt;"Pôle",'1C TSspéc22'!$C$12="OUI"),(('1C TSspéc22'!W$22+'1C TSspéc22'!W$23+'1C TSspéc22'!W$24+'1C TSspéc22'!W$25+'1C TSspéc22'!W$26+'1C TSspéc22'!W$27+'1C TSspéc22'!W$28+'1C TSspéc22'!W$29)/'1C TSspéc22'!W$17),IF(AND('1C TSspéc22'!$B$12&lt;&gt;"",$K$2&lt;&gt;"Pôle",'1C TSspéc22'!$C$12="NON"),(('1C TSspéc22'!W$22+'1C TSspéc22'!W$23+'1C TSspéc22'!W$24+'1C TSspéc22'!W$25+'1C TSspéc22'!W$26+'1C TSspéc22'!W$27+'1C TSspéc22'!W$28+'1C TSspéc22'!W$29)/'1C TSspéc22'!W$30))))))</f>
        <v>0</v>
      </c>
      <c r="M1329" s="556">
        <f>IF(OR('1C TSspéc22'!$B$12="",'1C TSspéc22'!W$30=0),0,IF(AND('1C TSspéc22'!$B$12&lt;&gt;"",$K$2="Pôle",'1C TSspéc22'!$C$12="OUI"),(('1C TSspéc22'!W$26+'1C TSspéc22'!W$27+'1C TSspéc22'!W$28)/'1C TSspéc22'!W$17),IF(AND('1C TSspéc22'!$B$12&lt;&gt;"",$K$2="Pôle",'1C TSspéc22'!$C$12="NON"),(('1C TSspéc22'!W$26+'1C TSspéc22'!W$27+'1C TSspéc22'!W$28)/'1C TSspéc22'!W$30),IF(AND('1C TSspéc22'!$B$12&lt;&gt;"",$K$2&lt;&gt;"Pôle"),0))))</f>
        <v>0</v>
      </c>
      <c r="N1329" s="557">
        <f>IF(AND('1C TSspéc22'!$B$12&lt;&gt;0,'1C TSspéc22'!$W$30&lt;&gt;0),L1329+M1329,0)</f>
        <v>0</v>
      </c>
      <c r="O1329" s="893" t="str">
        <f>IF(AND('1C TSspéc22'!$W$17&lt;&gt;0,'1C TSspéc22'!$C$12="OUI"),'1C TSspéc22'!$W$35/'1C TSspéc22'!$W$17,"")</f>
        <v/>
      </c>
      <c r="P1329" s="543" t="str">
        <f>IF(AND('1C TSspéc22'!$W$17&lt;&gt;0,'1C TSspéc22'!$C$12="OUI"),'1C TSspéc22'!$W$36/'1C TSspéc22'!$W$17,"")</f>
        <v/>
      </c>
      <c r="Q1329" s="543" t="str">
        <f>IF(AND('1C TSspéc22'!$W$17&lt;&gt;0,'1C TSspéc22'!$C$12="OUI"),'1C TSspéc22'!$W$37/'1C TSspéc22'!$W$17,"")</f>
        <v/>
      </c>
      <c r="R1329" s="543" t="str">
        <f>IF(AND('1C TSspéc22'!$W$17&lt;&gt;0,'1C TSspéc22'!$C$12="OUI"),'1C TSspéc22'!$W$38/'1C TSspéc22'!$W$17,"")</f>
        <v/>
      </c>
      <c r="S1329" s="543" t="str">
        <f>IF(AND('1C TSspéc22'!$W$17&lt;&gt;0,'1C TSspéc22'!$C$12="OUI"),'1C TSspéc22'!$W$39/'1C TSspéc22'!$W$17,"")</f>
        <v/>
      </c>
      <c r="T1329" s="543" t="str">
        <f>IF(AND('1C TSspéc22'!$W$17&lt;&gt;0,'1C TSspéc22'!$C$12="OUI"),'1C TSspéc22'!$W$40/'1C TSspéc22'!$W$17,"")</f>
        <v/>
      </c>
      <c r="U1329" s="543" t="str">
        <f>IF(AND('1C TSspéc22'!$W$17&lt;&gt;0,'1C TSspéc22'!$C$12="OUI"),'1C TSspéc22'!$W$41/'1C TSspéc22'!$W$17,"")</f>
        <v/>
      </c>
      <c r="V1329" s="543" t="str">
        <f>IF(AND('1C TSspéc22'!$W$17&lt;&gt;0,'1C TSspéc22'!$C$12="OUI"),'1C TSspéc22'!$W$42/'1C TSspéc22'!$W$17,"")</f>
        <v/>
      </c>
      <c r="W1329" s="543" t="str">
        <f>IF(AND('1C TSspéc22'!$W$17&lt;&gt;0,'1C TSspéc22'!$C$12="OUI"),'1C TSspéc22'!$W$43/'1C TSspéc22'!$W$17,"")</f>
        <v/>
      </c>
      <c r="X1329" s="543" t="str">
        <f>IF(AND('1C TSspéc22'!$W$17&lt;&gt;0,'1C TSspéc22'!$C$12="OUI"),'1C TSspéc22'!$W$44/'1C TSspéc22'!$W$17,"")</f>
        <v/>
      </c>
      <c r="Y1329" s="543" t="str">
        <f>IF(AND('1C TSspéc22'!$W$17&lt;&gt;0,'1C TSspéc22'!$C$12="OUI"),'1C TSspéc22'!$W$45/'1C TSspéc22'!$W$17,"")</f>
        <v/>
      </c>
      <c r="Z1329" s="543" t="str">
        <f>IF(AND('1C TSspéc22'!$W$17&lt;&gt;0,'1C TSspéc22'!$C$12="OUI"),'1C TSspéc22'!$W$46/'1C TSspéc22'!$W$17,"")</f>
        <v/>
      </c>
      <c r="AA1329" s="543" t="str">
        <f>IF(AND('1C TSspéc22'!$W$17&lt;&gt;0,'1C TSspéc22'!$C$12="OUI"),'1C TSspéc22'!$W$47/'1C TSspéc22'!$W$17,"")</f>
        <v/>
      </c>
      <c r="AB1329" s="543" t="str">
        <f>IF(AND('1C TSspéc22'!$W$17&lt;&gt;0,'1C TSspéc22'!$C$12="OUI"),'1C TSspéc22'!$W$48/'1C TSspéc22'!$W$17,"")</f>
        <v/>
      </c>
      <c r="AC1329" s="543" t="str">
        <f>IF(AND('1C TSspéc22'!$W$17&lt;&gt;0,'1C TSspéc22'!$C$12="OUI"),'1C TSspéc22'!$W$49/'1C TSspéc22'!$W$17,"")</f>
        <v/>
      </c>
      <c r="AD1329" s="543" t="str">
        <f>IF(AND('1C TSspéc22'!$W$17&lt;&gt;0,'1C TSspéc22'!$C$12="OUI"),'1C TSspéc22'!$W$50/'1C TSspéc22'!$W$17,"")</f>
        <v/>
      </c>
      <c r="AE1329" s="543" t="str">
        <f>IF(AND('1C TSspéc22'!$W$17&lt;&gt;0,'1C TSspéc22'!$C$12="OUI"),'1C TSspéc22'!$W$51/'1C TSspéc22'!$W$17,"")</f>
        <v/>
      </c>
      <c r="AF1329" s="543" t="str">
        <f>IF(AND('1C TSspéc22'!$W$17&lt;&gt;0,'1C TSspéc22'!$C$12="OUI"),'1C TSspéc22'!$W$52/'1C TSspéc22'!$W$17,"")</f>
        <v/>
      </c>
      <c r="AG1329" s="543" t="str">
        <f>IF(AND('1C TSspéc22'!$W$17&lt;&gt;0,'1C TSspéc22'!$C$12="OUI"),'1C TSspéc22'!$W$53/'1C TSspéc22'!$W$17,"")</f>
        <v/>
      </c>
      <c r="AH1329" s="543" t="str">
        <f>IF(AND('1C TSspéc22'!$W$17&lt;&gt;0,'1C TSspéc22'!$C$12="OUI"),'1C TSspéc22'!$W$54/'1C TSspéc22'!$W$17,"")</f>
        <v/>
      </c>
      <c r="AI1329" s="543" t="str">
        <f>IF(AND('1C TSspéc22'!$W$17&lt;&gt;0,'1C TSspéc22'!$C$12="OUI"),'1C TSspéc22'!$W$55/'1C TSspéc22'!$W$17,"")</f>
        <v/>
      </c>
      <c r="AJ1329" s="543" t="str">
        <f>IF(AND('1C TSspéc22'!$W$17&lt;&gt;0,'1C TSspéc22'!$C$12="OUI"),'1C TSspéc22'!$W$56/'1C TSspéc22'!$W$17,"")</f>
        <v/>
      </c>
      <c r="AK1329" s="543" t="str">
        <f>IF(AND('1C TSspéc22'!$W$17&lt;&gt;0,'1C TSspéc22'!$C$12="OUI"),'1C TSspéc22'!$W$57/'1C TSspéc22'!$W$17,"")</f>
        <v/>
      </c>
      <c r="AL1329" s="72">
        <f>IF(AND('1C TSspéc22'!$W$17&lt;&gt;0,'1C TSspéc22'!$C$12="OUI"),N1329+AK1329,N1329)</f>
        <v>0</v>
      </c>
      <c r="AM1329" s="417">
        <f t="shared" si="339"/>
        <v>0</v>
      </c>
      <c r="AN1329" s="417">
        <f t="shared" si="340"/>
        <v>0</v>
      </c>
      <c r="AO1329" s="418" t="str">
        <f>IF(AND('1C TSspéc22'!$W$17&lt;&gt;0,'1C TSspéc22'!$W$30&lt;&gt;0),AM1329+AN1329,"")</f>
        <v/>
      </c>
      <c r="AP1329" s="573" t="str">
        <f>IF(AND('1C TSspéc22'!$W$17&lt;&gt;0,'1C TSspéc22'!$W$30&lt;&gt;0),AM1329-AR1329,"")</f>
        <v/>
      </c>
      <c r="AQ1329" s="583">
        <f t="shared" si="341"/>
        <v>0</v>
      </c>
      <c r="AR1329" s="596"/>
      <c r="AS1329" s="102"/>
      <c r="AT1329" s="27" t="str">
        <f>IF(('1C TSspéc22'!W$17*FICHE!$C$14&lt;J1329),"Forfait limité à "&amp;FICHE!$C$14&amp;"€/jour","")</f>
        <v/>
      </c>
      <c r="AU1329" s="592"/>
      <c r="AV1329" s="824"/>
      <c r="AW1329" s="824"/>
      <c r="AX1329" s="824"/>
      <c r="AY1329" s="824"/>
      <c r="AZ1329" s="824"/>
      <c r="BA1329" s="767"/>
      <c r="BB1329" s="767"/>
      <c r="BC1329" s="767"/>
      <c r="BD1329" s="767"/>
      <c r="BE1329" s="767"/>
      <c r="BF1329" s="767"/>
      <c r="BG1329" s="767"/>
      <c r="BH1329" s="767"/>
      <c r="BI1329" s="767"/>
      <c r="BJ1329" s="767"/>
      <c r="BK1329" s="767"/>
      <c r="BL1329" s="767"/>
      <c r="BM1329" s="767"/>
      <c r="BN1329" s="767"/>
      <c r="BO1329" s="767"/>
      <c r="BP1329" s="767"/>
      <c r="BQ1329" s="767"/>
      <c r="BR1329" s="767"/>
      <c r="BS1329" s="767"/>
      <c r="BT1329" s="767"/>
      <c r="BU1329" s="767"/>
      <c r="BV1329" s="767"/>
      <c r="BW1329" s="767"/>
      <c r="BX1329" s="767"/>
      <c r="BY1329" s="767"/>
      <c r="BZ1329" s="767"/>
      <c r="CA1329" s="767"/>
      <c r="CB1329" s="767"/>
      <c r="CC1329" s="767"/>
      <c r="CD1329" s="767"/>
      <c r="CE1329" s="767"/>
      <c r="CF1329" s="767"/>
      <c r="CG1329" s="767"/>
      <c r="CH1329" s="767"/>
      <c r="CI1329" s="767"/>
      <c r="CJ1329" s="767"/>
      <c r="CK1329" s="767"/>
      <c r="CL1329" s="767"/>
      <c r="CM1329" s="767"/>
      <c r="CN1329" s="767"/>
      <c r="CO1329" s="767"/>
      <c r="CP1329" s="767"/>
      <c r="CQ1329" s="767"/>
      <c r="CR1329" s="767"/>
      <c r="CS1329" s="767"/>
      <c r="CT1329" s="767"/>
      <c r="CU1329" s="767"/>
      <c r="CV1329" s="767"/>
      <c r="CW1329" s="767"/>
      <c r="CX1329" s="767"/>
      <c r="CY1329" s="767"/>
      <c r="CZ1329" s="767"/>
      <c r="DA1329" s="767"/>
      <c r="DB1329" s="767"/>
      <c r="DC1329" s="767"/>
      <c r="DD1329" s="767"/>
      <c r="DE1329" s="767"/>
      <c r="DF1329" s="767"/>
      <c r="DG1329" s="767"/>
      <c r="DH1329" s="767"/>
      <c r="DI1329" s="767"/>
      <c r="DJ1329" s="767"/>
      <c r="DK1329" s="767"/>
      <c r="DL1329" s="767"/>
      <c r="DM1329" s="767"/>
      <c r="DN1329" s="767"/>
      <c r="DO1329" s="767"/>
      <c r="DP1329" s="767"/>
      <c r="DQ1329" s="767"/>
      <c r="DR1329" s="767"/>
      <c r="DS1329" s="767"/>
      <c r="DT1329" s="767"/>
      <c r="DU1329" s="767"/>
      <c r="DV1329" s="767"/>
      <c r="DW1329" s="767"/>
      <c r="DX1329" s="767"/>
      <c r="DY1329" s="767"/>
      <c r="DZ1329" s="767"/>
      <c r="EA1329" s="767"/>
      <c r="EB1329" s="767"/>
      <c r="EC1329" s="767"/>
      <c r="ED1329" s="767"/>
      <c r="EE1329" s="767"/>
      <c r="EF1329" s="767"/>
      <c r="EG1329" s="767"/>
      <c r="EH1329" s="767"/>
      <c r="EI1329" s="767"/>
      <c r="EJ1329" s="767"/>
      <c r="EK1329" s="767"/>
      <c r="EL1329" s="767"/>
      <c r="EM1329" s="767"/>
      <c r="EN1329" s="767"/>
      <c r="EO1329" s="767"/>
      <c r="EP1329" s="767"/>
      <c r="EQ1329" s="767"/>
      <c r="ER1329" s="767"/>
      <c r="ES1329" s="767"/>
      <c r="ET1329" s="767"/>
      <c r="EU1329" s="767"/>
      <c r="EV1329" s="767"/>
      <c r="EW1329" s="767"/>
      <c r="EX1329" s="767"/>
      <c r="EY1329" s="767"/>
      <c r="EZ1329" s="767"/>
      <c r="FA1329" s="767"/>
      <c r="FB1329" s="767"/>
      <c r="FC1329" s="767"/>
      <c r="FD1329" s="767"/>
      <c r="FE1329" s="767"/>
      <c r="FF1329" s="767"/>
      <c r="FG1329" s="767"/>
      <c r="FH1329" s="767"/>
      <c r="FI1329" s="767"/>
      <c r="FJ1329" s="767"/>
      <c r="FK1329" s="767"/>
      <c r="FL1329" s="767"/>
      <c r="FM1329" s="767"/>
      <c r="FN1329" s="767"/>
      <c r="FO1329" s="767"/>
      <c r="FP1329" s="767"/>
      <c r="FQ1329" s="767"/>
      <c r="FR1329" s="767"/>
      <c r="FS1329" s="767"/>
      <c r="FT1329" s="767"/>
      <c r="FU1329" s="767"/>
      <c r="FV1329" s="767"/>
      <c r="FW1329" s="767"/>
      <c r="FX1329" s="767"/>
      <c r="FY1329" s="767"/>
      <c r="FZ1329" s="767"/>
      <c r="GA1329" s="767"/>
      <c r="GB1329" s="767"/>
      <c r="GC1329" s="767"/>
      <c r="GD1329" s="767"/>
      <c r="GE1329" s="767"/>
      <c r="GF1329" s="767"/>
      <c r="GG1329" s="767"/>
      <c r="GH1329" s="767"/>
      <c r="GI1329" s="767"/>
      <c r="GJ1329" s="767"/>
      <c r="GK1329" s="767"/>
      <c r="GL1329" s="767"/>
      <c r="GM1329" s="767"/>
      <c r="GN1329" s="767"/>
      <c r="GO1329" s="767"/>
      <c r="GP1329" s="767"/>
      <c r="GQ1329" s="767"/>
      <c r="GR1329" s="767"/>
      <c r="GS1329" s="767"/>
      <c r="GT1329" s="767"/>
      <c r="GU1329" s="767"/>
      <c r="GV1329" s="767"/>
      <c r="GW1329" s="767"/>
      <c r="GX1329" s="767"/>
      <c r="GY1329" s="767"/>
      <c r="GZ1329" s="767"/>
      <c r="HA1329" s="767"/>
      <c r="HB1329" s="767"/>
      <c r="HC1329" s="767"/>
    </row>
    <row r="1330" spans="1:211" s="864" customFormat="1" ht="13.9" hidden="1" customHeight="1">
      <c r="A1330" s="307"/>
      <c r="B1330" s="351"/>
      <c r="C1330" s="971" t="str">
        <f>IF('1C TSspéc22'!X$17&lt;&gt;0,'1C TSspéc22'!$B$12,"")</f>
        <v/>
      </c>
      <c r="D1330" s="972"/>
      <c r="E1330" s="973"/>
      <c r="F1330" s="93">
        <f>IF(AND($C1330='1C TSspéc22'!$B$12,'1C TSspéc22'!$B$16="spécifiques",'1C TSspéc22'!$X$17&lt;&gt;""),'1C TSspéc22'!$X$21,"")</f>
        <v>0</v>
      </c>
      <c r="G1330" s="863"/>
      <c r="H1330" s="745">
        <v>0.21</v>
      </c>
      <c r="I1330" s="747">
        <v>1</v>
      </c>
      <c r="J1330" s="312"/>
      <c r="K1330" s="680">
        <f t="shared" si="299"/>
        <v>0</v>
      </c>
      <c r="L1330" s="556">
        <f>IF(OR('1C TSspéc22'!$B$12="",'1C TSspéc22'!X$30=0),0,IF(AND('1C TSspéc22'!$B$12&lt;&gt;"",$K$2="Pôle",'1C TSspéc22'!$C$12="OUI"),(('1C TSspéc22'!X$22+'1C TSspéc22'!X$23+'1C TSspéc22'!X$24+'1C TSspéc22'!X$25+'1C TSspéc22'!X$29)/'1C TSspéc22'!X$17),IF(AND('1C TSspéc22'!$B$12&lt;&gt;"",$K$2="Pôle",'1C TSspéc22'!$C$12="NON"),(('1C TSspéc22'!X$22+'1C TSspéc22'!X$23+'1C TSspéc22'!X$24+'1C TSspéc22'!X$25+'1C TSspéc22'!X$29)/'1C TSspéc22'!X$30),IF(AND('1C TSspéc22'!$B$12&lt;&gt;"",$K$2&lt;&gt;"Pôle",'1C TSspéc22'!$C$12="OUI"),(('1C TSspéc22'!X$22+'1C TSspéc22'!X$23+'1C TSspéc22'!X$24+'1C TSspéc22'!X$25+'1C TSspéc22'!X$26+'1C TSspéc22'!X$27+'1C TSspéc22'!X$28+'1C TSspéc22'!X$29)/'1C TSspéc22'!X$17),IF(AND('1C TSspéc22'!$B$12&lt;&gt;"",$K$2&lt;&gt;"Pôle",'1C TSspéc22'!$C$12="NON"),(('1C TSspéc22'!X$22+'1C TSspéc22'!X$23+'1C TSspéc22'!X$24+'1C TSspéc22'!X$25+'1C TSspéc22'!X$26+'1C TSspéc22'!X$27+'1C TSspéc22'!X$28+'1C TSspéc22'!X$29)/'1C TSspéc22'!X$30))))))</f>
        <v>0</v>
      </c>
      <c r="M1330" s="556">
        <f>IF(OR('1C TSspéc22'!$B$12="",'1C TSspéc22'!X$30=0),0,IF(AND('1C TSspéc22'!$B$12&lt;&gt;"",$K$2="Pôle",'1C TSspéc22'!$C$12="OUI"),(('1C TSspéc22'!X$26+'1C TSspéc22'!X$27+'1C TSspéc22'!X$28)/'1C TSspéc22'!X$17),IF(AND('1C TSspéc22'!$B$12&lt;&gt;"",$K$2="Pôle",'1C TSspéc22'!$C$12="NON"),(('1C TSspéc22'!X$26+'1C TSspéc22'!X$27+'1C TSspéc22'!X$28)/'1C TSspéc22'!X$30),IF(AND('1C TSspéc22'!$B$12&lt;&gt;"",$K$2&lt;&gt;"Pôle"),0))))</f>
        <v>0</v>
      </c>
      <c r="N1330" s="557">
        <f>IF(AND('1C TSspéc22'!$B$12&lt;&gt;0,'1C TSspéc22'!$X$30&lt;&gt;0),L1330+M1330,0)</f>
        <v>0</v>
      </c>
      <c r="O1330" s="893" t="str">
        <f>IF(AND('1C TSspéc22'!$X$17&lt;&gt;0,'1C TSspéc22'!$C$12="OUI"),'1C TSspéc22'!$X$35/'1C TSspéc22'!$X$17,"")</f>
        <v/>
      </c>
      <c r="P1330" s="543" t="str">
        <f>IF(AND('1C TSspéc22'!$X$17&lt;&gt;0,'1C TSspéc22'!$C$12="OUI"),'1C TSspéc22'!$X$36/'1C TSspéc22'!$X$17,"")</f>
        <v/>
      </c>
      <c r="Q1330" s="543" t="str">
        <f>IF(AND('1C TSspéc22'!$X$17&lt;&gt;0,'1C TSspéc22'!$C$12="OUI"),'1C TSspéc22'!$X$37/'1C TSspéc22'!$X$17,"")</f>
        <v/>
      </c>
      <c r="R1330" s="543" t="str">
        <f>IF(AND('1C TSspéc22'!$X$17&lt;&gt;0,'1C TSspéc22'!$C$12="OUI"),'1C TSspéc22'!$X$38/'1C TSspéc22'!$X$17,"")</f>
        <v/>
      </c>
      <c r="S1330" s="543" t="str">
        <f>IF(AND('1C TSspéc22'!$X$17&lt;&gt;0,'1C TSspéc22'!$C$12="OUI"),'1C TSspéc22'!$X$39/'1C TSspéc22'!$X$17,"")</f>
        <v/>
      </c>
      <c r="T1330" s="543" t="str">
        <f>IF(AND('1C TSspéc22'!$X$17&lt;&gt;0,'1C TSspéc22'!$C$12="OUI"),'1C TSspéc22'!$X$40/'1C TSspéc22'!$X$17,"")</f>
        <v/>
      </c>
      <c r="U1330" s="543" t="str">
        <f>IF(AND('1C TSspéc22'!$X$17&lt;&gt;0,'1C TSspéc22'!$C$12="OUI"),'1C TSspéc22'!$X$41/'1C TSspéc22'!$X$17,"")</f>
        <v/>
      </c>
      <c r="V1330" s="543" t="str">
        <f>IF(AND('1C TSspéc22'!$X$17&lt;&gt;0,'1C TSspéc22'!$C$12="OUI"),'1C TSspéc22'!$X$42/'1C TSspéc22'!$X$17,"")</f>
        <v/>
      </c>
      <c r="W1330" s="543" t="str">
        <f>IF(AND('1C TSspéc22'!$X$17&lt;&gt;0,'1C TSspéc22'!$C$12="OUI"),'1C TSspéc22'!$X$43/'1C TSspéc22'!$X$17,"")</f>
        <v/>
      </c>
      <c r="X1330" s="543" t="str">
        <f>IF(AND('1C TSspéc22'!$X$17&lt;&gt;0,'1C TSspéc22'!$C$12="OUI"),'1C TSspéc22'!$X$44/'1C TSspéc22'!$X$17,"")</f>
        <v/>
      </c>
      <c r="Y1330" s="543" t="str">
        <f>IF(AND('1C TSspéc22'!$X$17&lt;&gt;0,'1C TSspéc22'!$C$12="OUI"),'1C TSspéc22'!$X$45/'1C TSspéc22'!$X$17,"")</f>
        <v/>
      </c>
      <c r="Z1330" s="543" t="str">
        <f>IF(AND('1C TSspéc22'!$X$17&lt;&gt;0,'1C TSspéc22'!$C$12="OUI"),'1C TSspéc22'!$X$46/'1C TSspéc22'!$X$17,"")</f>
        <v/>
      </c>
      <c r="AA1330" s="543" t="str">
        <f>IF(AND('1C TSspéc22'!$X$17&lt;&gt;0,'1C TSspéc22'!$C$12="OUI"),'1C TSspéc22'!$X$47/'1C TSspéc22'!$X$17,"")</f>
        <v/>
      </c>
      <c r="AB1330" s="543" t="str">
        <f>IF(AND('1C TSspéc22'!$X$17&lt;&gt;0,'1C TSspéc22'!$C$12="OUI"),'1C TSspéc22'!$X$48/'1C TSspéc22'!$X$17,"")</f>
        <v/>
      </c>
      <c r="AC1330" s="543" t="str">
        <f>IF(AND('1C TSspéc22'!$X$17&lt;&gt;0,'1C TSspéc22'!$C$12="OUI"),'1C TSspéc22'!$X$49/'1C TSspéc22'!$X$17,"")</f>
        <v/>
      </c>
      <c r="AD1330" s="543" t="str">
        <f>IF(AND('1C TSspéc22'!$X$17&lt;&gt;0,'1C TSspéc22'!$C$12="OUI"),'1C TSspéc22'!$X$50/'1C TSspéc22'!$X$17,"")</f>
        <v/>
      </c>
      <c r="AE1330" s="543" t="str">
        <f>IF(AND('1C TSspéc22'!$X$17&lt;&gt;0,'1C TSspéc22'!$C$12="OUI"),'1C TSspéc22'!$X$51/'1C TSspéc22'!$X$17,"")</f>
        <v/>
      </c>
      <c r="AF1330" s="543" t="str">
        <f>IF(AND('1C TSspéc22'!$X$17&lt;&gt;0,'1C TSspéc22'!$C$12="OUI"),'1C TSspéc22'!$X$52/'1C TSspéc22'!$X$17,"")</f>
        <v/>
      </c>
      <c r="AG1330" s="543" t="str">
        <f>IF(AND('1C TSspéc22'!$X$17&lt;&gt;0,'1C TSspéc22'!$C$12="OUI"),'1C TSspéc22'!$X$53/'1C TSspéc22'!$X$17,"")</f>
        <v/>
      </c>
      <c r="AH1330" s="543" t="str">
        <f>IF(AND('1C TSspéc22'!$X$17&lt;&gt;0,'1C TSspéc22'!$C$12="OUI"),'1C TSspéc22'!$X$54/'1C TSspéc22'!$X$17,"")</f>
        <v/>
      </c>
      <c r="AI1330" s="543" t="str">
        <f>IF(AND('1C TSspéc22'!$X$17&lt;&gt;0,'1C TSspéc22'!$C$12="OUI"),'1C TSspéc22'!$X$55/'1C TSspéc22'!$X$17,"")</f>
        <v/>
      </c>
      <c r="AJ1330" s="543" t="str">
        <f>IF(AND('1C TSspéc22'!$X$17&lt;&gt;0,'1C TSspéc22'!$C$12="OUI"),'1C TSspéc22'!$X$56/'1C TSspéc22'!$X$17,"")</f>
        <v/>
      </c>
      <c r="AK1330" s="543" t="str">
        <f>IF(AND('1C TSspéc22'!$X$17&lt;&gt;0,'1C TSspéc22'!$C$12="OUI"),'1C TSspéc22'!$X$57/'1C TSspéc22'!$X$17,"")</f>
        <v/>
      </c>
      <c r="AL1330" s="72">
        <f>IF(AND('1C TSspéc22'!$X$17&lt;&gt;0,'1C TSspéc22'!$C$12="OUI"),N1330+AK1330,N1330)</f>
        <v>0</v>
      </c>
      <c r="AM1330" s="417">
        <f t="shared" si="339"/>
        <v>0</v>
      </c>
      <c r="AN1330" s="417">
        <f t="shared" si="340"/>
        <v>0</v>
      </c>
      <c r="AO1330" s="418" t="str">
        <f>IF(AND('1C TSspéc22'!$X$17&lt;&gt;0,'1C TSspéc22'!$X$30&lt;&gt;0),AM1330+AN1330,"")</f>
        <v/>
      </c>
      <c r="AP1330" s="573" t="str">
        <f>IF(AND('1C TSspéc22'!$X$17&lt;&gt;0,'1C TSspéc22'!$X$30&lt;&gt;0),AM1330-AR1330,"")</f>
        <v/>
      </c>
      <c r="AQ1330" s="583">
        <f t="shared" si="341"/>
        <v>0</v>
      </c>
      <c r="AR1330" s="596"/>
      <c r="AS1330" s="102"/>
      <c r="AT1330" s="27" t="str">
        <f>IF(('1C TSspéc22'!X$17*FICHE!$C$14&lt;J1330),"Forfait limité à "&amp;FICHE!$C$14&amp;"€/jour","")</f>
        <v/>
      </c>
      <c r="AU1330" s="592"/>
      <c r="AV1330" s="824"/>
      <c r="AW1330" s="824"/>
      <c r="AX1330" s="824"/>
      <c r="AY1330" s="824"/>
      <c r="AZ1330" s="824"/>
      <c r="BA1330" s="767"/>
      <c r="BB1330" s="767"/>
      <c r="BC1330" s="767"/>
      <c r="BD1330" s="767"/>
      <c r="BE1330" s="767"/>
      <c r="BF1330" s="767"/>
      <c r="BG1330" s="767"/>
      <c r="BH1330" s="767"/>
      <c r="BI1330" s="767"/>
      <c r="BJ1330" s="767"/>
      <c r="BK1330" s="767"/>
      <c r="BL1330" s="767"/>
      <c r="BM1330" s="767"/>
      <c r="BN1330" s="767"/>
      <c r="BO1330" s="767"/>
      <c r="BP1330" s="767"/>
      <c r="BQ1330" s="767"/>
      <c r="BR1330" s="767"/>
      <c r="BS1330" s="767"/>
      <c r="BT1330" s="767"/>
      <c r="BU1330" s="767"/>
      <c r="BV1330" s="767"/>
      <c r="BW1330" s="767"/>
      <c r="BX1330" s="767"/>
      <c r="BY1330" s="767"/>
      <c r="BZ1330" s="767"/>
      <c r="CA1330" s="767"/>
      <c r="CB1330" s="767"/>
      <c r="CC1330" s="767"/>
      <c r="CD1330" s="767"/>
      <c r="CE1330" s="767"/>
      <c r="CF1330" s="767"/>
      <c r="CG1330" s="767"/>
      <c r="CH1330" s="767"/>
      <c r="CI1330" s="767"/>
      <c r="CJ1330" s="767"/>
      <c r="CK1330" s="767"/>
      <c r="CL1330" s="767"/>
      <c r="CM1330" s="767"/>
      <c r="CN1330" s="767"/>
      <c r="CO1330" s="767"/>
      <c r="CP1330" s="767"/>
      <c r="CQ1330" s="767"/>
      <c r="CR1330" s="767"/>
      <c r="CS1330" s="767"/>
      <c r="CT1330" s="767"/>
      <c r="CU1330" s="767"/>
      <c r="CV1330" s="767"/>
      <c r="CW1330" s="767"/>
      <c r="CX1330" s="767"/>
      <c r="CY1330" s="767"/>
      <c r="CZ1330" s="767"/>
      <c r="DA1330" s="767"/>
      <c r="DB1330" s="767"/>
      <c r="DC1330" s="767"/>
      <c r="DD1330" s="767"/>
      <c r="DE1330" s="767"/>
      <c r="DF1330" s="767"/>
      <c r="DG1330" s="767"/>
      <c r="DH1330" s="767"/>
      <c r="DI1330" s="767"/>
      <c r="DJ1330" s="767"/>
      <c r="DK1330" s="767"/>
      <c r="DL1330" s="767"/>
      <c r="DM1330" s="767"/>
      <c r="DN1330" s="767"/>
      <c r="DO1330" s="767"/>
      <c r="DP1330" s="767"/>
      <c r="DQ1330" s="767"/>
      <c r="DR1330" s="767"/>
      <c r="DS1330" s="767"/>
      <c r="DT1330" s="767"/>
      <c r="DU1330" s="767"/>
      <c r="DV1330" s="767"/>
      <c r="DW1330" s="767"/>
      <c r="DX1330" s="767"/>
      <c r="DY1330" s="767"/>
      <c r="DZ1330" s="767"/>
      <c r="EA1330" s="767"/>
      <c r="EB1330" s="767"/>
      <c r="EC1330" s="767"/>
      <c r="ED1330" s="767"/>
      <c r="EE1330" s="767"/>
      <c r="EF1330" s="767"/>
      <c r="EG1330" s="767"/>
      <c r="EH1330" s="767"/>
      <c r="EI1330" s="767"/>
      <c r="EJ1330" s="767"/>
      <c r="EK1330" s="767"/>
      <c r="EL1330" s="767"/>
      <c r="EM1330" s="767"/>
      <c r="EN1330" s="767"/>
      <c r="EO1330" s="767"/>
      <c r="EP1330" s="767"/>
      <c r="EQ1330" s="767"/>
      <c r="ER1330" s="767"/>
      <c r="ES1330" s="767"/>
      <c r="ET1330" s="767"/>
      <c r="EU1330" s="767"/>
      <c r="EV1330" s="767"/>
      <c r="EW1330" s="767"/>
      <c r="EX1330" s="767"/>
      <c r="EY1330" s="767"/>
      <c r="EZ1330" s="767"/>
      <c r="FA1330" s="767"/>
      <c r="FB1330" s="767"/>
      <c r="FC1330" s="767"/>
      <c r="FD1330" s="767"/>
      <c r="FE1330" s="767"/>
      <c r="FF1330" s="767"/>
      <c r="FG1330" s="767"/>
      <c r="FH1330" s="767"/>
      <c r="FI1330" s="767"/>
      <c r="FJ1330" s="767"/>
      <c r="FK1330" s="767"/>
      <c r="FL1330" s="767"/>
      <c r="FM1330" s="767"/>
      <c r="FN1330" s="767"/>
      <c r="FO1330" s="767"/>
      <c r="FP1330" s="767"/>
      <c r="FQ1330" s="767"/>
      <c r="FR1330" s="767"/>
      <c r="FS1330" s="767"/>
      <c r="FT1330" s="767"/>
      <c r="FU1330" s="767"/>
      <c r="FV1330" s="767"/>
      <c r="FW1330" s="767"/>
      <c r="FX1330" s="767"/>
      <c r="FY1330" s="767"/>
      <c r="FZ1330" s="767"/>
      <c r="GA1330" s="767"/>
      <c r="GB1330" s="767"/>
      <c r="GC1330" s="767"/>
      <c r="GD1330" s="767"/>
      <c r="GE1330" s="767"/>
      <c r="GF1330" s="767"/>
      <c r="GG1330" s="767"/>
      <c r="GH1330" s="767"/>
      <c r="GI1330" s="767"/>
      <c r="GJ1330" s="767"/>
      <c r="GK1330" s="767"/>
      <c r="GL1330" s="767"/>
      <c r="GM1330" s="767"/>
      <c r="GN1330" s="767"/>
      <c r="GO1330" s="767"/>
      <c r="GP1330" s="767"/>
      <c r="GQ1330" s="767"/>
      <c r="GR1330" s="767"/>
      <c r="GS1330" s="767"/>
      <c r="GT1330" s="767"/>
      <c r="GU1330" s="767"/>
      <c r="GV1330" s="767"/>
      <c r="GW1330" s="767"/>
      <c r="GX1330" s="767"/>
      <c r="GY1330" s="767"/>
      <c r="GZ1330" s="767"/>
      <c r="HA1330" s="767"/>
      <c r="HB1330" s="767"/>
      <c r="HC1330" s="767"/>
    </row>
    <row r="1331" spans="1:211" s="864" customFormat="1" ht="13.9" hidden="1" customHeight="1">
      <c r="A1331" s="307"/>
      <c r="B1331" s="351"/>
      <c r="C1331" s="971" t="str">
        <f>IF('1C TSspéc22'!Y$17&lt;&gt;0,'1C TSspéc22'!$B$12,"")</f>
        <v/>
      </c>
      <c r="D1331" s="972"/>
      <c r="E1331" s="973"/>
      <c r="F1331" s="93">
        <f>IF(AND($C1331='1C TSspéc22'!$B$12,'1C TSspéc22'!$B$16="spécifiques",'1C TSspéc22'!$Y$17&lt;&gt;""),'1C TSspéc22'!$Y$21,"")</f>
        <v>0</v>
      </c>
      <c r="G1331" s="863"/>
      <c r="H1331" s="745">
        <v>0.21</v>
      </c>
      <c r="I1331" s="747">
        <v>1</v>
      </c>
      <c r="J1331" s="312"/>
      <c r="K1331" s="680">
        <f t="shared" si="299"/>
        <v>0</v>
      </c>
      <c r="L1331" s="556">
        <f>IF(OR('1C TSspéc22'!$B$12="",'1C TSspéc22'!Y$30=0),0,IF(AND('1C TSspéc22'!$B$12&lt;&gt;"",$K$2="Pôle",'1C TSspéc22'!$C$12="OUI"),(('1C TSspéc22'!Y$22+'1C TSspéc22'!Y$23+'1C TSspéc22'!Y$24+'1C TSspéc22'!Y$25+'1C TSspéc22'!Y$29)/'1C TSspéc22'!Y$17),IF(AND('1C TSspéc22'!$B$12&lt;&gt;"",$K$2="Pôle",'1C TSspéc22'!$C$12="NON"),(('1C TSspéc22'!Y$22+'1C TSspéc22'!Y$23+'1C TSspéc22'!Y$24+'1C TSspéc22'!Y$25+'1C TSspéc22'!Y$29)/'1C TSspéc22'!Y$30),IF(AND('1C TSspéc22'!$B$12&lt;&gt;"",$K$2&lt;&gt;"Pôle",'1C TSspéc22'!$C$12="OUI"),(('1C TSspéc22'!Y$22+'1C TSspéc22'!Y$23+'1C TSspéc22'!Y$24+'1C TSspéc22'!Y$25+'1C TSspéc22'!Y$26+'1C TSspéc22'!Y$27+'1C TSspéc22'!Y$28+'1C TSspéc22'!Y$29)/'1C TSspéc22'!Y$17),IF(AND('1C TSspéc22'!$B$12&lt;&gt;"",$K$2&lt;&gt;"Pôle",'1C TSspéc22'!$C$12="NON"),(('1C TSspéc22'!Y$22+'1C TSspéc22'!Y$23+'1C TSspéc22'!Y$24+'1C TSspéc22'!Y$25+'1C TSspéc22'!Y$26+'1C TSspéc22'!Y$27+'1C TSspéc22'!Y$28+'1C TSspéc22'!Y$29)/'1C TSspéc22'!Y$30))))))</f>
        <v>0</v>
      </c>
      <c r="M1331" s="556">
        <f>IF(OR('1C TSspéc22'!$B$12="",'1C TSspéc22'!Y$30=0),0,IF(AND('1C TSspéc22'!$B$12&lt;&gt;"",$K$2="Pôle",'1C TSspéc22'!$C$12="OUI"),(('1C TSspéc22'!Y$26+'1C TSspéc22'!Y$27+'1C TSspéc22'!Y$28)/'1C TSspéc22'!Y$17),IF(AND('1C TSspéc22'!$B$12&lt;&gt;"",$K$2="Pôle",'1C TSspéc22'!$C$12="NON"),(('1C TSspéc22'!Y$26+'1C TSspéc22'!Y$27+'1C TSspéc22'!Y$28)/'1C TSspéc22'!Y$30),IF(AND('1C TSspéc22'!$B$12&lt;&gt;"",$K$2&lt;&gt;"Pôle"),0))))</f>
        <v>0</v>
      </c>
      <c r="N1331" s="557">
        <f>IF(AND('1C TSspéc22'!$B$12&lt;&gt;0,'1C TSspéc22'!$Y$30&lt;&gt;0),L1331+M1331,0)</f>
        <v>0</v>
      </c>
      <c r="O1331" s="893" t="str">
        <f>IF(AND('1C TSspéc22'!$Y$17&lt;&gt;0,'1C TSspéc22'!$C$12="OUI"),'1C TSspéc22'!$Y$35/'1C TSspéc22'!$Y$17,"")</f>
        <v/>
      </c>
      <c r="P1331" s="543" t="str">
        <f>IF(AND('1C TSspéc22'!$Y$17&lt;&gt;0,'1C TSspéc22'!$C$12="OUI"),'1C TSspéc22'!$Y$36/'1C TSspéc22'!$Y$17,"")</f>
        <v/>
      </c>
      <c r="Q1331" s="543" t="str">
        <f>IF(AND('1C TSspéc22'!$Y$17&lt;&gt;0,'1C TSspéc22'!$C$12="OUI"),'1C TSspéc22'!$Y$37/'1C TSspéc22'!$Y$17,"")</f>
        <v/>
      </c>
      <c r="R1331" s="543" t="str">
        <f>IF(AND('1C TSspéc22'!$Y$17&lt;&gt;0,'1C TSspéc22'!$C$12="OUI"),'1C TSspéc22'!$Y$38/'1C TSspéc22'!$Y$17,"")</f>
        <v/>
      </c>
      <c r="S1331" s="543" t="str">
        <f>IF(AND('1C TSspéc22'!$Y$17&lt;&gt;0,'1C TSspéc22'!$C$12="OUI"),'1C TSspéc22'!$Y$39/'1C TSspéc22'!$Y$17,"")</f>
        <v/>
      </c>
      <c r="T1331" s="543" t="str">
        <f>IF(AND('1C TSspéc22'!$Y$17&lt;&gt;0,'1C TSspéc22'!$C$12="OUI"),'1C TSspéc22'!$Y$40/'1C TSspéc22'!$Y$17,"")</f>
        <v/>
      </c>
      <c r="U1331" s="543" t="str">
        <f>IF(AND('1C TSspéc22'!$Y$17&lt;&gt;0,'1C TSspéc22'!$C$12="OUI"),'1C TSspéc22'!$Y$41/'1C TSspéc22'!$Y$17,"")</f>
        <v/>
      </c>
      <c r="V1331" s="543" t="str">
        <f>IF(AND('1C TSspéc22'!$Y$17&lt;&gt;0,'1C TSspéc22'!$C$12="OUI"),'1C TSspéc22'!$Y$42/'1C TSspéc22'!$Y$17,"")</f>
        <v/>
      </c>
      <c r="W1331" s="543" t="str">
        <f>IF(AND('1C TSspéc22'!$Y$17&lt;&gt;0,'1C TSspéc22'!$C$12="OUI"),'1C TSspéc22'!$Y$43/'1C TSspéc22'!$Y$17,"")</f>
        <v/>
      </c>
      <c r="X1331" s="543" t="str">
        <f>IF(AND('1C TSspéc22'!$Y$17&lt;&gt;0,'1C TSspéc22'!$C$12="OUI"),'1C TSspéc22'!$Y$44/'1C TSspéc22'!$Y$17,"")</f>
        <v/>
      </c>
      <c r="Y1331" s="543" t="str">
        <f>IF(AND('1C TSspéc22'!$Y$17&lt;&gt;0,'1C TSspéc22'!$C$12="OUI"),'1C TSspéc22'!$Y$45/'1C TSspéc22'!$Y$17,"")</f>
        <v/>
      </c>
      <c r="Z1331" s="543" t="str">
        <f>IF(AND('1C TSspéc22'!$Y$17&lt;&gt;0,'1C TSspéc22'!$C$12="OUI"),'1C TSspéc22'!$Y$46/'1C TSspéc22'!$Y$17,"")</f>
        <v/>
      </c>
      <c r="AA1331" s="543" t="str">
        <f>IF(AND('1C TSspéc22'!$Y$17&lt;&gt;0,'1C TSspéc22'!$C$12="OUI"),'1C TSspéc22'!$Y$47/'1C TSspéc22'!$Y$17,"")</f>
        <v/>
      </c>
      <c r="AB1331" s="543" t="str">
        <f>IF(AND('1C TSspéc22'!$Y$17&lt;&gt;0,'1C TSspéc22'!$C$12="OUI"),'1C TSspéc22'!$Y$48/'1C TSspéc22'!$Y$17,"")</f>
        <v/>
      </c>
      <c r="AC1331" s="543" t="str">
        <f>IF(AND('1C TSspéc22'!$Y$17&lt;&gt;0,'1C TSspéc22'!$C$12="OUI"),'1C TSspéc22'!$Y$49/'1C TSspéc22'!$Y$17,"")</f>
        <v/>
      </c>
      <c r="AD1331" s="543" t="str">
        <f>IF(AND('1C TSspéc22'!$Y$17&lt;&gt;0,'1C TSspéc22'!$C$12="OUI"),'1C TSspéc22'!$Y$50/'1C TSspéc22'!$Y$17,"")</f>
        <v/>
      </c>
      <c r="AE1331" s="543" t="str">
        <f>IF(AND('1C TSspéc22'!$Y$17&lt;&gt;0,'1C TSspéc22'!$C$12="OUI"),'1C TSspéc22'!$Y$51/'1C TSspéc22'!$Y$17,"")</f>
        <v/>
      </c>
      <c r="AF1331" s="543" t="str">
        <f>IF(AND('1C TSspéc22'!$Y$17&lt;&gt;0,'1C TSspéc22'!$C$12="OUI"),'1C TSspéc22'!$Y$52/'1C TSspéc22'!$Y$17,"")</f>
        <v/>
      </c>
      <c r="AG1331" s="543" t="str">
        <f>IF(AND('1C TSspéc22'!$Y$17&lt;&gt;0,'1C TSspéc22'!$C$12="OUI"),'1C TSspéc22'!$Y$53/'1C TSspéc22'!$Y$17,"")</f>
        <v/>
      </c>
      <c r="AH1331" s="543" t="str">
        <f>IF(AND('1C TSspéc22'!$Y$17&lt;&gt;0,'1C TSspéc22'!$C$12="OUI"),'1C TSspéc22'!$Y$54/'1C TSspéc22'!$Y$17,"")</f>
        <v/>
      </c>
      <c r="AI1331" s="543" t="str">
        <f>IF(AND('1C TSspéc22'!$Y$17&lt;&gt;0,'1C TSspéc22'!$C$12="OUI"),'1C TSspéc22'!$Y$55/'1C TSspéc22'!$Y$17,"")</f>
        <v/>
      </c>
      <c r="AJ1331" s="543" t="str">
        <f>IF(AND('1C TSspéc22'!$Y$17&lt;&gt;0,'1C TSspéc22'!$C$12="OUI"),'1C TSspéc22'!$Y$56/'1C TSspéc22'!$Y$17,"")</f>
        <v/>
      </c>
      <c r="AK1331" s="543" t="str">
        <f>IF(AND('1C TSspéc22'!$Y$17&lt;&gt;0,'1C TSspéc22'!$C$12="OUI"),'1C TSspéc22'!$Y$57/'1C TSspéc22'!$Y$17,"")</f>
        <v/>
      </c>
      <c r="AL1331" s="72">
        <f>IF(AND('1C TSspéc22'!$Y$17&lt;&gt;0,'1C TSspéc22'!$C$12="OUI"),N1331+AK1331,N1331)</f>
        <v>0</v>
      </c>
      <c r="AM1331" s="417">
        <f t="shared" si="339"/>
        <v>0</v>
      </c>
      <c r="AN1331" s="417">
        <f t="shared" si="340"/>
        <v>0</v>
      </c>
      <c r="AO1331" s="418" t="str">
        <f>IF(AND('1C TSspéc2'!$Y$17&lt;&gt;0,'1C TSspéc2'!$Y$30&lt;&gt;0),AM1331+AN1331,"")</f>
        <v/>
      </c>
      <c r="AP1331" s="573" t="str">
        <f>IF(AND('1C TSspéc22'!$Y$17&lt;&gt;0,'1C TSspéc22'!$Y$30&lt;&gt;0),AM1331-AR1331,"")</f>
        <v/>
      </c>
      <c r="AQ1331" s="583">
        <f t="shared" si="341"/>
        <v>0</v>
      </c>
      <c r="AR1331" s="596"/>
      <c r="AS1331" s="102"/>
      <c r="AT1331" s="27" t="str">
        <f>IF(('1C TSspéc22'!Y$17*FICHE!$C$14&lt;J1331),"Forfait limité à "&amp;FICHE!$C$14&amp;"€/jour","")</f>
        <v/>
      </c>
      <c r="AU1331" s="592"/>
      <c r="AV1331" s="824"/>
      <c r="AW1331" s="824"/>
      <c r="AX1331" s="824"/>
      <c r="AY1331" s="824"/>
      <c r="AZ1331" s="824"/>
      <c r="BA1331" s="767"/>
      <c r="BB1331" s="767"/>
      <c r="BC1331" s="767"/>
      <c r="BD1331" s="767"/>
      <c r="BE1331" s="767"/>
      <c r="BF1331" s="767"/>
      <c r="BG1331" s="767"/>
      <c r="BH1331" s="767"/>
      <c r="BI1331" s="767"/>
      <c r="BJ1331" s="767"/>
      <c r="BK1331" s="767"/>
      <c r="BL1331" s="767"/>
      <c r="BM1331" s="767"/>
      <c r="BN1331" s="767"/>
      <c r="BO1331" s="767"/>
      <c r="BP1331" s="767"/>
      <c r="BQ1331" s="767"/>
      <c r="BR1331" s="767"/>
      <c r="BS1331" s="767"/>
      <c r="BT1331" s="767"/>
      <c r="BU1331" s="767"/>
      <c r="BV1331" s="767"/>
      <c r="BW1331" s="767"/>
      <c r="BX1331" s="767"/>
      <c r="BY1331" s="767"/>
      <c r="BZ1331" s="767"/>
      <c r="CA1331" s="767"/>
      <c r="CB1331" s="767"/>
      <c r="CC1331" s="767"/>
      <c r="CD1331" s="767"/>
      <c r="CE1331" s="767"/>
      <c r="CF1331" s="767"/>
      <c r="CG1331" s="767"/>
      <c r="CH1331" s="767"/>
      <c r="CI1331" s="767"/>
      <c r="CJ1331" s="767"/>
      <c r="CK1331" s="767"/>
      <c r="CL1331" s="767"/>
      <c r="CM1331" s="767"/>
      <c r="CN1331" s="767"/>
      <c r="CO1331" s="767"/>
      <c r="CP1331" s="767"/>
      <c r="CQ1331" s="767"/>
      <c r="CR1331" s="767"/>
      <c r="CS1331" s="767"/>
      <c r="CT1331" s="767"/>
      <c r="CU1331" s="767"/>
      <c r="CV1331" s="767"/>
      <c r="CW1331" s="767"/>
      <c r="CX1331" s="767"/>
      <c r="CY1331" s="767"/>
      <c r="CZ1331" s="767"/>
      <c r="DA1331" s="767"/>
      <c r="DB1331" s="767"/>
      <c r="DC1331" s="767"/>
      <c r="DD1331" s="767"/>
      <c r="DE1331" s="767"/>
      <c r="DF1331" s="767"/>
      <c r="DG1331" s="767"/>
      <c r="DH1331" s="767"/>
      <c r="DI1331" s="767"/>
      <c r="DJ1331" s="767"/>
      <c r="DK1331" s="767"/>
      <c r="DL1331" s="767"/>
      <c r="DM1331" s="767"/>
      <c r="DN1331" s="767"/>
      <c r="DO1331" s="767"/>
      <c r="DP1331" s="767"/>
      <c r="DQ1331" s="767"/>
      <c r="DR1331" s="767"/>
      <c r="DS1331" s="767"/>
      <c r="DT1331" s="767"/>
      <c r="DU1331" s="767"/>
      <c r="DV1331" s="767"/>
      <c r="DW1331" s="767"/>
      <c r="DX1331" s="767"/>
      <c r="DY1331" s="767"/>
      <c r="DZ1331" s="767"/>
      <c r="EA1331" s="767"/>
      <c r="EB1331" s="767"/>
      <c r="EC1331" s="767"/>
      <c r="ED1331" s="767"/>
      <c r="EE1331" s="767"/>
      <c r="EF1331" s="767"/>
      <c r="EG1331" s="767"/>
      <c r="EH1331" s="767"/>
      <c r="EI1331" s="767"/>
      <c r="EJ1331" s="767"/>
      <c r="EK1331" s="767"/>
      <c r="EL1331" s="767"/>
      <c r="EM1331" s="767"/>
      <c r="EN1331" s="767"/>
      <c r="EO1331" s="767"/>
      <c r="EP1331" s="767"/>
      <c r="EQ1331" s="767"/>
      <c r="ER1331" s="767"/>
      <c r="ES1331" s="767"/>
      <c r="ET1331" s="767"/>
      <c r="EU1331" s="767"/>
      <c r="EV1331" s="767"/>
      <c r="EW1331" s="767"/>
      <c r="EX1331" s="767"/>
      <c r="EY1331" s="767"/>
      <c r="EZ1331" s="767"/>
      <c r="FA1331" s="767"/>
      <c r="FB1331" s="767"/>
      <c r="FC1331" s="767"/>
      <c r="FD1331" s="767"/>
      <c r="FE1331" s="767"/>
      <c r="FF1331" s="767"/>
      <c r="FG1331" s="767"/>
      <c r="FH1331" s="767"/>
      <c r="FI1331" s="767"/>
      <c r="FJ1331" s="767"/>
      <c r="FK1331" s="767"/>
      <c r="FL1331" s="767"/>
      <c r="FM1331" s="767"/>
      <c r="FN1331" s="767"/>
      <c r="FO1331" s="767"/>
      <c r="FP1331" s="767"/>
      <c r="FQ1331" s="767"/>
      <c r="FR1331" s="767"/>
      <c r="FS1331" s="767"/>
      <c r="FT1331" s="767"/>
      <c r="FU1331" s="767"/>
      <c r="FV1331" s="767"/>
      <c r="FW1331" s="767"/>
      <c r="FX1331" s="767"/>
      <c r="FY1331" s="767"/>
      <c r="FZ1331" s="767"/>
      <c r="GA1331" s="767"/>
      <c r="GB1331" s="767"/>
      <c r="GC1331" s="767"/>
      <c r="GD1331" s="767"/>
      <c r="GE1331" s="767"/>
      <c r="GF1331" s="767"/>
      <c r="GG1331" s="767"/>
      <c r="GH1331" s="767"/>
      <c r="GI1331" s="767"/>
      <c r="GJ1331" s="767"/>
      <c r="GK1331" s="767"/>
      <c r="GL1331" s="767"/>
      <c r="GM1331" s="767"/>
      <c r="GN1331" s="767"/>
      <c r="GO1331" s="767"/>
      <c r="GP1331" s="767"/>
      <c r="GQ1331" s="767"/>
      <c r="GR1331" s="767"/>
      <c r="GS1331" s="767"/>
      <c r="GT1331" s="767"/>
      <c r="GU1331" s="767"/>
      <c r="GV1331" s="767"/>
      <c r="GW1331" s="767"/>
      <c r="GX1331" s="767"/>
      <c r="GY1331" s="767"/>
      <c r="GZ1331" s="767"/>
      <c r="HA1331" s="767"/>
      <c r="HB1331" s="767"/>
      <c r="HC1331" s="767"/>
    </row>
    <row r="1332" spans="1:211" s="865" customFormat="1" ht="13.9" hidden="1" customHeight="1">
      <c r="A1332" s="308"/>
      <c r="B1332" s="339"/>
      <c r="C1332" s="962" t="str">
        <f>IF('1C TSspéc22'!Z$17&lt;&gt;0,'1C TSspéc22'!$B$12,"")</f>
        <v/>
      </c>
      <c r="D1332" s="963"/>
      <c r="E1332" s="964"/>
      <c r="F1332" s="211">
        <f>IF(AND($C1332='1C TSspéc22'!$B$12,'1C TSspéc22'!$B$16="spécifiques",'1C TSspéc22'!$Z$17&lt;&gt;""),'1C TSspéc22'!$Z$21,"")</f>
        <v>0</v>
      </c>
      <c r="G1332" s="236"/>
      <c r="H1332" s="765">
        <v>0.21</v>
      </c>
      <c r="I1332" s="766">
        <v>1</v>
      </c>
      <c r="J1332" s="314"/>
      <c r="K1332" s="786">
        <f t="shared" si="299"/>
        <v>0</v>
      </c>
      <c r="L1332" s="558">
        <f>IF(OR('1C TSspéc22'!$B$12="",'1C TSspéc22'!Z$30=0),0,IF(AND('1C TSspéc22'!$B$12&lt;&gt;"",$K$2="Pôle",'1C TSspéc22'!$C$12="OUI"),(('1C TSspéc22'!Z$22+'1C TSspéc22'!Z$23+'1C TSspéc22'!Z$24+'1C TSspéc22'!Z$25+'1C TSspéc22'!Z$29)/'1C TSspéc22'!Z$17),IF(AND('1C TSspéc22'!$B$12&lt;&gt;"",$K$2="Pôle",'1C TSspéc22'!$C$12="NON"),(('1C TSspéc22'!Z$22+'1C TSspéc22'!Z$23+'1C TSspéc22'!Z$24+'1C TSspéc22'!Z$25+'1C TSspéc22'!Z$29)/'1C TSspéc22'!Z$30),IF(AND('1C TSspéc22'!$B$12&lt;&gt;"",$K$2&lt;&gt;"Pôle",'1C TSspéc22'!$C$12="OUI"),(('1C TSspéc22'!Z$22+'1C TSspéc22'!Z$23+'1C TSspéc22'!Z$24+'1C TSspéc22'!Z$25+'1C TSspéc22'!Z$26+'1C TSspéc22'!Z$27+'1C TSspéc22'!Z$28+'1C TSspéc22'!Z$29)/'1C TSspéc22'!Z$17),IF(AND('1C TSspéc22'!$B$12&lt;&gt;"",$K$2&lt;&gt;"Pôle",'1C TSspéc22'!$C$12="NON"),(('1C TSspéc22'!Z$22+'1C TSspéc22'!Z$23+'1C TSspéc22'!Z$24+'1C TSspéc22'!Z$25+'1C TSspéc22'!Z$26+'1C TSspéc22'!Z$27+'1C TSspéc22'!Z$28+'1C TSspéc22'!Z$29)/'1C TSspéc22'!Z$30))))))</f>
        <v>0</v>
      </c>
      <c r="M1332" s="558">
        <f>IF(OR('1C TSspéc22'!$B$12="",'1C TSspéc22'!Z$30=0),0,IF(AND('1C TSspéc22'!$B$12&lt;&gt;"",$K$2="Pôle",'1C TSspéc22'!$C$12="OUI"),(('1C TSspéc22'!Z$26+'1C TSspéc22'!Z$27+'1C TSspéc22'!Z$28)/'1C TSspéc22'!Z$17),IF(AND('1C TSspéc22'!$B$12&lt;&gt;"",$K$2="Pôle",'1C TSspéc22'!$C$12="NON"),(('1C TSspéc22'!Z$26+'1C TSspéc22'!Z$27+'1C TSspéc22'!Z$28)/'1C TSspéc22'!Z$30),IF(AND('1C TSspéc22'!$B$12&lt;&gt;"",$K$2&lt;&gt;"Pôle"),0))))</f>
        <v>0</v>
      </c>
      <c r="N1332" s="559">
        <f>IF(AND('1C TSspéc22'!$B$12&lt;&gt;0,'1C TSspéc22'!$Z$30&lt;&gt;0),L1332+M1332,0)</f>
        <v>0</v>
      </c>
      <c r="O1332" s="572" t="str">
        <f>IF(AND('1C TSspéc22'!$Z$17&lt;&gt;0,'1C TSspéc22'!$C$12="OUI"),'1C TSspéc22'!$Z$35/'1C TSspéc22'!$Z$17,"")</f>
        <v/>
      </c>
      <c r="P1332" s="545" t="str">
        <f>IF(AND('1C TSspéc22'!$Z$17&lt;&gt;0,'1C TSspéc22'!$C$12="OUI"),'1C TSspéc22'!$Z$36/'1C TSspéc22'!$Z$17,"")</f>
        <v/>
      </c>
      <c r="Q1332" s="545" t="str">
        <f>IF(AND('1C TSspéc22'!$Z$17&lt;&gt;0,'1C TSspéc22'!$C$12="OUI"),'1C TSspéc22'!$Z$37/'1C TSspéc22'!$Z$17,"")</f>
        <v/>
      </c>
      <c r="R1332" s="545" t="str">
        <f>IF(AND('1C TSspéc22'!$Z$17&lt;&gt;0,'1C TSspéc22'!$C$12="OUI"),'1C TSspéc22'!$Z$38/'1C TSspéc22'!$Z$17,"")</f>
        <v/>
      </c>
      <c r="S1332" s="545" t="str">
        <f>IF(AND('1C TSspéc22'!$Z$17&lt;&gt;0,'1C TSspéc22'!$C$12="OUI"),'1C TSspéc22'!$Z$39/'1C TSspéc22'!$Z$17,"")</f>
        <v/>
      </c>
      <c r="T1332" s="545" t="str">
        <f>IF(AND('1C TSspéc22'!$Z$17&lt;&gt;0,'1C TSspéc22'!$C$12="OUI"),'1C TSspéc22'!$Z$40/'1C TSspéc22'!$Z$17,"")</f>
        <v/>
      </c>
      <c r="U1332" s="545" t="str">
        <f>IF(AND('1C TSspéc22'!$Z$17&lt;&gt;0,'1C TSspéc22'!$C$12="OUI"),'1C TSspéc22'!$Z$41/'1C TSspéc22'!$Z$17,"")</f>
        <v/>
      </c>
      <c r="V1332" s="545" t="str">
        <f>IF(AND('1C TSspéc22'!$Z$17&lt;&gt;0,'1C TSspéc22'!$C$12="OUI"),'1C TSspéc22'!$Z$42/'1C TSspéc22'!$Z$17,"")</f>
        <v/>
      </c>
      <c r="W1332" s="545" t="str">
        <f>IF(AND('1C TSspéc22'!$Z$17&lt;&gt;0,'1C TSspéc22'!$C$12="OUI"),'1C TSspéc22'!$Z$43/'1C TSspéc22'!$Z$17,"")</f>
        <v/>
      </c>
      <c r="X1332" s="545" t="str">
        <f>IF(AND('1C TSspéc22'!$Z$17&lt;&gt;0,'1C TSspéc22'!$C$12="OUI"),'1C TSspéc22'!$Z$44/'1C TSspéc22'!$Z$17,"")</f>
        <v/>
      </c>
      <c r="Y1332" s="545" t="str">
        <f>IF(AND('1C TSspéc22'!$Z$17&lt;&gt;0,'1C TSspéc22'!$C$12="OUI"),'1C TSspéc22'!$Z$45/'1C TSspéc22'!$Z$17,"")</f>
        <v/>
      </c>
      <c r="Z1332" s="545" t="str">
        <f>IF(AND('1C TSspéc22'!$Z$17&lt;&gt;0,'1C TSspéc22'!$C$12="OUI"),'1C TSspéc22'!$Z$46/'1C TSspéc22'!$Z$17,"")</f>
        <v/>
      </c>
      <c r="AA1332" s="545" t="str">
        <f>IF(AND('1C TSspéc22'!$Z$17&lt;&gt;0,'1C TSspéc22'!$C$12="OUI"),'1C TSspéc22'!$Z$47/'1C TSspéc22'!$Z$17,"")</f>
        <v/>
      </c>
      <c r="AB1332" s="545" t="str">
        <f>IF(AND('1C TSspéc22'!$Z$17&lt;&gt;0,'1C TSspéc22'!$C$12="OUI"),'1C TSspéc22'!$Z$48/'1C TSspéc22'!$Z$17,"")</f>
        <v/>
      </c>
      <c r="AC1332" s="545" t="str">
        <f>IF(AND('1C TSspéc22'!$Z$17&lt;&gt;0,'1C TSspéc22'!$C$12="OUI"),'1C TSspéc22'!$Z$49/'1C TSspéc22'!$Z$17,"")</f>
        <v/>
      </c>
      <c r="AD1332" s="545" t="str">
        <f>IF(AND('1C TSspéc22'!$Z$17&lt;&gt;0,'1C TSspéc22'!$C$12="OUI"),'1C TSspéc22'!$Z$50/'1C TSspéc22'!$Z$17,"")</f>
        <v/>
      </c>
      <c r="AE1332" s="545" t="str">
        <f>IF(AND('1C TSspéc22'!$Z$17&lt;&gt;0,'1C TSspéc22'!$C$12="OUI"),'1C TSspéc22'!$Z$51/'1C TSspéc22'!$Z$17,"")</f>
        <v/>
      </c>
      <c r="AF1332" s="545" t="str">
        <f>IF(AND('1C TSspéc22'!$Z$17&lt;&gt;0,'1C TSspéc22'!$C$12="OUI"),'1C TSspéc22'!$Z$52/'1C TSspéc22'!$Z$17,"")</f>
        <v/>
      </c>
      <c r="AG1332" s="545" t="str">
        <f>IF(AND('1C TSspéc22'!$Z$17&lt;&gt;0,'1C TSspéc22'!$C$12="OUI"),'1C TSspéc22'!$Z$53/'1C TSspéc22'!$Z$17,"")</f>
        <v/>
      </c>
      <c r="AH1332" s="545" t="str">
        <f>IF(AND('1C TSspéc22'!$Z$17&lt;&gt;0,'1C TSspéc22'!$C$12="OUI"),'1C TSspéc22'!$Z$54/'1C TSspéc22'!$Z$17,"")</f>
        <v/>
      </c>
      <c r="AI1332" s="545" t="str">
        <f>IF(AND('1C TSspéc22'!$Z$17&lt;&gt;0,'1C TSspéc22'!$C$12="OUI"),'1C TSspéc22'!$Z$55/'1C TSspéc22'!$Z$17,"")</f>
        <v/>
      </c>
      <c r="AJ1332" s="545" t="str">
        <f>IF(AND('1C TSspéc22'!$Z$17&lt;&gt;0,'1C TSspéc22'!$C$12="OUI"),'1C TSspéc22'!$Z$56/'1C TSspéc22'!$Z$17,"")</f>
        <v/>
      </c>
      <c r="AK1332" s="545" t="str">
        <f>IF(AND('1C TSspéc22'!$Z$17&lt;&gt;0,'1C TSspéc22'!$C$12="OUI"),'1C TSspéc22'!$Z$57/'1C TSspéc22'!$Z$17,"")</f>
        <v/>
      </c>
      <c r="AL1332" s="212">
        <f>IF(AND('1C TSspéc22'!$Z$17&lt;&gt;0,'1C TSspéc22'!$C$12="OUI"),N1332+AK1332,N1332)</f>
        <v>0</v>
      </c>
      <c r="AM1332" s="419">
        <f t="shared" si="339"/>
        <v>0</v>
      </c>
      <c r="AN1332" s="419">
        <f t="shared" si="340"/>
        <v>0</v>
      </c>
      <c r="AO1332" s="420" t="str">
        <f>IF(AND('1C TSspéc2'!$Z$17&lt;&gt;0,'1C TSspéc2'!$Z$30&lt;&gt;0),AM1332+AN1332,"")</f>
        <v/>
      </c>
      <c r="AP1332" s="574" t="str">
        <f>IF(AND('1C TSspéc2'!$Z$17&lt;&gt;0,'1C TSspéc2'!$Z$30&lt;&gt;0),AM1332-AR1332,"")</f>
        <v/>
      </c>
      <c r="AQ1332" s="625">
        <f t="shared" si="341"/>
        <v>0</v>
      </c>
      <c r="AR1332" s="597"/>
      <c r="AS1332" s="213"/>
      <c r="AT1332" s="214" t="str">
        <f>IF(('1C TSspéc22'!Z$17*FICHE!$C$14&lt;J1332),"Forfait limité à "&amp;FICHE!$C$14&amp;"€/jour","")</f>
        <v/>
      </c>
      <c r="AU1332" s="626"/>
      <c r="AV1332" s="824"/>
      <c r="AW1332" s="824"/>
      <c r="AX1332" s="824"/>
      <c r="AY1332" s="824"/>
      <c r="AZ1332" s="824"/>
      <c r="BA1332" s="767"/>
      <c r="BB1332" s="767"/>
      <c r="BC1332" s="767"/>
      <c r="BD1332" s="767"/>
      <c r="BE1332" s="767"/>
      <c r="BF1332" s="767"/>
      <c r="BG1332" s="767"/>
      <c r="BH1332" s="767"/>
      <c r="BI1332" s="767"/>
      <c r="BJ1332" s="767"/>
      <c r="BK1332" s="767"/>
      <c r="BL1332" s="767"/>
      <c r="BM1332" s="767"/>
      <c r="BN1332" s="767"/>
      <c r="BO1332" s="767"/>
      <c r="BP1332" s="767"/>
      <c r="BQ1332" s="767"/>
      <c r="BR1332" s="767"/>
      <c r="BS1332" s="767"/>
      <c r="BT1332" s="767"/>
      <c r="BU1332" s="767"/>
      <c r="BV1332" s="767"/>
      <c r="BW1332" s="767"/>
      <c r="BX1332" s="767"/>
      <c r="BY1332" s="767"/>
      <c r="BZ1332" s="767"/>
      <c r="CA1332" s="767"/>
      <c r="CB1332" s="767"/>
      <c r="CC1332" s="767"/>
      <c r="CD1332" s="767"/>
      <c r="CE1332" s="767"/>
      <c r="CF1332" s="767"/>
      <c r="CG1332" s="767"/>
      <c r="CH1332" s="767"/>
      <c r="CI1332" s="767"/>
      <c r="CJ1332" s="767"/>
      <c r="CK1332" s="767"/>
      <c r="CL1332" s="767"/>
      <c r="CM1332" s="767"/>
      <c r="CN1332" s="767"/>
      <c r="CO1332" s="767"/>
      <c r="CP1332" s="767"/>
      <c r="CQ1332" s="767"/>
      <c r="CR1332" s="767"/>
      <c r="CS1332" s="767"/>
      <c r="CT1332" s="767"/>
      <c r="CU1332" s="767"/>
      <c r="CV1332" s="767"/>
      <c r="CW1332" s="767"/>
      <c r="CX1332" s="767"/>
      <c r="CY1332" s="767"/>
      <c r="CZ1332" s="767"/>
      <c r="DA1332" s="767"/>
      <c r="DB1332" s="767"/>
      <c r="DC1332" s="767"/>
      <c r="DD1332" s="767"/>
      <c r="DE1332" s="767"/>
      <c r="DF1332" s="767"/>
      <c r="DG1332" s="767"/>
      <c r="DH1332" s="767"/>
      <c r="DI1332" s="767"/>
      <c r="DJ1332" s="767"/>
      <c r="DK1332" s="767"/>
      <c r="DL1332" s="767"/>
      <c r="DM1332" s="767"/>
      <c r="DN1332" s="767"/>
      <c r="DO1332" s="767"/>
      <c r="DP1332" s="767"/>
      <c r="DQ1332" s="767"/>
      <c r="DR1332" s="767"/>
      <c r="DS1332" s="767"/>
      <c r="DT1332" s="767"/>
      <c r="DU1332" s="767"/>
      <c r="DV1332" s="767"/>
      <c r="DW1332" s="767"/>
      <c r="DX1332" s="767"/>
      <c r="DY1332" s="767"/>
      <c r="DZ1332" s="767"/>
      <c r="EA1332" s="767"/>
      <c r="EB1332" s="767"/>
      <c r="EC1332" s="767"/>
      <c r="ED1332" s="767"/>
      <c r="EE1332" s="767"/>
      <c r="EF1332" s="767"/>
      <c r="EG1332" s="767"/>
      <c r="EH1332" s="767"/>
      <c r="EI1332" s="767"/>
      <c r="EJ1332" s="767"/>
      <c r="EK1332" s="767"/>
      <c r="EL1332" s="767"/>
      <c r="EM1332" s="767"/>
      <c r="EN1332" s="767"/>
      <c r="EO1332" s="767"/>
      <c r="EP1332" s="767"/>
      <c r="EQ1332" s="767"/>
      <c r="ER1332" s="767"/>
      <c r="ES1332" s="767"/>
      <c r="ET1332" s="767"/>
      <c r="EU1332" s="767"/>
      <c r="EV1332" s="767"/>
      <c r="EW1332" s="767"/>
      <c r="EX1332" s="767"/>
      <c r="EY1332" s="767"/>
      <c r="EZ1332" s="767"/>
      <c r="FA1332" s="767"/>
      <c r="FB1332" s="767"/>
      <c r="FC1332" s="767"/>
      <c r="FD1332" s="767"/>
      <c r="FE1332" s="767"/>
      <c r="FF1332" s="767"/>
      <c r="FG1332" s="767"/>
      <c r="FH1332" s="767"/>
      <c r="FI1332" s="767"/>
      <c r="FJ1332" s="767"/>
      <c r="FK1332" s="767"/>
      <c r="FL1332" s="767"/>
      <c r="FM1332" s="767"/>
      <c r="FN1332" s="767"/>
      <c r="FO1332" s="767"/>
      <c r="FP1332" s="767"/>
      <c r="FQ1332" s="767"/>
      <c r="FR1332" s="767"/>
      <c r="FS1332" s="767"/>
      <c r="FT1332" s="767"/>
      <c r="FU1332" s="767"/>
      <c r="FV1332" s="767"/>
      <c r="FW1332" s="767"/>
      <c r="FX1332" s="767"/>
      <c r="FY1332" s="767"/>
      <c r="FZ1332" s="767"/>
      <c r="GA1332" s="767"/>
      <c r="GB1332" s="767"/>
      <c r="GC1332" s="767"/>
      <c r="GD1332" s="767"/>
      <c r="GE1332" s="767"/>
      <c r="GF1332" s="767"/>
      <c r="GG1332" s="767"/>
      <c r="GH1332" s="767"/>
      <c r="GI1332" s="767"/>
      <c r="GJ1332" s="767"/>
      <c r="GK1332" s="767"/>
      <c r="GL1332" s="767"/>
      <c r="GM1332" s="767"/>
      <c r="GN1332" s="767"/>
      <c r="GO1332" s="767"/>
      <c r="GP1332" s="767"/>
      <c r="GQ1332" s="767"/>
      <c r="GR1332" s="767"/>
      <c r="GS1332" s="767"/>
      <c r="GT1332" s="767"/>
      <c r="GU1332" s="767"/>
      <c r="GV1332" s="767"/>
      <c r="GW1332" s="767"/>
      <c r="GX1332" s="767"/>
      <c r="GY1332" s="767"/>
      <c r="GZ1332" s="767"/>
      <c r="HA1332" s="767"/>
      <c r="HB1332" s="767"/>
      <c r="HC1332" s="767"/>
    </row>
    <row r="1333" spans="1:211" s="862" customFormat="1" ht="13.9" hidden="1" customHeight="1">
      <c r="A1333" s="843"/>
      <c r="B1333" s="844"/>
      <c r="C1333" s="968" t="str">
        <f>IF('1C TSspéc23'!C$17&lt;&gt;0,'1C TSspéc23'!$B$12,"")</f>
        <v/>
      </c>
      <c r="D1333" s="969"/>
      <c r="E1333" s="970"/>
      <c r="F1333" s="845">
        <f>IF(AND($C1333='1C TSspéc23'!$B$12,'1C TSspéc23'!$B$16="spécifiques",'1C TSspéc23'!$C$17&lt;&gt;""),'1C TSspéc23'!$C$21,"")</f>
        <v>0</v>
      </c>
      <c r="G1333" s="846"/>
      <c r="H1333" s="847">
        <v>0</v>
      </c>
      <c r="I1333" s="847">
        <v>0</v>
      </c>
      <c r="J1333" s="848"/>
      <c r="K1333" s="849">
        <f t="shared" ref="K1333:K1356" si="342">J1333+(J1333*H1333)</f>
        <v>0</v>
      </c>
      <c r="L1333" s="894">
        <f>IF(OR('1C TSspéc23'!$B$12="",'1C TSspéc23'!C$30=0),0,IF(AND('1C TSspéc23'!$B$12&lt;&gt;"",$K$2="Pôle",'1C TSspéc23'!$C$12="OUI"),(('1C TSspéc23'!C$22+'1C TSspéc23'!C$23+'1C TSspéc23'!C$24+'1C TSspéc23'!C$25+'1C TSspéc23'!C$29)/'1C TSspéc23'!C$17),IF(AND('1C TSspéc23'!$B$12&lt;&gt;"",$K$2="Pôle",'1C TSspéc23'!$C$12="NON"),(('1C TSspéc23'!C$22+'1C TSspéc23'!C$23+'1C TSspéc23'!C$24+'1C TSspéc23'!C$25+'1C TSspéc23'!C$29)/'1C TSspéc23'!C$30),IF(AND('1C TSspéc23'!$B$12&lt;&gt;"",$K$2&lt;&gt;"Pôle",'1C TSspéc23'!$C$12="OUI"),(('1C TSspéc23'!C$22+'1C TSspéc23'!C$23+'1C TSspéc23'!C$24+'1C TSspéc23'!C$25+'1C TSspéc23'!C$26+'1C TSspéc23'!C$27+'1C TSspéc23'!C$28+'1C TSspéc23'!C$29)/'1C TSspéc23'!C$17),IF(AND('1C TSspéc23'!$B$12&lt;&gt;"",$K$2&lt;&gt;"Pôle",'1C TSspéc23'!$C$12="NON"),(('1C TSspéc23'!C$22+'1C TSspéc23'!C$23+'1C TSspéc23'!C$24+'1C TSspéc23'!C$25+'1C TSspéc23'!C$26+'1C TSspéc23'!C$27+'1C TSspéc23'!C$28+'1C TSspéc23'!C$29)/'1C TSspéc23'!C$30))))))</f>
        <v>0</v>
      </c>
      <c r="M1333" s="894">
        <f>IF(OR('1C TSspéc23'!$B$12="",'1C TSspéc23'!C$30=0),0,IF(AND('1C TSspéc23'!$B$12&lt;&gt;"",$K$2="Pôle",'1C TSspéc23'!$C$12="OUI"),(('1C TSspéc23'!C$26+'1C TSspéc23'!C$27+'1C TSspéc23'!C$28)/'1C TSspéc23'!C$17),IF(AND('1C TSspéc23'!$B$12&lt;&gt;"",$K$2="Pôle",'1C TSspéc23'!$C$12="NON"),(('1C TSspéc23'!C$26+'1C TSspéc23'!C$27+'1C TSspéc23'!C$28)/'1C TSspéc23'!C$30),IF(AND('1C TSspéc23'!$B$12&lt;&gt;"",$K$2&lt;&gt;"Pôle"),0))))</f>
        <v>0</v>
      </c>
      <c r="N1333" s="895">
        <f>IF(AND('1C TSspéc23'!$B$12&lt;&gt;0,'1C TSspéc23'!$C$30&lt;&gt;0),L1333+M1333,0)</f>
        <v>0</v>
      </c>
      <c r="O1333" s="851" t="str">
        <f>IF(AND('1C TSspéc23'!$C$17&lt;&gt;0,'1C TSspéc23'!$C$12="OUI"),'1C TSspéc23'!$C$35/'1C TSspéc23'!$C$17,"")</f>
        <v/>
      </c>
      <c r="P1333" s="852" t="str">
        <f>IF(AND('1C TSspéc23'!$C$17&lt;&gt;0,'1C TSspéc23'!$C$12="OUI"),'1C TSspéc23'!$C$36/'1C TSspéc23'!$C$17,"")</f>
        <v/>
      </c>
      <c r="Q1333" s="852" t="str">
        <f>IF(AND('1C TSspéc23'!$C$17&lt;&gt;0,'1C TSspéc23'!$C$12="OUI"),'1C TSspéc23'!$C$37/'1C TSspéc23'!$C$17,"")</f>
        <v/>
      </c>
      <c r="R1333" s="852" t="str">
        <f>IF(AND('1C TSspéc23'!$C$17&lt;&gt;0,'1C TSspéc23'!$C$12="OUI"),'1C TSspéc23'!$C$38/'1C TSspéc23'!$C$17,"")</f>
        <v/>
      </c>
      <c r="S1333" s="852" t="str">
        <f>IF(AND('1C TSspéc23'!$C$17&lt;&gt;0,'1C TSspéc23'!$C$12="OUI"),'1C TSspéc23'!$C$39/'1C TSspéc23'!$C$17,"")</f>
        <v/>
      </c>
      <c r="T1333" s="852" t="str">
        <f>IF(AND('1C TSspéc23'!$C$17&lt;&gt;0,'1C TSspéc23'!$C$12="OUI"),'1C TSspéc23'!$C$40/'1C TSspéc23'!$C$17,"")</f>
        <v/>
      </c>
      <c r="U1333" s="852" t="str">
        <f>IF(AND('1C TSspéc23'!$C$17&lt;&gt;0,'1C TSspéc23'!$C$12="OUI"),'1C TSspéc23'!$C$41/'1C TSspéc23'!$C$17,"")</f>
        <v/>
      </c>
      <c r="V1333" s="852" t="str">
        <f>IF(AND('1C TSspéc23'!$C$17&lt;&gt;0,'1C TSspéc23'!$C$12="OUI"),'1C TSspéc23'!$C$42/'1C TSspéc23'!$C$17,"")</f>
        <v/>
      </c>
      <c r="W1333" s="852" t="str">
        <f>IF(AND('1C TSspéc23'!$C$17&lt;&gt;0,'1C TSspéc23'!$C$12="OUI"),'1C TSspéc23'!$C$43/'1C TSspéc23'!$C$17,"")</f>
        <v/>
      </c>
      <c r="X1333" s="852" t="str">
        <f>IF(AND('1C TSspéc23'!$C$17&lt;&gt;0,'1C TSspéc23'!$C$12="OUI"),'1C TSspéc23'!$C$44/'1C TSspéc23'!$C$17,"")</f>
        <v/>
      </c>
      <c r="Y1333" s="852" t="str">
        <f>IF(AND('1C TSspéc23'!$C$17&lt;&gt;0,'1C TSspéc23'!$C$12="OUI"),'1C TSspéc23'!$C$45/'1C TSspéc23'!$C$17,"")</f>
        <v/>
      </c>
      <c r="Z1333" s="852" t="str">
        <f>IF(AND('1C TSspéc23'!$C$17&lt;&gt;0,'1C TSspéc23'!$C$12="OUI"),'1C TSspéc23'!$C$46/'1C TSspéc23'!$C$17,"")</f>
        <v/>
      </c>
      <c r="AA1333" s="852" t="str">
        <f>IF(AND('1C TSspéc23'!$C$17&lt;&gt;0,'1C TSspéc23'!$C$12="OUI"),'1C TSspéc23'!$C$47/'1C TSspéc23'!$C$17,"")</f>
        <v/>
      </c>
      <c r="AB1333" s="852" t="str">
        <f>IF(AND('1C TSspéc23'!$C$17&lt;&gt;0,'1C TSspéc23'!$C$12="OUI"),'1C TSspéc23'!$C$48/'1C TSspéc23'!$C$17,"")</f>
        <v/>
      </c>
      <c r="AC1333" s="852" t="str">
        <f>IF(AND('1C TSspéc23'!$C$17&lt;&gt;0,'1C TSspéc23'!$C$12="OUI"),'1C TSspéc23'!$C$49/'1C TSspéc23'!$C$17,"")</f>
        <v/>
      </c>
      <c r="AD1333" s="852" t="str">
        <f>IF(AND('1C TSspéc23'!$C$17&lt;&gt;0,'1C TSspéc23'!$C$12="OUI"),'1C TSspéc23'!$C$50/'1C TSspéc23'!$C$17,"")</f>
        <v/>
      </c>
      <c r="AE1333" s="852" t="str">
        <f>IF(AND('1C TSspéc23'!$C$17&lt;&gt;0,'1C TSspéc23'!$C$12="OUI"),'1C TSspéc23'!$C$51/'1C TSspéc23'!$C$17,"")</f>
        <v/>
      </c>
      <c r="AF1333" s="852" t="str">
        <f>IF(AND('1C TSspéc23'!$C$17&lt;&gt;0,'1C TSspéc23'!$C$12="OUI"),'1C TSspéc23'!$C$52/'1C TSspéc23'!$C$17,"")</f>
        <v/>
      </c>
      <c r="AG1333" s="852" t="str">
        <f>IF(AND('1C TSspéc23'!$C$17&lt;&gt;0,'1C TSspéc23'!$C$12="OUI"),'1C TSspéc23'!$C$53/'1C TSspéc23'!$C$17,"")</f>
        <v/>
      </c>
      <c r="AH1333" s="852" t="str">
        <f>IF(AND('1C TSspéc23'!$C$17&lt;&gt;0,'1C TSspéc23'!$C$12="OUI"),'1C TSspéc23'!$C$54/'1C TSspéc23'!$C$17,"")</f>
        <v/>
      </c>
      <c r="AI1333" s="852" t="str">
        <f>IF(AND('1C TSspéc23'!$C$17&lt;&gt;0,'1C TSspéc23'!$C$12="OUI"),'1C TSspéc23'!$C$55/'1C TSspéc23'!$C$17,"")</f>
        <v/>
      </c>
      <c r="AJ1333" s="852" t="str">
        <f>IF(AND('1C TSspéc23'!$C$17&lt;&gt;0,'1C TSspéc23'!$C$12="OUI"),'1C TSspéc23'!$C$56/'1C TSspéc23'!$C$17,"")</f>
        <v/>
      </c>
      <c r="AK1333" s="852" t="str">
        <f>IF(AND('1C TSspéc23'!$C$17&lt;&gt;0,'1C TSspéc23'!$C$12="OUI"),'1C TSspéc23'!$C$57/'1C TSspéc23'!$C$17,"")</f>
        <v/>
      </c>
      <c r="AL1333" s="853">
        <f>IF(AND('1C TSspéc23'!$C$17&lt;&gt;0,'1C TSspéc23'!$C$12="OUI"),N1333+AK1333,N1333)</f>
        <v>0</v>
      </c>
      <c r="AM1333" s="896">
        <f>(J1333+(J1333*H1333)-(J1333*H1333*I1333))*L1333</f>
        <v>0</v>
      </c>
      <c r="AN1333" s="896">
        <f>((J1333+(J1333*H1333)-(J1333*H1333*I1333))*M1333)*50%</f>
        <v>0</v>
      </c>
      <c r="AO1333" s="897" t="str">
        <f>IF(AND('1C TSspéc23'!$C$17&lt;&gt;0,'1C TSspéc23'!$C$30&lt;&gt;0),AM1333+AN1333,"")</f>
        <v/>
      </c>
      <c r="AP1333" s="856" t="str">
        <f>IF(AND('1C TSspéc23'!$C$17&lt;&gt;0,'1C TSspéc23'!$C$30&lt;&gt;0),AM1333-AR1333,"")</f>
        <v/>
      </c>
      <c r="AQ1333" s="857">
        <f>IF(M1333=0,0,AN1333-AS1333)</f>
        <v>0</v>
      </c>
      <c r="AR1333" s="898"/>
      <c r="AS1333" s="859"/>
      <c r="AT1333" s="860" t="str">
        <f>IF(('1C TSspéc23'!C$17*FICHE!$C$14&lt;J1333),"Forfait limité à "&amp;FICHE!$C$14&amp;"€/jour","")</f>
        <v/>
      </c>
      <c r="AU1333" s="861"/>
      <c r="AV1333" s="824"/>
      <c r="AW1333" s="824"/>
      <c r="AX1333" s="824"/>
      <c r="AY1333" s="824"/>
      <c r="AZ1333" s="824"/>
      <c r="BA1333" s="767"/>
      <c r="BB1333" s="767"/>
      <c r="BC1333" s="767"/>
      <c r="BD1333" s="767"/>
      <c r="BE1333" s="767"/>
      <c r="BF1333" s="767"/>
      <c r="BG1333" s="767"/>
      <c r="BH1333" s="767"/>
      <c r="BI1333" s="767"/>
      <c r="BJ1333" s="767"/>
      <c r="BK1333" s="767"/>
      <c r="BL1333" s="767"/>
      <c r="BM1333" s="767"/>
      <c r="BN1333" s="767"/>
      <c r="BO1333" s="767"/>
      <c r="BP1333" s="767"/>
      <c r="BQ1333" s="767"/>
      <c r="BR1333" s="767"/>
      <c r="BS1333" s="767"/>
      <c r="BT1333" s="767"/>
      <c r="BU1333" s="767"/>
      <c r="BV1333" s="767"/>
      <c r="BW1333" s="767"/>
      <c r="BX1333" s="767"/>
      <c r="BY1333" s="767"/>
      <c r="BZ1333" s="767"/>
      <c r="CA1333" s="767"/>
      <c r="CB1333" s="767"/>
      <c r="CC1333" s="767"/>
      <c r="CD1333" s="767"/>
      <c r="CE1333" s="767"/>
      <c r="CF1333" s="767"/>
      <c r="CG1333" s="767"/>
      <c r="CH1333" s="767"/>
      <c r="CI1333" s="767"/>
      <c r="CJ1333" s="767"/>
      <c r="CK1333" s="767"/>
      <c r="CL1333" s="767"/>
      <c r="CM1333" s="767"/>
      <c r="CN1333" s="767"/>
      <c r="CO1333" s="767"/>
      <c r="CP1333" s="767"/>
      <c r="CQ1333" s="767"/>
      <c r="CR1333" s="767"/>
      <c r="CS1333" s="767"/>
      <c r="CT1333" s="767"/>
      <c r="CU1333" s="767"/>
      <c r="CV1333" s="767"/>
      <c r="CW1333" s="767"/>
      <c r="CX1333" s="767"/>
      <c r="CY1333" s="767"/>
      <c r="CZ1333" s="767"/>
      <c r="DA1333" s="767"/>
      <c r="DB1333" s="767"/>
      <c r="DC1333" s="767"/>
      <c r="DD1333" s="767"/>
      <c r="DE1333" s="767"/>
      <c r="DF1333" s="767"/>
      <c r="DG1333" s="767"/>
      <c r="DH1333" s="767"/>
      <c r="DI1333" s="767"/>
      <c r="DJ1333" s="767"/>
      <c r="DK1333" s="767"/>
      <c r="DL1333" s="767"/>
      <c r="DM1333" s="767"/>
      <c r="DN1333" s="767"/>
      <c r="DO1333" s="767"/>
      <c r="DP1333" s="767"/>
      <c r="DQ1333" s="767"/>
      <c r="DR1333" s="767"/>
      <c r="DS1333" s="767"/>
      <c r="DT1333" s="767"/>
      <c r="DU1333" s="767"/>
      <c r="DV1333" s="767"/>
      <c r="DW1333" s="767"/>
      <c r="DX1333" s="767"/>
      <c r="DY1333" s="767"/>
      <c r="DZ1333" s="767"/>
      <c r="EA1333" s="767"/>
      <c r="EB1333" s="767"/>
      <c r="EC1333" s="767"/>
      <c r="ED1333" s="767"/>
      <c r="EE1333" s="767"/>
      <c r="EF1333" s="767"/>
      <c r="EG1333" s="767"/>
      <c r="EH1333" s="767"/>
      <c r="EI1333" s="767"/>
      <c r="EJ1333" s="767"/>
      <c r="EK1333" s="767"/>
      <c r="EL1333" s="767"/>
      <c r="EM1333" s="767"/>
      <c r="EN1333" s="767"/>
      <c r="EO1333" s="767"/>
      <c r="EP1333" s="767"/>
      <c r="EQ1333" s="767"/>
      <c r="ER1333" s="767"/>
      <c r="ES1333" s="767"/>
      <c r="ET1333" s="767"/>
      <c r="EU1333" s="767"/>
      <c r="EV1333" s="767"/>
      <c r="EW1333" s="767"/>
      <c r="EX1333" s="767"/>
      <c r="EY1333" s="767"/>
      <c r="EZ1333" s="767"/>
      <c r="FA1333" s="767"/>
      <c r="FB1333" s="767"/>
      <c r="FC1333" s="767"/>
      <c r="FD1333" s="767"/>
      <c r="FE1333" s="767"/>
      <c r="FF1333" s="767"/>
      <c r="FG1333" s="767"/>
      <c r="FH1333" s="767"/>
      <c r="FI1333" s="767"/>
      <c r="FJ1333" s="767"/>
      <c r="FK1333" s="767"/>
      <c r="FL1333" s="767"/>
      <c r="FM1333" s="767"/>
      <c r="FN1333" s="767"/>
      <c r="FO1333" s="767"/>
      <c r="FP1333" s="767"/>
      <c r="FQ1333" s="767"/>
      <c r="FR1333" s="767"/>
      <c r="FS1333" s="767"/>
      <c r="FT1333" s="767"/>
      <c r="FU1333" s="767"/>
      <c r="FV1333" s="767"/>
      <c r="FW1333" s="767"/>
      <c r="FX1333" s="767"/>
      <c r="FY1333" s="767"/>
      <c r="FZ1333" s="767"/>
      <c r="GA1333" s="767"/>
      <c r="GB1333" s="767"/>
      <c r="GC1333" s="767"/>
      <c r="GD1333" s="767"/>
      <c r="GE1333" s="767"/>
      <c r="GF1333" s="767"/>
      <c r="GG1333" s="767"/>
      <c r="GH1333" s="767"/>
      <c r="GI1333" s="767"/>
      <c r="GJ1333" s="767"/>
      <c r="GK1333" s="767"/>
      <c r="GL1333" s="767"/>
      <c r="GM1333" s="767"/>
      <c r="GN1333" s="767"/>
      <c r="GO1333" s="767"/>
      <c r="GP1333" s="767"/>
      <c r="GQ1333" s="767"/>
      <c r="GR1333" s="767"/>
      <c r="GS1333" s="767"/>
      <c r="GT1333" s="767"/>
      <c r="GU1333" s="767"/>
      <c r="GV1333" s="767"/>
      <c r="GW1333" s="767"/>
      <c r="GX1333" s="767"/>
      <c r="GY1333" s="767"/>
      <c r="GZ1333" s="767"/>
      <c r="HA1333" s="767"/>
      <c r="HB1333" s="767"/>
      <c r="HC1333" s="767"/>
    </row>
    <row r="1334" spans="1:211" s="864" customFormat="1" ht="13.9" hidden="1" customHeight="1">
      <c r="A1334" s="307"/>
      <c r="B1334" s="351"/>
      <c r="C1334" s="971" t="str">
        <f>IF('1C TSspéc23'!D$17&lt;&gt;0,'1C TSspéc23'!$B$12,"")</f>
        <v/>
      </c>
      <c r="D1334" s="972"/>
      <c r="E1334" s="973"/>
      <c r="F1334" s="93">
        <f>IF(AND($C1334='1C TSspéc23'!$B$12,'1C TSspéc23'!$B$16="spécifiques",'1C TSspéc23'!$D$17&lt;&gt;""),'1C TSspéc23'!$D$21,"")</f>
        <v>0</v>
      </c>
      <c r="G1334" s="863"/>
      <c r="H1334" s="745">
        <v>0.21</v>
      </c>
      <c r="I1334" s="747">
        <v>1</v>
      </c>
      <c r="J1334" s="312"/>
      <c r="K1334" s="680">
        <f t="shared" si="342"/>
        <v>0</v>
      </c>
      <c r="L1334" s="556">
        <f>IF(OR('1C TSspéc23'!$B$12="",'1C TSspéc23'!D$30=0),0,IF(AND('1C TSspéc23'!$B$12&lt;&gt;"",$K$2="Pôle",'1C TSspéc23'!$C$12="OUI"),(('1C TSspéc23'!D$22+'1C TSspéc23'!D$23+'1C TSspéc23'!D$24+'1C TSspéc23'!D$25+'1C TSspéc23'!D$29)/'1C TSspéc23'!D$17),IF(AND('1C TSspéc23'!$B$12&lt;&gt;"",$K$2="Pôle",'1C TSspéc23'!$C$12="NON"),(('1C TSspéc23'!D$22+'1C TSspéc23'!D$23+'1C TSspéc23'!D$24+'1C TSspéc23'!D$25+'1C TSspéc23'!D$29)/'1C TSspéc23'!D$30),IF(AND('1C TSspéc23'!$B$12&lt;&gt;"",$K$2&lt;&gt;"Pôle",'1C TSspéc23'!$C$12="OUI"),(('1C TSspéc23'!D$22+'1C TSspéc23'!D$23+'1C TSspéc23'!D$24+'1C TSspéc23'!D$25+'1C TSspéc23'!D$26+'1C TSspéc23'!D$27+'1C TSspéc23'!D$28+'1C TSspéc23'!D$29)/'1C TSspéc23'!D$17),IF(AND('1C TSspéc23'!$B$12&lt;&gt;"",$K$2&lt;&gt;"Pôle",'1C TSspéc23'!$C$12="NON"),(('1C TSspéc23'!D$22+'1C TSspéc23'!D$23+'1C TSspéc23'!D$24+'1C TSspéc23'!D$25+'1C TSspéc23'!D$26+'1C TSspéc23'!D$27+'1C TSspéc23'!D$28+'1C TSspéc23'!D$29)/'1C TSspéc23'!D$30))))))</f>
        <v>0</v>
      </c>
      <c r="M1334" s="556">
        <f>IF(OR('1C TSspéc23'!$B$12="",'1C TSspéc23'!D$30=0),0,IF(AND('1C TSspéc23'!$B$12&lt;&gt;"",$K$2="Pôle",'1C TSspéc23'!$C$12="OUI"),(('1C TSspéc23'!D$26+'1C TSspéc23'!D$27+'1C TSspéc23'!D$28)/'1C TSspéc23'!D$17),IF(AND('1C TSspéc23'!$B$12&lt;&gt;"",$K$2="Pôle",'1C TSspéc23'!$C$12="NON"),(('1C TSspéc23'!D$26+'1C TSspéc23'!D$27+'1C TSspéc23'!D$28)/'1C TSspéc23'!D$30),IF(AND('1C TSspéc23'!$B$12&lt;&gt;"",$K$2&lt;&gt;"Pôle"),0))))</f>
        <v>0</v>
      </c>
      <c r="N1334" s="557">
        <f>IF(AND('1C TSspéc23'!$B$12&lt;&gt;0,'1C TSspéc23'!$D$30&lt;&gt;0),L1334+M1334,0)</f>
        <v>0</v>
      </c>
      <c r="O1334" s="542" t="str">
        <f>IF(AND('1C TSspéc23'!$D$17&lt;&gt;0,'1C TSspéc23'!$C$12="OUI"),'1C TSspéc23'!$D$35/'1C TSspéc23'!$D$17,"")</f>
        <v/>
      </c>
      <c r="P1334" s="543" t="str">
        <f>IF(AND('1C TSspéc23'!$D$17&lt;&gt;0,'1C TSspéc23'!$C$12="OUI"),'1C TSspéc23'!$D$36/'1C TSspéc23'!$D$17,"")</f>
        <v/>
      </c>
      <c r="Q1334" s="543" t="str">
        <f>IF(AND('1C TSspéc23'!$D$17&lt;&gt;0,'1C TSspéc23'!$C$12="OUI"),'1C TSspéc23'!$D$37/'1C TSspéc23'!$D$17,"")</f>
        <v/>
      </c>
      <c r="R1334" s="543" t="str">
        <f>IF(AND('1C TSspéc23'!$D$17&lt;&gt;0,'1C TSspéc23'!$C$12="OUI"),'1C TSspéc23'!$D$38/'1C TSspéc23'!$D$17,"")</f>
        <v/>
      </c>
      <c r="S1334" s="543" t="str">
        <f>IF(AND('1C TSspéc23'!$D$17&lt;&gt;0,'1C TSspéc23'!$C$12="OUI"),'1C TSspéc23'!$D$39/'1C TSspéc23'!$D$17,"")</f>
        <v/>
      </c>
      <c r="T1334" s="543" t="str">
        <f>IF(AND('1C TSspéc23'!$D$17&lt;&gt;0,'1C TSspéc23'!$C$12="OUI"),'1C TSspéc23'!$D$40/'1C TSspéc23'!$D$17,"")</f>
        <v/>
      </c>
      <c r="U1334" s="543" t="str">
        <f>IF(AND('1C TSspéc23'!$D$17&lt;&gt;0,'1C TSspéc23'!$C$12="OUI"),'1C TSspéc23'!$D$41/'1C TSspéc23'!$D$17,"")</f>
        <v/>
      </c>
      <c r="V1334" s="543" t="str">
        <f>IF(AND('1C TSspéc23'!$D$17&lt;&gt;0,'1C TSspéc23'!$C$12="OUI"),'1C TSspéc23'!$D$42/'1C TSspéc23'!$D$17,"")</f>
        <v/>
      </c>
      <c r="W1334" s="543" t="str">
        <f>IF(AND('1C TSspéc23'!$D$17&lt;&gt;0,'1C TSspéc23'!$C$12="OUI"),'1C TSspéc23'!$D$43/'1C TSspéc23'!$D$17,"")</f>
        <v/>
      </c>
      <c r="X1334" s="543" t="str">
        <f>IF(AND('1C TSspéc23'!$D$17&lt;&gt;0,'1C TSspéc23'!$C$12="OUI"),'1C TSspéc23'!$D$44/'1C TSspéc23'!$D$17,"")</f>
        <v/>
      </c>
      <c r="Y1334" s="543" t="str">
        <f>IF(AND('1C TSspéc23'!$D$17&lt;&gt;0,'1C TSspéc23'!$C$12="OUI"),'1C TSspéc23'!$D$45/'1C TSspéc23'!$D$17,"")</f>
        <v/>
      </c>
      <c r="Z1334" s="543" t="str">
        <f>IF(AND('1C TSspéc23'!$D$17&lt;&gt;0,'1C TSspéc23'!$C$12="OUI"),'1C TSspéc23'!$D$46/'1C TSspéc23'!$D$17,"")</f>
        <v/>
      </c>
      <c r="AA1334" s="543" t="str">
        <f>IF(AND('1C TSspéc23'!$D$17&lt;&gt;0,'1C TSspéc23'!$C$12="OUI"),'1C TSspéc23'!$D$47/'1C TSspéc23'!$D$17,"")</f>
        <v/>
      </c>
      <c r="AB1334" s="543" t="str">
        <f>IF(AND('1C TSspéc23'!$D$17&lt;&gt;0,'1C TSspéc23'!$C$12="OUI"),'1C TSspéc23'!$D$48/'1C TSspéc23'!$D$17,"")</f>
        <v/>
      </c>
      <c r="AC1334" s="543" t="str">
        <f>IF(AND('1C TSspéc23'!$D$17&lt;&gt;0,'1C TSspéc23'!$C$12="OUI"),'1C TSspéc23'!$D$49/'1C TSspéc23'!$D$17,"")</f>
        <v/>
      </c>
      <c r="AD1334" s="543" t="str">
        <f>IF(AND('1C TSspéc23'!$D$17&lt;&gt;0,'1C TSspéc23'!$C$12="OUI"),'1C TSspéc23'!$D$50/'1C TSspéc23'!$D$17,"")</f>
        <v/>
      </c>
      <c r="AE1334" s="543" t="str">
        <f>IF(AND('1C TSspéc23'!$D$17&lt;&gt;0,'1C TSspéc23'!$C$12="OUI"),'1C TSspéc23'!$D$51/'1C TSspéc23'!$D$17,"")</f>
        <v/>
      </c>
      <c r="AF1334" s="543" t="str">
        <f>IF(AND('1C TSspéc23'!$D$17&lt;&gt;0,'1C TSspéc23'!$C$12="OUI"),'1C TSspéc23'!$D$52/'1C TSspéc23'!$D$17,"")</f>
        <v/>
      </c>
      <c r="AG1334" s="543" t="str">
        <f>IF(AND('1C TSspéc23'!$D$17&lt;&gt;0,'1C TSspéc23'!$C$12="OUI"),'1C TSspéc23'!$D$53/'1C TSspéc23'!$D$17,"")</f>
        <v/>
      </c>
      <c r="AH1334" s="543" t="str">
        <f>IF(AND('1C TSspéc23'!$D$17&lt;&gt;0,'1C TSspéc23'!$C$12="OUI"),'1C TSspéc23'!$D$54/'1C TSspéc23'!$D$17,"")</f>
        <v/>
      </c>
      <c r="AI1334" s="543" t="str">
        <f>IF(AND('1C TSspéc23'!$D$17&lt;&gt;0,'1C TSspéc23'!$C$12="OUI"),'1C TSspéc23'!$D$55/'1C TSspéc23'!$D$17,"")</f>
        <v/>
      </c>
      <c r="AJ1334" s="543" t="str">
        <f>IF(AND('1C TSspéc23'!$D$17&lt;&gt;0,'1C TSspéc23'!$C$12="OUI"),'1C TSspéc23'!$D$56/'1C TSspéc23'!$D$17,"")</f>
        <v/>
      </c>
      <c r="AK1334" s="543" t="str">
        <f>IF(AND('1C TSspéc23'!$D$17&lt;&gt;0,'1C TSspéc23'!$C$12="OUI"),'1C TSspéc23'!$D$57/'1C TSspéc23'!$D$17,"")</f>
        <v/>
      </c>
      <c r="AL1334" s="72">
        <f>IF(AND('1C TSspéc23'!$D$17&lt;&gt;0,'1C TSspéc23'!$C$12="OUI"),N1334+AK1334,N1334)</f>
        <v>0</v>
      </c>
      <c r="AM1334" s="417">
        <f t="shared" ref="AM1334:AM1356" si="343">(J1334+(J1334*H1334)-(J1334*H1334*I1334))*L1334</f>
        <v>0</v>
      </c>
      <c r="AN1334" s="417">
        <f t="shared" ref="AN1334:AN1356" si="344">((J1334+(J1334*H1334)-(J1334*H1334*I1334))*M1334)*50%</f>
        <v>0</v>
      </c>
      <c r="AO1334" s="418" t="str">
        <f>IF(AND('1C TSspéc23'!$D$17&lt;&gt;0,'1C TSspéc23'!$D$30&lt;&gt;0),AM1334+AN1334,"")</f>
        <v/>
      </c>
      <c r="AP1334" s="573" t="str">
        <f>IF(AND('1C TSspéc23'!$D$17&lt;&gt;0,'1C TSspéc23'!$D$30&lt;&gt;0),AM1334-AR1334,"")</f>
        <v/>
      </c>
      <c r="AQ1334" s="583">
        <f t="shared" ref="AQ1334:AQ1356" si="345">IF(M1334=0,0,AN1334-AS1334)</f>
        <v>0</v>
      </c>
      <c r="AR1334" s="596"/>
      <c r="AS1334" s="102"/>
      <c r="AT1334" s="27" t="str">
        <f>IF(('1C TSspéc23'!D$17*FICHE!$C$14&lt;J1334),"Forfait limité à "&amp;FICHE!$C$14&amp;"€/jour","")</f>
        <v/>
      </c>
      <c r="AU1334" s="592"/>
      <c r="AV1334" s="824"/>
      <c r="AW1334" s="824"/>
      <c r="AX1334" s="824"/>
      <c r="AY1334" s="824"/>
      <c r="AZ1334" s="824"/>
      <c r="BA1334" s="767"/>
      <c r="BB1334" s="767"/>
      <c r="BC1334" s="767"/>
      <c r="BD1334" s="767"/>
      <c r="BE1334" s="767"/>
      <c r="BF1334" s="767"/>
      <c r="BG1334" s="767"/>
      <c r="BH1334" s="767"/>
      <c r="BI1334" s="767"/>
      <c r="BJ1334" s="767"/>
      <c r="BK1334" s="767"/>
      <c r="BL1334" s="767"/>
      <c r="BM1334" s="767"/>
      <c r="BN1334" s="767"/>
      <c r="BO1334" s="767"/>
      <c r="BP1334" s="767"/>
      <c r="BQ1334" s="767"/>
      <c r="BR1334" s="767"/>
      <c r="BS1334" s="767"/>
      <c r="BT1334" s="767"/>
      <c r="BU1334" s="767"/>
      <c r="BV1334" s="767"/>
      <c r="BW1334" s="767"/>
      <c r="BX1334" s="767"/>
      <c r="BY1334" s="767"/>
      <c r="BZ1334" s="767"/>
      <c r="CA1334" s="767"/>
      <c r="CB1334" s="767"/>
      <c r="CC1334" s="767"/>
      <c r="CD1334" s="767"/>
      <c r="CE1334" s="767"/>
      <c r="CF1334" s="767"/>
      <c r="CG1334" s="767"/>
      <c r="CH1334" s="767"/>
      <c r="CI1334" s="767"/>
      <c r="CJ1334" s="767"/>
      <c r="CK1334" s="767"/>
      <c r="CL1334" s="767"/>
      <c r="CM1334" s="767"/>
      <c r="CN1334" s="767"/>
      <c r="CO1334" s="767"/>
      <c r="CP1334" s="767"/>
      <c r="CQ1334" s="767"/>
      <c r="CR1334" s="767"/>
      <c r="CS1334" s="767"/>
      <c r="CT1334" s="767"/>
      <c r="CU1334" s="767"/>
      <c r="CV1334" s="767"/>
      <c r="CW1334" s="767"/>
      <c r="CX1334" s="767"/>
      <c r="CY1334" s="767"/>
      <c r="CZ1334" s="767"/>
      <c r="DA1334" s="767"/>
      <c r="DB1334" s="767"/>
      <c r="DC1334" s="767"/>
      <c r="DD1334" s="767"/>
      <c r="DE1334" s="767"/>
      <c r="DF1334" s="767"/>
      <c r="DG1334" s="767"/>
      <c r="DH1334" s="767"/>
      <c r="DI1334" s="767"/>
      <c r="DJ1334" s="767"/>
      <c r="DK1334" s="767"/>
      <c r="DL1334" s="767"/>
      <c r="DM1334" s="767"/>
      <c r="DN1334" s="767"/>
      <c r="DO1334" s="767"/>
      <c r="DP1334" s="767"/>
      <c r="DQ1334" s="767"/>
      <c r="DR1334" s="767"/>
      <c r="DS1334" s="767"/>
      <c r="DT1334" s="767"/>
      <c r="DU1334" s="767"/>
      <c r="DV1334" s="767"/>
      <c r="DW1334" s="767"/>
      <c r="DX1334" s="767"/>
      <c r="DY1334" s="767"/>
      <c r="DZ1334" s="767"/>
      <c r="EA1334" s="767"/>
      <c r="EB1334" s="767"/>
      <c r="EC1334" s="767"/>
      <c r="ED1334" s="767"/>
      <c r="EE1334" s="767"/>
      <c r="EF1334" s="767"/>
      <c r="EG1334" s="767"/>
      <c r="EH1334" s="767"/>
      <c r="EI1334" s="767"/>
      <c r="EJ1334" s="767"/>
      <c r="EK1334" s="767"/>
      <c r="EL1334" s="767"/>
      <c r="EM1334" s="767"/>
      <c r="EN1334" s="767"/>
      <c r="EO1334" s="767"/>
      <c r="EP1334" s="767"/>
      <c r="EQ1334" s="767"/>
      <c r="ER1334" s="767"/>
      <c r="ES1334" s="767"/>
      <c r="ET1334" s="767"/>
      <c r="EU1334" s="767"/>
      <c r="EV1334" s="767"/>
      <c r="EW1334" s="767"/>
      <c r="EX1334" s="767"/>
      <c r="EY1334" s="767"/>
      <c r="EZ1334" s="767"/>
      <c r="FA1334" s="767"/>
      <c r="FB1334" s="767"/>
      <c r="FC1334" s="767"/>
      <c r="FD1334" s="767"/>
      <c r="FE1334" s="767"/>
      <c r="FF1334" s="767"/>
      <c r="FG1334" s="767"/>
      <c r="FH1334" s="767"/>
      <c r="FI1334" s="767"/>
      <c r="FJ1334" s="767"/>
      <c r="FK1334" s="767"/>
      <c r="FL1334" s="767"/>
      <c r="FM1334" s="767"/>
      <c r="FN1334" s="767"/>
      <c r="FO1334" s="767"/>
      <c r="FP1334" s="767"/>
      <c r="FQ1334" s="767"/>
      <c r="FR1334" s="767"/>
      <c r="FS1334" s="767"/>
      <c r="FT1334" s="767"/>
      <c r="FU1334" s="767"/>
      <c r="FV1334" s="767"/>
      <c r="FW1334" s="767"/>
      <c r="FX1334" s="767"/>
      <c r="FY1334" s="767"/>
      <c r="FZ1334" s="767"/>
      <c r="GA1334" s="767"/>
      <c r="GB1334" s="767"/>
      <c r="GC1334" s="767"/>
      <c r="GD1334" s="767"/>
      <c r="GE1334" s="767"/>
      <c r="GF1334" s="767"/>
      <c r="GG1334" s="767"/>
      <c r="GH1334" s="767"/>
      <c r="GI1334" s="767"/>
      <c r="GJ1334" s="767"/>
      <c r="GK1334" s="767"/>
      <c r="GL1334" s="767"/>
      <c r="GM1334" s="767"/>
      <c r="GN1334" s="767"/>
      <c r="GO1334" s="767"/>
      <c r="GP1334" s="767"/>
      <c r="GQ1334" s="767"/>
      <c r="GR1334" s="767"/>
      <c r="GS1334" s="767"/>
      <c r="GT1334" s="767"/>
      <c r="GU1334" s="767"/>
      <c r="GV1334" s="767"/>
      <c r="GW1334" s="767"/>
      <c r="GX1334" s="767"/>
      <c r="GY1334" s="767"/>
      <c r="GZ1334" s="767"/>
      <c r="HA1334" s="767"/>
      <c r="HB1334" s="767"/>
      <c r="HC1334" s="767"/>
    </row>
    <row r="1335" spans="1:211" s="864" customFormat="1" ht="13.9" hidden="1" customHeight="1">
      <c r="A1335" s="307"/>
      <c r="B1335" s="351"/>
      <c r="C1335" s="971" t="str">
        <f>IF('1C TSspéc23'!E$17&lt;&gt;0,'1C TSspéc23'!$B$12,"")</f>
        <v/>
      </c>
      <c r="D1335" s="972"/>
      <c r="E1335" s="973"/>
      <c r="F1335" s="93">
        <f>IF(AND($C1335='1C TSspéc23'!$B$12,'1C TSspéc23'!$B$16="spécifiques",'1C TSspéc23'!$E$17&lt;&gt;""),'1C TSspéc23'!$E$21,"")</f>
        <v>0</v>
      </c>
      <c r="G1335" s="863"/>
      <c r="H1335" s="745">
        <v>0.21</v>
      </c>
      <c r="I1335" s="747">
        <v>1</v>
      </c>
      <c r="J1335" s="312"/>
      <c r="K1335" s="680">
        <f t="shared" si="342"/>
        <v>0</v>
      </c>
      <c r="L1335" s="556">
        <f>IF(OR('1C TSspéc23'!$B$12="",'1C TSspéc23'!E$30=0),0,IF(AND('1C TSspéc23'!$B$12&lt;&gt;"",$K$2="Pôle",'1C TSspéc23'!$C$12="OUI"),(('1C TSspéc23'!E$22+'1C TSspéc23'!E$23+'1C TSspéc23'!E$24+'1C TSspéc23'!E$25+'1C TSspéc23'!E$29)/'1C TSspéc23'!E$17),IF(AND('1C TSspéc23'!$B$12&lt;&gt;"",$K$2="Pôle",'1C TSspéc23'!$C$12="NON"),(('1C TSspéc23'!E$22+'1C TSspéc23'!E$23+'1C TSspéc23'!E$24+'1C TSspéc23'!E$25+'1C TSspéc23'!E$29)/'1C TSspéc23'!E$30),IF(AND('1C TSspéc23'!$B$12&lt;&gt;"",$K$2&lt;&gt;"Pôle",'1C TSspéc23'!$C$12="OUI"),(('1C TSspéc23'!E$22+'1C TSspéc23'!E$23+'1C TSspéc23'!E$24+'1C TSspéc23'!E$25+'1C TSspéc23'!E$26+'1C TSspéc23'!E$27+'1C TSspéc23'!E$28+'1C TSspéc23'!E$29)/'1C TSspéc23'!E$17),IF(AND('1C TSspéc23'!$B$12&lt;&gt;"",$K$2&lt;&gt;"Pôle",'1C TSspéc23'!$C$12="NON"),(('1C TSspéc23'!E$22+'1C TSspéc23'!E$23+'1C TSspéc23'!E$24+'1C TSspéc23'!E$25+'1C TSspéc23'!E$26+'1C TSspéc23'!E$27+'1C TSspéc23'!E$28+'1C TSspéc23'!E$29)/'1C TSspéc23'!E$30))))))</f>
        <v>0</v>
      </c>
      <c r="M1335" s="556">
        <f>IF(OR('1C TSspéc23'!$B$12="",'1C TSspéc23'!E$30=0),0,IF(AND('1C TSspéc23'!$B$12&lt;&gt;"",$K$2="Pôle",'1C TSspéc23'!$C$12="OUI"),(('1C TSspéc23'!E$26+'1C TSspéc23'!E$27+'1C TSspéc23'!E$28)/'1C TSspéc23'!E$17),IF(AND('1C TSspéc23'!$B$12&lt;&gt;"",$K$2="Pôle",'1C TSspéc23'!$C$12="NON"),(('1C TSspéc23'!E$26+'1C TSspéc23'!E$27+'1C TSspéc23'!E$28)/'1C TSspéc23'!E$30),IF(AND('1C TSspéc23'!$B$12&lt;&gt;"",$K$2&lt;&gt;"Pôle"),0))))</f>
        <v>0</v>
      </c>
      <c r="N1335" s="557">
        <f>IF(AND('1C TSspéc23'!$B$12&lt;&gt;0,'1C TSspéc23'!$E$30&lt;&gt;0),L1335+M1335,0)</f>
        <v>0</v>
      </c>
      <c r="O1335" s="542" t="str">
        <f>IF(AND('1C TSspéc23'!$E$17&lt;&gt;0,'1C TSspéc23'!$C$12="OUI"),'1C TSspéc23'!$E$35/'1C TSspéc23'!$E$17,"")</f>
        <v/>
      </c>
      <c r="P1335" s="543" t="str">
        <f>IF(AND('1C TSspéc23'!$E$17&lt;&gt;0,'1C TSspéc23'!$C$12="OUI"),'1C TSspéc23'!$E$36/'1C TSspéc23'!$E$17,"")</f>
        <v/>
      </c>
      <c r="Q1335" s="543" t="str">
        <f>IF(AND('1C TSspéc23'!$E$17&lt;&gt;0,'1C TSspéc23'!$C$12="OUI"),'1C TSspéc23'!$E$37/'1C TSspéc23'!$E$17,"")</f>
        <v/>
      </c>
      <c r="R1335" s="543" t="str">
        <f>IF(AND('1C TSspéc23'!$E$17&lt;&gt;0,'1C TSspéc23'!$C$12="OUI"),'1C TSspéc23'!$E$38/'1C TSspéc23'!$E$17,"")</f>
        <v/>
      </c>
      <c r="S1335" s="543" t="str">
        <f>IF(AND('1C TSspéc23'!$E$17&lt;&gt;0,'1C TSspéc23'!$C$12="OUI"),'1C TSspéc23'!$E$39/'1C TSspéc23'!$E$17,"")</f>
        <v/>
      </c>
      <c r="T1335" s="543" t="str">
        <f>IF(AND('1C TSspéc23'!$E$17&lt;&gt;0,'1C TSspéc23'!$C$12="OUI"),'1C TSspéc23'!$E$40/'1C TSspéc23'!$E$17,"")</f>
        <v/>
      </c>
      <c r="U1335" s="543" t="str">
        <f>IF(AND('1C TSspéc23'!$E$17&lt;&gt;0,'1C TSspéc23'!$C$12="OUI"),'1C TSspéc23'!$E$41/'1C TSspéc23'!$E$17,"")</f>
        <v/>
      </c>
      <c r="V1335" s="543" t="str">
        <f>IF(AND('1C TSspéc23'!$E$17&lt;&gt;0,'1C TSspéc23'!$C$12="OUI"),'1C TSspéc23'!$E$42/'1C TSspéc23'!$E$17,"")</f>
        <v/>
      </c>
      <c r="W1335" s="543" t="str">
        <f>IF(AND('1C TSspéc23'!$E$17&lt;&gt;0,'1C TSspéc23'!$C$12="OUI"),'1C TSspéc23'!$E$43/'1C TSspéc23'!$E$17,"")</f>
        <v/>
      </c>
      <c r="X1335" s="543" t="str">
        <f>IF(AND('1C TSspéc23'!$E$17&lt;&gt;0,'1C TSspéc23'!$C$12="OUI"),'1C TSspéc23'!$E$44/'1C TSspéc23'!$E$17,"")</f>
        <v/>
      </c>
      <c r="Y1335" s="543" t="str">
        <f>IF(AND('1C TSspéc23'!$E$17&lt;&gt;0,'1C TSspéc23'!$C$12="OUI"),'1C TSspéc23'!$E$45/'1C TSspéc23'!$E$17,"")</f>
        <v/>
      </c>
      <c r="Z1335" s="543" t="str">
        <f>IF(AND('1C TSspéc23'!$E$17&lt;&gt;0,'1C TSspéc23'!$C$12="OUI"),'1C TSspéc23'!$E$46/'1C TSspéc23'!$E$17,"")</f>
        <v/>
      </c>
      <c r="AA1335" s="543" t="str">
        <f>IF(AND('1C TSspéc23'!$E$17&lt;&gt;0,'1C TSspéc23'!$C$12="OUI"),'1C TSspéc23'!$E$47/'1C TSspéc23'!$E$17,"")</f>
        <v/>
      </c>
      <c r="AB1335" s="543" t="str">
        <f>IF(AND('1C TSspéc23'!$E$17&lt;&gt;0,'1C TSspéc23'!$C$12="OUI"),'1C TSspéc23'!$E$48/'1C TSspéc23'!$E$17,"")</f>
        <v/>
      </c>
      <c r="AC1335" s="543" t="str">
        <f>IF(AND('1C TSspéc23'!$E$17&lt;&gt;0,'1C TSspéc23'!$C$12="OUI"),'1C TSspéc23'!$E$49/'1C TSspéc23'!$E$17,"")</f>
        <v/>
      </c>
      <c r="AD1335" s="543" t="str">
        <f>IF(AND('1C TSspéc23'!$E$17&lt;&gt;0,'1C TSspéc23'!$C$12="OUI"),'1C TSspéc23'!$E$50/'1C TSspéc23'!$E$17,"")</f>
        <v/>
      </c>
      <c r="AE1335" s="543" t="str">
        <f>IF(AND('1C TSspéc23'!$E$17&lt;&gt;0,'1C TSspéc23'!$C$12="OUI"),'1C TSspéc23'!$E$51/'1C TSspéc23'!$E$17,"")</f>
        <v/>
      </c>
      <c r="AF1335" s="543" t="str">
        <f>IF(AND('1C TSspéc23'!$E$17&lt;&gt;0,'1C TSspéc23'!$C$12="OUI"),'1C TSspéc23'!$E$52/'1C TSspéc23'!$E$17,"")</f>
        <v/>
      </c>
      <c r="AG1335" s="543" t="str">
        <f>IF(AND('1C TSspéc23'!$E$17&lt;&gt;0,'1C TSspéc23'!$C$12="OUI"),'1C TSspéc23'!$E$53/'1C TSspéc23'!$E$17,"")</f>
        <v/>
      </c>
      <c r="AH1335" s="543" t="str">
        <f>IF(AND('1C TSspéc23'!$E$17&lt;&gt;0,'1C TSspéc23'!$C$12="OUI"),'1C TSspéc23'!$E$54/'1C TSspéc23'!$E$17,"")</f>
        <v/>
      </c>
      <c r="AI1335" s="543" t="str">
        <f>IF(AND('1C TSspéc23'!$E$17&lt;&gt;0,'1C TSspéc23'!$C$12="OUI"),'1C TSspéc23'!$E$55/'1C TSspéc23'!$E$17,"")</f>
        <v/>
      </c>
      <c r="AJ1335" s="543" t="str">
        <f>IF(AND('1C TSspéc23'!$E$17&lt;&gt;0,'1C TSspéc23'!$C$12="OUI"),'1C TSspéc23'!$E$56/'1C TSspéc23'!$E$17,"")</f>
        <v/>
      </c>
      <c r="AK1335" s="543" t="str">
        <f>IF(AND('1C TSspéc23'!$E$17&lt;&gt;0,'1C TSspéc23'!$C$12="OUI"),'1C TSspéc23'!$E$57/'1C TSspéc23'!$E$17,"")</f>
        <v/>
      </c>
      <c r="AL1335" s="72">
        <f>IF(AND('1C TSspéc23'!$E$17&lt;&gt;0,'1C TSspéc23'!$C$12="OUI"),N1335+AK1335,N1335)</f>
        <v>0</v>
      </c>
      <c r="AM1335" s="417">
        <f t="shared" si="343"/>
        <v>0</v>
      </c>
      <c r="AN1335" s="417">
        <f t="shared" si="344"/>
        <v>0</v>
      </c>
      <c r="AO1335" s="418" t="str">
        <f>IF(AND('1C TSspéc23'!$E$17&lt;&gt;0,'1C TSspéc23'!$E$30&lt;&gt;0),AM1335+AN1335,"")</f>
        <v/>
      </c>
      <c r="AP1335" s="573" t="str">
        <f>IF(AND('1C TSspéc23'!$E$17&lt;&gt;0,'1C TSspéc23'!$E$30&lt;&gt;0),AM1335-AR1335,"")</f>
        <v/>
      </c>
      <c r="AQ1335" s="583">
        <f t="shared" si="345"/>
        <v>0</v>
      </c>
      <c r="AR1335" s="596"/>
      <c r="AS1335" s="102"/>
      <c r="AT1335" s="27" t="str">
        <f>IF(('1C TSspéc23'!E$17*FICHE!$C$14&lt;J1335),"Forfait limité à "&amp;FICHE!$C$14&amp;"€/jour","")</f>
        <v/>
      </c>
      <c r="AU1335" s="592"/>
      <c r="AV1335" s="824"/>
      <c r="AW1335" s="824"/>
      <c r="AX1335" s="824"/>
      <c r="AY1335" s="824"/>
      <c r="AZ1335" s="824"/>
      <c r="BA1335" s="767"/>
      <c r="BB1335" s="767"/>
      <c r="BC1335" s="767"/>
      <c r="BD1335" s="767"/>
      <c r="BE1335" s="767"/>
      <c r="BF1335" s="767"/>
      <c r="BG1335" s="767"/>
      <c r="BH1335" s="767"/>
      <c r="BI1335" s="767"/>
      <c r="BJ1335" s="767"/>
      <c r="BK1335" s="767"/>
      <c r="BL1335" s="767"/>
      <c r="BM1335" s="767"/>
      <c r="BN1335" s="767"/>
      <c r="BO1335" s="767"/>
      <c r="BP1335" s="767"/>
      <c r="BQ1335" s="767"/>
      <c r="BR1335" s="767"/>
      <c r="BS1335" s="767"/>
      <c r="BT1335" s="767"/>
      <c r="BU1335" s="767"/>
      <c r="BV1335" s="767"/>
      <c r="BW1335" s="767"/>
      <c r="BX1335" s="767"/>
      <c r="BY1335" s="767"/>
      <c r="BZ1335" s="767"/>
      <c r="CA1335" s="767"/>
      <c r="CB1335" s="767"/>
      <c r="CC1335" s="767"/>
      <c r="CD1335" s="767"/>
      <c r="CE1335" s="767"/>
      <c r="CF1335" s="767"/>
      <c r="CG1335" s="767"/>
      <c r="CH1335" s="767"/>
      <c r="CI1335" s="767"/>
      <c r="CJ1335" s="767"/>
      <c r="CK1335" s="767"/>
      <c r="CL1335" s="767"/>
      <c r="CM1335" s="767"/>
      <c r="CN1335" s="767"/>
      <c r="CO1335" s="767"/>
      <c r="CP1335" s="767"/>
      <c r="CQ1335" s="767"/>
      <c r="CR1335" s="767"/>
      <c r="CS1335" s="767"/>
      <c r="CT1335" s="767"/>
      <c r="CU1335" s="767"/>
      <c r="CV1335" s="767"/>
      <c r="CW1335" s="767"/>
      <c r="CX1335" s="767"/>
      <c r="CY1335" s="767"/>
      <c r="CZ1335" s="767"/>
      <c r="DA1335" s="767"/>
      <c r="DB1335" s="767"/>
      <c r="DC1335" s="767"/>
      <c r="DD1335" s="767"/>
      <c r="DE1335" s="767"/>
      <c r="DF1335" s="767"/>
      <c r="DG1335" s="767"/>
      <c r="DH1335" s="767"/>
      <c r="DI1335" s="767"/>
      <c r="DJ1335" s="767"/>
      <c r="DK1335" s="767"/>
      <c r="DL1335" s="767"/>
      <c r="DM1335" s="767"/>
      <c r="DN1335" s="767"/>
      <c r="DO1335" s="767"/>
      <c r="DP1335" s="767"/>
      <c r="DQ1335" s="767"/>
      <c r="DR1335" s="767"/>
      <c r="DS1335" s="767"/>
      <c r="DT1335" s="767"/>
      <c r="DU1335" s="767"/>
      <c r="DV1335" s="767"/>
      <c r="DW1335" s="767"/>
      <c r="DX1335" s="767"/>
      <c r="DY1335" s="767"/>
      <c r="DZ1335" s="767"/>
      <c r="EA1335" s="767"/>
      <c r="EB1335" s="767"/>
      <c r="EC1335" s="767"/>
      <c r="ED1335" s="767"/>
      <c r="EE1335" s="767"/>
      <c r="EF1335" s="767"/>
      <c r="EG1335" s="767"/>
      <c r="EH1335" s="767"/>
      <c r="EI1335" s="767"/>
      <c r="EJ1335" s="767"/>
      <c r="EK1335" s="767"/>
      <c r="EL1335" s="767"/>
      <c r="EM1335" s="767"/>
      <c r="EN1335" s="767"/>
      <c r="EO1335" s="767"/>
      <c r="EP1335" s="767"/>
      <c r="EQ1335" s="767"/>
      <c r="ER1335" s="767"/>
      <c r="ES1335" s="767"/>
      <c r="ET1335" s="767"/>
      <c r="EU1335" s="767"/>
      <c r="EV1335" s="767"/>
      <c r="EW1335" s="767"/>
      <c r="EX1335" s="767"/>
      <c r="EY1335" s="767"/>
      <c r="EZ1335" s="767"/>
      <c r="FA1335" s="767"/>
      <c r="FB1335" s="767"/>
      <c r="FC1335" s="767"/>
      <c r="FD1335" s="767"/>
      <c r="FE1335" s="767"/>
      <c r="FF1335" s="767"/>
      <c r="FG1335" s="767"/>
      <c r="FH1335" s="767"/>
      <c r="FI1335" s="767"/>
      <c r="FJ1335" s="767"/>
      <c r="FK1335" s="767"/>
      <c r="FL1335" s="767"/>
      <c r="FM1335" s="767"/>
      <c r="FN1335" s="767"/>
      <c r="FO1335" s="767"/>
      <c r="FP1335" s="767"/>
      <c r="FQ1335" s="767"/>
      <c r="FR1335" s="767"/>
      <c r="FS1335" s="767"/>
      <c r="FT1335" s="767"/>
      <c r="FU1335" s="767"/>
      <c r="FV1335" s="767"/>
      <c r="FW1335" s="767"/>
      <c r="FX1335" s="767"/>
      <c r="FY1335" s="767"/>
      <c r="FZ1335" s="767"/>
      <c r="GA1335" s="767"/>
      <c r="GB1335" s="767"/>
      <c r="GC1335" s="767"/>
      <c r="GD1335" s="767"/>
      <c r="GE1335" s="767"/>
      <c r="GF1335" s="767"/>
      <c r="GG1335" s="767"/>
      <c r="GH1335" s="767"/>
      <c r="GI1335" s="767"/>
      <c r="GJ1335" s="767"/>
      <c r="GK1335" s="767"/>
      <c r="GL1335" s="767"/>
      <c r="GM1335" s="767"/>
      <c r="GN1335" s="767"/>
      <c r="GO1335" s="767"/>
      <c r="GP1335" s="767"/>
      <c r="GQ1335" s="767"/>
      <c r="GR1335" s="767"/>
      <c r="GS1335" s="767"/>
      <c r="GT1335" s="767"/>
      <c r="GU1335" s="767"/>
      <c r="GV1335" s="767"/>
      <c r="GW1335" s="767"/>
      <c r="GX1335" s="767"/>
      <c r="GY1335" s="767"/>
      <c r="GZ1335" s="767"/>
      <c r="HA1335" s="767"/>
      <c r="HB1335" s="767"/>
      <c r="HC1335" s="767"/>
    </row>
    <row r="1336" spans="1:211" s="864" customFormat="1" ht="13.9" hidden="1" customHeight="1">
      <c r="A1336" s="307"/>
      <c r="B1336" s="351"/>
      <c r="C1336" s="971" t="str">
        <f>IF('1C TSspéc23'!F$17&lt;&gt;0,'1C TSspéc23'!$B$12,"")</f>
        <v/>
      </c>
      <c r="D1336" s="972"/>
      <c r="E1336" s="973"/>
      <c r="F1336" s="93">
        <f>IF(AND($C1336='1C TSspéc23'!$B$12,'1C TSspéc23'!$B$16="spécifiques",'1C TSspéc23'!$F$17&lt;&gt;""),'1C TSspéc23'!$F$21,"")</f>
        <v>0</v>
      </c>
      <c r="G1336" s="863"/>
      <c r="H1336" s="745">
        <v>0.21</v>
      </c>
      <c r="I1336" s="747">
        <v>1</v>
      </c>
      <c r="J1336" s="312"/>
      <c r="K1336" s="680">
        <f t="shared" si="342"/>
        <v>0</v>
      </c>
      <c r="L1336" s="556">
        <f>IF(OR('1C TSspéc23'!$B$12="",'1C TSspéc23'!F$30=0),0,IF(AND('1C TSspéc23'!$B$12&lt;&gt;"",$K$2="Pôle",'1C TSspéc23'!$C$12="OUI"),(('1C TSspéc23'!F$22+'1C TSspéc23'!F$23+'1C TSspéc23'!F$24+'1C TSspéc23'!F$25+'1C TSspéc23'!F$29)/'1C TSspéc23'!F$17),IF(AND('1C TSspéc23'!$B$12&lt;&gt;"",$K$2="Pôle",'1C TSspéc23'!$C$12="NON"),(('1C TSspéc23'!F$22+'1C TSspéc23'!F$23+'1C TSspéc23'!F$24+'1C TSspéc23'!F$25+'1C TSspéc23'!F$29)/'1C TSspéc23'!F$30),IF(AND('1C TSspéc23'!$B$12&lt;&gt;"",$K$2&lt;&gt;"Pôle",'1C TSspéc23'!$C$12="OUI"),(('1C TSspéc23'!F$22+'1C TSspéc23'!F$23+'1C TSspéc23'!F$24+'1C TSspéc23'!F$25+'1C TSspéc23'!F$26+'1C TSspéc23'!F$27+'1C TSspéc23'!F$28+'1C TSspéc23'!F$29)/'1C TSspéc23'!F$17),IF(AND('1C TSspéc23'!$B$12&lt;&gt;"",$K$2&lt;&gt;"Pôle",'1C TSspéc23'!$C$12="NON"),(('1C TSspéc23'!F$22+'1C TSspéc23'!F$23+'1C TSspéc23'!F$24+'1C TSspéc23'!F$25+'1C TSspéc23'!F$26+'1C TSspéc23'!F$27+'1C TSspéc23'!F$28+'1C TSspéc23'!F$29)/'1C TSspéc23'!F$30))))))</f>
        <v>0</v>
      </c>
      <c r="M1336" s="556">
        <f>IF(OR('1C TSspéc23'!$B$12="",'1C TSspéc23'!F$30=0),0,IF(AND('1C TSspéc23'!$B$12&lt;&gt;"",$K$2="Pôle",'1C TSspéc23'!$C$12="OUI"),(('1C TSspéc23'!F$26+'1C TSspéc23'!F$27+'1C TSspéc23'!F$28)/'1C TSspéc23'!F$17),IF(AND('1C TSspéc23'!$B$12&lt;&gt;"",$K$2="Pôle",'1C TSspéc23'!$C$12="NON"),(('1C TSspéc23'!F$26+'1C TSspéc23'!F$27+'1C TSspéc23'!F$28)/'1C TSspéc23'!F$30),IF(AND('1C TSspéc23'!$B$12&lt;&gt;"",$K$2&lt;&gt;"Pôle"),0))))</f>
        <v>0</v>
      </c>
      <c r="N1336" s="557">
        <f>IF(AND('1C TSspéc23'!$B$12&lt;&gt;0,'1C TSspéc23'!$F$30&lt;&gt;0),L1336+M1336,0)</f>
        <v>0</v>
      </c>
      <c r="O1336" s="542" t="str">
        <f>IF(AND('1C TSspéc23'!$F$17&lt;&gt;0,'1C TSspéc23'!$C$12="OUI"),'1C TSspéc23'!$F$35/'1C TSspéc23'!$F$17,"")</f>
        <v/>
      </c>
      <c r="P1336" s="543" t="str">
        <f>IF(AND('1C TSspéc23'!$F$17&lt;&gt;0,'1C TSspéc23'!$C$12="OUI"),'1C TSspéc23'!$F$36/'1C TSspéc23'!$F$17,"")</f>
        <v/>
      </c>
      <c r="Q1336" s="543" t="str">
        <f>IF(AND('1C TSspéc23'!$F$17&lt;&gt;0,'1C TSspéc23'!$C$12="OUI"),'1C TSspéc23'!$F$37/'1C TSspéc23'!$F$17,"")</f>
        <v/>
      </c>
      <c r="R1336" s="543" t="str">
        <f>IF(AND('1C TSspéc23'!$F$17&lt;&gt;0,'1C TSspéc23'!$C$12="OUI"),'1C TSspéc23'!$F$38/'1C TSspéc23'!$F$17,"")</f>
        <v/>
      </c>
      <c r="S1336" s="543" t="str">
        <f>IF(AND('1C TSspéc23'!$F$17&lt;&gt;0,'1C TSspéc23'!$C$12="OUI"),'1C TSspéc23'!$F$39/'1C TSspéc23'!$F$17,"")</f>
        <v/>
      </c>
      <c r="T1336" s="543" t="str">
        <f>IF(AND('1C TSspéc23'!$F$17&lt;&gt;0,'1C TSspéc23'!$C$12="OUI"),'1C TSspéc23'!$F$40/'1C TSspéc23'!$F$17,"")</f>
        <v/>
      </c>
      <c r="U1336" s="543" t="str">
        <f>IF(AND('1C TSspéc23'!$F$17&lt;&gt;0,'1C TSspéc23'!$C$12="OUI"),'1C TSspéc23'!$F$41/'1C TSspéc23'!$F$17,"")</f>
        <v/>
      </c>
      <c r="V1336" s="543" t="str">
        <f>IF(AND('1C TSspéc23'!$F$17&lt;&gt;0,'1C TSspéc23'!$C$12="OUI"),'1C TSspéc23'!$F$42/'1C TSspéc23'!$F$17,"")</f>
        <v/>
      </c>
      <c r="W1336" s="543" t="str">
        <f>IF(AND('1C TSspéc23'!$F$17&lt;&gt;0,'1C TSspéc23'!$C$12="OUI"),'1C TSspéc23'!$F$43/'1C TSspéc23'!$F$17,"")</f>
        <v/>
      </c>
      <c r="X1336" s="543" t="str">
        <f>IF(AND('1C TSspéc23'!$F$17&lt;&gt;0,'1C TSspéc23'!$C$12="OUI"),'1C TSspéc23'!$F$44/'1C TSspéc23'!$F$17,"")</f>
        <v/>
      </c>
      <c r="Y1336" s="543" t="str">
        <f>IF(AND('1C TSspéc23'!$F$17&lt;&gt;0,'1C TSspéc23'!$C$12="OUI"),'1C TSspéc23'!$F$45/'1C TSspéc23'!$F$17,"")</f>
        <v/>
      </c>
      <c r="Z1336" s="543" t="str">
        <f>IF(AND('1C TSspéc23'!$F$17&lt;&gt;0,'1C TSspéc23'!$C$12="OUI"),'1C TSspéc23'!$F$46/'1C TSspéc23'!$F$17,"")</f>
        <v/>
      </c>
      <c r="AA1336" s="543" t="str">
        <f>IF(AND('1C TSspéc23'!$F$17&lt;&gt;0,'1C TSspéc23'!$C$12="OUI"),'1C TSspéc23'!$F$47/'1C TSspéc23'!$F$17,"")</f>
        <v/>
      </c>
      <c r="AB1336" s="543" t="str">
        <f>IF(AND('1C TSspéc23'!$F$17&lt;&gt;0,'1C TSspéc23'!$C$12="OUI"),'1C TSspéc23'!$F$48/'1C TSspéc23'!$F$17,"")</f>
        <v/>
      </c>
      <c r="AC1336" s="543" t="str">
        <f>IF(AND('1C TSspéc23'!$F$17&lt;&gt;0,'1C TSspéc23'!$C$12="OUI"),'1C TSspéc23'!$F$49/'1C TSspéc23'!$F$17,"")</f>
        <v/>
      </c>
      <c r="AD1336" s="543" t="str">
        <f>IF(AND('1C TSspéc23'!$F$17&lt;&gt;0,'1C TSspéc23'!$C$12="OUI"),'1C TSspéc23'!$F$50/'1C TSspéc23'!$F$17,"")</f>
        <v/>
      </c>
      <c r="AE1336" s="543" t="str">
        <f>IF(AND('1C TSspéc23'!$F$17&lt;&gt;0,'1C TSspéc23'!$C$12="OUI"),'1C TSspéc23'!$F$51/'1C TSspéc23'!$F$17,"")</f>
        <v/>
      </c>
      <c r="AF1336" s="543" t="str">
        <f>IF(AND('1C TSspéc23'!$F$17&lt;&gt;0,'1C TSspéc23'!$C$12="OUI"),'1C TSspéc23'!$F$52/'1C TSspéc23'!$F$17,"")</f>
        <v/>
      </c>
      <c r="AG1336" s="543" t="str">
        <f>IF(AND('1C TSspéc23'!$F$17&lt;&gt;0,'1C TSspéc23'!$C$12="OUI"),'1C TSspéc23'!$F$53/'1C TSspéc23'!$F$17,"")</f>
        <v/>
      </c>
      <c r="AH1336" s="543" t="str">
        <f>IF(AND('1C TSspéc23'!$F$17&lt;&gt;0,'1C TSspéc23'!$C$12="OUI"),'1C TSspéc23'!$F$54/'1C TSspéc23'!$F$17,"")</f>
        <v/>
      </c>
      <c r="AI1336" s="543" t="str">
        <f>IF(AND('1C TSspéc23'!$F$17&lt;&gt;0,'1C TSspéc23'!$C$12="OUI"),'1C TSspéc23'!$F$55/'1C TSspéc23'!$F$17,"")</f>
        <v/>
      </c>
      <c r="AJ1336" s="543" t="str">
        <f>IF(AND('1C TSspéc23'!$F$17&lt;&gt;0,'1C TSspéc23'!$C$12="OUI"),'1C TSspéc23'!$F$56/'1C TSspéc23'!$F$17,"")</f>
        <v/>
      </c>
      <c r="AK1336" s="543" t="str">
        <f>IF(AND('1C TSspéc23'!$F$17&lt;&gt;0,'1C TSspéc23'!$C$12="OUI"),'1C TSspéc23'!$F$57/'1C TSspéc23'!$F$17,"")</f>
        <v/>
      </c>
      <c r="AL1336" s="72">
        <f>IF(AND('1C TSspéc23'!$F$17&lt;&gt;0,'1C TSspéc23'!$C$12="OUI"),N1336+AK1336,N1336)</f>
        <v>0</v>
      </c>
      <c r="AM1336" s="417">
        <f t="shared" si="343"/>
        <v>0</v>
      </c>
      <c r="AN1336" s="417">
        <f t="shared" si="344"/>
        <v>0</v>
      </c>
      <c r="AO1336" s="418" t="str">
        <f>IF(AND('1C TSspéc23'!$F$17&lt;&gt;0,'1C TSspéc23'!$F$30&lt;&gt;0),AM1336+AN1336,"")</f>
        <v/>
      </c>
      <c r="AP1336" s="573" t="str">
        <f>IF(AND('1C TSspéc23'!$F$17&lt;&gt;0,'1C TSspéc23'!$F$30&lt;&gt;0),AM1336-AR1336,"")</f>
        <v/>
      </c>
      <c r="AQ1336" s="583">
        <f t="shared" si="345"/>
        <v>0</v>
      </c>
      <c r="AR1336" s="596"/>
      <c r="AS1336" s="102"/>
      <c r="AT1336" s="27" t="str">
        <f>IF(('1C TSspéc23'!F$17*FICHE!$C$14&lt;J1336),"Forfait limité à "&amp;FICHE!$C$14&amp;"€/jour","")</f>
        <v/>
      </c>
      <c r="AU1336" s="592"/>
      <c r="AV1336" s="824"/>
      <c r="AW1336" s="824"/>
      <c r="AX1336" s="824"/>
      <c r="AY1336" s="824"/>
      <c r="AZ1336" s="824"/>
      <c r="BA1336" s="767"/>
      <c r="BB1336" s="767"/>
      <c r="BC1336" s="767"/>
      <c r="BD1336" s="767"/>
      <c r="BE1336" s="767"/>
      <c r="BF1336" s="767"/>
      <c r="BG1336" s="767"/>
      <c r="BH1336" s="767"/>
      <c r="BI1336" s="767"/>
      <c r="BJ1336" s="767"/>
      <c r="BK1336" s="767"/>
      <c r="BL1336" s="767"/>
      <c r="BM1336" s="767"/>
      <c r="BN1336" s="767"/>
      <c r="BO1336" s="767"/>
      <c r="BP1336" s="767"/>
      <c r="BQ1336" s="767"/>
      <c r="BR1336" s="767"/>
      <c r="BS1336" s="767"/>
      <c r="BT1336" s="767"/>
      <c r="BU1336" s="767"/>
      <c r="BV1336" s="767"/>
      <c r="BW1336" s="767"/>
      <c r="BX1336" s="767"/>
      <c r="BY1336" s="767"/>
      <c r="BZ1336" s="767"/>
      <c r="CA1336" s="767"/>
      <c r="CB1336" s="767"/>
      <c r="CC1336" s="767"/>
      <c r="CD1336" s="767"/>
      <c r="CE1336" s="767"/>
      <c r="CF1336" s="767"/>
      <c r="CG1336" s="767"/>
      <c r="CH1336" s="767"/>
      <c r="CI1336" s="767"/>
      <c r="CJ1336" s="767"/>
      <c r="CK1336" s="767"/>
      <c r="CL1336" s="767"/>
      <c r="CM1336" s="767"/>
      <c r="CN1336" s="767"/>
      <c r="CO1336" s="767"/>
      <c r="CP1336" s="767"/>
      <c r="CQ1336" s="767"/>
      <c r="CR1336" s="767"/>
      <c r="CS1336" s="767"/>
      <c r="CT1336" s="767"/>
      <c r="CU1336" s="767"/>
      <c r="CV1336" s="767"/>
      <c r="CW1336" s="767"/>
      <c r="CX1336" s="767"/>
      <c r="CY1336" s="767"/>
      <c r="CZ1336" s="767"/>
      <c r="DA1336" s="767"/>
      <c r="DB1336" s="767"/>
      <c r="DC1336" s="767"/>
      <c r="DD1336" s="767"/>
      <c r="DE1336" s="767"/>
      <c r="DF1336" s="767"/>
      <c r="DG1336" s="767"/>
      <c r="DH1336" s="767"/>
      <c r="DI1336" s="767"/>
      <c r="DJ1336" s="767"/>
      <c r="DK1336" s="767"/>
      <c r="DL1336" s="767"/>
      <c r="DM1336" s="767"/>
      <c r="DN1336" s="767"/>
      <c r="DO1336" s="767"/>
      <c r="DP1336" s="767"/>
      <c r="DQ1336" s="767"/>
      <c r="DR1336" s="767"/>
      <c r="DS1336" s="767"/>
      <c r="DT1336" s="767"/>
      <c r="DU1336" s="767"/>
      <c r="DV1336" s="767"/>
      <c r="DW1336" s="767"/>
      <c r="DX1336" s="767"/>
      <c r="DY1336" s="767"/>
      <c r="DZ1336" s="767"/>
      <c r="EA1336" s="767"/>
      <c r="EB1336" s="767"/>
      <c r="EC1336" s="767"/>
      <c r="ED1336" s="767"/>
      <c r="EE1336" s="767"/>
      <c r="EF1336" s="767"/>
      <c r="EG1336" s="767"/>
      <c r="EH1336" s="767"/>
      <c r="EI1336" s="767"/>
      <c r="EJ1336" s="767"/>
      <c r="EK1336" s="767"/>
      <c r="EL1336" s="767"/>
      <c r="EM1336" s="767"/>
      <c r="EN1336" s="767"/>
      <c r="EO1336" s="767"/>
      <c r="EP1336" s="767"/>
      <c r="EQ1336" s="767"/>
      <c r="ER1336" s="767"/>
      <c r="ES1336" s="767"/>
      <c r="ET1336" s="767"/>
      <c r="EU1336" s="767"/>
      <c r="EV1336" s="767"/>
      <c r="EW1336" s="767"/>
      <c r="EX1336" s="767"/>
      <c r="EY1336" s="767"/>
      <c r="EZ1336" s="767"/>
      <c r="FA1336" s="767"/>
      <c r="FB1336" s="767"/>
      <c r="FC1336" s="767"/>
      <c r="FD1336" s="767"/>
      <c r="FE1336" s="767"/>
      <c r="FF1336" s="767"/>
      <c r="FG1336" s="767"/>
      <c r="FH1336" s="767"/>
      <c r="FI1336" s="767"/>
      <c r="FJ1336" s="767"/>
      <c r="FK1336" s="767"/>
      <c r="FL1336" s="767"/>
      <c r="FM1336" s="767"/>
      <c r="FN1336" s="767"/>
      <c r="FO1336" s="767"/>
      <c r="FP1336" s="767"/>
      <c r="FQ1336" s="767"/>
      <c r="FR1336" s="767"/>
      <c r="FS1336" s="767"/>
      <c r="FT1336" s="767"/>
      <c r="FU1336" s="767"/>
      <c r="FV1336" s="767"/>
      <c r="FW1336" s="767"/>
      <c r="FX1336" s="767"/>
      <c r="FY1336" s="767"/>
      <c r="FZ1336" s="767"/>
      <c r="GA1336" s="767"/>
      <c r="GB1336" s="767"/>
      <c r="GC1336" s="767"/>
      <c r="GD1336" s="767"/>
      <c r="GE1336" s="767"/>
      <c r="GF1336" s="767"/>
      <c r="GG1336" s="767"/>
      <c r="GH1336" s="767"/>
      <c r="GI1336" s="767"/>
      <c r="GJ1336" s="767"/>
      <c r="GK1336" s="767"/>
      <c r="GL1336" s="767"/>
      <c r="GM1336" s="767"/>
      <c r="GN1336" s="767"/>
      <c r="GO1336" s="767"/>
      <c r="GP1336" s="767"/>
      <c r="GQ1336" s="767"/>
      <c r="GR1336" s="767"/>
      <c r="GS1336" s="767"/>
      <c r="GT1336" s="767"/>
      <c r="GU1336" s="767"/>
      <c r="GV1336" s="767"/>
      <c r="GW1336" s="767"/>
      <c r="GX1336" s="767"/>
      <c r="GY1336" s="767"/>
      <c r="GZ1336" s="767"/>
      <c r="HA1336" s="767"/>
      <c r="HB1336" s="767"/>
      <c r="HC1336" s="767"/>
    </row>
    <row r="1337" spans="1:211" s="864" customFormat="1" ht="13.9" hidden="1" customHeight="1">
      <c r="A1337" s="307"/>
      <c r="B1337" s="351"/>
      <c r="C1337" s="971" t="str">
        <f>IF('1C TSspéc23'!G$17&lt;&gt;0,'1C TSspéc23'!$B$12,"")</f>
        <v/>
      </c>
      <c r="D1337" s="972"/>
      <c r="E1337" s="973"/>
      <c r="F1337" s="93">
        <f>IF(AND($C1337='1C TSspéc23'!$B$12,'1C TSspéc23'!$B$16="spécifiques",'1C TSspéc23'!$G$17&lt;&gt;""),'1C TSspéc23'!$G$21,"")</f>
        <v>0</v>
      </c>
      <c r="G1337" s="863"/>
      <c r="H1337" s="745">
        <v>0.21</v>
      </c>
      <c r="I1337" s="747">
        <v>1</v>
      </c>
      <c r="J1337" s="312"/>
      <c r="K1337" s="680">
        <f t="shared" si="342"/>
        <v>0</v>
      </c>
      <c r="L1337" s="556">
        <f>IF(OR('1C TSspéc23'!$B$12="",'1C TSspéc23'!G$30=0),0,IF(AND('1C TSspéc23'!$B$12&lt;&gt;"",$K$2="Pôle",'1C TSspéc23'!$C$12="OUI"),(('1C TSspéc23'!G$22+'1C TSspéc23'!G$23+'1C TSspéc23'!G$24+'1C TSspéc23'!G$25+'1C TSspéc23'!G$29)/'1C TSspéc23'!G$17),IF(AND('1C TSspéc23'!$B$12&lt;&gt;"",$K$2="Pôle",'1C TSspéc23'!$C$12="NON"),(('1C TSspéc23'!G$22+'1C TSspéc23'!G$23+'1C TSspéc23'!G$24+'1C TSspéc23'!G$25+'1C TSspéc23'!G$29)/'1C TSspéc23'!G$30),IF(AND('1C TSspéc23'!$B$12&lt;&gt;"",$K$2&lt;&gt;"Pôle",'1C TSspéc23'!$C$12="OUI"),(('1C TSspéc23'!G$22+'1C TSspéc23'!G$23+'1C TSspéc23'!G$24+'1C TSspéc23'!G$25+'1C TSspéc23'!G$26+'1C TSspéc23'!G$27+'1C TSspéc23'!G$28+'1C TSspéc23'!G$29)/'1C TSspéc23'!G$17),IF(AND('1C TSspéc23'!$B$12&lt;&gt;"",$K$2&lt;&gt;"Pôle",'1C TSspéc23'!$C$12="NON"),(('1C TSspéc23'!G$22+'1C TSspéc23'!G$23+'1C TSspéc23'!G$24+'1C TSspéc23'!G$25+'1C TSspéc23'!G$26+'1C TSspéc23'!G$27+'1C TSspéc23'!G$28+'1C TSspéc23'!G$29)/'1C TSspéc23'!G$30))))))</f>
        <v>0</v>
      </c>
      <c r="M1337" s="556">
        <f>IF(OR('1C TSspéc23'!$B$12="",'1C TSspéc23'!G$30=0),0,IF(AND('1C TSspéc23'!$B$12&lt;&gt;"",$K$2="Pôle",'1C TSspéc23'!$C$12="OUI"),(('1C TSspéc23'!G$26+'1C TSspéc23'!G$27+'1C TSspéc23'!G$28)/'1C TSspéc23'!G$17),IF(AND('1C TSspéc23'!$B$12&lt;&gt;"",$K$2="Pôle",'1C TSspéc23'!$C$12="NON"),(('1C TSspéc23'!G$26+'1C TSspéc23'!G$27+'1C TSspéc23'!G$28)/'1C TSspéc23'!G$30),IF(AND('1C TSspéc23'!$B$12&lt;&gt;"",$K$2&lt;&gt;"Pôle"),0))))</f>
        <v>0</v>
      </c>
      <c r="N1337" s="557">
        <f>IF(AND('1C TSspéc23'!$B$12&lt;&gt;0,'1C TSspéc23'!$G$30&lt;&gt;0),L1337+M1337,0)</f>
        <v>0</v>
      </c>
      <c r="O1337" s="542" t="str">
        <f>IF(AND('1C TSspéc23'!$G$17&lt;&gt;0,'1C TSspéc23'!$C$12="OUI"),'1C TSspéc23'!$G$35/'1C TSspéc23'!$G$17,"")</f>
        <v/>
      </c>
      <c r="P1337" s="543" t="str">
        <f>IF(AND('1C TSspéc23'!$G$17&lt;&gt;0,'1C TSspéc23'!$C$12="OUI"),'1C TSspéc23'!$G$36/'1C TSspéc23'!$G$17,"")</f>
        <v/>
      </c>
      <c r="Q1337" s="543" t="str">
        <f>IF(AND('1C TSspéc23'!$G$17&lt;&gt;0,'1C TSspéc23'!$C$12="OUI"),'1C TSspéc23'!$G$37/'1C TSspéc23'!$G$17,"")</f>
        <v/>
      </c>
      <c r="R1337" s="543" t="str">
        <f>IF(AND('1C TSspéc23'!$G$17&lt;&gt;0,'1C TSspéc23'!$C$12="OUI"),'1C TSspéc23'!$G$38/'1C TSspéc23'!$G$17,"")</f>
        <v/>
      </c>
      <c r="S1337" s="543" t="str">
        <f>IF(AND('1C TSspéc23'!$G$17&lt;&gt;0,'1C TSspéc23'!$C$12="OUI"),'1C TSspéc23'!$G$39/'1C TSspéc23'!$G$17,"")</f>
        <v/>
      </c>
      <c r="T1337" s="543" t="str">
        <f>IF(AND('1C TSspéc23'!$G$17&lt;&gt;0,'1C TSspéc23'!$C$12="OUI"),'1C TSspéc23'!$G$40/'1C TSspéc23'!$G$17,"")</f>
        <v/>
      </c>
      <c r="U1337" s="543" t="str">
        <f>IF(AND('1C TSspéc23'!$G$17&lt;&gt;0,'1C TSspéc23'!$C$12="OUI"),'1C TSspéc23'!$G$41/'1C TSspéc23'!$G$17,"")</f>
        <v/>
      </c>
      <c r="V1337" s="543" t="str">
        <f>IF(AND('1C TSspéc23'!$G$17&lt;&gt;0,'1C TSspéc23'!$C$12="OUI"),'1C TSspéc23'!$G$42/'1C TSspéc23'!$G$17,"")</f>
        <v/>
      </c>
      <c r="W1337" s="543" t="str">
        <f>IF(AND('1C TSspéc23'!$G$17&lt;&gt;0,'1C TSspéc23'!$C$12="OUI"),'1C TSspéc23'!$G$43/'1C TSspéc23'!$G$17,"")</f>
        <v/>
      </c>
      <c r="X1337" s="543" t="str">
        <f>IF(AND('1C TSspéc23'!$G$17&lt;&gt;0,'1C TSspéc23'!$C$12="OUI"),'1C TSspéc23'!$G$44/'1C TSspéc23'!$G$17,"")</f>
        <v/>
      </c>
      <c r="Y1337" s="543" t="str">
        <f>IF(AND('1C TSspéc23'!$G$17&lt;&gt;0,'1C TSspéc23'!$C$12="OUI"),'1C TSspéc23'!$G$45/'1C TSspéc23'!$G$17,"")</f>
        <v/>
      </c>
      <c r="Z1337" s="543" t="str">
        <f>IF(AND('1C TSspéc23'!$G$17&lt;&gt;0,'1C TSspéc23'!$C$12="OUI"),'1C TSspéc23'!$G$46/'1C TSspéc23'!$G$17,"")</f>
        <v/>
      </c>
      <c r="AA1337" s="543" t="str">
        <f>IF(AND('1C TSspéc23'!$G$17&lt;&gt;0,'1C TSspéc23'!$C$12="OUI"),'1C TSspéc23'!$G$47/'1C TSspéc23'!$G$17,"")</f>
        <v/>
      </c>
      <c r="AB1337" s="543" t="str">
        <f>IF(AND('1C TSspéc23'!$G$17&lt;&gt;0,'1C TSspéc23'!$C$12="OUI"),'1C TSspéc23'!$G$48/'1C TSspéc23'!$G$17,"")</f>
        <v/>
      </c>
      <c r="AC1337" s="543" t="str">
        <f>IF(AND('1C TSspéc23'!$G$17&lt;&gt;0,'1C TSspéc23'!$C$12="OUI"),'1C TSspéc23'!$G$49/'1C TSspéc23'!$G$17,"")</f>
        <v/>
      </c>
      <c r="AD1337" s="543" t="str">
        <f>IF(AND('1C TSspéc23'!$G$17&lt;&gt;0,'1C TSspéc23'!$C$12="OUI"),'1C TSspéc23'!$G$50/'1C TSspéc23'!$G$17,"")</f>
        <v/>
      </c>
      <c r="AE1337" s="543" t="str">
        <f>IF(AND('1C TSspéc23'!$G$17&lt;&gt;0,'1C TSspéc23'!$C$12="OUI"),'1C TSspéc23'!$G$51/'1C TSspéc23'!$G$17,"")</f>
        <v/>
      </c>
      <c r="AF1337" s="543" t="str">
        <f>IF(AND('1C TSspéc23'!$G$17&lt;&gt;0,'1C TSspéc23'!$C$12="OUI"),'1C TSspéc23'!$G$52/'1C TSspéc23'!$G$17,"")</f>
        <v/>
      </c>
      <c r="AG1337" s="543" t="str">
        <f>IF(AND('1C TSspéc23'!$G$17&lt;&gt;0,'1C TSspéc23'!$C$12="OUI"),'1C TSspéc23'!$G$53/'1C TSspéc23'!$G$17,"")</f>
        <v/>
      </c>
      <c r="AH1337" s="543" t="str">
        <f>IF(AND('1C TSspéc23'!$G$17&lt;&gt;0,'1C TSspéc23'!$C$12="OUI"),'1C TSspéc23'!$G$54/'1C TSspéc23'!$G$17,"")</f>
        <v/>
      </c>
      <c r="AI1337" s="543" t="str">
        <f>IF(AND('1C TSspéc23'!$G$17&lt;&gt;0,'1C TSspéc23'!$C$12="OUI"),'1C TSspéc23'!$G$55/'1C TSspéc23'!$G$17,"")</f>
        <v/>
      </c>
      <c r="AJ1337" s="543" t="str">
        <f>IF(AND('1C TSspéc23'!$G$17&lt;&gt;0,'1C TSspéc23'!$C$12="OUI"),'1C TSspéc23'!$G$56/'1C TSspéc23'!$G$17,"")</f>
        <v/>
      </c>
      <c r="AK1337" s="543" t="str">
        <f>IF(AND('1C TSspéc23'!$G$17&lt;&gt;0,'1C TSspéc23'!$C$12="OUI"),'1C TSspéc23'!$G$57/'1C TSspéc23'!$G$17,"")</f>
        <v/>
      </c>
      <c r="AL1337" s="72">
        <f>IF(AND('1C TSspéc23'!$G$17&lt;&gt;0,'1C TSspéc23'!$C$12="OUI"),N1337+AK1337,N1337)</f>
        <v>0</v>
      </c>
      <c r="AM1337" s="417">
        <f t="shared" si="343"/>
        <v>0</v>
      </c>
      <c r="AN1337" s="417">
        <f t="shared" si="344"/>
        <v>0</v>
      </c>
      <c r="AO1337" s="418" t="str">
        <f>IF(AND('1C TSspéc23'!$G$17&lt;&gt;0,'1C TSspéc23'!$G$30&lt;&gt;0),AM1337+AN1337,"")</f>
        <v/>
      </c>
      <c r="AP1337" s="573" t="str">
        <f>IF(AND('1C TSspéc23'!$G$17&lt;&gt;0,'1C TSspéc23'!$G$30&lt;&gt;0),AM1337-AR1337,"")</f>
        <v/>
      </c>
      <c r="AQ1337" s="583">
        <f t="shared" si="345"/>
        <v>0</v>
      </c>
      <c r="AR1337" s="596"/>
      <c r="AS1337" s="102"/>
      <c r="AT1337" s="27" t="str">
        <f>IF(('1C TSspéc23'!G$17*FICHE!$C$14&lt;J1337),"Forfait limité à "&amp;FICHE!$C$14&amp;"€/jour","")</f>
        <v/>
      </c>
      <c r="AU1337" s="592"/>
      <c r="AV1337" s="824"/>
      <c r="AW1337" s="824"/>
      <c r="AX1337" s="824"/>
      <c r="AY1337" s="824"/>
      <c r="AZ1337" s="824"/>
      <c r="BA1337" s="767"/>
      <c r="BB1337" s="767"/>
      <c r="BC1337" s="767"/>
      <c r="BD1337" s="767"/>
      <c r="BE1337" s="767"/>
      <c r="BF1337" s="767"/>
      <c r="BG1337" s="767"/>
      <c r="BH1337" s="767"/>
      <c r="BI1337" s="767"/>
      <c r="BJ1337" s="767"/>
      <c r="BK1337" s="767"/>
      <c r="BL1337" s="767"/>
      <c r="BM1337" s="767"/>
      <c r="BN1337" s="767"/>
      <c r="BO1337" s="767"/>
      <c r="BP1337" s="767"/>
      <c r="BQ1337" s="767"/>
      <c r="BR1337" s="767"/>
      <c r="BS1337" s="767"/>
      <c r="BT1337" s="767"/>
      <c r="BU1337" s="767"/>
      <c r="BV1337" s="767"/>
      <c r="BW1337" s="767"/>
      <c r="BX1337" s="767"/>
      <c r="BY1337" s="767"/>
      <c r="BZ1337" s="767"/>
      <c r="CA1337" s="767"/>
      <c r="CB1337" s="767"/>
      <c r="CC1337" s="767"/>
      <c r="CD1337" s="767"/>
      <c r="CE1337" s="767"/>
      <c r="CF1337" s="767"/>
      <c r="CG1337" s="767"/>
      <c r="CH1337" s="767"/>
      <c r="CI1337" s="767"/>
      <c r="CJ1337" s="767"/>
      <c r="CK1337" s="767"/>
      <c r="CL1337" s="767"/>
      <c r="CM1337" s="767"/>
      <c r="CN1337" s="767"/>
      <c r="CO1337" s="767"/>
      <c r="CP1337" s="767"/>
      <c r="CQ1337" s="767"/>
      <c r="CR1337" s="767"/>
      <c r="CS1337" s="767"/>
      <c r="CT1337" s="767"/>
      <c r="CU1337" s="767"/>
      <c r="CV1337" s="767"/>
      <c r="CW1337" s="767"/>
      <c r="CX1337" s="767"/>
      <c r="CY1337" s="767"/>
      <c r="CZ1337" s="767"/>
      <c r="DA1337" s="767"/>
      <c r="DB1337" s="767"/>
      <c r="DC1337" s="767"/>
      <c r="DD1337" s="767"/>
      <c r="DE1337" s="767"/>
      <c r="DF1337" s="767"/>
      <c r="DG1337" s="767"/>
      <c r="DH1337" s="767"/>
      <c r="DI1337" s="767"/>
      <c r="DJ1337" s="767"/>
      <c r="DK1337" s="767"/>
      <c r="DL1337" s="767"/>
      <c r="DM1337" s="767"/>
      <c r="DN1337" s="767"/>
      <c r="DO1337" s="767"/>
      <c r="DP1337" s="767"/>
      <c r="DQ1337" s="767"/>
      <c r="DR1337" s="767"/>
      <c r="DS1337" s="767"/>
      <c r="DT1337" s="767"/>
      <c r="DU1337" s="767"/>
      <c r="DV1337" s="767"/>
      <c r="DW1337" s="767"/>
      <c r="DX1337" s="767"/>
      <c r="DY1337" s="767"/>
      <c r="DZ1337" s="767"/>
      <c r="EA1337" s="767"/>
      <c r="EB1337" s="767"/>
      <c r="EC1337" s="767"/>
      <c r="ED1337" s="767"/>
      <c r="EE1337" s="767"/>
      <c r="EF1337" s="767"/>
      <c r="EG1337" s="767"/>
      <c r="EH1337" s="767"/>
      <c r="EI1337" s="767"/>
      <c r="EJ1337" s="767"/>
      <c r="EK1337" s="767"/>
      <c r="EL1337" s="767"/>
      <c r="EM1337" s="767"/>
      <c r="EN1337" s="767"/>
      <c r="EO1337" s="767"/>
      <c r="EP1337" s="767"/>
      <c r="EQ1337" s="767"/>
      <c r="ER1337" s="767"/>
      <c r="ES1337" s="767"/>
      <c r="ET1337" s="767"/>
      <c r="EU1337" s="767"/>
      <c r="EV1337" s="767"/>
      <c r="EW1337" s="767"/>
      <c r="EX1337" s="767"/>
      <c r="EY1337" s="767"/>
      <c r="EZ1337" s="767"/>
      <c r="FA1337" s="767"/>
      <c r="FB1337" s="767"/>
      <c r="FC1337" s="767"/>
      <c r="FD1337" s="767"/>
      <c r="FE1337" s="767"/>
      <c r="FF1337" s="767"/>
      <c r="FG1337" s="767"/>
      <c r="FH1337" s="767"/>
      <c r="FI1337" s="767"/>
      <c r="FJ1337" s="767"/>
      <c r="FK1337" s="767"/>
      <c r="FL1337" s="767"/>
      <c r="FM1337" s="767"/>
      <c r="FN1337" s="767"/>
      <c r="FO1337" s="767"/>
      <c r="FP1337" s="767"/>
      <c r="FQ1337" s="767"/>
      <c r="FR1337" s="767"/>
      <c r="FS1337" s="767"/>
      <c r="FT1337" s="767"/>
      <c r="FU1337" s="767"/>
      <c r="FV1337" s="767"/>
      <c r="FW1337" s="767"/>
      <c r="FX1337" s="767"/>
      <c r="FY1337" s="767"/>
      <c r="FZ1337" s="767"/>
      <c r="GA1337" s="767"/>
      <c r="GB1337" s="767"/>
      <c r="GC1337" s="767"/>
      <c r="GD1337" s="767"/>
      <c r="GE1337" s="767"/>
      <c r="GF1337" s="767"/>
      <c r="GG1337" s="767"/>
      <c r="GH1337" s="767"/>
      <c r="GI1337" s="767"/>
      <c r="GJ1337" s="767"/>
      <c r="GK1337" s="767"/>
      <c r="GL1337" s="767"/>
      <c r="GM1337" s="767"/>
      <c r="GN1337" s="767"/>
      <c r="GO1337" s="767"/>
      <c r="GP1337" s="767"/>
      <c r="GQ1337" s="767"/>
      <c r="GR1337" s="767"/>
      <c r="GS1337" s="767"/>
      <c r="GT1337" s="767"/>
      <c r="GU1337" s="767"/>
      <c r="GV1337" s="767"/>
      <c r="GW1337" s="767"/>
      <c r="GX1337" s="767"/>
      <c r="GY1337" s="767"/>
      <c r="GZ1337" s="767"/>
      <c r="HA1337" s="767"/>
      <c r="HB1337" s="767"/>
      <c r="HC1337" s="767"/>
    </row>
    <row r="1338" spans="1:211" s="864" customFormat="1" ht="13.9" hidden="1" customHeight="1">
      <c r="A1338" s="307"/>
      <c r="B1338" s="351"/>
      <c r="C1338" s="971" t="str">
        <f>IF('1C TSspéc23'!H$17&lt;&gt;0,'1C TSspéc23'!$B$12,"")</f>
        <v/>
      </c>
      <c r="D1338" s="972"/>
      <c r="E1338" s="973"/>
      <c r="F1338" s="93">
        <f>IF(AND($C1338='1C TSspéc23'!$B$12,'1C TSspéc23'!$B$16="spécifiques",'1C TSspéc23'!$H$17&lt;&gt;""),'1C TSspéc23'!$H$21,"")</f>
        <v>0</v>
      </c>
      <c r="G1338" s="863"/>
      <c r="H1338" s="745">
        <v>0.21</v>
      </c>
      <c r="I1338" s="747">
        <v>1</v>
      </c>
      <c r="J1338" s="312"/>
      <c r="K1338" s="680">
        <f t="shared" si="342"/>
        <v>0</v>
      </c>
      <c r="L1338" s="556">
        <f>IF(OR('1C TSspéc23'!$B$12="",'1C TSspéc23'!H$30=0),0,IF(AND('1C TSspéc23'!$B$12&lt;&gt;"",$K$2="Pôle",'1C TSspéc23'!$C$12="OUI"),(('1C TSspéc23'!H$22+'1C TSspéc23'!H$23+'1C TSspéc23'!H$24+'1C TSspéc23'!H$25+'1C TSspéc23'!H$29)/'1C TSspéc23'!H$17),IF(AND('1C TSspéc23'!$B$12&lt;&gt;"",$K$2="Pôle",'1C TSspéc23'!$C$12="NON"),(('1C TSspéc23'!H$22+'1C TSspéc23'!H$23+'1C TSspéc23'!H$24+'1C TSspéc23'!H$25+'1C TSspéc23'!H$29)/'1C TSspéc23'!H$30),IF(AND('1C TSspéc23'!$B$12&lt;&gt;"",$K$2&lt;&gt;"Pôle",'1C TSspéc23'!$C$12="OUI"),(('1C TSspéc23'!H$22+'1C TSspéc23'!H$23+'1C TSspéc23'!H$24+'1C TSspéc23'!H$25+'1C TSspéc23'!H$26+'1C TSspéc23'!H$27+'1C TSspéc23'!H$28+'1C TSspéc23'!H$29)/'1C TSspéc23'!H$17),IF(AND('1C TSspéc23'!$B$12&lt;&gt;"",$K$2&lt;&gt;"Pôle",'1C TSspéc23'!$C$12="NON"),(('1C TSspéc23'!H$22+'1C TSspéc23'!H$23+'1C TSspéc23'!H$24+'1C TSspéc23'!H$25+'1C TSspéc23'!H$26+'1C TSspéc23'!H$27+'1C TSspéc23'!H$28+'1C TSspéc23'!H$29)/'1C TSspéc23'!H$30))))))</f>
        <v>0</v>
      </c>
      <c r="M1338" s="556">
        <f>IF(OR('1C TSspéc23'!$B$12="",'1C TSspéc23'!H$30=0),0,IF(AND('1C TSspéc23'!$B$12&lt;&gt;"",$K$2="Pôle",'1C TSspéc23'!$C$12="OUI"),(('1C TSspéc23'!H$26+'1C TSspéc23'!H$27+'1C TSspéc23'!H$28)/'1C TSspéc23'!H$17),IF(AND('1C TSspéc23'!$B$12&lt;&gt;"",$K$2="Pôle",'1C TSspéc23'!$C$12="NON"),(('1C TSspéc23'!H$26+'1C TSspéc23'!H$27+'1C TSspéc23'!H$28)/'1C TSspéc23'!H$30),IF(AND('1C TSspéc23'!$B$12&lt;&gt;"",$K$2&lt;&gt;"Pôle"),0))))</f>
        <v>0</v>
      </c>
      <c r="N1338" s="557">
        <f>IF(AND('1C TSspéc23'!$B$12&lt;&gt;0,'1C TSspéc23'!$H$30&lt;&gt;0),L1338+M1338,0)</f>
        <v>0</v>
      </c>
      <c r="O1338" s="542" t="str">
        <f>IF(AND('1C TSspéc23'!$H$17&lt;&gt;0,'1C TSspéc23'!$C$12="OUI"),'1C TSspéc23'!$H$35/'1C TSspéc23'!$H$17,"")</f>
        <v/>
      </c>
      <c r="P1338" s="543" t="str">
        <f>IF(AND('1C TSspéc23'!$H$17&lt;&gt;0,'1C TSspéc23'!$C$12="OUI"),'1C TSspéc23'!$H$36/'1C TSspéc23'!$H$17,"")</f>
        <v/>
      </c>
      <c r="Q1338" s="543" t="str">
        <f>IF(AND('1C TSspéc23'!$H$17&lt;&gt;0,'1C TSspéc23'!$C$12="OUI"),'1C TSspéc23'!$H$37/'1C TSspéc23'!$H$17,"")</f>
        <v/>
      </c>
      <c r="R1338" s="543" t="str">
        <f>IF(AND('1C TSspéc23'!$H$17&lt;&gt;0,'1C TSspéc23'!$C$12="OUI"),'1C TSspéc23'!$H$38/'1C TSspéc23'!$H$17,"")</f>
        <v/>
      </c>
      <c r="S1338" s="543" t="str">
        <f>IF(AND('1C TSspéc23'!$H$17&lt;&gt;0,'1C TSspéc23'!$C$12="OUI"),'1C TSspéc23'!$H$39/'1C TSspéc23'!$H$17,"")</f>
        <v/>
      </c>
      <c r="T1338" s="543" t="str">
        <f>IF(AND('1C TSspéc23'!$H$17&lt;&gt;0,'1C TSspéc23'!$C$12="OUI"),'1C TSspéc23'!$H$40/'1C TSspéc23'!$H$17,"")</f>
        <v/>
      </c>
      <c r="U1338" s="543" t="str">
        <f>IF(AND('1C TSspéc23'!$H$17&lt;&gt;0,'1C TSspéc23'!$C$12="OUI"),'1C TSspéc23'!$H$41/'1C TSspéc23'!$H$17,"")</f>
        <v/>
      </c>
      <c r="V1338" s="543" t="str">
        <f>IF(AND('1C TSspéc23'!$H$17&lt;&gt;0,'1C TSspéc23'!$C$12="OUI"),'1C TSspéc23'!$H$42/'1C TSspéc23'!$H$17,"")</f>
        <v/>
      </c>
      <c r="W1338" s="543" t="str">
        <f>IF(AND('1C TSspéc23'!$H$17&lt;&gt;0,'1C TSspéc23'!$C$12="OUI"),'1C TSspéc23'!$H$43/'1C TSspéc23'!$H$17,"")</f>
        <v/>
      </c>
      <c r="X1338" s="543" t="str">
        <f>IF(AND('1C TSspéc23'!$H$17&lt;&gt;0,'1C TSspéc23'!$C$12="OUI"),'1C TSspéc23'!$H$44/'1C TSspéc23'!$H$17,"")</f>
        <v/>
      </c>
      <c r="Y1338" s="543" t="str">
        <f>IF(AND('1C TSspéc23'!$H$17&lt;&gt;0,'1C TSspéc23'!$C$12="OUI"),'1C TSspéc23'!$H$45/'1C TSspéc23'!$H$17,"")</f>
        <v/>
      </c>
      <c r="Z1338" s="543" t="str">
        <f>IF(AND('1C TSspéc23'!$H$17&lt;&gt;0,'1C TSspéc23'!$C$12="OUI"),'1C TSspéc23'!$H$46/'1C TSspéc23'!$H$17,"")</f>
        <v/>
      </c>
      <c r="AA1338" s="543" t="str">
        <f>IF(AND('1C TSspéc23'!$H$17&lt;&gt;0,'1C TSspéc23'!$C$12="OUI"),'1C TSspéc23'!$H$47/'1C TSspéc23'!$H$17,"")</f>
        <v/>
      </c>
      <c r="AB1338" s="543" t="str">
        <f>IF(AND('1C TSspéc23'!$H$17&lt;&gt;0,'1C TSspéc23'!$C$12="OUI"),'1C TSspéc23'!$H$48/'1C TSspéc23'!$H$17,"")</f>
        <v/>
      </c>
      <c r="AC1338" s="543" t="str">
        <f>IF(AND('1C TSspéc23'!$H$17&lt;&gt;0,'1C TSspéc23'!$C$12="OUI"),'1C TSspéc23'!$H$49/'1C TSspéc23'!$H$17,"")</f>
        <v/>
      </c>
      <c r="AD1338" s="543" t="str">
        <f>IF(AND('1C TSspéc23'!$H$17&lt;&gt;0,'1C TSspéc23'!$C$12="OUI"),'1C TSspéc23'!$H$50/'1C TSspéc23'!$H$17,"")</f>
        <v/>
      </c>
      <c r="AE1338" s="543" t="str">
        <f>IF(AND('1C TSspéc23'!$H$17&lt;&gt;0,'1C TSspéc23'!$C$12="OUI"),'1C TSspéc23'!$H$51/'1C TSspéc23'!$H$17,"")</f>
        <v/>
      </c>
      <c r="AF1338" s="543" t="str">
        <f>IF(AND('1C TSspéc23'!$H$17&lt;&gt;0,'1C TSspéc23'!$C$12="OUI"),'1C TSspéc23'!$H$52/'1C TSspéc23'!$H$17,"")</f>
        <v/>
      </c>
      <c r="AG1338" s="543" t="str">
        <f>IF(AND('1C TSspéc23'!$H$17&lt;&gt;0,'1C TSspéc23'!$C$12="OUI"),'1C TSspéc23'!$H$53/'1C TSspéc23'!$H$17,"")</f>
        <v/>
      </c>
      <c r="AH1338" s="543" t="str">
        <f>IF(AND('1C TSspéc23'!$H$17&lt;&gt;0,'1C TSspéc23'!$C$12="OUI"),'1C TSspéc23'!$H$54/'1C TSspéc23'!$H$17,"")</f>
        <v/>
      </c>
      <c r="AI1338" s="543" t="str">
        <f>IF(AND('1C TSspéc23'!$H$17&lt;&gt;0,'1C TSspéc23'!$C$12="OUI"),'1C TSspéc23'!$H$55/'1C TSspéc23'!$H$17,"")</f>
        <v/>
      </c>
      <c r="AJ1338" s="543" t="str">
        <f>IF(AND('1C TSspéc23'!$H$17&lt;&gt;0,'1C TSspéc23'!$C$12="OUI"),'1C TSspéc23'!$H$56/'1C TSspéc23'!$H$17,"")</f>
        <v/>
      </c>
      <c r="AK1338" s="543" t="str">
        <f>IF(AND('1C TSspéc23'!$H$17&lt;&gt;0,'1C TSspéc23'!$C$12="OUI"),'1C TSspéc23'!$H$57/'1C TSspéc23'!$H$17,"")</f>
        <v/>
      </c>
      <c r="AL1338" s="72">
        <f>IF(AND('1C TSspéc23'!$H$17&lt;&gt;0,'1C TSspéc23'!$C$12="OUI"),N1338+AK1338,N1338)</f>
        <v>0</v>
      </c>
      <c r="AM1338" s="417">
        <f t="shared" si="343"/>
        <v>0</v>
      </c>
      <c r="AN1338" s="417">
        <f t="shared" si="344"/>
        <v>0</v>
      </c>
      <c r="AO1338" s="418" t="str">
        <f>IF(AND('1C TSspéc23'!$H$17&lt;&gt;0,'1C TSspéc23'!$H$30&lt;&gt;0),AM1338+AN1338,"")</f>
        <v/>
      </c>
      <c r="AP1338" s="573" t="str">
        <f>IF(AND('1C TSspéc23'!$H$17&lt;&gt;0,'1C TSspéc23'!$H$30&lt;&gt;0),AM1338-AR1338,"")</f>
        <v/>
      </c>
      <c r="AQ1338" s="583">
        <f t="shared" si="345"/>
        <v>0</v>
      </c>
      <c r="AR1338" s="596"/>
      <c r="AS1338" s="102"/>
      <c r="AT1338" s="27" t="str">
        <f>IF(('1C TSspéc23'!H$17*FICHE!$C$14&lt;J1338),"Forfait limité à "&amp;FICHE!$C$14&amp;"€/jour","")</f>
        <v/>
      </c>
      <c r="AU1338" s="592"/>
      <c r="AV1338" s="824"/>
      <c r="AW1338" s="824"/>
      <c r="AX1338" s="824"/>
      <c r="AY1338" s="824"/>
      <c r="AZ1338" s="824"/>
      <c r="BA1338" s="767"/>
      <c r="BB1338" s="767"/>
      <c r="BC1338" s="767"/>
      <c r="BD1338" s="767"/>
      <c r="BE1338" s="767"/>
      <c r="BF1338" s="767"/>
      <c r="BG1338" s="767"/>
      <c r="BH1338" s="767"/>
      <c r="BI1338" s="767"/>
      <c r="BJ1338" s="767"/>
      <c r="BK1338" s="767"/>
      <c r="BL1338" s="767"/>
      <c r="BM1338" s="767"/>
      <c r="BN1338" s="767"/>
      <c r="BO1338" s="767"/>
      <c r="BP1338" s="767"/>
      <c r="BQ1338" s="767"/>
      <c r="BR1338" s="767"/>
      <c r="BS1338" s="767"/>
      <c r="BT1338" s="767"/>
      <c r="BU1338" s="767"/>
      <c r="BV1338" s="767"/>
      <c r="BW1338" s="767"/>
      <c r="BX1338" s="767"/>
      <c r="BY1338" s="767"/>
      <c r="BZ1338" s="767"/>
      <c r="CA1338" s="767"/>
      <c r="CB1338" s="767"/>
      <c r="CC1338" s="767"/>
      <c r="CD1338" s="767"/>
      <c r="CE1338" s="767"/>
      <c r="CF1338" s="767"/>
      <c r="CG1338" s="767"/>
      <c r="CH1338" s="767"/>
      <c r="CI1338" s="767"/>
      <c r="CJ1338" s="767"/>
      <c r="CK1338" s="767"/>
      <c r="CL1338" s="767"/>
      <c r="CM1338" s="767"/>
      <c r="CN1338" s="767"/>
      <c r="CO1338" s="767"/>
      <c r="CP1338" s="767"/>
      <c r="CQ1338" s="767"/>
      <c r="CR1338" s="767"/>
      <c r="CS1338" s="767"/>
      <c r="CT1338" s="767"/>
      <c r="CU1338" s="767"/>
      <c r="CV1338" s="767"/>
      <c r="CW1338" s="767"/>
      <c r="CX1338" s="767"/>
      <c r="CY1338" s="767"/>
      <c r="CZ1338" s="767"/>
      <c r="DA1338" s="767"/>
      <c r="DB1338" s="767"/>
      <c r="DC1338" s="767"/>
      <c r="DD1338" s="767"/>
      <c r="DE1338" s="767"/>
      <c r="DF1338" s="767"/>
      <c r="DG1338" s="767"/>
      <c r="DH1338" s="767"/>
      <c r="DI1338" s="767"/>
      <c r="DJ1338" s="767"/>
      <c r="DK1338" s="767"/>
      <c r="DL1338" s="767"/>
      <c r="DM1338" s="767"/>
      <c r="DN1338" s="767"/>
      <c r="DO1338" s="767"/>
      <c r="DP1338" s="767"/>
      <c r="DQ1338" s="767"/>
      <c r="DR1338" s="767"/>
      <c r="DS1338" s="767"/>
      <c r="DT1338" s="767"/>
      <c r="DU1338" s="767"/>
      <c r="DV1338" s="767"/>
      <c r="DW1338" s="767"/>
      <c r="DX1338" s="767"/>
      <c r="DY1338" s="767"/>
      <c r="DZ1338" s="767"/>
      <c r="EA1338" s="767"/>
      <c r="EB1338" s="767"/>
      <c r="EC1338" s="767"/>
      <c r="ED1338" s="767"/>
      <c r="EE1338" s="767"/>
      <c r="EF1338" s="767"/>
      <c r="EG1338" s="767"/>
      <c r="EH1338" s="767"/>
      <c r="EI1338" s="767"/>
      <c r="EJ1338" s="767"/>
      <c r="EK1338" s="767"/>
      <c r="EL1338" s="767"/>
      <c r="EM1338" s="767"/>
      <c r="EN1338" s="767"/>
      <c r="EO1338" s="767"/>
      <c r="EP1338" s="767"/>
      <c r="EQ1338" s="767"/>
      <c r="ER1338" s="767"/>
      <c r="ES1338" s="767"/>
      <c r="ET1338" s="767"/>
      <c r="EU1338" s="767"/>
      <c r="EV1338" s="767"/>
      <c r="EW1338" s="767"/>
      <c r="EX1338" s="767"/>
      <c r="EY1338" s="767"/>
      <c r="EZ1338" s="767"/>
      <c r="FA1338" s="767"/>
      <c r="FB1338" s="767"/>
      <c r="FC1338" s="767"/>
      <c r="FD1338" s="767"/>
      <c r="FE1338" s="767"/>
      <c r="FF1338" s="767"/>
      <c r="FG1338" s="767"/>
      <c r="FH1338" s="767"/>
      <c r="FI1338" s="767"/>
      <c r="FJ1338" s="767"/>
      <c r="FK1338" s="767"/>
      <c r="FL1338" s="767"/>
      <c r="FM1338" s="767"/>
      <c r="FN1338" s="767"/>
      <c r="FO1338" s="767"/>
      <c r="FP1338" s="767"/>
      <c r="FQ1338" s="767"/>
      <c r="FR1338" s="767"/>
      <c r="FS1338" s="767"/>
      <c r="FT1338" s="767"/>
      <c r="FU1338" s="767"/>
      <c r="FV1338" s="767"/>
      <c r="FW1338" s="767"/>
      <c r="FX1338" s="767"/>
      <c r="FY1338" s="767"/>
      <c r="FZ1338" s="767"/>
      <c r="GA1338" s="767"/>
      <c r="GB1338" s="767"/>
      <c r="GC1338" s="767"/>
      <c r="GD1338" s="767"/>
      <c r="GE1338" s="767"/>
      <c r="GF1338" s="767"/>
      <c r="GG1338" s="767"/>
      <c r="GH1338" s="767"/>
      <c r="GI1338" s="767"/>
      <c r="GJ1338" s="767"/>
      <c r="GK1338" s="767"/>
      <c r="GL1338" s="767"/>
      <c r="GM1338" s="767"/>
      <c r="GN1338" s="767"/>
      <c r="GO1338" s="767"/>
      <c r="GP1338" s="767"/>
      <c r="GQ1338" s="767"/>
      <c r="GR1338" s="767"/>
      <c r="GS1338" s="767"/>
      <c r="GT1338" s="767"/>
      <c r="GU1338" s="767"/>
      <c r="GV1338" s="767"/>
      <c r="GW1338" s="767"/>
      <c r="GX1338" s="767"/>
      <c r="GY1338" s="767"/>
      <c r="GZ1338" s="767"/>
      <c r="HA1338" s="767"/>
      <c r="HB1338" s="767"/>
      <c r="HC1338" s="767"/>
    </row>
    <row r="1339" spans="1:211" s="864" customFormat="1" ht="13.9" hidden="1" customHeight="1">
      <c r="A1339" s="307"/>
      <c r="B1339" s="351"/>
      <c r="C1339" s="971" t="str">
        <f>IF('1C TSspéc23'!I$17&lt;&gt;0,'1C TSspéc23'!$B$12,"")</f>
        <v/>
      </c>
      <c r="D1339" s="972"/>
      <c r="E1339" s="973"/>
      <c r="F1339" s="93">
        <f>IF(AND($C1339='1C TSspéc23'!$B$12,'1C TSspéc23'!$B$16="spécifiques",'1C TSspéc23'!$I$17&lt;&gt;""),'1C TSspéc23'!$I$21,"")</f>
        <v>0</v>
      </c>
      <c r="G1339" s="863"/>
      <c r="H1339" s="745">
        <v>0.21</v>
      </c>
      <c r="I1339" s="747">
        <v>1</v>
      </c>
      <c r="J1339" s="312"/>
      <c r="K1339" s="680">
        <f t="shared" si="342"/>
        <v>0</v>
      </c>
      <c r="L1339" s="556">
        <f>IF(OR('1C TSspéc23'!$B$12="",'1C TSspéc23'!I$30=0),0,IF(AND('1C TSspéc23'!$B$12&lt;&gt;"",$K$2="Pôle",'1C TSspéc23'!$C$12="OUI"),(('1C TSspéc23'!I$22+'1C TSspéc23'!I$23+'1C TSspéc23'!I$24+'1C TSspéc23'!I$25+'1C TSspéc23'!I$29)/'1C TSspéc23'!I$17),IF(AND('1C TSspéc23'!$B$12&lt;&gt;"",$K$2="Pôle",'1C TSspéc23'!$C$12="NON"),(('1C TSspéc23'!I$22+'1C TSspéc23'!I$23+'1C TSspéc23'!I$24+'1C TSspéc23'!I$25+'1C TSspéc23'!I$29)/'1C TSspéc23'!I$30),IF(AND('1C TSspéc23'!$B$12&lt;&gt;"",$K$2&lt;&gt;"Pôle",'1C TSspéc23'!$C$12="OUI"),(('1C TSspéc23'!I$22+'1C TSspéc23'!I$23+'1C TSspéc23'!I$24+'1C TSspéc23'!I$25+'1C TSspéc23'!I$26+'1C TSspéc23'!I$27+'1C TSspéc23'!I$28+'1C TSspéc23'!I$29)/'1C TSspéc23'!I$17),IF(AND('1C TSspéc23'!$B$12&lt;&gt;"",$K$2&lt;&gt;"Pôle",'1C TSspéc23'!$C$12="NON"),(('1C TSspéc23'!I$22+'1C TSspéc23'!I$23+'1C TSspéc23'!I$24+'1C TSspéc23'!I$25+'1C TSspéc23'!I$26+'1C TSspéc23'!I$27+'1C TSspéc23'!I$28+'1C TSspéc23'!I$29)/'1C TSspéc23'!I$30))))))</f>
        <v>0</v>
      </c>
      <c r="M1339" s="556">
        <f>IF(OR('1C TSspéc23'!$B$12="",'1C TSspéc23'!I$30=0),0,IF(AND('1C TSspéc23'!$B$12&lt;&gt;"",$K$2="Pôle",'1C TSspéc23'!$C$12="OUI"),(('1C TSspéc23'!I$26+'1C TSspéc23'!I$27+'1C TSspéc23'!I$28)/'1C TSspéc23'!I$17),IF(AND('1C TSspéc23'!$B$12&lt;&gt;"",$K$2="Pôle",'1C TSspéc23'!$C$12="NON"),(('1C TSspéc23'!I$26+'1C TSspéc23'!I$27+'1C TSspéc23'!I$28)/'1C TSspéc23'!I$30),IF(AND('1C TSspéc23'!$B$12&lt;&gt;"",$K$2&lt;&gt;"Pôle"),0))))</f>
        <v>0</v>
      </c>
      <c r="N1339" s="557">
        <f>IF(AND('1C TSspéc23'!$B$12&lt;&gt;0,'1C TSspéc23'!$I$30&lt;&gt;0),L1339+M1339,0)</f>
        <v>0</v>
      </c>
      <c r="O1339" s="542" t="str">
        <f>IF(AND('1C TSspéc23'!$I$17&lt;&gt;0,'1C TSspéc23'!$C$12="OUI"),'1C TSspéc23'!$I$35/'1C TSspéc23'!$I$17,"")</f>
        <v/>
      </c>
      <c r="P1339" s="543" t="str">
        <f>IF(AND('1C TSspéc23'!$I$17&lt;&gt;0,'1C TSspéc23'!$C$12="OUI"),'1C TSspéc23'!$I$36/'1C TSspéc23'!$I$17,"")</f>
        <v/>
      </c>
      <c r="Q1339" s="543" t="str">
        <f>IF(AND('1C TSspéc23'!$I$17&lt;&gt;0,'1C TSspéc23'!$C$12="OUI"),'1C TSspéc23'!$I$37/'1C TSspéc23'!$I$17,"")</f>
        <v/>
      </c>
      <c r="R1339" s="543" t="str">
        <f>IF(AND('1C TSspéc23'!$I$17&lt;&gt;0,'1C TSspéc23'!$C$12="OUI"),'1C TSspéc23'!$I$38/'1C TSspéc23'!$I$17,"")</f>
        <v/>
      </c>
      <c r="S1339" s="543" t="str">
        <f>IF(AND('1C TSspéc23'!$I$17&lt;&gt;0,'1C TSspéc23'!$C$12="OUI"),'1C TSspéc23'!$I$39/'1C TSspéc23'!$I$17,"")</f>
        <v/>
      </c>
      <c r="T1339" s="543" t="str">
        <f>IF(AND('1C TSspéc23'!$I$17&lt;&gt;0,'1C TSspéc23'!$C$12="OUI"),'1C TSspéc23'!$I$40/'1C TSspéc23'!$I$17,"")</f>
        <v/>
      </c>
      <c r="U1339" s="543" t="str">
        <f>IF(AND('1C TSspéc23'!$I$17&lt;&gt;0,'1C TSspéc23'!$C$12="OUI"),'1C TSspéc23'!$I$41/'1C TSspéc23'!$I$17,"")</f>
        <v/>
      </c>
      <c r="V1339" s="543" t="str">
        <f>IF(AND('1C TSspéc23'!$I$17&lt;&gt;0,'1C TSspéc23'!$C$12="OUI"),'1C TSspéc23'!$I$42/'1C TSspéc23'!$I$17,"")</f>
        <v/>
      </c>
      <c r="W1339" s="543" t="str">
        <f>IF(AND('1C TSspéc23'!$I$17&lt;&gt;0,'1C TSspéc23'!$C$12="OUI"),'1C TSspéc23'!$I$43/'1C TSspéc23'!$I$17,"")</f>
        <v/>
      </c>
      <c r="X1339" s="543" t="str">
        <f>IF(AND('1C TSspéc23'!$I$17&lt;&gt;0,'1C TSspéc23'!$C$12="OUI"),'1C TSspéc23'!$I$44/'1C TSspéc23'!$I$17,"")</f>
        <v/>
      </c>
      <c r="Y1339" s="543" t="str">
        <f>IF(AND('1C TSspéc23'!$I$17&lt;&gt;0,'1C TSspéc23'!$C$12="OUI"),'1C TSspéc23'!$I$45/'1C TSspéc23'!$I$17,"")</f>
        <v/>
      </c>
      <c r="Z1339" s="543" t="str">
        <f>IF(AND('1C TSspéc23'!$I$17&lt;&gt;0,'1C TSspéc23'!$C$12="OUI"),'1C TSspéc23'!$I$46/'1C TSspéc23'!$I$17,"")</f>
        <v/>
      </c>
      <c r="AA1339" s="543" t="str">
        <f>IF(AND('1C TSspéc23'!$I$17&lt;&gt;0,'1C TSspéc23'!$C$12="OUI"),'1C TSspéc23'!$I$47/'1C TSspéc23'!$I$17,"")</f>
        <v/>
      </c>
      <c r="AB1339" s="543" t="str">
        <f>IF(AND('1C TSspéc23'!$I$17&lt;&gt;0,'1C TSspéc23'!$C$12="OUI"),'1C TSspéc23'!$I$48/'1C TSspéc23'!$I$17,"")</f>
        <v/>
      </c>
      <c r="AC1339" s="543" t="str">
        <f>IF(AND('1C TSspéc23'!$I$17&lt;&gt;0,'1C TSspéc23'!$C$12="OUI"),'1C TSspéc23'!$I$49/'1C TSspéc23'!$I$17,"")</f>
        <v/>
      </c>
      <c r="AD1339" s="543" t="str">
        <f>IF(AND('1C TSspéc23'!$I$17&lt;&gt;0,'1C TSspéc23'!$C$12="OUI"),'1C TSspéc23'!$I$50/'1C TSspéc23'!$I$17,"")</f>
        <v/>
      </c>
      <c r="AE1339" s="543" t="str">
        <f>IF(AND('1C TSspéc23'!$I$17&lt;&gt;0,'1C TSspéc23'!$C$12="OUI"),'1C TSspéc23'!$I$51/'1C TSspéc23'!$I$17,"")</f>
        <v/>
      </c>
      <c r="AF1339" s="543" t="str">
        <f>IF(AND('1C TSspéc23'!$I$17&lt;&gt;0,'1C TSspéc23'!$C$12="OUI"),'1C TSspéc23'!$I$52/'1C TSspéc23'!$I$17,"")</f>
        <v/>
      </c>
      <c r="AG1339" s="543" t="str">
        <f>IF(AND('1C TSspéc23'!$I$17&lt;&gt;0,'1C TSspéc23'!$C$12="OUI"),'1C TSspéc23'!$I$53/'1C TSspéc23'!$I$17,"")</f>
        <v/>
      </c>
      <c r="AH1339" s="543" t="str">
        <f>IF(AND('1C TSspéc23'!$I$17&lt;&gt;0,'1C TSspéc23'!$C$12="OUI"),'1C TSspéc23'!$I$54/'1C TSspéc23'!$I$17,"")</f>
        <v/>
      </c>
      <c r="AI1339" s="543" t="str">
        <f>IF(AND('1C TSspéc23'!$I$17&lt;&gt;0,'1C TSspéc23'!$C$12="OUI"),'1C TSspéc23'!$I$55/'1C TSspéc23'!$I$17,"")</f>
        <v/>
      </c>
      <c r="AJ1339" s="543" t="str">
        <f>IF(AND('1C TSspéc23'!$I$17&lt;&gt;0,'1C TSspéc23'!$C$12="OUI"),'1C TSspéc23'!$I$56/'1C TSspéc23'!$I$17,"")</f>
        <v/>
      </c>
      <c r="AK1339" s="543" t="str">
        <f>IF(AND('1C TSspéc23'!$I$17&lt;&gt;0,'1C TSspéc23'!$C$12="OUI"),'1C TSspéc23'!$I$57/'1C TSspéc23'!$I$17,"")</f>
        <v/>
      </c>
      <c r="AL1339" s="72">
        <f>IF(AND('1C TSspéc23'!$I$17&lt;&gt;0,'1C TSspéc23'!$C$12="OUI"),N1339+AK1339,N1339)</f>
        <v>0</v>
      </c>
      <c r="AM1339" s="417">
        <f t="shared" si="343"/>
        <v>0</v>
      </c>
      <c r="AN1339" s="417">
        <f t="shared" si="344"/>
        <v>0</v>
      </c>
      <c r="AO1339" s="418" t="str">
        <f>IF(AND('1C TSspéc23'!$I$17&lt;&gt;0,'1C TSspéc23'!$I$30&lt;&gt;0),AM1339+AN1339,"")</f>
        <v/>
      </c>
      <c r="AP1339" s="573" t="str">
        <f>IF(AND('1C TSspéc23'!$I$17&lt;&gt;0,'1C TSspéc23'!$I$30&lt;&gt;0),AM1339-AR1339,"")</f>
        <v/>
      </c>
      <c r="AQ1339" s="583">
        <f t="shared" si="345"/>
        <v>0</v>
      </c>
      <c r="AR1339" s="596"/>
      <c r="AS1339" s="102"/>
      <c r="AT1339" s="27" t="str">
        <f>IF(('1C TSspéc23'!I$17*FICHE!$C$14&lt;J1339),"Forfait limité à "&amp;FICHE!$C$14&amp;"€/jour","")</f>
        <v/>
      </c>
      <c r="AU1339" s="592"/>
      <c r="AV1339" s="824"/>
      <c r="AW1339" s="824"/>
      <c r="AX1339" s="824"/>
      <c r="AY1339" s="824"/>
      <c r="AZ1339" s="824"/>
      <c r="BA1339" s="767"/>
      <c r="BB1339" s="767"/>
      <c r="BC1339" s="767"/>
      <c r="BD1339" s="767"/>
      <c r="BE1339" s="767"/>
      <c r="BF1339" s="767"/>
      <c r="BG1339" s="767"/>
      <c r="BH1339" s="767"/>
      <c r="BI1339" s="767"/>
      <c r="BJ1339" s="767"/>
      <c r="BK1339" s="767"/>
      <c r="BL1339" s="767"/>
      <c r="BM1339" s="767"/>
      <c r="BN1339" s="767"/>
      <c r="BO1339" s="767"/>
      <c r="BP1339" s="767"/>
      <c r="BQ1339" s="767"/>
      <c r="BR1339" s="767"/>
      <c r="BS1339" s="767"/>
      <c r="BT1339" s="767"/>
      <c r="BU1339" s="767"/>
      <c r="BV1339" s="767"/>
      <c r="BW1339" s="767"/>
      <c r="BX1339" s="767"/>
      <c r="BY1339" s="767"/>
      <c r="BZ1339" s="767"/>
      <c r="CA1339" s="767"/>
      <c r="CB1339" s="767"/>
      <c r="CC1339" s="767"/>
      <c r="CD1339" s="767"/>
      <c r="CE1339" s="767"/>
      <c r="CF1339" s="767"/>
      <c r="CG1339" s="767"/>
      <c r="CH1339" s="767"/>
      <c r="CI1339" s="767"/>
      <c r="CJ1339" s="767"/>
      <c r="CK1339" s="767"/>
      <c r="CL1339" s="767"/>
      <c r="CM1339" s="767"/>
      <c r="CN1339" s="767"/>
      <c r="CO1339" s="767"/>
      <c r="CP1339" s="767"/>
      <c r="CQ1339" s="767"/>
      <c r="CR1339" s="767"/>
      <c r="CS1339" s="767"/>
      <c r="CT1339" s="767"/>
      <c r="CU1339" s="767"/>
      <c r="CV1339" s="767"/>
      <c r="CW1339" s="767"/>
      <c r="CX1339" s="767"/>
      <c r="CY1339" s="767"/>
      <c r="CZ1339" s="767"/>
      <c r="DA1339" s="767"/>
      <c r="DB1339" s="767"/>
      <c r="DC1339" s="767"/>
      <c r="DD1339" s="767"/>
      <c r="DE1339" s="767"/>
      <c r="DF1339" s="767"/>
      <c r="DG1339" s="767"/>
      <c r="DH1339" s="767"/>
      <c r="DI1339" s="767"/>
      <c r="DJ1339" s="767"/>
      <c r="DK1339" s="767"/>
      <c r="DL1339" s="767"/>
      <c r="DM1339" s="767"/>
      <c r="DN1339" s="767"/>
      <c r="DO1339" s="767"/>
      <c r="DP1339" s="767"/>
      <c r="DQ1339" s="767"/>
      <c r="DR1339" s="767"/>
      <c r="DS1339" s="767"/>
      <c r="DT1339" s="767"/>
      <c r="DU1339" s="767"/>
      <c r="DV1339" s="767"/>
      <c r="DW1339" s="767"/>
      <c r="DX1339" s="767"/>
      <c r="DY1339" s="767"/>
      <c r="DZ1339" s="767"/>
      <c r="EA1339" s="767"/>
      <c r="EB1339" s="767"/>
      <c r="EC1339" s="767"/>
      <c r="ED1339" s="767"/>
      <c r="EE1339" s="767"/>
      <c r="EF1339" s="767"/>
      <c r="EG1339" s="767"/>
      <c r="EH1339" s="767"/>
      <c r="EI1339" s="767"/>
      <c r="EJ1339" s="767"/>
      <c r="EK1339" s="767"/>
      <c r="EL1339" s="767"/>
      <c r="EM1339" s="767"/>
      <c r="EN1339" s="767"/>
      <c r="EO1339" s="767"/>
      <c r="EP1339" s="767"/>
      <c r="EQ1339" s="767"/>
      <c r="ER1339" s="767"/>
      <c r="ES1339" s="767"/>
      <c r="ET1339" s="767"/>
      <c r="EU1339" s="767"/>
      <c r="EV1339" s="767"/>
      <c r="EW1339" s="767"/>
      <c r="EX1339" s="767"/>
      <c r="EY1339" s="767"/>
      <c r="EZ1339" s="767"/>
      <c r="FA1339" s="767"/>
      <c r="FB1339" s="767"/>
      <c r="FC1339" s="767"/>
      <c r="FD1339" s="767"/>
      <c r="FE1339" s="767"/>
      <c r="FF1339" s="767"/>
      <c r="FG1339" s="767"/>
      <c r="FH1339" s="767"/>
      <c r="FI1339" s="767"/>
      <c r="FJ1339" s="767"/>
      <c r="FK1339" s="767"/>
      <c r="FL1339" s="767"/>
      <c r="FM1339" s="767"/>
      <c r="FN1339" s="767"/>
      <c r="FO1339" s="767"/>
      <c r="FP1339" s="767"/>
      <c r="FQ1339" s="767"/>
      <c r="FR1339" s="767"/>
      <c r="FS1339" s="767"/>
      <c r="FT1339" s="767"/>
      <c r="FU1339" s="767"/>
      <c r="FV1339" s="767"/>
      <c r="FW1339" s="767"/>
      <c r="FX1339" s="767"/>
      <c r="FY1339" s="767"/>
      <c r="FZ1339" s="767"/>
      <c r="GA1339" s="767"/>
      <c r="GB1339" s="767"/>
      <c r="GC1339" s="767"/>
      <c r="GD1339" s="767"/>
      <c r="GE1339" s="767"/>
      <c r="GF1339" s="767"/>
      <c r="GG1339" s="767"/>
      <c r="GH1339" s="767"/>
      <c r="GI1339" s="767"/>
      <c r="GJ1339" s="767"/>
      <c r="GK1339" s="767"/>
      <c r="GL1339" s="767"/>
      <c r="GM1339" s="767"/>
      <c r="GN1339" s="767"/>
      <c r="GO1339" s="767"/>
      <c r="GP1339" s="767"/>
      <c r="GQ1339" s="767"/>
      <c r="GR1339" s="767"/>
      <c r="GS1339" s="767"/>
      <c r="GT1339" s="767"/>
      <c r="GU1339" s="767"/>
      <c r="GV1339" s="767"/>
      <c r="GW1339" s="767"/>
      <c r="GX1339" s="767"/>
      <c r="GY1339" s="767"/>
      <c r="GZ1339" s="767"/>
      <c r="HA1339" s="767"/>
      <c r="HB1339" s="767"/>
      <c r="HC1339" s="767"/>
    </row>
    <row r="1340" spans="1:211" s="864" customFormat="1" ht="13.9" hidden="1" customHeight="1">
      <c r="A1340" s="307"/>
      <c r="B1340" s="351"/>
      <c r="C1340" s="971" t="str">
        <f>IF('1C TSspéc23'!J$17&lt;&gt;0,'1C TSspéc23'!$B$12,"")</f>
        <v/>
      </c>
      <c r="D1340" s="972"/>
      <c r="E1340" s="973"/>
      <c r="F1340" s="93">
        <f>IF(AND($C1340='1C TSspéc23'!$B$12,'1C TSspéc23'!$B$16="spécifiques",'1C TSspéc23'!K$17&lt;&gt;""),'1C TSspéc23'!K$21,"")</f>
        <v>0</v>
      </c>
      <c r="G1340" s="863"/>
      <c r="H1340" s="745">
        <v>0.21</v>
      </c>
      <c r="I1340" s="747">
        <v>1</v>
      </c>
      <c r="J1340" s="312"/>
      <c r="K1340" s="680">
        <f t="shared" si="342"/>
        <v>0</v>
      </c>
      <c r="L1340" s="556">
        <f>IF(OR('1C TSspéc23'!$B$12="",'1C TSspéc23'!J$30=0),0,IF(AND('1C TSspéc23'!$B$12&lt;&gt;"",$K$2="Pôle",'1C TSspéc23'!$C$12="OUI"),(('1C TSspéc23'!J$22+'1C TSspéc23'!J$23+'1C TSspéc23'!J$24+'1C TSspéc23'!J$25+'1C TSspéc23'!J$29)/'1C TSspéc23'!J$17),IF(AND('1C TSspéc23'!$B$12&lt;&gt;"",$K$2="Pôle",'1C TSspéc23'!$C$12="NON"),(('1C TSspéc23'!J$22+'1C TSspéc23'!J$23+'1C TSspéc23'!J$24+'1C TSspéc23'!J$25+'1C TSspéc23'!J$29)/'1C TSspéc23'!J$30),IF(AND('1C TSspéc23'!$B$12&lt;&gt;"",$K$2&lt;&gt;"Pôle",'1C TSspéc23'!$C$12="OUI"),(('1C TSspéc23'!J$22+'1C TSspéc23'!J$23+'1C TSspéc23'!J$24+'1C TSspéc23'!J$25+'1C TSspéc23'!J$26+'1C TSspéc23'!J$27+'1C TSspéc23'!J$28+'1C TSspéc23'!J$29)/'1C TSspéc23'!J$17),IF(AND('1C TSspéc23'!$B$12&lt;&gt;"",$K$2&lt;&gt;"Pôle",'1C TSspéc23'!$C$12="NON"),(('1C TSspéc23'!J$22+'1C TSspéc23'!J$23+'1C TSspéc23'!J$24+'1C TSspéc23'!J$25+'1C TSspéc23'!J$26+'1C TSspéc23'!J$27+'1C TSspéc23'!J$28+'1C TSspéc23'!J$29)/'1C TSspéc23'!J$30))))))</f>
        <v>0</v>
      </c>
      <c r="M1340" s="556">
        <f>IF(OR('1C TSspéc23'!$B$12="",'1C TSspéc23'!J$30=0),0,IF(AND('1C TSspéc23'!$B$12&lt;&gt;"",$K$2="Pôle",'1C TSspéc23'!$C$12="OUI"),(('1C TSspéc23'!J$26+'1C TSspéc23'!J$27+'1C TSspéc23'!J$28)/'1C TSspéc23'!J$17),IF(AND('1C TSspéc23'!$B$12&lt;&gt;"",$K$2="Pôle",'1C TSspéc23'!$C$12="NON"),(('1C TSspéc23'!J$26+'1C TSspéc23'!J$27+'1C TSspéc23'!J$28)/'1C TSspéc23'!J$30),IF(AND('1C TSspéc23'!$B$12&lt;&gt;"",$K$2&lt;&gt;"Pôle"),0))))</f>
        <v>0</v>
      </c>
      <c r="N1340" s="557">
        <f>IF(AND('1C TSspéc23'!$B$12&lt;&gt;0,'1C TSspéc23'!$J$30&lt;&gt;0),L1340+M1340,0)</f>
        <v>0</v>
      </c>
      <c r="O1340" s="542" t="str">
        <f>IF(AND('1C TSspéc23'!$J$17&lt;&gt;0,'1C TSspéc23'!$C$12="OUI"),'1C TSspéc23'!$J$35/'1C TSspéc23'!$J$17,"")</f>
        <v/>
      </c>
      <c r="P1340" s="543" t="str">
        <f>IF(AND('1C TSspéc23'!$J$17&lt;&gt;0,'1C TSspéc23'!$C$12="OUI"),'1C TSspéc23'!$J$36/'1C TSspéc23'!$J$17,"")</f>
        <v/>
      </c>
      <c r="Q1340" s="543" t="str">
        <f>IF(AND('1C TSspéc23'!$J$17&lt;&gt;0,'1C TSspéc23'!$C$12="OUI"),'1C TSspéc23'!$J$37/'1C TSspéc23'!$J$17,"")</f>
        <v/>
      </c>
      <c r="R1340" s="543" t="str">
        <f>IF(AND('1C TSspéc23'!$J$17&lt;&gt;0,'1C TSspéc23'!$C$12="OUI"),'1C TSspéc23'!$J$38/'1C TSspéc23'!$J$17,"")</f>
        <v/>
      </c>
      <c r="S1340" s="543" t="str">
        <f>IF(AND('1C TSspéc23'!$J$17&lt;&gt;0,'1C TSspéc23'!$C$12="OUI"),'1C TSspéc23'!$J$39/'1C TSspéc23'!$J$17,"")</f>
        <v/>
      </c>
      <c r="T1340" s="543" t="str">
        <f>IF(AND('1C TSspéc23'!$J$17&lt;&gt;0,'1C TSspéc23'!$C$12="OUI"),'1C TSspéc23'!$J$40/'1C TSspéc23'!$J$17,"")</f>
        <v/>
      </c>
      <c r="U1340" s="543" t="str">
        <f>IF(AND('1C TSspéc23'!$J$17&lt;&gt;0,'1C TSspéc23'!$C$12="OUI"),'1C TSspéc23'!$J$41/'1C TSspéc23'!$J$17,"")</f>
        <v/>
      </c>
      <c r="V1340" s="543" t="str">
        <f>IF(AND('1C TSspéc23'!$J$17&lt;&gt;0,'1C TSspéc23'!$C$12="OUI"),'1C TSspéc23'!$J$42/'1C TSspéc23'!$J$17,"")</f>
        <v/>
      </c>
      <c r="W1340" s="543" t="str">
        <f>IF(AND('1C TSspéc23'!$J$17&lt;&gt;0,'1C TSspéc23'!$C$12="OUI"),'1C TSspéc23'!$J$43/'1C TSspéc23'!$J$17,"")</f>
        <v/>
      </c>
      <c r="X1340" s="543" t="str">
        <f>IF(AND('1C TSspéc23'!$J$17&lt;&gt;0,'1C TSspéc23'!$C$12="OUI"),'1C TSspéc23'!$J$44/'1C TSspéc23'!$J$17,"")</f>
        <v/>
      </c>
      <c r="Y1340" s="543" t="str">
        <f>IF(AND('1C TSspéc23'!$J$17&lt;&gt;0,'1C TSspéc23'!$C$12="OUI"),'1C TSspéc23'!$J$45/'1C TSspéc23'!$J$17,"")</f>
        <v/>
      </c>
      <c r="Z1340" s="543" t="str">
        <f>IF(AND('1C TSspéc23'!$J$17&lt;&gt;0,'1C TSspéc23'!$C$12="OUI"),'1C TSspéc23'!$J$46/'1C TSspéc23'!$J$17,"")</f>
        <v/>
      </c>
      <c r="AA1340" s="543" t="str">
        <f>IF(AND('1C TSspéc23'!$J$17&lt;&gt;0,'1C TSspéc23'!$C$12="OUI"),'1C TSspéc23'!$J$47/'1C TSspéc23'!$J$17,"")</f>
        <v/>
      </c>
      <c r="AB1340" s="543" t="str">
        <f>IF(AND('1C TSspéc23'!$J$17&lt;&gt;0,'1C TSspéc23'!$C$12="OUI"),'1C TSspéc23'!$J$48/'1C TSspéc23'!$J$17,"")</f>
        <v/>
      </c>
      <c r="AC1340" s="543" t="str">
        <f>IF(AND('1C TSspéc23'!$J$17&lt;&gt;0,'1C TSspéc23'!$C$12="OUI"),'1C TSspéc23'!$J$49/'1C TSspéc23'!$J$17,"")</f>
        <v/>
      </c>
      <c r="AD1340" s="543" t="str">
        <f>IF(AND('1C TSspéc23'!$J$17&lt;&gt;0,'1C TSspéc23'!$C$12="OUI"),'1C TSspéc23'!$J$50/'1C TSspéc23'!$J$17,"")</f>
        <v/>
      </c>
      <c r="AE1340" s="543" t="str">
        <f>IF(AND('1C TSspéc23'!$J$17&lt;&gt;0,'1C TSspéc23'!$C$12="OUI"),'1C TSspéc23'!$J$51/'1C TSspéc23'!$J$17,"")</f>
        <v/>
      </c>
      <c r="AF1340" s="543" t="str">
        <f>IF(AND('1C TSspéc23'!$J$17&lt;&gt;0,'1C TSspéc23'!$C$12="OUI"),'1C TSspéc23'!$J$52/'1C TSspéc23'!$J$17,"")</f>
        <v/>
      </c>
      <c r="AG1340" s="543" t="str">
        <f>IF(AND('1C TSspéc23'!$J$17&lt;&gt;0,'1C TSspéc23'!$C$12="OUI"),'1C TSspéc23'!$J$53/'1C TSspéc23'!$J$17,"")</f>
        <v/>
      </c>
      <c r="AH1340" s="543" t="str">
        <f>IF(AND('1C TSspéc23'!$J$17&lt;&gt;0,'1C TSspéc23'!$C$12="OUI"),'1C TSspéc23'!$J$54/'1C TSspéc23'!$J$17,"")</f>
        <v/>
      </c>
      <c r="AI1340" s="543" t="str">
        <f>IF(AND('1C TSspéc23'!$J$17&lt;&gt;0,'1C TSspéc23'!$C$12="OUI"),'1C TSspéc23'!$J$55/'1C TSspéc23'!$J$17,"")</f>
        <v/>
      </c>
      <c r="AJ1340" s="543" t="str">
        <f>IF(AND('1C TSspéc23'!$J$17&lt;&gt;0,'1C TSspéc23'!$C$12="OUI"),'1C TSspéc23'!$J$56/'1C TSspéc23'!$J$17,"")</f>
        <v/>
      </c>
      <c r="AK1340" s="543" t="str">
        <f>IF(AND('1C TSspéc23'!$J$17&lt;&gt;0,'1C TSspéc23'!$C$12="OUI"),'1C TSspéc23'!$J$57/'1C TSspéc23'!$J$17,"")</f>
        <v/>
      </c>
      <c r="AL1340" s="72">
        <f>IF(AND('1C TSspéc23'!$J$17&lt;&gt;0,'1C TSspéc23'!$C$12="OUI"),N1340+AK1340,N1340)</f>
        <v>0</v>
      </c>
      <c r="AM1340" s="417">
        <f t="shared" si="343"/>
        <v>0</v>
      </c>
      <c r="AN1340" s="417">
        <f t="shared" si="344"/>
        <v>0</v>
      </c>
      <c r="AO1340" s="418" t="str">
        <f>IF(AND('1C TSspéc23'!$J$17&lt;&gt;0,'1C TSspéc23'!$J$30&lt;&gt;0),AM1340+AN1340,"")</f>
        <v/>
      </c>
      <c r="AP1340" s="573" t="str">
        <f>IF(AND('1C TSspéc23'!$J$17&lt;&gt;0,'1C TSspéc23'!$J$30&lt;&gt;0),AM1340-AR1340,"")</f>
        <v/>
      </c>
      <c r="AQ1340" s="583">
        <f t="shared" si="345"/>
        <v>0</v>
      </c>
      <c r="AR1340" s="596"/>
      <c r="AS1340" s="102"/>
      <c r="AT1340" s="27" t="str">
        <f>IF(('1C TSspéc23'!J$17*FICHE!$C$14&lt;J1340),"Forfait limité à "&amp;FICHE!$C$14&amp;"€/jour","")</f>
        <v/>
      </c>
      <c r="AU1340" s="592"/>
      <c r="AV1340" s="824"/>
      <c r="AW1340" s="824"/>
      <c r="AX1340" s="824"/>
      <c r="AY1340" s="824"/>
      <c r="AZ1340" s="824"/>
      <c r="BA1340" s="767"/>
      <c r="BB1340" s="767"/>
      <c r="BC1340" s="767"/>
      <c r="BD1340" s="767"/>
      <c r="BE1340" s="767"/>
      <c r="BF1340" s="767"/>
      <c r="BG1340" s="767"/>
      <c r="BH1340" s="767"/>
      <c r="BI1340" s="767"/>
      <c r="BJ1340" s="767"/>
      <c r="BK1340" s="767"/>
      <c r="BL1340" s="767"/>
      <c r="BM1340" s="767"/>
      <c r="BN1340" s="767"/>
      <c r="BO1340" s="767"/>
      <c r="BP1340" s="767"/>
      <c r="BQ1340" s="767"/>
      <c r="BR1340" s="767"/>
      <c r="BS1340" s="767"/>
      <c r="BT1340" s="767"/>
      <c r="BU1340" s="767"/>
      <c r="BV1340" s="767"/>
      <c r="BW1340" s="767"/>
      <c r="BX1340" s="767"/>
      <c r="BY1340" s="767"/>
      <c r="BZ1340" s="767"/>
      <c r="CA1340" s="767"/>
      <c r="CB1340" s="767"/>
      <c r="CC1340" s="767"/>
      <c r="CD1340" s="767"/>
      <c r="CE1340" s="767"/>
      <c r="CF1340" s="767"/>
      <c r="CG1340" s="767"/>
      <c r="CH1340" s="767"/>
      <c r="CI1340" s="767"/>
      <c r="CJ1340" s="767"/>
      <c r="CK1340" s="767"/>
      <c r="CL1340" s="767"/>
      <c r="CM1340" s="767"/>
      <c r="CN1340" s="767"/>
      <c r="CO1340" s="767"/>
      <c r="CP1340" s="767"/>
      <c r="CQ1340" s="767"/>
      <c r="CR1340" s="767"/>
      <c r="CS1340" s="767"/>
      <c r="CT1340" s="767"/>
      <c r="CU1340" s="767"/>
      <c r="CV1340" s="767"/>
      <c r="CW1340" s="767"/>
      <c r="CX1340" s="767"/>
      <c r="CY1340" s="767"/>
      <c r="CZ1340" s="767"/>
      <c r="DA1340" s="767"/>
      <c r="DB1340" s="767"/>
      <c r="DC1340" s="767"/>
      <c r="DD1340" s="767"/>
      <c r="DE1340" s="767"/>
      <c r="DF1340" s="767"/>
      <c r="DG1340" s="767"/>
      <c r="DH1340" s="767"/>
      <c r="DI1340" s="767"/>
      <c r="DJ1340" s="767"/>
      <c r="DK1340" s="767"/>
      <c r="DL1340" s="767"/>
      <c r="DM1340" s="767"/>
      <c r="DN1340" s="767"/>
      <c r="DO1340" s="767"/>
      <c r="DP1340" s="767"/>
      <c r="DQ1340" s="767"/>
      <c r="DR1340" s="767"/>
      <c r="DS1340" s="767"/>
      <c r="DT1340" s="767"/>
      <c r="DU1340" s="767"/>
      <c r="DV1340" s="767"/>
      <c r="DW1340" s="767"/>
      <c r="DX1340" s="767"/>
      <c r="DY1340" s="767"/>
      <c r="DZ1340" s="767"/>
      <c r="EA1340" s="767"/>
      <c r="EB1340" s="767"/>
      <c r="EC1340" s="767"/>
      <c r="ED1340" s="767"/>
      <c r="EE1340" s="767"/>
      <c r="EF1340" s="767"/>
      <c r="EG1340" s="767"/>
      <c r="EH1340" s="767"/>
      <c r="EI1340" s="767"/>
      <c r="EJ1340" s="767"/>
      <c r="EK1340" s="767"/>
      <c r="EL1340" s="767"/>
      <c r="EM1340" s="767"/>
      <c r="EN1340" s="767"/>
      <c r="EO1340" s="767"/>
      <c r="EP1340" s="767"/>
      <c r="EQ1340" s="767"/>
      <c r="ER1340" s="767"/>
      <c r="ES1340" s="767"/>
      <c r="ET1340" s="767"/>
      <c r="EU1340" s="767"/>
      <c r="EV1340" s="767"/>
      <c r="EW1340" s="767"/>
      <c r="EX1340" s="767"/>
      <c r="EY1340" s="767"/>
      <c r="EZ1340" s="767"/>
      <c r="FA1340" s="767"/>
      <c r="FB1340" s="767"/>
      <c r="FC1340" s="767"/>
      <c r="FD1340" s="767"/>
      <c r="FE1340" s="767"/>
      <c r="FF1340" s="767"/>
      <c r="FG1340" s="767"/>
      <c r="FH1340" s="767"/>
      <c r="FI1340" s="767"/>
      <c r="FJ1340" s="767"/>
      <c r="FK1340" s="767"/>
      <c r="FL1340" s="767"/>
      <c r="FM1340" s="767"/>
      <c r="FN1340" s="767"/>
      <c r="FO1340" s="767"/>
      <c r="FP1340" s="767"/>
      <c r="FQ1340" s="767"/>
      <c r="FR1340" s="767"/>
      <c r="FS1340" s="767"/>
      <c r="FT1340" s="767"/>
      <c r="FU1340" s="767"/>
      <c r="FV1340" s="767"/>
      <c r="FW1340" s="767"/>
      <c r="FX1340" s="767"/>
      <c r="FY1340" s="767"/>
      <c r="FZ1340" s="767"/>
      <c r="GA1340" s="767"/>
      <c r="GB1340" s="767"/>
      <c r="GC1340" s="767"/>
      <c r="GD1340" s="767"/>
      <c r="GE1340" s="767"/>
      <c r="GF1340" s="767"/>
      <c r="GG1340" s="767"/>
      <c r="GH1340" s="767"/>
      <c r="GI1340" s="767"/>
      <c r="GJ1340" s="767"/>
      <c r="GK1340" s="767"/>
      <c r="GL1340" s="767"/>
      <c r="GM1340" s="767"/>
      <c r="GN1340" s="767"/>
      <c r="GO1340" s="767"/>
      <c r="GP1340" s="767"/>
      <c r="GQ1340" s="767"/>
      <c r="GR1340" s="767"/>
      <c r="GS1340" s="767"/>
      <c r="GT1340" s="767"/>
      <c r="GU1340" s="767"/>
      <c r="GV1340" s="767"/>
      <c r="GW1340" s="767"/>
      <c r="GX1340" s="767"/>
      <c r="GY1340" s="767"/>
      <c r="GZ1340" s="767"/>
      <c r="HA1340" s="767"/>
      <c r="HB1340" s="767"/>
      <c r="HC1340" s="767"/>
    </row>
    <row r="1341" spans="1:211" s="864" customFormat="1" ht="13.9" hidden="1" customHeight="1">
      <c r="A1341" s="307"/>
      <c r="B1341" s="351"/>
      <c r="C1341" s="971" t="str">
        <f>IF('1C TSspéc23'!K$17&lt;&gt;0,'1C TSspéc23'!$B$12,"")</f>
        <v/>
      </c>
      <c r="D1341" s="972"/>
      <c r="E1341" s="973"/>
      <c r="F1341" s="93">
        <f>IF(AND($C1341='1C TSspéc23'!$B$12,'1C TSspéc23'!$B$16="spécifiques",'1C TSspéc23'!$K$17&lt;&gt;""),'1C TSspéc23'!$K$21,"")</f>
        <v>0</v>
      </c>
      <c r="G1341" s="863"/>
      <c r="H1341" s="745">
        <v>0.21</v>
      </c>
      <c r="I1341" s="747">
        <v>1</v>
      </c>
      <c r="J1341" s="312"/>
      <c r="K1341" s="680">
        <f t="shared" si="342"/>
        <v>0</v>
      </c>
      <c r="L1341" s="556">
        <f>IF(OR('1C TSspéc23'!$B$12="",'1C TSspéc23'!K$30=0),0,IF(AND('1C TSspéc23'!$B$12&lt;&gt;"",$K$2="Pôle",'1C TSspéc23'!$C$12="OUI"),(('1C TSspéc23'!K$22+'1C TSspéc23'!K$23+'1C TSspéc23'!K$24+'1C TSspéc23'!K$25+'1C TSspéc23'!K$29)/'1C TSspéc23'!K$17),IF(AND('1C TSspéc23'!$B$12&lt;&gt;"",$K$2="Pôle",'1C TSspéc23'!$C$12="NON"),(('1C TSspéc23'!K$22+'1C TSspéc23'!K$23+'1C TSspéc23'!K$24+'1C TSspéc23'!K$25+'1C TSspéc23'!K$29)/'1C TSspéc23'!K$30),IF(AND('1C TSspéc23'!$B$12&lt;&gt;"",$K$2&lt;&gt;"Pôle",'1C TSspéc23'!$C$12="OUI"),(('1C TSspéc23'!K$22+'1C TSspéc23'!K$23+'1C TSspéc23'!K$24+'1C TSspéc23'!K$25+'1C TSspéc23'!K$26+'1C TSspéc23'!K$27+'1C TSspéc23'!K$28+'1C TSspéc23'!K$29)/'1C TSspéc23'!K$17),IF(AND('1C TSspéc23'!$B$12&lt;&gt;"",$K$2&lt;&gt;"Pôle",'1C TSspéc23'!$C$12="NON"),(('1C TSspéc23'!K$22+'1C TSspéc23'!K$23+'1C TSspéc23'!K$24+'1C TSspéc23'!K$25+'1C TSspéc23'!K$26+'1C TSspéc23'!K$27+'1C TSspéc23'!K$28+'1C TSspéc23'!K$29)/'1C TSspéc23'!K$30))))))</f>
        <v>0</v>
      </c>
      <c r="M1341" s="556">
        <f>IF(OR('1C TSspéc23'!$B$12="",'1C TSspéc23'!K$30=0),0,IF(AND('1C TSspéc23'!$B$12&lt;&gt;"",$K$2="Pôle",'1C TSspéc23'!$C$12="OUI"),(('1C TSspéc23'!K$26+'1C TSspéc23'!K$27+'1C TSspéc23'!K$28)/'1C TSspéc23'!K$17),IF(AND('1C TSspéc23'!$B$12&lt;&gt;"",$K$2="Pôle",'1C TSspéc23'!$C$12="NON"),(('1C TSspéc23'!K$26+'1C TSspéc23'!K$27+'1C TSspéc23'!K$28)/'1C TSspéc23'!K$30),IF(AND('1C TSspéc23'!$B$12&lt;&gt;"",$K$2&lt;&gt;"Pôle"),0))))</f>
        <v>0</v>
      </c>
      <c r="N1341" s="557">
        <f>IF(AND('1C TSspéc23'!$B$12&lt;&gt;0,'1C TSspéc23'!$K$30&lt;&gt;0),L1341+M1341,0)</f>
        <v>0</v>
      </c>
      <c r="O1341" s="542" t="str">
        <f>IF(AND('1C TSspéc23'!$K$17&lt;&gt;0,'1C TSspéc23'!$C$12="OUI"),'1C TSspéc23'!$K$35/'1C TSspéc23'!$K$17,"")</f>
        <v/>
      </c>
      <c r="P1341" s="543" t="str">
        <f>IF(AND('1C TSspéc23'!$K$17&lt;&gt;0,'1C TSspéc23'!$C$12="OUI"),'1C TSspéc23'!$K$36/'1C TSspéc23'!$K$17,"")</f>
        <v/>
      </c>
      <c r="Q1341" s="543" t="str">
        <f>IF(AND('1C TSspéc23'!$K$17&lt;&gt;0,'1C TSspéc23'!$C$12="OUI"),'1C TSspéc23'!$K$37/'1C TSspéc23'!$K$17,"")</f>
        <v/>
      </c>
      <c r="R1341" s="543" t="str">
        <f>IF(AND('1C TSspéc23'!$K$17&lt;&gt;0,'1C TSspéc23'!$C$12="OUI"),'1C TSspéc23'!$K$38/'1C TSspéc23'!$K$17,"")</f>
        <v/>
      </c>
      <c r="S1341" s="543" t="str">
        <f>IF(AND('1C TSspéc23'!$K$17&lt;&gt;0,'1C TSspéc23'!$C$12="OUI"),'1C TSspéc23'!$K$39/'1C TSspéc23'!$K$17,"")</f>
        <v/>
      </c>
      <c r="T1341" s="543" t="str">
        <f>IF(AND('1C TSspéc23'!$K$17&lt;&gt;0,'1C TSspéc23'!$C$12="OUI"),'1C TSspéc23'!$K$40/'1C TSspéc23'!$K$17,"")</f>
        <v/>
      </c>
      <c r="U1341" s="543" t="str">
        <f>IF(AND('1C TSspéc23'!$K$17&lt;&gt;0,'1C TSspéc23'!$C$12="OUI"),'1C TSspéc23'!$K$41/'1C TSspéc23'!$K$17,"")</f>
        <v/>
      </c>
      <c r="V1341" s="543" t="str">
        <f>IF(AND('1C TSspéc23'!$K$17&lt;&gt;0,'1C TSspéc23'!$C$12="OUI"),'1C TSspéc23'!$K$42/'1C TSspéc23'!$K$17,"")</f>
        <v/>
      </c>
      <c r="W1341" s="543" t="str">
        <f>IF(AND('1C TSspéc23'!$K$17&lt;&gt;0,'1C TSspéc23'!$C$12="OUI"),'1C TSspéc23'!$K$43/'1C TSspéc23'!$K$17,"")</f>
        <v/>
      </c>
      <c r="X1341" s="543" t="str">
        <f>IF(AND('1C TSspéc23'!$K$17&lt;&gt;0,'1C TSspéc23'!$C$12="OUI"),'1C TSspéc23'!$K$44/'1C TSspéc23'!$K$17,"")</f>
        <v/>
      </c>
      <c r="Y1341" s="543" t="str">
        <f>IF(AND('1C TSspéc23'!$K$17&lt;&gt;0,'1C TSspéc23'!$C$12="OUI"),'1C TSspéc23'!$K$45/'1C TSspéc23'!$K$17,"")</f>
        <v/>
      </c>
      <c r="Z1341" s="543" t="str">
        <f>IF(AND('1C TSspéc23'!$K$17&lt;&gt;0,'1C TSspéc23'!$C$12="OUI"),'1C TSspéc23'!$K$46/'1C TSspéc23'!$K$17,"")</f>
        <v/>
      </c>
      <c r="AA1341" s="543" t="str">
        <f>IF(AND('1C TSspéc23'!$K$17&lt;&gt;0,'1C TSspéc23'!$C$12="OUI"),'1C TSspéc23'!$K$47/'1C TSspéc23'!$K$17,"")</f>
        <v/>
      </c>
      <c r="AB1341" s="543" t="str">
        <f>IF(AND('1C TSspéc23'!$K$17&lt;&gt;0,'1C TSspéc23'!$C$12="OUI"),'1C TSspéc23'!$K$48/'1C TSspéc23'!$K$17,"")</f>
        <v/>
      </c>
      <c r="AC1341" s="543" t="str">
        <f>IF(AND('1C TSspéc23'!$K$17&lt;&gt;0,'1C TSspéc23'!$C$12="OUI"),'1C TSspéc23'!$K$49/'1C TSspéc23'!$K$17,"")</f>
        <v/>
      </c>
      <c r="AD1341" s="543" t="str">
        <f>IF(AND('1C TSspéc23'!$K$17&lt;&gt;0,'1C TSspéc23'!$C$12="OUI"),'1C TSspéc23'!$K$50/'1C TSspéc23'!$K$17,"")</f>
        <v/>
      </c>
      <c r="AE1341" s="543" t="str">
        <f>IF(AND('1C TSspéc23'!$K$17&lt;&gt;0,'1C TSspéc23'!$C$12="OUI"),'1C TSspéc23'!$K$51/'1C TSspéc23'!$K$17,"")</f>
        <v/>
      </c>
      <c r="AF1341" s="543" t="str">
        <f>IF(AND('1C TSspéc23'!$K$17&lt;&gt;0,'1C TSspéc23'!$C$12="OUI"),'1C TSspéc23'!$K$52/'1C TSspéc23'!$K$17,"")</f>
        <v/>
      </c>
      <c r="AG1341" s="543" t="str">
        <f>IF(AND('1C TSspéc23'!$K$17&lt;&gt;0,'1C TSspéc23'!$C$12="OUI"),'1C TSspéc23'!$K$53/'1C TSspéc23'!$K$17,"")</f>
        <v/>
      </c>
      <c r="AH1341" s="543" t="str">
        <f>IF(AND('1C TSspéc23'!$K$17&lt;&gt;0,'1C TSspéc23'!$C$12="OUI"),'1C TSspéc23'!$K$54/'1C TSspéc23'!$K$17,"")</f>
        <v/>
      </c>
      <c r="AI1341" s="543" t="str">
        <f>IF(AND('1C TSspéc23'!$K$17&lt;&gt;0,'1C TSspéc23'!$C$12="OUI"),'1C TSspéc23'!$K$55/'1C TSspéc23'!$K$17,"")</f>
        <v/>
      </c>
      <c r="AJ1341" s="543" t="str">
        <f>IF(AND('1C TSspéc23'!$K$17&lt;&gt;0,'1C TSspéc23'!$C$12="OUI"),'1C TSspéc23'!$K$56/'1C TSspéc23'!$K$17,"")</f>
        <v/>
      </c>
      <c r="AK1341" s="543" t="str">
        <f>IF(AND('1C TSspéc23'!$K$17&lt;&gt;0,'1C TSspéc23'!$C$12="OUI"),'1C TSspéc23'!$K$57/'1C TSspéc23'!$K$17,"")</f>
        <v/>
      </c>
      <c r="AL1341" s="72">
        <f>IF(AND('1C TSspéc23'!$K$17&lt;&gt;0,'1C TSspéc23'!$C$12="OUI"),N1341+AK1341,N1341)</f>
        <v>0</v>
      </c>
      <c r="AM1341" s="417">
        <f t="shared" si="343"/>
        <v>0</v>
      </c>
      <c r="AN1341" s="417">
        <f t="shared" si="344"/>
        <v>0</v>
      </c>
      <c r="AO1341" s="418" t="str">
        <f>IF(AND('1C TSspéc23'!$K$17&lt;&gt;0,'1C TSspéc23'!$K$30&lt;&gt;0),AM1341+AN1341,"")</f>
        <v/>
      </c>
      <c r="AP1341" s="573" t="str">
        <f>IF(AND('1C TSspéc23'!$K$17&lt;&gt;0,'1C TSspéc23'!$K$30&lt;&gt;0),AM1341-AR1341,"")</f>
        <v/>
      </c>
      <c r="AQ1341" s="583">
        <f t="shared" si="345"/>
        <v>0</v>
      </c>
      <c r="AR1341" s="596"/>
      <c r="AS1341" s="102"/>
      <c r="AT1341" s="27" t="str">
        <f>IF(('1C TSspéc23'!K$17*FICHE!$C$14&lt;J1341),"Forfait limité à "&amp;FICHE!$C$14&amp;"€/jour","")</f>
        <v/>
      </c>
      <c r="AU1341" s="592"/>
      <c r="AV1341" s="824"/>
      <c r="AW1341" s="824"/>
      <c r="AX1341" s="824"/>
      <c r="AY1341" s="824"/>
      <c r="AZ1341" s="824"/>
      <c r="BA1341" s="767"/>
      <c r="BB1341" s="767"/>
      <c r="BC1341" s="767"/>
      <c r="BD1341" s="767"/>
      <c r="BE1341" s="767"/>
      <c r="BF1341" s="767"/>
      <c r="BG1341" s="767"/>
      <c r="BH1341" s="767"/>
      <c r="BI1341" s="767"/>
      <c r="BJ1341" s="767"/>
      <c r="BK1341" s="767"/>
      <c r="BL1341" s="767"/>
      <c r="BM1341" s="767"/>
      <c r="BN1341" s="767"/>
      <c r="BO1341" s="767"/>
      <c r="BP1341" s="767"/>
      <c r="BQ1341" s="767"/>
      <c r="BR1341" s="767"/>
      <c r="BS1341" s="767"/>
      <c r="BT1341" s="767"/>
      <c r="BU1341" s="767"/>
      <c r="BV1341" s="767"/>
      <c r="BW1341" s="767"/>
      <c r="BX1341" s="767"/>
      <c r="BY1341" s="767"/>
      <c r="BZ1341" s="767"/>
      <c r="CA1341" s="767"/>
      <c r="CB1341" s="767"/>
      <c r="CC1341" s="767"/>
      <c r="CD1341" s="767"/>
      <c r="CE1341" s="767"/>
      <c r="CF1341" s="767"/>
      <c r="CG1341" s="767"/>
      <c r="CH1341" s="767"/>
      <c r="CI1341" s="767"/>
      <c r="CJ1341" s="767"/>
      <c r="CK1341" s="767"/>
      <c r="CL1341" s="767"/>
      <c r="CM1341" s="767"/>
      <c r="CN1341" s="767"/>
      <c r="CO1341" s="767"/>
      <c r="CP1341" s="767"/>
      <c r="CQ1341" s="767"/>
      <c r="CR1341" s="767"/>
      <c r="CS1341" s="767"/>
      <c r="CT1341" s="767"/>
      <c r="CU1341" s="767"/>
      <c r="CV1341" s="767"/>
      <c r="CW1341" s="767"/>
      <c r="CX1341" s="767"/>
      <c r="CY1341" s="767"/>
      <c r="CZ1341" s="767"/>
      <c r="DA1341" s="767"/>
      <c r="DB1341" s="767"/>
      <c r="DC1341" s="767"/>
      <c r="DD1341" s="767"/>
      <c r="DE1341" s="767"/>
      <c r="DF1341" s="767"/>
      <c r="DG1341" s="767"/>
      <c r="DH1341" s="767"/>
      <c r="DI1341" s="767"/>
      <c r="DJ1341" s="767"/>
      <c r="DK1341" s="767"/>
      <c r="DL1341" s="767"/>
      <c r="DM1341" s="767"/>
      <c r="DN1341" s="767"/>
      <c r="DO1341" s="767"/>
      <c r="DP1341" s="767"/>
      <c r="DQ1341" s="767"/>
      <c r="DR1341" s="767"/>
      <c r="DS1341" s="767"/>
      <c r="DT1341" s="767"/>
      <c r="DU1341" s="767"/>
      <c r="DV1341" s="767"/>
      <c r="DW1341" s="767"/>
      <c r="DX1341" s="767"/>
      <c r="DY1341" s="767"/>
      <c r="DZ1341" s="767"/>
      <c r="EA1341" s="767"/>
      <c r="EB1341" s="767"/>
      <c r="EC1341" s="767"/>
      <c r="ED1341" s="767"/>
      <c r="EE1341" s="767"/>
      <c r="EF1341" s="767"/>
      <c r="EG1341" s="767"/>
      <c r="EH1341" s="767"/>
      <c r="EI1341" s="767"/>
      <c r="EJ1341" s="767"/>
      <c r="EK1341" s="767"/>
      <c r="EL1341" s="767"/>
      <c r="EM1341" s="767"/>
      <c r="EN1341" s="767"/>
      <c r="EO1341" s="767"/>
      <c r="EP1341" s="767"/>
      <c r="EQ1341" s="767"/>
      <c r="ER1341" s="767"/>
      <c r="ES1341" s="767"/>
      <c r="ET1341" s="767"/>
      <c r="EU1341" s="767"/>
      <c r="EV1341" s="767"/>
      <c r="EW1341" s="767"/>
      <c r="EX1341" s="767"/>
      <c r="EY1341" s="767"/>
      <c r="EZ1341" s="767"/>
      <c r="FA1341" s="767"/>
      <c r="FB1341" s="767"/>
      <c r="FC1341" s="767"/>
      <c r="FD1341" s="767"/>
      <c r="FE1341" s="767"/>
      <c r="FF1341" s="767"/>
      <c r="FG1341" s="767"/>
      <c r="FH1341" s="767"/>
      <c r="FI1341" s="767"/>
      <c r="FJ1341" s="767"/>
      <c r="FK1341" s="767"/>
      <c r="FL1341" s="767"/>
      <c r="FM1341" s="767"/>
      <c r="FN1341" s="767"/>
      <c r="FO1341" s="767"/>
      <c r="FP1341" s="767"/>
      <c r="FQ1341" s="767"/>
      <c r="FR1341" s="767"/>
      <c r="FS1341" s="767"/>
      <c r="FT1341" s="767"/>
      <c r="FU1341" s="767"/>
      <c r="FV1341" s="767"/>
      <c r="FW1341" s="767"/>
      <c r="FX1341" s="767"/>
      <c r="FY1341" s="767"/>
      <c r="FZ1341" s="767"/>
      <c r="GA1341" s="767"/>
      <c r="GB1341" s="767"/>
      <c r="GC1341" s="767"/>
      <c r="GD1341" s="767"/>
      <c r="GE1341" s="767"/>
      <c r="GF1341" s="767"/>
      <c r="GG1341" s="767"/>
      <c r="GH1341" s="767"/>
      <c r="GI1341" s="767"/>
      <c r="GJ1341" s="767"/>
      <c r="GK1341" s="767"/>
      <c r="GL1341" s="767"/>
      <c r="GM1341" s="767"/>
      <c r="GN1341" s="767"/>
      <c r="GO1341" s="767"/>
      <c r="GP1341" s="767"/>
      <c r="GQ1341" s="767"/>
      <c r="GR1341" s="767"/>
      <c r="GS1341" s="767"/>
      <c r="GT1341" s="767"/>
      <c r="GU1341" s="767"/>
      <c r="GV1341" s="767"/>
      <c r="GW1341" s="767"/>
      <c r="GX1341" s="767"/>
      <c r="GY1341" s="767"/>
      <c r="GZ1341" s="767"/>
      <c r="HA1341" s="767"/>
      <c r="HB1341" s="767"/>
      <c r="HC1341" s="767"/>
    </row>
    <row r="1342" spans="1:211" s="864" customFormat="1" ht="13.9" hidden="1" customHeight="1">
      <c r="A1342" s="307"/>
      <c r="B1342" s="351"/>
      <c r="C1342" s="971" t="str">
        <f>IF('1C TSspéc23'!L$17&lt;&gt;0,'1C TSspéc23'!$B$12,"")</f>
        <v/>
      </c>
      <c r="D1342" s="972"/>
      <c r="E1342" s="973"/>
      <c r="F1342" s="93">
        <f>IF(AND($C1342='1C TSspéc23'!$B$12,'1C TSspéc23'!$B$16="spécifiques",'1C TSspéc23'!$L$17&lt;&gt;""),'1C TSspéc23'!$L$21,"")</f>
        <v>0</v>
      </c>
      <c r="G1342" s="863"/>
      <c r="H1342" s="745">
        <v>0.21</v>
      </c>
      <c r="I1342" s="747">
        <v>1</v>
      </c>
      <c r="J1342" s="312"/>
      <c r="K1342" s="680">
        <f t="shared" si="342"/>
        <v>0</v>
      </c>
      <c r="L1342" s="556">
        <f>IF(OR('1C TSspéc23'!$B$12="",'1C TSspéc23'!L$30=0),0,IF(AND('1C TSspéc23'!$B$12&lt;&gt;"",$K$2="Pôle",'1C TSspéc23'!$C$12="OUI"),(('1C TSspéc23'!L$22+'1C TSspéc23'!L$23+'1C TSspéc23'!L$24+'1C TSspéc23'!L$25+'1C TSspéc23'!L$29)/'1C TSspéc23'!L$17),IF(AND('1C TSspéc23'!$B$12&lt;&gt;"",$K$2="Pôle",'1C TSspéc23'!$C$12="NON"),(('1C TSspéc23'!L$22+'1C TSspéc23'!L$23+'1C TSspéc23'!L$24+'1C TSspéc23'!L$25+'1C TSspéc23'!L$29)/'1C TSspéc23'!L$30),IF(AND('1C TSspéc23'!$B$12&lt;&gt;"",$K$2&lt;&gt;"Pôle",'1C TSspéc23'!$C$12="OUI"),(('1C TSspéc23'!L$22+'1C TSspéc23'!L$23+'1C TSspéc23'!L$24+'1C TSspéc23'!L$25+'1C TSspéc23'!L$26+'1C TSspéc23'!L$27+'1C TSspéc23'!L$28+'1C TSspéc23'!L$29)/'1C TSspéc23'!L$17),IF(AND('1C TSspéc23'!$B$12&lt;&gt;"",$K$2&lt;&gt;"Pôle",'1C TSspéc23'!$C$12="NON"),(('1C TSspéc23'!L$22+'1C TSspéc23'!L$23+'1C TSspéc23'!L$24+'1C TSspéc23'!L$25+'1C TSspéc23'!L$26+'1C TSspéc23'!L$27+'1C TSspéc23'!L$28+'1C TSspéc23'!L$29)/'1C TSspéc23'!L$30))))))</f>
        <v>0</v>
      </c>
      <c r="M1342" s="556">
        <f>IF(OR('1C TSspéc23'!$B$12="",'1C TSspéc23'!L$30=0),0,IF(AND('1C TSspéc23'!$B$12&lt;&gt;"",$K$2="Pôle",'1C TSspéc23'!$C$12="OUI"),(('1C TSspéc23'!L$26+'1C TSspéc23'!L$27+'1C TSspéc23'!L$28)/'1C TSspéc23'!L$17),IF(AND('1C TSspéc23'!$B$12&lt;&gt;"",$K$2="Pôle",'1C TSspéc23'!$C$12="NON"),(('1C TSspéc23'!L$26+'1C TSspéc23'!L$27+'1C TSspéc23'!L$28)/'1C TSspéc23'!L$30),IF(AND('1C TSspéc23'!$B$12&lt;&gt;"",$K$2&lt;&gt;"Pôle"),0))))</f>
        <v>0</v>
      </c>
      <c r="N1342" s="557">
        <f>IF(AND('1C TSspéc23'!$B$12&lt;&gt;0,'1C TSspéc23'!$L$30&lt;&gt;0),L1342+M1342,0)</f>
        <v>0</v>
      </c>
      <c r="O1342" s="542" t="str">
        <f>IF(AND('1C TSspéc23'!$L$17&lt;&gt;0,'1C TSspéc23'!$C$12="OUI"),'1C TSspéc23'!$L$35/'1C TSspéc23'!$L$17,"")</f>
        <v/>
      </c>
      <c r="P1342" s="543" t="str">
        <f>IF(AND('1C TSspéc23'!$L$17&lt;&gt;0,'1C TSspéc23'!$C$12="OUI"),'1C TSspéc23'!$L$36/'1C TSspéc23'!$L$17,"")</f>
        <v/>
      </c>
      <c r="Q1342" s="543" t="str">
        <f>IF(AND('1C TSspéc23'!$L$17&lt;&gt;0,'1C TSspéc23'!$C$12="OUI"),'1C TSspéc23'!$L$37/'1C TSspéc23'!$L$17,"")</f>
        <v/>
      </c>
      <c r="R1342" s="543" t="str">
        <f>IF(AND('1C TSspéc23'!$L$17&lt;&gt;0,'1C TSspéc23'!$C$12="OUI"),'1C TSspéc23'!$L$38/'1C TSspéc23'!$L$17,"")</f>
        <v/>
      </c>
      <c r="S1342" s="543" t="str">
        <f>IF(AND('1C TSspéc23'!$L$17&lt;&gt;0,'1C TSspéc23'!$C$12="OUI"),'1C TSspéc23'!$L$39/'1C TSspéc23'!$L$17,"")</f>
        <v/>
      </c>
      <c r="T1342" s="543" t="str">
        <f>IF(AND('1C TSspéc23'!$L$17&lt;&gt;0,'1C TSspéc23'!$C$12="OUI"),'1C TSspéc23'!$L$40/'1C TSspéc23'!$L$17,"")</f>
        <v/>
      </c>
      <c r="U1342" s="543" t="str">
        <f>IF(AND('1C TSspéc23'!$L$17&lt;&gt;0,'1C TSspéc23'!$C$12="OUI"),'1C TSspéc23'!$L$41/'1C TSspéc23'!$L$17,"")</f>
        <v/>
      </c>
      <c r="V1342" s="543" t="str">
        <f>IF(AND('1C TSspéc23'!$L$17&lt;&gt;0,'1C TSspéc23'!$C$12="OUI"),'1C TSspéc23'!$L$42/'1C TSspéc23'!$L$17,"")</f>
        <v/>
      </c>
      <c r="W1342" s="543" t="str">
        <f>IF(AND('1C TSspéc23'!$L$17&lt;&gt;0,'1C TSspéc23'!$C$12="OUI"),'1C TSspéc23'!$L$43/'1C TSspéc23'!$L$17,"")</f>
        <v/>
      </c>
      <c r="X1342" s="543" t="str">
        <f>IF(AND('1C TSspéc23'!$L$17&lt;&gt;0,'1C TSspéc23'!$C$12="OUI"),'1C TSspéc23'!$L$44/'1C TSspéc23'!$L$17,"")</f>
        <v/>
      </c>
      <c r="Y1342" s="543" t="str">
        <f>IF(AND('1C TSspéc23'!$L$17&lt;&gt;0,'1C TSspéc23'!$C$12="OUI"),'1C TSspéc23'!$L$45/'1C TSspéc23'!$L$17,"")</f>
        <v/>
      </c>
      <c r="Z1342" s="543" t="str">
        <f>IF(AND('1C TSspéc23'!$L$17&lt;&gt;0,'1C TSspéc23'!$C$12="OUI"),'1C TSspéc23'!$L$46/'1C TSspéc23'!$L$17,"")</f>
        <v/>
      </c>
      <c r="AA1342" s="543" t="str">
        <f>IF(AND('1C TSspéc23'!$L$17&lt;&gt;0,'1C TSspéc23'!$C$12="OUI"),'1C TSspéc23'!$L$47/'1C TSspéc23'!$L$17,"")</f>
        <v/>
      </c>
      <c r="AB1342" s="543" t="str">
        <f>IF(AND('1C TSspéc23'!$L$17&lt;&gt;0,'1C TSspéc23'!$C$12="OUI"),'1C TSspéc23'!$L$48/'1C TSspéc23'!$L$17,"")</f>
        <v/>
      </c>
      <c r="AC1342" s="543" t="str">
        <f>IF(AND('1C TSspéc23'!$L$17&lt;&gt;0,'1C TSspéc23'!$C$12="OUI"),'1C TSspéc23'!$L$49/'1C TSspéc23'!$L$17,"")</f>
        <v/>
      </c>
      <c r="AD1342" s="543" t="str">
        <f>IF(AND('1C TSspéc23'!$L$17&lt;&gt;0,'1C TSspéc23'!$C$12="OUI"),'1C TSspéc23'!$L$50/'1C TSspéc23'!$L$17,"")</f>
        <v/>
      </c>
      <c r="AE1342" s="543" t="str">
        <f>IF(AND('1C TSspéc23'!$L$17&lt;&gt;0,'1C TSspéc23'!$C$12="OUI"),'1C TSspéc23'!$L$51/'1C TSspéc23'!$L$17,"")</f>
        <v/>
      </c>
      <c r="AF1342" s="543" t="str">
        <f>IF(AND('1C TSspéc23'!$L$17&lt;&gt;0,'1C TSspéc23'!$C$12="OUI"),'1C TSspéc23'!$L$52/'1C TSspéc23'!$L$17,"")</f>
        <v/>
      </c>
      <c r="AG1342" s="543" t="str">
        <f>IF(AND('1C TSspéc23'!$L$17&lt;&gt;0,'1C TSspéc23'!$C$12="OUI"),'1C TSspéc23'!$L$53/'1C TSspéc23'!$L$17,"")</f>
        <v/>
      </c>
      <c r="AH1342" s="543" t="str">
        <f>IF(AND('1C TSspéc23'!$L$17&lt;&gt;0,'1C TSspéc23'!$C$12="OUI"),'1C TSspéc23'!$L$54/'1C TSspéc23'!$L$17,"")</f>
        <v/>
      </c>
      <c r="AI1342" s="543" t="str">
        <f>IF(AND('1C TSspéc23'!$L$17&lt;&gt;0,'1C TSspéc23'!$C$12="OUI"),'1C TSspéc23'!$L$55/'1C TSspéc23'!$L$17,"")</f>
        <v/>
      </c>
      <c r="AJ1342" s="543" t="str">
        <f>IF(AND('1C TSspéc23'!$L$17&lt;&gt;0,'1C TSspéc23'!$C$12="OUI"),'1C TSspéc23'!$L$56/'1C TSspéc23'!$L$17,"")</f>
        <v/>
      </c>
      <c r="AK1342" s="543" t="str">
        <f>IF(AND('1C TSspéc23'!$L$17&lt;&gt;0,'1C TSspéc23'!$C$12="OUI"),'1C TSspéc23'!$L$57/'1C TSspéc23'!$L$17,"")</f>
        <v/>
      </c>
      <c r="AL1342" s="72">
        <f>IF(AND('1C TSspéc23'!$L$17&lt;&gt;0,'1C TSspéc23'!$C$12="OUI"),N1342+AK1342,N1342)</f>
        <v>0</v>
      </c>
      <c r="AM1342" s="417">
        <f t="shared" si="343"/>
        <v>0</v>
      </c>
      <c r="AN1342" s="417">
        <f t="shared" si="344"/>
        <v>0</v>
      </c>
      <c r="AO1342" s="418" t="str">
        <f>IF(AND('1C TSspéc23'!$L$17&lt;&gt;0,'1C TSspéc23'!$L$30&lt;&gt;0),AM1342+AN1342,"")</f>
        <v/>
      </c>
      <c r="AP1342" s="573" t="str">
        <f>IF(AND('1C TSspéc23'!$L$17&lt;&gt;0,'1C TSspéc23'!$L$30&lt;&gt;0),AM1342-AR1342,"")</f>
        <v/>
      </c>
      <c r="AQ1342" s="583">
        <f t="shared" si="345"/>
        <v>0</v>
      </c>
      <c r="AR1342" s="596"/>
      <c r="AS1342" s="102"/>
      <c r="AT1342" s="27" t="str">
        <f>IF(('1C TSspéc23'!L$17*FICHE!$C$14&lt;J1342),"Forfait limité à "&amp;FICHE!$C$14&amp;"€/jour","")</f>
        <v/>
      </c>
      <c r="AU1342" s="592"/>
      <c r="AV1342" s="824"/>
      <c r="AW1342" s="824"/>
      <c r="AX1342" s="824"/>
      <c r="AY1342" s="824"/>
      <c r="AZ1342" s="824"/>
      <c r="BA1342" s="767"/>
      <c r="BB1342" s="767"/>
      <c r="BC1342" s="767"/>
      <c r="BD1342" s="767"/>
      <c r="BE1342" s="767"/>
      <c r="BF1342" s="767"/>
      <c r="BG1342" s="767"/>
      <c r="BH1342" s="767"/>
      <c r="BI1342" s="767"/>
      <c r="BJ1342" s="767"/>
      <c r="BK1342" s="767"/>
      <c r="BL1342" s="767"/>
      <c r="BM1342" s="767"/>
      <c r="BN1342" s="767"/>
      <c r="BO1342" s="767"/>
      <c r="BP1342" s="767"/>
      <c r="BQ1342" s="767"/>
      <c r="BR1342" s="767"/>
      <c r="BS1342" s="767"/>
      <c r="BT1342" s="767"/>
      <c r="BU1342" s="767"/>
      <c r="BV1342" s="767"/>
      <c r="BW1342" s="767"/>
      <c r="BX1342" s="767"/>
      <c r="BY1342" s="767"/>
      <c r="BZ1342" s="767"/>
      <c r="CA1342" s="767"/>
      <c r="CB1342" s="767"/>
      <c r="CC1342" s="767"/>
      <c r="CD1342" s="767"/>
      <c r="CE1342" s="767"/>
      <c r="CF1342" s="767"/>
      <c r="CG1342" s="767"/>
      <c r="CH1342" s="767"/>
      <c r="CI1342" s="767"/>
      <c r="CJ1342" s="767"/>
      <c r="CK1342" s="767"/>
      <c r="CL1342" s="767"/>
      <c r="CM1342" s="767"/>
      <c r="CN1342" s="767"/>
      <c r="CO1342" s="767"/>
      <c r="CP1342" s="767"/>
      <c r="CQ1342" s="767"/>
      <c r="CR1342" s="767"/>
      <c r="CS1342" s="767"/>
      <c r="CT1342" s="767"/>
      <c r="CU1342" s="767"/>
      <c r="CV1342" s="767"/>
      <c r="CW1342" s="767"/>
      <c r="CX1342" s="767"/>
      <c r="CY1342" s="767"/>
      <c r="CZ1342" s="767"/>
      <c r="DA1342" s="767"/>
      <c r="DB1342" s="767"/>
      <c r="DC1342" s="767"/>
      <c r="DD1342" s="767"/>
      <c r="DE1342" s="767"/>
      <c r="DF1342" s="767"/>
      <c r="DG1342" s="767"/>
      <c r="DH1342" s="767"/>
      <c r="DI1342" s="767"/>
      <c r="DJ1342" s="767"/>
      <c r="DK1342" s="767"/>
      <c r="DL1342" s="767"/>
      <c r="DM1342" s="767"/>
      <c r="DN1342" s="767"/>
      <c r="DO1342" s="767"/>
      <c r="DP1342" s="767"/>
      <c r="DQ1342" s="767"/>
      <c r="DR1342" s="767"/>
      <c r="DS1342" s="767"/>
      <c r="DT1342" s="767"/>
      <c r="DU1342" s="767"/>
      <c r="DV1342" s="767"/>
      <c r="DW1342" s="767"/>
      <c r="DX1342" s="767"/>
      <c r="DY1342" s="767"/>
      <c r="DZ1342" s="767"/>
      <c r="EA1342" s="767"/>
      <c r="EB1342" s="767"/>
      <c r="EC1342" s="767"/>
      <c r="ED1342" s="767"/>
      <c r="EE1342" s="767"/>
      <c r="EF1342" s="767"/>
      <c r="EG1342" s="767"/>
      <c r="EH1342" s="767"/>
      <c r="EI1342" s="767"/>
      <c r="EJ1342" s="767"/>
      <c r="EK1342" s="767"/>
      <c r="EL1342" s="767"/>
      <c r="EM1342" s="767"/>
      <c r="EN1342" s="767"/>
      <c r="EO1342" s="767"/>
      <c r="EP1342" s="767"/>
      <c r="EQ1342" s="767"/>
      <c r="ER1342" s="767"/>
      <c r="ES1342" s="767"/>
      <c r="ET1342" s="767"/>
      <c r="EU1342" s="767"/>
      <c r="EV1342" s="767"/>
      <c r="EW1342" s="767"/>
      <c r="EX1342" s="767"/>
      <c r="EY1342" s="767"/>
      <c r="EZ1342" s="767"/>
      <c r="FA1342" s="767"/>
      <c r="FB1342" s="767"/>
      <c r="FC1342" s="767"/>
      <c r="FD1342" s="767"/>
      <c r="FE1342" s="767"/>
      <c r="FF1342" s="767"/>
      <c r="FG1342" s="767"/>
      <c r="FH1342" s="767"/>
      <c r="FI1342" s="767"/>
      <c r="FJ1342" s="767"/>
      <c r="FK1342" s="767"/>
      <c r="FL1342" s="767"/>
      <c r="FM1342" s="767"/>
      <c r="FN1342" s="767"/>
      <c r="FO1342" s="767"/>
      <c r="FP1342" s="767"/>
      <c r="FQ1342" s="767"/>
      <c r="FR1342" s="767"/>
      <c r="FS1342" s="767"/>
      <c r="FT1342" s="767"/>
      <c r="FU1342" s="767"/>
      <c r="FV1342" s="767"/>
      <c r="FW1342" s="767"/>
      <c r="FX1342" s="767"/>
      <c r="FY1342" s="767"/>
      <c r="FZ1342" s="767"/>
      <c r="GA1342" s="767"/>
      <c r="GB1342" s="767"/>
      <c r="GC1342" s="767"/>
      <c r="GD1342" s="767"/>
      <c r="GE1342" s="767"/>
      <c r="GF1342" s="767"/>
      <c r="GG1342" s="767"/>
      <c r="GH1342" s="767"/>
      <c r="GI1342" s="767"/>
      <c r="GJ1342" s="767"/>
      <c r="GK1342" s="767"/>
      <c r="GL1342" s="767"/>
      <c r="GM1342" s="767"/>
      <c r="GN1342" s="767"/>
      <c r="GO1342" s="767"/>
      <c r="GP1342" s="767"/>
      <c r="GQ1342" s="767"/>
      <c r="GR1342" s="767"/>
      <c r="GS1342" s="767"/>
      <c r="GT1342" s="767"/>
      <c r="GU1342" s="767"/>
      <c r="GV1342" s="767"/>
      <c r="GW1342" s="767"/>
      <c r="GX1342" s="767"/>
      <c r="GY1342" s="767"/>
      <c r="GZ1342" s="767"/>
      <c r="HA1342" s="767"/>
      <c r="HB1342" s="767"/>
      <c r="HC1342" s="767"/>
    </row>
    <row r="1343" spans="1:211" s="864" customFormat="1" ht="13.9" hidden="1" customHeight="1">
      <c r="A1343" s="307"/>
      <c r="B1343" s="351"/>
      <c r="C1343" s="971" t="str">
        <f>IF('1C TSspéc23'!M$17&lt;&gt;0,'1C TSspéc23'!$B$12,"")</f>
        <v/>
      </c>
      <c r="D1343" s="972"/>
      <c r="E1343" s="973"/>
      <c r="F1343" s="93">
        <f>IF(AND($C1343='1C TSspéc23'!$B$12,'1C TSspéc23'!$B$16="spécifiques",'1C TSspéc23'!$M$17&lt;&gt;""),'1C TSspéc23'!$M$21,"")</f>
        <v>0</v>
      </c>
      <c r="G1343" s="863"/>
      <c r="H1343" s="745">
        <v>0.21</v>
      </c>
      <c r="I1343" s="747">
        <v>1</v>
      </c>
      <c r="J1343" s="312"/>
      <c r="K1343" s="680">
        <f t="shared" si="342"/>
        <v>0</v>
      </c>
      <c r="L1343" s="556">
        <f>IF(OR('1C TSspéc23'!$B$12="",'1C TSspéc23'!M$30=0),0,IF(AND('1C TSspéc23'!$B$12&lt;&gt;"",$K$2="Pôle",'1C TSspéc23'!$C$12="OUI"),(('1C TSspéc23'!M$22+'1C TSspéc23'!M$23+'1C TSspéc23'!M$24+'1C TSspéc23'!M$25+'1C TSspéc23'!M$29)/'1C TSspéc23'!M$17),IF(AND('1C TSspéc23'!$B$12&lt;&gt;"",$K$2="Pôle",'1C TSspéc23'!$C$12="NON"),(('1C TSspéc23'!M$22+'1C TSspéc23'!M$23+'1C TSspéc23'!M$24+'1C TSspéc23'!M$25+'1C TSspéc23'!M$29)/'1C TSspéc23'!M$30),IF(AND('1C TSspéc23'!$B$12&lt;&gt;"",$K$2&lt;&gt;"Pôle",'1C TSspéc23'!$C$12="OUI"),(('1C TSspéc23'!M$22+'1C TSspéc23'!M$23+'1C TSspéc23'!M$24+'1C TSspéc23'!M$25+'1C TSspéc23'!M$26+'1C TSspéc23'!M$27+'1C TSspéc23'!M$28+'1C TSspéc23'!M$29)/'1C TSspéc23'!M$17),IF(AND('1C TSspéc23'!$B$12&lt;&gt;"",$K$2&lt;&gt;"Pôle",'1C TSspéc23'!$C$12="NON"),(('1C TSspéc23'!M$22+'1C TSspéc23'!M$23+'1C TSspéc23'!M$24+'1C TSspéc23'!M$25+'1C TSspéc23'!M$26+'1C TSspéc23'!M$27+'1C TSspéc23'!M$28+'1C TSspéc23'!M$29)/'1C TSspéc23'!M$30))))))</f>
        <v>0</v>
      </c>
      <c r="M1343" s="556">
        <f>IF(OR('1C TSspéc23'!$B$12="",'1C TSspéc23'!M$30=0),0,IF(AND('1C TSspéc23'!$B$12&lt;&gt;"",$K$2="Pôle",'1C TSspéc23'!$C$12="OUI"),(('1C TSspéc23'!M$26+'1C TSspéc23'!M$27+'1C TSspéc23'!M$28)/'1C TSspéc23'!M$17),IF(AND('1C TSspéc23'!$B$12&lt;&gt;"",$K$2="Pôle",'1C TSspéc23'!$C$12="NON"),(('1C TSspéc23'!M$26+'1C TSspéc23'!M$27+'1C TSspéc23'!M$28)/'1C TSspéc23'!M$30),IF(AND('1C TSspéc23'!$B$12&lt;&gt;"",$K$2&lt;&gt;"Pôle"),0))))</f>
        <v>0</v>
      </c>
      <c r="N1343" s="557">
        <f>IF(AND('1C TSspéc23'!$B$12&lt;&gt;0,'1C TSspéc23'!$M$30&lt;&gt;0),L1343+M1343,0)</f>
        <v>0</v>
      </c>
      <c r="O1343" s="542" t="str">
        <f>IF(AND('1C TSspéc23'!$M$17&lt;&gt;0,'1C TSspéc23'!$C$12="OUI"),'1C TSspéc23'!$M$35/'1C TSspéc23'!$M$17,"")</f>
        <v/>
      </c>
      <c r="P1343" s="543" t="str">
        <f>IF(AND('1C TSspéc23'!$M$17&lt;&gt;0,'1C TSspéc23'!$C$12="OUI"),'1C TSspéc23'!$M$36/'1C TSspéc23'!$M$17,"")</f>
        <v/>
      </c>
      <c r="Q1343" s="543" t="str">
        <f>IF(AND('1C TSspéc23'!$M$17&lt;&gt;0,'1C TSspéc23'!$C$12="OUI"),'1C TSspéc23'!$M$37/'1C TSspéc23'!$M$17,"")</f>
        <v/>
      </c>
      <c r="R1343" s="543" t="str">
        <f>IF(AND('1C TSspéc23'!$M$17&lt;&gt;0,'1C TSspéc23'!$C$12="OUI"),'1C TSspéc23'!$M$38/'1C TSspéc23'!$M$17,"")</f>
        <v/>
      </c>
      <c r="S1343" s="543" t="str">
        <f>IF(AND('1C TSspéc23'!$M$17&lt;&gt;0,'1C TSspéc23'!$C$12="OUI"),'1C TSspéc23'!$M$39/'1C TSspéc23'!$M$17,"")</f>
        <v/>
      </c>
      <c r="T1343" s="543" t="str">
        <f>IF(AND('1C TSspéc23'!$M$17&lt;&gt;0,'1C TSspéc23'!$C$12="OUI"),'1C TSspéc23'!$M$40/'1C TSspéc23'!$M$17,"")</f>
        <v/>
      </c>
      <c r="U1343" s="543" t="str">
        <f>IF(AND('1C TSspéc23'!$M$17&lt;&gt;0,'1C TSspéc23'!$C$12="OUI"),'1C TSspéc23'!$M$41/'1C TSspéc23'!$M$17,"")</f>
        <v/>
      </c>
      <c r="V1343" s="543" t="str">
        <f>IF(AND('1C TSspéc23'!$M$17&lt;&gt;0,'1C TSspéc23'!$C$12="OUI"),'1C TSspéc23'!$M$42/'1C TSspéc23'!$M$17,"")</f>
        <v/>
      </c>
      <c r="W1343" s="543" t="str">
        <f>IF(AND('1C TSspéc23'!$M$17&lt;&gt;0,'1C TSspéc23'!$C$12="OUI"),'1C TSspéc23'!$M$43/'1C TSspéc23'!$M$17,"")</f>
        <v/>
      </c>
      <c r="X1343" s="543" t="str">
        <f>IF(AND('1C TSspéc23'!$M$17&lt;&gt;0,'1C TSspéc23'!$C$12="OUI"),'1C TSspéc23'!$M$44/'1C TSspéc23'!$M$17,"")</f>
        <v/>
      </c>
      <c r="Y1343" s="543" t="str">
        <f>IF(AND('1C TSspéc23'!$M$17&lt;&gt;0,'1C TSspéc23'!$C$12="OUI"),'1C TSspéc23'!$M$45/'1C TSspéc23'!$M$17,"")</f>
        <v/>
      </c>
      <c r="Z1343" s="543" t="str">
        <f>IF(AND('1C TSspéc23'!$M$17&lt;&gt;0,'1C TSspéc23'!$C$12="OUI"),'1C TSspéc23'!$M$46/'1C TSspéc23'!$M$17,"")</f>
        <v/>
      </c>
      <c r="AA1343" s="543" t="str">
        <f>IF(AND('1C TSspéc23'!$M$17&lt;&gt;0,'1C TSspéc23'!$C$12="OUI"),'1C TSspéc23'!$M$47/'1C TSspéc23'!$M$17,"")</f>
        <v/>
      </c>
      <c r="AB1343" s="543" t="str">
        <f>IF(AND('1C TSspéc23'!$M$17&lt;&gt;0,'1C TSspéc23'!$C$12="OUI"),'1C TSspéc23'!$M$48/'1C TSspéc23'!$M$17,"")</f>
        <v/>
      </c>
      <c r="AC1343" s="543" t="str">
        <f>IF(AND('1C TSspéc23'!$M$17&lt;&gt;0,'1C TSspéc23'!$C$12="OUI"),'1C TSspéc23'!$M$49/'1C TSspéc23'!$M$17,"")</f>
        <v/>
      </c>
      <c r="AD1343" s="543" t="str">
        <f>IF(AND('1C TSspéc23'!$M$17&lt;&gt;0,'1C TSspéc23'!$C$12="OUI"),'1C TSspéc23'!$M$50/'1C TSspéc23'!$M$17,"")</f>
        <v/>
      </c>
      <c r="AE1343" s="543" t="str">
        <f>IF(AND('1C TSspéc23'!$M$17&lt;&gt;0,'1C TSspéc23'!$C$12="OUI"),'1C TSspéc23'!$M$51/'1C TSspéc23'!$M$17,"")</f>
        <v/>
      </c>
      <c r="AF1343" s="543" t="str">
        <f>IF(AND('1C TSspéc23'!$M$17&lt;&gt;0,'1C TSspéc23'!$C$12="OUI"),'1C TSspéc23'!$M$52/'1C TSspéc23'!$M$17,"")</f>
        <v/>
      </c>
      <c r="AG1343" s="543" t="str">
        <f>IF(AND('1C TSspéc23'!$M$17&lt;&gt;0,'1C TSspéc23'!$C$12="OUI"),'1C TSspéc23'!$M$53/'1C TSspéc23'!$M$17,"")</f>
        <v/>
      </c>
      <c r="AH1343" s="543" t="str">
        <f>IF(AND('1C TSspéc23'!$M$17&lt;&gt;0,'1C TSspéc23'!$C$12="OUI"),'1C TSspéc23'!$M$54/'1C TSspéc23'!$M$17,"")</f>
        <v/>
      </c>
      <c r="AI1343" s="543" t="str">
        <f>IF(AND('1C TSspéc23'!$M$17&lt;&gt;0,'1C TSspéc23'!$C$12="OUI"),'1C TSspéc23'!$M$55/'1C TSspéc23'!$M$17,"")</f>
        <v/>
      </c>
      <c r="AJ1343" s="543" t="str">
        <f>IF(AND('1C TSspéc23'!$M$17&lt;&gt;0,'1C TSspéc23'!$C$12="OUI"),'1C TSspéc23'!$M$56/'1C TSspéc23'!$M$17,"")</f>
        <v/>
      </c>
      <c r="AK1343" s="543" t="str">
        <f>IF(AND('1C TSspéc23'!$M$17&lt;&gt;0,'1C TSspéc23'!$C$12="OUI"),'1C TSspéc23'!$M$57/'1C TSspéc23'!$M$17,"")</f>
        <v/>
      </c>
      <c r="AL1343" s="72">
        <f>IF(AND('1C TSspéc23'!$M$17&lt;&gt;0,'1C TSspéc23'!$C$12="OUI"),N1343+AK1343,N1343)</f>
        <v>0</v>
      </c>
      <c r="AM1343" s="417">
        <f t="shared" si="343"/>
        <v>0</v>
      </c>
      <c r="AN1343" s="417">
        <f t="shared" si="344"/>
        <v>0</v>
      </c>
      <c r="AO1343" s="418" t="str">
        <f>IF(AND('1C TSspéc23'!$M$17&lt;&gt;0,'1C TSspéc23'!$M$30&lt;&gt;0),AM1343+AN1343,"")</f>
        <v/>
      </c>
      <c r="AP1343" s="573" t="str">
        <f>IF(AND('1C TSspéc23'!$M$17&lt;&gt;0,'1C TSspéc23'!$M$30&lt;&gt;0),AM1343-AR1343,"")</f>
        <v/>
      </c>
      <c r="AQ1343" s="583">
        <f t="shared" si="345"/>
        <v>0</v>
      </c>
      <c r="AR1343" s="596"/>
      <c r="AS1343" s="102"/>
      <c r="AT1343" s="27" t="str">
        <f>IF(('1C TSspéc23'!M$17*FICHE!$C$14&lt;J1343),"Forfait limité à "&amp;FICHE!$C$14&amp;"€/jour","")</f>
        <v/>
      </c>
      <c r="AU1343" s="592"/>
      <c r="AV1343" s="824"/>
      <c r="AW1343" s="824"/>
      <c r="AX1343" s="824"/>
      <c r="AY1343" s="824"/>
      <c r="AZ1343" s="824"/>
      <c r="BA1343" s="767"/>
      <c r="BB1343" s="767"/>
      <c r="BC1343" s="767"/>
      <c r="BD1343" s="767"/>
      <c r="BE1343" s="767"/>
      <c r="BF1343" s="767"/>
      <c r="BG1343" s="767"/>
      <c r="BH1343" s="767"/>
      <c r="BI1343" s="767"/>
      <c r="BJ1343" s="767"/>
      <c r="BK1343" s="767"/>
      <c r="BL1343" s="767"/>
      <c r="BM1343" s="767"/>
      <c r="BN1343" s="767"/>
      <c r="BO1343" s="767"/>
      <c r="BP1343" s="767"/>
      <c r="BQ1343" s="767"/>
      <c r="BR1343" s="767"/>
      <c r="BS1343" s="767"/>
      <c r="BT1343" s="767"/>
      <c r="BU1343" s="767"/>
      <c r="BV1343" s="767"/>
      <c r="BW1343" s="767"/>
      <c r="BX1343" s="767"/>
      <c r="BY1343" s="767"/>
      <c r="BZ1343" s="767"/>
      <c r="CA1343" s="767"/>
      <c r="CB1343" s="767"/>
      <c r="CC1343" s="767"/>
      <c r="CD1343" s="767"/>
      <c r="CE1343" s="767"/>
      <c r="CF1343" s="767"/>
      <c r="CG1343" s="767"/>
      <c r="CH1343" s="767"/>
      <c r="CI1343" s="767"/>
      <c r="CJ1343" s="767"/>
      <c r="CK1343" s="767"/>
      <c r="CL1343" s="767"/>
      <c r="CM1343" s="767"/>
      <c r="CN1343" s="767"/>
      <c r="CO1343" s="767"/>
      <c r="CP1343" s="767"/>
      <c r="CQ1343" s="767"/>
      <c r="CR1343" s="767"/>
      <c r="CS1343" s="767"/>
      <c r="CT1343" s="767"/>
      <c r="CU1343" s="767"/>
      <c r="CV1343" s="767"/>
      <c r="CW1343" s="767"/>
      <c r="CX1343" s="767"/>
      <c r="CY1343" s="767"/>
      <c r="CZ1343" s="767"/>
      <c r="DA1343" s="767"/>
      <c r="DB1343" s="767"/>
      <c r="DC1343" s="767"/>
      <c r="DD1343" s="767"/>
      <c r="DE1343" s="767"/>
      <c r="DF1343" s="767"/>
      <c r="DG1343" s="767"/>
      <c r="DH1343" s="767"/>
      <c r="DI1343" s="767"/>
      <c r="DJ1343" s="767"/>
      <c r="DK1343" s="767"/>
      <c r="DL1343" s="767"/>
      <c r="DM1343" s="767"/>
      <c r="DN1343" s="767"/>
      <c r="DO1343" s="767"/>
      <c r="DP1343" s="767"/>
      <c r="DQ1343" s="767"/>
      <c r="DR1343" s="767"/>
      <c r="DS1343" s="767"/>
      <c r="DT1343" s="767"/>
      <c r="DU1343" s="767"/>
      <c r="DV1343" s="767"/>
      <c r="DW1343" s="767"/>
      <c r="DX1343" s="767"/>
      <c r="DY1343" s="767"/>
      <c r="DZ1343" s="767"/>
      <c r="EA1343" s="767"/>
      <c r="EB1343" s="767"/>
      <c r="EC1343" s="767"/>
      <c r="ED1343" s="767"/>
      <c r="EE1343" s="767"/>
      <c r="EF1343" s="767"/>
      <c r="EG1343" s="767"/>
      <c r="EH1343" s="767"/>
      <c r="EI1343" s="767"/>
      <c r="EJ1343" s="767"/>
      <c r="EK1343" s="767"/>
      <c r="EL1343" s="767"/>
      <c r="EM1343" s="767"/>
      <c r="EN1343" s="767"/>
      <c r="EO1343" s="767"/>
      <c r="EP1343" s="767"/>
      <c r="EQ1343" s="767"/>
      <c r="ER1343" s="767"/>
      <c r="ES1343" s="767"/>
      <c r="ET1343" s="767"/>
      <c r="EU1343" s="767"/>
      <c r="EV1343" s="767"/>
      <c r="EW1343" s="767"/>
      <c r="EX1343" s="767"/>
      <c r="EY1343" s="767"/>
      <c r="EZ1343" s="767"/>
      <c r="FA1343" s="767"/>
      <c r="FB1343" s="767"/>
      <c r="FC1343" s="767"/>
      <c r="FD1343" s="767"/>
      <c r="FE1343" s="767"/>
      <c r="FF1343" s="767"/>
      <c r="FG1343" s="767"/>
      <c r="FH1343" s="767"/>
      <c r="FI1343" s="767"/>
      <c r="FJ1343" s="767"/>
      <c r="FK1343" s="767"/>
      <c r="FL1343" s="767"/>
      <c r="FM1343" s="767"/>
      <c r="FN1343" s="767"/>
      <c r="FO1343" s="767"/>
      <c r="FP1343" s="767"/>
      <c r="FQ1343" s="767"/>
      <c r="FR1343" s="767"/>
      <c r="FS1343" s="767"/>
      <c r="FT1343" s="767"/>
      <c r="FU1343" s="767"/>
      <c r="FV1343" s="767"/>
      <c r="FW1343" s="767"/>
      <c r="FX1343" s="767"/>
      <c r="FY1343" s="767"/>
      <c r="FZ1343" s="767"/>
      <c r="GA1343" s="767"/>
      <c r="GB1343" s="767"/>
      <c r="GC1343" s="767"/>
      <c r="GD1343" s="767"/>
      <c r="GE1343" s="767"/>
      <c r="GF1343" s="767"/>
      <c r="GG1343" s="767"/>
      <c r="GH1343" s="767"/>
      <c r="GI1343" s="767"/>
      <c r="GJ1343" s="767"/>
      <c r="GK1343" s="767"/>
      <c r="GL1343" s="767"/>
      <c r="GM1343" s="767"/>
      <c r="GN1343" s="767"/>
      <c r="GO1343" s="767"/>
      <c r="GP1343" s="767"/>
      <c r="GQ1343" s="767"/>
      <c r="GR1343" s="767"/>
      <c r="GS1343" s="767"/>
      <c r="GT1343" s="767"/>
      <c r="GU1343" s="767"/>
      <c r="GV1343" s="767"/>
      <c r="GW1343" s="767"/>
      <c r="GX1343" s="767"/>
      <c r="GY1343" s="767"/>
      <c r="GZ1343" s="767"/>
      <c r="HA1343" s="767"/>
      <c r="HB1343" s="767"/>
      <c r="HC1343" s="767"/>
    </row>
    <row r="1344" spans="1:211" s="864" customFormat="1" ht="13.9" hidden="1" customHeight="1">
      <c r="A1344" s="307"/>
      <c r="B1344" s="351"/>
      <c r="C1344" s="971" t="str">
        <f>IF('1C TSspéc23'!N$17&lt;&gt;0,'1C TSspéc23'!$B$12,"")</f>
        <v/>
      </c>
      <c r="D1344" s="972"/>
      <c r="E1344" s="973"/>
      <c r="F1344" s="93">
        <f>IF(AND($C1344='1C TSspéc23'!$B$12,'1C TSspéc23'!$B$16="spécifiques",'1C TSspéc23'!$N$17&lt;&gt;""),'1C TSspéc23'!$N$21,"")</f>
        <v>0</v>
      </c>
      <c r="G1344" s="842"/>
      <c r="H1344" s="745">
        <v>0.21</v>
      </c>
      <c r="I1344" s="747">
        <v>1</v>
      </c>
      <c r="J1344" s="312"/>
      <c r="K1344" s="680">
        <f t="shared" si="342"/>
        <v>0</v>
      </c>
      <c r="L1344" s="556">
        <f>IF(OR('1C TSspéc23'!$B$12="",'1C TSspéc23'!N$30=0),0,IF(AND('1C TSspéc23'!$B$12&lt;&gt;"",$K$2="Pôle",'1C TSspéc23'!$C$12="OUI"),(('1C TSspéc23'!N$22+'1C TSspéc23'!N$23+'1C TSspéc23'!N$24+'1C TSspéc23'!N$25+'1C TSspéc23'!N$29)/'1C TSspéc23'!N$17),IF(AND('1C TSspéc23'!$B$12&lt;&gt;"",$K$2="Pôle",'1C TSspéc23'!$C$12="NON"),(('1C TSspéc23'!N$22+'1C TSspéc23'!N$23+'1C TSspéc23'!N$24+'1C TSspéc23'!N$25+'1C TSspéc23'!N$29)/'1C TSspéc23'!N$30),IF(AND('1C TSspéc23'!$B$12&lt;&gt;"",$K$2&lt;&gt;"Pôle",'1C TSspéc23'!$C$12="OUI"),(('1C TSspéc23'!N$22+'1C TSspéc23'!N$23+'1C TSspéc23'!N$24+'1C TSspéc23'!N$25+'1C TSspéc23'!N$26+'1C TSspéc23'!N$27+'1C TSspéc23'!N$28+'1C TSspéc23'!N$29)/'1C TSspéc23'!N$17),IF(AND('1C TSspéc23'!$B$12&lt;&gt;"",$K$2&lt;&gt;"Pôle",'1C TSspéc23'!$C$12="NON"),(('1C TSspéc23'!N$22+'1C TSspéc23'!N$23+'1C TSspéc23'!N$24+'1C TSspéc23'!N$25+'1C TSspéc23'!N$26+'1C TSspéc23'!N$27+'1C TSspéc23'!N$28+'1C TSspéc23'!N$29)/'1C TSspéc23'!N$30))))))</f>
        <v>0</v>
      </c>
      <c r="M1344" s="556">
        <f>IF(OR('1C TSspéc23'!$B$12="",'1C TSspéc23'!N$30=0),0,IF(AND('1C TSspéc23'!$B$12&lt;&gt;"",$K$2="Pôle",'1C TSspéc23'!$C$12="OUI"),(('1C TSspéc23'!N$26+'1C TSspéc23'!N$27+'1C TSspéc23'!N$28)/'1C TSspéc23'!N$17),IF(AND('1C TSspéc23'!$B$12&lt;&gt;"",$K$2="Pôle",'1C TSspéc23'!$C$12="NON"),(('1C TSspéc23'!N$26+'1C TSspéc23'!N$27+'1C TSspéc23'!N$28)/'1C TSspéc23'!N$30),IF(AND('1C TSspéc23'!$B$12&lt;&gt;"",$K$2&lt;&gt;"Pôle"),0))))</f>
        <v>0</v>
      </c>
      <c r="N1344" s="557">
        <f>IF(AND('1C TSspéc23'!$B$12&lt;&gt;0,'1C TSspéc23'!$N$30&lt;&gt;0),L1344+M1344,0)</f>
        <v>0</v>
      </c>
      <c r="O1344" s="893" t="str">
        <f>IF(AND('1C TSspéc23'!$N$17&lt;&gt;0,'1C TSspéc23'!$C$12="OUI"),'1C TSspéc23'!$N$35/'1C TSspéc23'!$N$17,"")</f>
        <v/>
      </c>
      <c r="P1344" s="543" t="str">
        <f>IF(AND('1C TSspéc23'!$N$17&lt;&gt;0,'1C TSspéc23'!$C$12="OUI"),'1C TSspéc23'!$N$36/'1C TSspéc23'!$N$17,"")</f>
        <v/>
      </c>
      <c r="Q1344" s="543" t="str">
        <f>IF(AND('1C TSspéc23'!$N$17&lt;&gt;0,'1C TSspéc23'!$C$12="OUI"),'1C TSspéc23'!$N$37/'1C TSspéc23'!$N$17,"")</f>
        <v/>
      </c>
      <c r="R1344" s="543" t="str">
        <f>IF(AND('1C TSspéc23'!$N$17&lt;&gt;0,'1C TSspéc23'!$C$12="OUI"),'1C TSspéc23'!$N$38/'1C TSspéc23'!$N$17,"")</f>
        <v/>
      </c>
      <c r="S1344" s="543" t="str">
        <f>IF(AND('1C TSspéc23'!$N$17&lt;&gt;0,'1C TSspéc23'!$C$12="OUI"),'1C TSspéc23'!$N$39/'1C TSspéc23'!$N$17,"")</f>
        <v/>
      </c>
      <c r="T1344" s="543" t="str">
        <f>IF(AND('1C TSspéc23'!$N$17&lt;&gt;0,'1C TSspéc23'!$C$12="OUI"),'1C TSspéc23'!$N$40/'1C TSspéc23'!$N$17,"")</f>
        <v/>
      </c>
      <c r="U1344" s="543" t="str">
        <f>IF(AND('1C TSspéc23'!$N$17&lt;&gt;0,'1C TSspéc23'!$C$12="OUI"),'1C TSspéc23'!$N$41/'1C TSspéc23'!$N$17,"")</f>
        <v/>
      </c>
      <c r="V1344" s="543" t="str">
        <f>IF(AND('1C TSspéc23'!$N$17&lt;&gt;0,'1C TSspéc23'!$C$12="OUI"),'1C TSspéc23'!$N$42/'1C TSspéc23'!$N$17,"")</f>
        <v/>
      </c>
      <c r="W1344" s="543" t="str">
        <f>IF(AND('1C TSspéc23'!$N$17&lt;&gt;0,'1C TSspéc23'!$C$12="OUI"),'1C TSspéc23'!$N$43/'1C TSspéc23'!$N$17,"")</f>
        <v/>
      </c>
      <c r="X1344" s="543" t="str">
        <f>IF(AND('1C TSspéc23'!$N$17&lt;&gt;0,'1C TSspéc23'!$C$12="OUI"),'1C TSspéc23'!$N$44/'1C TSspéc23'!$N$17,"")</f>
        <v/>
      </c>
      <c r="Y1344" s="543" t="str">
        <f>IF(AND('1C TSspéc23'!$N$17&lt;&gt;0,'1C TSspéc23'!$C$12="OUI"),'1C TSspéc23'!$N$45/'1C TSspéc23'!$N$17,"")</f>
        <v/>
      </c>
      <c r="Z1344" s="543" t="str">
        <f>IF(AND('1C TSspéc23'!$N$17&lt;&gt;0,'1C TSspéc23'!$C$12="OUI"),'1C TSspéc23'!$N$46/'1C TSspéc23'!$N$17,"")</f>
        <v/>
      </c>
      <c r="AA1344" s="543" t="str">
        <f>IF(AND('1C TSspéc23'!$N$17&lt;&gt;0,'1C TSspéc23'!$C$12="OUI"),'1C TSspéc23'!$N$47/'1C TSspéc23'!$N$17,"")</f>
        <v/>
      </c>
      <c r="AB1344" s="543" t="str">
        <f>IF(AND('1C TSspéc23'!$N$17&lt;&gt;0,'1C TSspéc23'!$C$12="OUI"),'1C TSspéc23'!$N$48/'1C TSspéc23'!$N$17,"")</f>
        <v/>
      </c>
      <c r="AC1344" s="543" t="str">
        <f>IF(AND('1C TSspéc23'!$N$17&lt;&gt;0,'1C TSspéc23'!$C$12="OUI"),'1C TSspéc23'!$N$49/'1C TSspéc23'!$N$17,"")</f>
        <v/>
      </c>
      <c r="AD1344" s="543" t="str">
        <f>IF(AND('1C TSspéc23'!$N$17&lt;&gt;0,'1C TSspéc23'!$C$12="OUI"),'1C TSspéc23'!$N$50/'1C TSspéc23'!$N$17,"")</f>
        <v/>
      </c>
      <c r="AE1344" s="543" t="str">
        <f>IF(AND('1C TSspéc23'!$N$17&lt;&gt;0,'1C TSspéc23'!$C$12="OUI"),'1C TSspéc23'!$N$51/'1C TSspéc23'!$N$17,"")</f>
        <v/>
      </c>
      <c r="AF1344" s="543" t="str">
        <f>IF(AND('1C TSspéc23'!$N$17&lt;&gt;0,'1C TSspéc23'!$C$12="OUI"),'1C TSspéc23'!$N$52/'1C TSspéc23'!$N$17,"")</f>
        <v/>
      </c>
      <c r="AG1344" s="543" t="str">
        <f>IF(AND('1C TSspéc23'!$N$17&lt;&gt;0,'1C TSspéc23'!$C$12="OUI"),'1C TSspéc23'!$N$53/'1C TSspéc23'!$N$17,"")</f>
        <v/>
      </c>
      <c r="AH1344" s="543" t="str">
        <f>IF(AND('1C TSspéc23'!$N$17&lt;&gt;0,'1C TSspéc23'!$C$12="OUI"),'1C TSspéc23'!$N$54/'1C TSspéc23'!$N$17,"")</f>
        <v/>
      </c>
      <c r="AI1344" s="543" t="str">
        <f>IF(AND('1C TSspéc23'!$N$17&lt;&gt;0,'1C TSspéc23'!$C$12="OUI"),'1C TSspéc23'!$N$55/'1C TSspéc23'!$N$17,"")</f>
        <v/>
      </c>
      <c r="AJ1344" s="543" t="str">
        <f>IF(AND('1C TSspéc23'!$N$17&lt;&gt;0,'1C TSspéc23'!$C$12="OUI"),'1C TSspéc23'!$N$56/'1C TSspéc23'!$N$17,"")</f>
        <v/>
      </c>
      <c r="AK1344" s="543" t="str">
        <f>IF(AND('1C TSspéc23'!$N$17&lt;&gt;0,'1C TSspéc23'!$C$12="OUI"),'1C TSspéc23'!$N$57/'1C TSspéc23'!$N$17,"")</f>
        <v/>
      </c>
      <c r="AL1344" s="72">
        <f>IF(AND('1C TSspéc23'!$N$17&lt;&gt;0,'1C TSspéc23'!$C$12="OUI"),N1344+AK1344,N1344)</f>
        <v>0</v>
      </c>
      <c r="AM1344" s="417">
        <f t="shared" si="343"/>
        <v>0</v>
      </c>
      <c r="AN1344" s="417">
        <f t="shared" si="344"/>
        <v>0</v>
      </c>
      <c r="AO1344" s="418" t="str">
        <f>IF(AND('1C TSspéc23'!$N$17&lt;&gt;0,'1C TSspéc23'!$N$30&lt;&gt;0),AM1344+AN1344,"")</f>
        <v/>
      </c>
      <c r="AP1344" s="573" t="str">
        <f>IF(AND('1C TSspéc23'!$N$17&lt;&gt;0,'1C TSspéc23'!$N$30&lt;&gt;0),AM1344-AR1344,"")</f>
        <v/>
      </c>
      <c r="AQ1344" s="583">
        <f t="shared" si="345"/>
        <v>0</v>
      </c>
      <c r="AR1344" s="596"/>
      <c r="AS1344" s="102"/>
      <c r="AT1344" s="27" t="str">
        <f>IF(('1C TSspéc23'!N$17*FICHE!$C$14&lt;J1344),"Forfait limité à "&amp;FICHE!$C$14&amp;"€/jour","")</f>
        <v/>
      </c>
      <c r="AU1344" s="592"/>
      <c r="AV1344" s="824"/>
      <c r="AW1344" s="824"/>
      <c r="AX1344" s="824"/>
      <c r="AY1344" s="824"/>
      <c r="AZ1344" s="824"/>
      <c r="BA1344" s="767"/>
      <c r="BB1344" s="767"/>
      <c r="BC1344" s="767"/>
      <c r="BD1344" s="767"/>
      <c r="BE1344" s="767"/>
      <c r="BF1344" s="767"/>
      <c r="BG1344" s="767"/>
      <c r="BH1344" s="767"/>
      <c r="BI1344" s="767"/>
      <c r="BJ1344" s="767"/>
      <c r="BK1344" s="767"/>
      <c r="BL1344" s="767"/>
      <c r="BM1344" s="767"/>
      <c r="BN1344" s="767"/>
      <c r="BO1344" s="767"/>
      <c r="BP1344" s="767"/>
      <c r="BQ1344" s="767"/>
      <c r="BR1344" s="767"/>
      <c r="BS1344" s="767"/>
      <c r="BT1344" s="767"/>
      <c r="BU1344" s="767"/>
      <c r="BV1344" s="767"/>
      <c r="BW1344" s="767"/>
      <c r="BX1344" s="767"/>
      <c r="BY1344" s="767"/>
      <c r="BZ1344" s="767"/>
      <c r="CA1344" s="767"/>
      <c r="CB1344" s="767"/>
      <c r="CC1344" s="767"/>
      <c r="CD1344" s="767"/>
      <c r="CE1344" s="767"/>
      <c r="CF1344" s="767"/>
      <c r="CG1344" s="767"/>
      <c r="CH1344" s="767"/>
      <c r="CI1344" s="767"/>
      <c r="CJ1344" s="767"/>
      <c r="CK1344" s="767"/>
      <c r="CL1344" s="767"/>
      <c r="CM1344" s="767"/>
      <c r="CN1344" s="767"/>
      <c r="CO1344" s="767"/>
      <c r="CP1344" s="767"/>
      <c r="CQ1344" s="767"/>
      <c r="CR1344" s="767"/>
      <c r="CS1344" s="767"/>
      <c r="CT1344" s="767"/>
      <c r="CU1344" s="767"/>
      <c r="CV1344" s="767"/>
      <c r="CW1344" s="767"/>
      <c r="CX1344" s="767"/>
      <c r="CY1344" s="767"/>
      <c r="CZ1344" s="767"/>
      <c r="DA1344" s="767"/>
      <c r="DB1344" s="767"/>
      <c r="DC1344" s="767"/>
      <c r="DD1344" s="767"/>
      <c r="DE1344" s="767"/>
      <c r="DF1344" s="767"/>
      <c r="DG1344" s="767"/>
      <c r="DH1344" s="767"/>
      <c r="DI1344" s="767"/>
      <c r="DJ1344" s="767"/>
      <c r="DK1344" s="767"/>
      <c r="DL1344" s="767"/>
      <c r="DM1344" s="767"/>
      <c r="DN1344" s="767"/>
      <c r="DO1344" s="767"/>
      <c r="DP1344" s="767"/>
      <c r="DQ1344" s="767"/>
      <c r="DR1344" s="767"/>
      <c r="DS1344" s="767"/>
      <c r="DT1344" s="767"/>
      <c r="DU1344" s="767"/>
      <c r="DV1344" s="767"/>
      <c r="DW1344" s="767"/>
      <c r="DX1344" s="767"/>
      <c r="DY1344" s="767"/>
      <c r="DZ1344" s="767"/>
      <c r="EA1344" s="767"/>
      <c r="EB1344" s="767"/>
      <c r="EC1344" s="767"/>
      <c r="ED1344" s="767"/>
      <c r="EE1344" s="767"/>
      <c r="EF1344" s="767"/>
      <c r="EG1344" s="767"/>
      <c r="EH1344" s="767"/>
      <c r="EI1344" s="767"/>
      <c r="EJ1344" s="767"/>
      <c r="EK1344" s="767"/>
      <c r="EL1344" s="767"/>
      <c r="EM1344" s="767"/>
      <c r="EN1344" s="767"/>
      <c r="EO1344" s="767"/>
      <c r="EP1344" s="767"/>
      <c r="EQ1344" s="767"/>
      <c r="ER1344" s="767"/>
      <c r="ES1344" s="767"/>
      <c r="ET1344" s="767"/>
      <c r="EU1344" s="767"/>
      <c r="EV1344" s="767"/>
      <c r="EW1344" s="767"/>
      <c r="EX1344" s="767"/>
      <c r="EY1344" s="767"/>
      <c r="EZ1344" s="767"/>
      <c r="FA1344" s="767"/>
      <c r="FB1344" s="767"/>
      <c r="FC1344" s="767"/>
      <c r="FD1344" s="767"/>
      <c r="FE1344" s="767"/>
      <c r="FF1344" s="767"/>
      <c r="FG1344" s="767"/>
      <c r="FH1344" s="767"/>
      <c r="FI1344" s="767"/>
      <c r="FJ1344" s="767"/>
      <c r="FK1344" s="767"/>
      <c r="FL1344" s="767"/>
      <c r="FM1344" s="767"/>
      <c r="FN1344" s="767"/>
      <c r="FO1344" s="767"/>
      <c r="FP1344" s="767"/>
      <c r="FQ1344" s="767"/>
      <c r="FR1344" s="767"/>
      <c r="FS1344" s="767"/>
      <c r="FT1344" s="767"/>
      <c r="FU1344" s="767"/>
      <c r="FV1344" s="767"/>
      <c r="FW1344" s="767"/>
      <c r="FX1344" s="767"/>
      <c r="FY1344" s="767"/>
      <c r="FZ1344" s="767"/>
      <c r="GA1344" s="767"/>
      <c r="GB1344" s="767"/>
      <c r="GC1344" s="767"/>
      <c r="GD1344" s="767"/>
      <c r="GE1344" s="767"/>
      <c r="GF1344" s="767"/>
      <c r="GG1344" s="767"/>
      <c r="GH1344" s="767"/>
      <c r="GI1344" s="767"/>
      <c r="GJ1344" s="767"/>
      <c r="GK1344" s="767"/>
      <c r="GL1344" s="767"/>
      <c r="GM1344" s="767"/>
      <c r="GN1344" s="767"/>
      <c r="GO1344" s="767"/>
      <c r="GP1344" s="767"/>
      <c r="GQ1344" s="767"/>
      <c r="GR1344" s="767"/>
      <c r="GS1344" s="767"/>
      <c r="GT1344" s="767"/>
      <c r="GU1344" s="767"/>
      <c r="GV1344" s="767"/>
      <c r="GW1344" s="767"/>
      <c r="GX1344" s="767"/>
      <c r="GY1344" s="767"/>
      <c r="GZ1344" s="767"/>
      <c r="HA1344" s="767"/>
      <c r="HB1344" s="767"/>
      <c r="HC1344" s="767"/>
    </row>
    <row r="1345" spans="1:211" s="864" customFormat="1" ht="13.9" hidden="1" customHeight="1">
      <c r="A1345" s="307"/>
      <c r="B1345" s="351"/>
      <c r="C1345" s="971" t="str">
        <f>IF('1C TSspéc23'!O$17&lt;&gt;0,'1C TSspéc23'!$B$12,"")</f>
        <v/>
      </c>
      <c r="D1345" s="972"/>
      <c r="E1345" s="973"/>
      <c r="F1345" s="93">
        <f>IF(AND($C1345='1C TSspéc23'!$B$12,'1C TSspéc23'!$B$16="spécifiques",'1C TSspéc23'!$O$17&lt;&gt;""),'1C TSspéc23'!$O$21,"")</f>
        <v>0</v>
      </c>
      <c r="G1345" s="842"/>
      <c r="H1345" s="745">
        <v>0.21</v>
      </c>
      <c r="I1345" s="747">
        <v>1</v>
      </c>
      <c r="J1345" s="312"/>
      <c r="K1345" s="680">
        <f t="shared" si="342"/>
        <v>0</v>
      </c>
      <c r="L1345" s="556">
        <f>IF(OR('1C TSspéc23'!$B$12="",'1C TSspéc23'!O$30=0),0,IF(AND('1C TSspéc23'!$B$12&lt;&gt;"",$K$2="Pôle",'1C TSspéc23'!$C$12="OUI"),(('1C TSspéc23'!O$22+'1C TSspéc23'!O$23+'1C TSspéc23'!O$24+'1C TSspéc23'!O$25+'1C TSspéc23'!O$29)/'1C TSspéc23'!O$17),IF(AND('1C TSspéc23'!$B$12&lt;&gt;"",$K$2="Pôle",'1C TSspéc23'!$C$12="NON"),(('1C TSspéc23'!O$22+'1C TSspéc23'!O$23+'1C TSspéc23'!O$24+'1C TSspéc23'!O$25+'1C TSspéc23'!O$29)/'1C TSspéc23'!O$30),IF(AND('1C TSspéc23'!$B$12&lt;&gt;"",$K$2&lt;&gt;"Pôle",'1C TSspéc23'!$C$12="OUI"),(('1C TSspéc23'!O$22+'1C TSspéc23'!O$23+'1C TSspéc23'!O$24+'1C TSspéc23'!O$25+'1C TSspéc23'!O$26+'1C TSspéc23'!O$27+'1C TSspéc23'!O$28+'1C TSspéc23'!O$29)/'1C TSspéc23'!O$17),IF(AND('1C TSspéc23'!$B$12&lt;&gt;"",$K$2&lt;&gt;"Pôle",'1C TSspéc23'!$C$12="NON"),(('1C TSspéc23'!O$22+'1C TSspéc23'!O$23+'1C TSspéc23'!O$24+'1C TSspéc23'!O$25+'1C TSspéc23'!O$26+'1C TSspéc23'!O$27+'1C TSspéc23'!O$28+'1C TSspéc23'!O$29)/'1C TSspéc23'!O$30))))))</f>
        <v>0</v>
      </c>
      <c r="M1345" s="556">
        <f>IF(OR('1C TSspéc23'!$B$12="",'1C TSspéc23'!O$30=0),0,IF(AND('1C TSspéc23'!$B$12&lt;&gt;"",$K$2="Pôle",'1C TSspéc23'!$C$12="OUI"),(('1C TSspéc23'!O$26+'1C TSspéc23'!O$27+'1C TSspéc23'!O$28)/'1C TSspéc23'!O$17),IF(AND('1C TSspéc23'!$B$12&lt;&gt;"",$K$2="Pôle",'1C TSspéc23'!$C$12="NON"),(('1C TSspéc23'!O$26+'1C TSspéc23'!O$27+'1C TSspéc23'!O$28)/'1C TSspéc23'!O$30),IF(AND('1C TSspéc23'!$B$12&lt;&gt;"",$K$2&lt;&gt;"Pôle"),0))))</f>
        <v>0</v>
      </c>
      <c r="N1345" s="557">
        <f>IF(AND('1C TSspéc23'!$B$12&lt;&gt;0,'1C TSspéc23'!$O$30&lt;&gt;0),L1345+M1345,0)</f>
        <v>0</v>
      </c>
      <c r="O1345" s="893" t="str">
        <f>IF(AND('1C TSspéc23'!$O$17&lt;&gt;0,'1C TSspéc23'!$C$12="OUI"),'1C TSspéc23'!$O$35/'1C TSspéc23'!$O$17,"")</f>
        <v/>
      </c>
      <c r="P1345" s="543" t="str">
        <f>IF(AND('1C TSspéc23'!$O$17&lt;&gt;0,'1C TSspéc23'!$C$12="OUI"),'1C TSspéc23'!$O$36/'1C TSspéc23'!$O$17,"")</f>
        <v/>
      </c>
      <c r="Q1345" s="543" t="str">
        <f>IF(AND('1C TSspéc23'!$O$17&lt;&gt;0,'1C TSspéc23'!$C$12="OUI"),'1C TSspéc23'!$O$37/'1C TSspéc23'!$O$17,"")</f>
        <v/>
      </c>
      <c r="R1345" s="543" t="str">
        <f>IF(AND('1C TSspéc23'!$O$17&lt;&gt;0,'1C TSspéc23'!$C$12="OUI"),'1C TSspéc23'!$O$38/'1C TSspéc23'!$O$17,"")</f>
        <v/>
      </c>
      <c r="S1345" s="543" t="str">
        <f>IF(AND('1C TSspéc23'!$O$17&lt;&gt;0,'1C TSspéc23'!$C$12="OUI"),'1C TSspéc23'!$O$39/'1C TSspéc23'!$O$17,"")</f>
        <v/>
      </c>
      <c r="T1345" s="543" t="str">
        <f>IF(AND('1C TSspéc23'!$O$17&lt;&gt;0,'1C TSspéc23'!$C$12="OUI"),'1C TSspéc23'!$O$40/'1C TSspéc23'!$O$17,"")</f>
        <v/>
      </c>
      <c r="U1345" s="543" t="str">
        <f>IF(AND('1C TSspéc23'!$O$17&lt;&gt;0,'1C TSspéc23'!$C$12="OUI"),'1C TSspéc23'!$O$41/'1C TSspéc23'!$O$17,"")</f>
        <v/>
      </c>
      <c r="V1345" s="543" t="str">
        <f>IF(AND('1C TSspéc23'!$O$17&lt;&gt;0,'1C TSspéc23'!$C$12="OUI"),'1C TSspéc23'!$O$42/'1C TSspéc23'!$O$17,"")</f>
        <v/>
      </c>
      <c r="W1345" s="543" t="str">
        <f>IF(AND('1C TSspéc23'!$O$17&lt;&gt;0,'1C TSspéc23'!$C$12="OUI"),'1C TSspéc23'!$O$43/'1C TSspéc23'!$O$17,"")</f>
        <v/>
      </c>
      <c r="X1345" s="543" t="str">
        <f>IF(AND('1C TSspéc23'!$O$17&lt;&gt;0,'1C TSspéc23'!$C$12="OUI"),'1C TSspéc23'!$O$44/'1C TSspéc23'!$O$17,"")</f>
        <v/>
      </c>
      <c r="Y1345" s="543" t="str">
        <f>IF(AND('1C TSspéc23'!$O$17&lt;&gt;0,'1C TSspéc23'!$C$12="OUI"),'1C TSspéc23'!$O$45/'1C TSspéc23'!$O$17,"")</f>
        <v/>
      </c>
      <c r="Z1345" s="543" t="str">
        <f>IF(AND('1C TSspéc23'!$O$17&lt;&gt;0,'1C TSspéc23'!$C$12="OUI"),'1C TSspéc23'!$O$46/'1C TSspéc23'!$O$17,"")</f>
        <v/>
      </c>
      <c r="AA1345" s="543" t="str">
        <f>IF(AND('1C TSspéc23'!$O$17&lt;&gt;0,'1C TSspéc23'!$C$12="OUI"),'1C TSspéc23'!$O$47/'1C TSspéc23'!$O$17,"")</f>
        <v/>
      </c>
      <c r="AB1345" s="543" t="str">
        <f>IF(AND('1C TSspéc23'!$O$17&lt;&gt;0,'1C TSspéc23'!$C$12="OUI"),'1C TSspéc23'!$O$48/'1C TSspéc23'!$O$17,"")</f>
        <v/>
      </c>
      <c r="AC1345" s="543" t="str">
        <f>IF(AND('1C TSspéc23'!$O$17&lt;&gt;0,'1C TSspéc23'!$C$12="OUI"),'1C TSspéc23'!$O$49/'1C TSspéc23'!$O$17,"")</f>
        <v/>
      </c>
      <c r="AD1345" s="543" t="str">
        <f>IF(AND('1C TSspéc23'!$O$17&lt;&gt;0,'1C TSspéc23'!$C$12="OUI"),'1C TSspéc23'!$O$50/'1C TSspéc23'!$O$17,"")</f>
        <v/>
      </c>
      <c r="AE1345" s="543" t="str">
        <f>IF(AND('1C TSspéc23'!$O$17&lt;&gt;0,'1C TSspéc23'!$C$12="OUI"),'1C TSspéc23'!$O$51/'1C TSspéc23'!$O$17,"")</f>
        <v/>
      </c>
      <c r="AF1345" s="543" t="str">
        <f>IF(AND('1C TSspéc23'!$O$17&lt;&gt;0,'1C TSspéc23'!$C$12="OUI"),'1C TSspéc23'!$O$52/'1C TSspéc23'!$O$17,"")</f>
        <v/>
      </c>
      <c r="AG1345" s="543" t="str">
        <f>IF(AND('1C TSspéc23'!$O$17&lt;&gt;0,'1C TSspéc23'!$C$12="OUI"),'1C TSspéc23'!$O$53/'1C TSspéc23'!$O$17,"")</f>
        <v/>
      </c>
      <c r="AH1345" s="543" t="str">
        <f>IF(AND('1C TSspéc23'!$O$17&lt;&gt;0,'1C TSspéc23'!$C$12="OUI"),'1C TSspéc23'!$O$54/'1C TSspéc23'!$O$17,"")</f>
        <v/>
      </c>
      <c r="AI1345" s="543" t="str">
        <f>IF(AND('1C TSspéc23'!$O$17&lt;&gt;0,'1C TSspéc23'!$C$12="OUI"),'1C TSspéc23'!$O$55/'1C TSspéc23'!$O$17,"")</f>
        <v/>
      </c>
      <c r="AJ1345" s="543" t="str">
        <f>IF(AND('1C TSspéc23'!$O$17&lt;&gt;0,'1C TSspéc23'!$C$12="OUI"),'1C TSspéc23'!$O$56/'1C TSspéc23'!$O$17,"")</f>
        <v/>
      </c>
      <c r="AK1345" s="543" t="str">
        <f>IF(AND('1C TSspéc23'!$O$17&lt;&gt;0,'1C TSspéc23'!$C$12="OUI"),'1C TSspéc23'!$O$57/'1C TSspéc23'!$O$17,"")</f>
        <v/>
      </c>
      <c r="AL1345" s="72">
        <f>IF(AND('1C TSspéc23'!$O$17&lt;&gt;0,'1C TSspéc23'!$C$12="OUI"),N1345+AK1345,N1345)</f>
        <v>0</v>
      </c>
      <c r="AM1345" s="417">
        <f t="shared" si="343"/>
        <v>0</v>
      </c>
      <c r="AN1345" s="417">
        <f t="shared" si="344"/>
        <v>0</v>
      </c>
      <c r="AO1345" s="418" t="str">
        <f>IF(AND('1C TSspéc23'!$O$17&lt;&gt;0,'1C TSspéc23'!$O$30&lt;&gt;0),AM1345+AN1345,"")</f>
        <v/>
      </c>
      <c r="AP1345" s="573" t="str">
        <f>IF(AND('1C TSspéc23'!$O$17&lt;&gt;0,'1C TSspéc23'!$O$30&lt;&gt;0),AM1345-AR1345,"")</f>
        <v/>
      </c>
      <c r="AQ1345" s="583">
        <f t="shared" si="345"/>
        <v>0</v>
      </c>
      <c r="AR1345" s="596"/>
      <c r="AS1345" s="102"/>
      <c r="AT1345" s="27" t="str">
        <f>IF(('1C TSspéc23'!O$17*FICHE!$C$14&lt;J1345),"Forfait limité à "&amp;FICHE!$C$14&amp;"€/jour","")</f>
        <v/>
      </c>
      <c r="AU1345" s="592"/>
      <c r="AV1345" s="824"/>
      <c r="AW1345" s="824"/>
      <c r="AX1345" s="824"/>
      <c r="AY1345" s="824"/>
      <c r="AZ1345" s="824"/>
      <c r="BA1345" s="767"/>
      <c r="BB1345" s="767"/>
      <c r="BC1345" s="767"/>
      <c r="BD1345" s="767"/>
      <c r="BE1345" s="767"/>
      <c r="BF1345" s="767"/>
      <c r="BG1345" s="767"/>
      <c r="BH1345" s="767"/>
      <c r="BI1345" s="767"/>
      <c r="BJ1345" s="767"/>
      <c r="BK1345" s="767"/>
      <c r="BL1345" s="767"/>
      <c r="BM1345" s="767"/>
      <c r="BN1345" s="767"/>
      <c r="BO1345" s="767"/>
      <c r="BP1345" s="767"/>
      <c r="BQ1345" s="767"/>
      <c r="BR1345" s="767"/>
      <c r="BS1345" s="767"/>
      <c r="BT1345" s="767"/>
      <c r="BU1345" s="767"/>
      <c r="BV1345" s="767"/>
      <c r="BW1345" s="767"/>
      <c r="BX1345" s="767"/>
      <c r="BY1345" s="767"/>
      <c r="BZ1345" s="767"/>
      <c r="CA1345" s="767"/>
      <c r="CB1345" s="767"/>
      <c r="CC1345" s="767"/>
      <c r="CD1345" s="767"/>
      <c r="CE1345" s="767"/>
      <c r="CF1345" s="767"/>
      <c r="CG1345" s="767"/>
      <c r="CH1345" s="767"/>
      <c r="CI1345" s="767"/>
      <c r="CJ1345" s="767"/>
      <c r="CK1345" s="767"/>
      <c r="CL1345" s="767"/>
      <c r="CM1345" s="767"/>
      <c r="CN1345" s="767"/>
      <c r="CO1345" s="767"/>
      <c r="CP1345" s="767"/>
      <c r="CQ1345" s="767"/>
      <c r="CR1345" s="767"/>
      <c r="CS1345" s="767"/>
      <c r="CT1345" s="767"/>
      <c r="CU1345" s="767"/>
      <c r="CV1345" s="767"/>
      <c r="CW1345" s="767"/>
      <c r="CX1345" s="767"/>
      <c r="CY1345" s="767"/>
      <c r="CZ1345" s="767"/>
      <c r="DA1345" s="767"/>
      <c r="DB1345" s="767"/>
      <c r="DC1345" s="767"/>
      <c r="DD1345" s="767"/>
      <c r="DE1345" s="767"/>
      <c r="DF1345" s="767"/>
      <c r="DG1345" s="767"/>
      <c r="DH1345" s="767"/>
      <c r="DI1345" s="767"/>
      <c r="DJ1345" s="767"/>
      <c r="DK1345" s="767"/>
      <c r="DL1345" s="767"/>
      <c r="DM1345" s="767"/>
      <c r="DN1345" s="767"/>
      <c r="DO1345" s="767"/>
      <c r="DP1345" s="767"/>
      <c r="DQ1345" s="767"/>
      <c r="DR1345" s="767"/>
      <c r="DS1345" s="767"/>
      <c r="DT1345" s="767"/>
      <c r="DU1345" s="767"/>
      <c r="DV1345" s="767"/>
      <c r="DW1345" s="767"/>
      <c r="DX1345" s="767"/>
      <c r="DY1345" s="767"/>
      <c r="DZ1345" s="767"/>
      <c r="EA1345" s="767"/>
      <c r="EB1345" s="767"/>
      <c r="EC1345" s="767"/>
      <c r="ED1345" s="767"/>
      <c r="EE1345" s="767"/>
      <c r="EF1345" s="767"/>
      <c r="EG1345" s="767"/>
      <c r="EH1345" s="767"/>
      <c r="EI1345" s="767"/>
      <c r="EJ1345" s="767"/>
      <c r="EK1345" s="767"/>
      <c r="EL1345" s="767"/>
      <c r="EM1345" s="767"/>
      <c r="EN1345" s="767"/>
      <c r="EO1345" s="767"/>
      <c r="EP1345" s="767"/>
      <c r="EQ1345" s="767"/>
      <c r="ER1345" s="767"/>
      <c r="ES1345" s="767"/>
      <c r="ET1345" s="767"/>
      <c r="EU1345" s="767"/>
      <c r="EV1345" s="767"/>
      <c r="EW1345" s="767"/>
      <c r="EX1345" s="767"/>
      <c r="EY1345" s="767"/>
      <c r="EZ1345" s="767"/>
      <c r="FA1345" s="767"/>
      <c r="FB1345" s="767"/>
      <c r="FC1345" s="767"/>
      <c r="FD1345" s="767"/>
      <c r="FE1345" s="767"/>
      <c r="FF1345" s="767"/>
      <c r="FG1345" s="767"/>
      <c r="FH1345" s="767"/>
      <c r="FI1345" s="767"/>
      <c r="FJ1345" s="767"/>
      <c r="FK1345" s="767"/>
      <c r="FL1345" s="767"/>
      <c r="FM1345" s="767"/>
      <c r="FN1345" s="767"/>
      <c r="FO1345" s="767"/>
      <c r="FP1345" s="767"/>
      <c r="FQ1345" s="767"/>
      <c r="FR1345" s="767"/>
      <c r="FS1345" s="767"/>
      <c r="FT1345" s="767"/>
      <c r="FU1345" s="767"/>
      <c r="FV1345" s="767"/>
      <c r="FW1345" s="767"/>
      <c r="FX1345" s="767"/>
      <c r="FY1345" s="767"/>
      <c r="FZ1345" s="767"/>
      <c r="GA1345" s="767"/>
      <c r="GB1345" s="767"/>
      <c r="GC1345" s="767"/>
      <c r="GD1345" s="767"/>
      <c r="GE1345" s="767"/>
      <c r="GF1345" s="767"/>
      <c r="GG1345" s="767"/>
      <c r="GH1345" s="767"/>
      <c r="GI1345" s="767"/>
      <c r="GJ1345" s="767"/>
      <c r="GK1345" s="767"/>
      <c r="GL1345" s="767"/>
      <c r="GM1345" s="767"/>
      <c r="GN1345" s="767"/>
      <c r="GO1345" s="767"/>
      <c r="GP1345" s="767"/>
      <c r="GQ1345" s="767"/>
      <c r="GR1345" s="767"/>
      <c r="GS1345" s="767"/>
      <c r="GT1345" s="767"/>
      <c r="GU1345" s="767"/>
      <c r="GV1345" s="767"/>
      <c r="GW1345" s="767"/>
      <c r="GX1345" s="767"/>
      <c r="GY1345" s="767"/>
      <c r="GZ1345" s="767"/>
      <c r="HA1345" s="767"/>
      <c r="HB1345" s="767"/>
      <c r="HC1345" s="767"/>
    </row>
    <row r="1346" spans="1:211" s="864" customFormat="1" ht="13.9" hidden="1" customHeight="1">
      <c r="A1346" s="307"/>
      <c r="B1346" s="351"/>
      <c r="C1346" s="971" t="str">
        <f>IF('1C TSspéc23'!P$17&lt;&gt;0,'1C TSspéc23'!$B$12,"")</f>
        <v/>
      </c>
      <c r="D1346" s="972"/>
      <c r="E1346" s="973"/>
      <c r="F1346" s="93">
        <f>IF(AND($C1346='1C TSspéc23'!$B$12,'1C TSspéc23'!$B$16="spécifiques",'1C TSspéc23'!$P$17&lt;&gt;""),'1C TSspéc23'!$P$21,"")</f>
        <v>0</v>
      </c>
      <c r="G1346" s="842"/>
      <c r="H1346" s="745">
        <v>0.21</v>
      </c>
      <c r="I1346" s="747">
        <v>1</v>
      </c>
      <c r="J1346" s="312"/>
      <c r="K1346" s="680">
        <f t="shared" si="342"/>
        <v>0</v>
      </c>
      <c r="L1346" s="556">
        <f>IF(OR('1C TSspéc23'!$B$12="",'1C TSspéc23'!P$30=0),0,IF(AND('1C TSspéc23'!$B$12&lt;&gt;"",$K$2="Pôle",'1C TSspéc23'!$C$12="OUI"),(('1C TSspéc23'!P$22+'1C TSspéc23'!P$23+'1C TSspéc23'!P$24+'1C TSspéc23'!P$25+'1C TSspéc23'!P$29)/'1C TSspéc23'!P$17),IF(AND('1C TSspéc23'!$B$12&lt;&gt;"",$K$2="Pôle",'1C TSspéc23'!$C$12="NON"),(('1C TSspéc23'!P$22+'1C TSspéc23'!P$23+'1C TSspéc23'!P$24+'1C TSspéc23'!P$25+'1C TSspéc23'!P$29)/'1C TSspéc23'!P$30),IF(AND('1C TSspéc23'!$B$12&lt;&gt;"",$K$2&lt;&gt;"Pôle",'1C TSspéc23'!$C$12="OUI"),(('1C TSspéc23'!P$22+'1C TSspéc23'!P$23+'1C TSspéc23'!P$24+'1C TSspéc23'!P$25+'1C TSspéc23'!P$26+'1C TSspéc23'!P$27+'1C TSspéc23'!P$28+'1C TSspéc23'!P$29)/'1C TSspéc23'!P$17),IF(AND('1C TSspéc23'!$B$12&lt;&gt;"",$K$2&lt;&gt;"Pôle",'1C TSspéc23'!$C$12="NON"),(('1C TSspéc23'!P$22+'1C TSspéc23'!P$23+'1C TSspéc23'!P$24+'1C TSspéc23'!P$25+'1C TSspéc23'!P$26+'1C TSspéc23'!P$27+'1C TSspéc23'!P$28+'1C TSspéc23'!P$29)/'1C TSspéc23'!P$30))))))</f>
        <v>0</v>
      </c>
      <c r="M1346" s="556">
        <f>IF(OR('1C TSspéc23'!$B$12="",'1C TSspéc23'!P$30=0),0,IF(AND('1C TSspéc23'!$B$12&lt;&gt;"",$K$2="Pôle",'1C TSspéc23'!$C$12="OUI"),(('1C TSspéc23'!P$26+'1C TSspéc23'!P$27+'1C TSspéc23'!P$28)/'1C TSspéc23'!P$17),IF(AND('1C TSspéc23'!$B$12&lt;&gt;"",$K$2="Pôle",'1C TSspéc23'!$C$12="NON"),(('1C TSspéc23'!P$26+'1C TSspéc23'!P$27+'1C TSspéc23'!P$28)/'1C TSspéc23'!P$30),IF(AND('1C TSspéc23'!$B$12&lt;&gt;"",$K$2&lt;&gt;"Pôle"),0))))</f>
        <v>0</v>
      </c>
      <c r="N1346" s="557">
        <f>IF(AND('1C TSspéc23'!$B$12&lt;&gt;0,'1C TSspéc23'!$P$30&lt;&gt;0),L1346+M1346,0)</f>
        <v>0</v>
      </c>
      <c r="O1346" s="893" t="str">
        <f>IF(AND('1C TSspéc23'!$P$17&lt;&gt;0,'1C TSspéc23'!$C$12="OUI"),'1C TSspéc23'!$P$35/'1C TSspéc23'!$P$17,"")</f>
        <v/>
      </c>
      <c r="P1346" s="543" t="str">
        <f>IF(AND('1C TSspéc23'!$P$17&lt;&gt;0,'1C TSspéc23'!$C$12="OUI"),'1C TSspéc23'!$P$36/'1C TSspéc23'!$P$17,"")</f>
        <v/>
      </c>
      <c r="Q1346" s="543" t="str">
        <f>IF(AND('1C TSspéc23'!$P$17&lt;&gt;0,'1C TSspéc23'!$C$12="OUI"),'1C TSspéc23'!$P$37/'1C TSspéc23'!$P$17,"")</f>
        <v/>
      </c>
      <c r="R1346" s="543" t="str">
        <f>IF(AND('1C TSspéc23'!$P$17&lt;&gt;0,'1C TSspéc23'!$C$12="OUI"),'1C TSspéc23'!$P$38/'1C TSspéc23'!$P$17,"")</f>
        <v/>
      </c>
      <c r="S1346" s="543" t="str">
        <f>IF(AND('1C TSspéc23'!$P$17&lt;&gt;0,'1C TSspéc23'!$C$12="OUI"),'1C TSspéc23'!$P$39/'1C TSspéc23'!$P$17,"")</f>
        <v/>
      </c>
      <c r="T1346" s="543" t="str">
        <f>IF(AND('1C TSspéc23'!$P$17&lt;&gt;0,'1C TSspéc23'!$C$12="OUI"),'1C TSspéc23'!$P$40/'1C TSspéc23'!$P$17,"")</f>
        <v/>
      </c>
      <c r="U1346" s="543" t="str">
        <f>IF(AND('1C TSspéc23'!$P$17&lt;&gt;0,'1C TSspéc23'!$C$12="OUI"),'1C TSspéc23'!$P$41/'1C TSspéc23'!$P$17,"")</f>
        <v/>
      </c>
      <c r="V1346" s="543" t="str">
        <f>IF(AND('1C TSspéc23'!$P$17&lt;&gt;0,'1C TSspéc23'!$C$12="OUI"),'1C TSspéc23'!$P$42/'1C TSspéc23'!$P$17,"")</f>
        <v/>
      </c>
      <c r="W1346" s="543" t="str">
        <f>IF(AND('1C TSspéc23'!$P$17&lt;&gt;0,'1C TSspéc23'!$C$12="OUI"),'1C TSspéc23'!$P$43/'1C TSspéc23'!$P$17,"")</f>
        <v/>
      </c>
      <c r="X1346" s="543" t="str">
        <f>IF(AND('1C TSspéc23'!$P$17&lt;&gt;0,'1C TSspéc23'!$C$12="OUI"),'1C TSspéc23'!$P$44/'1C TSspéc23'!$P$17,"")</f>
        <v/>
      </c>
      <c r="Y1346" s="543" t="str">
        <f>IF(AND('1C TSspéc23'!$P$17&lt;&gt;0,'1C TSspéc23'!$C$12="OUI"),'1C TSspéc23'!$P$45/'1C TSspéc23'!$P$17,"")</f>
        <v/>
      </c>
      <c r="Z1346" s="543" t="str">
        <f>IF(AND('1C TSspéc23'!$P$17&lt;&gt;0,'1C TSspéc23'!$C$12="OUI"),'1C TSspéc23'!$P$46/'1C TSspéc23'!$P$17,"")</f>
        <v/>
      </c>
      <c r="AA1346" s="543" t="str">
        <f>IF(AND('1C TSspéc23'!$P$17&lt;&gt;0,'1C TSspéc23'!$C$12="OUI"),'1C TSspéc23'!$P$47/'1C TSspéc23'!$P$17,"")</f>
        <v/>
      </c>
      <c r="AB1346" s="543" t="str">
        <f>IF(AND('1C TSspéc23'!$P$17&lt;&gt;0,'1C TSspéc23'!$C$12="OUI"),'1C TSspéc23'!$P$48/'1C TSspéc23'!$P$17,"")</f>
        <v/>
      </c>
      <c r="AC1346" s="543" t="str">
        <f>IF(AND('1C TSspéc23'!$P$17&lt;&gt;0,'1C TSspéc23'!$C$12="OUI"),'1C TSspéc23'!$P$49/'1C TSspéc23'!$P$17,"")</f>
        <v/>
      </c>
      <c r="AD1346" s="543" t="str">
        <f>IF(AND('1C TSspéc23'!$P$17&lt;&gt;0,'1C TSspéc23'!$C$12="OUI"),'1C TSspéc23'!$P$50/'1C TSspéc23'!$P$17,"")</f>
        <v/>
      </c>
      <c r="AE1346" s="543" t="str">
        <f>IF(AND('1C TSspéc23'!$P$17&lt;&gt;0,'1C TSspéc23'!$C$12="OUI"),'1C TSspéc23'!$P$51/'1C TSspéc23'!$P$17,"")</f>
        <v/>
      </c>
      <c r="AF1346" s="543" t="str">
        <f>IF(AND('1C TSspéc23'!$P$17&lt;&gt;0,'1C TSspéc23'!$C$12="OUI"),'1C TSspéc23'!$P$52/'1C TSspéc23'!$P$17,"")</f>
        <v/>
      </c>
      <c r="AG1346" s="543" t="str">
        <f>IF(AND('1C TSspéc23'!$P$17&lt;&gt;0,'1C TSspéc23'!$C$12="OUI"),'1C TSspéc23'!$P$53/'1C TSspéc23'!$P$17,"")</f>
        <v/>
      </c>
      <c r="AH1346" s="543" t="str">
        <f>IF(AND('1C TSspéc23'!$P$17&lt;&gt;0,'1C TSspéc23'!$C$12="OUI"),'1C TSspéc23'!$P$54/'1C TSspéc23'!$P$17,"")</f>
        <v/>
      </c>
      <c r="AI1346" s="543" t="str">
        <f>IF(AND('1C TSspéc23'!$P$17&lt;&gt;0,'1C TSspéc23'!$C$12="OUI"),'1C TSspéc23'!$P$55/'1C TSspéc23'!$P$17,"")</f>
        <v/>
      </c>
      <c r="AJ1346" s="543" t="str">
        <f>IF(AND('1C TSspéc23'!$P$17&lt;&gt;0,'1C TSspéc23'!$C$12="OUI"),'1C TSspéc23'!$P$56/'1C TSspéc23'!$P$17,"")</f>
        <v/>
      </c>
      <c r="AK1346" s="543" t="str">
        <f>IF(AND('1C TSspéc23'!$P$17&lt;&gt;0,'1C TSspéc23'!$C$12="OUI"),'1C TSspéc23'!$P$57/'1C TSspéc23'!$P$17,"")</f>
        <v/>
      </c>
      <c r="AL1346" s="72">
        <f>IF(AND('1C TSspéc23'!$P$17&lt;&gt;0,'1C TSspéc23'!$C$12="OUI"),N1346+AK1346,N1346)</f>
        <v>0</v>
      </c>
      <c r="AM1346" s="417">
        <f t="shared" si="343"/>
        <v>0</v>
      </c>
      <c r="AN1346" s="417">
        <f t="shared" si="344"/>
        <v>0</v>
      </c>
      <c r="AO1346" s="418" t="str">
        <f>IF(AND('1C TSspéc23'!$P$17&lt;&gt;0,'1C TSspéc23'!$P$30&lt;&gt;0),AM1346+AN1346,"")</f>
        <v/>
      </c>
      <c r="AP1346" s="573" t="str">
        <f>IF(AND('1C TSspéc23'!$P$17&lt;&gt;0,'1C TSspéc23'!$P$30&lt;&gt;0),AM1346-AR1346,"")</f>
        <v/>
      </c>
      <c r="AQ1346" s="583">
        <f t="shared" si="345"/>
        <v>0</v>
      </c>
      <c r="AR1346" s="596"/>
      <c r="AS1346" s="102"/>
      <c r="AT1346" s="27" t="str">
        <f>IF(('1C TSspéc23'!P$17*FICHE!$C$14&lt;J1346),"Forfait limité à "&amp;FICHE!$C$14&amp;"€/jour","")</f>
        <v/>
      </c>
      <c r="AU1346" s="592"/>
      <c r="AV1346" s="824"/>
      <c r="AW1346" s="824"/>
      <c r="AX1346" s="824"/>
      <c r="AY1346" s="824"/>
      <c r="AZ1346" s="824"/>
      <c r="BA1346" s="767"/>
      <c r="BB1346" s="767"/>
      <c r="BC1346" s="767"/>
      <c r="BD1346" s="767"/>
      <c r="BE1346" s="767"/>
      <c r="BF1346" s="767"/>
      <c r="BG1346" s="767"/>
      <c r="BH1346" s="767"/>
      <c r="BI1346" s="767"/>
      <c r="BJ1346" s="767"/>
      <c r="BK1346" s="767"/>
      <c r="BL1346" s="767"/>
      <c r="BM1346" s="767"/>
      <c r="BN1346" s="767"/>
      <c r="BO1346" s="767"/>
      <c r="BP1346" s="767"/>
      <c r="BQ1346" s="767"/>
      <c r="BR1346" s="767"/>
      <c r="BS1346" s="767"/>
      <c r="BT1346" s="767"/>
      <c r="BU1346" s="767"/>
      <c r="BV1346" s="767"/>
      <c r="BW1346" s="767"/>
      <c r="BX1346" s="767"/>
      <c r="BY1346" s="767"/>
      <c r="BZ1346" s="767"/>
      <c r="CA1346" s="767"/>
      <c r="CB1346" s="767"/>
      <c r="CC1346" s="767"/>
      <c r="CD1346" s="767"/>
      <c r="CE1346" s="767"/>
      <c r="CF1346" s="767"/>
      <c r="CG1346" s="767"/>
      <c r="CH1346" s="767"/>
      <c r="CI1346" s="767"/>
      <c r="CJ1346" s="767"/>
      <c r="CK1346" s="767"/>
      <c r="CL1346" s="767"/>
      <c r="CM1346" s="767"/>
      <c r="CN1346" s="767"/>
      <c r="CO1346" s="767"/>
      <c r="CP1346" s="767"/>
      <c r="CQ1346" s="767"/>
      <c r="CR1346" s="767"/>
      <c r="CS1346" s="767"/>
      <c r="CT1346" s="767"/>
      <c r="CU1346" s="767"/>
      <c r="CV1346" s="767"/>
      <c r="CW1346" s="767"/>
      <c r="CX1346" s="767"/>
      <c r="CY1346" s="767"/>
      <c r="CZ1346" s="767"/>
      <c r="DA1346" s="767"/>
      <c r="DB1346" s="767"/>
      <c r="DC1346" s="767"/>
      <c r="DD1346" s="767"/>
      <c r="DE1346" s="767"/>
      <c r="DF1346" s="767"/>
      <c r="DG1346" s="767"/>
      <c r="DH1346" s="767"/>
      <c r="DI1346" s="767"/>
      <c r="DJ1346" s="767"/>
      <c r="DK1346" s="767"/>
      <c r="DL1346" s="767"/>
      <c r="DM1346" s="767"/>
      <c r="DN1346" s="767"/>
      <c r="DO1346" s="767"/>
      <c r="DP1346" s="767"/>
      <c r="DQ1346" s="767"/>
      <c r="DR1346" s="767"/>
      <c r="DS1346" s="767"/>
      <c r="DT1346" s="767"/>
      <c r="DU1346" s="767"/>
      <c r="DV1346" s="767"/>
      <c r="DW1346" s="767"/>
      <c r="DX1346" s="767"/>
      <c r="DY1346" s="767"/>
      <c r="DZ1346" s="767"/>
      <c r="EA1346" s="767"/>
      <c r="EB1346" s="767"/>
      <c r="EC1346" s="767"/>
      <c r="ED1346" s="767"/>
      <c r="EE1346" s="767"/>
      <c r="EF1346" s="767"/>
      <c r="EG1346" s="767"/>
      <c r="EH1346" s="767"/>
      <c r="EI1346" s="767"/>
      <c r="EJ1346" s="767"/>
      <c r="EK1346" s="767"/>
      <c r="EL1346" s="767"/>
      <c r="EM1346" s="767"/>
      <c r="EN1346" s="767"/>
      <c r="EO1346" s="767"/>
      <c r="EP1346" s="767"/>
      <c r="EQ1346" s="767"/>
      <c r="ER1346" s="767"/>
      <c r="ES1346" s="767"/>
      <c r="ET1346" s="767"/>
      <c r="EU1346" s="767"/>
      <c r="EV1346" s="767"/>
      <c r="EW1346" s="767"/>
      <c r="EX1346" s="767"/>
      <c r="EY1346" s="767"/>
      <c r="EZ1346" s="767"/>
      <c r="FA1346" s="767"/>
      <c r="FB1346" s="767"/>
      <c r="FC1346" s="767"/>
      <c r="FD1346" s="767"/>
      <c r="FE1346" s="767"/>
      <c r="FF1346" s="767"/>
      <c r="FG1346" s="767"/>
      <c r="FH1346" s="767"/>
      <c r="FI1346" s="767"/>
      <c r="FJ1346" s="767"/>
      <c r="FK1346" s="767"/>
      <c r="FL1346" s="767"/>
      <c r="FM1346" s="767"/>
      <c r="FN1346" s="767"/>
      <c r="FO1346" s="767"/>
      <c r="FP1346" s="767"/>
      <c r="FQ1346" s="767"/>
      <c r="FR1346" s="767"/>
      <c r="FS1346" s="767"/>
      <c r="FT1346" s="767"/>
      <c r="FU1346" s="767"/>
      <c r="FV1346" s="767"/>
      <c r="FW1346" s="767"/>
      <c r="FX1346" s="767"/>
      <c r="FY1346" s="767"/>
      <c r="FZ1346" s="767"/>
      <c r="GA1346" s="767"/>
      <c r="GB1346" s="767"/>
      <c r="GC1346" s="767"/>
      <c r="GD1346" s="767"/>
      <c r="GE1346" s="767"/>
      <c r="GF1346" s="767"/>
      <c r="GG1346" s="767"/>
      <c r="GH1346" s="767"/>
      <c r="GI1346" s="767"/>
      <c r="GJ1346" s="767"/>
      <c r="GK1346" s="767"/>
      <c r="GL1346" s="767"/>
      <c r="GM1346" s="767"/>
      <c r="GN1346" s="767"/>
      <c r="GO1346" s="767"/>
      <c r="GP1346" s="767"/>
      <c r="GQ1346" s="767"/>
      <c r="GR1346" s="767"/>
      <c r="GS1346" s="767"/>
      <c r="GT1346" s="767"/>
      <c r="GU1346" s="767"/>
      <c r="GV1346" s="767"/>
      <c r="GW1346" s="767"/>
      <c r="GX1346" s="767"/>
      <c r="GY1346" s="767"/>
      <c r="GZ1346" s="767"/>
      <c r="HA1346" s="767"/>
      <c r="HB1346" s="767"/>
      <c r="HC1346" s="767"/>
    </row>
    <row r="1347" spans="1:211" s="864" customFormat="1" ht="13.9" hidden="1" customHeight="1">
      <c r="A1347" s="307"/>
      <c r="B1347" s="351"/>
      <c r="C1347" s="971" t="str">
        <f>IF('1C TSspéc23'!Q$17&lt;&gt;0,'1C TSspéc23'!$B$12,"")</f>
        <v/>
      </c>
      <c r="D1347" s="972"/>
      <c r="E1347" s="973"/>
      <c r="F1347" s="93">
        <f>IF(AND($C1347='1C TSspéc23'!$B$12,'1C TSspéc23'!$B$16="spécifiques",'1C TSspéc23'!$Q$17&lt;&gt;""),'1C TSspéc23'!$Q$21,"")</f>
        <v>0</v>
      </c>
      <c r="G1347" s="863"/>
      <c r="H1347" s="745">
        <v>0.21</v>
      </c>
      <c r="I1347" s="747">
        <v>1</v>
      </c>
      <c r="J1347" s="312"/>
      <c r="K1347" s="680">
        <f t="shared" si="342"/>
        <v>0</v>
      </c>
      <c r="L1347" s="556">
        <f>IF(OR('1C TSspéc23'!$B$12="",'1C TSspéc23'!Q$30=0),0,IF(AND('1C TSspéc23'!$B$12&lt;&gt;"",$K$2="Pôle",'1C TSspéc23'!$C$12="OUI"),(('1C TSspéc23'!Q$22+'1C TSspéc23'!Q$23+'1C TSspéc23'!Q$24+'1C TSspéc23'!Q$25+'1C TSspéc23'!Q$29)/'1C TSspéc23'!Q$17),IF(AND('1C TSspéc23'!$B$12&lt;&gt;"",$K$2="Pôle",'1C TSspéc23'!$C$12="NON"),(('1C TSspéc23'!Q$22+'1C TSspéc23'!Q$23+'1C TSspéc23'!Q$24+'1C TSspéc23'!Q$25+'1C TSspéc23'!Q$29)/'1C TSspéc23'!Q$30),IF(AND('1C TSspéc23'!$B$12&lt;&gt;"",$K$2&lt;&gt;"Pôle",'1C TSspéc23'!$C$12="OUI"),(('1C TSspéc23'!Q$22+'1C TSspéc23'!Q$23+'1C TSspéc23'!Q$24+'1C TSspéc23'!Q$25+'1C TSspéc23'!Q$26+'1C TSspéc23'!Q$27+'1C TSspéc23'!Q$28+'1C TSspéc23'!Q$29)/'1C TSspéc23'!Q$17),IF(AND('1C TSspéc23'!$B$12&lt;&gt;"",$K$2&lt;&gt;"Pôle",'1C TSspéc23'!$C$12="NON"),(('1C TSspéc23'!Q$22+'1C TSspéc23'!Q$23+'1C TSspéc23'!Q$24+'1C TSspéc23'!Q$25+'1C TSspéc23'!Q$26+'1C TSspéc23'!Q$27+'1C TSspéc23'!Q$28+'1C TSspéc23'!Q$29)/'1C TSspéc23'!Q$30))))))</f>
        <v>0</v>
      </c>
      <c r="M1347" s="556">
        <f>IF(OR('1C TSspéc23'!$B$12="",'1C TSspéc23'!Q$30=0),0,IF(AND('1C TSspéc23'!$B$12&lt;&gt;"",$K$2="Pôle",'1C TSspéc23'!$C$12="OUI"),(('1C TSspéc23'!Q$26+'1C TSspéc23'!Q$27+'1C TSspéc23'!Q$28)/'1C TSspéc23'!Q$17),IF(AND('1C TSspéc23'!$B$12&lt;&gt;"",$K$2="Pôle",'1C TSspéc23'!$C$12="NON"),(('1C TSspéc23'!Q$26+'1C TSspéc23'!Q$27+'1C TSspéc23'!Q$28)/'1C TSspéc23'!Q$30),IF(AND('1C TSspéc23'!$B$12&lt;&gt;"",$K$2&lt;&gt;"Pôle"),0))))</f>
        <v>0</v>
      </c>
      <c r="N1347" s="557">
        <f>IF(AND('1C TSspéc23'!$B$12&lt;&gt;0,'1C TSspéc23'!$Q$30&lt;&gt;0),L1347+M1347,0)</f>
        <v>0</v>
      </c>
      <c r="O1347" s="893" t="str">
        <f>IF(AND('1C TSspéc23'!$Q$17&lt;&gt;0,'1C TSspéc23'!$C$12="OUI"),'1C TSspéc23'!$Q$35/'1C TSspéc23'!$Q$17,"")</f>
        <v/>
      </c>
      <c r="P1347" s="543" t="str">
        <f>IF(AND('1C TSspéc23'!$Q$17&lt;&gt;0,'1C TSspéc23'!$C$12="OUI"),'1C TSspéc23'!$Q$36/'1C TSspéc23'!$Q$17,"")</f>
        <v/>
      </c>
      <c r="Q1347" s="543" t="str">
        <f>IF(AND('1C TSspéc23'!$Q$17&lt;&gt;0,'1C TSspéc23'!$C$12="OUI"),'1C TSspéc23'!$Q$37/'1C TSspéc23'!$Q$17,"")</f>
        <v/>
      </c>
      <c r="R1347" s="543" t="str">
        <f>IF(AND('1C TSspéc23'!$Q$17&lt;&gt;0,'1C TSspéc23'!$C$12="OUI"),'1C TSspéc23'!$Q$38/'1C TSspéc23'!$Q$17,"")</f>
        <v/>
      </c>
      <c r="S1347" s="543" t="str">
        <f>IF(AND('1C TSspéc23'!$Q$17&lt;&gt;0,'1C TSspéc23'!$C$12="OUI"),'1C TSspéc23'!$Q$39/'1C TSspéc23'!$Q$17,"")</f>
        <v/>
      </c>
      <c r="T1347" s="543" t="str">
        <f>IF(AND('1C TSspéc23'!$Q$17&lt;&gt;0,'1C TSspéc23'!$C$12="OUI"),'1C TSspéc23'!$Q$40/'1C TSspéc23'!$Q$17,"")</f>
        <v/>
      </c>
      <c r="U1347" s="543" t="str">
        <f>IF(AND('1C TSspéc23'!$Q$17&lt;&gt;0,'1C TSspéc23'!$C$12="OUI"),'1C TSspéc23'!$Q$41/'1C TSspéc23'!$Q$17,"")</f>
        <v/>
      </c>
      <c r="V1347" s="543" t="str">
        <f>IF(AND('1C TSspéc23'!$Q$17&lt;&gt;0,'1C TSspéc23'!$C$12="OUI"),'1C TSspéc23'!$Q$42/'1C TSspéc23'!$Q$17,"")</f>
        <v/>
      </c>
      <c r="W1347" s="543" t="str">
        <f>IF(AND('1C TSspéc23'!$Q$17&lt;&gt;0,'1C TSspéc23'!$C$12="OUI"),'1C TSspéc23'!$Q$43/'1C TSspéc23'!$Q$17,"")</f>
        <v/>
      </c>
      <c r="X1347" s="543" t="str">
        <f>IF(AND('1C TSspéc23'!$Q$17&lt;&gt;0,'1C TSspéc23'!$C$12="OUI"),'1C TSspéc23'!$Q$44/'1C TSspéc23'!$Q$17,"")</f>
        <v/>
      </c>
      <c r="Y1347" s="543" t="str">
        <f>IF(AND('1C TSspéc23'!$Q$17&lt;&gt;0,'1C TSspéc23'!$C$12="OUI"),'1C TSspéc23'!$Q$45/'1C TSspéc23'!$Q$17,"")</f>
        <v/>
      </c>
      <c r="Z1347" s="543" t="str">
        <f>IF(AND('1C TSspéc23'!$Q$17&lt;&gt;0,'1C TSspéc23'!$C$12="OUI"),'1C TSspéc23'!$Q$46/'1C TSspéc23'!$Q$17,"")</f>
        <v/>
      </c>
      <c r="AA1347" s="543" t="str">
        <f>IF(AND('1C TSspéc23'!$Q$17&lt;&gt;0,'1C TSspéc23'!$C$12="OUI"),'1C TSspéc23'!$Q$47/'1C TSspéc23'!$Q$17,"")</f>
        <v/>
      </c>
      <c r="AB1347" s="543" t="str">
        <f>IF(AND('1C TSspéc23'!$Q$17&lt;&gt;0,'1C TSspéc23'!$C$12="OUI"),'1C TSspéc23'!$Q$48/'1C TSspéc23'!$Q$17,"")</f>
        <v/>
      </c>
      <c r="AC1347" s="543" t="str">
        <f>IF(AND('1C TSspéc23'!$Q$17&lt;&gt;0,'1C TSspéc23'!$C$12="OUI"),'1C TSspéc23'!$Q$49/'1C TSspéc23'!$Q$17,"")</f>
        <v/>
      </c>
      <c r="AD1347" s="543" t="str">
        <f>IF(AND('1C TSspéc23'!$Q$17&lt;&gt;0,'1C TSspéc23'!$C$12="OUI"),'1C TSspéc23'!$Q$50/'1C TSspéc23'!$Q$17,"")</f>
        <v/>
      </c>
      <c r="AE1347" s="543" t="str">
        <f>IF(AND('1C TSspéc23'!$Q$17&lt;&gt;0,'1C TSspéc23'!$C$12="OUI"),'1C TSspéc23'!$Q$51/'1C TSspéc23'!$Q$17,"")</f>
        <v/>
      </c>
      <c r="AF1347" s="543" t="str">
        <f>IF(AND('1C TSspéc23'!$Q$17&lt;&gt;0,'1C TSspéc23'!$C$12="OUI"),'1C TSspéc23'!$Q$52/'1C TSspéc23'!$Q$17,"")</f>
        <v/>
      </c>
      <c r="AG1347" s="543" t="str">
        <f>IF(AND('1C TSspéc23'!$Q$17&lt;&gt;0,'1C TSspéc23'!$C$12="OUI"),'1C TSspéc23'!$Q$53/'1C TSspéc23'!$Q$17,"")</f>
        <v/>
      </c>
      <c r="AH1347" s="543" t="str">
        <f>IF(AND('1C TSspéc23'!$Q$17&lt;&gt;0,'1C TSspéc23'!$C$12="OUI"),'1C TSspéc23'!$Q$54/'1C TSspéc23'!$Q$17,"")</f>
        <v/>
      </c>
      <c r="AI1347" s="543" t="str">
        <f>IF(AND('1C TSspéc23'!$Q$17&lt;&gt;0,'1C TSspéc23'!$C$12="OUI"),'1C TSspéc23'!$Q$55/'1C TSspéc23'!$Q$17,"")</f>
        <v/>
      </c>
      <c r="AJ1347" s="543" t="str">
        <f>IF(AND('1C TSspéc23'!$Q$17&lt;&gt;0,'1C TSspéc23'!$C$12="OUI"),'1C TSspéc23'!$Q$56/'1C TSspéc23'!$Q$17,"")</f>
        <v/>
      </c>
      <c r="AK1347" s="543" t="str">
        <f>IF(AND('1C TSspéc23'!$Q$17&lt;&gt;0,'1C TSspéc23'!$C$12="OUI"),'1C TSspéc23'!$Q$57/'1C TSspéc23'!$Q$17,"")</f>
        <v/>
      </c>
      <c r="AL1347" s="72">
        <f>IF(AND('1C TSspéc23'!$Q$17&lt;&gt;0,'1C TSspéc23'!$C$12="OUI"),N1347+AK1347,N1347)</f>
        <v>0</v>
      </c>
      <c r="AM1347" s="417">
        <f t="shared" si="343"/>
        <v>0</v>
      </c>
      <c r="AN1347" s="417">
        <f t="shared" si="344"/>
        <v>0</v>
      </c>
      <c r="AO1347" s="418" t="str">
        <f>IF(AND('1C TSspéc23'!$Q$17&lt;&gt;0,'1C TSspéc23'!$Q$30&lt;&gt;0),AM1347+AN1347,"")</f>
        <v/>
      </c>
      <c r="AP1347" s="573" t="str">
        <f>IF(AND('1C TSspéc23'!$Q$17&lt;&gt;0,'1C TSspéc23'!$Q$30&lt;&gt;0),AM1347-AR1347,"")</f>
        <v/>
      </c>
      <c r="AQ1347" s="583">
        <f t="shared" si="345"/>
        <v>0</v>
      </c>
      <c r="AR1347" s="596"/>
      <c r="AS1347" s="102"/>
      <c r="AT1347" s="27" t="str">
        <f>IF(('1C TSspéc23'!Q$17*FICHE!$C$14&lt;J1347),"Forfait limité à "&amp;FICHE!$C$14&amp;"€/jour","")</f>
        <v/>
      </c>
      <c r="AU1347" s="592"/>
      <c r="AV1347" s="824"/>
      <c r="AW1347" s="824"/>
      <c r="AX1347" s="824"/>
      <c r="AY1347" s="824"/>
      <c r="AZ1347" s="824"/>
      <c r="BA1347" s="767"/>
      <c r="BB1347" s="767"/>
      <c r="BC1347" s="767"/>
      <c r="BD1347" s="767"/>
      <c r="BE1347" s="767"/>
      <c r="BF1347" s="767"/>
      <c r="BG1347" s="767"/>
      <c r="BH1347" s="767"/>
      <c r="BI1347" s="767"/>
      <c r="BJ1347" s="767"/>
      <c r="BK1347" s="767"/>
      <c r="BL1347" s="767"/>
      <c r="BM1347" s="767"/>
      <c r="BN1347" s="767"/>
      <c r="BO1347" s="767"/>
      <c r="BP1347" s="767"/>
      <c r="BQ1347" s="767"/>
      <c r="BR1347" s="767"/>
      <c r="BS1347" s="767"/>
      <c r="BT1347" s="767"/>
      <c r="BU1347" s="767"/>
      <c r="BV1347" s="767"/>
      <c r="BW1347" s="767"/>
      <c r="BX1347" s="767"/>
      <c r="BY1347" s="767"/>
      <c r="BZ1347" s="767"/>
      <c r="CA1347" s="767"/>
      <c r="CB1347" s="767"/>
      <c r="CC1347" s="767"/>
      <c r="CD1347" s="767"/>
      <c r="CE1347" s="767"/>
      <c r="CF1347" s="767"/>
      <c r="CG1347" s="767"/>
      <c r="CH1347" s="767"/>
      <c r="CI1347" s="767"/>
      <c r="CJ1347" s="767"/>
      <c r="CK1347" s="767"/>
      <c r="CL1347" s="767"/>
      <c r="CM1347" s="767"/>
      <c r="CN1347" s="767"/>
      <c r="CO1347" s="767"/>
      <c r="CP1347" s="767"/>
      <c r="CQ1347" s="767"/>
      <c r="CR1347" s="767"/>
      <c r="CS1347" s="767"/>
      <c r="CT1347" s="767"/>
      <c r="CU1347" s="767"/>
      <c r="CV1347" s="767"/>
      <c r="CW1347" s="767"/>
      <c r="CX1347" s="767"/>
      <c r="CY1347" s="767"/>
      <c r="CZ1347" s="767"/>
      <c r="DA1347" s="767"/>
      <c r="DB1347" s="767"/>
      <c r="DC1347" s="767"/>
      <c r="DD1347" s="767"/>
      <c r="DE1347" s="767"/>
      <c r="DF1347" s="767"/>
      <c r="DG1347" s="767"/>
      <c r="DH1347" s="767"/>
      <c r="DI1347" s="767"/>
      <c r="DJ1347" s="767"/>
      <c r="DK1347" s="767"/>
      <c r="DL1347" s="767"/>
      <c r="DM1347" s="767"/>
      <c r="DN1347" s="767"/>
      <c r="DO1347" s="767"/>
      <c r="DP1347" s="767"/>
      <c r="DQ1347" s="767"/>
      <c r="DR1347" s="767"/>
      <c r="DS1347" s="767"/>
      <c r="DT1347" s="767"/>
      <c r="DU1347" s="767"/>
      <c r="DV1347" s="767"/>
      <c r="DW1347" s="767"/>
      <c r="DX1347" s="767"/>
      <c r="DY1347" s="767"/>
      <c r="DZ1347" s="767"/>
      <c r="EA1347" s="767"/>
      <c r="EB1347" s="767"/>
      <c r="EC1347" s="767"/>
      <c r="ED1347" s="767"/>
      <c r="EE1347" s="767"/>
      <c r="EF1347" s="767"/>
      <c r="EG1347" s="767"/>
      <c r="EH1347" s="767"/>
      <c r="EI1347" s="767"/>
      <c r="EJ1347" s="767"/>
      <c r="EK1347" s="767"/>
      <c r="EL1347" s="767"/>
      <c r="EM1347" s="767"/>
      <c r="EN1347" s="767"/>
      <c r="EO1347" s="767"/>
      <c r="EP1347" s="767"/>
      <c r="EQ1347" s="767"/>
      <c r="ER1347" s="767"/>
      <c r="ES1347" s="767"/>
      <c r="ET1347" s="767"/>
      <c r="EU1347" s="767"/>
      <c r="EV1347" s="767"/>
      <c r="EW1347" s="767"/>
      <c r="EX1347" s="767"/>
      <c r="EY1347" s="767"/>
      <c r="EZ1347" s="767"/>
      <c r="FA1347" s="767"/>
      <c r="FB1347" s="767"/>
      <c r="FC1347" s="767"/>
      <c r="FD1347" s="767"/>
      <c r="FE1347" s="767"/>
      <c r="FF1347" s="767"/>
      <c r="FG1347" s="767"/>
      <c r="FH1347" s="767"/>
      <c r="FI1347" s="767"/>
      <c r="FJ1347" s="767"/>
      <c r="FK1347" s="767"/>
      <c r="FL1347" s="767"/>
      <c r="FM1347" s="767"/>
      <c r="FN1347" s="767"/>
      <c r="FO1347" s="767"/>
      <c r="FP1347" s="767"/>
      <c r="FQ1347" s="767"/>
      <c r="FR1347" s="767"/>
      <c r="FS1347" s="767"/>
      <c r="FT1347" s="767"/>
      <c r="FU1347" s="767"/>
      <c r="FV1347" s="767"/>
      <c r="FW1347" s="767"/>
      <c r="FX1347" s="767"/>
      <c r="FY1347" s="767"/>
      <c r="FZ1347" s="767"/>
      <c r="GA1347" s="767"/>
      <c r="GB1347" s="767"/>
      <c r="GC1347" s="767"/>
      <c r="GD1347" s="767"/>
      <c r="GE1347" s="767"/>
      <c r="GF1347" s="767"/>
      <c r="GG1347" s="767"/>
      <c r="GH1347" s="767"/>
      <c r="GI1347" s="767"/>
      <c r="GJ1347" s="767"/>
      <c r="GK1347" s="767"/>
      <c r="GL1347" s="767"/>
      <c r="GM1347" s="767"/>
      <c r="GN1347" s="767"/>
      <c r="GO1347" s="767"/>
      <c r="GP1347" s="767"/>
      <c r="GQ1347" s="767"/>
      <c r="GR1347" s="767"/>
      <c r="GS1347" s="767"/>
      <c r="GT1347" s="767"/>
      <c r="GU1347" s="767"/>
      <c r="GV1347" s="767"/>
      <c r="GW1347" s="767"/>
      <c r="GX1347" s="767"/>
      <c r="GY1347" s="767"/>
      <c r="GZ1347" s="767"/>
      <c r="HA1347" s="767"/>
      <c r="HB1347" s="767"/>
      <c r="HC1347" s="767"/>
    </row>
    <row r="1348" spans="1:211" s="864" customFormat="1" ht="13.9" hidden="1" customHeight="1">
      <c r="A1348" s="307"/>
      <c r="B1348" s="351"/>
      <c r="C1348" s="971" t="str">
        <f>IF('1C TSspéc23'!R$17&lt;&gt;0,'1C TSspéc23'!$B$12,"")</f>
        <v/>
      </c>
      <c r="D1348" s="972"/>
      <c r="E1348" s="973"/>
      <c r="F1348" s="93">
        <f>IF(AND($C1348='1C TSspéc23'!$B$12,'1C TSspéc23'!$B$16="spécifiques",'1C TSspéc23'!$R$17&lt;&gt;""),'1C TSspéc23'!$R$21,"")</f>
        <v>0</v>
      </c>
      <c r="G1348" s="863"/>
      <c r="H1348" s="745">
        <v>0.21</v>
      </c>
      <c r="I1348" s="747">
        <v>1</v>
      </c>
      <c r="J1348" s="312"/>
      <c r="K1348" s="680">
        <f t="shared" si="342"/>
        <v>0</v>
      </c>
      <c r="L1348" s="556">
        <f>IF(OR('1C TSspéc23'!$B$12="",'1C TSspéc23'!R$30=0),0,IF(AND('1C TSspéc23'!$B$12&lt;&gt;"",$K$2="Pôle",'1C TSspéc23'!$C$12="OUI"),(('1C TSspéc23'!R$22+'1C TSspéc23'!R$23+'1C TSspéc23'!R$24+'1C TSspéc23'!R$25+'1C TSspéc23'!R$29)/'1C TSspéc23'!R$17),IF(AND('1C TSspéc23'!$B$12&lt;&gt;"",$K$2="Pôle",'1C TSspéc23'!$C$12="NON"),(('1C TSspéc23'!R$22+'1C TSspéc23'!R$23+'1C TSspéc23'!R$24+'1C TSspéc23'!R$25+'1C TSspéc23'!R$29)/'1C TSspéc23'!R$30),IF(AND('1C TSspéc23'!$B$12&lt;&gt;"",$K$2&lt;&gt;"Pôle",'1C TSspéc23'!$C$12="OUI"),(('1C TSspéc23'!R$22+'1C TSspéc23'!R$23+'1C TSspéc23'!R$24+'1C TSspéc23'!R$25+'1C TSspéc23'!R$26+'1C TSspéc23'!R$27+'1C TSspéc23'!R$28+'1C TSspéc23'!R$29)/'1C TSspéc23'!R$17),IF(AND('1C TSspéc23'!$B$12&lt;&gt;"",$K$2&lt;&gt;"Pôle",'1C TSspéc23'!$C$12="NON"),(('1C TSspéc23'!R$22+'1C TSspéc23'!R$23+'1C TSspéc23'!R$24+'1C TSspéc23'!R$25+'1C TSspéc23'!R$26+'1C TSspéc23'!R$27+'1C TSspéc23'!R$28+'1C TSspéc23'!R$29)/'1C TSspéc23'!R$30))))))</f>
        <v>0</v>
      </c>
      <c r="M1348" s="556">
        <f>IF(OR('1C TSspéc23'!$B$12="",'1C TSspéc23'!R$30=0),0,IF(AND('1C TSspéc23'!$B$12&lt;&gt;"",$K$2="Pôle",'1C TSspéc23'!$C$12="OUI"),(('1C TSspéc23'!R$26+'1C TSspéc23'!R$27+'1C TSspéc23'!R$28)/'1C TSspéc23'!R$17),IF(AND('1C TSspéc23'!$B$12&lt;&gt;"",$K$2="Pôle",'1C TSspéc23'!$C$12="NON"),(('1C TSspéc23'!R$26+'1C TSspéc23'!R$27+'1C TSspéc23'!R$28)/'1C TSspéc23'!R$30),IF(AND('1C TSspéc23'!$B$12&lt;&gt;"",$K$2&lt;&gt;"Pôle"),0))))</f>
        <v>0</v>
      </c>
      <c r="N1348" s="557">
        <f>IF(AND('1C TSspéc23'!$B$12&lt;&gt;0,'1C TSspéc23'!$R$30&lt;&gt;0),L1348+M1348,0)</f>
        <v>0</v>
      </c>
      <c r="O1348" s="893" t="str">
        <f>IF(AND('1C TSspéc23'!$R$17&lt;&gt;0,'1C TSspéc23'!$C$12="OUI"),'1C TSspéc23'!$R$35/'1C TSspéc23'!$R$17,"")</f>
        <v/>
      </c>
      <c r="P1348" s="543" t="str">
        <f>IF(AND('1C TSspéc23'!$R$17&lt;&gt;0,'1C TSspéc23'!$C$12="OUI"),'1C TSspéc23'!$R$36/'1C TSspéc23'!$R$17,"")</f>
        <v/>
      </c>
      <c r="Q1348" s="543" t="str">
        <f>IF(AND('1C TSspéc23'!$R$17&lt;&gt;0,'1C TSspéc23'!$C$12="OUI"),'1C TSspéc23'!$R$37/'1C TSspéc23'!$R$17,"")</f>
        <v/>
      </c>
      <c r="R1348" s="543" t="str">
        <f>IF(AND('1C TSspéc23'!$R$17&lt;&gt;0,'1C TSspéc23'!$C$12="OUI"),'1C TSspéc23'!$R$38/'1C TSspéc23'!$R$17,"")</f>
        <v/>
      </c>
      <c r="S1348" s="543" t="str">
        <f>IF(AND('1C TSspéc23'!$R$17&lt;&gt;0,'1C TSspéc23'!$C$12="OUI"),'1C TSspéc23'!$R$39/'1C TSspéc23'!$R$17,"")</f>
        <v/>
      </c>
      <c r="T1348" s="543" t="str">
        <f>IF(AND('1C TSspéc23'!$R$17&lt;&gt;0,'1C TSspéc23'!$C$12="OUI"),'1C TSspéc23'!$R$40/'1C TSspéc23'!$R$17,"")</f>
        <v/>
      </c>
      <c r="U1348" s="543" t="str">
        <f>IF(AND('1C TSspéc23'!$R$17&lt;&gt;0,'1C TSspéc23'!$C$12="OUI"),'1C TSspéc23'!$R$41/'1C TSspéc23'!$R$17,"")</f>
        <v/>
      </c>
      <c r="V1348" s="543" t="str">
        <f>IF(AND('1C TSspéc23'!$R$17&lt;&gt;0,'1C TSspéc23'!$C$12="OUI"),'1C TSspéc23'!$R$42/'1C TSspéc23'!$R$17,"")</f>
        <v/>
      </c>
      <c r="W1348" s="543" t="str">
        <f>IF(AND('1C TSspéc23'!$R$17&lt;&gt;0,'1C TSspéc23'!$C$12="OUI"),'1C TSspéc23'!$R$43/'1C TSspéc23'!$R$17,"")</f>
        <v/>
      </c>
      <c r="X1348" s="543" t="str">
        <f>IF(AND('1C TSspéc23'!$R$17&lt;&gt;0,'1C TSspéc23'!$C$12="OUI"),'1C TSspéc23'!$R$44/'1C TSspéc23'!$R$17,"")</f>
        <v/>
      </c>
      <c r="Y1348" s="543" t="str">
        <f>IF(AND('1C TSspéc23'!$R$17&lt;&gt;0,'1C TSspéc23'!$C$12="OUI"),'1C TSspéc23'!$R$45/'1C TSspéc23'!$R$17,"")</f>
        <v/>
      </c>
      <c r="Z1348" s="543" t="str">
        <f>IF(AND('1C TSspéc23'!$R$17&lt;&gt;0,'1C TSspéc23'!$C$12="OUI"),'1C TSspéc23'!$R$46/'1C TSspéc23'!$R$17,"")</f>
        <v/>
      </c>
      <c r="AA1348" s="543" t="str">
        <f>IF(AND('1C TSspéc23'!$R$17&lt;&gt;0,'1C TSspéc23'!$C$12="OUI"),'1C TSspéc23'!$R$47/'1C TSspéc23'!$R$17,"")</f>
        <v/>
      </c>
      <c r="AB1348" s="543" t="str">
        <f>IF(AND('1C TSspéc23'!$R$17&lt;&gt;0,'1C TSspéc23'!$C$12="OUI"),'1C TSspéc23'!$R$48/'1C TSspéc23'!$R$17,"")</f>
        <v/>
      </c>
      <c r="AC1348" s="543" t="str">
        <f>IF(AND('1C TSspéc23'!$R$17&lt;&gt;0,'1C TSspéc23'!$C$12="OUI"),'1C TSspéc23'!$R$49/'1C TSspéc23'!$R$17,"")</f>
        <v/>
      </c>
      <c r="AD1348" s="543" t="str">
        <f>IF(AND('1C TSspéc23'!$R$17&lt;&gt;0,'1C TSspéc23'!$C$12="OUI"),'1C TSspéc23'!$R$50/'1C TSspéc23'!$R$17,"")</f>
        <v/>
      </c>
      <c r="AE1348" s="543" t="str">
        <f>IF(AND('1C TSspéc23'!$R$17&lt;&gt;0,'1C TSspéc23'!$C$12="OUI"),'1C TSspéc23'!$R$51/'1C TSspéc23'!$R$17,"")</f>
        <v/>
      </c>
      <c r="AF1348" s="543" t="str">
        <f>IF(AND('1C TSspéc23'!$R$17&lt;&gt;0,'1C TSspéc23'!$C$12="OUI"),'1C TSspéc23'!$R$52/'1C TSspéc23'!$R$17,"")</f>
        <v/>
      </c>
      <c r="AG1348" s="543" t="str">
        <f>IF(AND('1C TSspéc23'!$R$17&lt;&gt;0,'1C TSspéc23'!$C$12="OUI"),'1C TSspéc23'!$R$53/'1C TSspéc23'!$R$17,"")</f>
        <v/>
      </c>
      <c r="AH1348" s="543" t="str">
        <f>IF(AND('1C TSspéc23'!$R$17&lt;&gt;0,'1C TSspéc23'!$C$12="OUI"),'1C TSspéc23'!$R$54/'1C TSspéc23'!$R$17,"")</f>
        <v/>
      </c>
      <c r="AI1348" s="543" t="str">
        <f>IF(AND('1C TSspéc23'!$R$17&lt;&gt;0,'1C TSspéc23'!$C$12="OUI"),'1C TSspéc23'!$R$55/'1C TSspéc23'!$R$17,"")</f>
        <v/>
      </c>
      <c r="AJ1348" s="543" t="str">
        <f>IF(AND('1C TSspéc23'!$R$17&lt;&gt;0,'1C TSspéc23'!$C$12="OUI"),'1C TSspéc23'!$R$56/'1C TSspéc23'!$R$17,"")</f>
        <v/>
      </c>
      <c r="AK1348" s="543" t="str">
        <f>IF(AND('1C TSspéc23'!$R$17&lt;&gt;0,'1C TSspéc23'!$C$12="OUI"),'1C TSspéc23'!$R$57/'1C TSspéc23'!$R$17,"")</f>
        <v/>
      </c>
      <c r="AL1348" s="72">
        <f>IF(AND('1C TSspéc23'!$R$17&lt;&gt;0,'1C TSspéc23'!$C$12="OUI"),N1348+AK1348,N1348)</f>
        <v>0</v>
      </c>
      <c r="AM1348" s="417">
        <f t="shared" si="343"/>
        <v>0</v>
      </c>
      <c r="AN1348" s="417">
        <f t="shared" si="344"/>
        <v>0</v>
      </c>
      <c r="AO1348" s="418" t="str">
        <f>IF(AND('1C TSspéc23'!$R$17&lt;&gt;0,'1C TSspéc23'!$R$30&lt;&gt;0),AM1348+AN1348,"")</f>
        <v/>
      </c>
      <c r="AP1348" s="573" t="str">
        <f>IF(AND('1C TSspéc23'!$R$17&lt;&gt;0,'1C TSspéc23'!$R$30&lt;&gt;0),AM1348-AR1348,"")</f>
        <v/>
      </c>
      <c r="AQ1348" s="583">
        <f t="shared" si="345"/>
        <v>0</v>
      </c>
      <c r="AR1348" s="596"/>
      <c r="AS1348" s="102"/>
      <c r="AT1348" s="27" t="str">
        <f>IF(('1C TSspéc23'!R$17*FICHE!$C$14&lt;J1348),"Forfait limité à "&amp;FICHE!$C$14&amp;"€/jour","")</f>
        <v/>
      </c>
      <c r="AU1348" s="592"/>
      <c r="AV1348" s="824"/>
      <c r="AW1348" s="824"/>
      <c r="AX1348" s="824"/>
      <c r="AY1348" s="824"/>
      <c r="AZ1348" s="824"/>
      <c r="BA1348" s="767"/>
      <c r="BB1348" s="767"/>
      <c r="BC1348" s="767"/>
      <c r="BD1348" s="767"/>
      <c r="BE1348" s="767"/>
      <c r="BF1348" s="767"/>
      <c r="BG1348" s="767"/>
      <c r="BH1348" s="767"/>
      <c r="BI1348" s="767"/>
      <c r="BJ1348" s="767"/>
      <c r="BK1348" s="767"/>
      <c r="BL1348" s="767"/>
      <c r="BM1348" s="767"/>
      <c r="BN1348" s="767"/>
      <c r="BO1348" s="767"/>
      <c r="BP1348" s="767"/>
      <c r="BQ1348" s="767"/>
      <c r="BR1348" s="767"/>
      <c r="BS1348" s="767"/>
      <c r="BT1348" s="767"/>
      <c r="BU1348" s="767"/>
      <c r="BV1348" s="767"/>
      <c r="BW1348" s="767"/>
      <c r="BX1348" s="767"/>
      <c r="BY1348" s="767"/>
      <c r="BZ1348" s="767"/>
      <c r="CA1348" s="767"/>
      <c r="CB1348" s="767"/>
      <c r="CC1348" s="767"/>
      <c r="CD1348" s="767"/>
      <c r="CE1348" s="767"/>
      <c r="CF1348" s="767"/>
      <c r="CG1348" s="767"/>
      <c r="CH1348" s="767"/>
      <c r="CI1348" s="767"/>
      <c r="CJ1348" s="767"/>
      <c r="CK1348" s="767"/>
      <c r="CL1348" s="767"/>
      <c r="CM1348" s="767"/>
      <c r="CN1348" s="767"/>
      <c r="CO1348" s="767"/>
      <c r="CP1348" s="767"/>
      <c r="CQ1348" s="767"/>
      <c r="CR1348" s="767"/>
      <c r="CS1348" s="767"/>
      <c r="CT1348" s="767"/>
      <c r="CU1348" s="767"/>
      <c r="CV1348" s="767"/>
      <c r="CW1348" s="767"/>
      <c r="CX1348" s="767"/>
      <c r="CY1348" s="767"/>
      <c r="CZ1348" s="767"/>
      <c r="DA1348" s="767"/>
      <c r="DB1348" s="767"/>
      <c r="DC1348" s="767"/>
      <c r="DD1348" s="767"/>
      <c r="DE1348" s="767"/>
      <c r="DF1348" s="767"/>
      <c r="DG1348" s="767"/>
      <c r="DH1348" s="767"/>
      <c r="DI1348" s="767"/>
      <c r="DJ1348" s="767"/>
      <c r="DK1348" s="767"/>
      <c r="DL1348" s="767"/>
      <c r="DM1348" s="767"/>
      <c r="DN1348" s="767"/>
      <c r="DO1348" s="767"/>
      <c r="DP1348" s="767"/>
      <c r="DQ1348" s="767"/>
      <c r="DR1348" s="767"/>
      <c r="DS1348" s="767"/>
      <c r="DT1348" s="767"/>
      <c r="DU1348" s="767"/>
      <c r="DV1348" s="767"/>
      <c r="DW1348" s="767"/>
      <c r="DX1348" s="767"/>
      <c r="DY1348" s="767"/>
      <c r="DZ1348" s="767"/>
      <c r="EA1348" s="767"/>
      <c r="EB1348" s="767"/>
      <c r="EC1348" s="767"/>
      <c r="ED1348" s="767"/>
      <c r="EE1348" s="767"/>
      <c r="EF1348" s="767"/>
      <c r="EG1348" s="767"/>
      <c r="EH1348" s="767"/>
      <c r="EI1348" s="767"/>
      <c r="EJ1348" s="767"/>
      <c r="EK1348" s="767"/>
      <c r="EL1348" s="767"/>
      <c r="EM1348" s="767"/>
      <c r="EN1348" s="767"/>
      <c r="EO1348" s="767"/>
      <c r="EP1348" s="767"/>
      <c r="EQ1348" s="767"/>
      <c r="ER1348" s="767"/>
      <c r="ES1348" s="767"/>
      <c r="ET1348" s="767"/>
      <c r="EU1348" s="767"/>
      <c r="EV1348" s="767"/>
      <c r="EW1348" s="767"/>
      <c r="EX1348" s="767"/>
      <c r="EY1348" s="767"/>
      <c r="EZ1348" s="767"/>
      <c r="FA1348" s="767"/>
      <c r="FB1348" s="767"/>
      <c r="FC1348" s="767"/>
      <c r="FD1348" s="767"/>
      <c r="FE1348" s="767"/>
      <c r="FF1348" s="767"/>
      <c r="FG1348" s="767"/>
      <c r="FH1348" s="767"/>
      <c r="FI1348" s="767"/>
      <c r="FJ1348" s="767"/>
      <c r="FK1348" s="767"/>
      <c r="FL1348" s="767"/>
      <c r="FM1348" s="767"/>
      <c r="FN1348" s="767"/>
      <c r="FO1348" s="767"/>
      <c r="FP1348" s="767"/>
      <c r="FQ1348" s="767"/>
      <c r="FR1348" s="767"/>
      <c r="FS1348" s="767"/>
      <c r="FT1348" s="767"/>
      <c r="FU1348" s="767"/>
      <c r="FV1348" s="767"/>
      <c r="FW1348" s="767"/>
      <c r="FX1348" s="767"/>
      <c r="FY1348" s="767"/>
      <c r="FZ1348" s="767"/>
      <c r="GA1348" s="767"/>
      <c r="GB1348" s="767"/>
      <c r="GC1348" s="767"/>
      <c r="GD1348" s="767"/>
      <c r="GE1348" s="767"/>
      <c r="GF1348" s="767"/>
      <c r="GG1348" s="767"/>
      <c r="GH1348" s="767"/>
      <c r="GI1348" s="767"/>
      <c r="GJ1348" s="767"/>
      <c r="GK1348" s="767"/>
      <c r="GL1348" s="767"/>
      <c r="GM1348" s="767"/>
      <c r="GN1348" s="767"/>
      <c r="GO1348" s="767"/>
      <c r="GP1348" s="767"/>
      <c r="GQ1348" s="767"/>
      <c r="GR1348" s="767"/>
      <c r="GS1348" s="767"/>
      <c r="GT1348" s="767"/>
      <c r="GU1348" s="767"/>
      <c r="GV1348" s="767"/>
      <c r="GW1348" s="767"/>
      <c r="GX1348" s="767"/>
      <c r="GY1348" s="767"/>
      <c r="GZ1348" s="767"/>
      <c r="HA1348" s="767"/>
      <c r="HB1348" s="767"/>
      <c r="HC1348" s="767"/>
    </row>
    <row r="1349" spans="1:211" s="864" customFormat="1" ht="13.9" hidden="1" customHeight="1">
      <c r="A1349" s="307"/>
      <c r="B1349" s="351"/>
      <c r="C1349" s="971" t="str">
        <f>IF('1C TSspéc23'!S$17&lt;&gt;0,'1C TSspéc23'!$B$12,"")</f>
        <v/>
      </c>
      <c r="D1349" s="972"/>
      <c r="E1349" s="973"/>
      <c r="F1349" s="93">
        <f>IF(AND($C1349='1C TSspéc23'!$B$12,'1C TSspéc23'!$B$16="spécifiques",'1C TSspéc23'!$S$17&lt;&gt;""),'1C TSspéc23'!$S$21,"")</f>
        <v>0</v>
      </c>
      <c r="G1349" s="863"/>
      <c r="H1349" s="745">
        <v>0.21</v>
      </c>
      <c r="I1349" s="747">
        <v>1</v>
      </c>
      <c r="J1349" s="312"/>
      <c r="K1349" s="680">
        <f t="shared" si="342"/>
        <v>0</v>
      </c>
      <c r="L1349" s="556">
        <f>IF(OR('1C TSspéc23'!$B$12="",'1C TSspéc23'!S$30=0),0,IF(AND('1C TSspéc23'!$B$12&lt;&gt;"",$K$2="Pôle",'1C TSspéc23'!$C$12="OUI"),(('1C TSspéc23'!S$22+'1C TSspéc23'!S$23+'1C TSspéc23'!S$24+'1C TSspéc23'!S$25+'1C TSspéc23'!S$29)/'1C TSspéc23'!S$17),IF(AND('1C TSspéc23'!$B$12&lt;&gt;"",$K$2="Pôle",'1C TSspéc23'!$C$12="NON"),(('1C TSspéc23'!S$22+'1C TSspéc23'!S$23+'1C TSspéc23'!S$24+'1C TSspéc23'!S$25+'1C TSspéc23'!S$29)/'1C TSspéc23'!S$30),IF(AND('1C TSspéc23'!$B$12&lt;&gt;"",$K$2&lt;&gt;"Pôle",'1C TSspéc23'!$C$12="OUI"),(('1C TSspéc23'!S$22+'1C TSspéc23'!S$23+'1C TSspéc23'!S$24+'1C TSspéc23'!S$25+'1C TSspéc23'!S$26+'1C TSspéc23'!S$27+'1C TSspéc23'!S$28+'1C TSspéc23'!S$29)/'1C TSspéc23'!S$17),IF(AND('1C TSspéc23'!$B$12&lt;&gt;"",$K$2&lt;&gt;"Pôle",'1C TSspéc23'!$C$12="NON"),(('1C TSspéc23'!S$22+'1C TSspéc23'!S$23+'1C TSspéc23'!S$24+'1C TSspéc23'!S$25+'1C TSspéc23'!S$26+'1C TSspéc23'!S$27+'1C TSspéc23'!S$28+'1C TSspéc23'!S$29)/'1C TSspéc23'!S$30))))))</f>
        <v>0</v>
      </c>
      <c r="M1349" s="556">
        <f>IF(OR('1C TSspéc23'!$B$12="",'1C TSspéc23'!S$30=0),0,IF(AND('1C TSspéc23'!$B$12&lt;&gt;"",$K$2="Pôle",'1C TSspéc23'!$C$12="OUI"),(('1C TSspéc23'!S$26+'1C TSspéc23'!S$27+'1C TSspéc23'!S$28)/'1C TSspéc23'!S$17),IF(AND('1C TSspéc23'!$B$12&lt;&gt;"",$K$2="Pôle",'1C TSspéc23'!$C$12="NON"),(('1C TSspéc23'!S$26+'1C TSspéc23'!S$27+'1C TSspéc23'!S$28)/'1C TSspéc23'!S$30),IF(AND('1C TSspéc23'!$B$12&lt;&gt;"",$K$2&lt;&gt;"Pôle"),0))))</f>
        <v>0</v>
      </c>
      <c r="N1349" s="557">
        <f>IF(AND('1C TSspéc23'!$B$12&lt;&gt;0,'1C TSspéc23'!$S$30&lt;&gt;0),L1349+M1349,0)</f>
        <v>0</v>
      </c>
      <c r="O1349" s="893" t="str">
        <f>IF(AND('1C TSspéc23'!$S$17&lt;&gt;0,'1C TSspéc23'!$C$12="OUI"),'1C TSspéc23'!$S$35/'1C TSspéc23'!$S$17,"")</f>
        <v/>
      </c>
      <c r="P1349" s="543" t="str">
        <f>IF(AND('1C TSspéc23'!$S$17&lt;&gt;0,'1C TSspéc23'!$C$12="OUI"),'1C TSspéc23'!$S$36/'1C TSspéc23'!$S$17,"")</f>
        <v/>
      </c>
      <c r="Q1349" s="543" t="str">
        <f>IF(AND('1C TSspéc23'!$S$17&lt;&gt;0,'1C TSspéc23'!$C$12="OUI"),'1C TSspéc23'!$S$37/'1C TSspéc23'!$S$17,"")</f>
        <v/>
      </c>
      <c r="R1349" s="543" t="str">
        <f>IF(AND('1C TSspéc23'!$S$17&lt;&gt;0,'1C TSspéc23'!$C$12="OUI"),'1C TSspéc23'!$S$38/'1C TSspéc23'!$S$17,"")</f>
        <v/>
      </c>
      <c r="S1349" s="543" t="str">
        <f>IF(AND('1C TSspéc23'!$S$17&lt;&gt;0,'1C TSspéc23'!$C$12="OUI"),'1C TSspéc23'!$S$39/'1C TSspéc23'!$S$17,"")</f>
        <v/>
      </c>
      <c r="T1349" s="543" t="str">
        <f>IF(AND('1C TSspéc23'!$S$17&lt;&gt;0,'1C TSspéc23'!$C$12="OUI"),'1C TSspéc23'!$S$40/'1C TSspéc23'!$S$17,"")</f>
        <v/>
      </c>
      <c r="U1349" s="543" t="str">
        <f>IF(AND('1C TSspéc23'!$S$17&lt;&gt;0,'1C TSspéc23'!$C$12="OUI"),'1C TSspéc23'!$S$41/'1C TSspéc23'!$S$17,"")</f>
        <v/>
      </c>
      <c r="V1349" s="543" t="str">
        <f>IF(AND('1C TSspéc23'!$S$17&lt;&gt;0,'1C TSspéc23'!$C$12="OUI"),'1C TSspéc23'!$S$42/'1C TSspéc23'!$S$17,"")</f>
        <v/>
      </c>
      <c r="W1349" s="543" t="str">
        <f>IF(AND('1C TSspéc23'!$S$17&lt;&gt;0,'1C TSspéc23'!$C$12="OUI"),'1C TSspéc23'!$S$43/'1C TSspéc23'!$S$17,"")</f>
        <v/>
      </c>
      <c r="X1349" s="543" t="str">
        <f>IF(AND('1C TSspéc23'!$S$17&lt;&gt;0,'1C TSspéc23'!$C$12="OUI"),'1C TSspéc23'!$S$44/'1C TSspéc23'!$S$17,"")</f>
        <v/>
      </c>
      <c r="Y1349" s="543" t="str">
        <f>IF(AND('1C TSspéc23'!$S$17&lt;&gt;0,'1C TSspéc23'!$C$12="OUI"),'1C TSspéc23'!$S$45/'1C TSspéc23'!$S$17,"")</f>
        <v/>
      </c>
      <c r="Z1349" s="543" t="str">
        <f>IF(AND('1C TSspéc23'!$S$17&lt;&gt;0,'1C TSspéc23'!$C$12="OUI"),'1C TSspéc23'!$S$46/'1C TSspéc23'!$S$17,"")</f>
        <v/>
      </c>
      <c r="AA1349" s="543" t="str">
        <f>IF(AND('1C TSspéc23'!$S$17&lt;&gt;0,'1C TSspéc23'!$C$12="OUI"),'1C TSspéc23'!$S$47/'1C TSspéc23'!$S$17,"")</f>
        <v/>
      </c>
      <c r="AB1349" s="543" t="str">
        <f>IF(AND('1C TSspéc23'!$S$17&lt;&gt;0,'1C TSspéc23'!$C$12="OUI"),'1C TSspéc23'!$S$48/'1C TSspéc23'!$S$17,"")</f>
        <v/>
      </c>
      <c r="AC1349" s="543" t="str">
        <f>IF(AND('1C TSspéc23'!$S$17&lt;&gt;0,'1C TSspéc23'!$C$12="OUI"),'1C TSspéc23'!$S$49/'1C TSspéc23'!$S$17,"")</f>
        <v/>
      </c>
      <c r="AD1349" s="543" t="str">
        <f>IF(AND('1C TSspéc23'!$S$17&lt;&gt;0,'1C TSspéc23'!$C$12="OUI"),'1C TSspéc23'!$S$50/'1C TSspéc23'!$S$17,"")</f>
        <v/>
      </c>
      <c r="AE1349" s="543" t="str">
        <f>IF(AND('1C TSspéc23'!$S$17&lt;&gt;0,'1C TSspéc23'!$C$12="OUI"),'1C TSspéc23'!$S$51/'1C TSspéc23'!$S$17,"")</f>
        <v/>
      </c>
      <c r="AF1349" s="543" t="str">
        <f>IF(AND('1C TSspéc23'!$S$17&lt;&gt;0,'1C TSspéc23'!$C$12="OUI"),'1C TSspéc23'!$S$52/'1C TSspéc23'!$S$17,"")</f>
        <v/>
      </c>
      <c r="AG1349" s="543" t="str">
        <f>IF(AND('1C TSspéc23'!$S$17&lt;&gt;0,'1C TSspéc23'!$C$12="OUI"),'1C TSspéc23'!$S$53/'1C TSspéc23'!$S$17,"")</f>
        <v/>
      </c>
      <c r="AH1349" s="543" t="str">
        <f>IF(AND('1C TSspéc23'!$S$17&lt;&gt;0,'1C TSspéc23'!$C$12="OUI"),'1C TSspéc23'!$S$54/'1C TSspéc23'!$S$17,"")</f>
        <v/>
      </c>
      <c r="AI1349" s="543" t="str">
        <f>IF(AND('1C TSspéc23'!$S$17&lt;&gt;0,'1C TSspéc23'!$C$12="OUI"),'1C TSspéc23'!$S$55/'1C TSspéc23'!$S$17,"")</f>
        <v/>
      </c>
      <c r="AJ1349" s="543" t="str">
        <f>IF(AND('1C TSspéc23'!$S$17&lt;&gt;0,'1C TSspéc23'!$C$12="OUI"),'1C TSspéc23'!$S$56/'1C TSspéc23'!$S$17,"")</f>
        <v/>
      </c>
      <c r="AK1349" s="543" t="str">
        <f>IF(AND('1C TSspéc23'!$S$17&lt;&gt;0,'1C TSspéc23'!$C$12="OUI"),'1C TSspéc23'!$S$57/'1C TSspéc23'!$S$17,"")</f>
        <v/>
      </c>
      <c r="AL1349" s="72">
        <f>IF(AND('1C TSspéc23'!$S$17&lt;&gt;0,'1C TSspéc23'!$C$12="OUI"),N1349+AK1349,N1349)</f>
        <v>0</v>
      </c>
      <c r="AM1349" s="417">
        <f t="shared" si="343"/>
        <v>0</v>
      </c>
      <c r="AN1349" s="417">
        <f t="shared" si="344"/>
        <v>0</v>
      </c>
      <c r="AO1349" s="418" t="str">
        <f>IF(AND('1C TSspéc23'!$S$17&lt;&gt;0,'1C TSspéc23'!$S$30&lt;&gt;0),AM1349+AN1349,"")</f>
        <v/>
      </c>
      <c r="AP1349" s="573" t="str">
        <f>IF(AND('1C TSspéc23'!$S$17&lt;&gt;0,'1C TSspéc23'!$S$30&lt;&gt;0),AM1349-AR1349,"")</f>
        <v/>
      </c>
      <c r="AQ1349" s="583">
        <f t="shared" si="345"/>
        <v>0</v>
      </c>
      <c r="AR1349" s="596"/>
      <c r="AS1349" s="102"/>
      <c r="AT1349" s="27" t="str">
        <f>IF(('1C TSspéc23'!S$17*FICHE!$C$14&lt;J1349),"Forfait limité à "&amp;FICHE!$C$14&amp;"€/jour","")</f>
        <v/>
      </c>
      <c r="AU1349" s="592"/>
      <c r="AV1349" s="824"/>
      <c r="AW1349" s="824"/>
      <c r="AX1349" s="824"/>
      <c r="AY1349" s="824"/>
      <c r="AZ1349" s="824"/>
      <c r="BA1349" s="767"/>
      <c r="BB1349" s="767"/>
      <c r="BC1349" s="767"/>
      <c r="BD1349" s="767"/>
      <c r="BE1349" s="767"/>
      <c r="BF1349" s="767"/>
      <c r="BG1349" s="767"/>
      <c r="BH1349" s="767"/>
      <c r="BI1349" s="767"/>
      <c r="BJ1349" s="767"/>
      <c r="BK1349" s="767"/>
      <c r="BL1349" s="767"/>
      <c r="BM1349" s="767"/>
      <c r="BN1349" s="767"/>
      <c r="BO1349" s="767"/>
      <c r="BP1349" s="767"/>
      <c r="BQ1349" s="767"/>
      <c r="BR1349" s="767"/>
      <c r="BS1349" s="767"/>
      <c r="BT1349" s="767"/>
      <c r="BU1349" s="767"/>
      <c r="BV1349" s="767"/>
      <c r="BW1349" s="767"/>
      <c r="BX1349" s="767"/>
      <c r="BY1349" s="767"/>
      <c r="BZ1349" s="767"/>
      <c r="CA1349" s="767"/>
      <c r="CB1349" s="767"/>
      <c r="CC1349" s="767"/>
      <c r="CD1349" s="767"/>
      <c r="CE1349" s="767"/>
      <c r="CF1349" s="767"/>
      <c r="CG1349" s="767"/>
      <c r="CH1349" s="767"/>
      <c r="CI1349" s="767"/>
      <c r="CJ1349" s="767"/>
      <c r="CK1349" s="767"/>
      <c r="CL1349" s="767"/>
      <c r="CM1349" s="767"/>
      <c r="CN1349" s="767"/>
      <c r="CO1349" s="767"/>
      <c r="CP1349" s="767"/>
      <c r="CQ1349" s="767"/>
      <c r="CR1349" s="767"/>
      <c r="CS1349" s="767"/>
      <c r="CT1349" s="767"/>
      <c r="CU1349" s="767"/>
      <c r="CV1349" s="767"/>
      <c r="CW1349" s="767"/>
      <c r="CX1349" s="767"/>
      <c r="CY1349" s="767"/>
      <c r="CZ1349" s="767"/>
      <c r="DA1349" s="767"/>
      <c r="DB1349" s="767"/>
      <c r="DC1349" s="767"/>
      <c r="DD1349" s="767"/>
      <c r="DE1349" s="767"/>
      <c r="DF1349" s="767"/>
      <c r="DG1349" s="767"/>
      <c r="DH1349" s="767"/>
      <c r="DI1349" s="767"/>
      <c r="DJ1349" s="767"/>
      <c r="DK1349" s="767"/>
      <c r="DL1349" s="767"/>
      <c r="DM1349" s="767"/>
      <c r="DN1349" s="767"/>
      <c r="DO1349" s="767"/>
      <c r="DP1349" s="767"/>
      <c r="DQ1349" s="767"/>
      <c r="DR1349" s="767"/>
      <c r="DS1349" s="767"/>
      <c r="DT1349" s="767"/>
      <c r="DU1349" s="767"/>
      <c r="DV1349" s="767"/>
      <c r="DW1349" s="767"/>
      <c r="DX1349" s="767"/>
      <c r="DY1349" s="767"/>
      <c r="DZ1349" s="767"/>
      <c r="EA1349" s="767"/>
      <c r="EB1349" s="767"/>
      <c r="EC1349" s="767"/>
      <c r="ED1349" s="767"/>
      <c r="EE1349" s="767"/>
      <c r="EF1349" s="767"/>
      <c r="EG1349" s="767"/>
      <c r="EH1349" s="767"/>
      <c r="EI1349" s="767"/>
      <c r="EJ1349" s="767"/>
      <c r="EK1349" s="767"/>
      <c r="EL1349" s="767"/>
      <c r="EM1349" s="767"/>
      <c r="EN1349" s="767"/>
      <c r="EO1349" s="767"/>
      <c r="EP1349" s="767"/>
      <c r="EQ1349" s="767"/>
      <c r="ER1349" s="767"/>
      <c r="ES1349" s="767"/>
      <c r="ET1349" s="767"/>
      <c r="EU1349" s="767"/>
      <c r="EV1349" s="767"/>
      <c r="EW1349" s="767"/>
      <c r="EX1349" s="767"/>
      <c r="EY1349" s="767"/>
      <c r="EZ1349" s="767"/>
      <c r="FA1349" s="767"/>
      <c r="FB1349" s="767"/>
      <c r="FC1349" s="767"/>
      <c r="FD1349" s="767"/>
      <c r="FE1349" s="767"/>
      <c r="FF1349" s="767"/>
      <c r="FG1349" s="767"/>
      <c r="FH1349" s="767"/>
      <c r="FI1349" s="767"/>
      <c r="FJ1349" s="767"/>
      <c r="FK1349" s="767"/>
      <c r="FL1349" s="767"/>
      <c r="FM1349" s="767"/>
      <c r="FN1349" s="767"/>
      <c r="FO1349" s="767"/>
      <c r="FP1349" s="767"/>
      <c r="FQ1349" s="767"/>
      <c r="FR1349" s="767"/>
      <c r="FS1349" s="767"/>
      <c r="FT1349" s="767"/>
      <c r="FU1349" s="767"/>
      <c r="FV1349" s="767"/>
      <c r="FW1349" s="767"/>
      <c r="FX1349" s="767"/>
      <c r="FY1349" s="767"/>
      <c r="FZ1349" s="767"/>
      <c r="GA1349" s="767"/>
      <c r="GB1349" s="767"/>
      <c r="GC1349" s="767"/>
      <c r="GD1349" s="767"/>
      <c r="GE1349" s="767"/>
      <c r="GF1349" s="767"/>
      <c r="GG1349" s="767"/>
      <c r="GH1349" s="767"/>
      <c r="GI1349" s="767"/>
      <c r="GJ1349" s="767"/>
      <c r="GK1349" s="767"/>
      <c r="GL1349" s="767"/>
      <c r="GM1349" s="767"/>
      <c r="GN1349" s="767"/>
      <c r="GO1349" s="767"/>
      <c r="GP1349" s="767"/>
      <c r="GQ1349" s="767"/>
      <c r="GR1349" s="767"/>
      <c r="GS1349" s="767"/>
      <c r="GT1349" s="767"/>
      <c r="GU1349" s="767"/>
      <c r="GV1349" s="767"/>
      <c r="GW1349" s="767"/>
      <c r="GX1349" s="767"/>
      <c r="GY1349" s="767"/>
      <c r="GZ1349" s="767"/>
      <c r="HA1349" s="767"/>
      <c r="HB1349" s="767"/>
      <c r="HC1349" s="767"/>
    </row>
    <row r="1350" spans="1:211" s="864" customFormat="1" ht="13.9" hidden="1" customHeight="1">
      <c r="A1350" s="307"/>
      <c r="B1350" s="351"/>
      <c r="C1350" s="971" t="str">
        <f>IF('1C TSspéc23'!T$17&lt;&gt;0,'1C TSspéc23'!$B$12,"")</f>
        <v/>
      </c>
      <c r="D1350" s="972"/>
      <c r="E1350" s="973"/>
      <c r="F1350" s="93">
        <f>IF(AND($C1350='1C TSspéc23'!$B$12,'1C TSspéc23'!$B$16="spécifiques",'1C TSspéc23'!$T$17&lt;&gt;""),'1C TSspéc23'!$T$21,"")</f>
        <v>0</v>
      </c>
      <c r="G1350" s="863"/>
      <c r="H1350" s="745">
        <v>0.21</v>
      </c>
      <c r="I1350" s="747">
        <v>1</v>
      </c>
      <c r="J1350" s="312"/>
      <c r="K1350" s="680">
        <f t="shared" si="342"/>
        <v>0</v>
      </c>
      <c r="L1350" s="556">
        <f>IF(OR('1C TSspéc23'!$B$12="",'1C TSspéc23'!T$30=0),0,IF(AND('1C TSspéc23'!$B$12&lt;&gt;"",$K$2="Pôle",'1C TSspéc23'!$C$12="OUI"),(('1C TSspéc23'!T$22+'1C TSspéc23'!T$23+'1C TSspéc23'!T$24+'1C TSspéc23'!T$25+'1C TSspéc23'!T$29)/'1C TSspéc23'!T$17),IF(AND('1C TSspéc23'!$B$12&lt;&gt;"",$K$2="Pôle",'1C TSspéc23'!$C$12="NON"),(('1C TSspéc23'!T$22+'1C TSspéc23'!T$23+'1C TSspéc23'!T$24+'1C TSspéc23'!T$25+'1C TSspéc23'!T$29)/'1C TSspéc23'!T$30),IF(AND('1C TSspéc23'!$B$12&lt;&gt;"",$K$2&lt;&gt;"Pôle",'1C TSspéc23'!$C$12="OUI"),(('1C TSspéc23'!T$22+'1C TSspéc23'!T$23+'1C TSspéc23'!T$24+'1C TSspéc23'!T$25+'1C TSspéc23'!T$26+'1C TSspéc23'!T$27+'1C TSspéc23'!T$28+'1C TSspéc23'!T$29)/'1C TSspéc23'!T$17),IF(AND('1C TSspéc23'!$B$12&lt;&gt;"",$K$2&lt;&gt;"Pôle",'1C TSspéc23'!$C$12="NON"),(('1C TSspéc23'!T$22+'1C TSspéc23'!T$23+'1C TSspéc23'!T$24+'1C TSspéc23'!T$25+'1C TSspéc23'!T$26+'1C TSspéc23'!T$27+'1C TSspéc23'!T$28+'1C TSspéc23'!T$29)/'1C TSspéc23'!T$30))))))</f>
        <v>0</v>
      </c>
      <c r="M1350" s="556">
        <f>IF(OR('1C TSspéc23'!$B$12="",'1C TSspéc23'!T$30=0),0,IF(AND('1C TSspéc23'!$B$12&lt;&gt;"",$K$2="Pôle",'1C TSspéc23'!$C$12="OUI"),(('1C TSspéc23'!T$26+'1C TSspéc23'!T$27+'1C TSspéc23'!T$28)/'1C TSspéc23'!T$17),IF(AND('1C TSspéc23'!$B$12&lt;&gt;"",$K$2="Pôle",'1C TSspéc23'!$C$12="NON"),(('1C TSspéc23'!T$26+'1C TSspéc23'!T$27+'1C TSspéc23'!T$28)/'1C TSspéc23'!T$30),IF(AND('1C TSspéc23'!$B$12&lt;&gt;"",$K$2&lt;&gt;"Pôle"),0))))</f>
        <v>0</v>
      </c>
      <c r="N1350" s="557">
        <f>IF(AND('1C TSspéc23'!$B$12&lt;&gt;0,'1C TSspéc23'!$T$30&lt;&gt;0),L1350+M1350,0)</f>
        <v>0</v>
      </c>
      <c r="O1350" s="893" t="str">
        <f>IF(AND('1C TSspéc23'!$T$17&lt;&gt;0,'1C TSspéc23'!$C$12="OUI"),'1C TSspéc23'!$T$35/'1C TSspéc23'!$T$17,"")</f>
        <v/>
      </c>
      <c r="P1350" s="543" t="str">
        <f>IF(AND('1C TSspéc23'!$T$17&lt;&gt;0,'1C TSspéc23'!$C$12="OUI"),'1C TSspéc23'!$T$36/'1C TSspéc23'!$T$17,"")</f>
        <v/>
      </c>
      <c r="Q1350" s="543" t="str">
        <f>IF(AND('1C TSspéc23'!$T$17&lt;&gt;0,'1C TSspéc23'!$C$12="OUI"),'1C TSspéc23'!$T$37/'1C TSspéc23'!$T$17,"")</f>
        <v/>
      </c>
      <c r="R1350" s="543" t="str">
        <f>IF(AND('1C TSspéc23'!$T$17&lt;&gt;0,'1C TSspéc23'!$C$12="OUI"),'1C TSspéc23'!$T$38/'1C TSspéc23'!$T$17,"")</f>
        <v/>
      </c>
      <c r="S1350" s="543" t="str">
        <f>IF(AND('1C TSspéc23'!$T$17&lt;&gt;0,'1C TSspéc23'!$C$12="OUI"),'1C TSspéc23'!$T$39/'1C TSspéc23'!$T$17,"")</f>
        <v/>
      </c>
      <c r="T1350" s="543" t="str">
        <f>IF(AND('1C TSspéc23'!$T$17&lt;&gt;0,'1C TSspéc23'!$C$12="OUI"),'1C TSspéc23'!$T$40/'1C TSspéc23'!$T$17,"")</f>
        <v/>
      </c>
      <c r="U1350" s="543" t="str">
        <f>IF(AND('1C TSspéc23'!$T$17&lt;&gt;0,'1C TSspéc23'!$C$12="OUI"),'1C TSspéc23'!$T$41/'1C TSspéc23'!$T$17,"")</f>
        <v/>
      </c>
      <c r="V1350" s="543" t="str">
        <f>IF(AND('1C TSspéc23'!$T$17&lt;&gt;0,'1C TSspéc23'!$C$12="OUI"),'1C TSspéc23'!$T$42/'1C TSspéc23'!$T$17,"")</f>
        <v/>
      </c>
      <c r="W1350" s="543" t="str">
        <f>IF(AND('1C TSspéc23'!$T$17&lt;&gt;0,'1C TSspéc23'!$C$12="OUI"),'1C TSspéc23'!$T$43/'1C TSspéc23'!$T$17,"")</f>
        <v/>
      </c>
      <c r="X1350" s="543" t="str">
        <f>IF(AND('1C TSspéc23'!$T$17&lt;&gt;0,'1C TSspéc23'!$C$12="OUI"),'1C TSspéc23'!$T$44/'1C TSspéc23'!$T$17,"")</f>
        <v/>
      </c>
      <c r="Y1350" s="543" t="str">
        <f>IF(AND('1C TSspéc23'!$T$17&lt;&gt;0,'1C TSspéc23'!$C$12="OUI"),'1C TSspéc23'!$T$45/'1C TSspéc23'!$T$17,"")</f>
        <v/>
      </c>
      <c r="Z1350" s="543" t="str">
        <f>IF(AND('1C TSspéc23'!$T$17&lt;&gt;0,'1C TSspéc23'!$C$12="OUI"),'1C TSspéc23'!$T$46/'1C TSspéc23'!$T$17,"")</f>
        <v/>
      </c>
      <c r="AA1350" s="543" t="str">
        <f>IF(AND('1C TSspéc23'!$T$17&lt;&gt;0,'1C TSspéc23'!$C$12="OUI"),'1C TSspéc23'!$T$47/'1C TSspéc23'!$T$17,"")</f>
        <v/>
      </c>
      <c r="AB1350" s="543" t="str">
        <f>IF(AND('1C TSspéc23'!$T$17&lt;&gt;0,'1C TSspéc23'!$C$12="OUI"),'1C TSspéc23'!$T$48/'1C TSspéc23'!$T$17,"")</f>
        <v/>
      </c>
      <c r="AC1350" s="543" t="str">
        <f>IF(AND('1C TSspéc23'!$T$17&lt;&gt;0,'1C TSspéc23'!$C$12="OUI"),'1C TSspéc23'!$T$49/'1C TSspéc23'!$T$17,"")</f>
        <v/>
      </c>
      <c r="AD1350" s="543" t="str">
        <f>IF(AND('1C TSspéc23'!$T$17&lt;&gt;0,'1C TSspéc23'!$C$12="OUI"),'1C TSspéc23'!$T$50/'1C TSspéc23'!$T$17,"")</f>
        <v/>
      </c>
      <c r="AE1350" s="543" t="str">
        <f>IF(AND('1C TSspéc23'!$T$17&lt;&gt;0,'1C TSspéc23'!$C$12="OUI"),'1C TSspéc23'!$T$51/'1C TSspéc23'!$T$17,"")</f>
        <v/>
      </c>
      <c r="AF1350" s="543" t="str">
        <f>IF(AND('1C TSspéc23'!$T$17&lt;&gt;0,'1C TSspéc23'!$C$12="OUI"),'1C TSspéc23'!$T$52/'1C TSspéc23'!$T$17,"")</f>
        <v/>
      </c>
      <c r="AG1350" s="543" t="str">
        <f>IF(AND('1C TSspéc23'!$T$17&lt;&gt;0,'1C TSspéc23'!$C$12="OUI"),'1C TSspéc23'!$T$53/'1C TSspéc23'!$T$17,"")</f>
        <v/>
      </c>
      <c r="AH1350" s="543" t="str">
        <f>IF(AND('1C TSspéc23'!$T$17&lt;&gt;0,'1C TSspéc23'!$C$12="OUI"),'1C TSspéc23'!$T$54/'1C TSspéc23'!$T$17,"")</f>
        <v/>
      </c>
      <c r="AI1350" s="543" t="str">
        <f>IF(AND('1C TSspéc23'!$T$17&lt;&gt;0,'1C TSspéc23'!$C$12="OUI"),'1C TSspéc23'!$T$55/'1C TSspéc23'!$T$17,"")</f>
        <v/>
      </c>
      <c r="AJ1350" s="543" t="str">
        <f>IF(AND('1C TSspéc23'!$T$17&lt;&gt;0,'1C TSspéc23'!$C$12="OUI"),'1C TSspéc23'!$T$56/'1C TSspéc23'!$T$17,"")</f>
        <v/>
      </c>
      <c r="AK1350" s="543" t="str">
        <f>IF(AND('1C TSspéc23'!$T$17&lt;&gt;0,'1C TSspéc23'!$C$12="OUI"),'1C TSspéc23'!$T$57/'1C TSspéc23'!$T$17,"")</f>
        <v/>
      </c>
      <c r="AL1350" s="72">
        <f>IF(AND('1C TSspéc23'!$T$17&lt;&gt;0,'1C TSspéc23'!$C$12="OUI"),N1350+AK1350,N1350)</f>
        <v>0</v>
      </c>
      <c r="AM1350" s="417">
        <f t="shared" si="343"/>
        <v>0</v>
      </c>
      <c r="AN1350" s="417">
        <f t="shared" si="344"/>
        <v>0</v>
      </c>
      <c r="AO1350" s="418" t="str">
        <f>IF(AND('1C TSspéc23'!$T$17&lt;&gt;0,'1C TSspéc23'!$T$30&lt;&gt;0),AM1350+AN1350,"")</f>
        <v/>
      </c>
      <c r="AP1350" s="573" t="str">
        <f>IF(AND('1C TSspéc23'!$T$17&lt;&gt;0,'1C TSspéc23'!$T$30&lt;&gt;0),AM1350-AR1350,"")</f>
        <v/>
      </c>
      <c r="AQ1350" s="583">
        <f t="shared" si="345"/>
        <v>0</v>
      </c>
      <c r="AR1350" s="596"/>
      <c r="AS1350" s="102"/>
      <c r="AT1350" s="27" t="str">
        <f>IF(('1C TSspéc23'!T$17*FICHE!$C$14&lt;J1350),"Forfait limité à "&amp;FICHE!$C$14&amp;"€/jour","")</f>
        <v/>
      </c>
      <c r="AU1350" s="592"/>
      <c r="AV1350" s="824"/>
      <c r="AW1350" s="824"/>
      <c r="AX1350" s="824"/>
      <c r="AY1350" s="824"/>
      <c r="AZ1350" s="824"/>
      <c r="BA1350" s="767"/>
      <c r="BB1350" s="767"/>
      <c r="BC1350" s="767"/>
      <c r="BD1350" s="767"/>
      <c r="BE1350" s="767"/>
      <c r="BF1350" s="767"/>
      <c r="BG1350" s="767"/>
      <c r="BH1350" s="767"/>
      <c r="BI1350" s="767"/>
      <c r="BJ1350" s="767"/>
      <c r="BK1350" s="767"/>
      <c r="BL1350" s="767"/>
      <c r="BM1350" s="767"/>
      <c r="BN1350" s="767"/>
      <c r="BO1350" s="767"/>
      <c r="BP1350" s="767"/>
      <c r="BQ1350" s="767"/>
      <c r="BR1350" s="767"/>
      <c r="BS1350" s="767"/>
      <c r="BT1350" s="767"/>
      <c r="BU1350" s="767"/>
      <c r="BV1350" s="767"/>
      <c r="BW1350" s="767"/>
      <c r="BX1350" s="767"/>
      <c r="BY1350" s="767"/>
      <c r="BZ1350" s="767"/>
      <c r="CA1350" s="767"/>
      <c r="CB1350" s="767"/>
      <c r="CC1350" s="767"/>
      <c r="CD1350" s="767"/>
      <c r="CE1350" s="767"/>
      <c r="CF1350" s="767"/>
      <c r="CG1350" s="767"/>
      <c r="CH1350" s="767"/>
      <c r="CI1350" s="767"/>
      <c r="CJ1350" s="767"/>
      <c r="CK1350" s="767"/>
      <c r="CL1350" s="767"/>
      <c r="CM1350" s="767"/>
      <c r="CN1350" s="767"/>
      <c r="CO1350" s="767"/>
      <c r="CP1350" s="767"/>
      <c r="CQ1350" s="767"/>
      <c r="CR1350" s="767"/>
      <c r="CS1350" s="767"/>
      <c r="CT1350" s="767"/>
      <c r="CU1350" s="767"/>
      <c r="CV1350" s="767"/>
      <c r="CW1350" s="767"/>
      <c r="CX1350" s="767"/>
      <c r="CY1350" s="767"/>
      <c r="CZ1350" s="767"/>
      <c r="DA1350" s="767"/>
      <c r="DB1350" s="767"/>
      <c r="DC1350" s="767"/>
      <c r="DD1350" s="767"/>
      <c r="DE1350" s="767"/>
      <c r="DF1350" s="767"/>
      <c r="DG1350" s="767"/>
      <c r="DH1350" s="767"/>
      <c r="DI1350" s="767"/>
      <c r="DJ1350" s="767"/>
      <c r="DK1350" s="767"/>
      <c r="DL1350" s="767"/>
      <c r="DM1350" s="767"/>
      <c r="DN1350" s="767"/>
      <c r="DO1350" s="767"/>
      <c r="DP1350" s="767"/>
      <c r="DQ1350" s="767"/>
      <c r="DR1350" s="767"/>
      <c r="DS1350" s="767"/>
      <c r="DT1350" s="767"/>
      <c r="DU1350" s="767"/>
      <c r="DV1350" s="767"/>
      <c r="DW1350" s="767"/>
      <c r="DX1350" s="767"/>
      <c r="DY1350" s="767"/>
      <c r="DZ1350" s="767"/>
      <c r="EA1350" s="767"/>
      <c r="EB1350" s="767"/>
      <c r="EC1350" s="767"/>
      <c r="ED1350" s="767"/>
      <c r="EE1350" s="767"/>
      <c r="EF1350" s="767"/>
      <c r="EG1350" s="767"/>
      <c r="EH1350" s="767"/>
      <c r="EI1350" s="767"/>
      <c r="EJ1350" s="767"/>
      <c r="EK1350" s="767"/>
      <c r="EL1350" s="767"/>
      <c r="EM1350" s="767"/>
      <c r="EN1350" s="767"/>
      <c r="EO1350" s="767"/>
      <c r="EP1350" s="767"/>
      <c r="EQ1350" s="767"/>
      <c r="ER1350" s="767"/>
      <c r="ES1350" s="767"/>
      <c r="ET1350" s="767"/>
      <c r="EU1350" s="767"/>
      <c r="EV1350" s="767"/>
      <c r="EW1350" s="767"/>
      <c r="EX1350" s="767"/>
      <c r="EY1350" s="767"/>
      <c r="EZ1350" s="767"/>
      <c r="FA1350" s="767"/>
      <c r="FB1350" s="767"/>
      <c r="FC1350" s="767"/>
      <c r="FD1350" s="767"/>
      <c r="FE1350" s="767"/>
      <c r="FF1350" s="767"/>
      <c r="FG1350" s="767"/>
      <c r="FH1350" s="767"/>
      <c r="FI1350" s="767"/>
      <c r="FJ1350" s="767"/>
      <c r="FK1350" s="767"/>
      <c r="FL1350" s="767"/>
      <c r="FM1350" s="767"/>
      <c r="FN1350" s="767"/>
      <c r="FO1350" s="767"/>
      <c r="FP1350" s="767"/>
      <c r="FQ1350" s="767"/>
      <c r="FR1350" s="767"/>
      <c r="FS1350" s="767"/>
      <c r="FT1350" s="767"/>
      <c r="FU1350" s="767"/>
      <c r="FV1350" s="767"/>
      <c r="FW1350" s="767"/>
      <c r="FX1350" s="767"/>
      <c r="FY1350" s="767"/>
      <c r="FZ1350" s="767"/>
      <c r="GA1350" s="767"/>
      <c r="GB1350" s="767"/>
      <c r="GC1350" s="767"/>
      <c r="GD1350" s="767"/>
      <c r="GE1350" s="767"/>
      <c r="GF1350" s="767"/>
      <c r="GG1350" s="767"/>
      <c r="GH1350" s="767"/>
      <c r="GI1350" s="767"/>
      <c r="GJ1350" s="767"/>
      <c r="GK1350" s="767"/>
      <c r="GL1350" s="767"/>
      <c r="GM1350" s="767"/>
      <c r="GN1350" s="767"/>
      <c r="GO1350" s="767"/>
      <c r="GP1350" s="767"/>
      <c r="GQ1350" s="767"/>
      <c r="GR1350" s="767"/>
      <c r="GS1350" s="767"/>
      <c r="GT1350" s="767"/>
      <c r="GU1350" s="767"/>
      <c r="GV1350" s="767"/>
      <c r="GW1350" s="767"/>
      <c r="GX1350" s="767"/>
      <c r="GY1350" s="767"/>
      <c r="GZ1350" s="767"/>
      <c r="HA1350" s="767"/>
      <c r="HB1350" s="767"/>
      <c r="HC1350" s="767"/>
    </row>
    <row r="1351" spans="1:211" s="864" customFormat="1" ht="13.9" hidden="1" customHeight="1">
      <c r="A1351" s="307"/>
      <c r="B1351" s="351"/>
      <c r="C1351" s="971" t="str">
        <f>IF('1C TSspéc23'!U$17&lt;&gt;0,'1C TSspéc23'!$B$12,"")</f>
        <v/>
      </c>
      <c r="D1351" s="972"/>
      <c r="E1351" s="973"/>
      <c r="F1351" s="93">
        <f>IF(AND($C1351='1C TSspéc23'!$B$12,'1C TSspéc23'!$B$16="spécifiques",'1C TSspéc23'!$U$17&lt;&gt;""),'1C TSspéc23'!$U$21,"")</f>
        <v>0</v>
      </c>
      <c r="G1351" s="863"/>
      <c r="H1351" s="745">
        <v>0.21</v>
      </c>
      <c r="I1351" s="747">
        <v>1</v>
      </c>
      <c r="J1351" s="312"/>
      <c r="K1351" s="680">
        <f t="shared" si="342"/>
        <v>0</v>
      </c>
      <c r="L1351" s="556">
        <f>IF(OR('1C TSspéc23'!$B$12="",'1C TSspéc23'!U$30=0),0,IF(AND('1C TSspéc23'!$B$12&lt;&gt;"",$K$2="Pôle",'1C TSspéc23'!$C$12="OUI"),(('1C TSspéc23'!U$22+'1C TSspéc23'!U$23+'1C TSspéc23'!U$24+'1C TSspéc23'!U$25+'1C TSspéc23'!U$29)/'1C TSspéc23'!U$17),IF(AND('1C TSspéc23'!$B$12&lt;&gt;"",$K$2="Pôle",'1C TSspéc23'!$C$12="NON"),(('1C TSspéc23'!U$22+'1C TSspéc23'!U$23+'1C TSspéc23'!U$24+'1C TSspéc23'!U$25+'1C TSspéc23'!U$29)/'1C TSspéc23'!U$30),IF(AND('1C TSspéc23'!$B$12&lt;&gt;"",$K$2&lt;&gt;"Pôle",'1C TSspéc23'!$C$12="OUI"),(('1C TSspéc23'!U$22+'1C TSspéc23'!U$23+'1C TSspéc23'!U$24+'1C TSspéc23'!U$25+'1C TSspéc23'!U$26+'1C TSspéc23'!U$27+'1C TSspéc23'!U$28+'1C TSspéc23'!U$29)/'1C TSspéc23'!U$17),IF(AND('1C TSspéc23'!$B$12&lt;&gt;"",$K$2&lt;&gt;"Pôle",'1C TSspéc23'!$C$12="NON"),(('1C TSspéc23'!U$22+'1C TSspéc23'!U$23+'1C TSspéc23'!U$24+'1C TSspéc23'!U$25+'1C TSspéc23'!U$26+'1C TSspéc23'!U$27+'1C TSspéc23'!U$28+'1C TSspéc23'!U$29)/'1C TSspéc23'!U$30))))))</f>
        <v>0</v>
      </c>
      <c r="M1351" s="556">
        <f>IF(OR('1C TSspéc23'!$B$12="",'1C TSspéc23'!U$30=0),0,IF(AND('1C TSspéc23'!$B$12&lt;&gt;"",$K$2="Pôle",'1C TSspéc23'!$C$12="OUI"),(('1C TSspéc23'!U$26+'1C TSspéc23'!U$27+'1C TSspéc23'!U$28)/'1C TSspéc23'!U$17),IF(AND('1C TSspéc23'!$B$12&lt;&gt;"",$K$2="Pôle",'1C TSspéc23'!$C$12="NON"),(('1C TSspéc23'!U$26+'1C TSspéc23'!U$27+'1C TSspéc23'!U$28)/'1C TSspéc23'!U$30),IF(AND('1C TSspéc23'!$B$12&lt;&gt;"",$K$2&lt;&gt;"Pôle"),0))))</f>
        <v>0</v>
      </c>
      <c r="N1351" s="557">
        <f>IF(AND('1C TSspéc23'!$B$12&lt;&gt;0,'1C TSspéc23'!$U$30&lt;&gt;0),L1351+M1351,0)</f>
        <v>0</v>
      </c>
      <c r="O1351" s="893" t="str">
        <f>IF(AND('1C TSspéc23'!$U$17&lt;&gt;0,'1C TSspéc23'!$C$12="OUI"),'1C TSspéc23'!$U$35/'1C TSspéc23'!$U$17,"")</f>
        <v/>
      </c>
      <c r="P1351" s="543" t="str">
        <f>IF(AND('1C TSspéc23'!$U$17&lt;&gt;0,'1C TSspéc23'!$C$12="OUI"),'1C TSspéc23'!$U$36/'1C TSspéc23'!$U$17,"")</f>
        <v/>
      </c>
      <c r="Q1351" s="543" t="str">
        <f>IF(AND('1C TSspéc23'!$U$17&lt;&gt;0,'1C TSspéc23'!$C$12="OUI"),'1C TSspéc23'!$U$37/'1C TSspéc23'!$U$17,"")</f>
        <v/>
      </c>
      <c r="R1351" s="543" t="str">
        <f>IF(AND('1C TSspéc23'!$U$17&lt;&gt;0,'1C TSspéc23'!$C$12="OUI"),'1C TSspéc23'!$U$38/'1C TSspéc23'!$U$17,"")</f>
        <v/>
      </c>
      <c r="S1351" s="543" t="str">
        <f>IF(AND('1C TSspéc23'!$U$17&lt;&gt;0,'1C TSspéc23'!$C$12="OUI"),'1C TSspéc23'!$U$39/'1C TSspéc23'!$U$17,"")</f>
        <v/>
      </c>
      <c r="T1351" s="543" t="str">
        <f>IF(AND('1C TSspéc23'!$U$17&lt;&gt;0,'1C TSspéc23'!$C$12="OUI"),'1C TSspéc23'!$U$40/'1C TSspéc23'!$U$17,"")</f>
        <v/>
      </c>
      <c r="U1351" s="543" t="str">
        <f>IF(AND('1C TSspéc23'!$U$17&lt;&gt;0,'1C TSspéc23'!$C$12="OUI"),'1C TSspéc23'!$U$41/'1C TSspéc23'!$U$17,"")</f>
        <v/>
      </c>
      <c r="V1351" s="543" t="str">
        <f>IF(AND('1C TSspéc23'!$U$17&lt;&gt;0,'1C TSspéc23'!$C$12="OUI"),'1C TSspéc23'!$U$42/'1C TSspéc23'!$U$17,"")</f>
        <v/>
      </c>
      <c r="W1351" s="543" t="str">
        <f>IF(AND('1C TSspéc23'!$U$17&lt;&gt;0,'1C TSspéc23'!$C$12="OUI"),'1C TSspéc23'!$U$43/'1C TSspéc23'!$U$17,"")</f>
        <v/>
      </c>
      <c r="X1351" s="543" t="str">
        <f>IF(AND('1C TSspéc23'!$U$17&lt;&gt;0,'1C TSspéc23'!$C$12="OUI"),'1C TSspéc23'!$U$44/'1C TSspéc23'!$U$17,"")</f>
        <v/>
      </c>
      <c r="Y1351" s="543" t="str">
        <f>IF(AND('1C TSspéc23'!$U$17&lt;&gt;0,'1C TSspéc23'!$C$12="OUI"),'1C TSspéc23'!$U$45/'1C TSspéc23'!$U$17,"")</f>
        <v/>
      </c>
      <c r="Z1351" s="543" t="str">
        <f>IF(AND('1C TSspéc23'!$U$17&lt;&gt;0,'1C TSspéc23'!$C$12="OUI"),'1C TSspéc23'!$U$46/'1C TSspéc23'!$U$17,"")</f>
        <v/>
      </c>
      <c r="AA1351" s="543" t="str">
        <f>IF(AND('1C TSspéc23'!$U$17&lt;&gt;0,'1C TSspéc23'!$C$12="OUI"),'1C TSspéc23'!$U$47/'1C TSspéc23'!$U$17,"")</f>
        <v/>
      </c>
      <c r="AB1351" s="543" t="str">
        <f>IF(AND('1C TSspéc23'!$U$17&lt;&gt;0,'1C TSspéc23'!$C$12="OUI"),'1C TSspéc23'!$U$48/'1C TSspéc23'!$U$17,"")</f>
        <v/>
      </c>
      <c r="AC1351" s="543" t="str">
        <f>IF(AND('1C TSspéc23'!$U$17&lt;&gt;0,'1C TSspéc23'!$C$12="OUI"),'1C TSspéc23'!$U$49/'1C TSspéc23'!$U$17,"")</f>
        <v/>
      </c>
      <c r="AD1351" s="543" t="str">
        <f>IF(AND('1C TSspéc23'!$U$17&lt;&gt;0,'1C TSspéc23'!$C$12="OUI"),'1C TSspéc23'!$U$50/'1C TSspéc23'!$U$17,"")</f>
        <v/>
      </c>
      <c r="AE1351" s="543" t="str">
        <f>IF(AND('1C TSspéc23'!$U$17&lt;&gt;0,'1C TSspéc23'!$C$12="OUI"),'1C TSspéc23'!$U$51/'1C TSspéc23'!$U$17,"")</f>
        <v/>
      </c>
      <c r="AF1351" s="543" t="str">
        <f>IF(AND('1C TSspéc23'!$U$17&lt;&gt;0,'1C TSspéc23'!$C$12="OUI"),'1C TSspéc23'!$U$52/'1C TSspéc23'!$U$17,"")</f>
        <v/>
      </c>
      <c r="AG1351" s="543" t="str">
        <f>IF(AND('1C TSspéc23'!$U$17&lt;&gt;0,'1C TSspéc23'!$C$12="OUI"),'1C TSspéc23'!$U$53/'1C TSspéc23'!$U$17,"")</f>
        <v/>
      </c>
      <c r="AH1351" s="543" t="str">
        <f>IF(AND('1C TSspéc23'!$U$17&lt;&gt;0,'1C TSspéc23'!$C$12="OUI"),'1C TSspéc23'!$U$54/'1C TSspéc23'!$U$17,"")</f>
        <v/>
      </c>
      <c r="AI1351" s="543" t="str">
        <f>IF(AND('1C TSspéc23'!$U$17&lt;&gt;0,'1C TSspéc23'!$C$12="OUI"),'1C TSspéc23'!$U$55/'1C TSspéc23'!$U$17,"")</f>
        <v/>
      </c>
      <c r="AJ1351" s="543" t="str">
        <f>IF(AND('1C TSspéc23'!$U$17&lt;&gt;0,'1C TSspéc23'!$C$12="OUI"),'1C TSspéc23'!$U$56/'1C TSspéc23'!$U$17,"")</f>
        <v/>
      </c>
      <c r="AK1351" s="543" t="str">
        <f>IF(AND('1C TSspéc23'!$U$17&lt;&gt;0,'1C TSspéc23'!$C$12="OUI"),'1C TSspéc23'!$U$57/'1C TSspéc23'!$U$17,"")</f>
        <v/>
      </c>
      <c r="AL1351" s="72">
        <f>IF(AND('1C TSspéc23'!$U$17&lt;&gt;0,'1C TSspéc23'!$C$12="OUI"),N1351+AK1351,N1351)</f>
        <v>0</v>
      </c>
      <c r="AM1351" s="417">
        <f t="shared" si="343"/>
        <v>0</v>
      </c>
      <c r="AN1351" s="417">
        <f t="shared" si="344"/>
        <v>0</v>
      </c>
      <c r="AO1351" s="418" t="str">
        <f>IF(AND('1C TSspéc23'!$U$17&lt;&gt;0,'1C TSspéc23'!$U$30&lt;&gt;0),AM1351+AN1351,"")</f>
        <v/>
      </c>
      <c r="AP1351" s="573" t="str">
        <f>IF(AND('1C TSspéc23'!$U$17&lt;&gt;0,'1C TSspéc23'!$U$30&lt;&gt;0),AM1351-AR1351,"")</f>
        <v/>
      </c>
      <c r="AQ1351" s="583">
        <f t="shared" si="345"/>
        <v>0</v>
      </c>
      <c r="AR1351" s="596"/>
      <c r="AS1351" s="102"/>
      <c r="AT1351" s="27" t="str">
        <f>IF(('1C TSspéc23'!U$17*FICHE!$C$14&lt;J1351),"Forfait limité à "&amp;FICHE!$C$14&amp;"€/jour","")</f>
        <v/>
      </c>
      <c r="AU1351" s="592"/>
      <c r="AV1351" s="824"/>
      <c r="AW1351" s="824"/>
      <c r="AX1351" s="824"/>
      <c r="AY1351" s="824"/>
      <c r="AZ1351" s="824"/>
      <c r="BA1351" s="767"/>
      <c r="BB1351" s="767"/>
      <c r="BC1351" s="767"/>
      <c r="BD1351" s="767"/>
      <c r="BE1351" s="767"/>
      <c r="BF1351" s="767"/>
      <c r="BG1351" s="767"/>
      <c r="BH1351" s="767"/>
      <c r="BI1351" s="767"/>
      <c r="BJ1351" s="767"/>
      <c r="BK1351" s="767"/>
      <c r="BL1351" s="767"/>
      <c r="BM1351" s="767"/>
      <c r="BN1351" s="767"/>
      <c r="BO1351" s="767"/>
      <c r="BP1351" s="767"/>
      <c r="BQ1351" s="767"/>
      <c r="BR1351" s="767"/>
      <c r="BS1351" s="767"/>
      <c r="BT1351" s="767"/>
      <c r="BU1351" s="767"/>
      <c r="BV1351" s="767"/>
      <c r="BW1351" s="767"/>
      <c r="BX1351" s="767"/>
      <c r="BY1351" s="767"/>
      <c r="BZ1351" s="767"/>
      <c r="CA1351" s="767"/>
      <c r="CB1351" s="767"/>
      <c r="CC1351" s="767"/>
      <c r="CD1351" s="767"/>
      <c r="CE1351" s="767"/>
      <c r="CF1351" s="767"/>
      <c r="CG1351" s="767"/>
      <c r="CH1351" s="767"/>
      <c r="CI1351" s="767"/>
      <c r="CJ1351" s="767"/>
      <c r="CK1351" s="767"/>
      <c r="CL1351" s="767"/>
      <c r="CM1351" s="767"/>
      <c r="CN1351" s="767"/>
      <c r="CO1351" s="767"/>
      <c r="CP1351" s="767"/>
      <c r="CQ1351" s="767"/>
      <c r="CR1351" s="767"/>
      <c r="CS1351" s="767"/>
      <c r="CT1351" s="767"/>
      <c r="CU1351" s="767"/>
      <c r="CV1351" s="767"/>
      <c r="CW1351" s="767"/>
      <c r="CX1351" s="767"/>
      <c r="CY1351" s="767"/>
      <c r="CZ1351" s="767"/>
      <c r="DA1351" s="767"/>
      <c r="DB1351" s="767"/>
      <c r="DC1351" s="767"/>
      <c r="DD1351" s="767"/>
      <c r="DE1351" s="767"/>
      <c r="DF1351" s="767"/>
      <c r="DG1351" s="767"/>
      <c r="DH1351" s="767"/>
      <c r="DI1351" s="767"/>
      <c r="DJ1351" s="767"/>
      <c r="DK1351" s="767"/>
      <c r="DL1351" s="767"/>
      <c r="DM1351" s="767"/>
      <c r="DN1351" s="767"/>
      <c r="DO1351" s="767"/>
      <c r="DP1351" s="767"/>
      <c r="DQ1351" s="767"/>
      <c r="DR1351" s="767"/>
      <c r="DS1351" s="767"/>
      <c r="DT1351" s="767"/>
      <c r="DU1351" s="767"/>
      <c r="DV1351" s="767"/>
      <c r="DW1351" s="767"/>
      <c r="DX1351" s="767"/>
      <c r="DY1351" s="767"/>
      <c r="DZ1351" s="767"/>
      <c r="EA1351" s="767"/>
      <c r="EB1351" s="767"/>
      <c r="EC1351" s="767"/>
      <c r="ED1351" s="767"/>
      <c r="EE1351" s="767"/>
      <c r="EF1351" s="767"/>
      <c r="EG1351" s="767"/>
      <c r="EH1351" s="767"/>
      <c r="EI1351" s="767"/>
      <c r="EJ1351" s="767"/>
      <c r="EK1351" s="767"/>
      <c r="EL1351" s="767"/>
      <c r="EM1351" s="767"/>
      <c r="EN1351" s="767"/>
      <c r="EO1351" s="767"/>
      <c r="EP1351" s="767"/>
      <c r="EQ1351" s="767"/>
      <c r="ER1351" s="767"/>
      <c r="ES1351" s="767"/>
      <c r="ET1351" s="767"/>
      <c r="EU1351" s="767"/>
      <c r="EV1351" s="767"/>
      <c r="EW1351" s="767"/>
      <c r="EX1351" s="767"/>
      <c r="EY1351" s="767"/>
      <c r="EZ1351" s="767"/>
      <c r="FA1351" s="767"/>
      <c r="FB1351" s="767"/>
      <c r="FC1351" s="767"/>
      <c r="FD1351" s="767"/>
      <c r="FE1351" s="767"/>
      <c r="FF1351" s="767"/>
      <c r="FG1351" s="767"/>
      <c r="FH1351" s="767"/>
      <c r="FI1351" s="767"/>
      <c r="FJ1351" s="767"/>
      <c r="FK1351" s="767"/>
      <c r="FL1351" s="767"/>
      <c r="FM1351" s="767"/>
      <c r="FN1351" s="767"/>
      <c r="FO1351" s="767"/>
      <c r="FP1351" s="767"/>
      <c r="FQ1351" s="767"/>
      <c r="FR1351" s="767"/>
      <c r="FS1351" s="767"/>
      <c r="FT1351" s="767"/>
      <c r="FU1351" s="767"/>
      <c r="FV1351" s="767"/>
      <c r="FW1351" s="767"/>
      <c r="FX1351" s="767"/>
      <c r="FY1351" s="767"/>
      <c r="FZ1351" s="767"/>
      <c r="GA1351" s="767"/>
      <c r="GB1351" s="767"/>
      <c r="GC1351" s="767"/>
      <c r="GD1351" s="767"/>
      <c r="GE1351" s="767"/>
      <c r="GF1351" s="767"/>
      <c r="GG1351" s="767"/>
      <c r="GH1351" s="767"/>
      <c r="GI1351" s="767"/>
      <c r="GJ1351" s="767"/>
      <c r="GK1351" s="767"/>
      <c r="GL1351" s="767"/>
      <c r="GM1351" s="767"/>
      <c r="GN1351" s="767"/>
      <c r="GO1351" s="767"/>
      <c r="GP1351" s="767"/>
      <c r="GQ1351" s="767"/>
      <c r="GR1351" s="767"/>
      <c r="GS1351" s="767"/>
      <c r="GT1351" s="767"/>
      <c r="GU1351" s="767"/>
      <c r="GV1351" s="767"/>
      <c r="GW1351" s="767"/>
      <c r="GX1351" s="767"/>
      <c r="GY1351" s="767"/>
      <c r="GZ1351" s="767"/>
      <c r="HA1351" s="767"/>
      <c r="HB1351" s="767"/>
      <c r="HC1351" s="767"/>
    </row>
    <row r="1352" spans="1:211" s="864" customFormat="1" ht="13.9" hidden="1" customHeight="1">
      <c r="A1352" s="307"/>
      <c r="B1352" s="351"/>
      <c r="C1352" s="971" t="str">
        <f>IF('1C TSspéc23'!V$17&lt;&gt;0,'1C TSspéc23'!$B$12,"")</f>
        <v/>
      </c>
      <c r="D1352" s="972"/>
      <c r="E1352" s="973"/>
      <c r="F1352" s="93">
        <f>IF(AND($C1352='1C TSspéc23'!$B$12,'1C TSspéc23'!$B$16="spécifiques",'1C TSspéc23'!$V$17&lt;&gt;""),'1C TSspéc23'!$V$21,"")</f>
        <v>0</v>
      </c>
      <c r="G1352" s="863"/>
      <c r="H1352" s="745">
        <v>0.21</v>
      </c>
      <c r="I1352" s="747">
        <v>1</v>
      </c>
      <c r="J1352" s="312"/>
      <c r="K1352" s="680">
        <f t="shared" si="342"/>
        <v>0</v>
      </c>
      <c r="L1352" s="556">
        <f>IF(OR('1C TSspéc23'!$B$12="",'1C TSspéc23'!V$30=0),0,IF(AND('1C TSspéc23'!$B$12&lt;&gt;"",$K$2="Pôle",'1C TSspéc23'!$C$12="OUI"),(('1C TSspéc23'!V$22+'1C TSspéc23'!V$23+'1C TSspéc23'!V$24+'1C TSspéc23'!V$25+'1C TSspéc23'!V$29)/'1C TSspéc23'!V$17),IF(AND('1C TSspéc23'!$B$12&lt;&gt;"",$K$2="Pôle",'1C TSspéc23'!$C$12="NON"),(('1C TSspéc23'!V$22+'1C TSspéc23'!V$23+'1C TSspéc23'!V$24+'1C TSspéc23'!V$25+'1C TSspéc23'!V$29)/'1C TSspéc23'!V$30),IF(AND('1C TSspéc23'!$B$12&lt;&gt;"",$K$2&lt;&gt;"Pôle",'1C TSspéc23'!$C$12="OUI"),(('1C TSspéc23'!V$22+'1C TSspéc23'!V$23+'1C TSspéc23'!V$24+'1C TSspéc23'!V$25+'1C TSspéc23'!V$26+'1C TSspéc23'!V$27+'1C TSspéc23'!V$28+'1C TSspéc23'!V$29)/'1C TSspéc23'!V$17),IF(AND('1C TSspéc23'!$B$12&lt;&gt;"",$K$2&lt;&gt;"Pôle",'1C TSspéc23'!$C$12="NON"),(('1C TSspéc23'!V$22+'1C TSspéc23'!V$23+'1C TSspéc23'!V$24+'1C TSspéc23'!V$25+'1C TSspéc23'!V$26+'1C TSspéc23'!V$27+'1C TSspéc23'!V$28+'1C TSspéc23'!V$29)/'1C TSspéc23'!V$30))))))</f>
        <v>0</v>
      </c>
      <c r="M1352" s="556">
        <f>IF(OR('1C TSspéc23'!$B$12="",'1C TSspéc23'!V$30=0),0,IF(AND('1C TSspéc23'!$B$12&lt;&gt;"",$K$2="Pôle",'1C TSspéc23'!$C$12="OUI"),(('1C TSspéc23'!V$26+'1C TSspéc23'!V$27+'1C TSspéc23'!V$28)/'1C TSspéc23'!V$17),IF(AND('1C TSspéc23'!$B$12&lt;&gt;"",$K$2="Pôle",'1C TSspéc23'!$C$12="NON"),(('1C TSspéc23'!V$26+'1C TSspéc23'!V$27+'1C TSspéc23'!V$28)/'1C TSspéc23'!V$30),IF(AND('1C TSspéc23'!$B$12&lt;&gt;"",$K$2&lt;&gt;"Pôle"),0))))</f>
        <v>0</v>
      </c>
      <c r="N1352" s="557">
        <f>IF(AND('1C TSspéc23'!$B$12&lt;&gt;0,'1C TSspéc23'!$V$30&lt;&gt;0),L1352+M1352,0)</f>
        <v>0</v>
      </c>
      <c r="O1352" s="893" t="str">
        <f>IF(AND('1C TSspéc23'!$V$17&lt;&gt;0,'1C TSspéc23'!$C$12="OUI"),'1C TSspéc23'!$V$35/'1C TSspéc23'!$V$17,"")</f>
        <v/>
      </c>
      <c r="P1352" s="543" t="str">
        <f>IF(AND('1C TSspéc23'!$V$17&lt;&gt;0,'1C TSspéc23'!$C$12="OUI"),'1C TSspéc23'!$V$36/'1C TSspéc23'!$V$17,"")</f>
        <v/>
      </c>
      <c r="Q1352" s="543" t="str">
        <f>IF(AND('1C TSspéc23'!$V$17&lt;&gt;0,'1C TSspéc23'!$C$12="OUI"),'1C TSspéc23'!$V$37/'1C TSspéc23'!$V$17,"")</f>
        <v/>
      </c>
      <c r="R1352" s="543" t="str">
        <f>IF(AND('1C TSspéc23'!$V$17&lt;&gt;0,'1C TSspéc23'!$C$12="OUI"),'1C TSspéc23'!$V$38/'1C TSspéc23'!$V$17,"")</f>
        <v/>
      </c>
      <c r="S1352" s="543" t="str">
        <f>IF(AND('1C TSspéc23'!$V$17&lt;&gt;0,'1C TSspéc23'!$C$12="OUI"),'1C TSspéc23'!$V$39/'1C TSspéc23'!$V$17,"")</f>
        <v/>
      </c>
      <c r="T1352" s="543" t="str">
        <f>IF(AND('1C TSspéc23'!$V$17&lt;&gt;0,'1C TSspéc23'!$C$12="OUI"),'1C TSspéc23'!$V$40/'1C TSspéc23'!$V$17,"")</f>
        <v/>
      </c>
      <c r="U1352" s="543" t="str">
        <f>IF(AND('1C TSspéc23'!$V$17&lt;&gt;0,'1C TSspéc23'!$C$12="OUI"),'1C TSspéc23'!$V$41/'1C TSspéc23'!$V$17,"")</f>
        <v/>
      </c>
      <c r="V1352" s="543" t="str">
        <f>IF(AND('1C TSspéc23'!$V$17&lt;&gt;0,'1C TSspéc23'!$C$12="OUI"),'1C TSspéc23'!$V$42/'1C TSspéc23'!$V$17,"")</f>
        <v/>
      </c>
      <c r="W1352" s="543" t="str">
        <f>IF(AND('1C TSspéc23'!$V$17&lt;&gt;0,'1C TSspéc23'!$C$12="OUI"),'1C TSspéc23'!$V$43/'1C TSspéc23'!$V$17,"")</f>
        <v/>
      </c>
      <c r="X1352" s="543" t="str">
        <f>IF(AND('1C TSspéc23'!$V$17&lt;&gt;0,'1C TSspéc23'!$C$12="OUI"),'1C TSspéc23'!$V$44/'1C TSspéc23'!$V$17,"")</f>
        <v/>
      </c>
      <c r="Y1352" s="543" t="str">
        <f>IF(AND('1C TSspéc23'!$V$17&lt;&gt;0,'1C TSspéc23'!$C$12="OUI"),'1C TSspéc23'!$V$45/'1C TSspéc23'!$V$17,"")</f>
        <v/>
      </c>
      <c r="Z1352" s="543" t="str">
        <f>IF(AND('1C TSspéc23'!$V$17&lt;&gt;0,'1C TSspéc23'!$C$12="OUI"),'1C TSspéc23'!$V$46/'1C TSspéc23'!$V$17,"")</f>
        <v/>
      </c>
      <c r="AA1352" s="543" t="str">
        <f>IF(AND('1C TSspéc23'!$V$17&lt;&gt;0,'1C TSspéc23'!$C$12="OUI"),'1C TSspéc23'!$V$47/'1C TSspéc23'!$V$17,"")</f>
        <v/>
      </c>
      <c r="AB1352" s="543" t="str">
        <f>IF(AND('1C TSspéc23'!$V$17&lt;&gt;0,'1C TSspéc23'!$C$12="OUI"),'1C TSspéc23'!$V$48/'1C TSspéc23'!$V$17,"")</f>
        <v/>
      </c>
      <c r="AC1352" s="543" t="str">
        <f>IF(AND('1C TSspéc23'!$V$17&lt;&gt;0,'1C TSspéc23'!$C$12="OUI"),'1C TSspéc23'!$V$49/'1C TSspéc23'!$V$17,"")</f>
        <v/>
      </c>
      <c r="AD1352" s="543" t="str">
        <f>IF(AND('1C TSspéc23'!$V$17&lt;&gt;0,'1C TSspéc23'!$C$12="OUI"),'1C TSspéc23'!$V$50/'1C TSspéc23'!$V$17,"")</f>
        <v/>
      </c>
      <c r="AE1352" s="543" t="str">
        <f>IF(AND('1C TSspéc23'!$V$17&lt;&gt;0,'1C TSspéc23'!$C$12="OUI"),'1C TSspéc23'!$V$51/'1C TSspéc23'!$V$17,"")</f>
        <v/>
      </c>
      <c r="AF1352" s="543" t="str">
        <f>IF(AND('1C TSspéc23'!$V$17&lt;&gt;0,'1C TSspéc23'!$C$12="OUI"),'1C TSspéc23'!$V$52/'1C TSspéc23'!$V$17,"")</f>
        <v/>
      </c>
      <c r="AG1352" s="543" t="str">
        <f>IF(AND('1C TSspéc23'!$V$17&lt;&gt;0,'1C TSspéc23'!$C$12="OUI"),'1C TSspéc23'!$V$53/'1C TSspéc23'!$V$17,"")</f>
        <v/>
      </c>
      <c r="AH1352" s="543" t="str">
        <f>IF(AND('1C TSspéc23'!$V$17&lt;&gt;0,'1C TSspéc23'!$C$12="OUI"),'1C TSspéc23'!$V$54/'1C TSspéc23'!$V$17,"")</f>
        <v/>
      </c>
      <c r="AI1352" s="543" t="str">
        <f>IF(AND('1C TSspéc23'!$V$17&lt;&gt;0,'1C TSspéc23'!$C$12="OUI"),'1C TSspéc23'!$V$55/'1C TSspéc23'!$V$17,"")</f>
        <v/>
      </c>
      <c r="AJ1352" s="543" t="str">
        <f>IF(AND('1C TSspéc23'!$V$17&lt;&gt;0,'1C TSspéc23'!$C$12="OUI"),'1C TSspéc23'!$V$56/'1C TSspéc23'!$V$17,"")</f>
        <v/>
      </c>
      <c r="AK1352" s="543" t="str">
        <f>IF(AND('1C TSspéc23'!$V$17&lt;&gt;0,'1C TSspéc23'!$C$12="OUI"),'1C TSspéc23'!$V$57/'1C TSspéc23'!$V$17,"")</f>
        <v/>
      </c>
      <c r="AL1352" s="72">
        <f>IF(AND('1C TSspéc23'!$V$17&lt;&gt;0,'1C TSspéc23'!$C$12="OUI"),N1352+AK1352,N1352)</f>
        <v>0</v>
      </c>
      <c r="AM1352" s="417">
        <f t="shared" si="343"/>
        <v>0</v>
      </c>
      <c r="AN1352" s="417">
        <f t="shared" si="344"/>
        <v>0</v>
      </c>
      <c r="AO1352" s="418" t="str">
        <f>IF(AND('1C TSspéc23'!$V$17&lt;&gt;0,'1C TSspéc23'!$V$30&lt;&gt;0),AM1352+AN1352,"")</f>
        <v/>
      </c>
      <c r="AP1352" s="573" t="str">
        <f>IF(AND('1C TSspéc23'!$V$17&lt;&gt;0,'1C TSspéc23'!$V$30&lt;&gt;0),AM1352-AR1352,"")</f>
        <v/>
      </c>
      <c r="AQ1352" s="583">
        <f t="shared" si="345"/>
        <v>0</v>
      </c>
      <c r="AR1352" s="596"/>
      <c r="AS1352" s="102"/>
      <c r="AT1352" s="27" t="str">
        <f>IF(('1C TSspéc23'!V$17*FICHE!$C$14&lt;J1352),"Forfait limité à "&amp;FICHE!$C$14&amp;"€/jour","")</f>
        <v/>
      </c>
      <c r="AU1352" s="592"/>
      <c r="AV1352" s="824"/>
      <c r="AW1352" s="824"/>
      <c r="AX1352" s="824"/>
      <c r="AY1352" s="824"/>
      <c r="AZ1352" s="824"/>
      <c r="BA1352" s="767"/>
      <c r="BB1352" s="767"/>
      <c r="BC1352" s="767"/>
      <c r="BD1352" s="767"/>
      <c r="BE1352" s="767"/>
      <c r="BF1352" s="767"/>
      <c r="BG1352" s="767"/>
      <c r="BH1352" s="767"/>
      <c r="BI1352" s="767"/>
      <c r="BJ1352" s="767"/>
      <c r="BK1352" s="767"/>
      <c r="BL1352" s="767"/>
      <c r="BM1352" s="767"/>
      <c r="BN1352" s="767"/>
      <c r="BO1352" s="767"/>
      <c r="BP1352" s="767"/>
      <c r="BQ1352" s="767"/>
      <c r="BR1352" s="767"/>
      <c r="BS1352" s="767"/>
      <c r="BT1352" s="767"/>
      <c r="BU1352" s="767"/>
      <c r="BV1352" s="767"/>
      <c r="BW1352" s="767"/>
      <c r="BX1352" s="767"/>
      <c r="BY1352" s="767"/>
      <c r="BZ1352" s="767"/>
      <c r="CA1352" s="767"/>
      <c r="CB1352" s="767"/>
      <c r="CC1352" s="767"/>
      <c r="CD1352" s="767"/>
      <c r="CE1352" s="767"/>
      <c r="CF1352" s="767"/>
      <c r="CG1352" s="767"/>
      <c r="CH1352" s="767"/>
      <c r="CI1352" s="767"/>
      <c r="CJ1352" s="767"/>
      <c r="CK1352" s="767"/>
      <c r="CL1352" s="767"/>
      <c r="CM1352" s="767"/>
      <c r="CN1352" s="767"/>
      <c r="CO1352" s="767"/>
      <c r="CP1352" s="767"/>
      <c r="CQ1352" s="767"/>
      <c r="CR1352" s="767"/>
      <c r="CS1352" s="767"/>
      <c r="CT1352" s="767"/>
      <c r="CU1352" s="767"/>
      <c r="CV1352" s="767"/>
      <c r="CW1352" s="767"/>
      <c r="CX1352" s="767"/>
      <c r="CY1352" s="767"/>
      <c r="CZ1352" s="767"/>
      <c r="DA1352" s="767"/>
      <c r="DB1352" s="767"/>
      <c r="DC1352" s="767"/>
      <c r="DD1352" s="767"/>
      <c r="DE1352" s="767"/>
      <c r="DF1352" s="767"/>
      <c r="DG1352" s="767"/>
      <c r="DH1352" s="767"/>
      <c r="DI1352" s="767"/>
      <c r="DJ1352" s="767"/>
      <c r="DK1352" s="767"/>
      <c r="DL1352" s="767"/>
      <c r="DM1352" s="767"/>
      <c r="DN1352" s="767"/>
      <c r="DO1352" s="767"/>
      <c r="DP1352" s="767"/>
      <c r="DQ1352" s="767"/>
      <c r="DR1352" s="767"/>
      <c r="DS1352" s="767"/>
      <c r="DT1352" s="767"/>
      <c r="DU1352" s="767"/>
      <c r="DV1352" s="767"/>
      <c r="DW1352" s="767"/>
      <c r="DX1352" s="767"/>
      <c r="DY1352" s="767"/>
      <c r="DZ1352" s="767"/>
      <c r="EA1352" s="767"/>
      <c r="EB1352" s="767"/>
      <c r="EC1352" s="767"/>
      <c r="ED1352" s="767"/>
      <c r="EE1352" s="767"/>
      <c r="EF1352" s="767"/>
      <c r="EG1352" s="767"/>
      <c r="EH1352" s="767"/>
      <c r="EI1352" s="767"/>
      <c r="EJ1352" s="767"/>
      <c r="EK1352" s="767"/>
      <c r="EL1352" s="767"/>
      <c r="EM1352" s="767"/>
      <c r="EN1352" s="767"/>
      <c r="EO1352" s="767"/>
      <c r="EP1352" s="767"/>
      <c r="EQ1352" s="767"/>
      <c r="ER1352" s="767"/>
      <c r="ES1352" s="767"/>
      <c r="ET1352" s="767"/>
      <c r="EU1352" s="767"/>
      <c r="EV1352" s="767"/>
      <c r="EW1352" s="767"/>
      <c r="EX1352" s="767"/>
      <c r="EY1352" s="767"/>
      <c r="EZ1352" s="767"/>
      <c r="FA1352" s="767"/>
      <c r="FB1352" s="767"/>
      <c r="FC1352" s="767"/>
      <c r="FD1352" s="767"/>
      <c r="FE1352" s="767"/>
      <c r="FF1352" s="767"/>
      <c r="FG1352" s="767"/>
      <c r="FH1352" s="767"/>
      <c r="FI1352" s="767"/>
      <c r="FJ1352" s="767"/>
      <c r="FK1352" s="767"/>
      <c r="FL1352" s="767"/>
      <c r="FM1352" s="767"/>
      <c r="FN1352" s="767"/>
      <c r="FO1352" s="767"/>
      <c r="FP1352" s="767"/>
      <c r="FQ1352" s="767"/>
      <c r="FR1352" s="767"/>
      <c r="FS1352" s="767"/>
      <c r="FT1352" s="767"/>
      <c r="FU1352" s="767"/>
      <c r="FV1352" s="767"/>
      <c r="FW1352" s="767"/>
      <c r="FX1352" s="767"/>
      <c r="FY1352" s="767"/>
      <c r="FZ1352" s="767"/>
      <c r="GA1352" s="767"/>
      <c r="GB1352" s="767"/>
      <c r="GC1352" s="767"/>
      <c r="GD1352" s="767"/>
      <c r="GE1352" s="767"/>
      <c r="GF1352" s="767"/>
      <c r="GG1352" s="767"/>
      <c r="GH1352" s="767"/>
      <c r="GI1352" s="767"/>
      <c r="GJ1352" s="767"/>
      <c r="GK1352" s="767"/>
      <c r="GL1352" s="767"/>
      <c r="GM1352" s="767"/>
      <c r="GN1352" s="767"/>
      <c r="GO1352" s="767"/>
      <c r="GP1352" s="767"/>
      <c r="GQ1352" s="767"/>
      <c r="GR1352" s="767"/>
      <c r="GS1352" s="767"/>
      <c r="GT1352" s="767"/>
      <c r="GU1352" s="767"/>
      <c r="GV1352" s="767"/>
      <c r="GW1352" s="767"/>
      <c r="GX1352" s="767"/>
      <c r="GY1352" s="767"/>
      <c r="GZ1352" s="767"/>
      <c r="HA1352" s="767"/>
      <c r="HB1352" s="767"/>
      <c r="HC1352" s="767"/>
    </row>
    <row r="1353" spans="1:211" s="864" customFormat="1" ht="13.9" hidden="1" customHeight="1">
      <c r="A1353" s="307"/>
      <c r="B1353" s="351"/>
      <c r="C1353" s="971" t="str">
        <f>IF('1C TSspéc23'!W$17&lt;&gt;0,'1C TSspéc23'!$B$12,"")</f>
        <v/>
      </c>
      <c r="D1353" s="972"/>
      <c r="E1353" s="973"/>
      <c r="F1353" s="93">
        <f>IF(AND($C1353='1C TSspéc23'!$B$12,'1C TSspéc23'!$B$16="spécifiques",'1C TSspéc23'!$W$17&lt;&gt;""),'1C TSspéc23'!$W$21,"")</f>
        <v>0</v>
      </c>
      <c r="G1353" s="863"/>
      <c r="H1353" s="745">
        <v>0.21</v>
      </c>
      <c r="I1353" s="747">
        <v>1</v>
      </c>
      <c r="J1353" s="312"/>
      <c r="K1353" s="680">
        <f t="shared" si="342"/>
        <v>0</v>
      </c>
      <c r="L1353" s="556">
        <f>IF(OR('1C TSspéc23'!$B$12="",'1C TSspéc23'!W$30=0),0,IF(AND('1C TSspéc23'!$B$12&lt;&gt;"",$K$2="Pôle",'1C TSspéc23'!$C$12="OUI"),(('1C TSspéc23'!W$22+'1C TSspéc23'!W$23+'1C TSspéc23'!W$24+'1C TSspéc23'!W$25+'1C TSspéc23'!W$29)/'1C TSspéc23'!W$17),IF(AND('1C TSspéc23'!$B$12&lt;&gt;"",$K$2="Pôle",'1C TSspéc23'!$C$12="NON"),(('1C TSspéc23'!W$22+'1C TSspéc23'!W$23+'1C TSspéc23'!W$24+'1C TSspéc23'!W$25+'1C TSspéc23'!W$29)/'1C TSspéc23'!W$30),IF(AND('1C TSspéc23'!$B$12&lt;&gt;"",$K$2&lt;&gt;"Pôle",'1C TSspéc23'!$C$12="OUI"),(('1C TSspéc23'!W$22+'1C TSspéc23'!W$23+'1C TSspéc23'!W$24+'1C TSspéc23'!W$25+'1C TSspéc23'!W$26+'1C TSspéc23'!W$27+'1C TSspéc23'!W$28+'1C TSspéc23'!W$29)/'1C TSspéc23'!W$17),IF(AND('1C TSspéc23'!$B$12&lt;&gt;"",$K$2&lt;&gt;"Pôle",'1C TSspéc23'!$C$12="NON"),(('1C TSspéc23'!W$22+'1C TSspéc23'!W$23+'1C TSspéc23'!W$24+'1C TSspéc23'!W$25+'1C TSspéc23'!W$26+'1C TSspéc23'!W$27+'1C TSspéc23'!W$28+'1C TSspéc23'!W$29)/'1C TSspéc23'!W$30))))))</f>
        <v>0</v>
      </c>
      <c r="M1353" s="556">
        <f>IF(OR('1C TSspéc23'!$B$12="",'1C TSspéc23'!W$30=0),0,IF(AND('1C TSspéc23'!$B$12&lt;&gt;"",$K$2="Pôle",'1C TSspéc23'!$C$12="OUI"),(('1C TSspéc23'!W$26+'1C TSspéc23'!W$27+'1C TSspéc23'!W$28)/'1C TSspéc23'!W$17),IF(AND('1C TSspéc23'!$B$12&lt;&gt;"",$K$2="Pôle",'1C TSspéc23'!$C$12="NON"),(('1C TSspéc23'!W$26+'1C TSspéc23'!W$27+'1C TSspéc23'!W$28)/'1C TSspéc23'!W$30),IF(AND('1C TSspéc23'!$B$12&lt;&gt;"",$K$2&lt;&gt;"Pôle"),0))))</f>
        <v>0</v>
      </c>
      <c r="N1353" s="557">
        <f>IF(AND('1C TSspéc23'!$B$12&lt;&gt;0,'1C TSspéc23'!$W$30&lt;&gt;0),L1353+M1353,0)</f>
        <v>0</v>
      </c>
      <c r="O1353" s="893" t="str">
        <f>IF(AND('1C TSspéc23'!$W$17&lt;&gt;0,'1C TSspéc23'!$C$12="OUI"),'1C TSspéc23'!$W$35/'1C TSspéc23'!$W$17,"")</f>
        <v/>
      </c>
      <c r="P1353" s="543" t="str">
        <f>IF(AND('1C TSspéc23'!$W$17&lt;&gt;0,'1C TSspéc23'!$C$12="OUI"),'1C TSspéc23'!$W$36/'1C TSspéc23'!$W$17,"")</f>
        <v/>
      </c>
      <c r="Q1353" s="543" t="str">
        <f>IF(AND('1C TSspéc23'!$W$17&lt;&gt;0,'1C TSspéc23'!$C$12="OUI"),'1C TSspéc23'!$W$37/'1C TSspéc23'!$W$17,"")</f>
        <v/>
      </c>
      <c r="R1353" s="543" t="str">
        <f>IF(AND('1C TSspéc23'!$W$17&lt;&gt;0,'1C TSspéc23'!$C$12="OUI"),'1C TSspéc23'!$W$38/'1C TSspéc23'!$W$17,"")</f>
        <v/>
      </c>
      <c r="S1353" s="543" t="str">
        <f>IF(AND('1C TSspéc23'!$W$17&lt;&gt;0,'1C TSspéc23'!$C$12="OUI"),'1C TSspéc23'!$W$39/'1C TSspéc23'!$W$17,"")</f>
        <v/>
      </c>
      <c r="T1353" s="543" t="str">
        <f>IF(AND('1C TSspéc23'!$W$17&lt;&gt;0,'1C TSspéc23'!$C$12="OUI"),'1C TSspéc23'!$W$40/'1C TSspéc23'!$W$17,"")</f>
        <v/>
      </c>
      <c r="U1353" s="543" t="str">
        <f>IF(AND('1C TSspéc23'!$W$17&lt;&gt;0,'1C TSspéc23'!$C$12="OUI"),'1C TSspéc23'!$W$41/'1C TSspéc23'!$W$17,"")</f>
        <v/>
      </c>
      <c r="V1353" s="543" t="str">
        <f>IF(AND('1C TSspéc23'!$W$17&lt;&gt;0,'1C TSspéc23'!$C$12="OUI"),'1C TSspéc23'!$W$42/'1C TSspéc23'!$W$17,"")</f>
        <v/>
      </c>
      <c r="W1353" s="543" t="str">
        <f>IF(AND('1C TSspéc23'!$W$17&lt;&gt;0,'1C TSspéc23'!$C$12="OUI"),'1C TSspéc23'!$W$43/'1C TSspéc23'!$W$17,"")</f>
        <v/>
      </c>
      <c r="X1353" s="543" t="str">
        <f>IF(AND('1C TSspéc23'!$W$17&lt;&gt;0,'1C TSspéc23'!$C$12="OUI"),'1C TSspéc23'!$W$44/'1C TSspéc23'!$W$17,"")</f>
        <v/>
      </c>
      <c r="Y1353" s="543" t="str">
        <f>IF(AND('1C TSspéc23'!$W$17&lt;&gt;0,'1C TSspéc23'!$C$12="OUI"),'1C TSspéc23'!$W$45/'1C TSspéc23'!$W$17,"")</f>
        <v/>
      </c>
      <c r="Z1353" s="543" t="str">
        <f>IF(AND('1C TSspéc23'!$W$17&lt;&gt;0,'1C TSspéc23'!$C$12="OUI"),'1C TSspéc23'!$W$46/'1C TSspéc23'!$W$17,"")</f>
        <v/>
      </c>
      <c r="AA1353" s="543" t="str">
        <f>IF(AND('1C TSspéc23'!$W$17&lt;&gt;0,'1C TSspéc23'!$C$12="OUI"),'1C TSspéc23'!$W$47/'1C TSspéc23'!$W$17,"")</f>
        <v/>
      </c>
      <c r="AB1353" s="543" t="str">
        <f>IF(AND('1C TSspéc23'!$W$17&lt;&gt;0,'1C TSspéc23'!$C$12="OUI"),'1C TSspéc23'!$W$48/'1C TSspéc23'!$W$17,"")</f>
        <v/>
      </c>
      <c r="AC1353" s="543" t="str">
        <f>IF(AND('1C TSspéc23'!$W$17&lt;&gt;0,'1C TSspéc23'!$C$12="OUI"),'1C TSspéc23'!$W$49/'1C TSspéc23'!$W$17,"")</f>
        <v/>
      </c>
      <c r="AD1353" s="543" t="str">
        <f>IF(AND('1C TSspéc23'!$W$17&lt;&gt;0,'1C TSspéc23'!$C$12="OUI"),'1C TSspéc23'!$W$50/'1C TSspéc23'!$W$17,"")</f>
        <v/>
      </c>
      <c r="AE1353" s="543" t="str">
        <f>IF(AND('1C TSspéc23'!$W$17&lt;&gt;0,'1C TSspéc23'!$C$12="OUI"),'1C TSspéc23'!$W$51/'1C TSspéc23'!$W$17,"")</f>
        <v/>
      </c>
      <c r="AF1353" s="543" t="str">
        <f>IF(AND('1C TSspéc23'!$W$17&lt;&gt;0,'1C TSspéc23'!$C$12="OUI"),'1C TSspéc23'!$W$52/'1C TSspéc23'!$W$17,"")</f>
        <v/>
      </c>
      <c r="AG1353" s="543" t="str">
        <f>IF(AND('1C TSspéc23'!$W$17&lt;&gt;0,'1C TSspéc23'!$C$12="OUI"),'1C TSspéc23'!$W$53/'1C TSspéc23'!$W$17,"")</f>
        <v/>
      </c>
      <c r="AH1353" s="543" t="str">
        <f>IF(AND('1C TSspéc23'!$W$17&lt;&gt;0,'1C TSspéc23'!$C$12="OUI"),'1C TSspéc23'!$W$54/'1C TSspéc23'!$W$17,"")</f>
        <v/>
      </c>
      <c r="AI1353" s="543" t="str">
        <f>IF(AND('1C TSspéc23'!$W$17&lt;&gt;0,'1C TSspéc23'!$C$12="OUI"),'1C TSspéc23'!$W$55/'1C TSspéc23'!$W$17,"")</f>
        <v/>
      </c>
      <c r="AJ1353" s="543" t="str">
        <f>IF(AND('1C TSspéc23'!$W$17&lt;&gt;0,'1C TSspéc23'!$C$12="OUI"),'1C TSspéc23'!$W$56/'1C TSspéc23'!$W$17,"")</f>
        <v/>
      </c>
      <c r="AK1353" s="543" t="str">
        <f>IF(AND('1C TSspéc23'!$W$17&lt;&gt;0,'1C TSspéc23'!$C$12="OUI"),'1C TSspéc23'!$W$57/'1C TSspéc23'!$W$17,"")</f>
        <v/>
      </c>
      <c r="AL1353" s="72">
        <f>IF(AND('1C TSspéc23'!$W$17&lt;&gt;0,'1C TSspéc23'!$C$12="OUI"),N1353+AK1353,N1353)</f>
        <v>0</v>
      </c>
      <c r="AM1353" s="417">
        <f t="shared" si="343"/>
        <v>0</v>
      </c>
      <c r="AN1353" s="417">
        <f t="shared" si="344"/>
        <v>0</v>
      </c>
      <c r="AO1353" s="418" t="str">
        <f>IF(AND('1C TSspéc23'!$W$17&lt;&gt;0,'1C TSspéc23'!$W$30&lt;&gt;0),AM1353+AN1353,"")</f>
        <v/>
      </c>
      <c r="AP1353" s="573" t="str">
        <f>IF(AND('1C TSspéc23'!$W$17&lt;&gt;0,'1C TSspéc23'!$W$30&lt;&gt;0),AM1353-AR1353,"")</f>
        <v/>
      </c>
      <c r="AQ1353" s="583">
        <f t="shared" si="345"/>
        <v>0</v>
      </c>
      <c r="AR1353" s="596"/>
      <c r="AS1353" s="102"/>
      <c r="AT1353" s="27" t="str">
        <f>IF(('1C TSspéc23'!W$17*FICHE!$C$14&lt;J1353),"Forfait limité à "&amp;FICHE!$C$14&amp;"€/jour","")</f>
        <v/>
      </c>
      <c r="AU1353" s="592"/>
      <c r="AV1353" s="824"/>
      <c r="AW1353" s="824"/>
      <c r="AX1353" s="824"/>
      <c r="AY1353" s="824"/>
      <c r="AZ1353" s="824"/>
      <c r="BA1353" s="767"/>
      <c r="BB1353" s="767"/>
      <c r="BC1353" s="767"/>
      <c r="BD1353" s="767"/>
      <c r="BE1353" s="767"/>
      <c r="BF1353" s="767"/>
      <c r="BG1353" s="767"/>
      <c r="BH1353" s="767"/>
      <c r="BI1353" s="767"/>
      <c r="BJ1353" s="767"/>
      <c r="BK1353" s="767"/>
      <c r="BL1353" s="767"/>
      <c r="BM1353" s="767"/>
      <c r="BN1353" s="767"/>
      <c r="BO1353" s="767"/>
      <c r="BP1353" s="767"/>
      <c r="BQ1353" s="767"/>
      <c r="BR1353" s="767"/>
      <c r="BS1353" s="767"/>
      <c r="BT1353" s="767"/>
      <c r="BU1353" s="767"/>
      <c r="BV1353" s="767"/>
      <c r="BW1353" s="767"/>
      <c r="BX1353" s="767"/>
      <c r="BY1353" s="767"/>
      <c r="BZ1353" s="767"/>
      <c r="CA1353" s="767"/>
      <c r="CB1353" s="767"/>
      <c r="CC1353" s="767"/>
      <c r="CD1353" s="767"/>
      <c r="CE1353" s="767"/>
      <c r="CF1353" s="767"/>
      <c r="CG1353" s="767"/>
      <c r="CH1353" s="767"/>
      <c r="CI1353" s="767"/>
      <c r="CJ1353" s="767"/>
      <c r="CK1353" s="767"/>
      <c r="CL1353" s="767"/>
      <c r="CM1353" s="767"/>
      <c r="CN1353" s="767"/>
      <c r="CO1353" s="767"/>
      <c r="CP1353" s="767"/>
      <c r="CQ1353" s="767"/>
      <c r="CR1353" s="767"/>
      <c r="CS1353" s="767"/>
      <c r="CT1353" s="767"/>
      <c r="CU1353" s="767"/>
      <c r="CV1353" s="767"/>
      <c r="CW1353" s="767"/>
      <c r="CX1353" s="767"/>
      <c r="CY1353" s="767"/>
      <c r="CZ1353" s="767"/>
      <c r="DA1353" s="767"/>
      <c r="DB1353" s="767"/>
      <c r="DC1353" s="767"/>
      <c r="DD1353" s="767"/>
      <c r="DE1353" s="767"/>
      <c r="DF1353" s="767"/>
      <c r="DG1353" s="767"/>
      <c r="DH1353" s="767"/>
      <c r="DI1353" s="767"/>
      <c r="DJ1353" s="767"/>
      <c r="DK1353" s="767"/>
      <c r="DL1353" s="767"/>
      <c r="DM1353" s="767"/>
      <c r="DN1353" s="767"/>
      <c r="DO1353" s="767"/>
      <c r="DP1353" s="767"/>
      <c r="DQ1353" s="767"/>
      <c r="DR1353" s="767"/>
      <c r="DS1353" s="767"/>
      <c r="DT1353" s="767"/>
      <c r="DU1353" s="767"/>
      <c r="DV1353" s="767"/>
      <c r="DW1353" s="767"/>
      <c r="DX1353" s="767"/>
      <c r="DY1353" s="767"/>
      <c r="DZ1353" s="767"/>
      <c r="EA1353" s="767"/>
      <c r="EB1353" s="767"/>
      <c r="EC1353" s="767"/>
      <c r="ED1353" s="767"/>
      <c r="EE1353" s="767"/>
      <c r="EF1353" s="767"/>
      <c r="EG1353" s="767"/>
      <c r="EH1353" s="767"/>
      <c r="EI1353" s="767"/>
      <c r="EJ1353" s="767"/>
      <c r="EK1353" s="767"/>
      <c r="EL1353" s="767"/>
      <c r="EM1353" s="767"/>
      <c r="EN1353" s="767"/>
      <c r="EO1353" s="767"/>
      <c r="EP1353" s="767"/>
      <c r="EQ1353" s="767"/>
      <c r="ER1353" s="767"/>
      <c r="ES1353" s="767"/>
      <c r="ET1353" s="767"/>
      <c r="EU1353" s="767"/>
      <c r="EV1353" s="767"/>
      <c r="EW1353" s="767"/>
      <c r="EX1353" s="767"/>
      <c r="EY1353" s="767"/>
      <c r="EZ1353" s="767"/>
      <c r="FA1353" s="767"/>
      <c r="FB1353" s="767"/>
      <c r="FC1353" s="767"/>
      <c r="FD1353" s="767"/>
      <c r="FE1353" s="767"/>
      <c r="FF1353" s="767"/>
      <c r="FG1353" s="767"/>
      <c r="FH1353" s="767"/>
      <c r="FI1353" s="767"/>
      <c r="FJ1353" s="767"/>
      <c r="FK1353" s="767"/>
      <c r="FL1353" s="767"/>
      <c r="FM1353" s="767"/>
      <c r="FN1353" s="767"/>
      <c r="FO1353" s="767"/>
      <c r="FP1353" s="767"/>
      <c r="FQ1353" s="767"/>
      <c r="FR1353" s="767"/>
      <c r="FS1353" s="767"/>
      <c r="FT1353" s="767"/>
      <c r="FU1353" s="767"/>
      <c r="FV1353" s="767"/>
      <c r="FW1353" s="767"/>
      <c r="FX1353" s="767"/>
      <c r="FY1353" s="767"/>
      <c r="FZ1353" s="767"/>
      <c r="GA1353" s="767"/>
      <c r="GB1353" s="767"/>
      <c r="GC1353" s="767"/>
      <c r="GD1353" s="767"/>
      <c r="GE1353" s="767"/>
      <c r="GF1353" s="767"/>
      <c r="GG1353" s="767"/>
      <c r="GH1353" s="767"/>
      <c r="GI1353" s="767"/>
      <c r="GJ1353" s="767"/>
      <c r="GK1353" s="767"/>
      <c r="GL1353" s="767"/>
      <c r="GM1353" s="767"/>
      <c r="GN1353" s="767"/>
      <c r="GO1353" s="767"/>
      <c r="GP1353" s="767"/>
      <c r="GQ1353" s="767"/>
      <c r="GR1353" s="767"/>
      <c r="GS1353" s="767"/>
      <c r="GT1353" s="767"/>
      <c r="GU1353" s="767"/>
      <c r="GV1353" s="767"/>
      <c r="GW1353" s="767"/>
      <c r="GX1353" s="767"/>
      <c r="GY1353" s="767"/>
      <c r="GZ1353" s="767"/>
      <c r="HA1353" s="767"/>
      <c r="HB1353" s="767"/>
      <c r="HC1353" s="767"/>
    </row>
    <row r="1354" spans="1:211" s="864" customFormat="1" ht="13.9" hidden="1" customHeight="1">
      <c r="A1354" s="307"/>
      <c r="B1354" s="351"/>
      <c r="C1354" s="971" t="str">
        <f>IF('1C TSspéc23'!X$17&lt;&gt;0,'1C TSspéc23'!$B$12,"")</f>
        <v/>
      </c>
      <c r="D1354" s="972"/>
      <c r="E1354" s="973"/>
      <c r="F1354" s="93">
        <f>IF(AND($C1354='1C TSspéc23'!$B$12,'1C TSspéc23'!$B$16="spécifiques",'1C TSspéc23'!$X$17&lt;&gt;""),'1C TSspéc23'!$X$21,"")</f>
        <v>0</v>
      </c>
      <c r="G1354" s="863"/>
      <c r="H1354" s="745">
        <v>0.21</v>
      </c>
      <c r="I1354" s="747">
        <v>1</v>
      </c>
      <c r="J1354" s="312"/>
      <c r="K1354" s="680">
        <f t="shared" si="342"/>
        <v>0</v>
      </c>
      <c r="L1354" s="556">
        <f>IF(OR('1C TSspéc23'!$B$12="",'1C TSspéc23'!X$30=0),0,IF(AND('1C TSspéc23'!$B$12&lt;&gt;"",$K$2="Pôle",'1C TSspéc23'!$C$12="OUI"),(('1C TSspéc23'!X$22+'1C TSspéc23'!X$23+'1C TSspéc23'!X$24+'1C TSspéc23'!X$25+'1C TSspéc23'!X$29)/'1C TSspéc23'!X$17),IF(AND('1C TSspéc23'!$B$12&lt;&gt;"",$K$2="Pôle",'1C TSspéc23'!$C$12="NON"),(('1C TSspéc23'!X$22+'1C TSspéc23'!X$23+'1C TSspéc23'!X$24+'1C TSspéc23'!X$25+'1C TSspéc23'!X$29)/'1C TSspéc23'!X$30),IF(AND('1C TSspéc23'!$B$12&lt;&gt;"",$K$2&lt;&gt;"Pôle",'1C TSspéc23'!$C$12="OUI"),(('1C TSspéc23'!X$22+'1C TSspéc23'!X$23+'1C TSspéc23'!X$24+'1C TSspéc23'!X$25+'1C TSspéc23'!X$26+'1C TSspéc23'!X$27+'1C TSspéc23'!X$28+'1C TSspéc23'!X$29)/'1C TSspéc23'!X$17),IF(AND('1C TSspéc23'!$B$12&lt;&gt;"",$K$2&lt;&gt;"Pôle",'1C TSspéc23'!$C$12="NON"),(('1C TSspéc23'!X$22+'1C TSspéc23'!X$23+'1C TSspéc23'!X$24+'1C TSspéc23'!X$25+'1C TSspéc23'!X$26+'1C TSspéc23'!X$27+'1C TSspéc23'!X$28+'1C TSspéc23'!X$29)/'1C TSspéc23'!X$30))))))</f>
        <v>0</v>
      </c>
      <c r="M1354" s="556">
        <f>IF(OR('1C TSspéc23'!$B$12="",'1C TSspéc23'!X$30=0),0,IF(AND('1C TSspéc23'!$B$12&lt;&gt;"",$K$2="Pôle",'1C TSspéc23'!$C$12="OUI"),(('1C TSspéc23'!X$26+'1C TSspéc23'!X$27+'1C TSspéc23'!X$28)/'1C TSspéc23'!X$17),IF(AND('1C TSspéc23'!$B$12&lt;&gt;"",$K$2="Pôle",'1C TSspéc23'!$C$12="NON"),(('1C TSspéc23'!X$26+'1C TSspéc23'!X$27+'1C TSspéc23'!X$28)/'1C TSspéc23'!X$30),IF(AND('1C TSspéc23'!$B$12&lt;&gt;"",$K$2&lt;&gt;"Pôle"),0))))</f>
        <v>0</v>
      </c>
      <c r="N1354" s="557">
        <f>IF(AND('1C TSspéc23'!$B$12&lt;&gt;0,'1C TSspéc23'!$X$30&lt;&gt;0),L1354+M1354,0)</f>
        <v>0</v>
      </c>
      <c r="O1354" s="893" t="str">
        <f>IF(AND('1C TSspéc23'!$X$17&lt;&gt;0,'1C TSspéc23'!$C$12="OUI"),'1C TSspéc23'!$X$35/'1C TSspéc23'!$X$17,"")</f>
        <v/>
      </c>
      <c r="P1354" s="543" t="str">
        <f>IF(AND('1C TSspéc23'!$X$17&lt;&gt;0,'1C TSspéc23'!$C$12="OUI"),'1C TSspéc23'!$X$36/'1C TSspéc23'!$X$17,"")</f>
        <v/>
      </c>
      <c r="Q1354" s="543" t="str">
        <f>IF(AND('1C TSspéc23'!$X$17&lt;&gt;0,'1C TSspéc23'!$C$12="OUI"),'1C TSspéc23'!$X$37/'1C TSspéc23'!$X$17,"")</f>
        <v/>
      </c>
      <c r="R1354" s="543" t="str">
        <f>IF(AND('1C TSspéc23'!$X$17&lt;&gt;0,'1C TSspéc23'!$C$12="OUI"),'1C TSspéc23'!$X$38/'1C TSspéc23'!$X$17,"")</f>
        <v/>
      </c>
      <c r="S1354" s="543" t="str">
        <f>IF(AND('1C TSspéc23'!$X$17&lt;&gt;0,'1C TSspéc23'!$C$12="OUI"),'1C TSspéc23'!$X$39/'1C TSspéc23'!$X$17,"")</f>
        <v/>
      </c>
      <c r="T1354" s="543" t="str">
        <f>IF(AND('1C TSspéc23'!$X$17&lt;&gt;0,'1C TSspéc23'!$C$12="OUI"),'1C TSspéc23'!$X$40/'1C TSspéc23'!$X$17,"")</f>
        <v/>
      </c>
      <c r="U1354" s="543" t="str">
        <f>IF(AND('1C TSspéc23'!$X$17&lt;&gt;0,'1C TSspéc23'!$C$12="OUI"),'1C TSspéc23'!$X$41/'1C TSspéc23'!$X$17,"")</f>
        <v/>
      </c>
      <c r="V1354" s="543" t="str">
        <f>IF(AND('1C TSspéc23'!$X$17&lt;&gt;0,'1C TSspéc23'!$C$12="OUI"),'1C TSspéc23'!$X$42/'1C TSspéc23'!$X$17,"")</f>
        <v/>
      </c>
      <c r="W1354" s="543" t="str">
        <f>IF(AND('1C TSspéc23'!$X$17&lt;&gt;0,'1C TSspéc23'!$C$12="OUI"),'1C TSspéc23'!$X$43/'1C TSspéc23'!$X$17,"")</f>
        <v/>
      </c>
      <c r="X1354" s="543" t="str">
        <f>IF(AND('1C TSspéc23'!$X$17&lt;&gt;0,'1C TSspéc23'!$C$12="OUI"),'1C TSspéc23'!$X$44/'1C TSspéc23'!$X$17,"")</f>
        <v/>
      </c>
      <c r="Y1354" s="543" t="str">
        <f>IF(AND('1C TSspéc23'!$X$17&lt;&gt;0,'1C TSspéc23'!$C$12="OUI"),'1C TSspéc23'!$X$45/'1C TSspéc23'!$X$17,"")</f>
        <v/>
      </c>
      <c r="Z1354" s="543" t="str">
        <f>IF(AND('1C TSspéc23'!$X$17&lt;&gt;0,'1C TSspéc23'!$C$12="OUI"),'1C TSspéc23'!$X$46/'1C TSspéc23'!$X$17,"")</f>
        <v/>
      </c>
      <c r="AA1354" s="543" t="str">
        <f>IF(AND('1C TSspéc23'!$X$17&lt;&gt;0,'1C TSspéc23'!$C$12="OUI"),'1C TSspéc23'!$X$47/'1C TSspéc23'!$X$17,"")</f>
        <v/>
      </c>
      <c r="AB1354" s="543" t="str">
        <f>IF(AND('1C TSspéc23'!$X$17&lt;&gt;0,'1C TSspéc23'!$C$12="OUI"),'1C TSspéc23'!$X$48/'1C TSspéc23'!$X$17,"")</f>
        <v/>
      </c>
      <c r="AC1354" s="543" t="str">
        <f>IF(AND('1C TSspéc23'!$X$17&lt;&gt;0,'1C TSspéc23'!$C$12="OUI"),'1C TSspéc23'!$X$49/'1C TSspéc23'!$X$17,"")</f>
        <v/>
      </c>
      <c r="AD1354" s="543" t="str">
        <f>IF(AND('1C TSspéc23'!$X$17&lt;&gt;0,'1C TSspéc23'!$C$12="OUI"),'1C TSspéc23'!$X$50/'1C TSspéc23'!$X$17,"")</f>
        <v/>
      </c>
      <c r="AE1354" s="543" t="str">
        <f>IF(AND('1C TSspéc23'!$X$17&lt;&gt;0,'1C TSspéc23'!$C$12="OUI"),'1C TSspéc23'!$X$51/'1C TSspéc23'!$X$17,"")</f>
        <v/>
      </c>
      <c r="AF1354" s="543" t="str">
        <f>IF(AND('1C TSspéc23'!$X$17&lt;&gt;0,'1C TSspéc23'!$C$12="OUI"),'1C TSspéc23'!$X$52/'1C TSspéc23'!$X$17,"")</f>
        <v/>
      </c>
      <c r="AG1354" s="543" t="str">
        <f>IF(AND('1C TSspéc23'!$X$17&lt;&gt;0,'1C TSspéc23'!$C$12="OUI"),'1C TSspéc23'!$X$53/'1C TSspéc23'!$X$17,"")</f>
        <v/>
      </c>
      <c r="AH1354" s="543" t="str">
        <f>IF(AND('1C TSspéc23'!$X$17&lt;&gt;0,'1C TSspéc23'!$C$12="OUI"),'1C TSspéc23'!$X$54/'1C TSspéc23'!$X$17,"")</f>
        <v/>
      </c>
      <c r="AI1354" s="543" t="str">
        <f>IF(AND('1C TSspéc23'!$X$17&lt;&gt;0,'1C TSspéc23'!$C$12="OUI"),'1C TSspéc23'!$X$55/'1C TSspéc23'!$X$17,"")</f>
        <v/>
      </c>
      <c r="AJ1354" s="543" t="str">
        <f>IF(AND('1C TSspéc23'!$X$17&lt;&gt;0,'1C TSspéc23'!$C$12="OUI"),'1C TSspéc23'!$X$56/'1C TSspéc23'!$X$17,"")</f>
        <v/>
      </c>
      <c r="AK1354" s="543" t="str">
        <f>IF(AND('1C TSspéc23'!$X$17&lt;&gt;0,'1C TSspéc23'!$C$12="OUI"),'1C TSspéc23'!$X$57/'1C TSspéc23'!$X$17,"")</f>
        <v/>
      </c>
      <c r="AL1354" s="72">
        <f>IF(AND('1C TSspéc23'!$X$17&lt;&gt;0,'1C TSspéc23'!$C$12="OUI"),N1354+AK1354,N1354)</f>
        <v>0</v>
      </c>
      <c r="AM1354" s="417">
        <f t="shared" si="343"/>
        <v>0</v>
      </c>
      <c r="AN1354" s="417">
        <f t="shared" si="344"/>
        <v>0</v>
      </c>
      <c r="AO1354" s="418" t="str">
        <f>IF(AND('1C TSspéc23'!$X$17&lt;&gt;0,'1C TSspéc23'!$X$30&lt;&gt;0),AM1354+AN1354,"")</f>
        <v/>
      </c>
      <c r="AP1354" s="573" t="str">
        <f>IF(AND('1C TSspéc23'!$X$17&lt;&gt;0,'1C TSspéc23'!$X$30&lt;&gt;0),AM1354-AR1354,"")</f>
        <v/>
      </c>
      <c r="AQ1354" s="583">
        <f t="shared" si="345"/>
        <v>0</v>
      </c>
      <c r="AR1354" s="596"/>
      <c r="AS1354" s="102"/>
      <c r="AT1354" s="27" t="str">
        <f>IF(('1C TSspéc23'!X$17*FICHE!$C$14&lt;J1354),"Forfait limité à "&amp;FICHE!$C$14&amp;"€/jour","")</f>
        <v/>
      </c>
      <c r="AU1354" s="592"/>
      <c r="AV1354" s="824"/>
      <c r="AW1354" s="824"/>
      <c r="AX1354" s="824"/>
      <c r="AY1354" s="824"/>
      <c r="AZ1354" s="824"/>
      <c r="BA1354" s="767"/>
      <c r="BB1354" s="767"/>
      <c r="BC1354" s="767"/>
      <c r="BD1354" s="767"/>
      <c r="BE1354" s="767"/>
      <c r="BF1354" s="767"/>
      <c r="BG1354" s="767"/>
      <c r="BH1354" s="767"/>
      <c r="BI1354" s="767"/>
      <c r="BJ1354" s="767"/>
      <c r="BK1354" s="767"/>
      <c r="BL1354" s="767"/>
      <c r="BM1354" s="767"/>
      <c r="BN1354" s="767"/>
      <c r="BO1354" s="767"/>
      <c r="BP1354" s="767"/>
      <c r="BQ1354" s="767"/>
      <c r="BR1354" s="767"/>
      <c r="BS1354" s="767"/>
      <c r="BT1354" s="767"/>
      <c r="BU1354" s="767"/>
      <c r="BV1354" s="767"/>
      <c r="BW1354" s="767"/>
      <c r="BX1354" s="767"/>
      <c r="BY1354" s="767"/>
      <c r="BZ1354" s="767"/>
      <c r="CA1354" s="767"/>
      <c r="CB1354" s="767"/>
      <c r="CC1354" s="767"/>
      <c r="CD1354" s="767"/>
      <c r="CE1354" s="767"/>
      <c r="CF1354" s="767"/>
      <c r="CG1354" s="767"/>
      <c r="CH1354" s="767"/>
      <c r="CI1354" s="767"/>
      <c r="CJ1354" s="767"/>
      <c r="CK1354" s="767"/>
      <c r="CL1354" s="767"/>
      <c r="CM1354" s="767"/>
      <c r="CN1354" s="767"/>
      <c r="CO1354" s="767"/>
      <c r="CP1354" s="767"/>
      <c r="CQ1354" s="767"/>
      <c r="CR1354" s="767"/>
      <c r="CS1354" s="767"/>
      <c r="CT1354" s="767"/>
      <c r="CU1354" s="767"/>
      <c r="CV1354" s="767"/>
      <c r="CW1354" s="767"/>
      <c r="CX1354" s="767"/>
      <c r="CY1354" s="767"/>
      <c r="CZ1354" s="767"/>
      <c r="DA1354" s="767"/>
      <c r="DB1354" s="767"/>
      <c r="DC1354" s="767"/>
      <c r="DD1354" s="767"/>
      <c r="DE1354" s="767"/>
      <c r="DF1354" s="767"/>
      <c r="DG1354" s="767"/>
      <c r="DH1354" s="767"/>
      <c r="DI1354" s="767"/>
      <c r="DJ1354" s="767"/>
      <c r="DK1354" s="767"/>
      <c r="DL1354" s="767"/>
      <c r="DM1354" s="767"/>
      <c r="DN1354" s="767"/>
      <c r="DO1354" s="767"/>
      <c r="DP1354" s="767"/>
      <c r="DQ1354" s="767"/>
      <c r="DR1354" s="767"/>
      <c r="DS1354" s="767"/>
      <c r="DT1354" s="767"/>
      <c r="DU1354" s="767"/>
      <c r="DV1354" s="767"/>
      <c r="DW1354" s="767"/>
      <c r="DX1354" s="767"/>
      <c r="DY1354" s="767"/>
      <c r="DZ1354" s="767"/>
      <c r="EA1354" s="767"/>
      <c r="EB1354" s="767"/>
      <c r="EC1354" s="767"/>
      <c r="ED1354" s="767"/>
      <c r="EE1354" s="767"/>
      <c r="EF1354" s="767"/>
      <c r="EG1354" s="767"/>
      <c r="EH1354" s="767"/>
      <c r="EI1354" s="767"/>
      <c r="EJ1354" s="767"/>
      <c r="EK1354" s="767"/>
      <c r="EL1354" s="767"/>
      <c r="EM1354" s="767"/>
      <c r="EN1354" s="767"/>
      <c r="EO1354" s="767"/>
      <c r="EP1354" s="767"/>
      <c r="EQ1354" s="767"/>
      <c r="ER1354" s="767"/>
      <c r="ES1354" s="767"/>
      <c r="ET1354" s="767"/>
      <c r="EU1354" s="767"/>
      <c r="EV1354" s="767"/>
      <c r="EW1354" s="767"/>
      <c r="EX1354" s="767"/>
      <c r="EY1354" s="767"/>
      <c r="EZ1354" s="767"/>
      <c r="FA1354" s="767"/>
      <c r="FB1354" s="767"/>
      <c r="FC1354" s="767"/>
      <c r="FD1354" s="767"/>
      <c r="FE1354" s="767"/>
      <c r="FF1354" s="767"/>
      <c r="FG1354" s="767"/>
      <c r="FH1354" s="767"/>
      <c r="FI1354" s="767"/>
      <c r="FJ1354" s="767"/>
      <c r="FK1354" s="767"/>
      <c r="FL1354" s="767"/>
      <c r="FM1354" s="767"/>
      <c r="FN1354" s="767"/>
      <c r="FO1354" s="767"/>
      <c r="FP1354" s="767"/>
      <c r="FQ1354" s="767"/>
      <c r="FR1354" s="767"/>
      <c r="FS1354" s="767"/>
      <c r="FT1354" s="767"/>
      <c r="FU1354" s="767"/>
      <c r="FV1354" s="767"/>
      <c r="FW1354" s="767"/>
      <c r="FX1354" s="767"/>
      <c r="FY1354" s="767"/>
      <c r="FZ1354" s="767"/>
      <c r="GA1354" s="767"/>
      <c r="GB1354" s="767"/>
      <c r="GC1354" s="767"/>
      <c r="GD1354" s="767"/>
      <c r="GE1354" s="767"/>
      <c r="GF1354" s="767"/>
      <c r="GG1354" s="767"/>
      <c r="GH1354" s="767"/>
      <c r="GI1354" s="767"/>
      <c r="GJ1354" s="767"/>
      <c r="GK1354" s="767"/>
      <c r="GL1354" s="767"/>
      <c r="GM1354" s="767"/>
      <c r="GN1354" s="767"/>
      <c r="GO1354" s="767"/>
      <c r="GP1354" s="767"/>
      <c r="GQ1354" s="767"/>
      <c r="GR1354" s="767"/>
      <c r="GS1354" s="767"/>
      <c r="GT1354" s="767"/>
      <c r="GU1354" s="767"/>
      <c r="GV1354" s="767"/>
      <c r="GW1354" s="767"/>
      <c r="GX1354" s="767"/>
      <c r="GY1354" s="767"/>
      <c r="GZ1354" s="767"/>
      <c r="HA1354" s="767"/>
      <c r="HB1354" s="767"/>
      <c r="HC1354" s="767"/>
    </row>
    <row r="1355" spans="1:211" s="864" customFormat="1" ht="13.9" hidden="1" customHeight="1">
      <c r="A1355" s="307"/>
      <c r="B1355" s="351"/>
      <c r="C1355" s="971" t="str">
        <f>IF('1C TSspéc23'!Y$17&lt;&gt;0,'1C TSspéc23'!$B$12,"")</f>
        <v/>
      </c>
      <c r="D1355" s="972"/>
      <c r="E1355" s="973"/>
      <c r="F1355" s="93">
        <f>IF(AND($C1355='1C TSspéc23'!$B$12,'1C TSspéc23'!$B$16="spécifiques",'1C TSspéc23'!$Y$17&lt;&gt;""),'1C TSspéc23'!$Y$21,"")</f>
        <v>0</v>
      </c>
      <c r="G1355" s="863"/>
      <c r="H1355" s="745">
        <v>0.21</v>
      </c>
      <c r="I1355" s="747">
        <v>1</v>
      </c>
      <c r="J1355" s="312"/>
      <c r="K1355" s="680">
        <f t="shared" si="342"/>
        <v>0</v>
      </c>
      <c r="L1355" s="556">
        <f>IF(OR('1C TSspéc23'!$B$12="",'1C TSspéc23'!Y$30=0),0,IF(AND('1C TSspéc23'!$B$12&lt;&gt;"",$K$2="Pôle",'1C TSspéc23'!$C$12="OUI"),(('1C TSspéc23'!Y$22+'1C TSspéc23'!Y$23+'1C TSspéc23'!Y$24+'1C TSspéc23'!Y$25+'1C TSspéc23'!Y$29)/'1C TSspéc23'!Y$17),IF(AND('1C TSspéc23'!$B$12&lt;&gt;"",$K$2="Pôle",'1C TSspéc23'!$C$12="NON"),(('1C TSspéc23'!Y$22+'1C TSspéc23'!Y$23+'1C TSspéc23'!Y$24+'1C TSspéc23'!Y$25+'1C TSspéc23'!Y$29)/'1C TSspéc23'!Y$30),IF(AND('1C TSspéc23'!$B$12&lt;&gt;"",$K$2&lt;&gt;"Pôle",'1C TSspéc23'!$C$12="OUI"),(('1C TSspéc23'!Y$22+'1C TSspéc23'!Y$23+'1C TSspéc23'!Y$24+'1C TSspéc23'!Y$25+'1C TSspéc23'!Y$26+'1C TSspéc23'!Y$27+'1C TSspéc23'!Y$28+'1C TSspéc23'!Y$29)/'1C TSspéc23'!Y$17),IF(AND('1C TSspéc23'!$B$12&lt;&gt;"",$K$2&lt;&gt;"Pôle",'1C TSspéc23'!$C$12="NON"),(('1C TSspéc23'!Y$22+'1C TSspéc23'!Y$23+'1C TSspéc23'!Y$24+'1C TSspéc23'!Y$25+'1C TSspéc23'!Y$26+'1C TSspéc23'!Y$27+'1C TSspéc23'!Y$28+'1C TSspéc23'!Y$29)/'1C TSspéc23'!Y$30))))))</f>
        <v>0</v>
      </c>
      <c r="M1355" s="556">
        <f>IF(OR('1C TSspéc23'!$B$12="",'1C TSspéc23'!Y$30=0),0,IF(AND('1C TSspéc23'!$B$12&lt;&gt;"",$K$2="Pôle",'1C TSspéc23'!$C$12="OUI"),(('1C TSspéc23'!Y$26+'1C TSspéc23'!Y$27+'1C TSspéc23'!Y$28)/'1C TSspéc23'!Y$17),IF(AND('1C TSspéc23'!$B$12&lt;&gt;"",$K$2="Pôle",'1C TSspéc23'!$C$12="NON"),(('1C TSspéc23'!Y$26+'1C TSspéc23'!Y$27+'1C TSspéc23'!Y$28)/'1C TSspéc23'!Y$30),IF(AND('1C TSspéc23'!$B$12&lt;&gt;"",$K$2&lt;&gt;"Pôle"),0))))</f>
        <v>0</v>
      </c>
      <c r="N1355" s="557">
        <f>IF(AND('1C TSspéc23'!$B$12&lt;&gt;0,'1C TSspéc23'!$Y$30&lt;&gt;0),L1355+M1355,0)</f>
        <v>0</v>
      </c>
      <c r="O1355" s="893" t="str">
        <f>IF(AND('1C TSspéc23'!$Y$17&lt;&gt;0,'1C TSspéc23'!$C$12="OUI"),'1C TSspéc23'!$Y$35/'1C TSspéc23'!$Y$17,"")</f>
        <v/>
      </c>
      <c r="P1355" s="543" t="str">
        <f>IF(AND('1C TSspéc23'!$Y$17&lt;&gt;0,'1C TSspéc23'!$C$12="OUI"),'1C TSspéc23'!$Y$36/'1C TSspéc23'!$Y$17,"")</f>
        <v/>
      </c>
      <c r="Q1355" s="543" t="str">
        <f>IF(AND('1C TSspéc23'!$Y$17&lt;&gt;0,'1C TSspéc23'!$C$12="OUI"),'1C TSspéc23'!$Y$37/'1C TSspéc23'!$Y$17,"")</f>
        <v/>
      </c>
      <c r="R1355" s="543" t="str">
        <f>IF(AND('1C TSspéc23'!$Y$17&lt;&gt;0,'1C TSspéc23'!$C$12="OUI"),'1C TSspéc23'!$Y$38/'1C TSspéc23'!$Y$17,"")</f>
        <v/>
      </c>
      <c r="S1355" s="543" t="str">
        <f>IF(AND('1C TSspéc23'!$Y$17&lt;&gt;0,'1C TSspéc23'!$C$12="OUI"),'1C TSspéc23'!$Y$39/'1C TSspéc23'!$Y$17,"")</f>
        <v/>
      </c>
      <c r="T1355" s="543" t="str">
        <f>IF(AND('1C TSspéc23'!$Y$17&lt;&gt;0,'1C TSspéc23'!$C$12="OUI"),'1C TSspéc23'!$Y$40/'1C TSspéc23'!$Y$17,"")</f>
        <v/>
      </c>
      <c r="U1355" s="543" t="str">
        <f>IF(AND('1C TSspéc23'!$Y$17&lt;&gt;0,'1C TSspéc23'!$C$12="OUI"),'1C TSspéc23'!$Y$41/'1C TSspéc23'!$Y$17,"")</f>
        <v/>
      </c>
      <c r="V1355" s="543" t="str">
        <f>IF(AND('1C TSspéc23'!$Y$17&lt;&gt;0,'1C TSspéc23'!$C$12="OUI"),'1C TSspéc23'!$Y$42/'1C TSspéc23'!$Y$17,"")</f>
        <v/>
      </c>
      <c r="W1355" s="543" t="str">
        <f>IF(AND('1C TSspéc23'!$Y$17&lt;&gt;0,'1C TSspéc23'!$C$12="OUI"),'1C TSspéc23'!$Y$43/'1C TSspéc23'!$Y$17,"")</f>
        <v/>
      </c>
      <c r="X1355" s="543" t="str">
        <f>IF(AND('1C TSspéc23'!$Y$17&lt;&gt;0,'1C TSspéc23'!$C$12="OUI"),'1C TSspéc23'!$Y$44/'1C TSspéc23'!$Y$17,"")</f>
        <v/>
      </c>
      <c r="Y1355" s="543" t="str">
        <f>IF(AND('1C TSspéc23'!$Y$17&lt;&gt;0,'1C TSspéc23'!$C$12="OUI"),'1C TSspéc23'!$Y$45/'1C TSspéc23'!$Y$17,"")</f>
        <v/>
      </c>
      <c r="Z1355" s="543" t="str">
        <f>IF(AND('1C TSspéc23'!$Y$17&lt;&gt;0,'1C TSspéc23'!$C$12="OUI"),'1C TSspéc23'!$Y$46/'1C TSspéc23'!$Y$17,"")</f>
        <v/>
      </c>
      <c r="AA1355" s="543" t="str">
        <f>IF(AND('1C TSspéc23'!$Y$17&lt;&gt;0,'1C TSspéc23'!$C$12="OUI"),'1C TSspéc23'!$Y$47/'1C TSspéc23'!$Y$17,"")</f>
        <v/>
      </c>
      <c r="AB1355" s="543" t="str">
        <f>IF(AND('1C TSspéc23'!$Y$17&lt;&gt;0,'1C TSspéc23'!$C$12="OUI"),'1C TSspéc23'!$Y$48/'1C TSspéc23'!$Y$17,"")</f>
        <v/>
      </c>
      <c r="AC1355" s="543" t="str">
        <f>IF(AND('1C TSspéc23'!$Y$17&lt;&gt;0,'1C TSspéc23'!$C$12="OUI"),'1C TSspéc23'!$Y$49/'1C TSspéc23'!$Y$17,"")</f>
        <v/>
      </c>
      <c r="AD1355" s="543" t="str">
        <f>IF(AND('1C TSspéc23'!$Y$17&lt;&gt;0,'1C TSspéc23'!$C$12="OUI"),'1C TSspéc23'!$Y$50/'1C TSspéc23'!$Y$17,"")</f>
        <v/>
      </c>
      <c r="AE1355" s="543" t="str">
        <f>IF(AND('1C TSspéc23'!$Y$17&lt;&gt;0,'1C TSspéc23'!$C$12="OUI"),'1C TSspéc23'!$Y$51/'1C TSspéc23'!$Y$17,"")</f>
        <v/>
      </c>
      <c r="AF1355" s="543" t="str">
        <f>IF(AND('1C TSspéc23'!$Y$17&lt;&gt;0,'1C TSspéc23'!$C$12="OUI"),'1C TSspéc23'!$Y$52/'1C TSspéc23'!$Y$17,"")</f>
        <v/>
      </c>
      <c r="AG1355" s="543" t="str">
        <f>IF(AND('1C TSspéc23'!$Y$17&lt;&gt;0,'1C TSspéc23'!$C$12="OUI"),'1C TSspéc23'!$Y$53/'1C TSspéc23'!$Y$17,"")</f>
        <v/>
      </c>
      <c r="AH1355" s="543" t="str">
        <f>IF(AND('1C TSspéc23'!$Y$17&lt;&gt;0,'1C TSspéc23'!$C$12="OUI"),'1C TSspéc23'!$Y$54/'1C TSspéc23'!$Y$17,"")</f>
        <v/>
      </c>
      <c r="AI1355" s="543" t="str">
        <f>IF(AND('1C TSspéc23'!$Y$17&lt;&gt;0,'1C TSspéc23'!$C$12="OUI"),'1C TSspéc23'!$Y$55/'1C TSspéc23'!$Y$17,"")</f>
        <v/>
      </c>
      <c r="AJ1355" s="543" t="str">
        <f>IF(AND('1C TSspéc23'!$Y$17&lt;&gt;0,'1C TSspéc23'!$C$12="OUI"),'1C TSspéc23'!$Y$56/'1C TSspéc23'!$Y$17,"")</f>
        <v/>
      </c>
      <c r="AK1355" s="543" t="str">
        <f>IF(AND('1C TSspéc23'!$Y$17&lt;&gt;0,'1C TSspéc23'!$C$12="OUI"),'1C TSspéc23'!$Y$57/'1C TSspéc23'!$Y$17,"")</f>
        <v/>
      </c>
      <c r="AL1355" s="72">
        <f>IF(AND('1C TSspéc23'!$Y$17&lt;&gt;0,'1C TSspéc23'!$C$12="OUI"),N1355+AK1355,N1355)</f>
        <v>0</v>
      </c>
      <c r="AM1355" s="417">
        <f t="shared" si="343"/>
        <v>0</v>
      </c>
      <c r="AN1355" s="417">
        <f t="shared" si="344"/>
        <v>0</v>
      </c>
      <c r="AO1355" s="418" t="str">
        <f>IF(AND('1C TSspéc2'!$Y$17&lt;&gt;0,'1C TSspéc2'!$Y$30&lt;&gt;0),AM1355+AN1355,"")</f>
        <v/>
      </c>
      <c r="AP1355" s="573" t="str">
        <f>IF(AND('1C TSspéc23'!$Y$17&lt;&gt;0,'1C TSspéc23'!$Y$30&lt;&gt;0),AM1355-AR1355,"")</f>
        <v/>
      </c>
      <c r="AQ1355" s="583">
        <f t="shared" si="345"/>
        <v>0</v>
      </c>
      <c r="AR1355" s="596"/>
      <c r="AS1355" s="102"/>
      <c r="AT1355" s="27" t="str">
        <f>IF(('1C TSspéc23'!Y$17*FICHE!$C$14&lt;J1355),"Forfait limité à "&amp;FICHE!$C$14&amp;"€/jour","")</f>
        <v/>
      </c>
      <c r="AU1355" s="592"/>
      <c r="AV1355" s="824"/>
      <c r="AW1355" s="824"/>
      <c r="AX1355" s="824"/>
      <c r="AY1355" s="824"/>
      <c r="AZ1355" s="824"/>
      <c r="BA1355" s="767"/>
      <c r="BB1355" s="767"/>
      <c r="BC1355" s="767"/>
      <c r="BD1355" s="767"/>
      <c r="BE1355" s="767"/>
      <c r="BF1355" s="767"/>
      <c r="BG1355" s="767"/>
      <c r="BH1355" s="767"/>
      <c r="BI1355" s="767"/>
      <c r="BJ1355" s="767"/>
      <c r="BK1355" s="767"/>
      <c r="BL1355" s="767"/>
      <c r="BM1355" s="767"/>
      <c r="BN1355" s="767"/>
      <c r="BO1355" s="767"/>
      <c r="BP1355" s="767"/>
      <c r="BQ1355" s="767"/>
      <c r="BR1355" s="767"/>
      <c r="BS1355" s="767"/>
      <c r="BT1355" s="767"/>
      <c r="BU1355" s="767"/>
      <c r="BV1355" s="767"/>
      <c r="BW1355" s="767"/>
      <c r="BX1355" s="767"/>
      <c r="BY1355" s="767"/>
      <c r="BZ1355" s="767"/>
      <c r="CA1355" s="767"/>
      <c r="CB1355" s="767"/>
      <c r="CC1355" s="767"/>
      <c r="CD1355" s="767"/>
      <c r="CE1355" s="767"/>
      <c r="CF1355" s="767"/>
      <c r="CG1355" s="767"/>
      <c r="CH1355" s="767"/>
      <c r="CI1355" s="767"/>
      <c r="CJ1355" s="767"/>
      <c r="CK1355" s="767"/>
      <c r="CL1355" s="767"/>
      <c r="CM1355" s="767"/>
      <c r="CN1355" s="767"/>
      <c r="CO1355" s="767"/>
      <c r="CP1355" s="767"/>
      <c r="CQ1355" s="767"/>
      <c r="CR1355" s="767"/>
      <c r="CS1355" s="767"/>
      <c r="CT1355" s="767"/>
      <c r="CU1355" s="767"/>
      <c r="CV1355" s="767"/>
      <c r="CW1355" s="767"/>
      <c r="CX1355" s="767"/>
      <c r="CY1355" s="767"/>
      <c r="CZ1355" s="767"/>
      <c r="DA1355" s="767"/>
      <c r="DB1355" s="767"/>
      <c r="DC1355" s="767"/>
      <c r="DD1355" s="767"/>
      <c r="DE1355" s="767"/>
      <c r="DF1355" s="767"/>
      <c r="DG1355" s="767"/>
      <c r="DH1355" s="767"/>
      <c r="DI1355" s="767"/>
      <c r="DJ1355" s="767"/>
      <c r="DK1355" s="767"/>
      <c r="DL1355" s="767"/>
      <c r="DM1355" s="767"/>
      <c r="DN1355" s="767"/>
      <c r="DO1355" s="767"/>
      <c r="DP1355" s="767"/>
      <c r="DQ1355" s="767"/>
      <c r="DR1355" s="767"/>
      <c r="DS1355" s="767"/>
      <c r="DT1355" s="767"/>
      <c r="DU1355" s="767"/>
      <c r="DV1355" s="767"/>
      <c r="DW1355" s="767"/>
      <c r="DX1355" s="767"/>
      <c r="DY1355" s="767"/>
      <c r="DZ1355" s="767"/>
      <c r="EA1355" s="767"/>
      <c r="EB1355" s="767"/>
      <c r="EC1355" s="767"/>
      <c r="ED1355" s="767"/>
      <c r="EE1355" s="767"/>
      <c r="EF1355" s="767"/>
      <c r="EG1355" s="767"/>
      <c r="EH1355" s="767"/>
      <c r="EI1355" s="767"/>
      <c r="EJ1355" s="767"/>
      <c r="EK1355" s="767"/>
      <c r="EL1355" s="767"/>
      <c r="EM1355" s="767"/>
      <c r="EN1355" s="767"/>
      <c r="EO1355" s="767"/>
      <c r="EP1355" s="767"/>
      <c r="EQ1355" s="767"/>
      <c r="ER1355" s="767"/>
      <c r="ES1355" s="767"/>
      <c r="ET1355" s="767"/>
      <c r="EU1355" s="767"/>
      <c r="EV1355" s="767"/>
      <c r="EW1355" s="767"/>
      <c r="EX1355" s="767"/>
      <c r="EY1355" s="767"/>
      <c r="EZ1355" s="767"/>
      <c r="FA1355" s="767"/>
      <c r="FB1355" s="767"/>
      <c r="FC1355" s="767"/>
      <c r="FD1355" s="767"/>
      <c r="FE1355" s="767"/>
      <c r="FF1355" s="767"/>
      <c r="FG1355" s="767"/>
      <c r="FH1355" s="767"/>
      <c r="FI1355" s="767"/>
      <c r="FJ1355" s="767"/>
      <c r="FK1355" s="767"/>
      <c r="FL1355" s="767"/>
      <c r="FM1355" s="767"/>
      <c r="FN1355" s="767"/>
      <c r="FO1355" s="767"/>
      <c r="FP1355" s="767"/>
      <c r="FQ1355" s="767"/>
      <c r="FR1355" s="767"/>
      <c r="FS1355" s="767"/>
      <c r="FT1355" s="767"/>
      <c r="FU1355" s="767"/>
      <c r="FV1355" s="767"/>
      <c r="FW1355" s="767"/>
      <c r="FX1355" s="767"/>
      <c r="FY1355" s="767"/>
      <c r="FZ1355" s="767"/>
      <c r="GA1355" s="767"/>
      <c r="GB1355" s="767"/>
      <c r="GC1355" s="767"/>
      <c r="GD1355" s="767"/>
      <c r="GE1355" s="767"/>
      <c r="GF1355" s="767"/>
      <c r="GG1355" s="767"/>
      <c r="GH1355" s="767"/>
      <c r="GI1355" s="767"/>
      <c r="GJ1355" s="767"/>
      <c r="GK1355" s="767"/>
      <c r="GL1355" s="767"/>
      <c r="GM1355" s="767"/>
      <c r="GN1355" s="767"/>
      <c r="GO1355" s="767"/>
      <c r="GP1355" s="767"/>
      <c r="GQ1355" s="767"/>
      <c r="GR1355" s="767"/>
      <c r="GS1355" s="767"/>
      <c r="GT1355" s="767"/>
      <c r="GU1355" s="767"/>
      <c r="GV1355" s="767"/>
      <c r="GW1355" s="767"/>
      <c r="GX1355" s="767"/>
      <c r="GY1355" s="767"/>
      <c r="GZ1355" s="767"/>
      <c r="HA1355" s="767"/>
      <c r="HB1355" s="767"/>
      <c r="HC1355" s="767"/>
    </row>
    <row r="1356" spans="1:211" s="865" customFormat="1" ht="13.9" hidden="1" customHeight="1">
      <c r="A1356" s="308"/>
      <c r="B1356" s="339"/>
      <c r="C1356" s="962" t="str">
        <f>IF('1C TSspéc23'!Z$17&lt;&gt;0,'1C TSspéc23'!$B$12,"")</f>
        <v/>
      </c>
      <c r="D1356" s="963"/>
      <c r="E1356" s="964"/>
      <c r="F1356" s="211">
        <f>IF(AND($C1356='1C TSspéc23'!$B$12,'1C TSspéc23'!$B$16="spécifiques",'1C TSspéc23'!$Z$17&lt;&gt;""),'1C TSspéc23'!$Z$21,"")</f>
        <v>0</v>
      </c>
      <c r="G1356" s="236"/>
      <c r="H1356" s="765">
        <v>0.21</v>
      </c>
      <c r="I1356" s="766">
        <v>1</v>
      </c>
      <c r="J1356" s="314"/>
      <c r="K1356" s="786">
        <f t="shared" si="342"/>
        <v>0</v>
      </c>
      <c r="L1356" s="558">
        <f>IF(OR('1C TSspéc23'!$B$12="",'1C TSspéc23'!Z$30=0),0,IF(AND('1C TSspéc23'!$B$12&lt;&gt;"",$K$2="Pôle",'1C TSspéc23'!$C$12="OUI"),(('1C TSspéc23'!Z$22+'1C TSspéc23'!Z$23+'1C TSspéc23'!Z$24+'1C TSspéc23'!Z$25+'1C TSspéc23'!Z$29)/'1C TSspéc23'!Z$17),IF(AND('1C TSspéc23'!$B$12&lt;&gt;"",$K$2="Pôle",'1C TSspéc23'!$C$12="NON"),(('1C TSspéc23'!Z$22+'1C TSspéc23'!Z$23+'1C TSspéc23'!Z$24+'1C TSspéc23'!Z$25+'1C TSspéc23'!Z$29)/'1C TSspéc23'!Z$30),IF(AND('1C TSspéc23'!$B$12&lt;&gt;"",$K$2&lt;&gt;"Pôle",'1C TSspéc23'!$C$12="OUI"),(('1C TSspéc23'!Z$22+'1C TSspéc23'!Z$23+'1C TSspéc23'!Z$24+'1C TSspéc23'!Z$25+'1C TSspéc23'!Z$26+'1C TSspéc23'!Z$27+'1C TSspéc23'!Z$28+'1C TSspéc23'!Z$29)/'1C TSspéc23'!Z$17),IF(AND('1C TSspéc23'!$B$12&lt;&gt;"",$K$2&lt;&gt;"Pôle",'1C TSspéc23'!$C$12="NON"),(('1C TSspéc23'!Z$22+'1C TSspéc23'!Z$23+'1C TSspéc23'!Z$24+'1C TSspéc23'!Z$25+'1C TSspéc23'!Z$26+'1C TSspéc23'!Z$27+'1C TSspéc23'!Z$28+'1C TSspéc23'!Z$29)/'1C TSspéc23'!Z$30))))))</f>
        <v>0</v>
      </c>
      <c r="M1356" s="558">
        <f>IF(OR('1C TSspéc23'!$B$12="",'1C TSspéc23'!Z$30=0),0,IF(AND('1C TSspéc23'!$B$12&lt;&gt;"",$K$2="Pôle",'1C TSspéc23'!$C$12="OUI"),(('1C TSspéc23'!Z$26+'1C TSspéc23'!Z$27+'1C TSspéc23'!Z$28)/'1C TSspéc23'!Z$17),IF(AND('1C TSspéc23'!$B$12&lt;&gt;"",$K$2="Pôle",'1C TSspéc23'!$C$12="NON"),(('1C TSspéc23'!Z$26+'1C TSspéc23'!Z$27+'1C TSspéc23'!Z$28)/'1C TSspéc23'!Z$30),IF(AND('1C TSspéc23'!$B$12&lt;&gt;"",$K$2&lt;&gt;"Pôle"),0))))</f>
        <v>0</v>
      </c>
      <c r="N1356" s="559">
        <f>IF(AND('1C TSspéc23'!$B$12&lt;&gt;0,'1C TSspéc23'!$Z$30&lt;&gt;0),L1356+M1356,0)</f>
        <v>0</v>
      </c>
      <c r="O1356" s="572" t="str">
        <f>IF(AND('1C TSspéc23'!$Z$17&lt;&gt;0,'1C TSspéc23'!$C$12="OUI"),'1C TSspéc23'!$Z$35/'1C TSspéc23'!$Z$17,"")</f>
        <v/>
      </c>
      <c r="P1356" s="545" t="str">
        <f>IF(AND('1C TSspéc23'!$Z$17&lt;&gt;0,'1C TSspéc23'!$C$12="OUI"),'1C TSspéc23'!$Z$36/'1C TSspéc23'!$Z$17,"")</f>
        <v/>
      </c>
      <c r="Q1356" s="545" t="str">
        <f>IF(AND('1C TSspéc23'!$Z$17&lt;&gt;0,'1C TSspéc23'!$C$12="OUI"),'1C TSspéc23'!$Z$37/'1C TSspéc23'!$Z$17,"")</f>
        <v/>
      </c>
      <c r="R1356" s="545" t="str">
        <f>IF(AND('1C TSspéc23'!$Z$17&lt;&gt;0,'1C TSspéc23'!$C$12="OUI"),'1C TSspéc23'!$Z$38/'1C TSspéc23'!$Z$17,"")</f>
        <v/>
      </c>
      <c r="S1356" s="545" t="str">
        <f>IF(AND('1C TSspéc23'!$Z$17&lt;&gt;0,'1C TSspéc23'!$C$12="OUI"),'1C TSspéc23'!$Z$39/'1C TSspéc23'!$Z$17,"")</f>
        <v/>
      </c>
      <c r="T1356" s="545" t="str">
        <f>IF(AND('1C TSspéc23'!$Z$17&lt;&gt;0,'1C TSspéc23'!$C$12="OUI"),'1C TSspéc23'!$Z$40/'1C TSspéc23'!$Z$17,"")</f>
        <v/>
      </c>
      <c r="U1356" s="545" t="str">
        <f>IF(AND('1C TSspéc23'!$Z$17&lt;&gt;0,'1C TSspéc23'!$C$12="OUI"),'1C TSspéc23'!$Z$41/'1C TSspéc23'!$Z$17,"")</f>
        <v/>
      </c>
      <c r="V1356" s="545" t="str">
        <f>IF(AND('1C TSspéc23'!$Z$17&lt;&gt;0,'1C TSspéc23'!$C$12="OUI"),'1C TSspéc23'!$Z$42/'1C TSspéc23'!$Z$17,"")</f>
        <v/>
      </c>
      <c r="W1356" s="545" t="str">
        <f>IF(AND('1C TSspéc23'!$Z$17&lt;&gt;0,'1C TSspéc23'!$C$12="OUI"),'1C TSspéc23'!$Z$43/'1C TSspéc23'!$Z$17,"")</f>
        <v/>
      </c>
      <c r="X1356" s="545" t="str">
        <f>IF(AND('1C TSspéc23'!$Z$17&lt;&gt;0,'1C TSspéc23'!$C$12="OUI"),'1C TSspéc23'!$Z$44/'1C TSspéc23'!$Z$17,"")</f>
        <v/>
      </c>
      <c r="Y1356" s="545" t="str">
        <f>IF(AND('1C TSspéc23'!$Z$17&lt;&gt;0,'1C TSspéc23'!$C$12="OUI"),'1C TSspéc23'!$Z$45/'1C TSspéc23'!$Z$17,"")</f>
        <v/>
      </c>
      <c r="Z1356" s="545" t="str">
        <f>IF(AND('1C TSspéc23'!$Z$17&lt;&gt;0,'1C TSspéc23'!$C$12="OUI"),'1C TSspéc23'!$Z$46/'1C TSspéc23'!$Z$17,"")</f>
        <v/>
      </c>
      <c r="AA1356" s="545" t="str">
        <f>IF(AND('1C TSspéc23'!$Z$17&lt;&gt;0,'1C TSspéc23'!$C$12="OUI"),'1C TSspéc23'!$Z$47/'1C TSspéc23'!$Z$17,"")</f>
        <v/>
      </c>
      <c r="AB1356" s="545" t="str">
        <f>IF(AND('1C TSspéc23'!$Z$17&lt;&gt;0,'1C TSspéc23'!$C$12="OUI"),'1C TSspéc23'!$Z$48/'1C TSspéc23'!$Z$17,"")</f>
        <v/>
      </c>
      <c r="AC1356" s="545" t="str">
        <f>IF(AND('1C TSspéc23'!$Z$17&lt;&gt;0,'1C TSspéc23'!$C$12="OUI"),'1C TSspéc23'!$Z$49/'1C TSspéc23'!$Z$17,"")</f>
        <v/>
      </c>
      <c r="AD1356" s="545" t="str">
        <f>IF(AND('1C TSspéc23'!$Z$17&lt;&gt;0,'1C TSspéc23'!$C$12="OUI"),'1C TSspéc23'!$Z$50/'1C TSspéc23'!$Z$17,"")</f>
        <v/>
      </c>
      <c r="AE1356" s="545" t="str">
        <f>IF(AND('1C TSspéc23'!$Z$17&lt;&gt;0,'1C TSspéc23'!$C$12="OUI"),'1C TSspéc23'!$Z$51/'1C TSspéc23'!$Z$17,"")</f>
        <v/>
      </c>
      <c r="AF1356" s="545" t="str">
        <f>IF(AND('1C TSspéc23'!$Z$17&lt;&gt;0,'1C TSspéc23'!$C$12="OUI"),'1C TSspéc23'!$Z$52/'1C TSspéc23'!$Z$17,"")</f>
        <v/>
      </c>
      <c r="AG1356" s="545" t="str">
        <f>IF(AND('1C TSspéc23'!$Z$17&lt;&gt;0,'1C TSspéc23'!$C$12="OUI"),'1C TSspéc23'!$Z$53/'1C TSspéc23'!$Z$17,"")</f>
        <v/>
      </c>
      <c r="AH1356" s="545" t="str">
        <f>IF(AND('1C TSspéc23'!$Z$17&lt;&gt;0,'1C TSspéc23'!$C$12="OUI"),'1C TSspéc23'!$Z$54/'1C TSspéc23'!$Z$17,"")</f>
        <v/>
      </c>
      <c r="AI1356" s="545" t="str">
        <f>IF(AND('1C TSspéc23'!$Z$17&lt;&gt;0,'1C TSspéc23'!$C$12="OUI"),'1C TSspéc23'!$Z$55/'1C TSspéc23'!$Z$17,"")</f>
        <v/>
      </c>
      <c r="AJ1356" s="545" t="str">
        <f>IF(AND('1C TSspéc23'!$Z$17&lt;&gt;0,'1C TSspéc23'!$C$12="OUI"),'1C TSspéc23'!$Z$56/'1C TSspéc23'!$Z$17,"")</f>
        <v/>
      </c>
      <c r="AK1356" s="545" t="str">
        <f>IF(AND('1C TSspéc23'!$Z$17&lt;&gt;0,'1C TSspéc23'!$C$12="OUI"),'1C TSspéc23'!$Z$57/'1C TSspéc23'!$Z$17,"")</f>
        <v/>
      </c>
      <c r="AL1356" s="212">
        <f>IF(AND('1C TSspéc23'!$Z$17&lt;&gt;0,'1C TSspéc23'!$C$12="OUI"),N1356+AK1356,N1356)</f>
        <v>0</v>
      </c>
      <c r="AM1356" s="419">
        <f t="shared" si="343"/>
        <v>0</v>
      </c>
      <c r="AN1356" s="419">
        <f t="shared" si="344"/>
        <v>0</v>
      </c>
      <c r="AO1356" s="420" t="str">
        <f>IF(AND('1C TSspéc2'!$Z$17&lt;&gt;0,'1C TSspéc2'!$Z$30&lt;&gt;0),AM1356+AN1356,"")</f>
        <v/>
      </c>
      <c r="AP1356" s="574" t="str">
        <f>IF(AND('1C TSspéc2'!$Z$17&lt;&gt;0,'1C TSspéc2'!$Z$30&lt;&gt;0),AM1356-AR1356,"")</f>
        <v/>
      </c>
      <c r="AQ1356" s="625">
        <f t="shared" si="345"/>
        <v>0</v>
      </c>
      <c r="AR1356" s="597"/>
      <c r="AS1356" s="213"/>
      <c r="AT1356" s="214" t="str">
        <f>IF(('1C TSspéc23'!Z$17*FICHE!$C$14&lt;J1356),"Forfait limité à "&amp;FICHE!$C$14&amp;"€/jour","")</f>
        <v/>
      </c>
      <c r="AU1356" s="626"/>
      <c r="AV1356" s="824"/>
      <c r="AW1356" s="824"/>
      <c r="AX1356" s="824"/>
      <c r="AY1356" s="824"/>
      <c r="AZ1356" s="824"/>
      <c r="BA1356" s="767"/>
      <c r="BB1356" s="767"/>
      <c r="BC1356" s="767"/>
      <c r="BD1356" s="767"/>
      <c r="BE1356" s="767"/>
      <c r="BF1356" s="767"/>
      <c r="BG1356" s="767"/>
      <c r="BH1356" s="767"/>
      <c r="BI1356" s="767"/>
      <c r="BJ1356" s="767"/>
      <c r="BK1356" s="767"/>
      <c r="BL1356" s="767"/>
      <c r="BM1356" s="767"/>
      <c r="BN1356" s="767"/>
      <c r="BO1356" s="767"/>
      <c r="BP1356" s="767"/>
      <c r="BQ1356" s="767"/>
      <c r="BR1356" s="767"/>
      <c r="BS1356" s="767"/>
      <c r="BT1356" s="767"/>
      <c r="BU1356" s="767"/>
      <c r="BV1356" s="767"/>
      <c r="BW1356" s="767"/>
      <c r="BX1356" s="767"/>
      <c r="BY1356" s="767"/>
      <c r="BZ1356" s="767"/>
      <c r="CA1356" s="767"/>
      <c r="CB1356" s="767"/>
      <c r="CC1356" s="767"/>
      <c r="CD1356" s="767"/>
      <c r="CE1356" s="767"/>
      <c r="CF1356" s="767"/>
      <c r="CG1356" s="767"/>
      <c r="CH1356" s="767"/>
      <c r="CI1356" s="767"/>
      <c r="CJ1356" s="767"/>
      <c r="CK1356" s="767"/>
      <c r="CL1356" s="767"/>
      <c r="CM1356" s="767"/>
      <c r="CN1356" s="767"/>
      <c r="CO1356" s="767"/>
      <c r="CP1356" s="767"/>
      <c r="CQ1356" s="767"/>
      <c r="CR1356" s="767"/>
      <c r="CS1356" s="767"/>
      <c r="CT1356" s="767"/>
      <c r="CU1356" s="767"/>
      <c r="CV1356" s="767"/>
      <c r="CW1356" s="767"/>
      <c r="CX1356" s="767"/>
      <c r="CY1356" s="767"/>
      <c r="CZ1356" s="767"/>
      <c r="DA1356" s="767"/>
      <c r="DB1356" s="767"/>
      <c r="DC1356" s="767"/>
      <c r="DD1356" s="767"/>
      <c r="DE1356" s="767"/>
      <c r="DF1356" s="767"/>
      <c r="DG1356" s="767"/>
      <c r="DH1356" s="767"/>
      <c r="DI1356" s="767"/>
      <c r="DJ1356" s="767"/>
      <c r="DK1356" s="767"/>
      <c r="DL1356" s="767"/>
      <c r="DM1356" s="767"/>
      <c r="DN1356" s="767"/>
      <c r="DO1356" s="767"/>
      <c r="DP1356" s="767"/>
      <c r="DQ1356" s="767"/>
      <c r="DR1356" s="767"/>
      <c r="DS1356" s="767"/>
      <c r="DT1356" s="767"/>
      <c r="DU1356" s="767"/>
      <c r="DV1356" s="767"/>
      <c r="DW1356" s="767"/>
      <c r="DX1356" s="767"/>
      <c r="DY1356" s="767"/>
      <c r="DZ1356" s="767"/>
      <c r="EA1356" s="767"/>
      <c r="EB1356" s="767"/>
      <c r="EC1356" s="767"/>
      <c r="ED1356" s="767"/>
      <c r="EE1356" s="767"/>
      <c r="EF1356" s="767"/>
      <c r="EG1356" s="767"/>
      <c r="EH1356" s="767"/>
      <c r="EI1356" s="767"/>
      <c r="EJ1356" s="767"/>
      <c r="EK1356" s="767"/>
      <c r="EL1356" s="767"/>
      <c r="EM1356" s="767"/>
      <c r="EN1356" s="767"/>
      <c r="EO1356" s="767"/>
      <c r="EP1356" s="767"/>
      <c r="EQ1356" s="767"/>
      <c r="ER1356" s="767"/>
      <c r="ES1356" s="767"/>
      <c r="ET1356" s="767"/>
      <c r="EU1356" s="767"/>
      <c r="EV1356" s="767"/>
      <c r="EW1356" s="767"/>
      <c r="EX1356" s="767"/>
      <c r="EY1356" s="767"/>
      <c r="EZ1356" s="767"/>
      <c r="FA1356" s="767"/>
      <c r="FB1356" s="767"/>
      <c r="FC1356" s="767"/>
      <c r="FD1356" s="767"/>
      <c r="FE1356" s="767"/>
      <c r="FF1356" s="767"/>
      <c r="FG1356" s="767"/>
      <c r="FH1356" s="767"/>
      <c r="FI1356" s="767"/>
      <c r="FJ1356" s="767"/>
      <c r="FK1356" s="767"/>
      <c r="FL1356" s="767"/>
      <c r="FM1356" s="767"/>
      <c r="FN1356" s="767"/>
      <c r="FO1356" s="767"/>
      <c r="FP1356" s="767"/>
      <c r="FQ1356" s="767"/>
      <c r="FR1356" s="767"/>
      <c r="FS1356" s="767"/>
      <c r="FT1356" s="767"/>
      <c r="FU1356" s="767"/>
      <c r="FV1356" s="767"/>
      <c r="FW1356" s="767"/>
      <c r="FX1356" s="767"/>
      <c r="FY1356" s="767"/>
      <c r="FZ1356" s="767"/>
      <c r="GA1356" s="767"/>
      <c r="GB1356" s="767"/>
      <c r="GC1356" s="767"/>
      <c r="GD1356" s="767"/>
      <c r="GE1356" s="767"/>
      <c r="GF1356" s="767"/>
      <c r="GG1356" s="767"/>
      <c r="GH1356" s="767"/>
      <c r="GI1356" s="767"/>
      <c r="GJ1356" s="767"/>
      <c r="GK1356" s="767"/>
      <c r="GL1356" s="767"/>
      <c r="GM1356" s="767"/>
      <c r="GN1356" s="767"/>
      <c r="GO1356" s="767"/>
      <c r="GP1356" s="767"/>
      <c r="GQ1356" s="767"/>
      <c r="GR1356" s="767"/>
      <c r="GS1356" s="767"/>
      <c r="GT1356" s="767"/>
      <c r="GU1356" s="767"/>
      <c r="GV1356" s="767"/>
      <c r="GW1356" s="767"/>
      <c r="GX1356" s="767"/>
      <c r="GY1356" s="767"/>
      <c r="GZ1356" s="767"/>
      <c r="HA1356" s="767"/>
      <c r="HB1356" s="767"/>
      <c r="HC1356" s="767"/>
    </row>
    <row r="1357" spans="1:211" s="862" customFormat="1" ht="13.9" hidden="1" customHeight="1">
      <c r="A1357" s="843"/>
      <c r="B1357" s="844"/>
      <c r="C1357" s="968" t="str">
        <f>IF('1C TSspéc24'!C$17&lt;&gt;0,'1C TSspéc24'!$B$12,"")</f>
        <v/>
      </c>
      <c r="D1357" s="969"/>
      <c r="E1357" s="970"/>
      <c r="F1357" s="845">
        <f>IF(AND($C1357='1C TSspéc24'!$B$12,'1C TSspéc24'!$B$16="spécifiques",'1C TSspéc24'!$C$17&lt;&gt;""),'1C TSspéc24'!$C$21,"")</f>
        <v>0</v>
      </c>
      <c r="G1357" s="846"/>
      <c r="H1357" s="847">
        <v>0</v>
      </c>
      <c r="I1357" s="847">
        <v>0</v>
      </c>
      <c r="J1357" s="848"/>
      <c r="K1357" s="849">
        <f t="shared" si="299"/>
        <v>0</v>
      </c>
      <c r="L1357" s="894">
        <f>IF(OR('1C TSspéc24'!$B$12="",'1C TSspéc24'!C$30=0),0,IF(AND('1C TSspéc24'!$B$12&lt;&gt;"",$K$2="Pôle",'1C TSspéc24'!$C$12="OUI"),(('1C TSspéc24'!C$22+'1C TSspéc24'!C$23+'1C TSspéc24'!C$24+'1C TSspéc24'!C$25+'1C TSspéc24'!C$29)/'1C TSspéc24'!C$17),IF(AND('1C TSspéc24'!$B$12&lt;&gt;"",$K$2="Pôle",'1C TSspéc24'!$C$12="NON"),(('1C TSspéc24'!C$22+'1C TSspéc24'!C$23+'1C TSspéc24'!C$24+'1C TSspéc24'!C$25+'1C TSspéc24'!C$29)/'1C TSspéc24'!C$30),IF(AND('1C TSspéc24'!$B$12&lt;&gt;"",$K$2&lt;&gt;"Pôle",'1C TSspéc24'!$C$12="OUI"),(('1C TSspéc24'!C$22+'1C TSspéc24'!C$23+'1C TSspéc24'!C$24+'1C TSspéc24'!C$25+'1C TSspéc24'!C$26+'1C TSspéc24'!C$27+'1C TSspéc24'!C$28+'1C TSspéc24'!C$29)/'1C TSspéc24'!C$17),IF(AND('1C TSspéc24'!$B$12&lt;&gt;"",$K$2&lt;&gt;"Pôle",'1C TSspéc24'!$C$12="NON"),(('1C TSspéc24'!C$22+'1C TSspéc24'!C$23+'1C TSspéc24'!C$24+'1C TSspéc24'!C$25+'1C TSspéc24'!C$26+'1C TSspéc24'!C$27+'1C TSspéc24'!C$28+'1C TSspéc24'!C$29)/'1C TSspéc24'!C$30))))))</f>
        <v>0</v>
      </c>
      <c r="M1357" s="894">
        <f>IF(OR('1C TSspéc24'!$B$12="",'1C TSspéc24'!C$30=0),0,IF(AND('1C TSspéc24'!$B$12&lt;&gt;"",$K$2="Pôle",'1C TSspéc24'!$C$12="OUI"),(('1C TSspéc24'!C$26+'1C TSspéc24'!C$27+'1C TSspéc24'!C$28)/'1C TSspéc24'!C$17),IF(AND('1C TSspéc24'!$B$12&lt;&gt;"",$K$2="Pôle",'1C TSspéc24'!$C$12="NON"),(('1C TSspéc24'!C$26+'1C TSspéc24'!C$27+'1C TSspéc24'!C$28)/'1C TSspéc24'!C$30),IF(AND('1C TSspéc24'!$B$12&lt;&gt;"",$K$2&lt;&gt;"Pôle"),0))))</f>
        <v>0</v>
      </c>
      <c r="N1357" s="895">
        <f>IF(AND('1C TSspéc24'!$B$12&lt;&gt;0,'1C TSspéc24'!$C$30&lt;&gt;0),L1357+M1357,0)</f>
        <v>0</v>
      </c>
      <c r="O1357" s="851" t="str">
        <f>IF(AND('1C TSspéc24'!$C$17&lt;&gt;0,'1C TSspéc24'!$C$12="OUI"),'1C TSspéc24'!$C$35/'1C TSspéc24'!$C$17,"")</f>
        <v/>
      </c>
      <c r="P1357" s="852" t="str">
        <f>IF(AND('1C TSspéc24'!$C$17&lt;&gt;0,'1C TSspéc24'!$C$12="OUI"),'1C TSspéc24'!$C$36/'1C TSspéc24'!$C$17,"")</f>
        <v/>
      </c>
      <c r="Q1357" s="852" t="str">
        <f>IF(AND('1C TSspéc24'!$C$17&lt;&gt;0,'1C TSspéc24'!$C$12="OUI"),'1C TSspéc24'!$C$37/'1C TSspéc24'!$C$17,"")</f>
        <v/>
      </c>
      <c r="R1357" s="852" t="str">
        <f>IF(AND('1C TSspéc24'!$C$17&lt;&gt;0,'1C TSspéc24'!$C$12="OUI"),'1C TSspéc24'!$C$38/'1C TSspéc24'!$C$17,"")</f>
        <v/>
      </c>
      <c r="S1357" s="852" t="str">
        <f>IF(AND('1C TSspéc24'!$C$17&lt;&gt;0,'1C TSspéc24'!$C$12="OUI"),'1C TSspéc24'!$C$39/'1C TSspéc24'!$C$17,"")</f>
        <v/>
      </c>
      <c r="T1357" s="852" t="str">
        <f>IF(AND('1C TSspéc24'!$C$17&lt;&gt;0,'1C TSspéc24'!$C$12="OUI"),'1C TSspéc24'!$C$40/'1C TSspéc24'!$C$17,"")</f>
        <v/>
      </c>
      <c r="U1357" s="852" t="str">
        <f>IF(AND('1C TSspéc24'!$C$17&lt;&gt;0,'1C TSspéc24'!$C$12="OUI"),'1C TSspéc24'!$C$41/'1C TSspéc24'!$C$17,"")</f>
        <v/>
      </c>
      <c r="V1357" s="852" t="str">
        <f>IF(AND('1C TSspéc24'!$C$17&lt;&gt;0,'1C TSspéc24'!$C$12="OUI"),'1C TSspéc24'!$C$42/'1C TSspéc24'!$C$17,"")</f>
        <v/>
      </c>
      <c r="W1357" s="852" t="str">
        <f>IF(AND('1C TSspéc24'!$C$17&lt;&gt;0,'1C TSspéc24'!$C$12="OUI"),'1C TSspéc24'!$C$43/'1C TSspéc24'!$C$17,"")</f>
        <v/>
      </c>
      <c r="X1357" s="852" t="str">
        <f>IF(AND('1C TSspéc24'!$C$17&lt;&gt;0,'1C TSspéc24'!$C$12="OUI"),'1C TSspéc24'!$C$44/'1C TSspéc24'!$C$17,"")</f>
        <v/>
      </c>
      <c r="Y1357" s="852" t="str">
        <f>IF(AND('1C TSspéc24'!$C$17&lt;&gt;0,'1C TSspéc24'!$C$12="OUI"),'1C TSspéc24'!$C$45/'1C TSspéc24'!$C$17,"")</f>
        <v/>
      </c>
      <c r="Z1357" s="852" t="str">
        <f>IF(AND('1C TSspéc24'!$C$17&lt;&gt;0,'1C TSspéc24'!$C$12="OUI"),'1C TSspéc24'!$C$46/'1C TSspéc24'!$C$17,"")</f>
        <v/>
      </c>
      <c r="AA1357" s="852" t="str">
        <f>IF(AND('1C TSspéc24'!$C$17&lt;&gt;0,'1C TSspéc24'!$C$12="OUI"),'1C TSspéc24'!$C$47/'1C TSspéc24'!$C$17,"")</f>
        <v/>
      </c>
      <c r="AB1357" s="852" t="str">
        <f>IF(AND('1C TSspéc24'!$C$17&lt;&gt;0,'1C TSspéc24'!$C$12="OUI"),'1C TSspéc24'!$C$48/'1C TSspéc24'!$C$17,"")</f>
        <v/>
      </c>
      <c r="AC1357" s="852" t="str">
        <f>IF(AND('1C TSspéc24'!$C$17&lt;&gt;0,'1C TSspéc24'!$C$12="OUI"),'1C TSspéc24'!$C$49/'1C TSspéc24'!$C$17,"")</f>
        <v/>
      </c>
      <c r="AD1357" s="852" t="str">
        <f>IF(AND('1C TSspéc24'!$C$17&lt;&gt;0,'1C TSspéc24'!$C$12="OUI"),'1C TSspéc24'!$C$50/'1C TSspéc24'!$C$17,"")</f>
        <v/>
      </c>
      <c r="AE1357" s="852" t="str">
        <f>IF(AND('1C TSspéc24'!$C$17&lt;&gt;0,'1C TSspéc24'!$C$12="OUI"),'1C TSspéc24'!$C$51/'1C TSspéc24'!$C$17,"")</f>
        <v/>
      </c>
      <c r="AF1357" s="852" t="str">
        <f>IF(AND('1C TSspéc24'!$C$17&lt;&gt;0,'1C TSspéc24'!$C$12="OUI"),'1C TSspéc24'!$C$52/'1C TSspéc24'!$C$17,"")</f>
        <v/>
      </c>
      <c r="AG1357" s="852" t="str">
        <f>IF(AND('1C TSspéc24'!$C$17&lt;&gt;0,'1C TSspéc24'!$C$12="OUI"),'1C TSspéc24'!$C$53/'1C TSspéc24'!$C$17,"")</f>
        <v/>
      </c>
      <c r="AH1357" s="852" t="str">
        <f>IF(AND('1C TSspéc24'!$C$17&lt;&gt;0,'1C TSspéc24'!$C$12="OUI"),'1C TSspéc24'!$C$54/'1C TSspéc24'!$C$17,"")</f>
        <v/>
      </c>
      <c r="AI1357" s="852" t="str">
        <f>IF(AND('1C TSspéc24'!$C$17&lt;&gt;0,'1C TSspéc24'!$C$12="OUI"),'1C TSspéc24'!$C$55/'1C TSspéc24'!$C$17,"")</f>
        <v/>
      </c>
      <c r="AJ1357" s="852" t="str">
        <f>IF(AND('1C TSspéc24'!$C$17&lt;&gt;0,'1C TSspéc24'!$C$12="OUI"),'1C TSspéc24'!$C$56/'1C TSspéc24'!$C$17,"")</f>
        <v/>
      </c>
      <c r="AK1357" s="852" t="str">
        <f>IF(AND('1C TSspéc24'!$C$17&lt;&gt;0,'1C TSspéc24'!$C$12="OUI"),'1C TSspéc24'!$C$57/'1C TSspéc24'!$C$17,"")</f>
        <v/>
      </c>
      <c r="AL1357" s="853">
        <f>IF(AND('1C TSspéc24'!$C$17&lt;&gt;0,'1C TSspéc24'!$C$12="OUI"),N1357+AK1357,N1357)</f>
        <v>0</v>
      </c>
      <c r="AM1357" s="896">
        <f>(J1357+(J1357*H1357)-(J1357*H1357*I1357))*L1357</f>
        <v>0</v>
      </c>
      <c r="AN1357" s="896">
        <f>((J1357+(J1357*H1357)-(J1357*H1357*I1357))*M1357)*50%</f>
        <v>0</v>
      </c>
      <c r="AO1357" s="897" t="str">
        <f>IF(AND('1C TSspéc24'!$C$17&lt;&gt;0,'1C TSspéc24'!$C$30&lt;&gt;0),AM1357+AN1357,"")</f>
        <v/>
      </c>
      <c r="AP1357" s="856" t="str">
        <f>IF(AND('1C TSspéc24'!$C$17&lt;&gt;0,'1C TSspéc24'!$C$30&lt;&gt;0),AM1357-AR1357,"")</f>
        <v/>
      </c>
      <c r="AQ1357" s="857">
        <f>IF(M1357=0,0,AN1357-AS1357)</f>
        <v>0</v>
      </c>
      <c r="AR1357" s="898"/>
      <c r="AS1357" s="859"/>
      <c r="AT1357" s="860" t="str">
        <f>IF(('1C TSspéc24'!C$17*FICHE!$C$14&lt;J1357),"Forfait limité à "&amp;FICHE!$C$14&amp;"€/jour","")</f>
        <v/>
      </c>
      <c r="AU1357" s="861"/>
      <c r="AV1357" s="824"/>
      <c r="AW1357" s="824"/>
      <c r="AX1357" s="824"/>
      <c r="AY1357" s="824"/>
      <c r="AZ1357" s="824"/>
      <c r="BA1357" s="767"/>
      <c r="BB1357" s="767"/>
      <c r="BC1357" s="767"/>
      <c r="BD1357" s="767"/>
      <c r="BE1357" s="767"/>
      <c r="BF1357" s="767"/>
      <c r="BG1357" s="767"/>
      <c r="BH1357" s="767"/>
      <c r="BI1357" s="767"/>
      <c r="BJ1357" s="767"/>
      <c r="BK1357" s="767"/>
      <c r="BL1357" s="767"/>
      <c r="BM1357" s="767"/>
      <c r="BN1357" s="767"/>
      <c r="BO1357" s="767"/>
      <c r="BP1357" s="767"/>
      <c r="BQ1357" s="767"/>
      <c r="BR1357" s="767"/>
      <c r="BS1357" s="767"/>
      <c r="BT1357" s="767"/>
      <c r="BU1357" s="767"/>
      <c r="BV1357" s="767"/>
      <c r="BW1357" s="767"/>
      <c r="BX1357" s="767"/>
      <c r="BY1357" s="767"/>
      <c r="BZ1357" s="767"/>
      <c r="CA1357" s="767"/>
      <c r="CB1357" s="767"/>
      <c r="CC1357" s="767"/>
      <c r="CD1357" s="767"/>
      <c r="CE1357" s="767"/>
      <c r="CF1357" s="767"/>
      <c r="CG1357" s="767"/>
      <c r="CH1357" s="767"/>
      <c r="CI1357" s="767"/>
      <c r="CJ1357" s="767"/>
      <c r="CK1357" s="767"/>
      <c r="CL1357" s="767"/>
      <c r="CM1357" s="767"/>
      <c r="CN1357" s="767"/>
      <c r="CO1357" s="767"/>
      <c r="CP1357" s="767"/>
      <c r="CQ1357" s="767"/>
      <c r="CR1357" s="767"/>
      <c r="CS1357" s="767"/>
      <c r="CT1357" s="767"/>
      <c r="CU1357" s="767"/>
      <c r="CV1357" s="767"/>
      <c r="CW1357" s="767"/>
      <c r="CX1357" s="767"/>
      <c r="CY1357" s="767"/>
      <c r="CZ1357" s="767"/>
      <c r="DA1357" s="767"/>
      <c r="DB1357" s="767"/>
      <c r="DC1357" s="767"/>
      <c r="DD1357" s="767"/>
      <c r="DE1357" s="767"/>
      <c r="DF1357" s="767"/>
      <c r="DG1357" s="767"/>
      <c r="DH1357" s="767"/>
      <c r="DI1357" s="767"/>
      <c r="DJ1357" s="767"/>
      <c r="DK1357" s="767"/>
      <c r="DL1357" s="767"/>
      <c r="DM1357" s="767"/>
      <c r="DN1357" s="767"/>
      <c r="DO1357" s="767"/>
      <c r="DP1357" s="767"/>
      <c r="DQ1357" s="767"/>
      <c r="DR1357" s="767"/>
      <c r="DS1357" s="767"/>
      <c r="DT1357" s="767"/>
      <c r="DU1357" s="767"/>
      <c r="DV1357" s="767"/>
      <c r="DW1357" s="767"/>
      <c r="DX1357" s="767"/>
      <c r="DY1357" s="767"/>
      <c r="DZ1357" s="767"/>
      <c r="EA1357" s="767"/>
      <c r="EB1357" s="767"/>
      <c r="EC1357" s="767"/>
      <c r="ED1357" s="767"/>
      <c r="EE1357" s="767"/>
      <c r="EF1357" s="767"/>
      <c r="EG1357" s="767"/>
      <c r="EH1357" s="767"/>
      <c r="EI1357" s="767"/>
      <c r="EJ1357" s="767"/>
      <c r="EK1357" s="767"/>
      <c r="EL1357" s="767"/>
      <c r="EM1357" s="767"/>
      <c r="EN1357" s="767"/>
      <c r="EO1357" s="767"/>
      <c r="EP1357" s="767"/>
      <c r="EQ1357" s="767"/>
      <c r="ER1357" s="767"/>
      <c r="ES1357" s="767"/>
      <c r="ET1357" s="767"/>
      <c r="EU1357" s="767"/>
      <c r="EV1357" s="767"/>
      <c r="EW1357" s="767"/>
      <c r="EX1357" s="767"/>
      <c r="EY1357" s="767"/>
      <c r="EZ1357" s="767"/>
      <c r="FA1357" s="767"/>
      <c r="FB1357" s="767"/>
      <c r="FC1357" s="767"/>
      <c r="FD1357" s="767"/>
      <c r="FE1357" s="767"/>
      <c r="FF1357" s="767"/>
      <c r="FG1357" s="767"/>
      <c r="FH1357" s="767"/>
      <c r="FI1357" s="767"/>
      <c r="FJ1357" s="767"/>
      <c r="FK1357" s="767"/>
      <c r="FL1357" s="767"/>
      <c r="FM1357" s="767"/>
      <c r="FN1357" s="767"/>
      <c r="FO1357" s="767"/>
      <c r="FP1357" s="767"/>
      <c r="FQ1357" s="767"/>
      <c r="FR1357" s="767"/>
      <c r="FS1357" s="767"/>
      <c r="FT1357" s="767"/>
      <c r="FU1357" s="767"/>
      <c r="FV1357" s="767"/>
      <c r="FW1357" s="767"/>
      <c r="FX1357" s="767"/>
      <c r="FY1357" s="767"/>
      <c r="FZ1357" s="767"/>
      <c r="GA1357" s="767"/>
      <c r="GB1357" s="767"/>
      <c r="GC1357" s="767"/>
      <c r="GD1357" s="767"/>
      <c r="GE1357" s="767"/>
      <c r="GF1357" s="767"/>
      <c r="GG1357" s="767"/>
      <c r="GH1357" s="767"/>
      <c r="GI1357" s="767"/>
      <c r="GJ1357" s="767"/>
      <c r="GK1357" s="767"/>
      <c r="GL1357" s="767"/>
      <c r="GM1357" s="767"/>
      <c r="GN1357" s="767"/>
      <c r="GO1357" s="767"/>
      <c r="GP1357" s="767"/>
      <c r="GQ1357" s="767"/>
      <c r="GR1357" s="767"/>
      <c r="GS1357" s="767"/>
      <c r="GT1357" s="767"/>
      <c r="GU1357" s="767"/>
      <c r="GV1357" s="767"/>
      <c r="GW1357" s="767"/>
      <c r="GX1357" s="767"/>
      <c r="GY1357" s="767"/>
      <c r="GZ1357" s="767"/>
      <c r="HA1357" s="767"/>
      <c r="HB1357" s="767"/>
      <c r="HC1357" s="767"/>
    </row>
    <row r="1358" spans="1:211" s="864" customFormat="1" ht="13.9" hidden="1" customHeight="1">
      <c r="A1358" s="307"/>
      <c r="B1358" s="351"/>
      <c r="C1358" s="971" t="str">
        <f>IF('1C TSspéc24'!D$17&lt;&gt;0,'1C TSspéc24'!$B$12,"")</f>
        <v/>
      </c>
      <c r="D1358" s="972"/>
      <c r="E1358" s="973"/>
      <c r="F1358" s="93">
        <f>IF(AND($C1358='1C TSspéc24'!$B$12,'1C TSspéc24'!$B$16="spécifiques",'1C TSspéc24'!$D$17&lt;&gt;""),'1C TSspéc24'!$D$21,"")</f>
        <v>0</v>
      </c>
      <c r="G1358" s="863"/>
      <c r="H1358" s="745">
        <v>0.21</v>
      </c>
      <c r="I1358" s="747">
        <v>1</v>
      </c>
      <c r="J1358" s="312"/>
      <c r="K1358" s="680">
        <f t="shared" si="299"/>
        <v>0</v>
      </c>
      <c r="L1358" s="556">
        <f>IF(OR('1C TSspéc24'!$B$12="",'1C TSspéc24'!D$30=0),0,IF(AND('1C TSspéc24'!$B$12&lt;&gt;"",$K$2="Pôle",'1C TSspéc24'!$C$12="OUI"),(('1C TSspéc24'!D$22+'1C TSspéc24'!D$23+'1C TSspéc24'!D$24+'1C TSspéc24'!D$25+'1C TSspéc24'!D$29)/'1C TSspéc24'!D$17),IF(AND('1C TSspéc24'!$B$12&lt;&gt;"",$K$2="Pôle",'1C TSspéc24'!$C$12="NON"),(('1C TSspéc24'!D$22+'1C TSspéc24'!D$23+'1C TSspéc24'!D$24+'1C TSspéc24'!D$25+'1C TSspéc24'!D$29)/'1C TSspéc24'!D$30),IF(AND('1C TSspéc24'!$B$12&lt;&gt;"",$K$2&lt;&gt;"Pôle",'1C TSspéc24'!$C$12="OUI"),(('1C TSspéc24'!D$22+'1C TSspéc24'!D$23+'1C TSspéc24'!D$24+'1C TSspéc24'!D$25+'1C TSspéc24'!D$26+'1C TSspéc24'!D$27+'1C TSspéc24'!D$28+'1C TSspéc24'!D$29)/'1C TSspéc24'!D$17),IF(AND('1C TSspéc24'!$B$12&lt;&gt;"",$K$2&lt;&gt;"Pôle",'1C TSspéc24'!$C$12="NON"),(('1C TSspéc24'!D$22+'1C TSspéc24'!D$23+'1C TSspéc24'!D$24+'1C TSspéc24'!D$25+'1C TSspéc24'!D$26+'1C TSspéc24'!D$27+'1C TSspéc24'!D$28+'1C TSspéc24'!D$29)/'1C TSspéc24'!D$30))))))</f>
        <v>0</v>
      </c>
      <c r="M1358" s="556">
        <f>IF(OR('1C TSspéc24'!$B$12="",'1C TSspéc24'!D$30=0),0,IF(AND('1C TSspéc24'!$B$12&lt;&gt;"",$K$2="Pôle",'1C TSspéc24'!$C$12="OUI"),(('1C TSspéc24'!D$26+'1C TSspéc24'!D$27+'1C TSspéc24'!D$28)/'1C TSspéc24'!D$17),IF(AND('1C TSspéc24'!$B$12&lt;&gt;"",$K$2="Pôle",'1C TSspéc24'!$C$12="NON"),(('1C TSspéc24'!D$26+'1C TSspéc24'!D$27+'1C TSspéc24'!D$28)/'1C TSspéc24'!D$30),IF(AND('1C TSspéc24'!$B$12&lt;&gt;"",$K$2&lt;&gt;"Pôle"),0))))</f>
        <v>0</v>
      </c>
      <c r="N1358" s="557">
        <f>IF(AND('1C TSspéc24'!$B$12&lt;&gt;0,'1C TSspéc24'!$D$30&lt;&gt;0),L1358+M1358,0)</f>
        <v>0</v>
      </c>
      <c r="O1358" s="542" t="str">
        <f>IF(AND('1C TSspéc24'!$D$17&lt;&gt;0,'1C TSspéc24'!$C$12="OUI"),'1C TSspéc24'!$D$35/'1C TSspéc24'!$D$17,"")</f>
        <v/>
      </c>
      <c r="P1358" s="543" t="str">
        <f>IF(AND('1C TSspéc24'!$D$17&lt;&gt;0,'1C TSspéc24'!$C$12="OUI"),'1C TSspéc24'!$D$36/'1C TSspéc24'!$D$17,"")</f>
        <v/>
      </c>
      <c r="Q1358" s="543" t="str">
        <f>IF(AND('1C TSspéc24'!$D$17&lt;&gt;0,'1C TSspéc24'!$C$12="OUI"),'1C TSspéc24'!$D$37/'1C TSspéc24'!$D$17,"")</f>
        <v/>
      </c>
      <c r="R1358" s="543" t="str">
        <f>IF(AND('1C TSspéc24'!$D$17&lt;&gt;0,'1C TSspéc24'!$C$12="OUI"),'1C TSspéc24'!$D$38/'1C TSspéc24'!$D$17,"")</f>
        <v/>
      </c>
      <c r="S1358" s="543" t="str">
        <f>IF(AND('1C TSspéc24'!$D$17&lt;&gt;0,'1C TSspéc24'!$C$12="OUI"),'1C TSspéc24'!$D$39/'1C TSspéc24'!$D$17,"")</f>
        <v/>
      </c>
      <c r="T1358" s="543" t="str">
        <f>IF(AND('1C TSspéc24'!$D$17&lt;&gt;0,'1C TSspéc24'!$C$12="OUI"),'1C TSspéc24'!$D$40/'1C TSspéc24'!$D$17,"")</f>
        <v/>
      </c>
      <c r="U1358" s="543" t="str">
        <f>IF(AND('1C TSspéc24'!$D$17&lt;&gt;0,'1C TSspéc24'!$C$12="OUI"),'1C TSspéc24'!$D$41/'1C TSspéc24'!$D$17,"")</f>
        <v/>
      </c>
      <c r="V1358" s="543" t="str">
        <f>IF(AND('1C TSspéc24'!$D$17&lt;&gt;0,'1C TSspéc24'!$C$12="OUI"),'1C TSspéc24'!$D$42/'1C TSspéc24'!$D$17,"")</f>
        <v/>
      </c>
      <c r="W1358" s="543" t="str">
        <f>IF(AND('1C TSspéc24'!$D$17&lt;&gt;0,'1C TSspéc24'!$C$12="OUI"),'1C TSspéc24'!$D$43/'1C TSspéc24'!$D$17,"")</f>
        <v/>
      </c>
      <c r="X1358" s="543" t="str">
        <f>IF(AND('1C TSspéc24'!$D$17&lt;&gt;0,'1C TSspéc24'!$C$12="OUI"),'1C TSspéc24'!$D$44/'1C TSspéc24'!$D$17,"")</f>
        <v/>
      </c>
      <c r="Y1358" s="543" t="str">
        <f>IF(AND('1C TSspéc24'!$D$17&lt;&gt;0,'1C TSspéc24'!$C$12="OUI"),'1C TSspéc24'!$D$45/'1C TSspéc24'!$D$17,"")</f>
        <v/>
      </c>
      <c r="Z1358" s="543" t="str">
        <f>IF(AND('1C TSspéc24'!$D$17&lt;&gt;0,'1C TSspéc24'!$C$12="OUI"),'1C TSspéc24'!$D$46/'1C TSspéc24'!$D$17,"")</f>
        <v/>
      </c>
      <c r="AA1358" s="543" t="str">
        <f>IF(AND('1C TSspéc24'!$D$17&lt;&gt;0,'1C TSspéc24'!$C$12="OUI"),'1C TSspéc24'!$D$47/'1C TSspéc24'!$D$17,"")</f>
        <v/>
      </c>
      <c r="AB1358" s="543" t="str">
        <f>IF(AND('1C TSspéc24'!$D$17&lt;&gt;0,'1C TSspéc24'!$C$12="OUI"),'1C TSspéc24'!$D$48/'1C TSspéc24'!$D$17,"")</f>
        <v/>
      </c>
      <c r="AC1358" s="543" t="str">
        <f>IF(AND('1C TSspéc24'!$D$17&lt;&gt;0,'1C TSspéc24'!$C$12="OUI"),'1C TSspéc24'!$D$49/'1C TSspéc24'!$D$17,"")</f>
        <v/>
      </c>
      <c r="AD1358" s="543" t="str">
        <f>IF(AND('1C TSspéc24'!$D$17&lt;&gt;0,'1C TSspéc24'!$C$12="OUI"),'1C TSspéc24'!$D$50/'1C TSspéc24'!$D$17,"")</f>
        <v/>
      </c>
      <c r="AE1358" s="543" t="str">
        <f>IF(AND('1C TSspéc24'!$D$17&lt;&gt;0,'1C TSspéc24'!$C$12="OUI"),'1C TSspéc24'!$D$51/'1C TSspéc24'!$D$17,"")</f>
        <v/>
      </c>
      <c r="AF1358" s="543" t="str">
        <f>IF(AND('1C TSspéc24'!$D$17&lt;&gt;0,'1C TSspéc24'!$C$12="OUI"),'1C TSspéc24'!$D$52/'1C TSspéc24'!$D$17,"")</f>
        <v/>
      </c>
      <c r="AG1358" s="543" t="str">
        <f>IF(AND('1C TSspéc24'!$D$17&lt;&gt;0,'1C TSspéc24'!$C$12="OUI"),'1C TSspéc24'!$D$53/'1C TSspéc24'!$D$17,"")</f>
        <v/>
      </c>
      <c r="AH1358" s="543" t="str">
        <f>IF(AND('1C TSspéc24'!$D$17&lt;&gt;0,'1C TSspéc24'!$C$12="OUI"),'1C TSspéc24'!$D$54/'1C TSspéc24'!$D$17,"")</f>
        <v/>
      </c>
      <c r="AI1358" s="543" t="str">
        <f>IF(AND('1C TSspéc24'!$D$17&lt;&gt;0,'1C TSspéc24'!$C$12="OUI"),'1C TSspéc24'!$D$55/'1C TSspéc24'!$D$17,"")</f>
        <v/>
      </c>
      <c r="AJ1358" s="543" t="str">
        <f>IF(AND('1C TSspéc24'!$D$17&lt;&gt;0,'1C TSspéc24'!$C$12="OUI"),'1C TSspéc24'!$D$56/'1C TSspéc24'!$D$17,"")</f>
        <v/>
      </c>
      <c r="AK1358" s="543" t="str">
        <f>IF(AND('1C TSspéc24'!$D$17&lt;&gt;0,'1C TSspéc24'!$C$12="OUI"),'1C TSspéc24'!$D$57/'1C TSspéc24'!$D$17,"")</f>
        <v/>
      </c>
      <c r="AL1358" s="72">
        <f>IF(AND('1C TSspéc24'!$D$17&lt;&gt;0,'1C TSspéc24'!$C$12="OUI"),N1358+AK1358,N1358)</f>
        <v>0</v>
      </c>
      <c r="AM1358" s="417">
        <f t="shared" ref="AM1358:AM1380" si="346">(J1358+(J1358*H1358)-(J1358*H1358*I1358))*L1358</f>
        <v>0</v>
      </c>
      <c r="AN1358" s="417">
        <f t="shared" ref="AN1358:AN1380" si="347">((J1358+(J1358*H1358)-(J1358*H1358*I1358))*M1358)*50%</f>
        <v>0</v>
      </c>
      <c r="AO1358" s="418" t="str">
        <f>IF(AND('1C TSspéc24'!$D$17&lt;&gt;0,'1C TSspéc24'!$D$30&lt;&gt;0),AM1358+AN1358,"")</f>
        <v/>
      </c>
      <c r="AP1358" s="573" t="str">
        <f>IF(AND('1C TSspéc24'!$D$17&lt;&gt;0,'1C TSspéc24'!$D$30&lt;&gt;0),AM1358-AR1358,"")</f>
        <v/>
      </c>
      <c r="AQ1358" s="583">
        <f t="shared" ref="AQ1358:AQ1380" si="348">IF(M1358=0,0,AN1358-AS1358)</f>
        <v>0</v>
      </c>
      <c r="AR1358" s="596"/>
      <c r="AS1358" s="102"/>
      <c r="AT1358" s="27" t="str">
        <f>IF(('1C TSspéc24'!D$17*FICHE!$C$14&lt;J1358),"Forfait limité à "&amp;FICHE!$C$14&amp;"€/jour","")</f>
        <v/>
      </c>
      <c r="AU1358" s="592"/>
      <c r="AV1358" s="824"/>
      <c r="AW1358" s="824"/>
      <c r="AX1358" s="824"/>
      <c r="AY1358" s="824"/>
      <c r="AZ1358" s="824"/>
      <c r="BA1358" s="767"/>
      <c r="BB1358" s="767"/>
      <c r="BC1358" s="767"/>
      <c r="BD1358" s="767"/>
      <c r="BE1358" s="767"/>
      <c r="BF1358" s="767"/>
      <c r="BG1358" s="767"/>
      <c r="BH1358" s="767"/>
      <c r="BI1358" s="767"/>
      <c r="BJ1358" s="767"/>
      <c r="BK1358" s="767"/>
      <c r="BL1358" s="767"/>
      <c r="BM1358" s="767"/>
      <c r="BN1358" s="767"/>
      <c r="BO1358" s="767"/>
      <c r="BP1358" s="767"/>
      <c r="BQ1358" s="767"/>
      <c r="BR1358" s="767"/>
      <c r="BS1358" s="767"/>
      <c r="BT1358" s="767"/>
      <c r="BU1358" s="767"/>
      <c r="BV1358" s="767"/>
      <c r="BW1358" s="767"/>
      <c r="BX1358" s="767"/>
      <c r="BY1358" s="767"/>
      <c r="BZ1358" s="767"/>
      <c r="CA1358" s="767"/>
      <c r="CB1358" s="767"/>
      <c r="CC1358" s="767"/>
      <c r="CD1358" s="767"/>
      <c r="CE1358" s="767"/>
      <c r="CF1358" s="767"/>
      <c r="CG1358" s="767"/>
      <c r="CH1358" s="767"/>
      <c r="CI1358" s="767"/>
      <c r="CJ1358" s="767"/>
      <c r="CK1358" s="767"/>
      <c r="CL1358" s="767"/>
      <c r="CM1358" s="767"/>
      <c r="CN1358" s="767"/>
      <c r="CO1358" s="767"/>
      <c r="CP1358" s="767"/>
      <c r="CQ1358" s="767"/>
      <c r="CR1358" s="767"/>
      <c r="CS1358" s="767"/>
      <c r="CT1358" s="767"/>
      <c r="CU1358" s="767"/>
      <c r="CV1358" s="767"/>
      <c r="CW1358" s="767"/>
      <c r="CX1358" s="767"/>
      <c r="CY1358" s="767"/>
      <c r="CZ1358" s="767"/>
      <c r="DA1358" s="767"/>
      <c r="DB1358" s="767"/>
      <c r="DC1358" s="767"/>
      <c r="DD1358" s="767"/>
      <c r="DE1358" s="767"/>
      <c r="DF1358" s="767"/>
      <c r="DG1358" s="767"/>
      <c r="DH1358" s="767"/>
      <c r="DI1358" s="767"/>
      <c r="DJ1358" s="767"/>
      <c r="DK1358" s="767"/>
      <c r="DL1358" s="767"/>
      <c r="DM1358" s="767"/>
      <c r="DN1358" s="767"/>
      <c r="DO1358" s="767"/>
      <c r="DP1358" s="767"/>
      <c r="DQ1358" s="767"/>
      <c r="DR1358" s="767"/>
      <c r="DS1358" s="767"/>
      <c r="DT1358" s="767"/>
      <c r="DU1358" s="767"/>
      <c r="DV1358" s="767"/>
      <c r="DW1358" s="767"/>
      <c r="DX1358" s="767"/>
      <c r="DY1358" s="767"/>
      <c r="DZ1358" s="767"/>
      <c r="EA1358" s="767"/>
      <c r="EB1358" s="767"/>
      <c r="EC1358" s="767"/>
      <c r="ED1358" s="767"/>
      <c r="EE1358" s="767"/>
      <c r="EF1358" s="767"/>
      <c r="EG1358" s="767"/>
      <c r="EH1358" s="767"/>
      <c r="EI1358" s="767"/>
      <c r="EJ1358" s="767"/>
      <c r="EK1358" s="767"/>
      <c r="EL1358" s="767"/>
      <c r="EM1358" s="767"/>
      <c r="EN1358" s="767"/>
      <c r="EO1358" s="767"/>
      <c r="EP1358" s="767"/>
      <c r="EQ1358" s="767"/>
      <c r="ER1358" s="767"/>
      <c r="ES1358" s="767"/>
      <c r="ET1358" s="767"/>
      <c r="EU1358" s="767"/>
      <c r="EV1358" s="767"/>
      <c r="EW1358" s="767"/>
      <c r="EX1358" s="767"/>
      <c r="EY1358" s="767"/>
      <c r="EZ1358" s="767"/>
      <c r="FA1358" s="767"/>
      <c r="FB1358" s="767"/>
      <c r="FC1358" s="767"/>
      <c r="FD1358" s="767"/>
      <c r="FE1358" s="767"/>
      <c r="FF1358" s="767"/>
      <c r="FG1358" s="767"/>
      <c r="FH1358" s="767"/>
      <c r="FI1358" s="767"/>
      <c r="FJ1358" s="767"/>
      <c r="FK1358" s="767"/>
      <c r="FL1358" s="767"/>
      <c r="FM1358" s="767"/>
      <c r="FN1358" s="767"/>
      <c r="FO1358" s="767"/>
      <c r="FP1358" s="767"/>
      <c r="FQ1358" s="767"/>
      <c r="FR1358" s="767"/>
      <c r="FS1358" s="767"/>
      <c r="FT1358" s="767"/>
      <c r="FU1358" s="767"/>
      <c r="FV1358" s="767"/>
      <c r="FW1358" s="767"/>
      <c r="FX1358" s="767"/>
      <c r="FY1358" s="767"/>
      <c r="FZ1358" s="767"/>
      <c r="GA1358" s="767"/>
      <c r="GB1358" s="767"/>
      <c r="GC1358" s="767"/>
      <c r="GD1358" s="767"/>
      <c r="GE1358" s="767"/>
      <c r="GF1358" s="767"/>
      <c r="GG1358" s="767"/>
      <c r="GH1358" s="767"/>
      <c r="GI1358" s="767"/>
      <c r="GJ1358" s="767"/>
      <c r="GK1358" s="767"/>
      <c r="GL1358" s="767"/>
      <c r="GM1358" s="767"/>
      <c r="GN1358" s="767"/>
      <c r="GO1358" s="767"/>
      <c r="GP1358" s="767"/>
      <c r="GQ1358" s="767"/>
      <c r="GR1358" s="767"/>
      <c r="GS1358" s="767"/>
      <c r="GT1358" s="767"/>
      <c r="GU1358" s="767"/>
      <c r="GV1358" s="767"/>
      <c r="GW1358" s="767"/>
      <c r="GX1358" s="767"/>
      <c r="GY1358" s="767"/>
      <c r="GZ1358" s="767"/>
      <c r="HA1358" s="767"/>
      <c r="HB1358" s="767"/>
      <c r="HC1358" s="767"/>
    </row>
    <row r="1359" spans="1:211" s="864" customFormat="1" ht="13.9" hidden="1" customHeight="1">
      <c r="A1359" s="307"/>
      <c r="B1359" s="351"/>
      <c r="C1359" s="971" t="str">
        <f>IF('1C TSspéc24'!E$17&lt;&gt;0,'1C TSspéc24'!$B$12,"")</f>
        <v/>
      </c>
      <c r="D1359" s="972"/>
      <c r="E1359" s="973"/>
      <c r="F1359" s="93">
        <f>IF(AND($C1359='1C TSspéc24'!$B$12,'1C TSspéc24'!$B$16="spécifiques",'1C TSspéc24'!$E$17&lt;&gt;""),'1C TSspéc24'!$E$21,"")</f>
        <v>0</v>
      </c>
      <c r="G1359" s="863"/>
      <c r="H1359" s="745">
        <v>0.21</v>
      </c>
      <c r="I1359" s="747">
        <v>1</v>
      </c>
      <c r="J1359" s="312"/>
      <c r="K1359" s="680">
        <f t="shared" si="299"/>
        <v>0</v>
      </c>
      <c r="L1359" s="556">
        <f>IF(OR('1C TSspéc24'!$B$12="",'1C TSspéc24'!E$30=0),0,IF(AND('1C TSspéc24'!$B$12&lt;&gt;"",$K$2="Pôle",'1C TSspéc24'!$C$12="OUI"),(('1C TSspéc24'!E$22+'1C TSspéc24'!E$23+'1C TSspéc24'!E$24+'1C TSspéc24'!E$25+'1C TSspéc24'!E$29)/'1C TSspéc24'!E$17),IF(AND('1C TSspéc24'!$B$12&lt;&gt;"",$K$2="Pôle",'1C TSspéc24'!$C$12="NON"),(('1C TSspéc24'!E$22+'1C TSspéc24'!E$23+'1C TSspéc24'!E$24+'1C TSspéc24'!E$25+'1C TSspéc24'!E$29)/'1C TSspéc24'!E$30),IF(AND('1C TSspéc24'!$B$12&lt;&gt;"",$K$2&lt;&gt;"Pôle",'1C TSspéc24'!$C$12="OUI"),(('1C TSspéc24'!E$22+'1C TSspéc24'!E$23+'1C TSspéc24'!E$24+'1C TSspéc24'!E$25+'1C TSspéc24'!E$26+'1C TSspéc24'!E$27+'1C TSspéc24'!E$28+'1C TSspéc24'!E$29)/'1C TSspéc24'!E$17),IF(AND('1C TSspéc24'!$B$12&lt;&gt;"",$K$2&lt;&gt;"Pôle",'1C TSspéc24'!$C$12="NON"),(('1C TSspéc24'!E$22+'1C TSspéc24'!E$23+'1C TSspéc24'!E$24+'1C TSspéc24'!E$25+'1C TSspéc24'!E$26+'1C TSspéc24'!E$27+'1C TSspéc24'!E$28+'1C TSspéc24'!E$29)/'1C TSspéc24'!E$30))))))</f>
        <v>0</v>
      </c>
      <c r="M1359" s="556">
        <f>IF(OR('1C TSspéc24'!$B$12="",'1C TSspéc24'!E$30=0),0,IF(AND('1C TSspéc24'!$B$12&lt;&gt;"",$K$2="Pôle",'1C TSspéc24'!$C$12="OUI"),(('1C TSspéc24'!E$26+'1C TSspéc24'!E$27+'1C TSspéc24'!E$28)/'1C TSspéc24'!E$17),IF(AND('1C TSspéc24'!$B$12&lt;&gt;"",$K$2="Pôle",'1C TSspéc24'!$C$12="NON"),(('1C TSspéc24'!E$26+'1C TSspéc24'!E$27+'1C TSspéc24'!E$28)/'1C TSspéc24'!E$30),IF(AND('1C TSspéc24'!$B$12&lt;&gt;"",$K$2&lt;&gt;"Pôle"),0))))</f>
        <v>0</v>
      </c>
      <c r="N1359" s="557">
        <f>IF(AND('1C TSspéc24'!$B$12&lt;&gt;0,'1C TSspéc24'!$E$30&lt;&gt;0),L1359+M1359,0)</f>
        <v>0</v>
      </c>
      <c r="O1359" s="542" t="str">
        <f>IF(AND('1C TSspéc24'!$E$17&lt;&gt;0,'1C TSspéc24'!$C$12="OUI"),'1C TSspéc24'!$E$35/'1C TSspéc24'!$E$17,"")</f>
        <v/>
      </c>
      <c r="P1359" s="543" t="str">
        <f>IF(AND('1C TSspéc24'!$E$17&lt;&gt;0,'1C TSspéc24'!$C$12="OUI"),'1C TSspéc24'!$E$36/'1C TSspéc24'!$E$17,"")</f>
        <v/>
      </c>
      <c r="Q1359" s="543" t="str">
        <f>IF(AND('1C TSspéc24'!$E$17&lt;&gt;0,'1C TSspéc24'!$C$12="OUI"),'1C TSspéc24'!$E$37/'1C TSspéc24'!$E$17,"")</f>
        <v/>
      </c>
      <c r="R1359" s="543" t="str">
        <f>IF(AND('1C TSspéc24'!$E$17&lt;&gt;0,'1C TSspéc24'!$C$12="OUI"),'1C TSspéc24'!$E$38/'1C TSspéc24'!$E$17,"")</f>
        <v/>
      </c>
      <c r="S1359" s="543" t="str">
        <f>IF(AND('1C TSspéc24'!$E$17&lt;&gt;0,'1C TSspéc24'!$C$12="OUI"),'1C TSspéc24'!$E$39/'1C TSspéc24'!$E$17,"")</f>
        <v/>
      </c>
      <c r="T1359" s="543" t="str">
        <f>IF(AND('1C TSspéc24'!$E$17&lt;&gt;0,'1C TSspéc24'!$C$12="OUI"),'1C TSspéc24'!$E$40/'1C TSspéc24'!$E$17,"")</f>
        <v/>
      </c>
      <c r="U1359" s="543" t="str">
        <f>IF(AND('1C TSspéc24'!$E$17&lt;&gt;0,'1C TSspéc24'!$C$12="OUI"),'1C TSspéc24'!$E$41/'1C TSspéc24'!$E$17,"")</f>
        <v/>
      </c>
      <c r="V1359" s="543" t="str">
        <f>IF(AND('1C TSspéc24'!$E$17&lt;&gt;0,'1C TSspéc24'!$C$12="OUI"),'1C TSspéc24'!$E$42/'1C TSspéc24'!$E$17,"")</f>
        <v/>
      </c>
      <c r="W1359" s="543" t="str">
        <f>IF(AND('1C TSspéc24'!$E$17&lt;&gt;0,'1C TSspéc24'!$C$12="OUI"),'1C TSspéc24'!$E$43/'1C TSspéc24'!$E$17,"")</f>
        <v/>
      </c>
      <c r="X1359" s="543" t="str">
        <f>IF(AND('1C TSspéc24'!$E$17&lt;&gt;0,'1C TSspéc24'!$C$12="OUI"),'1C TSspéc24'!$E$44/'1C TSspéc24'!$E$17,"")</f>
        <v/>
      </c>
      <c r="Y1359" s="543" t="str">
        <f>IF(AND('1C TSspéc24'!$E$17&lt;&gt;0,'1C TSspéc24'!$C$12="OUI"),'1C TSspéc24'!$E$45/'1C TSspéc24'!$E$17,"")</f>
        <v/>
      </c>
      <c r="Z1359" s="543" t="str">
        <f>IF(AND('1C TSspéc24'!$E$17&lt;&gt;0,'1C TSspéc24'!$C$12="OUI"),'1C TSspéc24'!$E$46/'1C TSspéc24'!$E$17,"")</f>
        <v/>
      </c>
      <c r="AA1359" s="543" t="str">
        <f>IF(AND('1C TSspéc24'!$E$17&lt;&gt;0,'1C TSspéc24'!$C$12="OUI"),'1C TSspéc24'!$E$47/'1C TSspéc24'!$E$17,"")</f>
        <v/>
      </c>
      <c r="AB1359" s="543" t="str">
        <f>IF(AND('1C TSspéc24'!$E$17&lt;&gt;0,'1C TSspéc24'!$C$12="OUI"),'1C TSspéc24'!$E$48/'1C TSspéc24'!$E$17,"")</f>
        <v/>
      </c>
      <c r="AC1359" s="543" t="str">
        <f>IF(AND('1C TSspéc24'!$E$17&lt;&gt;0,'1C TSspéc24'!$C$12="OUI"),'1C TSspéc24'!$E$49/'1C TSspéc24'!$E$17,"")</f>
        <v/>
      </c>
      <c r="AD1359" s="543" t="str">
        <f>IF(AND('1C TSspéc24'!$E$17&lt;&gt;0,'1C TSspéc24'!$C$12="OUI"),'1C TSspéc24'!$E$50/'1C TSspéc24'!$E$17,"")</f>
        <v/>
      </c>
      <c r="AE1359" s="543" t="str">
        <f>IF(AND('1C TSspéc24'!$E$17&lt;&gt;0,'1C TSspéc24'!$C$12="OUI"),'1C TSspéc24'!$E$51/'1C TSspéc24'!$E$17,"")</f>
        <v/>
      </c>
      <c r="AF1359" s="543" t="str">
        <f>IF(AND('1C TSspéc24'!$E$17&lt;&gt;0,'1C TSspéc24'!$C$12="OUI"),'1C TSspéc24'!$E$52/'1C TSspéc24'!$E$17,"")</f>
        <v/>
      </c>
      <c r="AG1359" s="543" t="str">
        <f>IF(AND('1C TSspéc24'!$E$17&lt;&gt;0,'1C TSspéc24'!$C$12="OUI"),'1C TSspéc24'!$E$53/'1C TSspéc24'!$E$17,"")</f>
        <v/>
      </c>
      <c r="AH1359" s="543" t="str">
        <f>IF(AND('1C TSspéc24'!$E$17&lt;&gt;0,'1C TSspéc24'!$C$12="OUI"),'1C TSspéc24'!$E$54/'1C TSspéc24'!$E$17,"")</f>
        <v/>
      </c>
      <c r="AI1359" s="543" t="str">
        <f>IF(AND('1C TSspéc24'!$E$17&lt;&gt;0,'1C TSspéc24'!$C$12="OUI"),'1C TSspéc24'!$E$55/'1C TSspéc24'!$E$17,"")</f>
        <v/>
      </c>
      <c r="AJ1359" s="543" t="str">
        <f>IF(AND('1C TSspéc24'!$E$17&lt;&gt;0,'1C TSspéc24'!$C$12="OUI"),'1C TSspéc24'!$E$56/'1C TSspéc24'!$E$17,"")</f>
        <v/>
      </c>
      <c r="AK1359" s="543" t="str">
        <f>IF(AND('1C TSspéc24'!$E$17&lt;&gt;0,'1C TSspéc24'!$C$12="OUI"),'1C TSspéc24'!$E$57/'1C TSspéc24'!$E$17,"")</f>
        <v/>
      </c>
      <c r="AL1359" s="72">
        <f>IF(AND('1C TSspéc24'!$E$17&lt;&gt;0,'1C TSspéc24'!$C$12="OUI"),N1359+AK1359,N1359)</f>
        <v>0</v>
      </c>
      <c r="AM1359" s="417">
        <f t="shared" si="346"/>
        <v>0</v>
      </c>
      <c r="AN1359" s="417">
        <f t="shared" si="347"/>
        <v>0</v>
      </c>
      <c r="AO1359" s="418" t="str">
        <f>IF(AND('1C TSspéc24'!$E$17&lt;&gt;0,'1C TSspéc24'!$E$30&lt;&gt;0),AM1359+AN1359,"")</f>
        <v/>
      </c>
      <c r="AP1359" s="573" t="str">
        <f>IF(AND('1C TSspéc24'!$E$17&lt;&gt;0,'1C TSspéc24'!$E$30&lt;&gt;0),AM1359-AR1359,"")</f>
        <v/>
      </c>
      <c r="AQ1359" s="583">
        <f t="shared" si="348"/>
        <v>0</v>
      </c>
      <c r="AR1359" s="596"/>
      <c r="AS1359" s="102"/>
      <c r="AT1359" s="27" t="str">
        <f>IF(('1C TSspéc24'!E$17*FICHE!$C$14&lt;J1359),"Forfait limité à "&amp;FICHE!$C$14&amp;"€/jour","")</f>
        <v/>
      </c>
      <c r="AU1359" s="592"/>
      <c r="AV1359" s="824"/>
      <c r="AW1359" s="824"/>
      <c r="AX1359" s="824"/>
      <c r="AY1359" s="824"/>
      <c r="AZ1359" s="824"/>
      <c r="BA1359" s="767"/>
      <c r="BB1359" s="767"/>
      <c r="BC1359" s="767"/>
      <c r="BD1359" s="767"/>
      <c r="BE1359" s="767"/>
      <c r="BF1359" s="767"/>
      <c r="BG1359" s="767"/>
      <c r="BH1359" s="767"/>
      <c r="BI1359" s="767"/>
      <c r="BJ1359" s="767"/>
      <c r="BK1359" s="767"/>
      <c r="BL1359" s="767"/>
      <c r="BM1359" s="767"/>
      <c r="BN1359" s="767"/>
      <c r="BO1359" s="767"/>
      <c r="BP1359" s="767"/>
      <c r="BQ1359" s="767"/>
      <c r="BR1359" s="767"/>
      <c r="BS1359" s="767"/>
      <c r="BT1359" s="767"/>
      <c r="BU1359" s="767"/>
      <c r="BV1359" s="767"/>
      <c r="BW1359" s="767"/>
      <c r="BX1359" s="767"/>
      <c r="BY1359" s="767"/>
      <c r="BZ1359" s="767"/>
      <c r="CA1359" s="767"/>
      <c r="CB1359" s="767"/>
      <c r="CC1359" s="767"/>
      <c r="CD1359" s="767"/>
      <c r="CE1359" s="767"/>
      <c r="CF1359" s="767"/>
      <c r="CG1359" s="767"/>
      <c r="CH1359" s="767"/>
      <c r="CI1359" s="767"/>
      <c r="CJ1359" s="767"/>
      <c r="CK1359" s="767"/>
      <c r="CL1359" s="767"/>
      <c r="CM1359" s="767"/>
      <c r="CN1359" s="767"/>
      <c r="CO1359" s="767"/>
      <c r="CP1359" s="767"/>
      <c r="CQ1359" s="767"/>
      <c r="CR1359" s="767"/>
      <c r="CS1359" s="767"/>
      <c r="CT1359" s="767"/>
      <c r="CU1359" s="767"/>
      <c r="CV1359" s="767"/>
      <c r="CW1359" s="767"/>
      <c r="CX1359" s="767"/>
      <c r="CY1359" s="767"/>
      <c r="CZ1359" s="767"/>
      <c r="DA1359" s="767"/>
      <c r="DB1359" s="767"/>
      <c r="DC1359" s="767"/>
      <c r="DD1359" s="767"/>
      <c r="DE1359" s="767"/>
      <c r="DF1359" s="767"/>
      <c r="DG1359" s="767"/>
      <c r="DH1359" s="767"/>
      <c r="DI1359" s="767"/>
      <c r="DJ1359" s="767"/>
      <c r="DK1359" s="767"/>
      <c r="DL1359" s="767"/>
      <c r="DM1359" s="767"/>
      <c r="DN1359" s="767"/>
      <c r="DO1359" s="767"/>
      <c r="DP1359" s="767"/>
      <c r="DQ1359" s="767"/>
      <c r="DR1359" s="767"/>
      <c r="DS1359" s="767"/>
      <c r="DT1359" s="767"/>
      <c r="DU1359" s="767"/>
      <c r="DV1359" s="767"/>
      <c r="DW1359" s="767"/>
      <c r="DX1359" s="767"/>
      <c r="DY1359" s="767"/>
      <c r="DZ1359" s="767"/>
      <c r="EA1359" s="767"/>
      <c r="EB1359" s="767"/>
      <c r="EC1359" s="767"/>
      <c r="ED1359" s="767"/>
      <c r="EE1359" s="767"/>
      <c r="EF1359" s="767"/>
      <c r="EG1359" s="767"/>
      <c r="EH1359" s="767"/>
      <c r="EI1359" s="767"/>
      <c r="EJ1359" s="767"/>
      <c r="EK1359" s="767"/>
      <c r="EL1359" s="767"/>
      <c r="EM1359" s="767"/>
      <c r="EN1359" s="767"/>
      <c r="EO1359" s="767"/>
      <c r="EP1359" s="767"/>
      <c r="EQ1359" s="767"/>
      <c r="ER1359" s="767"/>
      <c r="ES1359" s="767"/>
      <c r="ET1359" s="767"/>
      <c r="EU1359" s="767"/>
      <c r="EV1359" s="767"/>
      <c r="EW1359" s="767"/>
      <c r="EX1359" s="767"/>
      <c r="EY1359" s="767"/>
      <c r="EZ1359" s="767"/>
      <c r="FA1359" s="767"/>
      <c r="FB1359" s="767"/>
      <c r="FC1359" s="767"/>
      <c r="FD1359" s="767"/>
      <c r="FE1359" s="767"/>
      <c r="FF1359" s="767"/>
      <c r="FG1359" s="767"/>
      <c r="FH1359" s="767"/>
      <c r="FI1359" s="767"/>
      <c r="FJ1359" s="767"/>
      <c r="FK1359" s="767"/>
      <c r="FL1359" s="767"/>
      <c r="FM1359" s="767"/>
      <c r="FN1359" s="767"/>
      <c r="FO1359" s="767"/>
      <c r="FP1359" s="767"/>
      <c r="FQ1359" s="767"/>
      <c r="FR1359" s="767"/>
      <c r="FS1359" s="767"/>
      <c r="FT1359" s="767"/>
      <c r="FU1359" s="767"/>
      <c r="FV1359" s="767"/>
      <c r="FW1359" s="767"/>
      <c r="FX1359" s="767"/>
      <c r="FY1359" s="767"/>
      <c r="FZ1359" s="767"/>
      <c r="GA1359" s="767"/>
      <c r="GB1359" s="767"/>
      <c r="GC1359" s="767"/>
      <c r="GD1359" s="767"/>
      <c r="GE1359" s="767"/>
      <c r="GF1359" s="767"/>
      <c r="GG1359" s="767"/>
      <c r="GH1359" s="767"/>
      <c r="GI1359" s="767"/>
      <c r="GJ1359" s="767"/>
      <c r="GK1359" s="767"/>
      <c r="GL1359" s="767"/>
      <c r="GM1359" s="767"/>
      <c r="GN1359" s="767"/>
      <c r="GO1359" s="767"/>
      <c r="GP1359" s="767"/>
      <c r="GQ1359" s="767"/>
      <c r="GR1359" s="767"/>
      <c r="GS1359" s="767"/>
      <c r="GT1359" s="767"/>
      <c r="GU1359" s="767"/>
      <c r="GV1359" s="767"/>
      <c r="GW1359" s="767"/>
      <c r="GX1359" s="767"/>
      <c r="GY1359" s="767"/>
      <c r="GZ1359" s="767"/>
      <c r="HA1359" s="767"/>
      <c r="HB1359" s="767"/>
      <c r="HC1359" s="767"/>
    </row>
    <row r="1360" spans="1:211" s="864" customFormat="1" ht="13.9" hidden="1" customHeight="1">
      <c r="A1360" s="307"/>
      <c r="B1360" s="351"/>
      <c r="C1360" s="971" t="str">
        <f>IF('1C TSspéc24'!F$17&lt;&gt;0,'1C TSspéc24'!$B$12,"")</f>
        <v/>
      </c>
      <c r="D1360" s="972"/>
      <c r="E1360" s="973"/>
      <c r="F1360" s="93">
        <f>IF(AND($C1360='1C TSspéc24'!$B$12,'1C TSspéc24'!$B$16="spécifiques",'1C TSspéc24'!$F$17&lt;&gt;""),'1C TSspéc24'!$F$21,"")</f>
        <v>0</v>
      </c>
      <c r="G1360" s="863"/>
      <c r="H1360" s="745">
        <v>0.21</v>
      </c>
      <c r="I1360" s="747">
        <v>1</v>
      </c>
      <c r="J1360" s="312"/>
      <c r="K1360" s="680">
        <f t="shared" si="299"/>
        <v>0</v>
      </c>
      <c r="L1360" s="556">
        <f>IF(OR('1C TSspéc24'!$B$12="",'1C TSspéc24'!F$30=0),0,IF(AND('1C TSspéc24'!$B$12&lt;&gt;"",$K$2="Pôle",'1C TSspéc24'!$C$12="OUI"),(('1C TSspéc24'!F$22+'1C TSspéc24'!F$23+'1C TSspéc24'!F$24+'1C TSspéc24'!F$25+'1C TSspéc24'!F$29)/'1C TSspéc24'!F$17),IF(AND('1C TSspéc24'!$B$12&lt;&gt;"",$K$2="Pôle",'1C TSspéc24'!$C$12="NON"),(('1C TSspéc24'!F$22+'1C TSspéc24'!F$23+'1C TSspéc24'!F$24+'1C TSspéc24'!F$25+'1C TSspéc24'!F$29)/'1C TSspéc24'!F$30),IF(AND('1C TSspéc24'!$B$12&lt;&gt;"",$K$2&lt;&gt;"Pôle",'1C TSspéc24'!$C$12="OUI"),(('1C TSspéc24'!F$22+'1C TSspéc24'!F$23+'1C TSspéc24'!F$24+'1C TSspéc24'!F$25+'1C TSspéc24'!F$26+'1C TSspéc24'!F$27+'1C TSspéc24'!F$28+'1C TSspéc24'!F$29)/'1C TSspéc24'!F$17),IF(AND('1C TSspéc24'!$B$12&lt;&gt;"",$K$2&lt;&gt;"Pôle",'1C TSspéc24'!$C$12="NON"),(('1C TSspéc24'!F$22+'1C TSspéc24'!F$23+'1C TSspéc24'!F$24+'1C TSspéc24'!F$25+'1C TSspéc24'!F$26+'1C TSspéc24'!F$27+'1C TSspéc24'!F$28+'1C TSspéc24'!F$29)/'1C TSspéc24'!F$30))))))</f>
        <v>0</v>
      </c>
      <c r="M1360" s="556">
        <f>IF(OR('1C TSspéc24'!$B$12="",'1C TSspéc24'!F$30=0),0,IF(AND('1C TSspéc24'!$B$12&lt;&gt;"",$K$2="Pôle",'1C TSspéc24'!$C$12="OUI"),(('1C TSspéc24'!F$26+'1C TSspéc24'!F$27+'1C TSspéc24'!F$28)/'1C TSspéc24'!F$17),IF(AND('1C TSspéc24'!$B$12&lt;&gt;"",$K$2="Pôle",'1C TSspéc24'!$C$12="NON"),(('1C TSspéc24'!F$26+'1C TSspéc24'!F$27+'1C TSspéc24'!F$28)/'1C TSspéc24'!F$30),IF(AND('1C TSspéc24'!$B$12&lt;&gt;"",$K$2&lt;&gt;"Pôle"),0))))</f>
        <v>0</v>
      </c>
      <c r="N1360" s="557">
        <f>IF(AND('1C TSspéc24'!$B$12&lt;&gt;0,'1C TSspéc24'!$F$30&lt;&gt;0),L1360+M1360,0)</f>
        <v>0</v>
      </c>
      <c r="O1360" s="542" t="str">
        <f>IF(AND('1C TSspéc24'!$F$17&lt;&gt;0,'1C TSspéc24'!$C$12="OUI"),'1C TSspéc24'!$F$35/'1C TSspéc24'!$F$17,"")</f>
        <v/>
      </c>
      <c r="P1360" s="543" t="str">
        <f>IF(AND('1C TSspéc24'!$F$17&lt;&gt;0,'1C TSspéc24'!$C$12="OUI"),'1C TSspéc24'!$F$36/'1C TSspéc24'!$F$17,"")</f>
        <v/>
      </c>
      <c r="Q1360" s="543" t="str">
        <f>IF(AND('1C TSspéc24'!$F$17&lt;&gt;0,'1C TSspéc24'!$C$12="OUI"),'1C TSspéc24'!$F$37/'1C TSspéc24'!$F$17,"")</f>
        <v/>
      </c>
      <c r="R1360" s="543" t="str">
        <f>IF(AND('1C TSspéc24'!$F$17&lt;&gt;0,'1C TSspéc24'!$C$12="OUI"),'1C TSspéc24'!$F$38/'1C TSspéc24'!$F$17,"")</f>
        <v/>
      </c>
      <c r="S1360" s="543" t="str">
        <f>IF(AND('1C TSspéc24'!$F$17&lt;&gt;0,'1C TSspéc24'!$C$12="OUI"),'1C TSspéc24'!$F$39/'1C TSspéc24'!$F$17,"")</f>
        <v/>
      </c>
      <c r="T1360" s="543" t="str">
        <f>IF(AND('1C TSspéc24'!$F$17&lt;&gt;0,'1C TSspéc24'!$C$12="OUI"),'1C TSspéc24'!$F$40/'1C TSspéc24'!$F$17,"")</f>
        <v/>
      </c>
      <c r="U1360" s="543" t="str">
        <f>IF(AND('1C TSspéc24'!$F$17&lt;&gt;0,'1C TSspéc24'!$C$12="OUI"),'1C TSspéc24'!$F$41/'1C TSspéc24'!$F$17,"")</f>
        <v/>
      </c>
      <c r="V1360" s="543" t="str">
        <f>IF(AND('1C TSspéc24'!$F$17&lt;&gt;0,'1C TSspéc24'!$C$12="OUI"),'1C TSspéc24'!$F$42/'1C TSspéc24'!$F$17,"")</f>
        <v/>
      </c>
      <c r="W1360" s="543" t="str">
        <f>IF(AND('1C TSspéc24'!$F$17&lt;&gt;0,'1C TSspéc24'!$C$12="OUI"),'1C TSspéc24'!$F$43/'1C TSspéc24'!$F$17,"")</f>
        <v/>
      </c>
      <c r="X1360" s="543" t="str">
        <f>IF(AND('1C TSspéc24'!$F$17&lt;&gt;0,'1C TSspéc24'!$C$12="OUI"),'1C TSspéc24'!$F$44/'1C TSspéc24'!$F$17,"")</f>
        <v/>
      </c>
      <c r="Y1360" s="543" t="str">
        <f>IF(AND('1C TSspéc24'!$F$17&lt;&gt;0,'1C TSspéc24'!$C$12="OUI"),'1C TSspéc24'!$F$45/'1C TSspéc24'!$F$17,"")</f>
        <v/>
      </c>
      <c r="Z1360" s="543" t="str">
        <f>IF(AND('1C TSspéc24'!$F$17&lt;&gt;0,'1C TSspéc24'!$C$12="OUI"),'1C TSspéc24'!$F$46/'1C TSspéc24'!$F$17,"")</f>
        <v/>
      </c>
      <c r="AA1360" s="543" t="str">
        <f>IF(AND('1C TSspéc24'!$F$17&lt;&gt;0,'1C TSspéc24'!$C$12="OUI"),'1C TSspéc24'!$F$47/'1C TSspéc24'!$F$17,"")</f>
        <v/>
      </c>
      <c r="AB1360" s="543" t="str">
        <f>IF(AND('1C TSspéc24'!$F$17&lt;&gt;0,'1C TSspéc24'!$C$12="OUI"),'1C TSspéc24'!$F$48/'1C TSspéc24'!$F$17,"")</f>
        <v/>
      </c>
      <c r="AC1360" s="543" t="str">
        <f>IF(AND('1C TSspéc24'!$F$17&lt;&gt;0,'1C TSspéc24'!$C$12="OUI"),'1C TSspéc24'!$F$49/'1C TSspéc24'!$F$17,"")</f>
        <v/>
      </c>
      <c r="AD1360" s="543" t="str">
        <f>IF(AND('1C TSspéc24'!$F$17&lt;&gt;0,'1C TSspéc24'!$C$12="OUI"),'1C TSspéc24'!$F$50/'1C TSspéc24'!$F$17,"")</f>
        <v/>
      </c>
      <c r="AE1360" s="543" t="str">
        <f>IF(AND('1C TSspéc24'!$F$17&lt;&gt;0,'1C TSspéc24'!$C$12="OUI"),'1C TSspéc24'!$F$51/'1C TSspéc24'!$F$17,"")</f>
        <v/>
      </c>
      <c r="AF1360" s="543" t="str">
        <f>IF(AND('1C TSspéc24'!$F$17&lt;&gt;0,'1C TSspéc24'!$C$12="OUI"),'1C TSspéc24'!$F$52/'1C TSspéc24'!$F$17,"")</f>
        <v/>
      </c>
      <c r="AG1360" s="543" t="str">
        <f>IF(AND('1C TSspéc24'!$F$17&lt;&gt;0,'1C TSspéc24'!$C$12="OUI"),'1C TSspéc24'!$F$53/'1C TSspéc24'!$F$17,"")</f>
        <v/>
      </c>
      <c r="AH1360" s="543" t="str">
        <f>IF(AND('1C TSspéc24'!$F$17&lt;&gt;0,'1C TSspéc24'!$C$12="OUI"),'1C TSspéc24'!$F$54/'1C TSspéc24'!$F$17,"")</f>
        <v/>
      </c>
      <c r="AI1360" s="543" t="str">
        <f>IF(AND('1C TSspéc24'!$F$17&lt;&gt;0,'1C TSspéc24'!$C$12="OUI"),'1C TSspéc24'!$F$55/'1C TSspéc24'!$F$17,"")</f>
        <v/>
      </c>
      <c r="AJ1360" s="543" t="str">
        <f>IF(AND('1C TSspéc24'!$F$17&lt;&gt;0,'1C TSspéc24'!$C$12="OUI"),'1C TSspéc24'!$F$56/'1C TSspéc24'!$F$17,"")</f>
        <v/>
      </c>
      <c r="AK1360" s="543" t="str">
        <f>IF(AND('1C TSspéc24'!$F$17&lt;&gt;0,'1C TSspéc24'!$C$12="OUI"),'1C TSspéc24'!$F$57/'1C TSspéc24'!$F$17,"")</f>
        <v/>
      </c>
      <c r="AL1360" s="72">
        <f>IF(AND('1C TSspéc24'!$F$17&lt;&gt;0,'1C TSspéc24'!$C$12="OUI"),N1360+AK1360,N1360)</f>
        <v>0</v>
      </c>
      <c r="AM1360" s="417">
        <f t="shared" si="346"/>
        <v>0</v>
      </c>
      <c r="AN1360" s="417">
        <f t="shared" si="347"/>
        <v>0</v>
      </c>
      <c r="AO1360" s="418" t="str">
        <f>IF(AND('1C TSspéc24'!$F$17&lt;&gt;0,'1C TSspéc24'!$F$30&lt;&gt;0),AM1360+AN1360,"")</f>
        <v/>
      </c>
      <c r="AP1360" s="573" t="str">
        <f>IF(AND('1C TSspéc24'!$F$17&lt;&gt;0,'1C TSspéc24'!$F$30&lt;&gt;0),AM1360-AR1360,"")</f>
        <v/>
      </c>
      <c r="AQ1360" s="583">
        <f t="shared" si="348"/>
        <v>0</v>
      </c>
      <c r="AR1360" s="596"/>
      <c r="AS1360" s="102"/>
      <c r="AT1360" s="27" t="str">
        <f>IF(('1C TSspéc24'!F$17*FICHE!$C$14&lt;J1360),"Forfait limité à "&amp;FICHE!$C$14&amp;"€/jour","")</f>
        <v/>
      </c>
      <c r="AU1360" s="592"/>
      <c r="AV1360" s="824"/>
      <c r="AW1360" s="824"/>
      <c r="AX1360" s="824"/>
      <c r="AY1360" s="824"/>
      <c r="AZ1360" s="824"/>
      <c r="BA1360" s="767"/>
      <c r="BB1360" s="767"/>
      <c r="BC1360" s="767"/>
      <c r="BD1360" s="767"/>
      <c r="BE1360" s="767"/>
      <c r="BF1360" s="767"/>
      <c r="BG1360" s="767"/>
      <c r="BH1360" s="767"/>
      <c r="BI1360" s="767"/>
      <c r="BJ1360" s="767"/>
      <c r="BK1360" s="767"/>
      <c r="BL1360" s="767"/>
      <c r="BM1360" s="767"/>
      <c r="BN1360" s="767"/>
      <c r="BO1360" s="767"/>
      <c r="BP1360" s="767"/>
      <c r="BQ1360" s="767"/>
      <c r="BR1360" s="767"/>
      <c r="BS1360" s="767"/>
      <c r="BT1360" s="767"/>
      <c r="BU1360" s="767"/>
      <c r="BV1360" s="767"/>
      <c r="BW1360" s="767"/>
      <c r="BX1360" s="767"/>
      <c r="BY1360" s="767"/>
      <c r="BZ1360" s="767"/>
      <c r="CA1360" s="767"/>
      <c r="CB1360" s="767"/>
      <c r="CC1360" s="767"/>
      <c r="CD1360" s="767"/>
      <c r="CE1360" s="767"/>
      <c r="CF1360" s="767"/>
      <c r="CG1360" s="767"/>
      <c r="CH1360" s="767"/>
      <c r="CI1360" s="767"/>
      <c r="CJ1360" s="767"/>
      <c r="CK1360" s="767"/>
      <c r="CL1360" s="767"/>
      <c r="CM1360" s="767"/>
      <c r="CN1360" s="767"/>
      <c r="CO1360" s="767"/>
      <c r="CP1360" s="767"/>
      <c r="CQ1360" s="767"/>
      <c r="CR1360" s="767"/>
      <c r="CS1360" s="767"/>
      <c r="CT1360" s="767"/>
      <c r="CU1360" s="767"/>
      <c r="CV1360" s="767"/>
      <c r="CW1360" s="767"/>
      <c r="CX1360" s="767"/>
      <c r="CY1360" s="767"/>
      <c r="CZ1360" s="767"/>
      <c r="DA1360" s="767"/>
      <c r="DB1360" s="767"/>
      <c r="DC1360" s="767"/>
      <c r="DD1360" s="767"/>
      <c r="DE1360" s="767"/>
      <c r="DF1360" s="767"/>
      <c r="DG1360" s="767"/>
      <c r="DH1360" s="767"/>
      <c r="DI1360" s="767"/>
      <c r="DJ1360" s="767"/>
      <c r="DK1360" s="767"/>
      <c r="DL1360" s="767"/>
      <c r="DM1360" s="767"/>
      <c r="DN1360" s="767"/>
      <c r="DO1360" s="767"/>
      <c r="DP1360" s="767"/>
      <c r="DQ1360" s="767"/>
      <c r="DR1360" s="767"/>
      <c r="DS1360" s="767"/>
      <c r="DT1360" s="767"/>
      <c r="DU1360" s="767"/>
      <c r="DV1360" s="767"/>
      <c r="DW1360" s="767"/>
      <c r="DX1360" s="767"/>
      <c r="DY1360" s="767"/>
      <c r="DZ1360" s="767"/>
      <c r="EA1360" s="767"/>
      <c r="EB1360" s="767"/>
      <c r="EC1360" s="767"/>
      <c r="ED1360" s="767"/>
      <c r="EE1360" s="767"/>
      <c r="EF1360" s="767"/>
      <c r="EG1360" s="767"/>
      <c r="EH1360" s="767"/>
      <c r="EI1360" s="767"/>
      <c r="EJ1360" s="767"/>
      <c r="EK1360" s="767"/>
      <c r="EL1360" s="767"/>
      <c r="EM1360" s="767"/>
      <c r="EN1360" s="767"/>
      <c r="EO1360" s="767"/>
      <c r="EP1360" s="767"/>
      <c r="EQ1360" s="767"/>
      <c r="ER1360" s="767"/>
      <c r="ES1360" s="767"/>
      <c r="ET1360" s="767"/>
      <c r="EU1360" s="767"/>
      <c r="EV1360" s="767"/>
      <c r="EW1360" s="767"/>
      <c r="EX1360" s="767"/>
      <c r="EY1360" s="767"/>
      <c r="EZ1360" s="767"/>
      <c r="FA1360" s="767"/>
      <c r="FB1360" s="767"/>
      <c r="FC1360" s="767"/>
      <c r="FD1360" s="767"/>
      <c r="FE1360" s="767"/>
      <c r="FF1360" s="767"/>
      <c r="FG1360" s="767"/>
      <c r="FH1360" s="767"/>
      <c r="FI1360" s="767"/>
      <c r="FJ1360" s="767"/>
      <c r="FK1360" s="767"/>
      <c r="FL1360" s="767"/>
      <c r="FM1360" s="767"/>
      <c r="FN1360" s="767"/>
      <c r="FO1360" s="767"/>
      <c r="FP1360" s="767"/>
      <c r="FQ1360" s="767"/>
      <c r="FR1360" s="767"/>
      <c r="FS1360" s="767"/>
      <c r="FT1360" s="767"/>
      <c r="FU1360" s="767"/>
      <c r="FV1360" s="767"/>
      <c r="FW1360" s="767"/>
      <c r="FX1360" s="767"/>
      <c r="FY1360" s="767"/>
      <c r="FZ1360" s="767"/>
      <c r="GA1360" s="767"/>
      <c r="GB1360" s="767"/>
      <c r="GC1360" s="767"/>
      <c r="GD1360" s="767"/>
      <c r="GE1360" s="767"/>
      <c r="GF1360" s="767"/>
      <c r="GG1360" s="767"/>
      <c r="GH1360" s="767"/>
      <c r="GI1360" s="767"/>
      <c r="GJ1360" s="767"/>
      <c r="GK1360" s="767"/>
      <c r="GL1360" s="767"/>
      <c r="GM1360" s="767"/>
      <c r="GN1360" s="767"/>
      <c r="GO1360" s="767"/>
      <c r="GP1360" s="767"/>
      <c r="GQ1360" s="767"/>
      <c r="GR1360" s="767"/>
      <c r="GS1360" s="767"/>
      <c r="GT1360" s="767"/>
      <c r="GU1360" s="767"/>
      <c r="GV1360" s="767"/>
      <c r="GW1360" s="767"/>
      <c r="GX1360" s="767"/>
      <c r="GY1360" s="767"/>
      <c r="GZ1360" s="767"/>
      <c r="HA1360" s="767"/>
      <c r="HB1360" s="767"/>
      <c r="HC1360" s="767"/>
    </row>
    <row r="1361" spans="1:211" s="864" customFormat="1" ht="13.9" hidden="1" customHeight="1">
      <c r="A1361" s="307"/>
      <c r="B1361" s="351"/>
      <c r="C1361" s="971" t="str">
        <f>IF('1C TSspéc24'!G$17&lt;&gt;0,'1C TSspéc24'!$B$12,"")</f>
        <v/>
      </c>
      <c r="D1361" s="972"/>
      <c r="E1361" s="973"/>
      <c r="F1361" s="93">
        <f>IF(AND($C1361='1C TSspéc24'!$B$12,'1C TSspéc24'!$B$16="spécifiques",'1C TSspéc24'!$G$17&lt;&gt;""),'1C TSspéc24'!$G$21,"")</f>
        <v>0</v>
      </c>
      <c r="G1361" s="863"/>
      <c r="H1361" s="745">
        <v>0.21</v>
      </c>
      <c r="I1361" s="747">
        <v>1</v>
      </c>
      <c r="J1361" s="312"/>
      <c r="K1361" s="680">
        <f t="shared" si="299"/>
        <v>0</v>
      </c>
      <c r="L1361" s="556">
        <f>IF(OR('1C TSspéc24'!$B$12="",'1C TSspéc24'!G$30=0),0,IF(AND('1C TSspéc24'!$B$12&lt;&gt;"",$K$2="Pôle",'1C TSspéc24'!$C$12="OUI"),(('1C TSspéc24'!G$22+'1C TSspéc24'!G$23+'1C TSspéc24'!G$24+'1C TSspéc24'!G$25+'1C TSspéc24'!G$29)/'1C TSspéc24'!G$17),IF(AND('1C TSspéc24'!$B$12&lt;&gt;"",$K$2="Pôle",'1C TSspéc24'!$C$12="NON"),(('1C TSspéc24'!G$22+'1C TSspéc24'!G$23+'1C TSspéc24'!G$24+'1C TSspéc24'!G$25+'1C TSspéc24'!G$29)/'1C TSspéc24'!G$30),IF(AND('1C TSspéc24'!$B$12&lt;&gt;"",$K$2&lt;&gt;"Pôle",'1C TSspéc24'!$C$12="OUI"),(('1C TSspéc24'!G$22+'1C TSspéc24'!G$23+'1C TSspéc24'!G$24+'1C TSspéc24'!G$25+'1C TSspéc24'!G$26+'1C TSspéc24'!G$27+'1C TSspéc24'!G$28+'1C TSspéc24'!G$29)/'1C TSspéc24'!G$17),IF(AND('1C TSspéc24'!$B$12&lt;&gt;"",$K$2&lt;&gt;"Pôle",'1C TSspéc24'!$C$12="NON"),(('1C TSspéc24'!G$22+'1C TSspéc24'!G$23+'1C TSspéc24'!G$24+'1C TSspéc24'!G$25+'1C TSspéc24'!G$26+'1C TSspéc24'!G$27+'1C TSspéc24'!G$28+'1C TSspéc24'!G$29)/'1C TSspéc24'!G$30))))))</f>
        <v>0</v>
      </c>
      <c r="M1361" s="556">
        <f>IF(OR('1C TSspéc24'!$B$12="",'1C TSspéc24'!G$30=0),0,IF(AND('1C TSspéc24'!$B$12&lt;&gt;"",$K$2="Pôle",'1C TSspéc24'!$C$12="OUI"),(('1C TSspéc24'!G$26+'1C TSspéc24'!G$27+'1C TSspéc24'!G$28)/'1C TSspéc24'!G$17),IF(AND('1C TSspéc24'!$B$12&lt;&gt;"",$K$2="Pôle",'1C TSspéc24'!$C$12="NON"),(('1C TSspéc24'!G$26+'1C TSspéc24'!G$27+'1C TSspéc24'!G$28)/'1C TSspéc24'!G$30),IF(AND('1C TSspéc24'!$B$12&lt;&gt;"",$K$2&lt;&gt;"Pôle"),0))))</f>
        <v>0</v>
      </c>
      <c r="N1361" s="557">
        <f>IF(AND('1C TSspéc24'!$B$12&lt;&gt;0,'1C TSspéc24'!$G$30&lt;&gt;0),L1361+M1361,0)</f>
        <v>0</v>
      </c>
      <c r="O1361" s="542" t="str">
        <f>IF(AND('1C TSspéc24'!$G$17&lt;&gt;0,'1C TSspéc24'!$C$12="OUI"),'1C TSspéc24'!$G$35/'1C TSspéc24'!$G$17,"")</f>
        <v/>
      </c>
      <c r="P1361" s="543" t="str">
        <f>IF(AND('1C TSspéc24'!$G$17&lt;&gt;0,'1C TSspéc24'!$C$12="OUI"),'1C TSspéc24'!$G$36/'1C TSspéc24'!$G$17,"")</f>
        <v/>
      </c>
      <c r="Q1361" s="543" t="str">
        <f>IF(AND('1C TSspéc24'!$G$17&lt;&gt;0,'1C TSspéc24'!$C$12="OUI"),'1C TSspéc24'!$G$37/'1C TSspéc24'!$G$17,"")</f>
        <v/>
      </c>
      <c r="R1361" s="543" t="str">
        <f>IF(AND('1C TSspéc24'!$G$17&lt;&gt;0,'1C TSspéc24'!$C$12="OUI"),'1C TSspéc24'!$G$38/'1C TSspéc24'!$G$17,"")</f>
        <v/>
      </c>
      <c r="S1361" s="543" t="str">
        <f>IF(AND('1C TSspéc24'!$G$17&lt;&gt;0,'1C TSspéc24'!$C$12="OUI"),'1C TSspéc24'!$G$39/'1C TSspéc24'!$G$17,"")</f>
        <v/>
      </c>
      <c r="T1361" s="543" t="str">
        <f>IF(AND('1C TSspéc24'!$G$17&lt;&gt;0,'1C TSspéc24'!$C$12="OUI"),'1C TSspéc24'!$G$40/'1C TSspéc24'!$G$17,"")</f>
        <v/>
      </c>
      <c r="U1361" s="543" t="str">
        <f>IF(AND('1C TSspéc24'!$G$17&lt;&gt;0,'1C TSspéc24'!$C$12="OUI"),'1C TSspéc24'!$G$41/'1C TSspéc24'!$G$17,"")</f>
        <v/>
      </c>
      <c r="V1361" s="543" t="str">
        <f>IF(AND('1C TSspéc24'!$G$17&lt;&gt;0,'1C TSspéc24'!$C$12="OUI"),'1C TSspéc24'!$G$42/'1C TSspéc24'!$G$17,"")</f>
        <v/>
      </c>
      <c r="W1361" s="543" t="str">
        <f>IF(AND('1C TSspéc24'!$G$17&lt;&gt;0,'1C TSspéc24'!$C$12="OUI"),'1C TSspéc24'!$G$43/'1C TSspéc24'!$G$17,"")</f>
        <v/>
      </c>
      <c r="X1361" s="543" t="str">
        <f>IF(AND('1C TSspéc24'!$G$17&lt;&gt;0,'1C TSspéc24'!$C$12="OUI"),'1C TSspéc24'!$G$44/'1C TSspéc24'!$G$17,"")</f>
        <v/>
      </c>
      <c r="Y1361" s="543" t="str">
        <f>IF(AND('1C TSspéc24'!$G$17&lt;&gt;0,'1C TSspéc24'!$C$12="OUI"),'1C TSspéc24'!$G$45/'1C TSspéc24'!$G$17,"")</f>
        <v/>
      </c>
      <c r="Z1361" s="543" t="str">
        <f>IF(AND('1C TSspéc24'!$G$17&lt;&gt;0,'1C TSspéc24'!$C$12="OUI"),'1C TSspéc24'!$G$46/'1C TSspéc24'!$G$17,"")</f>
        <v/>
      </c>
      <c r="AA1361" s="543" t="str">
        <f>IF(AND('1C TSspéc24'!$G$17&lt;&gt;0,'1C TSspéc24'!$C$12="OUI"),'1C TSspéc24'!$G$47/'1C TSspéc24'!$G$17,"")</f>
        <v/>
      </c>
      <c r="AB1361" s="543" t="str">
        <f>IF(AND('1C TSspéc24'!$G$17&lt;&gt;0,'1C TSspéc24'!$C$12="OUI"),'1C TSspéc24'!$G$48/'1C TSspéc24'!$G$17,"")</f>
        <v/>
      </c>
      <c r="AC1361" s="543" t="str">
        <f>IF(AND('1C TSspéc24'!$G$17&lt;&gt;0,'1C TSspéc24'!$C$12="OUI"),'1C TSspéc24'!$G$49/'1C TSspéc24'!$G$17,"")</f>
        <v/>
      </c>
      <c r="AD1361" s="543" t="str">
        <f>IF(AND('1C TSspéc24'!$G$17&lt;&gt;0,'1C TSspéc24'!$C$12="OUI"),'1C TSspéc24'!$G$50/'1C TSspéc24'!$G$17,"")</f>
        <v/>
      </c>
      <c r="AE1361" s="543" t="str">
        <f>IF(AND('1C TSspéc24'!$G$17&lt;&gt;0,'1C TSspéc24'!$C$12="OUI"),'1C TSspéc24'!$G$51/'1C TSspéc24'!$G$17,"")</f>
        <v/>
      </c>
      <c r="AF1361" s="543" t="str">
        <f>IF(AND('1C TSspéc24'!$G$17&lt;&gt;0,'1C TSspéc24'!$C$12="OUI"),'1C TSspéc24'!$G$52/'1C TSspéc24'!$G$17,"")</f>
        <v/>
      </c>
      <c r="AG1361" s="543" t="str">
        <f>IF(AND('1C TSspéc24'!$G$17&lt;&gt;0,'1C TSspéc24'!$C$12="OUI"),'1C TSspéc24'!$G$53/'1C TSspéc24'!$G$17,"")</f>
        <v/>
      </c>
      <c r="AH1361" s="543" t="str">
        <f>IF(AND('1C TSspéc24'!$G$17&lt;&gt;0,'1C TSspéc24'!$C$12="OUI"),'1C TSspéc24'!$G$54/'1C TSspéc24'!$G$17,"")</f>
        <v/>
      </c>
      <c r="AI1361" s="543" t="str">
        <f>IF(AND('1C TSspéc24'!$G$17&lt;&gt;0,'1C TSspéc24'!$C$12="OUI"),'1C TSspéc24'!$G$55/'1C TSspéc24'!$G$17,"")</f>
        <v/>
      </c>
      <c r="AJ1361" s="543" t="str">
        <f>IF(AND('1C TSspéc24'!$G$17&lt;&gt;0,'1C TSspéc24'!$C$12="OUI"),'1C TSspéc24'!$G$56/'1C TSspéc24'!$G$17,"")</f>
        <v/>
      </c>
      <c r="AK1361" s="543" t="str">
        <f>IF(AND('1C TSspéc24'!$G$17&lt;&gt;0,'1C TSspéc24'!$C$12="OUI"),'1C TSspéc24'!$G$57/'1C TSspéc24'!$G$17,"")</f>
        <v/>
      </c>
      <c r="AL1361" s="72">
        <f>IF(AND('1C TSspéc24'!$G$17&lt;&gt;0,'1C TSspéc24'!$C$12="OUI"),N1361+AK1361,N1361)</f>
        <v>0</v>
      </c>
      <c r="AM1361" s="417">
        <f t="shared" si="346"/>
        <v>0</v>
      </c>
      <c r="AN1361" s="417">
        <f t="shared" si="347"/>
        <v>0</v>
      </c>
      <c r="AO1361" s="418" t="str">
        <f>IF(AND('1C TSspéc24'!$G$17&lt;&gt;0,'1C TSspéc24'!$G$30&lt;&gt;0),AM1361+AN1361,"")</f>
        <v/>
      </c>
      <c r="AP1361" s="573" t="str">
        <f>IF(AND('1C TSspéc24'!$G$17&lt;&gt;0,'1C TSspéc24'!$G$30&lt;&gt;0),AM1361-AR1361,"")</f>
        <v/>
      </c>
      <c r="AQ1361" s="583">
        <f t="shared" si="348"/>
        <v>0</v>
      </c>
      <c r="AR1361" s="596"/>
      <c r="AS1361" s="102"/>
      <c r="AT1361" s="27" t="str">
        <f>IF(('1C TSspéc24'!G$17*FICHE!$C$14&lt;J1361),"Forfait limité à "&amp;FICHE!$C$14&amp;"€/jour","")</f>
        <v/>
      </c>
      <c r="AU1361" s="592"/>
      <c r="AV1361" s="824"/>
      <c r="AW1361" s="824"/>
      <c r="AX1361" s="824"/>
      <c r="AY1361" s="824"/>
      <c r="AZ1361" s="824"/>
      <c r="BA1361" s="767"/>
      <c r="BB1361" s="767"/>
      <c r="BC1361" s="767"/>
      <c r="BD1361" s="767"/>
      <c r="BE1361" s="767"/>
      <c r="BF1361" s="767"/>
      <c r="BG1361" s="767"/>
      <c r="BH1361" s="767"/>
      <c r="BI1361" s="767"/>
      <c r="BJ1361" s="767"/>
      <c r="BK1361" s="767"/>
      <c r="BL1361" s="767"/>
      <c r="BM1361" s="767"/>
      <c r="BN1361" s="767"/>
      <c r="BO1361" s="767"/>
      <c r="BP1361" s="767"/>
      <c r="BQ1361" s="767"/>
      <c r="BR1361" s="767"/>
      <c r="BS1361" s="767"/>
      <c r="BT1361" s="767"/>
      <c r="BU1361" s="767"/>
      <c r="BV1361" s="767"/>
      <c r="BW1361" s="767"/>
      <c r="BX1361" s="767"/>
      <c r="BY1361" s="767"/>
      <c r="BZ1361" s="767"/>
      <c r="CA1361" s="767"/>
      <c r="CB1361" s="767"/>
      <c r="CC1361" s="767"/>
      <c r="CD1361" s="767"/>
      <c r="CE1361" s="767"/>
      <c r="CF1361" s="767"/>
      <c r="CG1361" s="767"/>
      <c r="CH1361" s="767"/>
      <c r="CI1361" s="767"/>
      <c r="CJ1361" s="767"/>
      <c r="CK1361" s="767"/>
      <c r="CL1361" s="767"/>
      <c r="CM1361" s="767"/>
      <c r="CN1361" s="767"/>
      <c r="CO1361" s="767"/>
      <c r="CP1361" s="767"/>
      <c r="CQ1361" s="767"/>
      <c r="CR1361" s="767"/>
      <c r="CS1361" s="767"/>
      <c r="CT1361" s="767"/>
      <c r="CU1361" s="767"/>
      <c r="CV1361" s="767"/>
      <c r="CW1361" s="767"/>
      <c r="CX1361" s="767"/>
      <c r="CY1361" s="767"/>
      <c r="CZ1361" s="767"/>
      <c r="DA1361" s="767"/>
      <c r="DB1361" s="767"/>
      <c r="DC1361" s="767"/>
      <c r="DD1361" s="767"/>
      <c r="DE1361" s="767"/>
      <c r="DF1361" s="767"/>
      <c r="DG1361" s="767"/>
      <c r="DH1361" s="767"/>
      <c r="DI1361" s="767"/>
      <c r="DJ1361" s="767"/>
      <c r="DK1361" s="767"/>
      <c r="DL1361" s="767"/>
      <c r="DM1361" s="767"/>
      <c r="DN1361" s="767"/>
      <c r="DO1361" s="767"/>
      <c r="DP1361" s="767"/>
      <c r="DQ1361" s="767"/>
      <c r="DR1361" s="767"/>
      <c r="DS1361" s="767"/>
      <c r="DT1361" s="767"/>
      <c r="DU1361" s="767"/>
      <c r="DV1361" s="767"/>
      <c r="DW1361" s="767"/>
      <c r="DX1361" s="767"/>
      <c r="DY1361" s="767"/>
      <c r="DZ1361" s="767"/>
      <c r="EA1361" s="767"/>
      <c r="EB1361" s="767"/>
      <c r="EC1361" s="767"/>
      <c r="ED1361" s="767"/>
      <c r="EE1361" s="767"/>
      <c r="EF1361" s="767"/>
      <c r="EG1361" s="767"/>
      <c r="EH1361" s="767"/>
      <c r="EI1361" s="767"/>
      <c r="EJ1361" s="767"/>
      <c r="EK1361" s="767"/>
      <c r="EL1361" s="767"/>
      <c r="EM1361" s="767"/>
      <c r="EN1361" s="767"/>
      <c r="EO1361" s="767"/>
      <c r="EP1361" s="767"/>
      <c r="EQ1361" s="767"/>
      <c r="ER1361" s="767"/>
      <c r="ES1361" s="767"/>
      <c r="ET1361" s="767"/>
      <c r="EU1361" s="767"/>
      <c r="EV1361" s="767"/>
      <c r="EW1361" s="767"/>
      <c r="EX1361" s="767"/>
      <c r="EY1361" s="767"/>
      <c r="EZ1361" s="767"/>
      <c r="FA1361" s="767"/>
      <c r="FB1361" s="767"/>
      <c r="FC1361" s="767"/>
      <c r="FD1361" s="767"/>
      <c r="FE1361" s="767"/>
      <c r="FF1361" s="767"/>
      <c r="FG1361" s="767"/>
      <c r="FH1361" s="767"/>
      <c r="FI1361" s="767"/>
      <c r="FJ1361" s="767"/>
      <c r="FK1361" s="767"/>
      <c r="FL1361" s="767"/>
      <c r="FM1361" s="767"/>
      <c r="FN1361" s="767"/>
      <c r="FO1361" s="767"/>
      <c r="FP1361" s="767"/>
      <c r="FQ1361" s="767"/>
      <c r="FR1361" s="767"/>
      <c r="FS1361" s="767"/>
      <c r="FT1361" s="767"/>
      <c r="FU1361" s="767"/>
      <c r="FV1361" s="767"/>
      <c r="FW1361" s="767"/>
      <c r="FX1361" s="767"/>
      <c r="FY1361" s="767"/>
      <c r="FZ1361" s="767"/>
      <c r="GA1361" s="767"/>
      <c r="GB1361" s="767"/>
      <c r="GC1361" s="767"/>
      <c r="GD1361" s="767"/>
      <c r="GE1361" s="767"/>
      <c r="GF1361" s="767"/>
      <c r="GG1361" s="767"/>
      <c r="GH1361" s="767"/>
      <c r="GI1361" s="767"/>
      <c r="GJ1361" s="767"/>
      <c r="GK1361" s="767"/>
      <c r="GL1361" s="767"/>
      <c r="GM1361" s="767"/>
      <c r="GN1361" s="767"/>
      <c r="GO1361" s="767"/>
      <c r="GP1361" s="767"/>
      <c r="GQ1361" s="767"/>
      <c r="GR1361" s="767"/>
      <c r="GS1361" s="767"/>
      <c r="GT1361" s="767"/>
      <c r="GU1361" s="767"/>
      <c r="GV1361" s="767"/>
      <c r="GW1361" s="767"/>
      <c r="GX1361" s="767"/>
      <c r="GY1361" s="767"/>
      <c r="GZ1361" s="767"/>
      <c r="HA1361" s="767"/>
      <c r="HB1361" s="767"/>
      <c r="HC1361" s="767"/>
    </row>
    <row r="1362" spans="1:211" s="864" customFormat="1" ht="13.9" hidden="1" customHeight="1">
      <c r="A1362" s="307"/>
      <c r="B1362" s="351"/>
      <c r="C1362" s="971" t="str">
        <f>IF('1C TSspéc24'!H$17&lt;&gt;0,'1C TSspéc24'!$B$12,"")</f>
        <v/>
      </c>
      <c r="D1362" s="972"/>
      <c r="E1362" s="973"/>
      <c r="F1362" s="93">
        <f>IF(AND($C1362='1C TSspéc24'!$B$12,'1C TSspéc24'!$B$16="spécifiques",'1C TSspéc24'!$H$17&lt;&gt;""),'1C TSspéc24'!$H$21,"")</f>
        <v>0</v>
      </c>
      <c r="G1362" s="863"/>
      <c r="H1362" s="745">
        <v>0.21</v>
      </c>
      <c r="I1362" s="747">
        <v>1</v>
      </c>
      <c r="J1362" s="312"/>
      <c r="K1362" s="680">
        <f t="shared" si="299"/>
        <v>0</v>
      </c>
      <c r="L1362" s="556">
        <f>IF(OR('1C TSspéc24'!$B$12="",'1C TSspéc24'!H$30=0),0,IF(AND('1C TSspéc24'!$B$12&lt;&gt;"",$K$2="Pôle",'1C TSspéc24'!$C$12="OUI"),(('1C TSspéc24'!H$22+'1C TSspéc24'!H$23+'1C TSspéc24'!H$24+'1C TSspéc24'!H$25+'1C TSspéc24'!H$29)/'1C TSspéc24'!H$17),IF(AND('1C TSspéc24'!$B$12&lt;&gt;"",$K$2="Pôle",'1C TSspéc24'!$C$12="NON"),(('1C TSspéc24'!H$22+'1C TSspéc24'!H$23+'1C TSspéc24'!H$24+'1C TSspéc24'!H$25+'1C TSspéc24'!H$29)/'1C TSspéc24'!H$30),IF(AND('1C TSspéc24'!$B$12&lt;&gt;"",$K$2&lt;&gt;"Pôle",'1C TSspéc24'!$C$12="OUI"),(('1C TSspéc24'!H$22+'1C TSspéc24'!H$23+'1C TSspéc24'!H$24+'1C TSspéc24'!H$25+'1C TSspéc24'!H$26+'1C TSspéc24'!H$27+'1C TSspéc24'!H$28+'1C TSspéc24'!H$29)/'1C TSspéc24'!H$17),IF(AND('1C TSspéc24'!$B$12&lt;&gt;"",$K$2&lt;&gt;"Pôle",'1C TSspéc24'!$C$12="NON"),(('1C TSspéc24'!H$22+'1C TSspéc24'!H$23+'1C TSspéc24'!H$24+'1C TSspéc24'!H$25+'1C TSspéc24'!H$26+'1C TSspéc24'!H$27+'1C TSspéc24'!H$28+'1C TSspéc24'!H$29)/'1C TSspéc24'!H$30))))))</f>
        <v>0</v>
      </c>
      <c r="M1362" s="556">
        <f>IF(OR('1C TSspéc24'!$B$12="",'1C TSspéc24'!H$30=0),0,IF(AND('1C TSspéc24'!$B$12&lt;&gt;"",$K$2="Pôle",'1C TSspéc24'!$C$12="OUI"),(('1C TSspéc24'!H$26+'1C TSspéc24'!H$27+'1C TSspéc24'!H$28)/'1C TSspéc24'!H$17),IF(AND('1C TSspéc24'!$B$12&lt;&gt;"",$K$2="Pôle",'1C TSspéc24'!$C$12="NON"),(('1C TSspéc24'!H$26+'1C TSspéc24'!H$27+'1C TSspéc24'!H$28)/'1C TSspéc24'!H$30),IF(AND('1C TSspéc24'!$B$12&lt;&gt;"",$K$2&lt;&gt;"Pôle"),0))))</f>
        <v>0</v>
      </c>
      <c r="N1362" s="557">
        <f>IF(AND('1C TSspéc24'!$B$12&lt;&gt;0,'1C TSspéc24'!$H$30&lt;&gt;0),L1362+M1362,0)</f>
        <v>0</v>
      </c>
      <c r="O1362" s="542" t="str">
        <f>IF(AND('1C TSspéc24'!$H$17&lt;&gt;0,'1C TSspéc24'!$C$12="OUI"),'1C TSspéc24'!$H$35/'1C TSspéc24'!$H$17,"")</f>
        <v/>
      </c>
      <c r="P1362" s="543" t="str">
        <f>IF(AND('1C TSspéc24'!$H$17&lt;&gt;0,'1C TSspéc24'!$C$12="OUI"),'1C TSspéc24'!$H$36/'1C TSspéc24'!$H$17,"")</f>
        <v/>
      </c>
      <c r="Q1362" s="543" t="str">
        <f>IF(AND('1C TSspéc24'!$H$17&lt;&gt;0,'1C TSspéc24'!$C$12="OUI"),'1C TSspéc24'!$H$37/'1C TSspéc24'!$H$17,"")</f>
        <v/>
      </c>
      <c r="R1362" s="543" t="str">
        <f>IF(AND('1C TSspéc24'!$H$17&lt;&gt;0,'1C TSspéc24'!$C$12="OUI"),'1C TSspéc24'!$H$38/'1C TSspéc24'!$H$17,"")</f>
        <v/>
      </c>
      <c r="S1362" s="543" t="str">
        <f>IF(AND('1C TSspéc24'!$H$17&lt;&gt;0,'1C TSspéc24'!$C$12="OUI"),'1C TSspéc24'!$H$39/'1C TSspéc24'!$H$17,"")</f>
        <v/>
      </c>
      <c r="T1362" s="543" t="str">
        <f>IF(AND('1C TSspéc24'!$H$17&lt;&gt;0,'1C TSspéc24'!$C$12="OUI"),'1C TSspéc24'!$H$40/'1C TSspéc24'!$H$17,"")</f>
        <v/>
      </c>
      <c r="U1362" s="543" t="str">
        <f>IF(AND('1C TSspéc24'!$H$17&lt;&gt;0,'1C TSspéc24'!$C$12="OUI"),'1C TSspéc24'!$H$41/'1C TSspéc24'!$H$17,"")</f>
        <v/>
      </c>
      <c r="V1362" s="543" t="str">
        <f>IF(AND('1C TSspéc24'!$H$17&lt;&gt;0,'1C TSspéc24'!$C$12="OUI"),'1C TSspéc24'!$H$42/'1C TSspéc24'!$H$17,"")</f>
        <v/>
      </c>
      <c r="W1362" s="543" t="str">
        <f>IF(AND('1C TSspéc24'!$H$17&lt;&gt;0,'1C TSspéc24'!$C$12="OUI"),'1C TSspéc24'!$H$43/'1C TSspéc24'!$H$17,"")</f>
        <v/>
      </c>
      <c r="X1362" s="543" t="str">
        <f>IF(AND('1C TSspéc24'!$H$17&lt;&gt;0,'1C TSspéc24'!$C$12="OUI"),'1C TSspéc24'!$H$44/'1C TSspéc24'!$H$17,"")</f>
        <v/>
      </c>
      <c r="Y1362" s="543" t="str">
        <f>IF(AND('1C TSspéc24'!$H$17&lt;&gt;0,'1C TSspéc24'!$C$12="OUI"),'1C TSspéc24'!$H$45/'1C TSspéc24'!$H$17,"")</f>
        <v/>
      </c>
      <c r="Z1362" s="543" t="str">
        <f>IF(AND('1C TSspéc24'!$H$17&lt;&gt;0,'1C TSspéc24'!$C$12="OUI"),'1C TSspéc24'!$H$46/'1C TSspéc24'!$H$17,"")</f>
        <v/>
      </c>
      <c r="AA1362" s="543" t="str">
        <f>IF(AND('1C TSspéc24'!$H$17&lt;&gt;0,'1C TSspéc24'!$C$12="OUI"),'1C TSspéc24'!$H$47/'1C TSspéc24'!$H$17,"")</f>
        <v/>
      </c>
      <c r="AB1362" s="543" t="str">
        <f>IF(AND('1C TSspéc24'!$H$17&lt;&gt;0,'1C TSspéc24'!$C$12="OUI"),'1C TSspéc24'!$H$48/'1C TSspéc24'!$H$17,"")</f>
        <v/>
      </c>
      <c r="AC1362" s="543" t="str">
        <f>IF(AND('1C TSspéc24'!$H$17&lt;&gt;0,'1C TSspéc24'!$C$12="OUI"),'1C TSspéc24'!$H$49/'1C TSspéc24'!$H$17,"")</f>
        <v/>
      </c>
      <c r="AD1362" s="543" t="str">
        <f>IF(AND('1C TSspéc24'!$H$17&lt;&gt;0,'1C TSspéc24'!$C$12="OUI"),'1C TSspéc24'!$H$50/'1C TSspéc24'!$H$17,"")</f>
        <v/>
      </c>
      <c r="AE1362" s="543" t="str">
        <f>IF(AND('1C TSspéc24'!$H$17&lt;&gt;0,'1C TSspéc24'!$C$12="OUI"),'1C TSspéc24'!$H$51/'1C TSspéc24'!$H$17,"")</f>
        <v/>
      </c>
      <c r="AF1362" s="543" t="str">
        <f>IF(AND('1C TSspéc24'!$H$17&lt;&gt;0,'1C TSspéc24'!$C$12="OUI"),'1C TSspéc24'!$H$52/'1C TSspéc24'!$H$17,"")</f>
        <v/>
      </c>
      <c r="AG1362" s="543" t="str">
        <f>IF(AND('1C TSspéc24'!$H$17&lt;&gt;0,'1C TSspéc24'!$C$12="OUI"),'1C TSspéc24'!$H$53/'1C TSspéc24'!$H$17,"")</f>
        <v/>
      </c>
      <c r="AH1362" s="543" t="str">
        <f>IF(AND('1C TSspéc24'!$H$17&lt;&gt;0,'1C TSspéc24'!$C$12="OUI"),'1C TSspéc24'!$H$54/'1C TSspéc24'!$H$17,"")</f>
        <v/>
      </c>
      <c r="AI1362" s="543" t="str">
        <f>IF(AND('1C TSspéc24'!$H$17&lt;&gt;0,'1C TSspéc24'!$C$12="OUI"),'1C TSspéc24'!$H$55/'1C TSspéc24'!$H$17,"")</f>
        <v/>
      </c>
      <c r="AJ1362" s="543" t="str">
        <f>IF(AND('1C TSspéc24'!$H$17&lt;&gt;0,'1C TSspéc24'!$C$12="OUI"),'1C TSspéc24'!$H$56/'1C TSspéc24'!$H$17,"")</f>
        <v/>
      </c>
      <c r="AK1362" s="543" t="str">
        <f>IF(AND('1C TSspéc24'!$H$17&lt;&gt;0,'1C TSspéc24'!$C$12="OUI"),'1C TSspéc24'!$H$57/'1C TSspéc24'!$H$17,"")</f>
        <v/>
      </c>
      <c r="AL1362" s="72">
        <f>IF(AND('1C TSspéc24'!$H$17&lt;&gt;0,'1C TSspéc24'!$C$12="OUI"),N1362+AK1362,N1362)</f>
        <v>0</v>
      </c>
      <c r="AM1362" s="417">
        <f t="shared" si="346"/>
        <v>0</v>
      </c>
      <c r="AN1362" s="417">
        <f t="shared" si="347"/>
        <v>0</v>
      </c>
      <c r="AO1362" s="418" t="str">
        <f>IF(AND('1C TSspéc24'!$H$17&lt;&gt;0,'1C TSspéc24'!$H$30&lt;&gt;0),AM1362+AN1362,"")</f>
        <v/>
      </c>
      <c r="AP1362" s="573" t="str">
        <f>IF(AND('1C TSspéc24'!$H$17&lt;&gt;0,'1C TSspéc24'!$H$30&lt;&gt;0),AM1362-AR1362,"")</f>
        <v/>
      </c>
      <c r="AQ1362" s="583">
        <f t="shared" si="348"/>
        <v>0</v>
      </c>
      <c r="AR1362" s="596"/>
      <c r="AS1362" s="102"/>
      <c r="AT1362" s="27" t="str">
        <f>IF(('1C TSspéc24'!H$17*FICHE!$C$14&lt;J1362),"Forfait limité à "&amp;FICHE!$C$14&amp;"€/jour","")</f>
        <v/>
      </c>
      <c r="AU1362" s="592"/>
      <c r="AV1362" s="824"/>
      <c r="AW1362" s="824"/>
      <c r="AX1362" s="824"/>
      <c r="AY1362" s="824"/>
      <c r="AZ1362" s="824"/>
      <c r="BA1362" s="767"/>
      <c r="BB1362" s="767"/>
      <c r="BC1362" s="767"/>
      <c r="BD1362" s="767"/>
      <c r="BE1362" s="767"/>
      <c r="BF1362" s="767"/>
      <c r="BG1362" s="767"/>
      <c r="BH1362" s="767"/>
      <c r="BI1362" s="767"/>
      <c r="BJ1362" s="767"/>
      <c r="BK1362" s="767"/>
      <c r="BL1362" s="767"/>
      <c r="BM1362" s="767"/>
      <c r="BN1362" s="767"/>
      <c r="BO1362" s="767"/>
      <c r="BP1362" s="767"/>
      <c r="BQ1362" s="767"/>
      <c r="BR1362" s="767"/>
      <c r="BS1362" s="767"/>
      <c r="BT1362" s="767"/>
      <c r="BU1362" s="767"/>
      <c r="BV1362" s="767"/>
      <c r="BW1362" s="767"/>
      <c r="BX1362" s="767"/>
      <c r="BY1362" s="767"/>
      <c r="BZ1362" s="767"/>
      <c r="CA1362" s="767"/>
      <c r="CB1362" s="767"/>
      <c r="CC1362" s="767"/>
      <c r="CD1362" s="767"/>
      <c r="CE1362" s="767"/>
      <c r="CF1362" s="767"/>
      <c r="CG1362" s="767"/>
      <c r="CH1362" s="767"/>
      <c r="CI1362" s="767"/>
      <c r="CJ1362" s="767"/>
      <c r="CK1362" s="767"/>
      <c r="CL1362" s="767"/>
      <c r="CM1362" s="767"/>
      <c r="CN1362" s="767"/>
      <c r="CO1362" s="767"/>
      <c r="CP1362" s="767"/>
      <c r="CQ1362" s="767"/>
      <c r="CR1362" s="767"/>
      <c r="CS1362" s="767"/>
      <c r="CT1362" s="767"/>
      <c r="CU1362" s="767"/>
      <c r="CV1362" s="767"/>
      <c r="CW1362" s="767"/>
      <c r="CX1362" s="767"/>
      <c r="CY1362" s="767"/>
      <c r="CZ1362" s="767"/>
      <c r="DA1362" s="767"/>
      <c r="DB1362" s="767"/>
      <c r="DC1362" s="767"/>
      <c r="DD1362" s="767"/>
      <c r="DE1362" s="767"/>
      <c r="DF1362" s="767"/>
      <c r="DG1362" s="767"/>
      <c r="DH1362" s="767"/>
      <c r="DI1362" s="767"/>
      <c r="DJ1362" s="767"/>
      <c r="DK1362" s="767"/>
      <c r="DL1362" s="767"/>
      <c r="DM1362" s="767"/>
      <c r="DN1362" s="767"/>
      <c r="DO1362" s="767"/>
      <c r="DP1362" s="767"/>
      <c r="DQ1362" s="767"/>
      <c r="DR1362" s="767"/>
      <c r="DS1362" s="767"/>
      <c r="DT1362" s="767"/>
      <c r="DU1362" s="767"/>
      <c r="DV1362" s="767"/>
      <c r="DW1362" s="767"/>
      <c r="DX1362" s="767"/>
      <c r="DY1362" s="767"/>
      <c r="DZ1362" s="767"/>
      <c r="EA1362" s="767"/>
      <c r="EB1362" s="767"/>
      <c r="EC1362" s="767"/>
      <c r="ED1362" s="767"/>
      <c r="EE1362" s="767"/>
      <c r="EF1362" s="767"/>
      <c r="EG1362" s="767"/>
      <c r="EH1362" s="767"/>
      <c r="EI1362" s="767"/>
      <c r="EJ1362" s="767"/>
      <c r="EK1362" s="767"/>
      <c r="EL1362" s="767"/>
      <c r="EM1362" s="767"/>
      <c r="EN1362" s="767"/>
      <c r="EO1362" s="767"/>
      <c r="EP1362" s="767"/>
      <c r="EQ1362" s="767"/>
      <c r="ER1362" s="767"/>
      <c r="ES1362" s="767"/>
      <c r="ET1362" s="767"/>
      <c r="EU1362" s="767"/>
      <c r="EV1362" s="767"/>
      <c r="EW1362" s="767"/>
      <c r="EX1362" s="767"/>
      <c r="EY1362" s="767"/>
      <c r="EZ1362" s="767"/>
      <c r="FA1362" s="767"/>
      <c r="FB1362" s="767"/>
      <c r="FC1362" s="767"/>
      <c r="FD1362" s="767"/>
      <c r="FE1362" s="767"/>
      <c r="FF1362" s="767"/>
      <c r="FG1362" s="767"/>
      <c r="FH1362" s="767"/>
      <c r="FI1362" s="767"/>
      <c r="FJ1362" s="767"/>
      <c r="FK1362" s="767"/>
      <c r="FL1362" s="767"/>
      <c r="FM1362" s="767"/>
      <c r="FN1362" s="767"/>
      <c r="FO1362" s="767"/>
      <c r="FP1362" s="767"/>
      <c r="FQ1362" s="767"/>
      <c r="FR1362" s="767"/>
      <c r="FS1362" s="767"/>
      <c r="FT1362" s="767"/>
      <c r="FU1362" s="767"/>
      <c r="FV1362" s="767"/>
      <c r="FW1362" s="767"/>
      <c r="FX1362" s="767"/>
      <c r="FY1362" s="767"/>
      <c r="FZ1362" s="767"/>
      <c r="GA1362" s="767"/>
      <c r="GB1362" s="767"/>
      <c r="GC1362" s="767"/>
      <c r="GD1362" s="767"/>
      <c r="GE1362" s="767"/>
      <c r="GF1362" s="767"/>
      <c r="GG1362" s="767"/>
      <c r="GH1362" s="767"/>
      <c r="GI1362" s="767"/>
      <c r="GJ1362" s="767"/>
      <c r="GK1362" s="767"/>
      <c r="GL1362" s="767"/>
      <c r="GM1362" s="767"/>
      <c r="GN1362" s="767"/>
      <c r="GO1362" s="767"/>
      <c r="GP1362" s="767"/>
      <c r="GQ1362" s="767"/>
      <c r="GR1362" s="767"/>
      <c r="GS1362" s="767"/>
      <c r="GT1362" s="767"/>
      <c r="GU1362" s="767"/>
      <c r="GV1362" s="767"/>
      <c r="GW1362" s="767"/>
      <c r="GX1362" s="767"/>
      <c r="GY1362" s="767"/>
      <c r="GZ1362" s="767"/>
      <c r="HA1362" s="767"/>
      <c r="HB1362" s="767"/>
      <c r="HC1362" s="767"/>
    </row>
    <row r="1363" spans="1:211" s="864" customFormat="1" ht="13.9" hidden="1" customHeight="1">
      <c r="A1363" s="307"/>
      <c r="B1363" s="351"/>
      <c r="C1363" s="971" t="str">
        <f>IF('1C TSspéc24'!I$17&lt;&gt;0,'1C TSspéc24'!$B$12,"")</f>
        <v/>
      </c>
      <c r="D1363" s="972"/>
      <c r="E1363" s="973"/>
      <c r="F1363" s="93">
        <f>IF(AND($C1363='1C TSspéc24'!$B$12,'1C TSspéc24'!$B$16="spécifiques",'1C TSspéc24'!$I$17&lt;&gt;""),'1C TSspéc24'!$I$21,"")</f>
        <v>0</v>
      </c>
      <c r="G1363" s="863"/>
      <c r="H1363" s="745">
        <v>0.21</v>
      </c>
      <c r="I1363" s="747">
        <v>1</v>
      </c>
      <c r="J1363" s="312"/>
      <c r="K1363" s="680">
        <f t="shared" si="299"/>
        <v>0</v>
      </c>
      <c r="L1363" s="556">
        <f>IF(OR('1C TSspéc24'!$B$12="",'1C TSspéc24'!I$30=0),0,IF(AND('1C TSspéc24'!$B$12&lt;&gt;"",$K$2="Pôle",'1C TSspéc24'!$C$12="OUI"),(('1C TSspéc24'!I$22+'1C TSspéc24'!I$23+'1C TSspéc24'!I$24+'1C TSspéc24'!I$25+'1C TSspéc24'!I$29)/'1C TSspéc24'!I$17),IF(AND('1C TSspéc24'!$B$12&lt;&gt;"",$K$2="Pôle",'1C TSspéc24'!$C$12="NON"),(('1C TSspéc24'!I$22+'1C TSspéc24'!I$23+'1C TSspéc24'!I$24+'1C TSspéc24'!I$25+'1C TSspéc24'!I$29)/'1C TSspéc24'!I$30),IF(AND('1C TSspéc24'!$B$12&lt;&gt;"",$K$2&lt;&gt;"Pôle",'1C TSspéc24'!$C$12="OUI"),(('1C TSspéc24'!I$22+'1C TSspéc24'!I$23+'1C TSspéc24'!I$24+'1C TSspéc24'!I$25+'1C TSspéc24'!I$26+'1C TSspéc24'!I$27+'1C TSspéc24'!I$28+'1C TSspéc24'!I$29)/'1C TSspéc24'!I$17),IF(AND('1C TSspéc24'!$B$12&lt;&gt;"",$K$2&lt;&gt;"Pôle",'1C TSspéc24'!$C$12="NON"),(('1C TSspéc24'!I$22+'1C TSspéc24'!I$23+'1C TSspéc24'!I$24+'1C TSspéc24'!I$25+'1C TSspéc24'!I$26+'1C TSspéc24'!I$27+'1C TSspéc24'!I$28+'1C TSspéc24'!I$29)/'1C TSspéc24'!I$30))))))</f>
        <v>0</v>
      </c>
      <c r="M1363" s="556">
        <f>IF(OR('1C TSspéc24'!$B$12="",'1C TSspéc24'!I$30=0),0,IF(AND('1C TSspéc24'!$B$12&lt;&gt;"",$K$2="Pôle",'1C TSspéc24'!$C$12="OUI"),(('1C TSspéc24'!I$26+'1C TSspéc24'!I$27+'1C TSspéc24'!I$28)/'1C TSspéc24'!I$17),IF(AND('1C TSspéc24'!$B$12&lt;&gt;"",$K$2="Pôle",'1C TSspéc24'!$C$12="NON"),(('1C TSspéc24'!I$26+'1C TSspéc24'!I$27+'1C TSspéc24'!I$28)/'1C TSspéc24'!I$30),IF(AND('1C TSspéc24'!$B$12&lt;&gt;"",$K$2&lt;&gt;"Pôle"),0))))</f>
        <v>0</v>
      </c>
      <c r="N1363" s="557">
        <f>IF(AND('1C TSspéc24'!$B$12&lt;&gt;0,'1C TSspéc24'!$I$30&lt;&gt;0),L1363+M1363,0)</f>
        <v>0</v>
      </c>
      <c r="O1363" s="542" t="str">
        <f>IF(AND('1C TSspéc24'!$I$17&lt;&gt;0,'1C TSspéc24'!$C$12="OUI"),'1C TSspéc24'!$I$35/'1C TSspéc24'!$I$17,"")</f>
        <v/>
      </c>
      <c r="P1363" s="543" t="str">
        <f>IF(AND('1C TSspéc24'!$I$17&lt;&gt;0,'1C TSspéc24'!$C$12="OUI"),'1C TSspéc24'!$I$36/'1C TSspéc24'!$I$17,"")</f>
        <v/>
      </c>
      <c r="Q1363" s="543" t="str">
        <f>IF(AND('1C TSspéc24'!$I$17&lt;&gt;0,'1C TSspéc24'!$C$12="OUI"),'1C TSspéc24'!$I$37/'1C TSspéc24'!$I$17,"")</f>
        <v/>
      </c>
      <c r="R1363" s="543" t="str">
        <f>IF(AND('1C TSspéc24'!$I$17&lt;&gt;0,'1C TSspéc24'!$C$12="OUI"),'1C TSspéc24'!$I$38/'1C TSspéc24'!$I$17,"")</f>
        <v/>
      </c>
      <c r="S1363" s="543" t="str">
        <f>IF(AND('1C TSspéc24'!$I$17&lt;&gt;0,'1C TSspéc24'!$C$12="OUI"),'1C TSspéc24'!$I$39/'1C TSspéc24'!$I$17,"")</f>
        <v/>
      </c>
      <c r="T1363" s="543" t="str">
        <f>IF(AND('1C TSspéc24'!$I$17&lt;&gt;0,'1C TSspéc24'!$C$12="OUI"),'1C TSspéc24'!$I$40/'1C TSspéc24'!$I$17,"")</f>
        <v/>
      </c>
      <c r="U1363" s="543" t="str">
        <f>IF(AND('1C TSspéc24'!$I$17&lt;&gt;0,'1C TSspéc24'!$C$12="OUI"),'1C TSspéc24'!$I$41/'1C TSspéc24'!$I$17,"")</f>
        <v/>
      </c>
      <c r="V1363" s="543" t="str">
        <f>IF(AND('1C TSspéc24'!$I$17&lt;&gt;0,'1C TSspéc24'!$C$12="OUI"),'1C TSspéc24'!$I$42/'1C TSspéc24'!$I$17,"")</f>
        <v/>
      </c>
      <c r="W1363" s="543" t="str">
        <f>IF(AND('1C TSspéc24'!$I$17&lt;&gt;0,'1C TSspéc24'!$C$12="OUI"),'1C TSspéc24'!$I$43/'1C TSspéc24'!$I$17,"")</f>
        <v/>
      </c>
      <c r="X1363" s="543" t="str">
        <f>IF(AND('1C TSspéc24'!$I$17&lt;&gt;0,'1C TSspéc24'!$C$12="OUI"),'1C TSspéc24'!$I$44/'1C TSspéc24'!$I$17,"")</f>
        <v/>
      </c>
      <c r="Y1363" s="543" t="str">
        <f>IF(AND('1C TSspéc24'!$I$17&lt;&gt;0,'1C TSspéc24'!$C$12="OUI"),'1C TSspéc24'!$I$45/'1C TSspéc24'!$I$17,"")</f>
        <v/>
      </c>
      <c r="Z1363" s="543" t="str">
        <f>IF(AND('1C TSspéc24'!$I$17&lt;&gt;0,'1C TSspéc24'!$C$12="OUI"),'1C TSspéc24'!$I$46/'1C TSspéc24'!$I$17,"")</f>
        <v/>
      </c>
      <c r="AA1363" s="543" t="str">
        <f>IF(AND('1C TSspéc24'!$I$17&lt;&gt;0,'1C TSspéc24'!$C$12="OUI"),'1C TSspéc24'!$I$47/'1C TSspéc24'!$I$17,"")</f>
        <v/>
      </c>
      <c r="AB1363" s="543" t="str">
        <f>IF(AND('1C TSspéc24'!$I$17&lt;&gt;0,'1C TSspéc24'!$C$12="OUI"),'1C TSspéc24'!$I$48/'1C TSspéc24'!$I$17,"")</f>
        <v/>
      </c>
      <c r="AC1363" s="543" t="str">
        <f>IF(AND('1C TSspéc24'!$I$17&lt;&gt;0,'1C TSspéc24'!$C$12="OUI"),'1C TSspéc24'!$I$49/'1C TSspéc24'!$I$17,"")</f>
        <v/>
      </c>
      <c r="AD1363" s="543" t="str">
        <f>IF(AND('1C TSspéc24'!$I$17&lt;&gt;0,'1C TSspéc24'!$C$12="OUI"),'1C TSspéc24'!$I$50/'1C TSspéc24'!$I$17,"")</f>
        <v/>
      </c>
      <c r="AE1363" s="543" t="str">
        <f>IF(AND('1C TSspéc24'!$I$17&lt;&gt;0,'1C TSspéc24'!$C$12="OUI"),'1C TSspéc24'!$I$51/'1C TSspéc24'!$I$17,"")</f>
        <v/>
      </c>
      <c r="AF1363" s="543" t="str">
        <f>IF(AND('1C TSspéc24'!$I$17&lt;&gt;0,'1C TSspéc24'!$C$12="OUI"),'1C TSspéc24'!$I$52/'1C TSspéc24'!$I$17,"")</f>
        <v/>
      </c>
      <c r="AG1363" s="543" t="str">
        <f>IF(AND('1C TSspéc24'!$I$17&lt;&gt;0,'1C TSspéc24'!$C$12="OUI"),'1C TSspéc24'!$I$53/'1C TSspéc24'!$I$17,"")</f>
        <v/>
      </c>
      <c r="AH1363" s="543" t="str">
        <f>IF(AND('1C TSspéc24'!$I$17&lt;&gt;0,'1C TSspéc24'!$C$12="OUI"),'1C TSspéc24'!$I$54/'1C TSspéc24'!$I$17,"")</f>
        <v/>
      </c>
      <c r="AI1363" s="543" t="str">
        <f>IF(AND('1C TSspéc24'!$I$17&lt;&gt;0,'1C TSspéc24'!$C$12="OUI"),'1C TSspéc24'!$I$55/'1C TSspéc24'!$I$17,"")</f>
        <v/>
      </c>
      <c r="AJ1363" s="543" t="str">
        <f>IF(AND('1C TSspéc24'!$I$17&lt;&gt;0,'1C TSspéc24'!$C$12="OUI"),'1C TSspéc24'!$I$56/'1C TSspéc24'!$I$17,"")</f>
        <v/>
      </c>
      <c r="AK1363" s="543" t="str">
        <f>IF(AND('1C TSspéc24'!$I$17&lt;&gt;0,'1C TSspéc24'!$C$12="OUI"),'1C TSspéc24'!$I$57/'1C TSspéc24'!$I$17,"")</f>
        <v/>
      </c>
      <c r="AL1363" s="72">
        <f>IF(AND('1C TSspéc24'!$I$17&lt;&gt;0,'1C TSspéc24'!$C$12="OUI"),N1363+AK1363,N1363)</f>
        <v>0</v>
      </c>
      <c r="AM1363" s="417">
        <f t="shared" si="346"/>
        <v>0</v>
      </c>
      <c r="AN1363" s="417">
        <f t="shared" si="347"/>
        <v>0</v>
      </c>
      <c r="AO1363" s="418" t="str">
        <f>IF(AND('1C TSspéc24'!$I$17&lt;&gt;0,'1C TSspéc24'!$I$30&lt;&gt;0),AM1363+AN1363,"")</f>
        <v/>
      </c>
      <c r="AP1363" s="573" t="str">
        <f>IF(AND('1C TSspéc24'!$I$17&lt;&gt;0,'1C TSspéc24'!$I$30&lt;&gt;0),AM1363-AR1363,"")</f>
        <v/>
      </c>
      <c r="AQ1363" s="583">
        <f t="shared" si="348"/>
        <v>0</v>
      </c>
      <c r="AR1363" s="596"/>
      <c r="AS1363" s="102"/>
      <c r="AT1363" s="27" t="str">
        <f>IF(('1C TSspéc24'!I$17*FICHE!$C$14&lt;J1363),"Forfait limité à "&amp;FICHE!$C$14&amp;"€/jour","")</f>
        <v/>
      </c>
      <c r="AU1363" s="592"/>
      <c r="AV1363" s="824"/>
      <c r="AW1363" s="824"/>
      <c r="AX1363" s="824"/>
      <c r="AY1363" s="824"/>
      <c r="AZ1363" s="824"/>
      <c r="BA1363" s="767"/>
      <c r="BB1363" s="767"/>
      <c r="BC1363" s="767"/>
      <c r="BD1363" s="767"/>
      <c r="BE1363" s="767"/>
      <c r="BF1363" s="767"/>
      <c r="BG1363" s="767"/>
      <c r="BH1363" s="767"/>
      <c r="BI1363" s="767"/>
      <c r="BJ1363" s="767"/>
      <c r="BK1363" s="767"/>
      <c r="BL1363" s="767"/>
      <c r="BM1363" s="767"/>
      <c r="BN1363" s="767"/>
      <c r="BO1363" s="767"/>
      <c r="BP1363" s="767"/>
      <c r="BQ1363" s="767"/>
      <c r="BR1363" s="767"/>
      <c r="BS1363" s="767"/>
      <c r="BT1363" s="767"/>
      <c r="BU1363" s="767"/>
      <c r="BV1363" s="767"/>
      <c r="BW1363" s="767"/>
      <c r="BX1363" s="767"/>
      <c r="BY1363" s="767"/>
      <c r="BZ1363" s="767"/>
      <c r="CA1363" s="767"/>
      <c r="CB1363" s="767"/>
      <c r="CC1363" s="767"/>
      <c r="CD1363" s="767"/>
      <c r="CE1363" s="767"/>
      <c r="CF1363" s="767"/>
      <c r="CG1363" s="767"/>
      <c r="CH1363" s="767"/>
      <c r="CI1363" s="767"/>
      <c r="CJ1363" s="767"/>
      <c r="CK1363" s="767"/>
      <c r="CL1363" s="767"/>
      <c r="CM1363" s="767"/>
      <c r="CN1363" s="767"/>
      <c r="CO1363" s="767"/>
      <c r="CP1363" s="767"/>
      <c r="CQ1363" s="767"/>
      <c r="CR1363" s="767"/>
      <c r="CS1363" s="767"/>
      <c r="CT1363" s="767"/>
      <c r="CU1363" s="767"/>
      <c r="CV1363" s="767"/>
      <c r="CW1363" s="767"/>
      <c r="CX1363" s="767"/>
      <c r="CY1363" s="767"/>
      <c r="CZ1363" s="767"/>
      <c r="DA1363" s="767"/>
      <c r="DB1363" s="767"/>
      <c r="DC1363" s="767"/>
      <c r="DD1363" s="767"/>
      <c r="DE1363" s="767"/>
      <c r="DF1363" s="767"/>
      <c r="DG1363" s="767"/>
      <c r="DH1363" s="767"/>
      <c r="DI1363" s="767"/>
      <c r="DJ1363" s="767"/>
      <c r="DK1363" s="767"/>
      <c r="DL1363" s="767"/>
      <c r="DM1363" s="767"/>
      <c r="DN1363" s="767"/>
      <c r="DO1363" s="767"/>
      <c r="DP1363" s="767"/>
      <c r="DQ1363" s="767"/>
      <c r="DR1363" s="767"/>
      <c r="DS1363" s="767"/>
      <c r="DT1363" s="767"/>
      <c r="DU1363" s="767"/>
      <c r="DV1363" s="767"/>
      <c r="DW1363" s="767"/>
      <c r="DX1363" s="767"/>
      <c r="DY1363" s="767"/>
      <c r="DZ1363" s="767"/>
      <c r="EA1363" s="767"/>
      <c r="EB1363" s="767"/>
      <c r="EC1363" s="767"/>
      <c r="ED1363" s="767"/>
      <c r="EE1363" s="767"/>
      <c r="EF1363" s="767"/>
      <c r="EG1363" s="767"/>
      <c r="EH1363" s="767"/>
      <c r="EI1363" s="767"/>
      <c r="EJ1363" s="767"/>
      <c r="EK1363" s="767"/>
      <c r="EL1363" s="767"/>
      <c r="EM1363" s="767"/>
      <c r="EN1363" s="767"/>
      <c r="EO1363" s="767"/>
      <c r="EP1363" s="767"/>
      <c r="EQ1363" s="767"/>
      <c r="ER1363" s="767"/>
      <c r="ES1363" s="767"/>
      <c r="ET1363" s="767"/>
      <c r="EU1363" s="767"/>
      <c r="EV1363" s="767"/>
      <c r="EW1363" s="767"/>
      <c r="EX1363" s="767"/>
      <c r="EY1363" s="767"/>
      <c r="EZ1363" s="767"/>
      <c r="FA1363" s="767"/>
      <c r="FB1363" s="767"/>
      <c r="FC1363" s="767"/>
      <c r="FD1363" s="767"/>
      <c r="FE1363" s="767"/>
      <c r="FF1363" s="767"/>
      <c r="FG1363" s="767"/>
      <c r="FH1363" s="767"/>
      <c r="FI1363" s="767"/>
      <c r="FJ1363" s="767"/>
      <c r="FK1363" s="767"/>
      <c r="FL1363" s="767"/>
      <c r="FM1363" s="767"/>
      <c r="FN1363" s="767"/>
      <c r="FO1363" s="767"/>
      <c r="FP1363" s="767"/>
      <c r="FQ1363" s="767"/>
      <c r="FR1363" s="767"/>
      <c r="FS1363" s="767"/>
      <c r="FT1363" s="767"/>
      <c r="FU1363" s="767"/>
      <c r="FV1363" s="767"/>
      <c r="FW1363" s="767"/>
      <c r="FX1363" s="767"/>
      <c r="FY1363" s="767"/>
      <c r="FZ1363" s="767"/>
      <c r="GA1363" s="767"/>
      <c r="GB1363" s="767"/>
      <c r="GC1363" s="767"/>
      <c r="GD1363" s="767"/>
      <c r="GE1363" s="767"/>
      <c r="GF1363" s="767"/>
      <c r="GG1363" s="767"/>
      <c r="GH1363" s="767"/>
      <c r="GI1363" s="767"/>
      <c r="GJ1363" s="767"/>
      <c r="GK1363" s="767"/>
      <c r="GL1363" s="767"/>
      <c r="GM1363" s="767"/>
      <c r="GN1363" s="767"/>
      <c r="GO1363" s="767"/>
      <c r="GP1363" s="767"/>
      <c r="GQ1363" s="767"/>
      <c r="GR1363" s="767"/>
      <c r="GS1363" s="767"/>
      <c r="GT1363" s="767"/>
      <c r="GU1363" s="767"/>
      <c r="GV1363" s="767"/>
      <c r="GW1363" s="767"/>
      <c r="GX1363" s="767"/>
      <c r="GY1363" s="767"/>
      <c r="GZ1363" s="767"/>
      <c r="HA1363" s="767"/>
      <c r="HB1363" s="767"/>
      <c r="HC1363" s="767"/>
    </row>
    <row r="1364" spans="1:211" s="864" customFormat="1" ht="13.9" hidden="1" customHeight="1">
      <c r="A1364" s="307"/>
      <c r="B1364" s="351"/>
      <c r="C1364" s="971" t="str">
        <f>IF('1C TSspéc24'!J$17&lt;&gt;0,'1C TSspéc24'!$B$12,"")</f>
        <v/>
      </c>
      <c r="D1364" s="972"/>
      <c r="E1364" s="973"/>
      <c r="F1364" s="93">
        <f>IF(AND($C1364='1C TSspéc24'!$B$12,'1C TSspéc24'!$B$16="spécifiques",'1C TSspéc24'!K$17&lt;&gt;""),'1C TSspéc24'!K$21,"")</f>
        <v>0</v>
      </c>
      <c r="G1364" s="863"/>
      <c r="H1364" s="745">
        <v>0.21</v>
      </c>
      <c r="I1364" s="747">
        <v>1</v>
      </c>
      <c r="J1364" s="312"/>
      <c r="K1364" s="680">
        <f t="shared" si="299"/>
        <v>0</v>
      </c>
      <c r="L1364" s="556">
        <f>IF(OR('1C TSspéc24'!$B$12="",'1C TSspéc24'!J$30=0),0,IF(AND('1C TSspéc24'!$B$12&lt;&gt;"",$K$2="Pôle",'1C TSspéc24'!$C$12="OUI"),(('1C TSspéc24'!J$22+'1C TSspéc24'!J$23+'1C TSspéc24'!J$24+'1C TSspéc24'!J$25+'1C TSspéc24'!J$29)/'1C TSspéc24'!J$17),IF(AND('1C TSspéc24'!$B$12&lt;&gt;"",$K$2="Pôle",'1C TSspéc24'!$C$12="NON"),(('1C TSspéc24'!J$22+'1C TSspéc24'!J$23+'1C TSspéc24'!J$24+'1C TSspéc24'!J$25+'1C TSspéc24'!J$29)/'1C TSspéc24'!J$30),IF(AND('1C TSspéc24'!$B$12&lt;&gt;"",$K$2&lt;&gt;"Pôle",'1C TSspéc24'!$C$12="OUI"),(('1C TSspéc24'!J$22+'1C TSspéc24'!J$23+'1C TSspéc24'!J$24+'1C TSspéc24'!J$25+'1C TSspéc24'!J$26+'1C TSspéc24'!J$27+'1C TSspéc24'!J$28+'1C TSspéc24'!J$29)/'1C TSspéc24'!J$17),IF(AND('1C TSspéc24'!$B$12&lt;&gt;"",$K$2&lt;&gt;"Pôle",'1C TSspéc24'!$C$12="NON"),(('1C TSspéc24'!J$22+'1C TSspéc24'!J$23+'1C TSspéc24'!J$24+'1C TSspéc24'!J$25+'1C TSspéc24'!J$26+'1C TSspéc24'!J$27+'1C TSspéc24'!J$28+'1C TSspéc24'!J$29)/'1C TSspéc24'!J$30))))))</f>
        <v>0</v>
      </c>
      <c r="M1364" s="556">
        <f>IF(OR('1C TSspéc24'!$B$12="",'1C TSspéc24'!J$30=0),0,IF(AND('1C TSspéc24'!$B$12&lt;&gt;"",$K$2="Pôle",'1C TSspéc24'!$C$12="OUI"),(('1C TSspéc24'!J$26+'1C TSspéc24'!J$27+'1C TSspéc24'!J$28)/'1C TSspéc24'!J$17),IF(AND('1C TSspéc24'!$B$12&lt;&gt;"",$K$2="Pôle",'1C TSspéc24'!$C$12="NON"),(('1C TSspéc24'!J$26+'1C TSspéc24'!J$27+'1C TSspéc24'!J$28)/'1C TSspéc24'!J$30),IF(AND('1C TSspéc24'!$B$12&lt;&gt;"",$K$2&lt;&gt;"Pôle"),0))))</f>
        <v>0</v>
      </c>
      <c r="N1364" s="557">
        <f>IF(AND('1C TSspéc24'!$B$12&lt;&gt;0,'1C TSspéc24'!$J$30&lt;&gt;0),L1364+M1364,0)</f>
        <v>0</v>
      </c>
      <c r="O1364" s="542" t="str">
        <f>IF(AND('1C TSspéc24'!$J$17&lt;&gt;0,'1C TSspéc24'!$C$12="OUI"),'1C TSspéc24'!$J$35/'1C TSspéc24'!$J$17,"")</f>
        <v/>
      </c>
      <c r="P1364" s="543" t="str">
        <f>IF(AND('1C TSspéc24'!$J$17&lt;&gt;0,'1C TSspéc24'!$C$12="OUI"),'1C TSspéc24'!$J$36/'1C TSspéc24'!$J$17,"")</f>
        <v/>
      </c>
      <c r="Q1364" s="543" t="str">
        <f>IF(AND('1C TSspéc24'!$J$17&lt;&gt;0,'1C TSspéc24'!$C$12="OUI"),'1C TSspéc24'!$J$37/'1C TSspéc24'!$J$17,"")</f>
        <v/>
      </c>
      <c r="R1364" s="543" t="str">
        <f>IF(AND('1C TSspéc24'!$J$17&lt;&gt;0,'1C TSspéc24'!$C$12="OUI"),'1C TSspéc24'!$J$38/'1C TSspéc24'!$J$17,"")</f>
        <v/>
      </c>
      <c r="S1364" s="543" t="str">
        <f>IF(AND('1C TSspéc24'!$J$17&lt;&gt;0,'1C TSspéc24'!$C$12="OUI"),'1C TSspéc24'!$J$39/'1C TSspéc24'!$J$17,"")</f>
        <v/>
      </c>
      <c r="T1364" s="543" t="str">
        <f>IF(AND('1C TSspéc24'!$J$17&lt;&gt;0,'1C TSspéc24'!$C$12="OUI"),'1C TSspéc24'!$J$40/'1C TSspéc24'!$J$17,"")</f>
        <v/>
      </c>
      <c r="U1364" s="543" t="str">
        <f>IF(AND('1C TSspéc24'!$J$17&lt;&gt;0,'1C TSspéc24'!$C$12="OUI"),'1C TSspéc24'!$J$41/'1C TSspéc24'!$J$17,"")</f>
        <v/>
      </c>
      <c r="V1364" s="543" t="str">
        <f>IF(AND('1C TSspéc24'!$J$17&lt;&gt;0,'1C TSspéc24'!$C$12="OUI"),'1C TSspéc24'!$J$42/'1C TSspéc24'!$J$17,"")</f>
        <v/>
      </c>
      <c r="W1364" s="543" t="str">
        <f>IF(AND('1C TSspéc24'!$J$17&lt;&gt;0,'1C TSspéc24'!$C$12="OUI"),'1C TSspéc24'!$J$43/'1C TSspéc24'!$J$17,"")</f>
        <v/>
      </c>
      <c r="X1364" s="543" t="str">
        <f>IF(AND('1C TSspéc24'!$J$17&lt;&gt;0,'1C TSspéc24'!$C$12="OUI"),'1C TSspéc24'!$J$44/'1C TSspéc24'!$J$17,"")</f>
        <v/>
      </c>
      <c r="Y1364" s="543" t="str">
        <f>IF(AND('1C TSspéc24'!$J$17&lt;&gt;0,'1C TSspéc24'!$C$12="OUI"),'1C TSspéc24'!$J$45/'1C TSspéc24'!$J$17,"")</f>
        <v/>
      </c>
      <c r="Z1364" s="543" t="str">
        <f>IF(AND('1C TSspéc24'!$J$17&lt;&gt;0,'1C TSspéc24'!$C$12="OUI"),'1C TSspéc24'!$J$46/'1C TSspéc24'!$J$17,"")</f>
        <v/>
      </c>
      <c r="AA1364" s="543" t="str">
        <f>IF(AND('1C TSspéc24'!$J$17&lt;&gt;0,'1C TSspéc24'!$C$12="OUI"),'1C TSspéc24'!$J$47/'1C TSspéc24'!$J$17,"")</f>
        <v/>
      </c>
      <c r="AB1364" s="543" t="str">
        <f>IF(AND('1C TSspéc24'!$J$17&lt;&gt;0,'1C TSspéc24'!$C$12="OUI"),'1C TSspéc24'!$J$48/'1C TSspéc24'!$J$17,"")</f>
        <v/>
      </c>
      <c r="AC1364" s="543" t="str">
        <f>IF(AND('1C TSspéc24'!$J$17&lt;&gt;0,'1C TSspéc24'!$C$12="OUI"),'1C TSspéc24'!$J$49/'1C TSspéc24'!$J$17,"")</f>
        <v/>
      </c>
      <c r="AD1364" s="543" t="str">
        <f>IF(AND('1C TSspéc24'!$J$17&lt;&gt;0,'1C TSspéc24'!$C$12="OUI"),'1C TSspéc24'!$J$50/'1C TSspéc24'!$J$17,"")</f>
        <v/>
      </c>
      <c r="AE1364" s="543" t="str">
        <f>IF(AND('1C TSspéc24'!$J$17&lt;&gt;0,'1C TSspéc24'!$C$12="OUI"),'1C TSspéc24'!$J$51/'1C TSspéc24'!$J$17,"")</f>
        <v/>
      </c>
      <c r="AF1364" s="543" t="str">
        <f>IF(AND('1C TSspéc24'!$J$17&lt;&gt;0,'1C TSspéc24'!$C$12="OUI"),'1C TSspéc24'!$J$52/'1C TSspéc24'!$J$17,"")</f>
        <v/>
      </c>
      <c r="AG1364" s="543" t="str">
        <f>IF(AND('1C TSspéc24'!$J$17&lt;&gt;0,'1C TSspéc24'!$C$12="OUI"),'1C TSspéc24'!$J$53/'1C TSspéc24'!$J$17,"")</f>
        <v/>
      </c>
      <c r="AH1364" s="543" t="str">
        <f>IF(AND('1C TSspéc24'!$J$17&lt;&gt;0,'1C TSspéc24'!$C$12="OUI"),'1C TSspéc24'!$J$54/'1C TSspéc24'!$J$17,"")</f>
        <v/>
      </c>
      <c r="AI1364" s="543" t="str">
        <f>IF(AND('1C TSspéc24'!$J$17&lt;&gt;0,'1C TSspéc24'!$C$12="OUI"),'1C TSspéc24'!$J$55/'1C TSspéc24'!$J$17,"")</f>
        <v/>
      </c>
      <c r="AJ1364" s="543" t="str">
        <f>IF(AND('1C TSspéc24'!$J$17&lt;&gt;0,'1C TSspéc24'!$C$12="OUI"),'1C TSspéc24'!$J$56/'1C TSspéc24'!$J$17,"")</f>
        <v/>
      </c>
      <c r="AK1364" s="543" t="str">
        <f>IF(AND('1C TSspéc24'!$J$17&lt;&gt;0,'1C TSspéc24'!$C$12="OUI"),'1C TSspéc24'!$J$57/'1C TSspéc24'!$J$17,"")</f>
        <v/>
      </c>
      <c r="AL1364" s="72">
        <f>IF(AND('1C TSspéc24'!$J$17&lt;&gt;0,'1C TSspéc24'!$C$12="OUI"),N1364+AK1364,N1364)</f>
        <v>0</v>
      </c>
      <c r="AM1364" s="417">
        <f t="shared" si="346"/>
        <v>0</v>
      </c>
      <c r="AN1364" s="417">
        <f t="shared" si="347"/>
        <v>0</v>
      </c>
      <c r="AO1364" s="418" t="str">
        <f>IF(AND('1C TSspéc24'!$J$17&lt;&gt;0,'1C TSspéc24'!$J$30&lt;&gt;0),AM1364+AN1364,"")</f>
        <v/>
      </c>
      <c r="AP1364" s="573" t="str">
        <f>IF(AND('1C TSspéc24'!$J$17&lt;&gt;0,'1C TSspéc24'!$J$30&lt;&gt;0),AM1364-AR1364,"")</f>
        <v/>
      </c>
      <c r="AQ1364" s="583">
        <f t="shared" si="348"/>
        <v>0</v>
      </c>
      <c r="AR1364" s="596"/>
      <c r="AS1364" s="102"/>
      <c r="AT1364" s="27" t="str">
        <f>IF(('1C TSspéc24'!J$17*FICHE!$C$14&lt;J1364),"Forfait limité à "&amp;FICHE!$C$14&amp;"€/jour","")</f>
        <v/>
      </c>
      <c r="AU1364" s="592"/>
      <c r="AV1364" s="824"/>
      <c r="AW1364" s="824"/>
      <c r="AX1364" s="824"/>
      <c r="AY1364" s="824"/>
      <c r="AZ1364" s="824"/>
      <c r="BA1364" s="767"/>
      <c r="BB1364" s="767"/>
      <c r="BC1364" s="767"/>
      <c r="BD1364" s="767"/>
      <c r="BE1364" s="767"/>
      <c r="BF1364" s="767"/>
      <c r="BG1364" s="767"/>
      <c r="BH1364" s="767"/>
      <c r="BI1364" s="767"/>
      <c r="BJ1364" s="767"/>
      <c r="BK1364" s="767"/>
      <c r="BL1364" s="767"/>
      <c r="BM1364" s="767"/>
      <c r="BN1364" s="767"/>
      <c r="BO1364" s="767"/>
      <c r="BP1364" s="767"/>
      <c r="BQ1364" s="767"/>
      <c r="BR1364" s="767"/>
      <c r="BS1364" s="767"/>
      <c r="BT1364" s="767"/>
      <c r="BU1364" s="767"/>
      <c r="BV1364" s="767"/>
      <c r="BW1364" s="767"/>
      <c r="BX1364" s="767"/>
      <c r="BY1364" s="767"/>
      <c r="BZ1364" s="767"/>
      <c r="CA1364" s="767"/>
      <c r="CB1364" s="767"/>
      <c r="CC1364" s="767"/>
      <c r="CD1364" s="767"/>
      <c r="CE1364" s="767"/>
      <c r="CF1364" s="767"/>
      <c r="CG1364" s="767"/>
      <c r="CH1364" s="767"/>
      <c r="CI1364" s="767"/>
      <c r="CJ1364" s="767"/>
      <c r="CK1364" s="767"/>
      <c r="CL1364" s="767"/>
      <c r="CM1364" s="767"/>
      <c r="CN1364" s="767"/>
      <c r="CO1364" s="767"/>
      <c r="CP1364" s="767"/>
      <c r="CQ1364" s="767"/>
      <c r="CR1364" s="767"/>
      <c r="CS1364" s="767"/>
      <c r="CT1364" s="767"/>
      <c r="CU1364" s="767"/>
      <c r="CV1364" s="767"/>
      <c r="CW1364" s="767"/>
      <c r="CX1364" s="767"/>
      <c r="CY1364" s="767"/>
      <c r="CZ1364" s="767"/>
      <c r="DA1364" s="767"/>
      <c r="DB1364" s="767"/>
      <c r="DC1364" s="767"/>
      <c r="DD1364" s="767"/>
      <c r="DE1364" s="767"/>
      <c r="DF1364" s="767"/>
      <c r="DG1364" s="767"/>
      <c r="DH1364" s="767"/>
      <c r="DI1364" s="767"/>
      <c r="DJ1364" s="767"/>
      <c r="DK1364" s="767"/>
      <c r="DL1364" s="767"/>
      <c r="DM1364" s="767"/>
      <c r="DN1364" s="767"/>
      <c r="DO1364" s="767"/>
      <c r="DP1364" s="767"/>
      <c r="DQ1364" s="767"/>
      <c r="DR1364" s="767"/>
      <c r="DS1364" s="767"/>
      <c r="DT1364" s="767"/>
      <c r="DU1364" s="767"/>
      <c r="DV1364" s="767"/>
      <c r="DW1364" s="767"/>
      <c r="DX1364" s="767"/>
      <c r="DY1364" s="767"/>
      <c r="DZ1364" s="767"/>
      <c r="EA1364" s="767"/>
      <c r="EB1364" s="767"/>
      <c r="EC1364" s="767"/>
      <c r="ED1364" s="767"/>
      <c r="EE1364" s="767"/>
      <c r="EF1364" s="767"/>
      <c r="EG1364" s="767"/>
      <c r="EH1364" s="767"/>
      <c r="EI1364" s="767"/>
      <c r="EJ1364" s="767"/>
      <c r="EK1364" s="767"/>
      <c r="EL1364" s="767"/>
      <c r="EM1364" s="767"/>
      <c r="EN1364" s="767"/>
      <c r="EO1364" s="767"/>
      <c r="EP1364" s="767"/>
      <c r="EQ1364" s="767"/>
      <c r="ER1364" s="767"/>
      <c r="ES1364" s="767"/>
      <c r="ET1364" s="767"/>
      <c r="EU1364" s="767"/>
      <c r="EV1364" s="767"/>
      <c r="EW1364" s="767"/>
      <c r="EX1364" s="767"/>
      <c r="EY1364" s="767"/>
      <c r="EZ1364" s="767"/>
      <c r="FA1364" s="767"/>
      <c r="FB1364" s="767"/>
      <c r="FC1364" s="767"/>
      <c r="FD1364" s="767"/>
      <c r="FE1364" s="767"/>
      <c r="FF1364" s="767"/>
      <c r="FG1364" s="767"/>
      <c r="FH1364" s="767"/>
      <c r="FI1364" s="767"/>
      <c r="FJ1364" s="767"/>
      <c r="FK1364" s="767"/>
      <c r="FL1364" s="767"/>
      <c r="FM1364" s="767"/>
      <c r="FN1364" s="767"/>
      <c r="FO1364" s="767"/>
      <c r="FP1364" s="767"/>
      <c r="FQ1364" s="767"/>
      <c r="FR1364" s="767"/>
      <c r="FS1364" s="767"/>
      <c r="FT1364" s="767"/>
      <c r="FU1364" s="767"/>
      <c r="FV1364" s="767"/>
      <c r="FW1364" s="767"/>
      <c r="FX1364" s="767"/>
      <c r="FY1364" s="767"/>
      <c r="FZ1364" s="767"/>
      <c r="GA1364" s="767"/>
      <c r="GB1364" s="767"/>
      <c r="GC1364" s="767"/>
      <c r="GD1364" s="767"/>
      <c r="GE1364" s="767"/>
      <c r="GF1364" s="767"/>
      <c r="GG1364" s="767"/>
      <c r="GH1364" s="767"/>
      <c r="GI1364" s="767"/>
      <c r="GJ1364" s="767"/>
      <c r="GK1364" s="767"/>
      <c r="GL1364" s="767"/>
      <c r="GM1364" s="767"/>
      <c r="GN1364" s="767"/>
      <c r="GO1364" s="767"/>
      <c r="GP1364" s="767"/>
      <c r="GQ1364" s="767"/>
      <c r="GR1364" s="767"/>
      <c r="GS1364" s="767"/>
      <c r="GT1364" s="767"/>
      <c r="GU1364" s="767"/>
      <c r="GV1364" s="767"/>
      <c r="GW1364" s="767"/>
      <c r="GX1364" s="767"/>
      <c r="GY1364" s="767"/>
      <c r="GZ1364" s="767"/>
      <c r="HA1364" s="767"/>
      <c r="HB1364" s="767"/>
      <c r="HC1364" s="767"/>
    </row>
    <row r="1365" spans="1:211" s="864" customFormat="1" ht="13.9" hidden="1" customHeight="1">
      <c r="A1365" s="307"/>
      <c r="B1365" s="351"/>
      <c r="C1365" s="971" t="str">
        <f>IF('1C TSspéc24'!K$17&lt;&gt;0,'1C TSspéc24'!$B$12,"")</f>
        <v/>
      </c>
      <c r="D1365" s="972"/>
      <c r="E1365" s="973"/>
      <c r="F1365" s="93">
        <f>IF(AND($C1365='1C TSspéc24'!$B$12,'1C TSspéc24'!$B$16="spécifiques",'1C TSspéc24'!$K$17&lt;&gt;""),'1C TSspéc24'!$K$21,"")</f>
        <v>0</v>
      </c>
      <c r="G1365" s="863"/>
      <c r="H1365" s="745">
        <v>0.21</v>
      </c>
      <c r="I1365" s="747">
        <v>1</v>
      </c>
      <c r="J1365" s="312"/>
      <c r="K1365" s="680">
        <f t="shared" si="299"/>
        <v>0</v>
      </c>
      <c r="L1365" s="556">
        <f>IF(OR('1C TSspéc24'!$B$12="",'1C TSspéc24'!K$30=0),0,IF(AND('1C TSspéc24'!$B$12&lt;&gt;"",$K$2="Pôle",'1C TSspéc24'!$C$12="OUI"),(('1C TSspéc24'!K$22+'1C TSspéc24'!K$23+'1C TSspéc24'!K$24+'1C TSspéc24'!K$25+'1C TSspéc24'!K$29)/'1C TSspéc24'!K$17),IF(AND('1C TSspéc24'!$B$12&lt;&gt;"",$K$2="Pôle",'1C TSspéc24'!$C$12="NON"),(('1C TSspéc24'!K$22+'1C TSspéc24'!K$23+'1C TSspéc24'!K$24+'1C TSspéc24'!K$25+'1C TSspéc24'!K$29)/'1C TSspéc24'!K$30),IF(AND('1C TSspéc24'!$B$12&lt;&gt;"",$K$2&lt;&gt;"Pôle",'1C TSspéc24'!$C$12="OUI"),(('1C TSspéc24'!K$22+'1C TSspéc24'!K$23+'1C TSspéc24'!K$24+'1C TSspéc24'!K$25+'1C TSspéc24'!K$26+'1C TSspéc24'!K$27+'1C TSspéc24'!K$28+'1C TSspéc24'!K$29)/'1C TSspéc24'!K$17),IF(AND('1C TSspéc24'!$B$12&lt;&gt;"",$K$2&lt;&gt;"Pôle",'1C TSspéc24'!$C$12="NON"),(('1C TSspéc24'!K$22+'1C TSspéc24'!K$23+'1C TSspéc24'!K$24+'1C TSspéc24'!K$25+'1C TSspéc24'!K$26+'1C TSspéc24'!K$27+'1C TSspéc24'!K$28+'1C TSspéc24'!K$29)/'1C TSspéc24'!K$30))))))</f>
        <v>0</v>
      </c>
      <c r="M1365" s="556">
        <f>IF(OR('1C TSspéc24'!$B$12="",'1C TSspéc24'!K$30=0),0,IF(AND('1C TSspéc24'!$B$12&lt;&gt;"",$K$2="Pôle",'1C TSspéc24'!$C$12="OUI"),(('1C TSspéc24'!K$26+'1C TSspéc24'!K$27+'1C TSspéc24'!K$28)/'1C TSspéc24'!K$17),IF(AND('1C TSspéc24'!$B$12&lt;&gt;"",$K$2="Pôle",'1C TSspéc24'!$C$12="NON"),(('1C TSspéc24'!K$26+'1C TSspéc24'!K$27+'1C TSspéc24'!K$28)/'1C TSspéc24'!K$30),IF(AND('1C TSspéc24'!$B$12&lt;&gt;"",$K$2&lt;&gt;"Pôle"),0))))</f>
        <v>0</v>
      </c>
      <c r="N1365" s="557">
        <f>IF(AND('1C TSspéc24'!$B$12&lt;&gt;0,'1C TSspéc24'!$K$30&lt;&gt;0),L1365+M1365,0)</f>
        <v>0</v>
      </c>
      <c r="O1365" s="542" t="str">
        <f>IF(AND('1C TSspéc24'!$K$17&lt;&gt;0,'1C TSspéc24'!$C$12="OUI"),'1C TSspéc24'!$K$35/'1C TSspéc24'!$K$17,"")</f>
        <v/>
      </c>
      <c r="P1365" s="543" t="str">
        <f>IF(AND('1C TSspéc24'!$K$17&lt;&gt;0,'1C TSspéc24'!$C$12="OUI"),'1C TSspéc24'!$K$36/'1C TSspéc24'!$K$17,"")</f>
        <v/>
      </c>
      <c r="Q1365" s="543" t="str">
        <f>IF(AND('1C TSspéc24'!$K$17&lt;&gt;0,'1C TSspéc24'!$C$12="OUI"),'1C TSspéc24'!$K$37/'1C TSspéc24'!$K$17,"")</f>
        <v/>
      </c>
      <c r="R1365" s="543" t="str">
        <f>IF(AND('1C TSspéc24'!$K$17&lt;&gt;0,'1C TSspéc24'!$C$12="OUI"),'1C TSspéc24'!$K$38/'1C TSspéc24'!$K$17,"")</f>
        <v/>
      </c>
      <c r="S1365" s="543" t="str">
        <f>IF(AND('1C TSspéc24'!$K$17&lt;&gt;0,'1C TSspéc24'!$C$12="OUI"),'1C TSspéc24'!$K$39/'1C TSspéc24'!$K$17,"")</f>
        <v/>
      </c>
      <c r="T1365" s="543" t="str">
        <f>IF(AND('1C TSspéc24'!$K$17&lt;&gt;0,'1C TSspéc24'!$C$12="OUI"),'1C TSspéc24'!$K$40/'1C TSspéc24'!$K$17,"")</f>
        <v/>
      </c>
      <c r="U1365" s="543" t="str">
        <f>IF(AND('1C TSspéc24'!$K$17&lt;&gt;0,'1C TSspéc24'!$C$12="OUI"),'1C TSspéc24'!$K$41/'1C TSspéc24'!$K$17,"")</f>
        <v/>
      </c>
      <c r="V1365" s="543" t="str">
        <f>IF(AND('1C TSspéc24'!$K$17&lt;&gt;0,'1C TSspéc24'!$C$12="OUI"),'1C TSspéc24'!$K$42/'1C TSspéc24'!$K$17,"")</f>
        <v/>
      </c>
      <c r="W1365" s="543" t="str">
        <f>IF(AND('1C TSspéc24'!$K$17&lt;&gt;0,'1C TSspéc24'!$C$12="OUI"),'1C TSspéc24'!$K$43/'1C TSspéc24'!$K$17,"")</f>
        <v/>
      </c>
      <c r="X1365" s="543" t="str">
        <f>IF(AND('1C TSspéc24'!$K$17&lt;&gt;0,'1C TSspéc24'!$C$12="OUI"),'1C TSspéc24'!$K$44/'1C TSspéc24'!$K$17,"")</f>
        <v/>
      </c>
      <c r="Y1365" s="543" t="str">
        <f>IF(AND('1C TSspéc24'!$K$17&lt;&gt;0,'1C TSspéc24'!$C$12="OUI"),'1C TSspéc24'!$K$45/'1C TSspéc24'!$K$17,"")</f>
        <v/>
      </c>
      <c r="Z1365" s="543" t="str">
        <f>IF(AND('1C TSspéc24'!$K$17&lt;&gt;0,'1C TSspéc24'!$C$12="OUI"),'1C TSspéc24'!$K$46/'1C TSspéc24'!$K$17,"")</f>
        <v/>
      </c>
      <c r="AA1365" s="543" t="str">
        <f>IF(AND('1C TSspéc24'!$K$17&lt;&gt;0,'1C TSspéc24'!$C$12="OUI"),'1C TSspéc24'!$K$47/'1C TSspéc24'!$K$17,"")</f>
        <v/>
      </c>
      <c r="AB1365" s="543" t="str">
        <f>IF(AND('1C TSspéc24'!$K$17&lt;&gt;0,'1C TSspéc24'!$C$12="OUI"),'1C TSspéc24'!$K$48/'1C TSspéc24'!$K$17,"")</f>
        <v/>
      </c>
      <c r="AC1365" s="543" t="str">
        <f>IF(AND('1C TSspéc24'!$K$17&lt;&gt;0,'1C TSspéc24'!$C$12="OUI"),'1C TSspéc24'!$K$49/'1C TSspéc24'!$K$17,"")</f>
        <v/>
      </c>
      <c r="AD1365" s="543" t="str">
        <f>IF(AND('1C TSspéc24'!$K$17&lt;&gt;0,'1C TSspéc24'!$C$12="OUI"),'1C TSspéc24'!$K$50/'1C TSspéc24'!$K$17,"")</f>
        <v/>
      </c>
      <c r="AE1365" s="543" t="str">
        <f>IF(AND('1C TSspéc24'!$K$17&lt;&gt;0,'1C TSspéc24'!$C$12="OUI"),'1C TSspéc24'!$K$51/'1C TSspéc24'!$K$17,"")</f>
        <v/>
      </c>
      <c r="AF1365" s="543" t="str">
        <f>IF(AND('1C TSspéc24'!$K$17&lt;&gt;0,'1C TSspéc24'!$C$12="OUI"),'1C TSspéc24'!$K$52/'1C TSspéc24'!$K$17,"")</f>
        <v/>
      </c>
      <c r="AG1365" s="543" t="str">
        <f>IF(AND('1C TSspéc24'!$K$17&lt;&gt;0,'1C TSspéc24'!$C$12="OUI"),'1C TSspéc24'!$K$53/'1C TSspéc24'!$K$17,"")</f>
        <v/>
      </c>
      <c r="AH1365" s="543" t="str">
        <f>IF(AND('1C TSspéc24'!$K$17&lt;&gt;0,'1C TSspéc24'!$C$12="OUI"),'1C TSspéc24'!$K$54/'1C TSspéc24'!$K$17,"")</f>
        <v/>
      </c>
      <c r="AI1365" s="543" t="str">
        <f>IF(AND('1C TSspéc24'!$K$17&lt;&gt;0,'1C TSspéc24'!$C$12="OUI"),'1C TSspéc24'!$K$55/'1C TSspéc24'!$K$17,"")</f>
        <v/>
      </c>
      <c r="AJ1365" s="543" t="str">
        <f>IF(AND('1C TSspéc24'!$K$17&lt;&gt;0,'1C TSspéc24'!$C$12="OUI"),'1C TSspéc24'!$K$56/'1C TSspéc24'!$K$17,"")</f>
        <v/>
      </c>
      <c r="AK1365" s="543" t="str">
        <f>IF(AND('1C TSspéc24'!$K$17&lt;&gt;0,'1C TSspéc24'!$C$12="OUI"),'1C TSspéc24'!$K$57/'1C TSspéc24'!$K$17,"")</f>
        <v/>
      </c>
      <c r="AL1365" s="72">
        <f>IF(AND('1C TSspéc24'!$K$17&lt;&gt;0,'1C TSspéc24'!$C$12="OUI"),N1365+AK1365,N1365)</f>
        <v>0</v>
      </c>
      <c r="AM1365" s="417">
        <f t="shared" si="346"/>
        <v>0</v>
      </c>
      <c r="AN1365" s="417">
        <f t="shared" si="347"/>
        <v>0</v>
      </c>
      <c r="AO1365" s="418" t="str">
        <f>IF(AND('1C TSspéc24'!$K$17&lt;&gt;0,'1C TSspéc24'!$K$30&lt;&gt;0),AM1365+AN1365,"")</f>
        <v/>
      </c>
      <c r="AP1365" s="573" t="str">
        <f>IF(AND('1C TSspéc24'!$K$17&lt;&gt;0,'1C TSspéc24'!$K$30&lt;&gt;0),AM1365-AR1365,"")</f>
        <v/>
      </c>
      <c r="AQ1365" s="583">
        <f t="shared" si="348"/>
        <v>0</v>
      </c>
      <c r="AR1365" s="596"/>
      <c r="AS1365" s="102"/>
      <c r="AT1365" s="27" t="str">
        <f>IF(('1C TSspéc24'!K$17*FICHE!$C$14&lt;J1365),"Forfait limité à "&amp;FICHE!$C$14&amp;"€/jour","")</f>
        <v/>
      </c>
      <c r="AU1365" s="592"/>
      <c r="AV1365" s="824"/>
      <c r="AW1365" s="824"/>
      <c r="AX1365" s="824"/>
      <c r="AY1365" s="824"/>
      <c r="AZ1365" s="824"/>
      <c r="BA1365" s="767"/>
      <c r="BB1365" s="767"/>
      <c r="BC1365" s="767"/>
      <c r="BD1365" s="767"/>
      <c r="BE1365" s="767"/>
      <c r="BF1365" s="767"/>
      <c r="BG1365" s="767"/>
      <c r="BH1365" s="767"/>
      <c r="BI1365" s="767"/>
      <c r="BJ1365" s="767"/>
      <c r="BK1365" s="767"/>
      <c r="BL1365" s="767"/>
      <c r="BM1365" s="767"/>
      <c r="BN1365" s="767"/>
      <c r="BO1365" s="767"/>
      <c r="BP1365" s="767"/>
      <c r="BQ1365" s="767"/>
      <c r="BR1365" s="767"/>
      <c r="BS1365" s="767"/>
      <c r="BT1365" s="767"/>
      <c r="BU1365" s="767"/>
      <c r="BV1365" s="767"/>
      <c r="BW1365" s="767"/>
      <c r="BX1365" s="767"/>
      <c r="BY1365" s="767"/>
      <c r="BZ1365" s="767"/>
      <c r="CA1365" s="767"/>
      <c r="CB1365" s="767"/>
      <c r="CC1365" s="767"/>
      <c r="CD1365" s="767"/>
      <c r="CE1365" s="767"/>
      <c r="CF1365" s="767"/>
      <c r="CG1365" s="767"/>
      <c r="CH1365" s="767"/>
      <c r="CI1365" s="767"/>
      <c r="CJ1365" s="767"/>
      <c r="CK1365" s="767"/>
      <c r="CL1365" s="767"/>
      <c r="CM1365" s="767"/>
      <c r="CN1365" s="767"/>
      <c r="CO1365" s="767"/>
      <c r="CP1365" s="767"/>
      <c r="CQ1365" s="767"/>
      <c r="CR1365" s="767"/>
      <c r="CS1365" s="767"/>
      <c r="CT1365" s="767"/>
      <c r="CU1365" s="767"/>
      <c r="CV1365" s="767"/>
      <c r="CW1365" s="767"/>
      <c r="CX1365" s="767"/>
      <c r="CY1365" s="767"/>
      <c r="CZ1365" s="767"/>
      <c r="DA1365" s="767"/>
      <c r="DB1365" s="767"/>
      <c r="DC1365" s="767"/>
      <c r="DD1365" s="767"/>
      <c r="DE1365" s="767"/>
      <c r="DF1365" s="767"/>
      <c r="DG1365" s="767"/>
      <c r="DH1365" s="767"/>
      <c r="DI1365" s="767"/>
      <c r="DJ1365" s="767"/>
      <c r="DK1365" s="767"/>
      <c r="DL1365" s="767"/>
      <c r="DM1365" s="767"/>
      <c r="DN1365" s="767"/>
      <c r="DO1365" s="767"/>
      <c r="DP1365" s="767"/>
      <c r="DQ1365" s="767"/>
      <c r="DR1365" s="767"/>
      <c r="DS1365" s="767"/>
      <c r="DT1365" s="767"/>
      <c r="DU1365" s="767"/>
      <c r="DV1365" s="767"/>
      <c r="DW1365" s="767"/>
      <c r="DX1365" s="767"/>
      <c r="DY1365" s="767"/>
      <c r="DZ1365" s="767"/>
      <c r="EA1365" s="767"/>
      <c r="EB1365" s="767"/>
      <c r="EC1365" s="767"/>
      <c r="ED1365" s="767"/>
      <c r="EE1365" s="767"/>
      <c r="EF1365" s="767"/>
      <c r="EG1365" s="767"/>
      <c r="EH1365" s="767"/>
      <c r="EI1365" s="767"/>
      <c r="EJ1365" s="767"/>
      <c r="EK1365" s="767"/>
      <c r="EL1365" s="767"/>
      <c r="EM1365" s="767"/>
      <c r="EN1365" s="767"/>
      <c r="EO1365" s="767"/>
      <c r="EP1365" s="767"/>
      <c r="EQ1365" s="767"/>
      <c r="ER1365" s="767"/>
      <c r="ES1365" s="767"/>
      <c r="ET1365" s="767"/>
      <c r="EU1365" s="767"/>
      <c r="EV1365" s="767"/>
      <c r="EW1365" s="767"/>
      <c r="EX1365" s="767"/>
      <c r="EY1365" s="767"/>
      <c r="EZ1365" s="767"/>
      <c r="FA1365" s="767"/>
      <c r="FB1365" s="767"/>
      <c r="FC1365" s="767"/>
      <c r="FD1365" s="767"/>
      <c r="FE1365" s="767"/>
      <c r="FF1365" s="767"/>
      <c r="FG1365" s="767"/>
      <c r="FH1365" s="767"/>
      <c r="FI1365" s="767"/>
      <c r="FJ1365" s="767"/>
      <c r="FK1365" s="767"/>
      <c r="FL1365" s="767"/>
      <c r="FM1365" s="767"/>
      <c r="FN1365" s="767"/>
      <c r="FO1365" s="767"/>
      <c r="FP1365" s="767"/>
      <c r="FQ1365" s="767"/>
      <c r="FR1365" s="767"/>
      <c r="FS1365" s="767"/>
      <c r="FT1365" s="767"/>
      <c r="FU1365" s="767"/>
      <c r="FV1365" s="767"/>
      <c r="FW1365" s="767"/>
      <c r="FX1365" s="767"/>
      <c r="FY1365" s="767"/>
      <c r="FZ1365" s="767"/>
      <c r="GA1365" s="767"/>
      <c r="GB1365" s="767"/>
      <c r="GC1365" s="767"/>
      <c r="GD1365" s="767"/>
      <c r="GE1365" s="767"/>
      <c r="GF1365" s="767"/>
      <c r="GG1365" s="767"/>
      <c r="GH1365" s="767"/>
      <c r="GI1365" s="767"/>
      <c r="GJ1365" s="767"/>
      <c r="GK1365" s="767"/>
      <c r="GL1365" s="767"/>
      <c r="GM1365" s="767"/>
      <c r="GN1365" s="767"/>
      <c r="GO1365" s="767"/>
      <c r="GP1365" s="767"/>
      <c r="GQ1365" s="767"/>
      <c r="GR1365" s="767"/>
      <c r="GS1365" s="767"/>
      <c r="GT1365" s="767"/>
      <c r="GU1365" s="767"/>
      <c r="GV1365" s="767"/>
      <c r="GW1365" s="767"/>
      <c r="GX1365" s="767"/>
      <c r="GY1365" s="767"/>
      <c r="GZ1365" s="767"/>
      <c r="HA1365" s="767"/>
      <c r="HB1365" s="767"/>
      <c r="HC1365" s="767"/>
    </row>
    <row r="1366" spans="1:211" s="864" customFormat="1" ht="13.9" hidden="1" customHeight="1">
      <c r="A1366" s="307"/>
      <c r="B1366" s="351"/>
      <c r="C1366" s="971" t="str">
        <f>IF('1C TSspéc24'!L$17&lt;&gt;0,'1C TSspéc24'!$B$12,"")</f>
        <v/>
      </c>
      <c r="D1366" s="972"/>
      <c r="E1366" s="973"/>
      <c r="F1366" s="93">
        <f>IF(AND($C1366='1C TSspéc24'!$B$12,'1C TSspéc24'!$B$16="spécifiques",'1C TSspéc24'!$L$17&lt;&gt;""),'1C TSspéc24'!$L$21,"")</f>
        <v>0</v>
      </c>
      <c r="G1366" s="863"/>
      <c r="H1366" s="745">
        <v>0.21</v>
      </c>
      <c r="I1366" s="747">
        <v>1</v>
      </c>
      <c r="J1366" s="312"/>
      <c r="K1366" s="680">
        <f t="shared" si="299"/>
        <v>0</v>
      </c>
      <c r="L1366" s="556">
        <f>IF(OR('1C TSspéc24'!$B$12="",'1C TSspéc24'!L$30=0),0,IF(AND('1C TSspéc24'!$B$12&lt;&gt;"",$K$2="Pôle",'1C TSspéc24'!$C$12="OUI"),(('1C TSspéc24'!L$22+'1C TSspéc24'!L$23+'1C TSspéc24'!L$24+'1C TSspéc24'!L$25+'1C TSspéc24'!L$29)/'1C TSspéc24'!L$17),IF(AND('1C TSspéc24'!$B$12&lt;&gt;"",$K$2="Pôle",'1C TSspéc24'!$C$12="NON"),(('1C TSspéc24'!L$22+'1C TSspéc24'!L$23+'1C TSspéc24'!L$24+'1C TSspéc24'!L$25+'1C TSspéc24'!L$29)/'1C TSspéc24'!L$30),IF(AND('1C TSspéc24'!$B$12&lt;&gt;"",$K$2&lt;&gt;"Pôle",'1C TSspéc24'!$C$12="OUI"),(('1C TSspéc24'!L$22+'1C TSspéc24'!L$23+'1C TSspéc24'!L$24+'1C TSspéc24'!L$25+'1C TSspéc24'!L$26+'1C TSspéc24'!L$27+'1C TSspéc24'!L$28+'1C TSspéc24'!L$29)/'1C TSspéc24'!L$17),IF(AND('1C TSspéc24'!$B$12&lt;&gt;"",$K$2&lt;&gt;"Pôle",'1C TSspéc24'!$C$12="NON"),(('1C TSspéc24'!L$22+'1C TSspéc24'!L$23+'1C TSspéc24'!L$24+'1C TSspéc24'!L$25+'1C TSspéc24'!L$26+'1C TSspéc24'!L$27+'1C TSspéc24'!L$28+'1C TSspéc24'!L$29)/'1C TSspéc24'!L$30))))))</f>
        <v>0</v>
      </c>
      <c r="M1366" s="556">
        <f>IF(OR('1C TSspéc24'!$B$12="",'1C TSspéc24'!L$30=0),0,IF(AND('1C TSspéc24'!$B$12&lt;&gt;"",$K$2="Pôle",'1C TSspéc24'!$C$12="OUI"),(('1C TSspéc24'!L$26+'1C TSspéc24'!L$27+'1C TSspéc24'!L$28)/'1C TSspéc24'!L$17),IF(AND('1C TSspéc24'!$B$12&lt;&gt;"",$K$2="Pôle",'1C TSspéc24'!$C$12="NON"),(('1C TSspéc24'!L$26+'1C TSspéc24'!L$27+'1C TSspéc24'!L$28)/'1C TSspéc24'!L$30),IF(AND('1C TSspéc24'!$B$12&lt;&gt;"",$K$2&lt;&gt;"Pôle"),0))))</f>
        <v>0</v>
      </c>
      <c r="N1366" s="557">
        <f>IF(AND('1C TSspéc24'!$B$12&lt;&gt;0,'1C TSspéc24'!$L$30&lt;&gt;0),L1366+M1366,0)</f>
        <v>0</v>
      </c>
      <c r="O1366" s="542" t="str">
        <f>IF(AND('1C TSspéc24'!$L$17&lt;&gt;0,'1C TSspéc24'!$C$12="OUI"),'1C TSspéc24'!$L$35/'1C TSspéc24'!$L$17,"")</f>
        <v/>
      </c>
      <c r="P1366" s="543" t="str">
        <f>IF(AND('1C TSspéc24'!$L$17&lt;&gt;0,'1C TSspéc24'!$C$12="OUI"),'1C TSspéc24'!$L$36/'1C TSspéc24'!$L$17,"")</f>
        <v/>
      </c>
      <c r="Q1366" s="543" t="str">
        <f>IF(AND('1C TSspéc24'!$L$17&lt;&gt;0,'1C TSspéc24'!$C$12="OUI"),'1C TSspéc24'!$L$37/'1C TSspéc24'!$L$17,"")</f>
        <v/>
      </c>
      <c r="R1366" s="543" t="str">
        <f>IF(AND('1C TSspéc24'!$L$17&lt;&gt;0,'1C TSspéc24'!$C$12="OUI"),'1C TSspéc24'!$L$38/'1C TSspéc24'!$L$17,"")</f>
        <v/>
      </c>
      <c r="S1366" s="543" t="str">
        <f>IF(AND('1C TSspéc24'!$L$17&lt;&gt;0,'1C TSspéc24'!$C$12="OUI"),'1C TSspéc24'!$L$39/'1C TSspéc24'!$L$17,"")</f>
        <v/>
      </c>
      <c r="T1366" s="543" t="str">
        <f>IF(AND('1C TSspéc24'!$L$17&lt;&gt;0,'1C TSspéc24'!$C$12="OUI"),'1C TSspéc24'!$L$40/'1C TSspéc24'!$L$17,"")</f>
        <v/>
      </c>
      <c r="U1366" s="543" t="str">
        <f>IF(AND('1C TSspéc24'!$L$17&lt;&gt;0,'1C TSspéc24'!$C$12="OUI"),'1C TSspéc24'!$L$41/'1C TSspéc24'!$L$17,"")</f>
        <v/>
      </c>
      <c r="V1366" s="543" t="str">
        <f>IF(AND('1C TSspéc24'!$L$17&lt;&gt;0,'1C TSspéc24'!$C$12="OUI"),'1C TSspéc24'!$L$42/'1C TSspéc24'!$L$17,"")</f>
        <v/>
      </c>
      <c r="W1366" s="543" t="str">
        <f>IF(AND('1C TSspéc24'!$L$17&lt;&gt;0,'1C TSspéc24'!$C$12="OUI"),'1C TSspéc24'!$L$43/'1C TSspéc24'!$L$17,"")</f>
        <v/>
      </c>
      <c r="X1366" s="543" t="str">
        <f>IF(AND('1C TSspéc24'!$L$17&lt;&gt;0,'1C TSspéc24'!$C$12="OUI"),'1C TSspéc24'!$L$44/'1C TSspéc24'!$L$17,"")</f>
        <v/>
      </c>
      <c r="Y1366" s="543" t="str">
        <f>IF(AND('1C TSspéc24'!$L$17&lt;&gt;0,'1C TSspéc24'!$C$12="OUI"),'1C TSspéc24'!$L$45/'1C TSspéc24'!$L$17,"")</f>
        <v/>
      </c>
      <c r="Z1366" s="543" t="str">
        <f>IF(AND('1C TSspéc24'!$L$17&lt;&gt;0,'1C TSspéc24'!$C$12="OUI"),'1C TSspéc24'!$L$46/'1C TSspéc24'!$L$17,"")</f>
        <v/>
      </c>
      <c r="AA1366" s="543" t="str">
        <f>IF(AND('1C TSspéc24'!$L$17&lt;&gt;0,'1C TSspéc24'!$C$12="OUI"),'1C TSspéc24'!$L$47/'1C TSspéc24'!$L$17,"")</f>
        <v/>
      </c>
      <c r="AB1366" s="543" t="str">
        <f>IF(AND('1C TSspéc24'!$L$17&lt;&gt;0,'1C TSspéc24'!$C$12="OUI"),'1C TSspéc24'!$L$48/'1C TSspéc24'!$L$17,"")</f>
        <v/>
      </c>
      <c r="AC1366" s="543" t="str">
        <f>IF(AND('1C TSspéc24'!$L$17&lt;&gt;0,'1C TSspéc24'!$C$12="OUI"),'1C TSspéc24'!$L$49/'1C TSspéc24'!$L$17,"")</f>
        <v/>
      </c>
      <c r="AD1366" s="543" t="str">
        <f>IF(AND('1C TSspéc24'!$L$17&lt;&gt;0,'1C TSspéc24'!$C$12="OUI"),'1C TSspéc24'!$L$50/'1C TSspéc24'!$L$17,"")</f>
        <v/>
      </c>
      <c r="AE1366" s="543" t="str">
        <f>IF(AND('1C TSspéc24'!$L$17&lt;&gt;0,'1C TSspéc24'!$C$12="OUI"),'1C TSspéc24'!$L$51/'1C TSspéc24'!$L$17,"")</f>
        <v/>
      </c>
      <c r="AF1366" s="543" t="str">
        <f>IF(AND('1C TSspéc24'!$L$17&lt;&gt;0,'1C TSspéc24'!$C$12="OUI"),'1C TSspéc24'!$L$52/'1C TSspéc24'!$L$17,"")</f>
        <v/>
      </c>
      <c r="AG1366" s="543" t="str">
        <f>IF(AND('1C TSspéc24'!$L$17&lt;&gt;0,'1C TSspéc24'!$C$12="OUI"),'1C TSspéc24'!$L$53/'1C TSspéc24'!$L$17,"")</f>
        <v/>
      </c>
      <c r="AH1366" s="543" t="str">
        <f>IF(AND('1C TSspéc24'!$L$17&lt;&gt;0,'1C TSspéc24'!$C$12="OUI"),'1C TSspéc24'!$L$54/'1C TSspéc24'!$L$17,"")</f>
        <v/>
      </c>
      <c r="AI1366" s="543" t="str">
        <f>IF(AND('1C TSspéc24'!$L$17&lt;&gt;0,'1C TSspéc24'!$C$12="OUI"),'1C TSspéc24'!$L$55/'1C TSspéc24'!$L$17,"")</f>
        <v/>
      </c>
      <c r="AJ1366" s="543" t="str">
        <f>IF(AND('1C TSspéc24'!$L$17&lt;&gt;0,'1C TSspéc24'!$C$12="OUI"),'1C TSspéc24'!$L$56/'1C TSspéc24'!$L$17,"")</f>
        <v/>
      </c>
      <c r="AK1366" s="543" t="str">
        <f>IF(AND('1C TSspéc24'!$L$17&lt;&gt;0,'1C TSspéc24'!$C$12="OUI"),'1C TSspéc24'!$L$57/'1C TSspéc24'!$L$17,"")</f>
        <v/>
      </c>
      <c r="AL1366" s="72">
        <f>IF(AND('1C TSspéc24'!$L$17&lt;&gt;0,'1C TSspéc24'!$C$12="OUI"),N1366+AK1366,N1366)</f>
        <v>0</v>
      </c>
      <c r="AM1366" s="417">
        <f t="shared" si="346"/>
        <v>0</v>
      </c>
      <c r="AN1366" s="417">
        <f t="shared" si="347"/>
        <v>0</v>
      </c>
      <c r="AO1366" s="418" t="str">
        <f>IF(AND('1C TSspéc24'!$L$17&lt;&gt;0,'1C TSspéc24'!$L$30&lt;&gt;0),AM1366+AN1366,"")</f>
        <v/>
      </c>
      <c r="AP1366" s="573" t="str">
        <f>IF(AND('1C TSspéc24'!$L$17&lt;&gt;0,'1C TSspéc24'!$L$30&lt;&gt;0),AM1366-AR1366,"")</f>
        <v/>
      </c>
      <c r="AQ1366" s="583">
        <f t="shared" si="348"/>
        <v>0</v>
      </c>
      <c r="AR1366" s="596"/>
      <c r="AS1366" s="102"/>
      <c r="AT1366" s="27" t="str">
        <f>IF(('1C TSspéc24'!L$17*FICHE!$C$14&lt;J1366),"Forfait limité à "&amp;FICHE!$C$14&amp;"€/jour","")</f>
        <v/>
      </c>
      <c r="AU1366" s="592"/>
      <c r="AV1366" s="824"/>
      <c r="AW1366" s="824"/>
      <c r="AX1366" s="824"/>
      <c r="AY1366" s="824"/>
      <c r="AZ1366" s="824"/>
      <c r="BA1366" s="767"/>
      <c r="BB1366" s="767"/>
      <c r="BC1366" s="767"/>
      <c r="BD1366" s="767"/>
      <c r="BE1366" s="767"/>
      <c r="BF1366" s="767"/>
      <c r="BG1366" s="767"/>
      <c r="BH1366" s="767"/>
      <c r="BI1366" s="767"/>
      <c r="BJ1366" s="767"/>
      <c r="BK1366" s="767"/>
      <c r="BL1366" s="767"/>
      <c r="BM1366" s="767"/>
      <c r="BN1366" s="767"/>
      <c r="BO1366" s="767"/>
      <c r="BP1366" s="767"/>
      <c r="BQ1366" s="767"/>
      <c r="BR1366" s="767"/>
      <c r="BS1366" s="767"/>
      <c r="BT1366" s="767"/>
      <c r="BU1366" s="767"/>
      <c r="BV1366" s="767"/>
      <c r="BW1366" s="767"/>
      <c r="BX1366" s="767"/>
      <c r="BY1366" s="767"/>
      <c r="BZ1366" s="767"/>
      <c r="CA1366" s="767"/>
      <c r="CB1366" s="767"/>
      <c r="CC1366" s="767"/>
      <c r="CD1366" s="767"/>
      <c r="CE1366" s="767"/>
      <c r="CF1366" s="767"/>
      <c r="CG1366" s="767"/>
      <c r="CH1366" s="767"/>
      <c r="CI1366" s="767"/>
      <c r="CJ1366" s="767"/>
      <c r="CK1366" s="767"/>
      <c r="CL1366" s="767"/>
      <c r="CM1366" s="767"/>
      <c r="CN1366" s="767"/>
      <c r="CO1366" s="767"/>
      <c r="CP1366" s="767"/>
      <c r="CQ1366" s="767"/>
      <c r="CR1366" s="767"/>
      <c r="CS1366" s="767"/>
      <c r="CT1366" s="767"/>
      <c r="CU1366" s="767"/>
      <c r="CV1366" s="767"/>
      <c r="CW1366" s="767"/>
      <c r="CX1366" s="767"/>
      <c r="CY1366" s="767"/>
      <c r="CZ1366" s="767"/>
      <c r="DA1366" s="767"/>
      <c r="DB1366" s="767"/>
      <c r="DC1366" s="767"/>
      <c r="DD1366" s="767"/>
      <c r="DE1366" s="767"/>
      <c r="DF1366" s="767"/>
      <c r="DG1366" s="767"/>
      <c r="DH1366" s="767"/>
      <c r="DI1366" s="767"/>
      <c r="DJ1366" s="767"/>
      <c r="DK1366" s="767"/>
      <c r="DL1366" s="767"/>
      <c r="DM1366" s="767"/>
      <c r="DN1366" s="767"/>
      <c r="DO1366" s="767"/>
      <c r="DP1366" s="767"/>
      <c r="DQ1366" s="767"/>
      <c r="DR1366" s="767"/>
      <c r="DS1366" s="767"/>
      <c r="DT1366" s="767"/>
      <c r="DU1366" s="767"/>
      <c r="DV1366" s="767"/>
      <c r="DW1366" s="767"/>
      <c r="DX1366" s="767"/>
      <c r="DY1366" s="767"/>
      <c r="DZ1366" s="767"/>
      <c r="EA1366" s="767"/>
      <c r="EB1366" s="767"/>
      <c r="EC1366" s="767"/>
      <c r="ED1366" s="767"/>
      <c r="EE1366" s="767"/>
      <c r="EF1366" s="767"/>
      <c r="EG1366" s="767"/>
      <c r="EH1366" s="767"/>
      <c r="EI1366" s="767"/>
      <c r="EJ1366" s="767"/>
      <c r="EK1366" s="767"/>
      <c r="EL1366" s="767"/>
      <c r="EM1366" s="767"/>
      <c r="EN1366" s="767"/>
      <c r="EO1366" s="767"/>
      <c r="EP1366" s="767"/>
      <c r="EQ1366" s="767"/>
      <c r="ER1366" s="767"/>
      <c r="ES1366" s="767"/>
      <c r="ET1366" s="767"/>
      <c r="EU1366" s="767"/>
      <c r="EV1366" s="767"/>
      <c r="EW1366" s="767"/>
      <c r="EX1366" s="767"/>
      <c r="EY1366" s="767"/>
      <c r="EZ1366" s="767"/>
      <c r="FA1366" s="767"/>
      <c r="FB1366" s="767"/>
      <c r="FC1366" s="767"/>
      <c r="FD1366" s="767"/>
      <c r="FE1366" s="767"/>
      <c r="FF1366" s="767"/>
      <c r="FG1366" s="767"/>
      <c r="FH1366" s="767"/>
      <c r="FI1366" s="767"/>
      <c r="FJ1366" s="767"/>
      <c r="FK1366" s="767"/>
      <c r="FL1366" s="767"/>
      <c r="FM1366" s="767"/>
      <c r="FN1366" s="767"/>
      <c r="FO1366" s="767"/>
      <c r="FP1366" s="767"/>
      <c r="FQ1366" s="767"/>
      <c r="FR1366" s="767"/>
      <c r="FS1366" s="767"/>
      <c r="FT1366" s="767"/>
      <c r="FU1366" s="767"/>
      <c r="FV1366" s="767"/>
      <c r="FW1366" s="767"/>
      <c r="FX1366" s="767"/>
      <c r="FY1366" s="767"/>
      <c r="FZ1366" s="767"/>
      <c r="GA1366" s="767"/>
      <c r="GB1366" s="767"/>
      <c r="GC1366" s="767"/>
      <c r="GD1366" s="767"/>
      <c r="GE1366" s="767"/>
      <c r="GF1366" s="767"/>
      <c r="GG1366" s="767"/>
      <c r="GH1366" s="767"/>
      <c r="GI1366" s="767"/>
      <c r="GJ1366" s="767"/>
      <c r="GK1366" s="767"/>
      <c r="GL1366" s="767"/>
      <c r="GM1366" s="767"/>
      <c r="GN1366" s="767"/>
      <c r="GO1366" s="767"/>
      <c r="GP1366" s="767"/>
      <c r="GQ1366" s="767"/>
      <c r="GR1366" s="767"/>
      <c r="GS1366" s="767"/>
      <c r="GT1366" s="767"/>
      <c r="GU1366" s="767"/>
      <c r="GV1366" s="767"/>
      <c r="GW1366" s="767"/>
      <c r="GX1366" s="767"/>
      <c r="GY1366" s="767"/>
      <c r="GZ1366" s="767"/>
      <c r="HA1366" s="767"/>
      <c r="HB1366" s="767"/>
      <c r="HC1366" s="767"/>
    </row>
    <row r="1367" spans="1:211" s="864" customFormat="1" ht="13.9" hidden="1" customHeight="1">
      <c r="A1367" s="307"/>
      <c r="B1367" s="351"/>
      <c r="C1367" s="971" t="str">
        <f>IF('1C TSspéc24'!M$17&lt;&gt;0,'1C TSspéc24'!$B$12,"")</f>
        <v/>
      </c>
      <c r="D1367" s="972"/>
      <c r="E1367" s="973"/>
      <c r="F1367" s="93">
        <f>IF(AND($C1367='1C TSspéc24'!$B$12,'1C TSspéc24'!$B$16="spécifiques",'1C TSspéc24'!$M$17&lt;&gt;""),'1C TSspéc24'!$M$21,"")</f>
        <v>0</v>
      </c>
      <c r="G1367" s="863"/>
      <c r="H1367" s="745">
        <v>0.21</v>
      </c>
      <c r="I1367" s="747">
        <v>1</v>
      </c>
      <c r="J1367" s="312"/>
      <c r="K1367" s="680">
        <f t="shared" si="299"/>
        <v>0</v>
      </c>
      <c r="L1367" s="556">
        <f>IF(OR('1C TSspéc24'!$B$12="",'1C TSspéc24'!M$30=0),0,IF(AND('1C TSspéc24'!$B$12&lt;&gt;"",$K$2="Pôle",'1C TSspéc24'!$C$12="OUI"),(('1C TSspéc24'!M$22+'1C TSspéc24'!M$23+'1C TSspéc24'!M$24+'1C TSspéc24'!M$25+'1C TSspéc24'!M$29)/'1C TSspéc24'!M$17),IF(AND('1C TSspéc24'!$B$12&lt;&gt;"",$K$2="Pôle",'1C TSspéc24'!$C$12="NON"),(('1C TSspéc24'!M$22+'1C TSspéc24'!M$23+'1C TSspéc24'!M$24+'1C TSspéc24'!M$25+'1C TSspéc24'!M$29)/'1C TSspéc24'!M$30),IF(AND('1C TSspéc24'!$B$12&lt;&gt;"",$K$2&lt;&gt;"Pôle",'1C TSspéc24'!$C$12="OUI"),(('1C TSspéc24'!M$22+'1C TSspéc24'!M$23+'1C TSspéc24'!M$24+'1C TSspéc24'!M$25+'1C TSspéc24'!M$26+'1C TSspéc24'!M$27+'1C TSspéc24'!M$28+'1C TSspéc24'!M$29)/'1C TSspéc24'!M$17),IF(AND('1C TSspéc24'!$B$12&lt;&gt;"",$K$2&lt;&gt;"Pôle",'1C TSspéc24'!$C$12="NON"),(('1C TSspéc24'!M$22+'1C TSspéc24'!M$23+'1C TSspéc24'!M$24+'1C TSspéc24'!M$25+'1C TSspéc24'!M$26+'1C TSspéc24'!M$27+'1C TSspéc24'!M$28+'1C TSspéc24'!M$29)/'1C TSspéc24'!M$30))))))</f>
        <v>0</v>
      </c>
      <c r="M1367" s="556">
        <f>IF(OR('1C TSspéc24'!$B$12="",'1C TSspéc24'!M$30=0),0,IF(AND('1C TSspéc24'!$B$12&lt;&gt;"",$K$2="Pôle",'1C TSspéc24'!$C$12="OUI"),(('1C TSspéc24'!M$26+'1C TSspéc24'!M$27+'1C TSspéc24'!M$28)/'1C TSspéc24'!M$17),IF(AND('1C TSspéc24'!$B$12&lt;&gt;"",$K$2="Pôle",'1C TSspéc24'!$C$12="NON"),(('1C TSspéc24'!M$26+'1C TSspéc24'!M$27+'1C TSspéc24'!M$28)/'1C TSspéc24'!M$30),IF(AND('1C TSspéc24'!$B$12&lt;&gt;"",$K$2&lt;&gt;"Pôle"),0))))</f>
        <v>0</v>
      </c>
      <c r="N1367" s="557">
        <f>IF(AND('1C TSspéc24'!$B$12&lt;&gt;0,'1C TSspéc24'!$M$30&lt;&gt;0),L1367+M1367,0)</f>
        <v>0</v>
      </c>
      <c r="O1367" s="542" t="str">
        <f>IF(AND('1C TSspéc24'!$M$17&lt;&gt;0,'1C TSspéc24'!$C$12="OUI"),'1C TSspéc24'!$M$35/'1C TSspéc24'!$M$17,"")</f>
        <v/>
      </c>
      <c r="P1367" s="543" t="str">
        <f>IF(AND('1C TSspéc24'!$M$17&lt;&gt;0,'1C TSspéc24'!$C$12="OUI"),'1C TSspéc24'!$M$36/'1C TSspéc24'!$M$17,"")</f>
        <v/>
      </c>
      <c r="Q1367" s="543" t="str">
        <f>IF(AND('1C TSspéc24'!$M$17&lt;&gt;0,'1C TSspéc24'!$C$12="OUI"),'1C TSspéc24'!$M$37/'1C TSspéc24'!$M$17,"")</f>
        <v/>
      </c>
      <c r="R1367" s="543" t="str">
        <f>IF(AND('1C TSspéc24'!$M$17&lt;&gt;0,'1C TSspéc24'!$C$12="OUI"),'1C TSspéc24'!$M$38/'1C TSspéc24'!$M$17,"")</f>
        <v/>
      </c>
      <c r="S1367" s="543" t="str">
        <f>IF(AND('1C TSspéc24'!$M$17&lt;&gt;0,'1C TSspéc24'!$C$12="OUI"),'1C TSspéc24'!$M$39/'1C TSspéc24'!$M$17,"")</f>
        <v/>
      </c>
      <c r="T1367" s="543" t="str">
        <f>IF(AND('1C TSspéc24'!$M$17&lt;&gt;0,'1C TSspéc24'!$C$12="OUI"),'1C TSspéc24'!$M$40/'1C TSspéc24'!$M$17,"")</f>
        <v/>
      </c>
      <c r="U1367" s="543" t="str">
        <f>IF(AND('1C TSspéc24'!$M$17&lt;&gt;0,'1C TSspéc24'!$C$12="OUI"),'1C TSspéc24'!$M$41/'1C TSspéc24'!$M$17,"")</f>
        <v/>
      </c>
      <c r="V1367" s="543" t="str">
        <f>IF(AND('1C TSspéc24'!$M$17&lt;&gt;0,'1C TSspéc24'!$C$12="OUI"),'1C TSspéc24'!$M$42/'1C TSspéc24'!$M$17,"")</f>
        <v/>
      </c>
      <c r="W1367" s="543" t="str">
        <f>IF(AND('1C TSspéc24'!$M$17&lt;&gt;0,'1C TSspéc24'!$C$12="OUI"),'1C TSspéc24'!$M$43/'1C TSspéc24'!$M$17,"")</f>
        <v/>
      </c>
      <c r="X1367" s="543" t="str">
        <f>IF(AND('1C TSspéc24'!$M$17&lt;&gt;0,'1C TSspéc24'!$C$12="OUI"),'1C TSspéc24'!$M$44/'1C TSspéc24'!$M$17,"")</f>
        <v/>
      </c>
      <c r="Y1367" s="543" t="str">
        <f>IF(AND('1C TSspéc24'!$M$17&lt;&gt;0,'1C TSspéc24'!$C$12="OUI"),'1C TSspéc24'!$M$45/'1C TSspéc24'!$M$17,"")</f>
        <v/>
      </c>
      <c r="Z1367" s="543" t="str">
        <f>IF(AND('1C TSspéc24'!$M$17&lt;&gt;0,'1C TSspéc24'!$C$12="OUI"),'1C TSspéc24'!$M$46/'1C TSspéc24'!$M$17,"")</f>
        <v/>
      </c>
      <c r="AA1367" s="543" t="str">
        <f>IF(AND('1C TSspéc24'!$M$17&lt;&gt;0,'1C TSspéc24'!$C$12="OUI"),'1C TSspéc24'!$M$47/'1C TSspéc24'!$M$17,"")</f>
        <v/>
      </c>
      <c r="AB1367" s="543" t="str">
        <f>IF(AND('1C TSspéc24'!$M$17&lt;&gt;0,'1C TSspéc24'!$C$12="OUI"),'1C TSspéc24'!$M$48/'1C TSspéc24'!$M$17,"")</f>
        <v/>
      </c>
      <c r="AC1367" s="543" t="str">
        <f>IF(AND('1C TSspéc24'!$M$17&lt;&gt;0,'1C TSspéc24'!$C$12="OUI"),'1C TSspéc24'!$M$49/'1C TSspéc24'!$M$17,"")</f>
        <v/>
      </c>
      <c r="AD1367" s="543" t="str">
        <f>IF(AND('1C TSspéc24'!$M$17&lt;&gt;0,'1C TSspéc24'!$C$12="OUI"),'1C TSspéc24'!$M$50/'1C TSspéc24'!$M$17,"")</f>
        <v/>
      </c>
      <c r="AE1367" s="543" t="str">
        <f>IF(AND('1C TSspéc24'!$M$17&lt;&gt;0,'1C TSspéc24'!$C$12="OUI"),'1C TSspéc24'!$M$51/'1C TSspéc24'!$M$17,"")</f>
        <v/>
      </c>
      <c r="AF1367" s="543" t="str">
        <f>IF(AND('1C TSspéc24'!$M$17&lt;&gt;0,'1C TSspéc24'!$C$12="OUI"),'1C TSspéc24'!$M$52/'1C TSspéc24'!$M$17,"")</f>
        <v/>
      </c>
      <c r="AG1367" s="543" t="str">
        <f>IF(AND('1C TSspéc24'!$M$17&lt;&gt;0,'1C TSspéc24'!$C$12="OUI"),'1C TSspéc24'!$M$53/'1C TSspéc24'!$M$17,"")</f>
        <v/>
      </c>
      <c r="AH1367" s="543" t="str">
        <f>IF(AND('1C TSspéc24'!$M$17&lt;&gt;0,'1C TSspéc24'!$C$12="OUI"),'1C TSspéc24'!$M$54/'1C TSspéc24'!$M$17,"")</f>
        <v/>
      </c>
      <c r="AI1367" s="543" t="str">
        <f>IF(AND('1C TSspéc24'!$M$17&lt;&gt;0,'1C TSspéc24'!$C$12="OUI"),'1C TSspéc24'!$M$55/'1C TSspéc24'!$M$17,"")</f>
        <v/>
      </c>
      <c r="AJ1367" s="543" t="str">
        <f>IF(AND('1C TSspéc24'!$M$17&lt;&gt;0,'1C TSspéc24'!$C$12="OUI"),'1C TSspéc24'!$M$56/'1C TSspéc24'!$M$17,"")</f>
        <v/>
      </c>
      <c r="AK1367" s="543" t="str">
        <f>IF(AND('1C TSspéc24'!$M$17&lt;&gt;0,'1C TSspéc24'!$C$12="OUI"),'1C TSspéc24'!$M$57/'1C TSspéc24'!$M$17,"")</f>
        <v/>
      </c>
      <c r="AL1367" s="72">
        <f>IF(AND('1C TSspéc24'!$M$17&lt;&gt;0,'1C TSspéc24'!$C$12="OUI"),N1367+AK1367,N1367)</f>
        <v>0</v>
      </c>
      <c r="AM1367" s="417">
        <f t="shared" si="346"/>
        <v>0</v>
      </c>
      <c r="AN1367" s="417">
        <f t="shared" si="347"/>
        <v>0</v>
      </c>
      <c r="AO1367" s="418" t="str">
        <f>IF(AND('1C TSspéc24'!$M$17&lt;&gt;0,'1C TSspéc24'!$M$30&lt;&gt;0),AM1367+AN1367,"")</f>
        <v/>
      </c>
      <c r="AP1367" s="573" t="str">
        <f>IF(AND('1C TSspéc24'!$M$17&lt;&gt;0,'1C TSspéc24'!$M$30&lt;&gt;0),AM1367-AR1367,"")</f>
        <v/>
      </c>
      <c r="AQ1367" s="583">
        <f t="shared" si="348"/>
        <v>0</v>
      </c>
      <c r="AR1367" s="596"/>
      <c r="AS1367" s="102"/>
      <c r="AT1367" s="27" t="str">
        <f>IF(('1C TSspéc24'!M$17*FICHE!$C$14&lt;J1367),"Forfait limité à "&amp;FICHE!$C$14&amp;"€/jour","")</f>
        <v/>
      </c>
      <c r="AU1367" s="592"/>
      <c r="AV1367" s="824"/>
      <c r="AW1367" s="824"/>
      <c r="AX1367" s="824"/>
      <c r="AY1367" s="824"/>
      <c r="AZ1367" s="824"/>
      <c r="BA1367" s="767"/>
      <c r="BB1367" s="767"/>
      <c r="BC1367" s="767"/>
      <c r="BD1367" s="767"/>
      <c r="BE1367" s="767"/>
      <c r="BF1367" s="767"/>
      <c r="BG1367" s="767"/>
      <c r="BH1367" s="767"/>
      <c r="BI1367" s="767"/>
      <c r="BJ1367" s="767"/>
      <c r="BK1367" s="767"/>
      <c r="BL1367" s="767"/>
      <c r="BM1367" s="767"/>
      <c r="BN1367" s="767"/>
      <c r="BO1367" s="767"/>
      <c r="BP1367" s="767"/>
      <c r="BQ1367" s="767"/>
      <c r="BR1367" s="767"/>
      <c r="BS1367" s="767"/>
      <c r="BT1367" s="767"/>
      <c r="BU1367" s="767"/>
      <c r="BV1367" s="767"/>
      <c r="BW1367" s="767"/>
      <c r="BX1367" s="767"/>
      <c r="BY1367" s="767"/>
      <c r="BZ1367" s="767"/>
      <c r="CA1367" s="767"/>
      <c r="CB1367" s="767"/>
      <c r="CC1367" s="767"/>
      <c r="CD1367" s="767"/>
      <c r="CE1367" s="767"/>
      <c r="CF1367" s="767"/>
      <c r="CG1367" s="767"/>
      <c r="CH1367" s="767"/>
      <c r="CI1367" s="767"/>
      <c r="CJ1367" s="767"/>
      <c r="CK1367" s="767"/>
      <c r="CL1367" s="767"/>
      <c r="CM1367" s="767"/>
      <c r="CN1367" s="767"/>
      <c r="CO1367" s="767"/>
      <c r="CP1367" s="767"/>
      <c r="CQ1367" s="767"/>
      <c r="CR1367" s="767"/>
      <c r="CS1367" s="767"/>
      <c r="CT1367" s="767"/>
      <c r="CU1367" s="767"/>
      <c r="CV1367" s="767"/>
      <c r="CW1367" s="767"/>
      <c r="CX1367" s="767"/>
      <c r="CY1367" s="767"/>
      <c r="CZ1367" s="767"/>
      <c r="DA1367" s="767"/>
      <c r="DB1367" s="767"/>
      <c r="DC1367" s="767"/>
      <c r="DD1367" s="767"/>
      <c r="DE1367" s="767"/>
      <c r="DF1367" s="767"/>
      <c r="DG1367" s="767"/>
      <c r="DH1367" s="767"/>
      <c r="DI1367" s="767"/>
      <c r="DJ1367" s="767"/>
      <c r="DK1367" s="767"/>
      <c r="DL1367" s="767"/>
      <c r="DM1367" s="767"/>
      <c r="DN1367" s="767"/>
      <c r="DO1367" s="767"/>
      <c r="DP1367" s="767"/>
      <c r="DQ1367" s="767"/>
      <c r="DR1367" s="767"/>
      <c r="DS1367" s="767"/>
      <c r="DT1367" s="767"/>
      <c r="DU1367" s="767"/>
      <c r="DV1367" s="767"/>
      <c r="DW1367" s="767"/>
      <c r="DX1367" s="767"/>
      <c r="DY1367" s="767"/>
      <c r="DZ1367" s="767"/>
      <c r="EA1367" s="767"/>
      <c r="EB1367" s="767"/>
      <c r="EC1367" s="767"/>
      <c r="ED1367" s="767"/>
      <c r="EE1367" s="767"/>
      <c r="EF1367" s="767"/>
      <c r="EG1367" s="767"/>
      <c r="EH1367" s="767"/>
      <c r="EI1367" s="767"/>
      <c r="EJ1367" s="767"/>
      <c r="EK1367" s="767"/>
      <c r="EL1367" s="767"/>
      <c r="EM1367" s="767"/>
      <c r="EN1367" s="767"/>
      <c r="EO1367" s="767"/>
      <c r="EP1367" s="767"/>
      <c r="EQ1367" s="767"/>
      <c r="ER1367" s="767"/>
      <c r="ES1367" s="767"/>
      <c r="ET1367" s="767"/>
      <c r="EU1367" s="767"/>
      <c r="EV1367" s="767"/>
      <c r="EW1367" s="767"/>
      <c r="EX1367" s="767"/>
      <c r="EY1367" s="767"/>
      <c r="EZ1367" s="767"/>
      <c r="FA1367" s="767"/>
      <c r="FB1367" s="767"/>
      <c r="FC1367" s="767"/>
      <c r="FD1367" s="767"/>
      <c r="FE1367" s="767"/>
      <c r="FF1367" s="767"/>
      <c r="FG1367" s="767"/>
      <c r="FH1367" s="767"/>
      <c r="FI1367" s="767"/>
      <c r="FJ1367" s="767"/>
      <c r="FK1367" s="767"/>
      <c r="FL1367" s="767"/>
      <c r="FM1367" s="767"/>
      <c r="FN1367" s="767"/>
      <c r="FO1367" s="767"/>
      <c r="FP1367" s="767"/>
      <c r="FQ1367" s="767"/>
      <c r="FR1367" s="767"/>
      <c r="FS1367" s="767"/>
      <c r="FT1367" s="767"/>
      <c r="FU1367" s="767"/>
      <c r="FV1367" s="767"/>
      <c r="FW1367" s="767"/>
      <c r="FX1367" s="767"/>
      <c r="FY1367" s="767"/>
      <c r="FZ1367" s="767"/>
      <c r="GA1367" s="767"/>
      <c r="GB1367" s="767"/>
      <c r="GC1367" s="767"/>
      <c r="GD1367" s="767"/>
      <c r="GE1367" s="767"/>
      <c r="GF1367" s="767"/>
      <c r="GG1367" s="767"/>
      <c r="GH1367" s="767"/>
      <c r="GI1367" s="767"/>
      <c r="GJ1367" s="767"/>
      <c r="GK1367" s="767"/>
      <c r="GL1367" s="767"/>
      <c r="GM1367" s="767"/>
      <c r="GN1367" s="767"/>
      <c r="GO1367" s="767"/>
      <c r="GP1367" s="767"/>
      <c r="GQ1367" s="767"/>
      <c r="GR1367" s="767"/>
      <c r="GS1367" s="767"/>
      <c r="GT1367" s="767"/>
      <c r="GU1367" s="767"/>
      <c r="GV1367" s="767"/>
      <c r="GW1367" s="767"/>
      <c r="GX1367" s="767"/>
      <c r="GY1367" s="767"/>
      <c r="GZ1367" s="767"/>
      <c r="HA1367" s="767"/>
      <c r="HB1367" s="767"/>
      <c r="HC1367" s="767"/>
    </row>
    <row r="1368" spans="1:211" s="864" customFormat="1" ht="13.9" hidden="1" customHeight="1">
      <c r="A1368" s="307"/>
      <c r="B1368" s="351"/>
      <c r="C1368" s="971" t="str">
        <f>IF('1C TSspéc24'!N$17&lt;&gt;0,'1C TSspéc24'!$B$12,"")</f>
        <v/>
      </c>
      <c r="D1368" s="972"/>
      <c r="E1368" s="973"/>
      <c r="F1368" s="93">
        <f>IF(AND($C1368='1C TSspéc24'!$B$12,'1C TSspéc24'!$B$16="spécifiques",'1C TSspéc24'!$N$17&lt;&gt;""),'1C TSspéc24'!$N$21,"")</f>
        <v>0</v>
      </c>
      <c r="G1368" s="842"/>
      <c r="H1368" s="745">
        <v>0.21</v>
      </c>
      <c r="I1368" s="747">
        <v>1</v>
      </c>
      <c r="J1368" s="312"/>
      <c r="K1368" s="680">
        <f t="shared" si="299"/>
        <v>0</v>
      </c>
      <c r="L1368" s="556">
        <f>IF(OR('1C TSspéc24'!$B$12="",'1C TSspéc24'!N$30=0),0,IF(AND('1C TSspéc24'!$B$12&lt;&gt;"",$K$2="Pôle",'1C TSspéc24'!$C$12="OUI"),(('1C TSspéc24'!N$22+'1C TSspéc24'!N$23+'1C TSspéc24'!N$24+'1C TSspéc24'!N$25+'1C TSspéc24'!N$29)/'1C TSspéc24'!N$17),IF(AND('1C TSspéc24'!$B$12&lt;&gt;"",$K$2="Pôle",'1C TSspéc24'!$C$12="NON"),(('1C TSspéc24'!N$22+'1C TSspéc24'!N$23+'1C TSspéc24'!N$24+'1C TSspéc24'!N$25+'1C TSspéc24'!N$29)/'1C TSspéc24'!N$30),IF(AND('1C TSspéc24'!$B$12&lt;&gt;"",$K$2&lt;&gt;"Pôle",'1C TSspéc24'!$C$12="OUI"),(('1C TSspéc24'!N$22+'1C TSspéc24'!N$23+'1C TSspéc24'!N$24+'1C TSspéc24'!N$25+'1C TSspéc24'!N$26+'1C TSspéc24'!N$27+'1C TSspéc24'!N$28+'1C TSspéc24'!N$29)/'1C TSspéc24'!N$17),IF(AND('1C TSspéc24'!$B$12&lt;&gt;"",$K$2&lt;&gt;"Pôle",'1C TSspéc24'!$C$12="NON"),(('1C TSspéc24'!N$22+'1C TSspéc24'!N$23+'1C TSspéc24'!N$24+'1C TSspéc24'!N$25+'1C TSspéc24'!N$26+'1C TSspéc24'!N$27+'1C TSspéc24'!N$28+'1C TSspéc24'!N$29)/'1C TSspéc24'!N$30))))))</f>
        <v>0</v>
      </c>
      <c r="M1368" s="556">
        <f>IF(OR('1C TSspéc24'!$B$12="",'1C TSspéc24'!N$30=0),0,IF(AND('1C TSspéc24'!$B$12&lt;&gt;"",$K$2="Pôle",'1C TSspéc24'!$C$12="OUI"),(('1C TSspéc24'!N$26+'1C TSspéc24'!N$27+'1C TSspéc24'!N$28)/'1C TSspéc24'!N$17),IF(AND('1C TSspéc24'!$B$12&lt;&gt;"",$K$2="Pôle",'1C TSspéc24'!$C$12="NON"),(('1C TSspéc24'!N$26+'1C TSspéc24'!N$27+'1C TSspéc24'!N$28)/'1C TSspéc24'!N$30),IF(AND('1C TSspéc24'!$B$12&lt;&gt;"",$K$2&lt;&gt;"Pôle"),0))))</f>
        <v>0</v>
      </c>
      <c r="N1368" s="557">
        <f>IF(AND('1C TSspéc24'!$B$12&lt;&gt;0,'1C TSspéc24'!$N$30&lt;&gt;0),L1368+M1368,0)</f>
        <v>0</v>
      </c>
      <c r="O1368" s="893" t="str">
        <f>IF(AND('1C TSspéc24'!$N$17&lt;&gt;0,'1C TSspéc24'!$C$12="OUI"),'1C TSspéc24'!$N$35/'1C TSspéc24'!$N$17,"")</f>
        <v/>
      </c>
      <c r="P1368" s="543" t="str">
        <f>IF(AND('1C TSspéc24'!$N$17&lt;&gt;0,'1C TSspéc24'!$C$12="OUI"),'1C TSspéc24'!$N$36/'1C TSspéc24'!$N$17,"")</f>
        <v/>
      </c>
      <c r="Q1368" s="543" t="str">
        <f>IF(AND('1C TSspéc24'!$N$17&lt;&gt;0,'1C TSspéc24'!$C$12="OUI"),'1C TSspéc24'!$N$37/'1C TSspéc24'!$N$17,"")</f>
        <v/>
      </c>
      <c r="R1368" s="543" t="str">
        <f>IF(AND('1C TSspéc24'!$N$17&lt;&gt;0,'1C TSspéc24'!$C$12="OUI"),'1C TSspéc24'!$N$38/'1C TSspéc24'!$N$17,"")</f>
        <v/>
      </c>
      <c r="S1368" s="543" t="str">
        <f>IF(AND('1C TSspéc24'!$N$17&lt;&gt;0,'1C TSspéc24'!$C$12="OUI"),'1C TSspéc24'!$N$39/'1C TSspéc24'!$N$17,"")</f>
        <v/>
      </c>
      <c r="T1368" s="543" t="str">
        <f>IF(AND('1C TSspéc24'!$N$17&lt;&gt;0,'1C TSspéc24'!$C$12="OUI"),'1C TSspéc24'!$N$40/'1C TSspéc24'!$N$17,"")</f>
        <v/>
      </c>
      <c r="U1368" s="543" t="str">
        <f>IF(AND('1C TSspéc24'!$N$17&lt;&gt;0,'1C TSspéc24'!$C$12="OUI"),'1C TSspéc24'!$N$41/'1C TSspéc24'!$N$17,"")</f>
        <v/>
      </c>
      <c r="V1368" s="543" t="str">
        <f>IF(AND('1C TSspéc24'!$N$17&lt;&gt;0,'1C TSspéc24'!$C$12="OUI"),'1C TSspéc24'!$N$42/'1C TSspéc24'!$N$17,"")</f>
        <v/>
      </c>
      <c r="W1368" s="543" t="str">
        <f>IF(AND('1C TSspéc24'!$N$17&lt;&gt;0,'1C TSspéc24'!$C$12="OUI"),'1C TSspéc24'!$N$43/'1C TSspéc24'!$N$17,"")</f>
        <v/>
      </c>
      <c r="X1368" s="543" t="str">
        <f>IF(AND('1C TSspéc24'!$N$17&lt;&gt;0,'1C TSspéc24'!$C$12="OUI"),'1C TSspéc24'!$N$44/'1C TSspéc24'!$N$17,"")</f>
        <v/>
      </c>
      <c r="Y1368" s="543" t="str">
        <f>IF(AND('1C TSspéc24'!$N$17&lt;&gt;0,'1C TSspéc24'!$C$12="OUI"),'1C TSspéc24'!$N$45/'1C TSspéc24'!$N$17,"")</f>
        <v/>
      </c>
      <c r="Z1368" s="543" t="str">
        <f>IF(AND('1C TSspéc24'!$N$17&lt;&gt;0,'1C TSspéc24'!$C$12="OUI"),'1C TSspéc24'!$N$46/'1C TSspéc24'!$N$17,"")</f>
        <v/>
      </c>
      <c r="AA1368" s="543" t="str">
        <f>IF(AND('1C TSspéc24'!$N$17&lt;&gt;0,'1C TSspéc24'!$C$12="OUI"),'1C TSspéc24'!$N$47/'1C TSspéc24'!$N$17,"")</f>
        <v/>
      </c>
      <c r="AB1368" s="543" t="str">
        <f>IF(AND('1C TSspéc24'!$N$17&lt;&gt;0,'1C TSspéc24'!$C$12="OUI"),'1C TSspéc24'!$N$48/'1C TSspéc24'!$N$17,"")</f>
        <v/>
      </c>
      <c r="AC1368" s="543" t="str">
        <f>IF(AND('1C TSspéc24'!$N$17&lt;&gt;0,'1C TSspéc24'!$C$12="OUI"),'1C TSspéc24'!$N$49/'1C TSspéc24'!$N$17,"")</f>
        <v/>
      </c>
      <c r="AD1368" s="543" t="str">
        <f>IF(AND('1C TSspéc24'!$N$17&lt;&gt;0,'1C TSspéc24'!$C$12="OUI"),'1C TSspéc24'!$N$50/'1C TSspéc24'!$N$17,"")</f>
        <v/>
      </c>
      <c r="AE1368" s="543" t="str">
        <f>IF(AND('1C TSspéc24'!$N$17&lt;&gt;0,'1C TSspéc24'!$C$12="OUI"),'1C TSspéc24'!$N$51/'1C TSspéc24'!$N$17,"")</f>
        <v/>
      </c>
      <c r="AF1368" s="543" t="str">
        <f>IF(AND('1C TSspéc24'!$N$17&lt;&gt;0,'1C TSspéc24'!$C$12="OUI"),'1C TSspéc24'!$N$52/'1C TSspéc24'!$N$17,"")</f>
        <v/>
      </c>
      <c r="AG1368" s="543" t="str">
        <f>IF(AND('1C TSspéc24'!$N$17&lt;&gt;0,'1C TSspéc24'!$C$12="OUI"),'1C TSspéc24'!$N$53/'1C TSspéc24'!$N$17,"")</f>
        <v/>
      </c>
      <c r="AH1368" s="543" t="str">
        <f>IF(AND('1C TSspéc24'!$N$17&lt;&gt;0,'1C TSspéc24'!$C$12="OUI"),'1C TSspéc24'!$N$54/'1C TSspéc24'!$N$17,"")</f>
        <v/>
      </c>
      <c r="AI1368" s="543" t="str">
        <f>IF(AND('1C TSspéc24'!$N$17&lt;&gt;0,'1C TSspéc24'!$C$12="OUI"),'1C TSspéc24'!$N$55/'1C TSspéc24'!$N$17,"")</f>
        <v/>
      </c>
      <c r="AJ1368" s="543" t="str">
        <f>IF(AND('1C TSspéc24'!$N$17&lt;&gt;0,'1C TSspéc24'!$C$12="OUI"),'1C TSspéc24'!$N$56/'1C TSspéc24'!$N$17,"")</f>
        <v/>
      </c>
      <c r="AK1368" s="543" t="str">
        <f>IF(AND('1C TSspéc24'!$N$17&lt;&gt;0,'1C TSspéc24'!$C$12="OUI"),'1C TSspéc24'!$N$57/'1C TSspéc24'!$N$17,"")</f>
        <v/>
      </c>
      <c r="AL1368" s="72">
        <f>IF(AND('1C TSspéc24'!$N$17&lt;&gt;0,'1C TSspéc24'!$C$12="OUI"),N1368+AK1368,N1368)</f>
        <v>0</v>
      </c>
      <c r="AM1368" s="417">
        <f t="shared" si="346"/>
        <v>0</v>
      </c>
      <c r="AN1368" s="417">
        <f t="shared" si="347"/>
        <v>0</v>
      </c>
      <c r="AO1368" s="418" t="str">
        <f>IF(AND('1C TSspéc24'!$N$17&lt;&gt;0,'1C TSspéc24'!$N$30&lt;&gt;0),AM1368+AN1368,"")</f>
        <v/>
      </c>
      <c r="AP1368" s="573" t="str">
        <f>IF(AND('1C TSspéc24'!$N$17&lt;&gt;0,'1C TSspéc24'!$N$30&lt;&gt;0),AM1368-AR1368,"")</f>
        <v/>
      </c>
      <c r="AQ1368" s="583">
        <f t="shared" si="348"/>
        <v>0</v>
      </c>
      <c r="AR1368" s="596"/>
      <c r="AS1368" s="102"/>
      <c r="AT1368" s="27" t="str">
        <f>IF(('1C TSspéc24'!N$17*FICHE!$C$14&lt;J1368),"Forfait limité à "&amp;FICHE!$C$14&amp;"€/jour","")</f>
        <v/>
      </c>
      <c r="AU1368" s="592"/>
      <c r="AV1368" s="824"/>
      <c r="AW1368" s="824"/>
      <c r="AX1368" s="824"/>
      <c r="AY1368" s="824"/>
      <c r="AZ1368" s="824"/>
      <c r="BA1368" s="767"/>
      <c r="BB1368" s="767"/>
      <c r="BC1368" s="767"/>
      <c r="BD1368" s="767"/>
      <c r="BE1368" s="767"/>
      <c r="BF1368" s="767"/>
      <c r="BG1368" s="767"/>
      <c r="BH1368" s="767"/>
      <c r="BI1368" s="767"/>
      <c r="BJ1368" s="767"/>
      <c r="BK1368" s="767"/>
      <c r="BL1368" s="767"/>
      <c r="BM1368" s="767"/>
      <c r="BN1368" s="767"/>
      <c r="BO1368" s="767"/>
      <c r="BP1368" s="767"/>
      <c r="BQ1368" s="767"/>
      <c r="BR1368" s="767"/>
      <c r="BS1368" s="767"/>
      <c r="BT1368" s="767"/>
      <c r="BU1368" s="767"/>
      <c r="BV1368" s="767"/>
      <c r="BW1368" s="767"/>
      <c r="BX1368" s="767"/>
      <c r="BY1368" s="767"/>
      <c r="BZ1368" s="767"/>
      <c r="CA1368" s="767"/>
      <c r="CB1368" s="767"/>
      <c r="CC1368" s="767"/>
      <c r="CD1368" s="767"/>
      <c r="CE1368" s="767"/>
      <c r="CF1368" s="767"/>
      <c r="CG1368" s="767"/>
      <c r="CH1368" s="767"/>
      <c r="CI1368" s="767"/>
      <c r="CJ1368" s="767"/>
      <c r="CK1368" s="767"/>
      <c r="CL1368" s="767"/>
      <c r="CM1368" s="767"/>
      <c r="CN1368" s="767"/>
      <c r="CO1368" s="767"/>
      <c r="CP1368" s="767"/>
      <c r="CQ1368" s="767"/>
      <c r="CR1368" s="767"/>
      <c r="CS1368" s="767"/>
      <c r="CT1368" s="767"/>
      <c r="CU1368" s="767"/>
      <c r="CV1368" s="767"/>
      <c r="CW1368" s="767"/>
      <c r="CX1368" s="767"/>
      <c r="CY1368" s="767"/>
      <c r="CZ1368" s="767"/>
      <c r="DA1368" s="767"/>
      <c r="DB1368" s="767"/>
      <c r="DC1368" s="767"/>
      <c r="DD1368" s="767"/>
      <c r="DE1368" s="767"/>
      <c r="DF1368" s="767"/>
      <c r="DG1368" s="767"/>
      <c r="DH1368" s="767"/>
      <c r="DI1368" s="767"/>
      <c r="DJ1368" s="767"/>
      <c r="DK1368" s="767"/>
      <c r="DL1368" s="767"/>
      <c r="DM1368" s="767"/>
      <c r="DN1368" s="767"/>
      <c r="DO1368" s="767"/>
      <c r="DP1368" s="767"/>
      <c r="DQ1368" s="767"/>
      <c r="DR1368" s="767"/>
      <c r="DS1368" s="767"/>
      <c r="DT1368" s="767"/>
      <c r="DU1368" s="767"/>
      <c r="DV1368" s="767"/>
      <c r="DW1368" s="767"/>
      <c r="DX1368" s="767"/>
      <c r="DY1368" s="767"/>
      <c r="DZ1368" s="767"/>
      <c r="EA1368" s="767"/>
      <c r="EB1368" s="767"/>
      <c r="EC1368" s="767"/>
      <c r="ED1368" s="767"/>
      <c r="EE1368" s="767"/>
      <c r="EF1368" s="767"/>
      <c r="EG1368" s="767"/>
      <c r="EH1368" s="767"/>
      <c r="EI1368" s="767"/>
      <c r="EJ1368" s="767"/>
      <c r="EK1368" s="767"/>
      <c r="EL1368" s="767"/>
      <c r="EM1368" s="767"/>
      <c r="EN1368" s="767"/>
      <c r="EO1368" s="767"/>
      <c r="EP1368" s="767"/>
      <c r="EQ1368" s="767"/>
      <c r="ER1368" s="767"/>
      <c r="ES1368" s="767"/>
      <c r="ET1368" s="767"/>
      <c r="EU1368" s="767"/>
      <c r="EV1368" s="767"/>
      <c r="EW1368" s="767"/>
      <c r="EX1368" s="767"/>
      <c r="EY1368" s="767"/>
      <c r="EZ1368" s="767"/>
      <c r="FA1368" s="767"/>
      <c r="FB1368" s="767"/>
      <c r="FC1368" s="767"/>
      <c r="FD1368" s="767"/>
      <c r="FE1368" s="767"/>
      <c r="FF1368" s="767"/>
      <c r="FG1368" s="767"/>
      <c r="FH1368" s="767"/>
      <c r="FI1368" s="767"/>
      <c r="FJ1368" s="767"/>
      <c r="FK1368" s="767"/>
      <c r="FL1368" s="767"/>
      <c r="FM1368" s="767"/>
      <c r="FN1368" s="767"/>
      <c r="FO1368" s="767"/>
      <c r="FP1368" s="767"/>
      <c r="FQ1368" s="767"/>
      <c r="FR1368" s="767"/>
      <c r="FS1368" s="767"/>
      <c r="FT1368" s="767"/>
      <c r="FU1368" s="767"/>
      <c r="FV1368" s="767"/>
      <c r="FW1368" s="767"/>
      <c r="FX1368" s="767"/>
      <c r="FY1368" s="767"/>
      <c r="FZ1368" s="767"/>
      <c r="GA1368" s="767"/>
      <c r="GB1368" s="767"/>
      <c r="GC1368" s="767"/>
      <c r="GD1368" s="767"/>
      <c r="GE1368" s="767"/>
      <c r="GF1368" s="767"/>
      <c r="GG1368" s="767"/>
      <c r="GH1368" s="767"/>
      <c r="GI1368" s="767"/>
      <c r="GJ1368" s="767"/>
      <c r="GK1368" s="767"/>
      <c r="GL1368" s="767"/>
      <c r="GM1368" s="767"/>
      <c r="GN1368" s="767"/>
      <c r="GO1368" s="767"/>
      <c r="GP1368" s="767"/>
      <c r="GQ1368" s="767"/>
      <c r="GR1368" s="767"/>
      <c r="GS1368" s="767"/>
      <c r="GT1368" s="767"/>
      <c r="GU1368" s="767"/>
      <c r="GV1368" s="767"/>
      <c r="GW1368" s="767"/>
      <c r="GX1368" s="767"/>
      <c r="GY1368" s="767"/>
      <c r="GZ1368" s="767"/>
      <c r="HA1368" s="767"/>
      <c r="HB1368" s="767"/>
      <c r="HC1368" s="767"/>
    </row>
    <row r="1369" spans="1:211" s="864" customFormat="1" ht="13.9" hidden="1" customHeight="1">
      <c r="A1369" s="307"/>
      <c r="B1369" s="351"/>
      <c r="C1369" s="971" t="str">
        <f>IF('1C TSspéc24'!O$17&lt;&gt;0,'1C TSspéc24'!$B$12,"")</f>
        <v/>
      </c>
      <c r="D1369" s="972"/>
      <c r="E1369" s="973"/>
      <c r="F1369" s="93">
        <f>IF(AND($C1369='1C TSspéc24'!$B$12,'1C TSspéc24'!$B$16="spécifiques",'1C TSspéc24'!$O$17&lt;&gt;""),'1C TSspéc24'!$O$21,"")</f>
        <v>0</v>
      </c>
      <c r="G1369" s="842"/>
      <c r="H1369" s="745">
        <v>0.21</v>
      </c>
      <c r="I1369" s="747">
        <v>1</v>
      </c>
      <c r="J1369" s="312"/>
      <c r="K1369" s="680">
        <f t="shared" si="299"/>
        <v>0</v>
      </c>
      <c r="L1369" s="556">
        <f>IF(OR('1C TSspéc24'!$B$12="",'1C TSspéc24'!O$30=0),0,IF(AND('1C TSspéc24'!$B$12&lt;&gt;"",$K$2="Pôle",'1C TSspéc24'!$C$12="OUI"),(('1C TSspéc24'!O$22+'1C TSspéc24'!O$23+'1C TSspéc24'!O$24+'1C TSspéc24'!O$25+'1C TSspéc24'!O$29)/'1C TSspéc24'!O$17),IF(AND('1C TSspéc24'!$B$12&lt;&gt;"",$K$2="Pôle",'1C TSspéc24'!$C$12="NON"),(('1C TSspéc24'!O$22+'1C TSspéc24'!O$23+'1C TSspéc24'!O$24+'1C TSspéc24'!O$25+'1C TSspéc24'!O$29)/'1C TSspéc24'!O$30),IF(AND('1C TSspéc24'!$B$12&lt;&gt;"",$K$2&lt;&gt;"Pôle",'1C TSspéc24'!$C$12="OUI"),(('1C TSspéc24'!O$22+'1C TSspéc24'!O$23+'1C TSspéc24'!O$24+'1C TSspéc24'!O$25+'1C TSspéc24'!O$26+'1C TSspéc24'!O$27+'1C TSspéc24'!O$28+'1C TSspéc24'!O$29)/'1C TSspéc24'!O$17),IF(AND('1C TSspéc24'!$B$12&lt;&gt;"",$K$2&lt;&gt;"Pôle",'1C TSspéc24'!$C$12="NON"),(('1C TSspéc24'!O$22+'1C TSspéc24'!O$23+'1C TSspéc24'!O$24+'1C TSspéc24'!O$25+'1C TSspéc24'!O$26+'1C TSspéc24'!O$27+'1C TSspéc24'!O$28+'1C TSspéc24'!O$29)/'1C TSspéc24'!O$30))))))</f>
        <v>0</v>
      </c>
      <c r="M1369" s="556">
        <f>IF(OR('1C TSspéc24'!$B$12="",'1C TSspéc24'!O$30=0),0,IF(AND('1C TSspéc24'!$B$12&lt;&gt;"",$K$2="Pôle",'1C TSspéc24'!$C$12="OUI"),(('1C TSspéc24'!O$26+'1C TSspéc24'!O$27+'1C TSspéc24'!O$28)/'1C TSspéc24'!O$17),IF(AND('1C TSspéc24'!$B$12&lt;&gt;"",$K$2="Pôle",'1C TSspéc24'!$C$12="NON"),(('1C TSspéc24'!O$26+'1C TSspéc24'!O$27+'1C TSspéc24'!O$28)/'1C TSspéc24'!O$30),IF(AND('1C TSspéc24'!$B$12&lt;&gt;"",$K$2&lt;&gt;"Pôle"),0))))</f>
        <v>0</v>
      </c>
      <c r="N1369" s="557">
        <f>IF(AND('1C TSspéc24'!$B$12&lt;&gt;0,'1C TSspéc24'!$O$30&lt;&gt;0),L1369+M1369,0)</f>
        <v>0</v>
      </c>
      <c r="O1369" s="893" t="str">
        <f>IF(AND('1C TSspéc24'!$O$17&lt;&gt;0,'1C TSspéc24'!$C$12="OUI"),'1C TSspéc24'!$O$35/'1C TSspéc24'!$O$17,"")</f>
        <v/>
      </c>
      <c r="P1369" s="543" t="str">
        <f>IF(AND('1C TSspéc24'!$O$17&lt;&gt;0,'1C TSspéc24'!$C$12="OUI"),'1C TSspéc24'!$O$36/'1C TSspéc24'!$O$17,"")</f>
        <v/>
      </c>
      <c r="Q1369" s="543" t="str">
        <f>IF(AND('1C TSspéc24'!$O$17&lt;&gt;0,'1C TSspéc24'!$C$12="OUI"),'1C TSspéc24'!$O$37/'1C TSspéc24'!$O$17,"")</f>
        <v/>
      </c>
      <c r="R1369" s="543" t="str">
        <f>IF(AND('1C TSspéc24'!$O$17&lt;&gt;0,'1C TSspéc24'!$C$12="OUI"),'1C TSspéc24'!$O$38/'1C TSspéc24'!$O$17,"")</f>
        <v/>
      </c>
      <c r="S1369" s="543" t="str">
        <f>IF(AND('1C TSspéc24'!$O$17&lt;&gt;0,'1C TSspéc24'!$C$12="OUI"),'1C TSspéc24'!$O$39/'1C TSspéc24'!$O$17,"")</f>
        <v/>
      </c>
      <c r="T1369" s="543" t="str">
        <f>IF(AND('1C TSspéc24'!$O$17&lt;&gt;0,'1C TSspéc24'!$C$12="OUI"),'1C TSspéc24'!$O$40/'1C TSspéc24'!$O$17,"")</f>
        <v/>
      </c>
      <c r="U1369" s="543" t="str">
        <f>IF(AND('1C TSspéc24'!$O$17&lt;&gt;0,'1C TSspéc24'!$C$12="OUI"),'1C TSspéc24'!$O$41/'1C TSspéc24'!$O$17,"")</f>
        <v/>
      </c>
      <c r="V1369" s="543" t="str">
        <f>IF(AND('1C TSspéc24'!$O$17&lt;&gt;0,'1C TSspéc24'!$C$12="OUI"),'1C TSspéc24'!$O$42/'1C TSspéc24'!$O$17,"")</f>
        <v/>
      </c>
      <c r="W1369" s="543" t="str">
        <f>IF(AND('1C TSspéc24'!$O$17&lt;&gt;0,'1C TSspéc24'!$C$12="OUI"),'1C TSspéc24'!$O$43/'1C TSspéc24'!$O$17,"")</f>
        <v/>
      </c>
      <c r="X1369" s="543" t="str">
        <f>IF(AND('1C TSspéc24'!$O$17&lt;&gt;0,'1C TSspéc24'!$C$12="OUI"),'1C TSspéc24'!$O$44/'1C TSspéc24'!$O$17,"")</f>
        <v/>
      </c>
      <c r="Y1369" s="543" t="str">
        <f>IF(AND('1C TSspéc24'!$O$17&lt;&gt;0,'1C TSspéc24'!$C$12="OUI"),'1C TSspéc24'!$O$45/'1C TSspéc24'!$O$17,"")</f>
        <v/>
      </c>
      <c r="Z1369" s="543" t="str">
        <f>IF(AND('1C TSspéc24'!$O$17&lt;&gt;0,'1C TSspéc24'!$C$12="OUI"),'1C TSspéc24'!$O$46/'1C TSspéc24'!$O$17,"")</f>
        <v/>
      </c>
      <c r="AA1369" s="543" t="str">
        <f>IF(AND('1C TSspéc24'!$O$17&lt;&gt;0,'1C TSspéc24'!$C$12="OUI"),'1C TSspéc24'!$O$47/'1C TSspéc24'!$O$17,"")</f>
        <v/>
      </c>
      <c r="AB1369" s="543" t="str">
        <f>IF(AND('1C TSspéc24'!$O$17&lt;&gt;0,'1C TSspéc24'!$C$12="OUI"),'1C TSspéc24'!$O$48/'1C TSspéc24'!$O$17,"")</f>
        <v/>
      </c>
      <c r="AC1369" s="543" t="str">
        <f>IF(AND('1C TSspéc24'!$O$17&lt;&gt;0,'1C TSspéc24'!$C$12="OUI"),'1C TSspéc24'!$O$49/'1C TSspéc24'!$O$17,"")</f>
        <v/>
      </c>
      <c r="AD1369" s="543" t="str">
        <f>IF(AND('1C TSspéc24'!$O$17&lt;&gt;0,'1C TSspéc24'!$C$12="OUI"),'1C TSspéc24'!$O$50/'1C TSspéc24'!$O$17,"")</f>
        <v/>
      </c>
      <c r="AE1369" s="543" t="str">
        <f>IF(AND('1C TSspéc24'!$O$17&lt;&gt;0,'1C TSspéc24'!$C$12="OUI"),'1C TSspéc24'!$O$51/'1C TSspéc24'!$O$17,"")</f>
        <v/>
      </c>
      <c r="AF1369" s="543" t="str">
        <f>IF(AND('1C TSspéc24'!$O$17&lt;&gt;0,'1C TSspéc24'!$C$12="OUI"),'1C TSspéc24'!$O$52/'1C TSspéc24'!$O$17,"")</f>
        <v/>
      </c>
      <c r="AG1369" s="543" t="str">
        <f>IF(AND('1C TSspéc24'!$O$17&lt;&gt;0,'1C TSspéc24'!$C$12="OUI"),'1C TSspéc24'!$O$53/'1C TSspéc24'!$O$17,"")</f>
        <v/>
      </c>
      <c r="AH1369" s="543" t="str">
        <f>IF(AND('1C TSspéc24'!$O$17&lt;&gt;0,'1C TSspéc24'!$C$12="OUI"),'1C TSspéc24'!$O$54/'1C TSspéc24'!$O$17,"")</f>
        <v/>
      </c>
      <c r="AI1369" s="543" t="str">
        <f>IF(AND('1C TSspéc24'!$O$17&lt;&gt;0,'1C TSspéc24'!$C$12="OUI"),'1C TSspéc24'!$O$55/'1C TSspéc24'!$O$17,"")</f>
        <v/>
      </c>
      <c r="AJ1369" s="543" t="str">
        <f>IF(AND('1C TSspéc24'!$O$17&lt;&gt;0,'1C TSspéc24'!$C$12="OUI"),'1C TSspéc24'!$O$56/'1C TSspéc24'!$O$17,"")</f>
        <v/>
      </c>
      <c r="AK1369" s="543" t="str">
        <f>IF(AND('1C TSspéc24'!$O$17&lt;&gt;0,'1C TSspéc24'!$C$12="OUI"),'1C TSspéc24'!$O$57/'1C TSspéc24'!$O$17,"")</f>
        <v/>
      </c>
      <c r="AL1369" s="72">
        <f>IF(AND('1C TSspéc24'!$O$17&lt;&gt;0,'1C TSspéc24'!$C$12="OUI"),N1369+AK1369,N1369)</f>
        <v>0</v>
      </c>
      <c r="AM1369" s="417">
        <f t="shared" si="346"/>
        <v>0</v>
      </c>
      <c r="AN1369" s="417">
        <f t="shared" si="347"/>
        <v>0</v>
      </c>
      <c r="AO1369" s="418" t="str">
        <f>IF(AND('1C TSspéc24'!$O$17&lt;&gt;0,'1C TSspéc24'!$O$30&lt;&gt;0),AM1369+AN1369,"")</f>
        <v/>
      </c>
      <c r="AP1369" s="573" t="str">
        <f>IF(AND('1C TSspéc24'!$O$17&lt;&gt;0,'1C TSspéc24'!$O$30&lt;&gt;0),AM1369-AR1369,"")</f>
        <v/>
      </c>
      <c r="AQ1369" s="583">
        <f t="shared" si="348"/>
        <v>0</v>
      </c>
      <c r="AR1369" s="596"/>
      <c r="AS1369" s="102"/>
      <c r="AT1369" s="27" t="str">
        <f>IF(('1C TSspéc24'!O$17*FICHE!$C$14&lt;J1369),"Forfait limité à "&amp;FICHE!$C$14&amp;"€/jour","")</f>
        <v/>
      </c>
      <c r="AU1369" s="592"/>
      <c r="AV1369" s="824"/>
      <c r="AW1369" s="824"/>
      <c r="AX1369" s="824"/>
      <c r="AY1369" s="824"/>
      <c r="AZ1369" s="824"/>
      <c r="BA1369" s="767"/>
      <c r="BB1369" s="767"/>
      <c r="BC1369" s="767"/>
      <c r="BD1369" s="767"/>
      <c r="BE1369" s="767"/>
      <c r="BF1369" s="767"/>
      <c r="BG1369" s="767"/>
      <c r="BH1369" s="767"/>
      <c r="BI1369" s="767"/>
      <c r="BJ1369" s="767"/>
      <c r="BK1369" s="767"/>
      <c r="BL1369" s="767"/>
      <c r="BM1369" s="767"/>
      <c r="BN1369" s="767"/>
      <c r="BO1369" s="767"/>
      <c r="BP1369" s="767"/>
      <c r="BQ1369" s="767"/>
      <c r="BR1369" s="767"/>
      <c r="BS1369" s="767"/>
      <c r="BT1369" s="767"/>
      <c r="BU1369" s="767"/>
      <c r="BV1369" s="767"/>
      <c r="BW1369" s="767"/>
      <c r="BX1369" s="767"/>
      <c r="BY1369" s="767"/>
      <c r="BZ1369" s="767"/>
      <c r="CA1369" s="767"/>
      <c r="CB1369" s="767"/>
      <c r="CC1369" s="767"/>
      <c r="CD1369" s="767"/>
      <c r="CE1369" s="767"/>
      <c r="CF1369" s="767"/>
      <c r="CG1369" s="767"/>
      <c r="CH1369" s="767"/>
      <c r="CI1369" s="767"/>
      <c r="CJ1369" s="767"/>
      <c r="CK1369" s="767"/>
      <c r="CL1369" s="767"/>
      <c r="CM1369" s="767"/>
      <c r="CN1369" s="767"/>
      <c r="CO1369" s="767"/>
      <c r="CP1369" s="767"/>
      <c r="CQ1369" s="767"/>
      <c r="CR1369" s="767"/>
      <c r="CS1369" s="767"/>
      <c r="CT1369" s="767"/>
      <c r="CU1369" s="767"/>
      <c r="CV1369" s="767"/>
      <c r="CW1369" s="767"/>
      <c r="CX1369" s="767"/>
      <c r="CY1369" s="767"/>
      <c r="CZ1369" s="767"/>
      <c r="DA1369" s="767"/>
      <c r="DB1369" s="767"/>
      <c r="DC1369" s="767"/>
      <c r="DD1369" s="767"/>
      <c r="DE1369" s="767"/>
      <c r="DF1369" s="767"/>
      <c r="DG1369" s="767"/>
      <c r="DH1369" s="767"/>
      <c r="DI1369" s="767"/>
      <c r="DJ1369" s="767"/>
      <c r="DK1369" s="767"/>
      <c r="DL1369" s="767"/>
      <c r="DM1369" s="767"/>
      <c r="DN1369" s="767"/>
      <c r="DO1369" s="767"/>
      <c r="DP1369" s="767"/>
      <c r="DQ1369" s="767"/>
      <c r="DR1369" s="767"/>
      <c r="DS1369" s="767"/>
      <c r="DT1369" s="767"/>
      <c r="DU1369" s="767"/>
      <c r="DV1369" s="767"/>
      <c r="DW1369" s="767"/>
      <c r="DX1369" s="767"/>
      <c r="DY1369" s="767"/>
      <c r="DZ1369" s="767"/>
      <c r="EA1369" s="767"/>
      <c r="EB1369" s="767"/>
      <c r="EC1369" s="767"/>
      <c r="ED1369" s="767"/>
      <c r="EE1369" s="767"/>
      <c r="EF1369" s="767"/>
      <c r="EG1369" s="767"/>
      <c r="EH1369" s="767"/>
      <c r="EI1369" s="767"/>
      <c r="EJ1369" s="767"/>
      <c r="EK1369" s="767"/>
      <c r="EL1369" s="767"/>
      <c r="EM1369" s="767"/>
      <c r="EN1369" s="767"/>
      <c r="EO1369" s="767"/>
      <c r="EP1369" s="767"/>
      <c r="EQ1369" s="767"/>
      <c r="ER1369" s="767"/>
      <c r="ES1369" s="767"/>
      <c r="ET1369" s="767"/>
      <c r="EU1369" s="767"/>
      <c r="EV1369" s="767"/>
      <c r="EW1369" s="767"/>
      <c r="EX1369" s="767"/>
      <c r="EY1369" s="767"/>
      <c r="EZ1369" s="767"/>
      <c r="FA1369" s="767"/>
      <c r="FB1369" s="767"/>
      <c r="FC1369" s="767"/>
      <c r="FD1369" s="767"/>
      <c r="FE1369" s="767"/>
      <c r="FF1369" s="767"/>
      <c r="FG1369" s="767"/>
      <c r="FH1369" s="767"/>
      <c r="FI1369" s="767"/>
      <c r="FJ1369" s="767"/>
      <c r="FK1369" s="767"/>
      <c r="FL1369" s="767"/>
      <c r="FM1369" s="767"/>
      <c r="FN1369" s="767"/>
      <c r="FO1369" s="767"/>
      <c r="FP1369" s="767"/>
      <c r="FQ1369" s="767"/>
      <c r="FR1369" s="767"/>
      <c r="FS1369" s="767"/>
      <c r="FT1369" s="767"/>
      <c r="FU1369" s="767"/>
      <c r="FV1369" s="767"/>
      <c r="FW1369" s="767"/>
      <c r="FX1369" s="767"/>
      <c r="FY1369" s="767"/>
      <c r="FZ1369" s="767"/>
      <c r="GA1369" s="767"/>
      <c r="GB1369" s="767"/>
      <c r="GC1369" s="767"/>
      <c r="GD1369" s="767"/>
      <c r="GE1369" s="767"/>
      <c r="GF1369" s="767"/>
      <c r="GG1369" s="767"/>
      <c r="GH1369" s="767"/>
      <c r="GI1369" s="767"/>
      <c r="GJ1369" s="767"/>
      <c r="GK1369" s="767"/>
      <c r="GL1369" s="767"/>
      <c r="GM1369" s="767"/>
      <c r="GN1369" s="767"/>
      <c r="GO1369" s="767"/>
      <c r="GP1369" s="767"/>
      <c r="GQ1369" s="767"/>
      <c r="GR1369" s="767"/>
      <c r="GS1369" s="767"/>
      <c r="GT1369" s="767"/>
      <c r="GU1369" s="767"/>
      <c r="GV1369" s="767"/>
      <c r="GW1369" s="767"/>
      <c r="GX1369" s="767"/>
      <c r="GY1369" s="767"/>
      <c r="GZ1369" s="767"/>
      <c r="HA1369" s="767"/>
      <c r="HB1369" s="767"/>
      <c r="HC1369" s="767"/>
    </row>
    <row r="1370" spans="1:211" s="864" customFormat="1" ht="13.9" hidden="1" customHeight="1">
      <c r="A1370" s="307"/>
      <c r="B1370" s="351"/>
      <c r="C1370" s="971" t="str">
        <f>IF('1C TSspéc24'!P$17&lt;&gt;0,'1C TSspéc24'!$B$12,"")</f>
        <v/>
      </c>
      <c r="D1370" s="972"/>
      <c r="E1370" s="973"/>
      <c r="F1370" s="93">
        <f>IF(AND($C1370='1C TSspéc24'!$B$12,'1C TSspéc24'!$B$16="spécifiques",'1C TSspéc24'!$P$17&lt;&gt;""),'1C TSspéc24'!$P$21,"")</f>
        <v>0</v>
      </c>
      <c r="G1370" s="842"/>
      <c r="H1370" s="745">
        <v>0.21</v>
      </c>
      <c r="I1370" s="747">
        <v>1</v>
      </c>
      <c r="J1370" s="312"/>
      <c r="K1370" s="680">
        <f t="shared" si="299"/>
        <v>0</v>
      </c>
      <c r="L1370" s="556">
        <f>IF(OR('1C TSspéc24'!$B$12="",'1C TSspéc24'!P$30=0),0,IF(AND('1C TSspéc24'!$B$12&lt;&gt;"",$K$2="Pôle",'1C TSspéc24'!$C$12="OUI"),(('1C TSspéc24'!P$22+'1C TSspéc24'!P$23+'1C TSspéc24'!P$24+'1C TSspéc24'!P$25+'1C TSspéc24'!P$29)/'1C TSspéc24'!P$17),IF(AND('1C TSspéc24'!$B$12&lt;&gt;"",$K$2="Pôle",'1C TSspéc24'!$C$12="NON"),(('1C TSspéc24'!P$22+'1C TSspéc24'!P$23+'1C TSspéc24'!P$24+'1C TSspéc24'!P$25+'1C TSspéc24'!P$29)/'1C TSspéc24'!P$30),IF(AND('1C TSspéc24'!$B$12&lt;&gt;"",$K$2&lt;&gt;"Pôle",'1C TSspéc24'!$C$12="OUI"),(('1C TSspéc24'!P$22+'1C TSspéc24'!P$23+'1C TSspéc24'!P$24+'1C TSspéc24'!P$25+'1C TSspéc24'!P$26+'1C TSspéc24'!P$27+'1C TSspéc24'!P$28+'1C TSspéc24'!P$29)/'1C TSspéc24'!P$17),IF(AND('1C TSspéc24'!$B$12&lt;&gt;"",$K$2&lt;&gt;"Pôle",'1C TSspéc24'!$C$12="NON"),(('1C TSspéc24'!P$22+'1C TSspéc24'!P$23+'1C TSspéc24'!P$24+'1C TSspéc24'!P$25+'1C TSspéc24'!P$26+'1C TSspéc24'!P$27+'1C TSspéc24'!P$28+'1C TSspéc24'!P$29)/'1C TSspéc24'!P$30))))))</f>
        <v>0</v>
      </c>
      <c r="M1370" s="556">
        <f>IF(OR('1C TSspéc24'!$B$12="",'1C TSspéc24'!P$30=0),0,IF(AND('1C TSspéc24'!$B$12&lt;&gt;"",$K$2="Pôle",'1C TSspéc24'!$C$12="OUI"),(('1C TSspéc24'!P$26+'1C TSspéc24'!P$27+'1C TSspéc24'!P$28)/'1C TSspéc24'!P$17),IF(AND('1C TSspéc24'!$B$12&lt;&gt;"",$K$2="Pôle",'1C TSspéc24'!$C$12="NON"),(('1C TSspéc24'!P$26+'1C TSspéc24'!P$27+'1C TSspéc24'!P$28)/'1C TSspéc24'!P$30),IF(AND('1C TSspéc24'!$B$12&lt;&gt;"",$K$2&lt;&gt;"Pôle"),0))))</f>
        <v>0</v>
      </c>
      <c r="N1370" s="557">
        <f>IF(AND('1C TSspéc24'!$B$12&lt;&gt;0,'1C TSspéc24'!$P$30&lt;&gt;0),L1370+M1370,0)</f>
        <v>0</v>
      </c>
      <c r="O1370" s="893" t="str">
        <f>IF(AND('1C TSspéc24'!$P$17&lt;&gt;0,'1C TSspéc24'!$C$12="OUI"),'1C TSspéc24'!$P$35/'1C TSspéc24'!$P$17,"")</f>
        <v/>
      </c>
      <c r="P1370" s="543" t="str">
        <f>IF(AND('1C TSspéc24'!$P$17&lt;&gt;0,'1C TSspéc24'!$C$12="OUI"),'1C TSspéc24'!$P$36/'1C TSspéc24'!$P$17,"")</f>
        <v/>
      </c>
      <c r="Q1370" s="543" t="str">
        <f>IF(AND('1C TSspéc24'!$P$17&lt;&gt;0,'1C TSspéc24'!$C$12="OUI"),'1C TSspéc24'!$P$37/'1C TSspéc24'!$P$17,"")</f>
        <v/>
      </c>
      <c r="R1370" s="543" t="str">
        <f>IF(AND('1C TSspéc24'!$P$17&lt;&gt;0,'1C TSspéc24'!$C$12="OUI"),'1C TSspéc24'!$P$38/'1C TSspéc24'!$P$17,"")</f>
        <v/>
      </c>
      <c r="S1370" s="543" t="str">
        <f>IF(AND('1C TSspéc24'!$P$17&lt;&gt;0,'1C TSspéc24'!$C$12="OUI"),'1C TSspéc24'!$P$39/'1C TSspéc24'!$P$17,"")</f>
        <v/>
      </c>
      <c r="T1370" s="543" t="str">
        <f>IF(AND('1C TSspéc24'!$P$17&lt;&gt;0,'1C TSspéc24'!$C$12="OUI"),'1C TSspéc24'!$P$40/'1C TSspéc24'!$P$17,"")</f>
        <v/>
      </c>
      <c r="U1370" s="543" t="str">
        <f>IF(AND('1C TSspéc24'!$P$17&lt;&gt;0,'1C TSspéc24'!$C$12="OUI"),'1C TSspéc24'!$P$41/'1C TSspéc24'!$P$17,"")</f>
        <v/>
      </c>
      <c r="V1370" s="543" t="str">
        <f>IF(AND('1C TSspéc24'!$P$17&lt;&gt;0,'1C TSspéc24'!$C$12="OUI"),'1C TSspéc24'!$P$42/'1C TSspéc24'!$P$17,"")</f>
        <v/>
      </c>
      <c r="W1370" s="543" t="str">
        <f>IF(AND('1C TSspéc24'!$P$17&lt;&gt;0,'1C TSspéc24'!$C$12="OUI"),'1C TSspéc24'!$P$43/'1C TSspéc24'!$P$17,"")</f>
        <v/>
      </c>
      <c r="X1370" s="543" t="str">
        <f>IF(AND('1C TSspéc24'!$P$17&lt;&gt;0,'1C TSspéc24'!$C$12="OUI"),'1C TSspéc24'!$P$44/'1C TSspéc24'!$P$17,"")</f>
        <v/>
      </c>
      <c r="Y1370" s="543" t="str">
        <f>IF(AND('1C TSspéc24'!$P$17&lt;&gt;0,'1C TSspéc24'!$C$12="OUI"),'1C TSspéc24'!$P$45/'1C TSspéc24'!$P$17,"")</f>
        <v/>
      </c>
      <c r="Z1370" s="543" t="str">
        <f>IF(AND('1C TSspéc24'!$P$17&lt;&gt;0,'1C TSspéc24'!$C$12="OUI"),'1C TSspéc24'!$P$46/'1C TSspéc24'!$P$17,"")</f>
        <v/>
      </c>
      <c r="AA1370" s="543" t="str">
        <f>IF(AND('1C TSspéc24'!$P$17&lt;&gt;0,'1C TSspéc24'!$C$12="OUI"),'1C TSspéc24'!$P$47/'1C TSspéc24'!$P$17,"")</f>
        <v/>
      </c>
      <c r="AB1370" s="543" t="str">
        <f>IF(AND('1C TSspéc24'!$P$17&lt;&gt;0,'1C TSspéc24'!$C$12="OUI"),'1C TSspéc24'!$P$48/'1C TSspéc24'!$P$17,"")</f>
        <v/>
      </c>
      <c r="AC1370" s="543" t="str">
        <f>IF(AND('1C TSspéc24'!$P$17&lt;&gt;0,'1C TSspéc24'!$C$12="OUI"),'1C TSspéc24'!$P$49/'1C TSspéc24'!$P$17,"")</f>
        <v/>
      </c>
      <c r="AD1370" s="543" t="str">
        <f>IF(AND('1C TSspéc24'!$P$17&lt;&gt;0,'1C TSspéc24'!$C$12="OUI"),'1C TSspéc24'!$P$50/'1C TSspéc24'!$P$17,"")</f>
        <v/>
      </c>
      <c r="AE1370" s="543" t="str">
        <f>IF(AND('1C TSspéc24'!$P$17&lt;&gt;0,'1C TSspéc24'!$C$12="OUI"),'1C TSspéc24'!$P$51/'1C TSspéc24'!$P$17,"")</f>
        <v/>
      </c>
      <c r="AF1370" s="543" t="str">
        <f>IF(AND('1C TSspéc24'!$P$17&lt;&gt;0,'1C TSspéc24'!$C$12="OUI"),'1C TSspéc24'!$P$52/'1C TSspéc24'!$P$17,"")</f>
        <v/>
      </c>
      <c r="AG1370" s="543" t="str">
        <f>IF(AND('1C TSspéc24'!$P$17&lt;&gt;0,'1C TSspéc24'!$C$12="OUI"),'1C TSspéc24'!$P$53/'1C TSspéc24'!$P$17,"")</f>
        <v/>
      </c>
      <c r="AH1370" s="543" t="str">
        <f>IF(AND('1C TSspéc24'!$P$17&lt;&gt;0,'1C TSspéc24'!$C$12="OUI"),'1C TSspéc24'!$P$54/'1C TSspéc24'!$P$17,"")</f>
        <v/>
      </c>
      <c r="AI1370" s="543" t="str">
        <f>IF(AND('1C TSspéc24'!$P$17&lt;&gt;0,'1C TSspéc24'!$C$12="OUI"),'1C TSspéc24'!$P$55/'1C TSspéc24'!$P$17,"")</f>
        <v/>
      </c>
      <c r="AJ1370" s="543" t="str">
        <f>IF(AND('1C TSspéc24'!$P$17&lt;&gt;0,'1C TSspéc24'!$C$12="OUI"),'1C TSspéc24'!$P$56/'1C TSspéc24'!$P$17,"")</f>
        <v/>
      </c>
      <c r="AK1370" s="543" t="str">
        <f>IF(AND('1C TSspéc24'!$P$17&lt;&gt;0,'1C TSspéc24'!$C$12="OUI"),'1C TSspéc24'!$P$57/'1C TSspéc24'!$P$17,"")</f>
        <v/>
      </c>
      <c r="AL1370" s="72">
        <f>IF(AND('1C TSspéc24'!$P$17&lt;&gt;0,'1C TSspéc24'!$C$12="OUI"),N1370+AK1370,N1370)</f>
        <v>0</v>
      </c>
      <c r="AM1370" s="417">
        <f t="shared" si="346"/>
        <v>0</v>
      </c>
      <c r="AN1370" s="417">
        <f t="shared" si="347"/>
        <v>0</v>
      </c>
      <c r="AO1370" s="418" t="str">
        <f>IF(AND('1C TSspéc24'!$P$17&lt;&gt;0,'1C TSspéc24'!$P$30&lt;&gt;0),AM1370+AN1370,"")</f>
        <v/>
      </c>
      <c r="AP1370" s="573" t="str">
        <f>IF(AND('1C TSspéc24'!$P$17&lt;&gt;0,'1C TSspéc24'!$P$30&lt;&gt;0),AM1370-AR1370,"")</f>
        <v/>
      </c>
      <c r="AQ1370" s="583">
        <f t="shared" si="348"/>
        <v>0</v>
      </c>
      <c r="AR1370" s="596"/>
      <c r="AS1370" s="102"/>
      <c r="AT1370" s="27" t="str">
        <f>IF(('1C TSspéc24'!P$17*FICHE!$C$14&lt;J1370),"Forfait limité à "&amp;FICHE!$C$14&amp;"€/jour","")</f>
        <v/>
      </c>
      <c r="AU1370" s="592"/>
      <c r="AV1370" s="824"/>
      <c r="AW1370" s="824"/>
      <c r="AX1370" s="824"/>
      <c r="AY1370" s="824"/>
      <c r="AZ1370" s="824"/>
      <c r="BA1370" s="767"/>
      <c r="BB1370" s="767"/>
      <c r="BC1370" s="767"/>
      <c r="BD1370" s="767"/>
      <c r="BE1370" s="767"/>
      <c r="BF1370" s="767"/>
      <c r="BG1370" s="767"/>
      <c r="BH1370" s="767"/>
      <c r="BI1370" s="767"/>
      <c r="BJ1370" s="767"/>
      <c r="BK1370" s="767"/>
      <c r="BL1370" s="767"/>
      <c r="BM1370" s="767"/>
      <c r="BN1370" s="767"/>
      <c r="BO1370" s="767"/>
      <c r="BP1370" s="767"/>
      <c r="BQ1370" s="767"/>
      <c r="BR1370" s="767"/>
      <c r="BS1370" s="767"/>
      <c r="BT1370" s="767"/>
      <c r="BU1370" s="767"/>
      <c r="BV1370" s="767"/>
      <c r="BW1370" s="767"/>
      <c r="BX1370" s="767"/>
      <c r="BY1370" s="767"/>
      <c r="BZ1370" s="767"/>
      <c r="CA1370" s="767"/>
      <c r="CB1370" s="767"/>
      <c r="CC1370" s="767"/>
      <c r="CD1370" s="767"/>
      <c r="CE1370" s="767"/>
      <c r="CF1370" s="767"/>
      <c r="CG1370" s="767"/>
      <c r="CH1370" s="767"/>
      <c r="CI1370" s="767"/>
      <c r="CJ1370" s="767"/>
      <c r="CK1370" s="767"/>
      <c r="CL1370" s="767"/>
      <c r="CM1370" s="767"/>
      <c r="CN1370" s="767"/>
      <c r="CO1370" s="767"/>
      <c r="CP1370" s="767"/>
      <c r="CQ1370" s="767"/>
      <c r="CR1370" s="767"/>
      <c r="CS1370" s="767"/>
      <c r="CT1370" s="767"/>
      <c r="CU1370" s="767"/>
      <c r="CV1370" s="767"/>
      <c r="CW1370" s="767"/>
      <c r="CX1370" s="767"/>
      <c r="CY1370" s="767"/>
      <c r="CZ1370" s="767"/>
      <c r="DA1370" s="767"/>
      <c r="DB1370" s="767"/>
      <c r="DC1370" s="767"/>
      <c r="DD1370" s="767"/>
      <c r="DE1370" s="767"/>
      <c r="DF1370" s="767"/>
      <c r="DG1370" s="767"/>
      <c r="DH1370" s="767"/>
      <c r="DI1370" s="767"/>
      <c r="DJ1370" s="767"/>
      <c r="DK1370" s="767"/>
      <c r="DL1370" s="767"/>
      <c r="DM1370" s="767"/>
      <c r="DN1370" s="767"/>
      <c r="DO1370" s="767"/>
      <c r="DP1370" s="767"/>
      <c r="DQ1370" s="767"/>
      <c r="DR1370" s="767"/>
      <c r="DS1370" s="767"/>
      <c r="DT1370" s="767"/>
      <c r="DU1370" s="767"/>
      <c r="DV1370" s="767"/>
      <c r="DW1370" s="767"/>
      <c r="DX1370" s="767"/>
      <c r="DY1370" s="767"/>
      <c r="DZ1370" s="767"/>
      <c r="EA1370" s="767"/>
      <c r="EB1370" s="767"/>
      <c r="EC1370" s="767"/>
      <c r="ED1370" s="767"/>
      <c r="EE1370" s="767"/>
      <c r="EF1370" s="767"/>
      <c r="EG1370" s="767"/>
      <c r="EH1370" s="767"/>
      <c r="EI1370" s="767"/>
      <c r="EJ1370" s="767"/>
      <c r="EK1370" s="767"/>
      <c r="EL1370" s="767"/>
      <c r="EM1370" s="767"/>
      <c r="EN1370" s="767"/>
      <c r="EO1370" s="767"/>
      <c r="EP1370" s="767"/>
      <c r="EQ1370" s="767"/>
      <c r="ER1370" s="767"/>
      <c r="ES1370" s="767"/>
      <c r="ET1370" s="767"/>
      <c r="EU1370" s="767"/>
      <c r="EV1370" s="767"/>
      <c r="EW1370" s="767"/>
      <c r="EX1370" s="767"/>
      <c r="EY1370" s="767"/>
      <c r="EZ1370" s="767"/>
      <c r="FA1370" s="767"/>
      <c r="FB1370" s="767"/>
      <c r="FC1370" s="767"/>
      <c r="FD1370" s="767"/>
      <c r="FE1370" s="767"/>
      <c r="FF1370" s="767"/>
      <c r="FG1370" s="767"/>
      <c r="FH1370" s="767"/>
      <c r="FI1370" s="767"/>
      <c r="FJ1370" s="767"/>
      <c r="FK1370" s="767"/>
      <c r="FL1370" s="767"/>
      <c r="FM1370" s="767"/>
      <c r="FN1370" s="767"/>
      <c r="FO1370" s="767"/>
      <c r="FP1370" s="767"/>
      <c r="FQ1370" s="767"/>
      <c r="FR1370" s="767"/>
      <c r="FS1370" s="767"/>
      <c r="FT1370" s="767"/>
      <c r="FU1370" s="767"/>
      <c r="FV1370" s="767"/>
      <c r="FW1370" s="767"/>
      <c r="FX1370" s="767"/>
      <c r="FY1370" s="767"/>
      <c r="FZ1370" s="767"/>
      <c r="GA1370" s="767"/>
      <c r="GB1370" s="767"/>
      <c r="GC1370" s="767"/>
      <c r="GD1370" s="767"/>
      <c r="GE1370" s="767"/>
      <c r="GF1370" s="767"/>
      <c r="GG1370" s="767"/>
      <c r="GH1370" s="767"/>
      <c r="GI1370" s="767"/>
      <c r="GJ1370" s="767"/>
      <c r="GK1370" s="767"/>
      <c r="GL1370" s="767"/>
      <c r="GM1370" s="767"/>
      <c r="GN1370" s="767"/>
      <c r="GO1370" s="767"/>
      <c r="GP1370" s="767"/>
      <c r="GQ1370" s="767"/>
      <c r="GR1370" s="767"/>
      <c r="GS1370" s="767"/>
      <c r="GT1370" s="767"/>
      <c r="GU1370" s="767"/>
      <c r="GV1370" s="767"/>
      <c r="GW1370" s="767"/>
      <c r="GX1370" s="767"/>
      <c r="GY1370" s="767"/>
      <c r="GZ1370" s="767"/>
      <c r="HA1370" s="767"/>
      <c r="HB1370" s="767"/>
      <c r="HC1370" s="767"/>
    </row>
    <row r="1371" spans="1:211" s="864" customFormat="1" ht="13.9" hidden="1" customHeight="1">
      <c r="A1371" s="307"/>
      <c r="B1371" s="351"/>
      <c r="C1371" s="971" t="str">
        <f>IF('1C TSspéc24'!Q$17&lt;&gt;0,'1C TSspéc24'!$B$12,"")</f>
        <v/>
      </c>
      <c r="D1371" s="972"/>
      <c r="E1371" s="973"/>
      <c r="F1371" s="93">
        <f>IF(AND($C1371='1C TSspéc24'!$B$12,'1C TSspéc24'!$B$16="spécifiques",'1C TSspéc24'!$Q$17&lt;&gt;""),'1C TSspéc24'!$Q$21,"")</f>
        <v>0</v>
      </c>
      <c r="G1371" s="863"/>
      <c r="H1371" s="745">
        <v>0.21</v>
      </c>
      <c r="I1371" s="747">
        <v>1</v>
      </c>
      <c r="J1371" s="312"/>
      <c r="K1371" s="680">
        <f t="shared" si="299"/>
        <v>0</v>
      </c>
      <c r="L1371" s="556">
        <f>IF(OR('1C TSspéc24'!$B$12="",'1C TSspéc24'!Q$30=0),0,IF(AND('1C TSspéc24'!$B$12&lt;&gt;"",$K$2="Pôle",'1C TSspéc24'!$C$12="OUI"),(('1C TSspéc24'!Q$22+'1C TSspéc24'!Q$23+'1C TSspéc24'!Q$24+'1C TSspéc24'!Q$25+'1C TSspéc24'!Q$29)/'1C TSspéc24'!Q$17),IF(AND('1C TSspéc24'!$B$12&lt;&gt;"",$K$2="Pôle",'1C TSspéc24'!$C$12="NON"),(('1C TSspéc24'!Q$22+'1C TSspéc24'!Q$23+'1C TSspéc24'!Q$24+'1C TSspéc24'!Q$25+'1C TSspéc24'!Q$29)/'1C TSspéc24'!Q$30),IF(AND('1C TSspéc24'!$B$12&lt;&gt;"",$K$2&lt;&gt;"Pôle",'1C TSspéc24'!$C$12="OUI"),(('1C TSspéc24'!Q$22+'1C TSspéc24'!Q$23+'1C TSspéc24'!Q$24+'1C TSspéc24'!Q$25+'1C TSspéc24'!Q$26+'1C TSspéc24'!Q$27+'1C TSspéc24'!Q$28+'1C TSspéc24'!Q$29)/'1C TSspéc24'!Q$17),IF(AND('1C TSspéc24'!$B$12&lt;&gt;"",$K$2&lt;&gt;"Pôle",'1C TSspéc24'!$C$12="NON"),(('1C TSspéc24'!Q$22+'1C TSspéc24'!Q$23+'1C TSspéc24'!Q$24+'1C TSspéc24'!Q$25+'1C TSspéc24'!Q$26+'1C TSspéc24'!Q$27+'1C TSspéc24'!Q$28+'1C TSspéc24'!Q$29)/'1C TSspéc24'!Q$30))))))</f>
        <v>0</v>
      </c>
      <c r="M1371" s="556">
        <f>IF(OR('1C TSspéc24'!$B$12="",'1C TSspéc24'!Q$30=0),0,IF(AND('1C TSspéc24'!$B$12&lt;&gt;"",$K$2="Pôle",'1C TSspéc24'!$C$12="OUI"),(('1C TSspéc24'!Q$26+'1C TSspéc24'!Q$27+'1C TSspéc24'!Q$28)/'1C TSspéc24'!Q$17),IF(AND('1C TSspéc24'!$B$12&lt;&gt;"",$K$2="Pôle",'1C TSspéc24'!$C$12="NON"),(('1C TSspéc24'!Q$26+'1C TSspéc24'!Q$27+'1C TSspéc24'!Q$28)/'1C TSspéc24'!Q$30),IF(AND('1C TSspéc24'!$B$12&lt;&gt;"",$K$2&lt;&gt;"Pôle"),0))))</f>
        <v>0</v>
      </c>
      <c r="N1371" s="557">
        <f>IF(AND('1C TSspéc24'!$B$12&lt;&gt;0,'1C TSspéc24'!$Q$30&lt;&gt;0),L1371+M1371,0)</f>
        <v>0</v>
      </c>
      <c r="O1371" s="893" t="str">
        <f>IF(AND('1C TSspéc24'!$Q$17&lt;&gt;0,'1C TSspéc24'!$C$12="OUI"),'1C TSspéc24'!$Q$35/'1C TSspéc24'!$Q$17,"")</f>
        <v/>
      </c>
      <c r="P1371" s="543" t="str">
        <f>IF(AND('1C TSspéc24'!$Q$17&lt;&gt;0,'1C TSspéc24'!$C$12="OUI"),'1C TSspéc24'!$Q$36/'1C TSspéc24'!$Q$17,"")</f>
        <v/>
      </c>
      <c r="Q1371" s="543" t="str">
        <f>IF(AND('1C TSspéc24'!$Q$17&lt;&gt;0,'1C TSspéc24'!$C$12="OUI"),'1C TSspéc24'!$Q$37/'1C TSspéc24'!$Q$17,"")</f>
        <v/>
      </c>
      <c r="R1371" s="543" t="str">
        <f>IF(AND('1C TSspéc24'!$Q$17&lt;&gt;0,'1C TSspéc24'!$C$12="OUI"),'1C TSspéc24'!$Q$38/'1C TSspéc24'!$Q$17,"")</f>
        <v/>
      </c>
      <c r="S1371" s="543" t="str">
        <f>IF(AND('1C TSspéc24'!$Q$17&lt;&gt;0,'1C TSspéc24'!$C$12="OUI"),'1C TSspéc24'!$Q$39/'1C TSspéc24'!$Q$17,"")</f>
        <v/>
      </c>
      <c r="T1371" s="543" t="str">
        <f>IF(AND('1C TSspéc24'!$Q$17&lt;&gt;0,'1C TSspéc24'!$C$12="OUI"),'1C TSspéc24'!$Q$40/'1C TSspéc24'!$Q$17,"")</f>
        <v/>
      </c>
      <c r="U1371" s="543" t="str">
        <f>IF(AND('1C TSspéc24'!$Q$17&lt;&gt;0,'1C TSspéc24'!$C$12="OUI"),'1C TSspéc24'!$Q$41/'1C TSspéc24'!$Q$17,"")</f>
        <v/>
      </c>
      <c r="V1371" s="543" t="str">
        <f>IF(AND('1C TSspéc24'!$Q$17&lt;&gt;0,'1C TSspéc24'!$C$12="OUI"),'1C TSspéc24'!$Q$42/'1C TSspéc24'!$Q$17,"")</f>
        <v/>
      </c>
      <c r="W1371" s="543" t="str">
        <f>IF(AND('1C TSspéc24'!$Q$17&lt;&gt;0,'1C TSspéc24'!$C$12="OUI"),'1C TSspéc24'!$Q$43/'1C TSspéc24'!$Q$17,"")</f>
        <v/>
      </c>
      <c r="X1371" s="543" t="str">
        <f>IF(AND('1C TSspéc24'!$Q$17&lt;&gt;0,'1C TSspéc24'!$C$12="OUI"),'1C TSspéc24'!$Q$44/'1C TSspéc24'!$Q$17,"")</f>
        <v/>
      </c>
      <c r="Y1371" s="543" t="str">
        <f>IF(AND('1C TSspéc24'!$Q$17&lt;&gt;0,'1C TSspéc24'!$C$12="OUI"),'1C TSspéc24'!$Q$45/'1C TSspéc24'!$Q$17,"")</f>
        <v/>
      </c>
      <c r="Z1371" s="543" t="str">
        <f>IF(AND('1C TSspéc24'!$Q$17&lt;&gt;0,'1C TSspéc24'!$C$12="OUI"),'1C TSspéc24'!$Q$46/'1C TSspéc24'!$Q$17,"")</f>
        <v/>
      </c>
      <c r="AA1371" s="543" t="str">
        <f>IF(AND('1C TSspéc24'!$Q$17&lt;&gt;0,'1C TSspéc24'!$C$12="OUI"),'1C TSspéc24'!$Q$47/'1C TSspéc24'!$Q$17,"")</f>
        <v/>
      </c>
      <c r="AB1371" s="543" t="str">
        <f>IF(AND('1C TSspéc24'!$Q$17&lt;&gt;0,'1C TSspéc24'!$C$12="OUI"),'1C TSspéc24'!$Q$48/'1C TSspéc24'!$Q$17,"")</f>
        <v/>
      </c>
      <c r="AC1371" s="543" t="str">
        <f>IF(AND('1C TSspéc24'!$Q$17&lt;&gt;0,'1C TSspéc24'!$C$12="OUI"),'1C TSspéc24'!$Q$49/'1C TSspéc24'!$Q$17,"")</f>
        <v/>
      </c>
      <c r="AD1371" s="543" t="str">
        <f>IF(AND('1C TSspéc24'!$Q$17&lt;&gt;0,'1C TSspéc24'!$C$12="OUI"),'1C TSspéc24'!$Q$50/'1C TSspéc24'!$Q$17,"")</f>
        <v/>
      </c>
      <c r="AE1371" s="543" t="str">
        <f>IF(AND('1C TSspéc24'!$Q$17&lt;&gt;0,'1C TSspéc24'!$C$12="OUI"),'1C TSspéc24'!$Q$51/'1C TSspéc24'!$Q$17,"")</f>
        <v/>
      </c>
      <c r="AF1371" s="543" t="str">
        <f>IF(AND('1C TSspéc24'!$Q$17&lt;&gt;0,'1C TSspéc24'!$C$12="OUI"),'1C TSspéc24'!$Q$52/'1C TSspéc24'!$Q$17,"")</f>
        <v/>
      </c>
      <c r="AG1371" s="543" t="str">
        <f>IF(AND('1C TSspéc24'!$Q$17&lt;&gt;0,'1C TSspéc24'!$C$12="OUI"),'1C TSspéc24'!$Q$53/'1C TSspéc24'!$Q$17,"")</f>
        <v/>
      </c>
      <c r="AH1371" s="543" t="str">
        <f>IF(AND('1C TSspéc24'!$Q$17&lt;&gt;0,'1C TSspéc24'!$C$12="OUI"),'1C TSspéc24'!$Q$54/'1C TSspéc24'!$Q$17,"")</f>
        <v/>
      </c>
      <c r="AI1371" s="543" t="str">
        <f>IF(AND('1C TSspéc24'!$Q$17&lt;&gt;0,'1C TSspéc24'!$C$12="OUI"),'1C TSspéc24'!$Q$55/'1C TSspéc24'!$Q$17,"")</f>
        <v/>
      </c>
      <c r="AJ1371" s="543" t="str">
        <f>IF(AND('1C TSspéc24'!$Q$17&lt;&gt;0,'1C TSspéc24'!$C$12="OUI"),'1C TSspéc24'!$Q$56/'1C TSspéc24'!$Q$17,"")</f>
        <v/>
      </c>
      <c r="AK1371" s="543" t="str">
        <f>IF(AND('1C TSspéc24'!$Q$17&lt;&gt;0,'1C TSspéc24'!$C$12="OUI"),'1C TSspéc24'!$Q$57/'1C TSspéc24'!$Q$17,"")</f>
        <v/>
      </c>
      <c r="AL1371" s="72">
        <f>IF(AND('1C TSspéc24'!$Q$17&lt;&gt;0,'1C TSspéc24'!$C$12="OUI"),N1371+AK1371,N1371)</f>
        <v>0</v>
      </c>
      <c r="AM1371" s="417">
        <f t="shared" si="346"/>
        <v>0</v>
      </c>
      <c r="AN1371" s="417">
        <f t="shared" si="347"/>
        <v>0</v>
      </c>
      <c r="AO1371" s="418" t="str">
        <f>IF(AND('1C TSspéc24'!$Q$17&lt;&gt;0,'1C TSspéc24'!$Q$30&lt;&gt;0),AM1371+AN1371,"")</f>
        <v/>
      </c>
      <c r="AP1371" s="573" t="str">
        <f>IF(AND('1C TSspéc24'!$Q$17&lt;&gt;0,'1C TSspéc24'!$Q$30&lt;&gt;0),AM1371-AR1371,"")</f>
        <v/>
      </c>
      <c r="AQ1371" s="583">
        <f t="shared" si="348"/>
        <v>0</v>
      </c>
      <c r="AR1371" s="596"/>
      <c r="AS1371" s="102"/>
      <c r="AT1371" s="27" t="str">
        <f>IF(('1C TSspéc24'!Q$17*FICHE!$C$14&lt;J1371),"Forfait limité à "&amp;FICHE!$C$14&amp;"€/jour","")</f>
        <v/>
      </c>
      <c r="AU1371" s="592"/>
      <c r="AV1371" s="824"/>
      <c r="AW1371" s="824"/>
      <c r="AX1371" s="824"/>
      <c r="AY1371" s="824"/>
      <c r="AZ1371" s="824"/>
      <c r="BA1371" s="767"/>
      <c r="BB1371" s="767"/>
      <c r="BC1371" s="767"/>
      <c r="BD1371" s="767"/>
      <c r="BE1371" s="767"/>
      <c r="BF1371" s="767"/>
      <c r="BG1371" s="767"/>
      <c r="BH1371" s="767"/>
      <c r="BI1371" s="767"/>
      <c r="BJ1371" s="767"/>
      <c r="BK1371" s="767"/>
      <c r="BL1371" s="767"/>
      <c r="BM1371" s="767"/>
      <c r="BN1371" s="767"/>
      <c r="BO1371" s="767"/>
      <c r="BP1371" s="767"/>
      <c r="BQ1371" s="767"/>
      <c r="BR1371" s="767"/>
      <c r="BS1371" s="767"/>
      <c r="BT1371" s="767"/>
      <c r="BU1371" s="767"/>
      <c r="BV1371" s="767"/>
      <c r="BW1371" s="767"/>
      <c r="BX1371" s="767"/>
      <c r="BY1371" s="767"/>
      <c r="BZ1371" s="767"/>
      <c r="CA1371" s="767"/>
      <c r="CB1371" s="767"/>
      <c r="CC1371" s="767"/>
      <c r="CD1371" s="767"/>
      <c r="CE1371" s="767"/>
      <c r="CF1371" s="767"/>
      <c r="CG1371" s="767"/>
      <c r="CH1371" s="767"/>
      <c r="CI1371" s="767"/>
      <c r="CJ1371" s="767"/>
      <c r="CK1371" s="767"/>
      <c r="CL1371" s="767"/>
      <c r="CM1371" s="767"/>
      <c r="CN1371" s="767"/>
      <c r="CO1371" s="767"/>
      <c r="CP1371" s="767"/>
      <c r="CQ1371" s="767"/>
      <c r="CR1371" s="767"/>
      <c r="CS1371" s="767"/>
      <c r="CT1371" s="767"/>
      <c r="CU1371" s="767"/>
      <c r="CV1371" s="767"/>
      <c r="CW1371" s="767"/>
      <c r="CX1371" s="767"/>
      <c r="CY1371" s="767"/>
      <c r="CZ1371" s="767"/>
      <c r="DA1371" s="767"/>
      <c r="DB1371" s="767"/>
      <c r="DC1371" s="767"/>
      <c r="DD1371" s="767"/>
      <c r="DE1371" s="767"/>
      <c r="DF1371" s="767"/>
      <c r="DG1371" s="767"/>
      <c r="DH1371" s="767"/>
      <c r="DI1371" s="767"/>
      <c r="DJ1371" s="767"/>
      <c r="DK1371" s="767"/>
      <c r="DL1371" s="767"/>
      <c r="DM1371" s="767"/>
      <c r="DN1371" s="767"/>
      <c r="DO1371" s="767"/>
      <c r="DP1371" s="767"/>
      <c r="DQ1371" s="767"/>
      <c r="DR1371" s="767"/>
      <c r="DS1371" s="767"/>
      <c r="DT1371" s="767"/>
      <c r="DU1371" s="767"/>
      <c r="DV1371" s="767"/>
      <c r="DW1371" s="767"/>
      <c r="DX1371" s="767"/>
      <c r="DY1371" s="767"/>
      <c r="DZ1371" s="767"/>
      <c r="EA1371" s="767"/>
      <c r="EB1371" s="767"/>
      <c r="EC1371" s="767"/>
      <c r="ED1371" s="767"/>
      <c r="EE1371" s="767"/>
      <c r="EF1371" s="767"/>
      <c r="EG1371" s="767"/>
      <c r="EH1371" s="767"/>
      <c r="EI1371" s="767"/>
      <c r="EJ1371" s="767"/>
      <c r="EK1371" s="767"/>
      <c r="EL1371" s="767"/>
      <c r="EM1371" s="767"/>
      <c r="EN1371" s="767"/>
      <c r="EO1371" s="767"/>
      <c r="EP1371" s="767"/>
      <c r="EQ1371" s="767"/>
      <c r="ER1371" s="767"/>
      <c r="ES1371" s="767"/>
      <c r="ET1371" s="767"/>
      <c r="EU1371" s="767"/>
      <c r="EV1371" s="767"/>
      <c r="EW1371" s="767"/>
      <c r="EX1371" s="767"/>
      <c r="EY1371" s="767"/>
      <c r="EZ1371" s="767"/>
      <c r="FA1371" s="767"/>
      <c r="FB1371" s="767"/>
      <c r="FC1371" s="767"/>
      <c r="FD1371" s="767"/>
      <c r="FE1371" s="767"/>
      <c r="FF1371" s="767"/>
      <c r="FG1371" s="767"/>
      <c r="FH1371" s="767"/>
      <c r="FI1371" s="767"/>
      <c r="FJ1371" s="767"/>
      <c r="FK1371" s="767"/>
      <c r="FL1371" s="767"/>
      <c r="FM1371" s="767"/>
      <c r="FN1371" s="767"/>
      <c r="FO1371" s="767"/>
      <c r="FP1371" s="767"/>
      <c r="FQ1371" s="767"/>
      <c r="FR1371" s="767"/>
      <c r="FS1371" s="767"/>
      <c r="FT1371" s="767"/>
      <c r="FU1371" s="767"/>
      <c r="FV1371" s="767"/>
      <c r="FW1371" s="767"/>
      <c r="FX1371" s="767"/>
      <c r="FY1371" s="767"/>
      <c r="FZ1371" s="767"/>
      <c r="GA1371" s="767"/>
      <c r="GB1371" s="767"/>
      <c r="GC1371" s="767"/>
      <c r="GD1371" s="767"/>
      <c r="GE1371" s="767"/>
      <c r="GF1371" s="767"/>
      <c r="GG1371" s="767"/>
      <c r="GH1371" s="767"/>
      <c r="GI1371" s="767"/>
      <c r="GJ1371" s="767"/>
      <c r="GK1371" s="767"/>
      <c r="GL1371" s="767"/>
      <c r="GM1371" s="767"/>
      <c r="GN1371" s="767"/>
      <c r="GO1371" s="767"/>
      <c r="GP1371" s="767"/>
      <c r="GQ1371" s="767"/>
      <c r="GR1371" s="767"/>
      <c r="GS1371" s="767"/>
      <c r="GT1371" s="767"/>
      <c r="GU1371" s="767"/>
      <c r="GV1371" s="767"/>
      <c r="GW1371" s="767"/>
      <c r="GX1371" s="767"/>
      <c r="GY1371" s="767"/>
      <c r="GZ1371" s="767"/>
      <c r="HA1371" s="767"/>
      <c r="HB1371" s="767"/>
      <c r="HC1371" s="767"/>
    </row>
    <row r="1372" spans="1:211" s="864" customFormat="1" ht="13.9" hidden="1" customHeight="1">
      <c r="A1372" s="307"/>
      <c r="B1372" s="351"/>
      <c r="C1372" s="971" t="str">
        <f>IF('1C TSspéc24'!R$17&lt;&gt;0,'1C TSspéc24'!$B$12,"")</f>
        <v/>
      </c>
      <c r="D1372" s="972"/>
      <c r="E1372" s="973"/>
      <c r="F1372" s="93">
        <f>IF(AND($C1372='1C TSspéc24'!$B$12,'1C TSspéc24'!$B$16="spécifiques",'1C TSspéc24'!$R$17&lt;&gt;""),'1C TSspéc24'!$R$21,"")</f>
        <v>0</v>
      </c>
      <c r="G1372" s="863"/>
      <c r="H1372" s="745">
        <v>0.21</v>
      </c>
      <c r="I1372" s="747">
        <v>1</v>
      </c>
      <c r="J1372" s="312"/>
      <c r="K1372" s="680">
        <f t="shared" si="299"/>
        <v>0</v>
      </c>
      <c r="L1372" s="556">
        <f>IF(OR('1C TSspéc24'!$B$12="",'1C TSspéc24'!R$30=0),0,IF(AND('1C TSspéc24'!$B$12&lt;&gt;"",$K$2="Pôle",'1C TSspéc24'!$C$12="OUI"),(('1C TSspéc24'!R$22+'1C TSspéc24'!R$23+'1C TSspéc24'!R$24+'1C TSspéc24'!R$25+'1C TSspéc24'!R$29)/'1C TSspéc24'!R$17),IF(AND('1C TSspéc24'!$B$12&lt;&gt;"",$K$2="Pôle",'1C TSspéc24'!$C$12="NON"),(('1C TSspéc24'!R$22+'1C TSspéc24'!R$23+'1C TSspéc24'!R$24+'1C TSspéc24'!R$25+'1C TSspéc24'!R$29)/'1C TSspéc24'!R$30),IF(AND('1C TSspéc24'!$B$12&lt;&gt;"",$K$2&lt;&gt;"Pôle",'1C TSspéc24'!$C$12="OUI"),(('1C TSspéc24'!R$22+'1C TSspéc24'!R$23+'1C TSspéc24'!R$24+'1C TSspéc24'!R$25+'1C TSspéc24'!R$26+'1C TSspéc24'!R$27+'1C TSspéc24'!R$28+'1C TSspéc24'!R$29)/'1C TSspéc24'!R$17),IF(AND('1C TSspéc24'!$B$12&lt;&gt;"",$K$2&lt;&gt;"Pôle",'1C TSspéc24'!$C$12="NON"),(('1C TSspéc24'!R$22+'1C TSspéc24'!R$23+'1C TSspéc24'!R$24+'1C TSspéc24'!R$25+'1C TSspéc24'!R$26+'1C TSspéc24'!R$27+'1C TSspéc24'!R$28+'1C TSspéc24'!R$29)/'1C TSspéc24'!R$30))))))</f>
        <v>0</v>
      </c>
      <c r="M1372" s="556">
        <f>IF(OR('1C TSspéc24'!$B$12="",'1C TSspéc24'!R$30=0),0,IF(AND('1C TSspéc24'!$B$12&lt;&gt;"",$K$2="Pôle",'1C TSspéc24'!$C$12="OUI"),(('1C TSspéc24'!R$26+'1C TSspéc24'!R$27+'1C TSspéc24'!R$28)/'1C TSspéc24'!R$17),IF(AND('1C TSspéc24'!$B$12&lt;&gt;"",$K$2="Pôle",'1C TSspéc24'!$C$12="NON"),(('1C TSspéc24'!R$26+'1C TSspéc24'!R$27+'1C TSspéc24'!R$28)/'1C TSspéc24'!R$30),IF(AND('1C TSspéc24'!$B$12&lt;&gt;"",$K$2&lt;&gt;"Pôle"),0))))</f>
        <v>0</v>
      </c>
      <c r="N1372" s="557">
        <f>IF(AND('1C TSspéc24'!$B$12&lt;&gt;0,'1C TSspéc24'!$R$30&lt;&gt;0),L1372+M1372,0)</f>
        <v>0</v>
      </c>
      <c r="O1372" s="893" t="str">
        <f>IF(AND('1C TSspéc24'!$R$17&lt;&gt;0,'1C TSspéc24'!$C$12="OUI"),'1C TSspéc24'!$R$35/'1C TSspéc24'!$R$17,"")</f>
        <v/>
      </c>
      <c r="P1372" s="543" t="str">
        <f>IF(AND('1C TSspéc24'!$R$17&lt;&gt;0,'1C TSspéc24'!$C$12="OUI"),'1C TSspéc24'!$R$36/'1C TSspéc24'!$R$17,"")</f>
        <v/>
      </c>
      <c r="Q1372" s="543" t="str">
        <f>IF(AND('1C TSspéc24'!$R$17&lt;&gt;0,'1C TSspéc24'!$C$12="OUI"),'1C TSspéc24'!$R$37/'1C TSspéc24'!$R$17,"")</f>
        <v/>
      </c>
      <c r="R1372" s="543" t="str">
        <f>IF(AND('1C TSspéc24'!$R$17&lt;&gt;0,'1C TSspéc24'!$C$12="OUI"),'1C TSspéc24'!$R$38/'1C TSspéc24'!$R$17,"")</f>
        <v/>
      </c>
      <c r="S1372" s="543" t="str">
        <f>IF(AND('1C TSspéc24'!$R$17&lt;&gt;0,'1C TSspéc24'!$C$12="OUI"),'1C TSspéc24'!$R$39/'1C TSspéc24'!$R$17,"")</f>
        <v/>
      </c>
      <c r="T1372" s="543" t="str">
        <f>IF(AND('1C TSspéc24'!$R$17&lt;&gt;0,'1C TSspéc24'!$C$12="OUI"),'1C TSspéc24'!$R$40/'1C TSspéc24'!$R$17,"")</f>
        <v/>
      </c>
      <c r="U1372" s="543" t="str">
        <f>IF(AND('1C TSspéc24'!$R$17&lt;&gt;0,'1C TSspéc24'!$C$12="OUI"),'1C TSspéc24'!$R$41/'1C TSspéc24'!$R$17,"")</f>
        <v/>
      </c>
      <c r="V1372" s="543" t="str">
        <f>IF(AND('1C TSspéc24'!$R$17&lt;&gt;0,'1C TSspéc24'!$C$12="OUI"),'1C TSspéc24'!$R$42/'1C TSspéc24'!$R$17,"")</f>
        <v/>
      </c>
      <c r="W1372" s="543" t="str">
        <f>IF(AND('1C TSspéc24'!$R$17&lt;&gt;0,'1C TSspéc24'!$C$12="OUI"),'1C TSspéc24'!$R$43/'1C TSspéc24'!$R$17,"")</f>
        <v/>
      </c>
      <c r="X1372" s="543" t="str">
        <f>IF(AND('1C TSspéc24'!$R$17&lt;&gt;0,'1C TSspéc24'!$C$12="OUI"),'1C TSspéc24'!$R$44/'1C TSspéc24'!$R$17,"")</f>
        <v/>
      </c>
      <c r="Y1372" s="543" t="str">
        <f>IF(AND('1C TSspéc24'!$R$17&lt;&gt;0,'1C TSspéc24'!$C$12="OUI"),'1C TSspéc24'!$R$45/'1C TSspéc24'!$R$17,"")</f>
        <v/>
      </c>
      <c r="Z1372" s="543" t="str">
        <f>IF(AND('1C TSspéc24'!$R$17&lt;&gt;0,'1C TSspéc24'!$C$12="OUI"),'1C TSspéc24'!$R$46/'1C TSspéc24'!$R$17,"")</f>
        <v/>
      </c>
      <c r="AA1372" s="543" t="str">
        <f>IF(AND('1C TSspéc24'!$R$17&lt;&gt;0,'1C TSspéc24'!$C$12="OUI"),'1C TSspéc24'!$R$47/'1C TSspéc24'!$R$17,"")</f>
        <v/>
      </c>
      <c r="AB1372" s="543" t="str">
        <f>IF(AND('1C TSspéc24'!$R$17&lt;&gt;0,'1C TSspéc24'!$C$12="OUI"),'1C TSspéc24'!$R$48/'1C TSspéc24'!$R$17,"")</f>
        <v/>
      </c>
      <c r="AC1372" s="543" t="str">
        <f>IF(AND('1C TSspéc24'!$R$17&lt;&gt;0,'1C TSspéc24'!$C$12="OUI"),'1C TSspéc24'!$R$49/'1C TSspéc24'!$R$17,"")</f>
        <v/>
      </c>
      <c r="AD1372" s="543" t="str">
        <f>IF(AND('1C TSspéc24'!$R$17&lt;&gt;0,'1C TSspéc24'!$C$12="OUI"),'1C TSspéc24'!$R$50/'1C TSspéc24'!$R$17,"")</f>
        <v/>
      </c>
      <c r="AE1372" s="543" t="str">
        <f>IF(AND('1C TSspéc24'!$R$17&lt;&gt;0,'1C TSspéc24'!$C$12="OUI"),'1C TSspéc24'!$R$51/'1C TSspéc24'!$R$17,"")</f>
        <v/>
      </c>
      <c r="AF1372" s="543" t="str">
        <f>IF(AND('1C TSspéc24'!$R$17&lt;&gt;0,'1C TSspéc24'!$C$12="OUI"),'1C TSspéc24'!$R$52/'1C TSspéc24'!$R$17,"")</f>
        <v/>
      </c>
      <c r="AG1372" s="543" t="str">
        <f>IF(AND('1C TSspéc24'!$R$17&lt;&gt;0,'1C TSspéc24'!$C$12="OUI"),'1C TSspéc24'!$R$53/'1C TSspéc24'!$R$17,"")</f>
        <v/>
      </c>
      <c r="AH1372" s="543" t="str">
        <f>IF(AND('1C TSspéc24'!$R$17&lt;&gt;0,'1C TSspéc24'!$C$12="OUI"),'1C TSspéc24'!$R$54/'1C TSspéc24'!$R$17,"")</f>
        <v/>
      </c>
      <c r="AI1372" s="543" t="str">
        <f>IF(AND('1C TSspéc24'!$R$17&lt;&gt;0,'1C TSspéc24'!$C$12="OUI"),'1C TSspéc24'!$R$55/'1C TSspéc24'!$R$17,"")</f>
        <v/>
      </c>
      <c r="AJ1372" s="543" t="str">
        <f>IF(AND('1C TSspéc24'!$R$17&lt;&gt;0,'1C TSspéc24'!$C$12="OUI"),'1C TSspéc24'!$R$56/'1C TSspéc24'!$R$17,"")</f>
        <v/>
      </c>
      <c r="AK1372" s="543" t="str">
        <f>IF(AND('1C TSspéc24'!$R$17&lt;&gt;0,'1C TSspéc24'!$C$12="OUI"),'1C TSspéc24'!$R$57/'1C TSspéc24'!$R$17,"")</f>
        <v/>
      </c>
      <c r="AL1372" s="72">
        <f>IF(AND('1C TSspéc24'!$R$17&lt;&gt;0,'1C TSspéc24'!$C$12="OUI"),N1372+AK1372,N1372)</f>
        <v>0</v>
      </c>
      <c r="AM1372" s="417">
        <f t="shared" si="346"/>
        <v>0</v>
      </c>
      <c r="AN1372" s="417">
        <f t="shared" si="347"/>
        <v>0</v>
      </c>
      <c r="AO1372" s="418" t="str">
        <f>IF(AND('1C TSspéc24'!$R$17&lt;&gt;0,'1C TSspéc24'!$R$30&lt;&gt;0),AM1372+AN1372,"")</f>
        <v/>
      </c>
      <c r="AP1372" s="573" t="str">
        <f>IF(AND('1C TSspéc24'!$R$17&lt;&gt;0,'1C TSspéc24'!$R$30&lt;&gt;0),AM1372-AR1372,"")</f>
        <v/>
      </c>
      <c r="AQ1372" s="583">
        <f t="shared" si="348"/>
        <v>0</v>
      </c>
      <c r="AR1372" s="596"/>
      <c r="AS1372" s="102"/>
      <c r="AT1372" s="27" t="str">
        <f>IF(('1C TSspéc24'!R$17*FICHE!$C$14&lt;J1372),"Forfait limité à "&amp;FICHE!$C$14&amp;"€/jour","")</f>
        <v/>
      </c>
      <c r="AU1372" s="592"/>
      <c r="AV1372" s="824"/>
      <c r="AW1372" s="824"/>
      <c r="AX1372" s="824"/>
      <c r="AY1372" s="824"/>
      <c r="AZ1372" s="824"/>
      <c r="BA1372" s="767"/>
      <c r="BB1372" s="767"/>
      <c r="BC1372" s="767"/>
      <c r="BD1372" s="767"/>
      <c r="BE1372" s="767"/>
      <c r="BF1372" s="767"/>
      <c r="BG1372" s="767"/>
      <c r="BH1372" s="767"/>
      <c r="BI1372" s="767"/>
      <c r="BJ1372" s="767"/>
      <c r="BK1372" s="767"/>
      <c r="BL1372" s="767"/>
      <c r="BM1372" s="767"/>
      <c r="BN1372" s="767"/>
      <c r="BO1372" s="767"/>
      <c r="BP1372" s="767"/>
      <c r="BQ1372" s="767"/>
      <c r="BR1372" s="767"/>
      <c r="BS1372" s="767"/>
      <c r="BT1372" s="767"/>
      <c r="BU1372" s="767"/>
      <c r="BV1372" s="767"/>
      <c r="BW1372" s="767"/>
      <c r="BX1372" s="767"/>
      <c r="BY1372" s="767"/>
      <c r="BZ1372" s="767"/>
      <c r="CA1372" s="767"/>
      <c r="CB1372" s="767"/>
      <c r="CC1372" s="767"/>
      <c r="CD1372" s="767"/>
      <c r="CE1372" s="767"/>
      <c r="CF1372" s="767"/>
      <c r="CG1372" s="767"/>
      <c r="CH1372" s="767"/>
      <c r="CI1372" s="767"/>
      <c r="CJ1372" s="767"/>
      <c r="CK1372" s="767"/>
      <c r="CL1372" s="767"/>
      <c r="CM1372" s="767"/>
      <c r="CN1372" s="767"/>
      <c r="CO1372" s="767"/>
      <c r="CP1372" s="767"/>
      <c r="CQ1372" s="767"/>
      <c r="CR1372" s="767"/>
      <c r="CS1372" s="767"/>
      <c r="CT1372" s="767"/>
      <c r="CU1372" s="767"/>
      <c r="CV1372" s="767"/>
      <c r="CW1372" s="767"/>
      <c r="CX1372" s="767"/>
      <c r="CY1372" s="767"/>
      <c r="CZ1372" s="767"/>
      <c r="DA1372" s="767"/>
      <c r="DB1372" s="767"/>
      <c r="DC1372" s="767"/>
      <c r="DD1372" s="767"/>
      <c r="DE1372" s="767"/>
      <c r="DF1372" s="767"/>
      <c r="DG1372" s="767"/>
      <c r="DH1372" s="767"/>
      <c r="DI1372" s="767"/>
      <c r="DJ1372" s="767"/>
      <c r="DK1372" s="767"/>
      <c r="DL1372" s="767"/>
      <c r="DM1372" s="767"/>
      <c r="DN1372" s="767"/>
      <c r="DO1372" s="767"/>
      <c r="DP1372" s="767"/>
      <c r="DQ1372" s="767"/>
      <c r="DR1372" s="767"/>
      <c r="DS1372" s="767"/>
      <c r="DT1372" s="767"/>
      <c r="DU1372" s="767"/>
      <c r="DV1372" s="767"/>
      <c r="DW1372" s="767"/>
      <c r="DX1372" s="767"/>
      <c r="DY1372" s="767"/>
      <c r="DZ1372" s="767"/>
      <c r="EA1372" s="767"/>
      <c r="EB1372" s="767"/>
      <c r="EC1372" s="767"/>
      <c r="ED1372" s="767"/>
      <c r="EE1372" s="767"/>
      <c r="EF1372" s="767"/>
      <c r="EG1372" s="767"/>
      <c r="EH1372" s="767"/>
      <c r="EI1372" s="767"/>
      <c r="EJ1372" s="767"/>
      <c r="EK1372" s="767"/>
      <c r="EL1372" s="767"/>
      <c r="EM1372" s="767"/>
      <c r="EN1372" s="767"/>
      <c r="EO1372" s="767"/>
      <c r="EP1372" s="767"/>
      <c r="EQ1372" s="767"/>
      <c r="ER1372" s="767"/>
      <c r="ES1372" s="767"/>
      <c r="ET1372" s="767"/>
      <c r="EU1372" s="767"/>
      <c r="EV1372" s="767"/>
      <c r="EW1372" s="767"/>
      <c r="EX1372" s="767"/>
      <c r="EY1372" s="767"/>
      <c r="EZ1372" s="767"/>
      <c r="FA1372" s="767"/>
      <c r="FB1372" s="767"/>
      <c r="FC1372" s="767"/>
      <c r="FD1372" s="767"/>
      <c r="FE1372" s="767"/>
      <c r="FF1372" s="767"/>
      <c r="FG1372" s="767"/>
      <c r="FH1372" s="767"/>
      <c r="FI1372" s="767"/>
      <c r="FJ1372" s="767"/>
      <c r="FK1372" s="767"/>
      <c r="FL1372" s="767"/>
      <c r="FM1372" s="767"/>
      <c r="FN1372" s="767"/>
      <c r="FO1372" s="767"/>
      <c r="FP1372" s="767"/>
      <c r="FQ1372" s="767"/>
      <c r="FR1372" s="767"/>
      <c r="FS1372" s="767"/>
      <c r="FT1372" s="767"/>
      <c r="FU1372" s="767"/>
      <c r="FV1372" s="767"/>
      <c r="FW1372" s="767"/>
      <c r="FX1372" s="767"/>
      <c r="FY1372" s="767"/>
      <c r="FZ1372" s="767"/>
      <c r="GA1372" s="767"/>
      <c r="GB1372" s="767"/>
      <c r="GC1372" s="767"/>
      <c r="GD1372" s="767"/>
      <c r="GE1372" s="767"/>
      <c r="GF1372" s="767"/>
      <c r="GG1372" s="767"/>
      <c r="GH1372" s="767"/>
      <c r="GI1372" s="767"/>
      <c r="GJ1372" s="767"/>
      <c r="GK1372" s="767"/>
      <c r="GL1372" s="767"/>
      <c r="GM1372" s="767"/>
      <c r="GN1372" s="767"/>
      <c r="GO1372" s="767"/>
      <c r="GP1372" s="767"/>
      <c r="GQ1372" s="767"/>
      <c r="GR1372" s="767"/>
      <c r="GS1372" s="767"/>
      <c r="GT1372" s="767"/>
      <c r="GU1372" s="767"/>
      <c r="GV1372" s="767"/>
      <c r="GW1372" s="767"/>
      <c r="GX1372" s="767"/>
      <c r="GY1372" s="767"/>
      <c r="GZ1372" s="767"/>
      <c r="HA1372" s="767"/>
      <c r="HB1372" s="767"/>
      <c r="HC1372" s="767"/>
    </row>
    <row r="1373" spans="1:211" s="864" customFormat="1" ht="13.9" hidden="1" customHeight="1">
      <c r="A1373" s="307"/>
      <c r="B1373" s="351"/>
      <c r="C1373" s="971" t="str">
        <f>IF('1C TSspéc24'!S$17&lt;&gt;0,'1C TSspéc24'!$B$12,"")</f>
        <v/>
      </c>
      <c r="D1373" s="972"/>
      <c r="E1373" s="973"/>
      <c r="F1373" s="93">
        <f>IF(AND($C1373='1C TSspéc24'!$B$12,'1C TSspéc24'!$B$16="spécifiques",'1C TSspéc24'!$S$17&lt;&gt;""),'1C TSspéc24'!$S$21,"")</f>
        <v>0</v>
      </c>
      <c r="G1373" s="863"/>
      <c r="H1373" s="745">
        <v>0.21</v>
      </c>
      <c r="I1373" s="747">
        <v>1</v>
      </c>
      <c r="J1373" s="312"/>
      <c r="K1373" s="680">
        <f t="shared" si="299"/>
        <v>0</v>
      </c>
      <c r="L1373" s="556">
        <f>IF(OR('1C TSspéc24'!$B$12="",'1C TSspéc24'!S$30=0),0,IF(AND('1C TSspéc24'!$B$12&lt;&gt;"",$K$2="Pôle",'1C TSspéc24'!$C$12="OUI"),(('1C TSspéc24'!S$22+'1C TSspéc24'!S$23+'1C TSspéc24'!S$24+'1C TSspéc24'!S$25+'1C TSspéc24'!S$29)/'1C TSspéc24'!S$17),IF(AND('1C TSspéc24'!$B$12&lt;&gt;"",$K$2="Pôle",'1C TSspéc24'!$C$12="NON"),(('1C TSspéc24'!S$22+'1C TSspéc24'!S$23+'1C TSspéc24'!S$24+'1C TSspéc24'!S$25+'1C TSspéc24'!S$29)/'1C TSspéc24'!S$30),IF(AND('1C TSspéc24'!$B$12&lt;&gt;"",$K$2&lt;&gt;"Pôle",'1C TSspéc24'!$C$12="OUI"),(('1C TSspéc24'!S$22+'1C TSspéc24'!S$23+'1C TSspéc24'!S$24+'1C TSspéc24'!S$25+'1C TSspéc24'!S$26+'1C TSspéc24'!S$27+'1C TSspéc24'!S$28+'1C TSspéc24'!S$29)/'1C TSspéc24'!S$17),IF(AND('1C TSspéc24'!$B$12&lt;&gt;"",$K$2&lt;&gt;"Pôle",'1C TSspéc24'!$C$12="NON"),(('1C TSspéc24'!S$22+'1C TSspéc24'!S$23+'1C TSspéc24'!S$24+'1C TSspéc24'!S$25+'1C TSspéc24'!S$26+'1C TSspéc24'!S$27+'1C TSspéc24'!S$28+'1C TSspéc24'!S$29)/'1C TSspéc24'!S$30))))))</f>
        <v>0</v>
      </c>
      <c r="M1373" s="556">
        <f>IF(OR('1C TSspéc24'!$B$12="",'1C TSspéc24'!S$30=0),0,IF(AND('1C TSspéc24'!$B$12&lt;&gt;"",$K$2="Pôle",'1C TSspéc24'!$C$12="OUI"),(('1C TSspéc24'!S$26+'1C TSspéc24'!S$27+'1C TSspéc24'!S$28)/'1C TSspéc24'!S$17),IF(AND('1C TSspéc24'!$B$12&lt;&gt;"",$K$2="Pôle",'1C TSspéc24'!$C$12="NON"),(('1C TSspéc24'!S$26+'1C TSspéc24'!S$27+'1C TSspéc24'!S$28)/'1C TSspéc24'!S$30),IF(AND('1C TSspéc24'!$B$12&lt;&gt;"",$K$2&lt;&gt;"Pôle"),0))))</f>
        <v>0</v>
      </c>
      <c r="N1373" s="557">
        <f>IF(AND('1C TSspéc24'!$B$12&lt;&gt;0,'1C TSspéc24'!$S$30&lt;&gt;0),L1373+M1373,0)</f>
        <v>0</v>
      </c>
      <c r="O1373" s="893" t="str">
        <f>IF(AND('1C TSspéc24'!$S$17&lt;&gt;0,'1C TSspéc24'!$C$12="OUI"),'1C TSspéc24'!$S$35/'1C TSspéc24'!$S$17,"")</f>
        <v/>
      </c>
      <c r="P1373" s="543" t="str">
        <f>IF(AND('1C TSspéc24'!$S$17&lt;&gt;0,'1C TSspéc24'!$C$12="OUI"),'1C TSspéc24'!$S$36/'1C TSspéc24'!$S$17,"")</f>
        <v/>
      </c>
      <c r="Q1373" s="543" t="str">
        <f>IF(AND('1C TSspéc24'!$S$17&lt;&gt;0,'1C TSspéc24'!$C$12="OUI"),'1C TSspéc24'!$S$37/'1C TSspéc24'!$S$17,"")</f>
        <v/>
      </c>
      <c r="R1373" s="543" t="str">
        <f>IF(AND('1C TSspéc24'!$S$17&lt;&gt;0,'1C TSspéc24'!$C$12="OUI"),'1C TSspéc24'!$S$38/'1C TSspéc24'!$S$17,"")</f>
        <v/>
      </c>
      <c r="S1373" s="543" t="str">
        <f>IF(AND('1C TSspéc24'!$S$17&lt;&gt;0,'1C TSspéc24'!$C$12="OUI"),'1C TSspéc24'!$S$39/'1C TSspéc24'!$S$17,"")</f>
        <v/>
      </c>
      <c r="T1373" s="543" t="str">
        <f>IF(AND('1C TSspéc24'!$S$17&lt;&gt;0,'1C TSspéc24'!$C$12="OUI"),'1C TSspéc24'!$S$40/'1C TSspéc24'!$S$17,"")</f>
        <v/>
      </c>
      <c r="U1373" s="543" t="str">
        <f>IF(AND('1C TSspéc24'!$S$17&lt;&gt;0,'1C TSspéc24'!$C$12="OUI"),'1C TSspéc24'!$S$41/'1C TSspéc24'!$S$17,"")</f>
        <v/>
      </c>
      <c r="V1373" s="543" t="str">
        <f>IF(AND('1C TSspéc24'!$S$17&lt;&gt;0,'1C TSspéc24'!$C$12="OUI"),'1C TSspéc24'!$S$42/'1C TSspéc24'!$S$17,"")</f>
        <v/>
      </c>
      <c r="W1373" s="543" t="str">
        <f>IF(AND('1C TSspéc24'!$S$17&lt;&gt;0,'1C TSspéc24'!$C$12="OUI"),'1C TSspéc24'!$S$43/'1C TSspéc24'!$S$17,"")</f>
        <v/>
      </c>
      <c r="X1373" s="543" t="str">
        <f>IF(AND('1C TSspéc24'!$S$17&lt;&gt;0,'1C TSspéc24'!$C$12="OUI"),'1C TSspéc24'!$S$44/'1C TSspéc24'!$S$17,"")</f>
        <v/>
      </c>
      <c r="Y1373" s="543" t="str">
        <f>IF(AND('1C TSspéc24'!$S$17&lt;&gt;0,'1C TSspéc24'!$C$12="OUI"),'1C TSspéc24'!$S$45/'1C TSspéc24'!$S$17,"")</f>
        <v/>
      </c>
      <c r="Z1373" s="543" t="str">
        <f>IF(AND('1C TSspéc24'!$S$17&lt;&gt;0,'1C TSspéc24'!$C$12="OUI"),'1C TSspéc24'!$S$46/'1C TSspéc24'!$S$17,"")</f>
        <v/>
      </c>
      <c r="AA1373" s="543" t="str">
        <f>IF(AND('1C TSspéc24'!$S$17&lt;&gt;0,'1C TSspéc24'!$C$12="OUI"),'1C TSspéc24'!$S$47/'1C TSspéc24'!$S$17,"")</f>
        <v/>
      </c>
      <c r="AB1373" s="543" t="str">
        <f>IF(AND('1C TSspéc24'!$S$17&lt;&gt;0,'1C TSspéc24'!$C$12="OUI"),'1C TSspéc24'!$S$48/'1C TSspéc24'!$S$17,"")</f>
        <v/>
      </c>
      <c r="AC1373" s="543" t="str">
        <f>IF(AND('1C TSspéc24'!$S$17&lt;&gt;0,'1C TSspéc24'!$C$12="OUI"),'1C TSspéc24'!$S$49/'1C TSspéc24'!$S$17,"")</f>
        <v/>
      </c>
      <c r="AD1373" s="543" t="str">
        <f>IF(AND('1C TSspéc24'!$S$17&lt;&gt;0,'1C TSspéc24'!$C$12="OUI"),'1C TSspéc24'!$S$50/'1C TSspéc24'!$S$17,"")</f>
        <v/>
      </c>
      <c r="AE1373" s="543" t="str">
        <f>IF(AND('1C TSspéc24'!$S$17&lt;&gt;0,'1C TSspéc24'!$C$12="OUI"),'1C TSspéc24'!$S$51/'1C TSspéc24'!$S$17,"")</f>
        <v/>
      </c>
      <c r="AF1373" s="543" t="str">
        <f>IF(AND('1C TSspéc24'!$S$17&lt;&gt;0,'1C TSspéc24'!$C$12="OUI"),'1C TSspéc24'!$S$52/'1C TSspéc24'!$S$17,"")</f>
        <v/>
      </c>
      <c r="AG1373" s="543" t="str">
        <f>IF(AND('1C TSspéc24'!$S$17&lt;&gt;0,'1C TSspéc24'!$C$12="OUI"),'1C TSspéc24'!$S$53/'1C TSspéc24'!$S$17,"")</f>
        <v/>
      </c>
      <c r="AH1373" s="543" t="str">
        <f>IF(AND('1C TSspéc24'!$S$17&lt;&gt;0,'1C TSspéc24'!$C$12="OUI"),'1C TSspéc24'!$S$54/'1C TSspéc24'!$S$17,"")</f>
        <v/>
      </c>
      <c r="AI1373" s="543" t="str">
        <f>IF(AND('1C TSspéc24'!$S$17&lt;&gt;0,'1C TSspéc24'!$C$12="OUI"),'1C TSspéc24'!$S$55/'1C TSspéc24'!$S$17,"")</f>
        <v/>
      </c>
      <c r="AJ1373" s="543" t="str">
        <f>IF(AND('1C TSspéc24'!$S$17&lt;&gt;0,'1C TSspéc24'!$C$12="OUI"),'1C TSspéc24'!$S$56/'1C TSspéc24'!$S$17,"")</f>
        <v/>
      </c>
      <c r="AK1373" s="543" t="str">
        <f>IF(AND('1C TSspéc24'!$S$17&lt;&gt;0,'1C TSspéc24'!$C$12="OUI"),'1C TSspéc24'!$S$57/'1C TSspéc24'!$S$17,"")</f>
        <v/>
      </c>
      <c r="AL1373" s="72">
        <f>IF(AND('1C TSspéc24'!$S$17&lt;&gt;0,'1C TSspéc24'!$C$12="OUI"),N1373+AK1373,N1373)</f>
        <v>0</v>
      </c>
      <c r="AM1373" s="417">
        <f t="shared" si="346"/>
        <v>0</v>
      </c>
      <c r="AN1373" s="417">
        <f t="shared" si="347"/>
        <v>0</v>
      </c>
      <c r="AO1373" s="418" t="str">
        <f>IF(AND('1C TSspéc24'!$S$17&lt;&gt;0,'1C TSspéc24'!$S$30&lt;&gt;0),AM1373+AN1373,"")</f>
        <v/>
      </c>
      <c r="AP1373" s="573" t="str">
        <f>IF(AND('1C TSspéc24'!$S$17&lt;&gt;0,'1C TSspéc24'!$S$30&lt;&gt;0),AM1373-AR1373,"")</f>
        <v/>
      </c>
      <c r="AQ1373" s="583">
        <f t="shared" si="348"/>
        <v>0</v>
      </c>
      <c r="AR1373" s="596"/>
      <c r="AS1373" s="102"/>
      <c r="AT1373" s="27" t="str">
        <f>IF(('1C TSspéc24'!S$17*FICHE!$C$14&lt;J1373),"Forfait limité à "&amp;FICHE!$C$14&amp;"€/jour","")</f>
        <v/>
      </c>
      <c r="AU1373" s="592"/>
      <c r="AV1373" s="824"/>
      <c r="AW1373" s="824"/>
      <c r="AX1373" s="824"/>
      <c r="AY1373" s="824"/>
      <c r="AZ1373" s="824"/>
      <c r="BA1373" s="767"/>
      <c r="BB1373" s="767"/>
      <c r="BC1373" s="767"/>
      <c r="BD1373" s="767"/>
      <c r="BE1373" s="767"/>
      <c r="BF1373" s="767"/>
      <c r="BG1373" s="767"/>
      <c r="BH1373" s="767"/>
      <c r="BI1373" s="767"/>
      <c r="BJ1373" s="767"/>
      <c r="BK1373" s="767"/>
      <c r="BL1373" s="767"/>
      <c r="BM1373" s="767"/>
      <c r="BN1373" s="767"/>
      <c r="BO1373" s="767"/>
      <c r="BP1373" s="767"/>
      <c r="BQ1373" s="767"/>
      <c r="BR1373" s="767"/>
      <c r="BS1373" s="767"/>
      <c r="BT1373" s="767"/>
      <c r="BU1373" s="767"/>
      <c r="BV1373" s="767"/>
      <c r="BW1373" s="767"/>
      <c r="BX1373" s="767"/>
      <c r="BY1373" s="767"/>
      <c r="BZ1373" s="767"/>
      <c r="CA1373" s="767"/>
      <c r="CB1373" s="767"/>
      <c r="CC1373" s="767"/>
      <c r="CD1373" s="767"/>
      <c r="CE1373" s="767"/>
      <c r="CF1373" s="767"/>
      <c r="CG1373" s="767"/>
      <c r="CH1373" s="767"/>
      <c r="CI1373" s="767"/>
      <c r="CJ1373" s="767"/>
      <c r="CK1373" s="767"/>
      <c r="CL1373" s="767"/>
      <c r="CM1373" s="767"/>
      <c r="CN1373" s="767"/>
      <c r="CO1373" s="767"/>
      <c r="CP1373" s="767"/>
      <c r="CQ1373" s="767"/>
      <c r="CR1373" s="767"/>
      <c r="CS1373" s="767"/>
      <c r="CT1373" s="767"/>
      <c r="CU1373" s="767"/>
      <c r="CV1373" s="767"/>
      <c r="CW1373" s="767"/>
      <c r="CX1373" s="767"/>
      <c r="CY1373" s="767"/>
      <c r="CZ1373" s="767"/>
      <c r="DA1373" s="767"/>
      <c r="DB1373" s="767"/>
      <c r="DC1373" s="767"/>
      <c r="DD1373" s="767"/>
      <c r="DE1373" s="767"/>
      <c r="DF1373" s="767"/>
      <c r="DG1373" s="767"/>
      <c r="DH1373" s="767"/>
      <c r="DI1373" s="767"/>
      <c r="DJ1373" s="767"/>
      <c r="DK1373" s="767"/>
      <c r="DL1373" s="767"/>
      <c r="DM1373" s="767"/>
      <c r="DN1373" s="767"/>
      <c r="DO1373" s="767"/>
      <c r="DP1373" s="767"/>
      <c r="DQ1373" s="767"/>
      <c r="DR1373" s="767"/>
      <c r="DS1373" s="767"/>
      <c r="DT1373" s="767"/>
      <c r="DU1373" s="767"/>
      <c r="DV1373" s="767"/>
      <c r="DW1373" s="767"/>
      <c r="DX1373" s="767"/>
      <c r="DY1373" s="767"/>
      <c r="DZ1373" s="767"/>
      <c r="EA1373" s="767"/>
      <c r="EB1373" s="767"/>
      <c r="EC1373" s="767"/>
      <c r="ED1373" s="767"/>
      <c r="EE1373" s="767"/>
      <c r="EF1373" s="767"/>
      <c r="EG1373" s="767"/>
      <c r="EH1373" s="767"/>
      <c r="EI1373" s="767"/>
      <c r="EJ1373" s="767"/>
      <c r="EK1373" s="767"/>
      <c r="EL1373" s="767"/>
      <c r="EM1373" s="767"/>
      <c r="EN1373" s="767"/>
      <c r="EO1373" s="767"/>
      <c r="EP1373" s="767"/>
      <c r="EQ1373" s="767"/>
      <c r="ER1373" s="767"/>
      <c r="ES1373" s="767"/>
      <c r="ET1373" s="767"/>
      <c r="EU1373" s="767"/>
      <c r="EV1373" s="767"/>
      <c r="EW1373" s="767"/>
      <c r="EX1373" s="767"/>
      <c r="EY1373" s="767"/>
      <c r="EZ1373" s="767"/>
      <c r="FA1373" s="767"/>
      <c r="FB1373" s="767"/>
      <c r="FC1373" s="767"/>
      <c r="FD1373" s="767"/>
      <c r="FE1373" s="767"/>
      <c r="FF1373" s="767"/>
      <c r="FG1373" s="767"/>
      <c r="FH1373" s="767"/>
      <c r="FI1373" s="767"/>
      <c r="FJ1373" s="767"/>
      <c r="FK1373" s="767"/>
      <c r="FL1373" s="767"/>
      <c r="FM1373" s="767"/>
      <c r="FN1373" s="767"/>
      <c r="FO1373" s="767"/>
      <c r="FP1373" s="767"/>
      <c r="FQ1373" s="767"/>
      <c r="FR1373" s="767"/>
      <c r="FS1373" s="767"/>
      <c r="FT1373" s="767"/>
      <c r="FU1373" s="767"/>
      <c r="FV1373" s="767"/>
      <c r="FW1373" s="767"/>
      <c r="FX1373" s="767"/>
      <c r="FY1373" s="767"/>
      <c r="FZ1373" s="767"/>
      <c r="GA1373" s="767"/>
      <c r="GB1373" s="767"/>
      <c r="GC1373" s="767"/>
      <c r="GD1373" s="767"/>
      <c r="GE1373" s="767"/>
      <c r="GF1373" s="767"/>
      <c r="GG1373" s="767"/>
      <c r="GH1373" s="767"/>
      <c r="GI1373" s="767"/>
      <c r="GJ1373" s="767"/>
      <c r="GK1373" s="767"/>
      <c r="GL1373" s="767"/>
      <c r="GM1373" s="767"/>
      <c r="GN1373" s="767"/>
      <c r="GO1373" s="767"/>
      <c r="GP1373" s="767"/>
      <c r="GQ1373" s="767"/>
      <c r="GR1373" s="767"/>
      <c r="GS1373" s="767"/>
      <c r="GT1373" s="767"/>
      <c r="GU1373" s="767"/>
      <c r="GV1373" s="767"/>
      <c r="GW1373" s="767"/>
      <c r="GX1373" s="767"/>
      <c r="GY1373" s="767"/>
      <c r="GZ1373" s="767"/>
      <c r="HA1373" s="767"/>
      <c r="HB1373" s="767"/>
      <c r="HC1373" s="767"/>
    </row>
    <row r="1374" spans="1:211" s="864" customFormat="1" ht="13.9" hidden="1" customHeight="1">
      <c r="A1374" s="307"/>
      <c r="B1374" s="351"/>
      <c r="C1374" s="971" t="str">
        <f>IF('1C TSspéc24'!T$17&lt;&gt;0,'1C TSspéc24'!$B$12,"")</f>
        <v/>
      </c>
      <c r="D1374" s="972"/>
      <c r="E1374" s="973"/>
      <c r="F1374" s="93">
        <f>IF(AND($C1374='1C TSspéc24'!$B$12,'1C TSspéc24'!$B$16="spécifiques",'1C TSspéc24'!$T$17&lt;&gt;""),'1C TSspéc24'!$T$21,"")</f>
        <v>0</v>
      </c>
      <c r="G1374" s="863"/>
      <c r="H1374" s="745">
        <v>0.21</v>
      </c>
      <c r="I1374" s="747">
        <v>1</v>
      </c>
      <c r="J1374" s="312"/>
      <c r="K1374" s="680">
        <f t="shared" si="299"/>
        <v>0</v>
      </c>
      <c r="L1374" s="556">
        <f>IF(OR('1C TSspéc24'!$B$12="",'1C TSspéc24'!T$30=0),0,IF(AND('1C TSspéc24'!$B$12&lt;&gt;"",$K$2="Pôle",'1C TSspéc24'!$C$12="OUI"),(('1C TSspéc24'!T$22+'1C TSspéc24'!T$23+'1C TSspéc24'!T$24+'1C TSspéc24'!T$25+'1C TSspéc24'!T$29)/'1C TSspéc24'!T$17),IF(AND('1C TSspéc24'!$B$12&lt;&gt;"",$K$2="Pôle",'1C TSspéc24'!$C$12="NON"),(('1C TSspéc24'!T$22+'1C TSspéc24'!T$23+'1C TSspéc24'!T$24+'1C TSspéc24'!T$25+'1C TSspéc24'!T$29)/'1C TSspéc24'!T$30),IF(AND('1C TSspéc24'!$B$12&lt;&gt;"",$K$2&lt;&gt;"Pôle",'1C TSspéc24'!$C$12="OUI"),(('1C TSspéc24'!T$22+'1C TSspéc24'!T$23+'1C TSspéc24'!T$24+'1C TSspéc24'!T$25+'1C TSspéc24'!T$26+'1C TSspéc24'!T$27+'1C TSspéc24'!T$28+'1C TSspéc24'!T$29)/'1C TSspéc24'!T$17),IF(AND('1C TSspéc24'!$B$12&lt;&gt;"",$K$2&lt;&gt;"Pôle",'1C TSspéc24'!$C$12="NON"),(('1C TSspéc24'!T$22+'1C TSspéc24'!T$23+'1C TSspéc24'!T$24+'1C TSspéc24'!T$25+'1C TSspéc24'!T$26+'1C TSspéc24'!T$27+'1C TSspéc24'!T$28+'1C TSspéc24'!T$29)/'1C TSspéc24'!T$30))))))</f>
        <v>0</v>
      </c>
      <c r="M1374" s="556">
        <f>IF(OR('1C TSspéc24'!$B$12="",'1C TSspéc24'!T$30=0),0,IF(AND('1C TSspéc24'!$B$12&lt;&gt;"",$K$2="Pôle",'1C TSspéc24'!$C$12="OUI"),(('1C TSspéc24'!T$26+'1C TSspéc24'!T$27+'1C TSspéc24'!T$28)/'1C TSspéc24'!T$17),IF(AND('1C TSspéc24'!$B$12&lt;&gt;"",$K$2="Pôle",'1C TSspéc24'!$C$12="NON"),(('1C TSspéc24'!T$26+'1C TSspéc24'!T$27+'1C TSspéc24'!T$28)/'1C TSspéc24'!T$30),IF(AND('1C TSspéc24'!$B$12&lt;&gt;"",$K$2&lt;&gt;"Pôle"),0))))</f>
        <v>0</v>
      </c>
      <c r="N1374" s="557">
        <f>IF(AND('1C TSspéc24'!$B$12&lt;&gt;0,'1C TSspéc24'!$T$30&lt;&gt;0),L1374+M1374,0)</f>
        <v>0</v>
      </c>
      <c r="O1374" s="893" t="str">
        <f>IF(AND('1C TSspéc24'!$T$17&lt;&gt;0,'1C TSspéc24'!$C$12="OUI"),'1C TSspéc24'!$T$35/'1C TSspéc24'!$T$17,"")</f>
        <v/>
      </c>
      <c r="P1374" s="543" t="str">
        <f>IF(AND('1C TSspéc24'!$T$17&lt;&gt;0,'1C TSspéc24'!$C$12="OUI"),'1C TSspéc24'!$T$36/'1C TSspéc24'!$T$17,"")</f>
        <v/>
      </c>
      <c r="Q1374" s="543" t="str">
        <f>IF(AND('1C TSspéc24'!$T$17&lt;&gt;0,'1C TSspéc24'!$C$12="OUI"),'1C TSspéc24'!$T$37/'1C TSspéc24'!$T$17,"")</f>
        <v/>
      </c>
      <c r="R1374" s="543" t="str">
        <f>IF(AND('1C TSspéc24'!$T$17&lt;&gt;0,'1C TSspéc24'!$C$12="OUI"),'1C TSspéc24'!$T$38/'1C TSspéc24'!$T$17,"")</f>
        <v/>
      </c>
      <c r="S1374" s="543" t="str">
        <f>IF(AND('1C TSspéc24'!$T$17&lt;&gt;0,'1C TSspéc24'!$C$12="OUI"),'1C TSspéc24'!$T$39/'1C TSspéc24'!$T$17,"")</f>
        <v/>
      </c>
      <c r="T1374" s="543" t="str">
        <f>IF(AND('1C TSspéc24'!$T$17&lt;&gt;0,'1C TSspéc24'!$C$12="OUI"),'1C TSspéc24'!$T$40/'1C TSspéc24'!$T$17,"")</f>
        <v/>
      </c>
      <c r="U1374" s="543" t="str">
        <f>IF(AND('1C TSspéc24'!$T$17&lt;&gt;0,'1C TSspéc24'!$C$12="OUI"),'1C TSspéc24'!$T$41/'1C TSspéc24'!$T$17,"")</f>
        <v/>
      </c>
      <c r="V1374" s="543" t="str">
        <f>IF(AND('1C TSspéc24'!$T$17&lt;&gt;0,'1C TSspéc24'!$C$12="OUI"),'1C TSspéc24'!$T$42/'1C TSspéc24'!$T$17,"")</f>
        <v/>
      </c>
      <c r="W1374" s="543" t="str">
        <f>IF(AND('1C TSspéc24'!$T$17&lt;&gt;0,'1C TSspéc24'!$C$12="OUI"),'1C TSspéc24'!$T$43/'1C TSspéc24'!$T$17,"")</f>
        <v/>
      </c>
      <c r="X1374" s="543" t="str">
        <f>IF(AND('1C TSspéc24'!$T$17&lt;&gt;0,'1C TSspéc24'!$C$12="OUI"),'1C TSspéc24'!$T$44/'1C TSspéc24'!$T$17,"")</f>
        <v/>
      </c>
      <c r="Y1374" s="543" t="str">
        <f>IF(AND('1C TSspéc24'!$T$17&lt;&gt;0,'1C TSspéc24'!$C$12="OUI"),'1C TSspéc24'!$T$45/'1C TSspéc24'!$T$17,"")</f>
        <v/>
      </c>
      <c r="Z1374" s="543" t="str">
        <f>IF(AND('1C TSspéc24'!$T$17&lt;&gt;0,'1C TSspéc24'!$C$12="OUI"),'1C TSspéc24'!$T$46/'1C TSspéc24'!$T$17,"")</f>
        <v/>
      </c>
      <c r="AA1374" s="543" t="str">
        <f>IF(AND('1C TSspéc24'!$T$17&lt;&gt;0,'1C TSspéc24'!$C$12="OUI"),'1C TSspéc24'!$T$47/'1C TSspéc24'!$T$17,"")</f>
        <v/>
      </c>
      <c r="AB1374" s="543" t="str">
        <f>IF(AND('1C TSspéc24'!$T$17&lt;&gt;0,'1C TSspéc24'!$C$12="OUI"),'1C TSspéc24'!$T$48/'1C TSspéc24'!$T$17,"")</f>
        <v/>
      </c>
      <c r="AC1374" s="543" t="str">
        <f>IF(AND('1C TSspéc24'!$T$17&lt;&gt;0,'1C TSspéc24'!$C$12="OUI"),'1C TSspéc24'!$T$49/'1C TSspéc24'!$T$17,"")</f>
        <v/>
      </c>
      <c r="AD1374" s="543" t="str">
        <f>IF(AND('1C TSspéc24'!$T$17&lt;&gt;0,'1C TSspéc24'!$C$12="OUI"),'1C TSspéc24'!$T$50/'1C TSspéc24'!$T$17,"")</f>
        <v/>
      </c>
      <c r="AE1374" s="543" t="str">
        <f>IF(AND('1C TSspéc24'!$T$17&lt;&gt;0,'1C TSspéc24'!$C$12="OUI"),'1C TSspéc24'!$T$51/'1C TSspéc24'!$T$17,"")</f>
        <v/>
      </c>
      <c r="AF1374" s="543" t="str">
        <f>IF(AND('1C TSspéc24'!$T$17&lt;&gt;0,'1C TSspéc24'!$C$12="OUI"),'1C TSspéc24'!$T$52/'1C TSspéc24'!$T$17,"")</f>
        <v/>
      </c>
      <c r="AG1374" s="543" t="str">
        <f>IF(AND('1C TSspéc24'!$T$17&lt;&gt;0,'1C TSspéc24'!$C$12="OUI"),'1C TSspéc24'!$T$53/'1C TSspéc24'!$T$17,"")</f>
        <v/>
      </c>
      <c r="AH1374" s="543" t="str">
        <f>IF(AND('1C TSspéc24'!$T$17&lt;&gt;0,'1C TSspéc24'!$C$12="OUI"),'1C TSspéc24'!$T$54/'1C TSspéc24'!$T$17,"")</f>
        <v/>
      </c>
      <c r="AI1374" s="543" t="str">
        <f>IF(AND('1C TSspéc24'!$T$17&lt;&gt;0,'1C TSspéc24'!$C$12="OUI"),'1C TSspéc24'!$T$55/'1C TSspéc24'!$T$17,"")</f>
        <v/>
      </c>
      <c r="AJ1374" s="543" t="str">
        <f>IF(AND('1C TSspéc24'!$T$17&lt;&gt;0,'1C TSspéc24'!$C$12="OUI"),'1C TSspéc24'!$T$56/'1C TSspéc24'!$T$17,"")</f>
        <v/>
      </c>
      <c r="AK1374" s="543" t="str">
        <f>IF(AND('1C TSspéc24'!$T$17&lt;&gt;0,'1C TSspéc24'!$C$12="OUI"),'1C TSspéc24'!$T$57/'1C TSspéc24'!$T$17,"")</f>
        <v/>
      </c>
      <c r="AL1374" s="72">
        <f>IF(AND('1C TSspéc24'!$T$17&lt;&gt;0,'1C TSspéc24'!$C$12="OUI"),N1374+AK1374,N1374)</f>
        <v>0</v>
      </c>
      <c r="AM1374" s="417">
        <f t="shared" si="346"/>
        <v>0</v>
      </c>
      <c r="AN1374" s="417">
        <f t="shared" si="347"/>
        <v>0</v>
      </c>
      <c r="AO1374" s="418" t="str">
        <f>IF(AND('1C TSspéc24'!$T$17&lt;&gt;0,'1C TSspéc24'!$T$30&lt;&gt;0),AM1374+AN1374,"")</f>
        <v/>
      </c>
      <c r="AP1374" s="573" t="str">
        <f>IF(AND('1C TSspéc24'!$T$17&lt;&gt;0,'1C TSspéc24'!$T$30&lt;&gt;0),AM1374-AR1374,"")</f>
        <v/>
      </c>
      <c r="AQ1374" s="583">
        <f t="shared" si="348"/>
        <v>0</v>
      </c>
      <c r="AR1374" s="596"/>
      <c r="AS1374" s="102"/>
      <c r="AT1374" s="27" t="str">
        <f>IF(('1C TSspéc24'!T$17*FICHE!$C$14&lt;J1374),"Forfait limité à "&amp;FICHE!$C$14&amp;"€/jour","")</f>
        <v/>
      </c>
      <c r="AU1374" s="592"/>
      <c r="AV1374" s="824"/>
      <c r="AW1374" s="824"/>
      <c r="AX1374" s="824"/>
      <c r="AY1374" s="824"/>
      <c r="AZ1374" s="824"/>
      <c r="BA1374" s="767"/>
      <c r="BB1374" s="767"/>
      <c r="BC1374" s="767"/>
      <c r="BD1374" s="767"/>
      <c r="BE1374" s="767"/>
      <c r="BF1374" s="767"/>
      <c r="BG1374" s="767"/>
      <c r="BH1374" s="767"/>
      <c r="BI1374" s="767"/>
      <c r="BJ1374" s="767"/>
      <c r="BK1374" s="767"/>
      <c r="BL1374" s="767"/>
      <c r="BM1374" s="767"/>
      <c r="BN1374" s="767"/>
      <c r="BO1374" s="767"/>
      <c r="BP1374" s="767"/>
      <c r="BQ1374" s="767"/>
      <c r="BR1374" s="767"/>
      <c r="BS1374" s="767"/>
      <c r="BT1374" s="767"/>
      <c r="BU1374" s="767"/>
      <c r="BV1374" s="767"/>
      <c r="BW1374" s="767"/>
      <c r="BX1374" s="767"/>
      <c r="BY1374" s="767"/>
      <c r="BZ1374" s="767"/>
      <c r="CA1374" s="767"/>
      <c r="CB1374" s="767"/>
      <c r="CC1374" s="767"/>
      <c r="CD1374" s="767"/>
      <c r="CE1374" s="767"/>
      <c r="CF1374" s="767"/>
      <c r="CG1374" s="767"/>
      <c r="CH1374" s="767"/>
      <c r="CI1374" s="767"/>
      <c r="CJ1374" s="767"/>
      <c r="CK1374" s="767"/>
      <c r="CL1374" s="767"/>
      <c r="CM1374" s="767"/>
      <c r="CN1374" s="767"/>
      <c r="CO1374" s="767"/>
      <c r="CP1374" s="767"/>
      <c r="CQ1374" s="767"/>
      <c r="CR1374" s="767"/>
      <c r="CS1374" s="767"/>
      <c r="CT1374" s="767"/>
      <c r="CU1374" s="767"/>
      <c r="CV1374" s="767"/>
      <c r="CW1374" s="767"/>
      <c r="CX1374" s="767"/>
      <c r="CY1374" s="767"/>
      <c r="CZ1374" s="767"/>
      <c r="DA1374" s="767"/>
      <c r="DB1374" s="767"/>
      <c r="DC1374" s="767"/>
      <c r="DD1374" s="767"/>
      <c r="DE1374" s="767"/>
      <c r="DF1374" s="767"/>
      <c r="DG1374" s="767"/>
      <c r="DH1374" s="767"/>
      <c r="DI1374" s="767"/>
      <c r="DJ1374" s="767"/>
      <c r="DK1374" s="767"/>
      <c r="DL1374" s="767"/>
      <c r="DM1374" s="767"/>
      <c r="DN1374" s="767"/>
      <c r="DO1374" s="767"/>
      <c r="DP1374" s="767"/>
      <c r="DQ1374" s="767"/>
      <c r="DR1374" s="767"/>
      <c r="DS1374" s="767"/>
      <c r="DT1374" s="767"/>
      <c r="DU1374" s="767"/>
      <c r="DV1374" s="767"/>
      <c r="DW1374" s="767"/>
      <c r="DX1374" s="767"/>
      <c r="DY1374" s="767"/>
      <c r="DZ1374" s="767"/>
      <c r="EA1374" s="767"/>
      <c r="EB1374" s="767"/>
      <c r="EC1374" s="767"/>
      <c r="ED1374" s="767"/>
      <c r="EE1374" s="767"/>
      <c r="EF1374" s="767"/>
      <c r="EG1374" s="767"/>
      <c r="EH1374" s="767"/>
      <c r="EI1374" s="767"/>
      <c r="EJ1374" s="767"/>
      <c r="EK1374" s="767"/>
      <c r="EL1374" s="767"/>
      <c r="EM1374" s="767"/>
      <c r="EN1374" s="767"/>
      <c r="EO1374" s="767"/>
      <c r="EP1374" s="767"/>
      <c r="EQ1374" s="767"/>
      <c r="ER1374" s="767"/>
      <c r="ES1374" s="767"/>
      <c r="ET1374" s="767"/>
      <c r="EU1374" s="767"/>
      <c r="EV1374" s="767"/>
      <c r="EW1374" s="767"/>
      <c r="EX1374" s="767"/>
      <c r="EY1374" s="767"/>
      <c r="EZ1374" s="767"/>
      <c r="FA1374" s="767"/>
      <c r="FB1374" s="767"/>
      <c r="FC1374" s="767"/>
      <c r="FD1374" s="767"/>
      <c r="FE1374" s="767"/>
      <c r="FF1374" s="767"/>
      <c r="FG1374" s="767"/>
      <c r="FH1374" s="767"/>
      <c r="FI1374" s="767"/>
      <c r="FJ1374" s="767"/>
      <c r="FK1374" s="767"/>
      <c r="FL1374" s="767"/>
      <c r="FM1374" s="767"/>
      <c r="FN1374" s="767"/>
      <c r="FO1374" s="767"/>
      <c r="FP1374" s="767"/>
      <c r="FQ1374" s="767"/>
      <c r="FR1374" s="767"/>
      <c r="FS1374" s="767"/>
      <c r="FT1374" s="767"/>
      <c r="FU1374" s="767"/>
      <c r="FV1374" s="767"/>
      <c r="FW1374" s="767"/>
      <c r="FX1374" s="767"/>
      <c r="FY1374" s="767"/>
      <c r="FZ1374" s="767"/>
      <c r="GA1374" s="767"/>
      <c r="GB1374" s="767"/>
      <c r="GC1374" s="767"/>
      <c r="GD1374" s="767"/>
      <c r="GE1374" s="767"/>
      <c r="GF1374" s="767"/>
      <c r="GG1374" s="767"/>
      <c r="GH1374" s="767"/>
      <c r="GI1374" s="767"/>
      <c r="GJ1374" s="767"/>
      <c r="GK1374" s="767"/>
      <c r="GL1374" s="767"/>
      <c r="GM1374" s="767"/>
      <c r="GN1374" s="767"/>
      <c r="GO1374" s="767"/>
      <c r="GP1374" s="767"/>
      <c r="GQ1374" s="767"/>
      <c r="GR1374" s="767"/>
      <c r="GS1374" s="767"/>
      <c r="GT1374" s="767"/>
      <c r="GU1374" s="767"/>
      <c r="GV1374" s="767"/>
      <c r="GW1374" s="767"/>
      <c r="GX1374" s="767"/>
      <c r="GY1374" s="767"/>
      <c r="GZ1374" s="767"/>
      <c r="HA1374" s="767"/>
      <c r="HB1374" s="767"/>
      <c r="HC1374" s="767"/>
    </row>
    <row r="1375" spans="1:211" s="864" customFormat="1" ht="13.9" hidden="1" customHeight="1">
      <c r="A1375" s="307"/>
      <c r="B1375" s="351"/>
      <c r="C1375" s="971" t="str">
        <f>IF('1C TSspéc24'!U$17&lt;&gt;0,'1C TSspéc24'!$B$12,"")</f>
        <v/>
      </c>
      <c r="D1375" s="972"/>
      <c r="E1375" s="973"/>
      <c r="F1375" s="93">
        <f>IF(AND($C1375='1C TSspéc24'!$B$12,'1C TSspéc24'!$B$16="spécifiques",'1C TSspéc24'!$U$17&lt;&gt;""),'1C TSspéc24'!$U$21,"")</f>
        <v>0</v>
      </c>
      <c r="G1375" s="863"/>
      <c r="H1375" s="745">
        <v>0.21</v>
      </c>
      <c r="I1375" s="747">
        <v>1</v>
      </c>
      <c r="J1375" s="312"/>
      <c r="K1375" s="680">
        <f t="shared" si="299"/>
        <v>0</v>
      </c>
      <c r="L1375" s="556">
        <f>IF(OR('1C TSspéc24'!$B$12="",'1C TSspéc24'!U$30=0),0,IF(AND('1C TSspéc24'!$B$12&lt;&gt;"",$K$2="Pôle",'1C TSspéc24'!$C$12="OUI"),(('1C TSspéc24'!U$22+'1C TSspéc24'!U$23+'1C TSspéc24'!U$24+'1C TSspéc24'!U$25+'1C TSspéc24'!U$29)/'1C TSspéc24'!U$17),IF(AND('1C TSspéc24'!$B$12&lt;&gt;"",$K$2="Pôle",'1C TSspéc24'!$C$12="NON"),(('1C TSspéc24'!U$22+'1C TSspéc24'!U$23+'1C TSspéc24'!U$24+'1C TSspéc24'!U$25+'1C TSspéc24'!U$29)/'1C TSspéc24'!U$30),IF(AND('1C TSspéc24'!$B$12&lt;&gt;"",$K$2&lt;&gt;"Pôle",'1C TSspéc24'!$C$12="OUI"),(('1C TSspéc24'!U$22+'1C TSspéc24'!U$23+'1C TSspéc24'!U$24+'1C TSspéc24'!U$25+'1C TSspéc24'!U$26+'1C TSspéc24'!U$27+'1C TSspéc24'!U$28+'1C TSspéc24'!U$29)/'1C TSspéc24'!U$17),IF(AND('1C TSspéc24'!$B$12&lt;&gt;"",$K$2&lt;&gt;"Pôle",'1C TSspéc24'!$C$12="NON"),(('1C TSspéc24'!U$22+'1C TSspéc24'!U$23+'1C TSspéc24'!U$24+'1C TSspéc24'!U$25+'1C TSspéc24'!U$26+'1C TSspéc24'!U$27+'1C TSspéc24'!U$28+'1C TSspéc24'!U$29)/'1C TSspéc24'!U$30))))))</f>
        <v>0</v>
      </c>
      <c r="M1375" s="556">
        <f>IF(OR('1C TSspéc24'!$B$12="",'1C TSspéc24'!U$30=0),0,IF(AND('1C TSspéc24'!$B$12&lt;&gt;"",$K$2="Pôle",'1C TSspéc24'!$C$12="OUI"),(('1C TSspéc24'!U$26+'1C TSspéc24'!U$27+'1C TSspéc24'!U$28)/'1C TSspéc24'!U$17),IF(AND('1C TSspéc24'!$B$12&lt;&gt;"",$K$2="Pôle",'1C TSspéc24'!$C$12="NON"),(('1C TSspéc24'!U$26+'1C TSspéc24'!U$27+'1C TSspéc24'!U$28)/'1C TSspéc24'!U$30),IF(AND('1C TSspéc24'!$B$12&lt;&gt;"",$K$2&lt;&gt;"Pôle"),0))))</f>
        <v>0</v>
      </c>
      <c r="N1375" s="557">
        <f>IF(AND('1C TSspéc24'!$B$12&lt;&gt;0,'1C TSspéc24'!$U$30&lt;&gt;0),L1375+M1375,0)</f>
        <v>0</v>
      </c>
      <c r="O1375" s="893" t="str">
        <f>IF(AND('1C TSspéc24'!$U$17&lt;&gt;0,'1C TSspéc24'!$C$12="OUI"),'1C TSspéc24'!$U$35/'1C TSspéc24'!$U$17,"")</f>
        <v/>
      </c>
      <c r="P1375" s="543" t="str">
        <f>IF(AND('1C TSspéc24'!$U$17&lt;&gt;0,'1C TSspéc24'!$C$12="OUI"),'1C TSspéc24'!$U$36/'1C TSspéc24'!$U$17,"")</f>
        <v/>
      </c>
      <c r="Q1375" s="543" t="str">
        <f>IF(AND('1C TSspéc24'!$U$17&lt;&gt;0,'1C TSspéc24'!$C$12="OUI"),'1C TSspéc24'!$U$37/'1C TSspéc24'!$U$17,"")</f>
        <v/>
      </c>
      <c r="R1375" s="543" t="str">
        <f>IF(AND('1C TSspéc24'!$U$17&lt;&gt;0,'1C TSspéc24'!$C$12="OUI"),'1C TSspéc24'!$U$38/'1C TSspéc24'!$U$17,"")</f>
        <v/>
      </c>
      <c r="S1375" s="543" t="str">
        <f>IF(AND('1C TSspéc24'!$U$17&lt;&gt;0,'1C TSspéc24'!$C$12="OUI"),'1C TSspéc24'!$U$39/'1C TSspéc24'!$U$17,"")</f>
        <v/>
      </c>
      <c r="T1375" s="543" t="str">
        <f>IF(AND('1C TSspéc24'!$U$17&lt;&gt;0,'1C TSspéc24'!$C$12="OUI"),'1C TSspéc24'!$U$40/'1C TSspéc24'!$U$17,"")</f>
        <v/>
      </c>
      <c r="U1375" s="543" t="str">
        <f>IF(AND('1C TSspéc24'!$U$17&lt;&gt;0,'1C TSspéc24'!$C$12="OUI"),'1C TSspéc24'!$U$41/'1C TSspéc24'!$U$17,"")</f>
        <v/>
      </c>
      <c r="V1375" s="543" t="str">
        <f>IF(AND('1C TSspéc24'!$U$17&lt;&gt;0,'1C TSspéc24'!$C$12="OUI"),'1C TSspéc24'!$U$42/'1C TSspéc24'!$U$17,"")</f>
        <v/>
      </c>
      <c r="W1375" s="543" t="str">
        <f>IF(AND('1C TSspéc24'!$U$17&lt;&gt;0,'1C TSspéc24'!$C$12="OUI"),'1C TSspéc24'!$U$43/'1C TSspéc24'!$U$17,"")</f>
        <v/>
      </c>
      <c r="X1375" s="543" t="str">
        <f>IF(AND('1C TSspéc24'!$U$17&lt;&gt;0,'1C TSspéc24'!$C$12="OUI"),'1C TSspéc24'!$U$44/'1C TSspéc24'!$U$17,"")</f>
        <v/>
      </c>
      <c r="Y1375" s="543" t="str">
        <f>IF(AND('1C TSspéc24'!$U$17&lt;&gt;0,'1C TSspéc24'!$C$12="OUI"),'1C TSspéc24'!$U$45/'1C TSspéc24'!$U$17,"")</f>
        <v/>
      </c>
      <c r="Z1375" s="543" t="str">
        <f>IF(AND('1C TSspéc24'!$U$17&lt;&gt;0,'1C TSspéc24'!$C$12="OUI"),'1C TSspéc24'!$U$46/'1C TSspéc24'!$U$17,"")</f>
        <v/>
      </c>
      <c r="AA1375" s="543" t="str">
        <f>IF(AND('1C TSspéc24'!$U$17&lt;&gt;0,'1C TSspéc24'!$C$12="OUI"),'1C TSspéc24'!$U$47/'1C TSspéc24'!$U$17,"")</f>
        <v/>
      </c>
      <c r="AB1375" s="543" t="str">
        <f>IF(AND('1C TSspéc24'!$U$17&lt;&gt;0,'1C TSspéc24'!$C$12="OUI"),'1C TSspéc24'!$U$48/'1C TSspéc24'!$U$17,"")</f>
        <v/>
      </c>
      <c r="AC1375" s="543" t="str">
        <f>IF(AND('1C TSspéc24'!$U$17&lt;&gt;0,'1C TSspéc24'!$C$12="OUI"),'1C TSspéc24'!$U$49/'1C TSspéc24'!$U$17,"")</f>
        <v/>
      </c>
      <c r="AD1375" s="543" t="str">
        <f>IF(AND('1C TSspéc24'!$U$17&lt;&gt;0,'1C TSspéc24'!$C$12="OUI"),'1C TSspéc24'!$U$50/'1C TSspéc24'!$U$17,"")</f>
        <v/>
      </c>
      <c r="AE1375" s="543" t="str">
        <f>IF(AND('1C TSspéc24'!$U$17&lt;&gt;0,'1C TSspéc24'!$C$12="OUI"),'1C TSspéc24'!$U$51/'1C TSspéc24'!$U$17,"")</f>
        <v/>
      </c>
      <c r="AF1375" s="543" t="str">
        <f>IF(AND('1C TSspéc24'!$U$17&lt;&gt;0,'1C TSspéc24'!$C$12="OUI"),'1C TSspéc24'!$U$52/'1C TSspéc24'!$U$17,"")</f>
        <v/>
      </c>
      <c r="AG1375" s="543" t="str">
        <f>IF(AND('1C TSspéc24'!$U$17&lt;&gt;0,'1C TSspéc24'!$C$12="OUI"),'1C TSspéc24'!$U$53/'1C TSspéc24'!$U$17,"")</f>
        <v/>
      </c>
      <c r="AH1375" s="543" t="str">
        <f>IF(AND('1C TSspéc24'!$U$17&lt;&gt;0,'1C TSspéc24'!$C$12="OUI"),'1C TSspéc24'!$U$54/'1C TSspéc24'!$U$17,"")</f>
        <v/>
      </c>
      <c r="AI1375" s="543" t="str">
        <f>IF(AND('1C TSspéc24'!$U$17&lt;&gt;0,'1C TSspéc24'!$C$12="OUI"),'1C TSspéc24'!$U$55/'1C TSspéc24'!$U$17,"")</f>
        <v/>
      </c>
      <c r="AJ1375" s="543" t="str">
        <f>IF(AND('1C TSspéc24'!$U$17&lt;&gt;0,'1C TSspéc24'!$C$12="OUI"),'1C TSspéc24'!$U$56/'1C TSspéc24'!$U$17,"")</f>
        <v/>
      </c>
      <c r="AK1375" s="543" t="str">
        <f>IF(AND('1C TSspéc24'!$U$17&lt;&gt;0,'1C TSspéc24'!$C$12="OUI"),'1C TSspéc24'!$U$57/'1C TSspéc24'!$U$17,"")</f>
        <v/>
      </c>
      <c r="AL1375" s="72">
        <f>IF(AND('1C TSspéc24'!$U$17&lt;&gt;0,'1C TSspéc24'!$C$12="OUI"),N1375+AK1375,N1375)</f>
        <v>0</v>
      </c>
      <c r="AM1375" s="417">
        <f t="shared" si="346"/>
        <v>0</v>
      </c>
      <c r="AN1375" s="417">
        <f t="shared" si="347"/>
        <v>0</v>
      </c>
      <c r="AO1375" s="418" t="str">
        <f>IF(AND('1C TSspéc24'!$U$17&lt;&gt;0,'1C TSspéc24'!$U$30&lt;&gt;0),AM1375+AN1375,"")</f>
        <v/>
      </c>
      <c r="AP1375" s="573" t="str">
        <f>IF(AND('1C TSspéc24'!$U$17&lt;&gt;0,'1C TSspéc24'!$U$30&lt;&gt;0),AM1375-AR1375,"")</f>
        <v/>
      </c>
      <c r="AQ1375" s="583">
        <f t="shared" si="348"/>
        <v>0</v>
      </c>
      <c r="AR1375" s="596"/>
      <c r="AS1375" s="102"/>
      <c r="AT1375" s="27" t="str">
        <f>IF(('1C TSspéc24'!U$17*FICHE!$C$14&lt;J1375),"Forfait limité à "&amp;FICHE!$C$14&amp;"€/jour","")</f>
        <v/>
      </c>
      <c r="AU1375" s="592"/>
      <c r="AV1375" s="824"/>
      <c r="AW1375" s="824"/>
      <c r="AX1375" s="824"/>
      <c r="AY1375" s="824"/>
      <c r="AZ1375" s="824"/>
      <c r="BA1375" s="767"/>
      <c r="BB1375" s="767"/>
      <c r="BC1375" s="767"/>
      <c r="BD1375" s="767"/>
      <c r="BE1375" s="767"/>
      <c r="BF1375" s="767"/>
      <c r="BG1375" s="767"/>
      <c r="BH1375" s="767"/>
      <c r="BI1375" s="767"/>
      <c r="BJ1375" s="767"/>
      <c r="BK1375" s="767"/>
      <c r="BL1375" s="767"/>
      <c r="BM1375" s="767"/>
      <c r="BN1375" s="767"/>
      <c r="BO1375" s="767"/>
      <c r="BP1375" s="767"/>
      <c r="BQ1375" s="767"/>
      <c r="BR1375" s="767"/>
      <c r="BS1375" s="767"/>
      <c r="BT1375" s="767"/>
      <c r="BU1375" s="767"/>
      <c r="BV1375" s="767"/>
      <c r="BW1375" s="767"/>
      <c r="BX1375" s="767"/>
      <c r="BY1375" s="767"/>
      <c r="BZ1375" s="767"/>
      <c r="CA1375" s="767"/>
      <c r="CB1375" s="767"/>
      <c r="CC1375" s="767"/>
      <c r="CD1375" s="767"/>
      <c r="CE1375" s="767"/>
      <c r="CF1375" s="767"/>
      <c r="CG1375" s="767"/>
      <c r="CH1375" s="767"/>
      <c r="CI1375" s="767"/>
      <c r="CJ1375" s="767"/>
      <c r="CK1375" s="767"/>
      <c r="CL1375" s="767"/>
      <c r="CM1375" s="767"/>
      <c r="CN1375" s="767"/>
      <c r="CO1375" s="767"/>
      <c r="CP1375" s="767"/>
      <c r="CQ1375" s="767"/>
      <c r="CR1375" s="767"/>
      <c r="CS1375" s="767"/>
      <c r="CT1375" s="767"/>
      <c r="CU1375" s="767"/>
      <c r="CV1375" s="767"/>
      <c r="CW1375" s="767"/>
      <c r="CX1375" s="767"/>
      <c r="CY1375" s="767"/>
      <c r="CZ1375" s="767"/>
      <c r="DA1375" s="767"/>
      <c r="DB1375" s="767"/>
      <c r="DC1375" s="767"/>
      <c r="DD1375" s="767"/>
      <c r="DE1375" s="767"/>
      <c r="DF1375" s="767"/>
      <c r="DG1375" s="767"/>
      <c r="DH1375" s="767"/>
      <c r="DI1375" s="767"/>
      <c r="DJ1375" s="767"/>
      <c r="DK1375" s="767"/>
      <c r="DL1375" s="767"/>
      <c r="DM1375" s="767"/>
      <c r="DN1375" s="767"/>
      <c r="DO1375" s="767"/>
      <c r="DP1375" s="767"/>
      <c r="DQ1375" s="767"/>
      <c r="DR1375" s="767"/>
      <c r="DS1375" s="767"/>
      <c r="DT1375" s="767"/>
      <c r="DU1375" s="767"/>
      <c r="DV1375" s="767"/>
      <c r="DW1375" s="767"/>
      <c r="DX1375" s="767"/>
      <c r="DY1375" s="767"/>
      <c r="DZ1375" s="767"/>
      <c r="EA1375" s="767"/>
      <c r="EB1375" s="767"/>
      <c r="EC1375" s="767"/>
      <c r="ED1375" s="767"/>
      <c r="EE1375" s="767"/>
      <c r="EF1375" s="767"/>
      <c r="EG1375" s="767"/>
      <c r="EH1375" s="767"/>
      <c r="EI1375" s="767"/>
      <c r="EJ1375" s="767"/>
      <c r="EK1375" s="767"/>
      <c r="EL1375" s="767"/>
      <c r="EM1375" s="767"/>
      <c r="EN1375" s="767"/>
      <c r="EO1375" s="767"/>
      <c r="EP1375" s="767"/>
      <c r="EQ1375" s="767"/>
      <c r="ER1375" s="767"/>
      <c r="ES1375" s="767"/>
      <c r="ET1375" s="767"/>
      <c r="EU1375" s="767"/>
      <c r="EV1375" s="767"/>
      <c r="EW1375" s="767"/>
      <c r="EX1375" s="767"/>
      <c r="EY1375" s="767"/>
      <c r="EZ1375" s="767"/>
      <c r="FA1375" s="767"/>
      <c r="FB1375" s="767"/>
      <c r="FC1375" s="767"/>
      <c r="FD1375" s="767"/>
      <c r="FE1375" s="767"/>
      <c r="FF1375" s="767"/>
      <c r="FG1375" s="767"/>
      <c r="FH1375" s="767"/>
      <c r="FI1375" s="767"/>
      <c r="FJ1375" s="767"/>
      <c r="FK1375" s="767"/>
      <c r="FL1375" s="767"/>
      <c r="FM1375" s="767"/>
      <c r="FN1375" s="767"/>
      <c r="FO1375" s="767"/>
      <c r="FP1375" s="767"/>
      <c r="FQ1375" s="767"/>
      <c r="FR1375" s="767"/>
      <c r="FS1375" s="767"/>
      <c r="FT1375" s="767"/>
      <c r="FU1375" s="767"/>
      <c r="FV1375" s="767"/>
      <c r="FW1375" s="767"/>
      <c r="FX1375" s="767"/>
      <c r="FY1375" s="767"/>
      <c r="FZ1375" s="767"/>
      <c r="GA1375" s="767"/>
      <c r="GB1375" s="767"/>
      <c r="GC1375" s="767"/>
      <c r="GD1375" s="767"/>
      <c r="GE1375" s="767"/>
      <c r="GF1375" s="767"/>
      <c r="GG1375" s="767"/>
      <c r="GH1375" s="767"/>
      <c r="GI1375" s="767"/>
      <c r="GJ1375" s="767"/>
      <c r="GK1375" s="767"/>
      <c r="GL1375" s="767"/>
      <c r="GM1375" s="767"/>
      <c r="GN1375" s="767"/>
      <c r="GO1375" s="767"/>
      <c r="GP1375" s="767"/>
      <c r="GQ1375" s="767"/>
      <c r="GR1375" s="767"/>
      <c r="GS1375" s="767"/>
      <c r="GT1375" s="767"/>
      <c r="GU1375" s="767"/>
      <c r="GV1375" s="767"/>
      <c r="GW1375" s="767"/>
      <c r="GX1375" s="767"/>
      <c r="GY1375" s="767"/>
      <c r="GZ1375" s="767"/>
      <c r="HA1375" s="767"/>
      <c r="HB1375" s="767"/>
      <c r="HC1375" s="767"/>
    </row>
    <row r="1376" spans="1:211" s="864" customFormat="1" ht="13.9" hidden="1" customHeight="1">
      <c r="A1376" s="307"/>
      <c r="B1376" s="351"/>
      <c r="C1376" s="971" t="str">
        <f>IF('1C TSspéc24'!V$17&lt;&gt;0,'1C TSspéc24'!$B$12,"")</f>
        <v/>
      </c>
      <c r="D1376" s="972"/>
      <c r="E1376" s="973"/>
      <c r="F1376" s="93">
        <f>IF(AND($C1376='1C TSspéc24'!$B$12,'1C TSspéc24'!$B$16="spécifiques",'1C TSspéc24'!$V$17&lt;&gt;""),'1C TSspéc24'!$V$21,"")</f>
        <v>0</v>
      </c>
      <c r="G1376" s="863"/>
      <c r="H1376" s="745">
        <v>0.21</v>
      </c>
      <c r="I1376" s="747">
        <v>1</v>
      </c>
      <c r="J1376" s="312"/>
      <c r="K1376" s="680">
        <f t="shared" si="299"/>
        <v>0</v>
      </c>
      <c r="L1376" s="556">
        <f>IF(OR('1C TSspéc24'!$B$12="",'1C TSspéc24'!V$30=0),0,IF(AND('1C TSspéc24'!$B$12&lt;&gt;"",$K$2="Pôle",'1C TSspéc24'!$C$12="OUI"),(('1C TSspéc24'!V$22+'1C TSspéc24'!V$23+'1C TSspéc24'!V$24+'1C TSspéc24'!V$25+'1C TSspéc24'!V$29)/'1C TSspéc24'!V$17),IF(AND('1C TSspéc24'!$B$12&lt;&gt;"",$K$2="Pôle",'1C TSspéc24'!$C$12="NON"),(('1C TSspéc24'!V$22+'1C TSspéc24'!V$23+'1C TSspéc24'!V$24+'1C TSspéc24'!V$25+'1C TSspéc24'!V$29)/'1C TSspéc24'!V$30),IF(AND('1C TSspéc24'!$B$12&lt;&gt;"",$K$2&lt;&gt;"Pôle",'1C TSspéc24'!$C$12="OUI"),(('1C TSspéc24'!V$22+'1C TSspéc24'!V$23+'1C TSspéc24'!V$24+'1C TSspéc24'!V$25+'1C TSspéc24'!V$26+'1C TSspéc24'!V$27+'1C TSspéc24'!V$28+'1C TSspéc24'!V$29)/'1C TSspéc24'!V$17),IF(AND('1C TSspéc24'!$B$12&lt;&gt;"",$K$2&lt;&gt;"Pôle",'1C TSspéc24'!$C$12="NON"),(('1C TSspéc24'!V$22+'1C TSspéc24'!V$23+'1C TSspéc24'!V$24+'1C TSspéc24'!V$25+'1C TSspéc24'!V$26+'1C TSspéc24'!V$27+'1C TSspéc24'!V$28+'1C TSspéc24'!V$29)/'1C TSspéc24'!V$30))))))</f>
        <v>0</v>
      </c>
      <c r="M1376" s="556">
        <f>IF(OR('1C TSspéc24'!$B$12="",'1C TSspéc24'!V$30=0),0,IF(AND('1C TSspéc24'!$B$12&lt;&gt;"",$K$2="Pôle",'1C TSspéc24'!$C$12="OUI"),(('1C TSspéc24'!V$26+'1C TSspéc24'!V$27+'1C TSspéc24'!V$28)/'1C TSspéc24'!V$17),IF(AND('1C TSspéc24'!$B$12&lt;&gt;"",$K$2="Pôle",'1C TSspéc24'!$C$12="NON"),(('1C TSspéc24'!V$26+'1C TSspéc24'!V$27+'1C TSspéc24'!V$28)/'1C TSspéc24'!V$30),IF(AND('1C TSspéc24'!$B$12&lt;&gt;"",$K$2&lt;&gt;"Pôle"),0))))</f>
        <v>0</v>
      </c>
      <c r="N1376" s="557">
        <f>IF(AND('1C TSspéc24'!$B$12&lt;&gt;0,'1C TSspéc24'!$V$30&lt;&gt;0),L1376+M1376,0)</f>
        <v>0</v>
      </c>
      <c r="O1376" s="893" t="str">
        <f>IF(AND('1C TSspéc24'!$V$17&lt;&gt;0,'1C TSspéc24'!$C$12="OUI"),'1C TSspéc24'!$V$35/'1C TSspéc24'!$V$17,"")</f>
        <v/>
      </c>
      <c r="P1376" s="543" t="str">
        <f>IF(AND('1C TSspéc24'!$V$17&lt;&gt;0,'1C TSspéc24'!$C$12="OUI"),'1C TSspéc24'!$V$36/'1C TSspéc24'!$V$17,"")</f>
        <v/>
      </c>
      <c r="Q1376" s="543" t="str">
        <f>IF(AND('1C TSspéc24'!$V$17&lt;&gt;0,'1C TSspéc24'!$C$12="OUI"),'1C TSspéc24'!$V$37/'1C TSspéc24'!$V$17,"")</f>
        <v/>
      </c>
      <c r="R1376" s="543" t="str">
        <f>IF(AND('1C TSspéc24'!$V$17&lt;&gt;0,'1C TSspéc24'!$C$12="OUI"),'1C TSspéc24'!$V$38/'1C TSspéc24'!$V$17,"")</f>
        <v/>
      </c>
      <c r="S1376" s="543" t="str">
        <f>IF(AND('1C TSspéc24'!$V$17&lt;&gt;0,'1C TSspéc24'!$C$12="OUI"),'1C TSspéc24'!$V$39/'1C TSspéc24'!$V$17,"")</f>
        <v/>
      </c>
      <c r="T1376" s="543" t="str">
        <f>IF(AND('1C TSspéc24'!$V$17&lt;&gt;0,'1C TSspéc24'!$C$12="OUI"),'1C TSspéc24'!$V$40/'1C TSspéc24'!$V$17,"")</f>
        <v/>
      </c>
      <c r="U1376" s="543" t="str">
        <f>IF(AND('1C TSspéc24'!$V$17&lt;&gt;0,'1C TSspéc24'!$C$12="OUI"),'1C TSspéc24'!$V$41/'1C TSspéc24'!$V$17,"")</f>
        <v/>
      </c>
      <c r="V1376" s="543" t="str">
        <f>IF(AND('1C TSspéc24'!$V$17&lt;&gt;0,'1C TSspéc24'!$C$12="OUI"),'1C TSspéc24'!$V$42/'1C TSspéc24'!$V$17,"")</f>
        <v/>
      </c>
      <c r="W1376" s="543" t="str">
        <f>IF(AND('1C TSspéc24'!$V$17&lt;&gt;0,'1C TSspéc24'!$C$12="OUI"),'1C TSspéc24'!$V$43/'1C TSspéc24'!$V$17,"")</f>
        <v/>
      </c>
      <c r="X1376" s="543" t="str">
        <f>IF(AND('1C TSspéc24'!$V$17&lt;&gt;0,'1C TSspéc24'!$C$12="OUI"),'1C TSspéc24'!$V$44/'1C TSspéc24'!$V$17,"")</f>
        <v/>
      </c>
      <c r="Y1376" s="543" t="str">
        <f>IF(AND('1C TSspéc24'!$V$17&lt;&gt;0,'1C TSspéc24'!$C$12="OUI"),'1C TSspéc24'!$V$45/'1C TSspéc24'!$V$17,"")</f>
        <v/>
      </c>
      <c r="Z1376" s="543" t="str">
        <f>IF(AND('1C TSspéc24'!$V$17&lt;&gt;0,'1C TSspéc24'!$C$12="OUI"),'1C TSspéc24'!$V$46/'1C TSspéc24'!$V$17,"")</f>
        <v/>
      </c>
      <c r="AA1376" s="543" t="str">
        <f>IF(AND('1C TSspéc24'!$V$17&lt;&gt;0,'1C TSspéc24'!$C$12="OUI"),'1C TSspéc24'!$V$47/'1C TSspéc24'!$V$17,"")</f>
        <v/>
      </c>
      <c r="AB1376" s="543" t="str">
        <f>IF(AND('1C TSspéc24'!$V$17&lt;&gt;0,'1C TSspéc24'!$C$12="OUI"),'1C TSspéc24'!$V$48/'1C TSspéc24'!$V$17,"")</f>
        <v/>
      </c>
      <c r="AC1376" s="543" t="str">
        <f>IF(AND('1C TSspéc24'!$V$17&lt;&gt;0,'1C TSspéc24'!$C$12="OUI"),'1C TSspéc24'!$V$49/'1C TSspéc24'!$V$17,"")</f>
        <v/>
      </c>
      <c r="AD1376" s="543" t="str">
        <f>IF(AND('1C TSspéc24'!$V$17&lt;&gt;0,'1C TSspéc24'!$C$12="OUI"),'1C TSspéc24'!$V$50/'1C TSspéc24'!$V$17,"")</f>
        <v/>
      </c>
      <c r="AE1376" s="543" t="str">
        <f>IF(AND('1C TSspéc24'!$V$17&lt;&gt;0,'1C TSspéc24'!$C$12="OUI"),'1C TSspéc24'!$V$51/'1C TSspéc24'!$V$17,"")</f>
        <v/>
      </c>
      <c r="AF1376" s="543" t="str">
        <f>IF(AND('1C TSspéc24'!$V$17&lt;&gt;0,'1C TSspéc24'!$C$12="OUI"),'1C TSspéc24'!$V$52/'1C TSspéc24'!$V$17,"")</f>
        <v/>
      </c>
      <c r="AG1376" s="543" t="str">
        <f>IF(AND('1C TSspéc24'!$V$17&lt;&gt;0,'1C TSspéc24'!$C$12="OUI"),'1C TSspéc24'!$V$53/'1C TSspéc24'!$V$17,"")</f>
        <v/>
      </c>
      <c r="AH1376" s="543" t="str">
        <f>IF(AND('1C TSspéc24'!$V$17&lt;&gt;0,'1C TSspéc24'!$C$12="OUI"),'1C TSspéc24'!$V$54/'1C TSspéc24'!$V$17,"")</f>
        <v/>
      </c>
      <c r="AI1376" s="543" t="str">
        <f>IF(AND('1C TSspéc24'!$V$17&lt;&gt;0,'1C TSspéc24'!$C$12="OUI"),'1C TSspéc24'!$V$55/'1C TSspéc24'!$V$17,"")</f>
        <v/>
      </c>
      <c r="AJ1376" s="543" t="str">
        <f>IF(AND('1C TSspéc24'!$V$17&lt;&gt;0,'1C TSspéc24'!$C$12="OUI"),'1C TSspéc24'!$V$56/'1C TSspéc24'!$V$17,"")</f>
        <v/>
      </c>
      <c r="AK1376" s="543" t="str">
        <f>IF(AND('1C TSspéc24'!$V$17&lt;&gt;0,'1C TSspéc24'!$C$12="OUI"),'1C TSspéc24'!$V$57/'1C TSspéc24'!$V$17,"")</f>
        <v/>
      </c>
      <c r="AL1376" s="72">
        <f>IF(AND('1C TSspéc24'!$V$17&lt;&gt;0,'1C TSspéc24'!$C$12="OUI"),N1376+AK1376,N1376)</f>
        <v>0</v>
      </c>
      <c r="AM1376" s="417">
        <f t="shared" si="346"/>
        <v>0</v>
      </c>
      <c r="AN1376" s="417">
        <f t="shared" si="347"/>
        <v>0</v>
      </c>
      <c r="AO1376" s="418" t="str">
        <f>IF(AND('1C TSspéc24'!$V$17&lt;&gt;0,'1C TSspéc24'!$V$30&lt;&gt;0),AM1376+AN1376,"")</f>
        <v/>
      </c>
      <c r="AP1376" s="573" t="str">
        <f>IF(AND('1C TSspéc24'!$V$17&lt;&gt;0,'1C TSspéc24'!$V$30&lt;&gt;0),AM1376-AR1376,"")</f>
        <v/>
      </c>
      <c r="AQ1376" s="583">
        <f t="shared" si="348"/>
        <v>0</v>
      </c>
      <c r="AR1376" s="596"/>
      <c r="AS1376" s="102"/>
      <c r="AT1376" s="27" t="str">
        <f>IF(('1C TSspéc24'!V$17*FICHE!$C$14&lt;J1376),"Forfait limité à "&amp;FICHE!$C$14&amp;"€/jour","")</f>
        <v/>
      </c>
      <c r="AU1376" s="592"/>
      <c r="AV1376" s="824"/>
      <c r="AW1376" s="824"/>
      <c r="AX1376" s="824"/>
      <c r="AY1376" s="824"/>
      <c r="AZ1376" s="824"/>
      <c r="BA1376" s="767"/>
      <c r="BB1376" s="767"/>
      <c r="BC1376" s="767"/>
      <c r="BD1376" s="767"/>
      <c r="BE1376" s="767"/>
      <c r="BF1376" s="767"/>
      <c r="BG1376" s="767"/>
      <c r="BH1376" s="767"/>
      <c r="BI1376" s="767"/>
      <c r="BJ1376" s="767"/>
      <c r="BK1376" s="767"/>
      <c r="BL1376" s="767"/>
      <c r="BM1376" s="767"/>
      <c r="BN1376" s="767"/>
      <c r="BO1376" s="767"/>
      <c r="BP1376" s="767"/>
      <c r="BQ1376" s="767"/>
      <c r="BR1376" s="767"/>
      <c r="BS1376" s="767"/>
      <c r="BT1376" s="767"/>
      <c r="BU1376" s="767"/>
      <c r="BV1376" s="767"/>
      <c r="BW1376" s="767"/>
      <c r="BX1376" s="767"/>
      <c r="BY1376" s="767"/>
      <c r="BZ1376" s="767"/>
      <c r="CA1376" s="767"/>
      <c r="CB1376" s="767"/>
      <c r="CC1376" s="767"/>
      <c r="CD1376" s="767"/>
      <c r="CE1376" s="767"/>
      <c r="CF1376" s="767"/>
      <c r="CG1376" s="767"/>
      <c r="CH1376" s="767"/>
      <c r="CI1376" s="767"/>
      <c r="CJ1376" s="767"/>
      <c r="CK1376" s="767"/>
      <c r="CL1376" s="767"/>
      <c r="CM1376" s="767"/>
      <c r="CN1376" s="767"/>
      <c r="CO1376" s="767"/>
      <c r="CP1376" s="767"/>
      <c r="CQ1376" s="767"/>
      <c r="CR1376" s="767"/>
      <c r="CS1376" s="767"/>
      <c r="CT1376" s="767"/>
      <c r="CU1376" s="767"/>
      <c r="CV1376" s="767"/>
      <c r="CW1376" s="767"/>
      <c r="CX1376" s="767"/>
      <c r="CY1376" s="767"/>
      <c r="CZ1376" s="767"/>
      <c r="DA1376" s="767"/>
      <c r="DB1376" s="767"/>
      <c r="DC1376" s="767"/>
      <c r="DD1376" s="767"/>
      <c r="DE1376" s="767"/>
      <c r="DF1376" s="767"/>
      <c r="DG1376" s="767"/>
      <c r="DH1376" s="767"/>
      <c r="DI1376" s="767"/>
      <c r="DJ1376" s="767"/>
      <c r="DK1376" s="767"/>
      <c r="DL1376" s="767"/>
      <c r="DM1376" s="767"/>
      <c r="DN1376" s="767"/>
      <c r="DO1376" s="767"/>
      <c r="DP1376" s="767"/>
      <c r="DQ1376" s="767"/>
      <c r="DR1376" s="767"/>
      <c r="DS1376" s="767"/>
      <c r="DT1376" s="767"/>
      <c r="DU1376" s="767"/>
      <c r="DV1376" s="767"/>
      <c r="DW1376" s="767"/>
      <c r="DX1376" s="767"/>
      <c r="DY1376" s="767"/>
      <c r="DZ1376" s="767"/>
      <c r="EA1376" s="767"/>
      <c r="EB1376" s="767"/>
      <c r="EC1376" s="767"/>
      <c r="ED1376" s="767"/>
      <c r="EE1376" s="767"/>
      <c r="EF1376" s="767"/>
      <c r="EG1376" s="767"/>
      <c r="EH1376" s="767"/>
      <c r="EI1376" s="767"/>
      <c r="EJ1376" s="767"/>
      <c r="EK1376" s="767"/>
      <c r="EL1376" s="767"/>
      <c r="EM1376" s="767"/>
      <c r="EN1376" s="767"/>
      <c r="EO1376" s="767"/>
      <c r="EP1376" s="767"/>
      <c r="EQ1376" s="767"/>
      <c r="ER1376" s="767"/>
      <c r="ES1376" s="767"/>
      <c r="ET1376" s="767"/>
      <c r="EU1376" s="767"/>
      <c r="EV1376" s="767"/>
      <c r="EW1376" s="767"/>
      <c r="EX1376" s="767"/>
      <c r="EY1376" s="767"/>
      <c r="EZ1376" s="767"/>
      <c r="FA1376" s="767"/>
      <c r="FB1376" s="767"/>
      <c r="FC1376" s="767"/>
      <c r="FD1376" s="767"/>
      <c r="FE1376" s="767"/>
      <c r="FF1376" s="767"/>
      <c r="FG1376" s="767"/>
      <c r="FH1376" s="767"/>
      <c r="FI1376" s="767"/>
      <c r="FJ1376" s="767"/>
      <c r="FK1376" s="767"/>
      <c r="FL1376" s="767"/>
      <c r="FM1376" s="767"/>
      <c r="FN1376" s="767"/>
      <c r="FO1376" s="767"/>
      <c r="FP1376" s="767"/>
      <c r="FQ1376" s="767"/>
      <c r="FR1376" s="767"/>
      <c r="FS1376" s="767"/>
      <c r="FT1376" s="767"/>
      <c r="FU1376" s="767"/>
      <c r="FV1376" s="767"/>
      <c r="FW1376" s="767"/>
      <c r="FX1376" s="767"/>
      <c r="FY1376" s="767"/>
      <c r="FZ1376" s="767"/>
      <c r="GA1376" s="767"/>
      <c r="GB1376" s="767"/>
      <c r="GC1376" s="767"/>
      <c r="GD1376" s="767"/>
      <c r="GE1376" s="767"/>
      <c r="GF1376" s="767"/>
      <c r="GG1376" s="767"/>
      <c r="GH1376" s="767"/>
      <c r="GI1376" s="767"/>
      <c r="GJ1376" s="767"/>
      <c r="GK1376" s="767"/>
      <c r="GL1376" s="767"/>
      <c r="GM1376" s="767"/>
      <c r="GN1376" s="767"/>
      <c r="GO1376" s="767"/>
      <c r="GP1376" s="767"/>
      <c r="GQ1376" s="767"/>
      <c r="GR1376" s="767"/>
      <c r="GS1376" s="767"/>
      <c r="GT1376" s="767"/>
      <c r="GU1376" s="767"/>
      <c r="GV1376" s="767"/>
      <c r="GW1376" s="767"/>
      <c r="GX1376" s="767"/>
      <c r="GY1376" s="767"/>
      <c r="GZ1376" s="767"/>
      <c r="HA1376" s="767"/>
      <c r="HB1376" s="767"/>
      <c r="HC1376" s="767"/>
    </row>
    <row r="1377" spans="1:211" s="864" customFormat="1" ht="13.9" hidden="1" customHeight="1">
      <c r="A1377" s="307"/>
      <c r="B1377" s="351"/>
      <c r="C1377" s="971" t="str">
        <f>IF('1C TSspéc24'!W$17&lt;&gt;0,'1C TSspéc24'!$B$12,"")</f>
        <v/>
      </c>
      <c r="D1377" s="972"/>
      <c r="E1377" s="973"/>
      <c r="F1377" s="93">
        <f>IF(AND($C1377='1C TSspéc24'!$B$12,'1C TSspéc24'!$B$16="spécifiques",'1C TSspéc24'!$W$17&lt;&gt;""),'1C TSspéc24'!$W$21,"")</f>
        <v>0</v>
      </c>
      <c r="G1377" s="863"/>
      <c r="H1377" s="745">
        <v>0.21</v>
      </c>
      <c r="I1377" s="747">
        <v>1</v>
      </c>
      <c r="J1377" s="312"/>
      <c r="K1377" s="680">
        <f t="shared" si="299"/>
        <v>0</v>
      </c>
      <c r="L1377" s="556">
        <f>IF(OR('1C TSspéc24'!$B$12="",'1C TSspéc24'!W$30=0),0,IF(AND('1C TSspéc24'!$B$12&lt;&gt;"",$K$2="Pôle",'1C TSspéc24'!$C$12="OUI"),(('1C TSspéc24'!W$22+'1C TSspéc24'!W$23+'1C TSspéc24'!W$24+'1C TSspéc24'!W$25+'1C TSspéc24'!W$29)/'1C TSspéc24'!W$17),IF(AND('1C TSspéc24'!$B$12&lt;&gt;"",$K$2="Pôle",'1C TSspéc24'!$C$12="NON"),(('1C TSspéc24'!W$22+'1C TSspéc24'!W$23+'1C TSspéc24'!W$24+'1C TSspéc24'!W$25+'1C TSspéc24'!W$29)/'1C TSspéc24'!W$30),IF(AND('1C TSspéc24'!$B$12&lt;&gt;"",$K$2&lt;&gt;"Pôle",'1C TSspéc24'!$C$12="OUI"),(('1C TSspéc24'!W$22+'1C TSspéc24'!W$23+'1C TSspéc24'!W$24+'1C TSspéc24'!W$25+'1C TSspéc24'!W$26+'1C TSspéc24'!W$27+'1C TSspéc24'!W$28+'1C TSspéc24'!W$29)/'1C TSspéc24'!W$17),IF(AND('1C TSspéc24'!$B$12&lt;&gt;"",$K$2&lt;&gt;"Pôle",'1C TSspéc24'!$C$12="NON"),(('1C TSspéc24'!W$22+'1C TSspéc24'!W$23+'1C TSspéc24'!W$24+'1C TSspéc24'!W$25+'1C TSspéc24'!W$26+'1C TSspéc24'!W$27+'1C TSspéc24'!W$28+'1C TSspéc24'!W$29)/'1C TSspéc24'!W$30))))))</f>
        <v>0</v>
      </c>
      <c r="M1377" s="556">
        <f>IF(OR('1C TSspéc24'!$B$12="",'1C TSspéc24'!W$30=0),0,IF(AND('1C TSspéc24'!$B$12&lt;&gt;"",$K$2="Pôle",'1C TSspéc24'!$C$12="OUI"),(('1C TSspéc24'!W$26+'1C TSspéc24'!W$27+'1C TSspéc24'!W$28)/'1C TSspéc24'!W$17),IF(AND('1C TSspéc24'!$B$12&lt;&gt;"",$K$2="Pôle",'1C TSspéc24'!$C$12="NON"),(('1C TSspéc24'!W$26+'1C TSspéc24'!W$27+'1C TSspéc24'!W$28)/'1C TSspéc24'!W$30),IF(AND('1C TSspéc24'!$B$12&lt;&gt;"",$K$2&lt;&gt;"Pôle"),0))))</f>
        <v>0</v>
      </c>
      <c r="N1377" s="557">
        <f>IF(AND('1C TSspéc24'!$B$12&lt;&gt;0,'1C TSspéc24'!$W$30&lt;&gt;0),L1377+M1377,0)</f>
        <v>0</v>
      </c>
      <c r="O1377" s="893" t="str">
        <f>IF(AND('1C TSspéc24'!$W$17&lt;&gt;0,'1C TSspéc24'!$C$12="OUI"),'1C TSspéc24'!$W$35/'1C TSspéc24'!$W$17,"")</f>
        <v/>
      </c>
      <c r="P1377" s="543" t="str">
        <f>IF(AND('1C TSspéc24'!$W$17&lt;&gt;0,'1C TSspéc24'!$C$12="OUI"),'1C TSspéc24'!$W$36/'1C TSspéc24'!$W$17,"")</f>
        <v/>
      </c>
      <c r="Q1377" s="543" t="str">
        <f>IF(AND('1C TSspéc24'!$W$17&lt;&gt;0,'1C TSspéc24'!$C$12="OUI"),'1C TSspéc24'!$W$37/'1C TSspéc24'!$W$17,"")</f>
        <v/>
      </c>
      <c r="R1377" s="543" t="str">
        <f>IF(AND('1C TSspéc24'!$W$17&lt;&gt;0,'1C TSspéc24'!$C$12="OUI"),'1C TSspéc24'!$W$38/'1C TSspéc24'!$W$17,"")</f>
        <v/>
      </c>
      <c r="S1377" s="543" t="str">
        <f>IF(AND('1C TSspéc24'!$W$17&lt;&gt;0,'1C TSspéc24'!$C$12="OUI"),'1C TSspéc24'!$W$39/'1C TSspéc24'!$W$17,"")</f>
        <v/>
      </c>
      <c r="T1377" s="543" t="str">
        <f>IF(AND('1C TSspéc24'!$W$17&lt;&gt;0,'1C TSspéc24'!$C$12="OUI"),'1C TSspéc24'!$W$40/'1C TSspéc24'!$W$17,"")</f>
        <v/>
      </c>
      <c r="U1377" s="543" t="str">
        <f>IF(AND('1C TSspéc24'!$W$17&lt;&gt;0,'1C TSspéc24'!$C$12="OUI"),'1C TSspéc24'!$W$41/'1C TSspéc24'!$W$17,"")</f>
        <v/>
      </c>
      <c r="V1377" s="543" t="str">
        <f>IF(AND('1C TSspéc24'!$W$17&lt;&gt;0,'1C TSspéc24'!$C$12="OUI"),'1C TSspéc24'!$W$42/'1C TSspéc24'!$W$17,"")</f>
        <v/>
      </c>
      <c r="W1377" s="543" t="str">
        <f>IF(AND('1C TSspéc24'!$W$17&lt;&gt;0,'1C TSspéc24'!$C$12="OUI"),'1C TSspéc24'!$W$43/'1C TSspéc24'!$W$17,"")</f>
        <v/>
      </c>
      <c r="X1377" s="543" t="str">
        <f>IF(AND('1C TSspéc24'!$W$17&lt;&gt;0,'1C TSspéc24'!$C$12="OUI"),'1C TSspéc24'!$W$44/'1C TSspéc24'!$W$17,"")</f>
        <v/>
      </c>
      <c r="Y1377" s="543" t="str">
        <f>IF(AND('1C TSspéc24'!$W$17&lt;&gt;0,'1C TSspéc24'!$C$12="OUI"),'1C TSspéc24'!$W$45/'1C TSspéc24'!$W$17,"")</f>
        <v/>
      </c>
      <c r="Z1377" s="543" t="str">
        <f>IF(AND('1C TSspéc24'!$W$17&lt;&gt;0,'1C TSspéc24'!$C$12="OUI"),'1C TSspéc24'!$W$46/'1C TSspéc24'!$W$17,"")</f>
        <v/>
      </c>
      <c r="AA1377" s="543" t="str">
        <f>IF(AND('1C TSspéc24'!$W$17&lt;&gt;0,'1C TSspéc24'!$C$12="OUI"),'1C TSspéc24'!$W$47/'1C TSspéc24'!$W$17,"")</f>
        <v/>
      </c>
      <c r="AB1377" s="543" t="str">
        <f>IF(AND('1C TSspéc24'!$W$17&lt;&gt;0,'1C TSspéc24'!$C$12="OUI"),'1C TSspéc24'!$W$48/'1C TSspéc24'!$W$17,"")</f>
        <v/>
      </c>
      <c r="AC1377" s="543" t="str">
        <f>IF(AND('1C TSspéc24'!$W$17&lt;&gt;0,'1C TSspéc24'!$C$12="OUI"),'1C TSspéc24'!$W$49/'1C TSspéc24'!$W$17,"")</f>
        <v/>
      </c>
      <c r="AD1377" s="543" t="str">
        <f>IF(AND('1C TSspéc24'!$W$17&lt;&gt;0,'1C TSspéc24'!$C$12="OUI"),'1C TSspéc24'!$W$50/'1C TSspéc24'!$W$17,"")</f>
        <v/>
      </c>
      <c r="AE1377" s="543" t="str">
        <f>IF(AND('1C TSspéc24'!$W$17&lt;&gt;0,'1C TSspéc24'!$C$12="OUI"),'1C TSspéc24'!$W$51/'1C TSspéc24'!$W$17,"")</f>
        <v/>
      </c>
      <c r="AF1377" s="543" t="str">
        <f>IF(AND('1C TSspéc24'!$W$17&lt;&gt;0,'1C TSspéc24'!$C$12="OUI"),'1C TSspéc24'!$W$52/'1C TSspéc24'!$W$17,"")</f>
        <v/>
      </c>
      <c r="AG1377" s="543" t="str">
        <f>IF(AND('1C TSspéc24'!$W$17&lt;&gt;0,'1C TSspéc24'!$C$12="OUI"),'1C TSspéc24'!$W$53/'1C TSspéc24'!$W$17,"")</f>
        <v/>
      </c>
      <c r="AH1377" s="543" t="str">
        <f>IF(AND('1C TSspéc24'!$W$17&lt;&gt;0,'1C TSspéc24'!$C$12="OUI"),'1C TSspéc24'!$W$54/'1C TSspéc24'!$W$17,"")</f>
        <v/>
      </c>
      <c r="AI1377" s="543" t="str">
        <f>IF(AND('1C TSspéc24'!$W$17&lt;&gt;0,'1C TSspéc24'!$C$12="OUI"),'1C TSspéc24'!$W$55/'1C TSspéc24'!$W$17,"")</f>
        <v/>
      </c>
      <c r="AJ1377" s="543" t="str">
        <f>IF(AND('1C TSspéc24'!$W$17&lt;&gt;0,'1C TSspéc24'!$C$12="OUI"),'1C TSspéc24'!$W$56/'1C TSspéc24'!$W$17,"")</f>
        <v/>
      </c>
      <c r="AK1377" s="543" t="str">
        <f>IF(AND('1C TSspéc24'!$W$17&lt;&gt;0,'1C TSspéc24'!$C$12="OUI"),'1C TSspéc24'!$W$57/'1C TSspéc24'!$W$17,"")</f>
        <v/>
      </c>
      <c r="AL1377" s="72">
        <f>IF(AND('1C TSspéc24'!$W$17&lt;&gt;0,'1C TSspéc24'!$C$12="OUI"),N1377+AK1377,N1377)</f>
        <v>0</v>
      </c>
      <c r="AM1377" s="417">
        <f t="shared" si="346"/>
        <v>0</v>
      </c>
      <c r="AN1377" s="417">
        <f t="shared" si="347"/>
        <v>0</v>
      </c>
      <c r="AO1377" s="418" t="str">
        <f>IF(AND('1C TSspéc24'!$W$17&lt;&gt;0,'1C TSspéc24'!$W$30&lt;&gt;0),AM1377+AN1377,"")</f>
        <v/>
      </c>
      <c r="AP1377" s="573" t="str">
        <f>IF(AND('1C TSspéc24'!$W$17&lt;&gt;0,'1C TSspéc24'!$W$30&lt;&gt;0),AM1377-AR1377,"")</f>
        <v/>
      </c>
      <c r="AQ1377" s="583">
        <f t="shared" si="348"/>
        <v>0</v>
      </c>
      <c r="AR1377" s="596"/>
      <c r="AS1377" s="102"/>
      <c r="AT1377" s="27" t="str">
        <f>IF(('1C TSspéc24'!W$17*FICHE!$C$14&lt;J1377),"Forfait limité à "&amp;FICHE!$C$14&amp;"€/jour","")</f>
        <v/>
      </c>
      <c r="AU1377" s="592"/>
      <c r="AV1377" s="824"/>
      <c r="AW1377" s="824"/>
      <c r="AX1377" s="824"/>
      <c r="AY1377" s="824"/>
      <c r="AZ1377" s="824"/>
      <c r="BA1377" s="767"/>
      <c r="BB1377" s="767"/>
      <c r="BC1377" s="767"/>
      <c r="BD1377" s="767"/>
      <c r="BE1377" s="767"/>
      <c r="BF1377" s="767"/>
      <c r="BG1377" s="767"/>
      <c r="BH1377" s="767"/>
      <c r="BI1377" s="767"/>
      <c r="BJ1377" s="767"/>
      <c r="BK1377" s="767"/>
      <c r="BL1377" s="767"/>
      <c r="BM1377" s="767"/>
      <c r="BN1377" s="767"/>
      <c r="BO1377" s="767"/>
      <c r="BP1377" s="767"/>
      <c r="BQ1377" s="767"/>
      <c r="BR1377" s="767"/>
      <c r="BS1377" s="767"/>
      <c r="BT1377" s="767"/>
      <c r="BU1377" s="767"/>
      <c r="BV1377" s="767"/>
      <c r="BW1377" s="767"/>
      <c r="BX1377" s="767"/>
      <c r="BY1377" s="767"/>
      <c r="BZ1377" s="767"/>
      <c r="CA1377" s="767"/>
      <c r="CB1377" s="767"/>
      <c r="CC1377" s="767"/>
      <c r="CD1377" s="767"/>
      <c r="CE1377" s="767"/>
      <c r="CF1377" s="767"/>
      <c r="CG1377" s="767"/>
      <c r="CH1377" s="767"/>
      <c r="CI1377" s="767"/>
      <c r="CJ1377" s="767"/>
      <c r="CK1377" s="767"/>
      <c r="CL1377" s="767"/>
      <c r="CM1377" s="767"/>
      <c r="CN1377" s="767"/>
      <c r="CO1377" s="767"/>
      <c r="CP1377" s="767"/>
      <c r="CQ1377" s="767"/>
      <c r="CR1377" s="767"/>
      <c r="CS1377" s="767"/>
      <c r="CT1377" s="767"/>
      <c r="CU1377" s="767"/>
      <c r="CV1377" s="767"/>
      <c r="CW1377" s="767"/>
      <c r="CX1377" s="767"/>
      <c r="CY1377" s="767"/>
      <c r="CZ1377" s="767"/>
      <c r="DA1377" s="767"/>
      <c r="DB1377" s="767"/>
      <c r="DC1377" s="767"/>
      <c r="DD1377" s="767"/>
      <c r="DE1377" s="767"/>
      <c r="DF1377" s="767"/>
      <c r="DG1377" s="767"/>
      <c r="DH1377" s="767"/>
      <c r="DI1377" s="767"/>
      <c r="DJ1377" s="767"/>
      <c r="DK1377" s="767"/>
      <c r="DL1377" s="767"/>
      <c r="DM1377" s="767"/>
      <c r="DN1377" s="767"/>
      <c r="DO1377" s="767"/>
      <c r="DP1377" s="767"/>
      <c r="DQ1377" s="767"/>
      <c r="DR1377" s="767"/>
      <c r="DS1377" s="767"/>
      <c r="DT1377" s="767"/>
      <c r="DU1377" s="767"/>
      <c r="DV1377" s="767"/>
      <c r="DW1377" s="767"/>
      <c r="DX1377" s="767"/>
      <c r="DY1377" s="767"/>
      <c r="DZ1377" s="767"/>
      <c r="EA1377" s="767"/>
      <c r="EB1377" s="767"/>
      <c r="EC1377" s="767"/>
      <c r="ED1377" s="767"/>
      <c r="EE1377" s="767"/>
      <c r="EF1377" s="767"/>
      <c r="EG1377" s="767"/>
      <c r="EH1377" s="767"/>
      <c r="EI1377" s="767"/>
      <c r="EJ1377" s="767"/>
      <c r="EK1377" s="767"/>
      <c r="EL1377" s="767"/>
      <c r="EM1377" s="767"/>
      <c r="EN1377" s="767"/>
      <c r="EO1377" s="767"/>
      <c r="EP1377" s="767"/>
      <c r="EQ1377" s="767"/>
      <c r="ER1377" s="767"/>
      <c r="ES1377" s="767"/>
      <c r="ET1377" s="767"/>
      <c r="EU1377" s="767"/>
      <c r="EV1377" s="767"/>
      <c r="EW1377" s="767"/>
      <c r="EX1377" s="767"/>
      <c r="EY1377" s="767"/>
      <c r="EZ1377" s="767"/>
      <c r="FA1377" s="767"/>
      <c r="FB1377" s="767"/>
      <c r="FC1377" s="767"/>
      <c r="FD1377" s="767"/>
      <c r="FE1377" s="767"/>
      <c r="FF1377" s="767"/>
      <c r="FG1377" s="767"/>
      <c r="FH1377" s="767"/>
      <c r="FI1377" s="767"/>
      <c r="FJ1377" s="767"/>
      <c r="FK1377" s="767"/>
      <c r="FL1377" s="767"/>
      <c r="FM1377" s="767"/>
      <c r="FN1377" s="767"/>
      <c r="FO1377" s="767"/>
      <c r="FP1377" s="767"/>
      <c r="FQ1377" s="767"/>
      <c r="FR1377" s="767"/>
      <c r="FS1377" s="767"/>
      <c r="FT1377" s="767"/>
      <c r="FU1377" s="767"/>
      <c r="FV1377" s="767"/>
      <c r="FW1377" s="767"/>
      <c r="FX1377" s="767"/>
      <c r="FY1377" s="767"/>
      <c r="FZ1377" s="767"/>
      <c r="GA1377" s="767"/>
      <c r="GB1377" s="767"/>
      <c r="GC1377" s="767"/>
      <c r="GD1377" s="767"/>
      <c r="GE1377" s="767"/>
      <c r="GF1377" s="767"/>
      <c r="GG1377" s="767"/>
      <c r="GH1377" s="767"/>
      <c r="GI1377" s="767"/>
      <c r="GJ1377" s="767"/>
      <c r="GK1377" s="767"/>
      <c r="GL1377" s="767"/>
      <c r="GM1377" s="767"/>
      <c r="GN1377" s="767"/>
      <c r="GO1377" s="767"/>
      <c r="GP1377" s="767"/>
      <c r="GQ1377" s="767"/>
      <c r="GR1377" s="767"/>
      <c r="GS1377" s="767"/>
      <c r="GT1377" s="767"/>
      <c r="GU1377" s="767"/>
      <c r="GV1377" s="767"/>
      <c r="GW1377" s="767"/>
      <c r="GX1377" s="767"/>
      <c r="GY1377" s="767"/>
      <c r="GZ1377" s="767"/>
      <c r="HA1377" s="767"/>
      <c r="HB1377" s="767"/>
      <c r="HC1377" s="767"/>
    </row>
    <row r="1378" spans="1:211" s="864" customFormat="1" ht="13.9" hidden="1" customHeight="1">
      <c r="A1378" s="307"/>
      <c r="B1378" s="351"/>
      <c r="C1378" s="971" t="str">
        <f>IF('1C TSspéc24'!X$17&lt;&gt;0,'1C TSspéc24'!$B$12,"")</f>
        <v/>
      </c>
      <c r="D1378" s="972"/>
      <c r="E1378" s="973"/>
      <c r="F1378" s="93">
        <f>IF(AND($C1378='1C TSspéc24'!$B$12,'1C TSspéc24'!$B$16="spécifiques",'1C TSspéc24'!$X$17&lt;&gt;""),'1C TSspéc24'!$X$21,"")</f>
        <v>0</v>
      </c>
      <c r="G1378" s="863"/>
      <c r="H1378" s="745">
        <v>0.21</v>
      </c>
      <c r="I1378" s="747">
        <v>1</v>
      </c>
      <c r="J1378" s="312"/>
      <c r="K1378" s="680">
        <f t="shared" si="299"/>
        <v>0</v>
      </c>
      <c r="L1378" s="556">
        <f>IF(OR('1C TSspéc24'!$B$12="",'1C TSspéc24'!X$30=0),0,IF(AND('1C TSspéc24'!$B$12&lt;&gt;"",$K$2="Pôle",'1C TSspéc24'!$C$12="OUI"),(('1C TSspéc24'!X$22+'1C TSspéc24'!X$23+'1C TSspéc24'!X$24+'1C TSspéc24'!X$25+'1C TSspéc24'!X$29)/'1C TSspéc24'!X$17),IF(AND('1C TSspéc24'!$B$12&lt;&gt;"",$K$2="Pôle",'1C TSspéc24'!$C$12="NON"),(('1C TSspéc24'!X$22+'1C TSspéc24'!X$23+'1C TSspéc24'!X$24+'1C TSspéc24'!X$25+'1C TSspéc24'!X$29)/'1C TSspéc24'!X$30),IF(AND('1C TSspéc24'!$B$12&lt;&gt;"",$K$2&lt;&gt;"Pôle",'1C TSspéc24'!$C$12="OUI"),(('1C TSspéc24'!X$22+'1C TSspéc24'!X$23+'1C TSspéc24'!X$24+'1C TSspéc24'!X$25+'1C TSspéc24'!X$26+'1C TSspéc24'!X$27+'1C TSspéc24'!X$28+'1C TSspéc24'!X$29)/'1C TSspéc24'!X$17),IF(AND('1C TSspéc24'!$B$12&lt;&gt;"",$K$2&lt;&gt;"Pôle",'1C TSspéc24'!$C$12="NON"),(('1C TSspéc24'!X$22+'1C TSspéc24'!X$23+'1C TSspéc24'!X$24+'1C TSspéc24'!X$25+'1C TSspéc24'!X$26+'1C TSspéc24'!X$27+'1C TSspéc24'!X$28+'1C TSspéc24'!X$29)/'1C TSspéc24'!X$30))))))</f>
        <v>0</v>
      </c>
      <c r="M1378" s="556">
        <f>IF(OR('1C TSspéc24'!$B$12="",'1C TSspéc24'!X$30=0),0,IF(AND('1C TSspéc24'!$B$12&lt;&gt;"",$K$2="Pôle",'1C TSspéc24'!$C$12="OUI"),(('1C TSspéc24'!X$26+'1C TSspéc24'!X$27+'1C TSspéc24'!X$28)/'1C TSspéc24'!X$17),IF(AND('1C TSspéc24'!$B$12&lt;&gt;"",$K$2="Pôle",'1C TSspéc24'!$C$12="NON"),(('1C TSspéc24'!X$26+'1C TSspéc24'!X$27+'1C TSspéc24'!X$28)/'1C TSspéc24'!X$30),IF(AND('1C TSspéc24'!$B$12&lt;&gt;"",$K$2&lt;&gt;"Pôle"),0))))</f>
        <v>0</v>
      </c>
      <c r="N1378" s="557">
        <f>IF(AND('1C TSspéc24'!$B$12&lt;&gt;0,'1C TSspéc24'!$X$30&lt;&gt;0),L1378+M1378,0)</f>
        <v>0</v>
      </c>
      <c r="O1378" s="893" t="str">
        <f>IF(AND('1C TSspéc24'!$X$17&lt;&gt;0,'1C TSspéc24'!$C$12="OUI"),'1C TSspéc24'!$X$35/'1C TSspéc24'!$X$17,"")</f>
        <v/>
      </c>
      <c r="P1378" s="543" t="str">
        <f>IF(AND('1C TSspéc24'!$X$17&lt;&gt;0,'1C TSspéc24'!$C$12="OUI"),'1C TSspéc24'!$X$36/'1C TSspéc24'!$X$17,"")</f>
        <v/>
      </c>
      <c r="Q1378" s="543" t="str">
        <f>IF(AND('1C TSspéc24'!$X$17&lt;&gt;0,'1C TSspéc24'!$C$12="OUI"),'1C TSspéc24'!$X$37/'1C TSspéc24'!$X$17,"")</f>
        <v/>
      </c>
      <c r="R1378" s="543" t="str">
        <f>IF(AND('1C TSspéc24'!$X$17&lt;&gt;0,'1C TSspéc24'!$C$12="OUI"),'1C TSspéc24'!$X$38/'1C TSspéc24'!$X$17,"")</f>
        <v/>
      </c>
      <c r="S1378" s="543" t="str">
        <f>IF(AND('1C TSspéc24'!$X$17&lt;&gt;0,'1C TSspéc24'!$C$12="OUI"),'1C TSspéc24'!$X$39/'1C TSspéc24'!$X$17,"")</f>
        <v/>
      </c>
      <c r="T1378" s="543" t="str">
        <f>IF(AND('1C TSspéc24'!$X$17&lt;&gt;0,'1C TSspéc24'!$C$12="OUI"),'1C TSspéc24'!$X$40/'1C TSspéc24'!$X$17,"")</f>
        <v/>
      </c>
      <c r="U1378" s="543" t="str">
        <f>IF(AND('1C TSspéc24'!$X$17&lt;&gt;0,'1C TSspéc24'!$C$12="OUI"),'1C TSspéc24'!$X$41/'1C TSspéc24'!$X$17,"")</f>
        <v/>
      </c>
      <c r="V1378" s="543" t="str">
        <f>IF(AND('1C TSspéc24'!$X$17&lt;&gt;0,'1C TSspéc24'!$C$12="OUI"),'1C TSspéc24'!$X$42/'1C TSspéc24'!$X$17,"")</f>
        <v/>
      </c>
      <c r="W1378" s="543" t="str">
        <f>IF(AND('1C TSspéc24'!$X$17&lt;&gt;0,'1C TSspéc24'!$C$12="OUI"),'1C TSspéc24'!$X$43/'1C TSspéc24'!$X$17,"")</f>
        <v/>
      </c>
      <c r="X1378" s="543" t="str">
        <f>IF(AND('1C TSspéc24'!$X$17&lt;&gt;0,'1C TSspéc24'!$C$12="OUI"),'1C TSspéc24'!$X$44/'1C TSspéc24'!$X$17,"")</f>
        <v/>
      </c>
      <c r="Y1378" s="543" t="str">
        <f>IF(AND('1C TSspéc24'!$X$17&lt;&gt;0,'1C TSspéc24'!$C$12="OUI"),'1C TSspéc24'!$X$45/'1C TSspéc24'!$X$17,"")</f>
        <v/>
      </c>
      <c r="Z1378" s="543" t="str">
        <f>IF(AND('1C TSspéc24'!$X$17&lt;&gt;0,'1C TSspéc24'!$C$12="OUI"),'1C TSspéc24'!$X$46/'1C TSspéc24'!$X$17,"")</f>
        <v/>
      </c>
      <c r="AA1378" s="543" t="str">
        <f>IF(AND('1C TSspéc24'!$X$17&lt;&gt;0,'1C TSspéc24'!$C$12="OUI"),'1C TSspéc24'!$X$47/'1C TSspéc24'!$X$17,"")</f>
        <v/>
      </c>
      <c r="AB1378" s="543" t="str">
        <f>IF(AND('1C TSspéc24'!$X$17&lt;&gt;0,'1C TSspéc24'!$C$12="OUI"),'1C TSspéc24'!$X$48/'1C TSspéc24'!$X$17,"")</f>
        <v/>
      </c>
      <c r="AC1378" s="543" t="str">
        <f>IF(AND('1C TSspéc24'!$X$17&lt;&gt;0,'1C TSspéc24'!$C$12="OUI"),'1C TSspéc24'!$X$49/'1C TSspéc24'!$X$17,"")</f>
        <v/>
      </c>
      <c r="AD1378" s="543" t="str">
        <f>IF(AND('1C TSspéc24'!$X$17&lt;&gt;0,'1C TSspéc24'!$C$12="OUI"),'1C TSspéc24'!$X$50/'1C TSspéc24'!$X$17,"")</f>
        <v/>
      </c>
      <c r="AE1378" s="543" t="str">
        <f>IF(AND('1C TSspéc24'!$X$17&lt;&gt;0,'1C TSspéc24'!$C$12="OUI"),'1C TSspéc24'!$X$51/'1C TSspéc24'!$X$17,"")</f>
        <v/>
      </c>
      <c r="AF1378" s="543" t="str">
        <f>IF(AND('1C TSspéc24'!$X$17&lt;&gt;0,'1C TSspéc24'!$C$12="OUI"),'1C TSspéc24'!$X$52/'1C TSspéc24'!$X$17,"")</f>
        <v/>
      </c>
      <c r="AG1378" s="543" t="str">
        <f>IF(AND('1C TSspéc24'!$X$17&lt;&gt;0,'1C TSspéc24'!$C$12="OUI"),'1C TSspéc24'!$X$53/'1C TSspéc24'!$X$17,"")</f>
        <v/>
      </c>
      <c r="AH1378" s="543" t="str">
        <f>IF(AND('1C TSspéc24'!$X$17&lt;&gt;0,'1C TSspéc24'!$C$12="OUI"),'1C TSspéc24'!$X$54/'1C TSspéc24'!$X$17,"")</f>
        <v/>
      </c>
      <c r="AI1378" s="543" t="str">
        <f>IF(AND('1C TSspéc24'!$X$17&lt;&gt;0,'1C TSspéc24'!$C$12="OUI"),'1C TSspéc24'!$X$55/'1C TSspéc24'!$X$17,"")</f>
        <v/>
      </c>
      <c r="AJ1378" s="543" t="str">
        <f>IF(AND('1C TSspéc24'!$X$17&lt;&gt;0,'1C TSspéc24'!$C$12="OUI"),'1C TSspéc24'!$X$56/'1C TSspéc24'!$X$17,"")</f>
        <v/>
      </c>
      <c r="AK1378" s="543" t="str">
        <f>IF(AND('1C TSspéc24'!$X$17&lt;&gt;0,'1C TSspéc24'!$C$12="OUI"),'1C TSspéc24'!$X$57/'1C TSspéc24'!$X$17,"")</f>
        <v/>
      </c>
      <c r="AL1378" s="72">
        <f>IF(AND('1C TSspéc24'!$X$17&lt;&gt;0,'1C TSspéc24'!$C$12="OUI"),N1378+AK1378,N1378)</f>
        <v>0</v>
      </c>
      <c r="AM1378" s="417">
        <f t="shared" si="346"/>
        <v>0</v>
      </c>
      <c r="AN1378" s="417">
        <f t="shared" si="347"/>
        <v>0</v>
      </c>
      <c r="AO1378" s="418" t="str">
        <f>IF(AND('1C TSspéc24'!$X$17&lt;&gt;0,'1C TSspéc24'!$X$30&lt;&gt;0),AM1378+AN1378,"")</f>
        <v/>
      </c>
      <c r="AP1378" s="573" t="str">
        <f>IF(AND('1C TSspéc24'!$X$17&lt;&gt;0,'1C TSspéc24'!$X$30&lt;&gt;0),AM1378-AR1378,"")</f>
        <v/>
      </c>
      <c r="AQ1378" s="583">
        <f t="shared" si="348"/>
        <v>0</v>
      </c>
      <c r="AR1378" s="596"/>
      <c r="AS1378" s="102"/>
      <c r="AT1378" s="27" t="str">
        <f>IF(('1C TSspéc24'!X$17*FICHE!$C$14&lt;J1378),"Forfait limité à "&amp;FICHE!$C$14&amp;"€/jour","")</f>
        <v/>
      </c>
      <c r="AU1378" s="592"/>
      <c r="AV1378" s="824"/>
      <c r="AW1378" s="824"/>
      <c r="AX1378" s="824"/>
      <c r="AY1378" s="824"/>
      <c r="AZ1378" s="824"/>
      <c r="BA1378" s="767"/>
      <c r="BB1378" s="767"/>
      <c r="BC1378" s="767"/>
      <c r="BD1378" s="767"/>
      <c r="BE1378" s="767"/>
      <c r="BF1378" s="767"/>
      <c r="BG1378" s="767"/>
      <c r="BH1378" s="767"/>
      <c r="BI1378" s="767"/>
      <c r="BJ1378" s="767"/>
      <c r="BK1378" s="767"/>
      <c r="BL1378" s="767"/>
      <c r="BM1378" s="767"/>
      <c r="BN1378" s="767"/>
      <c r="BO1378" s="767"/>
      <c r="BP1378" s="767"/>
      <c r="BQ1378" s="767"/>
      <c r="BR1378" s="767"/>
      <c r="BS1378" s="767"/>
      <c r="BT1378" s="767"/>
      <c r="BU1378" s="767"/>
      <c r="BV1378" s="767"/>
      <c r="BW1378" s="767"/>
      <c r="BX1378" s="767"/>
      <c r="BY1378" s="767"/>
      <c r="BZ1378" s="767"/>
      <c r="CA1378" s="767"/>
      <c r="CB1378" s="767"/>
      <c r="CC1378" s="767"/>
      <c r="CD1378" s="767"/>
      <c r="CE1378" s="767"/>
      <c r="CF1378" s="767"/>
      <c r="CG1378" s="767"/>
      <c r="CH1378" s="767"/>
      <c r="CI1378" s="767"/>
      <c r="CJ1378" s="767"/>
      <c r="CK1378" s="767"/>
      <c r="CL1378" s="767"/>
      <c r="CM1378" s="767"/>
      <c r="CN1378" s="767"/>
      <c r="CO1378" s="767"/>
      <c r="CP1378" s="767"/>
      <c r="CQ1378" s="767"/>
      <c r="CR1378" s="767"/>
      <c r="CS1378" s="767"/>
      <c r="CT1378" s="767"/>
      <c r="CU1378" s="767"/>
      <c r="CV1378" s="767"/>
      <c r="CW1378" s="767"/>
      <c r="CX1378" s="767"/>
      <c r="CY1378" s="767"/>
      <c r="CZ1378" s="767"/>
      <c r="DA1378" s="767"/>
      <c r="DB1378" s="767"/>
      <c r="DC1378" s="767"/>
      <c r="DD1378" s="767"/>
      <c r="DE1378" s="767"/>
      <c r="DF1378" s="767"/>
      <c r="DG1378" s="767"/>
      <c r="DH1378" s="767"/>
      <c r="DI1378" s="767"/>
      <c r="DJ1378" s="767"/>
      <c r="DK1378" s="767"/>
      <c r="DL1378" s="767"/>
      <c r="DM1378" s="767"/>
      <c r="DN1378" s="767"/>
      <c r="DO1378" s="767"/>
      <c r="DP1378" s="767"/>
      <c r="DQ1378" s="767"/>
      <c r="DR1378" s="767"/>
      <c r="DS1378" s="767"/>
      <c r="DT1378" s="767"/>
      <c r="DU1378" s="767"/>
      <c r="DV1378" s="767"/>
      <c r="DW1378" s="767"/>
      <c r="DX1378" s="767"/>
      <c r="DY1378" s="767"/>
      <c r="DZ1378" s="767"/>
      <c r="EA1378" s="767"/>
      <c r="EB1378" s="767"/>
      <c r="EC1378" s="767"/>
      <c r="ED1378" s="767"/>
      <c r="EE1378" s="767"/>
      <c r="EF1378" s="767"/>
      <c r="EG1378" s="767"/>
      <c r="EH1378" s="767"/>
      <c r="EI1378" s="767"/>
      <c r="EJ1378" s="767"/>
      <c r="EK1378" s="767"/>
      <c r="EL1378" s="767"/>
      <c r="EM1378" s="767"/>
      <c r="EN1378" s="767"/>
      <c r="EO1378" s="767"/>
      <c r="EP1378" s="767"/>
      <c r="EQ1378" s="767"/>
      <c r="ER1378" s="767"/>
      <c r="ES1378" s="767"/>
      <c r="ET1378" s="767"/>
      <c r="EU1378" s="767"/>
      <c r="EV1378" s="767"/>
      <c r="EW1378" s="767"/>
      <c r="EX1378" s="767"/>
      <c r="EY1378" s="767"/>
      <c r="EZ1378" s="767"/>
      <c r="FA1378" s="767"/>
      <c r="FB1378" s="767"/>
      <c r="FC1378" s="767"/>
      <c r="FD1378" s="767"/>
      <c r="FE1378" s="767"/>
      <c r="FF1378" s="767"/>
      <c r="FG1378" s="767"/>
      <c r="FH1378" s="767"/>
      <c r="FI1378" s="767"/>
      <c r="FJ1378" s="767"/>
      <c r="FK1378" s="767"/>
      <c r="FL1378" s="767"/>
      <c r="FM1378" s="767"/>
      <c r="FN1378" s="767"/>
      <c r="FO1378" s="767"/>
      <c r="FP1378" s="767"/>
      <c r="FQ1378" s="767"/>
      <c r="FR1378" s="767"/>
      <c r="FS1378" s="767"/>
      <c r="FT1378" s="767"/>
      <c r="FU1378" s="767"/>
      <c r="FV1378" s="767"/>
      <c r="FW1378" s="767"/>
      <c r="FX1378" s="767"/>
      <c r="FY1378" s="767"/>
      <c r="FZ1378" s="767"/>
      <c r="GA1378" s="767"/>
      <c r="GB1378" s="767"/>
      <c r="GC1378" s="767"/>
      <c r="GD1378" s="767"/>
      <c r="GE1378" s="767"/>
      <c r="GF1378" s="767"/>
      <c r="GG1378" s="767"/>
      <c r="GH1378" s="767"/>
      <c r="GI1378" s="767"/>
      <c r="GJ1378" s="767"/>
      <c r="GK1378" s="767"/>
      <c r="GL1378" s="767"/>
      <c r="GM1378" s="767"/>
      <c r="GN1378" s="767"/>
      <c r="GO1378" s="767"/>
      <c r="GP1378" s="767"/>
      <c r="GQ1378" s="767"/>
      <c r="GR1378" s="767"/>
      <c r="GS1378" s="767"/>
      <c r="GT1378" s="767"/>
      <c r="GU1378" s="767"/>
      <c r="GV1378" s="767"/>
      <c r="GW1378" s="767"/>
      <c r="GX1378" s="767"/>
      <c r="GY1378" s="767"/>
      <c r="GZ1378" s="767"/>
      <c r="HA1378" s="767"/>
      <c r="HB1378" s="767"/>
      <c r="HC1378" s="767"/>
    </row>
    <row r="1379" spans="1:211" s="864" customFormat="1" ht="13.9" hidden="1" customHeight="1">
      <c r="A1379" s="307"/>
      <c r="B1379" s="351"/>
      <c r="C1379" s="971" t="str">
        <f>IF('1C TSspéc24'!Y$17&lt;&gt;0,'1C TSspéc24'!$B$12,"")</f>
        <v/>
      </c>
      <c r="D1379" s="972"/>
      <c r="E1379" s="973"/>
      <c r="F1379" s="93">
        <f>IF(AND($C1379='1C TSspéc24'!$B$12,'1C TSspéc24'!$B$16="spécifiques",'1C TSspéc24'!$Y$17&lt;&gt;""),'1C TSspéc24'!$Y$21,"")</f>
        <v>0</v>
      </c>
      <c r="G1379" s="863"/>
      <c r="H1379" s="745">
        <v>0.21</v>
      </c>
      <c r="I1379" s="747">
        <v>1</v>
      </c>
      <c r="J1379" s="312"/>
      <c r="K1379" s="680">
        <f t="shared" si="299"/>
        <v>0</v>
      </c>
      <c r="L1379" s="556">
        <f>IF(OR('1C TSspéc24'!$B$12="",'1C TSspéc24'!Y$30=0),0,IF(AND('1C TSspéc24'!$B$12&lt;&gt;"",$K$2="Pôle",'1C TSspéc24'!$C$12="OUI"),(('1C TSspéc24'!Y$22+'1C TSspéc24'!Y$23+'1C TSspéc24'!Y$24+'1C TSspéc24'!Y$25+'1C TSspéc24'!Y$29)/'1C TSspéc24'!Y$17),IF(AND('1C TSspéc24'!$B$12&lt;&gt;"",$K$2="Pôle",'1C TSspéc24'!$C$12="NON"),(('1C TSspéc24'!Y$22+'1C TSspéc24'!Y$23+'1C TSspéc24'!Y$24+'1C TSspéc24'!Y$25+'1C TSspéc24'!Y$29)/'1C TSspéc24'!Y$30),IF(AND('1C TSspéc24'!$B$12&lt;&gt;"",$K$2&lt;&gt;"Pôle",'1C TSspéc24'!$C$12="OUI"),(('1C TSspéc24'!Y$22+'1C TSspéc24'!Y$23+'1C TSspéc24'!Y$24+'1C TSspéc24'!Y$25+'1C TSspéc24'!Y$26+'1C TSspéc24'!Y$27+'1C TSspéc24'!Y$28+'1C TSspéc24'!Y$29)/'1C TSspéc24'!Y$17),IF(AND('1C TSspéc24'!$B$12&lt;&gt;"",$K$2&lt;&gt;"Pôle",'1C TSspéc24'!$C$12="NON"),(('1C TSspéc24'!Y$22+'1C TSspéc24'!Y$23+'1C TSspéc24'!Y$24+'1C TSspéc24'!Y$25+'1C TSspéc24'!Y$26+'1C TSspéc24'!Y$27+'1C TSspéc24'!Y$28+'1C TSspéc24'!Y$29)/'1C TSspéc24'!Y$30))))))</f>
        <v>0</v>
      </c>
      <c r="M1379" s="556">
        <f>IF(OR('1C TSspéc24'!$B$12="",'1C TSspéc24'!Y$30=0),0,IF(AND('1C TSspéc24'!$B$12&lt;&gt;"",$K$2="Pôle",'1C TSspéc24'!$C$12="OUI"),(('1C TSspéc24'!Y$26+'1C TSspéc24'!Y$27+'1C TSspéc24'!Y$28)/'1C TSspéc24'!Y$17),IF(AND('1C TSspéc24'!$B$12&lt;&gt;"",$K$2="Pôle",'1C TSspéc24'!$C$12="NON"),(('1C TSspéc24'!Y$26+'1C TSspéc24'!Y$27+'1C TSspéc24'!Y$28)/'1C TSspéc24'!Y$30),IF(AND('1C TSspéc24'!$B$12&lt;&gt;"",$K$2&lt;&gt;"Pôle"),0))))</f>
        <v>0</v>
      </c>
      <c r="N1379" s="557">
        <f>IF(AND('1C TSspéc24'!$B$12&lt;&gt;0,'1C TSspéc24'!$Y$30&lt;&gt;0),L1379+M1379,0)</f>
        <v>0</v>
      </c>
      <c r="O1379" s="893" t="str">
        <f>IF(AND('1C TSspéc24'!$Y$17&lt;&gt;0,'1C TSspéc24'!$C$12="OUI"),'1C TSspéc24'!$Y$35/'1C TSspéc24'!$Y$17,"")</f>
        <v/>
      </c>
      <c r="P1379" s="543" t="str">
        <f>IF(AND('1C TSspéc24'!$Y$17&lt;&gt;0,'1C TSspéc24'!$C$12="OUI"),'1C TSspéc24'!$Y$36/'1C TSspéc24'!$Y$17,"")</f>
        <v/>
      </c>
      <c r="Q1379" s="543" t="str">
        <f>IF(AND('1C TSspéc24'!$Y$17&lt;&gt;0,'1C TSspéc24'!$C$12="OUI"),'1C TSspéc24'!$Y$37/'1C TSspéc24'!$Y$17,"")</f>
        <v/>
      </c>
      <c r="R1379" s="543" t="str">
        <f>IF(AND('1C TSspéc24'!$Y$17&lt;&gt;0,'1C TSspéc24'!$C$12="OUI"),'1C TSspéc24'!$Y$38/'1C TSspéc24'!$Y$17,"")</f>
        <v/>
      </c>
      <c r="S1379" s="543" t="str">
        <f>IF(AND('1C TSspéc24'!$Y$17&lt;&gt;0,'1C TSspéc24'!$C$12="OUI"),'1C TSspéc24'!$Y$39/'1C TSspéc24'!$Y$17,"")</f>
        <v/>
      </c>
      <c r="T1379" s="543" t="str">
        <f>IF(AND('1C TSspéc24'!$Y$17&lt;&gt;0,'1C TSspéc24'!$C$12="OUI"),'1C TSspéc24'!$Y$40/'1C TSspéc24'!$Y$17,"")</f>
        <v/>
      </c>
      <c r="U1379" s="543" t="str">
        <f>IF(AND('1C TSspéc24'!$Y$17&lt;&gt;0,'1C TSspéc24'!$C$12="OUI"),'1C TSspéc24'!$Y$41/'1C TSspéc24'!$Y$17,"")</f>
        <v/>
      </c>
      <c r="V1379" s="543" t="str">
        <f>IF(AND('1C TSspéc24'!$Y$17&lt;&gt;0,'1C TSspéc24'!$C$12="OUI"),'1C TSspéc24'!$Y$42/'1C TSspéc24'!$Y$17,"")</f>
        <v/>
      </c>
      <c r="W1379" s="543" t="str">
        <f>IF(AND('1C TSspéc24'!$Y$17&lt;&gt;0,'1C TSspéc24'!$C$12="OUI"),'1C TSspéc24'!$Y$43/'1C TSspéc24'!$Y$17,"")</f>
        <v/>
      </c>
      <c r="X1379" s="543" t="str">
        <f>IF(AND('1C TSspéc24'!$Y$17&lt;&gt;0,'1C TSspéc24'!$C$12="OUI"),'1C TSspéc24'!$Y$44/'1C TSspéc24'!$Y$17,"")</f>
        <v/>
      </c>
      <c r="Y1379" s="543" t="str">
        <f>IF(AND('1C TSspéc24'!$Y$17&lt;&gt;0,'1C TSspéc24'!$C$12="OUI"),'1C TSspéc24'!$Y$45/'1C TSspéc24'!$Y$17,"")</f>
        <v/>
      </c>
      <c r="Z1379" s="543" t="str">
        <f>IF(AND('1C TSspéc24'!$Y$17&lt;&gt;0,'1C TSspéc24'!$C$12="OUI"),'1C TSspéc24'!$Y$46/'1C TSspéc24'!$Y$17,"")</f>
        <v/>
      </c>
      <c r="AA1379" s="543" t="str">
        <f>IF(AND('1C TSspéc24'!$Y$17&lt;&gt;0,'1C TSspéc24'!$C$12="OUI"),'1C TSspéc24'!$Y$47/'1C TSspéc24'!$Y$17,"")</f>
        <v/>
      </c>
      <c r="AB1379" s="543" t="str">
        <f>IF(AND('1C TSspéc24'!$Y$17&lt;&gt;0,'1C TSspéc24'!$C$12="OUI"),'1C TSspéc24'!$Y$48/'1C TSspéc24'!$Y$17,"")</f>
        <v/>
      </c>
      <c r="AC1379" s="543" t="str">
        <f>IF(AND('1C TSspéc24'!$Y$17&lt;&gt;0,'1C TSspéc24'!$C$12="OUI"),'1C TSspéc24'!$Y$49/'1C TSspéc24'!$Y$17,"")</f>
        <v/>
      </c>
      <c r="AD1379" s="543" t="str">
        <f>IF(AND('1C TSspéc24'!$Y$17&lt;&gt;0,'1C TSspéc24'!$C$12="OUI"),'1C TSspéc24'!$Y$50/'1C TSspéc24'!$Y$17,"")</f>
        <v/>
      </c>
      <c r="AE1379" s="543" t="str">
        <f>IF(AND('1C TSspéc24'!$Y$17&lt;&gt;0,'1C TSspéc24'!$C$12="OUI"),'1C TSspéc24'!$Y$51/'1C TSspéc24'!$Y$17,"")</f>
        <v/>
      </c>
      <c r="AF1379" s="543" t="str">
        <f>IF(AND('1C TSspéc24'!$Y$17&lt;&gt;0,'1C TSspéc24'!$C$12="OUI"),'1C TSspéc24'!$Y$52/'1C TSspéc24'!$Y$17,"")</f>
        <v/>
      </c>
      <c r="AG1379" s="543" t="str">
        <f>IF(AND('1C TSspéc24'!$Y$17&lt;&gt;0,'1C TSspéc24'!$C$12="OUI"),'1C TSspéc24'!$Y$53/'1C TSspéc24'!$Y$17,"")</f>
        <v/>
      </c>
      <c r="AH1379" s="543" t="str">
        <f>IF(AND('1C TSspéc24'!$Y$17&lt;&gt;0,'1C TSspéc24'!$C$12="OUI"),'1C TSspéc24'!$Y$54/'1C TSspéc24'!$Y$17,"")</f>
        <v/>
      </c>
      <c r="AI1379" s="543" t="str">
        <f>IF(AND('1C TSspéc24'!$Y$17&lt;&gt;0,'1C TSspéc24'!$C$12="OUI"),'1C TSspéc24'!$Y$55/'1C TSspéc24'!$Y$17,"")</f>
        <v/>
      </c>
      <c r="AJ1379" s="543" t="str">
        <f>IF(AND('1C TSspéc24'!$Y$17&lt;&gt;0,'1C TSspéc24'!$C$12="OUI"),'1C TSspéc24'!$Y$56/'1C TSspéc24'!$Y$17,"")</f>
        <v/>
      </c>
      <c r="AK1379" s="543" t="str">
        <f>IF(AND('1C TSspéc24'!$Y$17&lt;&gt;0,'1C TSspéc24'!$C$12="OUI"),'1C TSspéc24'!$Y$57/'1C TSspéc24'!$Y$17,"")</f>
        <v/>
      </c>
      <c r="AL1379" s="72">
        <f>IF(AND('1C TSspéc24'!$Y$17&lt;&gt;0,'1C TSspéc24'!$C$12="OUI"),N1379+AK1379,N1379)</f>
        <v>0</v>
      </c>
      <c r="AM1379" s="417">
        <f t="shared" si="346"/>
        <v>0</v>
      </c>
      <c r="AN1379" s="417">
        <f t="shared" si="347"/>
        <v>0</v>
      </c>
      <c r="AO1379" s="418" t="str">
        <f>IF(AND('1C TSspéc2'!$Y$17&lt;&gt;0,'1C TSspéc2'!$Y$30&lt;&gt;0),AM1379+AN1379,"")</f>
        <v/>
      </c>
      <c r="AP1379" s="573" t="str">
        <f>IF(AND('1C TSspéc24'!$Y$17&lt;&gt;0,'1C TSspéc24'!$Y$30&lt;&gt;0),AM1379-AR1379,"")</f>
        <v/>
      </c>
      <c r="AQ1379" s="583">
        <f t="shared" si="348"/>
        <v>0</v>
      </c>
      <c r="AR1379" s="596"/>
      <c r="AS1379" s="102"/>
      <c r="AT1379" s="27" t="str">
        <f>IF(('1C TSspéc24'!Y$17*FICHE!$C$14&lt;J1379),"Forfait limité à "&amp;FICHE!$C$14&amp;"€/jour","")</f>
        <v/>
      </c>
      <c r="AU1379" s="592"/>
      <c r="AV1379" s="824"/>
      <c r="AW1379" s="824"/>
      <c r="AX1379" s="824"/>
      <c r="AY1379" s="824"/>
      <c r="AZ1379" s="824"/>
      <c r="BA1379" s="767"/>
      <c r="BB1379" s="767"/>
      <c r="BC1379" s="767"/>
      <c r="BD1379" s="767"/>
      <c r="BE1379" s="767"/>
      <c r="BF1379" s="767"/>
      <c r="BG1379" s="767"/>
      <c r="BH1379" s="767"/>
      <c r="BI1379" s="767"/>
      <c r="BJ1379" s="767"/>
      <c r="BK1379" s="767"/>
      <c r="BL1379" s="767"/>
      <c r="BM1379" s="767"/>
      <c r="BN1379" s="767"/>
      <c r="BO1379" s="767"/>
      <c r="BP1379" s="767"/>
      <c r="BQ1379" s="767"/>
      <c r="BR1379" s="767"/>
      <c r="BS1379" s="767"/>
      <c r="BT1379" s="767"/>
      <c r="BU1379" s="767"/>
      <c r="BV1379" s="767"/>
      <c r="BW1379" s="767"/>
      <c r="BX1379" s="767"/>
      <c r="BY1379" s="767"/>
      <c r="BZ1379" s="767"/>
      <c r="CA1379" s="767"/>
      <c r="CB1379" s="767"/>
      <c r="CC1379" s="767"/>
      <c r="CD1379" s="767"/>
      <c r="CE1379" s="767"/>
      <c r="CF1379" s="767"/>
      <c r="CG1379" s="767"/>
      <c r="CH1379" s="767"/>
      <c r="CI1379" s="767"/>
      <c r="CJ1379" s="767"/>
      <c r="CK1379" s="767"/>
      <c r="CL1379" s="767"/>
      <c r="CM1379" s="767"/>
      <c r="CN1379" s="767"/>
      <c r="CO1379" s="767"/>
      <c r="CP1379" s="767"/>
      <c r="CQ1379" s="767"/>
      <c r="CR1379" s="767"/>
      <c r="CS1379" s="767"/>
      <c r="CT1379" s="767"/>
      <c r="CU1379" s="767"/>
      <c r="CV1379" s="767"/>
      <c r="CW1379" s="767"/>
      <c r="CX1379" s="767"/>
      <c r="CY1379" s="767"/>
      <c r="CZ1379" s="767"/>
      <c r="DA1379" s="767"/>
      <c r="DB1379" s="767"/>
      <c r="DC1379" s="767"/>
      <c r="DD1379" s="767"/>
      <c r="DE1379" s="767"/>
      <c r="DF1379" s="767"/>
      <c r="DG1379" s="767"/>
      <c r="DH1379" s="767"/>
      <c r="DI1379" s="767"/>
      <c r="DJ1379" s="767"/>
      <c r="DK1379" s="767"/>
      <c r="DL1379" s="767"/>
      <c r="DM1379" s="767"/>
      <c r="DN1379" s="767"/>
      <c r="DO1379" s="767"/>
      <c r="DP1379" s="767"/>
      <c r="DQ1379" s="767"/>
      <c r="DR1379" s="767"/>
      <c r="DS1379" s="767"/>
      <c r="DT1379" s="767"/>
      <c r="DU1379" s="767"/>
      <c r="DV1379" s="767"/>
      <c r="DW1379" s="767"/>
      <c r="DX1379" s="767"/>
      <c r="DY1379" s="767"/>
      <c r="DZ1379" s="767"/>
      <c r="EA1379" s="767"/>
      <c r="EB1379" s="767"/>
      <c r="EC1379" s="767"/>
      <c r="ED1379" s="767"/>
      <c r="EE1379" s="767"/>
      <c r="EF1379" s="767"/>
      <c r="EG1379" s="767"/>
      <c r="EH1379" s="767"/>
      <c r="EI1379" s="767"/>
      <c r="EJ1379" s="767"/>
      <c r="EK1379" s="767"/>
      <c r="EL1379" s="767"/>
      <c r="EM1379" s="767"/>
      <c r="EN1379" s="767"/>
      <c r="EO1379" s="767"/>
      <c r="EP1379" s="767"/>
      <c r="EQ1379" s="767"/>
      <c r="ER1379" s="767"/>
      <c r="ES1379" s="767"/>
      <c r="ET1379" s="767"/>
      <c r="EU1379" s="767"/>
      <c r="EV1379" s="767"/>
      <c r="EW1379" s="767"/>
      <c r="EX1379" s="767"/>
      <c r="EY1379" s="767"/>
      <c r="EZ1379" s="767"/>
      <c r="FA1379" s="767"/>
      <c r="FB1379" s="767"/>
      <c r="FC1379" s="767"/>
      <c r="FD1379" s="767"/>
      <c r="FE1379" s="767"/>
      <c r="FF1379" s="767"/>
      <c r="FG1379" s="767"/>
      <c r="FH1379" s="767"/>
      <c r="FI1379" s="767"/>
      <c r="FJ1379" s="767"/>
      <c r="FK1379" s="767"/>
      <c r="FL1379" s="767"/>
      <c r="FM1379" s="767"/>
      <c r="FN1379" s="767"/>
      <c r="FO1379" s="767"/>
      <c r="FP1379" s="767"/>
      <c r="FQ1379" s="767"/>
      <c r="FR1379" s="767"/>
      <c r="FS1379" s="767"/>
      <c r="FT1379" s="767"/>
      <c r="FU1379" s="767"/>
      <c r="FV1379" s="767"/>
      <c r="FW1379" s="767"/>
      <c r="FX1379" s="767"/>
      <c r="FY1379" s="767"/>
      <c r="FZ1379" s="767"/>
      <c r="GA1379" s="767"/>
      <c r="GB1379" s="767"/>
      <c r="GC1379" s="767"/>
      <c r="GD1379" s="767"/>
      <c r="GE1379" s="767"/>
      <c r="GF1379" s="767"/>
      <c r="GG1379" s="767"/>
      <c r="GH1379" s="767"/>
      <c r="GI1379" s="767"/>
      <c r="GJ1379" s="767"/>
      <c r="GK1379" s="767"/>
      <c r="GL1379" s="767"/>
      <c r="GM1379" s="767"/>
      <c r="GN1379" s="767"/>
      <c r="GO1379" s="767"/>
      <c r="GP1379" s="767"/>
      <c r="GQ1379" s="767"/>
      <c r="GR1379" s="767"/>
      <c r="GS1379" s="767"/>
      <c r="GT1379" s="767"/>
      <c r="GU1379" s="767"/>
      <c r="GV1379" s="767"/>
      <c r="GW1379" s="767"/>
      <c r="GX1379" s="767"/>
      <c r="GY1379" s="767"/>
      <c r="GZ1379" s="767"/>
      <c r="HA1379" s="767"/>
      <c r="HB1379" s="767"/>
      <c r="HC1379" s="767"/>
    </row>
    <row r="1380" spans="1:211" s="865" customFormat="1" ht="13.9" hidden="1" customHeight="1">
      <c r="A1380" s="308"/>
      <c r="B1380" s="339"/>
      <c r="C1380" s="962" t="str">
        <f>IF('1C TSspéc24'!Z$17&lt;&gt;0,'1C TSspéc24'!$B$12,"")</f>
        <v/>
      </c>
      <c r="D1380" s="963"/>
      <c r="E1380" s="964"/>
      <c r="F1380" s="211">
        <f>IF(AND($C1380='1C TSspéc24'!$B$12,'1C TSspéc24'!$B$16="spécifiques",'1C TSspéc24'!$Z$17&lt;&gt;""),'1C TSspéc24'!$Z$21,"")</f>
        <v>0</v>
      </c>
      <c r="G1380" s="236"/>
      <c r="H1380" s="765">
        <v>0.21</v>
      </c>
      <c r="I1380" s="766">
        <v>1</v>
      </c>
      <c r="J1380" s="314"/>
      <c r="K1380" s="786">
        <f t="shared" si="299"/>
        <v>0</v>
      </c>
      <c r="L1380" s="558">
        <f>IF(OR('1C TSspéc24'!$B$12="",'1C TSspéc24'!Z$30=0),0,IF(AND('1C TSspéc24'!$B$12&lt;&gt;"",$K$2="Pôle",'1C TSspéc24'!$C$12="OUI"),(('1C TSspéc24'!Z$22+'1C TSspéc24'!Z$23+'1C TSspéc24'!Z$24+'1C TSspéc24'!Z$25+'1C TSspéc24'!Z$29)/'1C TSspéc24'!Z$17),IF(AND('1C TSspéc24'!$B$12&lt;&gt;"",$K$2="Pôle",'1C TSspéc24'!$C$12="NON"),(('1C TSspéc24'!Z$22+'1C TSspéc24'!Z$23+'1C TSspéc24'!Z$24+'1C TSspéc24'!Z$25+'1C TSspéc24'!Z$29)/'1C TSspéc24'!Z$30),IF(AND('1C TSspéc24'!$B$12&lt;&gt;"",$K$2&lt;&gt;"Pôle",'1C TSspéc24'!$C$12="OUI"),(('1C TSspéc24'!Z$22+'1C TSspéc24'!Z$23+'1C TSspéc24'!Z$24+'1C TSspéc24'!Z$25+'1C TSspéc24'!Z$26+'1C TSspéc24'!Z$27+'1C TSspéc24'!Z$28+'1C TSspéc24'!Z$29)/'1C TSspéc24'!Z$17),IF(AND('1C TSspéc24'!$B$12&lt;&gt;"",$K$2&lt;&gt;"Pôle",'1C TSspéc24'!$C$12="NON"),(('1C TSspéc24'!Z$22+'1C TSspéc24'!Z$23+'1C TSspéc24'!Z$24+'1C TSspéc24'!Z$25+'1C TSspéc24'!Z$26+'1C TSspéc24'!Z$27+'1C TSspéc24'!Z$28+'1C TSspéc24'!Z$29)/'1C TSspéc24'!Z$30))))))</f>
        <v>0</v>
      </c>
      <c r="M1380" s="558">
        <f>IF(OR('1C TSspéc24'!$B$12="",'1C TSspéc24'!Z$30=0),0,IF(AND('1C TSspéc24'!$B$12&lt;&gt;"",$K$2="Pôle",'1C TSspéc24'!$C$12="OUI"),(('1C TSspéc24'!Z$26+'1C TSspéc24'!Z$27+'1C TSspéc24'!Z$28)/'1C TSspéc24'!Z$17),IF(AND('1C TSspéc24'!$B$12&lt;&gt;"",$K$2="Pôle",'1C TSspéc24'!$C$12="NON"),(('1C TSspéc24'!Z$26+'1C TSspéc24'!Z$27+'1C TSspéc24'!Z$28)/'1C TSspéc24'!Z$30),IF(AND('1C TSspéc24'!$B$12&lt;&gt;"",$K$2&lt;&gt;"Pôle"),0))))</f>
        <v>0</v>
      </c>
      <c r="N1380" s="559">
        <f>IF(AND('1C TSspéc24'!$B$12&lt;&gt;0,'1C TSspéc24'!$Z$30&lt;&gt;0),L1380+M1380,0)</f>
        <v>0</v>
      </c>
      <c r="O1380" s="572" t="str">
        <f>IF(AND('1C TSspéc24'!$Z$17&lt;&gt;0,'1C TSspéc24'!$C$12="OUI"),'1C TSspéc24'!$Z$35/'1C TSspéc24'!$Z$17,"")</f>
        <v/>
      </c>
      <c r="P1380" s="545" t="str">
        <f>IF(AND('1C TSspéc24'!$Z$17&lt;&gt;0,'1C TSspéc24'!$C$12="OUI"),'1C TSspéc24'!$Z$36/'1C TSspéc24'!$Z$17,"")</f>
        <v/>
      </c>
      <c r="Q1380" s="545" t="str">
        <f>IF(AND('1C TSspéc24'!$Z$17&lt;&gt;0,'1C TSspéc24'!$C$12="OUI"),'1C TSspéc24'!$Z$37/'1C TSspéc24'!$Z$17,"")</f>
        <v/>
      </c>
      <c r="R1380" s="545" t="str">
        <f>IF(AND('1C TSspéc24'!$Z$17&lt;&gt;0,'1C TSspéc24'!$C$12="OUI"),'1C TSspéc24'!$Z$38/'1C TSspéc24'!$Z$17,"")</f>
        <v/>
      </c>
      <c r="S1380" s="545" t="str">
        <f>IF(AND('1C TSspéc24'!$Z$17&lt;&gt;0,'1C TSspéc24'!$C$12="OUI"),'1C TSspéc24'!$Z$39/'1C TSspéc24'!$Z$17,"")</f>
        <v/>
      </c>
      <c r="T1380" s="545" t="str">
        <f>IF(AND('1C TSspéc24'!$Z$17&lt;&gt;0,'1C TSspéc24'!$C$12="OUI"),'1C TSspéc24'!$Z$40/'1C TSspéc24'!$Z$17,"")</f>
        <v/>
      </c>
      <c r="U1380" s="545" t="str">
        <f>IF(AND('1C TSspéc24'!$Z$17&lt;&gt;0,'1C TSspéc24'!$C$12="OUI"),'1C TSspéc24'!$Z$41/'1C TSspéc24'!$Z$17,"")</f>
        <v/>
      </c>
      <c r="V1380" s="545" t="str">
        <f>IF(AND('1C TSspéc24'!$Z$17&lt;&gt;0,'1C TSspéc24'!$C$12="OUI"),'1C TSspéc24'!$Z$42/'1C TSspéc24'!$Z$17,"")</f>
        <v/>
      </c>
      <c r="W1380" s="545" t="str">
        <f>IF(AND('1C TSspéc24'!$Z$17&lt;&gt;0,'1C TSspéc24'!$C$12="OUI"),'1C TSspéc24'!$Z$43/'1C TSspéc24'!$Z$17,"")</f>
        <v/>
      </c>
      <c r="X1380" s="545" t="str">
        <f>IF(AND('1C TSspéc24'!$Z$17&lt;&gt;0,'1C TSspéc24'!$C$12="OUI"),'1C TSspéc24'!$Z$44/'1C TSspéc24'!$Z$17,"")</f>
        <v/>
      </c>
      <c r="Y1380" s="545" t="str">
        <f>IF(AND('1C TSspéc24'!$Z$17&lt;&gt;0,'1C TSspéc24'!$C$12="OUI"),'1C TSspéc24'!$Z$45/'1C TSspéc24'!$Z$17,"")</f>
        <v/>
      </c>
      <c r="Z1380" s="545" t="str">
        <f>IF(AND('1C TSspéc24'!$Z$17&lt;&gt;0,'1C TSspéc24'!$C$12="OUI"),'1C TSspéc24'!$Z$46/'1C TSspéc24'!$Z$17,"")</f>
        <v/>
      </c>
      <c r="AA1380" s="545" t="str">
        <f>IF(AND('1C TSspéc24'!$Z$17&lt;&gt;0,'1C TSspéc24'!$C$12="OUI"),'1C TSspéc24'!$Z$47/'1C TSspéc24'!$Z$17,"")</f>
        <v/>
      </c>
      <c r="AB1380" s="545" t="str">
        <f>IF(AND('1C TSspéc24'!$Z$17&lt;&gt;0,'1C TSspéc24'!$C$12="OUI"),'1C TSspéc24'!$Z$48/'1C TSspéc24'!$Z$17,"")</f>
        <v/>
      </c>
      <c r="AC1380" s="545" t="str">
        <f>IF(AND('1C TSspéc24'!$Z$17&lt;&gt;0,'1C TSspéc24'!$C$12="OUI"),'1C TSspéc24'!$Z$49/'1C TSspéc24'!$Z$17,"")</f>
        <v/>
      </c>
      <c r="AD1380" s="545" t="str">
        <f>IF(AND('1C TSspéc24'!$Z$17&lt;&gt;0,'1C TSspéc24'!$C$12="OUI"),'1C TSspéc24'!$Z$50/'1C TSspéc24'!$Z$17,"")</f>
        <v/>
      </c>
      <c r="AE1380" s="545" t="str">
        <f>IF(AND('1C TSspéc24'!$Z$17&lt;&gt;0,'1C TSspéc24'!$C$12="OUI"),'1C TSspéc24'!$Z$51/'1C TSspéc24'!$Z$17,"")</f>
        <v/>
      </c>
      <c r="AF1380" s="545" t="str">
        <f>IF(AND('1C TSspéc24'!$Z$17&lt;&gt;0,'1C TSspéc24'!$C$12="OUI"),'1C TSspéc24'!$Z$52/'1C TSspéc24'!$Z$17,"")</f>
        <v/>
      </c>
      <c r="AG1380" s="545" t="str">
        <f>IF(AND('1C TSspéc24'!$Z$17&lt;&gt;0,'1C TSspéc24'!$C$12="OUI"),'1C TSspéc24'!$Z$53/'1C TSspéc24'!$Z$17,"")</f>
        <v/>
      </c>
      <c r="AH1380" s="545" t="str">
        <f>IF(AND('1C TSspéc24'!$Z$17&lt;&gt;0,'1C TSspéc24'!$C$12="OUI"),'1C TSspéc24'!$Z$54/'1C TSspéc24'!$Z$17,"")</f>
        <v/>
      </c>
      <c r="AI1380" s="545" t="str">
        <f>IF(AND('1C TSspéc24'!$Z$17&lt;&gt;0,'1C TSspéc24'!$C$12="OUI"),'1C TSspéc24'!$Z$55/'1C TSspéc24'!$Z$17,"")</f>
        <v/>
      </c>
      <c r="AJ1380" s="545" t="str">
        <f>IF(AND('1C TSspéc24'!$Z$17&lt;&gt;0,'1C TSspéc24'!$C$12="OUI"),'1C TSspéc24'!$Z$56/'1C TSspéc24'!$Z$17,"")</f>
        <v/>
      </c>
      <c r="AK1380" s="545" t="str">
        <f>IF(AND('1C TSspéc24'!$Z$17&lt;&gt;0,'1C TSspéc24'!$C$12="OUI"),'1C TSspéc24'!$Z$57/'1C TSspéc24'!$Z$17,"")</f>
        <v/>
      </c>
      <c r="AL1380" s="212">
        <f>IF(AND('1C TSspéc24'!$Z$17&lt;&gt;0,'1C TSspéc24'!$C$12="OUI"),N1380+AK1380,N1380)</f>
        <v>0</v>
      </c>
      <c r="AM1380" s="419">
        <f t="shared" si="346"/>
        <v>0</v>
      </c>
      <c r="AN1380" s="419">
        <f t="shared" si="347"/>
        <v>0</v>
      </c>
      <c r="AO1380" s="420" t="str">
        <f>IF(AND('1C TSspéc2'!$Z$17&lt;&gt;0,'1C TSspéc2'!$Z$30&lt;&gt;0),AM1380+AN1380,"")</f>
        <v/>
      </c>
      <c r="AP1380" s="574" t="str">
        <f>IF(AND('1C TSspéc2'!$Z$17&lt;&gt;0,'1C TSspéc2'!$Z$30&lt;&gt;0),AM1380-AR1380,"")</f>
        <v/>
      </c>
      <c r="AQ1380" s="625">
        <f t="shared" si="348"/>
        <v>0</v>
      </c>
      <c r="AR1380" s="597"/>
      <c r="AS1380" s="213"/>
      <c r="AT1380" s="214" t="str">
        <f>IF(('1C TSspéc24'!Z$17*FICHE!$C$14&lt;J1380),"Forfait limité à "&amp;FICHE!$C$14&amp;"€/jour","")</f>
        <v/>
      </c>
      <c r="AU1380" s="626"/>
      <c r="AV1380" s="824"/>
      <c r="AW1380" s="824"/>
      <c r="AX1380" s="824"/>
      <c r="AY1380" s="824"/>
      <c r="AZ1380" s="824"/>
      <c r="BA1380" s="767"/>
      <c r="BB1380" s="767"/>
      <c r="BC1380" s="767"/>
      <c r="BD1380" s="767"/>
      <c r="BE1380" s="767"/>
      <c r="BF1380" s="767"/>
      <c r="BG1380" s="767"/>
      <c r="BH1380" s="767"/>
      <c r="BI1380" s="767"/>
      <c r="BJ1380" s="767"/>
      <c r="BK1380" s="767"/>
      <c r="BL1380" s="767"/>
      <c r="BM1380" s="767"/>
      <c r="BN1380" s="767"/>
      <c r="BO1380" s="767"/>
      <c r="BP1380" s="767"/>
      <c r="BQ1380" s="767"/>
      <c r="BR1380" s="767"/>
      <c r="BS1380" s="767"/>
      <c r="BT1380" s="767"/>
      <c r="BU1380" s="767"/>
      <c r="BV1380" s="767"/>
      <c r="BW1380" s="767"/>
      <c r="BX1380" s="767"/>
      <c r="BY1380" s="767"/>
      <c r="BZ1380" s="767"/>
      <c r="CA1380" s="767"/>
      <c r="CB1380" s="767"/>
      <c r="CC1380" s="767"/>
      <c r="CD1380" s="767"/>
      <c r="CE1380" s="767"/>
      <c r="CF1380" s="767"/>
      <c r="CG1380" s="767"/>
      <c r="CH1380" s="767"/>
      <c r="CI1380" s="767"/>
      <c r="CJ1380" s="767"/>
      <c r="CK1380" s="767"/>
      <c r="CL1380" s="767"/>
      <c r="CM1380" s="767"/>
      <c r="CN1380" s="767"/>
      <c r="CO1380" s="767"/>
      <c r="CP1380" s="767"/>
      <c r="CQ1380" s="767"/>
      <c r="CR1380" s="767"/>
      <c r="CS1380" s="767"/>
      <c r="CT1380" s="767"/>
      <c r="CU1380" s="767"/>
      <c r="CV1380" s="767"/>
      <c r="CW1380" s="767"/>
      <c r="CX1380" s="767"/>
      <c r="CY1380" s="767"/>
      <c r="CZ1380" s="767"/>
      <c r="DA1380" s="767"/>
      <c r="DB1380" s="767"/>
      <c r="DC1380" s="767"/>
      <c r="DD1380" s="767"/>
      <c r="DE1380" s="767"/>
      <c r="DF1380" s="767"/>
      <c r="DG1380" s="767"/>
      <c r="DH1380" s="767"/>
      <c r="DI1380" s="767"/>
      <c r="DJ1380" s="767"/>
      <c r="DK1380" s="767"/>
      <c r="DL1380" s="767"/>
      <c r="DM1380" s="767"/>
      <c r="DN1380" s="767"/>
      <c r="DO1380" s="767"/>
      <c r="DP1380" s="767"/>
      <c r="DQ1380" s="767"/>
      <c r="DR1380" s="767"/>
      <c r="DS1380" s="767"/>
      <c r="DT1380" s="767"/>
      <c r="DU1380" s="767"/>
      <c r="DV1380" s="767"/>
      <c r="DW1380" s="767"/>
      <c r="DX1380" s="767"/>
      <c r="DY1380" s="767"/>
      <c r="DZ1380" s="767"/>
      <c r="EA1380" s="767"/>
      <c r="EB1380" s="767"/>
      <c r="EC1380" s="767"/>
      <c r="ED1380" s="767"/>
      <c r="EE1380" s="767"/>
      <c r="EF1380" s="767"/>
      <c r="EG1380" s="767"/>
      <c r="EH1380" s="767"/>
      <c r="EI1380" s="767"/>
      <c r="EJ1380" s="767"/>
      <c r="EK1380" s="767"/>
      <c r="EL1380" s="767"/>
      <c r="EM1380" s="767"/>
      <c r="EN1380" s="767"/>
      <c r="EO1380" s="767"/>
      <c r="EP1380" s="767"/>
      <c r="EQ1380" s="767"/>
      <c r="ER1380" s="767"/>
      <c r="ES1380" s="767"/>
      <c r="ET1380" s="767"/>
      <c r="EU1380" s="767"/>
      <c r="EV1380" s="767"/>
      <c r="EW1380" s="767"/>
      <c r="EX1380" s="767"/>
      <c r="EY1380" s="767"/>
      <c r="EZ1380" s="767"/>
      <c r="FA1380" s="767"/>
      <c r="FB1380" s="767"/>
      <c r="FC1380" s="767"/>
      <c r="FD1380" s="767"/>
      <c r="FE1380" s="767"/>
      <c r="FF1380" s="767"/>
      <c r="FG1380" s="767"/>
      <c r="FH1380" s="767"/>
      <c r="FI1380" s="767"/>
      <c r="FJ1380" s="767"/>
      <c r="FK1380" s="767"/>
      <c r="FL1380" s="767"/>
      <c r="FM1380" s="767"/>
      <c r="FN1380" s="767"/>
      <c r="FO1380" s="767"/>
      <c r="FP1380" s="767"/>
      <c r="FQ1380" s="767"/>
      <c r="FR1380" s="767"/>
      <c r="FS1380" s="767"/>
      <c r="FT1380" s="767"/>
      <c r="FU1380" s="767"/>
      <c r="FV1380" s="767"/>
      <c r="FW1380" s="767"/>
      <c r="FX1380" s="767"/>
      <c r="FY1380" s="767"/>
      <c r="FZ1380" s="767"/>
      <c r="GA1380" s="767"/>
      <c r="GB1380" s="767"/>
      <c r="GC1380" s="767"/>
      <c r="GD1380" s="767"/>
      <c r="GE1380" s="767"/>
      <c r="GF1380" s="767"/>
      <c r="GG1380" s="767"/>
      <c r="GH1380" s="767"/>
      <c r="GI1380" s="767"/>
      <c r="GJ1380" s="767"/>
      <c r="GK1380" s="767"/>
      <c r="GL1380" s="767"/>
      <c r="GM1380" s="767"/>
      <c r="GN1380" s="767"/>
      <c r="GO1380" s="767"/>
      <c r="GP1380" s="767"/>
      <c r="GQ1380" s="767"/>
      <c r="GR1380" s="767"/>
      <c r="GS1380" s="767"/>
      <c r="GT1380" s="767"/>
      <c r="GU1380" s="767"/>
      <c r="GV1380" s="767"/>
      <c r="GW1380" s="767"/>
      <c r="GX1380" s="767"/>
      <c r="GY1380" s="767"/>
      <c r="GZ1380" s="767"/>
      <c r="HA1380" s="767"/>
      <c r="HB1380" s="767"/>
      <c r="HC1380" s="767"/>
    </row>
    <row r="1381" spans="1:211" s="862" customFormat="1" ht="13.9" hidden="1" customHeight="1">
      <c r="A1381" s="843"/>
      <c r="B1381" s="844"/>
      <c r="C1381" s="968" t="str">
        <f>IF('1C TSspéc25'!C$17&lt;&gt;0,'1C TSspéc25'!$B$12,"")</f>
        <v/>
      </c>
      <c r="D1381" s="969"/>
      <c r="E1381" s="970"/>
      <c r="F1381" s="845">
        <f>IF(AND($C1381='1C TSspéc25'!$B$12,'1C TSspéc25'!$B$16="spécifiques",'1C TSspéc25'!$C$17&lt;&gt;""),'1C TSspéc25'!$C$21,"")</f>
        <v>0</v>
      </c>
      <c r="G1381" s="846"/>
      <c r="H1381" s="847">
        <v>0</v>
      </c>
      <c r="I1381" s="847">
        <v>0</v>
      </c>
      <c r="J1381" s="848"/>
      <c r="K1381" s="849">
        <f t="shared" ref="K1381:K1404" si="349">J1381+(J1381*H1381)</f>
        <v>0</v>
      </c>
      <c r="L1381" s="894">
        <f>IF(OR('1C TSspéc25'!$B$12="",'1C TSspéc25'!C$30=0),0,IF(AND('1C TSspéc25'!$B$12&lt;&gt;"",$K$2="Pôle",'1C TSspéc25'!$C$12="OUI"),(('1C TSspéc25'!C$22+'1C TSspéc25'!C$23+'1C TSspéc25'!C$24+'1C TSspéc25'!C$25+'1C TSspéc25'!C$29)/'1C TSspéc25'!C$17),IF(AND('1C TSspéc25'!$B$12&lt;&gt;"",$K$2="Pôle",'1C TSspéc25'!$C$12="NON"),(('1C TSspéc25'!C$22+'1C TSspéc25'!C$23+'1C TSspéc25'!C$24+'1C TSspéc25'!C$25+'1C TSspéc25'!C$29)/'1C TSspéc25'!C$30),IF(AND('1C TSspéc25'!$B$12&lt;&gt;"",$K$2&lt;&gt;"Pôle",'1C TSspéc25'!$C$12="OUI"),(('1C TSspéc25'!C$22+'1C TSspéc25'!C$23+'1C TSspéc25'!C$24+'1C TSspéc25'!C$25+'1C TSspéc25'!C$26+'1C TSspéc25'!C$27+'1C TSspéc25'!C$28+'1C TSspéc25'!C$29)/'1C TSspéc25'!C$17),IF(AND('1C TSspéc25'!$B$12&lt;&gt;"",$K$2&lt;&gt;"Pôle",'1C TSspéc25'!$C$12="NON"),(('1C TSspéc25'!C$22+'1C TSspéc25'!C$23+'1C TSspéc25'!C$24+'1C TSspéc25'!C$25+'1C TSspéc25'!C$26+'1C TSspéc25'!C$27+'1C TSspéc25'!C$28+'1C TSspéc25'!C$29)/'1C TSspéc25'!C$30))))))</f>
        <v>0</v>
      </c>
      <c r="M1381" s="894">
        <f>IF(OR('1C TSspéc25'!$B$12="",'1C TSspéc25'!C$30=0),0,IF(AND('1C TSspéc25'!$B$12&lt;&gt;"",$K$2="Pôle",'1C TSspéc25'!$C$12="OUI"),(('1C TSspéc25'!C$26+'1C TSspéc25'!C$27+'1C TSspéc25'!C$28)/'1C TSspéc25'!C$17),IF(AND('1C TSspéc25'!$B$12&lt;&gt;"",$K$2="Pôle",'1C TSspéc25'!$C$12="NON"),(('1C TSspéc25'!C$26+'1C TSspéc25'!C$27+'1C TSspéc25'!C$28)/'1C TSspéc25'!C$30),IF(AND('1C TSspéc25'!$B$12&lt;&gt;"",$K$2&lt;&gt;"Pôle"),0))))</f>
        <v>0</v>
      </c>
      <c r="N1381" s="895">
        <f>IF(AND('1C TSspéc25'!$B$12&lt;&gt;0,'1C TSspéc25'!$C$30&lt;&gt;0),L1381+M1381,0)</f>
        <v>0</v>
      </c>
      <c r="O1381" s="851" t="str">
        <f>IF(AND('1C TSspéc25'!$C$17&lt;&gt;0,'1C TSspéc25'!$C$12="OUI"),'1C TSspéc25'!$C$35/'1C TSspéc25'!$C$17,"")</f>
        <v/>
      </c>
      <c r="P1381" s="852" t="str">
        <f>IF(AND('1C TSspéc25'!$C$17&lt;&gt;0,'1C TSspéc25'!$C$12="OUI"),'1C TSspéc25'!$C$36/'1C TSspéc25'!$C$17,"")</f>
        <v/>
      </c>
      <c r="Q1381" s="852" t="str">
        <f>IF(AND('1C TSspéc25'!$C$17&lt;&gt;0,'1C TSspéc25'!$C$12="OUI"),'1C TSspéc25'!$C$37/'1C TSspéc25'!$C$17,"")</f>
        <v/>
      </c>
      <c r="R1381" s="852" t="str">
        <f>IF(AND('1C TSspéc25'!$C$17&lt;&gt;0,'1C TSspéc25'!$C$12="OUI"),'1C TSspéc25'!$C$38/'1C TSspéc25'!$C$17,"")</f>
        <v/>
      </c>
      <c r="S1381" s="852" t="str">
        <f>IF(AND('1C TSspéc25'!$C$17&lt;&gt;0,'1C TSspéc25'!$C$12="OUI"),'1C TSspéc25'!$C$39/'1C TSspéc25'!$C$17,"")</f>
        <v/>
      </c>
      <c r="T1381" s="852" t="str">
        <f>IF(AND('1C TSspéc25'!$C$17&lt;&gt;0,'1C TSspéc25'!$C$12="OUI"),'1C TSspéc25'!$C$40/'1C TSspéc25'!$C$17,"")</f>
        <v/>
      </c>
      <c r="U1381" s="852" t="str">
        <f>IF(AND('1C TSspéc25'!$C$17&lt;&gt;0,'1C TSspéc25'!$C$12="OUI"),'1C TSspéc25'!$C$41/'1C TSspéc25'!$C$17,"")</f>
        <v/>
      </c>
      <c r="V1381" s="852" t="str">
        <f>IF(AND('1C TSspéc25'!$C$17&lt;&gt;0,'1C TSspéc25'!$C$12="OUI"),'1C TSspéc25'!$C$42/'1C TSspéc25'!$C$17,"")</f>
        <v/>
      </c>
      <c r="W1381" s="852" t="str">
        <f>IF(AND('1C TSspéc25'!$C$17&lt;&gt;0,'1C TSspéc25'!$C$12="OUI"),'1C TSspéc25'!$C$43/'1C TSspéc25'!$C$17,"")</f>
        <v/>
      </c>
      <c r="X1381" s="852" t="str">
        <f>IF(AND('1C TSspéc25'!$C$17&lt;&gt;0,'1C TSspéc25'!$C$12="OUI"),'1C TSspéc25'!$C$44/'1C TSspéc25'!$C$17,"")</f>
        <v/>
      </c>
      <c r="Y1381" s="852" t="str">
        <f>IF(AND('1C TSspéc25'!$C$17&lt;&gt;0,'1C TSspéc25'!$C$12="OUI"),'1C TSspéc25'!$C$45/'1C TSspéc25'!$C$17,"")</f>
        <v/>
      </c>
      <c r="Z1381" s="852" t="str">
        <f>IF(AND('1C TSspéc25'!$C$17&lt;&gt;0,'1C TSspéc25'!$C$12="OUI"),'1C TSspéc25'!$C$46/'1C TSspéc25'!$C$17,"")</f>
        <v/>
      </c>
      <c r="AA1381" s="852" t="str">
        <f>IF(AND('1C TSspéc25'!$C$17&lt;&gt;0,'1C TSspéc25'!$C$12="OUI"),'1C TSspéc25'!$C$47/'1C TSspéc25'!$C$17,"")</f>
        <v/>
      </c>
      <c r="AB1381" s="852" t="str">
        <f>IF(AND('1C TSspéc25'!$C$17&lt;&gt;0,'1C TSspéc25'!$C$12="OUI"),'1C TSspéc25'!$C$48/'1C TSspéc25'!$C$17,"")</f>
        <v/>
      </c>
      <c r="AC1381" s="852" t="str">
        <f>IF(AND('1C TSspéc25'!$C$17&lt;&gt;0,'1C TSspéc25'!$C$12="OUI"),'1C TSspéc25'!$C$49/'1C TSspéc25'!$C$17,"")</f>
        <v/>
      </c>
      <c r="AD1381" s="852" t="str">
        <f>IF(AND('1C TSspéc25'!$C$17&lt;&gt;0,'1C TSspéc25'!$C$12="OUI"),'1C TSspéc25'!$C$50/'1C TSspéc25'!$C$17,"")</f>
        <v/>
      </c>
      <c r="AE1381" s="852" t="str">
        <f>IF(AND('1C TSspéc25'!$C$17&lt;&gt;0,'1C TSspéc25'!$C$12="OUI"),'1C TSspéc25'!$C$51/'1C TSspéc25'!$C$17,"")</f>
        <v/>
      </c>
      <c r="AF1381" s="852" t="str">
        <f>IF(AND('1C TSspéc25'!$C$17&lt;&gt;0,'1C TSspéc25'!$C$12="OUI"),'1C TSspéc25'!$C$52/'1C TSspéc25'!$C$17,"")</f>
        <v/>
      </c>
      <c r="AG1381" s="852" t="str">
        <f>IF(AND('1C TSspéc25'!$C$17&lt;&gt;0,'1C TSspéc25'!$C$12="OUI"),'1C TSspéc25'!$C$53/'1C TSspéc25'!$C$17,"")</f>
        <v/>
      </c>
      <c r="AH1381" s="852" t="str">
        <f>IF(AND('1C TSspéc25'!$C$17&lt;&gt;0,'1C TSspéc25'!$C$12="OUI"),'1C TSspéc25'!$C$54/'1C TSspéc25'!$C$17,"")</f>
        <v/>
      </c>
      <c r="AI1381" s="852" t="str">
        <f>IF(AND('1C TSspéc25'!$C$17&lt;&gt;0,'1C TSspéc25'!$C$12="OUI"),'1C TSspéc25'!$C$55/'1C TSspéc25'!$C$17,"")</f>
        <v/>
      </c>
      <c r="AJ1381" s="852" t="str">
        <f>IF(AND('1C TSspéc25'!$C$17&lt;&gt;0,'1C TSspéc25'!$C$12="OUI"),'1C TSspéc25'!$C$56/'1C TSspéc25'!$C$17,"")</f>
        <v/>
      </c>
      <c r="AK1381" s="852" t="str">
        <f>IF(AND('1C TSspéc25'!$C$17&lt;&gt;0,'1C TSspéc25'!$C$12="OUI"),'1C TSspéc25'!$C$57/'1C TSspéc25'!$C$17,"")</f>
        <v/>
      </c>
      <c r="AL1381" s="853">
        <f>IF(AND('1C TSspéc25'!$C$17&lt;&gt;0,'1C TSspéc25'!$C$12="OUI"),N1381+AK1381,N1381)</f>
        <v>0</v>
      </c>
      <c r="AM1381" s="896">
        <f>(J1381+(J1381*H1381)-(J1381*H1381*I1381))*L1381</f>
        <v>0</v>
      </c>
      <c r="AN1381" s="896">
        <f>((J1381+(J1381*H1381)-(J1381*H1381*I1381))*M1381)*50%</f>
        <v>0</v>
      </c>
      <c r="AO1381" s="897" t="str">
        <f>IF(AND('1C TSspéc25'!$C$17&lt;&gt;0,'1C TSspéc25'!$C$30&lt;&gt;0),AM1381+AN1381,"")</f>
        <v/>
      </c>
      <c r="AP1381" s="856" t="str">
        <f>IF(AND('1C TSspéc25'!$C$17&lt;&gt;0,'1C TSspéc25'!$C$30&lt;&gt;0),AM1381-AR1381,"")</f>
        <v/>
      </c>
      <c r="AQ1381" s="857">
        <f>IF(M1381=0,0,AN1381-AS1381)</f>
        <v>0</v>
      </c>
      <c r="AR1381" s="898"/>
      <c r="AS1381" s="859"/>
      <c r="AT1381" s="860" t="str">
        <f>IF(('1C TSspéc25'!C$17*FICHE!$C$14&lt;J1381),"Forfait limité à "&amp;FICHE!$C$14&amp;"€/jour","")</f>
        <v/>
      </c>
      <c r="AU1381" s="861"/>
      <c r="AV1381" s="824"/>
      <c r="AW1381" s="824"/>
      <c r="AX1381" s="824"/>
      <c r="AY1381" s="824"/>
      <c r="AZ1381" s="824"/>
      <c r="BA1381" s="767"/>
      <c r="BB1381" s="767"/>
      <c r="BC1381" s="767"/>
      <c r="BD1381" s="767"/>
      <c r="BE1381" s="767"/>
      <c r="BF1381" s="767"/>
      <c r="BG1381" s="767"/>
      <c r="BH1381" s="767"/>
      <c r="BI1381" s="767"/>
      <c r="BJ1381" s="767"/>
      <c r="BK1381" s="767"/>
      <c r="BL1381" s="767"/>
      <c r="BM1381" s="767"/>
      <c r="BN1381" s="767"/>
      <c r="BO1381" s="767"/>
      <c r="BP1381" s="767"/>
      <c r="BQ1381" s="767"/>
      <c r="BR1381" s="767"/>
      <c r="BS1381" s="767"/>
      <c r="BT1381" s="767"/>
      <c r="BU1381" s="767"/>
      <c r="BV1381" s="767"/>
      <c r="BW1381" s="767"/>
      <c r="BX1381" s="767"/>
      <c r="BY1381" s="767"/>
      <c r="BZ1381" s="767"/>
      <c r="CA1381" s="767"/>
      <c r="CB1381" s="767"/>
      <c r="CC1381" s="767"/>
      <c r="CD1381" s="767"/>
      <c r="CE1381" s="767"/>
      <c r="CF1381" s="767"/>
      <c r="CG1381" s="767"/>
      <c r="CH1381" s="767"/>
      <c r="CI1381" s="767"/>
      <c r="CJ1381" s="767"/>
      <c r="CK1381" s="767"/>
      <c r="CL1381" s="767"/>
      <c r="CM1381" s="767"/>
      <c r="CN1381" s="767"/>
      <c r="CO1381" s="767"/>
      <c r="CP1381" s="767"/>
      <c r="CQ1381" s="767"/>
      <c r="CR1381" s="767"/>
      <c r="CS1381" s="767"/>
      <c r="CT1381" s="767"/>
      <c r="CU1381" s="767"/>
      <c r="CV1381" s="767"/>
      <c r="CW1381" s="767"/>
      <c r="CX1381" s="767"/>
      <c r="CY1381" s="767"/>
      <c r="CZ1381" s="767"/>
      <c r="DA1381" s="767"/>
      <c r="DB1381" s="767"/>
      <c r="DC1381" s="767"/>
      <c r="DD1381" s="767"/>
      <c r="DE1381" s="767"/>
      <c r="DF1381" s="767"/>
      <c r="DG1381" s="767"/>
      <c r="DH1381" s="767"/>
      <c r="DI1381" s="767"/>
      <c r="DJ1381" s="767"/>
      <c r="DK1381" s="767"/>
      <c r="DL1381" s="767"/>
      <c r="DM1381" s="767"/>
      <c r="DN1381" s="767"/>
      <c r="DO1381" s="767"/>
      <c r="DP1381" s="767"/>
      <c r="DQ1381" s="767"/>
      <c r="DR1381" s="767"/>
      <c r="DS1381" s="767"/>
      <c r="DT1381" s="767"/>
      <c r="DU1381" s="767"/>
      <c r="DV1381" s="767"/>
      <c r="DW1381" s="767"/>
      <c r="DX1381" s="767"/>
      <c r="DY1381" s="767"/>
      <c r="DZ1381" s="767"/>
      <c r="EA1381" s="767"/>
      <c r="EB1381" s="767"/>
      <c r="EC1381" s="767"/>
      <c r="ED1381" s="767"/>
      <c r="EE1381" s="767"/>
      <c r="EF1381" s="767"/>
      <c r="EG1381" s="767"/>
      <c r="EH1381" s="767"/>
      <c r="EI1381" s="767"/>
      <c r="EJ1381" s="767"/>
      <c r="EK1381" s="767"/>
      <c r="EL1381" s="767"/>
      <c r="EM1381" s="767"/>
      <c r="EN1381" s="767"/>
      <c r="EO1381" s="767"/>
      <c r="EP1381" s="767"/>
      <c r="EQ1381" s="767"/>
      <c r="ER1381" s="767"/>
      <c r="ES1381" s="767"/>
      <c r="ET1381" s="767"/>
      <c r="EU1381" s="767"/>
      <c r="EV1381" s="767"/>
      <c r="EW1381" s="767"/>
      <c r="EX1381" s="767"/>
      <c r="EY1381" s="767"/>
      <c r="EZ1381" s="767"/>
      <c r="FA1381" s="767"/>
      <c r="FB1381" s="767"/>
      <c r="FC1381" s="767"/>
      <c r="FD1381" s="767"/>
      <c r="FE1381" s="767"/>
      <c r="FF1381" s="767"/>
      <c r="FG1381" s="767"/>
      <c r="FH1381" s="767"/>
      <c r="FI1381" s="767"/>
      <c r="FJ1381" s="767"/>
      <c r="FK1381" s="767"/>
      <c r="FL1381" s="767"/>
      <c r="FM1381" s="767"/>
      <c r="FN1381" s="767"/>
      <c r="FO1381" s="767"/>
      <c r="FP1381" s="767"/>
      <c r="FQ1381" s="767"/>
      <c r="FR1381" s="767"/>
      <c r="FS1381" s="767"/>
      <c r="FT1381" s="767"/>
      <c r="FU1381" s="767"/>
      <c r="FV1381" s="767"/>
      <c r="FW1381" s="767"/>
      <c r="FX1381" s="767"/>
      <c r="FY1381" s="767"/>
      <c r="FZ1381" s="767"/>
      <c r="GA1381" s="767"/>
      <c r="GB1381" s="767"/>
      <c r="GC1381" s="767"/>
      <c r="GD1381" s="767"/>
      <c r="GE1381" s="767"/>
      <c r="GF1381" s="767"/>
      <c r="GG1381" s="767"/>
      <c r="GH1381" s="767"/>
      <c r="GI1381" s="767"/>
      <c r="GJ1381" s="767"/>
      <c r="GK1381" s="767"/>
      <c r="GL1381" s="767"/>
      <c r="GM1381" s="767"/>
      <c r="GN1381" s="767"/>
      <c r="GO1381" s="767"/>
      <c r="GP1381" s="767"/>
      <c r="GQ1381" s="767"/>
      <c r="GR1381" s="767"/>
      <c r="GS1381" s="767"/>
      <c r="GT1381" s="767"/>
      <c r="GU1381" s="767"/>
      <c r="GV1381" s="767"/>
      <c r="GW1381" s="767"/>
      <c r="GX1381" s="767"/>
      <c r="GY1381" s="767"/>
      <c r="GZ1381" s="767"/>
      <c r="HA1381" s="767"/>
      <c r="HB1381" s="767"/>
      <c r="HC1381" s="767"/>
    </row>
    <row r="1382" spans="1:211" s="864" customFormat="1" ht="13.9" hidden="1" customHeight="1">
      <c r="A1382" s="307"/>
      <c r="B1382" s="351"/>
      <c r="C1382" s="971" t="str">
        <f>IF('1C TSspéc25'!D$17&lt;&gt;0,'1C TSspéc25'!$B$12,"")</f>
        <v/>
      </c>
      <c r="D1382" s="972"/>
      <c r="E1382" s="973"/>
      <c r="F1382" s="93">
        <f>IF(AND($C1382='1C TSspéc25'!$B$12,'1C TSspéc25'!$B$16="spécifiques",'1C TSspéc25'!$D$17&lt;&gt;""),'1C TSspéc25'!$D$21,"")</f>
        <v>0</v>
      </c>
      <c r="G1382" s="863"/>
      <c r="H1382" s="745">
        <v>0.21</v>
      </c>
      <c r="I1382" s="747">
        <v>1</v>
      </c>
      <c r="J1382" s="312"/>
      <c r="K1382" s="680">
        <f t="shared" si="349"/>
        <v>0</v>
      </c>
      <c r="L1382" s="556">
        <f>IF(OR('1C TSspéc25'!$B$12="",'1C TSspéc25'!D$30=0),0,IF(AND('1C TSspéc25'!$B$12&lt;&gt;"",$K$2="Pôle",'1C TSspéc25'!$C$12="OUI"),(('1C TSspéc25'!D$22+'1C TSspéc25'!D$23+'1C TSspéc25'!D$24+'1C TSspéc25'!D$25+'1C TSspéc25'!D$29)/'1C TSspéc25'!D$17),IF(AND('1C TSspéc25'!$B$12&lt;&gt;"",$K$2="Pôle",'1C TSspéc25'!$C$12="NON"),(('1C TSspéc25'!D$22+'1C TSspéc25'!D$23+'1C TSspéc25'!D$24+'1C TSspéc25'!D$25+'1C TSspéc25'!D$29)/'1C TSspéc25'!D$30),IF(AND('1C TSspéc25'!$B$12&lt;&gt;"",$K$2&lt;&gt;"Pôle",'1C TSspéc25'!$C$12="OUI"),(('1C TSspéc25'!D$22+'1C TSspéc25'!D$23+'1C TSspéc25'!D$24+'1C TSspéc25'!D$25+'1C TSspéc25'!D$26+'1C TSspéc25'!D$27+'1C TSspéc25'!D$28+'1C TSspéc25'!D$29)/'1C TSspéc25'!D$17),IF(AND('1C TSspéc25'!$B$12&lt;&gt;"",$K$2&lt;&gt;"Pôle",'1C TSspéc25'!$C$12="NON"),(('1C TSspéc25'!D$22+'1C TSspéc25'!D$23+'1C TSspéc25'!D$24+'1C TSspéc25'!D$25+'1C TSspéc25'!D$26+'1C TSspéc25'!D$27+'1C TSspéc25'!D$28+'1C TSspéc25'!D$29)/'1C TSspéc25'!D$30))))))</f>
        <v>0</v>
      </c>
      <c r="M1382" s="556">
        <f>IF(OR('1C TSspéc25'!$B$12="",'1C TSspéc25'!D$30=0),0,IF(AND('1C TSspéc25'!$B$12&lt;&gt;"",$K$2="Pôle",'1C TSspéc25'!$C$12="OUI"),(('1C TSspéc25'!D$26+'1C TSspéc25'!D$27+'1C TSspéc25'!D$28)/'1C TSspéc25'!D$17),IF(AND('1C TSspéc25'!$B$12&lt;&gt;"",$K$2="Pôle",'1C TSspéc25'!$C$12="NON"),(('1C TSspéc25'!D$26+'1C TSspéc25'!D$27+'1C TSspéc25'!D$28)/'1C TSspéc25'!D$30),IF(AND('1C TSspéc25'!$B$12&lt;&gt;"",$K$2&lt;&gt;"Pôle"),0))))</f>
        <v>0</v>
      </c>
      <c r="N1382" s="557">
        <f>IF(AND('1C TSspéc25'!$B$12&lt;&gt;0,'1C TSspéc25'!$D$30&lt;&gt;0),L1382+M1382,0)</f>
        <v>0</v>
      </c>
      <c r="O1382" s="542" t="str">
        <f>IF(AND('1C TSspéc25'!$D$17&lt;&gt;0,'1C TSspéc25'!$C$12="OUI"),'1C TSspéc25'!$D$35/'1C TSspéc25'!$D$17,"")</f>
        <v/>
      </c>
      <c r="P1382" s="543" t="str">
        <f>IF(AND('1C TSspéc25'!$D$17&lt;&gt;0,'1C TSspéc25'!$C$12="OUI"),'1C TSspéc25'!$D$36/'1C TSspéc25'!$D$17,"")</f>
        <v/>
      </c>
      <c r="Q1382" s="543" t="str">
        <f>IF(AND('1C TSspéc25'!$D$17&lt;&gt;0,'1C TSspéc25'!$C$12="OUI"),'1C TSspéc25'!$D$37/'1C TSspéc25'!$D$17,"")</f>
        <v/>
      </c>
      <c r="R1382" s="543" t="str">
        <f>IF(AND('1C TSspéc25'!$D$17&lt;&gt;0,'1C TSspéc25'!$C$12="OUI"),'1C TSspéc25'!$D$38/'1C TSspéc25'!$D$17,"")</f>
        <v/>
      </c>
      <c r="S1382" s="543" t="str">
        <f>IF(AND('1C TSspéc25'!$D$17&lt;&gt;0,'1C TSspéc25'!$C$12="OUI"),'1C TSspéc25'!$D$39/'1C TSspéc25'!$D$17,"")</f>
        <v/>
      </c>
      <c r="T1382" s="543" t="str">
        <f>IF(AND('1C TSspéc25'!$D$17&lt;&gt;0,'1C TSspéc25'!$C$12="OUI"),'1C TSspéc25'!$D$40/'1C TSspéc25'!$D$17,"")</f>
        <v/>
      </c>
      <c r="U1382" s="543" t="str">
        <f>IF(AND('1C TSspéc25'!$D$17&lt;&gt;0,'1C TSspéc25'!$C$12="OUI"),'1C TSspéc25'!$D$41/'1C TSspéc25'!$D$17,"")</f>
        <v/>
      </c>
      <c r="V1382" s="543" t="str">
        <f>IF(AND('1C TSspéc25'!$D$17&lt;&gt;0,'1C TSspéc25'!$C$12="OUI"),'1C TSspéc25'!$D$42/'1C TSspéc25'!$D$17,"")</f>
        <v/>
      </c>
      <c r="W1382" s="543" t="str">
        <f>IF(AND('1C TSspéc25'!$D$17&lt;&gt;0,'1C TSspéc25'!$C$12="OUI"),'1C TSspéc25'!$D$43/'1C TSspéc25'!$D$17,"")</f>
        <v/>
      </c>
      <c r="X1382" s="543" t="str">
        <f>IF(AND('1C TSspéc25'!$D$17&lt;&gt;0,'1C TSspéc25'!$C$12="OUI"),'1C TSspéc25'!$D$44/'1C TSspéc25'!$D$17,"")</f>
        <v/>
      </c>
      <c r="Y1382" s="543" t="str">
        <f>IF(AND('1C TSspéc25'!$D$17&lt;&gt;0,'1C TSspéc25'!$C$12="OUI"),'1C TSspéc25'!$D$45/'1C TSspéc25'!$D$17,"")</f>
        <v/>
      </c>
      <c r="Z1382" s="543" t="str">
        <f>IF(AND('1C TSspéc25'!$D$17&lt;&gt;0,'1C TSspéc25'!$C$12="OUI"),'1C TSspéc25'!$D$46/'1C TSspéc25'!$D$17,"")</f>
        <v/>
      </c>
      <c r="AA1382" s="543" t="str">
        <f>IF(AND('1C TSspéc25'!$D$17&lt;&gt;0,'1C TSspéc25'!$C$12="OUI"),'1C TSspéc25'!$D$47/'1C TSspéc25'!$D$17,"")</f>
        <v/>
      </c>
      <c r="AB1382" s="543" t="str">
        <f>IF(AND('1C TSspéc25'!$D$17&lt;&gt;0,'1C TSspéc25'!$C$12="OUI"),'1C TSspéc25'!$D$48/'1C TSspéc25'!$D$17,"")</f>
        <v/>
      </c>
      <c r="AC1382" s="543" t="str">
        <f>IF(AND('1C TSspéc25'!$D$17&lt;&gt;0,'1C TSspéc25'!$C$12="OUI"),'1C TSspéc25'!$D$49/'1C TSspéc25'!$D$17,"")</f>
        <v/>
      </c>
      <c r="AD1382" s="543" t="str">
        <f>IF(AND('1C TSspéc25'!$D$17&lt;&gt;0,'1C TSspéc25'!$C$12="OUI"),'1C TSspéc25'!$D$50/'1C TSspéc25'!$D$17,"")</f>
        <v/>
      </c>
      <c r="AE1382" s="543" t="str">
        <f>IF(AND('1C TSspéc25'!$D$17&lt;&gt;0,'1C TSspéc25'!$C$12="OUI"),'1C TSspéc25'!$D$51/'1C TSspéc25'!$D$17,"")</f>
        <v/>
      </c>
      <c r="AF1382" s="543" t="str">
        <f>IF(AND('1C TSspéc25'!$D$17&lt;&gt;0,'1C TSspéc25'!$C$12="OUI"),'1C TSspéc25'!$D$52/'1C TSspéc25'!$D$17,"")</f>
        <v/>
      </c>
      <c r="AG1382" s="543" t="str">
        <f>IF(AND('1C TSspéc25'!$D$17&lt;&gt;0,'1C TSspéc25'!$C$12="OUI"),'1C TSspéc25'!$D$53/'1C TSspéc25'!$D$17,"")</f>
        <v/>
      </c>
      <c r="AH1382" s="543" t="str">
        <f>IF(AND('1C TSspéc25'!$D$17&lt;&gt;0,'1C TSspéc25'!$C$12="OUI"),'1C TSspéc25'!$D$54/'1C TSspéc25'!$D$17,"")</f>
        <v/>
      </c>
      <c r="AI1382" s="543" t="str">
        <f>IF(AND('1C TSspéc25'!$D$17&lt;&gt;0,'1C TSspéc25'!$C$12="OUI"),'1C TSspéc25'!$D$55/'1C TSspéc25'!$D$17,"")</f>
        <v/>
      </c>
      <c r="AJ1382" s="543" t="str">
        <f>IF(AND('1C TSspéc25'!$D$17&lt;&gt;0,'1C TSspéc25'!$C$12="OUI"),'1C TSspéc25'!$D$56/'1C TSspéc25'!$D$17,"")</f>
        <v/>
      </c>
      <c r="AK1382" s="543" t="str">
        <f>IF(AND('1C TSspéc25'!$D$17&lt;&gt;0,'1C TSspéc25'!$C$12="OUI"),'1C TSspéc25'!$D$57/'1C TSspéc25'!$D$17,"")</f>
        <v/>
      </c>
      <c r="AL1382" s="72">
        <f>IF(AND('1C TSspéc25'!$D$17&lt;&gt;0,'1C TSspéc25'!$C$12="OUI"),N1382+AK1382,N1382)</f>
        <v>0</v>
      </c>
      <c r="AM1382" s="417">
        <f t="shared" ref="AM1382:AM1404" si="350">(J1382+(J1382*H1382)-(J1382*H1382*I1382))*L1382</f>
        <v>0</v>
      </c>
      <c r="AN1382" s="417">
        <f t="shared" ref="AN1382:AN1404" si="351">((J1382+(J1382*H1382)-(J1382*H1382*I1382))*M1382)*50%</f>
        <v>0</v>
      </c>
      <c r="AO1382" s="418" t="str">
        <f>IF(AND('1C TSspéc25'!$D$17&lt;&gt;0,'1C TSspéc25'!$D$30&lt;&gt;0),AM1382+AN1382,"")</f>
        <v/>
      </c>
      <c r="AP1382" s="573" t="str">
        <f>IF(AND('1C TSspéc25'!$D$17&lt;&gt;0,'1C TSspéc25'!$D$30&lt;&gt;0),AM1382-AR1382,"")</f>
        <v/>
      </c>
      <c r="AQ1382" s="583">
        <f t="shared" ref="AQ1382:AQ1404" si="352">IF(M1382=0,0,AN1382-AS1382)</f>
        <v>0</v>
      </c>
      <c r="AR1382" s="596"/>
      <c r="AS1382" s="102"/>
      <c r="AT1382" s="27" t="str">
        <f>IF(('1C TSspéc25'!D$17*FICHE!$C$14&lt;J1382),"Forfait limité à "&amp;FICHE!$C$14&amp;"€/jour","")</f>
        <v/>
      </c>
      <c r="AU1382" s="592"/>
      <c r="AV1382" s="824"/>
      <c r="AW1382" s="824"/>
      <c r="AX1382" s="824"/>
      <c r="AY1382" s="824"/>
      <c r="AZ1382" s="824"/>
      <c r="BA1382" s="767"/>
      <c r="BB1382" s="767"/>
      <c r="BC1382" s="767"/>
      <c r="BD1382" s="767"/>
      <c r="BE1382" s="767"/>
      <c r="BF1382" s="767"/>
      <c r="BG1382" s="767"/>
      <c r="BH1382" s="767"/>
      <c r="BI1382" s="767"/>
      <c r="BJ1382" s="767"/>
      <c r="BK1382" s="767"/>
      <c r="BL1382" s="767"/>
      <c r="BM1382" s="767"/>
      <c r="BN1382" s="767"/>
      <c r="BO1382" s="767"/>
      <c r="BP1382" s="767"/>
      <c r="BQ1382" s="767"/>
      <c r="BR1382" s="767"/>
      <c r="BS1382" s="767"/>
      <c r="BT1382" s="767"/>
      <c r="BU1382" s="767"/>
      <c r="BV1382" s="767"/>
      <c r="BW1382" s="767"/>
      <c r="BX1382" s="767"/>
      <c r="BY1382" s="767"/>
      <c r="BZ1382" s="767"/>
      <c r="CA1382" s="767"/>
      <c r="CB1382" s="767"/>
      <c r="CC1382" s="767"/>
      <c r="CD1382" s="767"/>
      <c r="CE1382" s="767"/>
      <c r="CF1382" s="767"/>
      <c r="CG1382" s="767"/>
      <c r="CH1382" s="767"/>
      <c r="CI1382" s="767"/>
      <c r="CJ1382" s="767"/>
      <c r="CK1382" s="767"/>
      <c r="CL1382" s="767"/>
      <c r="CM1382" s="767"/>
      <c r="CN1382" s="767"/>
      <c r="CO1382" s="767"/>
      <c r="CP1382" s="767"/>
      <c r="CQ1382" s="767"/>
      <c r="CR1382" s="767"/>
      <c r="CS1382" s="767"/>
      <c r="CT1382" s="767"/>
      <c r="CU1382" s="767"/>
      <c r="CV1382" s="767"/>
      <c r="CW1382" s="767"/>
      <c r="CX1382" s="767"/>
      <c r="CY1382" s="767"/>
      <c r="CZ1382" s="767"/>
      <c r="DA1382" s="767"/>
      <c r="DB1382" s="767"/>
      <c r="DC1382" s="767"/>
      <c r="DD1382" s="767"/>
      <c r="DE1382" s="767"/>
      <c r="DF1382" s="767"/>
      <c r="DG1382" s="767"/>
      <c r="DH1382" s="767"/>
      <c r="DI1382" s="767"/>
      <c r="DJ1382" s="767"/>
      <c r="DK1382" s="767"/>
      <c r="DL1382" s="767"/>
      <c r="DM1382" s="767"/>
      <c r="DN1382" s="767"/>
      <c r="DO1382" s="767"/>
      <c r="DP1382" s="767"/>
      <c r="DQ1382" s="767"/>
      <c r="DR1382" s="767"/>
      <c r="DS1382" s="767"/>
      <c r="DT1382" s="767"/>
      <c r="DU1382" s="767"/>
      <c r="DV1382" s="767"/>
      <c r="DW1382" s="767"/>
      <c r="DX1382" s="767"/>
      <c r="DY1382" s="767"/>
      <c r="DZ1382" s="767"/>
      <c r="EA1382" s="767"/>
      <c r="EB1382" s="767"/>
      <c r="EC1382" s="767"/>
      <c r="ED1382" s="767"/>
      <c r="EE1382" s="767"/>
      <c r="EF1382" s="767"/>
      <c r="EG1382" s="767"/>
      <c r="EH1382" s="767"/>
      <c r="EI1382" s="767"/>
      <c r="EJ1382" s="767"/>
      <c r="EK1382" s="767"/>
      <c r="EL1382" s="767"/>
      <c r="EM1382" s="767"/>
      <c r="EN1382" s="767"/>
      <c r="EO1382" s="767"/>
      <c r="EP1382" s="767"/>
      <c r="EQ1382" s="767"/>
      <c r="ER1382" s="767"/>
      <c r="ES1382" s="767"/>
      <c r="ET1382" s="767"/>
      <c r="EU1382" s="767"/>
      <c r="EV1382" s="767"/>
      <c r="EW1382" s="767"/>
      <c r="EX1382" s="767"/>
      <c r="EY1382" s="767"/>
      <c r="EZ1382" s="767"/>
      <c r="FA1382" s="767"/>
      <c r="FB1382" s="767"/>
      <c r="FC1382" s="767"/>
      <c r="FD1382" s="767"/>
      <c r="FE1382" s="767"/>
      <c r="FF1382" s="767"/>
      <c r="FG1382" s="767"/>
      <c r="FH1382" s="767"/>
      <c r="FI1382" s="767"/>
      <c r="FJ1382" s="767"/>
      <c r="FK1382" s="767"/>
      <c r="FL1382" s="767"/>
      <c r="FM1382" s="767"/>
      <c r="FN1382" s="767"/>
      <c r="FO1382" s="767"/>
      <c r="FP1382" s="767"/>
      <c r="FQ1382" s="767"/>
      <c r="FR1382" s="767"/>
      <c r="FS1382" s="767"/>
      <c r="FT1382" s="767"/>
      <c r="FU1382" s="767"/>
      <c r="FV1382" s="767"/>
      <c r="FW1382" s="767"/>
      <c r="FX1382" s="767"/>
      <c r="FY1382" s="767"/>
      <c r="FZ1382" s="767"/>
      <c r="GA1382" s="767"/>
      <c r="GB1382" s="767"/>
      <c r="GC1382" s="767"/>
      <c r="GD1382" s="767"/>
      <c r="GE1382" s="767"/>
      <c r="GF1382" s="767"/>
      <c r="GG1382" s="767"/>
      <c r="GH1382" s="767"/>
      <c r="GI1382" s="767"/>
      <c r="GJ1382" s="767"/>
      <c r="GK1382" s="767"/>
      <c r="GL1382" s="767"/>
      <c r="GM1382" s="767"/>
      <c r="GN1382" s="767"/>
      <c r="GO1382" s="767"/>
      <c r="GP1382" s="767"/>
      <c r="GQ1382" s="767"/>
      <c r="GR1382" s="767"/>
      <c r="GS1382" s="767"/>
      <c r="GT1382" s="767"/>
      <c r="GU1382" s="767"/>
      <c r="GV1382" s="767"/>
      <c r="GW1382" s="767"/>
      <c r="GX1382" s="767"/>
      <c r="GY1382" s="767"/>
      <c r="GZ1382" s="767"/>
      <c r="HA1382" s="767"/>
      <c r="HB1382" s="767"/>
      <c r="HC1382" s="767"/>
    </row>
    <row r="1383" spans="1:211" s="864" customFormat="1" ht="13.9" hidden="1" customHeight="1">
      <c r="A1383" s="307"/>
      <c r="B1383" s="351"/>
      <c r="C1383" s="971" t="str">
        <f>IF('1C TSspéc25'!E$17&lt;&gt;0,'1C TSspéc25'!$B$12,"")</f>
        <v/>
      </c>
      <c r="D1383" s="972"/>
      <c r="E1383" s="973"/>
      <c r="F1383" s="93">
        <f>IF(AND($C1383='1C TSspéc25'!$B$12,'1C TSspéc25'!$B$16="spécifiques",'1C TSspéc25'!$E$17&lt;&gt;""),'1C TSspéc25'!$E$21,"")</f>
        <v>0</v>
      </c>
      <c r="G1383" s="863"/>
      <c r="H1383" s="745">
        <v>0.21</v>
      </c>
      <c r="I1383" s="747">
        <v>1</v>
      </c>
      <c r="J1383" s="312"/>
      <c r="K1383" s="680">
        <f t="shared" si="349"/>
        <v>0</v>
      </c>
      <c r="L1383" s="556">
        <f>IF(OR('1C TSspéc25'!$B$12="",'1C TSspéc25'!E$30=0),0,IF(AND('1C TSspéc25'!$B$12&lt;&gt;"",$K$2="Pôle",'1C TSspéc25'!$C$12="OUI"),(('1C TSspéc25'!E$22+'1C TSspéc25'!E$23+'1C TSspéc25'!E$24+'1C TSspéc25'!E$25+'1C TSspéc25'!E$29)/'1C TSspéc25'!E$17),IF(AND('1C TSspéc25'!$B$12&lt;&gt;"",$K$2="Pôle",'1C TSspéc25'!$C$12="NON"),(('1C TSspéc25'!E$22+'1C TSspéc25'!E$23+'1C TSspéc25'!E$24+'1C TSspéc25'!E$25+'1C TSspéc25'!E$29)/'1C TSspéc25'!E$30),IF(AND('1C TSspéc25'!$B$12&lt;&gt;"",$K$2&lt;&gt;"Pôle",'1C TSspéc25'!$C$12="OUI"),(('1C TSspéc25'!E$22+'1C TSspéc25'!E$23+'1C TSspéc25'!E$24+'1C TSspéc25'!E$25+'1C TSspéc25'!E$26+'1C TSspéc25'!E$27+'1C TSspéc25'!E$28+'1C TSspéc25'!E$29)/'1C TSspéc25'!E$17),IF(AND('1C TSspéc25'!$B$12&lt;&gt;"",$K$2&lt;&gt;"Pôle",'1C TSspéc25'!$C$12="NON"),(('1C TSspéc25'!E$22+'1C TSspéc25'!E$23+'1C TSspéc25'!E$24+'1C TSspéc25'!E$25+'1C TSspéc25'!E$26+'1C TSspéc25'!E$27+'1C TSspéc25'!E$28+'1C TSspéc25'!E$29)/'1C TSspéc25'!E$30))))))</f>
        <v>0</v>
      </c>
      <c r="M1383" s="556">
        <f>IF(OR('1C TSspéc25'!$B$12="",'1C TSspéc25'!E$30=0),0,IF(AND('1C TSspéc25'!$B$12&lt;&gt;"",$K$2="Pôle",'1C TSspéc25'!$C$12="OUI"),(('1C TSspéc25'!E$26+'1C TSspéc25'!E$27+'1C TSspéc25'!E$28)/'1C TSspéc25'!E$17),IF(AND('1C TSspéc25'!$B$12&lt;&gt;"",$K$2="Pôle",'1C TSspéc25'!$C$12="NON"),(('1C TSspéc25'!E$26+'1C TSspéc25'!E$27+'1C TSspéc25'!E$28)/'1C TSspéc25'!E$30),IF(AND('1C TSspéc25'!$B$12&lt;&gt;"",$K$2&lt;&gt;"Pôle"),0))))</f>
        <v>0</v>
      </c>
      <c r="N1383" s="557">
        <f>IF(AND('1C TSspéc25'!$B$12&lt;&gt;0,'1C TSspéc25'!$E$30&lt;&gt;0),L1383+M1383,0)</f>
        <v>0</v>
      </c>
      <c r="O1383" s="542" t="str">
        <f>IF(AND('1C TSspéc25'!$E$17&lt;&gt;0,'1C TSspéc25'!$C$12="OUI"),'1C TSspéc25'!$E$35/'1C TSspéc25'!$E$17,"")</f>
        <v/>
      </c>
      <c r="P1383" s="543" t="str">
        <f>IF(AND('1C TSspéc25'!$E$17&lt;&gt;0,'1C TSspéc25'!$C$12="OUI"),'1C TSspéc25'!$E$36/'1C TSspéc25'!$E$17,"")</f>
        <v/>
      </c>
      <c r="Q1383" s="543" t="str">
        <f>IF(AND('1C TSspéc25'!$E$17&lt;&gt;0,'1C TSspéc25'!$C$12="OUI"),'1C TSspéc25'!$E$37/'1C TSspéc25'!$E$17,"")</f>
        <v/>
      </c>
      <c r="R1383" s="543" t="str">
        <f>IF(AND('1C TSspéc25'!$E$17&lt;&gt;0,'1C TSspéc25'!$C$12="OUI"),'1C TSspéc25'!$E$38/'1C TSspéc25'!$E$17,"")</f>
        <v/>
      </c>
      <c r="S1383" s="543" t="str">
        <f>IF(AND('1C TSspéc25'!$E$17&lt;&gt;0,'1C TSspéc25'!$C$12="OUI"),'1C TSspéc25'!$E$39/'1C TSspéc25'!$E$17,"")</f>
        <v/>
      </c>
      <c r="T1383" s="543" t="str">
        <f>IF(AND('1C TSspéc25'!$E$17&lt;&gt;0,'1C TSspéc25'!$C$12="OUI"),'1C TSspéc25'!$E$40/'1C TSspéc25'!$E$17,"")</f>
        <v/>
      </c>
      <c r="U1383" s="543" t="str">
        <f>IF(AND('1C TSspéc25'!$E$17&lt;&gt;0,'1C TSspéc25'!$C$12="OUI"),'1C TSspéc25'!$E$41/'1C TSspéc25'!$E$17,"")</f>
        <v/>
      </c>
      <c r="V1383" s="543" t="str">
        <f>IF(AND('1C TSspéc25'!$E$17&lt;&gt;0,'1C TSspéc25'!$C$12="OUI"),'1C TSspéc25'!$E$42/'1C TSspéc25'!$E$17,"")</f>
        <v/>
      </c>
      <c r="W1383" s="543" t="str">
        <f>IF(AND('1C TSspéc25'!$E$17&lt;&gt;0,'1C TSspéc25'!$C$12="OUI"),'1C TSspéc25'!$E$43/'1C TSspéc25'!$E$17,"")</f>
        <v/>
      </c>
      <c r="X1383" s="543" t="str">
        <f>IF(AND('1C TSspéc25'!$E$17&lt;&gt;0,'1C TSspéc25'!$C$12="OUI"),'1C TSspéc25'!$E$44/'1C TSspéc25'!$E$17,"")</f>
        <v/>
      </c>
      <c r="Y1383" s="543" t="str">
        <f>IF(AND('1C TSspéc25'!$E$17&lt;&gt;0,'1C TSspéc25'!$C$12="OUI"),'1C TSspéc25'!$E$45/'1C TSspéc25'!$E$17,"")</f>
        <v/>
      </c>
      <c r="Z1383" s="543" t="str">
        <f>IF(AND('1C TSspéc25'!$E$17&lt;&gt;0,'1C TSspéc25'!$C$12="OUI"),'1C TSspéc25'!$E$46/'1C TSspéc25'!$E$17,"")</f>
        <v/>
      </c>
      <c r="AA1383" s="543" t="str">
        <f>IF(AND('1C TSspéc25'!$E$17&lt;&gt;0,'1C TSspéc25'!$C$12="OUI"),'1C TSspéc25'!$E$47/'1C TSspéc25'!$E$17,"")</f>
        <v/>
      </c>
      <c r="AB1383" s="543" t="str">
        <f>IF(AND('1C TSspéc25'!$E$17&lt;&gt;0,'1C TSspéc25'!$C$12="OUI"),'1C TSspéc25'!$E$48/'1C TSspéc25'!$E$17,"")</f>
        <v/>
      </c>
      <c r="AC1383" s="543" t="str">
        <f>IF(AND('1C TSspéc25'!$E$17&lt;&gt;0,'1C TSspéc25'!$C$12="OUI"),'1C TSspéc25'!$E$49/'1C TSspéc25'!$E$17,"")</f>
        <v/>
      </c>
      <c r="AD1383" s="543" t="str">
        <f>IF(AND('1C TSspéc25'!$E$17&lt;&gt;0,'1C TSspéc25'!$C$12="OUI"),'1C TSspéc25'!$E$50/'1C TSspéc25'!$E$17,"")</f>
        <v/>
      </c>
      <c r="AE1383" s="543" t="str">
        <f>IF(AND('1C TSspéc25'!$E$17&lt;&gt;0,'1C TSspéc25'!$C$12="OUI"),'1C TSspéc25'!$E$51/'1C TSspéc25'!$E$17,"")</f>
        <v/>
      </c>
      <c r="AF1383" s="543" t="str">
        <f>IF(AND('1C TSspéc25'!$E$17&lt;&gt;0,'1C TSspéc25'!$C$12="OUI"),'1C TSspéc25'!$E$52/'1C TSspéc25'!$E$17,"")</f>
        <v/>
      </c>
      <c r="AG1383" s="543" t="str">
        <f>IF(AND('1C TSspéc25'!$E$17&lt;&gt;0,'1C TSspéc25'!$C$12="OUI"),'1C TSspéc25'!$E$53/'1C TSspéc25'!$E$17,"")</f>
        <v/>
      </c>
      <c r="AH1383" s="543" t="str">
        <f>IF(AND('1C TSspéc25'!$E$17&lt;&gt;0,'1C TSspéc25'!$C$12="OUI"),'1C TSspéc25'!$E$54/'1C TSspéc25'!$E$17,"")</f>
        <v/>
      </c>
      <c r="AI1383" s="543" t="str">
        <f>IF(AND('1C TSspéc25'!$E$17&lt;&gt;0,'1C TSspéc25'!$C$12="OUI"),'1C TSspéc25'!$E$55/'1C TSspéc25'!$E$17,"")</f>
        <v/>
      </c>
      <c r="AJ1383" s="543" t="str">
        <f>IF(AND('1C TSspéc25'!$E$17&lt;&gt;0,'1C TSspéc25'!$C$12="OUI"),'1C TSspéc25'!$E$56/'1C TSspéc25'!$E$17,"")</f>
        <v/>
      </c>
      <c r="AK1383" s="543" t="str">
        <f>IF(AND('1C TSspéc25'!$E$17&lt;&gt;0,'1C TSspéc25'!$C$12="OUI"),'1C TSspéc25'!$E$57/'1C TSspéc25'!$E$17,"")</f>
        <v/>
      </c>
      <c r="AL1383" s="72">
        <f>IF(AND('1C TSspéc25'!$E$17&lt;&gt;0,'1C TSspéc25'!$C$12="OUI"),N1383+AK1383,N1383)</f>
        <v>0</v>
      </c>
      <c r="AM1383" s="417">
        <f t="shared" si="350"/>
        <v>0</v>
      </c>
      <c r="AN1383" s="417">
        <f t="shared" si="351"/>
        <v>0</v>
      </c>
      <c r="AO1383" s="418" t="str">
        <f>IF(AND('1C TSspéc25'!$E$17&lt;&gt;0,'1C TSspéc25'!$E$30&lt;&gt;0),AM1383+AN1383,"")</f>
        <v/>
      </c>
      <c r="AP1383" s="573" t="str">
        <f>IF(AND('1C TSspéc25'!$E$17&lt;&gt;0,'1C TSspéc25'!$E$30&lt;&gt;0),AM1383-AR1383,"")</f>
        <v/>
      </c>
      <c r="AQ1383" s="583">
        <f t="shared" si="352"/>
        <v>0</v>
      </c>
      <c r="AR1383" s="596"/>
      <c r="AS1383" s="102"/>
      <c r="AT1383" s="27" t="str">
        <f>IF(('1C TSspéc25'!E$17*FICHE!$C$14&lt;J1383),"Forfait limité à "&amp;FICHE!$C$14&amp;"€/jour","")</f>
        <v/>
      </c>
      <c r="AU1383" s="592"/>
      <c r="AV1383" s="824"/>
      <c r="AW1383" s="824"/>
      <c r="AX1383" s="824"/>
      <c r="AY1383" s="824"/>
      <c r="AZ1383" s="824"/>
      <c r="BA1383" s="767"/>
      <c r="BB1383" s="767"/>
      <c r="BC1383" s="767"/>
      <c r="BD1383" s="767"/>
      <c r="BE1383" s="767"/>
      <c r="BF1383" s="767"/>
      <c r="BG1383" s="767"/>
      <c r="BH1383" s="767"/>
      <c r="BI1383" s="767"/>
      <c r="BJ1383" s="767"/>
      <c r="BK1383" s="767"/>
      <c r="BL1383" s="767"/>
      <c r="BM1383" s="767"/>
      <c r="BN1383" s="767"/>
      <c r="BO1383" s="767"/>
      <c r="BP1383" s="767"/>
      <c r="BQ1383" s="767"/>
      <c r="BR1383" s="767"/>
      <c r="BS1383" s="767"/>
      <c r="BT1383" s="767"/>
      <c r="BU1383" s="767"/>
      <c r="BV1383" s="767"/>
      <c r="BW1383" s="767"/>
      <c r="BX1383" s="767"/>
      <c r="BY1383" s="767"/>
      <c r="BZ1383" s="767"/>
      <c r="CA1383" s="767"/>
      <c r="CB1383" s="767"/>
      <c r="CC1383" s="767"/>
      <c r="CD1383" s="767"/>
      <c r="CE1383" s="767"/>
      <c r="CF1383" s="767"/>
      <c r="CG1383" s="767"/>
      <c r="CH1383" s="767"/>
      <c r="CI1383" s="767"/>
      <c r="CJ1383" s="767"/>
      <c r="CK1383" s="767"/>
      <c r="CL1383" s="767"/>
      <c r="CM1383" s="767"/>
      <c r="CN1383" s="767"/>
      <c r="CO1383" s="767"/>
      <c r="CP1383" s="767"/>
      <c r="CQ1383" s="767"/>
      <c r="CR1383" s="767"/>
      <c r="CS1383" s="767"/>
      <c r="CT1383" s="767"/>
      <c r="CU1383" s="767"/>
      <c r="CV1383" s="767"/>
      <c r="CW1383" s="767"/>
      <c r="CX1383" s="767"/>
      <c r="CY1383" s="767"/>
      <c r="CZ1383" s="767"/>
      <c r="DA1383" s="767"/>
      <c r="DB1383" s="767"/>
      <c r="DC1383" s="767"/>
      <c r="DD1383" s="767"/>
      <c r="DE1383" s="767"/>
      <c r="DF1383" s="767"/>
      <c r="DG1383" s="767"/>
      <c r="DH1383" s="767"/>
      <c r="DI1383" s="767"/>
      <c r="DJ1383" s="767"/>
      <c r="DK1383" s="767"/>
      <c r="DL1383" s="767"/>
      <c r="DM1383" s="767"/>
      <c r="DN1383" s="767"/>
      <c r="DO1383" s="767"/>
      <c r="DP1383" s="767"/>
      <c r="DQ1383" s="767"/>
      <c r="DR1383" s="767"/>
      <c r="DS1383" s="767"/>
      <c r="DT1383" s="767"/>
      <c r="DU1383" s="767"/>
      <c r="DV1383" s="767"/>
      <c r="DW1383" s="767"/>
      <c r="DX1383" s="767"/>
      <c r="DY1383" s="767"/>
      <c r="DZ1383" s="767"/>
      <c r="EA1383" s="767"/>
      <c r="EB1383" s="767"/>
      <c r="EC1383" s="767"/>
      <c r="ED1383" s="767"/>
      <c r="EE1383" s="767"/>
      <c r="EF1383" s="767"/>
      <c r="EG1383" s="767"/>
      <c r="EH1383" s="767"/>
      <c r="EI1383" s="767"/>
      <c r="EJ1383" s="767"/>
      <c r="EK1383" s="767"/>
      <c r="EL1383" s="767"/>
      <c r="EM1383" s="767"/>
      <c r="EN1383" s="767"/>
      <c r="EO1383" s="767"/>
      <c r="EP1383" s="767"/>
      <c r="EQ1383" s="767"/>
      <c r="ER1383" s="767"/>
      <c r="ES1383" s="767"/>
      <c r="ET1383" s="767"/>
      <c r="EU1383" s="767"/>
      <c r="EV1383" s="767"/>
      <c r="EW1383" s="767"/>
      <c r="EX1383" s="767"/>
      <c r="EY1383" s="767"/>
      <c r="EZ1383" s="767"/>
      <c r="FA1383" s="767"/>
      <c r="FB1383" s="767"/>
      <c r="FC1383" s="767"/>
      <c r="FD1383" s="767"/>
      <c r="FE1383" s="767"/>
      <c r="FF1383" s="767"/>
      <c r="FG1383" s="767"/>
      <c r="FH1383" s="767"/>
      <c r="FI1383" s="767"/>
      <c r="FJ1383" s="767"/>
      <c r="FK1383" s="767"/>
      <c r="FL1383" s="767"/>
      <c r="FM1383" s="767"/>
      <c r="FN1383" s="767"/>
      <c r="FO1383" s="767"/>
      <c r="FP1383" s="767"/>
      <c r="FQ1383" s="767"/>
      <c r="FR1383" s="767"/>
      <c r="FS1383" s="767"/>
      <c r="FT1383" s="767"/>
      <c r="FU1383" s="767"/>
      <c r="FV1383" s="767"/>
      <c r="FW1383" s="767"/>
      <c r="FX1383" s="767"/>
      <c r="FY1383" s="767"/>
      <c r="FZ1383" s="767"/>
      <c r="GA1383" s="767"/>
      <c r="GB1383" s="767"/>
      <c r="GC1383" s="767"/>
      <c r="GD1383" s="767"/>
      <c r="GE1383" s="767"/>
      <c r="GF1383" s="767"/>
      <c r="GG1383" s="767"/>
      <c r="GH1383" s="767"/>
      <c r="GI1383" s="767"/>
      <c r="GJ1383" s="767"/>
      <c r="GK1383" s="767"/>
      <c r="GL1383" s="767"/>
      <c r="GM1383" s="767"/>
      <c r="GN1383" s="767"/>
      <c r="GO1383" s="767"/>
      <c r="GP1383" s="767"/>
      <c r="GQ1383" s="767"/>
      <c r="GR1383" s="767"/>
      <c r="GS1383" s="767"/>
      <c r="GT1383" s="767"/>
      <c r="GU1383" s="767"/>
      <c r="GV1383" s="767"/>
      <c r="GW1383" s="767"/>
      <c r="GX1383" s="767"/>
      <c r="GY1383" s="767"/>
      <c r="GZ1383" s="767"/>
      <c r="HA1383" s="767"/>
      <c r="HB1383" s="767"/>
      <c r="HC1383" s="767"/>
    </row>
    <row r="1384" spans="1:211" s="864" customFormat="1" ht="13.9" hidden="1" customHeight="1">
      <c r="A1384" s="307"/>
      <c r="B1384" s="351"/>
      <c r="C1384" s="971" t="str">
        <f>IF('1C TSspéc25'!F$17&lt;&gt;0,'1C TSspéc25'!$B$12,"")</f>
        <v/>
      </c>
      <c r="D1384" s="972"/>
      <c r="E1384" s="973"/>
      <c r="F1384" s="93">
        <f>IF(AND($C1384='1C TSspéc25'!$B$12,'1C TSspéc25'!$B$16="spécifiques",'1C TSspéc25'!$F$17&lt;&gt;""),'1C TSspéc25'!$F$21,"")</f>
        <v>0</v>
      </c>
      <c r="G1384" s="863"/>
      <c r="H1384" s="745">
        <v>0.21</v>
      </c>
      <c r="I1384" s="747">
        <v>1</v>
      </c>
      <c r="J1384" s="312"/>
      <c r="K1384" s="680">
        <f t="shared" si="349"/>
        <v>0</v>
      </c>
      <c r="L1384" s="556">
        <f>IF(OR('1C TSspéc25'!$B$12="",'1C TSspéc25'!F$30=0),0,IF(AND('1C TSspéc25'!$B$12&lt;&gt;"",$K$2="Pôle",'1C TSspéc25'!$C$12="OUI"),(('1C TSspéc25'!F$22+'1C TSspéc25'!F$23+'1C TSspéc25'!F$24+'1C TSspéc25'!F$25+'1C TSspéc25'!F$29)/'1C TSspéc25'!F$17),IF(AND('1C TSspéc25'!$B$12&lt;&gt;"",$K$2="Pôle",'1C TSspéc25'!$C$12="NON"),(('1C TSspéc25'!F$22+'1C TSspéc25'!F$23+'1C TSspéc25'!F$24+'1C TSspéc25'!F$25+'1C TSspéc25'!F$29)/'1C TSspéc25'!F$30),IF(AND('1C TSspéc25'!$B$12&lt;&gt;"",$K$2&lt;&gt;"Pôle",'1C TSspéc25'!$C$12="OUI"),(('1C TSspéc25'!F$22+'1C TSspéc25'!F$23+'1C TSspéc25'!F$24+'1C TSspéc25'!F$25+'1C TSspéc25'!F$26+'1C TSspéc25'!F$27+'1C TSspéc25'!F$28+'1C TSspéc25'!F$29)/'1C TSspéc25'!F$17),IF(AND('1C TSspéc25'!$B$12&lt;&gt;"",$K$2&lt;&gt;"Pôle",'1C TSspéc25'!$C$12="NON"),(('1C TSspéc25'!F$22+'1C TSspéc25'!F$23+'1C TSspéc25'!F$24+'1C TSspéc25'!F$25+'1C TSspéc25'!F$26+'1C TSspéc25'!F$27+'1C TSspéc25'!F$28+'1C TSspéc25'!F$29)/'1C TSspéc25'!F$30))))))</f>
        <v>0</v>
      </c>
      <c r="M1384" s="556">
        <f>IF(OR('1C TSspéc25'!$B$12="",'1C TSspéc25'!F$30=0),0,IF(AND('1C TSspéc25'!$B$12&lt;&gt;"",$K$2="Pôle",'1C TSspéc25'!$C$12="OUI"),(('1C TSspéc25'!F$26+'1C TSspéc25'!F$27+'1C TSspéc25'!F$28)/'1C TSspéc25'!F$17),IF(AND('1C TSspéc25'!$B$12&lt;&gt;"",$K$2="Pôle",'1C TSspéc25'!$C$12="NON"),(('1C TSspéc25'!F$26+'1C TSspéc25'!F$27+'1C TSspéc25'!F$28)/'1C TSspéc25'!F$30),IF(AND('1C TSspéc25'!$B$12&lt;&gt;"",$K$2&lt;&gt;"Pôle"),0))))</f>
        <v>0</v>
      </c>
      <c r="N1384" s="557">
        <f>IF(AND('1C TSspéc25'!$B$12&lt;&gt;0,'1C TSspéc25'!$F$30&lt;&gt;0),L1384+M1384,0)</f>
        <v>0</v>
      </c>
      <c r="O1384" s="542" t="str">
        <f>IF(AND('1C TSspéc25'!$F$17&lt;&gt;0,'1C TSspéc25'!$C$12="OUI"),'1C TSspéc25'!$F$35/'1C TSspéc25'!$F$17,"")</f>
        <v/>
      </c>
      <c r="P1384" s="543" t="str">
        <f>IF(AND('1C TSspéc25'!$F$17&lt;&gt;0,'1C TSspéc25'!$C$12="OUI"),'1C TSspéc25'!$F$36/'1C TSspéc25'!$F$17,"")</f>
        <v/>
      </c>
      <c r="Q1384" s="543" t="str">
        <f>IF(AND('1C TSspéc25'!$F$17&lt;&gt;0,'1C TSspéc25'!$C$12="OUI"),'1C TSspéc25'!$F$37/'1C TSspéc25'!$F$17,"")</f>
        <v/>
      </c>
      <c r="R1384" s="543" t="str">
        <f>IF(AND('1C TSspéc25'!$F$17&lt;&gt;0,'1C TSspéc25'!$C$12="OUI"),'1C TSspéc25'!$F$38/'1C TSspéc25'!$F$17,"")</f>
        <v/>
      </c>
      <c r="S1384" s="543" t="str">
        <f>IF(AND('1C TSspéc25'!$F$17&lt;&gt;0,'1C TSspéc25'!$C$12="OUI"),'1C TSspéc25'!$F$39/'1C TSspéc25'!$F$17,"")</f>
        <v/>
      </c>
      <c r="T1384" s="543" t="str">
        <f>IF(AND('1C TSspéc25'!$F$17&lt;&gt;0,'1C TSspéc25'!$C$12="OUI"),'1C TSspéc25'!$F$40/'1C TSspéc25'!$F$17,"")</f>
        <v/>
      </c>
      <c r="U1384" s="543" t="str">
        <f>IF(AND('1C TSspéc25'!$F$17&lt;&gt;0,'1C TSspéc25'!$C$12="OUI"),'1C TSspéc25'!$F$41/'1C TSspéc25'!$F$17,"")</f>
        <v/>
      </c>
      <c r="V1384" s="543" t="str">
        <f>IF(AND('1C TSspéc25'!$F$17&lt;&gt;0,'1C TSspéc25'!$C$12="OUI"),'1C TSspéc25'!$F$42/'1C TSspéc25'!$F$17,"")</f>
        <v/>
      </c>
      <c r="W1384" s="543" t="str">
        <f>IF(AND('1C TSspéc25'!$F$17&lt;&gt;0,'1C TSspéc25'!$C$12="OUI"),'1C TSspéc25'!$F$43/'1C TSspéc25'!$F$17,"")</f>
        <v/>
      </c>
      <c r="X1384" s="543" t="str">
        <f>IF(AND('1C TSspéc25'!$F$17&lt;&gt;0,'1C TSspéc25'!$C$12="OUI"),'1C TSspéc25'!$F$44/'1C TSspéc25'!$F$17,"")</f>
        <v/>
      </c>
      <c r="Y1384" s="543" t="str">
        <f>IF(AND('1C TSspéc25'!$F$17&lt;&gt;0,'1C TSspéc25'!$C$12="OUI"),'1C TSspéc25'!$F$45/'1C TSspéc25'!$F$17,"")</f>
        <v/>
      </c>
      <c r="Z1384" s="543" t="str">
        <f>IF(AND('1C TSspéc25'!$F$17&lt;&gt;0,'1C TSspéc25'!$C$12="OUI"),'1C TSspéc25'!$F$46/'1C TSspéc25'!$F$17,"")</f>
        <v/>
      </c>
      <c r="AA1384" s="543" t="str">
        <f>IF(AND('1C TSspéc25'!$F$17&lt;&gt;0,'1C TSspéc25'!$C$12="OUI"),'1C TSspéc25'!$F$47/'1C TSspéc25'!$F$17,"")</f>
        <v/>
      </c>
      <c r="AB1384" s="543" t="str">
        <f>IF(AND('1C TSspéc25'!$F$17&lt;&gt;0,'1C TSspéc25'!$C$12="OUI"),'1C TSspéc25'!$F$48/'1C TSspéc25'!$F$17,"")</f>
        <v/>
      </c>
      <c r="AC1384" s="543" t="str">
        <f>IF(AND('1C TSspéc25'!$F$17&lt;&gt;0,'1C TSspéc25'!$C$12="OUI"),'1C TSspéc25'!$F$49/'1C TSspéc25'!$F$17,"")</f>
        <v/>
      </c>
      <c r="AD1384" s="543" t="str">
        <f>IF(AND('1C TSspéc25'!$F$17&lt;&gt;0,'1C TSspéc25'!$C$12="OUI"),'1C TSspéc25'!$F$50/'1C TSspéc25'!$F$17,"")</f>
        <v/>
      </c>
      <c r="AE1384" s="543" t="str">
        <f>IF(AND('1C TSspéc25'!$F$17&lt;&gt;0,'1C TSspéc25'!$C$12="OUI"),'1C TSspéc25'!$F$51/'1C TSspéc25'!$F$17,"")</f>
        <v/>
      </c>
      <c r="AF1384" s="543" t="str">
        <f>IF(AND('1C TSspéc25'!$F$17&lt;&gt;0,'1C TSspéc25'!$C$12="OUI"),'1C TSspéc25'!$F$52/'1C TSspéc25'!$F$17,"")</f>
        <v/>
      </c>
      <c r="AG1384" s="543" t="str">
        <f>IF(AND('1C TSspéc25'!$F$17&lt;&gt;0,'1C TSspéc25'!$C$12="OUI"),'1C TSspéc25'!$F$53/'1C TSspéc25'!$F$17,"")</f>
        <v/>
      </c>
      <c r="AH1384" s="543" t="str">
        <f>IF(AND('1C TSspéc25'!$F$17&lt;&gt;0,'1C TSspéc25'!$C$12="OUI"),'1C TSspéc25'!$F$54/'1C TSspéc25'!$F$17,"")</f>
        <v/>
      </c>
      <c r="AI1384" s="543" t="str">
        <f>IF(AND('1C TSspéc25'!$F$17&lt;&gt;0,'1C TSspéc25'!$C$12="OUI"),'1C TSspéc25'!$F$55/'1C TSspéc25'!$F$17,"")</f>
        <v/>
      </c>
      <c r="AJ1384" s="543" t="str">
        <f>IF(AND('1C TSspéc25'!$F$17&lt;&gt;0,'1C TSspéc25'!$C$12="OUI"),'1C TSspéc25'!$F$56/'1C TSspéc25'!$F$17,"")</f>
        <v/>
      </c>
      <c r="AK1384" s="543" t="str">
        <f>IF(AND('1C TSspéc25'!$F$17&lt;&gt;0,'1C TSspéc25'!$C$12="OUI"),'1C TSspéc25'!$F$57/'1C TSspéc25'!$F$17,"")</f>
        <v/>
      </c>
      <c r="AL1384" s="72">
        <f>IF(AND('1C TSspéc25'!$F$17&lt;&gt;0,'1C TSspéc25'!$C$12="OUI"),N1384+AK1384,N1384)</f>
        <v>0</v>
      </c>
      <c r="AM1384" s="417">
        <f t="shared" si="350"/>
        <v>0</v>
      </c>
      <c r="AN1384" s="417">
        <f t="shared" si="351"/>
        <v>0</v>
      </c>
      <c r="AO1384" s="418" t="str">
        <f>IF(AND('1C TSspéc25'!$F$17&lt;&gt;0,'1C TSspéc25'!$F$30&lt;&gt;0),AM1384+AN1384,"")</f>
        <v/>
      </c>
      <c r="AP1384" s="573" t="str">
        <f>IF(AND('1C TSspéc25'!$F$17&lt;&gt;0,'1C TSspéc25'!$F$30&lt;&gt;0),AM1384-AR1384,"")</f>
        <v/>
      </c>
      <c r="AQ1384" s="583">
        <f t="shared" si="352"/>
        <v>0</v>
      </c>
      <c r="AR1384" s="596"/>
      <c r="AS1384" s="102"/>
      <c r="AT1384" s="27" t="str">
        <f>IF(('1C TSspéc25'!F$17*FICHE!$C$14&lt;J1384),"Forfait limité à "&amp;FICHE!$C$14&amp;"€/jour","")</f>
        <v/>
      </c>
      <c r="AU1384" s="592"/>
      <c r="AV1384" s="824"/>
      <c r="AW1384" s="824"/>
      <c r="AX1384" s="824"/>
      <c r="AY1384" s="824"/>
      <c r="AZ1384" s="824"/>
      <c r="BA1384" s="767"/>
      <c r="BB1384" s="767"/>
      <c r="BC1384" s="767"/>
      <c r="BD1384" s="767"/>
      <c r="BE1384" s="767"/>
      <c r="BF1384" s="767"/>
      <c r="BG1384" s="767"/>
      <c r="BH1384" s="767"/>
      <c r="BI1384" s="767"/>
      <c r="BJ1384" s="767"/>
      <c r="BK1384" s="767"/>
      <c r="BL1384" s="767"/>
      <c r="BM1384" s="767"/>
      <c r="BN1384" s="767"/>
      <c r="BO1384" s="767"/>
      <c r="BP1384" s="767"/>
      <c r="BQ1384" s="767"/>
      <c r="BR1384" s="767"/>
      <c r="BS1384" s="767"/>
      <c r="BT1384" s="767"/>
      <c r="BU1384" s="767"/>
      <c r="BV1384" s="767"/>
      <c r="BW1384" s="767"/>
      <c r="BX1384" s="767"/>
      <c r="BY1384" s="767"/>
      <c r="BZ1384" s="767"/>
      <c r="CA1384" s="767"/>
      <c r="CB1384" s="767"/>
      <c r="CC1384" s="767"/>
      <c r="CD1384" s="767"/>
      <c r="CE1384" s="767"/>
      <c r="CF1384" s="767"/>
      <c r="CG1384" s="767"/>
      <c r="CH1384" s="767"/>
      <c r="CI1384" s="767"/>
      <c r="CJ1384" s="767"/>
      <c r="CK1384" s="767"/>
      <c r="CL1384" s="767"/>
      <c r="CM1384" s="767"/>
      <c r="CN1384" s="767"/>
      <c r="CO1384" s="767"/>
      <c r="CP1384" s="767"/>
      <c r="CQ1384" s="767"/>
      <c r="CR1384" s="767"/>
      <c r="CS1384" s="767"/>
      <c r="CT1384" s="767"/>
      <c r="CU1384" s="767"/>
      <c r="CV1384" s="767"/>
      <c r="CW1384" s="767"/>
      <c r="CX1384" s="767"/>
      <c r="CY1384" s="767"/>
      <c r="CZ1384" s="767"/>
      <c r="DA1384" s="767"/>
      <c r="DB1384" s="767"/>
      <c r="DC1384" s="767"/>
      <c r="DD1384" s="767"/>
      <c r="DE1384" s="767"/>
      <c r="DF1384" s="767"/>
      <c r="DG1384" s="767"/>
      <c r="DH1384" s="767"/>
      <c r="DI1384" s="767"/>
      <c r="DJ1384" s="767"/>
      <c r="DK1384" s="767"/>
      <c r="DL1384" s="767"/>
      <c r="DM1384" s="767"/>
      <c r="DN1384" s="767"/>
      <c r="DO1384" s="767"/>
      <c r="DP1384" s="767"/>
      <c r="DQ1384" s="767"/>
      <c r="DR1384" s="767"/>
      <c r="DS1384" s="767"/>
      <c r="DT1384" s="767"/>
      <c r="DU1384" s="767"/>
      <c r="DV1384" s="767"/>
      <c r="DW1384" s="767"/>
      <c r="DX1384" s="767"/>
      <c r="DY1384" s="767"/>
      <c r="DZ1384" s="767"/>
      <c r="EA1384" s="767"/>
      <c r="EB1384" s="767"/>
      <c r="EC1384" s="767"/>
      <c r="ED1384" s="767"/>
      <c r="EE1384" s="767"/>
      <c r="EF1384" s="767"/>
      <c r="EG1384" s="767"/>
      <c r="EH1384" s="767"/>
      <c r="EI1384" s="767"/>
      <c r="EJ1384" s="767"/>
      <c r="EK1384" s="767"/>
      <c r="EL1384" s="767"/>
      <c r="EM1384" s="767"/>
      <c r="EN1384" s="767"/>
      <c r="EO1384" s="767"/>
      <c r="EP1384" s="767"/>
      <c r="EQ1384" s="767"/>
      <c r="ER1384" s="767"/>
      <c r="ES1384" s="767"/>
      <c r="ET1384" s="767"/>
      <c r="EU1384" s="767"/>
      <c r="EV1384" s="767"/>
      <c r="EW1384" s="767"/>
      <c r="EX1384" s="767"/>
      <c r="EY1384" s="767"/>
      <c r="EZ1384" s="767"/>
      <c r="FA1384" s="767"/>
      <c r="FB1384" s="767"/>
      <c r="FC1384" s="767"/>
      <c r="FD1384" s="767"/>
      <c r="FE1384" s="767"/>
      <c r="FF1384" s="767"/>
      <c r="FG1384" s="767"/>
      <c r="FH1384" s="767"/>
      <c r="FI1384" s="767"/>
      <c r="FJ1384" s="767"/>
      <c r="FK1384" s="767"/>
      <c r="FL1384" s="767"/>
      <c r="FM1384" s="767"/>
      <c r="FN1384" s="767"/>
      <c r="FO1384" s="767"/>
      <c r="FP1384" s="767"/>
      <c r="FQ1384" s="767"/>
      <c r="FR1384" s="767"/>
      <c r="FS1384" s="767"/>
      <c r="FT1384" s="767"/>
      <c r="FU1384" s="767"/>
      <c r="FV1384" s="767"/>
      <c r="FW1384" s="767"/>
      <c r="FX1384" s="767"/>
      <c r="FY1384" s="767"/>
      <c r="FZ1384" s="767"/>
      <c r="GA1384" s="767"/>
      <c r="GB1384" s="767"/>
      <c r="GC1384" s="767"/>
      <c r="GD1384" s="767"/>
      <c r="GE1384" s="767"/>
      <c r="GF1384" s="767"/>
      <c r="GG1384" s="767"/>
      <c r="GH1384" s="767"/>
      <c r="GI1384" s="767"/>
      <c r="GJ1384" s="767"/>
      <c r="GK1384" s="767"/>
      <c r="GL1384" s="767"/>
      <c r="GM1384" s="767"/>
      <c r="GN1384" s="767"/>
      <c r="GO1384" s="767"/>
      <c r="GP1384" s="767"/>
      <c r="GQ1384" s="767"/>
      <c r="GR1384" s="767"/>
      <c r="GS1384" s="767"/>
      <c r="GT1384" s="767"/>
      <c r="GU1384" s="767"/>
      <c r="GV1384" s="767"/>
      <c r="GW1384" s="767"/>
      <c r="GX1384" s="767"/>
      <c r="GY1384" s="767"/>
      <c r="GZ1384" s="767"/>
      <c r="HA1384" s="767"/>
      <c r="HB1384" s="767"/>
      <c r="HC1384" s="767"/>
    </row>
    <row r="1385" spans="1:211" s="864" customFormat="1" ht="13.9" hidden="1" customHeight="1">
      <c r="A1385" s="307"/>
      <c r="B1385" s="351"/>
      <c r="C1385" s="971" t="str">
        <f>IF('1C TSspéc25'!G$17&lt;&gt;0,'1C TSspéc25'!$B$12,"")</f>
        <v/>
      </c>
      <c r="D1385" s="972"/>
      <c r="E1385" s="973"/>
      <c r="F1385" s="93">
        <f>IF(AND($C1385='1C TSspéc25'!$B$12,'1C TSspéc25'!$B$16="spécifiques",'1C TSspéc25'!$G$17&lt;&gt;""),'1C TSspéc25'!$G$21,"")</f>
        <v>0</v>
      </c>
      <c r="G1385" s="863"/>
      <c r="H1385" s="745">
        <v>0.21</v>
      </c>
      <c r="I1385" s="747">
        <v>1</v>
      </c>
      <c r="J1385" s="312"/>
      <c r="K1385" s="680">
        <f t="shared" si="349"/>
        <v>0</v>
      </c>
      <c r="L1385" s="556">
        <f>IF(OR('1C TSspéc25'!$B$12="",'1C TSspéc25'!G$30=0),0,IF(AND('1C TSspéc25'!$B$12&lt;&gt;"",$K$2="Pôle",'1C TSspéc25'!$C$12="OUI"),(('1C TSspéc25'!G$22+'1C TSspéc25'!G$23+'1C TSspéc25'!G$24+'1C TSspéc25'!G$25+'1C TSspéc25'!G$29)/'1C TSspéc25'!G$17),IF(AND('1C TSspéc25'!$B$12&lt;&gt;"",$K$2="Pôle",'1C TSspéc25'!$C$12="NON"),(('1C TSspéc25'!G$22+'1C TSspéc25'!G$23+'1C TSspéc25'!G$24+'1C TSspéc25'!G$25+'1C TSspéc25'!G$29)/'1C TSspéc25'!G$30),IF(AND('1C TSspéc25'!$B$12&lt;&gt;"",$K$2&lt;&gt;"Pôle",'1C TSspéc25'!$C$12="OUI"),(('1C TSspéc25'!G$22+'1C TSspéc25'!G$23+'1C TSspéc25'!G$24+'1C TSspéc25'!G$25+'1C TSspéc25'!G$26+'1C TSspéc25'!G$27+'1C TSspéc25'!G$28+'1C TSspéc25'!G$29)/'1C TSspéc25'!G$17),IF(AND('1C TSspéc25'!$B$12&lt;&gt;"",$K$2&lt;&gt;"Pôle",'1C TSspéc25'!$C$12="NON"),(('1C TSspéc25'!G$22+'1C TSspéc25'!G$23+'1C TSspéc25'!G$24+'1C TSspéc25'!G$25+'1C TSspéc25'!G$26+'1C TSspéc25'!G$27+'1C TSspéc25'!G$28+'1C TSspéc25'!G$29)/'1C TSspéc25'!G$30))))))</f>
        <v>0</v>
      </c>
      <c r="M1385" s="556">
        <f>IF(OR('1C TSspéc25'!$B$12="",'1C TSspéc25'!G$30=0),0,IF(AND('1C TSspéc25'!$B$12&lt;&gt;"",$K$2="Pôle",'1C TSspéc25'!$C$12="OUI"),(('1C TSspéc25'!G$26+'1C TSspéc25'!G$27+'1C TSspéc25'!G$28)/'1C TSspéc25'!G$17),IF(AND('1C TSspéc25'!$B$12&lt;&gt;"",$K$2="Pôle",'1C TSspéc25'!$C$12="NON"),(('1C TSspéc25'!G$26+'1C TSspéc25'!G$27+'1C TSspéc25'!G$28)/'1C TSspéc25'!G$30),IF(AND('1C TSspéc25'!$B$12&lt;&gt;"",$K$2&lt;&gt;"Pôle"),0))))</f>
        <v>0</v>
      </c>
      <c r="N1385" s="557">
        <f>IF(AND('1C TSspéc25'!$B$12&lt;&gt;0,'1C TSspéc25'!$G$30&lt;&gt;0),L1385+M1385,0)</f>
        <v>0</v>
      </c>
      <c r="O1385" s="542" t="str">
        <f>IF(AND('1C TSspéc25'!$G$17&lt;&gt;0,'1C TSspéc25'!$C$12="OUI"),'1C TSspéc25'!$G$35/'1C TSspéc25'!$G$17,"")</f>
        <v/>
      </c>
      <c r="P1385" s="543" t="str">
        <f>IF(AND('1C TSspéc25'!$G$17&lt;&gt;0,'1C TSspéc25'!$C$12="OUI"),'1C TSspéc25'!$G$36/'1C TSspéc25'!$G$17,"")</f>
        <v/>
      </c>
      <c r="Q1385" s="543" t="str">
        <f>IF(AND('1C TSspéc25'!$G$17&lt;&gt;0,'1C TSspéc25'!$C$12="OUI"),'1C TSspéc25'!$G$37/'1C TSspéc25'!$G$17,"")</f>
        <v/>
      </c>
      <c r="R1385" s="543" t="str">
        <f>IF(AND('1C TSspéc25'!$G$17&lt;&gt;0,'1C TSspéc25'!$C$12="OUI"),'1C TSspéc25'!$G$38/'1C TSspéc25'!$G$17,"")</f>
        <v/>
      </c>
      <c r="S1385" s="543" t="str">
        <f>IF(AND('1C TSspéc25'!$G$17&lt;&gt;0,'1C TSspéc25'!$C$12="OUI"),'1C TSspéc25'!$G$39/'1C TSspéc25'!$G$17,"")</f>
        <v/>
      </c>
      <c r="T1385" s="543" t="str">
        <f>IF(AND('1C TSspéc25'!$G$17&lt;&gt;0,'1C TSspéc25'!$C$12="OUI"),'1C TSspéc25'!$G$40/'1C TSspéc25'!$G$17,"")</f>
        <v/>
      </c>
      <c r="U1385" s="543" t="str">
        <f>IF(AND('1C TSspéc25'!$G$17&lt;&gt;0,'1C TSspéc25'!$C$12="OUI"),'1C TSspéc25'!$G$41/'1C TSspéc25'!$G$17,"")</f>
        <v/>
      </c>
      <c r="V1385" s="543" t="str">
        <f>IF(AND('1C TSspéc25'!$G$17&lt;&gt;0,'1C TSspéc25'!$C$12="OUI"),'1C TSspéc25'!$G$42/'1C TSspéc25'!$G$17,"")</f>
        <v/>
      </c>
      <c r="W1385" s="543" t="str">
        <f>IF(AND('1C TSspéc25'!$G$17&lt;&gt;0,'1C TSspéc25'!$C$12="OUI"),'1C TSspéc25'!$G$43/'1C TSspéc25'!$G$17,"")</f>
        <v/>
      </c>
      <c r="X1385" s="543" t="str">
        <f>IF(AND('1C TSspéc25'!$G$17&lt;&gt;0,'1C TSspéc25'!$C$12="OUI"),'1C TSspéc25'!$G$44/'1C TSspéc25'!$G$17,"")</f>
        <v/>
      </c>
      <c r="Y1385" s="543" t="str">
        <f>IF(AND('1C TSspéc25'!$G$17&lt;&gt;0,'1C TSspéc25'!$C$12="OUI"),'1C TSspéc25'!$G$45/'1C TSspéc25'!$G$17,"")</f>
        <v/>
      </c>
      <c r="Z1385" s="543" t="str">
        <f>IF(AND('1C TSspéc25'!$G$17&lt;&gt;0,'1C TSspéc25'!$C$12="OUI"),'1C TSspéc25'!$G$46/'1C TSspéc25'!$G$17,"")</f>
        <v/>
      </c>
      <c r="AA1385" s="543" t="str">
        <f>IF(AND('1C TSspéc25'!$G$17&lt;&gt;0,'1C TSspéc25'!$C$12="OUI"),'1C TSspéc25'!$G$47/'1C TSspéc25'!$G$17,"")</f>
        <v/>
      </c>
      <c r="AB1385" s="543" t="str">
        <f>IF(AND('1C TSspéc25'!$G$17&lt;&gt;0,'1C TSspéc25'!$C$12="OUI"),'1C TSspéc25'!$G$48/'1C TSspéc25'!$G$17,"")</f>
        <v/>
      </c>
      <c r="AC1385" s="543" t="str">
        <f>IF(AND('1C TSspéc25'!$G$17&lt;&gt;0,'1C TSspéc25'!$C$12="OUI"),'1C TSspéc25'!$G$49/'1C TSspéc25'!$G$17,"")</f>
        <v/>
      </c>
      <c r="AD1385" s="543" t="str">
        <f>IF(AND('1C TSspéc25'!$G$17&lt;&gt;0,'1C TSspéc25'!$C$12="OUI"),'1C TSspéc25'!$G$50/'1C TSspéc25'!$G$17,"")</f>
        <v/>
      </c>
      <c r="AE1385" s="543" t="str">
        <f>IF(AND('1C TSspéc25'!$G$17&lt;&gt;0,'1C TSspéc25'!$C$12="OUI"),'1C TSspéc25'!$G$51/'1C TSspéc25'!$G$17,"")</f>
        <v/>
      </c>
      <c r="AF1385" s="543" t="str">
        <f>IF(AND('1C TSspéc25'!$G$17&lt;&gt;0,'1C TSspéc25'!$C$12="OUI"),'1C TSspéc25'!$G$52/'1C TSspéc25'!$G$17,"")</f>
        <v/>
      </c>
      <c r="AG1385" s="543" t="str">
        <f>IF(AND('1C TSspéc25'!$G$17&lt;&gt;0,'1C TSspéc25'!$C$12="OUI"),'1C TSspéc25'!$G$53/'1C TSspéc25'!$G$17,"")</f>
        <v/>
      </c>
      <c r="AH1385" s="543" t="str">
        <f>IF(AND('1C TSspéc25'!$G$17&lt;&gt;0,'1C TSspéc25'!$C$12="OUI"),'1C TSspéc25'!$G$54/'1C TSspéc25'!$G$17,"")</f>
        <v/>
      </c>
      <c r="AI1385" s="543" t="str">
        <f>IF(AND('1C TSspéc25'!$G$17&lt;&gt;0,'1C TSspéc25'!$C$12="OUI"),'1C TSspéc25'!$G$55/'1C TSspéc25'!$G$17,"")</f>
        <v/>
      </c>
      <c r="AJ1385" s="543" t="str">
        <f>IF(AND('1C TSspéc25'!$G$17&lt;&gt;0,'1C TSspéc25'!$C$12="OUI"),'1C TSspéc25'!$G$56/'1C TSspéc25'!$G$17,"")</f>
        <v/>
      </c>
      <c r="AK1385" s="543" t="str">
        <f>IF(AND('1C TSspéc25'!$G$17&lt;&gt;0,'1C TSspéc25'!$C$12="OUI"),'1C TSspéc25'!$G$57/'1C TSspéc25'!$G$17,"")</f>
        <v/>
      </c>
      <c r="AL1385" s="72">
        <f>IF(AND('1C TSspéc25'!$G$17&lt;&gt;0,'1C TSspéc25'!$C$12="OUI"),N1385+AK1385,N1385)</f>
        <v>0</v>
      </c>
      <c r="AM1385" s="417">
        <f t="shared" si="350"/>
        <v>0</v>
      </c>
      <c r="AN1385" s="417">
        <f t="shared" si="351"/>
        <v>0</v>
      </c>
      <c r="AO1385" s="418" t="str">
        <f>IF(AND('1C TSspéc25'!$G$17&lt;&gt;0,'1C TSspéc25'!$G$30&lt;&gt;0),AM1385+AN1385,"")</f>
        <v/>
      </c>
      <c r="AP1385" s="573" t="str">
        <f>IF(AND('1C TSspéc25'!$G$17&lt;&gt;0,'1C TSspéc25'!$G$30&lt;&gt;0),AM1385-AR1385,"")</f>
        <v/>
      </c>
      <c r="AQ1385" s="583">
        <f t="shared" si="352"/>
        <v>0</v>
      </c>
      <c r="AR1385" s="596"/>
      <c r="AS1385" s="102"/>
      <c r="AT1385" s="27" t="str">
        <f>IF(('1C TSspéc25'!G$17*FICHE!$C$14&lt;J1385),"Forfait limité à "&amp;FICHE!$C$14&amp;"€/jour","")</f>
        <v/>
      </c>
      <c r="AU1385" s="592"/>
      <c r="AV1385" s="824"/>
      <c r="AW1385" s="824"/>
      <c r="AX1385" s="824"/>
      <c r="AY1385" s="824"/>
      <c r="AZ1385" s="824"/>
      <c r="BA1385" s="767"/>
      <c r="BB1385" s="767"/>
      <c r="BC1385" s="767"/>
      <c r="BD1385" s="767"/>
      <c r="BE1385" s="767"/>
      <c r="BF1385" s="767"/>
      <c r="BG1385" s="767"/>
      <c r="BH1385" s="767"/>
      <c r="BI1385" s="767"/>
      <c r="BJ1385" s="767"/>
      <c r="BK1385" s="767"/>
      <c r="BL1385" s="767"/>
      <c r="BM1385" s="767"/>
      <c r="BN1385" s="767"/>
      <c r="BO1385" s="767"/>
      <c r="BP1385" s="767"/>
      <c r="BQ1385" s="767"/>
      <c r="BR1385" s="767"/>
      <c r="BS1385" s="767"/>
      <c r="BT1385" s="767"/>
      <c r="BU1385" s="767"/>
      <c r="BV1385" s="767"/>
      <c r="BW1385" s="767"/>
      <c r="BX1385" s="767"/>
      <c r="BY1385" s="767"/>
      <c r="BZ1385" s="767"/>
      <c r="CA1385" s="767"/>
      <c r="CB1385" s="767"/>
      <c r="CC1385" s="767"/>
      <c r="CD1385" s="767"/>
      <c r="CE1385" s="767"/>
      <c r="CF1385" s="767"/>
      <c r="CG1385" s="767"/>
      <c r="CH1385" s="767"/>
      <c r="CI1385" s="767"/>
      <c r="CJ1385" s="767"/>
      <c r="CK1385" s="767"/>
      <c r="CL1385" s="767"/>
      <c r="CM1385" s="767"/>
      <c r="CN1385" s="767"/>
      <c r="CO1385" s="767"/>
      <c r="CP1385" s="767"/>
      <c r="CQ1385" s="767"/>
      <c r="CR1385" s="767"/>
      <c r="CS1385" s="767"/>
      <c r="CT1385" s="767"/>
      <c r="CU1385" s="767"/>
      <c r="CV1385" s="767"/>
      <c r="CW1385" s="767"/>
      <c r="CX1385" s="767"/>
      <c r="CY1385" s="767"/>
      <c r="CZ1385" s="767"/>
      <c r="DA1385" s="767"/>
      <c r="DB1385" s="767"/>
      <c r="DC1385" s="767"/>
      <c r="DD1385" s="767"/>
      <c r="DE1385" s="767"/>
      <c r="DF1385" s="767"/>
      <c r="DG1385" s="767"/>
      <c r="DH1385" s="767"/>
      <c r="DI1385" s="767"/>
      <c r="DJ1385" s="767"/>
      <c r="DK1385" s="767"/>
      <c r="DL1385" s="767"/>
      <c r="DM1385" s="767"/>
      <c r="DN1385" s="767"/>
      <c r="DO1385" s="767"/>
      <c r="DP1385" s="767"/>
      <c r="DQ1385" s="767"/>
      <c r="DR1385" s="767"/>
      <c r="DS1385" s="767"/>
      <c r="DT1385" s="767"/>
      <c r="DU1385" s="767"/>
      <c r="DV1385" s="767"/>
      <c r="DW1385" s="767"/>
      <c r="DX1385" s="767"/>
      <c r="DY1385" s="767"/>
      <c r="DZ1385" s="767"/>
      <c r="EA1385" s="767"/>
      <c r="EB1385" s="767"/>
      <c r="EC1385" s="767"/>
      <c r="ED1385" s="767"/>
      <c r="EE1385" s="767"/>
      <c r="EF1385" s="767"/>
      <c r="EG1385" s="767"/>
      <c r="EH1385" s="767"/>
      <c r="EI1385" s="767"/>
      <c r="EJ1385" s="767"/>
      <c r="EK1385" s="767"/>
      <c r="EL1385" s="767"/>
      <c r="EM1385" s="767"/>
      <c r="EN1385" s="767"/>
      <c r="EO1385" s="767"/>
      <c r="EP1385" s="767"/>
      <c r="EQ1385" s="767"/>
      <c r="ER1385" s="767"/>
      <c r="ES1385" s="767"/>
      <c r="ET1385" s="767"/>
      <c r="EU1385" s="767"/>
      <c r="EV1385" s="767"/>
      <c r="EW1385" s="767"/>
      <c r="EX1385" s="767"/>
      <c r="EY1385" s="767"/>
      <c r="EZ1385" s="767"/>
      <c r="FA1385" s="767"/>
      <c r="FB1385" s="767"/>
      <c r="FC1385" s="767"/>
      <c r="FD1385" s="767"/>
      <c r="FE1385" s="767"/>
      <c r="FF1385" s="767"/>
      <c r="FG1385" s="767"/>
      <c r="FH1385" s="767"/>
      <c r="FI1385" s="767"/>
      <c r="FJ1385" s="767"/>
      <c r="FK1385" s="767"/>
      <c r="FL1385" s="767"/>
      <c r="FM1385" s="767"/>
      <c r="FN1385" s="767"/>
      <c r="FO1385" s="767"/>
      <c r="FP1385" s="767"/>
      <c r="FQ1385" s="767"/>
      <c r="FR1385" s="767"/>
      <c r="FS1385" s="767"/>
      <c r="FT1385" s="767"/>
      <c r="FU1385" s="767"/>
      <c r="FV1385" s="767"/>
      <c r="FW1385" s="767"/>
      <c r="FX1385" s="767"/>
      <c r="FY1385" s="767"/>
      <c r="FZ1385" s="767"/>
      <c r="GA1385" s="767"/>
      <c r="GB1385" s="767"/>
      <c r="GC1385" s="767"/>
      <c r="GD1385" s="767"/>
      <c r="GE1385" s="767"/>
      <c r="GF1385" s="767"/>
      <c r="GG1385" s="767"/>
      <c r="GH1385" s="767"/>
      <c r="GI1385" s="767"/>
      <c r="GJ1385" s="767"/>
      <c r="GK1385" s="767"/>
      <c r="GL1385" s="767"/>
      <c r="GM1385" s="767"/>
      <c r="GN1385" s="767"/>
      <c r="GO1385" s="767"/>
      <c r="GP1385" s="767"/>
      <c r="GQ1385" s="767"/>
      <c r="GR1385" s="767"/>
      <c r="GS1385" s="767"/>
      <c r="GT1385" s="767"/>
      <c r="GU1385" s="767"/>
      <c r="GV1385" s="767"/>
      <c r="GW1385" s="767"/>
      <c r="GX1385" s="767"/>
      <c r="GY1385" s="767"/>
      <c r="GZ1385" s="767"/>
      <c r="HA1385" s="767"/>
      <c r="HB1385" s="767"/>
      <c r="HC1385" s="767"/>
    </row>
    <row r="1386" spans="1:211" s="864" customFormat="1" ht="13.9" hidden="1" customHeight="1">
      <c r="A1386" s="307"/>
      <c r="B1386" s="351"/>
      <c r="C1386" s="971" t="str">
        <f>IF('1C TSspéc25'!H$17&lt;&gt;0,'1C TSspéc25'!$B$12,"")</f>
        <v/>
      </c>
      <c r="D1386" s="972"/>
      <c r="E1386" s="973"/>
      <c r="F1386" s="93">
        <f>IF(AND($C1386='1C TSspéc25'!$B$12,'1C TSspéc25'!$B$16="spécifiques",'1C TSspéc25'!$H$17&lt;&gt;""),'1C TSspéc25'!$H$21,"")</f>
        <v>0</v>
      </c>
      <c r="G1386" s="863"/>
      <c r="H1386" s="745">
        <v>0.21</v>
      </c>
      <c r="I1386" s="747">
        <v>1</v>
      </c>
      <c r="J1386" s="312"/>
      <c r="K1386" s="680">
        <f t="shared" si="349"/>
        <v>0</v>
      </c>
      <c r="L1386" s="556">
        <f>IF(OR('1C TSspéc25'!$B$12="",'1C TSspéc25'!H$30=0),0,IF(AND('1C TSspéc25'!$B$12&lt;&gt;"",$K$2="Pôle",'1C TSspéc25'!$C$12="OUI"),(('1C TSspéc25'!H$22+'1C TSspéc25'!H$23+'1C TSspéc25'!H$24+'1C TSspéc25'!H$25+'1C TSspéc25'!H$29)/'1C TSspéc25'!H$17),IF(AND('1C TSspéc25'!$B$12&lt;&gt;"",$K$2="Pôle",'1C TSspéc25'!$C$12="NON"),(('1C TSspéc25'!H$22+'1C TSspéc25'!H$23+'1C TSspéc25'!H$24+'1C TSspéc25'!H$25+'1C TSspéc25'!H$29)/'1C TSspéc25'!H$30),IF(AND('1C TSspéc25'!$B$12&lt;&gt;"",$K$2&lt;&gt;"Pôle",'1C TSspéc25'!$C$12="OUI"),(('1C TSspéc25'!H$22+'1C TSspéc25'!H$23+'1C TSspéc25'!H$24+'1C TSspéc25'!H$25+'1C TSspéc25'!H$26+'1C TSspéc25'!H$27+'1C TSspéc25'!H$28+'1C TSspéc25'!H$29)/'1C TSspéc25'!H$17),IF(AND('1C TSspéc25'!$B$12&lt;&gt;"",$K$2&lt;&gt;"Pôle",'1C TSspéc25'!$C$12="NON"),(('1C TSspéc25'!H$22+'1C TSspéc25'!H$23+'1C TSspéc25'!H$24+'1C TSspéc25'!H$25+'1C TSspéc25'!H$26+'1C TSspéc25'!H$27+'1C TSspéc25'!H$28+'1C TSspéc25'!H$29)/'1C TSspéc25'!H$30))))))</f>
        <v>0</v>
      </c>
      <c r="M1386" s="556">
        <f>IF(OR('1C TSspéc25'!$B$12="",'1C TSspéc25'!H$30=0),0,IF(AND('1C TSspéc25'!$B$12&lt;&gt;"",$K$2="Pôle",'1C TSspéc25'!$C$12="OUI"),(('1C TSspéc25'!H$26+'1C TSspéc25'!H$27+'1C TSspéc25'!H$28)/'1C TSspéc25'!H$17),IF(AND('1C TSspéc25'!$B$12&lt;&gt;"",$K$2="Pôle",'1C TSspéc25'!$C$12="NON"),(('1C TSspéc25'!H$26+'1C TSspéc25'!H$27+'1C TSspéc25'!H$28)/'1C TSspéc25'!H$30),IF(AND('1C TSspéc25'!$B$12&lt;&gt;"",$K$2&lt;&gt;"Pôle"),0))))</f>
        <v>0</v>
      </c>
      <c r="N1386" s="557">
        <f>IF(AND('1C TSspéc25'!$B$12&lt;&gt;0,'1C TSspéc25'!$H$30&lt;&gt;0),L1386+M1386,0)</f>
        <v>0</v>
      </c>
      <c r="O1386" s="542" t="str">
        <f>IF(AND('1C TSspéc25'!$H$17&lt;&gt;0,'1C TSspéc25'!$C$12="OUI"),'1C TSspéc25'!$H$35/'1C TSspéc25'!$H$17,"")</f>
        <v/>
      </c>
      <c r="P1386" s="543" t="str">
        <f>IF(AND('1C TSspéc25'!$H$17&lt;&gt;0,'1C TSspéc25'!$C$12="OUI"),'1C TSspéc25'!$H$36/'1C TSspéc25'!$H$17,"")</f>
        <v/>
      </c>
      <c r="Q1386" s="543" t="str">
        <f>IF(AND('1C TSspéc25'!$H$17&lt;&gt;0,'1C TSspéc25'!$C$12="OUI"),'1C TSspéc25'!$H$37/'1C TSspéc25'!$H$17,"")</f>
        <v/>
      </c>
      <c r="R1386" s="543" t="str">
        <f>IF(AND('1C TSspéc25'!$H$17&lt;&gt;0,'1C TSspéc25'!$C$12="OUI"),'1C TSspéc25'!$H$38/'1C TSspéc25'!$H$17,"")</f>
        <v/>
      </c>
      <c r="S1386" s="543" t="str">
        <f>IF(AND('1C TSspéc25'!$H$17&lt;&gt;0,'1C TSspéc25'!$C$12="OUI"),'1C TSspéc25'!$H$39/'1C TSspéc25'!$H$17,"")</f>
        <v/>
      </c>
      <c r="T1386" s="543" t="str">
        <f>IF(AND('1C TSspéc25'!$H$17&lt;&gt;0,'1C TSspéc25'!$C$12="OUI"),'1C TSspéc25'!$H$40/'1C TSspéc25'!$H$17,"")</f>
        <v/>
      </c>
      <c r="U1386" s="543" t="str">
        <f>IF(AND('1C TSspéc25'!$H$17&lt;&gt;0,'1C TSspéc25'!$C$12="OUI"),'1C TSspéc25'!$H$41/'1C TSspéc25'!$H$17,"")</f>
        <v/>
      </c>
      <c r="V1386" s="543" t="str">
        <f>IF(AND('1C TSspéc25'!$H$17&lt;&gt;0,'1C TSspéc25'!$C$12="OUI"),'1C TSspéc25'!$H$42/'1C TSspéc25'!$H$17,"")</f>
        <v/>
      </c>
      <c r="W1386" s="543" t="str">
        <f>IF(AND('1C TSspéc25'!$H$17&lt;&gt;0,'1C TSspéc25'!$C$12="OUI"),'1C TSspéc25'!$H$43/'1C TSspéc25'!$H$17,"")</f>
        <v/>
      </c>
      <c r="X1386" s="543" t="str">
        <f>IF(AND('1C TSspéc25'!$H$17&lt;&gt;0,'1C TSspéc25'!$C$12="OUI"),'1C TSspéc25'!$H$44/'1C TSspéc25'!$H$17,"")</f>
        <v/>
      </c>
      <c r="Y1386" s="543" t="str">
        <f>IF(AND('1C TSspéc25'!$H$17&lt;&gt;0,'1C TSspéc25'!$C$12="OUI"),'1C TSspéc25'!$H$45/'1C TSspéc25'!$H$17,"")</f>
        <v/>
      </c>
      <c r="Z1386" s="543" t="str">
        <f>IF(AND('1C TSspéc25'!$H$17&lt;&gt;0,'1C TSspéc25'!$C$12="OUI"),'1C TSspéc25'!$H$46/'1C TSspéc25'!$H$17,"")</f>
        <v/>
      </c>
      <c r="AA1386" s="543" t="str">
        <f>IF(AND('1C TSspéc25'!$H$17&lt;&gt;0,'1C TSspéc25'!$C$12="OUI"),'1C TSspéc25'!$H$47/'1C TSspéc25'!$H$17,"")</f>
        <v/>
      </c>
      <c r="AB1386" s="543" t="str">
        <f>IF(AND('1C TSspéc25'!$H$17&lt;&gt;0,'1C TSspéc25'!$C$12="OUI"),'1C TSspéc25'!$H$48/'1C TSspéc25'!$H$17,"")</f>
        <v/>
      </c>
      <c r="AC1386" s="543" t="str">
        <f>IF(AND('1C TSspéc25'!$H$17&lt;&gt;0,'1C TSspéc25'!$C$12="OUI"),'1C TSspéc25'!$H$49/'1C TSspéc25'!$H$17,"")</f>
        <v/>
      </c>
      <c r="AD1386" s="543" t="str">
        <f>IF(AND('1C TSspéc25'!$H$17&lt;&gt;0,'1C TSspéc25'!$C$12="OUI"),'1C TSspéc25'!$H$50/'1C TSspéc25'!$H$17,"")</f>
        <v/>
      </c>
      <c r="AE1386" s="543" t="str">
        <f>IF(AND('1C TSspéc25'!$H$17&lt;&gt;0,'1C TSspéc25'!$C$12="OUI"),'1C TSspéc25'!$H$51/'1C TSspéc25'!$H$17,"")</f>
        <v/>
      </c>
      <c r="AF1386" s="543" t="str">
        <f>IF(AND('1C TSspéc25'!$H$17&lt;&gt;0,'1C TSspéc25'!$C$12="OUI"),'1C TSspéc25'!$H$52/'1C TSspéc25'!$H$17,"")</f>
        <v/>
      </c>
      <c r="AG1386" s="543" t="str">
        <f>IF(AND('1C TSspéc25'!$H$17&lt;&gt;0,'1C TSspéc25'!$C$12="OUI"),'1C TSspéc25'!$H$53/'1C TSspéc25'!$H$17,"")</f>
        <v/>
      </c>
      <c r="AH1386" s="543" t="str">
        <f>IF(AND('1C TSspéc25'!$H$17&lt;&gt;0,'1C TSspéc25'!$C$12="OUI"),'1C TSspéc25'!$H$54/'1C TSspéc25'!$H$17,"")</f>
        <v/>
      </c>
      <c r="AI1386" s="543" t="str">
        <f>IF(AND('1C TSspéc25'!$H$17&lt;&gt;0,'1C TSspéc25'!$C$12="OUI"),'1C TSspéc25'!$H$55/'1C TSspéc25'!$H$17,"")</f>
        <v/>
      </c>
      <c r="AJ1386" s="543" t="str">
        <f>IF(AND('1C TSspéc25'!$H$17&lt;&gt;0,'1C TSspéc25'!$C$12="OUI"),'1C TSspéc25'!$H$56/'1C TSspéc25'!$H$17,"")</f>
        <v/>
      </c>
      <c r="AK1386" s="543" t="str">
        <f>IF(AND('1C TSspéc25'!$H$17&lt;&gt;0,'1C TSspéc25'!$C$12="OUI"),'1C TSspéc25'!$H$57/'1C TSspéc25'!$H$17,"")</f>
        <v/>
      </c>
      <c r="AL1386" s="72">
        <f>IF(AND('1C TSspéc25'!$H$17&lt;&gt;0,'1C TSspéc25'!$C$12="OUI"),N1386+AK1386,N1386)</f>
        <v>0</v>
      </c>
      <c r="AM1386" s="417">
        <f t="shared" si="350"/>
        <v>0</v>
      </c>
      <c r="AN1386" s="417">
        <f t="shared" si="351"/>
        <v>0</v>
      </c>
      <c r="AO1386" s="418" t="str">
        <f>IF(AND('1C TSspéc25'!$H$17&lt;&gt;0,'1C TSspéc25'!$H$30&lt;&gt;0),AM1386+AN1386,"")</f>
        <v/>
      </c>
      <c r="AP1386" s="573" t="str">
        <f>IF(AND('1C TSspéc25'!$H$17&lt;&gt;0,'1C TSspéc25'!$H$30&lt;&gt;0),AM1386-AR1386,"")</f>
        <v/>
      </c>
      <c r="AQ1386" s="583">
        <f t="shared" si="352"/>
        <v>0</v>
      </c>
      <c r="AR1386" s="596"/>
      <c r="AS1386" s="102"/>
      <c r="AT1386" s="27" t="str">
        <f>IF(('1C TSspéc25'!H$17*FICHE!$C$14&lt;J1386),"Forfait limité à "&amp;FICHE!$C$14&amp;"€/jour","")</f>
        <v/>
      </c>
      <c r="AU1386" s="592"/>
      <c r="AV1386" s="824"/>
      <c r="AW1386" s="824"/>
      <c r="AX1386" s="824"/>
      <c r="AY1386" s="824"/>
      <c r="AZ1386" s="824"/>
      <c r="BA1386" s="767"/>
      <c r="BB1386" s="767"/>
      <c r="BC1386" s="767"/>
      <c r="BD1386" s="767"/>
      <c r="BE1386" s="767"/>
      <c r="BF1386" s="767"/>
      <c r="BG1386" s="767"/>
      <c r="BH1386" s="767"/>
      <c r="BI1386" s="767"/>
      <c r="BJ1386" s="767"/>
      <c r="BK1386" s="767"/>
      <c r="BL1386" s="767"/>
      <c r="BM1386" s="767"/>
      <c r="BN1386" s="767"/>
      <c r="BO1386" s="767"/>
      <c r="BP1386" s="767"/>
      <c r="BQ1386" s="767"/>
      <c r="BR1386" s="767"/>
      <c r="BS1386" s="767"/>
      <c r="BT1386" s="767"/>
      <c r="BU1386" s="767"/>
      <c r="BV1386" s="767"/>
      <c r="BW1386" s="767"/>
      <c r="BX1386" s="767"/>
      <c r="BY1386" s="767"/>
      <c r="BZ1386" s="767"/>
      <c r="CA1386" s="767"/>
      <c r="CB1386" s="767"/>
      <c r="CC1386" s="767"/>
      <c r="CD1386" s="767"/>
      <c r="CE1386" s="767"/>
      <c r="CF1386" s="767"/>
      <c r="CG1386" s="767"/>
      <c r="CH1386" s="767"/>
      <c r="CI1386" s="767"/>
      <c r="CJ1386" s="767"/>
      <c r="CK1386" s="767"/>
      <c r="CL1386" s="767"/>
      <c r="CM1386" s="767"/>
      <c r="CN1386" s="767"/>
      <c r="CO1386" s="767"/>
      <c r="CP1386" s="767"/>
      <c r="CQ1386" s="767"/>
      <c r="CR1386" s="767"/>
      <c r="CS1386" s="767"/>
      <c r="CT1386" s="767"/>
      <c r="CU1386" s="767"/>
      <c r="CV1386" s="767"/>
      <c r="CW1386" s="767"/>
      <c r="CX1386" s="767"/>
      <c r="CY1386" s="767"/>
      <c r="CZ1386" s="767"/>
      <c r="DA1386" s="767"/>
      <c r="DB1386" s="767"/>
      <c r="DC1386" s="767"/>
      <c r="DD1386" s="767"/>
      <c r="DE1386" s="767"/>
      <c r="DF1386" s="767"/>
      <c r="DG1386" s="767"/>
      <c r="DH1386" s="767"/>
      <c r="DI1386" s="767"/>
      <c r="DJ1386" s="767"/>
      <c r="DK1386" s="767"/>
      <c r="DL1386" s="767"/>
      <c r="DM1386" s="767"/>
      <c r="DN1386" s="767"/>
      <c r="DO1386" s="767"/>
      <c r="DP1386" s="767"/>
      <c r="DQ1386" s="767"/>
      <c r="DR1386" s="767"/>
      <c r="DS1386" s="767"/>
      <c r="DT1386" s="767"/>
      <c r="DU1386" s="767"/>
      <c r="DV1386" s="767"/>
      <c r="DW1386" s="767"/>
      <c r="DX1386" s="767"/>
      <c r="DY1386" s="767"/>
      <c r="DZ1386" s="767"/>
      <c r="EA1386" s="767"/>
      <c r="EB1386" s="767"/>
      <c r="EC1386" s="767"/>
      <c r="ED1386" s="767"/>
      <c r="EE1386" s="767"/>
      <c r="EF1386" s="767"/>
      <c r="EG1386" s="767"/>
      <c r="EH1386" s="767"/>
      <c r="EI1386" s="767"/>
      <c r="EJ1386" s="767"/>
      <c r="EK1386" s="767"/>
      <c r="EL1386" s="767"/>
      <c r="EM1386" s="767"/>
      <c r="EN1386" s="767"/>
      <c r="EO1386" s="767"/>
      <c r="EP1386" s="767"/>
      <c r="EQ1386" s="767"/>
      <c r="ER1386" s="767"/>
      <c r="ES1386" s="767"/>
      <c r="ET1386" s="767"/>
      <c r="EU1386" s="767"/>
      <c r="EV1386" s="767"/>
      <c r="EW1386" s="767"/>
      <c r="EX1386" s="767"/>
      <c r="EY1386" s="767"/>
      <c r="EZ1386" s="767"/>
      <c r="FA1386" s="767"/>
      <c r="FB1386" s="767"/>
      <c r="FC1386" s="767"/>
      <c r="FD1386" s="767"/>
      <c r="FE1386" s="767"/>
      <c r="FF1386" s="767"/>
      <c r="FG1386" s="767"/>
      <c r="FH1386" s="767"/>
      <c r="FI1386" s="767"/>
      <c r="FJ1386" s="767"/>
      <c r="FK1386" s="767"/>
      <c r="FL1386" s="767"/>
      <c r="FM1386" s="767"/>
      <c r="FN1386" s="767"/>
      <c r="FO1386" s="767"/>
      <c r="FP1386" s="767"/>
      <c r="FQ1386" s="767"/>
      <c r="FR1386" s="767"/>
      <c r="FS1386" s="767"/>
      <c r="FT1386" s="767"/>
      <c r="FU1386" s="767"/>
      <c r="FV1386" s="767"/>
      <c r="FW1386" s="767"/>
      <c r="FX1386" s="767"/>
      <c r="FY1386" s="767"/>
      <c r="FZ1386" s="767"/>
      <c r="GA1386" s="767"/>
      <c r="GB1386" s="767"/>
      <c r="GC1386" s="767"/>
      <c r="GD1386" s="767"/>
      <c r="GE1386" s="767"/>
      <c r="GF1386" s="767"/>
      <c r="GG1386" s="767"/>
      <c r="GH1386" s="767"/>
      <c r="GI1386" s="767"/>
      <c r="GJ1386" s="767"/>
      <c r="GK1386" s="767"/>
      <c r="GL1386" s="767"/>
      <c r="GM1386" s="767"/>
      <c r="GN1386" s="767"/>
      <c r="GO1386" s="767"/>
      <c r="GP1386" s="767"/>
      <c r="GQ1386" s="767"/>
      <c r="GR1386" s="767"/>
      <c r="GS1386" s="767"/>
      <c r="GT1386" s="767"/>
      <c r="GU1386" s="767"/>
      <c r="GV1386" s="767"/>
      <c r="GW1386" s="767"/>
      <c r="GX1386" s="767"/>
      <c r="GY1386" s="767"/>
      <c r="GZ1386" s="767"/>
      <c r="HA1386" s="767"/>
      <c r="HB1386" s="767"/>
      <c r="HC1386" s="767"/>
    </row>
    <row r="1387" spans="1:211" s="864" customFormat="1" ht="13.9" hidden="1" customHeight="1">
      <c r="A1387" s="307"/>
      <c r="B1387" s="351"/>
      <c r="C1387" s="971" t="str">
        <f>IF('1C TSspéc25'!I$17&lt;&gt;0,'1C TSspéc25'!$B$12,"")</f>
        <v/>
      </c>
      <c r="D1387" s="972"/>
      <c r="E1387" s="973"/>
      <c r="F1387" s="93">
        <f>IF(AND($C1387='1C TSspéc25'!$B$12,'1C TSspéc25'!$B$16="spécifiques",'1C TSspéc25'!$I$17&lt;&gt;""),'1C TSspéc25'!$I$21,"")</f>
        <v>0</v>
      </c>
      <c r="G1387" s="863"/>
      <c r="H1387" s="745">
        <v>0.21</v>
      </c>
      <c r="I1387" s="747">
        <v>1</v>
      </c>
      <c r="J1387" s="312"/>
      <c r="K1387" s="680">
        <f t="shared" si="349"/>
        <v>0</v>
      </c>
      <c r="L1387" s="556">
        <f>IF(OR('1C TSspéc25'!$B$12="",'1C TSspéc25'!I$30=0),0,IF(AND('1C TSspéc25'!$B$12&lt;&gt;"",$K$2="Pôle",'1C TSspéc25'!$C$12="OUI"),(('1C TSspéc25'!I$22+'1C TSspéc25'!I$23+'1C TSspéc25'!I$24+'1C TSspéc25'!I$25+'1C TSspéc25'!I$29)/'1C TSspéc25'!I$17),IF(AND('1C TSspéc25'!$B$12&lt;&gt;"",$K$2="Pôle",'1C TSspéc25'!$C$12="NON"),(('1C TSspéc25'!I$22+'1C TSspéc25'!I$23+'1C TSspéc25'!I$24+'1C TSspéc25'!I$25+'1C TSspéc25'!I$29)/'1C TSspéc25'!I$30),IF(AND('1C TSspéc25'!$B$12&lt;&gt;"",$K$2&lt;&gt;"Pôle",'1C TSspéc25'!$C$12="OUI"),(('1C TSspéc25'!I$22+'1C TSspéc25'!I$23+'1C TSspéc25'!I$24+'1C TSspéc25'!I$25+'1C TSspéc25'!I$26+'1C TSspéc25'!I$27+'1C TSspéc25'!I$28+'1C TSspéc25'!I$29)/'1C TSspéc25'!I$17),IF(AND('1C TSspéc25'!$B$12&lt;&gt;"",$K$2&lt;&gt;"Pôle",'1C TSspéc25'!$C$12="NON"),(('1C TSspéc25'!I$22+'1C TSspéc25'!I$23+'1C TSspéc25'!I$24+'1C TSspéc25'!I$25+'1C TSspéc25'!I$26+'1C TSspéc25'!I$27+'1C TSspéc25'!I$28+'1C TSspéc25'!I$29)/'1C TSspéc25'!I$30))))))</f>
        <v>0</v>
      </c>
      <c r="M1387" s="556">
        <f>IF(OR('1C TSspéc25'!$B$12="",'1C TSspéc25'!I$30=0),0,IF(AND('1C TSspéc25'!$B$12&lt;&gt;"",$K$2="Pôle",'1C TSspéc25'!$C$12="OUI"),(('1C TSspéc25'!I$26+'1C TSspéc25'!I$27+'1C TSspéc25'!I$28)/'1C TSspéc25'!I$17),IF(AND('1C TSspéc25'!$B$12&lt;&gt;"",$K$2="Pôle",'1C TSspéc25'!$C$12="NON"),(('1C TSspéc25'!I$26+'1C TSspéc25'!I$27+'1C TSspéc25'!I$28)/'1C TSspéc25'!I$30),IF(AND('1C TSspéc25'!$B$12&lt;&gt;"",$K$2&lt;&gt;"Pôle"),0))))</f>
        <v>0</v>
      </c>
      <c r="N1387" s="557">
        <f>IF(AND('1C TSspéc25'!$B$12&lt;&gt;0,'1C TSspéc25'!$I$30&lt;&gt;0),L1387+M1387,0)</f>
        <v>0</v>
      </c>
      <c r="O1387" s="542" t="str">
        <f>IF(AND('1C TSspéc25'!$I$17&lt;&gt;0,'1C TSspéc25'!$C$12="OUI"),'1C TSspéc25'!$I$35/'1C TSspéc25'!$I$17,"")</f>
        <v/>
      </c>
      <c r="P1387" s="543" t="str">
        <f>IF(AND('1C TSspéc25'!$I$17&lt;&gt;0,'1C TSspéc25'!$C$12="OUI"),'1C TSspéc25'!$I$36/'1C TSspéc25'!$I$17,"")</f>
        <v/>
      </c>
      <c r="Q1387" s="543" t="str">
        <f>IF(AND('1C TSspéc25'!$I$17&lt;&gt;0,'1C TSspéc25'!$C$12="OUI"),'1C TSspéc25'!$I$37/'1C TSspéc25'!$I$17,"")</f>
        <v/>
      </c>
      <c r="R1387" s="543" t="str">
        <f>IF(AND('1C TSspéc25'!$I$17&lt;&gt;0,'1C TSspéc25'!$C$12="OUI"),'1C TSspéc25'!$I$38/'1C TSspéc25'!$I$17,"")</f>
        <v/>
      </c>
      <c r="S1387" s="543" t="str">
        <f>IF(AND('1C TSspéc25'!$I$17&lt;&gt;0,'1C TSspéc25'!$C$12="OUI"),'1C TSspéc25'!$I$39/'1C TSspéc25'!$I$17,"")</f>
        <v/>
      </c>
      <c r="T1387" s="543" t="str">
        <f>IF(AND('1C TSspéc25'!$I$17&lt;&gt;0,'1C TSspéc25'!$C$12="OUI"),'1C TSspéc25'!$I$40/'1C TSspéc25'!$I$17,"")</f>
        <v/>
      </c>
      <c r="U1387" s="543" t="str">
        <f>IF(AND('1C TSspéc25'!$I$17&lt;&gt;0,'1C TSspéc25'!$C$12="OUI"),'1C TSspéc25'!$I$41/'1C TSspéc25'!$I$17,"")</f>
        <v/>
      </c>
      <c r="V1387" s="543" t="str">
        <f>IF(AND('1C TSspéc25'!$I$17&lt;&gt;0,'1C TSspéc25'!$C$12="OUI"),'1C TSspéc25'!$I$42/'1C TSspéc25'!$I$17,"")</f>
        <v/>
      </c>
      <c r="W1387" s="543" t="str">
        <f>IF(AND('1C TSspéc25'!$I$17&lt;&gt;0,'1C TSspéc25'!$C$12="OUI"),'1C TSspéc25'!$I$43/'1C TSspéc25'!$I$17,"")</f>
        <v/>
      </c>
      <c r="X1387" s="543" t="str">
        <f>IF(AND('1C TSspéc25'!$I$17&lt;&gt;0,'1C TSspéc25'!$C$12="OUI"),'1C TSspéc25'!$I$44/'1C TSspéc25'!$I$17,"")</f>
        <v/>
      </c>
      <c r="Y1387" s="543" t="str">
        <f>IF(AND('1C TSspéc25'!$I$17&lt;&gt;0,'1C TSspéc25'!$C$12="OUI"),'1C TSspéc25'!$I$45/'1C TSspéc25'!$I$17,"")</f>
        <v/>
      </c>
      <c r="Z1387" s="543" t="str">
        <f>IF(AND('1C TSspéc25'!$I$17&lt;&gt;0,'1C TSspéc25'!$C$12="OUI"),'1C TSspéc25'!$I$46/'1C TSspéc25'!$I$17,"")</f>
        <v/>
      </c>
      <c r="AA1387" s="543" t="str">
        <f>IF(AND('1C TSspéc25'!$I$17&lt;&gt;0,'1C TSspéc25'!$C$12="OUI"),'1C TSspéc25'!$I$47/'1C TSspéc25'!$I$17,"")</f>
        <v/>
      </c>
      <c r="AB1387" s="543" t="str">
        <f>IF(AND('1C TSspéc25'!$I$17&lt;&gt;0,'1C TSspéc25'!$C$12="OUI"),'1C TSspéc25'!$I$48/'1C TSspéc25'!$I$17,"")</f>
        <v/>
      </c>
      <c r="AC1387" s="543" t="str">
        <f>IF(AND('1C TSspéc25'!$I$17&lt;&gt;0,'1C TSspéc25'!$C$12="OUI"),'1C TSspéc25'!$I$49/'1C TSspéc25'!$I$17,"")</f>
        <v/>
      </c>
      <c r="AD1387" s="543" t="str">
        <f>IF(AND('1C TSspéc25'!$I$17&lt;&gt;0,'1C TSspéc25'!$C$12="OUI"),'1C TSspéc25'!$I$50/'1C TSspéc25'!$I$17,"")</f>
        <v/>
      </c>
      <c r="AE1387" s="543" t="str">
        <f>IF(AND('1C TSspéc25'!$I$17&lt;&gt;0,'1C TSspéc25'!$C$12="OUI"),'1C TSspéc25'!$I$51/'1C TSspéc25'!$I$17,"")</f>
        <v/>
      </c>
      <c r="AF1387" s="543" t="str">
        <f>IF(AND('1C TSspéc25'!$I$17&lt;&gt;0,'1C TSspéc25'!$C$12="OUI"),'1C TSspéc25'!$I$52/'1C TSspéc25'!$I$17,"")</f>
        <v/>
      </c>
      <c r="AG1387" s="543" t="str">
        <f>IF(AND('1C TSspéc25'!$I$17&lt;&gt;0,'1C TSspéc25'!$C$12="OUI"),'1C TSspéc25'!$I$53/'1C TSspéc25'!$I$17,"")</f>
        <v/>
      </c>
      <c r="AH1387" s="543" t="str">
        <f>IF(AND('1C TSspéc25'!$I$17&lt;&gt;0,'1C TSspéc25'!$C$12="OUI"),'1C TSspéc25'!$I$54/'1C TSspéc25'!$I$17,"")</f>
        <v/>
      </c>
      <c r="AI1387" s="543" t="str">
        <f>IF(AND('1C TSspéc25'!$I$17&lt;&gt;0,'1C TSspéc25'!$C$12="OUI"),'1C TSspéc25'!$I$55/'1C TSspéc25'!$I$17,"")</f>
        <v/>
      </c>
      <c r="AJ1387" s="543" t="str">
        <f>IF(AND('1C TSspéc25'!$I$17&lt;&gt;0,'1C TSspéc25'!$C$12="OUI"),'1C TSspéc25'!$I$56/'1C TSspéc25'!$I$17,"")</f>
        <v/>
      </c>
      <c r="AK1387" s="543" t="str">
        <f>IF(AND('1C TSspéc25'!$I$17&lt;&gt;0,'1C TSspéc25'!$C$12="OUI"),'1C TSspéc25'!$I$57/'1C TSspéc25'!$I$17,"")</f>
        <v/>
      </c>
      <c r="AL1387" s="72">
        <f>IF(AND('1C TSspéc25'!$I$17&lt;&gt;0,'1C TSspéc25'!$C$12="OUI"),N1387+AK1387,N1387)</f>
        <v>0</v>
      </c>
      <c r="AM1387" s="417">
        <f t="shared" si="350"/>
        <v>0</v>
      </c>
      <c r="AN1387" s="417">
        <f t="shared" si="351"/>
        <v>0</v>
      </c>
      <c r="AO1387" s="418" t="str">
        <f>IF(AND('1C TSspéc25'!$I$17&lt;&gt;0,'1C TSspéc25'!$I$30&lt;&gt;0),AM1387+AN1387,"")</f>
        <v/>
      </c>
      <c r="AP1387" s="573" t="str">
        <f>IF(AND('1C TSspéc25'!$I$17&lt;&gt;0,'1C TSspéc25'!$I$30&lt;&gt;0),AM1387-AR1387,"")</f>
        <v/>
      </c>
      <c r="AQ1387" s="583">
        <f t="shared" si="352"/>
        <v>0</v>
      </c>
      <c r="AR1387" s="596"/>
      <c r="AS1387" s="102"/>
      <c r="AT1387" s="27" t="str">
        <f>IF(('1C TSspéc25'!I$17*FICHE!$C$14&lt;J1387),"Forfait limité à "&amp;FICHE!$C$14&amp;"€/jour","")</f>
        <v/>
      </c>
      <c r="AU1387" s="592"/>
      <c r="AV1387" s="824"/>
      <c r="AW1387" s="824"/>
      <c r="AX1387" s="824"/>
      <c r="AY1387" s="824"/>
      <c r="AZ1387" s="824"/>
      <c r="BA1387" s="767"/>
      <c r="BB1387" s="767"/>
      <c r="BC1387" s="767"/>
      <c r="BD1387" s="767"/>
      <c r="BE1387" s="767"/>
      <c r="BF1387" s="767"/>
      <c r="BG1387" s="767"/>
      <c r="BH1387" s="767"/>
      <c r="BI1387" s="767"/>
      <c r="BJ1387" s="767"/>
      <c r="BK1387" s="767"/>
      <c r="BL1387" s="767"/>
      <c r="BM1387" s="767"/>
      <c r="BN1387" s="767"/>
      <c r="BO1387" s="767"/>
      <c r="BP1387" s="767"/>
      <c r="BQ1387" s="767"/>
      <c r="BR1387" s="767"/>
      <c r="BS1387" s="767"/>
      <c r="BT1387" s="767"/>
      <c r="BU1387" s="767"/>
      <c r="BV1387" s="767"/>
      <c r="BW1387" s="767"/>
      <c r="BX1387" s="767"/>
      <c r="BY1387" s="767"/>
      <c r="BZ1387" s="767"/>
      <c r="CA1387" s="767"/>
      <c r="CB1387" s="767"/>
      <c r="CC1387" s="767"/>
      <c r="CD1387" s="767"/>
      <c r="CE1387" s="767"/>
      <c r="CF1387" s="767"/>
      <c r="CG1387" s="767"/>
      <c r="CH1387" s="767"/>
      <c r="CI1387" s="767"/>
      <c r="CJ1387" s="767"/>
      <c r="CK1387" s="767"/>
      <c r="CL1387" s="767"/>
      <c r="CM1387" s="767"/>
      <c r="CN1387" s="767"/>
      <c r="CO1387" s="767"/>
      <c r="CP1387" s="767"/>
      <c r="CQ1387" s="767"/>
      <c r="CR1387" s="767"/>
      <c r="CS1387" s="767"/>
      <c r="CT1387" s="767"/>
      <c r="CU1387" s="767"/>
      <c r="CV1387" s="767"/>
      <c r="CW1387" s="767"/>
      <c r="CX1387" s="767"/>
      <c r="CY1387" s="767"/>
      <c r="CZ1387" s="767"/>
      <c r="DA1387" s="767"/>
      <c r="DB1387" s="767"/>
      <c r="DC1387" s="767"/>
      <c r="DD1387" s="767"/>
      <c r="DE1387" s="767"/>
      <c r="DF1387" s="767"/>
      <c r="DG1387" s="767"/>
      <c r="DH1387" s="767"/>
      <c r="DI1387" s="767"/>
      <c r="DJ1387" s="767"/>
      <c r="DK1387" s="767"/>
      <c r="DL1387" s="767"/>
      <c r="DM1387" s="767"/>
      <c r="DN1387" s="767"/>
      <c r="DO1387" s="767"/>
      <c r="DP1387" s="767"/>
      <c r="DQ1387" s="767"/>
      <c r="DR1387" s="767"/>
      <c r="DS1387" s="767"/>
      <c r="DT1387" s="767"/>
      <c r="DU1387" s="767"/>
      <c r="DV1387" s="767"/>
      <c r="DW1387" s="767"/>
      <c r="DX1387" s="767"/>
      <c r="DY1387" s="767"/>
      <c r="DZ1387" s="767"/>
      <c r="EA1387" s="767"/>
      <c r="EB1387" s="767"/>
      <c r="EC1387" s="767"/>
      <c r="ED1387" s="767"/>
      <c r="EE1387" s="767"/>
      <c r="EF1387" s="767"/>
      <c r="EG1387" s="767"/>
      <c r="EH1387" s="767"/>
      <c r="EI1387" s="767"/>
      <c r="EJ1387" s="767"/>
      <c r="EK1387" s="767"/>
      <c r="EL1387" s="767"/>
      <c r="EM1387" s="767"/>
      <c r="EN1387" s="767"/>
      <c r="EO1387" s="767"/>
      <c r="EP1387" s="767"/>
      <c r="EQ1387" s="767"/>
      <c r="ER1387" s="767"/>
      <c r="ES1387" s="767"/>
      <c r="ET1387" s="767"/>
      <c r="EU1387" s="767"/>
      <c r="EV1387" s="767"/>
      <c r="EW1387" s="767"/>
      <c r="EX1387" s="767"/>
      <c r="EY1387" s="767"/>
      <c r="EZ1387" s="767"/>
      <c r="FA1387" s="767"/>
      <c r="FB1387" s="767"/>
      <c r="FC1387" s="767"/>
      <c r="FD1387" s="767"/>
      <c r="FE1387" s="767"/>
      <c r="FF1387" s="767"/>
      <c r="FG1387" s="767"/>
      <c r="FH1387" s="767"/>
      <c r="FI1387" s="767"/>
      <c r="FJ1387" s="767"/>
      <c r="FK1387" s="767"/>
      <c r="FL1387" s="767"/>
      <c r="FM1387" s="767"/>
      <c r="FN1387" s="767"/>
      <c r="FO1387" s="767"/>
      <c r="FP1387" s="767"/>
      <c r="FQ1387" s="767"/>
      <c r="FR1387" s="767"/>
      <c r="FS1387" s="767"/>
      <c r="FT1387" s="767"/>
      <c r="FU1387" s="767"/>
      <c r="FV1387" s="767"/>
      <c r="FW1387" s="767"/>
      <c r="FX1387" s="767"/>
      <c r="FY1387" s="767"/>
      <c r="FZ1387" s="767"/>
      <c r="GA1387" s="767"/>
      <c r="GB1387" s="767"/>
      <c r="GC1387" s="767"/>
      <c r="GD1387" s="767"/>
      <c r="GE1387" s="767"/>
      <c r="GF1387" s="767"/>
      <c r="GG1387" s="767"/>
      <c r="GH1387" s="767"/>
      <c r="GI1387" s="767"/>
      <c r="GJ1387" s="767"/>
      <c r="GK1387" s="767"/>
      <c r="GL1387" s="767"/>
      <c r="GM1387" s="767"/>
      <c r="GN1387" s="767"/>
      <c r="GO1387" s="767"/>
      <c r="GP1387" s="767"/>
      <c r="GQ1387" s="767"/>
      <c r="GR1387" s="767"/>
      <c r="GS1387" s="767"/>
      <c r="GT1387" s="767"/>
      <c r="GU1387" s="767"/>
      <c r="GV1387" s="767"/>
      <c r="GW1387" s="767"/>
      <c r="GX1387" s="767"/>
      <c r="GY1387" s="767"/>
      <c r="GZ1387" s="767"/>
      <c r="HA1387" s="767"/>
      <c r="HB1387" s="767"/>
      <c r="HC1387" s="767"/>
    </row>
    <row r="1388" spans="1:211" s="864" customFormat="1" ht="13.9" hidden="1" customHeight="1">
      <c r="A1388" s="307"/>
      <c r="B1388" s="351"/>
      <c r="C1388" s="971" t="str">
        <f>IF('1C TSspéc25'!J$17&lt;&gt;0,'1C TSspéc25'!$B$12,"")</f>
        <v/>
      </c>
      <c r="D1388" s="972"/>
      <c r="E1388" s="973"/>
      <c r="F1388" s="93">
        <f>IF(AND($C1388='1C TSspéc25'!$B$12,'1C TSspéc25'!$B$16="spécifiques",'1C TSspéc25'!K$17&lt;&gt;""),'1C TSspéc25'!K$21,"")</f>
        <v>0</v>
      </c>
      <c r="G1388" s="863"/>
      <c r="H1388" s="745">
        <v>0.21</v>
      </c>
      <c r="I1388" s="747">
        <v>1</v>
      </c>
      <c r="J1388" s="312"/>
      <c r="K1388" s="680">
        <f t="shared" si="349"/>
        <v>0</v>
      </c>
      <c r="L1388" s="556">
        <f>IF(OR('1C TSspéc25'!$B$12="",'1C TSspéc25'!J$30=0),0,IF(AND('1C TSspéc25'!$B$12&lt;&gt;"",$K$2="Pôle",'1C TSspéc25'!$C$12="OUI"),(('1C TSspéc25'!J$22+'1C TSspéc25'!J$23+'1C TSspéc25'!J$24+'1C TSspéc25'!J$25+'1C TSspéc25'!J$29)/'1C TSspéc25'!J$17),IF(AND('1C TSspéc25'!$B$12&lt;&gt;"",$K$2="Pôle",'1C TSspéc25'!$C$12="NON"),(('1C TSspéc25'!J$22+'1C TSspéc25'!J$23+'1C TSspéc25'!J$24+'1C TSspéc25'!J$25+'1C TSspéc25'!J$29)/'1C TSspéc25'!J$30),IF(AND('1C TSspéc25'!$B$12&lt;&gt;"",$K$2&lt;&gt;"Pôle",'1C TSspéc25'!$C$12="OUI"),(('1C TSspéc25'!J$22+'1C TSspéc25'!J$23+'1C TSspéc25'!J$24+'1C TSspéc25'!J$25+'1C TSspéc25'!J$26+'1C TSspéc25'!J$27+'1C TSspéc25'!J$28+'1C TSspéc25'!J$29)/'1C TSspéc25'!J$17),IF(AND('1C TSspéc25'!$B$12&lt;&gt;"",$K$2&lt;&gt;"Pôle",'1C TSspéc25'!$C$12="NON"),(('1C TSspéc25'!J$22+'1C TSspéc25'!J$23+'1C TSspéc25'!J$24+'1C TSspéc25'!J$25+'1C TSspéc25'!J$26+'1C TSspéc25'!J$27+'1C TSspéc25'!J$28+'1C TSspéc25'!J$29)/'1C TSspéc25'!J$30))))))</f>
        <v>0</v>
      </c>
      <c r="M1388" s="556">
        <f>IF(OR('1C TSspéc25'!$B$12="",'1C TSspéc25'!J$30=0),0,IF(AND('1C TSspéc25'!$B$12&lt;&gt;"",$K$2="Pôle",'1C TSspéc25'!$C$12="OUI"),(('1C TSspéc25'!J$26+'1C TSspéc25'!J$27+'1C TSspéc25'!J$28)/'1C TSspéc25'!J$17),IF(AND('1C TSspéc25'!$B$12&lt;&gt;"",$K$2="Pôle",'1C TSspéc25'!$C$12="NON"),(('1C TSspéc25'!J$26+'1C TSspéc25'!J$27+'1C TSspéc25'!J$28)/'1C TSspéc25'!J$30),IF(AND('1C TSspéc25'!$B$12&lt;&gt;"",$K$2&lt;&gt;"Pôle"),0))))</f>
        <v>0</v>
      </c>
      <c r="N1388" s="557">
        <f>IF(AND('1C TSspéc25'!$B$12&lt;&gt;0,'1C TSspéc25'!$J$30&lt;&gt;0),L1388+M1388,0)</f>
        <v>0</v>
      </c>
      <c r="O1388" s="542" t="str">
        <f>IF(AND('1C TSspéc25'!$J$17&lt;&gt;0,'1C TSspéc25'!$C$12="OUI"),'1C TSspéc25'!$J$35/'1C TSspéc25'!$J$17,"")</f>
        <v/>
      </c>
      <c r="P1388" s="543" t="str">
        <f>IF(AND('1C TSspéc25'!$J$17&lt;&gt;0,'1C TSspéc25'!$C$12="OUI"),'1C TSspéc25'!$J$36/'1C TSspéc25'!$J$17,"")</f>
        <v/>
      </c>
      <c r="Q1388" s="543" t="str">
        <f>IF(AND('1C TSspéc25'!$J$17&lt;&gt;0,'1C TSspéc25'!$C$12="OUI"),'1C TSspéc25'!$J$37/'1C TSspéc25'!$J$17,"")</f>
        <v/>
      </c>
      <c r="R1388" s="543" t="str">
        <f>IF(AND('1C TSspéc25'!$J$17&lt;&gt;0,'1C TSspéc25'!$C$12="OUI"),'1C TSspéc25'!$J$38/'1C TSspéc25'!$J$17,"")</f>
        <v/>
      </c>
      <c r="S1388" s="543" t="str">
        <f>IF(AND('1C TSspéc25'!$J$17&lt;&gt;0,'1C TSspéc25'!$C$12="OUI"),'1C TSspéc25'!$J$39/'1C TSspéc25'!$J$17,"")</f>
        <v/>
      </c>
      <c r="T1388" s="543" t="str">
        <f>IF(AND('1C TSspéc25'!$J$17&lt;&gt;0,'1C TSspéc25'!$C$12="OUI"),'1C TSspéc25'!$J$40/'1C TSspéc25'!$J$17,"")</f>
        <v/>
      </c>
      <c r="U1388" s="543" t="str">
        <f>IF(AND('1C TSspéc25'!$J$17&lt;&gt;0,'1C TSspéc25'!$C$12="OUI"),'1C TSspéc25'!$J$41/'1C TSspéc25'!$J$17,"")</f>
        <v/>
      </c>
      <c r="V1388" s="543" t="str">
        <f>IF(AND('1C TSspéc25'!$J$17&lt;&gt;0,'1C TSspéc25'!$C$12="OUI"),'1C TSspéc25'!$J$42/'1C TSspéc25'!$J$17,"")</f>
        <v/>
      </c>
      <c r="W1388" s="543" t="str">
        <f>IF(AND('1C TSspéc25'!$J$17&lt;&gt;0,'1C TSspéc25'!$C$12="OUI"),'1C TSspéc25'!$J$43/'1C TSspéc25'!$J$17,"")</f>
        <v/>
      </c>
      <c r="X1388" s="543" t="str">
        <f>IF(AND('1C TSspéc25'!$J$17&lt;&gt;0,'1C TSspéc25'!$C$12="OUI"),'1C TSspéc25'!$J$44/'1C TSspéc25'!$J$17,"")</f>
        <v/>
      </c>
      <c r="Y1388" s="543" t="str">
        <f>IF(AND('1C TSspéc25'!$J$17&lt;&gt;0,'1C TSspéc25'!$C$12="OUI"),'1C TSspéc25'!$J$45/'1C TSspéc25'!$J$17,"")</f>
        <v/>
      </c>
      <c r="Z1388" s="543" t="str">
        <f>IF(AND('1C TSspéc25'!$J$17&lt;&gt;0,'1C TSspéc25'!$C$12="OUI"),'1C TSspéc25'!$J$46/'1C TSspéc25'!$J$17,"")</f>
        <v/>
      </c>
      <c r="AA1388" s="543" t="str">
        <f>IF(AND('1C TSspéc25'!$J$17&lt;&gt;0,'1C TSspéc25'!$C$12="OUI"),'1C TSspéc25'!$J$47/'1C TSspéc25'!$J$17,"")</f>
        <v/>
      </c>
      <c r="AB1388" s="543" t="str">
        <f>IF(AND('1C TSspéc25'!$J$17&lt;&gt;0,'1C TSspéc25'!$C$12="OUI"),'1C TSspéc25'!$J$48/'1C TSspéc25'!$J$17,"")</f>
        <v/>
      </c>
      <c r="AC1388" s="543" t="str">
        <f>IF(AND('1C TSspéc25'!$J$17&lt;&gt;0,'1C TSspéc25'!$C$12="OUI"),'1C TSspéc25'!$J$49/'1C TSspéc25'!$J$17,"")</f>
        <v/>
      </c>
      <c r="AD1388" s="543" t="str">
        <f>IF(AND('1C TSspéc25'!$J$17&lt;&gt;0,'1C TSspéc25'!$C$12="OUI"),'1C TSspéc25'!$J$50/'1C TSspéc25'!$J$17,"")</f>
        <v/>
      </c>
      <c r="AE1388" s="543" t="str">
        <f>IF(AND('1C TSspéc25'!$J$17&lt;&gt;0,'1C TSspéc25'!$C$12="OUI"),'1C TSspéc25'!$J$51/'1C TSspéc25'!$J$17,"")</f>
        <v/>
      </c>
      <c r="AF1388" s="543" t="str">
        <f>IF(AND('1C TSspéc25'!$J$17&lt;&gt;0,'1C TSspéc25'!$C$12="OUI"),'1C TSspéc25'!$J$52/'1C TSspéc25'!$J$17,"")</f>
        <v/>
      </c>
      <c r="AG1388" s="543" t="str">
        <f>IF(AND('1C TSspéc25'!$J$17&lt;&gt;0,'1C TSspéc25'!$C$12="OUI"),'1C TSspéc25'!$J$53/'1C TSspéc25'!$J$17,"")</f>
        <v/>
      </c>
      <c r="AH1388" s="543" t="str">
        <f>IF(AND('1C TSspéc25'!$J$17&lt;&gt;0,'1C TSspéc25'!$C$12="OUI"),'1C TSspéc25'!$J$54/'1C TSspéc25'!$J$17,"")</f>
        <v/>
      </c>
      <c r="AI1388" s="543" t="str">
        <f>IF(AND('1C TSspéc25'!$J$17&lt;&gt;0,'1C TSspéc25'!$C$12="OUI"),'1C TSspéc25'!$J$55/'1C TSspéc25'!$J$17,"")</f>
        <v/>
      </c>
      <c r="AJ1388" s="543" t="str">
        <f>IF(AND('1C TSspéc25'!$J$17&lt;&gt;0,'1C TSspéc25'!$C$12="OUI"),'1C TSspéc25'!$J$56/'1C TSspéc25'!$J$17,"")</f>
        <v/>
      </c>
      <c r="AK1388" s="543" t="str">
        <f>IF(AND('1C TSspéc25'!$J$17&lt;&gt;0,'1C TSspéc25'!$C$12="OUI"),'1C TSspéc25'!$J$57/'1C TSspéc25'!$J$17,"")</f>
        <v/>
      </c>
      <c r="AL1388" s="72">
        <f>IF(AND('1C TSspéc25'!$J$17&lt;&gt;0,'1C TSspéc25'!$C$12="OUI"),N1388+AK1388,N1388)</f>
        <v>0</v>
      </c>
      <c r="AM1388" s="417">
        <f t="shared" si="350"/>
        <v>0</v>
      </c>
      <c r="AN1388" s="417">
        <f t="shared" si="351"/>
        <v>0</v>
      </c>
      <c r="AO1388" s="418" t="str">
        <f>IF(AND('1C TSspéc25'!$J$17&lt;&gt;0,'1C TSspéc25'!$J$30&lt;&gt;0),AM1388+AN1388,"")</f>
        <v/>
      </c>
      <c r="AP1388" s="573" t="str">
        <f>IF(AND('1C TSspéc25'!$J$17&lt;&gt;0,'1C TSspéc25'!$J$30&lt;&gt;0),AM1388-AR1388,"")</f>
        <v/>
      </c>
      <c r="AQ1388" s="583">
        <f t="shared" si="352"/>
        <v>0</v>
      </c>
      <c r="AR1388" s="596"/>
      <c r="AS1388" s="102"/>
      <c r="AT1388" s="27" t="str">
        <f>IF(('1C TSspéc25'!J$17*FICHE!$C$14&lt;J1388),"Forfait limité à "&amp;FICHE!$C$14&amp;"€/jour","")</f>
        <v/>
      </c>
      <c r="AU1388" s="592"/>
      <c r="AV1388" s="824"/>
      <c r="AW1388" s="824"/>
      <c r="AX1388" s="824"/>
      <c r="AY1388" s="824"/>
      <c r="AZ1388" s="824"/>
      <c r="BA1388" s="767"/>
      <c r="BB1388" s="767"/>
      <c r="BC1388" s="767"/>
      <c r="BD1388" s="767"/>
      <c r="BE1388" s="767"/>
      <c r="BF1388" s="767"/>
      <c r="BG1388" s="767"/>
      <c r="BH1388" s="767"/>
      <c r="BI1388" s="767"/>
      <c r="BJ1388" s="767"/>
      <c r="BK1388" s="767"/>
      <c r="BL1388" s="767"/>
      <c r="BM1388" s="767"/>
      <c r="BN1388" s="767"/>
      <c r="BO1388" s="767"/>
      <c r="BP1388" s="767"/>
      <c r="BQ1388" s="767"/>
      <c r="BR1388" s="767"/>
      <c r="BS1388" s="767"/>
      <c r="BT1388" s="767"/>
      <c r="BU1388" s="767"/>
      <c r="BV1388" s="767"/>
      <c r="BW1388" s="767"/>
      <c r="BX1388" s="767"/>
      <c r="BY1388" s="767"/>
      <c r="BZ1388" s="767"/>
      <c r="CA1388" s="767"/>
      <c r="CB1388" s="767"/>
      <c r="CC1388" s="767"/>
      <c r="CD1388" s="767"/>
      <c r="CE1388" s="767"/>
      <c r="CF1388" s="767"/>
      <c r="CG1388" s="767"/>
      <c r="CH1388" s="767"/>
      <c r="CI1388" s="767"/>
      <c r="CJ1388" s="767"/>
      <c r="CK1388" s="767"/>
      <c r="CL1388" s="767"/>
      <c r="CM1388" s="767"/>
      <c r="CN1388" s="767"/>
      <c r="CO1388" s="767"/>
      <c r="CP1388" s="767"/>
      <c r="CQ1388" s="767"/>
      <c r="CR1388" s="767"/>
      <c r="CS1388" s="767"/>
      <c r="CT1388" s="767"/>
      <c r="CU1388" s="767"/>
      <c r="CV1388" s="767"/>
      <c r="CW1388" s="767"/>
      <c r="CX1388" s="767"/>
      <c r="CY1388" s="767"/>
      <c r="CZ1388" s="767"/>
      <c r="DA1388" s="767"/>
      <c r="DB1388" s="767"/>
      <c r="DC1388" s="767"/>
      <c r="DD1388" s="767"/>
      <c r="DE1388" s="767"/>
      <c r="DF1388" s="767"/>
      <c r="DG1388" s="767"/>
      <c r="DH1388" s="767"/>
      <c r="DI1388" s="767"/>
      <c r="DJ1388" s="767"/>
      <c r="DK1388" s="767"/>
      <c r="DL1388" s="767"/>
      <c r="DM1388" s="767"/>
      <c r="DN1388" s="767"/>
      <c r="DO1388" s="767"/>
      <c r="DP1388" s="767"/>
      <c r="DQ1388" s="767"/>
      <c r="DR1388" s="767"/>
      <c r="DS1388" s="767"/>
      <c r="DT1388" s="767"/>
      <c r="DU1388" s="767"/>
      <c r="DV1388" s="767"/>
      <c r="DW1388" s="767"/>
      <c r="DX1388" s="767"/>
      <c r="DY1388" s="767"/>
      <c r="DZ1388" s="767"/>
      <c r="EA1388" s="767"/>
      <c r="EB1388" s="767"/>
      <c r="EC1388" s="767"/>
      <c r="ED1388" s="767"/>
      <c r="EE1388" s="767"/>
      <c r="EF1388" s="767"/>
      <c r="EG1388" s="767"/>
      <c r="EH1388" s="767"/>
      <c r="EI1388" s="767"/>
      <c r="EJ1388" s="767"/>
      <c r="EK1388" s="767"/>
      <c r="EL1388" s="767"/>
      <c r="EM1388" s="767"/>
      <c r="EN1388" s="767"/>
      <c r="EO1388" s="767"/>
      <c r="EP1388" s="767"/>
      <c r="EQ1388" s="767"/>
      <c r="ER1388" s="767"/>
      <c r="ES1388" s="767"/>
      <c r="ET1388" s="767"/>
      <c r="EU1388" s="767"/>
      <c r="EV1388" s="767"/>
      <c r="EW1388" s="767"/>
      <c r="EX1388" s="767"/>
      <c r="EY1388" s="767"/>
      <c r="EZ1388" s="767"/>
      <c r="FA1388" s="767"/>
      <c r="FB1388" s="767"/>
      <c r="FC1388" s="767"/>
      <c r="FD1388" s="767"/>
      <c r="FE1388" s="767"/>
      <c r="FF1388" s="767"/>
      <c r="FG1388" s="767"/>
      <c r="FH1388" s="767"/>
      <c r="FI1388" s="767"/>
      <c r="FJ1388" s="767"/>
      <c r="FK1388" s="767"/>
      <c r="FL1388" s="767"/>
      <c r="FM1388" s="767"/>
      <c r="FN1388" s="767"/>
      <c r="FO1388" s="767"/>
      <c r="FP1388" s="767"/>
      <c r="FQ1388" s="767"/>
      <c r="FR1388" s="767"/>
      <c r="FS1388" s="767"/>
      <c r="FT1388" s="767"/>
      <c r="FU1388" s="767"/>
      <c r="FV1388" s="767"/>
      <c r="FW1388" s="767"/>
      <c r="FX1388" s="767"/>
      <c r="FY1388" s="767"/>
      <c r="FZ1388" s="767"/>
      <c r="GA1388" s="767"/>
      <c r="GB1388" s="767"/>
      <c r="GC1388" s="767"/>
      <c r="GD1388" s="767"/>
      <c r="GE1388" s="767"/>
      <c r="GF1388" s="767"/>
      <c r="GG1388" s="767"/>
      <c r="GH1388" s="767"/>
      <c r="GI1388" s="767"/>
      <c r="GJ1388" s="767"/>
      <c r="GK1388" s="767"/>
      <c r="GL1388" s="767"/>
      <c r="GM1388" s="767"/>
      <c r="GN1388" s="767"/>
      <c r="GO1388" s="767"/>
      <c r="GP1388" s="767"/>
      <c r="GQ1388" s="767"/>
      <c r="GR1388" s="767"/>
      <c r="GS1388" s="767"/>
      <c r="GT1388" s="767"/>
      <c r="GU1388" s="767"/>
      <c r="GV1388" s="767"/>
      <c r="GW1388" s="767"/>
      <c r="GX1388" s="767"/>
      <c r="GY1388" s="767"/>
      <c r="GZ1388" s="767"/>
      <c r="HA1388" s="767"/>
      <c r="HB1388" s="767"/>
      <c r="HC1388" s="767"/>
    </row>
    <row r="1389" spans="1:211" s="864" customFormat="1" ht="13.9" hidden="1" customHeight="1">
      <c r="A1389" s="307"/>
      <c r="B1389" s="351"/>
      <c r="C1389" s="971" t="str">
        <f>IF('1C TSspéc25'!K$17&lt;&gt;0,'1C TSspéc25'!$B$12,"")</f>
        <v/>
      </c>
      <c r="D1389" s="972"/>
      <c r="E1389" s="973"/>
      <c r="F1389" s="93">
        <f>IF(AND($C1389='1C TSspéc25'!$B$12,'1C TSspéc25'!$B$16="spécifiques",'1C TSspéc25'!$K$17&lt;&gt;""),'1C TSspéc25'!$K$21,"")</f>
        <v>0</v>
      </c>
      <c r="G1389" s="863"/>
      <c r="H1389" s="745">
        <v>0.21</v>
      </c>
      <c r="I1389" s="747">
        <v>1</v>
      </c>
      <c r="J1389" s="312"/>
      <c r="K1389" s="680">
        <f t="shared" si="349"/>
        <v>0</v>
      </c>
      <c r="L1389" s="556">
        <f>IF(OR('1C TSspéc25'!$B$12="",'1C TSspéc25'!K$30=0),0,IF(AND('1C TSspéc25'!$B$12&lt;&gt;"",$K$2="Pôle",'1C TSspéc25'!$C$12="OUI"),(('1C TSspéc25'!K$22+'1C TSspéc25'!K$23+'1C TSspéc25'!K$24+'1C TSspéc25'!K$25+'1C TSspéc25'!K$29)/'1C TSspéc25'!K$17),IF(AND('1C TSspéc25'!$B$12&lt;&gt;"",$K$2="Pôle",'1C TSspéc25'!$C$12="NON"),(('1C TSspéc25'!K$22+'1C TSspéc25'!K$23+'1C TSspéc25'!K$24+'1C TSspéc25'!K$25+'1C TSspéc25'!K$29)/'1C TSspéc25'!K$30),IF(AND('1C TSspéc25'!$B$12&lt;&gt;"",$K$2&lt;&gt;"Pôle",'1C TSspéc25'!$C$12="OUI"),(('1C TSspéc25'!K$22+'1C TSspéc25'!K$23+'1C TSspéc25'!K$24+'1C TSspéc25'!K$25+'1C TSspéc25'!K$26+'1C TSspéc25'!K$27+'1C TSspéc25'!K$28+'1C TSspéc25'!K$29)/'1C TSspéc25'!K$17),IF(AND('1C TSspéc25'!$B$12&lt;&gt;"",$K$2&lt;&gt;"Pôle",'1C TSspéc25'!$C$12="NON"),(('1C TSspéc25'!K$22+'1C TSspéc25'!K$23+'1C TSspéc25'!K$24+'1C TSspéc25'!K$25+'1C TSspéc25'!K$26+'1C TSspéc25'!K$27+'1C TSspéc25'!K$28+'1C TSspéc25'!K$29)/'1C TSspéc25'!K$30))))))</f>
        <v>0</v>
      </c>
      <c r="M1389" s="556">
        <f>IF(OR('1C TSspéc25'!$B$12="",'1C TSspéc25'!K$30=0),0,IF(AND('1C TSspéc25'!$B$12&lt;&gt;"",$K$2="Pôle",'1C TSspéc25'!$C$12="OUI"),(('1C TSspéc25'!K$26+'1C TSspéc25'!K$27+'1C TSspéc25'!K$28)/'1C TSspéc25'!K$17),IF(AND('1C TSspéc25'!$B$12&lt;&gt;"",$K$2="Pôle",'1C TSspéc25'!$C$12="NON"),(('1C TSspéc25'!K$26+'1C TSspéc25'!K$27+'1C TSspéc25'!K$28)/'1C TSspéc25'!K$30),IF(AND('1C TSspéc25'!$B$12&lt;&gt;"",$K$2&lt;&gt;"Pôle"),0))))</f>
        <v>0</v>
      </c>
      <c r="N1389" s="557">
        <f>IF(AND('1C TSspéc25'!$B$12&lt;&gt;0,'1C TSspéc25'!$K$30&lt;&gt;0),L1389+M1389,0)</f>
        <v>0</v>
      </c>
      <c r="O1389" s="542" t="str">
        <f>IF(AND('1C TSspéc25'!$K$17&lt;&gt;0,'1C TSspéc25'!$C$12="OUI"),'1C TSspéc25'!$K$35/'1C TSspéc25'!$K$17,"")</f>
        <v/>
      </c>
      <c r="P1389" s="543" t="str">
        <f>IF(AND('1C TSspéc25'!$K$17&lt;&gt;0,'1C TSspéc25'!$C$12="OUI"),'1C TSspéc25'!$K$36/'1C TSspéc25'!$K$17,"")</f>
        <v/>
      </c>
      <c r="Q1389" s="543" t="str">
        <f>IF(AND('1C TSspéc25'!$K$17&lt;&gt;0,'1C TSspéc25'!$C$12="OUI"),'1C TSspéc25'!$K$37/'1C TSspéc25'!$K$17,"")</f>
        <v/>
      </c>
      <c r="R1389" s="543" t="str">
        <f>IF(AND('1C TSspéc25'!$K$17&lt;&gt;0,'1C TSspéc25'!$C$12="OUI"),'1C TSspéc25'!$K$38/'1C TSspéc25'!$K$17,"")</f>
        <v/>
      </c>
      <c r="S1389" s="543" t="str">
        <f>IF(AND('1C TSspéc25'!$K$17&lt;&gt;0,'1C TSspéc25'!$C$12="OUI"),'1C TSspéc25'!$K$39/'1C TSspéc25'!$K$17,"")</f>
        <v/>
      </c>
      <c r="T1389" s="543" t="str">
        <f>IF(AND('1C TSspéc25'!$K$17&lt;&gt;0,'1C TSspéc25'!$C$12="OUI"),'1C TSspéc25'!$K$40/'1C TSspéc25'!$K$17,"")</f>
        <v/>
      </c>
      <c r="U1389" s="543" t="str">
        <f>IF(AND('1C TSspéc25'!$K$17&lt;&gt;0,'1C TSspéc25'!$C$12="OUI"),'1C TSspéc25'!$K$41/'1C TSspéc25'!$K$17,"")</f>
        <v/>
      </c>
      <c r="V1389" s="543" t="str">
        <f>IF(AND('1C TSspéc25'!$K$17&lt;&gt;0,'1C TSspéc25'!$C$12="OUI"),'1C TSspéc25'!$K$42/'1C TSspéc25'!$K$17,"")</f>
        <v/>
      </c>
      <c r="W1389" s="543" t="str">
        <f>IF(AND('1C TSspéc25'!$K$17&lt;&gt;0,'1C TSspéc25'!$C$12="OUI"),'1C TSspéc25'!$K$43/'1C TSspéc25'!$K$17,"")</f>
        <v/>
      </c>
      <c r="X1389" s="543" t="str">
        <f>IF(AND('1C TSspéc25'!$K$17&lt;&gt;0,'1C TSspéc25'!$C$12="OUI"),'1C TSspéc25'!$K$44/'1C TSspéc25'!$K$17,"")</f>
        <v/>
      </c>
      <c r="Y1389" s="543" t="str">
        <f>IF(AND('1C TSspéc25'!$K$17&lt;&gt;0,'1C TSspéc25'!$C$12="OUI"),'1C TSspéc25'!$K$45/'1C TSspéc25'!$K$17,"")</f>
        <v/>
      </c>
      <c r="Z1389" s="543" t="str">
        <f>IF(AND('1C TSspéc25'!$K$17&lt;&gt;0,'1C TSspéc25'!$C$12="OUI"),'1C TSspéc25'!$K$46/'1C TSspéc25'!$K$17,"")</f>
        <v/>
      </c>
      <c r="AA1389" s="543" t="str">
        <f>IF(AND('1C TSspéc25'!$K$17&lt;&gt;0,'1C TSspéc25'!$C$12="OUI"),'1C TSspéc25'!$K$47/'1C TSspéc25'!$K$17,"")</f>
        <v/>
      </c>
      <c r="AB1389" s="543" t="str">
        <f>IF(AND('1C TSspéc25'!$K$17&lt;&gt;0,'1C TSspéc25'!$C$12="OUI"),'1C TSspéc25'!$K$48/'1C TSspéc25'!$K$17,"")</f>
        <v/>
      </c>
      <c r="AC1389" s="543" t="str">
        <f>IF(AND('1C TSspéc25'!$K$17&lt;&gt;0,'1C TSspéc25'!$C$12="OUI"),'1C TSspéc25'!$K$49/'1C TSspéc25'!$K$17,"")</f>
        <v/>
      </c>
      <c r="AD1389" s="543" t="str">
        <f>IF(AND('1C TSspéc25'!$K$17&lt;&gt;0,'1C TSspéc25'!$C$12="OUI"),'1C TSspéc25'!$K$50/'1C TSspéc25'!$K$17,"")</f>
        <v/>
      </c>
      <c r="AE1389" s="543" t="str">
        <f>IF(AND('1C TSspéc25'!$K$17&lt;&gt;0,'1C TSspéc25'!$C$12="OUI"),'1C TSspéc25'!$K$51/'1C TSspéc25'!$K$17,"")</f>
        <v/>
      </c>
      <c r="AF1389" s="543" t="str">
        <f>IF(AND('1C TSspéc25'!$K$17&lt;&gt;0,'1C TSspéc25'!$C$12="OUI"),'1C TSspéc25'!$K$52/'1C TSspéc25'!$K$17,"")</f>
        <v/>
      </c>
      <c r="AG1389" s="543" t="str">
        <f>IF(AND('1C TSspéc25'!$K$17&lt;&gt;0,'1C TSspéc25'!$C$12="OUI"),'1C TSspéc25'!$K$53/'1C TSspéc25'!$K$17,"")</f>
        <v/>
      </c>
      <c r="AH1389" s="543" t="str">
        <f>IF(AND('1C TSspéc25'!$K$17&lt;&gt;0,'1C TSspéc25'!$C$12="OUI"),'1C TSspéc25'!$K$54/'1C TSspéc25'!$K$17,"")</f>
        <v/>
      </c>
      <c r="AI1389" s="543" t="str">
        <f>IF(AND('1C TSspéc25'!$K$17&lt;&gt;0,'1C TSspéc25'!$C$12="OUI"),'1C TSspéc25'!$K$55/'1C TSspéc25'!$K$17,"")</f>
        <v/>
      </c>
      <c r="AJ1389" s="543" t="str">
        <f>IF(AND('1C TSspéc25'!$K$17&lt;&gt;0,'1C TSspéc25'!$C$12="OUI"),'1C TSspéc25'!$K$56/'1C TSspéc25'!$K$17,"")</f>
        <v/>
      </c>
      <c r="AK1389" s="543" t="str">
        <f>IF(AND('1C TSspéc25'!$K$17&lt;&gt;0,'1C TSspéc25'!$C$12="OUI"),'1C TSspéc25'!$K$57/'1C TSspéc25'!$K$17,"")</f>
        <v/>
      </c>
      <c r="AL1389" s="72">
        <f>IF(AND('1C TSspéc25'!$K$17&lt;&gt;0,'1C TSspéc25'!$C$12="OUI"),N1389+AK1389,N1389)</f>
        <v>0</v>
      </c>
      <c r="AM1389" s="417">
        <f t="shared" si="350"/>
        <v>0</v>
      </c>
      <c r="AN1389" s="417">
        <f t="shared" si="351"/>
        <v>0</v>
      </c>
      <c r="AO1389" s="418" t="str">
        <f>IF(AND('1C TSspéc25'!$K$17&lt;&gt;0,'1C TSspéc25'!$K$30&lt;&gt;0),AM1389+AN1389,"")</f>
        <v/>
      </c>
      <c r="AP1389" s="573" t="str">
        <f>IF(AND('1C TSspéc25'!$K$17&lt;&gt;0,'1C TSspéc25'!$K$30&lt;&gt;0),AM1389-AR1389,"")</f>
        <v/>
      </c>
      <c r="AQ1389" s="583">
        <f t="shared" si="352"/>
        <v>0</v>
      </c>
      <c r="AR1389" s="596"/>
      <c r="AS1389" s="102"/>
      <c r="AT1389" s="27" t="str">
        <f>IF(('1C TSspéc25'!K$17*FICHE!$C$14&lt;J1389),"Forfait limité à "&amp;FICHE!$C$14&amp;"€/jour","")</f>
        <v/>
      </c>
      <c r="AU1389" s="592"/>
      <c r="AV1389" s="824"/>
      <c r="AW1389" s="824"/>
      <c r="AX1389" s="824"/>
      <c r="AY1389" s="824"/>
      <c r="AZ1389" s="824"/>
      <c r="BA1389" s="767"/>
      <c r="BB1389" s="767"/>
      <c r="BC1389" s="767"/>
      <c r="BD1389" s="767"/>
      <c r="BE1389" s="767"/>
      <c r="BF1389" s="767"/>
      <c r="BG1389" s="767"/>
      <c r="BH1389" s="767"/>
      <c r="BI1389" s="767"/>
      <c r="BJ1389" s="767"/>
      <c r="BK1389" s="767"/>
      <c r="BL1389" s="767"/>
      <c r="BM1389" s="767"/>
      <c r="BN1389" s="767"/>
      <c r="BO1389" s="767"/>
      <c r="BP1389" s="767"/>
      <c r="BQ1389" s="767"/>
      <c r="BR1389" s="767"/>
      <c r="BS1389" s="767"/>
      <c r="BT1389" s="767"/>
      <c r="BU1389" s="767"/>
      <c r="BV1389" s="767"/>
      <c r="BW1389" s="767"/>
      <c r="BX1389" s="767"/>
      <c r="BY1389" s="767"/>
      <c r="BZ1389" s="767"/>
      <c r="CA1389" s="767"/>
      <c r="CB1389" s="767"/>
      <c r="CC1389" s="767"/>
      <c r="CD1389" s="767"/>
      <c r="CE1389" s="767"/>
      <c r="CF1389" s="767"/>
      <c r="CG1389" s="767"/>
      <c r="CH1389" s="767"/>
      <c r="CI1389" s="767"/>
      <c r="CJ1389" s="767"/>
      <c r="CK1389" s="767"/>
      <c r="CL1389" s="767"/>
      <c r="CM1389" s="767"/>
      <c r="CN1389" s="767"/>
      <c r="CO1389" s="767"/>
      <c r="CP1389" s="767"/>
      <c r="CQ1389" s="767"/>
      <c r="CR1389" s="767"/>
      <c r="CS1389" s="767"/>
      <c r="CT1389" s="767"/>
      <c r="CU1389" s="767"/>
      <c r="CV1389" s="767"/>
      <c r="CW1389" s="767"/>
      <c r="CX1389" s="767"/>
      <c r="CY1389" s="767"/>
      <c r="CZ1389" s="767"/>
      <c r="DA1389" s="767"/>
      <c r="DB1389" s="767"/>
      <c r="DC1389" s="767"/>
      <c r="DD1389" s="767"/>
      <c r="DE1389" s="767"/>
      <c r="DF1389" s="767"/>
      <c r="DG1389" s="767"/>
      <c r="DH1389" s="767"/>
      <c r="DI1389" s="767"/>
      <c r="DJ1389" s="767"/>
      <c r="DK1389" s="767"/>
      <c r="DL1389" s="767"/>
      <c r="DM1389" s="767"/>
      <c r="DN1389" s="767"/>
      <c r="DO1389" s="767"/>
      <c r="DP1389" s="767"/>
      <c r="DQ1389" s="767"/>
      <c r="DR1389" s="767"/>
      <c r="DS1389" s="767"/>
      <c r="DT1389" s="767"/>
      <c r="DU1389" s="767"/>
      <c r="DV1389" s="767"/>
      <c r="DW1389" s="767"/>
      <c r="DX1389" s="767"/>
      <c r="DY1389" s="767"/>
      <c r="DZ1389" s="767"/>
      <c r="EA1389" s="767"/>
      <c r="EB1389" s="767"/>
      <c r="EC1389" s="767"/>
      <c r="ED1389" s="767"/>
      <c r="EE1389" s="767"/>
      <c r="EF1389" s="767"/>
      <c r="EG1389" s="767"/>
      <c r="EH1389" s="767"/>
      <c r="EI1389" s="767"/>
      <c r="EJ1389" s="767"/>
      <c r="EK1389" s="767"/>
      <c r="EL1389" s="767"/>
      <c r="EM1389" s="767"/>
      <c r="EN1389" s="767"/>
      <c r="EO1389" s="767"/>
      <c r="EP1389" s="767"/>
      <c r="EQ1389" s="767"/>
      <c r="ER1389" s="767"/>
      <c r="ES1389" s="767"/>
      <c r="ET1389" s="767"/>
      <c r="EU1389" s="767"/>
      <c r="EV1389" s="767"/>
      <c r="EW1389" s="767"/>
      <c r="EX1389" s="767"/>
      <c r="EY1389" s="767"/>
      <c r="EZ1389" s="767"/>
      <c r="FA1389" s="767"/>
      <c r="FB1389" s="767"/>
      <c r="FC1389" s="767"/>
      <c r="FD1389" s="767"/>
      <c r="FE1389" s="767"/>
      <c r="FF1389" s="767"/>
      <c r="FG1389" s="767"/>
      <c r="FH1389" s="767"/>
      <c r="FI1389" s="767"/>
      <c r="FJ1389" s="767"/>
      <c r="FK1389" s="767"/>
      <c r="FL1389" s="767"/>
      <c r="FM1389" s="767"/>
      <c r="FN1389" s="767"/>
      <c r="FO1389" s="767"/>
      <c r="FP1389" s="767"/>
      <c r="FQ1389" s="767"/>
      <c r="FR1389" s="767"/>
      <c r="FS1389" s="767"/>
      <c r="FT1389" s="767"/>
      <c r="FU1389" s="767"/>
      <c r="FV1389" s="767"/>
      <c r="FW1389" s="767"/>
      <c r="FX1389" s="767"/>
      <c r="FY1389" s="767"/>
      <c r="FZ1389" s="767"/>
      <c r="GA1389" s="767"/>
      <c r="GB1389" s="767"/>
      <c r="GC1389" s="767"/>
      <c r="GD1389" s="767"/>
      <c r="GE1389" s="767"/>
      <c r="GF1389" s="767"/>
      <c r="GG1389" s="767"/>
      <c r="GH1389" s="767"/>
      <c r="GI1389" s="767"/>
      <c r="GJ1389" s="767"/>
      <c r="GK1389" s="767"/>
      <c r="GL1389" s="767"/>
      <c r="GM1389" s="767"/>
      <c r="GN1389" s="767"/>
      <c r="GO1389" s="767"/>
      <c r="GP1389" s="767"/>
      <c r="GQ1389" s="767"/>
      <c r="GR1389" s="767"/>
      <c r="GS1389" s="767"/>
      <c r="GT1389" s="767"/>
      <c r="GU1389" s="767"/>
      <c r="GV1389" s="767"/>
      <c r="GW1389" s="767"/>
      <c r="GX1389" s="767"/>
      <c r="GY1389" s="767"/>
      <c r="GZ1389" s="767"/>
      <c r="HA1389" s="767"/>
      <c r="HB1389" s="767"/>
      <c r="HC1389" s="767"/>
    </row>
    <row r="1390" spans="1:211" s="864" customFormat="1" ht="13.9" hidden="1" customHeight="1">
      <c r="A1390" s="307"/>
      <c r="B1390" s="351"/>
      <c r="C1390" s="971" t="str">
        <f>IF('1C TSspéc25'!L$17&lt;&gt;0,'1C TSspéc25'!$B$12,"")</f>
        <v/>
      </c>
      <c r="D1390" s="972"/>
      <c r="E1390" s="973"/>
      <c r="F1390" s="93">
        <f>IF(AND($C1390='1C TSspéc25'!$B$12,'1C TSspéc25'!$B$16="spécifiques",'1C TSspéc25'!$L$17&lt;&gt;""),'1C TSspéc25'!$L$21,"")</f>
        <v>0</v>
      </c>
      <c r="G1390" s="863"/>
      <c r="H1390" s="745">
        <v>0.21</v>
      </c>
      <c r="I1390" s="747">
        <v>1</v>
      </c>
      <c r="J1390" s="312"/>
      <c r="K1390" s="680">
        <f t="shared" si="349"/>
        <v>0</v>
      </c>
      <c r="L1390" s="556">
        <f>IF(OR('1C TSspéc25'!$B$12="",'1C TSspéc25'!L$30=0),0,IF(AND('1C TSspéc25'!$B$12&lt;&gt;"",$K$2="Pôle",'1C TSspéc25'!$C$12="OUI"),(('1C TSspéc25'!L$22+'1C TSspéc25'!L$23+'1C TSspéc25'!L$24+'1C TSspéc25'!L$25+'1C TSspéc25'!L$29)/'1C TSspéc25'!L$17),IF(AND('1C TSspéc25'!$B$12&lt;&gt;"",$K$2="Pôle",'1C TSspéc25'!$C$12="NON"),(('1C TSspéc25'!L$22+'1C TSspéc25'!L$23+'1C TSspéc25'!L$24+'1C TSspéc25'!L$25+'1C TSspéc25'!L$29)/'1C TSspéc25'!L$30),IF(AND('1C TSspéc25'!$B$12&lt;&gt;"",$K$2&lt;&gt;"Pôle",'1C TSspéc25'!$C$12="OUI"),(('1C TSspéc25'!L$22+'1C TSspéc25'!L$23+'1C TSspéc25'!L$24+'1C TSspéc25'!L$25+'1C TSspéc25'!L$26+'1C TSspéc25'!L$27+'1C TSspéc25'!L$28+'1C TSspéc25'!L$29)/'1C TSspéc25'!L$17),IF(AND('1C TSspéc25'!$B$12&lt;&gt;"",$K$2&lt;&gt;"Pôle",'1C TSspéc25'!$C$12="NON"),(('1C TSspéc25'!L$22+'1C TSspéc25'!L$23+'1C TSspéc25'!L$24+'1C TSspéc25'!L$25+'1C TSspéc25'!L$26+'1C TSspéc25'!L$27+'1C TSspéc25'!L$28+'1C TSspéc25'!L$29)/'1C TSspéc25'!L$30))))))</f>
        <v>0</v>
      </c>
      <c r="M1390" s="556">
        <f>IF(OR('1C TSspéc25'!$B$12="",'1C TSspéc25'!L$30=0),0,IF(AND('1C TSspéc25'!$B$12&lt;&gt;"",$K$2="Pôle",'1C TSspéc25'!$C$12="OUI"),(('1C TSspéc25'!L$26+'1C TSspéc25'!L$27+'1C TSspéc25'!L$28)/'1C TSspéc25'!L$17),IF(AND('1C TSspéc25'!$B$12&lt;&gt;"",$K$2="Pôle",'1C TSspéc25'!$C$12="NON"),(('1C TSspéc25'!L$26+'1C TSspéc25'!L$27+'1C TSspéc25'!L$28)/'1C TSspéc25'!L$30),IF(AND('1C TSspéc25'!$B$12&lt;&gt;"",$K$2&lt;&gt;"Pôle"),0))))</f>
        <v>0</v>
      </c>
      <c r="N1390" s="557">
        <f>IF(AND('1C TSspéc25'!$B$12&lt;&gt;0,'1C TSspéc25'!$L$30&lt;&gt;0),L1390+M1390,0)</f>
        <v>0</v>
      </c>
      <c r="O1390" s="542" t="str">
        <f>IF(AND('1C TSspéc25'!$L$17&lt;&gt;0,'1C TSspéc25'!$C$12="OUI"),'1C TSspéc25'!$L$35/'1C TSspéc25'!$L$17,"")</f>
        <v/>
      </c>
      <c r="P1390" s="543" t="str">
        <f>IF(AND('1C TSspéc25'!$L$17&lt;&gt;0,'1C TSspéc25'!$C$12="OUI"),'1C TSspéc25'!$L$36/'1C TSspéc25'!$L$17,"")</f>
        <v/>
      </c>
      <c r="Q1390" s="543" t="str">
        <f>IF(AND('1C TSspéc25'!$L$17&lt;&gt;0,'1C TSspéc25'!$C$12="OUI"),'1C TSspéc25'!$L$37/'1C TSspéc25'!$L$17,"")</f>
        <v/>
      </c>
      <c r="R1390" s="543" t="str">
        <f>IF(AND('1C TSspéc25'!$L$17&lt;&gt;0,'1C TSspéc25'!$C$12="OUI"),'1C TSspéc25'!$L$38/'1C TSspéc25'!$L$17,"")</f>
        <v/>
      </c>
      <c r="S1390" s="543" t="str">
        <f>IF(AND('1C TSspéc25'!$L$17&lt;&gt;0,'1C TSspéc25'!$C$12="OUI"),'1C TSspéc25'!$L$39/'1C TSspéc25'!$L$17,"")</f>
        <v/>
      </c>
      <c r="T1390" s="543" t="str">
        <f>IF(AND('1C TSspéc25'!$L$17&lt;&gt;0,'1C TSspéc25'!$C$12="OUI"),'1C TSspéc25'!$L$40/'1C TSspéc25'!$L$17,"")</f>
        <v/>
      </c>
      <c r="U1390" s="543" t="str">
        <f>IF(AND('1C TSspéc25'!$L$17&lt;&gt;0,'1C TSspéc25'!$C$12="OUI"),'1C TSspéc25'!$L$41/'1C TSspéc25'!$L$17,"")</f>
        <v/>
      </c>
      <c r="V1390" s="543" t="str">
        <f>IF(AND('1C TSspéc25'!$L$17&lt;&gt;0,'1C TSspéc25'!$C$12="OUI"),'1C TSspéc25'!$L$42/'1C TSspéc25'!$L$17,"")</f>
        <v/>
      </c>
      <c r="W1390" s="543" t="str">
        <f>IF(AND('1C TSspéc25'!$L$17&lt;&gt;0,'1C TSspéc25'!$C$12="OUI"),'1C TSspéc25'!$L$43/'1C TSspéc25'!$L$17,"")</f>
        <v/>
      </c>
      <c r="X1390" s="543" t="str">
        <f>IF(AND('1C TSspéc25'!$L$17&lt;&gt;0,'1C TSspéc25'!$C$12="OUI"),'1C TSspéc25'!$L$44/'1C TSspéc25'!$L$17,"")</f>
        <v/>
      </c>
      <c r="Y1390" s="543" t="str">
        <f>IF(AND('1C TSspéc25'!$L$17&lt;&gt;0,'1C TSspéc25'!$C$12="OUI"),'1C TSspéc25'!$L$45/'1C TSspéc25'!$L$17,"")</f>
        <v/>
      </c>
      <c r="Z1390" s="543" t="str">
        <f>IF(AND('1C TSspéc25'!$L$17&lt;&gt;0,'1C TSspéc25'!$C$12="OUI"),'1C TSspéc25'!$L$46/'1C TSspéc25'!$L$17,"")</f>
        <v/>
      </c>
      <c r="AA1390" s="543" t="str">
        <f>IF(AND('1C TSspéc25'!$L$17&lt;&gt;0,'1C TSspéc25'!$C$12="OUI"),'1C TSspéc25'!$L$47/'1C TSspéc25'!$L$17,"")</f>
        <v/>
      </c>
      <c r="AB1390" s="543" t="str">
        <f>IF(AND('1C TSspéc25'!$L$17&lt;&gt;0,'1C TSspéc25'!$C$12="OUI"),'1C TSspéc25'!$L$48/'1C TSspéc25'!$L$17,"")</f>
        <v/>
      </c>
      <c r="AC1390" s="543" t="str">
        <f>IF(AND('1C TSspéc25'!$L$17&lt;&gt;0,'1C TSspéc25'!$C$12="OUI"),'1C TSspéc25'!$L$49/'1C TSspéc25'!$L$17,"")</f>
        <v/>
      </c>
      <c r="AD1390" s="543" t="str">
        <f>IF(AND('1C TSspéc25'!$L$17&lt;&gt;0,'1C TSspéc25'!$C$12="OUI"),'1C TSspéc25'!$L$50/'1C TSspéc25'!$L$17,"")</f>
        <v/>
      </c>
      <c r="AE1390" s="543" t="str">
        <f>IF(AND('1C TSspéc25'!$L$17&lt;&gt;0,'1C TSspéc25'!$C$12="OUI"),'1C TSspéc25'!$L$51/'1C TSspéc25'!$L$17,"")</f>
        <v/>
      </c>
      <c r="AF1390" s="543" t="str">
        <f>IF(AND('1C TSspéc25'!$L$17&lt;&gt;0,'1C TSspéc25'!$C$12="OUI"),'1C TSspéc25'!$L$52/'1C TSspéc25'!$L$17,"")</f>
        <v/>
      </c>
      <c r="AG1390" s="543" t="str">
        <f>IF(AND('1C TSspéc25'!$L$17&lt;&gt;0,'1C TSspéc25'!$C$12="OUI"),'1C TSspéc25'!$L$53/'1C TSspéc25'!$L$17,"")</f>
        <v/>
      </c>
      <c r="AH1390" s="543" t="str">
        <f>IF(AND('1C TSspéc25'!$L$17&lt;&gt;0,'1C TSspéc25'!$C$12="OUI"),'1C TSspéc25'!$L$54/'1C TSspéc25'!$L$17,"")</f>
        <v/>
      </c>
      <c r="AI1390" s="543" t="str">
        <f>IF(AND('1C TSspéc25'!$L$17&lt;&gt;0,'1C TSspéc25'!$C$12="OUI"),'1C TSspéc25'!$L$55/'1C TSspéc25'!$L$17,"")</f>
        <v/>
      </c>
      <c r="AJ1390" s="543" t="str">
        <f>IF(AND('1C TSspéc25'!$L$17&lt;&gt;0,'1C TSspéc25'!$C$12="OUI"),'1C TSspéc25'!$L$56/'1C TSspéc25'!$L$17,"")</f>
        <v/>
      </c>
      <c r="AK1390" s="543" t="str">
        <f>IF(AND('1C TSspéc25'!$L$17&lt;&gt;0,'1C TSspéc25'!$C$12="OUI"),'1C TSspéc25'!$L$57/'1C TSspéc25'!$L$17,"")</f>
        <v/>
      </c>
      <c r="AL1390" s="72">
        <f>IF(AND('1C TSspéc25'!$L$17&lt;&gt;0,'1C TSspéc25'!$C$12="OUI"),N1390+AK1390,N1390)</f>
        <v>0</v>
      </c>
      <c r="AM1390" s="417">
        <f t="shared" si="350"/>
        <v>0</v>
      </c>
      <c r="AN1390" s="417">
        <f t="shared" si="351"/>
        <v>0</v>
      </c>
      <c r="AO1390" s="418" t="str">
        <f>IF(AND('1C TSspéc25'!$L$17&lt;&gt;0,'1C TSspéc25'!$L$30&lt;&gt;0),AM1390+AN1390,"")</f>
        <v/>
      </c>
      <c r="AP1390" s="573" t="str">
        <f>IF(AND('1C TSspéc25'!$L$17&lt;&gt;0,'1C TSspéc25'!$L$30&lt;&gt;0),AM1390-AR1390,"")</f>
        <v/>
      </c>
      <c r="AQ1390" s="583">
        <f t="shared" si="352"/>
        <v>0</v>
      </c>
      <c r="AR1390" s="596"/>
      <c r="AS1390" s="102"/>
      <c r="AT1390" s="27" t="str">
        <f>IF(('1C TSspéc25'!L$17*FICHE!$C$14&lt;J1390),"Forfait limité à "&amp;FICHE!$C$14&amp;"€/jour","")</f>
        <v/>
      </c>
      <c r="AU1390" s="592"/>
      <c r="AV1390" s="824"/>
      <c r="AW1390" s="824"/>
      <c r="AX1390" s="824"/>
      <c r="AY1390" s="824"/>
      <c r="AZ1390" s="824"/>
      <c r="BA1390" s="767"/>
      <c r="BB1390" s="767"/>
      <c r="BC1390" s="767"/>
      <c r="BD1390" s="767"/>
      <c r="BE1390" s="767"/>
      <c r="BF1390" s="767"/>
      <c r="BG1390" s="767"/>
      <c r="BH1390" s="767"/>
      <c r="BI1390" s="767"/>
      <c r="BJ1390" s="767"/>
      <c r="BK1390" s="767"/>
      <c r="BL1390" s="767"/>
      <c r="BM1390" s="767"/>
      <c r="BN1390" s="767"/>
      <c r="BO1390" s="767"/>
      <c r="BP1390" s="767"/>
      <c r="BQ1390" s="767"/>
      <c r="BR1390" s="767"/>
      <c r="BS1390" s="767"/>
      <c r="BT1390" s="767"/>
      <c r="BU1390" s="767"/>
      <c r="BV1390" s="767"/>
      <c r="BW1390" s="767"/>
      <c r="BX1390" s="767"/>
      <c r="BY1390" s="767"/>
      <c r="BZ1390" s="767"/>
      <c r="CA1390" s="767"/>
      <c r="CB1390" s="767"/>
      <c r="CC1390" s="767"/>
      <c r="CD1390" s="767"/>
      <c r="CE1390" s="767"/>
      <c r="CF1390" s="767"/>
      <c r="CG1390" s="767"/>
      <c r="CH1390" s="767"/>
      <c r="CI1390" s="767"/>
      <c r="CJ1390" s="767"/>
      <c r="CK1390" s="767"/>
      <c r="CL1390" s="767"/>
      <c r="CM1390" s="767"/>
      <c r="CN1390" s="767"/>
      <c r="CO1390" s="767"/>
      <c r="CP1390" s="767"/>
      <c r="CQ1390" s="767"/>
      <c r="CR1390" s="767"/>
      <c r="CS1390" s="767"/>
      <c r="CT1390" s="767"/>
      <c r="CU1390" s="767"/>
      <c r="CV1390" s="767"/>
      <c r="CW1390" s="767"/>
      <c r="CX1390" s="767"/>
      <c r="CY1390" s="767"/>
      <c r="CZ1390" s="767"/>
      <c r="DA1390" s="767"/>
      <c r="DB1390" s="767"/>
      <c r="DC1390" s="767"/>
      <c r="DD1390" s="767"/>
      <c r="DE1390" s="767"/>
      <c r="DF1390" s="767"/>
      <c r="DG1390" s="767"/>
      <c r="DH1390" s="767"/>
      <c r="DI1390" s="767"/>
      <c r="DJ1390" s="767"/>
      <c r="DK1390" s="767"/>
      <c r="DL1390" s="767"/>
      <c r="DM1390" s="767"/>
      <c r="DN1390" s="767"/>
      <c r="DO1390" s="767"/>
      <c r="DP1390" s="767"/>
      <c r="DQ1390" s="767"/>
      <c r="DR1390" s="767"/>
      <c r="DS1390" s="767"/>
      <c r="DT1390" s="767"/>
      <c r="DU1390" s="767"/>
      <c r="DV1390" s="767"/>
      <c r="DW1390" s="767"/>
      <c r="DX1390" s="767"/>
      <c r="DY1390" s="767"/>
      <c r="DZ1390" s="767"/>
      <c r="EA1390" s="767"/>
      <c r="EB1390" s="767"/>
      <c r="EC1390" s="767"/>
      <c r="ED1390" s="767"/>
      <c r="EE1390" s="767"/>
      <c r="EF1390" s="767"/>
      <c r="EG1390" s="767"/>
      <c r="EH1390" s="767"/>
      <c r="EI1390" s="767"/>
      <c r="EJ1390" s="767"/>
      <c r="EK1390" s="767"/>
      <c r="EL1390" s="767"/>
      <c r="EM1390" s="767"/>
      <c r="EN1390" s="767"/>
      <c r="EO1390" s="767"/>
      <c r="EP1390" s="767"/>
      <c r="EQ1390" s="767"/>
      <c r="ER1390" s="767"/>
      <c r="ES1390" s="767"/>
      <c r="ET1390" s="767"/>
      <c r="EU1390" s="767"/>
      <c r="EV1390" s="767"/>
      <c r="EW1390" s="767"/>
      <c r="EX1390" s="767"/>
      <c r="EY1390" s="767"/>
      <c r="EZ1390" s="767"/>
      <c r="FA1390" s="767"/>
      <c r="FB1390" s="767"/>
      <c r="FC1390" s="767"/>
      <c r="FD1390" s="767"/>
      <c r="FE1390" s="767"/>
      <c r="FF1390" s="767"/>
      <c r="FG1390" s="767"/>
      <c r="FH1390" s="767"/>
      <c r="FI1390" s="767"/>
      <c r="FJ1390" s="767"/>
      <c r="FK1390" s="767"/>
      <c r="FL1390" s="767"/>
      <c r="FM1390" s="767"/>
      <c r="FN1390" s="767"/>
      <c r="FO1390" s="767"/>
      <c r="FP1390" s="767"/>
      <c r="FQ1390" s="767"/>
      <c r="FR1390" s="767"/>
      <c r="FS1390" s="767"/>
      <c r="FT1390" s="767"/>
      <c r="FU1390" s="767"/>
      <c r="FV1390" s="767"/>
      <c r="FW1390" s="767"/>
      <c r="FX1390" s="767"/>
      <c r="FY1390" s="767"/>
      <c r="FZ1390" s="767"/>
      <c r="GA1390" s="767"/>
      <c r="GB1390" s="767"/>
      <c r="GC1390" s="767"/>
      <c r="GD1390" s="767"/>
      <c r="GE1390" s="767"/>
      <c r="GF1390" s="767"/>
      <c r="GG1390" s="767"/>
      <c r="GH1390" s="767"/>
      <c r="GI1390" s="767"/>
      <c r="GJ1390" s="767"/>
      <c r="GK1390" s="767"/>
      <c r="GL1390" s="767"/>
      <c r="GM1390" s="767"/>
      <c r="GN1390" s="767"/>
      <c r="GO1390" s="767"/>
      <c r="GP1390" s="767"/>
      <c r="GQ1390" s="767"/>
      <c r="GR1390" s="767"/>
      <c r="GS1390" s="767"/>
      <c r="GT1390" s="767"/>
      <c r="GU1390" s="767"/>
      <c r="GV1390" s="767"/>
      <c r="GW1390" s="767"/>
      <c r="GX1390" s="767"/>
      <c r="GY1390" s="767"/>
      <c r="GZ1390" s="767"/>
      <c r="HA1390" s="767"/>
      <c r="HB1390" s="767"/>
      <c r="HC1390" s="767"/>
    </row>
    <row r="1391" spans="1:211" s="864" customFormat="1" ht="13.9" hidden="1" customHeight="1">
      <c r="A1391" s="307"/>
      <c r="B1391" s="351"/>
      <c r="C1391" s="971" t="str">
        <f>IF('1C TSspéc25'!M$17&lt;&gt;0,'1C TSspéc25'!$B$12,"")</f>
        <v/>
      </c>
      <c r="D1391" s="972"/>
      <c r="E1391" s="973"/>
      <c r="F1391" s="93">
        <f>IF(AND($C1391='1C TSspéc25'!$B$12,'1C TSspéc25'!$B$16="spécifiques",'1C TSspéc25'!$M$17&lt;&gt;""),'1C TSspéc25'!$M$21,"")</f>
        <v>0</v>
      </c>
      <c r="G1391" s="863"/>
      <c r="H1391" s="745">
        <v>0.21</v>
      </c>
      <c r="I1391" s="747">
        <v>1</v>
      </c>
      <c r="J1391" s="312"/>
      <c r="K1391" s="680">
        <f t="shared" si="349"/>
        <v>0</v>
      </c>
      <c r="L1391" s="556">
        <f>IF(OR('1C TSspéc25'!$B$12="",'1C TSspéc25'!M$30=0),0,IF(AND('1C TSspéc25'!$B$12&lt;&gt;"",$K$2="Pôle",'1C TSspéc25'!$C$12="OUI"),(('1C TSspéc25'!M$22+'1C TSspéc25'!M$23+'1C TSspéc25'!M$24+'1C TSspéc25'!M$25+'1C TSspéc25'!M$29)/'1C TSspéc25'!M$17),IF(AND('1C TSspéc25'!$B$12&lt;&gt;"",$K$2="Pôle",'1C TSspéc25'!$C$12="NON"),(('1C TSspéc25'!M$22+'1C TSspéc25'!M$23+'1C TSspéc25'!M$24+'1C TSspéc25'!M$25+'1C TSspéc25'!M$29)/'1C TSspéc25'!M$30),IF(AND('1C TSspéc25'!$B$12&lt;&gt;"",$K$2&lt;&gt;"Pôle",'1C TSspéc25'!$C$12="OUI"),(('1C TSspéc25'!M$22+'1C TSspéc25'!M$23+'1C TSspéc25'!M$24+'1C TSspéc25'!M$25+'1C TSspéc25'!M$26+'1C TSspéc25'!M$27+'1C TSspéc25'!M$28+'1C TSspéc25'!M$29)/'1C TSspéc25'!M$17),IF(AND('1C TSspéc25'!$B$12&lt;&gt;"",$K$2&lt;&gt;"Pôle",'1C TSspéc25'!$C$12="NON"),(('1C TSspéc25'!M$22+'1C TSspéc25'!M$23+'1C TSspéc25'!M$24+'1C TSspéc25'!M$25+'1C TSspéc25'!M$26+'1C TSspéc25'!M$27+'1C TSspéc25'!M$28+'1C TSspéc25'!M$29)/'1C TSspéc25'!M$30))))))</f>
        <v>0</v>
      </c>
      <c r="M1391" s="556">
        <f>IF(OR('1C TSspéc25'!$B$12="",'1C TSspéc25'!M$30=0),0,IF(AND('1C TSspéc25'!$B$12&lt;&gt;"",$K$2="Pôle",'1C TSspéc25'!$C$12="OUI"),(('1C TSspéc25'!M$26+'1C TSspéc25'!M$27+'1C TSspéc25'!M$28)/'1C TSspéc25'!M$17),IF(AND('1C TSspéc25'!$B$12&lt;&gt;"",$K$2="Pôle",'1C TSspéc25'!$C$12="NON"),(('1C TSspéc25'!M$26+'1C TSspéc25'!M$27+'1C TSspéc25'!M$28)/'1C TSspéc25'!M$30),IF(AND('1C TSspéc25'!$B$12&lt;&gt;"",$K$2&lt;&gt;"Pôle"),0))))</f>
        <v>0</v>
      </c>
      <c r="N1391" s="557">
        <f>IF(AND('1C TSspéc25'!$B$12&lt;&gt;0,'1C TSspéc25'!$M$30&lt;&gt;0),L1391+M1391,0)</f>
        <v>0</v>
      </c>
      <c r="O1391" s="542" t="str">
        <f>IF(AND('1C TSspéc25'!$M$17&lt;&gt;0,'1C TSspéc25'!$C$12="OUI"),'1C TSspéc25'!$M$35/'1C TSspéc25'!$M$17,"")</f>
        <v/>
      </c>
      <c r="P1391" s="543" t="str">
        <f>IF(AND('1C TSspéc25'!$M$17&lt;&gt;0,'1C TSspéc25'!$C$12="OUI"),'1C TSspéc25'!$M$36/'1C TSspéc25'!$M$17,"")</f>
        <v/>
      </c>
      <c r="Q1391" s="543" t="str">
        <f>IF(AND('1C TSspéc25'!$M$17&lt;&gt;0,'1C TSspéc25'!$C$12="OUI"),'1C TSspéc25'!$M$37/'1C TSspéc25'!$M$17,"")</f>
        <v/>
      </c>
      <c r="R1391" s="543" t="str">
        <f>IF(AND('1C TSspéc25'!$M$17&lt;&gt;0,'1C TSspéc25'!$C$12="OUI"),'1C TSspéc25'!$M$38/'1C TSspéc25'!$M$17,"")</f>
        <v/>
      </c>
      <c r="S1391" s="543" t="str">
        <f>IF(AND('1C TSspéc25'!$M$17&lt;&gt;0,'1C TSspéc25'!$C$12="OUI"),'1C TSspéc25'!$M$39/'1C TSspéc25'!$M$17,"")</f>
        <v/>
      </c>
      <c r="T1391" s="543" t="str">
        <f>IF(AND('1C TSspéc25'!$M$17&lt;&gt;0,'1C TSspéc25'!$C$12="OUI"),'1C TSspéc25'!$M$40/'1C TSspéc25'!$M$17,"")</f>
        <v/>
      </c>
      <c r="U1391" s="543" t="str">
        <f>IF(AND('1C TSspéc25'!$M$17&lt;&gt;0,'1C TSspéc25'!$C$12="OUI"),'1C TSspéc25'!$M$41/'1C TSspéc25'!$M$17,"")</f>
        <v/>
      </c>
      <c r="V1391" s="543" t="str">
        <f>IF(AND('1C TSspéc25'!$M$17&lt;&gt;0,'1C TSspéc25'!$C$12="OUI"),'1C TSspéc25'!$M$42/'1C TSspéc25'!$M$17,"")</f>
        <v/>
      </c>
      <c r="W1391" s="543" t="str">
        <f>IF(AND('1C TSspéc25'!$M$17&lt;&gt;0,'1C TSspéc25'!$C$12="OUI"),'1C TSspéc25'!$M$43/'1C TSspéc25'!$M$17,"")</f>
        <v/>
      </c>
      <c r="X1391" s="543" t="str">
        <f>IF(AND('1C TSspéc25'!$M$17&lt;&gt;0,'1C TSspéc25'!$C$12="OUI"),'1C TSspéc25'!$M$44/'1C TSspéc25'!$M$17,"")</f>
        <v/>
      </c>
      <c r="Y1391" s="543" t="str">
        <f>IF(AND('1C TSspéc25'!$M$17&lt;&gt;0,'1C TSspéc25'!$C$12="OUI"),'1C TSspéc25'!$M$45/'1C TSspéc25'!$M$17,"")</f>
        <v/>
      </c>
      <c r="Z1391" s="543" t="str">
        <f>IF(AND('1C TSspéc25'!$M$17&lt;&gt;0,'1C TSspéc25'!$C$12="OUI"),'1C TSspéc25'!$M$46/'1C TSspéc25'!$M$17,"")</f>
        <v/>
      </c>
      <c r="AA1391" s="543" t="str">
        <f>IF(AND('1C TSspéc25'!$M$17&lt;&gt;0,'1C TSspéc25'!$C$12="OUI"),'1C TSspéc25'!$M$47/'1C TSspéc25'!$M$17,"")</f>
        <v/>
      </c>
      <c r="AB1391" s="543" t="str">
        <f>IF(AND('1C TSspéc25'!$M$17&lt;&gt;0,'1C TSspéc25'!$C$12="OUI"),'1C TSspéc25'!$M$48/'1C TSspéc25'!$M$17,"")</f>
        <v/>
      </c>
      <c r="AC1391" s="543" t="str">
        <f>IF(AND('1C TSspéc25'!$M$17&lt;&gt;0,'1C TSspéc25'!$C$12="OUI"),'1C TSspéc25'!$M$49/'1C TSspéc25'!$M$17,"")</f>
        <v/>
      </c>
      <c r="AD1391" s="543" t="str">
        <f>IF(AND('1C TSspéc25'!$M$17&lt;&gt;0,'1C TSspéc25'!$C$12="OUI"),'1C TSspéc25'!$M$50/'1C TSspéc25'!$M$17,"")</f>
        <v/>
      </c>
      <c r="AE1391" s="543" t="str">
        <f>IF(AND('1C TSspéc25'!$M$17&lt;&gt;0,'1C TSspéc25'!$C$12="OUI"),'1C TSspéc25'!$M$51/'1C TSspéc25'!$M$17,"")</f>
        <v/>
      </c>
      <c r="AF1391" s="543" t="str">
        <f>IF(AND('1C TSspéc25'!$M$17&lt;&gt;0,'1C TSspéc25'!$C$12="OUI"),'1C TSspéc25'!$M$52/'1C TSspéc25'!$M$17,"")</f>
        <v/>
      </c>
      <c r="AG1391" s="543" t="str">
        <f>IF(AND('1C TSspéc25'!$M$17&lt;&gt;0,'1C TSspéc25'!$C$12="OUI"),'1C TSspéc25'!$M$53/'1C TSspéc25'!$M$17,"")</f>
        <v/>
      </c>
      <c r="AH1391" s="543" t="str">
        <f>IF(AND('1C TSspéc25'!$M$17&lt;&gt;0,'1C TSspéc25'!$C$12="OUI"),'1C TSspéc25'!$M$54/'1C TSspéc25'!$M$17,"")</f>
        <v/>
      </c>
      <c r="AI1391" s="543" t="str">
        <f>IF(AND('1C TSspéc25'!$M$17&lt;&gt;0,'1C TSspéc25'!$C$12="OUI"),'1C TSspéc25'!$M$55/'1C TSspéc25'!$M$17,"")</f>
        <v/>
      </c>
      <c r="AJ1391" s="543" t="str">
        <f>IF(AND('1C TSspéc25'!$M$17&lt;&gt;0,'1C TSspéc25'!$C$12="OUI"),'1C TSspéc25'!$M$56/'1C TSspéc25'!$M$17,"")</f>
        <v/>
      </c>
      <c r="AK1391" s="543" t="str">
        <f>IF(AND('1C TSspéc25'!$M$17&lt;&gt;0,'1C TSspéc25'!$C$12="OUI"),'1C TSspéc25'!$M$57/'1C TSspéc25'!$M$17,"")</f>
        <v/>
      </c>
      <c r="AL1391" s="72">
        <f>IF(AND('1C TSspéc25'!$M$17&lt;&gt;0,'1C TSspéc25'!$C$12="OUI"),N1391+AK1391,N1391)</f>
        <v>0</v>
      </c>
      <c r="AM1391" s="417">
        <f t="shared" si="350"/>
        <v>0</v>
      </c>
      <c r="AN1391" s="417">
        <f t="shared" si="351"/>
        <v>0</v>
      </c>
      <c r="AO1391" s="418" t="str">
        <f>IF(AND('1C TSspéc25'!$M$17&lt;&gt;0,'1C TSspéc25'!$M$30&lt;&gt;0),AM1391+AN1391,"")</f>
        <v/>
      </c>
      <c r="AP1391" s="573" t="str">
        <f>IF(AND('1C TSspéc25'!$M$17&lt;&gt;0,'1C TSspéc25'!$M$30&lt;&gt;0),AM1391-AR1391,"")</f>
        <v/>
      </c>
      <c r="AQ1391" s="583">
        <f t="shared" si="352"/>
        <v>0</v>
      </c>
      <c r="AR1391" s="596"/>
      <c r="AS1391" s="102"/>
      <c r="AT1391" s="27" t="str">
        <f>IF(('1C TSspéc25'!M$17*FICHE!$C$14&lt;J1391),"Forfait limité à "&amp;FICHE!$C$14&amp;"€/jour","")</f>
        <v/>
      </c>
      <c r="AU1391" s="592"/>
      <c r="AV1391" s="824"/>
      <c r="AW1391" s="824"/>
      <c r="AX1391" s="824"/>
      <c r="AY1391" s="824"/>
      <c r="AZ1391" s="824"/>
      <c r="BA1391" s="767"/>
      <c r="BB1391" s="767"/>
      <c r="BC1391" s="767"/>
      <c r="BD1391" s="767"/>
      <c r="BE1391" s="767"/>
      <c r="BF1391" s="767"/>
      <c r="BG1391" s="767"/>
      <c r="BH1391" s="767"/>
      <c r="BI1391" s="767"/>
      <c r="BJ1391" s="767"/>
      <c r="BK1391" s="767"/>
      <c r="BL1391" s="767"/>
      <c r="BM1391" s="767"/>
      <c r="BN1391" s="767"/>
      <c r="BO1391" s="767"/>
      <c r="BP1391" s="767"/>
      <c r="BQ1391" s="767"/>
      <c r="BR1391" s="767"/>
      <c r="BS1391" s="767"/>
      <c r="BT1391" s="767"/>
      <c r="BU1391" s="767"/>
      <c r="BV1391" s="767"/>
      <c r="BW1391" s="767"/>
      <c r="BX1391" s="767"/>
      <c r="BY1391" s="767"/>
      <c r="BZ1391" s="767"/>
      <c r="CA1391" s="767"/>
      <c r="CB1391" s="767"/>
      <c r="CC1391" s="767"/>
      <c r="CD1391" s="767"/>
      <c r="CE1391" s="767"/>
      <c r="CF1391" s="767"/>
      <c r="CG1391" s="767"/>
      <c r="CH1391" s="767"/>
      <c r="CI1391" s="767"/>
      <c r="CJ1391" s="767"/>
      <c r="CK1391" s="767"/>
      <c r="CL1391" s="767"/>
      <c r="CM1391" s="767"/>
      <c r="CN1391" s="767"/>
      <c r="CO1391" s="767"/>
      <c r="CP1391" s="767"/>
      <c r="CQ1391" s="767"/>
      <c r="CR1391" s="767"/>
      <c r="CS1391" s="767"/>
      <c r="CT1391" s="767"/>
      <c r="CU1391" s="767"/>
      <c r="CV1391" s="767"/>
      <c r="CW1391" s="767"/>
      <c r="CX1391" s="767"/>
      <c r="CY1391" s="767"/>
      <c r="CZ1391" s="767"/>
      <c r="DA1391" s="767"/>
      <c r="DB1391" s="767"/>
      <c r="DC1391" s="767"/>
      <c r="DD1391" s="767"/>
      <c r="DE1391" s="767"/>
      <c r="DF1391" s="767"/>
      <c r="DG1391" s="767"/>
      <c r="DH1391" s="767"/>
      <c r="DI1391" s="767"/>
      <c r="DJ1391" s="767"/>
      <c r="DK1391" s="767"/>
      <c r="DL1391" s="767"/>
      <c r="DM1391" s="767"/>
      <c r="DN1391" s="767"/>
      <c r="DO1391" s="767"/>
      <c r="DP1391" s="767"/>
      <c r="DQ1391" s="767"/>
      <c r="DR1391" s="767"/>
      <c r="DS1391" s="767"/>
      <c r="DT1391" s="767"/>
      <c r="DU1391" s="767"/>
      <c r="DV1391" s="767"/>
      <c r="DW1391" s="767"/>
      <c r="DX1391" s="767"/>
      <c r="DY1391" s="767"/>
      <c r="DZ1391" s="767"/>
      <c r="EA1391" s="767"/>
      <c r="EB1391" s="767"/>
      <c r="EC1391" s="767"/>
      <c r="ED1391" s="767"/>
      <c r="EE1391" s="767"/>
      <c r="EF1391" s="767"/>
      <c r="EG1391" s="767"/>
      <c r="EH1391" s="767"/>
      <c r="EI1391" s="767"/>
      <c r="EJ1391" s="767"/>
      <c r="EK1391" s="767"/>
      <c r="EL1391" s="767"/>
      <c r="EM1391" s="767"/>
      <c r="EN1391" s="767"/>
      <c r="EO1391" s="767"/>
      <c r="EP1391" s="767"/>
      <c r="EQ1391" s="767"/>
      <c r="ER1391" s="767"/>
      <c r="ES1391" s="767"/>
      <c r="ET1391" s="767"/>
      <c r="EU1391" s="767"/>
      <c r="EV1391" s="767"/>
      <c r="EW1391" s="767"/>
      <c r="EX1391" s="767"/>
      <c r="EY1391" s="767"/>
      <c r="EZ1391" s="767"/>
      <c r="FA1391" s="767"/>
      <c r="FB1391" s="767"/>
      <c r="FC1391" s="767"/>
      <c r="FD1391" s="767"/>
      <c r="FE1391" s="767"/>
      <c r="FF1391" s="767"/>
      <c r="FG1391" s="767"/>
      <c r="FH1391" s="767"/>
      <c r="FI1391" s="767"/>
      <c r="FJ1391" s="767"/>
      <c r="FK1391" s="767"/>
      <c r="FL1391" s="767"/>
      <c r="FM1391" s="767"/>
      <c r="FN1391" s="767"/>
      <c r="FO1391" s="767"/>
      <c r="FP1391" s="767"/>
      <c r="FQ1391" s="767"/>
      <c r="FR1391" s="767"/>
      <c r="FS1391" s="767"/>
      <c r="FT1391" s="767"/>
      <c r="FU1391" s="767"/>
      <c r="FV1391" s="767"/>
      <c r="FW1391" s="767"/>
      <c r="FX1391" s="767"/>
      <c r="FY1391" s="767"/>
      <c r="FZ1391" s="767"/>
      <c r="GA1391" s="767"/>
      <c r="GB1391" s="767"/>
      <c r="GC1391" s="767"/>
      <c r="GD1391" s="767"/>
      <c r="GE1391" s="767"/>
      <c r="GF1391" s="767"/>
      <c r="GG1391" s="767"/>
      <c r="GH1391" s="767"/>
      <c r="GI1391" s="767"/>
      <c r="GJ1391" s="767"/>
      <c r="GK1391" s="767"/>
      <c r="GL1391" s="767"/>
      <c r="GM1391" s="767"/>
      <c r="GN1391" s="767"/>
      <c r="GO1391" s="767"/>
      <c r="GP1391" s="767"/>
      <c r="GQ1391" s="767"/>
      <c r="GR1391" s="767"/>
      <c r="GS1391" s="767"/>
      <c r="GT1391" s="767"/>
      <c r="GU1391" s="767"/>
      <c r="GV1391" s="767"/>
      <c r="GW1391" s="767"/>
      <c r="GX1391" s="767"/>
      <c r="GY1391" s="767"/>
      <c r="GZ1391" s="767"/>
      <c r="HA1391" s="767"/>
      <c r="HB1391" s="767"/>
      <c r="HC1391" s="767"/>
    </row>
    <row r="1392" spans="1:211" s="864" customFormat="1" ht="13.9" hidden="1" customHeight="1">
      <c r="A1392" s="307"/>
      <c r="B1392" s="351"/>
      <c r="C1392" s="971" t="str">
        <f>IF('1C TSspéc25'!N$17&lt;&gt;0,'1C TSspéc25'!$B$12,"")</f>
        <v/>
      </c>
      <c r="D1392" s="972"/>
      <c r="E1392" s="973"/>
      <c r="F1392" s="93">
        <f>IF(AND($C1392='1C TSspéc25'!$B$12,'1C TSspéc25'!$B$16="spécifiques",'1C TSspéc25'!$N$17&lt;&gt;""),'1C TSspéc25'!$N$21,"")</f>
        <v>0</v>
      </c>
      <c r="G1392" s="842"/>
      <c r="H1392" s="745">
        <v>0.21</v>
      </c>
      <c r="I1392" s="747">
        <v>1</v>
      </c>
      <c r="J1392" s="312"/>
      <c r="K1392" s="680">
        <f t="shared" si="349"/>
        <v>0</v>
      </c>
      <c r="L1392" s="556">
        <f>IF(OR('1C TSspéc25'!$B$12="",'1C TSspéc25'!N$30=0),0,IF(AND('1C TSspéc25'!$B$12&lt;&gt;"",$K$2="Pôle",'1C TSspéc25'!$C$12="OUI"),(('1C TSspéc25'!N$22+'1C TSspéc25'!N$23+'1C TSspéc25'!N$24+'1C TSspéc25'!N$25+'1C TSspéc25'!N$29)/'1C TSspéc25'!N$17),IF(AND('1C TSspéc25'!$B$12&lt;&gt;"",$K$2="Pôle",'1C TSspéc25'!$C$12="NON"),(('1C TSspéc25'!N$22+'1C TSspéc25'!N$23+'1C TSspéc25'!N$24+'1C TSspéc25'!N$25+'1C TSspéc25'!N$29)/'1C TSspéc25'!N$30),IF(AND('1C TSspéc25'!$B$12&lt;&gt;"",$K$2&lt;&gt;"Pôle",'1C TSspéc25'!$C$12="OUI"),(('1C TSspéc25'!N$22+'1C TSspéc25'!N$23+'1C TSspéc25'!N$24+'1C TSspéc25'!N$25+'1C TSspéc25'!N$26+'1C TSspéc25'!N$27+'1C TSspéc25'!N$28+'1C TSspéc25'!N$29)/'1C TSspéc25'!N$17),IF(AND('1C TSspéc25'!$B$12&lt;&gt;"",$K$2&lt;&gt;"Pôle",'1C TSspéc25'!$C$12="NON"),(('1C TSspéc25'!N$22+'1C TSspéc25'!N$23+'1C TSspéc25'!N$24+'1C TSspéc25'!N$25+'1C TSspéc25'!N$26+'1C TSspéc25'!N$27+'1C TSspéc25'!N$28+'1C TSspéc25'!N$29)/'1C TSspéc25'!N$30))))))</f>
        <v>0</v>
      </c>
      <c r="M1392" s="556">
        <f>IF(OR('1C TSspéc25'!$B$12="",'1C TSspéc25'!N$30=0),0,IF(AND('1C TSspéc25'!$B$12&lt;&gt;"",$K$2="Pôle",'1C TSspéc25'!$C$12="OUI"),(('1C TSspéc25'!N$26+'1C TSspéc25'!N$27+'1C TSspéc25'!N$28)/'1C TSspéc25'!N$17),IF(AND('1C TSspéc25'!$B$12&lt;&gt;"",$K$2="Pôle",'1C TSspéc25'!$C$12="NON"),(('1C TSspéc25'!N$26+'1C TSspéc25'!N$27+'1C TSspéc25'!N$28)/'1C TSspéc25'!N$30),IF(AND('1C TSspéc25'!$B$12&lt;&gt;"",$K$2&lt;&gt;"Pôle"),0))))</f>
        <v>0</v>
      </c>
      <c r="N1392" s="557">
        <f>IF(AND('1C TSspéc25'!$B$12&lt;&gt;0,'1C TSspéc25'!$N$30&lt;&gt;0),L1392+M1392,0)</f>
        <v>0</v>
      </c>
      <c r="O1392" s="893" t="str">
        <f>IF(AND('1C TSspéc25'!$N$17&lt;&gt;0,'1C TSspéc25'!$C$12="OUI"),'1C TSspéc25'!$N$35/'1C TSspéc25'!$N$17,"")</f>
        <v/>
      </c>
      <c r="P1392" s="543" t="str">
        <f>IF(AND('1C TSspéc25'!$N$17&lt;&gt;0,'1C TSspéc25'!$C$12="OUI"),'1C TSspéc25'!$N$36/'1C TSspéc25'!$N$17,"")</f>
        <v/>
      </c>
      <c r="Q1392" s="543" t="str">
        <f>IF(AND('1C TSspéc25'!$N$17&lt;&gt;0,'1C TSspéc25'!$C$12="OUI"),'1C TSspéc25'!$N$37/'1C TSspéc25'!$N$17,"")</f>
        <v/>
      </c>
      <c r="R1392" s="543" t="str">
        <f>IF(AND('1C TSspéc25'!$N$17&lt;&gt;0,'1C TSspéc25'!$C$12="OUI"),'1C TSspéc25'!$N$38/'1C TSspéc25'!$N$17,"")</f>
        <v/>
      </c>
      <c r="S1392" s="543" t="str">
        <f>IF(AND('1C TSspéc25'!$N$17&lt;&gt;0,'1C TSspéc25'!$C$12="OUI"),'1C TSspéc25'!$N$39/'1C TSspéc25'!$N$17,"")</f>
        <v/>
      </c>
      <c r="T1392" s="543" t="str">
        <f>IF(AND('1C TSspéc25'!$N$17&lt;&gt;0,'1C TSspéc25'!$C$12="OUI"),'1C TSspéc25'!$N$40/'1C TSspéc25'!$N$17,"")</f>
        <v/>
      </c>
      <c r="U1392" s="543" t="str">
        <f>IF(AND('1C TSspéc25'!$N$17&lt;&gt;0,'1C TSspéc25'!$C$12="OUI"),'1C TSspéc25'!$N$41/'1C TSspéc25'!$N$17,"")</f>
        <v/>
      </c>
      <c r="V1392" s="543" t="str">
        <f>IF(AND('1C TSspéc25'!$N$17&lt;&gt;0,'1C TSspéc25'!$C$12="OUI"),'1C TSspéc25'!$N$42/'1C TSspéc25'!$N$17,"")</f>
        <v/>
      </c>
      <c r="W1392" s="543" t="str">
        <f>IF(AND('1C TSspéc25'!$N$17&lt;&gt;0,'1C TSspéc25'!$C$12="OUI"),'1C TSspéc25'!$N$43/'1C TSspéc25'!$N$17,"")</f>
        <v/>
      </c>
      <c r="X1392" s="543" t="str">
        <f>IF(AND('1C TSspéc25'!$N$17&lt;&gt;0,'1C TSspéc25'!$C$12="OUI"),'1C TSspéc25'!$N$44/'1C TSspéc25'!$N$17,"")</f>
        <v/>
      </c>
      <c r="Y1392" s="543" t="str">
        <f>IF(AND('1C TSspéc25'!$N$17&lt;&gt;0,'1C TSspéc25'!$C$12="OUI"),'1C TSspéc25'!$N$45/'1C TSspéc25'!$N$17,"")</f>
        <v/>
      </c>
      <c r="Z1392" s="543" t="str">
        <f>IF(AND('1C TSspéc25'!$N$17&lt;&gt;0,'1C TSspéc25'!$C$12="OUI"),'1C TSspéc25'!$N$46/'1C TSspéc25'!$N$17,"")</f>
        <v/>
      </c>
      <c r="AA1392" s="543" t="str">
        <f>IF(AND('1C TSspéc25'!$N$17&lt;&gt;0,'1C TSspéc25'!$C$12="OUI"),'1C TSspéc25'!$N$47/'1C TSspéc25'!$N$17,"")</f>
        <v/>
      </c>
      <c r="AB1392" s="543" t="str">
        <f>IF(AND('1C TSspéc25'!$N$17&lt;&gt;0,'1C TSspéc25'!$C$12="OUI"),'1C TSspéc25'!$N$48/'1C TSspéc25'!$N$17,"")</f>
        <v/>
      </c>
      <c r="AC1392" s="543" t="str">
        <f>IF(AND('1C TSspéc25'!$N$17&lt;&gt;0,'1C TSspéc25'!$C$12="OUI"),'1C TSspéc25'!$N$49/'1C TSspéc25'!$N$17,"")</f>
        <v/>
      </c>
      <c r="AD1392" s="543" t="str">
        <f>IF(AND('1C TSspéc25'!$N$17&lt;&gt;0,'1C TSspéc25'!$C$12="OUI"),'1C TSspéc25'!$N$50/'1C TSspéc25'!$N$17,"")</f>
        <v/>
      </c>
      <c r="AE1392" s="543" t="str">
        <f>IF(AND('1C TSspéc25'!$N$17&lt;&gt;0,'1C TSspéc25'!$C$12="OUI"),'1C TSspéc25'!$N$51/'1C TSspéc25'!$N$17,"")</f>
        <v/>
      </c>
      <c r="AF1392" s="543" t="str">
        <f>IF(AND('1C TSspéc25'!$N$17&lt;&gt;0,'1C TSspéc25'!$C$12="OUI"),'1C TSspéc25'!$N$52/'1C TSspéc25'!$N$17,"")</f>
        <v/>
      </c>
      <c r="AG1392" s="543" t="str">
        <f>IF(AND('1C TSspéc25'!$N$17&lt;&gt;0,'1C TSspéc25'!$C$12="OUI"),'1C TSspéc25'!$N$53/'1C TSspéc25'!$N$17,"")</f>
        <v/>
      </c>
      <c r="AH1392" s="543" t="str">
        <f>IF(AND('1C TSspéc25'!$N$17&lt;&gt;0,'1C TSspéc25'!$C$12="OUI"),'1C TSspéc25'!$N$54/'1C TSspéc25'!$N$17,"")</f>
        <v/>
      </c>
      <c r="AI1392" s="543" t="str">
        <f>IF(AND('1C TSspéc25'!$N$17&lt;&gt;0,'1C TSspéc25'!$C$12="OUI"),'1C TSspéc25'!$N$55/'1C TSspéc25'!$N$17,"")</f>
        <v/>
      </c>
      <c r="AJ1392" s="543" t="str">
        <f>IF(AND('1C TSspéc25'!$N$17&lt;&gt;0,'1C TSspéc25'!$C$12="OUI"),'1C TSspéc25'!$N$56/'1C TSspéc25'!$N$17,"")</f>
        <v/>
      </c>
      <c r="AK1392" s="543" t="str">
        <f>IF(AND('1C TSspéc25'!$N$17&lt;&gt;0,'1C TSspéc25'!$C$12="OUI"),'1C TSspéc25'!$N$57/'1C TSspéc25'!$N$17,"")</f>
        <v/>
      </c>
      <c r="AL1392" s="72">
        <f>IF(AND('1C TSspéc25'!$N$17&lt;&gt;0,'1C TSspéc25'!$C$12="OUI"),N1392+AK1392,N1392)</f>
        <v>0</v>
      </c>
      <c r="AM1392" s="417">
        <f t="shared" si="350"/>
        <v>0</v>
      </c>
      <c r="AN1392" s="417">
        <f t="shared" si="351"/>
        <v>0</v>
      </c>
      <c r="AO1392" s="418" t="str">
        <f>IF(AND('1C TSspéc25'!$N$17&lt;&gt;0,'1C TSspéc25'!$N$30&lt;&gt;0),AM1392+AN1392,"")</f>
        <v/>
      </c>
      <c r="AP1392" s="573" t="str">
        <f>IF(AND('1C TSspéc25'!$N$17&lt;&gt;0,'1C TSspéc25'!$N$30&lt;&gt;0),AM1392-AR1392,"")</f>
        <v/>
      </c>
      <c r="AQ1392" s="583">
        <f t="shared" si="352"/>
        <v>0</v>
      </c>
      <c r="AR1392" s="596"/>
      <c r="AS1392" s="102"/>
      <c r="AT1392" s="27" t="str">
        <f>IF(('1C TSspéc25'!N$17*FICHE!$C$14&lt;J1392),"Forfait limité à "&amp;FICHE!$C$14&amp;"€/jour","")</f>
        <v/>
      </c>
      <c r="AU1392" s="592"/>
      <c r="AV1392" s="824"/>
      <c r="AW1392" s="824"/>
      <c r="AX1392" s="824"/>
      <c r="AY1392" s="824"/>
      <c r="AZ1392" s="824"/>
      <c r="BA1392" s="767"/>
      <c r="BB1392" s="767"/>
      <c r="BC1392" s="767"/>
      <c r="BD1392" s="767"/>
      <c r="BE1392" s="767"/>
      <c r="BF1392" s="767"/>
      <c r="BG1392" s="767"/>
      <c r="BH1392" s="767"/>
      <c r="BI1392" s="767"/>
      <c r="BJ1392" s="767"/>
      <c r="BK1392" s="767"/>
      <c r="BL1392" s="767"/>
      <c r="BM1392" s="767"/>
      <c r="BN1392" s="767"/>
      <c r="BO1392" s="767"/>
      <c r="BP1392" s="767"/>
      <c r="BQ1392" s="767"/>
      <c r="BR1392" s="767"/>
      <c r="BS1392" s="767"/>
      <c r="BT1392" s="767"/>
      <c r="BU1392" s="767"/>
      <c r="BV1392" s="767"/>
      <c r="BW1392" s="767"/>
      <c r="BX1392" s="767"/>
      <c r="BY1392" s="767"/>
      <c r="BZ1392" s="767"/>
      <c r="CA1392" s="767"/>
      <c r="CB1392" s="767"/>
      <c r="CC1392" s="767"/>
      <c r="CD1392" s="767"/>
      <c r="CE1392" s="767"/>
      <c r="CF1392" s="767"/>
      <c r="CG1392" s="767"/>
      <c r="CH1392" s="767"/>
      <c r="CI1392" s="767"/>
      <c r="CJ1392" s="767"/>
      <c r="CK1392" s="767"/>
      <c r="CL1392" s="767"/>
      <c r="CM1392" s="767"/>
      <c r="CN1392" s="767"/>
      <c r="CO1392" s="767"/>
      <c r="CP1392" s="767"/>
      <c r="CQ1392" s="767"/>
      <c r="CR1392" s="767"/>
      <c r="CS1392" s="767"/>
      <c r="CT1392" s="767"/>
      <c r="CU1392" s="767"/>
      <c r="CV1392" s="767"/>
      <c r="CW1392" s="767"/>
      <c r="CX1392" s="767"/>
      <c r="CY1392" s="767"/>
      <c r="CZ1392" s="767"/>
      <c r="DA1392" s="767"/>
      <c r="DB1392" s="767"/>
      <c r="DC1392" s="767"/>
      <c r="DD1392" s="767"/>
      <c r="DE1392" s="767"/>
      <c r="DF1392" s="767"/>
      <c r="DG1392" s="767"/>
      <c r="DH1392" s="767"/>
      <c r="DI1392" s="767"/>
      <c r="DJ1392" s="767"/>
      <c r="DK1392" s="767"/>
      <c r="DL1392" s="767"/>
      <c r="DM1392" s="767"/>
      <c r="DN1392" s="767"/>
      <c r="DO1392" s="767"/>
      <c r="DP1392" s="767"/>
      <c r="DQ1392" s="767"/>
      <c r="DR1392" s="767"/>
      <c r="DS1392" s="767"/>
      <c r="DT1392" s="767"/>
      <c r="DU1392" s="767"/>
      <c r="DV1392" s="767"/>
      <c r="DW1392" s="767"/>
      <c r="DX1392" s="767"/>
      <c r="DY1392" s="767"/>
      <c r="DZ1392" s="767"/>
      <c r="EA1392" s="767"/>
      <c r="EB1392" s="767"/>
      <c r="EC1392" s="767"/>
      <c r="ED1392" s="767"/>
      <c r="EE1392" s="767"/>
      <c r="EF1392" s="767"/>
      <c r="EG1392" s="767"/>
      <c r="EH1392" s="767"/>
      <c r="EI1392" s="767"/>
      <c r="EJ1392" s="767"/>
      <c r="EK1392" s="767"/>
      <c r="EL1392" s="767"/>
      <c r="EM1392" s="767"/>
      <c r="EN1392" s="767"/>
      <c r="EO1392" s="767"/>
      <c r="EP1392" s="767"/>
      <c r="EQ1392" s="767"/>
      <c r="ER1392" s="767"/>
      <c r="ES1392" s="767"/>
      <c r="ET1392" s="767"/>
      <c r="EU1392" s="767"/>
      <c r="EV1392" s="767"/>
      <c r="EW1392" s="767"/>
      <c r="EX1392" s="767"/>
      <c r="EY1392" s="767"/>
      <c r="EZ1392" s="767"/>
      <c r="FA1392" s="767"/>
      <c r="FB1392" s="767"/>
      <c r="FC1392" s="767"/>
      <c r="FD1392" s="767"/>
      <c r="FE1392" s="767"/>
      <c r="FF1392" s="767"/>
      <c r="FG1392" s="767"/>
      <c r="FH1392" s="767"/>
      <c r="FI1392" s="767"/>
      <c r="FJ1392" s="767"/>
      <c r="FK1392" s="767"/>
      <c r="FL1392" s="767"/>
      <c r="FM1392" s="767"/>
      <c r="FN1392" s="767"/>
      <c r="FO1392" s="767"/>
      <c r="FP1392" s="767"/>
      <c r="FQ1392" s="767"/>
      <c r="FR1392" s="767"/>
      <c r="FS1392" s="767"/>
      <c r="FT1392" s="767"/>
      <c r="FU1392" s="767"/>
      <c r="FV1392" s="767"/>
      <c r="FW1392" s="767"/>
      <c r="FX1392" s="767"/>
      <c r="FY1392" s="767"/>
      <c r="FZ1392" s="767"/>
      <c r="GA1392" s="767"/>
      <c r="GB1392" s="767"/>
      <c r="GC1392" s="767"/>
      <c r="GD1392" s="767"/>
      <c r="GE1392" s="767"/>
      <c r="GF1392" s="767"/>
      <c r="GG1392" s="767"/>
      <c r="GH1392" s="767"/>
      <c r="GI1392" s="767"/>
      <c r="GJ1392" s="767"/>
      <c r="GK1392" s="767"/>
      <c r="GL1392" s="767"/>
      <c r="GM1392" s="767"/>
      <c r="GN1392" s="767"/>
      <c r="GO1392" s="767"/>
      <c r="GP1392" s="767"/>
      <c r="GQ1392" s="767"/>
      <c r="GR1392" s="767"/>
      <c r="GS1392" s="767"/>
      <c r="GT1392" s="767"/>
      <c r="GU1392" s="767"/>
      <c r="GV1392" s="767"/>
      <c r="GW1392" s="767"/>
      <c r="GX1392" s="767"/>
      <c r="GY1392" s="767"/>
      <c r="GZ1392" s="767"/>
      <c r="HA1392" s="767"/>
      <c r="HB1392" s="767"/>
      <c r="HC1392" s="767"/>
    </row>
    <row r="1393" spans="1:211" s="864" customFormat="1" ht="13.9" hidden="1" customHeight="1">
      <c r="A1393" s="307"/>
      <c r="B1393" s="351"/>
      <c r="C1393" s="971" t="str">
        <f>IF('1C TSspéc25'!O$17&lt;&gt;0,'1C TSspéc25'!$B$12,"")</f>
        <v/>
      </c>
      <c r="D1393" s="972"/>
      <c r="E1393" s="973"/>
      <c r="F1393" s="93">
        <f>IF(AND($C1393='1C TSspéc25'!$B$12,'1C TSspéc25'!$B$16="spécifiques",'1C TSspéc25'!$O$17&lt;&gt;""),'1C TSspéc25'!$O$21,"")</f>
        <v>0</v>
      </c>
      <c r="G1393" s="842"/>
      <c r="H1393" s="745">
        <v>0.21</v>
      </c>
      <c r="I1393" s="747">
        <v>1</v>
      </c>
      <c r="J1393" s="312"/>
      <c r="K1393" s="680">
        <f t="shared" si="349"/>
        <v>0</v>
      </c>
      <c r="L1393" s="556">
        <f>IF(OR('1C TSspéc25'!$B$12="",'1C TSspéc25'!O$30=0),0,IF(AND('1C TSspéc25'!$B$12&lt;&gt;"",$K$2="Pôle",'1C TSspéc25'!$C$12="OUI"),(('1C TSspéc25'!O$22+'1C TSspéc25'!O$23+'1C TSspéc25'!O$24+'1C TSspéc25'!O$25+'1C TSspéc25'!O$29)/'1C TSspéc25'!O$17),IF(AND('1C TSspéc25'!$B$12&lt;&gt;"",$K$2="Pôle",'1C TSspéc25'!$C$12="NON"),(('1C TSspéc25'!O$22+'1C TSspéc25'!O$23+'1C TSspéc25'!O$24+'1C TSspéc25'!O$25+'1C TSspéc25'!O$29)/'1C TSspéc25'!O$30),IF(AND('1C TSspéc25'!$B$12&lt;&gt;"",$K$2&lt;&gt;"Pôle",'1C TSspéc25'!$C$12="OUI"),(('1C TSspéc25'!O$22+'1C TSspéc25'!O$23+'1C TSspéc25'!O$24+'1C TSspéc25'!O$25+'1C TSspéc25'!O$26+'1C TSspéc25'!O$27+'1C TSspéc25'!O$28+'1C TSspéc25'!O$29)/'1C TSspéc25'!O$17),IF(AND('1C TSspéc25'!$B$12&lt;&gt;"",$K$2&lt;&gt;"Pôle",'1C TSspéc25'!$C$12="NON"),(('1C TSspéc25'!O$22+'1C TSspéc25'!O$23+'1C TSspéc25'!O$24+'1C TSspéc25'!O$25+'1C TSspéc25'!O$26+'1C TSspéc25'!O$27+'1C TSspéc25'!O$28+'1C TSspéc25'!O$29)/'1C TSspéc25'!O$30))))))</f>
        <v>0</v>
      </c>
      <c r="M1393" s="556">
        <f>IF(OR('1C TSspéc25'!$B$12="",'1C TSspéc25'!O$30=0),0,IF(AND('1C TSspéc25'!$B$12&lt;&gt;"",$K$2="Pôle",'1C TSspéc25'!$C$12="OUI"),(('1C TSspéc25'!O$26+'1C TSspéc25'!O$27+'1C TSspéc25'!O$28)/'1C TSspéc25'!O$17),IF(AND('1C TSspéc25'!$B$12&lt;&gt;"",$K$2="Pôle",'1C TSspéc25'!$C$12="NON"),(('1C TSspéc25'!O$26+'1C TSspéc25'!O$27+'1C TSspéc25'!O$28)/'1C TSspéc25'!O$30),IF(AND('1C TSspéc25'!$B$12&lt;&gt;"",$K$2&lt;&gt;"Pôle"),0))))</f>
        <v>0</v>
      </c>
      <c r="N1393" s="557">
        <f>IF(AND('1C TSspéc25'!$B$12&lt;&gt;0,'1C TSspéc25'!$O$30&lt;&gt;0),L1393+M1393,0)</f>
        <v>0</v>
      </c>
      <c r="O1393" s="893" t="str">
        <f>IF(AND('1C TSspéc25'!$O$17&lt;&gt;0,'1C TSspéc25'!$C$12="OUI"),'1C TSspéc25'!$O$35/'1C TSspéc25'!$O$17,"")</f>
        <v/>
      </c>
      <c r="P1393" s="543" t="str">
        <f>IF(AND('1C TSspéc25'!$O$17&lt;&gt;0,'1C TSspéc25'!$C$12="OUI"),'1C TSspéc25'!$O$36/'1C TSspéc25'!$O$17,"")</f>
        <v/>
      </c>
      <c r="Q1393" s="543" t="str">
        <f>IF(AND('1C TSspéc25'!$O$17&lt;&gt;0,'1C TSspéc25'!$C$12="OUI"),'1C TSspéc25'!$O$37/'1C TSspéc25'!$O$17,"")</f>
        <v/>
      </c>
      <c r="R1393" s="543" t="str">
        <f>IF(AND('1C TSspéc25'!$O$17&lt;&gt;0,'1C TSspéc25'!$C$12="OUI"),'1C TSspéc25'!$O$38/'1C TSspéc25'!$O$17,"")</f>
        <v/>
      </c>
      <c r="S1393" s="543" t="str">
        <f>IF(AND('1C TSspéc25'!$O$17&lt;&gt;0,'1C TSspéc25'!$C$12="OUI"),'1C TSspéc25'!$O$39/'1C TSspéc25'!$O$17,"")</f>
        <v/>
      </c>
      <c r="T1393" s="543" t="str">
        <f>IF(AND('1C TSspéc25'!$O$17&lt;&gt;0,'1C TSspéc25'!$C$12="OUI"),'1C TSspéc25'!$O$40/'1C TSspéc25'!$O$17,"")</f>
        <v/>
      </c>
      <c r="U1393" s="543" t="str">
        <f>IF(AND('1C TSspéc25'!$O$17&lt;&gt;0,'1C TSspéc25'!$C$12="OUI"),'1C TSspéc25'!$O$41/'1C TSspéc25'!$O$17,"")</f>
        <v/>
      </c>
      <c r="V1393" s="543" t="str">
        <f>IF(AND('1C TSspéc25'!$O$17&lt;&gt;0,'1C TSspéc25'!$C$12="OUI"),'1C TSspéc25'!$O$42/'1C TSspéc25'!$O$17,"")</f>
        <v/>
      </c>
      <c r="W1393" s="543" t="str">
        <f>IF(AND('1C TSspéc25'!$O$17&lt;&gt;0,'1C TSspéc25'!$C$12="OUI"),'1C TSspéc25'!$O$43/'1C TSspéc25'!$O$17,"")</f>
        <v/>
      </c>
      <c r="X1393" s="543" t="str">
        <f>IF(AND('1C TSspéc25'!$O$17&lt;&gt;0,'1C TSspéc25'!$C$12="OUI"),'1C TSspéc25'!$O$44/'1C TSspéc25'!$O$17,"")</f>
        <v/>
      </c>
      <c r="Y1393" s="543" t="str">
        <f>IF(AND('1C TSspéc25'!$O$17&lt;&gt;0,'1C TSspéc25'!$C$12="OUI"),'1C TSspéc25'!$O$45/'1C TSspéc25'!$O$17,"")</f>
        <v/>
      </c>
      <c r="Z1393" s="543" t="str">
        <f>IF(AND('1C TSspéc25'!$O$17&lt;&gt;0,'1C TSspéc25'!$C$12="OUI"),'1C TSspéc25'!$O$46/'1C TSspéc25'!$O$17,"")</f>
        <v/>
      </c>
      <c r="AA1393" s="543" t="str">
        <f>IF(AND('1C TSspéc25'!$O$17&lt;&gt;0,'1C TSspéc25'!$C$12="OUI"),'1C TSspéc25'!$O$47/'1C TSspéc25'!$O$17,"")</f>
        <v/>
      </c>
      <c r="AB1393" s="543" t="str">
        <f>IF(AND('1C TSspéc25'!$O$17&lt;&gt;0,'1C TSspéc25'!$C$12="OUI"),'1C TSspéc25'!$O$48/'1C TSspéc25'!$O$17,"")</f>
        <v/>
      </c>
      <c r="AC1393" s="543" t="str">
        <f>IF(AND('1C TSspéc25'!$O$17&lt;&gt;0,'1C TSspéc25'!$C$12="OUI"),'1C TSspéc25'!$O$49/'1C TSspéc25'!$O$17,"")</f>
        <v/>
      </c>
      <c r="AD1393" s="543" t="str">
        <f>IF(AND('1C TSspéc25'!$O$17&lt;&gt;0,'1C TSspéc25'!$C$12="OUI"),'1C TSspéc25'!$O$50/'1C TSspéc25'!$O$17,"")</f>
        <v/>
      </c>
      <c r="AE1393" s="543" t="str">
        <f>IF(AND('1C TSspéc25'!$O$17&lt;&gt;0,'1C TSspéc25'!$C$12="OUI"),'1C TSspéc25'!$O$51/'1C TSspéc25'!$O$17,"")</f>
        <v/>
      </c>
      <c r="AF1393" s="543" t="str">
        <f>IF(AND('1C TSspéc25'!$O$17&lt;&gt;0,'1C TSspéc25'!$C$12="OUI"),'1C TSspéc25'!$O$52/'1C TSspéc25'!$O$17,"")</f>
        <v/>
      </c>
      <c r="AG1393" s="543" t="str">
        <f>IF(AND('1C TSspéc25'!$O$17&lt;&gt;0,'1C TSspéc25'!$C$12="OUI"),'1C TSspéc25'!$O$53/'1C TSspéc25'!$O$17,"")</f>
        <v/>
      </c>
      <c r="AH1393" s="543" t="str">
        <f>IF(AND('1C TSspéc25'!$O$17&lt;&gt;0,'1C TSspéc25'!$C$12="OUI"),'1C TSspéc25'!$O$54/'1C TSspéc25'!$O$17,"")</f>
        <v/>
      </c>
      <c r="AI1393" s="543" t="str">
        <f>IF(AND('1C TSspéc25'!$O$17&lt;&gt;0,'1C TSspéc25'!$C$12="OUI"),'1C TSspéc25'!$O$55/'1C TSspéc25'!$O$17,"")</f>
        <v/>
      </c>
      <c r="AJ1393" s="543" t="str">
        <f>IF(AND('1C TSspéc25'!$O$17&lt;&gt;0,'1C TSspéc25'!$C$12="OUI"),'1C TSspéc25'!$O$56/'1C TSspéc25'!$O$17,"")</f>
        <v/>
      </c>
      <c r="AK1393" s="543" t="str">
        <f>IF(AND('1C TSspéc25'!$O$17&lt;&gt;0,'1C TSspéc25'!$C$12="OUI"),'1C TSspéc25'!$O$57/'1C TSspéc25'!$O$17,"")</f>
        <v/>
      </c>
      <c r="AL1393" s="72">
        <f>IF(AND('1C TSspéc25'!$O$17&lt;&gt;0,'1C TSspéc25'!$C$12="OUI"),N1393+AK1393,N1393)</f>
        <v>0</v>
      </c>
      <c r="AM1393" s="417">
        <f t="shared" si="350"/>
        <v>0</v>
      </c>
      <c r="AN1393" s="417">
        <f t="shared" si="351"/>
        <v>0</v>
      </c>
      <c r="AO1393" s="418" t="str">
        <f>IF(AND('1C TSspéc25'!$O$17&lt;&gt;0,'1C TSspéc25'!$O$30&lt;&gt;0),AM1393+AN1393,"")</f>
        <v/>
      </c>
      <c r="AP1393" s="573" t="str">
        <f>IF(AND('1C TSspéc25'!$O$17&lt;&gt;0,'1C TSspéc25'!$O$30&lt;&gt;0),AM1393-AR1393,"")</f>
        <v/>
      </c>
      <c r="AQ1393" s="583">
        <f t="shared" si="352"/>
        <v>0</v>
      </c>
      <c r="AR1393" s="596"/>
      <c r="AS1393" s="102"/>
      <c r="AT1393" s="27" t="str">
        <f>IF(('1C TSspéc25'!O$17*FICHE!$C$14&lt;J1393),"Forfait limité à "&amp;FICHE!$C$14&amp;"€/jour","")</f>
        <v/>
      </c>
      <c r="AU1393" s="592"/>
      <c r="AV1393" s="824"/>
      <c r="AW1393" s="824"/>
      <c r="AX1393" s="824"/>
      <c r="AY1393" s="824"/>
      <c r="AZ1393" s="824"/>
      <c r="BA1393" s="767"/>
      <c r="BB1393" s="767"/>
      <c r="BC1393" s="767"/>
      <c r="BD1393" s="767"/>
      <c r="BE1393" s="767"/>
      <c r="BF1393" s="767"/>
      <c r="BG1393" s="767"/>
      <c r="BH1393" s="767"/>
      <c r="BI1393" s="767"/>
      <c r="BJ1393" s="767"/>
      <c r="BK1393" s="767"/>
      <c r="BL1393" s="767"/>
      <c r="BM1393" s="767"/>
      <c r="BN1393" s="767"/>
      <c r="BO1393" s="767"/>
      <c r="BP1393" s="767"/>
      <c r="BQ1393" s="767"/>
      <c r="BR1393" s="767"/>
      <c r="BS1393" s="767"/>
      <c r="BT1393" s="767"/>
      <c r="BU1393" s="767"/>
      <c r="BV1393" s="767"/>
      <c r="BW1393" s="767"/>
      <c r="BX1393" s="767"/>
      <c r="BY1393" s="767"/>
      <c r="BZ1393" s="767"/>
      <c r="CA1393" s="767"/>
      <c r="CB1393" s="767"/>
      <c r="CC1393" s="767"/>
      <c r="CD1393" s="767"/>
      <c r="CE1393" s="767"/>
      <c r="CF1393" s="767"/>
      <c r="CG1393" s="767"/>
      <c r="CH1393" s="767"/>
      <c r="CI1393" s="767"/>
      <c r="CJ1393" s="767"/>
      <c r="CK1393" s="767"/>
      <c r="CL1393" s="767"/>
      <c r="CM1393" s="767"/>
      <c r="CN1393" s="767"/>
      <c r="CO1393" s="767"/>
      <c r="CP1393" s="767"/>
      <c r="CQ1393" s="767"/>
      <c r="CR1393" s="767"/>
      <c r="CS1393" s="767"/>
      <c r="CT1393" s="767"/>
      <c r="CU1393" s="767"/>
      <c r="CV1393" s="767"/>
      <c r="CW1393" s="767"/>
      <c r="CX1393" s="767"/>
      <c r="CY1393" s="767"/>
      <c r="CZ1393" s="767"/>
      <c r="DA1393" s="767"/>
      <c r="DB1393" s="767"/>
      <c r="DC1393" s="767"/>
      <c r="DD1393" s="767"/>
      <c r="DE1393" s="767"/>
      <c r="DF1393" s="767"/>
      <c r="DG1393" s="767"/>
      <c r="DH1393" s="767"/>
      <c r="DI1393" s="767"/>
      <c r="DJ1393" s="767"/>
      <c r="DK1393" s="767"/>
      <c r="DL1393" s="767"/>
      <c r="DM1393" s="767"/>
      <c r="DN1393" s="767"/>
      <c r="DO1393" s="767"/>
      <c r="DP1393" s="767"/>
      <c r="DQ1393" s="767"/>
      <c r="DR1393" s="767"/>
      <c r="DS1393" s="767"/>
      <c r="DT1393" s="767"/>
      <c r="DU1393" s="767"/>
      <c r="DV1393" s="767"/>
      <c r="DW1393" s="767"/>
      <c r="DX1393" s="767"/>
      <c r="DY1393" s="767"/>
      <c r="DZ1393" s="767"/>
      <c r="EA1393" s="767"/>
      <c r="EB1393" s="767"/>
      <c r="EC1393" s="767"/>
      <c r="ED1393" s="767"/>
      <c r="EE1393" s="767"/>
      <c r="EF1393" s="767"/>
      <c r="EG1393" s="767"/>
      <c r="EH1393" s="767"/>
      <c r="EI1393" s="767"/>
      <c r="EJ1393" s="767"/>
      <c r="EK1393" s="767"/>
      <c r="EL1393" s="767"/>
      <c r="EM1393" s="767"/>
      <c r="EN1393" s="767"/>
      <c r="EO1393" s="767"/>
      <c r="EP1393" s="767"/>
      <c r="EQ1393" s="767"/>
      <c r="ER1393" s="767"/>
      <c r="ES1393" s="767"/>
      <c r="ET1393" s="767"/>
      <c r="EU1393" s="767"/>
      <c r="EV1393" s="767"/>
      <c r="EW1393" s="767"/>
      <c r="EX1393" s="767"/>
      <c r="EY1393" s="767"/>
      <c r="EZ1393" s="767"/>
      <c r="FA1393" s="767"/>
      <c r="FB1393" s="767"/>
      <c r="FC1393" s="767"/>
      <c r="FD1393" s="767"/>
      <c r="FE1393" s="767"/>
      <c r="FF1393" s="767"/>
      <c r="FG1393" s="767"/>
      <c r="FH1393" s="767"/>
      <c r="FI1393" s="767"/>
      <c r="FJ1393" s="767"/>
      <c r="FK1393" s="767"/>
      <c r="FL1393" s="767"/>
      <c r="FM1393" s="767"/>
      <c r="FN1393" s="767"/>
      <c r="FO1393" s="767"/>
      <c r="FP1393" s="767"/>
      <c r="FQ1393" s="767"/>
      <c r="FR1393" s="767"/>
      <c r="FS1393" s="767"/>
      <c r="FT1393" s="767"/>
      <c r="FU1393" s="767"/>
      <c r="FV1393" s="767"/>
      <c r="FW1393" s="767"/>
      <c r="FX1393" s="767"/>
      <c r="FY1393" s="767"/>
      <c r="FZ1393" s="767"/>
      <c r="GA1393" s="767"/>
      <c r="GB1393" s="767"/>
      <c r="GC1393" s="767"/>
      <c r="GD1393" s="767"/>
      <c r="GE1393" s="767"/>
      <c r="GF1393" s="767"/>
      <c r="GG1393" s="767"/>
      <c r="GH1393" s="767"/>
      <c r="GI1393" s="767"/>
      <c r="GJ1393" s="767"/>
      <c r="GK1393" s="767"/>
      <c r="GL1393" s="767"/>
      <c r="GM1393" s="767"/>
      <c r="GN1393" s="767"/>
      <c r="GO1393" s="767"/>
      <c r="GP1393" s="767"/>
      <c r="GQ1393" s="767"/>
      <c r="GR1393" s="767"/>
      <c r="GS1393" s="767"/>
      <c r="GT1393" s="767"/>
      <c r="GU1393" s="767"/>
      <c r="GV1393" s="767"/>
      <c r="GW1393" s="767"/>
      <c r="GX1393" s="767"/>
      <c r="GY1393" s="767"/>
      <c r="GZ1393" s="767"/>
      <c r="HA1393" s="767"/>
      <c r="HB1393" s="767"/>
      <c r="HC1393" s="767"/>
    </row>
    <row r="1394" spans="1:211" s="864" customFormat="1" ht="13.9" hidden="1" customHeight="1">
      <c r="A1394" s="307"/>
      <c r="B1394" s="351"/>
      <c r="C1394" s="971" t="str">
        <f>IF('1C TSspéc25'!P$17&lt;&gt;0,'1C TSspéc25'!$B$12,"")</f>
        <v/>
      </c>
      <c r="D1394" s="972"/>
      <c r="E1394" s="973"/>
      <c r="F1394" s="93">
        <f>IF(AND($C1394='1C TSspéc25'!$B$12,'1C TSspéc25'!$B$16="spécifiques",'1C TSspéc25'!$P$17&lt;&gt;""),'1C TSspéc25'!$P$21,"")</f>
        <v>0</v>
      </c>
      <c r="G1394" s="842"/>
      <c r="H1394" s="745">
        <v>0.21</v>
      </c>
      <c r="I1394" s="747">
        <v>1</v>
      </c>
      <c r="J1394" s="312"/>
      <c r="K1394" s="680">
        <f t="shared" si="349"/>
        <v>0</v>
      </c>
      <c r="L1394" s="556">
        <f>IF(OR('1C TSspéc25'!$B$12="",'1C TSspéc25'!P$30=0),0,IF(AND('1C TSspéc25'!$B$12&lt;&gt;"",$K$2="Pôle",'1C TSspéc25'!$C$12="OUI"),(('1C TSspéc25'!P$22+'1C TSspéc25'!P$23+'1C TSspéc25'!P$24+'1C TSspéc25'!P$25+'1C TSspéc25'!P$29)/'1C TSspéc25'!P$17),IF(AND('1C TSspéc25'!$B$12&lt;&gt;"",$K$2="Pôle",'1C TSspéc25'!$C$12="NON"),(('1C TSspéc25'!P$22+'1C TSspéc25'!P$23+'1C TSspéc25'!P$24+'1C TSspéc25'!P$25+'1C TSspéc25'!P$29)/'1C TSspéc25'!P$30),IF(AND('1C TSspéc25'!$B$12&lt;&gt;"",$K$2&lt;&gt;"Pôle",'1C TSspéc25'!$C$12="OUI"),(('1C TSspéc25'!P$22+'1C TSspéc25'!P$23+'1C TSspéc25'!P$24+'1C TSspéc25'!P$25+'1C TSspéc25'!P$26+'1C TSspéc25'!P$27+'1C TSspéc25'!P$28+'1C TSspéc25'!P$29)/'1C TSspéc25'!P$17),IF(AND('1C TSspéc25'!$B$12&lt;&gt;"",$K$2&lt;&gt;"Pôle",'1C TSspéc25'!$C$12="NON"),(('1C TSspéc25'!P$22+'1C TSspéc25'!P$23+'1C TSspéc25'!P$24+'1C TSspéc25'!P$25+'1C TSspéc25'!P$26+'1C TSspéc25'!P$27+'1C TSspéc25'!P$28+'1C TSspéc25'!P$29)/'1C TSspéc25'!P$30))))))</f>
        <v>0</v>
      </c>
      <c r="M1394" s="556">
        <f>IF(OR('1C TSspéc25'!$B$12="",'1C TSspéc25'!P$30=0),0,IF(AND('1C TSspéc25'!$B$12&lt;&gt;"",$K$2="Pôle",'1C TSspéc25'!$C$12="OUI"),(('1C TSspéc25'!P$26+'1C TSspéc25'!P$27+'1C TSspéc25'!P$28)/'1C TSspéc25'!P$17),IF(AND('1C TSspéc25'!$B$12&lt;&gt;"",$K$2="Pôle",'1C TSspéc25'!$C$12="NON"),(('1C TSspéc25'!P$26+'1C TSspéc25'!P$27+'1C TSspéc25'!P$28)/'1C TSspéc25'!P$30),IF(AND('1C TSspéc25'!$B$12&lt;&gt;"",$K$2&lt;&gt;"Pôle"),0))))</f>
        <v>0</v>
      </c>
      <c r="N1394" s="557">
        <f>IF(AND('1C TSspéc25'!$B$12&lt;&gt;0,'1C TSspéc25'!$P$30&lt;&gt;0),L1394+M1394,0)</f>
        <v>0</v>
      </c>
      <c r="O1394" s="893" t="str">
        <f>IF(AND('1C TSspéc25'!$P$17&lt;&gt;0,'1C TSspéc25'!$C$12="OUI"),'1C TSspéc25'!$P$35/'1C TSspéc25'!$P$17,"")</f>
        <v/>
      </c>
      <c r="P1394" s="543" t="str">
        <f>IF(AND('1C TSspéc25'!$P$17&lt;&gt;0,'1C TSspéc25'!$C$12="OUI"),'1C TSspéc25'!$P$36/'1C TSspéc25'!$P$17,"")</f>
        <v/>
      </c>
      <c r="Q1394" s="543" t="str">
        <f>IF(AND('1C TSspéc25'!$P$17&lt;&gt;0,'1C TSspéc25'!$C$12="OUI"),'1C TSspéc25'!$P$37/'1C TSspéc25'!$P$17,"")</f>
        <v/>
      </c>
      <c r="R1394" s="543" t="str">
        <f>IF(AND('1C TSspéc25'!$P$17&lt;&gt;0,'1C TSspéc25'!$C$12="OUI"),'1C TSspéc25'!$P$38/'1C TSspéc25'!$P$17,"")</f>
        <v/>
      </c>
      <c r="S1394" s="543" t="str">
        <f>IF(AND('1C TSspéc25'!$P$17&lt;&gt;0,'1C TSspéc25'!$C$12="OUI"),'1C TSspéc25'!$P$39/'1C TSspéc25'!$P$17,"")</f>
        <v/>
      </c>
      <c r="T1394" s="543" t="str">
        <f>IF(AND('1C TSspéc25'!$P$17&lt;&gt;0,'1C TSspéc25'!$C$12="OUI"),'1C TSspéc25'!$P$40/'1C TSspéc25'!$P$17,"")</f>
        <v/>
      </c>
      <c r="U1394" s="543" t="str">
        <f>IF(AND('1C TSspéc25'!$P$17&lt;&gt;0,'1C TSspéc25'!$C$12="OUI"),'1C TSspéc25'!$P$41/'1C TSspéc25'!$P$17,"")</f>
        <v/>
      </c>
      <c r="V1394" s="543" t="str">
        <f>IF(AND('1C TSspéc25'!$P$17&lt;&gt;0,'1C TSspéc25'!$C$12="OUI"),'1C TSspéc25'!$P$42/'1C TSspéc25'!$P$17,"")</f>
        <v/>
      </c>
      <c r="W1394" s="543" t="str">
        <f>IF(AND('1C TSspéc25'!$P$17&lt;&gt;0,'1C TSspéc25'!$C$12="OUI"),'1C TSspéc25'!$P$43/'1C TSspéc25'!$P$17,"")</f>
        <v/>
      </c>
      <c r="X1394" s="543" t="str">
        <f>IF(AND('1C TSspéc25'!$P$17&lt;&gt;0,'1C TSspéc25'!$C$12="OUI"),'1C TSspéc25'!$P$44/'1C TSspéc25'!$P$17,"")</f>
        <v/>
      </c>
      <c r="Y1394" s="543" t="str">
        <f>IF(AND('1C TSspéc25'!$P$17&lt;&gt;0,'1C TSspéc25'!$C$12="OUI"),'1C TSspéc25'!$P$45/'1C TSspéc25'!$P$17,"")</f>
        <v/>
      </c>
      <c r="Z1394" s="543" t="str">
        <f>IF(AND('1C TSspéc25'!$P$17&lt;&gt;0,'1C TSspéc25'!$C$12="OUI"),'1C TSspéc25'!$P$46/'1C TSspéc25'!$P$17,"")</f>
        <v/>
      </c>
      <c r="AA1394" s="543" t="str">
        <f>IF(AND('1C TSspéc25'!$P$17&lt;&gt;0,'1C TSspéc25'!$C$12="OUI"),'1C TSspéc25'!$P$47/'1C TSspéc25'!$P$17,"")</f>
        <v/>
      </c>
      <c r="AB1394" s="543" t="str">
        <f>IF(AND('1C TSspéc25'!$P$17&lt;&gt;0,'1C TSspéc25'!$C$12="OUI"),'1C TSspéc25'!$P$48/'1C TSspéc25'!$P$17,"")</f>
        <v/>
      </c>
      <c r="AC1394" s="543" t="str">
        <f>IF(AND('1C TSspéc25'!$P$17&lt;&gt;0,'1C TSspéc25'!$C$12="OUI"),'1C TSspéc25'!$P$49/'1C TSspéc25'!$P$17,"")</f>
        <v/>
      </c>
      <c r="AD1394" s="543" t="str">
        <f>IF(AND('1C TSspéc25'!$P$17&lt;&gt;0,'1C TSspéc25'!$C$12="OUI"),'1C TSspéc25'!$P$50/'1C TSspéc25'!$P$17,"")</f>
        <v/>
      </c>
      <c r="AE1394" s="543" t="str">
        <f>IF(AND('1C TSspéc25'!$P$17&lt;&gt;0,'1C TSspéc25'!$C$12="OUI"),'1C TSspéc25'!$P$51/'1C TSspéc25'!$P$17,"")</f>
        <v/>
      </c>
      <c r="AF1394" s="543" t="str">
        <f>IF(AND('1C TSspéc25'!$P$17&lt;&gt;0,'1C TSspéc25'!$C$12="OUI"),'1C TSspéc25'!$P$52/'1C TSspéc25'!$P$17,"")</f>
        <v/>
      </c>
      <c r="AG1394" s="543" t="str">
        <f>IF(AND('1C TSspéc25'!$P$17&lt;&gt;0,'1C TSspéc25'!$C$12="OUI"),'1C TSspéc25'!$P$53/'1C TSspéc25'!$P$17,"")</f>
        <v/>
      </c>
      <c r="AH1394" s="543" t="str">
        <f>IF(AND('1C TSspéc25'!$P$17&lt;&gt;0,'1C TSspéc25'!$C$12="OUI"),'1C TSspéc25'!$P$54/'1C TSspéc25'!$P$17,"")</f>
        <v/>
      </c>
      <c r="AI1394" s="543" t="str">
        <f>IF(AND('1C TSspéc25'!$P$17&lt;&gt;0,'1C TSspéc25'!$C$12="OUI"),'1C TSspéc25'!$P$55/'1C TSspéc25'!$P$17,"")</f>
        <v/>
      </c>
      <c r="AJ1394" s="543" t="str">
        <f>IF(AND('1C TSspéc25'!$P$17&lt;&gt;0,'1C TSspéc25'!$C$12="OUI"),'1C TSspéc25'!$P$56/'1C TSspéc25'!$P$17,"")</f>
        <v/>
      </c>
      <c r="AK1394" s="543" t="str">
        <f>IF(AND('1C TSspéc25'!$P$17&lt;&gt;0,'1C TSspéc25'!$C$12="OUI"),'1C TSspéc25'!$P$57/'1C TSspéc25'!$P$17,"")</f>
        <v/>
      </c>
      <c r="AL1394" s="72">
        <f>IF(AND('1C TSspéc25'!$P$17&lt;&gt;0,'1C TSspéc25'!$C$12="OUI"),N1394+AK1394,N1394)</f>
        <v>0</v>
      </c>
      <c r="AM1394" s="417">
        <f t="shared" si="350"/>
        <v>0</v>
      </c>
      <c r="AN1394" s="417">
        <f t="shared" si="351"/>
        <v>0</v>
      </c>
      <c r="AO1394" s="418" t="str">
        <f>IF(AND('1C TSspéc25'!$P$17&lt;&gt;0,'1C TSspéc25'!$P$30&lt;&gt;0),AM1394+AN1394,"")</f>
        <v/>
      </c>
      <c r="AP1394" s="573" t="str">
        <f>IF(AND('1C TSspéc25'!$P$17&lt;&gt;0,'1C TSspéc25'!$P$30&lt;&gt;0),AM1394-AR1394,"")</f>
        <v/>
      </c>
      <c r="AQ1394" s="583">
        <f t="shared" si="352"/>
        <v>0</v>
      </c>
      <c r="AR1394" s="596"/>
      <c r="AS1394" s="102"/>
      <c r="AT1394" s="27" t="str">
        <f>IF(('1C TSspéc25'!P$17*FICHE!$C$14&lt;J1394),"Forfait limité à "&amp;FICHE!$C$14&amp;"€/jour","")</f>
        <v/>
      </c>
      <c r="AU1394" s="592"/>
      <c r="AV1394" s="824"/>
      <c r="AW1394" s="824"/>
      <c r="AX1394" s="824"/>
      <c r="AY1394" s="824"/>
      <c r="AZ1394" s="824"/>
      <c r="BA1394" s="767"/>
      <c r="BB1394" s="767"/>
      <c r="BC1394" s="767"/>
      <c r="BD1394" s="767"/>
      <c r="BE1394" s="767"/>
      <c r="BF1394" s="767"/>
      <c r="BG1394" s="767"/>
      <c r="BH1394" s="767"/>
      <c r="BI1394" s="767"/>
      <c r="BJ1394" s="767"/>
      <c r="BK1394" s="767"/>
      <c r="BL1394" s="767"/>
      <c r="BM1394" s="767"/>
      <c r="BN1394" s="767"/>
      <c r="BO1394" s="767"/>
      <c r="BP1394" s="767"/>
      <c r="BQ1394" s="767"/>
      <c r="BR1394" s="767"/>
      <c r="BS1394" s="767"/>
      <c r="BT1394" s="767"/>
      <c r="BU1394" s="767"/>
      <c r="BV1394" s="767"/>
      <c r="BW1394" s="767"/>
      <c r="BX1394" s="767"/>
      <c r="BY1394" s="767"/>
      <c r="BZ1394" s="767"/>
      <c r="CA1394" s="767"/>
      <c r="CB1394" s="767"/>
      <c r="CC1394" s="767"/>
      <c r="CD1394" s="767"/>
      <c r="CE1394" s="767"/>
      <c r="CF1394" s="767"/>
      <c r="CG1394" s="767"/>
      <c r="CH1394" s="767"/>
      <c r="CI1394" s="767"/>
      <c r="CJ1394" s="767"/>
      <c r="CK1394" s="767"/>
      <c r="CL1394" s="767"/>
      <c r="CM1394" s="767"/>
      <c r="CN1394" s="767"/>
      <c r="CO1394" s="767"/>
      <c r="CP1394" s="767"/>
      <c r="CQ1394" s="767"/>
      <c r="CR1394" s="767"/>
      <c r="CS1394" s="767"/>
      <c r="CT1394" s="767"/>
      <c r="CU1394" s="767"/>
      <c r="CV1394" s="767"/>
      <c r="CW1394" s="767"/>
      <c r="CX1394" s="767"/>
      <c r="CY1394" s="767"/>
      <c r="CZ1394" s="767"/>
      <c r="DA1394" s="767"/>
      <c r="DB1394" s="767"/>
      <c r="DC1394" s="767"/>
      <c r="DD1394" s="767"/>
      <c r="DE1394" s="767"/>
      <c r="DF1394" s="767"/>
      <c r="DG1394" s="767"/>
      <c r="DH1394" s="767"/>
      <c r="DI1394" s="767"/>
      <c r="DJ1394" s="767"/>
      <c r="DK1394" s="767"/>
      <c r="DL1394" s="767"/>
      <c r="DM1394" s="767"/>
      <c r="DN1394" s="767"/>
      <c r="DO1394" s="767"/>
      <c r="DP1394" s="767"/>
      <c r="DQ1394" s="767"/>
      <c r="DR1394" s="767"/>
      <c r="DS1394" s="767"/>
      <c r="DT1394" s="767"/>
      <c r="DU1394" s="767"/>
      <c r="DV1394" s="767"/>
      <c r="DW1394" s="767"/>
      <c r="DX1394" s="767"/>
      <c r="DY1394" s="767"/>
      <c r="DZ1394" s="767"/>
      <c r="EA1394" s="767"/>
      <c r="EB1394" s="767"/>
      <c r="EC1394" s="767"/>
      <c r="ED1394" s="767"/>
      <c r="EE1394" s="767"/>
      <c r="EF1394" s="767"/>
      <c r="EG1394" s="767"/>
      <c r="EH1394" s="767"/>
      <c r="EI1394" s="767"/>
      <c r="EJ1394" s="767"/>
      <c r="EK1394" s="767"/>
      <c r="EL1394" s="767"/>
      <c r="EM1394" s="767"/>
      <c r="EN1394" s="767"/>
      <c r="EO1394" s="767"/>
      <c r="EP1394" s="767"/>
      <c r="EQ1394" s="767"/>
      <c r="ER1394" s="767"/>
      <c r="ES1394" s="767"/>
      <c r="ET1394" s="767"/>
      <c r="EU1394" s="767"/>
      <c r="EV1394" s="767"/>
      <c r="EW1394" s="767"/>
      <c r="EX1394" s="767"/>
      <c r="EY1394" s="767"/>
      <c r="EZ1394" s="767"/>
      <c r="FA1394" s="767"/>
      <c r="FB1394" s="767"/>
      <c r="FC1394" s="767"/>
      <c r="FD1394" s="767"/>
      <c r="FE1394" s="767"/>
      <c r="FF1394" s="767"/>
      <c r="FG1394" s="767"/>
      <c r="FH1394" s="767"/>
      <c r="FI1394" s="767"/>
      <c r="FJ1394" s="767"/>
      <c r="FK1394" s="767"/>
      <c r="FL1394" s="767"/>
      <c r="FM1394" s="767"/>
      <c r="FN1394" s="767"/>
      <c r="FO1394" s="767"/>
      <c r="FP1394" s="767"/>
      <c r="FQ1394" s="767"/>
      <c r="FR1394" s="767"/>
      <c r="FS1394" s="767"/>
      <c r="FT1394" s="767"/>
      <c r="FU1394" s="767"/>
      <c r="FV1394" s="767"/>
      <c r="FW1394" s="767"/>
      <c r="FX1394" s="767"/>
      <c r="FY1394" s="767"/>
      <c r="FZ1394" s="767"/>
      <c r="GA1394" s="767"/>
      <c r="GB1394" s="767"/>
      <c r="GC1394" s="767"/>
      <c r="GD1394" s="767"/>
      <c r="GE1394" s="767"/>
      <c r="GF1394" s="767"/>
      <c r="GG1394" s="767"/>
      <c r="GH1394" s="767"/>
      <c r="GI1394" s="767"/>
      <c r="GJ1394" s="767"/>
      <c r="GK1394" s="767"/>
      <c r="GL1394" s="767"/>
      <c r="GM1394" s="767"/>
      <c r="GN1394" s="767"/>
      <c r="GO1394" s="767"/>
      <c r="GP1394" s="767"/>
      <c r="GQ1394" s="767"/>
      <c r="GR1394" s="767"/>
      <c r="GS1394" s="767"/>
      <c r="GT1394" s="767"/>
      <c r="GU1394" s="767"/>
      <c r="GV1394" s="767"/>
      <c r="GW1394" s="767"/>
      <c r="GX1394" s="767"/>
      <c r="GY1394" s="767"/>
      <c r="GZ1394" s="767"/>
      <c r="HA1394" s="767"/>
      <c r="HB1394" s="767"/>
      <c r="HC1394" s="767"/>
    </row>
    <row r="1395" spans="1:211" s="864" customFormat="1" ht="13.9" hidden="1" customHeight="1">
      <c r="A1395" s="307"/>
      <c r="B1395" s="351"/>
      <c r="C1395" s="971" t="str">
        <f>IF('1C TSspéc25'!Q$17&lt;&gt;0,'1C TSspéc25'!$B$12,"")</f>
        <v/>
      </c>
      <c r="D1395" s="972"/>
      <c r="E1395" s="973"/>
      <c r="F1395" s="93">
        <f>IF(AND($C1395='1C TSspéc25'!$B$12,'1C TSspéc25'!$B$16="spécifiques",'1C TSspéc25'!$Q$17&lt;&gt;""),'1C TSspéc25'!$Q$21,"")</f>
        <v>0</v>
      </c>
      <c r="G1395" s="863"/>
      <c r="H1395" s="745">
        <v>0.21</v>
      </c>
      <c r="I1395" s="747">
        <v>1</v>
      </c>
      <c r="J1395" s="312"/>
      <c r="K1395" s="680">
        <f t="shared" si="349"/>
        <v>0</v>
      </c>
      <c r="L1395" s="556">
        <f>IF(OR('1C TSspéc25'!$B$12="",'1C TSspéc25'!Q$30=0),0,IF(AND('1C TSspéc25'!$B$12&lt;&gt;"",$K$2="Pôle",'1C TSspéc25'!$C$12="OUI"),(('1C TSspéc25'!Q$22+'1C TSspéc25'!Q$23+'1C TSspéc25'!Q$24+'1C TSspéc25'!Q$25+'1C TSspéc25'!Q$29)/'1C TSspéc25'!Q$17),IF(AND('1C TSspéc25'!$B$12&lt;&gt;"",$K$2="Pôle",'1C TSspéc25'!$C$12="NON"),(('1C TSspéc25'!Q$22+'1C TSspéc25'!Q$23+'1C TSspéc25'!Q$24+'1C TSspéc25'!Q$25+'1C TSspéc25'!Q$29)/'1C TSspéc25'!Q$30),IF(AND('1C TSspéc25'!$B$12&lt;&gt;"",$K$2&lt;&gt;"Pôle",'1C TSspéc25'!$C$12="OUI"),(('1C TSspéc25'!Q$22+'1C TSspéc25'!Q$23+'1C TSspéc25'!Q$24+'1C TSspéc25'!Q$25+'1C TSspéc25'!Q$26+'1C TSspéc25'!Q$27+'1C TSspéc25'!Q$28+'1C TSspéc25'!Q$29)/'1C TSspéc25'!Q$17),IF(AND('1C TSspéc25'!$B$12&lt;&gt;"",$K$2&lt;&gt;"Pôle",'1C TSspéc25'!$C$12="NON"),(('1C TSspéc25'!Q$22+'1C TSspéc25'!Q$23+'1C TSspéc25'!Q$24+'1C TSspéc25'!Q$25+'1C TSspéc25'!Q$26+'1C TSspéc25'!Q$27+'1C TSspéc25'!Q$28+'1C TSspéc25'!Q$29)/'1C TSspéc25'!Q$30))))))</f>
        <v>0</v>
      </c>
      <c r="M1395" s="556">
        <f>IF(OR('1C TSspéc25'!$B$12="",'1C TSspéc25'!Q$30=0),0,IF(AND('1C TSspéc25'!$B$12&lt;&gt;"",$K$2="Pôle",'1C TSspéc25'!$C$12="OUI"),(('1C TSspéc25'!Q$26+'1C TSspéc25'!Q$27+'1C TSspéc25'!Q$28)/'1C TSspéc25'!Q$17),IF(AND('1C TSspéc25'!$B$12&lt;&gt;"",$K$2="Pôle",'1C TSspéc25'!$C$12="NON"),(('1C TSspéc25'!Q$26+'1C TSspéc25'!Q$27+'1C TSspéc25'!Q$28)/'1C TSspéc25'!Q$30),IF(AND('1C TSspéc25'!$B$12&lt;&gt;"",$K$2&lt;&gt;"Pôle"),0))))</f>
        <v>0</v>
      </c>
      <c r="N1395" s="557">
        <f>IF(AND('1C TSspéc25'!$B$12&lt;&gt;0,'1C TSspéc25'!$Q$30&lt;&gt;0),L1395+M1395,0)</f>
        <v>0</v>
      </c>
      <c r="O1395" s="893" t="str">
        <f>IF(AND('1C TSspéc25'!$Q$17&lt;&gt;0,'1C TSspéc25'!$C$12="OUI"),'1C TSspéc25'!$Q$35/'1C TSspéc25'!$Q$17,"")</f>
        <v/>
      </c>
      <c r="P1395" s="543" t="str">
        <f>IF(AND('1C TSspéc25'!$Q$17&lt;&gt;0,'1C TSspéc25'!$C$12="OUI"),'1C TSspéc25'!$Q$36/'1C TSspéc25'!$Q$17,"")</f>
        <v/>
      </c>
      <c r="Q1395" s="543" t="str">
        <f>IF(AND('1C TSspéc25'!$Q$17&lt;&gt;0,'1C TSspéc25'!$C$12="OUI"),'1C TSspéc25'!$Q$37/'1C TSspéc25'!$Q$17,"")</f>
        <v/>
      </c>
      <c r="R1395" s="543" t="str">
        <f>IF(AND('1C TSspéc25'!$Q$17&lt;&gt;0,'1C TSspéc25'!$C$12="OUI"),'1C TSspéc25'!$Q$38/'1C TSspéc25'!$Q$17,"")</f>
        <v/>
      </c>
      <c r="S1395" s="543" t="str">
        <f>IF(AND('1C TSspéc25'!$Q$17&lt;&gt;0,'1C TSspéc25'!$C$12="OUI"),'1C TSspéc25'!$Q$39/'1C TSspéc25'!$Q$17,"")</f>
        <v/>
      </c>
      <c r="T1395" s="543" t="str">
        <f>IF(AND('1C TSspéc25'!$Q$17&lt;&gt;0,'1C TSspéc25'!$C$12="OUI"),'1C TSspéc25'!$Q$40/'1C TSspéc25'!$Q$17,"")</f>
        <v/>
      </c>
      <c r="U1395" s="543" t="str">
        <f>IF(AND('1C TSspéc25'!$Q$17&lt;&gt;0,'1C TSspéc25'!$C$12="OUI"),'1C TSspéc25'!$Q$41/'1C TSspéc25'!$Q$17,"")</f>
        <v/>
      </c>
      <c r="V1395" s="543" t="str">
        <f>IF(AND('1C TSspéc25'!$Q$17&lt;&gt;0,'1C TSspéc25'!$C$12="OUI"),'1C TSspéc25'!$Q$42/'1C TSspéc25'!$Q$17,"")</f>
        <v/>
      </c>
      <c r="W1395" s="543" t="str">
        <f>IF(AND('1C TSspéc25'!$Q$17&lt;&gt;0,'1C TSspéc25'!$C$12="OUI"),'1C TSspéc25'!$Q$43/'1C TSspéc25'!$Q$17,"")</f>
        <v/>
      </c>
      <c r="X1395" s="543" t="str">
        <f>IF(AND('1C TSspéc25'!$Q$17&lt;&gt;0,'1C TSspéc25'!$C$12="OUI"),'1C TSspéc25'!$Q$44/'1C TSspéc25'!$Q$17,"")</f>
        <v/>
      </c>
      <c r="Y1395" s="543" t="str">
        <f>IF(AND('1C TSspéc25'!$Q$17&lt;&gt;0,'1C TSspéc25'!$C$12="OUI"),'1C TSspéc25'!$Q$45/'1C TSspéc25'!$Q$17,"")</f>
        <v/>
      </c>
      <c r="Z1395" s="543" t="str">
        <f>IF(AND('1C TSspéc25'!$Q$17&lt;&gt;0,'1C TSspéc25'!$C$12="OUI"),'1C TSspéc25'!$Q$46/'1C TSspéc25'!$Q$17,"")</f>
        <v/>
      </c>
      <c r="AA1395" s="543" t="str">
        <f>IF(AND('1C TSspéc25'!$Q$17&lt;&gt;0,'1C TSspéc25'!$C$12="OUI"),'1C TSspéc25'!$Q$47/'1C TSspéc25'!$Q$17,"")</f>
        <v/>
      </c>
      <c r="AB1395" s="543" t="str">
        <f>IF(AND('1C TSspéc25'!$Q$17&lt;&gt;0,'1C TSspéc25'!$C$12="OUI"),'1C TSspéc25'!$Q$48/'1C TSspéc25'!$Q$17,"")</f>
        <v/>
      </c>
      <c r="AC1395" s="543" t="str">
        <f>IF(AND('1C TSspéc25'!$Q$17&lt;&gt;0,'1C TSspéc25'!$C$12="OUI"),'1C TSspéc25'!$Q$49/'1C TSspéc25'!$Q$17,"")</f>
        <v/>
      </c>
      <c r="AD1395" s="543" t="str">
        <f>IF(AND('1C TSspéc25'!$Q$17&lt;&gt;0,'1C TSspéc25'!$C$12="OUI"),'1C TSspéc25'!$Q$50/'1C TSspéc25'!$Q$17,"")</f>
        <v/>
      </c>
      <c r="AE1395" s="543" t="str">
        <f>IF(AND('1C TSspéc25'!$Q$17&lt;&gt;0,'1C TSspéc25'!$C$12="OUI"),'1C TSspéc25'!$Q$51/'1C TSspéc25'!$Q$17,"")</f>
        <v/>
      </c>
      <c r="AF1395" s="543" t="str">
        <f>IF(AND('1C TSspéc25'!$Q$17&lt;&gt;0,'1C TSspéc25'!$C$12="OUI"),'1C TSspéc25'!$Q$52/'1C TSspéc25'!$Q$17,"")</f>
        <v/>
      </c>
      <c r="AG1395" s="543" t="str">
        <f>IF(AND('1C TSspéc25'!$Q$17&lt;&gt;0,'1C TSspéc25'!$C$12="OUI"),'1C TSspéc25'!$Q$53/'1C TSspéc25'!$Q$17,"")</f>
        <v/>
      </c>
      <c r="AH1395" s="543" t="str">
        <f>IF(AND('1C TSspéc25'!$Q$17&lt;&gt;0,'1C TSspéc25'!$C$12="OUI"),'1C TSspéc25'!$Q$54/'1C TSspéc25'!$Q$17,"")</f>
        <v/>
      </c>
      <c r="AI1395" s="543" t="str">
        <f>IF(AND('1C TSspéc25'!$Q$17&lt;&gt;0,'1C TSspéc25'!$C$12="OUI"),'1C TSspéc25'!$Q$55/'1C TSspéc25'!$Q$17,"")</f>
        <v/>
      </c>
      <c r="AJ1395" s="543" t="str">
        <f>IF(AND('1C TSspéc25'!$Q$17&lt;&gt;0,'1C TSspéc25'!$C$12="OUI"),'1C TSspéc25'!$Q$56/'1C TSspéc25'!$Q$17,"")</f>
        <v/>
      </c>
      <c r="AK1395" s="543" t="str">
        <f>IF(AND('1C TSspéc25'!$Q$17&lt;&gt;0,'1C TSspéc25'!$C$12="OUI"),'1C TSspéc25'!$Q$57/'1C TSspéc25'!$Q$17,"")</f>
        <v/>
      </c>
      <c r="AL1395" s="72">
        <f>IF(AND('1C TSspéc25'!$Q$17&lt;&gt;0,'1C TSspéc25'!$C$12="OUI"),N1395+AK1395,N1395)</f>
        <v>0</v>
      </c>
      <c r="AM1395" s="417">
        <f t="shared" si="350"/>
        <v>0</v>
      </c>
      <c r="AN1395" s="417">
        <f t="shared" si="351"/>
        <v>0</v>
      </c>
      <c r="AO1395" s="418" t="str">
        <f>IF(AND('1C TSspéc25'!$Q$17&lt;&gt;0,'1C TSspéc25'!$Q$30&lt;&gt;0),AM1395+AN1395,"")</f>
        <v/>
      </c>
      <c r="AP1395" s="573" t="str">
        <f>IF(AND('1C TSspéc25'!$Q$17&lt;&gt;0,'1C TSspéc25'!$Q$30&lt;&gt;0),AM1395-AR1395,"")</f>
        <v/>
      </c>
      <c r="AQ1395" s="583">
        <f t="shared" si="352"/>
        <v>0</v>
      </c>
      <c r="AR1395" s="596"/>
      <c r="AS1395" s="102"/>
      <c r="AT1395" s="27" t="str">
        <f>IF(('1C TSspéc25'!Q$17*FICHE!$C$14&lt;J1395),"Forfait limité à "&amp;FICHE!$C$14&amp;"€/jour","")</f>
        <v/>
      </c>
      <c r="AU1395" s="592"/>
      <c r="AV1395" s="824"/>
      <c r="AW1395" s="824"/>
      <c r="AX1395" s="824"/>
      <c r="AY1395" s="824"/>
      <c r="AZ1395" s="824"/>
      <c r="BA1395" s="767"/>
      <c r="BB1395" s="767"/>
      <c r="BC1395" s="767"/>
      <c r="BD1395" s="767"/>
      <c r="BE1395" s="767"/>
      <c r="BF1395" s="767"/>
      <c r="BG1395" s="767"/>
      <c r="BH1395" s="767"/>
      <c r="BI1395" s="767"/>
      <c r="BJ1395" s="767"/>
      <c r="BK1395" s="767"/>
      <c r="BL1395" s="767"/>
      <c r="BM1395" s="767"/>
      <c r="BN1395" s="767"/>
      <c r="BO1395" s="767"/>
      <c r="BP1395" s="767"/>
      <c r="BQ1395" s="767"/>
      <c r="BR1395" s="767"/>
      <c r="BS1395" s="767"/>
      <c r="BT1395" s="767"/>
      <c r="BU1395" s="767"/>
      <c r="BV1395" s="767"/>
      <c r="BW1395" s="767"/>
      <c r="BX1395" s="767"/>
      <c r="BY1395" s="767"/>
      <c r="BZ1395" s="767"/>
      <c r="CA1395" s="767"/>
      <c r="CB1395" s="767"/>
      <c r="CC1395" s="767"/>
      <c r="CD1395" s="767"/>
      <c r="CE1395" s="767"/>
      <c r="CF1395" s="767"/>
      <c r="CG1395" s="767"/>
      <c r="CH1395" s="767"/>
      <c r="CI1395" s="767"/>
      <c r="CJ1395" s="767"/>
      <c r="CK1395" s="767"/>
      <c r="CL1395" s="767"/>
      <c r="CM1395" s="767"/>
      <c r="CN1395" s="767"/>
      <c r="CO1395" s="767"/>
      <c r="CP1395" s="767"/>
      <c r="CQ1395" s="767"/>
      <c r="CR1395" s="767"/>
      <c r="CS1395" s="767"/>
      <c r="CT1395" s="767"/>
      <c r="CU1395" s="767"/>
      <c r="CV1395" s="767"/>
      <c r="CW1395" s="767"/>
      <c r="CX1395" s="767"/>
      <c r="CY1395" s="767"/>
      <c r="CZ1395" s="767"/>
      <c r="DA1395" s="767"/>
      <c r="DB1395" s="767"/>
      <c r="DC1395" s="767"/>
      <c r="DD1395" s="767"/>
      <c r="DE1395" s="767"/>
      <c r="DF1395" s="767"/>
      <c r="DG1395" s="767"/>
      <c r="DH1395" s="767"/>
      <c r="DI1395" s="767"/>
      <c r="DJ1395" s="767"/>
      <c r="DK1395" s="767"/>
      <c r="DL1395" s="767"/>
      <c r="DM1395" s="767"/>
      <c r="DN1395" s="767"/>
      <c r="DO1395" s="767"/>
      <c r="DP1395" s="767"/>
      <c r="DQ1395" s="767"/>
      <c r="DR1395" s="767"/>
      <c r="DS1395" s="767"/>
      <c r="DT1395" s="767"/>
      <c r="DU1395" s="767"/>
      <c r="DV1395" s="767"/>
      <c r="DW1395" s="767"/>
      <c r="DX1395" s="767"/>
      <c r="DY1395" s="767"/>
      <c r="DZ1395" s="767"/>
      <c r="EA1395" s="767"/>
      <c r="EB1395" s="767"/>
      <c r="EC1395" s="767"/>
      <c r="ED1395" s="767"/>
      <c r="EE1395" s="767"/>
      <c r="EF1395" s="767"/>
      <c r="EG1395" s="767"/>
      <c r="EH1395" s="767"/>
      <c r="EI1395" s="767"/>
      <c r="EJ1395" s="767"/>
      <c r="EK1395" s="767"/>
      <c r="EL1395" s="767"/>
      <c r="EM1395" s="767"/>
      <c r="EN1395" s="767"/>
      <c r="EO1395" s="767"/>
      <c r="EP1395" s="767"/>
      <c r="EQ1395" s="767"/>
      <c r="ER1395" s="767"/>
      <c r="ES1395" s="767"/>
      <c r="ET1395" s="767"/>
      <c r="EU1395" s="767"/>
      <c r="EV1395" s="767"/>
      <c r="EW1395" s="767"/>
      <c r="EX1395" s="767"/>
      <c r="EY1395" s="767"/>
      <c r="EZ1395" s="767"/>
      <c r="FA1395" s="767"/>
      <c r="FB1395" s="767"/>
      <c r="FC1395" s="767"/>
      <c r="FD1395" s="767"/>
      <c r="FE1395" s="767"/>
      <c r="FF1395" s="767"/>
      <c r="FG1395" s="767"/>
      <c r="FH1395" s="767"/>
      <c r="FI1395" s="767"/>
      <c r="FJ1395" s="767"/>
      <c r="FK1395" s="767"/>
      <c r="FL1395" s="767"/>
      <c r="FM1395" s="767"/>
      <c r="FN1395" s="767"/>
      <c r="FO1395" s="767"/>
      <c r="FP1395" s="767"/>
      <c r="FQ1395" s="767"/>
      <c r="FR1395" s="767"/>
      <c r="FS1395" s="767"/>
      <c r="FT1395" s="767"/>
      <c r="FU1395" s="767"/>
      <c r="FV1395" s="767"/>
      <c r="FW1395" s="767"/>
      <c r="FX1395" s="767"/>
      <c r="FY1395" s="767"/>
      <c r="FZ1395" s="767"/>
      <c r="GA1395" s="767"/>
      <c r="GB1395" s="767"/>
      <c r="GC1395" s="767"/>
      <c r="GD1395" s="767"/>
      <c r="GE1395" s="767"/>
      <c r="GF1395" s="767"/>
      <c r="GG1395" s="767"/>
      <c r="GH1395" s="767"/>
      <c r="GI1395" s="767"/>
      <c r="GJ1395" s="767"/>
      <c r="GK1395" s="767"/>
      <c r="GL1395" s="767"/>
      <c r="GM1395" s="767"/>
      <c r="GN1395" s="767"/>
      <c r="GO1395" s="767"/>
      <c r="GP1395" s="767"/>
      <c r="GQ1395" s="767"/>
      <c r="GR1395" s="767"/>
      <c r="GS1395" s="767"/>
      <c r="GT1395" s="767"/>
      <c r="GU1395" s="767"/>
      <c r="GV1395" s="767"/>
      <c r="GW1395" s="767"/>
      <c r="GX1395" s="767"/>
      <c r="GY1395" s="767"/>
      <c r="GZ1395" s="767"/>
      <c r="HA1395" s="767"/>
      <c r="HB1395" s="767"/>
      <c r="HC1395" s="767"/>
    </row>
    <row r="1396" spans="1:211" s="864" customFormat="1" ht="13.9" hidden="1" customHeight="1">
      <c r="A1396" s="307"/>
      <c r="B1396" s="351"/>
      <c r="C1396" s="971" t="str">
        <f>IF('1C TSspéc25'!R$17&lt;&gt;0,'1C TSspéc25'!$B$12,"")</f>
        <v/>
      </c>
      <c r="D1396" s="972"/>
      <c r="E1396" s="973"/>
      <c r="F1396" s="93">
        <f>IF(AND($C1396='1C TSspéc25'!$B$12,'1C TSspéc25'!$B$16="spécifiques",'1C TSspéc25'!$R$17&lt;&gt;""),'1C TSspéc25'!$R$21,"")</f>
        <v>0</v>
      </c>
      <c r="G1396" s="863"/>
      <c r="H1396" s="745">
        <v>0.21</v>
      </c>
      <c r="I1396" s="747">
        <v>1</v>
      </c>
      <c r="J1396" s="312"/>
      <c r="K1396" s="680">
        <f t="shared" si="349"/>
        <v>0</v>
      </c>
      <c r="L1396" s="556">
        <f>IF(OR('1C TSspéc25'!$B$12="",'1C TSspéc25'!R$30=0),0,IF(AND('1C TSspéc25'!$B$12&lt;&gt;"",$K$2="Pôle",'1C TSspéc25'!$C$12="OUI"),(('1C TSspéc25'!R$22+'1C TSspéc25'!R$23+'1C TSspéc25'!R$24+'1C TSspéc25'!R$25+'1C TSspéc25'!R$29)/'1C TSspéc25'!R$17),IF(AND('1C TSspéc25'!$B$12&lt;&gt;"",$K$2="Pôle",'1C TSspéc25'!$C$12="NON"),(('1C TSspéc25'!R$22+'1C TSspéc25'!R$23+'1C TSspéc25'!R$24+'1C TSspéc25'!R$25+'1C TSspéc25'!R$29)/'1C TSspéc25'!R$30),IF(AND('1C TSspéc25'!$B$12&lt;&gt;"",$K$2&lt;&gt;"Pôle",'1C TSspéc25'!$C$12="OUI"),(('1C TSspéc25'!R$22+'1C TSspéc25'!R$23+'1C TSspéc25'!R$24+'1C TSspéc25'!R$25+'1C TSspéc25'!R$26+'1C TSspéc25'!R$27+'1C TSspéc25'!R$28+'1C TSspéc25'!R$29)/'1C TSspéc25'!R$17),IF(AND('1C TSspéc25'!$B$12&lt;&gt;"",$K$2&lt;&gt;"Pôle",'1C TSspéc25'!$C$12="NON"),(('1C TSspéc25'!R$22+'1C TSspéc25'!R$23+'1C TSspéc25'!R$24+'1C TSspéc25'!R$25+'1C TSspéc25'!R$26+'1C TSspéc25'!R$27+'1C TSspéc25'!R$28+'1C TSspéc25'!R$29)/'1C TSspéc25'!R$30))))))</f>
        <v>0</v>
      </c>
      <c r="M1396" s="556">
        <f>IF(OR('1C TSspéc25'!$B$12="",'1C TSspéc25'!R$30=0),0,IF(AND('1C TSspéc25'!$B$12&lt;&gt;"",$K$2="Pôle",'1C TSspéc25'!$C$12="OUI"),(('1C TSspéc25'!R$26+'1C TSspéc25'!R$27+'1C TSspéc25'!R$28)/'1C TSspéc25'!R$17),IF(AND('1C TSspéc25'!$B$12&lt;&gt;"",$K$2="Pôle",'1C TSspéc25'!$C$12="NON"),(('1C TSspéc25'!R$26+'1C TSspéc25'!R$27+'1C TSspéc25'!R$28)/'1C TSspéc25'!R$30),IF(AND('1C TSspéc25'!$B$12&lt;&gt;"",$K$2&lt;&gt;"Pôle"),0))))</f>
        <v>0</v>
      </c>
      <c r="N1396" s="557">
        <f>IF(AND('1C TSspéc25'!$B$12&lt;&gt;0,'1C TSspéc25'!$R$30&lt;&gt;0),L1396+M1396,0)</f>
        <v>0</v>
      </c>
      <c r="O1396" s="893" t="str">
        <f>IF(AND('1C TSspéc25'!$R$17&lt;&gt;0,'1C TSspéc25'!$C$12="OUI"),'1C TSspéc25'!$R$35/'1C TSspéc25'!$R$17,"")</f>
        <v/>
      </c>
      <c r="P1396" s="543" t="str">
        <f>IF(AND('1C TSspéc25'!$R$17&lt;&gt;0,'1C TSspéc25'!$C$12="OUI"),'1C TSspéc25'!$R$36/'1C TSspéc25'!$R$17,"")</f>
        <v/>
      </c>
      <c r="Q1396" s="543" t="str">
        <f>IF(AND('1C TSspéc25'!$R$17&lt;&gt;0,'1C TSspéc25'!$C$12="OUI"),'1C TSspéc25'!$R$37/'1C TSspéc25'!$R$17,"")</f>
        <v/>
      </c>
      <c r="R1396" s="543" t="str">
        <f>IF(AND('1C TSspéc25'!$R$17&lt;&gt;0,'1C TSspéc25'!$C$12="OUI"),'1C TSspéc25'!$R$38/'1C TSspéc25'!$R$17,"")</f>
        <v/>
      </c>
      <c r="S1396" s="543" t="str">
        <f>IF(AND('1C TSspéc25'!$R$17&lt;&gt;0,'1C TSspéc25'!$C$12="OUI"),'1C TSspéc25'!$R$39/'1C TSspéc25'!$R$17,"")</f>
        <v/>
      </c>
      <c r="T1396" s="543" t="str">
        <f>IF(AND('1C TSspéc25'!$R$17&lt;&gt;0,'1C TSspéc25'!$C$12="OUI"),'1C TSspéc25'!$R$40/'1C TSspéc25'!$R$17,"")</f>
        <v/>
      </c>
      <c r="U1396" s="543" t="str">
        <f>IF(AND('1C TSspéc25'!$R$17&lt;&gt;0,'1C TSspéc25'!$C$12="OUI"),'1C TSspéc25'!$R$41/'1C TSspéc25'!$R$17,"")</f>
        <v/>
      </c>
      <c r="V1396" s="543" t="str">
        <f>IF(AND('1C TSspéc25'!$R$17&lt;&gt;0,'1C TSspéc25'!$C$12="OUI"),'1C TSspéc25'!$R$42/'1C TSspéc25'!$R$17,"")</f>
        <v/>
      </c>
      <c r="W1396" s="543" t="str">
        <f>IF(AND('1C TSspéc25'!$R$17&lt;&gt;0,'1C TSspéc25'!$C$12="OUI"),'1C TSspéc25'!$R$43/'1C TSspéc25'!$R$17,"")</f>
        <v/>
      </c>
      <c r="X1396" s="543" t="str">
        <f>IF(AND('1C TSspéc25'!$R$17&lt;&gt;0,'1C TSspéc25'!$C$12="OUI"),'1C TSspéc25'!$R$44/'1C TSspéc25'!$R$17,"")</f>
        <v/>
      </c>
      <c r="Y1396" s="543" t="str">
        <f>IF(AND('1C TSspéc25'!$R$17&lt;&gt;0,'1C TSspéc25'!$C$12="OUI"),'1C TSspéc25'!$R$45/'1C TSspéc25'!$R$17,"")</f>
        <v/>
      </c>
      <c r="Z1396" s="543" t="str">
        <f>IF(AND('1C TSspéc25'!$R$17&lt;&gt;0,'1C TSspéc25'!$C$12="OUI"),'1C TSspéc25'!$R$46/'1C TSspéc25'!$R$17,"")</f>
        <v/>
      </c>
      <c r="AA1396" s="543" t="str">
        <f>IF(AND('1C TSspéc25'!$R$17&lt;&gt;0,'1C TSspéc25'!$C$12="OUI"),'1C TSspéc25'!$R$47/'1C TSspéc25'!$R$17,"")</f>
        <v/>
      </c>
      <c r="AB1396" s="543" t="str">
        <f>IF(AND('1C TSspéc25'!$R$17&lt;&gt;0,'1C TSspéc25'!$C$12="OUI"),'1C TSspéc25'!$R$48/'1C TSspéc25'!$R$17,"")</f>
        <v/>
      </c>
      <c r="AC1396" s="543" t="str">
        <f>IF(AND('1C TSspéc25'!$R$17&lt;&gt;0,'1C TSspéc25'!$C$12="OUI"),'1C TSspéc25'!$R$49/'1C TSspéc25'!$R$17,"")</f>
        <v/>
      </c>
      <c r="AD1396" s="543" t="str">
        <f>IF(AND('1C TSspéc25'!$R$17&lt;&gt;0,'1C TSspéc25'!$C$12="OUI"),'1C TSspéc25'!$R$50/'1C TSspéc25'!$R$17,"")</f>
        <v/>
      </c>
      <c r="AE1396" s="543" t="str">
        <f>IF(AND('1C TSspéc25'!$R$17&lt;&gt;0,'1C TSspéc25'!$C$12="OUI"),'1C TSspéc25'!$R$51/'1C TSspéc25'!$R$17,"")</f>
        <v/>
      </c>
      <c r="AF1396" s="543" t="str">
        <f>IF(AND('1C TSspéc25'!$R$17&lt;&gt;0,'1C TSspéc25'!$C$12="OUI"),'1C TSspéc25'!$R$52/'1C TSspéc25'!$R$17,"")</f>
        <v/>
      </c>
      <c r="AG1396" s="543" t="str">
        <f>IF(AND('1C TSspéc25'!$R$17&lt;&gt;0,'1C TSspéc25'!$C$12="OUI"),'1C TSspéc25'!$R$53/'1C TSspéc25'!$R$17,"")</f>
        <v/>
      </c>
      <c r="AH1396" s="543" t="str">
        <f>IF(AND('1C TSspéc25'!$R$17&lt;&gt;0,'1C TSspéc25'!$C$12="OUI"),'1C TSspéc25'!$R$54/'1C TSspéc25'!$R$17,"")</f>
        <v/>
      </c>
      <c r="AI1396" s="543" t="str">
        <f>IF(AND('1C TSspéc25'!$R$17&lt;&gt;0,'1C TSspéc25'!$C$12="OUI"),'1C TSspéc25'!$R$55/'1C TSspéc25'!$R$17,"")</f>
        <v/>
      </c>
      <c r="AJ1396" s="543" t="str">
        <f>IF(AND('1C TSspéc25'!$R$17&lt;&gt;0,'1C TSspéc25'!$C$12="OUI"),'1C TSspéc25'!$R$56/'1C TSspéc25'!$R$17,"")</f>
        <v/>
      </c>
      <c r="AK1396" s="543" t="str">
        <f>IF(AND('1C TSspéc25'!$R$17&lt;&gt;0,'1C TSspéc25'!$C$12="OUI"),'1C TSspéc25'!$R$57/'1C TSspéc25'!$R$17,"")</f>
        <v/>
      </c>
      <c r="AL1396" s="72">
        <f>IF(AND('1C TSspéc25'!$R$17&lt;&gt;0,'1C TSspéc25'!$C$12="OUI"),N1396+AK1396,N1396)</f>
        <v>0</v>
      </c>
      <c r="AM1396" s="417">
        <f t="shared" si="350"/>
        <v>0</v>
      </c>
      <c r="AN1396" s="417">
        <f t="shared" si="351"/>
        <v>0</v>
      </c>
      <c r="AO1396" s="418" t="str">
        <f>IF(AND('1C TSspéc25'!$R$17&lt;&gt;0,'1C TSspéc25'!$R$30&lt;&gt;0),AM1396+AN1396,"")</f>
        <v/>
      </c>
      <c r="AP1396" s="573" t="str">
        <f>IF(AND('1C TSspéc25'!$R$17&lt;&gt;0,'1C TSspéc25'!$R$30&lt;&gt;0),AM1396-AR1396,"")</f>
        <v/>
      </c>
      <c r="AQ1396" s="583">
        <f t="shared" si="352"/>
        <v>0</v>
      </c>
      <c r="AR1396" s="596"/>
      <c r="AS1396" s="102"/>
      <c r="AT1396" s="27" t="str">
        <f>IF(('1C TSspéc25'!R$17*FICHE!$C$14&lt;J1396),"Forfait limité à "&amp;FICHE!$C$14&amp;"€/jour","")</f>
        <v/>
      </c>
      <c r="AU1396" s="592"/>
      <c r="AV1396" s="824"/>
      <c r="AW1396" s="824"/>
      <c r="AX1396" s="824"/>
      <c r="AY1396" s="824"/>
      <c r="AZ1396" s="824"/>
      <c r="BA1396" s="767"/>
      <c r="BB1396" s="767"/>
      <c r="BC1396" s="767"/>
      <c r="BD1396" s="767"/>
      <c r="BE1396" s="767"/>
      <c r="BF1396" s="767"/>
      <c r="BG1396" s="767"/>
      <c r="BH1396" s="767"/>
      <c r="BI1396" s="767"/>
      <c r="BJ1396" s="767"/>
      <c r="BK1396" s="767"/>
      <c r="BL1396" s="767"/>
      <c r="BM1396" s="767"/>
      <c r="BN1396" s="767"/>
      <c r="BO1396" s="767"/>
      <c r="BP1396" s="767"/>
      <c r="BQ1396" s="767"/>
      <c r="BR1396" s="767"/>
      <c r="BS1396" s="767"/>
      <c r="BT1396" s="767"/>
      <c r="BU1396" s="767"/>
      <c r="BV1396" s="767"/>
      <c r="BW1396" s="767"/>
      <c r="BX1396" s="767"/>
      <c r="BY1396" s="767"/>
      <c r="BZ1396" s="767"/>
      <c r="CA1396" s="767"/>
      <c r="CB1396" s="767"/>
      <c r="CC1396" s="767"/>
      <c r="CD1396" s="767"/>
      <c r="CE1396" s="767"/>
      <c r="CF1396" s="767"/>
      <c r="CG1396" s="767"/>
      <c r="CH1396" s="767"/>
      <c r="CI1396" s="767"/>
      <c r="CJ1396" s="767"/>
      <c r="CK1396" s="767"/>
      <c r="CL1396" s="767"/>
      <c r="CM1396" s="767"/>
      <c r="CN1396" s="767"/>
      <c r="CO1396" s="767"/>
      <c r="CP1396" s="767"/>
      <c r="CQ1396" s="767"/>
      <c r="CR1396" s="767"/>
      <c r="CS1396" s="767"/>
      <c r="CT1396" s="767"/>
      <c r="CU1396" s="767"/>
      <c r="CV1396" s="767"/>
      <c r="CW1396" s="767"/>
      <c r="CX1396" s="767"/>
      <c r="CY1396" s="767"/>
      <c r="CZ1396" s="767"/>
      <c r="DA1396" s="767"/>
      <c r="DB1396" s="767"/>
      <c r="DC1396" s="767"/>
      <c r="DD1396" s="767"/>
      <c r="DE1396" s="767"/>
      <c r="DF1396" s="767"/>
      <c r="DG1396" s="767"/>
      <c r="DH1396" s="767"/>
      <c r="DI1396" s="767"/>
      <c r="DJ1396" s="767"/>
      <c r="DK1396" s="767"/>
      <c r="DL1396" s="767"/>
      <c r="DM1396" s="767"/>
      <c r="DN1396" s="767"/>
      <c r="DO1396" s="767"/>
      <c r="DP1396" s="767"/>
      <c r="DQ1396" s="767"/>
      <c r="DR1396" s="767"/>
      <c r="DS1396" s="767"/>
      <c r="DT1396" s="767"/>
      <c r="DU1396" s="767"/>
      <c r="DV1396" s="767"/>
      <c r="DW1396" s="767"/>
      <c r="DX1396" s="767"/>
      <c r="DY1396" s="767"/>
      <c r="DZ1396" s="767"/>
      <c r="EA1396" s="767"/>
      <c r="EB1396" s="767"/>
      <c r="EC1396" s="767"/>
      <c r="ED1396" s="767"/>
      <c r="EE1396" s="767"/>
      <c r="EF1396" s="767"/>
      <c r="EG1396" s="767"/>
      <c r="EH1396" s="767"/>
      <c r="EI1396" s="767"/>
      <c r="EJ1396" s="767"/>
      <c r="EK1396" s="767"/>
      <c r="EL1396" s="767"/>
      <c r="EM1396" s="767"/>
      <c r="EN1396" s="767"/>
      <c r="EO1396" s="767"/>
      <c r="EP1396" s="767"/>
      <c r="EQ1396" s="767"/>
      <c r="ER1396" s="767"/>
      <c r="ES1396" s="767"/>
      <c r="ET1396" s="767"/>
      <c r="EU1396" s="767"/>
      <c r="EV1396" s="767"/>
      <c r="EW1396" s="767"/>
      <c r="EX1396" s="767"/>
      <c r="EY1396" s="767"/>
      <c r="EZ1396" s="767"/>
      <c r="FA1396" s="767"/>
      <c r="FB1396" s="767"/>
      <c r="FC1396" s="767"/>
      <c r="FD1396" s="767"/>
      <c r="FE1396" s="767"/>
      <c r="FF1396" s="767"/>
      <c r="FG1396" s="767"/>
      <c r="FH1396" s="767"/>
      <c r="FI1396" s="767"/>
      <c r="FJ1396" s="767"/>
      <c r="FK1396" s="767"/>
      <c r="FL1396" s="767"/>
      <c r="FM1396" s="767"/>
      <c r="FN1396" s="767"/>
      <c r="FO1396" s="767"/>
      <c r="FP1396" s="767"/>
      <c r="FQ1396" s="767"/>
      <c r="FR1396" s="767"/>
      <c r="FS1396" s="767"/>
      <c r="FT1396" s="767"/>
      <c r="FU1396" s="767"/>
      <c r="FV1396" s="767"/>
      <c r="FW1396" s="767"/>
      <c r="FX1396" s="767"/>
      <c r="FY1396" s="767"/>
      <c r="FZ1396" s="767"/>
      <c r="GA1396" s="767"/>
      <c r="GB1396" s="767"/>
      <c r="GC1396" s="767"/>
      <c r="GD1396" s="767"/>
      <c r="GE1396" s="767"/>
      <c r="GF1396" s="767"/>
      <c r="GG1396" s="767"/>
      <c r="GH1396" s="767"/>
      <c r="GI1396" s="767"/>
      <c r="GJ1396" s="767"/>
      <c r="GK1396" s="767"/>
      <c r="GL1396" s="767"/>
      <c r="GM1396" s="767"/>
      <c r="GN1396" s="767"/>
      <c r="GO1396" s="767"/>
      <c r="GP1396" s="767"/>
      <c r="GQ1396" s="767"/>
      <c r="GR1396" s="767"/>
      <c r="GS1396" s="767"/>
      <c r="GT1396" s="767"/>
      <c r="GU1396" s="767"/>
      <c r="GV1396" s="767"/>
      <c r="GW1396" s="767"/>
      <c r="GX1396" s="767"/>
      <c r="GY1396" s="767"/>
      <c r="GZ1396" s="767"/>
      <c r="HA1396" s="767"/>
      <c r="HB1396" s="767"/>
      <c r="HC1396" s="767"/>
    </row>
    <row r="1397" spans="1:211" s="864" customFormat="1" ht="13.9" hidden="1" customHeight="1">
      <c r="A1397" s="307"/>
      <c r="B1397" s="351"/>
      <c r="C1397" s="971" t="str">
        <f>IF('1C TSspéc25'!S$17&lt;&gt;0,'1C TSspéc25'!$B$12,"")</f>
        <v/>
      </c>
      <c r="D1397" s="972"/>
      <c r="E1397" s="973"/>
      <c r="F1397" s="93">
        <f>IF(AND($C1397='1C TSspéc25'!$B$12,'1C TSspéc25'!$B$16="spécifiques",'1C TSspéc25'!$S$17&lt;&gt;""),'1C TSspéc25'!$S$21,"")</f>
        <v>0</v>
      </c>
      <c r="G1397" s="863"/>
      <c r="H1397" s="745">
        <v>0.21</v>
      </c>
      <c r="I1397" s="747">
        <v>1</v>
      </c>
      <c r="J1397" s="312"/>
      <c r="K1397" s="680">
        <f t="shared" si="349"/>
        <v>0</v>
      </c>
      <c r="L1397" s="556">
        <f>IF(OR('1C TSspéc25'!$B$12="",'1C TSspéc25'!S$30=0),0,IF(AND('1C TSspéc25'!$B$12&lt;&gt;"",$K$2="Pôle",'1C TSspéc25'!$C$12="OUI"),(('1C TSspéc25'!S$22+'1C TSspéc25'!S$23+'1C TSspéc25'!S$24+'1C TSspéc25'!S$25+'1C TSspéc25'!S$29)/'1C TSspéc25'!S$17),IF(AND('1C TSspéc25'!$B$12&lt;&gt;"",$K$2="Pôle",'1C TSspéc25'!$C$12="NON"),(('1C TSspéc25'!S$22+'1C TSspéc25'!S$23+'1C TSspéc25'!S$24+'1C TSspéc25'!S$25+'1C TSspéc25'!S$29)/'1C TSspéc25'!S$30),IF(AND('1C TSspéc25'!$B$12&lt;&gt;"",$K$2&lt;&gt;"Pôle",'1C TSspéc25'!$C$12="OUI"),(('1C TSspéc25'!S$22+'1C TSspéc25'!S$23+'1C TSspéc25'!S$24+'1C TSspéc25'!S$25+'1C TSspéc25'!S$26+'1C TSspéc25'!S$27+'1C TSspéc25'!S$28+'1C TSspéc25'!S$29)/'1C TSspéc25'!S$17),IF(AND('1C TSspéc25'!$B$12&lt;&gt;"",$K$2&lt;&gt;"Pôle",'1C TSspéc25'!$C$12="NON"),(('1C TSspéc25'!S$22+'1C TSspéc25'!S$23+'1C TSspéc25'!S$24+'1C TSspéc25'!S$25+'1C TSspéc25'!S$26+'1C TSspéc25'!S$27+'1C TSspéc25'!S$28+'1C TSspéc25'!S$29)/'1C TSspéc25'!S$30))))))</f>
        <v>0</v>
      </c>
      <c r="M1397" s="556">
        <f>IF(OR('1C TSspéc25'!$B$12="",'1C TSspéc25'!S$30=0),0,IF(AND('1C TSspéc25'!$B$12&lt;&gt;"",$K$2="Pôle",'1C TSspéc25'!$C$12="OUI"),(('1C TSspéc25'!S$26+'1C TSspéc25'!S$27+'1C TSspéc25'!S$28)/'1C TSspéc25'!S$17),IF(AND('1C TSspéc25'!$B$12&lt;&gt;"",$K$2="Pôle",'1C TSspéc25'!$C$12="NON"),(('1C TSspéc25'!S$26+'1C TSspéc25'!S$27+'1C TSspéc25'!S$28)/'1C TSspéc25'!S$30),IF(AND('1C TSspéc25'!$B$12&lt;&gt;"",$K$2&lt;&gt;"Pôle"),0))))</f>
        <v>0</v>
      </c>
      <c r="N1397" s="557">
        <f>IF(AND('1C TSspéc25'!$B$12&lt;&gt;0,'1C TSspéc25'!$S$30&lt;&gt;0),L1397+M1397,0)</f>
        <v>0</v>
      </c>
      <c r="O1397" s="893" t="str">
        <f>IF(AND('1C TSspéc25'!$S$17&lt;&gt;0,'1C TSspéc25'!$C$12="OUI"),'1C TSspéc25'!$S$35/'1C TSspéc25'!$S$17,"")</f>
        <v/>
      </c>
      <c r="P1397" s="543" t="str">
        <f>IF(AND('1C TSspéc25'!$S$17&lt;&gt;0,'1C TSspéc25'!$C$12="OUI"),'1C TSspéc25'!$S$36/'1C TSspéc25'!$S$17,"")</f>
        <v/>
      </c>
      <c r="Q1397" s="543" t="str">
        <f>IF(AND('1C TSspéc25'!$S$17&lt;&gt;0,'1C TSspéc25'!$C$12="OUI"),'1C TSspéc25'!$S$37/'1C TSspéc25'!$S$17,"")</f>
        <v/>
      </c>
      <c r="R1397" s="543" t="str">
        <f>IF(AND('1C TSspéc25'!$S$17&lt;&gt;0,'1C TSspéc25'!$C$12="OUI"),'1C TSspéc25'!$S$38/'1C TSspéc25'!$S$17,"")</f>
        <v/>
      </c>
      <c r="S1397" s="543" t="str">
        <f>IF(AND('1C TSspéc25'!$S$17&lt;&gt;0,'1C TSspéc25'!$C$12="OUI"),'1C TSspéc25'!$S$39/'1C TSspéc25'!$S$17,"")</f>
        <v/>
      </c>
      <c r="T1397" s="543" t="str">
        <f>IF(AND('1C TSspéc25'!$S$17&lt;&gt;0,'1C TSspéc25'!$C$12="OUI"),'1C TSspéc25'!$S$40/'1C TSspéc25'!$S$17,"")</f>
        <v/>
      </c>
      <c r="U1397" s="543" t="str">
        <f>IF(AND('1C TSspéc25'!$S$17&lt;&gt;0,'1C TSspéc25'!$C$12="OUI"),'1C TSspéc25'!$S$41/'1C TSspéc25'!$S$17,"")</f>
        <v/>
      </c>
      <c r="V1397" s="543" t="str">
        <f>IF(AND('1C TSspéc25'!$S$17&lt;&gt;0,'1C TSspéc25'!$C$12="OUI"),'1C TSspéc25'!$S$42/'1C TSspéc25'!$S$17,"")</f>
        <v/>
      </c>
      <c r="W1397" s="543" t="str">
        <f>IF(AND('1C TSspéc25'!$S$17&lt;&gt;0,'1C TSspéc25'!$C$12="OUI"),'1C TSspéc25'!$S$43/'1C TSspéc25'!$S$17,"")</f>
        <v/>
      </c>
      <c r="X1397" s="543" t="str">
        <f>IF(AND('1C TSspéc25'!$S$17&lt;&gt;0,'1C TSspéc25'!$C$12="OUI"),'1C TSspéc25'!$S$44/'1C TSspéc25'!$S$17,"")</f>
        <v/>
      </c>
      <c r="Y1397" s="543" t="str">
        <f>IF(AND('1C TSspéc25'!$S$17&lt;&gt;0,'1C TSspéc25'!$C$12="OUI"),'1C TSspéc25'!$S$45/'1C TSspéc25'!$S$17,"")</f>
        <v/>
      </c>
      <c r="Z1397" s="543" t="str">
        <f>IF(AND('1C TSspéc25'!$S$17&lt;&gt;0,'1C TSspéc25'!$C$12="OUI"),'1C TSspéc25'!$S$46/'1C TSspéc25'!$S$17,"")</f>
        <v/>
      </c>
      <c r="AA1397" s="543" t="str">
        <f>IF(AND('1C TSspéc25'!$S$17&lt;&gt;0,'1C TSspéc25'!$C$12="OUI"),'1C TSspéc25'!$S$47/'1C TSspéc25'!$S$17,"")</f>
        <v/>
      </c>
      <c r="AB1397" s="543" t="str">
        <f>IF(AND('1C TSspéc25'!$S$17&lt;&gt;0,'1C TSspéc25'!$C$12="OUI"),'1C TSspéc25'!$S$48/'1C TSspéc25'!$S$17,"")</f>
        <v/>
      </c>
      <c r="AC1397" s="543" t="str">
        <f>IF(AND('1C TSspéc25'!$S$17&lt;&gt;0,'1C TSspéc25'!$C$12="OUI"),'1C TSspéc25'!$S$49/'1C TSspéc25'!$S$17,"")</f>
        <v/>
      </c>
      <c r="AD1397" s="543" t="str">
        <f>IF(AND('1C TSspéc25'!$S$17&lt;&gt;0,'1C TSspéc25'!$C$12="OUI"),'1C TSspéc25'!$S$50/'1C TSspéc25'!$S$17,"")</f>
        <v/>
      </c>
      <c r="AE1397" s="543" t="str">
        <f>IF(AND('1C TSspéc25'!$S$17&lt;&gt;0,'1C TSspéc25'!$C$12="OUI"),'1C TSspéc25'!$S$51/'1C TSspéc25'!$S$17,"")</f>
        <v/>
      </c>
      <c r="AF1397" s="543" t="str">
        <f>IF(AND('1C TSspéc25'!$S$17&lt;&gt;0,'1C TSspéc25'!$C$12="OUI"),'1C TSspéc25'!$S$52/'1C TSspéc25'!$S$17,"")</f>
        <v/>
      </c>
      <c r="AG1397" s="543" t="str">
        <f>IF(AND('1C TSspéc25'!$S$17&lt;&gt;0,'1C TSspéc25'!$C$12="OUI"),'1C TSspéc25'!$S$53/'1C TSspéc25'!$S$17,"")</f>
        <v/>
      </c>
      <c r="AH1397" s="543" t="str">
        <f>IF(AND('1C TSspéc25'!$S$17&lt;&gt;0,'1C TSspéc25'!$C$12="OUI"),'1C TSspéc25'!$S$54/'1C TSspéc25'!$S$17,"")</f>
        <v/>
      </c>
      <c r="AI1397" s="543" t="str">
        <f>IF(AND('1C TSspéc25'!$S$17&lt;&gt;0,'1C TSspéc25'!$C$12="OUI"),'1C TSspéc25'!$S$55/'1C TSspéc25'!$S$17,"")</f>
        <v/>
      </c>
      <c r="AJ1397" s="543" t="str">
        <f>IF(AND('1C TSspéc25'!$S$17&lt;&gt;0,'1C TSspéc25'!$C$12="OUI"),'1C TSspéc25'!$S$56/'1C TSspéc25'!$S$17,"")</f>
        <v/>
      </c>
      <c r="AK1397" s="543" t="str">
        <f>IF(AND('1C TSspéc25'!$S$17&lt;&gt;0,'1C TSspéc25'!$C$12="OUI"),'1C TSspéc25'!$S$57/'1C TSspéc25'!$S$17,"")</f>
        <v/>
      </c>
      <c r="AL1397" s="72">
        <f>IF(AND('1C TSspéc25'!$S$17&lt;&gt;0,'1C TSspéc25'!$C$12="OUI"),N1397+AK1397,N1397)</f>
        <v>0</v>
      </c>
      <c r="AM1397" s="417">
        <f t="shared" si="350"/>
        <v>0</v>
      </c>
      <c r="AN1397" s="417">
        <f t="shared" si="351"/>
        <v>0</v>
      </c>
      <c r="AO1397" s="418" t="str">
        <f>IF(AND('1C TSspéc25'!$S$17&lt;&gt;0,'1C TSspéc25'!$S$30&lt;&gt;0),AM1397+AN1397,"")</f>
        <v/>
      </c>
      <c r="AP1397" s="573" t="str">
        <f>IF(AND('1C TSspéc25'!$S$17&lt;&gt;0,'1C TSspéc25'!$S$30&lt;&gt;0),AM1397-AR1397,"")</f>
        <v/>
      </c>
      <c r="AQ1397" s="583">
        <f t="shared" si="352"/>
        <v>0</v>
      </c>
      <c r="AR1397" s="596"/>
      <c r="AS1397" s="102"/>
      <c r="AT1397" s="27" t="str">
        <f>IF(('1C TSspéc25'!S$17*FICHE!$C$14&lt;J1397),"Forfait limité à "&amp;FICHE!$C$14&amp;"€/jour","")</f>
        <v/>
      </c>
      <c r="AU1397" s="592"/>
      <c r="AV1397" s="824"/>
      <c r="AW1397" s="824"/>
      <c r="AX1397" s="824"/>
      <c r="AY1397" s="824"/>
      <c r="AZ1397" s="824"/>
      <c r="BA1397" s="767"/>
      <c r="BB1397" s="767"/>
      <c r="BC1397" s="767"/>
      <c r="BD1397" s="767"/>
      <c r="BE1397" s="767"/>
      <c r="BF1397" s="767"/>
      <c r="BG1397" s="767"/>
      <c r="BH1397" s="767"/>
      <c r="BI1397" s="767"/>
      <c r="BJ1397" s="767"/>
      <c r="BK1397" s="767"/>
      <c r="BL1397" s="767"/>
      <c r="BM1397" s="767"/>
      <c r="BN1397" s="767"/>
      <c r="BO1397" s="767"/>
      <c r="BP1397" s="767"/>
      <c r="BQ1397" s="767"/>
      <c r="BR1397" s="767"/>
      <c r="BS1397" s="767"/>
      <c r="BT1397" s="767"/>
      <c r="BU1397" s="767"/>
      <c r="BV1397" s="767"/>
      <c r="BW1397" s="767"/>
      <c r="BX1397" s="767"/>
      <c r="BY1397" s="767"/>
      <c r="BZ1397" s="767"/>
      <c r="CA1397" s="767"/>
      <c r="CB1397" s="767"/>
      <c r="CC1397" s="767"/>
      <c r="CD1397" s="767"/>
      <c r="CE1397" s="767"/>
      <c r="CF1397" s="767"/>
      <c r="CG1397" s="767"/>
      <c r="CH1397" s="767"/>
      <c r="CI1397" s="767"/>
      <c r="CJ1397" s="767"/>
      <c r="CK1397" s="767"/>
      <c r="CL1397" s="767"/>
      <c r="CM1397" s="767"/>
      <c r="CN1397" s="767"/>
      <c r="CO1397" s="767"/>
      <c r="CP1397" s="767"/>
      <c r="CQ1397" s="767"/>
      <c r="CR1397" s="767"/>
      <c r="CS1397" s="767"/>
      <c r="CT1397" s="767"/>
      <c r="CU1397" s="767"/>
      <c r="CV1397" s="767"/>
      <c r="CW1397" s="767"/>
      <c r="CX1397" s="767"/>
      <c r="CY1397" s="767"/>
      <c r="CZ1397" s="767"/>
      <c r="DA1397" s="767"/>
      <c r="DB1397" s="767"/>
      <c r="DC1397" s="767"/>
      <c r="DD1397" s="767"/>
      <c r="DE1397" s="767"/>
      <c r="DF1397" s="767"/>
      <c r="DG1397" s="767"/>
      <c r="DH1397" s="767"/>
      <c r="DI1397" s="767"/>
      <c r="DJ1397" s="767"/>
      <c r="DK1397" s="767"/>
      <c r="DL1397" s="767"/>
      <c r="DM1397" s="767"/>
      <c r="DN1397" s="767"/>
      <c r="DO1397" s="767"/>
      <c r="DP1397" s="767"/>
      <c r="DQ1397" s="767"/>
      <c r="DR1397" s="767"/>
      <c r="DS1397" s="767"/>
      <c r="DT1397" s="767"/>
      <c r="DU1397" s="767"/>
      <c r="DV1397" s="767"/>
      <c r="DW1397" s="767"/>
      <c r="DX1397" s="767"/>
      <c r="DY1397" s="767"/>
      <c r="DZ1397" s="767"/>
      <c r="EA1397" s="767"/>
      <c r="EB1397" s="767"/>
      <c r="EC1397" s="767"/>
      <c r="ED1397" s="767"/>
      <c r="EE1397" s="767"/>
      <c r="EF1397" s="767"/>
      <c r="EG1397" s="767"/>
      <c r="EH1397" s="767"/>
      <c r="EI1397" s="767"/>
      <c r="EJ1397" s="767"/>
      <c r="EK1397" s="767"/>
      <c r="EL1397" s="767"/>
      <c r="EM1397" s="767"/>
      <c r="EN1397" s="767"/>
      <c r="EO1397" s="767"/>
      <c r="EP1397" s="767"/>
      <c r="EQ1397" s="767"/>
      <c r="ER1397" s="767"/>
      <c r="ES1397" s="767"/>
      <c r="ET1397" s="767"/>
      <c r="EU1397" s="767"/>
      <c r="EV1397" s="767"/>
      <c r="EW1397" s="767"/>
      <c r="EX1397" s="767"/>
      <c r="EY1397" s="767"/>
      <c r="EZ1397" s="767"/>
      <c r="FA1397" s="767"/>
      <c r="FB1397" s="767"/>
      <c r="FC1397" s="767"/>
      <c r="FD1397" s="767"/>
      <c r="FE1397" s="767"/>
      <c r="FF1397" s="767"/>
      <c r="FG1397" s="767"/>
      <c r="FH1397" s="767"/>
      <c r="FI1397" s="767"/>
      <c r="FJ1397" s="767"/>
      <c r="FK1397" s="767"/>
      <c r="FL1397" s="767"/>
      <c r="FM1397" s="767"/>
      <c r="FN1397" s="767"/>
      <c r="FO1397" s="767"/>
      <c r="FP1397" s="767"/>
      <c r="FQ1397" s="767"/>
      <c r="FR1397" s="767"/>
      <c r="FS1397" s="767"/>
      <c r="FT1397" s="767"/>
      <c r="FU1397" s="767"/>
      <c r="FV1397" s="767"/>
      <c r="FW1397" s="767"/>
      <c r="FX1397" s="767"/>
      <c r="FY1397" s="767"/>
      <c r="FZ1397" s="767"/>
      <c r="GA1397" s="767"/>
      <c r="GB1397" s="767"/>
      <c r="GC1397" s="767"/>
      <c r="GD1397" s="767"/>
      <c r="GE1397" s="767"/>
      <c r="GF1397" s="767"/>
      <c r="GG1397" s="767"/>
      <c r="GH1397" s="767"/>
      <c r="GI1397" s="767"/>
      <c r="GJ1397" s="767"/>
      <c r="GK1397" s="767"/>
      <c r="GL1397" s="767"/>
      <c r="GM1397" s="767"/>
      <c r="GN1397" s="767"/>
      <c r="GO1397" s="767"/>
      <c r="GP1397" s="767"/>
      <c r="GQ1397" s="767"/>
      <c r="GR1397" s="767"/>
      <c r="GS1397" s="767"/>
      <c r="GT1397" s="767"/>
      <c r="GU1397" s="767"/>
      <c r="GV1397" s="767"/>
      <c r="GW1397" s="767"/>
      <c r="GX1397" s="767"/>
      <c r="GY1397" s="767"/>
      <c r="GZ1397" s="767"/>
      <c r="HA1397" s="767"/>
      <c r="HB1397" s="767"/>
      <c r="HC1397" s="767"/>
    </row>
    <row r="1398" spans="1:211" s="864" customFormat="1" ht="13.9" hidden="1" customHeight="1">
      <c r="A1398" s="307"/>
      <c r="B1398" s="351"/>
      <c r="C1398" s="971" t="str">
        <f>IF('1C TSspéc25'!T$17&lt;&gt;0,'1C TSspéc25'!$B$12,"")</f>
        <v/>
      </c>
      <c r="D1398" s="972"/>
      <c r="E1398" s="973"/>
      <c r="F1398" s="93">
        <f>IF(AND($C1398='1C TSspéc25'!$B$12,'1C TSspéc25'!$B$16="spécifiques",'1C TSspéc25'!$T$17&lt;&gt;""),'1C TSspéc25'!$T$21,"")</f>
        <v>0</v>
      </c>
      <c r="G1398" s="863"/>
      <c r="H1398" s="745">
        <v>0.21</v>
      </c>
      <c r="I1398" s="747">
        <v>1</v>
      </c>
      <c r="J1398" s="312"/>
      <c r="K1398" s="680">
        <f t="shared" si="349"/>
        <v>0</v>
      </c>
      <c r="L1398" s="556">
        <f>IF(OR('1C TSspéc25'!$B$12="",'1C TSspéc25'!T$30=0),0,IF(AND('1C TSspéc25'!$B$12&lt;&gt;"",$K$2="Pôle",'1C TSspéc25'!$C$12="OUI"),(('1C TSspéc25'!T$22+'1C TSspéc25'!T$23+'1C TSspéc25'!T$24+'1C TSspéc25'!T$25+'1C TSspéc25'!T$29)/'1C TSspéc25'!T$17),IF(AND('1C TSspéc25'!$B$12&lt;&gt;"",$K$2="Pôle",'1C TSspéc25'!$C$12="NON"),(('1C TSspéc25'!T$22+'1C TSspéc25'!T$23+'1C TSspéc25'!T$24+'1C TSspéc25'!T$25+'1C TSspéc25'!T$29)/'1C TSspéc25'!T$30),IF(AND('1C TSspéc25'!$B$12&lt;&gt;"",$K$2&lt;&gt;"Pôle",'1C TSspéc25'!$C$12="OUI"),(('1C TSspéc25'!T$22+'1C TSspéc25'!T$23+'1C TSspéc25'!T$24+'1C TSspéc25'!T$25+'1C TSspéc25'!T$26+'1C TSspéc25'!T$27+'1C TSspéc25'!T$28+'1C TSspéc25'!T$29)/'1C TSspéc25'!T$17),IF(AND('1C TSspéc25'!$B$12&lt;&gt;"",$K$2&lt;&gt;"Pôle",'1C TSspéc25'!$C$12="NON"),(('1C TSspéc25'!T$22+'1C TSspéc25'!T$23+'1C TSspéc25'!T$24+'1C TSspéc25'!T$25+'1C TSspéc25'!T$26+'1C TSspéc25'!T$27+'1C TSspéc25'!T$28+'1C TSspéc25'!T$29)/'1C TSspéc25'!T$30))))))</f>
        <v>0</v>
      </c>
      <c r="M1398" s="556">
        <f>IF(OR('1C TSspéc25'!$B$12="",'1C TSspéc25'!T$30=0),0,IF(AND('1C TSspéc25'!$B$12&lt;&gt;"",$K$2="Pôle",'1C TSspéc25'!$C$12="OUI"),(('1C TSspéc25'!T$26+'1C TSspéc25'!T$27+'1C TSspéc25'!T$28)/'1C TSspéc25'!T$17),IF(AND('1C TSspéc25'!$B$12&lt;&gt;"",$K$2="Pôle",'1C TSspéc25'!$C$12="NON"),(('1C TSspéc25'!T$26+'1C TSspéc25'!T$27+'1C TSspéc25'!T$28)/'1C TSspéc25'!T$30),IF(AND('1C TSspéc25'!$B$12&lt;&gt;"",$K$2&lt;&gt;"Pôle"),0))))</f>
        <v>0</v>
      </c>
      <c r="N1398" s="557">
        <f>IF(AND('1C TSspéc25'!$B$12&lt;&gt;0,'1C TSspéc25'!$T$30&lt;&gt;0),L1398+M1398,0)</f>
        <v>0</v>
      </c>
      <c r="O1398" s="893" t="str">
        <f>IF(AND('1C TSspéc25'!$T$17&lt;&gt;0,'1C TSspéc25'!$C$12="OUI"),'1C TSspéc25'!$T$35/'1C TSspéc25'!$T$17,"")</f>
        <v/>
      </c>
      <c r="P1398" s="543" t="str">
        <f>IF(AND('1C TSspéc25'!$T$17&lt;&gt;0,'1C TSspéc25'!$C$12="OUI"),'1C TSspéc25'!$T$36/'1C TSspéc25'!$T$17,"")</f>
        <v/>
      </c>
      <c r="Q1398" s="543" t="str">
        <f>IF(AND('1C TSspéc25'!$T$17&lt;&gt;0,'1C TSspéc25'!$C$12="OUI"),'1C TSspéc25'!$T$37/'1C TSspéc25'!$T$17,"")</f>
        <v/>
      </c>
      <c r="R1398" s="543" t="str">
        <f>IF(AND('1C TSspéc25'!$T$17&lt;&gt;0,'1C TSspéc25'!$C$12="OUI"),'1C TSspéc25'!$T$38/'1C TSspéc25'!$T$17,"")</f>
        <v/>
      </c>
      <c r="S1398" s="543" t="str">
        <f>IF(AND('1C TSspéc25'!$T$17&lt;&gt;0,'1C TSspéc25'!$C$12="OUI"),'1C TSspéc25'!$T$39/'1C TSspéc25'!$T$17,"")</f>
        <v/>
      </c>
      <c r="T1398" s="543" t="str">
        <f>IF(AND('1C TSspéc25'!$T$17&lt;&gt;0,'1C TSspéc25'!$C$12="OUI"),'1C TSspéc25'!$T$40/'1C TSspéc25'!$T$17,"")</f>
        <v/>
      </c>
      <c r="U1398" s="543" t="str">
        <f>IF(AND('1C TSspéc25'!$T$17&lt;&gt;0,'1C TSspéc25'!$C$12="OUI"),'1C TSspéc25'!$T$41/'1C TSspéc25'!$T$17,"")</f>
        <v/>
      </c>
      <c r="V1398" s="543" t="str">
        <f>IF(AND('1C TSspéc25'!$T$17&lt;&gt;0,'1C TSspéc25'!$C$12="OUI"),'1C TSspéc25'!$T$42/'1C TSspéc25'!$T$17,"")</f>
        <v/>
      </c>
      <c r="W1398" s="543" t="str">
        <f>IF(AND('1C TSspéc25'!$T$17&lt;&gt;0,'1C TSspéc25'!$C$12="OUI"),'1C TSspéc25'!$T$43/'1C TSspéc25'!$T$17,"")</f>
        <v/>
      </c>
      <c r="X1398" s="543" t="str">
        <f>IF(AND('1C TSspéc25'!$T$17&lt;&gt;0,'1C TSspéc25'!$C$12="OUI"),'1C TSspéc25'!$T$44/'1C TSspéc25'!$T$17,"")</f>
        <v/>
      </c>
      <c r="Y1398" s="543" t="str">
        <f>IF(AND('1C TSspéc25'!$T$17&lt;&gt;0,'1C TSspéc25'!$C$12="OUI"),'1C TSspéc25'!$T$45/'1C TSspéc25'!$T$17,"")</f>
        <v/>
      </c>
      <c r="Z1398" s="543" t="str">
        <f>IF(AND('1C TSspéc25'!$T$17&lt;&gt;0,'1C TSspéc25'!$C$12="OUI"),'1C TSspéc25'!$T$46/'1C TSspéc25'!$T$17,"")</f>
        <v/>
      </c>
      <c r="AA1398" s="543" t="str">
        <f>IF(AND('1C TSspéc25'!$T$17&lt;&gt;0,'1C TSspéc25'!$C$12="OUI"),'1C TSspéc25'!$T$47/'1C TSspéc25'!$T$17,"")</f>
        <v/>
      </c>
      <c r="AB1398" s="543" t="str">
        <f>IF(AND('1C TSspéc25'!$T$17&lt;&gt;0,'1C TSspéc25'!$C$12="OUI"),'1C TSspéc25'!$T$48/'1C TSspéc25'!$T$17,"")</f>
        <v/>
      </c>
      <c r="AC1398" s="543" t="str">
        <f>IF(AND('1C TSspéc25'!$T$17&lt;&gt;0,'1C TSspéc25'!$C$12="OUI"),'1C TSspéc25'!$T$49/'1C TSspéc25'!$T$17,"")</f>
        <v/>
      </c>
      <c r="AD1398" s="543" t="str">
        <f>IF(AND('1C TSspéc25'!$T$17&lt;&gt;0,'1C TSspéc25'!$C$12="OUI"),'1C TSspéc25'!$T$50/'1C TSspéc25'!$T$17,"")</f>
        <v/>
      </c>
      <c r="AE1398" s="543" t="str">
        <f>IF(AND('1C TSspéc25'!$T$17&lt;&gt;0,'1C TSspéc25'!$C$12="OUI"),'1C TSspéc25'!$T$51/'1C TSspéc25'!$T$17,"")</f>
        <v/>
      </c>
      <c r="AF1398" s="543" t="str">
        <f>IF(AND('1C TSspéc25'!$T$17&lt;&gt;0,'1C TSspéc25'!$C$12="OUI"),'1C TSspéc25'!$T$52/'1C TSspéc25'!$T$17,"")</f>
        <v/>
      </c>
      <c r="AG1398" s="543" t="str">
        <f>IF(AND('1C TSspéc25'!$T$17&lt;&gt;0,'1C TSspéc25'!$C$12="OUI"),'1C TSspéc25'!$T$53/'1C TSspéc25'!$T$17,"")</f>
        <v/>
      </c>
      <c r="AH1398" s="543" t="str">
        <f>IF(AND('1C TSspéc25'!$T$17&lt;&gt;0,'1C TSspéc25'!$C$12="OUI"),'1C TSspéc25'!$T$54/'1C TSspéc25'!$T$17,"")</f>
        <v/>
      </c>
      <c r="AI1398" s="543" t="str">
        <f>IF(AND('1C TSspéc25'!$T$17&lt;&gt;0,'1C TSspéc25'!$C$12="OUI"),'1C TSspéc25'!$T$55/'1C TSspéc25'!$T$17,"")</f>
        <v/>
      </c>
      <c r="AJ1398" s="543" t="str">
        <f>IF(AND('1C TSspéc25'!$T$17&lt;&gt;0,'1C TSspéc25'!$C$12="OUI"),'1C TSspéc25'!$T$56/'1C TSspéc25'!$T$17,"")</f>
        <v/>
      </c>
      <c r="AK1398" s="543" t="str">
        <f>IF(AND('1C TSspéc25'!$T$17&lt;&gt;0,'1C TSspéc25'!$C$12="OUI"),'1C TSspéc25'!$T$57/'1C TSspéc25'!$T$17,"")</f>
        <v/>
      </c>
      <c r="AL1398" s="72">
        <f>IF(AND('1C TSspéc25'!$T$17&lt;&gt;0,'1C TSspéc25'!$C$12="OUI"),N1398+AK1398,N1398)</f>
        <v>0</v>
      </c>
      <c r="AM1398" s="417">
        <f t="shared" si="350"/>
        <v>0</v>
      </c>
      <c r="AN1398" s="417">
        <f t="shared" si="351"/>
        <v>0</v>
      </c>
      <c r="AO1398" s="418" t="str">
        <f>IF(AND('1C TSspéc25'!$T$17&lt;&gt;0,'1C TSspéc25'!$T$30&lt;&gt;0),AM1398+AN1398,"")</f>
        <v/>
      </c>
      <c r="AP1398" s="573" t="str">
        <f>IF(AND('1C TSspéc25'!$T$17&lt;&gt;0,'1C TSspéc25'!$T$30&lt;&gt;0),AM1398-AR1398,"")</f>
        <v/>
      </c>
      <c r="AQ1398" s="583">
        <f t="shared" si="352"/>
        <v>0</v>
      </c>
      <c r="AR1398" s="596"/>
      <c r="AS1398" s="102"/>
      <c r="AT1398" s="27" t="str">
        <f>IF(('1C TSspéc25'!T$17*FICHE!$C$14&lt;J1398),"Forfait limité à "&amp;FICHE!$C$14&amp;"€/jour","")</f>
        <v/>
      </c>
      <c r="AU1398" s="592"/>
      <c r="AV1398" s="824"/>
      <c r="AW1398" s="824"/>
      <c r="AX1398" s="824"/>
      <c r="AY1398" s="824"/>
      <c r="AZ1398" s="824"/>
      <c r="BA1398" s="767"/>
      <c r="BB1398" s="767"/>
      <c r="BC1398" s="767"/>
      <c r="BD1398" s="767"/>
      <c r="BE1398" s="767"/>
      <c r="BF1398" s="767"/>
      <c r="BG1398" s="767"/>
      <c r="BH1398" s="767"/>
      <c r="BI1398" s="767"/>
      <c r="BJ1398" s="767"/>
      <c r="BK1398" s="767"/>
      <c r="BL1398" s="767"/>
      <c r="BM1398" s="767"/>
      <c r="BN1398" s="767"/>
      <c r="BO1398" s="767"/>
      <c r="BP1398" s="767"/>
      <c r="BQ1398" s="767"/>
      <c r="BR1398" s="767"/>
      <c r="BS1398" s="767"/>
      <c r="BT1398" s="767"/>
      <c r="BU1398" s="767"/>
      <c r="BV1398" s="767"/>
      <c r="BW1398" s="767"/>
      <c r="BX1398" s="767"/>
      <c r="BY1398" s="767"/>
      <c r="BZ1398" s="767"/>
      <c r="CA1398" s="767"/>
      <c r="CB1398" s="767"/>
      <c r="CC1398" s="767"/>
      <c r="CD1398" s="767"/>
      <c r="CE1398" s="767"/>
      <c r="CF1398" s="767"/>
      <c r="CG1398" s="767"/>
      <c r="CH1398" s="767"/>
      <c r="CI1398" s="767"/>
      <c r="CJ1398" s="767"/>
      <c r="CK1398" s="767"/>
      <c r="CL1398" s="767"/>
      <c r="CM1398" s="767"/>
      <c r="CN1398" s="767"/>
      <c r="CO1398" s="767"/>
      <c r="CP1398" s="767"/>
      <c r="CQ1398" s="767"/>
      <c r="CR1398" s="767"/>
      <c r="CS1398" s="767"/>
      <c r="CT1398" s="767"/>
      <c r="CU1398" s="767"/>
      <c r="CV1398" s="767"/>
      <c r="CW1398" s="767"/>
      <c r="CX1398" s="767"/>
      <c r="CY1398" s="767"/>
      <c r="CZ1398" s="767"/>
      <c r="DA1398" s="767"/>
      <c r="DB1398" s="767"/>
      <c r="DC1398" s="767"/>
      <c r="DD1398" s="767"/>
      <c r="DE1398" s="767"/>
      <c r="DF1398" s="767"/>
      <c r="DG1398" s="767"/>
      <c r="DH1398" s="767"/>
      <c r="DI1398" s="767"/>
      <c r="DJ1398" s="767"/>
      <c r="DK1398" s="767"/>
      <c r="DL1398" s="767"/>
      <c r="DM1398" s="767"/>
      <c r="DN1398" s="767"/>
      <c r="DO1398" s="767"/>
      <c r="DP1398" s="767"/>
      <c r="DQ1398" s="767"/>
      <c r="DR1398" s="767"/>
      <c r="DS1398" s="767"/>
      <c r="DT1398" s="767"/>
      <c r="DU1398" s="767"/>
      <c r="DV1398" s="767"/>
      <c r="DW1398" s="767"/>
      <c r="DX1398" s="767"/>
      <c r="DY1398" s="767"/>
      <c r="DZ1398" s="767"/>
      <c r="EA1398" s="767"/>
      <c r="EB1398" s="767"/>
      <c r="EC1398" s="767"/>
      <c r="ED1398" s="767"/>
      <c r="EE1398" s="767"/>
      <c r="EF1398" s="767"/>
      <c r="EG1398" s="767"/>
      <c r="EH1398" s="767"/>
      <c r="EI1398" s="767"/>
      <c r="EJ1398" s="767"/>
      <c r="EK1398" s="767"/>
      <c r="EL1398" s="767"/>
      <c r="EM1398" s="767"/>
      <c r="EN1398" s="767"/>
      <c r="EO1398" s="767"/>
      <c r="EP1398" s="767"/>
      <c r="EQ1398" s="767"/>
      <c r="ER1398" s="767"/>
      <c r="ES1398" s="767"/>
      <c r="ET1398" s="767"/>
      <c r="EU1398" s="767"/>
      <c r="EV1398" s="767"/>
      <c r="EW1398" s="767"/>
      <c r="EX1398" s="767"/>
      <c r="EY1398" s="767"/>
      <c r="EZ1398" s="767"/>
      <c r="FA1398" s="767"/>
      <c r="FB1398" s="767"/>
      <c r="FC1398" s="767"/>
      <c r="FD1398" s="767"/>
      <c r="FE1398" s="767"/>
      <c r="FF1398" s="767"/>
      <c r="FG1398" s="767"/>
      <c r="FH1398" s="767"/>
      <c r="FI1398" s="767"/>
      <c r="FJ1398" s="767"/>
      <c r="FK1398" s="767"/>
      <c r="FL1398" s="767"/>
      <c r="FM1398" s="767"/>
      <c r="FN1398" s="767"/>
      <c r="FO1398" s="767"/>
      <c r="FP1398" s="767"/>
      <c r="FQ1398" s="767"/>
      <c r="FR1398" s="767"/>
      <c r="FS1398" s="767"/>
      <c r="FT1398" s="767"/>
      <c r="FU1398" s="767"/>
      <c r="FV1398" s="767"/>
      <c r="FW1398" s="767"/>
      <c r="FX1398" s="767"/>
      <c r="FY1398" s="767"/>
      <c r="FZ1398" s="767"/>
      <c r="GA1398" s="767"/>
      <c r="GB1398" s="767"/>
      <c r="GC1398" s="767"/>
      <c r="GD1398" s="767"/>
      <c r="GE1398" s="767"/>
      <c r="GF1398" s="767"/>
      <c r="GG1398" s="767"/>
      <c r="GH1398" s="767"/>
      <c r="GI1398" s="767"/>
      <c r="GJ1398" s="767"/>
      <c r="GK1398" s="767"/>
      <c r="GL1398" s="767"/>
      <c r="GM1398" s="767"/>
      <c r="GN1398" s="767"/>
      <c r="GO1398" s="767"/>
      <c r="GP1398" s="767"/>
      <c r="GQ1398" s="767"/>
      <c r="GR1398" s="767"/>
      <c r="GS1398" s="767"/>
      <c r="GT1398" s="767"/>
      <c r="GU1398" s="767"/>
      <c r="GV1398" s="767"/>
      <c r="GW1398" s="767"/>
      <c r="GX1398" s="767"/>
      <c r="GY1398" s="767"/>
      <c r="GZ1398" s="767"/>
      <c r="HA1398" s="767"/>
      <c r="HB1398" s="767"/>
      <c r="HC1398" s="767"/>
    </row>
    <row r="1399" spans="1:211" s="864" customFormat="1" ht="13.9" hidden="1" customHeight="1">
      <c r="A1399" s="307"/>
      <c r="B1399" s="351"/>
      <c r="C1399" s="971" t="str">
        <f>IF('1C TSspéc25'!U$17&lt;&gt;0,'1C TSspéc25'!$B$12,"")</f>
        <v/>
      </c>
      <c r="D1399" s="972"/>
      <c r="E1399" s="973"/>
      <c r="F1399" s="93">
        <f>IF(AND($C1399='1C TSspéc25'!$B$12,'1C TSspéc25'!$B$16="spécifiques",'1C TSspéc25'!$U$17&lt;&gt;""),'1C TSspéc25'!$U$21,"")</f>
        <v>0</v>
      </c>
      <c r="G1399" s="863"/>
      <c r="H1399" s="745">
        <v>0.21</v>
      </c>
      <c r="I1399" s="747">
        <v>1</v>
      </c>
      <c r="J1399" s="312"/>
      <c r="K1399" s="680">
        <f t="shared" si="349"/>
        <v>0</v>
      </c>
      <c r="L1399" s="556">
        <f>IF(OR('1C TSspéc25'!$B$12="",'1C TSspéc25'!U$30=0),0,IF(AND('1C TSspéc25'!$B$12&lt;&gt;"",$K$2="Pôle",'1C TSspéc25'!$C$12="OUI"),(('1C TSspéc25'!U$22+'1C TSspéc25'!U$23+'1C TSspéc25'!U$24+'1C TSspéc25'!U$25+'1C TSspéc25'!U$29)/'1C TSspéc25'!U$17),IF(AND('1C TSspéc25'!$B$12&lt;&gt;"",$K$2="Pôle",'1C TSspéc25'!$C$12="NON"),(('1C TSspéc25'!U$22+'1C TSspéc25'!U$23+'1C TSspéc25'!U$24+'1C TSspéc25'!U$25+'1C TSspéc25'!U$29)/'1C TSspéc25'!U$30),IF(AND('1C TSspéc25'!$B$12&lt;&gt;"",$K$2&lt;&gt;"Pôle",'1C TSspéc25'!$C$12="OUI"),(('1C TSspéc25'!U$22+'1C TSspéc25'!U$23+'1C TSspéc25'!U$24+'1C TSspéc25'!U$25+'1C TSspéc25'!U$26+'1C TSspéc25'!U$27+'1C TSspéc25'!U$28+'1C TSspéc25'!U$29)/'1C TSspéc25'!U$17),IF(AND('1C TSspéc25'!$B$12&lt;&gt;"",$K$2&lt;&gt;"Pôle",'1C TSspéc25'!$C$12="NON"),(('1C TSspéc25'!U$22+'1C TSspéc25'!U$23+'1C TSspéc25'!U$24+'1C TSspéc25'!U$25+'1C TSspéc25'!U$26+'1C TSspéc25'!U$27+'1C TSspéc25'!U$28+'1C TSspéc25'!U$29)/'1C TSspéc25'!U$30))))))</f>
        <v>0</v>
      </c>
      <c r="M1399" s="556">
        <f>IF(OR('1C TSspéc25'!$B$12="",'1C TSspéc25'!U$30=0),0,IF(AND('1C TSspéc25'!$B$12&lt;&gt;"",$K$2="Pôle",'1C TSspéc25'!$C$12="OUI"),(('1C TSspéc25'!U$26+'1C TSspéc25'!U$27+'1C TSspéc25'!U$28)/'1C TSspéc25'!U$17),IF(AND('1C TSspéc25'!$B$12&lt;&gt;"",$K$2="Pôle",'1C TSspéc25'!$C$12="NON"),(('1C TSspéc25'!U$26+'1C TSspéc25'!U$27+'1C TSspéc25'!U$28)/'1C TSspéc25'!U$30),IF(AND('1C TSspéc25'!$B$12&lt;&gt;"",$K$2&lt;&gt;"Pôle"),0))))</f>
        <v>0</v>
      </c>
      <c r="N1399" s="557">
        <f>IF(AND('1C TSspéc25'!$B$12&lt;&gt;0,'1C TSspéc25'!$U$30&lt;&gt;0),L1399+M1399,0)</f>
        <v>0</v>
      </c>
      <c r="O1399" s="893" t="str">
        <f>IF(AND('1C TSspéc25'!$U$17&lt;&gt;0,'1C TSspéc25'!$C$12="OUI"),'1C TSspéc25'!$U$35/'1C TSspéc25'!$U$17,"")</f>
        <v/>
      </c>
      <c r="P1399" s="543" t="str">
        <f>IF(AND('1C TSspéc25'!$U$17&lt;&gt;0,'1C TSspéc25'!$C$12="OUI"),'1C TSspéc25'!$U$36/'1C TSspéc25'!$U$17,"")</f>
        <v/>
      </c>
      <c r="Q1399" s="543" t="str">
        <f>IF(AND('1C TSspéc25'!$U$17&lt;&gt;0,'1C TSspéc25'!$C$12="OUI"),'1C TSspéc25'!$U$37/'1C TSspéc25'!$U$17,"")</f>
        <v/>
      </c>
      <c r="R1399" s="543" t="str">
        <f>IF(AND('1C TSspéc25'!$U$17&lt;&gt;0,'1C TSspéc25'!$C$12="OUI"),'1C TSspéc25'!$U$38/'1C TSspéc25'!$U$17,"")</f>
        <v/>
      </c>
      <c r="S1399" s="543" t="str">
        <f>IF(AND('1C TSspéc25'!$U$17&lt;&gt;0,'1C TSspéc25'!$C$12="OUI"),'1C TSspéc25'!$U$39/'1C TSspéc25'!$U$17,"")</f>
        <v/>
      </c>
      <c r="T1399" s="543" t="str">
        <f>IF(AND('1C TSspéc25'!$U$17&lt;&gt;0,'1C TSspéc25'!$C$12="OUI"),'1C TSspéc25'!$U$40/'1C TSspéc25'!$U$17,"")</f>
        <v/>
      </c>
      <c r="U1399" s="543" t="str">
        <f>IF(AND('1C TSspéc25'!$U$17&lt;&gt;0,'1C TSspéc25'!$C$12="OUI"),'1C TSspéc25'!$U$41/'1C TSspéc25'!$U$17,"")</f>
        <v/>
      </c>
      <c r="V1399" s="543" t="str">
        <f>IF(AND('1C TSspéc25'!$U$17&lt;&gt;0,'1C TSspéc25'!$C$12="OUI"),'1C TSspéc25'!$U$42/'1C TSspéc25'!$U$17,"")</f>
        <v/>
      </c>
      <c r="W1399" s="543" t="str">
        <f>IF(AND('1C TSspéc25'!$U$17&lt;&gt;0,'1C TSspéc25'!$C$12="OUI"),'1C TSspéc25'!$U$43/'1C TSspéc25'!$U$17,"")</f>
        <v/>
      </c>
      <c r="X1399" s="543" t="str">
        <f>IF(AND('1C TSspéc25'!$U$17&lt;&gt;0,'1C TSspéc25'!$C$12="OUI"),'1C TSspéc25'!$U$44/'1C TSspéc25'!$U$17,"")</f>
        <v/>
      </c>
      <c r="Y1399" s="543" t="str">
        <f>IF(AND('1C TSspéc25'!$U$17&lt;&gt;0,'1C TSspéc25'!$C$12="OUI"),'1C TSspéc25'!$U$45/'1C TSspéc25'!$U$17,"")</f>
        <v/>
      </c>
      <c r="Z1399" s="543" t="str">
        <f>IF(AND('1C TSspéc25'!$U$17&lt;&gt;0,'1C TSspéc25'!$C$12="OUI"),'1C TSspéc25'!$U$46/'1C TSspéc25'!$U$17,"")</f>
        <v/>
      </c>
      <c r="AA1399" s="543" t="str">
        <f>IF(AND('1C TSspéc25'!$U$17&lt;&gt;0,'1C TSspéc25'!$C$12="OUI"),'1C TSspéc25'!$U$47/'1C TSspéc25'!$U$17,"")</f>
        <v/>
      </c>
      <c r="AB1399" s="543" t="str">
        <f>IF(AND('1C TSspéc25'!$U$17&lt;&gt;0,'1C TSspéc25'!$C$12="OUI"),'1C TSspéc25'!$U$48/'1C TSspéc25'!$U$17,"")</f>
        <v/>
      </c>
      <c r="AC1399" s="543" t="str">
        <f>IF(AND('1C TSspéc25'!$U$17&lt;&gt;0,'1C TSspéc25'!$C$12="OUI"),'1C TSspéc25'!$U$49/'1C TSspéc25'!$U$17,"")</f>
        <v/>
      </c>
      <c r="AD1399" s="543" t="str">
        <f>IF(AND('1C TSspéc25'!$U$17&lt;&gt;0,'1C TSspéc25'!$C$12="OUI"),'1C TSspéc25'!$U$50/'1C TSspéc25'!$U$17,"")</f>
        <v/>
      </c>
      <c r="AE1399" s="543" t="str">
        <f>IF(AND('1C TSspéc25'!$U$17&lt;&gt;0,'1C TSspéc25'!$C$12="OUI"),'1C TSspéc25'!$U$51/'1C TSspéc25'!$U$17,"")</f>
        <v/>
      </c>
      <c r="AF1399" s="543" t="str">
        <f>IF(AND('1C TSspéc25'!$U$17&lt;&gt;0,'1C TSspéc25'!$C$12="OUI"),'1C TSspéc25'!$U$52/'1C TSspéc25'!$U$17,"")</f>
        <v/>
      </c>
      <c r="AG1399" s="543" t="str">
        <f>IF(AND('1C TSspéc25'!$U$17&lt;&gt;0,'1C TSspéc25'!$C$12="OUI"),'1C TSspéc25'!$U$53/'1C TSspéc25'!$U$17,"")</f>
        <v/>
      </c>
      <c r="AH1399" s="543" t="str">
        <f>IF(AND('1C TSspéc25'!$U$17&lt;&gt;0,'1C TSspéc25'!$C$12="OUI"),'1C TSspéc25'!$U$54/'1C TSspéc25'!$U$17,"")</f>
        <v/>
      </c>
      <c r="AI1399" s="543" t="str">
        <f>IF(AND('1C TSspéc25'!$U$17&lt;&gt;0,'1C TSspéc25'!$C$12="OUI"),'1C TSspéc25'!$U$55/'1C TSspéc25'!$U$17,"")</f>
        <v/>
      </c>
      <c r="AJ1399" s="543" t="str">
        <f>IF(AND('1C TSspéc25'!$U$17&lt;&gt;0,'1C TSspéc25'!$C$12="OUI"),'1C TSspéc25'!$U$56/'1C TSspéc25'!$U$17,"")</f>
        <v/>
      </c>
      <c r="AK1399" s="543" t="str">
        <f>IF(AND('1C TSspéc25'!$U$17&lt;&gt;0,'1C TSspéc25'!$C$12="OUI"),'1C TSspéc25'!$U$57/'1C TSspéc25'!$U$17,"")</f>
        <v/>
      </c>
      <c r="AL1399" s="72">
        <f>IF(AND('1C TSspéc25'!$U$17&lt;&gt;0,'1C TSspéc25'!$C$12="OUI"),N1399+AK1399,N1399)</f>
        <v>0</v>
      </c>
      <c r="AM1399" s="417">
        <f t="shared" si="350"/>
        <v>0</v>
      </c>
      <c r="AN1399" s="417">
        <f t="shared" si="351"/>
        <v>0</v>
      </c>
      <c r="AO1399" s="418" t="str">
        <f>IF(AND('1C TSspéc25'!$U$17&lt;&gt;0,'1C TSspéc25'!$U$30&lt;&gt;0),AM1399+AN1399,"")</f>
        <v/>
      </c>
      <c r="AP1399" s="573" t="str">
        <f>IF(AND('1C TSspéc25'!$U$17&lt;&gt;0,'1C TSspéc25'!$U$30&lt;&gt;0),AM1399-AR1399,"")</f>
        <v/>
      </c>
      <c r="AQ1399" s="583">
        <f t="shared" si="352"/>
        <v>0</v>
      </c>
      <c r="AR1399" s="596"/>
      <c r="AS1399" s="102"/>
      <c r="AT1399" s="27" t="str">
        <f>IF(('1C TSspéc25'!U$17*FICHE!$C$14&lt;J1399),"Forfait limité à "&amp;FICHE!$C$14&amp;"€/jour","")</f>
        <v/>
      </c>
      <c r="AU1399" s="592"/>
      <c r="AV1399" s="824"/>
      <c r="AW1399" s="824"/>
      <c r="AX1399" s="824"/>
      <c r="AY1399" s="824"/>
      <c r="AZ1399" s="824"/>
      <c r="BA1399" s="767"/>
      <c r="BB1399" s="767"/>
      <c r="BC1399" s="767"/>
      <c r="BD1399" s="767"/>
      <c r="BE1399" s="767"/>
      <c r="BF1399" s="767"/>
      <c r="BG1399" s="767"/>
      <c r="BH1399" s="767"/>
      <c r="BI1399" s="767"/>
      <c r="BJ1399" s="767"/>
      <c r="BK1399" s="767"/>
      <c r="BL1399" s="767"/>
      <c r="BM1399" s="767"/>
      <c r="BN1399" s="767"/>
      <c r="BO1399" s="767"/>
      <c r="BP1399" s="767"/>
      <c r="BQ1399" s="767"/>
      <c r="BR1399" s="767"/>
      <c r="BS1399" s="767"/>
      <c r="BT1399" s="767"/>
      <c r="BU1399" s="767"/>
      <c r="BV1399" s="767"/>
      <c r="BW1399" s="767"/>
      <c r="BX1399" s="767"/>
      <c r="BY1399" s="767"/>
      <c r="BZ1399" s="767"/>
      <c r="CA1399" s="767"/>
      <c r="CB1399" s="767"/>
      <c r="CC1399" s="767"/>
      <c r="CD1399" s="767"/>
      <c r="CE1399" s="767"/>
      <c r="CF1399" s="767"/>
      <c r="CG1399" s="767"/>
      <c r="CH1399" s="767"/>
      <c r="CI1399" s="767"/>
      <c r="CJ1399" s="767"/>
      <c r="CK1399" s="767"/>
      <c r="CL1399" s="767"/>
      <c r="CM1399" s="767"/>
      <c r="CN1399" s="767"/>
      <c r="CO1399" s="767"/>
      <c r="CP1399" s="767"/>
      <c r="CQ1399" s="767"/>
      <c r="CR1399" s="767"/>
      <c r="CS1399" s="767"/>
      <c r="CT1399" s="767"/>
      <c r="CU1399" s="767"/>
      <c r="CV1399" s="767"/>
      <c r="CW1399" s="767"/>
      <c r="CX1399" s="767"/>
      <c r="CY1399" s="767"/>
      <c r="CZ1399" s="767"/>
      <c r="DA1399" s="767"/>
      <c r="DB1399" s="767"/>
      <c r="DC1399" s="767"/>
      <c r="DD1399" s="767"/>
      <c r="DE1399" s="767"/>
      <c r="DF1399" s="767"/>
      <c r="DG1399" s="767"/>
      <c r="DH1399" s="767"/>
      <c r="DI1399" s="767"/>
      <c r="DJ1399" s="767"/>
      <c r="DK1399" s="767"/>
      <c r="DL1399" s="767"/>
      <c r="DM1399" s="767"/>
      <c r="DN1399" s="767"/>
      <c r="DO1399" s="767"/>
      <c r="DP1399" s="767"/>
      <c r="DQ1399" s="767"/>
      <c r="DR1399" s="767"/>
      <c r="DS1399" s="767"/>
      <c r="DT1399" s="767"/>
      <c r="DU1399" s="767"/>
      <c r="DV1399" s="767"/>
      <c r="DW1399" s="767"/>
      <c r="DX1399" s="767"/>
      <c r="DY1399" s="767"/>
      <c r="DZ1399" s="767"/>
      <c r="EA1399" s="767"/>
      <c r="EB1399" s="767"/>
      <c r="EC1399" s="767"/>
      <c r="ED1399" s="767"/>
      <c r="EE1399" s="767"/>
      <c r="EF1399" s="767"/>
      <c r="EG1399" s="767"/>
      <c r="EH1399" s="767"/>
      <c r="EI1399" s="767"/>
      <c r="EJ1399" s="767"/>
      <c r="EK1399" s="767"/>
      <c r="EL1399" s="767"/>
      <c r="EM1399" s="767"/>
      <c r="EN1399" s="767"/>
      <c r="EO1399" s="767"/>
      <c r="EP1399" s="767"/>
      <c r="EQ1399" s="767"/>
      <c r="ER1399" s="767"/>
      <c r="ES1399" s="767"/>
      <c r="ET1399" s="767"/>
      <c r="EU1399" s="767"/>
      <c r="EV1399" s="767"/>
      <c r="EW1399" s="767"/>
      <c r="EX1399" s="767"/>
      <c r="EY1399" s="767"/>
      <c r="EZ1399" s="767"/>
      <c r="FA1399" s="767"/>
      <c r="FB1399" s="767"/>
      <c r="FC1399" s="767"/>
      <c r="FD1399" s="767"/>
      <c r="FE1399" s="767"/>
      <c r="FF1399" s="767"/>
      <c r="FG1399" s="767"/>
      <c r="FH1399" s="767"/>
      <c r="FI1399" s="767"/>
      <c r="FJ1399" s="767"/>
      <c r="FK1399" s="767"/>
      <c r="FL1399" s="767"/>
      <c r="FM1399" s="767"/>
      <c r="FN1399" s="767"/>
      <c r="FO1399" s="767"/>
      <c r="FP1399" s="767"/>
      <c r="FQ1399" s="767"/>
      <c r="FR1399" s="767"/>
      <c r="FS1399" s="767"/>
      <c r="FT1399" s="767"/>
      <c r="FU1399" s="767"/>
      <c r="FV1399" s="767"/>
      <c r="FW1399" s="767"/>
      <c r="FX1399" s="767"/>
      <c r="FY1399" s="767"/>
      <c r="FZ1399" s="767"/>
      <c r="GA1399" s="767"/>
      <c r="GB1399" s="767"/>
      <c r="GC1399" s="767"/>
      <c r="GD1399" s="767"/>
      <c r="GE1399" s="767"/>
      <c r="GF1399" s="767"/>
      <c r="GG1399" s="767"/>
      <c r="GH1399" s="767"/>
      <c r="GI1399" s="767"/>
      <c r="GJ1399" s="767"/>
      <c r="GK1399" s="767"/>
      <c r="GL1399" s="767"/>
      <c r="GM1399" s="767"/>
      <c r="GN1399" s="767"/>
      <c r="GO1399" s="767"/>
      <c r="GP1399" s="767"/>
      <c r="GQ1399" s="767"/>
      <c r="GR1399" s="767"/>
      <c r="GS1399" s="767"/>
      <c r="GT1399" s="767"/>
      <c r="GU1399" s="767"/>
      <c r="GV1399" s="767"/>
      <c r="GW1399" s="767"/>
      <c r="GX1399" s="767"/>
      <c r="GY1399" s="767"/>
      <c r="GZ1399" s="767"/>
      <c r="HA1399" s="767"/>
      <c r="HB1399" s="767"/>
      <c r="HC1399" s="767"/>
    </row>
    <row r="1400" spans="1:211" s="864" customFormat="1" ht="13.9" hidden="1" customHeight="1">
      <c r="A1400" s="307"/>
      <c r="B1400" s="351"/>
      <c r="C1400" s="971" t="str">
        <f>IF('1C TSspéc25'!V$17&lt;&gt;0,'1C TSspéc25'!$B$12,"")</f>
        <v/>
      </c>
      <c r="D1400" s="972"/>
      <c r="E1400" s="973"/>
      <c r="F1400" s="93">
        <f>IF(AND($C1400='1C TSspéc25'!$B$12,'1C TSspéc25'!$B$16="spécifiques",'1C TSspéc25'!$V$17&lt;&gt;""),'1C TSspéc25'!$V$21,"")</f>
        <v>0</v>
      </c>
      <c r="G1400" s="863"/>
      <c r="H1400" s="745">
        <v>0.21</v>
      </c>
      <c r="I1400" s="747">
        <v>1</v>
      </c>
      <c r="J1400" s="312"/>
      <c r="K1400" s="680">
        <f t="shared" si="349"/>
        <v>0</v>
      </c>
      <c r="L1400" s="556">
        <f>IF(OR('1C TSspéc25'!$B$12="",'1C TSspéc25'!V$30=0),0,IF(AND('1C TSspéc25'!$B$12&lt;&gt;"",$K$2="Pôle",'1C TSspéc25'!$C$12="OUI"),(('1C TSspéc25'!V$22+'1C TSspéc25'!V$23+'1C TSspéc25'!V$24+'1C TSspéc25'!V$25+'1C TSspéc25'!V$29)/'1C TSspéc25'!V$17),IF(AND('1C TSspéc25'!$B$12&lt;&gt;"",$K$2="Pôle",'1C TSspéc25'!$C$12="NON"),(('1C TSspéc25'!V$22+'1C TSspéc25'!V$23+'1C TSspéc25'!V$24+'1C TSspéc25'!V$25+'1C TSspéc25'!V$29)/'1C TSspéc25'!V$30),IF(AND('1C TSspéc25'!$B$12&lt;&gt;"",$K$2&lt;&gt;"Pôle",'1C TSspéc25'!$C$12="OUI"),(('1C TSspéc25'!V$22+'1C TSspéc25'!V$23+'1C TSspéc25'!V$24+'1C TSspéc25'!V$25+'1C TSspéc25'!V$26+'1C TSspéc25'!V$27+'1C TSspéc25'!V$28+'1C TSspéc25'!V$29)/'1C TSspéc25'!V$17),IF(AND('1C TSspéc25'!$B$12&lt;&gt;"",$K$2&lt;&gt;"Pôle",'1C TSspéc25'!$C$12="NON"),(('1C TSspéc25'!V$22+'1C TSspéc25'!V$23+'1C TSspéc25'!V$24+'1C TSspéc25'!V$25+'1C TSspéc25'!V$26+'1C TSspéc25'!V$27+'1C TSspéc25'!V$28+'1C TSspéc25'!V$29)/'1C TSspéc25'!V$30))))))</f>
        <v>0</v>
      </c>
      <c r="M1400" s="556">
        <f>IF(OR('1C TSspéc25'!$B$12="",'1C TSspéc25'!V$30=0),0,IF(AND('1C TSspéc25'!$B$12&lt;&gt;"",$K$2="Pôle",'1C TSspéc25'!$C$12="OUI"),(('1C TSspéc25'!V$26+'1C TSspéc25'!V$27+'1C TSspéc25'!V$28)/'1C TSspéc25'!V$17),IF(AND('1C TSspéc25'!$B$12&lt;&gt;"",$K$2="Pôle",'1C TSspéc25'!$C$12="NON"),(('1C TSspéc25'!V$26+'1C TSspéc25'!V$27+'1C TSspéc25'!V$28)/'1C TSspéc25'!V$30),IF(AND('1C TSspéc25'!$B$12&lt;&gt;"",$K$2&lt;&gt;"Pôle"),0))))</f>
        <v>0</v>
      </c>
      <c r="N1400" s="557">
        <f>IF(AND('1C TSspéc25'!$B$12&lt;&gt;0,'1C TSspéc25'!$V$30&lt;&gt;0),L1400+M1400,0)</f>
        <v>0</v>
      </c>
      <c r="O1400" s="893" t="str">
        <f>IF(AND('1C TSspéc25'!$V$17&lt;&gt;0,'1C TSspéc25'!$C$12="OUI"),'1C TSspéc25'!$V$35/'1C TSspéc25'!$V$17,"")</f>
        <v/>
      </c>
      <c r="P1400" s="543" t="str">
        <f>IF(AND('1C TSspéc25'!$V$17&lt;&gt;0,'1C TSspéc25'!$C$12="OUI"),'1C TSspéc25'!$V$36/'1C TSspéc25'!$V$17,"")</f>
        <v/>
      </c>
      <c r="Q1400" s="543" t="str">
        <f>IF(AND('1C TSspéc25'!$V$17&lt;&gt;0,'1C TSspéc25'!$C$12="OUI"),'1C TSspéc25'!$V$37/'1C TSspéc25'!$V$17,"")</f>
        <v/>
      </c>
      <c r="R1400" s="543" t="str">
        <f>IF(AND('1C TSspéc25'!$V$17&lt;&gt;0,'1C TSspéc25'!$C$12="OUI"),'1C TSspéc25'!$V$38/'1C TSspéc25'!$V$17,"")</f>
        <v/>
      </c>
      <c r="S1400" s="543" t="str">
        <f>IF(AND('1C TSspéc25'!$V$17&lt;&gt;0,'1C TSspéc25'!$C$12="OUI"),'1C TSspéc25'!$V$39/'1C TSspéc25'!$V$17,"")</f>
        <v/>
      </c>
      <c r="T1400" s="543" t="str">
        <f>IF(AND('1C TSspéc25'!$V$17&lt;&gt;0,'1C TSspéc25'!$C$12="OUI"),'1C TSspéc25'!$V$40/'1C TSspéc25'!$V$17,"")</f>
        <v/>
      </c>
      <c r="U1400" s="543" t="str">
        <f>IF(AND('1C TSspéc25'!$V$17&lt;&gt;0,'1C TSspéc25'!$C$12="OUI"),'1C TSspéc25'!$V$41/'1C TSspéc25'!$V$17,"")</f>
        <v/>
      </c>
      <c r="V1400" s="543" t="str">
        <f>IF(AND('1C TSspéc25'!$V$17&lt;&gt;0,'1C TSspéc25'!$C$12="OUI"),'1C TSspéc25'!$V$42/'1C TSspéc25'!$V$17,"")</f>
        <v/>
      </c>
      <c r="W1400" s="543" t="str">
        <f>IF(AND('1C TSspéc25'!$V$17&lt;&gt;0,'1C TSspéc25'!$C$12="OUI"),'1C TSspéc25'!$V$43/'1C TSspéc25'!$V$17,"")</f>
        <v/>
      </c>
      <c r="X1400" s="543" t="str">
        <f>IF(AND('1C TSspéc25'!$V$17&lt;&gt;0,'1C TSspéc25'!$C$12="OUI"),'1C TSspéc25'!$V$44/'1C TSspéc25'!$V$17,"")</f>
        <v/>
      </c>
      <c r="Y1400" s="543" t="str">
        <f>IF(AND('1C TSspéc25'!$V$17&lt;&gt;0,'1C TSspéc25'!$C$12="OUI"),'1C TSspéc25'!$V$45/'1C TSspéc25'!$V$17,"")</f>
        <v/>
      </c>
      <c r="Z1400" s="543" t="str">
        <f>IF(AND('1C TSspéc25'!$V$17&lt;&gt;0,'1C TSspéc25'!$C$12="OUI"),'1C TSspéc25'!$V$46/'1C TSspéc25'!$V$17,"")</f>
        <v/>
      </c>
      <c r="AA1400" s="543" t="str">
        <f>IF(AND('1C TSspéc25'!$V$17&lt;&gt;0,'1C TSspéc25'!$C$12="OUI"),'1C TSspéc25'!$V$47/'1C TSspéc25'!$V$17,"")</f>
        <v/>
      </c>
      <c r="AB1400" s="543" t="str">
        <f>IF(AND('1C TSspéc25'!$V$17&lt;&gt;0,'1C TSspéc25'!$C$12="OUI"),'1C TSspéc25'!$V$48/'1C TSspéc25'!$V$17,"")</f>
        <v/>
      </c>
      <c r="AC1400" s="543" t="str">
        <f>IF(AND('1C TSspéc25'!$V$17&lt;&gt;0,'1C TSspéc25'!$C$12="OUI"),'1C TSspéc25'!$V$49/'1C TSspéc25'!$V$17,"")</f>
        <v/>
      </c>
      <c r="AD1400" s="543" t="str">
        <f>IF(AND('1C TSspéc25'!$V$17&lt;&gt;0,'1C TSspéc25'!$C$12="OUI"),'1C TSspéc25'!$V$50/'1C TSspéc25'!$V$17,"")</f>
        <v/>
      </c>
      <c r="AE1400" s="543" t="str">
        <f>IF(AND('1C TSspéc25'!$V$17&lt;&gt;0,'1C TSspéc25'!$C$12="OUI"),'1C TSspéc25'!$V$51/'1C TSspéc25'!$V$17,"")</f>
        <v/>
      </c>
      <c r="AF1400" s="543" t="str">
        <f>IF(AND('1C TSspéc25'!$V$17&lt;&gt;0,'1C TSspéc25'!$C$12="OUI"),'1C TSspéc25'!$V$52/'1C TSspéc25'!$V$17,"")</f>
        <v/>
      </c>
      <c r="AG1400" s="543" t="str">
        <f>IF(AND('1C TSspéc25'!$V$17&lt;&gt;0,'1C TSspéc25'!$C$12="OUI"),'1C TSspéc25'!$V$53/'1C TSspéc25'!$V$17,"")</f>
        <v/>
      </c>
      <c r="AH1400" s="543" t="str">
        <f>IF(AND('1C TSspéc25'!$V$17&lt;&gt;0,'1C TSspéc25'!$C$12="OUI"),'1C TSspéc25'!$V$54/'1C TSspéc25'!$V$17,"")</f>
        <v/>
      </c>
      <c r="AI1400" s="543" t="str">
        <f>IF(AND('1C TSspéc25'!$V$17&lt;&gt;0,'1C TSspéc25'!$C$12="OUI"),'1C TSspéc25'!$V$55/'1C TSspéc25'!$V$17,"")</f>
        <v/>
      </c>
      <c r="AJ1400" s="543" t="str">
        <f>IF(AND('1C TSspéc25'!$V$17&lt;&gt;0,'1C TSspéc25'!$C$12="OUI"),'1C TSspéc25'!$V$56/'1C TSspéc25'!$V$17,"")</f>
        <v/>
      </c>
      <c r="AK1400" s="543" t="str">
        <f>IF(AND('1C TSspéc25'!$V$17&lt;&gt;0,'1C TSspéc25'!$C$12="OUI"),'1C TSspéc25'!$V$57/'1C TSspéc25'!$V$17,"")</f>
        <v/>
      </c>
      <c r="AL1400" s="72">
        <f>IF(AND('1C TSspéc25'!$V$17&lt;&gt;0,'1C TSspéc25'!$C$12="OUI"),N1400+AK1400,N1400)</f>
        <v>0</v>
      </c>
      <c r="AM1400" s="417">
        <f t="shared" si="350"/>
        <v>0</v>
      </c>
      <c r="AN1400" s="417">
        <f t="shared" si="351"/>
        <v>0</v>
      </c>
      <c r="AO1400" s="418" t="str">
        <f>IF(AND('1C TSspéc25'!$V$17&lt;&gt;0,'1C TSspéc25'!$V$30&lt;&gt;0),AM1400+AN1400,"")</f>
        <v/>
      </c>
      <c r="AP1400" s="573" t="str">
        <f>IF(AND('1C TSspéc25'!$V$17&lt;&gt;0,'1C TSspéc25'!$V$30&lt;&gt;0),AM1400-AR1400,"")</f>
        <v/>
      </c>
      <c r="AQ1400" s="583">
        <f t="shared" si="352"/>
        <v>0</v>
      </c>
      <c r="AR1400" s="596"/>
      <c r="AS1400" s="102"/>
      <c r="AT1400" s="27" t="str">
        <f>IF(('1C TSspéc25'!V$17*FICHE!$C$14&lt;J1400),"Forfait limité à "&amp;FICHE!$C$14&amp;"€/jour","")</f>
        <v/>
      </c>
      <c r="AU1400" s="592"/>
      <c r="AV1400" s="824"/>
      <c r="AW1400" s="824"/>
      <c r="AX1400" s="824"/>
      <c r="AY1400" s="824"/>
      <c r="AZ1400" s="824"/>
      <c r="BA1400" s="767"/>
      <c r="BB1400" s="767"/>
      <c r="BC1400" s="767"/>
      <c r="BD1400" s="767"/>
      <c r="BE1400" s="767"/>
      <c r="BF1400" s="767"/>
      <c r="BG1400" s="767"/>
      <c r="BH1400" s="767"/>
      <c r="BI1400" s="767"/>
      <c r="BJ1400" s="767"/>
      <c r="BK1400" s="767"/>
      <c r="BL1400" s="767"/>
      <c r="BM1400" s="767"/>
      <c r="BN1400" s="767"/>
      <c r="BO1400" s="767"/>
      <c r="BP1400" s="767"/>
      <c r="BQ1400" s="767"/>
      <c r="BR1400" s="767"/>
      <c r="BS1400" s="767"/>
      <c r="BT1400" s="767"/>
      <c r="BU1400" s="767"/>
      <c r="BV1400" s="767"/>
      <c r="BW1400" s="767"/>
      <c r="BX1400" s="767"/>
      <c r="BY1400" s="767"/>
      <c r="BZ1400" s="767"/>
      <c r="CA1400" s="767"/>
      <c r="CB1400" s="767"/>
      <c r="CC1400" s="767"/>
      <c r="CD1400" s="767"/>
      <c r="CE1400" s="767"/>
      <c r="CF1400" s="767"/>
      <c r="CG1400" s="767"/>
      <c r="CH1400" s="767"/>
      <c r="CI1400" s="767"/>
      <c r="CJ1400" s="767"/>
      <c r="CK1400" s="767"/>
      <c r="CL1400" s="767"/>
      <c r="CM1400" s="767"/>
      <c r="CN1400" s="767"/>
      <c r="CO1400" s="767"/>
      <c r="CP1400" s="767"/>
      <c r="CQ1400" s="767"/>
      <c r="CR1400" s="767"/>
      <c r="CS1400" s="767"/>
      <c r="CT1400" s="767"/>
      <c r="CU1400" s="767"/>
      <c r="CV1400" s="767"/>
      <c r="CW1400" s="767"/>
      <c r="CX1400" s="767"/>
      <c r="CY1400" s="767"/>
      <c r="CZ1400" s="767"/>
      <c r="DA1400" s="767"/>
      <c r="DB1400" s="767"/>
      <c r="DC1400" s="767"/>
      <c r="DD1400" s="767"/>
      <c r="DE1400" s="767"/>
      <c r="DF1400" s="767"/>
      <c r="DG1400" s="767"/>
      <c r="DH1400" s="767"/>
      <c r="DI1400" s="767"/>
      <c r="DJ1400" s="767"/>
      <c r="DK1400" s="767"/>
      <c r="DL1400" s="767"/>
      <c r="DM1400" s="767"/>
      <c r="DN1400" s="767"/>
      <c r="DO1400" s="767"/>
      <c r="DP1400" s="767"/>
      <c r="DQ1400" s="767"/>
      <c r="DR1400" s="767"/>
      <c r="DS1400" s="767"/>
      <c r="DT1400" s="767"/>
      <c r="DU1400" s="767"/>
      <c r="DV1400" s="767"/>
      <c r="DW1400" s="767"/>
      <c r="DX1400" s="767"/>
      <c r="DY1400" s="767"/>
      <c r="DZ1400" s="767"/>
      <c r="EA1400" s="767"/>
      <c r="EB1400" s="767"/>
      <c r="EC1400" s="767"/>
      <c r="ED1400" s="767"/>
      <c r="EE1400" s="767"/>
      <c r="EF1400" s="767"/>
      <c r="EG1400" s="767"/>
      <c r="EH1400" s="767"/>
      <c r="EI1400" s="767"/>
      <c r="EJ1400" s="767"/>
      <c r="EK1400" s="767"/>
      <c r="EL1400" s="767"/>
      <c r="EM1400" s="767"/>
      <c r="EN1400" s="767"/>
      <c r="EO1400" s="767"/>
      <c r="EP1400" s="767"/>
      <c r="EQ1400" s="767"/>
      <c r="ER1400" s="767"/>
      <c r="ES1400" s="767"/>
      <c r="ET1400" s="767"/>
      <c r="EU1400" s="767"/>
      <c r="EV1400" s="767"/>
      <c r="EW1400" s="767"/>
      <c r="EX1400" s="767"/>
      <c r="EY1400" s="767"/>
      <c r="EZ1400" s="767"/>
      <c r="FA1400" s="767"/>
      <c r="FB1400" s="767"/>
      <c r="FC1400" s="767"/>
      <c r="FD1400" s="767"/>
      <c r="FE1400" s="767"/>
      <c r="FF1400" s="767"/>
      <c r="FG1400" s="767"/>
      <c r="FH1400" s="767"/>
      <c r="FI1400" s="767"/>
      <c r="FJ1400" s="767"/>
      <c r="FK1400" s="767"/>
      <c r="FL1400" s="767"/>
      <c r="FM1400" s="767"/>
      <c r="FN1400" s="767"/>
      <c r="FO1400" s="767"/>
      <c r="FP1400" s="767"/>
      <c r="FQ1400" s="767"/>
      <c r="FR1400" s="767"/>
      <c r="FS1400" s="767"/>
      <c r="FT1400" s="767"/>
      <c r="FU1400" s="767"/>
      <c r="FV1400" s="767"/>
      <c r="FW1400" s="767"/>
      <c r="FX1400" s="767"/>
      <c r="FY1400" s="767"/>
      <c r="FZ1400" s="767"/>
      <c r="GA1400" s="767"/>
      <c r="GB1400" s="767"/>
      <c r="GC1400" s="767"/>
      <c r="GD1400" s="767"/>
      <c r="GE1400" s="767"/>
      <c r="GF1400" s="767"/>
      <c r="GG1400" s="767"/>
      <c r="GH1400" s="767"/>
      <c r="GI1400" s="767"/>
      <c r="GJ1400" s="767"/>
      <c r="GK1400" s="767"/>
      <c r="GL1400" s="767"/>
      <c r="GM1400" s="767"/>
      <c r="GN1400" s="767"/>
      <c r="GO1400" s="767"/>
      <c r="GP1400" s="767"/>
      <c r="GQ1400" s="767"/>
      <c r="GR1400" s="767"/>
      <c r="GS1400" s="767"/>
      <c r="GT1400" s="767"/>
      <c r="GU1400" s="767"/>
      <c r="GV1400" s="767"/>
      <c r="GW1400" s="767"/>
      <c r="GX1400" s="767"/>
      <c r="GY1400" s="767"/>
      <c r="GZ1400" s="767"/>
      <c r="HA1400" s="767"/>
      <c r="HB1400" s="767"/>
      <c r="HC1400" s="767"/>
    </row>
    <row r="1401" spans="1:211" s="864" customFormat="1" ht="13.9" hidden="1" customHeight="1">
      <c r="A1401" s="307"/>
      <c r="B1401" s="351"/>
      <c r="C1401" s="971" t="str">
        <f>IF('1C TSspéc25'!W$17&lt;&gt;0,'1C TSspéc25'!$B$12,"")</f>
        <v/>
      </c>
      <c r="D1401" s="972"/>
      <c r="E1401" s="973"/>
      <c r="F1401" s="93">
        <f>IF(AND($C1401='1C TSspéc25'!$B$12,'1C TSspéc25'!$B$16="spécifiques",'1C TSspéc25'!$W$17&lt;&gt;""),'1C TSspéc25'!$W$21,"")</f>
        <v>0</v>
      </c>
      <c r="G1401" s="863"/>
      <c r="H1401" s="745">
        <v>0.21</v>
      </c>
      <c r="I1401" s="747">
        <v>1</v>
      </c>
      <c r="J1401" s="312"/>
      <c r="K1401" s="680">
        <f t="shared" si="349"/>
        <v>0</v>
      </c>
      <c r="L1401" s="556">
        <f>IF(OR('1C TSspéc25'!$B$12="",'1C TSspéc25'!W$30=0),0,IF(AND('1C TSspéc25'!$B$12&lt;&gt;"",$K$2="Pôle",'1C TSspéc25'!$C$12="OUI"),(('1C TSspéc25'!W$22+'1C TSspéc25'!W$23+'1C TSspéc25'!W$24+'1C TSspéc25'!W$25+'1C TSspéc25'!W$29)/'1C TSspéc25'!W$17),IF(AND('1C TSspéc25'!$B$12&lt;&gt;"",$K$2="Pôle",'1C TSspéc25'!$C$12="NON"),(('1C TSspéc25'!W$22+'1C TSspéc25'!W$23+'1C TSspéc25'!W$24+'1C TSspéc25'!W$25+'1C TSspéc25'!W$29)/'1C TSspéc25'!W$30),IF(AND('1C TSspéc25'!$B$12&lt;&gt;"",$K$2&lt;&gt;"Pôle",'1C TSspéc25'!$C$12="OUI"),(('1C TSspéc25'!W$22+'1C TSspéc25'!W$23+'1C TSspéc25'!W$24+'1C TSspéc25'!W$25+'1C TSspéc25'!W$26+'1C TSspéc25'!W$27+'1C TSspéc25'!W$28+'1C TSspéc25'!W$29)/'1C TSspéc25'!W$17),IF(AND('1C TSspéc25'!$B$12&lt;&gt;"",$K$2&lt;&gt;"Pôle",'1C TSspéc25'!$C$12="NON"),(('1C TSspéc25'!W$22+'1C TSspéc25'!W$23+'1C TSspéc25'!W$24+'1C TSspéc25'!W$25+'1C TSspéc25'!W$26+'1C TSspéc25'!W$27+'1C TSspéc25'!W$28+'1C TSspéc25'!W$29)/'1C TSspéc25'!W$30))))))</f>
        <v>0</v>
      </c>
      <c r="M1401" s="556">
        <f>IF(OR('1C TSspéc25'!$B$12="",'1C TSspéc25'!W$30=0),0,IF(AND('1C TSspéc25'!$B$12&lt;&gt;"",$K$2="Pôle",'1C TSspéc25'!$C$12="OUI"),(('1C TSspéc25'!W$26+'1C TSspéc25'!W$27+'1C TSspéc25'!W$28)/'1C TSspéc25'!W$17),IF(AND('1C TSspéc25'!$B$12&lt;&gt;"",$K$2="Pôle",'1C TSspéc25'!$C$12="NON"),(('1C TSspéc25'!W$26+'1C TSspéc25'!W$27+'1C TSspéc25'!W$28)/'1C TSspéc25'!W$30),IF(AND('1C TSspéc25'!$B$12&lt;&gt;"",$K$2&lt;&gt;"Pôle"),0))))</f>
        <v>0</v>
      </c>
      <c r="N1401" s="557">
        <f>IF(AND('1C TSspéc25'!$B$12&lt;&gt;0,'1C TSspéc25'!$W$30&lt;&gt;0),L1401+M1401,0)</f>
        <v>0</v>
      </c>
      <c r="O1401" s="893" t="str">
        <f>IF(AND('1C TSspéc25'!$W$17&lt;&gt;0,'1C TSspéc25'!$C$12="OUI"),'1C TSspéc25'!$W$35/'1C TSspéc25'!$W$17,"")</f>
        <v/>
      </c>
      <c r="P1401" s="543" t="str">
        <f>IF(AND('1C TSspéc25'!$W$17&lt;&gt;0,'1C TSspéc25'!$C$12="OUI"),'1C TSspéc25'!$W$36/'1C TSspéc25'!$W$17,"")</f>
        <v/>
      </c>
      <c r="Q1401" s="543" t="str">
        <f>IF(AND('1C TSspéc25'!$W$17&lt;&gt;0,'1C TSspéc25'!$C$12="OUI"),'1C TSspéc25'!$W$37/'1C TSspéc25'!$W$17,"")</f>
        <v/>
      </c>
      <c r="R1401" s="543" t="str">
        <f>IF(AND('1C TSspéc25'!$W$17&lt;&gt;0,'1C TSspéc25'!$C$12="OUI"),'1C TSspéc25'!$W$38/'1C TSspéc25'!$W$17,"")</f>
        <v/>
      </c>
      <c r="S1401" s="543" t="str">
        <f>IF(AND('1C TSspéc25'!$W$17&lt;&gt;0,'1C TSspéc25'!$C$12="OUI"),'1C TSspéc25'!$W$39/'1C TSspéc25'!$W$17,"")</f>
        <v/>
      </c>
      <c r="T1401" s="543" t="str">
        <f>IF(AND('1C TSspéc25'!$W$17&lt;&gt;0,'1C TSspéc25'!$C$12="OUI"),'1C TSspéc25'!$W$40/'1C TSspéc25'!$W$17,"")</f>
        <v/>
      </c>
      <c r="U1401" s="543" t="str">
        <f>IF(AND('1C TSspéc25'!$W$17&lt;&gt;0,'1C TSspéc25'!$C$12="OUI"),'1C TSspéc25'!$W$41/'1C TSspéc25'!$W$17,"")</f>
        <v/>
      </c>
      <c r="V1401" s="543" t="str">
        <f>IF(AND('1C TSspéc25'!$W$17&lt;&gt;0,'1C TSspéc25'!$C$12="OUI"),'1C TSspéc25'!$W$42/'1C TSspéc25'!$W$17,"")</f>
        <v/>
      </c>
      <c r="W1401" s="543" t="str">
        <f>IF(AND('1C TSspéc25'!$W$17&lt;&gt;0,'1C TSspéc25'!$C$12="OUI"),'1C TSspéc25'!$W$43/'1C TSspéc25'!$W$17,"")</f>
        <v/>
      </c>
      <c r="X1401" s="543" t="str">
        <f>IF(AND('1C TSspéc25'!$W$17&lt;&gt;0,'1C TSspéc25'!$C$12="OUI"),'1C TSspéc25'!$W$44/'1C TSspéc25'!$W$17,"")</f>
        <v/>
      </c>
      <c r="Y1401" s="543" t="str">
        <f>IF(AND('1C TSspéc25'!$W$17&lt;&gt;0,'1C TSspéc25'!$C$12="OUI"),'1C TSspéc25'!$W$45/'1C TSspéc25'!$W$17,"")</f>
        <v/>
      </c>
      <c r="Z1401" s="543" t="str">
        <f>IF(AND('1C TSspéc25'!$W$17&lt;&gt;0,'1C TSspéc25'!$C$12="OUI"),'1C TSspéc25'!$W$46/'1C TSspéc25'!$W$17,"")</f>
        <v/>
      </c>
      <c r="AA1401" s="543" t="str">
        <f>IF(AND('1C TSspéc25'!$W$17&lt;&gt;0,'1C TSspéc25'!$C$12="OUI"),'1C TSspéc25'!$W$47/'1C TSspéc25'!$W$17,"")</f>
        <v/>
      </c>
      <c r="AB1401" s="543" t="str">
        <f>IF(AND('1C TSspéc25'!$W$17&lt;&gt;0,'1C TSspéc25'!$C$12="OUI"),'1C TSspéc25'!$W$48/'1C TSspéc25'!$W$17,"")</f>
        <v/>
      </c>
      <c r="AC1401" s="543" t="str">
        <f>IF(AND('1C TSspéc25'!$W$17&lt;&gt;0,'1C TSspéc25'!$C$12="OUI"),'1C TSspéc25'!$W$49/'1C TSspéc25'!$W$17,"")</f>
        <v/>
      </c>
      <c r="AD1401" s="543" t="str">
        <f>IF(AND('1C TSspéc25'!$W$17&lt;&gt;0,'1C TSspéc25'!$C$12="OUI"),'1C TSspéc25'!$W$50/'1C TSspéc25'!$W$17,"")</f>
        <v/>
      </c>
      <c r="AE1401" s="543" t="str">
        <f>IF(AND('1C TSspéc25'!$W$17&lt;&gt;0,'1C TSspéc25'!$C$12="OUI"),'1C TSspéc25'!$W$51/'1C TSspéc25'!$W$17,"")</f>
        <v/>
      </c>
      <c r="AF1401" s="543" t="str">
        <f>IF(AND('1C TSspéc25'!$W$17&lt;&gt;0,'1C TSspéc25'!$C$12="OUI"),'1C TSspéc25'!$W$52/'1C TSspéc25'!$W$17,"")</f>
        <v/>
      </c>
      <c r="AG1401" s="543" t="str">
        <f>IF(AND('1C TSspéc25'!$W$17&lt;&gt;0,'1C TSspéc25'!$C$12="OUI"),'1C TSspéc25'!$W$53/'1C TSspéc25'!$W$17,"")</f>
        <v/>
      </c>
      <c r="AH1401" s="543" t="str">
        <f>IF(AND('1C TSspéc25'!$W$17&lt;&gt;0,'1C TSspéc25'!$C$12="OUI"),'1C TSspéc25'!$W$54/'1C TSspéc25'!$W$17,"")</f>
        <v/>
      </c>
      <c r="AI1401" s="543" t="str">
        <f>IF(AND('1C TSspéc25'!$W$17&lt;&gt;0,'1C TSspéc25'!$C$12="OUI"),'1C TSspéc25'!$W$55/'1C TSspéc25'!$W$17,"")</f>
        <v/>
      </c>
      <c r="AJ1401" s="543" t="str">
        <f>IF(AND('1C TSspéc25'!$W$17&lt;&gt;0,'1C TSspéc25'!$C$12="OUI"),'1C TSspéc25'!$W$56/'1C TSspéc25'!$W$17,"")</f>
        <v/>
      </c>
      <c r="AK1401" s="543" t="str">
        <f>IF(AND('1C TSspéc25'!$W$17&lt;&gt;0,'1C TSspéc25'!$C$12="OUI"),'1C TSspéc25'!$W$57/'1C TSspéc25'!$W$17,"")</f>
        <v/>
      </c>
      <c r="AL1401" s="72">
        <f>IF(AND('1C TSspéc25'!$W$17&lt;&gt;0,'1C TSspéc25'!$C$12="OUI"),N1401+AK1401,N1401)</f>
        <v>0</v>
      </c>
      <c r="AM1401" s="417">
        <f t="shared" si="350"/>
        <v>0</v>
      </c>
      <c r="AN1401" s="417">
        <f t="shared" si="351"/>
        <v>0</v>
      </c>
      <c r="AO1401" s="418" t="str">
        <f>IF(AND('1C TSspéc25'!$W$17&lt;&gt;0,'1C TSspéc25'!$W$30&lt;&gt;0),AM1401+AN1401,"")</f>
        <v/>
      </c>
      <c r="AP1401" s="573" t="str">
        <f>IF(AND('1C TSspéc25'!$W$17&lt;&gt;0,'1C TSspéc25'!$W$30&lt;&gt;0),AM1401-AR1401,"")</f>
        <v/>
      </c>
      <c r="AQ1401" s="583">
        <f t="shared" si="352"/>
        <v>0</v>
      </c>
      <c r="AR1401" s="596"/>
      <c r="AS1401" s="102"/>
      <c r="AT1401" s="27" t="str">
        <f>IF(('1C TSspéc25'!W$17*FICHE!$C$14&lt;J1401),"Forfait limité à "&amp;FICHE!$C$14&amp;"€/jour","")</f>
        <v/>
      </c>
      <c r="AU1401" s="592"/>
      <c r="AV1401" s="824"/>
      <c r="AW1401" s="824"/>
      <c r="AX1401" s="824"/>
      <c r="AY1401" s="824"/>
      <c r="AZ1401" s="824"/>
      <c r="BA1401" s="767"/>
      <c r="BB1401" s="767"/>
      <c r="BC1401" s="767"/>
      <c r="BD1401" s="767"/>
      <c r="BE1401" s="767"/>
      <c r="BF1401" s="767"/>
      <c r="BG1401" s="767"/>
      <c r="BH1401" s="767"/>
      <c r="BI1401" s="767"/>
      <c r="BJ1401" s="767"/>
      <c r="BK1401" s="767"/>
      <c r="BL1401" s="767"/>
      <c r="BM1401" s="767"/>
      <c r="BN1401" s="767"/>
      <c r="BO1401" s="767"/>
      <c r="BP1401" s="767"/>
      <c r="BQ1401" s="767"/>
      <c r="BR1401" s="767"/>
      <c r="BS1401" s="767"/>
      <c r="BT1401" s="767"/>
      <c r="BU1401" s="767"/>
      <c r="BV1401" s="767"/>
      <c r="BW1401" s="767"/>
      <c r="BX1401" s="767"/>
      <c r="BY1401" s="767"/>
      <c r="BZ1401" s="767"/>
      <c r="CA1401" s="767"/>
      <c r="CB1401" s="767"/>
      <c r="CC1401" s="767"/>
      <c r="CD1401" s="767"/>
      <c r="CE1401" s="767"/>
      <c r="CF1401" s="767"/>
      <c r="CG1401" s="767"/>
      <c r="CH1401" s="767"/>
      <c r="CI1401" s="767"/>
      <c r="CJ1401" s="767"/>
      <c r="CK1401" s="767"/>
      <c r="CL1401" s="767"/>
      <c r="CM1401" s="767"/>
      <c r="CN1401" s="767"/>
      <c r="CO1401" s="767"/>
      <c r="CP1401" s="767"/>
      <c r="CQ1401" s="767"/>
      <c r="CR1401" s="767"/>
      <c r="CS1401" s="767"/>
      <c r="CT1401" s="767"/>
      <c r="CU1401" s="767"/>
      <c r="CV1401" s="767"/>
      <c r="CW1401" s="767"/>
      <c r="CX1401" s="767"/>
      <c r="CY1401" s="767"/>
      <c r="CZ1401" s="767"/>
      <c r="DA1401" s="767"/>
      <c r="DB1401" s="767"/>
      <c r="DC1401" s="767"/>
      <c r="DD1401" s="767"/>
      <c r="DE1401" s="767"/>
      <c r="DF1401" s="767"/>
      <c r="DG1401" s="767"/>
      <c r="DH1401" s="767"/>
      <c r="DI1401" s="767"/>
      <c r="DJ1401" s="767"/>
      <c r="DK1401" s="767"/>
      <c r="DL1401" s="767"/>
      <c r="DM1401" s="767"/>
      <c r="DN1401" s="767"/>
      <c r="DO1401" s="767"/>
      <c r="DP1401" s="767"/>
      <c r="DQ1401" s="767"/>
      <c r="DR1401" s="767"/>
      <c r="DS1401" s="767"/>
      <c r="DT1401" s="767"/>
      <c r="DU1401" s="767"/>
      <c r="DV1401" s="767"/>
      <c r="DW1401" s="767"/>
      <c r="DX1401" s="767"/>
      <c r="DY1401" s="767"/>
      <c r="DZ1401" s="767"/>
      <c r="EA1401" s="767"/>
      <c r="EB1401" s="767"/>
      <c r="EC1401" s="767"/>
      <c r="ED1401" s="767"/>
      <c r="EE1401" s="767"/>
      <c r="EF1401" s="767"/>
      <c r="EG1401" s="767"/>
      <c r="EH1401" s="767"/>
      <c r="EI1401" s="767"/>
      <c r="EJ1401" s="767"/>
      <c r="EK1401" s="767"/>
      <c r="EL1401" s="767"/>
      <c r="EM1401" s="767"/>
      <c r="EN1401" s="767"/>
      <c r="EO1401" s="767"/>
      <c r="EP1401" s="767"/>
      <c r="EQ1401" s="767"/>
      <c r="ER1401" s="767"/>
      <c r="ES1401" s="767"/>
      <c r="ET1401" s="767"/>
      <c r="EU1401" s="767"/>
      <c r="EV1401" s="767"/>
      <c r="EW1401" s="767"/>
      <c r="EX1401" s="767"/>
      <c r="EY1401" s="767"/>
      <c r="EZ1401" s="767"/>
      <c r="FA1401" s="767"/>
      <c r="FB1401" s="767"/>
      <c r="FC1401" s="767"/>
      <c r="FD1401" s="767"/>
      <c r="FE1401" s="767"/>
      <c r="FF1401" s="767"/>
      <c r="FG1401" s="767"/>
      <c r="FH1401" s="767"/>
      <c r="FI1401" s="767"/>
      <c r="FJ1401" s="767"/>
      <c r="FK1401" s="767"/>
      <c r="FL1401" s="767"/>
      <c r="FM1401" s="767"/>
      <c r="FN1401" s="767"/>
      <c r="FO1401" s="767"/>
      <c r="FP1401" s="767"/>
      <c r="FQ1401" s="767"/>
      <c r="FR1401" s="767"/>
      <c r="FS1401" s="767"/>
      <c r="FT1401" s="767"/>
      <c r="FU1401" s="767"/>
      <c r="FV1401" s="767"/>
      <c r="FW1401" s="767"/>
      <c r="FX1401" s="767"/>
      <c r="FY1401" s="767"/>
      <c r="FZ1401" s="767"/>
      <c r="GA1401" s="767"/>
      <c r="GB1401" s="767"/>
      <c r="GC1401" s="767"/>
      <c r="GD1401" s="767"/>
      <c r="GE1401" s="767"/>
      <c r="GF1401" s="767"/>
      <c r="GG1401" s="767"/>
      <c r="GH1401" s="767"/>
      <c r="GI1401" s="767"/>
      <c r="GJ1401" s="767"/>
      <c r="GK1401" s="767"/>
      <c r="GL1401" s="767"/>
      <c r="GM1401" s="767"/>
      <c r="GN1401" s="767"/>
      <c r="GO1401" s="767"/>
      <c r="GP1401" s="767"/>
      <c r="GQ1401" s="767"/>
      <c r="GR1401" s="767"/>
      <c r="GS1401" s="767"/>
      <c r="GT1401" s="767"/>
      <c r="GU1401" s="767"/>
      <c r="GV1401" s="767"/>
      <c r="GW1401" s="767"/>
      <c r="GX1401" s="767"/>
      <c r="GY1401" s="767"/>
      <c r="GZ1401" s="767"/>
      <c r="HA1401" s="767"/>
      <c r="HB1401" s="767"/>
      <c r="HC1401" s="767"/>
    </row>
    <row r="1402" spans="1:211" s="864" customFormat="1" ht="13.9" hidden="1" customHeight="1">
      <c r="A1402" s="307"/>
      <c r="B1402" s="351"/>
      <c r="C1402" s="971" t="str">
        <f>IF('1C TSspéc25'!X$17&lt;&gt;0,'1C TSspéc25'!$B$12,"")</f>
        <v/>
      </c>
      <c r="D1402" s="972"/>
      <c r="E1402" s="973"/>
      <c r="F1402" s="93">
        <f>IF(AND($C1402='1C TSspéc25'!$B$12,'1C TSspéc25'!$B$16="spécifiques",'1C TSspéc25'!$X$17&lt;&gt;""),'1C TSspéc25'!$X$21,"")</f>
        <v>0</v>
      </c>
      <c r="G1402" s="863"/>
      <c r="H1402" s="745">
        <v>0.21</v>
      </c>
      <c r="I1402" s="747">
        <v>1</v>
      </c>
      <c r="J1402" s="312"/>
      <c r="K1402" s="680">
        <f t="shared" si="349"/>
        <v>0</v>
      </c>
      <c r="L1402" s="556">
        <f>IF(OR('1C TSspéc25'!$B$12="",'1C TSspéc25'!X$30=0),0,IF(AND('1C TSspéc25'!$B$12&lt;&gt;"",$K$2="Pôle",'1C TSspéc25'!$C$12="OUI"),(('1C TSspéc25'!X$22+'1C TSspéc25'!X$23+'1C TSspéc25'!X$24+'1C TSspéc25'!X$25+'1C TSspéc25'!X$29)/'1C TSspéc25'!X$17),IF(AND('1C TSspéc25'!$B$12&lt;&gt;"",$K$2="Pôle",'1C TSspéc25'!$C$12="NON"),(('1C TSspéc25'!X$22+'1C TSspéc25'!X$23+'1C TSspéc25'!X$24+'1C TSspéc25'!X$25+'1C TSspéc25'!X$29)/'1C TSspéc25'!X$30),IF(AND('1C TSspéc25'!$B$12&lt;&gt;"",$K$2&lt;&gt;"Pôle",'1C TSspéc25'!$C$12="OUI"),(('1C TSspéc25'!X$22+'1C TSspéc25'!X$23+'1C TSspéc25'!X$24+'1C TSspéc25'!X$25+'1C TSspéc25'!X$26+'1C TSspéc25'!X$27+'1C TSspéc25'!X$28+'1C TSspéc25'!X$29)/'1C TSspéc25'!X$17),IF(AND('1C TSspéc25'!$B$12&lt;&gt;"",$K$2&lt;&gt;"Pôle",'1C TSspéc25'!$C$12="NON"),(('1C TSspéc25'!X$22+'1C TSspéc25'!X$23+'1C TSspéc25'!X$24+'1C TSspéc25'!X$25+'1C TSspéc25'!X$26+'1C TSspéc25'!X$27+'1C TSspéc25'!X$28+'1C TSspéc25'!X$29)/'1C TSspéc25'!X$30))))))</f>
        <v>0</v>
      </c>
      <c r="M1402" s="556">
        <f>IF(OR('1C TSspéc25'!$B$12="",'1C TSspéc25'!X$30=0),0,IF(AND('1C TSspéc25'!$B$12&lt;&gt;"",$K$2="Pôle",'1C TSspéc25'!$C$12="OUI"),(('1C TSspéc25'!X$26+'1C TSspéc25'!X$27+'1C TSspéc25'!X$28)/'1C TSspéc25'!X$17),IF(AND('1C TSspéc25'!$B$12&lt;&gt;"",$K$2="Pôle",'1C TSspéc25'!$C$12="NON"),(('1C TSspéc25'!X$26+'1C TSspéc25'!X$27+'1C TSspéc25'!X$28)/'1C TSspéc25'!X$30),IF(AND('1C TSspéc25'!$B$12&lt;&gt;"",$K$2&lt;&gt;"Pôle"),0))))</f>
        <v>0</v>
      </c>
      <c r="N1402" s="557">
        <f>IF(AND('1C TSspéc25'!$B$12&lt;&gt;0,'1C TSspéc25'!$X$30&lt;&gt;0),L1402+M1402,0)</f>
        <v>0</v>
      </c>
      <c r="O1402" s="893" t="str">
        <f>IF(AND('1C TSspéc25'!$X$17&lt;&gt;0,'1C TSspéc25'!$C$12="OUI"),'1C TSspéc25'!$X$35/'1C TSspéc25'!$X$17,"")</f>
        <v/>
      </c>
      <c r="P1402" s="543" t="str">
        <f>IF(AND('1C TSspéc25'!$X$17&lt;&gt;0,'1C TSspéc25'!$C$12="OUI"),'1C TSspéc25'!$X$36/'1C TSspéc25'!$X$17,"")</f>
        <v/>
      </c>
      <c r="Q1402" s="543" t="str">
        <f>IF(AND('1C TSspéc25'!$X$17&lt;&gt;0,'1C TSspéc25'!$C$12="OUI"),'1C TSspéc25'!$X$37/'1C TSspéc25'!$X$17,"")</f>
        <v/>
      </c>
      <c r="R1402" s="543" t="str">
        <f>IF(AND('1C TSspéc25'!$X$17&lt;&gt;0,'1C TSspéc25'!$C$12="OUI"),'1C TSspéc25'!$X$38/'1C TSspéc25'!$X$17,"")</f>
        <v/>
      </c>
      <c r="S1402" s="543" t="str">
        <f>IF(AND('1C TSspéc25'!$X$17&lt;&gt;0,'1C TSspéc25'!$C$12="OUI"),'1C TSspéc25'!$X$39/'1C TSspéc25'!$X$17,"")</f>
        <v/>
      </c>
      <c r="T1402" s="543" t="str">
        <f>IF(AND('1C TSspéc25'!$X$17&lt;&gt;0,'1C TSspéc25'!$C$12="OUI"),'1C TSspéc25'!$X$40/'1C TSspéc25'!$X$17,"")</f>
        <v/>
      </c>
      <c r="U1402" s="543" t="str">
        <f>IF(AND('1C TSspéc25'!$X$17&lt;&gt;0,'1C TSspéc25'!$C$12="OUI"),'1C TSspéc25'!$X$41/'1C TSspéc25'!$X$17,"")</f>
        <v/>
      </c>
      <c r="V1402" s="543" t="str">
        <f>IF(AND('1C TSspéc25'!$X$17&lt;&gt;0,'1C TSspéc25'!$C$12="OUI"),'1C TSspéc25'!$X$42/'1C TSspéc25'!$X$17,"")</f>
        <v/>
      </c>
      <c r="W1402" s="543" t="str">
        <f>IF(AND('1C TSspéc25'!$X$17&lt;&gt;0,'1C TSspéc25'!$C$12="OUI"),'1C TSspéc25'!$X$43/'1C TSspéc25'!$X$17,"")</f>
        <v/>
      </c>
      <c r="X1402" s="543" t="str">
        <f>IF(AND('1C TSspéc25'!$X$17&lt;&gt;0,'1C TSspéc25'!$C$12="OUI"),'1C TSspéc25'!$X$44/'1C TSspéc25'!$X$17,"")</f>
        <v/>
      </c>
      <c r="Y1402" s="543" t="str">
        <f>IF(AND('1C TSspéc25'!$X$17&lt;&gt;0,'1C TSspéc25'!$C$12="OUI"),'1C TSspéc25'!$X$45/'1C TSspéc25'!$X$17,"")</f>
        <v/>
      </c>
      <c r="Z1402" s="543" t="str">
        <f>IF(AND('1C TSspéc25'!$X$17&lt;&gt;0,'1C TSspéc25'!$C$12="OUI"),'1C TSspéc25'!$X$46/'1C TSspéc25'!$X$17,"")</f>
        <v/>
      </c>
      <c r="AA1402" s="543" t="str">
        <f>IF(AND('1C TSspéc25'!$X$17&lt;&gt;0,'1C TSspéc25'!$C$12="OUI"),'1C TSspéc25'!$X$47/'1C TSspéc25'!$X$17,"")</f>
        <v/>
      </c>
      <c r="AB1402" s="543" t="str">
        <f>IF(AND('1C TSspéc25'!$X$17&lt;&gt;0,'1C TSspéc25'!$C$12="OUI"),'1C TSspéc25'!$X$48/'1C TSspéc25'!$X$17,"")</f>
        <v/>
      </c>
      <c r="AC1402" s="543" t="str">
        <f>IF(AND('1C TSspéc25'!$X$17&lt;&gt;0,'1C TSspéc25'!$C$12="OUI"),'1C TSspéc25'!$X$49/'1C TSspéc25'!$X$17,"")</f>
        <v/>
      </c>
      <c r="AD1402" s="543" t="str">
        <f>IF(AND('1C TSspéc25'!$X$17&lt;&gt;0,'1C TSspéc25'!$C$12="OUI"),'1C TSspéc25'!$X$50/'1C TSspéc25'!$X$17,"")</f>
        <v/>
      </c>
      <c r="AE1402" s="543" t="str">
        <f>IF(AND('1C TSspéc25'!$X$17&lt;&gt;0,'1C TSspéc25'!$C$12="OUI"),'1C TSspéc25'!$X$51/'1C TSspéc25'!$X$17,"")</f>
        <v/>
      </c>
      <c r="AF1402" s="543" t="str">
        <f>IF(AND('1C TSspéc25'!$X$17&lt;&gt;0,'1C TSspéc25'!$C$12="OUI"),'1C TSspéc25'!$X$52/'1C TSspéc25'!$X$17,"")</f>
        <v/>
      </c>
      <c r="AG1402" s="543" t="str">
        <f>IF(AND('1C TSspéc25'!$X$17&lt;&gt;0,'1C TSspéc25'!$C$12="OUI"),'1C TSspéc25'!$X$53/'1C TSspéc25'!$X$17,"")</f>
        <v/>
      </c>
      <c r="AH1402" s="543" t="str">
        <f>IF(AND('1C TSspéc25'!$X$17&lt;&gt;0,'1C TSspéc25'!$C$12="OUI"),'1C TSspéc25'!$X$54/'1C TSspéc25'!$X$17,"")</f>
        <v/>
      </c>
      <c r="AI1402" s="543" t="str">
        <f>IF(AND('1C TSspéc25'!$X$17&lt;&gt;0,'1C TSspéc25'!$C$12="OUI"),'1C TSspéc25'!$X$55/'1C TSspéc25'!$X$17,"")</f>
        <v/>
      </c>
      <c r="AJ1402" s="543" t="str">
        <f>IF(AND('1C TSspéc25'!$X$17&lt;&gt;0,'1C TSspéc25'!$C$12="OUI"),'1C TSspéc25'!$X$56/'1C TSspéc25'!$X$17,"")</f>
        <v/>
      </c>
      <c r="AK1402" s="543" t="str">
        <f>IF(AND('1C TSspéc25'!$X$17&lt;&gt;0,'1C TSspéc25'!$C$12="OUI"),'1C TSspéc25'!$X$57/'1C TSspéc25'!$X$17,"")</f>
        <v/>
      </c>
      <c r="AL1402" s="72">
        <f>IF(AND('1C TSspéc25'!$X$17&lt;&gt;0,'1C TSspéc25'!$C$12="OUI"),N1402+AK1402,N1402)</f>
        <v>0</v>
      </c>
      <c r="AM1402" s="417">
        <f t="shared" si="350"/>
        <v>0</v>
      </c>
      <c r="AN1402" s="417">
        <f t="shared" si="351"/>
        <v>0</v>
      </c>
      <c r="AO1402" s="418" t="str">
        <f>IF(AND('1C TSspéc25'!$X$17&lt;&gt;0,'1C TSspéc25'!$X$30&lt;&gt;0),AM1402+AN1402,"")</f>
        <v/>
      </c>
      <c r="AP1402" s="573" t="str">
        <f>IF(AND('1C TSspéc25'!$X$17&lt;&gt;0,'1C TSspéc25'!$X$30&lt;&gt;0),AM1402-AR1402,"")</f>
        <v/>
      </c>
      <c r="AQ1402" s="583">
        <f t="shared" si="352"/>
        <v>0</v>
      </c>
      <c r="AR1402" s="596"/>
      <c r="AS1402" s="102"/>
      <c r="AT1402" s="27" t="str">
        <f>IF(('1C TSspéc25'!X$17*FICHE!$C$14&lt;J1402),"Forfait limité à "&amp;FICHE!$C$14&amp;"€/jour","")</f>
        <v/>
      </c>
      <c r="AU1402" s="592"/>
      <c r="AV1402" s="824"/>
      <c r="AW1402" s="824"/>
      <c r="AX1402" s="824"/>
      <c r="AY1402" s="824"/>
      <c r="AZ1402" s="824"/>
      <c r="BA1402" s="767"/>
      <c r="BB1402" s="767"/>
      <c r="BC1402" s="767"/>
      <c r="BD1402" s="767"/>
      <c r="BE1402" s="767"/>
      <c r="BF1402" s="767"/>
      <c r="BG1402" s="767"/>
      <c r="BH1402" s="767"/>
      <c r="BI1402" s="767"/>
      <c r="BJ1402" s="767"/>
      <c r="BK1402" s="767"/>
      <c r="BL1402" s="767"/>
      <c r="BM1402" s="767"/>
      <c r="BN1402" s="767"/>
      <c r="BO1402" s="767"/>
      <c r="BP1402" s="767"/>
      <c r="BQ1402" s="767"/>
      <c r="BR1402" s="767"/>
      <c r="BS1402" s="767"/>
      <c r="BT1402" s="767"/>
      <c r="BU1402" s="767"/>
      <c r="BV1402" s="767"/>
      <c r="BW1402" s="767"/>
      <c r="BX1402" s="767"/>
      <c r="BY1402" s="767"/>
      <c r="BZ1402" s="767"/>
      <c r="CA1402" s="767"/>
      <c r="CB1402" s="767"/>
      <c r="CC1402" s="767"/>
      <c r="CD1402" s="767"/>
      <c r="CE1402" s="767"/>
      <c r="CF1402" s="767"/>
      <c r="CG1402" s="767"/>
      <c r="CH1402" s="767"/>
      <c r="CI1402" s="767"/>
      <c r="CJ1402" s="767"/>
      <c r="CK1402" s="767"/>
      <c r="CL1402" s="767"/>
      <c r="CM1402" s="767"/>
      <c r="CN1402" s="767"/>
      <c r="CO1402" s="767"/>
      <c r="CP1402" s="767"/>
      <c r="CQ1402" s="767"/>
      <c r="CR1402" s="767"/>
      <c r="CS1402" s="767"/>
      <c r="CT1402" s="767"/>
      <c r="CU1402" s="767"/>
      <c r="CV1402" s="767"/>
      <c r="CW1402" s="767"/>
      <c r="CX1402" s="767"/>
      <c r="CY1402" s="767"/>
      <c r="CZ1402" s="767"/>
      <c r="DA1402" s="767"/>
      <c r="DB1402" s="767"/>
      <c r="DC1402" s="767"/>
      <c r="DD1402" s="767"/>
      <c r="DE1402" s="767"/>
      <c r="DF1402" s="767"/>
      <c r="DG1402" s="767"/>
      <c r="DH1402" s="767"/>
      <c r="DI1402" s="767"/>
      <c r="DJ1402" s="767"/>
      <c r="DK1402" s="767"/>
      <c r="DL1402" s="767"/>
      <c r="DM1402" s="767"/>
      <c r="DN1402" s="767"/>
      <c r="DO1402" s="767"/>
      <c r="DP1402" s="767"/>
      <c r="DQ1402" s="767"/>
      <c r="DR1402" s="767"/>
      <c r="DS1402" s="767"/>
      <c r="DT1402" s="767"/>
      <c r="DU1402" s="767"/>
      <c r="DV1402" s="767"/>
      <c r="DW1402" s="767"/>
      <c r="DX1402" s="767"/>
      <c r="DY1402" s="767"/>
      <c r="DZ1402" s="767"/>
      <c r="EA1402" s="767"/>
      <c r="EB1402" s="767"/>
      <c r="EC1402" s="767"/>
      <c r="ED1402" s="767"/>
      <c r="EE1402" s="767"/>
      <c r="EF1402" s="767"/>
      <c r="EG1402" s="767"/>
      <c r="EH1402" s="767"/>
      <c r="EI1402" s="767"/>
      <c r="EJ1402" s="767"/>
      <c r="EK1402" s="767"/>
      <c r="EL1402" s="767"/>
      <c r="EM1402" s="767"/>
      <c r="EN1402" s="767"/>
      <c r="EO1402" s="767"/>
      <c r="EP1402" s="767"/>
      <c r="EQ1402" s="767"/>
      <c r="ER1402" s="767"/>
      <c r="ES1402" s="767"/>
      <c r="ET1402" s="767"/>
      <c r="EU1402" s="767"/>
      <c r="EV1402" s="767"/>
      <c r="EW1402" s="767"/>
      <c r="EX1402" s="767"/>
      <c r="EY1402" s="767"/>
      <c r="EZ1402" s="767"/>
      <c r="FA1402" s="767"/>
      <c r="FB1402" s="767"/>
      <c r="FC1402" s="767"/>
      <c r="FD1402" s="767"/>
      <c r="FE1402" s="767"/>
      <c r="FF1402" s="767"/>
      <c r="FG1402" s="767"/>
      <c r="FH1402" s="767"/>
      <c r="FI1402" s="767"/>
      <c r="FJ1402" s="767"/>
      <c r="FK1402" s="767"/>
      <c r="FL1402" s="767"/>
      <c r="FM1402" s="767"/>
      <c r="FN1402" s="767"/>
      <c r="FO1402" s="767"/>
      <c r="FP1402" s="767"/>
      <c r="FQ1402" s="767"/>
      <c r="FR1402" s="767"/>
      <c r="FS1402" s="767"/>
      <c r="FT1402" s="767"/>
      <c r="FU1402" s="767"/>
      <c r="FV1402" s="767"/>
      <c r="FW1402" s="767"/>
      <c r="FX1402" s="767"/>
      <c r="FY1402" s="767"/>
      <c r="FZ1402" s="767"/>
      <c r="GA1402" s="767"/>
      <c r="GB1402" s="767"/>
      <c r="GC1402" s="767"/>
      <c r="GD1402" s="767"/>
      <c r="GE1402" s="767"/>
      <c r="GF1402" s="767"/>
      <c r="GG1402" s="767"/>
      <c r="GH1402" s="767"/>
      <c r="GI1402" s="767"/>
      <c r="GJ1402" s="767"/>
      <c r="GK1402" s="767"/>
      <c r="GL1402" s="767"/>
      <c r="GM1402" s="767"/>
      <c r="GN1402" s="767"/>
      <c r="GO1402" s="767"/>
      <c r="GP1402" s="767"/>
      <c r="GQ1402" s="767"/>
      <c r="GR1402" s="767"/>
      <c r="GS1402" s="767"/>
      <c r="GT1402" s="767"/>
      <c r="GU1402" s="767"/>
      <c r="GV1402" s="767"/>
      <c r="GW1402" s="767"/>
      <c r="GX1402" s="767"/>
      <c r="GY1402" s="767"/>
      <c r="GZ1402" s="767"/>
      <c r="HA1402" s="767"/>
      <c r="HB1402" s="767"/>
      <c r="HC1402" s="767"/>
    </row>
    <row r="1403" spans="1:211" s="864" customFormat="1" ht="13.9" hidden="1" customHeight="1">
      <c r="A1403" s="307"/>
      <c r="B1403" s="351"/>
      <c r="C1403" s="971" t="str">
        <f>IF('1C TSspéc25'!Y$17&lt;&gt;0,'1C TSspéc25'!$B$12,"")</f>
        <v/>
      </c>
      <c r="D1403" s="972"/>
      <c r="E1403" s="973"/>
      <c r="F1403" s="93">
        <f>IF(AND($C1403='1C TSspéc25'!$B$12,'1C TSspéc25'!$B$16="spécifiques",'1C TSspéc25'!$Y$17&lt;&gt;""),'1C TSspéc25'!$Y$21,"")</f>
        <v>0</v>
      </c>
      <c r="G1403" s="863"/>
      <c r="H1403" s="745">
        <v>0.21</v>
      </c>
      <c r="I1403" s="747">
        <v>1</v>
      </c>
      <c r="J1403" s="312"/>
      <c r="K1403" s="680">
        <f t="shared" si="349"/>
        <v>0</v>
      </c>
      <c r="L1403" s="556">
        <f>IF(OR('1C TSspéc25'!$B$12="",'1C TSspéc25'!Y$30=0),0,IF(AND('1C TSspéc25'!$B$12&lt;&gt;"",$K$2="Pôle",'1C TSspéc25'!$C$12="OUI"),(('1C TSspéc25'!Y$22+'1C TSspéc25'!Y$23+'1C TSspéc25'!Y$24+'1C TSspéc25'!Y$25+'1C TSspéc25'!Y$29)/'1C TSspéc25'!Y$17),IF(AND('1C TSspéc25'!$B$12&lt;&gt;"",$K$2="Pôle",'1C TSspéc25'!$C$12="NON"),(('1C TSspéc25'!Y$22+'1C TSspéc25'!Y$23+'1C TSspéc25'!Y$24+'1C TSspéc25'!Y$25+'1C TSspéc25'!Y$29)/'1C TSspéc25'!Y$30),IF(AND('1C TSspéc25'!$B$12&lt;&gt;"",$K$2&lt;&gt;"Pôle",'1C TSspéc25'!$C$12="OUI"),(('1C TSspéc25'!Y$22+'1C TSspéc25'!Y$23+'1C TSspéc25'!Y$24+'1C TSspéc25'!Y$25+'1C TSspéc25'!Y$26+'1C TSspéc25'!Y$27+'1C TSspéc25'!Y$28+'1C TSspéc25'!Y$29)/'1C TSspéc25'!Y$17),IF(AND('1C TSspéc25'!$B$12&lt;&gt;"",$K$2&lt;&gt;"Pôle",'1C TSspéc25'!$C$12="NON"),(('1C TSspéc25'!Y$22+'1C TSspéc25'!Y$23+'1C TSspéc25'!Y$24+'1C TSspéc25'!Y$25+'1C TSspéc25'!Y$26+'1C TSspéc25'!Y$27+'1C TSspéc25'!Y$28+'1C TSspéc25'!Y$29)/'1C TSspéc25'!Y$30))))))</f>
        <v>0</v>
      </c>
      <c r="M1403" s="556">
        <f>IF(OR('1C TSspéc25'!$B$12="",'1C TSspéc25'!Y$30=0),0,IF(AND('1C TSspéc25'!$B$12&lt;&gt;"",$K$2="Pôle",'1C TSspéc25'!$C$12="OUI"),(('1C TSspéc25'!Y$26+'1C TSspéc25'!Y$27+'1C TSspéc25'!Y$28)/'1C TSspéc25'!Y$17),IF(AND('1C TSspéc25'!$B$12&lt;&gt;"",$K$2="Pôle",'1C TSspéc25'!$C$12="NON"),(('1C TSspéc25'!Y$26+'1C TSspéc25'!Y$27+'1C TSspéc25'!Y$28)/'1C TSspéc25'!Y$30),IF(AND('1C TSspéc25'!$B$12&lt;&gt;"",$K$2&lt;&gt;"Pôle"),0))))</f>
        <v>0</v>
      </c>
      <c r="N1403" s="557">
        <f>IF(AND('1C TSspéc25'!$B$12&lt;&gt;0,'1C TSspéc25'!$Y$30&lt;&gt;0),L1403+M1403,0)</f>
        <v>0</v>
      </c>
      <c r="O1403" s="893" t="str">
        <f>IF(AND('1C TSspéc25'!$Y$17&lt;&gt;0,'1C TSspéc25'!$C$12="OUI"),'1C TSspéc25'!$Y$35/'1C TSspéc25'!$Y$17,"")</f>
        <v/>
      </c>
      <c r="P1403" s="543" t="str">
        <f>IF(AND('1C TSspéc25'!$Y$17&lt;&gt;0,'1C TSspéc25'!$C$12="OUI"),'1C TSspéc25'!$Y$36/'1C TSspéc25'!$Y$17,"")</f>
        <v/>
      </c>
      <c r="Q1403" s="543" t="str">
        <f>IF(AND('1C TSspéc25'!$Y$17&lt;&gt;0,'1C TSspéc25'!$C$12="OUI"),'1C TSspéc25'!$Y$37/'1C TSspéc25'!$Y$17,"")</f>
        <v/>
      </c>
      <c r="R1403" s="543" t="str">
        <f>IF(AND('1C TSspéc25'!$Y$17&lt;&gt;0,'1C TSspéc25'!$C$12="OUI"),'1C TSspéc25'!$Y$38/'1C TSspéc25'!$Y$17,"")</f>
        <v/>
      </c>
      <c r="S1403" s="543" t="str">
        <f>IF(AND('1C TSspéc25'!$Y$17&lt;&gt;0,'1C TSspéc25'!$C$12="OUI"),'1C TSspéc25'!$Y$39/'1C TSspéc25'!$Y$17,"")</f>
        <v/>
      </c>
      <c r="T1403" s="543" t="str">
        <f>IF(AND('1C TSspéc25'!$Y$17&lt;&gt;0,'1C TSspéc25'!$C$12="OUI"),'1C TSspéc25'!$Y$40/'1C TSspéc25'!$Y$17,"")</f>
        <v/>
      </c>
      <c r="U1403" s="543" t="str">
        <f>IF(AND('1C TSspéc25'!$Y$17&lt;&gt;0,'1C TSspéc25'!$C$12="OUI"),'1C TSspéc25'!$Y$41/'1C TSspéc25'!$Y$17,"")</f>
        <v/>
      </c>
      <c r="V1403" s="543" t="str">
        <f>IF(AND('1C TSspéc25'!$Y$17&lt;&gt;0,'1C TSspéc25'!$C$12="OUI"),'1C TSspéc25'!$Y$42/'1C TSspéc25'!$Y$17,"")</f>
        <v/>
      </c>
      <c r="W1403" s="543" t="str">
        <f>IF(AND('1C TSspéc25'!$Y$17&lt;&gt;0,'1C TSspéc25'!$C$12="OUI"),'1C TSspéc25'!$Y$43/'1C TSspéc25'!$Y$17,"")</f>
        <v/>
      </c>
      <c r="X1403" s="543" t="str">
        <f>IF(AND('1C TSspéc25'!$Y$17&lt;&gt;0,'1C TSspéc25'!$C$12="OUI"),'1C TSspéc25'!$Y$44/'1C TSspéc25'!$Y$17,"")</f>
        <v/>
      </c>
      <c r="Y1403" s="543" t="str">
        <f>IF(AND('1C TSspéc25'!$Y$17&lt;&gt;0,'1C TSspéc25'!$C$12="OUI"),'1C TSspéc25'!$Y$45/'1C TSspéc25'!$Y$17,"")</f>
        <v/>
      </c>
      <c r="Z1403" s="543" t="str">
        <f>IF(AND('1C TSspéc25'!$Y$17&lt;&gt;0,'1C TSspéc25'!$C$12="OUI"),'1C TSspéc25'!$Y$46/'1C TSspéc25'!$Y$17,"")</f>
        <v/>
      </c>
      <c r="AA1403" s="543" t="str">
        <f>IF(AND('1C TSspéc25'!$Y$17&lt;&gt;0,'1C TSspéc25'!$C$12="OUI"),'1C TSspéc25'!$Y$47/'1C TSspéc25'!$Y$17,"")</f>
        <v/>
      </c>
      <c r="AB1403" s="543" t="str">
        <f>IF(AND('1C TSspéc25'!$Y$17&lt;&gt;0,'1C TSspéc25'!$C$12="OUI"),'1C TSspéc25'!$Y$48/'1C TSspéc25'!$Y$17,"")</f>
        <v/>
      </c>
      <c r="AC1403" s="543" t="str">
        <f>IF(AND('1C TSspéc25'!$Y$17&lt;&gt;0,'1C TSspéc25'!$C$12="OUI"),'1C TSspéc25'!$Y$49/'1C TSspéc25'!$Y$17,"")</f>
        <v/>
      </c>
      <c r="AD1403" s="543" t="str">
        <f>IF(AND('1C TSspéc25'!$Y$17&lt;&gt;0,'1C TSspéc25'!$C$12="OUI"),'1C TSspéc25'!$Y$50/'1C TSspéc25'!$Y$17,"")</f>
        <v/>
      </c>
      <c r="AE1403" s="543" t="str">
        <f>IF(AND('1C TSspéc25'!$Y$17&lt;&gt;0,'1C TSspéc25'!$C$12="OUI"),'1C TSspéc25'!$Y$51/'1C TSspéc25'!$Y$17,"")</f>
        <v/>
      </c>
      <c r="AF1403" s="543" t="str">
        <f>IF(AND('1C TSspéc25'!$Y$17&lt;&gt;0,'1C TSspéc25'!$C$12="OUI"),'1C TSspéc25'!$Y$52/'1C TSspéc25'!$Y$17,"")</f>
        <v/>
      </c>
      <c r="AG1403" s="543" t="str">
        <f>IF(AND('1C TSspéc25'!$Y$17&lt;&gt;0,'1C TSspéc25'!$C$12="OUI"),'1C TSspéc25'!$Y$53/'1C TSspéc25'!$Y$17,"")</f>
        <v/>
      </c>
      <c r="AH1403" s="543" t="str">
        <f>IF(AND('1C TSspéc25'!$Y$17&lt;&gt;0,'1C TSspéc25'!$C$12="OUI"),'1C TSspéc25'!$Y$54/'1C TSspéc25'!$Y$17,"")</f>
        <v/>
      </c>
      <c r="AI1403" s="543" t="str">
        <f>IF(AND('1C TSspéc25'!$Y$17&lt;&gt;0,'1C TSspéc25'!$C$12="OUI"),'1C TSspéc25'!$Y$55/'1C TSspéc25'!$Y$17,"")</f>
        <v/>
      </c>
      <c r="AJ1403" s="543" t="str">
        <f>IF(AND('1C TSspéc25'!$Y$17&lt;&gt;0,'1C TSspéc25'!$C$12="OUI"),'1C TSspéc25'!$Y$56/'1C TSspéc25'!$Y$17,"")</f>
        <v/>
      </c>
      <c r="AK1403" s="543" t="str">
        <f>IF(AND('1C TSspéc25'!$Y$17&lt;&gt;0,'1C TSspéc25'!$C$12="OUI"),'1C TSspéc25'!$Y$57/'1C TSspéc25'!$Y$17,"")</f>
        <v/>
      </c>
      <c r="AL1403" s="72">
        <f>IF(AND('1C TSspéc25'!$Y$17&lt;&gt;0,'1C TSspéc25'!$C$12="OUI"),N1403+AK1403,N1403)</f>
        <v>0</v>
      </c>
      <c r="AM1403" s="417">
        <f t="shared" si="350"/>
        <v>0</v>
      </c>
      <c r="AN1403" s="417">
        <f t="shared" si="351"/>
        <v>0</v>
      </c>
      <c r="AO1403" s="418" t="str">
        <f>IF(AND('1C TSspéc2'!$Y$17&lt;&gt;0,'1C TSspéc2'!$Y$30&lt;&gt;0),AM1403+AN1403,"")</f>
        <v/>
      </c>
      <c r="AP1403" s="573" t="str">
        <f>IF(AND('1C TSspéc25'!$Y$17&lt;&gt;0,'1C TSspéc25'!$Y$30&lt;&gt;0),AM1403-AR1403,"")</f>
        <v/>
      </c>
      <c r="AQ1403" s="583">
        <f t="shared" si="352"/>
        <v>0</v>
      </c>
      <c r="AR1403" s="596"/>
      <c r="AS1403" s="102"/>
      <c r="AT1403" s="27" t="str">
        <f>IF(('1C TSspéc25'!Y$17*FICHE!$C$14&lt;J1403),"Forfait limité à "&amp;FICHE!$C$14&amp;"€/jour","")</f>
        <v/>
      </c>
      <c r="AU1403" s="592"/>
      <c r="AV1403" s="824"/>
      <c r="AW1403" s="824"/>
      <c r="AX1403" s="824"/>
      <c r="AY1403" s="824"/>
      <c r="AZ1403" s="824"/>
      <c r="BA1403" s="767"/>
      <c r="BB1403" s="767"/>
      <c r="BC1403" s="767"/>
      <c r="BD1403" s="767"/>
      <c r="BE1403" s="767"/>
      <c r="BF1403" s="767"/>
      <c r="BG1403" s="767"/>
      <c r="BH1403" s="767"/>
      <c r="BI1403" s="767"/>
      <c r="BJ1403" s="767"/>
      <c r="BK1403" s="767"/>
      <c r="BL1403" s="767"/>
      <c r="BM1403" s="767"/>
      <c r="BN1403" s="767"/>
      <c r="BO1403" s="767"/>
      <c r="BP1403" s="767"/>
      <c r="BQ1403" s="767"/>
      <c r="BR1403" s="767"/>
      <c r="BS1403" s="767"/>
      <c r="BT1403" s="767"/>
      <c r="BU1403" s="767"/>
      <c r="BV1403" s="767"/>
      <c r="BW1403" s="767"/>
      <c r="BX1403" s="767"/>
      <c r="BY1403" s="767"/>
      <c r="BZ1403" s="767"/>
      <c r="CA1403" s="767"/>
      <c r="CB1403" s="767"/>
      <c r="CC1403" s="767"/>
      <c r="CD1403" s="767"/>
      <c r="CE1403" s="767"/>
      <c r="CF1403" s="767"/>
      <c r="CG1403" s="767"/>
      <c r="CH1403" s="767"/>
      <c r="CI1403" s="767"/>
      <c r="CJ1403" s="767"/>
      <c r="CK1403" s="767"/>
      <c r="CL1403" s="767"/>
      <c r="CM1403" s="767"/>
      <c r="CN1403" s="767"/>
      <c r="CO1403" s="767"/>
      <c r="CP1403" s="767"/>
      <c r="CQ1403" s="767"/>
      <c r="CR1403" s="767"/>
      <c r="CS1403" s="767"/>
      <c r="CT1403" s="767"/>
      <c r="CU1403" s="767"/>
      <c r="CV1403" s="767"/>
      <c r="CW1403" s="767"/>
      <c r="CX1403" s="767"/>
      <c r="CY1403" s="767"/>
      <c r="CZ1403" s="767"/>
      <c r="DA1403" s="767"/>
      <c r="DB1403" s="767"/>
      <c r="DC1403" s="767"/>
      <c r="DD1403" s="767"/>
      <c r="DE1403" s="767"/>
      <c r="DF1403" s="767"/>
      <c r="DG1403" s="767"/>
      <c r="DH1403" s="767"/>
      <c r="DI1403" s="767"/>
      <c r="DJ1403" s="767"/>
      <c r="DK1403" s="767"/>
      <c r="DL1403" s="767"/>
      <c r="DM1403" s="767"/>
      <c r="DN1403" s="767"/>
      <c r="DO1403" s="767"/>
      <c r="DP1403" s="767"/>
      <c r="DQ1403" s="767"/>
      <c r="DR1403" s="767"/>
      <c r="DS1403" s="767"/>
      <c r="DT1403" s="767"/>
      <c r="DU1403" s="767"/>
      <c r="DV1403" s="767"/>
      <c r="DW1403" s="767"/>
      <c r="DX1403" s="767"/>
      <c r="DY1403" s="767"/>
      <c r="DZ1403" s="767"/>
      <c r="EA1403" s="767"/>
      <c r="EB1403" s="767"/>
      <c r="EC1403" s="767"/>
      <c r="ED1403" s="767"/>
      <c r="EE1403" s="767"/>
      <c r="EF1403" s="767"/>
      <c r="EG1403" s="767"/>
      <c r="EH1403" s="767"/>
      <c r="EI1403" s="767"/>
      <c r="EJ1403" s="767"/>
      <c r="EK1403" s="767"/>
      <c r="EL1403" s="767"/>
      <c r="EM1403" s="767"/>
      <c r="EN1403" s="767"/>
      <c r="EO1403" s="767"/>
      <c r="EP1403" s="767"/>
      <c r="EQ1403" s="767"/>
      <c r="ER1403" s="767"/>
      <c r="ES1403" s="767"/>
      <c r="ET1403" s="767"/>
      <c r="EU1403" s="767"/>
      <c r="EV1403" s="767"/>
      <c r="EW1403" s="767"/>
      <c r="EX1403" s="767"/>
      <c r="EY1403" s="767"/>
      <c r="EZ1403" s="767"/>
      <c r="FA1403" s="767"/>
      <c r="FB1403" s="767"/>
      <c r="FC1403" s="767"/>
      <c r="FD1403" s="767"/>
      <c r="FE1403" s="767"/>
      <c r="FF1403" s="767"/>
      <c r="FG1403" s="767"/>
      <c r="FH1403" s="767"/>
      <c r="FI1403" s="767"/>
      <c r="FJ1403" s="767"/>
      <c r="FK1403" s="767"/>
      <c r="FL1403" s="767"/>
      <c r="FM1403" s="767"/>
      <c r="FN1403" s="767"/>
      <c r="FO1403" s="767"/>
      <c r="FP1403" s="767"/>
      <c r="FQ1403" s="767"/>
      <c r="FR1403" s="767"/>
      <c r="FS1403" s="767"/>
      <c r="FT1403" s="767"/>
      <c r="FU1403" s="767"/>
      <c r="FV1403" s="767"/>
      <c r="FW1403" s="767"/>
      <c r="FX1403" s="767"/>
      <c r="FY1403" s="767"/>
      <c r="FZ1403" s="767"/>
      <c r="GA1403" s="767"/>
      <c r="GB1403" s="767"/>
      <c r="GC1403" s="767"/>
      <c r="GD1403" s="767"/>
      <c r="GE1403" s="767"/>
      <c r="GF1403" s="767"/>
      <c r="GG1403" s="767"/>
      <c r="GH1403" s="767"/>
      <c r="GI1403" s="767"/>
      <c r="GJ1403" s="767"/>
      <c r="GK1403" s="767"/>
      <c r="GL1403" s="767"/>
      <c r="GM1403" s="767"/>
      <c r="GN1403" s="767"/>
      <c r="GO1403" s="767"/>
      <c r="GP1403" s="767"/>
      <c r="GQ1403" s="767"/>
      <c r="GR1403" s="767"/>
      <c r="GS1403" s="767"/>
      <c r="GT1403" s="767"/>
      <c r="GU1403" s="767"/>
      <c r="GV1403" s="767"/>
      <c r="GW1403" s="767"/>
      <c r="GX1403" s="767"/>
      <c r="GY1403" s="767"/>
      <c r="GZ1403" s="767"/>
      <c r="HA1403" s="767"/>
      <c r="HB1403" s="767"/>
      <c r="HC1403" s="767"/>
    </row>
    <row r="1404" spans="1:211" s="865" customFormat="1" ht="13.9" hidden="1" customHeight="1">
      <c r="A1404" s="308"/>
      <c r="B1404" s="339"/>
      <c r="C1404" s="962" t="str">
        <f>IF('1C TSspéc25'!Z$17&lt;&gt;0,'1C TSspéc25'!$B$12,"")</f>
        <v/>
      </c>
      <c r="D1404" s="963"/>
      <c r="E1404" s="964"/>
      <c r="F1404" s="211">
        <f>IF(AND($C1404='1C TSspéc25'!$B$12,'1C TSspéc25'!$B$16="spécifiques",'1C TSspéc25'!$Z$17&lt;&gt;""),'1C TSspéc25'!$Z$21,"")</f>
        <v>0</v>
      </c>
      <c r="G1404" s="236"/>
      <c r="H1404" s="765">
        <v>0.21</v>
      </c>
      <c r="I1404" s="766">
        <v>1</v>
      </c>
      <c r="J1404" s="314"/>
      <c r="K1404" s="786">
        <f t="shared" si="349"/>
        <v>0</v>
      </c>
      <c r="L1404" s="558">
        <f>IF(OR('1C TSspéc25'!$B$12="",'1C TSspéc25'!Z$30=0),0,IF(AND('1C TSspéc25'!$B$12&lt;&gt;"",$K$2="Pôle",'1C TSspéc25'!$C$12="OUI"),(('1C TSspéc25'!Z$22+'1C TSspéc25'!Z$23+'1C TSspéc25'!Z$24+'1C TSspéc25'!Z$25+'1C TSspéc25'!Z$29)/'1C TSspéc25'!Z$17),IF(AND('1C TSspéc25'!$B$12&lt;&gt;"",$K$2="Pôle",'1C TSspéc25'!$C$12="NON"),(('1C TSspéc25'!Z$22+'1C TSspéc25'!Z$23+'1C TSspéc25'!Z$24+'1C TSspéc25'!Z$25+'1C TSspéc25'!Z$29)/'1C TSspéc25'!Z$30),IF(AND('1C TSspéc25'!$B$12&lt;&gt;"",$K$2&lt;&gt;"Pôle",'1C TSspéc25'!$C$12="OUI"),(('1C TSspéc25'!Z$22+'1C TSspéc25'!Z$23+'1C TSspéc25'!Z$24+'1C TSspéc25'!Z$25+'1C TSspéc25'!Z$26+'1C TSspéc25'!Z$27+'1C TSspéc25'!Z$28+'1C TSspéc25'!Z$29)/'1C TSspéc25'!Z$17),IF(AND('1C TSspéc25'!$B$12&lt;&gt;"",$K$2&lt;&gt;"Pôle",'1C TSspéc25'!$C$12="NON"),(('1C TSspéc25'!Z$22+'1C TSspéc25'!Z$23+'1C TSspéc25'!Z$24+'1C TSspéc25'!Z$25+'1C TSspéc25'!Z$26+'1C TSspéc25'!Z$27+'1C TSspéc25'!Z$28+'1C TSspéc25'!Z$29)/'1C TSspéc25'!Z$30))))))</f>
        <v>0</v>
      </c>
      <c r="M1404" s="558">
        <f>IF(OR('1C TSspéc25'!$B$12="",'1C TSspéc25'!Z$30=0),0,IF(AND('1C TSspéc25'!$B$12&lt;&gt;"",$K$2="Pôle",'1C TSspéc25'!$C$12="OUI"),(('1C TSspéc25'!Z$26+'1C TSspéc25'!Z$27+'1C TSspéc25'!Z$28)/'1C TSspéc25'!Z$17),IF(AND('1C TSspéc25'!$B$12&lt;&gt;"",$K$2="Pôle",'1C TSspéc25'!$C$12="NON"),(('1C TSspéc25'!Z$26+'1C TSspéc25'!Z$27+'1C TSspéc25'!Z$28)/'1C TSspéc25'!Z$30),IF(AND('1C TSspéc25'!$B$12&lt;&gt;"",$K$2&lt;&gt;"Pôle"),0))))</f>
        <v>0</v>
      </c>
      <c r="N1404" s="559">
        <f>IF(AND('1C TSspéc25'!$B$12&lt;&gt;0,'1C TSspéc25'!$Z$30&lt;&gt;0),L1404+M1404,0)</f>
        <v>0</v>
      </c>
      <c r="O1404" s="572" t="str">
        <f>IF(AND('1C TSspéc25'!$Z$17&lt;&gt;0,'1C TSspéc25'!$C$12="OUI"),'1C TSspéc25'!$Z$35/'1C TSspéc25'!$Z$17,"")</f>
        <v/>
      </c>
      <c r="P1404" s="545" t="str">
        <f>IF(AND('1C TSspéc25'!$Z$17&lt;&gt;0,'1C TSspéc25'!$C$12="OUI"),'1C TSspéc25'!$Z$36/'1C TSspéc25'!$Z$17,"")</f>
        <v/>
      </c>
      <c r="Q1404" s="545" t="str">
        <f>IF(AND('1C TSspéc25'!$Z$17&lt;&gt;0,'1C TSspéc25'!$C$12="OUI"),'1C TSspéc25'!$Z$37/'1C TSspéc25'!$Z$17,"")</f>
        <v/>
      </c>
      <c r="R1404" s="545" t="str">
        <f>IF(AND('1C TSspéc25'!$Z$17&lt;&gt;0,'1C TSspéc25'!$C$12="OUI"),'1C TSspéc25'!$Z$38/'1C TSspéc25'!$Z$17,"")</f>
        <v/>
      </c>
      <c r="S1404" s="545" t="str">
        <f>IF(AND('1C TSspéc25'!$Z$17&lt;&gt;0,'1C TSspéc25'!$C$12="OUI"),'1C TSspéc25'!$Z$39/'1C TSspéc25'!$Z$17,"")</f>
        <v/>
      </c>
      <c r="T1404" s="545" t="str">
        <f>IF(AND('1C TSspéc25'!$Z$17&lt;&gt;0,'1C TSspéc25'!$C$12="OUI"),'1C TSspéc25'!$Z$40/'1C TSspéc25'!$Z$17,"")</f>
        <v/>
      </c>
      <c r="U1404" s="545" t="str">
        <f>IF(AND('1C TSspéc25'!$Z$17&lt;&gt;0,'1C TSspéc25'!$C$12="OUI"),'1C TSspéc25'!$Z$41/'1C TSspéc25'!$Z$17,"")</f>
        <v/>
      </c>
      <c r="V1404" s="545" t="str">
        <f>IF(AND('1C TSspéc25'!$Z$17&lt;&gt;0,'1C TSspéc25'!$C$12="OUI"),'1C TSspéc25'!$Z$42/'1C TSspéc25'!$Z$17,"")</f>
        <v/>
      </c>
      <c r="W1404" s="545" t="str">
        <f>IF(AND('1C TSspéc25'!$Z$17&lt;&gt;0,'1C TSspéc25'!$C$12="OUI"),'1C TSspéc25'!$Z$43/'1C TSspéc25'!$Z$17,"")</f>
        <v/>
      </c>
      <c r="X1404" s="545" t="str">
        <f>IF(AND('1C TSspéc25'!$Z$17&lt;&gt;0,'1C TSspéc25'!$C$12="OUI"),'1C TSspéc25'!$Z$44/'1C TSspéc25'!$Z$17,"")</f>
        <v/>
      </c>
      <c r="Y1404" s="545" t="str">
        <f>IF(AND('1C TSspéc25'!$Z$17&lt;&gt;0,'1C TSspéc25'!$C$12="OUI"),'1C TSspéc25'!$Z$45/'1C TSspéc25'!$Z$17,"")</f>
        <v/>
      </c>
      <c r="Z1404" s="545" t="str">
        <f>IF(AND('1C TSspéc25'!$Z$17&lt;&gt;0,'1C TSspéc25'!$C$12="OUI"),'1C TSspéc25'!$Z$46/'1C TSspéc25'!$Z$17,"")</f>
        <v/>
      </c>
      <c r="AA1404" s="545" t="str">
        <f>IF(AND('1C TSspéc25'!$Z$17&lt;&gt;0,'1C TSspéc25'!$C$12="OUI"),'1C TSspéc25'!$Z$47/'1C TSspéc25'!$Z$17,"")</f>
        <v/>
      </c>
      <c r="AB1404" s="545" t="str">
        <f>IF(AND('1C TSspéc25'!$Z$17&lt;&gt;0,'1C TSspéc25'!$C$12="OUI"),'1C TSspéc25'!$Z$48/'1C TSspéc25'!$Z$17,"")</f>
        <v/>
      </c>
      <c r="AC1404" s="545" t="str">
        <f>IF(AND('1C TSspéc25'!$Z$17&lt;&gt;0,'1C TSspéc25'!$C$12="OUI"),'1C TSspéc25'!$Z$49/'1C TSspéc25'!$Z$17,"")</f>
        <v/>
      </c>
      <c r="AD1404" s="545" t="str">
        <f>IF(AND('1C TSspéc25'!$Z$17&lt;&gt;0,'1C TSspéc25'!$C$12="OUI"),'1C TSspéc25'!$Z$50/'1C TSspéc25'!$Z$17,"")</f>
        <v/>
      </c>
      <c r="AE1404" s="545" t="str">
        <f>IF(AND('1C TSspéc25'!$Z$17&lt;&gt;0,'1C TSspéc25'!$C$12="OUI"),'1C TSspéc25'!$Z$51/'1C TSspéc25'!$Z$17,"")</f>
        <v/>
      </c>
      <c r="AF1404" s="545" t="str">
        <f>IF(AND('1C TSspéc25'!$Z$17&lt;&gt;0,'1C TSspéc25'!$C$12="OUI"),'1C TSspéc25'!$Z$52/'1C TSspéc25'!$Z$17,"")</f>
        <v/>
      </c>
      <c r="AG1404" s="545" t="str">
        <f>IF(AND('1C TSspéc25'!$Z$17&lt;&gt;0,'1C TSspéc25'!$C$12="OUI"),'1C TSspéc25'!$Z$53/'1C TSspéc25'!$Z$17,"")</f>
        <v/>
      </c>
      <c r="AH1404" s="545" t="str">
        <f>IF(AND('1C TSspéc25'!$Z$17&lt;&gt;0,'1C TSspéc25'!$C$12="OUI"),'1C TSspéc25'!$Z$54/'1C TSspéc25'!$Z$17,"")</f>
        <v/>
      </c>
      <c r="AI1404" s="545" t="str">
        <f>IF(AND('1C TSspéc25'!$Z$17&lt;&gt;0,'1C TSspéc25'!$C$12="OUI"),'1C TSspéc25'!$Z$55/'1C TSspéc25'!$Z$17,"")</f>
        <v/>
      </c>
      <c r="AJ1404" s="545" t="str">
        <f>IF(AND('1C TSspéc25'!$Z$17&lt;&gt;0,'1C TSspéc25'!$C$12="OUI"),'1C TSspéc25'!$Z$56/'1C TSspéc25'!$Z$17,"")</f>
        <v/>
      </c>
      <c r="AK1404" s="545" t="str">
        <f>IF(AND('1C TSspéc25'!$Z$17&lt;&gt;0,'1C TSspéc25'!$C$12="OUI"),'1C TSspéc25'!$Z$57/'1C TSspéc25'!$Z$17,"")</f>
        <v/>
      </c>
      <c r="AL1404" s="212">
        <f>IF(AND('1C TSspéc25'!$Z$17&lt;&gt;0,'1C TSspéc25'!$C$12="OUI"),N1404+AK1404,N1404)</f>
        <v>0</v>
      </c>
      <c r="AM1404" s="419">
        <f t="shared" si="350"/>
        <v>0</v>
      </c>
      <c r="AN1404" s="419">
        <f t="shared" si="351"/>
        <v>0</v>
      </c>
      <c r="AO1404" s="420" t="str">
        <f>IF(AND('1C TSspéc2'!$Z$17&lt;&gt;0,'1C TSspéc2'!$Z$30&lt;&gt;0),AM1404+AN1404,"")</f>
        <v/>
      </c>
      <c r="AP1404" s="574" t="str">
        <f>IF(AND('1C TSspéc2'!$Z$17&lt;&gt;0,'1C TSspéc2'!$Z$30&lt;&gt;0),AM1404-AR1404,"")</f>
        <v/>
      </c>
      <c r="AQ1404" s="625">
        <f t="shared" si="352"/>
        <v>0</v>
      </c>
      <c r="AR1404" s="597"/>
      <c r="AS1404" s="213"/>
      <c r="AT1404" s="214" t="str">
        <f>IF(('1C TSspéc25'!Z$17*FICHE!$C$14&lt;J1404),"Forfait limité à "&amp;FICHE!$C$14&amp;"€/jour","")</f>
        <v/>
      </c>
      <c r="AU1404" s="626"/>
      <c r="AV1404" s="824"/>
      <c r="AW1404" s="824"/>
      <c r="AX1404" s="824"/>
      <c r="AY1404" s="824"/>
      <c r="AZ1404" s="824"/>
      <c r="BA1404" s="767"/>
      <c r="BB1404" s="767"/>
      <c r="BC1404" s="767"/>
      <c r="BD1404" s="767"/>
      <c r="BE1404" s="767"/>
      <c r="BF1404" s="767"/>
      <c r="BG1404" s="767"/>
      <c r="BH1404" s="767"/>
      <c r="BI1404" s="767"/>
      <c r="BJ1404" s="767"/>
      <c r="BK1404" s="767"/>
      <c r="BL1404" s="767"/>
      <c r="BM1404" s="767"/>
      <c r="BN1404" s="767"/>
      <c r="BO1404" s="767"/>
      <c r="BP1404" s="767"/>
      <c r="BQ1404" s="767"/>
      <c r="BR1404" s="767"/>
      <c r="BS1404" s="767"/>
      <c r="BT1404" s="767"/>
      <c r="BU1404" s="767"/>
      <c r="BV1404" s="767"/>
      <c r="BW1404" s="767"/>
      <c r="BX1404" s="767"/>
      <c r="BY1404" s="767"/>
      <c r="BZ1404" s="767"/>
      <c r="CA1404" s="767"/>
      <c r="CB1404" s="767"/>
      <c r="CC1404" s="767"/>
      <c r="CD1404" s="767"/>
      <c r="CE1404" s="767"/>
      <c r="CF1404" s="767"/>
      <c r="CG1404" s="767"/>
      <c r="CH1404" s="767"/>
      <c r="CI1404" s="767"/>
      <c r="CJ1404" s="767"/>
      <c r="CK1404" s="767"/>
      <c r="CL1404" s="767"/>
      <c r="CM1404" s="767"/>
      <c r="CN1404" s="767"/>
      <c r="CO1404" s="767"/>
      <c r="CP1404" s="767"/>
      <c r="CQ1404" s="767"/>
      <c r="CR1404" s="767"/>
      <c r="CS1404" s="767"/>
      <c r="CT1404" s="767"/>
      <c r="CU1404" s="767"/>
      <c r="CV1404" s="767"/>
      <c r="CW1404" s="767"/>
      <c r="CX1404" s="767"/>
      <c r="CY1404" s="767"/>
      <c r="CZ1404" s="767"/>
      <c r="DA1404" s="767"/>
      <c r="DB1404" s="767"/>
      <c r="DC1404" s="767"/>
      <c r="DD1404" s="767"/>
      <c r="DE1404" s="767"/>
      <c r="DF1404" s="767"/>
      <c r="DG1404" s="767"/>
      <c r="DH1404" s="767"/>
      <c r="DI1404" s="767"/>
      <c r="DJ1404" s="767"/>
      <c r="DK1404" s="767"/>
      <c r="DL1404" s="767"/>
      <c r="DM1404" s="767"/>
      <c r="DN1404" s="767"/>
      <c r="DO1404" s="767"/>
      <c r="DP1404" s="767"/>
      <c r="DQ1404" s="767"/>
      <c r="DR1404" s="767"/>
      <c r="DS1404" s="767"/>
      <c r="DT1404" s="767"/>
      <c r="DU1404" s="767"/>
      <c r="DV1404" s="767"/>
      <c r="DW1404" s="767"/>
      <c r="DX1404" s="767"/>
      <c r="DY1404" s="767"/>
      <c r="DZ1404" s="767"/>
      <c r="EA1404" s="767"/>
      <c r="EB1404" s="767"/>
      <c r="EC1404" s="767"/>
      <c r="ED1404" s="767"/>
      <c r="EE1404" s="767"/>
      <c r="EF1404" s="767"/>
      <c r="EG1404" s="767"/>
      <c r="EH1404" s="767"/>
      <c r="EI1404" s="767"/>
      <c r="EJ1404" s="767"/>
      <c r="EK1404" s="767"/>
      <c r="EL1404" s="767"/>
      <c r="EM1404" s="767"/>
      <c r="EN1404" s="767"/>
      <c r="EO1404" s="767"/>
      <c r="EP1404" s="767"/>
      <c r="EQ1404" s="767"/>
      <c r="ER1404" s="767"/>
      <c r="ES1404" s="767"/>
      <c r="ET1404" s="767"/>
      <c r="EU1404" s="767"/>
      <c r="EV1404" s="767"/>
      <c r="EW1404" s="767"/>
      <c r="EX1404" s="767"/>
      <c r="EY1404" s="767"/>
      <c r="EZ1404" s="767"/>
      <c r="FA1404" s="767"/>
      <c r="FB1404" s="767"/>
      <c r="FC1404" s="767"/>
      <c r="FD1404" s="767"/>
      <c r="FE1404" s="767"/>
      <c r="FF1404" s="767"/>
      <c r="FG1404" s="767"/>
      <c r="FH1404" s="767"/>
      <c r="FI1404" s="767"/>
      <c r="FJ1404" s="767"/>
      <c r="FK1404" s="767"/>
      <c r="FL1404" s="767"/>
      <c r="FM1404" s="767"/>
      <c r="FN1404" s="767"/>
      <c r="FO1404" s="767"/>
      <c r="FP1404" s="767"/>
      <c r="FQ1404" s="767"/>
      <c r="FR1404" s="767"/>
      <c r="FS1404" s="767"/>
      <c r="FT1404" s="767"/>
      <c r="FU1404" s="767"/>
      <c r="FV1404" s="767"/>
      <c r="FW1404" s="767"/>
      <c r="FX1404" s="767"/>
      <c r="FY1404" s="767"/>
      <c r="FZ1404" s="767"/>
      <c r="GA1404" s="767"/>
      <c r="GB1404" s="767"/>
      <c r="GC1404" s="767"/>
      <c r="GD1404" s="767"/>
      <c r="GE1404" s="767"/>
      <c r="GF1404" s="767"/>
      <c r="GG1404" s="767"/>
      <c r="GH1404" s="767"/>
      <c r="GI1404" s="767"/>
      <c r="GJ1404" s="767"/>
      <c r="GK1404" s="767"/>
      <c r="GL1404" s="767"/>
      <c r="GM1404" s="767"/>
      <c r="GN1404" s="767"/>
      <c r="GO1404" s="767"/>
      <c r="GP1404" s="767"/>
      <c r="GQ1404" s="767"/>
      <c r="GR1404" s="767"/>
      <c r="GS1404" s="767"/>
      <c r="GT1404" s="767"/>
      <c r="GU1404" s="767"/>
      <c r="GV1404" s="767"/>
      <c r="GW1404" s="767"/>
      <c r="GX1404" s="767"/>
      <c r="GY1404" s="767"/>
      <c r="GZ1404" s="767"/>
      <c r="HA1404" s="767"/>
      <c r="HB1404" s="767"/>
      <c r="HC1404" s="767"/>
    </row>
    <row r="1405" spans="1:211" s="862" customFormat="1" ht="13.9" hidden="1" customHeight="1">
      <c r="A1405" s="843"/>
      <c r="B1405" s="844"/>
      <c r="C1405" s="968" t="str">
        <f>IF('1C TSspéc26'!C$17&lt;&gt;0,'1C TSspéc26'!$B$12,"")</f>
        <v/>
      </c>
      <c r="D1405" s="969"/>
      <c r="E1405" s="970"/>
      <c r="F1405" s="845">
        <f>IF(AND($C1405='1C TSspéc26'!$B$12,'1C TSspéc26'!$B$16="spécifiques",'1C TSspéc26'!$C$17&lt;&gt;""),'1C TSspéc26'!$C$21,"")</f>
        <v>0</v>
      </c>
      <c r="G1405" s="846"/>
      <c r="H1405" s="847">
        <v>0</v>
      </c>
      <c r="I1405" s="847">
        <v>0</v>
      </c>
      <c r="J1405" s="848"/>
      <c r="K1405" s="849">
        <f t="shared" si="299"/>
        <v>0</v>
      </c>
      <c r="L1405" s="894">
        <f>IF(OR('1C TSspéc26'!$B$12="",'1C TSspéc26'!C$30=0),0,IF(AND('1C TSspéc26'!$B$12&lt;&gt;"",$K$2="Pôle",'1C TSspéc26'!$C$12="OUI"),(('1C TSspéc26'!C$22+'1C TSspéc26'!C$23+'1C TSspéc26'!C$24+'1C TSspéc26'!C$25+'1C TSspéc26'!C$29)/'1C TSspéc26'!C$17),IF(AND('1C TSspéc26'!$B$12&lt;&gt;"",$K$2="Pôle",'1C TSspéc26'!$C$12="NON"),(('1C TSspéc26'!C$22+'1C TSspéc26'!C$23+'1C TSspéc26'!C$24+'1C TSspéc26'!C$25+'1C TSspéc26'!C$29)/'1C TSspéc26'!C$30),IF(AND('1C TSspéc26'!$B$12&lt;&gt;"",$K$2&lt;&gt;"Pôle",'1C TSspéc26'!$C$12="OUI"),(('1C TSspéc26'!C$22+'1C TSspéc26'!C$23+'1C TSspéc26'!C$24+'1C TSspéc26'!C$25+'1C TSspéc26'!C$26+'1C TSspéc26'!C$27+'1C TSspéc26'!C$28+'1C TSspéc26'!C$29)/'1C TSspéc26'!C$17),IF(AND('1C TSspéc26'!$B$12&lt;&gt;"",$K$2&lt;&gt;"Pôle",'1C TSspéc26'!$C$12="NON"),(('1C TSspéc26'!C$22+'1C TSspéc26'!C$23+'1C TSspéc26'!C$24+'1C TSspéc26'!C$25+'1C TSspéc26'!C$26+'1C TSspéc26'!C$27+'1C TSspéc26'!C$28+'1C TSspéc26'!C$29)/'1C TSspéc26'!C$30))))))</f>
        <v>0</v>
      </c>
      <c r="M1405" s="894">
        <f>IF(OR('1C TSspéc26'!$B$12="",'1C TSspéc26'!C$30=0),0,IF(AND('1C TSspéc26'!$B$12&lt;&gt;"",$K$2="Pôle",'1C TSspéc26'!$C$12="OUI"),(('1C TSspéc26'!C$26+'1C TSspéc26'!C$27+'1C TSspéc26'!C$28)/'1C TSspéc26'!C$17),IF(AND('1C TSspéc26'!$B$12&lt;&gt;"",$K$2="Pôle",'1C TSspéc26'!$C$12="NON"),(('1C TSspéc26'!C$26+'1C TSspéc26'!C$27+'1C TSspéc26'!C$28)/'1C TSspéc26'!C$30),IF(AND('1C TSspéc26'!$B$12&lt;&gt;"",$K$2&lt;&gt;"Pôle"),0))))</f>
        <v>0</v>
      </c>
      <c r="N1405" s="895">
        <f>IF(AND('1C TSspéc26'!$B$12&lt;&gt;0,'1C TSspéc26'!$C$30&lt;&gt;0),L1405+M1405,0)</f>
        <v>0</v>
      </c>
      <c r="O1405" s="851" t="str">
        <f>IF(AND('1C TSspéc26'!$C$17&lt;&gt;0,'1C TSspéc26'!$C$12="OUI"),'1C TSspéc26'!$C$35/'1C TSspéc26'!$C$17,"")</f>
        <v/>
      </c>
      <c r="P1405" s="852" t="str">
        <f>IF(AND('1C TSspéc26'!$C$17&lt;&gt;0,'1C TSspéc26'!$C$12="OUI"),'1C TSspéc26'!$C$36/'1C TSspéc26'!$C$17,"")</f>
        <v/>
      </c>
      <c r="Q1405" s="852" t="str">
        <f>IF(AND('1C TSspéc26'!$C$17&lt;&gt;0,'1C TSspéc26'!$C$12="OUI"),'1C TSspéc26'!$C$37/'1C TSspéc26'!$C$17,"")</f>
        <v/>
      </c>
      <c r="R1405" s="852" t="str">
        <f>IF(AND('1C TSspéc26'!$C$17&lt;&gt;0,'1C TSspéc26'!$C$12="OUI"),'1C TSspéc26'!$C$38/'1C TSspéc26'!$C$17,"")</f>
        <v/>
      </c>
      <c r="S1405" s="852" t="str">
        <f>IF(AND('1C TSspéc26'!$C$17&lt;&gt;0,'1C TSspéc26'!$C$12="OUI"),'1C TSspéc26'!$C$39/'1C TSspéc26'!$C$17,"")</f>
        <v/>
      </c>
      <c r="T1405" s="852" t="str">
        <f>IF(AND('1C TSspéc26'!$C$17&lt;&gt;0,'1C TSspéc26'!$C$12="OUI"),'1C TSspéc26'!$C$40/'1C TSspéc26'!$C$17,"")</f>
        <v/>
      </c>
      <c r="U1405" s="852" t="str">
        <f>IF(AND('1C TSspéc26'!$C$17&lt;&gt;0,'1C TSspéc26'!$C$12="OUI"),'1C TSspéc26'!$C$41/'1C TSspéc26'!$C$17,"")</f>
        <v/>
      </c>
      <c r="V1405" s="852" t="str">
        <f>IF(AND('1C TSspéc26'!$C$17&lt;&gt;0,'1C TSspéc26'!$C$12="OUI"),'1C TSspéc26'!$C$42/'1C TSspéc26'!$C$17,"")</f>
        <v/>
      </c>
      <c r="W1405" s="852" t="str">
        <f>IF(AND('1C TSspéc26'!$C$17&lt;&gt;0,'1C TSspéc26'!$C$12="OUI"),'1C TSspéc26'!$C$43/'1C TSspéc26'!$C$17,"")</f>
        <v/>
      </c>
      <c r="X1405" s="852" t="str">
        <f>IF(AND('1C TSspéc26'!$C$17&lt;&gt;0,'1C TSspéc26'!$C$12="OUI"),'1C TSspéc26'!$C$44/'1C TSspéc26'!$C$17,"")</f>
        <v/>
      </c>
      <c r="Y1405" s="852" t="str">
        <f>IF(AND('1C TSspéc26'!$C$17&lt;&gt;0,'1C TSspéc26'!$C$12="OUI"),'1C TSspéc26'!$C$45/'1C TSspéc26'!$C$17,"")</f>
        <v/>
      </c>
      <c r="Z1405" s="852" t="str">
        <f>IF(AND('1C TSspéc26'!$C$17&lt;&gt;0,'1C TSspéc26'!$C$12="OUI"),'1C TSspéc26'!$C$46/'1C TSspéc26'!$C$17,"")</f>
        <v/>
      </c>
      <c r="AA1405" s="852" t="str">
        <f>IF(AND('1C TSspéc26'!$C$17&lt;&gt;0,'1C TSspéc26'!$C$12="OUI"),'1C TSspéc26'!$C$47/'1C TSspéc26'!$C$17,"")</f>
        <v/>
      </c>
      <c r="AB1405" s="852" t="str">
        <f>IF(AND('1C TSspéc26'!$C$17&lt;&gt;0,'1C TSspéc26'!$C$12="OUI"),'1C TSspéc26'!$C$48/'1C TSspéc26'!$C$17,"")</f>
        <v/>
      </c>
      <c r="AC1405" s="852" t="str">
        <f>IF(AND('1C TSspéc26'!$C$17&lt;&gt;0,'1C TSspéc26'!$C$12="OUI"),'1C TSspéc26'!$C$49/'1C TSspéc26'!$C$17,"")</f>
        <v/>
      </c>
      <c r="AD1405" s="852" t="str">
        <f>IF(AND('1C TSspéc26'!$C$17&lt;&gt;0,'1C TSspéc26'!$C$12="OUI"),'1C TSspéc26'!$C$50/'1C TSspéc26'!$C$17,"")</f>
        <v/>
      </c>
      <c r="AE1405" s="852" t="str">
        <f>IF(AND('1C TSspéc26'!$C$17&lt;&gt;0,'1C TSspéc26'!$C$12="OUI"),'1C TSspéc26'!$C$51/'1C TSspéc26'!$C$17,"")</f>
        <v/>
      </c>
      <c r="AF1405" s="852" t="str">
        <f>IF(AND('1C TSspéc26'!$C$17&lt;&gt;0,'1C TSspéc26'!$C$12="OUI"),'1C TSspéc26'!$C$52/'1C TSspéc26'!$C$17,"")</f>
        <v/>
      </c>
      <c r="AG1405" s="852" t="str">
        <f>IF(AND('1C TSspéc26'!$C$17&lt;&gt;0,'1C TSspéc26'!$C$12="OUI"),'1C TSspéc26'!$C$53/'1C TSspéc26'!$C$17,"")</f>
        <v/>
      </c>
      <c r="AH1405" s="852" t="str">
        <f>IF(AND('1C TSspéc26'!$C$17&lt;&gt;0,'1C TSspéc26'!$C$12="OUI"),'1C TSspéc26'!$C$54/'1C TSspéc26'!$C$17,"")</f>
        <v/>
      </c>
      <c r="AI1405" s="852" t="str">
        <f>IF(AND('1C TSspéc26'!$C$17&lt;&gt;0,'1C TSspéc26'!$C$12="OUI"),'1C TSspéc26'!$C$55/'1C TSspéc26'!$C$17,"")</f>
        <v/>
      </c>
      <c r="AJ1405" s="852" t="str">
        <f>IF(AND('1C TSspéc26'!$C$17&lt;&gt;0,'1C TSspéc26'!$C$12="OUI"),'1C TSspéc26'!$C$56/'1C TSspéc26'!$C$17,"")</f>
        <v/>
      </c>
      <c r="AK1405" s="852" t="str">
        <f>IF(AND('1C TSspéc26'!$C$17&lt;&gt;0,'1C TSspéc26'!$C$12="OUI"),'1C TSspéc26'!$C$57/'1C TSspéc26'!$C$17,"")</f>
        <v/>
      </c>
      <c r="AL1405" s="853">
        <f>IF(AND('1C TSspéc26'!$C$17&lt;&gt;0,'1C TSspéc26'!$C$12="OUI"),N1405+AK1405,N1405)</f>
        <v>0</v>
      </c>
      <c r="AM1405" s="896">
        <f>(J1405+(J1405*H1405)-(J1405*H1405*I1405))*L1405</f>
        <v>0</v>
      </c>
      <c r="AN1405" s="896">
        <f>((J1405+(J1405*H1405)-(J1405*H1405*I1405))*M1405)*50%</f>
        <v>0</v>
      </c>
      <c r="AO1405" s="897" t="str">
        <f>IF(AND('1C TSspéc26'!$C$17&lt;&gt;0,'1C TSspéc26'!$C$30&lt;&gt;0),AM1405+AN1405,"")</f>
        <v/>
      </c>
      <c r="AP1405" s="856" t="str">
        <f>IF(AND('1C TSspéc26'!$C$17&lt;&gt;0,'1C TSspéc26'!$C$30&lt;&gt;0),AM1405-AR1405,"")</f>
        <v/>
      </c>
      <c r="AQ1405" s="857">
        <f>IF(M1405=0,0,AN1405-AS1405)</f>
        <v>0</v>
      </c>
      <c r="AR1405" s="898"/>
      <c r="AS1405" s="859"/>
      <c r="AT1405" s="860" t="str">
        <f>IF(('1C TSspéc26'!C$17*FICHE!$C$14&lt;J1405),"Forfait limité à "&amp;FICHE!$C$14&amp;"€/jour","")</f>
        <v/>
      </c>
      <c r="AU1405" s="861"/>
      <c r="AV1405" s="824"/>
      <c r="AW1405" s="824"/>
      <c r="AX1405" s="824"/>
      <c r="AY1405" s="824"/>
      <c r="AZ1405" s="824"/>
      <c r="BA1405" s="767"/>
      <c r="BB1405" s="767"/>
      <c r="BC1405" s="767"/>
      <c r="BD1405" s="767"/>
      <c r="BE1405" s="767"/>
      <c r="BF1405" s="767"/>
      <c r="BG1405" s="767"/>
      <c r="BH1405" s="767"/>
      <c r="BI1405" s="767"/>
      <c r="BJ1405" s="767"/>
      <c r="BK1405" s="767"/>
      <c r="BL1405" s="767"/>
      <c r="BM1405" s="767"/>
      <c r="BN1405" s="767"/>
      <c r="BO1405" s="767"/>
      <c r="BP1405" s="767"/>
      <c r="BQ1405" s="767"/>
      <c r="BR1405" s="767"/>
      <c r="BS1405" s="767"/>
      <c r="BT1405" s="767"/>
      <c r="BU1405" s="767"/>
      <c r="BV1405" s="767"/>
      <c r="BW1405" s="767"/>
      <c r="BX1405" s="767"/>
      <c r="BY1405" s="767"/>
      <c r="BZ1405" s="767"/>
      <c r="CA1405" s="767"/>
      <c r="CB1405" s="767"/>
      <c r="CC1405" s="767"/>
      <c r="CD1405" s="767"/>
      <c r="CE1405" s="767"/>
      <c r="CF1405" s="767"/>
      <c r="CG1405" s="767"/>
      <c r="CH1405" s="767"/>
      <c r="CI1405" s="767"/>
      <c r="CJ1405" s="767"/>
      <c r="CK1405" s="767"/>
      <c r="CL1405" s="767"/>
      <c r="CM1405" s="767"/>
      <c r="CN1405" s="767"/>
      <c r="CO1405" s="767"/>
      <c r="CP1405" s="767"/>
      <c r="CQ1405" s="767"/>
      <c r="CR1405" s="767"/>
      <c r="CS1405" s="767"/>
      <c r="CT1405" s="767"/>
      <c r="CU1405" s="767"/>
      <c r="CV1405" s="767"/>
      <c r="CW1405" s="767"/>
      <c r="CX1405" s="767"/>
      <c r="CY1405" s="767"/>
      <c r="CZ1405" s="767"/>
      <c r="DA1405" s="767"/>
      <c r="DB1405" s="767"/>
      <c r="DC1405" s="767"/>
      <c r="DD1405" s="767"/>
      <c r="DE1405" s="767"/>
      <c r="DF1405" s="767"/>
      <c r="DG1405" s="767"/>
      <c r="DH1405" s="767"/>
      <c r="DI1405" s="767"/>
      <c r="DJ1405" s="767"/>
      <c r="DK1405" s="767"/>
      <c r="DL1405" s="767"/>
      <c r="DM1405" s="767"/>
      <c r="DN1405" s="767"/>
      <c r="DO1405" s="767"/>
      <c r="DP1405" s="767"/>
      <c r="DQ1405" s="767"/>
      <c r="DR1405" s="767"/>
      <c r="DS1405" s="767"/>
      <c r="DT1405" s="767"/>
      <c r="DU1405" s="767"/>
      <c r="DV1405" s="767"/>
      <c r="DW1405" s="767"/>
      <c r="DX1405" s="767"/>
      <c r="DY1405" s="767"/>
      <c r="DZ1405" s="767"/>
      <c r="EA1405" s="767"/>
      <c r="EB1405" s="767"/>
      <c r="EC1405" s="767"/>
      <c r="ED1405" s="767"/>
      <c r="EE1405" s="767"/>
      <c r="EF1405" s="767"/>
      <c r="EG1405" s="767"/>
      <c r="EH1405" s="767"/>
      <c r="EI1405" s="767"/>
      <c r="EJ1405" s="767"/>
      <c r="EK1405" s="767"/>
      <c r="EL1405" s="767"/>
      <c r="EM1405" s="767"/>
      <c r="EN1405" s="767"/>
      <c r="EO1405" s="767"/>
      <c r="EP1405" s="767"/>
      <c r="EQ1405" s="767"/>
      <c r="ER1405" s="767"/>
      <c r="ES1405" s="767"/>
      <c r="ET1405" s="767"/>
      <c r="EU1405" s="767"/>
      <c r="EV1405" s="767"/>
      <c r="EW1405" s="767"/>
      <c r="EX1405" s="767"/>
      <c r="EY1405" s="767"/>
      <c r="EZ1405" s="767"/>
      <c r="FA1405" s="767"/>
      <c r="FB1405" s="767"/>
      <c r="FC1405" s="767"/>
      <c r="FD1405" s="767"/>
      <c r="FE1405" s="767"/>
      <c r="FF1405" s="767"/>
      <c r="FG1405" s="767"/>
      <c r="FH1405" s="767"/>
      <c r="FI1405" s="767"/>
      <c r="FJ1405" s="767"/>
      <c r="FK1405" s="767"/>
      <c r="FL1405" s="767"/>
      <c r="FM1405" s="767"/>
      <c r="FN1405" s="767"/>
      <c r="FO1405" s="767"/>
      <c r="FP1405" s="767"/>
      <c r="FQ1405" s="767"/>
      <c r="FR1405" s="767"/>
      <c r="FS1405" s="767"/>
      <c r="FT1405" s="767"/>
      <c r="FU1405" s="767"/>
      <c r="FV1405" s="767"/>
      <c r="FW1405" s="767"/>
      <c r="FX1405" s="767"/>
      <c r="FY1405" s="767"/>
      <c r="FZ1405" s="767"/>
      <c r="GA1405" s="767"/>
      <c r="GB1405" s="767"/>
      <c r="GC1405" s="767"/>
      <c r="GD1405" s="767"/>
      <c r="GE1405" s="767"/>
      <c r="GF1405" s="767"/>
      <c r="GG1405" s="767"/>
      <c r="GH1405" s="767"/>
      <c r="GI1405" s="767"/>
      <c r="GJ1405" s="767"/>
      <c r="GK1405" s="767"/>
      <c r="GL1405" s="767"/>
      <c r="GM1405" s="767"/>
      <c r="GN1405" s="767"/>
      <c r="GO1405" s="767"/>
      <c r="GP1405" s="767"/>
      <c r="GQ1405" s="767"/>
      <c r="GR1405" s="767"/>
      <c r="GS1405" s="767"/>
      <c r="GT1405" s="767"/>
      <c r="GU1405" s="767"/>
      <c r="GV1405" s="767"/>
      <c r="GW1405" s="767"/>
      <c r="GX1405" s="767"/>
      <c r="GY1405" s="767"/>
      <c r="GZ1405" s="767"/>
      <c r="HA1405" s="767"/>
      <c r="HB1405" s="767"/>
      <c r="HC1405" s="767"/>
    </row>
    <row r="1406" spans="1:211" s="864" customFormat="1" ht="13.9" hidden="1" customHeight="1">
      <c r="A1406" s="307"/>
      <c r="B1406" s="351"/>
      <c r="C1406" s="971" t="str">
        <f>IF('1C TSspéc26'!D$17&lt;&gt;0,'1C TSspéc26'!$B$12,"")</f>
        <v/>
      </c>
      <c r="D1406" s="972"/>
      <c r="E1406" s="973"/>
      <c r="F1406" s="93">
        <f>IF(AND($C1406='1C TSspéc26'!$B$12,'1C TSspéc26'!$B$16="spécifiques",'1C TSspéc26'!$D$17&lt;&gt;""),'1C TSspéc26'!$D$21,"")</f>
        <v>0</v>
      </c>
      <c r="G1406" s="863"/>
      <c r="H1406" s="745">
        <v>0.21</v>
      </c>
      <c r="I1406" s="747">
        <v>1</v>
      </c>
      <c r="J1406" s="312"/>
      <c r="K1406" s="680">
        <f t="shared" si="299"/>
        <v>0</v>
      </c>
      <c r="L1406" s="556">
        <f>IF(OR('1C TSspéc26'!$B$12="",'1C TSspéc26'!D$30=0),0,IF(AND('1C TSspéc26'!$B$12&lt;&gt;"",$K$2="Pôle",'1C TSspéc26'!$C$12="OUI"),(('1C TSspéc26'!D$22+'1C TSspéc26'!D$23+'1C TSspéc26'!D$24+'1C TSspéc26'!D$25+'1C TSspéc26'!D$29)/'1C TSspéc26'!D$17),IF(AND('1C TSspéc26'!$B$12&lt;&gt;"",$K$2="Pôle",'1C TSspéc26'!$C$12="NON"),(('1C TSspéc26'!D$22+'1C TSspéc26'!D$23+'1C TSspéc26'!D$24+'1C TSspéc26'!D$25+'1C TSspéc26'!D$29)/'1C TSspéc26'!D$30),IF(AND('1C TSspéc26'!$B$12&lt;&gt;"",$K$2&lt;&gt;"Pôle",'1C TSspéc26'!$C$12="OUI"),(('1C TSspéc26'!D$22+'1C TSspéc26'!D$23+'1C TSspéc26'!D$24+'1C TSspéc26'!D$25+'1C TSspéc26'!D$26+'1C TSspéc26'!D$27+'1C TSspéc26'!D$28+'1C TSspéc26'!D$29)/'1C TSspéc26'!D$17),IF(AND('1C TSspéc26'!$B$12&lt;&gt;"",$K$2&lt;&gt;"Pôle",'1C TSspéc26'!$C$12="NON"),(('1C TSspéc26'!D$22+'1C TSspéc26'!D$23+'1C TSspéc26'!D$24+'1C TSspéc26'!D$25+'1C TSspéc26'!D$26+'1C TSspéc26'!D$27+'1C TSspéc26'!D$28+'1C TSspéc26'!D$29)/'1C TSspéc26'!D$30))))))</f>
        <v>0</v>
      </c>
      <c r="M1406" s="556">
        <f>IF(OR('1C TSspéc26'!$B$12="",'1C TSspéc26'!D$30=0),0,IF(AND('1C TSspéc26'!$B$12&lt;&gt;"",$K$2="Pôle",'1C TSspéc26'!$C$12="OUI"),(('1C TSspéc26'!D$26+'1C TSspéc26'!D$27+'1C TSspéc26'!D$28)/'1C TSspéc26'!D$17),IF(AND('1C TSspéc26'!$B$12&lt;&gt;"",$K$2="Pôle",'1C TSspéc26'!$C$12="NON"),(('1C TSspéc26'!D$26+'1C TSspéc26'!D$27+'1C TSspéc26'!D$28)/'1C TSspéc26'!D$30),IF(AND('1C TSspéc26'!$B$12&lt;&gt;"",$K$2&lt;&gt;"Pôle"),0))))</f>
        <v>0</v>
      </c>
      <c r="N1406" s="557">
        <f>IF(AND('1C TSspéc26'!$B$12&lt;&gt;0,'1C TSspéc26'!$D$30&lt;&gt;0),L1406+M1406,0)</f>
        <v>0</v>
      </c>
      <c r="O1406" s="542" t="str">
        <f>IF(AND('1C TSspéc26'!$D$17&lt;&gt;0,'1C TSspéc26'!$C$12="OUI"),'1C TSspéc26'!$D$35/'1C TSspéc26'!$D$17,"")</f>
        <v/>
      </c>
      <c r="P1406" s="543" t="str">
        <f>IF(AND('1C TSspéc26'!$D$17&lt;&gt;0,'1C TSspéc26'!$C$12="OUI"),'1C TSspéc26'!$D$36/'1C TSspéc26'!$D$17,"")</f>
        <v/>
      </c>
      <c r="Q1406" s="543" t="str">
        <f>IF(AND('1C TSspéc26'!$D$17&lt;&gt;0,'1C TSspéc26'!$C$12="OUI"),'1C TSspéc26'!$D$37/'1C TSspéc26'!$D$17,"")</f>
        <v/>
      </c>
      <c r="R1406" s="543" t="str">
        <f>IF(AND('1C TSspéc26'!$D$17&lt;&gt;0,'1C TSspéc26'!$C$12="OUI"),'1C TSspéc26'!$D$38/'1C TSspéc26'!$D$17,"")</f>
        <v/>
      </c>
      <c r="S1406" s="543" t="str">
        <f>IF(AND('1C TSspéc26'!$D$17&lt;&gt;0,'1C TSspéc26'!$C$12="OUI"),'1C TSspéc26'!$D$39/'1C TSspéc26'!$D$17,"")</f>
        <v/>
      </c>
      <c r="T1406" s="543" t="str">
        <f>IF(AND('1C TSspéc26'!$D$17&lt;&gt;0,'1C TSspéc26'!$C$12="OUI"),'1C TSspéc26'!$D$40/'1C TSspéc26'!$D$17,"")</f>
        <v/>
      </c>
      <c r="U1406" s="543" t="str">
        <f>IF(AND('1C TSspéc26'!$D$17&lt;&gt;0,'1C TSspéc26'!$C$12="OUI"),'1C TSspéc26'!$D$41/'1C TSspéc26'!$D$17,"")</f>
        <v/>
      </c>
      <c r="V1406" s="543" t="str">
        <f>IF(AND('1C TSspéc26'!$D$17&lt;&gt;0,'1C TSspéc26'!$C$12="OUI"),'1C TSspéc26'!$D$42/'1C TSspéc26'!$D$17,"")</f>
        <v/>
      </c>
      <c r="W1406" s="543" t="str">
        <f>IF(AND('1C TSspéc26'!$D$17&lt;&gt;0,'1C TSspéc26'!$C$12="OUI"),'1C TSspéc26'!$D$43/'1C TSspéc26'!$D$17,"")</f>
        <v/>
      </c>
      <c r="X1406" s="543" t="str">
        <f>IF(AND('1C TSspéc26'!$D$17&lt;&gt;0,'1C TSspéc26'!$C$12="OUI"),'1C TSspéc26'!$D$44/'1C TSspéc26'!$D$17,"")</f>
        <v/>
      </c>
      <c r="Y1406" s="543" t="str">
        <f>IF(AND('1C TSspéc26'!$D$17&lt;&gt;0,'1C TSspéc26'!$C$12="OUI"),'1C TSspéc26'!$D$45/'1C TSspéc26'!$D$17,"")</f>
        <v/>
      </c>
      <c r="Z1406" s="543" t="str">
        <f>IF(AND('1C TSspéc26'!$D$17&lt;&gt;0,'1C TSspéc26'!$C$12="OUI"),'1C TSspéc26'!$D$46/'1C TSspéc26'!$D$17,"")</f>
        <v/>
      </c>
      <c r="AA1406" s="543" t="str">
        <f>IF(AND('1C TSspéc26'!$D$17&lt;&gt;0,'1C TSspéc26'!$C$12="OUI"),'1C TSspéc26'!$D$47/'1C TSspéc26'!$D$17,"")</f>
        <v/>
      </c>
      <c r="AB1406" s="543" t="str">
        <f>IF(AND('1C TSspéc26'!$D$17&lt;&gt;0,'1C TSspéc26'!$C$12="OUI"),'1C TSspéc26'!$D$48/'1C TSspéc26'!$D$17,"")</f>
        <v/>
      </c>
      <c r="AC1406" s="543" t="str">
        <f>IF(AND('1C TSspéc26'!$D$17&lt;&gt;0,'1C TSspéc26'!$C$12="OUI"),'1C TSspéc26'!$D$49/'1C TSspéc26'!$D$17,"")</f>
        <v/>
      </c>
      <c r="AD1406" s="543" t="str">
        <f>IF(AND('1C TSspéc26'!$D$17&lt;&gt;0,'1C TSspéc26'!$C$12="OUI"),'1C TSspéc26'!$D$50/'1C TSspéc26'!$D$17,"")</f>
        <v/>
      </c>
      <c r="AE1406" s="543" t="str">
        <f>IF(AND('1C TSspéc26'!$D$17&lt;&gt;0,'1C TSspéc26'!$C$12="OUI"),'1C TSspéc26'!$D$51/'1C TSspéc26'!$D$17,"")</f>
        <v/>
      </c>
      <c r="AF1406" s="543" t="str">
        <f>IF(AND('1C TSspéc26'!$D$17&lt;&gt;0,'1C TSspéc26'!$C$12="OUI"),'1C TSspéc26'!$D$52/'1C TSspéc26'!$D$17,"")</f>
        <v/>
      </c>
      <c r="AG1406" s="543" t="str">
        <f>IF(AND('1C TSspéc26'!$D$17&lt;&gt;0,'1C TSspéc26'!$C$12="OUI"),'1C TSspéc26'!$D$53/'1C TSspéc26'!$D$17,"")</f>
        <v/>
      </c>
      <c r="AH1406" s="543" t="str">
        <f>IF(AND('1C TSspéc26'!$D$17&lt;&gt;0,'1C TSspéc26'!$C$12="OUI"),'1C TSspéc26'!$D$54/'1C TSspéc26'!$D$17,"")</f>
        <v/>
      </c>
      <c r="AI1406" s="543" t="str">
        <f>IF(AND('1C TSspéc26'!$D$17&lt;&gt;0,'1C TSspéc26'!$C$12="OUI"),'1C TSspéc26'!$D$55/'1C TSspéc26'!$D$17,"")</f>
        <v/>
      </c>
      <c r="AJ1406" s="543" t="str">
        <f>IF(AND('1C TSspéc26'!$D$17&lt;&gt;0,'1C TSspéc26'!$C$12="OUI"),'1C TSspéc26'!$D$56/'1C TSspéc26'!$D$17,"")</f>
        <v/>
      </c>
      <c r="AK1406" s="543" t="str">
        <f>IF(AND('1C TSspéc26'!$D$17&lt;&gt;0,'1C TSspéc26'!$C$12="OUI"),'1C TSspéc26'!$D$57/'1C TSspéc26'!$D$17,"")</f>
        <v/>
      </c>
      <c r="AL1406" s="72">
        <f>IF(AND('1C TSspéc26'!$D$17&lt;&gt;0,'1C TSspéc26'!$C$12="OUI"),N1406+AK1406,N1406)</f>
        <v>0</v>
      </c>
      <c r="AM1406" s="417">
        <f t="shared" ref="AM1406:AM1428" si="353">(J1406+(J1406*H1406)-(J1406*H1406*I1406))*L1406</f>
        <v>0</v>
      </c>
      <c r="AN1406" s="417">
        <f t="shared" ref="AN1406:AN1428" si="354">((J1406+(J1406*H1406)-(J1406*H1406*I1406))*M1406)*50%</f>
        <v>0</v>
      </c>
      <c r="AO1406" s="418" t="str">
        <f>IF(AND('1C TSspéc26'!$D$17&lt;&gt;0,'1C TSspéc26'!$D$30&lt;&gt;0),AM1406+AN1406,"")</f>
        <v/>
      </c>
      <c r="AP1406" s="573" t="str">
        <f>IF(AND('1C TSspéc26'!$D$17&lt;&gt;0,'1C TSspéc26'!$D$30&lt;&gt;0),AM1406-AR1406,"")</f>
        <v/>
      </c>
      <c r="AQ1406" s="583">
        <f t="shared" ref="AQ1406:AQ1428" si="355">IF(M1406=0,0,AN1406-AS1406)</f>
        <v>0</v>
      </c>
      <c r="AR1406" s="596"/>
      <c r="AS1406" s="102"/>
      <c r="AT1406" s="27" t="str">
        <f>IF(('1C TSspéc26'!D$17*FICHE!$C$14&lt;J1406),"Forfait limité à "&amp;FICHE!$C$14&amp;"€/jour","")</f>
        <v/>
      </c>
      <c r="AU1406" s="592"/>
      <c r="AV1406" s="824"/>
      <c r="AW1406" s="824"/>
      <c r="AX1406" s="824"/>
      <c r="AY1406" s="824"/>
      <c r="AZ1406" s="824"/>
      <c r="BA1406" s="767"/>
      <c r="BB1406" s="767"/>
      <c r="BC1406" s="767"/>
      <c r="BD1406" s="767"/>
      <c r="BE1406" s="767"/>
      <c r="BF1406" s="767"/>
      <c r="BG1406" s="767"/>
      <c r="BH1406" s="767"/>
      <c r="BI1406" s="767"/>
      <c r="BJ1406" s="767"/>
      <c r="BK1406" s="767"/>
      <c r="BL1406" s="767"/>
      <c r="BM1406" s="767"/>
      <c r="BN1406" s="767"/>
      <c r="BO1406" s="767"/>
      <c r="BP1406" s="767"/>
      <c r="BQ1406" s="767"/>
      <c r="BR1406" s="767"/>
      <c r="BS1406" s="767"/>
      <c r="BT1406" s="767"/>
      <c r="BU1406" s="767"/>
      <c r="BV1406" s="767"/>
      <c r="BW1406" s="767"/>
      <c r="BX1406" s="767"/>
      <c r="BY1406" s="767"/>
      <c r="BZ1406" s="767"/>
      <c r="CA1406" s="767"/>
      <c r="CB1406" s="767"/>
      <c r="CC1406" s="767"/>
      <c r="CD1406" s="767"/>
      <c r="CE1406" s="767"/>
      <c r="CF1406" s="767"/>
      <c r="CG1406" s="767"/>
      <c r="CH1406" s="767"/>
      <c r="CI1406" s="767"/>
      <c r="CJ1406" s="767"/>
      <c r="CK1406" s="767"/>
      <c r="CL1406" s="767"/>
      <c r="CM1406" s="767"/>
      <c r="CN1406" s="767"/>
      <c r="CO1406" s="767"/>
      <c r="CP1406" s="767"/>
      <c r="CQ1406" s="767"/>
      <c r="CR1406" s="767"/>
      <c r="CS1406" s="767"/>
      <c r="CT1406" s="767"/>
      <c r="CU1406" s="767"/>
      <c r="CV1406" s="767"/>
      <c r="CW1406" s="767"/>
      <c r="CX1406" s="767"/>
      <c r="CY1406" s="767"/>
      <c r="CZ1406" s="767"/>
      <c r="DA1406" s="767"/>
      <c r="DB1406" s="767"/>
      <c r="DC1406" s="767"/>
      <c r="DD1406" s="767"/>
      <c r="DE1406" s="767"/>
      <c r="DF1406" s="767"/>
      <c r="DG1406" s="767"/>
      <c r="DH1406" s="767"/>
      <c r="DI1406" s="767"/>
      <c r="DJ1406" s="767"/>
      <c r="DK1406" s="767"/>
      <c r="DL1406" s="767"/>
      <c r="DM1406" s="767"/>
      <c r="DN1406" s="767"/>
      <c r="DO1406" s="767"/>
      <c r="DP1406" s="767"/>
      <c r="DQ1406" s="767"/>
      <c r="DR1406" s="767"/>
      <c r="DS1406" s="767"/>
      <c r="DT1406" s="767"/>
      <c r="DU1406" s="767"/>
      <c r="DV1406" s="767"/>
      <c r="DW1406" s="767"/>
      <c r="DX1406" s="767"/>
      <c r="DY1406" s="767"/>
      <c r="DZ1406" s="767"/>
      <c r="EA1406" s="767"/>
      <c r="EB1406" s="767"/>
      <c r="EC1406" s="767"/>
      <c r="ED1406" s="767"/>
      <c r="EE1406" s="767"/>
      <c r="EF1406" s="767"/>
      <c r="EG1406" s="767"/>
      <c r="EH1406" s="767"/>
      <c r="EI1406" s="767"/>
      <c r="EJ1406" s="767"/>
      <c r="EK1406" s="767"/>
      <c r="EL1406" s="767"/>
      <c r="EM1406" s="767"/>
      <c r="EN1406" s="767"/>
      <c r="EO1406" s="767"/>
      <c r="EP1406" s="767"/>
      <c r="EQ1406" s="767"/>
      <c r="ER1406" s="767"/>
      <c r="ES1406" s="767"/>
      <c r="ET1406" s="767"/>
      <c r="EU1406" s="767"/>
      <c r="EV1406" s="767"/>
      <c r="EW1406" s="767"/>
      <c r="EX1406" s="767"/>
      <c r="EY1406" s="767"/>
      <c r="EZ1406" s="767"/>
      <c r="FA1406" s="767"/>
      <c r="FB1406" s="767"/>
      <c r="FC1406" s="767"/>
      <c r="FD1406" s="767"/>
      <c r="FE1406" s="767"/>
      <c r="FF1406" s="767"/>
      <c r="FG1406" s="767"/>
      <c r="FH1406" s="767"/>
      <c r="FI1406" s="767"/>
      <c r="FJ1406" s="767"/>
      <c r="FK1406" s="767"/>
      <c r="FL1406" s="767"/>
      <c r="FM1406" s="767"/>
      <c r="FN1406" s="767"/>
      <c r="FO1406" s="767"/>
      <c r="FP1406" s="767"/>
      <c r="FQ1406" s="767"/>
      <c r="FR1406" s="767"/>
      <c r="FS1406" s="767"/>
      <c r="FT1406" s="767"/>
      <c r="FU1406" s="767"/>
      <c r="FV1406" s="767"/>
      <c r="FW1406" s="767"/>
      <c r="FX1406" s="767"/>
      <c r="FY1406" s="767"/>
      <c r="FZ1406" s="767"/>
      <c r="GA1406" s="767"/>
      <c r="GB1406" s="767"/>
      <c r="GC1406" s="767"/>
      <c r="GD1406" s="767"/>
      <c r="GE1406" s="767"/>
      <c r="GF1406" s="767"/>
      <c r="GG1406" s="767"/>
      <c r="GH1406" s="767"/>
      <c r="GI1406" s="767"/>
      <c r="GJ1406" s="767"/>
      <c r="GK1406" s="767"/>
      <c r="GL1406" s="767"/>
      <c r="GM1406" s="767"/>
      <c r="GN1406" s="767"/>
      <c r="GO1406" s="767"/>
      <c r="GP1406" s="767"/>
      <c r="GQ1406" s="767"/>
      <c r="GR1406" s="767"/>
      <c r="GS1406" s="767"/>
      <c r="GT1406" s="767"/>
      <c r="GU1406" s="767"/>
      <c r="GV1406" s="767"/>
      <c r="GW1406" s="767"/>
      <c r="GX1406" s="767"/>
      <c r="GY1406" s="767"/>
      <c r="GZ1406" s="767"/>
      <c r="HA1406" s="767"/>
      <c r="HB1406" s="767"/>
      <c r="HC1406" s="767"/>
    </row>
    <row r="1407" spans="1:211" s="864" customFormat="1" ht="13.9" hidden="1" customHeight="1">
      <c r="A1407" s="307"/>
      <c r="B1407" s="351"/>
      <c r="C1407" s="971" t="str">
        <f>IF('1C TSspéc26'!E$17&lt;&gt;0,'1C TSspéc26'!$B$12,"")</f>
        <v/>
      </c>
      <c r="D1407" s="972"/>
      <c r="E1407" s="973"/>
      <c r="F1407" s="93">
        <f>IF(AND($C1407='1C TSspéc26'!$B$12,'1C TSspéc26'!$B$16="spécifiques",'1C TSspéc26'!$E$17&lt;&gt;""),'1C TSspéc26'!$E$21,"")</f>
        <v>0</v>
      </c>
      <c r="G1407" s="863"/>
      <c r="H1407" s="745">
        <v>0.21</v>
      </c>
      <c r="I1407" s="747">
        <v>1</v>
      </c>
      <c r="J1407" s="312"/>
      <c r="K1407" s="680">
        <f t="shared" si="299"/>
        <v>0</v>
      </c>
      <c r="L1407" s="556">
        <f>IF(OR('1C TSspéc26'!$B$12="",'1C TSspéc26'!E$30=0),0,IF(AND('1C TSspéc26'!$B$12&lt;&gt;"",$K$2="Pôle",'1C TSspéc26'!$C$12="OUI"),(('1C TSspéc26'!E$22+'1C TSspéc26'!E$23+'1C TSspéc26'!E$24+'1C TSspéc26'!E$25+'1C TSspéc26'!E$29)/'1C TSspéc26'!E$17),IF(AND('1C TSspéc26'!$B$12&lt;&gt;"",$K$2="Pôle",'1C TSspéc26'!$C$12="NON"),(('1C TSspéc26'!E$22+'1C TSspéc26'!E$23+'1C TSspéc26'!E$24+'1C TSspéc26'!E$25+'1C TSspéc26'!E$29)/'1C TSspéc26'!E$30),IF(AND('1C TSspéc26'!$B$12&lt;&gt;"",$K$2&lt;&gt;"Pôle",'1C TSspéc26'!$C$12="OUI"),(('1C TSspéc26'!E$22+'1C TSspéc26'!E$23+'1C TSspéc26'!E$24+'1C TSspéc26'!E$25+'1C TSspéc26'!E$26+'1C TSspéc26'!E$27+'1C TSspéc26'!E$28+'1C TSspéc26'!E$29)/'1C TSspéc26'!E$17),IF(AND('1C TSspéc26'!$B$12&lt;&gt;"",$K$2&lt;&gt;"Pôle",'1C TSspéc26'!$C$12="NON"),(('1C TSspéc26'!E$22+'1C TSspéc26'!E$23+'1C TSspéc26'!E$24+'1C TSspéc26'!E$25+'1C TSspéc26'!E$26+'1C TSspéc26'!E$27+'1C TSspéc26'!E$28+'1C TSspéc26'!E$29)/'1C TSspéc26'!E$30))))))</f>
        <v>0</v>
      </c>
      <c r="M1407" s="556">
        <f>IF(OR('1C TSspéc26'!$B$12="",'1C TSspéc26'!E$30=0),0,IF(AND('1C TSspéc26'!$B$12&lt;&gt;"",$K$2="Pôle",'1C TSspéc26'!$C$12="OUI"),(('1C TSspéc26'!E$26+'1C TSspéc26'!E$27+'1C TSspéc26'!E$28)/'1C TSspéc26'!E$17),IF(AND('1C TSspéc26'!$B$12&lt;&gt;"",$K$2="Pôle",'1C TSspéc26'!$C$12="NON"),(('1C TSspéc26'!E$26+'1C TSspéc26'!E$27+'1C TSspéc26'!E$28)/'1C TSspéc26'!E$30),IF(AND('1C TSspéc26'!$B$12&lt;&gt;"",$K$2&lt;&gt;"Pôle"),0))))</f>
        <v>0</v>
      </c>
      <c r="N1407" s="557">
        <f>IF(AND('1C TSspéc26'!$B$12&lt;&gt;0,'1C TSspéc26'!$E$30&lt;&gt;0),L1407+M1407,0)</f>
        <v>0</v>
      </c>
      <c r="O1407" s="542" t="str">
        <f>IF(AND('1C TSspéc26'!$E$17&lt;&gt;0,'1C TSspéc26'!$C$12="OUI"),'1C TSspéc26'!$E$35/'1C TSspéc26'!$E$17,"")</f>
        <v/>
      </c>
      <c r="P1407" s="543" t="str">
        <f>IF(AND('1C TSspéc26'!$E$17&lt;&gt;0,'1C TSspéc26'!$C$12="OUI"),'1C TSspéc26'!$E$36/'1C TSspéc26'!$E$17,"")</f>
        <v/>
      </c>
      <c r="Q1407" s="543" t="str">
        <f>IF(AND('1C TSspéc26'!$E$17&lt;&gt;0,'1C TSspéc26'!$C$12="OUI"),'1C TSspéc26'!$E$37/'1C TSspéc26'!$E$17,"")</f>
        <v/>
      </c>
      <c r="R1407" s="543" t="str">
        <f>IF(AND('1C TSspéc26'!$E$17&lt;&gt;0,'1C TSspéc26'!$C$12="OUI"),'1C TSspéc26'!$E$38/'1C TSspéc26'!$E$17,"")</f>
        <v/>
      </c>
      <c r="S1407" s="543" t="str">
        <f>IF(AND('1C TSspéc26'!$E$17&lt;&gt;0,'1C TSspéc26'!$C$12="OUI"),'1C TSspéc26'!$E$39/'1C TSspéc26'!$E$17,"")</f>
        <v/>
      </c>
      <c r="T1407" s="543" t="str">
        <f>IF(AND('1C TSspéc26'!$E$17&lt;&gt;0,'1C TSspéc26'!$C$12="OUI"),'1C TSspéc26'!$E$40/'1C TSspéc26'!$E$17,"")</f>
        <v/>
      </c>
      <c r="U1407" s="543" t="str">
        <f>IF(AND('1C TSspéc26'!$E$17&lt;&gt;0,'1C TSspéc26'!$C$12="OUI"),'1C TSspéc26'!$E$41/'1C TSspéc26'!$E$17,"")</f>
        <v/>
      </c>
      <c r="V1407" s="543" t="str">
        <f>IF(AND('1C TSspéc26'!$E$17&lt;&gt;0,'1C TSspéc26'!$C$12="OUI"),'1C TSspéc26'!$E$42/'1C TSspéc26'!$E$17,"")</f>
        <v/>
      </c>
      <c r="W1407" s="543" t="str">
        <f>IF(AND('1C TSspéc26'!$E$17&lt;&gt;0,'1C TSspéc26'!$C$12="OUI"),'1C TSspéc26'!$E$43/'1C TSspéc26'!$E$17,"")</f>
        <v/>
      </c>
      <c r="X1407" s="543" t="str">
        <f>IF(AND('1C TSspéc26'!$E$17&lt;&gt;0,'1C TSspéc26'!$C$12="OUI"),'1C TSspéc26'!$E$44/'1C TSspéc26'!$E$17,"")</f>
        <v/>
      </c>
      <c r="Y1407" s="543" t="str">
        <f>IF(AND('1C TSspéc26'!$E$17&lt;&gt;0,'1C TSspéc26'!$C$12="OUI"),'1C TSspéc26'!$E$45/'1C TSspéc26'!$E$17,"")</f>
        <v/>
      </c>
      <c r="Z1407" s="543" t="str">
        <f>IF(AND('1C TSspéc26'!$E$17&lt;&gt;0,'1C TSspéc26'!$C$12="OUI"),'1C TSspéc26'!$E$46/'1C TSspéc26'!$E$17,"")</f>
        <v/>
      </c>
      <c r="AA1407" s="543" t="str">
        <f>IF(AND('1C TSspéc26'!$E$17&lt;&gt;0,'1C TSspéc26'!$C$12="OUI"),'1C TSspéc26'!$E$47/'1C TSspéc26'!$E$17,"")</f>
        <v/>
      </c>
      <c r="AB1407" s="543" t="str">
        <f>IF(AND('1C TSspéc26'!$E$17&lt;&gt;0,'1C TSspéc26'!$C$12="OUI"),'1C TSspéc26'!$E$48/'1C TSspéc26'!$E$17,"")</f>
        <v/>
      </c>
      <c r="AC1407" s="543" t="str">
        <f>IF(AND('1C TSspéc26'!$E$17&lt;&gt;0,'1C TSspéc26'!$C$12="OUI"),'1C TSspéc26'!$E$49/'1C TSspéc26'!$E$17,"")</f>
        <v/>
      </c>
      <c r="AD1407" s="543" t="str">
        <f>IF(AND('1C TSspéc26'!$E$17&lt;&gt;0,'1C TSspéc26'!$C$12="OUI"),'1C TSspéc26'!$E$50/'1C TSspéc26'!$E$17,"")</f>
        <v/>
      </c>
      <c r="AE1407" s="543" t="str">
        <f>IF(AND('1C TSspéc26'!$E$17&lt;&gt;0,'1C TSspéc26'!$C$12="OUI"),'1C TSspéc26'!$E$51/'1C TSspéc26'!$E$17,"")</f>
        <v/>
      </c>
      <c r="AF1407" s="543" t="str">
        <f>IF(AND('1C TSspéc26'!$E$17&lt;&gt;0,'1C TSspéc26'!$C$12="OUI"),'1C TSspéc26'!$E$52/'1C TSspéc26'!$E$17,"")</f>
        <v/>
      </c>
      <c r="AG1407" s="543" t="str">
        <f>IF(AND('1C TSspéc26'!$E$17&lt;&gt;0,'1C TSspéc26'!$C$12="OUI"),'1C TSspéc26'!$E$53/'1C TSspéc26'!$E$17,"")</f>
        <v/>
      </c>
      <c r="AH1407" s="543" t="str">
        <f>IF(AND('1C TSspéc26'!$E$17&lt;&gt;0,'1C TSspéc26'!$C$12="OUI"),'1C TSspéc26'!$E$54/'1C TSspéc26'!$E$17,"")</f>
        <v/>
      </c>
      <c r="AI1407" s="543" t="str">
        <f>IF(AND('1C TSspéc26'!$E$17&lt;&gt;0,'1C TSspéc26'!$C$12="OUI"),'1C TSspéc26'!$E$55/'1C TSspéc26'!$E$17,"")</f>
        <v/>
      </c>
      <c r="AJ1407" s="543" t="str">
        <f>IF(AND('1C TSspéc26'!$E$17&lt;&gt;0,'1C TSspéc26'!$C$12="OUI"),'1C TSspéc26'!$E$56/'1C TSspéc26'!$E$17,"")</f>
        <v/>
      </c>
      <c r="AK1407" s="543" t="str">
        <f>IF(AND('1C TSspéc26'!$E$17&lt;&gt;0,'1C TSspéc26'!$C$12="OUI"),'1C TSspéc26'!$E$57/'1C TSspéc26'!$E$17,"")</f>
        <v/>
      </c>
      <c r="AL1407" s="72">
        <f>IF(AND('1C TSspéc26'!$E$17&lt;&gt;0,'1C TSspéc26'!$C$12="OUI"),N1407+AK1407,N1407)</f>
        <v>0</v>
      </c>
      <c r="AM1407" s="417">
        <f t="shared" si="353"/>
        <v>0</v>
      </c>
      <c r="AN1407" s="417">
        <f t="shared" si="354"/>
        <v>0</v>
      </c>
      <c r="AO1407" s="418" t="str">
        <f>IF(AND('1C TSspéc26'!$E$17&lt;&gt;0,'1C TSspéc26'!$E$30&lt;&gt;0),AM1407+AN1407,"")</f>
        <v/>
      </c>
      <c r="AP1407" s="573" t="str">
        <f>IF(AND('1C TSspéc26'!$E$17&lt;&gt;0,'1C TSspéc26'!$E$30&lt;&gt;0),AM1407-AR1407,"")</f>
        <v/>
      </c>
      <c r="AQ1407" s="583">
        <f t="shared" si="355"/>
        <v>0</v>
      </c>
      <c r="AR1407" s="596"/>
      <c r="AS1407" s="102"/>
      <c r="AT1407" s="27" t="str">
        <f>IF(('1C TSspéc26'!E$17*FICHE!$C$14&lt;J1407),"Forfait limité à "&amp;FICHE!$C$14&amp;"€/jour","")</f>
        <v/>
      </c>
      <c r="AU1407" s="592"/>
      <c r="AV1407" s="824"/>
      <c r="AW1407" s="824"/>
      <c r="AX1407" s="824"/>
      <c r="AY1407" s="824"/>
      <c r="AZ1407" s="824"/>
      <c r="BA1407" s="767"/>
      <c r="BB1407" s="767"/>
      <c r="BC1407" s="767"/>
      <c r="BD1407" s="767"/>
      <c r="BE1407" s="767"/>
      <c r="BF1407" s="767"/>
      <c r="BG1407" s="767"/>
      <c r="BH1407" s="767"/>
      <c r="BI1407" s="767"/>
      <c r="BJ1407" s="767"/>
      <c r="BK1407" s="767"/>
      <c r="BL1407" s="767"/>
      <c r="BM1407" s="767"/>
      <c r="BN1407" s="767"/>
      <c r="BO1407" s="767"/>
      <c r="BP1407" s="767"/>
      <c r="BQ1407" s="767"/>
      <c r="BR1407" s="767"/>
      <c r="BS1407" s="767"/>
      <c r="BT1407" s="767"/>
      <c r="BU1407" s="767"/>
      <c r="BV1407" s="767"/>
      <c r="BW1407" s="767"/>
      <c r="BX1407" s="767"/>
      <c r="BY1407" s="767"/>
      <c r="BZ1407" s="767"/>
      <c r="CA1407" s="767"/>
      <c r="CB1407" s="767"/>
      <c r="CC1407" s="767"/>
      <c r="CD1407" s="767"/>
      <c r="CE1407" s="767"/>
      <c r="CF1407" s="767"/>
      <c r="CG1407" s="767"/>
      <c r="CH1407" s="767"/>
      <c r="CI1407" s="767"/>
      <c r="CJ1407" s="767"/>
      <c r="CK1407" s="767"/>
      <c r="CL1407" s="767"/>
      <c r="CM1407" s="767"/>
      <c r="CN1407" s="767"/>
      <c r="CO1407" s="767"/>
      <c r="CP1407" s="767"/>
      <c r="CQ1407" s="767"/>
      <c r="CR1407" s="767"/>
      <c r="CS1407" s="767"/>
      <c r="CT1407" s="767"/>
      <c r="CU1407" s="767"/>
      <c r="CV1407" s="767"/>
      <c r="CW1407" s="767"/>
      <c r="CX1407" s="767"/>
      <c r="CY1407" s="767"/>
      <c r="CZ1407" s="767"/>
      <c r="DA1407" s="767"/>
      <c r="DB1407" s="767"/>
      <c r="DC1407" s="767"/>
      <c r="DD1407" s="767"/>
      <c r="DE1407" s="767"/>
      <c r="DF1407" s="767"/>
      <c r="DG1407" s="767"/>
      <c r="DH1407" s="767"/>
      <c r="DI1407" s="767"/>
      <c r="DJ1407" s="767"/>
      <c r="DK1407" s="767"/>
      <c r="DL1407" s="767"/>
      <c r="DM1407" s="767"/>
      <c r="DN1407" s="767"/>
      <c r="DO1407" s="767"/>
      <c r="DP1407" s="767"/>
      <c r="DQ1407" s="767"/>
      <c r="DR1407" s="767"/>
      <c r="DS1407" s="767"/>
      <c r="DT1407" s="767"/>
      <c r="DU1407" s="767"/>
      <c r="DV1407" s="767"/>
      <c r="DW1407" s="767"/>
      <c r="DX1407" s="767"/>
      <c r="DY1407" s="767"/>
      <c r="DZ1407" s="767"/>
      <c r="EA1407" s="767"/>
      <c r="EB1407" s="767"/>
      <c r="EC1407" s="767"/>
      <c r="ED1407" s="767"/>
      <c r="EE1407" s="767"/>
      <c r="EF1407" s="767"/>
      <c r="EG1407" s="767"/>
      <c r="EH1407" s="767"/>
      <c r="EI1407" s="767"/>
      <c r="EJ1407" s="767"/>
      <c r="EK1407" s="767"/>
      <c r="EL1407" s="767"/>
      <c r="EM1407" s="767"/>
      <c r="EN1407" s="767"/>
      <c r="EO1407" s="767"/>
      <c r="EP1407" s="767"/>
      <c r="EQ1407" s="767"/>
      <c r="ER1407" s="767"/>
      <c r="ES1407" s="767"/>
      <c r="ET1407" s="767"/>
      <c r="EU1407" s="767"/>
      <c r="EV1407" s="767"/>
      <c r="EW1407" s="767"/>
      <c r="EX1407" s="767"/>
      <c r="EY1407" s="767"/>
      <c r="EZ1407" s="767"/>
      <c r="FA1407" s="767"/>
      <c r="FB1407" s="767"/>
      <c r="FC1407" s="767"/>
      <c r="FD1407" s="767"/>
      <c r="FE1407" s="767"/>
      <c r="FF1407" s="767"/>
      <c r="FG1407" s="767"/>
      <c r="FH1407" s="767"/>
      <c r="FI1407" s="767"/>
      <c r="FJ1407" s="767"/>
      <c r="FK1407" s="767"/>
      <c r="FL1407" s="767"/>
      <c r="FM1407" s="767"/>
      <c r="FN1407" s="767"/>
      <c r="FO1407" s="767"/>
      <c r="FP1407" s="767"/>
      <c r="FQ1407" s="767"/>
      <c r="FR1407" s="767"/>
      <c r="FS1407" s="767"/>
      <c r="FT1407" s="767"/>
      <c r="FU1407" s="767"/>
      <c r="FV1407" s="767"/>
      <c r="FW1407" s="767"/>
      <c r="FX1407" s="767"/>
      <c r="FY1407" s="767"/>
      <c r="FZ1407" s="767"/>
      <c r="GA1407" s="767"/>
      <c r="GB1407" s="767"/>
      <c r="GC1407" s="767"/>
      <c r="GD1407" s="767"/>
      <c r="GE1407" s="767"/>
      <c r="GF1407" s="767"/>
      <c r="GG1407" s="767"/>
      <c r="GH1407" s="767"/>
      <c r="GI1407" s="767"/>
      <c r="GJ1407" s="767"/>
      <c r="GK1407" s="767"/>
      <c r="GL1407" s="767"/>
      <c r="GM1407" s="767"/>
      <c r="GN1407" s="767"/>
      <c r="GO1407" s="767"/>
      <c r="GP1407" s="767"/>
      <c r="GQ1407" s="767"/>
      <c r="GR1407" s="767"/>
      <c r="GS1407" s="767"/>
      <c r="GT1407" s="767"/>
      <c r="GU1407" s="767"/>
      <c r="GV1407" s="767"/>
      <c r="GW1407" s="767"/>
      <c r="GX1407" s="767"/>
      <c r="GY1407" s="767"/>
      <c r="GZ1407" s="767"/>
      <c r="HA1407" s="767"/>
      <c r="HB1407" s="767"/>
      <c r="HC1407" s="767"/>
    </row>
    <row r="1408" spans="1:211" s="864" customFormat="1" ht="13.9" hidden="1" customHeight="1">
      <c r="A1408" s="307"/>
      <c r="B1408" s="351"/>
      <c r="C1408" s="971" t="str">
        <f>IF('1C TSspéc26'!F$17&lt;&gt;0,'1C TSspéc26'!$B$12,"")</f>
        <v/>
      </c>
      <c r="D1408" s="972"/>
      <c r="E1408" s="973"/>
      <c r="F1408" s="93">
        <f>IF(AND($C1408='1C TSspéc26'!$B$12,'1C TSspéc26'!$B$16="spécifiques",'1C TSspéc26'!$F$17&lt;&gt;""),'1C TSspéc26'!$F$21,"")</f>
        <v>0</v>
      </c>
      <c r="G1408" s="863"/>
      <c r="H1408" s="745">
        <v>0.21</v>
      </c>
      <c r="I1408" s="747">
        <v>1</v>
      </c>
      <c r="J1408" s="312"/>
      <c r="K1408" s="680">
        <f t="shared" si="299"/>
        <v>0</v>
      </c>
      <c r="L1408" s="556">
        <f>IF(OR('1C TSspéc26'!$B$12="",'1C TSspéc26'!F$30=0),0,IF(AND('1C TSspéc26'!$B$12&lt;&gt;"",$K$2="Pôle",'1C TSspéc26'!$C$12="OUI"),(('1C TSspéc26'!F$22+'1C TSspéc26'!F$23+'1C TSspéc26'!F$24+'1C TSspéc26'!F$25+'1C TSspéc26'!F$29)/'1C TSspéc26'!F$17),IF(AND('1C TSspéc26'!$B$12&lt;&gt;"",$K$2="Pôle",'1C TSspéc26'!$C$12="NON"),(('1C TSspéc26'!F$22+'1C TSspéc26'!F$23+'1C TSspéc26'!F$24+'1C TSspéc26'!F$25+'1C TSspéc26'!F$29)/'1C TSspéc26'!F$30),IF(AND('1C TSspéc26'!$B$12&lt;&gt;"",$K$2&lt;&gt;"Pôle",'1C TSspéc26'!$C$12="OUI"),(('1C TSspéc26'!F$22+'1C TSspéc26'!F$23+'1C TSspéc26'!F$24+'1C TSspéc26'!F$25+'1C TSspéc26'!F$26+'1C TSspéc26'!F$27+'1C TSspéc26'!F$28+'1C TSspéc26'!F$29)/'1C TSspéc26'!F$17),IF(AND('1C TSspéc26'!$B$12&lt;&gt;"",$K$2&lt;&gt;"Pôle",'1C TSspéc26'!$C$12="NON"),(('1C TSspéc26'!F$22+'1C TSspéc26'!F$23+'1C TSspéc26'!F$24+'1C TSspéc26'!F$25+'1C TSspéc26'!F$26+'1C TSspéc26'!F$27+'1C TSspéc26'!F$28+'1C TSspéc26'!F$29)/'1C TSspéc26'!F$30))))))</f>
        <v>0</v>
      </c>
      <c r="M1408" s="556">
        <f>IF(OR('1C TSspéc26'!$B$12="",'1C TSspéc26'!F$30=0),0,IF(AND('1C TSspéc26'!$B$12&lt;&gt;"",$K$2="Pôle",'1C TSspéc26'!$C$12="OUI"),(('1C TSspéc26'!F$26+'1C TSspéc26'!F$27+'1C TSspéc26'!F$28)/'1C TSspéc26'!F$17),IF(AND('1C TSspéc26'!$B$12&lt;&gt;"",$K$2="Pôle",'1C TSspéc26'!$C$12="NON"),(('1C TSspéc26'!F$26+'1C TSspéc26'!F$27+'1C TSspéc26'!F$28)/'1C TSspéc26'!F$30),IF(AND('1C TSspéc26'!$B$12&lt;&gt;"",$K$2&lt;&gt;"Pôle"),0))))</f>
        <v>0</v>
      </c>
      <c r="N1408" s="557">
        <f>IF(AND('1C TSspéc26'!$B$12&lt;&gt;0,'1C TSspéc26'!$F$30&lt;&gt;0),L1408+M1408,0)</f>
        <v>0</v>
      </c>
      <c r="O1408" s="542" t="str">
        <f>IF(AND('1C TSspéc26'!$F$17&lt;&gt;0,'1C TSspéc26'!$C$12="OUI"),'1C TSspéc26'!$F$35/'1C TSspéc26'!$F$17,"")</f>
        <v/>
      </c>
      <c r="P1408" s="543" t="str">
        <f>IF(AND('1C TSspéc26'!$F$17&lt;&gt;0,'1C TSspéc26'!$C$12="OUI"),'1C TSspéc26'!$F$36/'1C TSspéc26'!$F$17,"")</f>
        <v/>
      </c>
      <c r="Q1408" s="543" t="str">
        <f>IF(AND('1C TSspéc26'!$F$17&lt;&gt;0,'1C TSspéc26'!$C$12="OUI"),'1C TSspéc26'!$F$37/'1C TSspéc26'!$F$17,"")</f>
        <v/>
      </c>
      <c r="R1408" s="543" t="str">
        <f>IF(AND('1C TSspéc26'!$F$17&lt;&gt;0,'1C TSspéc26'!$C$12="OUI"),'1C TSspéc26'!$F$38/'1C TSspéc26'!$F$17,"")</f>
        <v/>
      </c>
      <c r="S1408" s="543" t="str">
        <f>IF(AND('1C TSspéc26'!$F$17&lt;&gt;0,'1C TSspéc26'!$C$12="OUI"),'1C TSspéc26'!$F$39/'1C TSspéc26'!$F$17,"")</f>
        <v/>
      </c>
      <c r="T1408" s="543" t="str">
        <f>IF(AND('1C TSspéc26'!$F$17&lt;&gt;0,'1C TSspéc26'!$C$12="OUI"),'1C TSspéc26'!$F$40/'1C TSspéc26'!$F$17,"")</f>
        <v/>
      </c>
      <c r="U1408" s="543" t="str">
        <f>IF(AND('1C TSspéc26'!$F$17&lt;&gt;0,'1C TSspéc26'!$C$12="OUI"),'1C TSspéc26'!$F$41/'1C TSspéc26'!$F$17,"")</f>
        <v/>
      </c>
      <c r="V1408" s="543" t="str">
        <f>IF(AND('1C TSspéc26'!$F$17&lt;&gt;0,'1C TSspéc26'!$C$12="OUI"),'1C TSspéc26'!$F$42/'1C TSspéc26'!$F$17,"")</f>
        <v/>
      </c>
      <c r="W1408" s="543" t="str">
        <f>IF(AND('1C TSspéc26'!$F$17&lt;&gt;0,'1C TSspéc26'!$C$12="OUI"),'1C TSspéc26'!$F$43/'1C TSspéc26'!$F$17,"")</f>
        <v/>
      </c>
      <c r="X1408" s="543" t="str">
        <f>IF(AND('1C TSspéc26'!$F$17&lt;&gt;0,'1C TSspéc26'!$C$12="OUI"),'1C TSspéc26'!$F$44/'1C TSspéc26'!$F$17,"")</f>
        <v/>
      </c>
      <c r="Y1408" s="543" t="str">
        <f>IF(AND('1C TSspéc26'!$F$17&lt;&gt;0,'1C TSspéc26'!$C$12="OUI"),'1C TSspéc26'!$F$45/'1C TSspéc26'!$F$17,"")</f>
        <v/>
      </c>
      <c r="Z1408" s="543" t="str">
        <f>IF(AND('1C TSspéc26'!$F$17&lt;&gt;0,'1C TSspéc26'!$C$12="OUI"),'1C TSspéc26'!$F$46/'1C TSspéc26'!$F$17,"")</f>
        <v/>
      </c>
      <c r="AA1408" s="543" t="str">
        <f>IF(AND('1C TSspéc26'!$F$17&lt;&gt;0,'1C TSspéc26'!$C$12="OUI"),'1C TSspéc26'!$F$47/'1C TSspéc26'!$F$17,"")</f>
        <v/>
      </c>
      <c r="AB1408" s="543" t="str">
        <f>IF(AND('1C TSspéc26'!$F$17&lt;&gt;0,'1C TSspéc26'!$C$12="OUI"),'1C TSspéc26'!$F$48/'1C TSspéc26'!$F$17,"")</f>
        <v/>
      </c>
      <c r="AC1408" s="543" t="str">
        <f>IF(AND('1C TSspéc26'!$F$17&lt;&gt;0,'1C TSspéc26'!$C$12="OUI"),'1C TSspéc26'!$F$49/'1C TSspéc26'!$F$17,"")</f>
        <v/>
      </c>
      <c r="AD1408" s="543" t="str">
        <f>IF(AND('1C TSspéc26'!$F$17&lt;&gt;0,'1C TSspéc26'!$C$12="OUI"),'1C TSspéc26'!$F$50/'1C TSspéc26'!$F$17,"")</f>
        <v/>
      </c>
      <c r="AE1408" s="543" t="str">
        <f>IF(AND('1C TSspéc26'!$F$17&lt;&gt;0,'1C TSspéc26'!$C$12="OUI"),'1C TSspéc26'!$F$51/'1C TSspéc26'!$F$17,"")</f>
        <v/>
      </c>
      <c r="AF1408" s="543" t="str">
        <f>IF(AND('1C TSspéc26'!$F$17&lt;&gt;0,'1C TSspéc26'!$C$12="OUI"),'1C TSspéc26'!$F$52/'1C TSspéc26'!$F$17,"")</f>
        <v/>
      </c>
      <c r="AG1408" s="543" t="str">
        <f>IF(AND('1C TSspéc26'!$F$17&lt;&gt;0,'1C TSspéc26'!$C$12="OUI"),'1C TSspéc26'!$F$53/'1C TSspéc26'!$F$17,"")</f>
        <v/>
      </c>
      <c r="AH1408" s="543" t="str">
        <f>IF(AND('1C TSspéc26'!$F$17&lt;&gt;0,'1C TSspéc26'!$C$12="OUI"),'1C TSspéc26'!$F$54/'1C TSspéc26'!$F$17,"")</f>
        <v/>
      </c>
      <c r="AI1408" s="543" t="str">
        <f>IF(AND('1C TSspéc26'!$F$17&lt;&gt;0,'1C TSspéc26'!$C$12="OUI"),'1C TSspéc26'!$F$55/'1C TSspéc26'!$F$17,"")</f>
        <v/>
      </c>
      <c r="AJ1408" s="543" t="str">
        <f>IF(AND('1C TSspéc26'!$F$17&lt;&gt;0,'1C TSspéc26'!$C$12="OUI"),'1C TSspéc26'!$F$56/'1C TSspéc26'!$F$17,"")</f>
        <v/>
      </c>
      <c r="AK1408" s="543" t="str">
        <f>IF(AND('1C TSspéc26'!$F$17&lt;&gt;0,'1C TSspéc26'!$C$12="OUI"),'1C TSspéc26'!$F$57/'1C TSspéc26'!$F$17,"")</f>
        <v/>
      </c>
      <c r="AL1408" s="72">
        <f>IF(AND('1C TSspéc26'!$F$17&lt;&gt;0,'1C TSspéc26'!$C$12="OUI"),N1408+AK1408,N1408)</f>
        <v>0</v>
      </c>
      <c r="AM1408" s="417">
        <f t="shared" si="353"/>
        <v>0</v>
      </c>
      <c r="AN1408" s="417">
        <f t="shared" si="354"/>
        <v>0</v>
      </c>
      <c r="AO1408" s="418" t="str">
        <f>IF(AND('1C TSspéc26'!$F$17&lt;&gt;0,'1C TSspéc26'!$F$30&lt;&gt;0),AM1408+AN1408,"")</f>
        <v/>
      </c>
      <c r="AP1408" s="573" t="str">
        <f>IF(AND('1C TSspéc26'!$F$17&lt;&gt;0,'1C TSspéc26'!$F$30&lt;&gt;0),AM1408-AR1408,"")</f>
        <v/>
      </c>
      <c r="AQ1408" s="583">
        <f t="shared" si="355"/>
        <v>0</v>
      </c>
      <c r="AR1408" s="596"/>
      <c r="AS1408" s="102"/>
      <c r="AT1408" s="27" t="str">
        <f>IF(('1C TSspéc26'!F$17*FICHE!$C$14&lt;J1408),"Forfait limité à "&amp;FICHE!$C$14&amp;"€/jour","")</f>
        <v/>
      </c>
      <c r="AU1408" s="592"/>
      <c r="AV1408" s="824"/>
      <c r="AW1408" s="824"/>
      <c r="AX1408" s="824"/>
      <c r="AY1408" s="824"/>
      <c r="AZ1408" s="824"/>
      <c r="BA1408" s="767"/>
      <c r="BB1408" s="767"/>
      <c r="BC1408" s="767"/>
      <c r="BD1408" s="767"/>
      <c r="BE1408" s="767"/>
      <c r="BF1408" s="767"/>
      <c r="BG1408" s="767"/>
      <c r="BH1408" s="767"/>
      <c r="BI1408" s="767"/>
      <c r="BJ1408" s="767"/>
      <c r="BK1408" s="767"/>
      <c r="BL1408" s="767"/>
      <c r="BM1408" s="767"/>
      <c r="BN1408" s="767"/>
      <c r="BO1408" s="767"/>
      <c r="BP1408" s="767"/>
      <c r="BQ1408" s="767"/>
      <c r="BR1408" s="767"/>
      <c r="BS1408" s="767"/>
      <c r="BT1408" s="767"/>
      <c r="BU1408" s="767"/>
      <c r="BV1408" s="767"/>
      <c r="BW1408" s="767"/>
      <c r="BX1408" s="767"/>
      <c r="BY1408" s="767"/>
      <c r="BZ1408" s="767"/>
      <c r="CA1408" s="767"/>
      <c r="CB1408" s="767"/>
      <c r="CC1408" s="767"/>
      <c r="CD1408" s="767"/>
      <c r="CE1408" s="767"/>
      <c r="CF1408" s="767"/>
      <c r="CG1408" s="767"/>
      <c r="CH1408" s="767"/>
      <c r="CI1408" s="767"/>
      <c r="CJ1408" s="767"/>
      <c r="CK1408" s="767"/>
      <c r="CL1408" s="767"/>
      <c r="CM1408" s="767"/>
      <c r="CN1408" s="767"/>
      <c r="CO1408" s="767"/>
      <c r="CP1408" s="767"/>
      <c r="CQ1408" s="767"/>
      <c r="CR1408" s="767"/>
      <c r="CS1408" s="767"/>
      <c r="CT1408" s="767"/>
      <c r="CU1408" s="767"/>
      <c r="CV1408" s="767"/>
      <c r="CW1408" s="767"/>
      <c r="CX1408" s="767"/>
      <c r="CY1408" s="767"/>
      <c r="CZ1408" s="767"/>
      <c r="DA1408" s="767"/>
      <c r="DB1408" s="767"/>
      <c r="DC1408" s="767"/>
      <c r="DD1408" s="767"/>
      <c r="DE1408" s="767"/>
      <c r="DF1408" s="767"/>
      <c r="DG1408" s="767"/>
      <c r="DH1408" s="767"/>
      <c r="DI1408" s="767"/>
      <c r="DJ1408" s="767"/>
      <c r="DK1408" s="767"/>
      <c r="DL1408" s="767"/>
      <c r="DM1408" s="767"/>
      <c r="DN1408" s="767"/>
      <c r="DO1408" s="767"/>
      <c r="DP1408" s="767"/>
      <c r="DQ1408" s="767"/>
      <c r="DR1408" s="767"/>
      <c r="DS1408" s="767"/>
      <c r="DT1408" s="767"/>
      <c r="DU1408" s="767"/>
      <c r="DV1408" s="767"/>
      <c r="DW1408" s="767"/>
      <c r="DX1408" s="767"/>
      <c r="DY1408" s="767"/>
      <c r="DZ1408" s="767"/>
      <c r="EA1408" s="767"/>
      <c r="EB1408" s="767"/>
      <c r="EC1408" s="767"/>
      <c r="ED1408" s="767"/>
      <c r="EE1408" s="767"/>
      <c r="EF1408" s="767"/>
      <c r="EG1408" s="767"/>
      <c r="EH1408" s="767"/>
      <c r="EI1408" s="767"/>
      <c r="EJ1408" s="767"/>
      <c r="EK1408" s="767"/>
      <c r="EL1408" s="767"/>
      <c r="EM1408" s="767"/>
      <c r="EN1408" s="767"/>
      <c r="EO1408" s="767"/>
      <c r="EP1408" s="767"/>
      <c r="EQ1408" s="767"/>
      <c r="ER1408" s="767"/>
      <c r="ES1408" s="767"/>
      <c r="ET1408" s="767"/>
      <c r="EU1408" s="767"/>
      <c r="EV1408" s="767"/>
      <c r="EW1408" s="767"/>
      <c r="EX1408" s="767"/>
      <c r="EY1408" s="767"/>
      <c r="EZ1408" s="767"/>
      <c r="FA1408" s="767"/>
      <c r="FB1408" s="767"/>
      <c r="FC1408" s="767"/>
      <c r="FD1408" s="767"/>
      <c r="FE1408" s="767"/>
      <c r="FF1408" s="767"/>
      <c r="FG1408" s="767"/>
      <c r="FH1408" s="767"/>
      <c r="FI1408" s="767"/>
      <c r="FJ1408" s="767"/>
      <c r="FK1408" s="767"/>
      <c r="FL1408" s="767"/>
      <c r="FM1408" s="767"/>
      <c r="FN1408" s="767"/>
      <c r="FO1408" s="767"/>
      <c r="FP1408" s="767"/>
      <c r="FQ1408" s="767"/>
      <c r="FR1408" s="767"/>
      <c r="FS1408" s="767"/>
      <c r="FT1408" s="767"/>
      <c r="FU1408" s="767"/>
      <c r="FV1408" s="767"/>
      <c r="FW1408" s="767"/>
      <c r="FX1408" s="767"/>
      <c r="FY1408" s="767"/>
      <c r="FZ1408" s="767"/>
      <c r="GA1408" s="767"/>
      <c r="GB1408" s="767"/>
      <c r="GC1408" s="767"/>
      <c r="GD1408" s="767"/>
      <c r="GE1408" s="767"/>
      <c r="GF1408" s="767"/>
      <c r="GG1408" s="767"/>
      <c r="GH1408" s="767"/>
      <c r="GI1408" s="767"/>
      <c r="GJ1408" s="767"/>
      <c r="GK1408" s="767"/>
      <c r="GL1408" s="767"/>
      <c r="GM1408" s="767"/>
      <c r="GN1408" s="767"/>
      <c r="GO1408" s="767"/>
      <c r="GP1408" s="767"/>
      <c r="GQ1408" s="767"/>
      <c r="GR1408" s="767"/>
      <c r="GS1408" s="767"/>
      <c r="GT1408" s="767"/>
      <c r="GU1408" s="767"/>
      <c r="GV1408" s="767"/>
      <c r="GW1408" s="767"/>
      <c r="GX1408" s="767"/>
      <c r="GY1408" s="767"/>
      <c r="GZ1408" s="767"/>
      <c r="HA1408" s="767"/>
      <c r="HB1408" s="767"/>
      <c r="HC1408" s="767"/>
    </row>
    <row r="1409" spans="1:211" s="864" customFormat="1" ht="13.9" hidden="1" customHeight="1">
      <c r="A1409" s="307"/>
      <c r="B1409" s="351"/>
      <c r="C1409" s="971" t="str">
        <f>IF('1C TSspéc26'!G$17&lt;&gt;0,'1C TSspéc26'!$B$12,"")</f>
        <v/>
      </c>
      <c r="D1409" s="972"/>
      <c r="E1409" s="973"/>
      <c r="F1409" s="93">
        <f>IF(AND($C1409='1C TSspéc26'!$B$12,'1C TSspéc26'!$B$16="spécifiques",'1C TSspéc26'!$G$17&lt;&gt;""),'1C TSspéc26'!$G$21,"")</f>
        <v>0</v>
      </c>
      <c r="G1409" s="863"/>
      <c r="H1409" s="745">
        <v>0.21</v>
      </c>
      <c r="I1409" s="747">
        <v>1</v>
      </c>
      <c r="J1409" s="312"/>
      <c r="K1409" s="680">
        <f t="shared" si="299"/>
        <v>0</v>
      </c>
      <c r="L1409" s="556">
        <f>IF(OR('1C TSspéc26'!$B$12="",'1C TSspéc26'!G$30=0),0,IF(AND('1C TSspéc26'!$B$12&lt;&gt;"",$K$2="Pôle",'1C TSspéc26'!$C$12="OUI"),(('1C TSspéc26'!G$22+'1C TSspéc26'!G$23+'1C TSspéc26'!G$24+'1C TSspéc26'!G$25+'1C TSspéc26'!G$29)/'1C TSspéc26'!G$17),IF(AND('1C TSspéc26'!$B$12&lt;&gt;"",$K$2="Pôle",'1C TSspéc26'!$C$12="NON"),(('1C TSspéc26'!G$22+'1C TSspéc26'!G$23+'1C TSspéc26'!G$24+'1C TSspéc26'!G$25+'1C TSspéc26'!G$29)/'1C TSspéc26'!G$30),IF(AND('1C TSspéc26'!$B$12&lt;&gt;"",$K$2&lt;&gt;"Pôle",'1C TSspéc26'!$C$12="OUI"),(('1C TSspéc26'!G$22+'1C TSspéc26'!G$23+'1C TSspéc26'!G$24+'1C TSspéc26'!G$25+'1C TSspéc26'!G$26+'1C TSspéc26'!G$27+'1C TSspéc26'!G$28+'1C TSspéc26'!G$29)/'1C TSspéc26'!G$17),IF(AND('1C TSspéc26'!$B$12&lt;&gt;"",$K$2&lt;&gt;"Pôle",'1C TSspéc26'!$C$12="NON"),(('1C TSspéc26'!G$22+'1C TSspéc26'!G$23+'1C TSspéc26'!G$24+'1C TSspéc26'!G$25+'1C TSspéc26'!G$26+'1C TSspéc26'!G$27+'1C TSspéc26'!G$28+'1C TSspéc26'!G$29)/'1C TSspéc26'!G$30))))))</f>
        <v>0</v>
      </c>
      <c r="M1409" s="556">
        <f>IF(OR('1C TSspéc26'!$B$12="",'1C TSspéc26'!G$30=0),0,IF(AND('1C TSspéc26'!$B$12&lt;&gt;"",$K$2="Pôle",'1C TSspéc26'!$C$12="OUI"),(('1C TSspéc26'!G$26+'1C TSspéc26'!G$27+'1C TSspéc26'!G$28)/'1C TSspéc26'!G$17),IF(AND('1C TSspéc26'!$B$12&lt;&gt;"",$K$2="Pôle",'1C TSspéc26'!$C$12="NON"),(('1C TSspéc26'!G$26+'1C TSspéc26'!G$27+'1C TSspéc26'!G$28)/'1C TSspéc26'!G$30),IF(AND('1C TSspéc26'!$B$12&lt;&gt;"",$K$2&lt;&gt;"Pôle"),0))))</f>
        <v>0</v>
      </c>
      <c r="N1409" s="557">
        <f>IF(AND('1C TSspéc26'!$B$12&lt;&gt;0,'1C TSspéc26'!$G$30&lt;&gt;0),L1409+M1409,0)</f>
        <v>0</v>
      </c>
      <c r="O1409" s="542" t="str">
        <f>IF(AND('1C TSspéc26'!$G$17&lt;&gt;0,'1C TSspéc26'!$C$12="OUI"),'1C TSspéc26'!$G$35/'1C TSspéc26'!$G$17,"")</f>
        <v/>
      </c>
      <c r="P1409" s="543" t="str">
        <f>IF(AND('1C TSspéc26'!$G$17&lt;&gt;0,'1C TSspéc26'!$C$12="OUI"),'1C TSspéc26'!$G$36/'1C TSspéc26'!$G$17,"")</f>
        <v/>
      </c>
      <c r="Q1409" s="543" t="str">
        <f>IF(AND('1C TSspéc26'!$G$17&lt;&gt;0,'1C TSspéc26'!$C$12="OUI"),'1C TSspéc26'!$G$37/'1C TSspéc26'!$G$17,"")</f>
        <v/>
      </c>
      <c r="R1409" s="543" t="str">
        <f>IF(AND('1C TSspéc26'!$G$17&lt;&gt;0,'1C TSspéc26'!$C$12="OUI"),'1C TSspéc26'!$G$38/'1C TSspéc26'!$G$17,"")</f>
        <v/>
      </c>
      <c r="S1409" s="543" t="str">
        <f>IF(AND('1C TSspéc26'!$G$17&lt;&gt;0,'1C TSspéc26'!$C$12="OUI"),'1C TSspéc26'!$G$39/'1C TSspéc26'!$G$17,"")</f>
        <v/>
      </c>
      <c r="T1409" s="543" t="str">
        <f>IF(AND('1C TSspéc26'!$G$17&lt;&gt;0,'1C TSspéc26'!$C$12="OUI"),'1C TSspéc26'!$G$40/'1C TSspéc26'!$G$17,"")</f>
        <v/>
      </c>
      <c r="U1409" s="543" t="str">
        <f>IF(AND('1C TSspéc26'!$G$17&lt;&gt;0,'1C TSspéc26'!$C$12="OUI"),'1C TSspéc26'!$G$41/'1C TSspéc26'!$G$17,"")</f>
        <v/>
      </c>
      <c r="V1409" s="543" t="str">
        <f>IF(AND('1C TSspéc26'!$G$17&lt;&gt;0,'1C TSspéc26'!$C$12="OUI"),'1C TSspéc26'!$G$42/'1C TSspéc26'!$G$17,"")</f>
        <v/>
      </c>
      <c r="W1409" s="543" t="str">
        <f>IF(AND('1C TSspéc26'!$G$17&lt;&gt;0,'1C TSspéc26'!$C$12="OUI"),'1C TSspéc26'!$G$43/'1C TSspéc26'!$G$17,"")</f>
        <v/>
      </c>
      <c r="X1409" s="543" t="str">
        <f>IF(AND('1C TSspéc26'!$G$17&lt;&gt;0,'1C TSspéc26'!$C$12="OUI"),'1C TSspéc26'!$G$44/'1C TSspéc26'!$G$17,"")</f>
        <v/>
      </c>
      <c r="Y1409" s="543" t="str">
        <f>IF(AND('1C TSspéc26'!$G$17&lt;&gt;0,'1C TSspéc26'!$C$12="OUI"),'1C TSspéc26'!$G$45/'1C TSspéc26'!$G$17,"")</f>
        <v/>
      </c>
      <c r="Z1409" s="543" t="str">
        <f>IF(AND('1C TSspéc26'!$G$17&lt;&gt;0,'1C TSspéc26'!$C$12="OUI"),'1C TSspéc26'!$G$46/'1C TSspéc26'!$G$17,"")</f>
        <v/>
      </c>
      <c r="AA1409" s="543" t="str">
        <f>IF(AND('1C TSspéc26'!$G$17&lt;&gt;0,'1C TSspéc26'!$C$12="OUI"),'1C TSspéc26'!$G$47/'1C TSspéc26'!$G$17,"")</f>
        <v/>
      </c>
      <c r="AB1409" s="543" t="str">
        <f>IF(AND('1C TSspéc26'!$G$17&lt;&gt;0,'1C TSspéc26'!$C$12="OUI"),'1C TSspéc26'!$G$48/'1C TSspéc26'!$G$17,"")</f>
        <v/>
      </c>
      <c r="AC1409" s="543" t="str">
        <f>IF(AND('1C TSspéc26'!$G$17&lt;&gt;0,'1C TSspéc26'!$C$12="OUI"),'1C TSspéc26'!$G$49/'1C TSspéc26'!$G$17,"")</f>
        <v/>
      </c>
      <c r="AD1409" s="543" t="str">
        <f>IF(AND('1C TSspéc26'!$G$17&lt;&gt;0,'1C TSspéc26'!$C$12="OUI"),'1C TSspéc26'!$G$50/'1C TSspéc26'!$G$17,"")</f>
        <v/>
      </c>
      <c r="AE1409" s="543" t="str">
        <f>IF(AND('1C TSspéc26'!$G$17&lt;&gt;0,'1C TSspéc26'!$C$12="OUI"),'1C TSspéc26'!$G$51/'1C TSspéc26'!$G$17,"")</f>
        <v/>
      </c>
      <c r="AF1409" s="543" t="str">
        <f>IF(AND('1C TSspéc26'!$G$17&lt;&gt;0,'1C TSspéc26'!$C$12="OUI"),'1C TSspéc26'!$G$52/'1C TSspéc26'!$G$17,"")</f>
        <v/>
      </c>
      <c r="AG1409" s="543" t="str">
        <f>IF(AND('1C TSspéc26'!$G$17&lt;&gt;0,'1C TSspéc26'!$C$12="OUI"),'1C TSspéc26'!$G$53/'1C TSspéc26'!$G$17,"")</f>
        <v/>
      </c>
      <c r="AH1409" s="543" t="str">
        <f>IF(AND('1C TSspéc26'!$G$17&lt;&gt;0,'1C TSspéc26'!$C$12="OUI"),'1C TSspéc26'!$G$54/'1C TSspéc26'!$G$17,"")</f>
        <v/>
      </c>
      <c r="AI1409" s="543" t="str">
        <f>IF(AND('1C TSspéc26'!$G$17&lt;&gt;0,'1C TSspéc26'!$C$12="OUI"),'1C TSspéc26'!$G$55/'1C TSspéc26'!$G$17,"")</f>
        <v/>
      </c>
      <c r="AJ1409" s="543" t="str">
        <f>IF(AND('1C TSspéc26'!$G$17&lt;&gt;0,'1C TSspéc26'!$C$12="OUI"),'1C TSspéc26'!$G$56/'1C TSspéc26'!$G$17,"")</f>
        <v/>
      </c>
      <c r="AK1409" s="543" t="str">
        <f>IF(AND('1C TSspéc26'!$G$17&lt;&gt;0,'1C TSspéc26'!$C$12="OUI"),'1C TSspéc26'!$G$57/'1C TSspéc26'!$G$17,"")</f>
        <v/>
      </c>
      <c r="AL1409" s="72">
        <f>IF(AND('1C TSspéc26'!$G$17&lt;&gt;0,'1C TSspéc26'!$C$12="OUI"),N1409+AK1409,N1409)</f>
        <v>0</v>
      </c>
      <c r="AM1409" s="417">
        <f t="shared" si="353"/>
        <v>0</v>
      </c>
      <c r="AN1409" s="417">
        <f t="shared" si="354"/>
        <v>0</v>
      </c>
      <c r="AO1409" s="418" t="str">
        <f>IF(AND('1C TSspéc26'!$G$17&lt;&gt;0,'1C TSspéc26'!$G$30&lt;&gt;0),AM1409+AN1409,"")</f>
        <v/>
      </c>
      <c r="AP1409" s="573" t="str">
        <f>IF(AND('1C TSspéc26'!$G$17&lt;&gt;0,'1C TSspéc26'!$G$30&lt;&gt;0),AM1409-AR1409,"")</f>
        <v/>
      </c>
      <c r="AQ1409" s="583">
        <f t="shared" si="355"/>
        <v>0</v>
      </c>
      <c r="AR1409" s="596"/>
      <c r="AS1409" s="102"/>
      <c r="AT1409" s="27" t="str">
        <f>IF(('1C TSspéc26'!G$17*FICHE!$C$14&lt;J1409),"Forfait limité à "&amp;FICHE!$C$14&amp;"€/jour","")</f>
        <v/>
      </c>
      <c r="AU1409" s="592"/>
      <c r="AV1409" s="824"/>
      <c r="AW1409" s="824"/>
      <c r="AX1409" s="824"/>
      <c r="AY1409" s="824"/>
      <c r="AZ1409" s="824"/>
      <c r="BA1409" s="767"/>
      <c r="BB1409" s="767"/>
      <c r="BC1409" s="767"/>
      <c r="BD1409" s="767"/>
      <c r="BE1409" s="767"/>
      <c r="BF1409" s="767"/>
      <c r="BG1409" s="767"/>
      <c r="BH1409" s="767"/>
      <c r="BI1409" s="767"/>
      <c r="BJ1409" s="767"/>
      <c r="BK1409" s="767"/>
      <c r="BL1409" s="767"/>
      <c r="BM1409" s="767"/>
      <c r="BN1409" s="767"/>
      <c r="BO1409" s="767"/>
      <c r="BP1409" s="767"/>
      <c r="BQ1409" s="767"/>
      <c r="BR1409" s="767"/>
      <c r="BS1409" s="767"/>
      <c r="BT1409" s="767"/>
      <c r="BU1409" s="767"/>
      <c r="BV1409" s="767"/>
      <c r="BW1409" s="767"/>
      <c r="BX1409" s="767"/>
      <c r="BY1409" s="767"/>
      <c r="BZ1409" s="767"/>
      <c r="CA1409" s="767"/>
      <c r="CB1409" s="767"/>
      <c r="CC1409" s="767"/>
      <c r="CD1409" s="767"/>
      <c r="CE1409" s="767"/>
      <c r="CF1409" s="767"/>
      <c r="CG1409" s="767"/>
      <c r="CH1409" s="767"/>
      <c r="CI1409" s="767"/>
      <c r="CJ1409" s="767"/>
      <c r="CK1409" s="767"/>
      <c r="CL1409" s="767"/>
      <c r="CM1409" s="767"/>
      <c r="CN1409" s="767"/>
      <c r="CO1409" s="767"/>
      <c r="CP1409" s="767"/>
      <c r="CQ1409" s="767"/>
      <c r="CR1409" s="767"/>
      <c r="CS1409" s="767"/>
      <c r="CT1409" s="767"/>
      <c r="CU1409" s="767"/>
      <c r="CV1409" s="767"/>
      <c r="CW1409" s="767"/>
      <c r="CX1409" s="767"/>
      <c r="CY1409" s="767"/>
      <c r="CZ1409" s="767"/>
      <c r="DA1409" s="767"/>
      <c r="DB1409" s="767"/>
      <c r="DC1409" s="767"/>
      <c r="DD1409" s="767"/>
      <c r="DE1409" s="767"/>
      <c r="DF1409" s="767"/>
      <c r="DG1409" s="767"/>
      <c r="DH1409" s="767"/>
      <c r="DI1409" s="767"/>
      <c r="DJ1409" s="767"/>
      <c r="DK1409" s="767"/>
      <c r="DL1409" s="767"/>
      <c r="DM1409" s="767"/>
      <c r="DN1409" s="767"/>
      <c r="DO1409" s="767"/>
      <c r="DP1409" s="767"/>
      <c r="DQ1409" s="767"/>
      <c r="DR1409" s="767"/>
      <c r="DS1409" s="767"/>
      <c r="DT1409" s="767"/>
      <c r="DU1409" s="767"/>
      <c r="DV1409" s="767"/>
      <c r="DW1409" s="767"/>
      <c r="DX1409" s="767"/>
      <c r="DY1409" s="767"/>
      <c r="DZ1409" s="767"/>
      <c r="EA1409" s="767"/>
      <c r="EB1409" s="767"/>
      <c r="EC1409" s="767"/>
      <c r="ED1409" s="767"/>
      <c r="EE1409" s="767"/>
      <c r="EF1409" s="767"/>
      <c r="EG1409" s="767"/>
      <c r="EH1409" s="767"/>
      <c r="EI1409" s="767"/>
      <c r="EJ1409" s="767"/>
      <c r="EK1409" s="767"/>
      <c r="EL1409" s="767"/>
      <c r="EM1409" s="767"/>
      <c r="EN1409" s="767"/>
      <c r="EO1409" s="767"/>
      <c r="EP1409" s="767"/>
      <c r="EQ1409" s="767"/>
      <c r="ER1409" s="767"/>
      <c r="ES1409" s="767"/>
      <c r="ET1409" s="767"/>
      <c r="EU1409" s="767"/>
      <c r="EV1409" s="767"/>
      <c r="EW1409" s="767"/>
      <c r="EX1409" s="767"/>
      <c r="EY1409" s="767"/>
      <c r="EZ1409" s="767"/>
      <c r="FA1409" s="767"/>
      <c r="FB1409" s="767"/>
      <c r="FC1409" s="767"/>
      <c r="FD1409" s="767"/>
      <c r="FE1409" s="767"/>
      <c r="FF1409" s="767"/>
      <c r="FG1409" s="767"/>
      <c r="FH1409" s="767"/>
      <c r="FI1409" s="767"/>
      <c r="FJ1409" s="767"/>
      <c r="FK1409" s="767"/>
      <c r="FL1409" s="767"/>
      <c r="FM1409" s="767"/>
      <c r="FN1409" s="767"/>
      <c r="FO1409" s="767"/>
      <c r="FP1409" s="767"/>
      <c r="FQ1409" s="767"/>
      <c r="FR1409" s="767"/>
      <c r="FS1409" s="767"/>
      <c r="FT1409" s="767"/>
      <c r="FU1409" s="767"/>
      <c r="FV1409" s="767"/>
      <c r="FW1409" s="767"/>
      <c r="FX1409" s="767"/>
      <c r="FY1409" s="767"/>
      <c r="FZ1409" s="767"/>
      <c r="GA1409" s="767"/>
      <c r="GB1409" s="767"/>
      <c r="GC1409" s="767"/>
      <c r="GD1409" s="767"/>
      <c r="GE1409" s="767"/>
      <c r="GF1409" s="767"/>
      <c r="GG1409" s="767"/>
      <c r="GH1409" s="767"/>
      <c r="GI1409" s="767"/>
      <c r="GJ1409" s="767"/>
      <c r="GK1409" s="767"/>
      <c r="GL1409" s="767"/>
      <c r="GM1409" s="767"/>
      <c r="GN1409" s="767"/>
      <c r="GO1409" s="767"/>
      <c r="GP1409" s="767"/>
      <c r="GQ1409" s="767"/>
      <c r="GR1409" s="767"/>
      <c r="GS1409" s="767"/>
      <c r="GT1409" s="767"/>
      <c r="GU1409" s="767"/>
      <c r="GV1409" s="767"/>
      <c r="GW1409" s="767"/>
      <c r="GX1409" s="767"/>
      <c r="GY1409" s="767"/>
      <c r="GZ1409" s="767"/>
      <c r="HA1409" s="767"/>
      <c r="HB1409" s="767"/>
      <c r="HC1409" s="767"/>
    </row>
    <row r="1410" spans="1:211" s="864" customFormat="1" ht="13.9" hidden="1" customHeight="1">
      <c r="A1410" s="307"/>
      <c r="B1410" s="351"/>
      <c r="C1410" s="971" t="str">
        <f>IF('1C TSspéc26'!H$17&lt;&gt;0,'1C TSspéc26'!$B$12,"")</f>
        <v/>
      </c>
      <c r="D1410" s="972"/>
      <c r="E1410" s="973"/>
      <c r="F1410" s="93">
        <f>IF(AND($C1410='1C TSspéc26'!$B$12,'1C TSspéc26'!$B$16="spécifiques",'1C TSspéc26'!$H$17&lt;&gt;""),'1C TSspéc26'!$H$21,"")</f>
        <v>0</v>
      </c>
      <c r="G1410" s="863"/>
      <c r="H1410" s="745">
        <v>0.21</v>
      </c>
      <c r="I1410" s="747">
        <v>1</v>
      </c>
      <c r="J1410" s="312"/>
      <c r="K1410" s="680">
        <f t="shared" si="299"/>
        <v>0</v>
      </c>
      <c r="L1410" s="556">
        <f>IF(OR('1C TSspéc26'!$B$12="",'1C TSspéc26'!H$30=0),0,IF(AND('1C TSspéc26'!$B$12&lt;&gt;"",$K$2="Pôle",'1C TSspéc26'!$C$12="OUI"),(('1C TSspéc26'!H$22+'1C TSspéc26'!H$23+'1C TSspéc26'!H$24+'1C TSspéc26'!H$25+'1C TSspéc26'!H$29)/'1C TSspéc26'!H$17),IF(AND('1C TSspéc26'!$B$12&lt;&gt;"",$K$2="Pôle",'1C TSspéc26'!$C$12="NON"),(('1C TSspéc26'!H$22+'1C TSspéc26'!H$23+'1C TSspéc26'!H$24+'1C TSspéc26'!H$25+'1C TSspéc26'!H$29)/'1C TSspéc26'!H$30),IF(AND('1C TSspéc26'!$B$12&lt;&gt;"",$K$2&lt;&gt;"Pôle",'1C TSspéc26'!$C$12="OUI"),(('1C TSspéc26'!H$22+'1C TSspéc26'!H$23+'1C TSspéc26'!H$24+'1C TSspéc26'!H$25+'1C TSspéc26'!H$26+'1C TSspéc26'!H$27+'1C TSspéc26'!H$28+'1C TSspéc26'!H$29)/'1C TSspéc26'!H$17),IF(AND('1C TSspéc26'!$B$12&lt;&gt;"",$K$2&lt;&gt;"Pôle",'1C TSspéc26'!$C$12="NON"),(('1C TSspéc26'!H$22+'1C TSspéc26'!H$23+'1C TSspéc26'!H$24+'1C TSspéc26'!H$25+'1C TSspéc26'!H$26+'1C TSspéc26'!H$27+'1C TSspéc26'!H$28+'1C TSspéc26'!H$29)/'1C TSspéc26'!H$30))))))</f>
        <v>0</v>
      </c>
      <c r="M1410" s="556">
        <f>IF(OR('1C TSspéc26'!$B$12="",'1C TSspéc26'!H$30=0),0,IF(AND('1C TSspéc26'!$B$12&lt;&gt;"",$K$2="Pôle",'1C TSspéc26'!$C$12="OUI"),(('1C TSspéc26'!H$26+'1C TSspéc26'!H$27+'1C TSspéc26'!H$28)/'1C TSspéc26'!H$17),IF(AND('1C TSspéc26'!$B$12&lt;&gt;"",$K$2="Pôle",'1C TSspéc26'!$C$12="NON"),(('1C TSspéc26'!H$26+'1C TSspéc26'!H$27+'1C TSspéc26'!H$28)/'1C TSspéc26'!H$30),IF(AND('1C TSspéc26'!$B$12&lt;&gt;"",$K$2&lt;&gt;"Pôle"),0))))</f>
        <v>0</v>
      </c>
      <c r="N1410" s="557">
        <f>IF(AND('1C TSspéc26'!$B$12&lt;&gt;0,'1C TSspéc26'!$H$30&lt;&gt;0),L1410+M1410,0)</f>
        <v>0</v>
      </c>
      <c r="O1410" s="542" t="str">
        <f>IF(AND('1C TSspéc26'!$H$17&lt;&gt;0,'1C TSspéc26'!$C$12="OUI"),'1C TSspéc26'!$H$35/'1C TSspéc26'!$H$17,"")</f>
        <v/>
      </c>
      <c r="P1410" s="543" t="str">
        <f>IF(AND('1C TSspéc26'!$H$17&lt;&gt;0,'1C TSspéc26'!$C$12="OUI"),'1C TSspéc26'!$H$36/'1C TSspéc26'!$H$17,"")</f>
        <v/>
      </c>
      <c r="Q1410" s="543" t="str">
        <f>IF(AND('1C TSspéc26'!$H$17&lt;&gt;0,'1C TSspéc26'!$C$12="OUI"),'1C TSspéc26'!$H$37/'1C TSspéc26'!$H$17,"")</f>
        <v/>
      </c>
      <c r="R1410" s="543" t="str">
        <f>IF(AND('1C TSspéc26'!$H$17&lt;&gt;0,'1C TSspéc26'!$C$12="OUI"),'1C TSspéc26'!$H$38/'1C TSspéc26'!$H$17,"")</f>
        <v/>
      </c>
      <c r="S1410" s="543" t="str">
        <f>IF(AND('1C TSspéc26'!$H$17&lt;&gt;0,'1C TSspéc26'!$C$12="OUI"),'1C TSspéc26'!$H$39/'1C TSspéc26'!$H$17,"")</f>
        <v/>
      </c>
      <c r="T1410" s="543" t="str">
        <f>IF(AND('1C TSspéc26'!$H$17&lt;&gt;0,'1C TSspéc26'!$C$12="OUI"),'1C TSspéc26'!$H$40/'1C TSspéc26'!$H$17,"")</f>
        <v/>
      </c>
      <c r="U1410" s="543" t="str">
        <f>IF(AND('1C TSspéc26'!$H$17&lt;&gt;0,'1C TSspéc26'!$C$12="OUI"),'1C TSspéc26'!$H$41/'1C TSspéc26'!$H$17,"")</f>
        <v/>
      </c>
      <c r="V1410" s="543" t="str">
        <f>IF(AND('1C TSspéc26'!$H$17&lt;&gt;0,'1C TSspéc26'!$C$12="OUI"),'1C TSspéc26'!$H$42/'1C TSspéc26'!$H$17,"")</f>
        <v/>
      </c>
      <c r="W1410" s="543" t="str">
        <f>IF(AND('1C TSspéc26'!$H$17&lt;&gt;0,'1C TSspéc26'!$C$12="OUI"),'1C TSspéc26'!$H$43/'1C TSspéc26'!$H$17,"")</f>
        <v/>
      </c>
      <c r="X1410" s="543" t="str">
        <f>IF(AND('1C TSspéc26'!$H$17&lt;&gt;0,'1C TSspéc26'!$C$12="OUI"),'1C TSspéc26'!$H$44/'1C TSspéc26'!$H$17,"")</f>
        <v/>
      </c>
      <c r="Y1410" s="543" t="str">
        <f>IF(AND('1C TSspéc26'!$H$17&lt;&gt;0,'1C TSspéc26'!$C$12="OUI"),'1C TSspéc26'!$H$45/'1C TSspéc26'!$H$17,"")</f>
        <v/>
      </c>
      <c r="Z1410" s="543" t="str">
        <f>IF(AND('1C TSspéc26'!$H$17&lt;&gt;0,'1C TSspéc26'!$C$12="OUI"),'1C TSspéc26'!$H$46/'1C TSspéc26'!$H$17,"")</f>
        <v/>
      </c>
      <c r="AA1410" s="543" t="str">
        <f>IF(AND('1C TSspéc26'!$H$17&lt;&gt;0,'1C TSspéc26'!$C$12="OUI"),'1C TSspéc26'!$H$47/'1C TSspéc26'!$H$17,"")</f>
        <v/>
      </c>
      <c r="AB1410" s="543" t="str">
        <f>IF(AND('1C TSspéc26'!$H$17&lt;&gt;0,'1C TSspéc26'!$C$12="OUI"),'1C TSspéc26'!$H$48/'1C TSspéc26'!$H$17,"")</f>
        <v/>
      </c>
      <c r="AC1410" s="543" t="str">
        <f>IF(AND('1C TSspéc26'!$H$17&lt;&gt;0,'1C TSspéc26'!$C$12="OUI"),'1C TSspéc26'!$H$49/'1C TSspéc26'!$H$17,"")</f>
        <v/>
      </c>
      <c r="AD1410" s="543" t="str">
        <f>IF(AND('1C TSspéc26'!$H$17&lt;&gt;0,'1C TSspéc26'!$C$12="OUI"),'1C TSspéc26'!$H$50/'1C TSspéc26'!$H$17,"")</f>
        <v/>
      </c>
      <c r="AE1410" s="543" t="str">
        <f>IF(AND('1C TSspéc26'!$H$17&lt;&gt;0,'1C TSspéc26'!$C$12="OUI"),'1C TSspéc26'!$H$51/'1C TSspéc26'!$H$17,"")</f>
        <v/>
      </c>
      <c r="AF1410" s="543" t="str">
        <f>IF(AND('1C TSspéc26'!$H$17&lt;&gt;0,'1C TSspéc26'!$C$12="OUI"),'1C TSspéc26'!$H$52/'1C TSspéc26'!$H$17,"")</f>
        <v/>
      </c>
      <c r="AG1410" s="543" t="str">
        <f>IF(AND('1C TSspéc26'!$H$17&lt;&gt;0,'1C TSspéc26'!$C$12="OUI"),'1C TSspéc26'!$H$53/'1C TSspéc26'!$H$17,"")</f>
        <v/>
      </c>
      <c r="AH1410" s="543" t="str">
        <f>IF(AND('1C TSspéc26'!$H$17&lt;&gt;0,'1C TSspéc26'!$C$12="OUI"),'1C TSspéc26'!$H$54/'1C TSspéc26'!$H$17,"")</f>
        <v/>
      </c>
      <c r="AI1410" s="543" t="str">
        <f>IF(AND('1C TSspéc26'!$H$17&lt;&gt;0,'1C TSspéc26'!$C$12="OUI"),'1C TSspéc26'!$H$55/'1C TSspéc26'!$H$17,"")</f>
        <v/>
      </c>
      <c r="AJ1410" s="543" t="str">
        <f>IF(AND('1C TSspéc26'!$H$17&lt;&gt;0,'1C TSspéc26'!$C$12="OUI"),'1C TSspéc26'!$H$56/'1C TSspéc26'!$H$17,"")</f>
        <v/>
      </c>
      <c r="AK1410" s="543" t="str">
        <f>IF(AND('1C TSspéc26'!$H$17&lt;&gt;0,'1C TSspéc26'!$C$12="OUI"),'1C TSspéc26'!$H$57/'1C TSspéc26'!$H$17,"")</f>
        <v/>
      </c>
      <c r="AL1410" s="72">
        <f>IF(AND('1C TSspéc26'!$H$17&lt;&gt;0,'1C TSspéc26'!$C$12="OUI"),N1410+AK1410,N1410)</f>
        <v>0</v>
      </c>
      <c r="AM1410" s="417">
        <f t="shared" si="353"/>
        <v>0</v>
      </c>
      <c r="AN1410" s="417">
        <f t="shared" si="354"/>
        <v>0</v>
      </c>
      <c r="AO1410" s="418" t="str">
        <f>IF(AND('1C TSspéc26'!$H$17&lt;&gt;0,'1C TSspéc26'!$H$30&lt;&gt;0),AM1410+AN1410,"")</f>
        <v/>
      </c>
      <c r="AP1410" s="573" t="str">
        <f>IF(AND('1C TSspéc26'!$H$17&lt;&gt;0,'1C TSspéc26'!$H$30&lt;&gt;0),AM1410-AR1410,"")</f>
        <v/>
      </c>
      <c r="AQ1410" s="583">
        <f t="shared" si="355"/>
        <v>0</v>
      </c>
      <c r="AR1410" s="596"/>
      <c r="AS1410" s="102"/>
      <c r="AT1410" s="27" t="str">
        <f>IF(('1C TSspéc26'!H$17*FICHE!$C$14&lt;J1410),"Forfait limité à "&amp;FICHE!$C$14&amp;"€/jour","")</f>
        <v/>
      </c>
      <c r="AU1410" s="592"/>
      <c r="AV1410" s="824"/>
      <c r="AW1410" s="824"/>
      <c r="AX1410" s="824"/>
      <c r="AY1410" s="824"/>
      <c r="AZ1410" s="824"/>
      <c r="BA1410" s="767"/>
      <c r="BB1410" s="767"/>
      <c r="BC1410" s="767"/>
      <c r="BD1410" s="767"/>
      <c r="BE1410" s="767"/>
      <c r="BF1410" s="767"/>
      <c r="BG1410" s="767"/>
      <c r="BH1410" s="767"/>
      <c r="BI1410" s="767"/>
      <c r="BJ1410" s="767"/>
      <c r="BK1410" s="767"/>
      <c r="BL1410" s="767"/>
      <c r="BM1410" s="767"/>
      <c r="BN1410" s="767"/>
      <c r="BO1410" s="767"/>
      <c r="BP1410" s="767"/>
      <c r="BQ1410" s="767"/>
      <c r="BR1410" s="767"/>
      <c r="BS1410" s="767"/>
      <c r="BT1410" s="767"/>
      <c r="BU1410" s="767"/>
      <c r="BV1410" s="767"/>
      <c r="BW1410" s="767"/>
      <c r="BX1410" s="767"/>
      <c r="BY1410" s="767"/>
      <c r="BZ1410" s="767"/>
      <c r="CA1410" s="767"/>
      <c r="CB1410" s="767"/>
      <c r="CC1410" s="767"/>
      <c r="CD1410" s="767"/>
      <c r="CE1410" s="767"/>
      <c r="CF1410" s="767"/>
      <c r="CG1410" s="767"/>
      <c r="CH1410" s="767"/>
      <c r="CI1410" s="767"/>
      <c r="CJ1410" s="767"/>
      <c r="CK1410" s="767"/>
      <c r="CL1410" s="767"/>
      <c r="CM1410" s="767"/>
      <c r="CN1410" s="767"/>
      <c r="CO1410" s="767"/>
      <c r="CP1410" s="767"/>
      <c r="CQ1410" s="767"/>
      <c r="CR1410" s="767"/>
      <c r="CS1410" s="767"/>
      <c r="CT1410" s="767"/>
      <c r="CU1410" s="767"/>
      <c r="CV1410" s="767"/>
      <c r="CW1410" s="767"/>
      <c r="CX1410" s="767"/>
      <c r="CY1410" s="767"/>
      <c r="CZ1410" s="767"/>
      <c r="DA1410" s="767"/>
      <c r="DB1410" s="767"/>
      <c r="DC1410" s="767"/>
      <c r="DD1410" s="767"/>
      <c r="DE1410" s="767"/>
      <c r="DF1410" s="767"/>
      <c r="DG1410" s="767"/>
      <c r="DH1410" s="767"/>
      <c r="DI1410" s="767"/>
      <c r="DJ1410" s="767"/>
      <c r="DK1410" s="767"/>
      <c r="DL1410" s="767"/>
      <c r="DM1410" s="767"/>
      <c r="DN1410" s="767"/>
      <c r="DO1410" s="767"/>
      <c r="DP1410" s="767"/>
      <c r="DQ1410" s="767"/>
      <c r="DR1410" s="767"/>
      <c r="DS1410" s="767"/>
      <c r="DT1410" s="767"/>
      <c r="DU1410" s="767"/>
      <c r="DV1410" s="767"/>
      <c r="DW1410" s="767"/>
      <c r="DX1410" s="767"/>
      <c r="DY1410" s="767"/>
      <c r="DZ1410" s="767"/>
      <c r="EA1410" s="767"/>
      <c r="EB1410" s="767"/>
      <c r="EC1410" s="767"/>
      <c r="ED1410" s="767"/>
      <c r="EE1410" s="767"/>
      <c r="EF1410" s="767"/>
      <c r="EG1410" s="767"/>
      <c r="EH1410" s="767"/>
      <c r="EI1410" s="767"/>
      <c r="EJ1410" s="767"/>
      <c r="EK1410" s="767"/>
      <c r="EL1410" s="767"/>
      <c r="EM1410" s="767"/>
      <c r="EN1410" s="767"/>
      <c r="EO1410" s="767"/>
      <c r="EP1410" s="767"/>
      <c r="EQ1410" s="767"/>
      <c r="ER1410" s="767"/>
      <c r="ES1410" s="767"/>
      <c r="ET1410" s="767"/>
      <c r="EU1410" s="767"/>
      <c r="EV1410" s="767"/>
      <c r="EW1410" s="767"/>
      <c r="EX1410" s="767"/>
      <c r="EY1410" s="767"/>
      <c r="EZ1410" s="767"/>
      <c r="FA1410" s="767"/>
      <c r="FB1410" s="767"/>
      <c r="FC1410" s="767"/>
      <c r="FD1410" s="767"/>
      <c r="FE1410" s="767"/>
      <c r="FF1410" s="767"/>
      <c r="FG1410" s="767"/>
      <c r="FH1410" s="767"/>
      <c r="FI1410" s="767"/>
      <c r="FJ1410" s="767"/>
      <c r="FK1410" s="767"/>
      <c r="FL1410" s="767"/>
      <c r="FM1410" s="767"/>
      <c r="FN1410" s="767"/>
      <c r="FO1410" s="767"/>
      <c r="FP1410" s="767"/>
      <c r="FQ1410" s="767"/>
      <c r="FR1410" s="767"/>
      <c r="FS1410" s="767"/>
      <c r="FT1410" s="767"/>
      <c r="FU1410" s="767"/>
      <c r="FV1410" s="767"/>
      <c r="FW1410" s="767"/>
      <c r="FX1410" s="767"/>
      <c r="FY1410" s="767"/>
      <c r="FZ1410" s="767"/>
      <c r="GA1410" s="767"/>
      <c r="GB1410" s="767"/>
      <c r="GC1410" s="767"/>
      <c r="GD1410" s="767"/>
      <c r="GE1410" s="767"/>
      <c r="GF1410" s="767"/>
      <c r="GG1410" s="767"/>
      <c r="GH1410" s="767"/>
      <c r="GI1410" s="767"/>
      <c r="GJ1410" s="767"/>
      <c r="GK1410" s="767"/>
      <c r="GL1410" s="767"/>
      <c r="GM1410" s="767"/>
      <c r="GN1410" s="767"/>
      <c r="GO1410" s="767"/>
      <c r="GP1410" s="767"/>
      <c r="GQ1410" s="767"/>
      <c r="GR1410" s="767"/>
      <c r="GS1410" s="767"/>
      <c r="GT1410" s="767"/>
      <c r="GU1410" s="767"/>
      <c r="GV1410" s="767"/>
      <c r="GW1410" s="767"/>
      <c r="GX1410" s="767"/>
      <c r="GY1410" s="767"/>
      <c r="GZ1410" s="767"/>
      <c r="HA1410" s="767"/>
      <c r="HB1410" s="767"/>
      <c r="HC1410" s="767"/>
    </row>
    <row r="1411" spans="1:211" s="864" customFormat="1" ht="13.9" hidden="1" customHeight="1">
      <c r="A1411" s="307"/>
      <c r="B1411" s="351"/>
      <c r="C1411" s="971" t="str">
        <f>IF('1C TSspéc26'!I$17&lt;&gt;0,'1C TSspéc26'!$B$12,"")</f>
        <v/>
      </c>
      <c r="D1411" s="972"/>
      <c r="E1411" s="973"/>
      <c r="F1411" s="93">
        <f>IF(AND($C1411='1C TSspéc26'!$B$12,'1C TSspéc26'!$B$16="spécifiques",'1C TSspéc26'!$I$17&lt;&gt;""),'1C TSspéc26'!$I$21,"")</f>
        <v>0</v>
      </c>
      <c r="G1411" s="863"/>
      <c r="H1411" s="745">
        <v>0.21</v>
      </c>
      <c r="I1411" s="747">
        <v>1</v>
      </c>
      <c r="J1411" s="312"/>
      <c r="K1411" s="680">
        <f t="shared" si="299"/>
        <v>0</v>
      </c>
      <c r="L1411" s="556">
        <f>IF(OR('1C TSspéc26'!$B$12="",'1C TSspéc26'!I$30=0),0,IF(AND('1C TSspéc26'!$B$12&lt;&gt;"",$K$2="Pôle",'1C TSspéc26'!$C$12="OUI"),(('1C TSspéc26'!I$22+'1C TSspéc26'!I$23+'1C TSspéc26'!I$24+'1C TSspéc26'!I$25+'1C TSspéc26'!I$29)/'1C TSspéc26'!I$17),IF(AND('1C TSspéc26'!$B$12&lt;&gt;"",$K$2="Pôle",'1C TSspéc26'!$C$12="NON"),(('1C TSspéc26'!I$22+'1C TSspéc26'!I$23+'1C TSspéc26'!I$24+'1C TSspéc26'!I$25+'1C TSspéc26'!I$29)/'1C TSspéc26'!I$30),IF(AND('1C TSspéc26'!$B$12&lt;&gt;"",$K$2&lt;&gt;"Pôle",'1C TSspéc26'!$C$12="OUI"),(('1C TSspéc26'!I$22+'1C TSspéc26'!I$23+'1C TSspéc26'!I$24+'1C TSspéc26'!I$25+'1C TSspéc26'!I$26+'1C TSspéc26'!I$27+'1C TSspéc26'!I$28+'1C TSspéc26'!I$29)/'1C TSspéc26'!I$17),IF(AND('1C TSspéc26'!$B$12&lt;&gt;"",$K$2&lt;&gt;"Pôle",'1C TSspéc26'!$C$12="NON"),(('1C TSspéc26'!I$22+'1C TSspéc26'!I$23+'1C TSspéc26'!I$24+'1C TSspéc26'!I$25+'1C TSspéc26'!I$26+'1C TSspéc26'!I$27+'1C TSspéc26'!I$28+'1C TSspéc26'!I$29)/'1C TSspéc26'!I$30))))))</f>
        <v>0</v>
      </c>
      <c r="M1411" s="556">
        <f>IF(OR('1C TSspéc26'!$B$12="",'1C TSspéc26'!I$30=0),0,IF(AND('1C TSspéc26'!$B$12&lt;&gt;"",$K$2="Pôle",'1C TSspéc26'!$C$12="OUI"),(('1C TSspéc26'!I$26+'1C TSspéc26'!I$27+'1C TSspéc26'!I$28)/'1C TSspéc26'!I$17),IF(AND('1C TSspéc26'!$B$12&lt;&gt;"",$K$2="Pôle",'1C TSspéc26'!$C$12="NON"),(('1C TSspéc26'!I$26+'1C TSspéc26'!I$27+'1C TSspéc26'!I$28)/'1C TSspéc26'!I$30),IF(AND('1C TSspéc26'!$B$12&lt;&gt;"",$K$2&lt;&gt;"Pôle"),0))))</f>
        <v>0</v>
      </c>
      <c r="N1411" s="557">
        <f>IF(AND('1C TSspéc26'!$B$12&lt;&gt;0,'1C TSspéc26'!$I$30&lt;&gt;0),L1411+M1411,0)</f>
        <v>0</v>
      </c>
      <c r="O1411" s="542" t="str">
        <f>IF(AND('1C TSspéc26'!$I$17&lt;&gt;0,'1C TSspéc26'!$C$12="OUI"),'1C TSspéc26'!$I$35/'1C TSspéc26'!$I$17,"")</f>
        <v/>
      </c>
      <c r="P1411" s="543" t="str">
        <f>IF(AND('1C TSspéc26'!$I$17&lt;&gt;0,'1C TSspéc26'!$C$12="OUI"),'1C TSspéc26'!$I$36/'1C TSspéc26'!$I$17,"")</f>
        <v/>
      </c>
      <c r="Q1411" s="543" t="str">
        <f>IF(AND('1C TSspéc26'!$I$17&lt;&gt;0,'1C TSspéc26'!$C$12="OUI"),'1C TSspéc26'!$I$37/'1C TSspéc26'!$I$17,"")</f>
        <v/>
      </c>
      <c r="R1411" s="543" t="str">
        <f>IF(AND('1C TSspéc26'!$I$17&lt;&gt;0,'1C TSspéc26'!$C$12="OUI"),'1C TSspéc26'!$I$38/'1C TSspéc26'!$I$17,"")</f>
        <v/>
      </c>
      <c r="S1411" s="543" t="str">
        <f>IF(AND('1C TSspéc26'!$I$17&lt;&gt;0,'1C TSspéc26'!$C$12="OUI"),'1C TSspéc26'!$I$39/'1C TSspéc26'!$I$17,"")</f>
        <v/>
      </c>
      <c r="T1411" s="543" t="str">
        <f>IF(AND('1C TSspéc26'!$I$17&lt;&gt;0,'1C TSspéc26'!$C$12="OUI"),'1C TSspéc26'!$I$40/'1C TSspéc26'!$I$17,"")</f>
        <v/>
      </c>
      <c r="U1411" s="543" t="str">
        <f>IF(AND('1C TSspéc26'!$I$17&lt;&gt;0,'1C TSspéc26'!$C$12="OUI"),'1C TSspéc26'!$I$41/'1C TSspéc26'!$I$17,"")</f>
        <v/>
      </c>
      <c r="V1411" s="543" t="str">
        <f>IF(AND('1C TSspéc26'!$I$17&lt;&gt;0,'1C TSspéc26'!$C$12="OUI"),'1C TSspéc26'!$I$42/'1C TSspéc26'!$I$17,"")</f>
        <v/>
      </c>
      <c r="W1411" s="543" t="str">
        <f>IF(AND('1C TSspéc26'!$I$17&lt;&gt;0,'1C TSspéc26'!$C$12="OUI"),'1C TSspéc26'!$I$43/'1C TSspéc26'!$I$17,"")</f>
        <v/>
      </c>
      <c r="X1411" s="543" t="str">
        <f>IF(AND('1C TSspéc26'!$I$17&lt;&gt;0,'1C TSspéc26'!$C$12="OUI"),'1C TSspéc26'!$I$44/'1C TSspéc26'!$I$17,"")</f>
        <v/>
      </c>
      <c r="Y1411" s="543" t="str">
        <f>IF(AND('1C TSspéc26'!$I$17&lt;&gt;0,'1C TSspéc26'!$C$12="OUI"),'1C TSspéc26'!$I$45/'1C TSspéc26'!$I$17,"")</f>
        <v/>
      </c>
      <c r="Z1411" s="543" t="str">
        <f>IF(AND('1C TSspéc26'!$I$17&lt;&gt;0,'1C TSspéc26'!$C$12="OUI"),'1C TSspéc26'!$I$46/'1C TSspéc26'!$I$17,"")</f>
        <v/>
      </c>
      <c r="AA1411" s="543" t="str">
        <f>IF(AND('1C TSspéc26'!$I$17&lt;&gt;0,'1C TSspéc26'!$C$12="OUI"),'1C TSspéc26'!$I$47/'1C TSspéc26'!$I$17,"")</f>
        <v/>
      </c>
      <c r="AB1411" s="543" t="str">
        <f>IF(AND('1C TSspéc26'!$I$17&lt;&gt;0,'1C TSspéc26'!$C$12="OUI"),'1C TSspéc26'!$I$48/'1C TSspéc26'!$I$17,"")</f>
        <v/>
      </c>
      <c r="AC1411" s="543" t="str">
        <f>IF(AND('1C TSspéc26'!$I$17&lt;&gt;0,'1C TSspéc26'!$C$12="OUI"),'1C TSspéc26'!$I$49/'1C TSspéc26'!$I$17,"")</f>
        <v/>
      </c>
      <c r="AD1411" s="543" t="str">
        <f>IF(AND('1C TSspéc26'!$I$17&lt;&gt;0,'1C TSspéc26'!$C$12="OUI"),'1C TSspéc26'!$I$50/'1C TSspéc26'!$I$17,"")</f>
        <v/>
      </c>
      <c r="AE1411" s="543" t="str">
        <f>IF(AND('1C TSspéc26'!$I$17&lt;&gt;0,'1C TSspéc26'!$C$12="OUI"),'1C TSspéc26'!$I$51/'1C TSspéc26'!$I$17,"")</f>
        <v/>
      </c>
      <c r="AF1411" s="543" t="str">
        <f>IF(AND('1C TSspéc26'!$I$17&lt;&gt;0,'1C TSspéc26'!$C$12="OUI"),'1C TSspéc26'!$I$52/'1C TSspéc26'!$I$17,"")</f>
        <v/>
      </c>
      <c r="AG1411" s="543" t="str">
        <f>IF(AND('1C TSspéc26'!$I$17&lt;&gt;0,'1C TSspéc26'!$C$12="OUI"),'1C TSspéc26'!$I$53/'1C TSspéc26'!$I$17,"")</f>
        <v/>
      </c>
      <c r="AH1411" s="543" t="str">
        <f>IF(AND('1C TSspéc26'!$I$17&lt;&gt;0,'1C TSspéc26'!$C$12="OUI"),'1C TSspéc26'!$I$54/'1C TSspéc26'!$I$17,"")</f>
        <v/>
      </c>
      <c r="AI1411" s="543" t="str">
        <f>IF(AND('1C TSspéc26'!$I$17&lt;&gt;0,'1C TSspéc26'!$C$12="OUI"),'1C TSspéc26'!$I$55/'1C TSspéc26'!$I$17,"")</f>
        <v/>
      </c>
      <c r="AJ1411" s="543" t="str">
        <f>IF(AND('1C TSspéc26'!$I$17&lt;&gt;0,'1C TSspéc26'!$C$12="OUI"),'1C TSspéc26'!$I$56/'1C TSspéc26'!$I$17,"")</f>
        <v/>
      </c>
      <c r="AK1411" s="543" t="str">
        <f>IF(AND('1C TSspéc26'!$I$17&lt;&gt;0,'1C TSspéc26'!$C$12="OUI"),'1C TSspéc26'!$I$57/'1C TSspéc26'!$I$17,"")</f>
        <v/>
      </c>
      <c r="AL1411" s="72">
        <f>IF(AND('1C TSspéc26'!$I$17&lt;&gt;0,'1C TSspéc26'!$C$12="OUI"),N1411+AK1411,N1411)</f>
        <v>0</v>
      </c>
      <c r="AM1411" s="417">
        <f t="shared" si="353"/>
        <v>0</v>
      </c>
      <c r="AN1411" s="417">
        <f t="shared" si="354"/>
        <v>0</v>
      </c>
      <c r="AO1411" s="418" t="str">
        <f>IF(AND('1C TSspéc26'!$I$17&lt;&gt;0,'1C TSspéc26'!$I$30&lt;&gt;0),AM1411+AN1411,"")</f>
        <v/>
      </c>
      <c r="AP1411" s="573" t="str">
        <f>IF(AND('1C TSspéc26'!$I$17&lt;&gt;0,'1C TSspéc26'!$I$30&lt;&gt;0),AM1411-AR1411,"")</f>
        <v/>
      </c>
      <c r="AQ1411" s="583">
        <f t="shared" si="355"/>
        <v>0</v>
      </c>
      <c r="AR1411" s="596"/>
      <c r="AS1411" s="102"/>
      <c r="AT1411" s="27" t="str">
        <f>IF(('1C TSspéc26'!I$17*FICHE!$C$14&lt;J1411),"Forfait limité à "&amp;FICHE!$C$14&amp;"€/jour","")</f>
        <v/>
      </c>
      <c r="AU1411" s="592"/>
      <c r="AV1411" s="824"/>
      <c r="AW1411" s="824"/>
      <c r="AX1411" s="824"/>
      <c r="AY1411" s="824"/>
      <c r="AZ1411" s="824"/>
      <c r="BA1411" s="767"/>
      <c r="BB1411" s="767"/>
      <c r="BC1411" s="767"/>
      <c r="BD1411" s="767"/>
      <c r="BE1411" s="767"/>
      <c r="BF1411" s="767"/>
      <c r="BG1411" s="767"/>
      <c r="BH1411" s="767"/>
      <c r="BI1411" s="767"/>
      <c r="BJ1411" s="767"/>
      <c r="BK1411" s="767"/>
      <c r="BL1411" s="767"/>
      <c r="BM1411" s="767"/>
      <c r="BN1411" s="767"/>
      <c r="BO1411" s="767"/>
      <c r="BP1411" s="767"/>
      <c r="BQ1411" s="767"/>
      <c r="BR1411" s="767"/>
      <c r="BS1411" s="767"/>
      <c r="BT1411" s="767"/>
      <c r="BU1411" s="767"/>
      <c r="BV1411" s="767"/>
      <c r="BW1411" s="767"/>
      <c r="BX1411" s="767"/>
      <c r="BY1411" s="767"/>
      <c r="BZ1411" s="767"/>
      <c r="CA1411" s="767"/>
      <c r="CB1411" s="767"/>
      <c r="CC1411" s="767"/>
      <c r="CD1411" s="767"/>
      <c r="CE1411" s="767"/>
      <c r="CF1411" s="767"/>
      <c r="CG1411" s="767"/>
      <c r="CH1411" s="767"/>
      <c r="CI1411" s="767"/>
      <c r="CJ1411" s="767"/>
      <c r="CK1411" s="767"/>
      <c r="CL1411" s="767"/>
      <c r="CM1411" s="767"/>
      <c r="CN1411" s="767"/>
      <c r="CO1411" s="767"/>
      <c r="CP1411" s="767"/>
      <c r="CQ1411" s="767"/>
      <c r="CR1411" s="767"/>
      <c r="CS1411" s="767"/>
      <c r="CT1411" s="767"/>
      <c r="CU1411" s="767"/>
      <c r="CV1411" s="767"/>
      <c r="CW1411" s="767"/>
      <c r="CX1411" s="767"/>
      <c r="CY1411" s="767"/>
      <c r="CZ1411" s="767"/>
      <c r="DA1411" s="767"/>
      <c r="DB1411" s="767"/>
      <c r="DC1411" s="767"/>
      <c r="DD1411" s="767"/>
      <c r="DE1411" s="767"/>
      <c r="DF1411" s="767"/>
      <c r="DG1411" s="767"/>
      <c r="DH1411" s="767"/>
      <c r="DI1411" s="767"/>
      <c r="DJ1411" s="767"/>
      <c r="DK1411" s="767"/>
      <c r="DL1411" s="767"/>
      <c r="DM1411" s="767"/>
      <c r="DN1411" s="767"/>
      <c r="DO1411" s="767"/>
      <c r="DP1411" s="767"/>
      <c r="DQ1411" s="767"/>
      <c r="DR1411" s="767"/>
      <c r="DS1411" s="767"/>
      <c r="DT1411" s="767"/>
      <c r="DU1411" s="767"/>
      <c r="DV1411" s="767"/>
      <c r="DW1411" s="767"/>
      <c r="DX1411" s="767"/>
      <c r="DY1411" s="767"/>
      <c r="DZ1411" s="767"/>
      <c r="EA1411" s="767"/>
      <c r="EB1411" s="767"/>
      <c r="EC1411" s="767"/>
      <c r="ED1411" s="767"/>
      <c r="EE1411" s="767"/>
      <c r="EF1411" s="767"/>
      <c r="EG1411" s="767"/>
      <c r="EH1411" s="767"/>
      <c r="EI1411" s="767"/>
      <c r="EJ1411" s="767"/>
      <c r="EK1411" s="767"/>
      <c r="EL1411" s="767"/>
      <c r="EM1411" s="767"/>
      <c r="EN1411" s="767"/>
      <c r="EO1411" s="767"/>
      <c r="EP1411" s="767"/>
      <c r="EQ1411" s="767"/>
      <c r="ER1411" s="767"/>
      <c r="ES1411" s="767"/>
      <c r="ET1411" s="767"/>
      <c r="EU1411" s="767"/>
      <c r="EV1411" s="767"/>
      <c r="EW1411" s="767"/>
      <c r="EX1411" s="767"/>
      <c r="EY1411" s="767"/>
      <c r="EZ1411" s="767"/>
      <c r="FA1411" s="767"/>
      <c r="FB1411" s="767"/>
      <c r="FC1411" s="767"/>
      <c r="FD1411" s="767"/>
      <c r="FE1411" s="767"/>
      <c r="FF1411" s="767"/>
      <c r="FG1411" s="767"/>
      <c r="FH1411" s="767"/>
      <c r="FI1411" s="767"/>
      <c r="FJ1411" s="767"/>
      <c r="FK1411" s="767"/>
      <c r="FL1411" s="767"/>
      <c r="FM1411" s="767"/>
      <c r="FN1411" s="767"/>
      <c r="FO1411" s="767"/>
      <c r="FP1411" s="767"/>
      <c r="FQ1411" s="767"/>
      <c r="FR1411" s="767"/>
      <c r="FS1411" s="767"/>
      <c r="FT1411" s="767"/>
      <c r="FU1411" s="767"/>
      <c r="FV1411" s="767"/>
      <c r="FW1411" s="767"/>
      <c r="FX1411" s="767"/>
      <c r="FY1411" s="767"/>
      <c r="FZ1411" s="767"/>
      <c r="GA1411" s="767"/>
      <c r="GB1411" s="767"/>
      <c r="GC1411" s="767"/>
      <c r="GD1411" s="767"/>
      <c r="GE1411" s="767"/>
      <c r="GF1411" s="767"/>
      <c r="GG1411" s="767"/>
      <c r="GH1411" s="767"/>
      <c r="GI1411" s="767"/>
      <c r="GJ1411" s="767"/>
      <c r="GK1411" s="767"/>
      <c r="GL1411" s="767"/>
      <c r="GM1411" s="767"/>
      <c r="GN1411" s="767"/>
      <c r="GO1411" s="767"/>
      <c r="GP1411" s="767"/>
      <c r="GQ1411" s="767"/>
      <c r="GR1411" s="767"/>
      <c r="GS1411" s="767"/>
      <c r="GT1411" s="767"/>
      <c r="GU1411" s="767"/>
      <c r="GV1411" s="767"/>
      <c r="GW1411" s="767"/>
      <c r="GX1411" s="767"/>
      <c r="GY1411" s="767"/>
      <c r="GZ1411" s="767"/>
      <c r="HA1411" s="767"/>
      <c r="HB1411" s="767"/>
      <c r="HC1411" s="767"/>
    </row>
    <row r="1412" spans="1:211" s="864" customFormat="1" ht="13.9" hidden="1" customHeight="1">
      <c r="A1412" s="307"/>
      <c r="B1412" s="351"/>
      <c r="C1412" s="971" t="str">
        <f>IF('1C TSspéc26'!J$17&lt;&gt;0,'1C TSspéc26'!$B$12,"")</f>
        <v/>
      </c>
      <c r="D1412" s="972"/>
      <c r="E1412" s="973"/>
      <c r="F1412" s="93">
        <f>IF(AND($C1412='1C TSspéc26'!$B$12,'1C TSspéc26'!$B$16="spécifiques",'1C TSspéc26'!K$17&lt;&gt;""),'1C TSspéc26'!K$21,"")</f>
        <v>0</v>
      </c>
      <c r="G1412" s="863"/>
      <c r="H1412" s="745">
        <v>0.21</v>
      </c>
      <c r="I1412" s="747">
        <v>1</v>
      </c>
      <c r="J1412" s="312"/>
      <c r="K1412" s="680">
        <f t="shared" si="299"/>
        <v>0</v>
      </c>
      <c r="L1412" s="556">
        <f>IF(OR('1C TSspéc26'!$B$12="",'1C TSspéc26'!J$30=0),0,IF(AND('1C TSspéc26'!$B$12&lt;&gt;"",$K$2="Pôle",'1C TSspéc26'!$C$12="OUI"),(('1C TSspéc26'!J$22+'1C TSspéc26'!J$23+'1C TSspéc26'!J$24+'1C TSspéc26'!J$25+'1C TSspéc26'!J$29)/'1C TSspéc26'!J$17),IF(AND('1C TSspéc26'!$B$12&lt;&gt;"",$K$2="Pôle",'1C TSspéc26'!$C$12="NON"),(('1C TSspéc26'!J$22+'1C TSspéc26'!J$23+'1C TSspéc26'!J$24+'1C TSspéc26'!J$25+'1C TSspéc26'!J$29)/'1C TSspéc26'!J$30),IF(AND('1C TSspéc26'!$B$12&lt;&gt;"",$K$2&lt;&gt;"Pôle",'1C TSspéc26'!$C$12="OUI"),(('1C TSspéc26'!J$22+'1C TSspéc26'!J$23+'1C TSspéc26'!J$24+'1C TSspéc26'!J$25+'1C TSspéc26'!J$26+'1C TSspéc26'!J$27+'1C TSspéc26'!J$28+'1C TSspéc26'!J$29)/'1C TSspéc26'!J$17),IF(AND('1C TSspéc26'!$B$12&lt;&gt;"",$K$2&lt;&gt;"Pôle",'1C TSspéc26'!$C$12="NON"),(('1C TSspéc26'!J$22+'1C TSspéc26'!J$23+'1C TSspéc26'!J$24+'1C TSspéc26'!J$25+'1C TSspéc26'!J$26+'1C TSspéc26'!J$27+'1C TSspéc26'!J$28+'1C TSspéc26'!J$29)/'1C TSspéc26'!J$30))))))</f>
        <v>0</v>
      </c>
      <c r="M1412" s="556">
        <f>IF(OR('1C TSspéc26'!$B$12="",'1C TSspéc26'!J$30=0),0,IF(AND('1C TSspéc26'!$B$12&lt;&gt;"",$K$2="Pôle",'1C TSspéc26'!$C$12="OUI"),(('1C TSspéc26'!J$26+'1C TSspéc26'!J$27+'1C TSspéc26'!J$28)/'1C TSspéc26'!J$17),IF(AND('1C TSspéc26'!$B$12&lt;&gt;"",$K$2="Pôle",'1C TSspéc26'!$C$12="NON"),(('1C TSspéc26'!J$26+'1C TSspéc26'!J$27+'1C TSspéc26'!J$28)/'1C TSspéc26'!J$30),IF(AND('1C TSspéc26'!$B$12&lt;&gt;"",$K$2&lt;&gt;"Pôle"),0))))</f>
        <v>0</v>
      </c>
      <c r="N1412" s="557">
        <f>IF(AND('1C TSspéc26'!$B$12&lt;&gt;0,'1C TSspéc26'!$J$30&lt;&gt;0),L1412+M1412,0)</f>
        <v>0</v>
      </c>
      <c r="O1412" s="542" t="str">
        <f>IF(AND('1C TSspéc26'!$J$17&lt;&gt;0,'1C TSspéc26'!$C$12="OUI"),'1C TSspéc26'!$J$35/'1C TSspéc26'!$J$17,"")</f>
        <v/>
      </c>
      <c r="P1412" s="543" t="str">
        <f>IF(AND('1C TSspéc26'!$J$17&lt;&gt;0,'1C TSspéc26'!$C$12="OUI"),'1C TSspéc26'!$J$36/'1C TSspéc26'!$J$17,"")</f>
        <v/>
      </c>
      <c r="Q1412" s="543" t="str">
        <f>IF(AND('1C TSspéc26'!$J$17&lt;&gt;0,'1C TSspéc26'!$C$12="OUI"),'1C TSspéc26'!$J$37/'1C TSspéc26'!$J$17,"")</f>
        <v/>
      </c>
      <c r="R1412" s="543" t="str">
        <f>IF(AND('1C TSspéc26'!$J$17&lt;&gt;0,'1C TSspéc26'!$C$12="OUI"),'1C TSspéc26'!$J$38/'1C TSspéc26'!$J$17,"")</f>
        <v/>
      </c>
      <c r="S1412" s="543" t="str">
        <f>IF(AND('1C TSspéc26'!$J$17&lt;&gt;0,'1C TSspéc26'!$C$12="OUI"),'1C TSspéc26'!$J$39/'1C TSspéc26'!$J$17,"")</f>
        <v/>
      </c>
      <c r="T1412" s="543" t="str">
        <f>IF(AND('1C TSspéc26'!$J$17&lt;&gt;0,'1C TSspéc26'!$C$12="OUI"),'1C TSspéc26'!$J$40/'1C TSspéc26'!$J$17,"")</f>
        <v/>
      </c>
      <c r="U1412" s="543" t="str">
        <f>IF(AND('1C TSspéc26'!$J$17&lt;&gt;0,'1C TSspéc26'!$C$12="OUI"),'1C TSspéc26'!$J$41/'1C TSspéc26'!$J$17,"")</f>
        <v/>
      </c>
      <c r="V1412" s="543" t="str">
        <f>IF(AND('1C TSspéc26'!$J$17&lt;&gt;0,'1C TSspéc26'!$C$12="OUI"),'1C TSspéc26'!$J$42/'1C TSspéc26'!$J$17,"")</f>
        <v/>
      </c>
      <c r="W1412" s="543" t="str">
        <f>IF(AND('1C TSspéc26'!$J$17&lt;&gt;0,'1C TSspéc26'!$C$12="OUI"),'1C TSspéc26'!$J$43/'1C TSspéc26'!$J$17,"")</f>
        <v/>
      </c>
      <c r="X1412" s="543" t="str">
        <f>IF(AND('1C TSspéc26'!$J$17&lt;&gt;0,'1C TSspéc26'!$C$12="OUI"),'1C TSspéc26'!$J$44/'1C TSspéc26'!$J$17,"")</f>
        <v/>
      </c>
      <c r="Y1412" s="543" t="str">
        <f>IF(AND('1C TSspéc26'!$J$17&lt;&gt;0,'1C TSspéc26'!$C$12="OUI"),'1C TSspéc26'!$J$45/'1C TSspéc26'!$J$17,"")</f>
        <v/>
      </c>
      <c r="Z1412" s="543" t="str">
        <f>IF(AND('1C TSspéc26'!$J$17&lt;&gt;0,'1C TSspéc26'!$C$12="OUI"),'1C TSspéc26'!$J$46/'1C TSspéc26'!$J$17,"")</f>
        <v/>
      </c>
      <c r="AA1412" s="543" t="str">
        <f>IF(AND('1C TSspéc26'!$J$17&lt;&gt;0,'1C TSspéc26'!$C$12="OUI"),'1C TSspéc26'!$J$47/'1C TSspéc26'!$J$17,"")</f>
        <v/>
      </c>
      <c r="AB1412" s="543" t="str">
        <f>IF(AND('1C TSspéc26'!$J$17&lt;&gt;0,'1C TSspéc26'!$C$12="OUI"),'1C TSspéc26'!$J$48/'1C TSspéc26'!$J$17,"")</f>
        <v/>
      </c>
      <c r="AC1412" s="543" t="str">
        <f>IF(AND('1C TSspéc26'!$J$17&lt;&gt;0,'1C TSspéc26'!$C$12="OUI"),'1C TSspéc26'!$J$49/'1C TSspéc26'!$J$17,"")</f>
        <v/>
      </c>
      <c r="AD1412" s="543" t="str">
        <f>IF(AND('1C TSspéc26'!$J$17&lt;&gt;0,'1C TSspéc26'!$C$12="OUI"),'1C TSspéc26'!$J$50/'1C TSspéc26'!$J$17,"")</f>
        <v/>
      </c>
      <c r="AE1412" s="543" t="str">
        <f>IF(AND('1C TSspéc26'!$J$17&lt;&gt;0,'1C TSspéc26'!$C$12="OUI"),'1C TSspéc26'!$J$51/'1C TSspéc26'!$J$17,"")</f>
        <v/>
      </c>
      <c r="AF1412" s="543" t="str">
        <f>IF(AND('1C TSspéc26'!$J$17&lt;&gt;0,'1C TSspéc26'!$C$12="OUI"),'1C TSspéc26'!$J$52/'1C TSspéc26'!$J$17,"")</f>
        <v/>
      </c>
      <c r="AG1412" s="543" t="str">
        <f>IF(AND('1C TSspéc26'!$J$17&lt;&gt;0,'1C TSspéc26'!$C$12="OUI"),'1C TSspéc26'!$J$53/'1C TSspéc26'!$J$17,"")</f>
        <v/>
      </c>
      <c r="AH1412" s="543" t="str">
        <f>IF(AND('1C TSspéc26'!$J$17&lt;&gt;0,'1C TSspéc26'!$C$12="OUI"),'1C TSspéc26'!$J$54/'1C TSspéc26'!$J$17,"")</f>
        <v/>
      </c>
      <c r="AI1412" s="543" t="str">
        <f>IF(AND('1C TSspéc26'!$J$17&lt;&gt;0,'1C TSspéc26'!$C$12="OUI"),'1C TSspéc26'!$J$55/'1C TSspéc26'!$J$17,"")</f>
        <v/>
      </c>
      <c r="AJ1412" s="543" t="str">
        <f>IF(AND('1C TSspéc26'!$J$17&lt;&gt;0,'1C TSspéc26'!$C$12="OUI"),'1C TSspéc26'!$J$56/'1C TSspéc26'!$J$17,"")</f>
        <v/>
      </c>
      <c r="AK1412" s="543" t="str">
        <f>IF(AND('1C TSspéc26'!$J$17&lt;&gt;0,'1C TSspéc26'!$C$12="OUI"),'1C TSspéc26'!$J$57/'1C TSspéc26'!$J$17,"")</f>
        <v/>
      </c>
      <c r="AL1412" s="72">
        <f>IF(AND('1C TSspéc26'!$J$17&lt;&gt;0,'1C TSspéc26'!$C$12="OUI"),N1412+AK1412,N1412)</f>
        <v>0</v>
      </c>
      <c r="AM1412" s="417">
        <f t="shared" si="353"/>
        <v>0</v>
      </c>
      <c r="AN1412" s="417">
        <f t="shared" si="354"/>
        <v>0</v>
      </c>
      <c r="AO1412" s="418" t="str">
        <f>IF(AND('1C TSspéc26'!$J$17&lt;&gt;0,'1C TSspéc26'!$J$30&lt;&gt;0),AM1412+AN1412,"")</f>
        <v/>
      </c>
      <c r="AP1412" s="573" t="str">
        <f>IF(AND('1C TSspéc26'!$J$17&lt;&gt;0,'1C TSspéc26'!$J$30&lt;&gt;0),AM1412-AR1412,"")</f>
        <v/>
      </c>
      <c r="AQ1412" s="583">
        <f t="shared" si="355"/>
        <v>0</v>
      </c>
      <c r="AR1412" s="596"/>
      <c r="AS1412" s="102"/>
      <c r="AT1412" s="27" t="str">
        <f>IF(('1C TSspéc26'!J$17*FICHE!$C$14&lt;J1412),"Forfait limité à "&amp;FICHE!$C$14&amp;"€/jour","")</f>
        <v/>
      </c>
      <c r="AU1412" s="592"/>
      <c r="AV1412" s="824"/>
      <c r="AW1412" s="824"/>
      <c r="AX1412" s="824"/>
      <c r="AY1412" s="824"/>
      <c r="AZ1412" s="824"/>
      <c r="BA1412" s="767"/>
      <c r="BB1412" s="767"/>
      <c r="BC1412" s="767"/>
      <c r="BD1412" s="767"/>
      <c r="BE1412" s="767"/>
      <c r="BF1412" s="767"/>
      <c r="BG1412" s="767"/>
      <c r="BH1412" s="767"/>
      <c r="BI1412" s="767"/>
      <c r="BJ1412" s="767"/>
      <c r="BK1412" s="767"/>
      <c r="BL1412" s="767"/>
      <c r="BM1412" s="767"/>
      <c r="BN1412" s="767"/>
      <c r="BO1412" s="767"/>
      <c r="BP1412" s="767"/>
      <c r="BQ1412" s="767"/>
      <c r="BR1412" s="767"/>
      <c r="BS1412" s="767"/>
      <c r="BT1412" s="767"/>
      <c r="BU1412" s="767"/>
      <c r="BV1412" s="767"/>
      <c r="BW1412" s="767"/>
      <c r="BX1412" s="767"/>
      <c r="BY1412" s="767"/>
      <c r="BZ1412" s="767"/>
      <c r="CA1412" s="767"/>
      <c r="CB1412" s="767"/>
      <c r="CC1412" s="767"/>
      <c r="CD1412" s="767"/>
      <c r="CE1412" s="767"/>
      <c r="CF1412" s="767"/>
      <c r="CG1412" s="767"/>
      <c r="CH1412" s="767"/>
      <c r="CI1412" s="767"/>
      <c r="CJ1412" s="767"/>
      <c r="CK1412" s="767"/>
      <c r="CL1412" s="767"/>
      <c r="CM1412" s="767"/>
      <c r="CN1412" s="767"/>
      <c r="CO1412" s="767"/>
      <c r="CP1412" s="767"/>
      <c r="CQ1412" s="767"/>
      <c r="CR1412" s="767"/>
      <c r="CS1412" s="767"/>
      <c r="CT1412" s="767"/>
      <c r="CU1412" s="767"/>
      <c r="CV1412" s="767"/>
      <c r="CW1412" s="767"/>
      <c r="CX1412" s="767"/>
      <c r="CY1412" s="767"/>
      <c r="CZ1412" s="767"/>
      <c r="DA1412" s="767"/>
      <c r="DB1412" s="767"/>
      <c r="DC1412" s="767"/>
      <c r="DD1412" s="767"/>
      <c r="DE1412" s="767"/>
      <c r="DF1412" s="767"/>
      <c r="DG1412" s="767"/>
      <c r="DH1412" s="767"/>
      <c r="DI1412" s="767"/>
      <c r="DJ1412" s="767"/>
      <c r="DK1412" s="767"/>
      <c r="DL1412" s="767"/>
      <c r="DM1412" s="767"/>
      <c r="DN1412" s="767"/>
      <c r="DO1412" s="767"/>
      <c r="DP1412" s="767"/>
      <c r="DQ1412" s="767"/>
      <c r="DR1412" s="767"/>
      <c r="DS1412" s="767"/>
      <c r="DT1412" s="767"/>
      <c r="DU1412" s="767"/>
      <c r="DV1412" s="767"/>
      <c r="DW1412" s="767"/>
      <c r="DX1412" s="767"/>
      <c r="DY1412" s="767"/>
      <c r="DZ1412" s="767"/>
      <c r="EA1412" s="767"/>
      <c r="EB1412" s="767"/>
      <c r="EC1412" s="767"/>
      <c r="ED1412" s="767"/>
      <c r="EE1412" s="767"/>
      <c r="EF1412" s="767"/>
      <c r="EG1412" s="767"/>
      <c r="EH1412" s="767"/>
      <c r="EI1412" s="767"/>
      <c r="EJ1412" s="767"/>
      <c r="EK1412" s="767"/>
      <c r="EL1412" s="767"/>
      <c r="EM1412" s="767"/>
      <c r="EN1412" s="767"/>
      <c r="EO1412" s="767"/>
      <c r="EP1412" s="767"/>
      <c r="EQ1412" s="767"/>
      <c r="ER1412" s="767"/>
      <c r="ES1412" s="767"/>
      <c r="ET1412" s="767"/>
      <c r="EU1412" s="767"/>
      <c r="EV1412" s="767"/>
      <c r="EW1412" s="767"/>
      <c r="EX1412" s="767"/>
      <c r="EY1412" s="767"/>
      <c r="EZ1412" s="767"/>
      <c r="FA1412" s="767"/>
      <c r="FB1412" s="767"/>
      <c r="FC1412" s="767"/>
      <c r="FD1412" s="767"/>
      <c r="FE1412" s="767"/>
      <c r="FF1412" s="767"/>
      <c r="FG1412" s="767"/>
      <c r="FH1412" s="767"/>
      <c r="FI1412" s="767"/>
      <c r="FJ1412" s="767"/>
      <c r="FK1412" s="767"/>
      <c r="FL1412" s="767"/>
      <c r="FM1412" s="767"/>
      <c r="FN1412" s="767"/>
      <c r="FO1412" s="767"/>
      <c r="FP1412" s="767"/>
      <c r="FQ1412" s="767"/>
      <c r="FR1412" s="767"/>
      <c r="FS1412" s="767"/>
      <c r="FT1412" s="767"/>
      <c r="FU1412" s="767"/>
      <c r="FV1412" s="767"/>
      <c r="FW1412" s="767"/>
      <c r="FX1412" s="767"/>
      <c r="FY1412" s="767"/>
      <c r="FZ1412" s="767"/>
      <c r="GA1412" s="767"/>
      <c r="GB1412" s="767"/>
      <c r="GC1412" s="767"/>
      <c r="GD1412" s="767"/>
      <c r="GE1412" s="767"/>
      <c r="GF1412" s="767"/>
      <c r="GG1412" s="767"/>
      <c r="GH1412" s="767"/>
      <c r="GI1412" s="767"/>
      <c r="GJ1412" s="767"/>
      <c r="GK1412" s="767"/>
      <c r="GL1412" s="767"/>
      <c r="GM1412" s="767"/>
      <c r="GN1412" s="767"/>
      <c r="GO1412" s="767"/>
      <c r="GP1412" s="767"/>
      <c r="GQ1412" s="767"/>
      <c r="GR1412" s="767"/>
      <c r="GS1412" s="767"/>
      <c r="GT1412" s="767"/>
      <c r="GU1412" s="767"/>
      <c r="GV1412" s="767"/>
      <c r="GW1412" s="767"/>
      <c r="GX1412" s="767"/>
      <c r="GY1412" s="767"/>
      <c r="GZ1412" s="767"/>
      <c r="HA1412" s="767"/>
      <c r="HB1412" s="767"/>
      <c r="HC1412" s="767"/>
    </row>
    <row r="1413" spans="1:211" s="864" customFormat="1" ht="13.9" hidden="1" customHeight="1">
      <c r="A1413" s="307"/>
      <c r="B1413" s="351"/>
      <c r="C1413" s="971" t="str">
        <f>IF('1C TSspéc26'!K$17&lt;&gt;0,'1C TSspéc26'!$B$12,"")</f>
        <v/>
      </c>
      <c r="D1413" s="972"/>
      <c r="E1413" s="973"/>
      <c r="F1413" s="93">
        <f>IF(AND($C1413='1C TSspéc26'!$B$12,'1C TSspéc26'!$B$16="spécifiques",'1C TSspéc26'!$K$17&lt;&gt;""),'1C TSspéc26'!$K$21,"")</f>
        <v>0</v>
      </c>
      <c r="G1413" s="863"/>
      <c r="H1413" s="745">
        <v>0.21</v>
      </c>
      <c r="I1413" s="747">
        <v>1</v>
      </c>
      <c r="J1413" s="312"/>
      <c r="K1413" s="680">
        <f t="shared" si="299"/>
        <v>0</v>
      </c>
      <c r="L1413" s="556">
        <f>IF(OR('1C TSspéc26'!$B$12="",'1C TSspéc26'!K$30=0),0,IF(AND('1C TSspéc26'!$B$12&lt;&gt;"",$K$2="Pôle",'1C TSspéc26'!$C$12="OUI"),(('1C TSspéc26'!K$22+'1C TSspéc26'!K$23+'1C TSspéc26'!K$24+'1C TSspéc26'!K$25+'1C TSspéc26'!K$29)/'1C TSspéc26'!K$17),IF(AND('1C TSspéc26'!$B$12&lt;&gt;"",$K$2="Pôle",'1C TSspéc26'!$C$12="NON"),(('1C TSspéc26'!K$22+'1C TSspéc26'!K$23+'1C TSspéc26'!K$24+'1C TSspéc26'!K$25+'1C TSspéc26'!K$29)/'1C TSspéc26'!K$30),IF(AND('1C TSspéc26'!$B$12&lt;&gt;"",$K$2&lt;&gt;"Pôle",'1C TSspéc26'!$C$12="OUI"),(('1C TSspéc26'!K$22+'1C TSspéc26'!K$23+'1C TSspéc26'!K$24+'1C TSspéc26'!K$25+'1C TSspéc26'!K$26+'1C TSspéc26'!K$27+'1C TSspéc26'!K$28+'1C TSspéc26'!K$29)/'1C TSspéc26'!K$17),IF(AND('1C TSspéc26'!$B$12&lt;&gt;"",$K$2&lt;&gt;"Pôle",'1C TSspéc26'!$C$12="NON"),(('1C TSspéc26'!K$22+'1C TSspéc26'!K$23+'1C TSspéc26'!K$24+'1C TSspéc26'!K$25+'1C TSspéc26'!K$26+'1C TSspéc26'!K$27+'1C TSspéc26'!K$28+'1C TSspéc26'!K$29)/'1C TSspéc26'!K$30))))))</f>
        <v>0</v>
      </c>
      <c r="M1413" s="556">
        <f>IF(OR('1C TSspéc26'!$B$12="",'1C TSspéc26'!K$30=0),0,IF(AND('1C TSspéc26'!$B$12&lt;&gt;"",$K$2="Pôle",'1C TSspéc26'!$C$12="OUI"),(('1C TSspéc26'!K$26+'1C TSspéc26'!K$27+'1C TSspéc26'!K$28)/'1C TSspéc26'!K$17),IF(AND('1C TSspéc26'!$B$12&lt;&gt;"",$K$2="Pôle",'1C TSspéc26'!$C$12="NON"),(('1C TSspéc26'!K$26+'1C TSspéc26'!K$27+'1C TSspéc26'!K$28)/'1C TSspéc26'!K$30),IF(AND('1C TSspéc26'!$B$12&lt;&gt;"",$K$2&lt;&gt;"Pôle"),0))))</f>
        <v>0</v>
      </c>
      <c r="N1413" s="557">
        <f>IF(AND('1C TSspéc26'!$B$12&lt;&gt;0,'1C TSspéc26'!$K$30&lt;&gt;0),L1413+M1413,0)</f>
        <v>0</v>
      </c>
      <c r="O1413" s="542" t="str">
        <f>IF(AND('1C TSspéc26'!$K$17&lt;&gt;0,'1C TSspéc26'!$C$12="OUI"),'1C TSspéc26'!$K$35/'1C TSspéc26'!$K$17,"")</f>
        <v/>
      </c>
      <c r="P1413" s="543" t="str">
        <f>IF(AND('1C TSspéc26'!$K$17&lt;&gt;0,'1C TSspéc26'!$C$12="OUI"),'1C TSspéc26'!$K$36/'1C TSspéc26'!$K$17,"")</f>
        <v/>
      </c>
      <c r="Q1413" s="543" t="str">
        <f>IF(AND('1C TSspéc26'!$K$17&lt;&gt;0,'1C TSspéc26'!$C$12="OUI"),'1C TSspéc26'!$K$37/'1C TSspéc26'!$K$17,"")</f>
        <v/>
      </c>
      <c r="R1413" s="543" t="str">
        <f>IF(AND('1C TSspéc26'!$K$17&lt;&gt;0,'1C TSspéc26'!$C$12="OUI"),'1C TSspéc26'!$K$38/'1C TSspéc26'!$K$17,"")</f>
        <v/>
      </c>
      <c r="S1413" s="543" t="str">
        <f>IF(AND('1C TSspéc26'!$K$17&lt;&gt;0,'1C TSspéc26'!$C$12="OUI"),'1C TSspéc26'!$K$39/'1C TSspéc26'!$K$17,"")</f>
        <v/>
      </c>
      <c r="T1413" s="543" t="str">
        <f>IF(AND('1C TSspéc26'!$K$17&lt;&gt;0,'1C TSspéc26'!$C$12="OUI"),'1C TSspéc26'!$K$40/'1C TSspéc26'!$K$17,"")</f>
        <v/>
      </c>
      <c r="U1413" s="543" t="str">
        <f>IF(AND('1C TSspéc26'!$K$17&lt;&gt;0,'1C TSspéc26'!$C$12="OUI"),'1C TSspéc26'!$K$41/'1C TSspéc26'!$K$17,"")</f>
        <v/>
      </c>
      <c r="V1413" s="543" t="str">
        <f>IF(AND('1C TSspéc26'!$K$17&lt;&gt;0,'1C TSspéc26'!$C$12="OUI"),'1C TSspéc26'!$K$42/'1C TSspéc26'!$K$17,"")</f>
        <v/>
      </c>
      <c r="W1413" s="543" t="str">
        <f>IF(AND('1C TSspéc26'!$K$17&lt;&gt;0,'1C TSspéc26'!$C$12="OUI"),'1C TSspéc26'!$K$43/'1C TSspéc26'!$K$17,"")</f>
        <v/>
      </c>
      <c r="X1413" s="543" t="str">
        <f>IF(AND('1C TSspéc26'!$K$17&lt;&gt;0,'1C TSspéc26'!$C$12="OUI"),'1C TSspéc26'!$K$44/'1C TSspéc26'!$K$17,"")</f>
        <v/>
      </c>
      <c r="Y1413" s="543" t="str">
        <f>IF(AND('1C TSspéc26'!$K$17&lt;&gt;0,'1C TSspéc26'!$C$12="OUI"),'1C TSspéc26'!$K$45/'1C TSspéc26'!$K$17,"")</f>
        <v/>
      </c>
      <c r="Z1413" s="543" t="str">
        <f>IF(AND('1C TSspéc26'!$K$17&lt;&gt;0,'1C TSspéc26'!$C$12="OUI"),'1C TSspéc26'!$K$46/'1C TSspéc26'!$K$17,"")</f>
        <v/>
      </c>
      <c r="AA1413" s="543" t="str">
        <f>IF(AND('1C TSspéc26'!$K$17&lt;&gt;0,'1C TSspéc26'!$C$12="OUI"),'1C TSspéc26'!$K$47/'1C TSspéc26'!$K$17,"")</f>
        <v/>
      </c>
      <c r="AB1413" s="543" t="str">
        <f>IF(AND('1C TSspéc26'!$K$17&lt;&gt;0,'1C TSspéc26'!$C$12="OUI"),'1C TSspéc26'!$K$48/'1C TSspéc26'!$K$17,"")</f>
        <v/>
      </c>
      <c r="AC1413" s="543" t="str">
        <f>IF(AND('1C TSspéc26'!$K$17&lt;&gt;0,'1C TSspéc26'!$C$12="OUI"),'1C TSspéc26'!$K$49/'1C TSspéc26'!$K$17,"")</f>
        <v/>
      </c>
      <c r="AD1413" s="543" t="str">
        <f>IF(AND('1C TSspéc26'!$K$17&lt;&gt;0,'1C TSspéc26'!$C$12="OUI"),'1C TSspéc26'!$K$50/'1C TSspéc26'!$K$17,"")</f>
        <v/>
      </c>
      <c r="AE1413" s="543" t="str">
        <f>IF(AND('1C TSspéc26'!$K$17&lt;&gt;0,'1C TSspéc26'!$C$12="OUI"),'1C TSspéc26'!$K$51/'1C TSspéc26'!$K$17,"")</f>
        <v/>
      </c>
      <c r="AF1413" s="543" t="str">
        <f>IF(AND('1C TSspéc26'!$K$17&lt;&gt;0,'1C TSspéc26'!$C$12="OUI"),'1C TSspéc26'!$K$52/'1C TSspéc26'!$K$17,"")</f>
        <v/>
      </c>
      <c r="AG1413" s="543" t="str">
        <f>IF(AND('1C TSspéc26'!$K$17&lt;&gt;0,'1C TSspéc26'!$C$12="OUI"),'1C TSspéc26'!$K$53/'1C TSspéc26'!$K$17,"")</f>
        <v/>
      </c>
      <c r="AH1413" s="543" t="str">
        <f>IF(AND('1C TSspéc26'!$K$17&lt;&gt;0,'1C TSspéc26'!$C$12="OUI"),'1C TSspéc26'!$K$54/'1C TSspéc26'!$K$17,"")</f>
        <v/>
      </c>
      <c r="AI1413" s="543" t="str">
        <f>IF(AND('1C TSspéc26'!$K$17&lt;&gt;0,'1C TSspéc26'!$C$12="OUI"),'1C TSspéc26'!$K$55/'1C TSspéc26'!$K$17,"")</f>
        <v/>
      </c>
      <c r="AJ1413" s="543" t="str">
        <f>IF(AND('1C TSspéc26'!$K$17&lt;&gt;0,'1C TSspéc26'!$C$12="OUI"),'1C TSspéc26'!$K$56/'1C TSspéc26'!$K$17,"")</f>
        <v/>
      </c>
      <c r="AK1413" s="543" t="str">
        <f>IF(AND('1C TSspéc26'!$K$17&lt;&gt;0,'1C TSspéc26'!$C$12="OUI"),'1C TSspéc26'!$K$57/'1C TSspéc26'!$K$17,"")</f>
        <v/>
      </c>
      <c r="AL1413" s="72">
        <f>IF(AND('1C TSspéc26'!$K$17&lt;&gt;0,'1C TSspéc26'!$C$12="OUI"),N1413+AK1413,N1413)</f>
        <v>0</v>
      </c>
      <c r="AM1413" s="417">
        <f t="shared" si="353"/>
        <v>0</v>
      </c>
      <c r="AN1413" s="417">
        <f t="shared" si="354"/>
        <v>0</v>
      </c>
      <c r="AO1413" s="418" t="str">
        <f>IF(AND('1C TSspéc26'!$K$17&lt;&gt;0,'1C TSspéc26'!$K$30&lt;&gt;0),AM1413+AN1413,"")</f>
        <v/>
      </c>
      <c r="AP1413" s="573" t="str">
        <f>IF(AND('1C TSspéc26'!$K$17&lt;&gt;0,'1C TSspéc26'!$K$30&lt;&gt;0),AM1413-AR1413,"")</f>
        <v/>
      </c>
      <c r="AQ1413" s="583">
        <f t="shared" si="355"/>
        <v>0</v>
      </c>
      <c r="AR1413" s="596"/>
      <c r="AS1413" s="102"/>
      <c r="AT1413" s="27" t="str">
        <f>IF(('1C TSspéc26'!K$17*FICHE!$C$14&lt;J1413),"Forfait limité à "&amp;FICHE!$C$14&amp;"€/jour","")</f>
        <v/>
      </c>
      <c r="AU1413" s="592"/>
      <c r="AV1413" s="824"/>
      <c r="AW1413" s="824"/>
      <c r="AX1413" s="824"/>
      <c r="AY1413" s="824"/>
      <c r="AZ1413" s="824"/>
      <c r="BA1413" s="767"/>
      <c r="BB1413" s="767"/>
      <c r="BC1413" s="767"/>
      <c r="BD1413" s="767"/>
      <c r="BE1413" s="767"/>
      <c r="BF1413" s="767"/>
      <c r="BG1413" s="767"/>
      <c r="BH1413" s="767"/>
      <c r="BI1413" s="767"/>
      <c r="BJ1413" s="767"/>
      <c r="BK1413" s="767"/>
      <c r="BL1413" s="767"/>
      <c r="BM1413" s="767"/>
      <c r="BN1413" s="767"/>
      <c r="BO1413" s="767"/>
      <c r="BP1413" s="767"/>
      <c r="BQ1413" s="767"/>
      <c r="BR1413" s="767"/>
      <c r="BS1413" s="767"/>
      <c r="BT1413" s="767"/>
      <c r="BU1413" s="767"/>
      <c r="BV1413" s="767"/>
      <c r="BW1413" s="767"/>
      <c r="BX1413" s="767"/>
      <c r="BY1413" s="767"/>
      <c r="BZ1413" s="767"/>
      <c r="CA1413" s="767"/>
      <c r="CB1413" s="767"/>
      <c r="CC1413" s="767"/>
      <c r="CD1413" s="767"/>
      <c r="CE1413" s="767"/>
      <c r="CF1413" s="767"/>
      <c r="CG1413" s="767"/>
      <c r="CH1413" s="767"/>
      <c r="CI1413" s="767"/>
      <c r="CJ1413" s="767"/>
      <c r="CK1413" s="767"/>
      <c r="CL1413" s="767"/>
      <c r="CM1413" s="767"/>
      <c r="CN1413" s="767"/>
      <c r="CO1413" s="767"/>
      <c r="CP1413" s="767"/>
      <c r="CQ1413" s="767"/>
      <c r="CR1413" s="767"/>
      <c r="CS1413" s="767"/>
      <c r="CT1413" s="767"/>
      <c r="CU1413" s="767"/>
      <c r="CV1413" s="767"/>
      <c r="CW1413" s="767"/>
      <c r="CX1413" s="767"/>
      <c r="CY1413" s="767"/>
      <c r="CZ1413" s="767"/>
      <c r="DA1413" s="767"/>
      <c r="DB1413" s="767"/>
      <c r="DC1413" s="767"/>
      <c r="DD1413" s="767"/>
      <c r="DE1413" s="767"/>
      <c r="DF1413" s="767"/>
      <c r="DG1413" s="767"/>
      <c r="DH1413" s="767"/>
      <c r="DI1413" s="767"/>
      <c r="DJ1413" s="767"/>
      <c r="DK1413" s="767"/>
      <c r="DL1413" s="767"/>
      <c r="DM1413" s="767"/>
      <c r="DN1413" s="767"/>
      <c r="DO1413" s="767"/>
      <c r="DP1413" s="767"/>
      <c r="DQ1413" s="767"/>
      <c r="DR1413" s="767"/>
      <c r="DS1413" s="767"/>
      <c r="DT1413" s="767"/>
      <c r="DU1413" s="767"/>
      <c r="DV1413" s="767"/>
      <c r="DW1413" s="767"/>
      <c r="DX1413" s="767"/>
      <c r="DY1413" s="767"/>
      <c r="DZ1413" s="767"/>
      <c r="EA1413" s="767"/>
      <c r="EB1413" s="767"/>
      <c r="EC1413" s="767"/>
      <c r="ED1413" s="767"/>
      <c r="EE1413" s="767"/>
      <c r="EF1413" s="767"/>
      <c r="EG1413" s="767"/>
      <c r="EH1413" s="767"/>
      <c r="EI1413" s="767"/>
      <c r="EJ1413" s="767"/>
      <c r="EK1413" s="767"/>
      <c r="EL1413" s="767"/>
      <c r="EM1413" s="767"/>
      <c r="EN1413" s="767"/>
      <c r="EO1413" s="767"/>
      <c r="EP1413" s="767"/>
      <c r="EQ1413" s="767"/>
      <c r="ER1413" s="767"/>
      <c r="ES1413" s="767"/>
      <c r="ET1413" s="767"/>
      <c r="EU1413" s="767"/>
      <c r="EV1413" s="767"/>
      <c r="EW1413" s="767"/>
      <c r="EX1413" s="767"/>
      <c r="EY1413" s="767"/>
      <c r="EZ1413" s="767"/>
      <c r="FA1413" s="767"/>
      <c r="FB1413" s="767"/>
      <c r="FC1413" s="767"/>
      <c r="FD1413" s="767"/>
      <c r="FE1413" s="767"/>
      <c r="FF1413" s="767"/>
      <c r="FG1413" s="767"/>
      <c r="FH1413" s="767"/>
      <c r="FI1413" s="767"/>
      <c r="FJ1413" s="767"/>
      <c r="FK1413" s="767"/>
      <c r="FL1413" s="767"/>
      <c r="FM1413" s="767"/>
      <c r="FN1413" s="767"/>
      <c r="FO1413" s="767"/>
      <c r="FP1413" s="767"/>
      <c r="FQ1413" s="767"/>
      <c r="FR1413" s="767"/>
      <c r="FS1413" s="767"/>
      <c r="FT1413" s="767"/>
      <c r="FU1413" s="767"/>
      <c r="FV1413" s="767"/>
      <c r="FW1413" s="767"/>
      <c r="FX1413" s="767"/>
      <c r="FY1413" s="767"/>
      <c r="FZ1413" s="767"/>
      <c r="GA1413" s="767"/>
      <c r="GB1413" s="767"/>
      <c r="GC1413" s="767"/>
      <c r="GD1413" s="767"/>
      <c r="GE1413" s="767"/>
      <c r="GF1413" s="767"/>
      <c r="GG1413" s="767"/>
      <c r="GH1413" s="767"/>
      <c r="GI1413" s="767"/>
      <c r="GJ1413" s="767"/>
      <c r="GK1413" s="767"/>
      <c r="GL1413" s="767"/>
      <c r="GM1413" s="767"/>
      <c r="GN1413" s="767"/>
      <c r="GO1413" s="767"/>
      <c r="GP1413" s="767"/>
      <c r="GQ1413" s="767"/>
      <c r="GR1413" s="767"/>
      <c r="GS1413" s="767"/>
      <c r="GT1413" s="767"/>
      <c r="GU1413" s="767"/>
      <c r="GV1413" s="767"/>
      <c r="GW1413" s="767"/>
      <c r="GX1413" s="767"/>
      <c r="GY1413" s="767"/>
      <c r="GZ1413" s="767"/>
      <c r="HA1413" s="767"/>
      <c r="HB1413" s="767"/>
      <c r="HC1413" s="767"/>
    </row>
    <row r="1414" spans="1:211" s="864" customFormat="1" ht="13.9" hidden="1" customHeight="1">
      <c r="A1414" s="307"/>
      <c r="B1414" s="351"/>
      <c r="C1414" s="971" t="str">
        <f>IF('1C TSspéc26'!L$17&lt;&gt;0,'1C TSspéc26'!$B$12,"")</f>
        <v/>
      </c>
      <c r="D1414" s="972"/>
      <c r="E1414" s="973"/>
      <c r="F1414" s="93">
        <f>IF(AND($C1414='1C TSspéc26'!$B$12,'1C TSspéc26'!$B$16="spécifiques",'1C TSspéc26'!$L$17&lt;&gt;""),'1C TSspéc26'!$L$21,"")</f>
        <v>0</v>
      </c>
      <c r="G1414" s="863"/>
      <c r="H1414" s="745">
        <v>0.21</v>
      </c>
      <c r="I1414" s="747">
        <v>1</v>
      </c>
      <c r="J1414" s="312"/>
      <c r="K1414" s="680">
        <f t="shared" si="299"/>
        <v>0</v>
      </c>
      <c r="L1414" s="556">
        <f>IF(OR('1C TSspéc26'!$B$12="",'1C TSspéc26'!L$30=0),0,IF(AND('1C TSspéc26'!$B$12&lt;&gt;"",$K$2="Pôle",'1C TSspéc26'!$C$12="OUI"),(('1C TSspéc26'!L$22+'1C TSspéc26'!L$23+'1C TSspéc26'!L$24+'1C TSspéc26'!L$25+'1C TSspéc26'!L$29)/'1C TSspéc26'!L$17),IF(AND('1C TSspéc26'!$B$12&lt;&gt;"",$K$2="Pôle",'1C TSspéc26'!$C$12="NON"),(('1C TSspéc26'!L$22+'1C TSspéc26'!L$23+'1C TSspéc26'!L$24+'1C TSspéc26'!L$25+'1C TSspéc26'!L$29)/'1C TSspéc26'!L$30),IF(AND('1C TSspéc26'!$B$12&lt;&gt;"",$K$2&lt;&gt;"Pôle",'1C TSspéc26'!$C$12="OUI"),(('1C TSspéc26'!L$22+'1C TSspéc26'!L$23+'1C TSspéc26'!L$24+'1C TSspéc26'!L$25+'1C TSspéc26'!L$26+'1C TSspéc26'!L$27+'1C TSspéc26'!L$28+'1C TSspéc26'!L$29)/'1C TSspéc26'!L$17),IF(AND('1C TSspéc26'!$B$12&lt;&gt;"",$K$2&lt;&gt;"Pôle",'1C TSspéc26'!$C$12="NON"),(('1C TSspéc26'!L$22+'1C TSspéc26'!L$23+'1C TSspéc26'!L$24+'1C TSspéc26'!L$25+'1C TSspéc26'!L$26+'1C TSspéc26'!L$27+'1C TSspéc26'!L$28+'1C TSspéc26'!L$29)/'1C TSspéc26'!L$30))))))</f>
        <v>0</v>
      </c>
      <c r="M1414" s="556">
        <f>IF(OR('1C TSspéc26'!$B$12="",'1C TSspéc26'!L$30=0),0,IF(AND('1C TSspéc26'!$B$12&lt;&gt;"",$K$2="Pôle",'1C TSspéc26'!$C$12="OUI"),(('1C TSspéc26'!L$26+'1C TSspéc26'!L$27+'1C TSspéc26'!L$28)/'1C TSspéc26'!L$17),IF(AND('1C TSspéc26'!$B$12&lt;&gt;"",$K$2="Pôle",'1C TSspéc26'!$C$12="NON"),(('1C TSspéc26'!L$26+'1C TSspéc26'!L$27+'1C TSspéc26'!L$28)/'1C TSspéc26'!L$30),IF(AND('1C TSspéc26'!$B$12&lt;&gt;"",$K$2&lt;&gt;"Pôle"),0))))</f>
        <v>0</v>
      </c>
      <c r="N1414" s="557">
        <f>IF(AND('1C TSspéc26'!$B$12&lt;&gt;0,'1C TSspéc26'!$L$30&lt;&gt;0),L1414+M1414,0)</f>
        <v>0</v>
      </c>
      <c r="O1414" s="542" t="str">
        <f>IF(AND('1C TSspéc26'!$L$17&lt;&gt;0,'1C TSspéc26'!$C$12="OUI"),'1C TSspéc26'!$L$35/'1C TSspéc26'!$L$17,"")</f>
        <v/>
      </c>
      <c r="P1414" s="543" t="str">
        <f>IF(AND('1C TSspéc26'!$L$17&lt;&gt;0,'1C TSspéc26'!$C$12="OUI"),'1C TSspéc26'!$L$36/'1C TSspéc26'!$L$17,"")</f>
        <v/>
      </c>
      <c r="Q1414" s="543" t="str">
        <f>IF(AND('1C TSspéc26'!$L$17&lt;&gt;0,'1C TSspéc26'!$C$12="OUI"),'1C TSspéc26'!$L$37/'1C TSspéc26'!$L$17,"")</f>
        <v/>
      </c>
      <c r="R1414" s="543" t="str">
        <f>IF(AND('1C TSspéc26'!$L$17&lt;&gt;0,'1C TSspéc26'!$C$12="OUI"),'1C TSspéc26'!$L$38/'1C TSspéc26'!$L$17,"")</f>
        <v/>
      </c>
      <c r="S1414" s="543" t="str">
        <f>IF(AND('1C TSspéc26'!$L$17&lt;&gt;0,'1C TSspéc26'!$C$12="OUI"),'1C TSspéc26'!$L$39/'1C TSspéc26'!$L$17,"")</f>
        <v/>
      </c>
      <c r="T1414" s="543" t="str">
        <f>IF(AND('1C TSspéc26'!$L$17&lt;&gt;0,'1C TSspéc26'!$C$12="OUI"),'1C TSspéc26'!$L$40/'1C TSspéc26'!$L$17,"")</f>
        <v/>
      </c>
      <c r="U1414" s="543" t="str">
        <f>IF(AND('1C TSspéc26'!$L$17&lt;&gt;0,'1C TSspéc26'!$C$12="OUI"),'1C TSspéc26'!$L$41/'1C TSspéc26'!$L$17,"")</f>
        <v/>
      </c>
      <c r="V1414" s="543" t="str">
        <f>IF(AND('1C TSspéc26'!$L$17&lt;&gt;0,'1C TSspéc26'!$C$12="OUI"),'1C TSspéc26'!$L$42/'1C TSspéc26'!$L$17,"")</f>
        <v/>
      </c>
      <c r="W1414" s="543" t="str">
        <f>IF(AND('1C TSspéc26'!$L$17&lt;&gt;0,'1C TSspéc26'!$C$12="OUI"),'1C TSspéc26'!$L$43/'1C TSspéc26'!$L$17,"")</f>
        <v/>
      </c>
      <c r="X1414" s="543" t="str">
        <f>IF(AND('1C TSspéc26'!$L$17&lt;&gt;0,'1C TSspéc26'!$C$12="OUI"),'1C TSspéc26'!$L$44/'1C TSspéc26'!$L$17,"")</f>
        <v/>
      </c>
      <c r="Y1414" s="543" t="str">
        <f>IF(AND('1C TSspéc26'!$L$17&lt;&gt;0,'1C TSspéc26'!$C$12="OUI"),'1C TSspéc26'!$L$45/'1C TSspéc26'!$L$17,"")</f>
        <v/>
      </c>
      <c r="Z1414" s="543" t="str">
        <f>IF(AND('1C TSspéc26'!$L$17&lt;&gt;0,'1C TSspéc26'!$C$12="OUI"),'1C TSspéc26'!$L$46/'1C TSspéc26'!$L$17,"")</f>
        <v/>
      </c>
      <c r="AA1414" s="543" t="str">
        <f>IF(AND('1C TSspéc26'!$L$17&lt;&gt;0,'1C TSspéc26'!$C$12="OUI"),'1C TSspéc26'!$L$47/'1C TSspéc26'!$L$17,"")</f>
        <v/>
      </c>
      <c r="AB1414" s="543" t="str">
        <f>IF(AND('1C TSspéc26'!$L$17&lt;&gt;0,'1C TSspéc26'!$C$12="OUI"),'1C TSspéc26'!$L$48/'1C TSspéc26'!$L$17,"")</f>
        <v/>
      </c>
      <c r="AC1414" s="543" t="str">
        <f>IF(AND('1C TSspéc26'!$L$17&lt;&gt;0,'1C TSspéc26'!$C$12="OUI"),'1C TSspéc26'!$L$49/'1C TSspéc26'!$L$17,"")</f>
        <v/>
      </c>
      <c r="AD1414" s="543" t="str">
        <f>IF(AND('1C TSspéc26'!$L$17&lt;&gt;0,'1C TSspéc26'!$C$12="OUI"),'1C TSspéc26'!$L$50/'1C TSspéc26'!$L$17,"")</f>
        <v/>
      </c>
      <c r="AE1414" s="543" t="str">
        <f>IF(AND('1C TSspéc26'!$L$17&lt;&gt;0,'1C TSspéc26'!$C$12="OUI"),'1C TSspéc26'!$L$51/'1C TSspéc26'!$L$17,"")</f>
        <v/>
      </c>
      <c r="AF1414" s="543" t="str">
        <f>IF(AND('1C TSspéc26'!$L$17&lt;&gt;0,'1C TSspéc26'!$C$12="OUI"),'1C TSspéc26'!$L$52/'1C TSspéc26'!$L$17,"")</f>
        <v/>
      </c>
      <c r="AG1414" s="543" t="str">
        <f>IF(AND('1C TSspéc26'!$L$17&lt;&gt;0,'1C TSspéc26'!$C$12="OUI"),'1C TSspéc26'!$L$53/'1C TSspéc26'!$L$17,"")</f>
        <v/>
      </c>
      <c r="AH1414" s="543" t="str">
        <f>IF(AND('1C TSspéc26'!$L$17&lt;&gt;0,'1C TSspéc26'!$C$12="OUI"),'1C TSspéc26'!$L$54/'1C TSspéc26'!$L$17,"")</f>
        <v/>
      </c>
      <c r="AI1414" s="543" t="str">
        <f>IF(AND('1C TSspéc26'!$L$17&lt;&gt;0,'1C TSspéc26'!$C$12="OUI"),'1C TSspéc26'!$L$55/'1C TSspéc26'!$L$17,"")</f>
        <v/>
      </c>
      <c r="AJ1414" s="543" t="str">
        <f>IF(AND('1C TSspéc26'!$L$17&lt;&gt;0,'1C TSspéc26'!$C$12="OUI"),'1C TSspéc26'!$L$56/'1C TSspéc26'!$L$17,"")</f>
        <v/>
      </c>
      <c r="AK1414" s="543" t="str">
        <f>IF(AND('1C TSspéc26'!$L$17&lt;&gt;0,'1C TSspéc26'!$C$12="OUI"),'1C TSspéc26'!$L$57/'1C TSspéc26'!$L$17,"")</f>
        <v/>
      </c>
      <c r="AL1414" s="72">
        <f>IF(AND('1C TSspéc26'!$L$17&lt;&gt;0,'1C TSspéc26'!$C$12="OUI"),N1414+AK1414,N1414)</f>
        <v>0</v>
      </c>
      <c r="AM1414" s="417">
        <f t="shared" si="353"/>
        <v>0</v>
      </c>
      <c r="AN1414" s="417">
        <f t="shared" si="354"/>
        <v>0</v>
      </c>
      <c r="AO1414" s="418" t="str">
        <f>IF(AND('1C TSspéc26'!$L$17&lt;&gt;0,'1C TSspéc26'!$L$30&lt;&gt;0),AM1414+AN1414,"")</f>
        <v/>
      </c>
      <c r="AP1414" s="573" t="str">
        <f>IF(AND('1C TSspéc26'!$L$17&lt;&gt;0,'1C TSspéc26'!$L$30&lt;&gt;0),AM1414-AR1414,"")</f>
        <v/>
      </c>
      <c r="AQ1414" s="583">
        <f t="shared" si="355"/>
        <v>0</v>
      </c>
      <c r="AR1414" s="596"/>
      <c r="AS1414" s="102"/>
      <c r="AT1414" s="27" t="str">
        <f>IF(('1C TSspéc26'!L$17*FICHE!$C$14&lt;J1414),"Forfait limité à "&amp;FICHE!$C$14&amp;"€/jour","")</f>
        <v/>
      </c>
      <c r="AU1414" s="592"/>
      <c r="AV1414" s="824"/>
      <c r="AW1414" s="824"/>
      <c r="AX1414" s="824"/>
      <c r="AY1414" s="824"/>
      <c r="AZ1414" s="824"/>
      <c r="BA1414" s="767"/>
      <c r="BB1414" s="767"/>
      <c r="BC1414" s="767"/>
      <c r="BD1414" s="767"/>
      <c r="BE1414" s="767"/>
      <c r="BF1414" s="767"/>
      <c r="BG1414" s="767"/>
      <c r="BH1414" s="767"/>
      <c r="BI1414" s="767"/>
      <c r="BJ1414" s="767"/>
      <c r="BK1414" s="767"/>
      <c r="BL1414" s="767"/>
      <c r="BM1414" s="767"/>
      <c r="BN1414" s="767"/>
      <c r="BO1414" s="767"/>
      <c r="BP1414" s="767"/>
      <c r="BQ1414" s="767"/>
      <c r="BR1414" s="767"/>
      <c r="BS1414" s="767"/>
      <c r="BT1414" s="767"/>
      <c r="BU1414" s="767"/>
      <c r="BV1414" s="767"/>
      <c r="BW1414" s="767"/>
      <c r="BX1414" s="767"/>
      <c r="BY1414" s="767"/>
      <c r="BZ1414" s="767"/>
      <c r="CA1414" s="767"/>
      <c r="CB1414" s="767"/>
      <c r="CC1414" s="767"/>
      <c r="CD1414" s="767"/>
      <c r="CE1414" s="767"/>
      <c r="CF1414" s="767"/>
      <c r="CG1414" s="767"/>
      <c r="CH1414" s="767"/>
      <c r="CI1414" s="767"/>
      <c r="CJ1414" s="767"/>
      <c r="CK1414" s="767"/>
      <c r="CL1414" s="767"/>
      <c r="CM1414" s="767"/>
      <c r="CN1414" s="767"/>
      <c r="CO1414" s="767"/>
      <c r="CP1414" s="767"/>
      <c r="CQ1414" s="767"/>
      <c r="CR1414" s="767"/>
      <c r="CS1414" s="767"/>
      <c r="CT1414" s="767"/>
      <c r="CU1414" s="767"/>
      <c r="CV1414" s="767"/>
      <c r="CW1414" s="767"/>
      <c r="CX1414" s="767"/>
      <c r="CY1414" s="767"/>
      <c r="CZ1414" s="767"/>
      <c r="DA1414" s="767"/>
      <c r="DB1414" s="767"/>
      <c r="DC1414" s="767"/>
      <c r="DD1414" s="767"/>
      <c r="DE1414" s="767"/>
      <c r="DF1414" s="767"/>
      <c r="DG1414" s="767"/>
      <c r="DH1414" s="767"/>
      <c r="DI1414" s="767"/>
      <c r="DJ1414" s="767"/>
      <c r="DK1414" s="767"/>
      <c r="DL1414" s="767"/>
      <c r="DM1414" s="767"/>
      <c r="DN1414" s="767"/>
      <c r="DO1414" s="767"/>
      <c r="DP1414" s="767"/>
      <c r="DQ1414" s="767"/>
      <c r="DR1414" s="767"/>
      <c r="DS1414" s="767"/>
      <c r="DT1414" s="767"/>
      <c r="DU1414" s="767"/>
      <c r="DV1414" s="767"/>
      <c r="DW1414" s="767"/>
      <c r="DX1414" s="767"/>
      <c r="DY1414" s="767"/>
      <c r="DZ1414" s="767"/>
      <c r="EA1414" s="767"/>
      <c r="EB1414" s="767"/>
      <c r="EC1414" s="767"/>
      <c r="ED1414" s="767"/>
      <c r="EE1414" s="767"/>
      <c r="EF1414" s="767"/>
      <c r="EG1414" s="767"/>
      <c r="EH1414" s="767"/>
      <c r="EI1414" s="767"/>
      <c r="EJ1414" s="767"/>
      <c r="EK1414" s="767"/>
      <c r="EL1414" s="767"/>
      <c r="EM1414" s="767"/>
      <c r="EN1414" s="767"/>
      <c r="EO1414" s="767"/>
      <c r="EP1414" s="767"/>
      <c r="EQ1414" s="767"/>
      <c r="ER1414" s="767"/>
      <c r="ES1414" s="767"/>
      <c r="ET1414" s="767"/>
      <c r="EU1414" s="767"/>
      <c r="EV1414" s="767"/>
      <c r="EW1414" s="767"/>
      <c r="EX1414" s="767"/>
      <c r="EY1414" s="767"/>
      <c r="EZ1414" s="767"/>
      <c r="FA1414" s="767"/>
      <c r="FB1414" s="767"/>
      <c r="FC1414" s="767"/>
      <c r="FD1414" s="767"/>
      <c r="FE1414" s="767"/>
      <c r="FF1414" s="767"/>
      <c r="FG1414" s="767"/>
      <c r="FH1414" s="767"/>
      <c r="FI1414" s="767"/>
      <c r="FJ1414" s="767"/>
      <c r="FK1414" s="767"/>
      <c r="FL1414" s="767"/>
      <c r="FM1414" s="767"/>
      <c r="FN1414" s="767"/>
      <c r="FO1414" s="767"/>
      <c r="FP1414" s="767"/>
      <c r="FQ1414" s="767"/>
      <c r="FR1414" s="767"/>
      <c r="FS1414" s="767"/>
      <c r="FT1414" s="767"/>
      <c r="FU1414" s="767"/>
      <c r="FV1414" s="767"/>
      <c r="FW1414" s="767"/>
      <c r="FX1414" s="767"/>
      <c r="FY1414" s="767"/>
      <c r="FZ1414" s="767"/>
      <c r="GA1414" s="767"/>
      <c r="GB1414" s="767"/>
      <c r="GC1414" s="767"/>
      <c r="GD1414" s="767"/>
      <c r="GE1414" s="767"/>
      <c r="GF1414" s="767"/>
      <c r="GG1414" s="767"/>
      <c r="GH1414" s="767"/>
      <c r="GI1414" s="767"/>
      <c r="GJ1414" s="767"/>
      <c r="GK1414" s="767"/>
      <c r="GL1414" s="767"/>
      <c r="GM1414" s="767"/>
      <c r="GN1414" s="767"/>
      <c r="GO1414" s="767"/>
      <c r="GP1414" s="767"/>
      <c r="GQ1414" s="767"/>
      <c r="GR1414" s="767"/>
      <c r="GS1414" s="767"/>
      <c r="GT1414" s="767"/>
      <c r="GU1414" s="767"/>
      <c r="GV1414" s="767"/>
      <c r="GW1414" s="767"/>
      <c r="GX1414" s="767"/>
      <c r="GY1414" s="767"/>
      <c r="GZ1414" s="767"/>
      <c r="HA1414" s="767"/>
      <c r="HB1414" s="767"/>
      <c r="HC1414" s="767"/>
    </row>
    <row r="1415" spans="1:211" s="864" customFormat="1" ht="13.9" hidden="1" customHeight="1">
      <c r="A1415" s="307"/>
      <c r="B1415" s="351"/>
      <c r="C1415" s="971" t="str">
        <f>IF('1C TSspéc26'!M$17&lt;&gt;0,'1C TSspéc26'!$B$12,"")</f>
        <v/>
      </c>
      <c r="D1415" s="972"/>
      <c r="E1415" s="973"/>
      <c r="F1415" s="93">
        <f>IF(AND($C1415='1C TSspéc26'!$B$12,'1C TSspéc26'!$B$16="spécifiques",'1C TSspéc26'!$M$17&lt;&gt;""),'1C TSspéc26'!$M$21,"")</f>
        <v>0</v>
      </c>
      <c r="G1415" s="863"/>
      <c r="H1415" s="745">
        <v>0.21</v>
      </c>
      <c r="I1415" s="747">
        <v>1</v>
      </c>
      <c r="J1415" s="312"/>
      <c r="K1415" s="680">
        <f t="shared" si="299"/>
        <v>0</v>
      </c>
      <c r="L1415" s="556">
        <f>IF(OR('1C TSspéc26'!$B$12="",'1C TSspéc26'!M$30=0),0,IF(AND('1C TSspéc26'!$B$12&lt;&gt;"",$K$2="Pôle",'1C TSspéc26'!$C$12="OUI"),(('1C TSspéc26'!M$22+'1C TSspéc26'!M$23+'1C TSspéc26'!M$24+'1C TSspéc26'!M$25+'1C TSspéc26'!M$29)/'1C TSspéc26'!M$17),IF(AND('1C TSspéc26'!$B$12&lt;&gt;"",$K$2="Pôle",'1C TSspéc26'!$C$12="NON"),(('1C TSspéc26'!M$22+'1C TSspéc26'!M$23+'1C TSspéc26'!M$24+'1C TSspéc26'!M$25+'1C TSspéc26'!M$29)/'1C TSspéc26'!M$30),IF(AND('1C TSspéc26'!$B$12&lt;&gt;"",$K$2&lt;&gt;"Pôle",'1C TSspéc26'!$C$12="OUI"),(('1C TSspéc26'!M$22+'1C TSspéc26'!M$23+'1C TSspéc26'!M$24+'1C TSspéc26'!M$25+'1C TSspéc26'!M$26+'1C TSspéc26'!M$27+'1C TSspéc26'!M$28+'1C TSspéc26'!M$29)/'1C TSspéc26'!M$17),IF(AND('1C TSspéc26'!$B$12&lt;&gt;"",$K$2&lt;&gt;"Pôle",'1C TSspéc26'!$C$12="NON"),(('1C TSspéc26'!M$22+'1C TSspéc26'!M$23+'1C TSspéc26'!M$24+'1C TSspéc26'!M$25+'1C TSspéc26'!M$26+'1C TSspéc26'!M$27+'1C TSspéc26'!M$28+'1C TSspéc26'!M$29)/'1C TSspéc26'!M$30))))))</f>
        <v>0</v>
      </c>
      <c r="M1415" s="556">
        <f>IF(OR('1C TSspéc26'!$B$12="",'1C TSspéc26'!M$30=0),0,IF(AND('1C TSspéc26'!$B$12&lt;&gt;"",$K$2="Pôle",'1C TSspéc26'!$C$12="OUI"),(('1C TSspéc26'!M$26+'1C TSspéc26'!M$27+'1C TSspéc26'!M$28)/'1C TSspéc26'!M$17),IF(AND('1C TSspéc26'!$B$12&lt;&gt;"",$K$2="Pôle",'1C TSspéc26'!$C$12="NON"),(('1C TSspéc26'!M$26+'1C TSspéc26'!M$27+'1C TSspéc26'!M$28)/'1C TSspéc26'!M$30),IF(AND('1C TSspéc26'!$B$12&lt;&gt;"",$K$2&lt;&gt;"Pôle"),0))))</f>
        <v>0</v>
      </c>
      <c r="N1415" s="557">
        <f>IF(AND('1C TSspéc26'!$B$12&lt;&gt;0,'1C TSspéc26'!$M$30&lt;&gt;0),L1415+M1415,0)</f>
        <v>0</v>
      </c>
      <c r="O1415" s="542" t="str">
        <f>IF(AND('1C TSspéc26'!$M$17&lt;&gt;0,'1C TSspéc26'!$C$12="OUI"),'1C TSspéc26'!$M$35/'1C TSspéc26'!$M$17,"")</f>
        <v/>
      </c>
      <c r="P1415" s="543" t="str">
        <f>IF(AND('1C TSspéc26'!$M$17&lt;&gt;0,'1C TSspéc26'!$C$12="OUI"),'1C TSspéc26'!$M$36/'1C TSspéc26'!$M$17,"")</f>
        <v/>
      </c>
      <c r="Q1415" s="543" t="str">
        <f>IF(AND('1C TSspéc26'!$M$17&lt;&gt;0,'1C TSspéc26'!$C$12="OUI"),'1C TSspéc26'!$M$37/'1C TSspéc26'!$M$17,"")</f>
        <v/>
      </c>
      <c r="R1415" s="543" t="str">
        <f>IF(AND('1C TSspéc26'!$M$17&lt;&gt;0,'1C TSspéc26'!$C$12="OUI"),'1C TSspéc26'!$M$38/'1C TSspéc26'!$M$17,"")</f>
        <v/>
      </c>
      <c r="S1415" s="543" t="str">
        <f>IF(AND('1C TSspéc26'!$M$17&lt;&gt;0,'1C TSspéc26'!$C$12="OUI"),'1C TSspéc26'!$M$39/'1C TSspéc26'!$M$17,"")</f>
        <v/>
      </c>
      <c r="T1415" s="543" t="str">
        <f>IF(AND('1C TSspéc26'!$M$17&lt;&gt;0,'1C TSspéc26'!$C$12="OUI"),'1C TSspéc26'!$M$40/'1C TSspéc26'!$M$17,"")</f>
        <v/>
      </c>
      <c r="U1415" s="543" t="str">
        <f>IF(AND('1C TSspéc26'!$M$17&lt;&gt;0,'1C TSspéc26'!$C$12="OUI"),'1C TSspéc26'!$M$41/'1C TSspéc26'!$M$17,"")</f>
        <v/>
      </c>
      <c r="V1415" s="543" t="str">
        <f>IF(AND('1C TSspéc26'!$M$17&lt;&gt;0,'1C TSspéc26'!$C$12="OUI"),'1C TSspéc26'!$M$42/'1C TSspéc26'!$M$17,"")</f>
        <v/>
      </c>
      <c r="W1415" s="543" t="str">
        <f>IF(AND('1C TSspéc26'!$M$17&lt;&gt;0,'1C TSspéc26'!$C$12="OUI"),'1C TSspéc26'!$M$43/'1C TSspéc26'!$M$17,"")</f>
        <v/>
      </c>
      <c r="X1415" s="543" t="str">
        <f>IF(AND('1C TSspéc26'!$M$17&lt;&gt;0,'1C TSspéc26'!$C$12="OUI"),'1C TSspéc26'!$M$44/'1C TSspéc26'!$M$17,"")</f>
        <v/>
      </c>
      <c r="Y1415" s="543" t="str">
        <f>IF(AND('1C TSspéc26'!$M$17&lt;&gt;0,'1C TSspéc26'!$C$12="OUI"),'1C TSspéc26'!$M$45/'1C TSspéc26'!$M$17,"")</f>
        <v/>
      </c>
      <c r="Z1415" s="543" t="str">
        <f>IF(AND('1C TSspéc26'!$M$17&lt;&gt;0,'1C TSspéc26'!$C$12="OUI"),'1C TSspéc26'!$M$46/'1C TSspéc26'!$M$17,"")</f>
        <v/>
      </c>
      <c r="AA1415" s="543" t="str">
        <f>IF(AND('1C TSspéc26'!$M$17&lt;&gt;0,'1C TSspéc26'!$C$12="OUI"),'1C TSspéc26'!$M$47/'1C TSspéc26'!$M$17,"")</f>
        <v/>
      </c>
      <c r="AB1415" s="543" t="str">
        <f>IF(AND('1C TSspéc26'!$M$17&lt;&gt;0,'1C TSspéc26'!$C$12="OUI"),'1C TSspéc26'!$M$48/'1C TSspéc26'!$M$17,"")</f>
        <v/>
      </c>
      <c r="AC1415" s="543" t="str">
        <f>IF(AND('1C TSspéc26'!$M$17&lt;&gt;0,'1C TSspéc26'!$C$12="OUI"),'1C TSspéc26'!$M$49/'1C TSspéc26'!$M$17,"")</f>
        <v/>
      </c>
      <c r="AD1415" s="543" t="str">
        <f>IF(AND('1C TSspéc26'!$M$17&lt;&gt;0,'1C TSspéc26'!$C$12="OUI"),'1C TSspéc26'!$M$50/'1C TSspéc26'!$M$17,"")</f>
        <v/>
      </c>
      <c r="AE1415" s="543" t="str">
        <f>IF(AND('1C TSspéc26'!$M$17&lt;&gt;0,'1C TSspéc26'!$C$12="OUI"),'1C TSspéc26'!$M$51/'1C TSspéc26'!$M$17,"")</f>
        <v/>
      </c>
      <c r="AF1415" s="543" t="str">
        <f>IF(AND('1C TSspéc26'!$M$17&lt;&gt;0,'1C TSspéc26'!$C$12="OUI"),'1C TSspéc26'!$M$52/'1C TSspéc26'!$M$17,"")</f>
        <v/>
      </c>
      <c r="AG1415" s="543" t="str">
        <f>IF(AND('1C TSspéc26'!$M$17&lt;&gt;0,'1C TSspéc26'!$C$12="OUI"),'1C TSspéc26'!$M$53/'1C TSspéc26'!$M$17,"")</f>
        <v/>
      </c>
      <c r="AH1415" s="543" t="str">
        <f>IF(AND('1C TSspéc26'!$M$17&lt;&gt;0,'1C TSspéc26'!$C$12="OUI"),'1C TSspéc26'!$M$54/'1C TSspéc26'!$M$17,"")</f>
        <v/>
      </c>
      <c r="AI1415" s="543" t="str">
        <f>IF(AND('1C TSspéc26'!$M$17&lt;&gt;0,'1C TSspéc26'!$C$12="OUI"),'1C TSspéc26'!$M$55/'1C TSspéc26'!$M$17,"")</f>
        <v/>
      </c>
      <c r="AJ1415" s="543" t="str">
        <f>IF(AND('1C TSspéc26'!$M$17&lt;&gt;0,'1C TSspéc26'!$C$12="OUI"),'1C TSspéc26'!$M$56/'1C TSspéc26'!$M$17,"")</f>
        <v/>
      </c>
      <c r="AK1415" s="543" t="str">
        <f>IF(AND('1C TSspéc26'!$M$17&lt;&gt;0,'1C TSspéc26'!$C$12="OUI"),'1C TSspéc26'!$M$57/'1C TSspéc26'!$M$17,"")</f>
        <v/>
      </c>
      <c r="AL1415" s="72">
        <f>IF(AND('1C TSspéc26'!$M$17&lt;&gt;0,'1C TSspéc26'!$C$12="OUI"),N1415+AK1415,N1415)</f>
        <v>0</v>
      </c>
      <c r="AM1415" s="417">
        <f t="shared" si="353"/>
        <v>0</v>
      </c>
      <c r="AN1415" s="417">
        <f t="shared" si="354"/>
        <v>0</v>
      </c>
      <c r="AO1415" s="418" t="str">
        <f>IF(AND('1C TSspéc26'!$M$17&lt;&gt;0,'1C TSspéc26'!$M$30&lt;&gt;0),AM1415+AN1415,"")</f>
        <v/>
      </c>
      <c r="AP1415" s="573" t="str">
        <f>IF(AND('1C TSspéc26'!$M$17&lt;&gt;0,'1C TSspéc26'!$M$30&lt;&gt;0),AM1415-AR1415,"")</f>
        <v/>
      </c>
      <c r="AQ1415" s="583">
        <f t="shared" si="355"/>
        <v>0</v>
      </c>
      <c r="AR1415" s="596"/>
      <c r="AS1415" s="102"/>
      <c r="AT1415" s="27" t="str">
        <f>IF(('1C TSspéc26'!M$17*FICHE!$C$14&lt;J1415),"Forfait limité à "&amp;FICHE!$C$14&amp;"€/jour","")</f>
        <v/>
      </c>
      <c r="AU1415" s="592"/>
      <c r="AV1415" s="824"/>
      <c r="AW1415" s="824"/>
      <c r="AX1415" s="824"/>
      <c r="AY1415" s="824"/>
      <c r="AZ1415" s="824"/>
      <c r="BA1415" s="767"/>
      <c r="BB1415" s="767"/>
      <c r="BC1415" s="767"/>
      <c r="BD1415" s="767"/>
      <c r="BE1415" s="767"/>
      <c r="BF1415" s="767"/>
      <c r="BG1415" s="767"/>
      <c r="BH1415" s="767"/>
      <c r="BI1415" s="767"/>
      <c r="BJ1415" s="767"/>
      <c r="BK1415" s="767"/>
      <c r="BL1415" s="767"/>
      <c r="BM1415" s="767"/>
      <c r="BN1415" s="767"/>
      <c r="BO1415" s="767"/>
      <c r="BP1415" s="767"/>
      <c r="BQ1415" s="767"/>
      <c r="BR1415" s="767"/>
      <c r="BS1415" s="767"/>
      <c r="BT1415" s="767"/>
      <c r="BU1415" s="767"/>
      <c r="BV1415" s="767"/>
      <c r="BW1415" s="767"/>
      <c r="BX1415" s="767"/>
      <c r="BY1415" s="767"/>
      <c r="BZ1415" s="767"/>
      <c r="CA1415" s="767"/>
      <c r="CB1415" s="767"/>
      <c r="CC1415" s="767"/>
      <c r="CD1415" s="767"/>
      <c r="CE1415" s="767"/>
      <c r="CF1415" s="767"/>
      <c r="CG1415" s="767"/>
      <c r="CH1415" s="767"/>
      <c r="CI1415" s="767"/>
      <c r="CJ1415" s="767"/>
      <c r="CK1415" s="767"/>
      <c r="CL1415" s="767"/>
      <c r="CM1415" s="767"/>
      <c r="CN1415" s="767"/>
      <c r="CO1415" s="767"/>
      <c r="CP1415" s="767"/>
      <c r="CQ1415" s="767"/>
      <c r="CR1415" s="767"/>
      <c r="CS1415" s="767"/>
      <c r="CT1415" s="767"/>
      <c r="CU1415" s="767"/>
      <c r="CV1415" s="767"/>
      <c r="CW1415" s="767"/>
      <c r="CX1415" s="767"/>
      <c r="CY1415" s="767"/>
      <c r="CZ1415" s="767"/>
      <c r="DA1415" s="767"/>
      <c r="DB1415" s="767"/>
      <c r="DC1415" s="767"/>
      <c r="DD1415" s="767"/>
      <c r="DE1415" s="767"/>
      <c r="DF1415" s="767"/>
      <c r="DG1415" s="767"/>
      <c r="DH1415" s="767"/>
      <c r="DI1415" s="767"/>
      <c r="DJ1415" s="767"/>
      <c r="DK1415" s="767"/>
      <c r="DL1415" s="767"/>
      <c r="DM1415" s="767"/>
      <c r="DN1415" s="767"/>
      <c r="DO1415" s="767"/>
      <c r="DP1415" s="767"/>
      <c r="DQ1415" s="767"/>
      <c r="DR1415" s="767"/>
      <c r="DS1415" s="767"/>
      <c r="DT1415" s="767"/>
      <c r="DU1415" s="767"/>
      <c r="DV1415" s="767"/>
      <c r="DW1415" s="767"/>
      <c r="DX1415" s="767"/>
      <c r="DY1415" s="767"/>
      <c r="DZ1415" s="767"/>
      <c r="EA1415" s="767"/>
      <c r="EB1415" s="767"/>
      <c r="EC1415" s="767"/>
      <c r="ED1415" s="767"/>
      <c r="EE1415" s="767"/>
      <c r="EF1415" s="767"/>
      <c r="EG1415" s="767"/>
      <c r="EH1415" s="767"/>
      <c r="EI1415" s="767"/>
      <c r="EJ1415" s="767"/>
      <c r="EK1415" s="767"/>
      <c r="EL1415" s="767"/>
      <c r="EM1415" s="767"/>
      <c r="EN1415" s="767"/>
      <c r="EO1415" s="767"/>
      <c r="EP1415" s="767"/>
      <c r="EQ1415" s="767"/>
      <c r="ER1415" s="767"/>
      <c r="ES1415" s="767"/>
      <c r="ET1415" s="767"/>
      <c r="EU1415" s="767"/>
      <c r="EV1415" s="767"/>
      <c r="EW1415" s="767"/>
      <c r="EX1415" s="767"/>
      <c r="EY1415" s="767"/>
      <c r="EZ1415" s="767"/>
      <c r="FA1415" s="767"/>
      <c r="FB1415" s="767"/>
      <c r="FC1415" s="767"/>
      <c r="FD1415" s="767"/>
      <c r="FE1415" s="767"/>
      <c r="FF1415" s="767"/>
      <c r="FG1415" s="767"/>
      <c r="FH1415" s="767"/>
      <c r="FI1415" s="767"/>
      <c r="FJ1415" s="767"/>
      <c r="FK1415" s="767"/>
      <c r="FL1415" s="767"/>
      <c r="FM1415" s="767"/>
      <c r="FN1415" s="767"/>
      <c r="FO1415" s="767"/>
      <c r="FP1415" s="767"/>
      <c r="FQ1415" s="767"/>
      <c r="FR1415" s="767"/>
      <c r="FS1415" s="767"/>
      <c r="FT1415" s="767"/>
      <c r="FU1415" s="767"/>
      <c r="FV1415" s="767"/>
      <c r="FW1415" s="767"/>
      <c r="FX1415" s="767"/>
      <c r="FY1415" s="767"/>
      <c r="FZ1415" s="767"/>
      <c r="GA1415" s="767"/>
      <c r="GB1415" s="767"/>
      <c r="GC1415" s="767"/>
      <c r="GD1415" s="767"/>
      <c r="GE1415" s="767"/>
      <c r="GF1415" s="767"/>
      <c r="GG1415" s="767"/>
      <c r="GH1415" s="767"/>
      <c r="GI1415" s="767"/>
      <c r="GJ1415" s="767"/>
      <c r="GK1415" s="767"/>
      <c r="GL1415" s="767"/>
      <c r="GM1415" s="767"/>
      <c r="GN1415" s="767"/>
      <c r="GO1415" s="767"/>
      <c r="GP1415" s="767"/>
      <c r="GQ1415" s="767"/>
      <c r="GR1415" s="767"/>
      <c r="GS1415" s="767"/>
      <c r="GT1415" s="767"/>
      <c r="GU1415" s="767"/>
      <c r="GV1415" s="767"/>
      <c r="GW1415" s="767"/>
      <c r="GX1415" s="767"/>
      <c r="GY1415" s="767"/>
      <c r="GZ1415" s="767"/>
      <c r="HA1415" s="767"/>
      <c r="HB1415" s="767"/>
      <c r="HC1415" s="767"/>
    </row>
    <row r="1416" spans="1:211" s="864" customFormat="1" ht="13.9" hidden="1" customHeight="1">
      <c r="A1416" s="307"/>
      <c r="B1416" s="351"/>
      <c r="C1416" s="971" t="str">
        <f>IF('1C TSspéc26'!N$17&lt;&gt;0,'1C TSspéc26'!$B$12,"")</f>
        <v/>
      </c>
      <c r="D1416" s="972"/>
      <c r="E1416" s="973"/>
      <c r="F1416" s="93">
        <f>IF(AND($C1416='1C TSspéc26'!$B$12,'1C TSspéc26'!$B$16="spécifiques",'1C TSspéc26'!$N$17&lt;&gt;""),'1C TSspéc26'!$N$21,"")</f>
        <v>0</v>
      </c>
      <c r="G1416" s="842"/>
      <c r="H1416" s="745">
        <v>0.21</v>
      </c>
      <c r="I1416" s="747">
        <v>1</v>
      </c>
      <c r="J1416" s="312"/>
      <c r="K1416" s="680">
        <f t="shared" si="299"/>
        <v>0</v>
      </c>
      <c r="L1416" s="556">
        <f>IF(OR('1C TSspéc26'!$B$12="",'1C TSspéc26'!N$30=0),0,IF(AND('1C TSspéc26'!$B$12&lt;&gt;"",$K$2="Pôle",'1C TSspéc26'!$C$12="OUI"),(('1C TSspéc26'!N$22+'1C TSspéc26'!N$23+'1C TSspéc26'!N$24+'1C TSspéc26'!N$25+'1C TSspéc26'!N$29)/'1C TSspéc26'!N$17),IF(AND('1C TSspéc26'!$B$12&lt;&gt;"",$K$2="Pôle",'1C TSspéc26'!$C$12="NON"),(('1C TSspéc26'!N$22+'1C TSspéc26'!N$23+'1C TSspéc26'!N$24+'1C TSspéc26'!N$25+'1C TSspéc26'!N$29)/'1C TSspéc26'!N$30),IF(AND('1C TSspéc26'!$B$12&lt;&gt;"",$K$2&lt;&gt;"Pôle",'1C TSspéc26'!$C$12="OUI"),(('1C TSspéc26'!N$22+'1C TSspéc26'!N$23+'1C TSspéc26'!N$24+'1C TSspéc26'!N$25+'1C TSspéc26'!N$26+'1C TSspéc26'!N$27+'1C TSspéc26'!N$28+'1C TSspéc26'!N$29)/'1C TSspéc26'!N$17),IF(AND('1C TSspéc26'!$B$12&lt;&gt;"",$K$2&lt;&gt;"Pôle",'1C TSspéc26'!$C$12="NON"),(('1C TSspéc26'!N$22+'1C TSspéc26'!N$23+'1C TSspéc26'!N$24+'1C TSspéc26'!N$25+'1C TSspéc26'!N$26+'1C TSspéc26'!N$27+'1C TSspéc26'!N$28+'1C TSspéc26'!N$29)/'1C TSspéc26'!N$30))))))</f>
        <v>0</v>
      </c>
      <c r="M1416" s="556">
        <f>IF(OR('1C TSspéc26'!$B$12="",'1C TSspéc26'!N$30=0),0,IF(AND('1C TSspéc26'!$B$12&lt;&gt;"",$K$2="Pôle",'1C TSspéc26'!$C$12="OUI"),(('1C TSspéc26'!N$26+'1C TSspéc26'!N$27+'1C TSspéc26'!N$28)/'1C TSspéc26'!N$17),IF(AND('1C TSspéc26'!$B$12&lt;&gt;"",$K$2="Pôle",'1C TSspéc26'!$C$12="NON"),(('1C TSspéc26'!N$26+'1C TSspéc26'!N$27+'1C TSspéc26'!N$28)/'1C TSspéc26'!N$30),IF(AND('1C TSspéc26'!$B$12&lt;&gt;"",$K$2&lt;&gt;"Pôle"),0))))</f>
        <v>0</v>
      </c>
      <c r="N1416" s="557">
        <f>IF(AND('1C TSspéc26'!$B$12&lt;&gt;0,'1C TSspéc26'!$N$30&lt;&gt;0),L1416+M1416,0)</f>
        <v>0</v>
      </c>
      <c r="O1416" s="893" t="str">
        <f>IF(AND('1C TSspéc26'!$N$17&lt;&gt;0,'1C TSspéc26'!$C$12="OUI"),'1C TSspéc26'!$N$35/'1C TSspéc26'!$N$17,"")</f>
        <v/>
      </c>
      <c r="P1416" s="543" t="str">
        <f>IF(AND('1C TSspéc26'!$N$17&lt;&gt;0,'1C TSspéc26'!$C$12="OUI"),'1C TSspéc26'!$N$36/'1C TSspéc26'!$N$17,"")</f>
        <v/>
      </c>
      <c r="Q1416" s="543" t="str">
        <f>IF(AND('1C TSspéc26'!$N$17&lt;&gt;0,'1C TSspéc26'!$C$12="OUI"),'1C TSspéc26'!$N$37/'1C TSspéc26'!$N$17,"")</f>
        <v/>
      </c>
      <c r="R1416" s="543" t="str">
        <f>IF(AND('1C TSspéc26'!$N$17&lt;&gt;0,'1C TSspéc26'!$C$12="OUI"),'1C TSspéc26'!$N$38/'1C TSspéc26'!$N$17,"")</f>
        <v/>
      </c>
      <c r="S1416" s="543" t="str">
        <f>IF(AND('1C TSspéc26'!$N$17&lt;&gt;0,'1C TSspéc26'!$C$12="OUI"),'1C TSspéc26'!$N$39/'1C TSspéc26'!$N$17,"")</f>
        <v/>
      </c>
      <c r="T1416" s="543" t="str">
        <f>IF(AND('1C TSspéc26'!$N$17&lt;&gt;0,'1C TSspéc26'!$C$12="OUI"),'1C TSspéc26'!$N$40/'1C TSspéc26'!$N$17,"")</f>
        <v/>
      </c>
      <c r="U1416" s="543" t="str">
        <f>IF(AND('1C TSspéc26'!$N$17&lt;&gt;0,'1C TSspéc26'!$C$12="OUI"),'1C TSspéc26'!$N$41/'1C TSspéc26'!$N$17,"")</f>
        <v/>
      </c>
      <c r="V1416" s="543" t="str">
        <f>IF(AND('1C TSspéc26'!$N$17&lt;&gt;0,'1C TSspéc26'!$C$12="OUI"),'1C TSspéc26'!$N$42/'1C TSspéc26'!$N$17,"")</f>
        <v/>
      </c>
      <c r="W1416" s="543" t="str">
        <f>IF(AND('1C TSspéc26'!$N$17&lt;&gt;0,'1C TSspéc26'!$C$12="OUI"),'1C TSspéc26'!$N$43/'1C TSspéc26'!$N$17,"")</f>
        <v/>
      </c>
      <c r="X1416" s="543" t="str">
        <f>IF(AND('1C TSspéc26'!$N$17&lt;&gt;0,'1C TSspéc26'!$C$12="OUI"),'1C TSspéc26'!$N$44/'1C TSspéc26'!$N$17,"")</f>
        <v/>
      </c>
      <c r="Y1416" s="543" t="str">
        <f>IF(AND('1C TSspéc26'!$N$17&lt;&gt;0,'1C TSspéc26'!$C$12="OUI"),'1C TSspéc26'!$N$45/'1C TSspéc26'!$N$17,"")</f>
        <v/>
      </c>
      <c r="Z1416" s="543" t="str">
        <f>IF(AND('1C TSspéc26'!$N$17&lt;&gt;0,'1C TSspéc26'!$C$12="OUI"),'1C TSspéc26'!$N$46/'1C TSspéc26'!$N$17,"")</f>
        <v/>
      </c>
      <c r="AA1416" s="543" t="str">
        <f>IF(AND('1C TSspéc26'!$N$17&lt;&gt;0,'1C TSspéc26'!$C$12="OUI"),'1C TSspéc26'!$N$47/'1C TSspéc26'!$N$17,"")</f>
        <v/>
      </c>
      <c r="AB1416" s="543" t="str">
        <f>IF(AND('1C TSspéc26'!$N$17&lt;&gt;0,'1C TSspéc26'!$C$12="OUI"),'1C TSspéc26'!$N$48/'1C TSspéc26'!$N$17,"")</f>
        <v/>
      </c>
      <c r="AC1416" s="543" t="str">
        <f>IF(AND('1C TSspéc26'!$N$17&lt;&gt;0,'1C TSspéc26'!$C$12="OUI"),'1C TSspéc26'!$N$49/'1C TSspéc26'!$N$17,"")</f>
        <v/>
      </c>
      <c r="AD1416" s="543" t="str">
        <f>IF(AND('1C TSspéc26'!$N$17&lt;&gt;0,'1C TSspéc26'!$C$12="OUI"),'1C TSspéc26'!$N$50/'1C TSspéc26'!$N$17,"")</f>
        <v/>
      </c>
      <c r="AE1416" s="543" t="str">
        <f>IF(AND('1C TSspéc26'!$N$17&lt;&gt;0,'1C TSspéc26'!$C$12="OUI"),'1C TSspéc26'!$N$51/'1C TSspéc26'!$N$17,"")</f>
        <v/>
      </c>
      <c r="AF1416" s="543" t="str">
        <f>IF(AND('1C TSspéc26'!$N$17&lt;&gt;0,'1C TSspéc26'!$C$12="OUI"),'1C TSspéc26'!$N$52/'1C TSspéc26'!$N$17,"")</f>
        <v/>
      </c>
      <c r="AG1416" s="543" t="str">
        <f>IF(AND('1C TSspéc26'!$N$17&lt;&gt;0,'1C TSspéc26'!$C$12="OUI"),'1C TSspéc26'!$N$53/'1C TSspéc26'!$N$17,"")</f>
        <v/>
      </c>
      <c r="AH1416" s="543" t="str">
        <f>IF(AND('1C TSspéc26'!$N$17&lt;&gt;0,'1C TSspéc26'!$C$12="OUI"),'1C TSspéc26'!$N$54/'1C TSspéc26'!$N$17,"")</f>
        <v/>
      </c>
      <c r="AI1416" s="543" t="str">
        <f>IF(AND('1C TSspéc26'!$N$17&lt;&gt;0,'1C TSspéc26'!$C$12="OUI"),'1C TSspéc26'!$N$55/'1C TSspéc26'!$N$17,"")</f>
        <v/>
      </c>
      <c r="AJ1416" s="543" t="str">
        <f>IF(AND('1C TSspéc26'!$N$17&lt;&gt;0,'1C TSspéc26'!$C$12="OUI"),'1C TSspéc26'!$N$56/'1C TSspéc26'!$N$17,"")</f>
        <v/>
      </c>
      <c r="AK1416" s="543" t="str">
        <f>IF(AND('1C TSspéc26'!$N$17&lt;&gt;0,'1C TSspéc26'!$C$12="OUI"),'1C TSspéc26'!$N$57/'1C TSspéc26'!$N$17,"")</f>
        <v/>
      </c>
      <c r="AL1416" s="72">
        <f>IF(AND('1C TSspéc26'!$N$17&lt;&gt;0,'1C TSspéc26'!$C$12="OUI"),N1416+AK1416,N1416)</f>
        <v>0</v>
      </c>
      <c r="AM1416" s="417">
        <f t="shared" si="353"/>
        <v>0</v>
      </c>
      <c r="AN1416" s="417">
        <f t="shared" si="354"/>
        <v>0</v>
      </c>
      <c r="AO1416" s="418" t="str">
        <f>IF(AND('1C TSspéc26'!$N$17&lt;&gt;0,'1C TSspéc26'!$N$30&lt;&gt;0),AM1416+AN1416,"")</f>
        <v/>
      </c>
      <c r="AP1416" s="573" t="str">
        <f>IF(AND('1C TSspéc26'!$N$17&lt;&gt;0,'1C TSspéc26'!$N$30&lt;&gt;0),AM1416-AR1416,"")</f>
        <v/>
      </c>
      <c r="AQ1416" s="583">
        <f t="shared" si="355"/>
        <v>0</v>
      </c>
      <c r="AR1416" s="596"/>
      <c r="AS1416" s="102"/>
      <c r="AT1416" s="27" t="str">
        <f>IF(('1C TSspéc26'!N$17*FICHE!$C$14&lt;J1416),"Forfait limité à "&amp;FICHE!$C$14&amp;"€/jour","")</f>
        <v/>
      </c>
      <c r="AU1416" s="592"/>
      <c r="AV1416" s="824"/>
      <c r="AW1416" s="824"/>
      <c r="AX1416" s="824"/>
      <c r="AY1416" s="824"/>
      <c r="AZ1416" s="824"/>
      <c r="BA1416" s="767"/>
      <c r="BB1416" s="767"/>
      <c r="BC1416" s="767"/>
      <c r="BD1416" s="767"/>
      <c r="BE1416" s="767"/>
      <c r="BF1416" s="767"/>
      <c r="BG1416" s="767"/>
      <c r="BH1416" s="767"/>
      <c r="BI1416" s="767"/>
      <c r="BJ1416" s="767"/>
      <c r="BK1416" s="767"/>
      <c r="BL1416" s="767"/>
      <c r="BM1416" s="767"/>
      <c r="BN1416" s="767"/>
      <c r="BO1416" s="767"/>
      <c r="BP1416" s="767"/>
      <c r="BQ1416" s="767"/>
      <c r="BR1416" s="767"/>
      <c r="BS1416" s="767"/>
      <c r="BT1416" s="767"/>
      <c r="BU1416" s="767"/>
      <c r="BV1416" s="767"/>
      <c r="BW1416" s="767"/>
      <c r="BX1416" s="767"/>
      <c r="BY1416" s="767"/>
      <c r="BZ1416" s="767"/>
      <c r="CA1416" s="767"/>
      <c r="CB1416" s="767"/>
      <c r="CC1416" s="767"/>
      <c r="CD1416" s="767"/>
      <c r="CE1416" s="767"/>
      <c r="CF1416" s="767"/>
      <c r="CG1416" s="767"/>
      <c r="CH1416" s="767"/>
      <c r="CI1416" s="767"/>
      <c r="CJ1416" s="767"/>
      <c r="CK1416" s="767"/>
      <c r="CL1416" s="767"/>
      <c r="CM1416" s="767"/>
      <c r="CN1416" s="767"/>
      <c r="CO1416" s="767"/>
      <c r="CP1416" s="767"/>
      <c r="CQ1416" s="767"/>
      <c r="CR1416" s="767"/>
      <c r="CS1416" s="767"/>
      <c r="CT1416" s="767"/>
      <c r="CU1416" s="767"/>
      <c r="CV1416" s="767"/>
      <c r="CW1416" s="767"/>
      <c r="CX1416" s="767"/>
      <c r="CY1416" s="767"/>
      <c r="CZ1416" s="767"/>
      <c r="DA1416" s="767"/>
      <c r="DB1416" s="767"/>
      <c r="DC1416" s="767"/>
      <c r="DD1416" s="767"/>
      <c r="DE1416" s="767"/>
      <c r="DF1416" s="767"/>
      <c r="DG1416" s="767"/>
      <c r="DH1416" s="767"/>
      <c r="DI1416" s="767"/>
      <c r="DJ1416" s="767"/>
      <c r="DK1416" s="767"/>
      <c r="DL1416" s="767"/>
      <c r="DM1416" s="767"/>
      <c r="DN1416" s="767"/>
      <c r="DO1416" s="767"/>
      <c r="DP1416" s="767"/>
      <c r="DQ1416" s="767"/>
      <c r="DR1416" s="767"/>
      <c r="DS1416" s="767"/>
      <c r="DT1416" s="767"/>
      <c r="DU1416" s="767"/>
      <c r="DV1416" s="767"/>
      <c r="DW1416" s="767"/>
      <c r="DX1416" s="767"/>
      <c r="DY1416" s="767"/>
      <c r="DZ1416" s="767"/>
      <c r="EA1416" s="767"/>
      <c r="EB1416" s="767"/>
      <c r="EC1416" s="767"/>
      <c r="ED1416" s="767"/>
      <c r="EE1416" s="767"/>
      <c r="EF1416" s="767"/>
      <c r="EG1416" s="767"/>
      <c r="EH1416" s="767"/>
      <c r="EI1416" s="767"/>
      <c r="EJ1416" s="767"/>
      <c r="EK1416" s="767"/>
      <c r="EL1416" s="767"/>
      <c r="EM1416" s="767"/>
      <c r="EN1416" s="767"/>
      <c r="EO1416" s="767"/>
      <c r="EP1416" s="767"/>
      <c r="EQ1416" s="767"/>
      <c r="ER1416" s="767"/>
      <c r="ES1416" s="767"/>
      <c r="ET1416" s="767"/>
      <c r="EU1416" s="767"/>
      <c r="EV1416" s="767"/>
      <c r="EW1416" s="767"/>
      <c r="EX1416" s="767"/>
      <c r="EY1416" s="767"/>
      <c r="EZ1416" s="767"/>
      <c r="FA1416" s="767"/>
      <c r="FB1416" s="767"/>
      <c r="FC1416" s="767"/>
      <c r="FD1416" s="767"/>
      <c r="FE1416" s="767"/>
      <c r="FF1416" s="767"/>
      <c r="FG1416" s="767"/>
      <c r="FH1416" s="767"/>
      <c r="FI1416" s="767"/>
      <c r="FJ1416" s="767"/>
      <c r="FK1416" s="767"/>
      <c r="FL1416" s="767"/>
      <c r="FM1416" s="767"/>
      <c r="FN1416" s="767"/>
      <c r="FO1416" s="767"/>
      <c r="FP1416" s="767"/>
      <c r="FQ1416" s="767"/>
      <c r="FR1416" s="767"/>
      <c r="FS1416" s="767"/>
      <c r="FT1416" s="767"/>
      <c r="FU1416" s="767"/>
      <c r="FV1416" s="767"/>
      <c r="FW1416" s="767"/>
      <c r="FX1416" s="767"/>
      <c r="FY1416" s="767"/>
      <c r="FZ1416" s="767"/>
      <c r="GA1416" s="767"/>
      <c r="GB1416" s="767"/>
      <c r="GC1416" s="767"/>
      <c r="GD1416" s="767"/>
      <c r="GE1416" s="767"/>
      <c r="GF1416" s="767"/>
      <c r="GG1416" s="767"/>
      <c r="GH1416" s="767"/>
      <c r="GI1416" s="767"/>
      <c r="GJ1416" s="767"/>
      <c r="GK1416" s="767"/>
      <c r="GL1416" s="767"/>
      <c r="GM1416" s="767"/>
      <c r="GN1416" s="767"/>
      <c r="GO1416" s="767"/>
      <c r="GP1416" s="767"/>
      <c r="GQ1416" s="767"/>
      <c r="GR1416" s="767"/>
      <c r="GS1416" s="767"/>
      <c r="GT1416" s="767"/>
      <c r="GU1416" s="767"/>
      <c r="GV1416" s="767"/>
      <c r="GW1416" s="767"/>
      <c r="GX1416" s="767"/>
      <c r="GY1416" s="767"/>
      <c r="GZ1416" s="767"/>
      <c r="HA1416" s="767"/>
      <c r="HB1416" s="767"/>
      <c r="HC1416" s="767"/>
    </row>
    <row r="1417" spans="1:211" s="864" customFormat="1" ht="13.9" hidden="1" customHeight="1">
      <c r="A1417" s="307"/>
      <c r="B1417" s="351"/>
      <c r="C1417" s="971" t="str">
        <f>IF('1C TSspéc26'!O$17&lt;&gt;0,'1C TSspéc26'!$B$12,"")</f>
        <v/>
      </c>
      <c r="D1417" s="972"/>
      <c r="E1417" s="973"/>
      <c r="F1417" s="93">
        <f>IF(AND($C1417='1C TSspéc26'!$B$12,'1C TSspéc26'!$B$16="spécifiques",'1C TSspéc26'!$O$17&lt;&gt;""),'1C TSspéc26'!$O$21,"")</f>
        <v>0</v>
      </c>
      <c r="G1417" s="842"/>
      <c r="H1417" s="745">
        <v>0.21</v>
      </c>
      <c r="I1417" s="747">
        <v>1</v>
      </c>
      <c r="J1417" s="312"/>
      <c r="K1417" s="680">
        <f t="shared" si="299"/>
        <v>0</v>
      </c>
      <c r="L1417" s="556">
        <f>IF(OR('1C TSspéc26'!$B$12="",'1C TSspéc26'!O$30=0),0,IF(AND('1C TSspéc26'!$B$12&lt;&gt;"",$K$2="Pôle",'1C TSspéc26'!$C$12="OUI"),(('1C TSspéc26'!O$22+'1C TSspéc26'!O$23+'1C TSspéc26'!O$24+'1C TSspéc26'!O$25+'1C TSspéc26'!O$29)/'1C TSspéc26'!O$17),IF(AND('1C TSspéc26'!$B$12&lt;&gt;"",$K$2="Pôle",'1C TSspéc26'!$C$12="NON"),(('1C TSspéc26'!O$22+'1C TSspéc26'!O$23+'1C TSspéc26'!O$24+'1C TSspéc26'!O$25+'1C TSspéc26'!O$29)/'1C TSspéc26'!O$30),IF(AND('1C TSspéc26'!$B$12&lt;&gt;"",$K$2&lt;&gt;"Pôle",'1C TSspéc26'!$C$12="OUI"),(('1C TSspéc26'!O$22+'1C TSspéc26'!O$23+'1C TSspéc26'!O$24+'1C TSspéc26'!O$25+'1C TSspéc26'!O$26+'1C TSspéc26'!O$27+'1C TSspéc26'!O$28+'1C TSspéc26'!O$29)/'1C TSspéc26'!O$17),IF(AND('1C TSspéc26'!$B$12&lt;&gt;"",$K$2&lt;&gt;"Pôle",'1C TSspéc26'!$C$12="NON"),(('1C TSspéc26'!O$22+'1C TSspéc26'!O$23+'1C TSspéc26'!O$24+'1C TSspéc26'!O$25+'1C TSspéc26'!O$26+'1C TSspéc26'!O$27+'1C TSspéc26'!O$28+'1C TSspéc26'!O$29)/'1C TSspéc26'!O$30))))))</f>
        <v>0</v>
      </c>
      <c r="M1417" s="556">
        <f>IF(OR('1C TSspéc26'!$B$12="",'1C TSspéc26'!O$30=0),0,IF(AND('1C TSspéc26'!$B$12&lt;&gt;"",$K$2="Pôle",'1C TSspéc26'!$C$12="OUI"),(('1C TSspéc26'!O$26+'1C TSspéc26'!O$27+'1C TSspéc26'!O$28)/'1C TSspéc26'!O$17),IF(AND('1C TSspéc26'!$B$12&lt;&gt;"",$K$2="Pôle",'1C TSspéc26'!$C$12="NON"),(('1C TSspéc26'!O$26+'1C TSspéc26'!O$27+'1C TSspéc26'!O$28)/'1C TSspéc26'!O$30),IF(AND('1C TSspéc26'!$B$12&lt;&gt;"",$K$2&lt;&gt;"Pôle"),0))))</f>
        <v>0</v>
      </c>
      <c r="N1417" s="557">
        <f>IF(AND('1C TSspéc26'!$B$12&lt;&gt;0,'1C TSspéc26'!$O$30&lt;&gt;0),L1417+M1417,0)</f>
        <v>0</v>
      </c>
      <c r="O1417" s="893" t="str">
        <f>IF(AND('1C TSspéc26'!$O$17&lt;&gt;0,'1C TSspéc26'!$C$12="OUI"),'1C TSspéc26'!$O$35/'1C TSspéc26'!$O$17,"")</f>
        <v/>
      </c>
      <c r="P1417" s="543" t="str">
        <f>IF(AND('1C TSspéc26'!$O$17&lt;&gt;0,'1C TSspéc26'!$C$12="OUI"),'1C TSspéc26'!$O$36/'1C TSspéc26'!$O$17,"")</f>
        <v/>
      </c>
      <c r="Q1417" s="543" t="str">
        <f>IF(AND('1C TSspéc26'!$O$17&lt;&gt;0,'1C TSspéc26'!$C$12="OUI"),'1C TSspéc26'!$O$37/'1C TSspéc26'!$O$17,"")</f>
        <v/>
      </c>
      <c r="R1417" s="543" t="str">
        <f>IF(AND('1C TSspéc26'!$O$17&lt;&gt;0,'1C TSspéc26'!$C$12="OUI"),'1C TSspéc26'!$O$38/'1C TSspéc26'!$O$17,"")</f>
        <v/>
      </c>
      <c r="S1417" s="543" t="str">
        <f>IF(AND('1C TSspéc26'!$O$17&lt;&gt;0,'1C TSspéc26'!$C$12="OUI"),'1C TSspéc26'!$O$39/'1C TSspéc26'!$O$17,"")</f>
        <v/>
      </c>
      <c r="T1417" s="543" t="str">
        <f>IF(AND('1C TSspéc26'!$O$17&lt;&gt;0,'1C TSspéc26'!$C$12="OUI"),'1C TSspéc26'!$O$40/'1C TSspéc26'!$O$17,"")</f>
        <v/>
      </c>
      <c r="U1417" s="543" t="str">
        <f>IF(AND('1C TSspéc26'!$O$17&lt;&gt;0,'1C TSspéc26'!$C$12="OUI"),'1C TSspéc26'!$O$41/'1C TSspéc26'!$O$17,"")</f>
        <v/>
      </c>
      <c r="V1417" s="543" t="str">
        <f>IF(AND('1C TSspéc26'!$O$17&lt;&gt;0,'1C TSspéc26'!$C$12="OUI"),'1C TSspéc26'!$O$42/'1C TSspéc26'!$O$17,"")</f>
        <v/>
      </c>
      <c r="W1417" s="543" t="str">
        <f>IF(AND('1C TSspéc26'!$O$17&lt;&gt;0,'1C TSspéc26'!$C$12="OUI"),'1C TSspéc26'!$O$43/'1C TSspéc26'!$O$17,"")</f>
        <v/>
      </c>
      <c r="X1417" s="543" t="str">
        <f>IF(AND('1C TSspéc26'!$O$17&lt;&gt;0,'1C TSspéc26'!$C$12="OUI"),'1C TSspéc26'!$O$44/'1C TSspéc26'!$O$17,"")</f>
        <v/>
      </c>
      <c r="Y1417" s="543" t="str">
        <f>IF(AND('1C TSspéc26'!$O$17&lt;&gt;0,'1C TSspéc26'!$C$12="OUI"),'1C TSspéc26'!$O$45/'1C TSspéc26'!$O$17,"")</f>
        <v/>
      </c>
      <c r="Z1417" s="543" t="str">
        <f>IF(AND('1C TSspéc26'!$O$17&lt;&gt;0,'1C TSspéc26'!$C$12="OUI"),'1C TSspéc26'!$O$46/'1C TSspéc26'!$O$17,"")</f>
        <v/>
      </c>
      <c r="AA1417" s="543" t="str">
        <f>IF(AND('1C TSspéc26'!$O$17&lt;&gt;0,'1C TSspéc26'!$C$12="OUI"),'1C TSspéc26'!$O$47/'1C TSspéc26'!$O$17,"")</f>
        <v/>
      </c>
      <c r="AB1417" s="543" t="str">
        <f>IF(AND('1C TSspéc26'!$O$17&lt;&gt;0,'1C TSspéc26'!$C$12="OUI"),'1C TSspéc26'!$O$48/'1C TSspéc26'!$O$17,"")</f>
        <v/>
      </c>
      <c r="AC1417" s="543" t="str">
        <f>IF(AND('1C TSspéc26'!$O$17&lt;&gt;0,'1C TSspéc26'!$C$12="OUI"),'1C TSspéc26'!$O$49/'1C TSspéc26'!$O$17,"")</f>
        <v/>
      </c>
      <c r="AD1417" s="543" t="str">
        <f>IF(AND('1C TSspéc26'!$O$17&lt;&gt;0,'1C TSspéc26'!$C$12="OUI"),'1C TSspéc26'!$O$50/'1C TSspéc26'!$O$17,"")</f>
        <v/>
      </c>
      <c r="AE1417" s="543" t="str">
        <f>IF(AND('1C TSspéc26'!$O$17&lt;&gt;0,'1C TSspéc26'!$C$12="OUI"),'1C TSspéc26'!$O$51/'1C TSspéc26'!$O$17,"")</f>
        <v/>
      </c>
      <c r="AF1417" s="543" t="str">
        <f>IF(AND('1C TSspéc26'!$O$17&lt;&gt;0,'1C TSspéc26'!$C$12="OUI"),'1C TSspéc26'!$O$52/'1C TSspéc26'!$O$17,"")</f>
        <v/>
      </c>
      <c r="AG1417" s="543" t="str">
        <f>IF(AND('1C TSspéc26'!$O$17&lt;&gt;0,'1C TSspéc26'!$C$12="OUI"),'1C TSspéc26'!$O$53/'1C TSspéc26'!$O$17,"")</f>
        <v/>
      </c>
      <c r="AH1417" s="543" t="str">
        <f>IF(AND('1C TSspéc26'!$O$17&lt;&gt;0,'1C TSspéc26'!$C$12="OUI"),'1C TSspéc26'!$O$54/'1C TSspéc26'!$O$17,"")</f>
        <v/>
      </c>
      <c r="AI1417" s="543" t="str">
        <f>IF(AND('1C TSspéc26'!$O$17&lt;&gt;0,'1C TSspéc26'!$C$12="OUI"),'1C TSspéc26'!$O$55/'1C TSspéc26'!$O$17,"")</f>
        <v/>
      </c>
      <c r="AJ1417" s="543" t="str">
        <f>IF(AND('1C TSspéc26'!$O$17&lt;&gt;0,'1C TSspéc26'!$C$12="OUI"),'1C TSspéc26'!$O$56/'1C TSspéc26'!$O$17,"")</f>
        <v/>
      </c>
      <c r="AK1417" s="543" t="str">
        <f>IF(AND('1C TSspéc26'!$O$17&lt;&gt;0,'1C TSspéc26'!$C$12="OUI"),'1C TSspéc26'!$O$57/'1C TSspéc26'!$O$17,"")</f>
        <v/>
      </c>
      <c r="AL1417" s="72">
        <f>IF(AND('1C TSspéc26'!$O$17&lt;&gt;0,'1C TSspéc26'!$C$12="OUI"),N1417+AK1417,N1417)</f>
        <v>0</v>
      </c>
      <c r="AM1417" s="417">
        <f t="shared" si="353"/>
        <v>0</v>
      </c>
      <c r="AN1417" s="417">
        <f t="shared" si="354"/>
        <v>0</v>
      </c>
      <c r="AO1417" s="418" t="str">
        <f>IF(AND('1C TSspéc26'!$O$17&lt;&gt;0,'1C TSspéc26'!$O$30&lt;&gt;0),AM1417+AN1417,"")</f>
        <v/>
      </c>
      <c r="AP1417" s="573" t="str">
        <f>IF(AND('1C TSspéc26'!$O$17&lt;&gt;0,'1C TSspéc26'!$O$30&lt;&gt;0),AM1417-AR1417,"")</f>
        <v/>
      </c>
      <c r="AQ1417" s="583">
        <f t="shared" si="355"/>
        <v>0</v>
      </c>
      <c r="AR1417" s="596"/>
      <c r="AS1417" s="102"/>
      <c r="AT1417" s="27" t="str">
        <f>IF(('1C TSspéc26'!O$17*FICHE!$C$14&lt;J1417),"Forfait limité à "&amp;FICHE!$C$14&amp;"€/jour","")</f>
        <v/>
      </c>
      <c r="AU1417" s="592"/>
      <c r="AV1417" s="824"/>
      <c r="AW1417" s="824"/>
      <c r="AX1417" s="824"/>
      <c r="AY1417" s="824"/>
      <c r="AZ1417" s="824"/>
      <c r="BA1417" s="767"/>
      <c r="BB1417" s="767"/>
      <c r="BC1417" s="767"/>
      <c r="BD1417" s="767"/>
      <c r="BE1417" s="767"/>
      <c r="BF1417" s="767"/>
      <c r="BG1417" s="767"/>
      <c r="BH1417" s="767"/>
      <c r="BI1417" s="767"/>
      <c r="BJ1417" s="767"/>
      <c r="BK1417" s="767"/>
      <c r="BL1417" s="767"/>
      <c r="BM1417" s="767"/>
      <c r="BN1417" s="767"/>
      <c r="BO1417" s="767"/>
      <c r="BP1417" s="767"/>
      <c r="BQ1417" s="767"/>
      <c r="BR1417" s="767"/>
      <c r="BS1417" s="767"/>
      <c r="BT1417" s="767"/>
      <c r="BU1417" s="767"/>
      <c r="BV1417" s="767"/>
      <c r="BW1417" s="767"/>
      <c r="BX1417" s="767"/>
      <c r="BY1417" s="767"/>
      <c r="BZ1417" s="767"/>
      <c r="CA1417" s="767"/>
      <c r="CB1417" s="767"/>
      <c r="CC1417" s="767"/>
      <c r="CD1417" s="767"/>
      <c r="CE1417" s="767"/>
      <c r="CF1417" s="767"/>
      <c r="CG1417" s="767"/>
      <c r="CH1417" s="767"/>
      <c r="CI1417" s="767"/>
      <c r="CJ1417" s="767"/>
      <c r="CK1417" s="767"/>
      <c r="CL1417" s="767"/>
      <c r="CM1417" s="767"/>
      <c r="CN1417" s="767"/>
      <c r="CO1417" s="767"/>
      <c r="CP1417" s="767"/>
      <c r="CQ1417" s="767"/>
      <c r="CR1417" s="767"/>
      <c r="CS1417" s="767"/>
      <c r="CT1417" s="767"/>
      <c r="CU1417" s="767"/>
      <c r="CV1417" s="767"/>
      <c r="CW1417" s="767"/>
      <c r="CX1417" s="767"/>
      <c r="CY1417" s="767"/>
      <c r="CZ1417" s="767"/>
      <c r="DA1417" s="767"/>
      <c r="DB1417" s="767"/>
      <c r="DC1417" s="767"/>
      <c r="DD1417" s="767"/>
      <c r="DE1417" s="767"/>
      <c r="DF1417" s="767"/>
      <c r="DG1417" s="767"/>
      <c r="DH1417" s="767"/>
      <c r="DI1417" s="767"/>
      <c r="DJ1417" s="767"/>
      <c r="DK1417" s="767"/>
      <c r="DL1417" s="767"/>
      <c r="DM1417" s="767"/>
      <c r="DN1417" s="767"/>
      <c r="DO1417" s="767"/>
      <c r="DP1417" s="767"/>
      <c r="DQ1417" s="767"/>
      <c r="DR1417" s="767"/>
      <c r="DS1417" s="767"/>
      <c r="DT1417" s="767"/>
      <c r="DU1417" s="767"/>
      <c r="DV1417" s="767"/>
      <c r="DW1417" s="767"/>
      <c r="DX1417" s="767"/>
      <c r="DY1417" s="767"/>
      <c r="DZ1417" s="767"/>
      <c r="EA1417" s="767"/>
      <c r="EB1417" s="767"/>
      <c r="EC1417" s="767"/>
      <c r="ED1417" s="767"/>
      <c r="EE1417" s="767"/>
      <c r="EF1417" s="767"/>
      <c r="EG1417" s="767"/>
      <c r="EH1417" s="767"/>
      <c r="EI1417" s="767"/>
      <c r="EJ1417" s="767"/>
      <c r="EK1417" s="767"/>
      <c r="EL1417" s="767"/>
      <c r="EM1417" s="767"/>
      <c r="EN1417" s="767"/>
      <c r="EO1417" s="767"/>
      <c r="EP1417" s="767"/>
      <c r="EQ1417" s="767"/>
      <c r="ER1417" s="767"/>
      <c r="ES1417" s="767"/>
      <c r="ET1417" s="767"/>
      <c r="EU1417" s="767"/>
      <c r="EV1417" s="767"/>
      <c r="EW1417" s="767"/>
      <c r="EX1417" s="767"/>
      <c r="EY1417" s="767"/>
      <c r="EZ1417" s="767"/>
      <c r="FA1417" s="767"/>
      <c r="FB1417" s="767"/>
      <c r="FC1417" s="767"/>
      <c r="FD1417" s="767"/>
      <c r="FE1417" s="767"/>
      <c r="FF1417" s="767"/>
      <c r="FG1417" s="767"/>
      <c r="FH1417" s="767"/>
      <c r="FI1417" s="767"/>
      <c r="FJ1417" s="767"/>
      <c r="FK1417" s="767"/>
      <c r="FL1417" s="767"/>
      <c r="FM1417" s="767"/>
      <c r="FN1417" s="767"/>
      <c r="FO1417" s="767"/>
      <c r="FP1417" s="767"/>
      <c r="FQ1417" s="767"/>
      <c r="FR1417" s="767"/>
      <c r="FS1417" s="767"/>
      <c r="FT1417" s="767"/>
      <c r="FU1417" s="767"/>
      <c r="FV1417" s="767"/>
      <c r="FW1417" s="767"/>
      <c r="FX1417" s="767"/>
      <c r="FY1417" s="767"/>
      <c r="FZ1417" s="767"/>
      <c r="GA1417" s="767"/>
      <c r="GB1417" s="767"/>
      <c r="GC1417" s="767"/>
      <c r="GD1417" s="767"/>
      <c r="GE1417" s="767"/>
      <c r="GF1417" s="767"/>
      <c r="GG1417" s="767"/>
      <c r="GH1417" s="767"/>
      <c r="GI1417" s="767"/>
      <c r="GJ1417" s="767"/>
      <c r="GK1417" s="767"/>
      <c r="GL1417" s="767"/>
      <c r="GM1417" s="767"/>
      <c r="GN1417" s="767"/>
      <c r="GO1417" s="767"/>
      <c r="GP1417" s="767"/>
      <c r="GQ1417" s="767"/>
      <c r="GR1417" s="767"/>
      <c r="GS1417" s="767"/>
      <c r="GT1417" s="767"/>
      <c r="GU1417" s="767"/>
      <c r="GV1417" s="767"/>
      <c r="GW1417" s="767"/>
      <c r="GX1417" s="767"/>
      <c r="GY1417" s="767"/>
      <c r="GZ1417" s="767"/>
      <c r="HA1417" s="767"/>
      <c r="HB1417" s="767"/>
      <c r="HC1417" s="767"/>
    </row>
    <row r="1418" spans="1:211" s="864" customFormat="1" ht="13.9" hidden="1" customHeight="1">
      <c r="A1418" s="307"/>
      <c r="B1418" s="351"/>
      <c r="C1418" s="971" t="str">
        <f>IF('1C TSspéc26'!P$17&lt;&gt;0,'1C TSspéc26'!$B$12,"")</f>
        <v/>
      </c>
      <c r="D1418" s="972"/>
      <c r="E1418" s="973"/>
      <c r="F1418" s="93">
        <f>IF(AND($C1418='1C TSspéc26'!$B$12,'1C TSspéc26'!$B$16="spécifiques",'1C TSspéc26'!$P$17&lt;&gt;""),'1C TSspéc26'!$P$21,"")</f>
        <v>0</v>
      </c>
      <c r="G1418" s="842"/>
      <c r="H1418" s="745">
        <v>0.21</v>
      </c>
      <c r="I1418" s="747">
        <v>1</v>
      </c>
      <c r="J1418" s="312"/>
      <c r="K1418" s="680">
        <f t="shared" si="299"/>
        <v>0</v>
      </c>
      <c r="L1418" s="556">
        <f>IF(OR('1C TSspéc26'!$B$12="",'1C TSspéc26'!P$30=0),0,IF(AND('1C TSspéc26'!$B$12&lt;&gt;"",$K$2="Pôle",'1C TSspéc26'!$C$12="OUI"),(('1C TSspéc26'!P$22+'1C TSspéc26'!P$23+'1C TSspéc26'!P$24+'1C TSspéc26'!P$25+'1C TSspéc26'!P$29)/'1C TSspéc26'!P$17),IF(AND('1C TSspéc26'!$B$12&lt;&gt;"",$K$2="Pôle",'1C TSspéc26'!$C$12="NON"),(('1C TSspéc26'!P$22+'1C TSspéc26'!P$23+'1C TSspéc26'!P$24+'1C TSspéc26'!P$25+'1C TSspéc26'!P$29)/'1C TSspéc26'!P$30),IF(AND('1C TSspéc26'!$B$12&lt;&gt;"",$K$2&lt;&gt;"Pôle",'1C TSspéc26'!$C$12="OUI"),(('1C TSspéc26'!P$22+'1C TSspéc26'!P$23+'1C TSspéc26'!P$24+'1C TSspéc26'!P$25+'1C TSspéc26'!P$26+'1C TSspéc26'!P$27+'1C TSspéc26'!P$28+'1C TSspéc26'!P$29)/'1C TSspéc26'!P$17),IF(AND('1C TSspéc26'!$B$12&lt;&gt;"",$K$2&lt;&gt;"Pôle",'1C TSspéc26'!$C$12="NON"),(('1C TSspéc26'!P$22+'1C TSspéc26'!P$23+'1C TSspéc26'!P$24+'1C TSspéc26'!P$25+'1C TSspéc26'!P$26+'1C TSspéc26'!P$27+'1C TSspéc26'!P$28+'1C TSspéc26'!P$29)/'1C TSspéc26'!P$30))))))</f>
        <v>0</v>
      </c>
      <c r="M1418" s="556">
        <f>IF(OR('1C TSspéc26'!$B$12="",'1C TSspéc26'!P$30=0),0,IF(AND('1C TSspéc26'!$B$12&lt;&gt;"",$K$2="Pôle",'1C TSspéc26'!$C$12="OUI"),(('1C TSspéc26'!P$26+'1C TSspéc26'!P$27+'1C TSspéc26'!P$28)/'1C TSspéc26'!P$17),IF(AND('1C TSspéc26'!$B$12&lt;&gt;"",$K$2="Pôle",'1C TSspéc26'!$C$12="NON"),(('1C TSspéc26'!P$26+'1C TSspéc26'!P$27+'1C TSspéc26'!P$28)/'1C TSspéc26'!P$30),IF(AND('1C TSspéc26'!$B$12&lt;&gt;"",$K$2&lt;&gt;"Pôle"),0))))</f>
        <v>0</v>
      </c>
      <c r="N1418" s="557">
        <f>IF(AND('1C TSspéc26'!$B$12&lt;&gt;0,'1C TSspéc26'!$P$30&lt;&gt;0),L1418+M1418,0)</f>
        <v>0</v>
      </c>
      <c r="O1418" s="893" t="str">
        <f>IF(AND('1C TSspéc26'!$P$17&lt;&gt;0,'1C TSspéc26'!$C$12="OUI"),'1C TSspéc26'!$P$35/'1C TSspéc26'!$P$17,"")</f>
        <v/>
      </c>
      <c r="P1418" s="543" t="str">
        <f>IF(AND('1C TSspéc26'!$P$17&lt;&gt;0,'1C TSspéc26'!$C$12="OUI"),'1C TSspéc26'!$P$36/'1C TSspéc26'!$P$17,"")</f>
        <v/>
      </c>
      <c r="Q1418" s="543" t="str">
        <f>IF(AND('1C TSspéc26'!$P$17&lt;&gt;0,'1C TSspéc26'!$C$12="OUI"),'1C TSspéc26'!$P$37/'1C TSspéc26'!$P$17,"")</f>
        <v/>
      </c>
      <c r="R1418" s="543" t="str">
        <f>IF(AND('1C TSspéc26'!$P$17&lt;&gt;0,'1C TSspéc26'!$C$12="OUI"),'1C TSspéc26'!$P$38/'1C TSspéc26'!$P$17,"")</f>
        <v/>
      </c>
      <c r="S1418" s="543" t="str">
        <f>IF(AND('1C TSspéc26'!$P$17&lt;&gt;0,'1C TSspéc26'!$C$12="OUI"),'1C TSspéc26'!$P$39/'1C TSspéc26'!$P$17,"")</f>
        <v/>
      </c>
      <c r="T1418" s="543" t="str">
        <f>IF(AND('1C TSspéc26'!$P$17&lt;&gt;0,'1C TSspéc26'!$C$12="OUI"),'1C TSspéc26'!$P$40/'1C TSspéc26'!$P$17,"")</f>
        <v/>
      </c>
      <c r="U1418" s="543" t="str">
        <f>IF(AND('1C TSspéc26'!$P$17&lt;&gt;0,'1C TSspéc26'!$C$12="OUI"),'1C TSspéc26'!$P$41/'1C TSspéc26'!$P$17,"")</f>
        <v/>
      </c>
      <c r="V1418" s="543" t="str">
        <f>IF(AND('1C TSspéc26'!$P$17&lt;&gt;0,'1C TSspéc26'!$C$12="OUI"),'1C TSspéc26'!$P$42/'1C TSspéc26'!$P$17,"")</f>
        <v/>
      </c>
      <c r="W1418" s="543" t="str">
        <f>IF(AND('1C TSspéc26'!$P$17&lt;&gt;0,'1C TSspéc26'!$C$12="OUI"),'1C TSspéc26'!$P$43/'1C TSspéc26'!$P$17,"")</f>
        <v/>
      </c>
      <c r="X1418" s="543" t="str">
        <f>IF(AND('1C TSspéc26'!$P$17&lt;&gt;0,'1C TSspéc26'!$C$12="OUI"),'1C TSspéc26'!$P$44/'1C TSspéc26'!$P$17,"")</f>
        <v/>
      </c>
      <c r="Y1418" s="543" t="str">
        <f>IF(AND('1C TSspéc26'!$P$17&lt;&gt;0,'1C TSspéc26'!$C$12="OUI"),'1C TSspéc26'!$P$45/'1C TSspéc26'!$P$17,"")</f>
        <v/>
      </c>
      <c r="Z1418" s="543" t="str">
        <f>IF(AND('1C TSspéc26'!$P$17&lt;&gt;0,'1C TSspéc26'!$C$12="OUI"),'1C TSspéc26'!$P$46/'1C TSspéc26'!$P$17,"")</f>
        <v/>
      </c>
      <c r="AA1418" s="543" t="str">
        <f>IF(AND('1C TSspéc26'!$P$17&lt;&gt;0,'1C TSspéc26'!$C$12="OUI"),'1C TSspéc26'!$P$47/'1C TSspéc26'!$P$17,"")</f>
        <v/>
      </c>
      <c r="AB1418" s="543" t="str">
        <f>IF(AND('1C TSspéc26'!$P$17&lt;&gt;0,'1C TSspéc26'!$C$12="OUI"),'1C TSspéc26'!$P$48/'1C TSspéc26'!$P$17,"")</f>
        <v/>
      </c>
      <c r="AC1418" s="543" t="str">
        <f>IF(AND('1C TSspéc26'!$P$17&lt;&gt;0,'1C TSspéc26'!$C$12="OUI"),'1C TSspéc26'!$P$49/'1C TSspéc26'!$P$17,"")</f>
        <v/>
      </c>
      <c r="AD1418" s="543" t="str">
        <f>IF(AND('1C TSspéc26'!$P$17&lt;&gt;0,'1C TSspéc26'!$C$12="OUI"),'1C TSspéc26'!$P$50/'1C TSspéc26'!$P$17,"")</f>
        <v/>
      </c>
      <c r="AE1418" s="543" t="str">
        <f>IF(AND('1C TSspéc26'!$P$17&lt;&gt;0,'1C TSspéc26'!$C$12="OUI"),'1C TSspéc26'!$P$51/'1C TSspéc26'!$P$17,"")</f>
        <v/>
      </c>
      <c r="AF1418" s="543" t="str">
        <f>IF(AND('1C TSspéc26'!$P$17&lt;&gt;0,'1C TSspéc26'!$C$12="OUI"),'1C TSspéc26'!$P$52/'1C TSspéc26'!$P$17,"")</f>
        <v/>
      </c>
      <c r="AG1418" s="543" t="str">
        <f>IF(AND('1C TSspéc26'!$P$17&lt;&gt;0,'1C TSspéc26'!$C$12="OUI"),'1C TSspéc26'!$P$53/'1C TSspéc26'!$P$17,"")</f>
        <v/>
      </c>
      <c r="AH1418" s="543" t="str">
        <f>IF(AND('1C TSspéc26'!$P$17&lt;&gt;0,'1C TSspéc26'!$C$12="OUI"),'1C TSspéc26'!$P$54/'1C TSspéc26'!$P$17,"")</f>
        <v/>
      </c>
      <c r="AI1418" s="543" t="str">
        <f>IF(AND('1C TSspéc26'!$P$17&lt;&gt;0,'1C TSspéc26'!$C$12="OUI"),'1C TSspéc26'!$P$55/'1C TSspéc26'!$P$17,"")</f>
        <v/>
      </c>
      <c r="AJ1418" s="543" t="str">
        <f>IF(AND('1C TSspéc26'!$P$17&lt;&gt;0,'1C TSspéc26'!$C$12="OUI"),'1C TSspéc26'!$P$56/'1C TSspéc26'!$P$17,"")</f>
        <v/>
      </c>
      <c r="AK1418" s="543" t="str">
        <f>IF(AND('1C TSspéc26'!$P$17&lt;&gt;0,'1C TSspéc26'!$C$12="OUI"),'1C TSspéc26'!$P$57/'1C TSspéc26'!$P$17,"")</f>
        <v/>
      </c>
      <c r="AL1418" s="72">
        <f>IF(AND('1C TSspéc26'!$P$17&lt;&gt;0,'1C TSspéc26'!$C$12="OUI"),N1418+AK1418,N1418)</f>
        <v>0</v>
      </c>
      <c r="AM1418" s="417">
        <f t="shared" si="353"/>
        <v>0</v>
      </c>
      <c r="AN1418" s="417">
        <f t="shared" si="354"/>
        <v>0</v>
      </c>
      <c r="AO1418" s="418" t="str">
        <f>IF(AND('1C TSspéc26'!$P$17&lt;&gt;0,'1C TSspéc26'!$P$30&lt;&gt;0),AM1418+AN1418,"")</f>
        <v/>
      </c>
      <c r="AP1418" s="573" t="str">
        <f>IF(AND('1C TSspéc26'!$P$17&lt;&gt;0,'1C TSspéc26'!$P$30&lt;&gt;0),AM1418-AR1418,"")</f>
        <v/>
      </c>
      <c r="AQ1418" s="583">
        <f t="shared" si="355"/>
        <v>0</v>
      </c>
      <c r="AR1418" s="596"/>
      <c r="AS1418" s="102"/>
      <c r="AT1418" s="27" t="str">
        <f>IF(('1C TSspéc26'!P$17*FICHE!$C$14&lt;J1418),"Forfait limité à "&amp;FICHE!$C$14&amp;"€/jour","")</f>
        <v/>
      </c>
      <c r="AU1418" s="592"/>
      <c r="AV1418" s="824"/>
      <c r="AW1418" s="824"/>
      <c r="AX1418" s="824"/>
      <c r="AY1418" s="824"/>
      <c r="AZ1418" s="824"/>
      <c r="BA1418" s="767"/>
      <c r="BB1418" s="767"/>
      <c r="BC1418" s="767"/>
      <c r="BD1418" s="767"/>
      <c r="BE1418" s="767"/>
      <c r="BF1418" s="767"/>
      <c r="BG1418" s="767"/>
      <c r="BH1418" s="767"/>
      <c r="BI1418" s="767"/>
      <c r="BJ1418" s="767"/>
      <c r="BK1418" s="767"/>
      <c r="BL1418" s="767"/>
      <c r="BM1418" s="767"/>
      <c r="BN1418" s="767"/>
      <c r="BO1418" s="767"/>
      <c r="BP1418" s="767"/>
      <c r="BQ1418" s="767"/>
      <c r="BR1418" s="767"/>
      <c r="BS1418" s="767"/>
      <c r="BT1418" s="767"/>
      <c r="BU1418" s="767"/>
      <c r="BV1418" s="767"/>
      <c r="BW1418" s="767"/>
      <c r="BX1418" s="767"/>
      <c r="BY1418" s="767"/>
      <c r="BZ1418" s="767"/>
      <c r="CA1418" s="767"/>
      <c r="CB1418" s="767"/>
      <c r="CC1418" s="767"/>
      <c r="CD1418" s="767"/>
      <c r="CE1418" s="767"/>
      <c r="CF1418" s="767"/>
      <c r="CG1418" s="767"/>
      <c r="CH1418" s="767"/>
      <c r="CI1418" s="767"/>
      <c r="CJ1418" s="767"/>
      <c r="CK1418" s="767"/>
      <c r="CL1418" s="767"/>
      <c r="CM1418" s="767"/>
      <c r="CN1418" s="767"/>
      <c r="CO1418" s="767"/>
      <c r="CP1418" s="767"/>
      <c r="CQ1418" s="767"/>
      <c r="CR1418" s="767"/>
      <c r="CS1418" s="767"/>
      <c r="CT1418" s="767"/>
      <c r="CU1418" s="767"/>
      <c r="CV1418" s="767"/>
      <c r="CW1418" s="767"/>
      <c r="CX1418" s="767"/>
      <c r="CY1418" s="767"/>
      <c r="CZ1418" s="767"/>
      <c r="DA1418" s="767"/>
      <c r="DB1418" s="767"/>
      <c r="DC1418" s="767"/>
      <c r="DD1418" s="767"/>
      <c r="DE1418" s="767"/>
      <c r="DF1418" s="767"/>
      <c r="DG1418" s="767"/>
      <c r="DH1418" s="767"/>
      <c r="DI1418" s="767"/>
      <c r="DJ1418" s="767"/>
      <c r="DK1418" s="767"/>
      <c r="DL1418" s="767"/>
      <c r="DM1418" s="767"/>
      <c r="DN1418" s="767"/>
      <c r="DO1418" s="767"/>
      <c r="DP1418" s="767"/>
      <c r="DQ1418" s="767"/>
      <c r="DR1418" s="767"/>
      <c r="DS1418" s="767"/>
      <c r="DT1418" s="767"/>
      <c r="DU1418" s="767"/>
      <c r="DV1418" s="767"/>
      <c r="DW1418" s="767"/>
      <c r="DX1418" s="767"/>
      <c r="DY1418" s="767"/>
      <c r="DZ1418" s="767"/>
      <c r="EA1418" s="767"/>
      <c r="EB1418" s="767"/>
      <c r="EC1418" s="767"/>
      <c r="ED1418" s="767"/>
      <c r="EE1418" s="767"/>
      <c r="EF1418" s="767"/>
      <c r="EG1418" s="767"/>
      <c r="EH1418" s="767"/>
      <c r="EI1418" s="767"/>
      <c r="EJ1418" s="767"/>
      <c r="EK1418" s="767"/>
      <c r="EL1418" s="767"/>
      <c r="EM1418" s="767"/>
      <c r="EN1418" s="767"/>
      <c r="EO1418" s="767"/>
      <c r="EP1418" s="767"/>
      <c r="EQ1418" s="767"/>
      <c r="ER1418" s="767"/>
      <c r="ES1418" s="767"/>
      <c r="ET1418" s="767"/>
      <c r="EU1418" s="767"/>
      <c r="EV1418" s="767"/>
      <c r="EW1418" s="767"/>
      <c r="EX1418" s="767"/>
      <c r="EY1418" s="767"/>
      <c r="EZ1418" s="767"/>
      <c r="FA1418" s="767"/>
      <c r="FB1418" s="767"/>
      <c r="FC1418" s="767"/>
      <c r="FD1418" s="767"/>
      <c r="FE1418" s="767"/>
      <c r="FF1418" s="767"/>
      <c r="FG1418" s="767"/>
      <c r="FH1418" s="767"/>
      <c r="FI1418" s="767"/>
      <c r="FJ1418" s="767"/>
      <c r="FK1418" s="767"/>
      <c r="FL1418" s="767"/>
      <c r="FM1418" s="767"/>
      <c r="FN1418" s="767"/>
      <c r="FO1418" s="767"/>
      <c r="FP1418" s="767"/>
      <c r="FQ1418" s="767"/>
      <c r="FR1418" s="767"/>
      <c r="FS1418" s="767"/>
      <c r="FT1418" s="767"/>
      <c r="FU1418" s="767"/>
      <c r="FV1418" s="767"/>
      <c r="FW1418" s="767"/>
      <c r="FX1418" s="767"/>
      <c r="FY1418" s="767"/>
      <c r="FZ1418" s="767"/>
      <c r="GA1418" s="767"/>
      <c r="GB1418" s="767"/>
      <c r="GC1418" s="767"/>
      <c r="GD1418" s="767"/>
      <c r="GE1418" s="767"/>
      <c r="GF1418" s="767"/>
      <c r="GG1418" s="767"/>
      <c r="GH1418" s="767"/>
      <c r="GI1418" s="767"/>
      <c r="GJ1418" s="767"/>
      <c r="GK1418" s="767"/>
      <c r="GL1418" s="767"/>
      <c r="GM1418" s="767"/>
      <c r="GN1418" s="767"/>
      <c r="GO1418" s="767"/>
      <c r="GP1418" s="767"/>
      <c r="GQ1418" s="767"/>
      <c r="GR1418" s="767"/>
      <c r="GS1418" s="767"/>
      <c r="GT1418" s="767"/>
      <c r="GU1418" s="767"/>
      <c r="GV1418" s="767"/>
      <c r="GW1418" s="767"/>
      <c r="GX1418" s="767"/>
      <c r="GY1418" s="767"/>
      <c r="GZ1418" s="767"/>
      <c r="HA1418" s="767"/>
      <c r="HB1418" s="767"/>
      <c r="HC1418" s="767"/>
    </row>
    <row r="1419" spans="1:211" s="864" customFormat="1" ht="13.9" hidden="1" customHeight="1">
      <c r="A1419" s="307"/>
      <c r="B1419" s="351"/>
      <c r="C1419" s="971" t="str">
        <f>IF('1C TSspéc26'!Q$17&lt;&gt;0,'1C TSspéc26'!$B$12,"")</f>
        <v/>
      </c>
      <c r="D1419" s="972"/>
      <c r="E1419" s="973"/>
      <c r="F1419" s="93">
        <f>IF(AND($C1419='1C TSspéc26'!$B$12,'1C TSspéc26'!$B$16="spécifiques",'1C TSspéc26'!$Q$17&lt;&gt;""),'1C TSspéc26'!$Q$21,"")</f>
        <v>0</v>
      </c>
      <c r="G1419" s="863"/>
      <c r="H1419" s="745">
        <v>0.21</v>
      </c>
      <c r="I1419" s="747">
        <v>1</v>
      </c>
      <c r="J1419" s="312"/>
      <c r="K1419" s="680">
        <f t="shared" si="299"/>
        <v>0</v>
      </c>
      <c r="L1419" s="556">
        <f>IF(OR('1C TSspéc26'!$B$12="",'1C TSspéc26'!Q$30=0),0,IF(AND('1C TSspéc26'!$B$12&lt;&gt;"",$K$2="Pôle",'1C TSspéc26'!$C$12="OUI"),(('1C TSspéc26'!Q$22+'1C TSspéc26'!Q$23+'1C TSspéc26'!Q$24+'1C TSspéc26'!Q$25+'1C TSspéc26'!Q$29)/'1C TSspéc26'!Q$17),IF(AND('1C TSspéc26'!$B$12&lt;&gt;"",$K$2="Pôle",'1C TSspéc26'!$C$12="NON"),(('1C TSspéc26'!Q$22+'1C TSspéc26'!Q$23+'1C TSspéc26'!Q$24+'1C TSspéc26'!Q$25+'1C TSspéc26'!Q$29)/'1C TSspéc26'!Q$30),IF(AND('1C TSspéc26'!$B$12&lt;&gt;"",$K$2&lt;&gt;"Pôle",'1C TSspéc26'!$C$12="OUI"),(('1C TSspéc26'!Q$22+'1C TSspéc26'!Q$23+'1C TSspéc26'!Q$24+'1C TSspéc26'!Q$25+'1C TSspéc26'!Q$26+'1C TSspéc26'!Q$27+'1C TSspéc26'!Q$28+'1C TSspéc26'!Q$29)/'1C TSspéc26'!Q$17),IF(AND('1C TSspéc26'!$B$12&lt;&gt;"",$K$2&lt;&gt;"Pôle",'1C TSspéc26'!$C$12="NON"),(('1C TSspéc26'!Q$22+'1C TSspéc26'!Q$23+'1C TSspéc26'!Q$24+'1C TSspéc26'!Q$25+'1C TSspéc26'!Q$26+'1C TSspéc26'!Q$27+'1C TSspéc26'!Q$28+'1C TSspéc26'!Q$29)/'1C TSspéc26'!Q$30))))))</f>
        <v>0</v>
      </c>
      <c r="M1419" s="556">
        <f>IF(OR('1C TSspéc26'!$B$12="",'1C TSspéc26'!Q$30=0),0,IF(AND('1C TSspéc26'!$B$12&lt;&gt;"",$K$2="Pôle",'1C TSspéc26'!$C$12="OUI"),(('1C TSspéc26'!Q$26+'1C TSspéc26'!Q$27+'1C TSspéc26'!Q$28)/'1C TSspéc26'!Q$17),IF(AND('1C TSspéc26'!$B$12&lt;&gt;"",$K$2="Pôle",'1C TSspéc26'!$C$12="NON"),(('1C TSspéc26'!Q$26+'1C TSspéc26'!Q$27+'1C TSspéc26'!Q$28)/'1C TSspéc26'!Q$30),IF(AND('1C TSspéc26'!$B$12&lt;&gt;"",$K$2&lt;&gt;"Pôle"),0))))</f>
        <v>0</v>
      </c>
      <c r="N1419" s="557">
        <f>IF(AND('1C TSspéc26'!$B$12&lt;&gt;0,'1C TSspéc26'!$Q$30&lt;&gt;0),L1419+M1419,0)</f>
        <v>0</v>
      </c>
      <c r="O1419" s="893" t="str">
        <f>IF(AND('1C TSspéc26'!$Q$17&lt;&gt;0,'1C TSspéc26'!$C$12="OUI"),'1C TSspéc26'!$Q$35/'1C TSspéc26'!$Q$17,"")</f>
        <v/>
      </c>
      <c r="P1419" s="543" t="str">
        <f>IF(AND('1C TSspéc26'!$Q$17&lt;&gt;0,'1C TSspéc26'!$C$12="OUI"),'1C TSspéc26'!$Q$36/'1C TSspéc26'!$Q$17,"")</f>
        <v/>
      </c>
      <c r="Q1419" s="543" t="str">
        <f>IF(AND('1C TSspéc26'!$Q$17&lt;&gt;0,'1C TSspéc26'!$C$12="OUI"),'1C TSspéc26'!$Q$37/'1C TSspéc26'!$Q$17,"")</f>
        <v/>
      </c>
      <c r="R1419" s="543" t="str">
        <f>IF(AND('1C TSspéc26'!$Q$17&lt;&gt;0,'1C TSspéc26'!$C$12="OUI"),'1C TSspéc26'!$Q$38/'1C TSspéc26'!$Q$17,"")</f>
        <v/>
      </c>
      <c r="S1419" s="543" t="str">
        <f>IF(AND('1C TSspéc26'!$Q$17&lt;&gt;0,'1C TSspéc26'!$C$12="OUI"),'1C TSspéc26'!$Q$39/'1C TSspéc26'!$Q$17,"")</f>
        <v/>
      </c>
      <c r="T1419" s="543" t="str">
        <f>IF(AND('1C TSspéc26'!$Q$17&lt;&gt;0,'1C TSspéc26'!$C$12="OUI"),'1C TSspéc26'!$Q$40/'1C TSspéc26'!$Q$17,"")</f>
        <v/>
      </c>
      <c r="U1419" s="543" t="str">
        <f>IF(AND('1C TSspéc26'!$Q$17&lt;&gt;0,'1C TSspéc26'!$C$12="OUI"),'1C TSspéc26'!$Q$41/'1C TSspéc26'!$Q$17,"")</f>
        <v/>
      </c>
      <c r="V1419" s="543" t="str">
        <f>IF(AND('1C TSspéc26'!$Q$17&lt;&gt;0,'1C TSspéc26'!$C$12="OUI"),'1C TSspéc26'!$Q$42/'1C TSspéc26'!$Q$17,"")</f>
        <v/>
      </c>
      <c r="W1419" s="543" t="str">
        <f>IF(AND('1C TSspéc26'!$Q$17&lt;&gt;0,'1C TSspéc26'!$C$12="OUI"),'1C TSspéc26'!$Q$43/'1C TSspéc26'!$Q$17,"")</f>
        <v/>
      </c>
      <c r="X1419" s="543" t="str">
        <f>IF(AND('1C TSspéc26'!$Q$17&lt;&gt;0,'1C TSspéc26'!$C$12="OUI"),'1C TSspéc26'!$Q$44/'1C TSspéc26'!$Q$17,"")</f>
        <v/>
      </c>
      <c r="Y1419" s="543" t="str">
        <f>IF(AND('1C TSspéc26'!$Q$17&lt;&gt;0,'1C TSspéc26'!$C$12="OUI"),'1C TSspéc26'!$Q$45/'1C TSspéc26'!$Q$17,"")</f>
        <v/>
      </c>
      <c r="Z1419" s="543" t="str">
        <f>IF(AND('1C TSspéc26'!$Q$17&lt;&gt;0,'1C TSspéc26'!$C$12="OUI"),'1C TSspéc26'!$Q$46/'1C TSspéc26'!$Q$17,"")</f>
        <v/>
      </c>
      <c r="AA1419" s="543" t="str">
        <f>IF(AND('1C TSspéc26'!$Q$17&lt;&gt;0,'1C TSspéc26'!$C$12="OUI"),'1C TSspéc26'!$Q$47/'1C TSspéc26'!$Q$17,"")</f>
        <v/>
      </c>
      <c r="AB1419" s="543" t="str">
        <f>IF(AND('1C TSspéc26'!$Q$17&lt;&gt;0,'1C TSspéc26'!$C$12="OUI"),'1C TSspéc26'!$Q$48/'1C TSspéc26'!$Q$17,"")</f>
        <v/>
      </c>
      <c r="AC1419" s="543" t="str">
        <f>IF(AND('1C TSspéc26'!$Q$17&lt;&gt;0,'1C TSspéc26'!$C$12="OUI"),'1C TSspéc26'!$Q$49/'1C TSspéc26'!$Q$17,"")</f>
        <v/>
      </c>
      <c r="AD1419" s="543" t="str">
        <f>IF(AND('1C TSspéc26'!$Q$17&lt;&gt;0,'1C TSspéc26'!$C$12="OUI"),'1C TSspéc26'!$Q$50/'1C TSspéc26'!$Q$17,"")</f>
        <v/>
      </c>
      <c r="AE1419" s="543" t="str">
        <f>IF(AND('1C TSspéc26'!$Q$17&lt;&gt;0,'1C TSspéc26'!$C$12="OUI"),'1C TSspéc26'!$Q$51/'1C TSspéc26'!$Q$17,"")</f>
        <v/>
      </c>
      <c r="AF1419" s="543" t="str">
        <f>IF(AND('1C TSspéc26'!$Q$17&lt;&gt;0,'1C TSspéc26'!$C$12="OUI"),'1C TSspéc26'!$Q$52/'1C TSspéc26'!$Q$17,"")</f>
        <v/>
      </c>
      <c r="AG1419" s="543" t="str">
        <f>IF(AND('1C TSspéc26'!$Q$17&lt;&gt;0,'1C TSspéc26'!$C$12="OUI"),'1C TSspéc26'!$Q$53/'1C TSspéc26'!$Q$17,"")</f>
        <v/>
      </c>
      <c r="AH1419" s="543" t="str">
        <f>IF(AND('1C TSspéc26'!$Q$17&lt;&gt;0,'1C TSspéc26'!$C$12="OUI"),'1C TSspéc26'!$Q$54/'1C TSspéc26'!$Q$17,"")</f>
        <v/>
      </c>
      <c r="AI1419" s="543" t="str">
        <f>IF(AND('1C TSspéc26'!$Q$17&lt;&gt;0,'1C TSspéc26'!$C$12="OUI"),'1C TSspéc26'!$Q$55/'1C TSspéc26'!$Q$17,"")</f>
        <v/>
      </c>
      <c r="AJ1419" s="543" t="str">
        <f>IF(AND('1C TSspéc26'!$Q$17&lt;&gt;0,'1C TSspéc26'!$C$12="OUI"),'1C TSspéc26'!$Q$56/'1C TSspéc26'!$Q$17,"")</f>
        <v/>
      </c>
      <c r="AK1419" s="543" t="str">
        <f>IF(AND('1C TSspéc26'!$Q$17&lt;&gt;0,'1C TSspéc26'!$C$12="OUI"),'1C TSspéc26'!$Q$57/'1C TSspéc26'!$Q$17,"")</f>
        <v/>
      </c>
      <c r="AL1419" s="72">
        <f>IF(AND('1C TSspéc26'!$Q$17&lt;&gt;0,'1C TSspéc26'!$C$12="OUI"),N1419+AK1419,N1419)</f>
        <v>0</v>
      </c>
      <c r="AM1419" s="417">
        <f t="shared" si="353"/>
        <v>0</v>
      </c>
      <c r="AN1419" s="417">
        <f t="shared" si="354"/>
        <v>0</v>
      </c>
      <c r="AO1419" s="418" t="str">
        <f>IF(AND('1C TSspéc26'!$Q$17&lt;&gt;0,'1C TSspéc26'!$Q$30&lt;&gt;0),AM1419+AN1419,"")</f>
        <v/>
      </c>
      <c r="AP1419" s="573" t="str">
        <f>IF(AND('1C TSspéc26'!$Q$17&lt;&gt;0,'1C TSspéc26'!$Q$30&lt;&gt;0),AM1419-AR1419,"")</f>
        <v/>
      </c>
      <c r="AQ1419" s="583">
        <f t="shared" si="355"/>
        <v>0</v>
      </c>
      <c r="AR1419" s="596"/>
      <c r="AS1419" s="102"/>
      <c r="AT1419" s="27" t="str">
        <f>IF(('1C TSspéc26'!Q$17*FICHE!$C$14&lt;J1419),"Forfait limité à "&amp;FICHE!$C$14&amp;"€/jour","")</f>
        <v/>
      </c>
      <c r="AU1419" s="592"/>
      <c r="AV1419" s="824"/>
      <c r="AW1419" s="824"/>
      <c r="AX1419" s="824"/>
      <c r="AY1419" s="824"/>
      <c r="AZ1419" s="824"/>
      <c r="BA1419" s="767"/>
      <c r="BB1419" s="767"/>
      <c r="BC1419" s="767"/>
      <c r="BD1419" s="767"/>
      <c r="BE1419" s="767"/>
      <c r="BF1419" s="767"/>
      <c r="BG1419" s="767"/>
      <c r="BH1419" s="767"/>
      <c r="BI1419" s="767"/>
      <c r="BJ1419" s="767"/>
      <c r="BK1419" s="767"/>
      <c r="BL1419" s="767"/>
      <c r="BM1419" s="767"/>
      <c r="BN1419" s="767"/>
      <c r="BO1419" s="767"/>
      <c r="BP1419" s="767"/>
      <c r="BQ1419" s="767"/>
      <c r="BR1419" s="767"/>
      <c r="BS1419" s="767"/>
      <c r="BT1419" s="767"/>
      <c r="BU1419" s="767"/>
      <c r="BV1419" s="767"/>
      <c r="BW1419" s="767"/>
      <c r="BX1419" s="767"/>
      <c r="BY1419" s="767"/>
      <c r="BZ1419" s="767"/>
      <c r="CA1419" s="767"/>
      <c r="CB1419" s="767"/>
      <c r="CC1419" s="767"/>
      <c r="CD1419" s="767"/>
      <c r="CE1419" s="767"/>
      <c r="CF1419" s="767"/>
      <c r="CG1419" s="767"/>
      <c r="CH1419" s="767"/>
      <c r="CI1419" s="767"/>
      <c r="CJ1419" s="767"/>
      <c r="CK1419" s="767"/>
      <c r="CL1419" s="767"/>
      <c r="CM1419" s="767"/>
      <c r="CN1419" s="767"/>
      <c r="CO1419" s="767"/>
      <c r="CP1419" s="767"/>
      <c r="CQ1419" s="767"/>
      <c r="CR1419" s="767"/>
      <c r="CS1419" s="767"/>
      <c r="CT1419" s="767"/>
      <c r="CU1419" s="767"/>
      <c r="CV1419" s="767"/>
      <c r="CW1419" s="767"/>
      <c r="CX1419" s="767"/>
      <c r="CY1419" s="767"/>
      <c r="CZ1419" s="767"/>
      <c r="DA1419" s="767"/>
      <c r="DB1419" s="767"/>
      <c r="DC1419" s="767"/>
      <c r="DD1419" s="767"/>
      <c r="DE1419" s="767"/>
      <c r="DF1419" s="767"/>
      <c r="DG1419" s="767"/>
      <c r="DH1419" s="767"/>
      <c r="DI1419" s="767"/>
      <c r="DJ1419" s="767"/>
      <c r="DK1419" s="767"/>
      <c r="DL1419" s="767"/>
      <c r="DM1419" s="767"/>
      <c r="DN1419" s="767"/>
      <c r="DO1419" s="767"/>
      <c r="DP1419" s="767"/>
      <c r="DQ1419" s="767"/>
      <c r="DR1419" s="767"/>
      <c r="DS1419" s="767"/>
      <c r="DT1419" s="767"/>
      <c r="DU1419" s="767"/>
      <c r="DV1419" s="767"/>
      <c r="DW1419" s="767"/>
      <c r="DX1419" s="767"/>
      <c r="DY1419" s="767"/>
      <c r="DZ1419" s="767"/>
      <c r="EA1419" s="767"/>
      <c r="EB1419" s="767"/>
      <c r="EC1419" s="767"/>
      <c r="ED1419" s="767"/>
      <c r="EE1419" s="767"/>
      <c r="EF1419" s="767"/>
      <c r="EG1419" s="767"/>
      <c r="EH1419" s="767"/>
      <c r="EI1419" s="767"/>
      <c r="EJ1419" s="767"/>
      <c r="EK1419" s="767"/>
      <c r="EL1419" s="767"/>
      <c r="EM1419" s="767"/>
      <c r="EN1419" s="767"/>
      <c r="EO1419" s="767"/>
      <c r="EP1419" s="767"/>
      <c r="EQ1419" s="767"/>
      <c r="ER1419" s="767"/>
      <c r="ES1419" s="767"/>
      <c r="ET1419" s="767"/>
      <c r="EU1419" s="767"/>
      <c r="EV1419" s="767"/>
      <c r="EW1419" s="767"/>
      <c r="EX1419" s="767"/>
      <c r="EY1419" s="767"/>
      <c r="EZ1419" s="767"/>
      <c r="FA1419" s="767"/>
      <c r="FB1419" s="767"/>
      <c r="FC1419" s="767"/>
      <c r="FD1419" s="767"/>
      <c r="FE1419" s="767"/>
      <c r="FF1419" s="767"/>
      <c r="FG1419" s="767"/>
      <c r="FH1419" s="767"/>
      <c r="FI1419" s="767"/>
      <c r="FJ1419" s="767"/>
      <c r="FK1419" s="767"/>
      <c r="FL1419" s="767"/>
      <c r="FM1419" s="767"/>
      <c r="FN1419" s="767"/>
      <c r="FO1419" s="767"/>
      <c r="FP1419" s="767"/>
      <c r="FQ1419" s="767"/>
      <c r="FR1419" s="767"/>
      <c r="FS1419" s="767"/>
      <c r="FT1419" s="767"/>
      <c r="FU1419" s="767"/>
      <c r="FV1419" s="767"/>
      <c r="FW1419" s="767"/>
      <c r="FX1419" s="767"/>
      <c r="FY1419" s="767"/>
      <c r="FZ1419" s="767"/>
      <c r="GA1419" s="767"/>
      <c r="GB1419" s="767"/>
      <c r="GC1419" s="767"/>
      <c r="GD1419" s="767"/>
      <c r="GE1419" s="767"/>
      <c r="GF1419" s="767"/>
      <c r="GG1419" s="767"/>
      <c r="GH1419" s="767"/>
      <c r="GI1419" s="767"/>
      <c r="GJ1419" s="767"/>
      <c r="GK1419" s="767"/>
      <c r="GL1419" s="767"/>
      <c r="GM1419" s="767"/>
      <c r="GN1419" s="767"/>
      <c r="GO1419" s="767"/>
      <c r="GP1419" s="767"/>
      <c r="GQ1419" s="767"/>
      <c r="GR1419" s="767"/>
      <c r="GS1419" s="767"/>
      <c r="GT1419" s="767"/>
      <c r="GU1419" s="767"/>
      <c r="GV1419" s="767"/>
      <c r="GW1419" s="767"/>
      <c r="GX1419" s="767"/>
      <c r="GY1419" s="767"/>
      <c r="GZ1419" s="767"/>
      <c r="HA1419" s="767"/>
      <c r="HB1419" s="767"/>
      <c r="HC1419" s="767"/>
    </row>
    <row r="1420" spans="1:211" s="864" customFormat="1" ht="13.9" hidden="1" customHeight="1">
      <c r="A1420" s="307"/>
      <c r="B1420" s="351"/>
      <c r="C1420" s="971" t="str">
        <f>IF('1C TSspéc26'!R$17&lt;&gt;0,'1C TSspéc26'!$B$12,"")</f>
        <v/>
      </c>
      <c r="D1420" s="972"/>
      <c r="E1420" s="973"/>
      <c r="F1420" s="93">
        <f>IF(AND($C1420='1C TSspéc26'!$B$12,'1C TSspéc26'!$B$16="spécifiques",'1C TSspéc26'!$R$17&lt;&gt;""),'1C TSspéc26'!$R$21,"")</f>
        <v>0</v>
      </c>
      <c r="G1420" s="863"/>
      <c r="H1420" s="745">
        <v>0.21</v>
      </c>
      <c r="I1420" s="747">
        <v>1</v>
      </c>
      <c r="J1420" s="312"/>
      <c r="K1420" s="680">
        <f t="shared" si="299"/>
        <v>0</v>
      </c>
      <c r="L1420" s="556">
        <f>IF(OR('1C TSspéc26'!$B$12="",'1C TSspéc26'!R$30=0),0,IF(AND('1C TSspéc26'!$B$12&lt;&gt;"",$K$2="Pôle",'1C TSspéc26'!$C$12="OUI"),(('1C TSspéc26'!R$22+'1C TSspéc26'!R$23+'1C TSspéc26'!R$24+'1C TSspéc26'!R$25+'1C TSspéc26'!R$29)/'1C TSspéc26'!R$17),IF(AND('1C TSspéc26'!$B$12&lt;&gt;"",$K$2="Pôle",'1C TSspéc26'!$C$12="NON"),(('1C TSspéc26'!R$22+'1C TSspéc26'!R$23+'1C TSspéc26'!R$24+'1C TSspéc26'!R$25+'1C TSspéc26'!R$29)/'1C TSspéc26'!R$30),IF(AND('1C TSspéc26'!$B$12&lt;&gt;"",$K$2&lt;&gt;"Pôle",'1C TSspéc26'!$C$12="OUI"),(('1C TSspéc26'!R$22+'1C TSspéc26'!R$23+'1C TSspéc26'!R$24+'1C TSspéc26'!R$25+'1C TSspéc26'!R$26+'1C TSspéc26'!R$27+'1C TSspéc26'!R$28+'1C TSspéc26'!R$29)/'1C TSspéc26'!R$17),IF(AND('1C TSspéc26'!$B$12&lt;&gt;"",$K$2&lt;&gt;"Pôle",'1C TSspéc26'!$C$12="NON"),(('1C TSspéc26'!R$22+'1C TSspéc26'!R$23+'1C TSspéc26'!R$24+'1C TSspéc26'!R$25+'1C TSspéc26'!R$26+'1C TSspéc26'!R$27+'1C TSspéc26'!R$28+'1C TSspéc26'!R$29)/'1C TSspéc26'!R$30))))))</f>
        <v>0</v>
      </c>
      <c r="M1420" s="556">
        <f>IF(OR('1C TSspéc26'!$B$12="",'1C TSspéc26'!R$30=0),0,IF(AND('1C TSspéc26'!$B$12&lt;&gt;"",$K$2="Pôle",'1C TSspéc26'!$C$12="OUI"),(('1C TSspéc26'!R$26+'1C TSspéc26'!R$27+'1C TSspéc26'!R$28)/'1C TSspéc26'!R$17),IF(AND('1C TSspéc26'!$B$12&lt;&gt;"",$K$2="Pôle",'1C TSspéc26'!$C$12="NON"),(('1C TSspéc26'!R$26+'1C TSspéc26'!R$27+'1C TSspéc26'!R$28)/'1C TSspéc26'!R$30),IF(AND('1C TSspéc26'!$B$12&lt;&gt;"",$K$2&lt;&gt;"Pôle"),0))))</f>
        <v>0</v>
      </c>
      <c r="N1420" s="557">
        <f>IF(AND('1C TSspéc26'!$B$12&lt;&gt;0,'1C TSspéc26'!$R$30&lt;&gt;0),L1420+M1420,0)</f>
        <v>0</v>
      </c>
      <c r="O1420" s="893" t="str">
        <f>IF(AND('1C TSspéc26'!$R$17&lt;&gt;0,'1C TSspéc26'!$C$12="OUI"),'1C TSspéc26'!$R$35/'1C TSspéc26'!$R$17,"")</f>
        <v/>
      </c>
      <c r="P1420" s="543" t="str">
        <f>IF(AND('1C TSspéc26'!$R$17&lt;&gt;0,'1C TSspéc26'!$C$12="OUI"),'1C TSspéc26'!$R$36/'1C TSspéc26'!$R$17,"")</f>
        <v/>
      </c>
      <c r="Q1420" s="543" t="str">
        <f>IF(AND('1C TSspéc26'!$R$17&lt;&gt;0,'1C TSspéc26'!$C$12="OUI"),'1C TSspéc26'!$R$37/'1C TSspéc26'!$R$17,"")</f>
        <v/>
      </c>
      <c r="R1420" s="543" t="str">
        <f>IF(AND('1C TSspéc26'!$R$17&lt;&gt;0,'1C TSspéc26'!$C$12="OUI"),'1C TSspéc26'!$R$38/'1C TSspéc26'!$R$17,"")</f>
        <v/>
      </c>
      <c r="S1420" s="543" t="str">
        <f>IF(AND('1C TSspéc26'!$R$17&lt;&gt;0,'1C TSspéc26'!$C$12="OUI"),'1C TSspéc26'!$R$39/'1C TSspéc26'!$R$17,"")</f>
        <v/>
      </c>
      <c r="T1420" s="543" t="str">
        <f>IF(AND('1C TSspéc26'!$R$17&lt;&gt;0,'1C TSspéc26'!$C$12="OUI"),'1C TSspéc26'!$R$40/'1C TSspéc26'!$R$17,"")</f>
        <v/>
      </c>
      <c r="U1420" s="543" t="str">
        <f>IF(AND('1C TSspéc26'!$R$17&lt;&gt;0,'1C TSspéc26'!$C$12="OUI"),'1C TSspéc26'!$R$41/'1C TSspéc26'!$R$17,"")</f>
        <v/>
      </c>
      <c r="V1420" s="543" t="str">
        <f>IF(AND('1C TSspéc26'!$R$17&lt;&gt;0,'1C TSspéc26'!$C$12="OUI"),'1C TSspéc26'!$R$42/'1C TSspéc26'!$R$17,"")</f>
        <v/>
      </c>
      <c r="W1420" s="543" t="str">
        <f>IF(AND('1C TSspéc26'!$R$17&lt;&gt;0,'1C TSspéc26'!$C$12="OUI"),'1C TSspéc26'!$R$43/'1C TSspéc26'!$R$17,"")</f>
        <v/>
      </c>
      <c r="X1420" s="543" t="str">
        <f>IF(AND('1C TSspéc26'!$R$17&lt;&gt;0,'1C TSspéc26'!$C$12="OUI"),'1C TSspéc26'!$R$44/'1C TSspéc26'!$R$17,"")</f>
        <v/>
      </c>
      <c r="Y1420" s="543" t="str">
        <f>IF(AND('1C TSspéc26'!$R$17&lt;&gt;0,'1C TSspéc26'!$C$12="OUI"),'1C TSspéc26'!$R$45/'1C TSspéc26'!$R$17,"")</f>
        <v/>
      </c>
      <c r="Z1420" s="543" t="str">
        <f>IF(AND('1C TSspéc26'!$R$17&lt;&gt;0,'1C TSspéc26'!$C$12="OUI"),'1C TSspéc26'!$R$46/'1C TSspéc26'!$R$17,"")</f>
        <v/>
      </c>
      <c r="AA1420" s="543" t="str">
        <f>IF(AND('1C TSspéc26'!$R$17&lt;&gt;0,'1C TSspéc26'!$C$12="OUI"),'1C TSspéc26'!$R$47/'1C TSspéc26'!$R$17,"")</f>
        <v/>
      </c>
      <c r="AB1420" s="543" t="str">
        <f>IF(AND('1C TSspéc26'!$R$17&lt;&gt;0,'1C TSspéc26'!$C$12="OUI"),'1C TSspéc26'!$R$48/'1C TSspéc26'!$R$17,"")</f>
        <v/>
      </c>
      <c r="AC1420" s="543" t="str">
        <f>IF(AND('1C TSspéc26'!$R$17&lt;&gt;0,'1C TSspéc26'!$C$12="OUI"),'1C TSspéc26'!$R$49/'1C TSspéc26'!$R$17,"")</f>
        <v/>
      </c>
      <c r="AD1420" s="543" t="str">
        <f>IF(AND('1C TSspéc26'!$R$17&lt;&gt;0,'1C TSspéc26'!$C$12="OUI"),'1C TSspéc26'!$R$50/'1C TSspéc26'!$R$17,"")</f>
        <v/>
      </c>
      <c r="AE1420" s="543" t="str">
        <f>IF(AND('1C TSspéc26'!$R$17&lt;&gt;0,'1C TSspéc26'!$C$12="OUI"),'1C TSspéc26'!$R$51/'1C TSspéc26'!$R$17,"")</f>
        <v/>
      </c>
      <c r="AF1420" s="543" t="str">
        <f>IF(AND('1C TSspéc26'!$R$17&lt;&gt;0,'1C TSspéc26'!$C$12="OUI"),'1C TSspéc26'!$R$52/'1C TSspéc26'!$R$17,"")</f>
        <v/>
      </c>
      <c r="AG1420" s="543" t="str">
        <f>IF(AND('1C TSspéc26'!$R$17&lt;&gt;0,'1C TSspéc26'!$C$12="OUI"),'1C TSspéc26'!$R$53/'1C TSspéc26'!$R$17,"")</f>
        <v/>
      </c>
      <c r="AH1420" s="543" t="str">
        <f>IF(AND('1C TSspéc26'!$R$17&lt;&gt;0,'1C TSspéc26'!$C$12="OUI"),'1C TSspéc26'!$R$54/'1C TSspéc26'!$R$17,"")</f>
        <v/>
      </c>
      <c r="AI1420" s="543" t="str">
        <f>IF(AND('1C TSspéc26'!$R$17&lt;&gt;0,'1C TSspéc26'!$C$12="OUI"),'1C TSspéc26'!$R$55/'1C TSspéc26'!$R$17,"")</f>
        <v/>
      </c>
      <c r="AJ1420" s="543" t="str">
        <f>IF(AND('1C TSspéc26'!$R$17&lt;&gt;0,'1C TSspéc26'!$C$12="OUI"),'1C TSspéc26'!$R$56/'1C TSspéc26'!$R$17,"")</f>
        <v/>
      </c>
      <c r="AK1420" s="543" t="str">
        <f>IF(AND('1C TSspéc26'!$R$17&lt;&gt;0,'1C TSspéc26'!$C$12="OUI"),'1C TSspéc26'!$R$57/'1C TSspéc26'!$R$17,"")</f>
        <v/>
      </c>
      <c r="AL1420" s="72">
        <f>IF(AND('1C TSspéc26'!$R$17&lt;&gt;0,'1C TSspéc26'!$C$12="OUI"),N1420+AK1420,N1420)</f>
        <v>0</v>
      </c>
      <c r="AM1420" s="417">
        <f t="shared" si="353"/>
        <v>0</v>
      </c>
      <c r="AN1420" s="417">
        <f t="shared" si="354"/>
        <v>0</v>
      </c>
      <c r="AO1420" s="418" t="str">
        <f>IF(AND('1C TSspéc26'!$R$17&lt;&gt;0,'1C TSspéc26'!$R$30&lt;&gt;0),AM1420+AN1420,"")</f>
        <v/>
      </c>
      <c r="AP1420" s="573" t="str">
        <f>IF(AND('1C TSspéc26'!$R$17&lt;&gt;0,'1C TSspéc26'!$R$30&lt;&gt;0),AM1420-AR1420,"")</f>
        <v/>
      </c>
      <c r="AQ1420" s="583">
        <f t="shared" si="355"/>
        <v>0</v>
      </c>
      <c r="AR1420" s="596"/>
      <c r="AS1420" s="102"/>
      <c r="AT1420" s="27" t="str">
        <f>IF(('1C TSspéc26'!R$17*FICHE!$C$14&lt;J1420),"Forfait limité à "&amp;FICHE!$C$14&amp;"€/jour","")</f>
        <v/>
      </c>
      <c r="AU1420" s="592"/>
      <c r="AV1420" s="824"/>
      <c r="AW1420" s="824"/>
      <c r="AX1420" s="824"/>
      <c r="AY1420" s="824"/>
      <c r="AZ1420" s="824"/>
      <c r="BA1420" s="767"/>
      <c r="BB1420" s="767"/>
      <c r="BC1420" s="767"/>
      <c r="BD1420" s="767"/>
      <c r="BE1420" s="767"/>
      <c r="BF1420" s="767"/>
      <c r="BG1420" s="767"/>
      <c r="BH1420" s="767"/>
      <c r="BI1420" s="767"/>
      <c r="BJ1420" s="767"/>
      <c r="BK1420" s="767"/>
      <c r="BL1420" s="767"/>
      <c r="BM1420" s="767"/>
      <c r="BN1420" s="767"/>
      <c r="BO1420" s="767"/>
      <c r="BP1420" s="767"/>
      <c r="BQ1420" s="767"/>
      <c r="BR1420" s="767"/>
      <c r="BS1420" s="767"/>
      <c r="BT1420" s="767"/>
      <c r="BU1420" s="767"/>
      <c r="BV1420" s="767"/>
      <c r="BW1420" s="767"/>
      <c r="BX1420" s="767"/>
      <c r="BY1420" s="767"/>
      <c r="BZ1420" s="767"/>
      <c r="CA1420" s="767"/>
      <c r="CB1420" s="767"/>
      <c r="CC1420" s="767"/>
      <c r="CD1420" s="767"/>
      <c r="CE1420" s="767"/>
      <c r="CF1420" s="767"/>
      <c r="CG1420" s="767"/>
      <c r="CH1420" s="767"/>
      <c r="CI1420" s="767"/>
      <c r="CJ1420" s="767"/>
      <c r="CK1420" s="767"/>
      <c r="CL1420" s="767"/>
      <c r="CM1420" s="767"/>
      <c r="CN1420" s="767"/>
      <c r="CO1420" s="767"/>
      <c r="CP1420" s="767"/>
      <c r="CQ1420" s="767"/>
      <c r="CR1420" s="767"/>
      <c r="CS1420" s="767"/>
      <c r="CT1420" s="767"/>
      <c r="CU1420" s="767"/>
      <c r="CV1420" s="767"/>
      <c r="CW1420" s="767"/>
      <c r="CX1420" s="767"/>
      <c r="CY1420" s="767"/>
      <c r="CZ1420" s="767"/>
      <c r="DA1420" s="767"/>
      <c r="DB1420" s="767"/>
      <c r="DC1420" s="767"/>
      <c r="DD1420" s="767"/>
      <c r="DE1420" s="767"/>
      <c r="DF1420" s="767"/>
      <c r="DG1420" s="767"/>
      <c r="DH1420" s="767"/>
      <c r="DI1420" s="767"/>
      <c r="DJ1420" s="767"/>
      <c r="DK1420" s="767"/>
      <c r="DL1420" s="767"/>
      <c r="DM1420" s="767"/>
      <c r="DN1420" s="767"/>
      <c r="DO1420" s="767"/>
      <c r="DP1420" s="767"/>
      <c r="DQ1420" s="767"/>
      <c r="DR1420" s="767"/>
      <c r="DS1420" s="767"/>
      <c r="DT1420" s="767"/>
      <c r="DU1420" s="767"/>
      <c r="DV1420" s="767"/>
      <c r="DW1420" s="767"/>
      <c r="DX1420" s="767"/>
      <c r="DY1420" s="767"/>
      <c r="DZ1420" s="767"/>
      <c r="EA1420" s="767"/>
      <c r="EB1420" s="767"/>
      <c r="EC1420" s="767"/>
      <c r="ED1420" s="767"/>
      <c r="EE1420" s="767"/>
      <c r="EF1420" s="767"/>
      <c r="EG1420" s="767"/>
      <c r="EH1420" s="767"/>
      <c r="EI1420" s="767"/>
      <c r="EJ1420" s="767"/>
      <c r="EK1420" s="767"/>
      <c r="EL1420" s="767"/>
      <c r="EM1420" s="767"/>
      <c r="EN1420" s="767"/>
      <c r="EO1420" s="767"/>
      <c r="EP1420" s="767"/>
      <c r="EQ1420" s="767"/>
      <c r="ER1420" s="767"/>
      <c r="ES1420" s="767"/>
      <c r="ET1420" s="767"/>
      <c r="EU1420" s="767"/>
      <c r="EV1420" s="767"/>
      <c r="EW1420" s="767"/>
      <c r="EX1420" s="767"/>
      <c r="EY1420" s="767"/>
      <c r="EZ1420" s="767"/>
      <c r="FA1420" s="767"/>
      <c r="FB1420" s="767"/>
      <c r="FC1420" s="767"/>
      <c r="FD1420" s="767"/>
      <c r="FE1420" s="767"/>
      <c r="FF1420" s="767"/>
      <c r="FG1420" s="767"/>
      <c r="FH1420" s="767"/>
      <c r="FI1420" s="767"/>
      <c r="FJ1420" s="767"/>
      <c r="FK1420" s="767"/>
      <c r="FL1420" s="767"/>
      <c r="FM1420" s="767"/>
      <c r="FN1420" s="767"/>
      <c r="FO1420" s="767"/>
      <c r="FP1420" s="767"/>
      <c r="FQ1420" s="767"/>
      <c r="FR1420" s="767"/>
      <c r="FS1420" s="767"/>
      <c r="FT1420" s="767"/>
      <c r="FU1420" s="767"/>
      <c r="FV1420" s="767"/>
      <c r="FW1420" s="767"/>
      <c r="FX1420" s="767"/>
      <c r="FY1420" s="767"/>
      <c r="FZ1420" s="767"/>
      <c r="GA1420" s="767"/>
      <c r="GB1420" s="767"/>
      <c r="GC1420" s="767"/>
      <c r="GD1420" s="767"/>
      <c r="GE1420" s="767"/>
      <c r="GF1420" s="767"/>
      <c r="GG1420" s="767"/>
      <c r="GH1420" s="767"/>
      <c r="GI1420" s="767"/>
      <c r="GJ1420" s="767"/>
      <c r="GK1420" s="767"/>
      <c r="GL1420" s="767"/>
      <c r="GM1420" s="767"/>
      <c r="GN1420" s="767"/>
      <c r="GO1420" s="767"/>
      <c r="GP1420" s="767"/>
      <c r="GQ1420" s="767"/>
      <c r="GR1420" s="767"/>
      <c r="GS1420" s="767"/>
      <c r="GT1420" s="767"/>
      <c r="GU1420" s="767"/>
      <c r="GV1420" s="767"/>
      <c r="GW1420" s="767"/>
      <c r="GX1420" s="767"/>
      <c r="GY1420" s="767"/>
      <c r="GZ1420" s="767"/>
      <c r="HA1420" s="767"/>
      <c r="HB1420" s="767"/>
      <c r="HC1420" s="767"/>
    </row>
    <row r="1421" spans="1:211" s="864" customFormat="1" ht="13.9" hidden="1" customHeight="1">
      <c r="A1421" s="307"/>
      <c r="B1421" s="351"/>
      <c r="C1421" s="971" t="str">
        <f>IF('1C TSspéc26'!S$17&lt;&gt;0,'1C TSspéc26'!$B$12,"")</f>
        <v/>
      </c>
      <c r="D1421" s="972"/>
      <c r="E1421" s="973"/>
      <c r="F1421" s="93">
        <f>IF(AND($C1421='1C TSspéc26'!$B$12,'1C TSspéc26'!$B$16="spécifiques",'1C TSspéc26'!$S$17&lt;&gt;""),'1C TSspéc26'!$S$21,"")</f>
        <v>0</v>
      </c>
      <c r="G1421" s="863"/>
      <c r="H1421" s="745">
        <v>0.21</v>
      </c>
      <c r="I1421" s="747">
        <v>1</v>
      </c>
      <c r="J1421" s="312"/>
      <c r="K1421" s="680">
        <f t="shared" si="299"/>
        <v>0</v>
      </c>
      <c r="L1421" s="556">
        <f>IF(OR('1C TSspéc26'!$B$12="",'1C TSspéc26'!S$30=0),0,IF(AND('1C TSspéc26'!$B$12&lt;&gt;"",$K$2="Pôle",'1C TSspéc26'!$C$12="OUI"),(('1C TSspéc26'!S$22+'1C TSspéc26'!S$23+'1C TSspéc26'!S$24+'1C TSspéc26'!S$25+'1C TSspéc26'!S$29)/'1C TSspéc26'!S$17),IF(AND('1C TSspéc26'!$B$12&lt;&gt;"",$K$2="Pôle",'1C TSspéc26'!$C$12="NON"),(('1C TSspéc26'!S$22+'1C TSspéc26'!S$23+'1C TSspéc26'!S$24+'1C TSspéc26'!S$25+'1C TSspéc26'!S$29)/'1C TSspéc26'!S$30),IF(AND('1C TSspéc26'!$B$12&lt;&gt;"",$K$2&lt;&gt;"Pôle",'1C TSspéc26'!$C$12="OUI"),(('1C TSspéc26'!S$22+'1C TSspéc26'!S$23+'1C TSspéc26'!S$24+'1C TSspéc26'!S$25+'1C TSspéc26'!S$26+'1C TSspéc26'!S$27+'1C TSspéc26'!S$28+'1C TSspéc26'!S$29)/'1C TSspéc26'!S$17),IF(AND('1C TSspéc26'!$B$12&lt;&gt;"",$K$2&lt;&gt;"Pôle",'1C TSspéc26'!$C$12="NON"),(('1C TSspéc26'!S$22+'1C TSspéc26'!S$23+'1C TSspéc26'!S$24+'1C TSspéc26'!S$25+'1C TSspéc26'!S$26+'1C TSspéc26'!S$27+'1C TSspéc26'!S$28+'1C TSspéc26'!S$29)/'1C TSspéc26'!S$30))))))</f>
        <v>0</v>
      </c>
      <c r="M1421" s="556">
        <f>IF(OR('1C TSspéc26'!$B$12="",'1C TSspéc26'!S$30=0),0,IF(AND('1C TSspéc26'!$B$12&lt;&gt;"",$K$2="Pôle",'1C TSspéc26'!$C$12="OUI"),(('1C TSspéc26'!S$26+'1C TSspéc26'!S$27+'1C TSspéc26'!S$28)/'1C TSspéc26'!S$17),IF(AND('1C TSspéc26'!$B$12&lt;&gt;"",$K$2="Pôle",'1C TSspéc26'!$C$12="NON"),(('1C TSspéc26'!S$26+'1C TSspéc26'!S$27+'1C TSspéc26'!S$28)/'1C TSspéc26'!S$30),IF(AND('1C TSspéc26'!$B$12&lt;&gt;"",$K$2&lt;&gt;"Pôle"),0))))</f>
        <v>0</v>
      </c>
      <c r="N1421" s="557">
        <f>IF(AND('1C TSspéc26'!$B$12&lt;&gt;0,'1C TSspéc26'!$S$30&lt;&gt;0),L1421+M1421,0)</f>
        <v>0</v>
      </c>
      <c r="O1421" s="893" t="str">
        <f>IF(AND('1C TSspéc26'!$S$17&lt;&gt;0,'1C TSspéc26'!$C$12="OUI"),'1C TSspéc26'!$S$35/'1C TSspéc26'!$S$17,"")</f>
        <v/>
      </c>
      <c r="P1421" s="543" t="str">
        <f>IF(AND('1C TSspéc26'!$S$17&lt;&gt;0,'1C TSspéc26'!$C$12="OUI"),'1C TSspéc26'!$S$36/'1C TSspéc26'!$S$17,"")</f>
        <v/>
      </c>
      <c r="Q1421" s="543" t="str">
        <f>IF(AND('1C TSspéc26'!$S$17&lt;&gt;0,'1C TSspéc26'!$C$12="OUI"),'1C TSspéc26'!$S$37/'1C TSspéc26'!$S$17,"")</f>
        <v/>
      </c>
      <c r="R1421" s="543" t="str">
        <f>IF(AND('1C TSspéc26'!$S$17&lt;&gt;0,'1C TSspéc26'!$C$12="OUI"),'1C TSspéc26'!$S$38/'1C TSspéc26'!$S$17,"")</f>
        <v/>
      </c>
      <c r="S1421" s="543" t="str">
        <f>IF(AND('1C TSspéc26'!$S$17&lt;&gt;0,'1C TSspéc26'!$C$12="OUI"),'1C TSspéc26'!$S$39/'1C TSspéc26'!$S$17,"")</f>
        <v/>
      </c>
      <c r="T1421" s="543" t="str">
        <f>IF(AND('1C TSspéc26'!$S$17&lt;&gt;0,'1C TSspéc26'!$C$12="OUI"),'1C TSspéc26'!$S$40/'1C TSspéc26'!$S$17,"")</f>
        <v/>
      </c>
      <c r="U1421" s="543" t="str">
        <f>IF(AND('1C TSspéc26'!$S$17&lt;&gt;0,'1C TSspéc26'!$C$12="OUI"),'1C TSspéc26'!$S$41/'1C TSspéc26'!$S$17,"")</f>
        <v/>
      </c>
      <c r="V1421" s="543" t="str">
        <f>IF(AND('1C TSspéc26'!$S$17&lt;&gt;0,'1C TSspéc26'!$C$12="OUI"),'1C TSspéc26'!$S$42/'1C TSspéc26'!$S$17,"")</f>
        <v/>
      </c>
      <c r="W1421" s="543" t="str">
        <f>IF(AND('1C TSspéc26'!$S$17&lt;&gt;0,'1C TSspéc26'!$C$12="OUI"),'1C TSspéc26'!$S$43/'1C TSspéc26'!$S$17,"")</f>
        <v/>
      </c>
      <c r="X1421" s="543" t="str">
        <f>IF(AND('1C TSspéc26'!$S$17&lt;&gt;0,'1C TSspéc26'!$C$12="OUI"),'1C TSspéc26'!$S$44/'1C TSspéc26'!$S$17,"")</f>
        <v/>
      </c>
      <c r="Y1421" s="543" t="str">
        <f>IF(AND('1C TSspéc26'!$S$17&lt;&gt;0,'1C TSspéc26'!$C$12="OUI"),'1C TSspéc26'!$S$45/'1C TSspéc26'!$S$17,"")</f>
        <v/>
      </c>
      <c r="Z1421" s="543" t="str">
        <f>IF(AND('1C TSspéc26'!$S$17&lt;&gt;0,'1C TSspéc26'!$C$12="OUI"),'1C TSspéc26'!$S$46/'1C TSspéc26'!$S$17,"")</f>
        <v/>
      </c>
      <c r="AA1421" s="543" t="str">
        <f>IF(AND('1C TSspéc26'!$S$17&lt;&gt;0,'1C TSspéc26'!$C$12="OUI"),'1C TSspéc26'!$S$47/'1C TSspéc26'!$S$17,"")</f>
        <v/>
      </c>
      <c r="AB1421" s="543" t="str">
        <f>IF(AND('1C TSspéc26'!$S$17&lt;&gt;0,'1C TSspéc26'!$C$12="OUI"),'1C TSspéc26'!$S$48/'1C TSspéc26'!$S$17,"")</f>
        <v/>
      </c>
      <c r="AC1421" s="543" t="str">
        <f>IF(AND('1C TSspéc26'!$S$17&lt;&gt;0,'1C TSspéc26'!$C$12="OUI"),'1C TSspéc26'!$S$49/'1C TSspéc26'!$S$17,"")</f>
        <v/>
      </c>
      <c r="AD1421" s="543" t="str">
        <f>IF(AND('1C TSspéc26'!$S$17&lt;&gt;0,'1C TSspéc26'!$C$12="OUI"),'1C TSspéc26'!$S$50/'1C TSspéc26'!$S$17,"")</f>
        <v/>
      </c>
      <c r="AE1421" s="543" t="str">
        <f>IF(AND('1C TSspéc26'!$S$17&lt;&gt;0,'1C TSspéc26'!$C$12="OUI"),'1C TSspéc26'!$S$51/'1C TSspéc26'!$S$17,"")</f>
        <v/>
      </c>
      <c r="AF1421" s="543" t="str">
        <f>IF(AND('1C TSspéc26'!$S$17&lt;&gt;0,'1C TSspéc26'!$C$12="OUI"),'1C TSspéc26'!$S$52/'1C TSspéc26'!$S$17,"")</f>
        <v/>
      </c>
      <c r="AG1421" s="543" t="str">
        <f>IF(AND('1C TSspéc26'!$S$17&lt;&gt;0,'1C TSspéc26'!$C$12="OUI"),'1C TSspéc26'!$S$53/'1C TSspéc26'!$S$17,"")</f>
        <v/>
      </c>
      <c r="AH1421" s="543" t="str">
        <f>IF(AND('1C TSspéc26'!$S$17&lt;&gt;0,'1C TSspéc26'!$C$12="OUI"),'1C TSspéc26'!$S$54/'1C TSspéc26'!$S$17,"")</f>
        <v/>
      </c>
      <c r="AI1421" s="543" t="str">
        <f>IF(AND('1C TSspéc26'!$S$17&lt;&gt;0,'1C TSspéc26'!$C$12="OUI"),'1C TSspéc26'!$S$55/'1C TSspéc26'!$S$17,"")</f>
        <v/>
      </c>
      <c r="AJ1421" s="543" t="str">
        <f>IF(AND('1C TSspéc26'!$S$17&lt;&gt;0,'1C TSspéc26'!$C$12="OUI"),'1C TSspéc26'!$S$56/'1C TSspéc26'!$S$17,"")</f>
        <v/>
      </c>
      <c r="AK1421" s="543" t="str">
        <f>IF(AND('1C TSspéc26'!$S$17&lt;&gt;0,'1C TSspéc26'!$C$12="OUI"),'1C TSspéc26'!$S$57/'1C TSspéc26'!$S$17,"")</f>
        <v/>
      </c>
      <c r="AL1421" s="72">
        <f>IF(AND('1C TSspéc26'!$S$17&lt;&gt;0,'1C TSspéc26'!$C$12="OUI"),N1421+AK1421,N1421)</f>
        <v>0</v>
      </c>
      <c r="AM1421" s="417">
        <f t="shared" si="353"/>
        <v>0</v>
      </c>
      <c r="AN1421" s="417">
        <f t="shared" si="354"/>
        <v>0</v>
      </c>
      <c r="AO1421" s="418" t="str">
        <f>IF(AND('1C TSspéc26'!$S$17&lt;&gt;0,'1C TSspéc26'!$S$30&lt;&gt;0),AM1421+AN1421,"")</f>
        <v/>
      </c>
      <c r="AP1421" s="573" t="str">
        <f>IF(AND('1C TSspéc26'!$S$17&lt;&gt;0,'1C TSspéc26'!$S$30&lt;&gt;0),AM1421-AR1421,"")</f>
        <v/>
      </c>
      <c r="AQ1421" s="583">
        <f t="shared" si="355"/>
        <v>0</v>
      </c>
      <c r="AR1421" s="596"/>
      <c r="AS1421" s="102"/>
      <c r="AT1421" s="27" t="str">
        <f>IF(('1C TSspéc26'!S$17*FICHE!$C$14&lt;J1421),"Forfait limité à "&amp;FICHE!$C$14&amp;"€/jour","")</f>
        <v/>
      </c>
      <c r="AU1421" s="592"/>
      <c r="AV1421" s="824"/>
      <c r="AW1421" s="824"/>
      <c r="AX1421" s="824"/>
      <c r="AY1421" s="824"/>
      <c r="AZ1421" s="824"/>
      <c r="BA1421" s="767"/>
      <c r="BB1421" s="767"/>
      <c r="BC1421" s="767"/>
      <c r="BD1421" s="767"/>
      <c r="BE1421" s="767"/>
      <c r="BF1421" s="767"/>
      <c r="BG1421" s="767"/>
      <c r="BH1421" s="767"/>
      <c r="BI1421" s="767"/>
      <c r="BJ1421" s="767"/>
      <c r="BK1421" s="767"/>
      <c r="BL1421" s="767"/>
      <c r="BM1421" s="767"/>
      <c r="BN1421" s="767"/>
      <c r="BO1421" s="767"/>
      <c r="BP1421" s="767"/>
      <c r="BQ1421" s="767"/>
      <c r="BR1421" s="767"/>
      <c r="BS1421" s="767"/>
      <c r="BT1421" s="767"/>
      <c r="BU1421" s="767"/>
      <c r="BV1421" s="767"/>
      <c r="BW1421" s="767"/>
      <c r="BX1421" s="767"/>
      <c r="BY1421" s="767"/>
      <c r="BZ1421" s="767"/>
      <c r="CA1421" s="767"/>
      <c r="CB1421" s="767"/>
      <c r="CC1421" s="767"/>
      <c r="CD1421" s="767"/>
      <c r="CE1421" s="767"/>
      <c r="CF1421" s="767"/>
      <c r="CG1421" s="767"/>
      <c r="CH1421" s="767"/>
      <c r="CI1421" s="767"/>
      <c r="CJ1421" s="767"/>
      <c r="CK1421" s="767"/>
      <c r="CL1421" s="767"/>
      <c r="CM1421" s="767"/>
      <c r="CN1421" s="767"/>
      <c r="CO1421" s="767"/>
      <c r="CP1421" s="767"/>
      <c r="CQ1421" s="767"/>
      <c r="CR1421" s="767"/>
      <c r="CS1421" s="767"/>
      <c r="CT1421" s="767"/>
      <c r="CU1421" s="767"/>
      <c r="CV1421" s="767"/>
      <c r="CW1421" s="767"/>
      <c r="CX1421" s="767"/>
      <c r="CY1421" s="767"/>
      <c r="CZ1421" s="767"/>
      <c r="DA1421" s="767"/>
      <c r="DB1421" s="767"/>
      <c r="DC1421" s="767"/>
      <c r="DD1421" s="767"/>
      <c r="DE1421" s="767"/>
      <c r="DF1421" s="767"/>
      <c r="DG1421" s="767"/>
      <c r="DH1421" s="767"/>
      <c r="DI1421" s="767"/>
      <c r="DJ1421" s="767"/>
      <c r="DK1421" s="767"/>
      <c r="DL1421" s="767"/>
      <c r="DM1421" s="767"/>
      <c r="DN1421" s="767"/>
      <c r="DO1421" s="767"/>
      <c r="DP1421" s="767"/>
      <c r="DQ1421" s="767"/>
      <c r="DR1421" s="767"/>
      <c r="DS1421" s="767"/>
      <c r="DT1421" s="767"/>
      <c r="DU1421" s="767"/>
      <c r="DV1421" s="767"/>
      <c r="DW1421" s="767"/>
      <c r="DX1421" s="767"/>
      <c r="DY1421" s="767"/>
      <c r="DZ1421" s="767"/>
      <c r="EA1421" s="767"/>
      <c r="EB1421" s="767"/>
      <c r="EC1421" s="767"/>
      <c r="ED1421" s="767"/>
      <c r="EE1421" s="767"/>
      <c r="EF1421" s="767"/>
      <c r="EG1421" s="767"/>
      <c r="EH1421" s="767"/>
      <c r="EI1421" s="767"/>
      <c r="EJ1421" s="767"/>
      <c r="EK1421" s="767"/>
      <c r="EL1421" s="767"/>
      <c r="EM1421" s="767"/>
      <c r="EN1421" s="767"/>
      <c r="EO1421" s="767"/>
      <c r="EP1421" s="767"/>
      <c r="EQ1421" s="767"/>
      <c r="ER1421" s="767"/>
      <c r="ES1421" s="767"/>
      <c r="ET1421" s="767"/>
      <c r="EU1421" s="767"/>
      <c r="EV1421" s="767"/>
      <c r="EW1421" s="767"/>
      <c r="EX1421" s="767"/>
      <c r="EY1421" s="767"/>
      <c r="EZ1421" s="767"/>
      <c r="FA1421" s="767"/>
      <c r="FB1421" s="767"/>
      <c r="FC1421" s="767"/>
      <c r="FD1421" s="767"/>
      <c r="FE1421" s="767"/>
      <c r="FF1421" s="767"/>
      <c r="FG1421" s="767"/>
      <c r="FH1421" s="767"/>
      <c r="FI1421" s="767"/>
      <c r="FJ1421" s="767"/>
      <c r="FK1421" s="767"/>
      <c r="FL1421" s="767"/>
      <c r="FM1421" s="767"/>
      <c r="FN1421" s="767"/>
      <c r="FO1421" s="767"/>
      <c r="FP1421" s="767"/>
      <c r="FQ1421" s="767"/>
      <c r="FR1421" s="767"/>
      <c r="FS1421" s="767"/>
      <c r="FT1421" s="767"/>
      <c r="FU1421" s="767"/>
      <c r="FV1421" s="767"/>
      <c r="FW1421" s="767"/>
      <c r="FX1421" s="767"/>
      <c r="FY1421" s="767"/>
      <c r="FZ1421" s="767"/>
      <c r="GA1421" s="767"/>
      <c r="GB1421" s="767"/>
      <c r="GC1421" s="767"/>
      <c r="GD1421" s="767"/>
      <c r="GE1421" s="767"/>
      <c r="GF1421" s="767"/>
      <c r="GG1421" s="767"/>
      <c r="GH1421" s="767"/>
      <c r="GI1421" s="767"/>
      <c r="GJ1421" s="767"/>
      <c r="GK1421" s="767"/>
      <c r="GL1421" s="767"/>
      <c r="GM1421" s="767"/>
      <c r="GN1421" s="767"/>
      <c r="GO1421" s="767"/>
      <c r="GP1421" s="767"/>
      <c r="GQ1421" s="767"/>
      <c r="GR1421" s="767"/>
      <c r="GS1421" s="767"/>
      <c r="GT1421" s="767"/>
      <c r="GU1421" s="767"/>
      <c r="GV1421" s="767"/>
      <c r="GW1421" s="767"/>
      <c r="GX1421" s="767"/>
      <c r="GY1421" s="767"/>
      <c r="GZ1421" s="767"/>
      <c r="HA1421" s="767"/>
      <c r="HB1421" s="767"/>
      <c r="HC1421" s="767"/>
    </row>
    <row r="1422" spans="1:211" s="864" customFormat="1" ht="13.9" hidden="1" customHeight="1">
      <c r="A1422" s="307"/>
      <c r="B1422" s="351"/>
      <c r="C1422" s="971" t="str">
        <f>IF('1C TSspéc26'!T$17&lt;&gt;0,'1C TSspéc26'!$B$12,"")</f>
        <v/>
      </c>
      <c r="D1422" s="972"/>
      <c r="E1422" s="973"/>
      <c r="F1422" s="93">
        <f>IF(AND($C1422='1C TSspéc26'!$B$12,'1C TSspéc26'!$B$16="spécifiques",'1C TSspéc26'!$T$17&lt;&gt;""),'1C TSspéc26'!$T$21,"")</f>
        <v>0</v>
      </c>
      <c r="G1422" s="863"/>
      <c r="H1422" s="745">
        <v>0.21</v>
      </c>
      <c r="I1422" s="747">
        <v>1</v>
      </c>
      <c r="J1422" s="312"/>
      <c r="K1422" s="680">
        <f t="shared" si="299"/>
        <v>0</v>
      </c>
      <c r="L1422" s="556">
        <f>IF(OR('1C TSspéc26'!$B$12="",'1C TSspéc26'!T$30=0),0,IF(AND('1C TSspéc26'!$B$12&lt;&gt;"",$K$2="Pôle",'1C TSspéc26'!$C$12="OUI"),(('1C TSspéc26'!T$22+'1C TSspéc26'!T$23+'1C TSspéc26'!T$24+'1C TSspéc26'!T$25+'1C TSspéc26'!T$29)/'1C TSspéc26'!T$17),IF(AND('1C TSspéc26'!$B$12&lt;&gt;"",$K$2="Pôle",'1C TSspéc26'!$C$12="NON"),(('1C TSspéc26'!T$22+'1C TSspéc26'!T$23+'1C TSspéc26'!T$24+'1C TSspéc26'!T$25+'1C TSspéc26'!T$29)/'1C TSspéc26'!T$30),IF(AND('1C TSspéc26'!$B$12&lt;&gt;"",$K$2&lt;&gt;"Pôle",'1C TSspéc26'!$C$12="OUI"),(('1C TSspéc26'!T$22+'1C TSspéc26'!T$23+'1C TSspéc26'!T$24+'1C TSspéc26'!T$25+'1C TSspéc26'!T$26+'1C TSspéc26'!T$27+'1C TSspéc26'!T$28+'1C TSspéc26'!T$29)/'1C TSspéc26'!T$17),IF(AND('1C TSspéc26'!$B$12&lt;&gt;"",$K$2&lt;&gt;"Pôle",'1C TSspéc26'!$C$12="NON"),(('1C TSspéc26'!T$22+'1C TSspéc26'!T$23+'1C TSspéc26'!T$24+'1C TSspéc26'!T$25+'1C TSspéc26'!T$26+'1C TSspéc26'!T$27+'1C TSspéc26'!T$28+'1C TSspéc26'!T$29)/'1C TSspéc26'!T$30))))))</f>
        <v>0</v>
      </c>
      <c r="M1422" s="556">
        <f>IF(OR('1C TSspéc26'!$B$12="",'1C TSspéc26'!T$30=0),0,IF(AND('1C TSspéc26'!$B$12&lt;&gt;"",$K$2="Pôle",'1C TSspéc26'!$C$12="OUI"),(('1C TSspéc26'!T$26+'1C TSspéc26'!T$27+'1C TSspéc26'!T$28)/'1C TSspéc26'!T$17),IF(AND('1C TSspéc26'!$B$12&lt;&gt;"",$K$2="Pôle",'1C TSspéc26'!$C$12="NON"),(('1C TSspéc26'!T$26+'1C TSspéc26'!T$27+'1C TSspéc26'!T$28)/'1C TSspéc26'!T$30),IF(AND('1C TSspéc26'!$B$12&lt;&gt;"",$K$2&lt;&gt;"Pôle"),0))))</f>
        <v>0</v>
      </c>
      <c r="N1422" s="557">
        <f>IF(AND('1C TSspéc26'!$B$12&lt;&gt;0,'1C TSspéc26'!$T$30&lt;&gt;0),L1422+M1422,0)</f>
        <v>0</v>
      </c>
      <c r="O1422" s="893" t="str">
        <f>IF(AND('1C TSspéc26'!$T$17&lt;&gt;0,'1C TSspéc26'!$C$12="OUI"),'1C TSspéc26'!$T$35/'1C TSspéc26'!$T$17,"")</f>
        <v/>
      </c>
      <c r="P1422" s="543" t="str">
        <f>IF(AND('1C TSspéc26'!$T$17&lt;&gt;0,'1C TSspéc26'!$C$12="OUI"),'1C TSspéc26'!$T$36/'1C TSspéc26'!$T$17,"")</f>
        <v/>
      </c>
      <c r="Q1422" s="543" t="str">
        <f>IF(AND('1C TSspéc26'!$T$17&lt;&gt;0,'1C TSspéc26'!$C$12="OUI"),'1C TSspéc26'!$T$37/'1C TSspéc26'!$T$17,"")</f>
        <v/>
      </c>
      <c r="R1422" s="543" t="str">
        <f>IF(AND('1C TSspéc26'!$T$17&lt;&gt;0,'1C TSspéc26'!$C$12="OUI"),'1C TSspéc26'!$T$38/'1C TSspéc26'!$T$17,"")</f>
        <v/>
      </c>
      <c r="S1422" s="543" t="str">
        <f>IF(AND('1C TSspéc26'!$T$17&lt;&gt;0,'1C TSspéc26'!$C$12="OUI"),'1C TSspéc26'!$T$39/'1C TSspéc26'!$T$17,"")</f>
        <v/>
      </c>
      <c r="T1422" s="543" t="str">
        <f>IF(AND('1C TSspéc26'!$T$17&lt;&gt;0,'1C TSspéc26'!$C$12="OUI"),'1C TSspéc26'!$T$40/'1C TSspéc26'!$T$17,"")</f>
        <v/>
      </c>
      <c r="U1422" s="543" t="str">
        <f>IF(AND('1C TSspéc26'!$T$17&lt;&gt;0,'1C TSspéc26'!$C$12="OUI"),'1C TSspéc26'!$T$41/'1C TSspéc26'!$T$17,"")</f>
        <v/>
      </c>
      <c r="V1422" s="543" t="str">
        <f>IF(AND('1C TSspéc26'!$T$17&lt;&gt;0,'1C TSspéc26'!$C$12="OUI"),'1C TSspéc26'!$T$42/'1C TSspéc26'!$T$17,"")</f>
        <v/>
      </c>
      <c r="W1422" s="543" t="str">
        <f>IF(AND('1C TSspéc26'!$T$17&lt;&gt;0,'1C TSspéc26'!$C$12="OUI"),'1C TSspéc26'!$T$43/'1C TSspéc26'!$T$17,"")</f>
        <v/>
      </c>
      <c r="X1422" s="543" t="str">
        <f>IF(AND('1C TSspéc26'!$T$17&lt;&gt;0,'1C TSspéc26'!$C$12="OUI"),'1C TSspéc26'!$T$44/'1C TSspéc26'!$T$17,"")</f>
        <v/>
      </c>
      <c r="Y1422" s="543" t="str">
        <f>IF(AND('1C TSspéc26'!$T$17&lt;&gt;0,'1C TSspéc26'!$C$12="OUI"),'1C TSspéc26'!$T$45/'1C TSspéc26'!$T$17,"")</f>
        <v/>
      </c>
      <c r="Z1422" s="543" t="str">
        <f>IF(AND('1C TSspéc26'!$T$17&lt;&gt;0,'1C TSspéc26'!$C$12="OUI"),'1C TSspéc26'!$T$46/'1C TSspéc26'!$T$17,"")</f>
        <v/>
      </c>
      <c r="AA1422" s="543" t="str">
        <f>IF(AND('1C TSspéc26'!$T$17&lt;&gt;0,'1C TSspéc26'!$C$12="OUI"),'1C TSspéc26'!$T$47/'1C TSspéc26'!$T$17,"")</f>
        <v/>
      </c>
      <c r="AB1422" s="543" t="str">
        <f>IF(AND('1C TSspéc26'!$T$17&lt;&gt;0,'1C TSspéc26'!$C$12="OUI"),'1C TSspéc26'!$T$48/'1C TSspéc26'!$T$17,"")</f>
        <v/>
      </c>
      <c r="AC1422" s="543" t="str">
        <f>IF(AND('1C TSspéc26'!$T$17&lt;&gt;0,'1C TSspéc26'!$C$12="OUI"),'1C TSspéc26'!$T$49/'1C TSspéc26'!$T$17,"")</f>
        <v/>
      </c>
      <c r="AD1422" s="543" t="str">
        <f>IF(AND('1C TSspéc26'!$T$17&lt;&gt;0,'1C TSspéc26'!$C$12="OUI"),'1C TSspéc26'!$T$50/'1C TSspéc26'!$T$17,"")</f>
        <v/>
      </c>
      <c r="AE1422" s="543" t="str">
        <f>IF(AND('1C TSspéc26'!$T$17&lt;&gt;0,'1C TSspéc26'!$C$12="OUI"),'1C TSspéc26'!$T$51/'1C TSspéc26'!$T$17,"")</f>
        <v/>
      </c>
      <c r="AF1422" s="543" t="str">
        <f>IF(AND('1C TSspéc26'!$T$17&lt;&gt;0,'1C TSspéc26'!$C$12="OUI"),'1C TSspéc26'!$T$52/'1C TSspéc26'!$T$17,"")</f>
        <v/>
      </c>
      <c r="AG1422" s="543" t="str">
        <f>IF(AND('1C TSspéc26'!$T$17&lt;&gt;0,'1C TSspéc26'!$C$12="OUI"),'1C TSspéc26'!$T$53/'1C TSspéc26'!$T$17,"")</f>
        <v/>
      </c>
      <c r="AH1422" s="543" t="str">
        <f>IF(AND('1C TSspéc26'!$T$17&lt;&gt;0,'1C TSspéc26'!$C$12="OUI"),'1C TSspéc26'!$T$54/'1C TSspéc26'!$T$17,"")</f>
        <v/>
      </c>
      <c r="AI1422" s="543" t="str">
        <f>IF(AND('1C TSspéc26'!$T$17&lt;&gt;0,'1C TSspéc26'!$C$12="OUI"),'1C TSspéc26'!$T$55/'1C TSspéc26'!$T$17,"")</f>
        <v/>
      </c>
      <c r="AJ1422" s="543" t="str">
        <f>IF(AND('1C TSspéc26'!$T$17&lt;&gt;0,'1C TSspéc26'!$C$12="OUI"),'1C TSspéc26'!$T$56/'1C TSspéc26'!$T$17,"")</f>
        <v/>
      </c>
      <c r="AK1422" s="543" t="str">
        <f>IF(AND('1C TSspéc26'!$T$17&lt;&gt;0,'1C TSspéc26'!$C$12="OUI"),'1C TSspéc26'!$T$57/'1C TSspéc26'!$T$17,"")</f>
        <v/>
      </c>
      <c r="AL1422" s="72">
        <f>IF(AND('1C TSspéc26'!$T$17&lt;&gt;0,'1C TSspéc26'!$C$12="OUI"),N1422+AK1422,N1422)</f>
        <v>0</v>
      </c>
      <c r="AM1422" s="417">
        <f t="shared" si="353"/>
        <v>0</v>
      </c>
      <c r="AN1422" s="417">
        <f t="shared" si="354"/>
        <v>0</v>
      </c>
      <c r="AO1422" s="418" t="str">
        <f>IF(AND('1C TSspéc26'!$T$17&lt;&gt;0,'1C TSspéc26'!$T$30&lt;&gt;0),AM1422+AN1422,"")</f>
        <v/>
      </c>
      <c r="AP1422" s="573" t="str">
        <f>IF(AND('1C TSspéc26'!$T$17&lt;&gt;0,'1C TSspéc26'!$T$30&lt;&gt;0),AM1422-AR1422,"")</f>
        <v/>
      </c>
      <c r="AQ1422" s="583">
        <f t="shared" si="355"/>
        <v>0</v>
      </c>
      <c r="AR1422" s="596"/>
      <c r="AS1422" s="102"/>
      <c r="AT1422" s="27" t="str">
        <f>IF(('1C TSspéc26'!T$17*FICHE!$C$14&lt;J1422),"Forfait limité à "&amp;FICHE!$C$14&amp;"€/jour","")</f>
        <v/>
      </c>
      <c r="AU1422" s="592"/>
      <c r="AV1422" s="824"/>
      <c r="AW1422" s="824"/>
      <c r="AX1422" s="824"/>
      <c r="AY1422" s="824"/>
      <c r="AZ1422" s="824"/>
      <c r="BA1422" s="767"/>
      <c r="BB1422" s="767"/>
      <c r="BC1422" s="767"/>
      <c r="BD1422" s="767"/>
      <c r="BE1422" s="767"/>
      <c r="BF1422" s="767"/>
      <c r="BG1422" s="767"/>
      <c r="BH1422" s="767"/>
      <c r="BI1422" s="767"/>
      <c r="BJ1422" s="767"/>
      <c r="BK1422" s="767"/>
      <c r="BL1422" s="767"/>
      <c r="BM1422" s="767"/>
      <c r="BN1422" s="767"/>
      <c r="BO1422" s="767"/>
      <c r="BP1422" s="767"/>
      <c r="BQ1422" s="767"/>
      <c r="BR1422" s="767"/>
      <c r="BS1422" s="767"/>
      <c r="BT1422" s="767"/>
      <c r="BU1422" s="767"/>
      <c r="BV1422" s="767"/>
      <c r="BW1422" s="767"/>
      <c r="BX1422" s="767"/>
      <c r="BY1422" s="767"/>
      <c r="BZ1422" s="767"/>
      <c r="CA1422" s="767"/>
      <c r="CB1422" s="767"/>
      <c r="CC1422" s="767"/>
      <c r="CD1422" s="767"/>
      <c r="CE1422" s="767"/>
      <c r="CF1422" s="767"/>
      <c r="CG1422" s="767"/>
      <c r="CH1422" s="767"/>
      <c r="CI1422" s="767"/>
      <c r="CJ1422" s="767"/>
      <c r="CK1422" s="767"/>
      <c r="CL1422" s="767"/>
      <c r="CM1422" s="767"/>
      <c r="CN1422" s="767"/>
      <c r="CO1422" s="767"/>
      <c r="CP1422" s="767"/>
      <c r="CQ1422" s="767"/>
      <c r="CR1422" s="767"/>
      <c r="CS1422" s="767"/>
      <c r="CT1422" s="767"/>
      <c r="CU1422" s="767"/>
      <c r="CV1422" s="767"/>
      <c r="CW1422" s="767"/>
      <c r="CX1422" s="767"/>
      <c r="CY1422" s="767"/>
      <c r="CZ1422" s="767"/>
      <c r="DA1422" s="767"/>
      <c r="DB1422" s="767"/>
      <c r="DC1422" s="767"/>
      <c r="DD1422" s="767"/>
      <c r="DE1422" s="767"/>
      <c r="DF1422" s="767"/>
      <c r="DG1422" s="767"/>
      <c r="DH1422" s="767"/>
      <c r="DI1422" s="767"/>
      <c r="DJ1422" s="767"/>
      <c r="DK1422" s="767"/>
      <c r="DL1422" s="767"/>
      <c r="DM1422" s="767"/>
      <c r="DN1422" s="767"/>
      <c r="DO1422" s="767"/>
      <c r="DP1422" s="767"/>
      <c r="DQ1422" s="767"/>
      <c r="DR1422" s="767"/>
      <c r="DS1422" s="767"/>
      <c r="DT1422" s="767"/>
      <c r="DU1422" s="767"/>
      <c r="DV1422" s="767"/>
      <c r="DW1422" s="767"/>
      <c r="DX1422" s="767"/>
      <c r="DY1422" s="767"/>
      <c r="DZ1422" s="767"/>
      <c r="EA1422" s="767"/>
      <c r="EB1422" s="767"/>
      <c r="EC1422" s="767"/>
      <c r="ED1422" s="767"/>
      <c r="EE1422" s="767"/>
      <c r="EF1422" s="767"/>
      <c r="EG1422" s="767"/>
      <c r="EH1422" s="767"/>
      <c r="EI1422" s="767"/>
      <c r="EJ1422" s="767"/>
      <c r="EK1422" s="767"/>
      <c r="EL1422" s="767"/>
      <c r="EM1422" s="767"/>
      <c r="EN1422" s="767"/>
      <c r="EO1422" s="767"/>
      <c r="EP1422" s="767"/>
      <c r="EQ1422" s="767"/>
      <c r="ER1422" s="767"/>
      <c r="ES1422" s="767"/>
      <c r="ET1422" s="767"/>
      <c r="EU1422" s="767"/>
      <c r="EV1422" s="767"/>
      <c r="EW1422" s="767"/>
      <c r="EX1422" s="767"/>
      <c r="EY1422" s="767"/>
      <c r="EZ1422" s="767"/>
      <c r="FA1422" s="767"/>
      <c r="FB1422" s="767"/>
      <c r="FC1422" s="767"/>
      <c r="FD1422" s="767"/>
      <c r="FE1422" s="767"/>
      <c r="FF1422" s="767"/>
      <c r="FG1422" s="767"/>
      <c r="FH1422" s="767"/>
      <c r="FI1422" s="767"/>
      <c r="FJ1422" s="767"/>
      <c r="FK1422" s="767"/>
      <c r="FL1422" s="767"/>
      <c r="FM1422" s="767"/>
      <c r="FN1422" s="767"/>
      <c r="FO1422" s="767"/>
      <c r="FP1422" s="767"/>
      <c r="FQ1422" s="767"/>
      <c r="FR1422" s="767"/>
      <c r="FS1422" s="767"/>
      <c r="FT1422" s="767"/>
      <c r="FU1422" s="767"/>
      <c r="FV1422" s="767"/>
      <c r="FW1422" s="767"/>
      <c r="FX1422" s="767"/>
      <c r="FY1422" s="767"/>
      <c r="FZ1422" s="767"/>
      <c r="GA1422" s="767"/>
      <c r="GB1422" s="767"/>
      <c r="GC1422" s="767"/>
      <c r="GD1422" s="767"/>
      <c r="GE1422" s="767"/>
      <c r="GF1422" s="767"/>
      <c r="GG1422" s="767"/>
      <c r="GH1422" s="767"/>
      <c r="GI1422" s="767"/>
      <c r="GJ1422" s="767"/>
      <c r="GK1422" s="767"/>
      <c r="GL1422" s="767"/>
      <c r="GM1422" s="767"/>
      <c r="GN1422" s="767"/>
      <c r="GO1422" s="767"/>
      <c r="GP1422" s="767"/>
      <c r="GQ1422" s="767"/>
      <c r="GR1422" s="767"/>
      <c r="GS1422" s="767"/>
      <c r="GT1422" s="767"/>
      <c r="GU1422" s="767"/>
      <c r="GV1422" s="767"/>
      <c r="GW1422" s="767"/>
      <c r="GX1422" s="767"/>
      <c r="GY1422" s="767"/>
      <c r="GZ1422" s="767"/>
      <c r="HA1422" s="767"/>
      <c r="HB1422" s="767"/>
      <c r="HC1422" s="767"/>
    </row>
    <row r="1423" spans="1:211" s="864" customFormat="1" ht="13.9" hidden="1" customHeight="1">
      <c r="A1423" s="307"/>
      <c r="B1423" s="351"/>
      <c r="C1423" s="971" t="str">
        <f>IF('1C TSspéc26'!U$17&lt;&gt;0,'1C TSspéc26'!$B$12,"")</f>
        <v/>
      </c>
      <c r="D1423" s="972"/>
      <c r="E1423" s="973"/>
      <c r="F1423" s="93">
        <f>IF(AND($C1423='1C TSspéc26'!$B$12,'1C TSspéc26'!$B$16="spécifiques",'1C TSspéc26'!$U$17&lt;&gt;""),'1C TSspéc26'!$U$21,"")</f>
        <v>0</v>
      </c>
      <c r="G1423" s="863"/>
      <c r="H1423" s="745">
        <v>0.21</v>
      </c>
      <c r="I1423" s="747">
        <v>1</v>
      </c>
      <c r="J1423" s="312"/>
      <c r="K1423" s="680">
        <f t="shared" si="299"/>
        <v>0</v>
      </c>
      <c r="L1423" s="556">
        <f>IF(OR('1C TSspéc26'!$B$12="",'1C TSspéc26'!U$30=0),0,IF(AND('1C TSspéc26'!$B$12&lt;&gt;"",$K$2="Pôle",'1C TSspéc26'!$C$12="OUI"),(('1C TSspéc26'!U$22+'1C TSspéc26'!U$23+'1C TSspéc26'!U$24+'1C TSspéc26'!U$25+'1C TSspéc26'!U$29)/'1C TSspéc26'!U$17),IF(AND('1C TSspéc26'!$B$12&lt;&gt;"",$K$2="Pôle",'1C TSspéc26'!$C$12="NON"),(('1C TSspéc26'!U$22+'1C TSspéc26'!U$23+'1C TSspéc26'!U$24+'1C TSspéc26'!U$25+'1C TSspéc26'!U$29)/'1C TSspéc26'!U$30),IF(AND('1C TSspéc26'!$B$12&lt;&gt;"",$K$2&lt;&gt;"Pôle",'1C TSspéc26'!$C$12="OUI"),(('1C TSspéc26'!U$22+'1C TSspéc26'!U$23+'1C TSspéc26'!U$24+'1C TSspéc26'!U$25+'1C TSspéc26'!U$26+'1C TSspéc26'!U$27+'1C TSspéc26'!U$28+'1C TSspéc26'!U$29)/'1C TSspéc26'!U$17),IF(AND('1C TSspéc26'!$B$12&lt;&gt;"",$K$2&lt;&gt;"Pôle",'1C TSspéc26'!$C$12="NON"),(('1C TSspéc26'!U$22+'1C TSspéc26'!U$23+'1C TSspéc26'!U$24+'1C TSspéc26'!U$25+'1C TSspéc26'!U$26+'1C TSspéc26'!U$27+'1C TSspéc26'!U$28+'1C TSspéc26'!U$29)/'1C TSspéc26'!U$30))))))</f>
        <v>0</v>
      </c>
      <c r="M1423" s="556">
        <f>IF(OR('1C TSspéc26'!$B$12="",'1C TSspéc26'!U$30=0),0,IF(AND('1C TSspéc26'!$B$12&lt;&gt;"",$K$2="Pôle",'1C TSspéc26'!$C$12="OUI"),(('1C TSspéc26'!U$26+'1C TSspéc26'!U$27+'1C TSspéc26'!U$28)/'1C TSspéc26'!U$17),IF(AND('1C TSspéc26'!$B$12&lt;&gt;"",$K$2="Pôle",'1C TSspéc26'!$C$12="NON"),(('1C TSspéc26'!U$26+'1C TSspéc26'!U$27+'1C TSspéc26'!U$28)/'1C TSspéc26'!U$30),IF(AND('1C TSspéc26'!$B$12&lt;&gt;"",$K$2&lt;&gt;"Pôle"),0))))</f>
        <v>0</v>
      </c>
      <c r="N1423" s="557">
        <f>IF(AND('1C TSspéc26'!$B$12&lt;&gt;0,'1C TSspéc26'!$U$30&lt;&gt;0),L1423+M1423,0)</f>
        <v>0</v>
      </c>
      <c r="O1423" s="893" t="str">
        <f>IF(AND('1C TSspéc26'!$U$17&lt;&gt;0,'1C TSspéc26'!$C$12="OUI"),'1C TSspéc26'!$U$35/'1C TSspéc26'!$U$17,"")</f>
        <v/>
      </c>
      <c r="P1423" s="543" t="str">
        <f>IF(AND('1C TSspéc26'!$U$17&lt;&gt;0,'1C TSspéc26'!$C$12="OUI"),'1C TSspéc26'!$U$36/'1C TSspéc26'!$U$17,"")</f>
        <v/>
      </c>
      <c r="Q1423" s="543" t="str">
        <f>IF(AND('1C TSspéc26'!$U$17&lt;&gt;0,'1C TSspéc26'!$C$12="OUI"),'1C TSspéc26'!$U$37/'1C TSspéc26'!$U$17,"")</f>
        <v/>
      </c>
      <c r="R1423" s="543" t="str">
        <f>IF(AND('1C TSspéc26'!$U$17&lt;&gt;0,'1C TSspéc26'!$C$12="OUI"),'1C TSspéc26'!$U$38/'1C TSspéc26'!$U$17,"")</f>
        <v/>
      </c>
      <c r="S1423" s="543" t="str">
        <f>IF(AND('1C TSspéc26'!$U$17&lt;&gt;0,'1C TSspéc26'!$C$12="OUI"),'1C TSspéc26'!$U$39/'1C TSspéc26'!$U$17,"")</f>
        <v/>
      </c>
      <c r="T1423" s="543" t="str">
        <f>IF(AND('1C TSspéc26'!$U$17&lt;&gt;0,'1C TSspéc26'!$C$12="OUI"),'1C TSspéc26'!$U$40/'1C TSspéc26'!$U$17,"")</f>
        <v/>
      </c>
      <c r="U1423" s="543" t="str">
        <f>IF(AND('1C TSspéc26'!$U$17&lt;&gt;0,'1C TSspéc26'!$C$12="OUI"),'1C TSspéc26'!$U$41/'1C TSspéc26'!$U$17,"")</f>
        <v/>
      </c>
      <c r="V1423" s="543" t="str">
        <f>IF(AND('1C TSspéc26'!$U$17&lt;&gt;0,'1C TSspéc26'!$C$12="OUI"),'1C TSspéc26'!$U$42/'1C TSspéc26'!$U$17,"")</f>
        <v/>
      </c>
      <c r="W1423" s="543" t="str">
        <f>IF(AND('1C TSspéc26'!$U$17&lt;&gt;0,'1C TSspéc26'!$C$12="OUI"),'1C TSspéc26'!$U$43/'1C TSspéc26'!$U$17,"")</f>
        <v/>
      </c>
      <c r="X1423" s="543" t="str">
        <f>IF(AND('1C TSspéc26'!$U$17&lt;&gt;0,'1C TSspéc26'!$C$12="OUI"),'1C TSspéc26'!$U$44/'1C TSspéc26'!$U$17,"")</f>
        <v/>
      </c>
      <c r="Y1423" s="543" t="str">
        <f>IF(AND('1C TSspéc26'!$U$17&lt;&gt;0,'1C TSspéc26'!$C$12="OUI"),'1C TSspéc26'!$U$45/'1C TSspéc26'!$U$17,"")</f>
        <v/>
      </c>
      <c r="Z1423" s="543" t="str">
        <f>IF(AND('1C TSspéc26'!$U$17&lt;&gt;0,'1C TSspéc26'!$C$12="OUI"),'1C TSspéc26'!$U$46/'1C TSspéc26'!$U$17,"")</f>
        <v/>
      </c>
      <c r="AA1423" s="543" t="str">
        <f>IF(AND('1C TSspéc26'!$U$17&lt;&gt;0,'1C TSspéc26'!$C$12="OUI"),'1C TSspéc26'!$U$47/'1C TSspéc26'!$U$17,"")</f>
        <v/>
      </c>
      <c r="AB1423" s="543" t="str">
        <f>IF(AND('1C TSspéc26'!$U$17&lt;&gt;0,'1C TSspéc26'!$C$12="OUI"),'1C TSspéc26'!$U$48/'1C TSspéc26'!$U$17,"")</f>
        <v/>
      </c>
      <c r="AC1423" s="543" t="str">
        <f>IF(AND('1C TSspéc26'!$U$17&lt;&gt;0,'1C TSspéc26'!$C$12="OUI"),'1C TSspéc26'!$U$49/'1C TSspéc26'!$U$17,"")</f>
        <v/>
      </c>
      <c r="AD1423" s="543" t="str">
        <f>IF(AND('1C TSspéc26'!$U$17&lt;&gt;0,'1C TSspéc26'!$C$12="OUI"),'1C TSspéc26'!$U$50/'1C TSspéc26'!$U$17,"")</f>
        <v/>
      </c>
      <c r="AE1423" s="543" t="str">
        <f>IF(AND('1C TSspéc26'!$U$17&lt;&gt;0,'1C TSspéc26'!$C$12="OUI"),'1C TSspéc26'!$U$51/'1C TSspéc26'!$U$17,"")</f>
        <v/>
      </c>
      <c r="AF1423" s="543" t="str">
        <f>IF(AND('1C TSspéc26'!$U$17&lt;&gt;0,'1C TSspéc26'!$C$12="OUI"),'1C TSspéc26'!$U$52/'1C TSspéc26'!$U$17,"")</f>
        <v/>
      </c>
      <c r="AG1423" s="543" t="str">
        <f>IF(AND('1C TSspéc26'!$U$17&lt;&gt;0,'1C TSspéc26'!$C$12="OUI"),'1C TSspéc26'!$U$53/'1C TSspéc26'!$U$17,"")</f>
        <v/>
      </c>
      <c r="AH1423" s="543" t="str">
        <f>IF(AND('1C TSspéc26'!$U$17&lt;&gt;0,'1C TSspéc26'!$C$12="OUI"),'1C TSspéc26'!$U$54/'1C TSspéc26'!$U$17,"")</f>
        <v/>
      </c>
      <c r="AI1423" s="543" t="str">
        <f>IF(AND('1C TSspéc26'!$U$17&lt;&gt;0,'1C TSspéc26'!$C$12="OUI"),'1C TSspéc26'!$U$55/'1C TSspéc26'!$U$17,"")</f>
        <v/>
      </c>
      <c r="AJ1423" s="543" t="str">
        <f>IF(AND('1C TSspéc26'!$U$17&lt;&gt;0,'1C TSspéc26'!$C$12="OUI"),'1C TSspéc26'!$U$56/'1C TSspéc26'!$U$17,"")</f>
        <v/>
      </c>
      <c r="AK1423" s="543" t="str">
        <f>IF(AND('1C TSspéc26'!$U$17&lt;&gt;0,'1C TSspéc26'!$C$12="OUI"),'1C TSspéc26'!$U$57/'1C TSspéc26'!$U$17,"")</f>
        <v/>
      </c>
      <c r="AL1423" s="72">
        <f>IF(AND('1C TSspéc26'!$U$17&lt;&gt;0,'1C TSspéc26'!$C$12="OUI"),N1423+AK1423,N1423)</f>
        <v>0</v>
      </c>
      <c r="AM1423" s="417">
        <f t="shared" si="353"/>
        <v>0</v>
      </c>
      <c r="AN1423" s="417">
        <f t="shared" si="354"/>
        <v>0</v>
      </c>
      <c r="AO1423" s="418" t="str">
        <f>IF(AND('1C TSspéc26'!$U$17&lt;&gt;0,'1C TSspéc26'!$U$30&lt;&gt;0),AM1423+AN1423,"")</f>
        <v/>
      </c>
      <c r="AP1423" s="573" t="str">
        <f>IF(AND('1C TSspéc26'!$U$17&lt;&gt;0,'1C TSspéc26'!$U$30&lt;&gt;0),AM1423-AR1423,"")</f>
        <v/>
      </c>
      <c r="AQ1423" s="583">
        <f t="shared" si="355"/>
        <v>0</v>
      </c>
      <c r="AR1423" s="596"/>
      <c r="AS1423" s="102"/>
      <c r="AT1423" s="27" t="str">
        <f>IF(('1C TSspéc26'!U$17*FICHE!$C$14&lt;J1423),"Forfait limité à "&amp;FICHE!$C$14&amp;"€/jour","")</f>
        <v/>
      </c>
      <c r="AU1423" s="592"/>
      <c r="AV1423" s="824"/>
      <c r="AW1423" s="824"/>
      <c r="AX1423" s="824"/>
      <c r="AY1423" s="824"/>
      <c r="AZ1423" s="824"/>
      <c r="BA1423" s="767"/>
      <c r="BB1423" s="767"/>
      <c r="BC1423" s="767"/>
      <c r="BD1423" s="767"/>
      <c r="BE1423" s="767"/>
      <c r="BF1423" s="767"/>
      <c r="BG1423" s="767"/>
      <c r="BH1423" s="767"/>
      <c r="BI1423" s="767"/>
      <c r="BJ1423" s="767"/>
      <c r="BK1423" s="767"/>
      <c r="BL1423" s="767"/>
      <c r="BM1423" s="767"/>
      <c r="BN1423" s="767"/>
      <c r="BO1423" s="767"/>
      <c r="BP1423" s="767"/>
      <c r="BQ1423" s="767"/>
      <c r="BR1423" s="767"/>
      <c r="BS1423" s="767"/>
      <c r="BT1423" s="767"/>
      <c r="BU1423" s="767"/>
      <c r="BV1423" s="767"/>
      <c r="BW1423" s="767"/>
      <c r="BX1423" s="767"/>
      <c r="BY1423" s="767"/>
      <c r="BZ1423" s="767"/>
      <c r="CA1423" s="767"/>
      <c r="CB1423" s="767"/>
      <c r="CC1423" s="767"/>
      <c r="CD1423" s="767"/>
      <c r="CE1423" s="767"/>
      <c r="CF1423" s="767"/>
      <c r="CG1423" s="767"/>
      <c r="CH1423" s="767"/>
      <c r="CI1423" s="767"/>
      <c r="CJ1423" s="767"/>
      <c r="CK1423" s="767"/>
      <c r="CL1423" s="767"/>
      <c r="CM1423" s="767"/>
      <c r="CN1423" s="767"/>
      <c r="CO1423" s="767"/>
      <c r="CP1423" s="767"/>
      <c r="CQ1423" s="767"/>
      <c r="CR1423" s="767"/>
      <c r="CS1423" s="767"/>
      <c r="CT1423" s="767"/>
      <c r="CU1423" s="767"/>
      <c r="CV1423" s="767"/>
      <c r="CW1423" s="767"/>
      <c r="CX1423" s="767"/>
      <c r="CY1423" s="767"/>
      <c r="CZ1423" s="767"/>
      <c r="DA1423" s="767"/>
      <c r="DB1423" s="767"/>
      <c r="DC1423" s="767"/>
      <c r="DD1423" s="767"/>
      <c r="DE1423" s="767"/>
      <c r="DF1423" s="767"/>
      <c r="DG1423" s="767"/>
      <c r="DH1423" s="767"/>
      <c r="DI1423" s="767"/>
      <c r="DJ1423" s="767"/>
      <c r="DK1423" s="767"/>
      <c r="DL1423" s="767"/>
      <c r="DM1423" s="767"/>
      <c r="DN1423" s="767"/>
      <c r="DO1423" s="767"/>
      <c r="DP1423" s="767"/>
      <c r="DQ1423" s="767"/>
      <c r="DR1423" s="767"/>
      <c r="DS1423" s="767"/>
      <c r="DT1423" s="767"/>
      <c r="DU1423" s="767"/>
      <c r="DV1423" s="767"/>
      <c r="DW1423" s="767"/>
      <c r="DX1423" s="767"/>
      <c r="DY1423" s="767"/>
      <c r="DZ1423" s="767"/>
      <c r="EA1423" s="767"/>
      <c r="EB1423" s="767"/>
      <c r="EC1423" s="767"/>
      <c r="ED1423" s="767"/>
      <c r="EE1423" s="767"/>
      <c r="EF1423" s="767"/>
      <c r="EG1423" s="767"/>
      <c r="EH1423" s="767"/>
      <c r="EI1423" s="767"/>
      <c r="EJ1423" s="767"/>
      <c r="EK1423" s="767"/>
      <c r="EL1423" s="767"/>
      <c r="EM1423" s="767"/>
      <c r="EN1423" s="767"/>
      <c r="EO1423" s="767"/>
      <c r="EP1423" s="767"/>
      <c r="EQ1423" s="767"/>
      <c r="ER1423" s="767"/>
      <c r="ES1423" s="767"/>
      <c r="ET1423" s="767"/>
      <c r="EU1423" s="767"/>
      <c r="EV1423" s="767"/>
      <c r="EW1423" s="767"/>
      <c r="EX1423" s="767"/>
      <c r="EY1423" s="767"/>
      <c r="EZ1423" s="767"/>
      <c r="FA1423" s="767"/>
      <c r="FB1423" s="767"/>
      <c r="FC1423" s="767"/>
      <c r="FD1423" s="767"/>
      <c r="FE1423" s="767"/>
      <c r="FF1423" s="767"/>
      <c r="FG1423" s="767"/>
      <c r="FH1423" s="767"/>
      <c r="FI1423" s="767"/>
      <c r="FJ1423" s="767"/>
      <c r="FK1423" s="767"/>
      <c r="FL1423" s="767"/>
      <c r="FM1423" s="767"/>
      <c r="FN1423" s="767"/>
      <c r="FO1423" s="767"/>
      <c r="FP1423" s="767"/>
      <c r="FQ1423" s="767"/>
      <c r="FR1423" s="767"/>
      <c r="FS1423" s="767"/>
      <c r="FT1423" s="767"/>
      <c r="FU1423" s="767"/>
      <c r="FV1423" s="767"/>
      <c r="FW1423" s="767"/>
      <c r="FX1423" s="767"/>
      <c r="FY1423" s="767"/>
      <c r="FZ1423" s="767"/>
      <c r="GA1423" s="767"/>
      <c r="GB1423" s="767"/>
      <c r="GC1423" s="767"/>
      <c r="GD1423" s="767"/>
      <c r="GE1423" s="767"/>
      <c r="GF1423" s="767"/>
      <c r="GG1423" s="767"/>
      <c r="GH1423" s="767"/>
      <c r="GI1423" s="767"/>
      <c r="GJ1423" s="767"/>
      <c r="GK1423" s="767"/>
      <c r="GL1423" s="767"/>
      <c r="GM1423" s="767"/>
      <c r="GN1423" s="767"/>
      <c r="GO1423" s="767"/>
      <c r="GP1423" s="767"/>
      <c r="GQ1423" s="767"/>
      <c r="GR1423" s="767"/>
      <c r="GS1423" s="767"/>
      <c r="GT1423" s="767"/>
      <c r="GU1423" s="767"/>
      <c r="GV1423" s="767"/>
      <c r="GW1423" s="767"/>
      <c r="GX1423" s="767"/>
      <c r="GY1423" s="767"/>
      <c r="GZ1423" s="767"/>
      <c r="HA1423" s="767"/>
      <c r="HB1423" s="767"/>
      <c r="HC1423" s="767"/>
    </row>
    <row r="1424" spans="1:211" s="864" customFormat="1" ht="13.9" hidden="1" customHeight="1">
      <c r="A1424" s="307"/>
      <c r="B1424" s="351"/>
      <c r="C1424" s="971" t="str">
        <f>IF('1C TSspéc26'!V$17&lt;&gt;0,'1C TSspéc26'!$B$12,"")</f>
        <v/>
      </c>
      <c r="D1424" s="972"/>
      <c r="E1424" s="973"/>
      <c r="F1424" s="93">
        <f>IF(AND($C1424='1C TSspéc26'!$B$12,'1C TSspéc26'!$B$16="spécifiques",'1C TSspéc26'!$V$17&lt;&gt;""),'1C TSspéc26'!$V$21,"")</f>
        <v>0</v>
      </c>
      <c r="G1424" s="863"/>
      <c r="H1424" s="745">
        <v>0.21</v>
      </c>
      <c r="I1424" s="747">
        <v>1</v>
      </c>
      <c r="J1424" s="312"/>
      <c r="K1424" s="680">
        <f t="shared" si="299"/>
        <v>0</v>
      </c>
      <c r="L1424" s="556">
        <f>IF(OR('1C TSspéc26'!$B$12="",'1C TSspéc26'!V$30=0),0,IF(AND('1C TSspéc26'!$B$12&lt;&gt;"",$K$2="Pôle",'1C TSspéc26'!$C$12="OUI"),(('1C TSspéc26'!V$22+'1C TSspéc26'!V$23+'1C TSspéc26'!V$24+'1C TSspéc26'!V$25+'1C TSspéc26'!V$29)/'1C TSspéc26'!V$17),IF(AND('1C TSspéc26'!$B$12&lt;&gt;"",$K$2="Pôle",'1C TSspéc26'!$C$12="NON"),(('1C TSspéc26'!V$22+'1C TSspéc26'!V$23+'1C TSspéc26'!V$24+'1C TSspéc26'!V$25+'1C TSspéc26'!V$29)/'1C TSspéc26'!V$30),IF(AND('1C TSspéc26'!$B$12&lt;&gt;"",$K$2&lt;&gt;"Pôle",'1C TSspéc26'!$C$12="OUI"),(('1C TSspéc26'!V$22+'1C TSspéc26'!V$23+'1C TSspéc26'!V$24+'1C TSspéc26'!V$25+'1C TSspéc26'!V$26+'1C TSspéc26'!V$27+'1C TSspéc26'!V$28+'1C TSspéc26'!V$29)/'1C TSspéc26'!V$17),IF(AND('1C TSspéc26'!$B$12&lt;&gt;"",$K$2&lt;&gt;"Pôle",'1C TSspéc26'!$C$12="NON"),(('1C TSspéc26'!V$22+'1C TSspéc26'!V$23+'1C TSspéc26'!V$24+'1C TSspéc26'!V$25+'1C TSspéc26'!V$26+'1C TSspéc26'!V$27+'1C TSspéc26'!V$28+'1C TSspéc26'!V$29)/'1C TSspéc26'!V$30))))))</f>
        <v>0</v>
      </c>
      <c r="M1424" s="556">
        <f>IF(OR('1C TSspéc26'!$B$12="",'1C TSspéc26'!V$30=0),0,IF(AND('1C TSspéc26'!$B$12&lt;&gt;"",$K$2="Pôle",'1C TSspéc26'!$C$12="OUI"),(('1C TSspéc26'!V$26+'1C TSspéc26'!V$27+'1C TSspéc26'!V$28)/'1C TSspéc26'!V$17),IF(AND('1C TSspéc26'!$B$12&lt;&gt;"",$K$2="Pôle",'1C TSspéc26'!$C$12="NON"),(('1C TSspéc26'!V$26+'1C TSspéc26'!V$27+'1C TSspéc26'!V$28)/'1C TSspéc26'!V$30),IF(AND('1C TSspéc26'!$B$12&lt;&gt;"",$K$2&lt;&gt;"Pôle"),0))))</f>
        <v>0</v>
      </c>
      <c r="N1424" s="557">
        <f>IF(AND('1C TSspéc26'!$B$12&lt;&gt;0,'1C TSspéc26'!$V$30&lt;&gt;0),L1424+M1424,0)</f>
        <v>0</v>
      </c>
      <c r="O1424" s="893" t="str">
        <f>IF(AND('1C TSspéc26'!$V$17&lt;&gt;0,'1C TSspéc26'!$C$12="OUI"),'1C TSspéc26'!$V$35/'1C TSspéc26'!$V$17,"")</f>
        <v/>
      </c>
      <c r="P1424" s="543" t="str">
        <f>IF(AND('1C TSspéc26'!$V$17&lt;&gt;0,'1C TSspéc26'!$C$12="OUI"),'1C TSspéc26'!$V$36/'1C TSspéc26'!$V$17,"")</f>
        <v/>
      </c>
      <c r="Q1424" s="543" t="str">
        <f>IF(AND('1C TSspéc26'!$V$17&lt;&gt;0,'1C TSspéc26'!$C$12="OUI"),'1C TSspéc26'!$V$37/'1C TSspéc26'!$V$17,"")</f>
        <v/>
      </c>
      <c r="R1424" s="543" t="str">
        <f>IF(AND('1C TSspéc26'!$V$17&lt;&gt;0,'1C TSspéc26'!$C$12="OUI"),'1C TSspéc26'!$V$38/'1C TSspéc26'!$V$17,"")</f>
        <v/>
      </c>
      <c r="S1424" s="543" t="str">
        <f>IF(AND('1C TSspéc26'!$V$17&lt;&gt;0,'1C TSspéc26'!$C$12="OUI"),'1C TSspéc26'!$V$39/'1C TSspéc26'!$V$17,"")</f>
        <v/>
      </c>
      <c r="T1424" s="543" t="str">
        <f>IF(AND('1C TSspéc26'!$V$17&lt;&gt;0,'1C TSspéc26'!$C$12="OUI"),'1C TSspéc26'!$V$40/'1C TSspéc26'!$V$17,"")</f>
        <v/>
      </c>
      <c r="U1424" s="543" t="str">
        <f>IF(AND('1C TSspéc26'!$V$17&lt;&gt;0,'1C TSspéc26'!$C$12="OUI"),'1C TSspéc26'!$V$41/'1C TSspéc26'!$V$17,"")</f>
        <v/>
      </c>
      <c r="V1424" s="543" t="str">
        <f>IF(AND('1C TSspéc26'!$V$17&lt;&gt;0,'1C TSspéc26'!$C$12="OUI"),'1C TSspéc26'!$V$42/'1C TSspéc26'!$V$17,"")</f>
        <v/>
      </c>
      <c r="W1424" s="543" t="str">
        <f>IF(AND('1C TSspéc26'!$V$17&lt;&gt;0,'1C TSspéc26'!$C$12="OUI"),'1C TSspéc26'!$V$43/'1C TSspéc26'!$V$17,"")</f>
        <v/>
      </c>
      <c r="X1424" s="543" t="str">
        <f>IF(AND('1C TSspéc26'!$V$17&lt;&gt;0,'1C TSspéc26'!$C$12="OUI"),'1C TSspéc26'!$V$44/'1C TSspéc26'!$V$17,"")</f>
        <v/>
      </c>
      <c r="Y1424" s="543" t="str">
        <f>IF(AND('1C TSspéc26'!$V$17&lt;&gt;0,'1C TSspéc26'!$C$12="OUI"),'1C TSspéc26'!$V$45/'1C TSspéc26'!$V$17,"")</f>
        <v/>
      </c>
      <c r="Z1424" s="543" t="str">
        <f>IF(AND('1C TSspéc26'!$V$17&lt;&gt;0,'1C TSspéc26'!$C$12="OUI"),'1C TSspéc26'!$V$46/'1C TSspéc26'!$V$17,"")</f>
        <v/>
      </c>
      <c r="AA1424" s="543" t="str">
        <f>IF(AND('1C TSspéc26'!$V$17&lt;&gt;0,'1C TSspéc26'!$C$12="OUI"),'1C TSspéc26'!$V$47/'1C TSspéc26'!$V$17,"")</f>
        <v/>
      </c>
      <c r="AB1424" s="543" t="str">
        <f>IF(AND('1C TSspéc26'!$V$17&lt;&gt;0,'1C TSspéc26'!$C$12="OUI"),'1C TSspéc26'!$V$48/'1C TSspéc26'!$V$17,"")</f>
        <v/>
      </c>
      <c r="AC1424" s="543" t="str">
        <f>IF(AND('1C TSspéc26'!$V$17&lt;&gt;0,'1C TSspéc26'!$C$12="OUI"),'1C TSspéc26'!$V$49/'1C TSspéc26'!$V$17,"")</f>
        <v/>
      </c>
      <c r="AD1424" s="543" t="str">
        <f>IF(AND('1C TSspéc26'!$V$17&lt;&gt;0,'1C TSspéc26'!$C$12="OUI"),'1C TSspéc26'!$V$50/'1C TSspéc26'!$V$17,"")</f>
        <v/>
      </c>
      <c r="AE1424" s="543" t="str">
        <f>IF(AND('1C TSspéc26'!$V$17&lt;&gt;0,'1C TSspéc26'!$C$12="OUI"),'1C TSspéc26'!$V$51/'1C TSspéc26'!$V$17,"")</f>
        <v/>
      </c>
      <c r="AF1424" s="543" t="str">
        <f>IF(AND('1C TSspéc26'!$V$17&lt;&gt;0,'1C TSspéc26'!$C$12="OUI"),'1C TSspéc26'!$V$52/'1C TSspéc26'!$V$17,"")</f>
        <v/>
      </c>
      <c r="AG1424" s="543" t="str">
        <f>IF(AND('1C TSspéc26'!$V$17&lt;&gt;0,'1C TSspéc26'!$C$12="OUI"),'1C TSspéc26'!$V$53/'1C TSspéc26'!$V$17,"")</f>
        <v/>
      </c>
      <c r="AH1424" s="543" t="str">
        <f>IF(AND('1C TSspéc26'!$V$17&lt;&gt;0,'1C TSspéc26'!$C$12="OUI"),'1C TSspéc26'!$V$54/'1C TSspéc26'!$V$17,"")</f>
        <v/>
      </c>
      <c r="AI1424" s="543" t="str">
        <f>IF(AND('1C TSspéc26'!$V$17&lt;&gt;0,'1C TSspéc26'!$C$12="OUI"),'1C TSspéc26'!$V$55/'1C TSspéc26'!$V$17,"")</f>
        <v/>
      </c>
      <c r="AJ1424" s="543" t="str">
        <f>IF(AND('1C TSspéc26'!$V$17&lt;&gt;0,'1C TSspéc26'!$C$12="OUI"),'1C TSspéc26'!$V$56/'1C TSspéc26'!$V$17,"")</f>
        <v/>
      </c>
      <c r="AK1424" s="543" t="str">
        <f>IF(AND('1C TSspéc26'!$V$17&lt;&gt;0,'1C TSspéc26'!$C$12="OUI"),'1C TSspéc26'!$V$57/'1C TSspéc26'!$V$17,"")</f>
        <v/>
      </c>
      <c r="AL1424" s="72">
        <f>IF(AND('1C TSspéc26'!$V$17&lt;&gt;0,'1C TSspéc26'!$C$12="OUI"),N1424+AK1424,N1424)</f>
        <v>0</v>
      </c>
      <c r="AM1424" s="417">
        <f t="shared" si="353"/>
        <v>0</v>
      </c>
      <c r="AN1424" s="417">
        <f t="shared" si="354"/>
        <v>0</v>
      </c>
      <c r="AO1424" s="418" t="str">
        <f>IF(AND('1C TSspéc26'!$V$17&lt;&gt;0,'1C TSspéc26'!$V$30&lt;&gt;0),AM1424+AN1424,"")</f>
        <v/>
      </c>
      <c r="AP1424" s="573" t="str">
        <f>IF(AND('1C TSspéc26'!$V$17&lt;&gt;0,'1C TSspéc26'!$V$30&lt;&gt;0),AM1424-AR1424,"")</f>
        <v/>
      </c>
      <c r="AQ1424" s="583">
        <f t="shared" si="355"/>
        <v>0</v>
      </c>
      <c r="AR1424" s="596"/>
      <c r="AS1424" s="102"/>
      <c r="AT1424" s="27" t="str">
        <f>IF(('1C TSspéc26'!V$17*FICHE!$C$14&lt;J1424),"Forfait limité à "&amp;FICHE!$C$14&amp;"€/jour","")</f>
        <v/>
      </c>
      <c r="AU1424" s="592"/>
      <c r="AV1424" s="824"/>
      <c r="AW1424" s="824"/>
      <c r="AX1424" s="824"/>
      <c r="AY1424" s="824"/>
      <c r="AZ1424" s="824"/>
      <c r="BA1424" s="767"/>
      <c r="BB1424" s="767"/>
      <c r="BC1424" s="767"/>
      <c r="BD1424" s="767"/>
      <c r="BE1424" s="767"/>
      <c r="BF1424" s="767"/>
      <c r="BG1424" s="767"/>
      <c r="BH1424" s="767"/>
      <c r="BI1424" s="767"/>
      <c r="BJ1424" s="767"/>
      <c r="BK1424" s="767"/>
      <c r="BL1424" s="767"/>
      <c r="BM1424" s="767"/>
      <c r="BN1424" s="767"/>
      <c r="BO1424" s="767"/>
      <c r="BP1424" s="767"/>
      <c r="BQ1424" s="767"/>
      <c r="BR1424" s="767"/>
      <c r="BS1424" s="767"/>
      <c r="BT1424" s="767"/>
      <c r="BU1424" s="767"/>
      <c r="BV1424" s="767"/>
      <c r="BW1424" s="767"/>
      <c r="BX1424" s="767"/>
      <c r="BY1424" s="767"/>
      <c r="BZ1424" s="767"/>
      <c r="CA1424" s="767"/>
      <c r="CB1424" s="767"/>
      <c r="CC1424" s="767"/>
      <c r="CD1424" s="767"/>
      <c r="CE1424" s="767"/>
      <c r="CF1424" s="767"/>
      <c r="CG1424" s="767"/>
      <c r="CH1424" s="767"/>
      <c r="CI1424" s="767"/>
      <c r="CJ1424" s="767"/>
      <c r="CK1424" s="767"/>
      <c r="CL1424" s="767"/>
      <c r="CM1424" s="767"/>
      <c r="CN1424" s="767"/>
      <c r="CO1424" s="767"/>
      <c r="CP1424" s="767"/>
      <c r="CQ1424" s="767"/>
      <c r="CR1424" s="767"/>
      <c r="CS1424" s="767"/>
      <c r="CT1424" s="767"/>
      <c r="CU1424" s="767"/>
      <c r="CV1424" s="767"/>
      <c r="CW1424" s="767"/>
      <c r="CX1424" s="767"/>
      <c r="CY1424" s="767"/>
      <c r="CZ1424" s="767"/>
      <c r="DA1424" s="767"/>
      <c r="DB1424" s="767"/>
      <c r="DC1424" s="767"/>
      <c r="DD1424" s="767"/>
      <c r="DE1424" s="767"/>
      <c r="DF1424" s="767"/>
      <c r="DG1424" s="767"/>
      <c r="DH1424" s="767"/>
      <c r="DI1424" s="767"/>
      <c r="DJ1424" s="767"/>
      <c r="DK1424" s="767"/>
      <c r="DL1424" s="767"/>
      <c r="DM1424" s="767"/>
      <c r="DN1424" s="767"/>
      <c r="DO1424" s="767"/>
      <c r="DP1424" s="767"/>
      <c r="DQ1424" s="767"/>
      <c r="DR1424" s="767"/>
      <c r="DS1424" s="767"/>
      <c r="DT1424" s="767"/>
      <c r="DU1424" s="767"/>
      <c r="DV1424" s="767"/>
      <c r="DW1424" s="767"/>
      <c r="DX1424" s="767"/>
      <c r="DY1424" s="767"/>
      <c r="DZ1424" s="767"/>
      <c r="EA1424" s="767"/>
      <c r="EB1424" s="767"/>
      <c r="EC1424" s="767"/>
      <c r="ED1424" s="767"/>
      <c r="EE1424" s="767"/>
      <c r="EF1424" s="767"/>
      <c r="EG1424" s="767"/>
      <c r="EH1424" s="767"/>
      <c r="EI1424" s="767"/>
      <c r="EJ1424" s="767"/>
      <c r="EK1424" s="767"/>
      <c r="EL1424" s="767"/>
      <c r="EM1424" s="767"/>
      <c r="EN1424" s="767"/>
      <c r="EO1424" s="767"/>
      <c r="EP1424" s="767"/>
      <c r="EQ1424" s="767"/>
      <c r="ER1424" s="767"/>
      <c r="ES1424" s="767"/>
      <c r="ET1424" s="767"/>
      <c r="EU1424" s="767"/>
      <c r="EV1424" s="767"/>
      <c r="EW1424" s="767"/>
      <c r="EX1424" s="767"/>
      <c r="EY1424" s="767"/>
      <c r="EZ1424" s="767"/>
      <c r="FA1424" s="767"/>
      <c r="FB1424" s="767"/>
      <c r="FC1424" s="767"/>
      <c r="FD1424" s="767"/>
      <c r="FE1424" s="767"/>
      <c r="FF1424" s="767"/>
      <c r="FG1424" s="767"/>
      <c r="FH1424" s="767"/>
      <c r="FI1424" s="767"/>
      <c r="FJ1424" s="767"/>
      <c r="FK1424" s="767"/>
      <c r="FL1424" s="767"/>
      <c r="FM1424" s="767"/>
      <c r="FN1424" s="767"/>
      <c r="FO1424" s="767"/>
      <c r="FP1424" s="767"/>
      <c r="FQ1424" s="767"/>
      <c r="FR1424" s="767"/>
      <c r="FS1424" s="767"/>
      <c r="FT1424" s="767"/>
      <c r="FU1424" s="767"/>
      <c r="FV1424" s="767"/>
      <c r="FW1424" s="767"/>
      <c r="FX1424" s="767"/>
      <c r="FY1424" s="767"/>
      <c r="FZ1424" s="767"/>
      <c r="GA1424" s="767"/>
      <c r="GB1424" s="767"/>
      <c r="GC1424" s="767"/>
      <c r="GD1424" s="767"/>
      <c r="GE1424" s="767"/>
      <c r="GF1424" s="767"/>
      <c r="GG1424" s="767"/>
      <c r="GH1424" s="767"/>
      <c r="GI1424" s="767"/>
      <c r="GJ1424" s="767"/>
      <c r="GK1424" s="767"/>
      <c r="GL1424" s="767"/>
      <c r="GM1424" s="767"/>
      <c r="GN1424" s="767"/>
      <c r="GO1424" s="767"/>
      <c r="GP1424" s="767"/>
      <c r="GQ1424" s="767"/>
      <c r="GR1424" s="767"/>
      <c r="GS1424" s="767"/>
      <c r="GT1424" s="767"/>
      <c r="GU1424" s="767"/>
      <c r="GV1424" s="767"/>
      <c r="GW1424" s="767"/>
      <c r="GX1424" s="767"/>
      <c r="GY1424" s="767"/>
      <c r="GZ1424" s="767"/>
      <c r="HA1424" s="767"/>
      <c r="HB1424" s="767"/>
      <c r="HC1424" s="767"/>
    </row>
    <row r="1425" spans="1:211" s="864" customFormat="1" ht="13.9" hidden="1" customHeight="1">
      <c r="A1425" s="307"/>
      <c r="B1425" s="351"/>
      <c r="C1425" s="971" t="str">
        <f>IF('1C TSspéc26'!W$17&lt;&gt;0,'1C TSspéc26'!$B$12,"")</f>
        <v/>
      </c>
      <c r="D1425" s="972"/>
      <c r="E1425" s="973"/>
      <c r="F1425" s="93">
        <f>IF(AND($C1425='1C TSspéc26'!$B$12,'1C TSspéc26'!$B$16="spécifiques",'1C TSspéc26'!$W$17&lt;&gt;""),'1C TSspéc26'!$W$21,"")</f>
        <v>0</v>
      </c>
      <c r="G1425" s="863"/>
      <c r="H1425" s="745">
        <v>0.21</v>
      </c>
      <c r="I1425" s="747">
        <v>1</v>
      </c>
      <c r="J1425" s="312"/>
      <c r="K1425" s="680">
        <f t="shared" si="299"/>
        <v>0</v>
      </c>
      <c r="L1425" s="556">
        <f>IF(OR('1C TSspéc26'!$B$12="",'1C TSspéc26'!W$30=0),0,IF(AND('1C TSspéc26'!$B$12&lt;&gt;"",$K$2="Pôle",'1C TSspéc26'!$C$12="OUI"),(('1C TSspéc26'!W$22+'1C TSspéc26'!W$23+'1C TSspéc26'!W$24+'1C TSspéc26'!W$25+'1C TSspéc26'!W$29)/'1C TSspéc26'!W$17),IF(AND('1C TSspéc26'!$B$12&lt;&gt;"",$K$2="Pôle",'1C TSspéc26'!$C$12="NON"),(('1C TSspéc26'!W$22+'1C TSspéc26'!W$23+'1C TSspéc26'!W$24+'1C TSspéc26'!W$25+'1C TSspéc26'!W$29)/'1C TSspéc26'!W$30),IF(AND('1C TSspéc26'!$B$12&lt;&gt;"",$K$2&lt;&gt;"Pôle",'1C TSspéc26'!$C$12="OUI"),(('1C TSspéc26'!W$22+'1C TSspéc26'!W$23+'1C TSspéc26'!W$24+'1C TSspéc26'!W$25+'1C TSspéc26'!W$26+'1C TSspéc26'!W$27+'1C TSspéc26'!W$28+'1C TSspéc26'!W$29)/'1C TSspéc26'!W$17),IF(AND('1C TSspéc26'!$B$12&lt;&gt;"",$K$2&lt;&gt;"Pôle",'1C TSspéc26'!$C$12="NON"),(('1C TSspéc26'!W$22+'1C TSspéc26'!W$23+'1C TSspéc26'!W$24+'1C TSspéc26'!W$25+'1C TSspéc26'!W$26+'1C TSspéc26'!W$27+'1C TSspéc26'!W$28+'1C TSspéc26'!W$29)/'1C TSspéc26'!W$30))))))</f>
        <v>0</v>
      </c>
      <c r="M1425" s="556">
        <f>IF(OR('1C TSspéc26'!$B$12="",'1C TSspéc26'!W$30=0),0,IF(AND('1C TSspéc26'!$B$12&lt;&gt;"",$K$2="Pôle",'1C TSspéc26'!$C$12="OUI"),(('1C TSspéc26'!W$26+'1C TSspéc26'!W$27+'1C TSspéc26'!W$28)/'1C TSspéc26'!W$17),IF(AND('1C TSspéc26'!$B$12&lt;&gt;"",$K$2="Pôle",'1C TSspéc26'!$C$12="NON"),(('1C TSspéc26'!W$26+'1C TSspéc26'!W$27+'1C TSspéc26'!W$28)/'1C TSspéc26'!W$30),IF(AND('1C TSspéc26'!$B$12&lt;&gt;"",$K$2&lt;&gt;"Pôle"),0))))</f>
        <v>0</v>
      </c>
      <c r="N1425" s="557">
        <f>IF(AND('1C TSspéc26'!$B$12&lt;&gt;0,'1C TSspéc26'!$W$30&lt;&gt;0),L1425+M1425,0)</f>
        <v>0</v>
      </c>
      <c r="O1425" s="893" t="str">
        <f>IF(AND('1C TSspéc26'!$W$17&lt;&gt;0,'1C TSspéc26'!$C$12="OUI"),'1C TSspéc26'!$W$35/'1C TSspéc26'!$W$17,"")</f>
        <v/>
      </c>
      <c r="P1425" s="543" t="str">
        <f>IF(AND('1C TSspéc26'!$W$17&lt;&gt;0,'1C TSspéc26'!$C$12="OUI"),'1C TSspéc26'!$W$36/'1C TSspéc26'!$W$17,"")</f>
        <v/>
      </c>
      <c r="Q1425" s="543" t="str">
        <f>IF(AND('1C TSspéc26'!$W$17&lt;&gt;0,'1C TSspéc26'!$C$12="OUI"),'1C TSspéc26'!$W$37/'1C TSspéc26'!$W$17,"")</f>
        <v/>
      </c>
      <c r="R1425" s="543" t="str">
        <f>IF(AND('1C TSspéc26'!$W$17&lt;&gt;0,'1C TSspéc26'!$C$12="OUI"),'1C TSspéc26'!$W$38/'1C TSspéc26'!$W$17,"")</f>
        <v/>
      </c>
      <c r="S1425" s="543" t="str">
        <f>IF(AND('1C TSspéc26'!$W$17&lt;&gt;0,'1C TSspéc26'!$C$12="OUI"),'1C TSspéc26'!$W$39/'1C TSspéc26'!$W$17,"")</f>
        <v/>
      </c>
      <c r="T1425" s="543" t="str">
        <f>IF(AND('1C TSspéc26'!$W$17&lt;&gt;0,'1C TSspéc26'!$C$12="OUI"),'1C TSspéc26'!$W$40/'1C TSspéc26'!$W$17,"")</f>
        <v/>
      </c>
      <c r="U1425" s="543" t="str">
        <f>IF(AND('1C TSspéc26'!$W$17&lt;&gt;0,'1C TSspéc26'!$C$12="OUI"),'1C TSspéc26'!$W$41/'1C TSspéc26'!$W$17,"")</f>
        <v/>
      </c>
      <c r="V1425" s="543" t="str">
        <f>IF(AND('1C TSspéc26'!$W$17&lt;&gt;0,'1C TSspéc26'!$C$12="OUI"),'1C TSspéc26'!$W$42/'1C TSspéc26'!$W$17,"")</f>
        <v/>
      </c>
      <c r="W1425" s="543" t="str">
        <f>IF(AND('1C TSspéc26'!$W$17&lt;&gt;0,'1C TSspéc26'!$C$12="OUI"),'1C TSspéc26'!$W$43/'1C TSspéc26'!$W$17,"")</f>
        <v/>
      </c>
      <c r="X1425" s="543" t="str">
        <f>IF(AND('1C TSspéc26'!$W$17&lt;&gt;0,'1C TSspéc26'!$C$12="OUI"),'1C TSspéc26'!$W$44/'1C TSspéc26'!$W$17,"")</f>
        <v/>
      </c>
      <c r="Y1425" s="543" t="str">
        <f>IF(AND('1C TSspéc26'!$W$17&lt;&gt;0,'1C TSspéc26'!$C$12="OUI"),'1C TSspéc26'!$W$45/'1C TSspéc26'!$W$17,"")</f>
        <v/>
      </c>
      <c r="Z1425" s="543" t="str">
        <f>IF(AND('1C TSspéc26'!$W$17&lt;&gt;0,'1C TSspéc26'!$C$12="OUI"),'1C TSspéc26'!$W$46/'1C TSspéc26'!$W$17,"")</f>
        <v/>
      </c>
      <c r="AA1425" s="543" t="str">
        <f>IF(AND('1C TSspéc26'!$W$17&lt;&gt;0,'1C TSspéc26'!$C$12="OUI"),'1C TSspéc26'!$W$47/'1C TSspéc26'!$W$17,"")</f>
        <v/>
      </c>
      <c r="AB1425" s="543" t="str">
        <f>IF(AND('1C TSspéc26'!$W$17&lt;&gt;0,'1C TSspéc26'!$C$12="OUI"),'1C TSspéc26'!$W$48/'1C TSspéc26'!$W$17,"")</f>
        <v/>
      </c>
      <c r="AC1425" s="543" t="str">
        <f>IF(AND('1C TSspéc26'!$W$17&lt;&gt;0,'1C TSspéc26'!$C$12="OUI"),'1C TSspéc26'!$W$49/'1C TSspéc26'!$W$17,"")</f>
        <v/>
      </c>
      <c r="AD1425" s="543" t="str">
        <f>IF(AND('1C TSspéc26'!$W$17&lt;&gt;0,'1C TSspéc26'!$C$12="OUI"),'1C TSspéc26'!$W$50/'1C TSspéc26'!$W$17,"")</f>
        <v/>
      </c>
      <c r="AE1425" s="543" t="str">
        <f>IF(AND('1C TSspéc26'!$W$17&lt;&gt;0,'1C TSspéc26'!$C$12="OUI"),'1C TSspéc26'!$W$51/'1C TSspéc26'!$W$17,"")</f>
        <v/>
      </c>
      <c r="AF1425" s="543" t="str">
        <f>IF(AND('1C TSspéc26'!$W$17&lt;&gt;0,'1C TSspéc26'!$C$12="OUI"),'1C TSspéc26'!$W$52/'1C TSspéc26'!$W$17,"")</f>
        <v/>
      </c>
      <c r="AG1425" s="543" t="str">
        <f>IF(AND('1C TSspéc26'!$W$17&lt;&gt;0,'1C TSspéc26'!$C$12="OUI"),'1C TSspéc26'!$W$53/'1C TSspéc26'!$W$17,"")</f>
        <v/>
      </c>
      <c r="AH1425" s="543" t="str">
        <f>IF(AND('1C TSspéc26'!$W$17&lt;&gt;0,'1C TSspéc26'!$C$12="OUI"),'1C TSspéc26'!$W$54/'1C TSspéc26'!$W$17,"")</f>
        <v/>
      </c>
      <c r="AI1425" s="543" t="str">
        <f>IF(AND('1C TSspéc26'!$W$17&lt;&gt;0,'1C TSspéc26'!$C$12="OUI"),'1C TSspéc26'!$W$55/'1C TSspéc26'!$W$17,"")</f>
        <v/>
      </c>
      <c r="AJ1425" s="543" t="str">
        <f>IF(AND('1C TSspéc26'!$W$17&lt;&gt;0,'1C TSspéc26'!$C$12="OUI"),'1C TSspéc26'!$W$56/'1C TSspéc26'!$W$17,"")</f>
        <v/>
      </c>
      <c r="AK1425" s="543" t="str">
        <f>IF(AND('1C TSspéc26'!$W$17&lt;&gt;0,'1C TSspéc26'!$C$12="OUI"),'1C TSspéc26'!$W$57/'1C TSspéc26'!$W$17,"")</f>
        <v/>
      </c>
      <c r="AL1425" s="72">
        <f>IF(AND('1C TSspéc26'!$W$17&lt;&gt;0,'1C TSspéc26'!$C$12="OUI"),N1425+AK1425,N1425)</f>
        <v>0</v>
      </c>
      <c r="AM1425" s="417">
        <f t="shared" si="353"/>
        <v>0</v>
      </c>
      <c r="AN1425" s="417">
        <f t="shared" si="354"/>
        <v>0</v>
      </c>
      <c r="AO1425" s="418" t="str">
        <f>IF(AND('1C TSspéc26'!$W$17&lt;&gt;0,'1C TSspéc26'!$W$30&lt;&gt;0),AM1425+AN1425,"")</f>
        <v/>
      </c>
      <c r="AP1425" s="573" t="str">
        <f>IF(AND('1C TSspéc26'!$W$17&lt;&gt;0,'1C TSspéc26'!$W$30&lt;&gt;0),AM1425-AR1425,"")</f>
        <v/>
      </c>
      <c r="AQ1425" s="583">
        <f t="shared" si="355"/>
        <v>0</v>
      </c>
      <c r="AR1425" s="596"/>
      <c r="AS1425" s="102"/>
      <c r="AT1425" s="27" t="str">
        <f>IF(('1C TSspéc26'!W$17*FICHE!$C$14&lt;J1425),"Forfait limité à "&amp;FICHE!$C$14&amp;"€/jour","")</f>
        <v/>
      </c>
      <c r="AU1425" s="592"/>
      <c r="AV1425" s="824"/>
      <c r="AW1425" s="824"/>
      <c r="AX1425" s="824"/>
      <c r="AY1425" s="824"/>
      <c r="AZ1425" s="824"/>
      <c r="BA1425" s="767"/>
      <c r="BB1425" s="767"/>
      <c r="BC1425" s="767"/>
      <c r="BD1425" s="767"/>
      <c r="BE1425" s="767"/>
      <c r="BF1425" s="767"/>
      <c r="BG1425" s="767"/>
      <c r="BH1425" s="767"/>
      <c r="BI1425" s="767"/>
      <c r="BJ1425" s="767"/>
      <c r="BK1425" s="767"/>
      <c r="BL1425" s="767"/>
      <c r="BM1425" s="767"/>
      <c r="BN1425" s="767"/>
      <c r="BO1425" s="767"/>
      <c r="BP1425" s="767"/>
      <c r="BQ1425" s="767"/>
      <c r="BR1425" s="767"/>
      <c r="BS1425" s="767"/>
      <c r="BT1425" s="767"/>
      <c r="BU1425" s="767"/>
      <c r="BV1425" s="767"/>
      <c r="BW1425" s="767"/>
      <c r="BX1425" s="767"/>
      <c r="BY1425" s="767"/>
      <c r="BZ1425" s="767"/>
      <c r="CA1425" s="767"/>
      <c r="CB1425" s="767"/>
      <c r="CC1425" s="767"/>
      <c r="CD1425" s="767"/>
      <c r="CE1425" s="767"/>
      <c r="CF1425" s="767"/>
      <c r="CG1425" s="767"/>
      <c r="CH1425" s="767"/>
      <c r="CI1425" s="767"/>
      <c r="CJ1425" s="767"/>
      <c r="CK1425" s="767"/>
      <c r="CL1425" s="767"/>
      <c r="CM1425" s="767"/>
      <c r="CN1425" s="767"/>
      <c r="CO1425" s="767"/>
      <c r="CP1425" s="767"/>
      <c r="CQ1425" s="767"/>
      <c r="CR1425" s="767"/>
      <c r="CS1425" s="767"/>
      <c r="CT1425" s="767"/>
      <c r="CU1425" s="767"/>
      <c r="CV1425" s="767"/>
      <c r="CW1425" s="767"/>
      <c r="CX1425" s="767"/>
      <c r="CY1425" s="767"/>
      <c r="CZ1425" s="767"/>
      <c r="DA1425" s="767"/>
      <c r="DB1425" s="767"/>
      <c r="DC1425" s="767"/>
      <c r="DD1425" s="767"/>
      <c r="DE1425" s="767"/>
      <c r="DF1425" s="767"/>
      <c r="DG1425" s="767"/>
      <c r="DH1425" s="767"/>
      <c r="DI1425" s="767"/>
      <c r="DJ1425" s="767"/>
      <c r="DK1425" s="767"/>
      <c r="DL1425" s="767"/>
      <c r="DM1425" s="767"/>
      <c r="DN1425" s="767"/>
      <c r="DO1425" s="767"/>
      <c r="DP1425" s="767"/>
      <c r="DQ1425" s="767"/>
      <c r="DR1425" s="767"/>
      <c r="DS1425" s="767"/>
      <c r="DT1425" s="767"/>
      <c r="DU1425" s="767"/>
      <c r="DV1425" s="767"/>
      <c r="DW1425" s="767"/>
      <c r="DX1425" s="767"/>
      <c r="DY1425" s="767"/>
      <c r="DZ1425" s="767"/>
      <c r="EA1425" s="767"/>
      <c r="EB1425" s="767"/>
      <c r="EC1425" s="767"/>
      <c r="ED1425" s="767"/>
      <c r="EE1425" s="767"/>
      <c r="EF1425" s="767"/>
      <c r="EG1425" s="767"/>
      <c r="EH1425" s="767"/>
      <c r="EI1425" s="767"/>
      <c r="EJ1425" s="767"/>
      <c r="EK1425" s="767"/>
      <c r="EL1425" s="767"/>
      <c r="EM1425" s="767"/>
      <c r="EN1425" s="767"/>
      <c r="EO1425" s="767"/>
      <c r="EP1425" s="767"/>
      <c r="EQ1425" s="767"/>
      <c r="ER1425" s="767"/>
      <c r="ES1425" s="767"/>
      <c r="ET1425" s="767"/>
      <c r="EU1425" s="767"/>
      <c r="EV1425" s="767"/>
      <c r="EW1425" s="767"/>
      <c r="EX1425" s="767"/>
      <c r="EY1425" s="767"/>
      <c r="EZ1425" s="767"/>
      <c r="FA1425" s="767"/>
      <c r="FB1425" s="767"/>
      <c r="FC1425" s="767"/>
      <c r="FD1425" s="767"/>
      <c r="FE1425" s="767"/>
      <c r="FF1425" s="767"/>
      <c r="FG1425" s="767"/>
      <c r="FH1425" s="767"/>
      <c r="FI1425" s="767"/>
      <c r="FJ1425" s="767"/>
      <c r="FK1425" s="767"/>
      <c r="FL1425" s="767"/>
      <c r="FM1425" s="767"/>
      <c r="FN1425" s="767"/>
      <c r="FO1425" s="767"/>
      <c r="FP1425" s="767"/>
      <c r="FQ1425" s="767"/>
      <c r="FR1425" s="767"/>
      <c r="FS1425" s="767"/>
      <c r="FT1425" s="767"/>
      <c r="FU1425" s="767"/>
      <c r="FV1425" s="767"/>
      <c r="FW1425" s="767"/>
      <c r="FX1425" s="767"/>
      <c r="FY1425" s="767"/>
      <c r="FZ1425" s="767"/>
      <c r="GA1425" s="767"/>
      <c r="GB1425" s="767"/>
      <c r="GC1425" s="767"/>
      <c r="GD1425" s="767"/>
      <c r="GE1425" s="767"/>
      <c r="GF1425" s="767"/>
      <c r="GG1425" s="767"/>
      <c r="GH1425" s="767"/>
      <c r="GI1425" s="767"/>
      <c r="GJ1425" s="767"/>
      <c r="GK1425" s="767"/>
      <c r="GL1425" s="767"/>
      <c r="GM1425" s="767"/>
      <c r="GN1425" s="767"/>
      <c r="GO1425" s="767"/>
      <c r="GP1425" s="767"/>
      <c r="GQ1425" s="767"/>
      <c r="GR1425" s="767"/>
      <c r="GS1425" s="767"/>
      <c r="GT1425" s="767"/>
      <c r="GU1425" s="767"/>
      <c r="GV1425" s="767"/>
      <c r="GW1425" s="767"/>
      <c r="GX1425" s="767"/>
      <c r="GY1425" s="767"/>
      <c r="GZ1425" s="767"/>
      <c r="HA1425" s="767"/>
      <c r="HB1425" s="767"/>
      <c r="HC1425" s="767"/>
    </row>
    <row r="1426" spans="1:211" s="864" customFormat="1" ht="13.9" hidden="1" customHeight="1">
      <c r="A1426" s="307"/>
      <c r="B1426" s="351"/>
      <c r="C1426" s="971" t="str">
        <f>IF('1C TSspéc26'!X$17&lt;&gt;0,'1C TSspéc26'!$B$12,"")</f>
        <v/>
      </c>
      <c r="D1426" s="972"/>
      <c r="E1426" s="973"/>
      <c r="F1426" s="93">
        <f>IF(AND($C1426='1C TSspéc26'!$B$12,'1C TSspéc26'!$B$16="spécifiques",'1C TSspéc26'!$X$17&lt;&gt;""),'1C TSspéc26'!$X$21,"")</f>
        <v>0</v>
      </c>
      <c r="G1426" s="863"/>
      <c r="H1426" s="745">
        <v>0.21</v>
      </c>
      <c r="I1426" s="747">
        <v>1</v>
      </c>
      <c r="J1426" s="312"/>
      <c r="K1426" s="680">
        <f t="shared" si="299"/>
        <v>0</v>
      </c>
      <c r="L1426" s="556">
        <f>IF(OR('1C TSspéc26'!$B$12="",'1C TSspéc26'!X$30=0),0,IF(AND('1C TSspéc26'!$B$12&lt;&gt;"",$K$2="Pôle",'1C TSspéc26'!$C$12="OUI"),(('1C TSspéc26'!X$22+'1C TSspéc26'!X$23+'1C TSspéc26'!X$24+'1C TSspéc26'!X$25+'1C TSspéc26'!X$29)/'1C TSspéc26'!X$17),IF(AND('1C TSspéc26'!$B$12&lt;&gt;"",$K$2="Pôle",'1C TSspéc26'!$C$12="NON"),(('1C TSspéc26'!X$22+'1C TSspéc26'!X$23+'1C TSspéc26'!X$24+'1C TSspéc26'!X$25+'1C TSspéc26'!X$29)/'1C TSspéc26'!X$30),IF(AND('1C TSspéc26'!$B$12&lt;&gt;"",$K$2&lt;&gt;"Pôle",'1C TSspéc26'!$C$12="OUI"),(('1C TSspéc26'!X$22+'1C TSspéc26'!X$23+'1C TSspéc26'!X$24+'1C TSspéc26'!X$25+'1C TSspéc26'!X$26+'1C TSspéc26'!X$27+'1C TSspéc26'!X$28+'1C TSspéc26'!X$29)/'1C TSspéc26'!X$17),IF(AND('1C TSspéc26'!$B$12&lt;&gt;"",$K$2&lt;&gt;"Pôle",'1C TSspéc26'!$C$12="NON"),(('1C TSspéc26'!X$22+'1C TSspéc26'!X$23+'1C TSspéc26'!X$24+'1C TSspéc26'!X$25+'1C TSspéc26'!X$26+'1C TSspéc26'!X$27+'1C TSspéc26'!X$28+'1C TSspéc26'!X$29)/'1C TSspéc26'!X$30))))))</f>
        <v>0</v>
      </c>
      <c r="M1426" s="556">
        <f>IF(OR('1C TSspéc26'!$B$12="",'1C TSspéc26'!X$30=0),0,IF(AND('1C TSspéc26'!$B$12&lt;&gt;"",$K$2="Pôle",'1C TSspéc26'!$C$12="OUI"),(('1C TSspéc26'!X$26+'1C TSspéc26'!X$27+'1C TSspéc26'!X$28)/'1C TSspéc26'!X$17),IF(AND('1C TSspéc26'!$B$12&lt;&gt;"",$K$2="Pôle",'1C TSspéc26'!$C$12="NON"),(('1C TSspéc26'!X$26+'1C TSspéc26'!X$27+'1C TSspéc26'!X$28)/'1C TSspéc26'!X$30),IF(AND('1C TSspéc26'!$B$12&lt;&gt;"",$K$2&lt;&gt;"Pôle"),0))))</f>
        <v>0</v>
      </c>
      <c r="N1426" s="557">
        <f>IF(AND('1C TSspéc26'!$B$12&lt;&gt;0,'1C TSspéc26'!$X$30&lt;&gt;0),L1426+M1426,0)</f>
        <v>0</v>
      </c>
      <c r="O1426" s="893" t="str">
        <f>IF(AND('1C TSspéc26'!$X$17&lt;&gt;0,'1C TSspéc26'!$C$12="OUI"),'1C TSspéc26'!$X$35/'1C TSspéc26'!$X$17,"")</f>
        <v/>
      </c>
      <c r="P1426" s="543" t="str">
        <f>IF(AND('1C TSspéc26'!$X$17&lt;&gt;0,'1C TSspéc26'!$C$12="OUI"),'1C TSspéc26'!$X$36/'1C TSspéc26'!$X$17,"")</f>
        <v/>
      </c>
      <c r="Q1426" s="543" t="str">
        <f>IF(AND('1C TSspéc26'!$X$17&lt;&gt;0,'1C TSspéc26'!$C$12="OUI"),'1C TSspéc26'!$X$37/'1C TSspéc26'!$X$17,"")</f>
        <v/>
      </c>
      <c r="R1426" s="543" t="str">
        <f>IF(AND('1C TSspéc26'!$X$17&lt;&gt;0,'1C TSspéc26'!$C$12="OUI"),'1C TSspéc26'!$X$38/'1C TSspéc26'!$X$17,"")</f>
        <v/>
      </c>
      <c r="S1426" s="543" t="str">
        <f>IF(AND('1C TSspéc26'!$X$17&lt;&gt;0,'1C TSspéc26'!$C$12="OUI"),'1C TSspéc26'!$X$39/'1C TSspéc26'!$X$17,"")</f>
        <v/>
      </c>
      <c r="T1426" s="543" t="str">
        <f>IF(AND('1C TSspéc26'!$X$17&lt;&gt;0,'1C TSspéc26'!$C$12="OUI"),'1C TSspéc26'!$X$40/'1C TSspéc26'!$X$17,"")</f>
        <v/>
      </c>
      <c r="U1426" s="543" t="str">
        <f>IF(AND('1C TSspéc26'!$X$17&lt;&gt;0,'1C TSspéc26'!$C$12="OUI"),'1C TSspéc26'!$X$41/'1C TSspéc26'!$X$17,"")</f>
        <v/>
      </c>
      <c r="V1426" s="543" t="str">
        <f>IF(AND('1C TSspéc26'!$X$17&lt;&gt;0,'1C TSspéc26'!$C$12="OUI"),'1C TSspéc26'!$X$42/'1C TSspéc26'!$X$17,"")</f>
        <v/>
      </c>
      <c r="W1426" s="543" t="str">
        <f>IF(AND('1C TSspéc26'!$X$17&lt;&gt;0,'1C TSspéc26'!$C$12="OUI"),'1C TSspéc26'!$X$43/'1C TSspéc26'!$X$17,"")</f>
        <v/>
      </c>
      <c r="X1426" s="543" t="str">
        <f>IF(AND('1C TSspéc26'!$X$17&lt;&gt;0,'1C TSspéc26'!$C$12="OUI"),'1C TSspéc26'!$X$44/'1C TSspéc26'!$X$17,"")</f>
        <v/>
      </c>
      <c r="Y1426" s="543" t="str">
        <f>IF(AND('1C TSspéc26'!$X$17&lt;&gt;0,'1C TSspéc26'!$C$12="OUI"),'1C TSspéc26'!$X$45/'1C TSspéc26'!$X$17,"")</f>
        <v/>
      </c>
      <c r="Z1426" s="543" t="str">
        <f>IF(AND('1C TSspéc26'!$X$17&lt;&gt;0,'1C TSspéc26'!$C$12="OUI"),'1C TSspéc26'!$X$46/'1C TSspéc26'!$X$17,"")</f>
        <v/>
      </c>
      <c r="AA1426" s="543" t="str">
        <f>IF(AND('1C TSspéc26'!$X$17&lt;&gt;0,'1C TSspéc26'!$C$12="OUI"),'1C TSspéc26'!$X$47/'1C TSspéc26'!$X$17,"")</f>
        <v/>
      </c>
      <c r="AB1426" s="543" t="str">
        <f>IF(AND('1C TSspéc26'!$X$17&lt;&gt;0,'1C TSspéc26'!$C$12="OUI"),'1C TSspéc26'!$X$48/'1C TSspéc26'!$X$17,"")</f>
        <v/>
      </c>
      <c r="AC1426" s="543" t="str">
        <f>IF(AND('1C TSspéc26'!$X$17&lt;&gt;0,'1C TSspéc26'!$C$12="OUI"),'1C TSspéc26'!$X$49/'1C TSspéc26'!$X$17,"")</f>
        <v/>
      </c>
      <c r="AD1426" s="543" t="str">
        <f>IF(AND('1C TSspéc26'!$X$17&lt;&gt;0,'1C TSspéc26'!$C$12="OUI"),'1C TSspéc26'!$X$50/'1C TSspéc26'!$X$17,"")</f>
        <v/>
      </c>
      <c r="AE1426" s="543" t="str">
        <f>IF(AND('1C TSspéc26'!$X$17&lt;&gt;0,'1C TSspéc26'!$C$12="OUI"),'1C TSspéc26'!$X$51/'1C TSspéc26'!$X$17,"")</f>
        <v/>
      </c>
      <c r="AF1426" s="543" t="str">
        <f>IF(AND('1C TSspéc26'!$X$17&lt;&gt;0,'1C TSspéc26'!$C$12="OUI"),'1C TSspéc26'!$X$52/'1C TSspéc26'!$X$17,"")</f>
        <v/>
      </c>
      <c r="AG1426" s="543" t="str">
        <f>IF(AND('1C TSspéc26'!$X$17&lt;&gt;0,'1C TSspéc26'!$C$12="OUI"),'1C TSspéc26'!$X$53/'1C TSspéc26'!$X$17,"")</f>
        <v/>
      </c>
      <c r="AH1426" s="543" t="str">
        <f>IF(AND('1C TSspéc26'!$X$17&lt;&gt;0,'1C TSspéc26'!$C$12="OUI"),'1C TSspéc26'!$X$54/'1C TSspéc26'!$X$17,"")</f>
        <v/>
      </c>
      <c r="AI1426" s="543" t="str">
        <f>IF(AND('1C TSspéc26'!$X$17&lt;&gt;0,'1C TSspéc26'!$C$12="OUI"),'1C TSspéc26'!$X$55/'1C TSspéc26'!$X$17,"")</f>
        <v/>
      </c>
      <c r="AJ1426" s="543" t="str">
        <f>IF(AND('1C TSspéc26'!$X$17&lt;&gt;0,'1C TSspéc26'!$C$12="OUI"),'1C TSspéc26'!$X$56/'1C TSspéc26'!$X$17,"")</f>
        <v/>
      </c>
      <c r="AK1426" s="543" t="str">
        <f>IF(AND('1C TSspéc26'!$X$17&lt;&gt;0,'1C TSspéc26'!$C$12="OUI"),'1C TSspéc26'!$X$57/'1C TSspéc26'!$X$17,"")</f>
        <v/>
      </c>
      <c r="AL1426" s="72">
        <f>IF(AND('1C TSspéc26'!$X$17&lt;&gt;0,'1C TSspéc26'!$C$12="OUI"),N1426+AK1426,N1426)</f>
        <v>0</v>
      </c>
      <c r="AM1426" s="417">
        <f t="shared" si="353"/>
        <v>0</v>
      </c>
      <c r="AN1426" s="417">
        <f t="shared" si="354"/>
        <v>0</v>
      </c>
      <c r="AO1426" s="418" t="str">
        <f>IF(AND('1C TSspéc26'!$X$17&lt;&gt;0,'1C TSspéc26'!$X$30&lt;&gt;0),AM1426+AN1426,"")</f>
        <v/>
      </c>
      <c r="AP1426" s="573" t="str">
        <f>IF(AND('1C TSspéc26'!$X$17&lt;&gt;0,'1C TSspéc26'!$X$30&lt;&gt;0),AM1426-AR1426,"")</f>
        <v/>
      </c>
      <c r="AQ1426" s="583">
        <f t="shared" si="355"/>
        <v>0</v>
      </c>
      <c r="AR1426" s="596"/>
      <c r="AS1426" s="102"/>
      <c r="AT1426" s="27" t="str">
        <f>IF(('1C TSspéc26'!X$17*FICHE!$C$14&lt;J1426),"Forfait limité à "&amp;FICHE!$C$14&amp;"€/jour","")</f>
        <v/>
      </c>
      <c r="AU1426" s="592"/>
      <c r="AV1426" s="824"/>
      <c r="AW1426" s="824"/>
      <c r="AX1426" s="824"/>
      <c r="AY1426" s="824"/>
      <c r="AZ1426" s="824"/>
      <c r="BA1426" s="767"/>
      <c r="BB1426" s="767"/>
      <c r="BC1426" s="767"/>
      <c r="BD1426" s="767"/>
      <c r="BE1426" s="767"/>
      <c r="BF1426" s="767"/>
      <c r="BG1426" s="767"/>
      <c r="BH1426" s="767"/>
      <c r="BI1426" s="767"/>
      <c r="BJ1426" s="767"/>
      <c r="BK1426" s="767"/>
      <c r="BL1426" s="767"/>
      <c r="BM1426" s="767"/>
      <c r="BN1426" s="767"/>
      <c r="BO1426" s="767"/>
      <c r="BP1426" s="767"/>
      <c r="BQ1426" s="767"/>
      <c r="BR1426" s="767"/>
      <c r="BS1426" s="767"/>
      <c r="BT1426" s="767"/>
      <c r="BU1426" s="767"/>
      <c r="BV1426" s="767"/>
      <c r="BW1426" s="767"/>
      <c r="BX1426" s="767"/>
      <c r="BY1426" s="767"/>
      <c r="BZ1426" s="767"/>
      <c r="CA1426" s="767"/>
      <c r="CB1426" s="767"/>
      <c r="CC1426" s="767"/>
      <c r="CD1426" s="767"/>
      <c r="CE1426" s="767"/>
      <c r="CF1426" s="767"/>
      <c r="CG1426" s="767"/>
      <c r="CH1426" s="767"/>
      <c r="CI1426" s="767"/>
      <c r="CJ1426" s="767"/>
      <c r="CK1426" s="767"/>
      <c r="CL1426" s="767"/>
      <c r="CM1426" s="767"/>
      <c r="CN1426" s="767"/>
      <c r="CO1426" s="767"/>
      <c r="CP1426" s="767"/>
      <c r="CQ1426" s="767"/>
      <c r="CR1426" s="767"/>
      <c r="CS1426" s="767"/>
      <c r="CT1426" s="767"/>
      <c r="CU1426" s="767"/>
      <c r="CV1426" s="767"/>
      <c r="CW1426" s="767"/>
      <c r="CX1426" s="767"/>
      <c r="CY1426" s="767"/>
      <c r="CZ1426" s="767"/>
      <c r="DA1426" s="767"/>
      <c r="DB1426" s="767"/>
      <c r="DC1426" s="767"/>
      <c r="DD1426" s="767"/>
      <c r="DE1426" s="767"/>
      <c r="DF1426" s="767"/>
      <c r="DG1426" s="767"/>
      <c r="DH1426" s="767"/>
      <c r="DI1426" s="767"/>
      <c r="DJ1426" s="767"/>
      <c r="DK1426" s="767"/>
      <c r="DL1426" s="767"/>
      <c r="DM1426" s="767"/>
      <c r="DN1426" s="767"/>
      <c r="DO1426" s="767"/>
      <c r="DP1426" s="767"/>
      <c r="DQ1426" s="767"/>
      <c r="DR1426" s="767"/>
      <c r="DS1426" s="767"/>
      <c r="DT1426" s="767"/>
      <c r="DU1426" s="767"/>
      <c r="DV1426" s="767"/>
      <c r="DW1426" s="767"/>
      <c r="DX1426" s="767"/>
      <c r="DY1426" s="767"/>
      <c r="DZ1426" s="767"/>
      <c r="EA1426" s="767"/>
      <c r="EB1426" s="767"/>
      <c r="EC1426" s="767"/>
      <c r="ED1426" s="767"/>
      <c r="EE1426" s="767"/>
      <c r="EF1426" s="767"/>
      <c r="EG1426" s="767"/>
      <c r="EH1426" s="767"/>
      <c r="EI1426" s="767"/>
      <c r="EJ1426" s="767"/>
      <c r="EK1426" s="767"/>
      <c r="EL1426" s="767"/>
      <c r="EM1426" s="767"/>
      <c r="EN1426" s="767"/>
      <c r="EO1426" s="767"/>
      <c r="EP1426" s="767"/>
      <c r="EQ1426" s="767"/>
      <c r="ER1426" s="767"/>
      <c r="ES1426" s="767"/>
      <c r="ET1426" s="767"/>
      <c r="EU1426" s="767"/>
      <c r="EV1426" s="767"/>
      <c r="EW1426" s="767"/>
      <c r="EX1426" s="767"/>
      <c r="EY1426" s="767"/>
      <c r="EZ1426" s="767"/>
      <c r="FA1426" s="767"/>
      <c r="FB1426" s="767"/>
      <c r="FC1426" s="767"/>
      <c r="FD1426" s="767"/>
      <c r="FE1426" s="767"/>
      <c r="FF1426" s="767"/>
      <c r="FG1426" s="767"/>
      <c r="FH1426" s="767"/>
      <c r="FI1426" s="767"/>
      <c r="FJ1426" s="767"/>
      <c r="FK1426" s="767"/>
      <c r="FL1426" s="767"/>
      <c r="FM1426" s="767"/>
      <c r="FN1426" s="767"/>
      <c r="FO1426" s="767"/>
      <c r="FP1426" s="767"/>
      <c r="FQ1426" s="767"/>
      <c r="FR1426" s="767"/>
      <c r="FS1426" s="767"/>
      <c r="FT1426" s="767"/>
      <c r="FU1426" s="767"/>
      <c r="FV1426" s="767"/>
      <c r="FW1426" s="767"/>
      <c r="FX1426" s="767"/>
      <c r="FY1426" s="767"/>
      <c r="FZ1426" s="767"/>
      <c r="GA1426" s="767"/>
      <c r="GB1426" s="767"/>
      <c r="GC1426" s="767"/>
      <c r="GD1426" s="767"/>
      <c r="GE1426" s="767"/>
      <c r="GF1426" s="767"/>
      <c r="GG1426" s="767"/>
      <c r="GH1426" s="767"/>
      <c r="GI1426" s="767"/>
      <c r="GJ1426" s="767"/>
      <c r="GK1426" s="767"/>
      <c r="GL1426" s="767"/>
      <c r="GM1426" s="767"/>
      <c r="GN1426" s="767"/>
      <c r="GO1426" s="767"/>
      <c r="GP1426" s="767"/>
      <c r="GQ1426" s="767"/>
      <c r="GR1426" s="767"/>
      <c r="GS1426" s="767"/>
      <c r="GT1426" s="767"/>
      <c r="GU1426" s="767"/>
      <c r="GV1426" s="767"/>
      <c r="GW1426" s="767"/>
      <c r="GX1426" s="767"/>
      <c r="GY1426" s="767"/>
      <c r="GZ1426" s="767"/>
      <c r="HA1426" s="767"/>
      <c r="HB1426" s="767"/>
      <c r="HC1426" s="767"/>
    </row>
    <row r="1427" spans="1:211" s="864" customFormat="1" ht="13.9" hidden="1" customHeight="1">
      <c r="A1427" s="307"/>
      <c r="B1427" s="351"/>
      <c r="C1427" s="971" t="str">
        <f>IF('1C TSspéc26'!Y$17&lt;&gt;0,'1C TSspéc26'!$B$12,"")</f>
        <v/>
      </c>
      <c r="D1427" s="972"/>
      <c r="E1427" s="973"/>
      <c r="F1427" s="93">
        <f>IF(AND($C1427='1C TSspéc26'!$B$12,'1C TSspéc26'!$B$16="spécifiques",'1C TSspéc26'!$Y$17&lt;&gt;""),'1C TSspéc26'!$Y$21,"")</f>
        <v>0</v>
      </c>
      <c r="G1427" s="863"/>
      <c r="H1427" s="745">
        <v>0.21</v>
      </c>
      <c r="I1427" s="747">
        <v>1</v>
      </c>
      <c r="J1427" s="312"/>
      <c r="K1427" s="680">
        <f t="shared" si="299"/>
        <v>0</v>
      </c>
      <c r="L1427" s="556">
        <f>IF(OR('1C TSspéc26'!$B$12="",'1C TSspéc26'!Y$30=0),0,IF(AND('1C TSspéc26'!$B$12&lt;&gt;"",$K$2="Pôle",'1C TSspéc26'!$C$12="OUI"),(('1C TSspéc26'!Y$22+'1C TSspéc26'!Y$23+'1C TSspéc26'!Y$24+'1C TSspéc26'!Y$25+'1C TSspéc26'!Y$29)/'1C TSspéc26'!Y$17),IF(AND('1C TSspéc26'!$B$12&lt;&gt;"",$K$2="Pôle",'1C TSspéc26'!$C$12="NON"),(('1C TSspéc26'!Y$22+'1C TSspéc26'!Y$23+'1C TSspéc26'!Y$24+'1C TSspéc26'!Y$25+'1C TSspéc26'!Y$29)/'1C TSspéc26'!Y$30),IF(AND('1C TSspéc26'!$B$12&lt;&gt;"",$K$2&lt;&gt;"Pôle",'1C TSspéc26'!$C$12="OUI"),(('1C TSspéc26'!Y$22+'1C TSspéc26'!Y$23+'1C TSspéc26'!Y$24+'1C TSspéc26'!Y$25+'1C TSspéc26'!Y$26+'1C TSspéc26'!Y$27+'1C TSspéc26'!Y$28+'1C TSspéc26'!Y$29)/'1C TSspéc26'!Y$17),IF(AND('1C TSspéc26'!$B$12&lt;&gt;"",$K$2&lt;&gt;"Pôle",'1C TSspéc26'!$C$12="NON"),(('1C TSspéc26'!Y$22+'1C TSspéc26'!Y$23+'1C TSspéc26'!Y$24+'1C TSspéc26'!Y$25+'1C TSspéc26'!Y$26+'1C TSspéc26'!Y$27+'1C TSspéc26'!Y$28+'1C TSspéc26'!Y$29)/'1C TSspéc26'!Y$30))))))</f>
        <v>0</v>
      </c>
      <c r="M1427" s="556">
        <f>IF(OR('1C TSspéc26'!$B$12="",'1C TSspéc26'!Y$30=0),0,IF(AND('1C TSspéc26'!$B$12&lt;&gt;"",$K$2="Pôle",'1C TSspéc26'!$C$12="OUI"),(('1C TSspéc26'!Y$26+'1C TSspéc26'!Y$27+'1C TSspéc26'!Y$28)/'1C TSspéc26'!Y$17),IF(AND('1C TSspéc26'!$B$12&lt;&gt;"",$K$2="Pôle",'1C TSspéc26'!$C$12="NON"),(('1C TSspéc26'!Y$26+'1C TSspéc26'!Y$27+'1C TSspéc26'!Y$28)/'1C TSspéc26'!Y$30),IF(AND('1C TSspéc26'!$B$12&lt;&gt;"",$K$2&lt;&gt;"Pôle"),0))))</f>
        <v>0</v>
      </c>
      <c r="N1427" s="557">
        <f>IF(AND('1C TSspéc26'!$B$12&lt;&gt;0,'1C TSspéc26'!$Y$30&lt;&gt;0),L1427+M1427,0)</f>
        <v>0</v>
      </c>
      <c r="O1427" s="893" t="str">
        <f>IF(AND('1C TSspéc26'!$Y$17&lt;&gt;0,'1C TSspéc26'!$C$12="OUI"),'1C TSspéc26'!$Y$35/'1C TSspéc26'!$Y$17,"")</f>
        <v/>
      </c>
      <c r="P1427" s="543" t="str">
        <f>IF(AND('1C TSspéc26'!$Y$17&lt;&gt;0,'1C TSspéc26'!$C$12="OUI"),'1C TSspéc26'!$Y$36/'1C TSspéc26'!$Y$17,"")</f>
        <v/>
      </c>
      <c r="Q1427" s="543" t="str">
        <f>IF(AND('1C TSspéc26'!$Y$17&lt;&gt;0,'1C TSspéc26'!$C$12="OUI"),'1C TSspéc26'!$Y$37/'1C TSspéc26'!$Y$17,"")</f>
        <v/>
      </c>
      <c r="R1427" s="543" t="str">
        <f>IF(AND('1C TSspéc26'!$Y$17&lt;&gt;0,'1C TSspéc26'!$C$12="OUI"),'1C TSspéc26'!$Y$38/'1C TSspéc26'!$Y$17,"")</f>
        <v/>
      </c>
      <c r="S1427" s="543" t="str">
        <f>IF(AND('1C TSspéc26'!$Y$17&lt;&gt;0,'1C TSspéc26'!$C$12="OUI"),'1C TSspéc26'!$Y$39/'1C TSspéc26'!$Y$17,"")</f>
        <v/>
      </c>
      <c r="T1427" s="543" t="str">
        <f>IF(AND('1C TSspéc26'!$Y$17&lt;&gt;0,'1C TSspéc26'!$C$12="OUI"),'1C TSspéc26'!$Y$40/'1C TSspéc26'!$Y$17,"")</f>
        <v/>
      </c>
      <c r="U1427" s="543" t="str">
        <f>IF(AND('1C TSspéc26'!$Y$17&lt;&gt;0,'1C TSspéc26'!$C$12="OUI"),'1C TSspéc26'!$Y$41/'1C TSspéc26'!$Y$17,"")</f>
        <v/>
      </c>
      <c r="V1427" s="543" t="str">
        <f>IF(AND('1C TSspéc26'!$Y$17&lt;&gt;0,'1C TSspéc26'!$C$12="OUI"),'1C TSspéc26'!$Y$42/'1C TSspéc26'!$Y$17,"")</f>
        <v/>
      </c>
      <c r="W1427" s="543" t="str">
        <f>IF(AND('1C TSspéc26'!$Y$17&lt;&gt;0,'1C TSspéc26'!$C$12="OUI"),'1C TSspéc26'!$Y$43/'1C TSspéc26'!$Y$17,"")</f>
        <v/>
      </c>
      <c r="X1427" s="543" t="str">
        <f>IF(AND('1C TSspéc26'!$Y$17&lt;&gt;0,'1C TSspéc26'!$C$12="OUI"),'1C TSspéc26'!$Y$44/'1C TSspéc26'!$Y$17,"")</f>
        <v/>
      </c>
      <c r="Y1427" s="543" t="str">
        <f>IF(AND('1C TSspéc26'!$Y$17&lt;&gt;0,'1C TSspéc26'!$C$12="OUI"),'1C TSspéc26'!$Y$45/'1C TSspéc26'!$Y$17,"")</f>
        <v/>
      </c>
      <c r="Z1427" s="543" t="str">
        <f>IF(AND('1C TSspéc26'!$Y$17&lt;&gt;0,'1C TSspéc26'!$C$12="OUI"),'1C TSspéc26'!$Y$46/'1C TSspéc26'!$Y$17,"")</f>
        <v/>
      </c>
      <c r="AA1427" s="543" t="str">
        <f>IF(AND('1C TSspéc26'!$Y$17&lt;&gt;0,'1C TSspéc26'!$C$12="OUI"),'1C TSspéc26'!$Y$47/'1C TSspéc26'!$Y$17,"")</f>
        <v/>
      </c>
      <c r="AB1427" s="543" t="str">
        <f>IF(AND('1C TSspéc26'!$Y$17&lt;&gt;0,'1C TSspéc26'!$C$12="OUI"),'1C TSspéc26'!$Y$48/'1C TSspéc26'!$Y$17,"")</f>
        <v/>
      </c>
      <c r="AC1427" s="543" t="str">
        <f>IF(AND('1C TSspéc26'!$Y$17&lt;&gt;0,'1C TSspéc26'!$C$12="OUI"),'1C TSspéc26'!$Y$49/'1C TSspéc26'!$Y$17,"")</f>
        <v/>
      </c>
      <c r="AD1427" s="543" t="str">
        <f>IF(AND('1C TSspéc26'!$Y$17&lt;&gt;0,'1C TSspéc26'!$C$12="OUI"),'1C TSspéc26'!$Y$50/'1C TSspéc26'!$Y$17,"")</f>
        <v/>
      </c>
      <c r="AE1427" s="543" t="str">
        <f>IF(AND('1C TSspéc26'!$Y$17&lt;&gt;0,'1C TSspéc26'!$C$12="OUI"),'1C TSspéc26'!$Y$51/'1C TSspéc26'!$Y$17,"")</f>
        <v/>
      </c>
      <c r="AF1427" s="543" t="str">
        <f>IF(AND('1C TSspéc26'!$Y$17&lt;&gt;0,'1C TSspéc26'!$C$12="OUI"),'1C TSspéc26'!$Y$52/'1C TSspéc26'!$Y$17,"")</f>
        <v/>
      </c>
      <c r="AG1427" s="543" t="str">
        <f>IF(AND('1C TSspéc26'!$Y$17&lt;&gt;0,'1C TSspéc26'!$C$12="OUI"),'1C TSspéc26'!$Y$53/'1C TSspéc26'!$Y$17,"")</f>
        <v/>
      </c>
      <c r="AH1427" s="543" t="str">
        <f>IF(AND('1C TSspéc26'!$Y$17&lt;&gt;0,'1C TSspéc26'!$C$12="OUI"),'1C TSspéc26'!$Y$54/'1C TSspéc26'!$Y$17,"")</f>
        <v/>
      </c>
      <c r="AI1427" s="543" t="str">
        <f>IF(AND('1C TSspéc26'!$Y$17&lt;&gt;0,'1C TSspéc26'!$C$12="OUI"),'1C TSspéc26'!$Y$55/'1C TSspéc26'!$Y$17,"")</f>
        <v/>
      </c>
      <c r="AJ1427" s="543" t="str">
        <f>IF(AND('1C TSspéc26'!$Y$17&lt;&gt;0,'1C TSspéc26'!$C$12="OUI"),'1C TSspéc26'!$Y$56/'1C TSspéc26'!$Y$17,"")</f>
        <v/>
      </c>
      <c r="AK1427" s="543" t="str">
        <f>IF(AND('1C TSspéc26'!$Y$17&lt;&gt;0,'1C TSspéc26'!$C$12="OUI"),'1C TSspéc26'!$Y$57/'1C TSspéc26'!$Y$17,"")</f>
        <v/>
      </c>
      <c r="AL1427" s="72">
        <f>IF(AND('1C TSspéc26'!$Y$17&lt;&gt;0,'1C TSspéc26'!$C$12="OUI"),N1427+AK1427,N1427)</f>
        <v>0</v>
      </c>
      <c r="AM1427" s="417">
        <f t="shared" si="353"/>
        <v>0</v>
      </c>
      <c r="AN1427" s="417">
        <f t="shared" si="354"/>
        <v>0</v>
      </c>
      <c r="AO1427" s="418" t="str">
        <f>IF(AND('1C TSspéc2'!$Y$17&lt;&gt;0,'1C TSspéc2'!$Y$30&lt;&gt;0),AM1427+AN1427,"")</f>
        <v/>
      </c>
      <c r="AP1427" s="573" t="str">
        <f>IF(AND('1C TSspéc26'!$Y$17&lt;&gt;0,'1C TSspéc26'!$Y$30&lt;&gt;0),AM1427-AR1427,"")</f>
        <v/>
      </c>
      <c r="AQ1427" s="583">
        <f t="shared" si="355"/>
        <v>0</v>
      </c>
      <c r="AR1427" s="596"/>
      <c r="AS1427" s="102"/>
      <c r="AT1427" s="27" t="str">
        <f>IF(('1C TSspéc26'!Y$17*FICHE!$C$14&lt;J1427),"Forfait limité à "&amp;FICHE!$C$14&amp;"€/jour","")</f>
        <v/>
      </c>
      <c r="AU1427" s="592"/>
      <c r="AV1427" s="824"/>
      <c r="AW1427" s="824"/>
      <c r="AX1427" s="824"/>
      <c r="AY1427" s="824"/>
      <c r="AZ1427" s="824"/>
      <c r="BA1427" s="767"/>
      <c r="BB1427" s="767"/>
      <c r="BC1427" s="767"/>
      <c r="BD1427" s="767"/>
      <c r="BE1427" s="767"/>
      <c r="BF1427" s="767"/>
      <c r="BG1427" s="767"/>
      <c r="BH1427" s="767"/>
      <c r="BI1427" s="767"/>
      <c r="BJ1427" s="767"/>
      <c r="BK1427" s="767"/>
      <c r="BL1427" s="767"/>
      <c r="BM1427" s="767"/>
      <c r="BN1427" s="767"/>
      <c r="BO1427" s="767"/>
      <c r="BP1427" s="767"/>
      <c r="BQ1427" s="767"/>
      <c r="BR1427" s="767"/>
      <c r="BS1427" s="767"/>
      <c r="BT1427" s="767"/>
      <c r="BU1427" s="767"/>
      <c r="BV1427" s="767"/>
      <c r="BW1427" s="767"/>
      <c r="BX1427" s="767"/>
      <c r="BY1427" s="767"/>
      <c r="BZ1427" s="767"/>
      <c r="CA1427" s="767"/>
      <c r="CB1427" s="767"/>
      <c r="CC1427" s="767"/>
      <c r="CD1427" s="767"/>
      <c r="CE1427" s="767"/>
      <c r="CF1427" s="767"/>
      <c r="CG1427" s="767"/>
      <c r="CH1427" s="767"/>
      <c r="CI1427" s="767"/>
      <c r="CJ1427" s="767"/>
      <c r="CK1427" s="767"/>
      <c r="CL1427" s="767"/>
      <c r="CM1427" s="767"/>
      <c r="CN1427" s="767"/>
      <c r="CO1427" s="767"/>
      <c r="CP1427" s="767"/>
      <c r="CQ1427" s="767"/>
      <c r="CR1427" s="767"/>
      <c r="CS1427" s="767"/>
      <c r="CT1427" s="767"/>
      <c r="CU1427" s="767"/>
      <c r="CV1427" s="767"/>
      <c r="CW1427" s="767"/>
      <c r="CX1427" s="767"/>
      <c r="CY1427" s="767"/>
      <c r="CZ1427" s="767"/>
      <c r="DA1427" s="767"/>
      <c r="DB1427" s="767"/>
      <c r="DC1427" s="767"/>
      <c r="DD1427" s="767"/>
      <c r="DE1427" s="767"/>
      <c r="DF1427" s="767"/>
      <c r="DG1427" s="767"/>
      <c r="DH1427" s="767"/>
      <c r="DI1427" s="767"/>
      <c r="DJ1427" s="767"/>
      <c r="DK1427" s="767"/>
      <c r="DL1427" s="767"/>
      <c r="DM1427" s="767"/>
      <c r="DN1427" s="767"/>
      <c r="DO1427" s="767"/>
      <c r="DP1427" s="767"/>
      <c r="DQ1427" s="767"/>
      <c r="DR1427" s="767"/>
      <c r="DS1427" s="767"/>
      <c r="DT1427" s="767"/>
      <c r="DU1427" s="767"/>
      <c r="DV1427" s="767"/>
      <c r="DW1427" s="767"/>
      <c r="DX1427" s="767"/>
      <c r="DY1427" s="767"/>
      <c r="DZ1427" s="767"/>
      <c r="EA1427" s="767"/>
      <c r="EB1427" s="767"/>
      <c r="EC1427" s="767"/>
      <c r="ED1427" s="767"/>
      <c r="EE1427" s="767"/>
      <c r="EF1427" s="767"/>
      <c r="EG1427" s="767"/>
      <c r="EH1427" s="767"/>
      <c r="EI1427" s="767"/>
      <c r="EJ1427" s="767"/>
      <c r="EK1427" s="767"/>
      <c r="EL1427" s="767"/>
      <c r="EM1427" s="767"/>
      <c r="EN1427" s="767"/>
      <c r="EO1427" s="767"/>
      <c r="EP1427" s="767"/>
      <c r="EQ1427" s="767"/>
      <c r="ER1427" s="767"/>
      <c r="ES1427" s="767"/>
      <c r="ET1427" s="767"/>
      <c r="EU1427" s="767"/>
      <c r="EV1427" s="767"/>
      <c r="EW1427" s="767"/>
      <c r="EX1427" s="767"/>
      <c r="EY1427" s="767"/>
      <c r="EZ1427" s="767"/>
      <c r="FA1427" s="767"/>
      <c r="FB1427" s="767"/>
      <c r="FC1427" s="767"/>
      <c r="FD1427" s="767"/>
      <c r="FE1427" s="767"/>
      <c r="FF1427" s="767"/>
      <c r="FG1427" s="767"/>
      <c r="FH1427" s="767"/>
      <c r="FI1427" s="767"/>
      <c r="FJ1427" s="767"/>
      <c r="FK1427" s="767"/>
      <c r="FL1427" s="767"/>
      <c r="FM1427" s="767"/>
      <c r="FN1427" s="767"/>
      <c r="FO1427" s="767"/>
      <c r="FP1427" s="767"/>
      <c r="FQ1427" s="767"/>
      <c r="FR1427" s="767"/>
      <c r="FS1427" s="767"/>
      <c r="FT1427" s="767"/>
      <c r="FU1427" s="767"/>
      <c r="FV1427" s="767"/>
      <c r="FW1427" s="767"/>
      <c r="FX1427" s="767"/>
      <c r="FY1427" s="767"/>
      <c r="FZ1427" s="767"/>
      <c r="GA1427" s="767"/>
      <c r="GB1427" s="767"/>
      <c r="GC1427" s="767"/>
      <c r="GD1427" s="767"/>
      <c r="GE1427" s="767"/>
      <c r="GF1427" s="767"/>
      <c r="GG1427" s="767"/>
      <c r="GH1427" s="767"/>
      <c r="GI1427" s="767"/>
      <c r="GJ1427" s="767"/>
      <c r="GK1427" s="767"/>
      <c r="GL1427" s="767"/>
      <c r="GM1427" s="767"/>
      <c r="GN1427" s="767"/>
      <c r="GO1427" s="767"/>
      <c r="GP1427" s="767"/>
      <c r="GQ1427" s="767"/>
      <c r="GR1427" s="767"/>
      <c r="GS1427" s="767"/>
      <c r="GT1427" s="767"/>
      <c r="GU1427" s="767"/>
      <c r="GV1427" s="767"/>
      <c r="GW1427" s="767"/>
      <c r="GX1427" s="767"/>
      <c r="GY1427" s="767"/>
      <c r="GZ1427" s="767"/>
      <c r="HA1427" s="767"/>
      <c r="HB1427" s="767"/>
      <c r="HC1427" s="767"/>
    </row>
    <row r="1428" spans="1:211" s="865" customFormat="1" ht="13.9" hidden="1" customHeight="1">
      <c r="A1428" s="308"/>
      <c r="B1428" s="339"/>
      <c r="C1428" s="962" t="str">
        <f>IF('1C TSspéc26'!Z$17&lt;&gt;0,'1C TSspéc26'!$B$12,"")</f>
        <v/>
      </c>
      <c r="D1428" s="963"/>
      <c r="E1428" s="964"/>
      <c r="F1428" s="211">
        <f>IF(AND($C1428='1C TSspéc26'!$B$12,'1C TSspéc26'!$B$16="spécifiques",'1C TSspéc26'!$Z$17&lt;&gt;""),'1C TSspéc26'!$Z$21,"")</f>
        <v>0</v>
      </c>
      <c r="G1428" s="236"/>
      <c r="H1428" s="765">
        <v>0.21</v>
      </c>
      <c r="I1428" s="766">
        <v>1</v>
      </c>
      <c r="J1428" s="314"/>
      <c r="K1428" s="786">
        <f t="shared" si="299"/>
        <v>0</v>
      </c>
      <c r="L1428" s="558">
        <f>IF(OR('1C TSspéc26'!$B$12="",'1C TSspéc26'!Z$30=0),0,IF(AND('1C TSspéc26'!$B$12&lt;&gt;"",$K$2="Pôle",'1C TSspéc26'!$C$12="OUI"),(('1C TSspéc26'!Z$22+'1C TSspéc26'!Z$23+'1C TSspéc26'!Z$24+'1C TSspéc26'!Z$25+'1C TSspéc26'!Z$29)/'1C TSspéc26'!Z$17),IF(AND('1C TSspéc26'!$B$12&lt;&gt;"",$K$2="Pôle",'1C TSspéc26'!$C$12="NON"),(('1C TSspéc26'!Z$22+'1C TSspéc26'!Z$23+'1C TSspéc26'!Z$24+'1C TSspéc26'!Z$25+'1C TSspéc26'!Z$29)/'1C TSspéc26'!Z$30),IF(AND('1C TSspéc26'!$B$12&lt;&gt;"",$K$2&lt;&gt;"Pôle",'1C TSspéc26'!$C$12="OUI"),(('1C TSspéc26'!Z$22+'1C TSspéc26'!Z$23+'1C TSspéc26'!Z$24+'1C TSspéc26'!Z$25+'1C TSspéc26'!Z$26+'1C TSspéc26'!Z$27+'1C TSspéc26'!Z$28+'1C TSspéc26'!Z$29)/'1C TSspéc26'!Z$17),IF(AND('1C TSspéc26'!$B$12&lt;&gt;"",$K$2&lt;&gt;"Pôle",'1C TSspéc26'!$C$12="NON"),(('1C TSspéc26'!Z$22+'1C TSspéc26'!Z$23+'1C TSspéc26'!Z$24+'1C TSspéc26'!Z$25+'1C TSspéc26'!Z$26+'1C TSspéc26'!Z$27+'1C TSspéc26'!Z$28+'1C TSspéc26'!Z$29)/'1C TSspéc26'!Z$30))))))</f>
        <v>0</v>
      </c>
      <c r="M1428" s="558">
        <f>IF(OR('1C TSspéc26'!$B$12="",'1C TSspéc26'!Z$30=0),0,IF(AND('1C TSspéc26'!$B$12&lt;&gt;"",$K$2="Pôle",'1C TSspéc26'!$C$12="OUI"),(('1C TSspéc26'!Z$26+'1C TSspéc26'!Z$27+'1C TSspéc26'!Z$28)/'1C TSspéc26'!Z$17),IF(AND('1C TSspéc26'!$B$12&lt;&gt;"",$K$2="Pôle",'1C TSspéc26'!$C$12="NON"),(('1C TSspéc26'!Z$26+'1C TSspéc26'!Z$27+'1C TSspéc26'!Z$28)/'1C TSspéc26'!Z$30),IF(AND('1C TSspéc26'!$B$12&lt;&gt;"",$K$2&lt;&gt;"Pôle"),0))))</f>
        <v>0</v>
      </c>
      <c r="N1428" s="559">
        <f>IF(AND('1C TSspéc26'!$B$12&lt;&gt;0,'1C TSspéc26'!$Z$30&lt;&gt;0),L1428+M1428,0)</f>
        <v>0</v>
      </c>
      <c r="O1428" s="572" t="str">
        <f>IF(AND('1C TSspéc26'!$Z$17&lt;&gt;0,'1C TSspéc26'!$C$12="OUI"),'1C TSspéc26'!$Z$35/'1C TSspéc26'!$Z$17,"")</f>
        <v/>
      </c>
      <c r="P1428" s="545" t="str">
        <f>IF(AND('1C TSspéc26'!$Z$17&lt;&gt;0,'1C TSspéc26'!$C$12="OUI"),'1C TSspéc26'!$Z$36/'1C TSspéc26'!$Z$17,"")</f>
        <v/>
      </c>
      <c r="Q1428" s="545" t="str">
        <f>IF(AND('1C TSspéc26'!$Z$17&lt;&gt;0,'1C TSspéc26'!$C$12="OUI"),'1C TSspéc26'!$Z$37/'1C TSspéc26'!$Z$17,"")</f>
        <v/>
      </c>
      <c r="R1428" s="545" t="str">
        <f>IF(AND('1C TSspéc26'!$Z$17&lt;&gt;0,'1C TSspéc26'!$C$12="OUI"),'1C TSspéc26'!$Z$38/'1C TSspéc26'!$Z$17,"")</f>
        <v/>
      </c>
      <c r="S1428" s="545" t="str">
        <f>IF(AND('1C TSspéc26'!$Z$17&lt;&gt;0,'1C TSspéc26'!$C$12="OUI"),'1C TSspéc26'!$Z$39/'1C TSspéc26'!$Z$17,"")</f>
        <v/>
      </c>
      <c r="T1428" s="545" t="str">
        <f>IF(AND('1C TSspéc26'!$Z$17&lt;&gt;0,'1C TSspéc26'!$C$12="OUI"),'1C TSspéc26'!$Z$40/'1C TSspéc26'!$Z$17,"")</f>
        <v/>
      </c>
      <c r="U1428" s="545" t="str">
        <f>IF(AND('1C TSspéc26'!$Z$17&lt;&gt;0,'1C TSspéc26'!$C$12="OUI"),'1C TSspéc26'!$Z$41/'1C TSspéc26'!$Z$17,"")</f>
        <v/>
      </c>
      <c r="V1428" s="545" t="str">
        <f>IF(AND('1C TSspéc26'!$Z$17&lt;&gt;0,'1C TSspéc26'!$C$12="OUI"),'1C TSspéc26'!$Z$42/'1C TSspéc26'!$Z$17,"")</f>
        <v/>
      </c>
      <c r="W1428" s="545" t="str">
        <f>IF(AND('1C TSspéc26'!$Z$17&lt;&gt;0,'1C TSspéc26'!$C$12="OUI"),'1C TSspéc26'!$Z$43/'1C TSspéc26'!$Z$17,"")</f>
        <v/>
      </c>
      <c r="X1428" s="545" t="str">
        <f>IF(AND('1C TSspéc26'!$Z$17&lt;&gt;0,'1C TSspéc26'!$C$12="OUI"),'1C TSspéc26'!$Z$44/'1C TSspéc26'!$Z$17,"")</f>
        <v/>
      </c>
      <c r="Y1428" s="545" t="str">
        <f>IF(AND('1C TSspéc26'!$Z$17&lt;&gt;0,'1C TSspéc26'!$C$12="OUI"),'1C TSspéc26'!$Z$45/'1C TSspéc26'!$Z$17,"")</f>
        <v/>
      </c>
      <c r="Z1428" s="545" t="str">
        <f>IF(AND('1C TSspéc26'!$Z$17&lt;&gt;0,'1C TSspéc26'!$C$12="OUI"),'1C TSspéc26'!$Z$46/'1C TSspéc26'!$Z$17,"")</f>
        <v/>
      </c>
      <c r="AA1428" s="545" t="str">
        <f>IF(AND('1C TSspéc26'!$Z$17&lt;&gt;0,'1C TSspéc26'!$C$12="OUI"),'1C TSspéc26'!$Z$47/'1C TSspéc26'!$Z$17,"")</f>
        <v/>
      </c>
      <c r="AB1428" s="545" t="str">
        <f>IF(AND('1C TSspéc26'!$Z$17&lt;&gt;0,'1C TSspéc26'!$C$12="OUI"),'1C TSspéc26'!$Z$48/'1C TSspéc26'!$Z$17,"")</f>
        <v/>
      </c>
      <c r="AC1428" s="545" t="str">
        <f>IF(AND('1C TSspéc26'!$Z$17&lt;&gt;0,'1C TSspéc26'!$C$12="OUI"),'1C TSspéc26'!$Z$49/'1C TSspéc26'!$Z$17,"")</f>
        <v/>
      </c>
      <c r="AD1428" s="545" t="str">
        <f>IF(AND('1C TSspéc26'!$Z$17&lt;&gt;0,'1C TSspéc26'!$C$12="OUI"),'1C TSspéc26'!$Z$50/'1C TSspéc26'!$Z$17,"")</f>
        <v/>
      </c>
      <c r="AE1428" s="545" t="str">
        <f>IF(AND('1C TSspéc26'!$Z$17&lt;&gt;0,'1C TSspéc26'!$C$12="OUI"),'1C TSspéc26'!$Z$51/'1C TSspéc26'!$Z$17,"")</f>
        <v/>
      </c>
      <c r="AF1428" s="545" t="str">
        <f>IF(AND('1C TSspéc26'!$Z$17&lt;&gt;0,'1C TSspéc26'!$C$12="OUI"),'1C TSspéc26'!$Z$52/'1C TSspéc26'!$Z$17,"")</f>
        <v/>
      </c>
      <c r="AG1428" s="545" t="str">
        <f>IF(AND('1C TSspéc26'!$Z$17&lt;&gt;0,'1C TSspéc26'!$C$12="OUI"),'1C TSspéc26'!$Z$53/'1C TSspéc26'!$Z$17,"")</f>
        <v/>
      </c>
      <c r="AH1428" s="545" t="str">
        <f>IF(AND('1C TSspéc26'!$Z$17&lt;&gt;0,'1C TSspéc26'!$C$12="OUI"),'1C TSspéc26'!$Z$54/'1C TSspéc26'!$Z$17,"")</f>
        <v/>
      </c>
      <c r="AI1428" s="545" t="str">
        <f>IF(AND('1C TSspéc26'!$Z$17&lt;&gt;0,'1C TSspéc26'!$C$12="OUI"),'1C TSspéc26'!$Z$55/'1C TSspéc26'!$Z$17,"")</f>
        <v/>
      </c>
      <c r="AJ1428" s="545" t="str">
        <f>IF(AND('1C TSspéc26'!$Z$17&lt;&gt;0,'1C TSspéc26'!$C$12="OUI"),'1C TSspéc26'!$Z$56/'1C TSspéc26'!$Z$17,"")</f>
        <v/>
      </c>
      <c r="AK1428" s="545" t="str">
        <f>IF(AND('1C TSspéc26'!$Z$17&lt;&gt;0,'1C TSspéc26'!$C$12="OUI"),'1C TSspéc26'!$Z$57/'1C TSspéc26'!$Z$17,"")</f>
        <v/>
      </c>
      <c r="AL1428" s="212">
        <f>IF(AND('1C TSspéc26'!$Z$17&lt;&gt;0,'1C TSspéc26'!$C$12="OUI"),N1428+AK1428,N1428)</f>
        <v>0</v>
      </c>
      <c r="AM1428" s="419">
        <f t="shared" si="353"/>
        <v>0</v>
      </c>
      <c r="AN1428" s="419">
        <f t="shared" si="354"/>
        <v>0</v>
      </c>
      <c r="AO1428" s="420" t="str">
        <f>IF(AND('1C TSspéc2'!$Z$17&lt;&gt;0,'1C TSspéc2'!$Z$30&lt;&gt;0),AM1428+AN1428,"")</f>
        <v/>
      </c>
      <c r="AP1428" s="574" t="str">
        <f>IF(AND('1C TSspéc2'!$Z$17&lt;&gt;0,'1C TSspéc2'!$Z$30&lt;&gt;0),AM1428-AR1428,"")</f>
        <v/>
      </c>
      <c r="AQ1428" s="625">
        <f t="shared" si="355"/>
        <v>0</v>
      </c>
      <c r="AR1428" s="597"/>
      <c r="AS1428" s="213"/>
      <c r="AT1428" s="214" t="str">
        <f>IF(('1C TSspéc26'!Z$17*FICHE!$C$14&lt;J1428),"Forfait limité à "&amp;FICHE!$C$14&amp;"€/jour","")</f>
        <v/>
      </c>
      <c r="AU1428" s="626"/>
      <c r="AV1428" s="824"/>
      <c r="AW1428" s="824"/>
      <c r="AX1428" s="824"/>
      <c r="AY1428" s="824"/>
      <c r="AZ1428" s="824"/>
      <c r="BA1428" s="767"/>
      <c r="BB1428" s="767"/>
      <c r="BC1428" s="767"/>
      <c r="BD1428" s="767"/>
      <c r="BE1428" s="767"/>
      <c r="BF1428" s="767"/>
      <c r="BG1428" s="767"/>
      <c r="BH1428" s="767"/>
      <c r="BI1428" s="767"/>
      <c r="BJ1428" s="767"/>
      <c r="BK1428" s="767"/>
      <c r="BL1428" s="767"/>
      <c r="BM1428" s="767"/>
      <c r="BN1428" s="767"/>
      <c r="BO1428" s="767"/>
      <c r="BP1428" s="767"/>
      <c r="BQ1428" s="767"/>
      <c r="BR1428" s="767"/>
      <c r="BS1428" s="767"/>
      <c r="BT1428" s="767"/>
      <c r="BU1428" s="767"/>
      <c r="BV1428" s="767"/>
      <c r="BW1428" s="767"/>
      <c r="BX1428" s="767"/>
      <c r="BY1428" s="767"/>
      <c r="BZ1428" s="767"/>
      <c r="CA1428" s="767"/>
      <c r="CB1428" s="767"/>
      <c r="CC1428" s="767"/>
      <c r="CD1428" s="767"/>
      <c r="CE1428" s="767"/>
      <c r="CF1428" s="767"/>
      <c r="CG1428" s="767"/>
      <c r="CH1428" s="767"/>
      <c r="CI1428" s="767"/>
      <c r="CJ1428" s="767"/>
      <c r="CK1428" s="767"/>
      <c r="CL1428" s="767"/>
      <c r="CM1428" s="767"/>
      <c r="CN1428" s="767"/>
      <c r="CO1428" s="767"/>
      <c r="CP1428" s="767"/>
      <c r="CQ1428" s="767"/>
      <c r="CR1428" s="767"/>
      <c r="CS1428" s="767"/>
      <c r="CT1428" s="767"/>
      <c r="CU1428" s="767"/>
      <c r="CV1428" s="767"/>
      <c r="CW1428" s="767"/>
      <c r="CX1428" s="767"/>
      <c r="CY1428" s="767"/>
      <c r="CZ1428" s="767"/>
      <c r="DA1428" s="767"/>
      <c r="DB1428" s="767"/>
      <c r="DC1428" s="767"/>
      <c r="DD1428" s="767"/>
      <c r="DE1428" s="767"/>
      <c r="DF1428" s="767"/>
      <c r="DG1428" s="767"/>
      <c r="DH1428" s="767"/>
      <c r="DI1428" s="767"/>
      <c r="DJ1428" s="767"/>
      <c r="DK1428" s="767"/>
      <c r="DL1428" s="767"/>
      <c r="DM1428" s="767"/>
      <c r="DN1428" s="767"/>
      <c r="DO1428" s="767"/>
      <c r="DP1428" s="767"/>
      <c r="DQ1428" s="767"/>
      <c r="DR1428" s="767"/>
      <c r="DS1428" s="767"/>
      <c r="DT1428" s="767"/>
      <c r="DU1428" s="767"/>
      <c r="DV1428" s="767"/>
      <c r="DW1428" s="767"/>
      <c r="DX1428" s="767"/>
      <c r="DY1428" s="767"/>
      <c r="DZ1428" s="767"/>
      <c r="EA1428" s="767"/>
      <c r="EB1428" s="767"/>
      <c r="EC1428" s="767"/>
      <c r="ED1428" s="767"/>
      <c r="EE1428" s="767"/>
      <c r="EF1428" s="767"/>
      <c r="EG1428" s="767"/>
      <c r="EH1428" s="767"/>
      <c r="EI1428" s="767"/>
      <c r="EJ1428" s="767"/>
      <c r="EK1428" s="767"/>
      <c r="EL1428" s="767"/>
      <c r="EM1428" s="767"/>
      <c r="EN1428" s="767"/>
      <c r="EO1428" s="767"/>
      <c r="EP1428" s="767"/>
      <c r="EQ1428" s="767"/>
      <c r="ER1428" s="767"/>
      <c r="ES1428" s="767"/>
      <c r="ET1428" s="767"/>
      <c r="EU1428" s="767"/>
      <c r="EV1428" s="767"/>
      <c r="EW1428" s="767"/>
      <c r="EX1428" s="767"/>
      <c r="EY1428" s="767"/>
      <c r="EZ1428" s="767"/>
      <c r="FA1428" s="767"/>
      <c r="FB1428" s="767"/>
      <c r="FC1428" s="767"/>
      <c r="FD1428" s="767"/>
      <c r="FE1428" s="767"/>
      <c r="FF1428" s="767"/>
      <c r="FG1428" s="767"/>
      <c r="FH1428" s="767"/>
      <c r="FI1428" s="767"/>
      <c r="FJ1428" s="767"/>
      <c r="FK1428" s="767"/>
      <c r="FL1428" s="767"/>
      <c r="FM1428" s="767"/>
      <c r="FN1428" s="767"/>
      <c r="FO1428" s="767"/>
      <c r="FP1428" s="767"/>
      <c r="FQ1428" s="767"/>
      <c r="FR1428" s="767"/>
      <c r="FS1428" s="767"/>
      <c r="FT1428" s="767"/>
      <c r="FU1428" s="767"/>
      <c r="FV1428" s="767"/>
      <c r="FW1428" s="767"/>
      <c r="FX1428" s="767"/>
      <c r="FY1428" s="767"/>
      <c r="FZ1428" s="767"/>
      <c r="GA1428" s="767"/>
      <c r="GB1428" s="767"/>
      <c r="GC1428" s="767"/>
      <c r="GD1428" s="767"/>
      <c r="GE1428" s="767"/>
      <c r="GF1428" s="767"/>
      <c r="GG1428" s="767"/>
      <c r="GH1428" s="767"/>
      <c r="GI1428" s="767"/>
      <c r="GJ1428" s="767"/>
      <c r="GK1428" s="767"/>
      <c r="GL1428" s="767"/>
      <c r="GM1428" s="767"/>
      <c r="GN1428" s="767"/>
      <c r="GO1428" s="767"/>
      <c r="GP1428" s="767"/>
      <c r="GQ1428" s="767"/>
      <c r="GR1428" s="767"/>
      <c r="GS1428" s="767"/>
      <c r="GT1428" s="767"/>
      <c r="GU1428" s="767"/>
      <c r="GV1428" s="767"/>
      <c r="GW1428" s="767"/>
      <c r="GX1428" s="767"/>
      <c r="GY1428" s="767"/>
      <c r="GZ1428" s="767"/>
      <c r="HA1428" s="767"/>
      <c r="HB1428" s="767"/>
      <c r="HC1428" s="767"/>
    </row>
    <row r="1429" spans="1:211" s="862" customFormat="1" ht="13.9" hidden="1" customHeight="1">
      <c r="A1429" s="843"/>
      <c r="B1429" s="844"/>
      <c r="C1429" s="968" t="str">
        <f>IF('1C TSspéc27'!C$17&lt;&gt;0,'1C TSspéc27'!$B$12,"")</f>
        <v/>
      </c>
      <c r="D1429" s="969"/>
      <c r="E1429" s="970"/>
      <c r="F1429" s="845">
        <f>IF(AND($C1429='1C TSspéc27'!$B$12,'1C TSspéc27'!$B$16="spécifiques",'1C TSspéc27'!$C$17&lt;&gt;""),'1C TSspéc27'!$C$21,"")</f>
        <v>0</v>
      </c>
      <c r="G1429" s="846"/>
      <c r="H1429" s="847">
        <v>0</v>
      </c>
      <c r="I1429" s="847">
        <v>0</v>
      </c>
      <c r="J1429" s="848"/>
      <c r="K1429" s="849">
        <f t="shared" ref="K1429:K1452" si="356">J1429+(J1429*H1429)</f>
        <v>0</v>
      </c>
      <c r="L1429" s="894">
        <f>IF(OR('1C TSspéc27'!$B$12="",'1C TSspéc27'!C$30=0),0,IF(AND('1C TSspéc27'!$B$12&lt;&gt;"",$K$2="Pôle",'1C TSspéc27'!$C$12="OUI"),(('1C TSspéc27'!C$22+'1C TSspéc27'!C$23+'1C TSspéc27'!C$24+'1C TSspéc27'!C$25+'1C TSspéc27'!C$29)/'1C TSspéc27'!C$17),IF(AND('1C TSspéc27'!$B$12&lt;&gt;"",$K$2="Pôle",'1C TSspéc27'!$C$12="NON"),(('1C TSspéc27'!C$22+'1C TSspéc27'!C$23+'1C TSspéc27'!C$24+'1C TSspéc27'!C$25+'1C TSspéc27'!C$29)/'1C TSspéc27'!C$30),IF(AND('1C TSspéc27'!$B$12&lt;&gt;"",$K$2&lt;&gt;"Pôle",'1C TSspéc27'!$C$12="OUI"),(('1C TSspéc27'!C$22+'1C TSspéc27'!C$23+'1C TSspéc27'!C$24+'1C TSspéc27'!C$25+'1C TSspéc27'!C$26+'1C TSspéc27'!C$27+'1C TSspéc27'!C$28+'1C TSspéc27'!C$29)/'1C TSspéc27'!C$17),IF(AND('1C TSspéc27'!$B$12&lt;&gt;"",$K$2&lt;&gt;"Pôle",'1C TSspéc27'!$C$12="NON"),(('1C TSspéc27'!C$22+'1C TSspéc27'!C$23+'1C TSspéc27'!C$24+'1C TSspéc27'!C$25+'1C TSspéc27'!C$26+'1C TSspéc27'!C$27+'1C TSspéc27'!C$28+'1C TSspéc27'!C$29)/'1C TSspéc27'!C$30))))))</f>
        <v>0</v>
      </c>
      <c r="M1429" s="894">
        <f>IF(OR('1C TSspéc27'!$B$12="",'1C TSspéc27'!C$30=0),0,IF(AND('1C TSspéc27'!$B$12&lt;&gt;"",$K$2="Pôle",'1C TSspéc27'!$C$12="OUI"),(('1C TSspéc27'!C$26+'1C TSspéc27'!C$27+'1C TSspéc27'!C$28)/'1C TSspéc27'!C$17),IF(AND('1C TSspéc27'!$B$12&lt;&gt;"",$K$2="Pôle",'1C TSspéc27'!$C$12="NON"),(('1C TSspéc27'!C$26+'1C TSspéc27'!C$27+'1C TSspéc27'!C$28)/'1C TSspéc27'!C$30),IF(AND('1C TSspéc27'!$B$12&lt;&gt;"",$K$2&lt;&gt;"Pôle"),0))))</f>
        <v>0</v>
      </c>
      <c r="N1429" s="895">
        <f>IF(AND('1C TSspéc27'!$B$12&lt;&gt;0,'1C TSspéc27'!$C$30&lt;&gt;0),L1429+M1429,0)</f>
        <v>0</v>
      </c>
      <c r="O1429" s="851" t="str">
        <f>IF(AND('1C TSspéc27'!$C$17&lt;&gt;0,'1C TSspéc27'!$C$12="OUI"),'1C TSspéc27'!$C$35/'1C TSspéc27'!$C$17,"")</f>
        <v/>
      </c>
      <c r="P1429" s="852" t="str">
        <f>IF(AND('1C TSspéc27'!$C$17&lt;&gt;0,'1C TSspéc27'!$C$12="OUI"),'1C TSspéc27'!$C$36/'1C TSspéc27'!$C$17,"")</f>
        <v/>
      </c>
      <c r="Q1429" s="852" t="str">
        <f>IF(AND('1C TSspéc27'!$C$17&lt;&gt;0,'1C TSspéc27'!$C$12="OUI"),'1C TSspéc27'!$C$37/'1C TSspéc27'!$C$17,"")</f>
        <v/>
      </c>
      <c r="R1429" s="852" t="str">
        <f>IF(AND('1C TSspéc27'!$C$17&lt;&gt;0,'1C TSspéc27'!$C$12="OUI"),'1C TSspéc27'!$C$38/'1C TSspéc27'!$C$17,"")</f>
        <v/>
      </c>
      <c r="S1429" s="852" t="str">
        <f>IF(AND('1C TSspéc27'!$C$17&lt;&gt;0,'1C TSspéc27'!$C$12="OUI"),'1C TSspéc27'!$C$39/'1C TSspéc27'!$C$17,"")</f>
        <v/>
      </c>
      <c r="T1429" s="852" t="str">
        <f>IF(AND('1C TSspéc27'!$C$17&lt;&gt;0,'1C TSspéc27'!$C$12="OUI"),'1C TSspéc27'!$C$40/'1C TSspéc27'!$C$17,"")</f>
        <v/>
      </c>
      <c r="U1429" s="852" t="str">
        <f>IF(AND('1C TSspéc27'!$C$17&lt;&gt;0,'1C TSspéc27'!$C$12="OUI"),'1C TSspéc27'!$C$41/'1C TSspéc27'!$C$17,"")</f>
        <v/>
      </c>
      <c r="V1429" s="852" t="str">
        <f>IF(AND('1C TSspéc27'!$C$17&lt;&gt;0,'1C TSspéc27'!$C$12="OUI"),'1C TSspéc27'!$C$42/'1C TSspéc27'!$C$17,"")</f>
        <v/>
      </c>
      <c r="W1429" s="852" t="str">
        <f>IF(AND('1C TSspéc27'!$C$17&lt;&gt;0,'1C TSspéc27'!$C$12="OUI"),'1C TSspéc27'!$C$43/'1C TSspéc27'!$C$17,"")</f>
        <v/>
      </c>
      <c r="X1429" s="852" t="str">
        <f>IF(AND('1C TSspéc27'!$C$17&lt;&gt;0,'1C TSspéc27'!$C$12="OUI"),'1C TSspéc27'!$C$44/'1C TSspéc27'!$C$17,"")</f>
        <v/>
      </c>
      <c r="Y1429" s="852" t="str">
        <f>IF(AND('1C TSspéc27'!$C$17&lt;&gt;0,'1C TSspéc27'!$C$12="OUI"),'1C TSspéc27'!$C$45/'1C TSspéc27'!$C$17,"")</f>
        <v/>
      </c>
      <c r="Z1429" s="852" t="str">
        <f>IF(AND('1C TSspéc27'!$C$17&lt;&gt;0,'1C TSspéc27'!$C$12="OUI"),'1C TSspéc27'!$C$46/'1C TSspéc27'!$C$17,"")</f>
        <v/>
      </c>
      <c r="AA1429" s="852" t="str">
        <f>IF(AND('1C TSspéc27'!$C$17&lt;&gt;0,'1C TSspéc27'!$C$12="OUI"),'1C TSspéc27'!$C$47/'1C TSspéc27'!$C$17,"")</f>
        <v/>
      </c>
      <c r="AB1429" s="852" t="str">
        <f>IF(AND('1C TSspéc27'!$C$17&lt;&gt;0,'1C TSspéc27'!$C$12="OUI"),'1C TSspéc27'!$C$48/'1C TSspéc27'!$C$17,"")</f>
        <v/>
      </c>
      <c r="AC1429" s="852" t="str">
        <f>IF(AND('1C TSspéc27'!$C$17&lt;&gt;0,'1C TSspéc27'!$C$12="OUI"),'1C TSspéc27'!$C$49/'1C TSspéc27'!$C$17,"")</f>
        <v/>
      </c>
      <c r="AD1429" s="852" t="str">
        <f>IF(AND('1C TSspéc27'!$C$17&lt;&gt;0,'1C TSspéc27'!$C$12="OUI"),'1C TSspéc27'!$C$50/'1C TSspéc27'!$C$17,"")</f>
        <v/>
      </c>
      <c r="AE1429" s="852" t="str">
        <f>IF(AND('1C TSspéc27'!$C$17&lt;&gt;0,'1C TSspéc27'!$C$12="OUI"),'1C TSspéc27'!$C$51/'1C TSspéc27'!$C$17,"")</f>
        <v/>
      </c>
      <c r="AF1429" s="852" t="str">
        <f>IF(AND('1C TSspéc27'!$C$17&lt;&gt;0,'1C TSspéc27'!$C$12="OUI"),'1C TSspéc27'!$C$52/'1C TSspéc27'!$C$17,"")</f>
        <v/>
      </c>
      <c r="AG1429" s="852" t="str">
        <f>IF(AND('1C TSspéc27'!$C$17&lt;&gt;0,'1C TSspéc27'!$C$12="OUI"),'1C TSspéc27'!$C$53/'1C TSspéc27'!$C$17,"")</f>
        <v/>
      </c>
      <c r="AH1429" s="852" t="str">
        <f>IF(AND('1C TSspéc27'!$C$17&lt;&gt;0,'1C TSspéc27'!$C$12="OUI"),'1C TSspéc27'!$C$54/'1C TSspéc27'!$C$17,"")</f>
        <v/>
      </c>
      <c r="AI1429" s="852" t="str">
        <f>IF(AND('1C TSspéc27'!$C$17&lt;&gt;0,'1C TSspéc27'!$C$12="OUI"),'1C TSspéc27'!$C$55/'1C TSspéc27'!$C$17,"")</f>
        <v/>
      </c>
      <c r="AJ1429" s="852" t="str">
        <f>IF(AND('1C TSspéc27'!$C$17&lt;&gt;0,'1C TSspéc27'!$C$12="OUI"),'1C TSspéc27'!$C$56/'1C TSspéc27'!$C$17,"")</f>
        <v/>
      </c>
      <c r="AK1429" s="852" t="str">
        <f>IF(AND('1C TSspéc27'!$C$17&lt;&gt;0,'1C TSspéc27'!$C$12="OUI"),'1C TSspéc27'!$C$57/'1C TSspéc27'!$C$17,"")</f>
        <v/>
      </c>
      <c r="AL1429" s="853">
        <f>IF(AND('1C TSspéc27'!$C$17&lt;&gt;0,'1C TSspéc27'!$C$12="OUI"),N1429+AK1429,N1429)</f>
        <v>0</v>
      </c>
      <c r="AM1429" s="896">
        <f>(J1429+(J1429*H1429)-(J1429*H1429*I1429))*L1429</f>
        <v>0</v>
      </c>
      <c r="AN1429" s="896">
        <f>((J1429+(J1429*H1429)-(J1429*H1429*I1429))*M1429)*50%</f>
        <v>0</v>
      </c>
      <c r="AO1429" s="897" t="str">
        <f>IF(AND('1C TSspéc27'!$C$17&lt;&gt;0,'1C TSspéc27'!$C$30&lt;&gt;0),AM1429+AN1429,"")</f>
        <v/>
      </c>
      <c r="AP1429" s="856" t="str">
        <f>IF(AND('1C TSspéc27'!$C$17&lt;&gt;0,'1C TSspéc27'!$C$30&lt;&gt;0),AM1429-AR1429,"")</f>
        <v/>
      </c>
      <c r="AQ1429" s="857">
        <f>IF(M1429=0,0,AN1429-AS1429)</f>
        <v>0</v>
      </c>
      <c r="AR1429" s="898"/>
      <c r="AS1429" s="859"/>
      <c r="AT1429" s="860" t="str">
        <f>IF(('1C TSspéc27'!C$17*FICHE!$C$14&lt;J1429),"Forfait limité à "&amp;FICHE!$C$14&amp;"€/jour","")</f>
        <v/>
      </c>
      <c r="AU1429" s="861"/>
      <c r="AV1429" s="824"/>
      <c r="AW1429" s="824"/>
      <c r="AX1429" s="824"/>
      <c r="AY1429" s="824"/>
      <c r="AZ1429" s="824"/>
      <c r="BA1429" s="767"/>
      <c r="BB1429" s="767"/>
      <c r="BC1429" s="767"/>
      <c r="BD1429" s="767"/>
      <c r="BE1429" s="767"/>
      <c r="BF1429" s="767"/>
      <c r="BG1429" s="767"/>
      <c r="BH1429" s="767"/>
      <c r="BI1429" s="767"/>
      <c r="BJ1429" s="767"/>
      <c r="BK1429" s="767"/>
      <c r="BL1429" s="767"/>
      <c r="BM1429" s="767"/>
      <c r="BN1429" s="767"/>
      <c r="BO1429" s="767"/>
      <c r="BP1429" s="767"/>
      <c r="BQ1429" s="767"/>
      <c r="BR1429" s="767"/>
      <c r="BS1429" s="767"/>
      <c r="BT1429" s="767"/>
      <c r="BU1429" s="767"/>
      <c r="BV1429" s="767"/>
      <c r="BW1429" s="767"/>
      <c r="BX1429" s="767"/>
      <c r="BY1429" s="767"/>
      <c r="BZ1429" s="767"/>
      <c r="CA1429" s="767"/>
      <c r="CB1429" s="767"/>
      <c r="CC1429" s="767"/>
      <c r="CD1429" s="767"/>
      <c r="CE1429" s="767"/>
      <c r="CF1429" s="767"/>
      <c r="CG1429" s="767"/>
      <c r="CH1429" s="767"/>
      <c r="CI1429" s="767"/>
      <c r="CJ1429" s="767"/>
      <c r="CK1429" s="767"/>
      <c r="CL1429" s="767"/>
      <c r="CM1429" s="767"/>
      <c r="CN1429" s="767"/>
      <c r="CO1429" s="767"/>
      <c r="CP1429" s="767"/>
      <c r="CQ1429" s="767"/>
      <c r="CR1429" s="767"/>
      <c r="CS1429" s="767"/>
      <c r="CT1429" s="767"/>
      <c r="CU1429" s="767"/>
      <c r="CV1429" s="767"/>
      <c r="CW1429" s="767"/>
      <c r="CX1429" s="767"/>
      <c r="CY1429" s="767"/>
      <c r="CZ1429" s="767"/>
      <c r="DA1429" s="767"/>
      <c r="DB1429" s="767"/>
      <c r="DC1429" s="767"/>
      <c r="DD1429" s="767"/>
      <c r="DE1429" s="767"/>
      <c r="DF1429" s="767"/>
      <c r="DG1429" s="767"/>
      <c r="DH1429" s="767"/>
      <c r="DI1429" s="767"/>
      <c r="DJ1429" s="767"/>
      <c r="DK1429" s="767"/>
      <c r="DL1429" s="767"/>
      <c r="DM1429" s="767"/>
      <c r="DN1429" s="767"/>
      <c r="DO1429" s="767"/>
      <c r="DP1429" s="767"/>
      <c r="DQ1429" s="767"/>
      <c r="DR1429" s="767"/>
      <c r="DS1429" s="767"/>
      <c r="DT1429" s="767"/>
      <c r="DU1429" s="767"/>
      <c r="DV1429" s="767"/>
      <c r="DW1429" s="767"/>
      <c r="DX1429" s="767"/>
      <c r="DY1429" s="767"/>
      <c r="DZ1429" s="767"/>
      <c r="EA1429" s="767"/>
      <c r="EB1429" s="767"/>
      <c r="EC1429" s="767"/>
      <c r="ED1429" s="767"/>
      <c r="EE1429" s="767"/>
      <c r="EF1429" s="767"/>
      <c r="EG1429" s="767"/>
      <c r="EH1429" s="767"/>
      <c r="EI1429" s="767"/>
      <c r="EJ1429" s="767"/>
      <c r="EK1429" s="767"/>
      <c r="EL1429" s="767"/>
      <c r="EM1429" s="767"/>
      <c r="EN1429" s="767"/>
      <c r="EO1429" s="767"/>
      <c r="EP1429" s="767"/>
      <c r="EQ1429" s="767"/>
      <c r="ER1429" s="767"/>
      <c r="ES1429" s="767"/>
      <c r="ET1429" s="767"/>
      <c r="EU1429" s="767"/>
      <c r="EV1429" s="767"/>
      <c r="EW1429" s="767"/>
      <c r="EX1429" s="767"/>
      <c r="EY1429" s="767"/>
      <c r="EZ1429" s="767"/>
      <c r="FA1429" s="767"/>
      <c r="FB1429" s="767"/>
      <c r="FC1429" s="767"/>
      <c r="FD1429" s="767"/>
      <c r="FE1429" s="767"/>
      <c r="FF1429" s="767"/>
      <c r="FG1429" s="767"/>
      <c r="FH1429" s="767"/>
      <c r="FI1429" s="767"/>
      <c r="FJ1429" s="767"/>
      <c r="FK1429" s="767"/>
      <c r="FL1429" s="767"/>
      <c r="FM1429" s="767"/>
      <c r="FN1429" s="767"/>
      <c r="FO1429" s="767"/>
      <c r="FP1429" s="767"/>
      <c r="FQ1429" s="767"/>
      <c r="FR1429" s="767"/>
      <c r="FS1429" s="767"/>
      <c r="FT1429" s="767"/>
      <c r="FU1429" s="767"/>
      <c r="FV1429" s="767"/>
      <c r="FW1429" s="767"/>
      <c r="FX1429" s="767"/>
      <c r="FY1429" s="767"/>
      <c r="FZ1429" s="767"/>
      <c r="GA1429" s="767"/>
      <c r="GB1429" s="767"/>
      <c r="GC1429" s="767"/>
      <c r="GD1429" s="767"/>
      <c r="GE1429" s="767"/>
      <c r="GF1429" s="767"/>
      <c r="GG1429" s="767"/>
      <c r="GH1429" s="767"/>
      <c r="GI1429" s="767"/>
      <c r="GJ1429" s="767"/>
      <c r="GK1429" s="767"/>
      <c r="GL1429" s="767"/>
      <c r="GM1429" s="767"/>
      <c r="GN1429" s="767"/>
      <c r="GO1429" s="767"/>
      <c r="GP1429" s="767"/>
      <c r="GQ1429" s="767"/>
      <c r="GR1429" s="767"/>
      <c r="GS1429" s="767"/>
      <c r="GT1429" s="767"/>
      <c r="GU1429" s="767"/>
      <c r="GV1429" s="767"/>
      <c r="GW1429" s="767"/>
      <c r="GX1429" s="767"/>
      <c r="GY1429" s="767"/>
      <c r="GZ1429" s="767"/>
      <c r="HA1429" s="767"/>
      <c r="HB1429" s="767"/>
      <c r="HC1429" s="767"/>
    </row>
    <row r="1430" spans="1:211" s="864" customFormat="1" ht="13.9" hidden="1" customHeight="1">
      <c r="A1430" s="307"/>
      <c r="B1430" s="351"/>
      <c r="C1430" s="971" t="str">
        <f>IF('1C TSspéc27'!D$17&lt;&gt;0,'1C TSspéc27'!$B$12,"")</f>
        <v/>
      </c>
      <c r="D1430" s="972"/>
      <c r="E1430" s="973"/>
      <c r="F1430" s="93">
        <f>IF(AND($C1430='1C TSspéc27'!$B$12,'1C TSspéc27'!$B$16="spécifiques",'1C TSspéc27'!$D$17&lt;&gt;""),'1C TSspéc27'!$D$21,"")</f>
        <v>0</v>
      </c>
      <c r="G1430" s="863"/>
      <c r="H1430" s="745">
        <v>0.21</v>
      </c>
      <c r="I1430" s="747">
        <v>1</v>
      </c>
      <c r="J1430" s="312"/>
      <c r="K1430" s="680">
        <f t="shared" si="356"/>
        <v>0</v>
      </c>
      <c r="L1430" s="556">
        <f>IF(OR('1C TSspéc27'!$B$12="",'1C TSspéc27'!D$30=0),0,IF(AND('1C TSspéc27'!$B$12&lt;&gt;"",$K$2="Pôle",'1C TSspéc27'!$C$12="OUI"),(('1C TSspéc27'!D$22+'1C TSspéc27'!D$23+'1C TSspéc27'!D$24+'1C TSspéc27'!D$25+'1C TSspéc27'!D$29)/'1C TSspéc27'!D$17),IF(AND('1C TSspéc27'!$B$12&lt;&gt;"",$K$2="Pôle",'1C TSspéc27'!$C$12="NON"),(('1C TSspéc27'!D$22+'1C TSspéc27'!D$23+'1C TSspéc27'!D$24+'1C TSspéc27'!D$25+'1C TSspéc27'!D$29)/'1C TSspéc27'!D$30),IF(AND('1C TSspéc27'!$B$12&lt;&gt;"",$K$2&lt;&gt;"Pôle",'1C TSspéc27'!$C$12="OUI"),(('1C TSspéc27'!D$22+'1C TSspéc27'!D$23+'1C TSspéc27'!D$24+'1C TSspéc27'!D$25+'1C TSspéc27'!D$26+'1C TSspéc27'!D$27+'1C TSspéc27'!D$28+'1C TSspéc27'!D$29)/'1C TSspéc27'!D$17),IF(AND('1C TSspéc27'!$B$12&lt;&gt;"",$K$2&lt;&gt;"Pôle",'1C TSspéc27'!$C$12="NON"),(('1C TSspéc27'!D$22+'1C TSspéc27'!D$23+'1C TSspéc27'!D$24+'1C TSspéc27'!D$25+'1C TSspéc27'!D$26+'1C TSspéc27'!D$27+'1C TSspéc27'!D$28+'1C TSspéc27'!D$29)/'1C TSspéc27'!D$30))))))</f>
        <v>0</v>
      </c>
      <c r="M1430" s="556">
        <f>IF(OR('1C TSspéc27'!$B$12="",'1C TSspéc27'!D$30=0),0,IF(AND('1C TSspéc27'!$B$12&lt;&gt;"",$K$2="Pôle",'1C TSspéc27'!$C$12="OUI"),(('1C TSspéc27'!D$26+'1C TSspéc27'!D$27+'1C TSspéc27'!D$28)/'1C TSspéc27'!D$17),IF(AND('1C TSspéc27'!$B$12&lt;&gt;"",$K$2="Pôle",'1C TSspéc27'!$C$12="NON"),(('1C TSspéc27'!D$26+'1C TSspéc27'!D$27+'1C TSspéc27'!D$28)/'1C TSspéc27'!D$30),IF(AND('1C TSspéc27'!$B$12&lt;&gt;"",$K$2&lt;&gt;"Pôle"),0))))</f>
        <v>0</v>
      </c>
      <c r="N1430" s="557">
        <f>IF(AND('1C TSspéc27'!$B$12&lt;&gt;0,'1C TSspéc27'!$D$30&lt;&gt;0),L1430+M1430,0)</f>
        <v>0</v>
      </c>
      <c r="O1430" s="542" t="str">
        <f>IF(AND('1C TSspéc27'!$D$17&lt;&gt;0,'1C TSspéc27'!$C$12="OUI"),'1C TSspéc27'!$D$35/'1C TSspéc27'!$D$17,"")</f>
        <v/>
      </c>
      <c r="P1430" s="543" t="str">
        <f>IF(AND('1C TSspéc27'!$D$17&lt;&gt;0,'1C TSspéc27'!$C$12="OUI"),'1C TSspéc27'!$D$36/'1C TSspéc27'!$D$17,"")</f>
        <v/>
      </c>
      <c r="Q1430" s="543" t="str">
        <f>IF(AND('1C TSspéc27'!$D$17&lt;&gt;0,'1C TSspéc27'!$C$12="OUI"),'1C TSspéc27'!$D$37/'1C TSspéc27'!$D$17,"")</f>
        <v/>
      </c>
      <c r="R1430" s="543" t="str">
        <f>IF(AND('1C TSspéc27'!$D$17&lt;&gt;0,'1C TSspéc27'!$C$12="OUI"),'1C TSspéc27'!$D$38/'1C TSspéc27'!$D$17,"")</f>
        <v/>
      </c>
      <c r="S1430" s="543" t="str">
        <f>IF(AND('1C TSspéc27'!$D$17&lt;&gt;0,'1C TSspéc27'!$C$12="OUI"),'1C TSspéc27'!$D$39/'1C TSspéc27'!$D$17,"")</f>
        <v/>
      </c>
      <c r="T1430" s="543" t="str">
        <f>IF(AND('1C TSspéc27'!$D$17&lt;&gt;0,'1C TSspéc27'!$C$12="OUI"),'1C TSspéc27'!$D$40/'1C TSspéc27'!$D$17,"")</f>
        <v/>
      </c>
      <c r="U1430" s="543" t="str">
        <f>IF(AND('1C TSspéc27'!$D$17&lt;&gt;0,'1C TSspéc27'!$C$12="OUI"),'1C TSspéc27'!$D$41/'1C TSspéc27'!$D$17,"")</f>
        <v/>
      </c>
      <c r="V1430" s="543" t="str">
        <f>IF(AND('1C TSspéc27'!$D$17&lt;&gt;0,'1C TSspéc27'!$C$12="OUI"),'1C TSspéc27'!$D$42/'1C TSspéc27'!$D$17,"")</f>
        <v/>
      </c>
      <c r="W1430" s="543" t="str">
        <f>IF(AND('1C TSspéc27'!$D$17&lt;&gt;0,'1C TSspéc27'!$C$12="OUI"),'1C TSspéc27'!$D$43/'1C TSspéc27'!$D$17,"")</f>
        <v/>
      </c>
      <c r="X1430" s="543" t="str">
        <f>IF(AND('1C TSspéc27'!$D$17&lt;&gt;0,'1C TSspéc27'!$C$12="OUI"),'1C TSspéc27'!$D$44/'1C TSspéc27'!$D$17,"")</f>
        <v/>
      </c>
      <c r="Y1430" s="543" t="str">
        <f>IF(AND('1C TSspéc27'!$D$17&lt;&gt;0,'1C TSspéc27'!$C$12="OUI"),'1C TSspéc27'!$D$45/'1C TSspéc27'!$D$17,"")</f>
        <v/>
      </c>
      <c r="Z1430" s="543" t="str">
        <f>IF(AND('1C TSspéc27'!$D$17&lt;&gt;0,'1C TSspéc27'!$C$12="OUI"),'1C TSspéc27'!$D$46/'1C TSspéc27'!$D$17,"")</f>
        <v/>
      </c>
      <c r="AA1430" s="543" t="str">
        <f>IF(AND('1C TSspéc27'!$D$17&lt;&gt;0,'1C TSspéc27'!$C$12="OUI"),'1C TSspéc27'!$D$47/'1C TSspéc27'!$D$17,"")</f>
        <v/>
      </c>
      <c r="AB1430" s="543" t="str">
        <f>IF(AND('1C TSspéc27'!$D$17&lt;&gt;0,'1C TSspéc27'!$C$12="OUI"),'1C TSspéc27'!$D$48/'1C TSspéc27'!$D$17,"")</f>
        <v/>
      </c>
      <c r="AC1430" s="543" t="str">
        <f>IF(AND('1C TSspéc27'!$D$17&lt;&gt;0,'1C TSspéc27'!$C$12="OUI"),'1C TSspéc27'!$D$49/'1C TSspéc27'!$D$17,"")</f>
        <v/>
      </c>
      <c r="AD1430" s="543" t="str">
        <f>IF(AND('1C TSspéc27'!$D$17&lt;&gt;0,'1C TSspéc27'!$C$12="OUI"),'1C TSspéc27'!$D$50/'1C TSspéc27'!$D$17,"")</f>
        <v/>
      </c>
      <c r="AE1430" s="543" t="str">
        <f>IF(AND('1C TSspéc27'!$D$17&lt;&gt;0,'1C TSspéc27'!$C$12="OUI"),'1C TSspéc27'!$D$51/'1C TSspéc27'!$D$17,"")</f>
        <v/>
      </c>
      <c r="AF1430" s="543" t="str">
        <f>IF(AND('1C TSspéc27'!$D$17&lt;&gt;0,'1C TSspéc27'!$C$12="OUI"),'1C TSspéc27'!$D$52/'1C TSspéc27'!$D$17,"")</f>
        <v/>
      </c>
      <c r="AG1430" s="543" t="str">
        <f>IF(AND('1C TSspéc27'!$D$17&lt;&gt;0,'1C TSspéc27'!$C$12="OUI"),'1C TSspéc27'!$D$53/'1C TSspéc27'!$D$17,"")</f>
        <v/>
      </c>
      <c r="AH1430" s="543" t="str">
        <f>IF(AND('1C TSspéc27'!$D$17&lt;&gt;0,'1C TSspéc27'!$C$12="OUI"),'1C TSspéc27'!$D$54/'1C TSspéc27'!$D$17,"")</f>
        <v/>
      </c>
      <c r="AI1430" s="543" t="str">
        <f>IF(AND('1C TSspéc27'!$D$17&lt;&gt;0,'1C TSspéc27'!$C$12="OUI"),'1C TSspéc27'!$D$55/'1C TSspéc27'!$D$17,"")</f>
        <v/>
      </c>
      <c r="AJ1430" s="543" t="str">
        <f>IF(AND('1C TSspéc27'!$D$17&lt;&gt;0,'1C TSspéc27'!$C$12="OUI"),'1C TSspéc27'!$D$56/'1C TSspéc27'!$D$17,"")</f>
        <v/>
      </c>
      <c r="AK1430" s="543" t="str">
        <f>IF(AND('1C TSspéc27'!$D$17&lt;&gt;0,'1C TSspéc27'!$C$12="OUI"),'1C TSspéc27'!$D$57/'1C TSspéc27'!$D$17,"")</f>
        <v/>
      </c>
      <c r="AL1430" s="72">
        <f>IF(AND('1C TSspéc27'!$D$17&lt;&gt;0,'1C TSspéc27'!$C$12="OUI"),N1430+AK1430,N1430)</f>
        <v>0</v>
      </c>
      <c r="AM1430" s="417">
        <f t="shared" ref="AM1430:AM1452" si="357">(J1430+(J1430*H1430)-(J1430*H1430*I1430))*L1430</f>
        <v>0</v>
      </c>
      <c r="AN1430" s="417">
        <f t="shared" ref="AN1430:AN1452" si="358">((J1430+(J1430*H1430)-(J1430*H1430*I1430))*M1430)*50%</f>
        <v>0</v>
      </c>
      <c r="AO1430" s="418" t="str">
        <f>IF(AND('1C TSspéc27'!$D$17&lt;&gt;0,'1C TSspéc27'!$D$30&lt;&gt;0),AM1430+AN1430,"")</f>
        <v/>
      </c>
      <c r="AP1430" s="573" t="str">
        <f>IF(AND('1C TSspéc27'!$D$17&lt;&gt;0,'1C TSspéc27'!$D$30&lt;&gt;0),AM1430-AR1430,"")</f>
        <v/>
      </c>
      <c r="AQ1430" s="583">
        <f t="shared" ref="AQ1430:AQ1452" si="359">IF(M1430=0,0,AN1430-AS1430)</f>
        <v>0</v>
      </c>
      <c r="AR1430" s="596"/>
      <c r="AS1430" s="102"/>
      <c r="AT1430" s="27" t="str">
        <f>IF(('1C TSspéc27'!D$17*FICHE!$C$14&lt;J1430),"Forfait limité à "&amp;FICHE!$C$14&amp;"€/jour","")</f>
        <v/>
      </c>
      <c r="AU1430" s="592"/>
      <c r="AV1430" s="824"/>
      <c r="AW1430" s="824"/>
      <c r="AX1430" s="824"/>
      <c r="AY1430" s="824"/>
      <c r="AZ1430" s="824"/>
      <c r="BA1430" s="767"/>
      <c r="BB1430" s="767"/>
      <c r="BC1430" s="767"/>
      <c r="BD1430" s="767"/>
      <c r="BE1430" s="767"/>
      <c r="BF1430" s="767"/>
      <c r="BG1430" s="767"/>
      <c r="BH1430" s="767"/>
      <c r="BI1430" s="767"/>
      <c r="BJ1430" s="767"/>
      <c r="BK1430" s="767"/>
      <c r="BL1430" s="767"/>
      <c r="BM1430" s="767"/>
      <c r="BN1430" s="767"/>
      <c r="BO1430" s="767"/>
      <c r="BP1430" s="767"/>
      <c r="BQ1430" s="767"/>
      <c r="BR1430" s="767"/>
      <c r="BS1430" s="767"/>
      <c r="BT1430" s="767"/>
      <c r="BU1430" s="767"/>
      <c r="BV1430" s="767"/>
      <c r="BW1430" s="767"/>
      <c r="BX1430" s="767"/>
      <c r="BY1430" s="767"/>
      <c r="BZ1430" s="767"/>
      <c r="CA1430" s="767"/>
      <c r="CB1430" s="767"/>
      <c r="CC1430" s="767"/>
      <c r="CD1430" s="767"/>
      <c r="CE1430" s="767"/>
      <c r="CF1430" s="767"/>
      <c r="CG1430" s="767"/>
      <c r="CH1430" s="767"/>
      <c r="CI1430" s="767"/>
      <c r="CJ1430" s="767"/>
      <c r="CK1430" s="767"/>
      <c r="CL1430" s="767"/>
      <c r="CM1430" s="767"/>
      <c r="CN1430" s="767"/>
      <c r="CO1430" s="767"/>
      <c r="CP1430" s="767"/>
      <c r="CQ1430" s="767"/>
      <c r="CR1430" s="767"/>
      <c r="CS1430" s="767"/>
      <c r="CT1430" s="767"/>
      <c r="CU1430" s="767"/>
      <c r="CV1430" s="767"/>
      <c r="CW1430" s="767"/>
      <c r="CX1430" s="767"/>
      <c r="CY1430" s="767"/>
      <c r="CZ1430" s="767"/>
      <c r="DA1430" s="767"/>
      <c r="DB1430" s="767"/>
      <c r="DC1430" s="767"/>
      <c r="DD1430" s="767"/>
      <c r="DE1430" s="767"/>
      <c r="DF1430" s="767"/>
      <c r="DG1430" s="767"/>
      <c r="DH1430" s="767"/>
      <c r="DI1430" s="767"/>
      <c r="DJ1430" s="767"/>
      <c r="DK1430" s="767"/>
      <c r="DL1430" s="767"/>
      <c r="DM1430" s="767"/>
      <c r="DN1430" s="767"/>
      <c r="DO1430" s="767"/>
      <c r="DP1430" s="767"/>
      <c r="DQ1430" s="767"/>
      <c r="DR1430" s="767"/>
      <c r="DS1430" s="767"/>
      <c r="DT1430" s="767"/>
      <c r="DU1430" s="767"/>
      <c r="DV1430" s="767"/>
      <c r="DW1430" s="767"/>
      <c r="DX1430" s="767"/>
      <c r="DY1430" s="767"/>
      <c r="DZ1430" s="767"/>
      <c r="EA1430" s="767"/>
      <c r="EB1430" s="767"/>
      <c r="EC1430" s="767"/>
      <c r="ED1430" s="767"/>
      <c r="EE1430" s="767"/>
      <c r="EF1430" s="767"/>
      <c r="EG1430" s="767"/>
      <c r="EH1430" s="767"/>
      <c r="EI1430" s="767"/>
      <c r="EJ1430" s="767"/>
      <c r="EK1430" s="767"/>
      <c r="EL1430" s="767"/>
      <c r="EM1430" s="767"/>
      <c r="EN1430" s="767"/>
      <c r="EO1430" s="767"/>
      <c r="EP1430" s="767"/>
      <c r="EQ1430" s="767"/>
      <c r="ER1430" s="767"/>
      <c r="ES1430" s="767"/>
      <c r="ET1430" s="767"/>
      <c r="EU1430" s="767"/>
      <c r="EV1430" s="767"/>
      <c r="EW1430" s="767"/>
      <c r="EX1430" s="767"/>
      <c r="EY1430" s="767"/>
      <c r="EZ1430" s="767"/>
      <c r="FA1430" s="767"/>
      <c r="FB1430" s="767"/>
      <c r="FC1430" s="767"/>
      <c r="FD1430" s="767"/>
      <c r="FE1430" s="767"/>
      <c r="FF1430" s="767"/>
      <c r="FG1430" s="767"/>
      <c r="FH1430" s="767"/>
      <c r="FI1430" s="767"/>
      <c r="FJ1430" s="767"/>
      <c r="FK1430" s="767"/>
      <c r="FL1430" s="767"/>
      <c r="FM1430" s="767"/>
      <c r="FN1430" s="767"/>
      <c r="FO1430" s="767"/>
      <c r="FP1430" s="767"/>
      <c r="FQ1430" s="767"/>
      <c r="FR1430" s="767"/>
      <c r="FS1430" s="767"/>
      <c r="FT1430" s="767"/>
      <c r="FU1430" s="767"/>
      <c r="FV1430" s="767"/>
      <c r="FW1430" s="767"/>
      <c r="FX1430" s="767"/>
      <c r="FY1430" s="767"/>
      <c r="FZ1430" s="767"/>
      <c r="GA1430" s="767"/>
      <c r="GB1430" s="767"/>
      <c r="GC1430" s="767"/>
      <c r="GD1430" s="767"/>
      <c r="GE1430" s="767"/>
      <c r="GF1430" s="767"/>
      <c r="GG1430" s="767"/>
      <c r="GH1430" s="767"/>
      <c r="GI1430" s="767"/>
      <c r="GJ1430" s="767"/>
      <c r="GK1430" s="767"/>
      <c r="GL1430" s="767"/>
      <c r="GM1430" s="767"/>
      <c r="GN1430" s="767"/>
      <c r="GO1430" s="767"/>
      <c r="GP1430" s="767"/>
      <c r="GQ1430" s="767"/>
      <c r="GR1430" s="767"/>
      <c r="GS1430" s="767"/>
      <c r="GT1430" s="767"/>
      <c r="GU1430" s="767"/>
      <c r="GV1430" s="767"/>
      <c r="GW1430" s="767"/>
      <c r="GX1430" s="767"/>
      <c r="GY1430" s="767"/>
      <c r="GZ1430" s="767"/>
      <c r="HA1430" s="767"/>
      <c r="HB1430" s="767"/>
      <c r="HC1430" s="767"/>
    </row>
    <row r="1431" spans="1:211" s="864" customFormat="1" ht="13.9" hidden="1" customHeight="1">
      <c r="A1431" s="307"/>
      <c r="B1431" s="351"/>
      <c r="C1431" s="971" t="str">
        <f>IF('1C TSspéc27'!E$17&lt;&gt;0,'1C TSspéc27'!$B$12,"")</f>
        <v/>
      </c>
      <c r="D1431" s="972"/>
      <c r="E1431" s="973"/>
      <c r="F1431" s="93">
        <f>IF(AND($C1431='1C TSspéc27'!$B$12,'1C TSspéc27'!$B$16="spécifiques",'1C TSspéc27'!$E$17&lt;&gt;""),'1C TSspéc27'!$E$21,"")</f>
        <v>0</v>
      </c>
      <c r="G1431" s="863"/>
      <c r="H1431" s="745">
        <v>0.21</v>
      </c>
      <c r="I1431" s="747">
        <v>1</v>
      </c>
      <c r="J1431" s="312"/>
      <c r="K1431" s="680">
        <f t="shared" si="356"/>
        <v>0</v>
      </c>
      <c r="L1431" s="556">
        <f>IF(OR('1C TSspéc27'!$B$12="",'1C TSspéc27'!E$30=0),0,IF(AND('1C TSspéc27'!$B$12&lt;&gt;"",$K$2="Pôle",'1C TSspéc27'!$C$12="OUI"),(('1C TSspéc27'!E$22+'1C TSspéc27'!E$23+'1C TSspéc27'!E$24+'1C TSspéc27'!E$25+'1C TSspéc27'!E$29)/'1C TSspéc27'!E$17),IF(AND('1C TSspéc27'!$B$12&lt;&gt;"",$K$2="Pôle",'1C TSspéc27'!$C$12="NON"),(('1C TSspéc27'!E$22+'1C TSspéc27'!E$23+'1C TSspéc27'!E$24+'1C TSspéc27'!E$25+'1C TSspéc27'!E$29)/'1C TSspéc27'!E$30),IF(AND('1C TSspéc27'!$B$12&lt;&gt;"",$K$2&lt;&gt;"Pôle",'1C TSspéc27'!$C$12="OUI"),(('1C TSspéc27'!E$22+'1C TSspéc27'!E$23+'1C TSspéc27'!E$24+'1C TSspéc27'!E$25+'1C TSspéc27'!E$26+'1C TSspéc27'!E$27+'1C TSspéc27'!E$28+'1C TSspéc27'!E$29)/'1C TSspéc27'!E$17),IF(AND('1C TSspéc27'!$B$12&lt;&gt;"",$K$2&lt;&gt;"Pôle",'1C TSspéc27'!$C$12="NON"),(('1C TSspéc27'!E$22+'1C TSspéc27'!E$23+'1C TSspéc27'!E$24+'1C TSspéc27'!E$25+'1C TSspéc27'!E$26+'1C TSspéc27'!E$27+'1C TSspéc27'!E$28+'1C TSspéc27'!E$29)/'1C TSspéc27'!E$30))))))</f>
        <v>0</v>
      </c>
      <c r="M1431" s="556">
        <f>IF(OR('1C TSspéc27'!$B$12="",'1C TSspéc27'!E$30=0),0,IF(AND('1C TSspéc27'!$B$12&lt;&gt;"",$K$2="Pôle",'1C TSspéc27'!$C$12="OUI"),(('1C TSspéc27'!E$26+'1C TSspéc27'!E$27+'1C TSspéc27'!E$28)/'1C TSspéc27'!E$17),IF(AND('1C TSspéc27'!$B$12&lt;&gt;"",$K$2="Pôle",'1C TSspéc27'!$C$12="NON"),(('1C TSspéc27'!E$26+'1C TSspéc27'!E$27+'1C TSspéc27'!E$28)/'1C TSspéc27'!E$30),IF(AND('1C TSspéc27'!$B$12&lt;&gt;"",$K$2&lt;&gt;"Pôle"),0))))</f>
        <v>0</v>
      </c>
      <c r="N1431" s="557">
        <f>IF(AND('1C TSspéc27'!$B$12&lt;&gt;0,'1C TSspéc27'!$E$30&lt;&gt;0),L1431+M1431,0)</f>
        <v>0</v>
      </c>
      <c r="O1431" s="542" t="str">
        <f>IF(AND('1C TSspéc27'!$E$17&lt;&gt;0,'1C TSspéc27'!$C$12="OUI"),'1C TSspéc27'!$E$35/'1C TSspéc27'!$E$17,"")</f>
        <v/>
      </c>
      <c r="P1431" s="543" t="str">
        <f>IF(AND('1C TSspéc27'!$E$17&lt;&gt;0,'1C TSspéc27'!$C$12="OUI"),'1C TSspéc27'!$E$36/'1C TSspéc27'!$E$17,"")</f>
        <v/>
      </c>
      <c r="Q1431" s="543" t="str">
        <f>IF(AND('1C TSspéc27'!$E$17&lt;&gt;0,'1C TSspéc27'!$C$12="OUI"),'1C TSspéc27'!$E$37/'1C TSspéc27'!$E$17,"")</f>
        <v/>
      </c>
      <c r="R1431" s="543" t="str">
        <f>IF(AND('1C TSspéc27'!$E$17&lt;&gt;0,'1C TSspéc27'!$C$12="OUI"),'1C TSspéc27'!$E$38/'1C TSspéc27'!$E$17,"")</f>
        <v/>
      </c>
      <c r="S1431" s="543" t="str">
        <f>IF(AND('1C TSspéc27'!$E$17&lt;&gt;0,'1C TSspéc27'!$C$12="OUI"),'1C TSspéc27'!$E$39/'1C TSspéc27'!$E$17,"")</f>
        <v/>
      </c>
      <c r="T1431" s="543" t="str">
        <f>IF(AND('1C TSspéc27'!$E$17&lt;&gt;0,'1C TSspéc27'!$C$12="OUI"),'1C TSspéc27'!$E$40/'1C TSspéc27'!$E$17,"")</f>
        <v/>
      </c>
      <c r="U1431" s="543" t="str">
        <f>IF(AND('1C TSspéc27'!$E$17&lt;&gt;0,'1C TSspéc27'!$C$12="OUI"),'1C TSspéc27'!$E$41/'1C TSspéc27'!$E$17,"")</f>
        <v/>
      </c>
      <c r="V1431" s="543" t="str">
        <f>IF(AND('1C TSspéc27'!$E$17&lt;&gt;0,'1C TSspéc27'!$C$12="OUI"),'1C TSspéc27'!$E$42/'1C TSspéc27'!$E$17,"")</f>
        <v/>
      </c>
      <c r="W1431" s="543" t="str">
        <f>IF(AND('1C TSspéc27'!$E$17&lt;&gt;0,'1C TSspéc27'!$C$12="OUI"),'1C TSspéc27'!$E$43/'1C TSspéc27'!$E$17,"")</f>
        <v/>
      </c>
      <c r="X1431" s="543" t="str">
        <f>IF(AND('1C TSspéc27'!$E$17&lt;&gt;0,'1C TSspéc27'!$C$12="OUI"),'1C TSspéc27'!$E$44/'1C TSspéc27'!$E$17,"")</f>
        <v/>
      </c>
      <c r="Y1431" s="543" t="str">
        <f>IF(AND('1C TSspéc27'!$E$17&lt;&gt;0,'1C TSspéc27'!$C$12="OUI"),'1C TSspéc27'!$E$45/'1C TSspéc27'!$E$17,"")</f>
        <v/>
      </c>
      <c r="Z1431" s="543" t="str">
        <f>IF(AND('1C TSspéc27'!$E$17&lt;&gt;0,'1C TSspéc27'!$C$12="OUI"),'1C TSspéc27'!$E$46/'1C TSspéc27'!$E$17,"")</f>
        <v/>
      </c>
      <c r="AA1431" s="543" t="str">
        <f>IF(AND('1C TSspéc27'!$E$17&lt;&gt;0,'1C TSspéc27'!$C$12="OUI"),'1C TSspéc27'!$E$47/'1C TSspéc27'!$E$17,"")</f>
        <v/>
      </c>
      <c r="AB1431" s="543" t="str">
        <f>IF(AND('1C TSspéc27'!$E$17&lt;&gt;0,'1C TSspéc27'!$C$12="OUI"),'1C TSspéc27'!$E$48/'1C TSspéc27'!$E$17,"")</f>
        <v/>
      </c>
      <c r="AC1431" s="543" t="str">
        <f>IF(AND('1C TSspéc27'!$E$17&lt;&gt;0,'1C TSspéc27'!$C$12="OUI"),'1C TSspéc27'!$E$49/'1C TSspéc27'!$E$17,"")</f>
        <v/>
      </c>
      <c r="AD1431" s="543" t="str">
        <f>IF(AND('1C TSspéc27'!$E$17&lt;&gt;0,'1C TSspéc27'!$C$12="OUI"),'1C TSspéc27'!$E$50/'1C TSspéc27'!$E$17,"")</f>
        <v/>
      </c>
      <c r="AE1431" s="543" t="str">
        <f>IF(AND('1C TSspéc27'!$E$17&lt;&gt;0,'1C TSspéc27'!$C$12="OUI"),'1C TSspéc27'!$E$51/'1C TSspéc27'!$E$17,"")</f>
        <v/>
      </c>
      <c r="AF1431" s="543" t="str">
        <f>IF(AND('1C TSspéc27'!$E$17&lt;&gt;0,'1C TSspéc27'!$C$12="OUI"),'1C TSspéc27'!$E$52/'1C TSspéc27'!$E$17,"")</f>
        <v/>
      </c>
      <c r="AG1431" s="543" t="str">
        <f>IF(AND('1C TSspéc27'!$E$17&lt;&gt;0,'1C TSspéc27'!$C$12="OUI"),'1C TSspéc27'!$E$53/'1C TSspéc27'!$E$17,"")</f>
        <v/>
      </c>
      <c r="AH1431" s="543" t="str">
        <f>IF(AND('1C TSspéc27'!$E$17&lt;&gt;0,'1C TSspéc27'!$C$12="OUI"),'1C TSspéc27'!$E$54/'1C TSspéc27'!$E$17,"")</f>
        <v/>
      </c>
      <c r="AI1431" s="543" t="str">
        <f>IF(AND('1C TSspéc27'!$E$17&lt;&gt;0,'1C TSspéc27'!$C$12="OUI"),'1C TSspéc27'!$E$55/'1C TSspéc27'!$E$17,"")</f>
        <v/>
      </c>
      <c r="AJ1431" s="543" t="str">
        <f>IF(AND('1C TSspéc27'!$E$17&lt;&gt;0,'1C TSspéc27'!$C$12="OUI"),'1C TSspéc27'!$E$56/'1C TSspéc27'!$E$17,"")</f>
        <v/>
      </c>
      <c r="AK1431" s="543" t="str">
        <f>IF(AND('1C TSspéc27'!$E$17&lt;&gt;0,'1C TSspéc27'!$C$12="OUI"),'1C TSspéc27'!$E$57/'1C TSspéc27'!$E$17,"")</f>
        <v/>
      </c>
      <c r="AL1431" s="72">
        <f>IF(AND('1C TSspéc27'!$E$17&lt;&gt;0,'1C TSspéc27'!$C$12="OUI"),N1431+AK1431,N1431)</f>
        <v>0</v>
      </c>
      <c r="AM1431" s="417">
        <f t="shared" si="357"/>
        <v>0</v>
      </c>
      <c r="AN1431" s="417">
        <f t="shared" si="358"/>
        <v>0</v>
      </c>
      <c r="AO1431" s="418" t="str">
        <f>IF(AND('1C TSspéc27'!$E$17&lt;&gt;0,'1C TSspéc27'!$E$30&lt;&gt;0),AM1431+AN1431,"")</f>
        <v/>
      </c>
      <c r="AP1431" s="573" t="str">
        <f>IF(AND('1C TSspéc27'!$E$17&lt;&gt;0,'1C TSspéc27'!$E$30&lt;&gt;0),AM1431-AR1431,"")</f>
        <v/>
      </c>
      <c r="AQ1431" s="583">
        <f t="shared" si="359"/>
        <v>0</v>
      </c>
      <c r="AR1431" s="596"/>
      <c r="AS1431" s="102"/>
      <c r="AT1431" s="27" t="str">
        <f>IF(('1C TSspéc27'!E$17*FICHE!$C$14&lt;J1431),"Forfait limité à "&amp;FICHE!$C$14&amp;"€/jour","")</f>
        <v/>
      </c>
      <c r="AU1431" s="592"/>
      <c r="AV1431" s="824"/>
      <c r="AW1431" s="824"/>
      <c r="AX1431" s="824"/>
      <c r="AY1431" s="824"/>
      <c r="AZ1431" s="824"/>
      <c r="BA1431" s="767"/>
      <c r="BB1431" s="767"/>
      <c r="BC1431" s="767"/>
      <c r="BD1431" s="767"/>
      <c r="BE1431" s="767"/>
      <c r="BF1431" s="767"/>
      <c r="BG1431" s="767"/>
      <c r="BH1431" s="767"/>
      <c r="BI1431" s="767"/>
      <c r="BJ1431" s="767"/>
      <c r="BK1431" s="767"/>
      <c r="BL1431" s="767"/>
      <c r="BM1431" s="767"/>
      <c r="BN1431" s="767"/>
      <c r="BO1431" s="767"/>
      <c r="BP1431" s="767"/>
      <c r="BQ1431" s="767"/>
      <c r="BR1431" s="767"/>
      <c r="BS1431" s="767"/>
      <c r="BT1431" s="767"/>
      <c r="BU1431" s="767"/>
      <c r="BV1431" s="767"/>
      <c r="BW1431" s="767"/>
      <c r="BX1431" s="767"/>
      <c r="BY1431" s="767"/>
      <c r="BZ1431" s="767"/>
      <c r="CA1431" s="767"/>
      <c r="CB1431" s="767"/>
      <c r="CC1431" s="767"/>
      <c r="CD1431" s="767"/>
      <c r="CE1431" s="767"/>
      <c r="CF1431" s="767"/>
      <c r="CG1431" s="767"/>
      <c r="CH1431" s="767"/>
      <c r="CI1431" s="767"/>
      <c r="CJ1431" s="767"/>
      <c r="CK1431" s="767"/>
      <c r="CL1431" s="767"/>
      <c r="CM1431" s="767"/>
      <c r="CN1431" s="767"/>
      <c r="CO1431" s="767"/>
      <c r="CP1431" s="767"/>
      <c r="CQ1431" s="767"/>
      <c r="CR1431" s="767"/>
      <c r="CS1431" s="767"/>
      <c r="CT1431" s="767"/>
      <c r="CU1431" s="767"/>
      <c r="CV1431" s="767"/>
      <c r="CW1431" s="767"/>
      <c r="CX1431" s="767"/>
      <c r="CY1431" s="767"/>
      <c r="CZ1431" s="767"/>
      <c r="DA1431" s="767"/>
      <c r="DB1431" s="767"/>
      <c r="DC1431" s="767"/>
      <c r="DD1431" s="767"/>
      <c r="DE1431" s="767"/>
      <c r="DF1431" s="767"/>
      <c r="DG1431" s="767"/>
      <c r="DH1431" s="767"/>
      <c r="DI1431" s="767"/>
      <c r="DJ1431" s="767"/>
      <c r="DK1431" s="767"/>
      <c r="DL1431" s="767"/>
      <c r="DM1431" s="767"/>
      <c r="DN1431" s="767"/>
      <c r="DO1431" s="767"/>
      <c r="DP1431" s="767"/>
      <c r="DQ1431" s="767"/>
      <c r="DR1431" s="767"/>
      <c r="DS1431" s="767"/>
      <c r="DT1431" s="767"/>
      <c r="DU1431" s="767"/>
      <c r="DV1431" s="767"/>
      <c r="DW1431" s="767"/>
      <c r="DX1431" s="767"/>
      <c r="DY1431" s="767"/>
      <c r="DZ1431" s="767"/>
      <c r="EA1431" s="767"/>
      <c r="EB1431" s="767"/>
      <c r="EC1431" s="767"/>
      <c r="ED1431" s="767"/>
      <c r="EE1431" s="767"/>
      <c r="EF1431" s="767"/>
      <c r="EG1431" s="767"/>
      <c r="EH1431" s="767"/>
      <c r="EI1431" s="767"/>
      <c r="EJ1431" s="767"/>
      <c r="EK1431" s="767"/>
      <c r="EL1431" s="767"/>
      <c r="EM1431" s="767"/>
      <c r="EN1431" s="767"/>
      <c r="EO1431" s="767"/>
      <c r="EP1431" s="767"/>
      <c r="EQ1431" s="767"/>
      <c r="ER1431" s="767"/>
      <c r="ES1431" s="767"/>
      <c r="ET1431" s="767"/>
      <c r="EU1431" s="767"/>
      <c r="EV1431" s="767"/>
      <c r="EW1431" s="767"/>
      <c r="EX1431" s="767"/>
      <c r="EY1431" s="767"/>
      <c r="EZ1431" s="767"/>
      <c r="FA1431" s="767"/>
      <c r="FB1431" s="767"/>
      <c r="FC1431" s="767"/>
      <c r="FD1431" s="767"/>
      <c r="FE1431" s="767"/>
      <c r="FF1431" s="767"/>
      <c r="FG1431" s="767"/>
      <c r="FH1431" s="767"/>
      <c r="FI1431" s="767"/>
      <c r="FJ1431" s="767"/>
      <c r="FK1431" s="767"/>
      <c r="FL1431" s="767"/>
      <c r="FM1431" s="767"/>
      <c r="FN1431" s="767"/>
      <c r="FO1431" s="767"/>
      <c r="FP1431" s="767"/>
      <c r="FQ1431" s="767"/>
      <c r="FR1431" s="767"/>
      <c r="FS1431" s="767"/>
      <c r="FT1431" s="767"/>
      <c r="FU1431" s="767"/>
      <c r="FV1431" s="767"/>
      <c r="FW1431" s="767"/>
      <c r="FX1431" s="767"/>
      <c r="FY1431" s="767"/>
      <c r="FZ1431" s="767"/>
      <c r="GA1431" s="767"/>
      <c r="GB1431" s="767"/>
      <c r="GC1431" s="767"/>
      <c r="GD1431" s="767"/>
      <c r="GE1431" s="767"/>
      <c r="GF1431" s="767"/>
      <c r="GG1431" s="767"/>
      <c r="GH1431" s="767"/>
      <c r="GI1431" s="767"/>
      <c r="GJ1431" s="767"/>
      <c r="GK1431" s="767"/>
      <c r="GL1431" s="767"/>
      <c r="GM1431" s="767"/>
      <c r="GN1431" s="767"/>
      <c r="GO1431" s="767"/>
      <c r="GP1431" s="767"/>
      <c r="GQ1431" s="767"/>
      <c r="GR1431" s="767"/>
      <c r="GS1431" s="767"/>
      <c r="GT1431" s="767"/>
      <c r="GU1431" s="767"/>
      <c r="GV1431" s="767"/>
      <c r="GW1431" s="767"/>
      <c r="GX1431" s="767"/>
      <c r="GY1431" s="767"/>
      <c r="GZ1431" s="767"/>
      <c r="HA1431" s="767"/>
      <c r="HB1431" s="767"/>
      <c r="HC1431" s="767"/>
    </row>
    <row r="1432" spans="1:211" s="864" customFormat="1" ht="13.9" hidden="1" customHeight="1">
      <c r="A1432" s="307"/>
      <c r="B1432" s="351"/>
      <c r="C1432" s="971" t="str">
        <f>IF('1C TSspéc27'!F$17&lt;&gt;0,'1C TSspéc27'!$B$12,"")</f>
        <v/>
      </c>
      <c r="D1432" s="972"/>
      <c r="E1432" s="973"/>
      <c r="F1432" s="93">
        <f>IF(AND($C1432='1C TSspéc27'!$B$12,'1C TSspéc27'!$B$16="spécifiques",'1C TSspéc27'!$F$17&lt;&gt;""),'1C TSspéc27'!$F$21,"")</f>
        <v>0</v>
      </c>
      <c r="G1432" s="863"/>
      <c r="H1432" s="745">
        <v>0.21</v>
      </c>
      <c r="I1432" s="747">
        <v>1</v>
      </c>
      <c r="J1432" s="312"/>
      <c r="K1432" s="680">
        <f t="shared" si="356"/>
        <v>0</v>
      </c>
      <c r="L1432" s="556">
        <f>IF(OR('1C TSspéc27'!$B$12="",'1C TSspéc27'!F$30=0),0,IF(AND('1C TSspéc27'!$B$12&lt;&gt;"",$K$2="Pôle",'1C TSspéc27'!$C$12="OUI"),(('1C TSspéc27'!F$22+'1C TSspéc27'!F$23+'1C TSspéc27'!F$24+'1C TSspéc27'!F$25+'1C TSspéc27'!F$29)/'1C TSspéc27'!F$17),IF(AND('1C TSspéc27'!$B$12&lt;&gt;"",$K$2="Pôle",'1C TSspéc27'!$C$12="NON"),(('1C TSspéc27'!F$22+'1C TSspéc27'!F$23+'1C TSspéc27'!F$24+'1C TSspéc27'!F$25+'1C TSspéc27'!F$29)/'1C TSspéc27'!F$30),IF(AND('1C TSspéc27'!$B$12&lt;&gt;"",$K$2&lt;&gt;"Pôle",'1C TSspéc27'!$C$12="OUI"),(('1C TSspéc27'!F$22+'1C TSspéc27'!F$23+'1C TSspéc27'!F$24+'1C TSspéc27'!F$25+'1C TSspéc27'!F$26+'1C TSspéc27'!F$27+'1C TSspéc27'!F$28+'1C TSspéc27'!F$29)/'1C TSspéc27'!F$17),IF(AND('1C TSspéc27'!$B$12&lt;&gt;"",$K$2&lt;&gt;"Pôle",'1C TSspéc27'!$C$12="NON"),(('1C TSspéc27'!F$22+'1C TSspéc27'!F$23+'1C TSspéc27'!F$24+'1C TSspéc27'!F$25+'1C TSspéc27'!F$26+'1C TSspéc27'!F$27+'1C TSspéc27'!F$28+'1C TSspéc27'!F$29)/'1C TSspéc27'!F$30))))))</f>
        <v>0</v>
      </c>
      <c r="M1432" s="556">
        <f>IF(OR('1C TSspéc27'!$B$12="",'1C TSspéc27'!F$30=0),0,IF(AND('1C TSspéc27'!$B$12&lt;&gt;"",$K$2="Pôle",'1C TSspéc27'!$C$12="OUI"),(('1C TSspéc27'!F$26+'1C TSspéc27'!F$27+'1C TSspéc27'!F$28)/'1C TSspéc27'!F$17),IF(AND('1C TSspéc27'!$B$12&lt;&gt;"",$K$2="Pôle",'1C TSspéc27'!$C$12="NON"),(('1C TSspéc27'!F$26+'1C TSspéc27'!F$27+'1C TSspéc27'!F$28)/'1C TSspéc27'!F$30),IF(AND('1C TSspéc27'!$B$12&lt;&gt;"",$K$2&lt;&gt;"Pôle"),0))))</f>
        <v>0</v>
      </c>
      <c r="N1432" s="557">
        <f>IF(AND('1C TSspéc27'!$B$12&lt;&gt;0,'1C TSspéc27'!$F$30&lt;&gt;0),L1432+M1432,0)</f>
        <v>0</v>
      </c>
      <c r="O1432" s="542" t="str">
        <f>IF(AND('1C TSspéc27'!$F$17&lt;&gt;0,'1C TSspéc27'!$C$12="OUI"),'1C TSspéc27'!$F$35/'1C TSspéc27'!$F$17,"")</f>
        <v/>
      </c>
      <c r="P1432" s="543" t="str">
        <f>IF(AND('1C TSspéc27'!$F$17&lt;&gt;0,'1C TSspéc27'!$C$12="OUI"),'1C TSspéc27'!$F$36/'1C TSspéc27'!$F$17,"")</f>
        <v/>
      </c>
      <c r="Q1432" s="543" t="str">
        <f>IF(AND('1C TSspéc27'!$F$17&lt;&gt;0,'1C TSspéc27'!$C$12="OUI"),'1C TSspéc27'!$F$37/'1C TSspéc27'!$F$17,"")</f>
        <v/>
      </c>
      <c r="R1432" s="543" t="str">
        <f>IF(AND('1C TSspéc27'!$F$17&lt;&gt;0,'1C TSspéc27'!$C$12="OUI"),'1C TSspéc27'!$F$38/'1C TSspéc27'!$F$17,"")</f>
        <v/>
      </c>
      <c r="S1432" s="543" t="str">
        <f>IF(AND('1C TSspéc27'!$F$17&lt;&gt;0,'1C TSspéc27'!$C$12="OUI"),'1C TSspéc27'!$F$39/'1C TSspéc27'!$F$17,"")</f>
        <v/>
      </c>
      <c r="T1432" s="543" t="str">
        <f>IF(AND('1C TSspéc27'!$F$17&lt;&gt;0,'1C TSspéc27'!$C$12="OUI"),'1C TSspéc27'!$F$40/'1C TSspéc27'!$F$17,"")</f>
        <v/>
      </c>
      <c r="U1432" s="543" t="str">
        <f>IF(AND('1C TSspéc27'!$F$17&lt;&gt;0,'1C TSspéc27'!$C$12="OUI"),'1C TSspéc27'!$F$41/'1C TSspéc27'!$F$17,"")</f>
        <v/>
      </c>
      <c r="V1432" s="543" t="str">
        <f>IF(AND('1C TSspéc27'!$F$17&lt;&gt;0,'1C TSspéc27'!$C$12="OUI"),'1C TSspéc27'!$F$42/'1C TSspéc27'!$F$17,"")</f>
        <v/>
      </c>
      <c r="W1432" s="543" t="str">
        <f>IF(AND('1C TSspéc27'!$F$17&lt;&gt;0,'1C TSspéc27'!$C$12="OUI"),'1C TSspéc27'!$F$43/'1C TSspéc27'!$F$17,"")</f>
        <v/>
      </c>
      <c r="X1432" s="543" t="str">
        <f>IF(AND('1C TSspéc27'!$F$17&lt;&gt;0,'1C TSspéc27'!$C$12="OUI"),'1C TSspéc27'!$F$44/'1C TSspéc27'!$F$17,"")</f>
        <v/>
      </c>
      <c r="Y1432" s="543" t="str">
        <f>IF(AND('1C TSspéc27'!$F$17&lt;&gt;0,'1C TSspéc27'!$C$12="OUI"),'1C TSspéc27'!$F$45/'1C TSspéc27'!$F$17,"")</f>
        <v/>
      </c>
      <c r="Z1432" s="543" t="str">
        <f>IF(AND('1C TSspéc27'!$F$17&lt;&gt;0,'1C TSspéc27'!$C$12="OUI"),'1C TSspéc27'!$F$46/'1C TSspéc27'!$F$17,"")</f>
        <v/>
      </c>
      <c r="AA1432" s="543" t="str">
        <f>IF(AND('1C TSspéc27'!$F$17&lt;&gt;0,'1C TSspéc27'!$C$12="OUI"),'1C TSspéc27'!$F$47/'1C TSspéc27'!$F$17,"")</f>
        <v/>
      </c>
      <c r="AB1432" s="543" t="str">
        <f>IF(AND('1C TSspéc27'!$F$17&lt;&gt;0,'1C TSspéc27'!$C$12="OUI"),'1C TSspéc27'!$F$48/'1C TSspéc27'!$F$17,"")</f>
        <v/>
      </c>
      <c r="AC1432" s="543" t="str">
        <f>IF(AND('1C TSspéc27'!$F$17&lt;&gt;0,'1C TSspéc27'!$C$12="OUI"),'1C TSspéc27'!$F$49/'1C TSspéc27'!$F$17,"")</f>
        <v/>
      </c>
      <c r="AD1432" s="543" t="str">
        <f>IF(AND('1C TSspéc27'!$F$17&lt;&gt;0,'1C TSspéc27'!$C$12="OUI"),'1C TSspéc27'!$F$50/'1C TSspéc27'!$F$17,"")</f>
        <v/>
      </c>
      <c r="AE1432" s="543" t="str">
        <f>IF(AND('1C TSspéc27'!$F$17&lt;&gt;0,'1C TSspéc27'!$C$12="OUI"),'1C TSspéc27'!$F$51/'1C TSspéc27'!$F$17,"")</f>
        <v/>
      </c>
      <c r="AF1432" s="543" t="str">
        <f>IF(AND('1C TSspéc27'!$F$17&lt;&gt;0,'1C TSspéc27'!$C$12="OUI"),'1C TSspéc27'!$F$52/'1C TSspéc27'!$F$17,"")</f>
        <v/>
      </c>
      <c r="AG1432" s="543" t="str">
        <f>IF(AND('1C TSspéc27'!$F$17&lt;&gt;0,'1C TSspéc27'!$C$12="OUI"),'1C TSspéc27'!$F$53/'1C TSspéc27'!$F$17,"")</f>
        <v/>
      </c>
      <c r="AH1432" s="543" t="str">
        <f>IF(AND('1C TSspéc27'!$F$17&lt;&gt;0,'1C TSspéc27'!$C$12="OUI"),'1C TSspéc27'!$F$54/'1C TSspéc27'!$F$17,"")</f>
        <v/>
      </c>
      <c r="AI1432" s="543" t="str">
        <f>IF(AND('1C TSspéc27'!$F$17&lt;&gt;0,'1C TSspéc27'!$C$12="OUI"),'1C TSspéc27'!$F$55/'1C TSspéc27'!$F$17,"")</f>
        <v/>
      </c>
      <c r="AJ1432" s="543" t="str">
        <f>IF(AND('1C TSspéc27'!$F$17&lt;&gt;0,'1C TSspéc27'!$C$12="OUI"),'1C TSspéc27'!$F$56/'1C TSspéc27'!$F$17,"")</f>
        <v/>
      </c>
      <c r="AK1432" s="543" t="str">
        <f>IF(AND('1C TSspéc27'!$F$17&lt;&gt;0,'1C TSspéc27'!$C$12="OUI"),'1C TSspéc27'!$F$57/'1C TSspéc27'!$F$17,"")</f>
        <v/>
      </c>
      <c r="AL1432" s="72">
        <f>IF(AND('1C TSspéc27'!$F$17&lt;&gt;0,'1C TSspéc27'!$C$12="OUI"),N1432+AK1432,N1432)</f>
        <v>0</v>
      </c>
      <c r="AM1432" s="417">
        <f t="shared" si="357"/>
        <v>0</v>
      </c>
      <c r="AN1432" s="417">
        <f t="shared" si="358"/>
        <v>0</v>
      </c>
      <c r="AO1432" s="418" t="str">
        <f>IF(AND('1C TSspéc27'!$F$17&lt;&gt;0,'1C TSspéc27'!$F$30&lt;&gt;0),AM1432+AN1432,"")</f>
        <v/>
      </c>
      <c r="AP1432" s="573" t="str">
        <f>IF(AND('1C TSspéc27'!$F$17&lt;&gt;0,'1C TSspéc27'!$F$30&lt;&gt;0),AM1432-AR1432,"")</f>
        <v/>
      </c>
      <c r="AQ1432" s="583">
        <f t="shared" si="359"/>
        <v>0</v>
      </c>
      <c r="AR1432" s="596"/>
      <c r="AS1432" s="102"/>
      <c r="AT1432" s="27" t="str">
        <f>IF(('1C TSspéc27'!F$17*FICHE!$C$14&lt;J1432),"Forfait limité à "&amp;FICHE!$C$14&amp;"€/jour","")</f>
        <v/>
      </c>
      <c r="AU1432" s="592"/>
      <c r="AV1432" s="824"/>
      <c r="AW1432" s="824"/>
      <c r="AX1432" s="824"/>
      <c r="AY1432" s="824"/>
      <c r="AZ1432" s="824"/>
      <c r="BA1432" s="767"/>
      <c r="BB1432" s="767"/>
      <c r="BC1432" s="767"/>
      <c r="BD1432" s="767"/>
      <c r="BE1432" s="767"/>
      <c r="BF1432" s="767"/>
      <c r="BG1432" s="767"/>
      <c r="BH1432" s="767"/>
      <c r="BI1432" s="767"/>
      <c r="BJ1432" s="767"/>
      <c r="BK1432" s="767"/>
      <c r="BL1432" s="767"/>
      <c r="BM1432" s="767"/>
      <c r="BN1432" s="767"/>
      <c r="BO1432" s="767"/>
      <c r="BP1432" s="767"/>
      <c r="BQ1432" s="767"/>
      <c r="BR1432" s="767"/>
      <c r="BS1432" s="767"/>
      <c r="BT1432" s="767"/>
      <c r="BU1432" s="767"/>
      <c r="BV1432" s="767"/>
      <c r="BW1432" s="767"/>
      <c r="BX1432" s="767"/>
      <c r="BY1432" s="767"/>
      <c r="BZ1432" s="767"/>
      <c r="CA1432" s="767"/>
      <c r="CB1432" s="767"/>
      <c r="CC1432" s="767"/>
      <c r="CD1432" s="767"/>
      <c r="CE1432" s="767"/>
      <c r="CF1432" s="767"/>
      <c r="CG1432" s="767"/>
      <c r="CH1432" s="767"/>
      <c r="CI1432" s="767"/>
      <c r="CJ1432" s="767"/>
      <c r="CK1432" s="767"/>
      <c r="CL1432" s="767"/>
      <c r="CM1432" s="767"/>
      <c r="CN1432" s="767"/>
      <c r="CO1432" s="767"/>
      <c r="CP1432" s="767"/>
      <c r="CQ1432" s="767"/>
      <c r="CR1432" s="767"/>
      <c r="CS1432" s="767"/>
      <c r="CT1432" s="767"/>
      <c r="CU1432" s="767"/>
      <c r="CV1432" s="767"/>
      <c r="CW1432" s="767"/>
      <c r="CX1432" s="767"/>
      <c r="CY1432" s="767"/>
      <c r="CZ1432" s="767"/>
      <c r="DA1432" s="767"/>
      <c r="DB1432" s="767"/>
      <c r="DC1432" s="767"/>
      <c r="DD1432" s="767"/>
      <c r="DE1432" s="767"/>
      <c r="DF1432" s="767"/>
      <c r="DG1432" s="767"/>
      <c r="DH1432" s="767"/>
      <c r="DI1432" s="767"/>
      <c r="DJ1432" s="767"/>
      <c r="DK1432" s="767"/>
      <c r="DL1432" s="767"/>
      <c r="DM1432" s="767"/>
      <c r="DN1432" s="767"/>
      <c r="DO1432" s="767"/>
      <c r="DP1432" s="767"/>
      <c r="DQ1432" s="767"/>
      <c r="DR1432" s="767"/>
      <c r="DS1432" s="767"/>
      <c r="DT1432" s="767"/>
      <c r="DU1432" s="767"/>
      <c r="DV1432" s="767"/>
      <c r="DW1432" s="767"/>
      <c r="DX1432" s="767"/>
      <c r="DY1432" s="767"/>
      <c r="DZ1432" s="767"/>
      <c r="EA1432" s="767"/>
      <c r="EB1432" s="767"/>
      <c r="EC1432" s="767"/>
      <c r="ED1432" s="767"/>
      <c r="EE1432" s="767"/>
      <c r="EF1432" s="767"/>
      <c r="EG1432" s="767"/>
      <c r="EH1432" s="767"/>
      <c r="EI1432" s="767"/>
      <c r="EJ1432" s="767"/>
      <c r="EK1432" s="767"/>
      <c r="EL1432" s="767"/>
      <c r="EM1432" s="767"/>
      <c r="EN1432" s="767"/>
      <c r="EO1432" s="767"/>
      <c r="EP1432" s="767"/>
      <c r="EQ1432" s="767"/>
      <c r="ER1432" s="767"/>
      <c r="ES1432" s="767"/>
      <c r="ET1432" s="767"/>
      <c r="EU1432" s="767"/>
      <c r="EV1432" s="767"/>
      <c r="EW1432" s="767"/>
      <c r="EX1432" s="767"/>
      <c r="EY1432" s="767"/>
      <c r="EZ1432" s="767"/>
      <c r="FA1432" s="767"/>
      <c r="FB1432" s="767"/>
      <c r="FC1432" s="767"/>
      <c r="FD1432" s="767"/>
      <c r="FE1432" s="767"/>
      <c r="FF1432" s="767"/>
      <c r="FG1432" s="767"/>
      <c r="FH1432" s="767"/>
      <c r="FI1432" s="767"/>
      <c r="FJ1432" s="767"/>
      <c r="FK1432" s="767"/>
      <c r="FL1432" s="767"/>
      <c r="FM1432" s="767"/>
      <c r="FN1432" s="767"/>
      <c r="FO1432" s="767"/>
      <c r="FP1432" s="767"/>
      <c r="FQ1432" s="767"/>
      <c r="FR1432" s="767"/>
      <c r="FS1432" s="767"/>
      <c r="FT1432" s="767"/>
      <c r="FU1432" s="767"/>
      <c r="FV1432" s="767"/>
      <c r="FW1432" s="767"/>
      <c r="FX1432" s="767"/>
      <c r="FY1432" s="767"/>
      <c r="FZ1432" s="767"/>
      <c r="GA1432" s="767"/>
      <c r="GB1432" s="767"/>
      <c r="GC1432" s="767"/>
      <c r="GD1432" s="767"/>
      <c r="GE1432" s="767"/>
      <c r="GF1432" s="767"/>
      <c r="GG1432" s="767"/>
      <c r="GH1432" s="767"/>
      <c r="GI1432" s="767"/>
      <c r="GJ1432" s="767"/>
      <c r="GK1432" s="767"/>
      <c r="GL1432" s="767"/>
      <c r="GM1432" s="767"/>
      <c r="GN1432" s="767"/>
      <c r="GO1432" s="767"/>
      <c r="GP1432" s="767"/>
      <c r="GQ1432" s="767"/>
      <c r="GR1432" s="767"/>
      <c r="GS1432" s="767"/>
      <c r="GT1432" s="767"/>
      <c r="GU1432" s="767"/>
      <c r="GV1432" s="767"/>
      <c r="GW1432" s="767"/>
      <c r="GX1432" s="767"/>
      <c r="GY1432" s="767"/>
      <c r="GZ1432" s="767"/>
      <c r="HA1432" s="767"/>
      <c r="HB1432" s="767"/>
      <c r="HC1432" s="767"/>
    </row>
    <row r="1433" spans="1:211" s="864" customFormat="1" ht="13.9" hidden="1" customHeight="1">
      <c r="A1433" s="307"/>
      <c r="B1433" s="351"/>
      <c r="C1433" s="971" t="str">
        <f>IF('1C TSspéc27'!G$17&lt;&gt;0,'1C TSspéc27'!$B$12,"")</f>
        <v/>
      </c>
      <c r="D1433" s="972"/>
      <c r="E1433" s="973"/>
      <c r="F1433" s="93">
        <f>IF(AND($C1433='1C TSspéc27'!$B$12,'1C TSspéc27'!$B$16="spécifiques",'1C TSspéc27'!$G$17&lt;&gt;""),'1C TSspéc27'!$G$21,"")</f>
        <v>0</v>
      </c>
      <c r="G1433" s="863"/>
      <c r="H1433" s="745">
        <v>0.21</v>
      </c>
      <c r="I1433" s="747">
        <v>1</v>
      </c>
      <c r="J1433" s="312"/>
      <c r="K1433" s="680">
        <f t="shared" si="356"/>
        <v>0</v>
      </c>
      <c r="L1433" s="556">
        <f>IF(OR('1C TSspéc27'!$B$12="",'1C TSspéc27'!G$30=0),0,IF(AND('1C TSspéc27'!$B$12&lt;&gt;"",$K$2="Pôle",'1C TSspéc27'!$C$12="OUI"),(('1C TSspéc27'!G$22+'1C TSspéc27'!G$23+'1C TSspéc27'!G$24+'1C TSspéc27'!G$25+'1C TSspéc27'!G$29)/'1C TSspéc27'!G$17),IF(AND('1C TSspéc27'!$B$12&lt;&gt;"",$K$2="Pôle",'1C TSspéc27'!$C$12="NON"),(('1C TSspéc27'!G$22+'1C TSspéc27'!G$23+'1C TSspéc27'!G$24+'1C TSspéc27'!G$25+'1C TSspéc27'!G$29)/'1C TSspéc27'!G$30),IF(AND('1C TSspéc27'!$B$12&lt;&gt;"",$K$2&lt;&gt;"Pôle",'1C TSspéc27'!$C$12="OUI"),(('1C TSspéc27'!G$22+'1C TSspéc27'!G$23+'1C TSspéc27'!G$24+'1C TSspéc27'!G$25+'1C TSspéc27'!G$26+'1C TSspéc27'!G$27+'1C TSspéc27'!G$28+'1C TSspéc27'!G$29)/'1C TSspéc27'!G$17),IF(AND('1C TSspéc27'!$B$12&lt;&gt;"",$K$2&lt;&gt;"Pôle",'1C TSspéc27'!$C$12="NON"),(('1C TSspéc27'!G$22+'1C TSspéc27'!G$23+'1C TSspéc27'!G$24+'1C TSspéc27'!G$25+'1C TSspéc27'!G$26+'1C TSspéc27'!G$27+'1C TSspéc27'!G$28+'1C TSspéc27'!G$29)/'1C TSspéc27'!G$30))))))</f>
        <v>0</v>
      </c>
      <c r="M1433" s="556">
        <f>IF(OR('1C TSspéc27'!$B$12="",'1C TSspéc27'!G$30=0),0,IF(AND('1C TSspéc27'!$B$12&lt;&gt;"",$K$2="Pôle",'1C TSspéc27'!$C$12="OUI"),(('1C TSspéc27'!G$26+'1C TSspéc27'!G$27+'1C TSspéc27'!G$28)/'1C TSspéc27'!G$17),IF(AND('1C TSspéc27'!$B$12&lt;&gt;"",$K$2="Pôle",'1C TSspéc27'!$C$12="NON"),(('1C TSspéc27'!G$26+'1C TSspéc27'!G$27+'1C TSspéc27'!G$28)/'1C TSspéc27'!G$30),IF(AND('1C TSspéc27'!$B$12&lt;&gt;"",$K$2&lt;&gt;"Pôle"),0))))</f>
        <v>0</v>
      </c>
      <c r="N1433" s="557">
        <f>IF(AND('1C TSspéc27'!$B$12&lt;&gt;0,'1C TSspéc27'!$G$30&lt;&gt;0),L1433+M1433,0)</f>
        <v>0</v>
      </c>
      <c r="O1433" s="542" t="str">
        <f>IF(AND('1C TSspéc27'!$G$17&lt;&gt;0,'1C TSspéc27'!$C$12="OUI"),'1C TSspéc27'!$G$35/'1C TSspéc27'!$G$17,"")</f>
        <v/>
      </c>
      <c r="P1433" s="543" t="str">
        <f>IF(AND('1C TSspéc27'!$G$17&lt;&gt;0,'1C TSspéc27'!$C$12="OUI"),'1C TSspéc27'!$G$36/'1C TSspéc27'!$G$17,"")</f>
        <v/>
      </c>
      <c r="Q1433" s="543" t="str">
        <f>IF(AND('1C TSspéc27'!$G$17&lt;&gt;0,'1C TSspéc27'!$C$12="OUI"),'1C TSspéc27'!$G$37/'1C TSspéc27'!$G$17,"")</f>
        <v/>
      </c>
      <c r="R1433" s="543" t="str">
        <f>IF(AND('1C TSspéc27'!$G$17&lt;&gt;0,'1C TSspéc27'!$C$12="OUI"),'1C TSspéc27'!$G$38/'1C TSspéc27'!$G$17,"")</f>
        <v/>
      </c>
      <c r="S1433" s="543" t="str">
        <f>IF(AND('1C TSspéc27'!$G$17&lt;&gt;0,'1C TSspéc27'!$C$12="OUI"),'1C TSspéc27'!$G$39/'1C TSspéc27'!$G$17,"")</f>
        <v/>
      </c>
      <c r="T1433" s="543" t="str">
        <f>IF(AND('1C TSspéc27'!$G$17&lt;&gt;0,'1C TSspéc27'!$C$12="OUI"),'1C TSspéc27'!$G$40/'1C TSspéc27'!$G$17,"")</f>
        <v/>
      </c>
      <c r="U1433" s="543" t="str">
        <f>IF(AND('1C TSspéc27'!$G$17&lt;&gt;0,'1C TSspéc27'!$C$12="OUI"),'1C TSspéc27'!$G$41/'1C TSspéc27'!$G$17,"")</f>
        <v/>
      </c>
      <c r="V1433" s="543" t="str">
        <f>IF(AND('1C TSspéc27'!$G$17&lt;&gt;0,'1C TSspéc27'!$C$12="OUI"),'1C TSspéc27'!$G$42/'1C TSspéc27'!$G$17,"")</f>
        <v/>
      </c>
      <c r="W1433" s="543" t="str">
        <f>IF(AND('1C TSspéc27'!$G$17&lt;&gt;0,'1C TSspéc27'!$C$12="OUI"),'1C TSspéc27'!$G$43/'1C TSspéc27'!$G$17,"")</f>
        <v/>
      </c>
      <c r="X1433" s="543" t="str">
        <f>IF(AND('1C TSspéc27'!$G$17&lt;&gt;0,'1C TSspéc27'!$C$12="OUI"),'1C TSspéc27'!$G$44/'1C TSspéc27'!$G$17,"")</f>
        <v/>
      </c>
      <c r="Y1433" s="543" t="str">
        <f>IF(AND('1C TSspéc27'!$G$17&lt;&gt;0,'1C TSspéc27'!$C$12="OUI"),'1C TSspéc27'!$G$45/'1C TSspéc27'!$G$17,"")</f>
        <v/>
      </c>
      <c r="Z1433" s="543" t="str">
        <f>IF(AND('1C TSspéc27'!$G$17&lt;&gt;0,'1C TSspéc27'!$C$12="OUI"),'1C TSspéc27'!$G$46/'1C TSspéc27'!$G$17,"")</f>
        <v/>
      </c>
      <c r="AA1433" s="543" t="str">
        <f>IF(AND('1C TSspéc27'!$G$17&lt;&gt;0,'1C TSspéc27'!$C$12="OUI"),'1C TSspéc27'!$G$47/'1C TSspéc27'!$G$17,"")</f>
        <v/>
      </c>
      <c r="AB1433" s="543" t="str">
        <f>IF(AND('1C TSspéc27'!$G$17&lt;&gt;0,'1C TSspéc27'!$C$12="OUI"),'1C TSspéc27'!$G$48/'1C TSspéc27'!$G$17,"")</f>
        <v/>
      </c>
      <c r="AC1433" s="543" t="str">
        <f>IF(AND('1C TSspéc27'!$G$17&lt;&gt;0,'1C TSspéc27'!$C$12="OUI"),'1C TSspéc27'!$G$49/'1C TSspéc27'!$G$17,"")</f>
        <v/>
      </c>
      <c r="AD1433" s="543" t="str">
        <f>IF(AND('1C TSspéc27'!$G$17&lt;&gt;0,'1C TSspéc27'!$C$12="OUI"),'1C TSspéc27'!$G$50/'1C TSspéc27'!$G$17,"")</f>
        <v/>
      </c>
      <c r="AE1433" s="543" t="str">
        <f>IF(AND('1C TSspéc27'!$G$17&lt;&gt;0,'1C TSspéc27'!$C$12="OUI"),'1C TSspéc27'!$G$51/'1C TSspéc27'!$G$17,"")</f>
        <v/>
      </c>
      <c r="AF1433" s="543" t="str">
        <f>IF(AND('1C TSspéc27'!$G$17&lt;&gt;0,'1C TSspéc27'!$C$12="OUI"),'1C TSspéc27'!$G$52/'1C TSspéc27'!$G$17,"")</f>
        <v/>
      </c>
      <c r="AG1433" s="543" t="str">
        <f>IF(AND('1C TSspéc27'!$G$17&lt;&gt;0,'1C TSspéc27'!$C$12="OUI"),'1C TSspéc27'!$G$53/'1C TSspéc27'!$G$17,"")</f>
        <v/>
      </c>
      <c r="AH1433" s="543" t="str">
        <f>IF(AND('1C TSspéc27'!$G$17&lt;&gt;0,'1C TSspéc27'!$C$12="OUI"),'1C TSspéc27'!$G$54/'1C TSspéc27'!$G$17,"")</f>
        <v/>
      </c>
      <c r="AI1433" s="543" t="str">
        <f>IF(AND('1C TSspéc27'!$G$17&lt;&gt;0,'1C TSspéc27'!$C$12="OUI"),'1C TSspéc27'!$G$55/'1C TSspéc27'!$G$17,"")</f>
        <v/>
      </c>
      <c r="AJ1433" s="543" t="str">
        <f>IF(AND('1C TSspéc27'!$G$17&lt;&gt;0,'1C TSspéc27'!$C$12="OUI"),'1C TSspéc27'!$G$56/'1C TSspéc27'!$G$17,"")</f>
        <v/>
      </c>
      <c r="AK1433" s="543" t="str">
        <f>IF(AND('1C TSspéc27'!$G$17&lt;&gt;0,'1C TSspéc27'!$C$12="OUI"),'1C TSspéc27'!$G$57/'1C TSspéc27'!$G$17,"")</f>
        <v/>
      </c>
      <c r="AL1433" s="72">
        <f>IF(AND('1C TSspéc27'!$G$17&lt;&gt;0,'1C TSspéc27'!$C$12="OUI"),N1433+AK1433,N1433)</f>
        <v>0</v>
      </c>
      <c r="AM1433" s="417">
        <f t="shared" si="357"/>
        <v>0</v>
      </c>
      <c r="AN1433" s="417">
        <f t="shared" si="358"/>
        <v>0</v>
      </c>
      <c r="AO1433" s="418" t="str">
        <f>IF(AND('1C TSspéc27'!$G$17&lt;&gt;0,'1C TSspéc27'!$G$30&lt;&gt;0),AM1433+AN1433,"")</f>
        <v/>
      </c>
      <c r="AP1433" s="573" t="str">
        <f>IF(AND('1C TSspéc27'!$G$17&lt;&gt;0,'1C TSspéc27'!$G$30&lt;&gt;0),AM1433-AR1433,"")</f>
        <v/>
      </c>
      <c r="AQ1433" s="583">
        <f t="shared" si="359"/>
        <v>0</v>
      </c>
      <c r="AR1433" s="596"/>
      <c r="AS1433" s="102"/>
      <c r="AT1433" s="27" t="str">
        <f>IF(('1C TSspéc27'!G$17*FICHE!$C$14&lt;J1433),"Forfait limité à "&amp;FICHE!$C$14&amp;"€/jour","")</f>
        <v/>
      </c>
      <c r="AU1433" s="592"/>
      <c r="AV1433" s="824"/>
      <c r="AW1433" s="824"/>
      <c r="AX1433" s="824"/>
      <c r="AY1433" s="824"/>
      <c r="AZ1433" s="824"/>
      <c r="BA1433" s="767"/>
      <c r="BB1433" s="767"/>
      <c r="BC1433" s="767"/>
      <c r="BD1433" s="767"/>
      <c r="BE1433" s="767"/>
      <c r="BF1433" s="767"/>
      <c r="BG1433" s="767"/>
      <c r="BH1433" s="767"/>
      <c r="BI1433" s="767"/>
      <c r="BJ1433" s="767"/>
      <c r="BK1433" s="767"/>
      <c r="BL1433" s="767"/>
      <c r="BM1433" s="767"/>
      <c r="BN1433" s="767"/>
      <c r="BO1433" s="767"/>
      <c r="BP1433" s="767"/>
      <c r="BQ1433" s="767"/>
      <c r="BR1433" s="767"/>
      <c r="BS1433" s="767"/>
      <c r="BT1433" s="767"/>
      <c r="BU1433" s="767"/>
      <c r="BV1433" s="767"/>
      <c r="BW1433" s="767"/>
      <c r="BX1433" s="767"/>
      <c r="BY1433" s="767"/>
      <c r="BZ1433" s="767"/>
      <c r="CA1433" s="767"/>
      <c r="CB1433" s="767"/>
      <c r="CC1433" s="767"/>
      <c r="CD1433" s="767"/>
      <c r="CE1433" s="767"/>
      <c r="CF1433" s="767"/>
      <c r="CG1433" s="767"/>
      <c r="CH1433" s="767"/>
      <c r="CI1433" s="767"/>
      <c r="CJ1433" s="767"/>
      <c r="CK1433" s="767"/>
      <c r="CL1433" s="767"/>
      <c r="CM1433" s="767"/>
      <c r="CN1433" s="767"/>
      <c r="CO1433" s="767"/>
      <c r="CP1433" s="767"/>
      <c r="CQ1433" s="767"/>
      <c r="CR1433" s="767"/>
      <c r="CS1433" s="767"/>
      <c r="CT1433" s="767"/>
      <c r="CU1433" s="767"/>
      <c r="CV1433" s="767"/>
      <c r="CW1433" s="767"/>
      <c r="CX1433" s="767"/>
      <c r="CY1433" s="767"/>
      <c r="CZ1433" s="767"/>
      <c r="DA1433" s="767"/>
      <c r="DB1433" s="767"/>
      <c r="DC1433" s="767"/>
      <c r="DD1433" s="767"/>
      <c r="DE1433" s="767"/>
      <c r="DF1433" s="767"/>
      <c r="DG1433" s="767"/>
      <c r="DH1433" s="767"/>
      <c r="DI1433" s="767"/>
      <c r="DJ1433" s="767"/>
      <c r="DK1433" s="767"/>
      <c r="DL1433" s="767"/>
      <c r="DM1433" s="767"/>
      <c r="DN1433" s="767"/>
      <c r="DO1433" s="767"/>
      <c r="DP1433" s="767"/>
      <c r="DQ1433" s="767"/>
      <c r="DR1433" s="767"/>
      <c r="DS1433" s="767"/>
      <c r="DT1433" s="767"/>
      <c r="DU1433" s="767"/>
      <c r="DV1433" s="767"/>
      <c r="DW1433" s="767"/>
      <c r="DX1433" s="767"/>
      <c r="DY1433" s="767"/>
      <c r="DZ1433" s="767"/>
      <c r="EA1433" s="767"/>
      <c r="EB1433" s="767"/>
      <c r="EC1433" s="767"/>
      <c r="ED1433" s="767"/>
      <c r="EE1433" s="767"/>
      <c r="EF1433" s="767"/>
      <c r="EG1433" s="767"/>
      <c r="EH1433" s="767"/>
      <c r="EI1433" s="767"/>
      <c r="EJ1433" s="767"/>
      <c r="EK1433" s="767"/>
      <c r="EL1433" s="767"/>
      <c r="EM1433" s="767"/>
      <c r="EN1433" s="767"/>
      <c r="EO1433" s="767"/>
      <c r="EP1433" s="767"/>
      <c r="EQ1433" s="767"/>
      <c r="ER1433" s="767"/>
      <c r="ES1433" s="767"/>
      <c r="ET1433" s="767"/>
      <c r="EU1433" s="767"/>
      <c r="EV1433" s="767"/>
      <c r="EW1433" s="767"/>
      <c r="EX1433" s="767"/>
      <c r="EY1433" s="767"/>
      <c r="EZ1433" s="767"/>
      <c r="FA1433" s="767"/>
      <c r="FB1433" s="767"/>
      <c r="FC1433" s="767"/>
      <c r="FD1433" s="767"/>
      <c r="FE1433" s="767"/>
      <c r="FF1433" s="767"/>
      <c r="FG1433" s="767"/>
      <c r="FH1433" s="767"/>
      <c r="FI1433" s="767"/>
      <c r="FJ1433" s="767"/>
      <c r="FK1433" s="767"/>
      <c r="FL1433" s="767"/>
      <c r="FM1433" s="767"/>
      <c r="FN1433" s="767"/>
      <c r="FO1433" s="767"/>
      <c r="FP1433" s="767"/>
      <c r="FQ1433" s="767"/>
      <c r="FR1433" s="767"/>
      <c r="FS1433" s="767"/>
      <c r="FT1433" s="767"/>
      <c r="FU1433" s="767"/>
      <c r="FV1433" s="767"/>
      <c r="FW1433" s="767"/>
      <c r="FX1433" s="767"/>
      <c r="FY1433" s="767"/>
      <c r="FZ1433" s="767"/>
      <c r="GA1433" s="767"/>
      <c r="GB1433" s="767"/>
      <c r="GC1433" s="767"/>
      <c r="GD1433" s="767"/>
      <c r="GE1433" s="767"/>
      <c r="GF1433" s="767"/>
      <c r="GG1433" s="767"/>
      <c r="GH1433" s="767"/>
      <c r="GI1433" s="767"/>
      <c r="GJ1433" s="767"/>
      <c r="GK1433" s="767"/>
      <c r="GL1433" s="767"/>
      <c r="GM1433" s="767"/>
      <c r="GN1433" s="767"/>
      <c r="GO1433" s="767"/>
      <c r="GP1433" s="767"/>
      <c r="GQ1433" s="767"/>
      <c r="GR1433" s="767"/>
      <c r="GS1433" s="767"/>
      <c r="GT1433" s="767"/>
      <c r="GU1433" s="767"/>
      <c r="GV1433" s="767"/>
      <c r="GW1433" s="767"/>
      <c r="GX1433" s="767"/>
      <c r="GY1433" s="767"/>
      <c r="GZ1433" s="767"/>
      <c r="HA1433" s="767"/>
      <c r="HB1433" s="767"/>
      <c r="HC1433" s="767"/>
    </row>
    <row r="1434" spans="1:211" s="864" customFormat="1" ht="13.9" hidden="1" customHeight="1">
      <c r="A1434" s="307"/>
      <c r="B1434" s="351"/>
      <c r="C1434" s="971" t="str">
        <f>IF('1C TSspéc27'!H$17&lt;&gt;0,'1C TSspéc27'!$B$12,"")</f>
        <v/>
      </c>
      <c r="D1434" s="972"/>
      <c r="E1434" s="973"/>
      <c r="F1434" s="93">
        <f>IF(AND($C1434='1C TSspéc27'!$B$12,'1C TSspéc27'!$B$16="spécifiques",'1C TSspéc27'!$H$17&lt;&gt;""),'1C TSspéc27'!$H$21,"")</f>
        <v>0</v>
      </c>
      <c r="G1434" s="863"/>
      <c r="H1434" s="745">
        <v>0.21</v>
      </c>
      <c r="I1434" s="747">
        <v>1</v>
      </c>
      <c r="J1434" s="312"/>
      <c r="K1434" s="680">
        <f t="shared" si="356"/>
        <v>0</v>
      </c>
      <c r="L1434" s="556">
        <f>IF(OR('1C TSspéc27'!$B$12="",'1C TSspéc27'!H$30=0),0,IF(AND('1C TSspéc27'!$B$12&lt;&gt;"",$K$2="Pôle",'1C TSspéc27'!$C$12="OUI"),(('1C TSspéc27'!H$22+'1C TSspéc27'!H$23+'1C TSspéc27'!H$24+'1C TSspéc27'!H$25+'1C TSspéc27'!H$29)/'1C TSspéc27'!H$17),IF(AND('1C TSspéc27'!$B$12&lt;&gt;"",$K$2="Pôle",'1C TSspéc27'!$C$12="NON"),(('1C TSspéc27'!H$22+'1C TSspéc27'!H$23+'1C TSspéc27'!H$24+'1C TSspéc27'!H$25+'1C TSspéc27'!H$29)/'1C TSspéc27'!H$30),IF(AND('1C TSspéc27'!$B$12&lt;&gt;"",$K$2&lt;&gt;"Pôle",'1C TSspéc27'!$C$12="OUI"),(('1C TSspéc27'!H$22+'1C TSspéc27'!H$23+'1C TSspéc27'!H$24+'1C TSspéc27'!H$25+'1C TSspéc27'!H$26+'1C TSspéc27'!H$27+'1C TSspéc27'!H$28+'1C TSspéc27'!H$29)/'1C TSspéc27'!H$17),IF(AND('1C TSspéc27'!$B$12&lt;&gt;"",$K$2&lt;&gt;"Pôle",'1C TSspéc27'!$C$12="NON"),(('1C TSspéc27'!H$22+'1C TSspéc27'!H$23+'1C TSspéc27'!H$24+'1C TSspéc27'!H$25+'1C TSspéc27'!H$26+'1C TSspéc27'!H$27+'1C TSspéc27'!H$28+'1C TSspéc27'!H$29)/'1C TSspéc27'!H$30))))))</f>
        <v>0</v>
      </c>
      <c r="M1434" s="556">
        <f>IF(OR('1C TSspéc27'!$B$12="",'1C TSspéc27'!H$30=0),0,IF(AND('1C TSspéc27'!$B$12&lt;&gt;"",$K$2="Pôle",'1C TSspéc27'!$C$12="OUI"),(('1C TSspéc27'!H$26+'1C TSspéc27'!H$27+'1C TSspéc27'!H$28)/'1C TSspéc27'!H$17),IF(AND('1C TSspéc27'!$B$12&lt;&gt;"",$K$2="Pôle",'1C TSspéc27'!$C$12="NON"),(('1C TSspéc27'!H$26+'1C TSspéc27'!H$27+'1C TSspéc27'!H$28)/'1C TSspéc27'!H$30),IF(AND('1C TSspéc27'!$B$12&lt;&gt;"",$K$2&lt;&gt;"Pôle"),0))))</f>
        <v>0</v>
      </c>
      <c r="N1434" s="557">
        <f>IF(AND('1C TSspéc27'!$B$12&lt;&gt;0,'1C TSspéc27'!$H$30&lt;&gt;0),L1434+M1434,0)</f>
        <v>0</v>
      </c>
      <c r="O1434" s="542" t="str">
        <f>IF(AND('1C TSspéc27'!$H$17&lt;&gt;0,'1C TSspéc27'!$C$12="OUI"),'1C TSspéc27'!$H$35/'1C TSspéc27'!$H$17,"")</f>
        <v/>
      </c>
      <c r="P1434" s="543" t="str">
        <f>IF(AND('1C TSspéc27'!$H$17&lt;&gt;0,'1C TSspéc27'!$C$12="OUI"),'1C TSspéc27'!$H$36/'1C TSspéc27'!$H$17,"")</f>
        <v/>
      </c>
      <c r="Q1434" s="543" t="str">
        <f>IF(AND('1C TSspéc27'!$H$17&lt;&gt;0,'1C TSspéc27'!$C$12="OUI"),'1C TSspéc27'!$H$37/'1C TSspéc27'!$H$17,"")</f>
        <v/>
      </c>
      <c r="R1434" s="543" t="str">
        <f>IF(AND('1C TSspéc27'!$H$17&lt;&gt;0,'1C TSspéc27'!$C$12="OUI"),'1C TSspéc27'!$H$38/'1C TSspéc27'!$H$17,"")</f>
        <v/>
      </c>
      <c r="S1434" s="543" t="str">
        <f>IF(AND('1C TSspéc27'!$H$17&lt;&gt;0,'1C TSspéc27'!$C$12="OUI"),'1C TSspéc27'!$H$39/'1C TSspéc27'!$H$17,"")</f>
        <v/>
      </c>
      <c r="T1434" s="543" t="str">
        <f>IF(AND('1C TSspéc27'!$H$17&lt;&gt;0,'1C TSspéc27'!$C$12="OUI"),'1C TSspéc27'!$H$40/'1C TSspéc27'!$H$17,"")</f>
        <v/>
      </c>
      <c r="U1434" s="543" t="str">
        <f>IF(AND('1C TSspéc27'!$H$17&lt;&gt;0,'1C TSspéc27'!$C$12="OUI"),'1C TSspéc27'!$H$41/'1C TSspéc27'!$H$17,"")</f>
        <v/>
      </c>
      <c r="V1434" s="543" t="str">
        <f>IF(AND('1C TSspéc27'!$H$17&lt;&gt;0,'1C TSspéc27'!$C$12="OUI"),'1C TSspéc27'!$H$42/'1C TSspéc27'!$H$17,"")</f>
        <v/>
      </c>
      <c r="W1434" s="543" t="str">
        <f>IF(AND('1C TSspéc27'!$H$17&lt;&gt;0,'1C TSspéc27'!$C$12="OUI"),'1C TSspéc27'!$H$43/'1C TSspéc27'!$H$17,"")</f>
        <v/>
      </c>
      <c r="X1434" s="543" t="str">
        <f>IF(AND('1C TSspéc27'!$H$17&lt;&gt;0,'1C TSspéc27'!$C$12="OUI"),'1C TSspéc27'!$H$44/'1C TSspéc27'!$H$17,"")</f>
        <v/>
      </c>
      <c r="Y1434" s="543" t="str">
        <f>IF(AND('1C TSspéc27'!$H$17&lt;&gt;0,'1C TSspéc27'!$C$12="OUI"),'1C TSspéc27'!$H$45/'1C TSspéc27'!$H$17,"")</f>
        <v/>
      </c>
      <c r="Z1434" s="543" t="str">
        <f>IF(AND('1C TSspéc27'!$H$17&lt;&gt;0,'1C TSspéc27'!$C$12="OUI"),'1C TSspéc27'!$H$46/'1C TSspéc27'!$H$17,"")</f>
        <v/>
      </c>
      <c r="AA1434" s="543" t="str">
        <f>IF(AND('1C TSspéc27'!$H$17&lt;&gt;0,'1C TSspéc27'!$C$12="OUI"),'1C TSspéc27'!$H$47/'1C TSspéc27'!$H$17,"")</f>
        <v/>
      </c>
      <c r="AB1434" s="543" t="str">
        <f>IF(AND('1C TSspéc27'!$H$17&lt;&gt;0,'1C TSspéc27'!$C$12="OUI"),'1C TSspéc27'!$H$48/'1C TSspéc27'!$H$17,"")</f>
        <v/>
      </c>
      <c r="AC1434" s="543" t="str">
        <f>IF(AND('1C TSspéc27'!$H$17&lt;&gt;0,'1C TSspéc27'!$C$12="OUI"),'1C TSspéc27'!$H$49/'1C TSspéc27'!$H$17,"")</f>
        <v/>
      </c>
      <c r="AD1434" s="543" t="str">
        <f>IF(AND('1C TSspéc27'!$H$17&lt;&gt;0,'1C TSspéc27'!$C$12="OUI"),'1C TSspéc27'!$H$50/'1C TSspéc27'!$H$17,"")</f>
        <v/>
      </c>
      <c r="AE1434" s="543" t="str">
        <f>IF(AND('1C TSspéc27'!$H$17&lt;&gt;0,'1C TSspéc27'!$C$12="OUI"),'1C TSspéc27'!$H$51/'1C TSspéc27'!$H$17,"")</f>
        <v/>
      </c>
      <c r="AF1434" s="543" t="str">
        <f>IF(AND('1C TSspéc27'!$H$17&lt;&gt;0,'1C TSspéc27'!$C$12="OUI"),'1C TSspéc27'!$H$52/'1C TSspéc27'!$H$17,"")</f>
        <v/>
      </c>
      <c r="AG1434" s="543" t="str">
        <f>IF(AND('1C TSspéc27'!$H$17&lt;&gt;0,'1C TSspéc27'!$C$12="OUI"),'1C TSspéc27'!$H$53/'1C TSspéc27'!$H$17,"")</f>
        <v/>
      </c>
      <c r="AH1434" s="543" t="str">
        <f>IF(AND('1C TSspéc27'!$H$17&lt;&gt;0,'1C TSspéc27'!$C$12="OUI"),'1C TSspéc27'!$H$54/'1C TSspéc27'!$H$17,"")</f>
        <v/>
      </c>
      <c r="AI1434" s="543" t="str">
        <f>IF(AND('1C TSspéc27'!$H$17&lt;&gt;0,'1C TSspéc27'!$C$12="OUI"),'1C TSspéc27'!$H$55/'1C TSspéc27'!$H$17,"")</f>
        <v/>
      </c>
      <c r="AJ1434" s="543" t="str">
        <f>IF(AND('1C TSspéc27'!$H$17&lt;&gt;0,'1C TSspéc27'!$C$12="OUI"),'1C TSspéc27'!$H$56/'1C TSspéc27'!$H$17,"")</f>
        <v/>
      </c>
      <c r="AK1434" s="543" t="str">
        <f>IF(AND('1C TSspéc27'!$H$17&lt;&gt;0,'1C TSspéc27'!$C$12="OUI"),'1C TSspéc27'!$H$57/'1C TSspéc27'!$H$17,"")</f>
        <v/>
      </c>
      <c r="AL1434" s="72">
        <f>IF(AND('1C TSspéc27'!$H$17&lt;&gt;0,'1C TSspéc27'!$C$12="OUI"),N1434+AK1434,N1434)</f>
        <v>0</v>
      </c>
      <c r="AM1434" s="417">
        <f t="shared" si="357"/>
        <v>0</v>
      </c>
      <c r="AN1434" s="417">
        <f t="shared" si="358"/>
        <v>0</v>
      </c>
      <c r="AO1434" s="418" t="str">
        <f>IF(AND('1C TSspéc27'!$H$17&lt;&gt;0,'1C TSspéc27'!$H$30&lt;&gt;0),AM1434+AN1434,"")</f>
        <v/>
      </c>
      <c r="AP1434" s="573" t="str">
        <f>IF(AND('1C TSspéc27'!$H$17&lt;&gt;0,'1C TSspéc27'!$H$30&lt;&gt;0),AM1434-AR1434,"")</f>
        <v/>
      </c>
      <c r="AQ1434" s="583">
        <f t="shared" si="359"/>
        <v>0</v>
      </c>
      <c r="AR1434" s="596"/>
      <c r="AS1434" s="102"/>
      <c r="AT1434" s="27" t="str">
        <f>IF(('1C TSspéc27'!H$17*FICHE!$C$14&lt;J1434),"Forfait limité à "&amp;FICHE!$C$14&amp;"€/jour","")</f>
        <v/>
      </c>
      <c r="AU1434" s="592"/>
      <c r="AV1434" s="824"/>
      <c r="AW1434" s="824"/>
      <c r="AX1434" s="824"/>
      <c r="AY1434" s="824"/>
      <c r="AZ1434" s="824"/>
      <c r="BA1434" s="767"/>
      <c r="BB1434" s="767"/>
      <c r="BC1434" s="767"/>
      <c r="BD1434" s="767"/>
      <c r="BE1434" s="767"/>
      <c r="BF1434" s="767"/>
      <c r="BG1434" s="767"/>
      <c r="BH1434" s="767"/>
      <c r="BI1434" s="767"/>
      <c r="BJ1434" s="767"/>
      <c r="BK1434" s="767"/>
      <c r="BL1434" s="767"/>
      <c r="BM1434" s="767"/>
      <c r="BN1434" s="767"/>
      <c r="BO1434" s="767"/>
      <c r="BP1434" s="767"/>
      <c r="BQ1434" s="767"/>
      <c r="BR1434" s="767"/>
      <c r="BS1434" s="767"/>
      <c r="BT1434" s="767"/>
      <c r="BU1434" s="767"/>
      <c r="BV1434" s="767"/>
      <c r="BW1434" s="767"/>
      <c r="BX1434" s="767"/>
      <c r="BY1434" s="767"/>
      <c r="BZ1434" s="767"/>
      <c r="CA1434" s="767"/>
      <c r="CB1434" s="767"/>
      <c r="CC1434" s="767"/>
      <c r="CD1434" s="767"/>
      <c r="CE1434" s="767"/>
      <c r="CF1434" s="767"/>
      <c r="CG1434" s="767"/>
      <c r="CH1434" s="767"/>
      <c r="CI1434" s="767"/>
      <c r="CJ1434" s="767"/>
      <c r="CK1434" s="767"/>
      <c r="CL1434" s="767"/>
      <c r="CM1434" s="767"/>
      <c r="CN1434" s="767"/>
      <c r="CO1434" s="767"/>
      <c r="CP1434" s="767"/>
      <c r="CQ1434" s="767"/>
      <c r="CR1434" s="767"/>
      <c r="CS1434" s="767"/>
      <c r="CT1434" s="767"/>
      <c r="CU1434" s="767"/>
      <c r="CV1434" s="767"/>
      <c r="CW1434" s="767"/>
      <c r="CX1434" s="767"/>
      <c r="CY1434" s="767"/>
      <c r="CZ1434" s="767"/>
      <c r="DA1434" s="767"/>
      <c r="DB1434" s="767"/>
      <c r="DC1434" s="767"/>
      <c r="DD1434" s="767"/>
      <c r="DE1434" s="767"/>
      <c r="DF1434" s="767"/>
      <c r="DG1434" s="767"/>
      <c r="DH1434" s="767"/>
      <c r="DI1434" s="767"/>
      <c r="DJ1434" s="767"/>
      <c r="DK1434" s="767"/>
      <c r="DL1434" s="767"/>
      <c r="DM1434" s="767"/>
      <c r="DN1434" s="767"/>
      <c r="DO1434" s="767"/>
      <c r="DP1434" s="767"/>
      <c r="DQ1434" s="767"/>
      <c r="DR1434" s="767"/>
      <c r="DS1434" s="767"/>
      <c r="DT1434" s="767"/>
      <c r="DU1434" s="767"/>
      <c r="DV1434" s="767"/>
      <c r="DW1434" s="767"/>
      <c r="DX1434" s="767"/>
      <c r="DY1434" s="767"/>
      <c r="DZ1434" s="767"/>
      <c r="EA1434" s="767"/>
      <c r="EB1434" s="767"/>
      <c r="EC1434" s="767"/>
      <c r="ED1434" s="767"/>
      <c r="EE1434" s="767"/>
      <c r="EF1434" s="767"/>
      <c r="EG1434" s="767"/>
      <c r="EH1434" s="767"/>
      <c r="EI1434" s="767"/>
      <c r="EJ1434" s="767"/>
      <c r="EK1434" s="767"/>
      <c r="EL1434" s="767"/>
      <c r="EM1434" s="767"/>
      <c r="EN1434" s="767"/>
      <c r="EO1434" s="767"/>
      <c r="EP1434" s="767"/>
      <c r="EQ1434" s="767"/>
      <c r="ER1434" s="767"/>
      <c r="ES1434" s="767"/>
      <c r="ET1434" s="767"/>
      <c r="EU1434" s="767"/>
      <c r="EV1434" s="767"/>
      <c r="EW1434" s="767"/>
      <c r="EX1434" s="767"/>
      <c r="EY1434" s="767"/>
      <c r="EZ1434" s="767"/>
      <c r="FA1434" s="767"/>
      <c r="FB1434" s="767"/>
      <c r="FC1434" s="767"/>
      <c r="FD1434" s="767"/>
      <c r="FE1434" s="767"/>
      <c r="FF1434" s="767"/>
      <c r="FG1434" s="767"/>
      <c r="FH1434" s="767"/>
      <c r="FI1434" s="767"/>
      <c r="FJ1434" s="767"/>
      <c r="FK1434" s="767"/>
      <c r="FL1434" s="767"/>
      <c r="FM1434" s="767"/>
      <c r="FN1434" s="767"/>
      <c r="FO1434" s="767"/>
      <c r="FP1434" s="767"/>
      <c r="FQ1434" s="767"/>
      <c r="FR1434" s="767"/>
      <c r="FS1434" s="767"/>
      <c r="FT1434" s="767"/>
      <c r="FU1434" s="767"/>
      <c r="FV1434" s="767"/>
      <c r="FW1434" s="767"/>
      <c r="FX1434" s="767"/>
      <c r="FY1434" s="767"/>
      <c r="FZ1434" s="767"/>
      <c r="GA1434" s="767"/>
      <c r="GB1434" s="767"/>
      <c r="GC1434" s="767"/>
      <c r="GD1434" s="767"/>
      <c r="GE1434" s="767"/>
      <c r="GF1434" s="767"/>
      <c r="GG1434" s="767"/>
      <c r="GH1434" s="767"/>
      <c r="GI1434" s="767"/>
      <c r="GJ1434" s="767"/>
      <c r="GK1434" s="767"/>
      <c r="GL1434" s="767"/>
      <c r="GM1434" s="767"/>
      <c r="GN1434" s="767"/>
      <c r="GO1434" s="767"/>
      <c r="GP1434" s="767"/>
      <c r="GQ1434" s="767"/>
      <c r="GR1434" s="767"/>
      <c r="GS1434" s="767"/>
      <c r="GT1434" s="767"/>
      <c r="GU1434" s="767"/>
      <c r="GV1434" s="767"/>
      <c r="GW1434" s="767"/>
      <c r="GX1434" s="767"/>
      <c r="GY1434" s="767"/>
      <c r="GZ1434" s="767"/>
      <c r="HA1434" s="767"/>
      <c r="HB1434" s="767"/>
      <c r="HC1434" s="767"/>
    </row>
    <row r="1435" spans="1:211" s="864" customFormat="1" ht="13.9" hidden="1" customHeight="1">
      <c r="A1435" s="307"/>
      <c r="B1435" s="351"/>
      <c r="C1435" s="971" t="str">
        <f>IF('1C TSspéc27'!I$17&lt;&gt;0,'1C TSspéc27'!$B$12,"")</f>
        <v/>
      </c>
      <c r="D1435" s="972"/>
      <c r="E1435" s="973"/>
      <c r="F1435" s="93">
        <f>IF(AND($C1435='1C TSspéc27'!$B$12,'1C TSspéc27'!$B$16="spécifiques",'1C TSspéc27'!$I$17&lt;&gt;""),'1C TSspéc27'!$I$21,"")</f>
        <v>0</v>
      </c>
      <c r="G1435" s="863"/>
      <c r="H1435" s="745">
        <v>0.21</v>
      </c>
      <c r="I1435" s="747">
        <v>1</v>
      </c>
      <c r="J1435" s="312"/>
      <c r="K1435" s="680">
        <f t="shared" si="356"/>
        <v>0</v>
      </c>
      <c r="L1435" s="556">
        <f>IF(OR('1C TSspéc27'!$B$12="",'1C TSspéc27'!I$30=0),0,IF(AND('1C TSspéc27'!$B$12&lt;&gt;"",$K$2="Pôle",'1C TSspéc27'!$C$12="OUI"),(('1C TSspéc27'!I$22+'1C TSspéc27'!I$23+'1C TSspéc27'!I$24+'1C TSspéc27'!I$25+'1C TSspéc27'!I$29)/'1C TSspéc27'!I$17),IF(AND('1C TSspéc27'!$B$12&lt;&gt;"",$K$2="Pôle",'1C TSspéc27'!$C$12="NON"),(('1C TSspéc27'!I$22+'1C TSspéc27'!I$23+'1C TSspéc27'!I$24+'1C TSspéc27'!I$25+'1C TSspéc27'!I$29)/'1C TSspéc27'!I$30),IF(AND('1C TSspéc27'!$B$12&lt;&gt;"",$K$2&lt;&gt;"Pôle",'1C TSspéc27'!$C$12="OUI"),(('1C TSspéc27'!I$22+'1C TSspéc27'!I$23+'1C TSspéc27'!I$24+'1C TSspéc27'!I$25+'1C TSspéc27'!I$26+'1C TSspéc27'!I$27+'1C TSspéc27'!I$28+'1C TSspéc27'!I$29)/'1C TSspéc27'!I$17),IF(AND('1C TSspéc27'!$B$12&lt;&gt;"",$K$2&lt;&gt;"Pôle",'1C TSspéc27'!$C$12="NON"),(('1C TSspéc27'!I$22+'1C TSspéc27'!I$23+'1C TSspéc27'!I$24+'1C TSspéc27'!I$25+'1C TSspéc27'!I$26+'1C TSspéc27'!I$27+'1C TSspéc27'!I$28+'1C TSspéc27'!I$29)/'1C TSspéc27'!I$30))))))</f>
        <v>0</v>
      </c>
      <c r="M1435" s="556">
        <f>IF(OR('1C TSspéc27'!$B$12="",'1C TSspéc27'!I$30=0),0,IF(AND('1C TSspéc27'!$B$12&lt;&gt;"",$K$2="Pôle",'1C TSspéc27'!$C$12="OUI"),(('1C TSspéc27'!I$26+'1C TSspéc27'!I$27+'1C TSspéc27'!I$28)/'1C TSspéc27'!I$17),IF(AND('1C TSspéc27'!$B$12&lt;&gt;"",$K$2="Pôle",'1C TSspéc27'!$C$12="NON"),(('1C TSspéc27'!I$26+'1C TSspéc27'!I$27+'1C TSspéc27'!I$28)/'1C TSspéc27'!I$30),IF(AND('1C TSspéc27'!$B$12&lt;&gt;"",$K$2&lt;&gt;"Pôle"),0))))</f>
        <v>0</v>
      </c>
      <c r="N1435" s="557">
        <f>IF(AND('1C TSspéc27'!$B$12&lt;&gt;0,'1C TSspéc27'!$I$30&lt;&gt;0),L1435+M1435,0)</f>
        <v>0</v>
      </c>
      <c r="O1435" s="542" t="str">
        <f>IF(AND('1C TSspéc27'!$I$17&lt;&gt;0,'1C TSspéc27'!$C$12="OUI"),'1C TSspéc27'!$I$35/'1C TSspéc27'!$I$17,"")</f>
        <v/>
      </c>
      <c r="P1435" s="543" t="str">
        <f>IF(AND('1C TSspéc27'!$I$17&lt;&gt;0,'1C TSspéc27'!$C$12="OUI"),'1C TSspéc27'!$I$36/'1C TSspéc27'!$I$17,"")</f>
        <v/>
      </c>
      <c r="Q1435" s="543" t="str">
        <f>IF(AND('1C TSspéc27'!$I$17&lt;&gt;0,'1C TSspéc27'!$C$12="OUI"),'1C TSspéc27'!$I$37/'1C TSspéc27'!$I$17,"")</f>
        <v/>
      </c>
      <c r="R1435" s="543" t="str">
        <f>IF(AND('1C TSspéc27'!$I$17&lt;&gt;0,'1C TSspéc27'!$C$12="OUI"),'1C TSspéc27'!$I$38/'1C TSspéc27'!$I$17,"")</f>
        <v/>
      </c>
      <c r="S1435" s="543" t="str">
        <f>IF(AND('1C TSspéc27'!$I$17&lt;&gt;0,'1C TSspéc27'!$C$12="OUI"),'1C TSspéc27'!$I$39/'1C TSspéc27'!$I$17,"")</f>
        <v/>
      </c>
      <c r="T1435" s="543" t="str">
        <f>IF(AND('1C TSspéc27'!$I$17&lt;&gt;0,'1C TSspéc27'!$C$12="OUI"),'1C TSspéc27'!$I$40/'1C TSspéc27'!$I$17,"")</f>
        <v/>
      </c>
      <c r="U1435" s="543" t="str">
        <f>IF(AND('1C TSspéc27'!$I$17&lt;&gt;0,'1C TSspéc27'!$C$12="OUI"),'1C TSspéc27'!$I$41/'1C TSspéc27'!$I$17,"")</f>
        <v/>
      </c>
      <c r="V1435" s="543" t="str">
        <f>IF(AND('1C TSspéc27'!$I$17&lt;&gt;0,'1C TSspéc27'!$C$12="OUI"),'1C TSspéc27'!$I$42/'1C TSspéc27'!$I$17,"")</f>
        <v/>
      </c>
      <c r="W1435" s="543" t="str">
        <f>IF(AND('1C TSspéc27'!$I$17&lt;&gt;0,'1C TSspéc27'!$C$12="OUI"),'1C TSspéc27'!$I$43/'1C TSspéc27'!$I$17,"")</f>
        <v/>
      </c>
      <c r="X1435" s="543" t="str">
        <f>IF(AND('1C TSspéc27'!$I$17&lt;&gt;0,'1C TSspéc27'!$C$12="OUI"),'1C TSspéc27'!$I$44/'1C TSspéc27'!$I$17,"")</f>
        <v/>
      </c>
      <c r="Y1435" s="543" t="str">
        <f>IF(AND('1C TSspéc27'!$I$17&lt;&gt;0,'1C TSspéc27'!$C$12="OUI"),'1C TSspéc27'!$I$45/'1C TSspéc27'!$I$17,"")</f>
        <v/>
      </c>
      <c r="Z1435" s="543" t="str">
        <f>IF(AND('1C TSspéc27'!$I$17&lt;&gt;0,'1C TSspéc27'!$C$12="OUI"),'1C TSspéc27'!$I$46/'1C TSspéc27'!$I$17,"")</f>
        <v/>
      </c>
      <c r="AA1435" s="543" t="str">
        <f>IF(AND('1C TSspéc27'!$I$17&lt;&gt;0,'1C TSspéc27'!$C$12="OUI"),'1C TSspéc27'!$I$47/'1C TSspéc27'!$I$17,"")</f>
        <v/>
      </c>
      <c r="AB1435" s="543" t="str">
        <f>IF(AND('1C TSspéc27'!$I$17&lt;&gt;0,'1C TSspéc27'!$C$12="OUI"),'1C TSspéc27'!$I$48/'1C TSspéc27'!$I$17,"")</f>
        <v/>
      </c>
      <c r="AC1435" s="543" t="str">
        <f>IF(AND('1C TSspéc27'!$I$17&lt;&gt;0,'1C TSspéc27'!$C$12="OUI"),'1C TSspéc27'!$I$49/'1C TSspéc27'!$I$17,"")</f>
        <v/>
      </c>
      <c r="AD1435" s="543" t="str">
        <f>IF(AND('1C TSspéc27'!$I$17&lt;&gt;0,'1C TSspéc27'!$C$12="OUI"),'1C TSspéc27'!$I$50/'1C TSspéc27'!$I$17,"")</f>
        <v/>
      </c>
      <c r="AE1435" s="543" t="str">
        <f>IF(AND('1C TSspéc27'!$I$17&lt;&gt;0,'1C TSspéc27'!$C$12="OUI"),'1C TSspéc27'!$I$51/'1C TSspéc27'!$I$17,"")</f>
        <v/>
      </c>
      <c r="AF1435" s="543" t="str">
        <f>IF(AND('1C TSspéc27'!$I$17&lt;&gt;0,'1C TSspéc27'!$C$12="OUI"),'1C TSspéc27'!$I$52/'1C TSspéc27'!$I$17,"")</f>
        <v/>
      </c>
      <c r="AG1435" s="543" t="str">
        <f>IF(AND('1C TSspéc27'!$I$17&lt;&gt;0,'1C TSspéc27'!$C$12="OUI"),'1C TSspéc27'!$I$53/'1C TSspéc27'!$I$17,"")</f>
        <v/>
      </c>
      <c r="AH1435" s="543" t="str">
        <f>IF(AND('1C TSspéc27'!$I$17&lt;&gt;0,'1C TSspéc27'!$C$12="OUI"),'1C TSspéc27'!$I$54/'1C TSspéc27'!$I$17,"")</f>
        <v/>
      </c>
      <c r="AI1435" s="543" t="str">
        <f>IF(AND('1C TSspéc27'!$I$17&lt;&gt;0,'1C TSspéc27'!$C$12="OUI"),'1C TSspéc27'!$I$55/'1C TSspéc27'!$I$17,"")</f>
        <v/>
      </c>
      <c r="AJ1435" s="543" t="str">
        <f>IF(AND('1C TSspéc27'!$I$17&lt;&gt;0,'1C TSspéc27'!$C$12="OUI"),'1C TSspéc27'!$I$56/'1C TSspéc27'!$I$17,"")</f>
        <v/>
      </c>
      <c r="AK1435" s="543" t="str">
        <f>IF(AND('1C TSspéc27'!$I$17&lt;&gt;0,'1C TSspéc27'!$C$12="OUI"),'1C TSspéc27'!$I$57/'1C TSspéc27'!$I$17,"")</f>
        <v/>
      </c>
      <c r="AL1435" s="72">
        <f>IF(AND('1C TSspéc27'!$I$17&lt;&gt;0,'1C TSspéc27'!$C$12="OUI"),N1435+AK1435,N1435)</f>
        <v>0</v>
      </c>
      <c r="AM1435" s="417">
        <f t="shared" si="357"/>
        <v>0</v>
      </c>
      <c r="AN1435" s="417">
        <f t="shared" si="358"/>
        <v>0</v>
      </c>
      <c r="AO1435" s="418" t="str">
        <f>IF(AND('1C TSspéc27'!$I$17&lt;&gt;0,'1C TSspéc27'!$I$30&lt;&gt;0),AM1435+AN1435,"")</f>
        <v/>
      </c>
      <c r="AP1435" s="573" t="str">
        <f>IF(AND('1C TSspéc27'!$I$17&lt;&gt;0,'1C TSspéc27'!$I$30&lt;&gt;0),AM1435-AR1435,"")</f>
        <v/>
      </c>
      <c r="AQ1435" s="583">
        <f t="shared" si="359"/>
        <v>0</v>
      </c>
      <c r="AR1435" s="596"/>
      <c r="AS1435" s="102"/>
      <c r="AT1435" s="27" t="str">
        <f>IF(('1C TSspéc27'!I$17*FICHE!$C$14&lt;J1435),"Forfait limité à "&amp;FICHE!$C$14&amp;"€/jour","")</f>
        <v/>
      </c>
      <c r="AU1435" s="592"/>
      <c r="AV1435" s="824"/>
      <c r="AW1435" s="824"/>
      <c r="AX1435" s="824"/>
      <c r="AY1435" s="824"/>
      <c r="AZ1435" s="824"/>
      <c r="BA1435" s="767"/>
      <c r="BB1435" s="767"/>
      <c r="BC1435" s="767"/>
      <c r="BD1435" s="767"/>
      <c r="BE1435" s="767"/>
      <c r="BF1435" s="767"/>
      <c r="BG1435" s="767"/>
      <c r="BH1435" s="767"/>
      <c r="BI1435" s="767"/>
      <c r="BJ1435" s="767"/>
      <c r="BK1435" s="767"/>
      <c r="BL1435" s="767"/>
      <c r="BM1435" s="767"/>
      <c r="BN1435" s="767"/>
      <c r="BO1435" s="767"/>
      <c r="BP1435" s="767"/>
      <c r="BQ1435" s="767"/>
      <c r="BR1435" s="767"/>
      <c r="BS1435" s="767"/>
      <c r="BT1435" s="767"/>
      <c r="BU1435" s="767"/>
      <c r="BV1435" s="767"/>
      <c r="BW1435" s="767"/>
      <c r="BX1435" s="767"/>
      <c r="BY1435" s="767"/>
      <c r="BZ1435" s="767"/>
      <c r="CA1435" s="767"/>
      <c r="CB1435" s="767"/>
      <c r="CC1435" s="767"/>
      <c r="CD1435" s="767"/>
      <c r="CE1435" s="767"/>
      <c r="CF1435" s="767"/>
      <c r="CG1435" s="767"/>
      <c r="CH1435" s="767"/>
      <c r="CI1435" s="767"/>
      <c r="CJ1435" s="767"/>
      <c r="CK1435" s="767"/>
      <c r="CL1435" s="767"/>
      <c r="CM1435" s="767"/>
      <c r="CN1435" s="767"/>
      <c r="CO1435" s="767"/>
      <c r="CP1435" s="767"/>
      <c r="CQ1435" s="767"/>
      <c r="CR1435" s="767"/>
      <c r="CS1435" s="767"/>
      <c r="CT1435" s="767"/>
      <c r="CU1435" s="767"/>
      <c r="CV1435" s="767"/>
      <c r="CW1435" s="767"/>
      <c r="CX1435" s="767"/>
      <c r="CY1435" s="767"/>
      <c r="CZ1435" s="767"/>
      <c r="DA1435" s="767"/>
      <c r="DB1435" s="767"/>
      <c r="DC1435" s="767"/>
      <c r="DD1435" s="767"/>
      <c r="DE1435" s="767"/>
      <c r="DF1435" s="767"/>
      <c r="DG1435" s="767"/>
      <c r="DH1435" s="767"/>
      <c r="DI1435" s="767"/>
      <c r="DJ1435" s="767"/>
      <c r="DK1435" s="767"/>
      <c r="DL1435" s="767"/>
      <c r="DM1435" s="767"/>
      <c r="DN1435" s="767"/>
      <c r="DO1435" s="767"/>
      <c r="DP1435" s="767"/>
      <c r="DQ1435" s="767"/>
      <c r="DR1435" s="767"/>
      <c r="DS1435" s="767"/>
      <c r="DT1435" s="767"/>
      <c r="DU1435" s="767"/>
      <c r="DV1435" s="767"/>
      <c r="DW1435" s="767"/>
      <c r="DX1435" s="767"/>
      <c r="DY1435" s="767"/>
      <c r="DZ1435" s="767"/>
      <c r="EA1435" s="767"/>
      <c r="EB1435" s="767"/>
      <c r="EC1435" s="767"/>
      <c r="ED1435" s="767"/>
      <c r="EE1435" s="767"/>
      <c r="EF1435" s="767"/>
      <c r="EG1435" s="767"/>
      <c r="EH1435" s="767"/>
      <c r="EI1435" s="767"/>
      <c r="EJ1435" s="767"/>
      <c r="EK1435" s="767"/>
      <c r="EL1435" s="767"/>
      <c r="EM1435" s="767"/>
      <c r="EN1435" s="767"/>
      <c r="EO1435" s="767"/>
      <c r="EP1435" s="767"/>
      <c r="EQ1435" s="767"/>
      <c r="ER1435" s="767"/>
      <c r="ES1435" s="767"/>
      <c r="ET1435" s="767"/>
      <c r="EU1435" s="767"/>
      <c r="EV1435" s="767"/>
      <c r="EW1435" s="767"/>
      <c r="EX1435" s="767"/>
      <c r="EY1435" s="767"/>
      <c r="EZ1435" s="767"/>
      <c r="FA1435" s="767"/>
      <c r="FB1435" s="767"/>
      <c r="FC1435" s="767"/>
      <c r="FD1435" s="767"/>
      <c r="FE1435" s="767"/>
      <c r="FF1435" s="767"/>
      <c r="FG1435" s="767"/>
      <c r="FH1435" s="767"/>
      <c r="FI1435" s="767"/>
      <c r="FJ1435" s="767"/>
      <c r="FK1435" s="767"/>
      <c r="FL1435" s="767"/>
      <c r="FM1435" s="767"/>
      <c r="FN1435" s="767"/>
      <c r="FO1435" s="767"/>
      <c r="FP1435" s="767"/>
      <c r="FQ1435" s="767"/>
      <c r="FR1435" s="767"/>
      <c r="FS1435" s="767"/>
      <c r="FT1435" s="767"/>
      <c r="FU1435" s="767"/>
      <c r="FV1435" s="767"/>
      <c r="FW1435" s="767"/>
      <c r="FX1435" s="767"/>
      <c r="FY1435" s="767"/>
      <c r="FZ1435" s="767"/>
      <c r="GA1435" s="767"/>
      <c r="GB1435" s="767"/>
      <c r="GC1435" s="767"/>
      <c r="GD1435" s="767"/>
      <c r="GE1435" s="767"/>
      <c r="GF1435" s="767"/>
      <c r="GG1435" s="767"/>
      <c r="GH1435" s="767"/>
      <c r="GI1435" s="767"/>
      <c r="GJ1435" s="767"/>
      <c r="GK1435" s="767"/>
      <c r="GL1435" s="767"/>
      <c r="GM1435" s="767"/>
      <c r="GN1435" s="767"/>
      <c r="GO1435" s="767"/>
      <c r="GP1435" s="767"/>
      <c r="GQ1435" s="767"/>
      <c r="GR1435" s="767"/>
      <c r="GS1435" s="767"/>
      <c r="GT1435" s="767"/>
      <c r="GU1435" s="767"/>
      <c r="GV1435" s="767"/>
      <c r="GW1435" s="767"/>
      <c r="GX1435" s="767"/>
      <c r="GY1435" s="767"/>
      <c r="GZ1435" s="767"/>
      <c r="HA1435" s="767"/>
      <c r="HB1435" s="767"/>
      <c r="HC1435" s="767"/>
    </row>
    <row r="1436" spans="1:211" s="864" customFormat="1" ht="13.9" hidden="1" customHeight="1">
      <c r="A1436" s="307"/>
      <c r="B1436" s="351"/>
      <c r="C1436" s="971" t="str">
        <f>IF('1C TSspéc27'!J$17&lt;&gt;0,'1C TSspéc27'!$B$12,"")</f>
        <v/>
      </c>
      <c r="D1436" s="972"/>
      <c r="E1436" s="973"/>
      <c r="F1436" s="93">
        <f>IF(AND($C1436='1C TSspéc27'!$B$12,'1C TSspéc27'!$B$16="spécifiques",'1C TSspéc27'!K$17&lt;&gt;""),'1C TSspéc27'!K$21,"")</f>
        <v>0</v>
      </c>
      <c r="G1436" s="863"/>
      <c r="H1436" s="745">
        <v>0.21</v>
      </c>
      <c r="I1436" s="747">
        <v>1</v>
      </c>
      <c r="J1436" s="312"/>
      <c r="K1436" s="680">
        <f t="shared" si="356"/>
        <v>0</v>
      </c>
      <c r="L1436" s="556">
        <f>IF(OR('1C TSspéc27'!$B$12="",'1C TSspéc27'!J$30=0),0,IF(AND('1C TSspéc27'!$B$12&lt;&gt;"",$K$2="Pôle",'1C TSspéc27'!$C$12="OUI"),(('1C TSspéc27'!J$22+'1C TSspéc27'!J$23+'1C TSspéc27'!J$24+'1C TSspéc27'!J$25+'1C TSspéc27'!J$29)/'1C TSspéc27'!J$17),IF(AND('1C TSspéc27'!$B$12&lt;&gt;"",$K$2="Pôle",'1C TSspéc27'!$C$12="NON"),(('1C TSspéc27'!J$22+'1C TSspéc27'!J$23+'1C TSspéc27'!J$24+'1C TSspéc27'!J$25+'1C TSspéc27'!J$29)/'1C TSspéc27'!J$30),IF(AND('1C TSspéc27'!$B$12&lt;&gt;"",$K$2&lt;&gt;"Pôle",'1C TSspéc27'!$C$12="OUI"),(('1C TSspéc27'!J$22+'1C TSspéc27'!J$23+'1C TSspéc27'!J$24+'1C TSspéc27'!J$25+'1C TSspéc27'!J$26+'1C TSspéc27'!J$27+'1C TSspéc27'!J$28+'1C TSspéc27'!J$29)/'1C TSspéc27'!J$17),IF(AND('1C TSspéc27'!$B$12&lt;&gt;"",$K$2&lt;&gt;"Pôle",'1C TSspéc27'!$C$12="NON"),(('1C TSspéc27'!J$22+'1C TSspéc27'!J$23+'1C TSspéc27'!J$24+'1C TSspéc27'!J$25+'1C TSspéc27'!J$26+'1C TSspéc27'!J$27+'1C TSspéc27'!J$28+'1C TSspéc27'!J$29)/'1C TSspéc27'!J$30))))))</f>
        <v>0</v>
      </c>
      <c r="M1436" s="556">
        <f>IF(OR('1C TSspéc27'!$B$12="",'1C TSspéc27'!J$30=0),0,IF(AND('1C TSspéc27'!$B$12&lt;&gt;"",$K$2="Pôle",'1C TSspéc27'!$C$12="OUI"),(('1C TSspéc27'!J$26+'1C TSspéc27'!J$27+'1C TSspéc27'!J$28)/'1C TSspéc27'!J$17),IF(AND('1C TSspéc27'!$B$12&lt;&gt;"",$K$2="Pôle",'1C TSspéc27'!$C$12="NON"),(('1C TSspéc27'!J$26+'1C TSspéc27'!J$27+'1C TSspéc27'!J$28)/'1C TSspéc27'!J$30),IF(AND('1C TSspéc27'!$B$12&lt;&gt;"",$K$2&lt;&gt;"Pôle"),0))))</f>
        <v>0</v>
      </c>
      <c r="N1436" s="557">
        <f>IF(AND('1C TSspéc27'!$B$12&lt;&gt;0,'1C TSspéc27'!$J$30&lt;&gt;0),L1436+M1436,0)</f>
        <v>0</v>
      </c>
      <c r="O1436" s="542" t="str">
        <f>IF(AND('1C TSspéc27'!$J$17&lt;&gt;0,'1C TSspéc27'!$C$12="OUI"),'1C TSspéc27'!$J$35/'1C TSspéc27'!$J$17,"")</f>
        <v/>
      </c>
      <c r="P1436" s="543" t="str">
        <f>IF(AND('1C TSspéc27'!$J$17&lt;&gt;0,'1C TSspéc27'!$C$12="OUI"),'1C TSspéc27'!$J$36/'1C TSspéc27'!$J$17,"")</f>
        <v/>
      </c>
      <c r="Q1436" s="543" t="str">
        <f>IF(AND('1C TSspéc27'!$J$17&lt;&gt;0,'1C TSspéc27'!$C$12="OUI"),'1C TSspéc27'!$J$37/'1C TSspéc27'!$J$17,"")</f>
        <v/>
      </c>
      <c r="R1436" s="543" t="str">
        <f>IF(AND('1C TSspéc27'!$J$17&lt;&gt;0,'1C TSspéc27'!$C$12="OUI"),'1C TSspéc27'!$J$38/'1C TSspéc27'!$J$17,"")</f>
        <v/>
      </c>
      <c r="S1436" s="543" t="str">
        <f>IF(AND('1C TSspéc27'!$J$17&lt;&gt;0,'1C TSspéc27'!$C$12="OUI"),'1C TSspéc27'!$J$39/'1C TSspéc27'!$J$17,"")</f>
        <v/>
      </c>
      <c r="T1436" s="543" t="str">
        <f>IF(AND('1C TSspéc27'!$J$17&lt;&gt;0,'1C TSspéc27'!$C$12="OUI"),'1C TSspéc27'!$J$40/'1C TSspéc27'!$J$17,"")</f>
        <v/>
      </c>
      <c r="U1436" s="543" t="str">
        <f>IF(AND('1C TSspéc27'!$J$17&lt;&gt;0,'1C TSspéc27'!$C$12="OUI"),'1C TSspéc27'!$J$41/'1C TSspéc27'!$J$17,"")</f>
        <v/>
      </c>
      <c r="V1436" s="543" t="str">
        <f>IF(AND('1C TSspéc27'!$J$17&lt;&gt;0,'1C TSspéc27'!$C$12="OUI"),'1C TSspéc27'!$J$42/'1C TSspéc27'!$J$17,"")</f>
        <v/>
      </c>
      <c r="W1436" s="543" t="str">
        <f>IF(AND('1C TSspéc27'!$J$17&lt;&gt;0,'1C TSspéc27'!$C$12="OUI"),'1C TSspéc27'!$J$43/'1C TSspéc27'!$J$17,"")</f>
        <v/>
      </c>
      <c r="X1436" s="543" t="str">
        <f>IF(AND('1C TSspéc27'!$J$17&lt;&gt;0,'1C TSspéc27'!$C$12="OUI"),'1C TSspéc27'!$J$44/'1C TSspéc27'!$J$17,"")</f>
        <v/>
      </c>
      <c r="Y1436" s="543" t="str">
        <f>IF(AND('1C TSspéc27'!$J$17&lt;&gt;0,'1C TSspéc27'!$C$12="OUI"),'1C TSspéc27'!$J$45/'1C TSspéc27'!$J$17,"")</f>
        <v/>
      </c>
      <c r="Z1436" s="543" t="str">
        <f>IF(AND('1C TSspéc27'!$J$17&lt;&gt;0,'1C TSspéc27'!$C$12="OUI"),'1C TSspéc27'!$J$46/'1C TSspéc27'!$J$17,"")</f>
        <v/>
      </c>
      <c r="AA1436" s="543" t="str">
        <f>IF(AND('1C TSspéc27'!$J$17&lt;&gt;0,'1C TSspéc27'!$C$12="OUI"),'1C TSspéc27'!$J$47/'1C TSspéc27'!$J$17,"")</f>
        <v/>
      </c>
      <c r="AB1436" s="543" t="str">
        <f>IF(AND('1C TSspéc27'!$J$17&lt;&gt;0,'1C TSspéc27'!$C$12="OUI"),'1C TSspéc27'!$J$48/'1C TSspéc27'!$J$17,"")</f>
        <v/>
      </c>
      <c r="AC1436" s="543" t="str">
        <f>IF(AND('1C TSspéc27'!$J$17&lt;&gt;0,'1C TSspéc27'!$C$12="OUI"),'1C TSspéc27'!$J$49/'1C TSspéc27'!$J$17,"")</f>
        <v/>
      </c>
      <c r="AD1436" s="543" t="str">
        <f>IF(AND('1C TSspéc27'!$J$17&lt;&gt;0,'1C TSspéc27'!$C$12="OUI"),'1C TSspéc27'!$J$50/'1C TSspéc27'!$J$17,"")</f>
        <v/>
      </c>
      <c r="AE1436" s="543" t="str">
        <f>IF(AND('1C TSspéc27'!$J$17&lt;&gt;0,'1C TSspéc27'!$C$12="OUI"),'1C TSspéc27'!$J$51/'1C TSspéc27'!$J$17,"")</f>
        <v/>
      </c>
      <c r="AF1436" s="543" t="str">
        <f>IF(AND('1C TSspéc27'!$J$17&lt;&gt;0,'1C TSspéc27'!$C$12="OUI"),'1C TSspéc27'!$J$52/'1C TSspéc27'!$J$17,"")</f>
        <v/>
      </c>
      <c r="AG1436" s="543" t="str">
        <f>IF(AND('1C TSspéc27'!$J$17&lt;&gt;0,'1C TSspéc27'!$C$12="OUI"),'1C TSspéc27'!$J$53/'1C TSspéc27'!$J$17,"")</f>
        <v/>
      </c>
      <c r="AH1436" s="543" t="str">
        <f>IF(AND('1C TSspéc27'!$J$17&lt;&gt;0,'1C TSspéc27'!$C$12="OUI"),'1C TSspéc27'!$J$54/'1C TSspéc27'!$J$17,"")</f>
        <v/>
      </c>
      <c r="AI1436" s="543" t="str">
        <f>IF(AND('1C TSspéc27'!$J$17&lt;&gt;0,'1C TSspéc27'!$C$12="OUI"),'1C TSspéc27'!$J$55/'1C TSspéc27'!$J$17,"")</f>
        <v/>
      </c>
      <c r="AJ1436" s="543" t="str">
        <f>IF(AND('1C TSspéc27'!$J$17&lt;&gt;0,'1C TSspéc27'!$C$12="OUI"),'1C TSspéc27'!$J$56/'1C TSspéc27'!$J$17,"")</f>
        <v/>
      </c>
      <c r="AK1436" s="543" t="str">
        <f>IF(AND('1C TSspéc27'!$J$17&lt;&gt;0,'1C TSspéc27'!$C$12="OUI"),'1C TSspéc27'!$J$57/'1C TSspéc27'!$J$17,"")</f>
        <v/>
      </c>
      <c r="AL1436" s="72">
        <f>IF(AND('1C TSspéc27'!$J$17&lt;&gt;0,'1C TSspéc27'!$C$12="OUI"),N1436+AK1436,N1436)</f>
        <v>0</v>
      </c>
      <c r="AM1436" s="417">
        <f t="shared" si="357"/>
        <v>0</v>
      </c>
      <c r="AN1436" s="417">
        <f t="shared" si="358"/>
        <v>0</v>
      </c>
      <c r="AO1436" s="418" t="str">
        <f>IF(AND('1C TSspéc27'!$J$17&lt;&gt;0,'1C TSspéc27'!$J$30&lt;&gt;0),AM1436+AN1436,"")</f>
        <v/>
      </c>
      <c r="AP1436" s="573" t="str">
        <f>IF(AND('1C TSspéc27'!$J$17&lt;&gt;0,'1C TSspéc27'!$J$30&lt;&gt;0),AM1436-AR1436,"")</f>
        <v/>
      </c>
      <c r="AQ1436" s="583">
        <f t="shared" si="359"/>
        <v>0</v>
      </c>
      <c r="AR1436" s="596"/>
      <c r="AS1436" s="102"/>
      <c r="AT1436" s="27" t="str">
        <f>IF(('1C TSspéc27'!J$17*FICHE!$C$14&lt;J1436),"Forfait limité à "&amp;FICHE!$C$14&amp;"€/jour","")</f>
        <v/>
      </c>
      <c r="AU1436" s="592"/>
      <c r="AV1436" s="824"/>
      <c r="AW1436" s="824"/>
      <c r="AX1436" s="824"/>
      <c r="AY1436" s="824"/>
      <c r="AZ1436" s="824"/>
      <c r="BA1436" s="767"/>
      <c r="BB1436" s="767"/>
      <c r="BC1436" s="767"/>
      <c r="BD1436" s="767"/>
      <c r="BE1436" s="767"/>
      <c r="BF1436" s="767"/>
      <c r="BG1436" s="767"/>
      <c r="BH1436" s="767"/>
      <c r="BI1436" s="767"/>
      <c r="BJ1436" s="767"/>
      <c r="BK1436" s="767"/>
      <c r="BL1436" s="767"/>
      <c r="BM1436" s="767"/>
      <c r="BN1436" s="767"/>
      <c r="BO1436" s="767"/>
      <c r="BP1436" s="767"/>
      <c r="BQ1436" s="767"/>
      <c r="BR1436" s="767"/>
      <c r="BS1436" s="767"/>
      <c r="BT1436" s="767"/>
      <c r="BU1436" s="767"/>
      <c r="BV1436" s="767"/>
      <c r="BW1436" s="767"/>
      <c r="BX1436" s="767"/>
      <c r="BY1436" s="767"/>
      <c r="BZ1436" s="767"/>
      <c r="CA1436" s="767"/>
      <c r="CB1436" s="767"/>
      <c r="CC1436" s="767"/>
      <c r="CD1436" s="767"/>
      <c r="CE1436" s="767"/>
      <c r="CF1436" s="767"/>
      <c r="CG1436" s="767"/>
      <c r="CH1436" s="767"/>
      <c r="CI1436" s="767"/>
      <c r="CJ1436" s="767"/>
      <c r="CK1436" s="767"/>
      <c r="CL1436" s="767"/>
      <c r="CM1436" s="767"/>
      <c r="CN1436" s="767"/>
      <c r="CO1436" s="767"/>
      <c r="CP1436" s="767"/>
      <c r="CQ1436" s="767"/>
      <c r="CR1436" s="767"/>
      <c r="CS1436" s="767"/>
      <c r="CT1436" s="767"/>
      <c r="CU1436" s="767"/>
      <c r="CV1436" s="767"/>
      <c r="CW1436" s="767"/>
      <c r="CX1436" s="767"/>
      <c r="CY1436" s="767"/>
      <c r="CZ1436" s="767"/>
      <c r="DA1436" s="767"/>
      <c r="DB1436" s="767"/>
      <c r="DC1436" s="767"/>
      <c r="DD1436" s="767"/>
      <c r="DE1436" s="767"/>
      <c r="DF1436" s="767"/>
      <c r="DG1436" s="767"/>
      <c r="DH1436" s="767"/>
      <c r="DI1436" s="767"/>
      <c r="DJ1436" s="767"/>
      <c r="DK1436" s="767"/>
      <c r="DL1436" s="767"/>
      <c r="DM1436" s="767"/>
      <c r="DN1436" s="767"/>
      <c r="DO1436" s="767"/>
      <c r="DP1436" s="767"/>
      <c r="DQ1436" s="767"/>
      <c r="DR1436" s="767"/>
      <c r="DS1436" s="767"/>
      <c r="DT1436" s="767"/>
      <c r="DU1436" s="767"/>
      <c r="DV1436" s="767"/>
      <c r="DW1436" s="767"/>
      <c r="DX1436" s="767"/>
      <c r="DY1436" s="767"/>
      <c r="DZ1436" s="767"/>
      <c r="EA1436" s="767"/>
      <c r="EB1436" s="767"/>
      <c r="EC1436" s="767"/>
      <c r="ED1436" s="767"/>
      <c r="EE1436" s="767"/>
      <c r="EF1436" s="767"/>
      <c r="EG1436" s="767"/>
      <c r="EH1436" s="767"/>
      <c r="EI1436" s="767"/>
      <c r="EJ1436" s="767"/>
      <c r="EK1436" s="767"/>
      <c r="EL1436" s="767"/>
      <c r="EM1436" s="767"/>
      <c r="EN1436" s="767"/>
      <c r="EO1436" s="767"/>
      <c r="EP1436" s="767"/>
      <c r="EQ1436" s="767"/>
      <c r="ER1436" s="767"/>
      <c r="ES1436" s="767"/>
      <c r="ET1436" s="767"/>
      <c r="EU1436" s="767"/>
      <c r="EV1436" s="767"/>
      <c r="EW1436" s="767"/>
      <c r="EX1436" s="767"/>
      <c r="EY1436" s="767"/>
      <c r="EZ1436" s="767"/>
      <c r="FA1436" s="767"/>
      <c r="FB1436" s="767"/>
      <c r="FC1436" s="767"/>
      <c r="FD1436" s="767"/>
      <c r="FE1436" s="767"/>
      <c r="FF1436" s="767"/>
      <c r="FG1436" s="767"/>
      <c r="FH1436" s="767"/>
      <c r="FI1436" s="767"/>
      <c r="FJ1436" s="767"/>
      <c r="FK1436" s="767"/>
      <c r="FL1436" s="767"/>
      <c r="FM1436" s="767"/>
      <c r="FN1436" s="767"/>
      <c r="FO1436" s="767"/>
      <c r="FP1436" s="767"/>
      <c r="FQ1436" s="767"/>
      <c r="FR1436" s="767"/>
      <c r="FS1436" s="767"/>
      <c r="FT1436" s="767"/>
      <c r="FU1436" s="767"/>
      <c r="FV1436" s="767"/>
      <c r="FW1436" s="767"/>
      <c r="FX1436" s="767"/>
      <c r="FY1436" s="767"/>
      <c r="FZ1436" s="767"/>
      <c r="GA1436" s="767"/>
      <c r="GB1436" s="767"/>
      <c r="GC1436" s="767"/>
      <c r="GD1436" s="767"/>
      <c r="GE1436" s="767"/>
      <c r="GF1436" s="767"/>
      <c r="GG1436" s="767"/>
      <c r="GH1436" s="767"/>
      <c r="GI1436" s="767"/>
      <c r="GJ1436" s="767"/>
      <c r="GK1436" s="767"/>
      <c r="GL1436" s="767"/>
      <c r="GM1436" s="767"/>
      <c r="GN1436" s="767"/>
      <c r="GO1436" s="767"/>
      <c r="GP1436" s="767"/>
      <c r="GQ1436" s="767"/>
      <c r="GR1436" s="767"/>
      <c r="GS1436" s="767"/>
      <c r="GT1436" s="767"/>
      <c r="GU1436" s="767"/>
      <c r="GV1436" s="767"/>
      <c r="GW1436" s="767"/>
      <c r="GX1436" s="767"/>
      <c r="GY1436" s="767"/>
      <c r="GZ1436" s="767"/>
      <c r="HA1436" s="767"/>
      <c r="HB1436" s="767"/>
      <c r="HC1436" s="767"/>
    </row>
    <row r="1437" spans="1:211" s="864" customFormat="1" ht="13.9" hidden="1" customHeight="1">
      <c r="A1437" s="307"/>
      <c r="B1437" s="351"/>
      <c r="C1437" s="971" t="str">
        <f>IF('1C TSspéc27'!K$17&lt;&gt;0,'1C TSspéc27'!$B$12,"")</f>
        <v/>
      </c>
      <c r="D1437" s="972"/>
      <c r="E1437" s="973"/>
      <c r="F1437" s="93">
        <f>IF(AND($C1437='1C TSspéc27'!$B$12,'1C TSspéc27'!$B$16="spécifiques",'1C TSspéc27'!$K$17&lt;&gt;""),'1C TSspéc27'!$K$21,"")</f>
        <v>0</v>
      </c>
      <c r="G1437" s="863"/>
      <c r="H1437" s="745">
        <v>0.21</v>
      </c>
      <c r="I1437" s="747">
        <v>1</v>
      </c>
      <c r="J1437" s="312"/>
      <c r="K1437" s="680">
        <f t="shared" si="356"/>
        <v>0</v>
      </c>
      <c r="L1437" s="556">
        <f>IF(OR('1C TSspéc27'!$B$12="",'1C TSspéc27'!K$30=0),0,IF(AND('1C TSspéc27'!$B$12&lt;&gt;"",$K$2="Pôle",'1C TSspéc27'!$C$12="OUI"),(('1C TSspéc27'!K$22+'1C TSspéc27'!K$23+'1C TSspéc27'!K$24+'1C TSspéc27'!K$25+'1C TSspéc27'!K$29)/'1C TSspéc27'!K$17),IF(AND('1C TSspéc27'!$B$12&lt;&gt;"",$K$2="Pôle",'1C TSspéc27'!$C$12="NON"),(('1C TSspéc27'!K$22+'1C TSspéc27'!K$23+'1C TSspéc27'!K$24+'1C TSspéc27'!K$25+'1C TSspéc27'!K$29)/'1C TSspéc27'!K$30),IF(AND('1C TSspéc27'!$B$12&lt;&gt;"",$K$2&lt;&gt;"Pôle",'1C TSspéc27'!$C$12="OUI"),(('1C TSspéc27'!K$22+'1C TSspéc27'!K$23+'1C TSspéc27'!K$24+'1C TSspéc27'!K$25+'1C TSspéc27'!K$26+'1C TSspéc27'!K$27+'1C TSspéc27'!K$28+'1C TSspéc27'!K$29)/'1C TSspéc27'!K$17),IF(AND('1C TSspéc27'!$B$12&lt;&gt;"",$K$2&lt;&gt;"Pôle",'1C TSspéc27'!$C$12="NON"),(('1C TSspéc27'!K$22+'1C TSspéc27'!K$23+'1C TSspéc27'!K$24+'1C TSspéc27'!K$25+'1C TSspéc27'!K$26+'1C TSspéc27'!K$27+'1C TSspéc27'!K$28+'1C TSspéc27'!K$29)/'1C TSspéc27'!K$30))))))</f>
        <v>0</v>
      </c>
      <c r="M1437" s="556">
        <f>IF(OR('1C TSspéc27'!$B$12="",'1C TSspéc27'!K$30=0),0,IF(AND('1C TSspéc27'!$B$12&lt;&gt;"",$K$2="Pôle",'1C TSspéc27'!$C$12="OUI"),(('1C TSspéc27'!K$26+'1C TSspéc27'!K$27+'1C TSspéc27'!K$28)/'1C TSspéc27'!K$17),IF(AND('1C TSspéc27'!$B$12&lt;&gt;"",$K$2="Pôle",'1C TSspéc27'!$C$12="NON"),(('1C TSspéc27'!K$26+'1C TSspéc27'!K$27+'1C TSspéc27'!K$28)/'1C TSspéc27'!K$30),IF(AND('1C TSspéc27'!$B$12&lt;&gt;"",$K$2&lt;&gt;"Pôle"),0))))</f>
        <v>0</v>
      </c>
      <c r="N1437" s="557">
        <f>IF(AND('1C TSspéc27'!$B$12&lt;&gt;0,'1C TSspéc27'!$K$30&lt;&gt;0),L1437+M1437,0)</f>
        <v>0</v>
      </c>
      <c r="O1437" s="542" t="str">
        <f>IF(AND('1C TSspéc27'!$K$17&lt;&gt;0,'1C TSspéc27'!$C$12="OUI"),'1C TSspéc27'!$K$35/'1C TSspéc27'!$K$17,"")</f>
        <v/>
      </c>
      <c r="P1437" s="543" t="str">
        <f>IF(AND('1C TSspéc27'!$K$17&lt;&gt;0,'1C TSspéc27'!$C$12="OUI"),'1C TSspéc27'!$K$36/'1C TSspéc27'!$K$17,"")</f>
        <v/>
      </c>
      <c r="Q1437" s="543" t="str">
        <f>IF(AND('1C TSspéc27'!$K$17&lt;&gt;0,'1C TSspéc27'!$C$12="OUI"),'1C TSspéc27'!$K$37/'1C TSspéc27'!$K$17,"")</f>
        <v/>
      </c>
      <c r="R1437" s="543" t="str">
        <f>IF(AND('1C TSspéc27'!$K$17&lt;&gt;0,'1C TSspéc27'!$C$12="OUI"),'1C TSspéc27'!$K$38/'1C TSspéc27'!$K$17,"")</f>
        <v/>
      </c>
      <c r="S1437" s="543" t="str">
        <f>IF(AND('1C TSspéc27'!$K$17&lt;&gt;0,'1C TSspéc27'!$C$12="OUI"),'1C TSspéc27'!$K$39/'1C TSspéc27'!$K$17,"")</f>
        <v/>
      </c>
      <c r="T1437" s="543" t="str">
        <f>IF(AND('1C TSspéc27'!$K$17&lt;&gt;0,'1C TSspéc27'!$C$12="OUI"),'1C TSspéc27'!$K$40/'1C TSspéc27'!$K$17,"")</f>
        <v/>
      </c>
      <c r="U1437" s="543" t="str">
        <f>IF(AND('1C TSspéc27'!$K$17&lt;&gt;0,'1C TSspéc27'!$C$12="OUI"),'1C TSspéc27'!$K$41/'1C TSspéc27'!$K$17,"")</f>
        <v/>
      </c>
      <c r="V1437" s="543" t="str">
        <f>IF(AND('1C TSspéc27'!$K$17&lt;&gt;0,'1C TSspéc27'!$C$12="OUI"),'1C TSspéc27'!$K$42/'1C TSspéc27'!$K$17,"")</f>
        <v/>
      </c>
      <c r="W1437" s="543" t="str">
        <f>IF(AND('1C TSspéc27'!$K$17&lt;&gt;0,'1C TSspéc27'!$C$12="OUI"),'1C TSspéc27'!$K$43/'1C TSspéc27'!$K$17,"")</f>
        <v/>
      </c>
      <c r="X1437" s="543" t="str">
        <f>IF(AND('1C TSspéc27'!$K$17&lt;&gt;0,'1C TSspéc27'!$C$12="OUI"),'1C TSspéc27'!$K$44/'1C TSspéc27'!$K$17,"")</f>
        <v/>
      </c>
      <c r="Y1437" s="543" t="str">
        <f>IF(AND('1C TSspéc27'!$K$17&lt;&gt;0,'1C TSspéc27'!$C$12="OUI"),'1C TSspéc27'!$K$45/'1C TSspéc27'!$K$17,"")</f>
        <v/>
      </c>
      <c r="Z1437" s="543" t="str">
        <f>IF(AND('1C TSspéc27'!$K$17&lt;&gt;0,'1C TSspéc27'!$C$12="OUI"),'1C TSspéc27'!$K$46/'1C TSspéc27'!$K$17,"")</f>
        <v/>
      </c>
      <c r="AA1437" s="543" t="str">
        <f>IF(AND('1C TSspéc27'!$K$17&lt;&gt;0,'1C TSspéc27'!$C$12="OUI"),'1C TSspéc27'!$K$47/'1C TSspéc27'!$K$17,"")</f>
        <v/>
      </c>
      <c r="AB1437" s="543" t="str">
        <f>IF(AND('1C TSspéc27'!$K$17&lt;&gt;0,'1C TSspéc27'!$C$12="OUI"),'1C TSspéc27'!$K$48/'1C TSspéc27'!$K$17,"")</f>
        <v/>
      </c>
      <c r="AC1437" s="543" t="str">
        <f>IF(AND('1C TSspéc27'!$K$17&lt;&gt;0,'1C TSspéc27'!$C$12="OUI"),'1C TSspéc27'!$K$49/'1C TSspéc27'!$K$17,"")</f>
        <v/>
      </c>
      <c r="AD1437" s="543" t="str">
        <f>IF(AND('1C TSspéc27'!$K$17&lt;&gt;0,'1C TSspéc27'!$C$12="OUI"),'1C TSspéc27'!$K$50/'1C TSspéc27'!$K$17,"")</f>
        <v/>
      </c>
      <c r="AE1437" s="543" t="str">
        <f>IF(AND('1C TSspéc27'!$K$17&lt;&gt;0,'1C TSspéc27'!$C$12="OUI"),'1C TSspéc27'!$K$51/'1C TSspéc27'!$K$17,"")</f>
        <v/>
      </c>
      <c r="AF1437" s="543" t="str">
        <f>IF(AND('1C TSspéc27'!$K$17&lt;&gt;0,'1C TSspéc27'!$C$12="OUI"),'1C TSspéc27'!$K$52/'1C TSspéc27'!$K$17,"")</f>
        <v/>
      </c>
      <c r="AG1437" s="543" t="str">
        <f>IF(AND('1C TSspéc27'!$K$17&lt;&gt;0,'1C TSspéc27'!$C$12="OUI"),'1C TSspéc27'!$K$53/'1C TSspéc27'!$K$17,"")</f>
        <v/>
      </c>
      <c r="AH1437" s="543" t="str">
        <f>IF(AND('1C TSspéc27'!$K$17&lt;&gt;0,'1C TSspéc27'!$C$12="OUI"),'1C TSspéc27'!$K$54/'1C TSspéc27'!$K$17,"")</f>
        <v/>
      </c>
      <c r="AI1437" s="543" t="str">
        <f>IF(AND('1C TSspéc27'!$K$17&lt;&gt;0,'1C TSspéc27'!$C$12="OUI"),'1C TSspéc27'!$K$55/'1C TSspéc27'!$K$17,"")</f>
        <v/>
      </c>
      <c r="AJ1437" s="543" t="str">
        <f>IF(AND('1C TSspéc27'!$K$17&lt;&gt;0,'1C TSspéc27'!$C$12="OUI"),'1C TSspéc27'!$K$56/'1C TSspéc27'!$K$17,"")</f>
        <v/>
      </c>
      <c r="AK1437" s="543" t="str">
        <f>IF(AND('1C TSspéc27'!$K$17&lt;&gt;0,'1C TSspéc27'!$C$12="OUI"),'1C TSspéc27'!$K$57/'1C TSspéc27'!$K$17,"")</f>
        <v/>
      </c>
      <c r="AL1437" s="72">
        <f>IF(AND('1C TSspéc27'!$K$17&lt;&gt;0,'1C TSspéc27'!$C$12="OUI"),N1437+AK1437,N1437)</f>
        <v>0</v>
      </c>
      <c r="AM1437" s="417">
        <f t="shared" si="357"/>
        <v>0</v>
      </c>
      <c r="AN1437" s="417">
        <f t="shared" si="358"/>
        <v>0</v>
      </c>
      <c r="AO1437" s="418" t="str">
        <f>IF(AND('1C TSspéc27'!$K$17&lt;&gt;0,'1C TSspéc27'!$K$30&lt;&gt;0),AM1437+AN1437,"")</f>
        <v/>
      </c>
      <c r="AP1437" s="573" t="str">
        <f>IF(AND('1C TSspéc27'!$K$17&lt;&gt;0,'1C TSspéc27'!$K$30&lt;&gt;0),AM1437-AR1437,"")</f>
        <v/>
      </c>
      <c r="AQ1437" s="583">
        <f t="shared" si="359"/>
        <v>0</v>
      </c>
      <c r="AR1437" s="596"/>
      <c r="AS1437" s="102"/>
      <c r="AT1437" s="27" t="str">
        <f>IF(('1C TSspéc27'!K$17*FICHE!$C$14&lt;J1437),"Forfait limité à "&amp;FICHE!$C$14&amp;"€/jour","")</f>
        <v/>
      </c>
      <c r="AU1437" s="592"/>
      <c r="AV1437" s="824"/>
      <c r="AW1437" s="824"/>
      <c r="AX1437" s="824"/>
      <c r="AY1437" s="824"/>
      <c r="AZ1437" s="824"/>
      <c r="BA1437" s="767"/>
      <c r="BB1437" s="767"/>
      <c r="BC1437" s="767"/>
      <c r="BD1437" s="767"/>
      <c r="BE1437" s="767"/>
      <c r="BF1437" s="767"/>
      <c r="BG1437" s="767"/>
      <c r="BH1437" s="767"/>
      <c r="BI1437" s="767"/>
      <c r="BJ1437" s="767"/>
      <c r="BK1437" s="767"/>
      <c r="BL1437" s="767"/>
      <c r="BM1437" s="767"/>
      <c r="BN1437" s="767"/>
      <c r="BO1437" s="767"/>
      <c r="BP1437" s="767"/>
      <c r="BQ1437" s="767"/>
      <c r="BR1437" s="767"/>
      <c r="BS1437" s="767"/>
      <c r="BT1437" s="767"/>
      <c r="BU1437" s="767"/>
      <c r="BV1437" s="767"/>
      <c r="BW1437" s="767"/>
      <c r="BX1437" s="767"/>
      <c r="BY1437" s="767"/>
      <c r="BZ1437" s="767"/>
      <c r="CA1437" s="767"/>
      <c r="CB1437" s="767"/>
      <c r="CC1437" s="767"/>
      <c r="CD1437" s="767"/>
      <c r="CE1437" s="767"/>
      <c r="CF1437" s="767"/>
      <c r="CG1437" s="767"/>
      <c r="CH1437" s="767"/>
      <c r="CI1437" s="767"/>
      <c r="CJ1437" s="767"/>
      <c r="CK1437" s="767"/>
      <c r="CL1437" s="767"/>
      <c r="CM1437" s="767"/>
      <c r="CN1437" s="767"/>
      <c r="CO1437" s="767"/>
      <c r="CP1437" s="767"/>
      <c r="CQ1437" s="767"/>
      <c r="CR1437" s="767"/>
      <c r="CS1437" s="767"/>
      <c r="CT1437" s="767"/>
      <c r="CU1437" s="767"/>
      <c r="CV1437" s="767"/>
      <c r="CW1437" s="767"/>
      <c r="CX1437" s="767"/>
      <c r="CY1437" s="767"/>
      <c r="CZ1437" s="767"/>
      <c r="DA1437" s="767"/>
      <c r="DB1437" s="767"/>
      <c r="DC1437" s="767"/>
      <c r="DD1437" s="767"/>
      <c r="DE1437" s="767"/>
      <c r="DF1437" s="767"/>
      <c r="DG1437" s="767"/>
      <c r="DH1437" s="767"/>
      <c r="DI1437" s="767"/>
      <c r="DJ1437" s="767"/>
      <c r="DK1437" s="767"/>
      <c r="DL1437" s="767"/>
      <c r="DM1437" s="767"/>
      <c r="DN1437" s="767"/>
      <c r="DO1437" s="767"/>
      <c r="DP1437" s="767"/>
      <c r="DQ1437" s="767"/>
      <c r="DR1437" s="767"/>
      <c r="DS1437" s="767"/>
      <c r="DT1437" s="767"/>
      <c r="DU1437" s="767"/>
      <c r="DV1437" s="767"/>
      <c r="DW1437" s="767"/>
      <c r="DX1437" s="767"/>
      <c r="DY1437" s="767"/>
      <c r="DZ1437" s="767"/>
      <c r="EA1437" s="767"/>
      <c r="EB1437" s="767"/>
      <c r="EC1437" s="767"/>
      <c r="ED1437" s="767"/>
      <c r="EE1437" s="767"/>
      <c r="EF1437" s="767"/>
      <c r="EG1437" s="767"/>
      <c r="EH1437" s="767"/>
      <c r="EI1437" s="767"/>
      <c r="EJ1437" s="767"/>
      <c r="EK1437" s="767"/>
      <c r="EL1437" s="767"/>
      <c r="EM1437" s="767"/>
      <c r="EN1437" s="767"/>
      <c r="EO1437" s="767"/>
      <c r="EP1437" s="767"/>
      <c r="EQ1437" s="767"/>
      <c r="ER1437" s="767"/>
      <c r="ES1437" s="767"/>
      <c r="ET1437" s="767"/>
      <c r="EU1437" s="767"/>
      <c r="EV1437" s="767"/>
      <c r="EW1437" s="767"/>
      <c r="EX1437" s="767"/>
      <c r="EY1437" s="767"/>
      <c r="EZ1437" s="767"/>
      <c r="FA1437" s="767"/>
      <c r="FB1437" s="767"/>
      <c r="FC1437" s="767"/>
      <c r="FD1437" s="767"/>
      <c r="FE1437" s="767"/>
      <c r="FF1437" s="767"/>
      <c r="FG1437" s="767"/>
      <c r="FH1437" s="767"/>
      <c r="FI1437" s="767"/>
      <c r="FJ1437" s="767"/>
      <c r="FK1437" s="767"/>
      <c r="FL1437" s="767"/>
      <c r="FM1437" s="767"/>
      <c r="FN1437" s="767"/>
      <c r="FO1437" s="767"/>
      <c r="FP1437" s="767"/>
      <c r="FQ1437" s="767"/>
      <c r="FR1437" s="767"/>
      <c r="FS1437" s="767"/>
      <c r="FT1437" s="767"/>
      <c r="FU1437" s="767"/>
      <c r="FV1437" s="767"/>
      <c r="FW1437" s="767"/>
      <c r="FX1437" s="767"/>
      <c r="FY1437" s="767"/>
      <c r="FZ1437" s="767"/>
      <c r="GA1437" s="767"/>
      <c r="GB1437" s="767"/>
      <c r="GC1437" s="767"/>
      <c r="GD1437" s="767"/>
      <c r="GE1437" s="767"/>
      <c r="GF1437" s="767"/>
      <c r="GG1437" s="767"/>
      <c r="GH1437" s="767"/>
      <c r="GI1437" s="767"/>
      <c r="GJ1437" s="767"/>
      <c r="GK1437" s="767"/>
      <c r="GL1437" s="767"/>
      <c r="GM1437" s="767"/>
      <c r="GN1437" s="767"/>
      <c r="GO1437" s="767"/>
      <c r="GP1437" s="767"/>
      <c r="GQ1437" s="767"/>
      <c r="GR1437" s="767"/>
      <c r="GS1437" s="767"/>
      <c r="GT1437" s="767"/>
      <c r="GU1437" s="767"/>
      <c r="GV1437" s="767"/>
      <c r="GW1437" s="767"/>
      <c r="GX1437" s="767"/>
      <c r="GY1437" s="767"/>
      <c r="GZ1437" s="767"/>
      <c r="HA1437" s="767"/>
      <c r="HB1437" s="767"/>
      <c r="HC1437" s="767"/>
    </row>
    <row r="1438" spans="1:211" s="864" customFormat="1" ht="13.9" hidden="1" customHeight="1">
      <c r="A1438" s="307"/>
      <c r="B1438" s="351"/>
      <c r="C1438" s="971" t="str">
        <f>IF('1C TSspéc27'!L$17&lt;&gt;0,'1C TSspéc27'!$B$12,"")</f>
        <v/>
      </c>
      <c r="D1438" s="972"/>
      <c r="E1438" s="973"/>
      <c r="F1438" s="93">
        <f>IF(AND($C1438='1C TSspéc27'!$B$12,'1C TSspéc27'!$B$16="spécifiques",'1C TSspéc27'!$L$17&lt;&gt;""),'1C TSspéc27'!$L$21,"")</f>
        <v>0</v>
      </c>
      <c r="G1438" s="863"/>
      <c r="H1438" s="745">
        <v>0.21</v>
      </c>
      <c r="I1438" s="747">
        <v>1</v>
      </c>
      <c r="J1438" s="312"/>
      <c r="K1438" s="680">
        <f t="shared" si="356"/>
        <v>0</v>
      </c>
      <c r="L1438" s="556">
        <f>IF(OR('1C TSspéc27'!$B$12="",'1C TSspéc27'!L$30=0),0,IF(AND('1C TSspéc27'!$B$12&lt;&gt;"",$K$2="Pôle",'1C TSspéc27'!$C$12="OUI"),(('1C TSspéc27'!L$22+'1C TSspéc27'!L$23+'1C TSspéc27'!L$24+'1C TSspéc27'!L$25+'1C TSspéc27'!L$29)/'1C TSspéc27'!L$17),IF(AND('1C TSspéc27'!$B$12&lt;&gt;"",$K$2="Pôle",'1C TSspéc27'!$C$12="NON"),(('1C TSspéc27'!L$22+'1C TSspéc27'!L$23+'1C TSspéc27'!L$24+'1C TSspéc27'!L$25+'1C TSspéc27'!L$29)/'1C TSspéc27'!L$30),IF(AND('1C TSspéc27'!$B$12&lt;&gt;"",$K$2&lt;&gt;"Pôle",'1C TSspéc27'!$C$12="OUI"),(('1C TSspéc27'!L$22+'1C TSspéc27'!L$23+'1C TSspéc27'!L$24+'1C TSspéc27'!L$25+'1C TSspéc27'!L$26+'1C TSspéc27'!L$27+'1C TSspéc27'!L$28+'1C TSspéc27'!L$29)/'1C TSspéc27'!L$17),IF(AND('1C TSspéc27'!$B$12&lt;&gt;"",$K$2&lt;&gt;"Pôle",'1C TSspéc27'!$C$12="NON"),(('1C TSspéc27'!L$22+'1C TSspéc27'!L$23+'1C TSspéc27'!L$24+'1C TSspéc27'!L$25+'1C TSspéc27'!L$26+'1C TSspéc27'!L$27+'1C TSspéc27'!L$28+'1C TSspéc27'!L$29)/'1C TSspéc27'!L$30))))))</f>
        <v>0</v>
      </c>
      <c r="M1438" s="556">
        <f>IF(OR('1C TSspéc27'!$B$12="",'1C TSspéc27'!L$30=0),0,IF(AND('1C TSspéc27'!$B$12&lt;&gt;"",$K$2="Pôle",'1C TSspéc27'!$C$12="OUI"),(('1C TSspéc27'!L$26+'1C TSspéc27'!L$27+'1C TSspéc27'!L$28)/'1C TSspéc27'!L$17),IF(AND('1C TSspéc27'!$B$12&lt;&gt;"",$K$2="Pôle",'1C TSspéc27'!$C$12="NON"),(('1C TSspéc27'!L$26+'1C TSspéc27'!L$27+'1C TSspéc27'!L$28)/'1C TSspéc27'!L$30),IF(AND('1C TSspéc27'!$B$12&lt;&gt;"",$K$2&lt;&gt;"Pôle"),0))))</f>
        <v>0</v>
      </c>
      <c r="N1438" s="557">
        <f>IF(AND('1C TSspéc27'!$B$12&lt;&gt;0,'1C TSspéc27'!$L$30&lt;&gt;0),L1438+M1438,0)</f>
        <v>0</v>
      </c>
      <c r="O1438" s="542" t="str">
        <f>IF(AND('1C TSspéc27'!$L$17&lt;&gt;0,'1C TSspéc27'!$C$12="OUI"),'1C TSspéc27'!$L$35/'1C TSspéc27'!$L$17,"")</f>
        <v/>
      </c>
      <c r="P1438" s="543" t="str">
        <f>IF(AND('1C TSspéc27'!$L$17&lt;&gt;0,'1C TSspéc27'!$C$12="OUI"),'1C TSspéc27'!$L$36/'1C TSspéc27'!$L$17,"")</f>
        <v/>
      </c>
      <c r="Q1438" s="543" t="str">
        <f>IF(AND('1C TSspéc27'!$L$17&lt;&gt;0,'1C TSspéc27'!$C$12="OUI"),'1C TSspéc27'!$L$37/'1C TSspéc27'!$L$17,"")</f>
        <v/>
      </c>
      <c r="R1438" s="543" t="str">
        <f>IF(AND('1C TSspéc27'!$L$17&lt;&gt;0,'1C TSspéc27'!$C$12="OUI"),'1C TSspéc27'!$L$38/'1C TSspéc27'!$L$17,"")</f>
        <v/>
      </c>
      <c r="S1438" s="543" t="str">
        <f>IF(AND('1C TSspéc27'!$L$17&lt;&gt;0,'1C TSspéc27'!$C$12="OUI"),'1C TSspéc27'!$L$39/'1C TSspéc27'!$L$17,"")</f>
        <v/>
      </c>
      <c r="T1438" s="543" t="str">
        <f>IF(AND('1C TSspéc27'!$L$17&lt;&gt;0,'1C TSspéc27'!$C$12="OUI"),'1C TSspéc27'!$L$40/'1C TSspéc27'!$L$17,"")</f>
        <v/>
      </c>
      <c r="U1438" s="543" t="str">
        <f>IF(AND('1C TSspéc27'!$L$17&lt;&gt;0,'1C TSspéc27'!$C$12="OUI"),'1C TSspéc27'!$L$41/'1C TSspéc27'!$L$17,"")</f>
        <v/>
      </c>
      <c r="V1438" s="543" t="str">
        <f>IF(AND('1C TSspéc27'!$L$17&lt;&gt;0,'1C TSspéc27'!$C$12="OUI"),'1C TSspéc27'!$L$42/'1C TSspéc27'!$L$17,"")</f>
        <v/>
      </c>
      <c r="W1438" s="543" t="str">
        <f>IF(AND('1C TSspéc27'!$L$17&lt;&gt;0,'1C TSspéc27'!$C$12="OUI"),'1C TSspéc27'!$L$43/'1C TSspéc27'!$L$17,"")</f>
        <v/>
      </c>
      <c r="X1438" s="543" t="str">
        <f>IF(AND('1C TSspéc27'!$L$17&lt;&gt;0,'1C TSspéc27'!$C$12="OUI"),'1C TSspéc27'!$L$44/'1C TSspéc27'!$L$17,"")</f>
        <v/>
      </c>
      <c r="Y1438" s="543" t="str">
        <f>IF(AND('1C TSspéc27'!$L$17&lt;&gt;0,'1C TSspéc27'!$C$12="OUI"),'1C TSspéc27'!$L$45/'1C TSspéc27'!$L$17,"")</f>
        <v/>
      </c>
      <c r="Z1438" s="543" t="str">
        <f>IF(AND('1C TSspéc27'!$L$17&lt;&gt;0,'1C TSspéc27'!$C$12="OUI"),'1C TSspéc27'!$L$46/'1C TSspéc27'!$L$17,"")</f>
        <v/>
      </c>
      <c r="AA1438" s="543" t="str">
        <f>IF(AND('1C TSspéc27'!$L$17&lt;&gt;0,'1C TSspéc27'!$C$12="OUI"),'1C TSspéc27'!$L$47/'1C TSspéc27'!$L$17,"")</f>
        <v/>
      </c>
      <c r="AB1438" s="543" t="str">
        <f>IF(AND('1C TSspéc27'!$L$17&lt;&gt;0,'1C TSspéc27'!$C$12="OUI"),'1C TSspéc27'!$L$48/'1C TSspéc27'!$L$17,"")</f>
        <v/>
      </c>
      <c r="AC1438" s="543" t="str">
        <f>IF(AND('1C TSspéc27'!$L$17&lt;&gt;0,'1C TSspéc27'!$C$12="OUI"),'1C TSspéc27'!$L$49/'1C TSspéc27'!$L$17,"")</f>
        <v/>
      </c>
      <c r="AD1438" s="543" t="str">
        <f>IF(AND('1C TSspéc27'!$L$17&lt;&gt;0,'1C TSspéc27'!$C$12="OUI"),'1C TSspéc27'!$L$50/'1C TSspéc27'!$L$17,"")</f>
        <v/>
      </c>
      <c r="AE1438" s="543" t="str">
        <f>IF(AND('1C TSspéc27'!$L$17&lt;&gt;0,'1C TSspéc27'!$C$12="OUI"),'1C TSspéc27'!$L$51/'1C TSspéc27'!$L$17,"")</f>
        <v/>
      </c>
      <c r="AF1438" s="543" t="str">
        <f>IF(AND('1C TSspéc27'!$L$17&lt;&gt;0,'1C TSspéc27'!$C$12="OUI"),'1C TSspéc27'!$L$52/'1C TSspéc27'!$L$17,"")</f>
        <v/>
      </c>
      <c r="AG1438" s="543" t="str">
        <f>IF(AND('1C TSspéc27'!$L$17&lt;&gt;0,'1C TSspéc27'!$C$12="OUI"),'1C TSspéc27'!$L$53/'1C TSspéc27'!$L$17,"")</f>
        <v/>
      </c>
      <c r="AH1438" s="543" t="str">
        <f>IF(AND('1C TSspéc27'!$L$17&lt;&gt;0,'1C TSspéc27'!$C$12="OUI"),'1C TSspéc27'!$L$54/'1C TSspéc27'!$L$17,"")</f>
        <v/>
      </c>
      <c r="AI1438" s="543" t="str">
        <f>IF(AND('1C TSspéc27'!$L$17&lt;&gt;0,'1C TSspéc27'!$C$12="OUI"),'1C TSspéc27'!$L$55/'1C TSspéc27'!$L$17,"")</f>
        <v/>
      </c>
      <c r="AJ1438" s="543" t="str">
        <f>IF(AND('1C TSspéc27'!$L$17&lt;&gt;0,'1C TSspéc27'!$C$12="OUI"),'1C TSspéc27'!$L$56/'1C TSspéc27'!$L$17,"")</f>
        <v/>
      </c>
      <c r="AK1438" s="543" t="str">
        <f>IF(AND('1C TSspéc27'!$L$17&lt;&gt;0,'1C TSspéc27'!$C$12="OUI"),'1C TSspéc27'!$L$57/'1C TSspéc27'!$L$17,"")</f>
        <v/>
      </c>
      <c r="AL1438" s="72">
        <f>IF(AND('1C TSspéc27'!$L$17&lt;&gt;0,'1C TSspéc27'!$C$12="OUI"),N1438+AK1438,N1438)</f>
        <v>0</v>
      </c>
      <c r="AM1438" s="417">
        <f t="shared" si="357"/>
        <v>0</v>
      </c>
      <c r="AN1438" s="417">
        <f t="shared" si="358"/>
        <v>0</v>
      </c>
      <c r="AO1438" s="418" t="str">
        <f>IF(AND('1C TSspéc27'!$L$17&lt;&gt;0,'1C TSspéc27'!$L$30&lt;&gt;0),AM1438+AN1438,"")</f>
        <v/>
      </c>
      <c r="AP1438" s="573" t="str">
        <f>IF(AND('1C TSspéc27'!$L$17&lt;&gt;0,'1C TSspéc27'!$L$30&lt;&gt;0),AM1438-AR1438,"")</f>
        <v/>
      </c>
      <c r="AQ1438" s="583">
        <f t="shared" si="359"/>
        <v>0</v>
      </c>
      <c r="AR1438" s="596"/>
      <c r="AS1438" s="102"/>
      <c r="AT1438" s="27" t="str">
        <f>IF(('1C TSspéc27'!L$17*FICHE!$C$14&lt;J1438),"Forfait limité à "&amp;FICHE!$C$14&amp;"€/jour","")</f>
        <v/>
      </c>
      <c r="AU1438" s="592"/>
      <c r="AV1438" s="824"/>
      <c r="AW1438" s="824"/>
      <c r="AX1438" s="824"/>
      <c r="AY1438" s="824"/>
      <c r="AZ1438" s="824"/>
      <c r="BA1438" s="767"/>
      <c r="BB1438" s="767"/>
      <c r="BC1438" s="767"/>
      <c r="BD1438" s="767"/>
      <c r="BE1438" s="767"/>
      <c r="BF1438" s="767"/>
      <c r="BG1438" s="767"/>
      <c r="BH1438" s="767"/>
      <c r="BI1438" s="767"/>
      <c r="BJ1438" s="767"/>
      <c r="BK1438" s="767"/>
      <c r="BL1438" s="767"/>
      <c r="BM1438" s="767"/>
      <c r="BN1438" s="767"/>
      <c r="BO1438" s="767"/>
      <c r="BP1438" s="767"/>
      <c r="BQ1438" s="767"/>
      <c r="BR1438" s="767"/>
      <c r="BS1438" s="767"/>
      <c r="BT1438" s="767"/>
      <c r="BU1438" s="767"/>
      <c r="BV1438" s="767"/>
      <c r="BW1438" s="767"/>
      <c r="BX1438" s="767"/>
      <c r="BY1438" s="767"/>
      <c r="BZ1438" s="767"/>
      <c r="CA1438" s="767"/>
      <c r="CB1438" s="767"/>
      <c r="CC1438" s="767"/>
      <c r="CD1438" s="767"/>
      <c r="CE1438" s="767"/>
      <c r="CF1438" s="767"/>
      <c r="CG1438" s="767"/>
      <c r="CH1438" s="767"/>
      <c r="CI1438" s="767"/>
      <c r="CJ1438" s="767"/>
      <c r="CK1438" s="767"/>
      <c r="CL1438" s="767"/>
      <c r="CM1438" s="767"/>
      <c r="CN1438" s="767"/>
      <c r="CO1438" s="767"/>
      <c r="CP1438" s="767"/>
      <c r="CQ1438" s="767"/>
      <c r="CR1438" s="767"/>
      <c r="CS1438" s="767"/>
      <c r="CT1438" s="767"/>
      <c r="CU1438" s="767"/>
      <c r="CV1438" s="767"/>
      <c r="CW1438" s="767"/>
      <c r="CX1438" s="767"/>
      <c r="CY1438" s="767"/>
      <c r="CZ1438" s="767"/>
      <c r="DA1438" s="767"/>
      <c r="DB1438" s="767"/>
      <c r="DC1438" s="767"/>
      <c r="DD1438" s="767"/>
      <c r="DE1438" s="767"/>
      <c r="DF1438" s="767"/>
      <c r="DG1438" s="767"/>
      <c r="DH1438" s="767"/>
      <c r="DI1438" s="767"/>
      <c r="DJ1438" s="767"/>
      <c r="DK1438" s="767"/>
      <c r="DL1438" s="767"/>
      <c r="DM1438" s="767"/>
      <c r="DN1438" s="767"/>
      <c r="DO1438" s="767"/>
      <c r="DP1438" s="767"/>
      <c r="DQ1438" s="767"/>
      <c r="DR1438" s="767"/>
      <c r="DS1438" s="767"/>
      <c r="DT1438" s="767"/>
      <c r="DU1438" s="767"/>
      <c r="DV1438" s="767"/>
      <c r="DW1438" s="767"/>
      <c r="DX1438" s="767"/>
      <c r="DY1438" s="767"/>
      <c r="DZ1438" s="767"/>
      <c r="EA1438" s="767"/>
      <c r="EB1438" s="767"/>
      <c r="EC1438" s="767"/>
      <c r="ED1438" s="767"/>
      <c r="EE1438" s="767"/>
      <c r="EF1438" s="767"/>
      <c r="EG1438" s="767"/>
      <c r="EH1438" s="767"/>
      <c r="EI1438" s="767"/>
      <c r="EJ1438" s="767"/>
      <c r="EK1438" s="767"/>
      <c r="EL1438" s="767"/>
      <c r="EM1438" s="767"/>
      <c r="EN1438" s="767"/>
      <c r="EO1438" s="767"/>
      <c r="EP1438" s="767"/>
      <c r="EQ1438" s="767"/>
      <c r="ER1438" s="767"/>
      <c r="ES1438" s="767"/>
      <c r="ET1438" s="767"/>
      <c r="EU1438" s="767"/>
      <c r="EV1438" s="767"/>
      <c r="EW1438" s="767"/>
      <c r="EX1438" s="767"/>
      <c r="EY1438" s="767"/>
      <c r="EZ1438" s="767"/>
      <c r="FA1438" s="767"/>
      <c r="FB1438" s="767"/>
      <c r="FC1438" s="767"/>
      <c r="FD1438" s="767"/>
      <c r="FE1438" s="767"/>
      <c r="FF1438" s="767"/>
      <c r="FG1438" s="767"/>
      <c r="FH1438" s="767"/>
      <c r="FI1438" s="767"/>
      <c r="FJ1438" s="767"/>
      <c r="FK1438" s="767"/>
      <c r="FL1438" s="767"/>
      <c r="FM1438" s="767"/>
      <c r="FN1438" s="767"/>
      <c r="FO1438" s="767"/>
      <c r="FP1438" s="767"/>
      <c r="FQ1438" s="767"/>
      <c r="FR1438" s="767"/>
      <c r="FS1438" s="767"/>
      <c r="FT1438" s="767"/>
      <c r="FU1438" s="767"/>
      <c r="FV1438" s="767"/>
      <c r="FW1438" s="767"/>
      <c r="FX1438" s="767"/>
      <c r="FY1438" s="767"/>
      <c r="FZ1438" s="767"/>
      <c r="GA1438" s="767"/>
      <c r="GB1438" s="767"/>
      <c r="GC1438" s="767"/>
      <c r="GD1438" s="767"/>
      <c r="GE1438" s="767"/>
      <c r="GF1438" s="767"/>
      <c r="GG1438" s="767"/>
      <c r="GH1438" s="767"/>
      <c r="GI1438" s="767"/>
      <c r="GJ1438" s="767"/>
      <c r="GK1438" s="767"/>
      <c r="GL1438" s="767"/>
      <c r="GM1438" s="767"/>
      <c r="GN1438" s="767"/>
      <c r="GO1438" s="767"/>
      <c r="GP1438" s="767"/>
      <c r="GQ1438" s="767"/>
      <c r="GR1438" s="767"/>
      <c r="GS1438" s="767"/>
      <c r="GT1438" s="767"/>
      <c r="GU1438" s="767"/>
      <c r="GV1438" s="767"/>
      <c r="GW1438" s="767"/>
      <c r="GX1438" s="767"/>
      <c r="GY1438" s="767"/>
      <c r="GZ1438" s="767"/>
      <c r="HA1438" s="767"/>
      <c r="HB1438" s="767"/>
      <c r="HC1438" s="767"/>
    </row>
    <row r="1439" spans="1:211" s="864" customFormat="1" ht="13.9" hidden="1" customHeight="1">
      <c r="A1439" s="307"/>
      <c r="B1439" s="351"/>
      <c r="C1439" s="971" t="str">
        <f>IF('1C TSspéc27'!M$17&lt;&gt;0,'1C TSspéc27'!$B$12,"")</f>
        <v/>
      </c>
      <c r="D1439" s="972"/>
      <c r="E1439" s="973"/>
      <c r="F1439" s="93">
        <f>IF(AND($C1439='1C TSspéc27'!$B$12,'1C TSspéc27'!$B$16="spécifiques",'1C TSspéc27'!$M$17&lt;&gt;""),'1C TSspéc27'!$M$21,"")</f>
        <v>0</v>
      </c>
      <c r="G1439" s="863"/>
      <c r="H1439" s="745">
        <v>0.21</v>
      </c>
      <c r="I1439" s="747">
        <v>1</v>
      </c>
      <c r="J1439" s="312"/>
      <c r="K1439" s="680">
        <f t="shared" si="356"/>
        <v>0</v>
      </c>
      <c r="L1439" s="556">
        <f>IF(OR('1C TSspéc27'!$B$12="",'1C TSspéc27'!M$30=0),0,IF(AND('1C TSspéc27'!$B$12&lt;&gt;"",$K$2="Pôle",'1C TSspéc27'!$C$12="OUI"),(('1C TSspéc27'!M$22+'1C TSspéc27'!M$23+'1C TSspéc27'!M$24+'1C TSspéc27'!M$25+'1C TSspéc27'!M$29)/'1C TSspéc27'!M$17),IF(AND('1C TSspéc27'!$B$12&lt;&gt;"",$K$2="Pôle",'1C TSspéc27'!$C$12="NON"),(('1C TSspéc27'!M$22+'1C TSspéc27'!M$23+'1C TSspéc27'!M$24+'1C TSspéc27'!M$25+'1C TSspéc27'!M$29)/'1C TSspéc27'!M$30),IF(AND('1C TSspéc27'!$B$12&lt;&gt;"",$K$2&lt;&gt;"Pôle",'1C TSspéc27'!$C$12="OUI"),(('1C TSspéc27'!M$22+'1C TSspéc27'!M$23+'1C TSspéc27'!M$24+'1C TSspéc27'!M$25+'1C TSspéc27'!M$26+'1C TSspéc27'!M$27+'1C TSspéc27'!M$28+'1C TSspéc27'!M$29)/'1C TSspéc27'!M$17),IF(AND('1C TSspéc27'!$B$12&lt;&gt;"",$K$2&lt;&gt;"Pôle",'1C TSspéc27'!$C$12="NON"),(('1C TSspéc27'!M$22+'1C TSspéc27'!M$23+'1C TSspéc27'!M$24+'1C TSspéc27'!M$25+'1C TSspéc27'!M$26+'1C TSspéc27'!M$27+'1C TSspéc27'!M$28+'1C TSspéc27'!M$29)/'1C TSspéc27'!M$30))))))</f>
        <v>0</v>
      </c>
      <c r="M1439" s="556">
        <f>IF(OR('1C TSspéc27'!$B$12="",'1C TSspéc27'!M$30=0),0,IF(AND('1C TSspéc27'!$B$12&lt;&gt;"",$K$2="Pôle",'1C TSspéc27'!$C$12="OUI"),(('1C TSspéc27'!M$26+'1C TSspéc27'!M$27+'1C TSspéc27'!M$28)/'1C TSspéc27'!M$17),IF(AND('1C TSspéc27'!$B$12&lt;&gt;"",$K$2="Pôle",'1C TSspéc27'!$C$12="NON"),(('1C TSspéc27'!M$26+'1C TSspéc27'!M$27+'1C TSspéc27'!M$28)/'1C TSspéc27'!M$30),IF(AND('1C TSspéc27'!$B$12&lt;&gt;"",$K$2&lt;&gt;"Pôle"),0))))</f>
        <v>0</v>
      </c>
      <c r="N1439" s="557">
        <f>IF(AND('1C TSspéc27'!$B$12&lt;&gt;0,'1C TSspéc27'!$M$30&lt;&gt;0),L1439+M1439,0)</f>
        <v>0</v>
      </c>
      <c r="O1439" s="542" t="str">
        <f>IF(AND('1C TSspéc27'!$M$17&lt;&gt;0,'1C TSspéc27'!$C$12="OUI"),'1C TSspéc27'!$M$35/'1C TSspéc27'!$M$17,"")</f>
        <v/>
      </c>
      <c r="P1439" s="543" t="str">
        <f>IF(AND('1C TSspéc27'!$M$17&lt;&gt;0,'1C TSspéc27'!$C$12="OUI"),'1C TSspéc27'!$M$36/'1C TSspéc27'!$M$17,"")</f>
        <v/>
      </c>
      <c r="Q1439" s="543" t="str">
        <f>IF(AND('1C TSspéc27'!$M$17&lt;&gt;0,'1C TSspéc27'!$C$12="OUI"),'1C TSspéc27'!$M$37/'1C TSspéc27'!$M$17,"")</f>
        <v/>
      </c>
      <c r="R1439" s="543" t="str">
        <f>IF(AND('1C TSspéc27'!$M$17&lt;&gt;0,'1C TSspéc27'!$C$12="OUI"),'1C TSspéc27'!$M$38/'1C TSspéc27'!$M$17,"")</f>
        <v/>
      </c>
      <c r="S1439" s="543" t="str">
        <f>IF(AND('1C TSspéc27'!$M$17&lt;&gt;0,'1C TSspéc27'!$C$12="OUI"),'1C TSspéc27'!$M$39/'1C TSspéc27'!$M$17,"")</f>
        <v/>
      </c>
      <c r="T1439" s="543" t="str">
        <f>IF(AND('1C TSspéc27'!$M$17&lt;&gt;0,'1C TSspéc27'!$C$12="OUI"),'1C TSspéc27'!$M$40/'1C TSspéc27'!$M$17,"")</f>
        <v/>
      </c>
      <c r="U1439" s="543" t="str">
        <f>IF(AND('1C TSspéc27'!$M$17&lt;&gt;0,'1C TSspéc27'!$C$12="OUI"),'1C TSspéc27'!$M$41/'1C TSspéc27'!$M$17,"")</f>
        <v/>
      </c>
      <c r="V1439" s="543" t="str">
        <f>IF(AND('1C TSspéc27'!$M$17&lt;&gt;0,'1C TSspéc27'!$C$12="OUI"),'1C TSspéc27'!$M$42/'1C TSspéc27'!$M$17,"")</f>
        <v/>
      </c>
      <c r="W1439" s="543" t="str">
        <f>IF(AND('1C TSspéc27'!$M$17&lt;&gt;0,'1C TSspéc27'!$C$12="OUI"),'1C TSspéc27'!$M$43/'1C TSspéc27'!$M$17,"")</f>
        <v/>
      </c>
      <c r="X1439" s="543" t="str">
        <f>IF(AND('1C TSspéc27'!$M$17&lt;&gt;0,'1C TSspéc27'!$C$12="OUI"),'1C TSspéc27'!$M$44/'1C TSspéc27'!$M$17,"")</f>
        <v/>
      </c>
      <c r="Y1439" s="543" t="str">
        <f>IF(AND('1C TSspéc27'!$M$17&lt;&gt;0,'1C TSspéc27'!$C$12="OUI"),'1C TSspéc27'!$M$45/'1C TSspéc27'!$M$17,"")</f>
        <v/>
      </c>
      <c r="Z1439" s="543" t="str">
        <f>IF(AND('1C TSspéc27'!$M$17&lt;&gt;0,'1C TSspéc27'!$C$12="OUI"),'1C TSspéc27'!$M$46/'1C TSspéc27'!$M$17,"")</f>
        <v/>
      </c>
      <c r="AA1439" s="543" t="str">
        <f>IF(AND('1C TSspéc27'!$M$17&lt;&gt;0,'1C TSspéc27'!$C$12="OUI"),'1C TSspéc27'!$M$47/'1C TSspéc27'!$M$17,"")</f>
        <v/>
      </c>
      <c r="AB1439" s="543" t="str">
        <f>IF(AND('1C TSspéc27'!$M$17&lt;&gt;0,'1C TSspéc27'!$C$12="OUI"),'1C TSspéc27'!$M$48/'1C TSspéc27'!$M$17,"")</f>
        <v/>
      </c>
      <c r="AC1439" s="543" t="str">
        <f>IF(AND('1C TSspéc27'!$M$17&lt;&gt;0,'1C TSspéc27'!$C$12="OUI"),'1C TSspéc27'!$M$49/'1C TSspéc27'!$M$17,"")</f>
        <v/>
      </c>
      <c r="AD1439" s="543" t="str">
        <f>IF(AND('1C TSspéc27'!$M$17&lt;&gt;0,'1C TSspéc27'!$C$12="OUI"),'1C TSspéc27'!$M$50/'1C TSspéc27'!$M$17,"")</f>
        <v/>
      </c>
      <c r="AE1439" s="543" t="str">
        <f>IF(AND('1C TSspéc27'!$M$17&lt;&gt;0,'1C TSspéc27'!$C$12="OUI"),'1C TSspéc27'!$M$51/'1C TSspéc27'!$M$17,"")</f>
        <v/>
      </c>
      <c r="AF1439" s="543" t="str">
        <f>IF(AND('1C TSspéc27'!$M$17&lt;&gt;0,'1C TSspéc27'!$C$12="OUI"),'1C TSspéc27'!$M$52/'1C TSspéc27'!$M$17,"")</f>
        <v/>
      </c>
      <c r="AG1439" s="543" t="str">
        <f>IF(AND('1C TSspéc27'!$M$17&lt;&gt;0,'1C TSspéc27'!$C$12="OUI"),'1C TSspéc27'!$M$53/'1C TSspéc27'!$M$17,"")</f>
        <v/>
      </c>
      <c r="AH1439" s="543" t="str">
        <f>IF(AND('1C TSspéc27'!$M$17&lt;&gt;0,'1C TSspéc27'!$C$12="OUI"),'1C TSspéc27'!$M$54/'1C TSspéc27'!$M$17,"")</f>
        <v/>
      </c>
      <c r="AI1439" s="543" t="str">
        <f>IF(AND('1C TSspéc27'!$M$17&lt;&gt;0,'1C TSspéc27'!$C$12="OUI"),'1C TSspéc27'!$M$55/'1C TSspéc27'!$M$17,"")</f>
        <v/>
      </c>
      <c r="AJ1439" s="543" t="str">
        <f>IF(AND('1C TSspéc27'!$M$17&lt;&gt;0,'1C TSspéc27'!$C$12="OUI"),'1C TSspéc27'!$M$56/'1C TSspéc27'!$M$17,"")</f>
        <v/>
      </c>
      <c r="AK1439" s="543" t="str">
        <f>IF(AND('1C TSspéc27'!$M$17&lt;&gt;0,'1C TSspéc27'!$C$12="OUI"),'1C TSspéc27'!$M$57/'1C TSspéc27'!$M$17,"")</f>
        <v/>
      </c>
      <c r="AL1439" s="72">
        <f>IF(AND('1C TSspéc27'!$M$17&lt;&gt;0,'1C TSspéc27'!$C$12="OUI"),N1439+AK1439,N1439)</f>
        <v>0</v>
      </c>
      <c r="AM1439" s="417">
        <f t="shared" si="357"/>
        <v>0</v>
      </c>
      <c r="AN1439" s="417">
        <f t="shared" si="358"/>
        <v>0</v>
      </c>
      <c r="AO1439" s="418" t="str">
        <f>IF(AND('1C TSspéc27'!$M$17&lt;&gt;0,'1C TSspéc27'!$M$30&lt;&gt;0),AM1439+AN1439,"")</f>
        <v/>
      </c>
      <c r="AP1439" s="573" t="str">
        <f>IF(AND('1C TSspéc27'!$M$17&lt;&gt;0,'1C TSspéc27'!$M$30&lt;&gt;0),AM1439-AR1439,"")</f>
        <v/>
      </c>
      <c r="AQ1439" s="583">
        <f t="shared" si="359"/>
        <v>0</v>
      </c>
      <c r="AR1439" s="596"/>
      <c r="AS1439" s="102"/>
      <c r="AT1439" s="27" t="str">
        <f>IF(('1C TSspéc27'!M$17*FICHE!$C$14&lt;J1439),"Forfait limité à "&amp;FICHE!$C$14&amp;"€/jour","")</f>
        <v/>
      </c>
      <c r="AU1439" s="592"/>
      <c r="AV1439" s="824"/>
      <c r="AW1439" s="824"/>
      <c r="AX1439" s="824"/>
      <c r="AY1439" s="824"/>
      <c r="AZ1439" s="824"/>
      <c r="BA1439" s="767"/>
      <c r="BB1439" s="767"/>
      <c r="BC1439" s="767"/>
      <c r="BD1439" s="767"/>
      <c r="BE1439" s="767"/>
      <c r="BF1439" s="767"/>
      <c r="BG1439" s="767"/>
      <c r="BH1439" s="767"/>
      <c r="BI1439" s="767"/>
      <c r="BJ1439" s="767"/>
      <c r="BK1439" s="767"/>
      <c r="BL1439" s="767"/>
      <c r="BM1439" s="767"/>
      <c r="BN1439" s="767"/>
      <c r="BO1439" s="767"/>
      <c r="BP1439" s="767"/>
      <c r="BQ1439" s="767"/>
      <c r="BR1439" s="767"/>
      <c r="BS1439" s="767"/>
      <c r="BT1439" s="767"/>
      <c r="BU1439" s="767"/>
      <c r="BV1439" s="767"/>
      <c r="BW1439" s="767"/>
      <c r="BX1439" s="767"/>
      <c r="BY1439" s="767"/>
      <c r="BZ1439" s="767"/>
      <c r="CA1439" s="767"/>
      <c r="CB1439" s="767"/>
      <c r="CC1439" s="767"/>
      <c r="CD1439" s="767"/>
      <c r="CE1439" s="767"/>
      <c r="CF1439" s="767"/>
      <c r="CG1439" s="767"/>
      <c r="CH1439" s="767"/>
      <c r="CI1439" s="767"/>
      <c r="CJ1439" s="767"/>
      <c r="CK1439" s="767"/>
      <c r="CL1439" s="767"/>
      <c r="CM1439" s="767"/>
      <c r="CN1439" s="767"/>
      <c r="CO1439" s="767"/>
      <c r="CP1439" s="767"/>
      <c r="CQ1439" s="767"/>
      <c r="CR1439" s="767"/>
      <c r="CS1439" s="767"/>
      <c r="CT1439" s="767"/>
      <c r="CU1439" s="767"/>
      <c r="CV1439" s="767"/>
      <c r="CW1439" s="767"/>
      <c r="CX1439" s="767"/>
      <c r="CY1439" s="767"/>
      <c r="CZ1439" s="767"/>
      <c r="DA1439" s="767"/>
      <c r="DB1439" s="767"/>
      <c r="DC1439" s="767"/>
      <c r="DD1439" s="767"/>
      <c r="DE1439" s="767"/>
      <c r="DF1439" s="767"/>
      <c r="DG1439" s="767"/>
      <c r="DH1439" s="767"/>
      <c r="DI1439" s="767"/>
      <c r="DJ1439" s="767"/>
      <c r="DK1439" s="767"/>
      <c r="DL1439" s="767"/>
      <c r="DM1439" s="767"/>
      <c r="DN1439" s="767"/>
      <c r="DO1439" s="767"/>
      <c r="DP1439" s="767"/>
      <c r="DQ1439" s="767"/>
      <c r="DR1439" s="767"/>
      <c r="DS1439" s="767"/>
      <c r="DT1439" s="767"/>
      <c r="DU1439" s="767"/>
      <c r="DV1439" s="767"/>
      <c r="DW1439" s="767"/>
      <c r="DX1439" s="767"/>
      <c r="DY1439" s="767"/>
      <c r="DZ1439" s="767"/>
      <c r="EA1439" s="767"/>
      <c r="EB1439" s="767"/>
      <c r="EC1439" s="767"/>
      <c r="ED1439" s="767"/>
      <c r="EE1439" s="767"/>
      <c r="EF1439" s="767"/>
      <c r="EG1439" s="767"/>
      <c r="EH1439" s="767"/>
      <c r="EI1439" s="767"/>
      <c r="EJ1439" s="767"/>
      <c r="EK1439" s="767"/>
      <c r="EL1439" s="767"/>
      <c r="EM1439" s="767"/>
      <c r="EN1439" s="767"/>
      <c r="EO1439" s="767"/>
      <c r="EP1439" s="767"/>
      <c r="EQ1439" s="767"/>
      <c r="ER1439" s="767"/>
      <c r="ES1439" s="767"/>
      <c r="ET1439" s="767"/>
      <c r="EU1439" s="767"/>
      <c r="EV1439" s="767"/>
      <c r="EW1439" s="767"/>
      <c r="EX1439" s="767"/>
      <c r="EY1439" s="767"/>
      <c r="EZ1439" s="767"/>
      <c r="FA1439" s="767"/>
      <c r="FB1439" s="767"/>
      <c r="FC1439" s="767"/>
      <c r="FD1439" s="767"/>
      <c r="FE1439" s="767"/>
      <c r="FF1439" s="767"/>
      <c r="FG1439" s="767"/>
      <c r="FH1439" s="767"/>
      <c r="FI1439" s="767"/>
      <c r="FJ1439" s="767"/>
      <c r="FK1439" s="767"/>
      <c r="FL1439" s="767"/>
      <c r="FM1439" s="767"/>
      <c r="FN1439" s="767"/>
      <c r="FO1439" s="767"/>
      <c r="FP1439" s="767"/>
      <c r="FQ1439" s="767"/>
      <c r="FR1439" s="767"/>
      <c r="FS1439" s="767"/>
      <c r="FT1439" s="767"/>
      <c r="FU1439" s="767"/>
      <c r="FV1439" s="767"/>
      <c r="FW1439" s="767"/>
      <c r="FX1439" s="767"/>
      <c r="FY1439" s="767"/>
      <c r="FZ1439" s="767"/>
      <c r="GA1439" s="767"/>
      <c r="GB1439" s="767"/>
      <c r="GC1439" s="767"/>
      <c r="GD1439" s="767"/>
      <c r="GE1439" s="767"/>
      <c r="GF1439" s="767"/>
      <c r="GG1439" s="767"/>
      <c r="GH1439" s="767"/>
      <c r="GI1439" s="767"/>
      <c r="GJ1439" s="767"/>
      <c r="GK1439" s="767"/>
      <c r="GL1439" s="767"/>
      <c r="GM1439" s="767"/>
      <c r="GN1439" s="767"/>
      <c r="GO1439" s="767"/>
      <c r="GP1439" s="767"/>
      <c r="GQ1439" s="767"/>
      <c r="GR1439" s="767"/>
      <c r="GS1439" s="767"/>
      <c r="GT1439" s="767"/>
      <c r="GU1439" s="767"/>
      <c r="GV1439" s="767"/>
      <c r="GW1439" s="767"/>
      <c r="GX1439" s="767"/>
      <c r="GY1439" s="767"/>
      <c r="GZ1439" s="767"/>
      <c r="HA1439" s="767"/>
      <c r="HB1439" s="767"/>
      <c r="HC1439" s="767"/>
    </row>
    <row r="1440" spans="1:211" s="864" customFormat="1" ht="13.9" hidden="1" customHeight="1">
      <c r="A1440" s="307"/>
      <c r="B1440" s="351"/>
      <c r="C1440" s="971" t="str">
        <f>IF('1C TSspéc27'!N$17&lt;&gt;0,'1C TSspéc27'!$B$12,"")</f>
        <v/>
      </c>
      <c r="D1440" s="972"/>
      <c r="E1440" s="973"/>
      <c r="F1440" s="93">
        <f>IF(AND($C1440='1C TSspéc27'!$B$12,'1C TSspéc27'!$B$16="spécifiques",'1C TSspéc27'!$N$17&lt;&gt;""),'1C TSspéc27'!$N$21,"")</f>
        <v>0</v>
      </c>
      <c r="G1440" s="842"/>
      <c r="H1440" s="745">
        <v>0.21</v>
      </c>
      <c r="I1440" s="747">
        <v>1</v>
      </c>
      <c r="J1440" s="312"/>
      <c r="K1440" s="680">
        <f t="shared" si="356"/>
        <v>0</v>
      </c>
      <c r="L1440" s="556">
        <f>IF(OR('1C TSspéc27'!$B$12="",'1C TSspéc27'!N$30=0),0,IF(AND('1C TSspéc27'!$B$12&lt;&gt;"",$K$2="Pôle",'1C TSspéc27'!$C$12="OUI"),(('1C TSspéc27'!N$22+'1C TSspéc27'!N$23+'1C TSspéc27'!N$24+'1C TSspéc27'!N$25+'1C TSspéc27'!N$29)/'1C TSspéc27'!N$17),IF(AND('1C TSspéc27'!$B$12&lt;&gt;"",$K$2="Pôle",'1C TSspéc27'!$C$12="NON"),(('1C TSspéc27'!N$22+'1C TSspéc27'!N$23+'1C TSspéc27'!N$24+'1C TSspéc27'!N$25+'1C TSspéc27'!N$29)/'1C TSspéc27'!N$30),IF(AND('1C TSspéc27'!$B$12&lt;&gt;"",$K$2&lt;&gt;"Pôle",'1C TSspéc27'!$C$12="OUI"),(('1C TSspéc27'!N$22+'1C TSspéc27'!N$23+'1C TSspéc27'!N$24+'1C TSspéc27'!N$25+'1C TSspéc27'!N$26+'1C TSspéc27'!N$27+'1C TSspéc27'!N$28+'1C TSspéc27'!N$29)/'1C TSspéc27'!N$17),IF(AND('1C TSspéc27'!$B$12&lt;&gt;"",$K$2&lt;&gt;"Pôle",'1C TSspéc27'!$C$12="NON"),(('1C TSspéc27'!N$22+'1C TSspéc27'!N$23+'1C TSspéc27'!N$24+'1C TSspéc27'!N$25+'1C TSspéc27'!N$26+'1C TSspéc27'!N$27+'1C TSspéc27'!N$28+'1C TSspéc27'!N$29)/'1C TSspéc27'!N$30))))))</f>
        <v>0</v>
      </c>
      <c r="M1440" s="556">
        <f>IF(OR('1C TSspéc27'!$B$12="",'1C TSspéc27'!N$30=0),0,IF(AND('1C TSspéc27'!$B$12&lt;&gt;"",$K$2="Pôle",'1C TSspéc27'!$C$12="OUI"),(('1C TSspéc27'!N$26+'1C TSspéc27'!N$27+'1C TSspéc27'!N$28)/'1C TSspéc27'!N$17),IF(AND('1C TSspéc27'!$B$12&lt;&gt;"",$K$2="Pôle",'1C TSspéc27'!$C$12="NON"),(('1C TSspéc27'!N$26+'1C TSspéc27'!N$27+'1C TSspéc27'!N$28)/'1C TSspéc27'!N$30),IF(AND('1C TSspéc27'!$B$12&lt;&gt;"",$K$2&lt;&gt;"Pôle"),0))))</f>
        <v>0</v>
      </c>
      <c r="N1440" s="557">
        <f>IF(AND('1C TSspéc27'!$B$12&lt;&gt;0,'1C TSspéc27'!$N$30&lt;&gt;0),L1440+M1440,0)</f>
        <v>0</v>
      </c>
      <c r="O1440" s="893" t="str">
        <f>IF(AND('1C TSspéc27'!$N$17&lt;&gt;0,'1C TSspéc27'!$C$12="OUI"),'1C TSspéc27'!$N$35/'1C TSspéc27'!$N$17,"")</f>
        <v/>
      </c>
      <c r="P1440" s="543" t="str">
        <f>IF(AND('1C TSspéc27'!$N$17&lt;&gt;0,'1C TSspéc27'!$C$12="OUI"),'1C TSspéc27'!$N$36/'1C TSspéc27'!$N$17,"")</f>
        <v/>
      </c>
      <c r="Q1440" s="543" t="str">
        <f>IF(AND('1C TSspéc27'!$N$17&lt;&gt;0,'1C TSspéc27'!$C$12="OUI"),'1C TSspéc27'!$N$37/'1C TSspéc27'!$N$17,"")</f>
        <v/>
      </c>
      <c r="R1440" s="543" t="str">
        <f>IF(AND('1C TSspéc27'!$N$17&lt;&gt;0,'1C TSspéc27'!$C$12="OUI"),'1C TSspéc27'!$N$38/'1C TSspéc27'!$N$17,"")</f>
        <v/>
      </c>
      <c r="S1440" s="543" t="str">
        <f>IF(AND('1C TSspéc27'!$N$17&lt;&gt;0,'1C TSspéc27'!$C$12="OUI"),'1C TSspéc27'!$N$39/'1C TSspéc27'!$N$17,"")</f>
        <v/>
      </c>
      <c r="T1440" s="543" t="str">
        <f>IF(AND('1C TSspéc27'!$N$17&lt;&gt;0,'1C TSspéc27'!$C$12="OUI"),'1C TSspéc27'!$N$40/'1C TSspéc27'!$N$17,"")</f>
        <v/>
      </c>
      <c r="U1440" s="543" t="str">
        <f>IF(AND('1C TSspéc27'!$N$17&lt;&gt;0,'1C TSspéc27'!$C$12="OUI"),'1C TSspéc27'!$N$41/'1C TSspéc27'!$N$17,"")</f>
        <v/>
      </c>
      <c r="V1440" s="543" t="str">
        <f>IF(AND('1C TSspéc27'!$N$17&lt;&gt;0,'1C TSspéc27'!$C$12="OUI"),'1C TSspéc27'!$N$42/'1C TSspéc27'!$N$17,"")</f>
        <v/>
      </c>
      <c r="W1440" s="543" t="str">
        <f>IF(AND('1C TSspéc27'!$N$17&lt;&gt;0,'1C TSspéc27'!$C$12="OUI"),'1C TSspéc27'!$N$43/'1C TSspéc27'!$N$17,"")</f>
        <v/>
      </c>
      <c r="X1440" s="543" t="str">
        <f>IF(AND('1C TSspéc27'!$N$17&lt;&gt;0,'1C TSspéc27'!$C$12="OUI"),'1C TSspéc27'!$N$44/'1C TSspéc27'!$N$17,"")</f>
        <v/>
      </c>
      <c r="Y1440" s="543" t="str">
        <f>IF(AND('1C TSspéc27'!$N$17&lt;&gt;0,'1C TSspéc27'!$C$12="OUI"),'1C TSspéc27'!$N$45/'1C TSspéc27'!$N$17,"")</f>
        <v/>
      </c>
      <c r="Z1440" s="543" t="str">
        <f>IF(AND('1C TSspéc27'!$N$17&lt;&gt;0,'1C TSspéc27'!$C$12="OUI"),'1C TSspéc27'!$N$46/'1C TSspéc27'!$N$17,"")</f>
        <v/>
      </c>
      <c r="AA1440" s="543" t="str">
        <f>IF(AND('1C TSspéc27'!$N$17&lt;&gt;0,'1C TSspéc27'!$C$12="OUI"),'1C TSspéc27'!$N$47/'1C TSspéc27'!$N$17,"")</f>
        <v/>
      </c>
      <c r="AB1440" s="543" t="str">
        <f>IF(AND('1C TSspéc27'!$N$17&lt;&gt;0,'1C TSspéc27'!$C$12="OUI"),'1C TSspéc27'!$N$48/'1C TSspéc27'!$N$17,"")</f>
        <v/>
      </c>
      <c r="AC1440" s="543" t="str">
        <f>IF(AND('1C TSspéc27'!$N$17&lt;&gt;0,'1C TSspéc27'!$C$12="OUI"),'1C TSspéc27'!$N$49/'1C TSspéc27'!$N$17,"")</f>
        <v/>
      </c>
      <c r="AD1440" s="543" t="str">
        <f>IF(AND('1C TSspéc27'!$N$17&lt;&gt;0,'1C TSspéc27'!$C$12="OUI"),'1C TSspéc27'!$N$50/'1C TSspéc27'!$N$17,"")</f>
        <v/>
      </c>
      <c r="AE1440" s="543" t="str">
        <f>IF(AND('1C TSspéc27'!$N$17&lt;&gt;0,'1C TSspéc27'!$C$12="OUI"),'1C TSspéc27'!$N$51/'1C TSspéc27'!$N$17,"")</f>
        <v/>
      </c>
      <c r="AF1440" s="543" t="str">
        <f>IF(AND('1C TSspéc27'!$N$17&lt;&gt;0,'1C TSspéc27'!$C$12="OUI"),'1C TSspéc27'!$N$52/'1C TSspéc27'!$N$17,"")</f>
        <v/>
      </c>
      <c r="AG1440" s="543" t="str">
        <f>IF(AND('1C TSspéc27'!$N$17&lt;&gt;0,'1C TSspéc27'!$C$12="OUI"),'1C TSspéc27'!$N$53/'1C TSspéc27'!$N$17,"")</f>
        <v/>
      </c>
      <c r="AH1440" s="543" t="str">
        <f>IF(AND('1C TSspéc27'!$N$17&lt;&gt;0,'1C TSspéc27'!$C$12="OUI"),'1C TSspéc27'!$N$54/'1C TSspéc27'!$N$17,"")</f>
        <v/>
      </c>
      <c r="AI1440" s="543" t="str">
        <f>IF(AND('1C TSspéc27'!$N$17&lt;&gt;0,'1C TSspéc27'!$C$12="OUI"),'1C TSspéc27'!$N$55/'1C TSspéc27'!$N$17,"")</f>
        <v/>
      </c>
      <c r="AJ1440" s="543" t="str">
        <f>IF(AND('1C TSspéc27'!$N$17&lt;&gt;0,'1C TSspéc27'!$C$12="OUI"),'1C TSspéc27'!$N$56/'1C TSspéc27'!$N$17,"")</f>
        <v/>
      </c>
      <c r="AK1440" s="543" t="str">
        <f>IF(AND('1C TSspéc27'!$N$17&lt;&gt;0,'1C TSspéc27'!$C$12="OUI"),'1C TSspéc27'!$N$57/'1C TSspéc27'!$N$17,"")</f>
        <v/>
      </c>
      <c r="AL1440" s="72">
        <f>IF(AND('1C TSspéc27'!$N$17&lt;&gt;0,'1C TSspéc27'!$C$12="OUI"),N1440+AK1440,N1440)</f>
        <v>0</v>
      </c>
      <c r="AM1440" s="417">
        <f t="shared" si="357"/>
        <v>0</v>
      </c>
      <c r="AN1440" s="417">
        <f t="shared" si="358"/>
        <v>0</v>
      </c>
      <c r="AO1440" s="418" t="str">
        <f>IF(AND('1C TSspéc27'!$N$17&lt;&gt;0,'1C TSspéc27'!$N$30&lt;&gt;0),AM1440+AN1440,"")</f>
        <v/>
      </c>
      <c r="AP1440" s="573" t="str">
        <f>IF(AND('1C TSspéc27'!$N$17&lt;&gt;0,'1C TSspéc27'!$N$30&lt;&gt;0),AM1440-AR1440,"")</f>
        <v/>
      </c>
      <c r="AQ1440" s="583">
        <f t="shared" si="359"/>
        <v>0</v>
      </c>
      <c r="AR1440" s="596"/>
      <c r="AS1440" s="102"/>
      <c r="AT1440" s="27" t="str">
        <f>IF(('1C TSspéc27'!N$17*FICHE!$C$14&lt;J1440),"Forfait limité à "&amp;FICHE!$C$14&amp;"€/jour","")</f>
        <v/>
      </c>
      <c r="AU1440" s="592"/>
      <c r="AV1440" s="824"/>
      <c r="AW1440" s="824"/>
      <c r="AX1440" s="824"/>
      <c r="AY1440" s="824"/>
      <c r="AZ1440" s="824"/>
      <c r="BA1440" s="767"/>
      <c r="BB1440" s="767"/>
      <c r="BC1440" s="767"/>
      <c r="BD1440" s="767"/>
      <c r="BE1440" s="767"/>
      <c r="BF1440" s="767"/>
      <c r="BG1440" s="767"/>
      <c r="BH1440" s="767"/>
      <c r="BI1440" s="767"/>
      <c r="BJ1440" s="767"/>
      <c r="BK1440" s="767"/>
      <c r="BL1440" s="767"/>
      <c r="BM1440" s="767"/>
      <c r="BN1440" s="767"/>
      <c r="BO1440" s="767"/>
      <c r="BP1440" s="767"/>
      <c r="BQ1440" s="767"/>
      <c r="BR1440" s="767"/>
      <c r="BS1440" s="767"/>
      <c r="BT1440" s="767"/>
      <c r="BU1440" s="767"/>
      <c r="BV1440" s="767"/>
      <c r="BW1440" s="767"/>
      <c r="BX1440" s="767"/>
      <c r="BY1440" s="767"/>
      <c r="BZ1440" s="767"/>
      <c r="CA1440" s="767"/>
      <c r="CB1440" s="767"/>
      <c r="CC1440" s="767"/>
      <c r="CD1440" s="767"/>
      <c r="CE1440" s="767"/>
      <c r="CF1440" s="767"/>
      <c r="CG1440" s="767"/>
      <c r="CH1440" s="767"/>
      <c r="CI1440" s="767"/>
      <c r="CJ1440" s="767"/>
      <c r="CK1440" s="767"/>
      <c r="CL1440" s="767"/>
      <c r="CM1440" s="767"/>
      <c r="CN1440" s="767"/>
      <c r="CO1440" s="767"/>
      <c r="CP1440" s="767"/>
      <c r="CQ1440" s="767"/>
      <c r="CR1440" s="767"/>
      <c r="CS1440" s="767"/>
      <c r="CT1440" s="767"/>
      <c r="CU1440" s="767"/>
      <c r="CV1440" s="767"/>
      <c r="CW1440" s="767"/>
      <c r="CX1440" s="767"/>
      <c r="CY1440" s="767"/>
      <c r="CZ1440" s="767"/>
      <c r="DA1440" s="767"/>
      <c r="DB1440" s="767"/>
      <c r="DC1440" s="767"/>
      <c r="DD1440" s="767"/>
      <c r="DE1440" s="767"/>
      <c r="DF1440" s="767"/>
      <c r="DG1440" s="767"/>
      <c r="DH1440" s="767"/>
      <c r="DI1440" s="767"/>
      <c r="DJ1440" s="767"/>
      <c r="DK1440" s="767"/>
      <c r="DL1440" s="767"/>
      <c r="DM1440" s="767"/>
      <c r="DN1440" s="767"/>
      <c r="DO1440" s="767"/>
      <c r="DP1440" s="767"/>
      <c r="DQ1440" s="767"/>
      <c r="DR1440" s="767"/>
      <c r="DS1440" s="767"/>
      <c r="DT1440" s="767"/>
      <c r="DU1440" s="767"/>
      <c r="DV1440" s="767"/>
      <c r="DW1440" s="767"/>
      <c r="DX1440" s="767"/>
      <c r="DY1440" s="767"/>
      <c r="DZ1440" s="767"/>
      <c r="EA1440" s="767"/>
      <c r="EB1440" s="767"/>
      <c r="EC1440" s="767"/>
      <c r="ED1440" s="767"/>
      <c r="EE1440" s="767"/>
      <c r="EF1440" s="767"/>
      <c r="EG1440" s="767"/>
      <c r="EH1440" s="767"/>
      <c r="EI1440" s="767"/>
      <c r="EJ1440" s="767"/>
      <c r="EK1440" s="767"/>
      <c r="EL1440" s="767"/>
      <c r="EM1440" s="767"/>
      <c r="EN1440" s="767"/>
      <c r="EO1440" s="767"/>
      <c r="EP1440" s="767"/>
      <c r="EQ1440" s="767"/>
      <c r="ER1440" s="767"/>
      <c r="ES1440" s="767"/>
      <c r="ET1440" s="767"/>
      <c r="EU1440" s="767"/>
      <c r="EV1440" s="767"/>
      <c r="EW1440" s="767"/>
      <c r="EX1440" s="767"/>
      <c r="EY1440" s="767"/>
      <c r="EZ1440" s="767"/>
      <c r="FA1440" s="767"/>
      <c r="FB1440" s="767"/>
      <c r="FC1440" s="767"/>
      <c r="FD1440" s="767"/>
      <c r="FE1440" s="767"/>
      <c r="FF1440" s="767"/>
      <c r="FG1440" s="767"/>
      <c r="FH1440" s="767"/>
      <c r="FI1440" s="767"/>
      <c r="FJ1440" s="767"/>
      <c r="FK1440" s="767"/>
      <c r="FL1440" s="767"/>
      <c r="FM1440" s="767"/>
      <c r="FN1440" s="767"/>
      <c r="FO1440" s="767"/>
      <c r="FP1440" s="767"/>
      <c r="FQ1440" s="767"/>
      <c r="FR1440" s="767"/>
      <c r="FS1440" s="767"/>
      <c r="FT1440" s="767"/>
      <c r="FU1440" s="767"/>
      <c r="FV1440" s="767"/>
      <c r="FW1440" s="767"/>
      <c r="FX1440" s="767"/>
      <c r="FY1440" s="767"/>
      <c r="FZ1440" s="767"/>
      <c r="GA1440" s="767"/>
      <c r="GB1440" s="767"/>
      <c r="GC1440" s="767"/>
      <c r="GD1440" s="767"/>
      <c r="GE1440" s="767"/>
      <c r="GF1440" s="767"/>
      <c r="GG1440" s="767"/>
      <c r="GH1440" s="767"/>
      <c r="GI1440" s="767"/>
      <c r="GJ1440" s="767"/>
      <c r="GK1440" s="767"/>
      <c r="GL1440" s="767"/>
      <c r="GM1440" s="767"/>
      <c r="GN1440" s="767"/>
      <c r="GO1440" s="767"/>
      <c r="GP1440" s="767"/>
      <c r="GQ1440" s="767"/>
      <c r="GR1440" s="767"/>
      <c r="GS1440" s="767"/>
      <c r="GT1440" s="767"/>
      <c r="GU1440" s="767"/>
      <c r="GV1440" s="767"/>
      <c r="GW1440" s="767"/>
      <c r="GX1440" s="767"/>
      <c r="GY1440" s="767"/>
      <c r="GZ1440" s="767"/>
      <c r="HA1440" s="767"/>
      <c r="HB1440" s="767"/>
      <c r="HC1440" s="767"/>
    </row>
    <row r="1441" spans="1:211" s="864" customFormat="1" ht="13.9" hidden="1" customHeight="1">
      <c r="A1441" s="307"/>
      <c r="B1441" s="351"/>
      <c r="C1441" s="971" t="str">
        <f>IF('1C TSspéc27'!O$17&lt;&gt;0,'1C TSspéc27'!$B$12,"")</f>
        <v/>
      </c>
      <c r="D1441" s="972"/>
      <c r="E1441" s="973"/>
      <c r="F1441" s="93">
        <f>IF(AND($C1441='1C TSspéc27'!$B$12,'1C TSspéc27'!$B$16="spécifiques",'1C TSspéc27'!$O$17&lt;&gt;""),'1C TSspéc27'!$O$21,"")</f>
        <v>0</v>
      </c>
      <c r="G1441" s="842"/>
      <c r="H1441" s="745">
        <v>0.21</v>
      </c>
      <c r="I1441" s="747">
        <v>1</v>
      </c>
      <c r="J1441" s="312"/>
      <c r="K1441" s="680">
        <f t="shared" si="356"/>
        <v>0</v>
      </c>
      <c r="L1441" s="556">
        <f>IF(OR('1C TSspéc27'!$B$12="",'1C TSspéc27'!O$30=0),0,IF(AND('1C TSspéc27'!$B$12&lt;&gt;"",$K$2="Pôle",'1C TSspéc27'!$C$12="OUI"),(('1C TSspéc27'!O$22+'1C TSspéc27'!O$23+'1C TSspéc27'!O$24+'1C TSspéc27'!O$25+'1C TSspéc27'!O$29)/'1C TSspéc27'!O$17),IF(AND('1C TSspéc27'!$B$12&lt;&gt;"",$K$2="Pôle",'1C TSspéc27'!$C$12="NON"),(('1C TSspéc27'!O$22+'1C TSspéc27'!O$23+'1C TSspéc27'!O$24+'1C TSspéc27'!O$25+'1C TSspéc27'!O$29)/'1C TSspéc27'!O$30),IF(AND('1C TSspéc27'!$B$12&lt;&gt;"",$K$2&lt;&gt;"Pôle",'1C TSspéc27'!$C$12="OUI"),(('1C TSspéc27'!O$22+'1C TSspéc27'!O$23+'1C TSspéc27'!O$24+'1C TSspéc27'!O$25+'1C TSspéc27'!O$26+'1C TSspéc27'!O$27+'1C TSspéc27'!O$28+'1C TSspéc27'!O$29)/'1C TSspéc27'!O$17),IF(AND('1C TSspéc27'!$B$12&lt;&gt;"",$K$2&lt;&gt;"Pôle",'1C TSspéc27'!$C$12="NON"),(('1C TSspéc27'!O$22+'1C TSspéc27'!O$23+'1C TSspéc27'!O$24+'1C TSspéc27'!O$25+'1C TSspéc27'!O$26+'1C TSspéc27'!O$27+'1C TSspéc27'!O$28+'1C TSspéc27'!O$29)/'1C TSspéc27'!O$30))))))</f>
        <v>0</v>
      </c>
      <c r="M1441" s="556">
        <f>IF(OR('1C TSspéc27'!$B$12="",'1C TSspéc27'!O$30=0),0,IF(AND('1C TSspéc27'!$B$12&lt;&gt;"",$K$2="Pôle",'1C TSspéc27'!$C$12="OUI"),(('1C TSspéc27'!O$26+'1C TSspéc27'!O$27+'1C TSspéc27'!O$28)/'1C TSspéc27'!O$17),IF(AND('1C TSspéc27'!$B$12&lt;&gt;"",$K$2="Pôle",'1C TSspéc27'!$C$12="NON"),(('1C TSspéc27'!O$26+'1C TSspéc27'!O$27+'1C TSspéc27'!O$28)/'1C TSspéc27'!O$30),IF(AND('1C TSspéc27'!$B$12&lt;&gt;"",$K$2&lt;&gt;"Pôle"),0))))</f>
        <v>0</v>
      </c>
      <c r="N1441" s="557">
        <f>IF(AND('1C TSspéc27'!$B$12&lt;&gt;0,'1C TSspéc27'!$O$30&lt;&gt;0),L1441+M1441,0)</f>
        <v>0</v>
      </c>
      <c r="O1441" s="893" t="str">
        <f>IF(AND('1C TSspéc27'!$O$17&lt;&gt;0,'1C TSspéc27'!$C$12="OUI"),'1C TSspéc27'!$O$35/'1C TSspéc27'!$O$17,"")</f>
        <v/>
      </c>
      <c r="P1441" s="543" t="str">
        <f>IF(AND('1C TSspéc27'!$O$17&lt;&gt;0,'1C TSspéc27'!$C$12="OUI"),'1C TSspéc27'!$O$36/'1C TSspéc27'!$O$17,"")</f>
        <v/>
      </c>
      <c r="Q1441" s="543" t="str">
        <f>IF(AND('1C TSspéc27'!$O$17&lt;&gt;0,'1C TSspéc27'!$C$12="OUI"),'1C TSspéc27'!$O$37/'1C TSspéc27'!$O$17,"")</f>
        <v/>
      </c>
      <c r="R1441" s="543" t="str">
        <f>IF(AND('1C TSspéc27'!$O$17&lt;&gt;0,'1C TSspéc27'!$C$12="OUI"),'1C TSspéc27'!$O$38/'1C TSspéc27'!$O$17,"")</f>
        <v/>
      </c>
      <c r="S1441" s="543" t="str">
        <f>IF(AND('1C TSspéc27'!$O$17&lt;&gt;0,'1C TSspéc27'!$C$12="OUI"),'1C TSspéc27'!$O$39/'1C TSspéc27'!$O$17,"")</f>
        <v/>
      </c>
      <c r="T1441" s="543" t="str">
        <f>IF(AND('1C TSspéc27'!$O$17&lt;&gt;0,'1C TSspéc27'!$C$12="OUI"),'1C TSspéc27'!$O$40/'1C TSspéc27'!$O$17,"")</f>
        <v/>
      </c>
      <c r="U1441" s="543" t="str">
        <f>IF(AND('1C TSspéc27'!$O$17&lt;&gt;0,'1C TSspéc27'!$C$12="OUI"),'1C TSspéc27'!$O$41/'1C TSspéc27'!$O$17,"")</f>
        <v/>
      </c>
      <c r="V1441" s="543" t="str">
        <f>IF(AND('1C TSspéc27'!$O$17&lt;&gt;0,'1C TSspéc27'!$C$12="OUI"),'1C TSspéc27'!$O$42/'1C TSspéc27'!$O$17,"")</f>
        <v/>
      </c>
      <c r="W1441" s="543" t="str">
        <f>IF(AND('1C TSspéc27'!$O$17&lt;&gt;0,'1C TSspéc27'!$C$12="OUI"),'1C TSspéc27'!$O$43/'1C TSspéc27'!$O$17,"")</f>
        <v/>
      </c>
      <c r="X1441" s="543" t="str">
        <f>IF(AND('1C TSspéc27'!$O$17&lt;&gt;0,'1C TSspéc27'!$C$12="OUI"),'1C TSspéc27'!$O$44/'1C TSspéc27'!$O$17,"")</f>
        <v/>
      </c>
      <c r="Y1441" s="543" t="str">
        <f>IF(AND('1C TSspéc27'!$O$17&lt;&gt;0,'1C TSspéc27'!$C$12="OUI"),'1C TSspéc27'!$O$45/'1C TSspéc27'!$O$17,"")</f>
        <v/>
      </c>
      <c r="Z1441" s="543" t="str">
        <f>IF(AND('1C TSspéc27'!$O$17&lt;&gt;0,'1C TSspéc27'!$C$12="OUI"),'1C TSspéc27'!$O$46/'1C TSspéc27'!$O$17,"")</f>
        <v/>
      </c>
      <c r="AA1441" s="543" t="str">
        <f>IF(AND('1C TSspéc27'!$O$17&lt;&gt;0,'1C TSspéc27'!$C$12="OUI"),'1C TSspéc27'!$O$47/'1C TSspéc27'!$O$17,"")</f>
        <v/>
      </c>
      <c r="AB1441" s="543" t="str">
        <f>IF(AND('1C TSspéc27'!$O$17&lt;&gt;0,'1C TSspéc27'!$C$12="OUI"),'1C TSspéc27'!$O$48/'1C TSspéc27'!$O$17,"")</f>
        <v/>
      </c>
      <c r="AC1441" s="543" t="str">
        <f>IF(AND('1C TSspéc27'!$O$17&lt;&gt;0,'1C TSspéc27'!$C$12="OUI"),'1C TSspéc27'!$O$49/'1C TSspéc27'!$O$17,"")</f>
        <v/>
      </c>
      <c r="AD1441" s="543" t="str">
        <f>IF(AND('1C TSspéc27'!$O$17&lt;&gt;0,'1C TSspéc27'!$C$12="OUI"),'1C TSspéc27'!$O$50/'1C TSspéc27'!$O$17,"")</f>
        <v/>
      </c>
      <c r="AE1441" s="543" t="str">
        <f>IF(AND('1C TSspéc27'!$O$17&lt;&gt;0,'1C TSspéc27'!$C$12="OUI"),'1C TSspéc27'!$O$51/'1C TSspéc27'!$O$17,"")</f>
        <v/>
      </c>
      <c r="AF1441" s="543" t="str">
        <f>IF(AND('1C TSspéc27'!$O$17&lt;&gt;0,'1C TSspéc27'!$C$12="OUI"),'1C TSspéc27'!$O$52/'1C TSspéc27'!$O$17,"")</f>
        <v/>
      </c>
      <c r="AG1441" s="543" t="str">
        <f>IF(AND('1C TSspéc27'!$O$17&lt;&gt;0,'1C TSspéc27'!$C$12="OUI"),'1C TSspéc27'!$O$53/'1C TSspéc27'!$O$17,"")</f>
        <v/>
      </c>
      <c r="AH1441" s="543" t="str">
        <f>IF(AND('1C TSspéc27'!$O$17&lt;&gt;0,'1C TSspéc27'!$C$12="OUI"),'1C TSspéc27'!$O$54/'1C TSspéc27'!$O$17,"")</f>
        <v/>
      </c>
      <c r="AI1441" s="543" t="str">
        <f>IF(AND('1C TSspéc27'!$O$17&lt;&gt;0,'1C TSspéc27'!$C$12="OUI"),'1C TSspéc27'!$O$55/'1C TSspéc27'!$O$17,"")</f>
        <v/>
      </c>
      <c r="AJ1441" s="543" t="str">
        <f>IF(AND('1C TSspéc27'!$O$17&lt;&gt;0,'1C TSspéc27'!$C$12="OUI"),'1C TSspéc27'!$O$56/'1C TSspéc27'!$O$17,"")</f>
        <v/>
      </c>
      <c r="AK1441" s="543" t="str">
        <f>IF(AND('1C TSspéc27'!$O$17&lt;&gt;0,'1C TSspéc27'!$C$12="OUI"),'1C TSspéc27'!$O$57/'1C TSspéc27'!$O$17,"")</f>
        <v/>
      </c>
      <c r="AL1441" s="72">
        <f>IF(AND('1C TSspéc27'!$O$17&lt;&gt;0,'1C TSspéc27'!$C$12="OUI"),N1441+AK1441,N1441)</f>
        <v>0</v>
      </c>
      <c r="AM1441" s="417">
        <f t="shared" si="357"/>
        <v>0</v>
      </c>
      <c r="AN1441" s="417">
        <f t="shared" si="358"/>
        <v>0</v>
      </c>
      <c r="AO1441" s="418" t="str">
        <f>IF(AND('1C TSspéc27'!$O$17&lt;&gt;0,'1C TSspéc27'!$O$30&lt;&gt;0),AM1441+AN1441,"")</f>
        <v/>
      </c>
      <c r="AP1441" s="573" t="str">
        <f>IF(AND('1C TSspéc27'!$O$17&lt;&gt;0,'1C TSspéc27'!$O$30&lt;&gt;0),AM1441-AR1441,"")</f>
        <v/>
      </c>
      <c r="AQ1441" s="583">
        <f t="shared" si="359"/>
        <v>0</v>
      </c>
      <c r="AR1441" s="596"/>
      <c r="AS1441" s="102"/>
      <c r="AT1441" s="27" t="str">
        <f>IF(('1C TSspéc27'!O$17*FICHE!$C$14&lt;J1441),"Forfait limité à "&amp;FICHE!$C$14&amp;"€/jour","")</f>
        <v/>
      </c>
      <c r="AU1441" s="592"/>
      <c r="AV1441" s="824"/>
      <c r="AW1441" s="824"/>
      <c r="AX1441" s="824"/>
      <c r="AY1441" s="824"/>
      <c r="AZ1441" s="824"/>
      <c r="BA1441" s="767"/>
      <c r="BB1441" s="767"/>
      <c r="BC1441" s="767"/>
      <c r="BD1441" s="767"/>
      <c r="BE1441" s="767"/>
      <c r="BF1441" s="767"/>
      <c r="BG1441" s="767"/>
      <c r="BH1441" s="767"/>
      <c r="BI1441" s="767"/>
      <c r="BJ1441" s="767"/>
      <c r="BK1441" s="767"/>
      <c r="BL1441" s="767"/>
      <c r="BM1441" s="767"/>
      <c r="BN1441" s="767"/>
      <c r="BO1441" s="767"/>
      <c r="BP1441" s="767"/>
      <c r="BQ1441" s="767"/>
      <c r="BR1441" s="767"/>
      <c r="BS1441" s="767"/>
      <c r="BT1441" s="767"/>
      <c r="BU1441" s="767"/>
      <c r="BV1441" s="767"/>
      <c r="BW1441" s="767"/>
      <c r="BX1441" s="767"/>
      <c r="BY1441" s="767"/>
      <c r="BZ1441" s="767"/>
      <c r="CA1441" s="767"/>
      <c r="CB1441" s="767"/>
      <c r="CC1441" s="767"/>
      <c r="CD1441" s="767"/>
      <c r="CE1441" s="767"/>
      <c r="CF1441" s="767"/>
      <c r="CG1441" s="767"/>
      <c r="CH1441" s="767"/>
      <c r="CI1441" s="767"/>
      <c r="CJ1441" s="767"/>
      <c r="CK1441" s="767"/>
      <c r="CL1441" s="767"/>
      <c r="CM1441" s="767"/>
      <c r="CN1441" s="767"/>
      <c r="CO1441" s="767"/>
      <c r="CP1441" s="767"/>
      <c r="CQ1441" s="767"/>
      <c r="CR1441" s="767"/>
      <c r="CS1441" s="767"/>
      <c r="CT1441" s="767"/>
      <c r="CU1441" s="767"/>
      <c r="CV1441" s="767"/>
      <c r="CW1441" s="767"/>
      <c r="CX1441" s="767"/>
      <c r="CY1441" s="767"/>
      <c r="CZ1441" s="767"/>
      <c r="DA1441" s="767"/>
      <c r="DB1441" s="767"/>
      <c r="DC1441" s="767"/>
      <c r="DD1441" s="767"/>
      <c r="DE1441" s="767"/>
      <c r="DF1441" s="767"/>
      <c r="DG1441" s="767"/>
      <c r="DH1441" s="767"/>
      <c r="DI1441" s="767"/>
      <c r="DJ1441" s="767"/>
      <c r="DK1441" s="767"/>
      <c r="DL1441" s="767"/>
      <c r="DM1441" s="767"/>
      <c r="DN1441" s="767"/>
      <c r="DO1441" s="767"/>
      <c r="DP1441" s="767"/>
      <c r="DQ1441" s="767"/>
      <c r="DR1441" s="767"/>
      <c r="DS1441" s="767"/>
      <c r="DT1441" s="767"/>
      <c r="DU1441" s="767"/>
      <c r="DV1441" s="767"/>
      <c r="DW1441" s="767"/>
      <c r="DX1441" s="767"/>
      <c r="DY1441" s="767"/>
      <c r="DZ1441" s="767"/>
      <c r="EA1441" s="767"/>
      <c r="EB1441" s="767"/>
      <c r="EC1441" s="767"/>
      <c r="ED1441" s="767"/>
      <c r="EE1441" s="767"/>
      <c r="EF1441" s="767"/>
      <c r="EG1441" s="767"/>
      <c r="EH1441" s="767"/>
      <c r="EI1441" s="767"/>
      <c r="EJ1441" s="767"/>
      <c r="EK1441" s="767"/>
      <c r="EL1441" s="767"/>
      <c r="EM1441" s="767"/>
      <c r="EN1441" s="767"/>
      <c r="EO1441" s="767"/>
      <c r="EP1441" s="767"/>
      <c r="EQ1441" s="767"/>
      <c r="ER1441" s="767"/>
      <c r="ES1441" s="767"/>
      <c r="ET1441" s="767"/>
      <c r="EU1441" s="767"/>
      <c r="EV1441" s="767"/>
      <c r="EW1441" s="767"/>
      <c r="EX1441" s="767"/>
      <c r="EY1441" s="767"/>
      <c r="EZ1441" s="767"/>
      <c r="FA1441" s="767"/>
      <c r="FB1441" s="767"/>
      <c r="FC1441" s="767"/>
      <c r="FD1441" s="767"/>
      <c r="FE1441" s="767"/>
      <c r="FF1441" s="767"/>
      <c r="FG1441" s="767"/>
      <c r="FH1441" s="767"/>
      <c r="FI1441" s="767"/>
      <c r="FJ1441" s="767"/>
      <c r="FK1441" s="767"/>
      <c r="FL1441" s="767"/>
      <c r="FM1441" s="767"/>
      <c r="FN1441" s="767"/>
      <c r="FO1441" s="767"/>
      <c r="FP1441" s="767"/>
      <c r="FQ1441" s="767"/>
      <c r="FR1441" s="767"/>
      <c r="FS1441" s="767"/>
      <c r="FT1441" s="767"/>
      <c r="FU1441" s="767"/>
      <c r="FV1441" s="767"/>
      <c r="FW1441" s="767"/>
      <c r="FX1441" s="767"/>
      <c r="FY1441" s="767"/>
      <c r="FZ1441" s="767"/>
      <c r="GA1441" s="767"/>
      <c r="GB1441" s="767"/>
      <c r="GC1441" s="767"/>
      <c r="GD1441" s="767"/>
      <c r="GE1441" s="767"/>
      <c r="GF1441" s="767"/>
      <c r="GG1441" s="767"/>
      <c r="GH1441" s="767"/>
      <c r="GI1441" s="767"/>
      <c r="GJ1441" s="767"/>
      <c r="GK1441" s="767"/>
      <c r="GL1441" s="767"/>
      <c r="GM1441" s="767"/>
      <c r="GN1441" s="767"/>
      <c r="GO1441" s="767"/>
      <c r="GP1441" s="767"/>
      <c r="GQ1441" s="767"/>
      <c r="GR1441" s="767"/>
      <c r="GS1441" s="767"/>
      <c r="GT1441" s="767"/>
      <c r="GU1441" s="767"/>
      <c r="GV1441" s="767"/>
      <c r="GW1441" s="767"/>
      <c r="GX1441" s="767"/>
      <c r="GY1441" s="767"/>
      <c r="GZ1441" s="767"/>
      <c r="HA1441" s="767"/>
      <c r="HB1441" s="767"/>
      <c r="HC1441" s="767"/>
    </row>
    <row r="1442" spans="1:211" s="864" customFormat="1" ht="13.9" hidden="1" customHeight="1">
      <c r="A1442" s="307"/>
      <c r="B1442" s="351"/>
      <c r="C1442" s="971" t="str">
        <f>IF('1C TSspéc27'!P$17&lt;&gt;0,'1C TSspéc27'!$B$12,"")</f>
        <v/>
      </c>
      <c r="D1442" s="972"/>
      <c r="E1442" s="973"/>
      <c r="F1442" s="93">
        <f>IF(AND($C1442='1C TSspéc27'!$B$12,'1C TSspéc27'!$B$16="spécifiques",'1C TSspéc27'!$P$17&lt;&gt;""),'1C TSspéc27'!$P$21,"")</f>
        <v>0</v>
      </c>
      <c r="G1442" s="842"/>
      <c r="H1442" s="745">
        <v>0.21</v>
      </c>
      <c r="I1442" s="747">
        <v>1</v>
      </c>
      <c r="J1442" s="312"/>
      <c r="K1442" s="680">
        <f t="shared" si="356"/>
        <v>0</v>
      </c>
      <c r="L1442" s="556">
        <f>IF(OR('1C TSspéc27'!$B$12="",'1C TSspéc27'!P$30=0),0,IF(AND('1C TSspéc27'!$B$12&lt;&gt;"",$K$2="Pôle",'1C TSspéc27'!$C$12="OUI"),(('1C TSspéc27'!P$22+'1C TSspéc27'!P$23+'1C TSspéc27'!P$24+'1C TSspéc27'!P$25+'1C TSspéc27'!P$29)/'1C TSspéc27'!P$17),IF(AND('1C TSspéc27'!$B$12&lt;&gt;"",$K$2="Pôle",'1C TSspéc27'!$C$12="NON"),(('1C TSspéc27'!P$22+'1C TSspéc27'!P$23+'1C TSspéc27'!P$24+'1C TSspéc27'!P$25+'1C TSspéc27'!P$29)/'1C TSspéc27'!P$30),IF(AND('1C TSspéc27'!$B$12&lt;&gt;"",$K$2&lt;&gt;"Pôle",'1C TSspéc27'!$C$12="OUI"),(('1C TSspéc27'!P$22+'1C TSspéc27'!P$23+'1C TSspéc27'!P$24+'1C TSspéc27'!P$25+'1C TSspéc27'!P$26+'1C TSspéc27'!P$27+'1C TSspéc27'!P$28+'1C TSspéc27'!P$29)/'1C TSspéc27'!P$17),IF(AND('1C TSspéc27'!$B$12&lt;&gt;"",$K$2&lt;&gt;"Pôle",'1C TSspéc27'!$C$12="NON"),(('1C TSspéc27'!P$22+'1C TSspéc27'!P$23+'1C TSspéc27'!P$24+'1C TSspéc27'!P$25+'1C TSspéc27'!P$26+'1C TSspéc27'!P$27+'1C TSspéc27'!P$28+'1C TSspéc27'!P$29)/'1C TSspéc27'!P$30))))))</f>
        <v>0</v>
      </c>
      <c r="M1442" s="556">
        <f>IF(OR('1C TSspéc27'!$B$12="",'1C TSspéc27'!P$30=0),0,IF(AND('1C TSspéc27'!$B$12&lt;&gt;"",$K$2="Pôle",'1C TSspéc27'!$C$12="OUI"),(('1C TSspéc27'!P$26+'1C TSspéc27'!P$27+'1C TSspéc27'!P$28)/'1C TSspéc27'!P$17),IF(AND('1C TSspéc27'!$B$12&lt;&gt;"",$K$2="Pôle",'1C TSspéc27'!$C$12="NON"),(('1C TSspéc27'!P$26+'1C TSspéc27'!P$27+'1C TSspéc27'!P$28)/'1C TSspéc27'!P$30),IF(AND('1C TSspéc27'!$B$12&lt;&gt;"",$K$2&lt;&gt;"Pôle"),0))))</f>
        <v>0</v>
      </c>
      <c r="N1442" s="557">
        <f>IF(AND('1C TSspéc27'!$B$12&lt;&gt;0,'1C TSspéc27'!$P$30&lt;&gt;0),L1442+M1442,0)</f>
        <v>0</v>
      </c>
      <c r="O1442" s="893" t="str">
        <f>IF(AND('1C TSspéc27'!$P$17&lt;&gt;0,'1C TSspéc27'!$C$12="OUI"),'1C TSspéc27'!$P$35/'1C TSspéc27'!$P$17,"")</f>
        <v/>
      </c>
      <c r="P1442" s="543" t="str">
        <f>IF(AND('1C TSspéc27'!$P$17&lt;&gt;0,'1C TSspéc27'!$C$12="OUI"),'1C TSspéc27'!$P$36/'1C TSspéc27'!$P$17,"")</f>
        <v/>
      </c>
      <c r="Q1442" s="543" t="str">
        <f>IF(AND('1C TSspéc27'!$P$17&lt;&gt;0,'1C TSspéc27'!$C$12="OUI"),'1C TSspéc27'!$P$37/'1C TSspéc27'!$P$17,"")</f>
        <v/>
      </c>
      <c r="R1442" s="543" t="str">
        <f>IF(AND('1C TSspéc27'!$P$17&lt;&gt;0,'1C TSspéc27'!$C$12="OUI"),'1C TSspéc27'!$P$38/'1C TSspéc27'!$P$17,"")</f>
        <v/>
      </c>
      <c r="S1442" s="543" t="str">
        <f>IF(AND('1C TSspéc27'!$P$17&lt;&gt;0,'1C TSspéc27'!$C$12="OUI"),'1C TSspéc27'!$P$39/'1C TSspéc27'!$P$17,"")</f>
        <v/>
      </c>
      <c r="T1442" s="543" t="str">
        <f>IF(AND('1C TSspéc27'!$P$17&lt;&gt;0,'1C TSspéc27'!$C$12="OUI"),'1C TSspéc27'!$P$40/'1C TSspéc27'!$P$17,"")</f>
        <v/>
      </c>
      <c r="U1442" s="543" t="str">
        <f>IF(AND('1C TSspéc27'!$P$17&lt;&gt;0,'1C TSspéc27'!$C$12="OUI"),'1C TSspéc27'!$P$41/'1C TSspéc27'!$P$17,"")</f>
        <v/>
      </c>
      <c r="V1442" s="543" t="str">
        <f>IF(AND('1C TSspéc27'!$P$17&lt;&gt;0,'1C TSspéc27'!$C$12="OUI"),'1C TSspéc27'!$P$42/'1C TSspéc27'!$P$17,"")</f>
        <v/>
      </c>
      <c r="W1442" s="543" t="str">
        <f>IF(AND('1C TSspéc27'!$P$17&lt;&gt;0,'1C TSspéc27'!$C$12="OUI"),'1C TSspéc27'!$P$43/'1C TSspéc27'!$P$17,"")</f>
        <v/>
      </c>
      <c r="X1442" s="543" t="str">
        <f>IF(AND('1C TSspéc27'!$P$17&lt;&gt;0,'1C TSspéc27'!$C$12="OUI"),'1C TSspéc27'!$P$44/'1C TSspéc27'!$P$17,"")</f>
        <v/>
      </c>
      <c r="Y1442" s="543" t="str">
        <f>IF(AND('1C TSspéc27'!$P$17&lt;&gt;0,'1C TSspéc27'!$C$12="OUI"),'1C TSspéc27'!$P$45/'1C TSspéc27'!$P$17,"")</f>
        <v/>
      </c>
      <c r="Z1442" s="543" t="str">
        <f>IF(AND('1C TSspéc27'!$P$17&lt;&gt;0,'1C TSspéc27'!$C$12="OUI"),'1C TSspéc27'!$P$46/'1C TSspéc27'!$P$17,"")</f>
        <v/>
      </c>
      <c r="AA1442" s="543" t="str">
        <f>IF(AND('1C TSspéc27'!$P$17&lt;&gt;0,'1C TSspéc27'!$C$12="OUI"),'1C TSspéc27'!$P$47/'1C TSspéc27'!$P$17,"")</f>
        <v/>
      </c>
      <c r="AB1442" s="543" t="str">
        <f>IF(AND('1C TSspéc27'!$P$17&lt;&gt;0,'1C TSspéc27'!$C$12="OUI"),'1C TSspéc27'!$P$48/'1C TSspéc27'!$P$17,"")</f>
        <v/>
      </c>
      <c r="AC1442" s="543" t="str">
        <f>IF(AND('1C TSspéc27'!$P$17&lt;&gt;0,'1C TSspéc27'!$C$12="OUI"),'1C TSspéc27'!$P$49/'1C TSspéc27'!$P$17,"")</f>
        <v/>
      </c>
      <c r="AD1442" s="543" t="str">
        <f>IF(AND('1C TSspéc27'!$P$17&lt;&gt;0,'1C TSspéc27'!$C$12="OUI"),'1C TSspéc27'!$P$50/'1C TSspéc27'!$P$17,"")</f>
        <v/>
      </c>
      <c r="AE1442" s="543" t="str">
        <f>IF(AND('1C TSspéc27'!$P$17&lt;&gt;0,'1C TSspéc27'!$C$12="OUI"),'1C TSspéc27'!$P$51/'1C TSspéc27'!$P$17,"")</f>
        <v/>
      </c>
      <c r="AF1442" s="543" t="str">
        <f>IF(AND('1C TSspéc27'!$P$17&lt;&gt;0,'1C TSspéc27'!$C$12="OUI"),'1C TSspéc27'!$P$52/'1C TSspéc27'!$P$17,"")</f>
        <v/>
      </c>
      <c r="AG1442" s="543" t="str">
        <f>IF(AND('1C TSspéc27'!$P$17&lt;&gt;0,'1C TSspéc27'!$C$12="OUI"),'1C TSspéc27'!$P$53/'1C TSspéc27'!$P$17,"")</f>
        <v/>
      </c>
      <c r="AH1442" s="543" t="str">
        <f>IF(AND('1C TSspéc27'!$P$17&lt;&gt;0,'1C TSspéc27'!$C$12="OUI"),'1C TSspéc27'!$P$54/'1C TSspéc27'!$P$17,"")</f>
        <v/>
      </c>
      <c r="AI1442" s="543" t="str">
        <f>IF(AND('1C TSspéc27'!$P$17&lt;&gt;0,'1C TSspéc27'!$C$12="OUI"),'1C TSspéc27'!$P$55/'1C TSspéc27'!$P$17,"")</f>
        <v/>
      </c>
      <c r="AJ1442" s="543" t="str">
        <f>IF(AND('1C TSspéc27'!$P$17&lt;&gt;0,'1C TSspéc27'!$C$12="OUI"),'1C TSspéc27'!$P$56/'1C TSspéc27'!$P$17,"")</f>
        <v/>
      </c>
      <c r="AK1442" s="543" t="str">
        <f>IF(AND('1C TSspéc27'!$P$17&lt;&gt;0,'1C TSspéc27'!$C$12="OUI"),'1C TSspéc27'!$P$57/'1C TSspéc27'!$P$17,"")</f>
        <v/>
      </c>
      <c r="AL1442" s="72">
        <f>IF(AND('1C TSspéc27'!$P$17&lt;&gt;0,'1C TSspéc27'!$C$12="OUI"),N1442+AK1442,N1442)</f>
        <v>0</v>
      </c>
      <c r="AM1442" s="417">
        <f t="shared" si="357"/>
        <v>0</v>
      </c>
      <c r="AN1442" s="417">
        <f t="shared" si="358"/>
        <v>0</v>
      </c>
      <c r="AO1442" s="418" t="str">
        <f>IF(AND('1C TSspéc27'!$P$17&lt;&gt;0,'1C TSspéc27'!$P$30&lt;&gt;0),AM1442+AN1442,"")</f>
        <v/>
      </c>
      <c r="AP1442" s="573" t="str">
        <f>IF(AND('1C TSspéc27'!$P$17&lt;&gt;0,'1C TSspéc27'!$P$30&lt;&gt;0),AM1442-AR1442,"")</f>
        <v/>
      </c>
      <c r="AQ1442" s="583">
        <f t="shared" si="359"/>
        <v>0</v>
      </c>
      <c r="AR1442" s="596"/>
      <c r="AS1442" s="102"/>
      <c r="AT1442" s="27" t="str">
        <f>IF(('1C TSspéc27'!P$17*FICHE!$C$14&lt;J1442),"Forfait limité à "&amp;FICHE!$C$14&amp;"€/jour","")</f>
        <v/>
      </c>
      <c r="AU1442" s="592"/>
      <c r="AV1442" s="824"/>
      <c r="AW1442" s="824"/>
      <c r="AX1442" s="824"/>
      <c r="AY1442" s="824"/>
      <c r="AZ1442" s="824"/>
      <c r="BA1442" s="767"/>
      <c r="BB1442" s="767"/>
      <c r="BC1442" s="767"/>
      <c r="BD1442" s="767"/>
      <c r="BE1442" s="767"/>
      <c r="BF1442" s="767"/>
      <c r="BG1442" s="767"/>
      <c r="BH1442" s="767"/>
      <c r="BI1442" s="767"/>
      <c r="BJ1442" s="767"/>
      <c r="BK1442" s="767"/>
      <c r="BL1442" s="767"/>
      <c r="BM1442" s="767"/>
      <c r="BN1442" s="767"/>
      <c r="BO1442" s="767"/>
      <c r="BP1442" s="767"/>
      <c r="BQ1442" s="767"/>
      <c r="BR1442" s="767"/>
      <c r="BS1442" s="767"/>
      <c r="BT1442" s="767"/>
      <c r="BU1442" s="767"/>
      <c r="BV1442" s="767"/>
      <c r="BW1442" s="767"/>
      <c r="BX1442" s="767"/>
      <c r="BY1442" s="767"/>
      <c r="BZ1442" s="767"/>
      <c r="CA1442" s="767"/>
      <c r="CB1442" s="767"/>
      <c r="CC1442" s="767"/>
      <c r="CD1442" s="767"/>
      <c r="CE1442" s="767"/>
      <c r="CF1442" s="767"/>
      <c r="CG1442" s="767"/>
      <c r="CH1442" s="767"/>
      <c r="CI1442" s="767"/>
      <c r="CJ1442" s="767"/>
      <c r="CK1442" s="767"/>
      <c r="CL1442" s="767"/>
      <c r="CM1442" s="767"/>
      <c r="CN1442" s="767"/>
      <c r="CO1442" s="767"/>
      <c r="CP1442" s="767"/>
      <c r="CQ1442" s="767"/>
      <c r="CR1442" s="767"/>
      <c r="CS1442" s="767"/>
      <c r="CT1442" s="767"/>
      <c r="CU1442" s="767"/>
      <c r="CV1442" s="767"/>
      <c r="CW1442" s="767"/>
      <c r="CX1442" s="767"/>
      <c r="CY1442" s="767"/>
      <c r="CZ1442" s="767"/>
      <c r="DA1442" s="767"/>
      <c r="DB1442" s="767"/>
      <c r="DC1442" s="767"/>
      <c r="DD1442" s="767"/>
      <c r="DE1442" s="767"/>
      <c r="DF1442" s="767"/>
      <c r="DG1442" s="767"/>
      <c r="DH1442" s="767"/>
      <c r="DI1442" s="767"/>
      <c r="DJ1442" s="767"/>
      <c r="DK1442" s="767"/>
      <c r="DL1442" s="767"/>
      <c r="DM1442" s="767"/>
      <c r="DN1442" s="767"/>
      <c r="DO1442" s="767"/>
      <c r="DP1442" s="767"/>
      <c r="DQ1442" s="767"/>
      <c r="DR1442" s="767"/>
      <c r="DS1442" s="767"/>
      <c r="DT1442" s="767"/>
      <c r="DU1442" s="767"/>
      <c r="DV1442" s="767"/>
      <c r="DW1442" s="767"/>
      <c r="DX1442" s="767"/>
      <c r="DY1442" s="767"/>
      <c r="DZ1442" s="767"/>
      <c r="EA1442" s="767"/>
      <c r="EB1442" s="767"/>
      <c r="EC1442" s="767"/>
      <c r="ED1442" s="767"/>
      <c r="EE1442" s="767"/>
      <c r="EF1442" s="767"/>
      <c r="EG1442" s="767"/>
      <c r="EH1442" s="767"/>
      <c r="EI1442" s="767"/>
      <c r="EJ1442" s="767"/>
      <c r="EK1442" s="767"/>
      <c r="EL1442" s="767"/>
      <c r="EM1442" s="767"/>
      <c r="EN1442" s="767"/>
      <c r="EO1442" s="767"/>
      <c r="EP1442" s="767"/>
      <c r="EQ1442" s="767"/>
      <c r="ER1442" s="767"/>
      <c r="ES1442" s="767"/>
      <c r="ET1442" s="767"/>
      <c r="EU1442" s="767"/>
      <c r="EV1442" s="767"/>
      <c r="EW1442" s="767"/>
      <c r="EX1442" s="767"/>
      <c r="EY1442" s="767"/>
      <c r="EZ1442" s="767"/>
      <c r="FA1442" s="767"/>
      <c r="FB1442" s="767"/>
      <c r="FC1442" s="767"/>
      <c r="FD1442" s="767"/>
      <c r="FE1442" s="767"/>
      <c r="FF1442" s="767"/>
      <c r="FG1442" s="767"/>
      <c r="FH1442" s="767"/>
      <c r="FI1442" s="767"/>
      <c r="FJ1442" s="767"/>
      <c r="FK1442" s="767"/>
      <c r="FL1442" s="767"/>
      <c r="FM1442" s="767"/>
      <c r="FN1442" s="767"/>
      <c r="FO1442" s="767"/>
      <c r="FP1442" s="767"/>
      <c r="FQ1442" s="767"/>
      <c r="FR1442" s="767"/>
      <c r="FS1442" s="767"/>
      <c r="FT1442" s="767"/>
      <c r="FU1442" s="767"/>
      <c r="FV1442" s="767"/>
      <c r="FW1442" s="767"/>
      <c r="FX1442" s="767"/>
      <c r="FY1442" s="767"/>
      <c r="FZ1442" s="767"/>
      <c r="GA1442" s="767"/>
      <c r="GB1442" s="767"/>
      <c r="GC1442" s="767"/>
      <c r="GD1442" s="767"/>
      <c r="GE1442" s="767"/>
      <c r="GF1442" s="767"/>
      <c r="GG1442" s="767"/>
      <c r="GH1442" s="767"/>
      <c r="GI1442" s="767"/>
      <c r="GJ1442" s="767"/>
      <c r="GK1442" s="767"/>
      <c r="GL1442" s="767"/>
      <c r="GM1442" s="767"/>
      <c r="GN1442" s="767"/>
      <c r="GO1442" s="767"/>
      <c r="GP1442" s="767"/>
      <c r="GQ1442" s="767"/>
      <c r="GR1442" s="767"/>
      <c r="GS1442" s="767"/>
      <c r="GT1442" s="767"/>
      <c r="GU1442" s="767"/>
      <c r="GV1442" s="767"/>
      <c r="GW1442" s="767"/>
      <c r="GX1442" s="767"/>
      <c r="GY1442" s="767"/>
      <c r="GZ1442" s="767"/>
      <c r="HA1442" s="767"/>
      <c r="HB1442" s="767"/>
      <c r="HC1442" s="767"/>
    </row>
    <row r="1443" spans="1:211" s="864" customFormat="1" ht="13.9" hidden="1" customHeight="1">
      <c r="A1443" s="307"/>
      <c r="B1443" s="351"/>
      <c r="C1443" s="971" t="str">
        <f>IF('1C TSspéc27'!Q$17&lt;&gt;0,'1C TSspéc27'!$B$12,"")</f>
        <v/>
      </c>
      <c r="D1443" s="972"/>
      <c r="E1443" s="973"/>
      <c r="F1443" s="93">
        <f>IF(AND($C1443='1C TSspéc27'!$B$12,'1C TSspéc27'!$B$16="spécifiques",'1C TSspéc27'!$Q$17&lt;&gt;""),'1C TSspéc27'!$Q$21,"")</f>
        <v>0</v>
      </c>
      <c r="G1443" s="863"/>
      <c r="H1443" s="745">
        <v>0.21</v>
      </c>
      <c r="I1443" s="747">
        <v>1</v>
      </c>
      <c r="J1443" s="312"/>
      <c r="K1443" s="680">
        <f t="shared" si="356"/>
        <v>0</v>
      </c>
      <c r="L1443" s="556">
        <f>IF(OR('1C TSspéc27'!$B$12="",'1C TSspéc27'!Q$30=0),0,IF(AND('1C TSspéc27'!$B$12&lt;&gt;"",$K$2="Pôle",'1C TSspéc27'!$C$12="OUI"),(('1C TSspéc27'!Q$22+'1C TSspéc27'!Q$23+'1C TSspéc27'!Q$24+'1C TSspéc27'!Q$25+'1C TSspéc27'!Q$29)/'1C TSspéc27'!Q$17),IF(AND('1C TSspéc27'!$B$12&lt;&gt;"",$K$2="Pôle",'1C TSspéc27'!$C$12="NON"),(('1C TSspéc27'!Q$22+'1C TSspéc27'!Q$23+'1C TSspéc27'!Q$24+'1C TSspéc27'!Q$25+'1C TSspéc27'!Q$29)/'1C TSspéc27'!Q$30),IF(AND('1C TSspéc27'!$B$12&lt;&gt;"",$K$2&lt;&gt;"Pôle",'1C TSspéc27'!$C$12="OUI"),(('1C TSspéc27'!Q$22+'1C TSspéc27'!Q$23+'1C TSspéc27'!Q$24+'1C TSspéc27'!Q$25+'1C TSspéc27'!Q$26+'1C TSspéc27'!Q$27+'1C TSspéc27'!Q$28+'1C TSspéc27'!Q$29)/'1C TSspéc27'!Q$17),IF(AND('1C TSspéc27'!$B$12&lt;&gt;"",$K$2&lt;&gt;"Pôle",'1C TSspéc27'!$C$12="NON"),(('1C TSspéc27'!Q$22+'1C TSspéc27'!Q$23+'1C TSspéc27'!Q$24+'1C TSspéc27'!Q$25+'1C TSspéc27'!Q$26+'1C TSspéc27'!Q$27+'1C TSspéc27'!Q$28+'1C TSspéc27'!Q$29)/'1C TSspéc27'!Q$30))))))</f>
        <v>0</v>
      </c>
      <c r="M1443" s="556">
        <f>IF(OR('1C TSspéc27'!$B$12="",'1C TSspéc27'!Q$30=0),0,IF(AND('1C TSspéc27'!$B$12&lt;&gt;"",$K$2="Pôle",'1C TSspéc27'!$C$12="OUI"),(('1C TSspéc27'!Q$26+'1C TSspéc27'!Q$27+'1C TSspéc27'!Q$28)/'1C TSspéc27'!Q$17),IF(AND('1C TSspéc27'!$B$12&lt;&gt;"",$K$2="Pôle",'1C TSspéc27'!$C$12="NON"),(('1C TSspéc27'!Q$26+'1C TSspéc27'!Q$27+'1C TSspéc27'!Q$28)/'1C TSspéc27'!Q$30),IF(AND('1C TSspéc27'!$B$12&lt;&gt;"",$K$2&lt;&gt;"Pôle"),0))))</f>
        <v>0</v>
      </c>
      <c r="N1443" s="557">
        <f>IF(AND('1C TSspéc27'!$B$12&lt;&gt;0,'1C TSspéc27'!$Q$30&lt;&gt;0),L1443+M1443,0)</f>
        <v>0</v>
      </c>
      <c r="O1443" s="893" t="str">
        <f>IF(AND('1C TSspéc27'!$Q$17&lt;&gt;0,'1C TSspéc27'!$C$12="OUI"),'1C TSspéc27'!$Q$35/'1C TSspéc27'!$Q$17,"")</f>
        <v/>
      </c>
      <c r="P1443" s="543" t="str">
        <f>IF(AND('1C TSspéc27'!$Q$17&lt;&gt;0,'1C TSspéc27'!$C$12="OUI"),'1C TSspéc27'!$Q$36/'1C TSspéc27'!$Q$17,"")</f>
        <v/>
      </c>
      <c r="Q1443" s="543" t="str">
        <f>IF(AND('1C TSspéc27'!$Q$17&lt;&gt;0,'1C TSspéc27'!$C$12="OUI"),'1C TSspéc27'!$Q$37/'1C TSspéc27'!$Q$17,"")</f>
        <v/>
      </c>
      <c r="R1443" s="543" t="str">
        <f>IF(AND('1C TSspéc27'!$Q$17&lt;&gt;0,'1C TSspéc27'!$C$12="OUI"),'1C TSspéc27'!$Q$38/'1C TSspéc27'!$Q$17,"")</f>
        <v/>
      </c>
      <c r="S1443" s="543" t="str">
        <f>IF(AND('1C TSspéc27'!$Q$17&lt;&gt;0,'1C TSspéc27'!$C$12="OUI"),'1C TSspéc27'!$Q$39/'1C TSspéc27'!$Q$17,"")</f>
        <v/>
      </c>
      <c r="T1443" s="543" t="str">
        <f>IF(AND('1C TSspéc27'!$Q$17&lt;&gt;0,'1C TSspéc27'!$C$12="OUI"),'1C TSspéc27'!$Q$40/'1C TSspéc27'!$Q$17,"")</f>
        <v/>
      </c>
      <c r="U1443" s="543" t="str">
        <f>IF(AND('1C TSspéc27'!$Q$17&lt;&gt;0,'1C TSspéc27'!$C$12="OUI"),'1C TSspéc27'!$Q$41/'1C TSspéc27'!$Q$17,"")</f>
        <v/>
      </c>
      <c r="V1443" s="543" t="str">
        <f>IF(AND('1C TSspéc27'!$Q$17&lt;&gt;0,'1C TSspéc27'!$C$12="OUI"),'1C TSspéc27'!$Q$42/'1C TSspéc27'!$Q$17,"")</f>
        <v/>
      </c>
      <c r="W1443" s="543" t="str">
        <f>IF(AND('1C TSspéc27'!$Q$17&lt;&gt;0,'1C TSspéc27'!$C$12="OUI"),'1C TSspéc27'!$Q$43/'1C TSspéc27'!$Q$17,"")</f>
        <v/>
      </c>
      <c r="X1443" s="543" t="str">
        <f>IF(AND('1C TSspéc27'!$Q$17&lt;&gt;0,'1C TSspéc27'!$C$12="OUI"),'1C TSspéc27'!$Q$44/'1C TSspéc27'!$Q$17,"")</f>
        <v/>
      </c>
      <c r="Y1443" s="543" t="str">
        <f>IF(AND('1C TSspéc27'!$Q$17&lt;&gt;0,'1C TSspéc27'!$C$12="OUI"),'1C TSspéc27'!$Q$45/'1C TSspéc27'!$Q$17,"")</f>
        <v/>
      </c>
      <c r="Z1443" s="543" t="str">
        <f>IF(AND('1C TSspéc27'!$Q$17&lt;&gt;0,'1C TSspéc27'!$C$12="OUI"),'1C TSspéc27'!$Q$46/'1C TSspéc27'!$Q$17,"")</f>
        <v/>
      </c>
      <c r="AA1443" s="543" t="str">
        <f>IF(AND('1C TSspéc27'!$Q$17&lt;&gt;0,'1C TSspéc27'!$C$12="OUI"),'1C TSspéc27'!$Q$47/'1C TSspéc27'!$Q$17,"")</f>
        <v/>
      </c>
      <c r="AB1443" s="543" t="str">
        <f>IF(AND('1C TSspéc27'!$Q$17&lt;&gt;0,'1C TSspéc27'!$C$12="OUI"),'1C TSspéc27'!$Q$48/'1C TSspéc27'!$Q$17,"")</f>
        <v/>
      </c>
      <c r="AC1443" s="543" t="str">
        <f>IF(AND('1C TSspéc27'!$Q$17&lt;&gt;0,'1C TSspéc27'!$C$12="OUI"),'1C TSspéc27'!$Q$49/'1C TSspéc27'!$Q$17,"")</f>
        <v/>
      </c>
      <c r="AD1443" s="543" t="str">
        <f>IF(AND('1C TSspéc27'!$Q$17&lt;&gt;0,'1C TSspéc27'!$C$12="OUI"),'1C TSspéc27'!$Q$50/'1C TSspéc27'!$Q$17,"")</f>
        <v/>
      </c>
      <c r="AE1443" s="543" t="str">
        <f>IF(AND('1C TSspéc27'!$Q$17&lt;&gt;0,'1C TSspéc27'!$C$12="OUI"),'1C TSspéc27'!$Q$51/'1C TSspéc27'!$Q$17,"")</f>
        <v/>
      </c>
      <c r="AF1443" s="543" t="str">
        <f>IF(AND('1C TSspéc27'!$Q$17&lt;&gt;0,'1C TSspéc27'!$C$12="OUI"),'1C TSspéc27'!$Q$52/'1C TSspéc27'!$Q$17,"")</f>
        <v/>
      </c>
      <c r="AG1443" s="543" t="str">
        <f>IF(AND('1C TSspéc27'!$Q$17&lt;&gt;0,'1C TSspéc27'!$C$12="OUI"),'1C TSspéc27'!$Q$53/'1C TSspéc27'!$Q$17,"")</f>
        <v/>
      </c>
      <c r="AH1443" s="543" t="str">
        <f>IF(AND('1C TSspéc27'!$Q$17&lt;&gt;0,'1C TSspéc27'!$C$12="OUI"),'1C TSspéc27'!$Q$54/'1C TSspéc27'!$Q$17,"")</f>
        <v/>
      </c>
      <c r="AI1443" s="543" t="str">
        <f>IF(AND('1C TSspéc27'!$Q$17&lt;&gt;0,'1C TSspéc27'!$C$12="OUI"),'1C TSspéc27'!$Q$55/'1C TSspéc27'!$Q$17,"")</f>
        <v/>
      </c>
      <c r="AJ1443" s="543" t="str">
        <f>IF(AND('1C TSspéc27'!$Q$17&lt;&gt;0,'1C TSspéc27'!$C$12="OUI"),'1C TSspéc27'!$Q$56/'1C TSspéc27'!$Q$17,"")</f>
        <v/>
      </c>
      <c r="AK1443" s="543" t="str">
        <f>IF(AND('1C TSspéc27'!$Q$17&lt;&gt;0,'1C TSspéc27'!$C$12="OUI"),'1C TSspéc27'!$Q$57/'1C TSspéc27'!$Q$17,"")</f>
        <v/>
      </c>
      <c r="AL1443" s="72">
        <f>IF(AND('1C TSspéc27'!$Q$17&lt;&gt;0,'1C TSspéc27'!$C$12="OUI"),N1443+AK1443,N1443)</f>
        <v>0</v>
      </c>
      <c r="AM1443" s="417">
        <f t="shared" si="357"/>
        <v>0</v>
      </c>
      <c r="AN1443" s="417">
        <f t="shared" si="358"/>
        <v>0</v>
      </c>
      <c r="AO1443" s="418" t="str">
        <f>IF(AND('1C TSspéc27'!$Q$17&lt;&gt;0,'1C TSspéc27'!$Q$30&lt;&gt;0),AM1443+AN1443,"")</f>
        <v/>
      </c>
      <c r="AP1443" s="573" t="str">
        <f>IF(AND('1C TSspéc27'!$Q$17&lt;&gt;0,'1C TSspéc27'!$Q$30&lt;&gt;0),AM1443-AR1443,"")</f>
        <v/>
      </c>
      <c r="AQ1443" s="583">
        <f t="shared" si="359"/>
        <v>0</v>
      </c>
      <c r="AR1443" s="596"/>
      <c r="AS1443" s="102"/>
      <c r="AT1443" s="27" t="str">
        <f>IF(('1C TSspéc27'!Q$17*FICHE!$C$14&lt;J1443),"Forfait limité à "&amp;FICHE!$C$14&amp;"€/jour","")</f>
        <v/>
      </c>
      <c r="AU1443" s="592"/>
      <c r="AV1443" s="824"/>
      <c r="AW1443" s="824"/>
      <c r="AX1443" s="824"/>
      <c r="AY1443" s="824"/>
      <c r="AZ1443" s="824"/>
      <c r="BA1443" s="767"/>
      <c r="BB1443" s="767"/>
      <c r="BC1443" s="767"/>
      <c r="BD1443" s="767"/>
      <c r="BE1443" s="767"/>
      <c r="BF1443" s="767"/>
      <c r="BG1443" s="767"/>
      <c r="BH1443" s="767"/>
      <c r="BI1443" s="767"/>
      <c r="BJ1443" s="767"/>
      <c r="BK1443" s="767"/>
      <c r="BL1443" s="767"/>
      <c r="BM1443" s="767"/>
      <c r="BN1443" s="767"/>
      <c r="BO1443" s="767"/>
      <c r="BP1443" s="767"/>
      <c r="BQ1443" s="767"/>
      <c r="BR1443" s="767"/>
      <c r="BS1443" s="767"/>
      <c r="BT1443" s="767"/>
      <c r="BU1443" s="767"/>
      <c r="BV1443" s="767"/>
      <c r="BW1443" s="767"/>
      <c r="BX1443" s="767"/>
      <c r="BY1443" s="767"/>
      <c r="BZ1443" s="767"/>
      <c r="CA1443" s="767"/>
      <c r="CB1443" s="767"/>
      <c r="CC1443" s="767"/>
      <c r="CD1443" s="767"/>
      <c r="CE1443" s="767"/>
      <c r="CF1443" s="767"/>
      <c r="CG1443" s="767"/>
      <c r="CH1443" s="767"/>
      <c r="CI1443" s="767"/>
      <c r="CJ1443" s="767"/>
      <c r="CK1443" s="767"/>
      <c r="CL1443" s="767"/>
      <c r="CM1443" s="767"/>
      <c r="CN1443" s="767"/>
      <c r="CO1443" s="767"/>
      <c r="CP1443" s="767"/>
      <c r="CQ1443" s="767"/>
      <c r="CR1443" s="767"/>
      <c r="CS1443" s="767"/>
      <c r="CT1443" s="767"/>
      <c r="CU1443" s="767"/>
      <c r="CV1443" s="767"/>
      <c r="CW1443" s="767"/>
      <c r="CX1443" s="767"/>
      <c r="CY1443" s="767"/>
      <c r="CZ1443" s="767"/>
      <c r="DA1443" s="767"/>
      <c r="DB1443" s="767"/>
      <c r="DC1443" s="767"/>
      <c r="DD1443" s="767"/>
      <c r="DE1443" s="767"/>
      <c r="DF1443" s="767"/>
      <c r="DG1443" s="767"/>
      <c r="DH1443" s="767"/>
      <c r="DI1443" s="767"/>
      <c r="DJ1443" s="767"/>
      <c r="DK1443" s="767"/>
      <c r="DL1443" s="767"/>
      <c r="DM1443" s="767"/>
      <c r="DN1443" s="767"/>
      <c r="DO1443" s="767"/>
      <c r="DP1443" s="767"/>
      <c r="DQ1443" s="767"/>
      <c r="DR1443" s="767"/>
      <c r="DS1443" s="767"/>
      <c r="DT1443" s="767"/>
      <c r="DU1443" s="767"/>
      <c r="DV1443" s="767"/>
      <c r="DW1443" s="767"/>
      <c r="DX1443" s="767"/>
      <c r="DY1443" s="767"/>
      <c r="DZ1443" s="767"/>
      <c r="EA1443" s="767"/>
      <c r="EB1443" s="767"/>
      <c r="EC1443" s="767"/>
      <c r="ED1443" s="767"/>
      <c r="EE1443" s="767"/>
      <c r="EF1443" s="767"/>
      <c r="EG1443" s="767"/>
      <c r="EH1443" s="767"/>
      <c r="EI1443" s="767"/>
      <c r="EJ1443" s="767"/>
      <c r="EK1443" s="767"/>
      <c r="EL1443" s="767"/>
      <c r="EM1443" s="767"/>
      <c r="EN1443" s="767"/>
      <c r="EO1443" s="767"/>
      <c r="EP1443" s="767"/>
      <c r="EQ1443" s="767"/>
      <c r="ER1443" s="767"/>
      <c r="ES1443" s="767"/>
      <c r="ET1443" s="767"/>
      <c r="EU1443" s="767"/>
      <c r="EV1443" s="767"/>
      <c r="EW1443" s="767"/>
      <c r="EX1443" s="767"/>
      <c r="EY1443" s="767"/>
      <c r="EZ1443" s="767"/>
      <c r="FA1443" s="767"/>
      <c r="FB1443" s="767"/>
      <c r="FC1443" s="767"/>
      <c r="FD1443" s="767"/>
      <c r="FE1443" s="767"/>
      <c r="FF1443" s="767"/>
      <c r="FG1443" s="767"/>
      <c r="FH1443" s="767"/>
      <c r="FI1443" s="767"/>
      <c r="FJ1443" s="767"/>
      <c r="FK1443" s="767"/>
      <c r="FL1443" s="767"/>
      <c r="FM1443" s="767"/>
      <c r="FN1443" s="767"/>
      <c r="FO1443" s="767"/>
      <c r="FP1443" s="767"/>
      <c r="FQ1443" s="767"/>
      <c r="FR1443" s="767"/>
      <c r="FS1443" s="767"/>
      <c r="FT1443" s="767"/>
      <c r="FU1443" s="767"/>
      <c r="FV1443" s="767"/>
      <c r="FW1443" s="767"/>
      <c r="FX1443" s="767"/>
      <c r="FY1443" s="767"/>
      <c r="FZ1443" s="767"/>
      <c r="GA1443" s="767"/>
      <c r="GB1443" s="767"/>
      <c r="GC1443" s="767"/>
      <c r="GD1443" s="767"/>
      <c r="GE1443" s="767"/>
      <c r="GF1443" s="767"/>
      <c r="GG1443" s="767"/>
      <c r="GH1443" s="767"/>
      <c r="GI1443" s="767"/>
      <c r="GJ1443" s="767"/>
      <c r="GK1443" s="767"/>
      <c r="GL1443" s="767"/>
      <c r="GM1443" s="767"/>
      <c r="GN1443" s="767"/>
      <c r="GO1443" s="767"/>
      <c r="GP1443" s="767"/>
      <c r="GQ1443" s="767"/>
      <c r="GR1443" s="767"/>
      <c r="GS1443" s="767"/>
      <c r="GT1443" s="767"/>
      <c r="GU1443" s="767"/>
      <c r="GV1443" s="767"/>
      <c r="GW1443" s="767"/>
      <c r="GX1443" s="767"/>
      <c r="GY1443" s="767"/>
      <c r="GZ1443" s="767"/>
      <c r="HA1443" s="767"/>
      <c r="HB1443" s="767"/>
      <c r="HC1443" s="767"/>
    </row>
    <row r="1444" spans="1:211" s="864" customFormat="1" ht="13.9" hidden="1" customHeight="1">
      <c r="A1444" s="307"/>
      <c r="B1444" s="351"/>
      <c r="C1444" s="971" t="str">
        <f>IF('1C TSspéc27'!R$17&lt;&gt;0,'1C TSspéc27'!$B$12,"")</f>
        <v/>
      </c>
      <c r="D1444" s="972"/>
      <c r="E1444" s="973"/>
      <c r="F1444" s="93">
        <f>IF(AND($C1444='1C TSspéc27'!$B$12,'1C TSspéc27'!$B$16="spécifiques",'1C TSspéc27'!$R$17&lt;&gt;""),'1C TSspéc27'!$R$21,"")</f>
        <v>0</v>
      </c>
      <c r="G1444" s="863"/>
      <c r="H1444" s="745">
        <v>0.21</v>
      </c>
      <c r="I1444" s="747">
        <v>1</v>
      </c>
      <c r="J1444" s="312"/>
      <c r="K1444" s="680">
        <f t="shared" si="356"/>
        <v>0</v>
      </c>
      <c r="L1444" s="556">
        <f>IF(OR('1C TSspéc27'!$B$12="",'1C TSspéc27'!R$30=0),0,IF(AND('1C TSspéc27'!$B$12&lt;&gt;"",$K$2="Pôle",'1C TSspéc27'!$C$12="OUI"),(('1C TSspéc27'!R$22+'1C TSspéc27'!R$23+'1C TSspéc27'!R$24+'1C TSspéc27'!R$25+'1C TSspéc27'!R$29)/'1C TSspéc27'!R$17),IF(AND('1C TSspéc27'!$B$12&lt;&gt;"",$K$2="Pôle",'1C TSspéc27'!$C$12="NON"),(('1C TSspéc27'!R$22+'1C TSspéc27'!R$23+'1C TSspéc27'!R$24+'1C TSspéc27'!R$25+'1C TSspéc27'!R$29)/'1C TSspéc27'!R$30),IF(AND('1C TSspéc27'!$B$12&lt;&gt;"",$K$2&lt;&gt;"Pôle",'1C TSspéc27'!$C$12="OUI"),(('1C TSspéc27'!R$22+'1C TSspéc27'!R$23+'1C TSspéc27'!R$24+'1C TSspéc27'!R$25+'1C TSspéc27'!R$26+'1C TSspéc27'!R$27+'1C TSspéc27'!R$28+'1C TSspéc27'!R$29)/'1C TSspéc27'!R$17),IF(AND('1C TSspéc27'!$B$12&lt;&gt;"",$K$2&lt;&gt;"Pôle",'1C TSspéc27'!$C$12="NON"),(('1C TSspéc27'!R$22+'1C TSspéc27'!R$23+'1C TSspéc27'!R$24+'1C TSspéc27'!R$25+'1C TSspéc27'!R$26+'1C TSspéc27'!R$27+'1C TSspéc27'!R$28+'1C TSspéc27'!R$29)/'1C TSspéc27'!R$30))))))</f>
        <v>0</v>
      </c>
      <c r="M1444" s="556">
        <f>IF(OR('1C TSspéc27'!$B$12="",'1C TSspéc27'!R$30=0),0,IF(AND('1C TSspéc27'!$B$12&lt;&gt;"",$K$2="Pôle",'1C TSspéc27'!$C$12="OUI"),(('1C TSspéc27'!R$26+'1C TSspéc27'!R$27+'1C TSspéc27'!R$28)/'1C TSspéc27'!R$17),IF(AND('1C TSspéc27'!$B$12&lt;&gt;"",$K$2="Pôle",'1C TSspéc27'!$C$12="NON"),(('1C TSspéc27'!R$26+'1C TSspéc27'!R$27+'1C TSspéc27'!R$28)/'1C TSspéc27'!R$30),IF(AND('1C TSspéc27'!$B$12&lt;&gt;"",$K$2&lt;&gt;"Pôle"),0))))</f>
        <v>0</v>
      </c>
      <c r="N1444" s="557">
        <f>IF(AND('1C TSspéc27'!$B$12&lt;&gt;0,'1C TSspéc27'!$R$30&lt;&gt;0),L1444+M1444,0)</f>
        <v>0</v>
      </c>
      <c r="O1444" s="893" t="str">
        <f>IF(AND('1C TSspéc27'!$R$17&lt;&gt;0,'1C TSspéc27'!$C$12="OUI"),'1C TSspéc27'!$R$35/'1C TSspéc27'!$R$17,"")</f>
        <v/>
      </c>
      <c r="P1444" s="543" t="str">
        <f>IF(AND('1C TSspéc27'!$R$17&lt;&gt;0,'1C TSspéc27'!$C$12="OUI"),'1C TSspéc27'!$R$36/'1C TSspéc27'!$R$17,"")</f>
        <v/>
      </c>
      <c r="Q1444" s="543" t="str">
        <f>IF(AND('1C TSspéc27'!$R$17&lt;&gt;0,'1C TSspéc27'!$C$12="OUI"),'1C TSspéc27'!$R$37/'1C TSspéc27'!$R$17,"")</f>
        <v/>
      </c>
      <c r="R1444" s="543" t="str">
        <f>IF(AND('1C TSspéc27'!$R$17&lt;&gt;0,'1C TSspéc27'!$C$12="OUI"),'1C TSspéc27'!$R$38/'1C TSspéc27'!$R$17,"")</f>
        <v/>
      </c>
      <c r="S1444" s="543" t="str">
        <f>IF(AND('1C TSspéc27'!$R$17&lt;&gt;0,'1C TSspéc27'!$C$12="OUI"),'1C TSspéc27'!$R$39/'1C TSspéc27'!$R$17,"")</f>
        <v/>
      </c>
      <c r="T1444" s="543" t="str">
        <f>IF(AND('1C TSspéc27'!$R$17&lt;&gt;0,'1C TSspéc27'!$C$12="OUI"),'1C TSspéc27'!$R$40/'1C TSspéc27'!$R$17,"")</f>
        <v/>
      </c>
      <c r="U1444" s="543" t="str">
        <f>IF(AND('1C TSspéc27'!$R$17&lt;&gt;0,'1C TSspéc27'!$C$12="OUI"),'1C TSspéc27'!$R$41/'1C TSspéc27'!$R$17,"")</f>
        <v/>
      </c>
      <c r="V1444" s="543" t="str">
        <f>IF(AND('1C TSspéc27'!$R$17&lt;&gt;0,'1C TSspéc27'!$C$12="OUI"),'1C TSspéc27'!$R$42/'1C TSspéc27'!$R$17,"")</f>
        <v/>
      </c>
      <c r="W1444" s="543" t="str">
        <f>IF(AND('1C TSspéc27'!$R$17&lt;&gt;0,'1C TSspéc27'!$C$12="OUI"),'1C TSspéc27'!$R$43/'1C TSspéc27'!$R$17,"")</f>
        <v/>
      </c>
      <c r="X1444" s="543" t="str">
        <f>IF(AND('1C TSspéc27'!$R$17&lt;&gt;0,'1C TSspéc27'!$C$12="OUI"),'1C TSspéc27'!$R$44/'1C TSspéc27'!$R$17,"")</f>
        <v/>
      </c>
      <c r="Y1444" s="543" t="str">
        <f>IF(AND('1C TSspéc27'!$R$17&lt;&gt;0,'1C TSspéc27'!$C$12="OUI"),'1C TSspéc27'!$R$45/'1C TSspéc27'!$R$17,"")</f>
        <v/>
      </c>
      <c r="Z1444" s="543" t="str">
        <f>IF(AND('1C TSspéc27'!$R$17&lt;&gt;0,'1C TSspéc27'!$C$12="OUI"),'1C TSspéc27'!$R$46/'1C TSspéc27'!$R$17,"")</f>
        <v/>
      </c>
      <c r="AA1444" s="543" t="str">
        <f>IF(AND('1C TSspéc27'!$R$17&lt;&gt;0,'1C TSspéc27'!$C$12="OUI"),'1C TSspéc27'!$R$47/'1C TSspéc27'!$R$17,"")</f>
        <v/>
      </c>
      <c r="AB1444" s="543" t="str">
        <f>IF(AND('1C TSspéc27'!$R$17&lt;&gt;0,'1C TSspéc27'!$C$12="OUI"),'1C TSspéc27'!$R$48/'1C TSspéc27'!$R$17,"")</f>
        <v/>
      </c>
      <c r="AC1444" s="543" t="str">
        <f>IF(AND('1C TSspéc27'!$R$17&lt;&gt;0,'1C TSspéc27'!$C$12="OUI"),'1C TSspéc27'!$R$49/'1C TSspéc27'!$R$17,"")</f>
        <v/>
      </c>
      <c r="AD1444" s="543" t="str">
        <f>IF(AND('1C TSspéc27'!$R$17&lt;&gt;0,'1C TSspéc27'!$C$12="OUI"),'1C TSspéc27'!$R$50/'1C TSspéc27'!$R$17,"")</f>
        <v/>
      </c>
      <c r="AE1444" s="543" t="str">
        <f>IF(AND('1C TSspéc27'!$R$17&lt;&gt;0,'1C TSspéc27'!$C$12="OUI"),'1C TSspéc27'!$R$51/'1C TSspéc27'!$R$17,"")</f>
        <v/>
      </c>
      <c r="AF1444" s="543" t="str">
        <f>IF(AND('1C TSspéc27'!$R$17&lt;&gt;0,'1C TSspéc27'!$C$12="OUI"),'1C TSspéc27'!$R$52/'1C TSspéc27'!$R$17,"")</f>
        <v/>
      </c>
      <c r="AG1444" s="543" t="str">
        <f>IF(AND('1C TSspéc27'!$R$17&lt;&gt;0,'1C TSspéc27'!$C$12="OUI"),'1C TSspéc27'!$R$53/'1C TSspéc27'!$R$17,"")</f>
        <v/>
      </c>
      <c r="AH1444" s="543" t="str">
        <f>IF(AND('1C TSspéc27'!$R$17&lt;&gt;0,'1C TSspéc27'!$C$12="OUI"),'1C TSspéc27'!$R$54/'1C TSspéc27'!$R$17,"")</f>
        <v/>
      </c>
      <c r="AI1444" s="543" t="str">
        <f>IF(AND('1C TSspéc27'!$R$17&lt;&gt;0,'1C TSspéc27'!$C$12="OUI"),'1C TSspéc27'!$R$55/'1C TSspéc27'!$R$17,"")</f>
        <v/>
      </c>
      <c r="AJ1444" s="543" t="str">
        <f>IF(AND('1C TSspéc27'!$R$17&lt;&gt;0,'1C TSspéc27'!$C$12="OUI"),'1C TSspéc27'!$R$56/'1C TSspéc27'!$R$17,"")</f>
        <v/>
      </c>
      <c r="AK1444" s="543" t="str">
        <f>IF(AND('1C TSspéc27'!$R$17&lt;&gt;0,'1C TSspéc27'!$C$12="OUI"),'1C TSspéc27'!$R$57/'1C TSspéc27'!$R$17,"")</f>
        <v/>
      </c>
      <c r="AL1444" s="72">
        <f>IF(AND('1C TSspéc27'!$R$17&lt;&gt;0,'1C TSspéc27'!$C$12="OUI"),N1444+AK1444,N1444)</f>
        <v>0</v>
      </c>
      <c r="AM1444" s="417">
        <f t="shared" si="357"/>
        <v>0</v>
      </c>
      <c r="AN1444" s="417">
        <f t="shared" si="358"/>
        <v>0</v>
      </c>
      <c r="AO1444" s="418" t="str">
        <f>IF(AND('1C TSspéc27'!$R$17&lt;&gt;0,'1C TSspéc27'!$R$30&lt;&gt;0),AM1444+AN1444,"")</f>
        <v/>
      </c>
      <c r="AP1444" s="573" t="str">
        <f>IF(AND('1C TSspéc27'!$R$17&lt;&gt;0,'1C TSspéc27'!$R$30&lt;&gt;0),AM1444-AR1444,"")</f>
        <v/>
      </c>
      <c r="AQ1444" s="583">
        <f t="shared" si="359"/>
        <v>0</v>
      </c>
      <c r="AR1444" s="596"/>
      <c r="AS1444" s="102"/>
      <c r="AT1444" s="27" t="str">
        <f>IF(('1C TSspéc27'!R$17*FICHE!$C$14&lt;J1444),"Forfait limité à "&amp;FICHE!$C$14&amp;"€/jour","")</f>
        <v/>
      </c>
      <c r="AU1444" s="592"/>
      <c r="AV1444" s="824"/>
      <c r="AW1444" s="824"/>
      <c r="AX1444" s="824"/>
      <c r="AY1444" s="824"/>
      <c r="AZ1444" s="824"/>
      <c r="BA1444" s="767"/>
      <c r="BB1444" s="767"/>
      <c r="BC1444" s="767"/>
      <c r="BD1444" s="767"/>
      <c r="BE1444" s="767"/>
      <c r="BF1444" s="767"/>
      <c r="BG1444" s="767"/>
      <c r="BH1444" s="767"/>
      <c r="BI1444" s="767"/>
      <c r="BJ1444" s="767"/>
      <c r="BK1444" s="767"/>
      <c r="BL1444" s="767"/>
      <c r="BM1444" s="767"/>
      <c r="BN1444" s="767"/>
      <c r="BO1444" s="767"/>
      <c r="BP1444" s="767"/>
      <c r="BQ1444" s="767"/>
      <c r="BR1444" s="767"/>
      <c r="BS1444" s="767"/>
      <c r="BT1444" s="767"/>
      <c r="BU1444" s="767"/>
      <c r="BV1444" s="767"/>
      <c r="BW1444" s="767"/>
      <c r="BX1444" s="767"/>
      <c r="BY1444" s="767"/>
      <c r="BZ1444" s="767"/>
      <c r="CA1444" s="767"/>
      <c r="CB1444" s="767"/>
      <c r="CC1444" s="767"/>
      <c r="CD1444" s="767"/>
      <c r="CE1444" s="767"/>
      <c r="CF1444" s="767"/>
      <c r="CG1444" s="767"/>
      <c r="CH1444" s="767"/>
      <c r="CI1444" s="767"/>
      <c r="CJ1444" s="767"/>
      <c r="CK1444" s="767"/>
      <c r="CL1444" s="767"/>
      <c r="CM1444" s="767"/>
      <c r="CN1444" s="767"/>
      <c r="CO1444" s="767"/>
      <c r="CP1444" s="767"/>
      <c r="CQ1444" s="767"/>
      <c r="CR1444" s="767"/>
      <c r="CS1444" s="767"/>
      <c r="CT1444" s="767"/>
      <c r="CU1444" s="767"/>
      <c r="CV1444" s="767"/>
      <c r="CW1444" s="767"/>
      <c r="CX1444" s="767"/>
      <c r="CY1444" s="767"/>
      <c r="CZ1444" s="767"/>
      <c r="DA1444" s="767"/>
      <c r="DB1444" s="767"/>
      <c r="DC1444" s="767"/>
      <c r="DD1444" s="767"/>
      <c r="DE1444" s="767"/>
      <c r="DF1444" s="767"/>
      <c r="DG1444" s="767"/>
      <c r="DH1444" s="767"/>
      <c r="DI1444" s="767"/>
      <c r="DJ1444" s="767"/>
      <c r="DK1444" s="767"/>
      <c r="DL1444" s="767"/>
      <c r="DM1444" s="767"/>
      <c r="DN1444" s="767"/>
      <c r="DO1444" s="767"/>
      <c r="DP1444" s="767"/>
      <c r="DQ1444" s="767"/>
      <c r="DR1444" s="767"/>
      <c r="DS1444" s="767"/>
      <c r="DT1444" s="767"/>
      <c r="DU1444" s="767"/>
      <c r="DV1444" s="767"/>
      <c r="DW1444" s="767"/>
      <c r="DX1444" s="767"/>
      <c r="DY1444" s="767"/>
      <c r="DZ1444" s="767"/>
      <c r="EA1444" s="767"/>
      <c r="EB1444" s="767"/>
      <c r="EC1444" s="767"/>
      <c r="ED1444" s="767"/>
      <c r="EE1444" s="767"/>
      <c r="EF1444" s="767"/>
      <c r="EG1444" s="767"/>
      <c r="EH1444" s="767"/>
      <c r="EI1444" s="767"/>
      <c r="EJ1444" s="767"/>
      <c r="EK1444" s="767"/>
      <c r="EL1444" s="767"/>
      <c r="EM1444" s="767"/>
      <c r="EN1444" s="767"/>
      <c r="EO1444" s="767"/>
      <c r="EP1444" s="767"/>
      <c r="EQ1444" s="767"/>
      <c r="ER1444" s="767"/>
      <c r="ES1444" s="767"/>
      <c r="ET1444" s="767"/>
      <c r="EU1444" s="767"/>
      <c r="EV1444" s="767"/>
      <c r="EW1444" s="767"/>
      <c r="EX1444" s="767"/>
      <c r="EY1444" s="767"/>
      <c r="EZ1444" s="767"/>
      <c r="FA1444" s="767"/>
      <c r="FB1444" s="767"/>
      <c r="FC1444" s="767"/>
      <c r="FD1444" s="767"/>
      <c r="FE1444" s="767"/>
      <c r="FF1444" s="767"/>
      <c r="FG1444" s="767"/>
      <c r="FH1444" s="767"/>
      <c r="FI1444" s="767"/>
      <c r="FJ1444" s="767"/>
      <c r="FK1444" s="767"/>
      <c r="FL1444" s="767"/>
      <c r="FM1444" s="767"/>
      <c r="FN1444" s="767"/>
      <c r="FO1444" s="767"/>
      <c r="FP1444" s="767"/>
      <c r="FQ1444" s="767"/>
      <c r="FR1444" s="767"/>
      <c r="FS1444" s="767"/>
      <c r="FT1444" s="767"/>
      <c r="FU1444" s="767"/>
      <c r="FV1444" s="767"/>
      <c r="FW1444" s="767"/>
      <c r="FX1444" s="767"/>
      <c r="FY1444" s="767"/>
      <c r="FZ1444" s="767"/>
      <c r="GA1444" s="767"/>
      <c r="GB1444" s="767"/>
      <c r="GC1444" s="767"/>
      <c r="GD1444" s="767"/>
      <c r="GE1444" s="767"/>
      <c r="GF1444" s="767"/>
      <c r="GG1444" s="767"/>
      <c r="GH1444" s="767"/>
      <c r="GI1444" s="767"/>
      <c r="GJ1444" s="767"/>
      <c r="GK1444" s="767"/>
      <c r="GL1444" s="767"/>
      <c r="GM1444" s="767"/>
      <c r="GN1444" s="767"/>
      <c r="GO1444" s="767"/>
      <c r="GP1444" s="767"/>
      <c r="GQ1444" s="767"/>
      <c r="GR1444" s="767"/>
      <c r="GS1444" s="767"/>
      <c r="GT1444" s="767"/>
      <c r="GU1444" s="767"/>
      <c r="GV1444" s="767"/>
      <c r="GW1444" s="767"/>
      <c r="GX1444" s="767"/>
      <c r="GY1444" s="767"/>
      <c r="GZ1444" s="767"/>
      <c r="HA1444" s="767"/>
      <c r="HB1444" s="767"/>
      <c r="HC1444" s="767"/>
    </row>
    <row r="1445" spans="1:211" s="864" customFormat="1" ht="13.9" hidden="1" customHeight="1">
      <c r="A1445" s="307"/>
      <c r="B1445" s="351"/>
      <c r="C1445" s="971" t="str">
        <f>IF('1C TSspéc27'!S$17&lt;&gt;0,'1C TSspéc27'!$B$12,"")</f>
        <v/>
      </c>
      <c r="D1445" s="972"/>
      <c r="E1445" s="973"/>
      <c r="F1445" s="93">
        <f>IF(AND($C1445='1C TSspéc27'!$B$12,'1C TSspéc27'!$B$16="spécifiques",'1C TSspéc27'!$S$17&lt;&gt;""),'1C TSspéc27'!$S$21,"")</f>
        <v>0</v>
      </c>
      <c r="G1445" s="863"/>
      <c r="H1445" s="745">
        <v>0.21</v>
      </c>
      <c r="I1445" s="747">
        <v>1</v>
      </c>
      <c r="J1445" s="312"/>
      <c r="K1445" s="680">
        <f t="shared" si="356"/>
        <v>0</v>
      </c>
      <c r="L1445" s="556">
        <f>IF(OR('1C TSspéc27'!$B$12="",'1C TSspéc27'!S$30=0),0,IF(AND('1C TSspéc27'!$B$12&lt;&gt;"",$K$2="Pôle",'1C TSspéc27'!$C$12="OUI"),(('1C TSspéc27'!S$22+'1C TSspéc27'!S$23+'1C TSspéc27'!S$24+'1C TSspéc27'!S$25+'1C TSspéc27'!S$29)/'1C TSspéc27'!S$17),IF(AND('1C TSspéc27'!$B$12&lt;&gt;"",$K$2="Pôle",'1C TSspéc27'!$C$12="NON"),(('1C TSspéc27'!S$22+'1C TSspéc27'!S$23+'1C TSspéc27'!S$24+'1C TSspéc27'!S$25+'1C TSspéc27'!S$29)/'1C TSspéc27'!S$30),IF(AND('1C TSspéc27'!$B$12&lt;&gt;"",$K$2&lt;&gt;"Pôle",'1C TSspéc27'!$C$12="OUI"),(('1C TSspéc27'!S$22+'1C TSspéc27'!S$23+'1C TSspéc27'!S$24+'1C TSspéc27'!S$25+'1C TSspéc27'!S$26+'1C TSspéc27'!S$27+'1C TSspéc27'!S$28+'1C TSspéc27'!S$29)/'1C TSspéc27'!S$17),IF(AND('1C TSspéc27'!$B$12&lt;&gt;"",$K$2&lt;&gt;"Pôle",'1C TSspéc27'!$C$12="NON"),(('1C TSspéc27'!S$22+'1C TSspéc27'!S$23+'1C TSspéc27'!S$24+'1C TSspéc27'!S$25+'1C TSspéc27'!S$26+'1C TSspéc27'!S$27+'1C TSspéc27'!S$28+'1C TSspéc27'!S$29)/'1C TSspéc27'!S$30))))))</f>
        <v>0</v>
      </c>
      <c r="M1445" s="556">
        <f>IF(OR('1C TSspéc27'!$B$12="",'1C TSspéc27'!S$30=0),0,IF(AND('1C TSspéc27'!$B$12&lt;&gt;"",$K$2="Pôle",'1C TSspéc27'!$C$12="OUI"),(('1C TSspéc27'!S$26+'1C TSspéc27'!S$27+'1C TSspéc27'!S$28)/'1C TSspéc27'!S$17),IF(AND('1C TSspéc27'!$B$12&lt;&gt;"",$K$2="Pôle",'1C TSspéc27'!$C$12="NON"),(('1C TSspéc27'!S$26+'1C TSspéc27'!S$27+'1C TSspéc27'!S$28)/'1C TSspéc27'!S$30),IF(AND('1C TSspéc27'!$B$12&lt;&gt;"",$K$2&lt;&gt;"Pôle"),0))))</f>
        <v>0</v>
      </c>
      <c r="N1445" s="557">
        <f>IF(AND('1C TSspéc27'!$B$12&lt;&gt;0,'1C TSspéc27'!$S$30&lt;&gt;0),L1445+M1445,0)</f>
        <v>0</v>
      </c>
      <c r="O1445" s="893" t="str">
        <f>IF(AND('1C TSspéc27'!$S$17&lt;&gt;0,'1C TSspéc27'!$C$12="OUI"),'1C TSspéc27'!$S$35/'1C TSspéc27'!$S$17,"")</f>
        <v/>
      </c>
      <c r="P1445" s="543" t="str">
        <f>IF(AND('1C TSspéc27'!$S$17&lt;&gt;0,'1C TSspéc27'!$C$12="OUI"),'1C TSspéc27'!$S$36/'1C TSspéc27'!$S$17,"")</f>
        <v/>
      </c>
      <c r="Q1445" s="543" t="str">
        <f>IF(AND('1C TSspéc27'!$S$17&lt;&gt;0,'1C TSspéc27'!$C$12="OUI"),'1C TSspéc27'!$S$37/'1C TSspéc27'!$S$17,"")</f>
        <v/>
      </c>
      <c r="R1445" s="543" t="str">
        <f>IF(AND('1C TSspéc27'!$S$17&lt;&gt;0,'1C TSspéc27'!$C$12="OUI"),'1C TSspéc27'!$S$38/'1C TSspéc27'!$S$17,"")</f>
        <v/>
      </c>
      <c r="S1445" s="543" t="str">
        <f>IF(AND('1C TSspéc27'!$S$17&lt;&gt;0,'1C TSspéc27'!$C$12="OUI"),'1C TSspéc27'!$S$39/'1C TSspéc27'!$S$17,"")</f>
        <v/>
      </c>
      <c r="T1445" s="543" t="str">
        <f>IF(AND('1C TSspéc27'!$S$17&lt;&gt;0,'1C TSspéc27'!$C$12="OUI"),'1C TSspéc27'!$S$40/'1C TSspéc27'!$S$17,"")</f>
        <v/>
      </c>
      <c r="U1445" s="543" t="str">
        <f>IF(AND('1C TSspéc27'!$S$17&lt;&gt;0,'1C TSspéc27'!$C$12="OUI"),'1C TSspéc27'!$S$41/'1C TSspéc27'!$S$17,"")</f>
        <v/>
      </c>
      <c r="V1445" s="543" t="str">
        <f>IF(AND('1C TSspéc27'!$S$17&lt;&gt;0,'1C TSspéc27'!$C$12="OUI"),'1C TSspéc27'!$S$42/'1C TSspéc27'!$S$17,"")</f>
        <v/>
      </c>
      <c r="W1445" s="543" t="str">
        <f>IF(AND('1C TSspéc27'!$S$17&lt;&gt;0,'1C TSspéc27'!$C$12="OUI"),'1C TSspéc27'!$S$43/'1C TSspéc27'!$S$17,"")</f>
        <v/>
      </c>
      <c r="X1445" s="543" t="str">
        <f>IF(AND('1C TSspéc27'!$S$17&lt;&gt;0,'1C TSspéc27'!$C$12="OUI"),'1C TSspéc27'!$S$44/'1C TSspéc27'!$S$17,"")</f>
        <v/>
      </c>
      <c r="Y1445" s="543" t="str">
        <f>IF(AND('1C TSspéc27'!$S$17&lt;&gt;0,'1C TSspéc27'!$C$12="OUI"),'1C TSspéc27'!$S$45/'1C TSspéc27'!$S$17,"")</f>
        <v/>
      </c>
      <c r="Z1445" s="543" t="str">
        <f>IF(AND('1C TSspéc27'!$S$17&lt;&gt;0,'1C TSspéc27'!$C$12="OUI"),'1C TSspéc27'!$S$46/'1C TSspéc27'!$S$17,"")</f>
        <v/>
      </c>
      <c r="AA1445" s="543" t="str">
        <f>IF(AND('1C TSspéc27'!$S$17&lt;&gt;0,'1C TSspéc27'!$C$12="OUI"),'1C TSspéc27'!$S$47/'1C TSspéc27'!$S$17,"")</f>
        <v/>
      </c>
      <c r="AB1445" s="543" t="str">
        <f>IF(AND('1C TSspéc27'!$S$17&lt;&gt;0,'1C TSspéc27'!$C$12="OUI"),'1C TSspéc27'!$S$48/'1C TSspéc27'!$S$17,"")</f>
        <v/>
      </c>
      <c r="AC1445" s="543" t="str">
        <f>IF(AND('1C TSspéc27'!$S$17&lt;&gt;0,'1C TSspéc27'!$C$12="OUI"),'1C TSspéc27'!$S$49/'1C TSspéc27'!$S$17,"")</f>
        <v/>
      </c>
      <c r="AD1445" s="543" t="str">
        <f>IF(AND('1C TSspéc27'!$S$17&lt;&gt;0,'1C TSspéc27'!$C$12="OUI"),'1C TSspéc27'!$S$50/'1C TSspéc27'!$S$17,"")</f>
        <v/>
      </c>
      <c r="AE1445" s="543" t="str">
        <f>IF(AND('1C TSspéc27'!$S$17&lt;&gt;0,'1C TSspéc27'!$C$12="OUI"),'1C TSspéc27'!$S$51/'1C TSspéc27'!$S$17,"")</f>
        <v/>
      </c>
      <c r="AF1445" s="543" t="str">
        <f>IF(AND('1C TSspéc27'!$S$17&lt;&gt;0,'1C TSspéc27'!$C$12="OUI"),'1C TSspéc27'!$S$52/'1C TSspéc27'!$S$17,"")</f>
        <v/>
      </c>
      <c r="AG1445" s="543" t="str">
        <f>IF(AND('1C TSspéc27'!$S$17&lt;&gt;0,'1C TSspéc27'!$C$12="OUI"),'1C TSspéc27'!$S$53/'1C TSspéc27'!$S$17,"")</f>
        <v/>
      </c>
      <c r="AH1445" s="543" t="str">
        <f>IF(AND('1C TSspéc27'!$S$17&lt;&gt;0,'1C TSspéc27'!$C$12="OUI"),'1C TSspéc27'!$S$54/'1C TSspéc27'!$S$17,"")</f>
        <v/>
      </c>
      <c r="AI1445" s="543" t="str">
        <f>IF(AND('1C TSspéc27'!$S$17&lt;&gt;0,'1C TSspéc27'!$C$12="OUI"),'1C TSspéc27'!$S$55/'1C TSspéc27'!$S$17,"")</f>
        <v/>
      </c>
      <c r="AJ1445" s="543" t="str">
        <f>IF(AND('1C TSspéc27'!$S$17&lt;&gt;0,'1C TSspéc27'!$C$12="OUI"),'1C TSspéc27'!$S$56/'1C TSspéc27'!$S$17,"")</f>
        <v/>
      </c>
      <c r="AK1445" s="543" t="str">
        <f>IF(AND('1C TSspéc27'!$S$17&lt;&gt;0,'1C TSspéc27'!$C$12="OUI"),'1C TSspéc27'!$S$57/'1C TSspéc27'!$S$17,"")</f>
        <v/>
      </c>
      <c r="AL1445" s="72">
        <f>IF(AND('1C TSspéc27'!$S$17&lt;&gt;0,'1C TSspéc27'!$C$12="OUI"),N1445+AK1445,N1445)</f>
        <v>0</v>
      </c>
      <c r="AM1445" s="417">
        <f t="shared" si="357"/>
        <v>0</v>
      </c>
      <c r="AN1445" s="417">
        <f t="shared" si="358"/>
        <v>0</v>
      </c>
      <c r="AO1445" s="418" t="str">
        <f>IF(AND('1C TSspéc27'!$S$17&lt;&gt;0,'1C TSspéc27'!$S$30&lt;&gt;0),AM1445+AN1445,"")</f>
        <v/>
      </c>
      <c r="AP1445" s="573" t="str">
        <f>IF(AND('1C TSspéc27'!$S$17&lt;&gt;0,'1C TSspéc27'!$S$30&lt;&gt;0),AM1445-AR1445,"")</f>
        <v/>
      </c>
      <c r="AQ1445" s="583">
        <f t="shared" si="359"/>
        <v>0</v>
      </c>
      <c r="AR1445" s="596"/>
      <c r="AS1445" s="102"/>
      <c r="AT1445" s="27" t="str">
        <f>IF(('1C TSspéc27'!S$17*FICHE!$C$14&lt;J1445),"Forfait limité à "&amp;FICHE!$C$14&amp;"€/jour","")</f>
        <v/>
      </c>
      <c r="AU1445" s="592"/>
      <c r="AV1445" s="824"/>
      <c r="AW1445" s="824"/>
      <c r="AX1445" s="824"/>
      <c r="AY1445" s="824"/>
      <c r="AZ1445" s="824"/>
      <c r="BA1445" s="767"/>
      <c r="BB1445" s="767"/>
      <c r="BC1445" s="767"/>
      <c r="BD1445" s="767"/>
      <c r="BE1445" s="767"/>
      <c r="BF1445" s="767"/>
      <c r="BG1445" s="767"/>
      <c r="BH1445" s="767"/>
      <c r="BI1445" s="767"/>
      <c r="BJ1445" s="767"/>
      <c r="BK1445" s="767"/>
      <c r="BL1445" s="767"/>
      <c r="BM1445" s="767"/>
      <c r="BN1445" s="767"/>
      <c r="BO1445" s="767"/>
      <c r="BP1445" s="767"/>
      <c r="BQ1445" s="767"/>
      <c r="BR1445" s="767"/>
      <c r="BS1445" s="767"/>
      <c r="BT1445" s="767"/>
      <c r="BU1445" s="767"/>
      <c r="BV1445" s="767"/>
      <c r="BW1445" s="767"/>
      <c r="BX1445" s="767"/>
      <c r="BY1445" s="767"/>
      <c r="BZ1445" s="767"/>
      <c r="CA1445" s="767"/>
      <c r="CB1445" s="767"/>
      <c r="CC1445" s="767"/>
      <c r="CD1445" s="767"/>
      <c r="CE1445" s="767"/>
      <c r="CF1445" s="767"/>
      <c r="CG1445" s="767"/>
      <c r="CH1445" s="767"/>
      <c r="CI1445" s="767"/>
      <c r="CJ1445" s="767"/>
      <c r="CK1445" s="767"/>
      <c r="CL1445" s="767"/>
      <c r="CM1445" s="767"/>
      <c r="CN1445" s="767"/>
      <c r="CO1445" s="767"/>
      <c r="CP1445" s="767"/>
      <c r="CQ1445" s="767"/>
      <c r="CR1445" s="767"/>
      <c r="CS1445" s="767"/>
      <c r="CT1445" s="767"/>
      <c r="CU1445" s="767"/>
      <c r="CV1445" s="767"/>
      <c r="CW1445" s="767"/>
      <c r="CX1445" s="767"/>
      <c r="CY1445" s="767"/>
      <c r="CZ1445" s="767"/>
      <c r="DA1445" s="767"/>
      <c r="DB1445" s="767"/>
      <c r="DC1445" s="767"/>
      <c r="DD1445" s="767"/>
      <c r="DE1445" s="767"/>
      <c r="DF1445" s="767"/>
      <c r="DG1445" s="767"/>
      <c r="DH1445" s="767"/>
      <c r="DI1445" s="767"/>
      <c r="DJ1445" s="767"/>
      <c r="DK1445" s="767"/>
      <c r="DL1445" s="767"/>
      <c r="DM1445" s="767"/>
      <c r="DN1445" s="767"/>
      <c r="DO1445" s="767"/>
      <c r="DP1445" s="767"/>
      <c r="DQ1445" s="767"/>
      <c r="DR1445" s="767"/>
      <c r="DS1445" s="767"/>
      <c r="DT1445" s="767"/>
      <c r="DU1445" s="767"/>
      <c r="DV1445" s="767"/>
      <c r="DW1445" s="767"/>
      <c r="DX1445" s="767"/>
      <c r="DY1445" s="767"/>
      <c r="DZ1445" s="767"/>
      <c r="EA1445" s="767"/>
      <c r="EB1445" s="767"/>
      <c r="EC1445" s="767"/>
      <c r="ED1445" s="767"/>
      <c r="EE1445" s="767"/>
      <c r="EF1445" s="767"/>
      <c r="EG1445" s="767"/>
      <c r="EH1445" s="767"/>
      <c r="EI1445" s="767"/>
      <c r="EJ1445" s="767"/>
      <c r="EK1445" s="767"/>
      <c r="EL1445" s="767"/>
      <c r="EM1445" s="767"/>
      <c r="EN1445" s="767"/>
      <c r="EO1445" s="767"/>
      <c r="EP1445" s="767"/>
      <c r="EQ1445" s="767"/>
      <c r="ER1445" s="767"/>
      <c r="ES1445" s="767"/>
      <c r="ET1445" s="767"/>
      <c r="EU1445" s="767"/>
      <c r="EV1445" s="767"/>
      <c r="EW1445" s="767"/>
      <c r="EX1445" s="767"/>
      <c r="EY1445" s="767"/>
      <c r="EZ1445" s="767"/>
      <c r="FA1445" s="767"/>
      <c r="FB1445" s="767"/>
      <c r="FC1445" s="767"/>
      <c r="FD1445" s="767"/>
      <c r="FE1445" s="767"/>
      <c r="FF1445" s="767"/>
      <c r="FG1445" s="767"/>
      <c r="FH1445" s="767"/>
      <c r="FI1445" s="767"/>
      <c r="FJ1445" s="767"/>
      <c r="FK1445" s="767"/>
      <c r="FL1445" s="767"/>
      <c r="FM1445" s="767"/>
      <c r="FN1445" s="767"/>
      <c r="FO1445" s="767"/>
      <c r="FP1445" s="767"/>
      <c r="FQ1445" s="767"/>
      <c r="FR1445" s="767"/>
      <c r="FS1445" s="767"/>
      <c r="FT1445" s="767"/>
      <c r="FU1445" s="767"/>
      <c r="FV1445" s="767"/>
      <c r="FW1445" s="767"/>
      <c r="FX1445" s="767"/>
      <c r="FY1445" s="767"/>
      <c r="FZ1445" s="767"/>
      <c r="GA1445" s="767"/>
      <c r="GB1445" s="767"/>
      <c r="GC1445" s="767"/>
      <c r="GD1445" s="767"/>
      <c r="GE1445" s="767"/>
      <c r="GF1445" s="767"/>
      <c r="GG1445" s="767"/>
      <c r="GH1445" s="767"/>
      <c r="GI1445" s="767"/>
      <c r="GJ1445" s="767"/>
      <c r="GK1445" s="767"/>
      <c r="GL1445" s="767"/>
      <c r="GM1445" s="767"/>
      <c r="GN1445" s="767"/>
      <c r="GO1445" s="767"/>
      <c r="GP1445" s="767"/>
      <c r="GQ1445" s="767"/>
      <c r="GR1445" s="767"/>
      <c r="GS1445" s="767"/>
      <c r="GT1445" s="767"/>
      <c r="GU1445" s="767"/>
      <c r="GV1445" s="767"/>
      <c r="GW1445" s="767"/>
      <c r="GX1445" s="767"/>
      <c r="GY1445" s="767"/>
      <c r="GZ1445" s="767"/>
      <c r="HA1445" s="767"/>
      <c r="HB1445" s="767"/>
      <c r="HC1445" s="767"/>
    </row>
    <row r="1446" spans="1:211" s="864" customFormat="1" ht="13.9" hidden="1" customHeight="1">
      <c r="A1446" s="307"/>
      <c r="B1446" s="351"/>
      <c r="C1446" s="971" t="str">
        <f>IF('1C TSspéc27'!T$17&lt;&gt;0,'1C TSspéc27'!$B$12,"")</f>
        <v/>
      </c>
      <c r="D1446" s="972"/>
      <c r="E1446" s="973"/>
      <c r="F1446" s="93">
        <f>IF(AND($C1446='1C TSspéc27'!$B$12,'1C TSspéc27'!$B$16="spécifiques",'1C TSspéc27'!$T$17&lt;&gt;""),'1C TSspéc27'!$T$21,"")</f>
        <v>0</v>
      </c>
      <c r="G1446" s="863"/>
      <c r="H1446" s="745">
        <v>0.21</v>
      </c>
      <c r="I1446" s="747">
        <v>1</v>
      </c>
      <c r="J1446" s="312"/>
      <c r="K1446" s="680">
        <f t="shared" si="356"/>
        <v>0</v>
      </c>
      <c r="L1446" s="556">
        <f>IF(OR('1C TSspéc27'!$B$12="",'1C TSspéc27'!T$30=0),0,IF(AND('1C TSspéc27'!$B$12&lt;&gt;"",$K$2="Pôle",'1C TSspéc27'!$C$12="OUI"),(('1C TSspéc27'!T$22+'1C TSspéc27'!T$23+'1C TSspéc27'!T$24+'1C TSspéc27'!T$25+'1C TSspéc27'!T$29)/'1C TSspéc27'!T$17),IF(AND('1C TSspéc27'!$B$12&lt;&gt;"",$K$2="Pôle",'1C TSspéc27'!$C$12="NON"),(('1C TSspéc27'!T$22+'1C TSspéc27'!T$23+'1C TSspéc27'!T$24+'1C TSspéc27'!T$25+'1C TSspéc27'!T$29)/'1C TSspéc27'!T$30),IF(AND('1C TSspéc27'!$B$12&lt;&gt;"",$K$2&lt;&gt;"Pôle",'1C TSspéc27'!$C$12="OUI"),(('1C TSspéc27'!T$22+'1C TSspéc27'!T$23+'1C TSspéc27'!T$24+'1C TSspéc27'!T$25+'1C TSspéc27'!T$26+'1C TSspéc27'!T$27+'1C TSspéc27'!T$28+'1C TSspéc27'!T$29)/'1C TSspéc27'!T$17),IF(AND('1C TSspéc27'!$B$12&lt;&gt;"",$K$2&lt;&gt;"Pôle",'1C TSspéc27'!$C$12="NON"),(('1C TSspéc27'!T$22+'1C TSspéc27'!T$23+'1C TSspéc27'!T$24+'1C TSspéc27'!T$25+'1C TSspéc27'!T$26+'1C TSspéc27'!T$27+'1C TSspéc27'!T$28+'1C TSspéc27'!T$29)/'1C TSspéc27'!T$30))))))</f>
        <v>0</v>
      </c>
      <c r="M1446" s="556">
        <f>IF(OR('1C TSspéc27'!$B$12="",'1C TSspéc27'!T$30=0),0,IF(AND('1C TSspéc27'!$B$12&lt;&gt;"",$K$2="Pôle",'1C TSspéc27'!$C$12="OUI"),(('1C TSspéc27'!T$26+'1C TSspéc27'!T$27+'1C TSspéc27'!T$28)/'1C TSspéc27'!T$17),IF(AND('1C TSspéc27'!$B$12&lt;&gt;"",$K$2="Pôle",'1C TSspéc27'!$C$12="NON"),(('1C TSspéc27'!T$26+'1C TSspéc27'!T$27+'1C TSspéc27'!T$28)/'1C TSspéc27'!T$30),IF(AND('1C TSspéc27'!$B$12&lt;&gt;"",$K$2&lt;&gt;"Pôle"),0))))</f>
        <v>0</v>
      </c>
      <c r="N1446" s="557">
        <f>IF(AND('1C TSspéc27'!$B$12&lt;&gt;0,'1C TSspéc27'!$T$30&lt;&gt;0),L1446+M1446,0)</f>
        <v>0</v>
      </c>
      <c r="O1446" s="893" t="str">
        <f>IF(AND('1C TSspéc27'!$T$17&lt;&gt;0,'1C TSspéc27'!$C$12="OUI"),'1C TSspéc27'!$T$35/'1C TSspéc27'!$T$17,"")</f>
        <v/>
      </c>
      <c r="P1446" s="543" t="str">
        <f>IF(AND('1C TSspéc27'!$T$17&lt;&gt;0,'1C TSspéc27'!$C$12="OUI"),'1C TSspéc27'!$T$36/'1C TSspéc27'!$T$17,"")</f>
        <v/>
      </c>
      <c r="Q1446" s="543" t="str">
        <f>IF(AND('1C TSspéc27'!$T$17&lt;&gt;0,'1C TSspéc27'!$C$12="OUI"),'1C TSspéc27'!$T$37/'1C TSspéc27'!$T$17,"")</f>
        <v/>
      </c>
      <c r="R1446" s="543" t="str">
        <f>IF(AND('1C TSspéc27'!$T$17&lt;&gt;0,'1C TSspéc27'!$C$12="OUI"),'1C TSspéc27'!$T$38/'1C TSspéc27'!$T$17,"")</f>
        <v/>
      </c>
      <c r="S1446" s="543" t="str">
        <f>IF(AND('1C TSspéc27'!$T$17&lt;&gt;0,'1C TSspéc27'!$C$12="OUI"),'1C TSspéc27'!$T$39/'1C TSspéc27'!$T$17,"")</f>
        <v/>
      </c>
      <c r="T1446" s="543" t="str">
        <f>IF(AND('1C TSspéc27'!$T$17&lt;&gt;0,'1C TSspéc27'!$C$12="OUI"),'1C TSspéc27'!$T$40/'1C TSspéc27'!$T$17,"")</f>
        <v/>
      </c>
      <c r="U1446" s="543" t="str">
        <f>IF(AND('1C TSspéc27'!$T$17&lt;&gt;0,'1C TSspéc27'!$C$12="OUI"),'1C TSspéc27'!$T$41/'1C TSspéc27'!$T$17,"")</f>
        <v/>
      </c>
      <c r="V1446" s="543" t="str">
        <f>IF(AND('1C TSspéc27'!$T$17&lt;&gt;0,'1C TSspéc27'!$C$12="OUI"),'1C TSspéc27'!$T$42/'1C TSspéc27'!$T$17,"")</f>
        <v/>
      </c>
      <c r="W1446" s="543" t="str">
        <f>IF(AND('1C TSspéc27'!$T$17&lt;&gt;0,'1C TSspéc27'!$C$12="OUI"),'1C TSspéc27'!$T$43/'1C TSspéc27'!$T$17,"")</f>
        <v/>
      </c>
      <c r="X1446" s="543" t="str">
        <f>IF(AND('1C TSspéc27'!$T$17&lt;&gt;0,'1C TSspéc27'!$C$12="OUI"),'1C TSspéc27'!$T$44/'1C TSspéc27'!$T$17,"")</f>
        <v/>
      </c>
      <c r="Y1446" s="543" t="str">
        <f>IF(AND('1C TSspéc27'!$T$17&lt;&gt;0,'1C TSspéc27'!$C$12="OUI"),'1C TSspéc27'!$T$45/'1C TSspéc27'!$T$17,"")</f>
        <v/>
      </c>
      <c r="Z1446" s="543" t="str">
        <f>IF(AND('1C TSspéc27'!$T$17&lt;&gt;0,'1C TSspéc27'!$C$12="OUI"),'1C TSspéc27'!$T$46/'1C TSspéc27'!$T$17,"")</f>
        <v/>
      </c>
      <c r="AA1446" s="543" t="str">
        <f>IF(AND('1C TSspéc27'!$T$17&lt;&gt;0,'1C TSspéc27'!$C$12="OUI"),'1C TSspéc27'!$T$47/'1C TSspéc27'!$T$17,"")</f>
        <v/>
      </c>
      <c r="AB1446" s="543" t="str">
        <f>IF(AND('1C TSspéc27'!$T$17&lt;&gt;0,'1C TSspéc27'!$C$12="OUI"),'1C TSspéc27'!$T$48/'1C TSspéc27'!$T$17,"")</f>
        <v/>
      </c>
      <c r="AC1446" s="543" t="str">
        <f>IF(AND('1C TSspéc27'!$T$17&lt;&gt;0,'1C TSspéc27'!$C$12="OUI"),'1C TSspéc27'!$T$49/'1C TSspéc27'!$T$17,"")</f>
        <v/>
      </c>
      <c r="AD1446" s="543" t="str">
        <f>IF(AND('1C TSspéc27'!$T$17&lt;&gt;0,'1C TSspéc27'!$C$12="OUI"),'1C TSspéc27'!$T$50/'1C TSspéc27'!$T$17,"")</f>
        <v/>
      </c>
      <c r="AE1446" s="543" t="str">
        <f>IF(AND('1C TSspéc27'!$T$17&lt;&gt;0,'1C TSspéc27'!$C$12="OUI"),'1C TSspéc27'!$T$51/'1C TSspéc27'!$T$17,"")</f>
        <v/>
      </c>
      <c r="AF1446" s="543" t="str">
        <f>IF(AND('1C TSspéc27'!$T$17&lt;&gt;0,'1C TSspéc27'!$C$12="OUI"),'1C TSspéc27'!$T$52/'1C TSspéc27'!$T$17,"")</f>
        <v/>
      </c>
      <c r="AG1446" s="543" t="str">
        <f>IF(AND('1C TSspéc27'!$T$17&lt;&gt;0,'1C TSspéc27'!$C$12="OUI"),'1C TSspéc27'!$T$53/'1C TSspéc27'!$T$17,"")</f>
        <v/>
      </c>
      <c r="AH1446" s="543" t="str">
        <f>IF(AND('1C TSspéc27'!$T$17&lt;&gt;0,'1C TSspéc27'!$C$12="OUI"),'1C TSspéc27'!$T$54/'1C TSspéc27'!$T$17,"")</f>
        <v/>
      </c>
      <c r="AI1446" s="543" t="str">
        <f>IF(AND('1C TSspéc27'!$T$17&lt;&gt;0,'1C TSspéc27'!$C$12="OUI"),'1C TSspéc27'!$T$55/'1C TSspéc27'!$T$17,"")</f>
        <v/>
      </c>
      <c r="AJ1446" s="543" t="str">
        <f>IF(AND('1C TSspéc27'!$T$17&lt;&gt;0,'1C TSspéc27'!$C$12="OUI"),'1C TSspéc27'!$T$56/'1C TSspéc27'!$T$17,"")</f>
        <v/>
      </c>
      <c r="AK1446" s="543" t="str">
        <f>IF(AND('1C TSspéc27'!$T$17&lt;&gt;0,'1C TSspéc27'!$C$12="OUI"),'1C TSspéc27'!$T$57/'1C TSspéc27'!$T$17,"")</f>
        <v/>
      </c>
      <c r="AL1446" s="72">
        <f>IF(AND('1C TSspéc27'!$T$17&lt;&gt;0,'1C TSspéc27'!$C$12="OUI"),N1446+AK1446,N1446)</f>
        <v>0</v>
      </c>
      <c r="AM1446" s="417">
        <f t="shared" si="357"/>
        <v>0</v>
      </c>
      <c r="AN1446" s="417">
        <f t="shared" si="358"/>
        <v>0</v>
      </c>
      <c r="AO1446" s="418" t="str">
        <f>IF(AND('1C TSspéc27'!$T$17&lt;&gt;0,'1C TSspéc27'!$T$30&lt;&gt;0),AM1446+AN1446,"")</f>
        <v/>
      </c>
      <c r="AP1446" s="573" t="str">
        <f>IF(AND('1C TSspéc27'!$T$17&lt;&gt;0,'1C TSspéc27'!$T$30&lt;&gt;0),AM1446-AR1446,"")</f>
        <v/>
      </c>
      <c r="AQ1446" s="583">
        <f t="shared" si="359"/>
        <v>0</v>
      </c>
      <c r="AR1446" s="596"/>
      <c r="AS1446" s="102"/>
      <c r="AT1446" s="27" t="str">
        <f>IF(('1C TSspéc27'!T$17*FICHE!$C$14&lt;J1446),"Forfait limité à "&amp;FICHE!$C$14&amp;"€/jour","")</f>
        <v/>
      </c>
      <c r="AU1446" s="592"/>
      <c r="AV1446" s="824"/>
      <c r="AW1446" s="824"/>
      <c r="AX1446" s="824"/>
      <c r="AY1446" s="824"/>
      <c r="AZ1446" s="824"/>
      <c r="BA1446" s="767"/>
      <c r="BB1446" s="767"/>
      <c r="BC1446" s="767"/>
      <c r="BD1446" s="767"/>
      <c r="BE1446" s="767"/>
      <c r="BF1446" s="767"/>
      <c r="BG1446" s="767"/>
      <c r="BH1446" s="767"/>
      <c r="BI1446" s="767"/>
      <c r="BJ1446" s="767"/>
      <c r="BK1446" s="767"/>
      <c r="BL1446" s="767"/>
      <c r="BM1446" s="767"/>
      <c r="BN1446" s="767"/>
      <c r="BO1446" s="767"/>
      <c r="BP1446" s="767"/>
      <c r="BQ1446" s="767"/>
      <c r="BR1446" s="767"/>
      <c r="BS1446" s="767"/>
      <c r="BT1446" s="767"/>
      <c r="BU1446" s="767"/>
      <c r="BV1446" s="767"/>
      <c r="BW1446" s="767"/>
      <c r="BX1446" s="767"/>
      <c r="BY1446" s="767"/>
      <c r="BZ1446" s="767"/>
      <c r="CA1446" s="767"/>
      <c r="CB1446" s="767"/>
      <c r="CC1446" s="767"/>
      <c r="CD1446" s="767"/>
      <c r="CE1446" s="767"/>
      <c r="CF1446" s="767"/>
      <c r="CG1446" s="767"/>
      <c r="CH1446" s="767"/>
      <c r="CI1446" s="767"/>
      <c r="CJ1446" s="767"/>
      <c r="CK1446" s="767"/>
      <c r="CL1446" s="767"/>
      <c r="CM1446" s="767"/>
      <c r="CN1446" s="767"/>
      <c r="CO1446" s="767"/>
      <c r="CP1446" s="767"/>
      <c r="CQ1446" s="767"/>
      <c r="CR1446" s="767"/>
      <c r="CS1446" s="767"/>
      <c r="CT1446" s="767"/>
      <c r="CU1446" s="767"/>
      <c r="CV1446" s="767"/>
      <c r="CW1446" s="767"/>
      <c r="CX1446" s="767"/>
      <c r="CY1446" s="767"/>
      <c r="CZ1446" s="767"/>
      <c r="DA1446" s="767"/>
      <c r="DB1446" s="767"/>
      <c r="DC1446" s="767"/>
      <c r="DD1446" s="767"/>
      <c r="DE1446" s="767"/>
      <c r="DF1446" s="767"/>
      <c r="DG1446" s="767"/>
      <c r="DH1446" s="767"/>
      <c r="DI1446" s="767"/>
      <c r="DJ1446" s="767"/>
      <c r="DK1446" s="767"/>
      <c r="DL1446" s="767"/>
      <c r="DM1446" s="767"/>
      <c r="DN1446" s="767"/>
      <c r="DO1446" s="767"/>
      <c r="DP1446" s="767"/>
      <c r="DQ1446" s="767"/>
      <c r="DR1446" s="767"/>
      <c r="DS1446" s="767"/>
      <c r="DT1446" s="767"/>
      <c r="DU1446" s="767"/>
      <c r="DV1446" s="767"/>
      <c r="DW1446" s="767"/>
      <c r="DX1446" s="767"/>
      <c r="DY1446" s="767"/>
      <c r="DZ1446" s="767"/>
      <c r="EA1446" s="767"/>
      <c r="EB1446" s="767"/>
      <c r="EC1446" s="767"/>
      <c r="ED1446" s="767"/>
      <c r="EE1446" s="767"/>
      <c r="EF1446" s="767"/>
      <c r="EG1446" s="767"/>
      <c r="EH1446" s="767"/>
      <c r="EI1446" s="767"/>
      <c r="EJ1446" s="767"/>
      <c r="EK1446" s="767"/>
      <c r="EL1446" s="767"/>
      <c r="EM1446" s="767"/>
      <c r="EN1446" s="767"/>
      <c r="EO1446" s="767"/>
      <c r="EP1446" s="767"/>
      <c r="EQ1446" s="767"/>
      <c r="ER1446" s="767"/>
      <c r="ES1446" s="767"/>
      <c r="ET1446" s="767"/>
      <c r="EU1446" s="767"/>
      <c r="EV1446" s="767"/>
      <c r="EW1446" s="767"/>
      <c r="EX1446" s="767"/>
      <c r="EY1446" s="767"/>
      <c r="EZ1446" s="767"/>
      <c r="FA1446" s="767"/>
      <c r="FB1446" s="767"/>
      <c r="FC1446" s="767"/>
      <c r="FD1446" s="767"/>
      <c r="FE1446" s="767"/>
      <c r="FF1446" s="767"/>
      <c r="FG1446" s="767"/>
      <c r="FH1446" s="767"/>
      <c r="FI1446" s="767"/>
      <c r="FJ1446" s="767"/>
      <c r="FK1446" s="767"/>
      <c r="FL1446" s="767"/>
      <c r="FM1446" s="767"/>
      <c r="FN1446" s="767"/>
      <c r="FO1446" s="767"/>
      <c r="FP1446" s="767"/>
      <c r="FQ1446" s="767"/>
      <c r="FR1446" s="767"/>
      <c r="FS1446" s="767"/>
      <c r="FT1446" s="767"/>
      <c r="FU1446" s="767"/>
      <c r="FV1446" s="767"/>
      <c r="FW1446" s="767"/>
      <c r="FX1446" s="767"/>
      <c r="FY1446" s="767"/>
      <c r="FZ1446" s="767"/>
      <c r="GA1446" s="767"/>
      <c r="GB1446" s="767"/>
      <c r="GC1446" s="767"/>
      <c r="GD1446" s="767"/>
      <c r="GE1446" s="767"/>
      <c r="GF1446" s="767"/>
      <c r="GG1446" s="767"/>
      <c r="GH1446" s="767"/>
      <c r="GI1446" s="767"/>
      <c r="GJ1446" s="767"/>
      <c r="GK1446" s="767"/>
      <c r="GL1446" s="767"/>
      <c r="GM1446" s="767"/>
      <c r="GN1446" s="767"/>
      <c r="GO1446" s="767"/>
      <c r="GP1446" s="767"/>
      <c r="GQ1446" s="767"/>
      <c r="GR1446" s="767"/>
      <c r="GS1446" s="767"/>
      <c r="GT1446" s="767"/>
      <c r="GU1446" s="767"/>
      <c r="GV1446" s="767"/>
      <c r="GW1446" s="767"/>
      <c r="GX1446" s="767"/>
      <c r="GY1446" s="767"/>
      <c r="GZ1446" s="767"/>
      <c r="HA1446" s="767"/>
      <c r="HB1446" s="767"/>
      <c r="HC1446" s="767"/>
    </row>
    <row r="1447" spans="1:211" s="864" customFormat="1" ht="13.9" hidden="1" customHeight="1">
      <c r="A1447" s="307"/>
      <c r="B1447" s="351"/>
      <c r="C1447" s="971" t="str">
        <f>IF('1C TSspéc27'!U$17&lt;&gt;0,'1C TSspéc27'!$B$12,"")</f>
        <v/>
      </c>
      <c r="D1447" s="972"/>
      <c r="E1447" s="973"/>
      <c r="F1447" s="93">
        <f>IF(AND($C1447='1C TSspéc27'!$B$12,'1C TSspéc27'!$B$16="spécifiques",'1C TSspéc27'!$U$17&lt;&gt;""),'1C TSspéc27'!$U$21,"")</f>
        <v>0</v>
      </c>
      <c r="G1447" s="863"/>
      <c r="H1447" s="745">
        <v>0.21</v>
      </c>
      <c r="I1447" s="747">
        <v>1</v>
      </c>
      <c r="J1447" s="312"/>
      <c r="K1447" s="680">
        <f t="shared" si="356"/>
        <v>0</v>
      </c>
      <c r="L1447" s="556">
        <f>IF(OR('1C TSspéc27'!$B$12="",'1C TSspéc27'!U$30=0),0,IF(AND('1C TSspéc27'!$B$12&lt;&gt;"",$K$2="Pôle",'1C TSspéc27'!$C$12="OUI"),(('1C TSspéc27'!U$22+'1C TSspéc27'!U$23+'1C TSspéc27'!U$24+'1C TSspéc27'!U$25+'1C TSspéc27'!U$29)/'1C TSspéc27'!U$17),IF(AND('1C TSspéc27'!$B$12&lt;&gt;"",$K$2="Pôle",'1C TSspéc27'!$C$12="NON"),(('1C TSspéc27'!U$22+'1C TSspéc27'!U$23+'1C TSspéc27'!U$24+'1C TSspéc27'!U$25+'1C TSspéc27'!U$29)/'1C TSspéc27'!U$30),IF(AND('1C TSspéc27'!$B$12&lt;&gt;"",$K$2&lt;&gt;"Pôle",'1C TSspéc27'!$C$12="OUI"),(('1C TSspéc27'!U$22+'1C TSspéc27'!U$23+'1C TSspéc27'!U$24+'1C TSspéc27'!U$25+'1C TSspéc27'!U$26+'1C TSspéc27'!U$27+'1C TSspéc27'!U$28+'1C TSspéc27'!U$29)/'1C TSspéc27'!U$17),IF(AND('1C TSspéc27'!$B$12&lt;&gt;"",$K$2&lt;&gt;"Pôle",'1C TSspéc27'!$C$12="NON"),(('1C TSspéc27'!U$22+'1C TSspéc27'!U$23+'1C TSspéc27'!U$24+'1C TSspéc27'!U$25+'1C TSspéc27'!U$26+'1C TSspéc27'!U$27+'1C TSspéc27'!U$28+'1C TSspéc27'!U$29)/'1C TSspéc27'!U$30))))))</f>
        <v>0</v>
      </c>
      <c r="M1447" s="556">
        <f>IF(OR('1C TSspéc27'!$B$12="",'1C TSspéc27'!U$30=0),0,IF(AND('1C TSspéc27'!$B$12&lt;&gt;"",$K$2="Pôle",'1C TSspéc27'!$C$12="OUI"),(('1C TSspéc27'!U$26+'1C TSspéc27'!U$27+'1C TSspéc27'!U$28)/'1C TSspéc27'!U$17),IF(AND('1C TSspéc27'!$B$12&lt;&gt;"",$K$2="Pôle",'1C TSspéc27'!$C$12="NON"),(('1C TSspéc27'!U$26+'1C TSspéc27'!U$27+'1C TSspéc27'!U$28)/'1C TSspéc27'!U$30),IF(AND('1C TSspéc27'!$B$12&lt;&gt;"",$K$2&lt;&gt;"Pôle"),0))))</f>
        <v>0</v>
      </c>
      <c r="N1447" s="557">
        <f>IF(AND('1C TSspéc27'!$B$12&lt;&gt;0,'1C TSspéc27'!$U$30&lt;&gt;0),L1447+M1447,0)</f>
        <v>0</v>
      </c>
      <c r="O1447" s="893" t="str">
        <f>IF(AND('1C TSspéc27'!$U$17&lt;&gt;0,'1C TSspéc27'!$C$12="OUI"),'1C TSspéc27'!$U$35/'1C TSspéc27'!$U$17,"")</f>
        <v/>
      </c>
      <c r="P1447" s="543" t="str">
        <f>IF(AND('1C TSspéc27'!$U$17&lt;&gt;0,'1C TSspéc27'!$C$12="OUI"),'1C TSspéc27'!$U$36/'1C TSspéc27'!$U$17,"")</f>
        <v/>
      </c>
      <c r="Q1447" s="543" t="str">
        <f>IF(AND('1C TSspéc27'!$U$17&lt;&gt;0,'1C TSspéc27'!$C$12="OUI"),'1C TSspéc27'!$U$37/'1C TSspéc27'!$U$17,"")</f>
        <v/>
      </c>
      <c r="R1447" s="543" t="str">
        <f>IF(AND('1C TSspéc27'!$U$17&lt;&gt;0,'1C TSspéc27'!$C$12="OUI"),'1C TSspéc27'!$U$38/'1C TSspéc27'!$U$17,"")</f>
        <v/>
      </c>
      <c r="S1447" s="543" t="str">
        <f>IF(AND('1C TSspéc27'!$U$17&lt;&gt;0,'1C TSspéc27'!$C$12="OUI"),'1C TSspéc27'!$U$39/'1C TSspéc27'!$U$17,"")</f>
        <v/>
      </c>
      <c r="T1447" s="543" t="str">
        <f>IF(AND('1C TSspéc27'!$U$17&lt;&gt;0,'1C TSspéc27'!$C$12="OUI"),'1C TSspéc27'!$U$40/'1C TSspéc27'!$U$17,"")</f>
        <v/>
      </c>
      <c r="U1447" s="543" t="str">
        <f>IF(AND('1C TSspéc27'!$U$17&lt;&gt;0,'1C TSspéc27'!$C$12="OUI"),'1C TSspéc27'!$U$41/'1C TSspéc27'!$U$17,"")</f>
        <v/>
      </c>
      <c r="V1447" s="543" t="str">
        <f>IF(AND('1C TSspéc27'!$U$17&lt;&gt;0,'1C TSspéc27'!$C$12="OUI"),'1C TSspéc27'!$U$42/'1C TSspéc27'!$U$17,"")</f>
        <v/>
      </c>
      <c r="W1447" s="543" t="str">
        <f>IF(AND('1C TSspéc27'!$U$17&lt;&gt;0,'1C TSspéc27'!$C$12="OUI"),'1C TSspéc27'!$U$43/'1C TSspéc27'!$U$17,"")</f>
        <v/>
      </c>
      <c r="X1447" s="543" t="str">
        <f>IF(AND('1C TSspéc27'!$U$17&lt;&gt;0,'1C TSspéc27'!$C$12="OUI"),'1C TSspéc27'!$U$44/'1C TSspéc27'!$U$17,"")</f>
        <v/>
      </c>
      <c r="Y1447" s="543" t="str">
        <f>IF(AND('1C TSspéc27'!$U$17&lt;&gt;0,'1C TSspéc27'!$C$12="OUI"),'1C TSspéc27'!$U$45/'1C TSspéc27'!$U$17,"")</f>
        <v/>
      </c>
      <c r="Z1447" s="543" t="str">
        <f>IF(AND('1C TSspéc27'!$U$17&lt;&gt;0,'1C TSspéc27'!$C$12="OUI"),'1C TSspéc27'!$U$46/'1C TSspéc27'!$U$17,"")</f>
        <v/>
      </c>
      <c r="AA1447" s="543" t="str">
        <f>IF(AND('1C TSspéc27'!$U$17&lt;&gt;0,'1C TSspéc27'!$C$12="OUI"),'1C TSspéc27'!$U$47/'1C TSspéc27'!$U$17,"")</f>
        <v/>
      </c>
      <c r="AB1447" s="543" t="str">
        <f>IF(AND('1C TSspéc27'!$U$17&lt;&gt;0,'1C TSspéc27'!$C$12="OUI"),'1C TSspéc27'!$U$48/'1C TSspéc27'!$U$17,"")</f>
        <v/>
      </c>
      <c r="AC1447" s="543" t="str">
        <f>IF(AND('1C TSspéc27'!$U$17&lt;&gt;0,'1C TSspéc27'!$C$12="OUI"),'1C TSspéc27'!$U$49/'1C TSspéc27'!$U$17,"")</f>
        <v/>
      </c>
      <c r="AD1447" s="543" t="str">
        <f>IF(AND('1C TSspéc27'!$U$17&lt;&gt;0,'1C TSspéc27'!$C$12="OUI"),'1C TSspéc27'!$U$50/'1C TSspéc27'!$U$17,"")</f>
        <v/>
      </c>
      <c r="AE1447" s="543" t="str">
        <f>IF(AND('1C TSspéc27'!$U$17&lt;&gt;0,'1C TSspéc27'!$C$12="OUI"),'1C TSspéc27'!$U$51/'1C TSspéc27'!$U$17,"")</f>
        <v/>
      </c>
      <c r="AF1447" s="543" t="str">
        <f>IF(AND('1C TSspéc27'!$U$17&lt;&gt;0,'1C TSspéc27'!$C$12="OUI"),'1C TSspéc27'!$U$52/'1C TSspéc27'!$U$17,"")</f>
        <v/>
      </c>
      <c r="AG1447" s="543" t="str">
        <f>IF(AND('1C TSspéc27'!$U$17&lt;&gt;0,'1C TSspéc27'!$C$12="OUI"),'1C TSspéc27'!$U$53/'1C TSspéc27'!$U$17,"")</f>
        <v/>
      </c>
      <c r="AH1447" s="543" t="str">
        <f>IF(AND('1C TSspéc27'!$U$17&lt;&gt;0,'1C TSspéc27'!$C$12="OUI"),'1C TSspéc27'!$U$54/'1C TSspéc27'!$U$17,"")</f>
        <v/>
      </c>
      <c r="AI1447" s="543" t="str">
        <f>IF(AND('1C TSspéc27'!$U$17&lt;&gt;0,'1C TSspéc27'!$C$12="OUI"),'1C TSspéc27'!$U$55/'1C TSspéc27'!$U$17,"")</f>
        <v/>
      </c>
      <c r="AJ1447" s="543" t="str">
        <f>IF(AND('1C TSspéc27'!$U$17&lt;&gt;0,'1C TSspéc27'!$C$12="OUI"),'1C TSspéc27'!$U$56/'1C TSspéc27'!$U$17,"")</f>
        <v/>
      </c>
      <c r="AK1447" s="543" t="str">
        <f>IF(AND('1C TSspéc27'!$U$17&lt;&gt;0,'1C TSspéc27'!$C$12="OUI"),'1C TSspéc27'!$U$57/'1C TSspéc27'!$U$17,"")</f>
        <v/>
      </c>
      <c r="AL1447" s="72">
        <f>IF(AND('1C TSspéc27'!$U$17&lt;&gt;0,'1C TSspéc27'!$C$12="OUI"),N1447+AK1447,N1447)</f>
        <v>0</v>
      </c>
      <c r="AM1447" s="417">
        <f t="shared" si="357"/>
        <v>0</v>
      </c>
      <c r="AN1447" s="417">
        <f t="shared" si="358"/>
        <v>0</v>
      </c>
      <c r="AO1447" s="418" t="str">
        <f>IF(AND('1C TSspéc27'!$U$17&lt;&gt;0,'1C TSspéc27'!$U$30&lt;&gt;0),AM1447+AN1447,"")</f>
        <v/>
      </c>
      <c r="AP1447" s="573" t="str">
        <f>IF(AND('1C TSspéc27'!$U$17&lt;&gt;0,'1C TSspéc27'!$U$30&lt;&gt;0),AM1447-AR1447,"")</f>
        <v/>
      </c>
      <c r="AQ1447" s="583">
        <f t="shared" si="359"/>
        <v>0</v>
      </c>
      <c r="AR1447" s="596"/>
      <c r="AS1447" s="102"/>
      <c r="AT1447" s="27" t="str">
        <f>IF(('1C TSspéc27'!U$17*FICHE!$C$14&lt;J1447),"Forfait limité à "&amp;FICHE!$C$14&amp;"€/jour","")</f>
        <v/>
      </c>
      <c r="AU1447" s="592"/>
      <c r="AV1447" s="824"/>
      <c r="AW1447" s="824"/>
      <c r="AX1447" s="824"/>
      <c r="AY1447" s="824"/>
      <c r="AZ1447" s="824"/>
      <c r="BA1447" s="767"/>
      <c r="BB1447" s="767"/>
      <c r="BC1447" s="767"/>
      <c r="BD1447" s="767"/>
      <c r="BE1447" s="767"/>
      <c r="BF1447" s="767"/>
      <c r="BG1447" s="767"/>
      <c r="BH1447" s="767"/>
      <c r="BI1447" s="767"/>
      <c r="BJ1447" s="767"/>
      <c r="BK1447" s="767"/>
      <c r="BL1447" s="767"/>
      <c r="BM1447" s="767"/>
      <c r="BN1447" s="767"/>
      <c r="BO1447" s="767"/>
      <c r="BP1447" s="767"/>
      <c r="BQ1447" s="767"/>
      <c r="BR1447" s="767"/>
      <c r="BS1447" s="767"/>
      <c r="BT1447" s="767"/>
      <c r="BU1447" s="767"/>
      <c r="BV1447" s="767"/>
      <c r="BW1447" s="767"/>
      <c r="BX1447" s="767"/>
      <c r="BY1447" s="767"/>
      <c r="BZ1447" s="767"/>
      <c r="CA1447" s="767"/>
      <c r="CB1447" s="767"/>
      <c r="CC1447" s="767"/>
      <c r="CD1447" s="767"/>
      <c r="CE1447" s="767"/>
      <c r="CF1447" s="767"/>
      <c r="CG1447" s="767"/>
      <c r="CH1447" s="767"/>
      <c r="CI1447" s="767"/>
      <c r="CJ1447" s="767"/>
      <c r="CK1447" s="767"/>
      <c r="CL1447" s="767"/>
      <c r="CM1447" s="767"/>
      <c r="CN1447" s="767"/>
      <c r="CO1447" s="767"/>
      <c r="CP1447" s="767"/>
      <c r="CQ1447" s="767"/>
      <c r="CR1447" s="767"/>
      <c r="CS1447" s="767"/>
      <c r="CT1447" s="767"/>
      <c r="CU1447" s="767"/>
      <c r="CV1447" s="767"/>
      <c r="CW1447" s="767"/>
      <c r="CX1447" s="767"/>
      <c r="CY1447" s="767"/>
      <c r="CZ1447" s="767"/>
      <c r="DA1447" s="767"/>
      <c r="DB1447" s="767"/>
      <c r="DC1447" s="767"/>
      <c r="DD1447" s="767"/>
      <c r="DE1447" s="767"/>
      <c r="DF1447" s="767"/>
      <c r="DG1447" s="767"/>
      <c r="DH1447" s="767"/>
      <c r="DI1447" s="767"/>
      <c r="DJ1447" s="767"/>
      <c r="DK1447" s="767"/>
      <c r="DL1447" s="767"/>
      <c r="DM1447" s="767"/>
      <c r="DN1447" s="767"/>
      <c r="DO1447" s="767"/>
      <c r="DP1447" s="767"/>
      <c r="DQ1447" s="767"/>
      <c r="DR1447" s="767"/>
      <c r="DS1447" s="767"/>
      <c r="DT1447" s="767"/>
      <c r="DU1447" s="767"/>
      <c r="DV1447" s="767"/>
      <c r="DW1447" s="767"/>
      <c r="DX1447" s="767"/>
      <c r="DY1447" s="767"/>
      <c r="DZ1447" s="767"/>
      <c r="EA1447" s="767"/>
      <c r="EB1447" s="767"/>
      <c r="EC1447" s="767"/>
      <c r="ED1447" s="767"/>
      <c r="EE1447" s="767"/>
      <c r="EF1447" s="767"/>
      <c r="EG1447" s="767"/>
      <c r="EH1447" s="767"/>
      <c r="EI1447" s="767"/>
      <c r="EJ1447" s="767"/>
      <c r="EK1447" s="767"/>
      <c r="EL1447" s="767"/>
      <c r="EM1447" s="767"/>
      <c r="EN1447" s="767"/>
      <c r="EO1447" s="767"/>
      <c r="EP1447" s="767"/>
      <c r="EQ1447" s="767"/>
      <c r="ER1447" s="767"/>
      <c r="ES1447" s="767"/>
      <c r="ET1447" s="767"/>
      <c r="EU1447" s="767"/>
      <c r="EV1447" s="767"/>
      <c r="EW1447" s="767"/>
      <c r="EX1447" s="767"/>
      <c r="EY1447" s="767"/>
      <c r="EZ1447" s="767"/>
      <c r="FA1447" s="767"/>
      <c r="FB1447" s="767"/>
      <c r="FC1447" s="767"/>
      <c r="FD1447" s="767"/>
      <c r="FE1447" s="767"/>
      <c r="FF1447" s="767"/>
      <c r="FG1447" s="767"/>
      <c r="FH1447" s="767"/>
      <c r="FI1447" s="767"/>
      <c r="FJ1447" s="767"/>
      <c r="FK1447" s="767"/>
      <c r="FL1447" s="767"/>
      <c r="FM1447" s="767"/>
      <c r="FN1447" s="767"/>
      <c r="FO1447" s="767"/>
      <c r="FP1447" s="767"/>
      <c r="FQ1447" s="767"/>
      <c r="FR1447" s="767"/>
      <c r="FS1447" s="767"/>
      <c r="FT1447" s="767"/>
      <c r="FU1447" s="767"/>
      <c r="FV1447" s="767"/>
      <c r="FW1447" s="767"/>
      <c r="FX1447" s="767"/>
      <c r="FY1447" s="767"/>
      <c r="FZ1447" s="767"/>
      <c r="GA1447" s="767"/>
      <c r="GB1447" s="767"/>
      <c r="GC1447" s="767"/>
      <c r="GD1447" s="767"/>
      <c r="GE1447" s="767"/>
      <c r="GF1447" s="767"/>
      <c r="GG1447" s="767"/>
      <c r="GH1447" s="767"/>
      <c r="GI1447" s="767"/>
      <c r="GJ1447" s="767"/>
      <c r="GK1447" s="767"/>
      <c r="GL1447" s="767"/>
      <c r="GM1447" s="767"/>
      <c r="GN1447" s="767"/>
      <c r="GO1447" s="767"/>
      <c r="GP1447" s="767"/>
      <c r="GQ1447" s="767"/>
      <c r="GR1447" s="767"/>
      <c r="GS1447" s="767"/>
      <c r="GT1447" s="767"/>
      <c r="GU1447" s="767"/>
      <c r="GV1447" s="767"/>
      <c r="GW1447" s="767"/>
      <c r="GX1447" s="767"/>
      <c r="GY1447" s="767"/>
      <c r="GZ1447" s="767"/>
      <c r="HA1447" s="767"/>
      <c r="HB1447" s="767"/>
      <c r="HC1447" s="767"/>
    </row>
    <row r="1448" spans="1:211" s="864" customFormat="1" ht="13.9" hidden="1" customHeight="1">
      <c r="A1448" s="307"/>
      <c r="B1448" s="351"/>
      <c r="C1448" s="971" t="str">
        <f>IF('1C TSspéc27'!V$17&lt;&gt;0,'1C TSspéc27'!$B$12,"")</f>
        <v/>
      </c>
      <c r="D1448" s="972"/>
      <c r="E1448" s="973"/>
      <c r="F1448" s="93">
        <f>IF(AND($C1448='1C TSspéc27'!$B$12,'1C TSspéc27'!$B$16="spécifiques",'1C TSspéc27'!$V$17&lt;&gt;""),'1C TSspéc27'!$V$21,"")</f>
        <v>0</v>
      </c>
      <c r="G1448" s="863"/>
      <c r="H1448" s="745">
        <v>0.21</v>
      </c>
      <c r="I1448" s="747">
        <v>1</v>
      </c>
      <c r="J1448" s="312"/>
      <c r="K1448" s="680">
        <f t="shared" si="356"/>
        <v>0</v>
      </c>
      <c r="L1448" s="556">
        <f>IF(OR('1C TSspéc27'!$B$12="",'1C TSspéc27'!V$30=0),0,IF(AND('1C TSspéc27'!$B$12&lt;&gt;"",$K$2="Pôle",'1C TSspéc27'!$C$12="OUI"),(('1C TSspéc27'!V$22+'1C TSspéc27'!V$23+'1C TSspéc27'!V$24+'1C TSspéc27'!V$25+'1C TSspéc27'!V$29)/'1C TSspéc27'!V$17),IF(AND('1C TSspéc27'!$B$12&lt;&gt;"",$K$2="Pôle",'1C TSspéc27'!$C$12="NON"),(('1C TSspéc27'!V$22+'1C TSspéc27'!V$23+'1C TSspéc27'!V$24+'1C TSspéc27'!V$25+'1C TSspéc27'!V$29)/'1C TSspéc27'!V$30),IF(AND('1C TSspéc27'!$B$12&lt;&gt;"",$K$2&lt;&gt;"Pôle",'1C TSspéc27'!$C$12="OUI"),(('1C TSspéc27'!V$22+'1C TSspéc27'!V$23+'1C TSspéc27'!V$24+'1C TSspéc27'!V$25+'1C TSspéc27'!V$26+'1C TSspéc27'!V$27+'1C TSspéc27'!V$28+'1C TSspéc27'!V$29)/'1C TSspéc27'!V$17),IF(AND('1C TSspéc27'!$B$12&lt;&gt;"",$K$2&lt;&gt;"Pôle",'1C TSspéc27'!$C$12="NON"),(('1C TSspéc27'!V$22+'1C TSspéc27'!V$23+'1C TSspéc27'!V$24+'1C TSspéc27'!V$25+'1C TSspéc27'!V$26+'1C TSspéc27'!V$27+'1C TSspéc27'!V$28+'1C TSspéc27'!V$29)/'1C TSspéc27'!V$30))))))</f>
        <v>0</v>
      </c>
      <c r="M1448" s="556">
        <f>IF(OR('1C TSspéc27'!$B$12="",'1C TSspéc27'!V$30=0),0,IF(AND('1C TSspéc27'!$B$12&lt;&gt;"",$K$2="Pôle",'1C TSspéc27'!$C$12="OUI"),(('1C TSspéc27'!V$26+'1C TSspéc27'!V$27+'1C TSspéc27'!V$28)/'1C TSspéc27'!V$17),IF(AND('1C TSspéc27'!$B$12&lt;&gt;"",$K$2="Pôle",'1C TSspéc27'!$C$12="NON"),(('1C TSspéc27'!V$26+'1C TSspéc27'!V$27+'1C TSspéc27'!V$28)/'1C TSspéc27'!V$30),IF(AND('1C TSspéc27'!$B$12&lt;&gt;"",$K$2&lt;&gt;"Pôle"),0))))</f>
        <v>0</v>
      </c>
      <c r="N1448" s="557">
        <f>IF(AND('1C TSspéc27'!$B$12&lt;&gt;0,'1C TSspéc27'!$V$30&lt;&gt;0),L1448+M1448,0)</f>
        <v>0</v>
      </c>
      <c r="O1448" s="893" t="str">
        <f>IF(AND('1C TSspéc27'!$V$17&lt;&gt;0,'1C TSspéc27'!$C$12="OUI"),'1C TSspéc27'!$V$35/'1C TSspéc27'!$V$17,"")</f>
        <v/>
      </c>
      <c r="P1448" s="543" t="str">
        <f>IF(AND('1C TSspéc27'!$V$17&lt;&gt;0,'1C TSspéc27'!$C$12="OUI"),'1C TSspéc27'!$V$36/'1C TSspéc27'!$V$17,"")</f>
        <v/>
      </c>
      <c r="Q1448" s="543" t="str">
        <f>IF(AND('1C TSspéc27'!$V$17&lt;&gt;0,'1C TSspéc27'!$C$12="OUI"),'1C TSspéc27'!$V$37/'1C TSspéc27'!$V$17,"")</f>
        <v/>
      </c>
      <c r="R1448" s="543" t="str">
        <f>IF(AND('1C TSspéc27'!$V$17&lt;&gt;0,'1C TSspéc27'!$C$12="OUI"),'1C TSspéc27'!$V$38/'1C TSspéc27'!$V$17,"")</f>
        <v/>
      </c>
      <c r="S1448" s="543" t="str">
        <f>IF(AND('1C TSspéc27'!$V$17&lt;&gt;0,'1C TSspéc27'!$C$12="OUI"),'1C TSspéc27'!$V$39/'1C TSspéc27'!$V$17,"")</f>
        <v/>
      </c>
      <c r="T1448" s="543" t="str">
        <f>IF(AND('1C TSspéc27'!$V$17&lt;&gt;0,'1C TSspéc27'!$C$12="OUI"),'1C TSspéc27'!$V$40/'1C TSspéc27'!$V$17,"")</f>
        <v/>
      </c>
      <c r="U1448" s="543" t="str">
        <f>IF(AND('1C TSspéc27'!$V$17&lt;&gt;0,'1C TSspéc27'!$C$12="OUI"),'1C TSspéc27'!$V$41/'1C TSspéc27'!$V$17,"")</f>
        <v/>
      </c>
      <c r="V1448" s="543" t="str">
        <f>IF(AND('1C TSspéc27'!$V$17&lt;&gt;0,'1C TSspéc27'!$C$12="OUI"),'1C TSspéc27'!$V$42/'1C TSspéc27'!$V$17,"")</f>
        <v/>
      </c>
      <c r="W1448" s="543" t="str">
        <f>IF(AND('1C TSspéc27'!$V$17&lt;&gt;0,'1C TSspéc27'!$C$12="OUI"),'1C TSspéc27'!$V$43/'1C TSspéc27'!$V$17,"")</f>
        <v/>
      </c>
      <c r="X1448" s="543" t="str">
        <f>IF(AND('1C TSspéc27'!$V$17&lt;&gt;0,'1C TSspéc27'!$C$12="OUI"),'1C TSspéc27'!$V$44/'1C TSspéc27'!$V$17,"")</f>
        <v/>
      </c>
      <c r="Y1448" s="543" t="str">
        <f>IF(AND('1C TSspéc27'!$V$17&lt;&gt;0,'1C TSspéc27'!$C$12="OUI"),'1C TSspéc27'!$V$45/'1C TSspéc27'!$V$17,"")</f>
        <v/>
      </c>
      <c r="Z1448" s="543" t="str">
        <f>IF(AND('1C TSspéc27'!$V$17&lt;&gt;0,'1C TSspéc27'!$C$12="OUI"),'1C TSspéc27'!$V$46/'1C TSspéc27'!$V$17,"")</f>
        <v/>
      </c>
      <c r="AA1448" s="543" t="str">
        <f>IF(AND('1C TSspéc27'!$V$17&lt;&gt;0,'1C TSspéc27'!$C$12="OUI"),'1C TSspéc27'!$V$47/'1C TSspéc27'!$V$17,"")</f>
        <v/>
      </c>
      <c r="AB1448" s="543" t="str">
        <f>IF(AND('1C TSspéc27'!$V$17&lt;&gt;0,'1C TSspéc27'!$C$12="OUI"),'1C TSspéc27'!$V$48/'1C TSspéc27'!$V$17,"")</f>
        <v/>
      </c>
      <c r="AC1448" s="543" t="str">
        <f>IF(AND('1C TSspéc27'!$V$17&lt;&gt;0,'1C TSspéc27'!$C$12="OUI"),'1C TSspéc27'!$V$49/'1C TSspéc27'!$V$17,"")</f>
        <v/>
      </c>
      <c r="AD1448" s="543" t="str">
        <f>IF(AND('1C TSspéc27'!$V$17&lt;&gt;0,'1C TSspéc27'!$C$12="OUI"),'1C TSspéc27'!$V$50/'1C TSspéc27'!$V$17,"")</f>
        <v/>
      </c>
      <c r="AE1448" s="543" t="str">
        <f>IF(AND('1C TSspéc27'!$V$17&lt;&gt;0,'1C TSspéc27'!$C$12="OUI"),'1C TSspéc27'!$V$51/'1C TSspéc27'!$V$17,"")</f>
        <v/>
      </c>
      <c r="AF1448" s="543" t="str">
        <f>IF(AND('1C TSspéc27'!$V$17&lt;&gt;0,'1C TSspéc27'!$C$12="OUI"),'1C TSspéc27'!$V$52/'1C TSspéc27'!$V$17,"")</f>
        <v/>
      </c>
      <c r="AG1448" s="543" t="str">
        <f>IF(AND('1C TSspéc27'!$V$17&lt;&gt;0,'1C TSspéc27'!$C$12="OUI"),'1C TSspéc27'!$V$53/'1C TSspéc27'!$V$17,"")</f>
        <v/>
      </c>
      <c r="AH1448" s="543" t="str">
        <f>IF(AND('1C TSspéc27'!$V$17&lt;&gt;0,'1C TSspéc27'!$C$12="OUI"),'1C TSspéc27'!$V$54/'1C TSspéc27'!$V$17,"")</f>
        <v/>
      </c>
      <c r="AI1448" s="543" t="str">
        <f>IF(AND('1C TSspéc27'!$V$17&lt;&gt;0,'1C TSspéc27'!$C$12="OUI"),'1C TSspéc27'!$V$55/'1C TSspéc27'!$V$17,"")</f>
        <v/>
      </c>
      <c r="AJ1448" s="543" t="str">
        <f>IF(AND('1C TSspéc27'!$V$17&lt;&gt;0,'1C TSspéc27'!$C$12="OUI"),'1C TSspéc27'!$V$56/'1C TSspéc27'!$V$17,"")</f>
        <v/>
      </c>
      <c r="AK1448" s="543" t="str">
        <f>IF(AND('1C TSspéc27'!$V$17&lt;&gt;0,'1C TSspéc27'!$C$12="OUI"),'1C TSspéc27'!$V$57/'1C TSspéc27'!$V$17,"")</f>
        <v/>
      </c>
      <c r="AL1448" s="72">
        <f>IF(AND('1C TSspéc27'!$V$17&lt;&gt;0,'1C TSspéc27'!$C$12="OUI"),N1448+AK1448,N1448)</f>
        <v>0</v>
      </c>
      <c r="AM1448" s="417">
        <f t="shared" si="357"/>
        <v>0</v>
      </c>
      <c r="AN1448" s="417">
        <f t="shared" si="358"/>
        <v>0</v>
      </c>
      <c r="AO1448" s="418" t="str">
        <f>IF(AND('1C TSspéc27'!$V$17&lt;&gt;0,'1C TSspéc27'!$V$30&lt;&gt;0),AM1448+AN1448,"")</f>
        <v/>
      </c>
      <c r="AP1448" s="573" t="str">
        <f>IF(AND('1C TSspéc27'!$V$17&lt;&gt;0,'1C TSspéc27'!$V$30&lt;&gt;0),AM1448-AR1448,"")</f>
        <v/>
      </c>
      <c r="AQ1448" s="583">
        <f t="shared" si="359"/>
        <v>0</v>
      </c>
      <c r="AR1448" s="596"/>
      <c r="AS1448" s="102"/>
      <c r="AT1448" s="27" t="str">
        <f>IF(('1C TSspéc27'!V$17*FICHE!$C$14&lt;J1448),"Forfait limité à "&amp;FICHE!$C$14&amp;"€/jour","")</f>
        <v/>
      </c>
      <c r="AU1448" s="592"/>
      <c r="AV1448" s="824"/>
      <c r="AW1448" s="824"/>
      <c r="AX1448" s="824"/>
      <c r="AY1448" s="824"/>
      <c r="AZ1448" s="824"/>
      <c r="BA1448" s="767"/>
      <c r="BB1448" s="767"/>
      <c r="BC1448" s="767"/>
      <c r="BD1448" s="767"/>
      <c r="BE1448" s="767"/>
      <c r="BF1448" s="767"/>
      <c r="BG1448" s="767"/>
      <c r="BH1448" s="767"/>
      <c r="BI1448" s="767"/>
      <c r="BJ1448" s="767"/>
      <c r="BK1448" s="767"/>
      <c r="BL1448" s="767"/>
      <c r="BM1448" s="767"/>
      <c r="BN1448" s="767"/>
      <c r="BO1448" s="767"/>
      <c r="BP1448" s="767"/>
      <c r="BQ1448" s="767"/>
      <c r="BR1448" s="767"/>
      <c r="BS1448" s="767"/>
      <c r="BT1448" s="767"/>
      <c r="BU1448" s="767"/>
      <c r="BV1448" s="767"/>
      <c r="BW1448" s="767"/>
      <c r="BX1448" s="767"/>
      <c r="BY1448" s="767"/>
      <c r="BZ1448" s="767"/>
      <c r="CA1448" s="767"/>
      <c r="CB1448" s="767"/>
      <c r="CC1448" s="767"/>
      <c r="CD1448" s="767"/>
      <c r="CE1448" s="767"/>
      <c r="CF1448" s="767"/>
      <c r="CG1448" s="767"/>
      <c r="CH1448" s="767"/>
      <c r="CI1448" s="767"/>
      <c r="CJ1448" s="767"/>
      <c r="CK1448" s="767"/>
      <c r="CL1448" s="767"/>
      <c r="CM1448" s="767"/>
      <c r="CN1448" s="767"/>
      <c r="CO1448" s="767"/>
      <c r="CP1448" s="767"/>
      <c r="CQ1448" s="767"/>
      <c r="CR1448" s="767"/>
      <c r="CS1448" s="767"/>
      <c r="CT1448" s="767"/>
      <c r="CU1448" s="767"/>
      <c r="CV1448" s="767"/>
      <c r="CW1448" s="767"/>
      <c r="CX1448" s="767"/>
      <c r="CY1448" s="767"/>
      <c r="CZ1448" s="767"/>
      <c r="DA1448" s="767"/>
      <c r="DB1448" s="767"/>
      <c r="DC1448" s="767"/>
      <c r="DD1448" s="767"/>
      <c r="DE1448" s="767"/>
      <c r="DF1448" s="767"/>
      <c r="DG1448" s="767"/>
      <c r="DH1448" s="767"/>
      <c r="DI1448" s="767"/>
      <c r="DJ1448" s="767"/>
      <c r="DK1448" s="767"/>
      <c r="DL1448" s="767"/>
      <c r="DM1448" s="767"/>
      <c r="DN1448" s="767"/>
      <c r="DO1448" s="767"/>
      <c r="DP1448" s="767"/>
      <c r="DQ1448" s="767"/>
      <c r="DR1448" s="767"/>
      <c r="DS1448" s="767"/>
      <c r="DT1448" s="767"/>
      <c r="DU1448" s="767"/>
      <c r="DV1448" s="767"/>
      <c r="DW1448" s="767"/>
      <c r="DX1448" s="767"/>
      <c r="DY1448" s="767"/>
      <c r="DZ1448" s="767"/>
      <c r="EA1448" s="767"/>
      <c r="EB1448" s="767"/>
      <c r="EC1448" s="767"/>
      <c r="ED1448" s="767"/>
      <c r="EE1448" s="767"/>
      <c r="EF1448" s="767"/>
      <c r="EG1448" s="767"/>
      <c r="EH1448" s="767"/>
      <c r="EI1448" s="767"/>
      <c r="EJ1448" s="767"/>
      <c r="EK1448" s="767"/>
      <c r="EL1448" s="767"/>
      <c r="EM1448" s="767"/>
      <c r="EN1448" s="767"/>
      <c r="EO1448" s="767"/>
      <c r="EP1448" s="767"/>
      <c r="EQ1448" s="767"/>
      <c r="ER1448" s="767"/>
      <c r="ES1448" s="767"/>
      <c r="ET1448" s="767"/>
      <c r="EU1448" s="767"/>
      <c r="EV1448" s="767"/>
      <c r="EW1448" s="767"/>
      <c r="EX1448" s="767"/>
      <c r="EY1448" s="767"/>
      <c r="EZ1448" s="767"/>
      <c r="FA1448" s="767"/>
      <c r="FB1448" s="767"/>
      <c r="FC1448" s="767"/>
      <c r="FD1448" s="767"/>
      <c r="FE1448" s="767"/>
      <c r="FF1448" s="767"/>
      <c r="FG1448" s="767"/>
      <c r="FH1448" s="767"/>
      <c r="FI1448" s="767"/>
      <c r="FJ1448" s="767"/>
      <c r="FK1448" s="767"/>
      <c r="FL1448" s="767"/>
      <c r="FM1448" s="767"/>
      <c r="FN1448" s="767"/>
      <c r="FO1448" s="767"/>
      <c r="FP1448" s="767"/>
      <c r="FQ1448" s="767"/>
      <c r="FR1448" s="767"/>
      <c r="FS1448" s="767"/>
      <c r="FT1448" s="767"/>
      <c r="FU1448" s="767"/>
      <c r="FV1448" s="767"/>
      <c r="FW1448" s="767"/>
      <c r="FX1448" s="767"/>
      <c r="FY1448" s="767"/>
      <c r="FZ1448" s="767"/>
      <c r="GA1448" s="767"/>
      <c r="GB1448" s="767"/>
      <c r="GC1448" s="767"/>
      <c r="GD1448" s="767"/>
      <c r="GE1448" s="767"/>
      <c r="GF1448" s="767"/>
      <c r="GG1448" s="767"/>
      <c r="GH1448" s="767"/>
      <c r="GI1448" s="767"/>
      <c r="GJ1448" s="767"/>
      <c r="GK1448" s="767"/>
      <c r="GL1448" s="767"/>
      <c r="GM1448" s="767"/>
      <c r="GN1448" s="767"/>
      <c r="GO1448" s="767"/>
      <c r="GP1448" s="767"/>
      <c r="GQ1448" s="767"/>
      <c r="GR1448" s="767"/>
      <c r="GS1448" s="767"/>
      <c r="GT1448" s="767"/>
      <c r="GU1448" s="767"/>
      <c r="GV1448" s="767"/>
      <c r="GW1448" s="767"/>
      <c r="GX1448" s="767"/>
      <c r="GY1448" s="767"/>
      <c r="GZ1448" s="767"/>
      <c r="HA1448" s="767"/>
      <c r="HB1448" s="767"/>
      <c r="HC1448" s="767"/>
    </row>
    <row r="1449" spans="1:211" s="864" customFormat="1" ht="13.9" hidden="1" customHeight="1">
      <c r="A1449" s="307"/>
      <c r="B1449" s="351"/>
      <c r="C1449" s="971" t="str">
        <f>IF('1C TSspéc27'!W$17&lt;&gt;0,'1C TSspéc27'!$B$12,"")</f>
        <v/>
      </c>
      <c r="D1449" s="972"/>
      <c r="E1449" s="973"/>
      <c r="F1449" s="93">
        <f>IF(AND($C1449='1C TSspéc27'!$B$12,'1C TSspéc27'!$B$16="spécifiques",'1C TSspéc27'!$W$17&lt;&gt;""),'1C TSspéc27'!$W$21,"")</f>
        <v>0</v>
      </c>
      <c r="G1449" s="863"/>
      <c r="H1449" s="745">
        <v>0.21</v>
      </c>
      <c r="I1449" s="747">
        <v>1</v>
      </c>
      <c r="J1449" s="312"/>
      <c r="K1449" s="680">
        <f t="shared" si="356"/>
        <v>0</v>
      </c>
      <c r="L1449" s="556">
        <f>IF(OR('1C TSspéc27'!$B$12="",'1C TSspéc27'!W$30=0),0,IF(AND('1C TSspéc27'!$B$12&lt;&gt;"",$K$2="Pôle",'1C TSspéc27'!$C$12="OUI"),(('1C TSspéc27'!W$22+'1C TSspéc27'!W$23+'1C TSspéc27'!W$24+'1C TSspéc27'!W$25+'1C TSspéc27'!W$29)/'1C TSspéc27'!W$17),IF(AND('1C TSspéc27'!$B$12&lt;&gt;"",$K$2="Pôle",'1C TSspéc27'!$C$12="NON"),(('1C TSspéc27'!W$22+'1C TSspéc27'!W$23+'1C TSspéc27'!W$24+'1C TSspéc27'!W$25+'1C TSspéc27'!W$29)/'1C TSspéc27'!W$30),IF(AND('1C TSspéc27'!$B$12&lt;&gt;"",$K$2&lt;&gt;"Pôle",'1C TSspéc27'!$C$12="OUI"),(('1C TSspéc27'!W$22+'1C TSspéc27'!W$23+'1C TSspéc27'!W$24+'1C TSspéc27'!W$25+'1C TSspéc27'!W$26+'1C TSspéc27'!W$27+'1C TSspéc27'!W$28+'1C TSspéc27'!W$29)/'1C TSspéc27'!W$17),IF(AND('1C TSspéc27'!$B$12&lt;&gt;"",$K$2&lt;&gt;"Pôle",'1C TSspéc27'!$C$12="NON"),(('1C TSspéc27'!W$22+'1C TSspéc27'!W$23+'1C TSspéc27'!W$24+'1C TSspéc27'!W$25+'1C TSspéc27'!W$26+'1C TSspéc27'!W$27+'1C TSspéc27'!W$28+'1C TSspéc27'!W$29)/'1C TSspéc27'!W$30))))))</f>
        <v>0</v>
      </c>
      <c r="M1449" s="556">
        <f>IF(OR('1C TSspéc27'!$B$12="",'1C TSspéc27'!W$30=0),0,IF(AND('1C TSspéc27'!$B$12&lt;&gt;"",$K$2="Pôle",'1C TSspéc27'!$C$12="OUI"),(('1C TSspéc27'!W$26+'1C TSspéc27'!W$27+'1C TSspéc27'!W$28)/'1C TSspéc27'!W$17),IF(AND('1C TSspéc27'!$B$12&lt;&gt;"",$K$2="Pôle",'1C TSspéc27'!$C$12="NON"),(('1C TSspéc27'!W$26+'1C TSspéc27'!W$27+'1C TSspéc27'!W$28)/'1C TSspéc27'!W$30),IF(AND('1C TSspéc27'!$B$12&lt;&gt;"",$K$2&lt;&gt;"Pôle"),0))))</f>
        <v>0</v>
      </c>
      <c r="N1449" s="557">
        <f>IF(AND('1C TSspéc27'!$B$12&lt;&gt;0,'1C TSspéc27'!$W$30&lt;&gt;0),L1449+M1449,0)</f>
        <v>0</v>
      </c>
      <c r="O1449" s="893" t="str">
        <f>IF(AND('1C TSspéc27'!$W$17&lt;&gt;0,'1C TSspéc27'!$C$12="OUI"),'1C TSspéc27'!$W$35/'1C TSspéc27'!$W$17,"")</f>
        <v/>
      </c>
      <c r="P1449" s="543" t="str">
        <f>IF(AND('1C TSspéc27'!$W$17&lt;&gt;0,'1C TSspéc27'!$C$12="OUI"),'1C TSspéc27'!$W$36/'1C TSspéc27'!$W$17,"")</f>
        <v/>
      </c>
      <c r="Q1449" s="543" t="str">
        <f>IF(AND('1C TSspéc27'!$W$17&lt;&gt;0,'1C TSspéc27'!$C$12="OUI"),'1C TSspéc27'!$W$37/'1C TSspéc27'!$W$17,"")</f>
        <v/>
      </c>
      <c r="R1449" s="543" t="str">
        <f>IF(AND('1C TSspéc27'!$W$17&lt;&gt;0,'1C TSspéc27'!$C$12="OUI"),'1C TSspéc27'!$W$38/'1C TSspéc27'!$W$17,"")</f>
        <v/>
      </c>
      <c r="S1449" s="543" t="str">
        <f>IF(AND('1C TSspéc27'!$W$17&lt;&gt;0,'1C TSspéc27'!$C$12="OUI"),'1C TSspéc27'!$W$39/'1C TSspéc27'!$W$17,"")</f>
        <v/>
      </c>
      <c r="T1449" s="543" t="str">
        <f>IF(AND('1C TSspéc27'!$W$17&lt;&gt;0,'1C TSspéc27'!$C$12="OUI"),'1C TSspéc27'!$W$40/'1C TSspéc27'!$W$17,"")</f>
        <v/>
      </c>
      <c r="U1449" s="543" t="str">
        <f>IF(AND('1C TSspéc27'!$W$17&lt;&gt;0,'1C TSspéc27'!$C$12="OUI"),'1C TSspéc27'!$W$41/'1C TSspéc27'!$W$17,"")</f>
        <v/>
      </c>
      <c r="V1449" s="543" t="str">
        <f>IF(AND('1C TSspéc27'!$W$17&lt;&gt;0,'1C TSspéc27'!$C$12="OUI"),'1C TSspéc27'!$W$42/'1C TSspéc27'!$W$17,"")</f>
        <v/>
      </c>
      <c r="W1449" s="543" t="str">
        <f>IF(AND('1C TSspéc27'!$W$17&lt;&gt;0,'1C TSspéc27'!$C$12="OUI"),'1C TSspéc27'!$W$43/'1C TSspéc27'!$W$17,"")</f>
        <v/>
      </c>
      <c r="X1449" s="543" t="str">
        <f>IF(AND('1C TSspéc27'!$W$17&lt;&gt;0,'1C TSspéc27'!$C$12="OUI"),'1C TSspéc27'!$W$44/'1C TSspéc27'!$W$17,"")</f>
        <v/>
      </c>
      <c r="Y1449" s="543" t="str">
        <f>IF(AND('1C TSspéc27'!$W$17&lt;&gt;0,'1C TSspéc27'!$C$12="OUI"),'1C TSspéc27'!$W$45/'1C TSspéc27'!$W$17,"")</f>
        <v/>
      </c>
      <c r="Z1449" s="543" t="str">
        <f>IF(AND('1C TSspéc27'!$W$17&lt;&gt;0,'1C TSspéc27'!$C$12="OUI"),'1C TSspéc27'!$W$46/'1C TSspéc27'!$W$17,"")</f>
        <v/>
      </c>
      <c r="AA1449" s="543" t="str">
        <f>IF(AND('1C TSspéc27'!$W$17&lt;&gt;0,'1C TSspéc27'!$C$12="OUI"),'1C TSspéc27'!$W$47/'1C TSspéc27'!$W$17,"")</f>
        <v/>
      </c>
      <c r="AB1449" s="543" t="str">
        <f>IF(AND('1C TSspéc27'!$W$17&lt;&gt;0,'1C TSspéc27'!$C$12="OUI"),'1C TSspéc27'!$W$48/'1C TSspéc27'!$W$17,"")</f>
        <v/>
      </c>
      <c r="AC1449" s="543" t="str">
        <f>IF(AND('1C TSspéc27'!$W$17&lt;&gt;0,'1C TSspéc27'!$C$12="OUI"),'1C TSspéc27'!$W$49/'1C TSspéc27'!$W$17,"")</f>
        <v/>
      </c>
      <c r="AD1449" s="543" t="str">
        <f>IF(AND('1C TSspéc27'!$W$17&lt;&gt;0,'1C TSspéc27'!$C$12="OUI"),'1C TSspéc27'!$W$50/'1C TSspéc27'!$W$17,"")</f>
        <v/>
      </c>
      <c r="AE1449" s="543" t="str">
        <f>IF(AND('1C TSspéc27'!$W$17&lt;&gt;0,'1C TSspéc27'!$C$12="OUI"),'1C TSspéc27'!$W$51/'1C TSspéc27'!$W$17,"")</f>
        <v/>
      </c>
      <c r="AF1449" s="543" t="str">
        <f>IF(AND('1C TSspéc27'!$W$17&lt;&gt;0,'1C TSspéc27'!$C$12="OUI"),'1C TSspéc27'!$W$52/'1C TSspéc27'!$W$17,"")</f>
        <v/>
      </c>
      <c r="AG1449" s="543" t="str">
        <f>IF(AND('1C TSspéc27'!$W$17&lt;&gt;0,'1C TSspéc27'!$C$12="OUI"),'1C TSspéc27'!$W$53/'1C TSspéc27'!$W$17,"")</f>
        <v/>
      </c>
      <c r="AH1449" s="543" t="str">
        <f>IF(AND('1C TSspéc27'!$W$17&lt;&gt;0,'1C TSspéc27'!$C$12="OUI"),'1C TSspéc27'!$W$54/'1C TSspéc27'!$W$17,"")</f>
        <v/>
      </c>
      <c r="AI1449" s="543" t="str">
        <f>IF(AND('1C TSspéc27'!$W$17&lt;&gt;0,'1C TSspéc27'!$C$12="OUI"),'1C TSspéc27'!$W$55/'1C TSspéc27'!$W$17,"")</f>
        <v/>
      </c>
      <c r="AJ1449" s="543" t="str">
        <f>IF(AND('1C TSspéc27'!$W$17&lt;&gt;0,'1C TSspéc27'!$C$12="OUI"),'1C TSspéc27'!$W$56/'1C TSspéc27'!$W$17,"")</f>
        <v/>
      </c>
      <c r="AK1449" s="543" t="str">
        <f>IF(AND('1C TSspéc27'!$W$17&lt;&gt;0,'1C TSspéc27'!$C$12="OUI"),'1C TSspéc27'!$W$57/'1C TSspéc27'!$W$17,"")</f>
        <v/>
      </c>
      <c r="AL1449" s="72">
        <f>IF(AND('1C TSspéc27'!$W$17&lt;&gt;0,'1C TSspéc27'!$C$12="OUI"),N1449+AK1449,N1449)</f>
        <v>0</v>
      </c>
      <c r="AM1449" s="417">
        <f t="shared" si="357"/>
        <v>0</v>
      </c>
      <c r="AN1449" s="417">
        <f t="shared" si="358"/>
        <v>0</v>
      </c>
      <c r="AO1449" s="418" t="str">
        <f>IF(AND('1C TSspéc27'!$W$17&lt;&gt;0,'1C TSspéc27'!$W$30&lt;&gt;0),AM1449+AN1449,"")</f>
        <v/>
      </c>
      <c r="AP1449" s="573" t="str">
        <f>IF(AND('1C TSspéc27'!$W$17&lt;&gt;0,'1C TSspéc27'!$W$30&lt;&gt;0),AM1449-AR1449,"")</f>
        <v/>
      </c>
      <c r="AQ1449" s="583">
        <f t="shared" si="359"/>
        <v>0</v>
      </c>
      <c r="AR1449" s="596"/>
      <c r="AS1449" s="102"/>
      <c r="AT1449" s="27" t="str">
        <f>IF(('1C TSspéc27'!W$17*FICHE!$C$14&lt;J1449),"Forfait limité à "&amp;FICHE!$C$14&amp;"€/jour","")</f>
        <v/>
      </c>
      <c r="AU1449" s="592"/>
      <c r="AV1449" s="824"/>
      <c r="AW1449" s="824"/>
      <c r="AX1449" s="824"/>
      <c r="AY1449" s="824"/>
      <c r="AZ1449" s="824"/>
      <c r="BA1449" s="767"/>
      <c r="BB1449" s="767"/>
      <c r="BC1449" s="767"/>
      <c r="BD1449" s="767"/>
      <c r="BE1449" s="767"/>
      <c r="BF1449" s="767"/>
      <c r="BG1449" s="767"/>
      <c r="BH1449" s="767"/>
      <c r="BI1449" s="767"/>
      <c r="BJ1449" s="767"/>
      <c r="BK1449" s="767"/>
      <c r="BL1449" s="767"/>
      <c r="BM1449" s="767"/>
      <c r="BN1449" s="767"/>
      <c r="BO1449" s="767"/>
      <c r="BP1449" s="767"/>
      <c r="BQ1449" s="767"/>
      <c r="BR1449" s="767"/>
      <c r="BS1449" s="767"/>
      <c r="BT1449" s="767"/>
      <c r="BU1449" s="767"/>
      <c r="BV1449" s="767"/>
      <c r="BW1449" s="767"/>
      <c r="BX1449" s="767"/>
      <c r="BY1449" s="767"/>
      <c r="BZ1449" s="767"/>
      <c r="CA1449" s="767"/>
      <c r="CB1449" s="767"/>
      <c r="CC1449" s="767"/>
      <c r="CD1449" s="767"/>
      <c r="CE1449" s="767"/>
      <c r="CF1449" s="767"/>
      <c r="CG1449" s="767"/>
      <c r="CH1449" s="767"/>
      <c r="CI1449" s="767"/>
      <c r="CJ1449" s="767"/>
      <c r="CK1449" s="767"/>
      <c r="CL1449" s="767"/>
      <c r="CM1449" s="767"/>
      <c r="CN1449" s="767"/>
      <c r="CO1449" s="767"/>
      <c r="CP1449" s="767"/>
      <c r="CQ1449" s="767"/>
      <c r="CR1449" s="767"/>
      <c r="CS1449" s="767"/>
      <c r="CT1449" s="767"/>
      <c r="CU1449" s="767"/>
      <c r="CV1449" s="767"/>
      <c r="CW1449" s="767"/>
      <c r="CX1449" s="767"/>
      <c r="CY1449" s="767"/>
      <c r="CZ1449" s="767"/>
      <c r="DA1449" s="767"/>
      <c r="DB1449" s="767"/>
      <c r="DC1449" s="767"/>
      <c r="DD1449" s="767"/>
      <c r="DE1449" s="767"/>
      <c r="DF1449" s="767"/>
      <c r="DG1449" s="767"/>
      <c r="DH1449" s="767"/>
      <c r="DI1449" s="767"/>
      <c r="DJ1449" s="767"/>
      <c r="DK1449" s="767"/>
      <c r="DL1449" s="767"/>
      <c r="DM1449" s="767"/>
      <c r="DN1449" s="767"/>
      <c r="DO1449" s="767"/>
      <c r="DP1449" s="767"/>
      <c r="DQ1449" s="767"/>
      <c r="DR1449" s="767"/>
      <c r="DS1449" s="767"/>
      <c r="DT1449" s="767"/>
      <c r="DU1449" s="767"/>
      <c r="DV1449" s="767"/>
      <c r="DW1449" s="767"/>
      <c r="DX1449" s="767"/>
      <c r="DY1449" s="767"/>
      <c r="DZ1449" s="767"/>
      <c r="EA1449" s="767"/>
      <c r="EB1449" s="767"/>
      <c r="EC1449" s="767"/>
      <c r="ED1449" s="767"/>
      <c r="EE1449" s="767"/>
      <c r="EF1449" s="767"/>
      <c r="EG1449" s="767"/>
      <c r="EH1449" s="767"/>
      <c r="EI1449" s="767"/>
      <c r="EJ1449" s="767"/>
      <c r="EK1449" s="767"/>
      <c r="EL1449" s="767"/>
      <c r="EM1449" s="767"/>
      <c r="EN1449" s="767"/>
      <c r="EO1449" s="767"/>
      <c r="EP1449" s="767"/>
      <c r="EQ1449" s="767"/>
      <c r="ER1449" s="767"/>
      <c r="ES1449" s="767"/>
      <c r="ET1449" s="767"/>
      <c r="EU1449" s="767"/>
      <c r="EV1449" s="767"/>
      <c r="EW1449" s="767"/>
      <c r="EX1449" s="767"/>
      <c r="EY1449" s="767"/>
      <c r="EZ1449" s="767"/>
      <c r="FA1449" s="767"/>
      <c r="FB1449" s="767"/>
      <c r="FC1449" s="767"/>
      <c r="FD1449" s="767"/>
      <c r="FE1449" s="767"/>
      <c r="FF1449" s="767"/>
      <c r="FG1449" s="767"/>
      <c r="FH1449" s="767"/>
      <c r="FI1449" s="767"/>
      <c r="FJ1449" s="767"/>
      <c r="FK1449" s="767"/>
      <c r="FL1449" s="767"/>
      <c r="FM1449" s="767"/>
      <c r="FN1449" s="767"/>
      <c r="FO1449" s="767"/>
      <c r="FP1449" s="767"/>
      <c r="FQ1449" s="767"/>
      <c r="FR1449" s="767"/>
      <c r="FS1449" s="767"/>
      <c r="FT1449" s="767"/>
      <c r="FU1449" s="767"/>
      <c r="FV1449" s="767"/>
      <c r="FW1449" s="767"/>
      <c r="FX1449" s="767"/>
      <c r="FY1449" s="767"/>
      <c r="FZ1449" s="767"/>
      <c r="GA1449" s="767"/>
      <c r="GB1449" s="767"/>
      <c r="GC1449" s="767"/>
      <c r="GD1449" s="767"/>
      <c r="GE1449" s="767"/>
      <c r="GF1449" s="767"/>
      <c r="GG1449" s="767"/>
      <c r="GH1449" s="767"/>
      <c r="GI1449" s="767"/>
      <c r="GJ1449" s="767"/>
      <c r="GK1449" s="767"/>
      <c r="GL1449" s="767"/>
      <c r="GM1449" s="767"/>
      <c r="GN1449" s="767"/>
      <c r="GO1449" s="767"/>
      <c r="GP1449" s="767"/>
      <c r="GQ1449" s="767"/>
      <c r="GR1449" s="767"/>
      <c r="GS1449" s="767"/>
      <c r="GT1449" s="767"/>
      <c r="GU1449" s="767"/>
      <c r="GV1449" s="767"/>
      <c r="GW1449" s="767"/>
      <c r="GX1449" s="767"/>
      <c r="GY1449" s="767"/>
      <c r="GZ1449" s="767"/>
      <c r="HA1449" s="767"/>
      <c r="HB1449" s="767"/>
      <c r="HC1449" s="767"/>
    </row>
    <row r="1450" spans="1:211" s="864" customFormat="1" ht="13.9" hidden="1" customHeight="1">
      <c r="A1450" s="307"/>
      <c r="B1450" s="351"/>
      <c r="C1450" s="971" t="str">
        <f>IF('1C TSspéc27'!X$17&lt;&gt;0,'1C TSspéc27'!$B$12,"")</f>
        <v/>
      </c>
      <c r="D1450" s="972"/>
      <c r="E1450" s="973"/>
      <c r="F1450" s="93">
        <f>IF(AND($C1450='1C TSspéc27'!$B$12,'1C TSspéc27'!$B$16="spécifiques",'1C TSspéc27'!$X$17&lt;&gt;""),'1C TSspéc27'!$X$21,"")</f>
        <v>0</v>
      </c>
      <c r="G1450" s="863"/>
      <c r="H1450" s="745">
        <v>0.21</v>
      </c>
      <c r="I1450" s="747">
        <v>1</v>
      </c>
      <c r="J1450" s="312"/>
      <c r="K1450" s="680">
        <f t="shared" si="356"/>
        <v>0</v>
      </c>
      <c r="L1450" s="556">
        <f>IF(OR('1C TSspéc27'!$B$12="",'1C TSspéc27'!X$30=0),0,IF(AND('1C TSspéc27'!$B$12&lt;&gt;"",$K$2="Pôle",'1C TSspéc27'!$C$12="OUI"),(('1C TSspéc27'!X$22+'1C TSspéc27'!X$23+'1C TSspéc27'!X$24+'1C TSspéc27'!X$25+'1C TSspéc27'!X$29)/'1C TSspéc27'!X$17),IF(AND('1C TSspéc27'!$B$12&lt;&gt;"",$K$2="Pôle",'1C TSspéc27'!$C$12="NON"),(('1C TSspéc27'!X$22+'1C TSspéc27'!X$23+'1C TSspéc27'!X$24+'1C TSspéc27'!X$25+'1C TSspéc27'!X$29)/'1C TSspéc27'!X$30),IF(AND('1C TSspéc27'!$B$12&lt;&gt;"",$K$2&lt;&gt;"Pôle",'1C TSspéc27'!$C$12="OUI"),(('1C TSspéc27'!X$22+'1C TSspéc27'!X$23+'1C TSspéc27'!X$24+'1C TSspéc27'!X$25+'1C TSspéc27'!X$26+'1C TSspéc27'!X$27+'1C TSspéc27'!X$28+'1C TSspéc27'!X$29)/'1C TSspéc27'!X$17),IF(AND('1C TSspéc27'!$B$12&lt;&gt;"",$K$2&lt;&gt;"Pôle",'1C TSspéc27'!$C$12="NON"),(('1C TSspéc27'!X$22+'1C TSspéc27'!X$23+'1C TSspéc27'!X$24+'1C TSspéc27'!X$25+'1C TSspéc27'!X$26+'1C TSspéc27'!X$27+'1C TSspéc27'!X$28+'1C TSspéc27'!X$29)/'1C TSspéc27'!X$30))))))</f>
        <v>0</v>
      </c>
      <c r="M1450" s="556">
        <f>IF(OR('1C TSspéc27'!$B$12="",'1C TSspéc27'!X$30=0),0,IF(AND('1C TSspéc27'!$B$12&lt;&gt;"",$K$2="Pôle",'1C TSspéc27'!$C$12="OUI"),(('1C TSspéc27'!X$26+'1C TSspéc27'!X$27+'1C TSspéc27'!X$28)/'1C TSspéc27'!X$17),IF(AND('1C TSspéc27'!$B$12&lt;&gt;"",$K$2="Pôle",'1C TSspéc27'!$C$12="NON"),(('1C TSspéc27'!X$26+'1C TSspéc27'!X$27+'1C TSspéc27'!X$28)/'1C TSspéc27'!X$30),IF(AND('1C TSspéc27'!$B$12&lt;&gt;"",$K$2&lt;&gt;"Pôle"),0))))</f>
        <v>0</v>
      </c>
      <c r="N1450" s="557">
        <f>IF(AND('1C TSspéc27'!$B$12&lt;&gt;0,'1C TSspéc27'!$X$30&lt;&gt;0),L1450+M1450,0)</f>
        <v>0</v>
      </c>
      <c r="O1450" s="893" t="str">
        <f>IF(AND('1C TSspéc27'!$X$17&lt;&gt;0,'1C TSspéc27'!$C$12="OUI"),'1C TSspéc27'!$X$35/'1C TSspéc27'!$X$17,"")</f>
        <v/>
      </c>
      <c r="P1450" s="543" t="str">
        <f>IF(AND('1C TSspéc27'!$X$17&lt;&gt;0,'1C TSspéc27'!$C$12="OUI"),'1C TSspéc27'!$X$36/'1C TSspéc27'!$X$17,"")</f>
        <v/>
      </c>
      <c r="Q1450" s="543" t="str">
        <f>IF(AND('1C TSspéc27'!$X$17&lt;&gt;0,'1C TSspéc27'!$C$12="OUI"),'1C TSspéc27'!$X$37/'1C TSspéc27'!$X$17,"")</f>
        <v/>
      </c>
      <c r="R1450" s="543" t="str">
        <f>IF(AND('1C TSspéc27'!$X$17&lt;&gt;0,'1C TSspéc27'!$C$12="OUI"),'1C TSspéc27'!$X$38/'1C TSspéc27'!$X$17,"")</f>
        <v/>
      </c>
      <c r="S1450" s="543" t="str">
        <f>IF(AND('1C TSspéc27'!$X$17&lt;&gt;0,'1C TSspéc27'!$C$12="OUI"),'1C TSspéc27'!$X$39/'1C TSspéc27'!$X$17,"")</f>
        <v/>
      </c>
      <c r="T1450" s="543" t="str">
        <f>IF(AND('1C TSspéc27'!$X$17&lt;&gt;0,'1C TSspéc27'!$C$12="OUI"),'1C TSspéc27'!$X$40/'1C TSspéc27'!$X$17,"")</f>
        <v/>
      </c>
      <c r="U1450" s="543" t="str">
        <f>IF(AND('1C TSspéc27'!$X$17&lt;&gt;0,'1C TSspéc27'!$C$12="OUI"),'1C TSspéc27'!$X$41/'1C TSspéc27'!$X$17,"")</f>
        <v/>
      </c>
      <c r="V1450" s="543" t="str">
        <f>IF(AND('1C TSspéc27'!$X$17&lt;&gt;0,'1C TSspéc27'!$C$12="OUI"),'1C TSspéc27'!$X$42/'1C TSspéc27'!$X$17,"")</f>
        <v/>
      </c>
      <c r="W1450" s="543" t="str">
        <f>IF(AND('1C TSspéc27'!$X$17&lt;&gt;0,'1C TSspéc27'!$C$12="OUI"),'1C TSspéc27'!$X$43/'1C TSspéc27'!$X$17,"")</f>
        <v/>
      </c>
      <c r="X1450" s="543" t="str">
        <f>IF(AND('1C TSspéc27'!$X$17&lt;&gt;0,'1C TSspéc27'!$C$12="OUI"),'1C TSspéc27'!$X$44/'1C TSspéc27'!$X$17,"")</f>
        <v/>
      </c>
      <c r="Y1450" s="543" t="str">
        <f>IF(AND('1C TSspéc27'!$X$17&lt;&gt;0,'1C TSspéc27'!$C$12="OUI"),'1C TSspéc27'!$X$45/'1C TSspéc27'!$X$17,"")</f>
        <v/>
      </c>
      <c r="Z1450" s="543" t="str">
        <f>IF(AND('1C TSspéc27'!$X$17&lt;&gt;0,'1C TSspéc27'!$C$12="OUI"),'1C TSspéc27'!$X$46/'1C TSspéc27'!$X$17,"")</f>
        <v/>
      </c>
      <c r="AA1450" s="543" t="str">
        <f>IF(AND('1C TSspéc27'!$X$17&lt;&gt;0,'1C TSspéc27'!$C$12="OUI"),'1C TSspéc27'!$X$47/'1C TSspéc27'!$X$17,"")</f>
        <v/>
      </c>
      <c r="AB1450" s="543" t="str">
        <f>IF(AND('1C TSspéc27'!$X$17&lt;&gt;0,'1C TSspéc27'!$C$12="OUI"),'1C TSspéc27'!$X$48/'1C TSspéc27'!$X$17,"")</f>
        <v/>
      </c>
      <c r="AC1450" s="543" t="str">
        <f>IF(AND('1C TSspéc27'!$X$17&lt;&gt;0,'1C TSspéc27'!$C$12="OUI"),'1C TSspéc27'!$X$49/'1C TSspéc27'!$X$17,"")</f>
        <v/>
      </c>
      <c r="AD1450" s="543" t="str">
        <f>IF(AND('1C TSspéc27'!$X$17&lt;&gt;0,'1C TSspéc27'!$C$12="OUI"),'1C TSspéc27'!$X$50/'1C TSspéc27'!$X$17,"")</f>
        <v/>
      </c>
      <c r="AE1450" s="543" t="str">
        <f>IF(AND('1C TSspéc27'!$X$17&lt;&gt;0,'1C TSspéc27'!$C$12="OUI"),'1C TSspéc27'!$X$51/'1C TSspéc27'!$X$17,"")</f>
        <v/>
      </c>
      <c r="AF1450" s="543" t="str">
        <f>IF(AND('1C TSspéc27'!$X$17&lt;&gt;0,'1C TSspéc27'!$C$12="OUI"),'1C TSspéc27'!$X$52/'1C TSspéc27'!$X$17,"")</f>
        <v/>
      </c>
      <c r="AG1450" s="543" t="str">
        <f>IF(AND('1C TSspéc27'!$X$17&lt;&gt;0,'1C TSspéc27'!$C$12="OUI"),'1C TSspéc27'!$X$53/'1C TSspéc27'!$X$17,"")</f>
        <v/>
      </c>
      <c r="AH1450" s="543" t="str">
        <f>IF(AND('1C TSspéc27'!$X$17&lt;&gt;0,'1C TSspéc27'!$C$12="OUI"),'1C TSspéc27'!$X$54/'1C TSspéc27'!$X$17,"")</f>
        <v/>
      </c>
      <c r="AI1450" s="543" t="str">
        <f>IF(AND('1C TSspéc27'!$X$17&lt;&gt;0,'1C TSspéc27'!$C$12="OUI"),'1C TSspéc27'!$X$55/'1C TSspéc27'!$X$17,"")</f>
        <v/>
      </c>
      <c r="AJ1450" s="543" t="str">
        <f>IF(AND('1C TSspéc27'!$X$17&lt;&gt;0,'1C TSspéc27'!$C$12="OUI"),'1C TSspéc27'!$X$56/'1C TSspéc27'!$X$17,"")</f>
        <v/>
      </c>
      <c r="AK1450" s="543" t="str">
        <f>IF(AND('1C TSspéc27'!$X$17&lt;&gt;0,'1C TSspéc27'!$C$12="OUI"),'1C TSspéc27'!$X$57/'1C TSspéc27'!$X$17,"")</f>
        <v/>
      </c>
      <c r="AL1450" s="72">
        <f>IF(AND('1C TSspéc27'!$X$17&lt;&gt;0,'1C TSspéc27'!$C$12="OUI"),N1450+AK1450,N1450)</f>
        <v>0</v>
      </c>
      <c r="AM1450" s="417">
        <f t="shared" si="357"/>
        <v>0</v>
      </c>
      <c r="AN1450" s="417">
        <f t="shared" si="358"/>
        <v>0</v>
      </c>
      <c r="AO1450" s="418" t="str">
        <f>IF(AND('1C TSspéc27'!$X$17&lt;&gt;0,'1C TSspéc27'!$X$30&lt;&gt;0),AM1450+AN1450,"")</f>
        <v/>
      </c>
      <c r="AP1450" s="573" t="str">
        <f>IF(AND('1C TSspéc27'!$X$17&lt;&gt;0,'1C TSspéc27'!$X$30&lt;&gt;0),AM1450-AR1450,"")</f>
        <v/>
      </c>
      <c r="AQ1450" s="583">
        <f t="shared" si="359"/>
        <v>0</v>
      </c>
      <c r="AR1450" s="596"/>
      <c r="AS1450" s="102"/>
      <c r="AT1450" s="27" t="str">
        <f>IF(('1C TSspéc27'!X$17*FICHE!$C$14&lt;J1450),"Forfait limité à "&amp;FICHE!$C$14&amp;"€/jour","")</f>
        <v/>
      </c>
      <c r="AU1450" s="592"/>
      <c r="AV1450" s="824"/>
      <c r="AW1450" s="824"/>
      <c r="AX1450" s="824"/>
      <c r="AY1450" s="824"/>
      <c r="AZ1450" s="824"/>
      <c r="BA1450" s="767"/>
      <c r="BB1450" s="767"/>
      <c r="BC1450" s="767"/>
      <c r="BD1450" s="767"/>
      <c r="BE1450" s="767"/>
      <c r="BF1450" s="767"/>
      <c r="BG1450" s="767"/>
      <c r="BH1450" s="767"/>
      <c r="BI1450" s="767"/>
      <c r="BJ1450" s="767"/>
      <c r="BK1450" s="767"/>
      <c r="BL1450" s="767"/>
      <c r="BM1450" s="767"/>
      <c r="BN1450" s="767"/>
      <c r="BO1450" s="767"/>
      <c r="BP1450" s="767"/>
      <c r="BQ1450" s="767"/>
      <c r="BR1450" s="767"/>
      <c r="BS1450" s="767"/>
      <c r="BT1450" s="767"/>
      <c r="BU1450" s="767"/>
      <c r="BV1450" s="767"/>
      <c r="BW1450" s="767"/>
      <c r="BX1450" s="767"/>
      <c r="BY1450" s="767"/>
      <c r="BZ1450" s="767"/>
      <c r="CA1450" s="767"/>
      <c r="CB1450" s="767"/>
      <c r="CC1450" s="767"/>
      <c r="CD1450" s="767"/>
      <c r="CE1450" s="767"/>
      <c r="CF1450" s="767"/>
      <c r="CG1450" s="767"/>
      <c r="CH1450" s="767"/>
      <c r="CI1450" s="767"/>
      <c r="CJ1450" s="767"/>
      <c r="CK1450" s="767"/>
      <c r="CL1450" s="767"/>
      <c r="CM1450" s="767"/>
      <c r="CN1450" s="767"/>
      <c r="CO1450" s="767"/>
      <c r="CP1450" s="767"/>
      <c r="CQ1450" s="767"/>
      <c r="CR1450" s="767"/>
      <c r="CS1450" s="767"/>
      <c r="CT1450" s="767"/>
      <c r="CU1450" s="767"/>
      <c r="CV1450" s="767"/>
      <c r="CW1450" s="767"/>
      <c r="CX1450" s="767"/>
      <c r="CY1450" s="767"/>
      <c r="CZ1450" s="767"/>
      <c r="DA1450" s="767"/>
      <c r="DB1450" s="767"/>
      <c r="DC1450" s="767"/>
      <c r="DD1450" s="767"/>
      <c r="DE1450" s="767"/>
      <c r="DF1450" s="767"/>
      <c r="DG1450" s="767"/>
      <c r="DH1450" s="767"/>
      <c r="DI1450" s="767"/>
      <c r="DJ1450" s="767"/>
      <c r="DK1450" s="767"/>
      <c r="DL1450" s="767"/>
      <c r="DM1450" s="767"/>
      <c r="DN1450" s="767"/>
      <c r="DO1450" s="767"/>
      <c r="DP1450" s="767"/>
      <c r="DQ1450" s="767"/>
      <c r="DR1450" s="767"/>
      <c r="DS1450" s="767"/>
      <c r="DT1450" s="767"/>
      <c r="DU1450" s="767"/>
      <c r="DV1450" s="767"/>
      <c r="DW1450" s="767"/>
      <c r="DX1450" s="767"/>
      <c r="DY1450" s="767"/>
      <c r="DZ1450" s="767"/>
      <c r="EA1450" s="767"/>
      <c r="EB1450" s="767"/>
      <c r="EC1450" s="767"/>
      <c r="ED1450" s="767"/>
      <c r="EE1450" s="767"/>
      <c r="EF1450" s="767"/>
      <c r="EG1450" s="767"/>
      <c r="EH1450" s="767"/>
      <c r="EI1450" s="767"/>
      <c r="EJ1450" s="767"/>
      <c r="EK1450" s="767"/>
      <c r="EL1450" s="767"/>
      <c r="EM1450" s="767"/>
      <c r="EN1450" s="767"/>
      <c r="EO1450" s="767"/>
      <c r="EP1450" s="767"/>
      <c r="EQ1450" s="767"/>
      <c r="ER1450" s="767"/>
      <c r="ES1450" s="767"/>
      <c r="ET1450" s="767"/>
      <c r="EU1450" s="767"/>
      <c r="EV1450" s="767"/>
      <c r="EW1450" s="767"/>
      <c r="EX1450" s="767"/>
      <c r="EY1450" s="767"/>
      <c r="EZ1450" s="767"/>
      <c r="FA1450" s="767"/>
      <c r="FB1450" s="767"/>
      <c r="FC1450" s="767"/>
      <c r="FD1450" s="767"/>
      <c r="FE1450" s="767"/>
      <c r="FF1450" s="767"/>
      <c r="FG1450" s="767"/>
      <c r="FH1450" s="767"/>
      <c r="FI1450" s="767"/>
      <c r="FJ1450" s="767"/>
      <c r="FK1450" s="767"/>
      <c r="FL1450" s="767"/>
      <c r="FM1450" s="767"/>
      <c r="FN1450" s="767"/>
      <c r="FO1450" s="767"/>
      <c r="FP1450" s="767"/>
      <c r="FQ1450" s="767"/>
      <c r="FR1450" s="767"/>
      <c r="FS1450" s="767"/>
      <c r="FT1450" s="767"/>
      <c r="FU1450" s="767"/>
      <c r="FV1450" s="767"/>
      <c r="FW1450" s="767"/>
      <c r="FX1450" s="767"/>
      <c r="FY1450" s="767"/>
      <c r="FZ1450" s="767"/>
      <c r="GA1450" s="767"/>
      <c r="GB1450" s="767"/>
      <c r="GC1450" s="767"/>
      <c r="GD1450" s="767"/>
      <c r="GE1450" s="767"/>
      <c r="GF1450" s="767"/>
      <c r="GG1450" s="767"/>
      <c r="GH1450" s="767"/>
      <c r="GI1450" s="767"/>
      <c r="GJ1450" s="767"/>
      <c r="GK1450" s="767"/>
      <c r="GL1450" s="767"/>
      <c r="GM1450" s="767"/>
      <c r="GN1450" s="767"/>
      <c r="GO1450" s="767"/>
      <c r="GP1450" s="767"/>
      <c r="GQ1450" s="767"/>
      <c r="GR1450" s="767"/>
      <c r="GS1450" s="767"/>
      <c r="GT1450" s="767"/>
      <c r="GU1450" s="767"/>
      <c r="GV1450" s="767"/>
      <c r="GW1450" s="767"/>
      <c r="GX1450" s="767"/>
      <c r="GY1450" s="767"/>
      <c r="GZ1450" s="767"/>
      <c r="HA1450" s="767"/>
      <c r="HB1450" s="767"/>
      <c r="HC1450" s="767"/>
    </row>
    <row r="1451" spans="1:211" s="864" customFormat="1" ht="13.9" hidden="1" customHeight="1">
      <c r="A1451" s="307"/>
      <c r="B1451" s="351"/>
      <c r="C1451" s="971" t="str">
        <f>IF('1C TSspéc27'!Y$17&lt;&gt;0,'1C TSspéc27'!$B$12,"")</f>
        <v/>
      </c>
      <c r="D1451" s="972"/>
      <c r="E1451" s="973"/>
      <c r="F1451" s="93">
        <f>IF(AND($C1451='1C TSspéc27'!$B$12,'1C TSspéc27'!$B$16="spécifiques",'1C TSspéc27'!$Y$17&lt;&gt;""),'1C TSspéc27'!$Y$21,"")</f>
        <v>0</v>
      </c>
      <c r="G1451" s="863"/>
      <c r="H1451" s="745">
        <v>0.21</v>
      </c>
      <c r="I1451" s="747">
        <v>1</v>
      </c>
      <c r="J1451" s="312"/>
      <c r="K1451" s="680">
        <f t="shared" si="356"/>
        <v>0</v>
      </c>
      <c r="L1451" s="556">
        <f>IF(OR('1C TSspéc27'!$B$12="",'1C TSspéc27'!Y$30=0),0,IF(AND('1C TSspéc27'!$B$12&lt;&gt;"",$K$2="Pôle",'1C TSspéc27'!$C$12="OUI"),(('1C TSspéc27'!Y$22+'1C TSspéc27'!Y$23+'1C TSspéc27'!Y$24+'1C TSspéc27'!Y$25+'1C TSspéc27'!Y$29)/'1C TSspéc27'!Y$17),IF(AND('1C TSspéc27'!$B$12&lt;&gt;"",$K$2="Pôle",'1C TSspéc27'!$C$12="NON"),(('1C TSspéc27'!Y$22+'1C TSspéc27'!Y$23+'1C TSspéc27'!Y$24+'1C TSspéc27'!Y$25+'1C TSspéc27'!Y$29)/'1C TSspéc27'!Y$30),IF(AND('1C TSspéc27'!$B$12&lt;&gt;"",$K$2&lt;&gt;"Pôle",'1C TSspéc27'!$C$12="OUI"),(('1C TSspéc27'!Y$22+'1C TSspéc27'!Y$23+'1C TSspéc27'!Y$24+'1C TSspéc27'!Y$25+'1C TSspéc27'!Y$26+'1C TSspéc27'!Y$27+'1C TSspéc27'!Y$28+'1C TSspéc27'!Y$29)/'1C TSspéc27'!Y$17),IF(AND('1C TSspéc27'!$B$12&lt;&gt;"",$K$2&lt;&gt;"Pôle",'1C TSspéc27'!$C$12="NON"),(('1C TSspéc27'!Y$22+'1C TSspéc27'!Y$23+'1C TSspéc27'!Y$24+'1C TSspéc27'!Y$25+'1C TSspéc27'!Y$26+'1C TSspéc27'!Y$27+'1C TSspéc27'!Y$28+'1C TSspéc27'!Y$29)/'1C TSspéc27'!Y$30))))))</f>
        <v>0</v>
      </c>
      <c r="M1451" s="556">
        <f>IF(OR('1C TSspéc27'!$B$12="",'1C TSspéc27'!Y$30=0),0,IF(AND('1C TSspéc27'!$B$12&lt;&gt;"",$K$2="Pôle",'1C TSspéc27'!$C$12="OUI"),(('1C TSspéc27'!Y$26+'1C TSspéc27'!Y$27+'1C TSspéc27'!Y$28)/'1C TSspéc27'!Y$17),IF(AND('1C TSspéc27'!$B$12&lt;&gt;"",$K$2="Pôle",'1C TSspéc27'!$C$12="NON"),(('1C TSspéc27'!Y$26+'1C TSspéc27'!Y$27+'1C TSspéc27'!Y$28)/'1C TSspéc27'!Y$30),IF(AND('1C TSspéc27'!$B$12&lt;&gt;"",$K$2&lt;&gt;"Pôle"),0))))</f>
        <v>0</v>
      </c>
      <c r="N1451" s="557">
        <f>IF(AND('1C TSspéc27'!$B$12&lt;&gt;0,'1C TSspéc27'!$Y$30&lt;&gt;0),L1451+M1451,0)</f>
        <v>0</v>
      </c>
      <c r="O1451" s="893" t="str">
        <f>IF(AND('1C TSspéc27'!$Y$17&lt;&gt;0,'1C TSspéc27'!$C$12="OUI"),'1C TSspéc27'!$Y$35/'1C TSspéc27'!$Y$17,"")</f>
        <v/>
      </c>
      <c r="P1451" s="543" t="str">
        <f>IF(AND('1C TSspéc27'!$Y$17&lt;&gt;0,'1C TSspéc27'!$C$12="OUI"),'1C TSspéc27'!$Y$36/'1C TSspéc27'!$Y$17,"")</f>
        <v/>
      </c>
      <c r="Q1451" s="543" t="str">
        <f>IF(AND('1C TSspéc27'!$Y$17&lt;&gt;0,'1C TSspéc27'!$C$12="OUI"),'1C TSspéc27'!$Y$37/'1C TSspéc27'!$Y$17,"")</f>
        <v/>
      </c>
      <c r="R1451" s="543" t="str">
        <f>IF(AND('1C TSspéc27'!$Y$17&lt;&gt;0,'1C TSspéc27'!$C$12="OUI"),'1C TSspéc27'!$Y$38/'1C TSspéc27'!$Y$17,"")</f>
        <v/>
      </c>
      <c r="S1451" s="543" t="str">
        <f>IF(AND('1C TSspéc27'!$Y$17&lt;&gt;0,'1C TSspéc27'!$C$12="OUI"),'1C TSspéc27'!$Y$39/'1C TSspéc27'!$Y$17,"")</f>
        <v/>
      </c>
      <c r="T1451" s="543" t="str">
        <f>IF(AND('1C TSspéc27'!$Y$17&lt;&gt;0,'1C TSspéc27'!$C$12="OUI"),'1C TSspéc27'!$Y$40/'1C TSspéc27'!$Y$17,"")</f>
        <v/>
      </c>
      <c r="U1451" s="543" t="str">
        <f>IF(AND('1C TSspéc27'!$Y$17&lt;&gt;0,'1C TSspéc27'!$C$12="OUI"),'1C TSspéc27'!$Y$41/'1C TSspéc27'!$Y$17,"")</f>
        <v/>
      </c>
      <c r="V1451" s="543" t="str">
        <f>IF(AND('1C TSspéc27'!$Y$17&lt;&gt;0,'1C TSspéc27'!$C$12="OUI"),'1C TSspéc27'!$Y$42/'1C TSspéc27'!$Y$17,"")</f>
        <v/>
      </c>
      <c r="W1451" s="543" t="str">
        <f>IF(AND('1C TSspéc27'!$Y$17&lt;&gt;0,'1C TSspéc27'!$C$12="OUI"),'1C TSspéc27'!$Y$43/'1C TSspéc27'!$Y$17,"")</f>
        <v/>
      </c>
      <c r="X1451" s="543" t="str">
        <f>IF(AND('1C TSspéc27'!$Y$17&lt;&gt;0,'1C TSspéc27'!$C$12="OUI"),'1C TSspéc27'!$Y$44/'1C TSspéc27'!$Y$17,"")</f>
        <v/>
      </c>
      <c r="Y1451" s="543" t="str">
        <f>IF(AND('1C TSspéc27'!$Y$17&lt;&gt;0,'1C TSspéc27'!$C$12="OUI"),'1C TSspéc27'!$Y$45/'1C TSspéc27'!$Y$17,"")</f>
        <v/>
      </c>
      <c r="Z1451" s="543" t="str">
        <f>IF(AND('1C TSspéc27'!$Y$17&lt;&gt;0,'1C TSspéc27'!$C$12="OUI"),'1C TSspéc27'!$Y$46/'1C TSspéc27'!$Y$17,"")</f>
        <v/>
      </c>
      <c r="AA1451" s="543" t="str">
        <f>IF(AND('1C TSspéc27'!$Y$17&lt;&gt;0,'1C TSspéc27'!$C$12="OUI"),'1C TSspéc27'!$Y$47/'1C TSspéc27'!$Y$17,"")</f>
        <v/>
      </c>
      <c r="AB1451" s="543" t="str">
        <f>IF(AND('1C TSspéc27'!$Y$17&lt;&gt;0,'1C TSspéc27'!$C$12="OUI"),'1C TSspéc27'!$Y$48/'1C TSspéc27'!$Y$17,"")</f>
        <v/>
      </c>
      <c r="AC1451" s="543" t="str">
        <f>IF(AND('1C TSspéc27'!$Y$17&lt;&gt;0,'1C TSspéc27'!$C$12="OUI"),'1C TSspéc27'!$Y$49/'1C TSspéc27'!$Y$17,"")</f>
        <v/>
      </c>
      <c r="AD1451" s="543" t="str">
        <f>IF(AND('1C TSspéc27'!$Y$17&lt;&gt;0,'1C TSspéc27'!$C$12="OUI"),'1C TSspéc27'!$Y$50/'1C TSspéc27'!$Y$17,"")</f>
        <v/>
      </c>
      <c r="AE1451" s="543" t="str">
        <f>IF(AND('1C TSspéc27'!$Y$17&lt;&gt;0,'1C TSspéc27'!$C$12="OUI"),'1C TSspéc27'!$Y$51/'1C TSspéc27'!$Y$17,"")</f>
        <v/>
      </c>
      <c r="AF1451" s="543" t="str">
        <f>IF(AND('1C TSspéc27'!$Y$17&lt;&gt;0,'1C TSspéc27'!$C$12="OUI"),'1C TSspéc27'!$Y$52/'1C TSspéc27'!$Y$17,"")</f>
        <v/>
      </c>
      <c r="AG1451" s="543" t="str">
        <f>IF(AND('1C TSspéc27'!$Y$17&lt;&gt;0,'1C TSspéc27'!$C$12="OUI"),'1C TSspéc27'!$Y$53/'1C TSspéc27'!$Y$17,"")</f>
        <v/>
      </c>
      <c r="AH1451" s="543" t="str">
        <f>IF(AND('1C TSspéc27'!$Y$17&lt;&gt;0,'1C TSspéc27'!$C$12="OUI"),'1C TSspéc27'!$Y$54/'1C TSspéc27'!$Y$17,"")</f>
        <v/>
      </c>
      <c r="AI1451" s="543" t="str">
        <f>IF(AND('1C TSspéc27'!$Y$17&lt;&gt;0,'1C TSspéc27'!$C$12="OUI"),'1C TSspéc27'!$Y$55/'1C TSspéc27'!$Y$17,"")</f>
        <v/>
      </c>
      <c r="AJ1451" s="543" t="str">
        <f>IF(AND('1C TSspéc27'!$Y$17&lt;&gt;0,'1C TSspéc27'!$C$12="OUI"),'1C TSspéc27'!$Y$56/'1C TSspéc27'!$Y$17,"")</f>
        <v/>
      </c>
      <c r="AK1451" s="543" t="str">
        <f>IF(AND('1C TSspéc27'!$Y$17&lt;&gt;0,'1C TSspéc27'!$C$12="OUI"),'1C TSspéc27'!$Y$57/'1C TSspéc27'!$Y$17,"")</f>
        <v/>
      </c>
      <c r="AL1451" s="72">
        <f>IF(AND('1C TSspéc27'!$Y$17&lt;&gt;0,'1C TSspéc27'!$C$12="OUI"),N1451+AK1451,N1451)</f>
        <v>0</v>
      </c>
      <c r="AM1451" s="417">
        <f t="shared" si="357"/>
        <v>0</v>
      </c>
      <c r="AN1451" s="417">
        <f t="shared" si="358"/>
        <v>0</v>
      </c>
      <c r="AO1451" s="418" t="str">
        <f>IF(AND('1C TSspéc2'!$Y$17&lt;&gt;0,'1C TSspéc2'!$Y$30&lt;&gt;0),AM1451+AN1451,"")</f>
        <v/>
      </c>
      <c r="AP1451" s="573" t="str">
        <f>IF(AND('1C TSspéc27'!$Y$17&lt;&gt;0,'1C TSspéc27'!$Y$30&lt;&gt;0),AM1451-AR1451,"")</f>
        <v/>
      </c>
      <c r="AQ1451" s="583">
        <f t="shared" si="359"/>
        <v>0</v>
      </c>
      <c r="AR1451" s="596"/>
      <c r="AS1451" s="102"/>
      <c r="AT1451" s="27" t="str">
        <f>IF(('1C TSspéc27'!Y$17*FICHE!$C$14&lt;J1451),"Forfait limité à "&amp;FICHE!$C$14&amp;"€/jour","")</f>
        <v/>
      </c>
      <c r="AU1451" s="592"/>
      <c r="AV1451" s="824"/>
      <c r="AW1451" s="824"/>
      <c r="AX1451" s="824"/>
      <c r="AY1451" s="824"/>
      <c r="AZ1451" s="824"/>
      <c r="BA1451" s="767"/>
      <c r="BB1451" s="767"/>
      <c r="BC1451" s="767"/>
      <c r="BD1451" s="767"/>
      <c r="BE1451" s="767"/>
      <c r="BF1451" s="767"/>
      <c r="BG1451" s="767"/>
      <c r="BH1451" s="767"/>
      <c r="BI1451" s="767"/>
      <c r="BJ1451" s="767"/>
      <c r="BK1451" s="767"/>
      <c r="BL1451" s="767"/>
      <c r="BM1451" s="767"/>
      <c r="BN1451" s="767"/>
      <c r="BO1451" s="767"/>
      <c r="BP1451" s="767"/>
      <c r="BQ1451" s="767"/>
      <c r="BR1451" s="767"/>
      <c r="BS1451" s="767"/>
      <c r="BT1451" s="767"/>
      <c r="BU1451" s="767"/>
      <c r="BV1451" s="767"/>
      <c r="BW1451" s="767"/>
      <c r="BX1451" s="767"/>
      <c r="BY1451" s="767"/>
      <c r="BZ1451" s="767"/>
      <c r="CA1451" s="767"/>
      <c r="CB1451" s="767"/>
      <c r="CC1451" s="767"/>
      <c r="CD1451" s="767"/>
      <c r="CE1451" s="767"/>
      <c r="CF1451" s="767"/>
      <c r="CG1451" s="767"/>
      <c r="CH1451" s="767"/>
      <c r="CI1451" s="767"/>
      <c r="CJ1451" s="767"/>
      <c r="CK1451" s="767"/>
      <c r="CL1451" s="767"/>
      <c r="CM1451" s="767"/>
      <c r="CN1451" s="767"/>
      <c r="CO1451" s="767"/>
      <c r="CP1451" s="767"/>
      <c r="CQ1451" s="767"/>
      <c r="CR1451" s="767"/>
      <c r="CS1451" s="767"/>
      <c r="CT1451" s="767"/>
      <c r="CU1451" s="767"/>
      <c r="CV1451" s="767"/>
      <c r="CW1451" s="767"/>
      <c r="CX1451" s="767"/>
      <c r="CY1451" s="767"/>
      <c r="CZ1451" s="767"/>
      <c r="DA1451" s="767"/>
      <c r="DB1451" s="767"/>
      <c r="DC1451" s="767"/>
      <c r="DD1451" s="767"/>
      <c r="DE1451" s="767"/>
      <c r="DF1451" s="767"/>
      <c r="DG1451" s="767"/>
      <c r="DH1451" s="767"/>
      <c r="DI1451" s="767"/>
      <c r="DJ1451" s="767"/>
      <c r="DK1451" s="767"/>
      <c r="DL1451" s="767"/>
      <c r="DM1451" s="767"/>
      <c r="DN1451" s="767"/>
      <c r="DO1451" s="767"/>
      <c r="DP1451" s="767"/>
      <c r="DQ1451" s="767"/>
      <c r="DR1451" s="767"/>
      <c r="DS1451" s="767"/>
      <c r="DT1451" s="767"/>
      <c r="DU1451" s="767"/>
      <c r="DV1451" s="767"/>
      <c r="DW1451" s="767"/>
      <c r="DX1451" s="767"/>
      <c r="DY1451" s="767"/>
      <c r="DZ1451" s="767"/>
      <c r="EA1451" s="767"/>
      <c r="EB1451" s="767"/>
      <c r="EC1451" s="767"/>
      <c r="ED1451" s="767"/>
      <c r="EE1451" s="767"/>
      <c r="EF1451" s="767"/>
      <c r="EG1451" s="767"/>
      <c r="EH1451" s="767"/>
      <c r="EI1451" s="767"/>
      <c r="EJ1451" s="767"/>
      <c r="EK1451" s="767"/>
      <c r="EL1451" s="767"/>
      <c r="EM1451" s="767"/>
      <c r="EN1451" s="767"/>
      <c r="EO1451" s="767"/>
      <c r="EP1451" s="767"/>
      <c r="EQ1451" s="767"/>
      <c r="ER1451" s="767"/>
      <c r="ES1451" s="767"/>
      <c r="ET1451" s="767"/>
      <c r="EU1451" s="767"/>
      <c r="EV1451" s="767"/>
      <c r="EW1451" s="767"/>
      <c r="EX1451" s="767"/>
      <c r="EY1451" s="767"/>
      <c r="EZ1451" s="767"/>
      <c r="FA1451" s="767"/>
      <c r="FB1451" s="767"/>
      <c r="FC1451" s="767"/>
      <c r="FD1451" s="767"/>
      <c r="FE1451" s="767"/>
      <c r="FF1451" s="767"/>
      <c r="FG1451" s="767"/>
      <c r="FH1451" s="767"/>
      <c r="FI1451" s="767"/>
      <c r="FJ1451" s="767"/>
      <c r="FK1451" s="767"/>
      <c r="FL1451" s="767"/>
      <c r="FM1451" s="767"/>
      <c r="FN1451" s="767"/>
      <c r="FO1451" s="767"/>
      <c r="FP1451" s="767"/>
      <c r="FQ1451" s="767"/>
      <c r="FR1451" s="767"/>
      <c r="FS1451" s="767"/>
      <c r="FT1451" s="767"/>
      <c r="FU1451" s="767"/>
      <c r="FV1451" s="767"/>
      <c r="FW1451" s="767"/>
      <c r="FX1451" s="767"/>
      <c r="FY1451" s="767"/>
      <c r="FZ1451" s="767"/>
      <c r="GA1451" s="767"/>
      <c r="GB1451" s="767"/>
      <c r="GC1451" s="767"/>
      <c r="GD1451" s="767"/>
      <c r="GE1451" s="767"/>
      <c r="GF1451" s="767"/>
      <c r="GG1451" s="767"/>
      <c r="GH1451" s="767"/>
      <c r="GI1451" s="767"/>
      <c r="GJ1451" s="767"/>
      <c r="GK1451" s="767"/>
      <c r="GL1451" s="767"/>
      <c r="GM1451" s="767"/>
      <c r="GN1451" s="767"/>
      <c r="GO1451" s="767"/>
      <c r="GP1451" s="767"/>
      <c r="GQ1451" s="767"/>
      <c r="GR1451" s="767"/>
      <c r="GS1451" s="767"/>
      <c r="GT1451" s="767"/>
      <c r="GU1451" s="767"/>
      <c r="GV1451" s="767"/>
      <c r="GW1451" s="767"/>
      <c r="GX1451" s="767"/>
      <c r="GY1451" s="767"/>
      <c r="GZ1451" s="767"/>
      <c r="HA1451" s="767"/>
      <c r="HB1451" s="767"/>
      <c r="HC1451" s="767"/>
    </row>
    <row r="1452" spans="1:211" s="865" customFormat="1" ht="13.9" hidden="1" customHeight="1">
      <c r="A1452" s="308"/>
      <c r="B1452" s="339"/>
      <c r="C1452" s="962" t="str">
        <f>IF('1C TSspéc27'!Z$17&lt;&gt;0,'1C TSspéc27'!$B$12,"")</f>
        <v/>
      </c>
      <c r="D1452" s="963"/>
      <c r="E1452" s="964"/>
      <c r="F1452" s="211">
        <f>IF(AND($C1452='1C TSspéc27'!$B$12,'1C TSspéc27'!$B$16="spécifiques",'1C TSspéc27'!$Z$17&lt;&gt;""),'1C TSspéc27'!$Z$21,"")</f>
        <v>0</v>
      </c>
      <c r="G1452" s="236"/>
      <c r="H1452" s="765">
        <v>0.21</v>
      </c>
      <c r="I1452" s="766">
        <v>1</v>
      </c>
      <c r="J1452" s="314"/>
      <c r="K1452" s="786">
        <f t="shared" si="356"/>
        <v>0</v>
      </c>
      <c r="L1452" s="558">
        <f>IF(OR('1C TSspéc27'!$B$12="",'1C TSspéc27'!Z$30=0),0,IF(AND('1C TSspéc27'!$B$12&lt;&gt;"",$K$2="Pôle",'1C TSspéc27'!$C$12="OUI"),(('1C TSspéc27'!Z$22+'1C TSspéc27'!Z$23+'1C TSspéc27'!Z$24+'1C TSspéc27'!Z$25+'1C TSspéc27'!Z$29)/'1C TSspéc27'!Z$17),IF(AND('1C TSspéc27'!$B$12&lt;&gt;"",$K$2="Pôle",'1C TSspéc27'!$C$12="NON"),(('1C TSspéc27'!Z$22+'1C TSspéc27'!Z$23+'1C TSspéc27'!Z$24+'1C TSspéc27'!Z$25+'1C TSspéc27'!Z$29)/'1C TSspéc27'!Z$30),IF(AND('1C TSspéc27'!$B$12&lt;&gt;"",$K$2&lt;&gt;"Pôle",'1C TSspéc27'!$C$12="OUI"),(('1C TSspéc27'!Z$22+'1C TSspéc27'!Z$23+'1C TSspéc27'!Z$24+'1C TSspéc27'!Z$25+'1C TSspéc27'!Z$26+'1C TSspéc27'!Z$27+'1C TSspéc27'!Z$28+'1C TSspéc27'!Z$29)/'1C TSspéc27'!Z$17),IF(AND('1C TSspéc27'!$B$12&lt;&gt;"",$K$2&lt;&gt;"Pôle",'1C TSspéc27'!$C$12="NON"),(('1C TSspéc27'!Z$22+'1C TSspéc27'!Z$23+'1C TSspéc27'!Z$24+'1C TSspéc27'!Z$25+'1C TSspéc27'!Z$26+'1C TSspéc27'!Z$27+'1C TSspéc27'!Z$28+'1C TSspéc27'!Z$29)/'1C TSspéc27'!Z$30))))))</f>
        <v>0</v>
      </c>
      <c r="M1452" s="558">
        <f>IF(OR('1C TSspéc27'!$B$12="",'1C TSspéc27'!Z$30=0),0,IF(AND('1C TSspéc27'!$B$12&lt;&gt;"",$K$2="Pôle",'1C TSspéc27'!$C$12="OUI"),(('1C TSspéc27'!Z$26+'1C TSspéc27'!Z$27+'1C TSspéc27'!Z$28)/'1C TSspéc27'!Z$17),IF(AND('1C TSspéc27'!$B$12&lt;&gt;"",$K$2="Pôle",'1C TSspéc27'!$C$12="NON"),(('1C TSspéc27'!Z$26+'1C TSspéc27'!Z$27+'1C TSspéc27'!Z$28)/'1C TSspéc27'!Z$30),IF(AND('1C TSspéc27'!$B$12&lt;&gt;"",$K$2&lt;&gt;"Pôle"),0))))</f>
        <v>0</v>
      </c>
      <c r="N1452" s="559">
        <f>IF(AND('1C TSspéc27'!$B$12&lt;&gt;0,'1C TSspéc27'!$Z$30&lt;&gt;0),L1452+M1452,0)</f>
        <v>0</v>
      </c>
      <c r="O1452" s="572" t="str">
        <f>IF(AND('1C TSspéc27'!$Z$17&lt;&gt;0,'1C TSspéc27'!$C$12="OUI"),'1C TSspéc27'!$Z$35/'1C TSspéc27'!$Z$17,"")</f>
        <v/>
      </c>
      <c r="P1452" s="545" t="str">
        <f>IF(AND('1C TSspéc27'!$Z$17&lt;&gt;0,'1C TSspéc27'!$C$12="OUI"),'1C TSspéc27'!$Z$36/'1C TSspéc27'!$Z$17,"")</f>
        <v/>
      </c>
      <c r="Q1452" s="545" t="str">
        <f>IF(AND('1C TSspéc27'!$Z$17&lt;&gt;0,'1C TSspéc27'!$C$12="OUI"),'1C TSspéc27'!$Z$37/'1C TSspéc27'!$Z$17,"")</f>
        <v/>
      </c>
      <c r="R1452" s="545" t="str">
        <f>IF(AND('1C TSspéc27'!$Z$17&lt;&gt;0,'1C TSspéc27'!$C$12="OUI"),'1C TSspéc27'!$Z$38/'1C TSspéc27'!$Z$17,"")</f>
        <v/>
      </c>
      <c r="S1452" s="545" t="str">
        <f>IF(AND('1C TSspéc27'!$Z$17&lt;&gt;0,'1C TSspéc27'!$C$12="OUI"),'1C TSspéc27'!$Z$39/'1C TSspéc27'!$Z$17,"")</f>
        <v/>
      </c>
      <c r="T1452" s="545" t="str">
        <f>IF(AND('1C TSspéc27'!$Z$17&lt;&gt;0,'1C TSspéc27'!$C$12="OUI"),'1C TSspéc27'!$Z$40/'1C TSspéc27'!$Z$17,"")</f>
        <v/>
      </c>
      <c r="U1452" s="545" t="str">
        <f>IF(AND('1C TSspéc27'!$Z$17&lt;&gt;0,'1C TSspéc27'!$C$12="OUI"),'1C TSspéc27'!$Z$41/'1C TSspéc27'!$Z$17,"")</f>
        <v/>
      </c>
      <c r="V1452" s="545" t="str">
        <f>IF(AND('1C TSspéc27'!$Z$17&lt;&gt;0,'1C TSspéc27'!$C$12="OUI"),'1C TSspéc27'!$Z$42/'1C TSspéc27'!$Z$17,"")</f>
        <v/>
      </c>
      <c r="W1452" s="545" t="str">
        <f>IF(AND('1C TSspéc27'!$Z$17&lt;&gt;0,'1C TSspéc27'!$C$12="OUI"),'1C TSspéc27'!$Z$43/'1C TSspéc27'!$Z$17,"")</f>
        <v/>
      </c>
      <c r="X1452" s="545" t="str">
        <f>IF(AND('1C TSspéc27'!$Z$17&lt;&gt;0,'1C TSspéc27'!$C$12="OUI"),'1C TSspéc27'!$Z$44/'1C TSspéc27'!$Z$17,"")</f>
        <v/>
      </c>
      <c r="Y1452" s="545" t="str">
        <f>IF(AND('1C TSspéc27'!$Z$17&lt;&gt;0,'1C TSspéc27'!$C$12="OUI"),'1C TSspéc27'!$Z$45/'1C TSspéc27'!$Z$17,"")</f>
        <v/>
      </c>
      <c r="Z1452" s="545" t="str">
        <f>IF(AND('1C TSspéc27'!$Z$17&lt;&gt;0,'1C TSspéc27'!$C$12="OUI"),'1C TSspéc27'!$Z$46/'1C TSspéc27'!$Z$17,"")</f>
        <v/>
      </c>
      <c r="AA1452" s="545" t="str">
        <f>IF(AND('1C TSspéc27'!$Z$17&lt;&gt;0,'1C TSspéc27'!$C$12="OUI"),'1C TSspéc27'!$Z$47/'1C TSspéc27'!$Z$17,"")</f>
        <v/>
      </c>
      <c r="AB1452" s="545" t="str">
        <f>IF(AND('1C TSspéc27'!$Z$17&lt;&gt;0,'1C TSspéc27'!$C$12="OUI"),'1C TSspéc27'!$Z$48/'1C TSspéc27'!$Z$17,"")</f>
        <v/>
      </c>
      <c r="AC1452" s="545" t="str">
        <f>IF(AND('1C TSspéc27'!$Z$17&lt;&gt;0,'1C TSspéc27'!$C$12="OUI"),'1C TSspéc27'!$Z$49/'1C TSspéc27'!$Z$17,"")</f>
        <v/>
      </c>
      <c r="AD1452" s="545" t="str">
        <f>IF(AND('1C TSspéc27'!$Z$17&lt;&gt;0,'1C TSspéc27'!$C$12="OUI"),'1C TSspéc27'!$Z$50/'1C TSspéc27'!$Z$17,"")</f>
        <v/>
      </c>
      <c r="AE1452" s="545" t="str">
        <f>IF(AND('1C TSspéc27'!$Z$17&lt;&gt;0,'1C TSspéc27'!$C$12="OUI"),'1C TSspéc27'!$Z$51/'1C TSspéc27'!$Z$17,"")</f>
        <v/>
      </c>
      <c r="AF1452" s="545" t="str">
        <f>IF(AND('1C TSspéc27'!$Z$17&lt;&gt;0,'1C TSspéc27'!$C$12="OUI"),'1C TSspéc27'!$Z$52/'1C TSspéc27'!$Z$17,"")</f>
        <v/>
      </c>
      <c r="AG1452" s="545" t="str">
        <f>IF(AND('1C TSspéc27'!$Z$17&lt;&gt;0,'1C TSspéc27'!$C$12="OUI"),'1C TSspéc27'!$Z$53/'1C TSspéc27'!$Z$17,"")</f>
        <v/>
      </c>
      <c r="AH1452" s="545" t="str">
        <f>IF(AND('1C TSspéc27'!$Z$17&lt;&gt;0,'1C TSspéc27'!$C$12="OUI"),'1C TSspéc27'!$Z$54/'1C TSspéc27'!$Z$17,"")</f>
        <v/>
      </c>
      <c r="AI1452" s="545" t="str">
        <f>IF(AND('1C TSspéc27'!$Z$17&lt;&gt;0,'1C TSspéc27'!$C$12="OUI"),'1C TSspéc27'!$Z$55/'1C TSspéc27'!$Z$17,"")</f>
        <v/>
      </c>
      <c r="AJ1452" s="545" t="str">
        <f>IF(AND('1C TSspéc27'!$Z$17&lt;&gt;0,'1C TSspéc27'!$C$12="OUI"),'1C TSspéc27'!$Z$56/'1C TSspéc27'!$Z$17,"")</f>
        <v/>
      </c>
      <c r="AK1452" s="545" t="str">
        <f>IF(AND('1C TSspéc27'!$Z$17&lt;&gt;0,'1C TSspéc27'!$C$12="OUI"),'1C TSspéc27'!$Z$57/'1C TSspéc27'!$Z$17,"")</f>
        <v/>
      </c>
      <c r="AL1452" s="212">
        <f>IF(AND('1C TSspéc27'!$Z$17&lt;&gt;0,'1C TSspéc27'!$C$12="OUI"),N1452+AK1452,N1452)</f>
        <v>0</v>
      </c>
      <c r="AM1452" s="419">
        <f t="shared" si="357"/>
        <v>0</v>
      </c>
      <c r="AN1452" s="419">
        <f t="shared" si="358"/>
        <v>0</v>
      </c>
      <c r="AO1452" s="420" t="str">
        <f>IF(AND('1C TSspéc2'!$Z$17&lt;&gt;0,'1C TSspéc2'!$Z$30&lt;&gt;0),AM1452+AN1452,"")</f>
        <v/>
      </c>
      <c r="AP1452" s="574" t="str">
        <f>IF(AND('1C TSspéc2'!$Z$17&lt;&gt;0,'1C TSspéc2'!$Z$30&lt;&gt;0),AM1452-AR1452,"")</f>
        <v/>
      </c>
      <c r="AQ1452" s="625">
        <f t="shared" si="359"/>
        <v>0</v>
      </c>
      <c r="AR1452" s="597"/>
      <c r="AS1452" s="213"/>
      <c r="AT1452" s="214" t="str">
        <f>IF(('1C TSspéc27'!Z$17*FICHE!$C$14&lt;J1452),"Forfait limité à "&amp;FICHE!$C$14&amp;"€/jour","")</f>
        <v/>
      </c>
      <c r="AU1452" s="626"/>
      <c r="AV1452" s="824"/>
      <c r="AW1452" s="824"/>
      <c r="AX1452" s="824"/>
      <c r="AY1452" s="824"/>
      <c r="AZ1452" s="824"/>
      <c r="BA1452" s="767"/>
      <c r="BB1452" s="767"/>
      <c r="BC1452" s="767"/>
      <c r="BD1452" s="767"/>
      <c r="BE1452" s="767"/>
      <c r="BF1452" s="767"/>
      <c r="BG1452" s="767"/>
      <c r="BH1452" s="767"/>
      <c r="BI1452" s="767"/>
      <c r="BJ1452" s="767"/>
      <c r="BK1452" s="767"/>
      <c r="BL1452" s="767"/>
      <c r="BM1452" s="767"/>
      <c r="BN1452" s="767"/>
      <c r="BO1452" s="767"/>
      <c r="BP1452" s="767"/>
      <c r="BQ1452" s="767"/>
      <c r="BR1452" s="767"/>
      <c r="BS1452" s="767"/>
      <c r="BT1452" s="767"/>
      <c r="BU1452" s="767"/>
      <c r="BV1452" s="767"/>
      <c r="BW1452" s="767"/>
      <c r="BX1452" s="767"/>
      <c r="BY1452" s="767"/>
      <c r="BZ1452" s="767"/>
      <c r="CA1452" s="767"/>
      <c r="CB1452" s="767"/>
      <c r="CC1452" s="767"/>
      <c r="CD1452" s="767"/>
      <c r="CE1452" s="767"/>
      <c r="CF1452" s="767"/>
      <c r="CG1452" s="767"/>
      <c r="CH1452" s="767"/>
      <c r="CI1452" s="767"/>
      <c r="CJ1452" s="767"/>
      <c r="CK1452" s="767"/>
      <c r="CL1452" s="767"/>
      <c r="CM1452" s="767"/>
      <c r="CN1452" s="767"/>
      <c r="CO1452" s="767"/>
      <c r="CP1452" s="767"/>
      <c r="CQ1452" s="767"/>
      <c r="CR1452" s="767"/>
      <c r="CS1452" s="767"/>
      <c r="CT1452" s="767"/>
      <c r="CU1452" s="767"/>
      <c r="CV1452" s="767"/>
      <c r="CW1452" s="767"/>
      <c r="CX1452" s="767"/>
      <c r="CY1452" s="767"/>
      <c r="CZ1452" s="767"/>
      <c r="DA1452" s="767"/>
      <c r="DB1452" s="767"/>
      <c r="DC1452" s="767"/>
      <c r="DD1452" s="767"/>
      <c r="DE1452" s="767"/>
      <c r="DF1452" s="767"/>
      <c r="DG1452" s="767"/>
      <c r="DH1452" s="767"/>
      <c r="DI1452" s="767"/>
      <c r="DJ1452" s="767"/>
      <c r="DK1452" s="767"/>
      <c r="DL1452" s="767"/>
      <c r="DM1452" s="767"/>
      <c r="DN1452" s="767"/>
      <c r="DO1452" s="767"/>
      <c r="DP1452" s="767"/>
      <c r="DQ1452" s="767"/>
      <c r="DR1452" s="767"/>
      <c r="DS1452" s="767"/>
      <c r="DT1452" s="767"/>
      <c r="DU1452" s="767"/>
      <c r="DV1452" s="767"/>
      <c r="DW1452" s="767"/>
      <c r="DX1452" s="767"/>
      <c r="DY1452" s="767"/>
      <c r="DZ1452" s="767"/>
      <c r="EA1452" s="767"/>
      <c r="EB1452" s="767"/>
      <c r="EC1452" s="767"/>
      <c r="ED1452" s="767"/>
      <c r="EE1452" s="767"/>
      <c r="EF1452" s="767"/>
      <c r="EG1452" s="767"/>
      <c r="EH1452" s="767"/>
      <c r="EI1452" s="767"/>
      <c r="EJ1452" s="767"/>
      <c r="EK1452" s="767"/>
      <c r="EL1452" s="767"/>
      <c r="EM1452" s="767"/>
      <c r="EN1452" s="767"/>
      <c r="EO1452" s="767"/>
      <c r="EP1452" s="767"/>
      <c r="EQ1452" s="767"/>
      <c r="ER1452" s="767"/>
      <c r="ES1452" s="767"/>
      <c r="ET1452" s="767"/>
      <c r="EU1452" s="767"/>
      <c r="EV1452" s="767"/>
      <c r="EW1452" s="767"/>
      <c r="EX1452" s="767"/>
      <c r="EY1452" s="767"/>
      <c r="EZ1452" s="767"/>
      <c r="FA1452" s="767"/>
      <c r="FB1452" s="767"/>
      <c r="FC1452" s="767"/>
      <c r="FD1452" s="767"/>
      <c r="FE1452" s="767"/>
      <c r="FF1452" s="767"/>
      <c r="FG1452" s="767"/>
      <c r="FH1452" s="767"/>
      <c r="FI1452" s="767"/>
      <c r="FJ1452" s="767"/>
      <c r="FK1452" s="767"/>
      <c r="FL1452" s="767"/>
      <c r="FM1452" s="767"/>
      <c r="FN1452" s="767"/>
      <c r="FO1452" s="767"/>
      <c r="FP1452" s="767"/>
      <c r="FQ1452" s="767"/>
      <c r="FR1452" s="767"/>
      <c r="FS1452" s="767"/>
      <c r="FT1452" s="767"/>
      <c r="FU1452" s="767"/>
      <c r="FV1452" s="767"/>
      <c r="FW1452" s="767"/>
      <c r="FX1452" s="767"/>
      <c r="FY1452" s="767"/>
      <c r="FZ1452" s="767"/>
      <c r="GA1452" s="767"/>
      <c r="GB1452" s="767"/>
      <c r="GC1452" s="767"/>
      <c r="GD1452" s="767"/>
      <c r="GE1452" s="767"/>
      <c r="GF1452" s="767"/>
      <c r="GG1452" s="767"/>
      <c r="GH1452" s="767"/>
      <c r="GI1452" s="767"/>
      <c r="GJ1452" s="767"/>
      <c r="GK1452" s="767"/>
      <c r="GL1452" s="767"/>
      <c r="GM1452" s="767"/>
      <c r="GN1452" s="767"/>
      <c r="GO1452" s="767"/>
      <c r="GP1452" s="767"/>
      <c r="GQ1452" s="767"/>
      <c r="GR1452" s="767"/>
      <c r="GS1452" s="767"/>
      <c r="GT1452" s="767"/>
      <c r="GU1452" s="767"/>
      <c r="GV1452" s="767"/>
      <c r="GW1452" s="767"/>
      <c r="GX1452" s="767"/>
      <c r="GY1452" s="767"/>
      <c r="GZ1452" s="767"/>
      <c r="HA1452" s="767"/>
      <c r="HB1452" s="767"/>
      <c r="HC1452" s="767"/>
    </row>
    <row r="1453" spans="1:211" s="862" customFormat="1" ht="13.9" hidden="1" customHeight="1">
      <c r="A1453" s="843"/>
      <c r="B1453" s="844"/>
      <c r="C1453" s="968" t="str">
        <f>IF('1C TSspéc28'!C$17&lt;&gt;0,'1C TSspéc28'!$B$12,"")</f>
        <v/>
      </c>
      <c r="D1453" s="969"/>
      <c r="E1453" s="970"/>
      <c r="F1453" s="845">
        <f>IF(AND($C1453='1C TSspéc28'!$B$12,'1C TSspéc28'!$B$16="spécifiques",'1C TSspéc28'!$C$17&lt;&gt;""),'1C TSspéc28'!$C$21,"")</f>
        <v>0</v>
      </c>
      <c r="G1453" s="846"/>
      <c r="H1453" s="847">
        <v>0</v>
      </c>
      <c r="I1453" s="847">
        <v>0</v>
      </c>
      <c r="J1453" s="848"/>
      <c r="K1453" s="849">
        <f t="shared" si="299"/>
        <v>0</v>
      </c>
      <c r="L1453" s="894">
        <f>IF(OR('1C TSspéc28'!$B$12="",'1C TSspéc28'!C$30=0),0,IF(AND('1C TSspéc28'!$B$12&lt;&gt;"",$K$2="Pôle",'1C TSspéc28'!$C$12="OUI"),(('1C TSspéc28'!C$22+'1C TSspéc28'!C$23+'1C TSspéc28'!C$24+'1C TSspéc28'!C$25+'1C TSspéc28'!C$29)/'1C TSspéc28'!C$17),IF(AND('1C TSspéc28'!$B$12&lt;&gt;"",$K$2="Pôle",'1C TSspéc28'!$C$12="NON"),(('1C TSspéc28'!C$22+'1C TSspéc28'!C$23+'1C TSspéc28'!C$24+'1C TSspéc28'!C$25+'1C TSspéc28'!C$29)/'1C TSspéc28'!C$30),IF(AND('1C TSspéc28'!$B$12&lt;&gt;"",$K$2&lt;&gt;"Pôle",'1C TSspéc28'!$C$12="OUI"),(('1C TSspéc28'!C$22+'1C TSspéc28'!C$23+'1C TSspéc28'!C$24+'1C TSspéc28'!C$25+'1C TSspéc28'!C$26+'1C TSspéc28'!C$27+'1C TSspéc28'!C$28+'1C TSspéc28'!C$29)/'1C TSspéc28'!C$17),IF(AND('1C TSspéc28'!$B$12&lt;&gt;"",$K$2&lt;&gt;"Pôle",'1C TSspéc28'!$C$12="NON"),(('1C TSspéc28'!C$22+'1C TSspéc28'!C$23+'1C TSspéc28'!C$24+'1C TSspéc28'!C$25+'1C TSspéc28'!C$26+'1C TSspéc28'!C$27+'1C TSspéc28'!C$28+'1C TSspéc28'!C$29)/'1C TSspéc28'!C$30))))))</f>
        <v>0</v>
      </c>
      <c r="M1453" s="894">
        <f>IF(OR('1C TSspéc28'!$B$12="",'1C TSspéc28'!C$30=0),0,IF(AND('1C TSspéc28'!$B$12&lt;&gt;"",$K$2="Pôle",'1C TSspéc28'!$C$12="OUI"),(('1C TSspéc28'!C$26+'1C TSspéc28'!C$27+'1C TSspéc28'!C$28)/'1C TSspéc28'!C$17),IF(AND('1C TSspéc28'!$B$12&lt;&gt;"",$K$2="Pôle",'1C TSspéc28'!$C$12="NON"),(('1C TSspéc28'!C$26+'1C TSspéc28'!C$27+'1C TSspéc28'!C$28)/'1C TSspéc28'!C$30),IF(AND('1C TSspéc28'!$B$12&lt;&gt;"",$K$2&lt;&gt;"Pôle"),0))))</f>
        <v>0</v>
      </c>
      <c r="N1453" s="895">
        <f>IF(AND('1C TSspéc28'!$B$12&lt;&gt;0,'1C TSspéc28'!$C$30&lt;&gt;0),L1453+M1453,0)</f>
        <v>0</v>
      </c>
      <c r="O1453" s="851" t="str">
        <f>IF(AND('1C TSspéc28'!$C$17&lt;&gt;0,'1C TSspéc28'!$C$12="OUI"),'1C TSspéc28'!$C$35/'1C TSspéc28'!$C$17,"")</f>
        <v/>
      </c>
      <c r="P1453" s="852" t="str">
        <f>IF(AND('1C TSspéc28'!$C$17&lt;&gt;0,'1C TSspéc28'!$C$12="OUI"),'1C TSspéc28'!$C$36/'1C TSspéc28'!$C$17,"")</f>
        <v/>
      </c>
      <c r="Q1453" s="852" t="str">
        <f>IF(AND('1C TSspéc28'!$C$17&lt;&gt;0,'1C TSspéc28'!$C$12="OUI"),'1C TSspéc28'!$C$37/'1C TSspéc28'!$C$17,"")</f>
        <v/>
      </c>
      <c r="R1453" s="852" t="str">
        <f>IF(AND('1C TSspéc28'!$C$17&lt;&gt;0,'1C TSspéc28'!$C$12="OUI"),'1C TSspéc28'!$C$38/'1C TSspéc28'!$C$17,"")</f>
        <v/>
      </c>
      <c r="S1453" s="852" t="str">
        <f>IF(AND('1C TSspéc28'!$C$17&lt;&gt;0,'1C TSspéc28'!$C$12="OUI"),'1C TSspéc28'!$C$39/'1C TSspéc28'!$C$17,"")</f>
        <v/>
      </c>
      <c r="T1453" s="852" t="str">
        <f>IF(AND('1C TSspéc28'!$C$17&lt;&gt;0,'1C TSspéc28'!$C$12="OUI"),'1C TSspéc28'!$C$40/'1C TSspéc28'!$C$17,"")</f>
        <v/>
      </c>
      <c r="U1453" s="852" t="str">
        <f>IF(AND('1C TSspéc28'!$C$17&lt;&gt;0,'1C TSspéc28'!$C$12="OUI"),'1C TSspéc28'!$C$41/'1C TSspéc28'!$C$17,"")</f>
        <v/>
      </c>
      <c r="V1453" s="852" t="str">
        <f>IF(AND('1C TSspéc28'!$C$17&lt;&gt;0,'1C TSspéc28'!$C$12="OUI"),'1C TSspéc28'!$C$42/'1C TSspéc28'!$C$17,"")</f>
        <v/>
      </c>
      <c r="W1453" s="852" t="str">
        <f>IF(AND('1C TSspéc28'!$C$17&lt;&gt;0,'1C TSspéc28'!$C$12="OUI"),'1C TSspéc28'!$C$43/'1C TSspéc28'!$C$17,"")</f>
        <v/>
      </c>
      <c r="X1453" s="852" t="str">
        <f>IF(AND('1C TSspéc28'!$C$17&lt;&gt;0,'1C TSspéc28'!$C$12="OUI"),'1C TSspéc28'!$C$44/'1C TSspéc28'!$C$17,"")</f>
        <v/>
      </c>
      <c r="Y1453" s="852" t="str">
        <f>IF(AND('1C TSspéc28'!$C$17&lt;&gt;0,'1C TSspéc28'!$C$12="OUI"),'1C TSspéc28'!$C$45/'1C TSspéc28'!$C$17,"")</f>
        <v/>
      </c>
      <c r="Z1453" s="852" t="str">
        <f>IF(AND('1C TSspéc28'!$C$17&lt;&gt;0,'1C TSspéc28'!$C$12="OUI"),'1C TSspéc28'!$C$46/'1C TSspéc28'!$C$17,"")</f>
        <v/>
      </c>
      <c r="AA1453" s="852" t="str">
        <f>IF(AND('1C TSspéc28'!$C$17&lt;&gt;0,'1C TSspéc28'!$C$12="OUI"),'1C TSspéc28'!$C$47/'1C TSspéc28'!$C$17,"")</f>
        <v/>
      </c>
      <c r="AB1453" s="852" t="str">
        <f>IF(AND('1C TSspéc28'!$C$17&lt;&gt;0,'1C TSspéc28'!$C$12="OUI"),'1C TSspéc28'!$C$48/'1C TSspéc28'!$C$17,"")</f>
        <v/>
      </c>
      <c r="AC1453" s="852" t="str">
        <f>IF(AND('1C TSspéc28'!$C$17&lt;&gt;0,'1C TSspéc28'!$C$12="OUI"),'1C TSspéc28'!$C$49/'1C TSspéc28'!$C$17,"")</f>
        <v/>
      </c>
      <c r="AD1453" s="852" t="str">
        <f>IF(AND('1C TSspéc28'!$C$17&lt;&gt;0,'1C TSspéc28'!$C$12="OUI"),'1C TSspéc28'!$C$50/'1C TSspéc28'!$C$17,"")</f>
        <v/>
      </c>
      <c r="AE1453" s="852" t="str">
        <f>IF(AND('1C TSspéc28'!$C$17&lt;&gt;0,'1C TSspéc28'!$C$12="OUI"),'1C TSspéc28'!$C$51/'1C TSspéc28'!$C$17,"")</f>
        <v/>
      </c>
      <c r="AF1453" s="852" t="str">
        <f>IF(AND('1C TSspéc28'!$C$17&lt;&gt;0,'1C TSspéc28'!$C$12="OUI"),'1C TSspéc28'!$C$52/'1C TSspéc28'!$C$17,"")</f>
        <v/>
      </c>
      <c r="AG1453" s="852" t="str">
        <f>IF(AND('1C TSspéc28'!$C$17&lt;&gt;0,'1C TSspéc28'!$C$12="OUI"),'1C TSspéc28'!$C$53/'1C TSspéc28'!$C$17,"")</f>
        <v/>
      </c>
      <c r="AH1453" s="852" t="str">
        <f>IF(AND('1C TSspéc28'!$C$17&lt;&gt;0,'1C TSspéc28'!$C$12="OUI"),'1C TSspéc28'!$C$54/'1C TSspéc28'!$C$17,"")</f>
        <v/>
      </c>
      <c r="AI1453" s="852" t="str">
        <f>IF(AND('1C TSspéc28'!$C$17&lt;&gt;0,'1C TSspéc28'!$C$12="OUI"),'1C TSspéc28'!$C$55/'1C TSspéc28'!$C$17,"")</f>
        <v/>
      </c>
      <c r="AJ1453" s="852" t="str">
        <f>IF(AND('1C TSspéc28'!$C$17&lt;&gt;0,'1C TSspéc28'!$C$12="OUI"),'1C TSspéc28'!$C$56/'1C TSspéc28'!$C$17,"")</f>
        <v/>
      </c>
      <c r="AK1453" s="852" t="str">
        <f>IF(AND('1C TSspéc28'!$C$17&lt;&gt;0,'1C TSspéc28'!$C$12="OUI"),'1C TSspéc28'!$C$57/'1C TSspéc28'!$C$17,"")</f>
        <v/>
      </c>
      <c r="AL1453" s="853">
        <f>IF(AND('1C TSspéc28'!$C$17&lt;&gt;0,'1C TSspéc28'!$C$12="OUI"),N1453+AK1453,N1453)</f>
        <v>0</v>
      </c>
      <c r="AM1453" s="896">
        <f>(J1453+(J1453*H1453)-(J1453*H1453*I1453))*L1453</f>
        <v>0</v>
      </c>
      <c r="AN1453" s="896">
        <f>((J1453+(J1453*H1453)-(J1453*H1453*I1453))*M1453)*50%</f>
        <v>0</v>
      </c>
      <c r="AO1453" s="897" t="str">
        <f>IF(AND('1C TSspéc28'!$C$17&lt;&gt;0,'1C TSspéc28'!$C$30&lt;&gt;0),AM1453+AN1453,"")</f>
        <v/>
      </c>
      <c r="AP1453" s="856" t="str">
        <f>IF(AND('1C TSspéc28'!$C$17&lt;&gt;0,'1C TSspéc28'!$C$30&lt;&gt;0),AM1453-AR1453,"")</f>
        <v/>
      </c>
      <c r="AQ1453" s="857">
        <f>IF(M1453=0,0,AN1453-AS1453)</f>
        <v>0</v>
      </c>
      <c r="AR1453" s="898"/>
      <c r="AS1453" s="859"/>
      <c r="AT1453" s="860" t="str">
        <f>IF(('1C TSspéc28'!C$17*FICHE!$C$14&lt;J1453),"Forfait limité à "&amp;FICHE!$C$14&amp;"€/jour","")</f>
        <v/>
      </c>
      <c r="AU1453" s="861"/>
      <c r="AV1453" s="824"/>
      <c r="AW1453" s="824"/>
      <c r="AX1453" s="824"/>
      <c r="AY1453" s="824"/>
      <c r="AZ1453" s="824"/>
      <c r="BA1453" s="767"/>
      <c r="BB1453" s="767"/>
      <c r="BC1453" s="767"/>
      <c r="BD1453" s="767"/>
      <c r="BE1453" s="767"/>
      <c r="BF1453" s="767"/>
      <c r="BG1453" s="767"/>
      <c r="BH1453" s="767"/>
      <c r="BI1453" s="767"/>
      <c r="BJ1453" s="767"/>
      <c r="BK1453" s="767"/>
      <c r="BL1453" s="767"/>
      <c r="BM1453" s="767"/>
      <c r="BN1453" s="767"/>
      <c r="BO1453" s="767"/>
      <c r="BP1453" s="767"/>
      <c r="BQ1453" s="767"/>
      <c r="BR1453" s="767"/>
      <c r="BS1453" s="767"/>
      <c r="BT1453" s="767"/>
      <c r="BU1453" s="767"/>
      <c r="BV1453" s="767"/>
      <c r="BW1453" s="767"/>
      <c r="BX1453" s="767"/>
      <c r="BY1453" s="767"/>
      <c r="BZ1453" s="767"/>
      <c r="CA1453" s="767"/>
      <c r="CB1453" s="767"/>
      <c r="CC1453" s="767"/>
      <c r="CD1453" s="767"/>
      <c r="CE1453" s="767"/>
      <c r="CF1453" s="767"/>
      <c r="CG1453" s="767"/>
      <c r="CH1453" s="767"/>
      <c r="CI1453" s="767"/>
      <c r="CJ1453" s="767"/>
      <c r="CK1453" s="767"/>
      <c r="CL1453" s="767"/>
      <c r="CM1453" s="767"/>
      <c r="CN1453" s="767"/>
      <c r="CO1453" s="767"/>
      <c r="CP1453" s="767"/>
      <c r="CQ1453" s="767"/>
      <c r="CR1453" s="767"/>
      <c r="CS1453" s="767"/>
      <c r="CT1453" s="767"/>
      <c r="CU1453" s="767"/>
      <c r="CV1453" s="767"/>
      <c r="CW1453" s="767"/>
      <c r="CX1453" s="767"/>
      <c r="CY1453" s="767"/>
      <c r="CZ1453" s="767"/>
      <c r="DA1453" s="767"/>
      <c r="DB1453" s="767"/>
      <c r="DC1453" s="767"/>
      <c r="DD1453" s="767"/>
      <c r="DE1453" s="767"/>
      <c r="DF1453" s="767"/>
      <c r="DG1453" s="767"/>
      <c r="DH1453" s="767"/>
      <c r="DI1453" s="767"/>
      <c r="DJ1453" s="767"/>
      <c r="DK1453" s="767"/>
      <c r="DL1453" s="767"/>
      <c r="DM1453" s="767"/>
      <c r="DN1453" s="767"/>
      <c r="DO1453" s="767"/>
      <c r="DP1453" s="767"/>
      <c r="DQ1453" s="767"/>
      <c r="DR1453" s="767"/>
      <c r="DS1453" s="767"/>
      <c r="DT1453" s="767"/>
      <c r="DU1453" s="767"/>
      <c r="DV1453" s="767"/>
      <c r="DW1453" s="767"/>
      <c r="DX1453" s="767"/>
      <c r="DY1453" s="767"/>
      <c r="DZ1453" s="767"/>
      <c r="EA1453" s="767"/>
      <c r="EB1453" s="767"/>
      <c r="EC1453" s="767"/>
      <c r="ED1453" s="767"/>
      <c r="EE1453" s="767"/>
      <c r="EF1453" s="767"/>
      <c r="EG1453" s="767"/>
      <c r="EH1453" s="767"/>
      <c r="EI1453" s="767"/>
      <c r="EJ1453" s="767"/>
      <c r="EK1453" s="767"/>
      <c r="EL1453" s="767"/>
      <c r="EM1453" s="767"/>
      <c r="EN1453" s="767"/>
      <c r="EO1453" s="767"/>
      <c r="EP1453" s="767"/>
      <c r="EQ1453" s="767"/>
      <c r="ER1453" s="767"/>
      <c r="ES1453" s="767"/>
      <c r="ET1453" s="767"/>
      <c r="EU1453" s="767"/>
      <c r="EV1453" s="767"/>
      <c r="EW1453" s="767"/>
      <c r="EX1453" s="767"/>
      <c r="EY1453" s="767"/>
      <c r="EZ1453" s="767"/>
      <c r="FA1453" s="767"/>
      <c r="FB1453" s="767"/>
      <c r="FC1453" s="767"/>
      <c r="FD1453" s="767"/>
      <c r="FE1453" s="767"/>
      <c r="FF1453" s="767"/>
      <c r="FG1453" s="767"/>
      <c r="FH1453" s="767"/>
      <c r="FI1453" s="767"/>
      <c r="FJ1453" s="767"/>
      <c r="FK1453" s="767"/>
      <c r="FL1453" s="767"/>
      <c r="FM1453" s="767"/>
      <c r="FN1453" s="767"/>
      <c r="FO1453" s="767"/>
      <c r="FP1453" s="767"/>
      <c r="FQ1453" s="767"/>
      <c r="FR1453" s="767"/>
      <c r="FS1453" s="767"/>
      <c r="FT1453" s="767"/>
      <c r="FU1453" s="767"/>
      <c r="FV1453" s="767"/>
      <c r="FW1453" s="767"/>
      <c r="FX1453" s="767"/>
      <c r="FY1453" s="767"/>
      <c r="FZ1453" s="767"/>
      <c r="GA1453" s="767"/>
      <c r="GB1453" s="767"/>
      <c r="GC1453" s="767"/>
      <c r="GD1453" s="767"/>
      <c r="GE1453" s="767"/>
      <c r="GF1453" s="767"/>
      <c r="GG1453" s="767"/>
      <c r="GH1453" s="767"/>
      <c r="GI1453" s="767"/>
      <c r="GJ1453" s="767"/>
      <c r="GK1453" s="767"/>
      <c r="GL1453" s="767"/>
      <c r="GM1453" s="767"/>
      <c r="GN1453" s="767"/>
      <c r="GO1453" s="767"/>
      <c r="GP1453" s="767"/>
      <c r="GQ1453" s="767"/>
      <c r="GR1453" s="767"/>
      <c r="GS1453" s="767"/>
      <c r="GT1453" s="767"/>
      <c r="GU1453" s="767"/>
      <c r="GV1453" s="767"/>
      <c r="GW1453" s="767"/>
      <c r="GX1453" s="767"/>
      <c r="GY1453" s="767"/>
      <c r="GZ1453" s="767"/>
      <c r="HA1453" s="767"/>
      <c r="HB1453" s="767"/>
      <c r="HC1453" s="767"/>
    </row>
    <row r="1454" spans="1:211" s="864" customFormat="1" ht="13.9" hidden="1" customHeight="1">
      <c r="A1454" s="307"/>
      <c r="B1454" s="351"/>
      <c r="C1454" s="971" t="str">
        <f>IF('1C TSspéc28'!D$17&lt;&gt;0,'1C TSspéc28'!$B$12,"")</f>
        <v/>
      </c>
      <c r="D1454" s="972"/>
      <c r="E1454" s="973"/>
      <c r="F1454" s="93">
        <f>IF(AND($C1454='1C TSspéc28'!$B$12,'1C TSspéc28'!$B$16="spécifiques",'1C TSspéc28'!$D$17&lt;&gt;""),'1C TSspéc28'!$D$21,"")</f>
        <v>0</v>
      </c>
      <c r="G1454" s="863"/>
      <c r="H1454" s="745">
        <v>0.21</v>
      </c>
      <c r="I1454" s="747">
        <v>1</v>
      </c>
      <c r="J1454" s="312"/>
      <c r="K1454" s="680">
        <f t="shared" si="299"/>
        <v>0</v>
      </c>
      <c r="L1454" s="556">
        <f>IF(OR('1C TSspéc28'!$B$12="",'1C TSspéc28'!D$30=0),0,IF(AND('1C TSspéc28'!$B$12&lt;&gt;"",$K$2="Pôle",'1C TSspéc28'!$C$12="OUI"),(('1C TSspéc28'!D$22+'1C TSspéc28'!D$23+'1C TSspéc28'!D$24+'1C TSspéc28'!D$25+'1C TSspéc28'!D$29)/'1C TSspéc28'!D$17),IF(AND('1C TSspéc28'!$B$12&lt;&gt;"",$K$2="Pôle",'1C TSspéc28'!$C$12="NON"),(('1C TSspéc28'!D$22+'1C TSspéc28'!D$23+'1C TSspéc28'!D$24+'1C TSspéc28'!D$25+'1C TSspéc28'!D$29)/'1C TSspéc28'!D$30),IF(AND('1C TSspéc28'!$B$12&lt;&gt;"",$K$2&lt;&gt;"Pôle",'1C TSspéc28'!$C$12="OUI"),(('1C TSspéc28'!D$22+'1C TSspéc28'!D$23+'1C TSspéc28'!D$24+'1C TSspéc28'!D$25+'1C TSspéc28'!D$26+'1C TSspéc28'!D$27+'1C TSspéc28'!D$28+'1C TSspéc28'!D$29)/'1C TSspéc28'!D$17),IF(AND('1C TSspéc28'!$B$12&lt;&gt;"",$K$2&lt;&gt;"Pôle",'1C TSspéc28'!$C$12="NON"),(('1C TSspéc28'!D$22+'1C TSspéc28'!D$23+'1C TSspéc28'!D$24+'1C TSspéc28'!D$25+'1C TSspéc28'!D$26+'1C TSspéc28'!D$27+'1C TSspéc28'!D$28+'1C TSspéc28'!D$29)/'1C TSspéc28'!D$30))))))</f>
        <v>0</v>
      </c>
      <c r="M1454" s="556">
        <f>IF(OR('1C TSspéc28'!$B$12="",'1C TSspéc28'!D$30=0),0,IF(AND('1C TSspéc28'!$B$12&lt;&gt;"",$K$2="Pôle",'1C TSspéc28'!$C$12="OUI"),(('1C TSspéc28'!D$26+'1C TSspéc28'!D$27+'1C TSspéc28'!D$28)/'1C TSspéc28'!D$17),IF(AND('1C TSspéc28'!$B$12&lt;&gt;"",$K$2="Pôle",'1C TSspéc28'!$C$12="NON"),(('1C TSspéc28'!D$26+'1C TSspéc28'!D$27+'1C TSspéc28'!D$28)/'1C TSspéc28'!D$30),IF(AND('1C TSspéc28'!$B$12&lt;&gt;"",$K$2&lt;&gt;"Pôle"),0))))</f>
        <v>0</v>
      </c>
      <c r="N1454" s="557">
        <f>IF(AND('1C TSspéc28'!$B$12&lt;&gt;0,'1C TSspéc28'!$D$30&lt;&gt;0),L1454+M1454,0)</f>
        <v>0</v>
      </c>
      <c r="O1454" s="542" t="str">
        <f>IF(AND('1C TSspéc28'!$D$17&lt;&gt;0,'1C TSspéc28'!$C$12="OUI"),'1C TSspéc28'!$D$35/'1C TSspéc28'!$D$17,"")</f>
        <v/>
      </c>
      <c r="P1454" s="543" t="str">
        <f>IF(AND('1C TSspéc28'!$D$17&lt;&gt;0,'1C TSspéc28'!$C$12="OUI"),'1C TSspéc28'!$D$36/'1C TSspéc28'!$D$17,"")</f>
        <v/>
      </c>
      <c r="Q1454" s="543" t="str">
        <f>IF(AND('1C TSspéc28'!$D$17&lt;&gt;0,'1C TSspéc28'!$C$12="OUI"),'1C TSspéc28'!$D$37/'1C TSspéc28'!$D$17,"")</f>
        <v/>
      </c>
      <c r="R1454" s="543" t="str">
        <f>IF(AND('1C TSspéc28'!$D$17&lt;&gt;0,'1C TSspéc28'!$C$12="OUI"),'1C TSspéc28'!$D$38/'1C TSspéc28'!$D$17,"")</f>
        <v/>
      </c>
      <c r="S1454" s="543" t="str">
        <f>IF(AND('1C TSspéc28'!$D$17&lt;&gt;0,'1C TSspéc28'!$C$12="OUI"),'1C TSspéc28'!$D$39/'1C TSspéc28'!$D$17,"")</f>
        <v/>
      </c>
      <c r="T1454" s="543" t="str">
        <f>IF(AND('1C TSspéc28'!$D$17&lt;&gt;0,'1C TSspéc28'!$C$12="OUI"),'1C TSspéc28'!$D$40/'1C TSspéc28'!$D$17,"")</f>
        <v/>
      </c>
      <c r="U1454" s="543" t="str">
        <f>IF(AND('1C TSspéc28'!$D$17&lt;&gt;0,'1C TSspéc28'!$C$12="OUI"),'1C TSspéc28'!$D$41/'1C TSspéc28'!$D$17,"")</f>
        <v/>
      </c>
      <c r="V1454" s="543" t="str">
        <f>IF(AND('1C TSspéc28'!$D$17&lt;&gt;0,'1C TSspéc28'!$C$12="OUI"),'1C TSspéc28'!$D$42/'1C TSspéc28'!$D$17,"")</f>
        <v/>
      </c>
      <c r="W1454" s="543" t="str">
        <f>IF(AND('1C TSspéc28'!$D$17&lt;&gt;0,'1C TSspéc28'!$C$12="OUI"),'1C TSspéc28'!$D$43/'1C TSspéc28'!$D$17,"")</f>
        <v/>
      </c>
      <c r="X1454" s="543" t="str">
        <f>IF(AND('1C TSspéc28'!$D$17&lt;&gt;0,'1C TSspéc28'!$C$12="OUI"),'1C TSspéc28'!$D$44/'1C TSspéc28'!$D$17,"")</f>
        <v/>
      </c>
      <c r="Y1454" s="543" t="str">
        <f>IF(AND('1C TSspéc28'!$D$17&lt;&gt;0,'1C TSspéc28'!$C$12="OUI"),'1C TSspéc28'!$D$45/'1C TSspéc28'!$D$17,"")</f>
        <v/>
      </c>
      <c r="Z1454" s="543" t="str">
        <f>IF(AND('1C TSspéc28'!$D$17&lt;&gt;0,'1C TSspéc28'!$C$12="OUI"),'1C TSspéc28'!$D$46/'1C TSspéc28'!$D$17,"")</f>
        <v/>
      </c>
      <c r="AA1454" s="543" t="str">
        <f>IF(AND('1C TSspéc28'!$D$17&lt;&gt;0,'1C TSspéc28'!$C$12="OUI"),'1C TSspéc28'!$D$47/'1C TSspéc28'!$D$17,"")</f>
        <v/>
      </c>
      <c r="AB1454" s="543" t="str">
        <f>IF(AND('1C TSspéc28'!$D$17&lt;&gt;0,'1C TSspéc28'!$C$12="OUI"),'1C TSspéc28'!$D$48/'1C TSspéc28'!$D$17,"")</f>
        <v/>
      </c>
      <c r="AC1454" s="543" t="str">
        <f>IF(AND('1C TSspéc28'!$D$17&lt;&gt;0,'1C TSspéc28'!$C$12="OUI"),'1C TSspéc28'!$D$49/'1C TSspéc28'!$D$17,"")</f>
        <v/>
      </c>
      <c r="AD1454" s="543" t="str">
        <f>IF(AND('1C TSspéc28'!$D$17&lt;&gt;0,'1C TSspéc28'!$C$12="OUI"),'1C TSspéc28'!$D$50/'1C TSspéc28'!$D$17,"")</f>
        <v/>
      </c>
      <c r="AE1454" s="543" t="str">
        <f>IF(AND('1C TSspéc28'!$D$17&lt;&gt;0,'1C TSspéc28'!$C$12="OUI"),'1C TSspéc28'!$D$51/'1C TSspéc28'!$D$17,"")</f>
        <v/>
      </c>
      <c r="AF1454" s="543" t="str">
        <f>IF(AND('1C TSspéc28'!$D$17&lt;&gt;0,'1C TSspéc28'!$C$12="OUI"),'1C TSspéc28'!$D$52/'1C TSspéc28'!$D$17,"")</f>
        <v/>
      </c>
      <c r="AG1454" s="543" t="str">
        <f>IF(AND('1C TSspéc28'!$D$17&lt;&gt;0,'1C TSspéc28'!$C$12="OUI"),'1C TSspéc28'!$D$53/'1C TSspéc28'!$D$17,"")</f>
        <v/>
      </c>
      <c r="AH1454" s="543" t="str">
        <f>IF(AND('1C TSspéc28'!$D$17&lt;&gt;0,'1C TSspéc28'!$C$12="OUI"),'1C TSspéc28'!$D$54/'1C TSspéc28'!$D$17,"")</f>
        <v/>
      </c>
      <c r="AI1454" s="543" t="str">
        <f>IF(AND('1C TSspéc28'!$D$17&lt;&gt;0,'1C TSspéc28'!$C$12="OUI"),'1C TSspéc28'!$D$55/'1C TSspéc28'!$D$17,"")</f>
        <v/>
      </c>
      <c r="AJ1454" s="543" t="str">
        <f>IF(AND('1C TSspéc28'!$D$17&lt;&gt;0,'1C TSspéc28'!$C$12="OUI"),'1C TSspéc28'!$D$56/'1C TSspéc28'!$D$17,"")</f>
        <v/>
      </c>
      <c r="AK1454" s="543" t="str">
        <f>IF(AND('1C TSspéc28'!$D$17&lt;&gt;0,'1C TSspéc28'!$C$12="OUI"),'1C TSspéc28'!$D$57/'1C TSspéc28'!$D$17,"")</f>
        <v/>
      </c>
      <c r="AL1454" s="72">
        <f>IF(AND('1C TSspéc28'!$D$17&lt;&gt;0,'1C TSspéc28'!$C$12="OUI"),N1454+AK1454,N1454)</f>
        <v>0</v>
      </c>
      <c r="AM1454" s="417">
        <f t="shared" ref="AM1454:AM1476" si="360">(J1454+(J1454*H1454)-(J1454*H1454*I1454))*L1454</f>
        <v>0</v>
      </c>
      <c r="AN1454" s="417">
        <f t="shared" ref="AN1454:AN1476" si="361">((J1454+(J1454*H1454)-(J1454*H1454*I1454))*M1454)*50%</f>
        <v>0</v>
      </c>
      <c r="AO1454" s="418" t="str">
        <f>IF(AND('1C TSspéc28'!$D$17&lt;&gt;0,'1C TSspéc28'!$D$30&lt;&gt;0),AM1454+AN1454,"")</f>
        <v/>
      </c>
      <c r="AP1454" s="573" t="str">
        <f>IF(AND('1C TSspéc28'!$D$17&lt;&gt;0,'1C TSspéc28'!$D$30&lt;&gt;0),AM1454-AR1454,"")</f>
        <v/>
      </c>
      <c r="AQ1454" s="583">
        <f t="shared" ref="AQ1454:AQ1476" si="362">IF(M1454=0,0,AN1454-AS1454)</f>
        <v>0</v>
      </c>
      <c r="AR1454" s="596"/>
      <c r="AS1454" s="102"/>
      <c r="AT1454" s="27" t="str">
        <f>IF(('1C TSspéc28'!D$17*FICHE!$C$14&lt;J1454),"Forfait limité à "&amp;FICHE!$C$14&amp;"€/jour","")</f>
        <v/>
      </c>
      <c r="AU1454" s="592"/>
      <c r="AV1454" s="824"/>
      <c r="AW1454" s="824"/>
      <c r="AX1454" s="824"/>
      <c r="AY1454" s="824"/>
      <c r="AZ1454" s="824"/>
      <c r="BA1454" s="767"/>
      <c r="BB1454" s="767"/>
      <c r="BC1454" s="767"/>
      <c r="BD1454" s="767"/>
      <c r="BE1454" s="767"/>
      <c r="BF1454" s="767"/>
      <c r="BG1454" s="767"/>
      <c r="BH1454" s="767"/>
      <c r="BI1454" s="767"/>
      <c r="BJ1454" s="767"/>
      <c r="BK1454" s="767"/>
      <c r="BL1454" s="767"/>
      <c r="BM1454" s="767"/>
      <c r="BN1454" s="767"/>
      <c r="BO1454" s="767"/>
      <c r="BP1454" s="767"/>
      <c r="BQ1454" s="767"/>
      <c r="BR1454" s="767"/>
      <c r="BS1454" s="767"/>
      <c r="BT1454" s="767"/>
      <c r="BU1454" s="767"/>
      <c r="BV1454" s="767"/>
      <c r="BW1454" s="767"/>
      <c r="BX1454" s="767"/>
      <c r="BY1454" s="767"/>
      <c r="BZ1454" s="767"/>
      <c r="CA1454" s="767"/>
      <c r="CB1454" s="767"/>
      <c r="CC1454" s="767"/>
      <c r="CD1454" s="767"/>
      <c r="CE1454" s="767"/>
      <c r="CF1454" s="767"/>
      <c r="CG1454" s="767"/>
      <c r="CH1454" s="767"/>
      <c r="CI1454" s="767"/>
      <c r="CJ1454" s="767"/>
      <c r="CK1454" s="767"/>
      <c r="CL1454" s="767"/>
      <c r="CM1454" s="767"/>
      <c r="CN1454" s="767"/>
      <c r="CO1454" s="767"/>
      <c r="CP1454" s="767"/>
      <c r="CQ1454" s="767"/>
      <c r="CR1454" s="767"/>
      <c r="CS1454" s="767"/>
      <c r="CT1454" s="767"/>
      <c r="CU1454" s="767"/>
      <c r="CV1454" s="767"/>
      <c r="CW1454" s="767"/>
      <c r="CX1454" s="767"/>
      <c r="CY1454" s="767"/>
      <c r="CZ1454" s="767"/>
      <c r="DA1454" s="767"/>
      <c r="DB1454" s="767"/>
      <c r="DC1454" s="767"/>
      <c r="DD1454" s="767"/>
      <c r="DE1454" s="767"/>
      <c r="DF1454" s="767"/>
      <c r="DG1454" s="767"/>
      <c r="DH1454" s="767"/>
      <c r="DI1454" s="767"/>
      <c r="DJ1454" s="767"/>
      <c r="DK1454" s="767"/>
      <c r="DL1454" s="767"/>
      <c r="DM1454" s="767"/>
      <c r="DN1454" s="767"/>
      <c r="DO1454" s="767"/>
      <c r="DP1454" s="767"/>
      <c r="DQ1454" s="767"/>
      <c r="DR1454" s="767"/>
      <c r="DS1454" s="767"/>
      <c r="DT1454" s="767"/>
      <c r="DU1454" s="767"/>
      <c r="DV1454" s="767"/>
      <c r="DW1454" s="767"/>
      <c r="DX1454" s="767"/>
      <c r="DY1454" s="767"/>
      <c r="DZ1454" s="767"/>
      <c r="EA1454" s="767"/>
      <c r="EB1454" s="767"/>
      <c r="EC1454" s="767"/>
      <c r="ED1454" s="767"/>
      <c r="EE1454" s="767"/>
      <c r="EF1454" s="767"/>
      <c r="EG1454" s="767"/>
      <c r="EH1454" s="767"/>
      <c r="EI1454" s="767"/>
      <c r="EJ1454" s="767"/>
      <c r="EK1454" s="767"/>
      <c r="EL1454" s="767"/>
      <c r="EM1454" s="767"/>
      <c r="EN1454" s="767"/>
      <c r="EO1454" s="767"/>
      <c r="EP1454" s="767"/>
      <c r="EQ1454" s="767"/>
      <c r="ER1454" s="767"/>
      <c r="ES1454" s="767"/>
      <c r="ET1454" s="767"/>
      <c r="EU1454" s="767"/>
      <c r="EV1454" s="767"/>
      <c r="EW1454" s="767"/>
      <c r="EX1454" s="767"/>
      <c r="EY1454" s="767"/>
      <c r="EZ1454" s="767"/>
      <c r="FA1454" s="767"/>
      <c r="FB1454" s="767"/>
      <c r="FC1454" s="767"/>
      <c r="FD1454" s="767"/>
      <c r="FE1454" s="767"/>
      <c r="FF1454" s="767"/>
      <c r="FG1454" s="767"/>
      <c r="FH1454" s="767"/>
      <c r="FI1454" s="767"/>
      <c r="FJ1454" s="767"/>
      <c r="FK1454" s="767"/>
      <c r="FL1454" s="767"/>
      <c r="FM1454" s="767"/>
      <c r="FN1454" s="767"/>
      <c r="FO1454" s="767"/>
      <c r="FP1454" s="767"/>
      <c r="FQ1454" s="767"/>
      <c r="FR1454" s="767"/>
      <c r="FS1454" s="767"/>
      <c r="FT1454" s="767"/>
      <c r="FU1454" s="767"/>
      <c r="FV1454" s="767"/>
      <c r="FW1454" s="767"/>
      <c r="FX1454" s="767"/>
      <c r="FY1454" s="767"/>
      <c r="FZ1454" s="767"/>
      <c r="GA1454" s="767"/>
      <c r="GB1454" s="767"/>
      <c r="GC1454" s="767"/>
      <c r="GD1454" s="767"/>
      <c r="GE1454" s="767"/>
      <c r="GF1454" s="767"/>
      <c r="GG1454" s="767"/>
      <c r="GH1454" s="767"/>
      <c r="GI1454" s="767"/>
      <c r="GJ1454" s="767"/>
      <c r="GK1454" s="767"/>
      <c r="GL1454" s="767"/>
      <c r="GM1454" s="767"/>
      <c r="GN1454" s="767"/>
      <c r="GO1454" s="767"/>
      <c r="GP1454" s="767"/>
      <c r="GQ1454" s="767"/>
      <c r="GR1454" s="767"/>
      <c r="GS1454" s="767"/>
      <c r="GT1454" s="767"/>
      <c r="GU1454" s="767"/>
      <c r="GV1454" s="767"/>
      <c r="GW1454" s="767"/>
      <c r="GX1454" s="767"/>
      <c r="GY1454" s="767"/>
      <c r="GZ1454" s="767"/>
      <c r="HA1454" s="767"/>
      <c r="HB1454" s="767"/>
      <c r="HC1454" s="767"/>
    </row>
    <row r="1455" spans="1:211" s="864" customFormat="1" ht="13.9" hidden="1" customHeight="1">
      <c r="A1455" s="307"/>
      <c r="B1455" s="351"/>
      <c r="C1455" s="971" t="str">
        <f>IF('1C TSspéc28'!E$17&lt;&gt;0,'1C TSspéc28'!$B$12,"")</f>
        <v/>
      </c>
      <c r="D1455" s="972"/>
      <c r="E1455" s="973"/>
      <c r="F1455" s="93">
        <f>IF(AND($C1455='1C TSspéc28'!$B$12,'1C TSspéc28'!$B$16="spécifiques",'1C TSspéc28'!$E$17&lt;&gt;""),'1C TSspéc28'!$E$21,"")</f>
        <v>0</v>
      </c>
      <c r="G1455" s="863"/>
      <c r="H1455" s="745">
        <v>0.21</v>
      </c>
      <c r="I1455" s="747">
        <v>1</v>
      </c>
      <c r="J1455" s="312"/>
      <c r="K1455" s="680">
        <f t="shared" si="299"/>
        <v>0</v>
      </c>
      <c r="L1455" s="556">
        <f>IF(OR('1C TSspéc28'!$B$12="",'1C TSspéc28'!E$30=0),0,IF(AND('1C TSspéc28'!$B$12&lt;&gt;"",$K$2="Pôle",'1C TSspéc28'!$C$12="OUI"),(('1C TSspéc28'!E$22+'1C TSspéc28'!E$23+'1C TSspéc28'!E$24+'1C TSspéc28'!E$25+'1C TSspéc28'!E$29)/'1C TSspéc28'!E$17),IF(AND('1C TSspéc28'!$B$12&lt;&gt;"",$K$2="Pôle",'1C TSspéc28'!$C$12="NON"),(('1C TSspéc28'!E$22+'1C TSspéc28'!E$23+'1C TSspéc28'!E$24+'1C TSspéc28'!E$25+'1C TSspéc28'!E$29)/'1C TSspéc28'!E$30),IF(AND('1C TSspéc28'!$B$12&lt;&gt;"",$K$2&lt;&gt;"Pôle",'1C TSspéc28'!$C$12="OUI"),(('1C TSspéc28'!E$22+'1C TSspéc28'!E$23+'1C TSspéc28'!E$24+'1C TSspéc28'!E$25+'1C TSspéc28'!E$26+'1C TSspéc28'!E$27+'1C TSspéc28'!E$28+'1C TSspéc28'!E$29)/'1C TSspéc28'!E$17),IF(AND('1C TSspéc28'!$B$12&lt;&gt;"",$K$2&lt;&gt;"Pôle",'1C TSspéc28'!$C$12="NON"),(('1C TSspéc28'!E$22+'1C TSspéc28'!E$23+'1C TSspéc28'!E$24+'1C TSspéc28'!E$25+'1C TSspéc28'!E$26+'1C TSspéc28'!E$27+'1C TSspéc28'!E$28+'1C TSspéc28'!E$29)/'1C TSspéc28'!E$30))))))</f>
        <v>0</v>
      </c>
      <c r="M1455" s="556">
        <f>IF(OR('1C TSspéc28'!$B$12="",'1C TSspéc28'!E$30=0),0,IF(AND('1C TSspéc28'!$B$12&lt;&gt;"",$K$2="Pôle",'1C TSspéc28'!$C$12="OUI"),(('1C TSspéc28'!E$26+'1C TSspéc28'!E$27+'1C TSspéc28'!E$28)/'1C TSspéc28'!E$17),IF(AND('1C TSspéc28'!$B$12&lt;&gt;"",$K$2="Pôle",'1C TSspéc28'!$C$12="NON"),(('1C TSspéc28'!E$26+'1C TSspéc28'!E$27+'1C TSspéc28'!E$28)/'1C TSspéc28'!E$30),IF(AND('1C TSspéc28'!$B$12&lt;&gt;"",$K$2&lt;&gt;"Pôle"),0))))</f>
        <v>0</v>
      </c>
      <c r="N1455" s="557">
        <f>IF(AND('1C TSspéc28'!$B$12&lt;&gt;0,'1C TSspéc28'!$E$30&lt;&gt;0),L1455+M1455,0)</f>
        <v>0</v>
      </c>
      <c r="O1455" s="542" t="str">
        <f>IF(AND('1C TSspéc28'!$E$17&lt;&gt;0,'1C TSspéc28'!$C$12="OUI"),'1C TSspéc28'!$E$35/'1C TSspéc28'!$E$17,"")</f>
        <v/>
      </c>
      <c r="P1455" s="543" t="str">
        <f>IF(AND('1C TSspéc28'!$E$17&lt;&gt;0,'1C TSspéc28'!$C$12="OUI"),'1C TSspéc28'!$E$36/'1C TSspéc28'!$E$17,"")</f>
        <v/>
      </c>
      <c r="Q1455" s="543" t="str">
        <f>IF(AND('1C TSspéc28'!$E$17&lt;&gt;0,'1C TSspéc28'!$C$12="OUI"),'1C TSspéc28'!$E$37/'1C TSspéc28'!$E$17,"")</f>
        <v/>
      </c>
      <c r="R1455" s="543" t="str">
        <f>IF(AND('1C TSspéc28'!$E$17&lt;&gt;0,'1C TSspéc28'!$C$12="OUI"),'1C TSspéc28'!$E$38/'1C TSspéc28'!$E$17,"")</f>
        <v/>
      </c>
      <c r="S1455" s="543" t="str">
        <f>IF(AND('1C TSspéc28'!$E$17&lt;&gt;0,'1C TSspéc28'!$C$12="OUI"),'1C TSspéc28'!$E$39/'1C TSspéc28'!$E$17,"")</f>
        <v/>
      </c>
      <c r="T1455" s="543" t="str">
        <f>IF(AND('1C TSspéc28'!$E$17&lt;&gt;0,'1C TSspéc28'!$C$12="OUI"),'1C TSspéc28'!$E$40/'1C TSspéc28'!$E$17,"")</f>
        <v/>
      </c>
      <c r="U1455" s="543" t="str">
        <f>IF(AND('1C TSspéc28'!$E$17&lt;&gt;0,'1C TSspéc28'!$C$12="OUI"),'1C TSspéc28'!$E$41/'1C TSspéc28'!$E$17,"")</f>
        <v/>
      </c>
      <c r="V1455" s="543" t="str">
        <f>IF(AND('1C TSspéc28'!$E$17&lt;&gt;0,'1C TSspéc28'!$C$12="OUI"),'1C TSspéc28'!$E$42/'1C TSspéc28'!$E$17,"")</f>
        <v/>
      </c>
      <c r="W1455" s="543" t="str">
        <f>IF(AND('1C TSspéc28'!$E$17&lt;&gt;0,'1C TSspéc28'!$C$12="OUI"),'1C TSspéc28'!$E$43/'1C TSspéc28'!$E$17,"")</f>
        <v/>
      </c>
      <c r="X1455" s="543" t="str">
        <f>IF(AND('1C TSspéc28'!$E$17&lt;&gt;0,'1C TSspéc28'!$C$12="OUI"),'1C TSspéc28'!$E$44/'1C TSspéc28'!$E$17,"")</f>
        <v/>
      </c>
      <c r="Y1455" s="543" t="str">
        <f>IF(AND('1C TSspéc28'!$E$17&lt;&gt;0,'1C TSspéc28'!$C$12="OUI"),'1C TSspéc28'!$E$45/'1C TSspéc28'!$E$17,"")</f>
        <v/>
      </c>
      <c r="Z1455" s="543" t="str">
        <f>IF(AND('1C TSspéc28'!$E$17&lt;&gt;0,'1C TSspéc28'!$C$12="OUI"),'1C TSspéc28'!$E$46/'1C TSspéc28'!$E$17,"")</f>
        <v/>
      </c>
      <c r="AA1455" s="543" t="str">
        <f>IF(AND('1C TSspéc28'!$E$17&lt;&gt;0,'1C TSspéc28'!$C$12="OUI"),'1C TSspéc28'!$E$47/'1C TSspéc28'!$E$17,"")</f>
        <v/>
      </c>
      <c r="AB1455" s="543" t="str">
        <f>IF(AND('1C TSspéc28'!$E$17&lt;&gt;0,'1C TSspéc28'!$C$12="OUI"),'1C TSspéc28'!$E$48/'1C TSspéc28'!$E$17,"")</f>
        <v/>
      </c>
      <c r="AC1455" s="543" t="str">
        <f>IF(AND('1C TSspéc28'!$E$17&lt;&gt;0,'1C TSspéc28'!$C$12="OUI"),'1C TSspéc28'!$E$49/'1C TSspéc28'!$E$17,"")</f>
        <v/>
      </c>
      <c r="AD1455" s="543" t="str">
        <f>IF(AND('1C TSspéc28'!$E$17&lt;&gt;0,'1C TSspéc28'!$C$12="OUI"),'1C TSspéc28'!$E$50/'1C TSspéc28'!$E$17,"")</f>
        <v/>
      </c>
      <c r="AE1455" s="543" t="str">
        <f>IF(AND('1C TSspéc28'!$E$17&lt;&gt;0,'1C TSspéc28'!$C$12="OUI"),'1C TSspéc28'!$E$51/'1C TSspéc28'!$E$17,"")</f>
        <v/>
      </c>
      <c r="AF1455" s="543" t="str">
        <f>IF(AND('1C TSspéc28'!$E$17&lt;&gt;0,'1C TSspéc28'!$C$12="OUI"),'1C TSspéc28'!$E$52/'1C TSspéc28'!$E$17,"")</f>
        <v/>
      </c>
      <c r="AG1455" s="543" t="str">
        <f>IF(AND('1C TSspéc28'!$E$17&lt;&gt;0,'1C TSspéc28'!$C$12="OUI"),'1C TSspéc28'!$E$53/'1C TSspéc28'!$E$17,"")</f>
        <v/>
      </c>
      <c r="AH1455" s="543" t="str">
        <f>IF(AND('1C TSspéc28'!$E$17&lt;&gt;0,'1C TSspéc28'!$C$12="OUI"),'1C TSspéc28'!$E$54/'1C TSspéc28'!$E$17,"")</f>
        <v/>
      </c>
      <c r="AI1455" s="543" t="str">
        <f>IF(AND('1C TSspéc28'!$E$17&lt;&gt;0,'1C TSspéc28'!$C$12="OUI"),'1C TSspéc28'!$E$55/'1C TSspéc28'!$E$17,"")</f>
        <v/>
      </c>
      <c r="AJ1455" s="543" t="str">
        <f>IF(AND('1C TSspéc28'!$E$17&lt;&gt;0,'1C TSspéc28'!$C$12="OUI"),'1C TSspéc28'!$E$56/'1C TSspéc28'!$E$17,"")</f>
        <v/>
      </c>
      <c r="AK1455" s="543" t="str">
        <f>IF(AND('1C TSspéc28'!$E$17&lt;&gt;0,'1C TSspéc28'!$C$12="OUI"),'1C TSspéc28'!$E$57/'1C TSspéc28'!$E$17,"")</f>
        <v/>
      </c>
      <c r="AL1455" s="72">
        <f>IF(AND('1C TSspéc28'!$E$17&lt;&gt;0,'1C TSspéc28'!$C$12="OUI"),N1455+AK1455,N1455)</f>
        <v>0</v>
      </c>
      <c r="AM1455" s="417">
        <f t="shared" si="360"/>
        <v>0</v>
      </c>
      <c r="AN1455" s="417">
        <f t="shared" si="361"/>
        <v>0</v>
      </c>
      <c r="AO1455" s="418" t="str">
        <f>IF(AND('1C TSspéc28'!$E$17&lt;&gt;0,'1C TSspéc28'!$E$30&lt;&gt;0),AM1455+AN1455,"")</f>
        <v/>
      </c>
      <c r="AP1455" s="573" t="str">
        <f>IF(AND('1C TSspéc28'!$E$17&lt;&gt;0,'1C TSspéc28'!$E$30&lt;&gt;0),AM1455-AR1455,"")</f>
        <v/>
      </c>
      <c r="AQ1455" s="583">
        <f t="shared" si="362"/>
        <v>0</v>
      </c>
      <c r="AR1455" s="596"/>
      <c r="AS1455" s="102"/>
      <c r="AT1455" s="27" t="str">
        <f>IF(('1C TSspéc28'!E$17*FICHE!$C$14&lt;J1455),"Forfait limité à "&amp;FICHE!$C$14&amp;"€/jour","")</f>
        <v/>
      </c>
      <c r="AU1455" s="592"/>
      <c r="AV1455" s="824"/>
      <c r="AW1455" s="824"/>
      <c r="AX1455" s="824"/>
      <c r="AY1455" s="824"/>
      <c r="AZ1455" s="824"/>
      <c r="BA1455" s="767"/>
      <c r="BB1455" s="767"/>
      <c r="BC1455" s="767"/>
      <c r="BD1455" s="767"/>
      <c r="BE1455" s="767"/>
      <c r="BF1455" s="767"/>
      <c r="BG1455" s="767"/>
      <c r="BH1455" s="767"/>
      <c r="BI1455" s="767"/>
      <c r="BJ1455" s="767"/>
      <c r="BK1455" s="767"/>
      <c r="BL1455" s="767"/>
      <c r="BM1455" s="767"/>
      <c r="BN1455" s="767"/>
      <c r="BO1455" s="767"/>
      <c r="BP1455" s="767"/>
      <c r="BQ1455" s="767"/>
      <c r="BR1455" s="767"/>
      <c r="BS1455" s="767"/>
      <c r="BT1455" s="767"/>
      <c r="BU1455" s="767"/>
      <c r="BV1455" s="767"/>
      <c r="BW1455" s="767"/>
      <c r="BX1455" s="767"/>
      <c r="BY1455" s="767"/>
      <c r="BZ1455" s="767"/>
      <c r="CA1455" s="767"/>
      <c r="CB1455" s="767"/>
      <c r="CC1455" s="767"/>
      <c r="CD1455" s="767"/>
      <c r="CE1455" s="767"/>
      <c r="CF1455" s="767"/>
      <c r="CG1455" s="767"/>
      <c r="CH1455" s="767"/>
      <c r="CI1455" s="767"/>
      <c r="CJ1455" s="767"/>
      <c r="CK1455" s="767"/>
      <c r="CL1455" s="767"/>
      <c r="CM1455" s="767"/>
      <c r="CN1455" s="767"/>
      <c r="CO1455" s="767"/>
      <c r="CP1455" s="767"/>
      <c r="CQ1455" s="767"/>
      <c r="CR1455" s="767"/>
      <c r="CS1455" s="767"/>
      <c r="CT1455" s="767"/>
      <c r="CU1455" s="767"/>
      <c r="CV1455" s="767"/>
      <c r="CW1455" s="767"/>
      <c r="CX1455" s="767"/>
      <c r="CY1455" s="767"/>
      <c r="CZ1455" s="767"/>
      <c r="DA1455" s="767"/>
      <c r="DB1455" s="767"/>
      <c r="DC1455" s="767"/>
      <c r="DD1455" s="767"/>
      <c r="DE1455" s="767"/>
      <c r="DF1455" s="767"/>
      <c r="DG1455" s="767"/>
      <c r="DH1455" s="767"/>
      <c r="DI1455" s="767"/>
      <c r="DJ1455" s="767"/>
      <c r="DK1455" s="767"/>
      <c r="DL1455" s="767"/>
      <c r="DM1455" s="767"/>
      <c r="DN1455" s="767"/>
      <c r="DO1455" s="767"/>
      <c r="DP1455" s="767"/>
      <c r="DQ1455" s="767"/>
      <c r="DR1455" s="767"/>
      <c r="DS1455" s="767"/>
      <c r="DT1455" s="767"/>
      <c r="DU1455" s="767"/>
      <c r="DV1455" s="767"/>
      <c r="DW1455" s="767"/>
      <c r="DX1455" s="767"/>
      <c r="DY1455" s="767"/>
      <c r="DZ1455" s="767"/>
      <c r="EA1455" s="767"/>
      <c r="EB1455" s="767"/>
      <c r="EC1455" s="767"/>
      <c r="ED1455" s="767"/>
      <c r="EE1455" s="767"/>
      <c r="EF1455" s="767"/>
      <c r="EG1455" s="767"/>
      <c r="EH1455" s="767"/>
      <c r="EI1455" s="767"/>
      <c r="EJ1455" s="767"/>
      <c r="EK1455" s="767"/>
      <c r="EL1455" s="767"/>
      <c r="EM1455" s="767"/>
      <c r="EN1455" s="767"/>
      <c r="EO1455" s="767"/>
      <c r="EP1455" s="767"/>
      <c r="EQ1455" s="767"/>
      <c r="ER1455" s="767"/>
      <c r="ES1455" s="767"/>
      <c r="ET1455" s="767"/>
      <c r="EU1455" s="767"/>
      <c r="EV1455" s="767"/>
      <c r="EW1455" s="767"/>
      <c r="EX1455" s="767"/>
      <c r="EY1455" s="767"/>
      <c r="EZ1455" s="767"/>
      <c r="FA1455" s="767"/>
      <c r="FB1455" s="767"/>
      <c r="FC1455" s="767"/>
      <c r="FD1455" s="767"/>
      <c r="FE1455" s="767"/>
      <c r="FF1455" s="767"/>
      <c r="FG1455" s="767"/>
      <c r="FH1455" s="767"/>
      <c r="FI1455" s="767"/>
      <c r="FJ1455" s="767"/>
      <c r="FK1455" s="767"/>
      <c r="FL1455" s="767"/>
      <c r="FM1455" s="767"/>
      <c r="FN1455" s="767"/>
      <c r="FO1455" s="767"/>
      <c r="FP1455" s="767"/>
      <c r="FQ1455" s="767"/>
      <c r="FR1455" s="767"/>
      <c r="FS1455" s="767"/>
      <c r="FT1455" s="767"/>
      <c r="FU1455" s="767"/>
      <c r="FV1455" s="767"/>
      <c r="FW1455" s="767"/>
      <c r="FX1455" s="767"/>
      <c r="FY1455" s="767"/>
      <c r="FZ1455" s="767"/>
      <c r="GA1455" s="767"/>
      <c r="GB1455" s="767"/>
      <c r="GC1455" s="767"/>
      <c r="GD1455" s="767"/>
      <c r="GE1455" s="767"/>
      <c r="GF1455" s="767"/>
      <c r="GG1455" s="767"/>
      <c r="GH1455" s="767"/>
      <c r="GI1455" s="767"/>
      <c r="GJ1455" s="767"/>
      <c r="GK1455" s="767"/>
      <c r="GL1455" s="767"/>
      <c r="GM1455" s="767"/>
      <c r="GN1455" s="767"/>
      <c r="GO1455" s="767"/>
      <c r="GP1455" s="767"/>
      <c r="GQ1455" s="767"/>
      <c r="GR1455" s="767"/>
      <c r="GS1455" s="767"/>
      <c r="GT1455" s="767"/>
      <c r="GU1455" s="767"/>
      <c r="GV1455" s="767"/>
      <c r="GW1455" s="767"/>
      <c r="GX1455" s="767"/>
      <c r="GY1455" s="767"/>
      <c r="GZ1455" s="767"/>
      <c r="HA1455" s="767"/>
      <c r="HB1455" s="767"/>
      <c r="HC1455" s="767"/>
    </row>
    <row r="1456" spans="1:211" s="864" customFormat="1" ht="13.9" hidden="1" customHeight="1">
      <c r="A1456" s="307"/>
      <c r="B1456" s="351"/>
      <c r="C1456" s="971" t="str">
        <f>IF('1C TSspéc28'!F$17&lt;&gt;0,'1C TSspéc28'!$B$12,"")</f>
        <v/>
      </c>
      <c r="D1456" s="972"/>
      <c r="E1456" s="973"/>
      <c r="F1456" s="93">
        <f>IF(AND($C1456='1C TSspéc28'!$B$12,'1C TSspéc28'!$B$16="spécifiques",'1C TSspéc28'!$F$17&lt;&gt;""),'1C TSspéc28'!$F$21,"")</f>
        <v>0</v>
      </c>
      <c r="G1456" s="863"/>
      <c r="H1456" s="745">
        <v>0.21</v>
      </c>
      <c r="I1456" s="747">
        <v>1</v>
      </c>
      <c r="J1456" s="312"/>
      <c r="K1456" s="680">
        <f t="shared" si="299"/>
        <v>0</v>
      </c>
      <c r="L1456" s="556">
        <f>IF(OR('1C TSspéc28'!$B$12="",'1C TSspéc28'!F$30=0),0,IF(AND('1C TSspéc28'!$B$12&lt;&gt;"",$K$2="Pôle",'1C TSspéc28'!$C$12="OUI"),(('1C TSspéc28'!F$22+'1C TSspéc28'!F$23+'1C TSspéc28'!F$24+'1C TSspéc28'!F$25+'1C TSspéc28'!F$29)/'1C TSspéc28'!F$17),IF(AND('1C TSspéc28'!$B$12&lt;&gt;"",$K$2="Pôle",'1C TSspéc28'!$C$12="NON"),(('1C TSspéc28'!F$22+'1C TSspéc28'!F$23+'1C TSspéc28'!F$24+'1C TSspéc28'!F$25+'1C TSspéc28'!F$29)/'1C TSspéc28'!F$30),IF(AND('1C TSspéc28'!$B$12&lt;&gt;"",$K$2&lt;&gt;"Pôle",'1C TSspéc28'!$C$12="OUI"),(('1C TSspéc28'!F$22+'1C TSspéc28'!F$23+'1C TSspéc28'!F$24+'1C TSspéc28'!F$25+'1C TSspéc28'!F$26+'1C TSspéc28'!F$27+'1C TSspéc28'!F$28+'1C TSspéc28'!F$29)/'1C TSspéc28'!F$17),IF(AND('1C TSspéc28'!$B$12&lt;&gt;"",$K$2&lt;&gt;"Pôle",'1C TSspéc28'!$C$12="NON"),(('1C TSspéc28'!F$22+'1C TSspéc28'!F$23+'1C TSspéc28'!F$24+'1C TSspéc28'!F$25+'1C TSspéc28'!F$26+'1C TSspéc28'!F$27+'1C TSspéc28'!F$28+'1C TSspéc28'!F$29)/'1C TSspéc28'!F$30))))))</f>
        <v>0</v>
      </c>
      <c r="M1456" s="556">
        <f>IF(OR('1C TSspéc28'!$B$12="",'1C TSspéc28'!F$30=0),0,IF(AND('1C TSspéc28'!$B$12&lt;&gt;"",$K$2="Pôle",'1C TSspéc28'!$C$12="OUI"),(('1C TSspéc28'!F$26+'1C TSspéc28'!F$27+'1C TSspéc28'!F$28)/'1C TSspéc28'!F$17),IF(AND('1C TSspéc28'!$B$12&lt;&gt;"",$K$2="Pôle",'1C TSspéc28'!$C$12="NON"),(('1C TSspéc28'!F$26+'1C TSspéc28'!F$27+'1C TSspéc28'!F$28)/'1C TSspéc28'!F$30),IF(AND('1C TSspéc28'!$B$12&lt;&gt;"",$K$2&lt;&gt;"Pôle"),0))))</f>
        <v>0</v>
      </c>
      <c r="N1456" s="557">
        <f>IF(AND('1C TSspéc28'!$B$12&lt;&gt;0,'1C TSspéc28'!$F$30&lt;&gt;0),L1456+M1456,0)</f>
        <v>0</v>
      </c>
      <c r="O1456" s="542" t="str">
        <f>IF(AND('1C TSspéc28'!$F$17&lt;&gt;0,'1C TSspéc28'!$C$12="OUI"),'1C TSspéc28'!$F$35/'1C TSspéc28'!$F$17,"")</f>
        <v/>
      </c>
      <c r="P1456" s="543" t="str">
        <f>IF(AND('1C TSspéc28'!$F$17&lt;&gt;0,'1C TSspéc28'!$C$12="OUI"),'1C TSspéc28'!$F$36/'1C TSspéc28'!$F$17,"")</f>
        <v/>
      </c>
      <c r="Q1456" s="543" t="str">
        <f>IF(AND('1C TSspéc28'!$F$17&lt;&gt;0,'1C TSspéc28'!$C$12="OUI"),'1C TSspéc28'!$F$37/'1C TSspéc28'!$F$17,"")</f>
        <v/>
      </c>
      <c r="R1456" s="543" t="str">
        <f>IF(AND('1C TSspéc28'!$F$17&lt;&gt;0,'1C TSspéc28'!$C$12="OUI"),'1C TSspéc28'!$F$38/'1C TSspéc28'!$F$17,"")</f>
        <v/>
      </c>
      <c r="S1456" s="543" t="str">
        <f>IF(AND('1C TSspéc28'!$F$17&lt;&gt;0,'1C TSspéc28'!$C$12="OUI"),'1C TSspéc28'!$F$39/'1C TSspéc28'!$F$17,"")</f>
        <v/>
      </c>
      <c r="T1456" s="543" t="str">
        <f>IF(AND('1C TSspéc28'!$F$17&lt;&gt;0,'1C TSspéc28'!$C$12="OUI"),'1C TSspéc28'!$F$40/'1C TSspéc28'!$F$17,"")</f>
        <v/>
      </c>
      <c r="U1456" s="543" t="str">
        <f>IF(AND('1C TSspéc28'!$F$17&lt;&gt;0,'1C TSspéc28'!$C$12="OUI"),'1C TSspéc28'!$F$41/'1C TSspéc28'!$F$17,"")</f>
        <v/>
      </c>
      <c r="V1456" s="543" t="str">
        <f>IF(AND('1C TSspéc28'!$F$17&lt;&gt;0,'1C TSspéc28'!$C$12="OUI"),'1C TSspéc28'!$F$42/'1C TSspéc28'!$F$17,"")</f>
        <v/>
      </c>
      <c r="W1456" s="543" t="str">
        <f>IF(AND('1C TSspéc28'!$F$17&lt;&gt;0,'1C TSspéc28'!$C$12="OUI"),'1C TSspéc28'!$F$43/'1C TSspéc28'!$F$17,"")</f>
        <v/>
      </c>
      <c r="X1456" s="543" t="str">
        <f>IF(AND('1C TSspéc28'!$F$17&lt;&gt;0,'1C TSspéc28'!$C$12="OUI"),'1C TSspéc28'!$F$44/'1C TSspéc28'!$F$17,"")</f>
        <v/>
      </c>
      <c r="Y1456" s="543" t="str">
        <f>IF(AND('1C TSspéc28'!$F$17&lt;&gt;0,'1C TSspéc28'!$C$12="OUI"),'1C TSspéc28'!$F$45/'1C TSspéc28'!$F$17,"")</f>
        <v/>
      </c>
      <c r="Z1456" s="543" t="str">
        <f>IF(AND('1C TSspéc28'!$F$17&lt;&gt;0,'1C TSspéc28'!$C$12="OUI"),'1C TSspéc28'!$F$46/'1C TSspéc28'!$F$17,"")</f>
        <v/>
      </c>
      <c r="AA1456" s="543" t="str">
        <f>IF(AND('1C TSspéc28'!$F$17&lt;&gt;0,'1C TSspéc28'!$C$12="OUI"),'1C TSspéc28'!$F$47/'1C TSspéc28'!$F$17,"")</f>
        <v/>
      </c>
      <c r="AB1456" s="543" t="str">
        <f>IF(AND('1C TSspéc28'!$F$17&lt;&gt;0,'1C TSspéc28'!$C$12="OUI"),'1C TSspéc28'!$F$48/'1C TSspéc28'!$F$17,"")</f>
        <v/>
      </c>
      <c r="AC1456" s="543" t="str">
        <f>IF(AND('1C TSspéc28'!$F$17&lt;&gt;0,'1C TSspéc28'!$C$12="OUI"),'1C TSspéc28'!$F$49/'1C TSspéc28'!$F$17,"")</f>
        <v/>
      </c>
      <c r="AD1456" s="543" t="str">
        <f>IF(AND('1C TSspéc28'!$F$17&lt;&gt;0,'1C TSspéc28'!$C$12="OUI"),'1C TSspéc28'!$F$50/'1C TSspéc28'!$F$17,"")</f>
        <v/>
      </c>
      <c r="AE1456" s="543" t="str">
        <f>IF(AND('1C TSspéc28'!$F$17&lt;&gt;0,'1C TSspéc28'!$C$12="OUI"),'1C TSspéc28'!$F$51/'1C TSspéc28'!$F$17,"")</f>
        <v/>
      </c>
      <c r="AF1456" s="543" t="str">
        <f>IF(AND('1C TSspéc28'!$F$17&lt;&gt;0,'1C TSspéc28'!$C$12="OUI"),'1C TSspéc28'!$F$52/'1C TSspéc28'!$F$17,"")</f>
        <v/>
      </c>
      <c r="AG1456" s="543" t="str">
        <f>IF(AND('1C TSspéc28'!$F$17&lt;&gt;0,'1C TSspéc28'!$C$12="OUI"),'1C TSspéc28'!$F$53/'1C TSspéc28'!$F$17,"")</f>
        <v/>
      </c>
      <c r="AH1456" s="543" t="str">
        <f>IF(AND('1C TSspéc28'!$F$17&lt;&gt;0,'1C TSspéc28'!$C$12="OUI"),'1C TSspéc28'!$F$54/'1C TSspéc28'!$F$17,"")</f>
        <v/>
      </c>
      <c r="AI1456" s="543" t="str">
        <f>IF(AND('1C TSspéc28'!$F$17&lt;&gt;0,'1C TSspéc28'!$C$12="OUI"),'1C TSspéc28'!$F$55/'1C TSspéc28'!$F$17,"")</f>
        <v/>
      </c>
      <c r="AJ1456" s="543" t="str">
        <f>IF(AND('1C TSspéc28'!$F$17&lt;&gt;0,'1C TSspéc28'!$C$12="OUI"),'1C TSspéc28'!$F$56/'1C TSspéc28'!$F$17,"")</f>
        <v/>
      </c>
      <c r="AK1456" s="543" t="str">
        <f>IF(AND('1C TSspéc28'!$F$17&lt;&gt;0,'1C TSspéc28'!$C$12="OUI"),'1C TSspéc28'!$F$57/'1C TSspéc28'!$F$17,"")</f>
        <v/>
      </c>
      <c r="AL1456" s="72">
        <f>IF(AND('1C TSspéc28'!$F$17&lt;&gt;0,'1C TSspéc28'!$C$12="OUI"),N1456+AK1456,N1456)</f>
        <v>0</v>
      </c>
      <c r="AM1456" s="417">
        <f t="shared" si="360"/>
        <v>0</v>
      </c>
      <c r="AN1456" s="417">
        <f t="shared" si="361"/>
        <v>0</v>
      </c>
      <c r="AO1456" s="418" t="str">
        <f>IF(AND('1C TSspéc28'!$F$17&lt;&gt;0,'1C TSspéc28'!$F$30&lt;&gt;0),AM1456+AN1456,"")</f>
        <v/>
      </c>
      <c r="AP1456" s="573" t="str">
        <f>IF(AND('1C TSspéc28'!$F$17&lt;&gt;0,'1C TSspéc28'!$F$30&lt;&gt;0),AM1456-AR1456,"")</f>
        <v/>
      </c>
      <c r="AQ1456" s="583">
        <f t="shared" si="362"/>
        <v>0</v>
      </c>
      <c r="AR1456" s="596"/>
      <c r="AS1456" s="102"/>
      <c r="AT1456" s="27" t="str">
        <f>IF(('1C TSspéc28'!F$17*FICHE!$C$14&lt;J1456),"Forfait limité à "&amp;FICHE!$C$14&amp;"€/jour","")</f>
        <v/>
      </c>
      <c r="AU1456" s="592"/>
      <c r="AV1456" s="824"/>
      <c r="AW1456" s="824"/>
      <c r="AX1456" s="824"/>
      <c r="AY1456" s="824"/>
      <c r="AZ1456" s="824"/>
      <c r="BA1456" s="767"/>
      <c r="BB1456" s="767"/>
      <c r="BC1456" s="767"/>
      <c r="BD1456" s="767"/>
      <c r="BE1456" s="767"/>
      <c r="BF1456" s="767"/>
      <c r="BG1456" s="767"/>
      <c r="BH1456" s="767"/>
      <c r="BI1456" s="767"/>
      <c r="BJ1456" s="767"/>
      <c r="BK1456" s="767"/>
      <c r="BL1456" s="767"/>
      <c r="BM1456" s="767"/>
      <c r="BN1456" s="767"/>
      <c r="BO1456" s="767"/>
      <c r="BP1456" s="767"/>
      <c r="BQ1456" s="767"/>
      <c r="BR1456" s="767"/>
      <c r="BS1456" s="767"/>
      <c r="BT1456" s="767"/>
      <c r="BU1456" s="767"/>
      <c r="BV1456" s="767"/>
      <c r="BW1456" s="767"/>
      <c r="BX1456" s="767"/>
      <c r="BY1456" s="767"/>
      <c r="BZ1456" s="767"/>
      <c r="CA1456" s="767"/>
      <c r="CB1456" s="767"/>
      <c r="CC1456" s="767"/>
      <c r="CD1456" s="767"/>
      <c r="CE1456" s="767"/>
      <c r="CF1456" s="767"/>
      <c r="CG1456" s="767"/>
      <c r="CH1456" s="767"/>
      <c r="CI1456" s="767"/>
      <c r="CJ1456" s="767"/>
      <c r="CK1456" s="767"/>
      <c r="CL1456" s="767"/>
      <c r="CM1456" s="767"/>
      <c r="CN1456" s="767"/>
      <c r="CO1456" s="767"/>
      <c r="CP1456" s="767"/>
      <c r="CQ1456" s="767"/>
      <c r="CR1456" s="767"/>
      <c r="CS1456" s="767"/>
      <c r="CT1456" s="767"/>
      <c r="CU1456" s="767"/>
      <c r="CV1456" s="767"/>
      <c r="CW1456" s="767"/>
      <c r="CX1456" s="767"/>
      <c r="CY1456" s="767"/>
      <c r="CZ1456" s="767"/>
      <c r="DA1456" s="767"/>
      <c r="DB1456" s="767"/>
      <c r="DC1456" s="767"/>
      <c r="DD1456" s="767"/>
      <c r="DE1456" s="767"/>
      <c r="DF1456" s="767"/>
      <c r="DG1456" s="767"/>
      <c r="DH1456" s="767"/>
      <c r="DI1456" s="767"/>
      <c r="DJ1456" s="767"/>
      <c r="DK1456" s="767"/>
      <c r="DL1456" s="767"/>
      <c r="DM1456" s="767"/>
      <c r="DN1456" s="767"/>
      <c r="DO1456" s="767"/>
      <c r="DP1456" s="767"/>
      <c r="DQ1456" s="767"/>
      <c r="DR1456" s="767"/>
      <c r="DS1456" s="767"/>
      <c r="DT1456" s="767"/>
      <c r="DU1456" s="767"/>
      <c r="DV1456" s="767"/>
      <c r="DW1456" s="767"/>
      <c r="DX1456" s="767"/>
      <c r="DY1456" s="767"/>
      <c r="DZ1456" s="767"/>
      <c r="EA1456" s="767"/>
      <c r="EB1456" s="767"/>
      <c r="EC1456" s="767"/>
      <c r="ED1456" s="767"/>
      <c r="EE1456" s="767"/>
      <c r="EF1456" s="767"/>
      <c r="EG1456" s="767"/>
      <c r="EH1456" s="767"/>
      <c r="EI1456" s="767"/>
      <c r="EJ1456" s="767"/>
      <c r="EK1456" s="767"/>
      <c r="EL1456" s="767"/>
      <c r="EM1456" s="767"/>
      <c r="EN1456" s="767"/>
      <c r="EO1456" s="767"/>
      <c r="EP1456" s="767"/>
      <c r="EQ1456" s="767"/>
      <c r="ER1456" s="767"/>
      <c r="ES1456" s="767"/>
      <c r="ET1456" s="767"/>
      <c r="EU1456" s="767"/>
      <c r="EV1456" s="767"/>
      <c r="EW1456" s="767"/>
      <c r="EX1456" s="767"/>
      <c r="EY1456" s="767"/>
      <c r="EZ1456" s="767"/>
      <c r="FA1456" s="767"/>
      <c r="FB1456" s="767"/>
      <c r="FC1456" s="767"/>
      <c r="FD1456" s="767"/>
      <c r="FE1456" s="767"/>
      <c r="FF1456" s="767"/>
      <c r="FG1456" s="767"/>
      <c r="FH1456" s="767"/>
      <c r="FI1456" s="767"/>
      <c r="FJ1456" s="767"/>
      <c r="FK1456" s="767"/>
      <c r="FL1456" s="767"/>
      <c r="FM1456" s="767"/>
      <c r="FN1456" s="767"/>
      <c r="FO1456" s="767"/>
      <c r="FP1456" s="767"/>
      <c r="FQ1456" s="767"/>
      <c r="FR1456" s="767"/>
      <c r="FS1456" s="767"/>
      <c r="FT1456" s="767"/>
      <c r="FU1456" s="767"/>
      <c r="FV1456" s="767"/>
      <c r="FW1456" s="767"/>
      <c r="FX1456" s="767"/>
      <c r="FY1456" s="767"/>
      <c r="FZ1456" s="767"/>
      <c r="GA1456" s="767"/>
      <c r="GB1456" s="767"/>
      <c r="GC1456" s="767"/>
      <c r="GD1456" s="767"/>
      <c r="GE1456" s="767"/>
      <c r="GF1456" s="767"/>
      <c r="GG1456" s="767"/>
      <c r="GH1456" s="767"/>
      <c r="GI1456" s="767"/>
      <c r="GJ1456" s="767"/>
      <c r="GK1456" s="767"/>
      <c r="GL1456" s="767"/>
      <c r="GM1456" s="767"/>
      <c r="GN1456" s="767"/>
      <c r="GO1456" s="767"/>
      <c r="GP1456" s="767"/>
      <c r="GQ1456" s="767"/>
      <c r="GR1456" s="767"/>
      <c r="GS1456" s="767"/>
      <c r="GT1456" s="767"/>
      <c r="GU1456" s="767"/>
      <c r="GV1456" s="767"/>
      <c r="GW1456" s="767"/>
      <c r="GX1456" s="767"/>
      <c r="GY1456" s="767"/>
      <c r="GZ1456" s="767"/>
      <c r="HA1456" s="767"/>
      <c r="HB1456" s="767"/>
      <c r="HC1456" s="767"/>
    </row>
    <row r="1457" spans="1:211" s="864" customFormat="1" ht="13.9" hidden="1" customHeight="1">
      <c r="A1457" s="307"/>
      <c r="B1457" s="351"/>
      <c r="C1457" s="971" t="str">
        <f>IF('1C TSspéc28'!G$17&lt;&gt;0,'1C TSspéc28'!$B$12,"")</f>
        <v/>
      </c>
      <c r="D1457" s="972"/>
      <c r="E1457" s="973"/>
      <c r="F1457" s="93">
        <f>IF(AND($C1457='1C TSspéc28'!$B$12,'1C TSspéc28'!$B$16="spécifiques",'1C TSspéc28'!$G$17&lt;&gt;""),'1C TSspéc28'!$G$21,"")</f>
        <v>0</v>
      </c>
      <c r="G1457" s="863"/>
      <c r="H1457" s="745">
        <v>0.21</v>
      </c>
      <c r="I1457" s="747">
        <v>1</v>
      </c>
      <c r="J1457" s="312"/>
      <c r="K1457" s="680">
        <f t="shared" si="299"/>
        <v>0</v>
      </c>
      <c r="L1457" s="556">
        <f>IF(OR('1C TSspéc28'!$B$12="",'1C TSspéc28'!G$30=0),0,IF(AND('1C TSspéc28'!$B$12&lt;&gt;"",$K$2="Pôle",'1C TSspéc28'!$C$12="OUI"),(('1C TSspéc28'!G$22+'1C TSspéc28'!G$23+'1C TSspéc28'!G$24+'1C TSspéc28'!G$25+'1C TSspéc28'!G$29)/'1C TSspéc28'!G$17),IF(AND('1C TSspéc28'!$B$12&lt;&gt;"",$K$2="Pôle",'1C TSspéc28'!$C$12="NON"),(('1C TSspéc28'!G$22+'1C TSspéc28'!G$23+'1C TSspéc28'!G$24+'1C TSspéc28'!G$25+'1C TSspéc28'!G$29)/'1C TSspéc28'!G$30),IF(AND('1C TSspéc28'!$B$12&lt;&gt;"",$K$2&lt;&gt;"Pôle",'1C TSspéc28'!$C$12="OUI"),(('1C TSspéc28'!G$22+'1C TSspéc28'!G$23+'1C TSspéc28'!G$24+'1C TSspéc28'!G$25+'1C TSspéc28'!G$26+'1C TSspéc28'!G$27+'1C TSspéc28'!G$28+'1C TSspéc28'!G$29)/'1C TSspéc28'!G$17),IF(AND('1C TSspéc28'!$B$12&lt;&gt;"",$K$2&lt;&gt;"Pôle",'1C TSspéc28'!$C$12="NON"),(('1C TSspéc28'!G$22+'1C TSspéc28'!G$23+'1C TSspéc28'!G$24+'1C TSspéc28'!G$25+'1C TSspéc28'!G$26+'1C TSspéc28'!G$27+'1C TSspéc28'!G$28+'1C TSspéc28'!G$29)/'1C TSspéc28'!G$30))))))</f>
        <v>0</v>
      </c>
      <c r="M1457" s="556">
        <f>IF(OR('1C TSspéc28'!$B$12="",'1C TSspéc28'!G$30=0),0,IF(AND('1C TSspéc28'!$B$12&lt;&gt;"",$K$2="Pôle",'1C TSspéc28'!$C$12="OUI"),(('1C TSspéc28'!G$26+'1C TSspéc28'!G$27+'1C TSspéc28'!G$28)/'1C TSspéc28'!G$17),IF(AND('1C TSspéc28'!$B$12&lt;&gt;"",$K$2="Pôle",'1C TSspéc28'!$C$12="NON"),(('1C TSspéc28'!G$26+'1C TSspéc28'!G$27+'1C TSspéc28'!G$28)/'1C TSspéc28'!G$30),IF(AND('1C TSspéc28'!$B$12&lt;&gt;"",$K$2&lt;&gt;"Pôle"),0))))</f>
        <v>0</v>
      </c>
      <c r="N1457" s="557">
        <f>IF(AND('1C TSspéc28'!$B$12&lt;&gt;0,'1C TSspéc28'!$G$30&lt;&gt;0),L1457+M1457,0)</f>
        <v>0</v>
      </c>
      <c r="O1457" s="542" t="str">
        <f>IF(AND('1C TSspéc28'!$G$17&lt;&gt;0,'1C TSspéc28'!$C$12="OUI"),'1C TSspéc28'!$G$35/'1C TSspéc28'!$G$17,"")</f>
        <v/>
      </c>
      <c r="P1457" s="543" t="str">
        <f>IF(AND('1C TSspéc28'!$G$17&lt;&gt;0,'1C TSspéc28'!$C$12="OUI"),'1C TSspéc28'!$G$36/'1C TSspéc28'!$G$17,"")</f>
        <v/>
      </c>
      <c r="Q1457" s="543" t="str">
        <f>IF(AND('1C TSspéc28'!$G$17&lt;&gt;0,'1C TSspéc28'!$C$12="OUI"),'1C TSspéc28'!$G$37/'1C TSspéc28'!$G$17,"")</f>
        <v/>
      </c>
      <c r="R1457" s="543" t="str">
        <f>IF(AND('1C TSspéc28'!$G$17&lt;&gt;0,'1C TSspéc28'!$C$12="OUI"),'1C TSspéc28'!$G$38/'1C TSspéc28'!$G$17,"")</f>
        <v/>
      </c>
      <c r="S1457" s="543" t="str">
        <f>IF(AND('1C TSspéc28'!$G$17&lt;&gt;0,'1C TSspéc28'!$C$12="OUI"),'1C TSspéc28'!$G$39/'1C TSspéc28'!$G$17,"")</f>
        <v/>
      </c>
      <c r="T1457" s="543" t="str">
        <f>IF(AND('1C TSspéc28'!$G$17&lt;&gt;0,'1C TSspéc28'!$C$12="OUI"),'1C TSspéc28'!$G$40/'1C TSspéc28'!$G$17,"")</f>
        <v/>
      </c>
      <c r="U1457" s="543" t="str">
        <f>IF(AND('1C TSspéc28'!$G$17&lt;&gt;0,'1C TSspéc28'!$C$12="OUI"),'1C TSspéc28'!$G$41/'1C TSspéc28'!$G$17,"")</f>
        <v/>
      </c>
      <c r="V1457" s="543" t="str">
        <f>IF(AND('1C TSspéc28'!$G$17&lt;&gt;0,'1C TSspéc28'!$C$12="OUI"),'1C TSspéc28'!$G$42/'1C TSspéc28'!$G$17,"")</f>
        <v/>
      </c>
      <c r="W1457" s="543" t="str">
        <f>IF(AND('1C TSspéc28'!$G$17&lt;&gt;0,'1C TSspéc28'!$C$12="OUI"),'1C TSspéc28'!$G$43/'1C TSspéc28'!$G$17,"")</f>
        <v/>
      </c>
      <c r="X1457" s="543" t="str">
        <f>IF(AND('1C TSspéc28'!$G$17&lt;&gt;0,'1C TSspéc28'!$C$12="OUI"),'1C TSspéc28'!$G$44/'1C TSspéc28'!$G$17,"")</f>
        <v/>
      </c>
      <c r="Y1457" s="543" t="str">
        <f>IF(AND('1C TSspéc28'!$G$17&lt;&gt;0,'1C TSspéc28'!$C$12="OUI"),'1C TSspéc28'!$G$45/'1C TSspéc28'!$G$17,"")</f>
        <v/>
      </c>
      <c r="Z1457" s="543" t="str">
        <f>IF(AND('1C TSspéc28'!$G$17&lt;&gt;0,'1C TSspéc28'!$C$12="OUI"),'1C TSspéc28'!$G$46/'1C TSspéc28'!$G$17,"")</f>
        <v/>
      </c>
      <c r="AA1457" s="543" t="str">
        <f>IF(AND('1C TSspéc28'!$G$17&lt;&gt;0,'1C TSspéc28'!$C$12="OUI"),'1C TSspéc28'!$G$47/'1C TSspéc28'!$G$17,"")</f>
        <v/>
      </c>
      <c r="AB1457" s="543" t="str">
        <f>IF(AND('1C TSspéc28'!$G$17&lt;&gt;0,'1C TSspéc28'!$C$12="OUI"),'1C TSspéc28'!$G$48/'1C TSspéc28'!$G$17,"")</f>
        <v/>
      </c>
      <c r="AC1457" s="543" t="str">
        <f>IF(AND('1C TSspéc28'!$G$17&lt;&gt;0,'1C TSspéc28'!$C$12="OUI"),'1C TSspéc28'!$G$49/'1C TSspéc28'!$G$17,"")</f>
        <v/>
      </c>
      <c r="AD1457" s="543" t="str">
        <f>IF(AND('1C TSspéc28'!$G$17&lt;&gt;0,'1C TSspéc28'!$C$12="OUI"),'1C TSspéc28'!$G$50/'1C TSspéc28'!$G$17,"")</f>
        <v/>
      </c>
      <c r="AE1457" s="543" t="str">
        <f>IF(AND('1C TSspéc28'!$G$17&lt;&gt;0,'1C TSspéc28'!$C$12="OUI"),'1C TSspéc28'!$G$51/'1C TSspéc28'!$G$17,"")</f>
        <v/>
      </c>
      <c r="AF1457" s="543" t="str">
        <f>IF(AND('1C TSspéc28'!$G$17&lt;&gt;0,'1C TSspéc28'!$C$12="OUI"),'1C TSspéc28'!$G$52/'1C TSspéc28'!$G$17,"")</f>
        <v/>
      </c>
      <c r="AG1457" s="543" t="str">
        <f>IF(AND('1C TSspéc28'!$G$17&lt;&gt;0,'1C TSspéc28'!$C$12="OUI"),'1C TSspéc28'!$G$53/'1C TSspéc28'!$G$17,"")</f>
        <v/>
      </c>
      <c r="AH1457" s="543" t="str">
        <f>IF(AND('1C TSspéc28'!$G$17&lt;&gt;0,'1C TSspéc28'!$C$12="OUI"),'1C TSspéc28'!$G$54/'1C TSspéc28'!$G$17,"")</f>
        <v/>
      </c>
      <c r="AI1457" s="543" t="str">
        <f>IF(AND('1C TSspéc28'!$G$17&lt;&gt;0,'1C TSspéc28'!$C$12="OUI"),'1C TSspéc28'!$G$55/'1C TSspéc28'!$G$17,"")</f>
        <v/>
      </c>
      <c r="AJ1457" s="543" t="str">
        <f>IF(AND('1C TSspéc28'!$G$17&lt;&gt;0,'1C TSspéc28'!$C$12="OUI"),'1C TSspéc28'!$G$56/'1C TSspéc28'!$G$17,"")</f>
        <v/>
      </c>
      <c r="AK1457" s="543" t="str">
        <f>IF(AND('1C TSspéc28'!$G$17&lt;&gt;0,'1C TSspéc28'!$C$12="OUI"),'1C TSspéc28'!$G$57/'1C TSspéc28'!$G$17,"")</f>
        <v/>
      </c>
      <c r="AL1457" s="72">
        <f>IF(AND('1C TSspéc28'!$G$17&lt;&gt;0,'1C TSspéc28'!$C$12="OUI"),N1457+AK1457,N1457)</f>
        <v>0</v>
      </c>
      <c r="AM1457" s="417">
        <f t="shared" si="360"/>
        <v>0</v>
      </c>
      <c r="AN1457" s="417">
        <f t="shared" si="361"/>
        <v>0</v>
      </c>
      <c r="AO1457" s="418" t="str">
        <f>IF(AND('1C TSspéc28'!$G$17&lt;&gt;0,'1C TSspéc28'!$G$30&lt;&gt;0),AM1457+AN1457,"")</f>
        <v/>
      </c>
      <c r="AP1457" s="573" t="str">
        <f>IF(AND('1C TSspéc28'!$G$17&lt;&gt;0,'1C TSspéc28'!$G$30&lt;&gt;0),AM1457-AR1457,"")</f>
        <v/>
      </c>
      <c r="AQ1457" s="583">
        <f t="shared" si="362"/>
        <v>0</v>
      </c>
      <c r="AR1457" s="596"/>
      <c r="AS1457" s="102"/>
      <c r="AT1457" s="27" t="str">
        <f>IF(('1C TSspéc28'!G$17*FICHE!$C$14&lt;J1457),"Forfait limité à "&amp;FICHE!$C$14&amp;"€/jour","")</f>
        <v/>
      </c>
      <c r="AU1457" s="592"/>
      <c r="AV1457" s="824"/>
      <c r="AW1457" s="824"/>
      <c r="AX1457" s="824"/>
      <c r="AY1457" s="824"/>
      <c r="AZ1457" s="824"/>
      <c r="BA1457" s="767"/>
      <c r="BB1457" s="767"/>
      <c r="BC1457" s="767"/>
      <c r="BD1457" s="767"/>
      <c r="BE1457" s="767"/>
      <c r="BF1457" s="767"/>
      <c r="BG1457" s="767"/>
      <c r="BH1457" s="767"/>
      <c r="BI1457" s="767"/>
      <c r="BJ1457" s="767"/>
      <c r="BK1457" s="767"/>
      <c r="BL1457" s="767"/>
      <c r="BM1457" s="767"/>
      <c r="BN1457" s="767"/>
      <c r="BO1457" s="767"/>
      <c r="BP1457" s="767"/>
      <c r="BQ1457" s="767"/>
      <c r="BR1457" s="767"/>
      <c r="BS1457" s="767"/>
      <c r="BT1457" s="767"/>
      <c r="BU1457" s="767"/>
      <c r="BV1457" s="767"/>
      <c r="BW1457" s="767"/>
      <c r="BX1457" s="767"/>
      <c r="BY1457" s="767"/>
      <c r="BZ1457" s="767"/>
      <c r="CA1457" s="767"/>
      <c r="CB1457" s="767"/>
      <c r="CC1457" s="767"/>
      <c r="CD1457" s="767"/>
      <c r="CE1457" s="767"/>
      <c r="CF1457" s="767"/>
      <c r="CG1457" s="767"/>
      <c r="CH1457" s="767"/>
      <c r="CI1457" s="767"/>
      <c r="CJ1457" s="767"/>
      <c r="CK1457" s="767"/>
      <c r="CL1457" s="767"/>
      <c r="CM1457" s="767"/>
      <c r="CN1457" s="767"/>
      <c r="CO1457" s="767"/>
      <c r="CP1457" s="767"/>
      <c r="CQ1457" s="767"/>
      <c r="CR1457" s="767"/>
      <c r="CS1457" s="767"/>
      <c r="CT1457" s="767"/>
      <c r="CU1457" s="767"/>
      <c r="CV1457" s="767"/>
      <c r="CW1457" s="767"/>
      <c r="CX1457" s="767"/>
      <c r="CY1457" s="767"/>
      <c r="CZ1457" s="767"/>
      <c r="DA1457" s="767"/>
      <c r="DB1457" s="767"/>
      <c r="DC1457" s="767"/>
      <c r="DD1457" s="767"/>
      <c r="DE1457" s="767"/>
      <c r="DF1457" s="767"/>
      <c r="DG1457" s="767"/>
      <c r="DH1457" s="767"/>
      <c r="DI1457" s="767"/>
      <c r="DJ1457" s="767"/>
      <c r="DK1457" s="767"/>
      <c r="DL1457" s="767"/>
      <c r="DM1457" s="767"/>
      <c r="DN1457" s="767"/>
      <c r="DO1457" s="767"/>
      <c r="DP1457" s="767"/>
      <c r="DQ1457" s="767"/>
      <c r="DR1457" s="767"/>
      <c r="DS1457" s="767"/>
      <c r="DT1457" s="767"/>
      <c r="DU1457" s="767"/>
      <c r="DV1457" s="767"/>
      <c r="DW1457" s="767"/>
      <c r="DX1457" s="767"/>
      <c r="DY1457" s="767"/>
      <c r="DZ1457" s="767"/>
      <c r="EA1457" s="767"/>
      <c r="EB1457" s="767"/>
      <c r="EC1457" s="767"/>
      <c r="ED1457" s="767"/>
      <c r="EE1457" s="767"/>
      <c r="EF1457" s="767"/>
      <c r="EG1457" s="767"/>
      <c r="EH1457" s="767"/>
      <c r="EI1457" s="767"/>
      <c r="EJ1457" s="767"/>
      <c r="EK1457" s="767"/>
      <c r="EL1457" s="767"/>
      <c r="EM1457" s="767"/>
      <c r="EN1457" s="767"/>
      <c r="EO1457" s="767"/>
      <c r="EP1457" s="767"/>
      <c r="EQ1457" s="767"/>
      <c r="ER1457" s="767"/>
      <c r="ES1457" s="767"/>
      <c r="ET1457" s="767"/>
      <c r="EU1457" s="767"/>
      <c r="EV1457" s="767"/>
      <c r="EW1457" s="767"/>
      <c r="EX1457" s="767"/>
      <c r="EY1457" s="767"/>
      <c r="EZ1457" s="767"/>
      <c r="FA1457" s="767"/>
      <c r="FB1457" s="767"/>
      <c r="FC1457" s="767"/>
      <c r="FD1457" s="767"/>
      <c r="FE1457" s="767"/>
      <c r="FF1457" s="767"/>
      <c r="FG1457" s="767"/>
      <c r="FH1457" s="767"/>
      <c r="FI1457" s="767"/>
      <c r="FJ1457" s="767"/>
      <c r="FK1457" s="767"/>
      <c r="FL1457" s="767"/>
      <c r="FM1457" s="767"/>
      <c r="FN1457" s="767"/>
      <c r="FO1457" s="767"/>
      <c r="FP1457" s="767"/>
      <c r="FQ1457" s="767"/>
      <c r="FR1457" s="767"/>
      <c r="FS1457" s="767"/>
      <c r="FT1457" s="767"/>
      <c r="FU1457" s="767"/>
      <c r="FV1457" s="767"/>
      <c r="FW1457" s="767"/>
      <c r="FX1457" s="767"/>
      <c r="FY1457" s="767"/>
      <c r="FZ1457" s="767"/>
      <c r="GA1457" s="767"/>
      <c r="GB1457" s="767"/>
      <c r="GC1457" s="767"/>
      <c r="GD1457" s="767"/>
      <c r="GE1457" s="767"/>
      <c r="GF1457" s="767"/>
      <c r="GG1457" s="767"/>
      <c r="GH1457" s="767"/>
      <c r="GI1457" s="767"/>
      <c r="GJ1457" s="767"/>
      <c r="GK1457" s="767"/>
      <c r="GL1457" s="767"/>
      <c r="GM1457" s="767"/>
      <c r="GN1457" s="767"/>
      <c r="GO1457" s="767"/>
      <c r="GP1457" s="767"/>
      <c r="GQ1457" s="767"/>
      <c r="GR1457" s="767"/>
      <c r="GS1457" s="767"/>
      <c r="GT1457" s="767"/>
      <c r="GU1457" s="767"/>
      <c r="GV1457" s="767"/>
      <c r="GW1457" s="767"/>
      <c r="GX1457" s="767"/>
      <c r="GY1457" s="767"/>
      <c r="GZ1457" s="767"/>
      <c r="HA1457" s="767"/>
      <c r="HB1457" s="767"/>
      <c r="HC1457" s="767"/>
    </row>
    <row r="1458" spans="1:211" s="864" customFormat="1" ht="13.9" hidden="1" customHeight="1">
      <c r="A1458" s="307"/>
      <c r="B1458" s="351"/>
      <c r="C1458" s="971" t="str">
        <f>IF('1C TSspéc28'!H$17&lt;&gt;0,'1C TSspéc28'!$B$12,"")</f>
        <v/>
      </c>
      <c r="D1458" s="972"/>
      <c r="E1458" s="973"/>
      <c r="F1458" s="93">
        <f>IF(AND($C1458='1C TSspéc28'!$B$12,'1C TSspéc28'!$B$16="spécifiques",'1C TSspéc28'!$H$17&lt;&gt;""),'1C TSspéc28'!$H$21,"")</f>
        <v>0</v>
      </c>
      <c r="G1458" s="863"/>
      <c r="H1458" s="745">
        <v>0.21</v>
      </c>
      <c r="I1458" s="747">
        <v>1</v>
      </c>
      <c r="J1458" s="312"/>
      <c r="K1458" s="680">
        <f t="shared" si="299"/>
        <v>0</v>
      </c>
      <c r="L1458" s="556">
        <f>IF(OR('1C TSspéc28'!$B$12="",'1C TSspéc28'!H$30=0),0,IF(AND('1C TSspéc28'!$B$12&lt;&gt;"",$K$2="Pôle",'1C TSspéc28'!$C$12="OUI"),(('1C TSspéc28'!H$22+'1C TSspéc28'!H$23+'1C TSspéc28'!H$24+'1C TSspéc28'!H$25+'1C TSspéc28'!H$29)/'1C TSspéc28'!H$17),IF(AND('1C TSspéc28'!$B$12&lt;&gt;"",$K$2="Pôle",'1C TSspéc28'!$C$12="NON"),(('1C TSspéc28'!H$22+'1C TSspéc28'!H$23+'1C TSspéc28'!H$24+'1C TSspéc28'!H$25+'1C TSspéc28'!H$29)/'1C TSspéc28'!H$30),IF(AND('1C TSspéc28'!$B$12&lt;&gt;"",$K$2&lt;&gt;"Pôle",'1C TSspéc28'!$C$12="OUI"),(('1C TSspéc28'!H$22+'1C TSspéc28'!H$23+'1C TSspéc28'!H$24+'1C TSspéc28'!H$25+'1C TSspéc28'!H$26+'1C TSspéc28'!H$27+'1C TSspéc28'!H$28+'1C TSspéc28'!H$29)/'1C TSspéc28'!H$17),IF(AND('1C TSspéc28'!$B$12&lt;&gt;"",$K$2&lt;&gt;"Pôle",'1C TSspéc28'!$C$12="NON"),(('1C TSspéc28'!H$22+'1C TSspéc28'!H$23+'1C TSspéc28'!H$24+'1C TSspéc28'!H$25+'1C TSspéc28'!H$26+'1C TSspéc28'!H$27+'1C TSspéc28'!H$28+'1C TSspéc28'!H$29)/'1C TSspéc28'!H$30))))))</f>
        <v>0</v>
      </c>
      <c r="M1458" s="556">
        <f>IF(OR('1C TSspéc28'!$B$12="",'1C TSspéc28'!H$30=0),0,IF(AND('1C TSspéc28'!$B$12&lt;&gt;"",$K$2="Pôle",'1C TSspéc28'!$C$12="OUI"),(('1C TSspéc28'!H$26+'1C TSspéc28'!H$27+'1C TSspéc28'!H$28)/'1C TSspéc28'!H$17),IF(AND('1C TSspéc28'!$B$12&lt;&gt;"",$K$2="Pôle",'1C TSspéc28'!$C$12="NON"),(('1C TSspéc28'!H$26+'1C TSspéc28'!H$27+'1C TSspéc28'!H$28)/'1C TSspéc28'!H$30),IF(AND('1C TSspéc28'!$B$12&lt;&gt;"",$K$2&lt;&gt;"Pôle"),0))))</f>
        <v>0</v>
      </c>
      <c r="N1458" s="557">
        <f>IF(AND('1C TSspéc28'!$B$12&lt;&gt;0,'1C TSspéc28'!$H$30&lt;&gt;0),L1458+M1458,0)</f>
        <v>0</v>
      </c>
      <c r="O1458" s="542" t="str">
        <f>IF(AND('1C TSspéc28'!$H$17&lt;&gt;0,'1C TSspéc28'!$C$12="OUI"),'1C TSspéc28'!$H$35/'1C TSspéc28'!$H$17,"")</f>
        <v/>
      </c>
      <c r="P1458" s="543" t="str">
        <f>IF(AND('1C TSspéc28'!$H$17&lt;&gt;0,'1C TSspéc28'!$C$12="OUI"),'1C TSspéc28'!$H$36/'1C TSspéc28'!$H$17,"")</f>
        <v/>
      </c>
      <c r="Q1458" s="543" t="str">
        <f>IF(AND('1C TSspéc28'!$H$17&lt;&gt;0,'1C TSspéc28'!$C$12="OUI"),'1C TSspéc28'!$H$37/'1C TSspéc28'!$H$17,"")</f>
        <v/>
      </c>
      <c r="R1458" s="543" t="str">
        <f>IF(AND('1C TSspéc28'!$H$17&lt;&gt;0,'1C TSspéc28'!$C$12="OUI"),'1C TSspéc28'!$H$38/'1C TSspéc28'!$H$17,"")</f>
        <v/>
      </c>
      <c r="S1458" s="543" t="str">
        <f>IF(AND('1C TSspéc28'!$H$17&lt;&gt;0,'1C TSspéc28'!$C$12="OUI"),'1C TSspéc28'!$H$39/'1C TSspéc28'!$H$17,"")</f>
        <v/>
      </c>
      <c r="T1458" s="543" t="str">
        <f>IF(AND('1C TSspéc28'!$H$17&lt;&gt;0,'1C TSspéc28'!$C$12="OUI"),'1C TSspéc28'!$H$40/'1C TSspéc28'!$H$17,"")</f>
        <v/>
      </c>
      <c r="U1458" s="543" t="str">
        <f>IF(AND('1C TSspéc28'!$H$17&lt;&gt;0,'1C TSspéc28'!$C$12="OUI"),'1C TSspéc28'!$H$41/'1C TSspéc28'!$H$17,"")</f>
        <v/>
      </c>
      <c r="V1458" s="543" t="str">
        <f>IF(AND('1C TSspéc28'!$H$17&lt;&gt;0,'1C TSspéc28'!$C$12="OUI"),'1C TSspéc28'!$H$42/'1C TSspéc28'!$H$17,"")</f>
        <v/>
      </c>
      <c r="W1458" s="543" t="str">
        <f>IF(AND('1C TSspéc28'!$H$17&lt;&gt;0,'1C TSspéc28'!$C$12="OUI"),'1C TSspéc28'!$H$43/'1C TSspéc28'!$H$17,"")</f>
        <v/>
      </c>
      <c r="X1458" s="543" t="str">
        <f>IF(AND('1C TSspéc28'!$H$17&lt;&gt;0,'1C TSspéc28'!$C$12="OUI"),'1C TSspéc28'!$H$44/'1C TSspéc28'!$H$17,"")</f>
        <v/>
      </c>
      <c r="Y1458" s="543" t="str">
        <f>IF(AND('1C TSspéc28'!$H$17&lt;&gt;0,'1C TSspéc28'!$C$12="OUI"),'1C TSspéc28'!$H$45/'1C TSspéc28'!$H$17,"")</f>
        <v/>
      </c>
      <c r="Z1458" s="543" t="str">
        <f>IF(AND('1C TSspéc28'!$H$17&lt;&gt;0,'1C TSspéc28'!$C$12="OUI"),'1C TSspéc28'!$H$46/'1C TSspéc28'!$H$17,"")</f>
        <v/>
      </c>
      <c r="AA1458" s="543" t="str">
        <f>IF(AND('1C TSspéc28'!$H$17&lt;&gt;0,'1C TSspéc28'!$C$12="OUI"),'1C TSspéc28'!$H$47/'1C TSspéc28'!$H$17,"")</f>
        <v/>
      </c>
      <c r="AB1458" s="543" t="str">
        <f>IF(AND('1C TSspéc28'!$H$17&lt;&gt;0,'1C TSspéc28'!$C$12="OUI"),'1C TSspéc28'!$H$48/'1C TSspéc28'!$H$17,"")</f>
        <v/>
      </c>
      <c r="AC1458" s="543" t="str">
        <f>IF(AND('1C TSspéc28'!$H$17&lt;&gt;0,'1C TSspéc28'!$C$12="OUI"),'1C TSspéc28'!$H$49/'1C TSspéc28'!$H$17,"")</f>
        <v/>
      </c>
      <c r="AD1458" s="543" t="str">
        <f>IF(AND('1C TSspéc28'!$H$17&lt;&gt;0,'1C TSspéc28'!$C$12="OUI"),'1C TSspéc28'!$H$50/'1C TSspéc28'!$H$17,"")</f>
        <v/>
      </c>
      <c r="AE1458" s="543" t="str">
        <f>IF(AND('1C TSspéc28'!$H$17&lt;&gt;0,'1C TSspéc28'!$C$12="OUI"),'1C TSspéc28'!$H$51/'1C TSspéc28'!$H$17,"")</f>
        <v/>
      </c>
      <c r="AF1458" s="543" t="str">
        <f>IF(AND('1C TSspéc28'!$H$17&lt;&gt;0,'1C TSspéc28'!$C$12="OUI"),'1C TSspéc28'!$H$52/'1C TSspéc28'!$H$17,"")</f>
        <v/>
      </c>
      <c r="AG1458" s="543" t="str">
        <f>IF(AND('1C TSspéc28'!$H$17&lt;&gt;0,'1C TSspéc28'!$C$12="OUI"),'1C TSspéc28'!$H$53/'1C TSspéc28'!$H$17,"")</f>
        <v/>
      </c>
      <c r="AH1458" s="543" t="str">
        <f>IF(AND('1C TSspéc28'!$H$17&lt;&gt;0,'1C TSspéc28'!$C$12="OUI"),'1C TSspéc28'!$H$54/'1C TSspéc28'!$H$17,"")</f>
        <v/>
      </c>
      <c r="AI1458" s="543" t="str">
        <f>IF(AND('1C TSspéc28'!$H$17&lt;&gt;0,'1C TSspéc28'!$C$12="OUI"),'1C TSspéc28'!$H$55/'1C TSspéc28'!$H$17,"")</f>
        <v/>
      </c>
      <c r="AJ1458" s="543" t="str">
        <f>IF(AND('1C TSspéc28'!$H$17&lt;&gt;0,'1C TSspéc28'!$C$12="OUI"),'1C TSspéc28'!$H$56/'1C TSspéc28'!$H$17,"")</f>
        <v/>
      </c>
      <c r="AK1458" s="543" t="str">
        <f>IF(AND('1C TSspéc28'!$H$17&lt;&gt;0,'1C TSspéc28'!$C$12="OUI"),'1C TSspéc28'!$H$57/'1C TSspéc28'!$H$17,"")</f>
        <v/>
      </c>
      <c r="AL1458" s="72">
        <f>IF(AND('1C TSspéc28'!$H$17&lt;&gt;0,'1C TSspéc28'!$C$12="OUI"),N1458+AK1458,N1458)</f>
        <v>0</v>
      </c>
      <c r="AM1458" s="417">
        <f t="shared" si="360"/>
        <v>0</v>
      </c>
      <c r="AN1458" s="417">
        <f t="shared" si="361"/>
        <v>0</v>
      </c>
      <c r="AO1458" s="418" t="str">
        <f>IF(AND('1C TSspéc28'!$H$17&lt;&gt;0,'1C TSspéc28'!$H$30&lt;&gt;0),AM1458+AN1458,"")</f>
        <v/>
      </c>
      <c r="AP1458" s="573" t="str">
        <f>IF(AND('1C TSspéc28'!$H$17&lt;&gt;0,'1C TSspéc28'!$H$30&lt;&gt;0),AM1458-AR1458,"")</f>
        <v/>
      </c>
      <c r="AQ1458" s="583">
        <f t="shared" si="362"/>
        <v>0</v>
      </c>
      <c r="AR1458" s="596"/>
      <c r="AS1458" s="102"/>
      <c r="AT1458" s="27" t="str">
        <f>IF(('1C TSspéc28'!H$17*FICHE!$C$14&lt;J1458),"Forfait limité à "&amp;FICHE!$C$14&amp;"€/jour","")</f>
        <v/>
      </c>
      <c r="AU1458" s="592"/>
      <c r="AV1458" s="824"/>
      <c r="AW1458" s="824"/>
      <c r="AX1458" s="824"/>
      <c r="AY1458" s="824"/>
      <c r="AZ1458" s="824"/>
      <c r="BA1458" s="767"/>
      <c r="BB1458" s="767"/>
      <c r="BC1458" s="767"/>
      <c r="BD1458" s="767"/>
      <c r="BE1458" s="767"/>
      <c r="BF1458" s="767"/>
      <c r="BG1458" s="767"/>
      <c r="BH1458" s="767"/>
      <c r="BI1458" s="767"/>
      <c r="BJ1458" s="767"/>
      <c r="BK1458" s="767"/>
      <c r="BL1458" s="767"/>
      <c r="BM1458" s="767"/>
      <c r="BN1458" s="767"/>
      <c r="BO1458" s="767"/>
      <c r="BP1458" s="767"/>
      <c r="BQ1458" s="767"/>
      <c r="BR1458" s="767"/>
      <c r="BS1458" s="767"/>
      <c r="BT1458" s="767"/>
      <c r="BU1458" s="767"/>
      <c r="BV1458" s="767"/>
      <c r="BW1458" s="767"/>
      <c r="BX1458" s="767"/>
      <c r="BY1458" s="767"/>
      <c r="BZ1458" s="767"/>
      <c r="CA1458" s="767"/>
      <c r="CB1458" s="767"/>
      <c r="CC1458" s="767"/>
      <c r="CD1458" s="767"/>
      <c r="CE1458" s="767"/>
      <c r="CF1458" s="767"/>
      <c r="CG1458" s="767"/>
      <c r="CH1458" s="767"/>
      <c r="CI1458" s="767"/>
      <c r="CJ1458" s="767"/>
      <c r="CK1458" s="767"/>
      <c r="CL1458" s="767"/>
      <c r="CM1458" s="767"/>
      <c r="CN1458" s="767"/>
      <c r="CO1458" s="767"/>
      <c r="CP1458" s="767"/>
      <c r="CQ1458" s="767"/>
      <c r="CR1458" s="767"/>
      <c r="CS1458" s="767"/>
      <c r="CT1458" s="767"/>
      <c r="CU1458" s="767"/>
      <c r="CV1458" s="767"/>
      <c r="CW1458" s="767"/>
      <c r="CX1458" s="767"/>
      <c r="CY1458" s="767"/>
      <c r="CZ1458" s="767"/>
      <c r="DA1458" s="767"/>
      <c r="DB1458" s="767"/>
      <c r="DC1458" s="767"/>
      <c r="DD1458" s="767"/>
      <c r="DE1458" s="767"/>
      <c r="DF1458" s="767"/>
      <c r="DG1458" s="767"/>
      <c r="DH1458" s="767"/>
      <c r="DI1458" s="767"/>
      <c r="DJ1458" s="767"/>
      <c r="DK1458" s="767"/>
      <c r="DL1458" s="767"/>
      <c r="DM1458" s="767"/>
      <c r="DN1458" s="767"/>
      <c r="DO1458" s="767"/>
      <c r="DP1458" s="767"/>
      <c r="DQ1458" s="767"/>
      <c r="DR1458" s="767"/>
      <c r="DS1458" s="767"/>
      <c r="DT1458" s="767"/>
      <c r="DU1458" s="767"/>
      <c r="DV1458" s="767"/>
      <c r="DW1458" s="767"/>
      <c r="DX1458" s="767"/>
      <c r="DY1458" s="767"/>
      <c r="DZ1458" s="767"/>
      <c r="EA1458" s="767"/>
      <c r="EB1458" s="767"/>
      <c r="EC1458" s="767"/>
      <c r="ED1458" s="767"/>
      <c r="EE1458" s="767"/>
      <c r="EF1458" s="767"/>
      <c r="EG1458" s="767"/>
      <c r="EH1458" s="767"/>
      <c r="EI1458" s="767"/>
      <c r="EJ1458" s="767"/>
      <c r="EK1458" s="767"/>
      <c r="EL1458" s="767"/>
      <c r="EM1458" s="767"/>
      <c r="EN1458" s="767"/>
      <c r="EO1458" s="767"/>
      <c r="EP1458" s="767"/>
      <c r="EQ1458" s="767"/>
      <c r="ER1458" s="767"/>
      <c r="ES1458" s="767"/>
      <c r="ET1458" s="767"/>
      <c r="EU1458" s="767"/>
      <c r="EV1458" s="767"/>
      <c r="EW1458" s="767"/>
      <c r="EX1458" s="767"/>
      <c r="EY1458" s="767"/>
      <c r="EZ1458" s="767"/>
      <c r="FA1458" s="767"/>
      <c r="FB1458" s="767"/>
      <c r="FC1458" s="767"/>
      <c r="FD1458" s="767"/>
      <c r="FE1458" s="767"/>
      <c r="FF1458" s="767"/>
      <c r="FG1458" s="767"/>
      <c r="FH1458" s="767"/>
      <c r="FI1458" s="767"/>
      <c r="FJ1458" s="767"/>
      <c r="FK1458" s="767"/>
      <c r="FL1458" s="767"/>
      <c r="FM1458" s="767"/>
      <c r="FN1458" s="767"/>
      <c r="FO1458" s="767"/>
      <c r="FP1458" s="767"/>
      <c r="FQ1458" s="767"/>
      <c r="FR1458" s="767"/>
      <c r="FS1458" s="767"/>
      <c r="FT1458" s="767"/>
      <c r="FU1458" s="767"/>
      <c r="FV1458" s="767"/>
      <c r="FW1458" s="767"/>
      <c r="FX1458" s="767"/>
      <c r="FY1458" s="767"/>
      <c r="FZ1458" s="767"/>
      <c r="GA1458" s="767"/>
      <c r="GB1458" s="767"/>
      <c r="GC1458" s="767"/>
      <c r="GD1458" s="767"/>
      <c r="GE1458" s="767"/>
      <c r="GF1458" s="767"/>
      <c r="GG1458" s="767"/>
      <c r="GH1458" s="767"/>
      <c r="GI1458" s="767"/>
      <c r="GJ1458" s="767"/>
      <c r="GK1458" s="767"/>
      <c r="GL1458" s="767"/>
      <c r="GM1458" s="767"/>
      <c r="GN1458" s="767"/>
      <c r="GO1458" s="767"/>
      <c r="GP1458" s="767"/>
      <c r="GQ1458" s="767"/>
      <c r="GR1458" s="767"/>
      <c r="GS1458" s="767"/>
      <c r="GT1458" s="767"/>
      <c r="GU1458" s="767"/>
      <c r="GV1458" s="767"/>
      <c r="GW1458" s="767"/>
      <c r="GX1458" s="767"/>
      <c r="GY1458" s="767"/>
      <c r="GZ1458" s="767"/>
      <c r="HA1458" s="767"/>
      <c r="HB1458" s="767"/>
      <c r="HC1458" s="767"/>
    </row>
    <row r="1459" spans="1:211" s="864" customFormat="1" ht="13.9" hidden="1" customHeight="1">
      <c r="A1459" s="307"/>
      <c r="B1459" s="351"/>
      <c r="C1459" s="971" t="str">
        <f>IF('1C TSspéc28'!I$17&lt;&gt;0,'1C TSspéc28'!$B$12,"")</f>
        <v/>
      </c>
      <c r="D1459" s="972"/>
      <c r="E1459" s="973"/>
      <c r="F1459" s="93">
        <f>IF(AND($C1459='1C TSspéc28'!$B$12,'1C TSspéc28'!$B$16="spécifiques",'1C TSspéc28'!$I$17&lt;&gt;""),'1C TSspéc28'!$I$21,"")</f>
        <v>0</v>
      </c>
      <c r="G1459" s="863"/>
      <c r="H1459" s="745">
        <v>0.21</v>
      </c>
      <c r="I1459" s="747">
        <v>1</v>
      </c>
      <c r="J1459" s="312"/>
      <c r="K1459" s="680">
        <f t="shared" si="299"/>
        <v>0</v>
      </c>
      <c r="L1459" s="556">
        <f>IF(OR('1C TSspéc28'!$B$12="",'1C TSspéc28'!I$30=0),0,IF(AND('1C TSspéc28'!$B$12&lt;&gt;"",$K$2="Pôle",'1C TSspéc28'!$C$12="OUI"),(('1C TSspéc28'!I$22+'1C TSspéc28'!I$23+'1C TSspéc28'!I$24+'1C TSspéc28'!I$25+'1C TSspéc28'!I$29)/'1C TSspéc28'!I$17),IF(AND('1C TSspéc28'!$B$12&lt;&gt;"",$K$2="Pôle",'1C TSspéc28'!$C$12="NON"),(('1C TSspéc28'!I$22+'1C TSspéc28'!I$23+'1C TSspéc28'!I$24+'1C TSspéc28'!I$25+'1C TSspéc28'!I$29)/'1C TSspéc28'!I$30),IF(AND('1C TSspéc28'!$B$12&lt;&gt;"",$K$2&lt;&gt;"Pôle",'1C TSspéc28'!$C$12="OUI"),(('1C TSspéc28'!I$22+'1C TSspéc28'!I$23+'1C TSspéc28'!I$24+'1C TSspéc28'!I$25+'1C TSspéc28'!I$26+'1C TSspéc28'!I$27+'1C TSspéc28'!I$28+'1C TSspéc28'!I$29)/'1C TSspéc28'!I$17),IF(AND('1C TSspéc28'!$B$12&lt;&gt;"",$K$2&lt;&gt;"Pôle",'1C TSspéc28'!$C$12="NON"),(('1C TSspéc28'!I$22+'1C TSspéc28'!I$23+'1C TSspéc28'!I$24+'1C TSspéc28'!I$25+'1C TSspéc28'!I$26+'1C TSspéc28'!I$27+'1C TSspéc28'!I$28+'1C TSspéc28'!I$29)/'1C TSspéc28'!I$30))))))</f>
        <v>0</v>
      </c>
      <c r="M1459" s="556">
        <f>IF(OR('1C TSspéc28'!$B$12="",'1C TSspéc28'!I$30=0),0,IF(AND('1C TSspéc28'!$B$12&lt;&gt;"",$K$2="Pôle",'1C TSspéc28'!$C$12="OUI"),(('1C TSspéc28'!I$26+'1C TSspéc28'!I$27+'1C TSspéc28'!I$28)/'1C TSspéc28'!I$17),IF(AND('1C TSspéc28'!$B$12&lt;&gt;"",$K$2="Pôle",'1C TSspéc28'!$C$12="NON"),(('1C TSspéc28'!I$26+'1C TSspéc28'!I$27+'1C TSspéc28'!I$28)/'1C TSspéc28'!I$30),IF(AND('1C TSspéc28'!$B$12&lt;&gt;"",$K$2&lt;&gt;"Pôle"),0))))</f>
        <v>0</v>
      </c>
      <c r="N1459" s="557">
        <f>IF(AND('1C TSspéc28'!$B$12&lt;&gt;0,'1C TSspéc28'!$I$30&lt;&gt;0),L1459+M1459,0)</f>
        <v>0</v>
      </c>
      <c r="O1459" s="542" t="str">
        <f>IF(AND('1C TSspéc28'!$I$17&lt;&gt;0,'1C TSspéc28'!$C$12="OUI"),'1C TSspéc28'!$I$35/'1C TSspéc28'!$I$17,"")</f>
        <v/>
      </c>
      <c r="P1459" s="543" t="str">
        <f>IF(AND('1C TSspéc28'!$I$17&lt;&gt;0,'1C TSspéc28'!$C$12="OUI"),'1C TSspéc28'!$I$36/'1C TSspéc28'!$I$17,"")</f>
        <v/>
      </c>
      <c r="Q1459" s="543" t="str">
        <f>IF(AND('1C TSspéc28'!$I$17&lt;&gt;0,'1C TSspéc28'!$C$12="OUI"),'1C TSspéc28'!$I$37/'1C TSspéc28'!$I$17,"")</f>
        <v/>
      </c>
      <c r="R1459" s="543" t="str">
        <f>IF(AND('1C TSspéc28'!$I$17&lt;&gt;0,'1C TSspéc28'!$C$12="OUI"),'1C TSspéc28'!$I$38/'1C TSspéc28'!$I$17,"")</f>
        <v/>
      </c>
      <c r="S1459" s="543" t="str">
        <f>IF(AND('1C TSspéc28'!$I$17&lt;&gt;0,'1C TSspéc28'!$C$12="OUI"),'1C TSspéc28'!$I$39/'1C TSspéc28'!$I$17,"")</f>
        <v/>
      </c>
      <c r="T1459" s="543" t="str">
        <f>IF(AND('1C TSspéc28'!$I$17&lt;&gt;0,'1C TSspéc28'!$C$12="OUI"),'1C TSspéc28'!$I$40/'1C TSspéc28'!$I$17,"")</f>
        <v/>
      </c>
      <c r="U1459" s="543" t="str">
        <f>IF(AND('1C TSspéc28'!$I$17&lt;&gt;0,'1C TSspéc28'!$C$12="OUI"),'1C TSspéc28'!$I$41/'1C TSspéc28'!$I$17,"")</f>
        <v/>
      </c>
      <c r="V1459" s="543" t="str">
        <f>IF(AND('1C TSspéc28'!$I$17&lt;&gt;0,'1C TSspéc28'!$C$12="OUI"),'1C TSspéc28'!$I$42/'1C TSspéc28'!$I$17,"")</f>
        <v/>
      </c>
      <c r="W1459" s="543" t="str">
        <f>IF(AND('1C TSspéc28'!$I$17&lt;&gt;0,'1C TSspéc28'!$C$12="OUI"),'1C TSspéc28'!$I$43/'1C TSspéc28'!$I$17,"")</f>
        <v/>
      </c>
      <c r="X1459" s="543" t="str">
        <f>IF(AND('1C TSspéc28'!$I$17&lt;&gt;0,'1C TSspéc28'!$C$12="OUI"),'1C TSspéc28'!$I$44/'1C TSspéc28'!$I$17,"")</f>
        <v/>
      </c>
      <c r="Y1459" s="543" t="str">
        <f>IF(AND('1C TSspéc28'!$I$17&lt;&gt;0,'1C TSspéc28'!$C$12="OUI"),'1C TSspéc28'!$I$45/'1C TSspéc28'!$I$17,"")</f>
        <v/>
      </c>
      <c r="Z1459" s="543" t="str">
        <f>IF(AND('1C TSspéc28'!$I$17&lt;&gt;0,'1C TSspéc28'!$C$12="OUI"),'1C TSspéc28'!$I$46/'1C TSspéc28'!$I$17,"")</f>
        <v/>
      </c>
      <c r="AA1459" s="543" t="str">
        <f>IF(AND('1C TSspéc28'!$I$17&lt;&gt;0,'1C TSspéc28'!$C$12="OUI"),'1C TSspéc28'!$I$47/'1C TSspéc28'!$I$17,"")</f>
        <v/>
      </c>
      <c r="AB1459" s="543" t="str">
        <f>IF(AND('1C TSspéc28'!$I$17&lt;&gt;0,'1C TSspéc28'!$C$12="OUI"),'1C TSspéc28'!$I$48/'1C TSspéc28'!$I$17,"")</f>
        <v/>
      </c>
      <c r="AC1459" s="543" t="str">
        <f>IF(AND('1C TSspéc28'!$I$17&lt;&gt;0,'1C TSspéc28'!$C$12="OUI"),'1C TSspéc28'!$I$49/'1C TSspéc28'!$I$17,"")</f>
        <v/>
      </c>
      <c r="AD1459" s="543" t="str">
        <f>IF(AND('1C TSspéc28'!$I$17&lt;&gt;0,'1C TSspéc28'!$C$12="OUI"),'1C TSspéc28'!$I$50/'1C TSspéc28'!$I$17,"")</f>
        <v/>
      </c>
      <c r="AE1459" s="543" t="str">
        <f>IF(AND('1C TSspéc28'!$I$17&lt;&gt;0,'1C TSspéc28'!$C$12="OUI"),'1C TSspéc28'!$I$51/'1C TSspéc28'!$I$17,"")</f>
        <v/>
      </c>
      <c r="AF1459" s="543" t="str">
        <f>IF(AND('1C TSspéc28'!$I$17&lt;&gt;0,'1C TSspéc28'!$C$12="OUI"),'1C TSspéc28'!$I$52/'1C TSspéc28'!$I$17,"")</f>
        <v/>
      </c>
      <c r="AG1459" s="543" t="str">
        <f>IF(AND('1C TSspéc28'!$I$17&lt;&gt;0,'1C TSspéc28'!$C$12="OUI"),'1C TSspéc28'!$I$53/'1C TSspéc28'!$I$17,"")</f>
        <v/>
      </c>
      <c r="AH1459" s="543" t="str">
        <f>IF(AND('1C TSspéc28'!$I$17&lt;&gt;0,'1C TSspéc28'!$C$12="OUI"),'1C TSspéc28'!$I$54/'1C TSspéc28'!$I$17,"")</f>
        <v/>
      </c>
      <c r="AI1459" s="543" t="str">
        <f>IF(AND('1C TSspéc28'!$I$17&lt;&gt;0,'1C TSspéc28'!$C$12="OUI"),'1C TSspéc28'!$I$55/'1C TSspéc28'!$I$17,"")</f>
        <v/>
      </c>
      <c r="AJ1459" s="543" t="str">
        <f>IF(AND('1C TSspéc28'!$I$17&lt;&gt;0,'1C TSspéc28'!$C$12="OUI"),'1C TSspéc28'!$I$56/'1C TSspéc28'!$I$17,"")</f>
        <v/>
      </c>
      <c r="AK1459" s="543" t="str">
        <f>IF(AND('1C TSspéc28'!$I$17&lt;&gt;0,'1C TSspéc28'!$C$12="OUI"),'1C TSspéc28'!$I$57/'1C TSspéc28'!$I$17,"")</f>
        <v/>
      </c>
      <c r="AL1459" s="72">
        <f>IF(AND('1C TSspéc28'!$I$17&lt;&gt;0,'1C TSspéc28'!$C$12="OUI"),N1459+AK1459,N1459)</f>
        <v>0</v>
      </c>
      <c r="AM1459" s="417">
        <f t="shared" si="360"/>
        <v>0</v>
      </c>
      <c r="AN1459" s="417">
        <f t="shared" si="361"/>
        <v>0</v>
      </c>
      <c r="AO1459" s="418" t="str">
        <f>IF(AND('1C TSspéc28'!$I$17&lt;&gt;0,'1C TSspéc28'!$I$30&lt;&gt;0),AM1459+AN1459,"")</f>
        <v/>
      </c>
      <c r="AP1459" s="573" t="str">
        <f>IF(AND('1C TSspéc28'!$I$17&lt;&gt;0,'1C TSspéc28'!$I$30&lt;&gt;0),AM1459-AR1459,"")</f>
        <v/>
      </c>
      <c r="AQ1459" s="583">
        <f t="shared" si="362"/>
        <v>0</v>
      </c>
      <c r="AR1459" s="596"/>
      <c r="AS1459" s="102"/>
      <c r="AT1459" s="27" t="str">
        <f>IF(('1C TSspéc28'!I$17*FICHE!$C$14&lt;J1459),"Forfait limité à "&amp;FICHE!$C$14&amp;"€/jour","")</f>
        <v/>
      </c>
      <c r="AU1459" s="592"/>
      <c r="AV1459" s="824"/>
      <c r="AW1459" s="824"/>
      <c r="AX1459" s="824"/>
      <c r="AY1459" s="824"/>
      <c r="AZ1459" s="824"/>
      <c r="BA1459" s="767"/>
      <c r="BB1459" s="767"/>
      <c r="BC1459" s="767"/>
      <c r="BD1459" s="767"/>
      <c r="BE1459" s="767"/>
      <c r="BF1459" s="767"/>
      <c r="BG1459" s="767"/>
      <c r="BH1459" s="767"/>
      <c r="BI1459" s="767"/>
      <c r="BJ1459" s="767"/>
      <c r="BK1459" s="767"/>
      <c r="BL1459" s="767"/>
      <c r="BM1459" s="767"/>
      <c r="BN1459" s="767"/>
      <c r="BO1459" s="767"/>
      <c r="BP1459" s="767"/>
      <c r="BQ1459" s="767"/>
      <c r="BR1459" s="767"/>
      <c r="BS1459" s="767"/>
      <c r="BT1459" s="767"/>
      <c r="BU1459" s="767"/>
      <c r="BV1459" s="767"/>
      <c r="BW1459" s="767"/>
      <c r="BX1459" s="767"/>
      <c r="BY1459" s="767"/>
      <c r="BZ1459" s="767"/>
      <c r="CA1459" s="767"/>
      <c r="CB1459" s="767"/>
      <c r="CC1459" s="767"/>
      <c r="CD1459" s="767"/>
      <c r="CE1459" s="767"/>
      <c r="CF1459" s="767"/>
      <c r="CG1459" s="767"/>
      <c r="CH1459" s="767"/>
      <c r="CI1459" s="767"/>
      <c r="CJ1459" s="767"/>
      <c r="CK1459" s="767"/>
      <c r="CL1459" s="767"/>
      <c r="CM1459" s="767"/>
      <c r="CN1459" s="767"/>
      <c r="CO1459" s="767"/>
      <c r="CP1459" s="767"/>
      <c r="CQ1459" s="767"/>
      <c r="CR1459" s="767"/>
      <c r="CS1459" s="767"/>
      <c r="CT1459" s="767"/>
      <c r="CU1459" s="767"/>
      <c r="CV1459" s="767"/>
      <c r="CW1459" s="767"/>
      <c r="CX1459" s="767"/>
      <c r="CY1459" s="767"/>
      <c r="CZ1459" s="767"/>
      <c r="DA1459" s="767"/>
      <c r="DB1459" s="767"/>
      <c r="DC1459" s="767"/>
      <c r="DD1459" s="767"/>
      <c r="DE1459" s="767"/>
      <c r="DF1459" s="767"/>
      <c r="DG1459" s="767"/>
      <c r="DH1459" s="767"/>
      <c r="DI1459" s="767"/>
      <c r="DJ1459" s="767"/>
      <c r="DK1459" s="767"/>
      <c r="DL1459" s="767"/>
      <c r="DM1459" s="767"/>
      <c r="DN1459" s="767"/>
      <c r="DO1459" s="767"/>
      <c r="DP1459" s="767"/>
      <c r="DQ1459" s="767"/>
      <c r="DR1459" s="767"/>
      <c r="DS1459" s="767"/>
      <c r="DT1459" s="767"/>
      <c r="DU1459" s="767"/>
      <c r="DV1459" s="767"/>
      <c r="DW1459" s="767"/>
      <c r="DX1459" s="767"/>
      <c r="DY1459" s="767"/>
      <c r="DZ1459" s="767"/>
      <c r="EA1459" s="767"/>
      <c r="EB1459" s="767"/>
      <c r="EC1459" s="767"/>
      <c r="ED1459" s="767"/>
      <c r="EE1459" s="767"/>
      <c r="EF1459" s="767"/>
      <c r="EG1459" s="767"/>
      <c r="EH1459" s="767"/>
      <c r="EI1459" s="767"/>
      <c r="EJ1459" s="767"/>
      <c r="EK1459" s="767"/>
      <c r="EL1459" s="767"/>
      <c r="EM1459" s="767"/>
      <c r="EN1459" s="767"/>
      <c r="EO1459" s="767"/>
      <c r="EP1459" s="767"/>
      <c r="EQ1459" s="767"/>
      <c r="ER1459" s="767"/>
      <c r="ES1459" s="767"/>
      <c r="ET1459" s="767"/>
      <c r="EU1459" s="767"/>
      <c r="EV1459" s="767"/>
      <c r="EW1459" s="767"/>
      <c r="EX1459" s="767"/>
      <c r="EY1459" s="767"/>
      <c r="EZ1459" s="767"/>
      <c r="FA1459" s="767"/>
      <c r="FB1459" s="767"/>
      <c r="FC1459" s="767"/>
      <c r="FD1459" s="767"/>
      <c r="FE1459" s="767"/>
      <c r="FF1459" s="767"/>
      <c r="FG1459" s="767"/>
      <c r="FH1459" s="767"/>
      <c r="FI1459" s="767"/>
      <c r="FJ1459" s="767"/>
      <c r="FK1459" s="767"/>
      <c r="FL1459" s="767"/>
      <c r="FM1459" s="767"/>
      <c r="FN1459" s="767"/>
      <c r="FO1459" s="767"/>
      <c r="FP1459" s="767"/>
      <c r="FQ1459" s="767"/>
      <c r="FR1459" s="767"/>
      <c r="FS1459" s="767"/>
      <c r="FT1459" s="767"/>
      <c r="FU1459" s="767"/>
      <c r="FV1459" s="767"/>
      <c r="FW1459" s="767"/>
      <c r="FX1459" s="767"/>
      <c r="FY1459" s="767"/>
      <c r="FZ1459" s="767"/>
      <c r="GA1459" s="767"/>
      <c r="GB1459" s="767"/>
      <c r="GC1459" s="767"/>
      <c r="GD1459" s="767"/>
      <c r="GE1459" s="767"/>
      <c r="GF1459" s="767"/>
      <c r="GG1459" s="767"/>
      <c r="GH1459" s="767"/>
      <c r="GI1459" s="767"/>
      <c r="GJ1459" s="767"/>
      <c r="GK1459" s="767"/>
      <c r="GL1459" s="767"/>
      <c r="GM1459" s="767"/>
      <c r="GN1459" s="767"/>
      <c r="GO1459" s="767"/>
      <c r="GP1459" s="767"/>
      <c r="GQ1459" s="767"/>
      <c r="GR1459" s="767"/>
      <c r="GS1459" s="767"/>
      <c r="GT1459" s="767"/>
      <c r="GU1459" s="767"/>
      <c r="GV1459" s="767"/>
      <c r="GW1459" s="767"/>
      <c r="GX1459" s="767"/>
      <c r="GY1459" s="767"/>
      <c r="GZ1459" s="767"/>
      <c r="HA1459" s="767"/>
      <c r="HB1459" s="767"/>
      <c r="HC1459" s="767"/>
    </row>
    <row r="1460" spans="1:211" s="864" customFormat="1" ht="13.9" hidden="1" customHeight="1">
      <c r="A1460" s="307"/>
      <c r="B1460" s="351"/>
      <c r="C1460" s="971" t="str">
        <f>IF('1C TSspéc28'!J$17&lt;&gt;0,'1C TSspéc28'!$B$12,"")</f>
        <v/>
      </c>
      <c r="D1460" s="972"/>
      <c r="E1460" s="973"/>
      <c r="F1460" s="93">
        <f>IF(AND($C1460='1C TSspéc28'!$B$12,'1C TSspéc28'!$B$16="spécifiques",'1C TSspéc28'!K$17&lt;&gt;""),'1C TSspéc28'!K$21,"")</f>
        <v>0</v>
      </c>
      <c r="G1460" s="863"/>
      <c r="H1460" s="745">
        <v>0.21</v>
      </c>
      <c r="I1460" s="747">
        <v>1</v>
      </c>
      <c r="J1460" s="312"/>
      <c r="K1460" s="680">
        <f t="shared" si="299"/>
        <v>0</v>
      </c>
      <c r="L1460" s="556">
        <f>IF(OR('1C TSspéc28'!$B$12="",'1C TSspéc28'!J$30=0),0,IF(AND('1C TSspéc28'!$B$12&lt;&gt;"",$K$2="Pôle",'1C TSspéc28'!$C$12="OUI"),(('1C TSspéc28'!J$22+'1C TSspéc28'!J$23+'1C TSspéc28'!J$24+'1C TSspéc28'!J$25+'1C TSspéc28'!J$29)/'1C TSspéc28'!J$17),IF(AND('1C TSspéc28'!$B$12&lt;&gt;"",$K$2="Pôle",'1C TSspéc28'!$C$12="NON"),(('1C TSspéc28'!J$22+'1C TSspéc28'!J$23+'1C TSspéc28'!J$24+'1C TSspéc28'!J$25+'1C TSspéc28'!J$29)/'1C TSspéc28'!J$30),IF(AND('1C TSspéc28'!$B$12&lt;&gt;"",$K$2&lt;&gt;"Pôle",'1C TSspéc28'!$C$12="OUI"),(('1C TSspéc28'!J$22+'1C TSspéc28'!J$23+'1C TSspéc28'!J$24+'1C TSspéc28'!J$25+'1C TSspéc28'!J$26+'1C TSspéc28'!J$27+'1C TSspéc28'!J$28+'1C TSspéc28'!J$29)/'1C TSspéc28'!J$17),IF(AND('1C TSspéc28'!$B$12&lt;&gt;"",$K$2&lt;&gt;"Pôle",'1C TSspéc28'!$C$12="NON"),(('1C TSspéc28'!J$22+'1C TSspéc28'!J$23+'1C TSspéc28'!J$24+'1C TSspéc28'!J$25+'1C TSspéc28'!J$26+'1C TSspéc28'!J$27+'1C TSspéc28'!J$28+'1C TSspéc28'!J$29)/'1C TSspéc28'!J$30))))))</f>
        <v>0</v>
      </c>
      <c r="M1460" s="556">
        <f>IF(OR('1C TSspéc28'!$B$12="",'1C TSspéc28'!J$30=0),0,IF(AND('1C TSspéc28'!$B$12&lt;&gt;"",$K$2="Pôle",'1C TSspéc28'!$C$12="OUI"),(('1C TSspéc28'!J$26+'1C TSspéc28'!J$27+'1C TSspéc28'!J$28)/'1C TSspéc28'!J$17),IF(AND('1C TSspéc28'!$B$12&lt;&gt;"",$K$2="Pôle",'1C TSspéc28'!$C$12="NON"),(('1C TSspéc28'!J$26+'1C TSspéc28'!J$27+'1C TSspéc28'!J$28)/'1C TSspéc28'!J$30),IF(AND('1C TSspéc28'!$B$12&lt;&gt;"",$K$2&lt;&gt;"Pôle"),0))))</f>
        <v>0</v>
      </c>
      <c r="N1460" s="557">
        <f>IF(AND('1C TSspéc28'!$B$12&lt;&gt;0,'1C TSspéc28'!$J$30&lt;&gt;0),L1460+M1460,0)</f>
        <v>0</v>
      </c>
      <c r="O1460" s="542" t="str">
        <f>IF(AND('1C TSspéc28'!$J$17&lt;&gt;0,'1C TSspéc28'!$C$12="OUI"),'1C TSspéc28'!$J$35/'1C TSspéc28'!$J$17,"")</f>
        <v/>
      </c>
      <c r="P1460" s="543" t="str">
        <f>IF(AND('1C TSspéc28'!$J$17&lt;&gt;0,'1C TSspéc28'!$C$12="OUI"),'1C TSspéc28'!$J$36/'1C TSspéc28'!$J$17,"")</f>
        <v/>
      </c>
      <c r="Q1460" s="543" t="str">
        <f>IF(AND('1C TSspéc28'!$J$17&lt;&gt;0,'1C TSspéc28'!$C$12="OUI"),'1C TSspéc28'!$J$37/'1C TSspéc28'!$J$17,"")</f>
        <v/>
      </c>
      <c r="R1460" s="543" t="str">
        <f>IF(AND('1C TSspéc28'!$J$17&lt;&gt;0,'1C TSspéc28'!$C$12="OUI"),'1C TSspéc28'!$J$38/'1C TSspéc28'!$J$17,"")</f>
        <v/>
      </c>
      <c r="S1460" s="543" t="str">
        <f>IF(AND('1C TSspéc28'!$J$17&lt;&gt;0,'1C TSspéc28'!$C$12="OUI"),'1C TSspéc28'!$J$39/'1C TSspéc28'!$J$17,"")</f>
        <v/>
      </c>
      <c r="T1460" s="543" t="str">
        <f>IF(AND('1C TSspéc28'!$J$17&lt;&gt;0,'1C TSspéc28'!$C$12="OUI"),'1C TSspéc28'!$J$40/'1C TSspéc28'!$J$17,"")</f>
        <v/>
      </c>
      <c r="U1460" s="543" t="str">
        <f>IF(AND('1C TSspéc28'!$J$17&lt;&gt;0,'1C TSspéc28'!$C$12="OUI"),'1C TSspéc28'!$J$41/'1C TSspéc28'!$J$17,"")</f>
        <v/>
      </c>
      <c r="V1460" s="543" t="str">
        <f>IF(AND('1C TSspéc28'!$J$17&lt;&gt;0,'1C TSspéc28'!$C$12="OUI"),'1C TSspéc28'!$J$42/'1C TSspéc28'!$J$17,"")</f>
        <v/>
      </c>
      <c r="W1460" s="543" t="str">
        <f>IF(AND('1C TSspéc28'!$J$17&lt;&gt;0,'1C TSspéc28'!$C$12="OUI"),'1C TSspéc28'!$J$43/'1C TSspéc28'!$J$17,"")</f>
        <v/>
      </c>
      <c r="X1460" s="543" t="str">
        <f>IF(AND('1C TSspéc28'!$J$17&lt;&gt;0,'1C TSspéc28'!$C$12="OUI"),'1C TSspéc28'!$J$44/'1C TSspéc28'!$J$17,"")</f>
        <v/>
      </c>
      <c r="Y1460" s="543" t="str">
        <f>IF(AND('1C TSspéc28'!$J$17&lt;&gt;0,'1C TSspéc28'!$C$12="OUI"),'1C TSspéc28'!$J$45/'1C TSspéc28'!$J$17,"")</f>
        <v/>
      </c>
      <c r="Z1460" s="543" t="str">
        <f>IF(AND('1C TSspéc28'!$J$17&lt;&gt;0,'1C TSspéc28'!$C$12="OUI"),'1C TSspéc28'!$J$46/'1C TSspéc28'!$J$17,"")</f>
        <v/>
      </c>
      <c r="AA1460" s="543" t="str">
        <f>IF(AND('1C TSspéc28'!$J$17&lt;&gt;0,'1C TSspéc28'!$C$12="OUI"),'1C TSspéc28'!$J$47/'1C TSspéc28'!$J$17,"")</f>
        <v/>
      </c>
      <c r="AB1460" s="543" t="str">
        <f>IF(AND('1C TSspéc28'!$J$17&lt;&gt;0,'1C TSspéc28'!$C$12="OUI"),'1C TSspéc28'!$J$48/'1C TSspéc28'!$J$17,"")</f>
        <v/>
      </c>
      <c r="AC1460" s="543" t="str">
        <f>IF(AND('1C TSspéc28'!$J$17&lt;&gt;0,'1C TSspéc28'!$C$12="OUI"),'1C TSspéc28'!$J$49/'1C TSspéc28'!$J$17,"")</f>
        <v/>
      </c>
      <c r="AD1460" s="543" t="str">
        <f>IF(AND('1C TSspéc28'!$J$17&lt;&gt;0,'1C TSspéc28'!$C$12="OUI"),'1C TSspéc28'!$J$50/'1C TSspéc28'!$J$17,"")</f>
        <v/>
      </c>
      <c r="AE1460" s="543" t="str">
        <f>IF(AND('1C TSspéc28'!$J$17&lt;&gt;0,'1C TSspéc28'!$C$12="OUI"),'1C TSspéc28'!$J$51/'1C TSspéc28'!$J$17,"")</f>
        <v/>
      </c>
      <c r="AF1460" s="543" t="str">
        <f>IF(AND('1C TSspéc28'!$J$17&lt;&gt;0,'1C TSspéc28'!$C$12="OUI"),'1C TSspéc28'!$J$52/'1C TSspéc28'!$J$17,"")</f>
        <v/>
      </c>
      <c r="AG1460" s="543" t="str">
        <f>IF(AND('1C TSspéc28'!$J$17&lt;&gt;0,'1C TSspéc28'!$C$12="OUI"),'1C TSspéc28'!$J$53/'1C TSspéc28'!$J$17,"")</f>
        <v/>
      </c>
      <c r="AH1460" s="543" t="str">
        <f>IF(AND('1C TSspéc28'!$J$17&lt;&gt;0,'1C TSspéc28'!$C$12="OUI"),'1C TSspéc28'!$J$54/'1C TSspéc28'!$J$17,"")</f>
        <v/>
      </c>
      <c r="AI1460" s="543" t="str">
        <f>IF(AND('1C TSspéc28'!$J$17&lt;&gt;0,'1C TSspéc28'!$C$12="OUI"),'1C TSspéc28'!$J$55/'1C TSspéc28'!$J$17,"")</f>
        <v/>
      </c>
      <c r="AJ1460" s="543" t="str">
        <f>IF(AND('1C TSspéc28'!$J$17&lt;&gt;0,'1C TSspéc28'!$C$12="OUI"),'1C TSspéc28'!$J$56/'1C TSspéc28'!$J$17,"")</f>
        <v/>
      </c>
      <c r="AK1460" s="543" t="str">
        <f>IF(AND('1C TSspéc28'!$J$17&lt;&gt;0,'1C TSspéc28'!$C$12="OUI"),'1C TSspéc28'!$J$57/'1C TSspéc28'!$J$17,"")</f>
        <v/>
      </c>
      <c r="AL1460" s="72">
        <f>IF(AND('1C TSspéc28'!$J$17&lt;&gt;0,'1C TSspéc28'!$C$12="OUI"),N1460+AK1460,N1460)</f>
        <v>0</v>
      </c>
      <c r="AM1460" s="417">
        <f t="shared" si="360"/>
        <v>0</v>
      </c>
      <c r="AN1460" s="417">
        <f t="shared" si="361"/>
        <v>0</v>
      </c>
      <c r="AO1460" s="418" t="str">
        <f>IF(AND('1C TSspéc28'!$J$17&lt;&gt;0,'1C TSspéc28'!$J$30&lt;&gt;0),AM1460+AN1460,"")</f>
        <v/>
      </c>
      <c r="AP1460" s="573" t="str">
        <f>IF(AND('1C TSspéc28'!$J$17&lt;&gt;0,'1C TSspéc28'!$J$30&lt;&gt;0),AM1460-AR1460,"")</f>
        <v/>
      </c>
      <c r="AQ1460" s="583">
        <f t="shared" si="362"/>
        <v>0</v>
      </c>
      <c r="AR1460" s="596"/>
      <c r="AS1460" s="102"/>
      <c r="AT1460" s="27" t="str">
        <f>IF(('1C TSspéc28'!J$17*FICHE!$C$14&lt;J1460),"Forfait limité à "&amp;FICHE!$C$14&amp;"€/jour","")</f>
        <v/>
      </c>
      <c r="AU1460" s="592"/>
      <c r="AV1460" s="824"/>
      <c r="AW1460" s="824"/>
      <c r="AX1460" s="824"/>
      <c r="AY1460" s="824"/>
      <c r="AZ1460" s="824"/>
      <c r="BA1460" s="767"/>
      <c r="BB1460" s="767"/>
      <c r="BC1460" s="767"/>
      <c r="BD1460" s="767"/>
      <c r="BE1460" s="767"/>
      <c r="BF1460" s="767"/>
      <c r="BG1460" s="767"/>
      <c r="BH1460" s="767"/>
      <c r="BI1460" s="767"/>
      <c r="BJ1460" s="767"/>
      <c r="BK1460" s="767"/>
      <c r="BL1460" s="767"/>
      <c r="BM1460" s="767"/>
      <c r="BN1460" s="767"/>
      <c r="BO1460" s="767"/>
      <c r="BP1460" s="767"/>
      <c r="BQ1460" s="767"/>
      <c r="BR1460" s="767"/>
      <c r="BS1460" s="767"/>
      <c r="BT1460" s="767"/>
      <c r="BU1460" s="767"/>
      <c r="BV1460" s="767"/>
      <c r="BW1460" s="767"/>
      <c r="BX1460" s="767"/>
      <c r="BY1460" s="767"/>
      <c r="BZ1460" s="767"/>
      <c r="CA1460" s="767"/>
      <c r="CB1460" s="767"/>
      <c r="CC1460" s="767"/>
      <c r="CD1460" s="767"/>
      <c r="CE1460" s="767"/>
      <c r="CF1460" s="767"/>
      <c r="CG1460" s="767"/>
      <c r="CH1460" s="767"/>
      <c r="CI1460" s="767"/>
      <c r="CJ1460" s="767"/>
      <c r="CK1460" s="767"/>
      <c r="CL1460" s="767"/>
      <c r="CM1460" s="767"/>
      <c r="CN1460" s="767"/>
      <c r="CO1460" s="767"/>
      <c r="CP1460" s="767"/>
      <c r="CQ1460" s="767"/>
      <c r="CR1460" s="767"/>
      <c r="CS1460" s="767"/>
      <c r="CT1460" s="767"/>
      <c r="CU1460" s="767"/>
      <c r="CV1460" s="767"/>
      <c r="CW1460" s="767"/>
      <c r="CX1460" s="767"/>
      <c r="CY1460" s="767"/>
      <c r="CZ1460" s="767"/>
      <c r="DA1460" s="767"/>
      <c r="DB1460" s="767"/>
      <c r="DC1460" s="767"/>
      <c r="DD1460" s="767"/>
      <c r="DE1460" s="767"/>
      <c r="DF1460" s="767"/>
      <c r="DG1460" s="767"/>
      <c r="DH1460" s="767"/>
      <c r="DI1460" s="767"/>
      <c r="DJ1460" s="767"/>
      <c r="DK1460" s="767"/>
      <c r="DL1460" s="767"/>
      <c r="DM1460" s="767"/>
      <c r="DN1460" s="767"/>
      <c r="DO1460" s="767"/>
      <c r="DP1460" s="767"/>
      <c r="DQ1460" s="767"/>
      <c r="DR1460" s="767"/>
      <c r="DS1460" s="767"/>
      <c r="DT1460" s="767"/>
      <c r="DU1460" s="767"/>
      <c r="DV1460" s="767"/>
      <c r="DW1460" s="767"/>
      <c r="DX1460" s="767"/>
      <c r="DY1460" s="767"/>
      <c r="DZ1460" s="767"/>
      <c r="EA1460" s="767"/>
      <c r="EB1460" s="767"/>
      <c r="EC1460" s="767"/>
      <c r="ED1460" s="767"/>
      <c r="EE1460" s="767"/>
      <c r="EF1460" s="767"/>
      <c r="EG1460" s="767"/>
      <c r="EH1460" s="767"/>
      <c r="EI1460" s="767"/>
      <c r="EJ1460" s="767"/>
      <c r="EK1460" s="767"/>
      <c r="EL1460" s="767"/>
      <c r="EM1460" s="767"/>
      <c r="EN1460" s="767"/>
      <c r="EO1460" s="767"/>
      <c r="EP1460" s="767"/>
      <c r="EQ1460" s="767"/>
      <c r="ER1460" s="767"/>
      <c r="ES1460" s="767"/>
      <c r="ET1460" s="767"/>
      <c r="EU1460" s="767"/>
      <c r="EV1460" s="767"/>
      <c r="EW1460" s="767"/>
      <c r="EX1460" s="767"/>
      <c r="EY1460" s="767"/>
      <c r="EZ1460" s="767"/>
      <c r="FA1460" s="767"/>
      <c r="FB1460" s="767"/>
      <c r="FC1460" s="767"/>
      <c r="FD1460" s="767"/>
      <c r="FE1460" s="767"/>
      <c r="FF1460" s="767"/>
      <c r="FG1460" s="767"/>
      <c r="FH1460" s="767"/>
      <c r="FI1460" s="767"/>
      <c r="FJ1460" s="767"/>
      <c r="FK1460" s="767"/>
      <c r="FL1460" s="767"/>
      <c r="FM1460" s="767"/>
      <c r="FN1460" s="767"/>
      <c r="FO1460" s="767"/>
      <c r="FP1460" s="767"/>
      <c r="FQ1460" s="767"/>
      <c r="FR1460" s="767"/>
      <c r="FS1460" s="767"/>
      <c r="FT1460" s="767"/>
      <c r="FU1460" s="767"/>
      <c r="FV1460" s="767"/>
      <c r="FW1460" s="767"/>
      <c r="FX1460" s="767"/>
      <c r="FY1460" s="767"/>
      <c r="FZ1460" s="767"/>
      <c r="GA1460" s="767"/>
      <c r="GB1460" s="767"/>
      <c r="GC1460" s="767"/>
      <c r="GD1460" s="767"/>
      <c r="GE1460" s="767"/>
      <c r="GF1460" s="767"/>
      <c r="GG1460" s="767"/>
      <c r="GH1460" s="767"/>
      <c r="GI1460" s="767"/>
      <c r="GJ1460" s="767"/>
      <c r="GK1460" s="767"/>
      <c r="GL1460" s="767"/>
      <c r="GM1460" s="767"/>
      <c r="GN1460" s="767"/>
      <c r="GO1460" s="767"/>
      <c r="GP1460" s="767"/>
      <c r="GQ1460" s="767"/>
      <c r="GR1460" s="767"/>
      <c r="GS1460" s="767"/>
      <c r="GT1460" s="767"/>
      <c r="GU1460" s="767"/>
      <c r="GV1460" s="767"/>
      <c r="GW1460" s="767"/>
      <c r="GX1460" s="767"/>
      <c r="GY1460" s="767"/>
      <c r="GZ1460" s="767"/>
      <c r="HA1460" s="767"/>
      <c r="HB1460" s="767"/>
      <c r="HC1460" s="767"/>
    </row>
    <row r="1461" spans="1:211" s="864" customFormat="1" ht="13.9" hidden="1" customHeight="1">
      <c r="A1461" s="307"/>
      <c r="B1461" s="351"/>
      <c r="C1461" s="971" t="str">
        <f>IF('1C TSspéc28'!K$17&lt;&gt;0,'1C TSspéc28'!$B$12,"")</f>
        <v/>
      </c>
      <c r="D1461" s="972"/>
      <c r="E1461" s="973"/>
      <c r="F1461" s="93">
        <f>IF(AND($C1461='1C TSspéc28'!$B$12,'1C TSspéc28'!$B$16="spécifiques",'1C TSspéc28'!$K$17&lt;&gt;""),'1C TSspéc28'!$K$21,"")</f>
        <v>0</v>
      </c>
      <c r="G1461" s="863"/>
      <c r="H1461" s="745">
        <v>0.21</v>
      </c>
      <c r="I1461" s="747">
        <v>1</v>
      </c>
      <c r="J1461" s="312"/>
      <c r="K1461" s="680">
        <f t="shared" si="299"/>
        <v>0</v>
      </c>
      <c r="L1461" s="556">
        <f>IF(OR('1C TSspéc28'!$B$12="",'1C TSspéc28'!K$30=0),0,IF(AND('1C TSspéc28'!$B$12&lt;&gt;"",$K$2="Pôle",'1C TSspéc28'!$C$12="OUI"),(('1C TSspéc28'!K$22+'1C TSspéc28'!K$23+'1C TSspéc28'!K$24+'1C TSspéc28'!K$25+'1C TSspéc28'!K$29)/'1C TSspéc28'!K$17),IF(AND('1C TSspéc28'!$B$12&lt;&gt;"",$K$2="Pôle",'1C TSspéc28'!$C$12="NON"),(('1C TSspéc28'!K$22+'1C TSspéc28'!K$23+'1C TSspéc28'!K$24+'1C TSspéc28'!K$25+'1C TSspéc28'!K$29)/'1C TSspéc28'!K$30),IF(AND('1C TSspéc28'!$B$12&lt;&gt;"",$K$2&lt;&gt;"Pôle",'1C TSspéc28'!$C$12="OUI"),(('1C TSspéc28'!K$22+'1C TSspéc28'!K$23+'1C TSspéc28'!K$24+'1C TSspéc28'!K$25+'1C TSspéc28'!K$26+'1C TSspéc28'!K$27+'1C TSspéc28'!K$28+'1C TSspéc28'!K$29)/'1C TSspéc28'!K$17),IF(AND('1C TSspéc28'!$B$12&lt;&gt;"",$K$2&lt;&gt;"Pôle",'1C TSspéc28'!$C$12="NON"),(('1C TSspéc28'!K$22+'1C TSspéc28'!K$23+'1C TSspéc28'!K$24+'1C TSspéc28'!K$25+'1C TSspéc28'!K$26+'1C TSspéc28'!K$27+'1C TSspéc28'!K$28+'1C TSspéc28'!K$29)/'1C TSspéc28'!K$30))))))</f>
        <v>0</v>
      </c>
      <c r="M1461" s="556">
        <f>IF(OR('1C TSspéc28'!$B$12="",'1C TSspéc28'!K$30=0),0,IF(AND('1C TSspéc28'!$B$12&lt;&gt;"",$K$2="Pôle",'1C TSspéc28'!$C$12="OUI"),(('1C TSspéc28'!K$26+'1C TSspéc28'!K$27+'1C TSspéc28'!K$28)/'1C TSspéc28'!K$17),IF(AND('1C TSspéc28'!$B$12&lt;&gt;"",$K$2="Pôle",'1C TSspéc28'!$C$12="NON"),(('1C TSspéc28'!K$26+'1C TSspéc28'!K$27+'1C TSspéc28'!K$28)/'1C TSspéc28'!K$30),IF(AND('1C TSspéc28'!$B$12&lt;&gt;"",$K$2&lt;&gt;"Pôle"),0))))</f>
        <v>0</v>
      </c>
      <c r="N1461" s="557">
        <f>IF(AND('1C TSspéc28'!$B$12&lt;&gt;0,'1C TSspéc28'!$K$30&lt;&gt;0),L1461+M1461,0)</f>
        <v>0</v>
      </c>
      <c r="O1461" s="542" t="str">
        <f>IF(AND('1C TSspéc28'!$K$17&lt;&gt;0,'1C TSspéc28'!$C$12="OUI"),'1C TSspéc28'!$K$35/'1C TSspéc28'!$K$17,"")</f>
        <v/>
      </c>
      <c r="P1461" s="543" t="str">
        <f>IF(AND('1C TSspéc28'!$K$17&lt;&gt;0,'1C TSspéc28'!$C$12="OUI"),'1C TSspéc28'!$K$36/'1C TSspéc28'!$K$17,"")</f>
        <v/>
      </c>
      <c r="Q1461" s="543" t="str">
        <f>IF(AND('1C TSspéc28'!$K$17&lt;&gt;0,'1C TSspéc28'!$C$12="OUI"),'1C TSspéc28'!$K$37/'1C TSspéc28'!$K$17,"")</f>
        <v/>
      </c>
      <c r="R1461" s="543" t="str">
        <f>IF(AND('1C TSspéc28'!$K$17&lt;&gt;0,'1C TSspéc28'!$C$12="OUI"),'1C TSspéc28'!$K$38/'1C TSspéc28'!$K$17,"")</f>
        <v/>
      </c>
      <c r="S1461" s="543" t="str">
        <f>IF(AND('1C TSspéc28'!$K$17&lt;&gt;0,'1C TSspéc28'!$C$12="OUI"),'1C TSspéc28'!$K$39/'1C TSspéc28'!$K$17,"")</f>
        <v/>
      </c>
      <c r="T1461" s="543" t="str">
        <f>IF(AND('1C TSspéc28'!$K$17&lt;&gt;0,'1C TSspéc28'!$C$12="OUI"),'1C TSspéc28'!$K$40/'1C TSspéc28'!$K$17,"")</f>
        <v/>
      </c>
      <c r="U1461" s="543" t="str">
        <f>IF(AND('1C TSspéc28'!$K$17&lt;&gt;0,'1C TSspéc28'!$C$12="OUI"),'1C TSspéc28'!$K$41/'1C TSspéc28'!$K$17,"")</f>
        <v/>
      </c>
      <c r="V1461" s="543" t="str">
        <f>IF(AND('1C TSspéc28'!$K$17&lt;&gt;0,'1C TSspéc28'!$C$12="OUI"),'1C TSspéc28'!$K$42/'1C TSspéc28'!$K$17,"")</f>
        <v/>
      </c>
      <c r="W1461" s="543" t="str">
        <f>IF(AND('1C TSspéc28'!$K$17&lt;&gt;0,'1C TSspéc28'!$C$12="OUI"),'1C TSspéc28'!$K$43/'1C TSspéc28'!$K$17,"")</f>
        <v/>
      </c>
      <c r="X1461" s="543" t="str">
        <f>IF(AND('1C TSspéc28'!$K$17&lt;&gt;0,'1C TSspéc28'!$C$12="OUI"),'1C TSspéc28'!$K$44/'1C TSspéc28'!$K$17,"")</f>
        <v/>
      </c>
      <c r="Y1461" s="543" t="str">
        <f>IF(AND('1C TSspéc28'!$K$17&lt;&gt;0,'1C TSspéc28'!$C$12="OUI"),'1C TSspéc28'!$K$45/'1C TSspéc28'!$K$17,"")</f>
        <v/>
      </c>
      <c r="Z1461" s="543" t="str">
        <f>IF(AND('1C TSspéc28'!$K$17&lt;&gt;0,'1C TSspéc28'!$C$12="OUI"),'1C TSspéc28'!$K$46/'1C TSspéc28'!$K$17,"")</f>
        <v/>
      </c>
      <c r="AA1461" s="543" t="str">
        <f>IF(AND('1C TSspéc28'!$K$17&lt;&gt;0,'1C TSspéc28'!$C$12="OUI"),'1C TSspéc28'!$K$47/'1C TSspéc28'!$K$17,"")</f>
        <v/>
      </c>
      <c r="AB1461" s="543" t="str">
        <f>IF(AND('1C TSspéc28'!$K$17&lt;&gt;0,'1C TSspéc28'!$C$12="OUI"),'1C TSspéc28'!$K$48/'1C TSspéc28'!$K$17,"")</f>
        <v/>
      </c>
      <c r="AC1461" s="543" t="str">
        <f>IF(AND('1C TSspéc28'!$K$17&lt;&gt;0,'1C TSspéc28'!$C$12="OUI"),'1C TSspéc28'!$K$49/'1C TSspéc28'!$K$17,"")</f>
        <v/>
      </c>
      <c r="AD1461" s="543" t="str">
        <f>IF(AND('1C TSspéc28'!$K$17&lt;&gt;0,'1C TSspéc28'!$C$12="OUI"),'1C TSspéc28'!$K$50/'1C TSspéc28'!$K$17,"")</f>
        <v/>
      </c>
      <c r="AE1461" s="543" t="str">
        <f>IF(AND('1C TSspéc28'!$K$17&lt;&gt;0,'1C TSspéc28'!$C$12="OUI"),'1C TSspéc28'!$K$51/'1C TSspéc28'!$K$17,"")</f>
        <v/>
      </c>
      <c r="AF1461" s="543" t="str">
        <f>IF(AND('1C TSspéc28'!$K$17&lt;&gt;0,'1C TSspéc28'!$C$12="OUI"),'1C TSspéc28'!$K$52/'1C TSspéc28'!$K$17,"")</f>
        <v/>
      </c>
      <c r="AG1461" s="543" t="str">
        <f>IF(AND('1C TSspéc28'!$K$17&lt;&gt;0,'1C TSspéc28'!$C$12="OUI"),'1C TSspéc28'!$K$53/'1C TSspéc28'!$K$17,"")</f>
        <v/>
      </c>
      <c r="AH1461" s="543" t="str">
        <f>IF(AND('1C TSspéc28'!$K$17&lt;&gt;0,'1C TSspéc28'!$C$12="OUI"),'1C TSspéc28'!$K$54/'1C TSspéc28'!$K$17,"")</f>
        <v/>
      </c>
      <c r="AI1461" s="543" t="str">
        <f>IF(AND('1C TSspéc28'!$K$17&lt;&gt;0,'1C TSspéc28'!$C$12="OUI"),'1C TSspéc28'!$K$55/'1C TSspéc28'!$K$17,"")</f>
        <v/>
      </c>
      <c r="AJ1461" s="543" t="str">
        <f>IF(AND('1C TSspéc28'!$K$17&lt;&gt;0,'1C TSspéc28'!$C$12="OUI"),'1C TSspéc28'!$K$56/'1C TSspéc28'!$K$17,"")</f>
        <v/>
      </c>
      <c r="AK1461" s="543" t="str">
        <f>IF(AND('1C TSspéc28'!$K$17&lt;&gt;0,'1C TSspéc28'!$C$12="OUI"),'1C TSspéc28'!$K$57/'1C TSspéc28'!$K$17,"")</f>
        <v/>
      </c>
      <c r="AL1461" s="72">
        <f>IF(AND('1C TSspéc28'!$K$17&lt;&gt;0,'1C TSspéc28'!$C$12="OUI"),N1461+AK1461,N1461)</f>
        <v>0</v>
      </c>
      <c r="AM1461" s="417">
        <f t="shared" si="360"/>
        <v>0</v>
      </c>
      <c r="AN1461" s="417">
        <f t="shared" si="361"/>
        <v>0</v>
      </c>
      <c r="AO1461" s="418" t="str">
        <f>IF(AND('1C TSspéc28'!$K$17&lt;&gt;0,'1C TSspéc28'!$K$30&lt;&gt;0),AM1461+AN1461,"")</f>
        <v/>
      </c>
      <c r="AP1461" s="573" t="str">
        <f>IF(AND('1C TSspéc28'!$K$17&lt;&gt;0,'1C TSspéc28'!$K$30&lt;&gt;0),AM1461-AR1461,"")</f>
        <v/>
      </c>
      <c r="AQ1461" s="583">
        <f t="shared" si="362"/>
        <v>0</v>
      </c>
      <c r="AR1461" s="596"/>
      <c r="AS1461" s="102"/>
      <c r="AT1461" s="27" t="str">
        <f>IF(('1C TSspéc28'!K$17*FICHE!$C$14&lt;J1461),"Forfait limité à "&amp;FICHE!$C$14&amp;"€/jour","")</f>
        <v/>
      </c>
      <c r="AU1461" s="592"/>
      <c r="AV1461" s="824"/>
      <c r="AW1461" s="824"/>
      <c r="AX1461" s="824"/>
      <c r="AY1461" s="824"/>
      <c r="AZ1461" s="824"/>
      <c r="BA1461" s="767"/>
      <c r="BB1461" s="767"/>
      <c r="BC1461" s="767"/>
      <c r="BD1461" s="767"/>
      <c r="BE1461" s="767"/>
      <c r="BF1461" s="767"/>
      <c r="BG1461" s="767"/>
      <c r="BH1461" s="767"/>
      <c r="BI1461" s="767"/>
      <c r="BJ1461" s="767"/>
      <c r="BK1461" s="767"/>
      <c r="BL1461" s="767"/>
      <c r="BM1461" s="767"/>
      <c r="BN1461" s="767"/>
      <c r="BO1461" s="767"/>
      <c r="BP1461" s="767"/>
      <c r="BQ1461" s="767"/>
      <c r="BR1461" s="767"/>
      <c r="BS1461" s="767"/>
      <c r="BT1461" s="767"/>
      <c r="BU1461" s="767"/>
      <c r="BV1461" s="767"/>
      <c r="BW1461" s="767"/>
      <c r="BX1461" s="767"/>
      <c r="BY1461" s="767"/>
      <c r="BZ1461" s="767"/>
      <c r="CA1461" s="767"/>
      <c r="CB1461" s="767"/>
      <c r="CC1461" s="767"/>
      <c r="CD1461" s="767"/>
      <c r="CE1461" s="767"/>
      <c r="CF1461" s="767"/>
      <c r="CG1461" s="767"/>
      <c r="CH1461" s="767"/>
      <c r="CI1461" s="767"/>
      <c r="CJ1461" s="767"/>
      <c r="CK1461" s="767"/>
      <c r="CL1461" s="767"/>
      <c r="CM1461" s="767"/>
      <c r="CN1461" s="767"/>
      <c r="CO1461" s="767"/>
      <c r="CP1461" s="767"/>
      <c r="CQ1461" s="767"/>
      <c r="CR1461" s="767"/>
      <c r="CS1461" s="767"/>
      <c r="CT1461" s="767"/>
      <c r="CU1461" s="767"/>
      <c r="CV1461" s="767"/>
      <c r="CW1461" s="767"/>
      <c r="CX1461" s="767"/>
      <c r="CY1461" s="767"/>
      <c r="CZ1461" s="767"/>
      <c r="DA1461" s="767"/>
      <c r="DB1461" s="767"/>
      <c r="DC1461" s="767"/>
      <c r="DD1461" s="767"/>
      <c r="DE1461" s="767"/>
      <c r="DF1461" s="767"/>
      <c r="DG1461" s="767"/>
      <c r="DH1461" s="767"/>
      <c r="DI1461" s="767"/>
      <c r="DJ1461" s="767"/>
      <c r="DK1461" s="767"/>
      <c r="DL1461" s="767"/>
      <c r="DM1461" s="767"/>
      <c r="DN1461" s="767"/>
      <c r="DO1461" s="767"/>
      <c r="DP1461" s="767"/>
      <c r="DQ1461" s="767"/>
      <c r="DR1461" s="767"/>
      <c r="DS1461" s="767"/>
      <c r="DT1461" s="767"/>
      <c r="DU1461" s="767"/>
      <c r="DV1461" s="767"/>
      <c r="DW1461" s="767"/>
      <c r="DX1461" s="767"/>
      <c r="DY1461" s="767"/>
      <c r="DZ1461" s="767"/>
      <c r="EA1461" s="767"/>
      <c r="EB1461" s="767"/>
      <c r="EC1461" s="767"/>
      <c r="ED1461" s="767"/>
      <c r="EE1461" s="767"/>
      <c r="EF1461" s="767"/>
      <c r="EG1461" s="767"/>
      <c r="EH1461" s="767"/>
      <c r="EI1461" s="767"/>
      <c r="EJ1461" s="767"/>
      <c r="EK1461" s="767"/>
      <c r="EL1461" s="767"/>
      <c r="EM1461" s="767"/>
      <c r="EN1461" s="767"/>
      <c r="EO1461" s="767"/>
      <c r="EP1461" s="767"/>
      <c r="EQ1461" s="767"/>
      <c r="ER1461" s="767"/>
      <c r="ES1461" s="767"/>
      <c r="ET1461" s="767"/>
      <c r="EU1461" s="767"/>
      <c r="EV1461" s="767"/>
      <c r="EW1461" s="767"/>
      <c r="EX1461" s="767"/>
      <c r="EY1461" s="767"/>
      <c r="EZ1461" s="767"/>
      <c r="FA1461" s="767"/>
      <c r="FB1461" s="767"/>
      <c r="FC1461" s="767"/>
      <c r="FD1461" s="767"/>
      <c r="FE1461" s="767"/>
      <c r="FF1461" s="767"/>
      <c r="FG1461" s="767"/>
      <c r="FH1461" s="767"/>
      <c r="FI1461" s="767"/>
      <c r="FJ1461" s="767"/>
      <c r="FK1461" s="767"/>
      <c r="FL1461" s="767"/>
      <c r="FM1461" s="767"/>
      <c r="FN1461" s="767"/>
      <c r="FO1461" s="767"/>
      <c r="FP1461" s="767"/>
      <c r="FQ1461" s="767"/>
      <c r="FR1461" s="767"/>
      <c r="FS1461" s="767"/>
      <c r="FT1461" s="767"/>
      <c r="FU1461" s="767"/>
      <c r="FV1461" s="767"/>
      <c r="FW1461" s="767"/>
      <c r="FX1461" s="767"/>
      <c r="FY1461" s="767"/>
      <c r="FZ1461" s="767"/>
      <c r="GA1461" s="767"/>
      <c r="GB1461" s="767"/>
      <c r="GC1461" s="767"/>
      <c r="GD1461" s="767"/>
      <c r="GE1461" s="767"/>
      <c r="GF1461" s="767"/>
      <c r="GG1461" s="767"/>
      <c r="GH1461" s="767"/>
      <c r="GI1461" s="767"/>
      <c r="GJ1461" s="767"/>
      <c r="GK1461" s="767"/>
      <c r="GL1461" s="767"/>
      <c r="GM1461" s="767"/>
      <c r="GN1461" s="767"/>
      <c r="GO1461" s="767"/>
      <c r="GP1461" s="767"/>
      <c r="GQ1461" s="767"/>
      <c r="GR1461" s="767"/>
      <c r="GS1461" s="767"/>
      <c r="GT1461" s="767"/>
      <c r="GU1461" s="767"/>
      <c r="GV1461" s="767"/>
      <c r="GW1461" s="767"/>
      <c r="GX1461" s="767"/>
      <c r="GY1461" s="767"/>
      <c r="GZ1461" s="767"/>
      <c r="HA1461" s="767"/>
      <c r="HB1461" s="767"/>
      <c r="HC1461" s="767"/>
    </row>
    <row r="1462" spans="1:211" s="864" customFormat="1" ht="13.9" hidden="1" customHeight="1">
      <c r="A1462" s="307"/>
      <c r="B1462" s="351"/>
      <c r="C1462" s="971" t="str">
        <f>IF('1C TSspéc28'!L$17&lt;&gt;0,'1C TSspéc28'!$B$12,"")</f>
        <v/>
      </c>
      <c r="D1462" s="972"/>
      <c r="E1462" s="973"/>
      <c r="F1462" s="93">
        <f>IF(AND($C1462='1C TSspéc28'!$B$12,'1C TSspéc28'!$B$16="spécifiques",'1C TSspéc28'!$L$17&lt;&gt;""),'1C TSspéc28'!$L$21,"")</f>
        <v>0</v>
      </c>
      <c r="G1462" s="863"/>
      <c r="H1462" s="745">
        <v>0.21</v>
      </c>
      <c r="I1462" s="747">
        <v>1</v>
      </c>
      <c r="J1462" s="312"/>
      <c r="K1462" s="680">
        <f t="shared" si="299"/>
        <v>0</v>
      </c>
      <c r="L1462" s="556">
        <f>IF(OR('1C TSspéc28'!$B$12="",'1C TSspéc28'!L$30=0),0,IF(AND('1C TSspéc28'!$B$12&lt;&gt;"",$K$2="Pôle",'1C TSspéc28'!$C$12="OUI"),(('1C TSspéc28'!L$22+'1C TSspéc28'!L$23+'1C TSspéc28'!L$24+'1C TSspéc28'!L$25+'1C TSspéc28'!L$29)/'1C TSspéc28'!L$17),IF(AND('1C TSspéc28'!$B$12&lt;&gt;"",$K$2="Pôle",'1C TSspéc28'!$C$12="NON"),(('1C TSspéc28'!L$22+'1C TSspéc28'!L$23+'1C TSspéc28'!L$24+'1C TSspéc28'!L$25+'1C TSspéc28'!L$29)/'1C TSspéc28'!L$30),IF(AND('1C TSspéc28'!$B$12&lt;&gt;"",$K$2&lt;&gt;"Pôle",'1C TSspéc28'!$C$12="OUI"),(('1C TSspéc28'!L$22+'1C TSspéc28'!L$23+'1C TSspéc28'!L$24+'1C TSspéc28'!L$25+'1C TSspéc28'!L$26+'1C TSspéc28'!L$27+'1C TSspéc28'!L$28+'1C TSspéc28'!L$29)/'1C TSspéc28'!L$17),IF(AND('1C TSspéc28'!$B$12&lt;&gt;"",$K$2&lt;&gt;"Pôle",'1C TSspéc28'!$C$12="NON"),(('1C TSspéc28'!L$22+'1C TSspéc28'!L$23+'1C TSspéc28'!L$24+'1C TSspéc28'!L$25+'1C TSspéc28'!L$26+'1C TSspéc28'!L$27+'1C TSspéc28'!L$28+'1C TSspéc28'!L$29)/'1C TSspéc28'!L$30))))))</f>
        <v>0</v>
      </c>
      <c r="M1462" s="556">
        <f>IF(OR('1C TSspéc28'!$B$12="",'1C TSspéc28'!L$30=0),0,IF(AND('1C TSspéc28'!$B$12&lt;&gt;"",$K$2="Pôle",'1C TSspéc28'!$C$12="OUI"),(('1C TSspéc28'!L$26+'1C TSspéc28'!L$27+'1C TSspéc28'!L$28)/'1C TSspéc28'!L$17),IF(AND('1C TSspéc28'!$B$12&lt;&gt;"",$K$2="Pôle",'1C TSspéc28'!$C$12="NON"),(('1C TSspéc28'!L$26+'1C TSspéc28'!L$27+'1C TSspéc28'!L$28)/'1C TSspéc28'!L$30),IF(AND('1C TSspéc28'!$B$12&lt;&gt;"",$K$2&lt;&gt;"Pôle"),0))))</f>
        <v>0</v>
      </c>
      <c r="N1462" s="557">
        <f>IF(AND('1C TSspéc28'!$B$12&lt;&gt;0,'1C TSspéc28'!$L$30&lt;&gt;0),L1462+M1462,0)</f>
        <v>0</v>
      </c>
      <c r="O1462" s="542" t="str">
        <f>IF(AND('1C TSspéc28'!$L$17&lt;&gt;0,'1C TSspéc28'!$C$12="OUI"),'1C TSspéc28'!$L$35/'1C TSspéc28'!$L$17,"")</f>
        <v/>
      </c>
      <c r="P1462" s="543" t="str">
        <f>IF(AND('1C TSspéc28'!$L$17&lt;&gt;0,'1C TSspéc28'!$C$12="OUI"),'1C TSspéc28'!$L$36/'1C TSspéc28'!$L$17,"")</f>
        <v/>
      </c>
      <c r="Q1462" s="543" t="str">
        <f>IF(AND('1C TSspéc28'!$L$17&lt;&gt;0,'1C TSspéc28'!$C$12="OUI"),'1C TSspéc28'!$L$37/'1C TSspéc28'!$L$17,"")</f>
        <v/>
      </c>
      <c r="R1462" s="543" t="str">
        <f>IF(AND('1C TSspéc28'!$L$17&lt;&gt;0,'1C TSspéc28'!$C$12="OUI"),'1C TSspéc28'!$L$38/'1C TSspéc28'!$L$17,"")</f>
        <v/>
      </c>
      <c r="S1462" s="543" t="str">
        <f>IF(AND('1C TSspéc28'!$L$17&lt;&gt;0,'1C TSspéc28'!$C$12="OUI"),'1C TSspéc28'!$L$39/'1C TSspéc28'!$L$17,"")</f>
        <v/>
      </c>
      <c r="T1462" s="543" t="str">
        <f>IF(AND('1C TSspéc28'!$L$17&lt;&gt;0,'1C TSspéc28'!$C$12="OUI"),'1C TSspéc28'!$L$40/'1C TSspéc28'!$L$17,"")</f>
        <v/>
      </c>
      <c r="U1462" s="543" t="str">
        <f>IF(AND('1C TSspéc28'!$L$17&lt;&gt;0,'1C TSspéc28'!$C$12="OUI"),'1C TSspéc28'!$L$41/'1C TSspéc28'!$L$17,"")</f>
        <v/>
      </c>
      <c r="V1462" s="543" t="str">
        <f>IF(AND('1C TSspéc28'!$L$17&lt;&gt;0,'1C TSspéc28'!$C$12="OUI"),'1C TSspéc28'!$L$42/'1C TSspéc28'!$L$17,"")</f>
        <v/>
      </c>
      <c r="W1462" s="543" t="str">
        <f>IF(AND('1C TSspéc28'!$L$17&lt;&gt;0,'1C TSspéc28'!$C$12="OUI"),'1C TSspéc28'!$L$43/'1C TSspéc28'!$L$17,"")</f>
        <v/>
      </c>
      <c r="X1462" s="543" t="str">
        <f>IF(AND('1C TSspéc28'!$L$17&lt;&gt;0,'1C TSspéc28'!$C$12="OUI"),'1C TSspéc28'!$L$44/'1C TSspéc28'!$L$17,"")</f>
        <v/>
      </c>
      <c r="Y1462" s="543" t="str">
        <f>IF(AND('1C TSspéc28'!$L$17&lt;&gt;0,'1C TSspéc28'!$C$12="OUI"),'1C TSspéc28'!$L$45/'1C TSspéc28'!$L$17,"")</f>
        <v/>
      </c>
      <c r="Z1462" s="543" t="str">
        <f>IF(AND('1C TSspéc28'!$L$17&lt;&gt;0,'1C TSspéc28'!$C$12="OUI"),'1C TSspéc28'!$L$46/'1C TSspéc28'!$L$17,"")</f>
        <v/>
      </c>
      <c r="AA1462" s="543" t="str">
        <f>IF(AND('1C TSspéc28'!$L$17&lt;&gt;0,'1C TSspéc28'!$C$12="OUI"),'1C TSspéc28'!$L$47/'1C TSspéc28'!$L$17,"")</f>
        <v/>
      </c>
      <c r="AB1462" s="543" t="str">
        <f>IF(AND('1C TSspéc28'!$L$17&lt;&gt;0,'1C TSspéc28'!$C$12="OUI"),'1C TSspéc28'!$L$48/'1C TSspéc28'!$L$17,"")</f>
        <v/>
      </c>
      <c r="AC1462" s="543" t="str">
        <f>IF(AND('1C TSspéc28'!$L$17&lt;&gt;0,'1C TSspéc28'!$C$12="OUI"),'1C TSspéc28'!$L$49/'1C TSspéc28'!$L$17,"")</f>
        <v/>
      </c>
      <c r="AD1462" s="543" t="str">
        <f>IF(AND('1C TSspéc28'!$L$17&lt;&gt;0,'1C TSspéc28'!$C$12="OUI"),'1C TSspéc28'!$L$50/'1C TSspéc28'!$L$17,"")</f>
        <v/>
      </c>
      <c r="AE1462" s="543" t="str">
        <f>IF(AND('1C TSspéc28'!$L$17&lt;&gt;0,'1C TSspéc28'!$C$12="OUI"),'1C TSspéc28'!$L$51/'1C TSspéc28'!$L$17,"")</f>
        <v/>
      </c>
      <c r="AF1462" s="543" t="str">
        <f>IF(AND('1C TSspéc28'!$L$17&lt;&gt;0,'1C TSspéc28'!$C$12="OUI"),'1C TSspéc28'!$L$52/'1C TSspéc28'!$L$17,"")</f>
        <v/>
      </c>
      <c r="AG1462" s="543" t="str">
        <f>IF(AND('1C TSspéc28'!$L$17&lt;&gt;0,'1C TSspéc28'!$C$12="OUI"),'1C TSspéc28'!$L$53/'1C TSspéc28'!$L$17,"")</f>
        <v/>
      </c>
      <c r="AH1462" s="543" t="str">
        <f>IF(AND('1C TSspéc28'!$L$17&lt;&gt;0,'1C TSspéc28'!$C$12="OUI"),'1C TSspéc28'!$L$54/'1C TSspéc28'!$L$17,"")</f>
        <v/>
      </c>
      <c r="AI1462" s="543" t="str">
        <f>IF(AND('1C TSspéc28'!$L$17&lt;&gt;0,'1C TSspéc28'!$C$12="OUI"),'1C TSspéc28'!$L$55/'1C TSspéc28'!$L$17,"")</f>
        <v/>
      </c>
      <c r="AJ1462" s="543" t="str">
        <f>IF(AND('1C TSspéc28'!$L$17&lt;&gt;0,'1C TSspéc28'!$C$12="OUI"),'1C TSspéc28'!$L$56/'1C TSspéc28'!$L$17,"")</f>
        <v/>
      </c>
      <c r="AK1462" s="543" t="str">
        <f>IF(AND('1C TSspéc28'!$L$17&lt;&gt;0,'1C TSspéc28'!$C$12="OUI"),'1C TSspéc28'!$L$57/'1C TSspéc28'!$L$17,"")</f>
        <v/>
      </c>
      <c r="AL1462" s="72">
        <f>IF(AND('1C TSspéc28'!$L$17&lt;&gt;0,'1C TSspéc28'!$C$12="OUI"),N1462+AK1462,N1462)</f>
        <v>0</v>
      </c>
      <c r="AM1462" s="417">
        <f t="shared" si="360"/>
        <v>0</v>
      </c>
      <c r="AN1462" s="417">
        <f t="shared" si="361"/>
        <v>0</v>
      </c>
      <c r="AO1462" s="418" t="str">
        <f>IF(AND('1C TSspéc28'!$L$17&lt;&gt;0,'1C TSspéc28'!$L$30&lt;&gt;0),AM1462+AN1462,"")</f>
        <v/>
      </c>
      <c r="AP1462" s="573" t="str">
        <f>IF(AND('1C TSspéc28'!$L$17&lt;&gt;0,'1C TSspéc28'!$L$30&lt;&gt;0),AM1462-AR1462,"")</f>
        <v/>
      </c>
      <c r="AQ1462" s="583">
        <f t="shared" si="362"/>
        <v>0</v>
      </c>
      <c r="AR1462" s="596"/>
      <c r="AS1462" s="102"/>
      <c r="AT1462" s="27" t="str">
        <f>IF(('1C TSspéc28'!L$17*FICHE!$C$14&lt;J1462),"Forfait limité à "&amp;FICHE!$C$14&amp;"€/jour","")</f>
        <v/>
      </c>
      <c r="AU1462" s="592"/>
      <c r="AV1462" s="824"/>
      <c r="AW1462" s="824"/>
      <c r="AX1462" s="824"/>
      <c r="AY1462" s="824"/>
      <c r="AZ1462" s="824"/>
      <c r="BA1462" s="767"/>
      <c r="BB1462" s="767"/>
      <c r="BC1462" s="767"/>
      <c r="BD1462" s="767"/>
      <c r="BE1462" s="767"/>
      <c r="BF1462" s="767"/>
      <c r="BG1462" s="767"/>
      <c r="BH1462" s="767"/>
      <c r="BI1462" s="767"/>
      <c r="BJ1462" s="767"/>
      <c r="BK1462" s="767"/>
      <c r="BL1462" s="767"/>
      <c r="BM1462" s="767"/>
      <c r="BN1462" s="767"/>
      <c r="BO1462" s="767"/>
      <c r="BP1462" s="767"/>
      <c r="BQ1462" s="767"/>
      <c r="BR1462" s="767"/>
      <c r="BS1462" s="767"/>
      <c r="BT1462" s="767"/>
      <c r="BU1462" s="767"/>
      <c r="BV1462" s="767"/>
      <c r="BW1462" s="767"/>
      <c r="BX1462" s="767"/>
      <c r="BY1462" s="767"/>
      <c r="BZ1462" s="767"/>
      <c r="CA1462" s="767"/>
      <c r="CB1462" s="767"/>
      <c r="CC1462" s="767"/>
      <c r="CD1462" s="767"/>
      <c r="CE1462" s="767"/>
      <c r="CF1462" s="767"/>
      <c r="CG1462" s="767"/>
      <c r="CH1462" s="767"/>
      <c r="CI1462" s="767"/>
      <c r="CJ1462" s="767"/>
      <c r="CK1462" s="767"/>
      <c r="CL1462" s="767"/>
      <c r="CM1462" s="767"/>
      <c r="CN1462" s="767"/>
      <c r="CO1462" s="767"/>
      <c r="CP1462" s="767"/>
      <c r="CQ1462" s="767"/>
      <c r="CR1462" s="767"/>
      <c r="CS1462" s="767"/>
      <c r="CT1462" s="767"/>
      <c r="CU1462" s="767"/>
      <c r="CV1462" s="767"/>
      <c r="CW1462" s="767"/>
      <c r="CX1462" s="767"/>
      <c r="CY1462" s="767"/>
      <c r="CZ1462" s="767"/>
      <c r="DA1462" s="767"/>
      <c r="DB1462" s="767"/>
      <c r="DC1462" s="767"/>
      <c r="DD1462" s="767"/>
      <c r="DE1462" s="767"/>
      <c r="DF1462" s="767"/>
      <c r="DG1462" s="767"/>
      <c r="DH1462" s="767"/>
      <c r="DI1462" s="767"/>
      <c r="DJ1462" s="767"/>
      <c r="DK1462" s="767"/>
      <c r="DL1462" s="767"/>
      <c r="DM1462" s="767"/>
      <c r="DN1462" s="767"/>
      <c r="DO1462" s="767"/>
      <c r="DP1462" s="767"/>
      <c r="DQ1462" s="767"/>
      <c r="DR1462" s="767"/>
      <c r="DS1462" s="767"/>
      <c r="DT1462" s="767"/>
      <c r="DU1462" s="767"/>
      <c r="DV1462" s="767"/>
      <c r="DW1462" s="767"/>
      <c r="DX1462" s="767"/>
      <c r="DY1462" s="767"/>
      <c r="DZ1462" s="767"/>
      <c r="EA1462" s="767"/>
      <c r="EB1462" s="767"/>
      <c r="EC1462" s="767"/>
      <c r="ED1462" s="767"/>
      <c r="EE1462" s="767"/>
      <c r="EF1462" s="767"/>
      <c r="EG1462" s="767"/>
      <c r="EH1462" s="767"/>
      <c r="EI1462" s="767"/>
      <c r="EJ1462" s="767"/>
      <c r="EK1462" s="767"/>
      <c r="EL1462" s="767"/>
      <c r="EM1462" s="767"/>
      <c r="EN1462" s="767"/>
      <c r="EO1462" s="767"/>
      <c r="EP1462" s="767"/>
      <c r="EQ1462" s="767"/>
      <c r="ER1462" s="767"/>
      <c r="ES1462" s="767"/>
      <c r="ET1462" s="767"/>
      <c r="EU1462" s="767"/>
      <c r="EV1462" s="767"/>
      <c r="EW1462" s="767"/>
      <c r="EX1462" s="767"/>
      <c r="EY1462" s="767"/>
      <c r="EZ1462" s="767"/>
      <c r="FA1462" s="767"/>
      <c r="FB1462" s="767"/>
      <c r="FC1462" s="767"/>
      <c r="FD1462" s="767"/>
      <c r="FE1462" s="767"/>
      <c r="FF1462" s="767"/>
      <c r="FG1462" s="767"/>
      <c r="FH1462" s="767"/>
      <c r="FI1462" s="767"/>
      <c r="FJ1462" s="767"/>
      <c r="FK1462" s="767"/>
      <c r="FL1462" s="767"/>
      <c r="FM1462" s="767"/>
      <c r="FN1462" s="767"/>
      <c r="FO1462" s="767"/>
      <c r="FP1462" s="767"/>
      <c r="FQ1462" s="767"/>
      <c r="FR1462" s="767"/>
      <c r="FS1462" s="767"/>
      <c r="FT1462" s="767"/>
      <c r="FU1462" s="767"/>
      <c r="FV1462" s="767"/>
      <c r="FW1462" s="767"/>
      <c r="FX1462" s="767"/>
      <c r="FY1462" s="767"/>
      <c r="FZ1462" s="767"/>
      <c r="GA1462" s="767"/>
      <c r="GB1462" s="767"/>
      <c r="GC1462" s="767"/>
      <c r="GD1462" s="767"/>
      <c r="GE1462" s="767"/>
      <c r="GF1462" s="767"/>
      <c r="GG1462" s="767"/>
      <c r="GH1462" s="767"/>
      <c r="GI1462" s="767"/>
      <c r="GJ1462" s="767"/>
      <c r="GK1462" s="767"/>
      <c r="GL1462" s="767"/>
      <c r="GM1462" s="767"/>
      <c r="GN1462" s="767"/>
      <c r="GO1462" s="767"/>
      <c r="GP1462" s="767"/>
      <c r="GQ1462" s="767"/>
      <c r="GR1462" s="767"/>
      <c r="GS1462" s="767"/>
      <c r="GT1462" s="767"/>
      <c r="GU1462" s="767"/>
      <c r="GV1462" s="767"/>
      <c r="GW1462" s="767"/>
      <c r="GX1462" s="767"/>
      <c r="GY1462" s="767"/>
      <c r="GZ1462" s="767"/>
      <c r="HA1462" s="767"/>
      <c r="HB1462" s="767"/>
      <c r="HC1462" s="767"/>
    </row>
    <row r="1463" spans="1:211" s="864" customFormat="1" ht="13.9" hidden="1" customHeight="1">
      <c r="A1463" s="307"/>
      <c r="B1463" s="351"/>
      <c r="C1463" s="971" t="str">
        <f>IF('1C TSspéc28'!M$17&lt;&gt;0,'1C TSspéc28'!$B$12,"")</f>
        <v/>
      </c>
      <c r="D1463" s="972"/>
      <c r="E1463" s="973"/>
      <c r="F1463" s="93">
        <f>IF(AND($C1463='1C TSspéc28'!$B$12,'1C TSspéc28'!$B$16="spécifiques",'1C TSspéc28'!$M$17&lt;&gt;""),'1C TSspéc28'!$M$21,"")</f>
        <v>0</v>
      </c>
      <c r="G1463" s="863"/>
      <c r="H1463" s="745">
        <v>0.21</v>
      </c>
      <c r="I1463" s="747">
        <v>1</v>
      </c>
      <c r="J1463" s="312"/>
      <c r="K1463" s="680">
        <f t="shared" si="299"/>
        <v>0</v>
      </c>
      <c r="L1463" s="556">
        <f>IF(OR('1C TSspéc28'!$B$12="",'1C TSspéc28'!M$30=0),0,IF(AND('1C TSspéc28'!$B$12&lt;&gt;"",$K$2="Pôle",'1C TSspéc28'!$C$12="OUI"),(('1C TSspéc28'!M$22+'1C TSspéc28'!M$23+'1C TSspéc28'!M$24+'1C TSspéc28'!M$25+'1C TSspéc28'!M$29)/'1C TSspéc28'!M$17),IF(AND('1C TSspéc28'!$B$12&lt;&gt;"",$K$2="Pôle",'1C TSspéc28'!$C$12="NON"),(('1C TSspéc28'!M$22+'1C TSspéc28'!M$23+'1C TSspéc28'!M$24+'1C TSspéc28'!M$25+'1C TSspéc28'!M$29)/'1C TSspéc28'!M$30),IF(AND('1C TSspéc28'!$B$12&lt;&gt;"",$K$2&lt;&gt;"Pôle",'1C TSspéc28'!$C$12="OUI"),(('1C TSspéc28'!M$22+'1C TSspéc28'!M$23+'1C TSspéc28'!M$24+'1C TSspéc28'!M$25+'1C TSspéc28'!M$26+'1C TSspéc28'!M$27+'1C TSspéc28'!M$28+'1C TSspéc28'!M$29)/'1C TSspéc28'!M$17),IF(AND('1C TSspéc28'!$B$12&lt;&gt;"",$K$2&lt;&gt;"Pôle",'1C TSspéc28'!$C$12="NON"),(('1C TSspéc28'!M$22+'1C TSspéc28'!M$23+'1C TSspéc28'!M$24+'1C TSspéc28'!M$25+'1C TSspéc28'!M$26+'1C TSspéc28'!M$27+'1C TSspéc28'!M$28+'1C TSspéc28'!M$29)/'1C TSspéc28'!M$30))))))</f>
        <v>0</v>
      </c>
      <c r="M1463" s="556">
        <f>IF(OR('1C TSspéc28'!$B$12="",'1C TSspéc28'!M$30=0),0,IF(AND('1C TSspéc28'!$B$12&lt;&gt;"",$K$2="Pôle",'1C TSspéc28'!$C$12="OUI"),(('1C TSspéc28'!M$26+'1C TSspéc28'!M$27+'1C TSspéc28'!M$28)/'1C TSspéc28'!M$17),IF(AND('1C TSspéc28'!$B$12&lt;&gt;"",$K$2="Pôle",'1C TSspéc28'!$C$12="NON"),(('1C TSspéc28'!M$26+'1C TSspéc28'!M$27+'1C TSspéc28'!M$28)/'1C TSspéc28'!M$30),IF(AND('1C TSspéc28'!$B$12&lt;&gt;"",$K$2&lt;&gt;"Pôle"),0))))</f>
        <v>0</v>
      </c>
      <c r="N1463" s="557">
        <f>IF(AND('1C TSspéc28'!$B$12&lt;&gt;0,'1C TSspéc28'!$M$30&lt;&gt;0),L1463+M1463,0)</f>
        <v>0</v>
      </c>
      <c r="O1463" s="542" t="str">
        <f>IF(AND('1C TSspéc28'!$M$17&lt;&gt;0,'1C TSspéc28'!$C$12="OUI"),'1C TSspéc28'!$M$35/'1C TSspéc28'!$M$17,"")</f>
        <v/>
      </c>
      <c r="P1463" s="543" t="str">
        <f>IF(AND('1C TSspéc28'!$M$17&lt;&gt;0,'1C TSspéc28'!$C$12="OUI"),'1C TSspéc28'!$M$36/'1C TSspéc28'!$M$17,"")</f>
        <v/>
      </c>
      <c r="Q1463" s="543" t="str">
        <f>IF(AND('1C TSspéc28'!$M$17&lt;&gt;0,'1C TSspéc28'!$C$12="OUI"),'1C TSspéc28'!$M$37/'1C TSspéc28'!$M$17,"")</f>
        <v/>
      </c>
      <c r="R1463" s="543" t="str">
        <f>IF(AND('1C TSspéc28'!$M$17&lt;&gt;0,'1C TSspéc28'!$C$12="OUI"),'1C TSspéc28'!$M$38/'1C TSspéc28'!$M$17,"")</f>
        <v/>
      </c>
      <c r="S1463" s="543" t="str">
        <f>IF(AND('1C TSspéc28'!$M$17&lt;&gt;0,'1C TSspéc28'!$C$12="OUI"),'1C TSspéc28'!$M$39/'1C TSspéc28'!$M$17,"")</f>
        <v/>
      </c>
      <c r="T1463" s="543" t="str">
        <f>IF(AND('1C TSspéc28'!$M$17&lt;&gt;0,'1C TSspéc28'!$C$12="OUI"),'1C TSspéc28'!$M$40/'1C TSspéc28'!$M$17,"")</f>
        <v/>
      </c>
      <c r="U1463" s="543" t="str">
        <f>IF(AND('1C TSspéc28'!$M$17&lt;&gt;0,'1C TSspéc28'!$C$12="OUI"),'1C TSspéc28'!$M$41/'1C TSspéc28'!$M$17,"")</f>
        <v/>
      </c>
      <c r="V1463" s="543" t="str">
        <f>IF(AND('1C TSspéc28'!$M$17&lt;&gt;0,'1C TSspéc28'!$C$12="OUI"),'1C TSspéc28'!$M$42/'1C TSspéc28'!$M$17,"")</f>
        <v/>
      </c>
      <c r="W1463" s="543" t="str">
        <f>IF(AND('1C TSspéc28'!$M$17&lt;&gt;0,'1C TSspéc28'!$C$12="OUI"),'1C TSspéc28'!$M$43/'1C TSspéc28'!$M$17,"")</f>
        <v/>
      </c>
      <c r="X1463" s="543" t="str">
        <f>IF(AND('1C TSspéc28'!$M$17&lt;&gt;0,'1C TSspéc28'!$C$12="OUI"),'1C TSspéc28'!$M$44/'1C TSspéc28'!$M$17,"")</f>
        <v/>
      </c>
      <c r="Y1463" s="543" t="str">
        <f>IF(AND('1C TSspéc28'!$M$17&lt;&gt;0,'1C TSspéc28'!$C$12="OUI"),'1C TSspéc28'!$M$45/'1C TSspéc28'!$M$17,"")</f>
        <v/>
      </c>
      <c r="Z1463" s="543" t="str">
        <f>IF(AND('1C TSspéc28'!$M$17&lt;&gt;0,'1C TSspéc28'!$C$12="OUI"),'1C TSspéc28'!$M$46/'1C TSspéc28'!$M$17,"")</f>
        <v/>
      </c>
      <c r="AA1463" s="543" t="str">
        <f>IF(AND('1C TSspéc28'!$M$17&lt;&gt;0,'1C TSspéc28'!$C$12="OUI"),'1C TSspéc28'!$M$47/'1C TSspéc28'!$M$17,"")</f>
        <v/>
      </c>
      <c r="AB1463" s="543" t="str">
        <f>IF(AND('1C TSspéc28'!$M$17&lt;&gt;0,'1C TSspéc28'!$C$12="OUI"),'1C TSspéc28'!$M$48/'1C TSspéc28'!$M$17,"")</f>
        <v/>
      </c>
      <c r="AC1463" s="543" t="str">
        <f>IF(AND('1C TSspéc28'!$M$17&lt;&gt;0,'1C TSspéc28'!$C$12="OUI"),'1C TSspéc28'!$M$49/'1C TSspéc28'!$M$17,"")</f>
        <v/>
      </c>
      <c r="AD1463" s="543" t="str">
        <f>IF(AND('1C TSspéc28'!$M$17&lt;&gt;0,'1C TSspéc28'!$C$12="OUI"),'1C TSspéc28'!$M$50/'1C TSspéc28'!$M$17,"")</f>
        <v/>
      </c>
      <c r="AE1463" s="543" t="str">
        <f>IF(AND('1C TSspéc28'!$M$17&lt;&gt;0,'1C TSspéc28'!$C$12="OUI"),'1C TSspéc28'!$M$51/'1C TSspéc28'!$M$17,"")</f>
        <v/>
      </c>
      <c r="AF1463" s="543" t="str">
        <f>IF(AND('1C TSspéc28'!$M$17&lt;&gt;0,'1C TSspéc28'!$C$12="OUI"),'1C TSspéc28'!$M$52/'1C TSspéc28'!$M$17,"")</f>
        <v/>
      </c>
      <c r="AG1463" s="543" t="str">
        <f>IF(AND('1C TSspéc28'!$M$17&lt;&gt;0,'1C TSspéc28'!$C$12="OUI"),'1C TSspéc28'!$M$53/'1C TSspéc28'!$M$17,"")</f>
        <v/>
      </c>
      <c r="AH1463" s="543" t="str">
        <f>IF(AND('1C TSspéc28'!$M$17&lt;&gt;0,'1C TSspéc28'!$C$12="OUI"),'1C TSspéc28'!$M$54/'1C TSspéc28'!$M$17,"")</f>
        <v/>
      </c>
      <c r="AI1463" s="543" t="str">
        <f>IF(AND('1C TSspéc28'!$M$17&lt;&gt;0,'1C TSspéc28'!$C$12="OUI"),'1C TSspéc28'!$M$55/'1C TSspéc28'!$M$17,"")</f>
        <v/>
      </c>
      <c r="AJ1463" s="543" t="str">
        <f>IF(AND('1C TSspéc28'!$M$17&lt;&gt;0,'1C TSspéc28'!$C$12="OUI"),'1C TSspéc28'!$M$56/'1C TSspéc28'!$M$17,"")</f>
        <v/>
      </c>
      <c r="AK1463" s="543" t="str">
        <f>IF(AND('1C TSspéc28'!$M$17&lt;&gt;0,'1C TSspéc28'!$C$12="OUI"),'1C TSspéc28'!$M$57/'1C TSspéc28'!$M$17,"")</f>
        <v/>
      </c>
      <c r="AL1463" s="72">
        <f>IF(AND('1C TSspéc28'!$M$17&lt;&gt;0,'1C TSspéc28'!$C$12="OUI"),N1463+AK1463,N1463)</f>
        <v>0</v>
      </c>
      <c r="AM1463" s="417">
        <f t="shared" si="360"/>
        <v>0</v>
      </c>
      <c r="AN1463" s="417">
        <f t="shared" si="361"/>
        <v>0</v>
      </c>
      <c r="AO1463" s="418" t="str">
        <f>IF(AND('1C TSspéc28'!$M$17&lt;&gt;0,'1C TSspéc28'!$M$30&lt;&gt;0),AM1463+AN1463,"")</f>
        <v/>
      </c>
      <c r="AP1463" s="573" t="str">
        <f>IF(AND('1C TSspéc28'!$M$17&lt;&gt;0,'1C TSspéc28'!$M$30&lt;&gt;0),AM1463-AR1463,"")</f>
        <v/>
      </c>
      <c r="AQ1463" s="583">
        <f t="shared" si="362"/>
        <v>0</v>
      </c>
      <c r="AR1463" s="596"/>
      <c r="AS1463" s="102"/>
      <c r="AT1463" s="27" t="str">
        <f>IF(('1C TSspéc28'!M$17*FICHE!$C$14&lt;J1463),"Forfait limité à "&amp;FICHE!$C$14&amp;"€/jour","")</f>
        <v/>
      </c>
      <c r="AU1463" s="592"/>
      <c r="AV1463" s="824"/>
      <c r="AW1463" s="824"/>
      <c r="AX1463" s="824"/>
      <c r="AY1463" s="824"/>
      <c r="AZ1463" s="824"/>
      <c r="BA1463" s="767"/>
      <c r="BB1463" s="767"/>
      <c r="BC1463" s="767"/>
      <c r="BD1463" s="767"/>
      <c r="BE1463" s="767"/>
      <c r="BF1463" s="767"/>
      <c r="BG1463" s="767"/>
      <c r="BH1463" s="767"/>
      <c r="BI1463" s="767"/>
      <c r="BJ1463" s="767"/>
      <c r="BK1463" s="767"/>
      <c r="BL1463" s="767"/>
      <c r="BM1463" s="767"/>
      <c r="BN1463" s="767"/>
      <c r="BO1463" s="767"/>
      <c r="BP1463" s="767"/>
      <c r="BQ1463" s="767"/>
      <c r="BR1463" s="767"/>
      <c r="BS1463" s="767"/>
      <c r="BT1463" s="767"/>
      <c r="BU1463" s="767"/>
      <c r="BV1463" s="767"/>
      <c r="BW1463" s="767"/>
      <c r="BX1463" s="767"/>
      <c r="BY1463" s="767"/>
      <c r="BZ1463" s="767"/>
      <c r="CA1463" s="767"/>
      <c r="CB1463" s="767"/>
      <c r="CC1463" s="767"/>
      <c r="CD1463" s="767"/>
      <c r="CE1463" s="767"/>
      <c r="CF1463" s="767"/>
      <c r="CG1463" s="767"/>
      <c r="CH1463" s="767"/>
      <c r="CI1463" s="767"/>
      <c r="CJ1463" s="767"/>
      <c r="CK1463" s="767"/>
      <c r="CL1463" s="767"/>
      <c r="CM1463" s="767"/>
      <c r="CN1463" s="767"/>
      <c r="CO1463" s="767"/>
      <c r="CP1463" s="767"/>
      <c r="CQ1463" s="767"/>
      <c r="CR1463" s="767"/>
      <c r="CS1463" s="767"/>
      <c r="CT1463" s="767"/>
      <c r="CU1463" s="767"/>
      <c r="CV1463" s="767"/>
      <c r="CW1463" s="767"/>
      <c r="CX1463" s="767"/>
      <c r="CY1463" s="767"/>
      <c r="CZ1463" s="767"/>
      <c r="DA1463" s="767"/>
      <c r="DB1463" s="767"/>
      <c r="DC1463" s="767"/>
      <c r="DD1463" s="767"/>
      <c r="DE1463" s="767"/>
      <c r="DF1463" s="767"/>
      <c r="DG1463" s="767"/>
      <c r="DH1463" s="767"/>
      <c r="DI1463" s="767"/>
      <c r="DJ1463" s="767"/>
      <c r="DK1463" s="767"/>
      <c r="DL1463" s="767"/>
      <c r="DM1463" s="767"/>
      <c r="DN1463" s="767"/>
      <c r="DO1463" s="767"/>
      <c r="DP1463" s="767"/>
      <c r="DQ1463" s="767"/>
      <c r="DR1463" s="767"/>
      <c r="DS1463" s="767"/>
      <c r="DT1463" s="767"/>
      <c r="DU1463" s="767"/>
      <c r="DV1463" s="767"/>
      <c r="DW1463" s="767"/>
      <c r="DX1463" s="767"/>
      <c r="DY1463" s="767"/>
      <c r="DZ1463" s="767"/>
      <c r="EA1463" s="767"/>
      <c r="EB1463" s="767"/>
      <c r="EC1463" s="767"/>
      <c r="ED1463" s="767"/>
      <c r="EE1463" s="767"/>
      <c r="EF1463" s="767"/>
      <c r="EG1463" s="767"/>
      <c r="EH1463" s="767"/>
      <c r="EI1463" s="767"/>
      <c r="EJ1463" s="767"/>
      <c r="EK1463" s="767"/>
      <c r="EL1463" s="767"/>
      <c r="EM1463" s="767"/>
      <c r="EN1463" s="767"/>
      <c r="EO1463" s="767"/>
      <c r="EP1463" s="767"/>
      <c r="EQ1463" s="767"/>
      <c r="ER1463" s="767"/>
      <c r="ES1463" s="767"/>
      <c r="ET1463" s="767"/>
      <c r="EU1463" s="767"/>
      <c r="EV1463" s="767"/>
      <c r="EW1463" s="767"/>
      <c r="EX1463" s="767"/>
      <c r="EY1463" s="767"/>
      <c r="EZ1463" s="767"/>
      <c r="FA1463" s="767"/>
      <c r="FB1463" s="767"/>
      <c r="FC1463" s="767"/>
      <c r="FD1463" s="767"/>
      <c r="FE1463" s="767"/>
      <c r="FF1463" s="767"/>
      <c r="FG1463" s="767"/>
      <c r="FH1463" s="767"/>
      <c r="FI1463" s="767"/>
      <c r="FJ1463" s="767"/>
      <c r="FK1463" s="767"/>
      <c r="FL1463" s="767"/>
      <c r="FM1463" s="767"/>
      <c r="FN1463" s="767"/>
      <c r="FO1463" s="767"/>
      <c r="FP1463" s="767"/>
      <c r="FQ1463" s="767"/>
      <c r="FR1463" s="767"/>
      <c r="FS1463" s="767"/>
      <c r="FT1463" s="767"/>
      <c r="FU1463" s="767"/>
      <c r="FV1463" s="767"/>
      <c r="FW1463" s="767"/>
      <c r="FX1463" s="767"/>
      <c r="FY1463" s="767"/>
      <c r="FZ1463" s="767"/>
      <c r="GA1463" s="767"/>
      <c r="GB1463" s="767"/>
      <c r="GC1463" s="767"/>
      <c r="GD1463" s="767"/>
      <c r="GE1463" s="767"/>
      <c r="GF1463" s="767"/>
      <c r="GG1463" s="767"/>
      <c r="GH1463" s="767"/>
      <c r="GI1463" s="767"/>
      <c r="GJ1463" s="767"/>
      <c r="GK1463" s="767"/>
      <c r="GL1463" s="767"/>
      <c r="GM1463" s="767"/>
      <c r="GN1463" s="767"/>
      <c r="GO1463" s="767"/>
      <c r="GP1463" s="767"/>
      <c r="GQ1463" s="767"/>
      <c r="GR1463" s="767"/>
      <c r="GS1463" s="767"/>
      <c r="GT1463" s="767"/>
      <c r="GU1463" s="767"/>
      <c r="GV1463" s="767"/>
      <c r="GW1463" s="767"/>
      <c r="GX1463" s="767"/>
      <c r="GY1463" s="767"/>
      <c r="GZ1463" s="767"/>
      <c r="HA1463" s="767"/>
      <c r="HB1463" s="767"/>
      <c r="HC1463" s="767"/>
    </row>
    <row r="1464" spans="1:211" s="864" customFormat="1" ht="13.9" hidden="1" customHeight="1">
      <c r="A1464" s="307"/>
      <c r="B1464" s="351"/>
      <c r="C1464" s="971" t="str">
        <f>IF('1C TSspéc28'!N$17&lt;&gt;0,'1C TSspéc28'!$B$12,"")</f>
        <v/>
      </c>
      <c r="D1464" s="972"/>
      <c r="E1464" s="973"/>
      <c r="F1464" s="93">
        <f>IF(AND($C1464='1C TSspéc28'!$B$12,'1C TSspéc28'!$B$16="spécifiques",'1C TSspéc28'!$N$17&lt;&gt;""),'1C TSspéc28'!$N$21,"")</f>
        <v>0</v>
      </c>
      <c r="G1464" s="842"/>
      <c r="H1464" s="745">
        <v>0.21</v>
      </c>
      <c r="I1464" s="747">
        <v>1</v>
      </c>
      <c r="J1464" s="312"/>
      <c r="K1464" s="680">
        <f t="shared" si="299"/>
        <v>0</v>
      </c>
      <c r="L1464" s="556">
        <f>IF(OR('1C TSspéc28'!$B$12="",'1C TSspéc28'!N$30=0),0,IF(AND('1C TSspéc28'!$B$12&lt;&gt;"",$K$2="Pôle",'1C TSspéc28'!$C$12="OUI"),(('1C TSspéc28'!N$22+'1C TSspéc28'!N$23+'1C TSspéc28'!N$24+'1C TSspéc28'!N$25+'1C TSspéc28'!N$29)/'1C TSspéc28'!N$17),IF(AND('1C TSspéc28'!$B$12&lt;&gt;"",$K$2="Pôle",'1C TSspéc28'!$C$12="NON"),(('1C TSspéc28'!N$22+'1C TSspéc28'!N$23+'1C TSspéc28'!N$24+'1C TSspéc28'!N$25+'1C TSspéc28'!N$29)/'1C TSspéc28'!N$30),IF(AND('1C TSspéc28'!$B$12&lt;&gt;"",$K$2&lt;&gt;"Pôle",'1C TSspéc28'!$C$12="OUI"),(('1C TSspéc28'!N$22+'1C TSspéc28'!N$23+'1C TSspéc28'!N$24+'1C TSspéc28'!N$25+'1C TSspéc28'!N$26+'1C TSspéc28'!N$27+'1C TSspéc28'!N$28+'1C TSspéc28'!N$29)/'1C TSspéc28'!N$17),IF(AND('1C TSspéc28'!$B$12&lt;&gt;"",$K$2&lt;&gt;"Pôle",'1C TSspéc28'!$C$12="NON"),(('1C TSspéc28'!N$22+'1C TSspéc28'!N$23+'1C TSspéc28'!N$24+'1C TSspéc28'!N$25+'1C TSspéc28'!N$26+'1C TSspéc28'!N$27+'1C TSspéc28'!N$28+'1C TSspéc28'!N$29)/'1C TSspéc28'!N$30))))))</f>
        <v>0</v>
      </c>
      <c r="M1464" s="556">
        <f>IF(OR('1C TSspéc28'!$B$12="",'1C TSspéc28'!N$30=0),0,IF(AND('1C TSspéc28'!$B$12&lt;&gt;"",$K$2="Pôle",'1C TSspéc28'!$C$12="OUI"),(('1C TSspéc28'!N$26+'1C TSspéc28'!N$27+'1C TSspéc28'!N$28)/'1C TSspéc28'!N$17),IF(AND('1C TSspéc28'!$B$12&lt;&gt;"",$K$2="Pôle",'1C TSspéc28'!$C$12="NON"),(('1C TSspéc28'!N$26+'1C TSspéc28'!N$27+'1C TSspéc28'!N$28)/'1C TSspéc28'!N$30),IF(AND('1C TSspéc28'!$B$12&lt;&gt;"",$K$2&lt;&gt;"Pôle"),0))))</f>
        <v>0</v>
      </c>
      <c r="N1464" s="557">
        <f>IF(AND('1C TSspéc28'!$B$12&lt;&gt;0,'1C TSspéc28'!$N$30&lt;&gt;0),L1464+M1464,0)</f>
        <v>0</v>
      </c>
      <c r="O1464" s="893" t="str">
        <f>IF(AND('1C TSspéc28'!$N$17&lt;&gt;0,'1C TSspéc28'!$C$12="OUI"),'1C TSspéc28'!$N$35/'1C TSspéc28'!$N$17,"")</f>
        <v/>
      </c>
      <c r="P1464" s="543" t="str">
        <f>IF(AND('1C TSspéc28'!$N$17&lt;&gt;0,'1C TSspéc28'!$C$12="OUI"),'1C TSspéc28'!$N$36/'1C TSspéc28'!$N$17,"")</f>
        <v/>
      </c>
      <c r="Q1464" s="543" t="str">
        <f>IF(AND('1C TSspéc28'!$N$17&lt;&gt;0,'1C TSspéc28'!$C$12="OUI"),'1C TSspéc28'!$N$37/'1C TSspéc28'!$N$17,"")</f>
        <v/>
      </c>
      <c r="R1464" s="543" t="str">
        <f>IF(AND('1C TSspéc28'!$N$17&lt;&gt;0,'1C TSspéc28'!$C$12="OUI"),'1C TSspéc28'!$N$38/'1C TSspéc28'!$N$17,"")</f>
        <v/>
      </c>
      <c r="S1464" s="543" t="str">
        <f>IF(AND('1C TSspéc28'!$N$17&lt;&gt;0,'1C TSspéc28'!$C$12="OUI"),'1C TSspéc28'!$N$39/'1C TSspéc28'!$N$17,"")</f>
        <v/>
      </c>
      <c r="T1464" s="543" t="str">
        <f>IF(AND('1C TSspéc28'!$N$17&lt;&gt;0,'1C TSspéc28'!$C$12="OUI"),'1C TSspéc28'!$N$40/'1C TSspéc28'!$N$17,"")</f>
        <v/>
      </c>
      <c r="U1464" s="543" t="str">
        <f>IF(AND('1C TSspéc28'!$N$17&lt;&gt;0,'1C TSspéc28'!$C$12="OUI"),'1C TSspéc28'!$N$41/'1C TSspéc28'!$N$17,"")</f>
        <v/>
      </c>
      <c r="V1464" s="543" t="str">
        <f>IF(AND('1C TSspéc28'!$N$17&lt;&gt;0,'1C TSspéc28'!$C$12="OUI"),'1C TSspéc28'!$N$42/'1C TSspéc28'!$N$17,"")</f>
        <v/>
      </c>
      <c r="W1464" s="543" t="str">
        <f>IF(AND('1C TSspéc28'!$N$17&lt;&gt;0,'1C TSspéc28'!$C$12="OUI"),'1C TSspéc28'!$N$43/'1C TSspéc28'!$N$17,"")</f>
        <v/>
      </c>
      <c r="X1464" s="543" t="str">
        <f>IF(AND('1C TSspéc28'!$N$17&lt;&gt;0,'1C TSspéc28'!$C$12="OUI"),'1C TSspéc28'!$N$44/'1C TSspéc28'!$N$17,"")</f>
        <v/>
      </c>
      <c r="Y1464" s="543" t="str">
        <f>IF(AND('1C TSspéc28'!$N$17&lt;&gt;0,'1C TSspéc28'!$C$12="OUI"),'1C TSspéc28'!$N$45/'1C TSspéc28'!$N$17,"")</f>
        <v/>
      </c>
      <c r="Z1464" s="543" t="str">
        <f>IF(AND('1C TSspéc28'!$N$17&lt;&gt;0,'1C TSspéc28'!$C$12="OUI"),'1C TSspéc28'!$N$46/'1C TSspéc28'!$N$17,"")</f>
        <v/>
      </c>
      <c r="AA1464" s="543" t="str">
        <f>IF(AND('1C TSspéc28'!$N$17&lt;&gt;0,'1C TSspéc28'!$C$12="OUI"),'1C TSspéc28'!$N$47/'1C TSspéc28'!$N$17,"")</f>
        <v/>
      </c>
      <c r="AB1464" s="543" t="str">
        <f>IF(AND('1C TSspéc28'!$N$17&lt;&gt;0,'1C TSspéc28'!$C$12="OUI"),'1C TSspéc28'!$N$48/'1C TSspéc28'!$N$17,"")</f>
        <v/>
      </c>
      <c r="AC1464" s="543" t="str">
        <f>IF(AND('1C TSspéc28'!$N$17&lt;&gt;0,'1C TSspéc28'!$C$12="OUI"),'1C TSspéc28'!$N$49/'1C TSspéc28'!$N$17,"")</f>
        <v/>
      </c>
      <c r="AD1464" s="543" t="str">
        <f>IF(AND('1C TSspéc28'!$N$17&lt;&gt;0,'1C TSspéc28'!$C$12="OUI"),'1C TSspéc28'!$N$50/'1C TSspéc28'!$N$17,"")</f>
        <v/>
      </c>
      <c r="AE1464" s="543" t="str">
        <f>IF(AND('1C TSspéc28'!$N$17&lt;&gt;0,'1C TSspéc28'!$C$12="OUI"),'1C TSspéc28'!$N$51/'1C TSspéc28'!$N$17,"")</f>
        <v/>
      </c>
      <c r="AF1464" s="543" t="str">
        <f>IF(AND('1C TSspéc28'!$N$17&lt;&gt;0,'1C TSspéc28'!$C$12="OUI"),'1C TSspéc28'!$N$52/'1C TSspéc28'!$N$17,"")</f>
        <v/>
      </c>
      <c r="AG1464" s="543" t="str">
        <f>IF(AND('1C TSspéc28'!$N$17&lt;&gt;0,'1C TSspéc28'!$C$12="OUI"),'1C TSspéc28'!$N$53/'1C TSspéc28'!$N$17,"")</f>
        <v/>
      </c>
      <c r="AH1464" s="543" t="str">
        <f>IF(AND('1C TSspéc28'!$N$17&lt;&gt;0,'1C TSspéc28'!$C$12="OUI"),'1C TSspéc28'!$N$54/'1C TSspéc28'!$N$17,"")</f>
        <v/>
      </c>
      <c r="AI1464" s="543" t="str">
        <f>IF(AND('1C TSspéc28'!$N$17&lt;&gt;0,'1C TSspéc28'!$C$12="OUI"),'1C TSspéc28'!$N$55/'1C TSspéc28'!$N$17,"")</f>
        <v/>
      </c>
      <c r="AJ1464" s="543" t="str">
        <f>IF(AND('1C TSspéc28'!$N$17&lt;&gt;0,'1C TSspéc28'!$C$12="OUI"),'1C TSspéc28'!$N$56/'1C TSspéc28'!$N$17,"")</f>
        <v/>
      </c>
      <c r="AK1464" s="543" t="str">
        <f>IF(AND('1C TSspéc28'!$N$17&lt;&gt;0,'1C TSspéc28'!$C$12="OUI"),'1C TSspéc28'!$N$57/'1C TSspéc28'!$N$17,"")</f>
        <v/>
      </c>
      <c r="AL1464" s="72">
        <f>IF(AND('1C TSspéc28'!$N$17&lt;&gt;0,'1C TSspéc28'!$C$12="OUI"),N1464+AK1464,N1464)</f>
        <v>0</v>
      </c>
      <c r="AM1464" s="417">
        <f t="shared" si="360"/>
        <v>0</v>
      </c>
      <c r="AN1464" s="417">
        <f t="shared" si="361"/>
        <v>0</v>
      </c>
      <c r="AO1464" s="418" t="str">
        <f>IF(AND('1C TSspéc28'!$N$17&lt;&gt;0,'1C TSspéc28'!$N$30&lt;&gt;0),AM1464+AN1464,"")</f>
        <v/>
      </c>
      <c r="AP1464" s="573" t="str">
        <f>IF(AND('1C TSspéc28'!$N$17&lt;&gt;0,'1C TSspéc28'!$N$30&lt;&gt;0),AM1464-AR1464,"")</f>
        <v/>
      </c>
      <c r="AQ1464" s="583">
        <f t="shared" si="362"/>
        <v>0</v>
      </c>
      <c r="AR1464" s="596"/>
      <c r="AS1464" s="102"/>
      <c r="AT1464" s="27" t="str">
        <f>IF(('1C TSspéc28'!N$17*FICHE!$C$14&lt;J1464),"Forfait limité à "&amp;FICHE!$C$14&amp;"€/jour","")</f>
        <v/>
      </c>
      <c r="AU1464" s="592"/>
      <c r="AV1464" s="824"/>
      <c r="AW1464" s="824"/>
      <c r="AX1464" s="824"/>
      <c r="AY1464" s="824"/>
      <c r="AZ1464" s="824"/>
      <c r="BA1464" s="767"/>
      <c r="BB1464" s="767"/>
      <c r="BC1464" s="767"/>
      <c r="BD1464" s="767"/>
      <c r="BE1464" s="767"/>
      <c r="BF1464" s="767"/>
      <c r="BG1464" s="767"/>
      <c r="BH1464" s="767"/>
      <c r="BI1464" s="767"/>
      <c r="BJ1464" s="767"/>
      <c r="BK1464" s="767"/>
      <c r="BL1464" s="767"/>
      <c r="BM1464" s="767"/>
      <c r="BN1464" s="767"/>
      <c r="BO1464" s="767"/>
      <c r="BP1464" s="767"/>
      <c r="BQ1464" s="767"/>
      <c r="BR1464" s="767"/>
      <c r="BS1464" s="767"/>
      <c r="BT1464" s="767"/>
      <c r="BU1464" s="767"/>
      <c r="BV1464" s="767"/>
      <c r="BW1464" s="767"/>
      <c r="BX1464" s="767"/>
      <c r="BY1464" s="767"/>
      <c r="BZ1464" s="767"/>
      <c r="CA1464" s="767"/>
      <c r="CB1464" s="767"/>
      <c r="CC1464" s="767"/>
      <c r="CD1464" s="767"/>
      <c r="CE1464" s="767"/>
      <c r="CF1464" s="767"/>
      <c r="CG1464" s="767"/>
      <c r="CH1464" s="767"/>
      <c r="CI1464" s="767"/>
      <c r="CJ1464" s="767"/>
      <c r="CK1464" s="767"/>
      <c r="CL1464" s="767"/>
      <c r="CM1464" s="767"/>
      <c r="CN1464" s="767"/>
      <c r="CO1464" s="767"/>
      <c r="CP1464" s="767"/>
      <c r="CQ1464" s="767"/>
      <c r="CR1464" s="767"/>
      <c r="CS1464" s="767"/>
      <c r="CT1464" s="767"/>
      <c r="CU1464" s="767"/>
      <c r="CV1464" s="767"/>
      <c r="CW1464" s="767"/>
      <c r="CX1464" s="767"/>
      <c r="CY1464" s="767"/>
      <c r="CZ1464" s="767"/>
      <c r="DA1464" s="767"/>
      <c r="DB1464" s="767"/>
      <c r="DC1464" s="767"/>
      <c r="DD1464" s="767"/>
      <c r="DE1464" s="767"/>
      <c r="DF1464" s="767"/>
      <c r="DG1464" s="767"/>
      <c r="DH1464" s="767"/>
      <c r="DI1464" s="767"/>
      <c r="DJ1464" s="767"/>
      <c r="DK1464" s="767"/>
      <c r="DL1464" s="767"/>
      <c r="DM1464" s="767"/>
      <c r="DN1464" s="767"/>
      <c r="DO1464" s="767"/>
      <c r="DP1464" s="767"/>
      <c r="DQ1464" s="767"/>
      <c r="DR1464" s="767"/>
      <c r="DS1464" s="767"/>
      <c r="DT1464" s="767"/>
      <c r="DU1464" s="767"/>
      <c r="DV1464" s="767"/>
      <c r="DW1464" s="767"/>
      <c r="DX1464" s="767"/>
      <c r="DY1464" s="767"/>
      <c r="DZ1464" s="767"/>
      <c r="EA1464" s="767"/>
      <c r="EB1464" s="767"/>
      <c r="EC1464" s="767"/>
      <c r="ED1464" s="767"/>
      <c r="EE1464" s="767"/>
      <c r="EF1464" s="767"/>
      <c r="EG1464" s="767"/>
      <c r="EH1464" s="767"/>
      <c r="EI1464" s="767"/>
      <c r="EJ1464" s="767"/>
      <c r="EK1464" s="767"/>
      <c r="EL1464" s="767"/>
      <c r="EM1464" s="767"/>
      <c r="EN1464" s="767"/>
      <c r="EO1464" s="767"/>
      <c r="EP1464" s="767"/>
      <c r="EQ1464" s="767"/>
      <c r="ER1464" s="767"/>
      <c r="ES1464" s="767"/>
      <c r="ET1464" s="767"/>
      <c r="EU1464" s="767"/>
      <c r="EV1464" s="767"/>
      <c r="EW1464" s="767"/>
      <c r="EX1464" s="767"/>
      <c r="EY1464" s="767"/>
      <c r="EZ1464" s="767"/>
      <c r="FA1464" s="767"/>
      <c r="FB1464" s="767"/>
      <c r="FC1464" s="767"/>
      <c r="FD1464" s="767"/>
      <c r="FE1464" s="767"/>
      <c r="FF1464" s="767"/>
      <c r="FG1464" s="767"/>
      <c r="FH1464" s="767"/>
      <c r="FI1464" s="767"/>
      <c r="FJ1464" s="767"/>
      <c r="FK1464" s="767"/>
      <c r="FL1464" s="767"/>
      <c r="FM1464" s="767"/>
      <c r="FN1464" s="767"/>
      <c r="FO1464" s="767"/>
      <c r="FP1464" s="767"/>
      <c r="FQ1464" s="767"/>
      <c r="FR1464" s="767"/>
      <c r="FS1464" s="767"/>
      <c r="FT1464" s="767"/>
      <c r="FU1464" s="767"/>
      <c r="FV1464" s="767"/>
      <c r="FW1464" s="767"/>
      <c r="FX1464" s="767"/>
      <c r="FY1464" s="767"/>
      <c r="FZ1464" s="767"/>
      <c r="GA1464" s="767"/>
      <c r="GB1464" s="767"/>
      <c r="GC1464" s="767"/>
      <c r="GD1464" s="767"/>
      <c r="GE1464" s="767"/>
      <c r="GF1464" s="767"/>
      <c r="GG1464" s="767"/>
      <c r="GH1464" s="767"/>
      <c r="GI1464" s="767"/>
      <c r="GJ1464" s="767"/>
      <c r="GK1464" s="767"/>
      <c r="GL1464" s="767"/>
      <c r="GM1464" s="767"/>
      <c r="GN1464" s="767"/>
      <c r="GO1464" s="767"/>
      <c r="GP1464" s="767"/>
      <c r="GQ1464" s="767"/>
      <c r="GR1464" s="767"/>
      <c r="GS1464" s="767"/>
      <c r="GT1464" s="767"/>
      <c r="GU1464" s="767"/>
      <c r="GV1464" s="767"/>
      <c r="GW1464" s="767"/>
      <c r="GX1464" s="767"/>
      <c r="GY1464" s="767"/>
      <c r="GZ1464" s="767"/>
      <c r="HA1464" s="767"/>
      <c r="HB1464" s="767"/>
      <c r="HC1464" s="767"/>
    </row>
    <row r="1465" spans="1:211" s="864" customFormat="1" ht="13.9" hidden="1" customHeight="1">
      <c r="A1465" s="307"/>
      <c r="B1465" s="351"/>
      <c r="C1465" s="971" t="str">
        <f>IF('1C TSspéc28'!O$17&lt;&gt;0,'1C TSspéc28'!$B$12,"")</f>
        <v/>
      </c>
      <c r="D1465" s="972"/>
      <c r="E1465" s="973"/>
      <c r="F1465" s="93">
        <f>IF(AND($C1465='1C TSspéc28'!$B$12,'1C TSspéc28'!$B$16="spécifiques",'1C TSspéc28'!$O$17&lt;&gt;""),'1C TSspéc28'!$O$21,"")</f>
        <v>0</v>
      </c>
      <c r="G1465" s="842"/>
      <c r="H1465" s="745">
        <v>0.21</v>
      </c>
      <c r="I1465" s="747">
        <v>1</v>
      </c>
      <c r="J1465" s="312"/>
      <c r="K1465" s="680">
        <f t="shared" si="299"/>
        <v>0</v>
      </c>
      <c r="L1465" s="556">
        <f>IF(OR('1C TSspéc28'!$B$12="",'1C TSspéc28'!O$30=0),0,IF(AND('1C TSspéc28'!$B$12&lt;&gt;"",$K$2="Pôle",'1C TSspéc28'!$C$12="OUI"),(('1C TSspéc28'!O$22+'1C TSspéc28'!O$23+'1C TSspéc28'!O$24+'1C TSspéc28'!O$25+'1C TSspéc28'!O$29)/'1C TSspéc28'!O$17),IF(AND('1C TSspéc28'!$B$12&lt;&gt;"",$K$2="Pôle",'1C TSspéc28'!$C$12="NON"),(('1C TSspéc28'!O$22+'1C TSspéc28'!O$23+'1C TSspéc28'!O$24+'1C TSspéc28'!O$25+'1C TSspéc28'!O$29)/'1C TSspéc28'!O$30),IF(AND('1C TSspéc28'!$B$12&lt;&gt;"",$K$2&lt;&gt;"Pôle",'1C TSspéc28'!$C$12="OUI"),(('1C TSspéc28'!O$22+'1C TSspéc28'!O$23+'1C TSspéc28'!O$24+'1C TSspéc28'!O$25+'1C TSspéc28'!O$26+'1C TSspéc28'!O$27+'1C TSspéc28'!O$28+'1C TSspéc28'!O$29)/'1C TSspéc28'!O$17),IF(AND('1C TSspéc28'!$B$12&lt;&gt;"",$K$2&lt;&gt;"Pôle",'1C TSspéc28'!$C$12="NON"),(('1C TSspéc28'!O$22+'1C TSspéc28'!O$23+'1C TSspéc28'!O$24+'1C TSspéc28'!O$25+'1C TSspéc28'!O$26+'1C TSspéc28'!O$27+'1C TSspéc28'!O$28+'1C TSspéc28'!O$29)/'1C TSspéc28'!O$30))))))</f>
        <v>0</v>
      </c>
      <c r="M1465" s="556">
        <f>IF(OR('1C TSspéc28'!$B$12="",'1C TSspéc28'!O$30=0),0,IF(AND('1C TSspéc28'!$B$12&lt;&gt;"",$K$2="Pôle",'1C TSspéc28'!$C$12="OUI"),(('1C TSspéc28'!O$26+'1C TSspéc28'!O$27+'1C TSspéc28'!O$28)/'1C TSspéc28'!O$17),IF(AND('1C TSspéc28'!$B$12&lt;&gt;"",$K$2="Pôle",'1C TSspéc28'!$C$12="NON"),(('1C TSspéc28'!O$26+'1C TSspéc28'!O$27+'1C TSspéc28'!O$28)/'1C TSspéc28'!O$30),IF(AND('1C TSspéc28'!$B$12&lt;&gt;"",$K$2&lt;&gt;"Pôle"),0))))</f>
        <v>0</v>
      </c>
      <c r="N1465" s="557">
        <f>IF(AND('1C TSspéc28'!$B$12&lt;&gt;0,'1C TSspéc28'!$O$30&lt;&gt;0),L1465+M1465,0)</f>
        <v>0</v>
      </c>
      <c r="O1465" s="893" t="str">
        <f>IF(AND('1C TSspéc28'!$O$17&lt;&gt;0,'1C TSspéc28'!$C$12="OUI"),'1C TSspéc28'!$O$35/'1C TSspéc28'!$O$17,"")</f>
        <v/>
      </c>
      <c r="P1465" s="543" t="str">
        <f>IF(AND('1C TSspéc28'!$O$17&lt;&gt;0,'1C TSspéc28'!$C$12="OUI"),'1C TSspéc28'!$O$36/'1C TSspéc28'!$O$17,"")</f>
        <v/>
      </c>
      <c r="Q1465" s="543" t="str">
        <f>IF(AND('1C TSspéc28'!$O$17&lt;&gt;0,'1C TSspéc28'!$C$12="OUI"),'1C TSspéc28'!$O$37/'1C TSspéc28'!$O$17,"")</f>
        <v/>
      </c>
      <c r="R1465" s="543" t="str">
        <f>IF(AND('1C TSspéc28'!$O$17&lt;&gt;0,'1C TSspéc28'!$C$12="OUI"),'1C TSspéc28'!$O$38/'1C TSspéc28'!$O$17,"")</f>
        <v/>
      </c>
      <c r="S1465" s="543" t="str">
        <f>IF(AND('1C TSspéc28'!$O$17&lt;&gt;0,'1C TSspéc28'!$C$12="OUI"),'1C TSspéc28'!$O$39/'1C TSspéc28'!$O$17,"")</f>
        <v/>
      </c>
      <c r="T1465" s="543" t="str">
        <f>IF(AND('1C TSspéc28'!$O$17&lt;&gt;0,'1C TSspéc28'!$C$12="OUI"),'1C TSspéc28'!$O$40/'1C TSspéc28'!$O$17,"")</f>
        <v/>
      </c>
      <c r="U1465" s="543" t="str">
        <f>IF(AND('1C TSspéc28'!$O$17&lt;&gt;0,'1C TSspéc28'!$C$12="OUI"),'1C TSspéc28'!$O$41/'1C TSspéc28'!$O$17,"")</f>
        <v/>
      </c>
      <c r="V1465" s="543" t="str">
        <f>IF(AND('1C TSspéc28'!$O$17&lt;&gt;0,'1C TSspéc28'!$C$12="OUI"),'1C TSspéc28'!$O$42/'1C TSspéc28'!$O$17,"")</f>
        <v/>
      </c>
      <c r="W1465" s="543" t="str">
        <f>IF(AND('1C TSspéc28'!$O$17&lt;&gt;0,'1C TSspéc28'!$C$12="OUI"),'1C TSspéc28'!$O$43/'1C TSspéc28'!$O$17,"")</f>
        <v/>
      </c>
      <c r="X1465" s="543" t="str">
        <f>IF(AND('1C TSspéc28'!$O$17&lt;&gt;0,'1C TSspéc28'!$C$12="OUI"),'1C TSspéc28'!$O$44/'1C TSspéc28'!$O$17,"")</f>
        <v/>
      </c>
      <c r="Y1465" s="543" t="str">
        <f>IF(AND('1C TSspéc28'!$O$17&lt;&gt;0,'1C TSspéc28'!$C$12="OUI"),'1C TSspéc28'!$O$45/'1C TSspéc28'!$O$17,"")</f>
        <v/>
      </c>
      <c r="Z1465" s="543" t="str">
        <f>IF(AND('1C TSspéc28'!$O$17&lt;&gt;0,'1C TSspéc28'!$C$12="OUI"),'1C TSspéc28'!$O$46/'1C TSspéc28'!$O$17,"")</f>
        <v/>
      </c>
      <c r="AA1465" s="543" t="str">
        <f>IF(AND('1C TSspéc28'!$O$17&lt;&gt;0,'1C TSspéc28'!$C$12="OUI"),'1C TSspéc28'!$O$47/'1C TSspéc28'!$O$17,"")</f>
        <v/>
      </c>
      <c r="AB1465" s="543" t="str">
        <f>IF(AND('1C TSspéc28'!$O$17&lt;&gt;0,'1C TSspéc28'!$C$12="OUI"),'1C TSspéc28'!$O$48/'1C TSspéc28'!$O$17,"")</f>
        <v/>
      </c>
      <c r="AC1465" s="543" t="str">
        <f>IF(AND('1C TSspéc28'!$O$17&lt;&gt;0,'1C TSspéc28'!$C$12="OUI"),'1C TSspéc28'!$O$49/'1C TSspéc28'!$O$17,"")</f>
        <v/>
      </c>
      <c r="AD1465" s="543" t="str">
        <f>IF(AND('1C TSspéc28'!$O$17&lt;&gt;0,'1C TSspéc28'!$C$12="OUI"),'1C TSspéc28'!$O$50/'1C TSspéc28'!$O$17,"")</f>
        <v/>
      </c>
      <c r="AE1465" s="543" t="str">
        <f>IF(AND('1C TSspéc28'!$O$17&lt;&gt;0,'1C TSspéc28'!$C$12="OUI"),'1C TSspéc28'!$O$51/'1C TSspéc28'!$O$17,"")</f>
        <v/>
      </c>
      <c r="AF1465" s="543" t="str">
        <f>IF(AND('1C TSspéc28'!$O$17&lt;&gt;0,'1C TSspéc28'!$C$12="OUI"),'1C TSspéc28'!$O$52/'1C TSspéc28'!$O$17,"")</f>
        <v/>
      </c>
      <c r="AG1465" s="543" t="str">
        <f>IF(AND('1C TSspéc28'!$O$17&lt;&gt;0,'1C TSspéc28'!$C$12="OUI"),'1C TSspéc28'!$O$53/'1C TSspéc28'!$O$17,"")</f>
        <v/>
      </c>
      <c r="AH1465" s="543" t="str">
        <f>IF(AND('1C TSspéc28'!$O$17&lt;&gt;0,'1C TSspéc28'!$C$12="OUI"),'1C TSspéc28'!$O$54/'1C TSspéc28'!$O$17,"")</f>
        <v/>
      </c>
      <c r="AI1465" s="543" t="str">
        <f>IF(AND('1C TSspéc28'!$O$17&lt;&gt;0,'1C TSspéc28'!$C$12="OUI"),'1C TSspéc28'!$O$55/'1C TSspéc28'!$O$17,"")</f>
        <v/>
      </c>
      <c r="AJ1465" s="543" t="str">
        <f>IF(AND('1C TSspéc28'!$O$17&lt;&gt;0,'1C TSspéc28'!$C$12="OUI"),'1C TSspéc28'!$O$56/'1C TSspéc28'!$O$17,"")</f>
        <v/>
      </c>
      <c r="AK1465" s="543" t="str">
        <f>IF(AND('1C TSspéc28'!$O$17&lt;&gt;0,'1C TSspéc28'!$C$12="OUI"),'1C TSspéc28'!$O$57/'1C TSspéc28'!$O$17,"")</f>
        <v/>
      </c>
      <c r="AL1465" s="72">
        <f>IF(AND('1C TSspéc28'!$O$17&lt;&gt;0,'1C TSspéc28'!$C$12="OUI"),N1465+AK1465,N1465)</f>
        <v>0</v>
      </c>
      <c r="AM1465" s="417">
        <f t="shared" si="360"/>
        <v>0</v>
      </c>
      <c r="AN1465" s="417">
        <f t="shared" si="361"/>
        <v>0</v>
      </c>
      <c r="AO1465" s="418" t="str">
        <f>IF(AND('1C TSspéc28'!$O$17&lt;&gt;0,'1C TSspéc28'!$O$30&lt;&gt;0),AM1465+AN1465,"")</f>
        <v/>
      </c>
      <c r="AP1465" s="573" t="str">
        <f>IF(AND('1C TSspéc28'!$O$17&lt;&gt;0,'1C TSspéc28'!$O$30&lt;&gt;0),AM1465-AR1465,"")</f>
        <v/>
      </c>
      <c r="AQ1465" s="583">
        <f t="shared" si="362"/>
        <v>0</v>
      </c>
      <c r="AR1465" s="596"/>
      <c r="AS1465" s="102"/>
      <c r="AT1465" s="27" t="str">
        <f>IF(('1C TSspéc28'!O$17*FICHE!$C$14&lt;J1465),"Forfait limité à "&amp;FICHE!$C$14&amp;"€/jour","")</f>
        <v/>
      </c>
      <c r="AU1465" s="592"/>
      <c r="AV1465" s="824"/>
      <c r="AW1465" s="824"/>
      <c r="AX1465" s="824"/>
      <c r="AY1465" s="824"/>
      <c r="AZ1465" s="824"/>
      <c r="BA1465" s="767"/>
      <c r="BB1465" s="767"/>
      <c r="BC1465" s="767"/>
      <c r="BD1465" s="767"/>
      <c r="BE1465" s="767"/>
      <c r="BF1465" s="767"/>
      <c r="BG1465" s="767"/>
      <c r="BH1465" s="767"/>
      <c r="BI1465" s="767"/>
      <c r="BJ1465" s="767"/>
      <c r="BK1465" s="767"/>
      <c r="BL1465" s="767"/>
      <c r="BM1465" s="767"/>
      <c r="BN1465" s="767"/>
      <c r="BO1465" s="767"/>
      <c r="BP1465" s="767"/>
      <c r="BQ1465" s="767"/>
      <c r="BR1465" s="767"/>
      <c r="BS1465" s="767"/>
      <c r="BT1465" s="767"/>
      <c r="BU1465" s="767"/>
      <c r="BV1465" s="767"/>
      <c r="BW1465" s="767"/>
      <c r="BX1465" s="767"/>
      <c r="BY1465" s="767"/>
      <c r="BZ1465" s="767"/>
      <c r="CA1465" s="767"/>
      <c r="CB1465" s="767"/>
      <c r="CC1465" s="767"/>
      <c r="CD1465" s="767"/>
      <c r="CE1465" s="767"/>
      <c r="CF1465" s="767"/>
      <c r="CG1465" s="767"/>
      <c r="CH1465" s="767"/>
      <c r="CI1465" s="767"/>
      <c r="CJ1465" s="767"/>
      <c r="CK1465" s="767"/>
      <c r="CL1465" s="767"/>
      <c r="CM1465" s="767"/>
      <c r="CN1465" s="767"/>
      <c r="CO1465" s="767"/>
      <c r="CP1465" s="767"/>
      <c r="CQ1465" s="767"/>
      <c r="CR1465" s="767"/>
      <c r="CS1465" s="767"/>
      <c r="CT1465" s="767"/>
      <c r="CU1465" s="767"/>
      <c r="CV1465" s="767"/>
      <c r="CW1465" s="767"/>
      <c r="CX1465" s="767"/>
      <c r="CY1465" s="767"/>
      <c r="CZ1465" s="767"/>
      <c r="DA1465" s="767"/>
      <c r="DB1465" s="767"/>
      <c r="DC1465" s="767"/>
      <c r="DD1465" s="767"/>
      <c r="DE1465" s="767"/>
      <c r="DF1465" s="767"/>
      <c r="DG1465" s="767"/>
      <c r="DH1465" s="767"/>
      <c r="DI1465" s="767"/>
      <c r="DJ1465" s="767"/>
      <c r="DK1465" s="767"/>
      <c r="DL1465" s="767"/>
      <c r="DM1465" s="767"/>
      <c r="DN1465" s="767"/>
      <c r="DO1465" s="767"/>
      <c r="DP1465" s="767"/>
      <c r="DQ1465" s="767"/>
      <c r="DR1465" s="767"/>
      <c r="DS1465" s="767"/>
      <c r="DT1465" s="767"/>
      <c r="DU1465" s="767"/>
      <c r="DV1465" s="767"/>
      <c r="DW1465" s="767"/>
      <c r="DX1465" s="767"/>
      <c r="DY1465" s="767"/>
      <c r="DZ1465" s="767"/>
      <c r="EA1465" s="767"/>
      <c r="EB1465" s="767"/>
      <c r="EC1465" s="767"/>
      <c r="ED1465" s="767"/>
      <c r="EE1465" s="767"/>
      <c r="EF1465" s="767"/>
      <c r="EG1465" s="767"/>
      <c r="EH1465" s="767"/>
      <c r="EI1465" s="767"/>
      <c r="EJ1465" s="767"/>
      <c r="EK1465" s="767"/>
      <c r="EL1465" s="767"/>
      <c r="EM1465" s="767"/>
      <c r="EN1465" s="767"/>
      <c r="EO1465" s="767"/>
      <c r="EP1465" s="767"/>
      <c r="EQ1465" s="767"/>
      <c r="ER1465" s="767"/>
      <c r="ES1465" s="767"/>
      <c r="ET1465" s="767"/>
      <c r="EU1465" s="767"/>
      <c r="EV1465" s="767"/>
      <c r="EW1465" s="767"/>
      <c r="EX1465" s="767"/>
      <c r="EY1465" s="767"/>
      <c r="EZ1465" s="767"/>
      <c r="FA1465" s="767"/>
      <c r="FB1465" s="767"/>
      <c r="FC1465" s="767"/>
      <c r="FD1465" s="767"/>
      <c r="FE1465" s="767"/>
      <c r="FF1465" s="767"/>
      <c r="FG1465" s="767"/>
      <c r="FH1465" s="767"/>
      <c r="FI1465" s="767"/>
      <c r="FJ1465" s="767"/>
      <c r="FK1465" s="767"/>
      <c r="FL1465" s="767"/>
      <c r="FM1465" s="767"/>
      <c r="FN1465" s="767"/>
      <c r="FO1465" s="767"/>
      <c r="FP1465" s="767"/>
      <c r="FQ1465" s="767"/>
      <c r="FR1465" s="767"/>
      <c r="FS1465" s="767"/>
      <c r="FT1465" s="767"/>
      <c r="FU1465" s="767"/>
      <c r="FV1465" s="767"/>
      <c r="FW1465" s="767"/>
      <c r="FX1465" s="767"/>
      <c r="FY1465" s="767"/>
      <c r="FZ1465" s="767"/>
      <c r="GA1465" s="767"/>
      <c r="GB1465" s="767"/>
      <c r="GC1465" s="767"/>
      <c r="GD1465" s="767"/>
      <c r="GE1465" s="767"/>
      <c r="GF1465" s="767"/>
      <c r="GG1465" s="767"/>
      <c r="GH1465" s="767"/>
      <c r="GI1465" s="767"/>
      <c r="GJ1465" s="767"/>
      <c r="GK1465" s="767"/>
      <c r="GL1465" s="767"/>
      <c r="GM1465" s="767"/>
      <c r="GN1465" s="767"/>
      <c r="GO1465" s="767"/>
      <c r="GP1465" s="767"/>
      <c r="GQ1465" s="767"/>
      <c r="GR1465" s="767"/>
      <c r="GS1465" s="767"/>
      <c r="GT1465" s="767"/>
      <c r="GU1465" s="767"/>
      <c r="GV1465" s="767"/>
      <c r="GW1465" s="767"/>
      <c r="GX1465" s="767"/>
      <c r="GY1465" s="767"/>
      <c r="GZ1465" s="767"/>
      <c r="HA1465" s="767"/>
      <c r="HB1465" s="767"/>
      <c r="HC1465" s="767"/>
    </row>
    <row r="1466" spans="1:211" s="864" customFormat="1" ht="13.9" hidden="1" customHeight="1">
      <c r="A1466" s="307"/>
      <c r="B1466" s="351"/>
      <c r="C1466" s="971" t="str">
        <f>IF('1C TSspéc28'!P$17&lt;&gt;0,'1C TSspéc28'!$B$12,"")</f>
        <v/>
      </c>
      <c r="D1466" s="972"/>
      <c r="E1466" s="973"/>
      <c r="F1466" s="93">
        <f>IF(AND($C1466='1C TSspéc28'!$B$12,'1C TSspéc28'!$B$16="spécifiques",'1C TSspéc28'!$P$17&lt;&gt;""),'1C TSspéc28'!$P$21,"")</f>
        <v>0</v>
      </c>
      <c r="G1466" s="842"/>
      <c r="H1466" s="745">
        <v>0.21</v>
      </c>
      <c r="I1466" s="747">
        <v>1</v>
      </c>
      <c r="J1466" s="312"/>
      <c r="K1466" s="680">
        <f t="shared" si="299"/>
        <v>0</v>
      </c>
      <c r="L1466" s="556">
        <f>IF(OR('1C TSspéc28'!$B$12="",'1C TSspéc28'!P$30=0),0,IF(AND('1C TSspéc28'!$B$12&lt;&gt;"",$K$2="Pôle",'1C TSspéc28'!$C$12="OUI"),(('1C TSspéc28'!P$22+'1C TSspéc28'!P$23+'1C TSspéc28'!P$24+'1C TSspéc28'!P$25+'1C TSspéc28'!P$29)/'1C TSspéc28'!P$17),IF(AND('1C TSspéc28'!$B$12&lt;&gt;"",$K$2="Pôle",'1C TSspéc28'!$C$12="NON"),(('1C TSspéc28'!P$22+'1C TSspéc28'!P$23+'1C TSspéc28'!P$24+'1C TSspéc28'!P$25+'1C TSspéc28'!P$29)/'1C TSspéc28'!P$30),IF(AND('1C TSspéc28'!$B$12&lt;&gt;"",$K$2&lt;&gt;"Pôle",'1C TSspéc28'!$C$12="OUI"),(('1C TSspéc28'!P$22+'1C TSspéc28'!P$23+'1C TSspéc28'!P$24+'1C TSspéc28'!P$25+'1C TSspéc28'!P$26+'1C TSspéc28'!P$27+'1C TSspéc28'!P$28+'1C TSspéc28'!P$29)/'1C TSspéc28'!P$17),IF(AND('1C TSspéc28'!$B$12&lt;&gt;"",$K$2&lt;&gt;"Pôle",'1C TSspéc28'!$C$12="NON"),(('1C TSspéc28'!P$22+'1C TSspéc28'!P$23+'1C TSspéc28'!P$24+'1C TSspéc28'!P$25+'1C TSspéc28'!P$26+'1C TSspéc28'!P$27+'1C TSspéc28'!P$28+'1C TSspéc28'!P$29)/'1C TSspéc28'!P$30))))))</f>
        <v>0</v>
      </c>
      <c r="M1466" s="556">
        <f>IF(OR('1C TSspéc28'!$B$12="",'1C TSspéc28'!P$30=0),0,IF(AND('1C TSspéc28'!$B$12&lt;&gt;"",$K$2="Pôle",'1C TSspéc28'!$C$12="OUI"),(('1C TSspéc28'!P$26+'1C TSspéc28'!P$27+'1C TSspéc28'!P$28)/'1C TSspéc28'!P$17),IF(AND('1C TSspéc28'!$B$12&lt;&gt;"",$K$2="Pôle",'1C TSspéc28'!$C$12="NON"),(('1C TSspéc28'!P$26+'1C TSspéc28'!P$27+'1C TSspéc28'!P$28)/'1C TSspéc28'!P$30),IF(AND('1C TSspéc28'!$B$12&lt;&gt;"",$K$2&lt;&gt;"Pôle"),0))))</f>
        <v>0</v>
      </c>
      <c r="N1466" s="557">
        <f>IF(AND('1C TSspéc28'!$B$12&lt;&gt;0,'1C TSspéc28'!$P$30&lt;&gt;0),L1466+M1466,0)</f>
        <v>0</v>
      </c>
      <c r="O1466" s="893" t="str">
        <f>IF(AND('1C TSspéc28'!$P$17&lt;&gt;0,'1C TSspéc28'!$C$12="OUI"),'1C TSspéc28'!$P$35/'1C TSspéc28'!$P$17,"")</f>
        <v/>
      </c>
      <c r="P1466" s="543" t="str">
        <f>IF(AND('1C TSspéc28'!$P$17&lt;&gt;0,'1C TSspéc28'!$C$12="OUI"),'1C TSspéc28'!$P$36/'1C TSspéc28'!$P$17,"")</f>
        <v/>
      </c>
      <c r="Q1466" s="543" t="str">
        <f>IF(AND('1C TSspéc28'!$P$17&lt;&gt;0,'1C TSspéc28'!$C$12="OUI"),'1C TSspéc28'!$P$37/'1C TSspéc28'!$P$17,"")</f>
        <v/>
      </c>
      <c r="R1466" s="543" t="str">
        <f>IF(AND('1C TSspéc28'!$P$17&lt;&gt;0,'1C TSspéc28'!$C$12="OUI"),'1C TSspéc28'!$P$38/'1C TSspéc28'!$P$17,"")</f>
        <v/>
      </c>
      <c r="S1466" s="543" t="str">
        <f>IF(AND('1C TSspéc28'!$P$17&lt;&gt;0,'1C TSspéc28'!$C$12="OUI"),'1C TSspéc28'!$P$39/'1C TSspéc28'!$P$17,"")</f>
        <v/>
      </c>
      <c r="T1466" s="543" t="str">
        <f>IF(AND('1C TSspéc28'!$P$17&lt;&gt;0,'1C TSspéc28'!$C$12="OUI"),'1C TSspéc28'!$P$40/'1C TSspéc28'!$P$17,"")</f>
        <v/>
      </c>
      <c r="U1466" s="543" t="str">
        <f>IF(AND('1C TSspéc28'!$P$17&lt;&gt;0,'1C TSspéc28'!$C$12="OUI"),'1C TSspéc28'!$P$41/'1C TSspéc28'!$P$17,"")</f>
        <v/>
      </c>
      <c r="V1466" s="543" t="str">
        <f>IF(AND('1C TSspéc28'!$P$17&lt;&gt;0,'1C TSspéc28'!$C$12="OUI"),'1C TSspéc28'!$P$42/'1C TSspéc28'!$P$17,"")</f>
        <v/>
      </c>
      <c r="W1466" s="543" t="str">
        <f>IF(AND('1C TSspéc28'!$P$17&lt;&gt;0,'1C TSspéc28'!$C$12="OUI"),'1C TSspéc28'!$P$43/'1C TSspéc28'!$P$17,"")</f>
        <v/>
      </c>
      <c r="X1466" s="543" t="str">
        <f>IF(AND('1C TSspéc28'!$P$17&lt;&gt;0,'1C TSspéc28'!$C$12="OUI"),'1C TSspéc28'!$P$44/'1C TSspéc28'!$P$17,"")</f>
        <v/>
      </c>
      <c r="Y1466" s="543" t="str">
        <f>IF(AND('1C TSspéc28'!$P$17&lt;&gt;0,'1C TSspéc28'!$C$12="OUI"),'1C TSspéc28'!$P$45/'1C TSspéc28'!$P$17,"")</f>
        <v/>
      </c>
      <c r="Z1466" s="543" t="str">
        <f>IF(AND('1C TSspéc28'!$P$17&lt;&gt;0,'1C TSspéc28'!$C$12="OUI"),'1C TSspéc28'!$P$46/'1C TSspéc28'!$P$17,"")</f>
        <v/>
      </c>
      <c r="AA1466" s="543" t="str">
        <f>IF(AND('1C TSspéc28'!$P$17&lt;&gt;0,'1C TSspéc28'!$C$12="OUI"),'1C TSspéc28'!$P$47/'1C TSspéc28'!$P$17,"")</f>
        <v/>
      </c>
      <c r="AB1466" s="543" t="str">
        <f>IF(AND('1C TSspéc28'!$P$17&lt;&gt;0,'1C TSspéc28'!$C$12="OUI"),'1C TSspéc28'!$P$48/'1C TSspéc28'!$P$17,"")</f>
        <v/>
      </c>
      <c r="AC1466" s="543" t="str">
        <f>IF(AND('1C TSspéc28'!$P$17&lt;&gt;0,'1C TSspéc28'!$C$12="OUI"),'1C TSspéc28'!$P$49/'1C TSspéc28'!$P$17,"")</f>
        <v/>
      </c>
      <c r="AD1466" s="543" t="str">
        <f>IF(AND('1C TSspéc28'!$P$17&lt;&gt;0,'1C TSspéc28'!$C$12="OUI"),'1C TSspéc28'!$P$50/'1C TSspéc28'!$P$17,"")</f>
        <v/>
      </c>
      <c r="AE1466" s="543" t="str">
        <f>IF(AND('1C TSspéc28'!$P$17&lt;&gt;0,'1C TSspéc28'!$C$12="OUI"),'1C TSspéc28'!$P$51/'1C TSspéc28'!$P$17,"")</f>
        <v/>
      </c>
      <c r="AF1466" s="543" t="str">
        <f>IF(AND('1C TSspéc28'!$P$17&lt;&gt;0,'1C TSspéc28'!$C$12="OUI"),'1C TSspéc28'!$P$52/'1C TSspéc28'!$P$17,"")</f>
        <v/>
      </c>
      <c r="AG1466" s="543" t="str">
        <f>IF(AND('1C TSspéc28'!$P$17&lt;&gt;0,'1C TSspéc28'!$C$12="OUI"),'1C TSspéc28'!$P$53/'1C TSspéc28'!$P$17,"")</f>
        <v/>
      </c>
      <c r="AH1466" s="543" t="str">
        <f>IF(AND('1C TSspéc28'!$P$17&lt;&gt;0,'1C TSspéc28'!$C$12="OUI"),'1C TSspéc28'!$P$54/'1C TSspéc28'!$P$17,"")</f>
        <v/>
      </c>
      <c r="AI1466" s="543" t="str">
        <f>IF(AND('1C TSspéc28'!$P$17&lt;&gt;0,'1C TSspéc28'!$C$12="OUI"),'1C TSspéc28'!$P$55/'1C TSspéc28'!$P$17,"")</f>
        <v/>
      </c>
      <c r="AJ1466" s="543" t="str">
        <f>IF(AND('1C TSspéc28'!$P$17&lt;&gt;0,'1C TSspéc28'!$C$12="OUI"),'1C TSspéc28'!$P$56/'1C TSspéc28'!$P$17,"")</f>
        <v/>
      </c>
      <c r="AK1466" s="543" t="str">
        <f>IF(AND('1C TSspéc28'!$P$17&lt;&gt;0,'1C TSspéc28'!$C$12="OUI"),'1C TSspéc28'!$P$57/'1C TSspéc28'!$P$17,"")</f>
        <v/>
      </c>
      <c r="AL1466" s="72">
        <f>IF(AND('1C TSspéc28'!$P$17&lt;&gt;0,'1C TSspéc28'!$C$12="OUI"),N1466+AK1466,N1466)</f>
        <v>0</v>
      </c>
      <c r="AM1466" s="417">
        <f t="shared" si="360"/>
        <v>0</v>
      </c>
      <c r="AN1466" s="417">
        <f t="shared" si="361"/>
        <v>0</v>
      </c>
      <c r="AO1466" s="418" t="str">
        <f>IF(AND('1C TSspéc28'!$P$17&lt;&gt;0,'1C TSspéc28'!$P$30&lt;&gt;0),AM1466+AN1466,"")</f>
        <v/>
      </c>
      <c r="AP1466" s="573" t="str">
        <f>IF(AND('1C TSspéc28'!$P$17&lt;&gt;0,'1C TSspéc28'!$P$30&lt;&gt;0),AM1466-AR1466,"")</f>
        <v/>
      </c>
      <c r="AQ1466" s="583">
        <f t="shared" si="362"/>
        <v>0</v>
      </c>
      <c r="AR1466" s="596"/>
      <c r="AS1466" s="102"/>
      <c r="AT1466" s="27" t="str">
        <f>IF(('1C TSspéc28'!P$17*FICHE!$C$14&lt;J1466),"Forfait limité à "&amp;FICHE!$C$14&amp;"€/jour","")</f>
        <v/>
      </c>
      <c r="AU1466" s="592"/>
      <c r="AV1466" s="824"/>
      <c r="AW1466" s="824"/>
      <c r="AX1466" s="824"/>
      <c r="AY1466" s="824"/>
      <c r="AZ1466" s="824"/>
      <c r="BA1466" s="767"/>
      <c r="BB1466" s="767"/>
      <c r="BC1466" s="767"/>
      <c r="BD1466" s="767"/>
      <c r="BE1466" s="767"/>
      <c r="BF1466" s="767"/>
      <c r="BG1466" s="767"/>
      <c r="BH1466" s="767"/>
      <c r="BI1466" s="767"/>
      <c r="BJ1466" s="767"/>
      <c r="BK1466" s="767"/>
      <c r="BL1466" s="767"/>
      <c r="BM1466" s="767"/>
      <c r="BN1466" s="767"/>
      <c r="BO1466" s="767"/>
      <c r="BP1466" s="767"/>
      <c r="BQ1466" s="767"/>
      <c r="BR1466" s="767"/>
      <c r="BS1466" s="767"/>
      <c r="BT1466" s="767"/>
      <c r="BU1466" s="767"/>
      <c r="BV1466" s="767"/>
      <c r="BW1466" s="767"/>
      <c r="BX1466" s="767"/>
      <c r="BY1466" s="767"/>
      <c r="BZ1466" s="767"/>
      <c r="CA1466" s="767"/>
      <c r="CB1466" s="767"/>
      <c r="CC1466" s="767"/>
      <c r="CD1466" s="767"/>
      <c r="CE1466" s="767"/>
      <c r="CF1466" s="767"/>
      <c r="CG1466" s="767"/>
      <c r="CH1466" s="767"/>
      <c r="CI1466" s="767"/>
      <c r="CJ1466" s="767"/>
      <c r="CK1466" s="767"/>
      <c r="CL1466" s="767"/>
      <c r="CM1466" s="767"/>
      <c r="CN1466" s="767"/>
      <c r="CO1466" s="767"/>
      <c r="CP1466" s="767"/>
      <c r="CQ1466" s="767"/>
      <c r="CR1466" s="767"/>
      <c r="CS1466" s="767"/>
      <c r="CT1466" s="767"/>
      <c r="CU1466" s="767"/>
      <c r="CV1466" s="767"/>
      <c r="CW1466" s="767"/>
      <c r="CX1466" s="767"/>
      <c r="CY1466" s="767"/>
      <c r="CZ1466" s="767"/>
      <c r="DA1466" s="767"/>
      <c r="DB1466" s="767"/>
      <c r="DC1466" s="767"/>
      <c r="DD1466" s="767"/>
      <c r="DE1466" s="767"/>
      <c r="DF1466" s="767"/>
      <c r="DG1466" s="767"/>
      <c r="DH1466" s="767"/>
      <c r="DI1466" s="767"/>
      <c r="DJ1466" s="767"/>
      <c r="DK1466" s="767"/>
      <c r="DL1466" s="767"/>
      <c r="DM1466" s="767"/>
      <c r="DN1466" s="767"/>
      <c r="DO1466" s="767"/>
      <c r="DP1466" s="767"/>
      <c r="DQ1466" s="767"/>
      <c r="DR1466" s="767"/>
      <c r="DS1466" s="767"/>
      <c r="DT1466" s="767"/>
      <c r="DU1466" s="767"/>
      <c r="DV1466" s="767"/>
      <c r="DW1466" s="767"/>
      <c r="DX1466" s="767"/>
      <c r="DY1466" s="767"/>
      <c r="DZ1466" s="767"/>
      <c r="EA1466" s="767"/>
      <c r="EB1466" s="767"/>
      <c r="EC1466" s="767"/>
      <c r="ED1466" s="767"/>
      <c r="EE1466" s="767"/>
      <c r="EF1466" s="767"/>
      <c r="EG1466" s="767"/>
      <c r="EH1466" s="767"/>
      <c r="EI1466" s="767"/>
      <c r="EJ1466" s="767"/>
      <c r="EK1466" s="767"/>
      <c r="EL1466" s="767"/>
      <c r="EM1466" s="767"/>
      <c r="EN1466" s="767"/>
      <c r="EO1466" s="767"/>
      <c r="EP1466" s="767"/>
      <c r="EQ1466" s="767"/>
      <c r="ER1466" s="767"/>
      <c r="ES1466" s="767"/>
      <c r="ET1466" s="767"/>
      <c r="EU1466" s="767"/>
      <c r="EV1466" s="767"/>
      <c r="EW1466" s="767"/>
      <c r="EX1466" s="767"/>
      <c r="EY1466" s="767"/>
      <c r="EZ1466" s="767"/>
      <c r="FA1466" s="767"/>
      <c r="FB1466" s="767"/>
      <c r="FC1466" s="767"/>
      <c r="FD1466" s="767"/>
      <c r="FE1466" s="767"/>
      <c r="FF1466" s="767"/>
      <c r="FG1466" s="767"/>
      <c r="FH1466" s="767"/>
      <c r="FI1466" s="767"/>
      <c r="FJ1466" s="767"/>
      <c r="FK1466" s="767"/>
      <c r="FL1466" s="767"/>
      <c r="FM1466" s="767"/>
      <c r="FN1466" s="767"/>
      <c r="FO1466" s="767"/>
      <c r="FP1466" s="767"/>
      <c r="FQ1466" s="767"/>
      <c r="FR1466" s="767"/>
      <c r="FS1466" s="767"/>
      <c r="FT1466" s="767"/>
      <c r="FU1466" s="767"/>
      <c r="FV1466" s="767"/>
      <c r="FW1466" s="767"/>
      <c r="FX1466" s="767"/>
      <c r="FY1466" s="767"/>
      <c r="FZ1466" s="767"/>
      <c r="GA1466" s="767"/>
      <c r="GB1466" s="767"/>
      <c r="GC1466" s="767"/>
      <c r="GD1466" s="767"/>
      <c r="GE1466" s="767"/>
      <c r="GF1466" s="767"/>
      <c r="GG1466" s="767"/>
      <c r="GH1466" s="767"/>
      <c r="GI1466" s="767"/>
      <c r="GJ1466" s="767"/>
      <c r="GK1466" s="767"/>
      <c r="GL1466" s="767"/>
      <c r="GM1466" s="767"/>
      <c r="GN1466" s="767"/>
      <c r="GO1466" s="767"/>
      <c r="GP1466" s="767"/>
      <c r="GQ1466" s="767"/>
      <c r="GR1466" s="767"/>
      <c r="GS1466" s="767"/>
      <c r="GT1466" s="767"/>
      <c r="GU1466" s="767"/>
      <c r="GV1466" s="767"/>
      <c r="GW1466" s="767"/>
      <c r="GX1466" s="767"/>
      <c r="GY1466" s="767"/>
      <c r="GZ1466" s="767"/>
      <c r="HA1466" s="767"/>
      <c r="HB1466" s="767"/>
      <c r="HC1466" s="767"/>
    </row>
    <row r="1467" spans="1:211" s="864" customFormat="1" ht="13.9" hidden="1" customHeight="1">
      <c r="A1467" s="307"/>
      <c r="B1467" s="351"/>
      <c r="C1467" s="971" t="str">
        <f>IF('1C TSspéc28'!Q$17&lt;&gt;0,'1C TSspéc28'!$B$12,"")</f>
        <v/>
      </c>
      <c r="D1467" s="972"/>
      <c r="E1467" s="973"/>
      <c r="F1467" s="93">
        <f>IF(AND($C1467='1C TSspéc28'!$B$12,'1C TSspéc28'!$B$16="spécifiques",'1C TSspéc28'!$Q$17&lt;&gt;""),'1C TSspéc28'!$Q$21,"")</f>
        <v>0</v>
      </c>
      <c r="G1467" s="863"/>
      <c r="H1467" s="745">
        <v>0.21</v>
      </c>
      <c r="I1467" s="747">
        <v>1</v>
      </c>
      <c r="J1467" s="312"/>
      <c r="K1467" s="680">
        <f t="shared" si="299"/>
        <v>0</v>
      </c>
      <c r="L1467" s="556">
        <f>IF(OR('1C TSspéc28'!$B$12="",'1C TSspéc28'!Q$30=0),0,IF(AND('1C TSspéc28'!$B$12&lt;&gt;"",$K$2="Pôle",'1C TSspéc28'!$C$12="OUI"),(('1C TSspéc28'!Q$22+'1C TSspéc28'!Q$23+'1C TSspéc28'!Q$24+'1C TSspéc28'!Q$25+'1C TSspéc28'!Q$29)/'1C TSspéc28'!Q$17),IF(AND('1C TSspéc28'!$B$12&lt;&gt;"",$K$2="Pôle",'1C TSspéc28'!$C$12="NON"),(('1C TSspéc28'!Q$22+'1C TSspéc28'!Q$23+'1C TSspéc28'!Q$24+'1C TSspéc28'!Q$25+'1C TSspéc28'!Q$29)/'1C TSspéc28'!Q$30),IF(AND('1C TSspéc28'!$B$12&lt;&gt;"",$K$2&lt;&gt;"Pôle",'1C TSspéc28'!$C$12="OUI"),(('1C TSspéc28'!Q$22+'1C TSspéc28'!Q$23+'1C TSspéc28'!Q$24+'1C TSspéc28'!Q$25+'1C TSspéc28'!Q$26+'1C TSspéc28'!Q$27+'1C TSspéc28'!Q$28+'1C TSspéc28'!Q$29)/'1C TSspéc28'!Q$17),IF(AND('1C TSspéc28'!$B$12&lt;&gt;"",$K$2&lt;&gt;"Pôle",'1C TSspéc28'!$C$12="NON"),(('1C TSspéc28'!Q$22+'1C TSspéc28'!Q$23+'1C TSspéc28'!Q$24+'1C TSspéc28'!Q$25+'1C TSspéc28'!Q$26+'1C TSspéc28'!Q$27+'1C TSspéc28'!Q$28+'1C TSspéc28'!Q$29)/'1C TSspéc28'!Q$30))))))</f>
        <v>0</v>
      </c>
      <c r="M1467" s="556">
        <f>IF(OR('1C TSspéc28'!$B$12="",'1C TSspéc28'!Q$30=0),0,IF(AND('1C TSspéc28'!$B$12&lt;&gt;"",$K$2="Pôle",'1C TSspéc28'!$C$12="OUI"),(('1C TSspéc28'!Q$26+'1C TSspéc28'!Q$27+'1C TSspéc28'!Q$28)/'1C TSspéc28'!Q$17),IF(AND('1C TSspéc28'!$B$12&lt;&gt;"",$K$2="Pôle",'1C TSspéc28'!$C$12="NON"),(('1C TSspéc28'!Q$26+'1C TSspéc28'!Q$27+'1C TSspéc28'!Q$28)/'1C TSspéc28'!Q$30),IF(AND('1C TSspéc28'!$B$12&lt;&gt;"",$K$2&lt;&gt;"Pôle"),0))))</f>
        <v>0</v>
      </c>
      <c r="N1467" s="557">
        <f>IF(AND('1C TSspéc28'!$B$12&lt;&gt;0,'1C TSspéc28'!$Q$30&lt;&gt;0),L1467+M1467,0)</f>
        <v>0</v>
      </c>
      <c r="O1467" s="893" t="str">
        <f>IF(AND('1C TSspéc28'!$Q$17&lt;&gt;0,'1C TSspéc28'!$C$12="OUI"),'1C TSspéc28'!$Q$35/'1C TSspéc28'!$Q$17,"")</f>
        <v/>
      </c>
      <c r="P1467" s="543" t="str">
        <f>IF(AND('1C TSspéc28'!$Q$17&lt;&gt;0,'1C TSspéc28'!$C$12="OUI"),'1C TSspéc28'!$Q$36/'1C TSspéc28'!$Q$17,"")</f>
        <v/>
      </c>
      <c r="Q1467" s="543" t="str">
        <f>IF(AND('1C TSspéc28'!$Q$17&lt;&gt;0,'1C TSspéc28'!$C$12="OUI"),'1C TSspéc28'!$Q$37/'1C TSspéc28'!$Q$17,"")</f>
        <v/>
      </c>
      <c r="R1467" s="543" t="str">
        <f>IF(AND('1C TSspéc28'!$Q$17&lt;&gt;0,'1C TSspéc28'!$C$12="OUI"),'1C TSspéc28'!$Q$38/'1C TSspéc28'!$Q$17,"")</f>
        <v/>
      </c>
      <c r="S1467" s="543" t="str">
        <f>IF(AND('1C TSspéc28'!$Q$17&lt;&gt;0,'1C TSspéc28'!$C$12="OUI"),'1C TSspéc28'!$Q$39/'1C TSspéc28'!$Q$17,"")</f>
        <v/>
      </c>
      <c r="T1467" s="543" t="str">
        <f>IF(AND('1C TSspéc28'!$Q$17&lt;&gt;0,'1C TSspéc28'!$C$12="OUI"),'1C TSspéc28'!$Q$40/'1C TSspéc28'!$Q$17,"")</f>
        <v/>
      </c>
      <c r="U1467" s="543" t="str">
        <f>IF(AND('1C TSspéc28'!$Q$17&lt;&gt;0,'1C TSspéc28'!$C$12="OUI"),'1C TSspéc28'!$Q$41/'1C TSspéc28'!$Q$17,"")</f>
        <v/>
      </c>
      <c r="V1467" s="543" t="str">
        <f>IF(AND('1C TSspéc28'!$Q$17&lt;&gt;0,'1C TSspéc28'!$C$12="OUI"),'1C TSspéc28'!$Q$42/'1C TSspéc28'!$Q$17,"")</f>
        <v/>
      </c>
      <c r="W1467" s="543" t="str">
        <f>IF(AND('1C TSspéc28'!$Q$17&lt;&gt;0,'1C TSspéc28'!$C$12="OUI"),'1C TSspéc28'!$Q$43/'1C TSspéc28'!$Q$17,"")</f>
        <v/>
      </c>
      <c r="X1467" s="543" t="str">
        <f>IF(AND('1C TSspéc28'!$Q$17&lt;&gt;0,'1C TSspéc28'!$C$12="OUI"),'1C TSspéc28'!$Q$44/'1C TSspéc28'!$Q$17,"")</f>
        <v/>
      </c>
      <c r="Y1467" s="543" t="str">
        <f>IF(AND('1C TSspéc28'!$Q$17&lt;&gt;0,'1C TSspéc28'!$C$12="OUI"),'1C TSspéc28'!$Q$45/'1C TSspéc28'!$Q$17,"")</f>
        <v/>
      </c>
      <c r="Z1467" s="543" t="str">
        <f>IF(AND('1C TSspéc28'!$Q$17&lt;&gt;0,'1C TSspéc28'!$C$12="OUI"),'1C TSspéc28'!$Q$46/'1C TSspéc28'!$Q$17,"")</f>
        <v/>
      </c>
      <c r="AA1467" s="543" t="str">
        <f>IF(AND('1C TSspéc28'!$Q$17&lt;&gt;0,'1C TSspéc28'!$C$12="OUI"),'1C TSspéc28'!$Q$47/'1C TSspéc28'!$Q$17,"")</f>
        <v/>
      </c>
      <c r="AB1467" s="543" t="str">
        <f>IF(AND('1C TSspéc28'!$Q$17&lt;&gt;0,'1C TSspéc28'!$C$12="OUI"),'1C TSspéc28'!$Q$48/'1C TSspéc28'!$Q$17,"")</f>
        <v/>
      </c>
      <c r="AC1467" s="543" t="str">
        <f>IF(AND('1C TSspéc28'!$Q$17&lt;&gt;0,'1C TSspéc28'!$C$12="OUI"),'1C TSspéc28'!$Q$49/'1C TSspéc28'!$Q$17,"")</f>
        <v/>
      </c>
      <c r="AD1467" s="543" t="str">
        <f>IF(AND('1C TSspéc28'!$Q$17&lt;&gt;0,'1C TSspéc28'!$C$12="OUI"),'1C TSspéc28'!$Q$50/'1C TSspéc28'!$Q$17,"")</f>
        <v/>
      </c>
      <c r="AE1467" s="543" t="str">
        <f>IF(AND('1C TSspéc28'!$Q$17&lt;&gt;0,'1C TSspéc28'!$C$12="OUI"),'1C TSspéc28'!$Q$51/'1C TSspéc28'!$Q$17,"")</f>
        <v/>
      </c>
      <c r="AF1467" s="543" t="str">
        <f>IF(AND('1C TSspéc28'!$Q$17&lt;&gt;0,'1C TSspéc28'!$C$12="OUI"),'1C TSspéc28'!$Q$52/'1C TSspéc28'!$Q$17,"")</f>
        <v/>
      </c>
      <c r="AG1467" s="543" t="str">
        <f>IF(AND('1C TSspéc28'!$Q$17&lt;&gt;0,'1C TSspéc28'!$C$12="OUI"),'1C TSspéc28'!$Q$53/'1C TSspéc28'!$Q$17,"")</f>
        <v/>
      </c>
      <c r="AH1467" s="543" t="str">
        <f>IF(AND('1C TSspéc28'!$Q$17&lt;&gt;0,'1C TSspéc28'!$C$12="OUI"),'1C TSspéc28'!$Q$54/'1C TSspéc28'!$Q$17,"")</f>
        <v/>
      </c>
      <c r="AI1467" s="543" t="str">
        <f>IF(AND('1C TSspéc28'!$Q$17&lt;&gt;0,'1C TSspéc28'!$C$12="OUI"),'1C TSspéc28'!$Q$55/'1C TSspéc28'!$Q$17,"")</f>
        <v/>
      </c>
      <c r="AJ1467" s="543" t="str">
        <f>IF(AND('1C TSspéc28'!$Q$17&lt;&gt;0,'1C TSspéc28'!$C$12="OUI"),'1C TSspéc28'!$Q$56/'1C TSspéc28'!$Q$17,"")</f>
        <v/>
      </c>
      <c r="AK1467" s="543" t="str">
        <f>IF(AND('1C TSspéc28'!$Q$17&lt;&gt;0,'1C TSspéc28'!$C$12="OUI"),'1C TSspéc28'!$Q$57/'1C TSspéc28'!$Q$17,"")</f>
        <v/>
      </c>
      <c r="AL1467" s="72">
        <f>IF(AND('1C TSspéc28'!$Q$17&lt;&gt;0,'1C TSspéc28'!$C$12="OUI"),N1467+AK1467,N1467)</f>
        <v>0</v>
      </c>
      <c r="AM1467" s="417">
        <f t="shared" si="360"/>
        <v>0</v>
      </c>
      <c r="AN1467" s="417">
        <f t="shared" si="361"/>
        <v>0</v>
      </c>
      <c r="AO1467" s="418" t="str">
        <f>IF(AND('1C TSspéc28'!$Q$17&lt;&gt;0,'1C TSspéc28'!$Q$30&lt;&gt;0),AM1467+AN1467,"")</f>
        <v/>
      </c>
      <c r="AP1467" s="573" t="str">
        <f>IF(AND('1C TSspéc28'!$Q$17&lt;&gt;0,'1C TSspéc28'!$Q$30&lt;&gt;0),AM1467-AR1467,"")</f>
        <v/>
      </c>
      <c r="AQ1467" s="583">
        <f t="shared" si="362"/>
        <v>0</v>
      </c>
      <c r="AR1467" s="596"/>
      <c r="AS1467" s="102"/>
      <c r="AT1467" s="27" t="str">
        <f>IF(('1C TSspéc28'!Q$17*FICHE!$C$14&lt;J1467),"Forfait limité à "&amp;FICHE!$C$14&amp;"€/jour","")</f>
        <v/>
      </c>
      <c r="AU1467" s="592"/>
      <c r="AV1467" s="824"/>
      <c r="AW1467" s="824"/>
      <c r="AX1467" s="824"/>
      <c r="AY1467" s="824"/>
      <c r="AZ1467" s="824"/>
      <c r="BA1467" s="767"/>
      <c r="BB1467" s="767"/>
      <c r="BC1467" s="767"/>
      <c r="BD1467" s="767"/>
      <c r="BE1467" s="767"/>
      <c r="BF1467" s="767"/>
      <c r="BG1467" s="767"/>
      <c r="BH1467" s="767"/>
      <c r="BI1467" s="767"/>
      <c r="BJ1467" s="767"/>
      <c r="BK1467" s="767"/>
      <c r="BL1467" s="767"/>
      <c r="BM1467" s="767"/>
      <c r="BN1467" s="767"/>
      <c r="BO1467" s="767"/>
      <c r="BP1467" s="767"/>
      <c r="BQ1467" s="767"/>
      <c r="BR1467" s="767"/>
      <c r="BS1467" s="767"/>
      <c r="BT1467" s="767"/>
      <c r="BU1467" s="767"/>
      <c r="BV1467" s="767"/>
      <c r="BW1467" s="767"/>
      <c r="BX1467" s="767"/>
      <c r="BY1467" s="767"/>
      <c r="BZ1467" s="767"/>
      <c r="CA1467" s="767"/>
      <c r="CB1467" s="767"/>
      <c r="CC1467" s="767"/>
      <c r="CD1467" s="767"/>
      <c r="CE1467" s="767"/>
      <c r="CF1467" s="767"/>
      <c r="CG1467" s="767"/>
      <c r="CH1467" s="767"/>
      <c r="CI1467" s="767"/>
      <c r="CJ1467" s="767"/>
      <c r="CK1467" s="767"/>
      <c r="CL1467" s="767"/>
      <c r="CM1467" s="767"/>
      <c r="CN1467" s="767"/>
      <c r="CO1467" s="767"/>
      <c r="CP1467" s="767"/>
      <c r="CQ1467" s="767"/>
      <c r="CR1467" s="767"/>
      <c r="CS1467" s="767"/>
      <c r="CT1467" s="767"/>
      <c r="CU1467" s="767"/>
      <c r="CV1467" s="767"/>
      <c r="CW1467" s="767"/>
      <c r="CX1467" s="767"/>
      <c r="CY1467" s="767"/>
      <c r="CZ1467" s="767"/>
      <c r="DA1467" s="767"/>
      <c r="DB1467" s="767"/>
      <c r="DC1467" s="767"/>
      <c r="DD1467" s="767"/>
      <c r="DE1467" s="767"/>
      <c r="DF1467" s="767"/>
      <c r="DG1467" s="767"/>
      <c r="DH1467" s="767"/>
      <c r="DI1467" s="767"/>
      <c r="DJ1467" s="767"/>
      <c r="DK1467" s="767"/>
      <c r="DL1467" s="767"/>
      <c r="DM1467" s="767"/>
      <c r="DN1467" s="767"/>
      <c r="DO1467" s="767"/>
      <c r="DP1467" s="767"/>
      <c r="DQ1467" s="767"/>
      <c r="DR1467" s="767"/>
      <c r="DS1467" s="767"/>
      <c r="DT1467" s="767"/>
      <c r="DU1467" s="767"/>
      <c r="DV1467" s="767"/>
      <c r="DW1467" s="767"/>
      <c r="DX1467" s="767"/>
      <c r="DY1467" s="767"/>
      <c r="DZ1467" s="767"/>
      <c r="EA1467" s="767"/>
      <c r="EB1467" s="767"/>
      <c r="EC1467" s="767"/>
      <c r="ED1467" s="767"/>
      <c r="EE1467" s="767"/>
      <c r="EF1467" s="767"/>
      <c r="EG1467" s="767"/>
      <c r="EH1467" s="767"/>
      <c r="EI1467" s="767"/>
      <c r="EJ1467" s="767"/>
      <c r="EK1467" s="767"/>
      <c r="EL1467" s="767"/>
      <c r="EM1467" s="767"/>
      <c r="EN1467" s="767"/>
      <c r="EO1467" s="767"/>
      <c r="EP1467" s="767"/>
      <c r="EQ1467" s="767"/>
      <c r="ER1467" s="767"/>
      <c r="ES1467" s="767"/>
      <c r="ET1467" s="767"/>
      <c r="EU1467" s="767"/>
      <c r="EV1467" s="767"/>
      <c r="EW1467" s="767"/>
      <c r="EX1467" s="767"/>
      <c r="EY1467" s="767"/>
      <c r="EZ1467" s="767"/>
      <c r="FA1467" s="767"/>
      <c r="FB1467" s="767"/>
      <c r="FC1467" s="767"/>
      <c r="FD1467" s="767"/>
      <c r="FE1467" s="767"/>
      <c r="FF1467" s="767"/>
      <c r="FG1467" s="767"/>
      <c r="FH1467" s="767"/>
      <c r="FI1467" s="767"/>
      <c r="FJ1467" s="767"/>
      <c r="FK1467" s="767"/>
      <c r="FL1467" s="767"/>
      <c r="FM1467" s="767"/>
      <c r="FN1467" s="767"/>
      <c r="FO1467" s="767"/>
      <c r="FP1467" s="767"/>
      <c r="FQ1467" s="767"/>
      <c r="FR1467" s="767"/>
      <c r="FS1467" s="767"/>
      <c r="FT1467" s="767"/>
      <c r="FU1467" s="767"/>
      <c r="FV1467" s="767"/>
      <c r="FW1467" s="767"/>
      <c r="FX1467" s="767"/>
      <c r="FY1467" s="767"/>
      <c r="FZ1467" s="767"/>
      <c r="GA1467" s="767"/>
      <c r="GB1467" s="767"/>
      <c r="GC1467" s="767"/>
      <c r="GD1467" s="767"/>
      <c r="GE1467" s="767"/>
      <c r="GF1467" s="767"/>
      <c r="GG1467" s="767"/>
      <c r="GH1467" s="767"/>
      <c r="GI1467" s="767"/>
      <c r="GJ1467" s="767"/>
      <c r="GK1467" s="767"/>
      <c r="GL1467" s="767"/>
      <c r="GM1467" s="767"/>
      <c r="GN1467" s="767"/>
      <c r="GO1467" s="767"/>
      <c r="GP1467" s="767"/>
      <c r="GQ1467" s="767"/>
      <c r="GR1467" s="767"/>
      <c r="GS1467" s="767"/>
      <c r="GT1467" s="767"/>
      <c r="GU1467" s="767"/>
      <c r="GV1467" s="767"/>
      <c r="GW1467" s="767"/>
      <c r="GX1467" s="767"/>
      <c r="GY1467" s="767"/>
      <c r="GZ1467" s="767"/>
      <c r="HA1467" s="767"/>
      <c r="HB1467" s="767"/>
      <c r="HC1467" s="767"/>
    </row>
    <row r="1468" spans="1:211" s="864" customFormat="1" ht="13.9" hidden="1" customHeight="1">
      <c r="A1468" s="307"/>
      <c r="B1468" s="351"/>
      <c r="C1468" s="971" t="str">
        <f>IF('1C TSspéc28'!R$17&lt;&gt;0,'1C TSspéc28'!$B$12,"")</f>
        <v/>
      </c>
      <c r="D1468" s="972"/>
      <c r="E1468" s="973"/>
      <c r="F1468" s="93">
        <f>IF(AND($C1468='1C TSspéc28'!$B$12,'1C TSspéc28'!$B$16="spécifiques",'1C TSspéc28'!$R$17&lt;&gt;""),'1C TSspéc28'!$R$21,"")</f>
        <v>0</v>
      </c>
      <c r="G1468" s="863"/>
      <c r="H1468" s="745">
        <v>0.21</v>
      </c>
      <c r="I1468" s="747">
        <v>1</v>
      </c>
      <c r="J1468" s="312"/>
      <c r="K1468" s="680">
        <f t="shared" si="299"/>
        <v>0</v>
      </c>
      <c r="L1468" s="556">
        <f>IF(OR('1C TSspéc28'!$B$12="",'1C TSspéc28'!R$30=0),0,IF(AND('1C TSspéc28'!$B$12&lt;&gt;"",$K$2="Pôle",'1C TSspéc28'!$C$12="OUI"),(('1C TSspéc28'!R$22+'1C TSspéc28'!R$23+'1C TSspéc28'!R$24+'1C TSspéc28'!R$25+'1C TSspéc28'!R$29)/'1C TSspéc28'!R$17),IF(AND('1C TSspéc28'!$B$12&lt;&gt;"",$K$2="Pôle",'1C TSspéc28'!$C$12="NON"),(('1C TSspéc28'!R$22+'1C TSspéc28'!R$23+'1C TSspéc28'!R$24+'1C TSspéc28'!R$25+'1C TSspéc28'!R$29)/'1C TSspéc28'!R$30),IF(AND('1C TSspéc28'!$B$12&lt;&gt;"",$K$2&lt;&gt;"Pôle",'1C TSspéc28'!$C$12="OUI"),(('1C TSspéc28'!R$22+'1C TSspéc28'!R$23+'1C TSspéc28'!R$24+'1C TSspéc28'!R$25+'1C TSspéc28'!R$26+'1C TSspéc28'!R$27+'1C TSspéc28'!R$28+'1C TSspéc28'!R$29)/'1C TSspéc28'!R$17),IF(AND('1C TSspéc28'!$B$12&lt;&gt;"",$K$2&lt;&gt;"Pôle",'1C TSspéc28'!$C$12="NON"),(('1C TSspéc28'!R$22+'1C TSspéc28'!R$23+'1C TSspéc28'!R$24+'1C TSspéc28'!R$25+'1C TSspéc28'!R$26+'1C TSspéc28'!R$27+'1C TSspéc28'!R$28+'1C TSspéc28'!R$29)/'1C TSspéc28'!R$30))))))</f>
        <v>0</v>
      </c>
      <c r="M1468" s="556">
        <f>IF(OR('1C TSspéc28'!$B$12="",'1C TSspéc28'!R$30=0),0,IF(AND('1C TSspéc28'!$B$12&lt;&gt;"",$K$2="Pôle",'1C TSspéc28'!$C$12="OUI"),(('1C TSspéc28'!R$26+'1C TSspéc28'!R$27+'1C TSspéc28'!R$28)/'1C TSspéc28'!R$17),IF(AND('1C TSspéc28'!$B$12&lt;&gt;"",$K$2="Pôle",'1C TSspéc28'!$C$12="NON"),(('1C TSspéc28'!R$26+'1C TSspéc28'!R$27+'1C TSspéc28'!R$28)/'1C TSspéc28'!R$30),IF(AND('1C TSspéc28'!$B$12&lt;&gt;"",$K$2&lt;&gt;"Pôle"),0))))</f>
        <v>0</v>
      </c>
      <c r="N1468" s="557">
        <f>IF(AND('1C TSspéc28'!$B$12&lt;&gt;0,'1C TSspéc28'!$R$30&lt;&gt;0),L1468+M1468,0)</f>
        <v>0</v>
      </c>
      <c r="O1468" s="893" t="str">
        <f>IF(AND('1C TSspéc28'!$R$17&lt;&gt;0,'1C TSspéc28'!$C$12="OUI"),'1C TSspéc28'!$R$35/'1C TSspéc28'!$R$17,"")</f>
        <v/>
      </c>
      <c r="P1468" s="543" t="str">
        <f>IF(AND('1C TSspéc28'!$R$17&lt;&gt;0,'1C TSspéc28'!$C$12="OUI"),'1C TSspéc28'!$R$36/'1C TSspéc28'!$R$17,"")</f>
        <v/>
      </c>
      <c r="Q1468" s="543" t="str">
        <f>IF(AND('1C TSspéc28'!$R$17&lt;&gt;0,'1C TSspéc28'!$C$12="OUI"),'1C TSspéc28'!$R$37/'1C TSspéc28'!$R$17,"")</f>
        <v/>
      </c>
      <c r="R1468" s="543" t="str">
        <f>IF(AND('1C TSspéc28'!$R$17&lt;&gt;0,'1C TSspéc28'!$C$12="OUI"),'1C TSspéc28'!$R$38/'1C TSspéc28'!$R$17,"")</f>
        <v/>
      </c>
      <c r="S1468" s="543" t="str">
        <f>IF(AND('1C TSspéc28'!$R$17&lt;&gt;0,'1C TSspéc28'!$C$12="OUI"),'1C TSspéc28'!$R$39/'1C TSspéc28'!$R$17,"")</f>
        <v/>
      </c>
      <c r="T1468" s="543" t="str">
        <f>IF(AND('1C TSspéc28'!$R$17&lt;&gt;0,'1C TSspéc28'!$C$12="OUI"),'1C TSspéc28'!$R$40/'1C TSspéc28'!$R$17,"")</f>
        <v/>
      </c>
      <c r="U1468" s="543" t="str">
        <f>IF(AND('1C TSspéc28'!$R$17&lt;&gt;0,'1C TSspéc28'!$C$12="OUI"),'1C TSspéc28'!$R$41/'1C TSspéc28'!$R$17,"")</f>
        <v/>
      </c>
      <c r="V1468" s="543" t="str">
        <f>IF(AND('1C TSspéc28'!$R$17&lt;&gt;0,'1C TSspéc28'!$C$12="OUI"),'1C TSspéc28'!$R$42/'1C TSspéc28'!$R$17,"")</f>
        <v/>
      </c>
      <c r="W1468" s="543" t="str">
        <f>IF(AND('1C TSspéc28'!$R$17&lt;&gt;0,'1C TSspéc28'!$C$12="OUI"),'1C TSspéc28'!$R$43/'1C TSspéc28'!$R$17,"")</f>
        <v/>
      </c>
      <c r="X1468" s="543" t="str">
        <f>IF(AND('1C TSspéc28'!$R$17&lt;&gt;0,'1C TSspéc28'!$C$12="OUI"),'1C TSspéc28'!$R$44/'1C TSspéc28'!$R$17,"")</f>
        <v/>
      </c>
      <c r="Y1468" s="543" t="str">
        <f>IF(AND('1C TSspéc28'!$R$17&lt;&gt;0,'1C TSspéc28'!$C$12="OUI"),'1C TSspéc28'!$R$45/'1C TSspéc28'!$R$17,"")</f>
        <v/>
      </c>
      <c r="Z1468" s="543" t="str">
        <f>IF(AND('1C TSspéc28'!$R$17&lt;&gt;0,'1C TSspéc28'!$C$12="OUI"),'1C TSspéc28'!$R$46/'1C TSspéc28'!$R$17,"")</f>
        <v/>
      </c>
      <c r="AA1468" s="543" t="str">
        <f>IF(AND('1C TSspéc28'!$R$17&lt;&gt;0,'1C TSspéc28'!$C$12="OUI"),'1C TSspéc28'!$R$47/'1C TSspéc28'!$R$17,"")</f>
        <v/>
      </c>
      <c r="AB1468" s="543" t="str">
        <f>IF(AND('1C TSspéc28'!$R$17&lt;&gt;0,'1C TSspéc28'!$C$12="OUI"),'1C TSspéc28'!$R$48/'1C TSspéc28'!$R$17,"")</f>
        <v/>
      </c>
      <c r="AC1468" s="543" t="str">
        <f>IF(AND('1C TSspéc28'!$R$17&lt;&gt;0,'1C TSspéc28'!$C$12="OUI"),'1C TSspéc28'!$R$49/'1C TSspéc28'!$R$17,"")</f>
        <v/>
      </c>
      <c r="AD1468" s="543" t="str">
        <f>IF(AND('1C TSspéc28'!$R$17&lt;&gt;0,'1C TSspéc28'!$C$12="OUI"),'1C TSspéc28'!$R$50/'1C TSspéc28'!$R$17,"")</f>
        <v/>
      </c>
      <c r="AE1468" s="543" t="str">
        <f>IF(AND('1C TSspéc28'!$R$17&lt;&gt;0,'1C TSspéc28'!$C$12="OUI"),'1C TSspéc28'!$R$51/'1C TSspéc28'!$R$17,"")</f>
        <v/>
      </c>
      <c r="AF1468" s="543" t="str">
        <f>IF(AND('1C TSspéc28'!$R$17&lt;&gt;0,'1C TSspéc28'!$C$12="OUI"),'1C TSspéc28'!$R$52/'1C TSspéc28'!$R$17,"")</f>
        <v/>
      </c>
      <c r="AG1468" s="543" t="str">
        <f>IF(AND('1C TSspéc28'!$R$17&lt;&gt;0,'1C TSspéc28'!$C$12="OUI"),'1C TSspéc28'!$R$53/'1C TSspéc28'!$R$17,"")</f>
        <v/>
      </c>
      <c r="AH1468" s="543" t="str">
        <f>IF(AND('1C TSspéc28'!$R$17&lt;&gt;0,'1C TSspéc28'!$C$12="OUI"),'1C TSspéc28'!$R$54/'1C TSspéc28'!$R$17,"")</f>
        <v/>
      </c>
      <c r="AI1468" s="543" t="str">
        <f>IF(AND('1C TSspéc28'!$R$17&lt;&gt;0,'1C TSspéc28'!$C$12="OUI"),'1C TSspéc28'!$R$55/'1C TSspéc28'!$R$17,"")</f>
        <v/>
      </c>
      <c r="AJ1468" s="543" t="str">
        <f>IF(AND('1C TSspéc28'!$R$17&lt;&gt;0,'1C TSspéc28'!$C$12="OUI"),'1C TSspéc28'!$R$56/'1C TSspéc28'!$R$17,"")</f>
        <v/>
      </c>
      <c r="AK1468" s="543" t="str">
        <f>IF(AND('1C TSspéc28'!$R$17&lt;&gt;0,'1C TSspéc28'!$C$12="OUI"),'1C TSspéc28'!$R$57/'1C TSspéc28'!$R$17,"")</f>
        <v/>
      </c>
      <c r="AL1468" s="72">
        <f>IF(AND('1C TSspéc28'!$R$17&lt;&gt;0,'1C TSspéc28'!$C$12="OUI"),N1468+AK1468,N1468)</f>
        <v>0</v>
      </c>
      <c r="AM1468" s="417">
        <f t="shared" si="360"/>
        <v>0</v>
      </c>
      <c r="AN1468" s="417">
        <f t="shared" si="361"/>
        <v>0</v>
      </c>
      <c r="AO1468" s="418" t="str">
        <f>IF(AND('1C TSspéc28'!$R$17&lt;&gt;0,'1C TSspéc28'!$R$30&lt;&gt;0),AM1468+AN1468,"")</f>
        <v/>
      </c>
      <c r="AP1468" s="573" t="str">
        <f>IF(AND('1C TSspéc28'!$R$17&lt;&gt;0,'1C TSspéc28'!$R$30&lt;&gt;0),AM1468-AR1468,"")</f>
        <v/>
      </c>
      <c r="AQ1468" s="583">
        <f t="shared" si="362"/>
        <v>0</v>
      </c>
      <c r="AR1468" s="596"/>
      <c r="AS1468" s="102"/>
      <c r="AT1468" s="27" t="str">
        <f>IF(('1C TSspéc28'!R$17*FICHE!$C$14&lt;J1468),"Forfait limité à "&amp;FICHE!$C$14&amp;"€/jour","")</f>
        <v/>
      </c>
      <c r="AU1468" s="592"/>
      <c r="AV1468" s="824"/>
      <c r="AW1468" s="824"/>
      <c r="AX1468" s="824"/>
      <c r="AY1468" s="824"/>
      <c r="AZ1468" s="824"/>
      <c r="BA1468" s="767"/>
      <c r="BB1468" s="767"/>
      <c r="BC1468" s="767"/>
      <c r="BD1468" s="767"/>
      <c r="BE1468" s="767"/>
      <c r="BF1468" s="767"/>
      <c r="BG1468" s="767"/>
      <c r="BH1468" s="767"/>
      <c r="BI1468" s="767"/>
      <c r="BJ1468" s="767"/>
      <c r="BK1468" s="767"/>
      <c r="BL1468" s="767"/>
      <c r="BM1468" s="767"/>
      <c r="BN1468" s="767"/>
      <c r="BO1468" s="767"/>
      <c r="BP1468" s="767"/>
      <c r="BQ1468" s="767"/>
      <c r="BR1468" s="767"/>
      <c r="BS1468" s="767"/>
      <c r="BT1468" s="767"/>
      <c r="BU1468" s="767"/>
      <c r="BV1468" s="767"/>
      <c r="BW1468" s="767"/>
      <c r="BX1468" s="767"/>
      <c r="BY1468" s="767"/>
      <c r="BZ1468" s="767"/>
      <c r="CA1468" s="767"/>
      <c r="CB1468" s="767"/>
      <c r="CC1468" s="767"/>
      <c r="CD1468" s="767"/>
      <c r="CE1468" s="767"/>
      <c r="CF1468" s="767"/>
      <c r="CG1468" s="767"/>
      <c r="CH1468" s="767"/>
      <c r="CI1468" s="767"/>
      <c r="CJ1468" s="767"/>
      <c r="CK1468" s="767"/>
      <c r="CL1468" s="767"/>
      <c r="CM1468" s="767"/>
      <c r="CN1468" s="767"/>
      <c r="CO1468" s="767"/>
      <c r="CP1468" s="767"/>
      <c r="CQ1468" s="767"/>
      <c r="CR1468" s="767"/>
      <c r="CS1468" s="767"/>
      <c r="CT1468" s="767"/>
      <c r="CU1468" s="767"/>
      <c r="CV1468" s="767"/>
      <c r="CW1468" s="767"/>
      <c r="CX1468" s="767"/>
      <c r="CY1468" s="767"/>
      <c r="CZ1468" s="767"/>
      <c r="DA1468" s="767"/>
      <c r="DB1468" s="767"/>
      <c r="DC1468" s="767"/>
      <c r="DD1468" s="767"/>
      <c r="DE1468" s="767"/>
      <c r="DF1468" s="767"/>
      <c r="DG1468" s="767"/>
      <c r="DH1468" s="767"/>
      <c r="DI1468" s="767"/>
      <c r="DJ1468" s="767"/>
      <c r="DK1468" s="767"/>
      <c r="DL1468" s="767"/>
      <c r="DM1468" s="767"/>
      <c r="DN1468" s="767"/>
      <c r="DO1468" s="767"/>
      <c r="DP1468" s="767"/>
      <c r="DQ1468" s="767"/>
      <c r="DR1468" s="767"/>
      <c r="DS1468" s="767"/>
      <c r="DT1468" s="767"/>
      <c r="DU1468" s="767"/>
      <c r="DV1468" s="767"/>
      <c r="DW1468" s="767"/>
      <c r="DX1468" s="767"/>
      <c r="DY1468" s="767"/>
      <c r="DZ1468" s="767"/>
      <c r="EA1468" s="767"/>
      <c r="EB1468" s="767"/>
      <c r="EC1468" s="767"/>
      <c r="ED1468" s="767"/>
      <c r="EE1468" s="767"/>
      <c r="EF1468" s="767"/>
      <c r="EG1468" s="767"/>
      <c r="EH1468" s="767"/>
      <c r="EI1468" s="767"/>
      <c r="EJ1468" s="767"/>
      <c r="EK1468" s="767"/>
      <c r="EL1468" s="767"/>
      <c r="EM1468" s="767"/>
      <c r="EN1468" s="767"/>
      <c r="EO1468" s="767"/>
      <c r="EP1468" s="767"/>
      <c r="EQ1468" s="767"/>
      <c r="ER1468" s="767"/>
      <c r="ES1468" s="767"/>
      <c r="ET1468" s="767"/>
      <c r="EU1468" s="767"/>
      <c r="EV1468" s="767"/>
      <c r="EW1468" s="767"/>
      <c r="EX1468" s="767"/>
      <c r="EY1468" s="767"/>
      <c r="EZ1468" s="767"/>
      <c r="FA1468" s="767"/>
      <c r="FB1468" s="767"/>
      <c r="FC1468" s="767"/>
      <c r="FD1468" s="767"/>
      <c r="FE1468" s="767"/>
      <c r="FF1468" s="767"/>
      <c r="FG1468" s="767"/>
      <c r="FH1468" s="767"/>
      <c r="FI1468" s="767"/>
      <c r="FJ1468" s="767"/>
      <c r="FK1468" s="767"/>
      <c r="FL1468" s="767"/>
      <c r="FM1468" s="767"/>
      <c r="FN1468" s="767"/>
      <c r="FO1468" s="767"/>
      <c r="FP1468" s="767"/>
      <c r="FQ1468" s="767"/>
      <c r="FR1468" s="767"/>
      <c r="FS1468" s="767"/>
      <c r="FT1468" s="767"/>
      <c r="FU1468" s="767"/>
      <c r="FV1468" s="767"/>
      <c r="FW1468" s="767"/>
      <c r="FX1468" s="767"/>
      <c r="FY1468" s="767"/>
      <c r="FZ1468" s="767"/>
      <c r="GA1468" s="767"/>
      <c r="GB1468" s="767"/>
      <c r="GC1468" s="767"/>
      <c r="GD1468" s="767"/>
      <c r="GE1468" s="767"/>
      <c r="GF1468" s="767"/>
      <c r="GG1468" s="767"/>
      <c r="GH1468" s="767"/>
      <c r="GI1468" s="767"/>
      <c r="GJ1468" s="767"/>
      <c r="GK1468" s="767"/>
      <c r="GL1468" s="767"/>
      <c r="GM1468" s="767"/>
      <c r="GN1468" s="767"/>
      <c r="GO1468" s="767"/>
      <c r="GP1468" s="767"/>
      <c r="GQ1468" s="767"/>
      <c r="GR1468" s="767"/>
      <c r="GS1468" s="767"/>
      <c r="GT1468" s="767"/>
      <c r="GU1468" s="767"/>
      <c r="GV1468" s="767"/>
      <c r="GW1468" s="767"/>
      <c r="GX1468" s="767"/>
      <c r="GY1468" s="767"/>
      <c r="GZ1468" s="767"/>
      <c r="HA1468" s="767"/>
      <c r="HB1468" s="767"/>
      <c r="HC1468" s="767"/>
    </row>
    <row r="1469" spans="1:211" s="864" customFormat="1" ht="13.9" hidden="1" customHeight="1">
      <c r="A1469" s="307"/>
      <c r="B1469" s="351"/>
      <c r="C1469" s="971" t="str">
        <f>IF('1C TSspéc28'!S$17&lt;&gt;0,'1C TSspéc28'!$B$12,"")</f>
        <v/>
      </c>
      <c r="D1469" s="972"/>
      <c r="E1469" s="973"/>
      <c r="F1469" s="93">
        <f>IF(AND($C1469='1C TSspéc28'!$B$12,'1C TSspéc28'!$B$16="spécifiques",'1C TSspéc28'!$S$17&lt;&gt;""),'1C TSspéc28'!$S$21,"")</f>
        <v>0</v>
      </c>
      <c r="G1469" s="863"/>
      <c r="H1469" s="745">
        <v>0.21</v>
      </c>
      <c r="I1469" s="747">
        <v>1</v>
      </c>
      <c r="J1469" s="312"/>
      <c r="K1469" s="680">
        <f t="shared" si="299"/>
        <v>0</v>
      </c>
      <c r="L1469" s="556">
        <f>IF(OR('1C TSspéc28'!$B$12="",'1C TSspéc28'!S$30=0),0,IF(AND('1C TSspéc28'!$B$12&lt;&gt;"",$K$2="Pôle",'1C TSspéc28'!$C$12="OUI"),(('1C TSspéc28'!S$22+'1C TSspéc28'!S$23+'1C TSspéc28'!S$24+'1C TSspéc28'!S$25+'1C TSspéc28'!S$29)/'1C TSspéc28'!S$17),IF(AND('1C TSspéc28'!$B$12&lt;&gt;"",$K$2="Pôle",'1C TSspéc28'!$C$12="NON"),(('1C TSspéc28'!S$22+'1C TSspéc28'!S$23+'1C TSspéc28'!S$24+'1C TSspéc28'!S$25+'1C TSspéc28'!S$29)/'1C TSspéc28'!S$30),IF(AND('1C TSspéc28'!$B$12&lt;&gt;"",$K$2&lt;&gt;"Pôle",'1C TSspéc28'!$C$12="OUI"),(('1C TSspéc28'!S$22+'1C TSspéc28'!S$23+'1C TSspéc28'!S$24+'1C TSspéc28'!S$25+'1C TSspéc28'!S$26+'1C TSspéc28'!S$27+'1C TSspéc28'!S$28+'1C TSspéc28'!S$29)/'1C TSspéc28'!S$17),IF(AND('1C TSspéc28'!$B$12&lt;&gt;"",$K$2&lt;&gt;"Pôle",'1C TSspéc28'!$C$12="NON"),(('1C TSspéc28'!S$22+'1C TSspéc28'!S$23+'1C TSspéc28'!S$24+'1C TSspéc28'!S$25+'1C TSspéc28'!S$26+'1C TSspéc28'!S$27+'1C TSspéc28'!S$28+'1C TSspéc28'!S$29)/'1C TSspéc28'!S$30))))))</f>
        <v>0</v>
      </c>
      <c r="M1469" s="556">
        <f>IF(OR('1C TSspéc28'!$B$12="",'1C TSspéc28'!S$30=0),0,IF(AND('1C TSspéc28'!$B$12&lt;&gt;"",$K$2="Pôle",'1C TSspéc28'!$C$12="OUI"),(('1C TSspéc28'!S$26+'1C TSspéc28'!S$27+'1C TSspéc28'!S$28)/'1C TSspéc28'!S$17),IF(AND('1C TSspéc28'!$B$12&lt;&gt;"",$K$2="Pôle",'1C TSspéc28'!$C$12="NON"),(('1C TSspéc28'!S$26+'1C TSspéc28'!S$27+'1C TSspéc28'!S$28)/'1C TSspéc28'!S$30),IF(AND('1C TSspéc28'!$B$12&lt;&gt;"",$K$2&lt;&gt;"Pôle"),0))))</f>
        <v>0</v>
      </c>
      <c r="N1469" s="557">
        <f>IF(AND('1C TSspéc28'!$B$12&lt;&gt;0,'1C TSspéc28'!$S$30&lt;&gt;0),L1469+M1469,0)</f>
        <v>0</v>
      </c>
      <c r="O1469" s="893" t="str">
        <f>IF(AND('1C TSspéc28'!$S$17&lt;&gt;0,'1C TSspéc28'!$C$12="OUI"),'1C TSspéc28'!$S$35/'1C TSspéc28'!$S$17,"")</f>
        <v/>
      </c>
      <c r="P1469" s="543" t="str">
        <f>IF(AND('1C TSspéc28'!$S$17&lt;&gt;0,'1C TSspéc28'!$C$12="OUI"),'1C TSspéc28'!$S$36/'1C TSspéc28'!$S$17,"")</f>
        <v/>
      </c>
      <c r="Q1469" s="543" t="str">
        <f>IF(AND('1C TSspéc28'!$S$17&lt;&gt;0,'1C TSspéc28'!$C$12="OUI"),'1C TSspéc28'!$S$37/'1C TSspéc28'!$S$17,"")</f>
        <v/>
      </c>
      <c r="R1469" s="543" t="str">
        <f>IF(AND('1C TSspéc28'!$S$17&lt;&gt;0,'1C TSspéc28'!$C$12="OUI"),'1C TSspéc28'!$S$38/'1C TSspéc28'!$S$17,"")</f>
        <v/>
      </c>
      <c r="S1469" s="543" t="str">
        <f>IF(AND('1C TSspéc28'!$S$17&lt;&gt;0,'1C TSspéc28'!$C$12="OUI"),'1C TSspéc28'!$S$39/'1C TSspéc28'!$S$17,"")</f>
        <v/>
      </c>
      <c r="T1469" s="543" t="str">
        <f>IF(AND('1C TSspéc28'!$S$17&lt;&gt;0,'1C TSspéc28'!$C$12="OUI"),'1C TSspéc28'!$S$40/'1C TSspéc28'!$S$17,"")</f>
        <v/>
      </c>
      <c r="U1469" s="543" t="str">
        <f>IF(AND('1C TSspéc28'!$S$17&lt;&gt;0,'1C TSspéc28'!$C$12="OUI"),'1C TSspéc28'!$S$41/'1C TSspéc28'!$S$17,"")</f>
        <v/>
      </c>
      <c r="V1469" s="543" t="str">
        <f>IF(AND('1C TSspéc28'!$S$17&lt;&gt;0,'1C TSspéc28'!$C$12="OUI"),'1C TSspéc28'!$S$42/'1C TSspéc28'!$S$17,"")</f>
        <v/>
      </c>
      <c r="W1469" s="543" t="str">
        <f>IF(AND('1C TSspéc28'!$S$17&lt;&gt;0,'1C TSspéc28'!$C$12="OUI"),'1C TSspéc28'!$S$43/'1C TSspéc28'!$S$17,"")</f>
        <v/>
      </c>
      <c r="X1469" s="543" t="str">
        <f>IF(AND('1C TSspéc28'!$S$17&lt;&gt;0,'1C TSspéc28'!$C$12="OUI"),'1C TSspéc28'!$S$44/'1C TSspéc28'!$S$17,"")</f>
        <v/>
      </c>
      <c r="Y1469" s="543" t="str">
        <f>IF(AND('1C TSspéc28'!$S$17&lt;&gt;0,'1C TSspéc28'!$C$12="OUI"),'1C TSspéc28'!$S$45/'1C TSspéc28'!$S$17,"")</f>
        <v/>
      </c>
      <c r="Z1469" s="543" t="str">
        <f>IF(AND('1C TSspéc28'!$S$17&lt;&gt;0,'1C TSspéc28'!$C$12="OUI"),'1C TSspéc28'!$S$46/'1C TSspéc28'!$S$17,"")</f>
        <v/>
      </c>
      <c r="AA1469" s="543" t="str">
        <f>IF(AND('1C TSspéc28'!$S$17&lt;&gt;0,'1C TSspéc28'!$C$12="OUI"),'1C TSspéc28'!$S$47/'1C TSspéc28'!$S$17,"")</f>
        <v/>
      </c>
      <c r="AB1469" s="543" t="str">
        <f>IF(AND('1C TSspéc28'!$S$17&lt;&gt;0,'1C TSspéc28'!$C$12="OUI"),'1C TSspéc28'!$S$48/'1C TSspéc28'!$S$17,"")</f>
        <v/>
      </c>
      <c r="AC1469" s="543" t="str">
        <f>IF(AND('1C TSspéc28'!$S$17&lt;&gt;0,'1C TSspéc28'!$C$12="OUI"),'1C TSspéc28'!$S$49/'1C TSspéc28'!$S$17,"")</f>
        <v/>
      </c>
      <c r="AD1469" s="543" t="str">
        <f>IF(AND('1C TSspéc28'!$S$17&lt;&gt;0,'1C TSspéc28'!$C$12="OUI"),'1C TSspéc28'!$S$50/'1C TSspéc28'!$S$17,"")</f>
        <v/>
      </c>
      <c r="AE1469" s="543" t="str">
        <f>IF(AND('1C TSspéc28'!$S$17&lt;&gt;0,'1C TSspéc28'!$C$12="OUI"),'1C TSspéc28'!$S$51/'1C TSspéc28'!$S$17,"")</f>
        <v/>
      </c>
      <c r="AF1469" s="543" t="str">
        <f>IF(AND('1C TSspéc28'!$S$17&lt;&gt;0,'1C TSspéc28'!$C$12="OUI"),'1C TSspéc28'!$S$52/'1C TSspéc28'!$S$17,"")</f>
        <v/>
      </c>
      <c r="AG1469" s="543" t="str">
        <f>IF(AND('1C TSspéc28'!$S$17&lt;&gt;0,'1C TSspéc28'!$C$12="OUI"),'1C TSspéc28'!$S$53/'1C TSspéc28'!$S$17,"")</f>
        <v/>
      </c>
      <c r="AH1469" s="543" t="str">
        <f>IF(AND('1C TSspéc28'!$S$17&lt;&gt;0,'1C TSspéc28'!$C$12="OUI"),'1C TSspéc28'!$S$54/'1C TSspéc28'!$S$17,"")</f>
        <v/>
      </c>
      <c r="AI1469" s="543" t="str">
        <f>IF(AND('1C TSspéc28'!$S$17&lt;&gt;0,'1C TSspéc28'!$C$12="OUI"),'1C TSspéc28'!$S$55/'1C TSspéc28'!$S$17,"")</f>
        <v/>
      </c>
      <c r="AJ1469" s="543" t="str">
        <f>IF(AND('1C TSspéc28'!$S$17&lt;&gt;0,'1C TSspéc28'!$C$12="OUI"),'1C TSspéc28'!$S$56/'1C TSspéc28'!$S$17,"")</f>
        <v/>
      </c>
      <c r="AK1469" s="543" t="str">
        <f>IF(AND('1C TSspéc28'!$S$17&lt;&gt;0,'1C TSspéc28'!$C$12="OUI"),'1C TSspéc28'!$S$57/'1C TSspéc28'!$S$17,"")</f>
        <v/>
      </c>
      <c r="AL1469" s="72">
        <f>IF(AND('1C TSspéc28'!$S$17&lt;&gt;0,'1C TSspéc28'!$C$12="OUI"),N1469+AK1469,N1469)</f>
        <v>0</v>
      </c>
      <c r="AM1469" s="417">
        <f t="shared" si="360"/>
        <v>0</v>
      </c>
      <c r="AN1469" s="417">
        <f t="shared" si="361"/>
        <v>0</v>
      </c>
      <c r="AO1469" s="418" t="str">
        <f>IF(AND('1C TSspéc28'!$S$17&lt;&gt;0,'1C TSspéc28'!$S$30&lt;&gt;0),AM1469+AN1469,"")</f>
        <v/>
      </c>
      <c r="AP1469" s="573" t="str">
        <f>IF(AND('1C TSspéc28'!$S$17&lt;&gt;0,'1C TSspéc28'!$S$30&lt;&gt;0),AM1469-AR1469,"")</f>
        <v/>
      </c>
      <c r="AQ1469" s="583">
        <f t="shared" si="362"/>
        <v>0</v>
      </c>
      <c r="AR1469" s="596"/>
      <c r="AS1469" s="102"/>
      <c r="AT1469" s="27" t="str">
        <f>IF(('1C TSspéc28'!S$17*FICHE!$C$14&lt;J1469),"Forfait limité à "&amp;FICHE!$C$14&amp;"€/jour","")</f>
        <v/>
      </c>
      <c r="AU1469" s="592"/>
      <c r="AV1469" s="824"/>
      <c r="AW1469" s="824"/>
      <c r="AX1469" s="824"/>
      <c r="AY1469" s="824"/>
      <c r="AZ1469" s="824"/>
      <c r="BA1469" s="767"/>
      <c r="BB1469" s="767"/>
      <c r="BC1469" s="767"/>
      <c r="BD1469" s="767"/>
      <c r="BE1469" s="767"/>
      <c r="BF1469" s="767"/>
      <c r="BG1469" s="767"/>
      <c r="BH1469" s="767"/>
      <c r="BI1469" s="767"/>
      <c r="BJ1469" s="767"/>
      <c r="BK1469" s="767"/>
      <c r="BL1469" s="767"/>
      <c r="BM1469" s="767"/>
      <c r="BN1469" s="767"/>
      <c r="BO1469" s="767"/>
      <c r="BP1469" s="767"/>
      <c r="BQ1469" s="767"/>
      <c r="BR1469" s="767"/>
      <c r="BS1469" s="767"/>
      <c r="BT1469" s="767"/>
      <c r="BU1469" s="767"/>
      <c r="BV1469" s="767"/>
      <c r="BW1469" s="767"/>
      <c r="BX1469" s="767"/>
      <c r="BY1469" s="767"/>
      <c r="BZ1469" s="767"/>
      <c r="CA1469" s="767"/>
      <c r="CB1469" s="767"/>
      <c r="CC1469" s="767"/>
      <c r="CD1469" s="767"/>
      <c r="CE1469" s="767"/>
      <c r="CF1469" s="767"/>
      <c r="CG1469" s="767"/>
      <c r="CH1469" s="767"/>
      <c r="CI1469" s="767"/>
      <c r="CJ1469" s="767"/>
      <c r="CK1469" s="767"/>
      <c r="CL1469" s="767"/>
      <c r="CM1469" s="767"/>
      <c r="CN1469" s="767"/>
      <c r="CO1469" s="767"/>
      <c r="CP1469" s="767"/>
      <c r="CQ1469" s="767"/>
      <c r="CR1469" s="767"/>
      <c r="CS1469" s="767"/>
      <c r="CT1469" s="767"/>
      <c r="CU1469" s="767"/>
      <c r="CV1469" s="767"/>
      <c r="CW1469" s="767"/>
      <c r="CX1469" s="767"/>
      <c r="CY1469" s="767"/>
      <c r="CZ1469" s="767"/>
      <c r="DA1469" s="767"/>
      <c r="DB1469" s="767"/>
      <c r="DC1469" s="767"/>
      <c r="DD1469" s="767"/>
      <c r="DE1469" s="767"/>
      <c r="DF1469" s="767"/>
      <c r="DG1469" s="767"/>
      <c r="DH1469" s="767"/>
      <c r="DI1469" s="767"/>
      <c r="DJ1469" s="767"/>
      <c r="DK1469" s="767"/>
      <c r="DL1469" s="767"/>
      <c r="DM1469" s="767"/>
      <c r="DN1469" s="767"/>
      <c r="DO1469" s="767"/>
      <c r="DP1469" s="767"/>
      <c r="DQ1469" s="767"/>
      <c r="DR1469" s="767"/>
      <c r="DS1469" s="767"/>
      <c r="DT1469" s="767"/>
      <c r="DU1469" s="767"/>
      <c r="DV1469" s="767"/>
      <c r="DW1469" s="767"/>
      <c r="DX1469" s="767"/>
      <c r="DY1469" s="767"/>
      <c r="DZ1469" s="767"/>
      <c r="EA1469" s="767"/>
      <c r="EB1469" s="767"/>
      <c r="EC1469" s="767"/>
      <c r="ED1469" s="767"/>
      <c r="EE1469" s="767"/>
      <c r="EF1469" s="767"/>
      <c r="EG1469" s="767"/>
      <c r="EH1469" s="767"/>
      <c r="EI1469" s="767"/>
      <c r="EJ1469" s="767"/>
      <c r="EK1469" s="767"/>
      <c r="EL1469" s="767"/>
      <c r="EM1469" s="767"/>
      <c r="EN1469" s="767"/>
      <c r="EO1469" s="767"/>
      <c r="EP1469" s="767"/>
      <c r="EQ1469" s="767"/>
      <c r="ER1469" s="767"/>
      <c r="ES1469" s="767"/>
      <c r="ET1469" s="767"/>
      <c r="EU1469" s="767"/>
      <c r="EV1469" s="767"/>
      <c r="EW1469" s="767"/>
      <c r="EX1469" s="767"/>
      <c r="EY1469" s="767"/>
      <c r="EZ1469" s="767"/>
      <c r="FA1469" s="767"/>
      <c r="FB1469" s="767"/>
      <c r="FC1469" s="767"/>
      <c r="FD1469" s="767"/>
      <c r="FE1469" s="767"/>
      <c r="FF1469" s="767"/>
      <c r="FG1469" s="767"/>
      <c r="FH1469" s="767"/>
      <c r="FI1469" s="767"/>
      <c r="FJ1469" s="767"/>
      <c r="FK1469" s="767"/>
      <c r="FL1469" s="767"/>
      <c r="FM1469" s="767"/>
      <c r="FN1469" s="767"/>
      <c r="FO1469" s="767"/>
      <c r="FP1469" s="767"/>
      <c r="FQ1469" s="767"/>
      <c r="FR1469" s="767"/>
      <c r="FS1469" s="767"/>
      <c r="FT1469" s="767"/>
      <c r="FU1469" s="767"/>
      <c r="FV1469" s="767"/>
      <c r="FW1469" s="767"/>
      <c r="FX1469" s="767"/>
      <c r="FY1469" s="767"/>
      <c r="FZ1469" s="767"/>
      <c r="GA1469" s="767"/>
      <c r="GB1469" s="767"/>
      <c r="GC1469" s="767"/>
      <c r="GD1469" s="767"/>
      <c r="GE1469" s="767"/>
      <c r="GF1469" s="767"/>
      <c r="GG1469" s="767"/>
      <c r="GH1469" s="767"/>
      <c r="GI1469" s="767"/>
      <c r="GJ1469" s="767"/>
      <c r="GK1469" s="767"/>
      <c r="GL1469" s="767"/>
      <c r="GM1469" s="767"/>
      <c r="GN1469" s="767"/>
      <c r="GO1469" s="767"/>
      <c r="GP1469" s="767"/>
      <c r="GQ1469" s="767"/>
      <c r="GR1469" s="767"/>
      <c r="GS1469" s="767"/>
      <c r="GT1469" s="767"/>
      <c r="GU1469" s="767"/>
      <c r="GV1469" s="767"/>
      <c r="GW1469" s="767"/>
      <c r="GX1469" s="767"/>
      <c r="GY1469" s="767"/>
      <c r="GZ1469" s="767"/>
      <c r="HA1469" s="767"/>
      <c r="HB1469" s="767"/>
      <c r="HC1469" s="767"/>
    </row>
    <row r="1470" spans="1:211" s="864" customFormat="1" ht="13.9" hidden="1" customHeight="1">
      <c r="A1470" s="307"/>
      <c r="B1470" s="351"/>
      <c r="C1470" s="971" t="str">
        <f>IF('1C TSspéc28'!T$17&lt;&gt;0,'1C TSspéc28'!$B$12,"")</f>
        <v/>
      </c>
      <c r="D1470" s="972"/>
      <c r="E1470" s="973"/>
      <c r="F1470" s="93">
        <f>IF(AND($C1470='1C TSspéc28'!$B$12,'1C TSspéc28'!$B$16="spécifiques",'1C TSspéc28'!$T$17&lt;&gt;""),'1C TSspéc28'!$T$21,"")</f>
        <v>0</v>
      </c>
      <c r="G1470" s="863"/>
      <c r="H1470" s="745">
        <v>0.21</v>
      </c>
      <c r="I1470" s="747">
        <v>1</v>
      </c>
      <c r="J1470" s="312"/>
      <c r="K1470" s="680">
        <f t="shared" si="299"/>
        <v>0</v>
      </c>
      <c r="L1470" s="556">
        <f>IF(OR('1C TSspéc28'!$B$12="",'1C TSspéc28'!T$30=0),0,IF(AND('1C TSspéc28'!$B$12&lt;&gt;"",$K$2="Pôle",'1C TSspéc28'!$C$12="OUI"),(('1C TSspéc28'!T$22+'1C TSspéc28'!T$23+'1C TSspéc28'!T$24+'1C TSspéc28'!T$25+'1C TSspéc28'!T$29)/'1C TSspéc28'!T$17),IF(AND('1C TSspéc28'!$B$12&lt;&gt;"",$K$2="Pôle",'1C TSspéc28'!$C$12="NON"),(('1C TSspéc28'!T$22+'1C TSspéc28'!T$23+'1C TSspéc28'!T$24+'1C TSspéc28'!T$25+'1C TSspéc28'!T$29)/'1C TSspéc28'!T$30),IF(AND('1C TSspéc28'!$B$12&lt;&gt;"",$K$2&lt;&gt;"Pôle",'1C TSspéc28'!$C$12="OUI"),(('1C TSspéc28'!T$22+'1C TSspéc28'!T$23+'1C TSspéc28'!T$24+'1C TSspéc28'!T$25+'1C TSspéc28'!T$26+'1C TSspéc28'!T$27+'1C TSspéc28'!T$28+'1C TSspéc28'!T$29)/'1C TSspéc28'!T$17),IF(AND('1C TSspéc28'!$B$12&lt;&gt;"",$K$2&lt;&gt;"Pôle",'1C TSspéc28'!$C$12="NON"),(('1C TSspéc28'!T$22+'1C TSspéc28'!T$23+'1C TSspéc28'!T$24+'1C TSspéc28'!T$25+'1C TSspéc28'!T$26+'1C TSspéc28'!T$27+'1C TSspéc28'!T$28+'1C TSspéc28'!T$29)/'1C TSspéc28'!T$30))))))</f>
        <v>0</v>
      </c>
      <c r="M1470" s="556">
        <f>IF(OR('1C TSspéc28'!$B$12="",'1C TSspéc28'!T$30=0),0,IF(AND('1C TSspéc28'!$B$12&lt;&gt;"",$K$2="Pôle",'1C TSspéc28'!$C$12="OUI"),(('1C TSspéc28'!T$26+'1C TSspéc28'!T$27+'1C TSspéc28'!T$28)/'1C TSspéc28'!T$17),IF(AND('1C TSspéc28'!$B$12&lt;&gt;"",$K$2="Pôle",'1C TSspéc28'!$C$12="NON"),(('1C TSspéc28'!T$26+'1C TSspéc28'!T$27+'1C TSspéc28'!T$28)/'1C TSspéc28'!T$30),IF(AND('1C TSspéc28'!$B$12&lt;&gt;"",$K$2&lt;&gt;"Pôle"),0))))</f>
        <v>0</v>
      </c>
      <c r="N1470" s="557">
        <f>IF(AND('1C TSspéc28'!$B$12&lt;&gt;0,'1C TSspéc28'!$T$30&lt;&gt;0),L1470+M1470,0)</f>
        <v>0</v>
      </c>
      <c r="O1470" s="893" t="str">
        <f>IF(AND('1C TSspéc28'!$T$17&lt;&gt;0,'1C TSspéc28'!$C$12="OUI"),'1C TSspéc28'!$T$35/'1C TSspéc28'!$T$17,"")</f>
        <v/>
      </c>
      <c r="P1470" s="543" t="str">
        <f>IF(AND('1C TSspéc28'!$T$17&lt;&gt;0,'1C TSspéc28'!$C$12="OUI"),'1C TSspéc28'!$T$36/'1C TSspéc28'!$T$17,"")</f>
        <v/>
      </c>
      <c r="Q1470" s="543" t="str">
        <f>IF(AND('1C TSspéc28'!$T$17&lt;&gt;0,'1C TSspéc28'!$C$12="OUI"),'1C TSspéc28'!$T$37/'1C TSspéc28'!$T$17,"")</f>
        <v/>
      </c>
      <c r="R1470" s="543" t="str">
        <f>IF(AND('1C TSspéc28'!$T$17&lt;&gt;0,'1C TSspéc28'!$C$12="OUI"),'1C TSspéc28'!$T$38/'1C TSspéc28'!$T$17,"")</f>
        <v/>
      </c>
      <c r="S1470" s="543" t="str">
        <f>IF(AND('1C TSspéc28'!$T$17&lt;&gt;0,'1C TSspéc28'!$C$12="OUI"),'1C TSspéc28'!$T$39/'1C TSspéc28'!$T$17,"")</f>
        <v/>
      </c>
      <c r="T1470" s="543" t="str">
        <f>IF(AND('1C TSspéc28'!$T$17&lt;&gt;0,'1C TSspéc28'!$C$12="OUI"),'1C TSspéc28'!$T$40/'1C TSspéc28'!$T$17,"")</f>
        <v/>
      </c>
      <c r="U1470" s="543" t="str">
        <f>IF(AND('1C TSspéc28'!$T$17&lt;&gt;0,'1C TSspéc28'!$C$12="OUI"),'1C TSspéc28'!$T$41/'1C TSspéc28'!$T$17,"")</f>
        <v/>
      </c>
      <c r="V1470" s="543" t="str">
        <f>IF(AND('1C TSspéc28'!$T$17&lt;&gt;0,'1C TSspéc28'!$C$12="OUI"),'1C TSspéc28'!$T$42/'1C TSspéc28'!$T$17,"")</f>
        <v/>
      </c>
      <c r="W1470" s="543" t="str">
        <f>IF(AND('1C TSspéc28'!$T$17&lt;&gt;0,'1C TSspéc28'!$C$12="OUI"),'1C TSspéc28'!$T$43/'1C TSspéc28'!$T$17,"")</f>
        <v/>
      </c>
      <c r="X1470" s="543" t="str">
        <f>IF(AND('1C TSspéc28'!$T$17&lt;&gt;0,'1C TSspéc28'!$C$12="OUI"),'1C TSspéc28'!$T$44/'1C TSspéc28'!$T$17,"")</f>
        <v/>
      </c>
      <c r="Y1470" s="543" t="str">
        <f>IF(AND('1C TSspéc28'!$T$17&lt;&gt;0,'1C TSspéc28'!$C$12="OUI"),'1C TSspéc28'!$T$45/'1C TSspéc28'!$T$17,"")</f>
        <v/>
      </c>
      <c r="Z1470" s="543" t="str">
        <f>IF(AND('1C TSspéc28'!$T$17&lt;&gt;0,'1C TSspéc28'!$C$12="OUI"),'1C TSspéc28'!$T$46/'1C TSspéc28'!$T$17,"")</f>
        <v/>
      </c>
      <c r="AA1470" s="543" t="str">
        <f>IF(AND('1C TSspéc28'!$T$17&lt;&gt;0,'1C TSspéc28'!$C$12="OUI"),'1C TSspéc28'!$T$47/'1C TSspéc28'!$T$17,"")</f>
        <v/>
      </c>
      <c r="AB1470" s="543" t="str">
        <f>IF(AND('1C TSspéc28'!$T$17&lt;&gt;0,'1C TSspéc28'!$C$12="OUI"),'1C TSspéc28'!$T$48/'1C TSspéc28'!$T$17,"")</f>
        <v/>
      </c>
      <c r="AC1470" s="543" t="str">
        <f>IF(AND('1C TSspéc28'!$T$17&lt;&gt;0,'1C TSspéc28'!$C$12="OUI"),'1C TSspéc28'!$T$49/'1C TSspéc28'!$T$17,"")</f>
        <v/>
      </c>
      <c r="AD1470" s="543" t="str">
        <f>IF(AND('1C TSspéc28'!$T$17&lt;&gt;0,'1C TSspéc28'!$C$12="OUI"),'1C TSspéc28'!$T$50/'1C TSspéc28'!$T$17,"")</f>
        <v/>
      </c>
      <c r="AE1470" s="543" t="str">
        <f>IF(AND('1C TSspéc28'!$T$17&lt;&gt;0,'1C TSspéc28'!$C$12="OUI"),'1C TSspéc28'!$T$51/'1C TSspéc28'!$T$17,"")</f>
        <v/>
      </c>
      <c r="AF1470" s="543" t="str">
        <f>IF(AND('1C TSspéc28'!$T$17&lt;&gt;0,'1C TSspéc28'!$C$12="OUI"),'1C TSspéc28'!$T$52/'1C TSspéc28'!$T$17,"")</f>
        <v/>
      </c>
      <c r="AG1470" s="543" t="str">
        <f>IF(AND('1C TSspéc28'!$T$17&lt;&gt;0,'1C TSspéc28'!$C$12="OUI"),'1C TSspéc28'!$T$53/'1C TSspéc28'!$T$17,"")</f>
        <v/>
      </c>
      <c r="AH1470" s="543" t="str">
        <f>IF(AND('1C TSspéc28'!$T$17&lt;&gt;0,'1C TSspéc28'!$C$12="OUI"),'1C TSspéc28'!$T$54/'1C TSspéc28'!$T$17,"")</f>
        <v/>
      </c>
      <c r="AI1470" s="543" t="str">
        <f>IF(AND('1C TSspéc28'!$T$17&lt;&gt;0,'1C TSspéc28'!$C$12="OUI"),'1C TSspéc28'!$T$55/'1C TSspéc28'!$T$17,"")</f>
        <v/>
      </c>
      <c r="AJ1470" s="543" t="str">
        <f>IF(AND('1C TSspéc28'!$T$17&lt;&gt;0,'1C TSspéc28'!$C$12="OUI"),'1C TSspéc28'!$T$56/'1C TSspéc28'!$T$17,"")</f>
        <v/>
      </c>
      <c r="AK1470" s="543" t="str">
        <f>IF(AND('1C TSspéc28'!$T$17&lt;&gt;0,'1C TSspéc28'!$C$12="OUI"),'1C TSspéc28'!$T$57/'1C TSspéc28'!$T$17,"")</f>
        <v/>
      </c>
      <c r="AL1470" s="72">
        <f>IF(AND('1C TSspéc28'!$T$17&lt;&gt;0,'1C TSspéc28'!$C$12="OUI"),N1470+AK1470,N1470)</f>
        <v>0</v>
      </c>
      <c r="AM1470" s="417">
        <f t="shared" si="360"/>
        <v>0</v>
      </c>
      <c r="AN1470" s="417">
        <f t="shared" si="361"/>
        <v>0</v>
      </c>
      <c r="AO1470" s="418" t="str">
        <f>IF(AND('1C TSspéc28'!$T$17&lt;&gt;0,'1C TSspéc28'!$T$30&lt;&gt;0),AM1470+AN1470,"")</f>
        <v/>
      </c>
      <c r="AP1470" s="573" t="str">
        <f>IF(AND('1C TSspéc28'!$T$17&lt;&gt;0,'1C TSspéc28'!$T$30&lt;&gt;0),AM1470-AR1470,"")</f>
        <v/>
      </c>
      <c r="AQ1470" s="583">
        <f t="shared" si="362"/>
        <v>0</v>
      </c>
      <c r="AR1470" s="596"/>
      <c r="AS1470" s="102"/>
      <c r="AT1470" s="27" t="str">
        <f>IF(('1C TSspéc28'!T$17*FICHE!$C$14&lt;J1470),"Forfait limité à "&amp;FICHE!$C$14&amp;"€/jour","")</f>
        <v/>
      </c>
      <c r="AU1470" s="592"/>
      <c r="AV1470" s="824"/>
      <c r="AW1470" s="824"/>
      <c r="AX1470" s="824"/>
      <c r="AY1470" s="824"/>
      <c r="AZ1470" s="824"/>
      <c r="BA1470" s="767"/>
      <c r="BB1470" s="767"/>
      <c r="BC1470" s="767"/>
      <c r="BD1470" s="767"/>
      <c r="BE1470" s="767"/>
      <c r="BF1470" s="767"/>
      <c r="BG1470" s="767"/>
      <c r="BH1470" s="767"/>
      <c r="BI1470" s="767"/>
      <c r="BJ1470" s="767"/>
      <c r="BK1470" s="767"/>
      <c r="BL1470" s="767"/>
      <c r="BM1470" s="767"/>
      <c r="BN1470" s="767"/>
      <c r="BO1470" s="767"/>
      <c r="BP1470" s="767"/>
      <c r="BQ1470" s="767"/>
      <c r="BR1470" s="767"/>
      <c r="BS1470" s="767"/>
      <c r="BT1470" s="767"/>
      <c r="BU1470" s="767"/>
      <c r="BV1470" s="767"/>
      <c r="BW1470" s="767"/>
      <c r="BX1470" s="767"/>
      <c r="BY1470" s="767"/>
      <c r="BZ1470" s="767"/>
      <c r="CA1470" s="767"/>
      <c r="CB1470" s="767"/>
      <c r="CC1470" s="767"/>
      <c r="CD1470" s="767"/>
      <c r="CE1470" s="767"/>
      <c r="CF1470" s="767"/>
      <c r="CG1470" s="767"/>
      <c r="CH1470" s="767"/>
      <c r="CI1470" s="767"/>
      <c r="CJ1470" s="767"/>
      <c r="CK1470" s="767"/>
      <c r="CL1470" s="767"/>
      <c r="CM1470" s="767"/>
      <c r="CN1470" s="767"/>
      <c r="CO1470" s="767"/>
      <c r="CP1470" s="767"/>
      <c r="CQ1470" s="767"/>
      <c r="CR1470" s="767"/>
      <c r="CS1470" s="767"/>
      <c r="CT1470" s="767"/>
      <c r="CU1470" s="767"/>
      <c r="CV1470" s="767"/>
      <c r="CW1470" s="767"/>
      <c r="CX1470" s="767"/>
      <c r="CY1470" s="767"/>
      <c r="CZ1470" s="767"/>
      <c r="DA1470" s="767"/>
      <c r="DB1470" s="767"/>
      <c r="DC1470" s="767"/>
      <c r="DD1470" s="767"/>
      <c r="DE1470" s="767"/>
      <c r="DF1470" s="767"/>
      <c r="DG1470" s="767"/>
      <c r="DH1470" s="767"/>
      <c r="DI1470" s="767"/>
      <c r="DJ1470" s="767"/>
      <c r="DK1470" s="767"/>
      <c r="DL1470" s="767"/>
      <c r="DM1470" s="767"/>
      <c r="DN1470" s="767"/>
      <c r="DO1470" s="767"/>
      <c r="DP1470" s="767"/>
      <c r="DQ1470" s="767"/>
      <c r="DR1470" s="767"/>
      <c r="DS1470" s="767"/>
      <c r="DT1470" s="767"/>
      <c r="DU1470" s="767"/>
      <c r="DV1470" s="767"/>
      <c r="DW1470" s="767"/>
      <c r="DX1470" s="767"/>
      <c r="DY1470" s="767"/>
      <c r="DZ1470" s="767"/>
      <c r="EA1470" s="767"/>
      <c r="EB1470" s="767"/>
      <c r="EC1470" s="767"/>
      <c r="ED1470" s="767"/>
      <c r="EE1470" s="767"/>
      <c r="EF1470" s="767"/>
      <c r="EG1470" s="767"/>
      <c r="EH1470" s="767"/>
      <c r="EI1470" s="767"/>
      <c r="EJ1470" s="767"/>
      <c r="EK1470" s="767"/>
      <c r="EL1470" s="767"/>
      <c r="EM1470" s="767"/>
      <c r="EN1470" s="767"/>
      <c r="EO1470" s="767"/>
      <c r="EP1470" s="767"/>
      <c r="EQ1470" s="767"/>
      <c r="ER1470" s="767"/>
      <c r="ES1470" s="767"/>
      <c r="ET1470" s="767"/>
      <c r="EU1470" s="767"/>
      <c r="EV1470" s="767"/>
      <c r="EW1470" s="767"/>
      <c r="EX1470" s="767"/>
      <c r="EY1470" s="767"/>
      <c r="EZ1470" s="767"/>
      <c r="FA1470" s="767"/>
      <c r="FB1470" s="767"/>
      <c r="FC1470" s="767"/>
      <c r="FD1470" s="767"/>
      <c r="FE1470" s="767"/>
      <c r="FF1470" s="767"/>
      <c r="FG1470" s="767"/>
      <c r="FH1470" s="767"/>
      <c r="FI1470" s="767"/>
      <c r="FJ1470" s="767"/>
      <c r="FK1470" s="767"/>
      <c r="FL1470" s="767"/>
      <c r="FM1470" s="767"/>
      <c r="FN1470" s="767"/>
      <c r="FO1470" s="767"/>
      <c r="FP1470" s="767"/>
      <c r="FQ1470" s="767"/>
      <c r="FR1470" s="767"/>
      <c r="FS1470" s="767"/>
      <c r="FT1470" s="767"/>
      <c r="FU1470" s="767"/>
      <c r="FV1470" s="767"/>
      <c r="FW1470" s="767"/>
      <c r="FX1470" s="767"/>
      <c r="FY1470" s="767"/>
      <c r="FZ1470" s="767"/>
      <c r="GA1470" s="767"/>
      <c r="GB1470" s="767"/>
      <c r="GC1470" s="767"/>
      <c r="GD1470" s="767"/>
      <c r="GE1470" s="767"/>
      <c r="GF1470" s="767"/>
      <c r="GG1470" s="767"/>
      <c r="GH1470" s="767"/>
      <c r="GI1470" s="767"/>
      <c r="GJ1470" s="767"/>
      <c r="GK1470" s="767"/>
      <c r="GL1470" s="767"/>
      <c r="GM1470" s="767"/>
      <c r="GN1470" s="767"/>
      <c r="GO1470" s="767"/>
      <c r="GP1470" s="767"/>
      <c r="GQ1470" s="767"/>
      <c r="GR1470" s="767"/>
      <c r="GS1470" s="767"/>
      <c r="GT1470" s="767"/>
      <c r="GU1470" s="767"/>
      <c r="GV1470" s="767"/>
      <c r="GW1470" s="767"/>
      <c r="GX1470" s="767"/>
      <c r="GY1470" s="767"/>
      <c r="GZ1470" s="767"/>
      <c r="HA1470" s="767"/>
      <c r="HB1470" s="767"/>
      <c r="HC1470" s="767"/>
    </row>
    <row r="1471" spans="1:211" s="864" customFormat="1" ht="13.9" hidden="1" customHeight="1">
      <c r="A1471" s="307"/>
      <c r="B1471" s="351"/>
      <c r="C1471" s="971" t="str">
        <f>IF('1C TSspéc28'!U$17&lt;&gt;0,'1C TSspéc28'!$B$12,"")</f>
        <v/>
      </c>
      <c r="D1471" s="972"/>
      <c r="E1471" s="973"/>
      <c r="F1471" s="93">
        <f>IF(AND($C1471='1C TSspéc28'!$B$12,'1C TSspéc28'!$B$16="spécifiques",'1C TSspéc28'!$U$17&lt;&gt;""),'1C TSspéc28'!$U$21,"")</f>
        <v>0</v>
      </c>
      <c r="G1471" s="863"/>
      <c r="H1471" s="745">
        <v>0.21</v>
      </c>
      <c r="I1471" s="747">
        <v>1</v>
      </c>
      <c r="J1471" s="312"/>
      <c r="K1471" s="680">
        <f t="shared" si="299"/>
        <v>0</v>
      </c>
      <c r="L1471" s="556">
        <f>IF(OR('1C TSspéc28'!$B$12="",'1C TSspéc28'!U$30=0),0,IF(AND('1C TSspéc28'!$B$12&lt;&gt;"",$K$2="Pôle",'1C TSspéc28'!$C$12="OUI"),(('1C TSspéc28'!U$22+'1C TSspéc28'!U$23+'1C TSspéc28'!U$24+'1C TSspéc28'!U$25+'1C TSspéc28'!U$29)/'1C TSspéc28'!U$17),IF(AND('1C TSspéc28'!$B$12&lt;&gt;"",$K$2="Pôle",'1C TSspéc28'!$C$12="NON"),(('1C TSspéc28'!U$22+'1C TSspéc28'!U$23+'1C TSspéc28'!U$24+'1C TSspéc28'!U$25+'1C TSspéc28'!U$29)/'1C TSspéc28'!U$30),IF(AND('1C TSspéc28'!$B$12&lt;&gt;"",$K$2&lt;&gt;"Pôle",'1C TSspéc28'!$C$12="OUI"),(('1C TSspéc28'!U$22+'1C TSspéc28'!U$23+'1C TSspéc28'!U$24+'1C TSspéc28'!U$25+'1C TSspéc28'!U$26+'1C TSspéc28'!U$27+'1C TSspéc28'!U$28+'1C TSspéc28'!U$29)/'1C TSspéc28'!U$17),IF(AND('1C TSspéc28'!$B$12&lt;&gt;"",$K$2&lt;&gt;"Pôle",'1C TSspéc28'!$C$12="NON"),(('1C TSspéc28'!U$22+'1C TSspéc28'!U$23+'1C TSspéc28'!U$24+'1C TSspéc28'!U$25+'1C TSspéc28'!U$26+'1C TSspéc28'!U$27+'1C TSspéc28'!U$28+'1C TSspéc28'!U$29)/'1C TSspéc28'!U$30))))))</f>
        <v>0</v>
      </c>
      <c r="M1471" s="556">
        <f>IF(OR('1C TSspéc28'!$B$12="",'1C TSspéc28'!U$30=0),0,IF(AND('1C TSspéc28'!$B$12&lt;&gt;"",$K$2="Pôle",'1C TSspéc28'!$C$12="OUI"),(('1C TSspéc28'!U$26+'1C TSspéc28'!U$27+'1C TSspéc28'!U$28)/'1C TSspéc28'!U$17),IF(AND('1C TSspéc28'!$B$12&lt;&gt;"",$K$2="Pôle",'1C TSspéc28'!$C$12="NON"),(('1C TSspéc28'!U$26+'1C TSspéc28'!U$27+'1C TSspéc28'!U$28)/'1C TSspéc28'!U$30),IF(AND('1C TSspéc28'!$B$12&lt;&gt;"",$K$2&lt;&gt;"Pôle"),0))))</f>
        <v>0</v>
      </c>
      <c r="N1471" s="557">
        <f>IF(AND('1C TSspéc28'!$B$12&lt;&gt;0,'1C TSspéc28'!$U$30&lt;&gt;0),L1471+M1471,0)</f>
        <v>0</v>
      </c>
      <c r="O1471" s="893" t="str">
        <f>IF(AND('1C TSspéc28'!$U$17&lt;&gt;0,'1C TSspéc28'!$C$12="OUI"),'1C TSspéc28'!$U$35/'1C TSspéc28'!$U$17,"")</f>
        <v/>
      </c>
      <c r="P1471" s="543" t="str">
        <f>IF(AND('1C TSspéc28'!$U$17&lt;&gt;0,'1C TSspéc28'!$C$12="OUI"),'1C TSspéc28'!$U$36/'1C TSspéc28'!$U$17,"")</f>
        <v/>
      </c>
      <c r="Q1471" s="543" t="str">
        <f>IF(AND('1C TSspéc28'!$U$17&lt;&gt;0,'1C TSspéc28'!$C$12="OUI"),'1C TSspéc28'!$U$37/'1C TSspéc28'!$U$17,"")</f>
        <v/>
      </c>
      <c r="R1471" s="543" t="str">
        <f>IF(AND('1C TSspéc28'!$U$17&lt;&gt;0,'1C TSspéc28'!$C$12="OUI"),'1C TSspéc28'!$U$38/'1C TSspéc28'!$U$17,"")</f>
        <v/>
      </c>
      <c r="S1471" s="543" t="str">
        <f>IF(AND('1C TSspéc28'!$U$17&lt;&gt;0,'1C TSspéc28'!$C$12="OUI"),'1C TSspéc28'!$U$39/'1C TSspéc28'!$U$17,"")</f>
        <v/>
      </c>
      <c r="T1471" s="543" t="str">
        <f>IF(AND('1C TSspéc28'!$U$17&lt;&gt;0,'1C TSspéc28'!$C$12="OUI"),'1C TSspéc28'!$U$40/'1C TSspéc28'!$U$17,"")</f>
        <v/>
      </c>
      <c r="U1471" s="543" t="str">
        <f>IF(AND('1C TSspéc28'!$U$17&lt;&gt;0,'1C TSspéc28'!$C$12="OUI"),'1C TSspéc28'!$U$41/'1C TSspéc28'!$U$17,"")</f>
        <v/>
      </c>
      <c r="V1471" s="543" t="str">
        <f>IF(AND('1C TSspéc28'!$U$17&lt;&gt;0,'1C TSspéc28'!$C$12="OUI"),'1C TSspéc28'!$U$42/'1C TSspéc28'!$U$17,"")</f>
        <v/>
      </c>
      <c r="W1471" s="543" t="str">
        <f>IF(AND('1C TSspéc28'!$U$17&lt;&gt;0,'1C TSspéc28'!$C$12="OUI"),'1C TSspéc28'!$U$43/'1C TSspéc28'!$U$17,"")</f>
        <v/>
      </c>
      <c r="X1471" s="543" t="str">
        <f>IF(AND('1C TSspéc28'!$U$17&lt;&gt;0,'1C TSspéc28'!$C$12="OUI"),'1C TSspéc28'!$U$44/'1C TSspéc28'!$U$17,"")</f>
        <v/>
      </c>
      <c r="Y1471" s="543" t="str">
        <f>IF(AND('1C TSspéc28'!$U$17&lt;&gt;0,'1C TSspéc28'!$C$12="OUI"),'1C TSspéc28'!$U$45/'1C TSspéc28'!$U$17,"")</f>
        <v/>
      </c>
      <c r="Z1471" s="543" t="str">
        <f>IF(AND('1C TSspéc28'!$U$17&lt;&gt;0,'1C TSspéc28'!$C$12="OUI"),'1C TSspéc28'!$U$46/'1C TSspéc28'!$U$17,"")</f>
        <v/>
      </c>
      <c r="AA1471" s="543" t="str">
        <f>IF(AND('1C TSspéc28'!$U$17&lt;&gt;0,'1C TSspéc28'!$C$12="OUI"),'1C TSspéc28'!$U$47/'1C TSspéc28'!$U$17,"")</f>
        <v/>
      </c>
      <c r="AB1471" s="543" t="str">
        <f>IF(AND('1C TSspéc28'!$U$17&lt;&gt;0,'1C TSspéc28'!$C$12="OUI"),'1C TSspéc28'!$U$48/'1C TSspéc28'!$U$17,"")</f>
        <v/>
      </c>
      <c r="AC1471" s="543" t="str">
        <f>IF(AND('1C TSspéc28'!$U$17&lt;&gt;0,'1C TSspéc28'!$C$12="OUI"),'1C TSspéc28'!$U$49/'1C TSspéc28'!$U$17,"")</f>
        <v/>
      </c>
      <c r="AD1471" s="543" t="str">
        <f>IF(AND('1C TSspéc28'!$U$17&lt;&gt;0,'1C TSspéc28'!$C$12="OUI"),'1C TSspéc28'!$U$50/'1C TSspéc28'!$U$17,"")</f>
        <v/>
      </c>
      <c r="AE1471" s="543" t="str">
        <f>IF(AND('1C TSspéc28'!$U$17&lt;&gt;0,'1C TSspéc28'!$C$12="OUI"),'1C TSspéc28'!$U$51/'1C TSspéc28'!$U$17,"")</f>
        <v/>
      </c>
      <c r="AF1471" s="543" t="str">
        <f>IF(AND('1C TSspéc28'!$U$17&lt;&gt;0,'1C TSspéc28'!$C$12="OUI"),'1C TSspéc28'!$U$52/'1C TSspéc28'!$U$17,"")</f>
        <v/>
      </c>
      <c r="AG1471" s="543" t="str">
        <f>IF(AND('1C TSspéc28'!$U$17&lt;&gt;0,'1C TSspéc28'!$C$12="OUI"),'1C TSspéc28'!$U$53/'1C TSspéc28'!$U$17,"")</f>
        <v/>
      </c>
      <c r="AH1471" s="543" t="str">
        <f>IF(AND('1C TSspéc28'!$U$17&lt;&gt;0,'1C TSspéc28'!$C$12="OUI"),'1C TSspéc28'!$U$54/'1C TSspéc28'!$U$17,"")</f>
        <v/>
      </c>
      <c r="AI1471" s="543" t="str">
        <f>IF(AND('1C TSspéc28'!$U$17&lt;&gt;0,'1C TSspéc28'!$C$12="OUI"),'1C TSspéc28'!$U$55/'1C TSspéc28'!$U$17,"")</f>
        <v/>
      </c>
      <c r="AJ1471" s="543" t="str">
        <f>IF(AND('1C TSspéc28'!$U$17&lt;&gt;0,'1C TSspéc28'!$C$12="OUI"),'1C TSspéc28'!$U$56/'1C TSspéc28'!$U$17,"")</f>
        <v/>
      </c>
      <c r="AK1471" s="543" t="str">
        <f>IF(AND('1C TSspéc28'!$U$17&lt;&gt;0,'1C TSspéc28'!$C$12="OUI"),'1C TSspéc28'!$U$57/'1C TSspéc28'!$U$17,"")</f>
        <v/>
      </c>
      <c r="AL1471" s="72">
        <f>IF(AND('1C TSspéc28'!$U$17&lt;&gt;0,'1C TSspéc28'!$C$12="OUI"),N1471+AK1471,N1471)</f>
        <v>0</v>
      </c>
      <c r="AM1471" s="417">
        <f t="shared" si="360"/>
        <v>0</v>
      </c>
      <c r="AN1471" s="417">
        <f t="shared" si="361"/>
        <v>0</v>
      </c>
      <c r="AO1471" s="418" t="str">
        <f>IF(AND('1C TSspéc28'!$U$17&lt;&gt;0,'1C TSspéc28'!$U$30&lt;&gt;0),AM1471+AN1471,"")</f>
        <v/>
      </c>
      <c r="AP1471" s="573" t="str">
        <f>IF(AND('1C TSspéc28'!$U$17&lt;&gt;0,'1C TSspéc28'!$U$30&lt;&gt;0),AM1471-AR1471,"")</f>
        <v/>
      </c>
      <c r="AQ1471" s="583">
        <f t="shared" si="362"/>
        <v>0</v>
      </c>
      <c r="AR1471" s="596"/>
      <c r="AS1471" s="102"/>
      <c r="AT1471" s="27" t="str">
        <f>IF(('1C TSspéc28'!U$17*FICHE!$C$14&lt;J1471),"Forfait limité à "&amp;FICHE!$C$14&amp;"€/jour","")</f>
        <v/>
      </c>
      <c r="AU1471" s="592"/>
      <c r="AV1471" s="824"/>
      <c r="AW1471" s="824"/>
      <c r="AX1471" s="824"/>
      <c r="AY1471" s="824"/>
      <c r="AZ1471" s="824"/>
      <c r="BA1471" s="767"/>
      <c r="BB1471" s="767"/>
      <c r="BC1471" s="767"/>
      <c r="BD1471" s="767"/>
      <c r="BE1471" s="767"/>
      <c r="BF1471" s="767"/>
      <c r="BG1471" s="767"/>
      <c r="BH1471" s="767"/>
      <c r="BI1471" s="767"/>
      <c r="BJ1471" s="767"/>
      <c r="BK1471" s="767"/>
      <c r="BL1471" s="767"/>
      <c r="BM1471" s="767"/>
      <c r="BN1471" s="767"/>
      <c r="BO1471" s="767"/>
      <c r="BP1471" s="767"/>
      <c r="BQ1471" s="767"/>
      <c r="BR1471" s="767"/>
      <c r="BS1471" s="767"/>
      <c r="BT1471" s="767"/>
      <c r="BU1471" s="767"/>
      <c r="BV1471" s="767"/>
      <c r="BW1471" s="767"/>
      <c r="BX1471" s="767"/>
      <c r="BY1471" s="767"/>
      <c r="BZ1471" s="767"/>
      <c r="CA1471" s="767"/>
      <c r="CB1471" s="767"/>
      <c r="CC1471" s="767"/>
      <c r="CD1471" s="767"/>
      <c r="CE1471" s="767"/>
      <c r="CF1471" s="767"/>
      <c r="CG1471" s="767"/>
      <c r="CH1471" s="767"/>
      <c r="CI1471" s="767"/>
      <c r="CJ1471" s="767"/>
      <c r="CK1471" s="767"/>
      <c r="CL1471" s="767"/>
      <c r="CM1471" s="767"/>
      <c r="CN1471" s="767"/>
      <c r="CO1471" s="767"/>
      <c r="CP1471" s="767"/>
      <c r="CQ1471" s="767"/>
      <c r="CR1471" s="767"/>
      <c r="CS1471" s="767"/>
      <c r="CT1471" s="767"/>
      <c r="CU1471" s="767"/>
      <c r="CV1471" s="767"/>
      <c r="CW1471" s="767"/>
      <c r="CX1471" s="767"/>
      <c r="CY1471" s="767"/>
      <c r="CZ1471" s="767"/>
      <c r="DA1471" s="767"/>
      <c r="DB1471" s="767"/>
      <c r="DC1471" s="767"/>
      <c r="DD1471" s="767"/>
      <c r="DE1471" s="767"/>
      <c r="DF1471" s="767"/>
      <c r="DG1471" s="767"/>
      <c r="DH1471" s="767"/>
      <c r="DI1471" s="767"/>
      <c r="DJ1471" s="767"/>
      <c r="DK1471" s="767"/>
      <c r="DL1471" s="767"/>
      <c r="DM1471" s="767"/>
      <c r="DN1471" s="767"/>
      <c r="DO1471" s="767"/>
      <c r="DP1471" s="767"/>
      <c r="DQ1471" s="767"/>
      <c r="DR1471" s="767"/>
      <c r="DS1471" s="767"/>
      <c r="DT1471" s="767"/>
      <c r="DU1471" s="767"/>
      <c r="DV1471" s="767"/>
      <c r="DW1471" s="767"/>
      <c r="DX1471" s="767"/>
      <c r="DY1471" s="767"/>
      <c r="DZ1471" s="767"/>
      <c r="EA1471" s="767"/>
      <c r="EB1471" s="767"/>
      <c r="EC1471" s="767"/>
      <c r="ED1471" s="767"/>
      <c r="EE1471" s="767"/>
      <c r="EF1471" s="767"/>
      <c r="EG1471" s="767"/>
      <c r="EH1471" s="767"/>
      <c r="EI1471" s="767"/>
      <c r="EJ1471" s="767"/>
      <c r="EK1471" s="767"/>
      <c r="EL1471" s="767"/>
      <c r="EM1471" s="767"/>
      <c r="EN1471" s="767"/>
      <c r="EO1471" s="767"/>
      <c r="EP1471" s="767"/>
      <c r="EQ1471" s="767"/>
      <c r="ER1471" s="767"/>
      <c r="ES1471" s="767"/>
      <c r="ET1471" s="767"/>
      <c r="EU1471" s="767"/>
      <c r="EV1471" s="767"/>
      <c r="EW1471" s="767"/>
      <c r="EX1471" s="767"/>
      <c r="EY1471" s="767"/>
      <c r="EZ1471" s="767"/>
      <c r="FA1471" s="767"/>
      <c r="FB1471" s="767"/>
      <c r="FC1471" s="767"/>
      <c r="FD1471" s="767"/>
      <c r="FE1471" s="767"/>
      <c r="FF1471" s="767"/>
      <c r="FG1471" s="767"/>
      <c r="FH1471" s="767"/>
      <c r="FI1471" s="767"/>
      <c r="FJ1471" s="767"/>
      <c r="FK1471" s="767"/>
      <c r="FL1471" s="767"/>
      <c r="FM1471" s="767"/>
      <c r="FN1471" s="767"/>
      <c r="FO1471" s="767"/>
      <c r="FP1471" s="767"/>
      <c r="FQ1471" s="767"/>
      <c r="FR1471" s="767"/>
      <c r="FS1471" s="767"/>
      <c r="FT1471" s="767"/>
      <c r="FU1471" s="767"/>
      <c r="FV1471" s="767"/>
      <c r="FW1471" s="767"/>
      <c r="FX1471" s="767"/>
      <c r="FY1471" s="767"/>
      <c r="FZ1471" s="767"/>
      <c r="GA1471" s="767"/>
      <c r="GB1471" s="767"/>
      <c r="GC1471" s="767"/>
      <c r="GD1471" s="767"/>
      <c r="GE1471" s="767"/>
      <c r="GF1471" s="767"/>
      <c r="GG1471" s="767"/>
      <c r="GH1471" s="767"/>
      <c r="GI1471" s="767"/>
      <c r="GJ1471" s="767"/>
      <c r="GK1471" s="767"/>
      <c r="GL1471" s="767"/>
      <c r="GM1471" s="767"/>
      <c r="GN1471" s="767"/>
      <c r="GO1471" s="767"/>
      <c r="GP1471" s="767"/>
      <c r="GQ1471" s="767"/>
      <c r="GR1471" s="767"/>
      <c r="GS1471" s="767"/>
      <c r="GT1471" s="767"/>
      <c r="GU1471" s="767"/>
      <c r="GV1471" s="767"/>
      <c r="GW1471" s="767"/>
      <c r="GX1471" s="767"/>
      <c r="GY1471" s="767"/>
      <c r="GZ1471" s="767"/>
      <c r="HA1471" s="767"/>
      <c r="HB1471" s="767"/>
      <c r="HC1471" s="767"/>
    </row>
    <row r="1472" spans="1:211" s="864" customFormat="1" ht="13.9" hidden="1" customHeight="1">
      <c r="A1472" s="307"/>
      <c r="B1472" s="351"/>
      <c r="C1472" s="971" t="str">
        <f>IF('1C TSspéc28'!V$17&lt;&gt;0,'1C TSspéc28'!$B$12,"")</f>
        <v/>
      </c>
      <c r="D1472" s="972"/>
      <c r="E1472" s="973"/>
      <c r="F1472" s="93">
        <f>IF(AND($C1472='1C TSspéc28'!$B$12,'1C TSspéc28'!$B$16="spécifiques",'1C TSspéc28'!$V$17&lt;&gt;""),'1C TSspéc28'!$V$21,"")</f>
        <v>0</v>
      </c>
      <c r="G1472" s="863"/>
      <c r="H1472" s="745">
        <v>0.21</v>
      </c>
      <c r="I1472" s="747">
        <v>1</v>
      </c>
      <c r="J1472" s="312"/>
      <c r="K1472" s="680">
        <f t="shared" si="299"/>
        <v>0</v>
      </c>
      <c r="L1472" s="556">
        <f>IF(OR('1C TSspéc28'!$B$12="",'1C TSspéc28'!V$30=0),0,IF(AND('1C TSspéc28'!$B$12&lt;&gt;"",$K$2="Pôle",'1C TSspéc28'!$C$12="OUI"),(('1C TSspéc28'!V$22+'1C TSspéc28'!V$23+'1C TSspéc28'!V$24+'1C TSspéc28'!V$25+'1C TSspéc28'!V$29)/'1C TSspéc28'!V$17),IF(AND('1C TSspéc28'!$B$12&lt;&gt;"",$K$2="Pôle",'1C TSspéc28'!$C$12="NON"),(('1C TSspéc28'!V$22+'1C TSspéc28'!V$23+'1C TSspéc28'!V$24+'1C TSspéc28'!V$25+'1C TSspéc28'!V$29)/'1C TSspéc28'!V$30),IF(AND('1C TSspéc28'!$B$12&lt;&gt;"",$K$2&lt;&gt;"Pôle",'1C TSspéc28'!$C$12="OUI"),(('1C TSspéc28'!V$22+'1C TSspéc28'!V$23+'1C TSspéc28'!V$24+'1C TSspéc28'!V$25+'1C TSspéc28'!V$26+'1C TSspéc28'!V$27+'1C TSspéc28'!V$28+'1C TSspéc28'!V$29)/'1C TSspéc28'!V$17),IF(AND('1C TSspéc28'!$B$12&lt;&gt;"",$K$2&lt;&gt;"Pôle",'1C TSspéc28'!$C$12="NON"),(('1C TSspéc28'!V$22+'1C TSspéc28'!V$23+'1C TSspéc28'!V$24+'1C TSspéc28'!V$25+'1C TSspéc28'!V$26+'1C TSspéc28'!V$27+'1C TSspéc28'!V$28+'1C TSspéc28'!V$29)/'1C TSspéc28'!V$30))))))</f>
        <v>0</v>
      </c>
      <c r="M1472" s="556">
        <f>IF(OR('1C TSspéc28'!$B$12="",'1C TSspéc28'!V$30=0),0,IF(AND('1C TSspéc28'!$B$12&lt;&gt;"",$K$2="Pôle",'1C TSspéc28'!$C$12="OUI"),(('1C TSspéc28'!V$26+'1C TSspéc28'!V$27+'1C TSspéc28'!V$28)/'1C TSspéc28'!V$17),IF(AND('1C TSspéc28'!$B$12&lt;&gt;"",$K$2="Pôle",'1C TSspéc28'!$C$12="NON"),(('1C TSspéc28'!V$26+'1C TSspéc28'!V$27+'1C TSspéc28'!V$28)/'1C TSspéc28'!V$30),IF(AND('1C TSspéc28'!$B$12&lt;&gt;"",$K$2&lt;&gt;"Pôle"),0))))</f>
        <v>0</v>
      </c>
      <c r="N1472" s="557">
        <f>IF(AND('1C TSspéc28'!$B$12&lt;&gt;0,'1C TSspéc28'!$V$30&lt;&gt;0),L1472+M1472,0)</f>
        <v>0</v>
      </c>
      <c r="O1472" s="893" t="str">
        <f>IF(AND('1C TSspéc28'!$V$17&lt;&gt;0,'1C TSspéc28'!$C$12="OUI"),'1C TSspéc28'!$V$35/'1C TSspéc28'!$V$17,"")</f>
        <v/>
      </c>
      <c r="P1472" s="543" t="str">
        <f>IF(AND('1C TSspéc28'!$V$17&lt;&gt;0,'1C TSspéc28'!$C$12="OUI"),'1C TSspéc28'!$V$36/'1C TSspéc28'!$V$17,"")</f>
        <v/>
      </c>
      <c r="Q1472" s="543" t="str">
        <f>IF(AND('1C TSspéc28'!$V$17&lt;&gt;0,'1C TSspéc28'!$C$12="OUI"),'1C TSspéc28'!$V$37/'1C TSspéc28'!$V$17,"")</f>
        <v/>
      </c>
      <c r="R1472" s="543" t="str">
        <f>IF(AND('1C TSspéc28'!$V$17&lt;&gt;0,'1C TSspéc28'!$C$12="OUI"),'1C TSspéc28'!$V$38/'1C TSspéc28'!$V$17,"")</f>
        <v/>
      </c>
      <c r="S1472" s="543" t="str">
        <f>IF(AND('1C TSspéc28'!$V$17&lt;&gt;0,'1C TSspéc28'!$C$12="OUI"),'1C TSspéc28'!$V$39/'1C TSspéc28'!$V$17,"")</f>
        <v/>
      </c>
      <c r="T1472" s="543" t="str">
        <f>IF(AND('1C TSspéc28'!$V$17&lt;&gt;0,'1C TSspéc28'!$C$12="OUI"),'1C TSspéc28'!$V$40/'1C TSspéc28'!$V$17,"")</f>
        <v/>
      </c>
      <c r="U1472" s="543" t="str">
        <f>IF(AND('1C TSspéc28'!$V$17&lt;&gt;0,'1C TSspéc28'!$C$12="OUI"),'1C TSspéc28'!$V$41/'1C TSspéc28'!$V$17,"")</f>
        <v/>
      </c>
      <c r="V1472" s="543" t="str">
        <f>IF(AND('1C TSspéc28'!$V$17&lt;&gt;0,'1C TSspéc28'!$C$12="OUI"),'1C TSspéc28'!$V$42/'1C TSspéc28'!$V$17,"")</f>
        <v/>
      </c>
      <c r="W1472" s="543" t="str">
        <f>IF(AND('1C TSspéc28'!$V$17&lt;&gt;0,'1C TSspéc28'!$C$12="OUI"),'1C TSspéc28'!$V$43/'1C TSspéc28'!$V$17,"")</f>
        <v/>
      </c>
      <c r="X1472" s="543" t="str">
        <f>IF(AND('1C TSspéc28'!$V$17&lt;&gt;0,'1C TSspéc28'!$C$12="OUI"),'1C TSspéc28'!$V$44/'1C TSspéc28'!$V$17,"")</f>
        <v/>
      </c>
      <c r="Y1472" s="543" t="str">
        <f>IF(AND('1C TSspéc28'!$V$17&lt;&gt;0,'1C TSspéc28'!$C$12="OUI"),'1C TSspéc28'!$V$45/'1C TSspéc28'!$V$17,"")</f>
        <v/>
      </c>
      <c r="Z1472" s="543" t="str">
        <f>IF(AND('1C TSspéc28'!$V$17&lt;&gt;0,'1C TSspéc28'!$C$12="OUI"),'1C TSspéc28'!$V$46/'1C TSspéc28'!$V$17,"")</f>
        <v/>
      </c>
      <c r="AA1472" s="543" t="str">
        <f>IF(AND('1C TSspéc28'!$V$17&lt;&gt;0,'1C TSspéc28'!$C$12="OUI"),'1C TSspéc28'!$V$47/'1C TSspéc28'!$V$17,"")</f>
        <v/>
      </c>
      <c r="AB1472" s="543" t="str">
        <f>IF(AND('1C TSspéc28'!$V$17&lt;&gt;0,'1C TSspéc28'!$C$12="OUI"),'1C TSspéc28'!$V$48/'1C TSspéc28'!$V$17,"")</f>
        <v/>
      </c>
      <c r="AC1472" s="543" t="str">
        <f>IF(AND('1C TSspéc28'!$V$17&lt;&gt;0,'1C TSspéc28'!$C$12="OUI"),'1C TSspéc28'!$V$49/'1C TSspéc28'!$V$17,"")</f>
        <v/>
      </c>
      <c r="AD1472" s="543" t="str">
        <f>IF(AND('1C TSspéc28'!$V$17&lt;&gt;0,'1C TSspéc28'!$C$12="OUI"),'1C TSspéc28'!$V$50/'1C TSspéc28'!$V$17,"")</f>
        <v/>
      </c>
      <c r="AE1472" s="543" t="str">
        <f>IF(AND('1C TSspéc28'!$V$17&lt;&gt;0,'1C TSspéc28'!$C$12="OUI"),'1C TSspéc28'!$V$51/'1C TSspéc28'!$V$17,"")</f>
        <v/>
      </c>
      <c r="AF1472" s="543" t="str">
        <f>IF(AND('1C TSspéc28'!$V$17&lt;&gt;0,'1C TSspéc28'!$C$12="OUI"),'1C TSspéc28'!$V$52/'1C TSspéc28'!$V$17,"")</f>
        <v/>
      </c>
      <c r="AG1472" s="543" t="str">
        <f>IF(AND('1C TSspéc28'!$V$17&lt;&gt;0,'1C TSspéc28'!$C$12="OUI"),'1C TSspéc28'!$V$53/'1C TSspéc28'!$V$17,"")</f>
        <v/>
      </c>
      <c r="AH1472" s="543" t="str">
        <f>IF(AND('1C TSspéc28'!$V$17&lt;&gt;0,'1C TSspéc28'!$C$12="OUI"),'1C TSspéc28'!$V$54/'1C TSspéc28'!$V$17,"")</f>
        <v/>
      </c>
      <c r="AI1472" s="543" t="str">
        <f>IF(AND('1C TSspéc28'!$V$17&lt;&gt;0,'1C TSspéc28'!$C$12="OUI"),'1C TSspéc28'!$V$55/'1C TSspéc28'!$V$17,"")</f>
        <v/>
      </c>
      <c r="AJ1472" s="543" t="str">
        <f>IF(AND('1C TSspéc28'!$V$17&lt;&gt;0,'1C TSspéc28'!$C$12="OUI"),'1C TSspéc28'!$V$56/'1C TSspéc28'!$V$17,"")</f>
        <v/>
      </c>
      <c r="AK1472" s="543" t="str">
        <f>IF(AND('1C TSspéc28'!$V$17&lt;&gt;0,'1C TSspéc28'!$C$12="OUI"),'1C TSspéc28'!$V$57/'1C TSspéc28'!$V$17,"")</f>
        <v/>
      </c>
      <c r="AL1472" s="72">
        <f>IF(AND('1C TSspéc28'!$V$17&lt;&gt;0,'1C TSspéc28'!$C$12="OUI"),N1472+AK1472,N1472)</f>
        <v>0</v>
      </c>
      <c r="AM1472" s="417">
        <f t="shared" si="360"/>
        <v>0</v>
      </c>
      <c r="AN1472" s="417">
        <f t="shared" si="361"/>
        <v>0</v>
      </c>
      <c r="AO1472" s="418" t="str">
        <f>IF(AND('1C TSspéc28'!$V$17&lt;&gt;0,'1C TSspéc28'!$V$30&lt;&gt;0),AM1472+AN1472,"")</f>
        <v/>
      </c>
      <c r="AP1472" s="573" t="str">
        <f>IF(AND('1C TSspéc28'!$V$17&lt;&gt;0,'1C TSspéc28'!$V$30&lt;&gt;0),AM1472-AR1472,"")</f>
        <v/>
      </c>
      <c r="AQ1472" s="583">
        <f t="shared" si="362"/>
        <v>0</v>
      </c>
      <c r="AR1472" s="596"/>
      <c r="AS1472" s="102"/>
      <c r="AT1472" s="27" t="str">
        <f>IF(('1C TSspéc28'!V$17*FICHE!$C$14&lt;J1472),"Forfait limité à "&amp;FICHE!$C$14&amp;"€/jour","")</f>
        <v/>
      </c>
      <c r="AU1472" s="592"/>
      <c r="AV1472" s="824"/>
      <c r="AW1472" s="824"/>
      <c r="AX1472" s="824"/>
      <c r="AY1472" s="824"/>
      <c r="AZ1472" s="824"/>
      <c r="BA1472" s="767"/>
      <c r="BB1472" s="767"/>
      <c r="BC1472" s="767"/>
      <c r="BD1472" s="767"/>
      <c r="BE1472" s="767"/>
      <c r="BF1472" s="767"/>
      <c r="BG1472" s="767"/>
      <c r="BH1472" s="767"/>
      <c r="BI1472" s="767"/>
      <c r="BJ1472" s="767"/>
      <c r="BK1472" s="767"/>
      <c r="BL1472" s="767"/>
      <c r="BM1472" s="767"/>
      <c r="BN1472" s="767"/>
      <c r="BO1472" s="767"/>
      <c r="BP1472" s="767"/>
      <c r="BQ1472" s="767"/>
      <c r="BR1472" s="767"/>
      <c r="BS1472" s="767"/>
      <c r="BT1472" s="767"/>
      <c r="BU1472" s="767"/>
      <c r="BV1472" s="767"/>
      <c r="BW1472" s="767"/>
      <c r="BX1472" s="767"/>
      <c r="BY1472" s="767"/>
      <c r="BZ1472" s="767"/>
      <c r="CA1472" s="767"/>
      <c r="CB1472" s="767"/>
      <c r="CC1472" s="767"/>
      <c r="CD1472" s="767"/>
      <c r="CE1472" s="767"/>
      <c r="CF1472" s="767"/>
      <c r="CG1472" s="767"/>
      <c r="CH1472" s="767"/>
      <c r="CI1472" s="767"/>
      <c r="CJ1472" s="767"/>
      <c r="CK1472" s="767"/>
      <c r="CL1472" s="767"/>
      <c r="CM1472" s="767"/>
      <c r="CN1472" s="767"/>
      <c r="CO1472" s="767"/>
      <c r="CP1472" s="767"/>
      <c r="CQ1472" s="767"/>
      <c r="CR1472" s="767"/>
      <c r="CS1472" s="767"/>
      <c r="CT1472" s="767"/>
      <c r="CU1472" s="767"/>
      <c r="CV1472" s="767"/>
      <c r="CW1472" s="767"/>
      <c r="CX1472" s="767"/>
      <c r="CY1472" s="767"/>
      <c r="CZ1472" s="767"/>
      <c r="DA1472" s="767"/>
      <c r="DB1472" s="767"/>
      <c r="DC1472" s="767"/>
      <c r="DD1472" s="767"/>
      <c r="DE1472" s="767"/>
      <c r="DF1472" s="767"/>
      <c r="DG1472" s="767"/>
      <c r="DH1472" s="767"/>
      <c r="DI1472" s="767"/>
      <c r="DJ1472" s="767"/>
      <c r="DK1472" s="767"/>
      <c r="DL1472" s="767"/>
      <c r="DM1472" s="767"/>
      <c r="DN1472" s="767"/>
      <c r="DO1472" s="767"/>
      <c r="DP1472" s="767"/>
      <c r="DQ1472" s="767"/>
      <c r="DR1472" s="767"/>
      <c r="DS1472" s="767"/>
      <c r="DT1472" s="767"/>
      <c r="DU1472" s="767"/>
      <c r="DV1472" s="767"/>
      <c r="DW1472" s="767"/>
      <c r="DX1472" s="767"/>
      <c r="DY1472" s="767"/>
      <c r="DZ1472" s="767"/>
      <c r="EA1472" s="767"/>
      <c r="EB1472" s="767"/>
      <c r="EC1472" s="767"/>
      <c r="ED1472" s="767"/>
      <c r="EE1472" s="767"/>
      <c r="EF1472" s="767"/>
      <c r="EG1472" s="767"/>
      <c r="EH1472" s="767"/>
      <c r="EI1472" s="767"/>
      <c r="EJ1472" s="767"/>
      <c r="EK1472" s="767"/>
      <c r="EL1472" s="767"/>
      <c r="EM1472" s="767"/>
      <c r="EN1472" s="767"/>
      <c r="EO1472" s="767"/>
      <c r="EP1472" s="767"/>
      <c r="EQ1472" s="767"/>
      <c r="ER1472" s="767"/>
      <c r="ES1472" s="767"/>
      <c r="ET1472" s="767"/>
      <c r="EU1472" s="767"/>
      <c r="EV1472" s="767"/>
      <c r="EW1472" s="767"/>
      <c r="EX1472" s="767"/>
      <c r="EY1472" s="767"/>
      <c r="EZ1472" s="767"/>
      <c r="FA1472" s="767"/>
      <c r="FB1472" s="767"/>
      <c r="FC1472" s="767"/>
      <c r="FD1472" s="767"/>
      <c r="FE1472" s="767"/>
      <c r="FF1472" s="767"/>
      <c r="FG1472" s="767"/>
      <c r="FH1472" s="767"/>
      <c r="FI1472" s="767"/>
      <c r="FJ1472" s="767"/>
      <c r="FK1472" s="767"/>
      <c r="FL1472" s="767"/>
      <c r="FM1472" s="767"/>
      <c r="FN1472" s="767"/>
      <c r="FO1472" s="767"/>
      <c r="FP1472" s="767"/>
      <c r="FQ1472" s="767"/>
      <c r="FR1472" s="767"/>
      <c r="FS1472" s="767"/>
      <c r="FT1472" s="767"/>
      <c r="FU1472" s="767"/>
      <c r="FV1472" s="767"/>
      <c r="FW1472" s="767"/>
      <c r="FX1472" s="767"/>
      <c r="FY1472" s="767"/>
      <c r="FZ1472" s="767"/>
      <c r="GA1472" s="767"/>
      <c r="GB1472" s="767"/>
      <c r="GC1472" s="767"/>
      <c r="GD1472" s="767"/>
      <c r="GE1472" s="767"/>
      <c r="GF1472" s="767"/>
      <c r="GG1472" s="767"/>
      <c r="GH1472" s="767"/>
      <c r="GI1472" s="767"/>
      <c r="GJ1472" s="767"/>
      <c r="GK1472" s="767"/>
      <c r="GL1472" s="767"/>
      <c r="GM1472" s="767"/>
      <c r="GN1472" s="767"/>
      <c r="GO1472" s="767"/>
      <c r="GP1472" s="767"/>
      <c r="GQ1472" s="767"/>
      <c r="GR1472" s="767"/>
      <c r="GS1472" s="767"/>
      <c r="GT1472" s="767"/>
      <c r="GU1472" s="767"/>
      <c r="GV1472" s="767"/>
      <c r="GW1472" s="767"/>
      <c r="GX1472" s="767"/>
      <c r="GY1472" s="767"/>
      <c r="GZ1472" s="767"/>
      <c r="HA1472" s="767"/>
      <c r="HB1472" s="767"/>
      <c r="HC1472" s="767"/>
    </row>
    <row r="1473" spans="1:211" s="864" customFormat="1" ht="13.9" hidden="1" customHeight="1">
      <c r="A1473" s="307"/>
      <c r="B1473" s="351"/>
      <c r="C1473" s="971" t="str">
        <f>IF('1C TSspéc28'!W$17&lt;&gt;0,'1C TSspéc28'!$B$12,"")</f>
        <v/>
      </c>
      <c r="D1473" s="972"/>
      <c r="E1473" s="973"/>
      <c r="F1473" s="93">
        <f>IF(AND($C1473='1C TSspéc28'!$B$12,'1C TSspéc28'!$B$16="spécifiques",'1C TSspéc28'!$W$17&lt;&gt;""),'1C TSspéc28'!$W$21,"")</f>
        <v>0</v>
      </c>
      <c r="G1473" s="863"/>
      <c r="H1473" s="745">
        <v>0.21</v>
      </c>
      <c r="I1473" s="747">
        <v>1</v>
      </c>
      <c r="J1473" s="312"/>
      <c r="K1473" s="680">
        <f t="shared" si="299"/>
        <v>0</v>
      </c>
      <c r="L1473" s="556">
        <f>IF(OR('1C TSspéc28'!$B$12="",'1C TSspéc28'!W$30=0),0,IF(AND('1C TSspéc28'!$B$12&lt;&gt;"",$K$2="Pôle",'1C TSspéc28'!$C$12="OUI"),(('1C TSspéc28'!W$22+'1C TSspéc28'!W$23+'1C TSspéc28'!W$24+'1C TSspéc28'!W$25+'1C TSspéc28'!W$29)/'1C TSspéc28'!W$17),IF(AND('1C TSspéc28'!$B$12&lt;&gt;"",$K$2="Pôle",'1C TSspéc28'!$C$12="NON"),(('1C TSspéc28'!W$22+'1C TSspéc28'!W$23+'1C TSspéc28'!W$24+'1C TSspéc28'!W$25+'1C TSspéc28'!W$29)/'1C TSspéc28'!W$30),IF(AND('1C TSspéc28'!$B$12&lt;&gt;"",$K$2&lt;&gt;"Pôle",'1C TSspéc28'!$C$12="OUI"),(('1C TSspéc28'!W$22+'1C TSspéc28'!W$23+'1C TSspéc28'!W$24+'1C TSspéc28'!W$25+'1C TSspéc28'!W$26+'1C TSspéc28'!W$27+'1C TSspéc28'!W$28+'1C TSspéc28'!W$29)/'1C TSspéc28'!W$17),IF(AND('1C TSspéc28'!$B$12&lt;&gt;"",$K$2&lt;&gt;"Pôle",'1C TSspéc28'!$C$12="NON"),(('1C TSspéc28'!W$22+'1C TSspéc28'!W$23+'1C TSspéc28'!W$24+'1C TSspéc28'!W$25+'1C TSspéc28'!W$26+'1C TSspéc28'!W$27+'1C TSspéc28'!W$28+'1C TSspéc28'!W$29)/'1C TSspéc28'!W$30))))))</f>
        <v>0</v>
      </c>
      <c r="M1473" s="556">
        <f>IF(OR('1C TSspéc28'!$B$12="",'1C TSspéc28'!W$30=0),0,IF(AND('1C TSspéc28'!$B$12&lt;&gt;"",$K$2="Pôle",'1C TSspéc28'!$C$12="OUI"),(('1C TSspéc28'!W$26+'1C TSspéc28'!W$27+'1C TSspéc28'!W$28)/'1C TSspéc28'!W$17),IF(AND('1C TSspéc28'!$B$12&lt;&gt;"",$K$2="Pôle",'1C TSspéc28'!$C$12="NON"),(('1C TSspéc28'!W$26+'1C TSspéc28'!W$27+'1C TSspéc28'!W$28)/'1C TSspéc28'!W$30),IF(AND('1C TSspéc28'!$B$12&lt;&gt;"",$K$2&lt;&gt;"Pôle"),0))))</f>
        <v>0</v>
      </c>
      <c r="N1473" s="557">
        <f>IF(AND('1C TSspéc28'!$B$12&lt;&gt;0,'1C TSspéc28'!$W$30&lt;&gt;0),L1473+M1473,0)</f>
        <v>0</v>
      </c>
      <c r="O1473" s="893" t="str">
        <f>IF(AND('1C TSspéc28'!$W$17&lt;&gt;0,'1C TSspéc28'!$C$12="OUI"),'1C TSspéc28'!$W$35/'1C TSspéc28'!$W$17,"")</f>
        <v/>
      </c>
      <c r="P1473" s="543" t="str">
        <f>IF(AND('1C TSspéc28'!$W$17&lt;&gt;0,'1C TSspéc28'!$C$12="OUI"),'1C TSspéc28'!$W$36/'1C TSspéc28'!$W$17,"")</f>
        <v/>
      </c>
      <c r="Q1473" s="543" t="str">
        <f>IF(AND('1C TSspéc28'!$W$17&lt;&gt;0,'1C TSspéc28'!$C$12="OUI"),'1C TSspéc28'!$W$37/'1C TSspéc28'!$W$17,"")</f>
        <v/>
      </c>
      <c r="R1473" s="543" t="str">
        <f>IF(AND('1C TSspéc28'!$W$17&lt;&gt;0,'1C TSspéc28'!$C$12="OUI"),'1C TSspéc28'!$W$38/'1C TSspéc28'!$W$17,"")</f>
        <v/>
      </c>
      <c r="S1473" s="543" t="str">
        <f>IF(AND('1C TSspéc28'!$W$17&lt;&gt;0,'1C TSspéc28'!$C$12="OUI"),'1C TSspéc28'!$W$39/'1C TSspéc28'!$W$17,"")</f>
        <v/>
      </c>
      <c r="T1473" s="543" t="str">
        <f>IF(AND('1C TSspéc28'!$W$17&lt;&gt;0,'1C TSspéc28'!$C$12="OUI"),'1C TSspéc28'!$W$40/'1C TSspéc28'!$W$17,"")</f>
        <v/>
      </c>
      <c r="U1473" s="543" t="str">
        <f>IF(AND('1C TSspéc28'!$W$17&lt;&gt;0,'1C TSspéc28'!$C$12="OUI"),'1C TSspéc28'!$W$41/'1C TSspéc28'!$W$17,"")</f>
        <v/>
      </c>
      <c r="V1473" s="543" t="str">
        <f>IF(AND('1C TSspéc28'!$W$17&lt;&gt;0,'1C TSspéc28'!$C$12="OUI"),'1C TSspéc28'!$W$42/'1C TSspéc28'!$W$17,"")</f>
        <v/>
      </c>
      <c r="W1473" s="543" t="str">
        <f>IF(AND('1C TSspéc28'!$W$17&lt;&gt;0,'1C TSspéc28'!$C$12="OUI"),'1C TSspéc28'!$W$43/'1C TSspéc28'!$W$17,"")</f>
        <v/>
      </c>
      <c r="X1473" s="543" t="str">
        <f>IF(AND('1C TSspéc28'!$W$17&lt;&gt;0,'1C TSspéc28'!$C$12="OUI"),'1C TSspéc28'!$W$44/'1C TSspéc28'!$W$17,"")</f>
        <v/>
      </c>
      <c r="Y1473" s="543" t="str">
        <f>IF(AND('1C TSspéc28'!$W$17&lt;&gt;0,'1C TSspéc28'!$C$12="OUI"),'1C TSspéc28'!$W$45/'1C TSspéc28'!$W$17,"")</f>
        <v/>
      </c>
      <c r="Z1473" s="543" t="str">
        <f>IF(AND('1C TSspéc28'!$W$17&lt;&gt;0,'1C TSspéc28'!$C$12="OUI"),'1C TSspéc28'!$W$46/'1C TSspéc28'!$W$17,"")</f>
        <v/>
      </c>
      <c r="AA1473" s="543" t="str">
        <f>IF(AND('1C TSspéc28'!$W$17&lt;&gt;0,'1C TSspéc28'!$C$12="OUI"),'1C TSspéc28'!$W$47/'1C TSspéc28'!$W$17,"")</f>
        <v/>
      </c>
      <c r="AB1473" s="543" t="str">
        <f>IF(AND('1C TSspéc28'!$W$17&lt;&gt;0,'1C TSspéc28'!$C$12="OUI"),'1C TSspéc28'!$W$48/'1C TSspéc28'!$W$17,"")</f>
        <v/>
      </c>
      <c r="AC1473" s="543" t="str">
        <f>IF(AND('1C TSspéc28'!$W$17&lt;&gt;0,'1C TSspéc28'!$C$12="OUI"),'1C TSspéc28'!$W$49/'1C TSspéc28'!$W$17,"")</f>
        <v/>
      </c>
      <c r="AD1473" s="543" t="str">
        <f>IF(AND('1C TSspéc28'!$W$17&lt;&gt;0,'1C TSspéc28'!$C$12="OUI"),'1C TSspéc28'!$W$50/'1C TSspéc28'!$W$17,"")</f>
        <v/>
      </c>
      <c r="AE1473" s="543" t="str">
        <f>IF(AND('1C TSspéc28'!$W$17&lt;&gt;0,'1C TSspéc28'!$C$12="OUI"),'1C TSspéc28'!$W$51/'1C TSspéc28'!$W$17,"")</f>
        <v/>
      </c>
      <c r="AF1473" s="543" t="str">
        <f>IF(AND('1C TSspéc28'!$W$17&lt;&gt;0,'1C TSspéc28'!$C$12="OUI"),'1C TSspéc28'!$W$52/'1C TSspéc28'!$W$17,"")</f>
        <v/>
      </c>
      <c r="AG1473" s="543" t="str">
        <f>IF(AND('1C TSspéc28'!$W$17&lt;&gt;0,'1C TSspéc28'!$C$12="OUI"),'1C TSspéc28'!$W$53/'1C TSspéc28'!$W$17,"")</f>
        <v/>
      </c>
      <c r="AH1473" s="543" t="str">
        <f>IF(AND('1C TSspéc28'!$W$17&lt;&gt;0,'1C TSspéc28'!$C$12="OUI"),'1C TSspéc28'!$W$54/'1C TSspéc28'!$W$17,"")</f>
        <v/>
      </c>
      <c r="AI1473" s="543" t="str">
        <f>IF(AND('1C TSspéc28'!$W$17&lt;&gt;0,'1C TSspéc28'!$C$12="OUI"),'1C TSspéc28'!$W$55/'1C TSspéc28'!$W$17,"")</f>
        <v/>
      </c>
      <c r="AJ1473" s="543" t="str">
        <f>IF(AND('1C TSspéc28'!$W$17&lt;&gt;0,'1C TSspéc28'!$C$12="OUI"),'1C TSspéc28'!$W$56/'1C TSspéc28'!$W$17,"")</f>
        <v/>
      </c>
      <c r="AK1473" s="543" t="str">
        <f>IF(AND('1C TSspéc28'!$W$17&lt;&gt;0,'1C TSspéc28'!$C$12="OUI"),'1C TSspéc28'!$W$57/'1C TSspéc28'!$W$17,"")</f>
        <v/>
      </c>
      <c r="AL1473" s="72">
        <f>IF(AND('1C TSspéc28'!$W$17&lt;&gt;0,'1C TSspéc28'!$C$12="OUI"),N1473+AK1473,N1473)</f>
        <v>0</v>
      </c>
      <c r="AM1473" s="417">
        <f t="shared" si="360"/>
        <v>0</v>
      </c>
      <c r="AN1473" s="417">
        <f t="shared" si="361"/>
        <v>0</v>
      </c>
      <c r="AO1473" s="418" t="str">
        <f>IF(AND('1C TSspéc28'!$W$17&lt;&gt;0,'1C TSspéc28'!$W$30&lt;&gt;0),AM1473+AN1473,"")</f>
        <v/>
      </c>
      <c r="AP1473" s="573" t="str">
        <f>IF(AND('1C TSspéc28'!$W$17&lt;&gt;0,'1C TSspéc28'!$W$30&lt;&gt;0),AM1473-AR1473,"")</f>
        <v/>
      </c>
      <c r="AQ1473" s="583">
        <f t="shared" si="362"/>
        <v>0</v>
      </c>
      <c r="AR1473" s="596"/>
      <c r="AS1473" s="102"/>
      <c r="AT1473" s="27" t="str">
        <f>IF(('1C TSspéc28'!W$17*FICHE!$C$14&lt;J1473),"Forfait limité à "&amp;FICHE!$C$14&amp;"€/jour","")</f>
        <v/>
      </c>
      <c r="AU1473" s="592"/>
      <c r="AV1473" s="824"/>
      <c r="AW1473" s="824"/>
      <c r="AX1473" s="824"/>
      <c r="AY1473" s="824"/>
      <c r="AZ1473" s="824"/>
      <c r="BA1473" s="767"/>
      <c r="BB1473" s="767"/>
      <c r="BC1473" s="767"/>
      <c r="BD1473" s="767"/>
      <c r="BE1473" s="767"/>
      <c r="BF1473" s="767"/>
      <c r="BG1473" s="767"/>
      <c r="BH1473" s="767"/>
      <c r="BI1473" s="767"/>
      <c r="BJ1473" s="767"/>
      <c r="BK1473" s="767"/>
      <c r="BL1473" s="767"/>
      <c r="BM1473" s="767"/>
      <c r="BN1473" s="767"/>
      <c r="BO1473" s="767"/>
      <c r="BP1473" s="767"/>
      <c r="BQ1473" s="767"/>
      <c r="BR1473" s="767"/>
      <c r="BS1473" s="767"/>
      <c r="BT1473" s="767"/>
      <c r="BU1473" s="767"/>
      <c r="BV1473" s="767"/>
      <c r="BW1473" s="767"/>
      <c r="BX1473" s="767"/>
      <c r="BY1473" s="767"/>
      <c r="BZ1473" s="767"/>
      <c r="CA1473" s="767"/>
      <c r="CB1473" s="767"/>
      <c r="CC1473" s="767"/>
      <c r="CD1473" s="767"/>
      <c r="CE1473" s="767"/>
      <c r="CF1473" s="767"/>
      <c r="CG1473" s="767"/>
      <c r="CH1473" s="767"/>
      <c r="CI1473" s="767"/>
      <c r="CJ1473" s="767"/>
      <c r="CK1473" s="767"/>
      <c r="CL1473" s="767"/>
      <c r="CM1473" s="767"/>
      <c r="CN1473" s="767"/>
      <c r="CO1473" s="767"/>
      <c r="CP1473" s="767"/>
      <c r="CQ1473" s="767"/>
      <c r="CR1473" s="767"/>
      <c r="CS1473" s="767"/>
      <c r="CT1473" s="767"/>
      <c r="CU1473" s="767"/>
      <c r="CV1473" s="767"/>
      <c r="CW1473" s="767"/>
      <c r="CX1473" s="767"/>
      <c r="CY1473" s="767"/>
      <c r="CZ1473" s="767"/>
      <c r="DA1473" s="767"/>
      <c r="DB1473" s="767"/>
      <c r="DC1473" s="767"/>
      <c r="DD1473" s="767"/>
      <c r="DE1473" s="767"/>
      <c r="DF1473" s="767"/>
      <c r="DG1473" s="767"/>
      <c r="DH1473" s="767"/>
      <c r="DI1473" s="767"/>
      <c r="DJ1473" s="767"/>
      <c r="DK1473" s="767"/>
      <c r="DL1473" s="767"/>
      <c r="DM1473" s="767"/>
      <c r="DN1473" s="767"/>
      <c r="DO1473" s="767"/>
      <c r="DP1473" s="767"/>
      <c r="DQ1473" s="767"/>
      <c r="DR1473" s="767"/>
      <c r="DS1473" s="767"/>
      <c r="DT1473" s="767"/>
      <c r="DU1473" s="767"/>
      <c r="DV1473" s="767"/>
      <c r="DW1473" s="767"/>
      <c r="DX1473" s="767"/>
      <c r="DY1473" s="767"/>
      <c r="DZ1473" s="767"/>
      <c r="EA1473" s="767"/>
      <c r="EB1473" s="767"/>
      <c r="EC1473" s="767"/>
      <c r="ED1473" s="767"/>
      <c r="EE1473" s="767"/>
      <c r="EF1473" s="767"/>
      <c r="EG1473" s="767"/>
      <c r="EH1473" s="767"/>
      <c r="EI1473" s="767"/>
      <c r="EJ1473" s="767"/>
      <c r="EK1473" s="767"/>
      <c r="EL1473" s="767"/>
      <c r="EM1473" s="767"/>
      <c r="EN1473" s="767"/>
      <c r="EO1473" s="767"/>
      <c r="EP1473" s="767"/>
      <c r="EQ1473" s="767"/>
      <c r="ER1473" s="767"/>
      <c r="ES1473" s="767"/>
      <c r="ET1473" s="767"/>
      <c r="EU1473" s="767"/>
      <c r="EV1473" s="767"/>
      <c r="EW1473" s="767"/>
      <c r="EX1473" s="767"/>
      <c r="EY1473" s="767"/>
      <c r="EZ1473" s="767"/>
      <c r="FA1473" s="767"/>
      <c r="FB1473" s="767"/>
      <c r="FC1473" s="767"/>
      <c r="FD1473" s="767"/>
      <c r="FE1473" s="767"/>
      <c r="FF1473" s="767"/>
      <c r="FG1473" s="767"/>
      <c r="FH1473" s="767"/>
      <c r="FI1473" s="767"/>
      <c r="FJ1473" s="767"/>
      <c r="FK1473" s="767"/>
      <c r="FL1473" s="767"/>
      <c r="FM1473" s="767"/>
      <c r="FN1473" s="767"/>
      <c r="FO1473" s="767"/>
      <c r="FP1473" s="767"/>
      <c r="FQ1473" s="767"/>
      <c r="FR1473" s="767"/>
      <c r="FS1473" s="767"/>
      <c r="FT1473" s="767"/>
      <c r="FU1473" s="767"/>
      <c r="FV1473" s="767"/>
      <c r="FW1473" s="767"/>
      <c r="FX1473" s="767"/>
      <c r="FY1473" s="767"/>
      <c r="FZ1473" s="767"/>
      <c r="GA1473" s="767"/>
      <c r="GB1473" s="767"/>
      <c r="GC1473" s="767"/>
      <c r="GD1473" s="767"/>
      <c r="GE1473" s="767"/>
      <c r="GF1473" s="767"/>
      <c r="GG1473" s="767"/>
      <c r="GH1473" s="767"/>
      <c r="GI1473" s="767"/>
      <c r="GJ1473" s="767"/>
      <c r="GK1473" s="767"/>
      <c r="GL1473" s="767"/>
      <c r="GM1473" s="767"/>
      <c r="GN1473" s="767"/>
      <c r="GO1473" s="767"/>
      <c r="GP1473" s="767"/>
      <c r="GQ1473" s="767"/>
      <c r="GR1473" s="767"/>
      <c r="GS1473" s="767"/>
      <c r="GT1473" s="767"/>
      <c r="GU1473" s="767"/>
      <c r="GV1473" s="767"/>
      <c r="GW1473" s="767"/>
      <c r="GX1473" s="767"/>
      <c r="GY1473" s="767"/>
      <c r="GZ1473" s="767"/>
      <c r="HA1473" s="767"/>
      <c r="HB1473" s="767"/>
      <c r="HC1473" s="767"/>
    </row>
    <row r="1474" spans="1:211" s="864" customFormat="1" ht="13.9" hidden="1" customHeight="1">
      <c r="A1474" s="307"/>
      <c r="B1474" s="351"/>
      <c r="C1474" s="971" t="str">
        <f>IF('1C TSspéc28'!X$17&lt;&gt;0,'1C TSspéc28'!$B$12,"")</f>
        <v/>
      </c>
      <c r="D1474" s="972"/>
      <c r="E1474" s="973"/>
      <c r="F1474" s="93">
        <f>IF(AND($C1474='1C TSspéc28'!$B$12,'1C TSspéc28'!$B$16="spécifiques",'1C TSspéc28'!$X$17&lt;&gt;""),'1C TSspéc28'!$X$21,"")</f>
        <v>0</v>
      </c>
      <c r="G1474" s="863"/>
      <c r="H1474" s="745">
        <v>0.21</v>
      </c>
      <c r="I1474" s="747">
        <v>1</v>
      </c>
      <c r="J1474" s="312"/>
      <c r="K1474" s="680">
        <f t="shared" si="299"/>
        <v>0</v>
      </c>
      <c r="L1474" s="556">
        <f>IF(OR('1C TSspéc28'!$B$12="",'1C TSspéc28'!X$30=0),0,IF(AND('1C TSspéc28'!$B$12&lt;&gt;"",$K$2="Pôle",'1C TSspéc28'!$C$12="OUI"),(('1C TSspéc28'!X$22+'1C TSspéc28'!X$23+'1C TSspéc28'!X$24+'1C TSspéc28'!X$25+'1C TSspéc28'!X$29)/'1C TSspéc28'!X$17),IF(AND('1C TSspéc28'!$B$12&lt;&gt;"",$K$2="Pôle",'1C TSspéc28'!$C$12="NON"),(('1C TSspéc28'!X$22+'1C TSspéc28'!X$23+'1C TSspéc28'!X$24+'1C TSspéc28'!X$25+'1C TSspéc28'!X$29)/'1C TSspéc28'!X$30),IF(AND('1C TSspéc28'!$B$12&lt;&gt;"",$K$2&lt;&gt;"Pôle",'1C TSspéc28'!$C$12="OUI"),(('1C TSspéc28'!X$22+'1C TSspéc28'!X$23+'1C TSspéc28'!X$24+'1C TSspéc28'!X$25+'1C TSspéc28'!X$26+'1C TSspéc28'!X$27+'1C TSspéc28'!X$28+'1C TSspéc28'!X$29)/'1C TSspéc28'!X$17),IF(AND('1C TSspéc28'!$B$12&lt;&gt;"",$K$2&lt;&gt;"Pôle",'1C TSspéc28'!$C$12="NON"),(('1C TSspéc28'!X$22+'1C TSspéc28'!X$23+'1C TSspéc28'!X$24+'1C TSspéc28'!X$25+'1C TSspéc28'!X$26+'1C TSspéc28'!X$27+'1C TSspéc28'!X$28+'1C TSspéc28'!X$29)/'1C TSspéc28'!X$30))))))</f>
        <v>0</v>
      </c>
      <c r="M1474" s="556">
        <f>IF(OR('1C TSspéc28'!$B$12="",'1C TSspéc28'!X$30=0),0,IF(AND('1C TSspéc28'!$B$12&lt;&gt;"",$K$2="Pôle",'1C TSspéc28'!$C$12="OUI"),(('1C TSspéc28'!X$26+'1C TSspéc28'!X$27+'1C TSspéc28'!X$28)/'1C TSspéc28'!X$17),IF(AND('1C TSspéc28'!$B$12&lt;&gt;"",$K$2="Pôle",'1C TSspéc28'!$C$12="NON"),(('1C TSspéc28'!X$26+'1C TSspéc28'!X$27+'1C TSspéc28'!X$28)/'1C TSspéc28'!X$30),IF(AND('1C TSspéc28'!$B$12&lt;&gt;"",$K$2&lt;&gt;"Pôle"),0))))</f>
        <v>0</v>
      </c>
      <c r="N1474" s="557">
        <f>IF(AND('1C TSspéc28'!$B$12&lt;&gt;0,'1C TSspéc28'!$X$30&lt;&gt;0),L1474+M1474,0)</f>
        <v>0</v>
      </c>
      <c r="O1474" s="893" t="str">
        <f>IF(AND('1C TSspéc28'!$X$17&lt;&gt;0,'1C TSspéc28'!$C$12="OUI"),'1C TSspéc28'!$X$35/'1C TSspéc28'!$X$17,"")</f>
        <v/>
      </c>
      <c r="P1474" s="543" t="str">
        <f>IF(AND('1C TSspéc28'!$X$17&lt;&gt;0,'1C TSspéc28'!$C$12="OUI"),'1C TSspéc28'!$X$36/'1C TSspéc28'!$X$17,"")</f>
        <v/>
      </c>
      <c r="Q1474" s="543" t="str">
        <f>IF(AND('1C TSspéc28'!$X$17&lt;&gt;0,'1C TSspéc28'!$C$12="OUI"),'1C TSspéc28'!$X$37/'1C TSspéc28'!$X$17,"")</f>
        <v/>
      </c>
      <c r="R1474" s="543" t="str">
        <f>IF(AND('1C TSspéc28'!$X$17&lt;&gt;0,'1C TSspéc28'!$C$12="OUI"),'1C TSspéc28'!$X$38/'1C TSspéc28'!$X$17,"")</f>
        <v/>
      </c>
      <c r="S1474" s="543" t="str">
        <f>IF(AND('1C TSspéc28'!$X$17&lt;&gt;0,'1C TSspéc28'!$C$12="OUI"),'1C TSspéc28'!$X$39/'1C TSspéc28'!$X$17,"")</f>
        <v/>
      </c>
      <c r="T1474" s="543" t="str">
        <f>IF(AND('1C TSspéc28'!$X$17&lt;&gt;0,'1C TSspéc28'!$C$12="OUI"),'1C TSspéc28'!$X$40/'1C TSspéc28'!$X$17,"")</f>
        <v/>
      </c>
      <c r="U1474" s="543" t="str">
        <f>IF(AND('1C TSspéc28'!$X$17&lt;&gt;0,'1C TSspéc28'!$C$12="OUI"),'1C TSspéc28'!$X$41/'1C TSspéc28'!$X$17,"")</f>
        <v/>
      </c>
      <c r="V1474" s="543" t="str">
        <f>IF(AND('1C TSspéc28'!$X$17&lt;&gt;0,'1C TSspéc28'!$C$12="OUI"),'1C TSspéc28'!$X$42/'1C TSspéc28'!$X$17,"")</f>
        <v/>
      </c>
      <c r="W1474" s="543" t="str">
        <f>IF(AND('1C TSspéc28'!$X$17&lt;&gt;0,'1C TSspéc28'!$C$12="OUI"),'1C TSspéc28'!$X$43/'1C TSspéc28'!$X$17,"")</f>
        <v/>
      </c>
      <c r="X1474" s="543" t="str">
        <f>IF(AND('1C TSspéc28'!$X$17&lt;&gt;0,'1C TSspéc28'!$C$12="OUI"),'1C TSspéc28'!$X$44/'1C TSspéc28'!$X$17,"")</f>
        <v/>
      </c>
      <c r="Y1474" s="543" t="str">
        <f>IF(AND('1C TSspéc28'!$X$17&lt;&gt;0,'1C TSspéc28'!$C$12="OUI"),'1C TSspéc28'!$X$45/'1C TSspéc28'!$X$17,"")</f>
        <v/>
      </c>
      <c r="Z1474" s="543" t="str">
        <f>IF(AND('1C TSspéc28'!$X$17&lt;&gt;0,'1C TSspéc28'!$C$12="OUI"),'1C TSspéc28'!$X$46/'1C TSspéc28'!$X$17,"")</f>
        <v/>
      </c>
      <c r="AA1474" s="543" t="str">
        <f>IF(AND('1C TSspéc28'!$X$17&lt;&gt;0,'1C TSspéc28'!$C$12="OUI"),'1C TSspéc28'!$X$47/'1C TSspéc28'!$X$17,"")</f>
        <v/>
      </c>
      <c r="AB1474" s="543" t="str">
        <f>IF(AND('1C TSspéc28'!$X$17&lt;&gt;0,'1C TSspéc28'!$C$12="OUI"),'1C TSspéc28'!$X$48/'1C TSspéc28'!$X$17,"")</f>
        <v/>
      </c>
      <c r="AC1474" s="543" t="str">
        <f>IF(AND('1C TSspéc28'!$X$17&lt;&gt;0,'1C TSspéc28'!$C$12="OUI"),'1C TSspéc28'!$X$49/'1C TSspéc28'!$X$17,"")</f>
        <v/>
      </c>
      <c r="AD1474" s="543" t="str">
        <f>IF(AND('1C TSspéc28'!$X$17&lt;&gt;0,'1C TSspéc28'!$C$12="OUI"),'1C TSspéc28'!$X$50/'1C TSspéc28'!$X$17,"")</f>
        <v/>
      </c>
      <c r="AE1474" s="543" t="str">
        <f>IF(AND('1C TSspéc28'!$X$17&lt;&gt;0,'1C TSspéc28'!$C$12="OUI"),'1C TSspéc28'!$X$51/'1C TSspéc28'!$X$17,"")</f>
        <v/>
      </c>
      <c r="AF1474" s="543" t="str">
        <f>IF(AND('1C TSspéc28'!$X$17&lt;&gt;0,'1C TSspéc28'!$C$12="OUI"),'1C TSspéc28'!$X$52/'1C TSspéc28'!$X$17,"")</f>
        <v/>
      </c>
      <c r="AG1474" s="543" t="str">
        <f>IF(AND('1C TSspéc28'!$X$17&lt;&gt;0,'1C TSspéc28'!$C$12="OUI"),'1C TSspéc28'!$X$53/'1C TSspéc28'!$X$17,"")</f>
        <v/>
      </c>
      <c r="AH1474" s="543" t="str">
        <f>IF(AND('1C TSspéc28'!$X$17&lt;&gt;0,'1C TSspéc28'!$C$12="OUI"),'1C TSspéc28'!$X$54/'1C TSspéc28'!$X$17,"")</f>
        <v/>
      </c>
      <c r="AI1474" s="543" t="str">
        <f>IF(AND('1C TSspéc28'!$X$17&lt;&gt;0,'1C TSspéc28'!$C$12="OUI"),'1C TSspéc28'!$X$55/'1C TSspéc28'!$X$17,"")</f>
        <v/>
      </c>
      <c r="AJ1474" s="543" t="str">
        <f>IF(AND('1C TSspéc28'!$X$17&lt;&gt;0,'1C TSspéc28'!$C$12="OUI"),'1C TSspéc28'!$X$56/'1C TSspéc28'!$X$17,"")</f>
        <v/>
      </c>
      <c r="AK1474" s="543" t="str">
        <f>IF(AND('1C TSspéc28'!$X$17&lt;&gt;0,'1C TSspéc28'!$C$12="OUI"),'1C TSspéc28'!$X$57/'1C TSspéc28'!$X$17,"")</f>
        <v/>
      </c>
      <c r="AL1474" s="72">
        <f>IF(AND('1C TSspéc28'!$X$17&lt;&gt;0,'1C TSspéc28'!$C$12="OUI"),N1474+AK1474,N1474)</f>
        <v>0</v>
      </c>
      <c r="AM1474" s="417">
        <f t="shared" si="360"/>
        <v>0</v>
      </c>
      <c r="AN1474" s="417">
        <f t="shared" si="361"/>
        <v>0</v>
      </c>
      <c r="AO1474" s="418" t="str">
        <f>IF(AND('1C TSspéc28'!$X$17&lt;&gt;0,'1C TSspéc28'!$X$30&lt;&gt;0),AM1474+AN1474,"")</f>
        <v/>
      </c>
      <c r="AP1474" s="573" t="str">
        <f>IF(AND('1C TSspéc28'!$X$17&lt;&gt;0,'1C TSspéc28'!$X$30&lt;&gt;0),AM1474-AR1474,"")</f>
        <v/>
      </c>
      <c r="AQ1474" s="583">
        <f t="shared" si="362"/>
        <v>0</v>
      </c>
      <c r="AR1474" s="596"/>
      <c r="AS1474" s="102"/>
      <c r="AT1474" s="27" t="str">
        <f>IF(('1C TSspéc28'!X$17*FICHE!$C$14&lt;J1474),"Forfait limité à "&amp;FICHE!$C$14&amp;"€/jour","")</f>
        <v/>
      </c>
      <c r="AU1474" s="592"/>
      <c r="AV1474" s="824"/>
      <c r="AW1474" s="824"/>
      <c r="AX1474" s="824"/>
      <c r="AY1474" s="824"/>
      <c r="AZ1474" s="824"/>
      <c r="BA1474" s="767"/>
      <c r="BB1474" s="767"/>
      <c r="BC1474" s="767"/>
      <c r="BD1474" s="767"/>
      <c r="BE1474" s="767"/>
      <c r="BF1474" s="767"/>
      <c r="BG1474" s="767"/>
      <c r="BH1474" s="767"/>
      <c r="BI1474" s="767"/>
      <c r="BJ1474" s="767"/>
      <c r="BK1474" s="767"/>
      <c r="BL1474" s="767"/>
      <c r="BM1474" s="767"/>
      <c r="BN1474" s="767"/>
      <c r="BO1474" s="767"/>
      <c r="BP1474" s="767"/>
      <c r="BQ1474" s="767"/>
      <c r="BR1474" s="767"/>
      <c r="BS1474" s="767"/>
      <c r="BT1474" s="767"/>
      <c r="BU1474" s="767"/>
      <c r="BV1474" s="767"/>
      <c r="BW1474" s="767"/>
      <c r="BX1474" s="767"/>
      <c r="BY1474" s="767"/>
      <c r="BZ1474" s="767"/>
      <c r="CA1474" s="767"/>
      <c r="CB1474" s="767"/>
      <c r="CC1474" s="767"/>
      <c r="CD1474" s="767"/>
      <c r="CE1474" s="767"/>
      <c r="CF1474" s="767"/>
      <c r="CG1474" s="767"/>
      <c r="CH1474" s="767"/>
      <c r="CI1474" s="767"/>
      <c r="CJ1474" s="767"/>
      <c r="CK1474" s="767"/>
      <c r="CL1474" s="767"/>
      <c r="CM1474" s="767"/>
      <c r="CN1474" s="767"/>
      <c r="CO1474" s="767"/>
      <c r="CP1474" s="767"/>
      <c r="CQ1474" s="767"/>
      <c r="CR1474" s="767"/>
      <c r="CS1474" s="767"/>
      <c r="CT1474" s="767"/>
      <c r="CU1474" s="767"/>
      <c r="CV1474" s="767"/>
      <c r="CW1474" s="767"/>
      <c r="CX1474" s="767"/>
      <c r="CY1474" s="767"/>
      <c r="CZ1474" s="767"/>
      <c r="DA1474" s="767"/>
      <c r="DB1474" s="767"/>
      <c r="DC1474" s="767"/>
      <c r="DD1474" s="767"/>
      <c r="DE1474" s="767"/>
      <c r="DF1474" s="767"/>
      <c r="DG1474" s="767"/>
      <c r="DH1474" s="767"/>
      <c r="DI1474" s="767"/>
      <c r="DJ1474" s="767"/>
      <c r="DK1474" s="767"/>
      <c r="DL1474" s="767"/>
      <c r="DM1474" s="767"/>
      <c r="DN1474" s="767"/>
      <c r="DO1474" s="767"/>
      <c r="DP1474" s="767"/>
      <c r="DQ1474" s="767"/>
      <c r="DR1474" s="767"/>
      <c r="DS1474" s="767"/>
      <c r="DT1474" s="767"/>
      <c r="DU1474" s="767"/>
      <c r="DV1474" s="767"/>
      <c r="DW1474" s="767"/>
      <c r="DX1474" s="767"/>
      <c r="DY1474" s="767"/>
      <c r="DZ1474" s="767"/>
      <c r="EA1474" s="767"/>
      <c r="EB1474" s="767"/>
      <c r="EC1474" s="767"/>
      <c r="ED1474" s="767"/>
      <c r="EE1474" s="767"/>
      <c r="EF1474" s="767"/>
      <c r="EG1474" s="767"/>
      <c r="EH1474" s="767"/>
      <c r="EI1474" s="767"/>
      <c r="EJ1474" s="767"/>
      <c r="EK1474" s="767"/>
      <c r="EL1474" s="767"/>
      <c r="EM1474" s="767"/>
      <c r="EN1474" s="767"/>
      <c r="EO1474" s="767"/>
      <c r="EP1474" s="767"/>
      <c r="EQ1474" s="767"/>
      <c r="ER1474" s="767"/>
      <c r="ES1474" s="767"/>
      <c r="ET1474" s="767"/>
      <c r="EU1474" s="767"/>
      <c r="EV1474" s="767"/>
      <c r="EW1474" s="767"/>
      <c r="EX1474" s="767"/>
      <c r="EY1474" s="767"/>
      <c r="EZ1474" s="767"/>
      <c r="FA1474" s="767"/>
      <c r="FB1474" s="767"/>
      <c r="FC1474" s="767"/>
      <c r="FD1474" s="767"/>
      <c r="FE1474" s="767"/>
      <c r="FF1474" s="767"/>
      <c r="FG1474" s="767"/>
      <c r="FH1474" s="767"/>
      <c r="FI1474" s="767"/>
      <c r="FJ1474" s="767"/>
      <c r="FK1474" s="767"/>
      <c r="FL1474" s="767"/>
      <c r="FM1474" s="767"/>
      <c r="FN1474" s="767"/>
      <c r="FO1474" s="767"/>
      <c r="FP1474" s="767"/>
      <c r="FQ1474" s="767"/>
      <c r="FR1474" s="767"/>
      <c r="FS1474" s="767"/>
      <c r="FT1474" s="767"/>
      <c r="FU1474" s="767"/>
      <c r="FV1474" s="767"/>
      <c r="FW1474" s="767"/>
      <c r="FX1474" s="767"/>
      <c r="FY1474" s="767"/>
      <c r="FZ1474" s="767"/>
      <c r="GA1474" s="767"/>
      <c r="GB1474" s="767"/>
      <c r="GC1474" s="767"/>
      <c r="GD1474" s="767"/>
      <c r="GE1474" s="767"/>
      <c r="GF1474" s="767"/>
      <c r="GG1474" s="767"/>
      <c r="GH1474" s="767"/>
      <c r="GI1474" s="767"/>
      <c r="GJ1474" s="767"/>
      <c r="GK1474" s="767"/>
      <c r="GL1474" s="767"/>
      <c r="GM1474" s="767"/>
      <c r="GN1474" s="767"/>
      <c r="GO1474" s="767"/>
      <c r="GP1474" s="767"/>
      <c r="GQ1474" s="767"/>
      <c r="GR1474" s="767"/>
      <c r="GS1474" s="767"/>
      <c r="GT1474" s="767"/>
      <c r="GU1474" s="767"/>
      <c r="GV1474" s="767"/>
      <c r="GW1474" s="767"/>
      <c r="GX1474" s="767"/>
      <c r="GY1474" s="767"/>
      <c r="GZ1474" s="767"/>
      <c r="HA1474" s="767"/>
      <c r="HB1474" s="767"/>
      <c r="HC1474" s="767"/>
    </row>
    <row r="1475" spans="1:211" s="864" customFormat="1" ht="13.9" hidden="1" customHeight="1">
      <c r="A1475" s="307"/>
      <c r="B1475" s="351"/>
      <c r="C1475" s="971" t="str">
        <f>IF('1C TSspéc28'!Y$17&lt;&gt;0,'1C TSspéc28'!$B$12,"")</f>
        <v/>
      </c>
      <c r="D1475" s="972"/>
      <c r="E1475" s="973"/>
      <c r="F1475" s="93">
        <f>IF(AND($C1475='1C TSspéc28'!$B$12,'1C TSspéc28'!$B$16="spécifiques",'1C TSspéc28'!$Y$17&lt;&gt;""),'1C TSspéc28'!$Y$21,"")</f>
        <v>0</v>
      </c>
      <c r="G1475" s="863"/>
      <c r="H1475" s="745">
        <v>0.21</v>
      </c>
      <c r="I1475" s="747">
        <v>1</v>
      </c>
      <c r="J1475" s="312"/>
      <c r="K1475" s="680">
        <f t="shared" si="299"/>
        <v>0</v>
      </c>
      <c r="L1475" s="556">
        <f>IF(OR('1C TSspéc28'!$B$12="",'1C TSspéc28'!Y$30=0),0,IF(AND('1C TSspéc28'!$B$12&lt;&gt;"",$K$2="Pôle",'1C TSspéc28'!$C$12="OUI"),(('1C TSspéc28'!Y$22+'1C TSspéc28'!Y$23+'1C TSspéc28'!Y$24+'1C TSspéc28'!Y$25+'1C TSspéc28'!Y$29)/'1C TSspéc28'!Y$17),IF(AND('1C TSspéc28'!$B$12&lt;&gt;"",$K$2="Pôle",'1C TSspéc28'!$C$12="NON"),(('1C TSspéc28'!Y$22+'1C TSspéc28'!Y$23+'1C TSspéc28'!Y$24+'1C TSspéc28'!Y$25+'1C TSspéc28'!Y$29)/'1C TSspéc28'!Y$30),IF(AND('1C TSspéc28'!$B$12&lt;&gt;"",$K$2&lt;&gt;"Pôle",'1C TSspéc28'!$C$12="OUI"),(('1C TSspéc28'!Y$22+'1C TSspéc28'!Y$23+'1C TSspéc28'!Y$24+'1C TSspéc28'!Y$25+'1C TSspéc28'!Y$26+'1C TSspéc28'!Y$27+'1C TSspéc28'!Y$28+'1C TSspéc28'!Y$29)/'1C TSspéc28'!Y$17),IF(AND('1C TSspéc28'!$B$12&lt;&gt;"",$K$2&lt;&gt;"Pôle",'1C TSspéc28'!$C$12="NON"),(('1C TSspéc28'!Y$22+'1C TSspéc28'!Y$23+'1C TSspéc28'!Y$24+'1C TSspéc28'!Y$25+'1C TSspéc28'!Y$26+'1C TSspéc28'!Y$27+'1C TSspéc28'!Y$28+'1C TSspéc28'!Y$29)/'1C TSspéc28'!Y$30))))))</f>
        <v>0</v>
      </c>
      <c r="M1475" s="556">
        <f>IF(OR('1C TSspéc28'!$B$12="",'1C TSspéc28'!Y$30=0),0,IF(AND('1C TSspéc28'!$B$12&lt;&gt;"",$K$2="Pôle",'1C TSspéc28'!$C$12="OUI"),(('1C TSspéc28'!Y$26+'1C TSspéc28'!Y$27+'1C TSspéc28'!Y$28)/'1C TSspéc28'!Y$17),IF(AND('1C TSspéc28'!$B$12&lt;&gt;"",$K$2="Pôle",'1C TSspéc28'!$C$12="NON"),(('1C TSspéc28'!Y$26+'1C TSspéc28'!Y$27+'1C TSspéc28'!Y$28)/'1C TSspéc28'!Y$30),IF(AND('1C TSspéc28'!$B$12&lt;&gt;"",$K$2&lt;&gt;"Pôle"),0))))</f>
        <v>0</v>
      </c>
      <c r="N1475" s="557">
        <f>IF(AND('1C TSspéc28'!$B$12&lt;&gt;0,'1C TSspéc28'!$Y$30&lt;&gt;0),L1475+M1475,0)</f>
        <v>0</v>
      </c>
      <c r="O1475" s="893" t="str">
        <f>IF(AND('1C TSspéc28'!$Y$17&lt;&gt;0,'1C TSspéc28'!$C$12="OUI"),'1C TSspéc28'!$Y$35/'1C TSspéc28'!$Y$17,"")</f>
        <v/>
      </c>
      <c r="P1475" s="543" t="str">
        <f>IF(AND('1C TSspéc28'!$Y$17&lt;&gt;0,'1C TSspéc28'!$C$12="OUI"),'1C TSspéc28'!$Y$36/'1C TSspéc28'!$Y$17,"")</f>
        <v/>
      </c>
      <c r="Q1475" s="543" t="str">
        <f>IF(AND('1C TSspéc28'!$Y$17&lt;&gt;0,'1C TSspéc28'!$C$12="OUI"),'1C TSspéc28'!$Y$37/'1C TSspéc28'!$Y$17,"")</f>
        <v/>
      </c>
      <c r="R1475" s="543" t="str">
        <f>IF(AND('1C TSspéc28'!$Y$17&lt;&gt;0,'1C TSspéc28'!$C$12="OUI"),'1C TSspéc28'!$Y$38/'1C TSspéc28'!$Y$17,"")</f>
        <v/>
      </c>
      <c r="S1475" s="543" t="str">
        <f>IF(AND('1C TSspéc28'!$Y$17&lt;&gt;0,'1C TSspéc28'!$C$12="OUI"),'1C TSspéc28'!$Y$39/'1C TSspéc28'!$Y$17,"")</f>
        <v/>
      </c>
      <c r="T1475" s="543" t="str">
        <f>IF(AND('1C TSspéc28'!$Y$17&lt;&gt;0,'1C TSspéc28'!$C$12="OUI"),'1C TSspéc28'!$Y$40/'1C TSspéc28'!$Y$17,"")</f>
        <v/>
      </c>
      <c r="U1475" s="543" t="str">
        <f>IF(AND('1C TSspéc28'!$Y$17&lt;&gt;0,'1C TSspéc28'!$C$12="OUI"),'1C TSspéc28'!$Y$41/'1C TSspéc28'!$Y$17,"")</f>
        <v/>
      </c>
      <c r="V1475" s="543" t="str">
        <f>IF(AND('1C TSspéc28'!$Y$17&lt;&gt;0,'1C TSspéc28'!$C$12="OUI"),'1C TSspéc28'!$Y$42/'1C TSspéc28'!$Y$17,"")</f>
        <v/>
      </c>
      <c r="W1475" s="543" t="str">
        <f>IF(AND('1C TSspéc28'!$Y$17&lt;&gt;0,'1C TSspéc28'!$C$12="OUI"),'1C TSspéc28'!$Y$43/'1C TSspéc28'!$Y$17,"")</f>
        <v/>
      </c>
      <c r="X1475" s="543" t="str">
        <f>IF(AND('1C TSspéc28'!$Y$17&lt;&gt;0,'1C TSspéc28'!$C$12="OUI"),'1C TSspéc28'!$Y$44/'1C TSspéc28'!$Y$17,"")</f>
        <v/>
      </c>
      <c r="Y1475" s="543" t="str">
        <f>IF(AND('1C TSspéc28'!$Y$17&lt;&gt;0,'1C TSspéc28'!$C$12="OUI"),'1C TSspéc28'!$Y$45/'1C TSspéc28'!$Y$17,"")</f>
        <v/>
      </c>
      <c r="Z1475" s="543" t="str">
        <f>IF(AND('1C TSspéc28'!$Y$17&lt;&gt;0,'1C TSspéc28'!$C$12="OUI"),'1C TSspéc28'!$Y$46/'1C TSspéc28'!$Y$17,"")</f>
        <v/>
      </c>
      <c r="AA1475" s="543" t="str">
        <f>IF(AND('1C TSspéc28'!$Y$17&lt;&gt;0,'1C TSspéc28'!$C$12="OUI"),'1C TSspéc28'!$Y$47/'1C TSspéc28'!$Y$17,"")</f>
        <v/>
      </c>
      <c r="AB1475" s="543" t="str">
        <f>IF(AND('1C TSspéc28'!$Y$17&lt;&gt;0,'1C TSspéc28'!$C$12="OUI"),'1C TSspéc28'!$Y$48/'1C TSspéc28'!$Y$17,"")</f>
        <v/>
      </c>
      <c r="AC1475" s="543" t="str">
        <f>IF(AND('1C TSspéc28'!$Y$17&lt;&gt;0,'1C TSspéc28'!$C$12="OUI"),'1C TSspéc28'!$Y$49/'1C TSspéc28'!$Y$17,"")</f>
        <v/>
      </c>
      <c r="AD1475" s="543" t="str">
        <f>IF(AND('1C TSspéc28'!$Y$17&lt;&gt;0,'1C TSspéc28'!$C$12="OUI"),'1C TSspéc28'!$Y$50/'1C TSspéc28'!$Y$17,"")</f>
        <v/>
      </c>
      <c r="AE1475" s="543" t="str">
        <f>IF(AND('1C TSspéc28'!$Y$17&lt;&gt;0,'1C TSspéc28'!$C$12="OUI"),'1C TSspéc28'!$Y$51/'1C TSspéc28'!$Y$17,"")</f>
        <v/>
      </c>
      <c r="AF1475" s="543" t="str">
        <f>IF(AND('1C TSspéc28'!$Y$17&lt;&gt;0,'1C TSspéc28'!$C$12="OUI"),'1C TSspéc28'!$Y$52/'1C TSspéc28'!$Y$17,"")</f>
        <v/>
      </c>
      <c r="AG1475" s="543" t="str">
        <f>IF(AND('1C TSspéc28'!$Y$17&lt;&gt;0,'1C TSspéc28'!$C$12="OUI"),'1C TSspéc28'!$Y$53/'1C TSspéc28'!$Y$17,"")</f>
        <v/>
      </c>
      <c r="AH1475" s="543" t="str">
        <f>IF(AND('1C TSspéc28'!$Y$17&lt;&gt;0,'1C TSspéc28'!$C$12="OUI"),'1C TSspéc28'!$Y$54/'1C TSspéc28'!$Y$17,"")</f>
        <v/>
      </c>
      <c r="AI1475" s="543" t="str">
        <f>IF(AND('1C TSspéc28'!$Y$17&lt;&gt;0,'1C TSspéc28'!$C$12="OUI"),'1C TSspéc28'!$Y$55/'1C TSspéc28'!$Y$17,"")</f>
        <v/>
      </c>
      <c r="AJ1475" s="543" t="str">
        <f>IF(AND('1C TSspéc28'!$Y$17&lt;&gt;0,'1C TSspéc28'!$C$12="OUI"),'1C TSspéc28'!$Y$56/'1C TSspéc28'!$Y$17,"")</f>
        <v/>
      </c>
      <c r="AK1475" s="543" t="str">
        <f>IF(AND('1C TSspéc28'!$Y$17&lt;&gt;0,'1C TSspéc28'!$C$12="OUI"),'1C TSspéc28'!$Y$57/'1C TSspéc28'!$Y$17,"")</f>
        <v/>
      </c>
      <c r="AL1475" s="72">
        <f>IF(AND('1C TSspéc28'!$Y$17&lt;&gt;0,'1C TSspéc28'!$C$12="OUI"),N1475+AK1475,N1475)</f>
        <v>0</v>
      </c>
      <c r="AM1475" s="417">
        <f t="shared" si="360"/>
        <v>0</v>
      </c>
      <c r="AN1475" s="417">
        <f t="shared" si="361"/>
        <v>0</v>
      </c>
      <c r="AO1475" s="418" t="str">
        <f>IF(AND('1C TSspéc2'!$Y$17&lt;&gt;0,'1C TSspéc2'!$Y$30&lt;&gt;0),AM1475+AN1475,"")</f>
        <v/>
      </c>
      <c r="AP1475" s="573" t="str">
        <f>IF(AND('1C TSspéc28'!$Y$17&lt;&gt;0,'1C TSspéc28'!$Y$30&lt;&gt;0),AM1475-AR1475,"")</f>
        <v/>
      </c>
      <c r="AQ1475" s="583">
        <f t="shared" si="362"/>
        <v>0</v>
      </c>
      <c r="AR1475" s="596"/>
      <c r="AS1475" s="102"/>
      <c r="AT1475" s="27" t="str">
        <f>IF(('1C TSspéc28'!Y$17*FICHE!$C$14&lt;J1475),"Forfait limité à "&amp;FICHE!$C$14&amp;"€/jour","")</f>
        <v/>
      </c>
      <c r="AU1475" s="592"/>
      <c r="AV1475" s="824"/>
      <c r="AW1475" s="824"/>
      <c r="AX1475" s="824"/>
      <c r="AY1475" s="824"/>
      <c r="AZ1475" s="824"/>
      <c r="BA1475" s="767"/>
      <c r="BB1475" s="767"/>
      <c r="BC1475" s="767"/>
      <c r="BD1475" s="767"/>
      <c r="BE1475" s="767"/>
      <c r="BF1475" s="767"/>
      <c r="BG1475" s="767"/>
      <c r="BH1475" s="767"/>
      <c r="BI1475" s="767"/>
      <c r="BJ1475" s="767"/>
      <c r="BK1475" s="767"/>
      <c r="BL1475" s="767"/>
      <c r="BM1475" s="767"/>
      <c r="BN1475" s="767"/>
      <c r="BO1475" s="767"/>
      <c r="BP1475" s="767"/>
      <c r="BQ1475" s="767"/>
      <c r="BR1475" s="767"/>
      <c r="BS1475" s="767"/>
      <c r="BT1475" s="767"/>
      <c r="BU1475" s="767"/>
      <c r="BV1475" s="767"/>
      <c r="BW1475" s="767"/>
      <c r="BX1475" s="767"/>
      <c r="BY1475" s="767"/>
      <c r="BZ1475" s="767"/>
      <c r="CA1475" s="767"/>
      <c r="CB1475" s="767"/>
      <c r="CC1475" s="767"/>
      <c r="CD1475" s="767"/>
      <c r="CE1475" s="767"/>
      <c r="CF1475" s="767"/>
      <c r="CG1475" s="767"/>
      <c r="CH1475" s="767"/>
      <c r="CI1475" s="767"/>
      <c r="CJ1475" s="767"/>
      <c r="CK1475" s="767"/>
      <c r="CL1475" s="767"/>
      <c r="CM1475" s="767"/>
      <c r="CN1475" s="767"/>
      <c r="CO1475" s="767"/>
      <c r="CP1475" s="767"/>
      <c r="CQ1475" s="767"/>
      <c r="CR1475" s="767"/>
      <c r="CS1475" s="767"/>
      <c r="CT1475" s="767"/>
      <c r="CU1475" s="767"/>
      <c r="CV1475" s="767"/>
      <c r="CW1475" s="767"/>
      <c r="CX1475" s="767"/>
      <c r="CY1475" s="767"/>
      <c r="CZ1475" s="767"/>
      <c r="DA1475" s="767"/>
      <c r="DB1475" s="767"/>
      <c r="DC1475" s="767"/>
      <c r="DD1475" s="767"/>
      <c r="DE1475" s="767"/>
      <c r="DF1475" s="767"/>
      <c r="DG1475" s="767"/>
      <c r="DH1475" s="767"/>
      <c r="DI1475" s="767"/>
      <c r="DJ1475" s="767"/>
      <c r="DK1475" s="767"/>
      <c r="DL1475" s="767"/>
      <c r="DM1475" s="767"/>
      <c r="DN1475" s="767"/>
      <c r="DO1475" s="767"/>
      <c r="DP1475" s="767"/>
      <c r="DQ1475" s="767"/>
      <c r="DR1475" s="767"/>
      <c r="DS1475" s="767"/>
      <c r="DT1475" s="767"/>
      <c r="DU1475" s="767"/>
      <c r="DV1475" s="767"/>
      <c r="DW1475" s="767"/>
      <c r="DX1475" s="767"/>
      <c r="DY1475" s="767"/>
      <c r="DZ1475" s="767"/>
      <c r="EA1475" s="767"/>
      <c r="EB1475" s="767"/>
      <c r="EC1475" s="767"/>
      <c r="ED1475" s="767"/>
      <c r="EE1475" s="767"/>
      <c r="EF1475" s="767"/>
      <c r="EG1475" s="767"/>
      <c r="EH1475" s="767"/>
      <c r="EI1475" s="767"/>
      <c r="EJ1475" s="767"/>
      <c r="EK1475" s="767"/>
      <c r="EL1475" s="767"/>
      <c r="EM1475" s="767"/>
      <c r="EN1475" s="767"/>
      <c r="EO1475" s="767"/>
      <c r="EP1475" s="767"/>
      <c r="EQ1475" s="767"/>
      <c r="ER1475" s="767"/>
      <c r="ES1475" s="767"/>
      <c r="ET1475" s="767"/>
      <c r="EU1475" s="767"/>
      <c r="EV1475" s="767"/>
      <c r="EW1475" s="767"/>
      <c r="EX1475" s="767"/>
      <c r="EY1475" s="767"/>
      <c r="EZ1475" s="767"/>
      <c r="FA1475" s="767"/>
      <c r="FB1475" s="767"/>
      <c r="FC1475" s="767"/>
      <c r="FD1475" s="767"/>
      <c r="FE1475" s="767"/>
      <c r="FF1475" s="767"/>
      <c r="FG1475" s="767"/>
      <c r="FH1475" s="767"/>
      <c r="FI1475" s="767"/>
      <c r="FJ1475" s="767"/>
      <c r="FK1475" s="767"/>
      <c r="FL1475" s="767"/>
      <c r="FM1475" s="767"/>
      <c r="FN1475" s="767"/>
      <c r="FO1475" s="767"/>
      <c r="FP1475" s="767"/>
      <c r="FQ1475" s="767"/>
      <c r="FR1475" s="767"/>
      <c r="FS1475" s="767"/>
      <c r="FT1475" s="767"/>
      <c r="FU1475" s="767"/>
      <c r="FV1475" s="767"/>
      <c r="FW1475" s="767"/>
      <c r="FX1475" s="767"/>
      <c r="FY1475" s="767"/>
      <c r="FZ1475" s="767"/>
      <c r="GA1475" s="767"/>
      <c r="GB1475" s="767"/>
      <c r="GC1475" s="767"/>
      <c r="GD1475" s="767"/>
      <c r="GE1475" s="767"/>
      <c r="GF1475" s="767"/>
      <c r="GG1475" s="767"/>
      <c r="GH1475" s="767"/>
      <c r="GI1475" s="767"/>
      <c r="GJ1475" s="767"/>
      <c r="GK1475" s="767"/>
      <c r="GL1475" s="767"/>
      <c r="GM1475" s="767"/>
      <c r="GN1475" s="767"/>
      <c r="GO1475" s="767"/>
      <c r="GP1475" s="767"/>
      <c r="GQ1475" s="767"/>
      <c r="GR1475" s="767"/>
      <c r="GS1475" s="767"/>
      <c r="GT1475" s="767"/>
      <c r="GU1475" s="767"/>
      <c r="GV1475" s="767"/>
      <c r="GW1475" s="767"/>
      <c r="GX1475" s="767"/>
      <c r="GY1475" s="767"/>
      <c r="GZ1475" s="767"/>
      <c r="HA1475" s="767"/>
      <c r="HB1475" s="767"/>
      <c r="HC1475" s="767"/>
    </row>
    <row r="1476" spans="1:211" s="865" customFormat="1" ht="13.9" hidden="1" customHeight="1">
      <c r="A1476" s="308"/>
      <c r="B1476" s="339"/>
      <c r="C1476" s="962" t="str">
        <f>IF('1C TSspéc28'!Z$17&lt;&gt;0,'1C TSspéc28'!$B$12,"")</f>
        <v/>
      </c>
      <c r="D1476" s="963"/>
      <c r="E1476" s="964"/>
      <c r="F1476" s="211">
        <f>IF(AND($C1476='1C TSspéc28'!$B$12,'1C TSspéc28'!$B$16="spécifiques",'1C TSspéc28'!$Z$17&lt;&gt;""),'1C TSspéc28'!$Z$21,"")</f>
        <v>0</v>
      </c>
      <c r="G1476" s="236"/>
      <c r="H1476" s="765">
        <v>0.21</v>
      </c>
      <c r="I1476" s="766">
        <v>1</v>
      </c>
      <c r="J1476" s="314"/>
      <c r="K1476" s="786">
        <f t="shared" si="299"/>
        <v>0</v>
      </c>
      <c r="L1476" s="558">
        <f>IF(OR('1C TSspéc28'!$B$12="",'1C TSspéc28'!Z$30=0),0,IF(AND('1C TSspéc28'!$B$12&lt;&gt;"",$K$2="Pôle",'1C TSspéc28'!$C$12="OUI"),(('1C TSspéc28'!Z$22+'1C TSspéc28'!Z$23+'1C TSspéc28'!Z$24+'1C TSspéc28'!Z$25+'1C TSspéc28'!Z$29)/'1C TSspéc28'!Z$17),IF(AND('1C TSspéc28'!$B$12&lt;&gt;"",$K$2="Pôle",'1C TSspéc28'!$C$12="NON"),(('1C TSspéc28'!Z$22+'1C TSspéc28'!Z$23+'1C TSspéc28'!Z$24+'1C TSspéc28'!Z$25+'1C TSspéc28'!Z$29)/'1C TSspéc28'!Z$30),IF(AND('1C TSspéc28'!$B$12&lt;&gt;"",$K$2&lt;&gt;"Pôle",'1C TSspéc28'!$C$12="OUI"),(('1C TSspéc28'!Z$22+'1C TSspéc28'!Z$23+'1C TSspéc28'!Z$24+'1C TSspéc28'!Z$25+'1C TSspéc28'!Z$26+'1C TSspéc28'!Z$27+'1C TSspéc28'!Z$28+'1C TSspéc28'!Z$29)/'1C TSspéc28'!Z$17),IF(AND('1C TSspéc28'!$B$12&lt;&gt;"",$K$2&lt;&gt;"Pôle",'1C TSspéc28'!$C$12="NON"),(('1C TSspéc28'!Z$22+'1C TSspéc28'!Z$23+'1C TSspéc28'!Z$24+'1C TSspéc28'!Z$25+'1C TSspéc28'!Z$26+'1C TSspéc28'!Z$27+'1C TSspéc28'!Z$28+'1C TSspéc28'!Z$29)/'1C TSspéc28'!Z$30))))))</f>
        <v>0</v>
      </c>
      <c r="M1476" s="558">
        <f>IF(OR('1C TSspéc28'!$B$12="",'1C TSspéc28'!Z$30=0),0,IF(AND('1C TSspéc28'!$B$12&lt;&gt;"",$K$2="Pôle",'1C TSspéc28'!$C$12="OUI"),(('1C TSspéc28'!Z$26+'1C TSspéc28'!Z$27+'1C TSspéc28'!Z$28)/'1C TSspéc28'!Z$17),IF(AND('1C TSspéc28'!$B$12&lt;&gt;"",$K$2="Pôle",'1C TSspéc28'!$C$12="NON"),(('1C TSspéc28'!Z$26+'1C TSspéc28'!Z$27+'1C TSspéc28'!Z$28)/'1C TSspéc28'!Z$30),IF(AND('1C TSspéc28'!$B$12&lt;&gt;"",$K$2&lt;&gt;"Pôle"),0))))</f>
        <v>0</v>
      </c>
      <c r="N1476" s="559">
        <f>IF(AND('1C TSspéc28'!$B$12&lt;&gt;0,'1C TSspéc28'!$Z$30&lt;&gt;0),L1476+M1476,0)</f>
        <v>0</v>
      </c>
      <c r="O1476" s="572" t="str">
        <f>IF(AND('1C TSspéc28'!$Z$17&lt;&gt;0,'1C TSspéc28'!$C$12="OUI"),'1C TSspéc28'!$Z$35/'1C TSspéc28'!$Z$17,"")</f>
        <v/>
      </c>
      <c r="P1476" s="545" t="str">
        <f>IF(AND('1C TSspéc28'!$Z$17&lt;&gt;0,'1C TSspéc28'!$C$12="OUI"),'1C TSspéc28'!$Z$36/'1C TSspéc28'!$Z$17,"")</f>
        <v/>
      </c>
      <c r="Q1476" s="545" t="str">
        <f>IF(AND('1C TSspéc28'!$Z$17&lt;&gt;0,'1C TSspéc28'!$C$12="OUI"),'1C TSspéc28'!$Z$37/'1C TSspéc28'!$Z$17,"")</f>
        <v/>
      </c>
      <c r="R1476" s="545" t="str">
        <f>IF(AND('1C TSspéc28'!$Z$17&lt;&gt;0,'1C TSspéc28'!$C$12="OUI"),'1C TSspéc28'!$Z$38/'1C TSspéc28'!$Z$17,"")</f>
        <v/>
      </c>
      <c r="S1476" s="545" t="str">
        <f>IF(AND('1C TSspéc28'!$Z$17&lt;&gt;0,'1C TSspéc28'!$C$12="OUI"),'1C TSspéc28'!$Z$39/'1C TSspéc28'!$Z$17,"")</f>
        <v/>
      </c>
      <c r="T1476" s="545" t="str">
        <f>IF(AND('1C TSspéc28'!$Z$17&lt;&gt;0,'1C TSspéc28'!$C$12="OUI"),'1C TSspéc28'!$Z$40/'1C TSspéc28'!$Z$17,"")</f>
        <v/>
      </c>
      <c r="U1476" s="545" t="str">
        <f>IF(AND('1C TSspéc28'!$Z$17&lt;&gt;0,'1C TSspéc28'!$C$12="OUI"),'1C TSspéc28'!$Z$41/'1C TSspéc28'!$Z$17,"")</f>
        <v/>
      </c>
      <c r="V1476" s="545" t="str">
        <f>IF(AND('1C TSspéc28'!$Z$17&lt;&gt;0,'1C TSspéc28'!$C$12="OUI"),'1C TSspéc28'!$Z$42/'1C TSspéc28'!$Z$17,"")</f>
        <v/>
      </c>
      <c r="W1476" s="545" t="str">
        <f>IF(AND('1C TSspéc28'!$Z$17&lt;&gt;0,'1C TSspéc28'!$C$12="OUI"),'1C TSspéc28'!$Z$43/'1C TSspéc28'!$Z$17,"")</f>
        <v/>
      </c>
      <c r="X1476" s="545" t="str">
        <f>IF(AND('1C TSspéc28'!$Z$17&lt;&gt;0,'1C TSspéc28'!$C$12="OUI"),'1C TSspéc28'!$Z$44/'1C TSspéc28'!$Z$17,"")</f>
        <v/>
      </c>
      <c r="Y1476" s="545" t="str">
        <f>IF(AND('1C TSspéc28'!$Z$17&lt;&gt;0,'1C TSspéc28'!$C$12="OUI"),'1C TSspéc28'!$Z$45/'1C TSspéc28'!$Z$17,"")</f>
        <v/>
      </c>
      <c r="Z1476" s="545" t="str">
        <f>IF(AND('1C TSspéc28'!$Z$17&lt;&gt;0,'1C TSspéc28'!$C$12="OUI"),'1C TSspéc28'!$Z$46/'1C TSspéc28'!$Z$17,"")</f>
        <v/>
      </c>
      <c r="AA1476" s="545" t="str">
        <f>IF(AND('1C TSspéc28'!$Z$17&lt;&gt;0,'1C TSspéc28'!$C$12="OUI"),'1C TSspéc28'!$Z$47/'1C TSspéc28'!$Z$17,"")</f>
        <v/>
      </c>
      <c r="AB1476" s="545" t="str">
        <f>IF(AND('1C TSspéc28'!$Z$17&lt;&gt;0,'1C TSspéc28'!$C$12="OUI"),'1C TSspéc28'!$Z$48/'1C TSspéc28'!$Z$17,"")</f>
        <v/>
      </c>
      <c r="AC1476" s="545" t="str">
        <f>IF(AND('1C TSspéc28'!$Z$17&lt;&gt;0,'1C TSspéc28'!$C$12="OUI"),'1C TSspéc28'!$Z$49/'1C TSspéc28'!$Z$17,"")</f>
        <v/>
      </c>
      <c r="AD1476" s="545" t="str">
        <f>IF(AND('1C TSspéc28'!$Z$17&lt;&gt;0,'1C TSspéc28'!$C$12="OUI"),'1C TSspéc28'!$Z$50/'1C TSspéc28'!$Z$17,"")</f>
        <v/>
      </c>
      <c r="AE1476" s="545" t="str">
        <f>IF(AND('1C TSspéc28'!$Z$17&lt;&gt;0,'1C TSspéc28'!$C$12="OUI"),'1C TSspéc28'!$Z$51/'1C TSspéc28'!$Z$17,"")</f>
        <v/>
      </c>
      <c r="AF1476" s="545" t="str">
        <f>IF(AND('1C TSspéc28'!$Z$17&lt;&gt;0,'1C TSspéc28'!$C$12="OUI"),'1C TSspéc28'!$Z$52/'1C TSspéc28'!$Z$17,"")</f>
        <v/>
      </c>
      <c r="AG1476" s="545" t="str">
        <f>IF(AND('1C TSspéc28'!$Z$17&lt;&gt;0,'1C TSspéc28'!$C$12="OUI"),'1C TSspéc28'!$Z$53/'1C TSspéc28'!$Z$17,"")</f>
        <v/>
      </c>
      <c r="AH1476" s="545" t="str">
        <f>IF(AND('1C TSspéc28'!$Z$17&lt;&gt;0,'1C TSspéc28'!$C$12="OUI"),'1C TSspéc28'!$Z$54/'1C TSspéc28'!$Z$17,"")</f>
        <v/>
      </c>
      <c r="AI1476" s="545" t="str">
        <f>IF(AND('1C TSspéc28'!$Z$17&lt;&gt;0,'1C TSspéc28'!$C$12="OUI"),'1C TSspéc28'!$Z$55/'1C TSspéc28'!$Z$17,"")</f>
        <v/>
      </c>
      <c r="AJ1476" s="545" t="str">
        <f>IF(AND('1C TSspéc28'!$Z$17&lt;&gt;0,'1C TSspéc28'!$C$12="OUI"),'1C TSspéc28'!$Z$56/'1C TSspéc28'!$Z$17,"")</f>
        <v/>
      </c>
      <c r="AK1476" s="545" t="str">
        <f>IF(AND('1C TSspéc28'!$Z$17&lt;&gt;0,'1C TSspéc28'!$C$12="OUI"),'1C TSspéc28'!$Z$57/'1C TSspéc28'!$Z$17,"")</f>
        <v/>
      </c>
      <c r="AL1476" s="212">
        <f>IF(AND('1C TSspéc28'!$Z$17&lt;&gt;0,'1C TSspéc28'!$C$12="OUI"),N1476+AK1476,N1476)</f>
        <v>0</v>
      </c>
      <c r="AM1476" s="419">
        <f t="shared" si="360"/>
        <v>0</v>
      </c>
      <c r="AN1476" s="419">
        <f t="shared" si="361"/>
        <v>0</v>
      </c>
      <c r="AO1476" s="420" t="str">
        <f>IF(AND('1C TSspéc2'!$Z$17&lt;&gt;0,'1C TSspéc2'!$Z$30&lt;&gt;0),AM1476+AN1476,"")</f>
        <v/>
      </c>
      <c r="AP1476" s="574" t="str">
        <f>IF(AND('1C TSspéc2'!$Z$17&lt;&gt;0,'1C TSspéc2'!$Z$30&lt;&gt;0),AM1476-AR1476,"")</f>
        <v/>
      </c>
      <c r="AQ1476" s="625">
        <f t="shared" si="362"/>
        <v>0</v>
      </c>
      <c r="AR1476" s="597"/>
      <c r="AS1476" s="213"/>
      <c r="AT1476" s="214" t="str">
        <f>IF(('1C TSspéc28'!Z$17*FICHE!$C$14&lt;J1476),"Forfait limité à "&amp;FICHE!$C$14&amp;"€/jour","")</f>
        <v/>
      </c>
      <c r="AU1476" s="626"/>
      <c r="AV1476" s="824"/>
      <c r="AW1476" s="824"/>
      <c r="AX1476" s="824"/>
      <c r="AY1476" s="824"/>
      <c r="AZ1476" s="824"/>
      <c r="BA1476" s="767"/>
      <c r="BB1476" s="767"/>
      <c r="BC1476" s="767"/>
      <c r="BD1476" s="767"/>
      <c r="BE1476" s="767"/>
      <c r="BF1476" s="767"/>
      <c r="BG1476" s="767"/>
      <c r="BH1476" s="767"/>
      <c r="BI1476" s="767"/>
      <c r="BJ1476" s="767"/>
      <c r="BK1476" s="767"/>
      <c r="BL1476" s="767"/>
      <c r="BM1476" s="767"/>
      <c r="BN1476" s="767"/>
      <c r="BO1476" s="767"/>
      <c r="BP1476" s="767"/>
      <c r="BQ1476" s="767"/>
      <c r="BR1476" s="767"/>
      <c r="BS1476" s="767"/>
      <c r="BT1476" s="767"/>
      <c r="BU1476" s="767"/>
      <c r="BV1476" s="767"/>
      <c r="BW1476" s="767"/>
      <c r="BX1476" s="767"/>
      <c r="BY1476" s="767"/>
      <c r="BZ1476" s="767"/>
      <c r="CA1476" s="767"/>
      <c r="CB1476" s="767"/>
      <c r="CC1476" s="767"/>
      <c r="CD1476" s="767"/>
      <c r="CE1476" s="767"/>
      <c r="CF1476" s="767"/>
      <c r="CG1476" s="767"/>
      <c r="CH1476" s="767"/>
      <c r="CI1476" s="767"/>
      <c r="CJ1476" s="767"/>
      <c r="CK1476" s="767"/>
      <c r="CL1476" s="767"/>
      <c r="CM1476" s="767"/>
      <c r="CN1476" s="767"/>
      <c r="CO1476" s="767"/>
      <c r="CP1476" s="767"/>
      <c r="CQ1476" s="767"/>
      <c r="CR1476" s="767"/>
      <c r="CS1476" s="767"/>
      <c r="CT1476" s="767"/>
      <c r="CU1476" s="767"/>
      <c r="CV1476" s="767"/>
      <c r="CW1476" s="767"/>
      <c r="CX1476" s="767"/>
      <c r="CY1476" s="767"/>
      <c r="CZ1476" s="767"/>
      <c r="DA1476" s="767"/>
      <c r="DB1476" s="767"/>
      <c r="DC1476" s="767"/>
      <c r="DD1476" s="767"/>
      <c r="DE1476" s="767"/>
      <c r="DF1476" s="767"/>
      <c r="DG1476" s="767"/>
      <c r="DH1476" s="767"/>
      <c r="DI1476" s="767"/>
      <c r="DJ1476" s="767"/>
      <c r="DK1476" s="767"/>
      <c r="DL1476" s="767"/>
      <c r="DM1476" s="767"/>
      <c r="DN1476" s="767"/>
      <c r="DO1476" s="767"/>
      <c r="DP1476" s="767"/>
      <c r="DQ1476" s="767"/>
      <c r="DR1476" s="767"/>
      <c r="DS1476" s="767"/>
      <c r="DT1476" s="767"/>
      <c r="DU1476" s="767"/>
      <c r="DV1476" s="767"/>
      <c r="DW1476" s="767"/>
      <c r="DX1476" s="767"/>
      <c r="DY1476" s="767"/>
      <c r="DZ1476" s="767"/>
      <c r="EA1476" s="767"/>
      <c r="EB1476" s="767"/>
      <c r="EC1476" s="767"/>
      <c r="ED1476" s="767"/>
      <c r="EE1476" s="767"/>
      <c r="EF1476" s="767"/>
      <c r="EG1476" s="767"/>
      <c r="EH1476" s="767"/>
      <c r="EI1476" s="767"/>
      <c r="EJ1476" s="767"/>
      <c r="EK1476" s="767"/>
      <c r="EL1476" s="767"/>
      <c r="EM1476" s="767"/>
      <c r="EN1476" s="767"/>
      <c r="EO1476" s="767"/>
      <c r="EP1476" s="767"/>
      <c r="EQ1476" s="767"/>
      <c r="ER1476" s="767"/>
      <c r="ES1476" s="767"/>
      <c r="ET1476" s="767"/>
      <c r="EU1476" s="767"/>
      <c r="EV1476" s="767"/>
      <c r="EW1476" s="767"/>
      <c r="EX1476" s="767"/>
      <c r="EY1476" s="767"/>
      <c r="EZ1476" s="767"/>
      <c r="FA1476" s="767"/>
      <c r="FB1476" s="767"/>
      <c r="FC1476" s="767"/>
      <c r="FD1476" s="767"/>
      <c r="FE1476" s="767"/>
      <c r="FF1476" s="767"/>
      <c r="FG1476" s="767"/>
      <c r="FH1476" s="767"/>
      <c r="FI1476" s="767"/>
      <c r="FJ1476" s="767"/>
      <c r="FK1476" s="767"/>
      <c r="FL1476" s="767"/>
      <c r="FM1476" s="767"/>
      <c r="FN1476" s="767"/>
      <c r="FO1476" s="767"/>
      <c r="FP1476" s="767"/>
      <c r="FQ1476" s="767"/>
      <c r="FR1476" s="767"/>
      <c r="FS1476" s="767"/>
      <c r="FT1476" s="767"/>
      <c r="FU1476" s="767"/>
      <c r="FV1476" s="767"/>
      <c r="FW1476" s="767"/>
      <c r="FX1476" s="767"/>
      <c r="FY1476" s="767"/>
      <c r="FZ1476" s="767"/>
      <c r="GA1476" s="767"/>
      <c r="GB1476" s="767"/>
      <c r="GC1476" s="767"/>
      <c r="GD1476" s="767"/>
      <c r="GE1476" s="767"/>
      <c r="GF1476" s="767"/>
      <c r="GG1476" s="767"/>
      <c r="GH1476" s="767"/>
      <c r="GI1476" s="767"/>
      <c r="GJ1476" s="767"/>
      <c r="GK1476" s="767"/>
      <c r="GL1476" s="767"/>
      <c r="GM1476" s="767"/>
      <c r="GN1476" s="767"/>
      <c r="GO1476" s="767"/>
      <c r="GP1476" s="767"/>
      <c r="GQ1476" s="767"/>
      <c r="GR1476" s="767"/>
      <c r="GS1476" s="767"/>
      <c r="GT1476" s="767"/>
      <c r="GU1476" s="767"/>
      <c r="GV1476" s="767"/>
      <c r="GW1476" s="767"/>
      <c r="GX1476" s="767"/>
      <c r="GY1476" s="767"/>
      <c r="GZ1476" s="767"/>
      <c r="HA1476" s="767"/>
      <c r="HB1476" s="767"/>
      <c r="HC1476" s="767"/>
    </row>
    <row r="1477" spans="1:211" s="862" customFormat="1" ht="13.9" hidden="1" customHeight="1">
      <c r="A1477" s="843"/>
      <c r="B1477" s="844"/>
      <c r="C1477" s="968" t="str">
        <f>IF('1C TSspéc29'!C$17&lt;&gt;0,'1C TSspéc29'!$B$12,"")</f>
        <v/>
      </c>
      <c r="D1477" s="969"/>
      <c r="E1477" s="970"/>
      <c r="F1477" s="845">
        <f>IF(AND($C1477='1C TSspéc29'!$B$12,'1C TSspéc29'!$B$16="spécifiques",'1C TSspéc29'!$C$17&lt;&gt;""),'1C TSspéc29'!$C$21,"")</f>
        <v>0</v>
      </c>
      <c r="G1477" s="846"/>
      <c r="H1477" s="847">
        <v>0</v>
      </c>
      <c r="I1477" s="847">
        <v>0</v>
      </c>
      <c r="J1477" s="848"/>
      <c r="K1477" s="849">
        <f t="shared" ref="K1477:K1500" si="363">J1477+(J1477*H1477)</f>
        <v>0</v>
      </c>
      <c r="L1477" s="894">
        <f>IF(OR('1C TSspéc29'!$B$12="",'1C TSspéc29'!C$30=0),0,IF(AND('1C TSspéc29'!$B$12&lt;&gt;"",$K$2="Pôle",'1C TSspéc29'!$C$12="OUI"),(('1C TSspéc29'!C$22+'1C TSspéc29'!C$23+'1C TSspéc29'!C$24+'1C TSspéc29'!C$25+'1C TSspéc29'!C$29)/'1C TSspéc29'!C$17),IF(AND('1C TSspéc29'!$B$12&lt;&gt;"",$K$2="Pôle",'1C TSspéc29'!$C$12="NON"),(('1C TSspéc29'!C$22+'1C TSspéc29'!C$23+'1C TSspéc29'!C$24+'1C TSspéc29'!C$25+'1C TSspéc29'!C$29)/'1C TSspéc29'!C$30),IF(AND('1C TSspéc29'!$B$12&lt;&gt;"",$K$2&lt;&gt;"Pôle",'1C TSspéc29'!$C$12="OUI"),(('1C TSspéc29'!C$22+'1C TSspéc29'!C$23+'1C TSspéc29'!C$24+'1C TSspéc29'!C$25+'1C TSspéc29'!C$26+'1C TSspéc29'!C$27+'1C TSspéc29'!C$28+'1C TSspéc29'!C$29)/'1C TSspéc29'!C$17),IF(AND('1C TSspéc29'!$B$12&lt;&gt;"",$K$2&lt;&gt;"Pôle",'1C TSspéc29'!$C$12="NON"),(('1C TSspéc29'!C$22+'1C TSspéc29'!C$23+'1C TSspéc29'!C$24+'1C TSspéc29'!C$25+'1C TSspéc29'!C$26+'1C TSspéc29'!C$27+'1C TSspéc29'!C$28+'1C TSspéc29'!C$29)/'1C TSspéc29'!C$30))))))</f>
        <v>0</v>
      </c>
      <c r="M1477" s="894">
        <f>IF(OR('1C TSspéc29'!$B$12="",'1C TSspéc29'!C$30=0),0,IF(AND('1C TSspéc29'!$B$12&lt;&gt;"",$K$2="Pôle",'1C TSspéc29'!$C$12="OUI"),(('1C TSspéc29'!C$26+'1C TSspéc29'!C$27+'1C TSspéc29'!C$28)/'1C TSspéc29'!C$17),IF(AND('1C TSspéc29'!$B$12&lt;&gt;"",$K$2="Pôle",'1C TSspéc29'!$C$12="NON"),(('1C TSspéc29'!C$26+'1C TSspéc29'!C$27+'1C TSspéc29'!C$28)/'1C TSspéc29'!C$30),IF(AND('1C TSspéc29'!$B$12&lt;&gt;"",$K$2&lt;&gt;"Pôle"),0))))</f>
        <v>0</v>
      </c>
      <c r="N1477" s="895">
        <f>IF(AND('1C TSspéc29'!$B$12&lt;&gt;0,'1C TSspéc29'!$C$30&lt;&gt;0),L1477+M1477,0)</f>
        <v>0</v>
      </c>
      <c r="O1477" s="851" t="str">
        <f>IF(AND('1C TSspéc29'!$C$17&lt;&gt;0,'1C TSspéc29'!$C$12="OUI"),'1C TSspéc29'!$C$35/'1C TSspéc29'!$C$17,"")</f>
        <v/>
      </c>
      <c r="P1477" s="852" t="str">
        <f>IF(AND('1C TSspéc29'!$C$17&lt;&gt;0,'1C TSspéc29'!$C$12="OUI"),'1C TSspéc29'!$C$36/'1C TSspéc29'!$C$17,"")</f>
        <v/>
      </c>
      <c r="Q1477" s="852" t="str">
        <f>IF(AND('1C TSspéc29'!$C$17&lt;&gt;0,'1C TSspéc29'!$C$12="OUI"),'1C TSspéc29'!$C$37/'1C TSspéc29'!$C$17,"")</f>
        <v/>
      </c>
      <c r="R1477" s="852" t="str">
        <f>IF(AND('1C TSspéc29'!$C$17&lt;&gt;0,'1C TSspéc29'!$C$12="OUI"),'1C TSspéc29'!$C$38/'1C TSspéc29'!$C$17,"")</f>
        <v/>
      </c>
      <c r="S1477" s="852" t="str">
        <f>IF(AND('1C TSspéc29'!$C$17&lt;&gt;0,'1C TSspéc29'!$C$12="OUI"),'1C TSspéc29'!$C$39/'1C TSspéc29'!$C$17,"")</f>
        <v/>
      </c>
      <c r="T1477" s="852" t="str">
        <f>IF(AND('1C TSspéc29'!$C$17&lt;&gt;0,'1C TSspéc29'!$C$12="OUI"),'1C TSspéc29'!$C$40/'1C TSspéc29'!$C$17,"")</f>
        <v/>
      </c>
      <c r="U1477" s="852" t="str">
        <f>IF(AND('1C TSspéc29'!$C$17&lt;&gt;0,'1C TSspéc29'!$C$12="OUI"),'1C TSspéc29'!$C$41/'1C TSspéc29'!$C$17,"")</f>
        <v/>
      </c>
      <c r="V1477" s="852" t="str">
        <f>IF(AND('1C TSspéc29'!$C$17&lt;&gt;0,'1C TSspéc29'!$C$12="OUI"),'1C TSspéc29'!$C$42/'1C TSspéc29'!$C$17,"")</f>
        <v/>
      </c>
      <c r="W1477" s="852" t="str">
        <f>IF(AND('1C TSspéc29'!$C$17&lt;&gt;0,'1C TSspéc29'!$C$12="OUI"),'1C TSspéc29'!$C$43/'1C TSspéc29'!$C$17,"")</f>
        <v/>
      </c>
      <c r="X1477" s="852" t="str">
        <f>IF(AND('1C TSspéc29'!$C$17&lt;&gt;0,'1C TSspéc29'!$C$12="OUI"),'1C TSspéc29'!$C$44/'1C TSspéc29'!$C$17,"")</f>
        <v/>
      </c>
      <c r="Y1477" s="852" t="str">
        <f>IF(AND('1C TSspéc29'!$C$17&lt;&gt;0,'1C TSspéc29'!$C$12="OUI"),'1C TSspéc29'!$C$45/'1C TSspéc29'!$C$17,"")</f>
        <v/>
      </c>
      <c r="Z1477" s="852" t="str">
        <f>IF(AND('1C TSspéc29'!$C$17&lt;&gt;0,'1C TSspéc29'!$C$12="OUI"),'1C TSspéc29'!$C$46/'1C TSspéc29'!$C$17,"")</f>
        <v/>
      </c>
      <c r="AA1477" s="852" t="str">
        <f>IF(AND('1C TSspéc29'!$C$17&lt;&gt;0,'1C TSspéc29'!$C$12="OUI"),'1C TSspéc29'!$C$47/'1C TSspéc29'!$C$17,"")</f>
        <v/>
      </c>
      <c r="AB1477" s="852" t="str">
        <f>IF(AND('1C TSspéc29'!$C$17&lt;&gt;0,'1C TSspéc29'!$C$12="OUI"),'1C TSspéc29'!$C$48/'1C TSspéc29'!$C$17,"")</f>
        <v/>
      </c>
      <c r="AC1477" s="852" t="str">
        <f>IF(AND('1C TSspéc29'!$C$17&lt;&gt;0,'1C TSspéc29'!$C$12="OUI"),'1C TSspéc29'!$C$49/'1C TSspéc29'!$C$17,"")</f>
        <v/>
      </c>
      <c r="AD1477" s="852" t="str">
        <f>IF(AND('1C TSspéc29'!$C$17&lt;&gt;0,'1C TSspéc29'!$C$12="OUI"),'1C TSspéc29'!$C$50/'1C TSspéc29'!$C$17,"")</f>
        <v/>
      </c>
      <c r="AE1477" s="852" t="str">
        <f>IF(AND('1C TSspéc29'!$C$17&lt;&gt;0,'1C TSspéc29'!$C$12="OUI"),'1C TSspéc29'!$C$51/'1C TSspéc29'!$C$17,"")</f>
        <v/>
      </c>
      <c r="AF1477" s="852" t="str">
        <f>IF(AND('1C TSspéc29'!$C$17&lt;&gt;0,'1C TSspéc29'!$C$12="OUI"),'1C TSspéc29'!$C$52/'1C TSspéc29'!$C$17,"")</f>
        <v/>
      </c>
      <c r="AG1477" s="852" t="str">
        <f>IF(AND('1C TSspéc29'!$C$17&lt;&gt;0,'1C TSspéc29'!$C$12="OUI"),'1C TSspéc29'!$C$53/'1C TSspéc29'!$C$17,"")</f>
        <v/>
      </c>
      <c r="AH1477" s="852" t="str">
        <f>IF(AND('1C TSspéc29'!$C$17&lt;&gt;0,'1C TSspéc29'!$C$12="OUI"),'1C TSspéc29'!$C$54/'1C TSspéc29'!$C$17,"")</f>
        <v/>
      </c>
      <c r="AI1477" s="852" t="str">
        <f>IF(AND('1C TSspéc29'!$C$17&lt;&gt;0,'1C TSspéc29'!$C$12="OUI"),'1C TSspéc29'!$C$55/'1C TSspéc29'!$C$17,"")</f>
        <v/>
      </c>
      <c r="AJ1477" s="852" t="str">
        <f>IF(AND('1C TSspéc29'!$C$17&lt;&gt;0,'1C TSspéc29'!$C$12="OUI"),'1C TSspéc29'!$C$56/'1C TSspéc29'!$C$17,"")</f>
        <v/>
      </c>
      <c r="AK1477" s="852" t="str">
        <f>IF(AND('1C TSspéc29'!$C$17&lt;&gt;0,'1C TSspéc29'!$C$12="OUI"),'1C TSspéc29'!$C$57/'1C TSspéc29'!$C$17,"")</f>
        <v/>
      </c>
      <c r="AL1477" s="853">
        <f>IF(AND('1C TSspéc29'!$C$17&lt;&gt;0,'1C TSspéc29'!$C$12="OUI"),N1477+AK1477,N1477)</f>
        <v>0</v>
      </c>
      <c r="AM1477" s="896">
        <f>(J1477+(J1477*H1477)-(J1477*H1477*I1477))*L1477</f>
        <v>0</v>
      </c>
      <c r="AN1477" s="896">
        <f>((J1477+(J1477*H1477)-(J1477*H1477*I1477))*M1477)*50%</f>
        <v>0</v>
      </c>
      <c r="AO1477" s="897" t="str">
        <f>IF(AND('1C TSspéc29'!$C$17&lt;&gt;0,'1C TSspéc29'!$C$30&lt;&gt;0),AM1477+AN1477,"")</f>
        <v/>
      </c>
      <c r="AP1477" s="856" t="str">
        <f>IF(AND('1C TSspéc29'!$C$17&lt;&gt;0,'1C TSspéc29'!$C$30&lt;&gt;0),AM1477-AR1477,"")</f>
        <v/>
      </c>
      <c r="AQ1477" s="857">
        <f>IF(M1477=0,0,AN1477-AS1477)</f>
        <v>0</v>
      </c>
      <c r="AR1477" s="898"/>
      <c r="AS1477" s="859"/>
      <c r="AT1477" s="860" t="str">
        <f>IF(('1C TSspéc29'!C$17*FICHE!$C$14&lt;J1477),"Forfait limité à "&amp;FICHE!$C$14&amp;"€/jour","")</f>
        <v/>
      </c>
      <c r="AU1477" s="861"/>
      <c r="AV1477" s="824"/>
      <c r="AW1477" s="824"/>
      <c r="AX1477" s="824"/>
      <c r="AY1477" s="824"/>
      <c r="AZ1477" s="824"/>
      <c r="BA1477" s="767"/>
      <c r="BB1477" s="767"/>
      <c r="BC1477" s="767"/>
      <c r="BD1477" s="767"/>
      <c r="BE1477" s="767"/>
      <c r="BF1477" s="767"/>
      <c r="BG1477" s="767"/>
      <c r="BH1477" s="767"/>
      <c r="BI1477" s="767"/>
      <c r="BJ1477" s="767"/>
      <c r="BK1477" s="767"/>
      <c r="BL1477" s="767"/>
      <c r="BM1477" s="767"/>
      <c r="BN1477" s="767"/>
      <c r="BO1477" s="767"/>
      <c r="BP1477" s="767"/>
      <c r="BQ1477" s="767"/>
      <c r="BR1477" s="767"/>
      <c r="BS1477" s="767"/>
      <c r="BT1477" s="767"/>
      <c r="BU1477" s="767"/>
      <c r="BV1477" s="767"/>
      <c r="BW1477" s="767"/>
      <c r="BX1477" s="767"/>
      <c r="BY1477" s="767"/>
      <c r="BZ1477" s="767"/>
      <c r="CA1477" s="767"/>
      <c r="CB1477" s="767"/>
      <c r="CC1477" s="767"/>
      <c r="CD1477" s="767"/>
      <c r="CE1477" s="767"/>
      <c r="CF1477" s="767"/>
      <c r="CG1477" s="767"/>
      <c r="CH1477" s="767"/>
      <c r="CI1477" s="767"/>
      <c r="CJ1477" s="767"/>
      <c r="CK1477" s="767"/>
      <c r="CL1477" s="767"/>
      <c r="CM1477" s="767"/>
      <c r="CN1477" s="767"/>
      <c r="CO1477" s="767"/>
      <c r="CP1477" s="767"/>
      <c r="CQ1477" s="767"/>
      <c r="CR1477" s="767"/>
      <c r="CS1477" s="767"/>
      <c r="CT1477" s="767"/>
      <c r="CU1477" s="767"/>
      <c r="CV1477" s="767"/>
      <c r="CW1477" s="767"/>
      <c r="CX1477" s="767"/>
      <c r="CY1477" s="767"/>
      <c r="CZ1477" s="767"/>
      <c r="DA1477" s="767"/>
      <c r="DB1477" s="767"/>
      <c r="DC1477" s="767"/>
      <c r="DD1477" s="767"/>
      <c r="DE1477" s="767"/>
      <c r="DF1477" s="767"/>
      <c r="DG1477" s="767"/>
      <c r="DH1477" s="767"/>
      <c r="DI1477" s="767"/>
      <c r="DJ1477" s="767"/>
      <c r="DK1477" s="767"/>
      <c r="DL1477" s="767"/>
      <c r="DM1477" s="767"/>
      <c r="DN1477" s="767"/>
      <c r="DO1477" s="767"/>
      <c r="DP1477" s="767"/>
      <c r="DQ1477" s="767"/>
      <c r="DR1477" s="767"/>
      <c r="DS1477" s="767"/>
      <c r="DT1477" s="767"/>
      <c r="DU1477" s="767"/>
      <c r="DV1477" s="767"/>
      <c r="DW1477" s="767"/>
      <c r="DX1477" s="767"/>
      <c r="DY1477" s="767"/>
      <c r="DZ1477" s="767"/>
      <c r="EA1477" s="767"/>
      <c r="EB1477" s="767"/>
      <c r="EC1477" s="767"/>
      <c r="ED1477" s="767"/>
      <c r="EE1477" s="767"/>
      <c r="EF1477" s="767"/>
      <c r="EG1477" s="767"/>
      <c r="EH1477" s="767"/>
      <c r="EI1477" s="767"/>
      <c r="EJ1477" s="767"/>
      <c r="EK1477" s="767"/>
      <c r="EL1477" s="767"/>
      <c r="EM1477" s="767"/>
      <c r="EN1477" s="767"/>
      <c r="EO1477" s="767"/>
      <c r="EP1477" s="767"/>
      <c r="EQ1477" s="767"/>
      <c r="ER1477" s="767"/>
      <c r="ES1477" s="767"/>
      <c r="ET1477" s="767"/>
      <c r="EU1477" s="767"/>
      <c r="EV1477" s="767"/>
      <c r="EW1477" s="767"/>
      <c r="EX1477" s="767"/>
      <c r="EY1477" s="767"/>
      <c r="EZ1477" s="767"/>
      <c r="FA1477" s="767"/>
      <c r="FB1477" s="767"/>
      <c r="FC1477" s="767"/>
      <c r="FD1477" s="767"/>
      <c r="FE1477" s="767"/>
      <c r="FF1477" s="767"/>
      <c r="FG1477" s="767"/>
      <c r="FH1477" s="767"/>
      <c r="FI1477" s="767"/>
      <c r="FJ1477" s="767"/>
      <c r="FK1477" s="767"/>
      <c r="FL1477" s="767"/>
      <c r="FM1477" s="767"/>
      <c r="FN1477" s="767"/>
      <c r="FO1477" s="767"/>
      <c r="FP1477" s="767"/>
      <c r="FQ1477" s="767"/>
      <c r="FR1477" s="767"/>
      <c r="FS1477" s="767"/>
      <c r="FT1477" s="767"/>
      <c r="FU1477" s="767"/>
      <c r="FV1477" s="767"/>
      <c r="FW1477" s="767"/>
      <c r="FX1477" s="767"/>
      <c r="FY1477" s="767"/>
      <c r="FZ1477" s="767"/>
      <c r="GA1477" s="767"/>
      <c r="GB1477" s="767"/>
      <c r="GC1477" s="767"/>
      <c r="GD1477" s="767"/>
      <c r="GE1477" s="767"/>
      <c r="GF1477" s="767"/>
      <c r="GG1477" s="767"/>
      <c r="GH1477" s="767"/>
      <c r="GI1477" s="767"/>
      <c r="GJ1477" s="767"/>
      <c r="GK1477" s="767"/>
      <c r="GL1477" s="767"/>
      <c r="GM1477" s="767"/>
      <c r="GN1477" s="767"/>
      <c r="GO1477" s="767"/>
      <c r="GP1477" s="767"/>
      <c r="GQ1477" s="767"/>
      <c r="GR1477" s="767"/>
      <c r="GS1477" s="767"/>
      <c r="GT1477" s="767"/>
      <c r="GU1477" s="767"/>
      <c r="GV1477" s="767"/>
      <c r="GW1477" s="767"/>
      <c r="GX1477" s="767"/>
      <c r="GY1477" s="767"/>
      <c r="GZ1477" s="767"/>
      <c r="HA1477" s="767"/>
      <c r="HB1477" s="767"/>
      <c r="HC1477" s="767"/>
    </row>
    <row r="1478" spans="1:211" s="864" customFormat="1" ht="13.9" hidden="1" customHeight="1">
      <c r="A1478" s="307"/>
      <c r="B1478" s="351"/>
      <c r="C1478" s="971" t="str">
        <f>IF('1C TSspéc29'!D$17&lt;&gt;0,'1C TSspéc29'!$B$12,"")</f>
        <v/>
      </c>
      <c r="D1478" s="972"/>
      <c r="E1478" s="973"/>
      <c r="F1478" s="93">
        <f>IF(AND($C1478='1C TSspéc29'!$B$12,'1C TSspéc29'!$B$16="spécifiques",'1C TSspéc29'!$D$17&lt;&gt;""),'1C TSspéc29'!$D$21,"")</f>
        <v>0</v>
      </c>
      <c r="G1478" s="863"/>
      <c r="H1478" s="745">
        <v>0.21</v>
      </c>
      <c r="I1478" s="747">
        <v>1</v>
      </c>
      <c r="J1478" s="312"/>
      <c r="K1478" s="680">
        <f t="shared" si="363"/>
        <v>0</v>
      </c>
      <c r="L1478" s="556">
        <f>IF(OR('1C TSspéc29'!$B$12="",'1C TSspéc29'!D$30=0),0,IF(AND('1C TSspéc29'!$B$12&lt;&gt;"",$K$2="Pôle",'1C TSspéc29'!$C$12="OUI"),(('1C TSspéc29'!D$22+'1C TSspéc29'!D$23+'1C TSspéc29'!D$24+'1C TSspéc29'!D$25+'1C TSspéc29'!D$29)/'1C TSspéc29'!D$17),IF(AND('1C TSspéc29'!$B$12&lt;&gt;"",$K$2="Pôle",'1C TSspéc29'!$C$12="NON"),(('1C TSspéc29'!D$22+'1C TSspéc29'!D$23+'1C TSspéc29'!D$24+'1C TSspéc29'!D$25+'1C TSspéc29'!D$29)/'1C TSspéc29'!D$30),IF(AND('1C TSspéc29'!$B$12&lt;&gt;"",$K$2&lt;&gt;"Pôle",'1C TSspéc29'!$C$12="OUI"),(('1C TSspéc29'!D$22+'1C TSspéc29'!D$23+'1C TSspéc29'!D$24+'1C TSspéc29'!D$25+'1C TSspéc29'!D$26+'1C TSspéc29'!D$27+'1C TSspéc29'!D$28+'1C TSspéc29'!D$29)/'1C TSspéc29'!D$17),IF(AND('1C TSspéc29'!$B$12&lt;&gt;"",$K$2&lt;&gt;"Pôle",'1C TSspéc29'!$C$12="NON"),(('1C TSspéc29'!D$22+'1C TSspéc29'!D$23+'1C TSspéc29'!D$24+'1C TSspéc29'!D$25+'1C TSspéc29'!D$26+'1C TSspéc29'!D$27+'1C TSspéc29'!D$28+'1C TSspéc29'!D$29)/'1C TSspéc29'!D$30))))))</f>
        <v>0</v>
      </c>
      <c r="M1478" s="556">
        <f>IF(OR('1C TSspéc29'!$B$12="",'1C TSspéc29'!D$30=0),0,IF(AND('1C TSspéc29'!$B$12&lt;&gt;"",$K$2="Pôle",'1C TSspéc29'!$C$12="OUI"),(('1C TSspéc29'!D$26+'1C TSspéc29'!D$27+'1C TSspéc29'!D$28)/'1C TSspéc29'!D$17),IF(AND('1C TSspéc29'!$B$12&lt;&gt;"",$K$2="Pôle",'1C TSspéc29'!$C$12="NON"),(('1C TSspéc29'!D$26+'1C TSspéc29'!D$27+'1C TSspéc29'!D$28)/'1C TSspéc29'!D$30),IF(AND('1C TSspéc29'!$B$12&lt;&gt;"",$K$2&lt;&gt;"Pôle"),0))))</f>
        <v>0</v>
      </c>
      <c r="N1478" s="557">
        <f>IF(AND('1C TSspéc29'!$B$12&lt;&gt;0,'1C TSspéc29'!$D$30&lt;&gt;0),L1478+M1478,0)</f>
        <v>0</v>
      </c>
      <c r="O1478" s="542" t="str">
        <f>IF(AND('1C TSspéc29'!$D$17&lt;&gt;0,'1C TSspéc29'!$C$12="OUI"),'1C TSspéc29'!$D$35/'1C TSspéc29'!$D$17,"")</f>
        <v/>
      </c>
      <c r="P1478" s="543" t="str">
        <f>IF(AND('1C TSspéc29'!$D$17&lt;&gt;0,'1C TSspéc29'!$C$12="OUI"),'1C TSspéc29'!$D$36/'1C TSspéc29'!$D$17,"")</f>
        <v/>
      </c>
      <c r="Q1478" s="543" t="str">
        <f>IF(AND('1C TSspéc29'!$D$17&lt;&gt;0,'1C TSspéc29'!$C$12="OUI"),'1C TSspéc29'!$D$37/'1C TSspéc29'!$D$17,"")</f>
        <v/>
      </c>
      <c r="R1478" s="543" t="str">
        <f>IF(AND('1C TSspéc29'!$D$17&lt;&gt;0,'1C TSspéc29'!$C$12="OUI"),'1C TSspéc29'!$D$38/'1C TSspéc29'!$D$17,"")</f>
        <v/>
      </c>
      <c r="S1478" s="543" t="str">
        <f>IF(AND('1C TSspéc29'!$D$17&lt;&gt;0,'1C TSspéc29'!$C$12="OUI"),'1C TSspéc29'!$D$39/'1C TSspéc29'!$D$17,"")</f>
        <v/>
      </c>
      <c r="T1478" s="543" t="str">
        <f>IF(AND('1C TSspéc29'!$D$17&lt;&gt;0,'1C TSspéc29'!$C$12="OUI"),'1C TSspéc29'!$D$40/'1C TSspéc29'!$D$17,"")</f>
        <v/>
      </c>
      <c r="U1478" s="543" t="str">
        <f>IF(AND('1C TSspéc29'!$D$17&lt;&gt;0,'1C TSspéc29'!$C$12="OUI"),'1C TSspéc29'!$D$41/'1C TSspéc29'!$D$17,"")</f>
        <v/>
      </c>
      <c r="V1478" s="543" t="str">
        <f>IF(AND('1C TSspéc29'!$D$17&lt;&gt;0,'1C TSspéc29'!$C$12="OUI"),'1C TSspéc29'!$D$42/'1C TSspéc29'!$D$17,"")</f>
        <v/>
      </c>
      <c r="W1478" s="543" t="str">
        <f>IF(AND('1C TSspéc29'!$D$17&lt;&gt;0,'1C TSspéc29'!$C$12="OUI"),'1C TSspéc29'!$D$43/'1C TSspéc29'!$D$17,"")</f>
        <v/>
      </c>
      <c r="X1478" s="543" t="str">
        <f>IF(AND('1C TSspéc29'!$D$17&lt;&gt;0,'1C TSspéc29'!$C$12="OUI"),'1C TSspéc29'!$D$44/'1C TSspéc29'!$D$17,"")</f>
        <v/>
      </c>
      <c r="Y1478" s="543" t="str">
        <f>IF(AND('1C TSspéc29'!$D$17&lt;&gt;0,'1C TSspéc29'!$C$12="OUI"),'1C TSspéc29'!$D$45/'1C TSspéc29'!$D$17,"")</f>
        <v/>
      </c>
      <c r="Z1478" s="543" t="str">
        <f>IF(AND('1C TSspéc29'!$D$17&lt;&gt;0,'1C TSspéc29'!$C$12="OUI"),'1C TSspéc29'!$D$46/'1C TSspéc29'!$D$17,"")</f>
        <v/>
      </c>
      <c r="AA1478" s="543" t="str">
        <f>IF(AND('1C TSspéc29'!$D$17&lt;&gt;0,'1C TSspéc29'!$C$12="OUI"),'1C TSspéc29'!$D$47/'1C TSspéc29'!$D$17,"")</f>
        <v/>
      </c>
      <c r="AB1478" s="543" t="str">
        <f>IF(AND('1C TSspéc29'!$D$17&lt;&gt;0,'1C TSspéc29'!$C$12="OUI"),'1C TSspéc29'!$D$48/'1C TSspéc29'!$D$17,"")</f>
        <v/>
      </c>
      <c r="AC1478" s="543" t="str">
        <f>IF(AND('1C TSspéc29'!$D$17&lt;&gt;0,'1C TSspéc29'!$C$12="OUI"),'1C TSspéc29'!$D$49/'1C TSspéc29'!$D$17,"")</f>
        <v/>
      </c>
      <c r="AD1478" s="543" t="str">
        <f>IF(AND('1C TSspéc29'!$D$17&lt;&gt;0,'1C TSspéc29'!$C$12="OUI"),'1C TSspéc29'!$D$50/'1C TSspéc29'!$D$17,"")</f>
        <v/>
      </c>
      <c r="AE1478" s="543" t="str">
        <f>IF(AND('1C TSspéc29'!$D$17&lt;&gt;0,'1C TSspéc29'!$C$12="OUI"),'1C TSspéc29'!$D$51/'1C TSspéc29'!$D$17,"")</f>
        <v/>
      </c>
      <c r="AF1478" s="543" t="str">
        <f>IF(AND('1C TSspéc29'!$D$17&lt;&gt;0,'1C TSspéc29'!$C$12="OUI"),'1C TSspéc29'!$D$52/'1C TSspéc29'!$D$17,"")</f>
        <v/>
      </c>
      <c r="AG1478" s="543" t="str">
        <f>IF(AND('1C TSspéc29'!$D$17&lt;&gt;0,'1C TSspéc29'!$C$12="OUI"),'1C TSspéc29'!$D$53/'1C TSspéc29'!$D$17,"")</f>
        <v/>
      </c>
      <c r="AH1478" s="543" t="str">
        <f>IF(AND('1C TSspéc29'!$D$17&lt;&gt;0,'1C TSspéc29'!$C$12="OUI"),'1C TSspéc29'!$D$54/'1C TSspéc29'!$D$17,"")</f>
        <v/>
      </c>
      <c r="AI1478" s="543" t="str">
        <f>IF(AND('1C TSspéc29'!$D$17&lt;&gt;0,'1C TSspéc29'!$C$12="OUI"),'1C TSspéc29'!$D$55/'1C TSspéc29'!$D$17,"")</f>
        <v/>
      </c>
      <c r="AJ1478" s="543" t="str">
        <f>IF(AND('1C TSspéc29'!$D$17&lt;&gt;0,'1C TSspéc29'!$C$12="OUI"),'1C TSspéc29'!$D$56/'1C TSspéc29'!$D$17,"")</f>
        <v/>
      </c>
      <c r="AK1478" s="543" t="str">
        <f>IF(AND('1C TSspéc29'!$D$17&lt;&gt;0,'1C TSspéc29'!$C$12="OUI"),'1C TSspéc29'!$D$57/'1C TSspéc29'!$D$17,"")</f>
        <v/>
      </c>
      <c r="AL1478" s="72">
        <f>IF(AND('1C TSspéc29'!$D$17&lt;&gt;0,'1C TSspéc29'!$C$12="OUI"),N1478+AK1478,N1478)</f>
        <v>0</v>
      </c>
      <c r="AM1478" s="417">
        <f t="shared" ref="AM1478:AM1500" si="364">(J1478+(J1478*H1478)-(J1478*H1478*I1478))*L1478</f>
        <v>0</v>
      </c>
      <c r="AN1478" s="417">
        <f t="shared" ref="AN1478:AN1500" si="365">((J1478+(J1478*H1478)-(J1478*H1478*I1478))*M1478)*50%</f>
        <v>0</v>
      </c>
      <c r="AO1478" s="418" t="str">
        <f>IF(AND('1C TSspéc29'!$D$17&lt;&gt;0,'1C TSspéc29'!$D$30&lt;&gt;0),AM1478+AN1478,"")</f>
        <v/>
      </c>
      <c r="AP1478" s="573" t="str">
        <f>IF(AND('1C TSspéc29'!$D$17&lt;&gt;0,'1C TSspéc29'!$D$30&lt;&gt;0),AM1478-AR1478,"")</f>
        <v/>
      </c>
      <c r="AQ1478" s="583">
        <f t="shared" ref="AQ1478:AQ1500" si="366">IF(M1478=0,0,AN1478-AS1478)</f>
        <v>0</v>
      </c>
      <c r="AR1478" s="596"/>
      <c r="AS1478" s="102"/>
      <c r="AT1478" s="27" t="str">
        <f>IF(('1C TSspéc29'!D$17*FICHE!$C$14&lt;J1478),"Forfait limité à "&amp;FICHE!$C$14&amp;"€/jour","")</f>
        <v/>
      </c>
      <c r="AU1478" s="592"/>
      <c r="AV1478" s="824"/>
      <c r="AW1478" s="824"/>
      <c r="AX1478" s="824"/>
      <c r="AY1478" s="824"/>
      <c r="AZ1478" s="824"/>
      <c r="BA1478" s="767"/>
      <c r="BB1478" s="767"/>
      <c r="BC1478" s="767"/>
      <c r="BD1478" s="767"/>
      <c r="BE1478" s="767"/>
      <c r="BF1478" s="767"/>
      <c r="BG1478" s="767"/>
      <c r="BH1478" s="767"/>
      <c r="BI1478" s="767"/>
      <c r="BJ1478" s="767"/>
      <c r="BK1478" s="767"/>
      <c r="BL1478" s="767"/>
      <c r="BM1478" s="767"/>
      <c r="BN1478" s="767"/>
      <c r="BO1478" s="767"/>
      <c r="BP1478" s="767"/>
      <c r="BQ1478" s="767"/>
      <c r="BR1478" s="767"/>
      <c r="BS1478" s="767"/>
      <c r="BT1478" s="767"/>
      <c r="BU1478" s="767"/>
      <c r="BV1478" s="767"/>
      <c r="BW1478" s="767"/>
      <c r="BX1478" s="767"/>
      <c r="BY1478" s="767"/>
      <c r="BZ1478" s="767"/>
      <c r="CA1478" s="767"/>
      <c r="CB1478" s="767"/>
      <c r="CC1478" s="767"/>
      <c r="CD1478" s="767"/>
      <c r="CE1478" s="767"/>
      <c r="CF1478" s="767"/>
      <c r="CG1478" s="767"/>
      <c r="CH1478" s="767"/>
      <c r="CI1478" s="767"/>
      <c r="CJ1478" s="767"/>
      <c r="CK1478" s="767"/>
      <c r="CL1478" s="767"/>
      <c r="CM1478" s="767"/>
      <c r="CN1478" s="767"/>
      <c r="CO1478" s="767"/>
      <c r="CP1478" s="767"/>
      <c r="CQ1478" s="767"/>
      <c r="CR1478" s="767"/>
      <c r="CS1478" s="767"/>
      <c r="CT1478" s="767"/>
      <c r="CU1478" s="767"/>
      <c r="CV1478" s="767"/>
      <c r="CW1478" s="767"/>
      <c r="CX1478" s="767"/>
      <c r="CY1478" s="767"/>
      <c r="CZ1478" s="767"/>
      <c r="DA1478" s="767"/>
      <c r="DB1478" s="767"/>
      <c r="DC1478" s="767"/>
      <c r="DD1478" s="767"/>
      <c r="DE1478" s="767"/>
      <c r="DF1478" s="767"/>
      <c r="DG1478" s="767"/>
      <c r="DH1478" s="767"/>
      <c r="DI1478" s="767"/>
      <c r="DJ1478" s="767"/>
      <c r="DK1478" s="767"/>
      <c r="DL1478" s="767"/>
      <c r="DM1478" s="767"/>
      <c r="DN1478" s="767"/>
      <c r="DO1478" s="767"/>
      <c r="DP1478" s="767"/>
      <c r="DQ1478" s="767"/>
      <c r="DR1478" s="767"/>
      <c r="DS1478" s="767"/>
      <c r="DT1478" s="767"/>
      <c r="DU1478" s="767"/>
      <c r="DV1478" s="767"/>
      <c r="DW1478" s="767"/>
      <c r="DX1478" s="767"/>
      <c r="DY1478" s="767"/>
      <c r="DZ1478" s="767"/>
      <c r="EA1478" s="767"/>
      <c r="EB1478" s="767"/>
      <c r="EC1478" s="767"/>
      <c r="ED1478" s="767"/>
      <c r="EE1478" s="767"/>
      <c r="EF1478" s="767"/>
      <c r="EG1478" s="767"/>
      <c r="EH1478" s="767"/>
      <c r="EI1478" s="767"/>
      <c r="EJ1478" s="767"/>
      <c r="EK1478" s="767"/>
      <c r="EL1478" s="767"/>
      <c r="EM1478" s="767"/>
      <c r="EN1478" s="767"/>
      <c r="EO1478" s="767"/>
      <c r="EP1478" s="767"/>
      <c r="EQ1478" s="767"/>
      <c r="ER1478" s="767"/>
      <c r="ES1478" s="767"/>
      <c r="ET1478" s="767"/>
      <c r="EU1478" s="767"/>
      <c r="EV1478" s="767"/>
      <c r="EW1478" s="767"/>
      <c r="EX1478" s="767"/>
      <c r="EY1478" s="767"/>
      <c r="EZ1478" s="767"/>
      <c r="FA1478" s="767"/>
      <c r="FB1478" s="767"/>
      <c r="FC1478" s="767"/>
      <c r="FD1478" s="767"/>
      <c r="FE1478" s="767"/>
      <c r="FF1478" s="767"/>
      <c r="FG1478" s="767"/>
      <c r="FH1478" s="767"/>
      <c r="FI1478" s="767"/>
      <c r="FJ1478" s="767"/>
      <c r="FK1478" s="767"/>
      <c r="FL1478" s="767"/>
      <c r="FM1478" s="767"/>
      <c r="FN1478" s="767"/>
      <c r="FO1478" s="767"/>
      <c r="FP1478" s="767"/>
      <c r="FQ1478" s="767"/>
      <c r="FR1478" s="767"/>
      <c r="FS1478" s="767"/>
      <c r="FT1478" s="767"/>
      <c r="FU1478" s="767"/>
      <c r="FV1478" s="767"/>
      <c r="FW1478" s="767"/>
      <c r="FX1478" s="767"/>
      <c r="FY1478" s="767"/>
      <c r="FZ1478" s="767"/>
      <c r="GA1478" s="767"/>
      <c r="GB1478" s="767"/>
      <c r="GC1478" s="767"/>
      <c r="GD1478" s="767"/>
      <c r="GE1478" s="767"/>
      <c r="GF1478" s="767"/>
      <c r="GG1478" s="767"/>
      <c r="GH1478" s="767"/>
      <c r="GI1478" s="767"/>
      <c r="GJ1478" s="767"/>
      <c r="GK1478" s="767"/>
      <c r="GL1478" s="767"/>
      <c r="GM1478" s="767"/>
      <c r="GN1478" s="767"/>
      <c r="GO1478" s="767"/>
      <c r="GP1478" s="767"/>
      <c r="GQ1478" s="767"/>
      <c r="GR1478" s="767"/>
      <c r="GS1478" s="767"/>
      <c r="GT1478" s="767"/>
      <c r="GU1478" s="767"/>
      <c r="GV1478" s="767"/>
      <c r="GW1478" s="767"/>
      <c r="GX1478" s="767"/>
      <c r="GY1478" s="767"/>
      <c r="GZ1478" s="767"/>
      <c r="HA1478" s="767"/>
      <c r="HB1478" s="767"/>
      <c r="HC1478" s="767"/>
    </row>
    <row r="1479" spans="1:211" s="864" customFormat="1" ht="13.9" hidden="1" customHeight="1">
      <c r="A1479" s="307"/>
      <c r="B1479" s="351"/>
      <c r="C1479" s="971" t="str">
        <f>IF('1C TSspéc29'!E$17&lt;&gt;0,'1C TSspéc29'!$B$12,"")</f>
        <v/>
      </c>
      <c r="D1479" s="972"/>
      <c r="E1479" s="973"/>
      <c r="F1479" s="93">
        <f>IF(AND($C1479='1C TSspéc29'!$B$12,'1C TSspéc29'!$B$16="spécifiques",'1C TSspéc29'!$E$17&lt;&gt;""),'1C TSspéc29'!$E$21,"")</f>
        <v>0</v>
      </c>
      <c r="G1479" s="863"/>
      <c r="H1479" s="745">
        <v>0.21</v>
      </c>
      <c r="I1479" s="747">
        <v>1</v>
      </c>
      <c r="J1479" s="312"/>
      <c r="K1479" s="680">
        <f t="shared" si="363"/>
        <v>0</v>
      </c>
      <c r="L1479" s="556">
        <f>IF(OR('1C TSspéc29'!$B$12="",'1C TSspéc29'!E$30=0),0,IF(AND('1C TSspéc29'!$B$12&lt;&gt;"",$K$2="Pôle",'1C TSspéc29'!$C$12="OUI"),(('1C TSspéc29'!E$22+'1C TSspéc29'!E$23+'1C TSspéc29'!E$24+'1C TSspéc29'!E$25+'1C TSspéc29'!E$29)/'1C TSspéc29'!E$17),IF(AND('1C TSspéc29'!$B$12&lt;&gt;"",$K$2="Pôle",'1C TSspéc29'!$C$12="NON"),(('1C TSspéc29'!E$22+'1C TSspéc29'!E$23+'1C TSspéc29'!E$24+'1C TSspéc29'!E$25+'1C TSspéc29'!E$29)/'1C TSspéc29'!E$30),IF(AND('1C TSspéc29'!$B$12&lt;&gt;"",$K$2&lt;&gt;"Pôle",'1C TSspéc29'!$C$12="OUI"),(('1C TSspéc29'!E$22+'1C TSspéc29'!E$23+'1C TSspéc29'!E$24+'1C TSspéc29'!E$25+'1C TSspéc29'!E$26+'1C TSspéc29'!E$27+'1C TSspéc29'!E$28+'1C TSspéc29'!E$29)/'1C TSspéc29'!E$17),IF(AND('1C TSspéc29'!$B$12&lt;&gt;"",$K$2&lt;&gt;"Pôle",'1C TSspéc29'!$C$12="NON"),(('1C TSspéc29'!E$22+'1C TSspéc29'!E$23+'1C TSspéc29'!E$24+'1C TSspéc29'!E$25+'1C TSspéc29'!E$26+'1C TSspéc29'!E$27+'1C TSspéc29'!E$28+'1C TSspéc29'!E$29)/'1C TSspéc29'!E$30))))))</f>
        <v>0</v>
      </c>
      <c r="M1479" s="556">
        <f>IF(OR('1C TSspéc29'!$B$12="",'1C TSspéc29'!E$30=0),0,IF(AND('1C TSspéc29'!$B$12&lt;&gt;"",$K$2="Pôle",'1C TSspéc29'!$C$12="OUI"),(('1C TSspéc29'!E$26+'1C TSspéc29'!E$27+'1C TSspéc29'!E$28)/'1C TSspéc29'!E$17),IF(AND('1C TSspéc29'!$B$12&lt;&gt;"",$K$2="Pôle",'1C TSspéc29'!$C$12="NON"),(('1C TSspéc29'!E$26+'1C TSspéc29'!E$27+'1C TSspéc29'!E$28)/'1C TSspéc29'!E$30),IF(AND('1C TSspéc29'!$B$12&lt;&gt;"",$K$2&lt;&gt;"Pôle"),0))))</f>
        <v>0</v>
      </c>
      <c r="N1479" s="557">
        <f>IF(AND('1C TSspéc29'!$B$12&lt;&gt;0,'1C TSspéc29'!$E$30&lt;&gt;0),L1479+M1479,0)</f>
        <v>0</v>
      </c>
      <c r="O1479" s="542" t="str">
        <f>IF(AND('1C TSspéc29'!$E$17&lt;&gt;0,'1C TSspéc29'!$C$12="OUI"),'1C TSspéc29'!$E$35/'1C TSspéc29'!$E$17,"")</f>
        <v/>
      </c>
      <c r="P1479" s="543" t="str">
        <f>IF(AND('1C TSspéc29'!$E$17&lt;&gt;0,'1C TSspéc29'!$C$12="OUI"),'1C TSspéc29'!$E$36/'1C TSspéc29'!$E$17,"")</f>
        <v/>
      </c>
      <c r="Q1479" s="543" t="str">
        <f>IF(AND('1C TSspéc29'!$E$17&lt;&gt;0,'1C TSspéc29'!$C$12="OUI"),'1C TSspéc29'!$E$37/'1C TSspéc29'!$E$17,"")</f>
        <v/>
      </c>
      <c r="R1479" s="543" t="str">
        <f>IF(AND('1C TSspéc29'!$E$17&lt;&gt;0,'1C TSspéc29'!$C$12="OUI"),'1C TSspéc29'!$E$38/'1C TSspéc29'!$E$17,"")</f>
        <v/>
      </c>
      <c r="S1479" s="543" t="str">
        <f>IF(AND('1C TSspéc29'!$E$17&lt;&gt;0,'1C TSspéc29'!$C$12="OUI"),'1C TSspéc29'!$E$39/'1C TSspéc29'!$E$17,"")</f>
        <v/>
      </c>
      <c r="T1479" s="543" t="str">
        <f>IF(AND('1C TSspéc29'!$E$17&lt;&gt;0,'1C TSspéc29'!$C$12="OUI"),'1C TSspéc29'!$E$40/'1C TSspéc29'!$E$17,"")</f>
        <v/>
      </c>
      <c r="U1479" s="543" t="str">
        <f>IF(AND('1C TSspéc29'!$E$17&lt;&gt;0,'1C TSspéc29'!$C$12="OUI"),'1C TSspéc29'!$E$41/'1C TSspéc29'!$E$17,"")</f>
        <v/>
      </c>
      <c r="V1479" s="543" t="str">
        <f>IF(AND('1C TSspéc29'!$E$17&lt;&gt;0,'1C TSspéc29'!$C$12="OUI"),'1C TSspéc29'!$E$42/'1C TSspéc29'!$E$17,"")</f>
        <v/>
      </c>
      <c r="W1479" s="543" t="str">
        <f>IF(AND('1C TSspéc29'!$E$17&lt;&gt;0,'1C TSspéc29'!$C$12="OUI"),'1C TSspéc29'!$E$43/'1C TSspéc29'!$E$17,"")</f>
        <v/>
      </c>
      <c r="X1479" s="543" t="str">
        <f>IF(AND('1C TSspéc29'!$E$17&lt;&gt;0,'1C TSspéc29'!$C$12="OUI"),'1C TSspéc29'!$E$44/'1C TSspéc29'!$E$17,"")</f>
        <v/>
      </c>
      <c r="Y1479" s="543" t="str">
        <f>IF(AND('1C TSspéc29'!$E$17&lt;&gt;0,'1C TSspéc29'!$C$12="OUI"),'1C TSspéc29'!$E$45/'1C TSspéc29'!$E$17,"")</f>
        <v/>
      </c>
      <c r="Z1479" s="543" t="str">
        <f>IF(AND('1C TSspéc29'!$E$17&lt;&gt;0,'1C TSspéc29'!$C$12="OUI"),'1C TSspéc29'!$E$46/'1C TSspéc29'!$E$17,"")</f>
        <v/>
      </c>
      <c r="AA1479" s="543" t="str">
        <f>IF(AND('1C TSspéc29'!$E$17&lt;&gt;0,'1C TSspéc29'!$C$12="OUI"),'1C TSspéc29'!$E$47/'1C TSspéc29'!$E$17,"")</f>
        <v/>
      </c>
      <c r="AB1479" s="543" t="str">
        <f>IF(AND('1C TSspéc29'!$E$17&lt;&gt;0,'1C TSspéc29'!$C$12="OUI"),'1C TSspéc29'!$E$48/'1C TSspéc29'!$E$17,"")</f>
        <v/>
      </c>
      <c r="AC1479" s="543" t="str">
        <f>IF(AND('1C TSspéc29'!$E$17&lt;&gt;0,'1C TSspéc29'!$C$12="OUI"),'1C TSspéc29'!$E$49/'1C TSspéc29'!$E$17,"")</f>
        <v/>
      </c>
      <c r="AD1479" s="543" t="str">
        <f>IF(AND('1C TSspéc29'!$E$17&lt;&gt;0,'1C TSspéc29'!$C$12="OUI"),'1C TSspéc29'!$E$50/'1C TSspéc29'!$E$17,"")</f>
        <v/>
      </c>
      <c r="AE1479" s="543" t="str">
        <f>IF(AND('1C TSspéc29'!$E$17&lt;&gt;0,'1C TSspéc29'!$C$12="OUI"),'1C TSspéc29'!$E$51/'1C TSspéc29'!$E$17,"")</f>
        <v/>
      </c>
      <c r="AF1479" s="543" t="str">
        <f>IF(AND('1C TSspéc29'!$E$17&lt;&gt;0,'1C TSspéc29'!$C$12="OUI"),'1C TSspéc29'!$E$52/'1C TSspéc29'!$E$17,"")</f>
        <v/>
      </c>
      <c r="AG1479" s="543" t="str">
        <f>IF(AND('1C TSspéc29'!$E$17&lt;&gt;0,'1C TSspéc29'!$C$12="OUI"),'1C TSspéc29'!$E$53/'1C TSspéc29'!$E$17,"")</f>
        <v/>
      </c>
      <c r="AH1479" s="543" t="str">
        <f>IF(AND('1C TSspéc29'!$E$17&lt;&gt;0,'1C TSspéc29'!$C$12="OUI"),'1C TSspéc29'!$E$54/'1C TSspéc29'!$E$17,"")</f>
        <v/>
      </c>
      <c r="AI1479" s="543" t="str">
        <f>IF(AND('1C TSspéc29'!$E$17&lt;&gt;0,'1C TSspéc29'!$C$12="OUI"),'1C TSspéc29'!$E$55/'1C TSspéc29'!$E$17,"")</f>
        <v/>
      </c>
      <c r="AJ1479" s="543" t="str">
        <f>IF(AND('1C TSspéc29'!$E$17&lt;&gt;0,'1C TSspéc29'!$C$12="OUI"),'1C TSspéc29'!$E$56/'1C TSspéc29'!$E$17,"")</f>
        <v/>
      </c>
      <c r="AK1479" s="543" t="str">
        <f>IF(AND('1C TSspéc29'!$E$17&lt;&gt;0,'1C TSspéc29'!$C$12="OUI"),'1C TSspéc29'!$E$57/'1C TSspéc29'!$E$17,"")</f>
        <v/>
      </c>
      <c r="AL1479" s="72">
        <f>IF(AND('1C TSspéc29'!$E$17&lt;&gt;0,'1C TSspéc29'!$C$12="OUI"),N1479+AK1479,N1479)</f>
        <v>0</v>
      </c>
      <c r="AM1479" s="417">
        <f t="shared" si="364"/>
        <v>0</v>
      </c>
      <c r="AN1479" s="417">
        <f t="shared" si="365"/>
        <v>0</v>
      </c>
      <c r="AO1479" s="418" t="str">
        <f>IF(AND('1C TSspéc29'!$E$17&lt;&gt;0,'1C TSspéc29'!$E$30&lt;&gt;0),AM1479+AN1479,"")</f>
        <v/>
      </c>
      <c r="AP1479" s="573" t="str">
        <f>IF(AND('1C TSspéc29'!$E$17&lt;&gt;0,'1C TSspéc29'!$E$30&lt;&gt;0),AM1479-AR1479,"")</f>
        <v/>
      </c>
      <c r="AQ1479" s="583">
        <f t="shared" si="366"/>
        <v>0</v>
      </c>
      <c r="AR1479" s="596"/>
      <c r="AS1479" s="102"/>
      <c r="AT1479" s="27" t="str">
        <f>IF(('1C TSspéc29'!E$17*FICHE!$C$14&lt;J1479),"Forfait limité à "&amp;FICHE!$C$14&amp;"€/jour","")</f>
        <v/>
      </c>
      <c r="AU1479" s="592"/>
      <c r="AV1479" s="824"/>
      <c r="AW1479" s="824"/>
      <c r="AX1479" s="824"/>
      <c r="AY1479" s="824"/>
      <c r="AZ1479" s="824"/>
      <c r="BA1479" s="767"/>
      <c r="BB1479" s="767"/>
      <c r="BC1479" s="767"/>
      <c r="BD1479" s="767"/>
      <c r="BE1479" s="767"/>
      <c r="BF1479" s="767"/>
      <c r="BG1479" s="767"/>
      <c r="BH1479" s="767"/>
      <c r="BI1479" s="767"/>
      <c r="BJ1479" s="767"/>
      <c r="BK1479" s="767"/>
      <c r="BL1479" s="767"/>
      <c r="BM1479" s="767"/>
      <c r="BN1479" s="767"/>
      <c r="BO1479" s="767"/>
      <c r="BP1479" s="767"/>
      <c r="BQ1479" s="767"/>
      <c r="BR1479" s="767"/>
      <c r="BS1479" s="767"/>
      <c r="BT1479" s="767"/>
      <c r="BU1479" s="767"/>
      <c r="BV1479" s="767"/>
      <c r="BW1479" s="767"/>
      <c r="BX1479" s="767"/>
      <c r="BY1479" s="767"/>
      <c r="BZ1479" s="767"/>
      <c r="CA1479" s="767"/>
      <c r="CB1479" s="767"/>
      <c r="CC1479" s="767"/>
      <c r="CD1479" s="767"/>
      <c r="CE1479" s="767"/>
      <c r="CF1479" s="767"/>
      <c r="CG1479" s="767"/>
      <c r="CH1479" s="767"/>
      <c r="CI1479" s="767"/>
      <c r="CJ1479" s="767"/>
      <c r="CK1479" s="767"/>
      <c r="CL1479" s="767"/>
      <c r="CM1479" s="767"/>
      <c r="CN1479" s="767"/>
      <c r="CO1479" s="767"/>
      <c r="CP1479" s="767"/>
      <c r="CQ1479" s="767"/>
      <c r="CR1479" s="767"/>
      <c r="CS1479" s="767"/>
      <c r="CT1479" s="767"/>
      <c r="CU1479" s="767"/>
      <c r="CV1479" s="767"/>
      <c r="CW1479" s="767"/>
      <c r="CX1479" s="767"/>
      <c r="CY1479" s="767"/>
      <c r="CZ1479" s="767"/>
      <c r="DA1479" s="767"/>
      <c r="DB1479" s="767"/>
      <c r="DC1479" s="767"/>
      <c r="DD1479" s="767"/>
      <c r="DE1479" s="767"/>
      <c r="DF1479" s="767"/>
      <c r="DG1479" s="767"/>
      <c r="DH1479" s="767"/>
      <c r="DI1479" s="767"/>
      <c r="DJ1479" s="767"/>
      <c r="DK1479" s="767"/>
      <c r="DL1479" s="767"/>
      <c r="DM1479" s="767"/>
      <c r="DN1479" s="767"/>
      <c r="DO1479" s="767"/>
      <c r="DP1479" s="767"/>
      <c r="DQ1479" s="767"/>
      <c r="DR1479" s="767"/>
      <c r="DS1479" s="767"/>
      <c r="DT1479" s="767"/>
      <c r="DU1479" s="767"/>
      <c r="DV1479" s="767"/>
      <c r="DW1479" s="767"/>
      <c r="DX1479" s="767"/>
      <c r="DY1479" s="767"/>
      <c r="DZ1479" s="767"/>
      <c r="EA1479" s="767"/>
      <c r="EB1479" s="767"/>
      <c r="EC1479" s="767"/>
      <c r="ED1479" s="767"/>
      <c r="EE1479" s="767"/>
      <c r="EF1479" s="767"/>
      <c r="EG1479" s="767"/>
      <c r="EH1479" s="767"/>
      <c r="EI1479" s="767"/>
      <c r="EJ1479" s="767"/>
      <c r="EK1479" s="767"/>
      <c r="EL1479" s="767"/>
      <c r="EM1479" s="767"/>
      <c r="EN1479" s="767"/>
      <c r="EO1479" s="767"/>
      <c r="EP1479" s="767"/>
      <c r="EQ1479" s="767"/>
      <c r="ER1479" s="767"/>
      <c r="ES1479" s="767"/>
      <c r="ET1479" s="767"/>
      <c r="EU1479" s="767"/>
      <c r="EV1479" s="767"/>
      <c r="EW1479" s="767"/>
      <c r="EX1479" s="767"/>
      <c r="EY1479" s="767"/>
      <c r="EZ1479" s="767"/>
      <c r="FA1479" s="767"/>
      <c r="FB1479" s="767"/>
      <c r="FC1479" s="767"/>
      <c r="FD1479" s="767"/>
      <c r="FE1479" s="767"/>
      <c r="FF1479" s="767"/>
      <c r="FG1479" s="767"/>
      <c r="FH1479" s="767"/>
      <c r="FI1479" s="767"/>
      <c r="FJ1479" s="767"/>
      <c r="FK1479" s="767"/>
      <c r="FL1479" s="767"/>
      <c r="FM1479" s="767"/>
      <c r="FN1479" s="767"/>
      <c r="FO1479" s="767"/>
      <c r="FP1479" s="767"/>
      <c r="FQ1479" s="767"/>
      <c r="FR1479" s="767"/>
      <c r="FS1479" s="767"/>
      <c r="FT1479" s="767"/>
      <c r="FU1479" s="767"/>
      <c r="FV1479" s="767"/>
      <c r="FW1479" s="767"/>
      <c r="FX1479" s="767"/>
      <c r="FY1479" s="767"/>
      <c r="FZ1479" s="767"/>
      <c r="GA1479" s="767"/>
      <c r="GB1479" s="767"/>
      <c r="GC1479" s="767"/>
      <c r="GD1479" s="767"/>
      <c r="GE1479" s="767"/>
      <c r="GF1479" s="767"/>
      <c r="GG1479" s="767"/>
      <c r="GH1479" s="767"/>
      <c r="GI1479" s="767"/>
      <c r="GJ1479" s="767"/>
      <c r="GK1479" s="767"/>
      <c r="GL1479" s="767"/>
      <c r="GM1479" s="767"/>
      <c r="GN1479" s="767"/>
      <c r="GO1479" s="767"/>
      <c r="GP1479" s="767"/>
      <c r="GQ1479" s="767"/>
      <c r="GR1479" s="767"/>
      <c r="GS1479" s="767"/>
      <c r="GT1479" s="767"/>
      <c r="GU1479" s="767"/>
      <c r="GV1479" s="767"/>
      <c r="GW1479" s="767"/>
      <c r="GX1479" s="767"/>
      <c r="GY1479" s="767"/>
      <c r="GZ1479" s="767"/>
      <c r="HA1479" s="767"/>
      <c r="HB1479" s="767"/>
      <c r="HC1479" s="767"/>
    </row>
    <row r="1480" spans="1:211" s="864" customFormat="1" ht="13.9" hidden="1" customHeight="1">
      <c r="A1480" s="307"/>
      <c r="B1480" s="351"/>
      <c r="C1480" s="971" t="str">
        <f>IF('1C TSspéc29'!F$17&lt;&gt;0,'1C TSspéc29'!$B$12,"")</f>
        <v/>
      </c>
      <c r="D1480" s="972"/>
      <c r="E1480" s="973"/>
      <c r="F1480" s="93">
        <f>IF(AND($C1480='1C TSspéc29'!$B$12,'1C TSspéc29'!$B$16="spécifiques",'1C TSspéc29'!$F$17&lt;&gt;""),'1C TSspéc29'!$F$21,"")</f>
        <v>0</v>
      </c>
      <c r="G1480" s="863"/>
      <c r="H1480" s="745">
        <v>0.21</v>
      </c>
      <c r="I1480" s="747">
        <v>1</v>
      </c>
      <c r="J1480" s="312"/>
      <c r="K1480" s="680">
        <f t="shared" si="363"/>
        <v>0</v>
      </c>
      <c r="L1480" s="556">
        <f>IF(OR('1C TSspéc29'!$B$12="",'1C TSspéc29'!F$30=0),0,IF(AND('1C TSspéc29'!$B$12&lt;&gt;"",$K$2="Pôle",'1C TSspéc29'!$C$12="OUI"),(('1C TSspéc29'!F$22+'1C TSspéc29'!F$23+'1C TSspéc29'!F$24+'1C TSspéc29'!F$25+'1C TSspéc29'!F$29)/'1C TSspéc29'!F$17),IF(AND('1C TSspéc29'!$B$12&lt;&gt;"",$K$2="Pôle",'1C TSspéc29'!$C$12="NON"),(('1C TSspéc29'!F$22+'1C TSspéc29'!F$23+'1C TSspéc29'!F$24+'1C TSspéc29'!F$25+'1C TSspéc29'!F$29)/'1C TSspéc29'!F$30),IF(AND('1C TSspéc29'!$B$12&lt;&gt;"",$K$2&lt;&gt;"Pôle",'1C TSspéc29'!$C$12="OUI"),(('1C TSspéc29'!F$22+'1C TSspéc29'!F$23+'1C TSspéc29'!F$24+'1C TSspéc29'!F$25+'1C TSspéc29'!F$26+'1C TSspéc29'!F$27+'1C TSspéc29'!F$28+'1C TSspéc29'!F$29)/'1C TSspéc29'!F$17),IF(AND('1C TSspéc29'!$B$12&lt;&gt;"",$K$2&lt;&gt;"Pôle",'1C TSspéc29'!$C$12="NON"),(('1C TSspéc29'!F$22+'1C TSspéc29'!F$23+'1C TSspéc29'!F$24+'1C TSspéc29'!F$25+'1C TSspéc29'!F$26+'1C TSspéc29'!F$27+'1C TSspéc29'!F$28+'1C TSspéc29'!F$29)/'1C TSspéc29'!F$30))))))</f>
        <v>0</v>
      </c>
      <c r="M1480" s="556">
        <f>IF(OR('1C TSspéc29'!$B$12="",'1C TSspéc29'!F$30=0),0,IF(AND('1C TSspéc29'!$B$12&lt;&gt;"",$K$2="Pôle",'1C TSspéc29'!$C$12="OUI"),(('1C TSspéc29'!F$26+'1C TSspéc29'!F$27+'1C TSspéc29'!F$28)/'1C TSspéc29'!F$17),IF(AND('1C TSspéc29'!$B$12&lt;&gt;"",$K$2="Pôle",'1C TSspéc29'!$C$12="NON"),(('1C TSspéc29'!F$26+'1C TSspéc29'!F$27+'1C TSspéc29'!F$28)/'1C TSspéc29'!F$30),IF(AND('1C TSspéc29'!$B$12&lt;&gt;"",$K$2&lt;&gt;"Pôle"),0))))</f>
        <v>0</v>
      </c>
      <c r="N1480" s="557">
        <f>IF(AND('1C TSspéc29'!$B$12&lt;&gt;0,'1C TSspéc29'!$F$30&lt;&gt;0),L1480+M1480,0)</f>
        <v>0</v>
      </c>
      <c r="O1480" s="542" t="str">
        <f>IF(AND('1C TSspéc29'!$F$17&lt;&gt;0,'1C TSspéc29'!$C$12="OUI"),'1C TSspéc29'!$F$35/'1C TSspéc29'!$F$17,"")</f>
        <v/>
      </c>
      <c r="P1480" s="543" t="str">
        <f>IF(AND('1C TSspéc29'!$F$17&lt;&gt;0,'1C TSspéc29'!$C$12="OUI"),'1C TSspéc29'!$F$36/'1C TSspéc29'!$F$17,"")</f>
        <v/>
      </c>
      <c r="Q1480" s="543" t="str">
        <f>IF(AND('1C TSspéc29'!$F$17&lt;&gt;0,'1C TSspéc29'!$C$12="OUI"),'1C TSspéc29'!$F$37/'1C TSspéc29'!$F$17,"")</f>
        <v/>
      </c>
      <c r="R1480" s="543" t="str">
        <f>IF(AND('1C TSspéc29'!$F$17&lt;&gt;0,'1C TSspéc29'!$C$12="OUI"),'1C TSspéc29'!$F$38/'1C TSspéc29'!$F$17,"")</f>
        <v/>
      </c>
      <c r="S1480" s="543" t="str">
        <f>IF(AND('1C TSspéc29'!$F$17&lt;&gt;0,'1C TSspéc29'!$C$12="OUI"),'1C TSspéc29'!$F$39/'1C TSspéc29'!$F$17,"")</f>
        <v/>
      </c>
      <c r="T1480" s="543" t="str">
        <f>IF(AND('1C TSspéc29'!$F$17&lt;&gt;0,'1C TSspéc29'!$C$12="OUI"),'1C TSspéc29'!$F$40/'1C TSspéc29'!$F$17,"")</f>
        <v/>
      </c>
      <c r="U1480" s="543" t="str">
        <f>IF(AND('1C TSspéc29'!$F$17&lt;&gt;0,'1C TSspéc29'!$C$12="OUI"),'1C TSspéc29'!$F$41/'1C TSspéc29'!$F$17,"")</f>
        <v/>
      </c>
      <c r="V1480" s="543" t="str">
        <f>IF(AND('1C TSspéc29'!$F$17&lt;&gt;0,'1C TSspéc29'!$C$12="OUI"),'1C TSspéc29'!$F$42/'1C TSspéc29'!$F$17,"")</f>
        <v/>
      </c>
      <c r="W1480" s="543" t="str">
        <f>IF(AND('1C TSspéc29'!$F$17&lt;&gt;0,'1C TSspéc29'!$C$12="OUI"),'1C TSspéc29'!$F$43/'1C TSspéc29'!$F$17,"")</f>
        <v/>
      </c>
      <c r="X1480" s="543" t="str">
        <f>IF(AND('1C TSspéc29'!$F$17&lt;&gt;0,'1C TSspéc29'!$C$12="OUI"),'1C TSspéc29'!$F$44/'1C TSspéc29'!$F$17,"")</f>
        <v/>
      </c>
      <c r="Y1480" s="543" t="str">
        <f>IF(AND('1C TSspéc29'!$F$17&lt;&gt;0,'1C TSspéc29'!$C$12="OUI"),'1C TSspéc29'!$F$45/'1C TSspéc29'!$F$17,"")</f>
        <v/>
      </c>
      <c r="Z1480" s="543" t="str">
        <f>IF(AND('1C TSspéc29'!$F$17&lt;&gt;0,'1C TSspéc29'!$C$12="OUI"),'1C TSspéc29'!$F$46/'1C TSspéc29'!$F$17,"")</f>
        <v/>
      </c>
      <c r="AA1480" s="543" t="str">
        <f>IF(AND('1C TSspéc29'!$F$17&lt;&gt;0,'1C TSspéc29'!$C$12="OUI"),'1C TSspéc29'!$F$47/'1C TSspéc29'!$F$17,"")</f>
        <v/>
      </c>
      <c r="AB1480" s="543" t="str">
        <f>IF(AND('1C TSspéc29'!$F$17&lt;&gt;0,'1C TSspéc29'!$C$12="OUI"),'1C TSspéc29'!$F$48/'1C TSspéc29'!$F$17,"")</f>
        <v/>
      </c>
      <c r="AC1480" s="543" t="str">
        <f>IF(AND('1C TSspéc29'!$F$17&lt;&gt;0,'1C TSspéc29'!$C$12="OUI"),'1C TSspéc29'!$F$49/'1C TSspéc29'!$F$17,"")</f>
        <v/>
      </c>
      <c r="AD1480" s="543" t="str">
        <f>IF(AND('1C TSspéc29'!$F$17&lt;&gt;0,'1C TSspéc29'!$C$12="OUI"),'1C TSspéc29'!$F$50/'1C TSspéc29'!$F$17,"")</f>
        <v/>
      </c>
      <c r="AE1480" s="543" t="str">
        <f>IF(AND('1C TSspéc29'!$F$17&lt;&gt;0,'1C TSspéc29'!$C$12="OUI"),'1C TSspéc29'!$F$51/'1C TSspéc29'!$F$17,"")</f>
        <v/>
      </c>
      <c r="AF1480" s="543" t="str">
        <f>IF(AND('1C TSspéc29'!$F$17&lt;&gt;0,'1C TSspéc29'!$C$12="OUI"),'1C TSspéc29'!$F$52/'1C TSspéc29'!$F$17,"")</f>
        <v/>
      </c>
      <c r="AG1480" s="543" t="str">
        <f>IF(AND('1C TSspéc29'!$F$17&lt;&gt;0,'1C TSspéc29'!$C$12="OUI"),'1C TSspéc29'!$F$53/'1C TSspéc29'!$F$17,"")</f>
        <v/>
      </c>
      <c r="AH1480" s="543" t="str">
        <f>IF(AND('1C TSspéc29'!$F$17&lt;&gt;0,'1C TSspéc29'!$C$12="OUI"),'1C TSspéc29'!$F$54/'1C TSspéc29'!$F$17,"")</f>
        <v/>
      </c>
      <c r="AI1480" s="543" t="str">
        <f>IF(AND('1C TSspéc29'!$F$17&lt;&gt;0,'1C TSspéc29'!$C$12="OUI"),'1C TSspéc29'!$F$55/'1C TSspéc29'!$F$17,"")</f>
        <v/>
      </c>
      <c r="AJ1480" s="543" t="str">
        <f>IF(AND('1C TSspéc29'!$F$17&lt;&gt;0,'1C TSspéc29'!$C$12="OUI"),'1C TSspéc29'!$F$56/'1C TSspéc29'!$F$17,"")</f>
        <v/>
      </c>
      <c r="AK1480" s="543" t="str">
        <f>IF(AND('1C TSspéc29'!$F$17&lt;&gt;0,'1C TSspéc29'!$C$12="OUI"),'1C TSspéc29'!$F$57/'1C TSspéc29'!$F$17,"")</f>
        <v/>
      </c>
      <c r="AL1480" s="72">
        <f>IF(AND('1C TSspéc29'!$F$17&lt;&gt;0,'1C TSspéc29'!$C$12="OUI"),N1480+AK1480,N1480)</f>
        <v>0</v>
      </c>
      <c r="AM1480" s="417">
        <f t="shared" si="364"/>
        <v>0</v>
      </c>
      <c r="AN1480" s="417">
        <f t="shared" si="365"/>
        <v>0</v>
      </c>
      <c r="AO1480" s="418" t="str">
        <f>IF(AND('1C TSspéc29'!$F$17&lt;&gt;0,'1C TSspéc29'!$F$30&lt;&gt;0),AM1480+AN1480,"")</f>
        <v/>
      </c>
      <c r="AP1480" s="573" t="str">
        <f>IF(AND('1C TSspéc29'!$F$17&lt;&gt;0,'1C TSspéc29'!$F$30&lt;&gt;0),AM1480-AR1480,"")</f>
        <v/>
      </c>
      <c r="AQ1480" s="583">
        <f t="shared" si="366"/>
        <v>0</v>
      </c>
      <c r="AR1480" s="596"/>
      <c r="AS1480" s="102"/>
      <c r="AT1480" s="27" t="str">
        <f>IF(('1C TSspéc29'!F$17*FICHE!$C$14&lt;J1480),"Forfait limité à "&amp;FICHE!$C$14&amp;"€/jour","")</f>
        <v/>
      </c>
      <c r="AU1480" s="592"/>
      <c r="AV1480" s="824"/>
      <c r="AW1480" s="824"/>
      <c r="AX1480" s="824"/>
      <c r="AY1480" s="824"/>
      <c r="AZ1480" s="824"/>
      <c r="BA1480" s="767"/>
      <c r="BB1480" s="767"/>
      <c r="BC1480" s="767"/>
      <c r="BD1480" s="767"/>
      <c r="BE1480" s="767"/>
      <c r="BF1480" s="767"/>
      <c r="BG1480" s="767"/>
      <c r="BH1480" s="767"/>
      <c r="BI1480" s="767"/>
      <c r="BJ1480" s="767"/>
      <c r="BK1480" s="767"/>
      <c r="BL1480" s="767"/>
      <c r="BM1480" s="767"/>
      <c r="BN1480" s="767"/>
      <c r="BO1480" s="767"/>
      <c r="BP1480" s="767"/>
      <c r="BQ1480" s="767"/>
      <c r="BR1480" s="767"/>
      <c r="BS1480" s="767"/>
      <c r="BT1480" s="767"/>
      <c r="BU1480" s="767"/>
      <c r="BV1480" s="767"/>
      <c r="BW1480" s="767"/>
      <c r="BX1480" s="767"/>
      <c r="BY1480" s="767"/>
      <c r="BZ1480" s="767"/>
      <c r="CA1480" s="767"/>
      <c r="CB1480" s="767"/>
      <c r="CC1480" s="767"/>
      <c r="CD1480" s="767"/>
      <c r="CE1480" s="767"/>
      <c r="CF1480" s="767"/>
      <c r="CG1480" s="767"/>
      <c r="CH1480" s="767"/>
      <c r="CI1480" s="767"/>
      <c r="CJ1480" s="767"/>
      <c r="CK1480" s="767"/>
      <c r="CL1480" s="767"/>
      <c r="CM1480" s="767"/>
      <c r="CN1480" s="767"/>
      <c r="CO1480" s="767"/>
      <c r="CP1480" s="767"/>
      <c r="CQ1480" s="767"/>
      <c r="CR1480" s="767"/>
      <c r="CS1480" s="767"/>
      <c r="CT1480" s="767"/>
      <c r="CU1480" s="767"/>
      <c r="CV1480" s="767"/>
      <c r="CW1480" s="767"/>
      <c r="CX1480" s="767"/>
      <c r="CY1480" s="767"/>
      <c r="CZ1480" s="767"/>
      <c r="DA1480" s="767"/>
      <c r="DB1480" s="767"/>
      <c r="DC1480" s="767"/>
      <c r="DD1480" s="767"/>
      <c r="DE1480" s="767"/>
      <c r="DF1480" s="767"/>
      <c r="DG1480" s="767"/>
      <c r="DH1480" s="767"/>
      <c r="DI1480" s="767"/>
      <c r="DJ1480" s="767"/>
      <c r="DK1480" s="767"/>
      <c r="DL1480" s="767"/>
      <c r="DM1480" s="767"/>
      <c r="DN1480" s="767"/>
      <c r="DO1480" s="767"/>
      <c r="DP1480" s="767"/>
      <c r="DQ1480" s="767"/>
      <c r="DR1480" s="767"/>
      <c r="DS1480" s="767"/>
      <c r="DT1480" s="767"/>
      <c r="DU1480" s="767"/>
      <c r="DV1480" s="767"/>
      <c r="DW1480" s="767"/>
      <c r="DX1480" s="767"/>
      <c r="DY1480" s="767"/>
      <c r="DZ1480" s="767"/>
      <c r="EA1480" s="767"/>
      <c r="EB1480" s="767"/>
      <c r="EC1480" s="767"/>
      <c r="ED1480" s="767"/>
      <c r="EE1480" s="767"/>
      <c r="EF1480" s="767"/>
      <c r="EG1480" s="767"/>
      <c r="EH1480" s="767"/>
      <c r="EI1480" s="767"/>
      <c r="EJ1480" s="767"/>
      <c r="EK1480" s="767"/>
      <c r="EL1480" s="767"/>
      <c r="EM1480" s="767"/>
      <c r="EN1480" s="767"/>
      <c r="EO1480" s="767"/>
      <c r="EP1480" s="767"/>
      <c r="EQ1480" s="767"/>
      <c r="ER1480" s="767"/>
      <c r="ES1480" s="767"/>
      <c r="ET1480" s="767"/>
      <c r="EU1480" s="767"/>
      <c r="EV1480" s="767"/>
      <c r="EW1480" s="767"/>
      <c r="EX1480" s="767"/>
      <c r="EY1480" s="767"/>
      <c r="EZ1480" s="767"/>
      <c r="FA1480" s="767"/>
      <c r="FB1480" s="767"/>
      <c r="FC1480" s="767"/>
      <c r="FD1480" s="767"/>
      <c r="FE1480" s="767"/>
      <c r="FF1480" s="767"/>
      <c r="FG1480" s="767"/>
      <c r="FH1480" s="767"/>
      <c r="FI1480" s="767"/>
      <c r="FJ1480" s="767"/>
      <c r="FK1480" s="767"/>
      <c r="FL1480" s="767"/>
      <c r="FM1480" s="767"/>
      <c r="FN1480" s="767"/>
      <c r="FO1480" s="767"/>
      <c r="FP1480" s="767"/>
      <c r="FQ1480" s="767"/>
      <c r="FR1480" s="767"/>
      <c r="FS1480" s="767"/>
      <c r="FT1480" s="767"/>
      <c r="FU1480" s="767"/>
      <c r="FV1480" s="767"/>
      <c r="FW1480" s="767"/>
      <c r="FX1480" s="767"/>
      <c r="FY1480" s="767"/>
      <c r="FZ1480" s="767"/>
      <c r="GA1480" s="767"/>
      <c r="GB1480" s="767"/>
      <c r="GC1480" s="767"/>
      <c r="GD1480" s="767"/>
      <c r="GE1480" s="767"/>
      <c r="GF1480" s="767"/>
      <c r="GG1480" s="767"/>
      <c r="GH1480" s="767"/>
      <c r="GI1480" s="767"/>
      <c r="GJ1480" s="767"/>
      <c r="GK1480" s="767"/>
      <c r="GL1480" s="767"/>
      <c r="GM1480" s="767"/>
      <c r="GN1480" s="767"/>
      <c r="GO1480" s="767"/>
      <c r="GP1480" s="767"/>
      <c r="GQ1480" s="767"/>
      <c r="GR1480" s="767"/>
      <c r="GS1480" s="767"/>
      <c r="GT1480" s="767"/>
      <c r="GU1480" s="767"/>
      <c r="GV1480" s="767"/>
      <c r="GW1480" s="767"/>
      <c r="GX1480" s="767"/>
      <c r="GY1480" s="767"/>
      <c r="GZ1480" s="767"/>
      <c r="HA1480" s="767"/>
      <c r="HB1480" s="767"/>
      <c r="HC1480" s="767"/>
    </row>
    <row r="1481" spans="1:211" s="864" customFormat="1" ht="13.9" hidden="1" customHeight="1">
      <c r="A1481" s="307"/>
      <c r="B1481" s="351"/>
      <c r="C1481" s="971" t="str">
        <f>IF('1C TSspéc29'!G$17&lt;&gt;0,'1C TSspéc29'!$B$12,"")</f>
        <v/>
      </c>
      <c r="D1481" s="972"/>
      <c r="E1481" s="973"/>
      <c r="F1481" s="93">
        <f>IF(AND($C1481='1C TSspéc29'!$B$12,'1C TSspéc29'!$B$16="spécifiques",'1C TSspéc29'!$G$17&lt;&gt;""),'1C TSspéc29'!$G$21,"")</f>
        <v>0</v>
      </c>
      <c r="G1481" s="863"/>
      <c r="H1481" s="745">
        <v>0.21</v>
      </c>
      <c r="I1481" s="747">
        <v>1</v>
      </c>
      <c r="J1481" s="312"/>
      <c r="K1481" s="680">
        <f t="shared" si="363"/>
        <v>0</v>
      </c>
      <c r="L1481" s="556">
        <f>IF(OR('1C TSspéc29'!$B$12="",'1C TSspéc29'!G$30=0),0,IF(AND('1C TSspéc29'!$B$12&lt;&gt;"",$K$2="Pôle",'1C TSspéc29'!$C$12="OUI"),(('1C TSspéc29'!G$22+'1C TSspéc29'!G$23+'1C TSspéc29'!G$24+'1C TSspéc29'!G$25+'1C TSspéc29'!G$29)/'1C TSspéc29'!G$17),IF(AND('1C TSspéc29'!$B$12&lt;&gt;"",$K$2="Pôle",'1C TSspéc29'!$C$12="NON"),(('1C TSspéc29'!G$22+'1C TSspéc29'!G$23+'1C TSspéc29'!G$24+'1C TSspéc29'!G$25+'1C TSspéc29'!G$29)/'1C TSspéc29'!G$30),IF(AND('1C TSspéc29'!$B$12&lt;&gt;"",$K$2&lt;&gt;"Pôle",'1C TSspéc29'!$C$12="OUI"),(('1C TSspéc29'!G$22+'1C TSspéc29'!G$23+'1C TSspéc29'!G$24+'1C TSspéc29'!G$25+'1C TSspéc29'!G$26+'1C TSspéc29'!G$27+'1C TSspéc29'!G$28+'1C TSspéc29'!G$29)/'1C TSspéc29'!G$17),IF(AND('1C TSspéc29'!$B$12&lt;&gt;"",$K$2&lt;&gt;"Pôle",'1C TSspéc29'!$C$12="NON"),(('1C TSspéc29'!G$22+'1C TSspéc29'!G$23+'1C TSspéc29'!G$24+'1C TSspéc29'!G$25+'1C TSspéc29'!G$26+'1C TSspéc29'!G$27+'1C TSspéc29'!G$28+'1C TSspéc29'!G$29)/'1C TSspéc29'!G$30))))))</f>
        <v>0</v>
      </c>
      <c r="M1481" s="556">
        <f>IF(OR('1C TSspéc29'!$B$12="",'1C TSspéc29'!G$30=0),0,IF(AND('1C TSspéc29'!$B$12&lt;&gt;"",$K$2="Pôle",'1C TSspéc29'!$C$12="OUI"),(('1C TSspéc29'!G$26+'1C TSspéc29'!G$27+'1C TSspéc29'!G$28)/'1C TSspéc29'!G$17),IF(AND('1C TSspéc29'!$B$12&lt;&gt;"",$K$2="Pôle",'1C TSspéc29'!$C$12="NON"),(('1C TSspéc29'!G$26+'1C TSspéc29'!G$27+'1C TSspéc29'!G$28)/'1C TSspéc29'!G$30),IF(AND('1C TSspéc29'!$B$12&lt;&gt;"",$K$2&lt;&gt;"Pôle"),0))))</f>
        <v>0</v>
      </c>
      <c r="N1481" s="557">
        <f>IF(AND('1C TSspéc29'!$B$12&lt;&gt;0,'1C TSspéc29'!$G$30&lt;&gt;0),L1481+M1481,0)</f>
        <v>0</v>
      </c>
      <c r="O1481" s="542" t="str">
        <f>IF(AND('1C TSspéc29'!$G$17&lt;&gt;0,'1C TSspéc29'!$C$12="OUI"),'1C TSspéc29'!$G$35/'1C TSspéc29'!$G$17,"")</f>
        <v/>
      </c>
      <c r="P1481" s="543" t="str">
        <f>IF(AND('1C TSspéc29'!$G$17&lt;&gt;0,'1C TSspéc29'!$C$12="OUI"),'1C TSspéc29'!$G$36/'1C TSspéc29'!$G$17,"")</f>
        <v/>
      </c>
      <c r="Q1481" s="543" t="str">
        <f>IF(AND('1C TSspéc29'!$G$17&lt;&gt;0,'1C TSspéc29'!$C$12="OUI"),'1C TSspéc29'!$G$37/'1C TSspéc29'!$G$17,"")</f>
        <v/>
      </c>
      <c r="R1481" s="543" t="str">
        <f>IF(AND('1C TSspéc29'!$G$17&lt;&gt;0,'1C TSspéc29'!$C$12="OUI"),'1C TSspéc29'!$G$38/'1C TSspéc29'!$G$17,"")</f>
        <v/>
      </c>
      <c r="S1481" s="543" t="str">
        <f>IF(AND('1C TSspéc29'!$G$17&lt;&gt;0,'1C TSspéc29'!$C$12="OUI"),'1C TSspéc29'!$G$39/'1C TSspéc29'!$G$17,"")</f>
        <v/>
      </c>
      <c r="T1481" s="543" t="str">
        <f>IF(AND('1C TSspéc29'!$G$17&lt;&gt;0,'1C TSspéc29'!$C$12="OUI"),'1C TSspéc29'!$G$40/'1C TSspéc29'!$G$17,"")</f>
        <v/>
      </c>
      <c r="U1481" s="543" t="str">
        <f>IF(AND('1C TSspéc29'!$G$17&lt;&gt;0,'1C TSspéc29'!$C$12="OUI"),'1C TSspéc29'!$G$41/'1C TSspéc29'!$G$17,"")</f>
        <v/>
      </c>
      <c r="V1481" s="543" t="str">
        <f>IF(AND('1C TSspéc29'!$G$17&lt;&gt;0,'1C TSspéc29'!$C$12="OUI"),'1C TSspéc29'!$G$42/'1C TSspéc29'!$G$17,"")</f>
        <v/>
      </c>
      <c r="W1481" s="543" t="str">
        <f>IF(AND('1C TSspéc29'!$G$17&lt;&gt;0,'1C TSspéc29'!$C$12="OUI"),'1C TSspéc29'!$G$43/'1C TSspéc29'!$G$17,"")</f>
        <v/>
      </c>
      <c r="X1481" s="543" t="str">
        <f>IF(AND('1C TSspéc29'!$G$17&lt;&gt;0,'1C TSspéc29'!$C$12="OUI"),'1C TSspéc29'!$G$44/'1C TSspéc29'!$G$17,"")</f>
        <v/>
      </c>
      <c r="Y1481" s="543" t="str">
        <f>IF(AND('1C TSspéc29'!$G$17&lt;&gt;0,'1C TSspéc29'!$C$12="OUI"),'1C TSspéc29'!$G$45/'1C TSspéc29'!$G$17,"")</f>
        <v/>
      </c>
      <c r="Z1481" s="543" t="str">
        <f>IF(AND('1C TSspéc29'!$G$17&lt;&gt;0,'1C TSspéc29'!$C$12="OUI"),'1C TSspéc29'!$G$46/'1C TSspéc29'!$G$17,"")</f>
        <v/>
      </c>
      <c r="AA1481" s="543" t="str">
        <f>IF(AND('1C TSspéc29'!$G$17&lt;&gt;0,'1C TSspéc29'!$C$12="OUI"),'1C TSspéc29'!$G$47/'1C TSspéc29'!$G$17,"")</f>
        <v/>
      </c>
      <c r="AB1481" s="543" t="str">
        <f>IF(AND('1C TSspéc29'!$G$17&lt;&gt;0,'1C TSspéc29'!$C$12="OUI"),'1C TSspéc29'!$G$48/'1C TSspéc29'!$G$17,"")</f>
        <v/>
      </c>
      <c r="AC1481" s="543" t="str">
        <f>IF(AND('1C TSspéc29'!$G$17&lt;&gt;0,'1C TSspéc29'!$C$12="OUI"),'1C TSspéc29'!$G$49/'1C TSspéc29'!$G$17,"")</f>
        <v/>
      </c>
      <c r="AD1481" s="543" t="str">
        <f>IF(AND('1C TSspéc29'!$G$17&lt;&gt;0,'1C TSspéc29'!$C$12="OUI"),'1C TSspéc29'!$G$50/'1C TSspéc29'!$G$17,"")</f>
        <v/>
      </c>
      <c r="AE1481" s="543" t="str">
        <f>IF(AND('1C TSspéc29'!$G$17&lt;&gt;0,'1C TSspéc29'!$C$12="OUI"),'1C TSspéc29'!$G$51/'1C TSspéc29'!$G$17,"")</f>
        <v/>
      </c>
      <c r="AF1481" s="543" t="str">
        <f>IF(AND('1C TSspéc29'!$G$17&lt;&gt;0,'1C TSspéc29'!$C$12="OUI"),'1C TSspéc29'!$G$52/'1C TSspéc29'!$G$17,"")</f>
        <v/>
      </c>
      <c r="AG1481" s="543" t="str">
        <f>IF(AND('1C TSspéc29'!$G$17&lt;&gt;0,'1C TSspéc29'!$C$12="OUI"),'1C TSspéc29'!$G$53/'1C TSspéc29'!$G$17,"")</f>
        <v/>
      </c>
      <c r="AH1481" s="543" t="str">
        <f>IF(AND('1C TSspéc29'!$G$17&lt;&gt;0,'1C TSspéc29'!$C$12="OUI"),'1C TSspéc29'!$G$54/'1C TSspéc29'!$G$17,"")</f>
        <v/>
      </c>
      <c r="AI1481" s="543" t="str">
        <f>IF(AND('1C TSspéc29'!$G$17&lt;&gt;0,'1C TSspéc29'!$C$12="OUI"),'1C TSspéc29'!$G$55/'1C TSspéc29'!$G$17,"")</f>
        <v/>
      </c>
      <c r="AJ1481" s="543" t="str">
        <f>IF(AND('1C TSspéc29'!$G$17&lt;&gt;0,'1C TSspéc29'!$C$12="OUI"),'1C TSspéc29'!$G$56/'1C TSspéc29'!$G$17,"")</f>
        <v/>
      </c>
      <c r="AK1481" s="543" t="str">
        <f>IF(AND('1C TSspéc29'!$G$17&lt;&gt;0,'1C TSspéc29'!$C$12="OUI"),'1C TSspéc29'!$G$57/'1C TSspéc29'!$G$17,"")</f>
        <v/>
      </c>
      <c r="AL1481" s="72">
        <f>IF(AND('1C TSspéc29'!$G$17&lt;&gt;0,'1C TSspéc29'!$C$12="OUI"),N1481+AK1481,N1481)</f>
        <v>0</v>
      </c>
      <c r="AM1481" s="417">
        <f t="shared" si="364"/>
        <v>0</v>
      </c>
      <c r="AN1481" s="417">
        <f t="shared" si="365"/>
        <v>0</v>
      </c>
      <c r="AO1481" s="418" t="str">
        <f>IF(AND('1C TSspéc29'!$G$17&lt;&gt;0,'1C TSspéc29'!$G$30&lt;&gt;0),AM1481+AN1481,"")</f>
        <v/>
      </c>
      <c r="AP1481" s="573" t="str">
        <f>IF(AND('1C TSspéc29'!$G$17&lt;&gt;0,'1C TSspéc29'!$G$30&lt;&gt;0),AM1481-AR1481,"")</f>
        <v/>
      </c>
      <c r="AQ1481" s="583">
        <f t="shared" si="366"/>
        <v>0</v>
      </c>
      <c r="AR1481" s="596"/>
      <c r="AS1481" s="102"/>
      <c r="AT1481" s="27" t="str">
        <f>IF(('1C TSspéc29'!G$17*FICHE!$C$14&lt;J1481),"Forfait limité à "&amp;FICHE!$C$14&amp;"€/jour","")</f>
        <v/>
      </c>
      <c r="AU1481" s="592"/>
      <c r="AV1481" s="824"/>
      <c r="AW1481" s="824"/>
      <c r="AX1481" s="824"/>
      <c r="AY1481" s="824"/>
      <c r="AZ1481" s="824"/>
      <c r="BA1481" s="767"/>
      <c r="BB1481" s="767"/>
      <c r="BC1481" s="767"/>
      <c r="BD1481" s="767"/>
      <c r="BE1481" s="767"/>
      <c r="BF1481" s="767"/>
      <c r="BG1481" s="767"/>
      <c r="BH1481" s="767"/>
      <c r="BI1481" s="767"/>
      <c r="BJ1481" s="767"/>
      <c r="BK1481" s="767"/>
      <c r="BL1481" s="767"/>
      <c r="BM1481" s="767"/>
      <c r="BN1481" s="767"/>
      <c r="BO1481" s="767"/>
      <c r="BP1481" s="767"/>
      <c r="BQ1481" s="767"/>
      <c r="BR1481" s="767"/>
      <c r="BS1481" s="767"/>
      <c r="BT1481" s="767"/>
      <c r="BU1481" s="767"/>
      <c r="BV1481" s="767"/>
      <c r="BW1481" s="767"/>
      <c r="BX1481" s="767"/>
      <c r="BY1481" s="767"/>
      <c r="BZ1481" s="767"/>
      <c r="CA1481" s="767"/>
      <c r="CB1481" s="767"/>
      <c r="CC1481" s="767"/>
      <c r="CD1481" s="767"/>
      <c r="CE1481" s="767"/>
      <c r="CF1481" s="767"/>
      <c r="CG1481" s="767"/>
      <c r="CH1481" s="767"/>
      <c r="CI1481" s="767"/>
      <c r="CJ1481" s="767"/>
      <c r="CK1481" s="767"/>
      <c r="CL1481" s="767"/>
      <c r="CM1481" s="767"/>
      <c r="CN1481" s="767"/>
      <c r="CO1481" s="767"/>
      <c r="CP1481" s="767"/>
      <c r="CQ1481" s="767"/>
      <c r="CR1481" s="767"/>
      <c r="CS1481" s="767"/>
      <c r="CT1481" s="767"/>
      <c r="CU1481" s="767"/>
      <c r="CV1481" s="767"/>
      <c r="CW1481" s="767"/>
      <c r="CX1481" s="767"/>
      <c r="CY1481" s="767"/>
      <c r="CZ1481" s="767"/>
      <c r="DA1481" s="767"/>
      <c r="DB1481" s="767"/>
      <c r="DC1481" s="767"/>
      <c r="DD1481" s="767"/>
      <c r="DE1481" s="767"/>
      <c r="DF1481" s="767"/>
      <c r="DG1481" s="767"/>
      <c r="DH1481" s="767"/>
      <c r="DI1481" s="767"/>
      <c r="DJ1481" s="767"/>
      <c r="DK1481" s="767"/>
      <c r="DL1481" s="767"/>
      <c r="DM1481" s="767"/>
      <c r="DN1481" s="767"/>
      <c r="DO1481" s="767"/>
      <c r="DP1481" s="767"/>
      <c r="DQ1481" s="767"/>
      <c r="DR1481" s="767"/>
      <c r="DS1481" s="767"/>
      <c r="DT1481" s="767"/>
      <c r="DU1481" s="767"/>
      <c r="DV1481" s="767"/>
      <c r="DW1481" s="767"/>
      <c r="DX1481" s="767"/>
      <c r="DY1481" s="767"/>
      <c r="DZ1481" s="767"/>
      <c r="EA1481" s="767"/>
      <c r="EB1481" s="767"/>
      <c r="EC1481" s="767"/>
      <c r="ED1481" s="767"/>
      <c r="EE1481" s="767"/>
      <c r="EF1481" s="767"/>
      <c r="EG1481" s="767"/>
      <c r="EH1481" s="767"/>
      <c r="EI1481" s="767"/>
      <c r="EJ1481" s="767"/>
      <c r="EK1481" s="767"/>
      <c r="EL1481" s="767"/>
      <c r="EM1481" s="767"/>
      <c r="EN1481" s="767"/>
      <c r="EO1481" s="767"/>
      <c r="EP1481" s="767"/>
      <c r="EQ1481" s="767"/>
      <c r="ER1481" s="767"/>
      <c r="ES1481" s="767"/>
      <c r="ET1481" s="767"/>
      <c r="EU1481" s="767"/>
      <c r="EV1481" s="767"/>
      <c r="EW1481" s="767"/>
      <c r="EX1481" s="767"/>
      <c r="EY1481" s="767"/>
      <c r="EZ1481" s="767"/>
      <c r="FA1481" s="767"/>
      <c r="FB1481" s="767"/>
      <c r="FC1481" s="767"/>
      <c r="FD1481" s="767"/>
      <c r="FE1481" s="767"/>
      <c r="FF1481" s="767"/>
      <c r="FG1481" s="767"/>
      <c r="FH1481" s="767"/>
      <c r="FI1481" s="767"/>
      <c r="FJ1481" s="767"/>
      <c r="FK1481" s="767"/>
      <c r="FL1481" s="767"/>
      <c r="FM1481" s="767"/>
      <c r="FN1481" s="767"/>
      <c r="FO1481" s="767"/>
      <c r="FP1481" s="767"/>
      <c r="FQ1481" s="767"/>
      <c r="FR1481" s="767"/>
      <c r="FS1481" s="767"/>
      <c r="FT1481" s="767"/>
      <c r="FU1481" s="767"/>
      <c r="FV1481" s="767"/>
      <c r="FW1481" s="767"/>
      <c r="FX1481" s="767"/>
      <c r="FY1481" s="767"/>
      <c r="FZ1481" s="767"/>
      <c r="GA1481" s="767"/>
      <c r="GB1481" s="767"/>
      <c r="GC1481" s="767"/>
      <c r="GD1481" s="767"/>
      <c r="GE1481" s="767"/>
      <c r="GF1481" s="767"/>
      <c r="GG1481" s="767"/>
      <c r="GH1481" s="767"/>
      <c r="GI1481" s="767"/>
      <c r="GJ1481" s="767"/>
      <c r="GK1481" s="767"/>
      <c r="GL1481" s="767"/>
      <c r="GM1481" s="767"/>
      <c r="GN1481" s="767"/>
      <c r="GO1481" s="767"/>
      <c r="GP1481" s="767"/>
      <c r="GQ1481" s="767"/>
      <c r="GR1481" s="767"/>
      <c r="GS1481" s="767"/>
      <c r="GT1481" s="767"/>
      <c r="GU1481" s="767"/>
      <c r="GV1481" s="767"/>
      <c r="GW1481" s="767"/>
      <c r="GX1481" s="767"/>
      <c r="GY1481" s="767"/>
      <c r="GZ1481" s="767"/>
      <c r="HA1481" s="767"/>
      <c r="HB1481" s="767"/>
      <c r="HC1481" s="767"/>
    </row>
    <row r="1482" spans="1:211" s="864" customFormat="1" ht="13.9" hidden="1" customHeight="1">
      <c r="A1482" s="307"/>
      <c r="B1482" s="351"/>
      <c r="C1482" s="971" t="str">
        <f>IF('1C TSspéc29'!H$17&lt;&gt;0,'1C TSspéc29'!$B$12,"")</f>
        <v/>
      </c>
      <c r="D1482" s="972"/>
      <c r="E1482" s="973"/>
      <c r="F1482" s="93">
        <f>IF(AND($C1482='1C TSspéc29'!$B$12,'1C TSspéc29'!$B$16="spécifiques",'1C TSspéc29'!$H$17&lt;&gt;""),'1C TSspéc29'!$H$21,"")</f>
        <v>0</v>
      </c>
      <c r="G1482" s="863"/>
      <c r="H1482" s="745">
        <v>0.21</v>
      </c>
      <c r="I1482" s="747">
        <v>1</v>
      </c>
      <c r="J1482" s="312"/>
      <c r="K1482" s="680">
        <f t="shared" si="363"/>
        <v>0</v>
      </c>
      <c r="L1482" s="556">
        <f>IF(OR('1C TSspéc29'!$B$12="",'1C TSspéc29'!H$30=0),0,IF(AND('1C TSspéc29'!$B$12&lt;&gt;"",$K$2="Pôle",'1C TSspéc29'!$C$12="OUI"),(('1C TSspéc29'!H$22+'1C TSspéc29'!H$23+'1C TSspéc29'!H$24+'1C TSspéc29'!H$25+'1C TSspéc29'!H$29)/'1C TSspéc29'!H$17),IF(AND('1C TSspéc29'!$B$12&lt;&gt;"",$K$2="Pôle",'1C TSspéc29'!$C$12="NON"),(('1C TSspéc29'!H$22+'1C TSspéc29'!H$23+'1C TSspéc29'!H$24+'1C TSspéc29'!H$25+'1C TSspéc29'!H$29)/'1C TSspéc29'!H$30),IF(AND('1C TSspéc29'!$B$12&lt;&gt;"",$K$2&lt;&gt;"Pôle",'1C TSspéc29'!$C$12="OUI"),(('1C TSspéc29'!H$22+'1C TSspéc29'!H$23+'1C TSspéc29'!H$24+'1C TSspéc29'!H$25+'1C TSspéc29'!H$26+'1C TSspéc29'!H$27+'1C TSspéc29'!H$28+'1C TSspéc29'!H$29)/'1C TSspéc29'!H$17),IF(AND('1C TSspéc29'!$B$12&lt;&gt;"",$K$2&lt;&gt;"Pôle",'1C TSspéc29'!$C$12="NON"),(('1C TSspéc29'!H$22+'1C TSspéc29'!H$23+'1C TSspéc29'!H$24+'1C TSspéc29'!H$25+'1C TSspéc29'!H$26+'1C TSspéc29'!H$27+'1C TSspéc29'!H$28+'1C TSspéc29'!H$29)/'1C TSspéc29'!H$30))))))</f>
        <v>0</v>
      </c>
      <c r="M1482" s="556">
        <f>IF(OR('1C TSspéc29'!$B$12="",'1C TSspéc29'!H$30=0),0,IF(AND('1C TSspéc29'!$B$12&lt;&gt;"",$K$2="Pôle",'1C TSspéc29'!$C$12="OUI"),(('1C TSspéc29'!H$26+'1C TSspéc29'!H$27+'1C TSspéc29'!H$28)/'1C TSspéc29'!H$17),IF(AND('1C TSspéc29'!$B$12&lt;&gt;"",$K$2="Pôle",'1C TSspéc29'!$C$12="NON"),(('1C TSspéc29'!H$26+'1C TSspéc29'!H$27+'1C TSspéc29'!H$28)/'1C TSspéc29'!H$30),IF(AND('1C TSspéc29'!$B$12&lt;&gt;"",$K$2&lt;&gt;"Pôle"),0))))</f>
        <v>0</v>
      </c>
      <c r="N1482" s="557">
        <f>IF(AND('1C TSspéc29'!$B$12&lt;&gt;0,'1C TSspéc29'!$H$30&lt;&gt;0),L1482+M1482,0)</f>
        <v>0</v>
      </c>
      <c r="O1482" s="542" t="str">
        <f>IF(AND('1C TSspéc29'!$H$17&lt;&gt;0,'1C TSspéc29'!$C$12="OUI"),'1C TSspéc29'!$H$35/'1C TSspéc29'!$H$17,"")</f>
        <v/>
      </c>
      <c r="P1482" s="543" t="str">
        <f>IF(AND('1C TSspéc29'!$H$17&lt;&gt;0,'1C TSspéc29'!$C$12="OUI"),'1C TSspéc29'!$H$36/'1C TSspéc29'!$H$17,"")</f>
        <v/>
      </c>
      <c r="Q1482" s="543" t="str">
        <f>IF(AND('1C TSspéc29'!$H$17&lt;&gt;0,'1C TSspéc29'!$C$12="OUI"),'1C TSspéc29'!$H$37/'1C TSspéc29'!$H$17,"")</f>
        <v/>
      </c>
      <c r="R1482" s="543" t="str">
        <f>IF(AND('1C TSspéc29'!$H$17&lt;&gt;0,'1C TSspéc29'!$C$12="OUI"),'1C TSspéc29'!$H$38/'1C TSspéc29'!$H$17,"")</f>
        <v/>
      </c>
      <c r="S1482" s="543" t="str">
        <f>IF(AND('1C TSspéc29'!$H$17&lt;&gt;0,'1C TSspéc29'!$C$12="OUI"),'1C TSspéc29'!$H$39/'1C TSspéc29'!$H$17,"")</f>
        <v/>
      </c>
      <c r="T1482" s="543" t="str">
        <f>IF(AND('1C TSspéc29'!$H$17&lt;&gt;0,'1C TSspéc29'!$C$12="OUI"),'1C TSspéc29'!$H$40/'1C TSspéc29'!$H$17,"")</f>
        <v/>
      </c>
      <c r="U1482" s="543" t="str">
        <f>IF(AND('1C TSspéc29'!$H$17&lt;&gt;0,'1C TSspéc29'!$C$12="OUI"),'1C TSspéc29'!$H$41/'1C TSspéc29'!$H$17,"")</f>
        <v/>
      </c>
      <c r="V1482" s="543" t="str">
        <f>IF(AND('1C TSspéc29'!$H$17&lt;&gt;0,'1C TSspéc29'!$C$12="OUI"),'1C TSspéc29'!$H$42/'1C TSspéc29'!$H$17,"")</f>
        <v/>
      </c>
      <c r="W1482" s="543" t="str">
        <f>IF(AND('1C TSspéc29'!$H$17&lt;&gt;0,'1C TSspéc29'!$C$12="OUI"),'1C TSspéc29'!$H$43/'1C TSspéc29'!$H$17,"")</f>
        <v/>
      </c>
      <c r="X1482" s="543" t="str">
        <f>IF(AND('1C TSspéc29'!$H$17&lt;&gt;0,'1C TSspéc29'!$C$12="OUI"),'1C TSspéc29'!$H$44/'1C TSspéc29'!$H$17,"")</f>
        <v/>
      </c>
      <c r="Y1482" s="543" t="str">
        <f>IF(AND('1C TSspéc29'!$H$17&lt;&gt;0,'1C TSspéc29'!$C$12="OUI"),'1C TSspéc29'!$H$45/'1C TSspéc29'!$H$17,"")</f>
        <v/>
      </c>
      <c r="Z1482" s="543" t="str">
        <f>IF(AND('1C TSspéc29'!$H$17&lt;&gt;0,'1C TSspéc29'!$C$12="OUI"),'1C TSspéc29'!$H$46/'1C TSspéc29'!$H$17,"")</f>
        <v/>
      </c>
      <c r="AA1482" s="543" t="str">
        <f>IF(AND('1C TSspéc29'!$H$17&lt;&gt;0,'1C TSspéc29'!$C$12="OUI"),'1C TSspéc29'!$H$47/'1C TSspéc29'!$H$17,"")</f>
        <v/>
      </c>
      <c r="AB1482" s="543" t="str">
        <f>IF(AND('1C TSspéc29'!$H$17&lt;&gt;0,'1C TSspéc29'!$C$12="OUI"),'1C TSspéc29'!$H$48/'1C TSspéc29'!$H$17,"")</f>
        <v/>
      </c>
      <c r="AC1482" s="543" t="str">
        <f>IF(AND('1C TSspéc29'!$H$17&lt;&gt;0,'1C TSspéc29'!$C$12="OUI"),'1C TSspéc29'!$H$49/'1C TSspéc29'!$H$17,"")</f>
        <v/>
      </c>
      <c r="AD1482" s="543" t="str">
        <f>IF(AND('1C TSspéc29'!$H$17&lt;&gt;0,'1C TSspéc29'!$C$12="OUI"),'1C TSspéc29'!$H$50/'1C TSspéc29'!$H$17,"")</f>
        <v/>
      </c>
      <c r="AE1482" s="543" t="str">
        <f>IF(AND('1C TSspéc29'!$H$17&lt;&gt;0,'1C TSspéc29'!$C$12="OUI"),'1C TSspéc29'!$H$51/'1C TSspéc29'!$H$17,"")</f>
        <v/>
      </c>
      <c r="AF1482" s="543" t="str">
        <f>IF(AND('1C TSspéc29'!$H$17&lt;&gt;0,'1C TSspéc29'!$C$12="OUI"),'1C TSspéc29'!$H$52/'1C TSspéc29'!$H$17,"")</f>
        <v/>
      </c>
      <c r="AG1482" s="543" t="str">
        <f>IF(AND('1C TSspéc29'!$H$17&lt;&gt;0,'1C TSspéc29'!$C$12="OUI"),'1C TSspéc29'!$H$53/'1C TSspéc29'!$H$17,"")</f>
        <v/>
      </c>
      <c r="AH1482" s="543" t="str">
        <f>IF(AND('1C TSspéc29'!$H$17&lt;&gt;0,'1C TSspéc29'!$C$12="OUI"),'1C TSspéc29'!$H$54/'1C TSspéc29'!$H$17,"")</f>
        <v/>
      </c>
      <c r="AI1482" s="543" t="str">
        <f>IF(AND('1C TSspéc29'!$H$17&lt;&gt;0,'1C TSspéc29'!$C$12="OUI"),'1C TSspéc29'!$H$55/'1C TSspéc29'!$H$17,"")</f>
        <v/>
      </c>
      <c r="AJ1482" s="543" t="str">
        <f>IF(AND('1C TSspéc29'!$H$17&lt;&gt;0,'1C TSspéc29'!$C$12="OUI"),'1C TSspéc29'!$H$56/'1C TSspéc29'!$H$17,"")</f>
        <v/>
      </c>
      <c r="AK1482" s="543" t="str">
        <f>IF(AND('1C TSspéc29'!$H$17&lt;&gt;0,'1C TSspéc29'!$C$12="OUI"),'1C TSspéc29'!$H$57/'1C TSspéc29'!$H$17,"")</f>
        <v/>
      </c>
      <c r="AL1482" s="72">
        <f>IF(AND('1C TSspéc29'!$H$17&lt;&gt;0,'1C TSspéc29'!$C$12="OUI"),N1482+AK1482,N1482)</f>
        <v>0</v>
      </c>
      <c r="AM1482" s="417">
        <f t="shared" si="364"/>
        <v>0</v>
      </c>
      <c r="AN1482" s="417">
        <f t="shared" si="365"/>
        <v>0</v>
      </c>
      <c r="AO1482" s="418" t="str">
        <f>IF(AND('1C TSspéc29'!$H$17&lt;&gt;0,'1C TSspéc29'!$H$30&lt;&gt;0),AM1482+AN1482,"")</f>
        <v/>
      </c>
      <c r="AP1482" s="573" t="str">
        <f>IF(AND('1C TSspéc29'!$H$17&lt;&gt;0,'1C TSspéc29'!$H$30&lt;&gt;0),AM1482-AR1482,"")</f>
        <v/>
      </c>
      <c r="AQ1482" s="583">
        <f t="shared" si="366"/>
        <v>0</v>
      </c>
      <c r="AR1482" s="596"/>
      <c r="AS1482" s="102"/>
      <c r="AT1482" s="27" t="str">
        <f>IF(('1C TSspéc29'!H$17*FICHE!$C$14&lt;J1482),"Forfait limité à "&amp;FICHE!$C$14&amp;"€/jour","")</f>
        <v/>
      </c>
      <c r="AU1482" s="592"/>
      <c r="AV1482" s="824"/>
      <c r="AW1482" s="824"/>
      <c r="AX1482" s="824"/>
      <c r="AY1482" s="824"/>
      <c r="AZ1482" s="824"/>
      <c r="BA1482" s="767"/>
      <c r="BB1482" s="767"/>
      <c r="BC1482" s="767"/>
      <c r="BD1482" s="767"/>
      <c r="BE1482" s="767"/>
      <c r="BF1482" s="767"/>
      <c r="BG1482" s="767"/>
      <c r="BH1482" s="767"/>
      <c r="BI1482" s="767"/>
      <c r="BJ1482" s="767"/>
      <c r="BK1482" s="767"/>
      <c r="BL1482" s="767"/>
      <c r="BM1482" s="767"/>
      <c r="BN1482" s="767"/>
      <c r="BO1482" s="767"/>
      <c r="BP1482" s="767"/>
      <c r="BQ1482" s="767"/>
      <c r="BR1482" s="767"/>
      <c r="BS1482" s="767"/>
      <c r="BT1482" s="767"/>
      <c r="BU1482" s="767"/>
      <c r="BV1482" s="767"/>
      <c r="BW1482" s="767"/>
      <c r="BX1482" s="767"/>
      <c r="BY1482" s="767"/>
      <c r="BZ1482" s="767"/>
      <c r="CA1482" s="767"/>
      <c r="CB1482" s="767"/>
      <c r="CC1482" s="767"/>
      <c r="CD1482" s="767"/>
      <c r="CE1482" s="767"/>
      <c r="CF1482" s="767"/>
      <c r="CG1482" s="767"/>
      <c r="CH1482" s="767"/>
      <c r="CI1482" s="767"/>
      <c r="CJ1482" s="767"/>
      <c r="CK1482" s="767"/>
      <c r="CL1482" s="767"/>
      <c r="CM1482" s="767"/>
      <c r="CN1482" s="767"/>
      <c r="CO1482" s="767"/>
      <c r="CP1482" s="767"/>
      <c r="CQ1482" s="767"/>
      <c r="CR1482" s="767"/>
      <c r="CS1482" s="767"/>
      <c r="CT1482" s="767"/>
      <c r="CU1482" s="767"/>
      <c r="CV1482" s="767"/>
      <c r="CW1482" s="767"/>
      <c r="CX1482" s="767"/>
      <c r="CY1482" s="767"/>
      <c r="CZ1482" s="767"/>
      <c r="DA1482" s="767"/>
      <c r="DB1482" s="767"/>
      <c r="DC1482" s="767"/>
      <c r="DD1482" s="767"/>
      <c r="DE1482" s="767"/>
      <c r="DF1482" s="767"/>
      <c r="DG1482" s="767"/>
      <c r="DH1482" s="767"/>
      <c r="DI1482" s="767"/>
      <c r="DJ1482" s="767"/>
      <c r="DK1482" s="767"/>
      <c r="DL1482" s="767"/>
      <c r="DM1482" s="767"/>
      <c r="DN1482" s="767"/>
      <c r="DO1482" s="767"/>
      <c r="DP1482" s="767"/>
      <c r="DQ1482" s="767"/>
      <c r="DR1482" s="767"/>
      <c r="DS1482" s="767"/>
      <c r="DT1482" s="767"/>
      <c r="DU1482" s="767"/>
      <c r="DV1482" s="767"/>
      <c r="DW1482" s="767"/>
      <c r="DX1482" s="767"/>
      <c r="DY1482" s="767"/>
      <c r="DZ1482" s="767"/>
      <c r="EA1482" s="767"/>
      <c r="EB1482" s="767"/>
      <c r="EC1482" s="767"/>
      <c r="ED1482" s="767"/>
      <c r="EE1482" s="767"/>
      <c r="EF1482" s="767"/>
      <c r="EG1482" s="767"/>
      <c r="EH1482" s="767"/>
      <c r="EI1482" s="767"/>
      <c r="EJ1482" s="767"/>
      <c r="EK1482" s="767"/>
      <c r="EL1482" s="767"/>
      <c r="EM1482" s="767"/>
      <c r="EN1482" s="767"/>
      <c r="EO1482" s="767"/>
      <c r="EP1482" s="767"/>
      <c r="EQ1482" s="767"/>
      <c r="ER1482" s="767"/>
      <c r="ES1482" s="767"/>
      <c r="ET1482" s="767"/>
      <c r="EU1482" s="767"/>
      <c r="EV1482" s="767"/>
      <c r="EW1482" s="767"/>
      <c r="EX1482" s="767"/>
      <c r="EY1482" s="767"/>
      <c r="EZ1482" s="767"/>
      <c r="FA1482" s="767"/>
      <c r="FB1482" s="767"/>
      <c r="FC1482" s="767"/>
      <c r="FD1482" s="767"/>
      <c r="FE1482" s="767"/>
      <c r="FF1482" s="767"/>
      <c r="FG1482" s="767"/>
      <c r="FH1482" s="767"/>
      <c r="FI1482" s="767"/>
      <c r="FJ1482" s="767"/>
      <c r="FK1482" s="767"/>
      <c r="FL1482" s="767"/>
      <c r="FM1482" s="767"/>
      <c r="FN1482" s="767"/>
      <c r="FO1482" s="767"/>
      <c r="FP1482" s="767"/>
      <c r="FQ1482" s="767"/>
      <c r="FR1482" s="767"/>
      <c r="FS1482" s="767"/>
      <c r="FT1482" s="767"/>
      <c r="FU1482" s="767"/>
      <c r="FV1482" s="767"/>
      <c r="FW1482" s="767"/>
      <c r="FX1482" s="767"/>
      <c r="FY1482" s="767"/>
      <c r="FZ1482" s="767"/>
      <c r="GA1482" s="767"/>
      <c r="GB1482" s="767"/>
      <c r="GC1482" s="767"/>
      <c r="GD1482" s="767"/>
      <c r="GE1482" s="767"/>
      <c r="GF1482" s="767"/>
      <c r="GG1482" s="767"/>
      <c r="GH1482" s="767"/>
      <c r="GI1482" s="767"/>
      <c r="GJ1482" s="767"/>
      <c r="GK1482" s="767"/>
      <c r="GL1482" s="767"/>
      <c r="GM1482" s="767"/>
      <c r="GN1482" s="767"/>
      <c r="GO1482" s="767"/>
      <c r="GP1482" s="767"/>
      <c r="GQ1482" s="767"/>
      <c r="GR1482" s="767"/>
      <c r="GS1482" s="767"/>
      <c r="GT1482" s="767"/>
      <c r="GU1482" s="767"/>
      <c r="GV1482" s="767"/>
      <c r="GW1482" s="767"/>
      <c r="GX1482" s="767"/>
      <c r="GY1482" s="767"/>
      <c r="GZ1482" s="767"/>
      <c r="HA1482" s="767"/>
      <c r="HB1482" s="767"/>
      <c r="HC1482" s="767"/>
    </row>
    <row r="1483" spans="1:211" s="864" customFormat="1" ht="13.9" hidden="1" customHeight="1">
      <c r="A1483" s="307"/>
      <c r="B1483" s="351"/>
      <c r="C1483" s="971" t="str">
        <f>IF('1C TSspéc29'!I$17&lt;&gt;0,'1C TSspéc29'!$B$12,"")</f>
        <v/>
      </c>
      <c r="D1483" s="972"/>
      <c r="E1483" s="973"/>
      <c r="F1483" s="93">
        <f>IF(AND($C1483='1C TSspéc29'!$B$12,'1C TSspéc29'!$B$16="spécifiques",'1C TSspéc29'!$I$17&lt;&gt;""),'1C TSspéc29'!$I$21,"")</f>
        <v>0</v>
      </c>
      <c r="G1483" s="863"/>
      <c r="H1483" s="745">
        <v>0.21</v>
      </c>
      <c r="I1483" s="747">
        <v>1</v>
      </c>
      <c r="J1483" s="312"/>
      <c r="K1483" s="680">
        <f t="shared" si="363"/>
        <v>0</v>
      </c>
      <c r="L1483" s="556">
        <f>IF(OR('1C TSspéc29'!$B$12="",'1C TSspéc29'!I$30=0),0,IF(AND('1C TSspéc29'!$B$12&lt;&gt;"",$K$2="Pôle",'1C TSspéc29'!$C$12="OUI"),(('1C TSspéc29'!I$22+'1C TSspéc29'!I$23+'1C TSspéc29'!I$24+'1C TSspéc29'!I$25+'1C TSspéc29'!I$29)/'1C TSspéc29'!I$17),IF(AND('1C TSspéc29'!$B$12&lt;&gt;"",$K$2="Pôle",'1C TSspéc29'!$C$12="NON"),(('1C TSspéc29'!I$22+'1C TSspéc29'!I$23+'1C TSspéc29'!I$24+'1C TSspéc29'!I$25+'1C TSspéc29'!I$29)/'1C TSspéc29'!I$30),IF(AND('1C TSspéc29'!$B$12&lt;&gt;"",$K$2&lt;&gt;"Pôle",'1C TSspéc29'!$C$12="OUI"),(('1C TSspéc29'!I$22+'1C TSspéc29'!I$23+'1C TSspéc29'!I$24+'1C TSspéc29'!I$25+'1C TSspéc29'!I$26+'1C TSspéc29'!I$27+'1C TSspéc29'!I$28+'1C TSspéc29'!I$29)/'1C TSspéc29'!I$17),IF(AND('1C TSspéc29'!$B$12&lt;&gt;"",$K$2&lt;&gt;"Pôle",'1C TSspéc29'!$C$12="NON"),(('1C TSspéc29'!I$22+'1C TSspéc29'!I$23+'1C TSspéc29'!I$24+'1C TSspéc29'!I$25+'1C TSspéc29'!I$26+'1C TSspéc29'!I$27+'1C TSspéc29'!I$28+'1C TSspéc29'!I$29)/'1C TSspéc29'!I$30))))))</f>
        <v>0</v>
      </c>
      <c r="M1483" s="556">
        <f>IF(OR('1C TSspéc29'!$B$12="",'1C TSspéc29'!I$30=0),0,IF(AND('1C TSspéc29'!$B$12&lt;&gt;"",$K$2="Pôle",'1C TSspéc29'!$C$12="OUI"),(('1C TSspéc29'!I$26+'1C TSspéc29'!I$27+'1C TSspéc29'!I$28)/'1C TSspéc29'!I$17),IF(AND('1C TSspéc29'!$B$12&lt;&gt;"",$K$2="Pôle",'1C TSspéc29'!$C$12="NON"),(('1C TSspéc29'!I$26+'1C TSspéc29'!I$27+'1C TSspéc29'!I$28)/'1C TSspéc29'!I$30),IF(AND('1C TSspéc29'!$B$12&lt;&gt;"",$K$2&lt;&gt;"Pôle"),0))))</f>
        <v>0</v>
      </c>
      <c r="N1483" s="557">
        <f>IF(AND('1C TSspéc29'!$B$12&lt;&gt;0,'1C TSspéc29'!$I$30&lt;&gt;0),L1483+M1483,0)</f>
        <v>0</v>
      </c>
      <c r="O1483" s="542" t="str">
        <f>IF(AND('1C TSspéc29'!$I$17&lt;&gt;0,'1C TSspéc29'!$C$12="OUI"),'1C TSspéc29'!$I$35/'1C TSspéc29'!$I$17,"")</f>
        <v/>
      </c>
      <c r="P1483" s="543" t="str">
        <f>IF(AND('1C TSspéc29'!$I$17&lt;&gt;0,'1C TSspéc29'!$C$12="OUI"),'1C TSspéc29'!$I$36/'1C TSspéc29'!$I$17,"")</f>
        <v/>
      </c>
      <c r="Q1483" s="543" t="str">
        <f>IF(AND('1C TSspéc29'!$I$17&lt;&gt;0,'1C TSspéc29'!$C$12="OUI"),'1C TSspéc29'!$I$37/'1C TSspéc29'!$I$17,"")</f>
        <v/>
      </c>
      <c r="R1483" s="543" t="str">
        <f>IF(AND('1C TSspéc29'!$I$17&lt;&gt;0,'1C TSspéc29'!$C$12="OUI"),'1C TSspéc29'!$I$38/'1C TSspéc29'!$I$17,"")</f>
        <v/>
      </c>
      <c r="S1483" s="543" t="str">
        <f>IF(AND('1C TSspéc29'!$I$17&lt;&gt;0,'1C TSspéc29'!$C$12="OUI"),'1C TSspéc29'!$I$39/'1C TSspéc29'!$I$17,"")</f>
        <v/>
      </c>
      <c r="T1483" s="543" t="str">
        <f>IF(AND('1C TSspéc29'!$I$17&lt;&gt;0,'1C TSspéc29'!$C$12="OUI"),'1C TSspéc29'!$I$40/'1C TSspéc29'!$I$17,"")</f>
        <v/>
      </c>
      <c r="U1483" s="543" t="str">
        <f>IF(AND('1C TSspéc29'!$I$17&lt;&gt;0,'1C TSspéc29'!$C$12="OUI"),'1C TSspéc29'!$I$41/'1C TSspéc29'!$I$17,"")</f>
        <v/>
      </c>
      <c r="V1483" s="543" t="str">
        <f>IF(AND('1C TSspéc29'!$I$17&lt;&gt;0,'1C TSspéc29'!$C$12="OUI"),'1C TSspéc29'!$I$42/'1C TSspéc29'!$I$17,"")</f>
        <v/>
      </c>
      <c r="W1483" s="543" t="str">
        <f>IF(AND('1C TSspéc29'!$I$17&lt;&gt;0,'1C TSspéc29'!$C$12="OUI"),'1C TSspéc29'!$I$43/'1C TSspéc29'!$I$17,"")</f>
        <v/>
      </c>
      <c r="X1483" s="543" t="str">
        <f>IF(AND('1C TSspéc29'!$I$17&lt;&gt;0,'1C TSspéc29'!$C$12="OUI"),'1C TSspéc29'!$I$44/'1C TSspéc29'!$I$17,"")</f>
        <v/>
      </c>
      <c r="Y1483" s="543" t="str">
        <f>IF(AND('1C TSspéc29'!$I$17&lt;&gt;0,'1C TSspéc29'!$C$12="OUI"),'1C TSspéc29'!$I$45/'1C TSspéc29'!$I$17,"")</f>
        <v/>
      </c>
      <c r="Z1483" s="543" t="str">
        <f>IF(AND('1C TSspéc29'!$I$17&lt;&gt;0,'1C TSspéc29'!$C$12="OUI"),'1C TSspéc29'!$I$46/'1C TSspéc29'!$I$17,"")</f>
        <v/>
      </c>
      <c r="AA1483" s="543" t="str">
        <f>IF(AND('1C TSspéc29'!$I$17&lt;&gt;0,'1C TSspéc29'!$C$12="OUI"),'1C TSspéc29'!$I$47/'1C TSspéc29'!$I$17,"")</f>
        <v/>
      </c>
      <c r="AB1483" s="543" t="str">
        <f>IF(AND('1C TSspéc29'!$I$17&lt;&gt;0,'1C TSspéc29'!$C$12="OUI"),'1C TSspéc29'!$I$48/'1C TSspéc29'!$I$17,"")</f>
        <v/>
      </c>
      <c r="AC1483" s="543" t="str">
        <f>IF(AND('1C TSspéc29'!$I$17&lt;&gt;0,'1C TSspéc29'!$C$12="OUI"),'1C TSspéc29'!$I$49/'1C TSspéc29'!$I$17,"")</f>
        <v/>
      </c>
      <c r="AD1483" s="543" t="str">
        <f>IF(AND('1C TSspéc29'!$I$17&lt;&gt;0,'1C TSspéc29'!$C$12="OUI"),'1C TSspéc29'!$I$50/'1C TSspéc29'!$I$17,"")</f>
        <v/>
      </c>
      <c r="AE1483" s="543" t="str">
        <f>IF(AND('1C TSspéc29'!$I$17&lt;&gt;0,'1C TSspéc29'!$C$12="OUI"),'1C TSspéc29'!$I$51/'1C TSspéc29'!$I$17,"")</f>
        <v/>
      </c>
      <c r="AF1483" s="543" t="str">
        <f>IF(AND('1C TSspéc29'!$I$17&lt;&gt;0,'1C TSspéc29'!$C$12="OUI"),'1C TSspéc29'!$I$52/'1C TSspéc29'!$I$17,"")</f>
        <v/>
      </c>
      <c r="AG1483" s="543" t="str">
        <f>IF(AND('1C TSspéc29'!$I$17&lt;&gt;0,'1C TSspéc29'!$C$12="OUI"),'1C TSspéc29'!$I$53/'1C TSspéc29'!$I$17,"")</f>
        <v/>
      </c>
      <c r="AH1483" s="543" t="str">
        <f>IF(AND('1C TSspéc29'!$I$17&lt;&gt;0,'1C TSspéc29'!$C$12="OUI"),'1C TSspéc29'!$I$54/'1C TSspéc29'!$I$17,"")</f>
        <v/>
      </c>
      <c r="AI1483" s="543" t="str">
        <f>IF(AND('1C TSspéc29'!$I$17&lt;&gt;0,'1C TSspéc29'!$C$12="OUI"),'1C TSspéc29'!$I$55/'1C TSspéc29'!$I$17,"")</f>
        <v/>
      </c>
      <c r="AJ1483" s="543" t="str">
        <f>IF(AND('1C TSspéc29'!$I$17&lt;&gt;0,'1C TSspéc29'!$C$12="OUI"),'1C TSspéc29'!$I$56/'1C TSspéc29'!$I$17,"")</f>
        <v/>
      </c>
      <c r="AK1483" s="543" t="str">
        <f>IF(AND('1C TSspéc29'!$I$17&lt;&gt;0,'1C TSspéc29'!$C$12="OUI"),'1C TSspéc29'!$I$57/'1C TSspéc29'!$I$17,"")</f>
        <v/>
      </c>
      <c r="AL1483" s="72">
        <f>IF(AND('1C TSspéc29'!$I$17&lt;&gt;0,'1C TSspéc29'!$C$12="OUI"),N1483+AK1483,N1483)</f>
        <v>0</v>
      </c>
      <c r="AM1483" s="417">
        <f t="shared" si="364"/>
        <v>0</v>
      </c>
      <c r="AN1483" s="417">
        <f t="shared" si="365"/>
        <v>0</v>
      </c>
      <c r="AO1483" s="418" t="str">
        <f>IF(AND('1C TSspéc29'!$I$17&lt;&gt;0,'1C TSspéc29'!$I$30&lt;&gt;0),AM1483+AN1483,"")</f>
        <v/>
      </c>
      <c r="AP1483" s="573" t="str">
        <f>IF(AND('1C TSspéc29'!$I$17&lt;&gt;0,'1C TSspéc29'!$I$30&lt;&gt;0),AM1483-AR1483,"")</f>
        <v/>
      </c>
      <c r="AQ1483" s="583">
        <f t="shared" si="366"/>
        <v>0</v>
      </c>
      <c r="AR1483" s="596"/>
      <c r="AS1483" s="102"/>
      <c r="AT1483" s="27" t="str">
        <f>IF(('1C TSspéc29'!I$17*FICHE!$C$14&lt;J1483),"Forfait limité à "&amp;FICHE!$C$14&amp;"€/jour","")</f>
        <v/>
      </c>
      <c r="AU1483" s="592"/>
      <c r="AV1483" s="824"/>
      <c r="AW1483" s="824"/>
      <c r="AX1483" s="824"/>
      <c r="AY1483" s="824"/>
      <c r="AZ1483" s="824"/>
      <c r="BA1483" s="767"/>
      <c r="BB1483" s="767"/>
      <c r="BC1483" s="767"/>
      <c r="BD1483" s="767"/>
      <c r="BE1483" s="767"/>
      <c r="BF1483" s="767"/>
      <c r="BG1483" s="767"/>
      <c r="BH1483" s="767"/>
      <c r="BI1483" s="767"/>
      <c r="BJ1483" s="767"/>
      <c r="BK1483" s="767"/>
      <c r="BL1483" s="767"/>
      <c r="BM1483" s="767"/>
      <c r="BN1483" s="767"/>
      <c r="BO1483" s="767"/>
      <c r="BP1483" s="767"/>
      <c r="BQ1483" s="767"/>
      <c r="BR1483" s="767"/>
      <c r="BS1483" s="767"/>
      <c r="BT1483" s="767"/>
      <c r="BU1483" s="767"/>
      <c r="BV1483" s="767"/>
      <c r="BW1483" s="767"/>
      <c r="BX1483" s="767"/>
      <c r="BY1483" s="767"/>
      <c r="BZ1483" s="767"/>
      <c r="CA1483" s="767"/>
      <c r="CB1483" s="767"/>
      <c r="CC1483" s="767"/>
      <c r="CD1483" s="767"/>
      <c r="CE1483" s="767"/>
      <c r="CF1483" s="767"/>
      <c r="CG1483" s="767"/>
      <c r="CH1483" s="767"/>
      <c r="CI1483" s="767"/>
      <c r="CJ1483" s="767"/>
      <c r="CK1483" s="767"/>
      <c r="CL1483" s="767"/>
      <c r="CM1483" s="767"/>
      <c r="CN1483" s="767"/>
      <c r="CO1483" s="767"/>
      <c r="CP1483" s="767"/>
      <c r="CQ1483" s="767"/>
      <c r="CR1483" s="767"/>
      <c r="CS1483" s="767"/>
      <c r="CT1483" s="767"/>
      <c r="CU1483" s="767"/>
      <c r="CV1483" s="767"/>
      <c r="CW1483" s="767"/>
      <c r="CX1483" s="767"/>
      <c r="CY1483" s="767"/>
      <c r="CZ1483" s="767"/>
      <c r="DA1483" s="767"/>
      <c r="DB1483" s="767"/>
      <c r="DC1483" s="767"/>
      <c r="DD1483" s="767"/>
      <c r="DE1483" s="767"/>
      <c r="DF1483" s="767"/>
      <c r="DG1483" s="767"/>
      <c r="DH1483" s="767"/>
      <c r="DI1483" s="767"/>
      <c r="DJ1483" s="767"/>
      <c r="DK1483" s="767"/>
      <c r="DL1483" s="767"/>
      <c r="DM1483" s="767"/>
      <c r="DN1483" s="767"/>
      <c r="DO1483" s="767"/>
      <c r="DP1483" s="767"/>
      <c r="DQ1483" s="767"/>
      <c r="DR1483" s="767"/>
      <c r="DS1483" s="767"/>
      <c r="DT1483" s="767"/>
      <c r="DU1483" s="767"/>
      <c r="DV1483" s="767"/>
      <c r="DW1483" s="767"/>
      <c r="DX1483" s="767"/>
      <c r="DY1483" s="767"/>
      <c r="DZ1483" s="767"/>
      <c r="EA1483" s="767"/>
      <c r="EB1483" s="767"/>
      <c r="EC1483" s="767"/>
      <c r="ED1483" s="767"/>
      <c r="EE1483" s="767"/>
      <c r="EF1483" s="767"/>
      <c r="EG1483" s="767"/>
      <c r="EH1483" s="767"/>
      <c r="EI1483" s="767"/>
      <c r="EJ1483" s="767"/>
      <c r="EK1483" s="767"/>
      <c r="EL1483" s="767"/>
      <c r="EM1483" s="767"/>
      <c r="EN1483" s="767"/>
      <c r="EO1483" s="767"/>
      <c r="EP1483" s="767"/>
      <c r="EQ1483" s="767"/>
      <c r="ER1483" s="767"/>
      <c r="ES1483" s="767"/>
      <c r="ET1483" s="767"/>
      <c r="EU1483" s="767"/>
      <c r="EV1483" s="767"/>
      <c r="EW1483" s="767"/>
      <c r="EX1483" s="767"/>
      <c r="EY1483" s="767"/>
      <c r="EZ1483" s="767"/>
      <c r="FA1483" s="767"/>
      <c r="FB1483" s="767"/>
      <c r="FC1483" s="767"/>
      <c r="FD1483" s="767"/>
      <c r="FE1483" s="767"/>
      <c r="FF1483" s="767"/>
      <c r="FG1483" s="767"/>
      <c r="FH1483" s="767"/>
      <c r="FI1483" s="767"/>
      <c r="FJ1483" s="767"/>
      <c r="FK1483" s="767"/>
      <c r="FL1483" s="767"/>
      <c r="FM1483" s="767"/>
      <c r="FN1483" s="767"/>
      <c r="FO1483" s="767"/>
      <c r="FP1483" s="767"/>
      <c r="FQ1483" s="767"/>
      <c r="FR1483" s="767"/>
      <c r="FS1483" s="767"/>
      <c r="FT1483" s="767"/>
      <c r="FU1483" s="767"/>
      <c r="FV1483" s="767"/>
      <c r="FW1483" s="767"/>
      <c r="FX1483" s="767"/>
      <c r="FY1483" s="767"/>
      <c r="FZ1483" s="767"/>
      <c r="GA1483" s="767"/>
      <c r="GB1483" s="767"/>
      <c r="GC1483" s="767"/>
      <c r="GD1483" s="767"/>
      <c r="GE1483" s="767"/>
      <c r="GF1483" s="767"/>
      <c r="GG1483" s="767"/>
      <c r="GH1483" s="767"/>
      <c r="GI1483" s="767"/>
      <c r="GJ1483" s="767"/>
      <c r="GK1483" s="767"/>
      <c r="GL1483" s="767"/>
      <c r="GM1483" s="767"/>
      <c r="GN1483" s="767"/>
      <c r="GO1483" s="767"/>
      <c r="GP1483" s="767"/>
      <c r="GQ1483" s="767"/>
      <c r="GR1483" s="767"/>
      <c r="GS1483" s="767"/>
      <c r="GT1483" s="767"/>
      <c r="GU1483" s="767"/>
      <c r="GV1483" s="767"/>
      <c r="GW1483" s="767"/>
      <c r="GX1483" s="767"/>
      <c r="GY1483" s="767"/>
      <c r="GZ1483" s="767"/>
      <c r="HA1483" s="767"/>
      <c r="HB1483" s="767"/>
      <c r="HC1483" s="767"/>
    </row>
    <row r="1484" spans="1:211" s="864" customFormat="1" ht="13.9" hidden="1" customHeight="1">
      <c r="A1484" s="307"/>
      <c r="B1484" s="351"/>
      <c r="C1484" s="971" t="str">
        <f>IF('1C TSspéc29'!J$17&lt;&gt;0,'1C TSspéc29'!$B$12,"")</f>
        <v/>
      </c>
      <c r="D1484" s="972"/>
      <c r="E1484" s="973"/>
      <c r="F1484" s="93">
        <f>IF(AND($C1484='1C TSspéc29'!$B$12,'1C TSspéc29'!$B$16="spécifiques",'1C TSspéc29'!K$17&lt;&gt;""),'1C TSspéc29'!K$21,"")</f>
        <v>0</v>
      </c>
      <c r="G1484" s="863"/>
      <c r="H1484" s="745">
        <v>0.21</v>
      </c>
      <c r="I1484" s="747">
        <v>1</v>
      </c>
      <c r="J1484" s="312"/>
      <c r="K1484" s="680">
        <f t="shared" si="363"/>
        <v>0</v>
      </c>
      <c r="L1484" s="556">
        <f>IF(OR('1C TSspéc29'!$B$12="",'1C TSspéc29'!J$30=0),0,IF(AND('1C TSspéc29'!$B$12&lt;&gt;"",$K$2="Pôle",'1C TSspéc29'!$C$12="OUI"),(('1C TSspéc29'!J$22+'1C TSspéc29'!J$23+'1C TSspéc29'!J$24+'1C TSspéc29'!J$25+'1C TSspéc29'!J$29)/'1C TSspéc29'!J$17),IF(AND('1C TSspéc29'!$B$12&lt;&gt;"",$K$2="Pôle",'1C TSspéc29'!$C$12="NON"),(('1C TSspéc29'!J$22+'1C TSspéc29'!J$23+'1C TSspéc29'!J$24+'1C TSspéc29'!J$25+'1C TSspéc29'!J$29)/'1C TSspéc29'!J$30),IF(AND('1C TSspéc29'!$B$12&lt;&gt;"",$K$2&lt;&gt;"Pôle",'1C TSspéc29'!$C$12="OUI"),(('1C TSspéc29'!J$22+'1C TSspéc29'!J$23+'1C TSspéc29'!J$24+'1C TSspéc29'!J$25+'1C TSspéc29'!J$26+'1C TSspéc29'!J$27+'1C TSspéc29'!J$28+'1C TSspéc29'!J$29)/'1C TSspéc29'!J$17),IF(AND('1C TSspéc29'!$B$12&lt;&gt;"",$K$2&lt;&gt;"Pôle",'1C TSspéc29'!$C$12="NON"),(('1C TSspéc29'!J$22+'1C TSspéc29'!J$23+'1C TSspéc29'!J$24+'1C TSspéc29'!J$25+'1C TSspéc29'!J$26+'1C TSspéc29'!J$27+'1C TSspéc29'!J$28+'1C TSspéc29'!J$29)/'1C TSspéc29'!J$30))))))</f>
        <v>0</v>
      </c>
      <c r="M1484" s="556">
        <f>IF(OR('1C TSspéc29'!$B$12="",'1C TSspéc29'!J$30=0),0,IF(AND('1C TSspéc29'!$B$12&lt;&gt;"",$K$2="Pôle",'1C TSspéc29'!$C$12="OUI"),(('1C TSspéc29'!J$26+'1C TSspéc29'!J$27+'1C TSspéc29'!J$28)/'1C TSspéc29'!J$17),IF(AND('1C TSspéc29'!$B$12&lt;&gt;"",$K$2="Pôle",'1C TSspéc29'!$C$12="NON"),(('1C TSspéc29'!J$26+'1C TSspéc29'!J$27+'1C TSspéc29'!J$28)/'1C TSspéc29'!J$30),IF(AND('1C TSspéc29'!$B$12&lt;&gt;"",$K$2&lt;&gt;"Pôle"),0))))</f>
        <v>0</v>
      </c>
      <c r="N1484" s="557">
        <f>IF(AND('1C TSspéc29'!$B$12&lt;&gt;0,'1C TSspéc29'!$J$30&lt;&gt;0),L1484+M1484,0)</f>
        <v>0</v>
      </c>
      <c r="O1484" s="542" t="str">
        <f>IF(AND('1C TSspéc29'!$J$17&lt;&gt;0,'1C TSspéc29'!$C$12="OUI"),'1C TSspéc29'!$J$35/'1C TSspéc29'!$J$17,"")</f>
        <v/>
      </c>
      <c r="P1484" s="543" t="str">
        <f>IF(AND('1C TSspéc29'!$J$17&lt;&gt;0,'1C TSspéc29'!$C$12="OUI"),'1C TSspéc29'!$J$36/'1C TSspéc29'!$J$17,"")</f>
        <v/>
      </c>
      <c r="Q1484" s="543" t="str">
        <f>IF(AND('1C TSspéc29'!$J$17&lt;&gt;0,'1C TSspéc29'!$C$12="OUI"),'1C TSspéc29'!$J$37/'1C TSspéc29'!$J$17,"")</f>
        <v/>
      </c>
      <c r="R1484" s="543" t="str">
        <f>IF(AND('1C TSspéc29'!$J$17&lt;&gt;0,'1C TSspéc29'!$C$12="OUI"),'1C TSspéc29'!$J$38/'1C TSspéc29'!$J$17,"")</f>
        <v/>
      </c>
      <c r="S1484" s="543" t="str">
        <f>IF(AND('1C TSspéc29'!$J$17&lt;&gt;0,'1C TSspéc29'!$C$12="OUI"),'1C TSspéc29'!$J$39/'1C TSspéc29'!$J$17,"")</f>
        <v/>
      </c>
      <c r="T1484" s="543" t="str">
        <f>IF(AND('1C TSspéc29'!$J$17&lt;&gt;0,'1C TSspéc29'!$C$12="OUI"),'1C TSspéc29'!$J$40/'1C TSspéc29'!$J$17,"")</f>
        <v/>
      </c>
      <c r="U1484" s="543" t="str">
        <f>IF(AND('1C TSspéc29'!$J$17&lt;&gt;0,'1C TSspéc29'!$C$12="OUI"),'1C TSspéc29'!$J$41/'1C TSspéc29'!$J$17,"")</f>
        <v/>
      </c>
      <c r="V1484" s="543" t="str">
        <f>IF(AND('1C TSspéc29'!$J$17&lt;&gt;0,'1C TSspéc29'!$C$12="OUI"),'1C TSspéc29'!$J$42/'1C TSspéc29'!$J$17,"")</f>
        <v/>
      </c>
      <c r="W1484" s="543" t="str">
        <f>IF(AND('1C TSspéc29'!$J$17&lt;&gt;0,'1C TSspéc29'!$C$12="OUI"),'1C TSspéc29'!$J$43/'1C TSspéc29'!$J$17,"")</f>
        <v/>
      </c>
      <c r="X1484" s="543" t="str">
        <f>IF(AND('1C TSspéc29'!$J$17&lt;&gt;0,'1C TSspéc29'!$C$12="OUI"),'1C TSspéc29'!$J$44/'1C TSspéc29'!$J$17,"")</f>
        <v/>
      </c>
      <c r="Y1484" s="543" t="str">
        <f>IF(AND('1C TSspéc29'!$J$17&lt;&gt;0,'1C TSspéc29'!$C$12="OUI"),'1C TSspéc29'!$J$45/'1C TSspéc29'!$J$17,"")</f>
        <v/>
      </c>
      <c r="Z1484" s="543" t="str">
        <f>IF(AND('1C TSspéc29'!$J$17&lt;&gt;0,'1C TSspéc29'!$C$12="OUI"),'1C TSspéc29'!$J$46/'1C TSspéc29'!$J$17,"")</f>
        <v/>
      </c>
      <c r="AA1484" s="543" t="str">
        <f>IF(AND('1C TSspéc29'!$J$17&lt;&gt;0,'1C TSspéc29'!$C$12="OUI"),'1C TSspéc29'!$J$47/'1C TSspéc29'!$J$17,"")</f>
        <v/>
      </c>
      <c r="AB1484" s="543" t="str">
        <f>IF(AND('1C TSspéc29'!$J$17&lt;&gt;0,'1C TSspéc29'!$C$12="OUI"),'1C TSspéc29'!$J$48/'1C TSspéc29'!$J$17,"")</f>
        <v/>
      </c>
      <c r="AC1484" s="543" t="str">
        <f>IF(AND('1C TSspéc29'!$J$17&lt;&gt;0,'1C TSspéc29'!$C$12="OUI"),'1C TSspéc29'!$J$49/'1C TSspéc29'!$J$17,"")</f>
        <v/>
      </c>
      <c r="AD1484" s="543" t="str">
        <f>IF(AND('1C TSspéc29'!$J$17&lt;&gt;0,'1C TSspéc29'!$C$12="OUI"),'1C TSspéc29'!$J$50/'1C TSspéc29'!$J$17,"")</f>
        <v/>
      </c>
      <c r="AE1484" s="543" t="str">
        <f>IF(AND('1C TSspéc29'!$J$17&lt;&gt;0,'1C TSspéc29'!$C$12="OUI"),'1C TSspéc29'!$J$51/'1C TSspéc29'!$J$17,"")</f>
        <v/>
      </c>
      <c r="AF1484" s="543" t="str">
        <f>IF(AND('1C TSspéc29'!$J$17&lt;&gt;0,'1C TSspéc29'!$C$12="OUI"),'1C TSspéc29'!$J$52/'1C TSspéc29'!$J$17,"")</f>
        <v/>
      </c>
      <c r="AG1484" s="543" t="str">
        <f>IF(AND('1C TSspéc29'!$J$17&lt;&gt;0,'1C TSspéc29'!$C$12="OUI"),'1C TSspéc29'!$J$53/'1C TSspéc29'!$J$17,"")</f>
        <v/>
      </c>
      <c r="AH1484" s="543" t="str">
        <f>IF(AND('1C TSspéc29'!$J$17&lt;&gt;0,'1C TSspéc29'!$C$12="OUI"),'1C TSspéc29'!$J$54/'1C TSspéc29'!$J$17,"")</f>
        <v/>
      </c>
      <c r="AI1484" s="543" t="str">
        <f>IF(AND('1C TSspéc29'!$J$17&lt;&gt;0,'1C TSspéc29'!$C$12="OUI"),'1C TSspéc29'!$J$55/'1C TSspéc29'!$J$17,"")</f>
        <v/>
      </c>
      <c r="AJ1484" s="543" t="str">
        <f>IF(AND('1C TSspéc29'!$J$17&lt;&gt;0,'1C TSspéc29'!$C$12="OUI"),'1C TSspéc29'!$J$56/'1C TSspéc29'!$J$17,"")</f>
        <v/>
      </c>
      <c r="AK1484" s="543" t="str">
        <f>IF(AND('1C TSspéc29'!$J$17&lt;&gt;0,'1C TSspéc29'!$C$12="OUI"),'1C TSspéc29'!$J$57/'1C TSspéc29'!$J$17,"")</f>
        <v/>
      </c>
      <c r="AL1484" s="72">
        <f>IF(AND('1C TSspéc29'!$J$17&lt;&gt;0,'1C TSspéc29'!$C$12="OUI"),N1484+AK1484,N1484)</f>
        <v>0</v>
      </c>
      <c r="AM1484" s="417">
        <f t="shared" si="364"/>
        <v>0</v>
      </c>
      <c r="AN1484" s="417">
        <f t="shared" si="365"/>
        <v>0</v>
      </c>
      <c r="AO1484" s="418" t="str">
        <f>IF(AND('1C TSspéc29'!$J$17&lt;&gt;0,'1C TSspéc29'!$J$30&lt;&gt;0),AM1484+AN1484,"")</f>
        <v/>
      </c>
      <c r="AP1484" s="573" t="str">
        <f>IF(AND('1C TSspéc29'!$J$17&lt;&gt;0,'1C TSspéc29'!$J$30&lt;&gt;0),AM1484-AR1484,"")</f>
        <v/>
      </c>
      <c r="AQ1484" s="583">
        <f t="shared" si="366"/>
        <v>0</v>
      </c>
      <c r="AR1484" s="596"/>
      <c r="AS1484" s="102"/>
      <c r="AT1484" s="27" t="str">
        <f>IF(('1C TSspéc29'!J$17*FICHE!$C$14&lt;J1484),"Forfait limité à "&amp;FICHE!$C$14&amp;"€/jour","")</f>
        <v/>
      </c>
      <c r="AU1484" s="592"/>
      <c r="AV1484" s="824"/>
      <c r="AW1484" s="824"/>
      <c r="AX1484" s="824"/>
      <c r="AY1484" s="824"/>
      <c r="AZ1484" s="824"/>
      <c r="BA1484" s="767"/>
      <c r="BB1484" s="767"/>
      <c r="BC1484" s="767"/>
      <c r="BD1484" s="767"/>
      <c r="BE1484" s="767"/>
      <c r="BF1484" s="767"/>
      <c r="BG1484" s="767"/>
      <c r="BH1484" s="767"/>
      <c r="BI1484" s="767"/>
      <c r="BJ1484" s="767"/>
      <c r="BK1484" s="767"/>
      <c r="BL1484" s="767"/>
      <c r="BM1484" s="767"/>
      <c r="BN1484" s="767"/>
      <c r="BO1484" s="767"/>
      <c r="BP1484" s="767"/>
      <c r="BQ1484" s="767"/>
      <c r="BR1484" s="767"/>
      <c r="BS1484" s="767"/>
      <c r="BT1484" s="767"/>
      <c r="BU1484" s="767"/>
      <c r="BV1484" s="767"/>
      <c r="BW1484" s="767"/>
      <c r="BX1484" s="767"/>
      <c r="BY1484" s="767"/>
      <c r="BZ1484" s="767"/>
      <c r="CA1484" s="767"/>
      <c r="CB1484" s="767"/>
      <c r="CC1484" s="767"/>
      <c r="CD1484" s="767"/>
      <c r="CE1484" s="767"/>
      <c r="CF1484" s="767"/>
      <c r="CG1484" s="767"/>
      <c r="CH1484" s="767"/>
      <c r="CI1484" s="767"/>
      <c r="CJ1484" s="767"/>
      <c r="CK1484" s="767"/>
      <c r="CL1484" s="767"/>
      <c r="CM1484" s="767"/>
      <c r="CN1484" s="767"/>
      <c r="CO1484" s="767"/>
      <c r="CP1484" s="767"/>
      <c r="CQ1484" s="767"/>
      <c r="CR1484" s="767"/>
      <c r="CS1484" s="767"/>
      <c r="CT1484" s="767"/>
      <c r="CU1484" s="767"/>
      <c r="CV1484" s="767"/>
      <c r="CW1484" s="767"/>
      <c r="CX1484" s="767"/>
      <c r="CY1484" s="767"/>
      <c r="CZ1484" s="767"/>
      <c r="DA1484" s="767"/>
      <c r="DB1484" s="767"/>
      <c r="DC1484" s="767"/>
      <c r="DD1484" s="767"/>
      <c r="DE1484" s="767"/>
      <c r="DF1484" s="767"/>
      <c r="DG1484" s="767"/>
      <c r="DH1484" s="767"/>
      <c r="DI1484" s="767"/>
      <c r="DJ1484" s="767"/>
      <c r="DK1484" s="767"/>
      <c r="DL1484" s="767"/>
      <c r="DM1484" s="767"/>
      <c r="DN1484" s="767"/>
      <c r="DO1484" s="767"/>
      <c r="DP1484" s="767"/>
      <c r="DQ1484" s="767"/>
      <c r="DR1484" s="767"/>
      <c r="DS1484" s="767"/>
      <c r="DT1484" s="767"/>
      <c r="DU1484" s="767"/>
      <c r="DV1484" s="767"/>
      <c r="DW1484" s="767"/>
      <c r="DX1484" s="767"/>
      <c r="DY1484" s="767"/>
      <c r="DZ1484" s="767"/>
      <c r="EA1484" s="767"/>
      <c r="EB1484" s="767"/>
      <c r="EC1484" s="767"/>
      <c r="ED1484" s="767"/>
      <c r="EE1484" s="767"/>
      <c r="EF1484" s="767"/>
      <c r="EG1484" s="767"/>
      <c r="EH1484" s="767"/>
      <c r="EI1484" s="767"/>
      <c r="EJ1484" s="767"/>
      <c r="EK1484" s="767"/>
      <c r="EL1484" s="767"/>
      <c r="EM1484" s="767"/>
      <c r="EN1484" s="767"/>
      <c r="EO1484" s="767"/>
      <c r="EP1484" s="767"/>
      <c r="EQ1484" s="767"/>
      <c r="ER1484" s="767"/>
      <c r="ES1484" s="767"/>
      <c r="ET1484" s="767"/>
      <c r="EU1484" s="767"/>
      <c r="EV1484" s="767"/>
      <c r="EW1484" s="767"/>
      <c r="EX1484" s="767"/>
      <c r="EY1484" s="767"/>
      <c r="EZ1484" s="767"/>
      <c r="FA1484" s="767"/>
      <c r="FB1484" s="767"/>
      <c r="FC1484" s="767"/>
      <c r="FD1484" s="767"/>
      <c r="FE1484" s="767"/>
      <c r="FF1484" s="767"/>
      <c r="FG1484" s="767"/>
      <c r="FH1484" s="767"/>
      <c r="FI1484" s="767"/>
      <c r="FJ1484" s="767"/>
      <c r="FK1484" s="767"/>
      <c r="FL1484" s="767"/>
      <c r="FM1484" s="767"/>
      <c r="FN1484" s="767"/>
      <c r="FO1484" s="767"/>
      <c r="FP1484" s="767"/>
      <c r="FQ1484" s="767"/>
      <c r="FR1484" s="767"/>
      <c r="FS1484" s="767"/>
      <c r="FT1484" s="767"/>
      <c r="FU1484" s="767"/>
      <c r="FV1484" s="767"/>
      <c r="FW1484" s="767"/>
      <c r="FX1484" s="767"/>
      <c r="FY1484" s="767"/>
      <c r="FZ1484" s="767"/>
      <c r="GA1484" s="767"/>
      <c r="GB1484" s="767"/>
      <c r="GC1484" s="767"/>
      <c r="GD1484" s="767"/>
      <c r="GE1484" s="767"/>
      <c r="GF1484" s="767"/>
      <c r="GG1484" s="767"/>
      <c r="GH1484" s="767"/>
      <c r="GI1484" s="767"/>
      <c r="GJ1484" s="767"/>
      <c r="GK1484" s="767"/>
      <c r="GL1484" s="767"/>
      <c r="GM1484" s="767"/>
      <c r="GN1484" s="767"/>
      <c r="GO1484" s="767"/>
      <c r="GP1484" s="767"/>
      <c r="GQ1484" s="767"/>
      <c r="GR1484" s="767"/>
      <c r="GS1484" s="767"/>
      <c r="GT1484" s="767"/>
      <c r="GU1484" s="767"/>
      <c r="GV1484" s="767"/>
      <c r="GW1484" s="767"/>
      <c r="GX1484" s="767"/>
      <c r="GY1484" s="767"/>
      <c r="GZ1484" s="767"/>
      <c r="HA1484" s="767"/>
      <c r="HB1484" s="767"/>
      <c r="HC1484" s="767"/>
    </row>
    <row r="1485" spans="1:211" s="864" customFormat="1" ht="13.9" hidden="1" customHeight="1">
      <c r="A1485" s="307"/>
      <c r="B1485" s="351"/>
      <c r="C1485" s="971" t="str">
        <f>IF('1C TSspéc29'!K$17&lt;&gt;0,'1C TSspéc29'!$B$12,"")</f>
        <v/>
      </c>
      <c r="D1485" s="972"/>
      <c r="E1485" s="973"/>
      <c r="F1485" s="93">
        <f>IF(AND($C1485='1C TSspéc29'!$B$12,'1C TSspéc29'!$B$16="spécifiques",'1C TSspéc29'!$K$17&lt;&gt;""),'1C TSspéc29'!$K$21,"")</f>
        <v>0</v>
      </c>
      <c r="G1485" s="863"/>
      <c r="H1485" s="745">
        <v>0.21</v>
      </c>
      <c r="I1485" s="747">
        <v>1</v>
      </c>
      <c r="J1485" s="312"/>
      <c r="K1485" s="680">
        <f t="shared" si="363"/>
        <v>0</v>
      </c>
      <c r="L1485" s="556">
        <f>IF(OR('1C TSspéc29'!$B$12="",'1C TSspéc29'!K$30=0),0,IF(AND('1C TSspéc29'!$B$12&lt;&gt;"",$K$2="Pôle",'1C TSspéc29'!$C$12="OUI"),(('1C TSspéc29'!K$22+'1C TSspéc29'!K$23+'1C TSspéc29'!K$24+'1C TSspéc29'!K$25+'1C TSspéc29'!K$29)/'1C TSspéc29'!K$17),IF(AND('1C TSspéc29'!$B$12&lt;&gt;"",$K$2="Pôle",'1C TSspéc29'!$C$12="NON"),(('1C TSspéc29'!K$22+'1C TSspéc29'!K$23+'1C TSspéc29'!K$24+'1C TSspéc29'!K$25+'1C TSspéc29'!K$29)/'1C TSspéc29'!K$30),IF(AND('1C TSspéc29'!$B$12&lt;&gt;"",$K$2&lt;&gt;"Pôle",'1C TSspéc29'!$C$12="OUI"),(('1C TSspéc29'!K$22+'1C TSspéc29'!K$23+'1C TSspéc29'!K$24+'1C TSspéc29'!K$25+'1C TSspéc29'!K$26+'1C TSspéc29'!K$27+'1C TSspéc29'!K$28+'1C TSspéc29'!K$29)/'1C TSspéc29'!K$17),IF(AND('1C TSspéc29'!$B$12&lt;&gt;"",$K$2&lt;&gt;"Pôle",'1C TSspéc29'!$C$12="NON"),(('1C TSspéc29'!K$22+'1C TSspéc29'!K$23+'1C TSspéc29'!K$24+'1C TSspéc29'!K$25+'1C TSspéc29'!K$26+'1C TSspéc29'!K$27+'1C TSspéc29'!K$28+'1C TSspéc29'!K$29)/'1C TSspéc29'!K$30))))))</f>
        <v>0</v>
      </c>
      <c r="M1485" s="556">
        <f>IF(OR('1C TSspéc29'!$B$12="",'1C TSspéc29'!K$30=0),0,IF(AND('1C TSspéc29'!$B$12&lt;&gt;"",$K$2="Pôle",'1C TSspéc29'!$C$12="OUI"),(('1C TSspéc29'!K$26+'1C TSspéc29'!K$27+'1C TSspéc29'!K$28)/'1C TSspéc29'!K$17),IF(AND('1C TSspéc29'!$B$12&lt;&gt;"",$K$2="Pôle",'1C TSspéc29'!$C$12="NON"),(('1C TSspéc29'!K$26+'1C TSspéc29'!K$27+'1C TSspéc29'!K$28)/'1C TSspéc29'!K$30),IF(AND('1C TSspéc29'!$B$12&lt;&gt;"",$K$2&lt;&gt;"Pôle"),0))))</f>
        <v>0</v>
      </c>
      <c r="N1485" s="557">
        <f>IF(AND('1C TSspéc29'!$B$12&lt;&gt;0,'1C TSspéc29'!$K$30&lt;&gt;0),L1485+M1485,0)</f>
        <v>0</v>
      </c>
      <c r="O1485" s="542" t="str">
        <f>IF(AND('1C TSspéc29'!$K$17&lt;&gt;0,'1C TSspéc29'!$C$12="OUI"),'1C TSspéc29'!$K$35/'1C TSspéc29'!$K$17,"")</f>
        <v/>
      </c>
      <c r="P1485" s="543" t="str">
        <f>IF(AND('1C TSspéc29'!$K$17&lt;&gt;0,'1C TSspéc29'!$C$12="OUI"),'1C TSspéc29'!$K$36/'1C TSspéc29'!$K$17,"")</f>
        <v/>
      </c>
      <c r="Q1485" s="543" t="str">
        <f>IF(AND('1C TSspéc29'!$K$17&lt;&gt;0,'1C TSspéc29'!$C$12="OUI"),'1C TSspéc29'!$K$37/'1C TSspéc29'!$K$17,"")</f>
        <v/>
      </c>
      <c r="R1485" s="543" t="str">
        <f>IF(AND('1C TSspéc29'!$K$17&lt;&gt;0,'1C TSspéc29'!$C$12="OUI"),'1C TSspéc29'!$K$38/'1C TSspéc29'!$K$17,"")</f>
        <v/>
      </c>
      <c r="S1485" s="543" t="str">
        <f>IF(AND('1C TSspéc29'!$K$17&lt;&gt;0,'1C TSspéc29'!$C$12="OUI"),'1C TSspéc29'!$K$39/'1C TSspéc29'!$K$17,"")</f>
        <v/>
      </c>
      <c r="T1485" s="543" t="str">
        <f>IF(AND('1C TSspéc29'!$K$17&lt;&gt;0,'1C TSspéc29'!$C$12="OUI"),'1C TSspéc29'!$K$40/'1C TSspéc29'!$K$17,"")</f>
        <v/>
      </c>
      <c r="U1485" s="543" t="str">
        <f>IF(AND('1C TSspéc29'!$K$17&lt;&gt;0,'1C TSspéc29'!$C$12="OUI"),'1C TSspéc29'!$K$41/'1C TSspéc29'!$K$17,"")</f>
        <v/>
      </c>
      <c r="V1485" s="543" t="str">
        <f>IF(AND('1C TSspéc29'!$K$17&lt;&gt;0,'1C TSspéc29'!$C$12="OUI"),'1C TSspéc29'!$K$42/'1C TSspéc29'!$K$17,"")</f>
        <v/>
      </c>
      <c r="W1485" s="543" t="str">
        <f>IF(AND('1C TSspéc29'!$K$17&lt;&gt;0,'1C TSspéc29'!$C$12="OUI"),'1C TSspéc29'!$K$43/'1C TSspéc29'!$K$17,"")</f>
        <v/>
      </c>
      <c r="X1485" s="543" t="str">
        <f>IF(AND('1C TSspéc29'!$K$17&lt;&gt;0,'1C TSspéc29'!$C$12="OUI"),'1C TSspéc29'!$K$44/'1C TSspéc29'!$K$17,"")</f>
        <v/>
      </c>
      <c r="Y1485" s="543" t="str">
        <f>IF(AND('1C TSspéc29'!$K$17&lt;&gt;0,'1C TSspéc29'!$C$12="OUI"),'1C TSspéc29'!$K$45/'1C TSspéc29'!$K$17,"")</f>
        <v/>
      </c>
      <c r="Z1485" s="543" t="str">
        <f>IF(AND('1C TSspéc29'!$K$17&lt;&gt;0,'1C TSspéc29'!$C$12="OUI"),'1C TSspéc29'!$K$46/'1C TSspéc29'!$K$17,"")</f>
        <v/>
      </c>
      <c r="AA1485" s="543" t="str">
        <f>IF(AND('1C TSspéc29'!$K$17&lt;&gt;0,'1C TSspéc29'!$C$12="OUI"),'1C TSspéc29'!$K$47/'1C TSspéc29'!$K$17,"")</f>
        <v/>
      </c>
      <c r="AB1485" s="543" t="str">
        <f>IF(AND('1C TSspéc29'!$K$17&lt;&gt;0,'1C TSspéc29'!$C$12="OUI"),'1C TSspéc29'!$K$48/'1C TSspéc29'!$K$17,"")</f>
        <v/>
      </c>
      <c r="AC1485" s="543" t="str">
        <f>IF(AND('1C TSspéc29'!$K$17&lt;&gt;0,'1C TSspéc29'!$C$12="OUI"),'1C TSspéc29'!$K$49/'1C TSspéc29'!$K$17,"")</f>
        <v/>
      </c>
      <c r="AD1485" s="543" t="str">
        <f>IF(AND('1C TSspéc29'!$K$17&lt;&gt;0,'1C TSspéc29'!$C$12="OUI"),'1C TSspéc29'!$K$50/'1C TSspéc29'!$K$17,"")</f>
        <v/>
      </c>
      <c r="AE1485" s="543" t="str">
        <f>IF(AND('1C TSspéc29'!$K$17&lt;&gt;0,'1C TSspéc29'!$C$12="OUI"),'1C TSspéc29'!$K$51/'1C TSspéc29'!$K$17,"")</f>
        <v/>
      </c>
      <c r="AF1485" s="543" t="str">
        <f>IF(AND('1C TSspéc29'!$K$17&lt;&gt;0,'1C TSspéc29'!$C$12="OUI"),'1C TSspéc29'!$K$52/'1C TSspéc29'!$K$17,"")</f>
        <v/>
      </c>
      <c r="AG1485" s="543" t="str">
        <f>IF(AND('1C TSspéc29'!$K$17&lt;&gt;0,'1C TSspéc29'!$C$12="OUI"),'1C TSspéc29'!$K$53/'1C TSspéc29'!$K$17,"")</f>
        <v/>
      </c>
      <c r="AH1485" s="543" t="str">
        <f>IF(AND('1C TSspéc29'!$K$17&lt;&gt;0,'1C TSspéc29'!$C$12="OUI"),'1C TSspéc29'!$K$54/'1C TSspéc29'!$K$17,"")</f>
        <v/>
      </c>
      <c r="AI1485" s="543" t="str">
        <f>IF(AND('1C TSspéc29'!$K$17&lt;&gt;0,'1C TSspéc29'!$C$12="OUI"),'1C TSspéc29'!$K$55/'1C TSspéc29'!$K$17,"")</f>
        <v/>
      </c>
      <c r="AJ1485" s="543" t="str">
        <f>IF(AND('1C TSspéc29'!$K$17&lt;&gt;0,'1C TSspéc29'!$C$12="OUI"),'1C TSspéc29'!$K$56/'1C TSspéc29'!$K$17,"")</f>
        <v/>
      </c>
      <c r="AK1485" s="543" t="str">
        <f>IF(AND('1C TSspéc29'!$K$17&lt;&gt;0,'1C TSspéc29'!$C$12="OUI"),'1C TSspéc29'!$K$57/'1C TSspéc29'!$K$17,"")</f>
        <v/>
      </c>
      <c r="AL1485" s="72">
        <f>IF(AND('1C TSspéc29'!$K$17&lt;&gt;0,'1C TSspéc29'!$C$12="OUI"),N1485+AK1485,N1485)</f>
        <v>0</v>
      </c>
      <c r="AM1485" s="417">
        <f t="shared" si="364"/>
        <v>0</v>
      </c>
      <c r="AN1485" s="417">
        <f t="shared" si="365"/>
        <v>0</v>
      </c>
      <c r="AO1485" s="418" t="str">
        <f>IF(AND('1C TSspéc29'!$K$17&lt;&gt;0,'1C TSspéc29'!$K$30&lt;&gt;0),AM1485+AN1485,"")</f>
        <v/>
      </c>
      <c r="AP1485" s="573" t="str">
        <f>IF(AND('1C TSspéc29'!$K$17&lt;&gt;0,'1C TSspéc29'!$K$30&lt;&gt;0),AM1485-AR1485,"")</f>
        <v/>
      </c>
      <c r="AQ1485" s="583">
        <f t="shared" si="366"/>
        <v>0</v>
      </c>
      <c r="AR1485" s="596"/>
      <c r="AS1485" s="102"/>
      <c r="AT1485" s="27" t="str">
        <f>IF(('1C TSspéc29'!K$17*FICHE!$C$14&lt;J1485),"Forfait limité à "&amp;FICHE!$C$14&amp;"€/jour","")</f>
        <v/>
      </c>
      <c r="AU1485" s="592"/>
      <c r="AV1485" s="824"/>
      <c r="AW1485" s="824"/>
      <c r="AX1485" s="824"/>
      <c r="AY1485" s="824"/>
      <c r="AZ1485" s="824"/>
      <c r="BA1485" s="767"/>
      <c r="BB1485" s="767"/>
      <c r="BC1485" s="767"/>
      <c r="BD1485" s="767"/>
      <c r="BE1485" s="767"/>
      <c r="BF1485" s="767"/>
      <c r="BG1485" s="767"/>
      <c r="BH1485" s="767"/>
      <c r="BI1485" s="767"/>
      <c r="BJ1485" s="767"/>
      <c r="BK1485" s="767"/>
      <c r="BL1485" s="767"/>
      <c r="BM1485" s="767"/>
      <c r="BN1485" s="767"/>
      <c r="BO1485" s="767"/>
      <c r="BP1485" s="767"/>
      <c r="BQ1485" s="767"/>
      <c r="BR1485" s="767"/>
      <c r="BS1485" s="767"/>
      <c r="BT1485" s="767"/>
      <c r="BU1485" s="767"/>
      <c r="BV1485" s="767"/>
      <c r="BW1485" s="767"/>
      <c r="BX1485" s="767"/>
      <c r="BY1485" s="767"/>
      <c r="BZ1485" s="767"/>
      <c r="CA1485" s="767"/>
      <c r="CB1485" s="767"/>
      <c r="CC1485" s="767"/>
      <c r="CD1485" s="767"/>
      <c r="CE1485" s="767"/>
      <c r="CF1485" s="767"/>
      <c r="CG1485" s="767"/>
      <c r="CH1485" s="767"/>
      <c r="CI1485" s="767"/>
      <c r="CJ1485" s="767"/>
      <c r="CK1485" s="767"/>
      <c r="CL1485" s="767"/>
      <c r="CM1485" s="767"/>
      <c r="CN1485" s="767"/>
      <c r="CO1485" s="767"/>
      <c r="CP1485" s="767"/>
      <c r="CQ1485" s="767"/>
      <c r="CR1485" s="767"/>
      <c r="CS1485" s="767"/>
      <c r="CT1485" s="767"/>
      <c r="CU1485" s="767"/>
      <c r="CV1485" s="767"/>
      <c r="CW1485" s="767"/>
      <c r="CX1485" s="767"/>
      <c r="CY1485" s="767"/>
      <c r="CZ1485" s="767"/>
      <c r="DA1485" s="767"/>
      <c r="DB1485" s="767"/>
      <c r="DC1485" s="767"/>
      <c r="DD1485" s="767"/>
      <c r="DE1485" s="767"/>
      <c r="DF1485" s="767"/>
      <c r="DG1485" s="767"/>
      <c r="DH1485" s="767"/>
      <c r="DI1485" s="767"/>
      <c r="DJ1485" s="767"/>
      <c r="DK1485" s="767"/>
      <c r="DL1485" s="767"/>
      <c r="DM1485" s="767"/>
      <c r="DN1485" s="767"/>
      <c r="DO1485" s="767"/>
      <c r="DP1485" s="767"/>
      <c r="DQ1485" s="767"/>
      <c r="DR1485" s="767"/>
      <c r="DS1485" s="767"/>
      <c r="DT1485" s="767"/>
      <c r="DU1485" s="767"/>
      <c r="DV1485" s="767"/>
      <c r="DW1485" s="767"/>
      <c r="DX1485" s="767"/>
      <c r="DY1485" s="767"/>
      <c r="DZ1485" s="767"/>
      <c r="EA1485" s="767"/>
      <c r="EB1485" s="767"/>
      <c r="EC1485" s="767"/>
      <c r="ED1485" s="767"/>
      <c r="EE1485" s="767"/>
      <c r="EF1485" s="767"/>
      <c r="EG1485" s="767"/>
      <c r="EH1485" s="767"/>
      <c r="EI1485" s="767"/>
      <c r="EJ1485" s="767"/>
      <c r="EK1485" s="767"/>
      <c r="EL1485" s="767"/>
      <c r="EM1485" s="767"/>
      <c r="EN1485" s="767"/>
      <c r="EO1485" s="767"/>
      <c r="EP1485" s="767"/>
      <c r="EQ1485" s="767"/>
      <c r="ER1485" s="767"/>
      <c r="ES1485" s="767"/>
      <c r="ET1485" s="767"/>
      <c r="EU1485" s="767"/>
      <c r="EV1485" s="767"/>
      <c r="EW1485" s="767"/>
      <c r="EX1485" s="767"/>
      <c r="EY1485" s="767"/>
      <c r="EZ1485" s="767"/>
      <c r="FA1485" s="767"/>
      <c r="FB1485" s="767"/>
      <c r="FC1485" s="767"/>
      <c r="FD1485" s="767"/>
      <c r="FE1485" s="767"/>
      <c r="FF1485" s="767"/>
      <c r="FG1485" s="767"/>
      <c r="FH1485" s="767"/>
      <c r="FI1485" s="767"/>
      <c r="FJ1485" s="767"/>
      <c r="FK1485" s="767"/>
      <c r="FL1485" s="767"/>
      <c r="FM1485" s="767"/>
      <c r="FN1485" s="767"/>
      <c r="FO1485" s="767"/>
      <c r="FP1485" s="767"/>
      <c r="FQ1485" s="767"/>
      <c r="FR1485" s="767"/>
      <c r="FS1485" s="767"/>
      <c r="FT1485" s="767"/>
      <c r="FU1485" s="767"/>
      <c r="FV1485" s="767"/>
      <c r="FW1485" s="767"/>
      <c r="FX1485" s="767"/>
      <c r="FY1485" s="767"/>
      <c r="FZ1485" s="767"/>
      <c r="GA1485" s="767"/>
      <c r="GB1485" s="767"/>
      <c r="GC1485" s="767"/>
      <c r="GD1485" s="767"/>
      <c r="GE1485" s="767"/>
      <c r="GF1485" s="767"/>
      <c r="GG1485" s="767"/>
      <c r="GH1485" s="767"/>
      <c r="GI1485" s="767"/>
      <c r="GJ1485" s="767"/>
      <c r="GK1485" s="767"/>
      <c r="GL1485" s="767"/>
      <c r="GM1485" s="767"/>
      <c r="GN1485" s="767"/>
      <c r="GO1485" s="767"/>
      <c r="GP1485" s="767"/>
      <c r="GQ1485" s="767"/>
      <c r="GR1485" s="767"/>
      <c r="GS1485" s="767"/>
      <c r="GT1485" s="767"/>
      <c r="GU1485" s="767"/>
      <c r="GV1485" s="767"/>
      <c r="GW1485" s="767"/>
      <c r="GX1485" s="767"/>
      <c r="GY1485" s="767"/>
      <c r="GZ1485" s="767"/>
      <c r="HA1485" s="767"/>
      <c r="HB1485" s="767"/>
      <c r="HC1485" s="767"/>
    </row>
    <row r="1486" spans="1:211" s="864" customFormat="1" ht="13.9" hidden="1" customHeight="1">
      <c r="A1486" s="307"/>
      <c r="B1486" s="351"/>
      <c r="C1486" s="971" t="str">
        <f>IF('1C TSspéc29'!L$17&lt;&gt;0,'1C TSspéc29'!$B$12,"")</f>
        <v/>
      </c>
      <c r="D1486" s="972"/>
      <c r="E1486" s="973"/>
      <c r="F1486" s="93">
        <f>IF(AND($C1486='1C TSspéc29'!$B$12,'1C TSspéc29'!$B$16="spécifiques",'1C TSspéc29'!$L$17&lt;&gt;""),'1C TSspéc29'!$L$21,"")</f>
        <v>0</v>
      </c>
      <c r="G1486" s="863"/>
      <c r="H1486" s="745">
        <v>0.21</v>
      </c>
      <c r="I1486" s="747">
        <v>1</v>
      </c>
      <c r="J1486" s="312"/>
      <c r="K1486" s="680">
        <f t="shared" si="363"/>
        <v>0</v>
      </c>
      <c r="L1486" s="556">
        <f>IF(OR('1C TSspéc29'!$B$12="",'1C TSspéc29'!L$30=0),0,IF(AND('1C TSspéc29'!$B$12&lt;&gt;"",$K$2="Pôle",'1C TSspéc29'!$C$12="OUI"),(('1C TSspéc29'!L$22+'1C TSspéc29'!L$23+'1C TSspéc29'!L$24+'1C TSspéc29'!L$25+'1C TSspéc29'!L$29)/'1C TSspéc29'!L$17),IF(AND('1C TSspéc29'!$B$12&lt;&gt;"",$K$2="Pôle",'1C TSspéc29'!$C$12="NON"),(('1C TSspéc29'!L$22+'1C TSspéc29'!L$23+'1C TSspéc29'!L$24+'1C TSspéc29'!L$25+'1C TSspéc29'!L$29)/'1C TSspéc29'!L$30),IF(AND('1C TSspéc29'!$B$12&lt;&gt;"",$K$2&lt;&gt;"Pôle",'1C TSspéc29'!$C$12="OUI"),(('1C TSspéc29'!L$22+'1C TSspéc29'!L$23+'1C TSspéc29'!L$24+'1C TSspéc29'!L$25+'1C TSspéc29'!L$26+'1C TSspéc29'!L$27+'1C TSspéc29'!L$28+'1C TSspéc29'!L$29)/'1C TSspéc29'!L$17),IF(AND('1C TSspéc29'!$B$12&lt;&gt;"",$K$2&lt;&gt;"Pôle",'1C TSspéc29'!$C$12="NON"),(('1C TSspéc29'!L$22+'1C TSspéc29'!L$23+'1C TSspéc29'!L$24+'1C TSspéc29'!L$25+'1C TSspéc29'!L$26+'1C TSspéc29'!L$27+'1C TSspéc29'!L$28+'1C TSspéc29'!L$29)/'1C TSspéc29'!L$30))))))</f>
        <v>0</v>
      </c>
      <c r="M1486" s="556">
        <f>IF(OR('1C TSspéc29'!$B$12="",'1C TSspéc29'!L$30=0),0,IF(AND('1C TSspéc29'!$B$12&lt;&gt;"",$K$2="Pôle",'1C TSspéc29'!$C$12="OUI"),(('1C TSspéc29'!L$26+'1C TSspéc29'!L$27+'1C TSspéc29'!L$28)/'1C TSspéc29'!L$17),IF(AND('1C TSspéc29'!$B$12&lt;&gt;"",$K$2="Pôle",'1C TSspéc29'!$C$12="NON"),(('1C TSspéc29'!L$26+'1C TSspéc29'!L$27+'1C TSspéc29'!L$28)/'1C TSspéc29'!L$30),IF(AND('1C TSspéc29'!$B$12&lt;&gt;"",$K$2&lt;&gt;"Pôle"),0))))</f>
        <v>0</v>
      </c>
      <c r="N1486" s="557">
        <f>IF(AND('1C TSspéc29'!$B$12&lt;&gt;0,'1C TSspéc29'!$L$30&lt;&gt;0),L1486+M1486,0)</f>
        <v>0</v>
      </c>
      <c r="O1486" s="542" t="str">
        <f>IF(AND('1C TSspéc29'!$L$17&lt;&gt;0,'1C TSspéc29'!$C$12="OUI"),'1C TSspéc29'!$L$35/'1C TSspéc29'!$L$17,"")</f>
        <v/>
      </c>
      <c r="P1486" s="543" t="str">
        <f>IF(AND('1C TSspéc29'!$L$17&lt;&gt;0,'1C TSspéc29'!$C$12="OUI"),'1C TSspéc29'!$L$36/'1C TSspéc29'!$L$17,"")</f>
        <v/>
      </c>
      <c r="Q1486" s="543" t="str">
        <f>IF(AND('1C TSspéc29'!$L$17&lt;&gt;0,'1C TSspéc29'!$C$12="OUI"),'1C TSspéc29'!$L$37/'1C TSspéc29'!$L$17,"")</f>
        <v/>
      </c>
      <c r="R1486" s="543" t="str">
        <f>IF(AND('1C TSspéc29'!$L$17&lt;&gt;0,'1C TSspéc29'!$C$12="OUI"),'1C TSspéc29'!$L$38/'1C TSspéc29'!$L$17,"")</f>
        <v/>
      </c>
      <c r="S1486" s="543" t="str">
        <f>IF(AND('1C TSspéc29'!$L$17&lt;&gt;0,'1C TSspéc29'!$C$12="OUI"),'1C TSspéc29'!$L$39/'1C TSspéc29'!$L$17,"")</f>
        <v/>
      </c>
      <c r="T1486" s="543" t="str">
        <f>IF(AND('1C TSspéc29'!$L$17&lt;&gt;0,'1C TSspéc29'!$C$12="OUI"),'1C TSspéc29'!$L$40/'1C TSspéc29'!$L$17,"")</f>
        <v/>
      </c>
      <c r="U1486" s="543" t="str">
        <f>IF(AND('1C TSspéc29'!$L$17&lt;&gt;0,'1C TSspéc29'!$C$12="OUI"),'1C TSspéc29'!$L$41/'1C TSspéc29'!$L$17,"")</f>
        <v/>
      </c>
      <c r="V1486" s="543" t="str">
        <f>IF(AND('1C TSspéc29'!$L$17&lt;&gt;0,'1C TSspéc29'!$C$12="OUI"),'1C TSspéc29'!$L$42/'1C TSspéc29'!$L$17,"")</f>
        <v/>
      </c>
      <c r="W1486" s="543" t="str">
        <f>IF(AND('1C TSspéc29'!$L$17&lt;&gt;0,'1C TSspéc29'!$C$12="OUI"),'1C TSspéc29'!$L$43/'1C TSspéc29'!$L$17,"")</f>
        <v/>
      </c>
      <c r="X1486" s="543" t="str">
        <f>IF(AND('1C TSspéc29'!$L$17&lt;&gt;0,'1C TSspéc29'!$C$12="OUI"),'1C TSspéc29'!$L$44/'1C TSspéc29'!$L$17,"")</f>
        <v/>
      </c>
      <c r="Y1486" s="543" t="str">
        <f>IF(AND('1C TSspéc29'!$L$17&lt;&gt;0,'1C TSspéc29'!$C$12="OUI"),'1C TSspéc29'!$L$45/'1C TSspéc29'!$L$17,"")</f>
        <v/>
      </c>
      <c r="Z1486" s="543" t="str">
        <f>IF(AND('1C TSspéc29'!$L$17&lt;&gt;0,'1C TSspéc29'!$C$12="OUI"),'1C TSspéc29'!$L$46/'1C TSspéc29'!$L$17,"")</f>
        <v/>
      </c>
      <c r="AA1486" s="543" t="str">
        <f>IF(AND('1C TSspéc29'!$L$17&lt;&gt;0,'1C TSspéc29'!$C$12="OUI"),'1C TSspéc29'!$L$47/'1C TSspéc29'!$L$17,"")</f>
        <v/>
      </c>
      <c r="AB1486" s="543" t="str">
        <f>IF(AND('1C TSspéc29'!$L$17&lt;&gt;0,'1C TSspéc29'!$C$12="OUI"),'1C TSspéc29'!$L$48/'1C TSspéc29'!$L$17,"")</f>
        <v/>
      </c>
      <c r="AC1486" s="543" t="str">
        <f>IF(AND('1C TSspéc29'!$L$17&lt;&gt;0,'1C TSspéc29'!$C$12="OUI"),'1C TSspéc29'!$L$49/'1C TSspéc29'!$L$17,"")</f>
        <v/>
      </c>
      <c r="AD1486" s="543" t="str">
        <f>IF(AND('1C TSspéc29'!$L$17&lt;&gt;0,'1C TSspéc29'!$C$12="OUI"),'1C TSspéc29'!$L$50/'1C TSspéc29'!$L$17,"")</f>
        <v/>
      </c>
      <c r="AE1486" s="543" t="str">
        <f>IF(AND('1C TSspéc29'!$L$17&lt;&gt;0,'1C TSspéc29'!$C$12="OUI"),'1C TSspéc29'!$L$51/'1C TSspéc29'!$L$17,"")</f>
        <v/>
      </c>
      <c r="AF1486" s="543" t="str">
        <f>IF(AND('1C TSspéc29'!$L$17&lt;&gt;0,'1C TSspéc29'!$C$12="OUI"),'1C TSspéc29'!$L$52/'1C TSspéc29'!$L$17,"")</f>
        <v/>
      </c>
      <c r="AG1486" s="543" t="str">
        <f>IF(AND('1C TSspéc29'!$L$17&lt;&gt;0,'1C TSspéc29'!$C$12="OUI"),'1C TSspéc29'!$L$53/'1C TSspéc29'!$L$17,"")</f>
        <v/>
      </c>
      <c r="AH1486" s="543" t="str">
        <f>IF(AND('1C TSspéc29'!$L$17&lt;&gt;0,'1C TSspéc29'!$C$12="OUI"),'1C TSspéc29'!$L$54/'1C TSspéc29'!$L$17,"")</f>
        <v/>
      </c>
      <c r="AI1486" s="543" t="str">
        <f>IF(AND('1C TSspéc29'!$L$17&lt;&gt;0,'1C TSspéc29'!$C$12="OUI"),'1C TSspéc29'!$L$55/'1C TSspéc29'!$L$17,"")</f>
        <v/>
      </c>
      <c r="AJ1486" s="543" t="str">
        <f>IF(AND('1C TSspéc29'!$L$17&lt;&gt;0,'1C TSspéc29'!$C$12="OUI"),'1C TSspéc29'!$L$56/'1C TSspéc29'!$L$17,"")</f>
        <v/>
      </c>
      <c r="AK1486" s="543" t="str">
        <f>IF(AND('1C TSspéc29'!$L$17&lt;&gt;0,'1C TSspéc29'!$C$12="OUI"),'1C TSspéc29'!$L$57/'1C TSspéc29'!$L$17,"")</f>
        <v/>
      </c>
      <c r="AL1486" s="72">
        <f>IF(AND('1C TSspéc29'!$L$17&lt;&gt;0,'1C TSspéc29'!$C$12="OUI"),N1486+AK1486,N1486)</f>
        <v>0</v>
      </c>
      <c r="AM1486" s="417">
        <f t="shared" si="364"/>
        <v>0</v>
      </c>
      <c r="AN1486" s="417">
        <f t="shared" si="365"/>
        <v>0</v>
      </c>
      <c r="AO1486" s="418" t="str">
        <f>IF(AND('1C TSspéc29'!$L$17&lt;&gt;0,'1C TSspéc29'!$L$30&lt;&gt;0),AM1486+AN1486,"")</f>
        <v/>
      </c>
      <c r="AP1486" s="573" t="str">
        <f>IF(AND('1C TSspéc29'!$L$17&lt;&gt;0,'1C TSspéc29'!$L$30&lt;&gt;0),AM1486-AR1486,"")</f>
        <v/>
      </c>
      <c r="AQ1486" s="583">
        <f t="shared" si="366"/>
        <v>0</v>
      </c>
      <c r="AR1486" s="596"/>
      <c r="AS1486" s="102"/>
      <c r="AT1486" s="27" t="str">
        <f>IF(('1C TSspéc29'!L$17*FICHE!$C$14&lt;J1486),"Forfait limité à "&amp;FICHE!$C$14&amp;"€/jour","")</f>
        <v/>
      </c>
      <c r="AU1486" s="592"/>
      <c r="AV1486" s="824"/>
      <c r="AW1486" s="824"/>
      <c r="AX1486" s="824"/>
      <c r="AY1486" s="824"/>
      <c r="AZ1486" s="824"/>
      <c r="BA1486" s="767"/>
      <c r="BB1486" s="767"/>
      <c r="BC1486" s="767"/>
      <c r="BD1486" s="767"/>
      <c r="BE1486" s="767"/>
      <c r="BF1486" s="767"/>
      <c r="BG1486" s="767"/>
      <c r="BH1486" s="767"/>
      <c r="BI1486" s="767"/>
      <c r="BJ1486" s="767"/>
      <c r="BK1486" s="767"/>
      <c r="BL1486" s="767"/>
      <c r="BM1486" s="767"/>
      <c r="BN1486" s="767"/>
      <c r="BO1486" s="767"/>
      <c r="BP1486" s="767"/>
      <c r="BQ1486" s="767"/>
      <c r="BR1486" s="767"/>
      <c r="BS1486" s="767"/>
      <c r="BT1486" s="767"/>
      <c r="BU1486" s="767"/>
      <c r="BV1486" s="767"/>
      <c r="BW1486" s="767"/>
      <c r="BX1486" s="767"/>
      <c r="BY1486" s="767"/>
      <c r="BZ1486" s="767"/>
      <c r="CA1486" s="767"/>
      <c r="CB1486" s="767"/>
      <c r="CC1486" s="767"/>
      <c r="CD1486" s="767"/>
      <c r="CE1486" s="767"/>
      <c r="CF1486" s="767"/>
      <c r="CG1486" s="767"/>
      <c r="CH1486" s="767"/>
      <c r="CI1486" s="767"/>
      <c r="CJ1486" s="767"/>
      <c r="CK1486" s="767"/>
      <c r="CL1486" s="767"/>
      <c r="CM1486" s="767"/>
      <c r="CN1486" s="767"/>
      <c r="CO1486" s="767"/>
      <c r="CP1486" s="767"/>
      <c r="CQ1486" s="767"/>
      <c r="CR1486" s="767"/>
      <c r="CS1486" s="767"/>
      <c r="CT1486" s="767"/>
      <c r="CU1486" s="767"/>
      <c r="CV1486" s="767"/>
      <c r="CW1486" s="767"/>
      <c r="CX1486" s="767"/>
      <c r="CY1486" s="767"/>
      <c r="CZ1486" s="767"/>
      <c r="DA1486" s="767"/>
      <c r="DB1486" s="767"/>
      <c r="DC1486" s="767"/>
      <c r="DD1486" s="767"/>
      <c r="DE1486" s="767"/>
      <c r="DF1486" s="767"/>
      <c r="DG1486" s="767"/>
      <c r="DH1486" s="767"/>
      <c r="DI1486" s="767"/>
      <c r="DJ1486" s="767"/>
      <c r="DK1486" s="767"/>
      <c r="DL1486" s="767"/>
      <c r="DM1486" s="767"/>
      <c r="DN1486" s="767"/>
      <c r="DO1486" s="767"/>
      <c r="DP1486" s="767"/>
      <c r="DQ1486" s="767"/>
      <c r="DR1486" s="767"/>
      <c r="DS1486" s="767"/>
      <c r="DT1486" s="767"/>
      <c r="DU1486" s="767"/>
      <c r="DV1486" s="767"/>
      <c r="DW1486" s="767"/>
      <c r="DX1486" s="767"/>
      <c r="DY1486" s="767"/>
      <c r="DZ1486" s="767"/>
      <c r="EA1486" s="767"/>
      <c r="EB1486" s="767"/>
      <c r="EC1486" s="767"/>
      <c r="ED1486" s="767"/>
      <c r="EE1486" s="767"/>
      <c r="EF1486" s="767"/>
      <c r="EG1486" s="767"/>
      <c r="EH1486" s="767"/>
      <c r="EI1486" s="767"/>
      <c r="EJ1486" s="767"/>
      <c r="EK1486" s="767"/>
      <c r="EL1486" s="767"/>
      <c r="EM1486" s="767"/>
      <c r="EN1486" s="767"/>
      <c r="EO1486" s="767"/>
      <c r="EP1486" s="767"/>
      <c r="EQ1486" s="767"/>
      <c r="ER1486" s="767"/>
      <c r="ES1486" s="767"/>
      <c r="ET1486" s="767"/>
      <c r="EU1486" s="767"/>
      <c r="EV1486" s="767"/>
      <c r="EW1486" s="767"/>
      <c r="EX1486" s="767"/>
      <c r="EY1486" s="767"/>
      <c r="EZ1486" s="767"/>
      <c r="FA1486" s="767"/>
      <c r="FB1486" s="767"/>
      <c r="FC1486" s="767"/>
      <c r="FD1486" s="767"/>
      <c r="FE1486" s="767"/>
      <c r="FF1486" s="767"/>
      <c r="FG1486" s="767"/>
      <c r="FH1486" s="767"/>
      <c r="FI1486" s="767"/>
      <c r="FJ1486" s="767"/>
      <c r="FK1486" s="767"/>
      <c r="FL1486" s="767"/>
      <c r="FM1486" s="767"/>
      <c r="FN1486" s="767"/>
      <c r="FO1486" s="767"/>
      <c r="FP1486" s="767"/>
      <c r="FQ1486" s="767"/>
      <c r="FR1486" s="767"/>
      <c r="FS1486" s="767"/>
      <c r="FT1486" s="767"/>
      <c r="FU1486" s="767"/>
      <c r="FV1486" s="767"/>
      <c r="FW1486" s="767"/>
      <c r="FX1486" s="767"/>
      <c r="FY1486" s="767"/>
      <c r="FZ1486" s="767"/>
      <c r="GA1486" s="767"/>
      <c r="GB1486" s="767"/>
      <c r="GC1486" s="767"/>
      <c r="GD1486" s="767"/>
      <c r="GE1486" s="767"/>
      <c r="GF1486" s="767"/>
      <c r="GG1486" s="767"/>
      <c r="GH1486" s="767"/>
      <c r="GI1486" s="767"/>
      <c r="GJ1486" s="767"/>
      <c r="GK1486" s="767"/>
      <c r="GL1486" s="767"/>
      <c r="GM1486" s="767"/>
      <c r="GN1486" s="767"/>
      <c r="GO1486" s="767"/>
      <c r="GP1486" s="767"/>
      <c r="GQ1486" s="767"/>
      <c r="GR1486" s="767"/>
      <c r="GS1486" s="767"/>
      <c r="GT1486" s="767"/>
      <c r="GU1486" s="767"/>
      <c r="GV1486" s="767"/>
      <c r="GW1486" s="767"/>
      <c r="GX1486" s="767"/>
      <c r="GY1486" s="767"/>
      <c r="GZ1486" s="767"/>
      <c r="HA1486" s="767"/>
      <c r="HB1486" s="767"/>
      <c r="HC1486" s="767"/>
    </row>
    <row r="1487" spans="1:211" s="864" customFormat="1" ht="13.9" hidden="1" customHeight="1">
      <c r="A1487" s="307"/>
      <c r="B1487" s="351"/>
      <c r="C1487" s="971" t="str">
        <f>IF('1C TSspéc29'!M$17&lt;&gt;0,'1C TSspéc29'!$B$12,"")</f>
        <v/>
      </c>
      <c r="D1487" s="972"/>
      <c r="E1487" s="973"/>
      <c r="F1487" s="93">
        <f>IF(AND($C1487='1C TSspéc29'!$B$12,'1C TSspéc29'!$B$16="spécifiques",'1C TSspéc29'!$M$17&lt;&gt;""),'1C TSspéc29'!$M$21,"")</f>
        <v>0</v>
      </c>
      <c r="G1487" s="863"/>
      <c r="H1487" s="745">
        <v>0.21</v>
      </c>
      <c r="I1487" s="747">
        <v>1</v>
      </c>
      <c r="J1487" s="312"/>
      <c r="K1487" s="680">
        <f t="shared" si="363"/>
        <v>0</v>
      </c>
      <c r="L1487" s="556">
        <f>IF(OR('1C TSspéc29'!$B$12="",'1C TSspéc29'!M$30=0),0,IF(AND('1C TSspéc29'!$B$12&lt;&gt;"",$K$2="Pôle",'1C TSspéc29'!$C$12="OUI"),(('1C TSspéc29'!M$22+'1C TSspéc29'!M$23+'1C TSspéc29'!M$24+'1C TSspéc29'!M$25+'1C TSspéc29'!M$29)/'1C TSspéc29'!M$17),IF(AND('1C TSspéc29'!$B$12&lt;&gt;"",$K$2="Pôle",'1C TSspéc29'!$C$12="NON"),(('1C TSspéc29'!M$22+'1C TSspéc29'!M$23+'1C TSspéc29'!M$24+'1C TSspéc29'!M$25+'1C TSspéc29'!M$29)/'1C TSspéc29'!M$30),IF(AND('1C TSspéc29'!$B$12&lt;&gt;"",$K$2&lt;&gt;"Pôle",'1C TSspéc29'!$C$12="OUI"),(('1C TSspéc29'!M$22+'1C TSspéc29'!M$23+'1C TSspéc29'!M$24+'1C TSspéc29'!M$25+'1C TSspéc29'!M$26+'1C TSspéc29'!M$27+'1C TSspéc29'!M$28+'1C TSspéc29'!M$29)/'1C TSspéc29'!M$17),IF(AND('1C TSspéc29'!$B$12&lt;&gt;"",$K$2&lt;&gt;"Pôle",'1C TSspéc29'!$C$12="NON"),(('1C TSspéc29'!M$22+'1C TSspéc29'!M$23+'1C TSspéc29'!M$24+'1C TSspéc29'!M$25+'1C TSspéc29'!M$26+'1C TSspéc29'!M$27+'1C TSspéc29'!M$28+'1C TSspéc29'!M$29)/'1C TSspéc29'!M$30))))))</f>
        <v>0</v>
      </c>
      <c r="M1487" s="556">
        <f>IF(OR('1C TSspéc29'!$B$12="",'1C TSspéc29'!M$30=0),0,IF(AND('1C TSspéc29'!$B$12&lt;&gt;"",$K$2="Pôle",'1C TSspéc29'!$C$12="OUI"),(('1C TSspéc29'!M$26+'1C TSspéc29'!M$27+'1C TSspéc29'!M$28)/'1C TSspéc29'!M$17),IF(AND('1C TSspéc29'!$B$12&lt;&gt;"",$K$2="Pôle",'1C TSspéc29'!$C$12="NON"),(('1C TSspéc29'!M$26+'1C TSspéc29'!M$27+'1C TSspéc29'!M$28)/'1C TSspéc29'!M$30),IF(AND('1C TSspéc29'!$B$12&lt;&gt;"",$K$2&lt;&gt;"Pôle"),0))))</f>
        <v>0</v>
      </c>
      <c r="N1487" s="557">
        <f>IF(AND('1C TSspéc29'!$B$12&lt;&gt;0,'1C TSspéc29'!$M$30&lt;&gt;0),L1487+M1487,0)</f>
        <v>0</v>
      </c>
      <c r="O1487" s="542" t="str">
        <f>IF(AND('1C TSspéc29'!$M$17&lt;&gt;0,'1C TSspéc29'!$C$12="OUI"),'1C TSspéc29'!$M$35/'1C TSspéc29'!$M$17,"")</f>
        <v/>
      </c>
      <c r="P1487" s="543" t="str">
        <f>IF(AND('1C TSspéc29'!$M$17&lt;&gt;0,'1C TSspéc29'!$C$12="OUI"),'1C TSspéc29'!$M$36/'1C TSspéc29'!$M$17,"")</f>
        <v/>
      </c>
      <c r="Q1487" s="543" t="str">
        <f>IF(AND('1C TSspéc29'!$M$17&lt;&gt;0,'1C TSspéc29'!$C$12="OUI"),'1C TSspéc29'!$M$37/'1C TSspéc29'!$M$17,"")</f>
        <v/>
      </c>
      <c r="R1487" s="543" t="str">
        <f>IF(AND('1C TSspéc29'!$M$17&lt;&gt;0,'1C TSspéc29'!$C$12="OUI"),'1C TSspéc29'!$M$38/'1C TSspéc29'!$M$17,"")</f>
        <v/>
      </c>
      <c r="S1487" s="543" t="str">
        <f>IF(AND('1C TSspéc29'!$M$17&lt;&gt;0,'1C TSspéc29'!$C$12="OUI"),'1C TSspéc29'!$M$39/'1C TSspéc29'!$M$17,"")</f>
        <v/>
      </c>
      <c r="T1487" s="543" t="str">
        <f>IF(AND('1C TSspéc29'!$M$17&lt;&gt;0,'1C TSspéc29'!$C$12="OUI"),'1C TSspéc29'!$M$40/'1C TSspéc29'!$M$17,"")</f>
        <v/>
      </c>
      <c r="U1487" s="543" t="str">
        <f>IF(AND('1C TSspéc29'!$M$17&lt;&gt;0,'1C TSspéc29'!$C$12="OUI"),'1C TSspéc29'!$M$41/'1C TSspéc29'!$M$17,"")</f>
        <v/>
      </c>
      <c r="V1487" s="543" t="str">
        <f>IF(AND('1C TSspéc29'!$M$17&lt;&gt;0,'1C TSspéc29'!$C$12="OUI"),'1C TSspéc29'!$M$42/'1C TSspéc29'!$M$17,"")</f>
        <v/>
      </c>
      <c r="W1487" s="543" t="str">
        <f>IF(AND('1C TSspéc29'!$M$17&lt;&gt;0,'1C TSspéc29'!$C$12="OUI"),'1C TSspéc29'!$M$43/'1C TSspéc29'!$M$17,"")</f>
        <v/>
      </c>
      <c r="X1487" s="543" t="str">
        <f>IF(AND('1C TSspéc29'!$M$17&lt;&gt;0,'1C TSspéc29'!$C$12="OUI"),'1C TSspéc29'!$M$44/'1C TSspéc29'!$M$17,"")</f>
        <v/>
      </c>
      <c r="Y1487" s="543" t="str">
        <f>IF(AND('1C TSspéc29'!$M$17&lt;&gt;0,'1C TSspéc29'!$C$12="OUI"),'1C TSspéc29'!$M$45/'1C TSspéc29'!$M$17,"")</f>
        <v/>
      </c>
      <c r="Z1487" s="543" t="str">
        <f>IF(AND('1C TSspéc29'!$M$17&lt;&gt;0,'1C TSspéc29'!$C$12="OUI"),'1C TSspéc29'!$M$46/'1C TSspéc29'!$M$17,"")</f>
        <v/>
      </c>
      <c r="AA1487" s="543" t="str">
        <f>IF(AND('1C TSspéc29'!$M$17&lt;&gt;0,'1C TSspéc29'!$C$12="OUI"),'1C TSspéc29'!$M$47/'1C TSspéc29'!$M$17,"")</f>
        <v/>
      </c>
      <c r="AB1487" s="543" t="str">
        <f>IF(AND('1C TSspéc29'!$M$17&lt;&gt;0,'1C TSspéc29'!$C$12="OUI"),'1C TSspéc29'!$M$48/'1C TSspéc29'!$M$17,"")</f>
        <v/>
      </c>
      <c r="AC1487" s="543" t="str">
        <f>IF(AND('1C TSspéc29'!$M$17&lt;&gt;0,'1C TSspéc29'!$C$12="OUI"),'1C TSspéc29'!$M$49/'1C TSspéc29'!$M$17,"")</f>
        <v/>
      </c>
      <c r="AD1487" s="543" t="str">
        <f>IF(AND('1C TSspéc29'!$M$17&lt;&gt;0,'1C TSspéc29'!$C$12="OUI"),'1C TSspéc29'!$M$50/'1C TSspéc29'!$M$17,"")</f>
        <v/>
      </c>
      <c r="AE1487" s="543" t="str">
        <f>IF(AND('1C TSspéc29'!$M$17&lt;&gt;0,'1C TSspéc29'!$C$12="OUI"),'1C TSspéc29'!$M$51/'1C TSspéc29'!$M$17,"")</f>
        <v/>
      </c>
      <c r="AF1487" s="543" t="str">
        <f>IF(AND('1C TSspéc29'!$M$17&lt;&gt;0,'1C TSspéc29'!$C$12="OUI"),'1C TSspéc29'!$M$52/'1C TSspéc29'!$M$17,"")</f>
        <v/>
      </c>
      <c r="AG1487" s="543" t="str">
        <f>IF(AND('1C TSspéc29'!$M$17&lt;&gt;0,'1C TSspéc29'!$C$12="OUI"),'1C TSspéc29'!$M$53/'1C TSspéc29'!$M$17,"")</f>
        <v/>
      </c>
      <c r="AH1487" s="543" t="str">
        <f>IF(AND('1C TSspéc29'!$M$17&lt;&gt;0,'1C TSspéc29'!$C$12="OUI"),'1C TSspéc29'!$M$54/'1C TSspéc29'!$M$17,"")</f>
        <v/>
      </c>
      <c r="AI1487" s="543" t="str">
        <f>IF(AND('1C TSspéc29'!$M$17&lt;&gt;0,'1C TSspéc29'!$C$12="OUI"),'1C TSspéc29'!$M$55/'1C TSspéc29'!$M$17,"")</f>
        <v/>
      </c>
      <c r="AJ1487" s="543" t="str">
        <f>IF(AND('1C TSspéc29'!$M$17&lt;&gt;0,'1C TSspéc29'!$C$12="OUI"),'1C TSspéc29'!$M$56/'1C TSspéc29'!$M$17,"")</f>
        <v/>
      </c>
      <c r="AK1487" s="543" t="str">
        <f>IF(AND('1C TSspéc29'!$M$17&lt;&gt;0,'1C TSspéc29'!$C$12="OUI"),'1C TSspéc29'!$M$57/'1C TSspéc29'!$M$17,"")</f>
        <v/>
      </c>
      <c r="AL1487" s="72">
        <f>IF(AND('1C TSspéc29'!$M$17&lt;&gt;0,'1C TSspéc29'!$C$12="OUI"),N1487+AK1487,N1487)</f>
        <v>0</v>
      </c>
      <c r="AM1487" s="417">
        <f t="shared" si="364"/>
        <v>0</v>
      </c>
      <c r="AN1487" s="417">
        <f t="shared" si="365"/>
        <v>0</v>
      </c>
      <c r="AO1487" s="418" t="str">
        <f>IF(AND('1C TSspéc29'!$M$17&lt;&gt;0,'1C TSspéc29'!$M$30&lt;&gt;0),AM1487+AN1487,"")</f>
        <v/>
      </c>
      <c r="AP1487" s="573" t="str">
        <f>IF(AND('1C TSspéc29'!$M$17&lt;&gt;0,'1C TSspéc29'!$M$30&lt;&gt;0),AM1487-AR1487,"")</f>
        <v/>
      </c>
      <c r="AQ1487" s="583">
        <f t="shared" si="366"/>
        <v>0</v>
      </c>
      <c r="AR1487" s="596"/>
      <c r="AS1487" s="102"/>
      <c r="AT1487" s="27" t="str">
        <f>IF(('1C TSspéc29'!M$17*FICHE!$C$14&lt;J1487),"Forfait limité à "&amp;FICHE!$C$14&amp;"€/jour","")</f>
        <v/>
      </c>
      <c r="AU1487" s="592"/>
      <c r="AV1487" s="824"/>
      <c r="AW1487" s="824"/>
      <c r="AX1487" s="824"/>
      <c r="AY1487" s="824"/>
      <c r="AZ1487" s="824"/>
      <c r="BA1487" s="767"/>
      <c r="BB1487" s="767"/>
      <c r="BC1487" s="767"/>
      <c r="BD1487" s="767"/>
      <c r="BE1487" s="767"/>
      <c r="BF1487" s="767"/>
      <c r="BG1487" s="767"/>
      <c r="BH1487" s="767"/>
      <c r="BI1487" s="767"/>
      <c r="BJ1487" s="767"/>
      <c r="BK1487" s="767"/>
      <c r="BL1487" s="767"/>
      <c r="BM1487" s="767"/>
      <c r="BN1487" s="767"/>
      <c r="BO1487" s="767"/>
      <c r="BP1487" s="767"/>
      <c r="BQ1487" s="767"/>
      <c r="BR1487" s="767"/>
      <c r="BS1487" s="767"/>
      <c r="BT1487" s="767"/>
      <c r="BU1487" s="767"/>
      <c r="BV1487" s="767"/>
      <c r="BW1487" s="767"/>
      <c r="BX1487" s="767"/>
      <c r="BY1487" s="767"/>
      <c r="BZ1487" s="767"/>
      <c r="CA1487" s="767"/>
      <c r="CB1487" s="767"/>
      <c r="CC1487" s="767"/>
      <c r="CD1487" s="767"/>
      <c r="CE1487" s="767"/>
      <c r="CF1487" s="767"/>
      <c r="CG1487" s="767"/>
      <c r="CH1487" s="767"/>
      <c r="CI1487" s="767"/>
      <c r="CJ1487" s="767"/>
      <c r="CK1487" s="767"/>
      <c r="CL1487" s="767"/>
      <c r="CM1487" s="767"/>
      <c r="CN1487" s="767"/>
      <c r="CO1487" s="767"/>
      <c r="CP1487" s="767"/>
      <c r="CQ1487" s="767"/>
      <c r="CR1487" s="767"/>
      <c r="CS1487" s="767"/>
      <c r="CT1487" s="767"/>
      <c r="CU1487" s="767"/>
      <c r="CV1487" s="767"/>
      <c r="CW1487" s="767"/>
      <c r="CX1487" s="767"/>
      <c r="CY1487" s="767"/>
      <c r="CZ1487" s="767"/>
      <c r="DA1487" s="767"/>
      <c r="DB1487" s="767"/>
      <c r="DC1487" s="767"/>
      <c r="DD1487" s="767"/>
      <c r="DE1487" s="767"/>
      <c r="DF1487" s="767"/>
      <c r="DG1487" s="767"/>
      <c r="DH1487" s="767"/>
      <c r="DI1487" s="767"/>
      <c r="DJ1487" s="767"/>
      <c r="DK1487" s="767"/>
      <c r="DL1487" s="767"/>
      <c r="DM1487" s="767"/>
      <c r="DN1487" s="767"/>
      <c r="DO1487" s="767"/>
      <c r="DP1487" s="767"/>
      <c r="DQ1487" s="767"/>
      <c r="DR1487" s="767"/>
      <c r="DS1487" s="767"/>
      <c r="DT1487" s="767"/>
      <c r="DU1487" s="767"/>
      <c r="DV1487" s="767"/>
      <c r="DW1487" s="767"/>
      <c r="DX1487" s="767"/>
      <c r="DY1487" s="767"/>
      <c r="DZ1487" s="767"/>
      <c r="EA1487" s="767"/>
      <c r="EB1487" s="767"/>
      <c r="EC1487" s="767"/>
      <c r="ED1487" s="767"/>
      <c r="EE1487" s="767"/>
      <c r="EF1487" s="767"/>
      <c r="EG1487" s="767"/>
      <c r="EH1487" s="767"/>
      <c r="EI1487" s="767"/>
      <c r="EJ1487" s="767"/>
      <c r="EK1487" s="767"/>
      <c r="EL1487" s="767"/>
      <c r="EM1487" s="767"/>
      <c r="EN1487" s="767"/>
      <c r="EO1487" s="767"/>
      <c r="EP1487" s="767"/>
      <c r="EQ1487" s="767"/>
      <c r="ER1487" s="767"/>
      <c r="ES1487" s="767"/>
      <c r="ET1487" s="767"/>
      <c r="EU1487" s="767"/>
      <c r="EV1487" s="767"/>
      <c r="EW1487" s="767"/>
      <c r="EX1487" s="767"/>
      <c r="EY1487" s="767"/>
      <c r="EZ1487" s="767"/>
      <c r="FA1487" s="767"/>
      <c r="FB1487" s="767"/>
      <c r="FC1487" s="767"/>
      <c r="FD1487" s="767"/>
      <c r="FE1487" s="767"/>
      <c r="FF1487" s="767"/>
      <c r="FG1487" s="767"/>
      <c r="FH1487" s="767"/>
      <c r="FI1487" s="767"/>
      <c r="FJ1487" s="767"/>
      <c r="FK1487" s="767"/>
      <c r="FL1487" s="767"/>
      <c r="FM1487" s="767"/>
      <c r="FN1487" s="767"/>
      <c r="FO1487" s="767"/>
      <c r="FP1487" s="767"/>
      <c r="FQ1487" s="767"/>
      <c r="FR1487" s="767"/>
      <c r="FS1487" s="767"/>
      <c r="FT1487" s="767"/>
      <c r="FU1487" s="767"/>
      <c r="FV1487" s="767"/>
      <c r="FW1487" s="767"/>
      <c r="FX1487" s="767"/>
      <c r="FY1487" s="767"/>
      <c r="FZ1487" s="767"/>
      <c r="GA1487" s="767"/>
      <c r="GB1487" s="767"/>
      <c r="GC1487" s="767"/>
      <c r="GD1487" s="767"/>
      <c r="GE1487" s="767"/>
      <c r="GF1487" s="767"/>
      <c r="GG1487" s="767"/>
      <c r="GH1487" s="767"/>
      <c r="GI1487" s="767"/>
      <c r="GJ1487" s="767"/>
      <c r="GK1487" s="767"/>
      <c r="GL1487" s="767"/>
      <c r="GM1487" s="767"/>
      <c r="GN1487" s="767"/>
      <c r="GO1487" s="767"/>
      <c r="GP1487" s="767"/>
      <c r="GQ1487" s="767"/>
      <c r="GR1487" s="767"/>
      <c r="GS1487" s="767"/>
      <c r="GT1487" s="767"/>
      <c r="GU1487" s="767"/>
      <c r="GV1487" s="767"/>
      <c r="GW1487" s="767"/>
      <c r="GX1487" s="767"/>
      <c r="GY1487" s="767"/>
      <c r="GZ1487" s="767"/>
      <c r="HA1487" s="767"/>
      <c r="HB1487" s="767"/>
      <c r="HC1487" s="767"/>
    </row>
    <row r="1488" spans="1:211" s="864" customFormat="1" ht="13.9" hidden="1" customHeight="1">
      <c r="A1488" s="307"/>
      <c r="B1488" s="351"/>
      <c r="C1488" s="971" t="str">
        <f>IF('1C TSspéc29'!N$17&lt;&gt;0,'1C TSspéc29'!$B$12,"")</f>
        <v/>
      </c>
      <c r="D1488" s="972"/>
      <c r="E1488" s="973"/>
      <c r="F1488" s="93">
        <f>IF(AND($C1488='1C TSspéc29'!$B$12,'1C TSspéc29'!$B$16="spécifiques",'1C TSspéc29'!$N$17&lt;&gt;""),'1C TSspéc29'!$N$21,"")</f>
        <v>0</v>
      </c>
      <c r="G1488" s="842"/>
      <c r="H1488" s="745">
        <v>0.21</v>
      </c>
      <c r="I1488" s="747">
        <v>1</v>
      </c>
      <c r="J1488" s="312"/>
      <c r="K1488" s="680">
        <f t="shared" si="363"/>
        <v>0</v>
      </c>
      <c r="L1488" s="556">
        <f>IF(OR('1C TSspéc29'!$B$12="",'1C TSspéc29'!N$30=0),0,IF(AND('1C TSspéc29'!$B$12&lt;&gt;"",$K$2="Pôle",'1C TSspéc29'!$C$12="OUI"),(('1C TSspéc29'!N$22+'1C TSspéc29'!N$23+'1C TSspéc29'!N$24+'1C TSspéc29'!N$25+'1C TSspéc29'!N$29)/'1C TSspéc29'!N$17),IF(AND('1C TSspéc29'!$B$12&lt;&gt;"",$K$2="Pôle",'1C TSspéc29'!$C$12="NON"),(('1C TSspéc29'!N$22+'1C TSspéc29'!N$23+'1C TSspéc29'!N$24+'1C TSspéc29'!N$25+'1C TSspéc29'!N$29)/'1C TSspéc29'!N$30),IF(AND('1C TSspéc29'!$B$12&lt;&gt;"",$K$2&lt;&gt;"Pôle",'1C TSspéc29'!$C$12="OUI"),(('1C TSspéc29'!N$22+'1C TSspéc29'!N$23+'1C TSspéc29'!N$24+'1C TSspéc29'!N$25+'1C TSspéc29'!N$26+'1C TSspéc29'!N$27+'1C TSspéc29'!N$28+'1C TSspéc29'!N$29)/'1C TSspéc29'!N$17),IF(AND('1C TSspéc29'!$B$12&lt;&gt;"",$K$2&lt;&gt;"Pôle",'1C TSspéc29'!$C$12="NON"),(('1C TSspéc29'!N$22+'1C TSspéc29'!N$23+'1C TSspéc29'!N$24+'1C TSspéc29'!N$25+'1C TSspéc29'!N$26+'1C TSspéc29'!N$27+'1C TSspéc29'!N$28+'1C TSspéc29'!N$29)/'1C TSspéc29'!N$30))))))</f>
        <v>0</v>
      </c>
      <c r="M1488" s="556">
        <f>IF(OR('1C TSspéc29'!$B$12="",'1C TSspéc29'!N$30=0),0,IF(AND('1C TSspéc29'!$B$12&lt;&gt;"",$K$2="Pôle",'1C TSspéc29'!$C$12="OUI"),(('1C TSspéc29'!N$26+'1C TSspéc29'!N$27+'1C TSspéc29'!N$28)/'1C TSspéc29'!N$17),IF(AND('1C TSspéc29'!$B$12&lt;&gt;"",$K$2="Pôle",'1C TSspéc29'!$C$12="NON"),(('1C TSspéc29'!N$26+'1C TSspéc29'!N$27+'1C TSspéc29'!N$28)/'1C TSspéc29'!N$30),IF(AND('1C TSspéc29'!$B$12&lt;&gt;"",$K$2&lt;&gt;"Pôle"),0))))</f>
        <v>0</v>
      </c>
      <c r="N1488" s="557">
        <f>IF(AND('1C TSspéc29'!$B$12&lt;&gt;0,'1C TSspéc29'!$N$30&lt;&gt;0),L1488+M1488,0)</f>
        <v>0</v>
      </c>
      <c r="O1488" s="893" t="str">
        <f>IF(AND('1C TSspéc29'!$N$17&lt;&gt;0,'1C TSspéc29'!$C$12="OUI"),'1C TSspéc29'!$N$35/'1C TSspéc29'!$N$17,"")</f>
        <v/>
      </c>
      <c r="P1488" s="543" t="str">
        <f>IF(AND('1C TSspéc29'!$N$17&lt;&gt;0,'1C TSspéc29'!$C$12="OUI"),'1C TSspéc29'!$N$36/'1C TSspéc29'!$N$17,"")</f>
        <v/>
      </c>
      <c r="Q1488" s="543" t="str">
        <f>IF(AND('1C TSspéc29'!$N$17&lt;&gt;0,'1C TSspéc29'!$C$12="OUI"),'1C TSspéc29'!$N$37/'1C TSspéc29'!$N$17,"")</f>
        <v/>
      </c>
      <c r="R1488" s="543" t="str">
        <f>IF(AND('1C TSspéc29'!$N$17&lt;&gt;0,'1C TSspéc29'!$C$12="OUI"),'1C TSspéc29'!$N$38/'1C TSspéc29'!$N$17,"")</f>
        <v/>
      </c>
      <c r="S1488" s="543" t="str">
        <f>IF(AND('1C TSspéc29'!$N$17&lt;&gt;0,'1C TSspéc29'!$C$12="OUI"),'1C TSspéc29'!$N$39/'1C TSspéc29'!$N$17,"")</f>
        <v/>
      </c>
      <c r="T1488" s="543" t="str">
        <f>IF(AND('1C TSspéc29'!$N$17&lt;&gt;0,'1C TSspéc29'!$C$12="OUI"),'1C TSspéc29'!$N$40/'1C TSspéc29'!$N$17,"")</f>
        <v/>
      </c>
      <c r="U1488" s="543" t="str">
        <f>IF(AND('1C TSspéc29'!$N$17&lt;&gt;0,'1C TSspéc29'!$C$12="OUI"),'1C TSspéc29'!$N$41/'1C TSspéc29'!$N$17,"")</f>
        <v/>
      </c>
      <c r="V1488" s="543" t="str">
        <f>IF(AND('1C TSspéc29'!$N$17&lt;&gt;0,'1C TSspéc29'!$C$12="OUI"),'1C TSspéc29'!$N$42/'1C TSspéc29'!$N$17,"")</f>
        <v/>
      </c>
      <c r="W1488" s="543" t="str">
        <f>IF(AND('1C TSspéc29'!$N$17&lt;&gt;0,'1C TSspéc29'!$C$12="OUI"),'1C TSspéc29'!$N$43/'1C TSspéc29'!$N$17,"")</f>
        <v/>
      </c>
      <c r="X1488" s="543" t="str">
        <f>IF(AND('1C TSspéc29'!$N$17&lt;&gt;0,'1C TSspéc29'!$C$12="OUI"),'1C TSspéc29'!$N$44/'1C TSspéc29'!$N$17,"")</f>
        <v/>
      </c>
      <c r="Y1488" s="543" t="str">
        <f>IF(AND('1C TSspéc29'!$N$17&lt;&gt;0,'1C TSspéc29'!$C$12="OUI"),'1C TSspéc29'!$N$45/'1C TSspéc29'!$N$17,"")</f>
        <v/>
      </c>
      <c r="Z1488" s="543" t="str">
        <f>IF(AND('1C TSspéc29'!$N$17&lt;&gt;0,'1C TSspéc29'!$C$12="OUI"),'1C TSspéc29'!$N$46/'1C TSspéc29'!$N$17,"")</f>
        <v/>
      </c>
      <c r="AA1488" s="543" t="str">
        <f>IF(AND('1C TSspéc29'!$N$17&lt;&gt;0,'1C TSspéc29'!$C$12="OUI"),'1C TSspéc29'!$N$47/'1C TSspéc29'!$N$17,"")</f>
        <v/>
      </c>
      <c r="AB1488" s="543" t="str">
        <f>IF(AND('1C TSspéc29'!$N$17&lt;&gt;0,'1C TSspéc29'!$C$12="OUI"),'1C TSspéc29'!$N$48/'1C TSspéc29'!$N$17,"")</f>
        <v/>
      </c>
      <c r="AC1488" s="543" t="str">
        <f>IF(AND('1C TSspéc29'!$N$17&lt;&gt;0,'1C TSspéc29'!$C$12="OUI"),'1C TSspéc29'!$N$49/'1C TSspéc29'!$N$17,"")</f>
        <v/>
      </c>
      <c r="AD1488" s="543" t="str">
        <f>IF(AND('1C TSspéc29'!$N$17&lt;&gt;0,'1C TSspéc29'!$C$12="OUI"),'1C TSspéc29'!$N$50/'1C TSspéc29'!$N$17,"")</f>
        <v/>
      </c>
      <c r="AE1488" s="543" t="str">
        <f>IF(AND('1C TSspéc29'!$N$17&lt;&gt;0,'1C TSspéc29'!$C$12="OUI"),'1C TSspéc29'!$N$51/'1C TSspéc29'!$N$17,"")</f>
        <v/>
      </c>
      <c r="AF1488" s="543" t="str">
        <f>IF(AND('1C TSspéc29'!$N$17&lt;&gt;0,'1C TSspéc29'!$C$12="OUI"),'1C TSspéc29'!$N$52/'1C TSspéc29'!$N$17,"")</f>
        <v/>
      </c>
      <c r="AG1488" s="543" t="str">
        <f>IF(AND('1C TSspéc29'!$N$17&lt;&gt;0,'1C TSspéc29'!$C$12="OUI"),'1C TSspéc29'!$N$53/'1C TSspéc29'!$N$17,"")</f>
        <v/>
      </c>
      <c r="AH1488" s="543" t="str">
        <f>IF(AND('1C TSspéc29'!$N$17&lt;&gt;0,'1C TSspéc29'!$C$12="OUI"),'1C TSspéc29'!$N$54/'1C TSspéc29'!$N$17,"")</f>
        <v/>
      </c>
      <c r="AI1488" s="543" t="str">
        <f>IF(AND('1C TSspéc29'!$N$17&lt;&gt;0,'1C TSspéc29'!$C$12="OUI"),'1C TSspéc29'!$N$55/'1C TSspéc29'!$N$17,"")</f>
        <v/>
      </c>
      <c r="AJ1488" s="543" t="str">
        <f>IF(AND('1C TSspéc29'!$N$17&lt;&gt;0,'1C TSspéc29'!$C$12="OUI"),'1C TSspéc29'!$N$56/'1C TSspéc29'!$N$17,"")</f>
        <v/>
      </c>
      <c r="AK1488" s="543" t="str">
        <f>IF(AND('1C TSspéc29'!$N$17&lt;&gt;0,'1C TSspéc29'!$C$12="OUI"),'1C TSspéc29'!$N$57/'1C TSspéc29'!$N$17,"")</f>
        <v/>
      </c>
      <c r="AL1488" s="72">
        <f>IF(AND('1C TSspéc29'!$N$17&lt;&gt;0,'1C TSspéc29'!$C$12="OUI"),N1488+AK1488,N1488)</f>
        <v>0</v>
      </c>
      <c r="AM1488" s="417">
        <f t="shared" si="364"/>
        <v>0</v>
      </c>
      <c r="AN1488" s="417">
        <f t="shared" si="365"/>
        <v>0</v>
      </c>
      <c r="AO1488" s="418" t="str">
        <f>IF(AND('1C TSspéc29'!$N$17&lt;&gt;0,'1C TSspéc29'!$N$30&lt;&gt;0),AM1488+AN1488,"")</f>
        <v/>
      </c>
      <c r="AP1488" s="573" t="str">
        <f>IF(AND('1C TSspéc29'!$N$17&lt;&gt;0,'1C TSspéc29'!$N$30&lt;&gt;0),AM1488-AR1488,"")</f>
        <v/>
      </c>
      <c r="AQ1488" s="583">
        <f t="shared" si="366"/>
        <v>0</v>
      </c>
      <c r="AR1488" s="596"/>
      <c r="AS1488" s="102"/>
      <c r="AT1488" s="27" t="str">
        <f>IF(('1C TSspéc29'!N$17*FICHE!$C$14&lt;J1488),"Forfait limité à "&amp;FICHE!$C$14&amp;"€/jour","")</f>
        <v/>
      </c>
      <c r="AU1488" s="592"/>
      <c r="AV1488" s="824"/>
      <c r="AW1488" s="824"/>
      <c r="AX1488" s="824"/>
      <c r="AY1488" s="824"/>
      <c r="AZ1488" s="824"/>
      <c r="BA1488" s="767"/>
      <c r="BB1488" s="767"/>
      <c r="BC1488" s="767"/>
      <c r="BD1488" s="767"/>
      <c r="BE1488" s="767"/>
      <c r="BF1488" s="767"/>
      <c r="BG1488" s="767"/>
      <c r="BH1488" s="767"/>
      <c r="BI1488" s="767"/>
      <c r="BJ1488" s="767"/>
      <c r="BK1488" s="767"/>
      <c r="BL1488" s="767"/>
      <c r="BM1488" s="767"/>
      <c r="BN1488" s="767"/>
      <c r="BO1488" s="767"/>
      <c r="BP1488" s="767"/>
      <c r="BQ1488" s="767"/>
      <c r="BR1488" s="767"/>
      <c r="BS1488" s="767"/>
      <c r="BT1488" s="767"/>
      <c r="BU1488" s="767"/>
      <c r="BV1488" s="767"/>
      <c r="BW1488" s="767"/>
      <c r="BX1488" s="767"/>
      <c r="BY1488" s="767"/>
      <c r="BZ1488" s="767"/>
      <c r="CA1488" s="767"/>
      <c r="CB1488" s="767"/>
      <c r="CC1488" s="767"/>
      <c r="CD1488" s="767"/>
      <c r="CE1488" s="767"/>
      <c r="CF1488" s="767"/>
      <c r="CG1488" s="767"/>
      <c r="CH1488" s="767"/>
      <c r="CI1488" s="767"/>
      <c r="CJ1488" s="767"/>
      <c r="CK1488" s="767"/>
      <c r="CL1488" s="767"/>
      <c r="CM1488" s="767"/>
      <c r="CN1488" s="767"/>
      <c r="CO1488" s="767"/>
      <c r="CP1488" s="767"/>
      <c r="CQ1488" s="767"/>
      <c r="CR1488" s="767"/>
      <c r="CS1488" s="767"/>
      <c r="CT1488" s="767"/>
      <c r="CU1488" s="767"/>
      <c r="CV1488" s="767"/>
      <c r="CW1488" s="767"/>
      <c r="CX1488" s="767"/>
      <c r="CY1488" s="767"/>
      <c r="CZ1488" s="767"/>
      <c r="DA1488" s="767"/>
      <c r="DB1488" s="767"/>
      <c r="DC1488" s="767"/>
      <c r="DD1488" s="767"/>
      <c r="DE1488" s="767"/>
      <c r="DF1488" s="767"/>
      <c r="DG1488" s="767"/>
      <c r="DH1488" s="767"/>
      <c r="DI1488" s="767"/>
      <c r="DJ1488" s="767"/>
      <c r="DK1488" s="767"/>
      <c r="DL1488" s="767"/>
      <c r="DM1488" s="767"/>
      <c r="DN1488" s="767"/>
      <c r="DO1488" s="767"/>
      <c r="DP1488" s="767"/>
      <c r="DQ1488" s="767"/>
      <c r="DR1488" s="767"/>
      <c r="DS1488" s="767"/>
      <c r="DT1488" s="767"/>
      <c r="DU1488" s="767"/>
      <c r="DV1488" s="767"/>
      <c r="DW1488" s="767"/>
      <c r="DX1488" s="767"/>
      <c r="DY1488" s="767"/>
      <c r="DZ1488" s="767"/>
      <c r="EA1488" s="767"/>
      <c r="EB1488" s="767"/>
      <c r="EC1488" s="767"/>
      <c r="ED1488" s="767"/>
      <c r="EE1488" s="767"/>
      <c r="EF1488" s="767"/>
      <c r="EG1488" s="767"/>
      <c r="EH1488" s="767"/>
      <c r="EI1488" s="767"/>
      <c r="EJ1488" s="767"/>
      <c r="EK1488" s="767"/>
      <c r="EL1488" s="767"/>
      <c r="EM1488" s="767"/>
      <c r="EN1488" s="767"/>
      <c r="EO1488" s="767"/>
      <c r="EP1488" s="767"/>
      <c r="EQ1488" s="767"/>
      <c r="ER1488" s="767"/>
      <c r="ES1488" s="767"/>
      <c r="ET1488" s="767"/>
      <c r="EU1488" s="767"/>
      <c r="EV1488" s="767"/>
      <c r="EW1488" s="767"/>
      <c r="EX1488" s="767"/>
      <c r="EY1488" s="767"/>
      <c r="EZ1488" s="767"/>
      <c r="FA1488" s="767"/>
      <c r="FB1488" s="767"/>
      <c r="FC1488" s="767"/>
      <c r="FD1488" s="767"/>
      <c r="FE1488" s="767"/>
      <c r="FF1488" s="767"/>
      <c r="FG1488" s="767"/>
      <c r="FH1488" s="767"/>
      <c r="FI1488" s="767"/>
      <c r="FJ1488" s="767"/>
      <c r="FK1488" s="767"/>
      <c r="FL1488" s="767"/>
      <c r="FM1488" s="767"/>
      <c r="FN1488" s="767"/>
      <c r="FO1488" s="767"/>
      <c r="FP1488" s="767"/>
      <c r="FQ1488" s="767"/>
      <c r="FR1488" s="767"/>
      <c r="FS1488" s="767"/>
      <c r="FT1488" s="767"/>
      <c r="FU1488" s="767"/>
      <c r="FV1488" s="767"/>
      <c r="FW1488" s="767"/>
      <c r="FX1488" s="767"/>
      <c r="FY1488" s="767"/>
      <c r="FZ1488" s="767"/>
      <c r="GA1488" s="767"/>
      <c r="GB1488" s="767"/>
      <c r="GC1488" s="767"/>
      <c r="GD1488" s="767"/>
      <c r="GE1488" s="767"/>
      <c r="GF1488" s="767"/>
      <c r="GG1488" s="767"/>
      <c r="GH1488" s="767"/>
      <c r="GI1488" s="767"/>
      <c r="GJ1488" s="767"/>
      <c r="GK1488" s="767"/>
      <c r="GL1488" s="767"/>
      <c r="GM1488" s="767"/>
      <c r="GN1488" s="767"/>
      <c r="GO1488" s="767"/>
      <c r="GP1488" s="767"/>
      <c r="GQ1488" s="767"/>
      <c r="GR1488" s="767"/>
      <c r="GS1488" s="767"/>
      <c r="GT1488" s="767"/>
      <c r="GU1488" s="767"/>
      <c r="GV1488" s="767"/>
      <c r="GW1488" s="767"/>
      <c r="GX1488" s="767"/>
      <c r="GY1488" s="767"/>
      <c r="GZ1488" s="767"/>
      <c r="HA1488" s="767"/>
      <c r="HB1488" s="767"/>
      <c r="HC1488" s="767"/>
    </row>
    <row r="1489" spans="1:211" s="864" customFormat="1" ht="13.9" hidden="1" customHeight="1">
      <c r="A1489" s="307"/>
      <c r="B1489" s="351"/>
      <c r="C1489" s="971" t="str">
        <f>IF('1C TSspéc29'!O$17&lt;&gt;0,'1C TSspéc29'!$B$12,"")</f>
        <v/>
      </c>
      <c r="D1489" s="972"/>
      <c r="E1489" s="973"/>
      <c r="F1489" s="93">
        <f>IF(AND($C1489='1C TSspéc29'!$B$12,'1C TSspéc29'!$B$16="spécifiques",'1C TSspéc29'!$O$17&lt;&gt;""),'1C TSspéc29'!$O$21,"")</f>
        <v>0</v>
      </c>
      <c r="G1489" s="842"/>
      <c r="H1489" s="745">
        <v>0.21</v>
      </c>
      <c r="I1489" s="747">
        <v>1</v>
      </c>
      <c r="J1489" s="312"/>
      <c r="K1489" s="680">
        <f t="shared" si="363"/>
        <v>0</v>
      </c>
      <c r="L1489" s="556">
        <f>IF(OR('1C TSspéc29'!$B$12="",'1C TSspéc29'!O$30=0),0,IF(AND('1C TSspéc29'!$B$12&lt;&gt;"",$K$2="Pôle",'1C TSspéc29'!$C$12="OUI"),(('1C TSspéc29'!O$22+'1C TSspéc29'!O$23+'1C TSspéc29'!O$24+'1C TSspéc29'!O$25+'1C TSspéc29'!O$29)/'1C TSspéc29'!O$17),IF(AND('1C TSspéc29'!$B$12&lt;&gt;"",$K$2="Pôle",'1C TSspéc29'!$C$12="NON"),(('1C TSspéc29'!O$22+'1C TSspéc29'!O$23+'1C TSspéc29'!O$24+'1C TSspéc29'!O$25+'1C TSspéc29'!O$29)/'1C TSspéc29'!O$30),IF(AND('1C TSspéc29'!$B$12&lt;&gt;"",$K$2&lt;&gt;"Pôle",'1C TSspéc29'!$C$12="OUI"),(('1C TSspéc29'!O$22+'1C TSspéc29'!O$23+'1C TSspéc29'!O$24+'1C TSspéc29'!O$25+'1C TSspéc29'!O$26+'1C TSspéc29'!O$27+'1C TSspéc29'!O$28+'1C TSspéc29'!O$29)/'1C TSspéc29'!O$17),IF(AND('1C TSspéc29'!$B$12&lt;&gt;"",$K$2&lt;&gt;"Pôle",'1C TSspéc29'!$C$12="NON"),(('1C TSspéc29'!O$22+'1C TSspéc29'!O$23+'1C TSspéc29'!O$24+'1C TSspéc29'!O$25+'1C TSspéc29'!O$26+'1C TSspéc29'!O$27+'1C TSspéc29'!O$28+'1C TSspéc29'!O$29)/'1C TSspéc29'!O$30))))))</f>
        <v>0</v>
      </c>
      <c r="M1489" s="556">
        <f>IF(OR('1C TSspéc29'!$B$12="",'1C TSspéc29'!O$30=0),0,IF(AND('1C TSspéc29'!$B$12&lt;&gt;"",$K$2="Pôle",'1C TSspéc29'!$C$12="OUI"),(('1C TSspéc29'!O$26+'1C TSspéc29'!O$27+'1C TSspéc29'!O$28)/'1C TSspéc29'!O$17),IF(AND('1C TSspéc29'!$B$12&lt;&gt;"",$K$2="Pôle",'1C TSspéc29'!$C$12="NON"),(('1C TSspéc29'!O$26+'1C TSspéc29'!O$27+'1C TSspéc29'!O$28)/'1C TSspéc29'!O$30),IF(AND('1C TSspéc29'!$B$12&lt;&gt;"",$K$2&lt;&gt;"Pôle"),0))))</f>
        <v>0</v>
      </c>
      <c r="N1489" s="557">
        <f>IF(AND('1C TSspéc29'!$B$12&lt;&gt;0,'1C TSspéc29'!$O$30&lt;&gt;0),L1489+M1489,0)</f>
        <v>0</v>
      </c>
      <c r="O1489" s="893" t="str">
        <f>IF(AND('1C TSspéc29'!$O$17&lt;&gt;0,'1C TSspéc29'!$C$12="OUI"),'1C TSspéc29'!$O$35/'1C TSspéc29'!$O$17,"")</f>
        <v/>
      </c>
      <c r="P1489" s="543" t="str">
        <f>IF(AND('1C TSspéc29'!$O$17&lt;&gt;0,'1C TSspéc29'!$C$12="OUI"),'1C TSspéc29'!$O$36/'1C TSspéc29'!$O$17,"")</f>
        <v/>
      </c>
      <c r="Q1489" s="543" t="str">
        <f>IF(AND('1C TSspéc29'!$O$17&lt;&gt;0,'1C TSspéc29'!$C$12="OUI"),'1C TSspéc29'!$O$37/'1C TSspéc29'!$O$17,"")</f>
        <v/>
      </c>
      <c r="R1489" s="543" t="str">
        <f>IF(AND('1C TSspéc29'!$O$17&lt;&gt;0,'1C TSspéc29'!$C$12="OUI"),'1C TSspéc29'!$O$38/'1C TSspéc29'!$O$17,"")</f>
        <v/>
      </c>
      <c r="S1489" s="543" t="str">
        <f>IF(AND('1C TSspéc29'!$O$17&lt;&gt;0,'1C TSspéc29'!$C$12="OUI"),'1C TSspéc29'!$O$39/'1C TSspéc29'!$O$17,"")</f>
        <v/>
      </c>
      <c r="T1489" s="543" t="str">
        <f>IF(AND('1C TSspéc29'!$O$17&lt;&gt;0,'1C TSspéc29'!$C$12="OUI"),'1C TSspéc29'!$O$40/'1C TSspéc29'!$O$17,"")</f>
        <v/>
      </c>
      <c r="U1489" s="543" t="str">
        <f>IF(AND('1C TSspéc29'!$O$17&lt;&gt;0,'1C TSspéc29'!$C$12="OUI"),'1C TSspéc29'!$O$41/'1C TSspéc29'!$O$17,"")</f>
        <v/>
      </c>
      <c r="V1489" s="543" t="str">
        <f>IF(AND('1C TSspéc29'!$O$17&lt;&gt;0,'1C TSspéc29'!$C$12="OUI"),'1C TSspéc29'!$O$42/'1C TSspéc29'!$O$17,"")</f>
        <v/>
      </c>
      <c r="W1489" s="543" t="str">
        <f>IF(AND('1C TSspéc29'!$O$17&lt;&gt;0,'1C TSspéc29'!$C$12="OUI"),'1C TSspéc29'!$O$43/'1C TSspéc29'!$O$17,"")</f>
        <v/>
      </c>
      <c r="X1489" s="543" t="str">
        <f>IF(AND('1C TSspéc29'!$O$17&lt;&gt;0,'1C TSspéc29'!$C$12="OUI"),'1C TSspéc29'!$O$44/'1C TSspéc29'!$O$17,"")</f>
        <v/>
      </c>
      <c r="Y1489" s="543" t="str">
        <f>IF(AND('1C TSspéc29'!$O$17&lt;&gt;0,'1C TSspéc29'!$C$12="OUI"),'1C TSspéc29'!$O$45/'1C TSspéc29'!$O$17,"")</f>
        <v/>
      </c>
      <c r="Z1489" s="543" t="str">
        <f>IF(AND('1C TSspéc29'!$O$17&lt;&gt;0,'1C TSspéc29'!$C$12="OUI"),'1C TSspéc29'!$O$46/'1C TSspéc29'!$O$17,"")</f>
        <v/>
      </c>
      <c r="AA1489" s="543" t="str">
        <f>IF(AND('1C TSspéc29'!$O$17&lt;&gt;0,'1C TSspéc29'!$C$12="OUI"),'1C TSspéc29'!$O$47/'1C TSspéc29'!$O$17,"")</f>
        <v/>
      </c>
      <c r="AB1489" s="543" t="str">
        <f>IF(AND('1C TSspéc29'!$O$17&lt;&gt;0,'1C TSspéc29'!$C$12="OUI"),'1C TSspéc29'!$O$48/'1C TSspéc29'!$O$17,"")</f>
        <v/>
      </c>
      <c r="AC1489" s="543" t="str">
        <f>IF(AND('1C TSspéc29'!$O$17&lt;&gt;0,'1C TSspéc29'!$C$12="OUI"),'1C TSspéc29'!$O$49/'1C TSspéc29'!$O$17,"")</f>
        <v/>
      </c>
      <c r="AD1489" s="543" t="str">
        <f>IF(AND('1C TSspéc29'!$O$17&lt;&gt;0,'1C TSspéc29'!$C$12="OUI"),'1C TSspéc29'!$O$50/'1C TSspéc29'!$O$17,"")</f>
        <v/>
      </c>
      <c r="AE1489" s="543" t="str">
        <f>IF(AND('1C TSspéc29'!$O$17&lt;&gt;0,'1C TSspéc29'!$C$12="OUI"),'1C TSspéc29'!$O$51/'1C TSspéc29'!$O$17,"")</f>
        <v/>
      </c>
      <c r="AF1489" s="543" t="str">
        <f>IF(AND('1C TSspéc29'!$O$17&lt;&gt;0,'1C TSspéc29'!$C$12="OUI"),'1C TSspéc29'!$O$52/'1C TSspéc29'!$O$17,"")</f>
        <v/>
      </c>
      <c r="AG1489" s="543" t="str">
        <f>IF(AND('1C TSspéc29'!$O$17&lt;&gt;0,'1C TSspéc29'!$C$12="OUI"),'1C TSspéc29'!$O$53/'1C TSspéc29'!$O$17,"")</f>
        <v/>
      </c>
      <c r="AH1489" s="543" t="str">
        <f>IF(AND('1C TSspéc29'!$O$17&lt;&gt;0,'1C TSspéc29'!$C$12="OUI"),'1C TSspéc29'!$O$54/'1C TSspéc29'!$O$17,"")</f>
        <v/>
      </c>
      <c r="AI1489" s="543" t="str">
        <f>IF(AND('1C TSspéc29'!$O$17&lt;&gt;0,'1C TSspéc29'!$C$12="OUI"),'1C TSspéc29'!$O$55/'1C TSspéc29'!$O$17,"")</f>
        <v/>
      </c>
      <c r="AJ1489" s="543" t="str">
        <f>IF(AND('1C TSspéc29'!$O$17&lt;&gt;0,'1C TSspéc29'!$C$12="OUI"),'1C TSspéc29'!$O$56/'1C TSspéc29'!$O$17,"")</f>
        <v/>
      </c>
      <c r="AK1489" s="543" t="str">
        <f>IF(AND('1C TSspéc29'!$O$17&lt;&gt;0,'1C TSspéc29'!$C$12="OUI"),'1C TSspéc29'!$O$57/'1C TSspéc29'!$O$17,"")</f>
        <v/>
      </c>
      <c r="AL1489" s="72">
        <f>IF(AND('1C TSspéc29'!$O$17&lt;&gt;0,'1C TSspéc29'!$C$12="OUI"),N1489+AK1489,N1489)</f>
        <v>0</v>
      </c>
      <c r="AM1489" s="417">
        <f t="shared" si="364"/>
        <v>0</v>
      </c>
      <c r="AN1489" s="417">
        <f t="shared" si="365"/>
        <v>0</v>
      </c>
      <c r="AO1489" s="418" t="str">
        <f>IF(AND('1C TSspéc29'!$O$17&lt;&gt;0,'1C TSspéc29'!$O$30&lt;&gt;0),AM1489+AN1489,"")</f>
        <v/>
      </c>
      <c r="AP1489" s="573" t="str">
        <f>IF(AND('1C TSspéc29'!$O$17&lt;&gt;0,'1C TSspéc29'!$O$30&lt;&gt;0),AM1489-AR1489,"")</f>
        <v/>
      </c>
      <c r="AQ1489" s="583">
        <f t="shared" si="366"/>
        <v>0</v>
      </c>
      <c r="AR1489" s="596"/>
      <c r="AS1489" s="102"/>
      <c r="AT1489" s="27" t="str">
        <f>IF(('1C TSspéc29'!O$17*FICHE!$C$14&lt;J1489),"Forfait limité à "&amp;FICHE!$C$14&amp;"€/jour","")</f>
        <v/>
      </c>
      <c r="AU1489" s="592"/>
      <c r="AV1489" s="824"/>
      <c r="AW1489" s="824"/>
      <c r="AX1489" s="824"/>
      <c r="AY1489" s="824"/>
      <c r="AZ1489" s="824"/>
      <c r="BA1489" s="767"/>
      <c r="BB1489" s="767"/>
      <c r="BC1489" s="767"/>
      <c r="BD1489" s="767"/>
      <c r="BE1489" s="767"/>
      <c r="BF1489" s="767"/>
      <c r="BG1489" s="767"/>
      <c r="BH1489" s="767"/>
      <c r="BI1489" s="767"/>
      <c r="BJ1489" s="767"/>
      <c r="BK1489" s="767"/>
      <c r="BL1489" s="767"/>
      <c r="BM1489" s="767"/>
      <c r="BN1489" s="767"/>
      <c r="BO1489" s="767"/>
      <c r="BP1489" s="767"/>
      <c r="BQ1489" s="767"/>
      <c r="BR1489" s="767"/>
      <c r="BS1489" s="767"/>
      <c r="BT1489" s="767"/>
      <c r="BU1489" s="767"/>
      <c r="BV1489" s="767"/>
      <c r="BW1489" s="767"/>
      <c r="BX1489" s="767"/>
      <c r="BY1489" s="767"/>
      <c r="BZ1489" s="767"/>
      <c r="CA1489" s="767"/>
      <c r="CB1489" s="767"/>
      <c r="CC1489" s="767"/>
      <c r="CD1489" s="767"/>
      <c r="CE1489" s="767"/>
      <c r="CF1489" s="767"/>
      <c r="CG1489" s="767"/>
      <c r="CH1489" s="767"/>
      <c r="CI1489" s="767"/>
      <c r="CJ1489" s="767"/>
      <c r="CK1489" s="767"/>
      <c r="CL1489" s="767"/>
      <c r="CM1489" s="767"/>
      <c r="CN1489" s="767"/>
      <c r="CO1489" s="767"/>
      <c r="CP1489" s="767"/>
      <c r="CQ1489" s="767"/>
      <c r="CR1489" s="767"/>
      <c r="CS1489" s="767"/>
      <c r="CT1489" s="767"/>
      <c r="CU1489" s="767"/>
      <c r="CV1489" s="767"/>
      <c r="CW1489" s="767"/>
      <c r="CX1489" s="767"/>
      <c r="CY1489" s="767"/>
      <c r="CZ1489" s="767"/>
      <c r="DA1489" s="767"/>
      <c r="DB1489" s="767"/>
      <c r="DC1489" s="767"/>
      <c r="DD1489" s="767"/>
      <c r="DE1489" s="767"/>
      <c r="DF1489" s="767"/>
      <c r="DG1489" s="767"/>
      <c r="DH1489" s="767"/>
      <c r="DI1489" s="767"/>
      <c r="DJ1489" s="767"/>
      <c r="DK1489" s="767"/>
      <c r="DL1489" s="767"/>
      <c r="DM1489" s="767"/>
      <c r="DN1489" s="767"/>
      <c r="DO1489" s="767"/>
      <c r="DP1489" s="767"/>
      <c r="DQ1489" s="767"/>
      <c r="DR1489" s="767"/>
      <c r="DS1489" s="767"/>
      <c r="DT1489" s="767"/>
      <c r="DU1489" s="767"/>
      <c r="DV1489" s="767"/>
      <c r="DW1489" s="767"/>
      <c r="DX1489" s="767"/>
      <c r="DY1489" s="767"/>
      <c r="DZ1489" s="767"/>
      <c r="EA1489" s="767"/>
      <c r="EB1489" s="767"/>
      <c r="EC1489" s="767"/>
      <c r="ED1489" s="767"/>
      <c r="EE1489" s="767"/>
      <c r="EF1489" s="767"/>
      <c r="EG1489" s="767"/>
      <c r="EH1489" s="767"/>
      <c r="EI1489" s="767"/>
      <c r="EJ1489" s="767"/>
      <c r="EK1489" s="767"/>
      <c r="EL1489" s="767"/>
      <c r="EM1489" s="767"/>
      <c r="EN1489" s="767"/>
      <c r="EO1489" s="767"/>
      <c r="EP1489" s="767"/>
      <c r="EQ1489" s="767"/>
      <c r="ER1489" s="767"/>
      <c r="ES1489" s="767"/>
      <c r="ET1489" s="767"/>
      <c r="EU1489" s="767"/>
      <c r="EV1489" s="767"/>
      <c r="EW1489" s="767"/>
      <c r="EX1489" s="767"/>
      <c r="EY1489" s="767"/>
      <c r="EZ1489" s="767"/>
      <c r="FA1489" s="767"/>
      <c r="FB1489" s="767"/>
      <c r="FC1489" s="767"/>
      <c r="FD1489" s="767"/>
      <c r="FE1489" s="767"/>
      <c r="FF1489" s="767"/>
      <c r="FG1489" s="767"/>
      <c r="FH1489" s="767"/>
      <c r="FI1489" s="767"/>
      <c r="FJ1489" s="767"/>
      <c r="FK1489" s="767"/>
      <c r="FL1489" s="767"/>
      <c r="FM1489" s="767"/>
      <c r="FN1489" s="767"/>
      <c r="FO1489" s="767"/>
      <c r="FP1489" s="767"/>
      <c r="FQ1489" s="767"/>
      <c r="FR1489" s="767"/>
      <c r="FS1489" s="767"/>
      <c r="FT1489" s="767"/>
      <c r="FU1489" s="767"/>
      <c r="FV1489" s="767"/>
      <c r="FW1489" s="767"/>
      <c r="FX1489" s="767"/>
      <c r="FY1489" s="767"/>
      <c r="FZ1489" s="767"/>
      <c r="GA1489" s="767"/>
      <c r="GB1489" s="767"/>
      <c r="GC1489" s="767"/>
      <c r="GD1489" s="767"/>
      <c r="GE1489" s="767"/>
      <c r="GF1489" s="767"/>
      <c r="GG1489" s="767"/>
      <c r="GH1489" s="767"/>
      <c r="GI1489" s="767"/>
      <c r="GJ1489" s="767"/>
      <c r="GK1489" s="767"/>
      <c r="GL1489" s="767"/>
      <c r="GM1489" s="767"/>
      <c r="GN1489" s="767"/>
      <c r="GO1489" s="767"/>
      <c r="GP1489" s="767"/>
      <c r="GQ1489" s="767"/>
      <c r="GR1489" s="767"/>
      <c r="GS1489" s="767"/>
      <c r="GT1489" s="767"/>
      <c r="GU1489" s="767"/>
      <c r="GV1489" s="767"/>
      <c r="GW1489" s="767"/>
      <c r="GX1489" s="767"/>
      <c r="GY1489" s="767"/>
      <c r="GZ1489" s="767"/>
      <c r="HA1489" s="767"/>
      <c r="HB1489" s="767"/>
      <c r="HC1489" s="767"/>
    </row>
    <row r="1490" spans="1:211" s="864" customFormat="1" ht="13.9" hidden="1" customHeight="1">
      <c r="A1490" s="307"/>
      <c r="B1490" s="351"/>
      <c r="C1490" s="971" t="str">
        <f>IF('1C TSspéc29'!P$17&lt;&gt;0,'1C TSspéc29'!$B$12,"")</f>
        <v/>
      </c>
      <c r="D1490" s="972"/>
      <c r="E1490" s="973"/>
      <c r="F1490" s="93">
        <f>IF(AND($C1490='1C TSspéc29'!$B$12,'1C TSspéc29'!$B$16="spécifiques",'1C TSspéc29'!$P$17&lt;&gt;""),'1C TSspéc29'!$P$21,"")</f>
        <v>0</v>
      </c>
      <c r="G1490" s="842"/>
      <c r="H1490" s="745">
        <v>0.21</v>
      </c>
      <c r="I1490" s="747">
        <v>1</v>
      </c>
      <c r="J1490" s="312"/>
      <c r="K1490" s="680">
        <f t="shared" si="363"/>
        <v>0</v>
      </c>
      <c r="L1490" s="556">
        <f>IF(OR('1C TSspéc29'!$B$12="",'1C TSspéc29'!P$30=0),0,IF(AND('1C TSspéc29'!$B$12&lt;&gt;"",$K$2="Pôle",'1C TSspéc29'!$C$12="OUI"),(('1C TSspéc29'!P$22+'1C TSspéc29'!P$23+'1C TSspéc29'!P$24+'1C TSspéc29'!P$25+'1C TSspéc29'!P$29)/'1C TSspéc29'!P$17),IF(AND('1C TSspéc29'!$B$12&lt;&gt;"",$K$2="Pôle",'1C TSspéc29'!$C$12="NON"),(('1C TSspéc29'!P$22+'1C TSspéc29'!P$23+'1C TSspéc29'!P$24+'1C TSspéc29'!P$25+'1C TSspéc29'!P$29)/'1C TSspéc29'!P$30),IF(AND('1C TSspéc29'!$B$12&lt;&gt;"",$K$2&lt;&gt;"Pôle",'1C TSspéc29'!$C$12="OUI"),(('1C TSspéc29'!P$22+'1C TSspéc29'!P$23+'1C TSspéc29'!P$24+'1C TSspéc29'!P$25+'1C TSspéc29'!P$26+'1C TSspéc29'!P$27+'1C TSspéc29'!P$28+'1C TSspéc29'!P$29)/'1C TSspéc29'!P$17),IF(AND('1C TSspéc29'!$B$12&lt;&gt;"",$K$2&lt;&gt;"Pôle",'1C TSspéc29'!$C$12="NON"),(('1C TSspéc29'!P$22+'1C TSspéc29'!P$23+'1C TSspéc29'!P$24+'1C TSspéc29'!P$25+'1C TSspéc29'!P$26+'1C TSspéc29'!P$27+'1C TSspéc29'!P$28+'1C TSspéc29'!P$29)/'1C TSspéc29'!P$30))))))</f>
        <v>0</v>
      </c>
      <c r="M1490" s="556">
        <f>IF(OR('1C TSspéc29'!$B$12="",'1C TSspéc29'!P$30=0),0,IF(AND('1C TSspéc29'!$B$12&lt;&gt;"",$K$2="Pôle",'1C TSspéc29'!$C$12="OUI"),(('1C TSspéc29'!P$26+'1C TSspéc29'!P$27+'1C TSspéc29'!P$28)/'1C TSspéc29'!P$17),IF(AND('1C TSspéc29'!$B$12&lt;&gt;"",$K$2="Pôle",'1C TSspéc29'!$C$12="NON"),(('1C TSspéc29'!P$26+'1C TSspéc29'!P$27+'1C TSspéc29'!P$28)/'1C TSspéc29'!P$30),IF(AND('1C TSspéc29'!$B$12&lt;&gt;"",$K$2&lt;&gt;"Pôle"),0))))</f>
        <v>0</v>
      </c>
      <c r="N1490" s="557">
        <f>IF(AND('1C TSspéc29'!$B$12&lt;&gt;0,'1C TSspéc29'!$P$30&lt;&gt;0),L1490+M1490,0)</f>
        <v>0</v>
      </c>
      <c r="O1490" s="893" t="str">
        <f>IF(AND('1C TSspéc29'!$P$17&lt;&gt;0,'1C TSspéc29'!$C$12="OUI"),'1C TSspéc29'!$P$35/'1C TSspéc29'!$P$17,"")</f>
        <v/>
      </c>
      <c r="P1490" s="543" t="str">
        <f>IF(AND('1C TSspéc29'!$P$17&lt;&gt;0,'1C TSspéc29'!$C$12="OUI"),'1C TSspéc29'!$P$36/'1C TSspéc29'!$P$17,"")</f>
        <v/>
      </c>
      <c r="Q1490" s="543" t="str">
        <f>IF(AND('1C TSspéc29'!$P$17&lt;&gt;0,'1C TSspéc29'!$C$12="OUI"),'1C TSspéc29'!$P$37/'1C TSspéc29'!$P$17,"")</f>
        <v/>
      </c>
      <c r="R1490" s="543" t="str">
        <f>IF(AND('1C TSspéc29'!$P$17&lt;&gt;0,'1C TSspéc29'!$C$12="OUI"),'1C TSspéc29'!$P$38/'1C TSspéc29'!$P$17,"")</f>
        <v/>
      </c>
      <c r="S1490" s="543" t="str">
        <f>IF(AND('1C TSspéc29'!$P$17&lt;&gt;0,'1C TSspéc29'!$C$12="OUI"),'1C TSspéc29'!$P$39/'1C TSspéc29'!$P$17,"")</f>
        <v/>
      </c>
      <c r="T1490" s="543" t="str">
        <f>IF(AND('1C TSspéc29'!$P$17&lt;&gt;0,'1C TSspéc29'!$C$12="OUI"),'1C TSspéc29'!$P$40/'1C TSspéc29'!$P$17,"")</f>
        <v/>
      </c>
      <c r="U1490" s="543" t="str">
        <f>IF(AND('1C TSspéc29'!$P$17&lt;&gt;0,'1C TSspéc29'!$C$12="OUI"),'1C TSspéc29'!$P$41/'1C TSspéc29'!$P$17,"")</f>
        <v/>
      </c>
      <c r="V1490" s="543" t="str">
        <f>IF(AND('1C TSspéc29'!$P$17&lt;&gt;0,'1C TSspéc29'!$C$12="OUI"),'1C TSspéc29'!$P$42/'1C TSspéc29'!$P$17,"")</f>
        <v/>
      </c>
      <c r="W1490" s="543" t="str">
        <f>IF(AND('1C TSspéc29'!$P$17&lt;&gt;0,'1C TSspéc29'!$C$12="OUI"),'1C TSspéc29'!$P$43/'1C TSspéc29'!$P$17,"")</f>
        <v/>
      </c>
      <c r="X1490" s="543" t="str">
        <f>IF(AND('1C TSspéc29'!$P$17&lt;&gt;0,'1C TSspéc29'!$C$12="OUI"),'1C TSspéc29'!$P$44/'1C TSspéc29'!$P$17,"")</f>
        <v/>
      </c>
      <c r="Y1490" s="543" t="str">
        <f>IF(AND('1C TSspéc29'!$P$17&lt;&gt;0,'1C TSspéc29'!$C$12="OUI"),'1C TSspéc29'!$P$45/'1C TSspéc29'!$P$17,"")</f>
        <v/>
      </c>
      <c r="Z1490" s="543" t="str">
        <f>IF(AND('1C TSspéc29'!$P$17&lt;&gt;0,'1C TSspéc29'!$C$12="OUI"),'1C TSspéc29'!$P$46/'1C TSspéc29'!$P$17,"")</f>
        <v/>
      </c>
      <c r="AA1490" s="543" t="str">
        <f>IF(AND('1C TSspéc29'!$P$17&lt;&gt;0,'1C TSspéc29'!$C$12="OUI"),'1C TSspéc29'!$P$47/'1C TSspéc29'!$P$17,"")</f>
        <v/>
      </c>
      <c r="AB1490" s="543" t="str">
        <f>IF(AND('1C TSspéc29'!$P$17&lt;&gt;0,'1C TSspéc29'!$C$12="OUI"),'1C TSspéc29'!$P$48/'1C TSspéc29'!$P$17,"")</f>
        <v/>
      </c>
      <c r="AC1490" s="543" t="str">
        <f>IF(AND('1C TSspéc29'!$P$17&lt;&gt;0,'1C TSspéc29'!$C$12="OUI"),'1C TSspéc29'!$P$49/'1C TSspéc29'!$P$17,"")</f>
        <v/>
      </c>
      <c r="AD1490" s="543" t="str">
        <f>IF(AND('1C TSspéc29'!$P$17&lt;&gt;0,'1C TSspéc29'!$C$12="OUI"),'1C TSspéc29'!$P$50/'1C TSspéc29'!$P$17,"")</f>
        <v/>
      </c>
      <c r="AE1490" s="543" t="str">
        <f>IF(AND('1C TSspéc29'!$P$17&lt;&gt;0,'1C TSspéc29'!$C$12="OUI"),'1C TSspéc29'!$P$51/'1C TSspéc29'!$P$17,"")</f>
        <v/>
      </c>
      <c r="AF1490" s="543" t="str">
        <f>IF(AND('1C TSspéc29'!$P$17&lt;&gt;0,'1C TSspéc29'!$C$12="OUI"),'1C TSspéc29'!$P$52/'1C TSspéc29'!$P$17,"")</f>
        <v/>
      </c>
      <c r="AG1490" s="543" t="str">
        <f>IF(AND('1C TSspéc29'!$P$17&lt;&gt;0,'1C TSspéc29'!$C$12="OUI"),'1C TSspéc29'!$P$53/'1C TSspéc29'!$P$17,"")</f>
        <v/>
      </c>
      <c r="AH1490" s="543" t="str">
        <f>IF(AND('1C TSspéc29'!$P$17&lt;&gt;0,'1C TSspéc29'!$C$12="OUI"),'1C TSspéc29'!$P$54/'1C TSspéc29'!$P$17,"")</f>
        <v/>
      </c>
      <c r="AI1490" s="543" t="str">
        <f>IF(AND('1C TSspéc29'!$P$17&lt;&gt;0,'1C TSspéc29'!$C$12="OUI"),'1C TSspéc29'!$P$55/'1C TSspéc29'!$P$17,"")</f>
        <v/>
      </c>
      <c r="AJ1490" s="543" t="str">
        <f>IF(AND('1C TSspéc29'!$P$17&lt;&gt;0,'1C TSspéc29'!$C$12="OUI"),'1C TSspéc29'!$P$56/'1C TSspéc29'!$P$17,"")</f>
        <v/>
      </c>
      <c r="AK1490" s="543" t="str">
        <f>IF(AND('1C TSspéc29'!$P$17&lt;&gt;0,'1C TSspéc29'!$C$12="OUI"),'1C TSspéc29'!$P$57/'1C TSspéc29'!$P$17,"")</f>
        <v/>
      </c>
      <c r="AL1490" s="72">
        <f>IF(AND('1C TSspéc29'!$P$17&lt;&gt;0,'1C TSspéc29'!$C$12="OUI"),N1490+AK1490,N1490)</f>
        <v>0</v>
      </c>
      <c r="AM1490" s="417">
        <f t="shared" si="364"/>
        <v>0</v>
      </c>
      <c r="AN1490" s="417">
        <f t="shared" si="365"/>
        <v>0</v>
      </c>
      <c r="AO1490" s="418" t="str">
        <f>IF(AND('1C TSspéc29'!$P$17&lt;&gt;0,'1C TSspéc29'!$P$30&lt;&gt;0),AM1490+AN1490,"")</f>
        <v/>
      </c>
      <c r="AP1490" s="573" t="str">
        <f>IF(AND('1C TSspéc29'!$P$17&lt;&gt;0,'1C TSspéc29'!$P$30&lt;&gt;0),AM1490-AR1490,"")</f>
        <v/>
      </c>
      <c r="AQ1490" s="583">
        <f t="shared" si="366"/>
        <v>0</v>
      </c>
      <c r="AR1490" s="596"/>
      <c r="AS1490" s="102"/>
      <c r="AT1490" s="27" t="str">
        <f>IF(('1C TSspéc29'!P$17*FICHE!$C$14&lt;J1490),"Forfait limité à "&amp;FICHE!$C$14&amp;"€/jour","")</f>
        <v/>
      </c>
      <c r="AU1490" s="592"/>
      <c r="AV1490" s="824"/>
      <c r="AW1490" s="824"/>
      <c r="AX1490" s="824"/>
      <c r="AY1490" s="824"/>
      <c r="AZ1490" s="824"/>
      <c r="BA1490" s="767"/>
      <c r="BB1490" s="767"/>
      <c r="BC1490" s="767"/>
      <c r="BD1490" s="767"/>
      <c r="BE1490" s="767"/>
      <c r="BF1490" s="767"/>
      <c r="BG1490" s="767"/>
      <c r="BH1490" s="767"/>
      <c r="BI1490" s="767"/>
      <c r="BJ1490" s="767"/>
      <c r="BK1490" s="767"/>
      <c r="BL1490" s="767"/>
      <c r="BM1490" s="767"/>
      <c r="BN1490" s="767"/>
      <c r="BO1490" s="767"/>
      <c r="BP1490" s="767"/>
      <c r="BQ1490" s="767"/>
      <c r="BR1490" s="767"/>
      <c r="BS1490" s="767"/>
      <c r="BT1490" s="767"/>
      <c r="BU1490" s="767"/>
      <c r="BV1490" s="767"/>
      <c r="BW1490" s="767"/>
      <c r="BX1490" s="767"/>
      <c r="BY1490" s="767"/>
      <c r="BZ1490" s="767"/>
      <c r="CA1490" s="767"/>
      <c r="CB1490" s="767"/>
      <c r="CC1490" s="767"/>
      <c r="CD1490" s="767"/>
      <c r="CE1490" s="767"/>
      <c r="CF1490" s="767"/>
      <c r="CG1490" s="767"/>
      <c r="CH1490" s="767"/>
      <c r="CI1490" s="767"/>
      <c r="CJ1490" s="767"/>
      <c r="CK1490" s="767"/>
      <c r="CL1490" s="767"/>
      <c r="CM1490" s="767"/>
      <c r="CN1490" s="767"/>
      <c r="CO1490" s="767"/>
      <c r="CP1490" s="767"/>
      <c r="CQ1490" s="767"/>
      <c r="CR1490" s="767"/>
      <c r="CS1490" s="767"/>
      <c r="CT1490" s="767"/>
      <c r="CU1490" s="767"/>
      <c r="CV1490" s="767"/>
      <c r="CW1490" s="767"/>
      <c r="CX1490" s="767"/>
      <c r="CY1490" s="767"/>
      <c r="CZ1490" s="767"/>
      <c r="DA1490" s="767"/>
      <c r="DB1490" s="767"/>
      <c r="DC1490" s="767"/>
      <c r="DD1490" s="767"/>
      <c r="DE1490" s="767"/>
      <c r="DF1490" s="767"/>
      <c r="DG1490" s="767"/>
      <c r="DH1490" s="767"/>
      <c r="DI1490" s="767"/>
      <c r="DJ1490" s="767"/>
      <c r="DK1490" s="767"/>
      <c r="DL1490" s="767"/>
      <c r="DM1490" s="767"/>
      <c r="DN1490" s="767"/>
      <c r="DO1490" s="767"/>
      <c r="DP1490" s="767"/>
      <c r="DQ1490" s="767"/>
      <c r="DR1490" s="767"/>
      <c r="DS1490" s="767"/>
      <c r="DT1490" s="767"/>
      <c r="DU1490" s="767"/>
      <c r="DV1490" s="767"/>
      <c r="DW1490" s="767"/>
      <c r="DX1490" s="767"/>
      <c r="DY1490" s="767"/>
      <c r="DZ1490" s="767"/>
      <c r="EA1490" s="767"/>
      <c r="EB1490" s="767"/>
      <c r="EC1490" s="767"/>
      <c r="ED1490" s="767"/>
      <c r="EE1490" s="767"/>
      <c r="EF1490" s="767"/>
      <c r="EG1490" s="767"/>
      <c r="EH1490" s="767"/>
      <c r="EI1490" s="767"/>
      <c r="EJ1490" s="767"/>
      <c r="EK1490" s="767"/>
      <c r="EL1490" s="767"/>
      <c r="EM1490" s="767"/>
      <c r="EN1490" s="767"/>
      <c r="EO1490" s="767"/>
      <c r="EP1490" s="767"/>
      <c r="EQ1490" s="767"/>
      <c r="ER1490" s="767"/>
      <c r="ES1490" s="767"/>
      <c r="ET1490" s="767"/>
      <c r="EU1490" s="767"/>
      <c r="EV1490" s="767"/>
      <c r="EW1490" s="767"/>
      <c r="EX1490" s="767"/>
      <c r="EY1490" s="767"/>
      <c r="EZ1490" s="767"/>
      <c r="FA1490" s="767"/>
      <c r="FB1490" s="767"/>
      <c r="FC1490" s="767"/>
      <c r="FD1490" s="767"/>
      <c r="FE1490" s="767"/>
      <c r="FF1490" s="767"/>
      <c r="FG1490" s="767"/>
      <c r="FH1490" s="767"/>
      <c r="FI1490" s="767"/>
      <c r="FJ1490" s="767"/>
      <c r="FK1490" s="767"/>
      <c r="FL1490" s="767"/>
      <c r="FM1490" s="767"/>
      <c r="FN1490" s="767"/>
      <c r="FO1490" s="767"/>
      <c r="FP1490" s="767"/>
      <c r="FQ1490" s="767"/>
      <c r="FR1490" s="767"/>
      <c r="FS1490" s="767"/>
      <c r="FT1490" s="767"/>
      <c r="FU1490" s="767"/>
      <c r="FV1490" s="767"/>
      <c r="FW1490" s="767"/>
      <c r="FX1490" s="767"/>
      <c r="FY1490" s="767"/>
      <c r="FZ1490" s="767"/>
      <c r="GA1490" s="767"/>
      <c r="GB1490" s="767"/>
      <c r="GC1490" s="767"/>
      <c r="GD1490" s="767"/>
      <c r="GE1490" s="767"/>
      <c r="GF1490" s="767"/>
      <c r="GG1490" s="767"/>
      <c r="GH1490" s="767"/>
      <c r="GI1490" s="767"/>
      <c r="GJ1490" s="767"/>
      <c r="GK1490" s="767"/>
      <c r="GL1490" s="767"/>
      <c r="GM1490" s="767"/>
      <c r="GN1490" s="767"/>
      <c r="GO1490" s="767"/>
      <c r="GP1490" s="767"/>
      <c r="GQ1490" s="767"/>
      <c r="GR1490" s="767"/>
      <c r="GS1490" s="767"/>
      <c r="GT1490" s="767"/>
      <c r="GU1490" s="767"/>
      <c r="GV1490" s="767"/>
      <c r="GW1490" s="767"/>
      <c r="GX1490" s="767"/>
      <c r="GY1490" s="767"/>
      <c r="GZ1490" s="767"/>
      <c r="HA1490" s="767"/>
      <c r="HB1490" s="767"/>
      <c r="HC1490" s="767"/>
    </row>
    <row r="1491" spans="1:211" s="864" customFormat="1" ht="13.9" hidden="1" customHeight="1">
      <c r="A1491" s="307"/>
      <c r="B1491" s="351"/>
      <c r="C1491" s="971" t="str">
        <f>IF('1C TSspéc29'!Q$17&lt;&gt;0,'1C TSspéc29'!$B$12,"")</f>
        <v/>
      </c>
      <c r="D1491" s="972"/>
      <c r="E1491" s="973"/>
      <c r="F1491" s="93">
        <f>IF(AND($C1491='1C TSspéc29'!$B$12,'1C TSspéc29'!$B$16="spécifiques",'1C TSspéc29'!$Q$17&lt;&gt;""),'1C TSspéc29'!$Q$21,"")</f>
        <v>0</v>
      </c>
      <c r="G1491" s="863"/>
      <c r="H1491" s="745">
        <v>0.21</v>
      </c>
      <c r="I1491" s="747">
        <v>1</v>
      </c>
      <c r="J1491" s="312"/>
      <c r="K1491" s="680">
        <f t="shared" si="363"/>
        <v>0</v>
      </c>
      <c r="L1491" s="556">
        <f>IF(OR('1C TSspéc29'!$B$12="",'1C TSspéc29'!Q$30=0),0,IF(AND('1C TSspéc29'!$B$12&lt;&gt;"",$K$2="Pôle",'1C TSspéc29'!$C$12="OUI"),(('1C TSspéc29'!Q$22+'1C TSspéc29'!Q$23+'1C TSspéc29'!Q$24+'1C TSspéc29'!Q$25+'1C TSspéc29'!Q$29)/'1C TSspéc29'!Q$17),IF(AND('1C TSspéc29'!$B$12&lt;&gt;"",$K$2="Pôle",'1C TSspéc29'!$C$12="NON"),(('1C TSspéc29'!Q$22+'1C TSspéc29'!Q$23+'1C TSspéc29'!Q$24+'1C TSspéc29'!Q$25+'1C TSspéc29'!Q$29)/'1C TSspéc29'!Q$30),IF(AND('1C TSspéc29'!$B$12&lt;&gt;"",$K$2&lt;&gt;"Pôle",'1C TSspéc29'!$C$12="OUI"),(('1C TSspéc29'!Q$22+'1C TSspéc29'!Q$23+'1C TSspéc29'!Q$24+'1C TSspéc29'!Q$25+'1C TSspéc29'!Q$26+'1C TSspéc29'!Q$27+'1C TSspéc29'!Q$28+'1C TSspéc29'!Q$29)/'1C TSspéc29'!Q$17),IF(AND('1C TSspéc29'!$B$12&lt;&gt;"",$K$2&lt;&gt;"Pôle",'1C TSspéc29'!$C$12="NON"),(('1C TSspéc29'!Q$22+'1C TSspéc29'!Q$23+'1C TSspéc29'!Q$24+'1C TSspéc29'!Q$25+'1C TSspéc29'!Q$26+'1C TSspéc29'!Q$27+'1C TSspéc29'!Q$28+'1C TSspéc29'!Q$29)/'1C TSspéc29'!Q$30))))))</f>
        <v>0</v>
      </c>
      <c r="M1491" s="556">
        <f>IF(OR('1C TSspéc29'!$B$12="",'1C TSspéc29'!Q$30=0),0,IF(AND('1C TSspéc29'!$B$12&lt;&gt;"",$K$2="Pôle",'1C TSspéc29'!$C$12="OUI"),(('1C TSspéc29'!Q$26+'1C TSspéc29'!Q$27+'1C TSspéc29'!Q$28)/'1C TSspéc29'!Q$17),IF(AND('1C TSspéc29'!$B$12&lt;&gt;"",$K$2="Pôle",'1C TSspéc29'!$C$12="NON"),(('1C TSspéc29'!Q$26+'1C TSspéc29'!Q$27+'1C TSspéc29'!Q$28)/'1C TSspéc29'!Q$30),IF(AND('1C TSspéc29'!$B$12&lt;&gt;"",$K$2&lt;&gt;"Pôle"),0))))</f>
        <v>0</v>
      </c>
      <c r="N1491" s="557">
        <f>IF(AND('1C TSspéc29'!$B$12&lt;&gt;0,'1C TSspéc29'!$Q$30&lt;&gt;0),L1491+M1491,0)</f>
        <v>0</v>
      </c>
      <c r="O1491" s="893" t="str">
        <f>IF(AND('1C TSspéc29'!$Q$17&lt;&gt;0,'1C TSspéc29'!$C$12="OUI"),'1C TSspéc29'!$Q$35/'1C TSspéc29'!$Q$17,"")</f>
        <v/>
      </c>
      <c r="P1491" s="543" t="str">
        <f>IF(AND('1C TSspéc29'!$Q$17&lt;&gt;0,'1C TSspéc29'!$C$12="OUI"),'1C TSspéc29'!$Q$36/'1C TSspéc29'!$Q$17,"")</f>
        <v/>
      </c>
      <c r="Q1491" s="543" t="str">
        <f>IF(AND('1C TSspéc29'!$Q$17&lt;&gt;0,'1C TSspéc29'!$C$12="OUI"),'1C TSspéc29'!$Q$37/'1C TSspéc29'!$Q$17,"")</f>
        <v/>
      </c>
      <c r="R1491" s="543" t="str">
        <f>IF(AND('1C TSspéc29'!$Q$17&lt;&gt;0,'1C TSspéc29'!$C$12="OUI"),'1C TSspéc29'!$Q$38/'1C TSspéc29'!$Q$17,"")</f>
        <v/>
      </c>
      <c r="S1491" s="543" t="str">
        <f>IF(AND('1C TSspéc29'!$Q$17&lt;&gt;0,'1C TSspéc29'!$C$12="OUI"),'1C TSspéc29'!$Q$39/'1C TSspéc29'!$Q$17,"")</f>
        <v/>
      </c>
      <c r="T1491" s="543" t="str">
        <f>IF(AND('1C TSspéc29'!$Q$17&lt;&gt;0,'1C TSspéc29'!$C$12="OUI"),'1C TSspéc29'!$Q$40/'1C TSspéc29'!$Q$17,"")</f>
        <v/>
      </c>
      <c r="U1491" s="543" t="str">
        <f>IF(AND('1C TSspéc29'!$Q$17&lt;&gt;0,'1C TSspéc29'!$C$12="OUI"),'1C TSspéc29'!$Q$41/'1C TSspéc29'!$Q$17,"")</f>
        <v/>
      </c>
      <c r="V1491" s="543" t="str">
        <f>IF(AND('1C TSspéc29'!$Q$17&lt;&gt;0,'1C TSspéc29'!$C$12="OUI"),'1C TSspéc29'!$Q$42/'1C TSspéc29'!$Q$17,"")</f>
        <v/>
      </c>
      <c r="W1491" s="543" t="str">
        <f>IF(AND('1C TSspéc29'!$Q$17&lt;&gt;0,'1C TSspéc29'!$C$12="OUI"),'1C TSspéc29'!$Q$43/'1C TSspéc29'!$Q$17,"")</f>
        <v/>
      </c>
      <c r="X1491" s="543" t="str">
        <f>IF(AND('1C TSspéc29'!$Q$17&lt;&gt;0,'1C TSspéc29'!$C$12="OUI"),'1C TSspéc29'!$Q$44/'1C TSspéc29'!$Q$17,"")</f>
        <v/>
      </c>
      <c r="Y1491" s="543" t="str">
        <f>IF(AND('1C TSspéc29'!$Q$17&lt;&gt;0,'1C TSspéc29'!$C$12="OUI"),'1C TSspéc29'!$Q$45/'1C TSspéc29'!$Q$17,"")</f>
        <v/>
      </c>
      <c r="Z1491" s="543" t="str">
        <f>IF(AND('1C TSspéc29'!$Q$17&lt;&gt;0,'1C TSspéc29'!$C$12="OUI"),'1C TSspéc29'!$Q$46/'1C TSspéc29'!$Q$17,"")</f>
        <v/>
      </c>
      <c r="AA1491" s="543" t="str">
        <f>IF(AND('1C TSspéc29'!$Q$17&lt;&gt;0,'1C TSspéc29'!$C$12="OUI"),'1C TSspéc29'!$Q$47/'1C TSspéc29'!$Q$17,"")</f>
        <v/>
      </c>
      <c r="AB1491" s="543" t="str">
        <f>IF(AND('1C TSspéc29'!$Q$17&lt;&gt;0,'1C TSspéc29'!$C$12="OUI"),'1C TSspéc29'!$Q$48/'1C TSspéc29'!$Q$17,"")</f>
        <v/>
      </c>
      <c r="AC1491" s="543" t="str">
        <f>IF(AND('1C TSspéc29'!$Q$17&lt;&gt;0,'1C TSspéc29'!$C$12="OUI"),'1C TSspéc29'!$Q$49/'1C TSspéc29'!$Q$17,"")</f>
        <v/>
      </c>
      <c r="AD1491" s="543" t="str">
        <f>IF(AND('1C TSspéc29'!$Q$17&lt;&gt;0,'1C TSspéc29'!$C$12="OUI"),'1C TSspéc29'!$Q$50/'1C TSspéc29'!$Q$17,"")</f>
        <v/>
      </c>
      <c r="AE1491" s="543" t="str">
        <f>IF(AND('1C TSspéc29'!$Q$17&lt;&gt;0,'1C TSspéc29'!$C$12="OUI"),'1C TSspéc29'!$Q$51/'1C TSspéc29'!$Q$17,"")</f>
        <v/>
      </c>
      <c r="AF1491" s="543" t="str">
        <f>IF(AND('1C TSspéc29'!$Q$17&lt;&gt;0,'1C TSspéc29'!$C$12="OUI"),'1C TSspéc29'!$Q$52/'1C TSspéc29'!$Q$17,"")</f>
        <v/>
      </c>
      <c r="AG1491" s="543" t="str">
        <f>IF(AND('1C TSspéc29'!$Q$17&lt;&gt;0,'1C TSspéc29'!$C$12="OUI"),'1C TSspéc29'!$Q$53/'1C TSspéc29'!$Q$17,"")</f>
        <v/>
      </c>
      <c r="AH1491" s="543" t="str">
        <f>IF(AND('1C TSspéc29'!$Q$17&lt;&gt;0,'1C TSspéc29'!$C$12="OUI"),'1C TSspéc29'!$Q$54/'1C TSspéc29'!$Q$17,"")</f>
        <v/>
      </c>
      <c r="AI1491" s="543" t="str">
        <f>IF(AND('1C TSspéc29'!$Q$17&lt;&gt;0,'1C TSspéc29'!$C$12="OUI"),'1C TSspéc29'!$Q$55/'1C TSspéc29'!$Q$17,"")</f>
        <v/>
      </c>
      <c r="AJ1491" s="543" t="str">
        <f>IF(AND('1C TSspéc29'!$Q$17&lt;&gt;0,'1C TSspéc29'!$C$12="OUI"),'1C TSspéc29'!$Q$56/'1C TSspéc29'!$Q$17,"")</f>
        <v/>
      </c>
      <c r="AK1491" s="543" t="str">
        <f>IF(AND('1C TSspéc29'!$Q$17&lt;&gt;0,'1C TSspéc29'!$C$12="OUI"),'1C TSspéc29'!$Q$57/'1C TSspéc29'!$Q$17,"")</f>
        <v/>
      </c>
      <c r="AL1491" s="72">
        <f>IF(AND('1C TSspéc29'!$Q$17&lt;&gt;0,'1C TSspéc29'!$C$12="OUI"),N1491+AK1491,N1491)</f>
        <v>0</v>
      </c>
      <c r="AM1491" s="417">
        <f t="shared" si="364"/>
        <v>0</v>
      </c>
      <c r="AN1491" s="417">
        <f t="shared" si="365"/>
        <v>0</v>
      </c>
      <c r="AO1491" s="418" t="str">
        <f>IF(AND('1C TSspéc29'!$Q$17&lt;&gt;0,'1C TSspéc29'!$Q$30&lt;&gt;0),AM1491+AN1491,"")</f>
        <v/>
      </c>
      <c r="AP1491" s="573" t="str">
        <f>IF(AND('1C TSspéc29'!$Q$17&lt;&gt;0,'1C TSspéc29'!$Q$30&lt;&gt;0),AM1491-AR1491,"")</f>
        <v/>
      </c>
      <c r="AQ1491" s="583">
        <f t="shared" si="366"/>
        <v>0</v>
      </c>
      <c r="AR1491" s="596"/>
      <c r="AS1491" s="102"/>
      <c r="AT1491" s="27" t="str">
        <f>IF(('1C TSspéc29'!Q$17*FICHE!$C$14&lt;J1491),"Forfait limité à "&amp;FICHE!$C$14&amp;"€/jour","")</f>
        <v/>
      </c>
      <c r="AU1491" s="592"/>
      <c r="AV1491" s="824"/>
      <c r="AW1491" s="824"/>
      <c r="AX1491" s="824"/>
      <c r="AY1491" s="824"/>
      <c r="AZ1491" s="824"/>
      <c r="BA1491" s="767"/>
      <c r="BB1491" s="767"/>
      <c r="BC1491" s="767"/>
      <c r="BD1491" s="767"/>
      <c r="BE1491" s="767"/>
      <c r="BF1491" s="767"/>
      <c r="BG1491" s="767"/>
      <c r="BH1491" s="767"/>
      <c r="BI1491" s="767"/>
      <c r="BJ1491" s="767"/>
      <c r="BK1491" s="767"/>
      <c r="BL1491" s="767"/>
      <c r="BM1491" s="767"/>
      <c r="BN1491" s="767"/>
      <c r="BO1491" s="767"/>
      <c r="BP1491" s="767"/>
      <c r="BQ1491" s="767"/>
      <c r="BR1491" s="767"/>
      <c r="BS1491" s="767"/>
      <c r="BT1491" s="767"/>
      <c r="BU1491" s="767"/>
      <c r="BV1491" s="767"/>
      <c r="BW1491" s="767"/>
      <c r="BX1491" s="767"/>
      <c r="BY1491" s="767"/>
      <c r="BZ1491" s="767"/>
      <c r="CA1491" s="767"/>
      <c r="CB1491" s="767"/>
      <c r="CC1491" s="767"/>
      <c r="CD1491" s="767"/>
      <c r="CE1491" s="767"/>
      <c r="CF1491" s="767"/>
      <c r="CG1491" s="767"/>
      <c r="CH1491" s="767"/>
      <c r="CI1491" s="767"/>
      <c r="CJ1491" s="767"/>
      <c r="CK1491" s="767"/>
      <c r="CL1491" s="767"/>
      <c r="CM1491" s="767"/>
      <c r="CN1491" s="767"/>
      <c r="CO1491" s="767"/>
      <c r="CP1491" s="767"/>
      <c r="CQ1491" s="767"/>
      <c r="CR1491" s="767"/>
      <c r="CS1491" s="767"/>
      <c r="CT1491" s="767"/>
      <c r="CU1491" s="767"/>
      <c r="CV1491" s="767"/>
      <c r="CW1491" s="767"/>
      <c r="CX1491" s="767"/>
      <c r="CY1491" s="767"/>
      <c r="CZ1491" s="767"/>
      <c r="DA1491" s="767"/>
      <c r="DB1491" s="767"/>
      <c r="DC1491" s="767"/>
      <c r="DD1491" s="767"/>
      <c r="DE1491" s="767"/>
      <c r="DF1491" s="767"/>
      <c r="DG1491" s="767"/>
      <c r="DH1491" s="767"/>
      <c r="DI1491" s="767"/>
      <c r="DJ1491" s="767"/>
      <c r="DK1491" s="767"/>
      <c r="DL1491" s="767"/>
      <c r="DM1491" s="767"/>
      <c r="DN1491" s="767"/>
      <c r="DO1491" s="767"/>
      <c r="DP1491" s="767"/>
      <c r="DQ1491" s="767"/>
      <c r="DR1491" s="767"/>
      <c r="DS1491" s="767"/>
      <c r="DT1491" s="767"/>
      <c r="DU1491" s="767"/>
      <c r="DV1491" s="767"/>
      <c r="DW1491" s="767"/>
      <c r="DX1491" s="767"/>
      <c r="DY1491" s="767"/>
      <c r="DZ1491" s="767"/>
      <c r="EA1491" s="767"/>
      <c r="EB1491" s="767"/>
      <c r="EC1491" s="767"/>
      <c r="ED1491" s="767"/>
      <c r="EE1491" s="767"/>
      <c r="EF1491" s="767"/>
      <c r="EG1491" s="767"/>
      <c r="EH1491" s="767"/>
      <c r="EI1491" s="767"/>
      <c r="EJ1491" s="767"/>
      <c r="EK1491" s="767"/>
      <c r="EL1491" s="767"/>
      <c r="EM1491" s="767"/>
      <c r="EN1491" s="767"/>
      <c r="EO1491" s="767"/>
      <c r="EP1491" s="767"/>
      <c r="EQ1491" s="767"/>
      <c r="ER1491" s="767"/>
      <c r="ES1491" s="767"/>
      <c r="ET1491" s="767"/>
      <c r="EU1491" s="767"/>
      <c r="EV1491" s="767"/>
      <c r="EW1491" s="767"/>
      <c r="EX1491" s="767"/>
      <c r="EY1491" s="767"/>
      <c r="EZ1491" s="767"/>
      <c r="FA1491" s="767"/>
      <c r="FB1491" s="767"/>
      <c r="FC1491" s="767"/>
      <c r="FD1491" s="767"/>
      <c r="FE1491" s="767"/>
      <c r="FF1491" s="767"/>
      <c r="FG1491" s="767"/>
      <c r="FH1491" s="767"/>
      <c r="FI1491" s="767"/>
      <c r="FJ1491" s="767"/>
      <c r="FK1491" s="767"/>
      <c r="FL1491" s="767"/>
      <c r="FM1491" s="767"/>
      <c r="FN1491" s="767"/>
      <c r="FO1491" s="767"/>
      <c r="FP1491" s="767"/>
      <c r="FQ1491" s="767"/>
      <c r="FR1491" s="767"/>
      <c r="FS1491" s="767"/>
      <c r="FT1491" s="767"/>
      <c r="FU1491" s="767"/>
      <c r="FV1491" s="767"/>
      <c r="FW1491" s="767"/>
      <c r="FX1491" s="767"/>
      <c r="FY1491" s="767"/>
      <c r="FZ1491" s="767"/>
      <c r="GA1491" s="767"/>
      <c r="GB1491" s="767"/>
      <c r="GC1491" s="767"/>
      <c r="GD1491" s="767"/>
      <c r="GE1491" s="767"/>
      <c r="GF1491" s="767"/>
      <c r="GG1491" s="767"/>
      <c r="GH1491" s="767"/>
      <c r="GI1491" s="767"/>
      <c r="GJ1491" s="767"/>
      <c r="GK1491" s="767"/>
      <c r="GL1491" s="767"/>
      <c r="GM1491" s="767"/>
      <c r="GN1491" s="767"/>
      <c r="GO1491" s="767"/>
      <c r="GP1491" s="767"/>
      <c r="GQ1491" s="767"/>
      <c r="GR1491" s="767"/>
      <c r="GS1491" s="767"/>
      <c r="GT1491" s="767"/>
      <c r="GU1491" s="767"/>
      <c r="GV1491" s="767"/>
      <c r="GW1491" s="767"/>
      <c r="GX1491" s="767"/>
      <c r="GY1491" s="767"/>
      <c r="GZ1491" s="767"/>
      <c r="HA1491" s="767"/>
      <c r="HB1491" s="767"/>
      <c r="HC1491" s="767"/>
    </row>
    <row r="1492" spans="1:211" s="864" customFormat="1" ht="13.9" hidden="1" customHeight="1">
      <c r="A1492" s="307"/>
      <c r="B1492" s="351"/>
      <c r="C1492" s="971" t="str">
        <f>IF('1C TSspéc29'!R$17&lt;&gt;0,'1C TSspéc29'!$B$12,"")</f>
        <v/>
      </c>
      <c r="D1492" s="972"/>
      <c r="E1492" s="973"/>
      <c r="F1492" s="93">
        <f>IF(AND($C1492='1C TSspéc29'!$B$12,'1C TSspéc29'!$B$16="spécifiques",'1C TSspéc29'!$R$17&lt;&gt;""),'1C TSspéc29'!$R$21,"")</f>
        <v>0</v>
      </c>
      <c r="G1492" s="863"/>
      <c r="H1492" s="745">
        <v>0.21</v>
      </c>
      <c r="I1492" s="747">
        <v>1</v>
      </c>
      <c r="J1492" s="312"/>
      <c r="K1492" s="680">
        <f t="shared" si="363"/>
        <v>0</v>
      </c>
      <c r="L1492" s="556">
        <f>IF(OR('1C TSspéc29'!$B$12="",'1C TSspéc29'!R$30=0),0,IF(AND('1C TSspéc29'!$B$12&lt;&gt;"",$K$2="Pôle",'1C TSspéc29'!$C$12="OUI"),(('1C TSspéc29'!R$22+'1C TSspéc29'!R$23+'1C TSspéc29'!R$24+'1C TSspéc29'!R$25+'1C TSspéc29'!R$29)/'1C TSspéc29'!R$17),IF(AND('1C TSspéc29'!$B$12&lt;&gt;"",$K$2="Pôle",'1C TSspéc29'!$C$12="NON"),(('1C TSspéc29'!R$22+'1C TSspéc29'!R$23+'1C TSspéc29'!R$24+'1C TSspéc29'!R$25+'1C TSspéc29'!R$29)/'1C TSspéc29'!R$30),IF(AND('1C TSspéc29'!$B$12&lt;&gt;"",$K$2&lt;&gt;"Pôle",'1C TSspéc29'!$C$12="OUI"),(('1C TSspéc29'!R$22+'1C TSspéc29'!R$23+'1C TSspéc29'!R$24+'1C TSspéc29'!R$25+'1C TSspéc29'!R$26+'1C TSspéc29'!R$27+'1C TSspéc29'!R$28+'1C TSspéc29'!R$29)/'1C TSspéc29'!R$17),IF(AND('1C TSspéc29'!$B$12&lt;&gt;"",$K$2&lt;&gt;"Pôle",'1C TSspéc29'!$C$12="NON"),(('1C TSspéc29'!R$22+'1C TSspéc29'!R$23+'1C TSspéc29'!R$24+'1C TSspéc29'!R$25+'1C TSspéc29'!R$26+'1C TSspéc29'!R$27+'1C TSspéc29'!R$28+'1C TSspéc29'!R$29)/'1C TSspéc29'!R$30))))))</f>
        <v>0</v>
      </c>
      <c r="M1492" s="556">
        <f>IF(OR('1C TSspéc29'!$B$12="",'1C TSspéc29'!R$30=0),0,IF(AND('1C TSspéc29'!$B$12&lt;&gt;"",$K$2="Pôle",'1C TSspéc29'!$C$12="OUI"),(('1C TSspéc29'!R$26+'1C TSspéc29'!R$27+'1C TSspéc29'!R$28)/'1C TSspéc29'!R$17),IF(AND('1C TSspéc29'!$B$12&lt;&gt;"",$K$2="Pôle",'1C TSspéc29'!$C$12="NON"),(('1C TSspéc29'!R$26+'1C TSspéc29'!R$27+'1C TSspéc29'!R$28)/'1C TSspéc29'!R$30),IF(AND('1C TSspéc29'!$B$12&lt;&gt;"",$K$2&lt;&gt;"Pôle"),0))))</f>
        <v>0</v>
      </c>
      <c r="N1492" s="557">
        <f>IF(AND('1C TSspéc29'!$B$12&lt;&gt;0,'1C TSspéc29'!$R$30&lt;&gt;0),L1492+M1492,0)</f>
        <v>0</v>
      </c>
      <c r="O1492" s="893" t="str">
        <f>IF(AND('1C TSspéc29'!$R$17&lt;&gt;0,'1C TSspéc29'!$C$12="OUI"),'1C TSspéc29'!$R$35/'1C TSspéc29'!$R$17,"")</f>
        <v/>
      </c>
      <c r="P1492" s="543" t="str">
        <f>IF(AND('1C TSspéc29'!$R$17&lt;&gt;0,'1C TSspéc29'!$C$12="OUI"),'1C TSspéc29'!$R$36/'1C TSspéc29'!$R$17,"")</f>
        <v/>
      </c>
      <c r="Q1492" s="543" t="str">
        <f>IF(AND('1C TSspéc29'!$R$17&lt;&gt;0,'1C TSspéc29'!$C$12="OUI"),'1C TSspéc29'!$R$37/'1C TSspéc29'!$R$17,"")</f>
        <v/>
      </c>
      <c r="R1492" s="543" t="str">
        <f>IF(AND('1C TSspéc29'!$R$17&lt;&gt;0,'1C TSspéc29'!$C$12="OUI"),'1C TSspéc29'!$R$38/'1C TSspéc29'!$R$17,"")</f>
        <v/>
      </c>
      <c r="S1492" s="543" t="str">
        <f>IF(AND('1C TSspéc29'!$R$17&lt;&gt;0,'1C TSspéc29'!$C$12="OUI"),'1C TSspéc29'!$R$39/'1C TSspéc29'!$R$17,"")</f>
        <v/>
      </c>
      <c r="T1492" s="543" t="str">
        <f>IF(AND('1C TSspéc29'!$R$17&lt;&gt;0,'1C TSspéc29'!$C$12="OUI"),'1C TSspéc29'!$R$40/'1C TSspéc29'!$R$17,"")</f>
        <v/>
      </c>
      <c r="U1492" s="543" t="str">
        <f>IF(AND('1C TSspéc29'!$R$17&lt;&gt;0,'1C TSspéc29'!$C$12="OUI"),'1C TSspéc29'!$R$41/'1C TSspéc29'!$R$17,"")</f>
        <v/>
      </c>
      <c r="V1492" s="543" t="str">
        <f>IF(AND('1C TSspéc29'!$R$17&lt;&gt;0,'1C TSspéc29'!$C$12="OUI"),'1C TSspéc29'!$R$42/'1C TSspéc29'!$R$17,"")</f>
        <v/>
      </c>
      <c r="W1492" s="543" t="str">
        <f>IF(AND('1C TSspéc29'!$R$17&lt;&gt;0,'1C TSspéc29'!$C$12="OUI"),'1C TSspéc29'!$R$43/'1C TSspéc29'!$R$17,"")</f>
        <v/>
      </c>
      <c r="X1492" s="543" t="str">
        <f>IF(AND('1C TSspéc29'!$R$17&lt;&gt;0,'1C TSspéc29'!$C$12="OUI"),'1C TSspéc29'!$R$44/'1C TSspéc29'!$R$17,"")</f>
        <v/>
      </c>
      <c r="Y1492" s="543" t="str">
        <f>IF(AND('1C TSspéc29'!$R$17&lt;&gt;0,'1C TSspéc29'!$C$12="OUI"),'1C TSspéc29'!$R$45/'1C TSspéc29'!$R$17,"")</f>
        <v/>
      </c>
      <c r="Z1492" s="543" t="str">
        <f>IF(AND('1C TSspéc29'!$R$17&lt;&gt;0,'1C TSspéc29'!$C$12="OUI"),'1C TSspéc29'!$R$46/'1C TSspéc29'!$R$17,"")</f>
        <v/>
      </c>
      <c r="AA1492" s="543" t="str">
        <f>IF(AND('1C TSspéc29'!$R$17&lt;&gt;0,'1C TSspéc29'!$C$12="OUI"),'1C TSspéc29'!$R$47/'1C TSspéc29'!$R$17,"")</f>
        <v/>
      </c>
      <c r="AB1492" s="543" t="str">
        <f>IF(AND('1C TSspéc29'!$R$17&lt;&gt;0,'1C TSspéc29'!$C$12="OUI"),'1C TSspéc29'!$R$48/'1C TSspéc29'!$R$17,"")</f>
        <v/>
      </c>
      <c r="AC1492" s="543" t="str">
        <f>IF(AND('1C TSspéc29'!$R$17&lt;&gt;0,'1C TSspéc29'!$C$12="OUI"),'1C TSspéc29'!$R$49/'1C TSspéc29'!$R$17,"")</f>
        <v/>
      </c>
      <c r="AD1492" s="543" t="str">
        <f>IF(AND('1C TSspéc29'!$R$17&lt;&gt;0,'1C TSspéc29'!$C$12="OUI"),'1C TSspéc29'!$R$50/'1C TSspéc29'!$R$17,"")</f>
        <v/>
      </c>
      <c r="AE1492" s="543" t="str">
        <f>IF(AND('1C TSspéc29'!$R$17&lt;&gt;0,'1C TSspéc29'!$C$12="OUI"),'1C TSspéc29'!$R$51/'1C TSspéc29'!$R$17,"")</f>
        <v/>
      </c>
      <c r="AF1492" s="543" t="str">
        <f>IF(AND('1C TSspéc29'!$R$17&lt;&gt;0,'1C TSspéc29'!$C$12="OUI"),'1C TSspéc29'!$R$52/'1C TSspéc29'!$R$17,"")</f>
        <v/>
      </c>
      <c r="AG1492" s="543" t="str">
        <f>IF(AND('1C TSspéc29'!$R$17&lt;&gt;0,'1C TSspéc29'!$C$12="OUI"),'1C TSspéc29'!$R$53/'1C TSspéc29'!$R$17,"")</f>
        <v/>
      </c>
      <c r="AH1492" s="543" t="str">
        <f>IF(AND('1C TSspéc29'!$R$17&lt;&gt;0,'1C TSspéc29'!$C$12="OUI"),'1C TSspéc29'!$R$54/'1C TSspéc29'!$R$17,"")</f>
        <v/>
      </c>
      <c r="AI1492" s="543" t="str">
        <f>IF(AND('1C TSspéc29'!$R$17&lt;&gt;0,'1C TSspéc29'!$C$12="OUI"),'1C TSspéc29'!$R$55/'1C TSspéc29'!$R$17,"")</f>
        <v/>
      </c>
      <c r="AJ1492" s="543" t="str">
        <f>IF(AND('1C TSspéc29'!$R$17&lt;&gt;0,'1C TSspéc29'!$C$12="OUI"),'1C TSspéc29'!$R$56/'1C TSspéc29'!$R$17,"")</f>
        <v/>
      </c>
      <c r="AK1492" s="543" t="str">
        <f>IF(AND('1C TSspéc29'!$R$17&lt;&gt;0,'1C TSspéc29'!$C$12="OUI"),'1C TSspéc29'!$R$57/'1C TSspéc29'!$R$17,"")</f>
        <v/>
      </c>
      <c r="AL1492" s="72">
        <f>IF(AND('1C TSspéc29'!$R$17&lt;&gt;0,'1C TSspéc29'!$C$12="OUI"),N1492+AK1492,N1492)</f>
        <v>0</v>
      </c>
      <c r="AM1492" s="417">
        <f t="shared" si="364"/>
        <v>0</v>
      </c>
      <c r="AN1492" s="417">
        <f t="shared" si="365"/>
        <v>0</v>
      </c>
      <c r="AO1492" s="418" t="str">
        <f>IF(AND('1C TSspéc29'!$R$17&lt;&gt;0,'1C TSspéc29'!$R$30&lt;&gt;0),AM1492+AN1492,"")</f>
        <v/>
      </c>
      <c r="AP1492" s="573" t="str">
        <f>IF(AND('1C TSspéc29'!$R$17&lt;&gt;0,'1C TSspéc29'!$R$30&lt;&gt;0),AM1492-AR1492,"")</f>
        <v/>
      </c>
      <c r="AQ1492" s="583">
        <f t="shared" si="366"/>
        <v>0</v>
      </c>
      <c r="AR1492" s="596"/>
      <c r="AS1492" s="102"/>
      <c r="AT1492" s="27" t="str">
        <f>IF(('1C TSspéc29'!R$17*FICHE!$C$14&lt;J1492),"Forfait limité à "&amp;FICHE!$C$14&amp;"€/jour","")</f>
        <v/>
      </c>
      <c r="AU1492" s="592"/>
      <c r="AV1492" s="824"/>
      <c r="AW1492" s="824"/>
      <c r="AX1492" s="824"/>
      <c r="AY1492" s="824"/>
      <c r="AZ1492" s="824"/>
      <c r="BA1492" s="767"/>
      <c r="BB1492" s="767"/>
      <c r="BC1492" s="767"/>
      <c r="BD1492" s="767"/>
      <c r="BE1492" s="767"/>
      <c r="BF1492" s="767"/>
      <c r="BG1492" s="767"/>
      <c r="BH1492" s="767"/>
      <c r="BI1492" s="767"/>
      <c r="BJ1492" s="767"/>
      <c r="BK1492" s="767"/>
      <c r="BL1492" s="767"/>
      <c r="BM1492" s="767"/>
      <c r="BN1492" s="767"/>
      <c r="BO1492" s="767"/>
      <c r="BP1492" s="767"/>
      <c r="BQ1492" s="767"/>
      <c r="BR1492" s="767"/>
      <c r="BS1492" s="767"/>
      <c r="BT1492" s="767"/>
      <c r="BU1492" s="767"/>
      <c r="BV1492" s="767"/>
      <c r="BW1492" s="767"/>
      <c r="BX1492" s="767"/>
      <c r="BY1492" s="767"/>
      <c r="BZ1492" s="767"/>
      <c r="CA1492" s="767"/>
      <c r="CB1492" s="767"/>
      <c r="CC1492" s="767"/>
      <c r="CD1492" s="767"/>
      <c r="CE1492" s="767"/>
      <c r="CF1492" s="767"/>
      <c r="CG1492" s="767"/>
      <c r="CH1492" s="767"/>
      <c r="CI1492" s="767"/>
      <c r="CJ1492" s="767"/>
      <c r="CK1492" s="767"/>
      <c r="CL1492" s="767"/>
      <c r="CM1492" s="767"/>
      <c r="CN1492" s="767"/>
      <c r="CO1492" s="767"/>
      <c r="CP1492" s="767"/>
      <c r="CQ1492" s="767"/>
      <c r="CR1492" s="767"/>
      <c r="CS1492" s="767"/>
      <c r="CT1492" s="767"/>
      <c r="CU1492" s="767"/>
      <c r="CV1492" s="767"/>
      <c r="CW1492" s="767"/>
      <c r="CX1492" s="767"/>
      <c r="CY1492" s="767"/>
      <c r="CZ1492" s="767"/>
      <c r="DA1492" s="767"/>
      <c r="DB1492" s="767"/>
      <c r="DC1492" s="767"/>
      <c r="DD1492" s="767"/>
      <c r="DE1492" s="767"/>
      <c r="DF1492" s="767"/>
      <c r="DG1492" s="767"/>
      <c r="DH1492" s="767"/>
      <c r="DI1492" s="767"/>
      <c r="DJ1492" s="767"/>
      <c r="DK1492" s="767"/>
      <c r="DL1492" s="767"/>
      <c r="DM1492" s="767"/>
      <c r="DN1492" s="767"/>
      <c r="DO1492" s="767"/>
      <c r="DP1492" s="767"/>
      <c r="DQ1492" s="767"/>
      <c r="DR1492" s="767"/>
      <c r="DS1492" s="767"/>
      <c r="DT1492" s="767"/>
      <c r="DU1492" s="767"/>
      <c r="DV1492" s="767"/>
      <c r="DW1492" s="767"/>
      <c r="DX1492" s="767"/>
      <c r="DY1492" s="767"/>
      <c r="DZ1492" s="767"/>
      <c r="EA1492" s="767"/>
      <c r="EB1492" s="767"/>
      <c r="EC1492" s="767"/>
      <c r="ED1492" s="767"/>
      <c r="EE1492" s="767"/>
      <c r="EF1492" s="767"/>
      <c r="EG1492" s="767"/>
      <c r="EH1492" s="767"/>
      <c r="EI1492" s="767"/>
      <c r="EJ1492" s="767"/>
      <c r="EK1492" s="767"/>
      <c r="EL1492" s="767"/>
      <c r="EM1492" s="767"/>
      <c r="EN1492" s="767"/>
      <c r="EO1492" s="767"/>
      <c r="EP1492" s="767"/>
      <c r="EQ1492" s="767"/>
      <c r="ER1492" s="767"/>
      <c r="ES1492" s="767"/>
      <c r="ET1492" s="767"/>
      <c r="EU1492" s="767"/>
      <c r="EV1492" s="767"/>
      <c r="EW1492" s="767"/>
      <c r="EX1492" s="767"/>
      <c r="EY1492" s="767"/>
      <c r="EZ1492" s="767"/>
      <c r="FA1492" s="767"/>
      <c r="FB1492" s="767"/>
      <c r="FC1492" s="767"/>
      <c r="FD1492" s="767"/>
      <c r="FE1492" s="767"/>
      <c r="FF1492" s="767"/>
      <c r="FG1492" s="767"/>
      <c r="FH1492" s="767"/>
      <c r="FI1492" s="767"/>
      <c r="FJ1492" s="767"/>
      <c r="FK1492" s="767"/>
      <c r="FL1492" s="767"/>
      <c r="FM1492" s="767"/>
      <c r="FN1492" s="767"/>
      <c r="FO1492" s="767"/>
      <c r="FP1492" s="767"/>
      <c r="FQ1492" s="767"/>
      <c r="FR1492" s="767"/>
      <c r="FS1492" s="767"/>
      <c r="FT1492" s="767"/>
      <c r="FU1492" s="767"/>
      <c r="FV1492" s="767"/>
      <c r="FW1492" s="767"/>
      <c r="FX1492" s="767"/>
      <c r="FY1492" s="767"/>
      <c r="FZ1492" s="767"/>
      <c r="GA1492" s="767"/>
      <c r="GB1492" s="767"/>
      <c r="GC1492" s="767"/>
      <c r="GD1492" s="767"/>
      <c r="GE1492" s="767"/>
      <c r="GF1492" s="767"/>
      <c r="GG1492" s="767"/>
      <c r="GH1492" s="767"/>
      <c r="GI1492" s="767"/>
      <c r="GJ1492" s="767"/>
      <c r="GK1492" s="767"/>
      <c r="GL1492" s="767"/>
      <c r="GM1492" s="767"/>
      <c r="GN1492" s="767"/>
      <c r="GO1492" s="767"/>
      <c r="GP1492" s="767"/>
      <c r="GQ1492" s="767"/>
      <c r="GR1492" s="767"/>
      <c r="GS1492" s="767"/>
      <c r="GT1492" s="767"/>
      <c r="GU1492" s="767"/>
      <c r="GV1492" s="767"/>
      <c r="GW1492" s="767"/>
      <c r="GX1492" s="767"/>
      <c r="GY1492" s="767"/>
      <c r="GZ1492" s="767"/>
      <c r="HA1492" s="767"/>
      <c r="HB1492" s="767"/>
      <c r="HC1492" s="767"/>
    </row>
    <row r="1493" spans="1:211" s="864" customFormat="1" ht="13.9" hidden="1" customHeight="1">
      <c r="A1493" s="307"/>
      <c r="B1493" s="351"/>
      <c r="C1493" s="971" t="str">
        <f>IF('1C TSspéc29'!S$17&lt;&gt;0,'1C TSspéc29'!$B$12,"")</f>
        <v/>
      </c>
      <c r="D1493" s="972"/>
      <c r="E1493" s="973"/>
      <c r="F1493" s="93">
        <f>IF(AND($C1493='1C TSspéc29'!$B$12,'1C TSspéc29'!$B$16="spécifiques",'1C TSspéc29'!$S$17&lt;&gt;""),'1C TSspéc29'!$S$21,"")</f>
        <v>0</v>
      </c>
      <c r="G1493" s="863"/>
      <c r="H1493" s="745">
        <v>0.21</v>
      </c>
      <c r="I1493" s="747">
        <v>1</v>
      </c>
      <c r="J1493" s="312"/>
      <c r="K1493" s="680">
        <f t="shared" si="363"/>
        <v>0</v>
      </c>
      <c r="L1493" s="556">
        <f>IF(OR('1C TSspéc29'!$B$12="",'1C TSspéc29'!S$30=0),0,IF(AND('1C TSspéc29'!$B$12&lt;&gt;"",$K$2="Pôle",'1C TSspéc29'!$C$12="OUI"),(('1C TSspéc29'!S$22+'1C TSspéc29'!S$23+'1C TSspéc29'!S$24+'1C TSspéc29'!S$25+'1C TSspéc29'!S$29)/'1C TSspéc29'!S$17),IF(AND('1C TSspéc29'!$B$12&lt;&gt;"",$K$2="Pôle",'1C TSspéc29'!$C$12="NON"),(('1C TSspéc29'!S$22+'1C TSspéc29'!S$23+'1C TSspéc29'!S$24+'1C TSspéc29'!S$25+'1C TSspéc29'!S$29)/'1C TSspéc29'!S$30),IF(AND('1C TSspéc29'!$B$12&lt;&gt;"",$K$2&lt;&gt;"Pôle",'1C TSspéc29'!$C$12="OUI"),(('1C TSspéc29'!S$22+'1C TSspéc29'!S$23+'1C TSspéc29'!S$24+'1C TSspéc29'!S$25+'1C TSspéc29'!S$26+'1C TSspéc29'!S$27+'1C TSspéc29'!S$28+'1C TSspéc29'!S$29)/'1C TSspéc29'!S$17),IF(AND('1C TSspéc29'!$B$12&lt;&gt;"",$K$2&lt;&gt;"Pôle",'1C TSspéc29'!$C$12="NON"),(('1C TSspéc29'!S$22+'1C TSspéc29'!S$23+'1C TSspéc29'!S$24+'1C TSspéc29'!S$25+'1C TSspéc29'!S$26+'1C TSspéc29'!S$27+'1C TSspéc29'!S$28+'1C TSspéc29'!S$29)/'1C TSspéc29'!S$30))))))</f>
        <v>0</v>
      </c>
      <c r="M1493" s="556">
        <f>IF(OR('1C TSspéc29'!$B$12="",'1C TSspéc29'!S$30=0),0,IF(AND('1C TSspéc29'!$B$12&lt;&gt;"",$K$2="Pôle",'1C TSspéc29'!$C$12="OUI"),(('1C TSspéc29'!S$26+'1C TSspéc29'!S$27+'1C TSspéc29'!S$28)/'1C TSspéc29'!S$17),IF(AND('1C TSspéc29'!$B$12&lt;&gt;"",$K$2="Pôle",'1C TSspéc29'!$C$12="NON"),(('1C TSspéc29'!S$26+'1C TSspéc29'!S$27+'1C TSspéc29'!S$28)/'1C TSspéc29'!S$30),IF(AND('1C TSspéc29'!$B$12&lt;&gt;"",$K$2&lt;&gt;"Pôle"),0))))</f>
        <v>0</v>
      </c>
      <c r="N1493" s="557">
        <f>IF(AND('1C TSspéc29'!$B$12&lt;&gt;0,'1C TSspéc29'!$S$30&lt;&gt;0),L1493+M1493,0)</f>
        <v>0</v>
      </c>
      <c r="O1493" s="893" t="str">
        <f>IF(AND('1C TSspéc29'!$S$17&lt;&gt;0,'1C TSspéc29'!$C$12="OUI"),'1C TSspéc29'!$S$35/'1C TSspéc29'!$S$17,"")</f>
        <v/>
      </c>
      <c r="P1493" s="543" t="str">
        <f>IF(AND('1C TSspéc29'!$S$17&lt;&gt;0,'1C TSspéc29'!$C$12="OUI"),'1C TSspéc29'!$S$36/'1C TSspéc29'!$S$17,"")</f>
        <v/>
      </c>
      <c r="Q1493" s="543" t="str">
        <f>IF(AND('1C TSspéc29'!$S$17&lt;&gt;0,'1C TSspéc29'!$C$12="OUI"),'1C TSspéc29'!$S$37/'1C TSspéc29'!$S$17,"")</f>
        <v/>
      </c>
      <c r="R1493" s="543" t="str">
        <f>IF(AND('1C TSspéc29'!$S$17&lt;&gt;0,'1C TSspéc29'!$C$12="OUI"),'1C TSspéc29'!$S$38/'1C TSspéc29'!$S$17,"")</f>
        <v/>
      </c>
      <c r="S1493" s="543" t="str">
        <f>IF(AND('1C TSspéc29'!$S$17&lt;&gt;0,'1C TSspéc29'!$C$12="OUI"),'1C TSspéc29'!$S$39/'1C TSspéc29'!$S$17,"")</f>
        <v/>
      </c>
      <c r="T1493" s="543" t="str">
        <f>IF(AND('1C TSspéc29'!$S$17&lt;&gt;0,'1C TSspéc29'!$C$12="OUI"),'1C TSspéc29'!$S$40/'1C TSspéc29'!$S$17,"")</f>
        <v/>
      </c>
      <c r="U1493" s="543" t="str">
        <f>IF(AND('1C TSspéc29'!$S$17&lt;&gt;0,'1C TSspéc29'!$C$12="OUI"),'1C TSspéc29'!$S$41/'1C TSspéc29'!$S$17,"")</f>
        <v/>
      </c>
      <c r="V1493" s="543" t="str">
        <f>IF(AND('1C TSspéc29'!$S$17&lt;&gt;0,'1C TSspéc29'!$C$12="OUI"),'1C TSspéc29'!$S$42/'1C TSspéc29'!$S$17,"")</f>
        <v/>
      </c>
      <c r="W1493" s="543" t="str">
        <f>IF(AND('1C TSspéc29'!$S$17&lt;&gt;0,'1C TSspéc29'!$C$12="OUI"),'1C TSspéc29'!$S$43/'1C TSspéc29'!$S$17,"")</f>
        <v/>
      </c>
      <c r="X1493" s="543" t="str">
        <f>IF(AND('1C TSspéc29'!$S$17&lt;&gt;0,'1C TSspéc29'!$C$12="OUI"),'1C TSspéc29'!$S$44/'1C TSspéc29'!$S$17,"")</f>
        <v/>
      </c>
      <c r="Y1493" s="543" t="str">
        <f>IF(AND('1C TSspéc29'!$S$17&lt;&gt;0,'1C TSspéc29'!$C$12="OUI"),'1C TSspéc29'!$S$45/'1C TSspéc29'!$S$17,"")</f>
        <v/>
      </c>
      <c r="Z1493" s="543" t="str">
        <f>IF(AND('1C TSspéc29'!$S$17&lt;&gt;0,'1C TSspéc29'!$C$12="OUI"),'1C TSspéc29'!$S$46/'1C TSspéc29'!$S$17,"")</f>
        <v/>
      </c>
      <c r="AA1493" s="543" t="str">
        <f>IF(AND('1C TSspéc29'!$S$17&lt;&gt;0,'1C TSspéc29'!$C$12="OUI"),'1C TSspéc29'!$S$47/'1C TSspéc29'!$S$17,"")</f>
        <v/>
      </c>
      <c r="AB1493" s="543" t="str">
        <f>IF(AND('1C TSspéc29'!$S$17&lt;&gt;0,'1C TSspéc29'!$C$12="OUI"),'1C TSspéc29'!$S$48/'1C TSspéc29'!$S$17,"")</f>
        <v/>
      </c>
      <c r="AC1493" s="543" t="str">
        <f>IF(AND('1C TSspéc29'!$S$17&lt;&gt;0,'1C TSspéc29'!$C$12="OUI"),'1C TSspéc29'!$S$49/'1C TSspéc29'!$S$17,"")</f>
        <v/>
      </c>
      <c r="AD1493" s="543" t="str">
        <f>IF(AND('1C TSspéc29'!$S$17&lt;&gt;0,'1C TSspéc29'!$C$12="OUI"),'1C TSspéc29'!$S$50/'1C TSspéc29'!$S$17,"")</f>
        <v/>
      </c>
      <c r="AE1493" s="543" t="str">
        <f>IF(AND('1C TSspéc29'!$S$17&lt;&gt;0,'1C TSspéc29'!$C$12="OUI"),'1C TSspéc29'!$S$51/'1C TSspéc29'!$S$17,"")</f>
        <v/>
      </c>
      <c r="AF1493" s="543" t="str">
        <f>IF(AND('1C TSspéc29'!$S$17&lt;&gt;0,'1C TSspéc29'!$C$12="OUI"),'1C TSspéc29'!$S$52/'1C TSspéc29'!$S$17,"")</f>
        <v/>
      </c>
      <c r="AG1493" s="543" t="str">
        <f>IF(AND('1C TSspéc29'!$S$17&lt;&gt;0,'1C TSspéc29'!$C$12="OUI"),'1C TSspéc29'!$S$53/'1C TSspéc29'!$S$17,"")</f>
        <v/>
      </c>
      <c r="AH1493" s="543" t="str">
        <f>IF(AND('1C TSspéc29'!$S$17&lt;&gt;0,'1C TSspéc29'!$C$12="OUI"),'1C TSspéc29'!$S$54/'1C TSspéc29'!$S$17,"")</f>
        <v/>
      </c>
      <c r="AI1493" s="543" t="str">
        <f>IF(AND('1C TSspéc29'!$S$17&lt;&gt;0,'1C TSspéc29'!$C$12="OUI"),'1C TSspéc29'!$S$55/'1C TSspéc29'!$S$17,"")</f>
        <v/>
      </c>
      <c r="AJ1493" s="543" t="str">
        <f>IF(AND('1C TSspéc29'!$S$17&lt;&gt;0,'1C TSspéc29'!$C$12="OUI"),'1C TSspéc29'!$S$56/'1C TSspéc29'!$S$17,"")</f>
        <v/>
      </c>
      <c r="AK1493" s="543" t="str">
        <f>IF(AND('1C TSspéc29'!$S$17&lt;&gt;0,'1C TSspéc29'!$C$12="OUI"),'1C TSspéc29'!$S$57/'1C TSspéc29'!$S$17,"")</f>
        <v/>
      </c>
      <c r="AL1493" s="72">
        <f>IF(AND('1C TSspéc29'!$S$17&lt;&gt;0,'1C TSspéc29'!$C$12="OUI"),N1493+AK1493,N1493)</f>
        <v>0</v>
      </c>
      <c r="AM1493" s="417">
        <f t="shared" si="364"/>
        <v>0</v>
      </c>
      <c r="AN1493" s="417">
        <f t="shared" si="365"/>
        <v>0</v>
      </c>
      <c r="AO1493" s="418" t="str">
        <f>IF(AND('1C TSspéc29'!$S$17&lt;&gt;0,'1C TSspéc29'!$S$30&lt;&gt;0),AM1493+AN1493,"")</f>
        <v/>
      </c>
      <c r="AP1493" s="573" t="str">
        <f>IF(AND('1C TSspéc29'!$S$17&lt;&gt;0,'1C TSspéc29'!$S$30&lt;&gt;0),AM1493-AR1493,"")</f>
        <v/>
      </c>
      <c r="AQ1493" s="583">
        <f t="shared" si="366"/>
        <v>0</v>
      </c>
      <c r="AR1493" s="596"/>
      <c r="AS1493" s="102"/>
      <c r="AT1493" s="27" t="str">
        <f>IF(('1C TSspéc29'!S$17*FICHE!$C$14&lt;J1493),"Forfait limité à "&amp;FICHE!$C$14&amp;"€/jour","")</f>
        <v/>
      </c>
      <c r="AU1493" s="592"/>
      <c r="AV1493" s="824"/>
      <c r="AW1493" s="824"/>
      <c r="AX1493" s="824"/>
      <c r="AY1493" s="824"/>
      <c r="AZ1493" s="824"/>
      <c r="BA1493" s="767"/>
      <c r="BB1493" s="767"/>
      <c r="BC1493" s="767"/>
      <c r="BD1493" s="767"/>
      <c r="BE1493" s="767"/>
      <c r="BF1493" s="767"/>
      <c r="BG1493" s="767"/>
      <c r="BH1493" s="767"/>
      <c r="BI1493" s="767"/>
      <c r="BJ1493" s="767"/>
      <c r="BK1493" s="767"/>
      <c r="BL1493" s="767"/>
      <c r="BM1493" s="767"/>
      <c r="BN1493" s="767"/>
      <c r="BO1493" s="767"/>
      <c r="BP1493" s="767"/>
      <c r="BQ1493" s="767"/>
      <c r="BR1493" s="767"/>
      <c r="BS1493" s="767"/>
      <c r="BT1493" s="767"/>
      <c r="BU1493" s="767"/>
      <c r="BV1493" s="767"/>
      <c r="BW1493" s="767"/>
      <c r="BX1493" s="767"/>
      <c r="BY1493" s="767"/>
      <c r="BZ1493" s="767"/>
      <c r="CA1493" s="767"/>
      <c r="CB1493" s="767"/>
      <c r="CC1493" s="767"/>
      <c r="CD1493" s="767"/>
      <c r="CE1493" s="767"/>
      <c r="CF1493" s="767"/>
      <c r="CG1493" s="767"/>
      <c r="CH1493" s="767"/>
      <c r="CI1493" s="767"/>
      <c r="CJ1493" s="767"/>
      <c r="CK1493" s="767"/>
      <c r="CL1493" s="767"/>
      <c r="CM1493" s="767"/>
      <c r="CN1493" s="767"/>
      <c r="CO1493" s="767"/>
      <c r="CP1493" s="767"/>
      <c r="CQ1493" s="767"/>
      <c r="CR1493" s="767"/>
      <c r="CS1493" s="767"/>
      <c r="CT1493" s="767"/>
      <c r="CU1493" s="767"/>
      <c r="CV1493" s="767"/>
      <c r="CW1493" s="767"/>
      <c r="CX1493" s="767"/>
      <c r="CY1493" s="767"/>
      <c r="CZ1493" s="767"/>
      <c r="DA1493" s="767"/>
      <c r="DB1493" s="767"/>
      <c r="DC1493" s="767"/>
      <c r="DD1493" s="767"/>
      <c r="DE1493" s="767"/>
      <c r="DF1493" s="767"/>
      <c r="DG1493" s="767"/>
      <c r="DH1493" s="767"/>
      <c r="DI1493" s="767"/>
      <c r="DJ1493" s="767"/>
      <c r="DK1493" s="767"/>
      <c r="DL1493" s="767"/>
      <c r="DM1493" s="767"/>
      <c r="DN1493" s="767"/>
      <c r="DO1493" s="767"/>
      <c r="DP1493" s="767"/>
      <c r="DQ1493" s="767"/>
      <c r="DR1493" s="767"/>
      <c r="DS1493" s="767"/>
      <c r="DT1493" s="767"/>
      <c r="DU1493" s="767"/>
      <c r="DV1493" s="767"/>
      <c r="DW1493" s="767"/>
      <c r="DX1493" s="767"/>
      <c r="DY1493" s="767"/>
      <c r="DZ1493" s="767"/>
      <c r="EA1493" s="767"/>
      <c r="EB1493" s="767"/>
      <c r="EC1493" s="767"/>
      <c r="ED1493" s="767"/>
      <c r="EE1493" s="767"/>
      <c r="EF1493" s="767"/>
      <c r="EG1493" s="767"/>
      <c r="EH1493" s="767"/>
      <c r="EI1493" s="767"/>
      <c r="EJ1493" s="767"/>
      <c r="EK1493" s="767"/>
      <c r="EL1493" s="767"/>
      <c r="EM1493" s="767"/>
      <c r="EN1493" s="767"/>
      <c r="EO1493" s="767"/>
      <c r="EP1493" s="767"/>
      <c r="EQ1493" s="767"/>
      <c r="ER1493" s="767"/>
      <c r="ES1493" s="767"/>
      <c r="ET1493" s="767"/>
      <c r="EU1493" s="767"/>
      <c r="EV1493" s="767"/>
      <c r="EW1493" s="767"/>
      <c r="EX1493" s="767"/>
      <c r="EY1493" s="767"/>
      <c r="EZ1493" s="767"/>
      <c r="FA1493" s="767"/>
      <c r="FB1493" s="767"/>
      <c r="FC1493" s="767"/>
      <c r="FD1493" s="767"/>
      <c r="FE1493" s="767"/>
      <c r="FF1493" s="767"/>
      <c r="FG1493" s="767"/>
      <c r="FH1493" s="767"/>
      <c r="FI1493" s="767"/>
      <c r="FJ1493" s="767"/>
      <c r="FK1493" s="767"/>
      <c r="FL1493" s="767"/>
      <c r="FM1493" s="767"/>
      <c r="FN1493" s="767"/>
      <c r="FO1493" s="767"/>
      <c r="FP1493" s="767"/>
      <c r="FQ1493" s="767"/>
      <c r="FR1493" s="767"/>
      <c r="FS1493" s="767"/>
      <c r="FT1493" s="767"/>
      <c r="FU1493" s="767"/>
      <c r="FV1493" s="767"/>
      <c r="FW1493" s="767"/>
      <c r="FX1493" s="767"/>
      <c r="FY1493" s="767"/>
      <c r="FZ1493" s="767"/>
      <c r="GA1493" s="767"/>
      <c r="GB1493" s="767"/>
      <c r="GC1493" s="767"/>
      <c r="GD1493" s="767"/>
      <c r="GE1493" s="767"/>
      <c r="GF1493" s="767"/>
      <c r="GG1493" s="767"/>
      <c r="GH1493" s="767"/>
      <c r="GI1493" s="767"/>
      <c r="GJ1493" s="767"/>
      <c r="GK1493" s="767"/>
      <c r="GL1493" s="767"/>
      <c r="GM1493" s="767"/>
      <c r="GN1493" s="767"/>
      <c r="GO1493" s="767"/>
      <c r="GP1493" s="767"/>
      <c r="GQ1493" s="767"/>
      <c r="GR1493" s="767"/>
      <c r="GS1493" s="767"/>
      <c r="GT1493" s="767"/>
      <c r="GU1493" s="767"/>
      <c r="GV1493" s="767"/>
      <c r="GW1493" s="767"/>
      <c r="GX1493" s="767"/>
      <c r="GY1493" s="767"/>
      <c r="GZ1493" s="767"/>
      <c r="HA1493" s="767"/>
      <c r="HB1493" s="767"/>
      <c r="HC1493" s="767"/>
    </row>
    <row r="1494" spans="1:211" s="864" customFormat="1" ht="13.9" hidden="1" customHeight="1">
      <c r="A1494" s="307"/>
      <c r="B1494" s="351"/>
      <c r="C1494" s="971" t="str">
        <f>IF('1C TSspéc29'!T$17&lt;&gt;0,'1C TSspéc29'!$B$12,"")</f>
        <v/>
      </c>
      <c r="D1494" s="972"/>
      <c r="E1494" s="973"/>
      <c r="F1494" s="93">
        <f>IF(AND($C1494='1C TSspéc29'!$B$12,'1C TSspéc29'!$B$16="spécifiques",'1C TSspéc29'!$T$17&lt;&gt;""),'1C TSspéc29'!$T$21,"")</f>
        <v>0</v>
      </c>
      <c r="G1494" s="863"/>
      <c r="H1494" s="745">
        <v>0.21</v>
      </c>
      <c r="I1494" s="747">
        <v>1</v>
      </c>
      <c r="J1494" s="312"/>
      <c r="K1494" s="680">
        <f t="shared" si="363"/>
        <v>0</v>
      </c>
      <c r="L1494" s="556">
        <f>IF(OR('1C TSspéc29'!$B$12="",'1C TSspéc29'!T$30=0),0,IF(AND('1C TSspéc29'!$B$12&lt;&gt;"",$K$2="Pôle",'1C TSspéc29'!$C$12="OUI"),(('1C TSspéc29'!T$22+'1C TSspéc29'!T$23+'1C TSspéc29'!T$24+'1C TSspéc29'!T$25+'1C TSspéc29'!T$29)/'1C TSspéc29'!T$17),IF(AND('1C TSspéc29'!$B$12&lt;&gt;"",$K$2="Pôle",'1C TSspéc29'!$C$12="NON"),(('1C TSspéc29'!T$22+'1C TSspéc29'!T$23+'1C TSspéc29'!T$24+'1C TSspéc29'!T$25+'1C TSspéc29'!T$29)/'1C TSspéc29'!T$30),IF(AND('1C TSspéc29'!$B$12&lt;&gt;"",$K$2&lt;&gt;"Pôle",'1C TSspéc29'!$C$12="OUI"),(('1C TSspéc29'!T$22+'1C TSspéc29'!T$23+'1C TSspéc29'!T$24+'1C TSspéc29'!T$25+'1C TSspéc29'!T$26+'1C TSspéc29'!T$27+'1C TSspéc29'!T$28+'1C TSspéc29'!T$29)/'1C TSspéc29'!T$17),IF(AND('1C TSspéc29'!$B$12&lt;&gt;"",$K$2&lt;&gt;"Pôle",'1C TSspéc29'!$C$12="NON"),(('1C TSspéc29'!T$22+'1C TSspéc29'!T$23+'1C TSspéc29'!T$24+'1C TSspéc29'!T$25+'1C TSspéc29'!T$26+'1C TSspéc29'!T$27+'1C TSspéc29'!T$28+'1C TSspéc29'!T$29)/'1C TSspéc29'!T$30))))))</f>
        <v>0</v>
      </c>
      <c r="M1494" s="556">
        <f>IF(OR('1C TSspéc29'!$B$12="",'1C TSspéc29'!T$30=0),0,IF(AND('1C TSspéc29'!$B$12&lt;&gt;"",$K$2="Pôle",'1C TSspéc29'!$C$12="OUI"),(('1C TSspéc29'!T$26+'1C TSspéc29'!T$27+'1C TSspéc29'!T$28)/'1C TSspéc29'!T$17),IF(AND('1C TSspéc29'!$B$12&lt;&gt;"",$K$2="Pôle",'1C TSspéc29'!$C$12="NON"),(('1C TSspéc29'!T$26+'1C TSspéc29'!T$27+'1C TSspéc29'!T$28)/'1C TSspéc29'!T$30),IF(AND('1C TSspéc29'!$B$12&lt;&gt;"",$K$2&lt;&gt;"Pôle"),0))))</f>
        <v>0</v>
      </c>
      <c r="N1494" s="557">
        <f>IF(AND('1C TSspéc29'!$B$12&lt;&gt;0,'1C TSspéc29'!$T$30&lt;&gt;0),L1494+M1494,0)</f>
        <v>0</v>
      </c>
      <c r="O1494" s="893" t="str">
        <f>IF(AND('1C TSspéc29'!$T$17&lt;&gt;0,'1C TSspéc29'!$C$12="OUI"),'1C TSspéc29'!$T$35/'1C TSspéc29'!$T$17,"")</f>
        <v/>
      </c>
      <c r="P1494" s="543" t="str">
        <f>IF(AND('1C TSspéc29'!$T$17&lt;&gt;0,'1C TSspéc29'!$C$12="OUI"),'1C TSspéc29'!$T$36/'1C TSspéc29'!$T$17,"")</f>
        <v/>
      </c>
      <c r="Q1494" s="543" t="str">
        <f>IF(AND('1C TSspéc29'!$T$17&lt;&gt;0,'1C TSspéc29'!$C$12="OUI"),'1C TSspéc29'!$T$37/'1C TSspéc29'!$T$17,"")</f>
        <v/>
      </c>
      <c r="R1494" s="543" t="str">
        <f>IF(AND('1C TSspéc29'!$T$17&lt;&gt;0,'1C TSspéc29'!$C$12="OUI"),'1C TSspéc29'!$T$38/'1C TSspéc29'!$T$17,"")</f>
        <v/>
      </c>
      <c r="S1494" s="543" t="str">
        <f>IF(AND('1C TSspéc29'!$T$17&lt;&gt;0,'1C TSspéc29'!$C$12="OUI"),'1C TSspéc29'!$T$39/'1C TSspéc29'!$T$17,"")</f>
        <v/>
      </c>
      <c r="T1494" s="543" t="str">
        <f>IF(AND('1C TSspéc29'!$T$17&lt;&gt;0,'1C TSspéc29'!$C$12="OUI"),'1C TSspéc29'!$T$40/'1C TSspéc29'!$T$17,"")</f>
        <v/>
      </c>
      <c r="U1494" s="543" t="str">
        <f>IF(AND('1C TSspéc29'!$T$17&lt;&gt;0,'1C TSspéc29'!$C$12="OUI"),'1C TSspéc29'!$T$41/'1C TSspéc29'!$T$17,"")</f>
        <v/>
      </c>
      <c r="V1494" s="543" t="str">
        <f>IF(AND('1C TSspéc29'!$T$17&lt;&gt;0,'1C TSspéc29'!$C$12="OUI"),'1C TSspéc29'!$T$42/'1C TSspéc29'!$T$17,"")</f>
        <v/>
      </c>
      <c r="W1494" s="543" t="str">
        <f>IF(AND('1C TSspéc29'!$T$17&lt;&gt;0,'1C TSspéc29'!$C$12="OUI"),'1C TSspéc29'!$T$43/'1C TSspéc29'!$T$17,"")</f>
        <v/>
      </c>
      <c r="X1494" s="543" t="str">
        <f>IF(AND('1C TSspéc29'!$T$17&lt;&gt;0,'1C TSspéc29'!$C$12="OUI"),'1C TSspéc29'!$T$44/'1C TSspéc29'!$T$17,"")</f>
        <v/>
      </c>
      <c r="Y1494" s="543" t="str">
        <f>IF(AND('1C TSspéc29'!$T$17&lt;&gt;0,'1C TSspéc29'!$C$12="OUI"),'1C TSspéc29'!$T$45/'1C TSspéc29'!$T$17,"")</f>
        <v/>
      </c>
      <c r="Z1494" s="543" t="str">
        <f>IF(AND('1C TSspéc29'!$T$17&lt;&gt;0,'1C TSspéc29'!$C$12="OUI"),'1C TSspéc29'!$T$46/'1C TSspéc29'!$T$17,"")</f>
        <v/>
      </c>
      <c r="AA1494" s="543" t="str">
        <f>IF(AND('1C TSspéc29'!$T$17&lt;&gt;0,'1C TSspéc29'!$C$12="OUI"),'1C TSspéc29'!$T$47/'1C TSspéc29'!$T$17,"")</f>
        <v/>
      </c>
      <c r="AB1494" s="543" t="str">
        <f>IF(AND('1C TSspéc29'!$T$17&lt;&gt;0,'1C TSspéc29'!$C$12="OUI"),'1C TSspéc29'!$T$48/'1C TSspéc29'!$T$17,"")</f>
        <v/>
      </c>
      <c r="AC1494" s="543" t="str">
        <f>IF(AND('1C TSspéc29'!$T$17&lt;&gt;0,'1C TSspéc29'!$C$12="OUI"),'1C TSspéc29'!$T$49/'1C TSspéc29'!$T$17,"")</f>
        <v/>
      </c>
      <c r="AD1494" s="543" t="str">
        <f>IF(AND('1C TSspéc29'!$T$17&lt;&gt;0,'1C TSspéc29'!$C$12="OUI"),'1C TSspéc29'!$T$50/'1C TSspéc29'!$T$17,"")</f>
        <v/>
      </c>
      <c r="AE1494" s="543" t="str">
        <f>IF(AND('1C TSspéc29'!$T$17&lt;&gt;0,'1C TSspéc29'!$C$12="OUI"),'1C TSspéc29'!$T$51/'1C TSspéc29'!$T$17,"")</f>
        <v/>
      </c>
      <c r="AF1494" s="543" t="str">
        <f>IF(AND('1C TSspéc29'!$T$17&lt;&gt;0,'1C TSspéc29'!$C$12="OUI"),'1C TSspéc29'!$T$52/'1C TSspéc29'!$T$17,"")</f>
        <v/>
      </c>
      <c r="AG1494" s="543" t="str">
        <f>IF(AND('1C TSspéc29'!$T$17&lt;&gt;0,'1C TSspéc29'!$C$12="OUI"),'1C TSspéc29'!$T$53/'1C TSspéc29'!$T$17,"")</f>
        <v/>
      </c>
      <c r="AH1494" s="543" t="str">
        <f>IF(AND('1C TSspéc29'!$T$17&lt;&gt;0,'1C TSspéc29'!$C$12="OUI"),'1C TSspéc29'!$T$54/'1C TSspéc29'!$T$17,"")</f>
        <v/>
      </c>
      <c r="AI1494" s="543" t="str">
        <f>IF(AND('1C TSspéc29'!$T$17&lt;&gt;0,'1C TSspéc29'!$C$12="OUI"),'1C TSspéc29'!$T$55/'1C TSspéc29'!$T$17,"")</f>
        <v/>
      </c>
      <c r="AJ1494" s="543" t="str">
        <f>IF(AND('1C TSspéc29'!$T$17&lt;&gt;0,'1C TSspéc29'!$C$12="OUI"),'1C TSspéc29'!$T$56/'1C TSspéc29'!$T$17,"")</f>
        <v/>
      </c>
      <c r="AK1494" s="543" t="str">
        <f>IF(AND('1C TSspéc29'!$T$17&lt;&gt;0,'1C TSspéc29'!$C$12="OUI"),'1C TSspéc29'!$T$57/'1C TSspéc29'!$T$17,"")</f>
        <v/>
      </c>
      <c r="AL1494" s="72">
        <f>IF(AND('1C TSspéc29'!$T$17&lt;&gt;0,'1C TSspéc29'!$C$12="OUI"),N1494+AK1494,N1494)</f>
        <v>0</v>
      </c>
      <c r="AM1494" s="417">
        <f t="shared" si="364"/>
        <v>0</v>
      </c>
      <c r="AN1494" s="417">
        <f t="shared" si="365"/>
        <v>0</v>
      </c>
      <c r="AO1494" s="418" t="str">
        <f>IF(AND('1C TSspéc29'!$T$17&lt;&gt;0,'1C TSspéc29'!$T$30&lt;&gt;0),AM1494+AN1494,"")</f>
        <v/>
      </c>
      <c r="AP1494" s="573" t="str">
        <f>IF(AND('1C TSspéc29'!$T$17&lt;&gt;0,'1C TSspéc29'!$T$30&lt;&gt;0),AM1494-AR1494,"")</f>
        <v/>
      </c>
      <c r="AQ1494" s="583">
        <f t="shared" si="366"/>
        <v>0</v>
      </c>
      <c r="AR1494" s="596"/>
      <c r="AS1494" s="102"/>
      <c r="AT1494" s="27" t="str">
        <f>IF(('1C TSspéc29'!T$17*FICHE!$C$14&lt;J1494),"Forfait limité à "&amp;FICHE!$C$14&amp;"€/jour","")</f>
        <v/>
      </c>
      <c r="AU1494" s="592"/>
      <c r="AV1494" s="824"/>
      <c r="AW1494" s="824"/>
      <c r="AX1494" s="824"/>
      <c r="AY1494" s="824"/>
      <c r="AZ1494" s="824"/>
      <c r="BA1494" s="767"/>
      <c r="BB1494" s="767"/>
      <c r="BC1494" s="767"/>
      <c r="BD1494" s="767"/>
      <c r="BE1494" s="767"/>
      <c r="BF1494" s="767"/>
      <c r="BG1494" s="767"/>
      <c r="BH1494" s="767"/>
      <c r="BI1494" s="767"/>
      <c r="BJ1494" s="767"/>
      <c r="BK1494" s="767"/>
      <c r="BL1494" s="767"/>
      <c r="BM1494" s="767"/>
      <c r="BN1494" s="767"/>
      <c r="BO1494" s="767"/>
      <c r="BP1494" s="767"/>
      <c r="BQ1494" s="767"/>
      <c r="BR1494" s="767"/>
      <c r="BS1494" s="767"/>
      <c r="BT1494" s="767"/>
      <c r="BU1494" s="767"/>
      <c r="BV1494" s="767"/>
      <c r="BW1494" s="767"/>
      <c r="BX1494" s="767"/>
      <c r="BY1494" s="767"/>
      <c r="BZ1494" s="767"/>
      <c r="CA1494" s="767"/>
      <c r="CB1494" s="767"/>
      <c r="CC1494" s="767"/>
      <c r="CD1494" s="767"/>
      <c r="CE1494" s="767"/>
      <c r="CF1494" s="767"/>
      <c r="CG1494" s="767"/>
      <c r="CH1494" s="767"/>
      <c r="CI1494" s="767"/>
      <c r="CJ1494" s="767"/>
      <c r="CK1494" s="767"/>
      <c r="CL1494" s="767"/>
      <c r="CM1494" s="767"/>
      <c r="CN1494" s="767"/>
      <c r="CO1494" s="767"/>
      <c r="CP1494" s="767"/>
      <c r="CQ1494" s="767"/>
      <c r="CR1494" s="767"/>
      <c r="CS1494" s="767"/>
      <c r="CT1494" s="767"/>
      <c r="CU1494" s="767"/>
      <c r="CV1494" s="767"/>
      <c r="CW1494" s="767"/>
      <c r="CX1494" s="767"/>
      <c r="CY1494" s="767"/>
      <c r="CZ1494" s="767"/>
      <c r="DA1494" s="767"/>
      <c r="DB1494" s="767"/>
      <c r="DC1494" s="767"/>
      <c r="DD1494" s="767"/>
      <c r="DE1494" s="767"/>
      <c r="DF1494" s="767"/>
      <c r="DG1494" s="767"/>
      <c r="DH1494" s="767"/>
      <c r="DI1494" s="767"/>
      <c r="DJ1494" s="767"/>
      <c r="DK1494" s="767"/>
      <c r="DL1494" s="767"/>
      <c r="DM1494" s="767"/>
      <c r="DN1494" s="767"/>
      <c r="DO1494" s="767"/>
      <c r="DP1494" s="767"/>
      <c r="DQ1494" s="767"/>
      <c r="DR1494" s="767"/>
      <c r="DS1494" s="767"/>
      <c r="DT1494" s="767"/>
      <c r="DU1494" s="767"/>
      <c r="DV1494" s="767"/>
      <c r="DW1494" s="767"/>
      <c r="DX1494" s="767"/>
      <c r="DY1494" s="767"/>
      <c r="DZ1494" s="767"/>
      <c r="EA1494" s="767"/>
      <c r="EB1494" s="767"/>
      <c r="EC1494" s="767"/>
      <c r="ED1494" s="767"/>
      <c r="EE1494" s="767"/>
      <c r="EF1494" s="767"/>
      <c r="EG1494" s="767"/>
      <c r="EH1494" s="767"/>
      <c r="EI1494" s="767"/>
      <c r="EJ1494" s="767"/>
      <c r="EK1494" s="767"/>
      <c r="EL1494" s="767"/>
      <c r="EM1494" s="767"/>
      <c r="EN1494" s="767"/>
      <c r="EO1494" s="767"/>
      <c r="EP1494" s="767"/>
      <c r="EQ1494" s="767"/>
      <c r="ER1494" s="767"/>
      <c r="ES1494" s="767"/>
      <c r="ET1494" s="767"/>
      <c r="EU1494" s="767"/>
      <c r="EV1494" s="767"/>
      <c r="EW1494" s="767"/>
      <c r="EX1494" s="767"/>
      <c r="EY1494" s="767"/>
      <c r="EZ1494" s="767"/>
      <c r="FA1494" s="767"/>
      <c r="FB1494" s="767"/>
      <c r="FC1494" s="767"/>
      <c r="FD1494" s="767"/>
      <c r="FE1494" s="767"/>
      <c r="FF1494" s="767"/>
      <c r="FG1494" s="767"/>
      <c r="FH1494" s="767"/>
      <c r="FI1494" s="767"/>
      <c r="FJ1494" s="767"/>
      <c r="FK1494" s="767"/>
      <c r="FL1494" s="767"/>
      <c r="FM1494" s="767"/>
      <c r="FN1494" s="767"/>
      <c r="FO1494" s="767"/>
      <c r="FP1494" s="767"/>
      <c r="FQ1494" s="767"/>
      <c r="FR1494" s="767"/>
      <c r="FS1494" s="767"/>
      <c r="FT1494" s="767"/>
      <c r="FU1494" s="767"/>
      <c r="FV1494" s="767"/>
      <c r="FW1494" s="767"/>
      <c r="FX1494" s="767"/>
      <c r="FY1494" s="767"/>
      <c r="FZ1494" s="767"/>
      <c r="GA1494" s="767"/>
      <c r="GB1494" s="767"/>
      <c r="GC1494" s="767"/>
      <c r="GD1494" s="767"/>
      <c r="GE1494" s="767"/>
      <c r="GF1494" s="767"/>
      <c r="GG1494" s="767"/>
      <c r="GH1494" s="767"/>
      <c r="GI1494" s="767"/>
      <c r="GJ1494" s="767"/>
      <c r="GK1494" s="767"/>
      <c r="GL1494" s="767"/>
      <c r="GM1494" s="767"/>
      <c r="GN1494" s="767"/>
      <c r="GO1494" s="767"/>
      <c r="GP1494" s="767"/>
      <c r="GQ1494" s="767"/>
      <c r="GR1494" s="767"/>
      <c r="GS1494" s="767"/>
      <c r="GT1494" s="767"/>
      <c r="GU1494" s="767"/>
      <c r="GV1494" s="767"/>
      <c r="GW1494" s="767"/>
      <c r="GX1494" s="767"/>
      <c r="GY1494" s="767"/>
      <c r="GZ1494" s="767"/>
      <c r="HA1494" s="767"/>
      <c r="HB1494" s="767"/>
      <c r="HC1494" s="767"/>
    </row>
    <row r="1495" spans="1:211" s="864" customFormat="1" ht="13.9" hidden="1" customHeight="1">
      <c r="A1495" s="307"/>
      <c r="B1495" s="351"/>
      <c r="C1495" s="971" t="str">
        <f>IF('1C TSspéc29'!U$17&lt;&gt;0,'1C TSspéc29'!$B$12,"")</f>
        <v/>
      </c>
      <c r="D1495" s="972"/>
      <c r="E1495" s="973"/>
      <c r="F1495" s="93">
        <f>IF(AND($C1495='1C TSspéc29'!$B$12,'1C TSspéc29'!$B$16="spécifiques",'1C TSspéc29'!$U$17&lt;&gt;""),'1C TSspéc29'!$U$21,"")</f>
        <v>0</v>
      </c>
      <c r="G1495" s="863"/>
      <c r="H1495" s="745">
        <v>0.21</v>
      </c>
      <c r="I1495" s="747">
        <v>1</v>
      </c>
      <c r="J1495" s="312"/>
      <c r="K1495" s="680">
        <f t="shared" si="363"/>
        <v>0</v>
      </c>
      <c r="L1495" s="556">
        <f>IF(OR('1C TSspéc29'!$B$12="",'1C TSspéc29'!U$30=0),0,IF(AND('1C TSspéc29'!$B$12&lt;&gt;"",$K$2="Pôle",'1C TSspéc29'!$C$12="OUI"),(('1C TSspéc29'!U$22+'1C TSspéc29'!U$23+'1C TSspéc29'!U$24+'1C TSspéc29'!U$25+'1C TSspéc29'!U$29)/'1C TSspéc29'!U$17),IF(AND('1C TSspéc29'!$B$12&lt;&gt;"",$K$2="Pôle",'1C TSspéc29'!$C$12="NON"),(('1C TSspéc29'!U$22+'1C TSspéc29'!U$23+'1C TSspéc29'!U$24+'1C TSspéc29'!U$25+'1C TSspéc29'!U$29)/'1C TSspéc29'!U$30),IF(AND('1C TSspéc29'!$B$12&lt;&gt;"",$K$2&lt;&gt;"Pôle",'1C TSspéc29'!$C$12="OUI"),(('1C TSspéc29'!U$22+'1C TSspéc29'!U$23+'1C TSspéc29'!U$24+'1C TSspéc29'!U$25+'1C TSspéc29'!U$26+'1C TSspéc29'!U$27+'1C TSspéc29'!U$28+'1C TSspéc29'!U$29)/'1C TSspéc29'!U$17),IF(AND('1C TSspéc29'!$B$12&lt;&gt;"",$K$2&lt;&gt;"Pôle",'1C TSspéc29'!$C$12="NON"),(('1C TSspéc29'!U$22+'1C TSspéc29'!U$23+'1C TSspéc29'!U$24+'1C TSspéc29'!U$25+'1C TSspéc29'!U$26+'1C TSspéc29'!U$27+'1C TSspéc29'!U$28+'1C TSspéc29'!U$29)/'1C TSspéc29'!U$30))))))</f>
        <v>0</v>
      </c>
      <c r="M1495" s="556">
        <f>IF(OR('1C TSspéc29'!$B$12="",'1C TSspéc29'!U$30=0),0,IF(AND('1C TSspéc29'!$B$12&lt;&gt;"",$K$2="Pôle",'1C TSspéc29'!$C$12="OUI"),(('1C TSspéc29'!U$26+'1C TSspéc29'!U$27+'1C TSspéc29'!U$28)/'1C TSspéc29'!U$17),IF(AND('1C TSspéc29'!$B$12&lt;&gt;"",$K$2="Pôle",'1C TSspéc29'!$C$12="NON"),(('1C TSspéc29'!U$26+'1C TSspéc29'!U$27+'1C TSspéc29'!U$28)/'1C TSspéc29'!U$30),IF(AND('1C TSspéc29'!$B$12&lt;&gt;"",$K$2&lt;&gt;"Pôle"),0))))</f>
        <v>0</v>
      </c>
      <c r="N1495" s="557">
        <f>IF(AND('1C TSspéc29'!$B$12&lt;&gt;0,'1C TSspéc29'!$U$30&lt;&gt;0),L1495+M1495,0)</f>
        <v>0</v>
      </c>
      <c r="O1495" s="893" t="str">
        <f>IF(AND('1C TSspéc29'!$U$17&lt;&gt;0,'1C TSspéc29'!$C$12="OUI"),'1C TSspéc29'!$U$35/'1C TSspéc29'!$U$17,"")</f>
        <v/>
      </c>
      <c r="P1495" s="543" t="str">
        <f>IF(AND('1C TSspéc29'!$U$17&lt;&gt;0,'1C TSspéc29'!$C$12="OUI"),'1C TSspéc29'!$U$36/'1C TSspéc29'!$U$17,"")</f>
        <v/>
      </c>
      <c r="Q1495" s="543" t="str">
        <f>IF(AND('1C TSspéc29'!$U$17&lt;&gt;0,'1C TSspéc29'!$C$12="OUI"),'1C TSspéc29'!$U$37/'1C TSspéc29'!$U$17,"")</f>
        <v/>
      </c>
      <c r="R1495" s="543" t="str">
        <f>IF(AND('1C TSspéc29'!$U$17&lt;&gt;0,'1C TSspéc29'!$C$12="OUI"),'1C TSspéc29'!$U$38/'1C TSspéc29'!$U$17,"")</f>
        <v/>
      </c>
      <c r="S1495" s="543" t="str">
        <f>IF(AND('1C TSspéc29'!$U$17&lt;&gt;0,'1C TSspéc29'!$C$12="OUI"),'1C TSspéc29'!$U$39/'1C TSspéc29'!$U$17,"")</f>
        <v/>
      </c>
      <c r="T1495" s="543" t="str">
        <f>IF(AND('1C TSspéc29'!$U$17&lt;&gt;0,'1C TSspéc29'!$C$12="OUI"),'1C TSspéc29'!$U$40/'1C TSspéc29'!$U$17,"")</f>
        <v/>
      </c>
      <c r="U1495" s="543" t="str">
        <f>IF(AND('1C TSspéc29'!$U$17&lt;&gt;0,'1C TSspéc29'!$C$12="OUI"),'1C TSspéc29'!$U$41/'1C TSspéc29'!$U$17,"")</f>
        <v/>
      </c>
      <c r="V1495" s="543" t="str">
        <f>IF(AND('1C TSspéc29'!$U$17&lt;&gt;0,'1C TSspéc29'!$C$12="OUI"),'1C TSspéc29'!$U$42/'1C TSspéc29'!$U$17,"")</f>
        <v/>
      </c>
      <c r="W1495" s="543" t="str">
        <f>IF(AND('1C TSspéc29'!$U$17&lt;&gt;0,'1C TSspéc29'!$C$12="OUI"),'1C TSspéc29'!$U$43/'1C TSspéc29'!$U$17,"")</f>
        <v/>
      </c>
      <c r="X1495" s="543" t="str">
        <f>IF(AND('1C TSspéc29'!$U$17&lt;&gt;0,'1C TSspéc29'!$C$12="OUI"),'1C TSspéc29'!$U$44/'1C TSspéc29'!$U$17,"")</f>
        <v/>
      </c>
      <c r="Y1495" s="543" t="str">
        <f>IF(AND('1C TSspéc29'!$U$17&lt;&gt;0,'1C TSspéc29'!$C$12="OUI"),'1C TSspéc29'!$U$45/'1C TSspéc29'!$U$17,"")</f>
        <v/>
      </c>
      <c r="Z1495" s="543" t="str">
        <f>IF(AND('1C TSspéc29'!$U$17&lt;&gt;0,'1C TSspéc29'!$C$12="OUI"),'1C TSspéc29'!$U$46/'1C TSspéc29'!$U$17,"")</f>
        <v/>
      </c>
      <c r="AA1495" s="543" t="str">
        <f>IF(AND('1C TSspéc29'!$U$17&lt;&gt;0,'1C TSspéc29'!$C$12="OUI"),'1C TSspéc29'!$U$47/'1C TSspéc29'!$U$17,"")</f>
        <v/>
      </c>
      <c r="AB1495" s="543" t="str">
        <f>IF(AND('1C TSspéc29'!$U$17&lt;&gt;0,'1C TSspéc29'!$C$12="OUI"),'1C TSspéc29'!$U$48/'1C TSspéc29'!$U$17,"")</f>
        <v/>
      </c>
      <c r="AC1495" s="543" t="str">
        <f>IF(AND('1C TSspéc29'!$U$17&lt;&gt;0,'1C TSspéc29'!$C$12="OUI"),'1C TSspéc29'!$U$49/'1C TSspéc29'!$U$17,"")</f>
        <v/>
      </c>
      <c r="AD1495" s="543" t="str">
        <f>IF(AND('1C TSspéc29'!$U$17&lt;&gt;0,'1C TSspéc29'!$C$12="OUI"),'1C TSspéc29'!$U$50/'1C TSspéc29'!$U$17,"")</f>
        <v/>
      </c>
      <c r="AE1495" s="543" t="str">
        <f>IF(AND('1C TSspéc29'!$U$17&lt;&gt;0,'1C TSspéc29'!$C$12="OUI"),'1C TSspéc29'!$U$51/'1C TSspéc29'!$U$17,"")</f>
        <v/>
      </c>
      <c r="AF1495" s="543" t="str">
        <f>IF(AND('1C TSspéc29'!$U$17&lt;&gt;0,'1C TSspéc29'!$C$12="OUI"),'1C TSspéc29'!$U$52/'1C TSspéc29'!$U$17,"")</f>
        <v/>
      </c>
      <c r="AG1495" s="543" t="str">
        <f>IF(AND('1C TSspéc29'!$U$17&lt;&gt;0,'1C TSspéc29'!$C$12="OUI"),'1C TSspéc29'!$U$53/'1C TSspéc29'!$U$17,"")</f>
        <v/>
      </c>
      <c r="AH1495" s="543" t="str">
        <f>IF(AND('1C TSspéc29'!$U$17&lt;&gt;0,'1C TSspéc29'!$C$12="OUI"),'1C TSspéc29'!$U$54/'1C TSspéc29'!$U$17,"")</f>
        <v/>
      </c>
      <c r="AI1495" s="543" t="str">
        <f>IF(AND('1C TSspéc29'!$U$17&lt;&gt;0,'1C TSspéc29'!$C$12="OUI"),'1C TSspéc29'!$U$55/'1C TSspéc29'!$U$17,"")</f>
        <v/>
      </c>
      <c r="AJ1495" s="543" t="str">
        <f>IF(AND('1C TSspéc29'!$U$17&lt;&gt;0,'1C TSspéc29'!$C$12="OUI"),'1C TSspéc29'!$U$56/'1C TSspéc29'!$U$17,"")</f>
        <v/>
      </c>
      <c r="AK1495" s="543" t="str">
        <f>IF(AND('1C TSspéc29'!$U$17&lt;&gt;0,'1C TSspéc29'!$C$12="OUI"),'1C TSspéc29'!$U$57/'1C TSspéc29'!$U$17,"")</f>
        <v/>
      </c>
      <c r="AL1495" s="72">
        <f>IF(AND('1C TSspéc29'!$U$17&lt;&gt;0,'1C TSspéc29'!$C$12="OUI"),N1495+AK1495,N1495)</f>
        <v>0</v>
      </c>
      <c r="AM1495" s="417">
        <f t="shared" si="364"/>
        <v>0</v>
      </c>
      <c r="AN1495" s="417">
        <f t="shared" si="365"/>
        <v>0</v>
      </c>
      <c r="AO1495" s="418" t="str">
        <f>IF(AND('1C TSspéc29'!$U$17&lt;&gt;0,'1C TSspéc29'!$U$30&lt;&gt;0),AM1495+AN1495,"")</f>
        <v/>
      </c>
      <c r="AP1495" s="573" t="str">
        <f>IF(AND('1C TSspéc29'!$U$17&lt;&gt;0,'1C TSspéc29'!$U$30&lt;&gt;0),AM1495-AR1495,"")</f>
        <v/>
      </c>
      <c r="AQ1495" s="583">
        <f t="shared" si="366"/>
        <v>0</v>
      </c>
      <c r="AR1495" s="596"/>
      <c r="AS1495" s="102"/>
      <c r="AT1495" s="27" t="str">
        <f>IF(('1C TSspéc29'!U$17*FICHE!$C$14&lt;J1495),"Forfait limité à "&amp;FICHE!$C$14&amp;"€/jour","")</f>
        <v/>
      </c>
      <c r="AU1495" s="592"/>
      <c r="AV1495" s="824"/>
      <c r="AW1495" s="824"/>
      <c r="AX1495" s="824"/>
      <c r="AY1495" s="824"/>
      <c r="AZ1495" s="824"/>
      <c r="BA1495" s="767"/>
      <c r="BB1495" s="767"/>
      <c r="BC1495" s="767"/>
      <c r="BD1495" s="767"/>
      <c r="BE1495" s="767"/>
      <c r="BF1495" s="767"/>
      <c r="BG1495" s="767"/>
      <c r="BH1495" s="767"/>
      <c r="BI1495" s="767"/>
      <c r="BJ1495" s="767"/>
      <c r="BK1495" s="767"/>
      <c r="BL1495" s="767"/>
      <c r="BM1495" s="767"/>
      <c r="BN1495" s="767"/>
      <c r="BO1495" s="767"/>
      <c r="BP1495" s="767"/>
      <c r="BQ1495" s="767"/>
      <c r="BR1495" s="767"/>
      <c r="BS1495" s="767"/>
      <c r="BT1495" s="767"/>
      <c r="BU1495" s="767"/>
      <c r="BV1495" s="767"/>
      <c r="BW1495" s="767"/>
      <c r="BX1495" s="767"/>
      <c r="BY1495" s="767"/>
      <c r="BZ1495" s="767"/>
      <c r="CA1495" s="767"/>
      <c r="CB1495" s="767"/>
      <c r="CC1495" s="767"/>
      <c r="CD1495" s="767"/>
      <c r="CE1495" s="767"/>
      <c r="CF1495" s="767"/>
      <c r="CG1495" s="767"/>
      <c r="CH1495" s="767"/>
      <c r="CI1495" s="767"/>
      <c r="CJ1495" s="767"/>
      <c r="CK1495" s="767"/>
      <c r="CL1495" s="767"/>
      <c r="CM1495" s="767"/>
      <c r="CN1495" s="767"/>
      <c r="CO1495" s="767"/>
      <c r="CP1495" s="767"/>
      <c r="CQ1495" s="767"/>
      <c r="CR1495" s="767"/>
      <c r="CS1495" s="767"/>
      <c r="CT1495" s="767"/>
      <c r="CU1495" s="767"/>
      <c r="CV1495" s="767"/>
      <c r="CW1495" s="767"/>
      <c r="CX1495" s="767"/>
      <c r="CY1495" s="767"/>
      <c r="CZ1495" s="767"/>
      <c r="DA1495" s="767"/>
      <c r="DB1495" s="767"/>
      <c r="DC1495" s="767"/>
      <c r="DD1495" s="767"/>
      <c r="DE1495" s="767"/>
      <c r="DF1495" s="767"/>
      <c r="DG1495" s="767"/>
      <c r="DH1495" s="767"/>
      <c r="DI1495" s="767"/>
      <c r="DJ1495" s="767"/>
      <c r="DK1495" s="767"/>
      <c r="DL1495" s="767"/>
      <c r="DM1495" s="767"/>
      <c r="DN1495" s="767"/>
      <c r="DO1495" s="767"/>
      <c r="DP1495" s="767"/>
      <c r="DQ1495" s="767"/>
      <c r="DR1495" s="767"/>
      <c r="DS1495" s="767"/>
      <c r="DT1495" s="767"/>
      <c r="DU1495" s="767"/>
      <c r="DV1495" s="767"/>
      <c r="DW1495" s="767"/>
      <c r="DX1495" s="767"/>
      <c r="DY1495" s="767"/>
      <c r="DZ1495" s="767"/>
      <c r="EA1495" s="767"/>
      <c r="EB1495" s="767"/>
      <c r="EC1495" s="767"/>
      <c r="ED1495" s="767"/>
      <c r="EE1495" s="767"/>
      <c r="EF1495" s="767"/>
      <c r="EG1495" s="767"/>
      <c r="EH1495" s="767"/>
      <c r="EI1495" s="767"/>
      <c r="EJ1495" s="767"/>
      <c r="EK1495" s="767"/>
      <c r="EL1495" s="767"/>
      <c r="EM1495" s="767"/>
      <c r="EN1495" s="767"/>
      <c r="EO1495" s="767"/>
      <c r="EP1495" s="767"/>
      <c r="EQ1495" s="767"/>
      <c r="ER1495" s="767"/>
      <c r="ES1495" s="767"/>
      <c r="ET1495" s="767"/>
      <c r="EU1495" s="767"/>
      <c r="EV1495" s="767"/>
      <c r="EW1495" s="767"/>
      <c r="EX1495" s="767"/>
      <c r="EY1495" s="767"/>
      <c r="EZ1495" s="767"/>
      <c r="FA1495" s="767"/>
      <c r="FB1495" s="767"/>
      <c r="FC1495" s="767"/>
      <c r="FD1495" s="767"/>
      <c r="FE1495" s="767"/>
      <c r="FF1495" s="767"/>
      <c r="FG1495" s="767"/>
      <c r="FH1495" s="767"/>
      <c r="FI1495" s="767"/>
      <c r="FJ1495" s="767"/>
      <c r="FK1495" s="767"/>
      <c r="FL1495" s="767"/>
      <c r="FM1495" s="767"/>
      <c r="FN1495" s="767"/>
      <c r="FO1495" s="767"/>
      <c r="FP1495" s="767"/>
      <c r="FQ1495" s="767"/>
      <c r="FR1495" s="767"/>
      <c r="FS1495" s="767"/>
      <c r="FT1495" s="767"/>
      <c r="FU1495" s="767"/>
      <c r="FV1495" s="767"/>
      <c r="FW1495" s="767"/>
      <c r="FX1495" s="767"/>
      <c r="FY1495" s="767"/>
      <c r="FZ1495" s="767"/>
      <c r="GA1495" s="767"/>
      <c r="GB1495" s="767"/>
      <c r="GC1495" s="767"/>
      <c r="GD1495" s="767"/>
      <c r="GE1495" s="767"/>
      <c r="GF1495" s="767"/>
      <c r="GG1495" s="767"/>
      <c r="GH1495" s="767"/>
      <c r="GI1495" s="767"/>
      <c r="GJ1495" s="767"/>
      <c r="GK1495" s="767"/>
      <c r="GL1495" s="767"/>
      <c r="GM1495" s="767"/>
      <c r="GN1495" s="767"/>
      <c r="GO1495" s="767"/>
      <c r="GP1495" s="767"/>
      <c r="GQ1495" s="767"/>
      <c r="GR1495" s="767"/>
      <c r="GS1495" s="767"/>
      <c r="GT1495" s="767"/>
      <c r="GU1495" s="767"/>
      <c r="GV1495" s="767"/>
      <c r="GW1495" s="767"/>
      <c r="GX1495" s="767"/>
      <c r="GY1495" s="767"/>
      <c r="GZ1495" s="767"/>
      <c r="HA1495" s="767"/>
      <c r="HB1495" s="767"/>
      <c r="HC1495" s="767"/>
    </row>
    <row r="1496" spans="1:211" s="864" customFormat="1" ht="13.9" hidden="1" customHeight="1">
      <c r="A1496" s="307"/>
      <c r="B1496" s="351"/>
      <c r="C1496" s="971" t="str">
        <f>IF('1C TSspéc29'!V$17&lt;&gt;0,'1C TSspéc29'!$B$12,"")</f>
        <v/>
      </c>
      <c r="D1496" s="972"/>
      <c r="E1496" s="973"/>
      <c r="F1496" s="93">
        <f>IF(AND($C1496='1C TSspéc29'!$B$12,'1C TSspéc29'!$B$16="spécifiques",'1C TSspéc29'!$V$17&lt;&gt;""),'1C TSspéc29'!$V$21,"")</f>
        <v>0</v>
      </c>
      <c r="G1496" s="863"/>
      <c r="H1496" s="745">
        <v>0.21</v>
      </c>
      <c r="I1496" s="747">
        <v>1</v>
      </c>
      <c r="J1496" s="312"/>
      <c r="K1496" s="680">
        <f t="shared" si="363"/>
        <v>0</v>
      </c>
      <c r="L1496" s="556">
        <f>IF(OR('1C TSspéc29'!$B$12="",'1C TSspéc29'!V$30=0),0,IF(AND('1C TSspéc29'!$B$12&lt;&gt;"",$K$2="Pôle",'1C TSspéc29'!$C$12="OUI"),(('1C TSspéc29'!V$22+'1C TSspéc29'!V$23+'1C TSspéc29'!V$24+'1C TSspéc29'!V$25+'1C TSspéc29'!V$29)/'1C TSspéc29'!V$17),IF(AND('1C TSspéc29'!$B$12&lt;&gt;"",$K$2="Pôle",'1C TSspéc29'!$C$12="NON"),(('1C TSspéc29'!V$22+'1C TSspéc29'!V$23+'1C TSspéc29'!V$24+'1C TSspéc29'!V$25+'1C TSspéc29'!V$29)/'1C TSspéc29'!V$30),IF(AND('1C TSspéc29'!$B$12&lt;&gt;"",$K$2&lt;&gt;"Pôle",'1C TSspéc29'!$C$12="OUI"),(('1C TSspéc29'!V$22+'1C TSspéc29'!V$23+'1C TSspéc29'!V$24+'1C TSspéc29'!V$25+'1C TSspéc29'!V$26+'1C TSspéc29'!V$27+'1C TSspéc29'!V$28+'1C TSspéc29'!V$29)/'1C TSspéc29'!V$17),IF(AND('1C TSspéc29'!$B$12&lt;&gt;"",$K$2&lt;&gt;"Pôle",'1C TSspéc29'!$C$12="NON"),(('1C TSspéc29'!V$22+'1C TSspéc29'!V$23+'1C TSspéc29'!V$24+'1C TSspéc29'!V$25+'1C TSspéc29'!V$26+'1C TSspéc29'!V$27+'1C TSspéc29'!V$28+'1C TSspéc29'!V$29)/'1C TSspéc29'!V$30))))))</f>
        <v>0</v>
      </c>
      <c r="M1496" s="556">
        <f>IF(OR('1C TSspéc29'!$B$12="",'1C TSspéc29'!V$30=0),0,IF(AND('1C TSspéc29'!$B$12&lt;&gt;"",$K$2="Pôle",'1C TSspéc29'!$C$12="OUI"),(('1C TSspéc29'!V$26+'1C TSspéc29'!V$27+'1C TSspéc29'!V$28)/'1C TSspéc29'!V$17),IF(AND('1C TSspéc29'!$B$12&lt;&gt;"",$K$2="Pôle",'1C TSspéc29'!$C$12="NON"),(('1C TSspéc29'!V$26+'1C TSspéc29'!V$27+'1C TSspéc29'!V$28)/'1C TSspéc29'!V$30),IF(AND('1C TSspéc29'!$B$12&lt;&gt;"",$K$2&lt;&gt;"Pôle"),0))))</f>
        <v>0</v>
      </c>
      <c r="N1496" s="557">
        <f>IF(AND('1C TSspéc29'!$B$12&lt;&gt;0,'1C TSspéc29'!$V$30&lt;&gt;0),L1496+M1496,0)</f>
        <v>0</v>
      </c>
      <c r="O1496" s="893" t="str">
        <f>IF(AND('1C TSspéc29'!$V$17&lt;&gt;0,'1C TSspéc29'!$C$12="OUI"),'1C TSspéc29'!$V$35/'1C TSspéc29'!$V$17,"")</f>
        <v/>
      </c>
      <c r="P1496" s="543" t="str">
        <f>IF(AND('1C TSspéc29'!$V$17&lt;&gt;0,'1C TSspéc29'!$C$12="OUI"),'1C TSspéc29'!$V$36/'1C TSspéc29'!$V$17,"")</f>
        <v/>
      </c>
      <c r="Q1496" s="543" t="str">
        <f>IF(AND('1C TSspéc29'!$V$17&lt;&gt;0,'1C TSspéc29'!$C$12="OUI"),'1C TSspéc29'!$V$37/'1C TSspéc29'!$V$17,"")</f>
        <v/>
      </c>
      <c r="R1496" s="543" t="str">
        <f>IF(AND('1C TSspéc29'!$V$17&lt;&gt;0,'1C TSspéc29'!$C$12="OUI"),'1C TSspéc29'!$V$38/'1C TSspéc29'!$V$17,"")</f>
        <v/>
      </c>
      <c r="S1496" s="543" t="str">
        <f>IF(AND('1C TSspéc29'!$V$17&lt;&gt;0,'1C TSspéc29'!$C$12="OUI"),'1C TSspéc29'!$V$39/'1C TSspéc29'!$V$17,"")</f>
        <v/>
      </c>
      <c r="T1496" s="543" t="str">
        <f>IF(AND('1C TSspéc29'!$V$17&lt;&gt;0,'1C TSspéc29'!$C$12="OUI"),'1C TSspéc29'!$V$40/'1C TSspéc29'!$V$17,"")</f>
        <v/>
      </c>
      <c r="U1496" s="543" t="str">
        <f>IF(AND('1C TSspéc29'!$V$17&lt;&gt;0,'1C TSspéc29'!$C$12="OUI"),'1C TSspéc29'!$V$41/'1C TSspéc29'!$V$17,"")</f>
        <v/>
      </c>
      <c r="V1496" s="543" t="str">
        <f>IF(AND('1C TSspéc29'!$V$17&lt;&gt;0,'1C TSspéc29'!$C$12="OUI"),'1C TSspéc29'!$V$42/'1C TSspéc29'!$V$17,"")</f>
        <v/>
      </c>
      <c r="W1496" s="543" t="str">
        <f>IF(AND('1C TSspéc29'!$V$17&lt;&gt;0,'1C TSspéc29'!$C$12="OUI"),'1C TSspéc29'!$V$43/'1C TSspéc29'!$V$17,"")</f>
        <v/>
      </c>
      <c r="X1496" s="543" t="str">
        <f>IF(AND('1C TSspéc29'!$V$17&lt;&gt;0,'1C TSspéc29'!$C$12="OUI"),'1C TSspéc29'!$V$44/'1C TSspéc29'!$V$17,"")</f>
        <v/>
      </c>
      <c r="Y1496" s="543" t="str">
        <f>IF(AND('1C TSspéc29'!$V$17&lt;&gt;0,'1C TSspéc29'!$C$12="OUI"),'1C TSspéc29'!$V$45/'1C TSspéc29'!$V$17,"")</f>
        <v/>
      </c>
      <c r="Z1496" s="543" t="str">
        <f>IF(AND('1C TSspéc29'!$V$17&lt;&gt;0,'1C TSspéc29'!$C$12="OUI"),'1C TSspéc29'!$V$46/'1C TSspéc29'!$V$17,"")</f>
        <v/>
      </c>
      <c r="AA1496" s="543" t="str">
        <f>IF(AND('1C TSspéc29'!$V$17&lt;&gt;0,'1C TSspéc29'!$C$12="OUI"),'1C TSspéc29'!$V$47/'1C TSspéc29'!$V$17,"")</f>
        <v/>
      </c>
      <c r="AB1496" s="543" t="str">
        <f>IF(AND('1C TSspéc29'!$V$17&lt;&gt;0,'1C TSspéc29'!$C$12="OUI"),'1C TSspéc29'!$V$48/'1C TSspéc29'!$V$17,"")</f>
        <v/>
      </c>
      <c r="AC1496" s="543" t="str">
        <f>IF(AND('1C TSspéc29'!$V$17&lt;&gt;0,'1C TSspéc29'!$C$12="OUI"),'1C TSspéc29'!$V$49/'1C TSspéc29'!$V$17,"")</f>
        <v/>
      </c>
      <c r="AD1496" s="543" t="str">
        <f>IF(AND('1C TSspéc29'!$V$17&lt;&gt;0,'1C TSspéc29'!$C$12="OUI"),'1C TSspéc29'!$V$50/'1C TSspéc29'!$V$17,"")</f>
        <v/>
      </c>
      <c r="AE1496" s="543" t="str">
        <f>IF(AND('1C TSspéc29'!$V$17&lt;&gt;0,'1C TSspéc29'!$C$12="OUI"),'1C TSspéc29'!$V$51/'1C TSspéc29'!$V$17,"")</f>
        <v/>
      </c>
      <c r="AF1496" s="543" t="str">
        <f>IF(AND('1C TSspéc29'!$V$17&lt;&gt;0,'1C TSspéc29'!$C$12="OUI"),'1C TSspéc29'!$V$52/'1C TSspéc29'!$V$17,"")</f>
        <v/>
      </c>
      <c r="AG1496" s="543" t="str">
        <f>IF(AND('1C TSspéc29'!$V$17&lt;&gt;0,'1C TSspéc29'!$C$12="OUI"),'1C TSspéc29'!$V$53/'1C TSspéc29'!$V$17,"")</f>
        <v/>
      </c>
      <c r="AH1496" s="543" t="str">
        <f>IF(AND('1C TSspéc29'!$V$17&lt;&gt;0,'1C TSspéc29'!$C$12="OUI"),'1C TSspéc29'!$V$54/'1C TSspéc29'!$V$17,"")</f>
        <v/>
      </c>
      <c r="AI1496" s="543" t="str">
        <f>IF(AND('1C TSspéc29'!$V$17&lt;&gt;0,'1C TSspéc29'!$C$12="OUI"),'1C TSspéc29'!$V$55/'1C TSspéc29'!$V$17,"")</f>
        <v/>
      </c>
      <c r="AJ1496" s="543" t="str">
        <f>IF(AND('1C TSspéc29'!$V$17&lt;&gt;0,'1C TSspéc29'!$C$12="OUI"),'1C TSspéc29'!$V$56/'1C TSspéc29'!$V$17,"")</f>
        <v/>
      </c>
      <c r="AK1496" s="543" t="str">
        <f>IF(AND('1C TSspéc29'!$V$17&lt;&gt;0,'1C TSspéc29'!$C$12="OUI"),'1C TSspéc29'!$V$57/'1C TSspéc29'!$V$17,"")</f>
        <v/>
      </c>
      <c r="AL1496" s="72">
        <f>IF(AND('1C TSspéc29'!$V$17&lt;&gt;0,'1C TSspéc29'!$C$12="OUI"),N1496+AK1496,N1496)</f>
        <v>0</v>
      </c>
      <c r="AM1496" s="417">
        <f t="shared" si="364"/>
        <v>0</v>
      </c>
      <c r="AN1496" s="417">
        <f t="shared" si="365"/>
        <v>0</v>
      </c>
      <c r="AO1496" s="418" t="str">
        <f>IF(AND('1C TSspéc29'!$V$17&lt;&gt;0,'1C TSspéc29'!$V$30&lt;&gt;0),AM1496+AN1496,"")</f>
        <v/>
      </c>
      <c r="AP1496" s="573" t="str">
        <f>IF(AND('1C TSspéc29'!$V$17&lt;&gt;0,'1C TSspéc29'!$V$30&lt;&gt;0),AM1496-AR1496,"")</f>
        <v/>
      </c>
      <c r="AQ1496" s="583">
        <f t="shared" si="366"/>
        <v>0</v>
      </c>
      <c r="AR1496" s="596"/>
      <c r="AS1496" s="102"/>
      <c r="AT1496" s="27" t="str">
        <f>IF(('1C TSspéc29'!V$17*FICHE!$C$14&lt;J1496),"Forfait limité à "&amp;FICHE!$C$14&amp;"€/jour","")</f>
        <v/>
      </c>
      <c r="AU1496" s="592"/>
      <c r="AV1496" s="824"/>
      <c r="AW1496" s="824"/>
      <c r="AX1496" s="824"/>
      <c r="AY1496" s="824"/>
      <c r="AZ1496" s="824"/>
      <c r="BA1496" s="767"/>
      <c r="BB1496" s="767"/>
      <c r="BC1496" s="767"/>
      <c r="BD1496" s="767"/>
      <c r="BE1496" s="767"/>
      <c r="BF1496" s="767"/>
      <c r="BG1496" s="767"/>
      <c r="BH1496" s="767"/>
      <c r="BI1496" s="767"/>
      <c r="BJ1496" s="767"/>
      <c r="BK1496" s="767"/>
      <c r="BL1496" s="767"/>
      <c r="BM1496" s="767"/>
      <c r="BN1496" s="767"/>
      <c r="BO1496" s="767"/>
      <c r="BP1496" s="767"/>
      <c r="BQ1496" s="767"/>
      <c r="BR1496" s="767"/>
      <c r="BS1496" s="767"/>
      <c r="BT1496" s="767"/>
      <c r="BU1496" s="767"/>
      <c r="BV1496" s="767"/>
      <c r="BW1496" s="767"/>
      <c r="BX1496" s="767"/>
      <c r="BY1496" s="767"/>
      <c r="BZ1496" s="767"/>
      <c r="CA1496" s="767"/>
      <c r="CB1496" s="767"/>
      <c r="CC1496" s="767"/>
      <c r="CD1496" s="767"/>
      <c r="CE1496" s="767"/>
      <c r="CF1496" s="767"/>
      <c r="CG1496" s="767"/>
      <c r="CH1496" s="767"/>
      <c r="CI1496" s="767"/>
      <c r="CJ1496" s="767"/>
      <c r="CK1496" s="767"/>
      <c r="CL1496" s="767"/>
      <c r="CM1496" s="767"/>
      <c r="CN1496" s="767"/>
      <c r="CO1496" s="767"/>
      <c r="CP1496" s="767"/>
      <c r="CQ1496" s="767"/>
      <c r="CR1496" s="767"/>
      <c r="CS1496" s="767"/>
      <c r="CT1496" s="767"/>
      <c r="CU1496" s="767"/>
      <c r="CV1496" s="767"/>
      <c r="CW1496" s="767"/>
      <c r="CX1496" s="767"/>
      <c r="CY1496" s="767"/>
      <c r="CZ1496" s="767"/>
      <c r="DA1496" s="767"/>
      <c r="DB1496" s="767"/>
      <c r="DC1496" s="767"/>
      <c r="DD1496" s="767"/>
      <c r="DE1496" s="767"/>
      <c r="DF1496" s="767"/>
      <c r="DG1496" s="767"/>
      <c r="DH1496" s="767"/>
      <c r="DI1496" s="767"/>
      <c r="DJ1496" s="767"/>
      <c r="DK1496" s="767"/>
      <c r="DL1496" s="767"/>
      <c r="DM1496" s="767"/>
      <c r="DN1496" s="767"/>
      <c r="DO1496" s="767"/>
      <c r="DP1496" s="767"/>
      <c r="DQ1496" s="767"/>
      <c r="DR1496" s="767"/>
      <c r="DS1496" s="767"/>
      <c r="DT1496" s="767"/>
      <c r="DU1496" s="767"/>
      <c r="DV1496" s="767"/>
      <c r="DW1496" s="767"/>
      <c r="DX1496" s="767"/>
      <c r="DY1496" s="767"/>
      <c r="DZ1496" s="767"/>
      <c r="EA1496" s="767"/>
      <c r="EB1496" s="767"/>
      <c r="EC1496" s="767"/>
      <c r="ED1496" s="767"/>
      <c r="EE1496" s="767"/>
      <c r="EF1496" s="767"/>
      <c r="EG1496" s="767"/>
      <c r="EH1496" s="767"/>
      <c r="EI1496" s="767"/>
      <c r="EJ1496" s="767"/>
      <c r="EK1496" s="767"/>
      <c r="EL1496" s="767"/>
      <c r="EM1496" s="767"/>
      <c r="EN1496" s="767"/>
      <c r="EO1496" s="767"/>
      <c r="EP1496" s="767"/>
      <c r="EQ1496" s="767"/>
      <c r="ER1496" s="767"/>
      <c r="ES1496" s="767"/>
      <c r="ET1496" s="767"/>
      <c r="EU1496" s="767"/>
      <c r="EV1496" s="767"/>
      <c r="EW1496" s="767"/>
      <c r="EX1496" s="767"/>
      <c r="EY1496" s="767"/>
      <c r="EZ1496" s="767"/>
      <c r="FA1496" s="767"/>
      <c r="FB1496" s="767"/>
      <c r="FC1496" s="767"/>
      <c r="FD1496" s="767"/>
      <c r="FE1496" s="767"/>
      <c r="FF1496" s="767"/>
      <c r="FG1496" s="767"/>
      <c r="FH1496" s="767"/>
      <c r="FI1496" s="767"/>
      <c r="FJ1496" s="767"/>
      <c r="FK1496" s="767"/>
      <c r="FL1496" s="767"/>
      <c r="FM1496" s="767"/>
      <c r="FN1496" s="767"/>
      <c r="FO1496" s="767"/>
      <c r="FP1496" s="767"/>
      <c r="FQ1496" s="767"/>
      <c r="FR1496" s="767"/>
      <c r="FS1496" s="767"/>
      <c r="FT1496" s="767"/>
      <c r="FU1496" s="767"/>
      <c r="FV1496" s="767"/>
      <c r="FW1496" s="767"/>
      <c r="FX1496" s="767"/>
      <c r="FY1496" s="767"/>
      <c r="FZ1496" s="767"/>
      <c r="GA1496" s="767"/>
      <c r="GB1496" s="767"/>
      <c r="GC1496" s="767"/>
      <c r="GD1496" s="767"/>
      <c r="GE1496" s="767"/>
      <c r="GF1496" s="767"/>
      <c r="GG1496" s="767"/>
      <c r="GH1496" s="767"/>
      <c r="GI1496" s="767"/>
      <c r="GJ1496" s="767"/>
      <c r="GK1496" s="767"/>
      <c r="GL1496" s="767"/>
      <c r="GM1496" s="767"/>
      <c r="GN1496" s="767"/>
      <c r="GO1496" s="767"/>
      <c r="GP1496" s="767"/>
      <c r="GQ1496" s="767"/>
      <c r="GR1496" s="767"/>
      <c r="GS1496" s="767"/>
      <c r="GT1496" s="767"/>
      <c r="GU1496" s="767"/>
      <c r="GV1496" s="767"/>
      <c r="GW1496" s="767"/>
      <c r="GX1496" s="767"/>
      <c r="GY1496" s="767"/>
      <c r="GZ1496" s="767"/>
      <c r="HA1496" s="767"/>
      <c r="HB1496" s="767"/>
      <c r="HC1496" s="767"/>
    </row>
    <row r="1497" spans="1:211" s="864" customFormat="1" ht="13.9" hidden="1" customHeight="1">
      <c r="A1497" s="307"/>
      <c r="B1497" s="351"/>
      <c r="C1497" s="971" t="str">
        <f>IF('1C TSspéc29'!W$17&lt;&gt;0,'1C TSspéc29'!$B$12,"")</f>
        <v/>
      </c>
      <c r="D1497" s="972"/>
      <c r="E1497" s="973"/>
      <c r="F1497" s="93">
        <f>IF(AND($C1497='1C TSspéc29'!$B$12,'1C TSspéc29'!$B$16="spécifiques",'1C TSspéc29'!$W$17&lt;&gt;""),'1C TSspéc29'!$W$21,"")</f>
        <v>0</v>
      </c>
      <c r="G1497" s="863"/>
      <c r="H1497" s="745">
        <v>0.21</v>
      </c>
      <c r="I1497" s="747">
        <v>1</v>
      </c>
      <c r="J1497" s="312"/>
      <c r="K1497" s="680">
        <f t="shared" si="363"/>
        <v>0</v>
      </c>
      <c r="L1497" s="556">
        <f>IF(OR('1C TSspéc29'!$B$12="",'1C TSspéc29'!W$30=0),0,IF(AND('1C TSspéc29'!$B$12&lt;&gt;"",$K$2="Pôle",'1C TSspéc29'!$C$12="OUI"),(('1C TSspéc29'!W$22+'1C TSspéc29'!W$23+'1C TSspéc29'!W$24+'1C TSspéc29'!W$25+'1C TSspéc29'!W$29)/'1C TSspéc29'!W$17),IF(AND('1C TSspéc29'!$B$12&lt;&gt;"",$K$2="Pôle",'1C TSspéc29'!$C$12="NON"),(('1C TSspéc29'!W$22+'1C TSspéc29'!W$23+'1C TSspéc29'!W$24+'1C TSspéc29'!W$25+'1C TSspéc29'!W$29)/'1C TSspéc29'!W$30),IF(AND('1C TSspéc29'!$B$12&lt;&gt;"",$K$2&lt;&gt;"Pôle",'1C TSspéc29'!$C$12="OUI"),(('1C TSspéc29'!W$22+'1C TSspéc29'!W$23+'1C TSspéc29'!W$24+'1C TSspéc29'!W$25+'1C TSspéc29'!W$26+'1C TSspéc29'!W$27+'1C TSspéc29'!W$28+'1C TSspéc29'!W$29)/'1C TSspéc29'!W$17),IF(AND('1C TSspéc29'!$B$12&lt;&gt;"",$K$2&lt;&gt;"Pôle",'1C TSspéc29'!$C$12="NON"),(('1C TSspéc29'!W$22+'1C TSspéc29'!W$23+'1C TSspéc29'!W$24+'1C TSspéc29'!W$25+'1C TSspéc29'!W$26+'1C TSspéc29'!W$27+'1C TSspéc29'!W$28+'1C TSspéc29'!W$29)/'1C TSspéc29'!W$30))))))</f>
        <v>0</v>
      </c>
      <c r="M1497" s="556">
        <f>IF(OR('1C TSspéc29'!$B$12="",'1C TSspéc29'!W$30=0),0,IF(AND('1C TSspéc29'!$B$12&lt;&gt;"",$K$2="Pôle",'1C TSspéc29'!$C$12="OUI"),(('1C TSspéc29'!W$26+'1C TSspéc29'!W$27+'1C TSspéc29'!W$28)/'1C TSspéc29'!W$17),IF(AND('1C TSspéc29'!$B$12&lt;&gt;"",$K$2="Pôle",'1C TSspéc29'!$C$12="NON"),(('1C TSspéc29'!W$26+'1C TSspéc29'!W$27+'1C TSspéc29'!W$28)/'1C TSspéc29'!W$30),IF(AND('1C TSspéc29'!$B$12&lt;&gt;"",$K$2&lt;&gt;"Pôle"),0))))</f>
        <v>0</v>
      </c>
      <c r="N1497" s="557">
        <f>IF(AND('1C TSspéc29'!$B$12&lt;&gt;0,'1C TSspéc29'!$W$30&lt;&gt;0),L1497+M1497,0)</f>
        <v>0</v>
      </c>
      <c r="O1497" s="893" t="str">
        <f>IF(AND('1C TSspéc29'!$W$17&lt;&gt;0,'1C TSspéc29'!$C$12="OUI"),'1C TSspéc29'!$W$35/'1C TSspéc29'!$W$17,"")</f>
        <v/>
      </c>
      <c r="P1497" s="543" t="str">
        <f>IF(AND('1C TSspéc29'!$W$17&lt;&gt;0,'1C TSspéc29'!$C$12="OUI"),'1C TSspéc29'!$W$36/'1C TSspéc29'!$W$17,"")</f>
        <v/>
      </c>
      <c r="Q1497" s="543" t="str">
        <f>IF(AND('1C TSspéc29'!$W$17&lt;&gt;0,'1C TSspéc29'!$C$12="OUI"),'1C TSspéc29'!$W$37/'1C TSspéc29'!$W$17,"")</f>
        <v/>
      </c>
      <c r="R1497" s="543" t="str">
        <f>IF(AND('1C TSspéc29'!$W$17&lt;&gt;0,'1C TSspéc29'!$C$12="OUI"),'1C TSspéc29'!$W$38/'1C TSspéc29'!$W$17,"")</f>
        <v/>
      </c>
      <c r="S1497" s="543" t="str">
        <f>IF(AND('1C TSspéc29'!$W$17&lt;&gt;0,'1C TSspéc29'!$C$12="OUI"),'1C TSspéc29'!$W$39/'1C TSspéc29'!$W$17,"")</f>
        <v/>
      </c>
      <c r="T1497" s="543" t="str">
        <f>IF(AND('1C TSspéc29'!$W$17&lt;&gt;0,'1C TSspéc29'!$C$12="OUI"),'1C TSspéc29'!$W$40/'1C TSspéc29'!$W$17,"")</f>
        <v/>
      </c>
      <c r="U1497" s="543" t="str">
        <f>IF(AND('1C TSspéc29'!$W$17&lt;&gt;0,'1C TSspéc29'!$C$12="OUI"),'1C TSspéc29'!$W$41/'1C TSspéc29'!$W$17,"")</f>
        <v/>
      </c>
      <c r="V1497" s="543" t="str">
        <f>IF(AND('1C TSspéc29'!$W$17&lt;&gt;0,'1C TSspéc29'!$C$12="OUI"),'1C TSspéc29'!$W$42/'1C TSspéc29'!$W$17,"")</f>
        <v/>
      </c>
      <c r="W1497" s="543" t="str">
        <f>IF(AND('1C TSspéc29'!$W$17&lt;&gt;0,'1C TSspéc29'!$C$12="OUI"),'1C TSspéc29'!$W$43/'1C TSspéc29'!$W$17,"")</f>
        <v/>
      </c>
      <c r="X1497" s="543" t="str">
        <f>IF(AND('1C TSspéc29'!$W$17&lt;&gt;0,'1C TSspéc29'!$C$12="OUI"),'1C TSspéc29'!$W$44/'1C TSspéc29'!$W$17,"")</f>
        <v/>
      </c>
      <c r="Y1497" s="543" t="str">
        <f>IF(AND('1C TSspéc29'!$W$17&lt;&gt;0,'1C TSspéc29'!$C$12="OUI"),'1C TSspéc29'!$W$45/'1C TSspéc29'!$W$17,"")</f>
        <v/>
      </c>
      <c r="Z1497" s="543" t="str">
        <f>IF(AND('1C TSspéc29'!$W$17&lt;&gt;0,'1C TSspéc29'!$C$12="OUI"),'1C TSspéc29'!$W$46/'1C TSspéc29'!$W$17,"")</f>
        <v/>
      </c>
      <c r="AA1497" s="543" t="str">
        <f>IF(AND('1C TSspéc29'!$W$17&lt;&gt;0,'1C TSspéc29'!$C$12="OUI"),'1C TSspéc29'!$W$47/'1C TSspéc29'!$W$17,"")</f>
        <v/>
      </c>
      <c r="AB1497" s="543" t="str">
        <f>IF(AND('1C TSspéc29'!$W$17&lt;&gt;0,'1C TSspéc29'!$C$12="OUI"),'1C TSspéc29'!$W$48/'1C TSspéc29'!$W$17,"")</f>
        <v/>
      </c>
      <c r="AC1497" s="543" t="str">
        <f>IF(AND('1C TSspéc29'!$W$17&lt;&gt;0,'1C TSspéc29'!$C$12="OUI"),'1C TSspéc29'!$W$49/'1C TSspéc29'!$W$17,"")</f>
        <v/>
      </c>
      <c r="AD1497" s="543" t="str">
        <f>IF(AND('1C TSspéc29'!$W$17&lt;&gt;0,'1C TSspéc29'!$C$12="OUI"),'1C TSspéc29'!$W$50/'1C TSspéc29'!$W$17,"")</f>
        <v/>
      </c>
      <c r="AE1497" s="543" t="str">
        <f>IF(AND('1C TSspéc29'!$W$17&lt;&gt;0,'1C TSspéc29'!$C$12="OUI"),'1C TSspéc29'!$W$51/'1C TSspéc29'!$W$17,"")</f>
        <v/>
      </c>
      <c r="AF1497" s="543" t="str">
        <f>IF(AND('1C TSspéc29'!$W$17&lt;&gt;0,'1C TSspéc29'!$C$12="OUI"),'1C TSspéc29'!$W$52/'1C TSspéc29'!$W$17,"")</f>
        <v/>
      </c>
      <c r="AG1497" s="543" t="str">
        <f>IF(AND('1C TSspéc29'!$W$17&lt;&gt;0,'1C TSspéc29'!$C$12="OUI"),'1C TSspéc29'!$W$53/'1C TSspéc29'!$W$17,"")</f>
        <v/>
      </c>
      <c r="AH1497" s="543" t="str">
        <f>IF(AND('1C TSspéc29'!$W$17&lt;&gt;0,'1C TSspéc29'!$C$12="OUI"),'1C TSspéc29'!$W$54/'1C TSspéc29'!$W$17,"")</f>
        <v/>
      </c>
      <c r="AI1497" s="543" t="str">
        <f>IF(AND('1C TSspéc29'!$W$17&lt;&gt;0,'1C TSspéc29'!$C$12="OUI"),'1C TSspéc29'!$W$55/'1C TSspéc29'!$W$17,"")</f>
        <v/>
      </c>
      <c r="AJ1497" s="543" t="str">
        <f>IF(AND('1C TSspéc29'!$W$17&lt;&gt;0,'1C TSspéc29'!$C$12="OUI"),'1C TSspéc29'!$W$56/'1C TSspéc29'!$W$17,"")</f>
        <v/>
      </c>
      <c r="AK1497" s="543" t="str">
        <f>IF(AND('1C TSspéc29'!$W$17&lt;&gt;0,'1C TSspéc29'!$C$12="OUI"),'1C TSspéc29'!$W$57/'1C TSspéc29'!$W$17,"")</f>
        <v/>
      </c>
      <c r="AL1497" s="72">
        <f>IF(AND('1C TSspéc29'!$W$17&lt;&gt;0,'1C TSspéc29'!$C$12="OUI"),N1497+AK1497,N1497)</f>
        <v>0</v>
      </c>
      <c r="AM1497" s="417">
        <f t="shared" si="364"/>
        <v>0</v>
      </c>
      <c r="AN1497" s="417">
        <f t="shared" si="365"/>
        <v>0</v>
      </c>
      <c r="AO1497" s="418" t="str">
        <f>IF(AND('1C TSspéc29'!$W$17&lt;&gt;0,'1C TSspéc29'!$W$30&lt;&gt;0),AM1497+AN1497,"")</f>
        <v/>
      </c>
      <c r="AP1497" s="573" t="str">
        <f>IF(AND('1C TSspéc29'!$W$17&lt;&gt;0,'1C TSspéc29'!$W$30&lt;&gt;0),AM1497-AR1497,"")</f>
        <v/>
      </c>
      <c r="AQ1497" s="583">
        <f t="shared" si="366"/>
        <v>0</v>
      </c>
      <c r="AR1497" s="596"/>
      <c r="AS1497" s="102"/>
      <c r="AT1497" s="27" t="str">
        <f>IF(('1C TSspéc29'!W$17*FICHE!$C$14&lt;J1497),"Forfait limité à "&amp;FICHE!$C$14&amp;"€/jour","")</f>
        <v/>
      </c>
      <c r="AU1497" s="592"/>
      <c r="AV1497" s="824"/>
      <c r="AW1497" s="824"/>
      <c r="AX1497" s="824"/>
      <c r="AY1497" s="824"/>
      <c r="AZ1497" s="824"/>
      <c r="BA1497" s="767"/>
      <c r="BB1497" s="767"/>
      <c r="BC1497" s="767"/>
      <c r="BD1497" s="767"/>
      <c r="BE1497" s="767"/>
      <c r="BF1497" s="767"/>
      <c r="BG1497" s="767"/>
      <c r="BH1497" s="767"/>
      <c r="BI1497" s="767"/>
      <c r="BJ1497" s="767"/>
      <c r="BK1497" s="767"/>
      <c r="BL1497" s="767"/>
      <c r="BM1497" s="767"/>
      <c r="BN1497" s="767"/>
      <c r="BO1497" s="767"/>
      <c r="BP1497" s="767"/>
      <c r="BQ1497" s="767"/>
      <c r="BR1497" s="767"/>
      <c r="BS1497" s="767"/>
      <c r="BT1497" s="767"/>
      <c r="BU1497" s="767"/>
      <c r="BV1497" s="767"/>
      <c r="BW1497" s="767"/>
      <c r="BX1497" s="767"/>
      <c r="BY1497" s="767"/>
      <c r="BZ1497" s="767"/>
      <c r="CA1497" s="767"/>
      <c r="CB1497" s="767"/>
      <c r="CC1497" s="767"/>
      <c r="CD1497" s="767"/>
      <c r="CE1497" s="767"/>
      <c r="CF1497" s="767"/>
      <c r="CG1497" s="767"/>
      <c r="CH1497" s="767"/>
      <c r="CI1497" s="767"/>
      <c r="CJ1497" s="767"/>
      <c r="CK1497" s="767"/>
      <c r="CL1497" s="767"/>
      <c r="CM1497" s="767"/>
      <c r="CN1497" s="767"/>
      <c r="CO1497" s="767"/>
      <c r="CP1497" s="767"/>
      <c r="CQ1497" s="767"/>
      <c r="CR1497" s="767"/>
      <c r="CS1497" s="767"/>
      <c r="CT1497" s="767"/>
      <c r="CU1497" s="767"/>
      <c r="CV1497" s="767"/>
      <c r="CW1497" s="767"/>
      <c r="CX1497" s="767"/>
      <c r="CY1497" s="767"/>
      <c r="CZ1497" s="767"/>
      <c r="DA1497" s="767"/>
      <c r="DB1497" s="767"/>
      <c r="DC1497" s="767"/>
      <c r="DD1497" s="767"/>
      <c r="DE1497" s="767"/>
      <c r="DF1497" s="767"/>
      <c r="DG1497" s="767"/>
      <c r="DH1497" s="767"/>
      <c r="DI1497" s="767"/>
      <c r="DJ1497" s="767"/>
      <c r="DK1497" s="767"/>
      <c r="DL1497" s="767"/>
      <c r="DM1497" s="767"/>
      <c r="DN1497" s="767"/>
      <c r="DO1497" s="767"/>
      <c r="DP1497" s="767"/>
      <c r="DQ1497" s="767"/>
      <c r="DR1497" s="767"/>
      <c r="DS1497" s="767"/>
      <c r="DT1497" s="767"/>
      <c r="DU1497" s="767"/>
      <c r="DV1497" s="767"/>
      <c r="DW1497" s="767"/>
      <c r="DX1497" s="767"/>
      <c r="DY1497" s="767"/>
      <c r="DZ1497" s="767"/>
      <c r="EA1497" s="767"/>
      <c r="EB1497" s="767"/>
      <c r="EC1497" s="767"/>
      <c r="ED1497" s="767"/>
      <c r="EE1497" s="767"/>
      <c r="EF1497" s="767"/>
      <c r="EG1497" s="767"/>
      <c r="EH1497" s="767"/>
      <c r="EI1497" s="767"/>
      <c r="EJ1497" s="767"/>
      <c r="EK1497" s="767"/>
      <c r="EL1497" s="767"/>
      <c r="EM1497" s="767"/>
      <c r="EN1497" s="767"/>
      <c r="EO1497" s="767"/>
      <c r="EP1497" s="767"/>
      <c r="EQ1497" s="767"/>
      <c r="ER1497" s="767"/>
      <c r="ES1497" s="767"/>
      <c r="ET1497" s="767"/>
      <c r="EU1497" s="767"/>
      <c r="EV1497" s="767"/>
      <c r="EW1497" s="767"/>
      <c r="EX1497" s="767"/>
      <c r="EY1497" s="767"/>
      <c r="EZ1497" s="767"/>
      <c r="FA1497" s="767"/>
      <c r="FB1497" s="767"/>
      <c r="FC1497" s="767"/>
      <c r="FD1497" s="767"/>
      <c r="FE1497" s="767"/>
      <c r="FF1497" s="767"/>
      <c r="FG1497" s="767"/>
      <c r="FH1497" s="767"/>
      <c r="FI1497" s="767"/>
      <c r="FJ1497" s="767"/>
      <c r="FK1497" s="767"/>
      <c r="FL1497" s="767"/>
      <c r="FM1497" s="767"/>
      <c r="FN1497" s="767"/>
      <c r="FO1497" s="767"/>
      <c r="FP1497" s="767"/>
      <c r="FQ1497" s="767"/>
      <c r="FR1497" s="767"/>
      <c r="FS1497" s="767"/>
      <c r="FT1497" s="767"/>
      <c r="FU1497" s="767"/>
      <c r="FV1497" s="767"/>
      <c r="FW1497" s="767"/>
      <c r="FX1497" s="767"/>
      <c r="FY1497" s="767"/>
      <c r="FZ1497" s="767"/>
      <c r="GA1497" s="767"/>
      <c r="GB1497" s="767"/>
      <c r="GC1497" s="767"/>
      <c r="GD1497" s="767"/>
      <c r="GE1497" s="767"/>
      <c r="GF1497" s="767"/>
      <c r="GG1497" s="767"/>
      <c r="GH1497" s="767"/>
      <c r="GI1497" s="767"/>
      <c r="GJ1497" s="767"/>
      <c r="GK1497" s="767"/>
      <c r="GL1497" s="767"/>
      <c r="GM1497" s="767"/>
      <c r="GN1497" s="767"/>
      <c r="GO1497" s="767"/>
      <c r="GP1497" s="767"/>
      <c r="GQ1497" s="767"/>
      <c r="GR1497" s="767"/>
      <c r="GS1497" s="767"/>
      <c r="GT1497" s="767"/>
      <c r="GU1497" s="767"/>
      <c r="GV1497" s="767"/>
      <c r="GW1497" s="767"/>
      <c r="GX1497" s="767"/>
      <c r="GY1497" s="767"/>
      <c r="GZ1497" s="767"/>
      <c r="HA1497" s="767"/>
      <c r="HB1497" s="767"/>
      <c r="HC1497" s="767"/>
    </row>
    <row r="1498" spans="1:211" s="864" customFormat="1" ht="13.9" hidden="1" customHeight="1">
      <c r="A1498" s="307"/>
      <c r="B1498" s="351"/>
      <c r="C1498" s="971" t="str">
        <f>IF('1C TSspéc29'!X$17&lt;&gt;0,'1C TSspéc29'!$B$12,"")</f>
        <v/>
      </c>
      <c r="D1498" s="972"/>
      <c r="E1498" s="973"/>
      <c r="F1498" s="93">
        <f>IF(AND($C1498='1C TSspéc29'!$B$12,'1C TSspéc29'!$B$16="spécifiques",'1C TSspéc29'!$X$17&lt;&gt;""),'1C TSspéc29'!$X$21,"")</f>
        <v>0</v>
      </c>
      <c r="G1498" s="863"/>
      <c r="H1498" s="745">
        <v>0.21</v>
      </c>
      <c r="I1498" s="747">
        <v>1</v>
      </c>
      <c r="J1498" s="312"/>
      <c r="K1498" s="680">
        <f t="shared" si="363"/>
        <v>0</v>
      </c>
      <c r="L1498" s="556">
        <f>IF(OR('1C TSspéc29'!$B$12="",'1C TSspéc29'!X$30=0),0,IF(AND('1C TSspéc29'!$B$12&lt;&gt;"",$K$2="Pôle",'1C TSspéc29'!$C$12="OUI"),(('1C TSspéc29'!X$22+'1C TSspéc29'!X$23+'1C TSspéc29'!X$24+'1C TSspéc29'!X$25+'1C TSspéc29'!X$29)/'1C TSspéc29'!X$17),IF(AND('1C TSspéc29'!$B$12&lt;&gt;"",$K$2="Pôle",'1C TSspéc29'!$C$12="NON"),(('1C TSspéc29'!X$22+'1C TSspéc29'!X$23+'1C TSspéc29'!X$24+'1C TSspéc29'!X$25+'1C TSspéc29'!X$29)/'1C TSspéc29'!X$30),IF(AND('1C TSspéc29'!$B$12&lt;&gt;"",$K$2&lt;&gt;"Pôle",'1C TSspéc29'!$C$12="OUI"),(('1C TSspéc29'!X$22+'1C TSspéc29'!X$23+'1C TSspéc29'!X$24+'1C TSspéc29'!X$25+'1C TSspéc29'!X$26+'1C TSspéc29'!X$27+'1C TSspéc29'!X$28+'1C TSspéc29'!X$29)/'1C TSspéc29'!X$17),IF(AND('1C TSspéc29'!$B$12&lt;&gt;"",$K$2&lt;&gt;"Pôle",'1C TSspéc29'!$C$12="NON"),(('1C TSspéc29'!X$22+'1C TSspéc29'!X$23+'1C TSspéc29'!X$24+'1C TSspéc29'!X$25+'1C TSspéc29'!X$26+'1C TSspéc29'!X$27+'1C TSspéc29'!X$28+'1C TSspéc29'!X$29)/'1C TSspéc29'!X$30))))))</f>
        <v>0</v>
      </c>
      <c r="M1498" s="556">
        <f>IF(OR('1C TSspéc29'!$B$12="",'1C TSspéc29'!X$30=0),0,IF(AND('1C TSspéc29'!$B$12&lt;&gt;"",$K$2="Pôle",'1C TSspéc29'!$C$12="OUI"),(('1C TSspéc29'!X$26+'1C TSspéc29'!X$27+'1C TSspéc29'!X$28)/'1C TSspéc29'!X$17),IF(AND('1C TSspéc29'!$B$12&lt;&gt;"",$K$2="Pôle",'1C TSspéc29'!$C$12="NON"),(('1C TSspéc29'!X$26+'1C TSspéc29'!X$27+'1C TSspéc29'!X$28)/'1C TSspéc29'!X$30),IF(AND('1C TSspéc29'!$B$12&lt;&gt;"",$K$2&lt;&gt;"Pôle"),0))))</f>
        <v>0</v>
      </c>
      <c r="N1498" s="557">
        <f>IF(AND('1C TSspéc29'!$B$12&lt;&gt;0,'1C TSspéc29'!$X$30&lt;&gt;0),L1498+M1498,0)</f>
        <v>0</v>
      </c>
      <c r="O1498" s="893" t="str">
        <f>IF(AND('1C TSspéc29'!$X$17&lt;&gt;0,'1C TSspéc29'!$C$12="OUI"),'1C TSspéc29'!$X$35/'1C TSspéc29'!$X$17,"")</f>
        <v/>
      </c>
      <c r="P1498" s="543" t="str">
        <f>IF(AND('1C TSspéc29'!$X$17&lt;&gt;0,'1C TSspéc29'!$C$12="OUI"),'1C TSspéc29'!$X$36/'1C TSspéc29'!$X$17,"")</f>
        <v/>
      </c>
      <c r="Q1498" s="543" t="str">
        <f>IF(AND('1C TSspéc29'!$X$17&lt;&gt;0,'1C TSspéc29'!$C$12="OUI"),'1C TSspéc29'!$X$37/'1C TSspéc29'!$X$17,"")</f>
        <v/>
      </c>
      <c r="R1498" s="543" t="str">
        <f>IF(AND('1C TSspéc29'!$X$17&lt;&gt;0,'1C TSspéc29'!$C$12="OUI"),'1C TSspéc29'!$X$38/'1C TSspéc29'!$X$17,"")</f>
        <v/>
      </c>
      <c r="S1498" s="543" t="str">
        <f>IF(AND('1C TSspéc29'!$X$17&lt;&gt;0,'1C TSspéc29'!$C$12="OUI"),'1C TSspéc29'!$X$39/'1C TSspéc29'!$X$17,"")</f>
        <v/>
      </c>
      <c r="T1498" s="543" t="str">
        <f>IF(AND('1C TSspéc29'!$X$17&lt;&gt;0,'1C TSspéc29'!$C$12="OUI"),'1C TSspéc29'!$X$40/'1C TSspéc29'!$X$17,"")</f>
        <v/>
      </c>
      <c r="U1498" s="543" t="str">
        <f>IF(AND('1C TSspéc29'!$X$17&lt;&gt;0,'1C TSspéc29'!$C$12="OUI"),'1C TSspéc29'!$X$41/'1C TSspéc29'!$X$17,"")</f>
        <v/>
      </c>
      <c r="V1498" s="543" t="str">
        <f>IF(AND('1C TSspéc29'!$X$17&lt;&gt;0,'1C TSspéc29'!$C$12="OUI"),'1C TSspéc29'!$X$42/'1C TSspéc29'!$X$17,"")</f>
        <v/>
      </c>
      <c r="W1498" s="543" t="str">
        <f>IF(AND('1C TSspéc29'!$X$17&lt;&gt;0,'1C TSspéc29'!$C$12="OUI"),'1C TSspéc29'!$X$43/'1C TSspéc29'!$X$17,"")</f>
        <v/>
      </c>
      <c r="X1498" s="543" t="str">
        <f>IF(AND('1C TSspéc29'!$X$17&lt;&gt;0,'1C TSspéc29'!$C$12="OUI"),'1C TSspéc29'!$X$44/'1C TSspéc29'!$X$17,"")</f>
        <v/>
      </c>
      <c r="Y1498" s="543" t="str">
        <f>IF(AND('1C TSspéc29'!$X$17&lt;&gt;0,'1C TSspéc29'!$C$12="OUI"),'1C TSspéc29'!$X$45/'1C TSspéc29'!$X$17,"")</f>
        <v/>
      </c>
      <c r="Z1498" s="543" t="str">
        <f>IF(AND('1C TSspéc29'!$X$17&lt;&gt;0,'1C TSspéc29'!$C$12="OUI"),'1C TSspéc29'!$X$46/'1C TSspéc29'!$X$17,"")</f>
        <v/>
      </c>
      <c r="AA1498" s="543" t="str">
        <f>IF(AND('1C TSspéc29'!$X$17&lt;&gt;0,'1C TSspéc29'!$C$12="OUI"),'1C TSspéc29'!$X$47/'1C TSspéc29'!$X$17,"")</f>
        <v/>
      </c>
      <c r="AB1498" s="543" t="str">
        <f>IF(AND('1C TSspéc29'!$X$17&lt;&gt;0,'1C TSspéc29'!$C$12="OUI"),'1C TSspéc29'!$X$48/'1C TSspéc29'!$X$17,"")</f>
        <v/>
      </c>
      <c r="AC1498" s="543" t="str">
        <f>IF(AND('1C TSspéc29'!$X$17&lt;&gt;0,'1C TSspéc29'!$C$12="OUI"),'1C TSspéc29'!$X$49/'1C TSspéc29'!$X$17,"")</f>
        <v/>
      </c>
      <c r="AD1498" s="543" t="str">
        <f>IF(AND('1C TSspéc29'!$X$17&lt;&gt;0,'1C TSspéc29'!$C$12="OUI"),'1C TSspéc29'!$X$50/'1C TSspéc29'!$X$17,"")</f>
        <v/>
      </c>
      <c r="AE1498" s="543" t="str">
        <f>IF(AND('1C TSspéc29'!$X$17&lt;&gt;0,'1C TSspéc29'!$C$12="OUI"),'1C TSspéc29'!$X$51/'1C TSspéc29'!$X$17,"")</f>
        <v/>
      </c>
      <c r="AF1498" s="543" t="str">
        <f>IF(AND('1C TSspéc29'!$X$17&lt;&gt;0,'1C TSspéc29'!$C$12="OUI"),'1C TSspéc29'!$X$52/'1C TSspéc29'!$X$17,"")</f>
        <v/>
      </c>
      <c r="AG1498" s="543" t="str">
        <f>IF(AND('1C TSspéc29'!$X$17&lt;&gt;0,'1C TSspéc29'!$C$12="OUI"),'1C TSspéc29'!$X$53/'1C TSspéc29'!$X$17,"")</f>
        <v/>
      </c>
      <c r="AH1498" s="543" t="str">
        <f>IF(AND('1C TSspéc29'!$X$17&lt;&gt;0,'1C TSspéc29'!$C$12="OUI"),'1C TSspéc29'!$X$54/'1C TSspéc29'!$X$17,"")</f>
        <v/>
      </c>
      <c r="AI1498" s="543" t="str">
        <f>IF(AND('1C TSspéc29'!$X$17&lt;&gt;0,'1C TSspéc29'!$C$12="OUI"),'1C TSspéc29'!$X$55/'1C TSspéc29'!$X$17,"")</f>
        <v/>
      </c>
      <c r="AJ1498" s="543" t="str">
        <f>IF(AND('1C TSspéc29'!$X$17&lt;&gt;0,'1C TSspéc29'!$C$12="OUI"),'1C TSspéc29'!$X$56/'1C TSspéc29'!$X$17,"")</f>
        <v/>
      </c>
      <c r="AK1498" s="543" t="str">
        <f>IF(AND('1C TSspéc29'!$X$17&lt;&gt;0,'1C TSspéc29'!$C$12="OUI"),'1C TSspéc29'!$X$57/'1C TSspéc29'!$X$17,"")</f>
        <v/>
      </c>
      <c r="AL1498" s="72">
        <f>IF(AND('1C TSspéc29'!$X$17&lt;&gt;0,'1C TSspéc29'!$C$12="OUI"),N1498+AK1498,N1498)</f>
        <v>0</v>
      </c>
      <c r="AM1498" s="417">
        <f t="shared" si="364"/>
        <v>0</v>
      </c>
      <c r="AN1498" s="417">
        <f t="shared" si="365"/>
        <v>0</v>
      </c>
      <c r="AO1498" s="418" t="str">
        <f>IF(AND('1C TSspéc29'!$X$17&lt;&gt;0,'1C TSspéc29'!$X$30&lt;&gt;0),AM1498+AN1498,"")</f>
        <v/>
      </c>
      <c r="AP1498" s="573" t="str">
        <f>IF(AND('1C TSspéc29'!$X$17&lt;&gt;0,'1C TSspéc29'!$X$30&lt;&gt;0),AM1498-AR1498,"")</f>
        <v/>
      </c>
      <c r="AQ1498" s="583">
        <f t="shared" si="366"/>
        <v>0</v>
      </c>
      <c r="AR1498" s="596"/>
      <c r="AS1498" s="102"/>
      <c r="AT1498" s="27" t="str">
        <f>IF(('1C TSspéc29'!X$17*FICHE!$C$14&lt;J1498),"Forfait limité à "&amp;FICHE!$C$14&amp;"€/jour","")</f>
        <v/>
      </c>
      <c r="AU1498" s="592"/>
      <c r="AV1498" s="824"/>
      <c r="AW1498" s="824"/>
      <c r="AX1498" s="824"/>
      <c r="AY1498" s="824"/>
      <c r="AZ1498" s="824"/>
      <c r="BA1498" s="767"/>
      <c r="BB1498" s="767"/>
      <c r="BC1498" s="767"/>
      <c r="BD1498" s="767"/>
      <c r="BE1498" s="767"/>
      <c r="BF1498" s="767"/>
      <c r="BG1498" s="767"/>
      <c r="BH1498" s="767"/>
      <c r="BI1498" s="767"/>
      <c r="BJ1498" s="767"/>
      <c r="BK1498" s="767"/>
      <c r="BL1498" s="767"/>
      <c r="BM1498" s="767"/>
      <c r="BN1498" s="767"/>
      <c r="BO1498" s="767"/>
      <c r="BP1498" s="767"/>
      <c r="BQ1498" s="767"/>
      <c r="BR1498" s="767"/>
      <c r="BS1498" s="767"/>
      <c r="BT1498" s="767"/>
      <c r="BU1498" s="767"/>
      <c r="BV1498" s="767"/>
      <c r="BW1498" s="767"/>
      <c r="BX1498" s="767"/>
      <c r="BY1498" s="767"/>
      <c r="BZ1498" s="767"/>
      <c r="CA1498" s="767"/>
      <c r="CB1498" s="767"/>
      <c r="CC1498" s="767"/>
      <c r="CD1498" s="767"/>
      <c r="CE1498" s="767"/>
      <c r="CF1498" s="767"/>
      <c r="CG1498" s="767"/>
      <c r="CH1498" s="767"/>
      <c r="CI1498" s="767"/>
      <c r="CJ1498" s="767"/>
      <c r="CK1498" s="767"/>
      <c r="CL1498" s="767"/>
      <c r="CM1498" s="767"/>
      <c r="CN1498" s="767"/>
      <c r="CO1498" s="767"/>
      <c r="CP1498" s="767"/>
      <c r="CQ1498" s="767"/>
      <c r="CR1498" s="767"/>
      <c r="CS1498" s="767"/>
      <c r="CT1498" s="767"/>
      <c r="CU1498" s="767"/>
      <c r="CV1498" s="767"/>
      <c r="CW1498" s="767"/>
      <c r="CX1498" s="767"/>
      <c r="CY1498" s="767"/>
      <c r="CZ1498" s="767"/>
      <c r="DA1498" s="767"/>
      <c r="DB1498" s="767"/>
      <c r="DC1498" s="767"/>
      <c r="DD1498" s="767"/>
      <c r="DE1498" s="767"/>
      <c r="DF1498" s="767"/>
      <c r="DG1498" s="767"/>
      <c r="DH1498" s="767"/>
      <c r="DI1498" s="767"/>
      <c r="DJ1498" s="767"/>
      <c r="DK1498" s="767"/>
      <c r="DL1498" s="767"/>
      <c r="DM1498" s="767"/>
      <c r="DN1498" s="767"/>
      <c r="DO1498" s="767"/>
      <c r="DP1498" s="767"/>
      <c r="DQ1498" s="767"/>
      <c r="DR1498" s="767"/>
      <c r="DS1498" s="767"/>
      <c r="DT1498" s="767"/>
      <c r="DU1498" s="767"/>
      <c r="DV1498" s="767"/>
      <c r="DW1498" s="767"/>
      <c r="DX1498" s="767"/>
      <c r="DY1498" s="767"/>
      <c r="DZ1498" s="767"/>
      <c r="EA1498" s="767"/>
      <c r="EB1498" s="767"/>
      <c r="EC1498" s="767"/>
      <c r="ED1498" s="767"/>
      <c r="EE1498" s="767"/>
      <c r="EF1498" s="767"/>
      <c r="EG1498" s="767"/>
      <c r="EH1498" s="767"/>
      <c r="EI1498" s="767"/>
      <c r="EJ1498" s="767"/>
      <c r="EK1498" s="767"/>
      <c r="EL1498" s="767"/>
      <c r="EM1498" s="767"/>
      <c r="EN1498" s="767"/>
      <c r="EO1498" s="767"/>
      <c r="EP1498" s="767"/>
      <c r="EQ1498" s="767"/>
      <c r="ER1498" s="767"/>
      <c r="ES1498" s="767"/>
      <c r="ET1498" s="767"/>
      <c r="EU1498" s="767"/>
      <c r="EV1498" s="767"/>
      <c r="EW1498" s="767"/>
      <c r="EX1498" s="767"/>
      <c r="EY1498" s="767"/>
      <c r="EZ1498" s="767"/>
      <c r="FA1498" s="767"/>
      <c r="FB1498" s="767"/>
      <c r="FC1498" s="767"/>
      <c r="FD1498" s="767"/>
      <c r="FE1498" s="767"/>
      <c r="FF1498" s="767"/>
      <c r="FG1498" s="767"/>
      <c r="FH1498" s="767"/>
      <c r="FI1498" s="767"/>
      <c r="FJ1498" s="767"/>
      <c r="FK1498" s="767"/>
      <c r="FL1498" s="767"/>
      <c r="FM1498" s="767"/>
      <c r="FN1498" s="767"/>
      <c r="FO1498" s="767"/>
      <c r="FP1498" s="767"/>
      <c r="FQ1498" s="767"/>
      <c r="FR1498" s="767"/>
      <c r="FS1498" s="767"/>
      <c r="FT1498" s="767"/>
      <c r="FU1498" s="767"/>
      <c r="FV1498" s="767"/>
      <c r="FW1498" s="767"/>
      <c r="FX1498" s="767"/>
      <c r="FY1498" s="767"/>
      <c r="FZ1498" s="767"/>
      <c r="GA1498" s="767"/>
      <c r="GB1498" s="767"/>
      <c r="GC1498" s="767"/>
      <c r="GD1498" s="767"/>
      <c r="GE1498" s="767"/>
      <c r="GF1498" s="767"/>
      <c r="GG1498" s="767"/>
      <c r="GH1498" s="767"/>
      <c r="GI1498" s="767"/>
      <c r="GJ1498" s="767"/>
      <c r="GK1498" s="767"/>
      <c r="GL1498" s="767"/>
      <c r="GM1498" s="767"/>
      <c r="GN1498" s="767"/>
      <c r="GO1498" s="767"/>
      <c r="GP1498" s="767"/>
      <c r="GQ1498" s="767"/>
      <c r="GR1498" s="767"/>
      <c r="GS1498" s="767"/>
      <c r="GT1498" s="767"/>
      <c r="GU1498" s="767"/>
      <c r="GV1498" s="767"/>
      <c r="GW1498" s="767"/>
      <c r="GX1498" s="767"/>
      <c r="GY1498" s="767"/>
      <c r="GZ1498" s="767"/>
      <c r="HA1498" s="767"/>
      <c r="HB1498" s="767"/>
      <c r="HC1498" s="767"/>
    </row>
    <row r="1499" spans="1:211" s="864" customFormat="1" ht="13.9" hidden="1" customHeight="1">
      <c r="A1499" s="307"/>
      <c r="B1499" s="351"/>
      <c r="C1499" s="971" t="str">
        <f>IF('1C TSspéc29'!Y$17&lt;&gt;0,'1C TSspéc29'!$B$12,"")</f>
        <v/>
      </c>
      <c r="D1499" s="972"/>
      <c r="E1499" s="973"/>
      <c r="F1499" s="93">
        <f>IF(AND($C1499='1C TSspéc29'!$B$12,'1C TSspéc29'!$B$16="spécifiques",'1C TSspéc29'!$Y$17&lt;&gt;""),'1C TSspéc29'!$Y$21,"")</f>
        <v>0</v>
      </c>
      <c r="G1499" s="863"/>
      <c r="H1499" s="745">
        <v>0.21</v>
      </c>
      <c r="I1499" s="747">
        <v>1</v>
      </c>
      <c r="J1499" s="312"/>
      <c r="K1499" s="680">
        <f t="shared" si="363"/>
        <v>0</v>
      </c>
      <c r="L1499" s="556">
        <f>IF(OR('1C TSspéc29'!$B$12="",'1C TSspéc29'!Y$30=0),0,IF(AND('1C TSspéc29'!$B$12&lt;&gt;"",$K$2="Pôle",'1C TSspéc29'!$C$12="OUI"),(('1C TSspéc29'!Y$22+'1C TSspéc29'!Y$23+'1C TSspéc29'!Y$24+'1C TSspéc29'!Y$25+'1C TSspéc29'!Y$29)/'1C TSspéc29'!Y$17),IF(AND('1C TSspéc29'!$B$12&lt;&gt;"",$K$2="Pôle",'1C TSspéc29'!$C$12="NON"),(('1C TSspéc29'!Y$22+'1C TSspéc29'!Y$23+'1C TSspéc29'!Y$24+'1C TSspéc29'!Y$25+'1C TSspéc29'!Y$29)/'1C TSspéc29'!Y$30),IF(AND('1C TSspéc29'!$B$12&lt;&gt;"",$K$2&lt;&gt;"Pôle",'1C TSspéc29'!$C$12="OUI"),(('1C TSspéc29'!Y$22+'1C TSspéc29'!Y$23+'1C TSspéc29'!Y$24+'1C TSspéc29'!Y$25+'1C TSspéc29'!Y$26+'1C TSspéc29'!Y$27+'1C TSspéc29'!Y$28+'1C TSspéc29'!Y$29)/'1C TSspéc29'!Y$17),IF(AND('1C TSspéc29'!$B$12&lt;&gt;"",$K$2&lt;&gt;"Pôle",'1C TSspéc29'!$C$12="NON"),(('1C TSspéc29'!Y$22+'1C TSspéc29'!Y$23+'1C TSspéc29'!Y$24+'1C TSspéc29'!Y$25+'1C TSspéc29'!Y$26+'1C TSspéc29'!Y$27+'1C TSspéc29'!Y$28+'1C TSspéc29'!Y$29)/'1C TSspéc29'!Y$30))))))</f>
        <v>0</v>
      </c>
      <c r="M1499" s="556">
        <f>IF(OR('1C TSspéc29'!$B$12="",'1C TSspéc29'!Y$30=0),0,IF(AND('1C TSspéc29'!$B$12&lt;&gt;"",$K$2="Pôle",'1C TSspéc29'!$C$12="OUI"),(('1C TSspéc29'!Y$26+'1C TSspéc29'!Y$27+'1C TSspéc29'!Y$28)/'1C TSspéc29'!Y$17),IF(AND('1C TSspéc29'!$B$12&lt;&gt;"",$K$2="Pôle",'1C TSspéc29'!$C$12="NON"),(('1C TSspéc29'!Y$26+'1C TSspéc29'!Y$27+'1C TSspéc29'!Y$28)/'1C TSspéc29'!Y$30),IF(AND('1C TSspéc29'!$B$12&lt;&gt;"",$K$2&lt;&gt;"Pôle"),0))))</f>
        <v>0</v>
      </c>
      <c r="N1499" s="557">
        <f>IF(AND('1C TSspéc29'!$B$12&lt;&gt;0,'1C TSspéc29'!$Y$30&lt;&gt;0),L1499+M1499,0)</f>
        <v>0</v>
      </c>
      <c r="O1499" s="893" t="str">
        <f>IF(AND('1C TSspéc29'!$Y$17&lt;&gt;0,'1C TSspéc29'!$C$12="OUI"),'1C TSspéc29'!$Y$35/'1C TSspéc29'!$Y$17,"")</f>
        <v/>
      </c>
      <c r="P1499" s="543" t="str">
        <f>IF(AND('1C TSspéc29'!$Y$17&lt;&gt;0,'1C TSspéc29'!$C$12="OUI"),'1C TSspéc29'!$Y$36/'1C TSspéc29'!$Y$17,"")</f>
        <v/>
      </c>
      <c r="Q1499" s="543" t="str">
        <f>IF(AND('1C TSspéc29'!$Y$17&lt;&gt;0,'1C TSspéc29'!$C$12="OUI"),'1C TSspéc29'!$Y$37/'1C TSspéc29'!$Y$17,"")</f>
        <v/>
      </c>
      <c r="R1499" s="543" t="str">
        <f>IF(AND('1C TSspéc29'!$Y$17&lt;&gt;0,'1C TSspéc29'!$C$12="OUI"),'1C TSspéc29'!$Y$38/'1C TSspéc29'!$Y$17,"")</f>
        <v/>
      </c>
      <c r="S1499" s="543" t="str">
        <f>IF(AND('1C TSspéc29'!$Y$17&lt;&gt;0,'1C TSspéc29'!$C$12="OUI"),'1C TSspéc29'!$Y$39/'1C TSspéc29'!$Y$17,"")</f>
        <v/>
      </c>
      <c r="T1499" s="543" t="str">
        <f>IF(AND('1C TSspéc29'!$Y$17&lt;&gt;0,'1C TSspéc29'!$C$12="OUI"),'1C TSspéc29'!$Y$40/'1C TSspéc29'!$Y$17,"")</f>
        <v/>
      </c>
      <c r="U1499" s="543" t="str">
        <f>IF(AND('1C TSspéc29'!$Y$17&lt;&gt;0,'1C TSspéc29'!$C$12="OUI"),'1C TSspéc29'!$Y$41/'1C TSspéc29'!$Y$17,"")</f>
        <v/>
      </c>
      <c r="V1499" s="543" t="str">
        <f>IF(AND('1C TSspéc29'!$Y$17&lt;&gt;0,'1C TSspéc29'!$C$12="OUI"),'1C TSspéc29'!$Y$42/'1C TSspéc29'!$Y$17,"")</f>
        <v/>
      </c>
      <c r="W1499" s="543" t="str">
        <f>IF(AND('1C TSspéc29'!$Y$17&lt;&gt;0,'1C TSspéc29'!$C$12="OUI"),'1C TSspéc29'!$Y$43/'1C TSspéc29'!$Y$17,"")</f>
        <v/>
      </c>
      <c r="X1499" s="543" t="str">
        <f>IF(AND('1C TSspéc29'!$Y$17&lt;&gt;0,'1C TSspéc29'!$C$12="OUI"),'1C TSspéc29'!$Y$44/'1C TSspéc29'!$Y$17,"")</f>
        <v/>
      </c>
      <c r="Y1499" s="543" t="str">
        <f>IF(AND('1C TSspéc29'!$Y$17&lt;&gt;0,'1C TSspéc29'!$C$12="OUI"),'1C TSspéc29'!$Y$45/'1C TSspéc29'!$Y$17,"")</f>
        <v/>
      </c>
      <c r="Z1499" s="543" t="str">
        <f>IF(AND('1C TSspéc29'!$Y$17&lt;&gt;0,'1C TSspéc29'!$C$12="OUI"),'1C TSspéc29'!$Y$46/'1C TSspéc29'!$Y$17,"")</f>
        <v/>
      </c>
      <c r="AA1499" s="543" t="str">
        <f>IF(AND('1C TSspéc29'!$Y$17&lt;&gt;0,'1C TSspéc29'!$C$12="OUI"),'1C TSspéc29'!$Y$47/'1C TSspéc29'!$Y$17,"")</f>
        <v/>
      </c>
      <c r="AB1499" s="543" t="str">
        <f>IF(AND('1C TSspéc29'!$Y$17&lt;&gt;0,'1C TSspéc29'!$C$12="OUI"),'1C TSspéc29'!$Y$48/'1C TSspéc29'!$Y$17,"")</f>
        <v/>
      </c>
      <c r="AC1499" s="543" t="str">
        <f>IF(AND('1C TSspéc29'!$Y$17&lt;&gt;0,'1C TSspéc29'!$C$12="OUI"),'1C TSspéc29'!$Y$49/'1C TSspéc29'!$Y$17,"")</f>
        <v/>
      </c>
      <c r="AD1499" s="543" t="str">
        <f>IF(AND('1C TSspéc29'!$Y$17&lt;&gt;0,'1C TSspéc29'!$C$12="OUI"),'1C TSspéc29'!$Y$50/'1C TSspéc29'!$Y$17,"")</f>
        <v/>
      </c>
      <c r="AE1499" s="543" t="str">
        <f>IF(AND('1C TSspéc29'!$Y$17&lt;&gt;0,'1C TSspéc29'!$C$12="OUI"),'1C TSspéc29'!$Y$51/'1C TSspéc29'!$Y$17,"")</f>
        <v/>
      </c>
      <c r="AF1499" s="543" t="str">
        <f>IF(AND('1C TSspéc29'!$Y$17&lt;&gt;0,'1C TSspéc29'!$C$12="OUI"),'1C TSspéc29'!$Y$52/'1C TSspéc29'!$Y$17,"")</f>
        <v/>
      </c>
      <c r="AG1499" s="543" t="str">
        <f>IF(AND('1C TSspéc29'!$Y$17&lt;&gt;0,'1C TSspéc29'!$C$12="OUI"),'1C TSspéc29'!$Y$53/'1C TSspéc29'!$Y$17,"")</f>
        <v/>
      </c>
      <c r="AH1499" s="543" t="str">
        <f>IF(AND('1C TSspéc29'!$Y$17&lt;&gt;0,'1C TSspéc29'!$C$12="OUI"),'1C TSspéc29'!$Y$54/'1C TSspéc29'!$Y$17,"")</f>
        <v/>
      </c>
      <c r="AI1499" s="543" t="str">
        <f>IF(AND('1C TSspéc29'!$Y$17&lt;&gt;0,'1C TSspéc29'!$C$12="OUI"),'1C TSspéc29'!$Y$55/'1C TSspéc29'!$Y$17,"")</f>
        <v/>
      </c>
      <c r="AJ1499" s="543" t="str">
        <f>IF(AND('1C TSspéc29'!$Y$17&lt;&gt;0,'1C TSspéc29'!$C$12="OUI"),'1C TSspéc29'!$Y$56/'1C TSspéc29'!$Y$17,"")</f>
        <v/>
      </c>
      <c r="AK1499" s="543" t="str">
        <f>IF(AND('1C TSspéc29'!$Y$17&lt;&gt;0,'1C TSspéc29'!$C$12="OUI"),'1C TSspéc29'!$Y$57/'1C TSspéc29'!$Y$17,"")</f>
        <v/>
      </c>
      <c r="AL1499" s="72">
        <f>IF(AND('1C TSspéc29'!$Y$17&lt;&gt;0,'1C TSspéc29'!$C$12="OUI"),N1499+AK1499,N1499)</f>
        <v>0</v>
      </c>
      <c r="AM1499" s="417">
        <f t="shared" si="364"/>
        <v>0</v>
      </c>
      <c r="AN1499" s="417">
        <f t="shared" si="365"/>
        <v>0</v>
      </c>
      <c r="AO1499" s="418" t="str">
        <f>IF(AND('1C TSspéc2'!$Y$17&lt;&gt;0,'1C TSspéc2'!$Y$30&lt;&gt;0),AM1499+AN1499,"")</f>
        <v/>
      </c>
      <c r="AP1499" s="573" t="str">
        <f>IF(AND('1C TSspéc29'!$Y$17&lt;&gt;0,'1C TSspéc29'!$Y$30&lt;&gt;0),AM1499-AR1499,"")</f>
        <v/>
      </c>
      <c r="AQ1499" s="583">
        <f t="shared" si="366"/>
        <v>0</v>
      </c>
      <c r="AR1499" s="596"/>
      <c r="AS1499" s="102"/>
      <c r="AT1499" s="27" t="str">
        <f>IF(('1C TSspéc29'!Y$17*FICHE!$C$14&lt;J1499),"Forfait limité à "&amp;FICHE!$C$14&amp;"€/jour","")</f>
        <v/>
      </c>
      <c r="AU1499" s="592"/>
      <c r="AV1499" s="824"/>
      <c r="AW1499" s="824"/>
      <c r="AX1499" s="824"/>
      <c r="AY1499" s="824"/>
      <c r="AZ1499" s="824"/>
      <c r="BA1499" s="767"/>
      <c r="BB1499" s="767"/>
      <c r="BC1499" s="767"/>
      <c r="BD1499" s="767"/>
      <c r="BE1499" s="767"/>
      <c r="BF1499" s="767"/>
      <c r="BG1499" s="767"/>
      <c r="BH1499" s="767"/>
      <c r="BI1499" s="767"/>
      <c r="BJ1499" s="767"/>
      <c r="BK1499" s="767"/>
      <c r="BL1499" s="767"/>
      <c r="BM1499" s="767"/>
      <c r="BN1499" s="767"/>
      <c r="BO1499" s="767"/>
      <c r="BP1499" s="767"/>
      <c r="BQ1499" s="767"/>
      <c r="BR1499" s="767"/>
      <c r="BS1499" s="767"/>
      <c r="BT1499" s="767"/>
      <c r="BU1499" s="767"/>
      <c r="BV1499" s="767"/>
      <c r="BW1499" s="767"/>
      <c r="BX1499" s="767"/>
      <c r="BY1499" s="767"/>
      <c r="BZ1499" s="767"/>
      <c r="CA1499" s="767"/>
      <c r="CB1499" s="767"/>
      <c r="CC1499" s="767"/>
      <c r="CD1499" s="767"/>
      <c r="CE1499" s="767"/>
      <c r="CF1499" s="767"/>
      <c r="CG1499" s="767"/>
      <c r="CH1499" s="767"/>
      <c r="CI1499" s="767"/>
      <c r="CJ1499" s="767"/>
      <c r="CK1499" s="767"/>
      <c r="CL1499" s="767"/>
      <c r="CM1499" s="767"/>
      <c r="CN1499" s="767"/>
      <c r="CO1499" s="767"/>
      <c r="CP1499" s="767"/>
      <c r="CQ1499" s="767"/>
      <c r="CR1499" s="767"/>
      <c r="CS1499" s="767"/>
      <c r="CT1499" s="767"/>
      <c r="CU1499" s="767"/>
      <c r="CV1499" s="767"/>
      <c r="CW1499" s="767"/>
      <c r="CX1499" s="767"/>
      <c r="CY1499" s="767"/>
      <c r="CZ1499" s="767"/>
      <c r="DA1499" s="767"/>
      <c r="DB1499" s="767"/>
      <c r="DC1499" s="767"/>
      <c r="DD1499" s="767"/>
      <c r="DE1499" s="767"/>
      <c r="DF1499" s="767"/>
      <c r="DG1499" s="767"/>
      <c r="DH1499" s="767"/>
      <c r="DI1499" s="767"/>
      <c r="DJ1499" s="767"/>
      <c r="DK1499" s="767"/>
      <c r="DL1499" s="767"/>
      <c r="DM1499" s="767"/>
      <c r="DN1499" s="767"/>
      <c r="DO1499" s="767"/>
      <c r="DP1499" s="767"/>
      <c r="DQ1499" s="767"/>
      <c r="DR1499" s="767"/>
      <c r="DS1499" s="767"/>
      <c r="DT1499" s="767"/>
      <c r="DU1499" s="767"/>
      <c r="DV1499" s="767"/>
      <c r="DW1499" s="767"/>
      <c r="DX1499" s="767"/>
      <c r="DY1499" s="767"/>
      <c r="DZ1499" s="767"/>
      <c r="EA1499" s="767"/>
      <c r="EB1499" s="767"/>
      <c r="EC1499" s="767"/>
      <c r="ED1499" s="767"/>
      <c r="EE1499" s="767"/>
      <c r="EF1499" s="767"/>
      <c r="EG1499" s="767"/>
      <c r="EH1499" s="767"/>
      <c r="EI1499" s="767"/>
      <c r="EJ1499" s="767"/>
      <c r="EK1499" s="767"/>
      <c r="EL1499" s="767"/>
      <c r="EM1499" s="767"/>
      <c r="EN1499" s="767"/>
      <c r="EO1499" s="767"/>
      <c r="EP1499" s="767"/>
      <c r="EQ1499" s="767"/>
      <c r="ER1499" s="767"/>
      <c r="ES1499" s="767"/>
      <c r="ET1499" s="767"/>
      <c r="EU1499" s="767"/>
      <c r="EV1499" s="767"/>
      <c r="EW1499" s="767"/>
      <c r="EX1499" s="767"/>
      <c r="EY1499" s="767"/>
      <c r="EZ1499" s="767"/>
      <c r="FA1499" s="767"/>
      <c r="FB1499" s="767"/>
      <c r="FC1499" s="767"/>
      <c r="FD1499" s="767"/>
      <c r="FE1499" s="767"/>
      <c r="FF1499" s="767"/>
      <c r="FG1499" s="767"/>
      <c r="FH1499" s="767"/>
      <c r="FI1499" s="767"/>
      <c r="FJ1499" s="767"/>
      <c r="FK1499" s="767"/>
      <c r="FL1499" s="767"/>
      <c r="FM1499" s="767"/>
      <c r="FN1499" s="767"/>
      <c r="FO1499" s="767"/>
      <c r="FP1499" s="767"/>
      <c r="FQ1499" s="767"/>
      <c r="FR1499" s="767"/>
      <c r="FS1499" s="767"/>
      <c r="FT1499" s="767"/>
      <c r="FU1499" s="767"/>
      <c r="FV1499" s="767"/>
      <c r="FW1499" s="767"/>
      <c r="FX1499" s="767"/>
      <c r="FY1499" s="767"/>
      <c r="FZ1499" s="767"/>
      <c r="GA1499" s="767"/>
      <c r="GB1499" s="767"/>
      <c r="GC1499" s="767"/>
      <c r="GD1499" s="767"/>
      <c r="GE1499" s="767"/>
      <c r="GF1499" s="767"/>
      <c r="GG1499" s="767"/>
      <c r="GH1499" s="767"/>
      <c r="GI1499" s="767"/>
      <c r="GJ1499" s="767"/>
      <c r="GK1499" s="767"/>
      <c r="GL1499" s="767"/>
      <c r="GM1499" s="767"/>
      <c r="GN1499" s="767"/>
      <c r="GO1499" s="767"/>
      <c r="GP1499" s="767"/>
      <c r="GQ1499" s="767"/>
      <c r="GR1499" s="767"/>
      <c r="GS1499" s="767"/>
      <c r="GT1499" s="767"/>
      <c r="GU1499" s="767"/>
      <c r="GV1499" s="767"/>
      <c r="GW1499" s="767"/>
      <c r="GX1499" s="767"/>
      <c r="GY1499" s="767"/>
      <c r="GZ1499" s="767"/>
      <c r="HA1499" s="767"/>
      <c r="HB1499" s="767"/>
      <c r="HC1499" s="767"/>
    </row>
    <row r="1500" spans="1:211" s="865" customFormat="1" ht="13.9" hidden="1" customHeight="1">
      <c r="A1500" s="308"/>
      <c r="B1500" s="339"/>
      <c r="C1500" s="962" t="str">
        <f>IF('1C TSspéc29'!Z$17&lt;&gt;0,'1C TSspéc29'!$B$12,"")</f>
        <v/>
      </c>
      <c r="D1500" s="963"/>
      <c r="E1500" s="964"/>
      <c r="F1500" s="211">
        <f>IF(AND($C1500='1C TSspéc29'!$B$12,'1C TSspéc29'!$B$16="spécifiques",'1C TSspéc29'!$Z$17&lt;&gt;""),'1C TSspéc29'!$Z$21,"")</f>
        <v>0</v>
      </c>
      <c r="G1500" s="236"/>
      <c r="H1500" s="765">
        <v>0.21</v>
      </c>
      <c r="I1500" s="766">
        <v>1</v>
      </c>
      <c r="J1500" s="314"/>
      <c r="K1500" s="786">
        <f t="shared" si="363"/>
        <v>0</v>
      </c>
      <c r="L1500" s="558">
        <f>IF(OR('1C TSspéc29'!$B$12="",'1C TSspéc29'!Z$30=0),0,IF(AND('1C TSspéc29'!$B$12&lt;&gt;"",$K$2="Pôle",'1C TSspéc29'!$C$12="OUI"),(('1C TSspéc29'!Z$22+'1C TSspéc29'!Z$23+'1C TSspéc29'!Z$24+'1C TSspéc29'!Z$25+'1C TSspéc29'!Z$29)/'1C TSspéc29'!Z$17),IF(AND('1C TSspéc29'!$B$12&lt;&gt;"",$K$2="Pôle",'1C TSspéc29'!$C$12="NON"),(('1C TSspéc29'!Z$22+'1C TSspéc29'!Z$23+'1C TSspéc29'!Z$24+'1C TSspéc29'!Z$25+'1C TSspéc29'!Z$29)/'1C TSspéc29'!Z$30),IF(AND('1C TSspéc29'!$B$12&lt;&gt;"",$K$2&lt;&gt;"Pôle",'1C TSspéc29'!$C$12="OUI"),(('1C TSspéc29'!Z$22+'1C TSspéc29'!Z$23+'1C TSspéc29'!Z$24+'1C TSspéc29'!Z$25+'1C TSspéc29'!Z$26+'1C TSspéc29'!Z$27+'1C TSspéc29'!Z$28+'1C TSspéc29'!Z$29)/'1C TSspéc29'!Z$17),IF(AND('1C TSspéc29'!$B$12&lt;&gt;"",$K$2&lt;&gt;"Pôle",'1C TSspéc29'!$C$12="NON"),(('1C TSspéc29'!Z$22+'1C TSspéc29'!Z$23+'1C TSspéc29'!Z$24+'1C TSspéc29'!Z$25+'1C TSspéc29'!Z$26+'1C TSspéc29'!Z$27+'1C TSspéc29'!Z$28+'1C TSspéc29'!Z$29)/'1C TSspéc29'!Z$30))))))</f>
        <v>0</v>
      </c>
      <c r="M1500" s="558">
        <f>IF(OR('1C TSspéc29'!$B$12="",'1C TSspéc29'!Z$30=0),0,IF(AND('1C TSspéc29'!$B$12&lt;&gt;"",$K$2="Pôle",'1C TSspéc29'!$C$12="OUI"),(('1C TSspéc29'!Z$26+'1C TSspéc29'!Z$27+'1C TSspéc29'!Z$28)/'1C TSspéc29'!Z$17),IF(AND('1C TSspéc29'!$B$12&lt;&gt;"",$K$2="Pôle",'1C TSspéc29'!$C$12="NON"),(('1C TSspéc29'!Z$26+'1C TSspéc29'!Z$27+'1C TSspéc29'!Z$28)/'1C TSspéc29'!Z$30),IF(AND('1C TSspéc29'!$B$12&lt;&gt;"",$K$2&lt;&gt;"Pôle"),0))))</f>
        <v>0</v>
      </c>
      <c r="N1500" s="559">
        <f>IF(AND('1C TSspéc29'!$B$12&lt;&gt;0,'1C TSspéc29'!$Z$30&lt;&gt;0),L1500+M1500,0)</f>
        <v>0</v>
      </c>
      <c r="O1500" s="572" t="str">
        <f>IF(AND('1C TSspéc29'!$Z$17&lt;&gt;0,'1C TSspéc29'!$C$12="OUI"),'1C TSspéc29'!$Z$35/'1C TSspéc29'!$Z$17,"")</f>
        <v/>
      </c>
      <c r="P1500" s="545" t="str">
        <f>IF(AND('1C TSspéc29'!$Z$17&lt;&gt;0,'1C TSspéc29'!$C$12="OUI"),'1C TSspéc29'!$Z$36/'1C TSspéc29'!$Z$17,"")</f>
        <v/>
      </c>
      <c r="Q1500" s="545" t="str">
        <f>IF(AND('1C TSspéc29'!$Z$17&lt;&gt;0,'1C TSspéc29'!$C$12="OUI"),'1C TSspéc29'!$Z$37/'1C TSspéc29'!$Z$17,"")</f>
        <v/>
      </c>
      <c r="R1500" s="545" t="str">
        <f>IF(AND('1C TSspéc29'!$Z$17&lt;&gt;0,'1C TSspéc29'!$C$12="OUI"),'1C TSspéc29'!$Z$38/'1C TSspéc29'!$Z$17,"")</f>
        <v/>
      </c>
      <c r="S1500" s="545" t="str">
        <f>IF(AND('1C TSspéc29'!$Z$17&lt;&gt;0,'1C TSspéc29'!$C$12="OUI"),'1C TSspéc29'!$Z$39/'1C TSspéc29'!$Z$17,"")</f>
        <v/>
      </c>
      <c r="T1500" s="545" t="str">
        <f>IF(AND('1C TSspéc29'!$Z$17&lt;&gt;0,'1C TSspéc29'!$C$12="OUI"),'1C TSspéc29'!$Z$40/'1C TSspéc29'!$Z$17,"")</f>
        <v/>
      </c>
      <c r="U1500" s="545" t="str">
        <f>IF(AND('1C TSspéc29'!$Z$17&lt;&gt;0,'1C TSspéc29'!$C$12="OUI"),'1C TSspéc29'!$Z$41/'1C TSspéc29'!$Z$17,"")</f>
        <v/>
      </c>
      <c r="V1500" s="545" t="str">
        <f>IF(AND('1C TSspéc29'!$Z$17&lt;&gt;0,'1C TSspéc29'!$C$12="OUI"),'1C TSspéc29'!$Z$42/'1C TSspéc29'!$Z$17,"")</f>
        <v/>
      </c>
      <c r="W1500" s="545" t="str">
        <f>IF(AND('1C TSspéc29'!$Z$17&lt;&gt;0,'1C TSspéc29'!$C$12="OUI"),'1C TSspéc29'!$Z$43/'1C TSspéc29'!$Z$17,"")</f>
        <v/>
      </c>
      <c r="X1500" s="545" t="str">
        <f>IF(AND('1C TSspéc29'!$Z$17&lt;&gt;0,'1C TSspéc29'!$C$12="OUI"),'1C TSspéc29'!$Z$44/'1C TSspéc29'!$Z$17,"")</f>
        <v/>
      </c>
      <c r="Y1500" s="545" t="str">
        <f>IF(AND('1C TSspéc29'!$Z$17&lt;&gt;0,'1C TSspéc29'!$C$12="OUI"),'1C TSspéc29'!$Z$45/'1C TSspéc29'!$Z$17,"")</f>
        <v/>
      </c>
      <c r="Z1500" s="545" t="str">
        <f>IF(AND('1C TSspéc29'!$Z$17&lt;&gt;0,'1C TSspéc29'!$C$12="OUI"),'1C TSspéc29'!$Z$46/'1C TSspéc29'!$Z$17,"")</f>
        <v/>
      </c>
      <c r="AA1500" s="545" t="str">
        <f>IF(AND('1C TSspéc29'!$Z$17&lt;&gt;0,'1C TSspéc29'!$C$12="OUI"),'1C TSspéc29'!$Z$47/'1C TSspéc29'!$Z$17,"")</f>
        <v/>
      </c>
      <c r="AB1500" s="545" t="str">
        <f>IF(AND('1C TSspéc29'!$Z$17&lt;&gt;0,'1C TSspéc29'!$C$12="OUI"),'1C TSspéc29'!$Z$48/'1C TSspéc29'!$Z$17,"")</f>
        <v/>
      </c>
      <c r="AC1500" s="545" t="str">
        <f>IF(AND('1C TSspéc29'!$Z$17&lt;&gt;0,'1C TSspéc29'!$C$12="OUI"),'1C TSspéc29'!$Z$49/'1C TSspéc29'!$Z$17,"")</f>
        <v/>
      </c>
      <c r="AD1500" s="545" t="str">
        <f>IF(AND('1C TSspéc29'!$Z$17&lt;&gt;0,'1C TSspéc29'!$C$12="OUI"),'1C TSspéc29'!$Z$50/'1C TSspéc29'!$Z$17,"")</f>
        <v/>
      </c>
      <c r="AE1500" s="545" t="str">
        <f>IF(AND('1C TSspéc29'!$Z$17&lt;&gt;0,'1C TSspéc29'!$C$12="OUI"),'1C TSspéc29'!$Z$51/'1C TSspéc29'!$Z$17,"")</f>
        <v/>
      </c>
      <c r="AF1500" s="545" t="str">
        <f>IF(AND('1C TSspéc29'!$Z$17&lt;&gt;0,'1C TSspéc29'!$C$12="OUI"),'1C TSspéc29'!$Z$52/'1C TSspéc29'!$Z$17,"")</f>
        <v/>
      </c>
      <c r="AG1500" s="545" t="str">
        <f>IF(AND('1C TSspéc29'!$Z$17&lt;&gt;0,'1C TSspéc29'!$C$12="OUI"),'1C TSspéc29'!$Z$53/'1C TSspéc29'!$Z$17,"")</f>
        <v/>
      </c>
      <c r="AH1500" s="545" t="str">
        <f>IF(AND('1C TSspéc29'!$Z$17&lt;&gt;0,'1C TSspéc29'!$C$12="OUI"),'1C TSspéc29'!$Z$54/'1C TSspéc29'!$Z$17,"")</f>
        <v/>
      </c>
      <c r="AI1500" s="545" t="str">
        <f>IF(AND('1C TSspéc29'!$Z$17&lt;&gt;0,'1C TSspéc29'!$C$12="OUI"),'1C TSspéc29'!$Z$55/'1C TSspéc29'!$Z$17,"")</f>
        <v/>
      </c>
      <c r="AJ1500" s="545" t="str">
        <f>IF(AND('1C TSspéc29'!$Z$17&lt;&gt;0,'1C TSspéc29'!$C$12="OUI"),'1C TSspéc29'!$Z$56/'1C TSspéc29'!$Z$17,"")</f>
        <v/>
      </c>
      <c r="AK1500" s="545" t="str">
        <f>IF(AND('1C TSspéc29'!$Z$17&lt;&gt;0,'1C TSspéc29'!$C$12="OUI"),'1C TSspéc29'!$Z$57/'1C TSspéc29'!$Z$17,"")</f>
        <v/>
      </c>
      <c r="AL1500" s="212">
        <f>IF(AND('1C TSspéc29'!$Z$17&lt;&gt;0,'1C TSspéc29'!$C$12="OUI"),N1500+AK1500,N1500)</f>
        <v>0</v>
      </c>
      <c r="AM1500" s="419">
        <f t="shared" si="364"/>
        <v>0</v>
      </c>
      <c r="AN1500" s="419">
        <f t="shared" si="365"/>
        <v>0</v>
      </c>
      <c r="AO1500" s="420" t="str">
        <f>IF(AND('1C TSspéc2'!$Z$17&lt;&gt;0,'1C TSspéc2'!$Z$30&lt;&gt;0),AM1500+AN1500,"")</f>
        <v/>
      </c>
      <c r="AP1500" s="574" t="str">
        <f>IF(AND('1C TSspéc2'!$Z$17&lt;&gt;0,'1C TSspéc2'!$Z$30&lt;&gt;0),AM1500-AR1500,"")</f>
        <v/>
      </c>
      <c r="AQ1500" s="625">
        <f t="shared" si="366"/>
        <v>0</v>
      </c>
      <c r="AR1500" s="597"/>
      <c r="AS1500" s="213"/>
      <c r="AT1500" s="214" t="str">
        <f>IF(('1C TSspéc29'!Z$17*FICHE!$C$14&lt;J1500),"Forfait limité à "&amp;FICHE!$C$14&amp;"€/jour","")</f>
        <v/>
      </c>
      <c r="AU1500" s="626"/>
      <c r="AV1500" s="824"/>
      <c r="AW1500" s="824"/>
      <c r="AX1500" s="824"/>
      <c r="AY1500" s="824"/>
      <c r="AZ1500" s="824"/>
      <c r="BA1500" s="767"/>
      <c r="BB1500" s="767"/>
      <c r="BC1500" s="767"/>
      <c r="BD1500" s="767"/>
      <c r="BE1500" s="767"/>
      <c r="BF1500" s="767"/>
      <c r="BG1500" s="767"/>
      <c r="BH1500" s="767"/>
      <c r="BI1500" s="767"/>
      <c r="BJ1500" s="767"/>
      <c r="BK1500" s="767"/>
      <c r="BL1500" s="767"/>
      <c r="BM1500" s="767"/>
      <c r="BN1500" s="767"/>
      <c r="BO1500" s="767"/>
      <c r="BP1500" s="767"/>
      <c r="BQ1500" s="767"/>
      <c r="BR1500" s="767"/>
      <c r="BS1500" s="767"/>
      <c r="BT1500" s="767"/>
      <c r="BU1500" s="767"/>
      <c r="BV1500" s="767"/>
      <c r="BW1500" s="767"/>
      <c r="BX1500" s="767"/>
      <c r="BY1500" s="767"/>
      <c r="BZ1500" s="767"/>
      <c r="CA1500" s="767"/>
      <c r="CB1500" s="767"/>
      <c r="CC1500" s="767"/>
      <c r="CD1500" s="767"/>
      <c r="CE1500" s="767"/>
      <c r="CF1500" s="767"/>
      <c r="CG1500" s="767"/>
      <c r="CH1500" s="767"/>
      <c r="CI1500" s="767"/>
      <c r="CJ1500" s="767"/>
      <c r="CK1500" s="767"/>
      <c r="CL1500" s="767"/>
      <c r="CM1500" s="767"/>
      <c r="CN1500" s="767"/>
      <c r="CO1500" s="767"/>
      <c r="CP1500" s="767"/>
      <c r="CQ1500" s="767"/>
      <c r="CR1500" s="767"/>
      <c r="CS1500" s="767"/>
      <c r="CT1500" s="767"/>
      <c r="CU1500" s="767"/>
      <c r="CV1500" s="767"/>
      <c r="CW1500" s="767"/>
      <c r="CX1500" s="767"/>
      <c r="CY1500" s="767"/>
      <c r="CZ1500" s="767"/>
      <c r="DA1500" s="767"/>
      <c r="DB1500" s="767"/>
      <c r="DC1500" s="767"/>
      <c r="DD1500" s="767"/>
      <c r="DE1500" s="767"/>
      <c r="DF1500" s="767"/>
      <c r="DG1500" s="767"/>
      <c r="DH1500" s="767"/>
      <c r="DI1500" s="767"/>
      <c r="DJ1500" s="767"/>
      <c r="DK1500" s="767"/>
      <c r="DL1500" s="767"/>
      <c r="DM1500" s="767"/>
      <c r="DN1500" s="767"/>
      <c r="DO1500" s="767"/>
      <c r="DP1500" s="767"/>
      <c r="DQ1500" s="767"/>
      <c r="DR1500" s="767"/>
      <c r="DS1500" s="767"/>
      <c r="DT1500" s="767"/>
      <c r="DU1500" s="767"/>
      <c r="DV1500" s="767"/>
      <c r="DW1500" s="767"/>
      <c r="DX1500" s="767"/>
      <c r="DY1500" s="767"/>
      <c r="DZ1500" s="767"/>
      <c r="EA1500" s="767"/>
      <c r="EB1500" s="767"/>
      <c r="EC1500" s="767"/>
      <c r="ED1500" s="767"/>
      <c r="EE1500" s="767"/>
      <c r="EF1500" s="767"/>
      <c r="EG1500" s="767"/>
      <c r="EH1500" s="767"/>
      <c r="EI1500" s="767"/>
      <c r="EJ1500" s="767"/>
      <c r="EK1500" s="767"/>
      <c r="EL1500" s="767"/>
      <c r="EM1500" s="767"/>
      <c r="EN1500" s="767"/>
      <c r="EO1500" s="767"/>
      <c r="EP1500" s="767"/>
      <c r="EQ1500" s="767"/>
      <c r="ER1500" s="767"/>
      <c r="ES1500" s="767"/>
      <c r="ET1500" s="767"/>
      <c r="EU1500" s="767"/>
      <c r="EV1500" s="767"/>
      <c r="EW1500" s="767"/>
      <c r="EX1500" s="767"/>
      <c r="EY1500" s="767"/>
      <c r="EZ1500" s="767"/>
      <c r="FA1500" s="767"/>
      <c r="FB1500" s="767"/>
      <c r="FC1500" s="767"/>
      <c r="FD1500" s="767"/>
      <c r="FE1500" s="767"/>
      <c r="FF1500" s="767"/>
      <c r="FG1500" s="767"/>
      <c r="FH1500" s="767"/>
      <c r="FI1500" s="767"/>
      <c r="FJ1500" s="767"/>
      <c r="FK1500" s="767"/>
      <c r="FL1500" s="767"/>
      <c r="FM1500" s="767"/>
      <c r="FN1500" s="767"/>
      <c r="FO1500" s="767"/>
      <c r="FP1500" s="767"/>
      <c r="FQ1500" s="767"/>
      <c r="FR1500" s="767"/>
      <c r="FS1500" s="767"/>
      <c r="FT1500" s="767"/>
      <c r="FU1500" s="767"/>
      <c r="FV1500" s="767"/>
      <c r="FW1500" s="767"/>
      <c r="FX1500" s="767"/>
      <c r="FY1500" s="767"/>
      <c r="FZ1500" s="767"/>
      <c r="GA1500" s="767"/>
      <c r="GB1500" s="767"/>
      <c r="GC1500" s="767"/>
      <c r="GD1500" s="767"/>
      <c r="GE1500" s="767"/>
      <c r="GF1500" s="767"/>
      <c r="GG1500" s="767"/>
      <c r="GH1500" s="767"/>
      <c r="GI1500" s="767"/>
      <c r="GJ1500" s="767"/>
      <c r="GK1500" s="767"/>
      <c r="GL1500" s="767"/>
      <c r="GM1500" s="767"/>
      <c r="GN1500" s="767"/>
      <c r="GO1500" s="767"/>
      <c r="GP1500" s="767"/>
      <c r="GQ1500" s="767"/>
      <c r="GR1500" s="767"/>
      <c r="GS1500" s="767"/>
      <c r="GT1500" s="767"/>
      <c r="GU1500" s="767"/>
      <c r="GV1500" s="767"/>
      <c r="GW1500" s="767"/>
      <c r="GX1500" s="767"/>
      <c r="GY1500" s="767"/>
      <c r="GZ1500" s="767"/>
      <c r="HA1500" s="767"/>
      <c r="HB1500" s="767"/>
      <c r="HC1500" s="767"/>
    </row>
    <row r="1501" spans="1:211" s="862" customFormat="1" ht="13.9" hidden="1" customHeight="1">
      <c r="A1501" s="843"/>
      <c r="B1501" s="844"/>
      <c r="C1501" s="968" t="str">
        <f>IF('1C TSspéc30'!C$17&lt;&gt;0,'1C TSspéc30'!$B$12,"")</f>
        <v/>
      </c>
      <c r="D1501" s="969"/>
      <c r="E1501" s="970"/>
      <c r="F1501" s="845">
        <f>IF(AND($C1501='1C TSspéc30'!$B$12,'1C TSspéc30'!$B$16="spécifiques",'1C TSspéc30'!$C$17&lt;&gt;""),'1C TSspéc30'!$C$21,"")</f>
        <v>0</v>
      </c>
      <c r="G1501" s="846"/>
      <c r="H1501" s="847">
        <v>0</v>
      </c>
      <c r="I1501" s="847">
        <v>0</v>
      </c>
      <c r="J1501" s="848"/>
      <c r="K1501" s="849">
        <f t="shared" si="281"/>
        <v>0</v>
      </c>
      <c r="L1501" s="894">
        <f>IF(OR('1C TSspéc30'!$B$12="",'1C TSspéc30'!C$30=0),0,IF(AND('1C TSspéc30'!$B$12&lt;&gt;"",$K$2="Pôle",'1C TSspéc30'!$C$12="OUI"),(('1C TSspéc30'!C$22+'1C TSspéc30'!C$23+'1C TSspéc30'!C$24+'1C TSspéc30'!C$25+'1C TSspéc30'!C$29)/'1C TSspéc30'!C$17),IF(AND('1C TSspéc30'!$B$12&lt;&gt;"",$K$2="Pôle",'1C TSspéc30'!$C$12="NON"),(('1C TSspéc30'!C$22+'1C TSspéc30'!C$23+'1C TSspéc30'!C$24+'1C TSspéc30'!C$25+'1C TSspéc30'!C$29)/'1C TSspéc30'!C$30),IF(AND('1C TSspéc30'!$B$12&lt;&gt;"",$K$2&lt;&gt;"Pôle",'1C TSspéc30'!$C$12="OUI"),(('1C TSspéc30'!C$22+'1C TSspéc30'!C$23+'1C TSspéc30'!C$24+'1C TSspéc30'!C$25+'1C TSspéc30'!C$26+'1C TSspéc30'!C$27+'1C TSspéc30'!C$28+'1C TSspéc30'!C$29)/'1C TSspéc30'!C$17),IF(AND('1C TSspéc30'!$B$12&lt;&gt;"",$K$2&lt;&gt;"Pôle",'1C TSspéc30'!$C$12="NON"),(('1C TSspéc30'!C$22+'1C TSspéc30'!C$23+'1C TSspéc30'!C$24+'1C TSspéc30'!C$25+'1C TSspéc30'!C$26+'1C TSspéc30'!C$27+'1C TSspéc30'!C$28+'1C TSspéc30'!C$29)/'1C TSspéc30'!C$30))))))</f>
        <v>0</v>
      </c>
      <c r="M1501" s="894">
        <f>IF(OR('1C TSspéc30'!$B$12="",'1C TSspéc30'!C$30=0),0,IF(AND('1C TSspéc30'!$B$12&lt;&gt;"",$K$2="Pôle",'1C TSspéc30'!$C$12="OUI"),(('1C TSspéc30'!C$26+'1C TSspéc30'!C$27+'1C TSspéc30'!C$28)/'1C TSspéc30'!C$17),IF(AND('1C TSspéc30'!$B$12&lt;&gt;"",$K$2="Pôle",'1C TSspéc30'!$C$12="NON"),(('1C TSspéc30'!C$26+'1C TSspéc30'!C$27+'1C TSspéc30'!C$28)/'1C TSspéc30'!C$30),IF(AND('1C TSspéc30'!$B$12&lt;&gt;"",$K$2&lt;&gt;"Pôle"),0))))</f>
        <v>0</v>
      </c>
      <c r="N1501" s="895">
        <f>IF(AND('1C TSspéc30'!$B$12&lt;&gt;0,'1C TSspéc30'!$C$30&lt;&gt;0),L1501+M1501,0)</f>
        <v>0</v>
      </c>
      <c r="O1501" s="851" t="str">
        <f>IF(AND('1C TSspéc30'!$C$17&lt;&gt;0,'1C TSspéc30'!$C$12="OUI"),'1C TSspéc30'!$C$35/'1C TSspéc30'!$C$17,"")</f>
        <v/>
      </c>
      <c r="P1501" s="852" t="str">
        <f>IF(AND('1C TSspéc30'!$C$17&lt;&gt;0,'1C TSspéc30'!$C$12="OUI"),'1C TSspéc30'!$C$36/'1C TSspéc30'!$C$17,"")</f>
        <v/>
      </c>
      <c r="Q1501" s="852" t="str">
        <f>IF(AND('1C TSspéc30'!$C$17&lt;&gt;0,'1C TSspéc30'!$C$12="OUI"),'1C TSspéc30'!$C$37/'1C TSspéc30'!$C$17,"")</f>
        <v/>
      </c>
      <c r="R1501" s="852" t="str">
        <f>IF(AND('1C TSspéc30'!$C$17&lt;&gt;0,'1C TSspéc30'!$C$12="OUI"),'1C TSspéc30'!$C$38/'1C TSspéc30'!$C$17,"")</f>
        <v/>
      </c>
      <c r="S1501" s="852" t="str">
        <f>IF(AND('1C TSspéc30'!$C$17&lt;&gt;0,'1C TSspéc30'!$C$12="OUI"),'1C TSspéc30'!$C$39/'1C TSspéc30'!$C$17,"")</f>
        <v/>
      </c>
      <c r="T1501" s="852" t="str">
        <f>IF(AND('1C TSspéc30'!$C$17&lt;&gt;0,'1C TSspéc30'!$C$12="OUI"),'1C TSspéc30'!$C$40/'1C TSspéc30'!$C$17,"")</f>
        <v/>
      </c>
      <c r="U1501" s="852" t="str">
        <f>IF(AND('1C TSspéc30'!$C$17&lt;&gt;0,'1C TSspéc30'!$C$12="OUI"),'1C TSspéc30'!$C$41/'1C TSspéc30'!$C$17,"")</f>
        <v/>
      </c>
      <c r="V1501" s="852" t="str">
        <f>IF(AND('1C TSspéc30'!$C$17&lt;&gt;0,'1C TSspéc30'!$C$12="OUI"),'1C TSspéc30'!$C$42/'1C TSspéc30'!$C$17,"")</f>
        <v/>
      </c>
      <c r="W1501" s="852" t="str">
        <f>IF(AND('1C TSspéc30'!$C$17&lt;&gt;0,'1C TSspéc30'!$C$12="OUI"),'1C TSspéc30'!$C$43/'1C TSspéc30'!$C$17,"")</f>
        <v/>
      </c>
      <c r="X1501" s="852" t="str">
        <f>IF(AND('1C TSspéc30'!$C$17&lt;&gt;0,'1C TSspéc30'!$C$12="OUI"),'1C TSspéc30'!$C$44/'1C TSspéc30'!$C$17,"")</f>
        <v/>
      </c>
      <c r="Y1501" s="852" t="str">
        <f>IF(AND('1C TSspéc30'!$C$17&lt;&gt;0,'1C TSspéc30'!$C$12="OUI"),'1C TSspéc30'!$C$45/'1C TSspéc30'!$C$17,"")</f>
        <v/>
      </c>
      <c r="Z1501" s="852" t="str">
        <f>IF(AND('1C TSspéc30'!$C$17&lt;&gt;0,'1C TSspéc30'!$C$12="OUI"),'1C TSspéc30'!$C$46/'1C TSspéc30'!$C$17,"")</f>
        <v/>
      </c>
      <c r="AA1501" s="852" t="str">
        <f>IF(AND('1C TSspéc30'!$C$17&lt;&gt;0,'1C TSspéc30'!$C$12="OUI"),'1C TSspéc30'!$C$47/'1C TSspéc30'!$C$17,"")</f>
        <v/>
      </c>
      <c r="AB1501" s="852" t="str">
        <f>IF(AND('1C TSspéc30'!$C$17&lt;&gt;0,'1C TSspéc30'!$C$12="OUI"),'1C TSspéc30'!$C$48/'1C TSspéc30'!$C$17,"")</f>
        <v/>
      </c>
      <c r="AC1501" s="852" t="str">
        <f>IF(AND('1C TSspéc30'!$C$17&lt;&gt;0,'1C TSspéc30'!$C$12="OUI"),'1C TSspéc30'!$C$49/'1C TSspéc30'!$C$17,"")</f>
        <v/>
      </c>
      <c r="AD1501" s="852" t="str">
        <f>IF(AND('1C TSspéc30'!$C$17&lt;&gt;0,'1C TSspéc30'!$C$12="OUI"),'1C TSspéc30'!$C$50/'1C TSspéc30'!$C$17,"")</f>
        <v/>
      </c>
      <c r="AE1501" s="852" t="str">
        <f>IF(AND('1C TSspéc30'!$C$17&lt;&gt;0,'1C TSspéc30'!$C$12="OUI"),'1C TSspéc30'!$C$51/'1C TSspéc30'!$C$17,"")</f>
        <v/>
      </c>
      <c r="AF1501" s="852" t="str">
        <f>IF(AND('1C TSspéc30'!$C$17&lt;&gt;0,'1C TSspéc30'!$C$12="OUI"),'1C TSspéc30'!$C$52/'1C TSspéc30'!$C$17,"")</f>
        <v/>
      </c>
      <c r="AG1501" s="852" t="str">
        <f>IF(AND('1C TSspéc30'!$C$17&lt;&gt;0,'1C TSspéc30'!$C$12="OUI"),'1C TSspéc30'!$C$53/'1C TSspéc30'!$C$17,"")</f>
        <v/>
      </c>
      <c r="AH1501" s="852" t="str">
        <f>IF(AND('1C TSspéc30'!$C$17&lt;&gt;0,'1C TSspéc30'!$C$12="OUI"),'1C TSspéc30'!$C$54/'1C TSspéc30'!$C$17,"")</f>
        <v/>
      </c>
      <c r="AI1501" s="852" t="str">
        <f>IF(AND('1C TSspéc30'!$C$17&lt;&gt;0,'1C TSspéc30'!$C$12="OUI"),'1C TSspéc30'!$C$55/'1C TSspéc30'!$C$17,"")</f>
        <v/>
      </c>
      <c r="AJ1501" s="852" t="str">
        <f>IF(AND('1C TSspéc30'!$C$17&lt;&gt;0,'1C TSspéc30'!$C$12="OUI"),'1C TSspéc30'!$C$56/'1C TSspéc30'!$C$17,"")</f>
        <v/>
      </c>
      <c r="AK1501" s="852" t="str">
        <f>IF(AND('1C TSspéc30'!$C$17&lt;&gt;0,'1C TSspéc30'!$C$12="OUI"),'1C TSspéc30'!$C$57/'1C TSspéc30'!$C$17,"")</f>
        <v/>
      </c>
      <c r="AL1501" s="853">
        <f>IF(AND('1C TSspéc30'!$C$17&lt;&gt;0,'1C TSspéc30'!$C$12="OUI"),N1501+AK1501,N1501)</f>
        <v>0</v>
      </c>
      <c r="AM1501" s="896">
        <f>(J1501+(J1501*H1501)-(J1501*H1501*I1501))*L1501</f>
        <v>0</v>
      </c>
      <c r="AN1501" s="896">
        <f>((J1501+(J1501*H1501)-(J1501*H1501*I1501))*M1501)*50%</f>
        <v>0</v>
      </c>
      <c r="AO1501" s="897" t="str">
        <f>IF(AND('1C TSspéc30'!$C$17&lt;&gt;0,'1C TSspéc30'!$C$30&lt;&gt;0),AM1501+AN1501,"")</f>
        <v/>
      </c>
      <c r="AP1501" s="856" t="str">
        <f>IF(AND('1C TSspéc30'!$C$17&lt;&gt;0,'1C TSspéc30'!$C$30&lt;&gt;0),AM1501-AR1501,"")</f>
        <v/>
      </c>
      <c r="AQ1501" s="857">
        <f>IF(M1501=0,0,AN1501-AS1501)</f>
        <v>0</v>
      </c>
      <c r="AR1501" s="898"/>
      <c r="AS1501" s="859"/>
      <c r="AT1501" s="860" t="str">
        <f>IF(('1C TSspéc30'!C$17*FICHE!$C$14&lt;J1501),"Forfait limité à "&amp;FICHE!$C$14&amp;"€/jour","")</f>
        <v/>
      </c>
      <c r="AU1501" s="861"/>
      <c r="AV1501" s="824"/>
      <c r="AW1501" s="824"/>
      <c r="AX1501" s="824"/>
      <c r="AY1501" s="824"/>
      <c r="AZ1501" s="824"/>
      <c r="BA1501" s="767"/>
      <c r="BB1501" s="767"/>
      <c r="BC1501" s="767"/>
      <c r="BD1501" s="767"/>
      <c r="BE1501" s="767"/>
      <c r="BF1501" s="767"/>
      <c r="BG1501" s="767"/>
      <c r="BH1501" s="767"/>
      <c r="BI1501" s="767"/>
      <c r="BJ1501" s="767"/>
      <c r="BK1501" s="767"/>
      <c r="BL1501" s="767"/>
      <c r="BM1501" s="767"/>
      <c r="BN1501" s="767"/>
      <c r="BO1501" s="767"/>
      <c r="BP1501" s="767"/>
      <c r="BQ1501" s="767"/>
      <c r="BR1501" s="767"/>
      <c r="BS1501" s="767"/>
      <c r="BT1501" s="767"/>
      <c r="BU1501" s="767"/>
      <c r="BV1501" s="767"/>
      <c r="BW1501" s="767"/>
      <c r="BX1501" s="767"/>
      <c r="BY1501" s="767"/>
      <c r="BZ1501" s="767"/>
      <c r="CA1501" s="767"/>
      <c r="CB1501" s="767"/>
      <c r="CC1501" s="767"/>
      <c r="CD1501" s="767"/>
      <c r="CE1501" s="767"/>
      <c r="CF1501" s="767"/>
      <c r="CG1501" s="767"/>
      <c r="CH1501" s="767"/>
      <c r="CI1501" s="767"/>
      <c r="CJ1501" s="767"/>
      <c r="CK1501" s="767"/>
      <c r="CL1501" s="767"/>
      <c r="CM1501" s="767"/>
      <c r="CN1501" s="767"/>
      <c r="CO1501" s="767"/>
      <c r="CP1501" s="767"/>
      <c r="CQ1501" s="767"/>
      <c r="CR1501" s="767"/>
      <c r="CS1501" s="767"/>
      <c r="CT1501" s="767"/>
      <c r="CU1501" s="767"/>
      <c r="CV1501" s="767"/>
      <c r="CW1501" s="767"/>
      <c r="CX1501" s="767"/>
      <c r="CY1501" s="767"/>
      <c r="CZ1501" s="767"/>
      <c r="DA1501" s="767"/>
      <c r="DB1501" s="767"/>
      <c r="DC1501" s="767"/>
      <c r="DD1501" s="767"/>
      <c r="DE1501" s="767"/>
      <c r="DF1501" s="767"/>
      <c r="DG1501" s="767"/>
      <c r="DH1501" s="767"/>
      <c r="DI1501" s="767"/>
      <c r="DJ1501" s="767"/>
      <c r="DK1501" s="767"/>
      <c r="DL1501" s="767"/>
      <c r="DM1501" s="767"/>
      <c r="DN1501" s="767"/>
      <c r="DO1501" s="767"/>
      <c r="DP1501" s="767"/>
      <c r="DQ1501" s="767"/>
      <c r="DR1501" s="767"/>
      <c r="DS1501" s="767"/>
      <c r="DT1501" s="767"/>
      <c r="DU1501" s="767"/>
      <c r="DV1501" s="767"/>
      <c r="DW1501" s="767"/>
      <c r="DX1501" s="767"/>
      <c r="DY1501" s="767"/>
      <c r="DZ1501" s="767"/>
      <c r="EA1501" s="767"/>
      <c r="EB1501" s="767"/>
      <c r="EC1501" s="767"/>
      <c r="ED1501" s="767"/>
      <c r="EE1501" s="767"/>
      <c r="EF1501" s="767"/>
      <c r="EG1501" s="767"/>
      <c r="EH1501" s="767"/>
      <c r="EI1501" s="767"/>
      <c r="EJ1501" s="767"/>
      <c r="EK1501" s="767"/>
      <c r="EL1501" s="767"/>
      <c r="EM1501" s="767"/>
      <c r="EN1501" s="767"/>
      <c r="EO1501" s="767"/>
      <c r="EP1501" s="767"/>
      <c r="EQ1501" s="767"/>
      <c r="ER1501" s="767"/>
      <c r="ES1501" s="767"/>
      <c r="ET1501" s="767"/>
      <c r="EU1501" s="767"/>
      <c r="EV1501" s="767"/>
      <c r="EW1501" s="767"/>
      <c r="EX1501" s="767"/>
      <c r="EY1501" s="767"/>
      <c r="EZ1501" s="767"/>
      <c r="FA1501" s="767"/>
      <c r="FB1501" s="767"/>
      <c r="FC1501" s="767"/>
      <c r="FD1501" s="767"/>
      <c r="FE1501" s="767"/>
      <c r="FF1501" s="767"/>
      <c r="FG1501" s="767"/>
      <c r="FH1501" s="767"/>
      <c r="FI1501" s="767"/>
      <c r="FJ1501" s="767"/>
      <c r="FK1501" s="767"/>
      <c r="FL1501" s="767"/>
      <c r="FM1501" s="767"/>
      <c r="FN1501" s="767"/>
      <c r="FO1501" s="767"/>
      <c r="FP1501" s="767"/>
      <c r="FQ1501" s="767"/>
      <c r="FR1501" s="767"/>
      <c r="FS1501" s="767"/>
      <c r="FT1501" s="767"/>
      <c r="FU1501" s="767"/>
      <c r="FV1501" s="767"/>
      <c r="FW1501" s="767"/>
      <c r="FX1501" s="767"/>
      <c r="FY1501" s="767"/>
      <c r="FZ1501" s="767"/>
      <c r="GA1501" s="767"/>
      <c r="GB1501" s="767"/>
      <c r="GC1501" s="767"/>
      <c r="GD1501" s="767"/>
      <c r="GE1501" s="767"/>
      <c r="GF1501" s="767"/>
      <c r="GG1501" s="767"/>
      <c r="GH1501" s="767"/>
      <c r="GI1501" s="767"/>
      <c r="GJ1501" s="767"/>
      <c r="GK1501" s="767"/>
      <c r="GL1501" s="767"/>
      <c r="GM1501" s="767"/>
      <c r="GN1501" s="767"/>
      <c r="GO1501" s="767"/>
      <c r="GP1501" s="767"/>
      <c r="GQ1501" s="767"/>
      <c r="GR1501" s="767"/>
      <c r="GS1501" s="767"/>
      <c r="GT1501" s="767"/>
      <c r="GU1501" s="767"/>
      <c r="GV1501" s="767"/>
      <c r="GW1501" s="767"/>
      <c r="GX1501" s="767"/>
      <c r="GY1501" s="767"/>
      <c r="GZ1501" s="767"/>
      <c r="HA1501" s="767"/>
      <c r="HB1501" s="767"/>
      <c r="HC1501" s="767"/>
    </row>
    <row r="1502" spans="1:211" s="864" customFormat="1" ht="13.9" hidden="1" customHeight="1">
      <c r="A1502" s="307"/>
      <c r="B1502" s="351"/>
      <c r="C1502" s="971" t="str">
        <f>IF('1C TSspéc30'!D$17&lt;&gt;0,'1C TSspéc30'!$B$12,"")</f>
        <v/>
      </c>
      <c r="D1502" s="972"/>
      <c r="E1502" s="973"/>
      <c r="F1502" s="93">
        <f>IF(AND($C1502='1C TSspéc30'!$B$12,'1C TSspéc30'!$B$16="spécifiques",'1C TSspéc30'!$D$17&lt;&gt;""),'1C TSspéc30'!$D$21,"")</f>
        <v>0</v>
      </c>
      <c r="G1502" s="863"/>
      <c r="H1502" s="745">
        <v>0.21</v>
      </c>
      <c r="I1502" s="747">
        <v>1</v>
      </c>
      <c r="J1502" s="312"/>
      <c r="K1502" s="680">
        <f t="shared" si="281"/>
        <v>0</v>
      </c>
      <c r="L1502" s="556">
        <f>IF(OR('1C TSspéc30'!$B$12="",'1C TSspéc30'!D$30=0),0,IF(AND('1C TSspéc30'!$B$12&lt;&gt;"",$K$2="Pôle",'1C TSspéc30'!$C$12="OUI"),(('1C TSspéc30'!D$22+'1C TSspéc30'!D$23+'1C TSspéc30'!D$24+'1C TSspéc30'!D$25+'1C TSspéc30'!D$29)/'1C TSspéc30'!D$17),IF(AND('1C TSspéc30'!$B$12&lt;&gt;"",$K$2="Pôle",'1C TSspéc30'!$C$12="NON"),(('1C TSspéc30'!D$22+'1C TSspéc30'!D$23+'1C TSspéc30'!D$24+'1C TSspéc30'!D$25+'1C TSspéc30'!D$29)/'1C TSspéc30'!D$30),IF(AND('1C TSspéc30'!$B$12&lt;&gt;"",$K$2&lt;&gt;"Pôle",'1C TSspéc30'!$C$12="OUI"),(('1C TSspéc30'!D$22+'1C TSspéc30'!D$23+'1C TSspéc30'!D$24+'1C TSspéc30'!D$25+'1C TSspéc30'!D$26+'1C TSspéc30'!D$27+'1C TSspéc30'!D$28+'1C TSspéc30'!D$29)/'1C TSspéc30'!D$17),IF(AND('1C TSspéc30'!$B$12&lt;&gt;"",$K$2&lt;&gt;"Pôle",'1C TSspéc30'!$C$12="NON"),(('1C TSspéc30'!D$22+'1C TSspéc30'!D$23+'1C TSspéc30'!D$24+'1C TSspéc30'!D$25+'1C TSspéc30'!D$26+'1C TSspéc30'!D$27+'1C TSspéc30'!D$28+'1C TSspéc30'!D$29)/'1C TSspéc30'!D$30))))))</f>
        <v>0</v>
      </c>
      <c r="M1502" s="556">
        <f>IF(OR('1C TSspéc30'!$B$12="",'1C TSspéc30'!D$30=0),0,IF(AND('1C TSspéc30'!$B$12&lt;&gt;"",$K$2="Pôle",'1C TSspéc30'!$C$12="OUI"),(('1C TSspéc30'!D$26+'1C TSspéc30'!D$27+'1C TSspéc30'!D$28)/'1C TSspéc30'!D$17),IF(AND('1C TSspéc30'!$B$12&lt;&gt;"",$K$2="Pôle",'1C TSspéc30'!$C$12="NON"),(('1C TSspéc30'!D$26+'1C TSspéc30'!D$27+'1C TSspéc30'!D$28)/'1C TSspéc30'!D$30),IF(AND('1C TSspéc30'!$B$12&lt;&gt;"",$K$2&lt;&gt;"Pôle"),0))))</f>
        <v>0</v>
      </c>
      <c r="N1502" s="557">
        <f>IF(AND('1C TSspéc30'!$B$12&lt;&gt;0,'1C TSspéc30'!$D$30&lt;&gt;0),L1502+M1502,0)</f>
        <v>0</v>
      </c>
      <c r="O1502" s="542" t="str">
        <f>IF(AND('1C TSspéc30'!$D$17&lt;&gt;0,'1C TSspéc30'!$C$12="OUI"),'1C TSspéc30'!$D$35/'1C TSspéc30'!$D$17,"")</f>
        <v/>
      </c>
      <c r="P1502" s="543" t="str">
        <f>IF(AND('1C TSspéc30'!$D$17&lt;&gt;0,'1C TSspéc30'!$C$12="OUI"),'1C TSspéc30'!$D$36/'1C TSspéc30'!$D$17,"")</f>
        <v/>
      </c>
      <c r="Q1502" s="543" t="str">
        <f>IF(AND('1C TSspéc30'!$D$17&lt;&gt;0,'1C TSspéc30'!$C$12="OUI"),'1C TSspéc30'!$D$37/'1C TSspéc30'!$D$17,"")</f>
        <v/>
      </c>
      <c r="R1502" s="543" t="str">
        <f>IF(AND('1C TSspéc30'!$D$17&lt;&gt;0,'1C TSspéc30'!$C$12="OUI"),'1C TSspéc30'!$D$38/'1C TSspéc30'!$D$17,"")</f>
        <v/>
      </c>
      <c r="S1502" s="543" t="str">
        <f>IF(AND('1C TSspéc30'!$D$17&lt;&gt;0,'1C TSspéc30'!$C$12="OUI"),'1C TSspéc30'!$D$39/'1C TSspéc30'!$D$17,"")</f>
        <v/>
      </c>
      <c r="T1502" s="543" t="str">
        <f>IF(AND('1C TSspéc30'!$D$17&lt;&gt;0,'1C TSspéc30'!$C$12="OUI"),'1C TSspéc30'!$D$40/'1C TSspéc30'!$D$17,"")</f>
        <v/>
      </c>
      <c r="U1502" s="543" t="str">
        <f>IF(AND('1C TSspéc30'!$D$17&lt;&gt;0,'1C TSspéc30'!$C$12="OUI"),'1C TSspéc30'!$D$41/'1C TSspéc30'!$D$17,"")</f>
        <v/>
      </c>
      <c r="V1502" s="543" t="str">
        <f>IF(AND('1C TSspéc30'!$D$17&lt;&gt;0,'1C TSspéc30'!$C$12="OUI"),'1C TSspéc30'!$D$42/'1C TSspéc30'!$D$17,"")</f>
        <v/>
      </c>
      <c r="W1502" s="543" t="str">
        <f>IF(AND('1C TSspéc30'!$D$17&lt;&gt;0,'1C TSspéc30'!$C$12="OUI"),'1C TSspéc30'!$D$43/'1C TSspéc30'!$D$17,"")</f>
        <v/>
      </c>
      <c r="X1502" s="543" t="str">
        <f>IF(AND('1C TSspéc30'!$D$17&lt;&gt;0,'1C TSspéc30'!$C$12="OUI"),'1C TSspéc30'!$D$44/'1C TSspéc30'!$D$17,"")</f>
        <v/>
      </c>
      <c r="Y1502" s="543" t="str">
        <f>IF(AND('1C TSspéc30'!$D$17&lt;&gt;0,'1C TSspéc30'!$C$12="OUI"),'1C TSspéc30'!$D$45/'1C TSspéc30'!$D$17,"")</f>
        <v/>
      </c>
      <c r="Z1502" s="543" t="str">
        <f>IF(AND('1C TSspéc30'!$D$17&lt;&gt;0,'1C TSspéc30'!$C$12="OUI"),'1C TSspéc30'!$D$46/'1C TSspéc30'!$D$17,"")</f>
        <v/>
      </c>
      <c r="AA1502" s="543" t="str">
        <f>IF(AND('1C TSspéc30'!$D$17&lt;&gt;0,'1C TSspéc30'!$C$12="OUI"),'1C TSspéc30'!$D$47/'1C TSspéc30'!$D$17,"")</f>
        <v/>
      </c>
      <c r="AB1502" s="543" t="str">
        <f>IF(AND('1C TSspéc30'!$D$17&lt;&gt;0,'1C TSspéc30'!$C$12="OUI"),'1C TSspéc30'!$D$48/'1C TSspéc30'!$D$17,"")</f>
        <v/>
      </c>
      <c r="AC1502" s="543" t="str">
        <f>IF(AND('1C TSspéc30'!$D$17&lt;&gt;0,'1C TSspéc30'!$C$12="OUI"),'1C TSspéc30'!$D$49/'1C TSspéc30'!$D$17,"")</f>
        <v/>
      </c>
      <c r="AD1502" s="543" t="str">
        <f>IF(AND('1C TSspéc30'!$D$17&lt;&gt;0,'1C TSspéc30'!$C$12="OUI"),'1C TSspéc30'!$D$50/'1C TSspéc30'!$D$17,"")</f>
        <v/>
      </c>
      <c r="AE1502" s="543" t="str">
        <f>IF(AND('1C TSspéc30'!$D$17&lt;&gt;0,'1C TSspéc30'!$C$12="OUI"),'1C TSspéc30'!$D$51/'1C TSspéc30'!$D$17,"")</f>
        <v/>
      </c>
      <c r="AF1502" s="543" t="str">
        <f>IF(AND('1C TSspéc30'!$D$17&lt;&gt;0,'1C TSspéc30'!$C$12="OUI"),'1C TSspéc30'!$D$52/'1C TSspéc30'!$D$17,"")</f>
        <v/>
      </c>
      <c r="AG1502" s="543" t="str">
        <f>IF(AND('1C TSspéc30'!$D$17&lt;&gt;0,'1C TSspéc30'!$C$12="OUI"),'1C TSspéc30'!$D$53/'1C TSspéc30'!$D$17,"")</f>
        <v/>
      </c>
      <c r="AH1502" s="543" t="str">
        <f>IF(AND('1C TSspéc30'!$D$17&lt;&gt;0,'1C TSspéc30'!$C$12="OUI"),'1C TSspéc30'!$D$54/'1C TSspéc30'!$D$17,"")</f>
        <v/>
      </c>
      <c r="AI1502" s="543" t="str">
        <f>IF(AND('1C TSspéc30'!$D$17&lt;&gt;0,'1C TSspéc30'!$C$12="OUI"),'1C TSspéc30'!$D$55/'1C TSspéc30'!$D$17,"")</f>
        <v/>
      </c>
      <c r="AJ1502" s="543" t="str">
        <f>IF(AND('1C TSspéc30'!$D$17&lt;&gt;0,'1C TSspéc30'!$C$12="OUI"),'1C TSspéc30'!$D$56/'1C TSspéc30'!$D$17,"")</f>
        <v/>
      </c>
      <c r="AK1502" s="543" t="str">
        <f>IF(AND('1C TSspéc30'!$D$17&lt;&gt;0,'1C TSspéc30'!$C$12="OUI"),'1C TSspéc30'!$D$57/'1C TSspéc30'!$D$17,"")</f>
        <v/>
      </c>
      <c r="AL1502" s="72">
        <f>IF(AND('1C TSspéc30'!$D$17&lt;&gt;0,'1C TSspéc30'!$C$12="OUI"),N1502+AK1502,N1502)</f>
        <v>0</v>
      </c>
      <c r="AM1502" s="417">
        <f t="shared" ref="AM1502:AM1524" si="367">(J1502+(J1502*H1502)-(J1502*H1502*I1502))*L1502</f>
        <v>0</v>
      </c>
      <c r="AN1502" s="417">
        <f t="shared" ref="AN1502:AN1524" si="368">((J1502+(J1502*H1502)-(J1502*H1502*I1502))*M1502)*50%</f>
        <v>0</v>
      </c>
      <c r="AO1502" s="418" t="str">
        <f>IF(AND('1C TSspéc30'!$D$17&lt;&gt;0,'1C TSspéc30'!$D$30&lt;&gt;0),AM1502+AN1502,"")</f>
        <v/>
      </c>
      <c r="AP1502" s="573" t="str">
        <f>IF(AND('1C TSspéc30'!$D$17&lt;&gt;0,'1C TSspéc30'!$D$30&lt;&gt;0),AM1502-AR1502,"")</f>
        <v/>
      </c>
      <c r="AQ1502" s="583">
        <f t="shared" ref="AQ1502:AQ1524" si="369">IF(M1502=0,0,AN1502-AS1502)</f>
        <v>0</v>
      </c>
      <c r="AR1502" s="596"/>
      <c r="AS1502" s="102"/>
      <c r="AT1502" s="27" t="str">
        <f>IF(('1C TSspéc30'!D$17*FICHE!$C$14&lt;J1502),"Forfait limité à "&amp;FICHE!$C$14&amp;"€/jour","")</f>
        <v/>
      </c>
      <c r="AU1502" s="592"/>
      <c r="AV1502" s="824"/>
      <c r="AW1502" s="824"/>
      <c r="AX1502" s="824"/>
      <c r="AY1502" s="824"/>
      <c r="AZ1502" s="824"/>
      <c r="BA1502" s="767"/>
      <c r="BB1502" s="767"/>
      <c r="BC1502" s="767"/>
      <c r="BD1502" s="767"/>
      <c r="BE1502" s="767"/>
      <c r="BF1502" s="767"/>
      <c r="BG1502" s="767"/>
      <c r="BH1502" s="767"/>
      <c r="BI1502" s="767"/>
      <c r="BJ1502" s="767"/>
      <c r="BK1502" s="767"/>
      <c r="BL1502" s="767"/>
      <c r="BM1502" s="767"/>
      <c r="BN1502" s="767"/>
      <c r="BO1502" s="767"/>
      <c r="BP1502" s="767"/>
      <c r="BQ1502" s="767"/>
      <c r="BR1502" s="767"/>
      <c r="BS1502" s="767"/>
      <c r="BT1502" s="767"/>
      <c r="BU1502" s="767"/>
      <c r="BV1502" s="767"/>
      <c r="BW1502" s="767"/>
      <c r="BX1502" s="767"/>
      <c r="BY1502" s="767"/>
      <c r="BZ1502" s="767"/>
      <c r="CA1502" s="767"/>
      <c r="CB1502" s="767"/>
      <c r="CC1502" s="767"/>
      <c r="CD1502" s="767"/>
      <c r="CE1502" s="767"/>
      <c r="CF1502" s="767"/>
      <c r="CG1502" s="767"/>
      <c r="CH1502" s="767"/>
      <c r="CI1502" s="767"/>
      <c r="CJ1502" s="767"/>
      <c r="CK1502" s="767"/>
      <c r="CL1502" s="767"/>
      <c r="CM1502" s="767"/>
      <c r="CN1502" s="767"/>
      <c r="CO1502" s="767"/>
      <c r="CP1502" s="767"/>
      <c r="CQ1502" s="767"/>
      <c r="CR1502" s="767"/>
      <c r="CS1502" s="767"/>
      <c r="CT1502" s="767"/>
      <c r="CU1502" s="767"/>
      <c r="CV1502" s="767"/>
      <c r="CW1502" s="767"/>
      <c r="CX1502" s="767"/>
      <c r="CY1502" s="767"/>
      <c r="CZ1502" s="767"/>
      <c r="DA1502" s="767"/>
      <c r="DB1502" s="767"/>
      <c r="DC1502" s="767"/>
      <c r="DD1502" s="767"/>
      <c r="DE1502" s="767"/>
      <c r="DF1502" s="767"/>
      <c r="DG1502" s="767"/>
      <c r="DH1502" s="767"/>
      <c r="DI1502" s="767"/>
      <c r="DJ1502" s="767"/>
      <c r="DK1502" s="767"/>
      <c r="DL1502" s="767"/>
      <c r="DM1502" s="767"/>
      <c r="DN1502" s="767"/>
      <c r="DO1502" s="767"/>
      <c r="DP1502" s="767"/>
      <c r="DQ1502" s="767"/>
      <c r="DR1502" s="767"/>
      <c r="DS1502" s="767"/>
      <c r="DT1502" s="767"/>
      <c r="DU1502" s="767"/>
      <c r="DV1502" s="767"/>
      <c r="DW1502" s="767"/>
      <c r="DX1502" s="767"/>
      <c r="DY1502" s="767"/>
      <c r="DZ1502" s="767"/>
      <c r="EA1502" s="767"/>
      <c r="EB1502" s="767"/>
      <c r="EC1502" s="767"/>
      <c r="ED1502" s="767"/>
      <c r="EE1502" s="767"/>
      <c r="EF1502" s="767"/>
      <c r="EG1502" s="767"/>
      <c r="EH1502" s="767"/>
      <c r="EI1502" s="767"/>
      <c r="EJ1502" s="767"/>
      <c r="EK1502" s="767"/>
      <c r="EL1502" s="767"/>
      <c r="EM1502" s="767"/>
      <c r="EN1502" s="767"/>
      <c r="EO1502" s="767"/>
      <c r="EP1502" s="767"/>
      <c r="EQ1502" s="767"/>
      <c r="ER1502" s="767"/>
      <c r="ES1502" s="767"/>
      <c r="ET1502" s="767"/>
      <c r="EU1502" s="767"/>
      <c r="EV1502" s="767"/>
      <c r="EW1502" s="767"/>
      <c r="EX1502" s="767"/>
      <c r="EY1502" s="767"/>
      <c r="EZ1502" s="767"/>
      <c r="FA1502" s="767"/>
      <c r="FB1502" s="767"/>
      <c r="FC1502" s="767"/>
      <c r="FD1502" s="767"/>
      <c r="FE1502" s="767"/>
      <c r="FF1502" s="767"/>
      <c r="FG1502" s="767"/>
      <c r="FH1502" s="767"/>
      <c r="FI1502" s="767"/>
      <c r="FJ1502" s="767"/>
      <c r="FK1502" s="767"/>
      <c r="FL1502" s="767"/>
      <c r="FM1502" s="767"/>
      <c r="FN1502" s="767"/>
      <c r="FO1502" s="767"/>
      <c r="FP1502" s="767"/>
      <c r="FQ1502" s="767"/>
      <c r="FR1502" s="767"/>
      <c r="FS1502" s="767"/>
      <c r="FT1502" s="767"/>
      <c r="FU1502" s="767"/>
      <c r="FV1502" s="767"/>
      <c r="FW1502" s="767"/>
      <c r="FX1502" s="767"/>
      <c r="FY1502" s="767"/>
      <c r="FZ1502" s="767"/>
      <c r="GA1502" s="767"/>
      <c r="GB1502" s="767"/>
      <c r="GC1502" s="767"/>
      <c r="GD1502" s="767"/>
      <c r="GE1502" s="767"/>
      <c r="GF1502" s="767"/>
      <c r="GG1502" s="767"/>
      <c r="GH1502" s="767"/>
      <c r="GI1502" s="767"/>
      <c r="GJ1502" s="767"/>
      <c r="GK1502" s="767"/>
      <c r="GL1502" s="767"/>
      <c r="GM1502" s="767"/>
      <c r="GN1502" s="767"/>
      <c r="GO1502" s="767"/>
      <c r="GP1502" s="767"/>
      <c r="GQ1502" s="767"/>
      <c r="GR1502" s="767"/>
      <c r="GS1502" s="767"/>
      <c r="GT1502" s="767"/>
      <c r="GU1502" s="767"/>
      <c r="GV1502" s="767"/>
      <c r="GW1502" s="767"/>
      <c r="GX1502" s="767"/>
      <c r="GY1502" s="767"/>
      <c r="GZ1502" s="767"/>
      <c r="HA1502" s="767"/>
      <c r="HB1502" s="767"/>
      <c r="HC1502" s="767"/>
    </row>
    <row r="1503" spans="1:211" s="864" customFormat="1" ht="13.9" hidden="1" customHeight="1">
      <c r="A1503" s="307"/>
      <c r="B1503" s="351"/>
      <c r="C1503" s="971" t="str">
        <f>IF('1C TSspéc30'!E$17&lt;&gt;0,'1C TSspéc30'!$B$12,"")</f>
        <v/>
      </c>
      <c r="D1503" s="972"/>
      <c r="E1503" s="973"/>
      <c r="F1503" s="93">
        <f>IF(AND($C1503='1C TSspéc30'!$B$12,'1C TSspéc30'!$B$16="spécifiques",'1C TSspéc30'!$E$17&lt;&gt;""),'1C TSspéc30'!$E$21,"")</f>
        <v>0</v>
      </c>
      <c r="G1503" s="863"/>
      <c r="H1503" s="745">
        <v>0.21</v>
      </c>
      <c r="I1503" s="747">
        <v>1</v>
      </c>
      <c r="J1503" s="312"/>
      <c r="K1503" s="680">
        <f t="shared" si="281"/>
        <v>0</v>
      </c>
      <c r="L1503" s="556">
        <f>IF(OR('1C TSspéc30'!$B$12="",'1C TSspéc30'!E$30=0),0,IF(AND('1C TSspéc30'!$B$12&lt;&gt;"",$K$2="Pôle",'1C TSspéc30'!$C$12="OUI"),(('1C TSspéc30'!E$22+'1C TSspéc30'!E$23+'1C TSspéc30'!E$24+'1C TSspéc30'!E$25+'1C TSspéc30'!E$29)/'1C TSspéc30'!E$17),IF(AND('1C TSspéc30'!$B$12&lt;&gt;"",$K$2="Pôle",'1C TSspéc30'!$C$12="NON"),(('1C TSspéc30'!E$22+'1C TSspéc30'!E$23+'1C TSspéc30'!E$24+'1C TSspéc30'!E$25+'1C TSspéc30'!E$29)/'1C TSspéc30'!E$30),IF(AND('1C TSspéc30'!$B$12&lt;&gt;"",$K$2&lt;&gt;"Pôle",'1C TSspéc30'!$C$12="OUI"),(('1C TSspéc30'!E$22+'1C TSspéc30'!E$23+'1C TSspéc30'!E$24+'1C TSspéc30'!E$25+'1C TSspéc30'!E$26+'1C TSspéc30'!E$27+'1C TSspéc30'!E$28+'1C TSspéc30'!E$29)/'1C TSspéc30'!E$17),IF(AND('1C TSspéc30'!$B$12&lt;&gt;"",$K$2&lt;&gt;"Pôle",'1C TSspéc30'!$C$12="NON"),(('1C TSspéc30'!E$22+'1C TSspéc30'!E$23+'1C TSspéc30'!E$24+'1C TSspéc30'!E$25+'1C TSspéc30'!E$26+'1C TSspéc30'!E$27+'1C TSspéc30'!E$28+'1C TSspéc30'!E$29)/'1C TSspéc30'!E$30))))))</f>
        <v>0</v>
      </c>
      <c r="M1503" s="556">
        <f>IF(OR('1C TSspéc30'!$B$12="",'1C TSspéc30'!E$30=0),0,IF(AND('1C TSspéc30'!$B$12&lt;&gt;"",$K$2="Pôle",'1C TSspéc30'!$C$12="OUI"),(('1C TSspéc30'!E$26+'1C TSspéc30'!E$27+'1C TSspéc30'!E$28)/'1C TSspéc30'!E$17),IF(AND('1C TSspéc30'!$B$12&lt;&gt;"",$K$2="Pôle",'1C TSspéc30'!$C$12="NON"),(('1C TSspéc30'!E$26+'1C TSspéc30'!E$27+'1C TSspéc30'!E$28)/'1C TSspéc30'!E$30),IF(AND('1C TSspéc30'!$B$12&lt;&gt;"",$K$2&lt;&gt;"Pôle"),0))))</f>
        <v>0</v>
      </c>
      <c r="N1503" s="557">
        <f>IF(AND('1C TSspéc30'!$B$12&lt;&gt;0,'1C TSspéc30'!$E$30&lt;&gt;0),L1503+M1503,0)</f>
        <v>0</v>
      </c>
      <c r="O1503" s="542" t="str">
        <f>IF(AND('1C TSspéc30'!$E$17&lt;&gt;0,'1C TSspéc30'!$C$12="OUI"),'1C TSspéc30'!$E$35/'1C TSspéc30'!$E$17,"")</f>
        <v/>
      </c>
      <c r="P1503" s="543" t="str">
        <f>IF(AND('1C TSspéc30'!$E$17&lt;&gt;0,'1C TSspéc30'!$C$12="OUI"),'1C TSspéc30'!$E$36/'1C TSspéc30'!$E$17,"")</f>
        <v/>
      </c>
      <c r="Q1503" s="543" t="str">
        <f>IF(AND('1C TSspéc30'!$E$17&lt;&gt;0,'1C TSspéc30'!$C$12="OUI"),'1C TSspéc30'!$E$37/'1C TSspéc30'!$E$17,"")</f>
        <v/>
      </c>
      <c r="R1503" s="543" t="str">
        <f>IF(AND('1C TSspéc30'!$E$17&lt;&gt;0,'1C TSspéc30'!$C$12="OUI"),'1C TSspéc30'!$E$38/'1C TSspéc30'!$E$17,"")</f>
        <v/>
      </c>
      <c r="S1503" s="543" t="str">
        <f>IF(AND('1C TSspéc30'!$E$17&lt;&gt;0,'1C TSspéc30'!$C$12="OUI"),'1C TSspéc30'!$E$39/'1C TSspéc30'!$E$17,"")</f>
        <v/>
      </c>
      <c r="T1503" s="543" t="str">
        <f>IF(AND('1C TSspéc30'!$E$17&lt;&gt;0,'1C TSspéc30'!$C$12="OUI"),'1C TSspéc30'!$E$40/'1C TSspéc30'!$E$17,"")</f>
        <v/>
      </c>
      <c r="U1503" s="543" t="str">
        <f>IF(AND('1C TSspéc30'!$E$17&lt;&gt;0,'1C TSspéc30'!$C$12="OUI"),'1C TSspéc30'!$E$41/'1C TSspéc30'!$E$17,"")</f>
        <v/>
      </c>
      <c r="V1503" s="543" t="str">
        <f>IF(AND('1C TSspéc30'!$E$17&lt;&gt;0,'1C TSspéc30'!$C$12="OUI"),'1C TSspéc30'!$E$42/'1C TSspéc30'!$E$17,"")</f>
        <v/>
      </c>
      <c r="W1503" s="543" t="str">
        <f>IF(AND('1C TSspéc30'!$E$17&lt;&gt;0,'1C TSspéc30'!$C$12="OUI"),'1C TSspéc30'!$E$43/'1C TSspéc30'!$E$17,"")</f>
        <v/>
      </c>
      <c r="X1503" s="543" t="str">
        <f>IF(AND('1C TSspéc30'!$E$17&lt;&gt;0,'1C TSspéc30'!$C$12="OUI"),'1C TSspéc30'!$E$44/'1C TSspéc30'!$E$17,"")</f>
        <v/>
      </c>
      <c r="Y1503" s="543" t="str">
        <f>IF(AND('1C TSspéc30'!$E$17&lt;&gt;0,'1C TSspéc30'!$C$12="OUI"),'1C TSspéc30'!$E$45/'1C TSspéc30'!$E$17,"")</f>
        <v/>
      </c>
      <c r="Z1503" s="543" t="str">
        <f>IF(AND('1C TSspéc30'!$E$17&lt;&gt;0,'1C TSspéc30'!$C$12="OUI"),'1C TSspéc30'!$E$46/'1C TSspéc30'!$E$17,"")</f>
        <v/>
      </c>
      <c r="AA1503" s="543" t="str">
        <f>IF(AND('1C TSspéc30'!$E$17&lt;&gt;0,'1C TSspéc30'!$C$12="OUI"),'1C TSspéc30'!$E$47/'1C TSspéc30'!$E$17,"")</f>
        <v/>
      </c>
      <c r="AB1503" s="543" t="str">
        <f>IF(AND('1C TSspéc30'!$E$17&lt;&gt;0,'1C TSspéc30'!$C$12="OUI"),'1C TSspéc30'!$E$48/'1C TSspéc30'!$E$17,"")</f>
        <v/>
      </c>
      <c r="AC1503" s="543" t="str">
        <f>IF(AND('1C TSspéc30'!$E$17&lt;&gt;0,'1C TSspéc30'!$C$12="OUI"),'1C TSspéc30'!$E$49/'1C TSspéc30'!$E$17,"")</f>
        <v/>
      </c>
      <c r="AD1503" s="543" t="str">
        <f>IF(AND('1C TSspéc30'!$E$17&lt;&gt;0,'1C TSspéc30'!$C$12="OUI"),'1C TSspéc30'!$E$50/'1C TSspéc30'!$E$17,"")</f>
        <v/>
      </c>
      <c r="AE1503" s="543" t="str">
        <f>IF(AND('1C TSspéc30'!$E$17&lt;&gt;0,'1C TSspéc30'!$C$12="OUI"),'1C TSspéc30'!$E$51/'1C TSspéc30'!$E$17,"")</f>
        <v/>
      </c>
      <c r="AF1503" s="543" t="str">
        <f>IF(AND('1C TSspéc30'!$E$17&lt;&gt;0,'1C TSspéc30'!$C$12="OUI"),'1C TSspéc30'!$E$52/'1C TSspéc30'!$E$17,"")</f>
        <v/>
      </c>
      <c r="AG1503" s="543" t="str">
        <f>IF(AND('1C TSspéc30'!$E$17&lt;&gt;0,'1C TSspéc30'!$C$12="OUI"),'1C TSspéc30'!$E$53/'1C TSspéc30'!$E$17,"")</f>
        <v/>
      </c>
      <c r="AH1503" s="543" t="str">
        <f>IF(AND('1C TSspéc30'!$E$17&lt;&gt;0,'1C TSspéc30'!$C$12="OUI"),'1C TSspéc30'!$E$54/'1C TSspéc30'!$E$17,"")</f>
        <v/>
      </c>
      <c r="AI1503" s="543" t="str">
        <f>IF(AND('1C TSspéc30'!$E$17&lt;&gt;0,'1C TSspéc30'!$C$12="OUI"),'1C TSspéc30'!$E$55/'1C TSspéc30'!$E$17,"")</f>
        <v/>
      </c>
      <c r="AJ1503" s="543" t="str">
        <f>IF(AND('1C TSspéc30'!$E$17&lt;&gt;0,'1C TSspéc30'!$C$12="OUI"),'1C TSspéc30'!$E$56/'1C TSspéc30'!$E$17,"")</f>
        <v/>
      </c>
      <c r="AK1503" s="543" t="str">
        <f>IF(AND('1C TSspéc30'!$E$17&lt;&gt;0,'1C TSspéc30'!$C$12="OUI"),'1C TSspéc30'!$E$57/'1C TSspéc30'!$E$17,"")</f>
        <v/>
      </c>
      <c r="AL1503" s="72">
        <f>IF(AND('1C TSspéc30'!$E$17&lt;&gt;0,'1C TSspéc30'!$C$12="OUI"),N1503+AK1503,N1503)</f>
        <v>0</v>
      </c>
      <c r="AM1503" s="417">
        <f t="shared" si="367"/>
        <v>0</v>
      </c>
      <c r="AN1503" s="417">
        <f t="shared" si="368"/>
        <v>0</v>
      </c>
      <c r="AO1503" s="418" t="str">
        <f>IF(AND('1C TSspéc30'!$E$17&lt;&gt;0,'1C TSspéc30'!$E$30&lt;&gt;0),AM1503+AN1503,"")</f>
        <v/>
      </c>
      <c r="AP1503" s="573" t="str">
        <f>IF(AND('1C TSspéc30'!$E$17&lt;&gt;0,'1C TSspéc30'!$E$30&lt;&gt;0),AM1503-AR1503,"")</f>
        <v/>
      </c>
      <c r="AQ1503" s="583">
        <f t="shared" si="369"/>
        <v>0</v>
      </c>
      <c r="AR1503" s="596"/>
      <c r="AS1503" s="102"/>
      <c r="AT1503" s="27" t="str">
        <f>IF(('1C TSspéc30'!E$17*FICHE!$C$14&lt;J1503),"Forfait limité à "&amp;FICHE!$C$14&amp;"€/jour","")</f>
        <v/>
      </c>
      <c r="AU1503" s="592"/>
      <c r="AV1503" s="824"/>
      <c r="AW1503" s="824"/>
      <c r="AX1503" s="824"/>
      <c r="AY1503" s="824"/>
      <c r="AZ1503" s="824"/>
      <c r="BA1503" s="767"/>
      <c r="BB1503" s="767"/>
      <c r="BC1503" s="767"/>
      <c r="BD1503" s="767"/>
      <c r="BE1503" s="767"/>
      <c r="BF1503" s="767"/>
      <c r="BG1503" s="767"/>
      <c r="BH1503" s="767"/>
      <c r="BI1503" s="767"/>
      <c r="BJ1503" s="767"/>
      <c r="BK1503" s="767"/>
      <c r="BL1503" s="767"/>
      <c r="BM1503" s="767"/>
      <c r="BN1503" s="767"/>
      <c r="BO1503" s="767"/>
      <c r="BP1503" s="767"/>
      <c r="BQ1503" s="767"/>
      <c r="BR1503" s="767"/>
      <c r="BS1503" s="767"/>
      <c r="BT1503" s="767"/>
      <c r="BU1503" s="767"/>
      <c r="BV1503" s="767"/>
      <c r="BW1503" s="767"/>
      <c r="BX1503" s="767"/>
      <c r="BY1503" s="767"/>
      <c r="BZ1503" s="767"/>
      <c r="CA1503" s="767"/>
      <c r="CB1503" s="767"/>
      <c r="CC1503" s="767"/>
      <c r="CD1503" s="767"/>
      <c r="CE1503" s="767"/>
      <c r="CF1503" s="767"/>
      <c r="CG1503" s="767"/>
      <c r="CH1503" s="767"/>
      <c r="CI1503" s="767"/>
      <c r="CJ1503" s="767"/>
      <c r="CK1503" s="767"/>
      <c r="CL1503" s="767"/>
      <c r="CM1503" s="767"/>
      <c r="CN1503" s="767"/>
      <c r="CO1503" s="767"/>
      <c r="CP1503" s="767"/>
      <c r="CQ1503" s="767"/>
      <c r="CR1503" s="767"/>
      <c r="CS1503" s="767"/>
      <c r="CT1503" s="767"/>
      <c r="CU1503" s="767"/>
      <c r="CV1503" s="767"/>
      <c r="CW1503" s="767"/>
      <c r="CX1503" s="767"/>
      <c r="CY1503" s="767"/>
      <c r="CZ1503" s="767"/>
      <c r="DA1503" s="767"/>
      <c r="DB1503" s="767"/>
      <c r="DC1503" s="767"/>
      <c r="DD1503" s="767"/>
      <c r="DE1503" s="767"/>
      <c r="DF1503" s="767"/>
      <c r="DG1503" s="767"/>
      <c r="DH1503" s="767"/>
      <c r="DI1503" s="767"/>
      <c r="DJ1503" s="767"/>
      <c r="DK1503" s="767"/>
      <c r="DL1503" s="767"/>
      <c r="DM1503" s="767"/>
      <c r="DN1503" s="767"/>
      <c r="DO1503" s="767"/>
      <c r="DP1503" s="767"/>
      <c r="DQ1503" s="767"/>
      <c r="DR1503" s="767"/>
      <c r="DS1503" s="767"/>
      <c r="DT1503" s="767"/>
      <c r="DU1503" s="767"/>
      <c r="DV1503" s="767"/>
      <c r="DW1503" s="767"/>
      <c r="DX1503" s="767"/>
      <c r="DY1503" s="767"/>
      <c r="DZ1503" s="767"/>
      <c r="EA1503" s="767"/>
      <c r="EB1503" s="767"/>
      <c r="EC1503" s="767"/>
      <c r="ED1503" s="767"/>
      <c r="EE1503" s="767"/>
      <c r="EF1503" s="767"/>
      <c r="EG1503" s="767"/>
      <c r="EH1503" s="767"/>
      <c r="EI1503" s="767"/>
      <c r="EJ1503" s="767"/>
      <c r="EK1503" s="767"/>
      <c r="EL1503" s="767"/>
      <c r="EM1503" s="767"/>
      <c r="EN1503" s="767"/>
      <c r="EO1503" s="767"/>
      <c r="EP1503" s="767"/>
      <c r="EQ1503" s="767"/>
      <c r="ER1503" s="767"/>
      <c r="ES1503" s="767"/>
      <c r="ET1503" s="767"/>
      <c r="EU1503" s="767"/>
      <c r="EV1503" s="767"/>
      <c r="EW1503" s="767"/>
      <c r="EX1503" s="767"/>
      <c r="EY1503" s="767"/>
      <c r="EZ1503" s="767"/>
      <c r="FA1503" s="767"/>
      <c r="FB1503" s="767"/>
      <c r="FC1503" s="767"/>
      <c r="FD1503" s="767"/>
      <c r="FE1503" s="767"/>
      <c r="FF1503" s="767"/>
      <c r="FG1503" s="767"/>
      <c r="FH1503" s="767"/>
      <c r="FI1503" s="767"/>
      <c r="FJ1503" s="767"/>
      <c r="FK1503" s="767"/>
      <c r="FL1503" s="767"/>
      <c r="FM1503" s="767"/>
      <c r="FN1503" s="767"/>
      <c r="FO1503" s="767"/>
      <c r="FP1503" s="767"/>
      <c r="FQ1503" s="767"/>
      <c r="FR1503" s="767"/>
      <c r="FS1503" s="767"/>
      <c r="FT1503" s="767"/>
      <c r="FU1503" s="767"/>
      <c r="FV1503" s="767"/>
      <c r="FW1503" s="767"/>
      <c r="FX1503" s="767"/>
      <c r="FY1503" s="767"/>
      <c r="FZ1503" s="767"/>
      <c r="GA1503" s="767"/>
      <c r="GB1503" s="767"/>
      <c r="GC1503" s="767"/>
      <c r="GD1503" s="767"/>
      <c r="GE1503" s="767"/>
      <c r="GF1503" s="767"/>
      <c r="GG1503" s="767"/>
      <c r="GH1503" s="767"/>
      <c r="GI1503" s="767"/>
      <c r="GJ1503" s="767"/>
      <c r="GK1503" s="767"/>
      <c r="GL1503" s="767"/>
      <c r="GM1503" s="767"/>
      <c r="GN1503" s="767"/>
      <c r="GO1503" s="767"/>
      <c r="GP1503" s="767"/>
      <c r="GQ1503" s="767"/>
      <c r="GR1503" s="767"/>
      <c r="GS1503" s="767"/>
      <c r="GT1503" s="767"/>
      <c r="GU1503" s="767"/>
      <c r="GV1503" s="767"/>
      <c r="GW1503" s="767"/>
      <c r="GX1503" s="767"/>
      <c r="GY1503" s="767"/>
      <c r="GZ1503" s="767"/>
      <c r="HA1503" s="767"/>
      <c r="HB1503" s="767"/>
      <c r="HC1503" s="767"/>
    </row>
    <row r="1504" spans="1:211" s="864" customFormat="1" ht="13.9" hidden="1" customHeight="1">
      <c r="A1504" s="307"/>
      <c r="B1504" s="351"/>
      <c r="C1504" s="971" t="str">
        <f>IF('1C TSspéc30'!F$17&lt;&gt;0,'1C TSspéc30'!$B$12,"")</f>
        <v/>
      </c>
      <c r="D1504" s="972"/>
      <c r="E1504" s="973"/>
      <c r="F1504" s="93">
        <f>IF(AND($C1504='1C TSspéc30'!$B$12,'1C TSspéc30'!$B$16="spécifiques",'1C TSspéc30'!$F$17&lt;&gt;""),'1C TSspéc30'!$F$21,"")</f>
        <v>0</v>
      </c>
      <c r="G1504" s="863"/>
      <c r="H1504" s="745">
        <v>0.21</v>
      </c>
      <c r="I1504" s="747">
        <v>1</v>
      </c>
      <c r="J1504" s="312"/>
      <c r="K1504" s="680">
        <f t="shared" si="281"/>
        <v>0</v>
      </c>
      <c r="L1504" s="556">
        <f>IF(OR('1C TSspéc30'!$B$12="",'1C TSspéc30'!F$30=0),0,IF(AND('1C TSspéc30'!$B$12&lt;&gt;"",$K$2="Pôle",'1C TSspéc30'!$C$12="OUI"),(('1C TSspéc30'!F$22+'1C TSspéc30'!F$23+'1C TSspéc30'!F$24+'1C TSspéc30'!F$25+'1C TSspéc30'!F$29)/'1C TSspéc30'!F$17),IF(AND('1C TSspéc30'!$B$12&lt;&gt;"",$K$2="Pôle",'1C TSspéc30'!$C$12="NON"),(('1C TSspéc30'!F$22+'1C TSspéc30'!F$23+'1C TSspéc30'!F$24+'1C TSspéc30'!F$25+'1C TSspéc30'!F$29)/'1C TSspéc30'!F$30),IF(AND('1C TSspéc30'!$B$12&lt;&gt;"",$K$2&lt;&gt;"Pôle",'1C TSspéc30'!$C$12="OUI"),(('1C TSspéc30'!F$22+'1C TSspéc30'!F$23+'1C TSspéc30'!F$24+'1C TSspéc30'!F$25+'1C TSspéc30'!F$26+'1C TSspéc30'!F$27+'1C TSspéc30'!F$28+'1C TSspéc30'!F$29)/'1C TSspéc30'!F$17),IF(AND('1C TSspéc30'!$B$12&lt;&gt;"",$K$2&lt;&gt;"Pôle",'1C TSspéc30'!$C$12="NON"),(('1C TSspéc30'!F$22+'1C TSspéc30'!F$23+'1C TSspéc30'!F$24+'1C TSspéc30'!F$25+'1C TSspéc30'!F$26+'1C TSspéc30'!F$27+'1C TSspéc30'!F$28+'1C TSspéc30'!F$29)/'1C TSspéc30'!F$30))))))</f>
        <v>0</v>
      </c>
      <c r="M1504" s="556">
        <f>IF(OR('1C TSspéc30'!$B$12="",'1C TSspéc30'!F$30=0),0,IF(AND('1C TSspéc30'!$B$12&lt;&gt;"",$K$2="Pôle",'1C TSspéc30'!$C$12="OUI"),(('1C TSspéc30'!F$26+'1C TSspéc30'!F$27+'1C TSspéc30'!F$28)/'1C TSspéc30'!F$17),IF(AND('1C TSspéc30'!$B$12&lt;&gt;"",$K$2="Pôle",'1C TSspéc30'!$C$12="NON"),(('1C TSspéc30'!F$26+'1C TSspéc30'!F$27+'1C TSspéc30'!F$28)/'1C TSspéc30'!F$30),IF(AND('1C TSspéc30'!$B$12&lt;&gt;"",$K$2&lt;&gt;"Pôle"),0))))</f>
        <v>0</v>
      </c>
      <c r="N1504" s="557">
        <f>IF(AND('1C TSspéc30'!$B$12&lt;&gt;0,'1C TSspéc30'!$F$30&lt;&gt;0),L1504+M1504,0)</f>
        <v>0</v>
      </c>
      <c r="O1504" s="542" t="str">
        <f>IF(AND('1C TSspéc30'!$F$17&lt;&gt;0,'1C TSspéc30'!$C$12="OUI"),'1C TSspéc30'!$F$35/'1C TSspéc30'!$F$17,"")</f>
        <v/>
      </c>
      <c r="P1504" s="543" t="str">
        <f>IF(AND('1C TSspéc30'!$F$17&lt;&gt;0,'1C TSspéc30'!$C$12="OUI"),'1C TSspéc30'!$F$36/'1C TSspéc30'!$F$17,"")</f>
        <v/>
      </c>
      <c r="Q1504" s="543" t="str">
        <f>IF(AND('1C TSspéc30'!$F$17&lt;&gt;0,'1C TSspéc30'!$C$12="OUI"),'1C TSspéc30'!$F$37/'1C TSspéc30'!$F$17,"")</f>
        <v/>
      </c>
      <c r="R1504" s="543" t="str">
        <f>IF(AND('1C TSspéc30'!$F$17&lt;&gt;0,'1C TSspéc30'!$C$12="OUI"),'1C TSspéc30'!$F$38/'1C TSspéc30'!$F$17,"")</f>
        <v/>
      </c>
      <c r="S1504" s="543" t="str">
        <f>IF(AND('1C TSspéc30'!$F$17&lt;&gt;0,'1C TSspéc30'!$C$12="OUI"),'1C TSspéc30'!$F$39/'1C TSspéc30'!$F$17,"")</f>
        <v/>
      </c>
      <c r="T1504" s="543" t="str">
        <f>IF(AND('1C TSspéc30'!$F$17&lt;&gt;0,'1C TSspéc30'!$C$12="OUI"),'1C TSspéc30'!$F$40/'1C TSspéc30'!$F$17,"")</f>
        <v/>
      </c>
      <c r="U1504" s="543" t="str">
        <f>IF(AND('1C TSspéc30'!$F$17&lt;&gt;0,'1C TSspéc30'!$C$12="OUI"),'1C TSspéc30'!$F$41/'1C TSspéc30'!$F$17,"")</f>
        <v/>
      </c>
      <c r="V1504" s="543" t="str">
        <f>IF(AND('1C TSspéc30'!$F$17&lt;&gt;0,'1C TSspéc30'!$C$12="OUI"),'1C TSspéc30'!$F$42/'1C TSspéc30'!$F$17,"")</f>
        <v/>
      </c>
      <c r="W1504" s="543" t="str">
        <f>IF(AND('1C TSspéc30'!$F$17&lt;&gt;0,'1C TSspéc30'!$C$12="OUI"),'1C TSspéc30'!$F$43/'1C TSspéc30'!$F$17,"")</f>
        <v/>
      </c>
      <c r="X1504" s="543" t="str">
        <f>IF(AND('1C TSspéc30'!$F$17&lt;&gt;0,'1C TSspéc30'!$C$12="OUI"),'1C TSspéc30'!$F$44/'1C TSspéc30'!$F$17,"")</f>
        <v/>
      </c>
      <c r="Y1504" s="543" t="str">
        <f>IF(AND('1C TSspéc30'!$F$17&lt;&gt;0,'1C TSspéc30'!$C$12="OUI"),'1C TSspéc30'!$F$45/'1C TSspéc30'!$F$17,"")</f>
        <v/>
      </c>
      <c r="Z1504" s="543" t="str">
        <f>IF(AND('1C TSspéc30'!$F$17&lt;&gt;0,'1C TSspéc30'!$C$12="OUI"),'1C TSspéc30'!$F$46/'1C TSspéc30'!$F$17,"")</f>
        <v/>
      </c>
      <c r="AA1504" s="543" t="str">
        <f>IF(AND('1C TSspéc30'!$F$17&lt;&gt;0,'1C TSspéc30'!$C$12="OUI"),'1C TSspéc30'!$F$47/'1C TSspéc30'!$F$17,"")</f>
        <v/>
      </c>
      <c r="AB1504" s="543" t="str">
        <f>IF(AND('1C TSspéc30'!$F$17&lt;&gt;0,'1C TSspéc30'!$C$12="OUI"),'1C TSspéc30'!$F$48/'1C TSspéc30'!$F$17,"")</f>
        <v/>
      </c>
      <c r="AC1504" s="543" t="str">
        <f>IF(AND('1C TSspéc30'!$F$17&lt;&gt;0,'1C TSspéc30'!$C$12="OUI"),'1C TSspéc30'!$F$49/'1C TSspéc30'!$F$17,"")</f>
        <v/>
      </c>
      <c r="AD1504" s="543" t="str">
        <f>IF(AND('1C TSspéc30'!$F$17&lt;&gt;0,'1C TSspéc30'!$C$12="OUI"),'1C TSspéc30'!$F$50/'1C TSspéc30'!$F$17,"")</f>
        <v/>
      </c>
      <c r="AE1504" s="543" t="str">
        <f>IF(AND('1C TSspéc30'!$F$17&lt;&gt;0,'1C TSspéc30'!$C$12="OUI"),'1C TSspéc30'!$F$51/'1C TSspéc30'!$F$17,"")</f>
        <v/>
      </c>
      <c r="AF1504" s="543" t="str">
        <f>IF(AND('1C TSspéc30'!$F$17&lt;&gt;0,'1C TSspéc30'!$C$12="OUI"),'1C TSspéc30'!$F$52/'1C TSspéc30'!$F$17,"")</f>
        <v/>
      </c>
      <c r="AG1504" s="543" t="str">
        <f>IF(AND('1C TSspéc30'!$F$17&lt;&gt;0,'1C TSspéc30'!$C$12="OUI"),'1C TSspéc30'!$F$53/'1C TSspéc30'!$F$17,"")</f>
        <v/>
      </c>
      <c r="AH1504" s="543" t="str">
        <f>IF(AND('1C TSspéc30'!$F$17&lt;&gt;0,'1C TSspéc30'!$C$12="OUI"),'1C TSspéc30'!$F$54/'1C TSspéc30'!$F$17,"")</f>
        <v/>
      </c>
      <c r="AI1504" s="543" t="str">
        <f>IF(AND('1C TSspéc30'!$F$17&lt;&gt;0,'1C TSspéc30'!$C$12="OUI"),'1C TSspéc30'!$F$55/'1C TSspéc30'!$F$17,"")</f>
        <v/>
      </c>
      <c r="AJ1504" s="543" t="str">
        <f>IF(AND('1C TSspéc30'!$F$17&lt;&gt;0,'1C TSspéc30'!$C$12="OUI"),'1C TSspéc30'!$F$56/'1C TSspéc30'!$F$17,"")</f>
        <v/>
      </c>
      <c r="AK1504" s="543" t="str">
        <f>IF(AND('1C TSspéc30'!$F$17&lt;&gt;0,'1C TSspéc30'!$C$12="OUI"),'1C TSspéc30'!$F$57/'1C TSspéc30'!$F$17,"")</f>
        <v/>
      </c>
      <c r="AL1504" s="72">
        <f>IF(AND('1C TSspéc30'!$F$17&lt;&gt;0,'1C TSspéc30'!$C$12="OUI"),N1504+AK1504,N1504)</f>
        <v>0</v>
      </c>
      <c r="AM1504" s="417">
        <f t="shared" si="367"/>
        <v>0</v>
      </c>
      <c r="AN1504" s="417">
        <f t="shared" si="368"/>
        <v>0</v>
      </c>
      <c r="AO1504" s="418" t="str">
        <f>IF(AND('1C TSspéc30'!$F$17&lt;&gt;0,'1C TSspéc30'!$F$30&lt;&gt;0),AM1504+AN1504,"")</f>
        <v/>
      </c>
      <c r="AP1504" s="573" t="str">
        <f>IF(AND('1C TSspéc30'!$F$17&lt;&gt;0,'1C TSspéc30'!$F$30&lt;&gt;0),AM1504-AR1504,"")</f>
        <v/>
      </c>
      <c r="AQ1504" s="583">
        <f t="shared" si="369"/>
        <v>0</v>
      </c>
      <c r="AR1504" s="596"/>
      <c r="AS1504" s="102"/>
      <c r="AT1504" s="27" t="str">
        <f>IF(('1C TSspéc30'!F$17*FICHE!$C$14&lt;J1504),"Forfait limité à "&amp;FICHE!$C$14&amp;"€/jour","")</f>
        <v/>
      </c>
      <c r="AU1504" s="592"/>
      <c r="AV1504" s="824"/>
      <c r="AW1504" s="824"/>
      <c r="AX1504" s="824"/>
      <c r="AY1504" s="824"/>
      <c r="AZ1504" s="824"/>
      <c r="BA1504" s="767"/>
      <c r="BB1504" s="767"/>
      <c r="BC1504" s="767"/>
      <c r="BD1504" s="767"/>
      <c r="BE1504" s="767"/>
      <c r="BF1504" s="767"/>
      <c r="BG1504" s="767"/>
      <c r="BH1504" s="767"/>
      <c r="BI1504" s="767"/>
      <c r="BJ1504" s="767"/>
      <c r="BK1504" s="767"/>
      <c r="BL1504" s="767"/>
      <c r="BM1504" s="767"/>
      <c r="BN1504" s="767"/>
      <c r="BO1504" s="767"/>
      <c r="BP1504" s="767"/>
      <c r="BQ1504" s="767"/>
      <c r="BR1504" s="767"/>
      <c r="BS1504" s="767"/>
      <c r="BT1504" s="767"/>
      <c r="BU1504" s="767"/>
      <c r="BV1504" s="767"/>
      <c r="BW1504" s="767"/>
      <c r="BX1504" s="767"/>
      <c r="BY1504" s="767"/>
      <c r="BZ1504" s="767"/>
      <c r="CA1504" s="767"/>
      <c r="CB1504" s="767"/>
      <c r="CC1504" s="767"/>
      <c r="CD1504" s="767"/>
      <c r="CE1504" s="767"/>
      <c r="CF1504" s="767"/>
      <c r="CG1504" s="767"/>
      <c r="CH1504" s="767"/>
      <c r="CI1504" s="767"/>
      <c r="CJ1504" s="767"/>
      <c r="CK1504" s="767"/>
      <c r="CL1504" s="767"/>
      <c r="CM1504" s="767"/>
      <c r="CN1504" s="767"/>
      <c r="CO1504" s="767"/>
      <c r="CP1504" s="767"/>
      <c r="CQ1504" s="767"/>
      <c r="CR1504" s="767"/>
      <c r="CS1504" s="767"/>
      <c r="CT1504" s="767"/>
      <c r="CU1504" s="767"/>
      <c r="CV1504" s="767"/>
      <c r="CW1504" s="767"/>
      <c r="CX1504" s="767"/>
      <c r="CY1504" s="767"/>
      <c r="CZ1504" s="767"/>
      <c r="DA1504" s="767"/>
      <c r="DB1504" s="767"/>
      <c r="DC1504" s="767"/>
      <c r="DD1504" s="767"/>
      <c r="DE1504" s="767"/>
      <c r="DF1504" s="767"/>
      <c r="DG1504" s="767"/>
      <c r="DH1504" s="767"/>
      <c r="DI1504" s="767"/>
      <c r="DJ1504" s="767"/>
      <c r="DK1504" s="767"/>
      <c r="DL1504" s="767"/>
      <c r="DM1504" s="767"/>
      <c r="DN1504" s="767"/>
      <c r="DO1504" s="767"/>
      <c r="DP1504" s="767"/>
      <c r="DQ1504" s="767"/>
      <c r="DR1504" s="767"/>
      <c r="DS1504" s="767"/>
      <c r="DT1504" s="767"/>
      <c r="DU1504" s="767"/>
      <c r="DV1504" s="767"/>
      <c r="DW1504" s="767"/>
      <c r="DX1504" s="767"/>
      <c r="DY1504" s="767"/>
      <c r="DZ1504" s="767"/>
      <c r="EA1504" s="767"/>
      <c r="EB1504" s="767"/>
      <c r="EC1504" s="767"/>
      <c r="ED1504" s="767"/>
      <c r="EE1504" s="767"/>
      <c r="EF1504" s="767"/>
      <c r="EG1504" s="767"/>
      <c r="EH1504" s="767"/>
      <c r="EI1504" s="767"/>
      <c r="EJ1504" s="767"/>
      <c r="EK1504" s="767"/>
      <c r="EL1504" s="767"/>
      <c r="EM1504" s="767"/>
      <c r="EN1504" s="767"/>
      <c r="EO1504" s="767"/>
      <c r="EP1504" s="767"/>
      <c r="EQ1504" s="767"/>
      <c r="ER1504" s="767"/>
      <c r="ES1504" s="767"/>
      <c r="ET1504" s="767"/>
      <c r="EU1504" s="767"/>
      <c r="EV1504" s="767"/>
      <c r="EW1504" s="767"/>
      <c r="EX1504" s="767"/>
      <c r="EY1504" s="767"/>
      <c r="EZ1504" s="767"/>
      <c r="FA1504" s="767"/>
      <c r="FB1504" s="767"/>
      <c r="FC1504" s="767"/>
      <c r="FD1504" s="767"/>
      <c r="FE1504" s="767"/>
      <c r="FF1504" s="767"/>
      <c r="FG1504" s="767"/>
      <c r="FH1504" s="767"/>
      <c r="FI1504" s="767"/>
      <c r="FJ1504" s="767"/>
      <c r="FK1504" s="767"/>
      <c r="FL1504" s="767"/>
      <c r="FM1504" s="767"/>
      <c r="FN1504" s="767"/>
      <c r="FO1504" s="767"/>
      <c r="FP1504" s="767"/>
      <c r="FQ1504" s="767"/>
      <c r="FR1504" s="767"/>
      <c r="FS1504" s="767"/>
      <c r="FT1504" s="767"/>
      <c r="FU1504" s="767"/>
      <c r="FV1504" s="767"/>
      <c r="FW1504" s="767"/>
      <c r="FX1504" s="767"/>
      <c r="FY1504" s="767"/>
      <c r="FZ1504" s="767"/>
      <c r="GA1504" s="767"/>
      <c r="GB1504" s="767"/>
      <c r="GC1504" s="767"/>
      <c r="GD1504" s="767"/>
      <c r="GE1504" s="767"/>
      <c r="GF1504" s="767"/>
      <c r="GG1504" s="767"/>
      <c r="GH1504" s="767"/>
      <c r="GI1504" s="767"/>
      <c r="GJ1504" s="767"/>
      <c r="GK1504" s="767"/>
      <c r="GL1504" s="767"/>
      <c r="GM1504" s="767"/>
      <c r="GN1504" s="767"/>
      <c r="GO1504" s="767"/>
      <c r="GP1504" s="767"/>
      <c r="GQ1504" s="767"/>
      <c r="GR1504" s="767"/>
      <c r="GS1504" s="767"/>
      <c r="GT1504" s="767"/>
      <c r="GU1504" s="767"/>
      <c r="GV1504" s="767"/>
      <c r="GW1504" s="767"/>
      <c r="GX1504" s="767"/>
      <c r="GY1504" s="767"/>
      <c r="GZ1504" s="767"/>
      <c r="HA1504" s="767"/>
      <c r="HB1504" s="767"/>
      <c r="HC1504" s="767"/>
    </row>
    <row r="1505" spans="1:211" s="864" customFormat="1" ht="13.9" hidden="1" customHeight="1">
      <c r="A1505" s="307"/>
      <c r="B1505" s="351"/>
      <c r="C1505" s="971" t="str">
        <f>IF('1C TSspéc30'!G$17&lt;&gt;0,'1C TSspéc30'!$B$12,"")</f>
        <v/>
      </c>
      <c r="D1505" s="972"/>
      <c r="E1505" s="973"/>
      <c r="F1505" s="93">
        <f>IF(AND($C1505='1C TSspéc30'!$B$12,'1C TSspéc30'!$B$16="spécifiques",'1C TSspéc30'!$G$17&lt;&gt;""),'1C TSspéc30'!$G$21,"")</f>
        <v>0</v>
      </c>
      <c r="G1505" s="863"/>
      <c r="H1505" s="745">
        <v>0.21</v>
      </c>
      <c r="I1505" s="747">
        <v>1</v>
      </c>
      <c r="J1505" s="312"/>
      <c r="K1505" s="680">
        <f t="shared" si="281"/>
        <v>0</v>
      </c>
      <c r="L1505" s="556">
        <f>IF(OR('1C TSspéc30'!$B$12="",'1C TSspéc30'!G$30=0),0,IF(AND('1C TSspéc30'!$B$12&lt;&gt;"",$K$2="Pôle",'1C TSspéc30'!$C$12="OUI"),(('1C TSspéc30'!G$22+'1C TSspéc30'!G$23+'1C TSspéc30'!G$24+'1C TSspéc30'!G$25+'1C TSspéc30'!G$29)/'1C TSspéc30'!G$17),IF(AND('1C TSspéc30'!$B$12&lt;&gt;"",$K$2="Pôle",'1C TSspéc30'!$C$12="NON"),(('1C TSspéc30'!G$22+'1C TSspéc30'!G$23+'1C TSspéc30'!G$24+'1C TSspéc30'!G$25+'1C TSspéc30'!G$29)/'1C TSspéc30'!G$30),IF(AND('1C TSspéc30'!$B$12&lt;&gt;"",$K$2&lt;&gt;"Pôle",'1C TSspéc30'!$C$12="OUI"),(('1C TSspéc30'!G$22+'1C TSspéc30'!G$23+'1C TSspéc30'!G$24+'1C TSspéc30'!G$25+'1C TSspéc30'!G$26+'1C TSspéc30'!G$27+'1C TSspéc30'!G$28+'1C TSspéc30'!G$29)/'1C TSspéc30'!G$17),IF(AND('1C TSspéc30'!$B$12&lt;&gt;"",$K$2&lt;&gt;"Pôle",'1C TSspéc30'!$C$12="NON"),(('1C TSspéc30'!G$22+'1C TSspéc30'!G$23+'1C TSspéc30'!G$24+'1C TSspéc30'!G$25+'1C TSspéc30'!G$26+'1C TSspéc30'!G$27+'1C TSspéc30'!G$28+'1C TSspéc30'!G$29)/'1C TSspéc30'!G$30))))))</f>
        <v>0</v>
      </c>
      <c r="M1505" s="556">
        <f>IF(OR('1C TSspéc30'!$B$12="",'1C TSspéc30'!G$30=0),0,IF(AND('1C TSspéc30'!$B$12&lt;&gt;"",$K$2="Pôle",'1C TSspéc30'!$C$12="OUI"),(('1C TSspéc30'!G$26+'1C TSspéc30'!G$27+'1C TSspéc30'!G$28)/'1C TSspéc30'!G$17),IF(AND('1C TSspéc30'!$B$12&lt;&gt;"",$K$2="Pôle",'1C TSspéc30'!$C$12="NON"),(('1C TSspéc30'!G$26+'1C TSspéc30'!G$27+'1C TSspéc30'!G$28)/'1C TSspéc30'!G$30),IF(AND('1C TSspéc30'!$B$12&lt;&gt;"",$K$2&lt;&gt;"Pôle"),0))))</f>
        <v>0</v>
      </c>
      <c r="N1505" s="557">
        <f>IF(AND('1C TSspéc30'!$B$12&lt;&gt;0,'1C TSspéc30'!$G$30&lt;&gt;0),L1505+M1505,0)</f>
        <v>0</v>
      </c>
      <c r="O1505" s="542" t="str">
        <f>IF(AND('1C TSspéc30'!$G$17&lt;&gt;0,'1C TSspéc30'!$C$12="OUI"),'1C TSspéc30'!$G$35/'1C TSspéc30'!$G$17,"")</f>
        <v/>
      </c>
      <c r="P1505" s="543" t="str">
        <f>IF(AND('1C TSspéc30'!$G$17&lt;&gt;0,'1C TSspéc30'!$C$12="OUI"),'1C TSspéc30'!$G$36/'1C TSspéc30'!$G$17,"")</f>
        <v/>
      </c>
      <c r="Q1505" s="543" t="str">
        <f>IF(AND('1C TSspéc30'!$G$17&lt;&gt;0,'1C TSspéc30'!$C$12="OUI"),'1C TSspéc30'!$G$37/'1C TSspéc30'!$G$17,"")</f>
        <v/>
      </c>
      <c r="R1505" s="543" t="str">
        <f>IF(AND('1C TSspéc30'!$G$17&lt;&gt;0,'1C TSspéc30'!$C$12="OUI"),'1C TSspéc30'!$G$38/'1C TSspéc30'!$G$17,"")</f>
        <v/>
      </c>
      <c r="S1505" s="543" t="str">
        <f>IF(AND('1C TSspéc30'!$G$17&lt;&gt;0,'1C TSspéc30'!$C$12="OUI"),'1C TSspéc30'!$G$39/'1C TSspéc30'!$G$17,"")</f>
        <v/>
      </c>
      <c r="T1505" s="543" t="str">
        <f>IF(AND('1C TSspéc30'!$G$17&lt;&gt;0,'1C TSspéc30'!$C$12="OUI"),'1C TSspéc30'!$G$40/'1C TSspéc30'!$G$17,"")</f>
        <v/>
      </c>
      <c r="U1505" s="543" t="str">
        <f>IF(AND('1C TSspéc30'!$G$17&lt;&gt;0,'1C TSspéc30'!$C$12="OUI"),'1C TSspéc30'!$G$41/'1C TSspéc30'!$G$17,"")</f>
        <v/>
      </c>
      <c r="V1505" s="543" t="str">
        <f>IF(AND('1C TSspéc30'!$G$17&lt;&gt;0,'1C TSspéc30'!$C$12="OUI"),'1C TSspéc30'!$G$42/'1C TSspéc30'!$G$17,"")</f>
        <v/>
      </c>
      <c r="W1505" s="543" t="str">
        <f>IF(AND('1C TSspéc30'!$G$17&lt;&gt;0,'1C TSspéc30'!$C$12="OUI"),'1C TSspéc30'!$G$43/'1C TSspéc30'!$G$17,"")</f>
        <v/>
      </c>
      <c r="X1505" s="543" t="str">
        <f>IF(AND('1C TSspéc30'!$G$17&lt;&gt;0,'1C TSspéc30'!$C$12="OUI"),'1C TSspéc30'!$G$44/'1C TSspéc30'!$G$17,"")</f>
        <v/>
      </c>
      <c r="Y1505" s="543" t="str">
        <f>IF(AND('1C TSspéc30'!$G$17&lt;&gt;0,'1C TSspéc30'!$C$12="OUI"),'1C TSspéc30'!$G$45/'1C TSspéc30'!$G$17,"")</f>
        <v/>
      </c>
      <c r="Z1505" s="543" t="str">
        <f>IF(AND('1C TSspéc30'!$G$17&lt;&gt;0,'1C TSspéc30'!$C$12="OUI"),'1C TSspéc30'!$G$46/'1C TSspéc30'!$G$17,"")</f>
        <v/>
      </c>
      <c r="AA1505" s="543" t="str">
        <f>IF(AND('1C TSspéc30'!$G$17&lt;&gt;0,'1C TSspéc30'!$C$12="OUI"),'1C TSspéc30'!$G$47/'1C TSspéc30'!$G$17,"")</f>
        <v/>
      </c>
      <c r="AB1505" s="543" t="str">
        <f>IF(AND('1C TSspéc30'!$G$17&lt;&gt;0,'1C TSspéc30'!$C$12="OUI"),'1C TSspéc30'!$G$48/'1C TSspéc30'!$G$17,"")</f>
        <v/>
      </c>
      <c r="AC1505" s="543" t="str">
        <f>IF(AND('1C TSspéc30'!$G$17&lt;&gt;0,'1C TSspéc30'!$C$12="OUI"),'1C TSspéc30'!$G$49/'1C TSspéc30'!$G$17,"")</f>
        <v/>
      </c>
      <c r="AD1505" s="543" t="str">
        <f>IF(AND('1C TSspéc30'!$G$17&lt;&gt;0,'1C TSspéc30'!$C$12="OUI"),'1C TSspéc30'!$G$50/'1C TSspéc30'!$G$17,"")</f>
        <v/>
      </c>
      <c r="AE1505" s="543" t="str">
        <f>IF(AND('1C TSspéc30'!$G$17&lt;&gt;0,'1C TSspéc30'!$C$12="OUI"),'1C TSspéc30'!$G$51/'1C TSspéc30'!$G$17,"")</f>
        <v/>
      </c>
      <c r="AF1505" s="543" t="str">
        <f>IF(AND('1C TSspéc30'!$G$17&lt;&gt;0,'1C TSspéc30'!$C$12="OUI"),'1C TSspéc30'!$G$52/'1C TSspéc30'!$G$17,"")</f>
        <v/>
      </c>
      <c r="AG1505" s="543" t="str">
        <f>IF(AND('1C TSspéc30'!$G$17&lt;&gt;0,'1C TSspéc30'!$C$12="OUI"),'1C TSspéc30'!$G$53/'1C TSspéc30'!$G$17,"")</f>
        <v/>
      </c>
      <c r="AH1505" s="543" t="str">
        <f>IF(AND('1C TSspéc30'!$G$17&lt;&gt;0,'1C TSspéc30'!$C$12="OUI"),'1C TSspéc30'!$G$54/'1C TSspéc30'!$G$17,"")</f>
        <v/>
      </c>
      <c r="AI1505" s="543" t="str">
        <f>IF(AND('1C TSspéc30'!$G$17&lt;&gt;0,'1C TSspéc30'!$C$12="OUI"),'1C TSspéc30'!$G$55/'1C TSspéc30'!$G$17,"")</f>
        <v/>
      </c>
      <c r="AJ1505" s="543" t="str">
        <f>IF(AND('1C TSspéc30'!$G$17&lt;&gt;0,'1C TSspéc30'!$C$12="OUI"),'1C TSspéc30'!$G$56/'1C TSspéc30'!$G$17,"")</f>
        <v/>
      </c>
      <c r="AK1505" s="543" t="str">
        <f>IF(AND('1C TSspéc30'!$G$17&lt;&gt;0,'1C TSspéc30'!$C$12="OUI"),'1C TSspéc30'!$G$57/'1C TSspéc30'!$G$17,"")</f>
        <v/>
      </c>
      <c r="AL1505" s="72">
        <f>IF(AND('1C TSspéc30'!$G$17&lt;&gt;0,'1C TSspéc30'!$C$12="OUI"),N1505+AK1505,N1505)</f>
        <v>0</v>
      </c>
      <c r="AM1505" s="417">
        <f t="shared" si="367"/>
        <v>0</v>
      </c>
      <c r="AN1505" s="417">
        <f t="shared" si="368"/>
        <v>0</v>
      </c>
      <c r="AO1505" s="418" t="str">
        <f>IF(AND('1C TSspéc30'!$G$17&lt;&gt;0,'1C TSspéc30'!$G$30&lt;&gt;0),AM1505+AN1505,"")</f>
        <v/>
      </c>
      <c r="AP1505" s="573" t="str">
        <f>IF(AND('1C TSspéc30'!$G$17&lt;&gt;0,'1C TSspéc30'!$G$30&lt;&gt;0),AM1505-AR1505,"")</f>
        <v/>
      </c>
      <c r="AQ1505" s="583">
        <f t="shared" si="369"/>
        <v>0</v>
      </c>
      <c r="AR1505" s="596"/>
      <c r="AS1505" s="102"/>
      <c r="AT1505" s="27" t="str">
        <f>IF(('1C TSspéc30'!G$17*FICHE!$C$14&lt;J1505),"Forfait limité à "&amp;FICHE!$C$14&amp;"€/jour","")</f>
        <v/>
      </c>
      <c r="AU1505" s="592"/>
      <c r="AV1505" s="824"/>
      <c r="AW1505" s="824"/>
      <c r="AX1505" s="824"/>
      <c r="AY1505" s="824"/>
      <c r="AZ1505" s="824"/>
      <c r="BA1505" s="767"/>
      <c r="BB1505" s="767"/>
      <c r="BC1505" s="767"/>
      <c r="BD1505" s="767"/>
      <c r="BE1505" s="767"/>
      <c r="BF1505" s="767"/>
      <c r="BG1505" s="767"/>
      <c r="BH1505" s="767"/>
      <c r="BI1505" s="767"/>
      <c r="BJ1505" s="767"/>
      <c r="BK1505" s="767"/>
      <c r="BL1505" s="767"/>
      <c r="BM1505" s="767"/>
      <c r="BN1505" s="767"/>
      <c r="BO1505" s="767"/>
      <c r="BP1505" s="767"/>
      <c r="BQ1505" s="767"/>
      <c r="BR1505" s="767"/>
      <c r="BS1505" s="767"/>
      <c r="BT1505" s="767"/>
      <c r="BU1505" s="767"/>
      <c r="BV1505" s="767"/>
      <c r="BW1505" s="767"/>
      <c r="BX1505" s="767"/>
      <c r="BY1505" s="767"/>
      <c r="BZ1505" s="767"/>
      <c r="CA1505" s="767"/>
      <c r="CB1505" s="767"/>
      <c r="CC1505" s="767"/>
      <c r="CD1505" s="767"/>
      <c r="CE1505" s="767"/>
      <c r="CF1505" s="767"/>
      <c r="CG1505" s="767"/>
      <c r="CH1505" s="767"/>
      <c r="CI1505" s="767"/>
      <c r="CJ1505" s="767"/>
      <c r="CK1505" s="767"/>
      <c r="CL1505" s="767"/>
      <c r="CM1505" s="767"/>
      <c r="CN1505" s="767"/>
      <c r="CO1505" s="767"/>
      <c r="CP1505" s="767"/>
      <c r="CQ1505" s="767"/>
      <c r="CR1505" s="767"/>
      <c r="CS1505" s="767"/>
      <c r="CT1505" s="767"/>
      <c r="CU1505" s="767"/>
      <c r="CV1505" s="767"/>
      <c r="CW1505" s="767"/>
      <c r="CX1505" s="767"/>
      <c r="CY1505" s="767"/>
      <c r="CZ1505" s="767"/>
      <c r="DA1505" s="767"/>
      <c r="DB1505" s="767"/>
      <c r="DC1505" s="767"/>
      <c r="DD1505" s="767"/>
      <c r="DE1505" s="767"/>
      <c r="DF1505" s="767"/>
      <c r="DG1505" s="767"/>
      <c r="DH1505" s="767"/>
      <c r="DI1505" s="767"/>
      <c r="DJ1505" s="767"/>
      <c r="DK1505" s="767"/>
      <c r="DL1505" s="767"/>
      <c r="DM1505" s="767"/>
      <c r="DN1505" s="767"/>
      <c r="DO1505" s="767"/>
      <c r="DP1505" s="767"/>
      <c r="DQ1505" s="767"/>
      <c r="DR1505" s="767"/>
      <c r="DS1505" s="767"/>
      <c r="DT1505" s="767"/>
      <c r="DU1505" s="767"/>
      <c r="DV1505" s="767"/>
      <c r="DW1505" s="767"/>
      <c r="DX1505" s="767"/>
      <c r="DY1505" s="767"/>
      <c r="DZ1505" s="767"/>
      <c r="EA1505" s="767"/>
      <c r="EB1505" s="767"/>
      <c r="EC1505" s="767"/>
      <c r="ED1505" s="767"/>
      <c r="EE1505" s="767"/>
      <c r="EF1505" s="767"/>
      <c r="EG1505" s="767"/>
      <c r="EH1505" s="767"/>
      <c r="EI1505" s="767"/>
      <c r="EJ1505" s="767"/>
      <c r="EK1505" s="767"/>
      <c r="EL1505" s="767"/>
      <c r="EM1505" s="767"/>
      <c r="EN1505" s="767"/>
      <c r="EO1505" s="767"/>
      <c r="EP1505" s="767"/>
      <c r="EQ1505" s="767"/>
      <c r="ER1505" s="767"/>
      <c r="ES1505" s="767"/>
      <c r="ET1505" s="767"/>
      <c r="EU1505" s="767"/>
      <c r="EV1505" s="767"/>
      <c r="EW1505" s="767"/>
      <c r="EX1505" s="767"/>
      <c r="EY1505" s="767"/>
      <c r="EZ1505" s="767"/>
      <c r="FA1505" s="767"/>
      <c r="FB1505" s="767"/>
      <c r="FC1505" s="767"/>
      <c r="FD1505" s="767"/>
      <c r="FE1505" s="767"/>
      <c r="FF1505" s="767"/>
      <c r="FG1505" s="767"/>
      <c r="FH1505" s="767"/>
      <c r="FI1505" s="767"/>
      <c r="FJ1505" s="767"/>
      <c r="FK1505" s="767"/>
      <c r="FL1505" s="767"/>
      <c r="FM1505" s="767"/>
      <c r="FN1505" s="767"/>
      <c r="FO1505" s="767"/>
      <c r="FP1505" s="767"/>
      <c r="FQ1505" s="767"/>
      <c r="FR1505" s="767"/>
      <c r="FS1505" s="767"/>
      <c r="FT1505" s="767"/>
      <c r="FU1505" s="767"/>
      <c r="FV1505" s="767"/>
      <c r="FW1505" s="767"/>
      <c r="FX1505" s="767"/>
      <c r="FY1505" s="767"/>
      <c r="FZ1505" s="767"/>
      <c r="GA1505" s="767"/>
      <c r="GB1505" s="767"/>
      <c r="GC1505" s="767"/>
      <c r="GD1505" s="767"/>
      <c r="GE1505" s="767"/>
      <c r="GF1505" s="767"/>
      <c r="GG1505" s="767"/>
      <c r="GH1505" s="767"/>
      <c r="GI1505" s="767"/>
      <c r="GJ1505" s="767"/>
      <c r="GK1505" s="767"/>
      <c r="GL1505" s="767"/>
      <c r="GM1505" s="767"/>
      <c r="GN1505" s="767"/>
      <c r="GO1505" s="767"/>
      <c r="GP1505" s="767"/>
      <c r="GQ1505" s="767"/>
      <c r="GR1505" s="767"/>
      <c r="GS1505" s="767"/>
      <c r="GT1505" s="767"/>
      <c r="GU1505" s="767"/>
      <c r="GV1505" s="767"/>
      <c r="GW1505" s="767"/>
      <c r="GX1505" s="767"/>
      <c r="GY1505" s="767"/>
      <c r="GZ1505" s="767"/>
      <c r="HA1505" s="767"/>
      <c r="HB1505" s="767"/>
      <c r="HC1505" s="767"/>
    </row>
    <row r="1506" spans="1:211" s="864" customFormat="1" ht="13.9" hidden="1" customHeight="1">
      <c r="A1506" s="307"/>
      <c r="B1506" s="351"/>
      <c r="C1506" s="971" t="str">
        <f>IF('1C TSspéc30'!H$17&lt;&gt;0,'1C TSspéc30'!$B$12,"")</f>
        <v/>
      </c>
      <c r="D1506" s="972"/>
      <c r="E1506" s="973"/>
      <c r="F1506" s="93">
        <f>IF(AND($C1506='1C TSspéc30'!$B$12,'1C TSspéc30'!$B$16="spécifiques",'1C TSspéc30'!$H$17&lt;&gt;""),'1C TSspéc30'!$H$21,"")</f>
        <v>0</v>
      </c>
      <c r="G1506" s="863"/>
      <c r="H1506" s="745">
        <v>0.21</v>
      </c>
      <c r="I1506" s="747">
        <v>1</v>
      </c>
      <c r="J1506" s="312"/>
      <c r="K1506" s="680">
        <f t="shared" si="281"/>
        <v>0</v>
      </c>
      <c r="L1506" s="556">
        <f>IF(OR('1C TSspéc30'!$B$12="",'1C TSspéc30'!H$30=0),0,IF(AND('1C TSspéc30'!$B$12&lt;&gt;"",$K$2="Pôle",'1C TSspéc30'!$C$12="OUI"),(('1C TSspéc30'!H$22+'1C TSspéc30'!H$23+'1C TSspéc30'!H$24+'1C TSspéc30'!H$25+'1C TSspéc30'!H$29)/'1C TSspéc30'!H$17),IF(AND('1C TSspéc30'!$B$12&lt;&gt;"",$K$2="Pôle",'1C TSspéc30'!$C$12="NON"),(('1C TSspéc30'!H$22+'1C TSspéc30'!H$23+'1C TSspéc30'!H$24+'1C TSspéc30'!H$25+'1C TSspéc30'!H$29)/'1C TSspéc30'!H$30),IF(AND('1C TSspéc30'!$B$12&lt;&gt;"",$K$2&lt;&gt;"Pôle",'1C TSspéc30'!$C$12="OUI"),(('1C TSspéc30'!H$22+'1C TSspéc30'!H$23+'1C TSspéc30'!H$24+'1C TSspéc30'!H$25+'1C TSspéc30'!H$26+'1C TSspéc30'!H$27+'1C TSspéc30'!H$28+'1C TSspéc30'!H$29)/'1C TSspéc30'!H$17),IF(AND('1C TSspéc30'!$B$12&lt;&gt;"",$K$2&lt;&gt;"Pôle",'1C TSspéc30'!$C$12="NON"),(('1C TSspéc30'!H$22+'1C TSspéc30'!H$23+'1C TSspéc30'!H$24+'1C TSspéc30'!H$25+'1C TSspéc30'!H$26+'1C TSspéc30'!H$27+'1C TSspéc30'!H$28+'1C TSspéc30'!H$29)/'1C TSspéc30'!H$30))))))</f>
        <v>0</v>
      </c>
      <c r="M1506" s="556">
        <f>IF(OR('1C TSspéc30'!$B$12="",'1C TSspéc30'!H$30=0),0,IF(AND('1C TSspéc30'!$B$12&lt;&gt;"",$K$2="Pôle",'1C TSspéc30'!$C$12="OUI"),(('1C TSspéc30'!H$26+'1C TSspéc30'!H$27+'1C TSspéc30'!H$28)/'1C TSspéc30'!H$17),IF(AND('1C TSspéc30'!$B$12&lt;&gt;"",$K$2="Pôle",'1C TSspéc30'!$C$12="NON"),(('1C TSspéc30'!H$26+'1C TSspéc30'!H$27+'1C TSspéc30'!H$28)/'1C TSspéc30'!H$30),IF(AND('1C TSspéc30'!$B$12&lt;&gt;"",$K$2&lt;&gt;"Pôle"),0))))</f>
        <v>0</v>
      </c>
      <c r="N1506" s="557">
        <f>IF(AND('1C TSspéc30'!$B$12&lt;&gt;0,'1C TSspéc30'!$H$30&lt;&gt;0),L1506+M1506,0)</f>
        <v>0</v>
      </c>
      <c r="O1506" s="542" t="str">
        <f>IF(AND('1C TSspéc30'!$H$17&lt;&gt;0,'1C TSspéc30'!$C$12="OUI"),'1C TSspéc30'!$H$35/'1C TSspéc30'!$H$17,"")</f>
        <v/>
      </c>
      <c r="P1506" s="543" t="str">
        <f>IF(AND('1C TSspéc30'!$H$17&lt;&gt;0,'1C TSspéc30'!$C$12="OUI"),'1C TSspéc30'!$H$36/'1C TSspéc30'!$H$17,"")</f>
        <v/>
      </c>
      <c r="Q1506" s="543" t="str">
        <f>IF(AND('1C TSspéc30'!$H$17&lt;&gt;0,'1C TSspéc30'!$C$12="OUI"),'1C TSspéc30'!$H$37/'1C TSspéc30'!$H$17,"")</f>
        <v/>
      </c>
      <c r="R1506" s="543" t="str">
        <f>IF(AND('1C TSspéc30'!$H$17&lt;&gt;0,'1C TSspéc30'!$C$12="OUI"),'1C TSspéc30'!$H$38/'1C TSspéc30'!$H$17,"")</f>
        <v/>
      </c>
      <c r="S1506" s="543" t="str">
        <f>IF(AND('1C TSspéc30'!$H$17&lt;&gt;0,'1C TSspéc30'!$C$12="OUI"),'1C TSspéc30'!$H$39/'1C TSspéc30'!$H$17,"")</f>
        <v/>
      </c>
      <c r="T1506" s="543" t="str">
        <f>IF(AND('1C TSspéc30'!$H$17&lt;&gt;0,'1C TSspéc30'!$C$12="OUI"),'1C TSspéc30'!$H$40/'1C TSspéc30'!$H$17,"")</f>
        <v/>
      </c>
      <c r="U1506" s="543" t="str">
        <f>IF(AND('1C TSspéc30'!$H$17&lt;&gt;0,'1C TSspéc30'!$C$12="OUI"),'1C TSspéc30'!$H$41/'1C TSspéc30'!$H$17,"")</f>
        <v/>
      </c>
      <c r="V1506" s="543" t="str">
        <f>IF(AND('1C TSspéc30'!$H$17&lt;&gt;0,'1C TSspéc30'!$C$12="OUI"),'1C TSspéc30'!$H$42/'1C TSspéc30'!$H$17,"")</f>
        <v/>
      </c>
      <c r="W1506" s="543" t="str">
        <f>IF(AND('1C TSspéc30'!$H$17&lt;&gt;0,'1C TSspéc30'!$C$12="OUI"),'1C TSspéc30'!$H$43/'1C TSspéc30'!$H$17,"")</f>
        <v/>
      </c>
      <c r="X1506" s="543" t="str">
        <f>IF(AND('1C TSspéc30'!$H$17&lt;&gt;0,'1C TSspéc30'!$C$12="OUI"),'1C TSspéc30'!$H$44/'1C TSspéc30'!$H$17,"")</f>
        <v/>
      </c>
      <c r="Y1506" s="543" t="str">
        <f>IF(AND('1C TSspéc30'!$H$17&lt;&gt;0,'1C TSspéc30'!$C$12="OUI"),'1C TSspéc30'!$H$45/'1C TSspéc30'!$H$17,"")</f>
        <v/>
      </c>
      <c r="Z1506" s="543" t="str">
        <f>IF(AND('1C TSspéc30'!$H$17&lt;&gt;0,'1C TSspéc30'!$C$12="OUI"),'1C TSspéc30'!$H$46/'1C TSspéc30'!$H$17,"")</f>
        <v/>
      </c>
      <c r="AA1506" s="543" t="str">
        <f>IF(AND('1C TSspéc30'!$H$17&lt;&gt;0,'1C TSspéc30'!$C$12="OUI"),'1C TSspéc30'!$H$47/'1C TSspéc30'!$H$17,"")</f>
        <v/>
      </c>
      <c r="AB1506" s="543" t="str">
        <f>IF(AND('1C TSspéc30'!$H$17&lt;&gt;0,'1C TSspéc30'!$C$12="OUI"),'1C TSspéc30'!$H$48/'1C TSspéc30'!$H$17,"")</f>
        <v/>
      </c>
      <c r="AC1506" s="543" t="str">
        <f>IF(AND('1C TSspéc30'!$H$17&lt;&gt;0,'1C TSspéc30'!$C$12="OUI"),'1C TSspéc30'!$H$49/'1C TSspéc30'!$H$17,"")</f>
        <v/>
      </c>
      <c r="AD1506" s="543" t="str">
        <f>IF(AND('1C TSspéc30'!$H$17&lt;&gt;0,'1C TSspéc30'!$C$12="OUI"),'1C TSspéc30'!$H$50/'1C TSspéc30'!$H$17,"")</f>
        <v/>
      </c>
      <c r="AE1506" s="543" t="str">
        <f>IF(AND('1C TSspéc30'!$H$17&lt;&gt;0,'1C TSspéc30'!$C$12="OUI"),'1C TSspéc30'!$H$51/'1C TSspéc30'!$H$17,"")</f>
        <v/>
      </c>
      <c r="AF1506" s="543" t="str">
        <f>IF(AND('1C TSspéc30'!$H$17&lt;&gt;0,'1C TSspéc30'!$C$12="OUI"),'1C TSspéc30'!$H$52/'1C TSspéc30'!$H$17,"")</f>
        <v/>
      </c>
      <c r="AG1506" s="543" t="str">
        <f>IF(AND('1C TSspéc30'!$H$17&lt;&gt;0,'1C TSspéc30'!$C$12="OUI"),'1C TSspéc30'!$H$53/'1C TSspéc30'!$H$17,"")</f>
        <v/>
      </c>
      <c r="AH1506" s="543" t="str">
        <f>IF(AND('1C TSspéc30'!$H$17&lt;&gt;0,'1C TSspéc30'!$C$12="OUI"),'1C TSspéc30'!$H$54/'1C TSspéc30'!$H$17,"")</f>
        <v/>
      </c>
      <c r="AI1506" s="543" t="str">
        <f>IF(AND('1C TSspéc30'!$H$17&lt;&gt;0,'1C TSspéc30'!$C$12="OUI"),'1C TSspéc30'!$H$55/'1C TSspéc30'!$H$17,"")</f>
        <v/>
      </c>
      <c r="AJ1506" s="543" t="str">
        <f>IF(AND('1C TSspéc30'!$H$17&lt;&gt;0,'1C TSspéc30'!$C$12="OUI"),'1C TSspéc30'!$H$56/'1C TSspéc30'!$H$17,"")</f>
        <v/>
      </c>
      <c r="AK1506" s="543" t="str">
        <f>IF(AND('1C TSspéc30'!$H$17&lt;&gt;0,'1C TSspéc30'!$C$12="OUI"),'1C TSspéc30'!$H$57/'1C TSspéc30'!$H$17,"")</f>
        <v/>
      </c>
      <c r="AL1506" s="72">
        <f>IF(AND('1C TSspéc30'!$H$17&lt;&gt;0,'1C TSspéc30'!$C$12="OUI"),N1506+AK1506,N1506)</f>
        <v>0</v>
      </c>
      <c r="AM1506" s="417">
        <f t="shared" si="367"/>
        <v>0</v>
      </c>
      <c r="AN1506" s="417">
        <f t="shared" si="368"/>
        <v>0</v>
      </c>
      <c r="AO1506" s="418" t="str">
        <f>IF(AND('1C TSspéc30'!$H$17&lt;&gt;0,'1C TSspéc30'!$H$30&lt;&gt;0),AM1506+AN1506,"")</f>
        <v/>
      </c>
      <c r="AP1506" s="573" t="str">
        <f>IF(AND('1C TSspéc30'!$H$17&lt;&gt;0,'1C TSspéc30'!$H$30&lt;&gt;0),AM1506-AR1506,"")</f>
        <v/>
      </c>
      <c r="AQ1506" s="583">
        <f t="shared" si="369"/>
        <v>0</v>
      </c>
      <c r="AR1506" s="596"/>
      <c r="AS1506" s="102"/>
      <c r="AT1506" s="27" t="str">
        <f>IF(('1C TSspéc30'!H$17*FICHE!$C$14&lt;J1506),"Forfait limité à "&amp;FICHE!$C$14&amp;"€/jour","")</f>
        <v/>
      </c>
      <c r="AU1506" s="592"/>
      <c r="AV1506" s="824"/>
      <c r="AW1506" s="824"/>
      <c r="AX1506" s="824"/>
      <c r="AY1506" s="824"/>
      <c r="AZ1506" s="824"/>
      <c r="BA1506" s="767"/>
      <c r="BB1506" s="767"/>
      <c r="BC1506" s="767"/>
      <c r="BD1506" s="767"/>
      <c r="BE1506" s="767"/>
      <c r="BF1506" s="767"/>
      <c r="BG1506" s="767"/>
      <c r="BH1506" s="767"/>
      <c r="BI1506" s="767"/>
      <c r="BJ1506" s="767"/>
      <c r="BK1506" s="767"/>
      <c r="BL1506" s="767"/>
      <c r="BM1506" s="767"/>
      <c r="BN1506" s="767"/>
      <c r="BO1506" s="767"/>
      <c r="BP1506" s="767"/>
      <c r="BQ1506" s="767"/>
      <c r="BR1506" s="767"/>
      <c r="BS1506" s="767"/>
      <c r="BT1506" s="767"/>
      <c r="BU1506" s="767"/>
      <c r="BV1506" s="767"/>
      <c r="BW1506" s="767"/>
      <c r="BX1506" s="767"/>
      <c r="BY1506" s="767"/>
      <c r="BZ1506" s="767"/>
      <c r="CA1506" s="767"/>
      <c r="CB1506" s="767"/>
      <c r="CC1506" s="767"/>
      <c r="CD1506" s="767"/>
      <c r="CE1506" s="767"/>
      <c r="CF1506" s="767"/>
      <c r="CG1506" s="767"/>
      <c r="CH1506" s="767"/>
      <c r="CI1506" s="767"/>
      <c r="CJ1506" s="767"/>
      <c r="CK1506" s="767"/>
      <c r="CL1506" s="767"/>
      <c r="CM1506" s="767"/>
      <c r="CN1506" s="767"/>
      <c r="CO1506" s="767"/>
      <c r="CP1506" s="767"/>
      <c r="CQ1506" s="767"/>
      <c r="CR1506" s="767"/>
      <c r="CS1506" s="767"/>
      <c r="CT1506" s="767"/>
      <c r="CU1506" s="767"/>
      <c r="CV1506" s="767"/>
      <c r="CW1506" s="767"/>
      <c r="CX1506" s="767"/>
      <c r="CY1506" s="767"/>
      <c r="CZ1506" s="767"/>
      <c r="DA1506" s="767"/>
      <c r="DB1506" s="767"/>
      <c r="DC1506" s="767"/>
      <c r="DD1506" s="767"/>
      <c r="DE1506" s="767"/>
      <c r="DF1506" s="767"/>
      <c r="DG1506" s="767"/>
      <c r="DH1506" s="767"/>
      <c r="DI1506" s="767"/>
      <c r="DJ1506" s="767"/>
      <c r="DK1506" s="767"/>
      <c r="DL1506" s="767"/>
      <c r="DM1506" s="767"/>
      <c r="DN1506" s="767"/>
      <c r="DO1506" s="767"/>
      <c r="DP1506" s="767"/>
      <c r="DQ1506" s="767"/>
      <c r="DR1506" s="767"/>
      <c r="DS1506" s="767"/>
      <c r="DT1506" s="767"/>
      <c r="DU1506" s="767"/>
      <c r="DV1506" s="767"/>
      <c r="DW1506" s="767"/>
      <c r="DX1506" s="767"/>
      <c r="DY1506" s="767"/>
      <c r="DZ1506" s="767"/>
      <c r="EA1506" s="767"/>
      <c r="EB1506" s="767"/>
      <c r="EC1506" s="767"/>
      <c r="ED1506" s="767"/>
      <c r="EE1506" s="767"/>
      <c r="EF1506" s="767"/>
      <c r="EG1506" s="767"/>
      <c r="EH1506" s="767"/>
      <c r="EI1506" s="767"/>
      <c r="EJ1506" s="767"/>
      <c r="EK1506" s="767"/>
      <c r="EL1506" s="767"/>
      <c r="EM1506" s="767"/>
      <c r="EN1506" s="767"/>
      <c r="EO1506" s="767"/>
      <c r="EP1506" s="767"/>
      <c r="EQ1506" s="767"/>
      <c r="ER1506" s="767"/>
      <c r="ES1506" s="767"/>
      <c r="ET1506" s="767"/>
      <c r="EU1506" s="767"/>
      <c r="EV1506" s="767"/>
      <c r="EW1506" s="767"/>
      <c r="EX1506" s="767"/>
      <c r="EY1506" s="767"/>
      <c r="EZ1506" s="767"/>
      <c r="FA1506" s="767"/>
      <c r="FB1506" s="767"/>
      <c r="FC1506" s="767"/>
      <c r="FD1506" s="767"/>
      <c r="FE1506" s="767"/>
      <c r="FF1506" s="767"/>
      <c r="FG1506" s="767"/>
      <c r="FH1506" s="767"/>
      <c r="FI1506" s="767"/>
      <c r="FJ1506" s="767"/>
      <c r="FK1506" s="767"/>
      <c r="FL1506" s="767"/>
      <c r="FM1506" s="767"/>
      <c r="FN1506" s="767"/>
      <c r="FO1506" s="767"/>
      <c r="FP1506" s="767"/>
      <c r="FQ1506" s="767"/>
      <c r="FR1506" s="767"/>
      <c r="FS1506" s="767"/>
      <c r="FT1506" s="767"/>
      <c r="FU1506" s="767"/>
      <c r="FV1506" s="767"/>
      <c r="FW1506" s="767"/>
      <c r="FX1506" s="767"/>
      <c r="FY1506" s="767"/>
      <c r="FZ1506" s="767"/>
      <c r="GA1506" s="767"/>
      <c r="GB1506" s="767"/>
      <c r="GC1506" s="767"/>
      <c r="GD1506" s="767"/>
      <c r="GE1506" s="767"/>
      <c r="GF1506" s="767"/>
      <c r="GG1506" s="767"/>
      <c r="GH1506" s="767"/>
      <c r="GI1506" s="767"/>
      <c r="GJ1506" s="767"/>
      <c r="GK1506" s="767"/>
      <c r="GL1506" s="767"/>
      <c r="GM1506" s="767"/>
      <c r="GN1506" s="767"/>
      <c r="GO1506" s="767"/>
      <c r="GP1506" s="767"/>
      <c r="GQ1506" s="767"/>
      <c r="GR1506" s="767"/>
      <c r="GS1506" s="767"/>
      <c r="GT1506" s="767"/>
      <c r="GU1506" s="767"/>
      <c r="GV1506" s="767"/>
      <c r="GW1506" s="767"/>
      <c r="GX1506" s="767"/>
      <c r="GY1506" s="767"/>
      <c r="GZ1506" s="767"/>
      <c r="HA1506" s="767"/>
      <c r="HB1506" s="767"/>
      <c r="HC1506" s="767"/>
    </row>
    <row r="1507" spans="1:211" s="864" customFormat="1" ht="13.9" hidden="1" customHeight="1">
      <c r="A1507" s="307"/>
      <c r="B1507" s="351"/>
      <c r="C1507" s="971" t="str">
        <f>IF('1C TSspéc30'!I$17&lt;&gt;0,'1C TSspéc30'!$B$12,"")</f>
        <v/>
      </c>
      <c r="D1507" s="972"/>
      <c r="E1507" s="973"/>
      <c r="F1507" s="93">
        <f>IF(AND($C1507='1C TSspéc30'!$B$12,'1C TSspéc30'!$B$16="spécifiques",'1C TSspéc30'!$I$17&lt;&gt;""),'1C TSspéc30'!$I$21,"")</f>
        <v>0</v>
      </c>
      <c r="G1507" s="863"/>
      <c r="H1507" s="745">
        <v>0.21</v>
      </c>
      <c r="I1507" s="747">
        <v>1</v>
      </c>
      <c r="J1507" s="312"/>
      <c r="K1507" s="680">
        <f t="shared" si="281"/>
        <v>0</v>
      </c>
      <c r="L1507" s="556">
        <f>IF(OR('1C TSspéc30'!$B$12="",'1C TSspéc30'!I$30=0),0,IF(AND('1C TSspéc30'!$B$12&lt;&gt;"",$K$2="Pôle",'1C TSspéc30'!$C$12="OUI"),(('1C TSspéc30'!I$22+'1C TSspéc30'!I$23+'1C TSspéc30'!I$24+'1C TSspéc30'!I$25+'1C TSspéc30'!I$29)/'1C TSspéc30'!I$17),IF(AND('1C TSspéc30'!$B$12&lt;&gt;"",$K$2="Pôle",'1C TSspéc30'!$C$12="NON"),(('1C TSspéc30'!I$22+'1C TSspéc30'!I$23+'1C TSspéc30'!I$24+'1C TSspéc30'!I$25+'1C TSspéc30'!I$29)/'1C TSspéc30'!I$30),IF(AND('1C TSspéc30'!$B$12&lt;&gt;"",$K$2&lt;&gt;"Pôle",'1C TSspéc30'!$C$12="OUI"),(('1C TSspéc30'!I$22+'1C TSspéc30'!I$23+'1C TSspéc30'!I$24+'1C TSspéc30'!I$25+'1C TSspéc30'!I$26+'1C TSspéc30'!I$27+'1C TSspéc30'!I$28+'1C TSspéc30'!I$29)/'1C TSspéc30'!I$17),IF(AND('1C TSspéc30'!$B$12&lt;&gt;"",$K$2&lt;&gt;"Pôle",'1C TSspéc30'!$C$12="NON"),(('1C TSspéc30'!I$22+'1C TSspéc30'!I$23+'1C TSspéc30'!I$24+'1C TSspéc30'!I$25+'1C TSspéc30'!I$26+'1C TSspéc30'!I$27+'1C TSspéc30'!I$28+'1C TSspéc30'!I$29)/'1C TSspéc30'!I$30))))))</f>
        <v>0</v>
      </c>
      <c r="M1507" s="556">
        <f>IF(OR('1C TSspéc30'!$B$12="",'1C TSspéc30'!I$30=0),0,IF(AND('1C TSspéc30'!$B$12&lt;&gt;"",$K$2="Pôle",'1C TSspéc30'!$C$12="OUI"),(('1C TSspéc30'!I$26+'1C TSspéc30'!I$27+'1C TSspéc30'!I$28)/'1C TSspéc30'!I$17),IF(AND('1C TSspéc30'!$B$12&lt;&gt;"",$K$2="Pôle",'1C TSspéc30'!$C$12="NON"),(('1C TSspéc30'!I$26+'1C TSspéc30'!I$27+'1C TSspéc30'!I$28)/'1C TSspéc30'!I$30),IF(AND('1C TSspéc30'!$B$12&lt;&gt;"",$K$2&lt;&gt;"Pôle"),0))))</f>
        <v>0</v>
      </c>
      <c r="N1507" s="557">
        <f>IF(AND('1C TSspéc30'!$B$12&lt;&gt;0,'1C TSspéc30'!$I$30&lt;&gt;0),L1507+M1507,0)</f>
        <v>0</v>
      </c>
      <c r="O1507" s="542" t="str">
        <f>IF(AND('1C TSspéc30'!$I$17&lt;&gt;0,'1C TSspéc30'!$C$12="OUI"),'1C TSspéc30'!$I$35/'1C TSspéc30'!$I$17,"")</f>
        <v/>
      </c>
      <c r="P1507" s="543" t="str">
        <f>IF(AND('1C TSspéc30'!$I$17&lt;&gt;0,'1C TSspéc30'!$C$12="OUI"),'1C TSspéc30'!$I$36/'1C TSspéc30'!$I$17,"")</f>
        <v/>
      </c>
      <c r="Q1507" s="543" t="str">
        <f>IF(AND('1C TSspéc30'!$I$17&lt;&gt;0,'1C TSspéc30'!$C$12="OUI"),'1C TSspéc30'!$I$37/'1C TSspéc30'!$I$17,"")</f>
        <v/>
      </c>
      <c r="R1507" s="543" t="str">
        <f>IF(AND('1C TSspéc30'!$I$17&lt;&gt;0,'1C TSspéc30'!$C$12="OUI"),'1C TSspéc30'!$I$38/'1C TSspéc30'!$I$17,"")</f>
        <v/>
      </c>
      <c r="S1507" s="543" t="str">
        <f>IF(AND('1C TSspéc30'!$I$17&lt;&gt;0,'1C TSspéc30'!$C$12="OUI"),'1C TSspéc30'!$I$39/'1C TSspéc30'!$I$17,"")</f>
        <v/>
      </c>
      <c r="T1507" s="543" t="str">
        <f>IF(AND('1C TSspéc30'!$I$17&lt;&gt;0,'1C TSspéc30'!$C$12="OUI"),'1C TSspéc30'!$I$40/'1C TSspéc30'!$I$17,"")</f>
        <v/>
      </c>
      <c r="U1507" s="543" t="str">
        <f>IF(AND('1C TSspéc30'!$I$17&lt;&gt;0,'1C TSspéc30'!$C$12="OUI"),'1C TSspéc30'!$I$41/'1C TSspéc30'!$I$17,"")</f>
        <v/>
      </c>
      <c r="V1507" s="543" t="str">
        <f>IF(AND('1C TSspéc30'!$I$17&lt;&gt;0,'1C TSspéc30'!$C$12="OUI"),'1C TSspéc30'!$I$42/'1C TSspéc30'!$I$17,"")</f>
        <v/>
      </c>
      <c r="W1507" s="543" t="str">
        <f>IF(AND('1C TSspéc30'!$I$17&lt;&gt;0,'1C TSspéc30'!$C$12="OUI"),'1C TSspéc30'!$I$43/'1C TSspéc30'!$I$17,"")</f>
        <v/>
      </c>
      <c r="X1507" s="543" t="str">
        <f>IF(AND('1C TSspéc30'!$I$17&lt;&gt;0,'1C TSspéc30'!$C$12="OUI"),'1C TSspéc30'!$I$44/'1C TSspéc30'!$I$17,"")</f>
        <v/>
      </c>
      <c r="Y1507" s="543" t="str">
        <f>IF(AND('1C TSspéc30'!$I$17&lt;&gt;0,'1C TSspéc30'!$C$12="OUI"),'1C TSspéc30'!$I$45/'1C TSspéc30'!$I$17,"")</f>
        <v/>
      </c>
      <c r="Z1507" s="543" t="str">
        <f>IF(AND('1C TSspéc30'!$I$17&lt;&gt;0,'1C TSspéc30'!$C$12="OUI"),'1C TSspéc30'!$I$46/'1C TSspéc30'!$I$17,"")</f>
        <v/>
      </c>
      <c r="AA1507" s="543" t="str">
        <f>IF(AND('1C TSspéc30'!$I$17&lt;&gt;0,'1C TSspéc30'!$C$12="OUI"),'1C TSspéc30'!$I$47/'1C TSspéc30'!$I$17,"")</f>
        <v/>
      </c>
      <c r="AB1507" s="543" t="str">
        <f>IF(AND('1C TSspéc30'!$I$17&lt;&gt;0,'1C TSspéc30'!$C$12="OUI"),'1C TSspéc30'!$I$48/'1C TSspéc30'!$I$17,"")</f>
        <v/>
      </c>
      <c r="AC1507" s="543" t="str">
        <f>IF(AND('1C TSspéc30'!$I$17&lt;&gt;0,'1C TSspéc30'!$C$12="OUI"),'1C TSspéc30'!$I$49/'1C TSspéc30'!$I$17,"")</f>
        <v/>
      </c>
      <c r="AD1507" s="543" t="str">
        <f>IF(AND('1C TSspéc30'!$I$17&lt;&gt;0,'1C TSspéc30'!$C$12="OUI"),'1C TSspéc30'!$I$50/'1C TSspéc30'!$I$17,"")</f>
        <v/>
      </c>
      <c r="AE1507" s="543" t="str">
        <f>IF(AND('1C TSspéc30'!$I$17&lt;&gt;0,'1C TSspéc30'!$C$12="OUI"),'1C TSspéc30'!$I$51/'1C TSspéc30'!$I$17,"")</f>
        <v/>
      </c>
      <c r="AF1507" s="543" t="str">
        <f>IF(AND('1C TSspéc30'!$I$17&lt;&gt;0,'1C TSspéc30'!$C$12="OUI"),'1C TSspéc30'!$I$52/'1C TSspéc30'!$I$17,"")</f>
        <v/>
      </c>
      <c r="AG1507" s="543" t="str">
        <f>IF(AND('1C TSspéc30'!$I$17&lt;&gt;0,'1C TSspéc30'!$C$12="OUI"),'1C TSspéc30'!$I$53/'1C TSspéc30'!$I$17,"")</f>
        <v/>
      </c>
      <c r="AH1507" s="543" t="str">
        <f>IF(AND('1C TSspéc30'!$I$17&lt;&gt;0,'1C TSspéc30'!$C$12="OUI"),'1C TSspéc30'!$I$54/'1C TSspéc30'!$I$17,"")</f>
        <v/>
      </c>
      <c r="AI1507" s="543" t="str">
        <f>IF(AND('1C TSspéc30'!$I$17&lt;&gt;0,'1C TSspéc30'!$C$12="OUI"),'1C TSspéc30'!$I$55/'1C TSspéc30'!$I$17,"")</f>
        <v/>
      </c>
      <c r="AJ1507" s="543" t="str">
        <f>IF(AND('1C TSspéc30'!$I$17&lt;&gt;0,'1C TSspéc30'!$C$12="OUI"),'1C TSspéc30'!$I$56/'1C TSspéc30'!$I$17,"")</f>
        <v/>
      </c>
      <c r="AK1507" s="543" t="str">
        <f>IF(AND('1C TSspéc30'!$I$17&lt;&gt;0,'1C TSspéc30'!$C$12="OUI"),'1C TSspéc30'!$I$57/'1C TSspéc30'!$I$17,"")</f>
        <v/>
      </c>
      <c r="AL1507" s="72">
        <f>IF(AND('1C TSspéc30'!$I$17&lt;&gt;0,'1C TSspéc30'!$C$12="OUI"),N1507+AK1507,N1507)</f>
        <v>0</v>
      </c>
      <c r="AM1507" s="417">
        <f t="shared" si="367"/>
        <v>0</v>
      </c>
      <c r="AN1507" s="417">
        <f t="shared" si="368"/>
        <v>0</v>
      </c>
      <c r="AO1507" s="418" t="str">
        <f>IF(AND('1C TSspéc30'!$I$17&lt;&gt;0,'1C TSspéc30'!$I$30&lt;&gt;0),AM1507+AN1507,"")</f>
        <v/>
      </c>
      <c r="AP1507" s="573" t="str">
        <f>IF(AND('1C TSspéc30'!$I$17&lt;&gt;0,'1C TSspéc30'!$I$30&lt;&gt;0),AM1507-AR1507,"")</f>
        <v/>
      </c>
      <c r="AQ1507" s="583">
        <f t="shared" si="369"/>
        <v>0</v>
      </c>
      <c r="AR1507" s="596"/>
      <c r="AS1507" s="102"/>
      <c r="AT1507" s="27" t="str">
        <f>IF(('1C TSspéc30'!I$17*FICHE!$C$14&lt;J1507),"Forfait limité à "&amp;FICHE!$C$14&amp;"€/jour","")</f>
        <v/>
      </c>
      <c r="AU1507" s="592"/>
      <c r="AV1507" s="824"/>
      <c r="AW1507" s="824"/>
      <c r="AX1507" s="824"/>
      <c r="AY1507" s="824"/>
      <c r="AZ1507" s="824"/>
      <c r="BA1507" s="767"/>
      <c r="BB1507" s="767"/>
      <c r="BC1507" s="767"/>
      <c r="BD1507" s="767"/>
      <c r="BE1507" s="767"/>
      <c r="BF1507" s="767"/>
      <c r="BG1507" s="767"/>
      <c r="BH1507" s="767"/>
      <c r="BI1507" s="767"/>
      <c r="BJ1507" s="767"/>
      <c r="BK1507" s="767"/>
      <c r="BL1507" s="767"/>
      <c r="BM1507" s="767"/>
      <c r="BN1507" s="767"/>
      <c r="BO1507" s="767"/>
      <c r="BP1507" s="767"/>
      <c r="BQ1507" s="767"/>
      <c r="BR1507" s="767"/>
      <c r="BS1507" s="767"/>
      <c r="BT1507" s="767"/>
      <c r="BU1507" s="767"/>
      <c r="BV1507" s="767"/>
      <c r="BW1507" s="767"/>
      <c r="BX1507" s="767"/>
      <c r="BY1507" s="767"/>
      <c r="BZ1507" s="767"/>
      <c r="CA1507" s="767"/>
      <c r="CB1507" s="767"/>
      <c r="CC1507" s="767"/>
      <c r="CD1507" s="767"/>
      <c r="CE1507" s="767"/>
      <c r="CF1507" s="767"/>
      <c r="CG1507" s="767"/>
      <c r="CH1507" s="767"/>
      <c r="CI1507" s="767"/>
      <c r="CJ1507" s="767"/>
      <c r="CK1507" s="767"/>
      <c r="CL1507" s="767"/>
      <c r="CM1507" s="767"/>
      <c r="CN1507" s="767"/>
      <c r="CO1507" s="767"/>
      <c r="CP1507" s="767"/>
      <c r="CQ1507" s="767"/>
      <c r="CR1507" s="767"/>
      <c r="CS1507" s="767"/>
      <c r="CT1507" s="767"/>
      <c r="CU1507" s="767"/>
      <c r="CV1507" s="767"/>
      <c r="CW1507" s="767"/>
      <c r="CX1507" s="767"/>
      <c r="CY1507" s="767"/>
      <c r="CZ1507" s="767"/>
      <c r="DA1507" s="767"/>
      <c r="DB1507" s="767"/>
      <c r="DC1507" s="767"/>
      <c r="DD1507" s="767"/>
      <c r="DE1507" s="767"/>
      <c r="DF1507" s="767"/>
      <c r="DG1507" s="767"/>
      <c r="DH1507" s="767"/>
      <c r="DI1507" s="767"/>
      <c r="DJ1507" s="767"/>
      <c r="DK1507" s="767"/>
      <c r="DL1507" s="767"/>
      <c r="DM1507" s="767"/>
      <c r="DN1507" s="767"/>
      <c r="DO1507" s="767"/>
      <c r="DP1507" s="767"/>
      <c r="DQ1507" s="767"/>
      <c r="DR1507" s="767"/>
      <c r="DS1507" s="767"/>
      <c r="DT1507" s="767"/>
      <c r="DU1507" s="767"/>
      <c r="DV1507" s="767"/>
      <c r="DW1507" s="767"/>
      <c r="DX1507" s="767"/>
      <c r="DY1507" s="767"/>
      <c r="DZ1507" s="767"/>
      <c r="EA1507" s="767"/>
      <c r="EB1507" s="767"/>
      <c r="EC1507" s="767"/>
      <c r="ED1507" s="767"/>
      <c r="EE1507" s="767"/>
      <c r="EF1507" s="767"/>
      <c r="EG1507" s="767"/>
      <c r="EH1507" s="767"/>
      <c r="EI1507" s="767"/>
      <c r="EJ1507" s="767"/>
      <c r="EK1507" s="767"/>
      <c r="EL1507" s="767"/>
      <c r="EM1507" s="767"/>
      <c r="EN1507" s="767"/>
      <c r="EO1507" s="767"/>
      <c r="EP1507" s="767"/>
      <c r="EQ1507" s="767"/>
      <c r="ER1507" s="767"/>
      <c r="ES1507" s="767"/>
      <c r="ET1507" s="767"/>
      <c r="EU1507" s="767"/>
      <c r="EV1507" s="767"/>
      <c r="EW1507" s="767"/>
      <c r="EX1507" s="767"/>
      <c r="EY1507" s="767"/>
      <c r="EZ1507" s="767"/>
      <c r="FA1507" s="767"/>
      <c r="FB1507" s="767"/>
      <c r="FC1507" s="767"/>
      <c r="FD1507" s="767"/>
      <c r="FE1507" s="767"/>
      <c r="FF1507" s="767"/>
      <c r="FG1507" s="767"/>
      <c r="FH1507" s="767"/>
      <c r="FI1507" s="767"/>
      <c r="FJ1507" s="767"/>
      <c r="FK1507" s="767"/>
      <c r="FL1507" s="767"/>
      <c r="FM1507" s="767"/>
      <c r="FN1507" s="767"/>
      <c r="FO1507" s="767"/>
      <c r="FP1507" s="767"/>
      <c r="FQ1507" s="767"/>
      <c r="FR1507" s="767"/>
      <c r="FS1507" s="767"/>
      <c r="FT1507" s="767"/>
      <c r="FU1507" s="767"/>
      <c r="FV1507" s="767"/>
      <c r="FW1507" s="767"/>
      <c r="FX1507" s="767"/>
      <c r="FY1507" s="767"/>
      <c r="FZ1507" s="767"/>
      <c r="GA1507" s="767"/>
      <c r="GB1507" s="767"/>
      <c r="GC1507" s="767"/>
      <c r="GD1507" s="767"/>
      <c r="GE1507" s="767"/>
      <c r="GF1507" s="767"/>
      <c r="GG1507" s="767"/>
      <c r="GH1507" s="767"/>
      <c r="GI1507" s="767"/>
      <c r="GJ1507" s="767"/>
      <c r="GK1507" s="767"/>
      <c r="GL1507" s="767"/>
      <c r="GM1507" s="767"/>
      <c r="GN1507" s="767"/>
      <c r="GO1507" s="767"/>
      <c r="GP1507" s="767"/>
      <c r="GQ1507" s="767"/>
      <c r="GR1507" s="767"/>
      <c r="GS1507" s="767"/>
      <c r="GT1507" s="767"/>
      <c r="GU1507" s="767"/>
      <c r="GV1507" s="767"/>
      <c r="GW1507" s="767"/>
      <c r="GX1507" s="767"/>
      <c r="GY1507" s="767"/>
      <c r="GZ1507" s="767"/>
      <c r="HA1507" s="767"/>
      <c r="HB1507" s="767"/>
      <c r="HC1507" s="767"/>
    </row>
    <row r="1508" spans="1:211" s="864" customFormat="1" ht="13.9" hidden="1" customHeight="1">
      <c r="A1508" s="307"/>
      <c r="B1508" s="351"/>
      <c r="C1508" s="971" t="str">
        <f>IF('1C TSspéc30'!J$17&lt;&gt;0,'1C TSspéc30'!$B$12,"")</f>
        <v/>
      </c>
      <c r="D1508" s="972"/>
      <c r="E1508" s="973"/>
      <c r="F1508" s="93">
        <f>IF(AND($C1508='1C TSspéc30'!$B$12,'1C TSspéc30'!$B$16="spécifiques",'1C TSspéc30'!K$17&lt;&gt;""),'1C TSspéc30'!K$21,"")</f>
        <v>0</v>
      </c>
      <c r="G1508" s="863"/>
      <c r="H1508" s="745">
        <v>0.21</v>
      </c>
      <c r="I1508" s="747">
        <v>1</v>
      </c>
      <c r="J1508" s="312"/>
      <c r="K1508" s="680">
        <f t="shared" si="281"/>
        <v>0</v>
      </c>
      <c r="L1508" s="556">
        <f>IF(OR('1C TSspéc30'!$B$12="",'1C TSspéc30'!J$30=0),0,IF(AND('1C TSspéc30'!$B$12&lt;&gt;"",$K$2="Pôle",'1C TSspéc30'!$C$12="OUI"),(('1C TSspéc30'!J$22+'1C TSspéc30'!J$23+'1C TSspéc30'!J$24+'1C TSspéc30'!J$25+'1C TSspéc30'!J$29)/'1C TSspéc30'!J$17),IF(AND('1C TSspéc30'!$B$12&lt;&gt;"",$K$2="Pôle",'1C TSspéc30'!$C$12="NON"),(('1C TSspéc30'!J$22+'1C TSspéc30'!J$23+'1C TSspéc30'!J$24+'1C TSspéc30'!J$25+'1C TSspéc30'!J$29)/'1C TSspéc30'!J$30),IF(AND('1C TSspéc30'!$B$12&lt;&gt;"",$K$2&lt;&gt;"Pôle",'1C TSspéc30'!$C$12="OUI"),(('1C TSspéc30'!J$22+'1C TSspéc30'!J$23+'1C TSspéc30'!J$24+'1C TSspéc30'!J$25+'1C TSspéc30'!J$26+'1C TSspéc30'!J$27+'1C TSspéc30'!J$28+'1C TSspéc30'!J$29)/'1C TSspéc30'!J$17),IF(AND('1C TSspéc30'!$B$12&lt;&gt;"",$K$2&lt;&gt;"Pôle",'1C TSspéc30'!$C$12="NON"),(('1C TSspéc30'!J$22+'1C TSspéc30'!J$23+'1C TSspéc30'!J$24+'1C TSspéc30'!J$25+'1C TSspéc30'!J$26+'1C TSspéc30'!J$27+'1C TSspéc30'!J$28+'1C TSspéc30'!J$29)/'1C TSspéc30'!J$30))))))</f>
        <v>0</v>
      </c>
      <c r="M1508" s="556">
        <f>IF(OR('1C TSspéc30'!$B$12="",'1C TSspéc30'!J$30=0),0,IF(AND('1C TSspéc30'!$B$12&lt;&gt;"",$K$2="Pôle",'1C TSspéc30'!$C$12="OUI"),(('1C TSspéc30'!J$26+'1C TSspéc30'!J$27+'1C TSspéc30'!J$28)/'1C TSspéc30'!J$17),IF(AND('1C TSspéc30'!$B$12&lt;&gt;"",$K$2="Pôle",'1C TSspéc30'!$C$12="NON"),(('1C TSspéc30'!J$26+'1C TSspéc30'!J$27+'1C TSspéc30'!J$28)/'1C TSspéc30'!J$30),IF(AND('1C TSspéc30'!$B$12&lt;&gt;"",$K$2&lt;&gt;"Pôle"),0))))</f>
        <v>0</v>
      </c>
      <c r="N1508" s="557">
        <f>IF(AND('1C TSspéc30'!$B$12&lt;&gt;0,'1C TSspéc30'!$J$30&lt;&gt;0),L1508+M1508,0)</f>
        <v>0</v>
      </c>
      <c r="O1508" s="542" t="str">
        <f>IF(AND('1C TSspéc30'!$J$17&lt;&gt;0,'1C TSspéc30'!$C$12="OUI"),'1C TSspéc30'!$J$35/'1C TSspéc30'!$J$17,"")</f>
        <v/>
      </c>
      <c r="P1508" s="543" t="str">
        <f>IF(AND('1C TSspéc30'!$J$17&lt;&gt;0,'1C TSspéc30'!$C$12="OUI"),'1C TSspéc30'!$J$36/'1C TSspéc30'!$J$17,"")</f>
        <v/>
      </c>
      <c r="Q1508" s="543" t="str">
        <f>IF(AND('1C TSspéc30'!$J$17&lt;&gt;0,'1C TSspéc30'!$C$12="OUI"),'1C TSspéc30'!$J$37/'1C TSspéc30'!$J$17,"")</f>
        <v/>
      </c>
      <c r="R1508" s="543" t="str">
        <f>IF(AND('1C TSspéc30'!$J$17&lt;&gt;0,'1C TSspéc30'!$C$12="OUI"),'1C TSspéc30'!$J$38/'1C TSspéc30'!$J$17,"")</f>
        <v/>
      </c>
      <c r="S1508" s="543" t="str">
        <f>IF(AND('1C TSspéc30'!$J$17&lt;&gt;0,'1C TSspéc30'!$C$12="OUI"),'1C TSspéc30'!$J$39/'1C TSspéc30'!$J$17,"")</f>
        <v/>
      </c>
      <c r="T1508" s="543" t="str">
        <f>IF(AND('1C TSspéc30'!$J$17&lt;&gt;0,'1C TSspéc30'!$C$12="OUI"),'1C TSspéc30'!$J$40/'1C TSspéc30'!$J$17,"")</f>
        <v/>
      </c>
      <c r="U1508" s="543" t="str">
        <f>IF(AND('1C TSspéc30'!$J$17&lt;&gt;0,'1C TSspéc30'!$C$12="OUI"),'1C TSspéc30'!$J$41/'1C TSspéc30'!$J$17,"")</f>
        <v/>
      </c>
      <c r="V1508" s="543" t="str">
        <f>IF(AND('1C TSspéc30'!$J$17&lt;&gt;0,'1C TSspéc30'!$C$12="OUI"),'1C TSspéc30'!$J$42/'1C TSspéc30'!$J$17,"")</f>
        <v/>
      </c>
      <c r="W1508" s="543" t="str">
        <f>IF(AND('1C TSspéc30'!$J$17&lt;&gt;0,'1C TSspéc30'!$C$12="OUI"),'1C TSspéc30'!$J$43/'1C TSspéc30'!$J$17,"")</f>
        <v/>
      </c>
      <c r="X1508" s="543" t="str">
        <f>IF(AND('1C TSspéc30'!$J$17&lt;&gt;0,'1C TSspéc30'!$C$12="OUI"),'1C TSspéc30'!$J$44/'1C TSspéc30'!$J$17,"")</f>
        <v/>
      </c>
      <c r="Y1508" s="543" t="str">
        <f>IF(AND('1C TSspéc30'!$J$17&lt;&gt;0,'1C TSspéc30'!$C$12="OUI"),'1C TSspéc30'!$J$45/'1C TSspéc30'!$J$17,"")</f>
        <v/>
      </c>
      <c r="Z1508" s="543" t="str">
        <f>IF(AND('1C TSspéc30'!$J$17&lt;&gt;0,'1C TSspéc30'!$C$12="OUI"),'1C TSspéc30'!$J$46/'1C TSspéc30'!$J$17,"")</f>
        <v/>
      </c>
      <c r="AA1508" s="543" t="str">
        <f>IF(AND('1C TSspéc30'!$J$17&lt;&gt;0,'1C TSspéc30'!$C$12="OUI"),'1C TSspéc30'!$J$47/'1C TSspéc30'!$J$17,"")</f>
        <v/>
      </c>
      <c r="AB1508" s="543" t="str">
        <f>IF(AND('1C TSspéc30'!$J$17&lt;&gt;0,'1C TSspéc30'!$C$12="OUI"),'1C TSspéc30'!$J$48/'1C TSspéc30'!$J$17,"")</f>
        <v/>
      </c>
      <c r="AC1508" s="543" t="str">
        <f>IF(AND('1C TSspéc30'!$J$17&lt;&gt;0,'1C TSspéc30'!$C$12="OUI"),'1C TSspéc30'!$J$49/'1C TSspéc30'!$J$17,"")</f>
        <v/>
      </c>
      <c r="AD1508" s="543" t="str">
        <f>IF(AND('1C TSspéc30'!$J$17&lt;&gt;0,'1C TSspéc30'!$C$12="OUI"),'1C TSspéc30'!$J$50/'1C TSspéc30'!$J$17,"")</f>
        <v/>
      </c>
      <c r="AE1508" s="543" t="str">
        <f>IF(AND('1C TSspéc30'!$J$17&lt;&gt;0,'1C TSspéc30'!$C$12="OUI"),'1C TSspéc30'!$J$51/'1C TSspéc30'!$J$17,"")</f>
        <v/>
      </c>
      <c r="AF1508" s="543" t="str">
        <f>IF(AND('1C TSspéc30'!$J$17&lt;&gt;0,'1C TSspéc30'!$C$12="OUI"),'1C TSspéc30'!$J$52/'1C TSspéc30'!$J$17,"")</f>
        <v/>
      </c>
      <c r="AG1508" s="543" t="str">
        <f>IF(AND('1C TSspéc30'!$J$17&lt;&gt;0,'1C TSspéc30'!$C$12="OUI"),'1C TSspéc30'!$J$53/'1C TSspéc30'!$J$17,"")</f>
        <v/>
      </c>
      <c r="AH1508" s="543" t="str">
        <f>IF(AND('1C TSspéc30'!$J$17&lt;&gt;0,'1C TSspéc30'!$C$12="OUI"),'1C TSspéc30'!$J$54/'1C TSspéc30'!$J$17,"")</f>
        <v/>
      </c>
      <c r="AI1508" s="543" t="str">
        <f>IF(AND('1C TSspéc30'!$J$17&lt;&gt;0,'1C TSspéc30'!$C$12="OUI"),'1C TSspéc30'!$J$55/'1C TSspéc30'!$J$17,"")</f>
        <v/>
      </c>
      <c r="AJ1508" s="543" t="str">
        <f>IF(AND('1C TSspéc30'!$J$17&lt;&gt;0,'1C TSspéc30'!$C$12="OUI"),'1C TSspéc30'!$J$56/'1C TSspéc30'!$J$17,"")</f>
        <v/>
      </c>
      <c r="AK1508" s="543" t="str">
        <f>IF(AND('1C TSspéc30'!$J$17&lt;&gt;0,'1C TSspéc30'!$C$12="OUI"),'1C TSspéc30'!$J$57/'1C TSspéc30'!$J$17,"")</f>
        <v/>
      </c>
      <c r="AL1508" s="72">
        <f>IF(AND('1C TSspéc30'!$J$17&lt;&gt;0,'1C TSspéc30'!$C$12="OUI"),N1508+AK1508,N1508)</f>
        <v>0</v>
      </c>
      <c r="AM1508" s="417">
        <f t="shared" si="367"/>
        <v>0</v>
      </c>
      <c r="AN1508" s="417">
        <f t="shared" si="368"/>
        <v>0</v>
      </c>
      <c r="AO1508" s="418" t="str">
        <f>IF(AND('1C TSspéc30'!$J$17&lt;&gt;0,'1C TSspéc30'!$J$30&lt;&gt;0),AM1508+AN1508,"")</f>
        <v/>
      </c>
      <c r="AP1508" s="573" t="str">
        <f>IF(AND('1C TSspéc30'!$J$17&lt;&gt;0,'1C TSspéc30'!$J$30&lt;&gt;0),AM1508-AR1508,"")</f>
        <v/>
      </c>
      <c r="AQ1508" s="583">
        <f t="shared" si="369"/>
        <v>0</v>
      </c>
      <c r="AR1508" s="596"/>
      <c r="AS1508" s="102"/>
      <c r="AT1508" s="27" t="str">
        <f>IF(('1C TSspéc30'!J$17*FICHE!$C$14&lt;J1508),"Forfait limité à "&amp;FICHE!$C$14&amp;"€/jour","")</f>
        <v/>
      </c>
      <c r="AU1508" s="592"/>
      <c r="AV1508" s="824"/>
      <c r="AW1508" s="824"/>
      <c r="AX1508" s="824"/>
      <c r="AY1508" s="824"/>
      <c r="AZ1508" s="824"/>
      <c r="BA1508" s="767"/>
      <c r="BB1508" s="767"/>
      <c r="BC1508" s="767"/>
      <c r="BD1508" s="767"/>
      <c r="BE1508" s="767"/>
      <c r="BF1508" s="767"/>
      <c r="BG1508" s="767"/>
      <c r="BH1508" s="767"/>
      <c r="BI1508" s="767"/>
      <c r="BJ1508" s="767"/>
      <c r="BK1508" s="767"/>
      <c r="BL1508" s="767"/>
      <c r="BM1508" s="767"/>
      <c r="BN1508" s="767"/>
      <c r="BO1508" s="767"/>
      <c r="BP1508" s="767"/>
      <c r="BQ1508" s="767"/>
      <c r="BR1508" s="767"/>
      <c r="BS1508" s="767"/>
      <c r="BT1508" s="767"/>
      <c r="BU1508" s="767"/>
      <c r="BV1508" s="767"/>
      <c r="BW1508" s="767"/>
      <c r="BX1508" s="767"/>
      <c r="BY1508" s="767"/>
      <c r="BZ1508" s="767"/>
      <c r="CA1508" s="767"/>
      <c r="CB1508" s="767"/>
      <c r="CC1508" s="767"/>
      <c r="CD1508" s="767"/>
      <c r="CE1508" s="767"/>
      <c r="CF1508" s="767"/>
      <c r="CG1508" s="767"/>
      <c r="CH1508" s="767"/>
      <c r="CI1508" s="767"/>
      <c r="CJ1508" s="767"/>
      <c r="CK1508" s="767"/>
      <c r="CL1508" s="767"/>
      <c r="CM1508" s="767"/>
      <c r="CN1508" s="767"/>
      <c r="CO1508" s="767"/>
      <c r="CP1508" s="767"/>
      <c r="CQ1508" s="767"/>
      <c r="CR1508" s="767"/>
      <c r="CS1508" s="767"/>
      <c r="CT1508" s="767"/>
      <c r="CU1508" s="767"/>
      <c r="CV1508" s="767"/>
      <c r="CW1508" s="767"/>
      <c r="CX1508" s="767"/>
      <c r="CY1508" s="767"/>
      <c r="CZ1508" s="767"/>
      <c r="DA1508" s="767"/>
      <c r="DB1508" s="767"/>
      <c r="DC1508" s="767"/>
      <c r="DD1508" s="767"/>
      <c r="DE1508" s="767"/>
      <c r="DF1508" s="767"/>
      <c r="DG1508" s="767"/>
      <c r="DH1508" s="767"/>
      <c r="DI1508" s="767"/>
      <c r="DJ1508" s="767"/>
      <c r="DK1508" s="767"/>
      <c r="DL1508" s="767"/>
      <c r="DM1508" s="767"/>
      <c r="DN1508" s="767"/>
      <c r="DO1508" s="767"/>
      <c r="DP1508" s="767"/>
      <c r="DQ1508" s="767"/>
      <c r="DR1508" s="767"/>
      <c r="DS1508" s="767"/>
      <c r="DT1508" s="767"/>
      <c r="DU1508" s="767"/>
      <c r="DV1508" s="767"/>
      <c r="DW1508" s="767"/>
      <c r="DX1508" s="767"/>
      <c r="DY1508" s="767"/>
      <c r="DZ1508" s="767"/>
      <c r="EA1508" s="767"/>
      <c r="EB1508" s="767"/>
      <c r="EC1508" s="767"/>
      <c r="ED1508" s="767"/>
      <c r="EE1508" s="767"/>
      <c r="EF1508" s="767"/>
      <c r="EG1508" s="767"/>
      <c r="EH1508" s="767"/>
      <c r="EI1508" s="767"/>
      <c r="EJ1508" s="767"/>
      <c r="EK1508" s="767"/>
      <c r="EL1508" s="767"/>
      <c r="EM1508" s="767"/>
      <c r="EN1508" s="767"/>
      <c r="EO1508" s="767"/>
      <c r="EP1508" s="767"/>
      <c r="EQ1508" s="767"/>
      <c r="ER1508" s="767"/>
      <c r="ES1508" s="767"/>
      <c r="ET1508" s="767"/>
      <c r="EU1508" s="767"/>
      <c r="EV1508" s="767"/>
      <c r="EW1508" s="767"/>
      <c r="EX1508" s="767"/>
      <c r="EY1508" s="767"/>
      <c r="EZ1508" s="767"/>
      <c r="FA1508" s="767"/>
      <c r="FB1508" s="767"/>
      <c r="FC1508" s="767"/>
      <c r="FD1508" s="767"/>
      <c r="FE1508" s="767"/>
      <c r="FF1508" s="767"/>
      <c r="FG1508" s="767"/>
      <c r="FH1508" s="767"/>
      <c r="FI1508" s="767"/>
      <c r="FJ1508" s="767"/>
      <c r="FK1508" s="767"/>
      <c r="FL1508" s="767"/>
      <c r="FM1508" s="767"/>
      <c r="FN1508" s="767"/>
      <c r="FO1508" s="767"/>
      <c r="FP1508" s="767"/>
      <c r="FQ1508" s="767"/>
      <c r="FR1508" s="767"/>
      <c r="FS1508" s="767"/>
      <c r="FT1508" s="767"/>
      <c r="FU1508" s="767"/>
      <c r="FV1508" s="767"/>
      <c r="FW1508" s="767"/>
      <c r="FX1508" s="767"/>
      <c r="FY1508" s="767"/>
      <c r="FZ1508" s="767"/>
      <c r="GA1508" s="767"/>
      <c r="GB1508" s="767"/>
      <c r="GC1508" s="767"/>
      <c r="GD1508" s="767"/>
      <c r="GE1508" s="767"/>
      <c r="GF1508" s="767"/>
      <c r="GG1508" s="767"/>
      <c r="GH1508" s="767"/>
      <c r="GI1508" s="767"/>
      <c r="GJ1508" s="767"/>
      <c r="GK1508" s="767"/>
      <c r="GL1508" s="767"/>
      <c r="GM1508" s="767"/>
      <c r="GN1508" s="767"/>
      <c r="GO1508" s="767"/>
      <c r="GP1508" s="767"/>
      <c r="GQ1508" s="767"/>
      <c r="GR1508" s="767"/>
      <c r="GS1508" s="767"/>
      <c r="GT1508" s="767"/>
      <c r="GU1508" s="767"/>
      <c r="GV1508" s="767"/>
      <c r="GW1508" s="767"/>
      <c r="GX1508" s="767"/>
      <c r="GY1508" s="767"/>
      <c r="GZ1508" s="767"/>
      <c r="HA1508" s="767"/>
      <c r="HB1508" s="767"/>
      <c r="HC1508" s="767"/>
    </row>
    <row r="1509" spans="1:211" s="864" customFormat="1" ht="13.9" hidden="1" customHeight="1">
      <c r="A1509" s="307"/>
      <c r="B1509" s="351"/>
      <c r="C1509" s="971" t="str">
        <f>IF('1C TSspéc30'!K$17&lt;&gt;0,'1C TSspéc30'!$B$12,"")</f>
        <v/>
      </c>
      <c r="D1509" s="972"/>
      <c r="E1509" s="973"/>
      <c r="F1509" s="93">
        <f>IF(AND($C1509='1C TSspéc30'!$B$12,'1C TSspéc30'!$B$16="spécifiques",'1C TSspéc30'!$K$17&lt;&gt;""),'1C TSspéc30'!$K$21,"")</f>
        <v>0</v>
      </c>
      <c r="G1509" s="863"/>
      <c r="H1509" s="745">
        <v>0.21</v>
      </c>
      <c r="I1509" s="747">
        <v>1</v>
      </c>
      <c r="J1509" s="312"/>
      <c r="K1509" s="680">
        <f t="shared" si="281"/>
        <v>0</v>
      </c>
      <c r="L1509" s="556">
        <f>IF(OR('1C TSspéc30'!$B$12="",'1C TSspéc30'!K$30=0),0,IF(AND('1C TSspéc30'!$B$12&lt;&gt;"",$K$2="Pôle",'1C TSspéc30'!$C$12="OUI"),(('1C TSspéc30'!K$22+'1C TSspéc30'!K$23+'1C TSspéc30'!K$24+'1C TSspéc30'!K$25+'1C TSspéc30'!K$29)/'1C TSspéc30'!K$17),IF(AND('1C TSspéc30'!$B$12&lt;&gt;"",$K$2="Pôle",'1C TSspéc30'!$C$12="NON"),(('1C TSspéc30'!K$22+'1C TSspéc30'!K$23+'1C TSspéc30'!K$24+'1C TSspéc30'!K$25+'1C TSspéc30'!K$29)/'1C TSspéc30'!K$30),IF(AND('1C TSspéc30'!$B$12&lt;&gt;"",$K$2&lt;&gt;"Pôle",'1C TSspéc30'!$C$12="OUI"),(('1C TSspéc30'!K$22+'1C TSspéc30'!K$23+'1C TSspéc30'!K$24+'1C TSspéc30'!K$25+'1C TSspéc30'!K$26+'1C TSspéc30'!K$27+'1C TSspéc30'!K$28+'1C TSspéc30'!K$29)/'1C TSspéc30'!K$17),IF(AND('1C TSspéc30'!$B$12&lt;&gt;"",$K$2&lt;&gt;"Pôle",'1C TSspéc30'!$C$12="NON"),(('1C TSspéc30'!K$22+'1C TSspéc30'!K$23+'1C TSspéc30'!K$24+'1C TSspéc30'!K$25+'1C TSspéc30'!K$26+'1C TSspéc30'!K$27+'1C TSspéc30'!K$28+'1C TSspéc30'!K$29)/'1C TSspéc30'!K$30))))))</f>
        <v>0</v>
      </c>
      <c r="M1509" s="556">
        <f>IF(OR('1C TSspéc30'!$B$12="",'1C TSspéc30'!K$30=0),0,IF(AND('1C TSspéc30'!$B$12&lt;&gt;"",$K$2="Pôle",'1C TSspéc30'!$C$12="OUI"),(('1C TSspéc30'!K$26+'1C TSspéc30'!K$27+'1C TSspéc30'!K$28)/'1C TSspéc30'!K$17),IF(AND('1C TSspéc30'!$B$12&lt;&gt;"",$K$2="Pôle",'1C TSspéc30'!$C$12="NON"),(('1C TSspéc30'!K$26+'1C TSspéc30'!K$27+'1C TSspéc30'!K$28)/'1C TSspéc30'!K$30),IF(AND('1C TSspéc30'!$B$12&lt;&gt;"",$K$2&lt;&gt;"Pôle"),0))))</f>
        <v>0</v>
      </c>
      <c r="N1509" s="557">
        <f>IF(AND('1C TSspéc30'!$B$12&lt;&gt;0,'1C TSspéc30'!$K$30&lt;&gt;0),L1509+M1509,0)</f>
        <v>0</v>
      </c>
      <c r="O1509" s="542" t="str">
        <f>IF(AND('1C TSspéc30'!$K$17&lt;&gt;0,'1C TSspéc30'!$C$12="OUI"),'1C TSspéc30'!$K$35/'1C TSspéc30'!$K$17,"")</f>
        <v/>
      </c>
      <c r="P1509" s="543" t="str">
        <f>IF(AND('1C TSspéc30'!$K$17&lt;&gt;0,'1C TSspéc30'!$C$12="OUI"),'1C TSspéc30'!$K$36/'1C TSspéc30'!$K$17,"")</f>
        <v/>
      </c>
      <c r="Q1509" s="543" t="str">
        <f>IF(AND('1C TSspéc30'!$K$17&lt;&gt;0,'1C TSspéc30'!$C$12="OUI"),'1C TSspéc30'!$K$37/'1C TSspéc30'!$K$17,"")</f>
        <v/>
      </c>
      <c r="R1509" s="543" t="str">
        <f>IF(AND('1C TSspéc30'!$K$17&lt;&gt;0,'1C TSspéc30'!$C$12="OUI"),'1C TSspéc30'!$K$38/'1C TSspéc30'!$K$17,"")</f>
        <v/>
      </c>
      <c r="S1509" s="543" t="str">
        <f>IF(AND('1C TSspéc30'!$K$17&lt;&gt;0,'1C TSspéc30'!$C$12="OUI"),'1C TSspéc30'!$K$39/'1C TSspéc30'!$K$17,"")</f>
        <v/>
      </c>
      <c r="T1509" s="543" t="str">
        <f>IF(AND('1C TSspéc30'!$K$17&lt;&gt;0,'1C TSspéc30'!$C$12="OUI"),'1C TSspéc30'!$K$40/'1C TSspéc30'!$K$17,"")</f>
        <v/>
      </c>
      <c r="U1509" s="543" t="str">
        <f>IF(AND('1C TSspéc30'!$K$17&lt;&gt;0,'1C TSspéc30'!$C$12="OUI"),'1C TSspéc30'!$K$41/'1C TSspéc30'!$K$17,"")</f>
        <v/>
      </c>
      <c r="V1509" s="543" t="str">
        <f>IF(AND('1C TSspéc30'!$K$17&lt;&gt;0,'1C TSspéc30'!$C$12="OUI"),'1C TSspéc30'!$K$42/'1C TSspéc30'!$K$17,"")</f>
        <v/>
      </c>
      <c r="W1509" s="543" t="str">
        <f>IF(AND('1C TSspéc30'!$K$17&lt;&gt;0,'1C TSspéc30'!$C$12="OUI"),'1C TSspéc30'!$K$43/'1C TSspéc30'!$K$17,"")</f>
        <v/>
      </c>
      <c r="X1509" s="543" t="str">
        <f>IF(AND('1C TSspéc30'!$K$17&lt;&gt;0,'1C TSspéc30'!$C$12="OUI"),'1C TSspéc30'!$K$44/'1C TSspéc30'!$K$17,"")</f>
        <v/>
      </c>
      <c r="Y1509" s="543" t="str">
        <f>IF(AND('1C TSspéc30'!$K$17&lt;&gt;0,'1C TSspéc30'!$C$12="OUI"),'1C TSspéc30'!$K$45/'1C TSspéc30'!$K$17,"")</f>
        <v/>
      </c>
      <c r="Z1509" s="543" t="str">
        <f>IF(AND('1C TSspéc30'!$K$17&lt;&gt;0,'1C TSspéc30'!$C$12="OUI"),'1C TSspéc30'!$K$46/'1C TSspéc30'!$K$17,"")</f>
        <v/>
      </c>
      <c r="AA1509" s="543" t="str">
        <f>IF(AND('1C TSspéc30'!$K$17&lt;&gt;0,'1C TSspéc30'!$C$12="OUI"),'1C TSspéc30'!$K$47/'1C TSspéc30'!$K$17,"")</f>
        <v/>
      </c>
      <c r="AB1509" s="543" t="str">
        <f>IF(AND('1C TSspéc30'!$K$17&lt;&gt;0,'1C TSspéc30'!$C$12="OUI"),'1C TSspéc30'!$K$48/'1C TSspéc30'!$K$17,"")</f>
        <v/>
      </c>
      <c r="AC1509" s="543" t="str">
        <f>IF(AND('1C TSspéc30'!$K$17&lt;&gt;0,'1C TSspéc30'!$C$12="OUI"),'1C TSspéc30'!$K$49/'1C TSspéc30'!$K$17,"")</f>
        <v/>
      </c>
      <c r="AD1509" s="543" t="str">
        <f>IF(AND('1C TSspéc30'!$K$17&lt;&gt;0,'1C TSspéc30'!$C$12="OUI"),'1C TSspéc30'!$K$50/'1C TSspéc30'!$K$17,"")</f>
        <v/>
      </c>
      <c r="AE1509" s="543" t="str">
        <f>IF(AND('1C TSspéc30'!$K$17&lt;&gt;0,'1C TSspéc30'!$C$12="OUI"),'1C TSspéc30'!$K$51/'1C TSspéc30'!$K$17,"")</f>
        <v/>
      </c>
      <c r="AF1509" s="543" t="str">
        <f>IF(AND('1C TSspéc30'!$K$17&lt;&gt;0,'1C TSspéc30'!$C$12="OUI"),'1C TSspéc30'!$K$52/'1C TSspéc30'!$K$17,"")</f>
        <v/>
      </c>
      <c r="AG1509" s="543" t="str">
        <f>IF(AND('1C TSspéc30'!$K$17&lt;&gt;0,'1C TSspéc30'!$C$12="OUI"),'1C TSspéc30'!$K$53/'1C TSspéc30'!$K$17,"")</f>
        <v/>
      </c>
      <c r="AH1509" s="543" t="str">
        <f>IF(AND('1C TSspéc30'!$K$17&lt;&gt;0,'1C TSspéc30'!$C$12="OUI"),'1C TSspéc30'!$K$54/'1C TSspéc30'!$K$17,"")</f>
        <v/>
      </c>
      <c r="AI1509" s="543" t="str">
        <f>IF(AND('1C TSspéc30'!$K$17&lt;&gt;0,'1C TSspéc30'!$C$12="OUI"),'1C TSspéc30'!$K$55/'1C TSspéc30'!$K$17,"")</f>
        <v/>
      </c>
      <c r="AJ1509" s="543" t="str">
        <f>IF(AND('1C TSspéc30'!$K$17&lt;&gt;0,'1C TSspéc30'!$C$12="OUI"),'1C TSspéc30'!$K$56/'1C TSspéc30'!$K$17,"")</f>
        <v/>
      </c>
      <c r="AK1509" s="543" t="str">
        <f>IF(AND('1C TSspéc30'!$K$17&lt;&gt;0,'1C TSspéc30'!$C$12="OUI"),'1C TSspéc30'!$K$57/'1C TSspéc30'!$K$17,"")</f>
        <v/>
      </c>
      <c r="AL1509" s="72">
        <f>IF(AND('1C TSspéc30'!$K$17&lt;&gt;0,'1C TSspéc30'!$C$12="OUI"),N1509+AK1509,N1509)</f>
        <v>0</v>
      </c>
      <c r="AM1509" s="417">
        <f t="shared" si="367"/>
        <v>0</v>
      </c>
      <c r="AN1509" s="417">
        <f t="shared" si="368"/>
        <v>0</v>
      </c>
      <c r="AO1509" s="418" t="str">
        <f>IF(AND('1C TSspéc30'!$K$17&lt;&gt;0,'1C TSspéc30'!$K$30&lt;&gt;0),AM1509+AN1509,"")</f>
        <v/>
      </c>
      <c r="AP1509" s="573" t="str">
        <f>IF(AND('1C TSspéc30'!$K$17&lt;&gt;0,'1C TSspéc30'!$K$30&lt;&gt;0),AM1509-AR1509,"")</f>
        <v/>
      </c>
      <c r="AQ1509" s="583">
        <f t="shared" si="369"/>
        <v>0</v>
      </c>
      <c r="AR1509" s="596"/>
      <c r="AS1509" s="102"/>
      <c r="AT1509" s="27" t="str">
        <f>IF(('1C TSspéc30'!K$17*FICHE!$C$14&lt;J1509),"Forfait limité à "&amp;FICHE!$C$14&amp;"€/jour","")</f>
        <v/>
      </c>
      <c r="AU1509" s="592"/>
      <c r="AV1509" s="824"/>
      <c r="AW1509" s="824"/>
      <c r="AX1509" s="824"/>
      <c r="AY1509" s="824"/>
      <c r="AZ1509" s="824"/>
      <c r="BA1509" s="767"/>
      <c r="BB1509" s="767"/>
      <c r="BC1509" s="767"/>
      <c r="BD1509" s="767"/>
      <c r="BE1509" s="767"/>
      <c r="BF1509" s="767"/>
      <c r="BG1509" s="767"/>
      <c r="BH1509" s="767"/>
      <c r="BI1509" s="767"/>
      <c r="BJ1509" s="767"/>
      <c r="BK1509" s="767"/>
      <c r="BL1509" s="767"/>
      <c r="BM1509" s="767"/>
      <c r="BN1509" s="767"/>
      <c r="BO1509" s="767"/>
      <c r="BP1509" s="767"/>
      <c r="BQ1509" s="767"/>
      <c r="BR1509" s="767"/>
      <c r="BS1509" s="767"/>
      <c r="BT1509" s="767"/>
      <c r="BU1509" s="767"/>
      <c r="BV1509" s="767"/>
      <c r="BW1509" s="767"/>
      <c r="BX1509" s="767"/>
      <c r="BY1509" s="767"/>
      <c r="BZ1509" s="767"/>
      <c r="CA1509" s="767"/>
      <c r="CB1509" s="767"/>
      <c r="CC1509" s="767"/>
      <c r="CD1509" s="767"/>
      <c r="CE1509" s="767"/>
      <c r="CF1509" s="767"/>
      <c r="CG1509" s="767"/>
      <c r="CH1509" s="767"/>
      <c r="CI1509" s="767"/>
      <c r="CJ1509" s="767"/>
      <c r="CK1509" s="767"/>
      <c r="CL1509" s="767"/>
      <c r="CM1509" s="767"/>
      <c r="CN1509" s="767"/>
      <c r="CO1509" s="767"/>
      <c r="CP1509" s="767"/>
      <c r="CQ1509" s="767"/>
      <c r="CR1509" s="767"/>
      <c r="CS1509" s="767"/>
      <c r="CT1509" s="767"/>
      <c r="CU1509" s="767"/>
      <c r="CV1509" s="767"/>
      <c r="CW1509" s="767"/>
      <c r="CX1509" s="767"/>
      <c r="CY1509" s="767"/>
      <c r="CZ1509" s="767"/>
      <c r="DA1509" s="767"/>
      <c r="DB1509" s="767"/>
      <c r="DC1509" s="767"/>
      <c r="DD1509" s="767"/>
      <c r="DE1509" s="767"/>
      <c r="DF1509" s="767"/>
      <c r="DG1509" s="767"/>
      <c r="DH1509" s="767"/>
      <c r="DI1509" s="767"/>
      <c r="DJ1509" s="767"/>
      <c r="DK1509" s="767"/>
      <c r="DL1509" s="767"/>
      <c r="DM1509" s="767"/>
      <c r="DN1509" s="767"/>
      <c r="DO1509" s="767"/>
      <c r="DP1509" s="767"/>
      <c r="DQ1509" s="767"/>
      <c r="DR1509" s="767"/>
      <c r="DS1509" s="767"/>
      <c r="DT1509" s="767"/>
      <c r="DU1509" s="767"/>
      <c r="DV1509" s="767"/>
      <c r="DW1509" s="767"/>
      <c r="DX1509" s="767"/>
      <c r="DY1509" s="767"/>
      <c r="DZ1509" s="767"/>
      <c r="EA1509" s="767"/>
      <c r="EB1509" s="767"/>
      <c r="EC1509" s="767"/>
      <c r="ED1509" s="767"/>
      <c r="EE1509" s="767"/>
      <c r="EF1509" s="767"/>
      <c r="EG1509" s="767"/>
      <c r="EH1509" s="767"/>
      <c r="EI1509" s="767"/>
      <c r="EJ1509" s="767"/>
      <c r="EK1509" s="767"/>
      <c r="EL1509" s="767"/>
      <c r="EM1509" s="767"/>
      <c r="EN1509" s="767"/>
      <c r="EO1509" s="767"/>
      <c r="EP1509" s="767"/>
      <c r="EQ1509" s="767"/>
      <c r="ER1509" s="767"/>
      <c r="ES1509" s="767"/>
      <c r="ET1509" s="767"/>
      <c r="EU1509" s="767"/>
      <c r="EV1509" s="767"/>
      <c r="EW1509" s="767"/>
      <c r="EX1509" s="767"/>
      <c r="EY1509" s="767"/>
      <c r="EZ1509" s="767"/>
      <c r="FA1509" s="767"/>
      <c r="FB1509" s="767"/>
      <c r="FC1509" s="767"/>
      <c r="FD1509" s="767"/>
      <c r="FE1509" s="767"/>
      <c r="FF1509" s="767"/>
      <c r="FG1509" s="767"/>
      <c r="FH1509" s="767"/>
      <c r="FI1509" s="767"/>
      <c r="FJ1509" s="767"/>
      <c r="FK1509" s="767"/>
      <c r="FL1509" s="767"/>
      <c r="FM1509" s="767"/>
      <c r="FN1509" s="767"/>
      <c r="FO1509" s="767"/>
      <c r="FP1509" s="767"/>
      <c r="FQ1509" s="767"/>
      <c r="FR1509" s="767"/>
      <c r="FS1509" s="767"/>
      <c r="FT1509" s="767"/>
      <c r="FU1509" s="767"/>
      <c r="FV1509" s="767"/>
      <c r="FW1509" s="767"/>
      <c r="FX1509" s="767"/>
      <c r="FY1509" s="767"/>
      <c r="FZ1509" s="767"/>
      <c r="GA1509" s="767"/>
      <c r="GB1509" s="767"/>
      <c r="GC1509" s="767"/>
      <c r="GD1509" s="767"/>
      <c r="GE1509" s="767"/>
      <c r="GF1509" s="767"/>
      <c r="GG1509" s="767"/>
      <c r="GH1509" s="767"/>
      <c r="GI1509" s="767"/>
      <c r="GJ1509" s="767"/>
      <c r="GK1509" s="767"/>
      <c r="GL1509" s="767"/>
      <c r="GM1509" s="767"/>
      <c r="GN1509" s="767"/>
      <c r="GO1509" s="767"/>
      <c r="GP1509" s="767"/>
      <c r="GQ1509" s="767"/>
      <c r="GR1509" s="767"/>
      <c r="GS1509" s="767"/>
      <c r="GT1509" s="767"/>
      <c r="GU1509" s="767"/>
      <c r="GV1509" s="767"/>
      <c r="GW1509" s="767"/>
      <c r="GX1509" s="767"/>
      <c r="GY1509" s="767"/>
      <c r="GZ1509" s="767"/>
      <c r="HA1509" s="767"/>
      <c r="HB1509" s="767"/>
      <c r="HC1509" s="767"/>
    </row>
    <row r="1510" spans="1:211" s="864" customFormat="1" ht="13.9" hidden="1" customHeight="1">
      <c r="A1510" s="307"/>
      <c r="B1510" s="351"/>
      <c r="C1510" s="971" t="str">
        <f>IF('1C TSspéc30'!L$17&lt;&gt;0,'1C TSspéc30'!$B$12,"")</f>
        <v/>
      </c>
      <c r="D1510" s="972"/>
      <c r="E1510" s="973"/>
      <c r="F1510" s="93">
        <f>IF(AND($C1510='1C TSspéc30'!$B$12,'1C TSspéc30'!$B$16="spécifiques",'1C TSspéc30'!$L$17&lt;&gt;""),'1C TSspéc30'!$L$21,"")</f>
        <v>0</v>
      </c>
      <c r="G1510" s="863"/>
      <c r="H1510" s="745">
        <v>0.21</v>
      </c>
      <c r="I1510" s="747">
        <v>1</v>
      </c>
      <c r="J1510" s="312"/>
      <c r="K1510" s="680">
        <f t="shared" si="281"/>
        <v>0</v>
      </c>
      <c r="L1510" s="556">
        <f>IF(OR('1C TSspéc30'!$B$12="",'1C TSspéc30'!L$30=0),0,IF(AND('1C TSspéc30'!$B$12&lt;&gt;"",$K$2="Pôle",'1C TSspéc30'!$C$12="OUI"),(('1C TSspéc30'!L$22+'1C TSspéc30'!L$23+'1C TSspéc30'!L$24+'1C TSspéc30'!L$25+'1C TSspéc30'!L$29)/'1C TSspéc30'!L$17),IF(AND('1C TSspéc30'!$B$12&lt;&gt;"",$K$2="Pôle",'1C TSspéc30'!$C$12="NON"),(('1C TSspéc30'!L$22+'1C TSspéc30'!L$23+'1C TSspéc30'!L$24+'1C TSspéc30'!L$25+'1C TSspéc30'!L$29)/'1C TSspéc30'!L$30),IF(AND('1C TSspéc30'!$B$12&lt;&gt;"",$K$2&lt;&gt;"Pôle",'1C TSspéc30'!$C$12="OUI"),(('1C TSspéc30'!L$22+'1C TSspéc30'!L$23+'1C TSspéc30'!L$24+'1C TSspéc30'!L$25+'1C TSspéc30'!L$26+'1C TSspéc30'!L$27+'1C TSspéc30'!L$28+'1C TSspéc30'!L$29)/'1C TSspéc30'!L$17),IF(AND('1C TSspéc30'!$B$12&lt;&gt;"",$K$2&lt;&gt;"Pôle",'1C TSspéc30'!$C$12="NON"),(('1C TSspéc30'!L$22+'1C TSspéc30'!L$23+'1C TSspéc30'!L$24+'1C TSspéc30'!L$25+'1C TSspéc30'!L$26+'1C TSspéc30'!L$27+'1C TSspéc30'!L$28+'1C TSspéc30'!L$29)/'1C TSspéc30'!L$30))))))</f>
        <v>0</v>
      </c>
      <c r="M1510" s="556">
        <f>IF(OR('1C TSspéc30'!$B$12="",'1C TSspéc30'!L$30=0),0,IF(AND('1C TSspéc30'!$B$12&lt;&gt;"",$K$2="Pôle",'1C TSspéc30'!$C$12="OUI"),(('1C TSspéc30'!L$26+'1C TSspéc30'!L$27+'1C TSspéc30'!L$28)/'1C TSspéc30'!L$17),IF(AND('1C TSspéc30'!$B$12&lt;&gt;"",$K$2="Pôle",'1C TSspéc30'!$C$12="NON"),(('1C TSspéc30'!L$26+'1C TSspéc30'!L$27+'1C TSspéc30'!L$28)/'1C TSspéc30'!L$30),IF(AND('1C TSspéc30'!$B$12&lt;&gt;"",$K$2&lt;&gt;"Pôle"),0))))</f>
        <v>0</v>
      </c>
      <c r="N1510" s="557">
        <f>IF(AND('1C TSspéc30'!$B$12&lt;&gt;0,'1C TSspéc30'!$L$30&lt;&gt;0),L1510+M1510,0)</f>
        <v>0</v>
      </c>
      <c r="O1510" s="542" t="str">
        <f>IF(AND('1C TSspéc30'!$L$17&lt;&gt;0,'1C TSspéc30'!$C$12="OUI"),'1C TSspéc30'!$L$35/'1C TSspéc30'!$L$17,"")</f>
        <v/>
      </c>
      <c r="P1510" s="543" t="str">
        <f>IF(AND('1C TSspéc30'!$L$17&lt;&gt;0,'1C TSspéc30'!$C$12="OUI"),'1C TSspéc30'!$L$36/'1C TSspéc30'!$L$17,"")</f>
        <v/>
      </c>
      <c r="Q1510" s="543" t="str">
        <f>IF(AND('1C TSspéc30'!$L$17&lt;&gt;0,'1C TSspéc30'!$C$12="OUI"),'1C TSspéc30'!$L$37/'1C TSspéc30'!$L$17,"")</f>
        <v/>
      </c>
      <c r="R1510" s="543" t="str">
        <f>IF(AND('1C TSspéc30'!$L$17&lt;&gt;0,'1C TSspéc30'!$C$12="OUI"),'1C TSspéc30'!$L$38/'1C TSspéc30'!$L$17,"")</f>
        <v/>
      </c>
      <c r="S1510" s="543" t="str">
        <f>IF(AND('1C TSspéc30'!$L$17&lt;&gt;0,'1C TSspéc30'!$C$12="OUI"),'1C TSspéc30'!$L$39/'1C TSspéc30'!$L$17,"")</f>
        <v/>
      </c>
      <c r="T1510" s="543" t="str">
        <f>IF(AND('1C TSspéc30'!$L$17&lt;&gt;0,'1C TSspéc30'!$C$12="OUI"),'1C TSspéc30'!$L$40/'1C TSspéc30'!$L$17,"")</f>
        <v/>
      </c>
      <c r="U1510" s="543" t="str">
        <f>IF(AND('1C TSspéc30'!$L$17&lt;&gt;0,'1C TSspéc30'!$C$12="OUI"),'1C TSspéc30'!$L$41/'1C TSspéc30'!$L$17,"")</f>
        <v/>
      </c>
      <c r="V1510" s="543" t="str">
        <f>IF(AND('1C TSspéc30'!$L$17&lt;&gt;0,'1C TSspéc30'!$C$12="OUI"),'1C TSspéc30'!$L$42/'1C TSspéc30'!$L$17,"")</f>
        <v/>
      </c>
      <c r="W1510" s="543" t="str">
        <f>IF(AND('1C TSspéc30'!$L$17&lt;&gt;0,'1C TSspéc30'!$C$12="OUI"),'1C TSspéc30'!$L$43/'1C TSspéc30'!$L$17,"")</f>
        <v/>
      </c>
      <c r="X1510" s="543" t="str">
        <f>IF(AND('1C TSspéc30'!$L$17&lt;&gt;0,'1C TSspéc30'!$C$12="OUI"),'1C TSspéc30'!$L$44/'1C TSspéc30'!$L$17,"")</f>
        <v/>
      </c>
      <c r="Y1510" s="543" t="str">
        <f>IF(AND('1C TSspéc30'!$L$17&lt;&gt;0,'1C TSspéc30'!$C$12="OUI"),'1C TSspéc30'!$L$45/'1C TSspéc30'!$L$17,"")</f>
        <v/>
      </c>
      <c r="Z1510" s="543" t="str">
        <f>IF(AND('1C TSspéc30'!$L$17&lt;&gt;0,'1C TSspéc30'!$C$12="OUI"),'1C TSspéc30'!$L$46/'1C TSspéc30'!$L$17,"")</f>
        <v/>
      </c>
      <c r="AA1510" s="543" t="str">
        <f>IF(AND('1C TSspéc30'!$L$17&lt;&gt;0,'1C TSspéc30'!$C$12="OUI"),'1C TSspéc30'!$L$47/'1C TSspéc30'!$L$17,"")</f>
        <v/>
      </c>
      <c r="AB1510" s="543" t="str">
        <f>IF(AND('1C TSspéc30'!$L$17&lt;&gt;0,'1C TSspéc30'!$C$12="OUI"),'1C TSspéc30'!$L$48/'1C TSspéc30'!$L$17,"")</f>
        <v/>
      </c>
      <c r="AC1510" s="543" t="str">
        <f>IF(AND('1C TSspéc30'!$L$17&lt;&gt;0,'1C TSspéc30'!$C$12="OUI"),'1C TSspéc30'!$L$49/'1C TSspéc30'!$L$17,"")</f>
        <v/>
      </c>
      <c r="AD1510" s="543" t="str">
        <f>IF(AND('1C TSspéc30'!$L$17&lt;&gt;0,'1C TSspéc30'!$C$12="OUI"),'1C TSspéc30'!$L$50/'1C TSspéc30'!$L$17,"")</f>
        <v/>
      </c>
      <c r="AE1510" s="543" t="str">
        <f>IF(AND('1C TSspéc30'!$L$17&lt;&gt;0,'1C TSspéc30'!$C$12="OUI"),'1C TSspéc30'!$L$51/'1C TSspéc30'!$L$17,"")</f>
        <v/>
      </c>
      <c r="AF1510" s="543" t="str">
        <f>IF(AND('1C TSspéc30'!$L$17&lt;&gt;0,'1C TSspéc30'!$C$12="OUI"),'1C TSspéc30'!$L$52/'1C TSspéc30'!$L$17,"")</f>
        <v/>
      </c>
      <c r="AG1510" s="543" t="str">
        <f>IF(AND('1C TSspéc30'!$L$17&lt;&gt;0,'1C TSspéc30'!$C$12="OUI"),'1C TSspéc30'!$L$53/'1C TSspéc30'!$L$17,"")</f>
        <v/>
      </c>
      <c r="AH1510" s="543" t="str">
        <f>IF(AND('1C TSspéc30'!$L$17&lt;&gt;0,'1C TSspéc30'!$C$12="OUI"),'1C TSspéc30'!$L$54/'1C TSspéc30'!$L$17,"")</f>
        <v/>
      </c>
      <c r="AI1510" s="543" t="str">
        <f>IF(AND('1C TSspéc30'!$L$17&lt;&gt;0,'1C TSspéc30'!$C$12="OUI"),'1C TSspéc30'!$L$55/'1C TSspéc30'!$L$17,"")</f>
        <v/>
      </c>
      <c r="AJ1510" s="543" t="str">
        <f>IF(AND('1C TSspéc30'!$L$17&lt;&gt;0,'1C TSspéc30'!$C$12="OUI"),'1C TSspéc30'!$L$56/'1C TSspéc30'!$L$17,"")</f>
        <v/>
      </c>
      <c r="AK1510" s="543" t="str">
        <f>IF(AND('1C TSspéc30'!$L$17&lt;&gt;0,'1C TSspéc30'!$C$12="OUI"),'1C TSspéc30'!$L$57/'1C TSspéc30'!$L$17,"")</f>
        <v/>
      </c>
      <c r="AL1510" s="72">
        <f>IF(AND('1C TSspéc30'!$L$17&lt;&gt;0,'1C TSspéc30'!$C$12="OUI"),N1510+AK1510,N1510)</f>
        <v>0</v>
      </c>
      <c r="AM1510" s="417">
        <f t="shared" si="367"/>
        <v>0</v>
      </c>
      <c r="AN1510" s="417">
        <f t="shared" si="368"/>
        <v>0</v>
      </c>
      <c r="AO1510" s="418" t="str">
        <f>IF(AND('1C TSspéc30'!$L$17&lt;&gt;0,'1C TSspéc30'!$L$30&lt;&gt;0),AM1510+AN1510,"")</f>
        <v/>
      </c>
      <c r="AP1510" s="573" t="str">
        <f>IF(AND('1C TSspéc30'!$L$17&lt;&gt;0,'1C TSspéc30'!$L$30&lt;&gt;0),AM1510-AR1510,"")</f>
        <v/>
      </c>
      <c r="AQ1510" s="583">
        <f t="shared" si="369"/>
        <v>0</v>
      </c>
      <c r="AR1510" s="596"/>
      <c r="AS1510" s="102"/>
      <c r="AT1510" s="27" t="str">
        <f>IF(('1C TSspéc30'!L$17*FICHE!$C$14&lt;J1510),"Forfait limité à "&amp;FICHE!$C$14&amp;"€/jour","")</f>
        <v/>
      </c>
      <c r="AU1510" s="592"/>
      <c r="AV1510" s="824"/>
      <c r="AW1510" s="824"/>
      <c r="AX1510" s="824"/>
      <c r="AY1510" s="824"/>
      <c r="AZ1510" s="824"/>
      <c r="BA1510" s="767"/>
      <c r="BB1510" s="767"/>
      <c r="BC1510" s="767"/>
      <c r="BD1510" s="767"/>
      <c r="BE1510" s="767"/>
      <c r="BF1510" s="767"/>
      <c r="BG1510" s="767"/>
      <c r="BH1510" s="767"/>
      <c r="BI1510" s="767"/>
      <c r="BJ1510" s="767"/>
      <c r="BK1510" s="767"/>
      <c r="BL1510" s="767"/>
      <c r="BM1510" s="767"/>
      <c r="BN1510" s="767"/>
      <c r="BO1510" s="767"/>
      <c r="BP1510" s="767"/>
      <c r="BQ1510" s="767"/>
      <c r="BR1510" s="767"/>
      <c r="BS1510" s="767"/>
      <c r="BT1510" s="767"/>
      <c r="BU1510" s="767"/>
      <c r="BV1510" s="767"/>
      <c r="BW1510" s="767"/>
      <c r="BX1510" s="767"/>
      <c r="BY1510" s="767"/>
      <c r="BZ1510" s="767"/>
      <c r="CA1510" s="767"/>
      <c r="CB1510" s="767"/>
      <c r="CC1510" s="767"/>
      <c r="CD1510" s="767"/>
      <c r="CE1510" s="767"/>
      <c r="CF1510" s="767"/>
      <c r="CG1510" s="767"/>
      <c r="CH1510" s="767"/>
      <c r="CI1510" s="767"/>
      <c r="CJ1510" s="767"/>
      <c r="CK1510" s="767"/>
      <c r="CL1510" s="767"/>
      <c r="CM1510" s="767"/>
      <c r="CN1510" s="767"/>
      <c r="CO1510" s="767"/>
      <c r="CP1510" s="767"/>
      <c r="CQ1510" s="767"/>
      <c r="CR1510" s="767"/>
      <c r="CS1510" s="767"/>
      <c r="CT1510" s="767"/>
      <c r="CU1510" s="767"/>
      <c r="CV1510" s="767"/>
      <c r="CW1510" s="767"/>
      <c r="CX1510" s="767"/>
      <c r="CY1510" s="767"/>
      <c r="CZ1510" s="767"/>
      <c r="DA1510" s="767"/>
      <c r="DB1510" s="767"/>
      <c r="DC1510" s="767"/>
      <c r="DD1510" s="767"/>
      <c r="DE1510" s="767"/>
      <c r="DF1510" s="767"/>
      <c r="DG1510" s="767"/>
      <c r="DH1510" s="767"/>
      <c r="DI1510" s="767"/>
      <c r="DJ1510" s="767"/>
      <c r="DK1510" s="767"/>
      <c r="DL1510" s="767"/>
      <c r="DM1510" s="767"/>
      <c r="DN1510" s="767"/>
      <c r="DO1510" s="767"/>
      <c r="DP1510" s="767"/>
      <c r="DQ1510" s="767"/>
      <c r="DR1510" s="767"/>
      <c r="DS1510" s="767"/>
      <c r="DT1510" s="767"/>
      <c r="DU1510" s="767"/>
      <c r="DV1510" s="767"/>
      <c r="DW1510" s="767"/>
      <c r="DX1510" s="767"/>
      <c r="DY1510" s="767"/>
      <c r="DZ1510" s="767"/>
      <c r="EA1510" s="767"/>
      <c r="EB1510" s="767"/>
      <c r="EC1510" s="767"/>
      <c r="ED1510" s="767"/>
      <c r="EE1510" s="767"/>
      <c r="EF1510" s="767"/>
      <c r="EG1510" s="767"/>
      <c r="EH1510" s="767"/>
      <c r="EI1510" s="767"/>
      <c r="EJ1510" s="767"/>
      <c r="EK1510" s="767"/>
      <c r="EL1510" s="767"/>
      <c r="EM1510" s="767"/>
      <c r="EN1510" s="767"/>
      <c r="EO1510" s="767"/>
      <c r="EP1510" s="767"/>
      <c r="EQ1510" s="767"/>
      <c r="ER1510" s="767"/>
      <c r="ES1510" s="767"/>
      <c r="ET1510" s="767"/>
      <c r="EU1510" s="767"/>
      <c r="EV1510" s="767"/>
      <c r="EW1510" s="767"/>
      <c r="EX1510" s="767"/>
      <c r="EY1510" s="767"/>
      <c r="EZ1510" s="767"/>
      <c r="FA1510" s="767"/>
      <c r="FB1510" s="767"/>
      <c r="FC1510" s="767"/>
      <c r="FD1510" s="767"/>
      <c r="FE1510" s="767"/>
      <c r="FF1510" s="767"/>
      <c r="FG1510" s="767"/>
      <c r="FH1510" s="767"/>
      <c r="FI1510" s="767"/>
      <c r="FJ1510" s="767"/>
      <c r="FK1510" s="767"/>
      <c r="FL1510" s="767"/>
      <c r="FM1510" s="767"/>
      <c r="FN1510" s="767"/>
      <c r="FO1510" s="767"/>
      <c r="FP1510" s="767"/>
      <c r="FQ1510" s="767"/>
      <c r="FR1510" s="767"/>
      <c r="FS1510" s="767"/>
      <c r="FT1510" s="767"/>
      <c r="FU1510" s="767"/>
      <c r="FV1510" s="767"/>
      <c r="FW1510" s="767"/>
      <c r="FX1510" s="767"/>
      <c r="FY1510" s="767"/>
      <c r="FZ1510" s="767"/>
      <c r="GA1510" s="767"/>
      <c r="GB1510" s="767"/>
      <c r="GC1510" s="767"/>
      <c r="GD1510" s="767"/>
      <c r="GE1510" s="767"/>
      <c r="GF1510" s="767"/>
      <c r="GG1510" s="767"/>
      <c r="GH1510" s="767"/>
      <c r="GI1510" s="767"/>
      <c r="GJ1510" s="767"/>
      <c r="GK1510" s="767"/>
      <c r="GL1510" s="767"/>
      <c r="GM1510" s="767"/>
      <c r="GN1510" s="767"/>
      <c r="GO1510" s="767"/>
      <c r="GP1510" s="767"/>
      <c r="GQ1510" s="767"/>
      <c r="GR1510" s="767"/>
      <c r="GS1510" s="767"/>
      <c r="GT1510" s="767"/>
      <c r="GU1510" s="767"/>
      <c r="GV1510" s="767"/>
      <c r="GW1510" s="767"/>
      <c r="GX1510" s="767"/>
      <c r="GY1510" s="767"/>
      <c r="GZ1510" s="767"/>
      <c r="HA1510" s="767"/>
      <c r="HB1510" s="767"/>
      <c r="HC1510" s="767"/>
    </row>
    <row r="1511" spans="1:211" s="864" customFormat="1" ht="13.9" hidden="1" customHeight="1">
      <c r="A1511" s="307"/>
      <c r="B1511" s="351"/>
      <c r="C1511" s="971" t="str">
        <f>IF('1C TSspéc30'!M$17&lt;&gt;0,'1C TSspéc30'!$B$12,"")</f>
        <v/>
      </c>
      <c r="D1511" s="972"/>
      <c r="E1511" s="973"/>
      <c r="F1511" s="93">
        <f>IF(AND($C1511='1C TSspéc30'!$B$12,'1C TSspéc30'!$B$16="spécifiques",'1C TSspéc30'!$M$17&lt;&gt;""),'1C TSspéc30'!$M$21,"")</f>
        <v>0</v>
      </c>
      <c r="G1511" s="863"/>
      <c r="H1511" s="745">
        <v>0.21</v>
      </c>
      <c r="I1511" s="747">
        <v>1</v>
      </c>
      <c r="J1511" s="312"/>
      <c r="K1511" s="680">
        <f t="shared" si="281"/>
        <v>0</v>
      </c>
      <c r="L1511" s="556">
        <f>IF(OR('1C TSspéc30'!$B$12="",'1C TSspéc30'!M$30=0),0,IF(AND('1C TSspéc30'!$B$12&lt;&gt;"",$K$2="Pôle",'1C TSspéc30'!$C$12="OUI"),(('1C TSspéc30'!M$22+'1C TSspéc30'!M$23+'1C TSspéc30'!M$24+'1C TSspéc30'!M$25+'1C TSspéc30'!M$29)/'1C TSspéc30'!M$17),IF(AND('1C TSspéc30'!$B$12&lt;&gt;"",$K$2="Pôle",'1C TSspéc30'!$C$12="NON"),(('1C TSspéc30'!M$22+'1C TSspéc30'!M$23+'1C TSspéc30'!M$24+'1C TSspéc30'!M$25+'1C TSspéc30'!M$29)/'1C TSspéc30'!M$30),IF(AND('1C TSspéc30'!$B$12&lt;&gt;"",$K$2&lt;&gt;"Pôle",'1C TSspéc30'!$C$12="OUI"),(('1C TSspéc30'!M$22+'1C TSspéc30'!M$23+'1C TSspéc30'!M$24+'1C TSspéc30'!M$25+'1C TSspéc30'!M$26+'1C TSspéc30'!M$27+'1C TSspéc30'!M$28+'1C TSspéc30'!M$29)/'1C TSspéc30'!M$17),IF(AND('1C TSspéc30'!$B$12&lt;&gt;"",$K$2&lt;&gt;"Pôle",'1C TSspéc30'!$C$12="NON"),(('1C TSspéc30'!M$22+'1C TSspéc30'!M$23+'1C TSspéc30'!M$24+'1C TSspéc30'!M$25+'1C TSspéc30'!M$26+'1C TSspéc30'!M$27+'1C TSspéc30'!M$28+'1C TSspéc30'!M$29)/'1C TSspéc30'!M$30))))))</f>
        <v>0</v>
      </c>
      <c r="M1511" s="556">
        <f>IF(OR('1C TSspéc30'!$B$12="",'1C TSspéc30'!M$30=0),0,IF(AND('1C TSspéc30'!$B$12&lt;&gt;"",$K$2="Pôle",'1C TSspéc30'!$C$12="OUI"),(('1C TSspéc30'!M$26+'1C TSspéc30'!M$27+'1C TSspéc30'!M$28)/'1C TSspéc30'!M$17),IF(AND('1C TSspéc30'!$B$12&lt;&gt;"",$K$2="Pôle",'1C TSspéc30'!$C$12="NON"),(('1C TSspéc30'!M$26+'1C TSspéc30'!M$27+'1C TSspéc30'!M$28)/'1C TSspéc30'!M$30),IF(AND('1C TSspéc30'!$B$12&lt;&gt;"",$K$2&lt;&gt;"Pôle"),0))))</f>
        <v>0</v>
      </c>
      <c r="N1511" s="557">
        <f>IF(AND('1C TSspéc30'!$B$12&lt;&gt;0,'1C TSspéc30'!$M$30&lt;&gt;0),L1511+M1511,0)</f>
        <v>0</v>
      </c>
      <c r="O1511" s="542" t="str">
        <f>IF(AND('1C TSspéc30'!$M$17&lt;&gt;0,'1C TSspéc30'!$C$12="OUI"),'1C TSspéc30'!$M$35/'1C TSspéc30'!$M$17,"")</f>
        <v/>
      </c>
      <c r="P1511" s="543" t="str">
        <f>IF(AND('1C TSspéc30'!$M$17&lt;&gt;0,'1C TSspéc30'!$C$12="OUI"),'1C TSspéc30'!$M$36/'1C TSspéc30'!$M$17,"")</f>
        <v/>
      </c>
      <c r="Q1511" s="543" t="str">
        <f>IF(AND('1C TSspéc30'!$M$17&lt;&gt;0,'1C TSspéc30'!$C$12="OUI"),'1C TSspéc30'!$M$37/'1C TSspéc30'!$M$17,"")</f>
        <v/>
      </c>
      <c r="R1511" s="543" t="str">
        <f>IF(AND('1C TSspéc30'!$M$17&lt;&gt;0,'1C TSspéc30'!$C$12="OUI"),'1C TSspéc30'!$M$38/'1C TSspéc30'!$M$17,"")</f>
        <v/>
      </c>
      <c r="S1511" s="543" t="str">
        <f>IF(AND('1C TSspéc30'!$M$17&lt;&gt;0,'1C TSspéc30'!$C$12="OUI"),'1C TSspéc30'!$M$39/'1C TSspéc30'!$M$17,"")</f>
        <v/>
      </c>
      <c r="T1511" s="543" t="str">
        <f>IF(AND('1C TSspéc30'!$M$17&lt;&gt;0,'1C TSspéc30'!$C$12="OUI"),'1C TSspéc30'!$M$40/'1C TSspéc30'!$M$17,"")</f>
        <v/>
      </c>
      <c r="U1511" s="543" t="str">
        <f>IF(AND('1C TSspéc30'!$M$17&lt;&gt;0,'1C TSspéc30'!$C$12="OUI"),'1C TSspéc30'!$M$41/'1C TSspéc30'!$M$17,"")</f>
        <v/>
      </c>
      <c r="V1511" s="543" t="str">
        <f>IF(AND('1C TSspéc30'!$M$17&lt;&gt;0,'1C TSspéc30'!$C$12="OUI"),'1C TSspéc30'!$M$42/'1C TSspéc30'!$M$17,"")</f>
        <v/>
      </c>
      <c r="W1511" s="543" t="str">
        <f>IF(AND('1C TSspéc30'!$M$17&lt;&gt;0,'1C TSspéc30'!$C$12="OUI"),'1C TSspéc30'!$M$43/'1C TSspéc30'!$M$17,"")</f>
        <v/>
      </c>
      <c r="X1511" s="543" t="str">
        <f>IF(AND('1C TSspéc30'!$M$17&lt;&gt;0,'1C TSspéc30'!$C$12="OUI"),'1C TSspéc30'!$M$44/'1C TSspéc30'!$M$17,"")</f>
        <v/>
      </c>
      <c r="Y1511" s="543" t="str">
        <f>IF(AND('1C TSspéc30'!$M$17&lt;&gt;0,'1C TSspéc30'!$C$12="OUI"),'1C TSspéc30'!$M$45/'1C TSspéc30'!$M$17,"")</f>
        <v/>
      </c>
      <c r="Z1511" s="543" t="str">
        <f>IF(AND('1C TSspéc30'!$M$17&lt;&gt;0,'1C TSspéc30'!$C$12="OUI"),'1C TSspéc30'!$M$46/'1C TSspéc30'!$M$17,"")</f>
        <v/>
      </c>
      <c r="AA1511" s="543" t="str">
        <f>IF(AND('1C TSspéc30'!$M$17&lt;&gt;0,'1C TSspéc30'!$C$12="OUI"),'1C TSspéc30'!$M$47/'1C TSspéc30'!$M$17,"")</f>
        <v/>
      </c>
      <c r="AB1511" s="543" t="str">
        <f>IF(AND('1C TSspéc30'!$M$17&lt;&gt;0,'1C TSspéc30'!$C$12="OUI"),'1C TSspéc30'!$M$48/'1C TSspéc30'!$M$17,"")</f>
        <v/>
      </c>
      <c r="AC1511" s="543" t="str">
        <f>IF(AND('1C TSspéc30'!$M$17&lt;&gt;0,'1C TSspéc30'!$C$12="OUI"),'1C TSspéc30'!$M$49/'1C TSspéc30'!$M$17,"")</f>
        <v/>
      </c>
      <c r="AD1511" s="543" t="str">
        <f>IF(AND('1C TSspéc30'!$M$17&lt;&gt;0,'1C TSspéc30'!$C$12="OUI"),'1C TSspéc30'!$M$50/'1C TSspéc30'!$M$17,"")</f>
        <v/>
      </c>
      <c r="AE1511" s="543" t="str">
        <f>IF(AND('1C TSspéc30'!$M$17&lt;&gt;0,'1C TSspéc30'!$C$12="OUI"),'1C TSspéc30'!$M$51/'1C TSspéc30'!$M$17,"")</f>
        <v/>
      </c>
      <c r="AF1511" s="543" t="str">
        <f>IF(AND('1C TSspéc30'!$M$17&lt;&gt;0,'1C TSspéc30'!$C$12="OUI"),'1C TSspéc30'!$M$52/'1C TSspéc30'!$M$17,"")</f>
        <v/>
      </c>
      <c r="AG1511" s="543" t="str">
        <f>IF(AND('1C TSspéc30'!$M$17&lt;&gt;0,'1C TSspéc30'!$C$12="OUI"),'1C TSspéc30'!$M$53/'1C TSspéc30'!$M$17,"")</f>
        <v/>
      </c>
      <c r="AH1511" s="543" t="str">
        <f>IF(AND('1C TSspéc30'!$M$17&lt;&gt;0,'1C TSspéc30'!$C$12="OUI"),'1C TSspéc30'!$M$54/'1C TSspéc30'!$M$17,"")</f>
        <v/>
      </c>
      <c r="AI1511" s="543" t="str">
        <f>IF(AND('1C TSspéc30'!$M$17&lt;&gt;0,'1C TSspéc30'!$C$12="OUI"),'1C TSspéc30'!$M$55/'1C TSspéc30'!$M$17,"")</f>
        <v/>
      </c>
      <c r="AJ1511" s="543" t="str">
        <f>IF(AND('1C TSspéc30'!$M$17&lt;&gt;0,'1C TSspéc30'!$C$12="OUI"),'1C TSspéc30'!$M$56/'1C TSspéc30'!$M$17,"")</f>
        <v/>
      </c>
      <c r="AK1511" s="543" t="str">
        <f>IF(AND('1C TSspéc30'!$M$17&lt;&gt;0,'1C TSspéc30'!$C$12="OUI"),'1C TSspéc30'!$M$57/'1C TSspéc30'!$M$17,"")</f>
        <v/>
      </c>
      <c r="AL1511" s="72">
        <f>IF(AND('1C TSspéc30'!$M$17&lt;&gt;0,'1C TSspéc30'!$C$12="OUI"),N1511+AK1511,N1511)</f>
        <v>0</v>
      </c>
      <c r="AM1511" s="417">
        <f t="shared" si="367"/>
        <v>0</v>
      </c>
      <c r="AN1511" s="417">
        <f t="shared" si="368"/>
        <v>0</v>
      </c>
      <c r="AO1511" s="418" t="str">
        <f>IF(AND('1C TSspéc30'!$M$17&lt;&gt;0,'1C TSspéc30'!$M$30&lt;&gt;0),AM1511+AN1511,"")</f>
        <v/>
      </c>
      <c r="AP1511" s="573" t="str">
        <f>IF(AND('1C TSspéc30'!$M$17&lt;&gt;0,'1C TSspéc30'!$M$30&lt;&gt;0),AM1511-AR1511,"")</f>
        <v/>
      </c>
      <c r="AQ1511" s="583">
        <f t="shared" si="369"/>
        <v>0</v>
      </c>
      <c r="AR1511" s="596"/>
      <c r="AS1511" s="102"/>
      <c r="AT1511" s="27" t="str">
        <f>IF(('1C TSspéc30'!M$17*FICHE!$C$14&lt;J1511),"Forfait limité à "&amp;FICHE!$C$14&amp;"€/jour","")</f>
        <v/>
      </c>
      <c r="AU1511" s="592"/>
      <c r="AV1511" s="824"/>
      <c r="AW1511" s="824"/>
      <c r="AX1511" s="824"/>
      <c r="AY1511" s="824"/>
      <c r="AZ1511" s="824"/>
      <c r="BA1511" s="767"/>
      <c r="BB1511" s="767"/>
      <c r="BC1511" s="767"/>
      <c r="BD1511" s="767"/>
      <c r="BE1511" s="767"/>
      <c r="BF1511" s="767"/>
      <c r="BG1511" s="767"/>
      <c r="BH1511" s="767"/>
      <c r="BI1511" s="767"/>
      <c r="BJ1511" s="767"/>
      <c r="BK1511" s="767"/>
      <c r="BL1511" s="767"/>
      <c r="BM1511" s="767"/>
      <c r="BN1511" s="767"/>
      <c r="BO1511" s="767"/>
      <c r="BP1511" s="767"/>
      <c r="BQ1511" s="767"/>
      <c r="BR1511" s="767"/>
      <c r="BS1511" s="767"/>
      <c r="BT1511" s="767"/>
      <c r="BU1511" s="767"/>
      <c r="BV1511" s="767"/>
      <c r="BW1511" s="767"/>
      <c r="BX1511" s="767"/>
      <c r="BY1511" s="767"/>
      <c r="BZ1511" s="767"/>
      <c r="CA1511" s="767"/>
      <c r="CB1511" s="767"/>
      <c r="CC1511" s="767"/>
      <c r="CD1511" s="767"/>
      <c r="CE1511" s="767"/>
      <c r="CF1511" s="767"/>
      <c r="CG1511" s="767"/>
      <c r="CH1511" s="767"/>
      <c r="CI1511" s="767"/>
      <c r="CJ1511" s="767"/>
      <c r="CK1511" s="767"/>
      <c r="CL1511" s="767"/>
      <c r="CM1511" s="767"/>
      <c r="CN1511" s="767"/>
      <c r="CO1511" s="767"/>
      <c r="CP1511" s="767"/>
      <c r="CQ1511" s="767"/>
      <c r="CR1511" s="767"/>
      <c r="CS1511" s="767"/>
      <c r="CT1511" s="767"/>
      <c r="CU1511" s="767"/>
      <c r="CV1511" s="767"/>
      <c r="CW1511" s="767"/>
      <c r="CX1511" s="767"/>
      <c r="CY1511" s="767"/>
      <c r="CZ1511" s="767"/>
      <c r="DA1511" s="767"/>
      <c r="DB1511" s="767"/>
      <c r="DC1511" s="767"/>
      <c r="DD1511" s="767"/>
      <c r="DE1511" s="767"/>
      <c r="DF1511" s="767"/>
      <c r="DG1511" s="767"/>
      <c r="DH1511" s="767"/>
      <c r="DI1511" s="767"/>
      <c r="DJ1511" s="767"/>
      <c r="DK1511" s="767"/>
      <c r="DL1511" s="767"/>
      <c r="DM1511" s="767"/>
      <c r="DN1511" s="767"/>
      <c r="DO1511" s="767"/>
      <c r="DP1511" s="767"/>
      <c r="DQ1511" s="767"/>
      <c r="DR1511" s="767"/>
      <c r="DS1511" s="767"/>
      <c r="DT1511" s="767"/>
      <c r="DU1511" s="767"/>
      <c r="DV1511" s="767"/>
      <c r="DW1511" s="767"/>
      <c r="DX1511" s="767"/>
      <c r="DY1511" s="767"/>
      <c r="DZ1511" s="767"/>
      <c r="EA1511" s="767"/>
      <c r="EB1511" s="767"/>
      <c r="EC1511" s="767"/>
      <c r="ED1511" s="767"/>
      <c r="EE1511" s="767"/>
      <c r="EF1511" s="767"/>
      <c r="EG1511" s="767"/>
      <c r="EH1511" s="767"/>
      <c r="EI1511" s="767"/>
      <c r="EJ1511" s="767"/>
      <c r="EK1511" s="767"/>
      <c r="EL1511" s="767"/>
      <c r="EM1511" s="767"/>
      <c r="EN1511" s="767"/>
      <c r="EO1511" s="767"/>
      <c r="EP1511" s="767"/>
      <c r="EQ1511" s="767"/>
      <c r="ER1511" s="767"/>
      <c r="ES1511" s="767"/>
      <c r="ET1511" s="767"/>
      <c r="EU1511" s="767"/>
      <c r="EV1511" s="767"/>
      <c r="EW1511" s="767"/>
      <c r="EX1511" s="767"/>
      <c r="EY1511" s="767"/>
      <c r="EZ1511" s="767"/>
      <c r="FA1511" s="767"/>
      <c r="FB1511" s="767"/>
      <c r="FC1511" s="767"/>
      <c r="FD1511" s="767"/>
      <c r="FE1511" s="767"/>
      <c r="FF1511" s="767"/>
      <c r="FG1511" s="767"/>
      <c r="FH1511" s="767"/>
      <c r="FI1511" s="767"/>
      <c r="FJ1511" s="767"/>
      <c r="FK1511" s="767"/>
      <c r="FL1511" s="767"/>
      <c r="FM1511" s="767"/>
      <c r="FN1511" s="767"/>
      <c r="FO1511" s="767"/>
      <c r="FP1511" s="767"/>
      <c r="FQ1511" s="767"/>
      <c r="FR1511" s="767"/>
      <c r="FS1511" s="767"/>
      <c r="FT1511" s="767"/>
      <c r="FU1511" s="767"/>
      <c r="FV1511" s="767"/>
      <c r="FW1511" s="767"/>
      <c r="FX1511" s="767"/>
      <c r="FY1511" s="767"/>
      <c r="FZ1511" s="767"/>
      <c r="GA1511" s="767"/>
      <c r="GB1511" s="767"/>
      <c r="GC1511" s="767"/>
      <c r="GD1511" s="767"/>
      <c r="GE1511" s="767"/>
      <c r="GF1511" s="767"/>
      <c r="GG1511" s="767"/>
      <c r="GH1511" s="767"/>
      <c r="GI1511" s="767"/>
      <c r="GJ1511" s="767"/>
      <c r="GK1511" s="767"/>
      <c r="GL1511" s="767"/>
      <c r="GM1511" s="767"/>
      <c r="GN1511" s="767"/>
      <c r="GO1511" s="767"/>
      <c r="GP1511" s="767"/>
      <c r="GQ1511" s="767"/>
      <c r="GR1511" s="767"/>
      <c r="GS1511" s="767"/>
      <c r="GT1511" s="767"/>
      <c r="GU1511" s="767"/>
      <c r="GV1511" s="767"/>
      <c r="GW1511" s="767"/>
      <c r="GX1511" s="767"/>
      <c r="GY1511" s="767"/>
      <c r="GZ1511" s="767"/>
      <c r="HA1511" s="767"/>
      <c r="HB1511" s="767"/>
      <c r="HC1511" s="767"/>
    </row>
    <row r="1512" spans="1:211" s="864" customFormat="1" ht="13.9" hidden="1" customHeight="1">
      <c r="A1512" s="307"/>
      <c r="B1512" s="351"/>
      <c r="C1512" s="971" t="str">
        <f>IF('1C TSspéc30'!N$17&lt;&gt;0,'1C TSspéc30'!$B$12,"")</f>
        <v/>
      </c>
      <c r="D1512" s="972"/>
      <c r="E1512" s="973"/>
      <c r="F1512" s="93">
        <f>IF(AND($C1512='1C TSspéc30'!$B$12,'1C TSspéc30'!$B$16="spécifiques",'1C TSspéc30'!$N$17&lt;&gt;""),'1C TSspéc30'!$N$21,"")</f>
        <v>0</v>
      </c>
      <c r="G1512" s="842"/>
      <c r="H1512" s="745">
        <v>0.21</v>
      </c>
      <c r="I1512" s="747">
        <v>1</v>
      </c>
      <c r="J1512" s="312"/>
      <c r="K1512" s="680">
        <f t="shared" si="281"/>
        <v>0</v>
      </c>
      <c r="L1512" s="556">
        <f>IF(OR('1C TSspéc30'!$B$12="",'1C TSspéc30'!N$30=0),0,IF(AND('1C TSspéc30'!$B$12&lt;&gt;"",$K$2="Pôle",'1C TSspéc30'!$C$12="OUI"),(('1C TSspéc30'!N$22+'1C TSspéc30'!N$23+'1C TSspéc30'!N$24+'1C TSspéc30'!N$25+'1C TSspéc30'!N$29)/'1C TSspéc30'!N$17),IF(AND('1C TSspéc30'!$B$12&lt;&gt;"",$K$2="Pôle",'1C TSspéc30'!$C$12="NON"),(('1C TSspéc30'!N$22+'1C TSspéc30'!N$23+'1C TSspéc30'!N$24+'1C TSspéc30'!N$25+'1C TSspéc30'!N$29)/'1C TSspéc30'!N$30),IF(AND('1C TSspéc30'!$B$12&lt;&gt;"",$K$2&lt;&gt;"Pôle",'1C TSspéc30'!$C$12="OUI"),(('1C TSspéc30'!N$22+'1C TSspéc30'!N$23+'1C TSspéc30'!N$24+'1C TSspéc30'!N$25+'1C TSspéc30'!N$26+'1C TSspéc30'!N$27+'1C TSspéc30'!N$28+'1C TSspéc30'!N$29)/'1C TSspéc30'!N$17),IF(AND('1C TSspéc30'!$B$12&lt;&gt;"",$K$2&lt;&gt;"Pôle",'1C TSspéc30'!$C$12="NON"),(('1C TSspéc30'!N$22+'1C TSspéc30'!N$23+'1C TSspéc30'!N$24+'1C TSspéc30'!N$25+'1C TSspéc30'!N$26+'1C TSspéc30'!N$27+'1C TSspéc30'!N$28+'1C TSspéc30'!N$29)/'1C TSspéc30'!N$30))))))</f>
        <v>0</v>
      </c>
      <c r="M1512" s="556">
        <f>IF(OR('1C TSspéc30'!$B$12="",'1C TSspéc30'!N$30=0),0,IF(AND('1C TSspéc30'!$B$12&lt;&gt;"",$K$2="Pôle",'1C TSspéc30'!$C$12="OUI"),(('1C TSspéc30'!N$26+'1C TSspéc30'!N$27+'1C TSspéc30'!N$28)/'1C TSspéc30'!N$17),IF(AND('1C TSspéc30'!$B$12&lt;&gt;"",$K$2="Pôle",'1C TSspéc30'!$C$12="NON"),(('1C TSspéc30'!N$26+'1C TSspéc30'!N$27+'1C TSspéc30'!N$28)/'1C TSspéc30'!N$30),IF(AND('1C TSspéc30'!$B$12&lt;&gt;"",$K$2&lt;&gt;"Pôle"),0))))</f>
        <v>0</v>
      </c>
      <c r="N1512" s="557">
        <f>IF(AND('1C TSspéc30'!$B$12&lt;&gt;0,'1C TSspéc30'!$N$30&lt;&gt;0),L1512+M1512,0)</f>
        <v>0</v>
      </c>
      <c r="O1512" s="893" t="str">
        <f>IF(AND('1C TSspéc30'!$N$17&lt;&gt;0,'1C TSspéc30'!$C$12="OUI"),'1C TSspéc30'!$N$35/'1C TSspéc30'!$N$17,"")</f>
        <v/>
      </c>
      <c r="P1512" s="543" t="str">
        <f>IF(AND('1C TSspéc30'!$N$17&lt;&gt;0,'1C TSspéc30'!$C$12="OUI"),'1C TSspéc30'!$N$36/'1C TSspéc30'!$N$17,"")</f>
        <v/>
      </c>
      <c r="Q1512" s="543" t="str">
        <f>IF(AND('1C TSspéc30'!$N$17&lt;&gt;0,'1C TSspéc30'!$C$12="OUI"),'1C TSspéc30'!$N$37/'1C TSspéc30'!$N$17,"")</f>
        <v/>
      </c>
      <c r="R1512" s="543" t="str">
        <f>IF(AND('1C TSspéc30'!$N$17&lt;&gt;0,'1C TSspéc30'!$C$12="OUI"),'1C TSspéc30'!$N$38/'1C TSspéc30'!$N$17,"")</f>
        <v/>
      </c>
      <c r="S1512" s="543" t="str">
        <f>IF(AND('1C TSspéc30'!$N$17&lt;&gt;0,'1C TSspéc30'!$C$12="OUI"),'1C TSspéc30'!$N$39/'1C TSspéc30'!$N$17,"")</f>
        <v/>
      </c>
      <c r="T1512" s="543" t="str">
        <f>IF(AND('1C TSspéc30'!$N$17&lt;&gt;0,'1C TSspéc30'!$C$12="OUI"),'1C TSspéc30'!$N$40/'1C TSspéc30'!$N$17,"")</f>
        <v/>
      </c>
      <c r="U1512" s="543" t="str">
        <f>IF(AND('1C TSspéc30'!$N$17&lt;&gt;0,'1C TSspéc30'!$C$12="OUI"),'1C TSspéc30'!$N$41/'1C TSspéc30'!$N$17,"")</f>
        <v/>
      </c>
      <c r="V1512" s="543" t="str">
        <f>IF(AND('1C TSspéc30'!$N$17&lt;&gt;0,'1C TSspéc30'!$C$12="OUI"),'1C TSspéc30'!$N$42/'1C TSspéc30'!$N$17,"")</f>
        <v/>
      </c>
      <c r="W1512" s="543" t="str">
        <f>IF(AND('1C TSspéc30'!$N$17&lt;&gt;0,'1C TSspéc30'!$C$12="OUI"),'1C TSspéc30'!$N$43/'1C TSspéc30'!$N$17,"")</f>
        <v/>
      </c>
      <c r="X1512" s="543" t="str">
        <f>IF(AND('1C TSspéc30'!$N$17&lt;&gt;0,'1C TSspéc30'!$C$12="OUI"),'1C TSspéc30'!$N$44/'1C TSspéc30'!$N$17,"")</f>
        <v/>
      </c>
      <c r="Y1512" s="543" t="str">
        <f>IF(AND('1C TSspéc30'!$N$17&lt;&gt;0,'1C TSspéc30'!$C$12="OUI"),'1C TSspéc30'!$N$45/'1C TSspéc30'!$N$17,"")</f>
        <v/>
      </c>
      <c r="Z1512" s="543" t="str">
        <f>IF(AND('1C TSspéc30'!$N$17&lt;&gt;0,'1C TSspéc30'!$C$12="OUI"),'1C TSspéc30'!$N$46/'1C TSspéc30'!$N$17,"")</f>
        <v/>
      </c>
      <c r="AA1512" s="543" t="str">
        <f>IF(AND('1C TSspéc30'!$N$17&lt;&gt;0,'1C TSspéc30'!$C$12="OUI"),'1C TSspéc30'!$N$47/'1C TSspéc30'!$N$17,"")</f>
        <v/>
      </c>
      <c r="AB1512" s="543" t="str">
        <f>IF(AND('1C TSspéc30'!$N$17&lt;&gt;0,'1C TSspéc30'!$C$12="OUI"),'1C TSspéc30'!$N$48/'1C TSspéc30'!$N$17,"")</f>
        <v/>
      </c>
      <c r="AC1512" s="543" t="str">
        <f>IF(AND('1C TSspéc30'!$N$17&lt;&gt;0,'1C TSspéc30'!$C$12="OUI"),'1C TSspéc30'!$N$49/'1C TSspéc30'!$N$17,"")</f>
        <v/>
      </c>
      <c r="AD1512" s="543" t="str">
        <f>IF(AND('1C TSspéc30'!$N$17&lt;&gt;0,'1C TSspéc30'!$C$12="OUI"),'1C TSspéc30'!$N$50/'1C TSspéc30'!$N$17,"")</f>
        <v/>
      </c>
      <c r="AE1512" s="543" t="str">
        <f>IF(AND('1C TSspéc30'!$N$17&lt;&gt;0,'1C TSspéc30'!$C$12="OUI"),'1C TSspéc30'!$N$51/'1C TSspéc30'!$N$17,"")</f>
        <v/>
      </c>
      <c r="AF1512" s="543" t="str">
        <f>IF(AND('1C TSspéc30'!$N$17&lt;&gt;0,'1C TSspéc30'!$C$12="OUI"),'1C TSspéc30'!$N$52/'1C TSspéc30'!$N$17,"")</f>
        <v/>
      </c>
      <c r="AG1512" s="543" t="str">
        <f>IF(AND('1C TSspéc30'!$N$17&lt;&gt;0,'1C TSspéc30'!$C$12="OUI"),'1C TSspéc30'!$N$53/'1C TSspéc30'!$N$17,"")</f>
        <v/>
      </c>
      <c r="AH1512" s="543" t="str">
        <f>IF(AND('1C TSspéc30'!$N$17&lt;&gt;0,'1C TSspéc30'!$C$12="OUI"),'1C TSspéc30'!$N$54/'1C TSspéc30'!$N$17,"")</f>
        <v/>
      </c>
      <c r="AI1512" s="543" t="str">
        <f>IF(AND('1C TSspéc30'!$N$17&lt;&gt;0,'1C TSspéc30'!$C$12="OUI"),'1C TSspéc30'!$N$55/'1C TSspéc30'!$N$17,"")</f>
        <v/>
      </c>
      <c r="AJ1512" s="543" t="str">
        <f>IF(AND('1C TSspéc30'!$N$17&lt;&gt;0,'1C TSspéc30'!$C$12="OUI"),'1C TSspéc30'!$N$56/'1C TSspéc30'!$N$17,"")</f>
        <v/>
      </c>
      <c r="AK1512" s="543" t="str">
        <f>IF(AND('1C TSspéc30'!$N$17&lt;&gt;0,'1C TSspéc30'!$C$12="OUI"),'1C TSspéc30'!$N$57/'1C TSspéc30'!$N$17,"")</f>
        <v/>
      </c>
      <c r="AL1512" s="72">
        <f>IF(AND('1C TSspéc30'!$N$17&lt;&gt;0,'1C TSspéc30'!$C$12="OUI"),N1512+AK1512,N1512)</f>
        <v>0</v>
      </c>
      <c r="AM1512" s="417">
        <f t="shared" si="367"/>
        <v>0</v>
      </c>
      <c r="AN1512" s="417">
        <f t="shared" si="368"/>
        <v>0</v>
      </c>
      <c r="AO1512" s="418" t="str">
        <f>IF(AND('1C TSspéc30'!$N$17&lt;&gt;0,'1C TSspéc30'!$N$30&lt;&gt;0),AM1512+AN1512,"")</f>
        <v/>
      </c>
      <c r="AP1512" s="573" t="str">
        <f>IF(AND('1C TSspéc30'!$N$17&lt;&gt;0,'1C TSspéc30'!$N$30&lt;&gt;0),AM1512-AR1512,"")</f>
        <v/>
      </c>
      <c r="AQ1512" s="583">
        <f t="shared" si="369"/>
        <v>0</v>
      </c>
      <c r="AR1512" s="596"/>
      <c r="AS1512" s="102"/>
      <c r="AT1512" s="27" t="str">
        <f>IF(('1C TSspéc30'!N$17*FICHE!$C$14&lt;J1512),"Forfait limité à "&amp;FICHE!$C$14&amp;"€/jour","")</f>
        <v/>
      </c>
      <c r="AU1512" s="592"/>
      <c r="AV1512" s="824"/>
      <c r="AW1512" s="824"/>
      <c r="AX1512" s="824"/>
      <c r="AY1512" s="824"/>
      <c r="AZ1512" s="824"/>
      <c r="BA1512" s="767"/>
      <c r="BB1512" s="767"/>
      <c r="BC1512" s="767"/>
      <c r="BD1512" s="767"/>
      <c r="BE1512" s="767"/>
      <c r="BF1512" s="767"/>
      <c r="BG1512" s="767"/>
      <c r="BH1512" s="767"/>
      <c r="BI1512" s="767"/>
      <c r="BJ1512" s="767"/>
      <c r="BK1512" s="767"/>
      <c r="BL1512" s="767"/>
      <c r="BM1512" s="767"/>
      <c r="BN1512" s="767"/>
      <c r="BO1512" s="767"/>
      <c r="BP1512" s="767"/>
      <c r="BQ1512" s="767"/>
      <c r="BR1512" s="767"/>
      <c r="BS1512" s="767"/>
      <c r="BT1512" s="767"/>
      <c r="BU1512" s="767"/>
      <c r="BV1512" s="767"/>
      <c r="BW1512" s="767"/>
      <c r="BX1512" s="767"/>
      <c r="BY1512" s="767"/>
      <c r="BZ1512" s="767"/>
      <c r="CA1512" s="767"/>
      <c r="CB1512" s="767"/>
      <c r="CC1512" s="767"/>
      <c r="CD1512" s="767"/>
      <c r="CE1512" s="767"/>
      <c r="CF1512" s="767"/>
      <c r="CG1512" s="767"/>
      <c r="CH1512" s="767"/>
      <c r="CI1512" s="767"/>
      <c r="CJ1512" s="767"/>
      <c r="CK1512" s="767"/>
      <c r="CL1512" s="767"/>
      <c r="CM1512" s="767"/>
      <c r="CN1512" s="767"/>
      <c r="CO1512" s="767"/>
      <c r="CP1512" s="767"/>
      <c r="CQ1512" s="767"/>
      <c r="CR1512" s="767"/>
      <c r="CS1512" s="767"/>
      <c r="CT1512" s="767"/>
      <c r="CU1512" s="767"/>
      <c r="CV1512" s="767"/>
      <c r="CW1512" s="767"/>
      <c r="CX1512" s="767"/>
      <c r="CY1512" s="767"/>
      <c r="CZ1512" s="767"/>
      <c r="DA1512" s="767"/>
      <c r="DB1512" s="767"/>
      <c r="DC1512" s="767"/>
      <c r="DD1512" s="767"/>
      <c r="DE1512" s="767"/>
      <c r="DF1512" s="767"/>
      <c r="DG1512" s="767"/>
      <c r="DH1512" s="767"/>
      <c r="DI1512" s="767"/>
      <c r="DJ1512" s="767"/>
      <c r="DK1512" s="767"/>
      <c r="DL1512" s="767"/>
      <c r="DM1512" s="767"/>
      <c r="DN1512" s="767"/>
      <c r="DO1512" s="767"/>
      <c r="DP1512" s="767"/>
      <c r="DQ1512" s="767"/>
      <c r="DR1512" s="767"/>
      <c r="DS1512" s="767"/>
      <c r="DT1512" s="767"/>
      <c r="DU1512" s="767"/>
      <c r="DV1512" s="767"/>
      <c r="DW1512" s="767"/>
      <c r="DX1512" s="767"/>
      <c r="DY1512" s="767"/>
      <c r="DZ1512" s="767"/>
      <c r="EA1512" s="767"/>
      <c r="EB1512" s="767"/>
      <c r="EC1512" s="767"/>
      <c r="ED1512" s="767"/>
      <c r="EE1512" s="767"/>
      <c r="EF1512" s="767"/>
      <c r="EG1512" s="767"/>
      <c r="EH1512" s="767"/>
      <c r="EI1512" s="767"/>
      <c r="EJ1512" s="767"/>
      <c r="EK1512" s="767"/>
      <c r="EL1512" s="767"/>
      <c r="EM1512" s="767"/>
      <c r="EN1512" s="767"/>
      <c r="EO1512" s="767"/>
      <c r="EP1512" s="767"/>
      <c r="EQ1512" s="767"/>
      <c r="ER1512" s="767"/>
      <c r="ES1512" s="767"/>
      <c r="ET1512" s="767"/>
      <c r="EU1512" s="767"/>
      <c r="EV1512" s="767"/>
      <c r="EW1512" s="767"/>
      <c r="EX1512" s="767"/>
      <c r="EY1512" s="767"/>
      <c r="EZ1512" s="767"/>
      <c r="FA1512" s="767"/>
      <c r="FB1512" s="767"/>
      <c r="FC1512" s="767"/>
      <c r="FD1512" s="767"/>
      <c r="FE1512" s="767"/>
      <c r="FF1512" s="767"/>
      <c r="FG1512" s="767"/>
      <c r="FH1512" s="767"/>
      <c r="FI1512" s="767"/>
      <c r="FJ1512" s="767"/>
      <c r="FK1512" s="767"/>
      <c r="FL1512" s="767"/>
      <c r="FM1512" s="767"/>
      <c r="FN1512" s="767"/>
      <c r="FO1512" s="767"/>
      <c r="FP1512" s="767"/>
      <c r="FQ1512" s="767"/>
      <c r="FR1512" s="767"/>
      <c r="FS1512" s="767"/>
      <c r="FT1512" s="767"/>
      <c r="FU1512" s="767"/>
      <c r="FV1512" s="767"/>
      <c r="FW1512" s="767"/>
      <c r="FX1512" s="767"/>
      <c r="FY1512" s="767"/>
      <c r="FZ1512" s="767"/>
      <c r="GA1512" s="767"/>
      <c r="GB1512" s="767"/>
      <c r="GC1512" s="767"/>
      <c r="GD1512" s="767"/>
      <c r="GE1512" s="767"/>
      <c r="GF1512" s="767"/>
      <c r="GG1512" s="767"/>
      <c r="GH1512" s="767"/>
      <c r="GI1512" s="767"/>
      <c r="GJ1512" s="767"/>
      <c r="GK1512" s="767"/>
      <c r="GL1512" s="767"/>
      <c r="GM1512" s="767"/>
      <c r="GN1512" s="767"/>
      <c r="GO1512" s="767"/>
      <c r="GP1512" s="767"/>
      <c r="GQ1512" s="767"/>
      <c r="GR1512" s="767"/>
      <c r="GS1512" s="767"/>
      <c r="GT1512" s="767"/>
      <c r="GU1512" s="767"/>
      <c r="GV1512" s="767"/>
      <c r="GW1512" s="767"/>
      <c r="GX1512" s="767"/>
      <c r="GY1512" s="767"/>
      <c r="GZ1512" s="767"/>
      <c r="HA1512" s="767"/>
      <c r="HB1512" s="767"/>
      <c r="HC1512" s="767"/>
    </row>
    <row r="1513" spans="1:211" s="864" customFormat="1" ht="13.9" hidden="1" customHeight="1">
      <c r="A1513" s="307"/>
      <c r="B1513" s="351"/>
      <c r="C1513" s="971" t="str">
        <f>IF('1C TSspéc30'!O$17&lt;&gt;0,'1C TSspéc30'!$B$12,"")</f>
        <v/>
      </c>
      <c r="D1513" s="972"/>
      <c r="E1513" s="973"/>
      <c r="F1513" s="93">
        <f>IF(AND($C1513='1C TSspéc30'!$B$12,'1C TSspéc30'!$B$16="spécifiques",'1C TSspéc30'!$O$17&lt;&gt;""),'1C TSspéc30'!$O$21,"")</f>
        <v>0</v>
      </c>
      <c r="G1513" s="842"/>
      <c r="H1513" s="745">
        <v>0.21</v>
      </c>
      <c r="I1513" s="747">
        <v>1</v>
      </c>
      <c r="J1513" s="312"/>
      <c r="K1513" s="680">
        <f t="shared" ref="K1513:K1524" si="370">J1513+(J1513*H1513)</f>
        <v>0</v>
      </c>
      <c r="L1513" s="556">
        <f>IF(OR('1C TSspéc30'!$B$12="",'1C TSspéc30'!O$30=0),0,IF(AND('1C TSspéc30'!$B$12&lt;&gt;"",$K$2="Pôle",'1C TSspéc30'!$C$12="OUI"),(('1C TSspéc30'!O$22+'1C TSspéc30'!O$23+'1C TSspéc30'!O$24+'1C TSspéc30'!O$25+'1C TSspéc30'!O$29)/'1C TSspéc30'!O$17),IF(AND('1C TSspéc30'!$B$12&lt;&gt;"",$K$2="Pôle",'1C TSspéc30'!$C$12="NON"),(('1C TSspéc30'!O$22+'1C TSspéc30'!O$23+'1C TSspéc30'!O$24+'1C TSspéc30'!O$25+'1C TSspéc30'!O$29)/'1C TSspéc30'!O$30),IF(AND('1C TSspéc30'!$B$12&lt;&gt;"",$K$2&lt;&gt;"Pôle",'1C TSspéc30'!$C$12="OUI"),(('1C TSspéc30'!O$22+'1C TSspéc30'!O$23+'1C TSspéc30'!O$24+'1C TSspéc30'!O$25+'1C TSspéc30'!O$26+'1C TSspéc30'!O$27+'1C TSspéc30'!O$28+'1C TSspéc30'!O$29)/'1C TSspéc30'!O$17),IF(AND('1C TSspéc30'!$B$12&lt;&gt;"",$K$2&lt;&gt;"Pôle",'1C TSspéc30'!$C$12="NON"),(('1C TSspéc30'!O$22+'1C TSspéc30'!O$23+'1C TSspéc30'!O$24+'1C TSspéc30'!O$25+'1C TSspéc30'!O$26+'1C TSspéc30'!O$27+'1C TSspéc30'!O$28+'1C TSspéc30'!O$29)/'1C TSspéc30'!O$30))))))</f>
        <v>0</v>
      </c>
      <c r="M1513" s="556">
        <f>IF(OR('1C TSspéc30'!$B$12="",'1C TSspéc30'!O$30=0),0,IF(AND('1C TSspéc30'!$B$12&lt;&gt;"",$K$2="Pôle",'1C TSspéc30'!$C$12="OUI"),(('1C TSspéc30'!O$26+'1C TSspéc30'!O$27+'1C TSspéc30'!O$28)/'1C TSspéc30'!O$17),IF(AND('1C TSspéc30'!$B$12&lt;&gt;"",$K$2="Pôle",'1C TSspéc30'!$C$12="NON"),(('1C TSspéc30'!O$26+'1C TSspéc30'!O$27+'1C TSspéc30'!O$28)/'1C TSspéc30'!O$30),IF(AND('1C TSspéc30'!$B$12&lt;&gt;"",$K$2&lt;&gt;"Pôle"),0))))</f>
        <v>0</v>
      </c>
      <c r="N1513" s="557">
        <f>IF(AND('1C TSspéc30'!$B$12&lt;&gt;0,'1C TSspéc30'!$O$30&lt;&gt;0),L1513+M1513,0)</f>
        <v>0</v>
      </c>
      <c r="O1513" s="893" t="str">
        <f>IF(AND('1C TSspéc30'!$O$17&lt;&gt;0,'1C TSspéc30'!$C$12="OUI"),'1C TSspéc30'!$O$35/'1C TSspéc30'!$O$17,"")</f>
        <v/>
      </c>
      <c r="P1513" s="543" t="str">
        <f>IF(AND('1C TSspéc30'!$O$17&lt;&gt;0,'1C TSspéc30'!$C$12="OUI"),'1C TSspéc30'!$O$36/'1C TSspéc30'!$O$17,"")</f>
        <v/>
      </c>
      <c r="Q1513" s="543" t="str">
        <f>IF(AND('1C TSspéc30'!$O$17&lt;&gt;0,'1C TSspéc30'!$C$12="OUI"),'1C TSspéc30'!$O$37/'1C TSspéc30'!$O$17,"")</f>
        <v/>
      </c>
      <c r="R1513" s="543" t="str">
        <f>IF(AND('1C TSspéc30'!$O$17&lt;&gt;0,'1C TSspéc30'!$C$12="OUI"),'1C TSspéc30'!$O$38/'1C TSspéc30'!$O$17,"")</f>
        <v/>
      </c>
      <c r="S1513" s="543" t="str">
        <f>IF(AND('1C TSspéc30'!$O$17&lt;&gt;0,'1C TSspéc30'!$C$12="OUI"),'1C TSspéc30'!$O$39/'1C TSspéc30'!$O$17,"")</f>
        <v/>
      </c>
      <c r="T1513" s="543" t="str">
        <f>IF(AND('1C TSspéc30'!$O$17&lt;&gt;0,'1C TSspéc30'!$C$12="OUI"),'1C TSspéc30'!$O$40/'1C TSspéc30'!$O$17,"")</f>
        <v/>
      </c>
      <c r="U1513" s="543" t="str">
        <f>IF(AND('1C TSspéc30'!$O$17&lt;&gt;0,'1C TSspéc30'!$C$12="OUI"),'1C TSspéc30'!$O$41/'1C TSspéc30'!$O$17,"")</f>
        <v/>
      </c>
      <c r="V1513" s="543" t="str">
        <f>IF(AND('1C TSspéc30'!$O$17&lt;&gt;0,'1C TSspéc30'!$C$12="OUI"),'1C TSspéc30'!$O$42/'1C TSspéc30'!$O$17,"")</f>
        <v/>
      </c>
      <c r="W1513" s="543" t="str">
        <f>IF(AND('1C TSspéc30'!$O$17&lt;&gt;0,'1C TSspéc30'!$C$12="OUI"),'1C TSspéc30'!$O$43/'1C TSspéc30'!$O$17,"")</f>
        <v/>
      </c>
      <c r="X1513" s="543" t="str">
        <f>IF(AND('1C TSspéc30'!$O$17&lt;&gt;0,'1C TSspéc30'!$C$12="OUI"),'1C TSspéc30'!$O$44/'1C TSspéc30'!$O$17,"")</f>
        <v/>
      </c>
      <c r="Y1513" s="543" t="str">
        <f>IF(AND('1C TSspéc30'!$O$17&lt;&gt;0,'1C TSspéc30'!$C$12="OUI"),'1C TSspéc30'!$O$45/'1C TSspéc30'!$O$17,"")</f>
        <v/>
      </c>
      <c r="Z1513" s="543" t="str">
        <f>IF(AND('1C TSspéc30'!$O$17&lt;&gt;0,'1C TSspéc30'!$C$12="OUI"),'1C TSspéc30'!$O$46/'1C TSspéc30'!$O$17,"")</f>
        <v/>
      </c>
      <c r="AA1513" s="543" t="str">
        <f>IF(AND('1C TSspéc30'!$O$17&lt;&gt;0,'1C TSspéc30'!$C$12="OUI"),'1C TSspéc30'!$O$47/'1C TSspéc30'!$O$17,"")</f>
        <v/>
      </c>
      <c r="AB1513" s="543" t="str">
        <f>IF(AND('1C TSspéc30'!$O$17&lt;&gt;0,'1C TSspéc30'!$C$12="OUI"),'1C TSspéc30'!$O$48/'1C TSspéc30'!$O$17,"")</f>
        <v/>
      </c>
      <c r="AC1513" s="543" t="str">
        <f>IF(AND('1C TSspéc30'!$O$17&lt;&gt;0,'1C TSspéc30'!$C$12="OUI"),'1C TSspéc30'!$O$49/'1C TSspéc30'!$O$17,"")</f>
        <v/>
      </c>
      <c r="AD1513" s="543" t="str">
        <f>IF(AND('1C TSspéc30'!$O$17&lt;&gt;0,'1C TSspéc30'!$C$12="OUI"),'1C TSspéc30'!$O$50/'1C TSspéc30'!$O$17,"")</f>
        <v/>
      </c>
      <c r="AE1513" s="543" t="str">
        <f>IF(AND('1C TSspéc30'!$O$17&lt;&gt;0,'1C TSspéc30'!$C$12="OUI"),'1C TSspéc30'!$O$51/'1C TSspéc30'!$O$17,"")</f>
        <v/>
      </c>
      <c r="AF1513" s="543" t="str">
        <f>IF(AND('1C TSspéc30'!$O$17&lt;&gt;0,'1C TSspéc30'!$C$12="OUI"),'1C TSspéc30'!$O$52/'1C TSspéc30'!$O$17,"")</f>
        <v/>
      </c>
      <c r="AG1513" s="543" t="str">
        <f>IF(AND('1C TSspéc30'!$O$17&lt;&gt;0,'1C TSspéc30'!$C$12="OUI"),'1C TSspéc30'!$O$53/'1C TSspéc30'!$O$17,"")</f>
        <v/>
      </c>
      <c r="AH1513" s="543" t="str">
        <f>IF(AND('1C TSspéc30'!$O$17&lt;&gt;0,'1C TSspéc30'!$C$12="OUI"),'1C TSspéc30'!$O$54/'1C TSspéc30'!$O$17,"")</f>
        <v/>
      </c>
      <c r="AI1513" s="543" t="str">
        <f>IF(AND('1C TSspéc30'!$O$17&lt;&gt;0,'1C TSspéc30'!$C$12="OUI"),'1C TSspéc30'!$O$55/'1C TSspéc30'!$O$17,"")</f>
        <v/>
      </c>
      <c r="AJ1513" s="543" t="str">
        <f>IF(AND('1C TSspéc30'!$O$17&lt;&gt;0,'1C TSspéc30'!$C$12="OUI"),'1C TSspéc30'!$O$56/'1C TSspéc30'!$O$17,"")</f>
        <v/>
      </c>
      <c r="AK1513" s="543" t="str">
        <f>IF(AND('1C TSspéc30'!$O$17&lt;&gt;0,'1C TSspéc30'!$C$12="OUI"),'1C TSspéc30'!$O$57/'1C TSspéc30'!$O$17,"")</f>
        <v/>
      </c>
      <c r="AL1513" s="72">
        <f>IF(AND('1C TSspéc30'!$O$17&lt;&gt;0,'1C TSspéc30'!$C$12="OUI"),N1513+AK1513,N1513)</f>
        <v>0</v>
      </c>
      <c r="AM1513" s="417">
        <f t="shared" si="367"/>
        <v>0</v>
      </c>
      <c r="AN1513" s="417">
        <f t="shared" si="368"/>
        <v>0</v>
      </c>
      <c r="AO1513" s="418" t="str">
        <f>IF(AND('1C TSspéc30'!$O$17&lt;&gt;0,'1C TSspéc30'!$O$30&lt;&gt;0),AM1513+AN1513,"")</f>
        <v/>
      </c>
      <c r="AP1513" s="573" t="str">
        <f>IF(AND('1C TSspéc30'!$O$17&lt;&gt;0,'1C TSspéc30'!$O$30&lt;&gt;0),AM1513-AR1513,"")</f>
        <v/>
      </c>
      <c r="AQ1513" s="583">
        <f t="shared" si="369"/>
        <v>0</v>
      </c>
      <c r="AR1513" s="596"/>
      <c r="AS1513" s="102"/>
      <c r="AT1513" s="27" t="str">
        <f>IF(('1C TSspéc30'!O$17*FICHE!$C$14&lt;J1513),"Forfait limité à "&amp;FICHE!$C$14&amp;"€/jour","")</f>
        <v/>
      </c>
      <c r="AU1513" s="592"/>
      <c r="AV1513" s="824"/>
      <c r="AW1513" s="824"/>
      <c r="AX1513" s="824"/>
      <c r="AY1513" s="824"/>
      <c r="AZ1513" s="824"/>
      <c r="BA1513" s="767"/>
      <c r="BB1513" s="767"/>
      <c r="BC1513" s="767"/>
      <c r="BD1513" s="767"/>
      <c r="BE1513" s="767"/>
      <c r="BF1513" s="767"/>
      <c r="BG1513" s="767"/>
      <c r="BH1513" s="767"/>
      <c r="BI1513" s="767"/>
      <c r="BJ1513" s="767"/>
      <c r="BK1513" s="767"/>
      <c r="BL1513" s="767"/>
      <c r="BM1513" s="767"/>
      <c r="BN1513" s="767"/>
      <c r="BO1513" s="767"/>
      <c r="BP1513" s="767"/>
      <c r="BQ1513" s="767"/>
      <c r="BR1513" s="767"/>
      <c r="BS1513" s="767"/>
      <c r="BT1513" s="767"/>
      <c r="BU1513" s="767"/>
      <c r="BV1513" s="767"/>
      <c r="BW1513" s="767"/>
      <c r="BX1513" s="767"/>
      <c r="BY1513" s="767"/>
      <c r="BZ1513" s="767"/>
      <c r="CA1513" s="767"/>
      <c r="CB1513" s="767"/>
      <c r="CC1513" s="767"/>
      <c r="CD1513" s="767"/>
      <c r="CE1513" s="767"/>
      <c r="CF1513" s="767"/>
      <c r="CG1513" s="767"/>
      <c r="CH1513" s="767"/>
      <c r="CI1513" s="767"/>
      <c r="CJ1513" s="767"/>
      <c r="CK1513" s="767"/>
      <c r="CL1513" s="767"/>
      <c r="CM1513" s="767"/>
      <c r="CN1513" s="767"/>
      <c r="CO1513" s="767"/>
      <c r="CP1513" s="767"/>
      <c r="CQ1513" s="767"/>
      <c r="CR1513" s="767"/>
      <c r="CS1513" s="767"/>
      <c r="CT1513" s="767"/>
      <c r="CU1513" s="767"/>
      <c r="CV1513" s="767"/>
      <c r="CW1513" s="767"/>
      <c r="CX1513" s="767"/>
      <c r="CY1513" s="767"/>
      <c r="CZ1513" s="767"/>
      <c r="DA1513" s="767"/>
      <c r="DB1513" s="767"/>
      <c r="DC1513" s="767"/>
      <c r="DD1513" s="767"/>
      <c r="DE1513" s="767"/>
      <c r="DF1513" s="767"/>
      <c r="DG1513" s="767"/>
      <c r="DH1513" s="767"/>
      <c r="DI1513" s="767"/>
      <c r="DJ1513" s="767"/>
      <c r="DK1513" s="767"/>
      <c r="DL1513" s="767"/>
      <c r="DM1513" s="767"/>
      <c r="DN1513" s="767"/>
      <c r="DO1513" s="767"/>
      <c r="DP1513" s="767"/>
      <c r="DQ1513" s="767"/>
      <c r="DR1513" s="767"/>
      <c r="DS1513" s="767"/>
      <c r="DT1513" s="767"/>
      <c r="DU1513" s="767"/>
      <c r="DV1513" s="767"/>
      <c r="DW1513" s="767"/>
      <c r="DX1513" s="767"/>
      <c r="DY1513" s="767"/>
      <c r="DZ1513" s="767"/>
      <c r="EA1513" s="767"/>
      <c r="EB1513" s="767"/>
      <c r="EC1513" s="767"/>
      <c r="ED1513" s="767"/>
      <c r="EE1513" s="767"/>
      <c r="EF1513" s="767"/>
      <c r="EG1513" s="767"/>
      <c r="EH1513" s="767"/>
      <c r="EI1513" s="767"/>
      <c r="EJ1513" s="767"/>
      <c r="EK1513" s="767"/>
      <c r="EL1513" s="767"/>
      <c r="EM1513" s="767"/>
      <c r="EN1513" s="767"/>
      <c r="EO1513" s="767"/>
      <c r="EP1513" s="767"/>
      <c r="EQ1513" s="767"/>
      <c r="ER1513" s="767"/>
      <c r="ES1513" s="767"/>
      <c r="ET1513" s="767"/>
      <c r="EU1513" s="767"/>
      <c r="EV1513" s="767"/>
      <c r="EW1513" s="767"/>
      <c r="EX1513" s="767"/>
      <c r="EY1513" s="767"/>
      <c r="EZ1513" s="767"/>
      <c r="FA1513" s="767"/>
      <c r="FB1513" s="767"/>
      <c r="FC1513" s="767"/>
      <c r="FD1513" s="767"/>
      <c r="FE1513" s="767"/>
      <c r="FF1513" s="767"/>
      <c r="FG1513" s="767"/>
      <c r="FH1513" s="767"/>
      <c r="FI1513" s="767"/>
      <c r="FJ1513" s="767"/>
      <c r="FK1513" s="767"/>
      <c r="FL1513" s="767"/>
      <c r="FM1513" s="767"/>
      <c r="FN1513" s="767"/>
      <c r="FO1513" s="767"/>
      <c r="FP1513" s="767"/>
      <c r="FQ1513" s="767"/>
      <c r="FR1513" s="767"/>
      <c r="FS1513" s="767"/>
      <c r="FT1513" s="767"/>
      <c r="FU1513" s="767"/>
      <c r="FV1513" s="767"/>
      <c r="FW1513" s="767"/>
      <c r="FX1513" s="767"/>
      <c r="FY1513" s="767"/>
      <c r="FZ1513" s="767"/>
      <c r="GA1513" s="767"/>
      <c r="GB1513" s="767"/>
      <c r="GC1513" s="767"/>
      <c r="GD1513" s="767"/>
      <c r="GE1513" s="767"/>
      <c r="GF1513" s="767"/>
      <c r="GG1513" s="767"/>
      <c r="GH1513" s="767"/>
      <c r="GI1513" s="767"/>
      <c r="GJ1513" s="767"/>
      <c r="GK1513" s="767"/>
      <c r="GL1513" s="767"/>
      <c r="GM1513" s="767"/>
      <c r="GN1513" s="767"/>
      <c r="GO1513" s="767"/>
      <c r="GP1513" s="767"/>
      <c r="GQ1513" s="767"/>
      <c r="GR1513" s="767"/>
      <c r="GS1513" s="767"/>
      <c r="GT1513" s="767"/>
      <c r="GU1513" s="767"/>
      <c r="GV1513" s="767"/>
      <c r="GW1513" s="767"/>
      <c r="GX1513" s="767"/>
      <c r="GY1513" s="767"/>
      <c r="GZ1513" s="767"/>
      <c r="HA1513" s="767"/>
      <c r="HB1513" s="767"/>
      <c r="HC1513" s="767"/>
    </row>
    <row r="1514" spans="1:211" s="864" customFormat="1" ht="13.9" hidden="1" customHeight="1">
      <c r="A1514" s="307"/>
      <c r="B1514" s="351"/>
      <c r="C1514" s="971" t="str">
        <f>IF('1C TSspéc30'!P$17&lt;&gt;0,'1C TSspéc30'!$B$12,"")</f>
        <v/>
      </c>
      <c r="D1514" s="972"/>
      <c r="E1514" s="973"/>
      <c r="F1514" s="93">
        <f>IF(AND($C1514='1C TSspéc30'!$B$12,'1C TSspéc30'!$B$16="spécifiques",'1C TSspéc30'!$P$17&lt;&gt;""),'1C TSspéc30'!$P$21,"")</f>
        <v>0</v>
      </c>
      <c r="G1514" s="842"/>
      <c r="H1514" s="745">
        <v>0.21</v>
      </c>
      <c r="I1514" s="747">
        <v>1</v>
      </c>
      <c r="J1514" s="312"/>
      <c r="K1514" s="680">
        <f t="shared" si="370"/>
        <v>0</v>
      </c>
      <c r="L1514" s="556">
        <f>IF(OR('1C TSspéc30'!$B$12="",'1C TSspéc30'!P$30=0),0,IF(AND('1C TSspéc30'!$B$12&lt;&gt;"",$K$2="Pôle",'1C TSspéc30'!$C$12="OUI"),(('1C TSspéc30'!P$22+'1C TSspéc30'!P$23+'1C TSspéc30'!P$24+'1C TSspéc30'!P$25+'1C TSspéc30'!P$29)/'1C TSspéc30'!P$17),IF(AND('1C TSspéc30'!$B$12&lt;&gt;"",$K$2="Pôle",'1C TSspéc30'!$C$12="NON"),(('1C TSspéc30'!P$22+'1C TSspéc30'!P$23+'1C TSspéc30'!P$24+'1C TSspéc30'!P$25+'1C TSspéc30'!P$29)/'1C TSspéc30'!P$30),IF(AND('1C TSspéc30'!$B$12&lt;&gt;"",$K$2&lt;&gt;"Pôle",'1C TSspéc30'!$C$12="OUI"),(('1C TSspéc30'!P$22+'1C TSspéc30'!P$23+'1C TSspéc30'!P$24+'1C TSspéc30'!P$25+'1C TSspéc30'!P$26+'1C TSspéc30'!P$27+'1C TSspéc30'!P$28+'1C TSspéc30'!P$29)/'1C TSspéc30'!P$17),IF(AND('1C TSspéc30'!$B$12&lt;&gt;"",$K$2&lt;&gt;"Pôle",'1C TSspéc30'!$C$12="NON"),(('1C TSspéc30'!P$22+'1C TSspéc30'!P$23+'1C TSspéc30'!P$24+'1C TSspéc30'!P$25+'1C TSspéc30'!P$26+'1C TSspéc30'!P$27+'1C TSspéc30'!P$28+'1C TSspéc30'!P$29)/'1C TSspéc30'!P$30))))))</f>
        <v>0</v>
      </c>
      <c r="M1514" s="556">
        <f>IF(OR('1C TSspéc30'!$B$12="",'1C TSspéc30'!P$30=0),0,IF(AND('1C TSspéc30'!$B$12&lt;&gt;"",$K$2="Pôle",'1C TSspéc30'!$C$12="OUI"),(('1C TSspéc30'!P$26+'1C TSspéc30'!P$27+'1C TSspéc30'!P$28)/'1C TSspéc30'!P$17),IF(AND('1C TSspéc30'!$B$12&lt;&gt;"",$K$2="Pôle",'1C TSspéc30'!$C$12="NON"),(('1C TSspéc30'!P$26+'1C TSspéc30'!P$27+'1C TSspéc30'!P$28)/'1C TSspéc30'!P$30),IF(AND('1C TSspéc30'!$B$12&lt;&gt;"",$K$2&lt;&gt;"Pôle"),0))))</f>
        <v>0</v>
      </c>
      <c r="N1514" s="557">
        <f>IF(AND('1C TSspéc30'!$B$12&lt;&gt;0,'1C TSspéc30'!$P$30&lt;&gt;0),L1514+M1514,0)</f>
        <v>0</v>
      </c>
      <c r="O1514" s="893" t="str">
        <f>IF(AND('1C TSspéc30'!$P$17&lt;&gt;0,'1C TSspéc30'!$C$12="OUI"),'1C TSspéc30'!$P$35/'1C TSspéc30'!$P$17,"")</f>
        <v/>
      </c>
      <c r="P1514" s="543" t="str">
        <f>IF(AND('1C TSspéc30'!$P$17&lt;&gt;0,'1C TSspéc30'!$C$12="OUI"),'1C TSspéc30'!$P$36/'1C TSspéc30'!$P$17,"")</f>
        <v/>
      </c>
      <c r="Q1514" s="543" t="str">
        <f>IF(AND('1C TSspéc30'!$P$17&lt;&gt;0,'1C TSspéc30'!$C$12="OUI"),'1C TSspéc30'!$P$37/'1C TSspéc30'!$P$17,"")</f>
        <v/>
      </c>
      <c r="R1514" s="543" t="str">
        <f>IF(AND('1C TSspéc30'!$P$17&lt;&gt;0,'1C TSspéc30'!$C$12="OUI"),'1C TSspéc30'!$P$38/'1C TSspéc30'!$P$17,"")</f>
        <v/>
      </c>
      <c r="S1514" s="543" t="str">
        <f>IF(AND('1C TSspéc30'!$P$17&lt;&gt;0,'1C TSspéc30'!$C$12="OUI"),'1C TSspéc30'!$P$39/'1C TSspéc30'!$P$17,"")</f>
        <v/>
      </c>
      <c r="T1514" s="543" t="str">
        <f>IF(AND('1C TSspéc30'!$P$17&lt;&gt;0,'1C TSspéc30'!$C$12="OUI"),'1C TSspéc30'!$P$40/'1C TSspéc30'!$P$17,"")</f>
        <v/>
      </c>
      <c r="U1514" s="543" t="str">
        <f>IF(AND('1C TSspéc30'!$P$17&lt;&gt;0,'1C TSspéc30'!$C$12="OUI"),'1C TSspéc30'!$P$41/'1C TSspéc30'!$P$17,"")</f>
        <v/>
      </c>
      <c r="V1514" s="543" t="str">
        <f>IF(AND('1C TSspéc30'!$P$17&lt;&gt;0,'1C TSspéc30'!$C$12="OUI"),'1C TSspéc30'!$P$42/'1C TSspéc30'!$P$17,"")</f>
        <v/>
      </c>
      <c r="W1514" s="543" t="str">
        <f>IF(AND('1C TSspéc30'!$P$17&lt;&gt;0,'1C TSspéc30'!$C$12="OUI"),'1C TSspéc30'!$P$43/'1C TSspéc30'!$P$17,"")</f>
        <v/>
      </c>
      <c r="X1514" s="543" t="str">
        <f>IF(AND('1C TSspéc30'!$P$17&lt;&gt;0,'1C TSspéc30'!$C$12="OUI"),'1C TSspéc30'!$P$44/'1C TSspéc30'!$P$17,"")</f>
        <v/>
      </c>
      <c r="Y1514" s="543" t="str">
        <f>IF(AND('1C TSspéc30'!$P$17&lt;&gt;0,'1C TSspéc30'!$C$12="OUI"),'1C TSspéc30'!$P$45/'1C TSspéc30'!$P$17,"")</f>
        <v/>
      </c>
      <c r="Z1514" s="543" t="str">
        <f>IF(AND('1C TSspéc30'!$P$17&lt;&gt;0,'1C TSspéc30'!$C$12="OUI"),'1C TSspéc30'!$P$46/'1C TSspéc30'!$P$17,"")</f>
        <v/>
      </c>
      <c r="AA1514" s="543" t="str">
        <f>IF(AND('1C TSspéc30'!$P$17&lt;&gt;0,'1C TSspéc30'!$C$12="OUI"),'1C TSspéc30'!$P$47/'1C TSspéc30'!$P$17,"")</f>
        <v/>
      </c>
      <c r="AB1514" s="543" t="str">
        <f>IF(AND('1C TSspéc30'!$P$17&lt;&gt;0,'1C TSspéc30'!$C$12="OUI"),'1C TSspéc30'!$P$48/'1C TSspéc30'!$P$17,"")</f>
        <v/>
      </c>
      <c r="AC1514" s="543" t="str">
        <f>IF(AND('1C TSspéc30'!$P$17&lt;&gt;0,'1C TSspéc30'!$C$12="OUI"),'1C TSspéc30'!$P$49/'1C TSspéc30'!$P$17,"")</f>
        <v/>
      </c>
      <c r="AD1514" s="543" t="str">
        <f>IF(AND('1C TSspéc30'!$P$17&lt;&gt;0,'1C TSspéc30'!$C$12="OUI"),'1C TSspéc30'!$P$50/'1C TSspéc30'!$P$17,"")</f>
        <v/>
      </c>
      <c r="AE1514" s="543" t="str">
        <f>IF(AND('1C TSspéc30'!$P$17&lt;&gt;0,'1C TSspéc30'!$C$12="OUI"),'1C TSspéc30'!$P$51/'1C TSspéc30'!$P$17,"")</f>
        <v/>
      </c>
      <c r="AF1514" s="543" t="str">
        <f>IF(AND('1C TSspéc30'!$P$17&lt;&gt;0,'1C TSspéc30'!$C$12="OUI"),'1C TSspéc30'!$P$52/'1C TSspéc30'!$P$17,"")</f>
        <v/>
      </c>
      <c r="AG1514" s="543" t="str">
        <f>IF(AND('1C TSspéc30'!$P$17&lt;&gt;0,'1C TSspéc30'!$C$12="OUI"),'1C TSspéc30'!$P$53/'1C TSspéc30'!$P$17,"")</f>
        <v/>
      </c>
      <c r="AH1514" s="543" t="str">
        <f>IF(AND('1C TSspéc30'!$P$17&lt;&gt;0,'1C TSspéc30'!$C$12="OUI"),'1C TSspéc30'!$P$54/'1C TSspéc30'!$P$17,"")</f>
        <v/>
      </c>
      <c r="AI1514" s="543" t="str">
        <f>IF(AND('1C TSspéc30'!$P$17&lt;&gt;0,'1C TSspéc30'!$C$12="OUI"),'1C TSspéc30'!$P$55/'1C TSspéc30'!$P$17,"")</f>
        <v/>
      </c>
      <c r="AJ1514" s="543" t="str">
        <f>IF(AND('1C TSspéc30'!$P$17&lt;&gt;0,'1C TSspéc30'!$C$12="OUI"),'1C TSspéc30'!$P$56/'1C TSspéc30'!$P$17,"")</f>
        <v/>
      </c>
      <c r="AK1514" s="543" t="str">
        <f>IF(AND('1C TSspéc30'!$P$17&lt;&gt;0,'1C TSspéc30'!$C$12="OUI"),'1C TSspéc30'!$P$57/'1C TSspéc30'!$P$17,"")</f>
        <v/>
      </c>
      <c r="AL1514" s="72">
        <f>IF(AND('1C TSspéc30'!$P$17&lt;&gt;0,'1C TSspéc30'!$C$12="OUI"),N1514+AK1514,N1514)</f>
        <v>0</v>
      </c>
      <c r="AM1514" s="417">
        <f t="shared" si="367"/>
        <v>0</v>
      </c>
      <c r="AN1514" s="417">
        <f t="shared" si="368"/>
        <v>0</v>
      </c>
      <c r="AO1514" s="418" t="str">
        <f>IF(AND('1C TSspéc30'!$P$17&lt;&gt;0,'1C TSspéc30'!$P$30&lt;&gt;0),AM1514+AN1514,"")</f>
        <v/>
      </c>
      <c r="AP1514" s="573" t="str">
        <f>IF(AND('1C TSspéc30'!$P$17&lt;&gt;0,'1C TSspéc30'!$P$30&lt;&gt;0),AM1514-AR1514,"")</f>
        <v/>
      </c>
      <c r="AQ1514" s="583">
        <f t="shared" si="369"/>
        <v>0</v>
      </c>
      <c r="AR1514" s="596"/>
      <c r="AS1514" s="102"/>
      <c r="AT1514" s="27" t="str">
        <f>IF(('1C TSspéc30'!P$17*FICHE!$C$14&lt;J1514),"Forfait limité à "&amp;FICHE!$C$14&amp;"€/jour","")</f>
        <v/>
      </c>
      <c r="AU1514" s="592"/>
      <c r="AV1514" s="824"/>
      <c r="AW1514" s="824"/>
      <c r="AX1514" s="824"/>
      <c r="AY1514" s="824"/>
      <c r="AZ1514" s="824"/>
      <c r="BA1514" s="767"/>
      <c r="BB1514" s="767"/>
      <c r="BC1514" s="767"/>
      <c r="BD1514" s="767"/>
      <c r="BE1514" s="767"/>
      <c r="BF1514" s="767"/>
      <c r="BG1514" s="767"/>
      <c r="BH1514" s="767"/>
      <c r="BI1514" s="767"/>
      <c r="BJ1514" s="767"/>
      <c r="BK1514" s="767"/>
      <c r="BL1514" s="767"/>
      <c r="BM1514" s="767"/>
      <c r="BN1514" s="767"/>
      <c r="BO1514" s="767"/>
      <c r="BP1514" s="767"/>
      <c r="BQ1514" s="767"/>
      <c r="BR1514" s="767"/>
      <c r="BS1514" s="767"/>
      <c r="BT1514" s="767"/>
      <c r="BU1514" s="767"/>
      <c r="BV1514" s="767"/>
      <c r="BW1514" s="767"/>
      <c r="BX1514" s="767"/>
      <c r="BY1514" s="767"/>
      <c r="BZ1514" s="767"/>
      <c r="CA1514" s="767"/>
      <c r="CB1514" s="767"/>
      <c r="CC1514" s="767"/>
      <c r="CD1514" s="767"/>
      <c r="CE1514" s="767"/>
      <c r="CF1514" s="767"/>
      <c r="CG1514" s="767"/>
      <c r="CH1514" s="767"/>
      <c r="CI1514" s="767"/>
      <c r="CJ1514" s="767"/>
      <c r="CK1514" s="767"/>
      <c r="CL1514" s="767"/>
      <c r="CM1514" s="767"/>
      <c r="CN1514" s="767"/>
      <c r="CO1514" s="767"/>
      <c r="CP1514" s="767"/>
      <c r="CQ1514" s="767"/>
      <c r="CR1514" s="767"/>
      <c r="CS1514" s="767"/>
      <c r="CT1514" s="767"/>
      <c r="CU1514" s="767"/>
      <c r="CV1514" s="767"/>
      <c r="CW1514" s="767"/>
      <c r="CX1514" s="767"/>
      <c r="CY1514" s="767"/>
      <c r="CZ1514" s="767"/>
      <c r="DA1514" s="767"/>
      <c r="DB1514" s="767"/>
      <c r="DC1514" s="767"/>
      <c r="DD1514" s="767"/>
      <c r="DE1514" s="767"/>
      <c r="DF1514" s="767"/>
      <c r="DG1514" s="767"/>
      <c r="DH1514" s="767"/>
      <c r="DI1514" s="767"/>
      <c r="DJ1514" s="767"/>
      <c r="DK1514" s="767"/>
      <c r="DL1514" s="767"/>
      <c r="DM1514" s="767"/>
      <c r="DN1514" s="767"/>
      <c r="DO1514" s="767"/>
      <c r="DP1514" s="767"/>
      <c r="DQ1514" s="767"/>
      <c r="DR1514" s="767"/>
      <c r="DS1514" s="767"/>
      <c r="DT1514" s="767"/>
      <c r="DU1514" s="767"/>
      <c r="DV1514" s="767"/>
      <c r="DW1514" s="767"/>
      <c r="DX1514" s="767"/>
      <c r="DY1514" s="767"/>
      <c r="DZ1514" s="767"/>
      <c r="EA1514" s="767"/>
      <c r="EB1514" s="767"/>
      <c r="EC1514" s="767"/>
      <c r="ED1514" s="767"/>
      <c r="EE1514" s="767"/>
      <c r="EF1514" s="767"/>
      <c r="EG1514" s="767"/>
      <c r="EH1514" s="767"/>
      <c r="EI1514" s="767"/>
      <c r="EJ1514" s="767"/>
      <c r="EK1514" s="767"/>
      <c r="EL1514" s="767"/>
      <c r="EM1514" s="767"/>
      <c r="EN1514" s="767"/>
      <c r="EO1514" s="767"/>
      <c r="EP1514" s="767"/>
      <c r="EQ1514" s="767"/>
      <c r="ER1514" s="767"/>
      <c r="ES1514" s="767"/>
      <c r="ET1514" s="767"/>
      <c r="EU1514" s="767"/>
      <c r="EV1514" s="767"/>
      <c r="EW1514" s="767"/>
      <c r="EX1514" s="767"/>
      <c r="EY1514" s="767"/>
      <c r="EZ1514" s="767"/>
      <c r="FA1514" s="767"/>
      <c r="FB1514" s="767"/>
      <c r="FC1514" s="767"/>
      <c r="FD1514" s="767"/>
      <c r="FE1514" s="767"/>
      <c r="FF1514" s="767"/>
      <c r="FG1514" s="767"/>
      <c r="FH1514" s="767"/>
      <c r="FI1514" s="767"/>
      <c r="FJ1514" s="767"/>
      <c r="FK1514" s="767"/>
      <c r="FL1514" s="767"/>
      <c r="FM1514" s="767"/>
      <c r="FN1514" s="767"/>
      <c r="FO1514" s="767"/>
      <c r="FP1514" s="767"/>
      <c r="FQ1514" s="767"/>
      <c r="FR1514" s="767"/>
      <c r="FS1514" s="767"/>
      <c r="FT1514" s="767"/>
      <c r="FU1514" s="767"/>
      <c r="FV1514" s="767"/>
      <c r="FW1514" s="767"/>
      <c r="FX1514" s="767"/>
      <c r="FY1514" s="767"/>
      <c r="FZ1514" s="767"/>
      <c r="GA1514" s="767"/>
      <c r="GB1514" s="767"/>
      <c r="GC1514" s="767"/>
      <c r="GD1514" s="767"/>
      <c r="GE1514" s="767"/>
      <c r="GF1514" s="767"/>
      <c r="GG1514" s="767"/>
      <c r="GH1514" s="767"/>
      <c r="GI1514" s="767"/>
      <c r="GJ1514" s="767"/>
      <c r="GK1514" s="767"/>
      <c r="GL1514" s="767"/>
      <c r="GM1514" s="767"/>
      <c r="GN1514" s="767"/>
      <c r="GO1514" s="767"/>
      <c r="GP1514" s="767"/>
      <c r="GQ1514" s="767"/>
      <c r="GR1514" s="767"/>
      <c r="GS1514" s="767"/>
      <c r="GT1514" s="767"/>
      <c r="GU1514" s="767"/>
      <c r="GV1514" s="767"/>
      <c r="GW1514" s="767"/>
      <c r="GX1514" s="767"/>
      <c r="GY1514" s="767"/>
      <c r="GZ1514" s="767"/>
      <c r="HA1514" s="767"/>
      <c r="HB1514" s="767"/>
      <c r="HC1514" s="767"/>
    </row>
    <row r="1515" spans="1:211" s="864" customFormat="1" ht="13.9" hidden="1" customHeight="1">
      <c r="A1515" s="307"/>
      <c r="B1515" s="351"/>
      <c r="C1515" s="971" t="str">
        <f>IF('1C TSspéc30'!Q$17&lt;&gt;0,'1C TSspéc30'!$B$12,"")</f>
        <v/>
      </c>
      <c r="D1515" s="972"/>
      <c r="E1515" s="973"/>
      <c r="F1515" s="93">
        <f>IF(AND($C1515='1C TSspéc30'!$B$12,'1C TSspéc30'!$B$16="spécifiques",'1C TSspéc30'!$Q$17&lt;&gt;""),'1C TSspéc30'!$Q$21,"")</f>
        <v>0</v>
      </c>
      <c r="G1515" s="863"/>
      <c r="H1515" s="745">
        <v>0.21</v>
      </c>
      <c r="I1515" s="747">
        <v>1</v>
      </c>
      <c r="J1515" s="312"/>
      <c r="K1515" s="680">
        <f t="shared" si="370"/>
        <v>0</v>
      </c>
      <c r="L1515" s="556">
        <f>IF(OR('1C TSspéc30'!$B$12="",'1C TSspéc30'!Q$30=0),0,IF(AND('1C TSspéc30'!$B$12&lt;&gt;"",$K$2="Pôle",'1C TSspéc30'!$C$12="OUI"),(('1C TSspéc30'!Q$22+'1C TSspéc30'!Q$23+'1C TSspéc30'!Q$24+'1C TSspéc30'!Q$25+'1C TSspéc30'!Q$29)/'1C TSspéc30'!Q$17),IF(AND('1C TSspéc30'!$B$12&lt;&gt;"",$K$2="Pôle",'1C TSspéc30'!$C$12="NON"),(('1C TSspéc30'!Q$22+'1C TSspéc30'!Q$23+'1C TSspéc30'!Q$24+'1C TSspéc30'!Q$25+'1C TSspéc30'!Q$29)/'1C TSspéc30'!Q$30),IF(AND('1C TSspéc30'!$B$12&lt;&gt;"",$K$2&lt;&gt;"Pôle",'1C TSspéc30'!$C$12="OUI"),(('1C TSspéc30'!Q$22+'1C TSspéc30'!Q$23+'1C TSspéc30'!Q$24+'1C TSspéc30'!Q$25+'1C TSspéc30'!Q$26+'1C TSspéc30'!Q$27+'1C TSspéc30'!Q$28+'1C TSspéc30'!Q$29)/'1C TSspéc30'!Q$17),IF(AND('1C TSspéc30'!$B$12&lt;&gt;"",$K$2&lt;&gt;"Pôle",'1C TSspéc30'!$C$12="NON"),(('1C TSspéc30'!Q$22+'1C TSspéc30'!Q$23+'1C TSspéc30'!Q$24+'1C TSspéc30'!Q$25+'1C TSspéc30'!Q$26+'1C TSspéc30'!Q$27+'1C TSspéc30'!Q$28+'1C TSspéc30'!Q$29)/'1C TSspéc30'!Q$30))))))</f>
        <v>0</v>
      </c>
      <c r="M1515" s="556">
        <f>IF(OR('1C TSspéc30'!$B$12="",'1C TSspéc30'!Q$30=0),0,IF(AND('1C TSspéc30'!$B$12&lt;&gt;"",$K$2="Pôle",'1C TSspéc30'!$C$12="OUI"),(('1C TSspéc30'!Q$26+'1C TSspéc30'!Q$27+'1C TSspéc30'!Q$28)/'1C TSspéc30'!Q$17),IF(AND('1C TSspéc30'!$B$12&lt;&gt;"",$K$2="Pôle",'1C TSspéc30'!$C$12="NON"),(('1C TSspéc30'!Q$26+'1C TSspéc30'!Q$27+'1C TSspéc30'!Q$28)/'1C TSspéc30'!Q$30),IF(AND('1C TSspéc30'!$B$12&lt;&gt;"",$K$2&lt;&gt;"Pôle"),0))))</f>
        <v>0</v>
      </c>
      <c r="N1515" s="557">
        <f>IF(AND('1C TSspéc30'!$B$12&lt;&gt;0,'1C TSspéc30'!$Q$30&lt;&gt;0),L1515+M1515,0)</f>
        <v>0</v>
      </c>
      <c r="O1515" s="893" t="str">
        <f>IF(AND('1C TSspéc30'!$Q$17&lt;&gt;0,'1C TSspéc30'!$C$12="OUI"),'1C TSspéc30'!$Q$35/'1C TSspéc30'!$Q$17,"")</f>
        <v/>
      </c>
      <c r="P1515" s="543" t="str">
        <f>IF(AND('1C TSspéc30'!$Q$17&lt;&gt;0,'1C TSspéc30'!$C$12="OUI"),'1C TSspéc30'!$Q$36/'1C TSspéc30'!$Q$17,"")</f>
        <v/>
      </c>
      <c r="Q1515" s="543" t="str">
        <f>IF(AND('1C TSspéc30'!$Q$17&lt;&gt;0,'1C TSspéc30'!$C$12="OUI"),'1C TSspéc30'!$Q$37/'1C TSspéc30'!$Q$17,"")</f>
        <v/>
      </c>
      <c r="R1515" s="543" t="str">
        <f>IF(AND('1C TSspéc30'!$Q$17&lt;&gt;0,'1C TSspéc30'!$C$12="OUI"),'1C TSspéc30'!$Q$38/'1C TSspéc30'!$Q$17,"")</f>
        <v/>
      </c>
      <c r="S1515" s="543" t="str">
        <f>IF(AND('1C TSspéc30'!$Q$17&lt;&gt;0,'1C TSspéc30'!$C$12="OUI"),'1C TSspéc30'!$Q$39/'1C TSspéc30'!$Q$17,"")</f>
        <v/>
      </c>
      <c r="T1515" s="543" t="str">
        <f>IF(AND('1C TSspéc30'!$Q$17&lt;&gt;0,'1C TSspéc30'!$C$12="OUI"),'1C TSspéc30'!$Q$40/'1C TSspéc30'!$Q$17,"")</f>
        <v/>
      </c>
      <c r="U1515" s="543" t="str">
        <f>IF(AND('1C TSspéc30'!$Q$17&lt;&gt;0,'1C TSspéc30'!$C$12="OUI"),'1C TSspéc30'!$Q$41/'1C TSspéc30'!$Q$17,"")</f>
        <v/>
      </c>
      <c r="V1515" s="543" t="str">
        <f>IF(AND('1C TSspéc30'!$Q$17&lt;&gt;0,'1C TSspéc30'!$C$12="OUI"),'1C TSspéc30'!$Q$42/'1C TSspéc30'!$Q$17,"")</f>
        <v/>
      </c>
      <c r="W1515" s="543" t="str">
        <f>IF(AND('1C TSspéc30'!$Q$17&lt;&gt;0,'1C TSspéc30'!$C$12="OUI"),'1C TSspéc30'!$Q$43/'1C TSspéc30'!$Q$17,"")</f>
        <v/>
      </c>
      <c r="X1515" s="543" t="str">
        <f>IF(AND('1C TSspéc30'!$Q$17&lt;&gt;0,'1C TSspéc30'!$C$12="OUI"),'1C TSspéc30'!$Q$44/'1C TSspéc30'!$Q$17,"")</f>
        <v/>
      </c>
      <c r="Y1515" s="543" t="str">
        <f>IF(AND('1C TSspéc30'!$Q$17&lt;&gt;0,'1C TSspéc30'!$C$12="OUI"),'1C TSspéc30'!$Q$45/'1C TSspéc30'!$Q$17,"")</f>
        <v/>
      </c>
      <c r="Z1515" s="543" t="str">
        <f>IF(AND('1C TSspéc30'!$Q$17&lt;&gt;0,'1C TSspéc30'!$C$12="OUI"),'1C TSspéc30'!$Q$46/'1C TSspéc30'!$Q$17,"")</f>
        <v/>
      </c>
      <c r="AA1515" s="543" t="str">
        <f>IF(AND('1C TSspéc30'!$Q$17&lt;&gt;0,'1C TSspéc30'!$C$12="OUI"),'1C TSspéc30'!$Q$47/'1C TSspéc30'!$Q$17,"")</f>
        <v/>
      </c>
      <c r="AB1515" s="543" t="str">
        <f>IF(AND('1C TSspéc30'!$Q$17&lt;&gt;0,'1C TSspéc30'!$C$12="OUI"),'1C TSspéc30'!$Q$48/'1C TSspéc30'!$Q$17,"")</f>
        <v/>
      </c>
      <c r="AC1515" s="543" t="str">
        <f>IF(AND('1C TSspéc30'!$Q$17&lt;&gt;0,'1C TSspéc30'!$C$12="OUI"),'1C TSspéc30'!$Q$49/'1C TSspéc30'!$Q$17,"")</f>
        <v/>
      </c>
      <c r="AD1515" s="543" t="str">
        <f>IF(AND('1C TSspéc30'!$Q$17&lt;&gt;0,'1C TSspéc30'!$C$12="OUI"),'1C TSspéc30'!$Q$50/'1C TSspéc30'!$Q$17,"")</f>
        <v/>
      </c>
      <c r="AE1515" s="543" t="str">
        <f>IF(AND('1C TSspéc30'!$Q$17&lt;&gt;0,'1C TSspéc30'!$C$12="OUI"),'1C TSspéc30'!$Q$51/'1C TSspéc30'!$Q$17,"")</f>
        <v/>
      </c>
      <c r="AF1515" s="543" t="str">
        <f>IF(AND('1C TSspéc30'!$Q$17&lt;&gt;0,'1C TSspéc30'!$C$12="OUI"),'1C TSspéc30'!$Q$52/'1C TSspéc30'!$Q$17,"")</f>
        <v/>
      </c>
      <c r="AG1515" s="543" t="str">
        <f>IF(AND('1C TSspéc30'!$Q$17&lt;&gt;0,'1C TSspéc30'!$C$12="OUI"),'1C TSspéc30'!$Q$53/'1C TSspéc30'!$Q$17,"")</f>
        <v/>
      </c>
      <c r="AH1515" s="543" t="str">
        <f>IF(AND('1C TSspéc30'!$Q$17&lt;&gt;0,'1C TSspéc30'!$C$12="OUI"),'1C TSspéc30'!$Q$54/'1C TSspéc30'!$Q$17,"")</f>
        <v/>
      </c>
      <c r="AI1515" s="543" t="str">
        <f>IF(AND('1C TSspéc30'!$Q$17&lt;&gt;0,'1C TSspéc30'!$C$12="OUI"),'1C TSspéc30'!$Q$55/'1C TSspéc30'!$Q$17,"")</f>
        <v/>
      </c>
      <c r="AJ1515" s="543" t="str">
        <f>IF(AND('1C TSspéc30'!$Q$17&lt;&gt;0,'1C TSspéc30'!$C$12="OUI"),'1C TSspéc30'!$Q$56/'1C TSspéc30'!$Q$17,"")</f>
        <v/>
      </c>
      <c r="AK1515" s="543" t="str">
        <f>IF(AND('1C TSspéc30'!$Q$17&lt;&gt;0,'1C TSspéc30'!$C$12="OUI"),'1C TSspéc30'!$Q$57/'1C TSspéc30'!$Q$17,"")</f>
        <v/>
      </c>
      <c r="AL1515" s="72">
        <f>IF(AND('1C TSspéc30'!$Q$17&lt;&gt;0,'1C TSspéc30'!$C$12="OUI"),N1515+AK1515,N1515)</f>
        <v>0</v>
      </c>
      <c r="AM1515" s="417">
        <f t="shared" si="367"/>
        <v>0</v>
      </c>
      <c r="AN1515" s="417">
        <f t="shared" si="368"/>
        <v>0</v>
      </c>
      <c r="AO1515" s="418" t="str">
        <f>IF(AND('1C TSspéc30'!$Q$17&lt;&gt;0,'1C TSspéc30'!$Q$30&lt;&gt;0),AM1515+AN1515,"")</f>
        <v/>
      </c>
      <c r="AP1515" s="573" t="str">
        <f>IF(AND('1C TSspéc30'!$Q$17&lt;&gt;0,'1C TSspéc30'!$Q$30&lt;&gt;0),AM1515-AR1515,"")</f>
        <v/>
      </c>
      <c r="AQ1515" s="583">
        <f t="shared" si="369"/>
        <v>0</v>
      </c>
      <c r="AR1515" s="596"/>
      <c r="AS1515" s="102"/>
      <c r="AT1515" s="27" t="str">
        <f>IF(('1C TSspéc30'!Q$17*FICHE!$C$14&lt;J1515),"Forfait limité à "&amp;FICHE!$C$14&amp;"€/jour","")</f>
        <v/>
      </c>
      <c r="AU1515" s="592"/>
      <c r="AV1515" s="824"/>
      <c r="AW1515" s="824"/>
      <c r="AX1515" s="824"/>
      <c r="AY1515" s="824"/>
      <c r="AZ1515" s="824"/>
      <c r="BA1515" s="767"/>
      <c r="BB1515" s="767"/>
      <c r="BC1515" s="767"/>
      <c r="BD1515" s="767"/>
      <c r="BE1515" s="767"/>
      <c r="BF1515" s="767"/>
      <c r="BG1515" s="767"/>
      <c r="BH1515" s="767"/>
      <c r="BI1515" s="767"/>
      <c r="BJ1515" s="767"/>
      <c r="BK1515" s="767"/>
      <c r="BL1515" s="767"/>
      <c r="BM1515" s="767"/>
      <c r="BN1515" s="767"/>
      <c r="BO1515" s="767"/>
      <c r="BP1515" s="767"/>
      <c r="BQ1515" s="767"/>
      <c r="BR1515" s="767"/>
      <c r="BS1515" s="767"/>
      <c r="BT1515" s="767"/>
      <c r="BU1515" s="767"/>
      <c r="BV1515" s="767"/>
      <c r="BW1515" s="767"/>
      <c r="BX1515" s="767"/>
      <c r="BY1515" s="767"/>
      <c r="BZ1515" s="767"/>
      <c r="CA1515" s="767"/>
      <c r="CB1515" s="767"/>
      <c r="CC1515" s="767"/>
      <c r="CD1515" s="767"/>
      <c r="CE1515" s="767"/>
      <c r="CF1515" s="767"/>
      <c r="CG1515" s="767"/>
      <c r="CH1515" s="767"/>
      <c r="CI1515" s="767"/>
      <c r="CJ1515" s="767"/>
      <c r="CK1515" s="767"/>
      <c r="CL1515" s="767"/>
      <c r="CM1515" s="767"/>
      <c r="CN1515" s="767"/>
      <c r="CO1515" s="767"/>
      <c r="CP1515" s="767"/>
      <c r="CQ1515" s="767"/>
      <c r="CR1515" s="767"/>
      <c r="CS1515" s="767"/>
      <c r="CT1515" s="767"/>
      <c r="CU1515" s="767"/>
      <c r="CV1515" s="767"/>
      <c r="CW1515" s="767"/>
      <c r="CX1515" s="767"/>
      <c r="CY1515" s="767"/>
      <c r="CZ1515" s="767"/>
      <c r="DA1515" s="767"/>
      <c r="DB1515" s="767"/>
      <c r="DC1515" s="767"/>
      <c r="DD1515" s="767"/>
      <c r="DE1515" s="767"/>
      <c r="DF1515" s="767"/>
      <c r="DG1515" s="767"/>
      <c r="DH1515" s="767"/>
      <c r="DI1515" s="767"/>
      <c r="DJ1515" s="767"/>
      <c r="DK1515" s="767"/>
      <c r="DL1515" s="767"/>
      <c r="DM1515" s="767"/>
      <c r="DN1515" s="767"/>
      <c r="DO1515" s="767"/>
      <c r="DP1515" s="767"/>
      <c r="DQ1515" s="767"/>
      <c r="DR1515" s="767"/>
      <c r="DS1515" s="767"/>
      <c r="DT1515" s="767"/>
      <c r="DU1515" s="767"/>
      <c r="DV1515" s="767"/>
      <c r="DW1515" s="767"/>
      <c r="DX1515" s="767"/>
      <c r="DY1515" s="767"/>
      <c r="DZ1515" s="767"/>
      <c r="EA1515" s="767"/>
      <c r="EB1515" s="767"/>
      <c r="EC1515" s="767"/>
      <c r="ED1515" s="767"/>
      <c r="EE1515" s="767"/>
      <c r="EF1515" s="767"/>
      <c r="EG1515" s="767"/>
      <c r="EH1515" s="767"/>
      <c r="EI1515" s="767"/>
      <c r="EJ1515" s="767"/>
      <c r="EK1515" s="767"/>
      <c r="EL1515" s="767"/>
      <c r="EM1515" s="767"/>
      <c r="EN1515" s="767"/>
      <c r="EO1515" s="767"/>
      <c r="EP1515" s="767"/>
      <c r="EQ1515" s="767"/>
      <c r="ER1515" s="767"/>
      <c r="ES1515" s="767"/>
      <c r="ET1515" s="767"/>
      <c r="EU1515" s="767"/>
      <c r="EV1515" s="767"/>
      <c r="EW1515" s="767"/>
      <c r="EX1515" s="767"/>
      <c r="EY1515" s="767"/>
      <c r="EZ1515" s="767"/>
      <c r="FA1515" s="767"/>
      <c r="FB1515" s="767"/>
      <c r="FC1515" s="767"/>
      <c r="FD1515" s="767"/>
      <c r="FE1515" s="767"/>
      <c r="FF1515" s="767"/>
      <c r="FG1515" s="767"/>
      <c r="FH1515" s="767"/>
      <c r="FI1515" s="767"/>
      <c r="FJ1515" s="767"/>
      <c r="FK1515" s="767"/>
      <c r="FL1515" s="767"/>
      <c r="FM1515" s="767"/>
      <c r="FN1515" s="767"/>
      <c r="FO1515" s="767"/>
      <c r="FP1515" s="767"/>
      <c r="FQ1515" s="767"/>
      <c r="FR1515" s="767"/>
      <c r="FS1515" s="767"/>
      <c r="FT1515" s="767"/>
      <c r="FU1515" s="767"/>
      <c r="FV1515" s="767"/>
      <c r="FW1515" s="767"/>
      <c r="FX1515" s="767"/>
      <c r="FY1515" s="767"/>
      <c r="FZ1515" s="767"/>
      <c r="GA1515" s="767"/>
      <c r="GB1515" s="767"/>
      <c r="GC1515" s="767"/>
      <c r="GD1515" s="767"/>
      <c r="GE1515" s="767"/>
      <c r="GF1515" s="767"/>
      <c r="GG1515" s="767"/>
      <c r="GH1515" s="767"/>
      <c r="GI1515" s="767"/>
      <c r="GJ1515" s="767"/>
      <c r="GK1515" s="767"/>
      <c r="GL1515" s="767"/>
      <c r="GM1515" s="767"/>
      <c r="GN1515" s="767"/>
      <c r="GO1515" s="767"/>
      <c r="GP1515" s="767"/>
      <c r="GQ1515" s="767"/>
      <c r="GR1515" s="767"/>
      <c r="GS1515" s="767"/>
      <c r="GT1515" s="767"/>
      <c r="GU1515" s="767"/>
      <c r="GV1515" s="767"/>
      <c r="GW1515" s="767"/>
      <c r="GX1515" s="767"/>
      <c r="GY1515" s="767"/>
      <c r="GZ1515" s="767"/>
      <c r="HA1515" s="767"/>
      <c r="HB1515" s="767"/>
      <c r="HC1515" s="767"/>
    </row>
    <row r="1516" spans="1:211" s="864" customFormat="1" ht="13.9" hidden="1" customHeight="1">
      <c r="A1516" s="307"/>
      <c r="B1516" s="351"/>
      <c r="C1516" s="971" t="str">
        <f>IF('1C TSspéc30'!R$17&lt;&gt;0,'1C TSspéc30'!$B$12,"")</f>
        <v/>
      </c>
      <c r="D1516" s="972"/>
      <c r="E1516" s="973"/>
      <c r="F1516" s="93">
        <f>IF(AND($C1516='1C TSspéc30'!$B$12,'1C TSspéc30'!$B$16="spécifiques",'1C TSspéc30'!$R$17&lt;&gt;""),'1C TSspéc30'!$R$21,"")</f>
        <v>0</v>
      </c>
      <c r="G1516" s="863"/>
      <c r="H1516" s="745">
        <v>0.21</v>
      </c>
      <c r="I1516" s="747">
        <v>1</v>
      </c>
      <c r="J1516" s="312"/>
      <c r="K1516" s="680">
        <f t="shared" si="370"/>
        <v>0</v>
      </c>
      <c r="L1516" s="556">
        <f>IF(OR('1C TSspéc30'!$B$12="",'1C TSspéc30'!R$30=0),0,IF(AND('1C TSspéc30'!$B$12&lt;&gt;"",$K$2="Pôle",'1C TSspéc30'!$C$12="OUI"),(('1C TSspéc30'!R$22+'1C TSspéc30'!R$23+'1C TSspéc30'!R$24+'1C TSspéc30'!R$25+'1C TSspéc30'!R$29)/'1C TSspéc30'!R$17),IF(AND('1C TSspéc30'!$B$12&lt;&gt;"",$K$2="Pôle",'1C TSspéc30'!$C$12="NON"),(('1C TSspéc30'!R$22+'1C TSspéc30'!R$23+'1C TSspéc30'!R$24+'1C TSspéc30'!R$25+'1C TSspéc30'!R$29)/'1C TSspéc30'!R$30),IF(AND('1C TSspéc30'!$B$12&lt;&gt;"",$K$2&lt;&gt;"Pôle",'1C TSspéc30'!$C$12="OUI"),(('1C TSspéc30'!R$22+'1C TSspéc30'!R$23+'1C TSspéc30'!R$24+'1C TSspéc30'!R$25+'1C TSspéc30'!R$26+'1C TSspéc30'!R$27+'1C TSspéc30'!R$28+'1C TSspéc30'!R$29)/'1C TSspéc30'!R$17),IF(AND('1C TSspéc30'!$B$12&lt;&gt;"",$K$2&lt;&gt;"Pôle",'1C TSspéc30'!$C$12="NON"),(('1C TSspéc30'!R$22+'1C TSspéc30'!R$23+'1C TSspéc30'!R$24+'1C TSspéc30'!R$25+'1C TSspéc30'!R$26+'1C TSspéc30'!R$27+'1C TSspéc30'!R$28+'1C TSspéc30'!R$29)/'1C TSspéc30'!R$30))))))</f>
        <v>0</v>
      </c>
      <c r="M1516" s="556">
        <f>IF(OR('1C TSspéc30'!$B$12="",'1C TSspéc30'!R$30=0),0,IF(AND('1C TSspéc30'!$B$12&lt;&gt;"",$K$2="Pôle",'1C TSspéc30'!$C$12="OUI"),(('1C TSspéc30'!R$26+'1C TSspéc30'!R$27+'1C TSspéc30'!R$28)/'1C TSspéc30'!R$17),IF(AND('1C TSspéc30'!$B$12&lt;&gt;"",$K$2="Pôle",'1C TSspéc30'!$C$12="NON"),(('1C TSspéc30'!R$26+'1C TSspéc30'!R$27+'1C TSspéc30'!R$28)/'1C TSspéc30'!R$30),IF(AND('1C TSspéc30'!$B$12&lt;&gt;"",$K$2&lt;&gt;"Pôle"),0))))</f>
        <v>0</v>
      </c>
      <c r="N1516" s="557">
        <f>IF(AND('1C TSspéc30'!$B$12&lt;&gt;0,'1C TSspéc30'!$R$30&lt;&gt;0),L1516+M1516,0)</f>
        <v>0</v>
      </c>
      <c r="O1516" s="893" t="str">
        <f>IF(AND('1C TSspéc30'!$R$17&lt;&gt;0,'1C TSspéc30'!$C$12="OUI"),'1C TSspéc30'!$R$35/'1C TSspéc30'!$R$17,"")</f>
        <v/>
      </c>
      <c r="P1516" s="543" t="str">
        <f>IF(AND('1C TSspéc30'!$R$17&lt;&gt;0,'1C TSspéc30'!$C$12="OUI"),'1C TSspéc30'!$R$36/'1C TSspéc30'!$R$17,"")</f>
        <v/>
      </c>
      <c r="Q1516" s="543" t="str">
        <f>IF(AND('1C TSspéc30'!$R$17&lt;&gt;0,'1C TSspéc30'!$C$12="OUI"),'1C TSspéc30'!$R$37/'1C TSspéc30'!$R$17,"")</f>
        <v/>
      </c>
      <c r="R1516" s="543" t="str">
        <f>IF(AND('1C TSspéc30'!$R$17&lt;&gt;0,'1C TSspéc30'!$C$12="OUI"),'1C TSspéc30'!$R$38/'1C TSspéc30'!$R$17,"")</f>
        <v/>
      </c>
      <c r="S1516" s="543" t="str">
        <f>IF(AND('1C TSspéc30'!$R$17&lt;&gt;0,'1C TSspéc30'!$C$12="OUI"),'1C TSspéc30'!$R$39/'1C TSspéc30'!$R$17,"")</f>
        <v/>
      </c>
      <c r="T1516" s="543" t="str">
        <f>IF(AND('1C TSspéc30'!$R$17&lt;&gt;0,'1C TSspéc30'!$C$12="OUI"),'1C TSspéc30'!$R$40/'1C TSspéc30'!$R$17,"")</f>
        <v/>
      </c>
      <c r="U1516" s="543" t="str">
        <f>IF(AND('1C TSspéc30'!$R$17&lt;&gt;0,'1C TSspéc30'!$C$12="OUI"),'1C TSspéc30'!$R$41/'1C TSspéc30'!$R$17,"")</f>
        <v/>
      </c>
      <c r="V1516" s="543" t="str">
        <f>IF(AND('1C TSspéc30'!$R$17&lt;&gt;0,'1C TSspéc30'!$C$12="OUI"),'1C TSspéc30'!$R$42/'1C TSspéc30'!$R$17,"")</f>
        <v/>
      </c>
      <c r="W1516" s="543" t="str">
        <f>IF(AND('1C TSspéc30'!$R$17&lt;&gt;0,'1C TSspéc30'!$C$12="OUI"),'1C TSspéc30'!$R$43/'1C TSspéc30'!$R$17,"")</f>
        <v/>
      </c>
      <c r="X1516" s="543" t="str">
        <f>IF(AND('1C TSspéc30'!$R$17&lt;&gt;0,'1C TSspéc30'!$C$12="OUI"),'1C TSspéc30'!$R$44/'1C TSspéc30'!$R$17,"")</f>
        <v/>
      </c>
      <c r="Y1516" s="543" t="str">
        <f>IF(AND('1C TSspéc30'!$R$17&lt;&gt;0,'1C TSspéc30'!$C$12="OUI"),'1C TSspéc30'!$R$45/'1C TSspéc30'!$R$17,"")</f>
        <v/>
      </c>
      <c r="Z1516" s="543" t="str">
        <f>IF(AND('1C TSspéc30'!$R$17&lt;&gt;0,'1C TSspéc30'!$C$12="OUI"),'1C TSspéc30'!$R$46/'1C TSspéc30'!$R$17,"")</f>
        <v/>
      </c>
      <c r="AA1516" s="543" t="str">
        <f>IF(AND('1C TSspéc30'!$R$17&lt;&gt;0,'1C TSspéc30'!$C$12="OUI"),'1C TSspéc30'!$R$47/'1C TSspéc30'!$R$17,"")</f>
        <v/>
      </c>
      <c r="AB1516" s="543" t="str">
        <f>IF(AND('1C TSspéc30'!$R$17&lt;&gt;0,'1C TSspéc30'!$C$12="OUI"),'1C TSspéc30'!$R$48/'1C TSspéc30'!$R$17,"")</f>
        <v/>
      </c>
      <c r="AC1516" s="543" t="str">
        <f>IF(AND('1C TSspéc30'!$R$17&lt;&gt;0,'1C TSspéc30'!$C$12="OUI"),'1C TSspéc30'!$R$49/'1C TSspéc30'!$R$17,"")</f>
        <v/>
      </c>
      <c r="AD1516" s="543" t="str">
        <f>IF(AND('1C TSspéc30'!$R$17&lt;&gt;0,'1C TSspéc30'!$C$12="OUI"),'1C TSspéc30'!$R$50/'1C TSspéc30'!$R$17,"")</f>
        <v/>
      </c>
      <c r="AE1516" s="543" t="str">
        <f>IF(AND('1C TSspéc30'!$R$17&lt;&gt;0,'1C TSspéc30'!$C$12="OUI"),'1C TSspéc30'!$R$51/'1C TSspéc30'!$R$17,"")</f>
        <v/>
      </c>
      <c r="AF1516" s="543" t="str">
        <f>IF(AND('1C TSspéc30'!$R$17&lt;&gt;0,'1C TSspéc30'!$C$12="OUI"),'1C TSspéc30'!$R$52/'1C TSspéc30'!$R$17,"")</f>
        <v/>
      </c>
      <c r="AG1516" s="543" t="str">
        <f>IF(AND('1C TSspéc30'!$R$17&lt;&gt;0,'1C TSspéc30'!$C$12="OUI"),'1C TSspéc30'!$R$53/'1C TSspéc30'!$R$17,"")</f>
        <v/>
      </c>
      <c r="AH1516" s="543" t="str">
        <f>IF(AND('1C TSspéc30'!$R$17&lt;&gt;0,'1C TSspéc30'!$C$12="OUI"),'1C TSspéc30'!$R$54/'1C TSspéc30'!$R$17,"")</f>
        <v/>
      </c>
      <c r="AI1516" s="543" t="str">
        <f>IF(AND('1C TSspéc30'!$R$17&lt;&gt;0,'1C TSspéc30'!$C$12="OUI"),'1C TSspéc30'!$R$55/'1C TSspéc30'!$R$17,"")</f>
        <v/>
      </c>
      <c r="AJ1516" s="543" t="str">
        <f>IF(AND('1C TSspéc30'!$R$17&lt;&gt;0,'1C TSspéc30'!$C$12="OUI"),'1C TSspéc30'!$R$56/'1C TSspéc30'!$R$17,"")</f>
        <v/>
      </c>
      <c r="AK1516" s="543" t="str">
        <f>IF(AND('1C TSspéc30'!$R$17&lt;&gt;0,'1C TSspéc30'!$C$12="OUI"),'1C TSspéc30'!$R$57/'1C TSspéc30'!$R$17,"")</f>
        <v/>
      </c>
      <c r="AL1516" s="72">
        <f>IF(AND('1C TSspéc30'!$R$17&lt;&gt;0,'1C TSspéc30'!$C$12="OUI"),N1516+AK1516,N1516)</f>
        <v>0</v>
      </c>
      <c r="AM1516" s="417">
        <f t="shared" si="367"/>
        <v>0</v>
      </c>
      <c r="AN1516" s="417">
        <f t="shared" si="368"/>
        <v>0</v>
      </c>
      <c r="AO1516" s="418" t="str">
        <f>IF(AND('1C TSspéc30'!$R$17&lt;&gt;0,'1C TSspéc30'!$R$30&lt;&gt;0),AM1516+AN1516,"")</f>
        <v/>
      </c>
      <c r="AP1516" s="573" t="str">
        <f>IF(AND('1C TSspéc30'!$R$17&lt;&gt;0,'1C TSspéc30'!$R$30&lt;&gt;0),AM1516-AR1516,"")</f>
        <v/>
      </c>
      <c r="AQ1516" s="583">
        <f t="shared" si="369"/>
        <v>0</v>
      </c>
      <c r="AR1516" s="596"/>
      <c r="AS1516" s="102"/>
      <c r="AT1516" s="27" t="str">
        <f>IF(('1C TSspéc30'!R$17*FICHE!$C$14&lt;J1516),"Forfait limité à "&amp;FICHE!$C$14&amp;"€/jour","")</f>
        <v/>
      </c>
      <c r="AU1516" s="592"/>
      <c r="AV1516" s="824"/>
      <c r="AW1516" s="824"/>
      <c r="AX1516" s="824"/>
      <c r="AY1516" s="824"/>
      <c r="AZ1516" s="824"/>
      <c r="BA1516" s="767"/>
      <c r="BB1516" s="767"/>
      <c r="BC1516" s="767"/>
      <c r="BD1516" s="767"/>
      <c r="BE1516" s="767"/>
      <c r="BF1516" s="767"/>
      <c r="BG1516" s="767"/>
      <c r="BH1516" s="767"/>
      <c r="BI1516" s="767"/>
      <c r="BJ1516" s="767"/>
      <c r="BK1516" s="767"/>
      <c r="BL1516" s="767"/>
      <c r="BM1516" s="767"/>
      <c r="BN1516" s="767"/>
      <c r="BO1516" s="767"/>
      <c r="BP1516" s="767"/>
      <c r="BQ1516" s="767"/>
      <c r="BR1516" s="767"/>
      <c r="BS1516" s="767"/>
      <c r="BT1516" s="767"/>
      <c r="BU1516" s="767"/>
      <c r="BV1516" s="767"/>
      <c r="BW1516" s="767"/>
      <c r="BX1516" s="767"/>
      <c r="BY1516" s="767"/>
      <c r="BZ1516" s="767"/>
      <c r="CA1516" s="767"/>
      <c r="CB1516" s="767"/>
      <c r="CC1516" s="767"/>
      <c r="CD1516" s="767"/>
      <c r="CE1516" s="767"/>
      <c r="CF1516" s="767"/>
      <c r="CG1516" s="767"/>
      <c r="CH1516" s="767"/>
      <c r="CI1516" s="767"/>
      <c r="CJ1516" s="767"/>
      <c r="CK1516" s="767"/>
      <c r="CL1516" s="767"/>
      <c r="CM1516" s="767"/>
      <c r="CN1516" s="767"/>
      <c r="CO1516" s="767"/>
      <c r="CP1516" s="767"/>
      <c r="CQ1516" s="767"/>
      <c r="CR1516" s="767"/>
      <c r="CS1516" s="767"/>
      <c r="CT1516" s="767"/>
      <c r="CU1516" s="767"/>
      <c r="CV1516" s="767"/>
      <c r="CW1516" s="767"/>
      <c r="CX1516" s="767"/>
      <c r="CY1516" s="767"/>
      <c r="CZ1516" s="767"/>
      <c r="DA1516" s="767"/>
      <c r="DB1516" s="767"/>
      <c r="DC1516" s="767"/>
      <c r="DD1516" s="767"/>
      <c r="DE1516" s="767"/>
      <c r="DF1516" s="767"/>
      <c r="DG1516" s="767"/>
      <c r="DH1516" s="767"/>
      <c r="DI1516" s="767"/>
      <c r="DJ1516" s="767"/>
      <c r="DK1516" s="767"/>
      <c r="DL1516" s="767"/>
      <c r="DM1516" s="767"/>
      <c r="DN1516" s="767"/>
      <c r="DO1516" s="767"/>
      <c r="DP1516" s="767"/>
      <c r="DQ1516" s="767"/>
      <c r="DR1516" s="767"/>
      <c r="DS1516" s="767"/>
      <c r="DT1516" s="767"/>
      <c r="DU1516" s="767"/>
      <c r="DV1516" s="767"/>
      <c r="DW1516" s="767"/>
      <c r="DX1516" s="767"/>
      <c r="DY1516" s="767"/>
      <c r="DZ1516" s="767"/>
      <c r="EA1516" s="767"/>
      <c r="EB1516" s="767"/>
      <c r="EC1516" s="767"/>
      <c r="ED1516" s="767"/>
      <c r="EE1516" s="767"/>
      <c r="EF1516" s="767"/>
      <c r="EG1516" s="767"/>
      <c r="EH1516" s="767"/>
      <c r="EI1516" s="767"/>
      <c r="EJ1516" s="767"/>
      <c r="EK1516" s="767"/>
      <c r="EL1516" s="767"/>
      <c r="EM1516" s="767"/>
      <c r="EN1516" s="767"/>
      <c r="EO1516" s="767"/>
      <c r="EP1516" s="767"/>
      <c r="EQ1516" s="767"/>
      <c r="ER1516" s="767"/>
      <c r="ES1516" s="767"/>
      <c r="ET1516" s="767"/>
      <c r="EU1516" s="767"/>
      <c r="EV1516" s="767"/>
      <c r="EW1516" s="767"/>
      <c r="EX1516" s="767"/>
      <c r="EY1516" s="767"/>
      <c r="EZ1516" s="767"/>
      <c r="FA1516" s="767"/>
      <c r="FB1516" s="767"/>
      <c r="FC1516" s="767"/>
      <c r="FD1516" s="767"/>
      <c r="FE1516" s="767"/>
      <c r="FF1516" s="767"/>
      <c r="FG1516" s="767"/>
      <c r="FH1516" s="767"/>
      <c r="FI1516" s="767"/>
      <c r="FJ1516" s="767"/>
      <c r="FK1516" s="767"/>
      <c r="FL1516" s="767"/>
      <c r="FM1516" s="767"/>
      <c r="FN1516" s="767"/>
      <c r="FO1516" s="767"/>
      <c r="FP1516" s="767"/>
      <c r="FQ1516" s="767"/>
      <c r="FR1516" s="767"/>
      <c r="FS1516" s="767"/>
      <c r="FT1516" s="767"/>
      <c r="FU1516" s="767"/>
      <c r="FV1516" s="767"/>
      <c r="FW1516" s="767"/>
      <c r="FX1516" s="767"/>
      <c r="FY1516" s="767"/>
      <c r="FZ1516" s="767"/>
      <c r="GA1516" s="767"/>
      <c r="GB1516" s="767"/>
      <c r="GC1516" s="767"/>
      <c r="GD1516" s="767"/>
      <c r="GE1516" s="767"/>
      <c r="GF1516" s="767"/>
      <c r="GG1516" s="767"/>
      <c r="GH1516" s="767"/>
      <c r="GI1516" s="767"/>
      <c r="GJ1516" s="767"/>
      <c r="GK1516" s="767"/>
      <c r="GL1516" s="767"/>
      <c r="GM1516" s="767"/>
      <c r="GN1516" s="767"/>
      <c r="GO1516" s="767"/>
      <c r="GP1516" s="767"/>
      <c r="GQ1516" s="767"/>
      <c r="GR1516" s="767"/>
      <c r="GS1516" s="767"/>
      <c r="GT1516" s="767"/>
      <c r="GU1516" s="767"/>
      <c r="GV1516" s="767"/>
      <c r="GW1516" s="767"/>
      <c r="GX1516" s="767"/>
      <c r="GY1516" s="767"/>
      <c r="GZ1516" s="767"/>
      <c r="HA1516" s="767"/>
      <c r="HB1516" s="767"/>
      <c r="HC1516" s="767"/>
    </row>
    <row r="1517" spans="1:211" s="864" customFormat="1" ht="13.9" hidden="1" customHeight="1">
      <c r="A1517" s="307"/>
      <c r="B1517" s="351"/>
      <c r="C1517" s="971" t="str">
        <f>IF('1C TSspéc30'!S$17&lt;&gt;0,'1C TSspéc30'!$B$12,"")</f>
        <v/>
      </c>
      <c r="D1517" s="972"/>
      <c r="E1517" s="973"/>
      <c r="F1517" s="93">
        <f>IF(AND($C1517='1C TSspéc30'!$B$12,'1C TSspéc30'!$B$16="spécifiques",'1C TSspéc30'!$S$17&lt;&gt;""),'1C TSspéc30'!$S$21,"")</f>
        <v>0</v>
      </c>
      <c r="G1517" s="863"/>
      <c r="H1517" s="745">
        <v>0.21</v>
      </c>
      <c r="I1517" s="747">
        <v>1</v>
      </c>
      <c r="J1517" s="312"/>
      <c r="K1517" s="680">
        <f t="shared" si="370"/>
        <v>0</v>
      </c>
      <c r="L1517" s="556">
        <f>IF(OR('1C TSspéc30'!$B$12="",'1C TSspéc30'!S$30=0),0,IF(AND('1C TSspéc30'!$B$12&lt;&gt;"",$K$2="Pôle",'1C TSspéc30'!$C$12="OUI"),(('1C TSspéc30'!S$22+'1C TSspéc30'!S$23+'1C TSspéc30'!S$24+'1C TSspéc30'!S$25+'1C TSspéc30'!S$29)/'1C TSspéc30'!S$17),IF(AND('1C TSspéc30'!$B$12&lt;&gt;"",$K$2="Pôle",'1C TSspéc30'!$C$12="NON"),(('1C TSspéc30'!S$22+'1C TSspéc30'!S$23+'1C TSspéc30'!S$24+'1C TSspéc30'!S$25+'1C TSspéc30'!S$29)/'1C TSspéc30'!S$30),IF(AND('1C TSspéc30'!$B$12&lt;&gt;"",$K$2&lt;&gt;"Pôle",'1C TSspéc30'!$C$12="OUI"),(('1C TSspéc30'!S$22+'1C TSspéc30'!S$23+'1C TSspéc30'!S$24+'1C TSspéc30'!S$25+'1C TSspéc30'!S$26+'1C TSspéc30'!S$27+'1C TSspéc30'!S$28+'1C TSspéc30'!S$29)/'1C TSspéc30'!S$17),IF(AND('1C TSspéc30'!$B$12&lt;&gt;"",$K$2&lt;&gt;"Pôle",'1C TSspéc30'!$C$12="NON"),(('1C TSspéc30'!S$22+'1C TSspéc30'!S$23+'1C TSspéc30'!S$24+'1C TSspéc30'!S$25+'1C TSspéc30'!S$26+'1C TSspéc30'!S$27+'1C TSspéc30'!S$28+'1C TSspéc30'!S$29)/'1C TSspéc30'!S$30))))))</f>
        <v>0</v>
      </c>
      <c r="M1517" s="556">
        <f>IF(OR('1C TSspéc30'!$B$12="",'1C TSspéc30'!S$30=0),0,IF(AND('1C TSspéc30'!$B$12&lt;&gt;"",$K$2="Pôle",'1C TSspéc30'!$C$12="OUI"),(('1C TSspéc30'!S$26+'1C TSspéc30'!S$27+'1C TSspéc30'!S$28)/'1C TSspéc30'!S$17),IF(AND('1C TSspéc30'!$B$12&lt;&gt;"",$K$2="Pôle",'1C TSspéc30'!$C$12="NON"),(('1C TSspéc30'!S$26+'1C TSspéc30'!S$27+'1C TSspéc30'!S$28)/'1C TSspéc30'!S$30),IF(AND('1C TSspéc30'!$B$12&lt;&gt;"",$K$2&lt;&gt;"Pôle"),0))))</f>
        <v>0</v>
      </c>
      <c r="N1517" s="557">
        <f>IF(AND('1C TSspéc30'!$B$12&lt;&gt;0,'1C TSspéc30'!$S$30&lt;&gt;0),L1517+M1517,0)</f>
        <v>0</v>
      </c>
      <c r="O1517" s="893" t="str">
        <f>IF(AND('1C TSspéc30'!$S$17&lt;&gt;0,'1C TSspéc30'!$C$12="OUI"),'1C TSspéc30'!$S$35/'1C TSspéc30'!$S$17,"")</f>
        <v/>
      </c>
      <c r="P1517" s="543" t="str">
        <f>IF(AND('1C TSspéc30'!$S$17&lt;&gt;0,'1C TSspéc30'!$C$12="OUI"),'1C TSspéc30'!$S$36/'1C TSspéc30'!$S$17,"")</f>
        <v/>
      </c>
      <c r="Q1517" s="543" t="str">
        <f>IF(AND('1C TSspéc30'!$S$17&lt;&gt;0,'1C TSspéc30'!$C$12="OUI"),'1C TSspéc30'!$S$37/'1C TSspéc30'!$S$17,"")</f>
        <v/>
      </c>
      <c r="R1517" s="543" t="str">
        <f>IF(AND('1C TSspéc30'!$S$17&lt;&gt;0,'1C TSspéc30'!$C$12="OUI"),'1C TSspéc30'!$S$38/'1C TSspéc30'!$S$17,"")</f>
        <v/>
      </c>
      <c r="S1517" s="543" t="str">
        <f>IF(AND('1C TSspéc30'!$S$17&lt;&gt;0,'1C TSspéc30'!$C$12="OUI"),'1C TSspéc30'!$S$39/'1C TSspéc30'!$S$17,"")</f>
        <v/>
      </c>
      <c r="T1517" s="543" t="str">
        <f>IF(AND('1C TSspéc30'!$S$17&lt;&gt;0,'1C TSspéc30'!$C$12="OUI"),'1C TSspéc30'!$S$40/'1C TSspéc30'!$S$17,"")</f>
        <v/>
      </c>
      <c r="U1517" s="543" t="str">
        <f>IF(AND('1C TSspéc30'!$S$17&lt;&gt;0,'1C TSspéc30'!$C$12="OUI"),'1C TSspéc30'!$S$41/'1C TSspéc30'!$S$17,"")</f>
        <v/>
      </c>
      <c r="V1517" s="543" t="str">
        <f>IF(AND('1C TSspéc30'!$S$17&lt;&gt;0,'1C TSspéc30'!$C$12="OUI"),'1C TSspéc30'!$S$42/'1C TSspéc30'!$S$17,"")</f>
        <v/>
      </c>
      <c r="W1517" s="543" t="str">
        <f>IF(AND('1C TSspéc30'!$S$17&lt;&gt;0,'1C TSspéc30'!$C$12="OUI"),'1C TSspéc30'!$S$43/'1C TSspéc30'!$S$17,"")</f>
        <v/>
      </c>
      <c r="X1517" s="543" t="str">
        <f>IF(AND('1C TSspéc30'!$S$17&lt;&gt;0,'1C TSspéc30'!$C$12="OUI"),'1C TSspéc30'!$S$44/'1C TSspéc30'!$S$17,"")</f>
        <v/>
      </c>
      <c r="Y1517" s="543" t="str">
        <f>IF(AND('1C TSspéc30'!$S$17&lt;&gt;0,'1C TSspéc30'!$C$12="OUI"),'1C TSspéc30'!$S$45/'1C TSspéc30'!$S$17,"")</f>
        <v/>
      </c>
      <c r="Z1517" s="543" t="str">
        <f>IF(AND('1C TSspéc30'!$S$17&lt;&gt;0,'1C TSspéc30'!$C$12="OUI"),'1C TSspéc30'!$S$46/'1C TSspéc30'!$S$17,"")</f>
        <v/>
      </c>
      <c r="AA1517" s="543" t="str">
        <f>IF(AND('1C TSspéc30'!$S$17&lt;&gt;0,'1C TSspéc30'!$C$12="OUI"),'1C TSspéc30'!$S$47/'1C TSspéc30'!$S$17,"")</f>
        <v/>
      </c>
      <c r="AB1517" s="543" t="str">
        <f>IF(AND('1C TSspéc30'!$S$17&lt;&gt;0,'1C TSspéc30'!$C$12="OUI"),'1C TSspéc30'!$S$48/'1C TSspéc30'!$S$17,"")</f>
        <v/>
      </c>
      <c r="AC1517" s="543" t="str">
        <f>IF(AND('1C TSspéc30'!$S$17&lt;&gt;0,'1C TSspéc30'!$C$12="OUI"),'1C TSspéc30'!$S$49/'1C TSspéc30'!$S$17,"")</f>
        <v/>
      </c>
      <c r="AD1517" s="543" t="str">
        <f>IF(AND('1C TSspéc30'!$S$17&lt;&gt;0,'1C TSspéc30'!$C$12="OUI"),'1C TSspéc30'!$S$50/'1C TSspéc30'!$S$17,"")</f>
        <v/>
      </c>
      <c r="AE1517" s="543" t="str">
        <f>IF(AND('1C TSspéc30'!$S$17&lt;&gt;0,'1C TSspéc30'!$C$12="OUI"),'1C TSspéc30'!$S$51/'1C TSspéc30'!$S$17,"")</f>
        <v/>
      </c>
      <c r="AF1517" s="543" t="str">
        <f>IF(AND('1C TSspéc30'!$S$17&lt;&gt;0,'1C TSspéc30'!$C$12="OUI"),'1C TSspéc30'!$S$52/'1C TSspéc30'!$S$17,"")</f>
        <v/>
      </c>
      <c r="AG1517" s="543" t="str">
        <f>IF(AND('1C TSspéc30'!$S$17&lt;&gt;0,'1C TSspéc30'!$C$12="OUI"),'1C TSspéc30'!$S$53/'1C TSspéc30'!$S$17,"")</f>
        <v/>
      </c>
      <c r="AH1517" s="543" t="str">
        <f>IF(AND('1C TSspéc30'!$S$17&lt;&gt;0,'1C TSspéc30'!$C$12="OUI"),'1C TSspéc30'!$S$54/'1C TSspéc30'!$S$17,"")</f>
        <v/>
      </c>
      <c r="AI1517" s="543" t="str">
        <f>IF(AND('1C TSspéc30'!$S$17&lt;&gt;0,'1C TSspéc30'!$C$12="OUI"),'1C TSspéc30'!$S$55/'1C TSspéc30'!$S$17,"")</f>
        <v/>
      </c>
      <c r="AJ1517" s="543" t="str">
        <f>IF(AND('1C TSspéc30'!$S$17&lt;&gt;0,'1C TSspéc30'!$C$12="OUI"),'1C TSspéc30'!$S$56/'1C TSspéc30'!$S$17,"")</f>
        <v/>
      </c>
      <c r="AK1517" s="543" t="str">
        <f>IF(AND('1C TSspéc30'!$S$17&lt;&gt;0,'1C TSspéc30'!$C$12="OUI"),'1C TSspéc30'!$S$57/'1C TSspéc30'!$S$17,"")</f>
        <v/>
      </c>
      <c r="AL1517" s="72">
        <f>IF(AND('1C TSspéc30'!$S$17&lt;&gt;0,'1C TSspéc30'!$C$12="OUI"),N1517+AK1517,N1517)</f>
        <v>0</v>
      </c>
      <c r="AM1517" s="417">
        <f t="shared" si="367"/>
        <v>0</v>
      </c>
      <c r="AN1517" s="417">
        <f t="shared" si="368"/>
        <v>0</v>
      </c>
      <c r="AO1517" s="418" t="str">
        <f>IF(AND('1C TSspéc30'!$S$17&lt;&gt;0,'1C TSspéc30'!$S$30&lt;&gt;0),AM1517+AN1517,"")</f>
        <v/>
      </c>
      <c r="AP1517" s="573" t="str">
        <f>IF(AND('1C TSspéc30'!$S$17&lt;&gt;0,'1C TSspéc30'!$S$30&lt;&gt;0),AM1517-AR1517,"")</f>
        <v/>
      </c>
      <c r="AQ1517" s="583">
        <f t="shared" si="369"/>
        <v>0</v>
      </c>
      <c r="AR1517" s="596"/>
      <c r="AS1517" s="102"/>
      <c r="AT1517" s="27" t="str">
        <f>IF(('1C TSspéc30'!S$17*FICHE!$C$14&lt;J1517),"Forfait limité à "&amp;FICHE!$C$14&amp;"€/jour","")</f>
        <v/>
      </c>
      <c r="AU1517" s="592"/>
      <c r="AV1517" s="824"/>
      <c r="AW1517" s="824"/>
      <c r="AX1517" s="824"/>
      <c r="AY1517" s="824"/>
      <c r="AZ1517" s="824"/>
      <c r="BA1517" s="767"/>
      <c r="BB1517" s="767"/>
      <c r="BC1517" s="767"/>
      <c r="BD1517" s="767"/>
      <c r="BE1517" s="767"/>
      <c r="BF1517" s="767"/>
      <c r="BG1517" s="767"/>
      <c r="BH1517" s="767"/>
      <c r="BI1517" s="767"/>
      <c r="BJ1517" s="767"/>
      <c r="BK1517" s="767"/>
      <c r="BL1517" s="767"/>
      <c r="BM1517" s="767"/>
      <c r="BN1517" s="767"/>
      <c r="BO1517" s="767"/>
      <c r="BP1517" s="767"/>
      <c r="BQ1517" s="767"/>
      <c r="BR1517" s="767"/>
      <c r="BS1517" s="767"/>
      <c r="BT1517" s="767"/>
      <c r="BU1517" s="767"/>
      <c r="BV1517" s="767"/>
      <c r="BW1517" s="767"/>
      <c r="BX1517" s="767"/>
      <c r="BY1517" s="767"/>
      <c r="BZ1517" s="767"/>
      <c r="CA1517" s="767"/>
      <c r="CB1517" s="767"/>
      <c r="CC1517" s="767"/>
      <c r="CD1517" s="767"/>
      <c r="CE1517" s="767"/>
      <c r="CF1517" s="767"/>
      <c r="CG1517" s="767"/>
      <c r="CH1517" s="767"/>
      <c r="CI1517" s="767"/>
      <c r="CJ1517" s="767"/>
      <c r="CK1517" s="767"/>
      <c r="CL1517" s="767"/>
      <c r="CM1517" s="767"/>
      <c r="CN1517" s="767"/>
      <c r="CO1517" s="767"/>
      <c r="CP1517" s="767"/>
      <c r="CQ1517" s="767"/>
      <c r="CR1517" s="767"/>
      <c r="CS1517" s="767"/>
      <c r="CT1517" s="767"/>
      <c r="CU1517" s="767"/>
      <c r="CV1517" s="767"/>
      <c r="CW1517" s="767"/>
      <c r="CX1517" s="767"/>
      <c r="CY1517" s="767"/>
      <c r="CZ1517" s="767"/>
      <c r="DA1517" s="767"/>
      <c r="DB1517" s="767"/>
      <c r="DC1517" s="767"/>
      <c r="DD1517" s="767"/>
      <c r="DE1517" s="767"/>
      <c r="DF1517" s="767"/>
      <c r="DG1517" s="767"/>
      <c r="DH1517" s="767"/>
      <c r="DI1517" s="767"/>
      <c r="DJ1517" s="767"/>
      <c r="DK1517" s="767"/>
      <c r="DL1517" s="767"/>
      <c r="DM1517" s="767"/>
      <c r="DN1517" s="767"/>
      <c r="DO1517" s="767"/>
      <c r="DP1517" s="767"/>
      <c r="DQ1517" s="767"/>
      <c r="DR1517" s="767"/>
      <c r="DS1517" s="767"/>
      <c r="DT1517" s="767"/>
      <c r="DU1517" s="767"/>
      <c r="DV1517" s="767"/>
      <c r="DW1517" s="767"/>
      <c r="DX1517" s="767"/>
      <c r="DY1517" s="767"/>
      <c r="DZ1517" s="767"/>
      <c r="EA1517" s="767"/>
      <c r="EB1517" s="767"/>
      <c r="EC1517" s="767"/>
      <c r="ED1517" s="767"/>
      <c r="EE1517" s="767"/>
      <c r="EF1517" s="767"/>
      <c r="EG1517" s="767"/>
      <c r="EH1517" s="767"/>
      <c r="EI1517" s="767"/>
      <c r="EJ1517" s="767"/>
      <c r="EK1517" s="767"/>
      <c r="EL1517" s="767"/>
      <c r="EM1517" s="767"/>
      <c r="EN1517" s="767"/>
      <c r="EO1517" s="767"/>
      <c r="EP1517" s="767"/>
      <c r="EQ1517" s="767"/>
      <c r="ER1517" s="767"/>
      <c r="ES1517" s="767"/>
      <c r="ET1517" s="767"/>
      <c r="EU1517" s="767"/>
      <c r="EV1517" s="767"/>
      <c r="EW1517" s="767"/>
      <c r="EX1517" s="767"/>
      <c r="EY1517" s="767"/>
      <c r="EZ1517" s="767"/>
      <c r="FA1517" s="767"/>
      <c r="FB1517" s="767"/>
      <c r="FC1517" s="767"/>
      <c r="FD1517" s="767"/>
      <c r="FE1517" s="767"/>
      <c r="FF1517" s="767"/>
      <c r="FG1517" s="767"/>
      <c r="FH1517" s="767"/>
      <c r="FI1517" s="767"/>
      <c r="FJ1517" s="767"/>
      <c r="FK1517" s="767"/>
      <c r="FL1517" s="767"/>
      <c r="FM1517" s="767"/>
      <c r="FN1517" s="767"/>
      <c r="FO1517" s="767"/>
      <c r="FP1517" s="767"/>
      <c r="FQ1517" s="767"/>
      <c r="FR1517" s="767"/>
      <c r="FS1517" s="767"/>
      <c r="FT1517" s="767"/>
      <c r="FU1517" s="767"/>
      <c r="FV1517" s="767"/>
      <c r="FW1517" s="767"/>
      <c r="FX1517" s="767"/>
      <c r="FY1517" s="767"/>
      <c r="FZ1517" s="767"/>
      <c r="GA1517" s="767"/>
      <c r="GB1517" s="767"/>
      <c r="GC1517" s="767"/>
      <c r="GD1517" s="767"/>
      <c r="GE1517" s="767"/>
      <c r="GF1517" s="767"/>
      <c r="GG1517" s="767"/>
      <c r="GH1517" s="767"/>
      <c r="GI1517" s="767"/>
      <c r="GJ1517" s="767"/>
      <c r="GK1517" s="767"/>
      <c r="GL1517" s="767"/>
      <c r="GM1517" s="767"/>
      <c r="GN1517" s="767"/>
      <c r="GO1517" s="767"/>
      <c r="GP1517" s="767"/>
      <c r="GQ1517" s="767"/>
      <c r="GR1517" s="767"/>
      <c r="GS1517" s="767"/>
      <c r="GT1517" s="767"/>
      <c r="GU1517" s="767"/>
      <c r="GV1517" s="767"/>
      <c r="GW1517" s="767"/>
      <c r="GX1517" s="767"/>
      <c r="GY1517" s="767"/>
      <c r="GZ1517" s="767"/>
      <c r="HA1517" s="767"/>
      <c r="HB1517" s="767"/>
      <c r="HC1517" s="767"/>
    </row>
    <row r="1518" spans="1:211" s="864" customFormat="1" ht="13.9" hidden="1" customHeight="1">
      <c r="A1518" s="307"/>
      <c r="B1518" s="351"/>
      <c r="C1518" s="971" t="str">
        <f>IF('1C TSspéc30'!T$17&lt;&gt;0,'1C TSspéc30'!$B$12,"")</f>
        <v/>
      </c>
      <c r="D1518" s="972"/>
      <c r="E1518" s="973"/>
      <c r="F1518" s="93">
        <f>IF(AND($C1518='1C TSspéc30'!$B$12,'1C TSspéc30'!$B$16="spécifiques",'1C TSspéc30'!$T$17&lt;&gt;""),'1C TSspéc30'!$T$21,"")</f>
        <v>0</v>
      </c>
      <c r="G1518" s="863"/>
      <c r="H1518" s="745">
        <v>0.21</v>
      </c>
      <c r="I1518" s="747">
        <v>1</v>
      </c>
      <c r="J1518" s="312"/>
      <c r="K1518" s="680">
        <f t="shared" si="370"/>
        <v>0</v>
      </c>
      <c r="L1518" s="556">
        <f>IF(OR('1C TSspéc30'!$B$12="",'1C TSspéc30'!T$30=0),0,IF(AND('1C TSspéc30'!$B$12&lt;&gt;"",$K$2="Pôle",'1C TSspéc30'!$C$12="OUI"),(('1C TSspéc30'!T$22+'1C TSspéc30'!T$23+'1C TSspéc30'!T$24+'1C TSspéc30'!T$25+'1C TSspéc30'!T$29)/'1C TSspéc30'!T$17),IF(AND('1C TSspéc30'!$B$12&lt;&gt;"",$K$2="Pôle",'1C TSspéc30'!$C$12="NON"),(('1C TSspéc30'!T$22+'1C TSspéc30'!T$23+'1C TSspéc30'!T$24+'1C TSspéc30'!T$25+'1C TSspéc30'!T$29)/'1C TSspéc30'!T$30),IF(AND('1C TSspéc30'!$B$12&lt;&gt;"",$K$2&lt;&gt;"Pôle",'1C TSspéc30'!$C$12="OUI"),(('1C TSspéc30'!T$22+'1C TSspéc30'!T$23+'1C TSspéc30'!T$24+'1C TSspéc30'!T$25+'1C TSspéc30'!T$26+'1C TSspéc30'!T$27+'1C TSspéc30'!T$28+'1C TSspéc30'!T$29)/'1C TSspéc30'!T$17),IF(AND('1C TSspéc30'!$B$12&lt;&gt;"",$K$2&lt;&gt;"Pôle",'1C TSspéc30'!$C$12="NON"),(('1C TSspéc30'!T$22+'1C TSspéc30'!T$23+'1C TSspéc30'!T$24+'1C TSspéc30'!T$25+'1C TSspéc30'!T$26+'1C TSspéc30'!T$27+'1C TSspéc30'!T$28+'1C TSspéc30'!T$29)/'1C TSspéc30'!T$30))))))</f>
        <v>0</v>
      </c>
      <c r="M1518" s="556">
        <f>IF(OR('1C TSspéc30'!$B$12="",'1C TSspéc30'!T$30=0),0,IF(AND('1C TSspéc30'!$B$12&lt;&gt;"",$K$2="Pôle",'1C TSspéc30'!$C$12="OUI"),(('1C TSspéc30'!T$26+'1C TSspéc30'!T$27+'1C TSspéc30'!T$28)/'1C TSspéc30'!T$17),IF(AND('1C TSspéc30'!$B$12&lt;&gt;"",$K$2="Pôle",'1C TSspéc30'!$C$12="NON"),(('1C TSspéc30'!T$26+'1C TSspéc30'!T$27+'1C TSspéc30'!T$28)/'1C TSspéc30'!T$30),IF(AND('1C TSspéc30'!$B$12&lt;&gt;"",$K$2&lt;&gt;"Pôle"),0))))</f>
        <v>0</v>
      </c>
      <c r="N1518" s="557">
        <f>IF(AND('1C TSspéc30'!$B$12&lt;&gt;0,'1C TSspéc30'!$T$30&lt;&gt;0),L1518+M1518,0)</f>
        <v>0</v>
      </c>
      <c r="O1518" s="893" t="str">
        <f>IF(AND('1C TSspéc30'!$T$17&lt;&gt;0,'1C TSspéc30'!$C$12="OUI"),'1C TSspéc30'!$T$35/'1C TSspéc30'!$T$17,"")</f>
        <v/>
      </c>
      <c r="P1518" s="543" t="str">
        <f>IF(AND('1C TSspéc30'!$T$17&lt;&gt;0,'1C TSspéc30'!$C$12="OUI"),'1C TSspéc30'!$T$36/'1C TSspéc30'!$T$17,"")</f>
        <v/>
      </c>
      <c r="Q1518" s="543" t="str">
        <f>IF(AND('1C TSspéc30'!$T$17&lt;&gt;0,'1C TSspéc30'!$C$12="OUI"),'1C TSspéc30'!$T$37/'1C TSspéc30'!$T$17,"")</f>
        <v/>
      </c>
      <c r="R1518" s="543" t="str">
        <f>IF(AND('1C TSspéc30'!$T$17&lt;&gt;0,'1C TSspéc30'!$C$12="OUI"),'1C TSspéc30'!$T$38/'1C TSspéc30'!$T$17,"")</f>
        <v/>
      </c>
      <c r="S1518" s="543" t="str">
        <f>IF(AND('1C TSspéc30'!$T$17&lt;&gt;0,'1C TSspéc30'!$C$12="OUI"),'1C TSspéc30'!$T$39/'1C TSspéc30'!$T$17,"")</f>
        <v/>
      </c>
      <c r="T1518" s="543" t="str">
        <f>IF(AND('1C TSspéc30'!$T$17&lt;&gt;0,'1C TSspéc30'!$C$12="OUI"),'1C TSspéc30'!$T$40/'1C TSspéc30'!$T$17,"")</f>
        <v/>
      </c>
      <c r="U1518" s="543" t="str">
        <f>IF(AND('1C TSspéc30'!$T$17&lt;&gt;0,'1C TSspéc30'!$C$12="OUI"),'1C TSspéc30'!$T$41/'1C TSspéc30'!$T$17,"")</f>
        <v/>
      </c>
      <c r="V1518" s="543" t="str">
        <f>IF(AND('1C TSspéc30'!$T$17&lt;&gt;0,'1C TSspéc30'!$C$12="OUI"),'1C TSspéc30'!$T$42/'1C TSspéc30'!$T$17,"")</f>
        <v/>
      </c>
      <c r="W1518" s="543" t="str">
        <f>IF(AND('1C TSspéc30'!$T$17&lt;&gt;0,'1C TSspéc30'!$C$12="OUI"),'1C TSspéc30'!$T$43/'1C TSspéc30'!$T$17,"")</f>
        <v/>
      </c>
      <c r="X1518" s="543" t="str">
        <f>IF(AND('1C TSspéc30'!$T$17&lt;&gt;0,'1C TSspéc30'!$C$12="OUI"),'1C TSspéc30'!$T$44/'1C TSspéc30'!$T$17,"")</f>
        <v/>
      </c>
      <c r="Y1518" s="543" t="str">
        <f>IF(AND('1C TSspéc30'!$T$17&lt;&gt;0,'1C TSspéc30'!$C$12="OUI"),'1C TSspéc30'!$T$45/'1C TSspéc30'!$T$17,"")</f>
        <v/>
      </c>
      <c r="Z1518" s="543" t="str">
        <f>IF(AND('1C TSspéc30'!$T$17&lt;&gt;0,'1C TSspéc30'!$C$12="OUI"),'1C TSspéc30'!$T$46/'1C TSspéc30'!$T$17,"")</f>
        <v/>
      </c>
      <c r="AA1518" s="543" t="str">
        <f>IF(AND('1C TSspéc30'!$T$17&lt;&gt;0,'1C TSspéc30'!$C$12="OUI"),'1C TSspéc30'!$T$47/'1C TSspéc30'!$T$17,"")</f>
        <v/>
      </c>
      <c r="AB1518" s="543" t="str">
        <f>IF(AND('1C TSspéc30'!$T$17&lt;&gt;0,'1C TSspéc30'!$C$12="OUI"),'1C TSspéc30'!$T$48/'1C TSspéc30'!$T$17,"")</f>
        <v/>
      </c>
      <c r="AC1518" s="543" t="str">
        <f>IF(AND('1C TSspéc30'!$T$17&lt;&gt;0,'1C TSspéc30'!$C$12="OUI"),'1C TSspéc30'!$T$49/'1C TSspéc30'!$T$17,"")</f>
        <v/>
      </c>
      <c r="AD1518" s="543" t="str">
        <f>IF(AND('1C TSspéc30'!$T$17&lt;&gt;0,'1C TSspéc30'!$C$12="OUI"),'1C TSspéc30'!$T$50/'1C TSspéc30'!$T$17,"")</f>
        <v/>
      </c>
      <c r="AE1518" s="543" t="str">
        <f>IF(AND('1C TSspéc30'!$T$17&lt;&gt;0,'1C TSspéc30'!$C$12="OUI"),'1C TSspéc30'!$T$51/'1C TSspéc30'!$T$17,"")</f>
        <v/>
      </c>
      <c r="AF1518" s="543" t="str">
        <f>IF(AND('1C TSspéc30'!$T$17&lt;&gt;0,'1C TSspéc30'!$C$12="OUI"),'1C TSspéc30'!$T$52/'1C TSspéc30'!$T$17,"")</f>
        <v/>
      </c>
      <c r="AG1518" s="543" t="str">
        <f>IF(AND('1C TSspéc30'!$T$17&lt;&gt;0,'1C TSspéc30'!$C$12="OUI"),'1C TSspéc30'!$T$53/'1C TSspéc30'!$T$17,"")</f>
        <v/>
      </c>
      <c r="AH1518" s="543" t="str">
        <f>IF(AND('1C TSspéc30'!$T$17&lt;&gt;0,'1C TSspéc30'!$C$12="OUI"),'1C TSspéc30'!$T$54/'1C TSspéc30'!$T$17,"")</f>
        <v/>
      </c>
      <c r="AI1518" s="543" t="str">
        <f>IF(AND('1C TSspéc30'!$T$17&lt;&gt;0,'1C TSspéc30'!$C$12="OUI"),'1C TSspéc30'!$T$55/'1C TSspéc30'!$T$17,"")</f>
        <v/>
      </c>
      <c r="AJ1518" s="543" t="str">
        <f>IF(AND('1C TSspéc30'!$T$17&lt;&gt;0,'1C TSspéc30'!$C$12="OUI"),'1C TSspéc30'!$T$56/'1C TSspéc30'!$T$17,"")</f>
        <v/>
      </c>
      <c r="AK1518" s="543" t="str">
        <f>IF(AND('1C TSspéc30'!$T$17&lt;&gt;0,'1C TSspéc30'!$C$12="OUI"),'1C TSspéc30'!$T$57/'1C TSspéc30'!$T$17,"")</f>
        <v/>
      </c>
      <c r="AL1518" s="72">
        <f>IF(AND('1C TSspéc30'!$T$17&lt;&gt;0,'1C TSspéc30'!$C$12="OUI"),N1518+AK1518,N1518)</f>
        <v>0</v>
      </c>
      <c r="AM1518" s="417">
        <f t="shared" si="367"/>
        <v>0</v>
      </c>
      <c r="AN1518" s="417">
        <f t="shared" si="368"/>
        <v>0</v>
      </c>
      <c r="AO1518" s="418" t="str">
        <f>IF(AND('1C TSspéc30'!$T$17&lt;&gt;0,'1C TSspéc30'!$T$30&lt;&gt;0),AM1518+AN1518,"")</f>
        <v/>
      </c>
      <c r="AP1518" s="573" t="str">
        <f>IF(AND('1C TSspéc30'!$T$17&lt;&gt;0,'1C TSspéc30'!$T$30&lt;&gt;0),AM1518-AR1518,"")</f>
        <v/>
      </c>
      <c r="AQ1518" s="583">
        <f t="shared" si="369"/>
        <v>0</v>
      </c>
      <c r="AR1518" s="596"/>
      <c r="AS1518" s="102"/>
      <c r="AT1518" s="27" t="str">
        <f>IF(('1C TSspéc30'!T$17*FICHE!$C$14&lt;J1518),"Forfait limité à "&amp;FICHE!$C$14&amp;"€/jour","")</f>
        <v/>
      </c>
      <c r="AU1518" s="592"/>
      <c r="AV1518" s="824"/>
      <c r="AW1518" s="824"/>
      <c r="AX1518" s="824"/>
      <c r="AY1518" s="824"/>
      <c r="AZ1518" s="824"/>
      <c r="BA1518" s="767"/>
      <c r="BB1518" s="767"/>
      <c r="BC1518" s="767"/>
      <c r="BD1518" s="767"/>
      <c r="BE1518" s="767"/>
      <c r="BF1518" s="767"/>
      <c r="BG1518" s="767"/>
      <c r="BH1518" s="767"/>
      <c r="BI1518" s="767"/>
      <c r="BJ1518" s="767"/>
      <c r="BK1518" s="767"/>
      <c r="BL1518" s="767"/>
      <c r="BM1518" s="767"/>
      <c r="BN1518" s="767"/>
      <c r="BO1518" s="767"/>
      <c r="BP1518" s="767"/>
      <c r="BQ1518" s="767"/>
      <c r="BR1518" s="767"/>
      <c r="BS1518" s="767"/>
      <c r="BT1518" s="767"/>
      <c r="BU1518" s="767"/>
      <c r="BV1518" s="767"/>
      <c r="BW1518" s="767"/>
      <c r="BX1518" s="767"/>
      <c r="BY1518" s="767"/>
      <c r="BZ1518" s="767"/>
      <c r="CA1518" s="767"/>
      <c r="CB1518" s="767"/>
      <c r="CC1518" s="767"/>
      <c r="CD1518" s="767"/>
      <c r="CE1518" s="767"/>
      <c r="CF1518" s="767"/>
      <c r="CG1518" s="767"/>
      <c r="CH1518" s="767"/>
      <c r="CI1518" s="767"/>
      <c r="CJ1518" s="767"/>
      <c r="CK1518" s="767"/>
      <c r="CL1518" s="767"/>
      <c r="CM1518" s="767"/>
      <c r="CN1518" s="767"/>
      <c r="CO1518" s="767"/>
      <c r="CP1518" s="767"/>
      <c r="CQ1518" s="767"/>
      <c r="CR1518" s="767"/>
      <c r="CS1518" s="767"/>
      <c r="CT1518" s="767"/>
      <c r="CU1518" s="767"/>
      <c r="CV1518" s="767"/>
      <c r="CW1518" s="767"/>
      <c r="CX1518" s="767"/>
      <c r="CY1518" s="767"/>
      <c r="CZ1518" s="767"/>
      <c r="DA1518" s="767"/>
      <c r="DB1518" s="767"/>
      <c r="DC1518" s="767"/>
      <c r="DD1518" s="767"/>
      <c r="DE1518" s="767"/>
      <c r="DF1518" s="767"/>
      <c r="DG1518" s="767"/>
      <c r="DH1518" s="767"/>
      <c r="DI1518" s="767"/>
      <c r="DJ1518" s="767"/>
      <c r="DK1518" s="767"/>
      <c r="DL1518" s="767"/>
      <c r="DM1518" s="767"/>
      <c r="DN1518" s="767"/>
      <c r="DO1518" s="767"/>
      <c r="DP1518" s="767"/>
      <c r="DQ1518" s="767"/>
      <c r="DR1518" s="767"/>
      <c r="DS1518" s="767"/>
      <c r="DT1518" s="767"/>
      <c r="DU1518" s="767"/>
      <c r="DV1518" s="767"/>
      <c r="DW1518" s="767"/>
      <c r="DX1518" s="767"/>
      <c r="DY1518" s="767"/>
      <c r="DZ1518" s="767"/>
      <c r="EA1518" s="767"/>
      <c r="EB1518" s="767"/>
      <c r="EC1518" s="767"/>
      <c r="ED1518" s="767"/>
      <c r="EE1518" s="767"/>
      <c r="EF1518" s="767"/>
      <c r="EG1518" s="767"/>
      <c r="EH1518" s="767"/>
      <c r="EI1518" s="767"/>
      <c r="EJ1518" s="767"/>
      <c r="EK1518" s="767"/>
      <c r="EL1518" s="767"/>
      <c r="EM1518" s="767"/>
      <c r="EN1518" s="767"/>
      <c r="EO1518" s="767"/>
      <c r="EP1518" s="767"/>
      <c r="EQ1518" s="767"/>
      <c r="ER1518" s="767"/>
      <c r="ES1518" s="767"/>
      <c r="ET1518" s="767"/>
      <c r="EU1518" s="767"/>
      <c r="EV1518" s="767"/>
      <c r="EW1518" s="767"/>
      <c r="EX1518" s="767"/>
      <c r="EY1518" s="767"/>
      <c r="EZ1518" s="767"/>
      <c r="FA1518" s="767"/>
      <c r="FB1518" s="767"/>
      <c r="FC1518" s="767"/>
      <c r="FD1518" s="767"/>
      <c r="FE1518" s="767"/>
      <c r="FF1518" s="767"/>
      <c r="FG1518" s="767"/>
      <c r="FH1518" s="767"/>
      <c r="FI1518" s="767"/>
      <c r="FJ1518" s="767"/>
      <c r="FK1518" s="767"/>
      <c r="FL1518" s="767"/>
      <c r="FM1518" s="767"/>
      <c r="FN1518" s="767"/>
      <c r="FO1518" s="767"/>
      <c r="FP1518" s="767"/>
      <c r="FQ1518" s="767"/>
      <c r="FR1518" s="767"/>
      <c r="FS1518" s="767"/>
      <c r="FT1518" s="767"/>
      <c r="FU1518" s="767"/>
      <c r="FV1518" s="767"/>
      <c r="FW1518" s="767"/>
      <c r="FX1518" s="767"/>
      <c r="FY1518" s="767"/>
      <c r="FZ1518" s="767"/>
      <c r="GA1518" s="767"/>
      <c r="GB1518" s="767"/>
      <c r="GC1518" s="767"/>
      <c r="GD1518" s="767"/>
      <c r="GE1518" s="767"/>
      <c r="GF1518" s="767"/>
      <c r="GG1518" s="767"/>
      <c r="GH1518" s="767"/>
      <c r="GI1518" s="767"/>
      <c r="GJ1518" s="767"/>
      <c r="GK1518" s="767"/>
      <c r="GL1518" s="767"/>
      <c r="GM1518" s="767"/>
      <c r="GN1518" s="767"/>
      <c r="GO1518" s="767"/>
      <c r="GP1518" s="767"/>
      <c r="GQ1518" s="767"/>
      <c r="GR1518" s="767"/>
      <c r="GS1518" s="767"/>
      <c r="GT1518" s="767"/>
      <c r="GU1518" s="767"/>
      <c r="GV1518" s="767"/>
      <c r="GW1518" s="767"/>
      <c r="GX1518" s="767"/>
      <c r="GY1518" s="767"/>
      <c r="GZ1518" s="767"/>
      <c r="HA1518" s="767"/>
      <c r="HB1518" s="767"/>
      <c r="HC1518" s="767"/>
    </row>
    <row r="1519" spans="1:211" s="864" customFormat="1" ht="13.9" hidden="1" customHeight="1">
      <c r="A1519" s="307"/>
      <c r="B1519" s="351"/>
      <c r="C1519" s="971" t="str">
        <f>IF('1C TSspéc30'!U$17&lt;&gt;0,'1C TSspéc30'!$B$12,"")</f>
        <v/>
      </c>
      <c r="D1519" s="972"/>
      <c r="E1519" s="973"/>
      <c r="F1519" s="93">
        <f>IF(AND($C1519='1C TSspéc30'!$B$12,'1C TSspéc30'!$B$16="spécifiques",'1C TSspéc30'!$U$17&lt;&gt;""),'1C TSspéc30'!$U$21,"")</f>
        <v>0</v>
      </c>
      <c r="G1519" s="863"/>
      <c r="H1519" s="745">
        <v>0.21</v>
      </c>
      <c r="I1519" s="747">
        <v>1</v>
      </c>
      <c r="J1519" s="312"/>
      <c r="K1519" s="680">
        <f t="shared" si="370"/>
        <v>0</v>
      </c>
      <c r="L1519" s="556">
        <f>IF(OR('1C TSspéc30'!$B$12="",'1C TSspéc30'!U$30=0),0,IF(AND('1C TSspéc30'!$B$12&lt;&gt;"",$K$2="Pôle",'1C TSspéc30'!$C$12="OUI"),(('1C TSspéc30'!U$22+'1C TSspéc30'!U$23+'1C TSspéc30'!U$24+'1C TSspéc30'!U$25+'1C TSspéc30'!U$29)/'1C TSspéc30'!U$17),IF(AND('1C TSspéc30'!$B$12&lt;&gt;"",$K$2="Pôle",'1C TSspéc30'!$C$12="NON"),(('1C TSspéc30'!U$22+'1C TSspéc30'!U$23+'1C TSspéc30'!U$24+'1C TSspéc30'!U$25+'1C TSspéc30'!U$29)/'1C TSspéc30'!U$30),IF(AND('1C TSspéc30'!$B$12&lt;&gt;"",$K$2&lt;&gt;"Pôle",'1C TSspéc30'!$C$12="OUI"),(('1C TSspéc30'!U$22+'1C TSspéc30'!U$23+'1C TSspéc30'!U$24+'1C TSspéc30'!U$25+'1C TSspéc30'!U$26+'1C TSspéc30'!U$27+'1C TSspéc30'!U$28+'1C TSspéc30'!U$29)/'1C TSspéc30'!U$17),IF(AND('1C TSspéc30'!$B$12&lt;&gt;"",$K$2&lt;&gt;"Pôle",'1C TSspéc30'!$C$12="NON"),(('1C TSspéc30'!U$22+'1C TSspéc30'!U$23+'1C TSspéc30'!U$24+'1C TSspéc30'!U$25+'1C TSspéc30'!U$26+'1C TSspéc30'!U$27+'1C TSspéc30'!U$28+'1C TSspéc30'!U$29)/'1C TSspéc30'!U$30))))))</f>
        <v>0</v>
      </c>
      <c r="M1519" s="556">
        <f>IF(OR('1C TSspéc30'!$B$12="",'1C TSspéc30'!U$30=0),0,IF(AND('1C TSspéc30'!$B$12&lt;&gt;"",$K$2="Pôle",'1C TSspéc30'!$C$12="OUI"),(('1C TSspéc30'!U$26+'1C TSspéc30'!U$27+'1C TSspéc30'!U$28)/'1C TSspéc30'!U$17),IF(AND('1C TSspéc30'!$B$12&lt;&gt;"",$K$2="Pôle",'1C TSspéc30'!$C$12="NON"),(('1C TSspéc30'!U$26+'1C TSspéc30'!U$27+'1C TSspéc30'!U$28)/'1C TSspéc30'!U$30),IF(AND('1C TSspéc30'!$B$12&lt;&gt;"",$K$2&lt;&gt;"Pôle"),0))))</f>
        <v>0</v>
      </c>
      <c r="N1519" s="557">
        <f>IF(AND('1C TSspéc30'!$B$12&lt;&gt;0,'1C TSspéc30'!$U$30&lt;&gt;0),L1519+M1519,0)</f>
        <v>0</v>
      </c>
      <c r="O1519" s="893" t="str">
        <f>IF(AND('1C TSspéc30'!$U$17&lt;&gt;0,'1C TSspéc30'!$C$12="OUI"),'1C TSspéc30'!$U$35/'1C TSspéc30'!$U$17,"")</f>
        <v/>
      </c>
      <c r="P1519" s="543" t="str">
        <f>IF(AND('1C TSspéc30'!$U$17&lt;&gt;0,'1C TSspéc30'!$C$12="OUI"),'1C TSspéc30'!$U$36/'1C TSspéc30'!$U$17,"")</f>
        <v/>
      </c>
      <c r="Q1519" s="543" t="str">
        <f>IF(AND('1C TSspéc30'!$U$17&lt;&gt;0,'1C TSspéc30'!$C$12="OUI"),'1C TSspéc30'!$U$37/'1C TSspéc30'!$U$17,"")</f>
        <v/>
      </c>
      <c r="R1519" s="543" t="str">
        <f>IF(AND('1C TSspéc30'!$U$17&lt;&gt;0,'1C TSspéc30'!$C$12="OUI"),'1C TSspéc30'!$U$38/'1C TSspéc30'!$U$17,"")</f>
        <v/>
      </c>
      <c r="S1519" s="543" t="str">
        <f>IF(AND('1C TSspéc30'!$U$17&lt;&gt;0,'1C TSspéc30'!$C$12="OUI"),'1C TSspéc30'!$U$39/'1C TSspéc30'!$U$17,"")</f>
        <v/>
      </c>
      <c r="T1519" s="543" t="str">
        <f>IF(AND('1C TSspéc30'!$U$17&lt;&gt;0,'1C TSspéc30'!$C$12="OUI"),'1C TSspéc30'!$U$40/'1C TSspéc30'!$U$17,"")</f>
        <v/>
      </c>
      <c r="U1519" s="543" t="str">
        <f>IF(AND('1C TSspéc30'!$U$17&lt;&gt;0,'1C TSspéc30'!$C$12="OUI"),'1C TSspéc30'!$U$41/'1C TSspéc30'!$U$17,"")</f>
        <v/>
      </c>
      <c r="V1519" s="543" t="str">
        <f>IF(AND('1C TSspéc30'!$U$17&lt;&gt;0,'1C TSspéc30'!$C$12="OUI"),'1C TSspéc30'!$U$42/'1C TSspéc30'!$U$17,"")</f>
        <v/>
      </c>
      <c r="W1519" s="543" t="str">
        <f>IF(AND('1C TSspéc30'!$U$17&lt;&gt;0,'1C TSspéc30'!$C$12="OUI"),'1C TSspéc30'!$U$43/'1C TSspéc30'!$U$17,"")</f>
        <v/>
      </c>
      <c r="X1519" s="543" t="str">
        <f>IF(AND('1C TSspéc30'!$U$17&lt;&gt;0,'1C TSspéc30'!$C$12="OUI"),'1C TSspéc30'!$U$44/'1C TSspéc30'!$U$17,"")</f>
        <v/>
      </c>
      <c r="Y1519" s="543" t="str">
        <f>IF(AND('1C TSspéc30'!$U$17&lt;&gt;0,'1C TSspéc30'!$C$12="OUI"),'1C TSspéc30'!$U$45/'1C TSspéc30'!$U$17,"")</f>
        <v/>
      </c>
      <c r="Z1519" s="543" t="str">
        <f>IF(AND('1C TSspéc30'!$U$17&lt;&gt;0,'1C TSspéc30'!$C$12="OUI"),'1C TSspéc30'!$U$46/'1C TSspéc30'!$U$17,"")</f>
        <v/>
      </c>
      <c r="AA1519" s="543" t="str">
        <f>IF(AND('1C TSspéc30'!$U$17&lt;&gt;0,'1C TSspéc30'!$C$12="OUI"),'1C TSspéc30'!$U$47/'1C TSspéc30'!$U$17,"")</f>
        <v/>
      </c>
      <c r="AB1519" s="543" t="str">
        <f>IF(AND('1C TSspéc30'!$U$17&lt;&gt;0,'1C TSspéc30'!$C$12="OUI"),'1C TSspéc30'!$U$48/'1C TSspéc30'!$U$17,"")</f>
        <v/>
      </c>
      <c r="AC1519" s="543" t="str">
        <f>IF(AND('1C TSspéc30'!$U$17&lt;&gt;0,'1C TSspéc30'!$C$12="OUI"),'1C TSspéc30'!$U$49/'1C TSspéc30'!$U$17,"")</f>
        <v/>
      </c>
      <c r="AD1519" s="543" t="str">
        <f>IF(AND('1C TSspéc30'!$U$17&lt;&gt;0,'1C TSspéc30'!$C$12="OUI"),'1C TSspéc30'!$U$50/'1C TSspéc30'!$U$17,"")</f>
        <v/>
      </c>
      <c r="AE1519" s="543" t="str">
        <f>IF(AND('1C TSspéc30'!$U$17&lt;&gt;0,'1C TSspéc30'!$C$12="OUI"),'1C TSspéc30'!$U$51/'1C TSspéc30'!$U$17,"")</f>
        <v/>
      </c>
      <c r="AF1519" s="543" t="str">
        <f>IF(AND('1C TSspéc30'!$U$17&lt;&gt;0,'1C TSspéc30'!$C$12="OUI"),'1C TSspéc30'!$U$52/'1C TSspéc30'!$U$17,"")</f>
        <v/>
      </c>
      <c r="AG1519" s="543" t="str">
        <f>IF(AND('1C TSspéc30'!$U$17&lt;&gt;0,'1C TSspéc30'!$C$12="OUI"),'1C TSspéc30'!$U$53/'1C TSspéc30'!$U$17,"")</f>
        <v/>
      </c>
      <c r="AH1519" s="543" t="str">
        <f>IF(AND('1C TSspéc30'!$U$17&lt;&gt;0,'1C TSspéc30'!$C$12="OUI"),'1C TSspéc30'!$U$54/'1C TSspéc30'!$U$17,"")</f>
        <v/>
      </c>
      <c r="AI1519" s="543" t="str">
        <f>IF(AND('1C TSspéc30'!$U$17&lt;&gt;0,'1C TSspéc30'!$C$12="OUI"),'1C TSspéc30'!$U$55/'1C TSspéc30'!$U$17,"")</f>
        <v/>
      </c>
      <c r="AJ1519" s="543" t="str">
        <f>IF(AND('1C TSspéc30'!$U$17&lt;&gt;0,'1C TSspéc30'!$C$12="OUI"),'1C TSspéc30'!$U$56/'1C TSspéc30'!$U$17,"")</f>
        <v/>
      </c>
      <c r="AK1519" s="543" t="str">
        <f>IF(AND('1C TSspéc30'!$U$17&lt;&gt;0,'1C TSspéc30'!$C$12="OUI"),'1C TSspéc30'!$U$57/'1C TSspéc30'!$U$17,"")</f>
        <v/>
      </c>
      <c r="AL1519" s="72">
        <f>IF(AND('1C TSspéc30'!$U$17&lt;&gt;0,'1C TSspéc30'!$C$12="OUI"),N1519+AK1519,N1519)</f>
        <v>0</v>
      </c>
      <c r="AM1519" s="417">
        <f t="shared" si="367"/>
        <v>0</v>
      </c>
      <c r="AN1519" s="417">
        <f t="shared" si="368"/>
        <v>0</v>
      </c>
      <c r="AO1519" s="418" t="str">
        <f>IF(AND('1C TSspéc30'!$U$17&lt;&gt;0,'1C TSspéc30'!$U$30&lt;&gt;0),AM1519+AN1519,"")</f>
        <v/>
      </c>
      <c r="AP1519" s="573" t="str">
        <f>IF(AND('1C TSspéc30'!$U$17&lt;&gt;0,'1C TSspéc30'!$U$30&lt;&gt;0),AM1519-AR1519,"")</f>
        <v/>
      </c>
      <c r="AQ1519" s="583">
        <f t="shared" si="369"/>
        <v>0</v>
      </c>
      <c r="AR1519" s="596"/>
      <c r="AS1519" s="102"/>
      <c r="AT1519" s="27" t="str">
        <f>IF(('1C TSspéc30'!U$17*FICHE!$C$14&lt;J1519),"Forfait limité à "&amp;FICHE!$C$14&amp;"€/jour","")</f>
        <v/>
      </c>
      <c r="AU1519" s="592"/>
      <c r="AV1519" s="824"/>
      <c r="AW1519" s="824"/>
      <c r="AX1519" s="824"/>
      <c r="AY1519" s="824"/>
      <c r="AZ1519" s="824"/>
      <c r="BA1519" s="767"/>
      <c r="BB1519" s="767"/>
      <c r="BC1519" s="767"/>
      <c r="BD1519" s="767"/>
      <c r="BE1519" s="767"/>
      <c r="BF1519" s="767"/>
      <c r="BG1519" s="767"/>
      <c r="BH1519" s="767"/>
      <c r="BI1519" s="767"/>
      <c r="BJ1519" s="767"/>
      <c r="BK1519" s="767"/>
      <c r="BL1519" s="767"/>
      <c r="BM1519" s="767"/>
      <c r="BN1519" s="767"/>
      <c r="BO1519" s="767"/>
      <c r="BP1519" s="767"/>
      <c r="BQ1519" s="767"/>
      <c r="BR1519" s="767"/>
      <c r="BS1519" s="767"/>
      <c r="BT1519" s="767"/>
      <c r="BU1519" s="767"/>
      <c r="BV1519" s="767"/>
      <c r="BW1519" s="767"/>
      <c r="BX1519" s="767"/>
      <c r="BY1519" s="767"/>
      <c r="BZ1519" s="767"/>
      <c r="CA1519" s="767"/>
      <c r="CB1519" s="767"/>
      <c r="CC1519" s="767"/>
      <c r="CD1519" s="767"/>
      <c r="CE1519" s="767"/>
      <c r="CF1519" s="767"/>
      <c r="CG1519" s="767"/>
      <c r="CH1519" s="767"/>
      <c r="CI1519" s="767"/>
      <c r="CJ1519" s="767"/>
      <c r="CK1519" s="767"/>
      <c r="CL1519" s="767"/>
      <c r="CM1519" s="767"/>
      <c r="CN1519" s="767"/>
      <c r="CO1519" s="767"/>
      <c r="CP1519" s="767"/>
      <c r="CQ1519" s="767"/>
      <c r="CR1519" s="767"/>
      <c r="CS1519" s="767"/>
      <c r="CT1519" s="767"/>
      <c r="CU1519" s="767"/>
      <c r="CV1519" s="767"/>
      <c r="CW1519" s="767"/>
      <c r="CX1519" s="767"/>
      <c r="CY1519" s="767"/>
      <c r="CZ1519" s="767"/>
      <c r="DA1519" s="767"/>
      <c r="DB1519" s="767"/>
      <c r="DC1519" s="767"/>
      <c r="DD1519" s="767"/>
      <c r="DE1519" s="767"/>
      <c r="DF1519" s="767"/>
      <c r="DG1519" s="767"/>
      <c r="DH1519" s="767"/>
      <c r="DI1519" s="767"/>
      <c r="DJ1519" s="767"/>
      <c r="DK1519" s="767"/>
      <c r="DL1519" s="767"/>
      <c r="DM1519" s="767"/>
      <c r="DN1519" s="767"/>
      <c r="DO1519" s="767"/>
      <c r="DP1519" s="767"/>
      <c r="DQ1519" s="767"/>
      <c r="DR1519" s="767"/>
      <c r="DS1519" s="767"/>
      <c r="DT1519" s="767"/>
      <c r="DU1519" s="767"/>
      <c r="DV1519" s="767"/>
      <c r="DW1519" s="767"/>
      <c r="DX1519" s="767"/>
      <c r="DY1519" s="767"/>
      <c r="DZ1519" s="767"/>
      <c r="EA1519" s="767"/>
      <c r="EB1519" s="767"/>
      <c r="EC1519" s="767"/>
      <c r="ED1519" s="767"/>
      <c r="EE1519" s="767"/>
      <c r="EF1519" s="767"/>
      <c r="EG1519" s="767"/>
      <c r="EH1519" s="767"/>
      <c r="EI1519" s="767"/>
      <c r="EJ1519" s="767"/>
      <c r="EK1519" s="767"/>
      <c r="EL1519" s="767"/>
      <c r="EM1519" s="767"/>
      <c r="EN1519" s="767"/>
      <c r="EO1519" s="767"/>
      <c r="EP1519" s="767"/>
      <c r="EQ1519" s="767"/>
      <c r="ER1519" s="767"/>
      <c r="ES1519" s="767"/>
      <c r="ET1519" s="767"/>
      <c r="EU1519" s="767"/>
      <c r="EV1519" s="767"/>
      <c r="EW1519" s="767"/>
      <c r="EX1519" s="767"/>
      <c r="EY1519" s="767"/>
      <c r="EZ1519" s="767"/>
      <c r="FA1519" s="767"/>
      <c r="FB1519" s="767"/>
      <c r="FC1519" s="767"/>
      <c r="FD1519" s="767"/>
      <c r="FE1519" s="767"/>
      <c r="FF1519" s="767"/>
      <c r="FG1519" s="767"/>
      <c r="FH1519" s="767"/>
      <c r="FI1519" s="767"/>
      <c r="FJ1519" s="767"/>
      <c r="FK1519" s="767"/>
      <c r="FL1519" s="767"/>
      <c r="FM1519" s="767"/>
      <c r="FN1519" s="767"/>
      <c r="FO1519" s="767"/>
      <c r="FP1519" s="767"/>
      <c r="FQ1519" s="767"/>
      <c r="FR1519" s="767"/>
      <c r="FS1519" s="767"/>
      <c r="FT1519" s="767"/>
      <c r="FU1519" s="767"/>
      <c r="FV1519" s="767"/>
      <c r="FW1519" s="767"/>
      <c r="FX1519" s="767"/>
      <c r="FY1519" s="767"/>
      <c r="FZ1519" s="767"/>
      <c r="GA1519" s="767"/>
      <c r="GB1519" s="767"/>
      <c r="GC1519" s="767"/>
      <c r="GD1519" s="767"/>
      <c r="GE1519" s="767"/>
      <c r="GF1519" s="767"/>
      <c r="GG1519" s="767"/>
      <c r="GH1519" s="767"/>
      <c r="GI1519" s="767"/>
      <c r="GJ1519" s="767"/>
      <c r="GK1519" s="767"/>
      <c r="GL1519" s="767"/>
      <c r="GM1519" s="767"/>
      <c r="GN1519" s="767"/>
      <c r="GO1519" s="767"/>
      <c r="GP1519" s="767"/>
      <c r="GQ1519" s="767"/>
      <c r="GR1519" s="767"/>
      <c r="GS1519" s="767"/>
      <c r="GT1519" s="767"/>
      <c r="GU1519" s="767"/>
      <c r="GV1519" s="767"/>
      <c r="GW1519" s="767"/>
      <c r="GX1519" s="767"/>
      <c r="GY1519" s="767"/>
      <c r="GZ1519" s="767"/>
      <c r="HA1519" s="767"/>
      <c r="HB1519" s="767"/>
      <c r="HC1519" s="767"/>
    </row>
    <row r="1520" spans="1:211" s="864" customFormat="1" ht="13.9" hidden="1" customHeight="1">
      <c r="A1520" s="307"/>
      <c r="B1520" s="351"/>
      <c r="C1520" s="971" t="str">
        <f>IF('1C TSspéc30'!V$17&lt;&gt;0,'1C TSspéc30'!$B$12,"")</f>
        <v/>
      </c>
      <c r="D1520" s="972"/>
      <c r="E1520" s="973"/>
      <c r="F1520" s="93">
        <f>IF(AND($C1520='1C TSspéc30'!$B$12,'1C TSspéc30'!$B$16="spécifiques",'1C TSspéc30'!$V$17&lt;&gt;""),'1C TSspéc30'!$V$21,"")</f>
        <v>0</v>
      </c>
      <c r="G1520" s="863"/>
      <c r="H1520" s="745">
        <v>0.21</v>
      </c>
      <c r="I1520" s="747">
        <v>1</v>
      </c>
      <c r="J1520" s="312"/>
      <c r="K1520" s="680">
        <f t="shared" si="370"/>
        <v>0</v>
      </c>
      <c r="L1520" s="556">
        <f>IF(OR('1C TSspéc30'!$B$12="",'1C TSspéc30'!V$30=0),0,IF(AND('1C TSspéc30'!$B$12&lt;&gt;"",$K$2="Pôle",'1C TSspéc30'!$C$12="OUI"),(('1C TSspéc30'!V$22+'1C TSspéc30'!V$23+'1C TSspéc30'!V$24+'1C TSspéc30'!V$25+'1C TSspéc30'!V$29)/'1C TSspéc30'!V$17),IF(AND('1C TSspéc30'!$B$12&lt;&gt;"",$K$2="Pôle",'1C TSspéc30'!$C$12="NON"),(('1C TSspéc30'!V$22+'1C TSspéc30'!V$23+'1C TSspéc30'!V$24+'1C TSspéc30'!V$25+'1C TSspéc30'!V$29)/'1C TSspéc30'!V$30),IF(AND('1C TSspéc30'!$B$12&lt;&gt;"",$K$2&lt;&gt;"Pôle",'1C TSspéc30'!$C$12="OUI"),(('1C TSspéc30'!V$22+'1C TSspéc30'!V$23+'1C TSspéc30'!V$24+'1C TSspéc30'!V$25+'1C TSspéc30'!V$26+'1C TSspéc30'!V$27+'1C TSspéc30'!V$28+'1C TSspéc30'!V$29)/'1C TSspéc30'!V$17),IF(AND('1C TSspéc30'!$B$12&lt;&gt;"",$K$2&lt;&gt;"Pôle",'1C TSspéc30'!$C$12="NON"),(('1C TSspéc30'!V$22+'1C TSspéc30'!V$23+'1C TSspéc30'!V$24+'1C TSspéc30'!V$25+'1C TSspéc30'!V$26+'1C TSspéc30'!V$27+'1C TSspéc30'!V$28+'1C TSspéc30'!V$29)/'1C TSspéc30'!V$30))))))</f>
        <v>0</v>
      </c>
      <c r="M1520" s="556">
        <f>IF(OR('1C TSspéc30'!$B$12="",'1C TSspéc30'!V$30=0),0,IF(AND('1C TSspéc30'!$B$12&lt;&gt;"",$K$2="Pôle",'1C TSspéc30'!$C$12="OUI"),(('1C TSspéc30'!V$26+'1C TSspéc30'!V$27+'1C TSspéc30'!V$28)/'1C TSspéc30'!V$17),IF(AND('1C TSspéc30'!$B$12&lt;&gt;"",$K$2="Pôle",'1C TSspéc30'!$C$12="NON"),(('1C TSspéc30'!V$26+'1C TSspéc30'!V$27+'1C TSspéc30'!V$28)/'1C TSspéc30'!V$30),IF(AND('1C TSspéc30'!$B$12&lt;&gt;"",$K$2&lt;&gt;"Pôle"),0))))</f>
        <v>0</v>
      </c>
      <c r="N1520" s="557">
        <f>IF(AND('1C TSspéc30'!$B$12&lt;&gt;0,'1C TSspéc30'!$V$30&lt;&gt;0),L1520+M1520,0)</f>
        <v>0</v>
      </c>
      <c r="O1520" s="893" t="str">
        <f>IF(AND('1C TSspéc30'!$V$17&lt;&gt;0,'1C TSspéc30'!$C$12="OUI"),'1C TSspéc30'!$V$35/'1C TSspéc30'!$V$17,"")</f>
        <v/>
      </c>
      <c r="P1520" s="543" t="str">
        <f>IF(AND('1C TSspéc30'!$V$17&lt;&gt;0,'1C TSspéc30'!$C$12="OUI"),'1C TSspéc30'!$V$36/'1C TSspéc30'!$V$17,"")</f>
        <v/>
      </c>
      <c r="Q1520" s="543" t="str">
        <f>IF(AND('1C TSspéc30'!$V$17&lt;&gt;0,'1C TSspéc30'!$C$12="OUI"),'1C TSspéc30'!$V$37/'1C TSspéc30'!$V$17,"")</f>
        <v/>
      </c>
      <c r="R1520" s="543" t="str">
        <f>IF(AND('1C TSspéc30'!$V$17&lt;&gt;0,'1C TSspéc30'!$C$12="OUI"),'1C TSspéc30'!$V$38/'1C TSspéc30'!$V$17,"")</f>
        <v/>
      </c>
      <c r="S1520" s="543" t="str">
        <f>IF(AND('1C TSspéc30'!$V$17&lt;&gt;0,'1C TSspéc30'!$C$12="OUI"),'1C TSspéc30'!$V$39/'1C TSspéc30'!$V$17,"")</f>
        <v/>
      </c>
      <c r="T1520" s="543" t="str">
        <f>IF(AND('1C TSspéc30'!$V$17&lt;&gt;0,'1C TSspéc30'!$C$12="OUI"),'1C TSspéc30'!$V$40/'1C TSspéc30'!$V$17,"")</f>
        <v/>
      </c>
      <c r="U1520" s="543" t="str">
        <f>IF(AND('1C TSspéc30'!$V$17&lt;&gt;0,'1C TSspéc30'!$C$12="OUI"),'1C TSspéc30'!$V$41/'1C TSspéc30'!$V$17,"")</f>
        <v/>
      </c>
      <c r="V1520" s="543" t="str">
        <f>IF(AND('1C TSspéc30'!$V$17&lt;&gt;0,'1C TSspéc30'!$C$12="OUI"),'1C TSspéc30'!$V$42/'1C TSspéc30'!$V$17,"")</f>
        <v/>
      </c>
      <c r="W1520" s="543" t="str">
        <f>IF(AND('1C TSspéc30'!$V$17&lt;&gt;0,'1C TSspéc30'!$C$12="OUI"),'1C TSspéc30'!$V$43/'1C TSspéc30'!$V$17,"")</f>
        <v/>
      </c>
      <c r="X1520" s="543" t="str">
        <f>IF(AND('1C TSspéc30'!$V$17&lt;&gt;0,'1C TSspéc30'!$C$12="OUI"),'1C TSspéc30'!$V$44/'1C TSspéc30'!$V$17,"")</f>
        <v/>
      </c>
      <c r="Y1520" s="543" t="str">
        <f>IF(AND('1C TSspéc30'!$V$17&lt;&gt;0,'1C TSspéc30'!$C$12="OUI"),'1C TSspéc30'!$V$45/'1C TSspéc30'!$V$17,"")</f>
        <v/>
      </c>
      <c r="Z1520" s="543" t="str">
        <f>IF(AND('1C TSspéc30'!$V$17&lt;&gt;0,'1C TSspéc30'!$C$12="OUI"),'1C TSspéc30'!$V$46/'1C TSspéc30'!$V$17,"")</f>
        <v/>
      </c>
      <c r="AA1520" s="543" t="str">
        <f>IF(AND('1C TSspéc30'!$V$17&lt;&gt;0,'1C TSspéc30'!$C$12="OUI"),'1C TSspéc30'!$V$47/'1C TSspéc30'!$V$17,"")</f>
        <v/>
      </c>
      <c r="AB1520" s="543" t="str">
        <f>IF(AND('1C TSspéc30'!$V$17&lt;&gt;0,'1C TSspéc30'!$C$12="OUI"),'1C TSspéc30'!$V$48/'1C TSspéc30'!$V$17,"")</f>
        <v/>
      </c>
      <c r="AC1520" s="543" t="str">
        <f>IF(AND('1C TSspéc30'!$V$17&lt;&gt;0,'1C TSspéc30'!$C$12="OUI"),'1C TSspéc30'!$V$49/'1C TSspéc30'!$V$17,"")</f>
        <v/>
      </c>
      <c r="AD1520" s="543" t="str">
        <f>IF(AND('1C TSspéc30'!$V$17&lt;&gt;0,'1C TSspéc30'!$C$12="OUI"),'1C TSspéc30'!$V$50/'1C TSspéc30'!$V$17,"")</f>
        <v/>
      </c>
      <c r="AE1520" s="543" t="str">
        <f>IF(AND('1C TSspéc30'!$V$17&lt;&gt;0,'1C TSspéc30'!$C$12="OUI"),'1C TSspéc30'!$V$51/'1C TSspéc30'!$V$17,"")</f>
        <v/>
      </c>
      <c r="AF1520" s="543" t="str">
        <f>IF(AND('1C TSspéc30'!$V$17&lt;&gt;0,'1C TSspéc30'!$C$12="OUI"),'1C TSspéc30'!$V$52/'1C TSspéc30'!$V$17,"")</f>
        <v/>
      </c>
      <c r="AG1520" s="543" t="str">
        <f>IF(AND('1C TSspéc30'!$V$17&lt;&gt;0,'1C TSspéc30'!$C$12="OUI"),'1C TSspéc30'!$V$53/'1C TSspéc30'!$V$17,"")</f>
        <v/>
      </c>
      <c r="AH1520" s="543" t="str">
        <f>IF(AND('1C TSspéc30'!$V$17&lt;&gt;0,'1C TSspéc30'!$C$12="OUI"),'1C TSspéc30'!$V$54/'1C TSspéc30'!$V$17,"")</f>
        <v/>
      </c>
      <c r="AI1520" s="543" t="str">
        <f>IF(AND('1C TSspéc30'!$V$17&lt;&gt;0,'1C TSspéc30'!$C$12="OUI"),'1C TSspéc30'!$V$55/'1C TSspéc30'!$V$17,"")</f>
        <v/>
      </c>
      <c r="AJ1520" s="543" t="str">
        <f>IF(AND('1C TSspéc30'!$V$17&lt;&gt;0,'1C TSspéc30'!$C$12="OUI"),'1C TSspéc30'!$V$56/'1C TSspéc30'!$V$17,"")</f>
        <v/>
      </c>
      <c r="AK1520" s="543" t="str">
        <f>IF(AND('1C TSspéc30'!$V$17&lt;&gt;0,'1C TSspéc30'!$C$12="OUI"),'1C TSspéc30'!$V$57/'1C TSspéc30'!$V$17,"")</f>
        <v/>
      </c>
      <c r="AL1520" s="72">
        <f>IF(AND('1C TSspéc30'!$V$17&lt;&gt;0,'1C TSspéc30'!$C$12="OUI"),N1520+AK1520,N1520)</f>
        <v>0</v>
      </c>
      <c r="AM1520" s="417">
        <f t="shared" si="367"/>
        <v>0</v>
      </c>
      <c r="AN1520" s="417">
        <f t="shared" si="368"/>
        <v>0</v>
      </c>
      <c r="AO1520" s="418" t="str">
        <f>IF(AND('1C TSspéc30'!$V$17&lt;&gt;0,'1C TSspéc30'!$V$30&lt;&gt;0),AM1520+AN1520,"")</f>
        <v/>
      </c>
      <c r="AP1520" s="573" t="str">
        <f>IF(AND('1C TSspéc30'!$V$17&lt;&gt;0,'1C TSspéc30'!$V$30&lt;&gt;0),AM1520-AR1520,"")</f>
        <v/>
      </c>
      <c r="AQ1520" s="583">
        <f t="shared" si="369"/>
        <v>0</v>
      </c>
      <c r="AR1520" s="596"/>
      <c r="AS1520" s="102"/>
      <c r="AT1520" s="27" t="str">
        <f>IF(('1C TSspéc30'!V$17*FICHE!$C$14&lt;J1520),"Forfait limité à "&amp;FICHE!$C$14&amp;"€/jour","")</f>
        <v/>
      </c>
      <c r="AU1520" s="592"/>
      <c r="AV1520" s="824"/>
      <c r="AW1520" s="824"/>
      <c r="AX1520" s="824"/>
      <c r="AY1520" s="824"/>
      <c r="AZ1520" s="824"/>
      <c r="BA1520" s="767"/>
      <c r="BB1520" s="767"/>
      <c r="BC1520" s="767"/>
      <c r="BD1520" s="767"/>
      <c r="BE1520" s="767"/>
      <c r="BF1520" s="767"/>
      <c r="BG1520" s="767"/>
      <c r="BH1520" s="767"/>
      <c r="BI1520" s="767"/>
      <c r="BJ1520" s="767"/>
      <c r="BK1520" s="767"/>
      <c r="BL1520" s="767"/>
      <c r="BM1520" s="767"/>
      <c r="BN1520" s="767"/>
      <c r="BO1520" s="767"/>
      <c r="BP1520" s="767"/>
      <c r="BQ1520" s="767"/>
      <c r="BR1520" s="767"/>
      <c r="BS1520" s="767"/>
      <c r="BT1520" s="767"/>
      <c r="BU1520" s="767"/>
      <c r="BV1520" s="767"/>
      <c r="BW1520" s="767"/>
      <c r="BX1520" s="767"/>
      <c r="BY1520" s="767"/>
      <c r="BZ1520" s="767"/>
      <c r="CA1520" s="767"/>
      <c r="CB1520" s="767"/>
      <c r="CC1520" s="767"/>
      <c r="CD1520" s="767"/>
      <c r="CE1520" s="767"/>
      <c r="CF1520" s="767"/>
      <c r="CG1520" s="767"/>
      <c r="CH1520" s="767"/>
      <c r="CI1520" s="767"/>
      <c r="CJ1520" s="767"/>
      <c r="CK1520" s="767"/>
      <c r="CL1520" s="767"/>
      <c r="CM1520" s="767"/>
      <c r="CN1520" s="767"/>
      <c r="CO1520" s="767"/>
      <c r="CP1520" s="767"/>
      <c r="CQ1520" s="767"/>
      <c r="CR1520" s="767"/>
      <c r="CS1520" s="767"/>
      <c r="CT1520" s="767"/>
      <c r="CU1520" s="767"/>
      <c r="CV1520" s="767"/>
      <c r="CW1520" s="767"/>
      <c r="CX1520" s="767"/>
      <c r="CY1520" s="767"/>
      <c r="CZ1520" s="767"/>
      <c r="DA1520" s="767"/>
      <c r="DB1520" s="767"/>
      <c r="DC1520" s="767"/>
      <c r="DD1520" s="767"/>
      <c r="DE1520" s="767"/>
      <c r="DF1520" s="767"/>
      <c r="DG1520" s="767"/>
      <c r="DH1520" s="767"/>
      <c r="DI1520" s="767"/>
      <c r="DJ1520" s="767"/>
      <c r="DK1520" s="767"/>
      <c r="DL1520" s="767"/>
      <c r="DM1520" s="767"/>
      <c r="DN1520" s="767"/>
      <c r="DO1520" s="767"/>
      <c r="DP1520" s="767"/>
      <c r="DQ1520" s="767"/>
      <c r="DR1520" s="767"/>
      <c r="DS1520" s="767"/>
      <c r="DT1520" s="767"/>
      <c r="DU1520" s="767"/>
      <c r="DV1520" s="767"/>
      <c r="DW1520" s="767"/>
      <c r="DX1520" s="767"/>
      <c r="DY1520" s="767"/>
      <c r="DZ1520" s="767"/>
      <c r="EA1520" s="767"/>
      <c r="EB1520" s="767"/>
      <c r="EC1520" s="767"/>
      <c r="ED1520" s="767"/>
      <c r="EE1520" s="767"/>
      <c r="EF1520" s="767"/>
      <c r="EG1520" s="767"/>
      <c r="EH1520" s="767"/>
      <c r="EI1520" s="767"/>
      <c r="EJ1520" s="767"/>
      <c r="EK1520" s="767"/>
      <c r="EL1520" s="767"/>
      <c r="EM1520" s="767"/>
      <c r="EN1520" s="767"/>
      <c r="EO1520" s="767"/>
      <c r="EP1520" s="767"/>
      <c r="EQ1520" s="767"/>
      <c r="ER1520" s="767"/>
      <c r="ES1520" s="767"/>
      <c r="ET1520" s="767"/>
      <c r="EU1520" s="767"/>
      <c r="EV1520" s="767"/>
      <c r="EW1520" s="767"/>
      <c r="EX1520" s="767"/>
      <c r="EY1520" s="767"/>
      <c r="EZ1520" s="767"/>
      <c r="FA1520" s="767"/>
      <c r="FB1520" s="767"/>
      <c r="FC1520" s="767"/>
      <c r="FD1520" s="767"/>
      <c r="FE1520" s="767"/>
      <c r="FF1520" s="767"/>
      <c r="FG1520" s="767"/>
      <c r="FH1520" s="767"/>
      <c r="FI1520" s="767"/>
      <c r="FJ1520" s="767"/>
      <c r="FK1520" s="767"/>
      <c r="FL1520" s="767"/>
      <c r="FM1520" s="767"/>
      <c r="FN1520" s="767"/>
      <c r="FO1520" s="767"/>
      <c r="FP1520" s="767"/>
      <c r="FQ1520" s="767"/>
      <c r="FR1520" s="767"/>
      <c r="FS1520" s="767"/>
      <c r="FT1520" s="767"/>
      <c r="FU1520" s="767"/>
      <c r="FV1520" s="767"/>
      <c r="FW1520" s="767"/>
      <c r="FX1520" s="767"/>
      <c r="FY1520" s="767"/>
      <c r="FZ1520" s="767"/>
      <c r="GA1520" s="767"/>
      <c r="GB1520" s="767"/>
      <c r="GC1520" s="767"/>
      <c r="GD1520" s="767"/>
      <c r="GE1520" s="767"/>
      <c r="GF1520" s="767"/>
      <c r="GG1520" s="767"/>
      <c r="GH1520" s="767"/>
      <c r="GI1520" s="767"/>
      <c r="GJ1520" s="767"/>
      <c r="GK1520" s="767"/>
      <c r="GL1520" s="767"/>
      <c r="GM1520" s="767"/>
      <c r="GN1520" s="767"/>
      <c r="GO1520" s="767"/>
      <c r="GP1520" s="767"/>
      <c r="GQ1520" s="767"/>
      <c r="GR1520" s="767"/>
      <c r="GS1520" s="767"/>
      <c r="GT1520" s="767"/>
      <c r="GU1520" s="767"/>
      <c r="GV1520" s="767"/>
      <c r="GW1520" s="767"/>
      <c r="GX1520" s="767"/>
      <c r="GY1520" s="767"/>
      <c r="GZ1520" s="767"/>
      <c r="HA1520" s="767"/>
      <c r="HB1520" s="767"/>
      <c r="HC1520" s="767"/>
    </row>
    <row r="1521" spans="1:211" s="864" customFormat="1" ht="13.9" hidden="1" customHeight="1">
      <c r="A1521" s="307"/>
      <c r="B1521" s="351"/>
      <c r="C1521" s="971" t="str">
        <f>IF('1C TSspéc30'!W$17&lt;&gt;0,'1C TSspéc30'!$B$12,"")</f>
        <v/>
      </c>
      <c r="D1521" s="972"/>
      <c r="E1521" s="973"/>
      <c r="F1521" s="93">
        <f>IF(AND($C1521='1C TSspéc30'!$B$12,'1C TSspéc30'!$B$16="spécifiques",'1C TSspéc30'!$W$17&lt;&gt;""),'1C TSspéc30'!$W$21,"")</f>
        <v>0</v>
      </c>
      <c r="G1521" s="863"/>
      <c r="H1521" s="745">
        <v>0.21</v>
      </c>
      <c r="I1521" s="747">
        <v>1</v>
      </c>
      <c r="J1521" s="312"/>
      <c r="K1521" s="680">
        <f t="shared" si="370"/>
        <v>0</v>
      </c>
      <c r="L1521" s="556">
        <f>IF(OR('1C TSspéc30'!$B$12="",'1C TSspéc30'!W$30=0),0,IF(AND('1C TSspéc30'!$B$12&lt;&gt;"",$K$2="Pôle",'1C TSspéc30'!$C$12="OUI"),(('1C TSspéc30'!W$22+'1C TSspéc30'!W$23+'1C TSspéc30'!W$24+'1C TSspéc30'!W$25+'1C TSspéc30'!W$29)/'1C TSspéc30'!W$17),IF(AND('1C TSspéc30'!$B$12&lt;&gt;"",$K$2="Pôle",'1C TSspéc30'!$C$12="NON"),(('1C TSspéc30'!W$22+'1C TSspéc30'!W$23+'1C TSspéc30'!W$24+'1C TSspéc30'!W$25+'1C TSspéc30'!W$29)/'1C TSspéc30'!W$30),IF(AND('1C TSspéc30'!$B$12&lt;&gt;"",$K$2&lt;&gt;"Pôle",'1C TSspéc30'!$C$12="OUI"),(('1C TSspéc30'!W$22+'1C TSspéc30'!W$23+'1C TSspéc30'!W$24+'1C TSspéc30'!W$25+'1C TSspéc30'!W$26+'1C TSspéc30'!W$27+'1C TSspéc30'!W$28+'1C TSspéc30'!W$29)/'1C TSspéc30'!W$17),IF(AND('1C TSspéc30'!$B$12&lt;&gt;"",$K$2&lt;&gt;"Pôle",'1C TSspéc30'!$C$12="NON"),(('1C TSspéc30'!W$22+'1C TSspéc30'!W$23+'1C TSspéc30'!W$24+'1C TSspéc30'!W$25+'1C TSspéc30'!W$26+'1C TSspéc30'!W$27+'1C TSspéc30'!W$28+'1C TSspéc30'!W$29)/'1C TSspéc30'!W$30))))))</f>
        <v>0</v>
      </c>
      <c r="M1521" s="556">
        <f>IF(OR('1C TSspéc30'!$B$12="",'1C TSspéc30'!W$30=0),0,IF(AND('1C TSspéc30'!$B$12&lt;&gt;"",$K$2="Pôle",'1C TSspéc30'!$C$12="OUI"),(('1C TSspéc30'!W$26+'1C TSspéc30'!W$27+'1C TSspéc30'!W$28)/'1C TSspéc30'!W$17),IF(AND('1C TSspéc30'!$B$12&lt;&gt;"",$K$2="Pôle",'1C TSspéc30'!$C$12="NON"),(('1C TSspéc30'!W$26+'1C TSspéc30'!W$27+'1C TSspéc30'!W$28)/'1C TSspéc30'!W$30),IF(AND('1C TSspéc30'!$B$12&lt;&gt;"",$K$2&lt;&gt;"Pôle"),0))))</f>
        <v>0</v>
      </c>
      <c r="N1521" s="557">
        <f>IF(AND('1C TSspéc30'!$B$12&lt;&gt;0,'1C TSspéc30'!$W$30&lt;&gt;0),L1521+M1521,0)</f>
        <v>0</v>
      </c>
      <c r="O1521" s="893" t="str">
        <f>IF(AND('1C TSspéc30'!$W$17&lt;&gt;0,'1C TSspéc30'!$C$12="OUI"),'1C TSspéc30'!$W$35/'1C TSspéc30'!$W$17,"")</f>
        <v/>
      </c>
      <c r="P1521" s="543" t="str">
        <f>IF(AND('1C TSspéc30'!$W$17&lt;&gt;0,'1C TSspéc30'!$C$12="OUI"),'1C TSspéc30'!$W$36/'1C TSspéc30'!$W$17,"")</f>
        <v/>
      </c>
      <c r="Q1521" s="543" t="str">
        <f>IF(AND('1C TSspéc30'!$W$17&lt;&gt;0,'1C TSspéc30'!$C$12="OUI"),'1C TSspéc30'!$W$37/'1C TSspéc30'!$W$17,"")</f>
        <v/>
      </c>
      <c r="R1521" s="543" t="str">
        <f>IF(AND('1C TSspéc30'!$W$17&lt;&gt;0,'1C TSspéc30'!$C$12="OUI"),'1C TSspéc30'!$W$38/'1C TSspéc30'!$W$17,"")</f>
        <v/>
      </c>
      <c r="S1521" s="543" t="str">
        <f>IF(AND('1C TSspéc30'!$W$17&lt;&gt;0,'1C TSspéc30'!$C$12="OUI"),'1C TSspéc30'!$W$39/'1C TSspéc30'!$W$17,"")</f>
        <v/>
      </c>
      <c r="T1521" s="543" t="str">
        <f>IF(AND('1C TSspéc30'!$W$17&lt;&gt;0,'1C TSspéc30'!$C$12="OUI"),'1C TSspéc30'!$W$40/'1C TSspéc30'!$W$17,"")</f>
        <v/>
      </c>
      <c r="U1521" s="543" t="str">
        <f>IF(AND('1C TSspéc30'!$W$17&lt;&gt;0,'1C TSspéc30'!$C$12="OUI"),'1C TSspéc30'!$W$41/'1C TSspéc30'!$W$17,"")</f>
        <v/>
      </c>
      <c r="V1521" s="543" t="str">
        <f>IF(AND('1C TSspéc30'!$W$17&lt;&gt;0,'1C TSspéc30'!$C$12="OUI"),'1C TSspéc30'!$W$42/'1C TSspéc30'!$W$17,"")</f>
        <v/>
      </c>
      <c r="W1521" s="543" t="str">
        <f>IF(AND('1C TSspéc30'!$W$17&lt;&gt;0,'1C TSspéc30'!$C$12="OUI"),'1C TSspéc30'!$W$43/'1C TSspéc30'!$W$17,"")</f>
        <v/>
      </c>
      <c r="X1521" s="543" t="str">
        <f>IF(AND('1C TSspéc30'!$W$17&lt;&gt;0,'1C TSspéc30'!$C$12="OUI"),'1C TSspéc30'!$W$44/'1C TSspéc30'!$W$17,"")</f>
        <v/>
      </c>
      <c r="Y1521" s="543" t="str">
        <f>IF(AND('1C TSspéc30'!$W$17&lt;&gt;0,'1C TSspéc30'!$C$12="OUI"),'1C TSspéc30'!$W$45/'1C TSspéc30'!$W$17,"")</f>
        <v/>
      </c>
      <c r="Z1521" s="543" t="str">
        <f>IF(AND('1C TSspéc30'!$W$17&lt;&gt;0,'1C TSspéc30'!$C$12="OUI"),'1C TSspéc30'!$W$46/'1C TSspéc30'!$W$17,"")</f>
        <v/>
      </c>
      <c r="AA1521" s="543" t="str">
        <f>IF(AND('1C TSspéc30'!$W$17&lt;&gt;0,'1C TSspéc30'!$C$12="OUI"),'1C TSspéc30'!$W$47/'1C TSspéc30'!$W$17,"")</f>
        <v/>
      </c>
      <c r="AB1521" s="543" t="str">
        <f>IF(AND('1C TSspéc30'!$W$17&lt;&gt;0,'1C TSspéc30'!$C$12="OUI"),'1C TSspéc30'!$W$48/'1C TSspéc30'!$W$17,"")</f>
        <v/>
      </c>
      <c r="AC1521" s="543" t="str">
        <f>IF(AND('1C TSspéc30'!$W$17&lt;&gt;0,'1C TSspéc30'!$C$12="OUI"),'1C TSspéc30'!$W$49/'1C TSspéc30'!$W$17,"")</f>
        <v/>
      </c>
      <c r="AD1521" s="543" t="str">
        <f>IF(AND('1C TSspéc30'!$W$17&lt;&gt;0,'1C TSspéc30'!$C$12="OUI"),'1C TSspéc30'!$W$50/'1C TSspéc30'!$W$17,"")</f>
        <v/>
      </c>
      <c r="AE1521" s="543" t="str">
        <f>IF(AND('1C TSspéc30'!$W$17&lt;&gt;0,'1C TSspéc30'!$C$12="OUI"),'1C TSspéc30'!$W$51/'1C TSspéc30'!$W$17,"")</f>
        <v/>
      </c>
      <c r="AF1521" s="543" t="str">
        <f>IF(AND('1C TSspéc30'!$W$17&lt;&gt;0,'1C TSspéc30'!$C$12="OUI"),'1C TSspéc30'!$W$52/'1C TSspéc30'!$W$17,"")</f>
        <v/>
      </c>
      <c r="AG1521" s="543" t="str">
        <f>IF(AND('1C TSspéc30'!$W$17&lt;&gt;0,'1C TSspéc30'!$C$12="OUI"),'1C TSspéc30'!$W$53/'1C TSspéc30'!$W$17,"")</f>
        <v/>
      </c>
      <c r="AH1521" s="543" t="str">
        <f>IF(AND('1C TSspéc30'!$W$17&lt;&gt;0,'1C TSspéc30'!$C$12="OUI"),'1C TSspéc30'!$W$54/'1C TSspéc30'!$W$17,"")</f>
        <v/>
      </c>
      <c r="AI1521" s="543" t="str">
        <f>IF(AND('1C TSspéc30'!$W$17&lt;&gt;0,'1C TSspéc30'!$C$12="OUI"),'1C TSspéc30'!$W$55/'1C TSspéc30'!$W$17,"")</f>
        <v/>
      </c>
      <c r="AJ1521" s="543" t="str">
        <f>IF(AND('1C TSspéc30'!$W$17&lt;&gt;0,'1C TSspéc30'!$C$12="OUI"),'1C TSspéc30'!$W$56/'1C TSspéc30'!$W$17,"")</f>
        <v/>
      </c>
      <c r="AK1521" s="543" t="str">
        <f>IF(AND('1C TSspéc30'!$W$17&lt;&gt;0,'1C TSspéc30'!$C$12="OUI"),'1C TSspéc30'!$W$57/'1C TSspéc30'!$W$17,"")</f>
        <v/>
      </c>
      <c r="AL1521" s="72">
        <f>IF(AND('1C TSspéc30'!$W$17&lt;&gt;0,'1C TSspéc30'!$C$12="OUI"),N1521+AK1521,N1521)</f>
        <v>0</v>
      </c>
      <c r="AM1521" s="417">
        <f t="shared" si="367"/>
        <v>0</v>
      </c>
      <c r="AN1521" s="417">
        <f t="shared" si="368"/>
        <v>0</v>
      </c>
      <c r="AO1521" s="418" t="str">
        <f>IF(AND('1C TSspéc30'!$W$17&lt;&gt;0,'1C TSspéc30'!$W$30&lt;&gt;0),AM1521+AN1521,"")</f>
        <v/>
      </c>
      <c r="AP1521" s="573" t="str">
        <f>IF(AND('1C TSspéc30'!$W$17&lt;&gt;0,'1C TSspéc30'!$W$30&lt;&gt;0),AM1521-AR1521,"")</f>
        <v/>
      </c>
      <c r="AQ1521" s="583">
        <f t="shared" si="369"/>
        <v>0</v>
      </c>
      <c r="AR1521" s="596"/>
      <c r="AS1521" s="102"/>
      <c r="AT1521" s="27" t="str">
        <f>IF(('1C TSspéc30'!W$17*FICHE!$C$14&lt;J1521),"Forfait limité à "&amp;FICHE!$C$14&amp;"€/jour","")</f>
        <v/>
      </c>
      <c r="AU1521" s="592"/>
      <c r="AV1521" s="824"/>
      <c r="AW1521" s="824"/>
      <c r="AX1521" s="824"/>
      <c r="AY1521" s="824"/>
      <c r="AZ1521" s="824"/>
      <c r="BA1521" s="767"/>
      <c r="BB1521" s="767"/>
      <c r="BC1521" s="767"/>
      <c r="BD1521" s="767"/>
      <c r="BE1521" s="767"/>
      <c r="BF1521" s="767"/>
      <c r="BG1521" s="767"/>
      <c r="BH1521" s="767"/>
      <c r="BI1521" s="767"/>
      <c r="BJ1521" s="767"/>
      <c r="BK1521" s="767"/>
      <c r="BL1521" s="767"/>
      <c r="BM1521" s="767"/>
      <c r="BN1521" s="767"/>
      <c r="BO1521" s="767"/>
      <c r="BP1521" s="767"/>
      <c r="BQ1521" s="767"/>
      <c r="BR1521" s="767"/>
      <c r="BS1521" s="767"/>
      <c r="BT1521" s="767"/>
      <c r="BU1521" s="767"/>
      <c r="BV1521" s="767"/>
      <c r="BW1521" s="767"/>
      <c r="BX1521" s="767"/>
      <c r="BY1521" s="767"/>
      <c r="BZ1521" s="767"/>
      <c r="CA1521" s="767"/>
      <c r="CB1521" s="767"/>
      <c r="CC1521" s="767"/>
      <c r="CD1521" s="767"/>
      <c r="CE1521" s="767"/>
      <c r="CF1521" s="767"/>
      <c r="CG1521" s="767"/>
      <c r="CH1521" s="767"/>
      <c r="CI1521" s="767"/>
      <c r="CJ1521" s="767"/>
      <c r="CK1521" s="767"/>
      <c r="CL1521" s="767"/>
      <c r="CM1521" s="767"/>
      <c r="CN1521" s="767"/>
      <c r="CO1521" s="767"/>
      <c r="CP1521" s="767"/>
      <c r="CQ1521" s="767"/>
      <c r="CR1521" s="767"/>
      <c r="CS1521" s="767"/>
      <c r="CT1521" s="767"/>
      <c r="CU1521" s="767"/>
      <c r="CV1521" s="767"/>
      <c r="CW1521" s="767"/>
      <c r="CX1521" s="767"/>
      <c r="CY1521" s="767"/>
      <c r="CZ1521" s="767"/>
      <c r="DA1521" s="767"/>
      <c r="DB1521" s="767"/>
      <c r="DC1521" s="767"/>
      <c r="DD1521" s="767"/>
      <c r="DE1521" s="767"/>
      <c r="DF1521" s="767"/>
      <c r="DG1521" s="767"/>
      <c r="DH1521" s="767"/>
      <c r="DI1521" s="767"/>
      <c r="DJ1521" s="767"/>
      <c r="DK1521" s="767"/>
      <c r="DL1521" s="767"/>
      <c r="DM1521" s="767"/>
      <c r="DN1521" s="767"/>
      <c r="DO1521" s="767"/>
      <c r="DP1521" s="767"/>
      <c r="DQ1521" s="767"/>
      <c r="DR1521" s="767"/>
      <c r="DS1521" s="767"/>
      <c r="DT1521" s="767"/>
      <c r="DU1521" s="767"/>
      <c r="DV1521" s="767"/>
      <c r="DW1521" s="767"/>
      <c r="DX1521" s="767"/>
      <c r="DY1521" s="767"/>
      <c r="DZ1521" s="767"/>
      <c r="EA1521" s="767"/>
      <c r="EB1521" s="767"/>
      <c r="EC1521" s="767"/>
      <c r="ED1521" s="767"/>
      <c r="EE1521" s="767"/>
      <c r="EF1521" s="767"/>
      <c r="EG1521" s="767"/>
      <c r="EH1521" s="767"/>
      <c r="EI1521" s="767"/>
      <c r="EJ1521" s="767"/>
      <c r="EK1521" s="767"/>
      <c r="EL1521" s="767"/>
      <c r="EM1521" s="767"/>
      <c r="EN1521" s="767"/>
      <c r="EO1521" s="767"/>
      <c r="EP1521" s="767"/>
      <c r="EQ1521" s="767"/>
      <c r="ER1521" s="767"/>
      <c r="ES1521" s="767"/>
      <c r="ET1521" s="767"/>
      <c r="EU1521" s="767"/>
      <c r="EV1521" s="767"/>
      <c r="EW1521" s="767"/>
      <c r="EX1521" s="767"/>
      <c r="EY1521" s="767"/>
      <c r="EZ1521" s="767"/>
      <c r="FA1521" s="767"/>
      <c r="FB1521" s="767"/>
      <c r="FC1521" s="767"/>
      <c r="FD1521" s="767"/>
      <c r="FE1521" s="767"/>
      <c r="FF1521" s="767"/>
      <c r="FG1521" s="767"/>
      <c r="FH1521" s="767"/>
      <c r="FI1521" s="767"/>
      <c r="FJ1521" s="767"/>
      <c r="FK1521" s="767"/>
      <c r="FL1521" s="767"/>
      <c r="FM1521" s="767"/>
      <c r="FN1521" s="767"/>
      <c r="FO1521" s="767"/>
      <c r="FP1521" s="767"/>
      <c r="FQ1521" s="767"/>
      <c r="FR1521" s="767"/>
      <c r="FS1521" s="767"/>
      <c r="FT1521" s="767"/>
      <c r="FU1521" s="767"/>
      <c r="FV1521" s="767"/>
      <c r="FW1521" s="767"/>
      <c r="FX1521" s="767"/>
      <c r="FY1521" s="767"/>
      <c r="FZ1521" s="767"/>
      <c r="GA1521" s="767"/>
      <c r="GB1521" s="767"/>
      <c r="GC1521" s="767"/>
      <c r="GD1521" s="767"/>
      <c r="GE1521" s="767"/>
      <c r="GF1521" s="767"/>
      <c r="GG1521" s="767"/>
      <c r="GH1521" s="767"/>
      <c r="GI1521" s="767"/>
      <c r="GJ1521" s="767"/>
      <c r="GK1521" s="767"/>
      <c r="GL1521" s="767"/>
      <c r="GM1521" s="767"/>
      <c r="GN1521" s="767"/>
      <c r="GO1521" s="767"/>
      <c r="GP1521" s="767"/>
      <c r="GQ1521" s="767"/>
      <c r="GR1521" s="767"/>
      <c r="GS1521" s="767"/>
      <c r="GT1521" s="767"/>
      <c r="GU1521" s="767"/>
      <c r="GV1521" s="767"/>
      <c r="GW1521" s="767"/>
      <c r="GX1521" s="767"/>
      <c r="GY1521" s="767"/>
      <c r="GZ1521" s="767"/>
      <c r="HA1521" s="767"/>
      <c r="HB1521" s="767"/>
      <c r="HC1521" s="767"/>
    </row>
    <row r="1522" spans="1:211" s="864" customFormat="1" ht="13.9" hidden="1" customHeight="1">
      <c r="A1522" s="307"/>
      <c r="B1522" s="351"/>
      <c r="C1522" s="971" t="str">
        <f>IF('1C TSspéc30'!X$17&lt;&gt;0,'1C TSspéc30'!$B$12,"")</f>
        <v/>
      </c>
      <c r="D1522" s="972"/>
      <c r="E1522" s="973"/>
      <c r="F1522" s="93">
        <f>IF(AND($C1522='1C TSspéc30'!$B$12,'1C TSspéc30'!$B$16="spécifiques",'1C TSspéc30'!$X$17&lt;&gt;""),'1C TSspéc30'!$X$21,"")</f>
        <v>0</v>
      </c>
      <c r="G1522" s="863"/>
      <c r="H1522" s="745">
        <v>0.21</v>
      </c>
      <c r="I1522" s="747">
        <v>1</v>
      </c>
      <c r="J1522" s="312"/>
      <c r="K1522" s="680">
        <f t="shared" si="370"/>
        <v>0</v>
      </c>
      <c r="L1522" s="556">
        <f>IF(OR('1C TSspéc30'!$B$12="",'1C TSspéc30'!X$30=0),0,IF(AND('1C TSspéc30'!$B$12&lt;&gt;"",$K$2="Pôle",'1C TSspéc30'!$C$12="OUI"),(('1C TSspéc30'!X$22+'1C TSspéc30'!X$23+'1C TSspéc30'!X$24+'1C TSspéc30'!X$25+'1C TSspéc30'!X$29)/'1C TSspéc30'!X$17),IF(AND('1C TSspéc30'!$B$12&lt;&gt;"",$K$2="Pôle",'1C TSspéc30'!$C$12="NON"),(('1C TSspéc30'!X$22+'1C TSspéc30'!X$23+'1C TSspéc30'!X$24+'1C TSspéc30'!X$25+'1C TSspéc30'!X$29)/'1C TSspéc30'!X$30),IF(AND('1C TSspéc30'!$B$12&lt;&gt;"",$K$2&lt;&gt;"Pôle",'1C TSspéc30'!$C$12="OUI"),(('1C TSspéc30'!X$22+'1C TSspéc30'!X$23+'1C TSspéc30'!X$24+'1C TSspéc30'!X$25+'1C TSspéc30'!X$26+'1C TSspéc30'!X$27+'1C TSspéc30'!X$28+'1C TSspéc30'!X$29)/'1C TSspéc30'!X$17),IF(AND('1C TSspéc30'!$B$12&lt;&gt;"",$K$2&lt;&gt;"Pôle",'1C TSspéc30'!$C$12="NON"),(('1C TSspéc30'!X$22+'1C TSspéc30'!X$23+'1C TSspéc30'!X$24+'1C TSspéc30'!X$25+'1C TSspéc30'!X$26+'1C TSspéc30'!X$27+'1C TSspéc30'!X$28+'1C TSspéc30'!X$29)/'1C TSspéc30'!X$30))))))</f>
        <v>0</v>
      </c>
      <c r="M1522" s="556">
        <f>IF(OR('1C TSspéc30'!$B$12="",'1C TSspéc30'!X$30=0),0,IF(AND('1C TSspéc30'!$B$12&lt;&gt;"",$K$2="Pôle",'1C TSspéc30'!$C$12="OUI"),(('1C TSspéc30'!X$26+'1C TSspéc30'!X$27+'1C TSspéc30'!X$28)/'1C TSspéc30'!X$17),IF(AND('1C TSspéc30'!$B$12&lt;&gt;"",$K$2="Pôle",'1C TSspéc30'!$C$12="NON"),(('1C TSspéc30'!X$26+'1C TSspéc30'!X$27+'1C TSspéc30'!X$28)/'1C TSspéc30'!X$30),IF(AND('1C TSspéc30'!$B$12&lt;&gt;"",$K$2&lt;&gt;"Pôle"),0))))</f>
        <v>0</v>
      </c>
      <c r="N1522" s="557">
        <f>IF(AND('1C TSspéc30'!$B$12&lt;&gt;0,'1C TSspéc30'!$X$30&lt;&gt;0),L1522+M1522,0)</f>
        <v>0</v>
      </c>
      <c r="O1522" s="893" t="str">
        <f>IF(AND('1C TSspéc30'!$X$17&lt;&gt;0,'1C TSspéc30'!$C$12="OUI"),'1C TSspéc30'!$X$35/'1C TSspéc30'!$X$17,"")</f>
        <v/>
      </c>
      <c r="P1522" s="543" t="str">
        <f>IF(AND('1C TSspéc30'!$X$17&lt;&gt;0,'1C TSspéc30'!$C$12="OUI"),'1C TSspéc30'!$X$36/'1C TSspéc30'!$X$17,"")</f>
        <v/>
      </c>
      <c r="Q1522" s="543" t="str">
        <f>IF(AND('1C TSspéc30'!$X$17&lt;&gt;0,'1C TSspéc30'!$C$12="OUI"),'1C TSspéc30'!$X$37/'1C TSspéc30'!$X$17,"")</f>
        <v/>
      </c>
      <c r="R1522" s="543" t="str">
        <f>IF(AND('1C TSspéc30'!$X$17&lt;&gt;0,'1C TSspéc30'!$C$12="OUI"),'1C TSspéc30'!$X$38/'1C TSspéc30'!$X$17,"")</f>
        <v/>
      </c>
      <c r="S1522" s="543" t="str">
        <f>IF(AND('1C TSspéc30'!$X$17&lt;&gt;0,'1C TSspéc30'!$C$12="OUI"),'1C TSspéc30'!$X$39/'1C TSspéc30'!$X$17,"")</f>
        <v/>
      </c>
      <c r="T1522" s="543" t="str">
        <f>IF(AND('1C TSspéc30'!$X$17&lt;&gt;0,'1C TSspéc30'!$C$12="OUI"),'1C TSspéc30'!$X$40/'1C TSspéc30'!$X$17,"")</f>
        <v/>
      </c>
      <c r="U1522" s="543" t="str">
        <f>IF(AND('1C TSspéc30'!$X$17&lt;&gt;0,'1C TSspéc30'!$C$12="OUI"),'1C TSspéc30'!$X$41/'1C TSspéc30'!$X$17,"")</f>
        <v/>
      </c>
      <c r="V1522" s="543" t="str">
        <f>IF(AND('1C TSspéc30'!$X$17&lt;&gt;0,'1C TSspéc30'!$C$12="OUI"),'1C TSspéc30'!$X$42/'1C TSspéc30'!$X$17,"")</f>
        <v/>
      </c>
      <c r="W1522" s="543" t="str">
        <f>IF(AND('1C TSspéc30'!$X$17&lt;&gt;0,'1C TSspéc30'!$C$12="OUI"),'1C TSspéc30'!$X$43/'1C TSspéc30'!$X$17,"")</f>
        <v/>
      </c>
      <c r="X1522" s="543" t="str">
        <f>IF(AND('1C TSspéc30'!$X$17&lt;&gt;0,'1C TSspéc30'!$C$12="OUI"),'1C TSspéc30'!$X$44/'1C TSspéc30'!$X$17,"")</f>
        <v/>
      </c>
      <c r="Y1522" s="543" t="str">
        <f>IF(AND('1C TSspéc30'!$X$17&lt;&gt;0,'1C TSspéc30'!$C$12="OUI"),'1C TSspéc30'!$X$45/'1C TSspéc30'!$X$17,"")</f>
        <v/>
      </c>
      <c r="Z1522" s="543" t="str">
        <f>IF(AND('1C TSspéc30'!$X$17&lt;&gt;0,'1C TSspéc30'!$C$12="OUI"),'1C TSspéc30'!$X$46/'1C TSspéc30'!$X$17,"")</f>
        <v/>
      </c>
      <c r="AA1522" s="543" t="str">
        <f>IF(AND('1C TSspéc30'!$X$17&lt;&gt;0,'1C TSspéc30'!$C$12="OUI"),'1C TSspéc30'!$X$47/'1C TSspéc30'!$X$17,"")</f>
        <v/>
      </c>
      <c r="AB1522" s="543" t="str">
        <f>IF(AND('1C TSspéc30'!$X$17&lt;&gt;0,'1C TSspéc30'!$C$12="OUI"),'1C TSspéc30'!$X$48/'1C TSspéc30'!$X$17,"")</f>
        <v/>
      </c>
      <c r="AC1522" s="543" t="str">
        <f>IF(AND('1C TSspéc30'!$X$17&lt;&gt;0,'1C TSspéc30'!$C$12="OUI"),'1C TSspéc30'!$X$49/'1C TSspéc30'!$X$17,"")</f>
        <v/>
      </c>
      <c r="AD1522" s="543" t="str">
        <f>IF(AND('1C TSspéc30'!$X$17&lt;&gt;0,'1C TSspéc30'!$C$12="OUI"),'1C TSspéc30'!$X$50/'1C TSspéc30'!$X$17,"")</f>
        <v/>
      </c>
      <c r="AE1522" s="543" t="str">
        <f>IF(AND('1C TSspéc30'!$X$17&lt;&gt;0,'1C TSspéc30'!$C$12="OUI"),'1C TSspéc30'!$X$51/'1C TSspéc30'!$X$17,"")</f>
        <v/>
      </c>
      <c r="AF1522" s="543" t="str">
        <f>IF(AND('1C TSspéc30'!$X$17&lt;&gt;0,'1C TSspéc30'!$C$12="OUI"),'1C TSspéc30'!$X$52/'1C TSspéc30'!$X$17,"")</f>
        <v/>
      </c>
      <c r="AG1522" s="543" t="str">
        <f>IF(AND('1C TSspéc30'!$X$17&lt;&gt;0,'1C TSspéc30'!$C$12="OUI"),'1C TSspéc30'!$X$53/'1C TSspéc30'!$X$17,"")</f>
        <v/>
      </c>
      <c r="AH1522" s="543" t="str">
        <f>IF(AND('1C TSspéc30'!$X$17&lt;&gt;0,'1C TSspéc30'!$C$12="OUI"),'1C TSspéc30'!$X$54/'1C TSspéc30'!$X$17,"")</f>
        <v/>
      </c>
      <c r="AI1522" s="543" t="str">
        <f>IF(AND('1C TSspéc30'!$X$17&lt;&gt;0,'1C TSspéc30'!$C$12="OUI"),'1C TSspéc30'!$X$55/'1C TSspéc30'!$X$17,"")</f>
        <v/>
      </c>
      <c r="AJ1522" s="543" t="str">
        <f>IF(AND('1C TSspéc30'!$X$17&lt;&gt;0,'1C TSspéc30'!$C$12="OUI"),'1C TSspéc30'!$X$56/'1C TSspéc30'!$X$17,"")</f>
        <v/>
      </c>
      <c r="AK1522" s="543" t="str">
        <f>IF(AND('1C TSspéc30'!$X$17&lt;&gt;0,'1C TSspéc30'!$C$12="OUI"),'1C TSspéc30'!$X$57/'1C TSspéc30'!$X$17,"")</f>
        <v/>
      </c>
      <c r="AL1522" s="72">
        <f>IF(AND('1C TSspéc30'!$X$17&lt;&gt;0,'1C TSspéc30'!$C$12="OUI"),N1522+AK1522,N1522)</f>
        <v>0</v>
      </c>
      <c r="AM1522" s="417">
        <f t="shared" si="367"/>
        <v>0</v>
      </c>
      <c r="AN1522" s="417">
        <f t="shared" si="368"/>
        <v>0</v>
      </c>
      <c r="AO1522" s="418" t="str">
        <f>IF(AND('1C TSspéc30'!$X$17&lt;&gt;0,'1C TSspéc30'!$X$30&lt;&gt;0),AM1522+AN1522,"")</f>
        <v/>
      </c>
      <c r="AP1522" s="573" t="str">
        <f>IF(AND('1C TSspéc30'!$X$17&lt;&gt;0,'1C TSspéc30'!$X$30&lt;&gt;0),AM1522-AR1522,"")</f>
        <v/>
      </c>
      <c r="AQ1522" s="583">
        <f t="shared" si="369"/>
        <v>0</v>
      </c>
      <c r="AR1522" s="596"/>
      <c r="AS1522" s="102"/>
      <c r="AT1522" s="27" t="str">
        <f>IF(('1C TSspéc30'!X$17*FICHE!$C$14&lt;J1522),"Forfait limité à "&amp;FICHE!$C$14&amp;"€/jour","")</f>
        <v/>
      </c>
      <c r="AU1522" s="592"/>
      <c r="AV1522" s="824"/>
      <c r="AW1522" s="824"/>
      <c r="AX1522" s="824"/>
      <c r="AY1522" s="824"/>
      <c r="AZ1522" s="824"/>
      <c r="BA1522" s="767"/>
      <c r="BB1522" s="767"/>
      <c r="BC1522" s="767"/>
      <c r="BD1522" s="767"/>
      <c r="BE1522" s="767"/>
      <c r="BF1522" s="767"/>
      <c r="BG1522" s="767"/>
      <c r="BH1522" s="767"/>
      <c r="BI1522" s="767"/>
      <c r="BJ1522" s="767"/>
      <c r="BK1522" s="767"/>
      <c r="BL1522" s="767"/>
      <c r="BM1522" s="767"/>
      <c r="BN1522" s="767"/>
      <c r="BO1522" s="767"/>
      <c r="BP1522" s="767"/>
      <c r="BQ1522" s="767"/>
      <c r="BR1522" s="767"/>
      <c r="BS1522" s="767"/>
      <c r="BT1522" s="767"/>
      <c r="BU1522" s="767"/>
      <c r="BV1522" s="767"/>
      <c r="BW1522" s="767"/>
      <c r="BX1522" s="767"/>
      <c r="BY1522" s="767"/>
      <c r="BZ1522" s="767"/>
      <c r="CA1522" s="767"/>
      <c r="CB1522" s="767"/>
      <c r="CC1522" s="767"/>
      <c r="CD1522" s="767"/>
      <c r="CE1522" s="767"/>
      <c r="CF1522" s="767"/>
      <c r="CG1522" s="767"/>
      <c r="CH1522" s="767"/>
      <c r="CI1522" s="767"/>
      <c r="CJ1522" s="767"/>
      <c r="CK1522" s="767"/>
      <c r="CL1522" s="767"/>
      <c r="CM1522" s="767"/>
      <c r="CN1522" s="767"/>
      <c r="CO1522" s="767"/>
      <c r="CP1522" s="767"/>
      <c r="CQ1522" s="767"/>
      <c r="CR1522" s="767"/>
      <c r="CS1522" s="767"/>
      <c r="CT1522" s="767"/>
      <c r="CU1522" s="767"/>
      <c r="CV1522" s="767"/>
      <c r="CW1522" s="767"/>
      <c r="CX1522" s="767"/>
      <c r="CY1522" s="767"/>
      <c r="CZ1522" s="767"/>
      <c r="DA1522" s="767"/>
      <c r="DB1522" s="767"/>
      <c r="DC1522" s="767"/>
      <c r="DD1522" s="767"/>
      <c r="DE1522" s="767"/>
      <c r="DF1522" s="767"/>
      <c r="DG1522" s="767"/>
      <c r="DH1522" s="767"/>
      <c r="DI1522" s="767"/>
      <c r="DJ1522" s="767"/>
      <c r="DK1522" s="767"/>
      <c r="DL1522" s="767"/>
      <c r="DM1522" s="767"/>
      <c r="DN1522" s="767"/>
      <c r="DO1522" s="767"/>
      <c r="DP1522" s="767"/>
      <c r="DQ1522" s="767"/>
      <c r="DR1522" s="767"/>
      <c r="DS1522" s="767"/>
      <c r="DT1522" s="767"/>
      <c r="DU1522" s="767"/>
      <c r="DV1522" s="767"/>
      <c r="DW1522" s="767"/>
      <c r="DX1522" s="767"/>
      <c r="DY1522" s="767"/>
      <c r="DZ1522" s="767"/>
      <c r="EA1522" s="767"/>
      <c r="EB1522" s="767"/>
      <c r="EC1522" s="767"/>
      <c r="ED1522" s="767"/>
      <c r="EE1522" s="767"/>
      <c r="EF1522" s="767"/>
      <c r="EG1522" s="767"/>
      <c r="EH1522" s="767"/>
      <c r="EI1522" s="767"/>
      <c r="EJ1522" s="767"/>
      <c r="EK1522" s="767"/>
      <c r="EL1522" s="767"/>
      <c r="EM1522" s="767"/>
      <c r="EN1522" s="767"/>
      <c r="EO1522" s="767"/>
      <c r="EP1522" s="767"/>
      <c r="EQ1522" s="767"/>
      <c r="ER1522" s="767"/>
      <c r="ES1522" s="767"/>
      <c r="ET1522" s="767"/>
      <c r="EU1522" s="767"/>
      <c r="EV1522" s="767"/>
      <c r="EW1522" s="767"/>
      <c r="EX1522" s="767"/>
      <c r="EY1522" s="767"/>
      <c r="EZ1522" s="767"/>
      <c r="FA1522" s="767"/>
      <c r="FB1522" s="767"/>
      <c r="FC1522" s="767"/>
      <c r="FD1522" s="767"/>
      <c r="FE1522" s="767"/>
      <c r="FF1522" s="767"/>
      <c r="FG1522" s="767"/>
      <c r="FH1522" s="767"/>
      <c r="FI1522" s="767"/>
      <c r="FJ1522" s="767"/>
      <c r="FK1522" s="767"/>
      <c r="FL1522" s="767"/>
      <c r="FM1522" s="767"/>
      <c r="FN1522" s="767"/>
      <c r="FO1522" s="767"/>
      <c r="FP1522" s="767"/>
      <c r="FQ1522" s="767"/>
      <c r="FR1522" s="767"/>
      <c r="FS1522" s="767"/>
      <c r="FT1522" s="767"/>
      <c r="FU1522" s="767"/>
      <c r="FV1522" s="767"/>
      <c r="FW1522" s="767"/>
      <c r="FX1522" s="767"/>
      <c r="FY1522" s="767"/>
      <c r="FZ1522" s="767"/>
      <c r="GA1522" s="767"/>
      <c r="GB1522" s="767"/>
      <c r="GC1522" s="767"/>
      <c r="GD1522" s="767"/>
      <c r="GE1522" s="767"/>
      <c r="GF1522" s="767"/>
      <c r="GG1522" s="767"/>
      <c r="GH1522" s="767"/>
      <c r="GI1522" s="767"/>
      <c r="GJ1522" s="767"/>
      <c r="GK1522" s="767"/>
      <c r="GL1522" s="767"/>
      <c r="GM1522" s="767"/>
      <c r="GN1522" s="767"/>
      <c r="GO1522" s="767"/>
      <c r="GP1522" s="767"/>
      <c r="GQ1522" s="767"/>
      <c r="GR1522" s="767"/>
      <c r="GS1522" s="767"/>
      <c r="GT1522" s="767"/>
      <c r="GU1522" s="767"/>
      <c r="GV1522" s="767"/>
      <c r="GW1522" s="767"/>
      <c r="GX1522" s="767"/>
      <c r="GY1522" s="767"/>
      <c r="GZ1522" s="767"/>
      <c r="HA1522" s="767"/>
      <c r="HB1522" s="767"/>
      <c r="HC1522" s="767"/>
    </row>
    <row r="1523" spans="1:211" s="864" customFormat="1" ht="13.9" hidden="1" customHeight="1">
      <c r="A1523" s="307"/>
      <c r="B1523" s="351"/>
      <c r="C1523" s="971" t="str">
        <f>IF('1C TSspéc30'!Y$17&lt;&gt;0,'1C TSspéc30'!$B$12,"")</f>
        <v/>
      </c>
      <c r="D1523" s="972"/>
      <c r="E1523" s="973"/>
      <c r="F1523" s="93">
        <f>IF(AND($C1523='1C TSspéc30'!$B$12,'1C TSspéc30'!$B$16="spécifiques",'1C TSspéc30'!$Y$17&lt;&gt;""),'1C TSspéc30'!$Y$21,"")</f>
        <v>0</v>
      </c>
      <c r="G1523" s="863"/>
      <c r="H1523" s="745">
        <v>0.21</v>
      </c>
      <c r="I1523" s="747">
        <v>1</v>
      </c>
      <c r="J1523" s="312"/>
      <c r="K1523" s="680">
        <f t="shared" si="370"/>
        <v>0</v>
      </c>
      <c r="L1523" s="556">
        <f>IF(OR('1C TSspéc30'!$B$12="",'1C TSspéc30'!Y$30=0),0,IF(AND('1C TSspéc30'!$B$12&lt;&gt;"",$K$2="Pôle",'1C TSspéc30'!$C$12="OUI"),(('1C TSspéc30'!Y$22+'1C TSspéc30'!Y$23+'1C TSspéc30'!Y$24+'1C TSspéc30'!Y$25+'1C TSspéc30'!Y$29)/'1C TSspéc30'!Y$17),IF(AND('1C TSspéc30'!$B$12&lt;&gt;"",$K$2="Pôle",'1C TSspéc30'!$C$12="NON"),(('1C TSspéc30'!Y$22+'1C TSspéc30'!Y$23+'1C TSspéc30'!Y$24+'1C TSspéc30'!Y$25+'1C TSspéc30'!Y$29)/'1C TSspéc30'!Y$30),IF(AND('1C TSspéc30'!$B$12&lt;&gt;"",$K$2&lt;&gt;"Pôle",'1C TSspéc30'!$C$12="OUI"),(('1C TSspéc30'!Y$22+'1C TSspéc30'!Y$23+'1C TSspéc30'!Y$24+'1C TSspéc30'!Y$25+'1C TSspéc30'!Y$26+'1C TSspéc30'!Y$27+'1C TSspéc30'!Y$28+'1C TSspéc30'!Y$29)/'1C TSspéc30'!Y$17),IF(AND('1C TSspéc30'!$B$12&lt;&gt;"",$K$2&lt;&gt;"Pôle",'1C TSspéc30'!$C$12="NON"),(('1C TSspéc30'!Y$22+'1C TSspéc30'!Y$23+'1C TSspéc30'!Y$24+'1C TSspéc30'!Y$25+'1C TSspéc30'!Y$26+'1C TSspéc30'!Y$27+'1C TSspéc30'!Y$28+'1C TSspéc30'!Y$29)/'1C TSspéc30'!Y$30))))))</f>
        <v>0</v>
      </c>
      <c r="M1523" s="556">
        <f>IF(OR('1C TSspéc30'!$B$12="",'1C TSspéc30'!Y$30=0),0,IF(AND('1C TSspéc30'!$B$12&lt;&gt;"",$K$2="Pôle",'1C TSspéc30'!$C$12="OUI"),(('1C TSspéc30'!Y$26+'1C TSspéc30'!Y$27+'1C TSspéc30'!Y$28)/'1C TSspéc30'!Y$17),IF(AND('1C TSspéc30'!$B$12&lt;&gt;"",$K$2="Pôle",'1C TSspéc30'!$C$12="NON"),(('1C TSspéc30'!Y$26+'1C TSspéc30'!Y$27+'1C TSspéc30'!Y$28)/'1C TSspéc30'!Y$30),IF(AND('1C TSspéc30'!$B$12&lt;&gt;"",$K$2&lt;&gt;"Pôle"),0))))</f>
        <v>0</v>
      </c>
      <c r="N1523" s="557">
        <f>IF(AND('1C TSspéc30'!$B$12&lt;&gt;0,'1C TSspéc30'!$Y$30&lt;&gt;0),L1523+M1523,0)</f>
        <v>0</v>
      </c>
      <c r="O1523" s="893" t="str">
        <f>IF(AND('1C TSspéc30'!$Y$17&lt;&gt;0,'1C TSspéc30'!$C$12="OUI"),'1C TSspéc30'!$Y$35/'1C TSspéc30'!$Y$17,"")</f>
        <v/>
      </c>
      <c r="P1523" s="543" t="str">
        <f>IF(AND('1C TSspéc30'!$Y$17&lt;&gt;0,'1C TSspéc30'!$C$12="OUI"),'1C TSspéc30'!$Y$36/'1C TSspéc30'!$Y$17,"")</f>
        <v/>
      </c>
      <c r="Q1523" s="543" t="str">
        <f>IF(AND('1C TSspéc30'!$Y$17&lt;&gt;0,'1C TSspéc30'!$C$12="OUI"),'1C TSspéc30'!$Y$37/'1C TSspéc30'!$Y$17,"")</f>
        <v/>
      </c>
      <c r="R1523" s="543" t="str">
        <f>IF(AND('1C TSspéc30'!$Y$17&lt;&gt;0,'1C TSspéc30'!$C$12="OUI"),'1C TSspéc30'!$Y$38/'1C TSspéc30'!$Y$17,"")</f>
        <v/>
      </c>
      <c r="S1523" s="543" t="str">
        <f>IF(AND('1C TSspéc30'!$Y$17&lt;&gt;0,'1C TSspéc30'!$C$12="OUI"),'1C TSspéc30'!$Y$39/'1C TSspéc30'!$Y$17,"")</f>
        <v/>
      </c>
      <c r="T1523" s="543" t="str">
        <f>IF(AND('1C TSspéc30'!$Y$17&lt;&gt;0,'1C TSspéc30'!$C$12="OUI"),'1C TSspéc30'!$Y$40/'1C TSspéc30'!$Y$17,"")</f>
        <v/>
      </c>
      <c r="U1523" s="543" t="str">
        <f>IF(AND('1C TSspéc30'!$Y$17&lt;&gt;0,'1C TSspéc30'!$C$12="OUI"),'1C TSspéc30'!$Y$41/'1C TSspéc30'!$Y$17,"")</f>
        <v/>
      </c>
      <c r="V1523" s="543" t="str">
        <f>IF(AND('1C TSspéc30'!$Y$17&lt;&gt;0,'1C TSspéc30'!$C$12="OUI"),'1C TSspéc30'!$Y$42/'1C TSspéc30'!$Y$17,"")</f>
        <v/>
      </c>
      <c r="W1523" s="543" t="str">
        <f>IF(AND('1C TSspéc30'!$Y$17&lt;&gt;0,'1C TSspéc30'!$C$12="OUI"),'1C TSspéc30'!$Y$43/'1C TSspéc30'!$Y$17,"")</f>
        <v/>
      </c>
      <c r="X1523" s="543" t="str">
        <f>IF(AND('1C TSspéc30'!$Y$17&lt;&gt;0,'1C TSspéc30'!$C$12="OUI"),'1C TSspéc30'!$Y$44/'1C TSspéc30'!$Y$17,"")</f>
        <v/>
      </c>
      <c r="Y1523" s="543" t="str">
        <f>IF(AND('1C TSspéc30'!$Y$17&lt;&gt;0,'1C TSspéc30'!$C$12="OUI"),'1C TSspéc30'!$Y$45/'1C TSspéc30'!$Y$17,"")</f>
        <v/>
      </c>
      <c r="Z1523" s="543" t="str">
        <f>IF(AND('1C TSspéc30'!$Y$17&lt;&gt;0,'1C TSspéc30'!$C$12="OUI"),'1C TSspéc30'!$Y$46/'1C TSspéc30'!$Y$17,"")</f>
        <v/>
      </c>
      <c r="AA1523" s="543" t="str">
        <f>IF(AND('1C TSspéc30'!$Y$17&lt;&gt;0,'1C TSspéc30'!$C$12="OUI"),'1C TSspéc30'!$Y$47/'1C TSspéc30'!$Y$17,"")</f>
        <v/>
      </c>
      <c r="AB1523" s="543" t="str">
        <f>IF(AND('1C TSspéc30'!$Y$17&lt;&gt;0,'1C TSspéc30'!$C$12="OUI"),'1C TSspéc30'!$Y$48/'1C TSspéc30'!$Y$17,"")</f>
        <v/>
      </c>
      <c r="AC1523" s="543" t="str">
        <f>IF(AND('1C TSspéc30'!$Y$17&lt;&gt;0,'1C TSspéc30'!$C$12="OUI"),'1C TSspéc30'!$Y$49/'1C TSspéc30'!$Y$17,"")</f>
        <v/>
      </c>
      <c r="AD1523" s="543" t="str">
        <f>IF(AND('1C TSspéc30'!$Y$17&lt;&gt;0,'1C TSspéc30'!$C$12="OUI"),'1C TSspéc30'!$Y$50/'1C TSspéc30'!$Y$17,"")</f>
        <v/>
      </c>
      <c r="AE1523" s="543" t="str">
        <f>IF(AND('1C TSspéc30'!$Y$17&lt;&gt;0,'1C TSspéc30'!$C$12="OUI"),'1C TSspéc30'!$Y$51/'1C TSspéc30'!$Y$17,"")</f>
        <v/>
      </c>
      <c r="AF1523" s="543" t="str">
        <f>IF(AND('1C TSspéc30'!$Y$17&lt;&gt;0,'1C TSspéc30'!$C$12="OUI"),'1C TSspéc30'!$Y$52/'1C TSspéc30'!$Y$17,"")</f>
        <v/>
      </c>
      <c r="AG1523" s="543" t="str">
        <f>IF(AND('1C TSspéc30'!$Y$17&lt;&gt;0,'1C TSspéc30'!$C$12="OUI"),'1C TSspéc30'!$Y$53/'1C TSspéc30'!$Y$17,"")</f>
        <v/>
      </c>
      <c r="AH1523" s="543" t="str">
        <f>IF(AND('1C TSspéc30'!$Y$17&lt;&gt;0,'1C TSspéc30'!$C$12="OUI"),'1C TSspéc30'!$Y$54/'1C TSspéc30'!$Y$17,"")</f>
        <v/>
      </c>
      <c r="AI1523" s="543" t="str">
        <f>IF(AND('1C TSspéc30'!$Y$17&lt;&gt;0,'1C TSspéc30'!$C$12="OUI"),'1C TSspéc30'!$Y$55/'1C TSspéc30'!$Y$17,"")</f>
        <v/>
      </c>
      <c r="AJ1523" s="543" t="str">
        <f>IF(AND('1C TSspéc30'!$Y$17&lt;&gt;0,'1C TSspéc30'!$C$12="OUI"),'1C TSspéc30'!$Y$56/'1C TSspéc30'!$Y$17,"")</f>
        <v/>
      </c>
      <c r="AK1523" s="543" t="str">
        <f>IF(AND('1C TSspéc30'!$Y$17&lt;&gt;0,'1C TSspéc30'!$C$12="OUI"),'1C TSspéc30'!$Y$57/'1C TSspéc30'!$Y$17,"")</f>
        <v/>
      </c>
      <c r="AL1523" s="72">
        <f>IF(AND('1C TSspéc30'!$Y$17&lt;&gt;0,'1C TSspéc30'!$C$12="OUI"),N1523+AK1523,N1523)</f>
        <v>0</v>
      </c>
      <c r="AM1523" s="417">
        <f t="shared" si="367"/>
        <v>0</v>
      </c>
      <c r="AN1523" s="417">
        <f t="shared" si="368"/>
        <v>0</v>
      </c>
      <c r="AO1523" s="418" t="str">
        <f>IF(AND('1C TSspéc2'!$Y$17&lt;&gt;0,'1C TSspéc2'!$Y$30&lt;&gt;0),AM1523+AN1523,"")</f>
        <v/>
      </c>
      <c r="AP1523" s="573" t="str">
        <f>IF(AND('1C TSspéc30'!$Y$17&lt;&gt;0,'1C TSspéc30'!$Y$30&lt;&gt;0),AM1523-AR1523,"")</f>
        <v/>
      </c>
      <c r="AQ1523" s="583">
        <f t="shared" si="369"/>
        <v>0</v>
      </c>
      <c r="AR1523" s="596"/>
      <c r="AS1523" s="102"/>
      <c r="AT1523" s="27" t="str">
        <f>IF(('1C TSspéc30'!Y$17*FICHE!$C$14&lt;J1523),"Forfait limité à "&amp;FICHE!$C$14&amp;"€/jour","")</f>
        <v/>
      </c>
      <c r="AU1523" s="592"/>
      <c r="AV1523" s="824"/>
      <c r="AW1523" s="824"/>
      <c r="AX1523" s="824"/>
      <c r="AY1523" s="824"/>
      <c r="AZ1523" s="824"/>
      <c r="BA1523" s="767"/>
      <c r="BB1523" s="767"/>
      <c r="BC1523" s="767"/>
      <c r="BD1523" s="767"/>
      <c r="BE1523" s="767"/>
      <c r="BF1523" s="767"/>
      <c r="BG1523" s="767"/>
      <c r="BH1523" s="767"/>
      <c r="BI1523" s="767"/>
      <c r="BJ1523" s="767"/>
      <c r="BK1523" s="767"/>
      <c r="BL1523" s="767"/>
      <c r="BM1523" s="767"/>
      <c r="BN1523" s="767"/>
      <c r="BO1523" s="767"/>
      <c r="BP1523" s="767"/>
      <c r="BQ1523" s="767"/>
      <c r="BR1523" s="767"/>
      <c r="BS1523" s="767"/>
      <c r="BT1523" s="767"/>
      <c r="BU1523" s="767"/>
      <c r="BV1523" s="767"/>
      <c r="BW1523" s="767"/>
      <c r="BX1523" s="767"/>
      <c r="BY1523" s="767"/>
      <c r="BZ1523" s="767"/>
      <c r="CA1523" s="767"/>
      <c r="CB1523" s="767"/>
      <c r="CC1523" s="767"/>
      <c r="CD1523" s="767"/>
      <c r="CE1523" s="767"/>
      <c r="CF1523" s="767"/>
      <c r="CG1523" s="767"/>
      <c r="CH1523" s="767"/>
      <c r="CI1523" s="767"/>
      <c r="CJ1523" s="767"/>
      <c r="CK1523" s="767"/>
      <c r="CL1523" s="767"/>
      <c r="CM1523" s="767"/>
      <c r="CN1523" s="767"/>
      <c r="CO1523" s="767"/>
      <c r="CP1523" s="767"/>
      <c r="CQ1523" s="767"/>
      <c r="CR1523" s="767"/>
      <c r="CS1523" s="767"/>
      <c r="CT1523" s="767"/>
      <c r="CU1523" s="767"/>
      <c r="CV1523" s="767"/>
      <c r="CW1523" s="767"/>
      <c r="CX1523" s="767"/>
      <c r="CY1523" s="767"/>
      <c r="CZ1523" s="767"/>
      <c r="DA1523" s="767"/>
      <c r="DB1523" s="767"/>
      <c r="DC1523" s="767"/>
      <c r="DD1523" s="767"/>
      <c r="DE1523" s="767"/>
      <c r="DF1523" s="767"/>
      <c r="DG1523" s="767"/>
      <c r="DH1523" s="767"/>
      <c r="DI1523" s="767"/>
      <c r="DJ1523" s="767"/>
      <c r="DK1523" s="767"/>
      <c r="DL1523" s="767"/>
      <c r="DM1523" s="767"/>
      <c r="DN1523" s="767"/>
      <c r="DO1523" s="767"/>
      <c r="DP1523" s="767"/>
      <c r="DQ1523" s="767"/>
      <c r="DR1523" s="767"/>
      <c r="DS1523" s="767"/>
      <c r="DT1523" s="767"/>
      <c r="DU1523" s="767"/>
      <c r="DV1523" s="767"/>
      <c r="DW1523" s="767"/>
      <c r="DX1523" s="767"/>
      <c r="DY1523" s="767"/>
      <c r="DZ1523" s="767"/>
      <c r="EA1523" s="767"/>
      <c r="EB1523" s="767"/>
      <c r="EC1523" s="767"/>
      <c r="ED1523" s="767"/>
      <c r="EE1523" s="767"/>
      <c r="EF1523" s="767"/>
      <c r="EG1523" s="767"/>
      <c r="EH1523" s="767"/>
      <c r="EI1523" s="767"/>
      <c r="EJ1523" s="767"/>
      <c r="EK1523" s="767"/>
      <c r="EL1523" s="767"/>
      <c r="EM1523" s="767"/>
      <c r="EN1523" s="767"/>
      <c r="EO1523" s="767"/>
      <c r="EP1523" s="767"/>
      <c r="EQ1523" s="767"/>
      <c r="ER1523" s="767"/>
      <c r="ES1523" s="767"/>
      <c r="ET1523" s="767"/>
      <c r="EU1523" s="767"/>
      <c r="EV1523" s="767"/>
      <c r="EW1523" s="767"/>
      <c r="EX1523" s="767"/>
      <c r="EY1523" s="767"/>
      <c r="EZ1523" s="767"/>
      <c r="FA1523" s="767"/>
      <c r="FB1523" s="767"/>
      <c r="FC1523" s="767"/>
      <c r="FD1523" s="767"/>
      <c r="FE1523" s="767"/>
      <c r="FF1523" s="767"/>
      <c r="FG1523" s="767"/>
      <c r="FH1523" s="767"/>
      <c r="FI1523" s="767"/>
      <c r="FJ1523" s="767"/>
      <c r="FK1523" s="767"/>
      <c r="FL1523" s="767"/>
      <c r="FM1523" s="767"/>
      <c r="FN1523" s="767"/>
      <c r="FO1523" s="767"/>
      <c r="FP1523" s="767"/>
      <c r="FQ1523" s="767"/>
      <c r="FR1523" s="767"/>
      <c r="FS1523" s="767"/>
      <c r="FT1523" s="767"/>
      <c r="FU1523" s="767"/>
      <c r="FV1523" s="767"/>
      <c r="FW1523" s="767"/>
      <c r="FX1523" s="767"/>
      <c r="FY1523" s="767"/>
      <c r="FZ1523" s="767"/>
      <c r="GA1523" s="767"/>
      <c r="GB1523" s="767"/>
      <c r="GC1523" s="767"/>
      <c r="GD1523" s="767"/>
      <c r="GE1523" s="767"/>
      <c r="GF1523" s="767"/>
      <c r="GG1523" s="767"/>
      <c r="GH1523" s="767"/>
      <c r="GI1523" s="767"/>
      <c r="GJ1523" s="767"/>
      <c r="GK1523" s="767"/>
      <c r="GL1523" s="767"/>
      <c r="GM1523" s="767"/>
      <c r="GN1523" s="767"/>
      <c r="GO1523" s="767"/>
      <c r="GP1523" s="767"/>
      <c r="GQ1523" s="767"/>
      <c r="GR1523" s="767"/>
      <c r="GS1523" s="767"/>
      <c r="GT1523" s="767"/>
      <c r="GU1523" s="767"/>
      <c r="GV1523" s="767"/>
      <c r="GW1523" s="767"/>
      <c r="GX1523" s="767"/>
      <c r="GY1523" s="767"/>
      <c r="GZ1523" s="767"/>
      <c r="HA1523" s="767"/>
      <c r="HB1523" s="767"/>
      <c r="HC1523" s="767"/>
    </row>
    <row r="1524" spans="1:211" s="865" customFormat="1" ht="13.9" hidden="1" customHeight="1" thickBot="1">
      <c r="A1524" s="308"/>
      <c r="B1524" s="339"/>
      <c r="C1524" s="962" t="str">
        <f>IF('1C TSspéc30'!Z$17&lt;&gt;0,'1C TSspéc30'!$B$12,"")</f>
        <v/>
      </c>
      <c r="D1524" s="963"/>
      <c r="E1524" s="964"/>
      <c r="F1524" s="211">
        <f>IF(AND($C1524='1C TSspéc30'!$B$12,'1C TSspéc30'!$B$16="spécifiques",'1C TSspéc30'!$Z$17&lt;&gt;""),'1C TSspéc30'!$Z$21,"")</f>
        <v>0</v>
      </c>
      <c r="G1524" s="236"/>
      <c r="H1524" s="765">
        <v>0.21</v>
      </c>
      <c r="I1524" s="766">
        <v>1</v>
      </c>
      <c r="J1524" s="314"/>
      <c r="K1524" s="786">
        <f t="shared" si="370"/>
        <v>0</v>
      </c>
      <c r="L1524" s="558">
        <f>IF(OR('1C TSspéc30'!$B$12="",'1C TSspéc30'!Z$30=0),0,IF(AND('1C TSspéc30'!$B$12&lt;&gt;"",$K$2="Pôle",'1C TSspéc30'!$C$12="OUI"),(('1C TSspéc30'!Z$22+'1C TSspéc30'!Z$23+'1C TSspéc30'!Z$24+'1C TSspéc30'!Z$25+'1C TSspéc30'!Z$29)/'1C TSspéc30'!Z$17),IF(AND('1C TSspéc30'!$B$12&lt;&gt;"",$K$2="Pôle",'1C TSspéc30'!$C$12="NON"),(('1C TSspéc30'!Z$22+'1C TSspéc30'!Z$23+'1C TSspéc30'!Z$24+'1C TSspéc30'!Z$25+'1C TSspéc30'!Z$29)/'1C TSspéc30'!Z$30),IF(AND('1C TSspéc30'!$B$12&lt;&gt;"",$K$2&lt;&gt;"Pôle",'1C TSspéc30'!$C$12="OUI"),(('1C TSspéc30'!Z$22+'1C TSspéc30'!Z$23+'1C TSspéc30'!Z$24+'1C TSspéc30'!Z$25+'1C TSspéc30'!Z$26+'1C TSspéc30'!Z$27+'1C TSspéc30'!Z$28+'1C TSspéc30'!Z$29)/'1C TSspéc30'!Z$17),IF(AND('1C TSspéc30'!$B$12&lt;&gt;"",$K$2&lt;&gt;"Pôle",'1C TSspéc30'!$C$12="NON"),(('1C TSspéc30'!Z$22+'1C TSspéc30'!Z$23+'1C TSspéc30'!Z$24+'1C TSspéc30'!Z$25+'1C TSspéc30'!Z$26+'1C TSspéc30'!Z$27+'1C TSspéc30'!Z$28+'1C TSspéc30'!Z$29)/'1C TSspéc30'!Z$30))))))</f>
        <v>0</v>
      </c>
      <c r="M1524" s="558">
        <f>IF(OR('1C TSspéc30'!$B$12="",'1C TSspéc30'!Z$30=0),0,IF(AND('1C TSspéc30'!$B$12&lt;&gt;"",$K$2="Pôle",'1C TSspéc30'!$C$12="OUI"),(('1C TSspéc30'!Z$26+'1C TSspéc30'!Z$27+'1C TSspéc30'!Z$28)/'1C TSspéc30'!Z$17),IF(AND('1C TSspéc30'!$B$12&lt;&gt;"",$K$2="Pôle",'1C TSspéc30'!$C$12="NON"),(('1C TSspéc30'!Z$26+'1C TSspéc30'!Z$27+'1C TSspéc30'!Z$28)/'1C TSspéc30'!Z$30),IF(AND('1C TSspéc30'!$B$12&lt;&gt;"",$K$2&lt;&gt;"Pôle"),0))))</f>
        <v>0</v>
      </c>
      <c r="N1524" s="559">
        <f>IF(AND('1C TSspéc30'!$B$12&lt;&gt;0,'1C TSspéc30'!$Z$30&lt;&gt;0),L1524+M1524,0)</f>
        <v>0</v>
      </c>
      <c r="O1524" s="572" t="str">
        <f>IF(AND('1C TSspéc30'!$Z$17&lt;&gt;0,'1C TSspéc30'!$C$12="OUI"),'1C TSspéc30'!$Z$35/'1C TSspéc30'!$Z$17,"")</f>
        <v/>
      </c>
      <c r="P1524" s="545" t="str">
        <f>IF(AND('1C TSspéc30'!$Z$17&lt;&gt;0,'1C TSspéc30'!$C$12="OUI"),'1C TSspéc30'!$Z$36/'1C TSspéc30'!$Z$17,"")</f>
        <v/>
      </c>
      <c r="Q1524" s="545" t="str">
        <f>IF(AND('1C TSspéc30'!$Z$17&lt;&gt;0,'1C TSspéc30'!$C$12="OUI"),'1C TSspéc30'!$Z$37/'1C TSspéc30'!$Z$17,"")</f>
        <v/>
      </c>
      <c r="R1524" s="545" t="str">
        <f>IF(AND('1C TSspéc30'!$Z$17&lt;&gt;0,'1C TSspéc30'!$C$12="OUI"),'1C TSspéc30'!$Z$38/'1C TSspéc30'!$Z$17,"")</f>
        <v/>
      </c>
      <c r="S1524" s="545" t="str">
        <f>IF(AND('1C TSspéc30'!$Z$17&lt;&gt;0,'1C TSspéc30'!$C$12="OUI"),'1C TSspéc30'!$Z$39/'1C TSspéc30'!$Z$17,"")</f>
        <v/>
      </c>
      <c r="T1524" s="545" t="str">
        <f>IF(AND('1C TSspéc30'!$Z$17&lt;&gt;0,'1C TSspéc30'!$C$12="OUI"),'1C TSspéc30'!$Z$40/'1C TSspéc30'!$Z$17,"")</f>
        <v/>
      </c>
      <c r="U1524" s="545" t="str">
        <f>IF(AND('1C TSspéc30'!$Z$17&lt;&gt;0,'1C TSspéc30'!$C$12="OUI"),'1C TSspéc30'!$Z$41/'1C TSspéc30'!$Z$17,"")</f>
        <v/>
      </c>
      <c r="V1524" s="545" t="str">
        <f>IF(AND('1C TSspéc30'!$Z$17&lt;&gt;0,'1C TSspéc30'!$C$12="OUI"),'1C TSspéc30'!$Z$42/'1C TSspéc30'!$Z$17,"")</f>
        <v/>
      </c>
      <c r="W1524" s="545" t="str">
        <f>IF(AND('1C TSspéc30'!$Z$17&lt;&gt;0,'1C TSspéc30'!$C$12="OUI"),'1C TSspéc30'!$Z$43/'1C TSspéc30'!$Z$17,"")</f>
        <v/>
      </c>
      <c r="X1524" s="545" t="str">
        <f>IF(AND('1C TSspéc30'!$Z$17&lt;&gt;0,'1C TSspéc30'!$C$12="OUI"),'1C TSspéc30'!$Z$44/'1C TSspéc30'!$Z$17,"")</f>
        <v/>
      </c>
      <c r="Y1524" s="545" t="str">
        <f>IF(AND('1C TSspéc30'!$Z$17&lt;&gt;0,'1C TSspéc30'!$C$12="OUI"),'1C TSspéc30'!$Z$45/'1C TSspéc30'!$Z$17,"")</f>
        <v/>
      </c>
      <c r="Z1524" s="545" t="str">
        <f>IF(AND('1C TSspéc30'!$Z$17&lt;&gt;0,'1C TSspéc30'!$C$12="OUI"),'1C TSspéc30'!$Z$46/'1C TSspéc30'!$Z$17,"")</f>
        <v/>
      </c>
      <c r="AA1524" s="545" t="str">
        <f>IF(AND('1C TSspéc30'!$Z$17&lt;&gt;0,'1C TSspéc30'!$C$12="OUI"),'1C TSspéc30'!$Z$47/'1C TSspéc30'!$Z$17,"")</f>
        <v/>
      </c>
      <c r="AB1524" s="545" t="str">
        <f>IF(AND('1C TSspéc30'!$Z$17&lt;&gt;0,'1C TSspéc30'!$C$12="OUI"),'1C TSspéc30'!$Z$48/'1C TSspéc30'!$Z$17,"")</f>
        <v/>
      </c>
      <c r="AC1524" s="545" t="str">
        <f>IF(AND('1C TSspéc30'!$Z$17&lt;&gt;0,'1C TSspéc30'!$C$12="OUI"),'1C TSspéc30'!$Z$49/'1C TSspéc30'!$Z$17,"")</f>
        <v/>
      </c>
      <c r="AD1524" s="545" t="str">
        <f>IF(AND('1C TSspéc30'!$Z$17&lt;&gt;0,'1C TSspéc30'!$C$12="OUI"),'1C TSspéc30'!$Z$50/'1C TSspéc30'!$Z$17,"")</f>
        <v/>
      </c>
      <c r="AE1524" s="545" t="str">
        <f>IF(AND('1C TSspéc30'!$Z$17&lt;&gt;0,'1C TSspéc30'!$C$12="OUI"),'1C TSspéc30'!$Z$51/'1C TSspéc30'!$Z$17,"")</f>
        <v/>
      </c>
      <c r="AF1524" s="545" t="str">
        <f>IF(AND('1C TSspéc30'!$Z$17&lt;&gt;0,'1C TSspéc30'!$C$12="OUI"),'1C TSspéc30'!$Z$52/'1C TSspéc30'!$Z$17,"")</f>
        <v/>
      </c>
      <c r="AG1524" s="545" t="str">
        <f>IF(AND('1C TSspéc30'!$Z$17&lt;&gt;0,'1C TSspéc30'!$C$12="OUI"),'1C TSspéc30'!$Z$53/'1C TSspéc30'!$Z$17,"")</f>
        <v/>
      </c>
      <c r="AH1524" s="545" t="str">
        <f>IF(AND('1C TSspéc30'!$Z$17&lt;&gt;0,'1C TSspéc30'!$C$12="OUI"),'1C TSspéc30'!$Z$54/'1C TSspéc30'!$Z$17,"")</f>
        <v/>
      </c>
      <c r="AI1524" s="545" t="str">
        <f>IF(AND('1C TSspéc30'!$Z$17&lt;&gt;0,'1C TSspéc30'!$C$12="OUI"),'1C TSspéc30'!$Z$55/'1C TSspéc30'!$Z$17,"")</f>
        <v/>
      </c>
      <c r="AJ1524" s="545" t="str">
        <f>IF(AND('1C TSspéc30'!$Z$17&lt;&gt;0,'1C TSspéc30'!$C$12="OUI"),'1C TSspéc30'!$Z$56/'1C TSspéc30'!$Z$17,"")</f>
        <v/>
      </c>
      <c r="AK1524" s="545" t="str">
        <f>IF(AND('1C TSspéc30'!$Z$17&lt;&gt;0,'1C TSspéc30'!$C$12="OUI"),'1C TSspéc30'!$Z$57/'1C TSspéc30'!$Z$17,"")</f>
        <v/>
      </c>
      <c r="AL1524" s="212">
        <f>IF(AND('1C TSspéc30'!$Z$17&lt;&gt;0,'1C TSspéc30'!$C$12="OUI"),N1524+AK1524,N1524)</f>
        <v>0</v>
      </c>
      <c r="AM1524" s="419">
        <f t="shared" si="367"/>
        <v>0</v>
      </c>
      <c r="AN1524" s="419">
        <f t="shared" si="368"/>
        <v>0</v>
      </c>
      <c r="AO1524" s="420" t="str">
        <f>IF(AND('1C TSspéc2'!$Z$17&lt;&gt;0,'1C TSspéc2'!$Z$30&lt;&gt;0),AM1524+AN1524,"")</f>
        <v/>
      </c>
      <c r="AP1524" s="574" t="str">
        <f>IF(AND('1C TSspéc2'!$Z$17&lt;&gt;0,'1C TSspéc2'!$Z$30&lt;&gt;0),AM1524-AR1524,"")</f>
        <v/>
      </c>
      <c r="AQ1524" s="625">
        <f t="shared" si="369"/>
        <v>0</v>
      </c>
      <c r="AR1524" s="597"/>
      <c r="AS1524" s="213"/>
      <c r="AT1524" s="214" t="str">
        <f>IF(('1C TSspéc30'!Z$17*FICHE!$C$14&lt;J1524),"Forfait limité à "&amp;FICHE!$C$14&amp;"€/jour","")</f>
        <v/>
      </c>
      <c r="AU1524" s="626"/>
      <c r="AV1524" s="824"/>
      <c r="AW1524" s="824"/>
      <c r="AX1524" s="824"/>
      <c r="AY1524" s="824"/>
      <c r="AZ1524" s="824"/>
      <c r="BA1524" s="767"/>
      <c r="BB1524" s="767"/>
      <c r="BC1524" s="767"/>
      <c r="BD1524" s="767"/>
      <c r="BE1524" s="767"/>
      <c r="BF1524" s="767"/>
      <c r="BG1524" s="767"/>
      <c r="BH1524" s="767"/>
      <c r="BI1524" s="767"/>
      <c r="BJ1524" s="767"/>
      <c r="BK1524" s="767"/>
      <c r="BL1524" s="767"/>
      <c r="BM1524" s="767"/>
      <c r="BN1524" s="767"/>
      <c r="BO1524" s="767"/>
      <c r="BP1524" s="767"/>
      <c r="BQ1524" s="767"/>
      <c r="BR1524" s="767"/>
      <c r="BS1524" s="767"/>
      <c r="BT1524" s="767"/>
      <c r="BU1524" s="767"/>
      <c r="BV1524" s="767"/>
      <c r="BW1524" s="767"/>
      <c r="BX1524" s="767"/>
      <c r="BY1524" s="767"/>
      <c r="BZ1524" s="767"/>
      <c r="CA1524" s="767"/>
      <c r="CB1524" s="767"/>
      <c r="CC1524" s="767"/>
      <c r="CD1524" s="767"/>
      <c r="CE1524" s="767"/>
      <c r="CF1524" s="767"/>
      <c r="CG1524" s="767"/>
      <c r="CH1524" s="767"/>
      <c r="CI1524" s="767"/>
      <c r="CJ1524" s="767"/>
      <c r="CK1524" s="767"/>
      <c r="CL1524" s="767"/>
      <c r="CM1524" s="767"/>
      <c r="CN1524" s="767"/>
      <c r="CO1524" s="767"/>
      <c r="CP1524" s="767"/>
      <c r="CQ1524" s="767"/>
      <c r="CR1524" s="767"/>
      <c r="CS1524" s="767"/>
      <c r="CT1524" s="767"/>
      <c r="CU1524" s="767"/>
      <c r="CV1524" s="767"/>
      <c r="CW1524" s="767"/>
      <c r="CX1524" s="767"/>
      <c r="CY1524" s="767"/>
      <c r="CZ1524" s="767"/>
      <c r="DA1524" s="767"/>
      <c r="DB1524" s="767"/>
      <c r="DC1524" s="767"/>
      <c r="DD1524" s="767"/>
      <c r="DE1524" s="767"/>
      <c r="DF1524" s="767"/>
      <c r="DG1524" s="767"/>
      <c r="DH1524" s="767"/>
      <c r="DI1524" s="767"/>
      <c r="DJ1524" s="767"/>
      <c r="DK1524" s="767"/>
      <c r="DL1524" s="767"/>
      <c r="DM1524" s="767"/>
      <c r="DN1524" s="767"/>
      <c r="DO1524" s="767"/>
      <c r="DP1524" s="767"/>
      <c r="DQ1524" s="767"/>
      <c r="DR1524" s="767"/>
      <c r="DS1524" s="767"/>
      <c r="DT1524" s="767"/>
      <c r="DU1524" s="767"/>
      <c r="DV1524" s="767"/>
      <c r="DW1524" s="767"/>
      <c r="DX1524" s="767"/>
      <c r="DY1524" s="767"/>
      <c r="DZ1524" s="767"/>
      <c r="EA1524" s="767"/>
      <c r="EB1524" s="767"/>
      <c r="EC1524" s="767"/>
      <c r="ED1524" s="767"/>
      <c r="EE1524" s="767"/>
      <c r="EF1524" s="767"/>
      <c r="EG1524" s="767"/>
      <c r="EH1524" s="767"/>
      <c r="EI1524" s="767"/>
      <c r="EJ1524" s="767"/>
      <c r="EK1524" s="767"/>
      <c r="EL1524" s="767"/>
      <c r="EM1524" s="767"/>
      <c r="EN1524" s="767"/>
      <c r="EO1524" s="767"/>
      <c r="EP1524" s="767"/>
      <c r="EQ1524" s="767"/>
      <c r="ER1524" s="767"/>
      <c r="ES1524" s="767"/>
      <c r="ET1524" s="767"/>
      <c r="EU1524" s="767"/>
      <c r="EV1524" s="767"/>
      <c r="EW1524" s="767"/>
      <c r="EX1524" s="767"/>
      <c r="EY1524" s="767"/>
      <c r="EZ1524" s="767"/>
      <c r="FA1524" s="767"/>
      <c r="FB1524" s="767"/>
      <c r="FC1524" s="767"/>
      <c r="FD1524" s="767"/>
      <c r="FE1524" s="767"/>
      <c r="FF1524" s="767"/>
      <c r="FG1524" s="767"/>
      <c r="FH1524" s="767"/>
      <c r="FI1524" s="767"/>
      <c r="FJ1524" s="767"/>
      <c r="FK1524" s="767"/>
      <c r="FL1524" s="767"/>
      <c r="FM1524" s="767"/>
      <c r="FN1524" s="767"/>
      <c r="FO1524" s="767"/>
      <c r="FP1524" s="767"/>
      <c r="FQ1524" s="767"/>
      <c r="FR1524" s="767"/>
      <c r="FS1524" s="767"/>
      <c r="FT1524" s="767"/>
      <c r="FU1524" s="767"/>
      <c r="FV1524" s="767"/>
      <c r="FW1524" s="767"/>
      <c r="FX1524" s="767"/>
      <c r="FY1524" s="767"/>
      <c r="FZ1524" s="767"/>
      <c r="GA1524" s="767"/>
      <c r="GB1524" s="767"/>
      <c r="GC1524" s="767"/>
      <c r="GD1524" s="767"/>
      <c r="GE1524" s="767"/>
      <c r="GF1524" s="767"/>
      <c r="GG1524" s="767"/>
      <c r="GH1524" s="767"/>
      <c r="GI1524" s="767"/>
      <c r="GJ1524" s="767"/>
      <c r="GK1524" s="767"/>
      <c r="GL1524" s="767"/>
      <c r="GM1524" s="767"/>
      <c r="GN1524" s="767"/>
      <c r="GO1524" s="767"/>
      <c r="GP1524" s="767"/>
      <c r="GQ1524" s="767"/>
      <c r="GR1524" s="767"/>
      <c r="GS1524" s="767"/>
      <c r="GT1524" s="767"/>
      <c r="GU1524" s="767"/>
      <c r="GV1524" s="767"/>
      <c r="GW1524" s="767"/>
      <c r="GX1524" s="767"/>
      <c r="GY1524" s="767"/>
      <c r="GZ1524" s="767"/>
      <c r="HA1524" s="767"/>
      <c r="HB1524" s="767"/>
      <c r="HC1524" s="767"/>
    </row>
    <row r="1525" spans="1:211" ht="14.45" customHeight="1" thickBot="1">
      <c r="A1525" s="1223" t="s">
        <v>107</v>
      </c>
      <c r="B1525" s="1223"/>
      <c r="C1525" s="1223"/>
      <c r="D1525" s="1223"/>
      <c r="E1525" s="1223"/>
      <c r="F1525" s="1223"/>
      <c r="G1525" s="1223"/>
      <c r="H1525" s="1223"/>
      <c r="I1525" s="1223"/>
      <c r="J1525" s="1223"/>
      <c r="K1525" s="1223"/>
      <c r="L1525" s="1223"/>
      <c r="M1525" s="1223"/>
      <c r="N1525" s="1223"/>
      <c r="O1525" s="1223"/>
      <c r="P1525" s="1223"/>
      <c r="Q1525" s="1223"/>
      <c r="R1525" s="1223"/>
      <c r="S1525" s="1223"/>
      <c r="T1525" s="1223"/>
      <c r="U1525" s="1223"/>
      <c r="V1525" s="1223"/>
      <c r="W1525" s="1223"/>
      <c r="X1525" s="1223"/>
      <c r="Y1525" s="1223"/>
      <c r="Z1525" s="1223"/>
      <c r="AA1525" s="1223"/>
      <c r="AB1525" s="1223"/>
      <c r="AC1525" s="1223"/>
      <c r="AD1525" s="1223"/>
      <c r="AE1525" s="1223"/>
      <c r="AF1525" s="1223"/>
      <c r="AG1525" s="1223"/>
      <c r="AH1525" s="1223"/>
      <c r="AI1525" s="1223"/>
      <c r="AJ1525" s="1223"/>
      <c r="AK1525" s="1223"/>
      <c r="AL1525" s="1224"/>
      <c r="AM1525" s="427">
        <f t="shared" ref="AM1525:AS1525" si="371">SUM(AM805:AM1524)</f>
        <v>0</v>
      </c>
      <c r="AN1525" s="427">
        <f t="shared" si="371"/>
        <v>0</v>
      </c>
      <c r="AO1525" s="427">
        <f t="shared" si="371"/>
        <v>0</v>
      </c>
      <c r="AP1525" s="577">
        <f t="shared" si="371"/>
        <v>0</v>
      </c>
      <c r="AQ1525" s="586">
        <f t="shared" si="371"/>
        <v>0</v>
      </c>
      <c r="AR1525" s="594">
        <f t="shared" si="371"/>
        <v>0</v>
      </c>
      <c r="AS1525" s="595">
        <f t="shared" si="371"/>
        <v>0</v>
      </c>
    </row>
    <row r="1526" spans="1:211">
      <c r="J1526" s="37"/>
      <c r="K1526" s="38"/>
      <c r="L1526" s="38"/>
      <c r="M1526" s="38"/>
      <c r="AN1526" s="1177" t="s">
        <v>100</v>
      </c>
      <c r="AO1526" s="1177"/>
      <c r="AP1526" s="571">
        <f>AP1525+AR1525</f>
        <v>0</v>
      </c>
      <c r="AQ1526" s="571">
        <f>AQ1525+AS1525</f>
        <v>0</v>
      </c>
    </row>
    <row r="1527" spans="1:211">
      <c r="J1527" s="37"/>
      <c r="K1527" s="38"/>
      <c r="L1527" s="38"/>
      <c r="M1527" s="38"/>
    </row>
    <row r="1528" spans="1:211" ht="15.75">
      <c r="A1528" s="119" t="s">
        <v>17</v>
      </c>
      <c r="B1528" s="120"/>
      <c r="C1528" s="121"/>
      <c r="D1528" s="121"/>
      <c r="E1528" s="139"/>
      <c r="F1528" s="140"/>
      <c r="G1528" s="140"/>
      <c r="H1528" s="140"/>
      <c r="I1528" s="140"/>
      <c r="J1528" s="141"/>
      <c r="K1528" s="142"/>
      <c r="L1528" s="142"/>
      <c r="M1528" s="142"/>
      <c r="N1528" s="143"/>
      <c r="O1528" s="143"/>
      <c r="P1528" s="143"/>
      <c r="Q1528" s="143"/>
      <c r="R1528" s="143"/>
      <c r="S1528" s="143"/>
      <c r="T1528" s="143"/>
      <c r="U1528" s="143"/>
      <c r="V1528" s="143"/>
      <c r="W1528" s="143"/>
      <c r="X1528" s="143"/>
      <c r="Y1528" s="143"/>
      <c r="Z1528" s="143"/>
      <c r="AA1528" s="143"/>
      <c r="AB1528" s="143"/>
      <c r="AC1528" s="143"/>
      <c r="AD1528" s="143"/>
      <c r="AE1528" s="143"/>
      <c r="AF1528" s="143"/>
      <c r="AG1528" s="143"/>
      <c r="AH1528" s="143"/>
      <c r="AI1528" s="143"/>
      <c r="AJ1528" s="143"/>
      <c r="AK1528" s="143"/>
      <c r="AL1528" s="143"/>
      <c r="AM1528" s="143"/>
      <c r="AN1528" s="143"/>
      <c r="AO1528" s="144"/>
      <c r="AP1528" s="144"/>
      <c r="AQ1528" s="144"/>
      <c r="AR1528" s="144"/>
      <c r="AS1528" s="144"/>
      <c r="AT1528" s="121"/>
      <c r="AU1528" s="121"/>
    </row>
    <row r="1529" spans="1:211" ht="13.5" thickBot="1">
      <c r="A1529" s="24"/>
      <c r="B1529" s="6"/>
      <c r="C1529" s="5"/>
      <c r="D1529" s="5"/>
      <c r="E1529" s="2"/>
      <c r="F1529" s="7"/>
      <c r="G1529" s="7"/>
      <c r="H1529" s="7"/>
      <c r="I1529" s="7"/>
      <c r="J1529" s="39"/>
      <c r="K1529" s="40"/>
      <c r="L1529" s="40"/>
      <c r="M1529" s="40"/>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36"/>
      <c r="AP1529" s="36"/>
      <c r="AQ1529" s="36"/>
      <c r="AR1529" s="36"/>
      <c r="AS1529" s="36"/>
      <c r="AT1529" s="5"/>
      <c r="AU1529" s="5"/>
    </row>
    <row r="1530" spans="1:211" ht="25.5">
      <c r="A1530" s="1111" t="s">
        <v>54</v>
      </c>
      <c r="B1530" s="1134" t="s">
        <v>55</v>
      </c>
      <c r="C1530" s="1031" t="s">
        <v>108</v>
      </c>
      <c r="D1530" s="1126" t="s">
        <v>109</v>
      </c>
      <c r="E1530" s="1127"/>
      <c r="F1530" s="1127"/>
      <c r="G1530" s="1128"/>
      <c r="H1530" s="1031" t="s">
        <v>391</v>
      </c>
      <c r="I1530" s="1031" t="s">
        <v>390</v>
      </c>
      <c r="J1530" s="1132" t="s">
        <v>102</v>
      </c>
      <c r="K1530" s="1133"/>
      <c r="L1530" s="1136" t="s">
        <v>61</v>
      </c>
      <c r="M1530" s="1137"/>
      <c r="N1530" s="1138"/>
      <c r="O1530" s="1136" t="s">
        <v>62</v>
      </c>
      <c r="P1530" s="1137"/>
      <c r="Q1530" s="1137"/>
      <c r="R1530" s="1137"/>
      <c r="S1530" s="1137"/>
      <c r="T1530" s="1137"/>
      <c r="U1530" s="1137"/>
      <c r="V1530" s="1137"/>
      <c r="W1530" s="1137"/>
      <c r="X1530" s="1137"/>
      <c r="Y1530" s="1137"/>
      <c r="Z1530" s="1137"/>
      <c r="AA1530" s="1137"/>
      <c r="AB1530" s="1137"/>
      <c r="AC1530" s="1137"/>
      <c r="AD1530" s="1137"/>
      <c r="AE1530" s="1137"/>
      <c r="AF1530" s="1137"/>
      <c r="AG1530" s="1137"/>
      <c r="AH1530" s="1137"/>
      <c r="AI1530" s="1137"/>
      <c r="AJ1530" s="1138"/>
      <c r="AK1530" s="58" t="s">
        <v>62</v>
      </c>
      <c r="AL1530" s="58" t="s">
        <v>62</v>
      </c>
      <c r="AM1530" s="1203" t="s">
        <v>63</v>
      </c>
      <c r="AN1530" s="1204"/>
      <c r="AO1530" s="1205"/>
      <c r="AP1530" s="1103" t="s">
        <v>64</v>
      </c>
      <c r="AQ1530" s="1104"/>
      <c r="AR1530" s="1104"/>
      <c r="AS1530" s="1104"/>
      <c r="AT1530" s="1105"/>
      <c r="AU1530" s="1192" t="s">
        <v>103</v>
      </c>
    </row>
    <row r="1531" spans="1:211" ht="26.25" thickBot="1">
      <c r="A1531" s="1112"/>
      <c r="B1531" s="1135"/>
      <c r="C1531" s="1032"/>
      <c r="D1531" s="1129"/>
      <c r="E1531" s="1130"/>
      <c r="F1531" s="1130"/>
      <c r="G1531" s="1131"/>
      <c r="H1531" s="1032" t="s">
        <v>389</v>
      </c>
      <c r="I1531" s="1032" t="s">
        <v>389</v>
      </c>
      <c r="J1531" s="41" t="s">
        <v>104</v>
      </c>
      <c r="K1531" s="383" t="s">
        <v>105</v>
      </c>
      <c r="L1531" s="60" t="s">
        <v>68</v>
      </c>
      <c r="M1531" s="60" t="s">
        <v>69</v>
      </c>
      <c r="N1531" s="60" t="s">
        <v>70</v>
      </c>
      <c r="O1531" s="60" t="s">
        <v>71</v>
      </c>
      <c r="P1531" s="60" t="s">
        <v>72</v>
      </c>
      <c r="Q1531" s="60" t="s">
        <v>73</v>
      </c>
      <c r="R1531" s="60" t="s">
        <v>74</v>
      </c>
      <c r="S1531" s="60" t="s">
        <v>75</v>
      </c>
      <c r="T1531" s="60" t="s">
        <v>76</v>
      </c>
      <c r="U1531" s="60" t="s">
        <v>77</v>
      </c>
      <c r="V1531" s="60" t="s">
        <v>78</v>
      </c>
      <c r="W1531" s="60" t="s">
        <v>79</v>
      </c>
      <c r="X1531" s="60" t="s">
        <v>80</v>
      </c>
      <c r="Y1531" s="60" t="s">
        <v>81</v>
      </c>
      <c r="Z1531" s="60" t="s">
        <v>82</v>
      </c>
      <c r="AA1531" s="60" t="s">
        <v>83</v>
      </c>
      <c r="AB1531" s="60" t="s">
        <v>84</v>
      </c>
      <c r="AC1531" s="60" t="s">
        <v>85</v>
      </c>
      <c r="AD1531" s="60" t="s">
        <v>86</v>
      </c>
      <c r="AE1531" s="60" t="s">
        <v>87</v>
      </c>
      <c r="AF1531" s="60" t="s">
        <v>88</v>
      </c>
      <c r="AG1531" s="60" t="s">
        <v>89</v>
      </c>
      <c r="AH1531" s="60" t="s">
        <v>90</v>
      </c>
      <c r="AI1531" s="60" t="s">
        <v>91</v>
      </c>
      <c r="AJ1531" s="60" t="s">
        <v>92</v>
      </c>
      <c r="AK1531" s="60" t="s">
        <v>93</v>
      </c>
      <c r="AL1531" s="60" t="s">
        <v>94</v>
      </c>
      <c r="AM1531" s="60" t="s">
        <v>68</v>
      </c>
      <c r="AN1531" s="60" t="s">
        <v>69</v>
      </c>
      <c r="AO1531" s="60" t="s">
        <v>70</v>
      </c>
      <c r="AP1531" s="588" t="s">
        <v>95</v>
      </c>
      <c r="AQ1531" s="589" t="s">
        <v>96</v>
      </c>
      <c r="AR1531" s="590" t="s">
        <v>97</v>
      </c>
      <c r="AS1531" s="220" t="s">
        <v>98</v>
      </c>
      <c r="AT1531" s="221" t="s">
        <v>67</v>
      </c>
      <c r="AU1531" s="1193"/>
    </row>
    <row r="1532" spans="1:211" ht="15">
      <c r="A1532" s="306"/>
      <c r="B1532" s="337"/>
      <c r="C1532" s="349"/>
      <c r="D1532" s="1046"/>
      <c r="E1532" s="1047"/>
      <c r="F1532" s="1047"/>
      <c r="G1532" s="1048"/>
      <c r="H1532" s="746">
        <v>0.21</v>
      </c>
      <c r="I1532" s="746">
        <v>1</v>
      </c>
      <c r="J1532" s="310"/>
      <c r="K1532" s="729">
        <f>J1532+(J1532*H1532)</f>
        <v>0</v>
      </c>
      <c r="L1532" s="354">
        <v>1</v>
      </c>
      <c r="M1532" s="354"/>
      <c r="N1532" s="360">
        <f>L1532+M1532</f>
        <v>1</v>
      </c>
      <c r="O1532" s="354"/>
      <c r="P1532" s="354"/>
      <c r="Q1532" s="354"/>
      <c r="R1532" s="354"/>
      <c r="S1532" s="354"/>
      <c r="T1532" s="354"/>
      <c r="U1532" s="354"/>
      <c r="V1532" s="354"/>
      <c r="W1532" s="354"/>
      <c r="X1532" s="354"/>
      <c r="Y1532" s="354"/>
      <c r="Z1532" s="354"/>
      <c r="AA1532" s="354"/>
      <c r="AB1532" s="354"/>
      <c r="AC1532" s="354"/>
      <c r="AD1532" s="354"/>
      <c r="AE1532" s="354"/>
      <c r="AF1532" s="354"/>
      <c r="AG1532" s="354"/>
      <c r="AH1532" s="354"/>
      <c r="AI1532" s="354"/>
      <c r="AJ1532" s="354"/>
      <c r="AK1532" s="71">
        <f>SUM(O1532:AJ1532)</f>
        <v>0</v>
      </c>
      <c r="AL1532" s="360">
        <f t="shared" ref="AL1532:AL1963" si="372">N1532+AK1532</f>
        <v>1</v>
      </c>
      <c r="AM1532" s="752">
        <f>(J1532+(J1532*H1532)-(J1532*H1532*I1532))*L1532</f>
        <v>0</v>
      </c>
      <c r="AN1532" s="358">
        <f>((J1532+(J1532*H1532)-(J1532*H1532*I1532))*M1532)*50%</f>
        <v>0</v>
      </c>
      <c r="AO1532" s="754">
        <f>AM1532+AN1532</f>
        <v>0</v>
      </c>
      <c r="AP1532" s="575">
        <f t="shared" ref="AP1532:AP1963" si="373">AM1532-AR1532</f>
        <v>0</v>
      </c>
      <c r="AQ1532" s="584">
        <f t="shared" ref="AQ1532:AQ1963" si="374">AN1532-AS1532</f>
        <v>0</v>
      </c>
      <c r="AR1532" s="580"/>
      <c r="AS1532" s="208"/>
      <c r="AT1532" s="209"/>
      <c r="AU1532" s="591"/>
      <c r="BB1532" s="775"/>
      <c r="BC1532" s="776"/>
    </row>
    <row r="1533" spans="1:211" ht="15">
      <c r="A1533" s="309"/>
      <c r="B1533" s="338"/>
      <c r="C1533" s="350"/>
      <c r="D1533" s="951"/>
      <c r="E1533" s="952"/>
      <c r="F1533" s="952"/>
      <c r="G1533" s="953"/>
      <c r="H1533" s="745">
        <v>0.21</v>
      </c>
      <c r="I1533" s="747">
        <v>1</v>
      </c>
      <c r="J1533" s="316"/>
      <c r="K1533" s="680">
        <f t="shared" ref="K1533:K1796" si="375">J1533+(J1533*H1533)</f>
        <v>0</v>
      </c>
      <c r="L1533" s="355">
        <v>1</v>
      </c>
      <c r="M1533" s="355"/>
      <c r="N1533" s="361">
        <f t="shared" ref="N1533:N1963" si="376">L1533+M1533</f>
        <v>1</v>
      </c>
      <c r="O1533" s="355"/>
      <c r="P1533" s="355"/>
      <c r="Q1533" s="355"/>
      <c r="R1533" s="355"/>
      <c r="S1533" s="355"/>
      <c r="T1533" s="355"/>
      <c r="U1533" s="355"/>
      <c r="V1533" s="355"/>
      <c r="W1533" s="355"/>
      <c r="X1533" s="355"/>
      <c r="Y1533" s="355"/>
      <c r="Z1533" s="355"/>
      <c r="AA1533" s="355"/>
      <c r="AB1533" s="355"/>
      <c r="AC1533" s="355"/>
      <c r="AD1533" s="355"/>
      <c r="AE1533" s="355"/>
      <c r="AF1533" s="355"/>
      <c r="AG1533" s="355"/>
      <c r="AH1533" s="355"/>
      <c r="AI1533" s="355"/>
      <c r="AJ1533" s="355"/>
      <c r="AK1533" s="72">
        <f t="shared" ref="AK1533:AK1963" si="377">SUM(O1533:AJ1533)</f>
        <v>0</v>
      </c>
      <c r="AL1533" s="761">
        <f t="shared" si="372"/>
        <v>1</v>
      </c>
      <c r="AM1533" s="359">
        <f>(J1533+(J1533*H1533)-(J1533*H1533*I1533))*L1533</f>
        <v>0</v>
      </c>
      <c r="AN1533" s="359">
        <f t="shared" ref="AN1533:AN1796" si="378">((J1533+(J1533*H1533)-(J1533*H1533*I1533))*M1533)*50%</f>
        <v>0</v>
      </c>
      <c r="AO1533" s="755">
        <f>AM1533+AN1533</f>
        <v>0</v>
      </c>
      <c r="AP1533" s="573">
        <f t="shared" si="373"/>
        <v>0</v>
      </c>
      <c r="AQ1533" s="583">
        <f t="shared" si="374"/>
        <v>0</v>
      </c>
      <c r="AR1533" s="579"/>
      <c r="AS1533" s="102"/>
      <c r="AT1533" s="27"/>
      <c r="AU1533" s="592"/>
      <c r="BB1533" s="775"/>
      <c r="BC1533" s="777"/>
    </row>
    <row r="1534" spans="1:211" ht="15">
      <c r="A1534" s="309"/>
      <c r="B1534" s="338"/>
      <c r="C1534" s="350"/>
      <c r="D1534" s="951"/>
      <c r="E1534" s="952"/>
      <c r="F1534" s="952"/>
      <c r="G1534" s="953"/>
      <c r="H1534" s="745">
        <v>0.21</v>
      </c>
      <c r="I1534" s="747">
        <v>1</v>
      </c>
      <c r="J1534" s="316"/>
      <c r="K1534" s="680">
        <f t="shared" si="375"/>
        <v>0</v>
      </c>
      <c r="L1534" s="355">
        <v>1</v>
      </c>
      <c r="M1534" s="355"/>
      <c r="N1534" s="361">
        <f t="shared" ref="N1534:N1539" si="379">L1534+M1534</f>
        <v>1</v>
      </c>
      <c r="O1534" s="355"/>
      <c r="P1534" s="355"/>
      <c r="Q1534" s="355"/>
      <c r="R1534" s="355"/>
      <c r="S1534" s="355"/>
      <c r="T1534" s="355"/>
      <c r="U1534" s="355"/>
      <c r="V1534" s="355"/>
      <c r="W1534" s="355"/>
      <c r="X1534" s="355"/>
      <c r="Y1534" s="355"/>
      <c r="Z1534" s="355"/>
      <c r="AA1534" s="355"/>
      <c r="AB1534" s="355"/>
      <c r="AC1534" s="355"/>
      <c r="AD1534" s="355"/>
      <c r="AE1534" s="355"/>
      <c r="AF1534" s="355"/>
      <c r="AG1534" s="355"/>
      <c r="AH1534" s="355"/>
      <c r="AI1534" s="355"/>
      <c r="AJ1534" s="355"/>
      <c r="AK1534" s="72">
        <f t="shared" ref="AK1534:AK1539" si="380">SUM(O1534:AJ1534)</f>
        <v>0</v>
      </c>
      <c r="AL1534" s="761">
        <f t="shared" ref="AL1534:AL1539" si="381">N1534+AK1534</f>
        <v>1</v>
      </c>
      <c r="AM1534" s="359">
        <f t="shared" ref="AM1534:AM1797" si="382">(J1534+(J1534*H1534)-(J1534*H1534*I1534))*L1534</f>
        <v>0</v>
      </c>
      <c r="AN1534" s="359">
        <f t="shared" si="378"/>
        <v>0</v>
      </c>
      <c r="AO1534" s="755">
        <f t="shared" ref="AO1534:AO1797" si="383">AM1534+AN1534</f>
        <v>0</v>
      </c>
      <c r="AP1534" s="573">
        <f t="shared" ref="AP1534:AP1539" si="384">AM1534-AR1534</f>
        <v>0</v>
      </c>
      <c r="AQ1534" s="583">
        <f t="shared" ref="AQ1534:AQ1539" si="385">AN1534-AS1534</f>
        <v>0</v>
      </c>
      <c r="AR1534" s="579"/>
      <c r="AS1534" s="102"/>
      <c r="AT1534" s="27"/>
      <c r="AU1534" s="592"/>
      <c r="BB1534" s="778"/>
      <c r="BC1534" s="776"/>
    </row>
    <row r="1535" spans="1:211" ht="15">
      <c r="A1535" s="309"/>
      <c r="B1535" s="338"/>
      <c r="C1535" s="350"/>
      <c r="D1535" s="951"/>
      <c r="E1535" s="952"/>
      <c r="F1535" s="952"/>
      <c r="G1535" s="953"/>
      <c r="H1535" s="745">
        <v>0.21</v>
      </c>
      <c r="I1535" s="747">
        <v>1</v>
      </c>
      <c r="J1535" s="316"/>
      <c r="K1535" s="680">
        <f t="shared" si="375"/>
        <v>0</v>
      </c>
      <c r="L1535" s="355">
        <v>1</v>
      </c>
      <c r="M1535" s="355"/>
      <c r="N1535" s="361">
        <f t="shared" si="379"/>
        <v>1</v>
      </c>
      <c r="O1535" s="355"/>
      <c r="P1535" s="355"/>
      <c r="Q1535" s="355"/>
      <c r="R1535" s="355"/>
      <c r="S1535" s="355"/>
      <c r="T1535" s="355"/>
      <c r="U1535" s="355"/>
      <c r="V1535" s="355"/>
      <c r="W1535" s="355"/>
      <c r="X1535" s="355"/>
      <c r="Y1535" s="355"/>
      <c r="Z1535" s="355"/>
      <c r="AA1535" s="355"/>
      <c r="AB1535" s="355"/>
      <c r="AC1535" s="355"/>
      <c r="AD1535" s="355"/>
      <c r="AE1535" s="355"/>
      <c r="AF1535" s="355"/>
      <c r="AG1535" s="355"/>
      <c r="AH1535" s="355"/>
      <c r="AI1535" s="355"/>
      <c r="AJ1535" s="355"/>
      <c r="AK1535" s="72">
        <f t="shared" si="380"/>
        <v>0</v>
      </c>
      <c r="AL1535" s="761">
        <f t="shared" si="381"/>
        <v>1</v>
      </c>
      <c r="AM1535" s="359">
        <f t="shared" si="382"/>
        <v>0</v>
      </c>
      <c r="AN1535" s="359">
        <f t="shared" si="378"/>
        <v>0</v>
      </c>
      <c r="AO1535" s="755">
        <f t="shared" si="383"/>
        <v>0</v>
      </c>
      <c r="AP1535" s="573">
        <f t="shared" si="384"/>
        <v>0</v>
      </c>
      <c r="AQ1535" s="583">
        <f t="shared" si="385"/>
        <v>0</v>
      </c>
      <c r="AR1535" s="579"/>
      <c r="AS1535" s="102"/>
      <c r="AT1535" s="27"/>
      <c r="AU1535" s="592"/>
      <c r="BC1535" s="776"/>
    </row>
    <row r="1536" spans="1:211" ht="15">
      <c r="A1536" s="309"/>
      <c r="B1536" s="338"/>
      <c r="C1536" s="350"/>
      <c r="D1536" s="951"/>
      <c r="E1536" s="952"/>
      <c r="F1536" s="952"/>
      <c r="G1536" s="953"/>
      <c r="H1536" s="745">
        <v>0.21</v>
      </c>
      <c r="I1536" s="747">
        <v>1</v>
      </c>
      <c r="J1536" s="316"/>
      <c r="K1536" s="680">
        <f t="shared" si="375"/>
        <v>0</v>
      </c>
      <c r="L1536" s="355">
        <v>1</v>
      </c>
      <c r="M1536" s="355"/>
      <c r="N1536" s="361">
        <f t="shared" si="379"/>
        <v>1</v>
      </c>
      <c r="O1536" s="355"/>
      <c r="P1536" s="355"/>
      <c r="Q1536" s="355"/>
      <c r="R1536" s="355"/>
      <c r="S1536" s="355"/>
      <c r="T1536" s="355"/>
      <c r="U1536" s="355"/>
      <c r="V1536" s="355"/>
      <c r="W1536" s="355"/>
      <c r="X1536" s="355"/>
      <c r="Y1536" s="355"/>
      <c r="Z1536" s="355"/>
      <c r="AA1536" s="355"/>
      <c r="AB1536" s="355"/>
      <c r="AC1536" s="355"/>
      <c r="AD1536" s="355"/>
      <c r="AE1536" s="355"/>
      <c r="AF1536" s="355"/>
      <c r="AG1536" s="355"/>
      <c r="AH1536" s="355"/>
      <c r="AI1536" s="355"/>
      <c r="AJ1536" s="355"/>
      <c r="AK1536" s="72">
        <f t="shared" si="380"/>
        <v>0</v>
      </c>
      <c r="AL1536" s="761">
        <f t="shared" si="381"/>
        <v>1</v>
      </c>
      <c r="AM1536" s="359">
        <f t="shared" si="382"/>
        <v>0</v>
      </c>
      <c r="AN1536" s="359">
        <f t="shared" si="378"/>
        <v>0</v>
      </c>
      <c r="AO1536" s="755">
        <f t="shared" si="383"/>
        <v>0</v>
      </c>
      <c r="AP1536" s="573">
        <f t="shared" si="384"/>
        <v>0</v>
      </c>
      <c r="AQ1536" s="583">
        <f t="shared" si="385"/>
        <v>0</v>
      </c>
      <c r="AR1536" s="579"/>
      <c r="AS1536" s="102"/>
      <c r="AT1536" s="27"/>
      <c r="AU1536" s="592"/>
      <c r="BC1536" s="778"/>
    </row>
    <row r="1537" spans="1:47" ht="15">
      <c r="A1537" s="309"/>
      <c r="B1537" s="338"/>
      <c r="C1537" s="350"/>
      <c r="D1537" s="951"/>
      <c r="E1537" s="952"/>
      <c r="F1537" s="952"/>
      <c r="G1537" s="953"/>
      <c r="H1537" s="745">
        <v>0.21</v>
      </c>
      <c r="I1537" s="747">
        <v>1</v>
      </c>
      <c r="J1537" s="316"/>
      <c r="K1537" s="680">
        <f t="shared" si="375"/>
        <v>0</v>
      </c>
      <c r="L1537" s="355">
        <v>1</v>
      </c>
      <c r="M1537" s="355"/>
      <c r="N1537" s="361">
        <f t="shared" si="379"/>
        <v>1</v>
      </c>
      <c r="O1537" s="355"/>
      <c r="P1537" s="355"/>
      <c r="Q1537" s="355"/>
      <c r="R1537" s="355"/>
      <c r="S1537" s="355"/>
      <c r="T1537" s="355"/>
      <c r="U1537" s="355"/>
      <c r="V1537" s="355"/>
      <c r="W1537" s="355"/>
      <c r="X1537" s="355"/>
      <c r="Y1537" s="355"/>
      <c r="Z1537" s="355"/>
      <c r="AA1537" s="355"/>
      <c r="AB1537" s="355"/>
      <c r="AC1537" s="355"/>
      <c r="AD1537" s="355"/>
      <c r="AE1537" s="355"/>
      <c r="AF1537" s="355"/>
      <c r="AG1537" s="355"/>
      <c r="AH1537" s="355"/>
      <c r="AI1537" s="355"/>
      <c r="AJ1537" s="355"/>
      <c r="AK1537" s="72">
        <f t="shared" si="380"/>
        <v>0</v>
      </c>
      <c r="AL1537" s="761">
        <f t="shared" si="381"/>
        <v>1</v>
      </c>
      <c r="AM1537" s="359">
        <f t="shared" si="382"/>
        <v>0</v>
      </c>
      <c r="AN1537" s="359">
        <f t="shared" si="378"/>
        <v>0</v>
      </c>
      <c r="AO1537" s="755">
        <f t="shared" si="383"/>
        <v>0</v>
      </c>
      <c r="AP1537" s="573">
        <f t="shared" si="384"/>
        <v>0</v>
      </c>
      <c r="AQ1537" s="583">
        <f t="shared" si="385"/>
        <v>0</v>
      </c>
      <c r="AR1537" s="579"/>
      <c r="AS1537" s="102"/>
      <c r="AT1537" s="27"/>
      <c r="AU1537" s="592"/>
    </row>
    <row r="1538" spans="1:47" ht="15">
      <c r="A1538" s="309"/>
      <c r="B1538" s="338"/>
      <c r="C1538" s="350"/>
      <c r="D1538" s="951"/>
      <c r="E1538" s="952"/>
      <c r="F1538" s="952"/>
      <c r="G1538" s="953"/>
      <c r="H1538" s="745">
        <v>0.21</v>
      </c>
      <c r="I1538" s="747">
        <v>1</v>
      </c>
      <c r="J1538" s="316"/>
      <c r="K1538" s="680">
        <f t="shared" si="375"/>
        <v>0</v>
      </c>
      <c r="L1538" s="355">
        <v>1</v>
      </c>
      <c r="M1538" s="355"/>
      <c r="N1538" s="361">
        <f t="shared" si="379"/>
        <v>1</v>
      </c>
      <c r="O1538" s="355"/>
      <c r="P1538" s="355"/>
      <c r="Q1538" s="355"/>
      <c r="R1538" s="355"/>
      <c r="S1538" s="355"/>
      <c r="T1538" s="355"/>
      <c r="U1538" s="355"/>
      <c r="V1538" s="355"/>
      <c r="W1538" s="355"/>
      <c r="X1538" s="355"/>
      <c r="Y1538" s="355"/>
      <c r="Z1538" s="355"/>
      <c r="AA1538" s="355"/>
      <c r="AB1538" s="355"/>
      <c r="AC1538" s="355"/>
      <c r="AD1538" s="355"/>
      <c r="AE1538" s="355"/>
      <c r="AF1538" s="355"/>
      <c r="AG1538" s="355"/>
      <c r="AH1538" s="355"/>
      <c r="AI1538" s="355"/>
      <c r="AJ1538" s="355"/>
      <c r="AK1538" s="72">
        <f t="shared" si="380"/>
        <v>0</v>
      </c>
      <c r="AL1538" s="761">
        <f t="shared" si="381"/>
        <v>1</v>
      </c>
      <c r="AM1538" s="359">
        <f t="shared" si="382"/>
        <v>0</v>
      </c>
      <c r="AN1538" s="359">
        <f t="shared" si="378"/>
        <v>0</v>
      </c>
      <c r="AO1538" s="755">
        <f t="shared" si="383"/>
        <v>0</v>
      </c>
      <c r="AP1538" s="573">
        <f t="shared" si="384"/>
        <v>0</v>
      </c>
      <c r="AQ1538" s="583">
        <f t="shared" si="385"/>
        <v>0</v>
      </c>
      <c r="AR1538" s="579"/>
      <c r="AS1538" s="102"/>
      <c r="AT1538" s="27"/>
      <c r="AU1538" s="592"/>
    </row>
    <row r="1539" spans="1:47" ht="15">
      <c r="A1539" s="309"/>
      <c r="B1539" s="338"/>
      <c r="C1539" s="350"/>
      <c r="D1539" s="951"/>
      <c r="E1539" s="952"/>
      <c r="F1539" s="952"/>
      <c r="G1539" s="953"/>
      <c r="H1539" s="745">
        <v>0.21</v>
      </c>
      <c r="I1539" s="747">
        <v>1</v>
      </c>
      <c r="J1539" s="316"/>
      <c r="K1539" s="680">
        <f t="shared" si="375"/>
        <v>0</v>
      </c>
      <c r="L1539" s="355">
        <v>1</v>
      </c>
      <c r="M1539" s="355"/>
      <c r="N1539" s="361">
        <f t="shared" si="379"/>
        <v>1</v>
      </c>
      <c r="O1539" s="355"/>
      <c r="P1539" s="355"/>
      <c r="Q1539" s="355"/>
      <c r="R1539" s="355"/>
      <c r="S1539" s="355"/>
      <c r="T1539" s="355"/>
      <c r="U1539" s="355"/>
      <c r="V1539" s="355"/>
      <c r="W1539" s="355"/>
      <c r="X1539" s="355"/>
      <c r="Y1539" s="355"/>
      <c r="Z1539" s="355"/>
      <c r="AA1539" s="355"/>
      <c r="AB1539" s="355"/>
      <c r="AC1539" s="355"/>
      <c r="AD1539" s="355"/>
      <c r="AE1539" s="355"/>
      <c r="AF1539" s="355"/>
      <c r="AG1539" s="355"/>
      <c r="AH1539" s="355"/>
      <c r="AI1539" s="355"/>
      <c r="AJ1539" s="355"/>
      <c r="AK1539" s="72">
        <f t="shared" si="380"/>
        <v>0</v>
      </c>
      <c r="AL1539" s="761">
        <f t="shared" si="381"/>
        <v>1</v>
      </c>
      <c r="AM1539" s="359">
        <f t="shared" si="382"/>
        <v>0</v>
      </c>
      <c r="AN1539" s="359">
        <f t="shared" si="378"/>
        <v>0</v>
      </c>
      <c r="AO1539" s="755">
        <f t="shared" si="383"/>
        <v>0</v>
      </c>
      <c r="AP1539" s="573">
        <f t="shared" si="384"/>
        <v>0</v>
      </c>
      <c r="AQ1539" s="583">
        <f t="shared" si="385"/>
        <v>0</v>
      </c>
      <c r="AR1539" s="579"/>
      <c r="AS1539" s="102"/>
      <c r="AT1539" s="27"/>
      <c r="AU1539" s="592"/>
    </row>
    <row r="1540" spans="1:47" ht="15">
      <c r="A1540" s="309"/>
      <c r="B1540" s="338"/>
      <c r="C1540" s="350"/>
      <c r="D1540" s="951"/>
      <c r="E1540" s="952"/>
      <c r="F1540" s="952"/>
      <c r="G1540" s="953"/>
      <c r="H1540" s="745">
        <v>0.21</v>
      </c>
      <c r="I1540" s="747">
        <v>1</v>
      </c>
      <c r="J1540" s="316"/>
      <c r="K1540" s="680">
        <f t="shared" si="375"/>
        <v>0</v>
      </c>
      <c r="L1540" s="355">
        <v>1</v>
      </c>
      <c r="M1540" s="355"/>
      <c r="N1540" s="361">
        <f t="shared" si="376"/>
        <v>1</v>
      </c>
      <c r="O1540" s="355"/>
      <c r="P1540" s="355"/>
      <c r="Q1540" s="355"/>
      <c r="R1540" s="355"/>
      <c r="S1540" s="355"/>
      <c r="T1540" s="355"/>
      <c r="U1540" s="355"/>
      <c r="V1540" s="355"/>
      <c r="W1540" s="355"/>
      <c r="X1540" s="355"/>
      <c r="Y1540" s="355"/>
      <c r="Z1540" s="355"/>
      <c r="AA1540" s="355"/>
      <c r="AB1540" s="355"/>
      <c r="AC1540" s="355"/>
      <c r="AD1540" s="355"/>
      <c r="AE1540" s="355"/>
      <c r="AF1540" s="355"/>
      <c r="AG1540" s="355"/>
      <c r="AH1540" s="355"/>
      <c r="AI1540" s="355"/>
      <c r="AJ1540" s="355"/>
      <c r="AK1540" s="72">
        <f t="shared" si="377"/>
        <v>0</v>
      </c>
      <c r="AL1540" s="761">
        <f t="shared" si="372"/>
        <v>1</v>
      </c>
      <c r="AM1540" s="359">
        <f t="shared" si="382"/>
        <v>0</v>
      </c>
      <c r="AN1540" s="359">
        <f t="shared" si="378"/>
        <v>0</v>
      </c>
      <c r="AO1540" s="755">
        <f t="shared" si="383"/>
        <v>0</v>
      </c>
      <c r="AP1540" s="573">
        <f t="shared" si="373"/>
        <v>0</v>
      </c>
      <c r="AQ1540" s="583">
        <f t="shared" si="374"/>
        <v>0</v>
      </c>
      <c r="AR1540" s="579"/>
      <c r="AS1540" s="102"/>
      <c r="AT1540" s="27"/>
      <c r="AU1540" s="592"/>
    </row>
    <row r="1541" spans="1:47" ht="15">
      <c r="A1541" s="309"/>
      <c r="B1541" s="338"/>
      <c r="C1541" s="350"/>
      <c r="D1541" s="951"/>
      <c r="E1541" s="952"/>
      <c r="F1541" s="952"/>
      <c r="G1541" s="953"/>
      <c r="H1541" s="745">
        <v>0.21</v>
      </c>
      <c r="I1541" s="747">
        <v>1</v>
      </c>
      <c r="J1541" s="316"/>
      <c r="K1541" s="680">
        <f t="shared" si="375"/>
        <v>0</v>
      </c>
      <c r="L1541" s="355">
        <v>1</v>
      </c>
      <c r="M1541" s="355"/>
      <c r="N1541" s="361">
        <f t="shared" si="376"/>
        <v>1</v>
      </c>
      <c r="O1541" s="355"/>
      <c r="P1541" s="355"/>
      <c r="Q1541" s="355"/>
      <c r="R1541" s="355"/>
      <c r="S1541" s="355"/>
      <c r="T1541" s="355"/>
      <c r="U1541" s="355"/>
      <c r="V1541" s="355"/>
      <c r="W1541" s="355"/>
      <c r="X1541" s="355"/>
      <c r="Y1541" s="355"/>
      <c r="Z1541" s="355"/>
      <c r="AA1541" s="355"/>
      <c r="AB1541" s="355"/>
      <c r="AC1541" s="355"/>
      <c r="AD1541" s="355"/>
      <c r="AE1541" s="355"/>
      <c r="AF1541" s="355"/>
      <c r="AG1541" s="355"/>
      <c r="AH1541" s="355"/>
      <c r="AI1541" s="355"/>
      <c r="AJ1541" s="355"/>
      <c r="AK1541" s="72">
        <f t="shared" si="377"/>
        <v>0</v>
      </c>
      <c r="AL1541" s="761">
        <f t="shared" si="372"/>
        <v>1</v>
      </c>
      <c r="AM1541" s="359">
        <f t="shared" si="382"/>
        <v>0</v>
      </c>
      <c r="AN1541" s="359">
        <f t="shared" si="378"/>
        <v>0</v>
      </c>
      <c r="AO1541" s="755">
        <f t="shared" si="383"/>
        <v>0</v>
      </c>
      <c r="AP1541" s="573">
        <f t="shared" si="373"/>
        <v>0</v>
      </c>
      <c r="AQ1541" s="583">
        <f t="shared" si="374"/>
        <v>0</v>
      </c>
      <c r="AR1541" s="579"/>
      <c r="AS1541" s="102"/>
      <c r="AT1541" s="27"/>
      <c r="AU1541" s="592"/>
    </row>
    <row r="1542" spans="1:47" ht="15">
      <c r="A1542" s="309"/>
      <c r="B1542" s="338"/>
      <c r="C1542" s="350"/>
      <c r="D1542" s="951"/>
      <c r="E1542" s="952"/>
      <c r="F1542" s="952"/>
      <c r="G1542" s="953"/>
      <c r="H1542" s="745">
        <v>0.21</v>
      </c>
      <c r="I1542" s="747">
        <v>1</v>
      </c>
      <c r="J1542" s="316"/>
      <c r="K1542" s="680">
        <f t="shared" si="375"/>
        <v>0</v>
      </c>
      <c r="L1542" s="355">
        <v>1</v>
      </c>
      <c r="M1542" s="355"/>
      <c r="N1542" s="361">
        <f t="shared" si="376"/>
        <v>1</v>
      </c>
      <c r="O1542" s="355"/>
      <c r="P1542" s="355"/>
      <c r="Q1542" s="355"/>
      <c r="R1542" s="355"/>
      <c r="S1542" s="355"/>
      <c r="T1542" s="355"/>
      <c r="U1542" s="355"/>
      <c r="V1542" s="355"/>
      <c r="W1542" s="355"/>
      <c r="X1542" s="355"/>
      <c r="Y1542" s="355"/>
      <c r="Z1542" s="355"/>
      <c r="AA1542" s="355"/>
      <c r="AB1542" s="355"/>
      <c r="AC1542" s="355"/>
      <c r="AD1542" s="355"/>
      <c r="AE1542" s="355"/>
      <c r="AF1542" s="355"/>
      <c r="AG1542" s="355"/>
      <c r="AH1542" s="355"/>
      <c r="AI1542" s="355"/>
      <c r="AJ1542" s="355"/>
      <c r="AK1542" s="72">
        <f t="shared" si="377"/>
        <v>0</v>
      </c>
      <c r="AL1542" s="761">
        <f t="shared" si="372"/>
        <v>1</v>
      </c>
      <c r="AM1542" s="359">
        <f t="shared" si="382"/>
        <v>0</v>
      </c>
      <c r="AN1542" s="359">
        <f t="shared" si="378"/>
        <v>0</v>
      </c>
      <c r="AO1542" s="755">
        <f t="shared" si="383"/>
        <v>0</v>
      </c>
      <c r="AP1542" s="573">
        <f t="shared" si="373"/>
        <v>0</v>
      </c>
      <c r="AQ1542" s="583">
        <f t="shared" si="374"/>
        <v>0</v>
      </c>
      <c r="AR1542" s="579"/>
      <c r="AS1542" s="102"/>
      <c r="AT1542" s="27"/>
      <c r="AU1542" s="592"/>
    </row>
    <row r="1543" spans="1:47" ht="15">
      <c r="A1543" s="309"/>
      <c r="B1543" s="338"/>
      <c r="C1543" s="350"/>
      <c r="D1543" s="951"/>
      <c r="E1543" s="952"/>
      <c r="F1543" s="952"/>
      <c r="G1543" s="953"/>
      <c r="H1543" s="745">
        <v>0.21</v>
      </c>
      <c r="I1543" s="747">
        <v>1</v>
      </c>
      <c r="J1543" s="316"/>
      <c r="K1543" s="680">
        <f t="shared" si="375"/>
        <v>0</v>
      </c>
      <c r="L1543" s="355">
        <v>1</v>
      </c>
      <c r="M1543" s="355"/>
      <c r="N1543" s="361">
        <f t="shared" si="376"/>
        <v>1</v>
      </c>
      <c r="O1543" s="355"/>
      <c r="P1543" s="355"/>
      <c r="Q1543" s="355"/>
      <c r="R1543" s="355"/>
      <c r="S1543" s="355"/>
      <c r="T1543" s="355"/>
      <c r="U1543" s="355"/>
      <c r="V1543" s="355"/>
      <c r="W1543" s="355"/>
      <c r="X1543" s="355"/>
      <c r="Y1543" s="355"/>
      <c r="Z1543" s="355"/>
      <c r="AA1543" s="355"/>
      <c r="AB1543" s="355"/>
      <c r="AC1543" s="355"/>
      <c r="AD1543" s="355"/>
      <c r="AE1543" s="355"/>
      <c r="AF1543" s="355"/>
      <c r="AG1543" s="355"/>
      <c r="AH1543" s="355"/>
      <c r="AI1543" s="355"/>
      <c r="AJ1543" s="355"/>
      <c r="AK1543" s="72">
        <f t="shared" si="377"/>
        <v>0</v>
      </c>
      <c r="AL1543" s="761">
        <f t="shared" si="372"/>
        <v>1</v>
      </c>
      <c r="AM1543" s="359">
        <f t="shared" si="382"/>
        <v>0</v>
      </c>
      <c r="AN1543" s="359">
        <f t="shared" si="378"/>
        <v>0</v>
      </c>
      <c r="AO1543" s="755">
        <f t="shared" si="383"/>
        <v>0</v>
      </c>
      <c r="AP1543" s="573">
        <f t="shared" si="373"/>
        <v>0</v>
      </c>
      <c r="AQ1543" s="583">
        <f t="shared" si="374"/>
        <v>0</v>
      </c>
      <c r="AR1543" s="579"/>
      <c r="AS1543" s="102"/>
      <c r="AT1543" s="27"/>
      <c r="AU1543" s="592"/>
    </row>
    <row r="1544" spans="1:47" ht="15">
      <c r="A1544" s="309"/>
      <c r="B1544" s="338"/>
      <c r="C1544" s="350"/>
      <c r="D1544" s="951"/>
      <c r="E1544" s="952"/>
      <c r="F1544" s="952"/>
      <c r="G1544" s="953"/>
      <c r="H1544" s="745">
        <v>0.21</v>
      </c>
      <c r="I1544" s="747">
        <v>1</v>
      </c>
      <c r="J1544" s="316"/>
      <c r="K1544" s="680">
        <f t="shared" si="375"/>
        <v>0</v>
      </c>
      <c r="L1544" s="355">
        <v>1</v>
      </c>
      <c r="M1544" s="355"/>
      <c r="N1544" s="361">
        <f t="shared" si="376"/>
        <v>1</v>
      </c>
      <c r="O1544" s="355"/>
      <c r="P1544" s="355"/>
      <c r="Q1544" s="355"/>
      <c r="R1544" s="355"/>
      <c r="S1544" s="355"/>
      <c r="T1544" s="355"/>
      <c r="U1544" s="355"/>
      <c r="V1544" s="355"/>
      <c r="W1544" s="355"/>
      <c r="X1544" s="355"/>
      <c r="Y1544" s="355"/>
      <c r="Z1544" s="355"/>
      <c r="AA1544" s="355"/>
      <c r="AB1544" s="355"/>
      <c r="AC1544" s="355"/>
      <c r="AD1544" s="355"/>
      <c r="AE1544" s="355"/>
      <c r="AF1544" s="355"/>
      <c r="AG1544" s="355"/>
      <c r="AH1544" s="355"/>
      <c r="AI1544" s="355"/>
      <c r="AJ1544" s="355"/>
      <c r="AK1544" s="72">
        <f t="shared" si="377"/>
        <v>0</v>
      </c>
      <c r="AL1544" s="761">
        <f t="shared" si="372"/>
        <v>1</v>
      </c>
      <c r="AM1544" s="359">
        <f t="shared" si="382"/>
        <v>0</v>
      </c>
      <c r="AN1544" s="359">
        <f t="shared" si="378"/>
        <v>0</v>
      </c>
      <c r="AO1544" s="755">
        <f t="shared" si="383"/>
        <v>0</v>
      </c>
      <c r="AP1544" s="573">
        <f t="shared" si="373"/>
        <v>0</v>
      </c>
      <c r="AQ1544" s="583">
        <f t="shared" si="374"/>
        <v>0</v>
      </c>
      <c r="AR1544" s="579"/>
      <c r="AS1544" s="102"/>
      <c r="AT1544" s="27"/>
      <c r="AU1544" s="592"/>
    </row>
    <row r="1545" spans="1:47" ht="15">
      <c r="A1545" s="309"/>
      <c r="B1545" s="338"/>
      <c r="C1545" s="350"/>
      <c r="D1545" s="951"/>
      <c r="E1545" s="952"/>
      <c r="F1545" s="952"/>
      <c r="G1545" s="953"/>
      <c r="H1545" s="745">
        <v>0.21</v>
      </c>
      <c r="I1545" s="747">
        <v>1</v>
      </c>
      <c r="J1545" s="316"/>
      <c r="K1545" s="680">
        <f t="shared" si="375"/>
        <v>0</v>
      </c>
      <c r="L1545" s="355">
        <v>1</v>
      </c>
      <c r="M1545" s="355"/>
      <c r="N1545" s="361">
        <f t="shared" si="376"/>
        <v>1</v>
      </c>
      <c r="O1545" s="355"/>
      <c r="P1545" s="355"/>
      <c r="Q1545" s="355"/>
      <c r="R1545" s="355"/>
      <c r="S1545" s="355"/>
      <c r="T1545" s="355"/>
      <c r="U1545" s="355"/>
      <c r="V1545" s="355"/>
      <c r="W1545" s="355"/>
      <c r="X1545" s="355"/>
      <c r="Y1545" s="355"/>
      <c r="Z1545" s="355"/>
      <c r="AA1545" s="355"/>
      <c r="AB1545" s="355"/>
      <c r="AC1545" s="355"/>
      <c r="AD1545" s="355"/>
      <c r="AE1545" s="355"/>
      <c r="AF1545" s="355"/>
      <c r="AG1545" s="355"/>
      <c r="AH1545" s="355"/>
      <c r="AI1545" s="355"/>
      <c r="AJ1545" s="355"/>
      <c r="AK1545" s="72">
        <f t="shared" si="377"/>
        <v>0</v>
      </c>
      <c r="AL1545" s="761">
        <f t="shared" si="372"/>
        <v>1</v>
      </c>
      <c r="AM1545" s="359">
        <f t="shared" si="382"/>
        <v>0</v>
      </c>
      <c r="AN1545" s="359">
        <f t="shared" si="378"/>
        <v>0</v>
      </c>
      <c r="AO1545" s="755">
        <f t="shared" si="383"/>
        <v>0</v>
      </c>
      <c r="AP1545" s="573">
        <f t="shared" si="373"/>
        <v>0</v>
      </c>
      <c r="AQ1545" s="583">
        <f t="shared" si="374"/>
        <v>0</v>
      </c>
      <c r="AR1545" s="579"/>
      <c r="AS1545" s="102"/>
      <c r="AT1545" s="27"/>
      <c r="AU1545" s="592"/>
    </row>
    <row r="1546" spans="1:47" ht="15">
      <c r="A1546" s="309"/>
      <c r="B1546" s="338"/>
      <c r="C1546" s="350"/>
      <c r="D1546" s="951"/>
      <c r="E1546" s="952"/>
      <c r="F1546" s="952"/>
      <c r="G1546" s="953"/>
      <c r="H1546" s="745">
        <v>0.21</v>
      </c>
      <c r="I1546" s="747">
        <v>1</v>
      </c>
      <c r="J1546" s="316"/>
      <c r="K1546" s="680">
        <f t="shared" si="375"/>
        <v>0</v>
      </c>
      <c r="L1546" s="355">
        <v>1</v>
      </c>
      <c r="M1546" s="355"/>
      <c r="N1546" s="361">
        <f t="shared" ref="N1546:N1556" si="386">L1546+M1546</f>
        <v>1</v>
      </c>
      <c r="O1546" s="355"/>
      <c r="P1546" s="355"/>
      <c r="Q1546" s="355"/>
      <c r="R1546" s="355"/>
      <c r="S1546" s="355"/>
      <c r="T1546" s="355"/>
      <c r="U1546" s="355"/>
      <c r="V1546" s="355"/>
      <c r="W1546" s="355"/>
      <c r="X1546" s="355"/>
      <c r="Y1546" s="355"/>
      <c r="Z1546" s="355"/>
      <c r="AA1546" s="355"/>
      <c r="AB1546" s="355"/>
      <c r="AC1546" s="355"/>
      <c r="AD1546" s="355"/>
      <c r="AE1546" s="355"/>
      <c r="AF1546" s="355"/>
      <c r="AG1546" s="355"/>
      <c r="AH1546" s="355"/>
      <c r="AI1546" s="355"/>
      <c r="AJ1546" s="355"/>
      <c r="AK1546" s="72">
        <f t="shared" ref="AK1546:AK1551" si="387">SUM(O1546:AJ1546)</f>
        <v>0</v>
      </c>
      <c r="AL1546" s="761">
        <f t="shared" ref="AL1546:AL1556" si="388">N1546+AK1546</f>
        <v>1</v>
      </c>
      <c r="AM1546" s="359">
        <f t="shared" si="382"/>
        <v>0</v>
      </c>
      <c r="AN1546" s="359">
        <f t="shared" si="378"/>
        <v>0</v>
      </c>
      <c r="AO1546" s="755">
        <f t="shared" si="383"/>
        <v>0</v>
      </c>
      <c r="AP1546" s="573">
        <f t="shared" ref="AP1546:AP1556" si="389">AM1546-AR1546</f>
        <v>0</v>
      </c>
      <c r="AQ1546" s="583">
        <f t="shared" ref="AQ1546:AQ1556" si="390">AN1546-AS1546</f>
        <v>0</v>
      </c>
      <c r="AR1546" s="579"/>
      <c r="AS1546" s="102"/>
      <c r="AT1546" s="27"/>
      <c r="AU1546" s="592"/>
    </row>
    <row r="1547" spans="1:47" ht="15">
      <c r="A1547" s="309"/>
      <c r="B1547" s="338"/>
      <c r="C1547" s="350"/>
      <c r="D1547" s="951"/>
      <c r="E1547" s="952"/>
      <c r="F1547" s="952"/>
      <c r="G1547" s="953"/>
      <c r="H1547" s="745">
        <v>0.21</v>
      </c>
      <c r="I1547" s="747">
        <v>1</v>
      </c>
      <c r="J1547" s="316"/>
      <c r="K1547" s="680">
        <f t="shared" si="375"/>
        <v>0</v>
      </c>
      <c r="L1547" s="355">
        <v>1</v>
      </c>
      <c r="M1547" s="355"/>
      <c r="N1547" s="361">
        <f t="shared" si="386"/>
        <v>1</v>
      </c>
      <c r="O1547" s="355"/>
      <c r="P1547" s="355"/>
      <c r="Q1547" s="355"/>
      <c r="R1547" s="355"/>
      <c r="S1547" s="355"/>
      <c r="T1547" s="355"/>
      <c r="U1547" s="355"/>
      <c r="V1547" s="355"/>
      <c r="W1547" s="355"/>
      <c r="X1547" s="355"/>
      <c r="Y1547" s="355"/>
      <c r="Z1547" s="355"/>
      <c r="AA1547" s="355"/>
      <c r="AB1547" s="355"/>
      <c r="AC1547" s="355"/>
      <c r="AD1547" s="355"/>
      <c r="AE1547" s="355"/>
      <c r="AF1547" s="355"/>
      <c r="AG1547" s="355"/>
      <c r="AH1547" s="355"/>
      <c r="AI1547" s="355"/>
      <c r="AJ1547" s="355"/>
      <c r="AK1547" s="72">
        <f t="shared" si="387"/>
        <v>0</v>
      </c>
      <c r="AL1547" s="761">
        <f t="shared" si="388"/>
        <v>1</v>
      </c>
      <c r="AM1547" s="359">
        <f t="shared" si="382"/>
        <v>0</v>
      </c>
      <c r="AN1547" s="359">
        <f t="shared" si="378"/>
        <v>0</v>
      </c>
      <c r="AO1547" s="755">
        <f t="shared" si="383"/>
        <v>0</v>
      </c>
      <c r="AP1547" s="573">
        <f t="shared" si="389"/>
        <v>0</v>
      </c>
      <c r="AQ1547" s="583">
        <f t="shared" si="390"/>
        <v>0</v>
      </c>
      <c r="AR1547" s="579"/>
      <c r="AS1547" s="102"/>
      <c r="AT1547" s="27"/>
      <c r="AU1547" s="592"/>
    </row>
    <row r="1548" spans="1:47" ht="15">
      <c r="A1548" s="309"/>
      <c r="B1548" s="338"/>
      <c r="C1548" s="350"/>
      <c r="D1548" s="951"/>
      <c r="E1548" s="952"/>
      <c r="F1548" s="952"/>
      <c r="G1548" s="953"/>
      <c r="H1548" s="745">
        <v>0.21</v>
      </c>
      <c r="I1548" s="747">
        <v>1</v>
      </c>
      <c r="J1548" s="316"/>
      <c r="K1548" s="680">
        <f t="shared" si="375"/>
        <v>0</v>
      </c>
      <c r="L1548" s="355">
        <v>1</v>
      </c>
      <c r="M1548" s="355"/>
      <c r="N1548" s="361">
        <f t="shared" si="386"/>
        <v>1</v>
      </c>
      <c r="O1548" s="355"/>
      <c r="P1548" s="355"/>
      <c r="Q1548" s="355"/>
      <c r="R1548" s="355"/>
      <c r="S1548" s="355"/>
      <c r="T1548" s="355"/>
      <c r="U1548" s="355"/>
      <c r="V1548" s="355"/>
      <c r="W1548" s="355"/>
      <c r="X1548" s="355"/>
      <c r="Y1548" s="355"/>
      <c r="Z1548" s="355"/>
      <c r="AA1548" s="355"/>
      <c r="AB1548" s="355"/>
      <c r="AC1548" s="355"/>
      <c r="AD1548" s="355"/>
      <c r="AE1548" s="355"/>
      <c r="AF1548" s="355"/>
      <c r="AG1548" s="355"/>
      <c r="AH1548" s="355"/>
      <c r="AI1548" s="355"/>
      <c r="AJ1548" s="355"/>
      <c r="AK1548" s="72">
        <f t="shared" si="387"/>
        <v>0</v>
      </c>
      <c r="AL1548" s="761">
        <f t="shared" si="388"/>
        <v>1</v>
      </c>
      <c r="AM1548" s="359">
        <f t="shared" si="382"/>
        <v>0</v>
      </c>
      <c r="AN1548" s="359">
        <f t="shared" si="378"/>
        <v>0</v>
      </c>
      <c r="AO1548" s="755">
        <f t="shared" si="383"/>
        <v>0</v>
      </c>
      <c r="AP1548" s="573">
        <f t="shared" si="389"/>
        <v>0</v>
      </c>
      <c r="AQ1548" s="583">
        <f t="shared" si="390"/>
        <v>0</v>
      </c>
      <c r="AR1548" s="579"/>
      <c r="AS1548" s="102"/>
      <c r="AT1548" s="27"/>
      <c r="AU1548" s="592"/>
    </row>
    <row r="1549" spans="1:47" ht="15">
      <c r="A1549" s="309"/>
      <c r="B1549" s="338"/>
      <c r="C1549" s="350"/>
      <c r="D1549" s="951"/>
      <c r="E1549" s="952"/>
      <c r="F1549" s="952"/>
      <c r="G1549" s="953"/>
      <c r="H1549" s="745">
        <v>0.21</v>
      </c>
      <c r="I1549" s="747">
        <v>1</v>
      </c>
      <c r="J1549" s="316"/>
      <c r="K1549" s="680">
        <f t="shared" si="375"/>
        <v>0</v>
      </c>
      <c r="L1549" s="355">
        <v>1</v>
      </c>
      <c r="M1549" s="355"/>
      <c r="N1549" s="361">
        <f t="shared" si="386"/>
        <v>1</v>
      </c>
      <c r="O1549" s="355"/>
      <c r="P1549" s="355"/>
      <c r="Q1549" s="355"/>
      <c r="R1549" s="355"/>
      <c r="S1549" s="355"/>
      <c r="T1549" s="355"/>
      <c r="U1549" s="355"/>
      <c r="V1549" s="355"/>
      <c r="W1549" s="355"/>
      <c r="X1549" s="355"/>
      <c r="Y1549" s="355"/>
      <c r="Z1549" s="355"/>
      <c r="AA1549" s="355"/>
      <c r="AB1549" s="355"/>
      <c r="AC1549" s="355"/>
      <c r="AD1549" s="355"/>
      <c r="AE1549" s="355"/>
      <c r="AF1549" s="355"/>
      <c r="AG1549" s="355"/>
      <c r="AH1549" s="355"/>
      <c r="AI1549" s="355"/>
      <c r="AJ1549" s="355"/>
      <c r="AK1549" s="72">
        <f t="shared" si="387"/>
        <v>0</v>
      </c>
      <c r="AL1549" s="761">
        <f t="shared" si="388"/>
        <v>1</v>
      </c>
      <c r="AM1549" s="359">
        <f t="shared" si="382"/>
        <v>0</v>
      </c>
      <c r="AN1549" s="359">
        <f t="shared" si="378"/>
        <v>0</v>
      </c>
      <c r="AO1549" s="755">
        <f t="shared" si="383"/>
        <v>0</v>
      </c>
      <c r="AP1549" s="573">
        <f t="shared" si="389"/>
        <v>0</v>
      </c>
      <c r="AQ1549" s="583">
        <f t="shared" si="390"/>
        <v>0</v>
      </c>
      <c r="AR1549" s="579"/>
      <c r="AS1549" s="102"/>
      <c r="AT1549" s="27"/>
      <c r="AU1549" s="592"/>
    </row>
    <row r="1550" spans="1:47" ht="15">
      <c r="A1550" s="309"/>
      <c r="B1550" s="338"/>
      <c r="C1550" s="350"/>
      <c r="D1550" s="951"/>
      <c r="E1550" s="952"/>
      <c r="F1550" s="952"/>
      <c r="G1550" s="953"/>
      <c r="H1550" s="745">
        <v>0.21</v>
      </c>
      <c r="I1550" s="747">
        <v>1</v>
      </c>
      <c r="J1550" s="316"/>
      <c r="K1550" s="680">
        <f t="shared" si="375"/>
        <v>0</v>
      </c>
      <c r="L1550" s="355">
        <v>1</v>
      </c>
      <c r="M1550" s="355"/>
      <c r="N1550" s="361">
        <f t="shared" si="386"/>
        <v>1</v>
      </c>
      <c r="O1550" s="355"/>
      <c r="P1550" s="355"/>
      <c r="Q1550" s="355"/>
      <c r="R1550" s="355"/>
      <c r="S1550" s="355"/>
      <c r="T1550" s="355"/>
      <c r="U1550" s="355"/>
      <c r="V1550" s="355"/>
      <c r="W1550" s="355"/>
      <c r="X1550" s="355"/>
      <c r="Y1550" s="355"/>
      <c r="Z1550" s="355"/>
      <c r="AA1550" s="355"/>
      <c r="AB1550" s="355"/>
      <c r="AC1550" s="355"/>
      <c r="AD1550" s="355"/>
      <c r="AE1550" s="355"/>
      <c r="AF1550" s="355"/>
      <c r="AG1550" s="355"/>
      <c r="AH1550" s="355"/>
      <c r="AI1550" s="355"/>
      <c r="AJ1550" s="355"/>
      <c r="AK1550" s="72">
        <f t="shared" si="387"/>
        <v>0</v>
      </c>
      <c r="AL1550" s="761">
        <f t="shared" si="388"/>
        <v>1</v>
      </c>
      <c r="AM1550" s="359">
        <f t="shared" si="382"/>
        <v>0</v>
      </c>
      <c r="AN1550" s="359">
        <f t="shared" si="378"/>
        <v>0</v>
      </c>
      <c r="AO1550" s="755">
        <f t="shared" si="383"/>
        <v>0</v>
      </c>
      <c r="AP1550" s="573">
        <f t="shared" si="389"/>
        <v>0</v>
      </c>
      <c r="AQ1550" s="583">
        <f t="shared" si="390"/>
        <v>0</v>
      </c>
      <c r="AR1550" s="579"/>
      <c r="AS1550" s="102"/>
      <c r="AT1550" s="787"/>
      <c r="AU1550" s="788"/>
    </row>
    <row r="1551" spans="1:47" ht="15">
      <c r="A1551" s="309"/>
      <c r="B1551" s="338"/>
      <c r="C1551" s="350"/>
      <c r="D1551" s="951"/>
      <c r="E1551" s="952"/>
      <c r="F1551" s="952"/>
      <c r="G1551" s="953"/>
      <c r="H1551" s="745">
        <v>0.21</v>
      </c>
      <c r="I1551" s="747">
        <v>1</v>
      </c>
      <c r="J1551" s="316"/>
      <c r="K1551" s="680">
        <f t="shared" si="375"/>
        <v>0</v>
      </c>
      <c r="L1551" s="355">
        <v>1</v>
      </c>
      <c r="M1551" s="355"/>
      <c r="N1551" s="361">
        <f t="shared" si="386"/>
        <v>1</v>
      </c>
      <c r="O1551" s="355"/>
      <c r="P1551" s="355"/>
      <c r="Q1551" s="355"/>
      <c r="R1551" s="355"/>
      <c r="S1551" s="355"/>
      <c r="T1551" s="355"/>
      <c r="U1551" s="355"/>
      <c r="V1551" s="355"/>
      <c r="W1551" s="355"/>
      <c r="X1551" s="355"/>
      <c r="Y1551" s="355"/>
      <c r="Z1551" s="355"/>
      <c r="AA1551" s="355"/>
      <c r="AB1551" s="355"/>
      <c r="AC1551" s="355"/>
      <c r="AD1551" s="355"/>
      <c r="AE1551" s="355"/>
      <c r="AF1551" s="355"/>
      <c r="AG1551" s="355"/>
      <c r="AH1551" s="355"/>
      <c r="AI1551" s="355"/>
      <c r="AJ1551" s="355"/>
      <c r="AK1551" s="72">
        <f t="shared" si="387"/>
        <v>0</v>
      </c>
      <c r="AL1551" s="761">
        <f t="shared" si="388"/>
        <v>1</v>
      </c>
      <c r="AM1551" s="359">
        <f t="shared" si="382"/>
        <v>0</v>
      </c>
      <c r="AN1551" s="359">
        <f t="shared" si="378"/>
        <v>0</v>
      </c>
      <c r="AO1551" s="755">
        <f t="shared" si="383"/>
        <v>0</v>
      </c>
      <c r="AP1551" s="573">
        <f t="shared" si="389"/>
        <v>0</v>
      </c>
      <c r="AQ1551" s="583">
        <f t="shared" si="390"/>
        <v>0</v>
      </c>
      <c r="AR1551" s="579"/>
      <c r="AS1551" s="102"/>
      <c r="AT1551" s="27"/>
      <c r="AU1551" s="592"/>
    </row>
    <row r="1552" spans="1:47" ht="15">
      <c r="A1552" s="309"/>
      <c r="B1552" s="338"/>
      <c r="C1552" s="350"/>
      <c r="D1552" s="951"/>
      <c r="E1552" s="952"/>
      <c r="F1552" s="952"/>
      <c r="G1552" s="953"/>
      <c r="H1552" s="745">
        <v>0.21</v>
      </c>
      <c r="I1552" s="747">
        <v>1</v>
      </c>
      <c r="J1552" s="316"/>
      <c r="K1552" s="680">
        <f t="shared" si="375"/>
        <v>0</v>
      </c>
      <c r="L1552" s="355">
        <v>1</v>
      </c>
      <c r="M1552" s="355"/>
      <c r="N1552" s="361">
        <f t="shared" si="386"/>
        <v>1</v>
      </c>
      <c r="O1552" s="355"/>
      <c r="P1552" s="355"/>
      <c r="Q1552" s="355"/>
      <c r="R1552" s="355"/>
      <c r="S1552" s="355"/>
      <c r="T1552" s="355"/>
      <c r="U1552" s="355"/>
      <c r="V1552" s="355"/>
      <c r="W1552" s="355"/>
      <c r="X1552" s="355"/>
      <c r="Y1552" s="355"/>
      <c r="Z1552" s="355"/>
      <c r="AA1552" s="355"/>
      <c r="AB1552" s="355"/>
      <c r="AC1552" s="355"/>
      <c r="AD1552" s="355"/>
      <c r="AE1552" s="355"/>
      <c r="AF1552" s="355"/>
      <c r="AG1552" s="355"/>
      <c r="AH1552" s="355"/>
      <c r="AI1552" s="355"/>
      <c r="AJ1552" s="355"/>
      <c r="AK1552" s="72">
        <f t="shared" ref="AK1552:AK1556" si="391">SUM(O1552:AJ1552)</f>
        <v>0</v>
      </c>
      <c r="AL1552" s="761">
        <f t="shared" si="388"/>
        <v>1</v>
      </c>
      <c r="AM1552" s="359">
        <f t="shared" si="382"/>
        <v>0</v>
      </c>
      <c r="AN1552" s="359">
        <f t="shared" si="378"/>
        <v>0</v>
      </c>
      <c r="AO1552" s="755">
        <f t="shared" si="383"/>
        <v>0</v>
      </c>
      <c r="AP1552" s="573">
        <f t="shared" si="389"/>
        <v>0</v>
      </c>
      <c r="AQ1552" s="583">
        <f t="shared" si="390"/>
        <v>0</v>
      </c>
      <c r="AR1552" s="579"/>
      <c r="AS1552" s="102"/>
      <c r="AT1552" s="27"/>
      <c r="AU1552" s="592"/>
    </row>
    <row r="1553" spans="1:47" ht="15">
      <c r="A1553" s="309"/>
      <c r="B1553" s="338"/>
      <c r="C1553" s="350"/>
      <c r="D1553" s="951"/>
      <c r="E1553" s="952"/>
      <c r="F1553" s="952"/>
      <c r="G1553" s="953"/>
      <c r="H1553" s="745">
        <v>0.21</v>
      </c>
      <c r="I1553" s="747">
        <v>1</v>
      </c>
      <c r="J1553" s="316"/>
      <c r="K1553" s="680">
        <f t="shared" si="375"/>
        <v>0</v>
      </c>
      <c r="L1553" s="355">
        <v>1</v>
      </c>
      <c r="M1553" s="355"/>
      <c r="N1553" s="361">
        <f t="shared" si="386"/>
        <v>1</v>
      </c>
      <c r="O1553" s="355"/>
      <c r="P1553" s="355"/>
      <c r="Q1553" s="355"/>
      <c r="R1553" s="355"/>
      <c r="S1553" s="355"/>
      <c r="T1553" s="355"/>
      <c r="U1553" s="355"/>
      <c r="V1553" s="355"/>
      <c r="W1553" s="355"/>
      <c r="X1553" s="355"/>
      <c r="Y1553" s="355"/>
      <c r="Z1553" s="355"/>
      <c r="AA1553" s="355"/>
      <c r="AB1553" s="355"/>
      <c r="AC1553" s="355"/>
      <c r="AD1553" s="355"/>
      <c r="AE1553" s="355"/>
      <c r="AF1553" s="355"/>
      <c r="AG1553" s="355"/>
      <c r="AH1553" s="355"/>
      <c r="AI1553" s="355"/>
      <c r="AJ1553" s="355"/>
      <c r="AK1553" s="72">
        <f t="shared" si="391"/>
        <v>0</v>
      </c>
      <c r="AL1553" s="761">
        <f t="shared" si="388"/>
        <v>1</v>
      </c>
      <c r="AM1553" s="359">
        <f t="shared" si="382"/>
        <v>0</v>
      </c>
      <c r="AN1553" s="359">
        <f t="shared" si="378"/>
        <v>0</v>
      </c>
      <c r="AO1553" s="755">
        <f t="shared" si="383"/>
        <v>0</v>
      </c>
      <c r="AP1553" s="573">
        <f t="shared" si="389"/>
        <v>0</v>
      </c>
      <c r="AQ1553" s="583">
        <f t="shared" si="390"/>
        <v>0</v>
      </c>
      <c r="AR1553" s="579"/>
      <c r="AS1553" s="102"/>
      <c r="AT1553" s="27"/>
      <c r="AU1553" s="592"/>
    </row>
    <row r="1554" spans="1:47" ht="15">
      <c r="A1554" s="309"/>
      <c r="B1554" s="338"/>
      <c r="C1554" s="350"/>
      <c r="D1554" s="951"/>
      <c r="E1554" s="952"/>
      <c r="F1554" s="952"/>
      <c r="G1554" s="953"/>
      <c r="H1554" s="745">
        <v>0.21</v>
      </c>
      <c r="I1554" s="747">
        <v>1</v>
      </c>
      <c r="J1554" s="316"/>
      <c r="K1554" s="680">
        <f t="shared" si="375"/>
        <v>0</v>
      </c>
      <c r="L1554" s="355">
        <v>1</v>
      </c>
      <c r="M1554" s="355"/>
      <c r="N1554" s="361">
        <f t="shared" si="386"/>
        <v>1</v>
      </c>
      <c r="O1554" s="355"/>
      <c r="P1554" s="355"/>
      <c r="Q1554" s="355"/>
      <c r="R1554" s="355"/>
      <c r="S1554" s="355"/>
      <c r="T1554" s="355"/>
      <c r="U1554" s="355"/>
      <c r="V1554" s="355"/>
      <c r="W1554" s="355"/>
      <c r="X1554" s="355"/>
      <c r="Y1554" s="355"/>
      <c r="Z1554" s="355"/>
      <c r="AA1554" s="355"/>
      <c r="AB1554" s="355"/>
      <c r="AC1554" s="355"/>
      <c r="AD1554" s="355"/>
      <c r="AE1554" s="355"/>
      <c r="AF1554" s="355"/>
      <c r="AG1554" s="355"/>
      <c r="AH1554" s="355"/>
      <c r="AI1554" s="355"/>
      <c r="AJ1554" s="355"/>
      <c r="AK1554" s="72">
        <f t="shared" si="391"/>
        <v>0</v>
      </c>
      <c r="AL1554" s="761">
        <f t="shared" si="388"/>
        <v>1</v>
      </c>
      <c r="AM1554" s="359">
        <f t="shared" si="382"/>
        <v>0</v>
      </c>
      <c r="AN1554" s="359">
        <f t="shared" si="378"/>
        <v>0</v>
      </c>
      <c r="AO1554" s="755">
        <f t="shared" si="383"/>
        <v>0</v>
      </c>
      <c r="AP1554" s="573">
        <f t="shared" si="389"/>
        <v>0</v>
      </c>
      <c r="AQ1554" s="583">
        <f t="shared" si="390"/>
        <v>0</v>
      </c>
      <c r="AR1554" s="579"/>
      <c r="AS1554" s="102"/>
      <c r="AT1554" s="27"/>
      <c r="AU1554" s="592"/>
    </row>
    <row r="1555" spans="1:47" ht="15">
      <c r="A1555" s="309"/>
      <c r="B1555" s="338"/>
      <c r="C1555" s="350"/>
      <c r="D1555" s="951"/>
      <c r="E1555" s="952"/>
      <c r="F1555" s="952"/>
      <c r="G1555" s="953"/>
      <c r="H1555" s="745">
        <v>0.21</v>
      </c>
      <c r="I1555" s="747">
        <v>1</v>
      </c>
      <c r="J1555" s="316"/>
      <c r="K1555" s="680">
        <f t="shared" si="375"/>
        <v>0</v>
      </c>
      <c r="L1555" s="355">
        <v>1</v>
      </c>
      <c r="M1555" s="355"/>
      <c r="N1555" s="361">
        <f t="shared" si="386"/>
        <v>1</v>
      </c>
      <c r="O1555" s="355"/>
      <c r="P1555" s="355"/>
      <c r="Q1555" s="355"/>
      <c r="R1555" s="355"/>
      <c r="S1555" s="355"/>
      <c r="T1555" s="355"/>
      <c r="U1555" s="355"/>
      <c r="V1555" s="355"/>
      <c r="W1555" s="355"/>
      <c r="X1555" s="355"/>
      <c r="Y1555" s="355"/>
      <c r="Z1555" s="355"/>
      <c r="AA1555" s="355"/>
      <c r="AB1555" s="355"/>
      <c r="AC1555" s="355"/>
      <c r="AD1555" s="355"/>
      <c r="AE1555" s="355"/>
      <c r="AF1555" s="355"/>
      <c r="AG1555" s="355"/>
      <c r="AH1555" s="355"/>
      <c r="AI1555" s="355"/>
      <c r="AJ1555" s="355"/>
      <c r="AK1555" s="72">
        <f t="shared" si="391"/>
        <v>0</v>
      </c>
      <c r="AL1555" s="761">
        <f t="shared" si="388"/>
        <v>1</v>
      </c>
      <c r="AM1555" s="359">
        <f t="shared" si="382"/>
        <v>0</v>
      </c>
      <c r="AN1555" s="359">
        <f t="shared" si="378"/>
        <v>0</v>
      </c>
      <c r="AO1555" s="755">
        <f t="shared" si="383"/>
        <v>0</v>
      </c>
      <c r="AP1555" s="573">
        <f t="shared" si="389"/>
        <v>0</v>
      </c>
      <c r="AQ1555" s="583">
        <f t="shared" si="390"/>
        <v>0</v>
      </c>
      <c r="AR1555" s="579"/>
      <c r="AS1555" s="102"/>
      <c r="AT1555" s="27"/>
      <c r="AU1555" s="592"/>
    </row>
    <row r="1556" spans="1:47" ht="15">
      <c r="A1556" s="309"/>
      <c r="B1556" s="338"/>
      <c r="C1556" s="350"/>
      <c r="D1556" s="951"/>
      <c r="E1556" s="952"/>
      <c r="F1556" s="952"/>
      <c r="G1556" s="953"/>
      <c r="H1556" s="745">
        <v>0.21</v>
      </c>
      <c r="I1556" s="747">
        <v>1</v>
      </c>
      <c r="J1556" s="316"/>
      <c r="K1556" s="680">
        <f t="shared" si="375"/>
        <v>0</v>
      </c>
      <c r="L1556" s="355">
        <v>1</v>
      </c>
      <c r="M1556" s="355"/>
      <c r="N1556" s="361">
        <f t="shared" si="386"/>
        <v>1</v>
      </c>
      <c r="O1556" s="355"/>
      <c r="P1556" s="355"/>
      <c r="Q1556" s="355"/>
      <c r="R1556" s="355"/>
      <c r="S1556" s="355"/>
      <c r="T1556" s="355"/>
      <c r="U1556" s="355"/>
      <c r="V1556" s="355"/>
      <c r="W1556" s="355"/>
      <c r="X1556" s="355"/>
      <c r="Y1556" s="355"/>
      <c r="Z1556" s="355"/>
      <c r="AA1556" s="355"/>
      <c r="AB1556" s="355"/>
      <c r="AC1556" s="355"/>
      <c r="AD1556" s="355"/>
      <c r="AE1556" s="355"/>
      <c r="AF1556" s="355"/>
      <c r="AG1556" s="355"/>
      <c r="AH1556" s="355"/>
      <c r="AI1556" s="355"/>
      <c r="AJ1556" s="355"/>
      <c r="AK1556" s="72">
        <f t="shared" si="391"/>
        <v>0</v>
      </c>
      <c r="AL1556" s="761">
        <f t="shared" si="388"/>
        <v>1</v>
      </c>
      <c r="AM1556" s="359">
        <f t="shared" si="382"/>
        <v>0</v>
      </c>
      <c r="AN1556" s="359">
        <f t="shared" si="378"/>
        <v>0</v>
      </c>
      <c r="AO1556" s="755">
        <f t="shared" si="383"/>
        <v>0</v>
      </c>
      <c r="AP1556" s="573">
        <f t="shared" si="389"/>
        <v>0</v>
      </c>
      <c r="AQ1556" s="583">
        <f t="shared" si="390"/>
        <v>0</v>
      </c>
      <c r="AR1556" s="579"/>
      <c r="AS1556" s="102"/>
      <c r="AT1556" s="27"/>
      <c r="AU1556" s="592"/>
    </row>
    <row r="1557" spans="1:47" ht="15">
      <c r="A1557" s="309"/>
      <c r="B1557" s="338"/>
      <c r="C1557" s="350"/>
      <c r="D1557" s="951"/>
      <c r="E1557" s="952"/>
      <c r="F1557" s="952"/>
      <c r="G1557" s="953"/>
      <c r="H1557" s="745">
        <v>0.21</v>
      </c>
      <c r="I1557" s="747">
        <v>1</v>
      </c>
      <c r="J1557" s="316"/>
      <c r="K1557" s="680">
        <f t="shared" si="375"/>
        <v>0</v>
      </c>
      <c r="L1557" s="355">
        <v>1</v>
      </c>
      <c r="M1557" s="355"/>
      <c r="N1557" s="361">
        <f t="shared" si="376"/>
        <v>1</v>
      </c>
      <c r="O1557" s="355"/>
      <c r="P1557" s="355"/>
      <c r="Q1557" s="355"/>
      <c r="R1557" s="355"/>
      <c r="S1557" s="355"/>
      <c r="T1557" s="355"/>
      <c r="U1557" s="355"/>
      <c r="V1557" s="355"/>
      <c r="W1557" s="355"/>
      <c r="X1557" s="355"/>
      <c r="Y1557" s="355"/>
      <c r="Z1557" s="355"/>
      <c r="AA1557" s="355"/>
      <c r="AB1557" s="355"/>
      <c r="AC1557" s="355"/>
      <c r="AD1557" s="355"/>
      <c r="AE1557" s="355"/>
      <c r="AF1557" s="355"/>
      <c r="AG1557" s="355"/>
      <c r="AH1557" s="355"/>
      <c r="AI1557" s="355"/>
      <c r="AJ1557" s="355"/>
      <c r="AK1557" s="72">
        <f t="shared" ref="AK1557:AK1762" si="392">SUM(O1557:AJ1557)</f>
        <v>0</v>
      </c>
      <c r="AL1557" s="761">
        <f t="shared" si="372"/>
        <v>1</v>
      </c>
      <c r="AM1557" s="359">
        <f t="shared" si="382"/>
        <v>0</v>
      </c>
      <c r="AN1557" s="359">
        <f t="shared" si="378"/>
        <v>0</v>
      </c>
      <c r="AO1557" s="755">
        <f t="shared" si="383"/>
        <v>0</v>
      </c>
      <c r="AP1557" s="573">
        <f t="shared" si="373"/>
        <v>0</v>
      </c>
      <c r="AQ1557" s="583">
        <f t="shared" si="374"/>
        <v>0</v>
      </c>
      <c r="AR1557" s="579"/>
      <c r="AS1557" s="102"/>
      <c r="AT1557" s="27"/>
      <c r="AU1557" s="592"/>
    </row>
    <row r="1558" spans="1:47" ht="15">
      <c r="A1558" s="309"/>
      <c r="B1558" s="338"/>
      <c r="C1558" s="350"/>
      <c r="D1558" s="951"/>
      <c r="E1558" s="952"/>
      <c r="F1558" s="952"/>
      <c r="G1558" s="953"/>
      <c r="H1558" s="745">
        <v>0.21</v>
      </c>
      <c r="I1558" s="747">
        <v>1</v>
      </c>
      <c r="J1558" s="316"/>
      <c r="K1558" s="680">
        <f t="shared" si="375"/>
        <v>0</v>
      </c>
      <c r="L1558" s="355">
        <v>1</v>
      </c>
      <c r="M1558" s="355"/>
      <c r="N1558" s="361">
        <f t="shared" si="376"/>
        <v>1</v>
      </c>
      <c r="O1558" s="355"/>
      <c r="P1558" s="355"/>
      <c r="Q1558" s="355"/>
      <c r="R1558" s="355"/>
      <c r="S1558" s="355"/>
      <c r="T1558" s="355"/>
      <c r="U1558" s="355"/>
      <c r="V1558" s="355"/>
      <c r="W1558" s="355"/>
      <c r="X1558" s="355"/>
      <c r="Y1558" s="355"/>
      <c r="Z1558" s="355"/>
      <c r="AA1558" s="355"/>
      <c r="AB1558" s="355"/>
      <c r="AC1558" s="355"/>
      <c r="AD1558" s="355"/>
      <c r="AE1558" s="355"/>
      <c r="AF1558" s="355"/>
      <c r="AG1558" s="355"/>
      <c r="AH1558" s="355"/>
      <c r="AI1558" s="355"/>
      <c r="AJ1558" s="355"/>
      <c r="AK1558" s="72">
        <f t="shared" si="392"/>
        <v>0</v>
      </c>
      <c r="AL1558" s="761">
        <f t="shared" si="372"/>
        <v>1</v>
      </c>
      <c r="AM1558" s="359">
        <f t="shared" si="382"/>
        <v>0</v>
      </c>
      <c r="AN1558" s="359">
        <f t="shared" si="378"/>
        <v>0</v>
      </c>
      <c r="AO1558" s="755">
        <f t="shared" si="383"/>
        <v>0</v>
      </c>
      <c r="AP1558" s="573">
        <f t="shared" si="373"/>
        <v>0</v>
      </c>
      <c r="AQ1558" s="583">
        <f t="shared" si="374"/>
        <v>0</v>
      </c>
      <c r="AR1558" s="579"/>
      <c r="AS1558" s="102"/>
      <c r="AT1558" s="27"/>
      <c r="AU1558" s="592"/>
    </row>
    <row r="1559" spans="1:47" ht="15">
      <c r="A1559" s="309"/>
      <c r="B1559" s="338"/>
      <c r="C1559" s="350"/>
      <c r="D1559" s="951"/>
      <c r="E1559" s="952"/>
      <c r="F1559" s="952"/>
      <c r="G1559" s="953"/>
      <c r="H1559" s="745">
        <v>0.21</v>
      </c>
      <c r="I1559" s="747">
        <v>1</v>
      </c>
      <c r="J1559" s="316"/>
      <c r="K1559" s="680">
        <f t="shared" si="375"/>
        <v>0</v>
      </c>
      <c r="L1559" s="355">
        <v>1</v>
      </c>
      <c r="M1559" s="355"/>
      <c r="N1559" s="361">
        <f t="shared" si="376"/>
        <v>1</v>
      </c>
      <c r="O1559" s="355"/>
      <c r="P1559" s="355"/>
      <c r="Q1559" s="355"/>
      <c r="R1559" s="355"/>
      <c r="S1559" s="355"/>
      <c r="T1559" s="355"/>
      <c r="U1559" s="355"/>
      <c r="V1559" s="355"/>
      <c r="W1559" s="355"/>
      <c r="X1559" s="355"/>
      <c r="Y1559" s="355"/>
      <c r="Z1559" s="355"/>
      <c r="AA1559" s="355"/>
      <c r="AB1559" s="355"/>
      <c r="AC1559" s="355"/>
      <c r="AD1559" s="355"/>
      <c r="AE1559" s="355"/>
      <c r="AF1559" s="355"/>
      <c r="AG1559" s="355"/>
      <c r="AH1559" s="355"/>
      <c r="AI1559" s="355"/>
      <c r="AJ1559" s="355"/>
      <c r="AK1559" s="72">
        <f t="shared" si="392"/>
        <v>0</v>
      </c>
      <c r="AL1559" s="761">
        <f t="shared" si="372"/>
        <v>1</v>
      </c>
      <c r="AM1559" s="359">
        <f t="shared" si="382"/>
        <v>0</v>
      </c>
      <c r="AN1559" s="359">
        <f t="shared" si="378"/>
        <v>0</v>
      </c>
      <c r="AO1559" s="755">
        <f t="shared" si="383"/>
        <v>0</v>
      </c>
      <c r="AP1559" s="573">
        <f t="shared" si="373"/>
        <v>0</v>
      </c>
      <c r="AQ1559" s="583">
        <f t="shared" si="374"/>
        <v>0</v>
      </c>
      <c r="AR1559" s="579"/>
      <c r="AS1559" s="102"/>
      <c r="AT1559" s="27"/>
      <c r="AU1559" s="592"/>
    </row>
    <row r="1560" spans="1:47" ht="15">
      <c r="A1560" s="309"/>
      <c r="B1560" s="338"/>
      <c r="C1560" s="350"/>
      <c r="D1560" s="951"/>
      <c r="E1560" s="952"/>
      <c r="F1560" s="952"/>
      <c r="G1560" s="953"/>
      <c r="H1560" s="745">
        <v>0.21</v>
      </c>
      <c r="I1560" s="747">
        <v>1</v>
      </c>
      <c r="J1560" s="316"/>
      <c r="K1560" s="680">
        <f t="shared" si="375"/>
        <v>0</v>
      </c>
      <c r="L1560" s="355">
        <v>1</v>
      </c>
      <c r="M1560" s="355"/>
      <c r="N1560" s="361">
        <f t="shared" si="376"/>
        <v>1</v>
      </c>
      <c r="O1560" s="355"/>
      <c r="P1560" s="355"/>
      <c r="Q1560" s="355"/>
      <c r="R1560" s="355"/>
      <c r="S1560" s="355"/>
      <c r="T1560" s="355"/>
      <c r="U1560" s="355"/>
      <c r="V1560" s="355"/>
      <c r="W1560" s="355"/>
      <c r="X1560" s="355"/>
      <c r="Y1560" s="355"/>
      <c r="Z1560" s="355"/>
      <c r="AA1560" s="355"/>
      <c r="AB1560" s="355"/>
      <c r="AC1560" s="355"/>
      <c r="AD1560" s="355"/>
      <c r="AE1560" s="355"/>
      <c r="AF1560" s="355"/>
      <c r="AG1560" s="355"/>
      <c r="AH1560" s="355"/>
      <c r="AI1560" s="355"/>
      <c r="AJ1560" s="355"/>
      <c r="AK1560" s="72">
        <f t="shared" si="392"/>
        <v>0</v>
      </c>
      <c r="AL1560" s="761">
        <f t="shared" si="372"/>
        <v>1</v>
      </c>
      <c r="AM1560" s="359">
        <f t="shared" si="382"/>
        <v>0</v>
      </c>
      <c r="AN1560" s="359">
        <f t="shared" si="378"/>
        <v>0</v>
      </c>
      <c r="AO1560" s="755">
        <f t="shared" si="383"/>
        <v>0</v>
      </c>
      <c r="AP1560" s="573">
        <f t="shared" si="373"/>
        <v>0</v>
      </c>
      <c r="AQ1560" s="583">
        <f t="shared" si="374"/>
        <v>0</v>
      </c>
      <c r="AR1560" s="579"/>
      <c r="AS1560" s="102"/>
      <c r="AT1560" s="27"/>
      <c r="AU1560" s="592"/>
    </row>
    <row r="1561" spans="1:47" ht="15">
      <c r="A1561" s="309"/>
      <c r="B1561" s="338"/>
      <c r="C1561" s="350"/>
      <c r="D1561" s="951"/>
      <c r="E1561" s="952"/>
      <c r="F1561" s="952"/>
      <c r="G1561" s="953"/>
      <c r="H1561" s="745">
        <v>0.21</v>
      </c>
      <c r="I1561" s="747">
        <v>1</v>
      </c>
      <c r="J1561" s="316"/>
      <c r="K1561" s="680">
        <f t="shared" si="375"/>
        <v>0</v>
      </c>
      <c r="L1561" s="355">
        <v>1</v>
      </c>
      <c r="M1561" s="355"/>
      <c r="N1561" s="361">
        <f t="shared" si="376"/>
        <v>1</v>
      </c>
      <c r="O1561" s="355"/>
      <c r="P1561" s="355"/>
      <c r="Q1561" s="355"/>
      <c r="R1561" s="355"/>
      <c r="S1561" s="355"/>
      <c r="T1561" s="355"/>
      <c r="U1561" s="355"/>
      <c r="V1561" s="355"/>
      <c r="W1561" s="355"/>
      <c r="X1561" s="355"/>
      <c r="Y1561" s="355"/>
      <c r="Z1561" s="355"/>
      <c r="AA1561" s="355"/>
      <c r="AB1561" s="355"/>
      <c r="AC1561" s="355"/>
      <c r="AD1561" s="355"/>
      <c r="AE1561" s="355"/>
      <c r="AF1561" s="355"/>
      <c r="AG1561" s="355"/>
      <c r="AH1561" s="355"/>
      <c r="AI1561" s="355"/>
      <c r="AJ1561" s="355"/>
      <c r="AK1561" s="72">
        <f t="shared" si="392"/>
        <v>0</v>
      </c>
      <c r="AL1561" s="761">
        <f t="shared" si="372"/>
        <v>1</v>
      </c>
      <c r="AM1561" s="359">
        <f t="shared" si="382"/>
        <v>0</v>
      </c>
      <c r="AN1561" s="359">
        <f t="shared" si="378"/>
        <v>0</v>
      </c>
      <c r="AO1561" s="755">
        <f t="shared" si="383"/>
        <v>0</v>
      </c>
      <c r="AP1561" s="573">
        <f t="shared" si="373"/>
        <v>0</v>
      </c>
      <c r="AQ1561" s="583">
        <f t="shared" si="374"/>
        <v>0</v>
      </c>
      <c r="AR1561" s="579"/>
      <c r="AS1561" s="102"/>
      <c r="AT1561" s="27"/>
      <c r="AU1561" s="592"/>
    </row>
    <row r="1562" spans="1:47" ht="15" hidden="1">
      <c r="A1562" s="309"/>
      <c r="B1562" s="338"/>
      <c r="C1562" s="350"/>
      <c r="D1562" s="951"/>
      <c r="E1562" s="952"/>
      <c r="F1562" s="952"/>
      <c r="G1562" s="953"/>
      <c r="H1562" s="745">
        <v>0.21</v>
      </c>
      <c r="I1562" s="747">
        <v>1</v>
      </c>
      <c r="J1562" s="316"/>
      <c r="K1562" s="680">
        <f t="shared" ref="K1562:K1761" si="393">J1562+(J1562*H1562)</f>
        <v>0</v>
      </c>
      <c r="L1562" s="355">
        <v>1</v>
      </c>
      <c r="M1562" s="355"/>
      <c r="N1562" s="361">
        <f t="shared" si="376"/>
        <v>1</v>
      </c>
      <c r="O1562" s="355"/>
      <c r="P1562" s="355"/>
      <c r="Q1562" s="355"/>
      <c r="R1562" s="355"/>
      <c r="S1562" s="355"/>
      <c r="T1562" s="355"/>
      <c r="U1562" s="355"/>
      <c r="V1562" s="355"/>
      <c r="W1562" s="355"/>
      <c r="X1562" s="355"/>
      <c r="Y1562" s="355"/>
      <c r="Z1562" s="355"/>
      <c r="AA1562" s="355"/>
      <c r="AB1562" s="355"/>
      <c r="AC1562" s="355"/>
      <c r="AD1562" s="355"/>
      <c r="AE1562" s="355"/>
      <c r="AF1562" s="355"/>
      <c r="AG1562" s="355"/>
      <c r="AH1562" s="355"/>
      <c r="AI1562" s="355"/>
      <c r="AJ1562" s="355"/>
      <c r="AK1562" s="72">
        <f t="shared" si="392"/>
        <v>0</v>
      </c>
      <c r="AL1562" s="761">
        <f t="shared" si="372"/>
        <v>1</v>
      </c>
      <c r="AM1562" s="359">
        <f t="shared" ref="AM1562:AM1761" si="394">(J1562+(J1562*H1562)-(J1562*H1562*I1562))*L1562</f>
        <v>0</v>
      </c>
      <c r="AN1562" s="359">
        <f t="shared" ref="AN1562:AN1761" si="395">((J1562+(J1562*H1562)-(J1562*H1562*I1562))*M1562)*50%</f>
        <v>0</v>
      </c>
      <c r="AO1562" s="755">
        <f t="shared" ref="AO1562:AO1761" si="396">AM1562+AN1562</f>
        <v>0</v>
      </c>
      <c r="AP1562" s="573">
        <f t="shared" si="373"/>
        <v>0</v>
      </c>
      <c r="AQ1562" s="583">
        <f t="shared" si="374"/>
        <v>0</v>
      </c>
      <c r="AR1562" s="579"/>
      <c r="AS1562" s="102"/>
      <c r="AT1562" s="27"/>
      <c r="AU1562" s="592"/>
    </row>
    <row r="1563" spans="1:47" ht="15" hidden="1">
      <c r="A1563" s="309"/>
      <c r="B1563" s="338"/>
      <c r="C1563" s="350"/>
      <c r="D1563" s="951"/>
      <c r="E1563" s="952"/>
      <c r="F1563" s="952"/>
      <c r="G1563" s="953"/>
      <c r="H1563" s="745">
        <v>0.21</v>
      </c>
      <c r="I1563" s="747">
        <v>1</v>
      </c>
      <c r="J1563" s="316"/>
      <c r="K1563" s="680">
        <f t="shared" si="393"/>
        <v>0</v>
      </c>
      <c r="L1563" s="355">
        <v>1</v>
      </c>
      <c r="M1563" s="355"/>
      <c r="N1563" s="361">
        <f t="shared" si="376"/>
        <v>1</v>
      </c>
      <c r="O1563" s="355"/>
      <c r="P1563" s="355"/>
      <c r="Q1563" s="355"/>
      <c r="R1563" s="355"/>
      <c r="S1563" s="355"/>
      <c r="T1563" s="355"/>
      <c r="U1563" s="355"/>
      <c r="V1563" s="355"/>
      <c r="W1563" s="355"/>
      <c r="X1563" s="355"/>
      <c r="Y1563" s="355"/>
      <c r="Z1563" s="355"/>
      <c r="AA1563" s="355"/>
      <c r="AB1563" s="355"/>
      <c r="AC1563" s="355"/>
      <c r="AD1563" s="355"/>
      <c r="AE1563" s="355"/>
      <c r="AF1563" s="355"/>
      <c r="AG1563" s="355"/>
      <c r="AH1563" s="355"/>
      <c r="AI1563" s="355"/>
      <c r="AJ1563" s="355"/>
      <c r="AK1563" s="72">
        <f t="shared" si="392"/>
        <v>0</v>
      </c>
      <c r="AL1563" s="761">
        <f t="shared" si="372"/>
        <v>1</v>
      </c>
      <c r="AM1563" s="359">
        <f t="shared" si="394"/>
        <v>0</v>
      </c>
      <c r="AN1563" s="359">
        <f t="shared" si="395"/>
        <v>0</v>
      </c>
      <c r="AO1563" s="755">
        <f t="shared" si="396"/>
        <v>0</v>
      </c>
      <c r="AP1563" s="573">
        <f t="shared" si="373"/>
        <v>0</v>
      </c>
      <c r="AQ1563" s="583">
        <f t="shared" si="374"/>
        <v>0</v>
      </c>
      <c r="AR1563" s="579"/>
      <c r="AS1563" s="102"/>
      <c r="AT1563" s="27"/>
      <c r="AU1563" s="592"/>
    </row>
    <row r="1564" spans="1:47" ht="15" hidden="1">
      <c r="A1564" s="309"/>
      <c r="B1564" s="338"/>
      <c r="C1564" s="350"/>
      <c r="D1564" s="951"/>
      <c r="E1564" s="952"/>
      <c r="F1564" s="952"/>
      <c r="G1564" s="953"/>
      <c r="H1564" s="745">
        <v>0.21</v>
      </c>
      <c r="I1564" s="747">
        <v>1</v>
      </c>
      <c r="J1564" s="316"/>
      <c r="K1564" s="680">
        <f t="shared" si="393"/>
        <v>0</v>
      </c>
      <c r="L1564" s="355">
        <v>1</v>
      </c>
      <c r="M1564" s="355"/>
      <c r="N1564" s="361">
        <f t="shared" si="376"/>
        <v>1</v>
      </c>
      <c r="O1564" s="355"/>
      <c r="P1564" s="355"/>
      <c r="Q1564" s="355"/>
      <c r="R1564" s="355"/>
      <c r="S1564" s="355"/>
      <c r="T1564" s="355"/>
      <c r="U1564" s="355"/>
      <c r="V1564" s="355"/>
      <c r="W1564" s="355"/>
      <c r="X1564" s="355"/>
      <c r="Y1564" s="355"/>
      <c r="Z1564" s="355"/>
      <c r="AA1564" s="355"/>
      <c r="AB1564" s="355"/>
      <c r="AC1564" s="355"/>
      <c r="AD1564" s="355"/>
      <c r="AE1564" s="355"/>
      <c r="AF1564" s="355"/>
      <c r="AG1564" s="355"/>
      <c r="AH1564" s="355"/>
      <c r="AI1564" s="355"/>
      <c r="AJ1564" s="355"/>
      <c r="AK1564" s="72">
        <f t="shared" si="392"/>
        <v>0</v>
      </c>
      <c r="AL1564" s="761">
        <f t="shared" si="372"/>
        <v>1</v>
      </c>
      <c r="AM1564" s="359">
        <f t="shared" si="394"/>
        <v>0</v>
      </c>
      <c r="AN1564" s="359">
        <f t="shared" si="395"/>
        <v>0</v>
      </c>
      <c r="AO1564" s="755">
        <f t="shared" si="396"/>
        <v>0</v>
      </c>
      <c r="AP1564" s="573">
        <f t="shared" si="373"/>
        <v>0</v>
      </c>
      <c r="AQ1564" s="583">
        <f t="shared" si="374"/>
        <v>0</v>
      </c>
      <c r="AR1564" s="579"/>
      <c r="AS1564" s="102"/>
      <c r="AT1564" s="27"/>
      <c r="AU1564" s="592"/>
    </row>
    <row r="1565" spans="1:47" ht="15" hidden="1">
      <c r="A1565" s="309"/>
      <c r="B1565" s="338"/>
      <c r="C1565" s="350"/>
      <c r="D1565" s="951"/>
      <c r="E1565" s="952"/>
      <c r="F1565" s="952"/>
      <c r="G1565" s="953"/>
      <c r="H1565" s="745">
        <v>0.21</v>
      </c>
      <c r="I1565" s="747">
        <v>1</v>
      </c>
      <c r="J1565" s="316"/>
      <c r="K1565" s="680">
        <f t="shared" si="393"/>
        <v>0</v>
      </c>
      <c r="L1565" s="355">
        <v>1</v>
      </c>
      <c r="M1565" s="355"/>
      <c r="N1565" s="361">
        <f t="shared" si="376"/>
        <v>1</v>
      </c>
      <c r="O1565" s="355"/>
      <c r="P1565" s="355"/>
      <c r="Q1565" s="355"/>
      <c r="R1565" s="355"/>
      <c r="S1565" s="355"/>
      <c r="T1565" s="355"/>
      <c r="U1565" s="355"/>
      <c r="V1565" s="355"/>
      <c r="W1565" s="355"/>
      <c r="X1565" s="355"/>
      <c r="Y1565" s="355"/>
      <c r="Z1565" s="355"/>
      <c r="AA1565" s="355"/>
      <c r="AB1565" s="355"/>
      <c r="AC1565" s="355"/>
      <c r="AD1565" s="355"/>
      <c r="AE1565" s="355"/>
      <c r="AF1565" s="355"/>
      <c r="AG1565" s="355"/>
      <c r="AH1565" s="355"/>
      <c r="AI1565" s="355"/>
      <c r="AJ1565" s="355"/>
      <c r="AK1565" s="72">
        <f t="shared" si="392"/>
        <v>0</v>
      </c>
      <c r="AL1565" s="761">
        <f t="shared" si="372"/>
        <v>1</v>
      </c>
      <c r="AM1565" s="359">
        <f t="shared" si="394"/>
        <v>0</v>
      </c>
      <c r="AN1565" s="359">
        <f t="shared" si="395"/>
        <v>0</v>
      </c>
      <c r="AO1565" s="755">
        <f t="shared" si="396"/>
        <v>0</v>
      </c>
      <c r="AP1565" s="573">
        <f t="shared" si="373"/>
        <v>0</v>
      </c>
      <c r="AQ1565" s="583">
        <f t="shared" si="374"/>
        <v>0</v>
      </c>
      <c r="AR1565" s="579"/>
      <c r="AS1565" s="102"/>
      <c r="AT1565" s="27"/>
      <c r="AU1565" s="592"/>
    </row>
    <row r="1566" spans="1:47" ht="15" hidden="1">
      <c r="A1566" s="309"/>
      <c r="B1566" s="338"/>
      <c r="C1566" s="350"/>
      <c r="D1566" s="951"/>
      <c r="E1566" s="952"/>
      <c r="F1566" s="952"/>
      <c r="G1566" s="953"/>
      <c r="H1566" s="745">
        <v>0.21</v>
      </c>
      <c r="I1566" s="747">
        <v>1</v>
      </c>
      <c r="J1566" s="316"/>
      <c r="K1566" s="680">
        <f t="shared" si="393"/>
        <v>0</v>
      </c>
      <c r="L1566" s="355">
        <v>1</v>
      </c>
      <c r="M1566" s="355"/>
      <c r="N1566" s="361">
        <f t="shared" si="376"/>
        <v>1</v>
      </c>
      <c r="O1566" s="355"/>
      <c r="P1566" s="355"/>
      <c r="Q1566" s="355"/>
      <c r="R1566" s="355"/>
      <c r="S1566" s="355"/>
      <c r="T1566" s="355"/>
      <c r="U1566" s="355"/>
      <c r="V1566" s="355"/>
      <c r="W1566" s="355"/>
      <c r="X1566" s="355"/>
      <c r="Y1566" s="355"/>
      <c r="Z1566" s="355"/>
      <c r="AA1566" s="355"/>
      <c r="AB1566" s="355"/>
      <c r="AC1566" s="355"/>
      <c r="AD1566" s="355"/>
      <c r="AE1566" s="355"/>
      <c r="AF1566" s="355"/>
      <c r="AG1566" s="355"/>
      <c r="AH1566" s="355"/>
      <c r="AI1566" s="355"/>
      <c r="AJ1566" s="355"/>
      <c r="AK1566" s="72">
        <f t="shared" si="392"/>
        <v>0</v>
      </c>
      <c r="AL1566" s="761">
        <f t="shared" si="372"/>
        <v>1</v>
      </c>
      <c r="AM1566" s="359">
        <f t="shared" si="394"/>
        <v>0</v>
      </c>
      <c r="AN1566" s="359">
        <f t="shared" si="395"/>
        <v>0</v>
      </c>
      <c r="AO1566" s="755">
        <f t="shared" si="396"/>
        <v>0</v>
      </c>
      <c r="AP1566" s="573">
        <f t="shared" si="373"/>
        <v>0</v>
      </c>
      <c r="AQ1566" s="583">
        <f t="shared" si="374"/>
        <v>0</v>
      </c>
      <c r="AR1566" s="579"/>
      <c r="AS1566" s="102"/>
      <c r="AT1566" s="27"/>
      <c r="AU1566" s="592"/>
    </row>
    <row r="1567" spans="1:47" ht="15" hidden="1">
      <c r="A1567" s="309"/>
      <c r="B1567" s="338"/>
      <c r="C1567" s="350"/>
      <c r="D1567" s="951"/>
      <c r="E1567" s="952"/>
      <c r="F1567" s="952"/>
      <c r="G1567" s="953"/>
      <c r="H1567" s="745">
        <v>0.21</v>
      </c>
      <c r="I1567" s="747">
        <v>1</v>
      </c>
      <c r="J1567" s="316"/>
      <c r="K1567" s="680">
        <f t="shared" si="393"/>
        <v>0</v>
      </c>
      <c r="L1567" s="355">
        <v>1</v>
      </c>
      <c r="M1567" s="355"/>
      <c r="N1567" s="361">
        <f t="shared" si="376"/>
        <v>1</v>
      </c>
      <c r="O1567" s="355"/>
      <c r="P1567" s="355"/>
      <c r="Q1567" s="355"/>
      <c r="R1567" s="355"/>
      <c r="S1567" s="355"/>
      <c r="T1567" s="355"/>
      <c r="U1567" s="355"/>
      <c r="V1567" s="355"/>
      <c r="W1567" s="355"/>
      <c r="X1567" s="355"/>
      <c r="Y1567" s="355"/>
      <c r="Z1567" s="355"/>
      <c r="AA1567" s="355"/>
      <c r="AB1567" s="355"/>
      <c r="AC1567" s="355"/>
      <c r="AD1567" s="355"/>
      <c r="AE1567" s="355"/>
      <c r="AF1567" s="355"/>
      <c r="AG1567" s="355"/>
      <c r="AH1567" s="355"/>
      <c r="AI1567" s="355"/>
      <c r="AJ1567" s="355"/>
      <c r="AK1567" s="72">
        <f t="shared" si="392"/>
        <v>0</v>
      </c>
      <c r="AL1567" s="761">
        <f t="shared" si="372"/>
        <v>1</v>
      </c>
      <c r="AM1567" s="359">
        <f t="shared" si="394"/>
        <v>0</v>
      </c>
      <c r="AN1567" s="359">
        <f t="shared" si="395"/>
        <v>0</v>
      </c>
      <c r="AO1567" s="755">
        <f t="shared" si="396"/>
        <v>0</v>
      </c>
      <c r="AP1567" s="573">
        <f t="shared" si="373"/>
        <v>0</v>
      </c>
      <c r="AQ1567" s="583">
        <f t="shared" si="374"/>
        <v>0</v>
      </c>
      <c r="AR1567" s="579"/>
      <c r="AS1567" s="102"/>
      <c r="AT1567" s="27"/>
      <c r="AU1567" s="592"/>
    </row>
    <row r="1568" spans="1:47" ht="15" hidden="1">
      <c r="A1568" s="309"/>
      <c r="B1568" s="338"/>
      <c r="C1568" s="350"/>
      <c r="D1568" s="951"/>
      <c r="E1568" s="952"/>
      <c r="F1568" s="952"/>
      <c r="G1568" s="953"/>
      <c r="H1568" s="745">
        <v>0.21</v>
      </c>
      <c r="I1568" s="747">
        <v>1</v>
      </c>
      <c r="J1568" s="316"/>
      <c r="K1568" s="680">
        <f t="shared" si="393"/>
        <v>0</v>
      </c>
      <c r="L1568" s="355">
        <v>1</v>
      </c>
      <c r="M1568" s="355"/>
      <c r="N1568" s="361">
        <f t="shared" si="376"/>
        <v>1</v>
      </c>
      <c r="O1568" s="355"/>
      <c r="P1568" s="355"/>
      <c r="Q1568" s="355"/>
      <c r="R1568" s="355"/>
      <c r="S1568" s="355"/>
      <c r="T1568" s="355"/>
      <c r="U1568" s="355"/>
      <c r="V1568" s="355"/>
      <c r="W1568" s="355"/>
      <c r="X1568" s="355"/>
      <c r="Y1568" s="355"/>
      <c r="Z1568" s="355"/>
      <c r="AA1568" s="355"/>
      <c r="AB1568" s="355"/>
      <c r="AC1568" s="355"/>
      <c r="AD1568" s="355"/>
      <c r="AE1568" s="355"/>
      <c r="AF1568" s="355"/>
      <c r="AG1568" s="355"/>
      <c r="AH1568" s="355"/>
      <c r="AI1568" s="355"/>
      <c r="AJ1568" s="355"/>
      <c r="AK1568" s="72">
        <f t="shared" si="392"/>
        <v>0</v>
      </c>
      <c r="AL1568" s="761">
        <f t="shared" si="372"/>
        <v>1</v>
      </c>
      <c r="AM1568" s="359">
        <f t="shared" si="394"/>
        <v>0</v>
      </c>
      <c r="AN1568" s="359">
        <f t="shared" si="395"/>
        <v>0</v>
      </c>
      <c r="AO1568" s="755">
        <f t="shared" si="396"/>
        <v>0</v>
      </c>
      <c r="AP1568" s="573">
        <f t="shared" si="373"/>
        <v>0</v>
      </c>
      <c r="AQ1568" s="583">
        <f t="shared" si="374"/>
        <v>0</v>
      </c>
      <c r="AR1568" s="579"/>
      <c r="AS1568" s="102"/>
      <c r="AT1568" s="27"/>
      <c r="AU1568" s="592"/>
    </row>
    <row r="1569" spans="1:47" ht="15" hidden="1">
      <c r="A1569" s="309"/>
      <c r="B1569" s="338"/>
      <c r="C1569" s="350"/>
      <c r="D1569" s="951"/>
      <c r="E1569" s="952"/>
      <c r="F1569" s="952"/>
      <c r="G1569" s="953"/>
      <c r="H1569" s="745">
        <v>0.21</v>
      </c>
      <c r="I1569" s="747">
        <v>1</v>
      </c>
      <c r="J1569" s="316"/>
      <c r="K1569" s="680">
        <f t="shared" si="393"/>
        <v>0</v>
      </c>
      <c r="L1569" s="355">
        <v>1</v>
      </c>
      <c r="M1569" s="355"/>
      <c r="N1569" s="361">
        <f t="shared" si="376"/>
        <v>1</v>
      </c>
      <c r="O1569" s="355"/>
      <c r="P1569" s="355"/>
      <c r="Q1569" s="355"/>
      <c r="R1569" s="355"/>
      <c r="S1569" s="355"/>
      <c r="T1569" s="355"/>
      <c r="U1569" s="355"/>
      <c r="V1569" s="355"/>
      <c r="W1569" s="355"/>
      <c r="X1569" s="355"/>
      <c r="Y1569" s="355"/>
      <c r="Z1569" s="355"/>
      <c r="AA1569" s="355"/>
      <c r="AB1569" s="355"/>
      <c r="AC1569" s="355"/>
      <c r="AD1569" s="355"/>
      <c r="AE1569" s="355"/>
      <c r="AF1569" s="355"/>
      <c r="AG1569" s="355"/>
      <c r="AH1569" s="355"/>
      <c r="AI1569" s="355"/>
      <c r="AJ1569" s="355"/>
      <c r="AK1569" s="72">
        <f t="shared" si="392"/>
        <v>0</v>
      </c>
      <c r="AL1569" s="761">
        <f t="shared" si="372"/>
        <v>1</v>
      </c>
      <c r="AM1569" s="359">
        <f t="shared" si="394"/>
        <v>0</v>
      </c>
      <c r="AN1569" s="359">
        <f t="shared" si="395"/>
        <v>0</v>
      </c>
      <c r="AO1569" s="755">
        <f t="shared" si="396"/>
        <v>0</v>
      </c>
      <c r="AP1569" s="573">
        <f t="shared" si="373"/>
        <v>0</v>
      </c>
      <c r="AQ1569" s="583">
        <f t="shared" si="374"/>
        <v>0</v>
      </c>
      <c r="AR1569" s="579"/>
      <c r="AS1569" s="102"/>
      <c r="AT1569" s="27"/>
      <c r="AU1569" s="592"/>
    </row>
    <row r="1570" spans="1:47" ht="15" hidden="1">
      <c r="A1570" s="309"/>
      <c r="B1570" s="338"/>
      <c r="C1570" s="350"/>
      <c r="D1570" s="951"/>
      <c r="E1570" s="952"/>
      <c r="F1570" s="952"/>
      <c r="G1570" s="953"/>
      <c r="H1570" s="745">
        <v>0.21</v>
      </c>
      <c r="I1570" s="747">
        <v>1</v>
      </c>
      <c r="J1570" s="316"/>
      <c r="K1570" s="680">
        <f t="shared" si="393"/>
        <v>0</v>
      </c>
      <c r="L1570" s="355">
        <v>1</v>
      </c>
      <c r="M1570" s="355"/>
      <c r="N1570" s="361">
        <f t="shared" si="376"/>
        <v>1</v>
      </c>
      <c r="O1570" s="355"/>
      <c r="P1570" s="355"/>
      <c r="Q1570" s="355"/>
      <c r="R1570" s="355"/>
      <c r="S1570" s="355"/>
      <c r="T1570" s="355"/>
      <c r="U1570" s="355"/>
      <c r="V1570" s="355"/>
      <c r="W1570" s="355"/>
      <c r="X1570" s="355"/>
      <c r="Y1570" s="355"/>
      <c r="Z1570" s="355"/>
      <c r="AA1570" s="355"/>
      <c r="AB1570" s="355"/>
      <c r="AC1570" s="355"/>
      <c r="AD1570" s="355"/>
      <c r="AE1570" s="355"/>
      <c r="AF1570" s="355"/>
      <c r="AG1570" s="355"/>
      <c r="AH1570" s="355"/>
      <c r="AI1570" s="355"/>
      <c r="AJ1570" s="355"/>
      <c r="AK1570" s="72">
        <f t="shared" si="392"/>
        <v>0</v>
      </c>
      <c r="AL1570" s="761">
        <f t="shared" si="372"/>
        <v>1</v>
      </c>
      <c r="AM1570" s="359">
        <f t="shared" si="394"/>
        <v>0</v>
      </c>
      <c r="AN1570" s="359">
        <f t="shared" si="395"/>
        <v>0</v>
      </c>
      <c r="AO1570" s="755">
        <f t="shared" si="396"/>
        <v>0</v>
      </c>
      <c r="AP1570" s="573">
        <f t="shared" si="373"/>
        <v>0</v>
      </c>
      <c r="AQ1570" s="583">
        <f t="shared" si="374"/>
        <v>0</v>
      </c>
      <c r="AR1570" s="579"/>
      <c r="AS1570" s="102"/>
      <c r="AT1570" s="27"/>
      <c r="AU1570" s="592"/>
    </row>
    <row r="1571" spans="1:47" ht="15" hidden="1">
      <c r="A1571" s="309"/>
      <c r="B1571" s="338"/>
      <c r="C1571" s="350"/>
      <c r="D1571" s="951"/>
      <c r="E1571" s="952"/>
      <c r="F1571" s="952"/>
      <c r="G1571" s="953"/>
      <c r="H1571" s="745">
        <v>0.21</v>
      </c>
      <c r="I1571" s="747">
        <v>1</v>
      </c>
      <c r="J1571" s="316"/>
      <c r="K1571" s="680">
        <f t="shared" si="393"/>
        <v>0</v>
      </c>
      <c r="L1571" s="355">
        <v>1</v>
      </c>
      <c r="M1571" s="355"/>
      <c r="N1571" s="361">
        <f t="shared" si="376"/>
        <v>1</v>
      </c>
      <c r="O1571" s="355"/>
      <c r="P1571" s="355"/>
      <c r="Q1571" s="355"/>
      <c r="R1571" s="355"/>
      <c r="S1571" s="355"/>
      <c r="T1571" s="355"/>
      <c r="U1571" s="355"/>
      <c r="V1571" s="355"/>
      <c r="W1571" s="355"/>
      <c r="X1571" s="355"/>
      <c r="Y1571" s="355"/>
      <c r="Z1571" s="355"/>
      <c r="AA1571" s="355"/>
      <c r="AB1571" s="355"/>
      <c r="AC1571" s="355"/>
      <c r="AD1571" s="355"/>
      <c r="AE1571" s="355"/>
      <c r="AF1571" s="355"/>
      <c r="AG1571" s="355"/>
      <c r="AH1571" s="355"/>
      <c r="AI1571" s="355"/>
      <c r="AJ1571" s="355"/>
      <c r="AK1571" s="72">
        <f t="shared" si="392"/>
        <v>0</v>
      </c>
      <c r="AL1571" s="761">
        <f t="shared" si="372"/>
        <v>1</v>
      </c>
      <c r="AM1571" s="359">
        <f t="shared" si="394"/>
        <v>0</v>
      </c>
      <c r="AN1571" s="359">
        <f t="shared" si="395"/>
        <v>0</v>
      </c>
      <c r="AO1571" s="755">
        <f t="shared" si="396"/>
        <v>0</v>
      </c>
      <c r="AP1571" s="573">
        <f t="shared" si="373"/>
        <v>0</v>
      </c>
      <c r="AQ1571" s="583">
        <f t="shared" si="374"/>
        <v>0</v>
      </c>
      <c r="AR1571" s="579"/>
      <c r="AS1571" s="102"/>
      <c r="AT1571" s="27"/>
      <c r="AU1571" s="592"/>
    </row>
    <row r="1572" spans="1:47" ht="15" hidden="1">
      <c r="A1572" s="309"/>
      <c r="B1572" s="338"/>
      <c r="C1572" s="350"/>
      <c r="D1572" s="951"/>
      <c r="E1572" s="952"/>
      <c r="F1572" s="952"/>
      <c r="G1572" s="953"/>
      <c r="H1572" s="745">
        <v>0.21</v>
      </c>
      <c r="I1572" s="747">
        <v>1</v>
      </c>
      <c r="J1572" s="316"/>
      <c r="K1572" s="680">
        <f t="shared" si="393"/>
        <v>0</v>
      </c>
      <c r="L1572" s="355">
        <v>1</v>
      </c>
      <c r="M1572" s="355"/>
      <c r="N1572" s="361">
        <f t="shared" si="376"/>
        <v>1</v>
      </c>
      <c r="O1572" s="355"/>
      <c r="P1572" s="355"/>
      <c r="Q1572" s="355"/>
      <c r="R1572" s="355"/>
      <c r="S1572" s="355"/>
      <c r="T1572" s="355"/>
      <c r="U1572" s="355"/>
      <c r="V1572" s="355"/>
      <c r="W1572" s="355"/>
      <c r="X1572" s="355"/>
      <c r="Y1572" s="355"/>
      <c r="Z1572" s="355"/>
      <c r="AA1572" s="355"/>
      <c r="AB1572" s="355"/>
      <c r="AC1572" s="355"/>
      <c r="AD1572" s="355"/>
      <c r="AE1572" s="355"/>
      <c r="AF1572" s="355"/>
      <c r="AG1572" s="355"/>
      <c r="AH1572" s="355"/>
      <c r="AI1572" s="355"/>
      <c r="AJ1572" s="355"/>
      <c r="AK1572" s="72">
        <f t="shared" si="392"/>
        <v>0</v>
      </c>
      <c r="AL1572" s="761">
        <f t="shared" si="372"/>
        <v>1</v>
      </c>
      <c r="AM1572" s="359">
        <f t="shared" si="394"/>
        <v>0</v>
      </c>
      <c r="AN1572" s="359">
        <f t="shared" si="395"/>
        <v>0</v>
      </c>
      <c r="AO1572" s="755">
        <f t="shared" si="396"/>
        <v>0</v>
      </c>
      <c r="AP1572" s="573">
        <f t="shared" si="373"/>
        <v>0</v>
      </c>
      <c r="AQ1572" s="583">
        <f t="shared" si="374"/>
        <v>0</v>
      </c>
      <c r="AR1572" s="579"/>
      <c r="AS1572" s="102"/>
      <c r="AT1572" s="27"/>
      <c r="AU1572" s="592"/>
    </row>
    <row r="1573" spans="1:47" ht="15" hidden="1">
      <c r="A1573" s="309"/>
      <c r="B1573" s="338"/>
      <c r="C1573" s="350"/>
      <c r="D1573" s="951"/>
      <c r="E1573" s="952"/>
      <c r="F1573" s="952"/>
      <c r="G1573" s="953"/>
      <c r="H1573" s="745">
        <v>0.21</v>
      </c>
      <c r="I1573" s="747">
        <v>1</v>
      </c>
      <c r="J1573" s="316"/>
      <c r="K1573" s="680">
        <f t="shared" si="393"/>
        <v>0</v>
      </c>
      <c r="L1573" s="355">
        <v>1</v>
      </c>
      <c r="M1573" s="355"/>
      <c r="N1573" s="361">
        <f t="shared" si="376"/>
        <v>1</v>
      </c>
      <c r="O1573" s="355"/>
      <c r="P1573" s="355"/>
      <c r="Q1573" s="355"/>
      <c r="R1573" s="355"/>
      <c r="S1573" s="355"/>
      <c r="T1573" s="355"/>
      <c r="U1573" s="355"/>
      <c r="V1573" s="355"/>
      <c r="W1573" s="355"/>
      <c r="X1573" s="355"/>
      <c r="Y1573" s="355"/>
      <c r="Z1573" s="355"/>
      <c r="AA1573" s="355"/>
      <c r="AB1573" s="355"/>
      <c r="AC1573" s="355"/>
      <c r="AD1573" s="355"/>
      <c r="AE1573" s="355"/>
      <c r="AF1573" s="355"/>
      <c r="AG1573" s="355"/>
      <c r="AH1573" s="355"/>
      <c r="AI1573" s="355"/>
      <c r="AJ1573" s="355"/>
      <c r="AK1573" s="72">
        <f t="shared" si="392"/>
        <v>0</v>
      </c>
      <c r="AL1573" s="761">
        <f t="shared" si="372"/>
        <v>1</v>
      </c>
      <c r="AM1573" s="359">
        <f t="shared" si="394"/>
        <v>0</v>
      </c>
      <c r="AN1573" s="359">
        <f t="shared" si="395"/>
        <v>0</v>
      </c>
      <c r="AO1573" s="755">
        <f t="shared" si="396"/>
        <v>0</v>
      </c>
      <c r="AP1573" s="573">
        <f t="shared" si="373"/>
        <v>0</v>
      </c>
      <c r="AQ1573" s="583">
        <f t="shared" si="374"/>
        <v>0</v>
      </c>
      <c r="AR1573" s="579"/>
      <c r="AS1573" s="102"/>
      <c r="AT1573" s="27"/>
      <c r="AU1573" s="592"/>
    </row>
    <row r="1574" spans="1:47" ht="15" hidden="1">
      <c r="A1574" s="309"/>
      <c r="B1574" s="338"/>
      <c r="C1574" s="350"/>
      <c r="D1574" s="951"/>
      <c r="E1574" s="952"/>
      <c r="F1574" s="952"/>
      <c r="G1574" s="953"/>
      <c r="H1574" s="745">
        <v>0.21</v>
      </c>
      <c r="I1574" s="747">
        <v>1</v>
      </c>
      <c r="J1574" s="316"/>
      <c r="K1574" s="680">
        <f t="shared" si="393"/>
        <v>0</v>
      </c>
      <c r="L1574" s="355">
        <v>1</v>
      </c>
      <c r="M1574" s="355"/>
      <c r="N1574" s="361">
        <f t="shared" si="376"/>
        <v>1</v>
      </c>
      <c r="O1574" s="355"/>
      <c r="P1574" s="355"/>
      <c r="Q1574" s="355"/>
      <c r="R1574" s="355"/>
      <c r="S1574" s="355"/>
      <c r="T1574" s="355"/>
      <c r="U1574" s="355"/>
      <c r="V1574" s="355"/>
      <c r="W1574" s="355"/>
      <c r="X1574" s="355"/>
      <c r="Y1574" s="355"/>
      <c r="Z1574" s="355"/>
      <c r="AA1574" s="355"/>
      <c r="AB1574" s="355"/>
      <c r="AC1574" s="355"/>
      <c r="AD1574" s="355"/>
      <c r="AE1574" s="355"/>
      <c r="AF1574" s="355"/>
      <c r="AG1574" s="355"/>
      <c r="AH1574" s="355"/>
      <c r="AI1574" s="355"/>
      <c r="AJ1574" s="355"/>
      <c r="AK1574" s="72">
        <f t="shared" si="392"/>
        <v>0</v>
      </c>
      <c r="AL1574" s="761">
        <f t="shared" si="372"/>
        <v>1</v>
      </c>
      <c r="AM1574" s="359">
        <f t="shared" si="394"/>
        <v>0</v>
      </c>
      <c r="AN1574" s="359">
        <f t="shared" si="395"/>
        <v>0</v>
      </c>
      <c r="AO1574" s="755">
        <f t="shared" si="396"/>
        <v>0</v>
      </c>
      <c r="AP1574" s="573">
        <f t="shared" si="373"/>
        <v>0</v>
      </c>
      <c r="AQ1574" s="583">
        <f t="shared" si="374"/>
        <v>0</v>
      </c>
      <c r="AR1574" s="579"/>
      <c r="AS1574" s="102"/>
      <c r="AT1574" s="27"/>
      <c r="AU1574" s="592"/>
    </row>
    <row r="1575" spans="1:47" ht="15" hidden="1">
      <c r="A1575" s="309"/>
      <c r="B1575" s="338"/>
      <c r="C1575" s="350"/>
      <c r="D1575" s="951"/>
      <c r="E1575" s="952"/>
      <c r="F1575" s="952"/>
      <c r="G1575" s="953"/>
      <c r="H1575" s="745">
        <v>0.21</v>
      </c>
      <c r="I1575" s="747">
        <v>1</v>
      </c>
      <c r="J1575" s="316"/>
      <c r="K1575" s="680">
        <f t="shared" si="393"/>
        <v>0</v>
      </c>
      <c r="L1575" s="355">
        <v>1</v>
      </c>
      <c r="M1575" s="355"/>
      <c r="N1575" s="361">
        <f t="shared" si="376"/>
        <v>1</v>
      </c>
      <c r="O1575" s="355"/>
      <c r="P1575" s="355"/>
      <c r="Q1575" s="355"/>
      <c r="R1575" s="355"/>
      <c r="S1575" s="355"/>
      <c r="T1575" s="355"/>
      <c r="U1575" s="355"/>
      <c r="V1575" s="355"/>
      <c r="W1575" s="355"/>
      <c r="X1575" s="355"/>
      <c r="Y1575" s="355"/>
      <c r="Z1575" s="355"/>
      <c r="AA1575" s="355"/>
      <c r="AB1575" s="355"/>
      <c r="AC1575" s="355"/>
      <c r="AD1575" s="355"/>
      <c r="AE1575" s="355"/>
      <c r="AF1575" s="355"/>
      <c r="AG1575" s="355"/>
      <c r="AH1575" s="355"/>
      <c r="AI1575" s="355"/>
      <c r="AJ1575" s="355"/>
      <c r="AK1575" s="72">
        <f t="shared" si="392"/>
        <v>0</v>
      </c>
      <c r="AL1575" s="761">
        <f t="shared" si="372"/>
        <v>1</v>
      </c>
      <c r="AM1575" s="359">
        <f t="shared" si="394"/>
        <v>0</v>
      </c>
      <c r="AN1575" s="359">
        <f t="shared" si="395"/>
        <v>0</v>
      </c>
      <c r="AO1575" s="755">
        <f t="shared" si="396"/>
        <v>0</v>
      </c>
      <c r="AP1575" s="573">
        <f t="shared" si="373"/>
        <v>0</v>
      </c>
      <c r="AQ1575" s="583">
        <f t="shared" si="374"/>
        <v>0</v>
      </c>
      <c r="AR1575" s="579"/>
      <c r="AS1575" s="102"/>
      <c r="AT1575" s="27"/>
      <c r="AU1575" s="592"/>
    </row>
    <row r="1576" spans="1:47" ht="15" hidden="1">
      <c r="A1576" s="309"/>
      <c r="B1576" s="338"/>
      <c r="C1576" s="350"/>
      <c r="D1576" s="951"/>
      <c r="E1576" s="952"/>
      <c r="F1576" s="952"/>
      <c r="G1576" s="953"/>
      <c r="H1576" s="745">
        <v>0.21</v>
      </c>
      <c r="I1576" s="747">
        <v>1</v>
      </c>
      <c r="J1576" s="316"/>
      <c r="K1576" s="680">
        <f t="shared" si="393"/>
        <v>0</v>
      </c>
      <c r="L1576" s="355">
        <v>1</v>
      </c>
      <c r="M1576" s="355"/>
      <c r="N1576" s="361">
        <f t="shared" si="376"/>
        <v>1</v>
      </c>
      <c r="O1576" s="355"/>
      <c r="P1576" s="355"/>
      <c r="Q1576" s="355"/>
      <c r="R1576" s="355"/>
      <c r="S1576" s="355"/>
      <c r="T1576" s="355"/>
      <c r="U1576" s="355"/>
      <c r="V1576" s="355"/>
      <c r="W1576" s="355"/>
      <c r="X1576" s="355"/>
      <c r="Y1576" s="355"/>
      <c r="Z1576" s="355"/>
      <c r="AA1576" s="355"/>
      <c r="AB1576" s="355"/>
      <c r="AC1576" s="355"/>
      <c r="AD1576" s="355"/>
      <c r="AE1576" s="355"/>
      <c r="AF1576" s="355"/>
      <c r="AG1576" s="355"/>
      <c r="AH1576" s="355"/>
      <c r="AI1576" s="355"/>
      <c r="AJ1576" s="355"/>
      <c r="AK1576" s="72">
        <f t="shared" si="392"/>
        <v>0</v>
      </c>
      <c r="AL1576" s="761">
        <f t="shared" si="372"/>
        <v>1</v>
      </c>
      <c r="AM1576" s="359">
        <f t="shared" si="394"/>
        <v>0</v>
      </c>
      <c r="AN1576" s="359">
        <f t="shared" si="395"/>
        <v>0</v>
      </c>
      <c r="AO1576" s="755">
        <f t="shared" si="396"/>
        <v>0</v>
      </c>
      <c r="AP1576" s="573">
        <f t="shared" si="373"/>
        <v>0</v>
      </c>
      <c r="AQ1576" s="583">
        <f t="shared" si="374"/>
        <v>0</v>
      </c>
      <c r="AR1576" s="579"/>
      <c r="AS1576" s="102"/>
      <c r="AT1576" s="27"/>
      <c r="AU1576" s="592"/>
    </row>
    <row r="1577" spans="1:47" ht="15" hidden="1">
      <c r="A1577" s="309"/>
      <c r="B1577" s="338"/>
      <c r="C1577" s="350"/>
      <c r="D1577" s="951"/>
      <c r="E1577" s="952"/>
      <c r="F1577" s="952"/>
      <c r="G1577" s="953"/>
      <c r="H1577" s="745">
        <v>0.21</v>
      </c>
      <c r="I1577" s="747">
        <v>1</v>
      </c>
      <c r="J1577" s="316"/>
      <c r="K1577" s="680">
        <f t="shared" si="393"/>
        <v>0</v>
      </c>
      <c r="L1577" s="355">
        <v>1</v>
      </c>
      <c r="M1577" s="355"/>
      <c r="N1577" s="361">
        <f t="shared" si="376"/>
        <v>1</v>
      </c>
      <c r="O1577" s="355"/>
      <c r="P1577" s="355"/>
      <c r="Q1577" s="355"/>
      <c r="R1577" s="355"/>
      <c r="S1577" s="355"/>
      <c r="T1577" s="355"/>
      <c r="U1577" s="355"/>
      <c r="V1577" s="355"/>
      <c r="W1577" s="355"/>
      <c r="X1577" s="355"/>
      <c r="Y1577" s="355"/>
      <c r="Z1577" s="355"/>
      <c r="AA1577" s="355"/>
      <c r="AB1577" s="355"/>
      <c r="AC1577" s="355"/>
      <c r="AD1577" s="355"/>
      <c r="AE1577" s="355"/>
      <c r="AF1577" s="355"/>
      <c r="AG1577" s="355"/>
      <c r="AH1577" s="355"/>
      <c r="AI1577" s="355"/>
      <c r="AJ1577" s="355"/>
      <c r="AK1577" s="72">
        <f t="shared" si="392"/>
        <v>0</v>
      </c>
      <c r="AL1577" s="761">
        <f t="shared" si="372"/>
        <v>1</v>
      </c>
      <c r="AM1577" s="359">
        <f t="shared" si="394"/>
        <v>0</v>
      </c>
      <c r="AN1577" s="359">
        <f t="shared" si="395"/>
        <v>0</v>
      </c>
      <c r="AO1577" s="755">
        <f t="shared" si="396"/>
        <v>0</v>
      </c>
      <c r="AP1577" s="573">
        <f t="shared" si="373"/>
        <v>0</v>
      </c>
      <c r="AQ1577" s="583">
        <f t="shared" si="374"/>
        <v>0</v>
      </c>
      <c r="AR1577" s="579"/>
      <c r="AS1577" s="102"/>
      <c r="AT1577" s="27"/>
      <c r="AU1577" s="592"/>
    </row>
    <row r="1578" spans="1:47" ht="15" hidden="1">
      <c r="A1578" s="309"/>
      <c r="B1578" s="338"/>
      <c r="C1578" s="350"/>
      <c r="D1578" s="951"/>
      <c r="E1578" s="952"/>
      <c r="F1578" s="952"/>
      <c r="G1578" s="953"/>
      <c r="H1578" s="745">
        <v>0.21</v>
      </c>
      <c r="I1578" s="747">
        <v>1</v>
      </c>
      <c r="J1578" s="316"/>
      <c r="K1578" s="680">
        <f t="shared" si="393"/>
        <v>0</v>
      </c>
      <c r="L1578" s="355">
        <v>1</v>
      </c>
      <c r="M1578" s="355"/>
      <c r="N1578" s="361">
        <f t="shared" si="376"/>
        <v>1</v>
      </c>
      <c r="O1578" s="355"/>
      <c r="P1578" s="355"/>
      <c r="Q1578" s="355"/>
      <c r="R1578" s="355"/>
      <c r="S1578" s="355"/>
      <c r="T1578" s="355"/>
      <c r="U1578" s="355"/>
      <c r="V1578" s="355"/>
      <c r="W1578" s="355"/>
      <c r="X1578" s="355"/>
      <c r="Y1578" s="355"/>
      <c r="Z1578" s="355"/>
      <c r="AA1578" s="355"/>
      <c r="AB1578" s="355"/>
      <c r="AC1578" s="355"/>
      <c r="AD1578" s="355"/>
      <c r="AE1578" s="355"/>
      <c r="AF1578" s="355"/>
      <c r="AG1578" s="355"/>
      <c r="AH1578" s="355"/>
      <c r="AI1578" s="355"/>
      <c r="AJ1578" s="355"/>
      <c r="AK1578" s="72">
        <f t="shared" si="392"/>
        <v>0</v>
      </c>
      <c r="AL1578" s="761">
        <f t="shared" si="372"/>
        <v>1</v>
      </c>
      <c r="AM1578" s="359">
        <f t="shared" si="394"/>
        <v>0</v>
      </c>
      <c r="AN1578" s="359">
        <f t="shared" si="395"/>
        <v>0</v>
      </c>
      <c r="AO1578" s="755">
        <f t="shared" si="396"/>
        <v>0</v>
      </c>
      <c r="AP1578" s="573">
        <f t="shared" si="373"/>
        <v>0</v>
      </c>
      <c r="AQ1578" s="583">
        <f t="shared" si="374"/>
        <v>0</v>
      </c>
      <c r="AR1578" s="579"/>
      <c r="AS1578" s="102"/>
      <c r="AT1578" s="27"/>
      <c r="AU1578" s="592"/>
    </row>
    <row r="1579" spans="1:47" ht="15" hidden="1">
      <c r="A1579" s="309"/>
      <c r="B1579" s="338"/>
      <c r="C1579" s="350"/>
      <c r="D1579" s="951"/>
      <c r="E1579" s="952"/>
      <c r="F1579" s="952"/>
      <c r="G1579" s="953"/>
      <c r="H1579" s="745">
        <v>0.21</v>
      </c>
      <c r="I1579" s="747">
        <v>1</v>
      </c>
      <c r="J1579" s="316"/>
      <c r="K1579" s="680">
        <f t="shared" si="393"/>
        <v>0</v>
      </c>
      <c r="L1579" s="355">
        <v>1</v>
      </c>
      <c r="M1579" s="355"/>
      <c r="N1579" s="361">
        <f t="shared" si="376"/>
        <v>1</v>
      </c>
      <c r="O1579" s="355"/>
      <c r="P1579" s="355"/>
      <c r="Q1579" s="355"/>
      <c r="R1579" s="355"/>
      <c r="S1579" s="355"/>
      <c r="T1579" s="355"/>
      <c r="U1579" s="355"/>
      <c r="V1579" s="355"/>
      <c r="W1579" s="355"/>
      <c r="X1579" s="355"/>
      <c r="Y1579" s="355"/>
      <c r="Z1579" s="355"/>
      <c r="AA1579" s="355"/>
      <c r="AB1579" s="355"/>
      <c r="AC1579" s="355"/>
      <c r="AD1579" s="355"/>
      <c r="AE1579" s="355"/>
      <c r="AF1579" s="355"/>
      <c r="AG1579" s="355"/>
      <c r="AH1579" s="355"/>
      <c r="AI1579" s="355"/>
      <c r="AJ1579" s="355"/>
      <c r="AK1579" s="72">
        <f t="shared" si="392"/>
        <v>0</v>
      </c>
      <c r="AL1579" s="761">
        <f t="shared" si="372"/>
        <v>1</v>
      </c>
      <c r="AM1579" s="359">
        <f t="shared" si="394"/>
        <v>0</v>
      </c>
      <c r="AN1579" s="359">
        <f t="shared" si="395"/>
        <v>0</v>
      </c>
      <c r="AO1579" s="755">
        <f t="shared" si="396"/>
        <v>0</v>
      </c>
      <c r="AP1579" s="573">
        <f t="shared" si="373"/>
        <v>0</v>
      </c>
      <c r="AQ1579" s="583">
        <f t="shared" si="374"/>
        <v>0</v>
      </c>
      <c r="AR1579" s="579"/>
      <c r="AS1579" s="102"/>
      <c r="AT1579" s="27"/>
      <c r="AU1579" s="592"/>
    </row>
    <row r="1580" spans="1:47" ht="15" hidden="1">
      <c r="A1580" s="309"/>
      <c r="B1580" s="338"/>
      <c r="C1580" s="350"/>
      <c r="D1580" s="951"/>
      <c r="E1580" s="952"/>
      <c r="F1580" s="952"/>
      <c r="G1580" s="953"/>
      <c r="H1580" s="745">
        <v>0.21</v>
      </c>
      <c r="I1580" s="747">
        <v>1</v>
      </c>
      <c r="J1580" s="316"/>
      <c r="K1580" s="680">
        <f t="shared" si="393"/>
        <v>0</v>
      </c>
      <c r="L1580" s="355">
        <v>1</v>
      </c>
      <c r="M1580" s="355"/>
      <c r="N1580" s="361">
        <f t="shared" si="376"/>
        <v>1</v>
      </c>
      <c r="O1580" s="355"/>
      <c r="P1580" s="355"/>
      <c r="Q1580" s="355"/>
      <c r="R1580" s="355"/>
      <c r="S1580" s="355"/>
      <c r="T1580" s="355"/>
      <c r="U1580" s="355"/>
      <c r="V1580" s="355"/>
      <c r="W1580" s="355"/>
      <c r="X1580" s="355"/>
      <c r="Y1580" s="355"/>
      <c r="Z1580" s="355"/>
      <c r="AA1580" s="355"/>
      <c r="AB1580" s="355"/>
      <c r="AC1580" s="355"/>
      <c r="AD1580" s="355"/>
      <c r="AE1580" s="355"/>
      <c r="AF1580" s="355"/>
      <c r="AG1580" s="355"/>
      <c r="AH1580" s="355"/>
      <c r="AI1580" s="355"/>
      <c r="AJ1580" s="355"/>
      <c r="AK1580" s="72">
        <f t="shared" si="392"/>
        <v>0</v>
      </c>
      <c r="AL1580" s="761">
        <f t="shared" si="372"/>
        <v>1</v>
      </c>
      <c r="AM1580" s="359">
        <f t="shared" si="394"/>
        <v>0</v>
      </c>
      <c r="AN1580" s="359">
        <f t="shared" si="395"/>
        <v>0</v>
      </c>
      <c r="AO1580" s="755">
        <f t="shared" si="396"/>
        <v>0</v>
      </c>
      <c r="AP1580" s="573">
        <f t="shared" si="373"/>
        <v>0</v>
      </c>
      <c r="AQ1580" s="583">
        <f t="shared" si="374"/>
        <v>0</v>
      </c>
      <c r="AR1580" s="579"/>
      <c r="AS1580" s="102"/>
      <c r="AT1580" s="27"/>
      <c r="AU1580" s="592"/>
    </row>
    <row r="1581" spans="1:47" ht="15" hidden="1">
      <c r="A1581" s="309"/>
      <c r="B1581" s="338"/>
      <c r="C1581" s="350"/>
      <c r="D1581" s="951"/>
      <c r="E1581" s="952"/>
      <c r="F1581" s="952"/>
      <c r="G1581" s="953"/>
      <c r="H1581" s="745">
        <v>0.21</v>
      </c>
      <c r="I1581" s="747">
        <v>1</v>
      </c>
      <c r="J1581" s="316"/>
      <c r="K1581" s="680">
        <f t="shared" si="393"/>
        <v>0</v>
      </c>
      <c r="L1581" s="355">
        <v>1</v>
      </c>
      <c r="M1581" s="355"/>
      <c r="N1581" s="361">
        <f t="shared" si="376"/>
        <v>1</v>
      </c>
      <c r="O1581" s="355"/>
      <c r="P1581" s="355"/>
      <c r="Q1581" s="355"/>
      <c r="R1581" s="355"/>
      <c r="S1581" s="355"/>
      <c r="T1581" s="355"/>
      <c r="U1581" s="355"/>
      <c r="V1581" s="355"/>
      <c r="W1581" s="355"/>
      <c r="X1581" s="355"/>
      <c r="Y1581" s="355"/>
      <c r="Z1581" s="355"/>
      <c r="AA1581" s="355"/>
      <c r="AB1581" s="355"/>
      <c r="AC1581" s="355"/>
      <c r="AD1581" s="355"/>
      <c r="AE1581" s="355"/>
      <c r="AF1581" s="355"/>
      <c r="AG1581" s="355"/>
      <c r="AH1581" s="355"/>
      <c r="AI1581" s="355"/>
      <c r="AJ1581" s="355"/>
      <c r="AK1581" s="72">
        <f t="shared" si="392"/>
        <v>0</v>
      </c>
      <c r="AL1581" s="761">
        <f t="shared" si="372"/>
        <v>1</v>
      </c>
      <c r="AM1581" s="359">
        <f t="shared" si="394"/>
        <v>0</v>
      </c>
      <c r="AN1581" s="359">
        <f t="shared" si="395"/>
        <v>0</v>
      </c>
      <c r="AO1581" s="755">
        <f t="shared" si="396"/>
        <v>0</v>
      </c>
      <c r="AP1581" s="573">
        <f t="shared" si="373"/>
        <v>0</v>
      </c>
      <c r="AQ1581" s="583">
        <f t="shared" si="374"/>
        <v>0</v>
      </c>
      <c r="AR1581" s="579"/>
      <c r="AS1581" s="102"/>
      <c r="AT1581" s="27"/>
      <c r="AU1581" s="592"/>
    </row>
    <row r="1582" spans="1:47" ht="15" hidden="1">
      <c r="A1582" s="309"/>
      <c r="B1582" s="338"/>
      <c r="C1582" s="350"/>
      <c r="D1582" s="951"/>
      <c r="E1582" s="952"/>
      <c r="F1582" s="952"/>
      <c r="G1582" s="953"/>
      <c r="H1582" s="745">
        <v>0.21</v>
      </c>
      <c r="I1582" s="747">
        <v>1</v>
      </c>
      <c r="J1582" s="316"/>
      <c r="K1582" s="680">
        <f t="shared" si="393"/>
        <v>0</v>
      </c>
      <c r="L1582" s="355">
        <v>1</v>
      </c>
      <c r="M1582" s="355"/>
      <c r="N1582" s="361">
        <f t="shared" si="376"/>
        <v>1</v>
      </c>
      <c r="O1582" s="355"/>
      <c r="P1582" s="355"/>
      <c r="Q1582" s="355"/>
      <c r="R1582" s="355"/>
      <c r="S1582" s="355"/>
      <c r="T1582" s="355"/>
      <c r="U1582" s="355"/>
      <c r="V1582" s="355"/>
      <c r="W1582" s="355"/>
      <c r="X1582" s="355"/>
      <c r="Y1582" s="355"/>
      <c r="Z1582" s="355"/>
      <c r="AA1582" s="355"/>
      <c r="AB1582" s="355"/>
      <c r="AC1582" s="355"/>
      <c r="AD1582" s="355"/>
      <c r="AE1582" s="355"/>
      <c r="AF1582" s="355"/>
      <c r="AG1582" s="355"/>
      <c r="AH1582" s="355"/>
      <c r="AI1582" s="355"/>
      <c r="AJ1582" s="355"/>
      <c r="AK1582" s="72">
        <f t="shared" si="392"/>
        <v>0</v>
      </c>
      <c r="AL1582" s="761">
        <f t="shared" si="372"/>
        <v>1</v>
      </c>
      <c r="AM1582" s="359">
        <f t="shared" si="394"/>
        <v>0</v>
      </c>
      <c r="AN1582" s="359">
        <f t="shared" si="395"/>
        <v>0</v>
      </c>
      <c r="AO1582" s="755">
        <f t="shared" si="396"/>
        <v>0</v>
      </c>
      <c r="AP1582" s="573">
        <f t="shared" si="373"/>
        <v>0</v>
      </c>
      <c r="AQ1582" s="583">
        <f t="shared" si="374"/>
        <v>0</v>
      </c>
      <c r="AR1582" s="579"/>
      <c r="AS1582" s="102"/>
      <c r="AT1582" s="27"/>
      <c r="AU1582" s="592"/>
    </row>
    <row r="1583" spans="1:47" ht="15" hidden="1">
      <c r="A1583" s="309"/>
      <c r="B1583" s="338"/>
      <c r="C1583" s="350"/>
      <c r="D1583" s="951"/>
      <c r="E1583" s="952"/>
      <c r="F1583" s="952"/>
      <c r="G1583" s="953"/>
      <c r="H1583" s="745">
        <v>0.21</v>
      </c>
      <c r="I1583" s="747">
        <v>1</v>
      </c>
      <c r="J1583" s="316"/>
      <c r="K1583" s="680">
        <f t="shared" si="393"/>
        <v>0</v>
      </c>
      <c r="L1583" s="355">
        <v>1</v>
      </c>
      <c r="M1583" s="355"/>
      <c r="N1583" s="361">
        <f t="shared" si="376"/>
        <v>1</v>
      </c>
      <c r="O1583" s="355"/>
      <c r="P1583" s="355"/>
      <c r="Q1583" s="355"/>
      <c r="R1583" s="355"/>
      <c r="S1583" s="355"/>
      <c r="T1583" s="355"/>
      <c r="U1583" s="355"/>
      <c r="V1583" s="355"/>
      <c r="W1583" s="355"/>
      <c r="X1583" s="355"/>
      <c r="Y1583" s="355"/>
      <c r="Z1583" s="355"/>
      <c r="AA1583" s="355"/>
      <c r="AB1583" s="355"/>
      <c r="AC1583" s="355"/>
      <c r="AD1583" s="355"/>
      <c r="AE1583" s="355"/>
      <c r="AF1583" s="355"/>
      <c r="AG1583" s="355"/>
      <c r="AH1583" s="355"/>
      <c r="AI1583" s="355"/>
      <c r="AJ1583" s="355"/>
      <c r="AK1583" s="72">
        <f t="shared" si="392"/>
        <v>0</v>
      </c>
      <c r="AL1583" s="761">
        <f t="shared" si="372"/>
        <v>1</v>
      </c>
      <c r="AM1583" s="359">
        <f t="shared" si="394"/>
        <v>0</v>
      </c>
      <c r="AN1583" s="359">
        <f t="shared" si="395"/>
        <v>0</v>
      </c>
      <c r="AO1583" s="755">
        <f t="shared" si="396"/>
        <v>0</v>
      </c>
      <c r="AP1583" s="573">
        <f t="shared" si="373"/>
        <v>0</v>
      </c>
      <c r="AQ1583" s="583">
        <f t="shared" si="374"/>
        <v>0</v>
      </c>
      <c r="AR1583" s="579"/>
      <c r="AS1583" s="102"/>
      <c r="AT1583" s="27"/>
      <c r="AU1583" s="592"/>
    </row>
    <row r="1584" spans="1:47" ht="15" hidden="1">
      <c r="A1584" s="309"/>
      <c r="B1584" s="338"/>
      <c r="C1584" s="350"/>
      <c r="D1584" s="951"/>
      <c r="E1584" s="952"/>
      <c r="F1584" s="952"/>
      <c r="G1584" s="953"/>
      <c r="H1584" s="745">
        <v>0.21</v>
      </c>
      <c r="I1584" s="747">
        <v>1</v>
      </c>
      <c r="J1584" s="316"/>
      <c r="K1584" s="680">
        <f t="shared" si="393"/>
        <v>0</v>
      </c>
      <c r="L1584" s="355">
        <v>1</v>
      </c>
      <c r="M1584" s="355"/>
      <c r="N1584" s="361">
        <f t="shared" si="376"/>
        <v>1</v>
      </c>
      <c r="O1584" s="355"/>
      <c r="P1584" s="355"/>
      <c r="Q1584" s="355"/>
      <c r="R1584" s="355"/>
      <c r="S1584" s="355"/>
      <c r="T1584" s="355"/>
      <c r="U1584" s="355"/>
      <c r="V1584" s="355"/>
      <c r="W1584" s="355"/>
      <c r="X1584" s="355"/>
      <c r="Y1584" s="355"/>
      <c r="Z1584" s="355"/>
      <c r="AA1584" s="355"/>
      <c r="AB1584" s="355"/>
      <c r="AC1584" s="355"/>
      <c r="AD1584" s="355"/>
      <c r="AE1584" s="355"/>
      <c r="AF1584" s="355"/>
      <c r="AG1584" s="355"/>
      <c r="AH1584" s="355"/>
      <c r="AI1584" s="355"/>
      <c r="AJ1584" s="355"/>
      <c r="AK1584" s="72">
        <f t="shared" si="392"/>
        <v>0</v>
      </c>
      <c r="AL1584" s="761">
        <f t="shared" si="372"/>
        <v>1</v>
      </c>
      <c r="AM1584" s="359">
        <f t="shared" si="394"/>
        <v>0</v>
      </c>
      <c r="AN1584" s="359">
        <f t="shared" si="395"/>
        <v>0</v>
      </c>
      <c r="AO1584" s="755">
        <f t="shared" si="396"/>
        <v>0</v>
      </c>
      <c r="AP1584" s="573">
        <f t="shared" si="373"/>
        <v>0</v>
      </c>
      <c r="AQ1584" s="583">
        <f t="shared" si="374"/>
        <v>0</v>
      </c>
      <c r="AR1584" s="579"/>
      <c r="AS1584" s="102"/>
      <c r="AT1584" s="27"/>
      <c r="AU1584" s="592"/>
    </row>
    <row r="1585" spans="1:47" ht="15" hidden="1">
      <c r="A1585" s="309"/>
      <c r="B1585" s="338"/>
      <c r="C1585" s="350"/>
      <c r="D1585" s="951"/>
      <c r="E1585" s="952"/>
      <c r="F1585" s="952"/>
      <c r="G1585" s="953"/>
      <c r="H1585" s="745">
        <v>0.21</v>
      </c>
      <c r="I1585" s="747">
        <v>1</v>
      </c>
      <c r="J1585" s="316"/>
      <c r="K1585" s="680">
        <f t="shared" si="393"/>
        <v>0</v>
      </c>
      <c r="L1585" s="355">
        <v>1</v>
      </c>
      <c r="M1585" s="355"/>
      <c r="N1585" s="361">
        <f t="shared" si="376"/>
        <v>1</v>
      </c>
      <c r="O1585" s="355"/>
      <c r="P1585" s="355"/>
      <c r="Q1585" s="355"/>
      <c r="R1585" s="355"/>
      <c r="S1585" s="355"/>
      <c r="T1585" s="355"/>
      <c r="U1585" s="355"/>
      <c r="V1585" s="355"/>
      <c r="W1585" s="355"/>
      <c r="X1585" s="355"/>
      <c r="Y1585" s="355"/>
      <c r="Z1585" s="355"/>
      <c r="AA1585" s="355"/>
      <c r="AB1585" s="355"/>
      <c r="AC1585" s="355"/>
      <c r="AD1585" s="355"/>
      <c r="AE1585" s="355"/>
      <c r="AF1585" s="355"/>
      <c r="AG1585" s="355"/>
      <c r="AH1585" s="355"/>
      <c r="AI1585" s="355"/>
      <c r="AJ1585" s="355"/>
      <c r="AK1585" s="72">
        <f t="shared" si="392"/>
        <v>0</v>
      </c>
      <c r="AL1585" s="761">
        <f t="shared" si="372"/>
        <v>1</v>
      </c>
      <c r="AM1585" s="359">
        <f t="shared" si="394"/>
        <v>0</v>
      </c>
      <c r="AN1585" s="359">
        <f t="shared" si="395"/>
        <v>0</v>
      </c>
      <c r="AO1585" s="755">
        <f t="shared" si="396"/>
        <v>0</v>
      </c>
      <c r="AP1585" s="573">
        <f t="shared" si="373"/>
        <v>0</v>
      </c>
      <c r="AQ1585" s="583">
        <f t="shared" si="374"/>
        <v>0</v>
      </c>
      <c r="AR1585" s="579"/>
      <c r="AS1585" s="102"/>
      <c r="AT1585" s="27"/>
      <c r="AU1585" s="592"/>
    </row>
    <row r="1586" spans="1:47" ht="15" hidden="1">
      <c r="A1586" s="309"/>
      <c r="B1586" s="338"/>
      <c r="C1586" s="350"/>
      <c r="D1586" s="951"/>
      <c r="E1586" s="952"/>
      <c r="F1586" s="952"/>
      <c r="G1586" s="953"/>
      <c r="H1586" s="745">
        <v>0.21</v>
      </c>
      <c r="I1586" s="747">
        <v>1</v>
      </c>
      <c r="J1586" s="316"/>
      <c r="K1586" s="680">
        <f t="shared" si="393"/>
        <v>0</v>
      </c>
      <c r="L1586" s="355">
        <v>1</v>
      </c>
      <c r="M1586" s="355"/>
      <c r="N1586" s="361">
        <f t="shared" si="376"/>
        <v>1</v>
      </c>
      <c r="O1586" s="355"/>
      <c r="P1586" s="355"/>
      <c r="Q1586" s="355"/>
      <c r="R1586" s="355"/>
      <c r="S1586" s="355"/>
      <c r="T1586" s="355"/>
      <c r="U1586" s="355"/>
      <c r="V1586" s="355"/>
      <c r="W1586" s="355"/>
      <c r="X1586" s="355"/>
      <c r="Y1586" s="355"/>
      <c r="Z1586" s="355"/>
      <c r="AA1586" s="355"/>
      <c r="AB1586" s="355"/>
      <c r="AC1586" s="355"/>
      <c r="AD1586" s="355"/>
      <c r="AE1586" s="355"/>
      <c r="AF1586" s="355"/>
      <c r="AG1586" s="355"/>
      <c r="AH1586" s="355"/>
      <c r="AI1586" s="355"/>
      <c r="AJ1586" s="355"/>
      <c r="AK1586" s="72">
        <f t="shared" si="392"/>
        <v>0</v>
      </c>
      <c r="AL1586" s="761">
        <f t="shared" si="372"/>
        <v>1</v>
      </c>
      <c r="AM1586" s="359">
        <f t="shared" si="394"/>
        <v>0</v>
      </c>
      <c r="AN1586" s="359">
        <f t="shared" si="395"/>
        <v>0</v>
      </c>
      <c r="AO1586" s="755">
        <f t="shared" si="396"/>
        <v>0</v>
      </c>
      <c r="AP1586" s="573">
        <f t="shared" si="373"/>
        <v>0</v>
      </c>
      <c r="AQ1586" s="583">
        <f t="shared" si="374"/>
        <v>0</v>
      </c>
      <c r="AR1586" s="579"/>
      <c r="AS1586" s="102"/>
      <c r="AT1586" s="27"/>
      <c r="AU1586" s="592"/>
    </row>
    <row r="1587" spans="1:47" ht="15" hidden="1">
      <c r="A1587" s="309"/>
      <c r="B1587" s="338"/>
      <c r="C1587" s="350"/>
      <c r="D1587" s="951"/>
      <c r="E1587" s="952"/>
      <c r="F1587" s="952"/>
      <c r="G1587" s="953"/>
      <c r="H1587" s="745">
        <v>0.21</v>
      </c>
      <c r="I1587" s="747">
        <v>1</v>
      </c>
      <c r="J1587" s="316"/>
      <c r="K1587" s="680">
        <f t="shared" si="393"/>
        <v>0</v>
      </c>
      <c r="L1587" s="355">
        <v>1</v>
      </c>
      <c r="M1587" s="355"/>
      <c r="N1587" s="361">
        <f t="shared" si="376"/>
        <v>1</v>
      </c>
      <c r="O1587" s="355"/>
      <c r="P1587" s="355"/>
      <c r="Q1587" s="355"/>
      <c r="R1587" s="355"/>
      <c r="S1587" s="355"/>
      <c r="T1587" s="355"/>
      <c r="U1587" s="355"/>
      <c r="V1587" s="355"/>
      <c r="W1587" s="355"/>
      <c r="X1587" s="355"/>
      <c r="Y1587" s="355"/>
      <c r="Z1587" s="355"/>
      <c r="AA1587" s="355"/>
      <c r="AB1587" s="355"/>
      <c r="AC1587" s="355"/>
      <c r="AD1587" s="355"/>
      <c r="AE1587" s="355"/>
      <c r="AF1587" s="355"/>
      <c r="AG1587" s="355"/>
      <c r="AH1587" s="355"/>
      <c r="AI1587" s="355"/>
      <c r="AJ1587" s="355"/>
      <c r="AK1587" s="72">
        <f t="shared" si="392"/>
        <v>0</v>
      </c>
      <c r="AL1587" s="761">
        <f t="shared" si="372"/>
        <v>1</v>
      </c>
      <c r="AM1587" s="359">
        <f t="shared" si="394"/>
        <v>0</v>
      </c>
      <c r="AN1587" s="359">
        <f t="shared" si="395"/>
        <v>0</v>
      </c>
      <c r="AO1587" s="755">
        <f t="shared" si="396"/>
        <v>0</v>
      </c>
      <c r="AP1587" s="573">
        <f t="shared" si="373"/>
        <v>0</v>
      </c>
      <c r="AQ1587" s="583">
        <f t="shared" si="374"/>
        <v>0</v>
      </c>
      <c r="AR1587" s="579"/>
      <c r="AS1587" s="102"/>
      <c r="AT1587" s="27"/>
      <c r="AU1587" s="592"/>
    </row>
    <row r="1588" spans="1:47" ht="15" hidden="1">
      <c r="A1588" s="309"/>
      <c r="B1588" s="338"/>
      <c r="C1588" s="350"/>
      <c r="D1588" s="951"/>
      <c r="E1588" s="952"/>
      <c r="F1588" s="952"/>
      <c r="G1588" s="953"/>
      <c r="H1588" s="745">
        <v>0.21</v>
      </c>
      <c r="I1588" s="747">
        <v>1</v>
      </c>
      <c r="J1588" s="316"/>
      <c r="K1588" s="680">
        <f t="shared" si="393"/>
        <v>0</v>
      </c>
      <c r="L1588" s="355">
        <v>1</v>
      </c>
      <c r="M1588" s="355"/>
      <c r="N1588" s="361">
        <f t="shared" si="376"/>
        <v>1</v>
      </c>
      <c r="O1588" s="355"/>
      <c r="P1588" s="355"/>
      <c r="Q1588" s="355"/>
      <c r="R1588" s="355"/>
      <c r="S1588" s="355"/>
      <c r="T1588" s="355"/>
      <c r="U1588" s="355"/>
      <c r="V1588" s="355"/>
      <c r="W1588" s="355"/>
      <c r="X1588" s="355"/>
      <c r="Y1588" s="355"/>
      <c r="Z1588" s="355"/>
      <c r="AA1588" s="355"/>
      <c r="AB1588" s="355"/>
      <c r="AC1588" s="355"/>
      <c r="AD1588" s="355"/>
      <c r="AE1588" s="355"/>
      <c r="AF1588" s="355"/>
      <c r="AG1588" s="355"/>
      <c r="AH1588" s="355"/>
      <c r="AI1588" s="355"/>
      <c r="AJ1588" s="355"/>
      <c r="AK1588" s="72">
        <f t="shared" si="392"/>
        <v>0</v>
      </c>
      <c r="AL1588" s="761">
        <f t="shared" si="372"/>
        <v>1</v>
      </c>
      <c r="AM1588" s="359">
        <f t="shared" si="394"/>
        <v>0</v>
      </c>
      <c r="AN1588" s="359">
        <f t="shared" si="395"/>
        <v>0</v>
      </c>
      <c r="AO1588" s="755">
        <f t="shared" si="396"/>
        <v>0</v>
      </c>
      <c r="AP1588" s="573">
        <f t="shared" si="373"/>
        <v>0</v>
      </c>
      <c r="AQ1588" s="583">
        <f t="shared" si="374"/>
        <v>0</v>
      </c>
      <c r="AR1588" s="579"/>
      <c r="AS1588" s="102"/>
      <c r="AT1588" s="27"/>
      <c r="AU1588" s="592"/>
    </row>
    <row r="1589" spans="1:47" ht="15" hidden="1">
      <c r="A1589" s="309"/>
      <c r="B1589" s="338"/>
      <c r="C1589" s="350"/>
      <c r="D1589" s="951"/>
      <c r="E1589" s="952"/>
      <c r="F1589" s="952"/>
      <c r="G1589" s="953"/>
      <c r="H1589" s="745">
        <v>0.21</v>
      </c>
      <c r="I1589" s="747">
        <v>1</v>
      </c>
      <c r="J1589" s="316"/>
      <c r="K1589" s="680">
        <f t="shared" si="393"/>
        <v>0</v>
      </c>
      <c r="L1589" s="355">
        <v>1</v>
      </c>
      <c r="M1589" s="355"/>
      <c r="N1589" s="361">
        <f t="shared" si="376"/>
        <v>1</v>
      </c>
      <c r="O1589" s="355"/>
      <c r="P1589" s="355"/>
      <c r="Q1589" s="355"/>
      <c r="R1589" s="355"/>
      <c r="S1589" s="355"/>
      <c r="T1589" s="355"/>
      <c r="U1589" s="355"/>
      <c r="V1589" s="355"/>
      <c r="W1589" s="355"/>
      <c r="X1589" s="355"/>
      <c r="Y1589" s="355"/>
      <c r="Z1589" s="355"/>
      <c r="AA1589" s="355"/>
      <c r="AB1589" s="355"/>
      <c r="AC1589" s="355"/>
      <c r="AD1589" s="355"/>
      <c r="AE1589" s="355"/>
      <c r="AF1589" s="355"/>
      <c r="AG1589" s="355"/>
      <c r="AH1589" s="355"/>
      <c r="AI1589" s="355"/>
      <c r="AJ1589" s="355"/>
      <c r="AK1589" s="72">
        <f t="shared" si="392"/>
        <v>0</v>
      </c>
      <c r="AL1589" s="761">
        <f t="shared" si="372"/>
        <v>1</v>
      </c>
      <c r="AM1589" s="359">
        <f t="shared" si="394"/>
        <v>0</v>
      </c>
      <c r="AN1589" s="359">
        <f t="shared" si="395"/>
        <v>0</v>
      </c>
      <c r="AO1589" s="755">
        <f t="shared" si="396"/>
        <v>0</v>
      </c>
      <c r="AP1589" s="573">
        <f t="shared" si="373"/>
        <v>0</v>
      </c>
      <c r="AQ1589" s="583">
        <f t="shared" si="374"/>
        <v>0</v>
      </c>
      <c r="AR1589" s="579"/>
      <c r="AS1589" s="102"/>
      <c r="AT1589" s="27"/>
      <c r="AU1589" s="592"/>
    </row>
    <row r="1590" spans="1:47" ht="15" hidden="1">
      <c r="A1590" s="309"/>
      <c r="B1590" s="338"/>
      <c r="C1590" s="350"/>
      <c r="D1590" s="951"/>
      <c r="E1590" s="952"/>
      <c r="F1590" s="952"/>
      <c r="G1590" s="953"/>
      <c r="H1590" s="745">
        <v>0.21</v>
      </c>
      <c r="I1590" s="747">
        <v>1</v>
      </c>
      <c r="J1590" s="316"/>
      <c r="K1590" s="680">
        <f t="shared" si="393"/>
        <v>0</v>
      </c>
      <c r="L1590" s="355">
        <v>1</v>
      </c>
      <c r="M1590" s="355"/>
      <c r="N1590" s="361">
        <f t="shared" si="376"/>
        <v>1</v>
      </c>
      <c r="O1590" s="355"/>
      <c r="P1590" s="355"/>
      <c r="Q1590" s="355"/>
      <c r="R1590" s="355"/>
      <c r="S1590" s="355"/>
      <c r="T1590" s="355"/>
      <c r="U1590" s="355"/>
      <c r="V1590" s="355"/>
      <c r="W1590" s="355"/>
      <c r="X1590" s="355"/>
      <c r="Y1590" s="355"/>
      <c r="Z1590" s="355"/>
      <c r="AA1590" s="355"/>
      <c r="AB1590" s="355"/>
      <c r="AC1590" s="355"/>
      <c r="AD1590" s="355"/>
      <c r="AE1590" s="355"/>
      <c r="AF1590" s="355"/>
      <c r="AG1590" s="355"/>
      <c r="AH1590" s="355"/>
      <c r="AI1590" s="355"/>
      <c r="AJ1590" s="355"/>
      <c r="AK1590" s="72">
        <f t="shared" si="392"/>
        <v>0</v>
      </c>
      <c r="AL1590" s="761">
        <f t="shared" si="372"/>
        <v>1</v>
      </c>
      <c r="AM1590" s="359">
        <f t="shared" si="394"/>
        <v>0</v>
      </c>
      <c r="AN1590" s="359">
        <f t="shared" si="395"/>
        <v>0</v>
      </c>
      <c r="AO1590" s="755">
        <f t="shared" si="396"/>
        <v>0</v>
      </c>
      <c r="AP1590" s="573">
        <f t="shared" si="373"/>
        <v>0</v>
      </c>
      <c r="AQ1590" s="583">
        <f t="shared" si="374"/>
        <v>0</v>
      </c>
      <c r="AR1590" s="579"/>
      <c r="AS1590" s="102"/>
      <c r="AT1590" s="27"/>
      <c r="AU1590" s="592"/>
    </row>
    <row r="1591" spans="1:47" ht="15" hidden="1">
      <c r="A1591" s="309"/>
      <c r="B1591" s="338"/>
      <c r="C1591" s="350"/>
      <c r="D1591" s="951"/>
      <c r="E1591" s="952"/>
      <c r="F1591" s="952"/>
      <c r="G1591" s="953"/>
      <c r="H1591" s="745">
        <v>0.21</v>
      </c>
      <c r="I1591" s="747">
        <v>1</v>
      </c>
      <c r="J1591" s="316"/>
      <c r="K1591" s="680">
        <f t="shared" si="393"/>
        <v>0</v>
      </c>
      <c r="L1591" s="355">
        <v>1</v>
      </c>
      <c r="M1591" s="355"/>
      <c r="N1591" s="361">
        <f t="shared" si="376"/>
        <v>1</v>
      </c>
      <c r="O1591" s="355"/>
      <c r="P1591" s="355"/>
      <c r="Q1591" s="355"/>
      <c r="R1591" s="355"/>
      <c r="S1591" s="355"/>
      <c r="T1591" s="355"/>
      <c r="U1591" s="355"/>
      <c r="V1591" s="355"/>
      <c r="W1591" s="355"/>
      <c r="X1591" s="355"/>
      <c r="Y1591" s="355"/>
      <c r="Z1591" s="355"/>
      <c r="AA1591" s="355"/>
      <c r="AB1591" s="355"/>
      <c r="AC1591" s="355"/>
      <c r="AD1591" s="355"/>
      <c r="AE1591" s="355"/>
      <c r="AF1591" s="355"/>
      <c r="AG1591" s="355"/>
      <c r="AH1591" s="355"/>
      <c r="AI1591" s="355"/>
      <c r="AJ1591" s="355"/>
      <c r="AK1591" s="72">
        <f t="shared" si="392"/>
        <v>0</v>
      </c>
      <c r="AL1591" s="761">
        <f t="shared" si="372"/>
        <v>1</v>
      </c>
      <c r="AM1591" s="359">
        <f t="shared" si="394"/>
        <v>0</v>
      </c>
      <c r="AN1591" s="359">
        <f t="shared" si="395"/>
        <v>0</v>
      </c>
      <c r="AO1591" s="755">
        <f t="shared" si="396"/>
        <v>0</v>
      </c>
      <c r="AP1591" s="573">
        <f t="shared" si="373"/>
        <v>0</v>
      </c>
      <c r="AQ1591" s="583">
        <f t="shared" si="374"/>
        <v>0</v>
      </c>
      <c r="AR1591" s="579"/>
      <c r="AS1591" s="102"/>
      <c r="AT1591" s="27"/>
      <c r="AU1591" s="592"/>
    </row>
    <row r="1592" spans="1:47" ht="15" hidden="1">
      <c r="A1592" s="309"/>
      <c r="B1592" s="338"/>
      <c r="C1592" s="350"/>
      <c r="D1592" s="951"/>
      <c r="E1592" s="952"/>
      <c r="F1592" s="952"/>
      <c r="G1592" s="953"/>
      <c r="H1592" s="745">
        <v>0.21</v>
      </c>
      <c r="I1592" s="747">
        <v>1</v>
      </c>
      <c r="J1592" s="316"/>
      <c r="K1592" s="680">
        <f t="shared" si="393"/>
        <v>0</v>
      </c>
      <c r="L1592" s="355">
        <v>1</v>
      </c>
      <c r="M1592" s="355"/>
      <c r="N1592" s="361">
        <f t="shared" si="376"/>
        <v>1</v>
      </c>
      <c r="O1592" s="355"/>
      <c r="P1592" s="355"/>
      <c r="Q1592" s="355"/>
      <c r="R1592" s="355"/>
      <c r="S1592" s="355"/>
      <c r="T1592" s="355"/>
      <c r="U1592" s="355"/>
      <c r="V1592" s="355"/>
      <c r="W1592" s="355"/>
      <c r="X1592" s="355"/>
      <c r="Y1592" s="355"/>
      <c r="Z1592" s="355"/>
      <c r="AA1592" s="355"/>
      <c r="AB1592" s="355"/>
      <c r="AC1592" s="355"/>
      <c r="AD1592" s="355"/>
      <c r="AE1592" s="355"/>
      <c r="AF1592" s="355"/>
      <c r="AG1592" s="355"/>
      <c r="AH1592" s="355"/>
      <c r="AI1592" s="355"/>
      <c r="AJ1592" s="355"/>
      <c r="AK1592" s="72">
        <f t="shared" si="392"/>
        <v>0</v>
      </c>
      <c r="AL1592" s="761">
        <f t="shared" si="372"/>
        <v>1</v>
      </c>
      <c r="AM1592" s="359">
        <f t="shared" si="394"/>
        <v>0</v>
      </c>
      <c r="AN1592" s="359">
        <f t="shared" si="395"/>
        <v>0</v>
      </c>
      <c r="AO1592" s="755">
        <f t="shared" si="396"/>
        <v>0</v>
      </c>
      <c r="AP1592" s="573">
        <f t="shared" si="373"/>
        <v>0</v>
      </c>
      <c r="AQ1592" s="583">
        <f t="shared" si="374"/>
        <v>0</v>
      </c>
      <c r="AR1592" s="579"/>
      <c r="AS1592" s="102"/>
      <c r="AT1592" s="27"/>
      <c r="AU1592" s="592"/>
    </row>
    <row r="1593" spans="1:47" ht="15" hidden="1">
      <c r="A1593" s="309"/>
      <c r="B1593" s="338"/>
      <c r="C1593" s="350"/>
      <c r="D1593" s="951"/>
      <c r="E1593" s="952"/>
      <c r="F1593" s="952"/>
      <c r="G1593" s="953"/>
      <c r="H1593" s="745">
        <v>0.21</v>
      </c>
      <c r="I1593" s="747">
        <v>1</v>
      </c>
      <c r="J1593" s="316"/>
      <c r="K1593" s="680">
        <f t="shared" si="393"/>
        <v>0</v>
      </c>
      <c r="L1593" s="355">
        <v>1</v>
      </c>
      <c r="M1593" s="355"/>
      <c r="N1593" s="361">
        <f t="shared" si="376"/>
        <v>1</v>
      </c>
      <c r="O1593" s="355"/>
      <c r="P1593" s="355"/>
      <c r="Q1593" s="355"/>
      <c r="R1593" s="355"/>
      <c r="S1593" s="355"/>
      <c r="T1593" s="355"/>
      <c r="U1593" s="355"/>
      <c r="V1593" s="355"/>
      <c r="W1593" s="355"/>
      <c r="X1593" s="355"/>
      <c r="Y1593" s="355"/>
      <c r="Z1593" s="355"/>
      <c r="AA1593" s="355"/>
      <c r="AB1593" s="355"/>
      <c r="AC1593" s="355"/>
      <c r="AD1593" s="355"/>
      <c r="AE1593" s="355"/>
      <c r="AF1593" s="355"/>
      <c r="AG1593" s="355"/>
      <c r="AH1593" s="355"/>
      <c r="AI1593" s="355"/>
      <c r="AJ1593" s="355"/>
      <c r="AK1593" s="72">
        <f t="shared" si="392"/>
        <v>0</v>
      </c>
      <c r="AL1593" s="761">
        <f t="shared" si="372"/>
        <v>1</v>
      </c>
      <c r="AM1593" s="359">
        <f t="shared" si="394"/>
        <v>0</v>
      </c>
      <c r="AN1593" s="359">
        <f t="shared" si="395"/>
        <v>0</v>
      </c>
      <c r="AO1593" s="755">
        <f t="shared" si="396"/>
        <v>0</v>
      </c>
      <c r="AP1593" s="573">
        <f t="shared" si="373"/>
        <v>0</v>
      </c>
      <c r="AQ1593" s="583">
        <f t="shared" si="374"/>
        <v>0</v>
      </c>
      <c r="AR1593" s="579"/>
      <c r="AS1593" s="102"/>
      <c r="AT1593" s="27"/>
      <c r="AU1593" s="592"/>
    </row>
    <row r="1594" spans="1:47" ht="15" hidden="1">
      <c r="A1594" s="309"/>
      <c r="B1594" s="338"/>
      <c r="C1594" s="350"/>
      <c r="D1594" s="951"/>
      <c r="E1594" s="952"/>
      <c r="F1594" s="952"/>
      <c r="G1594" s="953"/>
      <c r="H1594" s="745">
        <v>0.21</v>
      </c>
      <c r="I1594" s="747">
        <v>1</v>
      </c>
      <c r="J1594" s="316"/>
      <c r="K1594" s="680">
        <f t="shared" si="393"/>
        <v>0</v>
      </c>
      <c r="L1594" s="355">
        <v>1</v>
      </c>
      <c r="M1594" s="355"/>
      <c r="N1594" s="361">
        <f t="shared" si="376"/>
        <v>1</v>
      </c>
      <c r="O1594" s="355"/>
      <c r="P1594" s="355"/>
      <c r="Q1594" s="355"/>
      <c r="R1594" s="355"/>
      <c r="S1594" s="355"/>
      <c r="T1594" s="355"/>
      <c r="U1594" s="355"/>
      <c r="V1594" s="355"/>
      <c r="W1594" s="355"/>
      <c r="X1594" s="355"/>
      <c r="Y1594" s="355"/>
      <c r="Z1594" s="355"/>
      <c r="AA1594" s="355"/>
      <c r="AB1594" s="355"/>
      <c r="AC1594" s="355"/>
      <c r="AD1594" s="355"/>
      <c r="AE1594" s="355"/>
      <c r="AF1594" s="355"/>
      <c r="AG1594" s="355"/>
      <c r="AH1594" s="355"/>
      <c r="AI1594" s="355"/>
      <c r="AJ1594" s="355"/>
      <c r="AK1594" s="72">
        <f t="shared" si="392"/>
        <v>0</v>
      </c>
      <c r="AL1594" s="761">
        <f t="shared" si="372"/>
        <v>1</v>
      </c>
      <c r="AM1594" s="359">
        <f t="shared" si="394"/>
        <v>0</v>
      </c>
      <c r="AN1594" s="359">
        <f t="shared" si="395"/>
        <v>0</v>
      </c>
      <c r="AO1594" s="755">
        <f t="shared" si="396"/>
        <v>0</v>
      </c>
      <c r="AP1594" s="573">
        <f t="shared" si="373"/>
        <v>0</v>
      </c>
      <c r="AQ1594" s="583">
        <f t="shared" si="374"/>
        <v>0</v>
      </c>
      <c r="AR1594" s="579"/>
      <c r="AS1594" s="102"/>
      <c r="AT1594" s="27"/>
      <c r="AU1594" s="592"/>
    </row>
    <row r="1595" spans="1:47" ht="15" hidden="1">
      <c r="A1595" s="309"/>
      <c r="B1595" s="338"/>
      <c r="C1595" s="350"/>
      <c r="D1595" s="951"/>
      <c r="E1595" s="952"/>
      <c r="F1595" s="952"/>
      <c r="G1595" s="953"/>
      <c r="H1595" s="745">
        <v>0.21</v>
      </c>
      <c r="I1595" s="747">
        <v>1</v>
      </c>
      <c r="J1595" s="316"/>
      <c r="K1595" s="680">
        <f t="shared" si="393"/>
        <v>0</v>
      </c>
      <c r="L1595" s="355">
        <v>1</v>
      </c>
      <c r="M1595" s="355"/>
      <c r="N1595" s="361">
        <f t="shared" si="376"/>
        <v>1</v>
      </c>
      <c r="O1595" s="355"/>
      <c r="P1595" s="355"/>
      <c r="Q1595" s="355"/>
      <c r="R1595" s="355"/>
      <c r="S1595" s="355"/>
      <c r="T1595" s="355"/>
      <c r="U1595" s="355"/>
      <c r="V1595" s="355"/>
      <c r="W1595" s="355"/>
      <c r="X1595" s="355"/>
      <c r="Y1595" s="355"/>
      <c r="Z1595" s="355"/>
      <c r="AA1595" s="355"/>
      <c r="AB1595" s="355"/>
      <c r="AC1595" s="355"/>
      <c r="AD1595" s="355"/>
      <c r="AE1595" s="355"/>
      <c r="AF1595" s="355"/>
      <c r="AG1595" s="355"/>
      <c r="AH1595" s="355"/>
      <c r="AI1595" s="355"/>
      <c r="AJ1595" s="355"/>
      <c r="AK1595" s="72">
        <f t="shared" si="392"/>
        <v>0</v>
      </c>
      <c r="AL1595" s="761">
        <f t="shared" si="372"/>
        <v>1</v>
      </c>
      <c r="AM1595" s="359">
        <f t="shared" si="394"/>
        <v>0</v>
      </c>
      <c r="AN1595" s="359">
        <f t="shared" si="395"/>
        <v>0</v>
      </c>
      <c r="AO1595" s="755">
        <f t="shared" si="396"/>
        <v>0</v>
      </c>
      <c r="AP1595" s="573">
        <f t="shared" si="373"/>
        <v>0</v>
      </c>
      <c r="AQ1595" s="583">
        <f t="shared" si="374"/>
        <v>0</v>
      </c>
      <c r="AR1595" s="579"/>
      <c r="AS1595" s="102"/>
      <c r="AT1595" s="27"/>
      <c r="AU1595" s="592"/>
    </row>
    <row r="1596" spans="1:47" ht="15" hidden="1">
      <c r="A1596" s="309"/>
      <c r="B1596" s="338"/>
      <c r="C1596" s="350"/>
      <c r="D1596" s="951"/>
      <c r="E1596" s="952"/>
      <c r="F1596" s="952"/>
      <c r="G1596" s="953"/>
      <c r="H1596" s="745">
        <v>0.21</v>
      </c>
      <c r="I1596" s="747">
        <v>1</v>
      </c>
      <c r="J1596" s="316"/>
      <c r="K1596" s="680">
        <f t="shared" si="393"/>
        <v>0</v>
      </c>
      <c r="L1596" s="355">
        <v>1</v>
      </c>
      <c r="M1596" s="355"/>
      <c r="N1596" s="361">
        <f t="shared" si="376"/>
        <v>1</v>
      </c>
      <c r="O1596" s="355"/>
      <c r="P1596" s="355"/>
      <c r="Q1596" s="355"/>
      <c r="R1596" s="355"/>
      <c r="S1596" s="355"/>
      <c r="T1596" s="355"/>
      <c r="U1596" s="355"/>
      <c r="V1596" s="355"/>
      <c r="W1596" s="355"/>
      <c r="X1596" s="355"/>
      <c r="Y1596" s="355"/>
      <c r="Z1596" s="355"/>
      <c r="AA1596" s="355"/>
      <c r="AB1596" s="355"/>
      <c r="AC1596" s="355"/>
      <c r="AD1596" s="355"/>
      <c r="AE1596" s="355"/>
      <c r="AF1596" s="355"/>
      <c r="AG1596" s="355"/>
      <c r="AH1596" s="355"/>
      <c r="AI1596" s="355"/>
      <c r="AJ1596" s="355"/>
      <c r="AK1596" s="72">
        <f t="shared" si="392"/>
        <v>0</v>
      </c>
      <c r="AL1596" s="761">
        <f t="shared" si="372"/>
        <v>1</v>
      </c>
      <c r="AM1596" s="359">
        <f t="shared" si="394"/>
        <v>0</v>
      </c>
      <c r="AN1596" s="359">
        <f t="shared" si="395"/>
        <v>0</v>
      </c>
      <c r="AO1596" s="755">
        <f t="shared" si="396"/>
        <v>0</v>
      </c>
      <c r="AP1596" s="573">
        <f t="shared" si="373"/>
        <v>0</v>
      </c>
      <c r="AQ1596" s="583">
        <f t="shared" si="374"/>
        <v>0</v>
      </c>
      <c r="AR1596" s="579"/>
      <c r="AS1596" s="102"/>
      <c r="AT1596" s="27"/>
      <c r="AU1596" s="592"/>
    </row>
    <row r="1597" spans="1:47" ht="15" hidden="1">
      <c r="A1597" s="309"/>
      <c r="B1597" s="338"/>
      <c r="C1597" s="350"/>
      <c r="D1597" s="951"/>
      <c r="E1597" s="952"/>
      <c r="F1597" s="952"/>
      <c r="G1597" s="953"/>
      <c r="H1597" s="745">
        <v>0.21</v>
      </c>
      <c r="I1597" s="747">
        <v>1</v>
      </c>
      <c r="J1597" s="316"/>
      <c r="K1597" s="680">
        <f t="shared" si="393"/>
        <v>0</v>
      </c>
      <c r="L1597" s="355">
        <v>1</v>
      </c>
      <c r="M1597" s="355"/>
      <c r="N1597" s="361">
        <f t="shared" si="376"/>
        <v>1</v>
      </c>
      <c r="O1597" s="355"/>
      <c r="P1597" s="355"/>
      <c r="Q1597" s="355"/>
      <c r="R1597" s="355"/>
      <c r="S1597" s="355"/>
      <c r="T1597" s="355"/>
      <c r="U1597" s="355"/>
      <c r="V1597" s="355"/>
      <c r="W1597" s="355"/>
      <c r="X1597" s="355"/>
      <c r="Y1597" s="355"/>
      <c r="Z1597" s="355"/>
      <c r="AA1597" s="355"/>
      <c r="AB1597" s="355"/>
      <c r="AC1597" s="355"/>
      <c r="AD1597" s="355"/>
      <c r="AE1597" s="355"/>
      <c r="AF1597" s="355"/>
      <c r="AG1597" s="355"/>
      <c r="AH1597" s="355"/>
      <c r="AI1597" s="355"/>
      <c r="AJ1597" s="355"/>
      <c r="AK1597" s="72">
        <f t="shared" si="392"/>
        <v>0</v>
      </c>
      <c r="AL1597" s="761">
        <f t="shared" si="372"/>
        <v>1</v>
      </c>
      <c r="AM1597" s="359">
        <f t="shared" si="394"/>
        <v>0</v>
      </c>
      <c r="AN1597" s="359">
        <f t="shared" si="395"/>
        <v>0</v>
      </c>
      <c r="AO1597" s="755">
        <f t="shared" si="396"/>
        <v>0</v>
      </c>
      <c r="AP1597" s="573">
        <f t="shared" si="373"/>
        <v>0</v>
      </c>
      <c r="AQ1597" s="583">
        <f t="shared" si="374"/>
        <v>0</v>
      </c>
      <c r="AR1597" s="579"/>
      <c r="AS1597" s="102"/>
      <c r="AT1597" s="27"/>
      <c r="AU1597" s="592"/>
    </row>
    <row r="1598" spans="1:47" ht="15" hidden="1">
      <c r="A1598" s="309"/>
      <c r="B1598" s="338"/>
      <c r="C1598" s="350"/>
      <c r="D1598" s="951"/>
      <c r="E1598" s="952"/>
      <c r="F1598" s="952"/>
      <c r="G1598" s="953"/>
      <c r="H1598" s="745">
        <v>0.21</v>
      </c>
      <c r="I1598" s="747">
        <v>1</v>
      </c>
      <c r="J1598" s="316"/>
      <c r="K1598" s="680">
        <f t="shared" si="393"/>
        <v>0</v>
      </c>
      <c r="L1598" s="355">
        <v>1</v>
      </c>
      <c r="M1598" s="355"/>
      <c r="N1598" s="361">
        <f t="shared" si="376"/>
        <v>1</v>
      </c>
      <c r="O1598" s="355"/>
      <c r="P1598" s="355"/>
      <c r="Q1598" s="355"/>
      <c r="R1598" s="355"/>
      <c r="S1598" s="355"/>
      <c r="T1598" s="355"/>
      <c r="U1598" s="355"/>
      <c r="V1598" s="355"/>
      <c r="W1598" s="355"/>
      <c r="X1598" s="355"/>
      <c r="Y1598" s="355"/>
      <c r="Z1598" s="355"/>
      <c r="AA1598" s="355"/>
      <c r="AB1598" s="355"/>
      <c r="AC1598" s="355"/>
      <c r="AD1598" s="355"/>
      <c r="AE1598" s="355"/>
      <c r="AF1598" s="355"/>
      <c r="AG1598" s="355"/>
      <c r="AH1598" s="355"/>
      <c r="AI1598" s="355"/>
      <c r="AJ1598" s="355"/>
      <c r="AK1598" s="72">
        <f t="shared" si="392"/>
        <v>0</v>
      </c>
      <c r="AL1598" s="761">
        <f t="shared" si="372"/>
        <v>1</v>
      </c>
      <c r="AM1598" s="359">
        <f t="shared" si="394"/>
        <v>0</v>
      </c>
      <c r="AN1598" s="359">
        <f t="shared" si="395"/>
        <v>0</v>
      </c>
      <c r="AO1598" s="755">
        <f t="shared" si="396"/>
        <v>0</v>
      </c>
      <c r="AP1598" s="573">
        <f t="shared" si="373"/>
        <v>0</v>
      </c>
      <c r="AQ1598" s="583">
        <f t="shared" si="374"/>
        <v>0</v>
      </c>
      <c r="AR1598" s="579"/>
      <c r="AS1598" s="102"/>
      <c r="AT1598" s="27"/>
      <c r="AU1598" s="592"/>
    </row>
    <row r="1599" spans="1:47" ht="15" hidden="1">
      <c r="A1599" s="309"/>
      <c r="B1599" s="338"/>
      <c r="C1599" s="350"/>
      <c r="D1599" s="951"/>
      <c r="E1599" s="952"/>
      <c r="F1599" s="952"/>
      <c r="G1599" s="953"/>
      <c r="H1599" s="745">
        <v>0.21</v>
      </c>
      <c r="I1599" s="747">
        <v>1</v>
      </c>
      <c r="J1599" s="316"/>
      <c r="K1599" s="680">
        <f t="shared" si="393"/>
        <v>0</v>
      </c>
      <c r="L1599" s="355">
        <v>1</v>
      </c>
      <c r="M1599" s="355"/>
      <c r="N1599" s="361">
        <f t="shared" si="376"/>
        <v>1</v>
      </c>
      <c r="O1599" s="355"/>
      <c r="P1599" s="355"/>
      <c r="Q1599" s="355"/>
      <c r="R1599" s="355"/>
      <c r="S1599" s="355"/>
      <c r="T1599" s="355"/>
      <c r="U1599" s="355"/>
      <c r="V1599" s="355"/>
      <c r="W1599" s="355"/>
      <c r="X1599" s="355"/>
      <c r="Y1599" s="355"/>
      <c r="Z1599" s="355"/>
      <c r="AA1599" s="355"/>
      <c r="AB1599" s="355"/>
      <c r="AC1599" s="355"/>
      <c r="AD1599" s="355"/>
      <c r="AE1599" s="355"/>
      <c r="AF1599" s="355"/>
      <c r="AG1599" s="355"/>
      <c r="AH1599" s="355"/>
      <c r="AI1599" s="355"/>
      <c r="AJ1599" s="355"/>
      <c r="AK1599" s="72">
        <f t="shared" si="392"/>
        <v>0</v>
      </c>
      <c r="AL1599" s="761">
        <f t="shared" si="372"/>
        <v>1</v>
      </c>
      <c r="AM1599" s="359">
        <f t="shared" si="394"/>
        <v>0</v>
      </c>
      <c r="AN1599" s="359">
        <f t="shared" si="395"/>
        <v>0</v>
      </c>
      <c r="AO1599" s="755">
        <f t="shared" si="396"/>
        <v>0</v>
      </c>
      <c r="AP1599" s="573">
        <f t="shared" si="373"/>
        <v>0</v>
      </c>
      <c r="AQ1599" s="583">
        <f t="shared" si="374"/>
        <v>0</v>
      </c>
      <c r="AR1599" s="579"/>
      <c r="AS1599" s="102"/>
      <c r="AT1599" s="27"/>
      <c r="AU1599" s="592"/>
    </row>
    <row r="1600" spans="1:47" ht="15" hidden="1">
      <c r="A1600" s="309"/>
      <c r="B1600" s="338"/>
      <c r="C1600" s="350"/>
      <c r="D1600" s="951"/>
      <c r="E1600" s="952"/>
      <c r="F1600" s="952"/>
      <c r="G1600" s="953"/>
      <c r="H1600" s="745">
        <v>0.21</v>
      </c>
      <c r="I1600" s="747">
        <v>1</v>
      </c>
      <c r="J1600" s="316"/>
      <c r="K1600" s="680">
        <f t="shared" si="393"/>
        <v>0</v>
      </c>
      <c r="L1600" s="355">
        <v>1</v>
      </c>
      <c r="M1600" s="355"/>
      <c r="N1600" s="361">
        <f t="shared" si="376"/>
        <v>1</v>
      </c>
      <c r="O1600" s="355"/>
      <c r="P1600" s="355"/>
      <c r="Q1600" s="355"/>
      <c r="R1600" s="355"/>
      <c r="S1600" s="355"/>
      <c r="T1600" s="355"/>
      <c r="U1600" s="355"/>
      <c r="V1600" s="355"/>
      <c r="W1600" s="355"/>
      <c r="X1600" s="355"/>
      <c r="Y1600" s="355"/>
      <c r="Z1600" s="355"/>
      <c r="AA1600" s="355"/>
      <c r="AB1600" s="355"/>
      <c r="AC1600" s="355"/>
      <c r="AD1600" s="355"/>
      <c r="AE1600" s="355"/>
      <c r="AF1600" s="355"/>
      <c r="AG1600" s="355"/>
      <c r="AH1600" s="355"/>
      <c r="AI1600" s="355"/>
      <c r="AJ1600" s="355"/>
      <c r="AK1600" s="72">
        <f t="shared" si="392"/>
        <v>0</v>
      </c>
      <c r="AL1600" s="761">
        <f t="shared" si="372"/>
        <v>1</v>
      </c>
      <c r="AM1600" s="359">
        <f t="shared" si="394"/>
        <v>0</v>
      </c>
      <c r="AN1600" s="359">
        <f t="shared" si="395"/>
        <v>0</v>
      </c>
      <c r="AO1600" s="755">
        <f t="shared" si="396"/>
        <v>0</v>
      </c>
      <c r="AP1600" s="573">
        <f t="shared" si="373"/>
        <v>0</v>
      </c>
      <c r="AQ1600" s="583">
        <f t="shared" si="374"/>
        <v>0</v>
      </c>
      <c r="AR1600" s="579"/>
      <c r="AS1600" s="102"/>
      <c r="AT1600" s="27"/>
      <c r="AU1600" s="592"/>
    </row>
    <row r="1601" spans="1:55" ht="15" hidden="1">
      <c r="A1601" s="309"/>
      <c r="B1601" s="338"/>
      <c r="C1601" s="350"/>
      <c r="D1601" s="951"/>
      <c r="E1601" s="952"/>
      <c r="F1601" s="952"/>
      <c r="G1601" s="953"/>
      <c r="H1601" s="745">
        <v>0.21</v>
      </c>
      <c r="I1601" s="747">
        <v>1</v>
      </c>
      <c r="J1601" s="316"/>
      <c r="K1601" s="680">
        <f t="shared" si="393"/>
        <v>0</v>
      </c>
      <c r="L1601" s="355">
        <v>1</v>
      </c>
      <c r="M1601" s="355"/>
      <c r="N1601" s="361">
        <f t="shared" si="376"/>
        <v>1</v>
      </c>
      <c r="O1601" s="355"/>
      <c r="P1601" s="355"/>
      <c r="Q1601" s="355"/>
      <c r="R1601" s="355"/>
      <c r="S1601" s="355"/>
      <c r="T1601" s="355"/>
      <c r="U1601" s="355"/>
      <c r="V1601" s="355"/>
      <c r="W1601" s="355"/>
      <c r="X1601" s="355"/>
      <c r="Y1601" s="355"/>
      <c r="Z1601" s="355"/>
      <c r="AA1601" s="355"/>
      <c r="AB1601" s="355"/>
      <c r="AC1601" s="355"/>
      <c r="AD1601" s="355"/>
      <c r="AE1601" s="355"/>
      <c r="AF1601" s="355"/>
      <c r="AG1601" s="355"/>
      <c r="AH1601" s="355"/>
      <c r="AI1601" s="355"/>
      <c r="AJ1601" s="355"/>
      <c r="AK1601" s="72">
        <f t="shared" si="392"/>
        <v>0</v>
      </c>
      <c r="AL1601" s="761">
        <f t="shared" si="372"/>
        <v>1</v>
      </c>
      <c r="AM1601" s="359">
        <f t="shared" si="394"/>
        <v>0</v>
      </c>
      <c r="AN1601" s="359">
        <f t="shared" si="395"/>
        <v>0</v>
      </c>
      <c r="AO1601" s="755">
        <f t="shared" si="396"/>
        <v>0</v>
      </c>
      <c r="AP1601" s="573">
        <f t="shared" si="373"/>
        <v>0</v>
      </c>
      <c r="AQ1601" s="583">
        <f t="shared" si="374"/>
        <v>0</v>
      </c>
      <c r="AR1601" s="579"/>
      <c r="AS1601" s="102"/>
      <c r="AT1601" s="27"/>
      <c r="AU1601" s="592"/>
    </row>
    <row r="1602" spans="1:55" ht="15" hidden="1">
      <c r="A1602" s="309"/>
      <c r="B1602" s="338"/>
      <c r="C1602" s="350"/>
      <c r="D1602" s="951"/>
      <c r="E1602" s="952"/>
      <c r="F1602" s="952"/>
      <c r="G1602" s="953"/>
      <c r="H1602" s="745">
        <v>0.21</v>
      </c>
      <c r="I1602" s="747">
        <v>1</v>
      </c>
      <c r="J1602" s="316"/>
      <c r="K1602" s="680">
        <f t="shared" si="393"/>
        <v>0</v>
      </c>
      <c r="L1602" s="355">
        <v>1</v>
      </c>
      <c r="M1602" s="355"/>
      <c r="N1602" s="361">
        <f t="shared" si="376"/>
        <v>1</v>
      </c>
      <c r="O1602" s="355"/>
      <c r="P1602" s="355"/>
      <c r="Q1602" s="355"/>
      <c r="R1602" s="355"/>
      <c r="S1602" s="355"/>
      <c r="T1602" s="355"/>
      <c r="U1602" s="355"/>
      <c r="V1602" s="355"/>
      <c r="W1602" s="355"/>
      <c r="X1602" s="355"/>
      <c r="Y1602" s="355"/>
      <c r="Z1602" s="355"/>
      <c r="AA1602" s="355"/>
      <c r="AB1602" s="355"/>
      <c r="AC1602" s="355"/>
      <c r="AD1602" s="355"/>
      <c r="AE1602" s="355"/>
      <c r="AF1602" s="355"/>
      <c r="AG1602" s="355"/>
      <c r="AH1602" s="355"/>
      <c r="AI1602" s="355"/>
      <c r="AJ1602" s="355"/>
      <c r="AK1602" s="72">
        <f t="shared" si="392"/>
        <v>0</v>
      </c>
      <c r="AL1602" s="761">
        <f t="shared" si="372"/>
        <v>1</v>
      </c>
      <c r="AM1602" s="359">
        <f t="shared" si="394"/>
        <v>0</v>
      </c>
      <c r="AN1602" s="359">
        <f t="shared" si="395"/>
        <v>0</v>
      </c>
      <c r="AO1602" s="755">
        <f t="shared" si="396"/>
        <v>0</v>
      </c>
      <c r="AP1602" s="573">
        <f t="shared" si="373"/>
        <v>0</v>
      </c>
      <c r="AQ1602" s="583">
        <f t="shared" si="374"/>
        <v>0</v>
      </c>
      <c r="AR1602" s="579"/>
      <c r="AS1602" s="102"/>
      <c r="AT1602" s="27"/>
      <c r="AU1602" s="592"/>
    </row>
    <row r="1603" spans="1:55" ht="15" hidden="1">
      <c r="A1603" s="309"/>
      <c r="B1603" s="338"/>
      <c r="C1603" s="350"/>
      <c r="D1603" s="951"/>
      <c r="E1603" s="952"/>
      <c r="F1603" s="952"/>
      <c r="G1603" s="953"/>
      <c r="H1603" s="745">
        <v>0.21</v>
      </c>
      <c r="I1603" s="747">
        <v>1</v>
      </c>
      <c r="J1603" s="316"/>
      <c r="K1603" s="680">
        <f t="shared" si="393"/>
        <v>0</v>
      </c>
      <c r="L1603" s="355">
        <v>1</v>
      </c>
      <c r="M1603" s="355"/>
      <c r="N1603" s="361">
        <f t="shared" ref="N1603:N1761" si="397">L1603+M1603</f>
        <v>1</v>
      </c>
      <c r="O1603" s="355"/>
      <c r="P1603" s="355"/>
      <c r="Q1603" s="355"/>
      <c r="R1603" s="355"/>
      <c r="S1603" s="355"/>
      <c r="T1603" s="355"/>
      <c r="U1603" s="355"/>
      <c r="V1603" s="355"/>
      <c r="W1603" s="355"/>
      <c r="X1603" s="355"/>
      <c r="Y1603" s="355"/>
      <c r="Z1603" s="355"/>
      <c r="AA1603" s="355"/>
      <c r="AB1603" s="355"/>
      <c r="AC1603" s="355"/>
      <c r="AD1603" s="355"/>
      <c r="AE1603" s="355"/>
      <c r="AF1603" s="355"/>
      <c r="AG1603" s="355"/>
      <c r="AH1603" s="355"/>
      <c r="AI1603" s="355"/>
      <c r="AJ1603" s="355"/>
      <c r="AK1603" s="72">
        <f t="shared" si="392"/>
        <v>0</v>
      </c>
      <c r="AL1603" s="761">
        <f t="shared" ref="AL1603:AL1761" si="398">N1603+AK1603</f>
        <v>1</v>
      </c>
      <c r="AM1603" s="359">
        <f t="shared" si="394"/>
        <v>0</v>
      </c>
      <c r="AN1603" s="359">
        <f t="shared" si="395"/>
        <v>0</v>
      </c>
      <c r="AO1603" s="755">
        <f t="shared" si="396"/>
        <v>0</v>
      </c>
      <c r="AP1603" s="573">
        <f t="shared" ref="AP1603:AP1761" si="399">AM1603-AR1603</f>
        <v>0</v>
      </c>
      <c r="AQ1603" s="583">
        <f t="shared" ref="AQ1603:AQ1761" si="400">AN1603-AS1603</f>
        <v>0</v>
      </c>
      <c r="AR1603" s="579"/>
      <c r="AS1603" s="102"/>
      <c r="AT1603" s="27"/>
      <c r="AU1603" s="592"/>
    </row>
    <row r="1604" spans="1:55" ht="15" hidden="1">
      <c r="A1604" s="309"/>
      <c r="B1604" s="338"/>
      <c r="C1604" s="350"/>
      <c r="D1604" s="951"/>
      <c r="E1604" s="952"/>
      <c r="F1604" s="952"/>
      <c r="G1604" s="953"/>
      <c r="H1604" s="745">
        <v>0.21</v>
      </c>
      <c r="I1604" s="747">
        <v>1</v>
      </c>
      <c r="J1604" s="316"/>
      <c r="K1604" s="680">
        <f t="shared" si="393"/>
        <v>0</v>
      </c>
      <c r="L1604" s="355">
        <v>1</v>
      </c>
      <c r="M1604" s="355"/>
      <c r="N1604" s="361">
        <f t="shared" si="397"/>
        <v>1</v>
      </c>
      <c r="O1604" s="355"/>
      <c r="P1604" s="355"/>
      <c r="Q1604" s="355"/>
      <c r="R1604" s="355"/>
      <c r="S1604" s="355"/>
      <c r="T1604" s="355"/>
      <c r="U1604" s="355"/>
      <c r="V1604" s="355"/>
      <c r="W1604" s="355"/>
      <c r="X1604" s="355"/>
      <c r="Y1604" s="355"/>
      <c r="Z1604" s="355"/>
      <c r="AA1604" s="355"/>
      <c r="AB1604" s="355"/>
      <c r="AC1604" s="355"/>
      <c r="AD1604" s="355"/>
      <c r="AE1604" s="355"/>
      <c r="AF1604" s="355"/>
      <c r="AG1604" s="355"/>
      <c r="AH1604" s="355"/>
      <c r="AI1604" s="355"/>
      <c r="AJ1604" s="355"/>
      <c r="AK1604" s="72">
        <f t="shared" si="392"/>
        <v>0</v>
      </c>
      <c r="AL1604" s="761">
        <f t="shared" si="398"/>
        <v>1</v>
      </c>
      <c r="AM1604" s="359">
        <f t="shared" si="394"/>
        <v>0</v>
      </c>
      <c r="AN1604" s="359">
        <f t="shared" si="395"/>
        <v>0</v>
      </c>
      <c r="AO1604" s="755">
        <f t="shared" si="396"/>
        <v>0</v>
      </c>
      <c r="AP1604" s="573">
        <f t="shared" si="399"/>
        <v>0</v>
      </c>
      <c r="AQ1604" s="583">
        <f t="shared" si="400"/>
        <v>0</v>
      </c>
      <c r="AR1604" s="579"/>
      <c r="AS1604" s="102"/>
      <c r="AT1604" s="27"/>
      <c r="AU1604" s="592"/>
    </row>
    <row r="1605" spans="1:55" ht="15" hidden="1">
      <c r="A1605" s="309"/>
      <c r="B1605" s="338"/>
      <c r="C1605" s="350"/>
      <c r="D1605" s="951"/>
      <c r="E1605" s="952"/>
      <c r="F1605" s="952"/>
      <c r="G1605" s="953"/>
      <c r="H1605" s="745">
        <v>0.21</v>
      </c>
      <c r="I1605" s="747">
        <v>1</v>
      </c>
      <c r="J1605" s="316"/>
      <c r="K1605" s="680">
        <f t="shared" si="393"/>
        <v>0</v>
      </c>
      <c r="L1605" s="355">
        <v>1</v>
      </c>
      <c r="M1605" s="355"/>
      <c r="N1605" s="361">
        <f t="shared" si="397"/>
        <v>1</v>
      </c>
      <c r="O1605" s="355"/>
      <c r="P1605" s="355"/>
      <c r="Q1605" s="355"/>
      <c r="R1605" s="355"/>
      <c r="S1605" s="355"/>
      <c r="T1605" s="355"/>
      <c r="U1605" s="355"/>
      <c r="V1605" s="355"/>
      <c r="W1605" s="355"/>
      <c r="X1605" s="355"/>
      <c r="Y1605" s="355"/>
      <c r="Z1605" s="355"/>
      <c r="AA1605" s="355"/>
      <c r="AB1605" s="355"/>
      <c r="AC1605" s="355"/>
      <c r="AD1605" s="355"/>
      <c r="AE1605" s="355"/>
      <c r="AF1605" s="355"/>
      <c r="AG1605" s="355"/>
      <c r="AH1605" s="355"/>
      <c r="AI1605" s="355"/>
      <c r="AJ1605" s="355"/>
      <c r="AK1605" s="72">
        <f t="shared" si="392"/>
        <v>0</v>
      </c>
      <c r="AL1605" s="761">
        <f t="shared" si="398"/>
        <v>1</v>
      </c>
      <c r="AM1605" s="359">
        <f t="shared" si="394"/>
        <v>0</v>
      </c>
      <c r="AN1605" s="359">
        <f t="shared" si="395"/>
        <v>0</v>
      </c>
      <c r="AO1605" s="755">
        <f t="shared" si="396"/>
        <v>0</v>
      </c>
      <c r="AP1605" s="573">
        <f t="shared" si="399"/>
        <v>0</v>
      </c>
      <c r="AQ1605" s="583">
        <f t="shared" si="400"/>
        <v>0</v>
      </c>
      <c r="AR1605" s="579"/>
      <c r="AS1605" s="102"/>
      <c r="AT1605" s="27"/>
      <c r="AU1605" s="592"/>
    </row>
    <row r="1606" spans="1:55" ht="15" hidden="1">
      <c r="A1606" s="309"/>
      <c r="B1606" s="338"/>
      <c r="C1606" s="350"/>
      <c r="D1606" s="951"/>
      <c r="E1606" s="952"/>
      <c r="F1606" s="952"/>
      <c r="G1606" s="953"/>
      <c r="H1606" s="745">
        <v>0.21</v>
      </c>
      <c r="I1606" s="747">
        <v>1</v>
      </c>
      <c r="J1606" s="316"/>
      <c r="K1606" s="680">
        <f t="shared" si="393"/>
        <v>0</v>
      </c>
      <c r="L1606" s="355">
        <v>1</v>
      </c>
      <c r="M1606" s="355"/>
      <c r="N1606" s="361">
        <f t="shared" si="397"/>
        <v>1</v>
      </c>
      <c r="O1606" s="355"/>
      <c r="P1606" s="355"/>
      <c r="Q1606" s="355"/>
      <c r="R1606" s="355"/>
      <c r="S1606" s="355"/>
      <c r="T1606" s="355"/>
      <c r="U1606" s="355"/>
      <c r="V1606" s="355"/>
      <c r="W1606" s="355"/>
      <c r="X1606" s="355"/>
      <c r="Y1606" s="355"/>
      <c r="Z1606" s="355"/>
      <c r="AA1606" s="355"/>
      <c r="AB1606" s="355"/>
      <c r="AC1606" s="355"/>
      <c r="AD1606" s="355"/>
      <c r="AE1606" s="355"/>
      <c r="AF1606" s="355"/>
      <c r="AG1606" s="355"/>
      <c r="AH1606" s="355"/>
      <c r="AI1606" s="355"/>
      <c r="AJ1606" s="355"/>
      <c r="AK1606" s="72">
        <f t="shared" si="392"/>
        <v>0</v>
      </c>
      <c r="AL1606" s="761">
        <f t="shared" si="398"/>
        <v>1</v>
      </c>
      <c r="AM1606" s="359">
        <f t="shared" si="394"/>
        <v>0</v>
      </c>
      <c r="AN1606" s="359">
        <f t="shared" si="395"/>
        <v>0</v>
      </c>
      <c r="AO1606" s="755">
        <f t="shared" si="396"/>
        <v>0</v>
      </c>
      <c r="AP1606" s="573">
        <f t="shared" si="399"/>
        <v>0</v>
      </c>
      <c r="AQ1606" s="583">
        <f t="shared" si="400"/>
        <v>0</v>
      </c>
      <c r="AR1606" s="579"/>
      <c r="AS1606" s="102"/>
      <c r="AT1606" s="27"/>
      <c r="AU1606" s="592"/>
    </row>
    <row r="1607" spans="1:55" ht="15" hidden="1">
      <c r="A1607" s="309"/>
      <c r="B1607" s="338"/>
      <c r="C1607" s="350"/>
      <c r="D1607" s="951"/>
      <c r="E1607" s="952"/>
      <c r="F1607" s="952"/>
      <c r="G1607" s="953"/>
      <c r="H1607" s="745">
        <v>0.21</v>
      </c>
      <c r="I1607" s="747">
        <v>1</v>
      </c>
      <c r="J1607" s="316"/>
      <c r="K1607" s="680">
        <f t="shared" si="393"/>
        <v>0</v>
      </c>
      <c r="L1607" s="355">
        <v>1</v>
      </c>
      <c r="M1607" s="355"/>
      <c r="N1607" s="361">
        <f t="shared" si="397"/>
        <v>1</v>
      </c>
      <c r="O1607" s="355"/>
      <c r="P1607" s="355"/>
      <c r="Q1607" s="355"/>
      <c r="R1607" s="355"/>
      <c r="S1607" s="355"/>
      <c r="T1607" s="355"/>
      <c r="U1607" s="355"/>
      <c r="V1607" s="355"/>
      <c r="W1607" s="355"/>
      <c r="X1607" s="355"/>
      <c r="Y1607" s="355"/>
      <c r="Z1607" s="355"/>
      <c r="AA1607" s="355"/>
      <c r="AB1607" s="355"/>
      <c r="AC1607" s="355"/>
      <c r="AD1607" s="355"/>
      <c r="AE1607" s="355"/>
      <c r="AF1607" s="355"/>
      <c r="AG1607" s="355"/>
      <c r="AH1607" s="355"/>
      <c r="AI1607" s="355"/>
      <c r="AJ1607" s="355"/>
      <c r="AK1607" s="72">
        <f t="shared" si="392"/>
        <v>0</v>
      </c>
      <c r="AL1607" s="761">
        <f t="shared" si="398"/>
        <v>1</v>
      </c>
      <c r="AM1607" s="359">
        <f t="shared" si="394"/>
        <v>0</v>
      </c>
      <c r="AN1607" s="359">
        <f t="shared" si="395"/>
        <v>0</v>
      </c>
      <c r="AO1607" s="755">
        <f t="shared" si="396"/>
        <v>0</v>
      </c>
      <c r="AP1607" s="573">
        <f t="shared" si="399"/>
        <v>0</v>
      </c>
      <c r="AQ1607" s="583">
        <f t="shared" si="400"/>
        <v>0</v>
      </c>
      <c r="AR1607" s="579"/>
      <c r="AS1607" s="102"/>
      <c r="AT1607" s="27"/>
      <c r="AU1607" s="592"/>
    </row>
    <row r="1608" spans="1:55" ht="15" hidden="1">
      <c r="A1608" s="309"/>
      <c r="B1608" s="338"/>
      <c r="C1608" s="350"/>
      <c r="D1608" s="951"/>
      <c r="E1608" s="952"/>
      <c r="F1608" s="952"/>
      <c r="G1608" s="953"/>
      <c r="H1608" s="745">
        <v>0.21</v>
      </c>
      <c r="I1608" s="747">
        <v>1</v>
      </c>
      <c r="J1608" s="316"/>
      <c r="K1608" s="680">
        <f t="shared" si="393"/>
        <v>0</v>
      </c>
      <c r="L1608" s="355">
        <v>1</v>
      </c>
      <c r="M1608" s="355"/>
      <c r="N1608" s="361">
        <f t="shared" si="397"/>
        <v>1</v>
      </c>
      <c r="O1608" s="355"/>
      <c r="P1608" s="355"/>
      <c r="Q1608" s="355"/>
      <c r="R1608" s="355"/>
      <c r="S1608" s="355"/>
      <c r="T1608" s="355"/>
      <c r="U1608" s="355"/>
      <c r="V1608" s="355"/>
      <c r="W1608" s="355"/>
      <c r="X1608" s="355"/>
      <c r="Y1608" s="355"/>
      <c r="Z1608" s="355"/>
      <c r="AA1608" s="355"/>
      <c r="AB1608" s="355"/>
      <c r="AC1608" s="355"/>
      <c r="AD1608" s="355"/>
      <c r="AE1608" s="355"/>
      <c r="AF1608" s="355"/>
      <c r="AG1608" s="355"/>
      <c r="AH1608" s="355"/>
      <c r="AI1608" s="355"/>
      <c r="AJ1608" s="355"/>
      <c r="AK1608" s="72">
        <f t="shared" si="392"/>
        <v>0</v>
      </c>
      <c r="AL1608" s="761">
        <f t="shared" si="398"/>
        <v>1</v>
      </c>
      <c r="AM1608" s="359">
        <f t="shared" si="394"/>
        <v>0</v>
      </c>
      <c r="AN1608" s="359">
        <f t="shared" si="395"/>
        <v>0</v>
      </c>
      <c r="AO1608" s="755">
        <f t="shared" si="396"/>
        <v>0</v>
      </c>
      <c r="AP1608" s="573">
        <f t="shared" si="399"/>
        <v>0</v>
      </c>
      <c r="AQ1608" s="583">
        <f t="shared" si="400"/>
        <v>0</v>
      </c>
      <c r="AR1608" s="579"/>
      <c r="AS1608" s="102"/>
      <c r="AT1608" s="27"/>
      <c r="AU1608" s="592"/>
    </row>
    <row r="1609" spans="1:55" ht="15" hidden="1">
      <c r="A1609" s="309"/>
      <c r="B1609" s="338"/>
      <c r="C1609" s="350"/>
      <c r="D1609" s="951"/>
      <c r="E1609" s="952"/>
      <c r="F1609" s="952"/>
      <c r="G1609" s="953"/>
      <c r="H1609" s="745">
        <v>0.21</v>
      </c>
      <c r="I1609" s="747">
        <v>1</v>
      </c>
      <c r="J1609" s="316"/>
      <c r="K1609" s="680">
        <f t="shared" si="393"/>
        <v>0</v>
      </c>
      <c r="L1609" s="355">
        <v>1</v>
      </c>
      <c r="M1609" s="355"/>
      <c r="N1609" s="361">
        <f t="shared" si="397"/>
        <v>1</v>
      </c>
      <c r="O1609" s="355"/>
      <c r="P1609" s="355"/>
      <c r="Q1609" s="355"/>
      <c r="R1609" s="355"/>
      <c r="S1609" s="355"/>
      <c r="T1609" s="355"/>
      <c r="U1609" s="355"/>
      <c r="V1609" s="355"/>
      <c r="W1609" s="355"/>
      <c r="X1609" s="355"/>
      <c r="Y1609" s="355"/>
      <c r="Z1609" s="355"/>
      <c r="AA1609" s="355"/>
      <c r="AB1609" s="355"/>
      <c r="AC1609" s="355"/>
      <c r="AD1609" s="355"/>
      <c r="AE1609" s="355"/>
      <c r="AF1609" s="355"/>
      <c r="AG1609" s="355"/>
      <c r="AH1609" s="355"/>
      <c r="AI1609" s="355"/>
      <c r="AJ1609" s="355"/>
      <c r="AK1609" s="72">
        <f t="shared" si="392"/>
        <v>0</v>
      </c>
      <c r="AL1609" s="761">
        <f t="shared" si="398"/>
        <v>1</v>
      </c>
      <c r="AM1609" s="359">
        <f t="shared" si="394"/>
        <v>0</v>
      </c>
      <c r="AN1609" s="359">
        <f t="shared" si="395"/>
        <v>0</v>
      </c>
      <c r="AO1609" s="755">
        <f t="shared" si="396"/>
        <v>0</v>
      </c>
      <c r="AP1609" s="573">
        <f t="shared" si="399"/>
        <v>0</v>
      </c>
      <c r="AQ1609" s="583">
        <f t="shared" si="400"/>
        <v>0</v>
      </c>
      <c r="AR1609" s="579"/>
      <c r="AS1609" s="102"/>
      <c r="AT1609" s="27"/>
      <c r="AU1609" s="592"/>
      <c r="BB1609" s="778"/>
      <c r="BC1609" s="776"/>
    </row>
    <row r="1610" spans="1:55" ht="15" hidden="1">
      <c r="A1610" s="309"/>
      <c r="B1610" s="338"/>
      <c r="C1610" s="350"/>
      <c r="D1610" s="951"/>
      <c r="E1610" s="952"/>
      <c r="F1610" s="952"/>
      <c r="G1610" s="953"/>
      <c r="H1610" s="745">
        <v>0.21</v>
      </c>
      <c r="I1610" s="747">
        <v>1</v>
      </c>
      <c r="J1610" s="316"/>
      <c r="K1610" s="680">
        <f t="shared" si="393"/>
        <v>0</v>
      </c>
      <c r="L1610" s="355">
        <v>1</v>
      </c>
      <c r="M1610" s="355"/>
      <c r="N1610" s="361">
        <f t="shared" si="397"/>
        <v>1</v>
      </c>
      <c r="O1610" s="355"/>
      <c r="P1610" s="355"/>
      <c r="Q1610" s="355"/>
      <c r="R1610" s="355"/>
      <c r="S1610" s="355"/>
      <c r="T1610" s="355"/>
      <c r="U1610" s="355"/>
      <c r="V1610" s="355"/>
      <c r="W1610" s="355"/>
      <c r="X1610" s="355"/>
      <c r="Y1610" s="355"/>
      <c r="Z1610" s="355"/>
      <c r="AA1610" s="355"/>
      <c r="AB1610" s="355"/>
      <c r="AC1610" s="355"/>
      <c r="AD1610" s="355"/>
      <c r="AE1610" s="355"/>
      <c r="AF1610" s="355"/>
      <c r="AG1610" s="355"/>
      <c r="AH1610" s="355"/>
      <c r="AI1610" s="355"/>
      <c r="AJ1610" s="355"/>
      <c r="AK1610" s="72">
        <f t="shared" si="392"/>
        <v>0</v>
      </c>
      <c r="AL1610" s="761">
        <f t="shared" si="398"/>
        <v>1</v>
      </c>
      <c r="AM1610" s="359">
        <f t="shared" si="394"/>
        <v>0</v>
      </c>
      <c r="AN1610" s="359">
        <f t="shared" si="395"/>
        <v>0</v>
      </c>
      <c r="AO1610" s="755">
        <f t="shared" si="396"/>
        <v>0</v>
      </c>
      <c r="AP1610" s="573">
        <f t="shared" si="399"/>
        <v>0</v>
      </c>
      <c r="AQ1610" s="583">
        <f t="shared" si="400"/>
        <v>0</v>
      </c>
      <c r="AR1610" s="579"/>
      <c r="AS1610" s="102"/>
      <c r="AT1610" s="27"/>
      <c r="AU1610" s="592"/>
      <c r="BC1610" s="776"/>
    </row>
    <row r="1611" spans="1:55" ht="15" hidden="1">
      <c r="A1611" s="309"/>
      <c r="B1611" s="338"/>
      <c r="C1611" s="350"/>
      <c r="D1611" s="951"/>
      <c r="E1611" s="952"/>
      <c r="F1611" s="952"/>
      <c r="G1611" s="953"/>
      <c r="H1611" s="745">
        <v>0.21</v>
      </c>
      <c r="I1611" s="747">
        <v>1</v>
      </c>
      <c r="J1611" s="316"/>
      <c r="K1611" s="680">
        <f t="shared" si="393"/>
        <v>0</v>
      </c>
      <c r="L1611" s="355">
        <v>1</v>
      </c>
      <c r="M1611" s="355"/>
      <c r="N1611" s="361">
        <f t="shared" si="397"/>
        <v>1</v>
      </c>
      <c r="O1611" s="355"/>
      <c r="P1611" s="355"/>
      <c r="Q1611" s="355"/>
      <c r="R1611" s="355"/>
      <c r="S1611" s="355"/>
      <c r="T1611" s="355"/>
      <c r="U1611" s="355"/>
      <c r="V1611" s="355"/>
      <c r="W1611" s="355"/>
      <c r="X1611" s="355"/>
      <c r="Y1611" s="355"/>
      <c r="Z1611" s="355"/>
      <c r="AA1611" s="355"/>
      <c r="AB1611" s="355"/>
      <c r="AC1611" s="355"/>
      <c r="AD1611" s="355"/>
      <c r="AE1611" s="355"/>
      <c r="AF1611" s="355"/>
      <c r="AG1611" s="355"/>
      <c r="AH1611" s="355"/>
      <c r="AI1611" s="355"/>
      <c r="AJ1611" s="355"/>
      <c r="AK1611" s="72">
        <f t="shared" si="392"/>
        <v>0</v>
      </c>
      <c r="AL1611" s="761">
        <f t="shared" si="398"/>
        <v>1</v>
      </c>
      <c r="AM1611" s="359">
        <f t="shared" si="394"/>
        <v>0</v>
      </c>
      <c r="AN1611" s="359">
        <f t="shared" si="395"/>
        <v>0</v>
      </c>
      <c r="AO1611" s="755">
        <f t="shared" si="396"/>
        <v>0</v>
      </c>
      <c r="AP1611" s="573">
        <f t="shared" si="399"/>
        <v>0</v>
      </c>
      <c r="AQ1611" s="583">
        <f t="shared" si="400"/>
        <v>0</v>
      </c>
      <c r="AR1611" s="579"/>
      <c r="AS1611" s="102"/>
      <c r="AT1611" s="27"/>
      <c r="AU1611" s="592"/>
      <c r="BC1611" s="778"/>
    </row>
    <row r="1612" spans="1:55" ht="15" hidden="1">
      <c r="A1612" s="309"/>
      <c r="B1612" s="338"/>
      <c r="C1612" s="350"/>
      <c r="D1612" s="951"/>
      <c r="E1612" s="952"/>
      <c r="F1612" s="952"/>
      <c r="G1612" s="953"/>
      <c r="H1612" s="745">
        <v>0.21</v>
      </c>
      <c r="I1612" s="747">
        <v>1</v>
      </c>
      <c r="J1612" s="316"/>
      <c r="K1612" s="680">
        <f t="shared" si="393"/>
        <v>0</v>
      </c>
      <c r="L1612" s="355">
        <v>1</v>
      </c>
      <c r="M1612" s="355"/>
      <c r="N1612" s="361">
        <f t="shared" si="397"/>
        <v>1</v>
      </c>
      <c r="O1612" s="355"/>
      <c r="P1612" s="355"/>
      <c r="Q1612" s="355"/>
      <c r="R1612" s="355"/>
      <c r="S1612" s="355"/>
      <c r="T1612" s="355"/>
      <c r="U1612" s="355"/>
      <c r="V1612" s="355"/>
      <c r="W1612" s="355"/>
      <c r="X1612" s="355"/>
      <c r="Y1612" s="355"/>
      <c r="Z1612" s="355"/>
      <c r="AA1612" s="355"/>
      <c r="AB1612" s="355"/>
      <c r="AC1612" s="355"/>
      <c r="AD1612" s="355"/>
      <c r="AE1612" s="355"/>
      <c r="AF1612" s="355"/>
      <c r="AG1612" s="355"/>
      <c r="AH1612" s="355"/>
      <c r="AI1612" s="355"/>
      <c r="AJ1612" s="355"/>
      <c r="AK1612" s="72">
        <f t="shared" si="392"/>
        <v>0</v>
      </c>
      <c r="AL1612" s="761">
        <f t="shared" si="398"/>
        <v>1</v>
      </c>
      <c r="AM1612" s="359">
        <f t="shared" si="394"/>
        <v>0</v>
      </c>
      <c r="AN1612" s="359">
        <f t="shared" si="395"/>
        <v>0</v>
      </c>
      <c r="AO1612" s="755">
        <f t="shared" si="396"/>
        <v>0</v>
      </c>
      <c r="AP1612" s="573">
        <f t="shared" si="399"/>
        <v>0</v>
      </c>
      <c r="AQ1612" s="583">
        <f t="shared" si="400"/>
        <v>0</v>
      </c>
      <c r="AR1612" s="579"/>
      <c r="AS1612" s="102"/>
      <c r="AT1612" s="27"/>
      <c r="AU1612" s="592"/>
    </row>
    <row r="1613" spans="1:55" ht="15" hidden="1">
      <c r="A1613" s="309"/>
      <c r="B1613" s="338"/>
      <c r="C1613" s="350"/>
      <c r="D1613" s="951"/>
      <c r="E1613" s="952"/>
      <c r="F1613" s="952"/>
      <c r="G1613" s="953"/>
      <c r="H1613" s="745">
        <v>0.21</v>
      </c>
      <c r="I1613" s="747">
        <v>1</v>
      </c>
      <c r="J1613" s="316"/>
      <c r="K1613" s="680">
        <f t="shared" si="393"/>
        <v>0</v>
      </c>
      <c r="L1613" s="355">
        <v>1</v>
      </c>
      <c r="M1613" s="355"/>
      <c r="N1613" s="361">
        <f t="shared" si="397"/>
        <v>1</v>
      </c>
      <c r="O1613" s="355"/>
      <c r="P1613" s="355"/>
      <c r="Q1613" s="355"/>
      <c r="R1613" s="355"/>
      <c r="S1613" s="355"/>
      <c r="T1613" s="355"/>
      <c r="U1613" s="355"/>
      <c r="V1613" s="355"/>
      <c r="W1613" s="355"/>
      <c r="X1613" s="355"/>
      <c r="Y1613" s="355"/>
      <c r="Z1613" s="355"/>
      <c r="AA1613" s="355"/>
      <c r="AB1613" s="355"/>
      <c r="AC1613" s="355"/>
      <c r="AD1613" s="355"/>
      <c r="AE1613" s="355"/>
      <c r="AF1613" s="355"/>
      <c r="AG1613" s="355"/>
      <c r="AH1613" s="355"/>
      <c r="AI1613" s="355"/>
      <c r="AJ1613" s="355"/>
      <c r="AK1613" s="72">
        <f t="shared" si="392"/>
        <v>0</v>
      </c>
      <c r="AL1613" s="761">
        <f t="shared" si="398"/>
        <v>1</v>
      </c>
      <c r="AM1613" s="359">
        <f t="shared" si="394"/>
        <v>0</v>
      </c>
      <c r="AN1613" s="359">
        <f t="shared" si="395"/>
        <v>0</v>
      </c>
      <c r="AO1613" s="755">
        <f t="shared" si="396"/>
        <v>0</v>
      </c>
      <c r="AP1613" s="573">
        <f t="shared" si="399"/>
        <v>0</v>
      </c>
      <c r="AQ1613" s="583">
        <f t="shared" si="400"/>
        <v>0</v>
      </c>
      <c r="AR1613" s="579"/>
      <c r="AS1613" s="102"/>
      <c r="AT1613" s="27"/>
      <c r="AU1613" s="592"/>
    </row>
    <row r="1614" spans="1:55" ht="15" hidden="1">
      <c r="A1614" s="309"/>
      <c r="B1614" s="338"/>
      <c r="C1614" s="350"/>
      <c r="D1614" s="951"/>
      <c r="E1614" s="952"/>
      <c r="F1614" s="952"/>
      <c r="G1614" s="953"/>
      <c r="H1614" s="745">
        <v>0.21</v>
      </c>
      <c r="I1614" s="747">
        <v>1</v>
      </c>
      <c r="J1614" s="316"/>
      <c r="K1614" s="680">
        <f t="shared" si="393"/>
        <v>0</v>
      </c>
      <c r="L1614" s="355">
        <v>1</v>
      </c>
      <c r="M1614" s="355"/>
      <c r="N1614" s="361">
        <f t="shared" si="397"/>
        <v>1</v>
      </c>
      <c r="O1614" s="355"/>
      <c r="P1614" s="355"/>
      <c r="Q1614" s="355"/>
      <c r="R1614" s="355"/>
      <c r="S1614" s="355"/>
      <c r="T1614" s="355"/>
      <c r="U1614" s="355"/>
      <c r="V1614" s="355"/>
      <c r="W1614" s="355"/>
      <c r="X1614" s="355"/>
      <c r="Y1614" s="355"/>
      <c r="Z1614" s="355"/>
      <c r="AA1614" s="355"/>
      <c r="AB1614" s="355"/>
      <c r="AC1614" s="355"/>
      <c r="AD1614" s="355"/>
      <c r="AE1614" s="355"/>
      <c r="AF1614" s="355"/>
      <c r="AG1614" s="355"/>
      <c r="AH1614" s="355"/>
      <c r="AI1614" s="355"/>
      <c r="AJ1614" s="355"/>
      <c r="AK1614" s="72">
        <f t="shared" si="392"/>
        <v>0</v>
      </c>
      <c r="AL1614" s="761">
        <f t="shared" si="398"/>
        <v>1</v>
      </c>
      <c r="AM1614" s="359">
        <f t="shared" si="394"/>
        <v>0</v>
      </c>
      <c r="AN1614" s="359">
        <f t="shared" si="395"/>
        <v>0</v>
      </c>
      <c r="AO1614" s="755">
        <f t="shared" si="396"/>
        <v>0</v>
      </c>
      <c r="AP1614" s="573">
        <f t="shared" si="399"/>
        <v>0</v>
      </c>
      <c r="AQ1614" s="583">
        <f t="shared" si="400"/>
        <v>0</v>
      </c>
      <c r="AR1614" s="579"/>
      <c r="AS1614" s="102"/>
      <c r="AT1614" s="27"/>
      <c r="AU1614" s="592"/>
    </row>
    <row r="1615" spans="1:55" ht="15" hidden="1">
      <c r="A1615" s="309"/>
      <c r="B1615" s="338"/>
      <c r="C1615" s="350"/>
      <c r="D1615" s="951"/>
      <c r="E1615" s="952"/>
      <c r="F1615" s="952"/>
      <c r="G1615" s="953"/>
      <c r="H1615" s="745">
        <v>0.21</v>
      </c>
      <c r="I1615" s="747">
        <v>1</v>
      </c>
      <c r="J1615" s="316"/>
      <c r="K1615" s="680">
        <f t="shared" si="393"/>
        <v>0</v>
      </c>
      <c r="L1615" s="355">
        <v>1</v>
      </c>
      <c r="M1615" s="355"/>
      <c r="N1615" s="361">
        <f t="shared" si="397"/>
        <v>1</v>
      </c>
      <c r="O1615" s="355"/>
      <c r="P1615" s="355"/>
      <c r="Q1615" s="355"/>
      <c r="R1615" s="355"/>
      <c r="S1615" s="355"/>
      <c r="T1615" s="355"/>
      <c r="U1615" s="355"/>
      <c r="V1615" s="355"/>
      <c r="W1615" s="355"/>
      <c r="X1615" s="355"/>
      <c r="Y1615" s="355"/>
      <c r="Z1615" s="355"/>
      <c r="AA1615" s="355"/>
      <c r="AB1615" s="355"/>
      <c r="AC1615" s="355"/>
      <c r="AD1615" s="355"/>
      <c r="AE1615" s="355"/>
      <c r="AF1615" s="355"/>
      <c r="AG1615" s="355"/>
      <c r="AH1615" s="355"/>
      <c r="AI1615" s="355"/>
      <c r="AJ1615" s="355"/>
      <c r="AK1615" s="72">
        <f t="shared" si="392"/>
        <v>0</v>
      </c>
      <c r="AL1615" s="761">
        <f t="shared" si="398"/>
        <v>1</v>
      </c>
      <c r="AM1615" s="359">
        <f t="shared" si="394"/>
        <v>0</v>
      </c>
      <c r="AN1615" s="359">
        <f t="shared" si="395"/>
        <v>0</v>
      </c>
      <c r="AO1615" s="755">
        <f t="shared" si="396"/>
        <v>0</v>
      </c>
      <c r="AP1615" s="573">
        <f t="shared" si="399"/>
        <v>0</v>
      </c>
      <c r="AQ1615" s="583">
        <f t="shared" si="400"/>
        <v>0</v>
      </c>
      <c r="AR1615" s="579"/>
      <c r="AS1615" s="102"/>
      <c r="AT1615" s="27"/>
      <c r="AU1615" s="592"/>
    </row>
    <row r="1616" spans="1:55" ht="15" hidden="1">
      <c r="A1616" s="309"/>
      <c r="B1616" s="338"/>
      <c r="C1616" s="350"/>
      <c r="D1616" s="951"/>
      <c r="E1616" s="952"/>
      <c r="F1616" s="952"/>
      <c r="G1616" s="953"/>
      <c r="H1616" s="745">
        <v>0.21</v>
      </c>
      <c r="I1616" s="747">
        <v>1</v>
      </c>
      <c r="J1616" s="316"/>
      <c r="K1616" s="680">
        <f t="shared" si="393"/>
        <v>0</v>
      </c>
      <c r="L1616" s="355">
        <v>1</v>
      </c>
      <c r="M1616" s="355"/>
      <c r="N1616" s="361">
        <f t="shared" si="397"/>
        <v>1</v>
      </c>
      <c r="O1616" s="355"/>
      <c r="P1616" s="355"/>
      <c r="Q1616" s="355"/>
      <c r="R1616" s="355"/>
      <c r="S1616" s="355"/>
      <c r="T1616" s="355"/>
      <c r="U1616" s="355"/>
      <c r="V1616" s="355"/>
      <c r="W1616" s="355"/>
      <c r="X1616" s="355"/>
      <c r="Y1616" s="355"/>
      <c r="Z1616" s="355"/>
      <c r="AA1616" s="355"/>
      <c r="AB1616" s="355"/>
      <c r="AC1616" s="355"/>
      <c r="AD1616" s="355"/>
      <c r="AE1616" s="355"/>
      <c r="AF1616" s="355"/>
      <c r="AG1616" s="355"/>
      <c r="AH1616" s="355"/>
      <c r="AI1616" s="355"/>
      <c r="AJ1616" s="355"/>
      <c r="AK1616" s="72">
        <f t="shared" si="392"/>
        <v>0</v>
      </c>
      <c r="AL1616" s="761">
        <f t="shared" si="398"/>
        <v>1</v>
      </c>
      <c r="AM1616" s="359">
        <f t="shared" si="394"/>
        <v>0</v>
      </c>
      <c r="AN1616" s="359">
        <f t="shared" si="395"/>
        <v>0</v>
      </c>
      <c r="AO1616" s="755">
        <f t="shared" si="396"/>
        <v>0</v>
      </c>
      <c r="AP1616" s="573">
        <f t="shared" si="399"/>
        <v>0</v>
      </c>
      <c r="AQ1616" s="583">
        <f t="shared" si="400"/>
        <v>0</v>
      </c>
      <c r="AR1616" s="579"/>
      <c r="AS1616" s="102"/>
      <c r="AT1616" s="27"/>
      <c r="AU1616" s="592"/>
    </row>
    <row r="1617" spans="1:47" ht="15" hidden="1">
      <c r="A1617" s="309"/>
      <c r="B1617" s="338"/>
      <c r="C1617" s="350"/>
      <c r="D1617" s="951"/>
      <c r="E1617" s="952"/>
      <c r="F1617" s="952"/>
      <c r="G1617" s="953"/>
      <c r="H1617" s="745">
        <v>0.21</v>
      </c>
      <c r="I1617" s="747">
        <v>1</v>
      </c>
      <c r="J1617" s="316"/>
      <c r="K1617" s="680">
        <f t="shared" si="393"/>
        <v>0</v>
      </c>
      <c r="L1617" s="355">
        <v>1</v>
      </c>
      <c r="M1617" s="355"/>
      <c r="N1617" s="361">
        <f t="shared" si="397"/>
        <v>1</v>
      </c>
      <c r="O1617" s="355"/>
      <c r="P1617" s="355"/>
      <c r="Q1617" s="355"/>
      <c r="R1617" s="355"/>
      <c r="S1617" s="355"/>
      <c r="T1617" s="355"/>
      <c r="U1617" s="355"/>
      <c r="V1617" s="355"/>
      <c r="W1617" s="355"/>
      <c r="X1617" s="355"/>
      <c r="Y1617" s="355"/>
      <c r="Z1617" s="355"/>
      <c r="AA1617" s="355"/>
      <c r="AB1617" s="355"/>
      <c r="AC1617" s="355"/>
      <c r="AD1617" s="355"/>
      <c r="AE1617" s="355"/>
      <c r="AF1617" s="355"/>
      <c r="AG1617" s="355"/>
      <c r="AH1617" s="355"/>
      <c r="AI1617" s="355"/>
      <c r="AJ1617" s="355"/>
      <c r="AK1617" s="72">
        <f t="shared" si="392"/>
        <v>0</v>
      </c>
      <c r="AL1617" s="761">
        <f t="shared" si="398"/>
        <v>1</v>
      </c>
      <c r="AM1617" s="359">
        <f t="shared" si="394"/>
        <v>0</v>
      </c>
      <c r="AN1617" s="359">
        <f t="shared" si="395"/>
        <v>0</v>
      </c>
      <c r="AO1617" s="755">
        <f t="shared" si="396"/>
        <v>0</v>
      </c>
      <c r="AP1617" s="573">
        <f t="shared" si="399"/>
        <v>0</v>
      </c>
      <c r="AQ1617" s="583">
        <f t="shared" si="400"/>
        <v>0</v>
      </c>
      <c r="AR1617" s="579"/>
      <c r="AS1617" s="102"/>
      <c r="AT1617" s="27"/>
      <c r="AU1617" s="592"/>
    </row>
    <row r="1618" spans="1:47" ht="15" hidden="1">
      <c r="A1618" s="309"/>
      <c r="B1618" s="338"/>
      <c r="C1618" s="350"/>
      <c r="D1618" s="951"/>
      <c r="E1618" s="952"/>
      <c r="F1618" s="952"/>
      <c r="G1618" s="953"/>
      <c r="H1618" s="745">
        <v>0.21</v>
      </c>
      <c r="I1618" s="747">
        <v>1</v>
      </c>
      <c r="J1618" s="316"/>
      <c r="K1618" s="680">
        <f t="shared" si="393"/>
        <v>0</v>
      </c>
      <c r="L1618" s="355">
        <v>1</v>
      </c>
      <c r="M1618" s="355"/>
      <c r="N1618" s="361">
        <f t="shared" si="397"/>
        <v>1</v>
      </c>
      <c r="O1618" s="355"/>
      <c r="P1618" s="355"/>
      <c r="Q1618" s="355"/>
      <c r="R1618" s="355"/>
      <c r="S1618" s="355"/>
      <c r="T1618" s="355"/>
      <c r="U1618" s="355"/>
      <c r="V1618" s="355"/>
      <c r="W1618" s="355"/>
      <c r="X1618" s="355"/>
      <c r="Y1618" s="355"/>
      <c r="Z1618" s="355"/>
      <c r="AA1618" s="355"/>
      <c r="AB1618" s="355"/>
      <c r="AC1618" s="355"/>
      <c r="AD1618" s="355"/>
      <c r="AE1618" s="355"/>
      <c r="AF1618" s="355"/>
      <c r="AG1618" s="355"/>
      <c r="AH1618" s="355"/>
      <c r="AI1618" s="355"/>
      <c r="AJ1618" s="355"/>
      <c r="AK1618" s="72">
        <f t="shared" si="392"/>
        <v>0</v>
      </c>
      <c r="AL1618" s="761">
        <f t="shared" si="398"/>
        <v>1</v>
      </c>
      <c r="AM1618" s="359">
        <f t="shared" si="394"/>
        <v>0</v>
      </c>
      <c r="AN1618" s="359">
        <f t="shared" si="395"/>
        <v>0</v>
      </c>
      <c r="AO1618" s="755">
        <f t="shared" si="396"/>
        <v>0</v>
      </c>
      <c r="AP1618" s="573">
        <f t="shared" si="399"/>
        <v>0</v>
      </c>
      <c r="AQ1618" s="583">
        <f t="shared" si="400"/>
        <v>0</v>
      </c>
      <c r="AR1618" s="579"/>
      <c r="AS1618" s="102"/>
      <c r="AT1618" s="27"/>
      <c r="AU1618" s="592"/>
    </row>
    <row r="1619" spans="1:47" ht="15" hidden="1">
      <c r="A1619" s="309"/>
      <c r="B1619" s="338"/>
      <c r="C1619" s="350"/>
      <c r="D1619" s="951"/>
      <c r="E1619" s="952"/>
      <c r="F1619" s="952"/>
      <c r="G1619" s="953"/>
      <c r="H1619" s="745">
        <v>0.21</v>
      </c>
      <c r="I1619" s="747">
        <v>1</v>
      </c>
      <c r="J1619" s="316"/>
      <c r="K1619" s="680">
        <f t="shared" si="393"/>
        <v>0</v>
      </c>
      <c r="L1619" s="355">
        <v>1</v>
      </c>
      <c r="M1619" s="355"/>
      <c r="N1619" s="361">
        <f t="shared" si="397"/>
        <v>1</v>
      </c>
      <c r="O1619" s="355"/>
      <c r="P1619" s="355"/>
      <c r="Q1619" s="355"/>
      <c r="R1619" s="355"/>
      <c r="S1619" s="355"/>
      <c r="T1619" s="355"/>
      <c r="U1619" s="355"/>
      <c r="V1619" s="355"/>
      <c r="W1619" s="355"/>
      <c r="X1619" s="355"/>
      <c r="Y1619" s="355"/>
      <c r="Z1619" s="355"/>
      <c r="AA1619" s="355"/>
      <c r="AB1619" s="355"/>
      <c r="AC1619" s="355"/>
      <c r="AD1619" s="355"/>
      <c r="AE1619" s="355"/>
      <c r="AF1619" s="355"/>
      <c r="AG1619" s="355"/>
      <c r="AH1619" s="355"/>
      <c r="AI1619" s="355"/>
      <c r="AJ1619" s="355"/>
      <c r="AK1619" s="72">
        <f t="shared" si="392"/>
        <v>0</v>
      </c>
      <c r="AL1619" s="761">
        <f t="shared" si="398"/>
        <v>1</v>
      </c>
      <c r="AM1619" s="359">
        <f t="shared" si="394"/>
        <v>0</v>
      </c>
      <c r="AN1619" s="359">
        <f t="shared" si="395"/>
        <v>0</v>
      </c>
      <c r="AO1619" s="755">
        <f t="shared" si="396"/>
        <v>0</v>
      </c>
      <c r="AP1619" s="573">
        <f t="shared" si="399"/>
        <v>0</v>
      </c>
      <c r="AQ1619" s="583">
        <f t="shared" si="400"/>
        <v>0</v>
      </c>
      <c r="AR1619" s="579"/>
      <c r="AS1619" s="102"/>
      <c r="AT1619" s="27"/>
      <c r="AU1619" s="592"/>
    </row>
    <row r="1620" spans="1:47" ht="15" hidden="1">
      <c r="A1620" s="309"/>
      <c r="B1620" s="338"/>
      <c r="C1620" s="350"/>
      <c r="D1620" s="951"/>
      <c r="E1620" s="952"/>
      <c r="F1620" s="952"/>
      <c r="G1620" s="953"/>
      <c r="H1620" s="745">
        <v>0.21</v>
      </c>
      <c r="I1620" s="747">
        <v>1</v>
      </c>
      <c r="J1620" s="316"/>
      <c r="K1620" s="680">
        <f t="shared" si="393"/>
        <v>0</v>
      </c>
      <c r="L1620" s="355">
        <v>1</v>
      </c>
      <c r="M1620" s="355"/>
      <c r="N1620" s="361">
        <f t="shared" si="397"/>
        <v>1</v>
      </c>
      <c r="O1620" s="355"/>
      <c r="P1620" s="355"/>
      <c r="Q1620" s="355"/>
      <c r="R1620" s="355"/>
      <c r="S1620" s="355"/>
      <c r="T1620" s="355"/>
      <c r="U1620" s="355"/>
      <c r="V1620" s="355"/>
      <c r="W1620" s="355"/>
      <c r="X1620" s="355"/>
      <c r="Y1620" s="355"/>
      <c r="Z1620" s="355"/>
      <c r="AA1620" s="355"/>
      <c r="AB1620" s="355"/>
      <c r="AC1620" s="355"/>
      <c r="AD1620" s="355"/>
      <c r="AE1620" s="355"/>
      <c r="AF1620" s="355"/>
      <c r="AG1620" s="355"/>
      <c r="AH1620" s="355"/>
      <c r="AI1620" s="355"/>
      <c r="AJ1620" s="355"/>
      <c r="AK1620" s="72">
        <f t="shared" si="392"/>
        <v>0</v>
      </c>
      <c r="AL1620" s="761">
        <f t="shared" si="398"/>
        <v>1</v>
      </c>
      <c r="AM1620" s="359">
        <f t="shared" si="394"/>
        <v>0</v>
      </c>
      <c r="AN1620" s="359">
        <f t="shared" si="395"/>
        <v>0</v>
      </c>
      <c r="AO1620" s="755">
        <f t="shared" si="396"/>
        <v>0</v>
      </c>
      <c r="AP1620" s="573">
        <f t="shared" si="399"/>
        <v>0</v>
      </c>
      <c r="AQ1620" s="583">
        <f t="shared" si="400"/>
        <v>0</v>
      </c>
      <c r="AR1620" s="579"/>
      <c r="AS1620" s="102"/>
      <c r="AT1620" s="27"/>
      <c r="AU1620" s="592"/>
    </row>
    <row r="1621" spans="1:47" ht="15" hidden="1">
      <c r="A1621" s="309"/>
      <c r="B1621" s="338"/>
      <c r="C1621" s="350"/>
      <c r="D1621" s="951"/>
      <c r="E1621" s="952"/>
      <c r="F1621" s="952"/>
      <c r="G1621" s="953"/>
      <c r="H1621" s="745">
        <v>0.21</v>
      </c>
      <c r="I1621" s="747">
        <v>1</v>
      </c>
      <c r="J1621" s="316"/>
      <c r="K1621" s="680">
        <f t="shared" si="393"/>
        <v>0</v>
      </c>
      <c r="L1621" s="355">
        <v>1</v>
      </c>
      <c r="M1621" s="355"/>
      <c r="N1621" s="361">
        <f t="shared" si="397"/>
        <v>1</v>
      </c>
      <c r="O1621" s="355"/>
      <c r="P1621" s="355"/>
      <c r="Q1621" s="355"/>
      <c r="R1621" s="355"/>
      <c r="S1621" s="355"/>
      <c r="T1621" s="355"/>
      <c r="U1621" s="355"/>
      <c r="V1621" s="355"/>
      <c r="W1621" s="355"/>
      <c r="X1621" s="355"/>
      <c r="Y1621" s="355"/>
      <c r="Z1621" s="355"/>
      <c r="AA1621" s="355"/>
      <c r="AB1621" s="355"/>
      <c r="AC1621" s="355"/>
      <c r="AD1621" s="355"/>
      <c r="AE1621" s="355"/>
      <c r="AF1621" s="355"/>
      <c r="AG1621" s="355"/>
      <c r="AH1621" s="355"/>
      <c r="AI1621" s="355"/>
      <c r="AJ1621" s="355"/>
      <c r="AK1621" s="72">
        <f t="shared" si="392"/>
        <v>0</v>
      </c>
      <c r="AL1621" s="761">
        <f t="shared" si="398"/>
        <v>1</v>
      </c>
      <c r="AM1621" s="359">
        <f t="shared" si="394"/>
        <v>0</v>
      </c>
      <c r="AN1621" s="359">
        <f t="shared" si="395"/>
        <v>0</v>
      </c>
      <c r="AO1621" s="755">
        <f t="shared" si="396"/>
        <v>0</v>
      </c>
      <c r="AP1621" s="573">
        <f t="shared" si="399"/>
        <v>0</v>
      </c>
      <c r="AQ1621" s="583">
        <f t="shared" si="400"/>
        <v>0</v>
      </c>
      <c r="AR1621" s="579"/>
      <c r="AS1621" s="102"/>
      <c r="AT1621" s="27"/>
      <c r="AU1621" s="592"/>
    </row>
    <row r="1622" spans="1:47" ht="15" hidden="1">
      <c r="A1622" s="309"/>
      <c r="B1622" s="338"/>
      <c r="C1622" s="350"/>
      <c r="D1622" s="951"/>
      <c r="E1622" s="952"/>
      <c r="F1622" s="952"/>
      <c r="G1622" s="953"/>
      <c r="H1622" s="745">
        <v>0.21</v>
      </c>
      <c r="I1622" s="747">
        <v>1</v>
      </c>
      <c r="J1622" s="316"/>
      <c r="K1622" s="680">
        <f t="shared" si="393"/>
        <v>0</v>
      </c>
      <c r="L1622" s="355">
        <v>1</v>
      </c>
      <c r="M1622" s="355"/>
      <c r="N1622" s="361">
        <f t="shared" si="397"/>
        <v>1</v>
      </c>
      <c r="O1622" s="355"/>
      <c r="P1622" s="355"/>
      <c r="Q1622" s="355"/>
      <c r="R1622" s="355"/>
      <c r="S1622" s="355"/>
      <c r="T1622" s="355"/>
      <c r="U1622" s="355"/>
      <c r="V1622" s="355"/>
      <c r="W1622" s="355"/>
      <c r="X1622" s="355"/>
      <c r="Y1622" s="355"/>
      <c r="Z1622" s="355"/>
      <c r="AA1622" s="355"/>
      <c r="AB1622" s="355"/>
      <c r="AC1622" s="355"/>
      <c r="AD1622" s="355"/>
      <c r="AE1622" s="355"/>
      <c r="AF1622" s="355"/>
      <c r="AG1622" s="355"/>
      <c r="AH1622" s="355"/>
      <c r="AI1622" s="355"/>
      <c r="AJ1622" s="355"/>
      <c r="AK1622" s="72">
        <f t="shared" si="392"/>
        <v>0</v>
      </c>
      <c r="AL1622" s="761">
        <f t="shared" si="398"/>
        <v>1</v>
      </c>
      <c r="AM1622" s="359">
        <f t="shared" si="394"/>
        <v>0</v>
      </c>
      <c r="AN1622" s="359">
        <f t="shared" si="395"/>
        <v>0</v>
      </c>
      <c r="AO1622" s="755">
        <f t="shared" si="396"/>
        <v>0</v>
      </c>
      <c r="AP1622" s="573">
        <f t="shared" si="399"/>
        <v>0</v>
      </c>
      <c r="AQ1622" s="583">
        <f t="shared" si="400"/>
        <v>0</v>
      </c>
      <c r="AR1622" s="579"/>
      <c r="AS1622" s="102"/>
      <c r="AT1622" s="27"/>
      <c r="AU1622" s="592"/>
    </row>
    <row r="1623" spans="1:47" ht="15" hidden="1">
      <c r="A1623" s="309"/>
      <c r="B1623" s="338"/>
      <c r="C1623" s="350"/>
      <c r="D1623" s="951"/>
      <c r="E1623" s="952"/>
      <c r="F1623" s="952"/>
      <c r="G1623" s="953"/>
      <c r="H1623" s="745">
        <v>0.21</v>
      </c>
      <c r="I1623" s="747">
        <v>1</v>
      </c>
      <c r="J1623" s="316"/>
      <c r="K1623" s="680">
        <f t="shared" si="393"/>
        <v>0</v>
      </c>
      <c r="L1623" s="355">
        <v>1</v>
      </c>
      <c r="M1623" s="355"/>
      <c r="N1623" s="361">
        <f t="shared" si="397"/>
        <v>1</v>
      </c>
      <c r="O1623" s="355"/>
      <c r="P1623" s="355"/>
      <c r="Q1623" s="355"/>
      <c r="R1623" s="355"/>
      <c r="S1623" s="355"/>
      <c r="T1623" s="355"/>
      <c r="U1623" s="355"/>
      <c r="V1623" s="355"/>
      <c r="W1623" s="355"/>
      <c r="X1623" s="355"/>
      <c r="Y1623" s="355"/>
      <c r="Z1623" s="355"/>
      <c r="AA1623" s="355"/>
      <c r="AB1623" s="355"/>
      <c r="AC1623" s="355"/>
      <c r="AD1623" s="355"/>
      <c r="AE1623" s="355"/>
      <c r="AF1623" s="355"/>
      <c r="AG1623" s="355"/>
      <c r="AH1623" s="355"/>
      <c r="AI1623" s="355"/>
      <c r="AJ1623" s="355"/>
      <c r="AK1623" s="72">
        <f t="shared" si="392"/>
        <v>0</v>
      </c>
      <c r="AL1623" s="761">
        <f t="shared" si="398"/>
        <v>1</v>
      </c>
      <c r="AM1623" s="359">
        <f t="shared" si="394"/>
        <v>0</v>
      </c>
      <c r="AN1623" s="359">
        <f t="shared" si="395"/>
        <v>0</v>
      </c>
      <c r="AO1623" s="755">
        <f t="shared" si="396"/>
        <v>0</v>
      </c>
      <c r="AP1623" s="573">
        <f t="shared" si="399"/>
        <v>0</v>
      </c>
      <c r="AQ1623" s="583">
        <f t="shared" si="400"/>
        <v>0</v>
      </c>
      <c r="AR1623" s="579"/>
      <c r="AS1623" s="102"/>
      <c r="AT1623" s="27"/>
      <c r="AU1623" s="592"/>
    </row>
    <row r="1624" spans="1:47" ht="15" hidden="1">
      <c r="A1624" s="309"/>
      <c r="B1624" s="338"/>
      <c r="C1624" s="350"/>
      <c r="D1624" s="951"/>
      <c r="E1624" s="952"/>
      <c r="F1624" s="952"/>
      <c r="G1624" s="953"/>
      <c r="H1624" s="745">
        <v>0.21</v>
      </c>
      <c r="I1624" s="747">
        <v>1</v>
      </c>
      <c r="J1624" s="316"/>
      <c r="K1624" s="680">
        <f t="shared" si="393"/>
        <v>0</v>
      </c>
      <c r="L1624" s="355">
        <v>1</v>
      </c>
      <c r="M1624" s="355"/>
      <c r="N1624" s="361">
        <f t="shared" si="397"/>
        <v>1</v>
      </c>
      <c r="O1624" s="355"/>
      <c r="P1624" s="355"/>
      <c r="Q1624" s="355"/>
      <c r="R1624" s="355"/>
      <c r="S1624" s="355"/>
      <c r="T1624" s="355"/>
      <c r="U1624" s="355"/>
      <c r="V1624" s="355"/>
      <c r="W1624" s="355"/>
      <c r="X1624" s="355"/>
      <c r="Y1624" s="355"/>
      <c r="Z1624" s="355"/>
      <c r="AA1624" s="355"/>
      <c r="AB1624" s="355"/>
      <c r="AC1624" s="355"/>
      <c r="AD1624" s="355"/>
      <c r="AE1624" s="355"/>
      <c r="AF1624" s="355"/>
      <c r="AG1624" s="355"/>
      <c r="AH1624" s="355"/>
      <c r="AI1624" s="355"/>
      <c r="AJ1624" s="355"/>
      <c r="AK1624" s="72">
        <f t="shared" si="392"/>
        <v>0</v>
      </c>
      <c r="AL1624" s="761">
        <f t="shared" si="398"/>
        <v>1</v>
      </c>
      <c r="AM1624" s="359">
        <f t="shared" si="394"/>
        <v>0</v>
      </c>
      <c r="AN1624" s="359">
        <f t="shared" si="395"/>
        <v>0</v>
      </c>
      <c r="AO1624" s="755">
        <f t="shared" si="396"/>
        <v>0</v>
      </c>
      <c r="AP1624" s="573">
        <f t="shared" si="399"/>
        <v>0</v>
      </c>
      <c r="AQ1624" s="583">
        <f t="shared" si="400"/>
        <v>0</v>
      </c>
      <c r="AR1624" s="579"/>
      <c r="AS1624" s="102"/>
      <c r="AT1624" s="27"/>
      <c r="AU1624" s="592"/>
    </row>
    <row r="1625" spans="1:47" ht="15" hidden="1">
      <c r="A1625" s="309"/>
      <c r="B1625" s="338"/>
      <c r="C1625" s="350"/>
      <c r="D1625" s="951"/>
      <c r="E1625" s="952"/>
      <c r="F1625" s="952"/>
      <c r="G1625" s="953"/>
      <c r="H1625" s="745">
        <v>0.21</v>
      </c>
      <c r="I1625" s="747">
        <v>1</v>
      </c>
      <c r="J1625" s="316"/>
      <c r="K1625" s="680">
        <f t="shared" si="393"/>
        <v>0</v>
      </c>
      <c r="L1625" s="355">
        <v>1</v>
      </c>
      <c r="M1625" s="355"/>
      <c r="N1625" s="361">
        <f t="shared" si="397"/>
        <v>1</v>
      </c>
      <c r="O1625" s="355"/>
      <c r="P1625" s="355"/>
      <c r="Q1625" s="355"/>
      <c r="R1625" s="355"/>
      <c r="S1625" s="355"/>
      <c r="T1625" s="355"/>
      <c r="U1625" s="355"/>
      <c r="V1625" s="355"/>
      <c r="W1625" s="355"/>
      <c r="X1625" s="355"/>
      <c r="Y1625" s="355"/>
      <c r="Z1625" s="355"/>
      <c r="AA1625" s="355"/>
      <c r="AB1625" s="355"/>
      <c r="AC1625" s="355"/>
      <c r="AD1625" s="355"/>
      <c r="AE1625" s="355"/>
      <c r="AF1625" s="355"/>
      <c r="AG1625" s="355"/>
      <c r="AH1625" s="355"/>
      <c r="AI1625" s="355"/>
      <c r="AJ1625" s="355"/>
      <c r="AK1625" s="72">
        <f t="shared" si="392"/>
        <v>0</v>
      </c>
      <c r="AL1625" s="761">
        <f t="shared" si="398"/>
        <v>1</v>
      </c>
      <c r="AM1625" s="359">
        <f t="shared" si="394"/>
        <v>0</v>
      </c>
      <c r="AN1625" s="359">
        <f t="shared" si="395"/>
        <v>0</v>
      </c>
      <c r="AO1625" s="755">
        <f t="shared" si="396"/>
        <v>0</v>
      </c>
      <c r="AP1625" s="573">
        <f t="shared" si="399"/>
        <v>0</v>
      </c>
      <c r="AQ1625" s="583">
        <f t="shared" si="400"/>
        <v>0</v>
      </c>
      <c r="AR1625" s="579"/>
      <c r="AS1625" s="102"/>
      <c r="AT1625" s="27"/>
      <c r="AU1625" s="592"/>
    </row>
    <row r="1626" spans="1:47" ht="15" hidden="1">
      <c r="A1626" s="309"/>
      <c r="B1626" s="338"/>
      <c r="C1626" s="350"/>
      <c r="D1626" s="951"/>
      <c r="E1626" s="952"/>
      <c r="F1626" s="952"/>
      <c r="G1626" s="953"/>
      <c r="H1626" s="745">
        <v>0.21</v>
      </c>
      <c r="I1626" s="747">
        <v>1</v>
      </c>
      <c r="J1626" s="316"/>
      <c r="K1626" s="680">
        <f t="shared" si="393"/>
        <v>0</v>
      </c>
      <c r="L1626" s="355">
        <v>1</v>
      </c>
      <c r="M1626" s="355"/>
      <c r="N1626" s="361">
        <f t="shared" si="397"/>
        <v>1</v>
      </c>
      <c r="O1626" s="355"/>
      <c r="P1626" s="355"/>
      <c r="Q1626" s="355"/>
      <c r="R1626" s="355"/>
      <c r="S1626" s="355"/>
      <c r="T1626" s="355"/>
      <c r="U1626" s="355"/>
      <c r="V1626" s="355"/>
      <c r="W1626" s="355"/>
      <c r="X1626" s="355"/>
      <c r="Y1626" s="355"/>
      <c r="Z1626" s="355"/>
      <c r="AA1626" s="355"/>
      <c r="AB1626" s="355"/>
      <c r="AC1626" s="355"/>
      <c r="AD1626" s="355"/>
      <c r="AE1626" s="355"/>
      <c r="AF1626" s="355"/>
      <c r="AG1626" s="355"/>
      <c r="AH1626" s="355"/>
      <c r="AI1626" s="355"/>
      <c r="AJ1626" s="355"/>
      <c r="AK1626" s="72">
        <f t="shared" si="392"/>
        <v>0</v>
      </c>
      <c r="AL1626" s="761">
        <f t="shared" si="398"/>
        <v>1</v>
      </c>
      <c r="AM1626" s="359">
        <f t="shared" si="394"/>
        <v>0</v>
      </c>
      <c r="AN1626" s="359">
        <f t="shared" si="395"/>
        <v>0</v>
      </c>
      <c r="AO1626" s="755">
        <f t="shared" si="396"/>
        <v>0</v>
      </c>
      <c r="AP1626" s="573">
        <f t="shared" si="399"/>
        <v>0</v>
      </c>
      <c r="AQ1626" s="583">
        <f t="shared" si="400"/>
        <v>0</v>
      </c>
      <c r="AR1626" s="579"/>
      <c r="AS1626" s="102"/>
      <c r="AT1626" s="209"/>
      <c r="AU1626" s="591"/>
    </row>
    <row r="1627" spans="1:47" ht="15" hidden="1">
      <c r="A1627" s="309"/>
      <c r="B1627" s="338"/>
      <c r="C1627" s="350"/>
      <c r="D1627" s="951"/>
      <c r="E1627" s="952"/>
      <c r="F1627" s="952"/>
      <c r="G1627" s="953"/>
      <c r="H1627" s="745">
        <v>0.21</v>
      </c>
      <c r="I1627" s="747">
        <v>1</v>
      </c>
      <c r="J1627" s="316"/>
      <c r="K1627" s="680">
        <f t="shared" si="393"/>
        <v>0</v>
      </c>
      <c r="L1627" s="355">
        <v>1</v>
      </c>
      <c r="M1627" s="355"/>
      <c r="N1627" s="361">
        <f t="shared" si="397"/>
        <v>1</v>
      </c>
      <c r="O1627" s="355"/>
      <c r="P1627" s="355"/>
      <c r="Q1627" s="355"/>
      <c r="R1627" s="355"/>
      <c r="S1627" s="355"/>
      <c r="T1627" s="355"/>
      <c r="U1627" s="355"/>
      <c r="V1627" s="355"/>
      <c r="W1627" s="355"/>
      <c r="X1627" s="355"/>
      <c r="Y1627" s="355"/>
      <c r="Z1627" s="355"/>
      <c r="AA1627" s="355"/>
      <c r="AB1627" s="355"/>
      <c r="AC1627" s="355"/>
      <c r="AD1627" s="355"/>
      <c r="AE1627" s="355"/>
      <c r="AF1627" s="355"/>
      <c r="AG1627" s="355"/>
      <c r="AH1627" s="355"/>
      <c r="AI1627" s="355"/>
      <c r="AJ1627" s="355"/>
      <c r="AK1627" s="72">
        <f t="shared" si="392"/>
        <v>0</v>
      </c>
      <c r="AL1627" s="761">
        <f t="shared" si="398"/>
        <v>1</v>
      </c>
      <c r="AM1627" s="359">
        <f t="shared" si="394"/>
        <v>0</v>
      </c>
      <c r="AN1627" s="359">
        <f t="shared" si="395"/>
        <v>0</v>
      </c>
      <c r="AO1627" s="755">
        <f t="shared" si="396"/>
        <v>0</v>
      </c>
      <c r="AP1627" s="573">
        <f t="shared" si="399"/>
        <v>0</v>
      </c>
      <c r="AQ1627" s="583">
        <f t="shared" si="400"/>
        <v>0</v>
      </c>
      <c r="AR1627" s="579"/>
      <c r="AS1627" s="102"/>
      <c r="AT1627" s="27"/>
      <c r="AU1627" s="592"/>
    </row>
    <row r="1628" spans="1:47" ht="15" hidden="1">
      <c r="A1628" s="309"/>
      <c r="B1628" s="338"/>
      <c r="C1628" s="350"/>
      <c r="D1628" s="951"/>
      <c r="E1628" s="952"/>
      <c r="F1628" s="952"/>
      <c r="G1628" s="953"/>
      <c r="H1628" s="745">
        <v>0.21</v>
      </c>
      <c r="I1628" s="747">
        <v>1</v>
      </c>
      <c r="J1628" s="316"/>
      <c r="K1628" s="680">
        <f t="shared" si="393"/>
        <v>0</v>
      </c>
      <c r="L1628" s="355">
        <v>1</v>
      </c>
      <c r="M1628" s="355"/>
      <c r="N1628" s="361">
        <f t="shared" si="397"/>
        <v>1</v>
      </c>
      <c r="O1628" s="355"/>
      <c r="P1628" s="355"/>
      <c r="Q1628" s="355"/>
      <c r="R1628" s="355"/>
      <c r="S1628" s="355"/>
      <c r="T1628" s="355"/>
      <c r="U1628" s="355"/>
      <c r="V1628" s="355"/>
      <c r="W1628" s="355"/>
      <c r="X1628" s="355"/>
      <c r="Y1628" s="355"/>
      <c r="Z1628" s="355"/>
      <c r="AA1628" s="355"/>
      <c r="AB1628" s="355"/>
      <c r="AC1628" s="355"/>
      <c r="AD1628" s="355"/>
      <c r="AE1628" s="355"/>
      <c r="AF1628" s="355"/>
      <c r="AG1628" s="355"/>
      <c r="AH1628" s="355"/>
      <c r="AI1628" s="355"/>
      <c r="AJ1628" s="355"/>
      <c r="AK1628" s="72">
        <f t="shared" si="392"/>
        <v>0</v>
      </c>
      <c r="AL1628" s="761">
        <f t="shared" si="398"/>
        <v>1</v>
      </c>
      <c r="AM1628" s="359">
        <f t="shared" si="394"/>
        <v>0</v>
      </c>
      <c r="AN1628" s="359">
        <f t="shared" si="395"/>
        <v>0</v>
      </c>
      <c r="AO1628" s="755">
        <f t="shared" si="396"/>
        <v>0</v>
      </c>
      <c r="AP1628" s="573">
        <f t="shared" si="399"/>
        <v>0</v>
      </c>
      <c r="AQ1628" s="583">
        <f t="shared" si="400"/>
        <v>0</v>
      </c>
      <c r="AR1628" s="579"/>
      <c r="AS1628" s="102"/>
      <c r="AT1628" s="27"/>
      <c r="AU1628" s="592"/>
    </row>
    <row r="1629" spans="1:47" ht="15" hidden="1">
      <c r="A1629" s="309"/>
      <c r="B1629" s="338"/>
      <c r="C1629" s="350"/>
      <c r="D1629" s="951"/>
      <c r="E1629" s="952"/>
      <c r="F1629" s="952"/>
      <c r="G1629" s="953"/>
      <c r="H1629" s="745">
        <v>0.21</v>
      </c>
      <c r="I1629" s="747">
        <v>1</v>
      </c>
      <c r="J1629" s="316"/>
      <c r="K1629" s="680">
        <f t="shared" si="393"/>
        <v>0</v>
      </c>
      <c r="L1629" s="355">
        <v>1</v>
      </c>
      <c r="M1629" s="355"/>
      <c r="N1629" s="361">
        <f t="shared" si="397"/>
        <v>1</v>
      </c>
      <c r="O1629" s="355"/>
      <c r="P1629" s="355"/>
      <c r="Q1629" s="355"/>
      <c r="R1629" s="355"/>
      <c r="S1629" s="355"/>
      <c r="T1629" s="355"/>
      <c r="U1629" s="355"/>
      <c r="V1629" s="355"/>
      <c r="W1629" s="355"/>
      <c r="X1629" s="355"/>
      <c r="Y1629" s="355"/>
      <c r="Z1629" s="355"/>
      <c r="AA1629" s="355"/>
      <c r="AB1629" s="355"/>
      <c r="AC1629" s="355"/>
      <c r="AD1629" s="355"/>
      <c r="AE1629" s="355"/>
      <c r="AF1629" s="355"/>
      <c r="AG1629" s="355"/>
      <c r="AH1629" s="355"/>
      <c r="AI1629" s="355"/>
      <c r="AJ1629" s="355"/>
      <c r="AK1629" s="72">
        <f t="shared" si="392"/>
        <v>0</v>
      </c>
      <c r="AL1629" s="761">
        <f t="shared" si="398"/>
        <v>1</v>
      </c>
      <c r="AM1629" s="359">
        <f t="shared" si="394"/>
        <v>0</v>
      </c>
      <c r="AN1629" s="359">
        <f t="shared" si="395"/>
        <v>0</v>
      </c>
      <c r="AO1629" s="755">
        <f t="shared" si="396"/>
        <v>0</v>
      </c>
      <c r="AP1629" s="573">
        <f t="shared" si="399"/>
        <v>0</v>
      </c>
      <c r="AQ1629" s="583">
        <f t="shared" si="400"/>
        <v>0</v>
      </c>
      <c r="AR1629" s="579"/>
      <c r="AS1629" s="102"/>
      <c r="AT1629" s="27"/>
      <c r="AU1629" s="592"/>
    </row>
    <row r="1630" spans="1:47" ht="15" hidden="1">
      <c r="A1630" s="309"/>
      <c r="B1630" s="338"/>
      <c r="C1630" s="350"/>
      <c r="D1630" s="951"/>
      <c r="E1630" s="952"/>
      <c r="F1630" s="952"/>
      <c r="G1630" s="953"/>
      <c r="H1630" s="745">
        <v>0.21</v>
      </c>
      <c r="I1630" s="747">
        <v>1</v>
      </c>
      <c r="J1630" s="316"/>
      <c r="K1630" s="680">
        <f t="shared" si="393"/>
        <v>0</v>
      </c>
      <c r="L1630" s="355">
        <v>1</v>
      </c>
      <c r="M1630" s="355"/>
      <c r="N1630" s="361">
        <f t="shared" si="397"/>
        <v>1</v>
      </c>
      <c r="O1630" s="355"/>
      <c r="P1630" s="355"/>
      <c r="Q1630" s="355"/>
      <c r="R1630" s="355"/>
      <c r="S1630" s="355"/>
      <c r="T1630" s="355"/>
      <c r="U1630" s="355"/>
      <c r="V1630" s="355"/>
      <c r="W1630" s="355"/>
      <c r="X1630" s="355"/>
      <c r="Y1630" s="355"/>
      <c r="Z1630" s="355"/>
      <c r="AA1630" s="355"/>
      <c r="AB1630" s="355"/>
      <c r="AC1630" s="355"/>
      <c r="AD1630" s="355"/>
      <c r="AE1630" s="355"/>
      <c r="AF1630" s="355"/>
      <c r="AG1630" s="355"/>
      <c r="AH1630" s="355"/>
      <c r="AI1630" s="355"/>
      <c r="AJ1630" s="355"/>
      <c r="AK1630" s="72">
        <f t="shared" si="392"/>
        <v>0</v>
      </c>
      <c r="AL1630" s="761">
        <f t="shared" si="398"/>
        <v>1</v>
      </c>
      <c r="AM1630" s="359">
        <f t="shared" si="394"/>
        <v>0</v>
      </c>
      <c r="AN1630" s="359">
        <f t="shared" si="395"/>
        <v>0</v>
      </c>
      <c r="AO1630" s="755">
        <f t="shared" si="396"/>
        <v>0</v>
      </c>
      <c r="AP1630" s="573">
        <f t="shared" si="399"/>
        <v>0</v>
      </c>
      <c r="AQ1630" s="583">
        <f t="shared" si="400"/>
        <v>0</v>
      </c>
      <c r="AR1630" s="579"/>
      <c r="AS1630" s="102"/>
      <c r="AT1630" s="27"/>
      <c r="AU1630" s="592"/>
    </row>
    <row r="1631" spans="1:47" ht="15" hidden="1">
      <c r="A1631" s="309"/>
      <c r="B1631" s="338"/>
      <c r="C1631" s="350"/>
      <c r="D1631" s="951"/>
      <c r="E1631" s="952"/>
      <c r="F1631" s="952"/>
      <c r="G1631" s="953"/>
      <c r="H1631" s="745">
        <v>0.21</v>
      </c>
      <c r="I1631" s="747">
        <v>1</v>
      </c>
      <c r="J1631" s="316"/>
      <c r="K1631" s="680">
        <f t="shared" si="393"/>
        <v>0</v>
      </c>
      <c r="L1631" s="355">
        <v>1</v>
      </c>
      <c r="M1631" s="355"/>
      <c r="N1631" s="361">
        <f t="shared" si="397"/>
        <v>1</v>
      </c>
      <c r="O1631" s="355"/>
      <c r="P1631" s="355"/>
      <c r="Q1631" s="355"/>
      <c r="R1631" s="355"/>
      <c r="S1631" s="355"/>
      <c r="T1631" s="355"/>
      <c r="U1631" s="355"/>
      <c r="V1631" s="355"/>
      <c r="W1631" s="355"/>
      <c r="X1631" s="355"/>
      <c r="Y1631" s="355"/>
      <c r="Z1631" s="355"/>
      <c r="AA1631" s="355"/>
      <c r="AB1631" s="355"/>
      <c r="AC1631" s="355"/>
      <c r="AD1631" s="355"/>
      <c r="AE1631" s="355"/>
      <c r="AF1631" s="355"/>
      <c r="AG1631" s="355"/>
      <c r="AH1631" s="355"/>
      <c r="AI1631" s="355"/>
      <c r="AJ1631" s="355"/>
      <c r="AK1631" s="72">
        <f t="shared" si="392"/>
        <v>0</v>
      </c>
      <c r="AL1631" s="761">
        <f t="shared" si="398"/>
        <v>1</v>
      </c>
      <c r="AM1631" s="359">
        <f t="shared" si="394"/>
        <v>0</v>
      </c>
      <c r="AN1631" s="359">
        <f t="shared" si="395"/>
        <v>0</v>
      </c>
      <c r="AO1631" s="755">
        <f t="shared" si="396"/>
        <v>0</v>
      </c>
      <c r="AP1631" s="573">
        <f t="shared" si="399"/>
        <v>0</v>
      </c>
      <c r="AQ1631" s="583">
        <f t="shared" si="400"/>
        <v>0</v>
      </c>
      <c r="AR1631" s="579"/>
      <c r="AS1631" s="102"/>
      <c r="AT1631" s="27"/>
      <c r="AU1631" s="592"/>
    </row>
    <row r="1632" spans="1:47" ht="15" hidden="1">
      <c r="A1632" s="309"/>
      <c r="B1632" s="338"/>
      <c r="C1632" s="350"/>
      <c r="D1632" s="951"/>
      <c r="E1632" s="952"/>
      <c r="F1632" s="952"/>
      <c r="G1632" s="953"/>
      <c r="H1632" s="745">
        <v>0.21</v>
      </c>
      <c r="I1632" s="747">
        <v>1</v>
      </c>
      <c r="J1632" s="316"/>
      <c r="K1632" s="680">
        <f t="shared" si="393"/>
        <v>0</v>
      </c>
      <c r="L1632" s="355">
        <v>1</v>
      </c>
      <c r="M1632" s="355"/>
      <c r="N1632" s="361">
        <f t="shared" si="397"/>
        <v>1</v>
      </c>
      <c r="O1632" s="355"/>
      <c r="P1632" s="355"/>
      <c r="Q1632" s="355"/>
      <c r="R1632" s="355"/>
      <c r="S1632" s="355"/>
      <c r="T1632" s="355"/>
      <c r="U1632" s="355"/>
      <c r="V1632" s="355"/>
      <c r="W1632" s="355"/>
      <c r="X1632" s="355"/>
      <c r="Y1632" s="355"/>
      <c r="Z1632" s="355"/>
      <c r="AA1632" s="355"/>
      <c r="AB1632" s="355"/>
      <c r="AC1632" s="355"/>
      <c r="AD1632" s="355"/>
      <c r="AE1632" s="355"/>
      <c r="AF1632" s="355"/>
      <c r="AG1632" s="355"/>
      <c r="AH1632" s="355"/>
      <c r="AI1632" s="355"/>
      <c r="AJ1632" s="355"/>
      <c r="AK1632" s="72">
        <f t="shared" si="392"/>
        <v>0</v>
      </c>
      <c r="AL1632" s="761">
        <f t="shared" si="398"/>
        <v>1</v>
      </c>
      <c r="AM1632" s="359">
        <f t="shared" si="394"/>
        <v>0</v>
      </c>
      <c r="AN1632" s="359">
        <f t="shared" si="395"/>
        <v>0</v>
      </c>
      <c r="AO1632" s="755">
        <f t="shared" si="396"/>
        <v>0</v>
      </c>
      <c r="AP1632" s="573">
        <f t="shared" si="399"/>
        <v>0</v>
      </c>
      <c r="AQ1632" s="583">
        <f t="shared" si="400"/>
        <v>0</v>
      </c>
      <c r="AR1632" s="579"/>
      <c r="AS1632" s="102"/>
      <c r="AT1632" s="27"/>
      <c r="AU1632" s="592"/>
    </row>
    <row r="1633" spans="1:47" ht="15" hidden="1">
      <c r="A1633" s="309"/>
      <c r="B1633" s="338"/>
      <c r="C1633" s="350"/>
      <c r="D1633" s="951"/>
      <c r="E1633" s="952"/>
      <c r="F1633" s="952"/>
      <c r="G1633" s="953"/>
      <c r="H1633" s="745">
        <v>0.21</v>
      </c>
      <c r="I1633" s="747">
        <v>1</v>
      </c>
      <c r="J1633" s="316"/>
      <c r="K1633" s="680">
        <f t="shared" si="393"/>
        <v>0</v>
      </c>
      <c r="L1633" s="355">
        <v>1</v>
      </c>
      <c r="M1633" s="355"/>
      <c r="N1633" s="361">
        <f t="shared" si="397"/>
        <v>1</v>
      </c>
      <c r="O1633" s="355"/>
      <c r="P1633" s="355"/>
      <c r="Q1633" s="355"/>
      <c r="R1633" s="355"/>
      <c r="S1633" s="355"/>
      <c r="T1633" s="355"/>
      <c r="U1633" s="355"/>
      <c r="V1633" s="355"/>
      <c r="W1633" s="355"/>
      <c r="X1633" s="355"/>
      <c r="Y1633" s="355"/>
      <c r="Z1633" s="355"/>
      <c r="AA1633" s="355"/>
      <c r="AB1633" s="355"/>
      <c r="AC1633" s="355"/>
      <c r="AD1633" s="355"/>
      <c r="AE1633" s="355"/>
      <c r="AF1633" s="355"/>
      <c r="AG1633" s="355"/>
      <c r="AH1633" s="355"/>
      <c r="AI1633" s="355"/>
      <c r="AJ1633" s="355"/>
      <c r="AK1633" s="72">
        <f t="shared" si="392"/>
        <v>0</v>
      </c>
      <c r="AL1633" s="761">
        <f t="shared" si="398"/>
        <v>1</v>
      </c>
      <c r="AM1633" s="359">
        <f t="shared" si="394"/>
        <v>0</v>
      </c>
      <c r="AN1633" s="359">
        <f t="shared" si="395"/>
        <v>0</v>
      </c>
      <c r="AO1633" s="755">
        <f t="shared" si="396"/>
        <v>0</v>
      </c>
      <c r="AP1633" s="573">
        <f t="shared" si="399"/>
        <v>0</v>
      </c>
      <c r="AQ1633" s="583">
        <f t="shared" si="400"/>
        <v>0</v>
      </c>
      <c r="AR1633" s="579"/>
      <c r="AS1633" s="102"/>
      <c r="AT1633" s="27"/>
      <c r="AU1633" s="592"/>
    </row>
    <row r="1634" spans="1:47" ht="15" hidden="1">
      <c r="A1634" s="309"/>
      <c r="B1634" s="338"/>
      <c r="C1634" s="350"/>
      <c r="D1634" s="951"/>
      <c r="E1634" s="952"/>
      <c r="F1634" s="952"/>
      <c r="G1634" s="953"/>
      <c r="H1634" s="745">
        <v>0.21</v>
      </c>
      <c r="I1634" s="747">
        <v>1</v>
      </c>
      <c r="J1634" s="316"/>
      <c r="K1634" s="680">
        <f t="shared" si="393"/>
        <v>0</v>
      </c>
      <c r="L1634" s="355">
        <v>1</v>
      </c>
      <c r="M1634" s="355"/>
      <c r="N1634" s="361">
        <f t="shared" si="397"/>
        <v>1</v>
      </c>
      <c r="O1634" s="355"/>
      <c r="P1634" s="355"/>
      <c r="Q1634" s="355"/>
      <c r="R1634" s="355"/>
      <c r="S1634" s="355"/>
      <c r="T1634" s="355"/>
      <c r="U1634" s="355"/>
      <c r="V1634" s="355"/>
      <c r="W1634" s="355"/>
      <c r="X1634" s="355"/>
      <c r="Y1634" s="355"/>
      <c r="Z1634" s="355"/>
      <c r="AA1634" s="355"/>
      <c r="AB1634" s="355"/>
      <c r="AC1634" s="355"/>
      <c r="AD1634" s="355"/>
      <c r="AE1634" s="355"/>
      <c r="AF1634" s="355"/>
      <c r="AG1634" s="355"/>
      <c r="AH1634" s="355"/>
      <c r="AI1634" s="355"/>
      <c r="AJ1634" s="355"/>
      <c r="AK1634" s="72">
        <f t="shared" si="392"/>
        <v>0</v>
      </c>
      <c r="AL1634" s="761">
        <f t="shared" si="398"/>
        <v>1</v>
      </c>
      <c r="AM1634" s="359">
        <f t="shared" si="394"/>
        <v>0</v>
      </c>
      <c r="AN1634" s="359">
        <f t="shared" si="395"/>
        <v>0</v>
      </c>
      <c r="AO1634" s="755">
        <f t="shared" si="396"/>
        <v>0</v>
      </c>
      <c r="AP1634" s="573">
        <f t="shared" si="399"/>
        <v>0</v>
      </c>
      <c r="AQ1634" s="583">
        <f t="shared" si="400"/>
        <v>0</v>
      </c>
      <c r="AR1634" s="579"/>
      <c r="AS1634" s="102"/>
      <c r="AT1634" s="27"/>
      <c r="AU1634" s="592"/>
    </row>
    <row r="1635" spans="1:47" ht="15" hidden="1">
      <c r="A1635" s="309"/>
      <c r="B1635" s="338"/>
      <c r="C1635" s="350"/>
      <c r="D1635" s="951"/>
      <c r="E1635" s="952"/>
      <c r="F1635" s="952"/>
      <c r="G1635" s="953"/>
      <c r="H1635" s="745">
        <v>0.21</v>
      </c>
      <c r="I1635" s="747">
        <v>1</v>
      </c>
      <c r="J1635" s="316"/>
      <c r="K1635" s="680">
        <f t="shared" si="393"/>
        <v>0</v>
      </c>
      <c r="L1635" s="355">
        <v>1</v>
      </c>
      <c r="M1635" s="355"/>
      <c r="N1635" s="361">
        <f t="shared" si="397"/>
        <v>1</v>
      </c>
      <c r="O1635" s="355"/>
      <c r="P1635" s="355"/>
      <c r="Q1635" s="355"/>
      <c r="R1635" s="355"/>
      <c r="S1635" s="355"/>
      <c r="T1635" s="355"/>
      <c r="U1635" s="355"/>
      <c r="V1635" s="355"/>
      <c r="W1635" s="355"/>
      <c r="X1635" s="355"/>
      <c r="Y1635" s="355"/>
      <c r="Z1635" s="355"/>
      <c r="AA1635" s="355"/>
      <c r="AB1635" s="355"/>
      <c r="AC1635" s="355"/>
      <c r="AD1635" s="355"/>
      <c r="AE1635" s="355"/>
      <c r="AF1635" s="355"/>
      <c r="AG1635" s="355"/>
      <c r="AH1635" s="355"/>
      <c r="AI1635" s="355"/>
      <c r="AJ1635" s="355"/>
      <c r="AK1635" s="72">
        <f t="shared" si="392"/>
        <v>0</v>
      </c>
      <c r="AL1635" s="761">
        <f t="shared" si="398"/>
        <v>1</v>
      </c>
      <c r="AM1635" s="359">
        <f t="shared" si="394"/>
        <v>0</v>
      </c>
      <c r="AN1635" s="359">
        <f t="shared" si="395"/>
        <v>0</v>
      </c>
      <c r="AO1635" s="755">
        <f t="shared" si="396"/>
        <v>0</v>
      </c>
      <c r="AP1635" s="573">
        <f t="shared" si="399"/>
        <v>0</v>
      </c>
      <c r="AQ1635" s="583">
        <f t="shared" si="400"/>
        <v>0</v>
      </c>
      <c r="AR1635" s="579"/>
      <c r="AS1635" s="102"/>
      <c r="AT1635" s="27"/>
      <c r="AU1635" s="592"/>
    </row>
    <row r="1636" spans="1:47" ht="15" hidden="1">
      <c r="A1636" s="309"/>
      <c r="B1636" s="338"/>
      <c r="C1636" s="350"/>
      <c r="D1636" s="951"/>
      <c r="E1636" s="952"/>
      <c r="F1636" s="952"/>
      <c r="G1636" s="953"/>
      <c r="H1636" s="745">
        <v>0.21</v>
      </c>
      <c r="I1636" s="747">
        <v>1</v>
      </c>
      <c r="J1636" s="316"/>
      <c r="K1636" s="680">
        <f t="shared" si="393"/>
        <v>0</v>
      </c>
      <c r="L1636" s="355">
        <v>1</v>
      </c>
      <c r="M1636" s="355"/>
      <c r="N1636" s="361">
        <f t="shared" si="397"/>
        <v>1</v>
      </c>
      <c r="O1636" s="355"/>
      <c r="P1636" s="355"/>
      <c r="Q1636" s="355"/>
      <c r="R1636" s="355"/>
      <c r="S1636" s="355"/>
      <c r="T1636" s="355"/>
      <c r="U1636" s="355"/>
      <c r="V1636" s="355"/>
      <c r="W1636" s="355"/>
      <c r="X1636" s="355"/>
      <c r="Y1636" s="355"/>
      <c r="Z1636" s="355"/>
      <c r="AA1636" s="355"/>
      <c r="AB1636" s="355"/>
      <c r="AC1636" s="355"/>
      <c r="AD1636" s="355"/>
      <c r="AE1636" s="355"/>
      <c r="AF1636" s="355"/>
      <c r="AG1636" s="355"/>
      <c r="AH1636" s="355"/>
      <c r="AI1636" s="355"/>
      <c r="AJ1636" s="355"/>
      <c r="AK1636" s="72">
        <f t="shared" si="392"/>
        <v>0</v>
      </c>
      <c r="AL1636" s="761">
        <f t="shared" si="398"/>
        <v>1</v>
      </c>
      <c r="AM1636" s="359">
        <f t="shared" si="394"/>
        <v>0</v>
      </c>
      <c r="AN1636" s="359">
        <f t="shared" si="395"/>
        <v>0</v>
      </c>
      <c r="AO1636" s="755">
        <f t="shared" si="396"/>
        <v>0</v>
      </c>
      <c r="AP1636" s="573">
        <f t="shared" si="399"/>
        <v>0</v>
      </c>
      <c r="AQ1636" s="583">
        <f t="shared" si="400"/>
        <v>0</v>
      </c>
      <c r="AR1636" s="579"/>
      <c r="AS1636" s="102"/>
      <c r="AT1636" s="27"/>
      <c r="AU1636" s="592"/>
    </row>
    <row r="1637" spans="1:47" ht="15" hidden="1">
      <c r="A1637" s="309"/>
      <c r="B1637" s="338"/>
      <c r="C1637" s="350"/>
      <c r="D1637" s="951"/>
      <c r="E1637" s="952"/>
      <c r="F1637" s="952"/>
      <c r="G1637" s="953"/>
      <c r="H1637" s="745">
        <v>0.21</v>
      </c>
      <c r="I1637" s="747">
        <v>1</v>
      </c>
      <c r="J1637" s="316"/>
      <c r="K1637" s="680">
        <f t="shared" si="393"/>
        <v>0</v>
      </c>
      <c r="L1637" s="355">
        <v>1</v>
      </c>
      <c r="M1637" s="355"/>
      <c r="N1637" s="361">
        <f t="shared" si="397"/>
        <v>1</v>
      </c>
      <c r="O1637" s="355"/>
      <c r="P1637" s="355"/>
      <c r="Q1637" s="355"/>
      <c r="R1637" s="355"/>
      <c r="S1637" s="355"/>
      <c r="T1637" s="355"/>
      <c r="U1637" s="355"/>
      <c r="V1637" s="355"/>
      <c r="W1637" s="355"/>
      <c r="X1637" s="355"/>
      <c r="Y1637" s="355"/>
      <c r="Z1637" s="355"/>
      <c r="AA1637" s="355"/>
      <c r="AB1637" s="355"/>
      <c r="AC1637" s="355"/>
      <c r="AD1637" s="355"/>
      <c r="AE1637" s="355"/>
      <c r="AF1637" s="355"/>
      <c r="AG1637" s="355"/>
      <c r="AH1637" s="355"/>
      <c r="AI1637" s="355"/>
      <c r="AJ1637" s="355"/>
      <c r="AK1637" s="72">
        <f t="shared" si="392"/>
        <v>0</v>
      </c>
      <c r="AL1637" s="761">
        <f t="shared" si="398"/>
        <v>1</v>
      </c>
      <c r="AM1637" s="359">
        <f t="shared" si="394"/>
        <v>0</v>
      </c>
      <c r="AN1637" s="359">
        <f t="shared" si="395"/>
        <v>0</v>
      </c>
      <c r="AO1637" s="755">
        <f t="shared" si="396"/>
        <v>0</v>
      </c>
      <c r="AP1637" s="573">
        <f t="shared" si="399"/>
        <v>0</v>
      </c>
      <c r="AQ1637" s="583">
        <f t="shared" si="400"/>
        <v>0</v>
      </c>
      <c r="AR1637" s="579"/>
      <c r="AS1637" s="102"/>
      <c r="AT1637" s="27"/>
      <c r="AU1637" s="592"/>
    </row>
    <row r="1638" spans="1:47" ht="15" hidden="1">
      <c r="A1638" s="309"/>
      <c r="B1638" s="338"/>
      <c r="C1638" s="350"/>
      <c r="D1638" s="951"/>
      <c r="E1638" s="952"/>
      <c r="F1638" s="952"/>
      <c r="G1638" s="953"/>
      <c r="H1638" s="745">
        <v>0.21</v>
      </c>
      <c r="I1638" s="747">
        <v>1</v>
      </c>
      <c r="J1638" s="316"/>
      <c r="K1638" s="680">
        <f t="shared" si="393"/>
        <v>0</v>
      </c>
      <c r="L1638" s="355">
        <v>1</v>
      </c>
      <c r="M1638" s="355"/>
      <c r="N1638" s="361">
        <f t="shared" si="397"/>
        <v>1</v>
      </c>
      <c r="O1638" s="355"/>
      <c r="P1638" s="355"/>
      <c r="Q1638" s="355"/>
      <c r="R1638" s="355"/>
      <c r="S1638" s="355"/>
      <c r="T1638" s="355"/>
      <c r="U1638" s="355"/>
      <c r="V1638" s="355"/>
      <c r="W1638" s="355"/>
      <c r="X1638" s="355"/>
      <c r="Y1638" s="355"/>
      <c r="Z1638" s="355"/>
      <c r="AA1638" s="355"/>
      <c r="AB1638" s="355"/>
      <c r="AC1638" s="355"/>
      <c r="AD1638" s="355"/>
      <c r="AE1638" s="355"/>
      <c r="AF1638" s="355"/>
      <c r="AG1638" s="355"/>
      <c r="AH1638" s="355"/>
      <c r="AI1638" s="355"/>
      <c r="AJ1638" s="355"/>
      <c r="AK1638" s="72">
        <f t="shared" si="392"/>
        <v>0</v>
      </c>
      <c r="AL1638" s="761">
        <f t="shared" si="398"/>
        <v>1</v>
      </c>
      <c r="AM1638" s="359">
        <f t="shared" si="394"/>
        <v>0</v>
      </c>
      <c r="AN1638" s="359">
        <f t="shared" si="395"/>
        <v>0</v>
      </c>
      <c r="AO1638" s="755">
        <f t="shared" si="396"/>
        <v>0</v>
      </c>
      <c r="AP1638" s="573">
        <f t="shared" si="399"/>
        <v>0</v>
      </c>
      <c r="AQ1638" s="583">
        <f t="shared" si="400"/>
        <v>0</v>
      </c>
      <c r="AR1638" s="579"/>
      <c r="AS1638" s="102"/>
      <c r="AT1638" s="27"/>
      <c r="AU1638" s="592"/>
    </row>
    <row r="1639" spans="1:47" ht="15" hidden="1">
      <c r="A1639" s="309"/>
      <c r="B1639" s="338"/>
      <c r="C1639" s="350"/>
      <c r="D1639" s="951"/>
      <c r="E1639" s="952"/>
      <c r="F1639" s="952"/>
      <c r="G1639" s="953"/>
      <c r="H1639" s="745">
        <v>0.21</v>
      </c>
      <c r="I1639" s="747">
        <v>1</v>
      </c>
      <c r="J1639" s="316"/>
      <c r="K1639" s="680">
        <f t="shared" si="393"/>
        <v>0</v>
      </c>
      <c r="L1639" s="355">
        <v>1</v>
      </c>
      <c r="M1639" s="355"/>
      <c r="N1639" s="361">
        <f t="shared" si="397"/>
        <v>1</v>
      </c>
      <c r="O1639" s="355"/>
      <c r="P1639" s="355"/>
      <c r="Q1639" s="355"/>
      <c r="R1639" s="355"/>
      <c r="S1639" s="355"/>
      <c r="T1639" s="355"/>
      <c r="U1639" s="355"/>
      <c r="V1639" s="355"/>
      <c r="W1639" s="355"/>
      <c r="X1639" s="355"/>
      <c r="Y1639" s="355"/>
      <c r="Z1639" s="355"/>
      <c r="AA1639" s="355"/>
      <c r="AB1639" s="355"/>
      <c r="AC1639" s="355"/>
      <c r="AD1639" s="355"/>
      <c r="AE1639" s="355"/>
      <c r="AF1639" s="355"/>
      <c r="AG1639" s="355"/>
      <c r="AH1639" s="355"/>
      <c r="AI1639" s="355"/>
      <c r="AJ1639" s="355"/>
      <c r="AK1639" s="72">
        <f t="shared" si="392"/>
        <v>0</v>
      </c>
      <c r="AL1639" s="761">
        <f t="shared" si="398"/>
        <v>1</v>
      </c>
      <c r="AM1639" s="359">
        <f t="shared" si="394"/>
        <v>0</v>
      </c>
      <c r="AN1639" s="359">
        <f t="shared" si="395"/>
        <v>0</v>
      </c>
      <c r="AO1639" s="755">
        <f t="shared" si="396"/>
        <v>0</v>
      </c>
      <c r="AP1639" s="573">
        <f t="shared" si="399"/>
        <v>0</v>
      </c>
      <c r="AQ1639" s="583">
        <f t="shared" si="400"/>
        <v>0</v>
      </c>
      <c r="AR1639" s="579"/>
      <c r="AS1639" s="102"/>
      <c r="AT1639" s="27"/>
      <c r="AU1639" s="592"/>
    </row>
    <row r="1640" spans="1:47" ht="15" hidden="1">
      <c r="A1640" s="309"/>
      <c r="B1640" s="338"/>
      <c r="C1640" s="350"/>
      <c r="D1640" s="951"/>
      <c r="E1640" s="952"/>
      <c r="F1640" s="952"/>
      <c r="G1640" s="953"/>
      <c r="H1640" s="745">
        <v>0.21</v>
      </c>
      <c r="I1640" s="747">
        <v>1</v>
      </c>
      <c r="J1640" s="316"/>
      <c r="K1640" s="680">
        <f t="shared" si="393"/>
        <v>0</v>
      </c>
      <c r="L1640" s="355">
        <v>1</v>
      </c>
      <c r="M1640" s="355"/>
      <c r="N1640" s="361">
        <f t="shared" si="397"/>
        <v>1</v>
      </c>
      <c r="O1640" s="355"/>
      <c r="P1640" s="355"/>
      <c r="Q1640" s="355"/>
      <c r="R1640" s="355"/>
      <c r="S1640" s="355"/>
      <c r="T1640" s="355"/>
      <c r="U1640" s="355"/>
      <c r="V1640" s="355"/>
      <c r="W1640" s="355"/>
      <c r="X1640" s="355"/>
      <c r="Y1640" s="355"/>
      <c r="Z1640" s="355"/>
      <c r="AA1640" s="355"/>
      <c r="AB1640" s="355"/>
      <c r="AC1640" s="355"/>
      <c r="AD1640" s="355"/>
      <c r="AE1640" s="355"/>
      <c r="AF1640" s="355"/>
      <c r="AG1640" s="355"/>
      <c r="AH1640" s="355"/>
      <c r="AI1640" s="355"/>
      <c r="AJ1640" s="355"/>
      <c r="AK1640" s="72">
        <f t="shared" si="392"/>
        <v>0</v>
      </c>
      <c r="AL1640" s="761">
        <f t="shared" si="398"/>
        <v>1</v>
      </c>
      <c r="AM1640" s="359">
        <f t="shared" si="394"/>
        <v>0</v>
      </c>
      <c r="AN1640" s="359">
        <f t="shared" si="395"/>
        <v>0</v>
      </c>
      <c r="AO1640" s="755">
        <f t="shared" si="396"/>
        <v>0</v>
      </c>
      <c r="AP1640" s="573">
        <f t="shared" si="399"/>
        <v>0</v>
      </c>
      <c r="AQ1640" s="583">
        <f t="shared" si="400"/>
        <v>0</v>
      </c>
      <c r="AR1640" s="579"/>
      <c r="AS1640" s="102"/>
      <c r="AT1640" s="27"/>
      <c r="AU1640" s="592"/>
    </row>
    <row r="1641" spans="1:47" ht="15" hidden="1">
      <c r="A1641" s="309"/>
      <c r="B1641" s="338"/>
      <c r="C1641" s="350"/>
      <c r="D1641" s="951"/>
      <c r="E1641" s="952"/>
      <c r="F1641" s="952"/>
      <c r="G1641" s="953"/>
      <c r="H1641" s="745">
        <v>0.21</v>
      </c>
      <c r="I1641" s="747">
        <v>1</v>
      </c>
      <c r="J1641" s="316"/>
      <c r="K1641" s="680">
        <f t="shared" si="393"/>
        <v>0</v>
      </c>
      <c r="L1641" s="355">
        <v>1</v>
      </c>
      <c r="M1641" s="355"/>
      <c r="N1641" s="361">
        <f t="shared" si="397"/>
        <v>1</v>
      </c>
      <c r="O1641" s="355"/>
      <c r="P1641" s="355"/>
      <c r="Q1641" s="355"/>
      <c r="R1641" s="355"/>
      <c r="S1641" s="355"/>
      <c r="T1641" s="355"/>
      <c r="U1641" s="355"/>
      <c r="V1641" s="355"/>
      <c r="W1641" s="355"/>
      <c r="X1641" s="355"/>
      <c r="Y1641" s="355"/>
      <c r="Z1641" s="355"/>
      <c r="AA1641" s="355"/>
      <c r="AB1641" s="355"/>
      <c r="AC1641" s="355"/>
      <c r="AD1641" s="355"/>
      <c r="AE1641" s="355"/>
      <c r="AF1641" s="355"/>
      <c r="AG1641" s="355"/>
      <c r="AH1641" s="355"/>
      <c r="AI1641" s="355"/>
      <c r="AJ1641" s="355"/>
      <c r="AK1641" s="72">
        <f t="shared" si="392"/>
        <v>0</v>
      </c>
      <c r="AL1641" s="761">
        <f t="shared" si="398"/>
        <v>1</v>
      </c>
      <c r="AM1641" s="359">
        <f t="shared" si="394"/>
        <v>0</v>
      </c>
      <c r="AN1641" s="359">
        <f t="shared" si="395"/>
        <v>0</v>
      </c>
      <c r="AO1641" s="755">
        <f t="shared" si="396"/>
        <v>0</v>
      </c>
      <c r="AP1641" s="573">
        <f t="shared" si="399"/>
        <v>0</v>
      </c>
      <c r="AQ1641" s="583">
        <f t="shared" si="400"/>
        <v>0</v>
      </c>
      <c r="AR1641" s="579"/>
      <c r="AS1641" s="102"/>
      <c r="AT1641" s="27"/>
      <c r="AU1641" s="592"/>
    </row>
    <row r="1642" spans="1:47" ht="15" hidden="1">
      <c r="A1642" s="309"/>
      <c r="B1642" s="338"/>
      <c r="C1642" s="350"/>
      <c r="D1642" s="951"/>
      <c r="E1642" s="952"/>
      <c r="F1642" s="952"/>
      <c r="G1642" s="953"/>
      <c r="H1642" s="745">
        <v>0.21</v>
      </c>
      <c r="I1642" s="747">
        <v>1</v>
      </c>
      <c r="J1642" s="316"/>
      <c r="K1642" s="680">
        <f t="shared" si="393"/>
        <v>0</v>
      </c>
      <c r="L1642" s="355">
        <v>1</v>
      </c>
      <c r="M1642" s="355"/>
      <c r="N1642" s="361">
        <f t="shared" si="397"/>
        <v>1</v>
      </c>
      <c r="O1642" s="355"/>
      <c r="P1642" s="355"/>
      <c r="Q1642" s="355"/>
      <c r="R1642" s="355"/>
      <c r="S1642" s="355"/>
      <c r="T1642" s="355"/>
      <c r="U1642" s="355"/>
      <c r="V1642" s="355"/>
      <c r="W1642" s="355"/>
      <c r="X1642" s="355"/>
      <c r="Y1642" s="355"/>
      <c r="Z1642" s="355"/>
      <c r="AA1642" s="355"/>
      <c r="AB1642" s="355"/>
      <c r="AC1642" s="355"/>
      <c r="AD1642" s="355"/>
      <c r="AE1642" s="355"/>
      <c r="AF1642" s="355"/>
      <c r="AG1642" s="355"/>
      <c r="AH1642" s="355"/>
      <c r="AI1642" s="355"/>
      <c r="AJ1642" s="355"/>
      <c r="AK1642" s="72">
        <f t="shared" si="392"/>
        <v>0</v>
      </c>
      <c r="AL1642" s="761">
        <f t="shared" si="398"/>
        <v>1</v>
      </c>
      <c r="AM1642" s="359">
        <f t="shared" si="394"/>
        <v>0</v>
      </c>
      <c r="AN1642" s="359">
        <f t="shared" si="395"/>
        <v>0</v>
      </c>
      <c r="AO1642" s="755">
        <f t="shared" si="396"/>
        <v>0</v>
      </c>
      <c r="AP1642" s="573">
        <f t="shared" si="399"/>
        <v>0</v>
      </c>
      <c r="AQ1642" s="583">
        <f t="shared" si="400"/>
        <v>0</v>
      </c>
      <c r="AR1642" s="579"/>
      <c r="AS1642" s="102"/>
      <c r="AT1642" s="27"/>
      <c r="AU1642" s="592"/>
    </row>
    <row r="1643" spans="1:47" ht="15" hidden="1">
      <c r="A1643" s="309"/>
      <c r="B1643" s="338"/>
      <c r="C1643" s="350"/>
      <c r="D1643" s="951"/>
      <c r="E1643" s="952"/>
      <c r="F1643" s="952"/>
      <c r="G1643" s="953"/>
      <c r="H1643" s="745">
        <v>0.21</v>
      </c>
      <c r="I1643" s="747">
        <v>1</v>
      </c>
      <c r="J1643" s="316"/>
      <c r="K1643" s="680">
        <f t="shared" si="393"/>
        <v>0</v>
      </c>
      <c r="L1643" s="355">
        <v>1</v>
      </c>
      <c r="M1643" s="355"/>
      <c r="N1643" s="361">
        <f t="shared" si="397"/>
        <v>1</v>
      </c>
      <c r="O1643" s="355"/>
      <c r="P1643" s="355"/>
      <c r="Q1643" s="355"/>
      <c r="R1643" s="355"/>
      <c r="S1643" s="355"/>
      <c r="T1643" s="355"/>
      <c r="U1643" s="355"/>
      <c r="V1643" s="355"/>
      <c r="W1643" s="355"/>
      <c r="X1643" s="355"/>
      <c r="Y1643" s="355"/>
      <c r="Z1643" s="355"/>
      <c r="AA1643" s="355"/>
      <c r="AB1643" s="355"/>
      <c r="AC1643" s="355"/>
      <c r="AD1643" s="355"/>
      <c r="AE1643" s="355"/>
      <c r="AF1643" s="355"/>
      <c r="AG1643" s="355"/>
      <c r="AH1643" s="355"/>
      <c r="AI1643" s="355"/>
      <c r="AJ1643" s="355"/>
      <c r="AK1643" s="72">
        <f t="shared" si="392"/>
        <v>0</v>
      </c>
      <c r="AL1643" s="761">
        <f t="shared" si="398"/>
        <v>1</v>
      </c>
      <c r="AM1643" s="359">
        <f t="shared" si="394"/>
        <v>0</v>
      </c>
      <c r="AN1643" s="359">
        <f t="shared" si="395"/>
        <v>0</v>
      </c>
      <c r="AO1643" s="755">
        <f t="shared" si="396"/>
        <v>0</v>
      </c>
      <c r="AP1643" s="573">
        <f t="shared" si="399"/>
        <v>0</v>
      </c>
      <c r="AQ1643" s="583">
        <f t="shared" si="400"/>
        <v>0</v>
      </c>
      <c r="AR1643" s="579"/>
      <c r="AS1643" s="102"/>
      <c r="AT1643" s="27"/>
      <c r="AU1643" s="592"/>
    </row>
    <row r="1644" spans="1:47" ht="15" hidden="1">
      <c r="A1644" s="309"/>
      <c r="B1644" s="338"/>
      <c r="C1644" s="350"/>
      <c r="D1644" s="951"/>
      <c r="E1644" s="952"/>
      <c r="F1644" s="952"/>
      <c r="G1644" s="953"/>
      <c r="H1644" s="745">
        <v>0.21</v>
      </c>
      <c r="I1644" s="747">
        <v>1</v>
      </c>
      <c r="J1644" s="316"/>
      <c r="K1644" s="680">
        <f t="shared" si="393"/>
        <v>0</v>
      </c>
      <c r="L1644" s="355">
        <v>1</v>
      </c>
      <c r="M1644" s="355"/>
      <c r="N1644" s="361">
        <f t="shared" si="397"/>
        <v>1</v>
      </c>
      <c r="O1644" s="355"/>
      <c r="P1644" s="355"/>
      <c r="Q1644" s="355"/>
      <c r="R1644" s="355"/>
      <c r="S1644" s="355"/>
      <c r="T1644" s="355"/>
      <c r="U1644" s="355"/>
      <c r="V1644" s="355"/>
      <c r="W1644" s="355"/>
      <c r="X1644" s="355"/>
      <c r="Y1644" s="355"/>
      <c r="Z1644" s="355"/>
      <c r="AA1644" s="355"/>
      <c r="AB1644" s="355"/>
      <c r="AC1644" s="355"/>
      <c r="AD1644" s="355"/>
      <c r="AE1644" s="355"/>
      <c r="AF1644" s="355"/>
      <c r="AG1644" s="355"/>
      <c r="AH1644" s="355"/>
      <c r="AI1644" s="355"/>
      <c r="AJ1644" s="355"/>
      <c r="AK1644" s="72">
        <f t="shared" si="392"/>
        <v>0</v>
      </c>
      <c r="AL1644" s="761">
        <f t="shared" si="398"/>
        <v>1</v>
      </c>
      <c r="AM1644" s="359">
        <f t="shared" si="394"/>
        <v>0</v>
      </c>
      <c r="AN1644" s="359">
        <f t="shared" si="395"/>
        <v>0</v>
      </c>
      <c r="AO1644" s="755">
        <f t="shared" si="396"/>
        <v>0</v>
      </c>
      <c r="AP1644" s="573">
        <f t="shared" si="399"/>
        <v>0</v>
      </c>
      <c r="AQ1644" s="583">
        <f t="shared" si="400"/>
        <v>0</v>
      </c>
      <c r="AR1644" s="579"/>
      <c r="AS1644" s="102"/>
      <c r="AT1644" s="27"/>
      <c r="AU1644" s="592"/>
    </row>
    <row r="1645" spans="1:47" ht="15" hidden="1">
      <c r="A1645" s="309"/>
      <c r="B1645" s="338"/>
      <c r="C1645" s="350"/>
      <c r="D1645" s="951"/>
      <c r="E1645" s="952"/>
      <c r="F1645" s="952"/>
      <c r="G1645" s="953"/>
      <c r="H1645" s="745">
        <v>0.21</v>
      </c>
      <c r="I1645" s="747">
        <v>1</v>
      </c>
      <c r="J1645" s="316"/>
      <c r="K1645" s="680">
        <f t="shared" si="393"/>
        <v>0</v>
      </c>
      <c r="L1645" s="355">
        <v>1</v>
      </c>
      <c r="M1645" s="355"/>
      <c r="N1645" s="361">
        <f t="shared" si="397"/>
        <v>1</v>
      </c>
      <c r="O1645" s="355"/>
      <c r="P1645" s="355"/>
      <c r="Q1645" s="355"/>
      <c r="R1645" s="355"/>
      <c r="S1645" s="355"/>
      <c r="T1645" s="355"/>
      <c r="U1645" s="355"/>
      <c r="V1645" s="355"/>
      <c r="W1645" s="355"/>
      <c r="X1645" s="355"/>
      <c r="Y1645" s="355"/>
      <c r="Z1645" s="355"/>
      <c r="AA1645" s="355"/>
      <c r="AB1645" s="355"/>
      <c r="AC1645" s="355"/>
      <c r="AD1645" s="355"/>
      <c r="AE1645" s="355"/>
      <c r="AF1645" s="355"/>
      <c r="AG1645" s="355"/>
      <c r="AH1645" s="355"/>
      <c r="AI1645" s="355"/>
      <c r="AJ1645" s="355"/>
      <c r="AK1645" s="72">
        <f t="shared" si="392"/>
        <v>0</v>
      </c>
      <c r="AL1645" s="761">
        <f t="shared" si="398"/>
        <v>1</v>
      </c>
      <c r="AM1645" s="359">
        <f t="shared" si="394"/>
        <v>0</v>
      </c>
      <c r="AN1645" s="359">
        <f t="shared" si="395"/>
        <v>0</v>
      </c>
      <c r="AO1645" s="755">
        <f t="shared" si="396"/>
        <v>0</v>
      </c>
      <c r="AP1645" s="573">
        <f t="shared" si="399"/>
        <v>0</v>
      </c>
      <c r="AQ1645" s="583">
        <f t="shared" si="400"/>
        <v>0</v>
      </c>
      <c r="AR1645" s="579"/>
      <c r="AS1645" s="102"/>
      <c r="AT1645" s="27"/>
      <c r="AU1645" s="592"/>
    </row>
    <row r="1646" spans="1:47" ht="15" hidden="1">
      <c r="A1646" s="309"/>
      <c r="B1646" s="338"/>
      <c r="C1646" s="350"/>
      <c r="D1646" s="951"/>
      <c r="E1646" s="952"/>
      <c r="F1646" s="952"/>
      <c r="G1646" s="953"/>
      <c r="H1646" s="745">
        <v>0.21</v>
      </c>
      <c r="I1646" s="747">
        <v>1</v>
      </c>
      <c r="J1646" s="316"/>
      <c r="K1646" s="680">
        <f t="shared" si="393"/>
        <v>0</v>
      </c>
      <c r="L1646" s="355">
        <v>1</v>
      </c>
      <c r="M1646" s="355"/>
      <c r="N1646" s="361">
        <f t="shared" si="397"/>
        <v>1</v>
      </c>
      <c r="O1646" s="355"/>
      <c r="P1646" s="355"/>
      <c r="Q1646" s="355"/>
      <c r="R1646" s="355"/>
      <c r="S1646" s="355"/>
      <c r="T1646" s="355"/>
      <c r="U1646" s="355"/>
      <c r="V1646" s="355"/>
      <c r="W1646" s="355"/>
      <c r="X1646" s="355"/>
      <c r="Y1646" s="355"/>
      <c r="Z1646" s="355"/>
      <c r="AA1646" s="355"/>
      <c r="AB1646" s="355"/>
      <c r="AC1646" s="355"/>
      <c r="AD1646" s="355"/>
      <c r="AE1646" s="355"/>
      <c r="AF1646" s="355"/>
      <c r="AG1646" s="355"/>
      <c r="AH1646" s="355"/>
      <c r="AI1646" s="355"/>
      <c r="AJ1646" s="355"/>
      <c r="AK1646" s="72">
        <f t="shared" si="392"/>
        <v>0</v>
      </c>
      <c r="AL1646" s="761">
        <f t="shared" si="398"/>
        <v>1</v>
      </c>
      <c r="AM1646" s="359">
        <f t="shared" si="394"/>
        <v>0</v>
      </c>
      <c r="AN1646" s="359">
        <f t="shared" si="395"/>
        <v>0</v>
      </c>
      <c r="AO1646" s="755">
        <f t="shared" si="396"/>
        <v>0</v>
      </c>
      <c r="AP1646" s="573">
        <f t="shared" si="399"/>
        <v>0</v>
      </c>
      <c r="AQ1646" s="583">
        <f t="shared" si="400"/>
        <v>0</v>
      </c>
      <c r="AR1646" s="579"/>
      <c r="AS1646" s="102"/>
      <c r="AT1646" s="27"/>
      <c r="AU1646" s="592"/>
    </row>
    <row r="1647" spans="1:47" ht="15" hidden="1">
      <c r="A1647" s="309"/>
      <c r="B1647" s="338"/>
      <c r="C1647" s="350"/>
      <c r="D1647" s="951"/>
      <c r="E1647" s="952"/>
      <c r="F1647" s="952"/>
      <c r="G1647" s="953"/>
      <c r="H1647" s="745">
        <v>0.21</v>
      </c>
      <c r="I1647" s="747">
        <v>1</v>
      </c>
      <c r="J1647" s="316"/>
      <c r="K1647" s="680">
        <f t="shared" si="393"/>
        <v>0</v>
      </c>
      <c r="L1647" s="355">
        <v>1</v>
      </c>
      <c r="M1647" s="355"/>
      <c r="N1647" s="361">
        <f t="shared" si="397"/>
        <v>1</v>
      </c>
      <c r="O1647" s="355"/>
      <c r="P1647" s="355"/>
      <c r="Q1647" s="355"/>
      <c r="R1647" s="355"/>
      <c r="S1647" s="355"/>
      <c r="T1647" s="355"/>
      <c r="U1647" s="355"/>
      <c r="V1647" s="355"/>
      <c r="W1647" s="355"/>
      <c r="X1647" s="355"/>
      <c r="Y1647" s="355"/>
      <c r="Z1647" s="355"/>
      <c r="AA1647" s="355"/>
      <c r="AB1647" s="355"/>
      <c r="AC1647" s="355"/>
      <c r="AD1647" s="355"/>
      <c r="AE1647" s="355"/>
      <c r="AF1647" s="355"/>
      <c r="AG1647" s="355"/>
      <c r="AH1647" s="355"/>
      <c r="AI1647" s="355"/>
      <c r="AJ1647" s="355"/>
      <c r="AK1647" s="72">
        <f t="shared" si="392"/>
        <v>0</v>
      </c>
      <c r="AL1647" s="761">
        <f t="shared" si="398"/>
        <v>1</v>
      </c>
      <c r="AM1647" s="359">
        <f t="shared" si="394"/>
        <v>0</v>
      </c>
      <c r="AN1647" s="359">
        <f t="shared" si="395"/>
        <v>0</v>
      </c>
      <c r="AO1647" s="755">
        <f t="shared" si="396"/>
        <v>0</v>
      </c>
      <c r="AP1647" s="573">
        <f t="shared" si="399"/>
        <v>0</v>
      </c>
      <c r="AQ1647" s="583">
        <f t="shared" si="400"/>
        <v>0</v>
      </c>
      <c r="AR1647" s="579"/>
      <c r="AS1647" s="102"/>
      <c r="AT1647" s="27"/>
      <c r="AU1647" s="592"/>
    </row>
    <row r="1648" spans="1:47" ht="15" hidden="1">
      <c r="A1648" s="309"/>
      <c r="B1648" s="338"/>
      <c r="C1648" s="350"/>
      <c r="D1648" s="951"/>
      <c r="E1648" s="952"/>
      <c r="F1648" s="952"/>
      <c r="G1648" s="953"/>
      <c r="H1648" s="745">
        <v>0.21</v>
      </c>
      <c r="I1648" s="747">
        <v>1</v>
      </c>
      <c r="J1648" s="316"/>
      <c r="K1648" s="680">
        <f t="shared" si="393"/>
        <v>0</v>
      </c>
      <c r="L1648" s="355">
        <v>1</v>
      </c>
      <c r="M1648" s="355"/>
      <c r="N1648" s="361">
        <f t="shared" si="397"/>
        <v>1</v>
      </c>
      <c r="O1648" s="355"/>
      <c r="P1648" s="355"/>
      <c r="Q1648" s="355"/>
      <c r="R1648" s="355"/>
      <c r="S1648" s="355"/>
      <c r="T1648" s="355"/>
      <c r="U1648" s="355"/>
      <c r="V1648" s="355"/>
      <c r="W1648" s="355"/>
      <c r="X1648" s="355"/>
      <c r="Y1648" s="355"/>
      <c r="Z1648" s="355"/>
      <c r="AA1648" s="355"/>
      <c r="AB1648" s="355"/>
      <c r="AC1648" s="355"/>
      <c r="AD1648" s="355"/>
      <c r="AE1648" s="355"/>
      <c r="AF1648" s="355"/>
      <c r="AG1648" s="355"/>
      <c r="AH1648" s="355"/>
      <c r="AI1648" s="355"/>
      <c r="AJ1648" s="355"/>
      <c r="AK1648" s="72">
        <f t="shared" si="392"/>
        <v>0</v>
      </c>
      <c r="AL1648" s="761">
        <f t="shared" si="398"/>
        <v>1</v>
      </c>
      <c r="AM1648" s="359">
        <f t="shared" si="394"/>
        <v>0</v>
      </c>
      <c r="AN1648" s="359">
        <f t="shared" si="395"/>
        <v>0</v>
      </c>
      <c r="AO1648" s="755">
        <f t="shared" si="396"/>
        <v>0</v>
      </c>
      <c r="AP1648" s="573">
        <f t="shared" si="399"/>
        <v>0</v>
      </c>
      <c r="AQ1648" s="583">
        <f t="shared" si="400"/>
        <v>0</v>
      </c>
      <c r="AR1648" s="579"/>
      <c r="AS1648" s="102"/>
      <c r="AT1648" s="27"/>
      <c r="AU1648" s="592"/>
    </row>
    <row r="1649" spans="1:47" ht="15" hidden="1">
      <c r="A1649" s="309"/>
      <c r="B1649" s="338"/>
      <c r="C1649" s="350"/>
      <c r="D1649" s="951"/>
      <c r="E1649" s="952"/>
      <c r="F1649" s="952"/>
      <c r="G1649" s="953"/>
      <c r="H1649" s="745">
        <v>0.21</v>
      </c>
      <c r="I1649" s="747">
        <v>1</v>
      </c>
      <c r="J1649" s="316"/>
      <c r="K1649" s="680">
        <f t="shared" si="393"/>
        <v>0</v>
      </c>
      <c r="L1649" s="355">
        <v>1</v>
      </c>
      <c r="M1649" s="355"/>
      <c r="N1649" s="361">
        <f t="shared" si="397"/>
        <v>1</v>
      </c>
      <c r="O1649" s="355"/>
      <c r="P1649" s="355"/>
      <c r="Q1649" s="355"/>
      <c r="R1649" s="355"/>
      <c r="S1649" s="355"/>
      <c r="T1649" s="355"/>
      <c r="U1649" s="355"/>
      <c r="V1649" s="355"/>
      <c r="W1649" s="355"/>
      <c r="X1649" s="355"/>
      <c r="Y1649" s="355"/>
      <c r="Z1649" s="355"/>
      <c r="AA1649" s="355"/>
      <c r="AB1649" s="355"/>
      <c r="AC1649" s="355"/>
      <c r="AD1649" s="355"/>
      <c r="AE1649" s="355"/>
      <c r="AF1649" s="355"/>
      <c r="AG1649" s="355"/>
      <c r="AH1649" s="355"/>
      <c r="AI1649" s="355"/>
      <c r="AJ1649" s="355"/>
      <c r="AK1649" s="72">
        <f t="shared" si="392"/>
        <v>0</v>
      </c>
      <c r="AL1649" s="761">
        <f t="shared" si="398"/>
        <v>1</v>
      </c>
      <c r="AM1649" s="359">
        <f t="shared" si="394"/>
        <v>0</v>
      </c>
      <c r="AN1649" s="359">
        <f t="shared" si="395"/>
        <v>0</v>
      </c>
      <c r="AO1649" s="755">
        <f t="shared" si="396"/>
        <v>0</v>
      </c>
      <c r="AP1649" s="573">
        <f t="shared" si="399"/>
        <v>0</v>
      </c>
      <c r="AQ1649" s="583">
        <f t="shared" si="400"/>
        <v>0</v>
      </c>
      <c r="AR1649" s="579"/>
      <c r="AS1649" s="102"/>
      <c r="AT1649" s="27"/>
      <c r="AU1649" s="592"/>
    </row>
    <row r="1650" spans="1:47" ht="15" hidden="1">
      <c r="A1650" s="309"/>
      <c r="B1650" s="338"/>
      <c r="C1650" s="350"/>
      <c r="D1650" s="951"/>
      <c r="E1650" s="952"/>
      <c r="F1650" s="952"/>
      <c r="G1650" s="953"/>
      <c r="H1650" s="745">
        <v>0.21</v>
      </c>
      <c r="I1650" s="747">
        <v>1</v>
      </c>
      <c r="J1650" s="316"/>
      <c r="K1650" s="680">
        <f t="shared" si="393"/>
        <v>0</v>
      </c>
      <c r="L1650" s="355">
        <v>1</v>
      </c>
      <c r="M1650" s="355"/>
      <c r="N1650" s="361">
        <f t="shared" si="397"/>
        <v>1</v>
      </c>
      <c r="O1650" s="355"/>
      <c r="P1650" s="355"/>
      <c r="Q1650" s="355"/>
      <c r="R1650" s="355"/>
      <c r="S1650" s="355"/>
      <c r="T1650" s="355"/>
      <c r="U1650" s="355"/>
      <c r="V1650" s="355"/>
      <c r="W1650" s="355"/>
      <c r="X1650" s="355"/>
      <c r="Y1650" s="355"/>
      <c r="Z1650" s="355"/>
      <c r="AA1650" s="355"/>
      <c r="AB1650" s="355"/>
      <c r="AC1650" s="355"/>
      <c r="AD1650" s="355"/>
      <c r="AE1650" s="355"/>
      <c r="AF1650" s="355"/>
      <c r="AG1650" s="355"/>
      <c r="AH1650" s="355"/>
      <c r="AI1650" s="355"/>
      <c r="AJ1650" s="355"/>
      <c r="AK1650" s="72">
        <f t="shared" si="392"/>
        <v>0</v>
      </c>
      <c r="AL1650" s="761">
        <f t="shared" si="398"/>
        <v>1</v>
      </c>
      <c r="AM1650" s="359">
        <f t="shared" si="394"/>
        <v>0</v>
      </c>
      <c r="AN1650" s="359">
        <f t="shared" si="395"/>
        <v>0</v>
      </c>
      <c r="AO1650" s="755">
        <f t="shared" si="396"/>
        <v>0</v>
      </c>
      <c r="AP1650" s="573">
        <f t="shared" si="399"/>
        <v>0</v>
      </c>
      <c r="AQ1650" s="583">
        <f t="shared" si="400"/>
        <v>0</v>
      </c>
      <c r="AR1650" s="579"/>
      <c r="AS1650" s="102"/>
      <c r="AT1650" s="27"/>
      <c r="AU1650" s="592"/>
    </row>
    <row r="1651" spans="1:47" ht="15" hidden="1">
      <c r="A1651" s="309"/>
      <c r="B1651" s="338"/>
      <c r="C1651" s="350"/>
      <c r="D1651" s="951"/>
      <c r="E1651" s="952"/>
      <c r="F1651" s="952"/>
      <c r="G1651" s="953"/>
      <c r="H1651" s="745">
        <v>0.21</v>
      </c>
      <c r="I1651" s="747">
        <v>1</v>
      </c>
      <c r="J1651" s="316"/>
      <c r="K1651" s="680">
        <f t="shared" si="393"/>
        <v>0</v>
      </c>
      <c r="L1651" s="355">
        <v>1</v>
      </c>
      <c r="M1651" s="355"/>
      <c r="N1651" s="361">
        <f t="shared" si="397"/>
        <v>1</v>
      </c>
      <c r="O1651" s="355"/>
      <c r="P1651" s="355"/>
      <c r="Q1651" s="355"/>
      <c r="R1651" s="355"/>
      <c r="S1651" s="355"/>
      <c r="T1651" s="355"/>
      <c r="U1651" s="355"/>
      <c r="V1651" s="355"/>
      <c r="W1651" s="355"/>
      <c r="X1651" s="355"/>
      <c r="Y1651" s="355"/>
      <c r="Z1651" s="355"/>
      <c r="AA1651" s="355"/>
      <c r="AB1651" s="355"/>
      <c r="AC1651" s="355"/>
      <c r="AD1651" s="355"/>
      <c r="AE1651" s="355"/>
      <c r="AF1651" s="355"/>
      <c r="AG1651" s="355"/>
      <c r="AH1651" s="355"/>
      <c r="AI1651" s="355"/>
      <c r="AJ1651" s="355"/>
      <c r="AK1651" s="72">
        <f t="shared" si="392"/>
        <v>0</v>
      </c>
      <c r="AL1651" s="761">
        <f t="shared" si="398"/>
        <v>1</v>
      </c>
      <c r="AM1651" s="359">
        <f t="shared" si="394"/>
        <v>0</v>
      </c>
      <c r="AN1651" s="359">
        <f t="shared" si="395"/>
        <v>0</v>
      </c>
      <c r="AO1651" s="755">
        <f t="shared" si="396"/>
        <v>0</v>
      </c>
      <c r="AP1651" s="573">
        <f t="shared" si="399"/>
        <v>0</v>
      </c>
      <c r="AQ1651" s="583">
        <f t="shared" si="400"/>
        <v>0</v>
      </c>
      <c r="AR1651" s="579"/>
      <c r="AS1651" s="102"/>
      <c r="AT1651" s="27"/>
      <c r="AU1651" s="592"/>
    </row>
    <row r="1652" spans="1:47" ht="15" hidden="1">
      <c r="A1652" s="309"/>
      <c r="B1652" s="338"/>
      <c r="C1652" s="350"/>
      <c r="D1652" s="951"/>
      <c r="E1652" s="952"/>
      <c r="F1652" s="952"/>
      <c r="G1652" s="953"/>
      <c r="H1652" s="745">
        <v>0.21</v>
      </c>
      <c r="I1652" s="747">
        <v>1</v>
      </c>
      <c r="J1652" s="316"/>
      <c r="K1652" s="680">
        <f t="shared" si="393"/>
        <v>0</v>
      </c>
      <c r="L1652" s="355">
        <v>1</v>
      </c>
      <c r="M1652" s="355"/>
      <c r="N1652" s="361">
        <f t="shared" si="397"/>
        <v>1</v>
      </c>
      <c r="O1652" s="355"/>
      <c r="P1652" s="355"/>
      <c r="Q1652" s="355"/>
      <c r="R1652" s="355"/>
      <c r="S1652" s="355"/>
      <c r="T1652" s="355"/>
      <c r="U1652" s="355"/>
      <c r="V1652" s="355"/>
      <c r="W1652" s="355"/>
      <c r="X1652" s="355"/>
      <c r="Y1652" s="355"/>
      <c r="Z1652" s="355"/>
      <c r="AA1652" s="355"/>
      <c r="AB1652" s="355"/>
      <c r="AC1652" s="355"/>
      <c r="AD1652" s="355"/>
      <c r="AE1652" s="355"/>
      <c r="AF1652" s="355"/>
      <c r="AG1652" s="355"/>
      <c r="AH1652" s="355"/>
      <c r="AI1652" s="355"/>
      <c r="AJ1652" s="355"/>
      <c r="AK1652" s="72">
        <f t="shared" si="392"/>
        <v>0</v>
      </c>
      <c r="AL1652" s="761">
        <f t="shared" si="398"/>
        <v>1</v>
      </c>
      <c r="AM1652" s="359">
        <f t="shared" si="394"/>
        <v>0</v>
      </c>
      <c r="AN1652" s="359">
        <f t="shared" si="395"/>
        <v>0</v>
      </c>
      <c r="AO1652" s="755">
        <f t="shared" si="396"/>
        <v>0</v>
      </c>
      <c r="AP1652" s="573">
        <f t="shared" si="399"/>
        <v>0</v>
      </c>
      <c r="AQ1652" s="583">
        <f t="shared" si="400"/>
        <v>0</v>
      </c>
      <c r="AR1652" s="579"/>
      <c r="AS1652" s="102"/>
      <c r="AT1652" s="27"/>
      <c r="AU1652" s="592"/>
    </row>
    <row r="1653" spans="1:47" ht="15" hidden="1">
      <c r="A1653" s="309"/>
      <c r="B1653" s="338"/>
      <c r="C1653" s="350"/>
      <c r="D1653" s="951"/>
      <c r="E1653" s="952"/>
      <c r="F1653" s="952"/>
      <c r="G1653" s="953"/>
      <c r="H1653" s="745">
        <v>0.21</v>
      </c>
      <c r="I1653" s="747">
        <v>1</v>
      </c>
      <c r="J1653" s="316"/>
      <c r="K1653" s="680">
        <f t="shared" si="393"/>
        <v>0</v>
      </c>
      <c r="L1653" s="355">
        <v>1</v>
      </c>
      <c r="M1653" s="355"/>
      <c r="N1653" s="361">
        <f t="shared" si="397"/>
        <v>1</v>
      </c>
      <c r="O1653" s="355"/>
      <c r="P1653" s="355"/>
      <c r="Q1653" s="355"/>
      <c r="R1653" s="355"/>
      <c r="S1653" s="355"/>
      <c r="T1653" s="355"/>
      <c r="U1653" s="355"/>
      <c r="V1653" s="355"/>
      <c r="W1653" s="355"/>
      <c r="X1653" s="355"/>
      <c r="Y1653" s="355"/>
      <c r="Z1653" s="355"/>
      <c r="AA1653" s="355"/>
      <c r="AB1653" s="355"/>
      <c r="AC1653" s="355"/>
      <c r="AD1653" s="355"/>
      <c r="AE1653" s="355"/>
      <c r="AF1653" s="355"/>
      <c r="AG1653" s="355"/>
      <c r="AH1653" s="355"/>
      <c r="AI1653" s="355"/>
      <c r="AJ1653" s="355"/>
      <c r="AK1653" s="72">
        <f t="shared" si="392"/>
        <v>0</v>
      </c>
      <c r="AL1653" s="761">
        <f t="shared" si="398"/>
        <v>1</v>
      </c>
      <c r="AM1653" s="359">
        <f t="shared" si="394"/>
        <v>0</v>
      </c>
      <c r="AN1653" s="359">
        <f t="shared" si="395"/>
        <v>0</v>
      </c>
      <c r="AO1653" s="755">
        <f t="shared" si="396"/>
        <v>0</v>
      </c>
      <c r="AP1653" s="573">
        <f t="shared" si="399"/>
        <v>0</v>
      </c>
      <c r="AQ1653" s="583">
        <f t="shared" si="400"/>
        <v>0</v>
      </c>
      <c r="AR1653" s="579"/>
      <c r="AS1653" s="102"/>
      <c r="AT1653" s="27"/>
      <c r="AU1653" s="592"/>
    </row>
    <row r="1654" spans="1:47" ht="15" hidden="1">
      <c r="A1654" s="309"/>
      <c r="B1654" s="338"/>
      <c r="C1654" s="350"/>
      <c r="D1654" s="951"/>
      <c r="E1654" s="952"/>
      <c r="F1654" s="952"/>
      <c r="G1654" s="953"/>
      <c r="H1654" s="745">
        <v>0.21</v>
      </c>
      <c r="I1654" s="747">
        <v>1</v>
      </c>
      <c r="J1654" s="316"/>
      <c r="K1654" s="680">
        <f t="shared" si="393"/>
        <v>0</v>
      </c>
      <c r="L1654" s="355">
        <v>1</v>
      </c>
      <c r="M1654" s="355"/>
      <c r="N1654" s="361">
        <f t="shared" si="397"/>
        <v>1</v>
      </c>
      <c r="O1654" s="355"/>
      <c r="P1654" s="355"/>
      <c r="Q1654" s="355"/>
      <c r="R1654" s="355"/>
      <c r="S1654" s="355"/>
      <c r="T1654" s="355"/>
      <c r="U1654" s="355"/>
      <c r="V1654" s="355"/>
      <c r="W1654" s="355"/>
      <c r="X1654" s="355"/>
      <c r="Y1654" s="355"/>
      <c r="Z1654" s="355"/>
      <c r="AA1654" s="355"/>
      <c r="AB1654" s="355"/>
      <c r="AC1654" s="355"/>
      <c r="AD1654" s="355"/>
      <c r="AE1654" s="355"/>
      <c r="AF1654" s="355"/>
      <c r="AG1654" s="355"/>
      <c r="AH1654" s="355"/>
      <c r="AI1654" s="355"/>
      <c r="AJ1654" s="355"/>
      <c r="AK1654" s="72">
        <f t="shared" si="392"/>
        <v>0</v>
      </c>
      <c r="AL1654" s="761">
        <f t="shared" si="398"/>
        <v>1</v>
      </c>
      <c r="AM1654" s="359">
        <f t="shared" si="394"/>
        <v>0</v>
      </c>
      <c r="AN1654" s="359">
        <f t="shared" si="395"/>
        <v>0</v>
      </c>
      <c r="AO1654" s="755">
        <f t="shared" si="396"/>
        <v>0</v>
      </c>
      <c r="AP1654" s="573">
        <f t="shared" si="399"/>
        <v>0</v>
      </c>
      <c r="AQ1654" s="583">
        <f t="shared" si="400"/>
        <v>0</v>
      </c>
      <c r="AR1654" s="579"/>
      <c r="AS1654" s="102"/>
      <c r="AT1654" s="27"/>
      <c r="AU1654" s="592"/>
    </row>
    <row r="1655" spans="1:47" ht="15" hidden="1">
      <c r="A1655" s="309"/>
      <c r="B1655" s="338"/>
      <c r="C1655" s="350"/>
      <c r="D1655" s="951"/>
      <c r="E1655" s="952"/>
      <c r="F1655" s="952"/>
      <c r="G1655" s="953"/>
      <c r="H1655" s="745">
        <v>0.21</v>
      </c>
      <c r="I1655" s="747">
        <v>1</v>
      </c>
      <c r="J1655" s="316"/>
      <c r="K1655" s="680">
        <f t="shared" si="393"/>
        <v>0</v>
      </c>
      <c r="L1655" s="355">
        <v>1</v>
      </c>
      <c r="M1655" s="355"/>
      <c r="N1655" s="361">
        <f t="shared" si="397"/>
        <v>1</v>
      </c>
      <c r="O1655" s="355"/>
      <c r="P1655" s="355"/>
      <c r="Q1655" s="355"/>
      <c r="R1655" s="355"/>
      <c r="S1655" s="355"/>
      <c r="T1655" s="355"/>
      <c r="U1655" s="355"/>
      <c r="V1655" s="355"/>
      <c r="W1655" s="355"/>
      <c r="X1655" s="355"/>
      <c r="Y1655" s="355"/>
      <c r="Z1655" s="355"/>
      <c r="AA1655" s="355"/>
      <c r="AB1655" s="355"/>
      <c r="AC1655" s="355"/>
      <c r="AD1655" s="355"/>
      <c r="AE1655" s="355"/>
      <c r="AF1655" s="355"/>
      <c r="AG1655" s="355"/>
      <c r="AH1655" s="355"/>
      <c r="AI1655" s="355"/>
      <c r="AJ1655" s="355"/>
      <c r="AK1655" s="72">
        <f t="shared" si="392"/>
        <v>0</v>
      </c>
      <c r="AL1655" s="761">
        <f t="shared" si="398"/>
        <v>1</v>
      </c>
      <c r="AM1655" s="359">
        <f t="shared" si="394"/>
        <v>0</v>
      </c>
      <c r="AN1655" s="359">
        <f t="shared" si="395"/>
        <v>0</v>
      </c>
      <c r="AO1655" s="755">
        <f t="shared" si="396"/>
        <v>0</v>
      </c>
      <c r="AP1655" s="573">
        <f t="shared" si="399"/>
        <v>0</v>
      </c>
      <c r="AQ1655" s="583">
        <f t="shared" si="400"/>
        <v>0</v>
      </c>
      <c r="AR1655" s="579"/>
      <c r="AS1655" s="102"/>
      <c r="AT1655" s="27"/>
      <c r="AU1655" s="592"/>
    </row>
    <row r="1656" spans="1:47" ht="15" hidden="1">
      <c r="A1656" s="309"/>
      <c r="B1656" s="338"/>
      <c r="C1656" s="350"/>
      <c r="D1656" s="951"/>
      <c r="E1656" s="952"/>
      <c r="F1656" s="952"/>
      <c r="G1656" s="953"/>
      <c r="H1656" s="745">
        <v>0.21</v>
      </c>
      <c r="I1656" s="747">
        <v>1</v>
      </c>
      <c r="J1656" s="316"/>
      <c r="K1656" s="680">
        <f t="shared" si="393"/>
        <v>0</v>
      </c>
      <c r="L1656" s="355">
        <v>1</v>
      </c>
      <c r="M1656" s="355"/>
      <c r="N1656" s="361">
        <f t="shared" si="397"/>
        <v>1</v>
      </c>
      <c r="O1656" s="355"/>
      <c r="P1656" s="355"/>
      <c r="Q1656" s="355"/>
      <c r="R1656" s="355"/>
      <c r="S1656" s="355"/>
      <c r="T1656" s="355"/>
      <c r="U1656" s="355"/>
      <c r="V1656" s="355"/>
      <c r="W1656" s="355"/>
      <c r="X1656" s="355"/>
      <c r="Y1656" s="355"/>
      <c r="Z1656" s="355"/>
      <c r="AA1656" s="355"/>
      <c r="AB1656" s="355"/>
      <c r="AC1656" s="355"/>
      <c r="AD1656" s="355"/>
      <c r="AE1656" s="355"/>
      <c r="AF1656" s="355"/>
      <c r="AG1656" s="355"/>
      <c r="AH1656" s="355"/>
      <c r="AI1656" s="355"/>
      <c r="AJ1656" s="355"/>
      <c r="AK1656" s="72">
        <f t="shared" si="392"/>
        <v>0</v>
      </c>
      <c r="AL1656" s="761">
        <f t="shared" si="398"/>
        <v>1</v>
      </c>
      <c r="AM1656" s="359">
        <f t="shared" si="394"/>
        <v>0</v>
      </c>
      <c r="AN1656" s="359">
        <f t="shared" si="395"/>
        <v>0</v>
      </c>
      <c r="AO1656" s="755">
        <f t="shared" si="396"/>
        <v>0</v>
      </c>
      <c r="AP1656" s="573">
        <f t="shared" si="399"/>
        <v>0</v>
      </c>
      <c r="AQ1656" s="583">
        <f t="shared" si="400"/>
        <v>0</v>
      </c>
      <c r="AR1656" s="579"/>
      <c r="AS1656" s="102"/>
      <c r="AT1656" s="27"/>
      <c r="AU1656" s="592"/>
    </row>
    <row r="1657" spans="1:47" ht="15" hidden="1">
      <c r="A1657" s="309"/>
      <c r="B1657" s="338"/>
      <c r="C1657" s="350"/>
      <c r="D1657" s="951"/>
      <c r="E1657" s="952"/>
      <c r="F1657" s="952"/>
      <c r="G1657" s="953"/>
      <c r="H1657" s="745">
        <v>0.21</v>
      </c>
      <c r="I1657" s="747">
        <v>1</v>
      </c>
      <c r="J1657" s="316"/>
      <c r="K1657" s="680">
        <f t="shared" si="393"/>
        <v>0</v>
      </c>
      <c r="L1657" s="355">
        <v>1</v>
      </c>
      <c r="M1657" s="355"/>
      <c r="N1657" s="361">
        <f t="shared" si="397"/>
        <v>1</v>
      </c>
      <c r="O1657" s="355"/>
      <c r="P1657" s="355"/>
      <c r="Q1657" s="355"/>
      <c r="R1657" s="355"/>
      <c r="S1657" s="355"/>
      <c r="T1657" s="355"/>
      <c r="U1657" s="355"/>
      <c r="V1657" s="355"/>
      <c r="W1657" s="355"/>
      <c r="X1657" s="355"/>
      <c r="Y1657" s="355"/>
      <c r="Z1657" s="355"/>
      <c r="AA1657" s="355"/>
      <c r="AB1657" s="355"/>
      <c r="AC1657" s="355"/>
      <c r="AD1657" s="355"/>
      <c r="AE1657" s="355"/>
      <c r="AF1657" s="355"/>
      <c r="AG1657" s="355"/>
      <c r="AH1657" s="355"/>
      <c r="AI1657" s="355"/>
      <c r="AJ1657" s="355"/>
      <c r="AK1657" s="72">
        <f t="shared" si="392"/>
        <v>0</v>
      </c>
      <c r="AL1657" s="761">
        <f t="shared" si="398"/>
        <v>1</v>
      </c>
      <c r="AM1657" s="359">
        <f t="shared" si="394"/>
        <v>0</v>
      </c>
      <c r="AN1657" s="359">
        <f t="shared" si="395"/>
        <v>0</v>
      </c>
      <c r="AO1657" s="755">
        <f t="shared" si="396"/>
        <v>0</v>
      </c>
      <c r="AP1657" s="573">
        <f t="shared" si="399"/>
        <v>0</v>
      </c>
      <c r="AQ1657" s="583">
        <f t="shared" si="400"/>
        <v>0</v>
      </c>
      <c r="AR1657" s="579"/>
      <c r="AS1657" s="102"/>
      <c r="AT1657" s="27"/>
      <c r="AU1657" s="592"/>
    </row>
    <row r="1658" spans="1:47" ht="15" hidden="1">
      <c r="A1658" s="309"/>
      <c r="B1658" s="338"/>
      <c r="C1658" s="350"/>
      <c r="D1658" s="951"/>
      <c r="E1658" s="952"/>
      <c r="F1658" s="952"/>
      <c r="G1658" s="953"/>
      <c r="H1658" s="745">
        <v>0.21</v>
      </c>
      <c r="I1658" s="747">
        <v>1</v>
      </c>
      <c r="J1658" s="316"/>
      <c r="K1658" s="680">
        <f t="shared" si="393"/>
        <v>0</v>
      </c>
      <c r="L1658" s="355">
        <v>1</v>
      </c>
      <c r="M1658" s="355"/>
      <c r="N1658" s="361">
        <f t="shared" si="397"/>
        <v>1</v>
      </c>
      <c r="O1658" s="355"/>
      <c r="P1658" s="355"/>
      <c r="Q1658" s="355"/>
      <c r="R1658" s="355"/>
      <c r="S1658" s="355"/>
      <c r="T1658" s="355"/>
      <c r="U1658" s="355"/>
      <c r="V1658" s="355"/>
      <c r="W1658" s="355"/>
      <c r="X1658" s="355"/>
      <c r="Y1658" s="355"/>
      <c r="Z1658" s="355"/>
      <c r="AA1658" s="355"/>
      <c r="AB1658" s="355"/>
      <c r="AC1658" s="355"/>
      <c r="AD1658" s="355"/>
      <c r="AE1658" s="355"/>
      <c r="AF1658" s="355"/>
      <c r="AG1658" s="355"/>
      <c r="AH1658" s="355"/>
      <c r="AI1658" s="355"/>
      <c r="AJ1658" s="355"/>
      <c r="AK1658" s="72">
        <f t="shared" si="392"/>
        <v>0</v>
      </c>
      <c r="AL1658" s="761">
        <f t="shared" si="398"/>
        <v>1</v>
      </c>
      <c r="AM1658" s="359">
        <f t="shared" si="394"/>
        <v>0</v>
      </c>
      <c r="AN1658" s="359">
        <f t="shared" si="395"/>
        <v>0</v>
      </c>
      <c r="AO1658" s="755">
        <f t="shared" si="396"/>
        <v>0</v>
      </c>
      <c r="AP1658" s="573">
        <f t="shared" si="399"/>
        <v>0</v>
      </c>
      <c r="AQ1658" s="583">
        <f t="shared" si="400"/>
        <v>0</v>
      </c>
      <c r="AR1658" s="579"/>
      <c r="AS1658" s="102"/>
      <c r="AT1658" s="27"/>
      <c r="AU1658" s="592"/>
    </row>
    <row r="1659" spans="1:47" ht="15" hidden="1">
      <c r="A1659" s="309"/>
      <c r="B1659" s="338"/>
      <c r="C1659" s="350"/>
      <c r="D1659" s="951"/>
      <c r="E1659" s="952"/>
      <c r="F1659" s="952"/>
      <c r="G1659" s="953"/>
      <c r="H1659" s="745">
        <v>0.21</v>
      </c>
      <c r="I1659" s="747">
        <v>1</v>
      </c>
      <c r="J1659" s="316"/>
      <c r="K1659" s="680">
        <f t="shared" si="393"/>
        <v>0</v>
      </c>
      <c r="L1659" s="355">
        <v>1</v>
      </c>
      <c r="M1659" s="355"/>
      <c r="N1659" s="361">
        <f t="shared" si="397"/>
        <v>1</v>
      </c>
      <c r="O1659" s="355"/>
      <c r="P1659" s="355"/>
      <c r="Q1659" s="355"/>
      <c r="R1659" s="355"/>
      <c r="S1659" s="355"/>
      <c r="T1659" s="355"/>
      <c r="U1659" s="355"/>
      <c r="V1659" s="355"/>
      <c r="W1659" s="355"/>
      <c r="X1659" s="355"/>
      <c r="Y1659" s="355"/>
      <c r="Z1659" s="355"/>
      <c r="AA1659" s="355"/>
      <c r="AB1659" s="355"/>
      <c r="AC1659" s="355"/>
      <c r="AD1659" s="355"/>
      <c r="AE1659" s="355"/>
      <c r="AF1659" s="355"/>
      <c r="AG1659" s="355"/>
      <c r="AH1659" s="355"/>
      <c r="AI1659" s="355"/>
      <c r="AJ1659" s="355"/>
      <c r="AK1659" s="72">
        <f t="shared" si="392"/>
        <v>0</v>
      </c>
      <c r="AL1659" s="761">
        <f t="shared" si="398"/>
        <v>1</v>
      </c>
      <c r="AM1659" s="359">
        <f t="shared" si="394"/>
        <v>0</v>
      </c>
      <c r="AN1659" s="359">
        <f t="shared" si="395"/>
        <v>0</v>
      </c>
      <c r="AO1659" s="755">
        <f t="shared" si="396"/>
        <v>0</v>
      </c>
      <c r="AP1659" s="573">
        <f t="shared" si="399"/>
        <v>0</v>
      </c>
      <c r="AQ1659" s="583">
        <f t="shared" si="400"/>
        <v>0</v>
      </c>
      <c r="AR1659" s="579"/>
      <c r="AS1659" s="102"/>
      <c r="AT1659" s="27"/>
      <c r="AU1659" s="592"/>
    </row>
    <row r="1660" spans="1:47" ht="15" hidden="1">
      <c r="A1660" s="309"/>
      <c r="B1660" s="338"/>
      <c r="C1660" s="350"/>
      <c r="D1660" s="951"/>
      <c r="E1660" s="952"/>
      <c r="F1660" s="952"/>
      <c r="G1660" s="953"/>
      <c r="H1660" s="745">
        <v>0.21</v>
      </c>
      <c r="I1660" s="747">
        <v>1</v>
      </c>
      <c r="J1660" s="316"/>
      <c r="K1660" s="680">
        <f t="shared" si="393"/>
        <v>0</v>
      </c>
      <c r="L1660" s="355">
        <v>1</v>
      </c>
      <c r="M1660" s="355"/>
      <c r="N1660" s="361">
        <f t="shared" si="397"/>
        <v>1</v>
      </c>
      <c r="O1660" s="355"/>
      <c r="P1660" s="355"/>
      <c r="Q1660" s="355"/>
      <c r="R1660" s="355"/>
      <c r="S1660" s="355"/>
      <c r="T1660" s="355"/>
      <c r="U1660" s="355"/>
      <c r="V1660" s="355"/>
      <c r="W1660" s="355"/>
      <c r="X1660" s="355"/>
      <c r="Y1660" s="355"/>
      <c r="Z1660" s="355"/>
      <c r="AA1660" s="355"/>
      <c r="AB1660" s="355"/>
      <c r="AC1660" s="355"/>
      <c r="AD1660" s="355"/>
      <c r="AE1660" s="355"/>
      <c r="AF1660" s="355"/>
      <c r="AG1660" s="355"/>
      <c r="AH1660" s="355"/>
      <c r="AI1660" s="355"/>
      <c r="AJ1660" s="355"/>
      <c r="AK1660" s="72">
        <f t="shared" si="392"/>
        <v>0</v>
      </c>
      <c r="AL1660" s="761">
        <f t="shared" si="398"/>
        <v>1</v>
      </c>
      <c r="AM1660" s="359">
        <f t="shared" si="394"/>
        <v>0</v>
      </c>
      <c r="AN1660" s="359">
        <f t="shared" si="395"/>
        <v>0</v>
      </c>
      <c r="AO1660" s="755">
        <f t="shared" si="396"/>
        <v>0</v>
      </c>
      <c r="AP1660" s="573">
        <f t="shared" si="399"/>
        <v>0</v>
      </c>
      <c r="AQ1660" s="583">
        <f t="shared" si="400"/>
        <v>0</v>
      </c>
      <c r="AR1660" s="579"/>
      <c r="AS1660" s="102"/>
      <c r="AT1660" s="27"/>
      <c r="AU1660" s="592"/>
    </row>
    <row r="1661" spans="1:47" ht="15" hidden="1">
      <c r="A1661" s="309"/>
      <c r="B1661" s="338"/>
      <c r="C1661" s="350"/>
      <c r="D1661" s="951"/>
      <c r="E1661" s="952"/>
      <c r="F1661" s="952"/>
      <c r="G1661" s="953"/>
      <c r="H1661" s="745">
        <v>0.21</v>
      </c>
      <c r="I1661" s="747">
        <v>1</v>
      </c>
      <c r="J1661" s="316"/>
      <c r="K1661" s="680">
        <f t="shared" si="393"/>
        <v>0</v>
      </c>
      <c r="L1661" s="355">
        <v>1</v>
      </c>
      <c r="M1661" s="355"/>
      <c r="N1661" s="361">
        <f t="shared" si="397"/>
        <v>1</v>
      </c>
      <c r="O1661" s="355"/>
      <c r="P1661" s="355"/>
      <c r="Q1661" s="355"/>
      <c r="R1661" s="355"/>
      <c r="S1661" s="355"/>
      <c r="T1661" s="355"/>
      <c r="U1661" s="355"/>
      <c r="V1661" s="355"/>
      <c r="W1661" s="355"/>
      <c r="X1661" s="355"/>
      <c r="Y1661" s="355"/>
      <c r="Z1661" s="355"/>
      <c r="AA1661" s="355"/>
      <c r="AB1661" s="355"/>
      <c r="AC1661" s="355"/>
      <c r="AD1661" s="355"/>
      <c r="AE1661" s="355"/>
      <c r="AF1661" s="355"/>
      <c r="AG1661" s="355"/>
      <c r="AH1661" s="355"/>
      <c r="AI1661" s="355"/>
      <c r="AJ1661" s="355"/>
      <c r="AK1661" s="72">
        <f t="shared" si="392"/>
        <v>0</v>
      </c>
      <c r="AL1661" s="761">
        <f t="shared" si="398"/>
        <v>1</v>
      </c>
      <c r="AM1661" s="359">
        <f t="shared" si="394"/>
        <v>0</v>
      </c>
      <c r="AN1661" s="359">
        <f t="shared" si="395"/>
        <v>0</v>
      </c>
      <c r="AO1661" s="755">
        <f t="shared" si="396"/>
        <v>0</v>
      </c>
      <c r="AP1661" s="573">
        <f t="shared" si="399"/>
        <v>0</v>
      </c>
      <c r="AQ1661" s="583">
        <f t="shared" si="400"/>
        <v>0</v>
      </c>
      <c r="AR1661" s="579"/>
      <c r="AS1661" s="102"/>
      <c r="AT1661" s="27"/>
      <c r="AU1661" s="592"/>
    </row>
    <row r="1662" spans="1:47" ht="15" hidden="1">
      <c r="A1662" s="309"/>
      <c r="B1662" s="338"/>
      <c r="C1662" s="350"/>
      <c r="D1662" s="951"/>
      <c r="E1662" s="952"/>
      <c r="F1662" s="952"/>
      <c r="G1662" s="953"/>
      <c r="H1662" s="745">
        <v>0.21</v>
      </c>
      <c r="I1662" s="747">
        <v>1</v>
      </c>
      <c r="J1662" s="316"/>
      <c r="K1662" s="680">
        <f t="shared" si="393"/>
        <v>0</v>
      </c>
      <c r="L1662" s="355">
        <v>1</v>
      </c>
      <c r="M1662" s="355"/>
      <c r="N1662" s="361">
        <f t="shared" si="397"/>
        <v>1</v>
      </c>
      <c r="O1662" s="355"/>
      <c r="P1662" s="355"/>
      <c r="Q1662" s="355"/>
      <c r="R1662" s="355"/>
      <c r="S1662" s="355"/>
      <c r="T1662" s="355"/>
      <c r="U1662" s="355"/>
      <c r="V1662" s="355"/>
      <c r="W1662" s="355"/>
      <c r="X1662" s="355"/>
      <c r="Y1662" s="355"/>
      <c r="Z1662" s="355"/>
      <c r="AA1662" s="355"/>
      <c r="AB1662" s="355"/>
      <c r="AC1662" s="355"/>
      <c r="AD1662" s="355"/>
      <c r="AE1662" s="355"/>
      <c r="AF1662" s="355"/>
      <c r="AG1662" s="355"/>
      <c r="AH1662" s="355"/>
      <c r="AI1662" s="355"/>
      <c r="AJ1662" s="355"/>
      <c r="AK1662" s="72">
        <f t="shared" si="392"/>
        <v>0</v>
      </c>
      <c r="AL1662" s="761">
        <f t="shared" si="398"/>
        <v>1</v>
      </c>
      <c r="AM1662" s="359">
        <f t="shared" si="394"/>
        <v>0</v>
      </c>
      <c r="AN1662" s="359">
        <f t="shared" si="395"/>
        <v>0</v>
      </c>
      <c r="AO1662" s="755">
        <f t="shared" si="396"/>
        <v>0</v>
      </c>
      <c r="AP1662" s="573">
        <f t="shared" si="399"/>
        <v>0</v>
      </c>
      <c r="AQ1662" s="583">
        <f t="shared" si="400"/>
        <v>0</v>
      </c>
      <c r="AR1662" s="579"/>
      <c r="AS1662" s="102"/>
      <c r="AT1662" s="27"/>
      <c r="AU1662" s="592"/>
    </row>
    <row r="1663" spans="1:47" ht="15" hidden="1">
      <c r="A1663" s="309"/>
      <c r="B1663" s="338"/>
      <c r="C1663" s="350"/>
      <c r="D1663" s="951"/>
      <c r="E1663" s="952"/>
      <c r="F1663" s="952"/>
      <c r="G1663" s="953"/>
      <c r="H1663" s="745">
        <v>0.21</v>
      </c>
      <c r="I1663" s="747">
        <v>1</v>
      </c>
      <c r="J1663" s="316"/>
      <c r="K1663" s="680">
        <f t="shared" si="393"/>
        <v>0</v>
      </c>
      <c r="L1663" s="355">
        <v>1</v>
      </c>
      <c r="M1663" s="355"/>
      <c r="N1663" s="361">
        <f t="shared" si="397"/>
        <v>1</v>
      </c>
      <c r="O1663" s="355"/>
      <c r="P1663" s="355"/>
      <c r="Q1663" s="355"/>
      <c r="R1663" s="355"/>
      <c r="S1663" s="355"/>
      <c r="T1663" s="355"/>
      <c r="U1663" s="355"/>
      <c r="V1663" s="355"/>
      <c r="W1663" s="355"/>
      <c r="X1663" s="355"/>
      <c r="Y1663" s="355"/>
      <c r="Z1663" s="355"/>
      <c r="AA1663" s="355"/>
      <c r="AB1663" s="355"/>
      <c r="AC1663" s="355"/>
      <c r="AD1663" s="355"/>
      <c r="AE1663" s="355"/>
      <c r="AF1663" s="355"/>
      <c r="AG1663" s="355"/>
      <c r="AH1663" s="355"/>
      <c r="AI1663" s="355"/>
      <c r="AJ1663" s="355"/>
      <c r="AK1663" s="72">
        <f t="shared" si="392"/>
        <v>0</v>
      </c>
      <c r="AL1663" s="761">
        <f t="shared" si="398"/>
        <v>1</v>
      </c>
      <c r="AM1663" s="359">
        <f t="shared" si="394"/>
        <v>0</v>
      </c>
      <c r="AN1663" s="359">
        <f t="shared" si="395"/>
        <v>0</v>
      </c>
      <c r="AO1663" s="755">
        <f t="shared" si="396"/>
        <v>0</v>
      </c>
      <c r="AP1663" s="573">
        <f t="shared" si="399"/>
        <v>0</v>
      </c>
      <c r="AQ1663" s="583">
        <f t="shared" si="400"/>
        <v>0</v>
      </c>
      <c r="AR1663" s="579"/>
      <c r="AS1663" s="102"/>
      <c r="AT1663" s="27"/>
      <c r="AU1663" s="592"/>
    </row>
    <row r="1664" spans="1:47" ht="15" hidden="1">
      <c r="A1664" s="309"/>
      <c r="B1664" s="338"/>
      <c r="C1664" s="350"/>
      <c r="D1664" s="951"/>
      <c r="E1664" s="952"/>
      <c r="F1664" s="952"/>
      <c r="G1664" s="953"/>
      <c r="H1664" s="745">
        <v>0.21</v>
      </c>
      <c r="I1664" s="747">
        <v>1</v>
      </c>
      <c r="J1664" s="316"/>
      <c r="K1664" s="680">
        <f t="shared" si="393"/>
        <v>0</v>
      </c>
      <c r="L1664" s="355">
        <v>1</v>
      </c>
      <c r="M1664" s="355"/>
      <c r="N1664" s="361">
        <f t="shared" si="397"/>
        <v>1</v>
      </c>
      <c r="O1664" s="355"/>
      <c r="P1664" s="355"/>
      <c r="Q1664" s="355"/>
      <c r="R1664" s="355"/>
      <c r="S1664" s="355"/>
      <c r="T1664" s="355"/>
      <c r="U1664" s="355"/>
      <c r="V1664" s="355"/>
      <c r="W1664" s="355"/>
      <c r="X1664" s="355"/>
      <c r="Y1664" s="355"/>
      <c r="Z1664" s="355"/>
      <c r="AA1664" s="355"/>
      <c r="AB1664" s="355"/>
      <c r="AC1664" s="355"/>
      <c r="AD1664" s="355"/>
      <c r="AE1664" s="355"/>
      <c r="AF1664" s="355"/>
      <c r="AG1664" s="355"/>
      <c r="AH1664" s="355"/>
      <c r="AI1664" s="355"/>
      <c r="AJ1664" s="355"/>
      <c r="AK1664" s="72">
        <f t="shared" si="392"/>
        <v>0</v>
      </c>
      <c r="AL1664" s="761">
        <f t="shared" si="398"/>
        <v>1</v>
      </c>
      <c r="AM1664" s="359">
        <f t="shared" si="394"/>
        <v>0</v>
      </c>
      <c r="AN1664" s="359">
        <f t="shared" si="395"/>
        <v>0</v>
      </c>
      <c r="AO1664" s="755">
        <f t="shared" si="396"/>
        <v>0</v>
      </c>
      <c r="AP1664" s="573">
        <f t="shared" si="399"/>
        <v>0</v>
      </c>
      <c r="AQ1664" s="583">
        <f t="shared" si="400"/>
        <v>0</v>
      </c>
      <c r="AR1664" s="579"/>
      <c r="AS1664" s="102"/>
      <c r="AT1664" s="27"/>
      <c r="AU1664" s="592"/>
    </row>
    <row r="1665" spans="1:47" ht="15" hidden="1">
      <c r="A1665" s="309"/>
      <c r="B1665" s="338"/>
      <c r="C1665" s="350"/>
      <c r="D1665" s="951"/>
      <c r="E1665" s="952"/>
      <c r="F1665" s="952"/>
      <c r="G1665" s="953"/>
      <c r="H1665" s="745">
        <v>0.21</v>
      </c>
      <c r="I1665" s="747">
        <v>1</v>
      </c>
      <c r="J1665" s="316"/>
      <c r="K1665" s="680">
        <f t="shared" si="393"/>
        <v>0</v>
      </c>
      <c r="L1665" s="355">
        <v>1</v>
      </c>
      <c r="M1665" s="355"/>
      <c r="N1665" s="361">
        <f t="shared" si="397"/>
        <v>1</v>
      </c>
      <c r="O1665" s="355"/>
      <c r="P1665" s="355"/>
      <c r="Q1665" s="355"/>
      <c r="R1665" s="355"/>
      <c r="S1665" s="355"/>
      <c r="T1665" s="355"/>
      <c r="U1665" s="355"/>
      <c r="V1665" s="355"/>
      <c r="W1665" s="355"/>
      <c r="X1665" s="355"/>
      <c r="Y1665" s="355"/>
      <c r="Z1665" s="355"/>
      <c r="AA1665" s="355"/>
      <c r="AB1665" s="355"/>
      <c r="AC1665" s="355"/>
      <c r="AD1665" s="355"/>
      <c r="AE1665" s="355"/>
      <c r="AF1665" s="355"/>
      <c r="AG1665" s="355"/>
      <c r="AH1665" s="355"/>
      <c r="AI1665" s="355"/>
      <c r="AJ1665" s="355"/>
      <c r="AK1665" s="72">
        <f t="shared" si="392"/>
        <v>0</v>
      </c>
      <c r="AL1665" s="761">
        <f t="shared" si="398"/>
        <v>1</v>
      </c>
      <c r="AM1665" s="359">
        <f t="shared" si="394"/>
        <v>0</v>
      </c>
      <c r="AN1665" s="359">
        <f t="shared" si="395"/>
        <v>0</v>
      </c>
      <c r="AO1665" s="755">
        <f t="shared" si="396"/>
        <v>0</v>
      </c>
      <c r="AP1665" s="573">
        <f t="shared" si="399"/>
        <v>0</v>
      </c>
      <c r="AQ1665" s="583">
        <f t="shared" si="400"/>
        <v>0</v>
      </c>
      <c r="AR1665" s="579"/>
      <c r="AS1665" s="102"/>
      <c r="AT1665" s="27"/>
      <c r="AU1665" s="592"/>
    </row>
    <row r="1666" spans="1:47" ht="15" hidden="1">
      <c r="A1666" s="309"/>
      <c r="B1666" s="338"/>
      <c r="C1666" s="350"/>
      <c r="D1666" s="951"/>
      <c r="E1666" s="952"/>
      <c r="F1666" s="952"/>
      <c r="G1666" s="953"/>
      <c r="H1666" s="745">
        <v>0.21</v>
      </c>
      <c r="I1666" s="747">
        <v>1</v>
      </c>
      <c r="J1666" s="316"/>
      <c r="K1666" s="680">
        <f t="shared" si="393"/>
        <v>0</v>
      </c>
      <c r="L1666" s="355">
        <v>1</v>
      </c>
      <c r="M1666" s="355"/>
      <c r="N1666" s="361">
        <f t="shared" si="397"/>
        <v>1</v>
      </c>
      <c r="O1666" s="355"/>
      <c r="P1666" s="355"/>
      <c r="Q1666" s="355"/>
      <c r="R1666" s="355"/>
      <c r="S1666" s="355"/>
      <c r="T1666" s="355"/>
      <c r="U1666" s="355"/>
      <c r="V1666" s="355"/>
      <c r="W1666" s="355"/>
      <c r="X1666" s="355"/>
      <c r="Y1666" s="355"/>
      <c r="Z1666" s="355"/>
      <c r="AA1666" s="355"/>
      <c r="AB1666" s="355"/>
      <c r="AC1666" s="355"/>
      <c r="AD1666" s="355"/>
      <c r="AE1666" s="355"/>
      <c r="AF1666" s="355"/>
      <c r="AG1666" s="355"/>
      <c r="AH1666" s="355"/>
      <c r="AI1666" s="355"/>
      <c r="AJ1666" s="355"/>
      <c r="AK1666" s="72">
        <f t="shared" si="392"/>
        <v>0</v>
      </c>
      <c r="AL1666" s="761">
        <f t="shared" si="398"/>
        <v>1</v>
      </c>
      <c r="AM1666" s="359">
        <f t="shared" si="394"/>
        <v>0</v>
      </c>
      <c r="AN1666" s="359">
        <f t="shared" si="395"/>
        <v>0</v>
      </c>
      <c r="AO1666" s="755">
        <f t="shared" si="396"/>
        <v>0</v>
      </c>
      <c r="AP1666" s="573">
        <f t="shared" si="399"/>
        <v>0</v>
      </c>
      <c r="AQ1666" s="583">
        <f t="shared" si="400"/>
        <v>0</v>
      </c>
      <c r="AR1666" s="579"/>
      <c r="AS1666" s="102"/>
      <c r="AT1666" s="27"/>
      <c r="AU1666" s="592"/>
    </row>
    <row r="1667" spans="1:47" ht="15" hidden="1">
      <c r="A1667" s="309"/>
      <c r="B1667" s="338"/>
      <c r="C1667" s="350"/>
      <c r="D1667" s="951"/>
      <c r="E1667" s="952"/>
      <c r="F1667" s="952"/>
      <c r="G1667" s="953"/>
      <c r="H1667" s="745">
        <v>0.21</v>
      </c>
      <c r="I1667" s="747">
        <v>1</v>
      </c>
      <c r="J1667" s="316"/>
      <c r="K1667" s="680">
        <f t="shared" si="393"/>
        <v>0</v>
      </c>
      <c r="L1667" s="355">
        <v>1</v>
      </c>
      <c r="M1667" s="355"/>
      <c r="N1667" s="361">
        <f t="shared" si="397"/>
        <v>1</v>
      </c>
      <c r="O1667" s="355"/>
      <c r="P1667" s="355"/>
      <c r="Q1667" s="355"/>
      <c r="R1667" s="355"/>
      <c r="S1667" s="355"/>
      <c r="T1667" s="355"/>
      <c r="U1667" s="355"/>
      <c r="V1667" s="355"/>
      <c r="W1667" s="355"/>
      <c r="X1667" s="355"/>
      <c r="Y1667" s="355"/>
      <c r="Z1667" s="355"/>
      <c r="AA1667" s="355"/>
      <c r="AB1667" s="355"/>
      <c r="AC1667" s="355"/>
      <c r="AD1667" s="355"/>
      <c r="AE1667" s="355"/>
      <c r="AF1667" s="355"/>
      <c r="AG1667" s="355"/>
      <c r="AH1667" s="355"/>
      <c r="AI1667" s="355"/>
      <c r="AJ1667" s="355"/>
      <c r="AK1667" s="72">
        <f t="shared" si="392"/>
        <v>0</v>
      </c>
      <c r="AL1667" s="761">
        <f t="shared" si="398"/>
        <v>1</v>
      </c>
      <c r="AM1667" s="359">
        <f t="shared" si="394"/>
        <v>0</v>
      </c>
      <c r="AN1667" s="359">
        <f t="shared" si="395"/>
        <v>0</v>
      </c>
      <c r="AO1667" s="755">
        <f t="shared" si="396"/>
        <v>0</v>
      </c>
      <c r="AP1667" s="573">
        <f t="shared" si="399"/>
        <v>0</v>
      </c>
      <c r="AQ1667" s="583">
        <f t="shared" si="400"/>
        <v>0</v>
      </c>
      <c r="AR1667" s="579"/>
      <c r="AS1667" s="102"/>
      <c r="AT1667" s="27"/>
      <c r="AU1667" s="592"/>
    </row>
    <row r="1668" spans="1:47" ht="15" hidden="1">
      <c r="A1668" s="309"/>
      <c r="B1668" s="338"/>
      <c r="C1668" s="350"/>
      <c r="D1668" s="951"/>
      <c r="E1668" s="952"/>
      <c r="F1668" s="952"/>
      <c r="G1668" s="953"/>
      <c r="H1668" s="745">
        <v>0.21</v>
      </c>
      <c r="I1668" s="747">
        <v>1</v>
      </c>
      <c r="J1668" s="316"/>
      <c r="K1668" s="680">
        <f t="shared" si="393"/>
        <v>0</v>
      </c>
      <c r="L1668" s="355">
        <v>1</v>
      </c>
      <c r="M1668" s="355"/>
      <c r="N1668" s="361">
        <f t="shared" si="397"/>
        <v>1</v>
      </c>
      <c r="O1668" s="355"/>
      <c r="P1668" s="355"/>
      <c r="Q1668" s="355"/>
      <c r="R1668" s="355"/>
      <c r="S1668" s="355"/>
      <c r="T1668" s="355"/>
      <c r="U1668" s="355"/>
      <c r="V1668" s="355"/>
      <c r="W1668" s="355"/>
      <c r="X1668" s="355"/>
      <c r="Y1668" s="355"/>
      <c r="Z1668" s="355"/>
      <c r="AA1668" s="355"/>
      <c r="AB1668" s="355"/>
      <c r="AC1668" s="355"/>
      <c r="AD1668" s="355"/>
      <c r="AE1668" s="355"/>
      <c r="AF1668" s="355"/>
      <c r="AG1668" s="355"/>
      <c r="AH1668" s="355"/>
      <c r="AI1668" s="355"/>
      <c r="AJ1668" s="355"/>
      <c r="AK1668" s="72">
        <f t="shared" si="392"/>
        <v>0</v>
      </c>
      <c r="AL1668" s="761">
        <f t="shared" si="398"/>
        <v>1</v>
      </c>
      <c r="AM1668" s="359">
        <f t="shared" si="394"/>
        <v>0</v>
      </c>
      <c r="AN1668" s="359">
        <f t="shared" si="395"/>
        <v>0</v>
      </c>
      <c r="AO1668" s="755">
        <f t="shared" si="396"/>
        <v>0</v>
      </c>
      <c r="AP1668" s="573">
        <f t="shared" si="399"/>
        <v>0</v>
      </c>
      <c r="AQ1668" s="583">
        <f t="shared" si="400"/>
        <v>0</v>
      </c>
      <c r="AR1668" s="579"/>
      <c r="AS1668" s="102"/>
      <c r="AT1668" s="27"/>
      <c r="AU1668" s="592"/>
    </row>
    <row r="1669" spans="1:47" ht="15" hidden="1">
      <c r="A1669" s="309"/>
      <c r="B1669" s="338"/>
      <c r="C1669" s="350"/>
      <c r="D1669" s="951"/>
      <c r="E1669" s="952"/>
      <c r="F1669" s="952"/>
      <c r="G1669" s="953"/>
      <c r="H1669" s="745">
        <v>0.21</v>
      </c>
      <c r="I1669" s="747">
        <v>1</v>
      </c>
      <c r="J1669" s="316"/>
      <c r="K1669" s="680">
        <f t="shared" si="393"/>
        <v>0</v>
      </c>
      <c r="L1669" s="355">
        <v>1</v>
      </c>
      <c r="M1669" s="355"/>
      <c r="N1669" s="361">
        <f t="shared" si="397"/>
        <v>1</v>
      </c>
      <c r="O1669" s="355"/>
      <c r="P1669" s="355"/>
      <c r="Q1669" s="355"/>
      <c r="R1669" s="355"/>
      <c r="S1669" s="355"/>
      <c r="T1669" s="355"/>
      <c r="U1669" s="355"/>
      <c r="V1669" s="355"/>
      <c r="W1669" s="355"/>
      <c r="X1669" s="355"/>
      <c r="Y1669" s="355"/>
      <c r="Z1669" s="355"/>
      <c r="AA1669" s="355"/>
      <c r="AB1669" s="355"/>
      <c r="AC1669" s="355"/>
      <c r="AD1669" s="355"/>
      <c r="AE1669" s="355"/>
      <c r="AF1669" s="355"/>
      <c r="AG1669" s="355"/>
      <c r="AH1669" s="355"/>
      <c r="AI1669" s="355"/>
      <c r="AJ1669" s="355"/>
      <c r="AK1669" s="72">
        <f t="shared" si="392"/>
        <v>0</v>
      </c>
      <c r="AL1669" s="761">
        <f t="shared" si="398"/>
        <v>1</v>
      </c>
      <c r="AM1669" s="359">
        <f t="shared" si="394"/>
        <v>0</v>
      </c>
      <c r="AN1669" s="359">
        <f t="shared" si="395"/>
        <v>0</v>
      </c>
      <c r="AO1669" s="755">
        <f t="shared" si="396"/>
        <v>0</v>
      </c>
      <c r="AP1669" s="573">
        <f t="shared" si="399"/>
        <v>0</v>
      </c>
      <c r="AQ1669" s="583">
        <f t="shared" si="400"/>
        <v>0</v>
      </c>
      <c r="AR1669" s="579"/>
      <c r="AS1669" s="102"/>
      <c r="AT1669" s="27"/>
      <c r="AU1669" s="592"/>
    </row>
    <row r="1670" spans="1:47" ht="15" hidden="1">
      <c r="A1670" s="309"/>
      <c r="B1670" s="338"/>
      <c r="C1670" s="350"/>
      <c r="D1670" s="951"/>
      <c r="E1670" s="952"/>
      <c r="F1670" s="952"/>
      <c r="G1670" s="953"/>
      <c r="H1670" s="745">
        <v>0.21</v>
      </c>
      <c r="I1670" s="747">
        <v>1</v>
      </c>
      <c r="J1670" s="316"/>
      <c r="K1670" s="680">
        <f t="shared" si="393"/>
        <v>0</v>
      </c>
      <c r="L1670" s="355">
        <v>1</v>
      </c>
      <c r="M1670" s="355"/>
      <c r="N1670" s="361">
        <f t="shared" si="397"/>
        <v>1</v>
      </c>
      <c r="O1670" s="355"/>
      <c r="P1670" s="355"/>
      <c r="Q1670" s="355"/>
      <c r="R1670" s="355"/>
      <c r="S1670" s="355"/>
      <c r="T1670" s="355"/>
      <c r="U1670" s="355"/>
      <c r="V1670" s="355"/>
      <c r="W1670" s="355"/>
      <c r="X1670" s="355"/>
      <c r="Y1670" s="355"/>
      <c r="Z1670" s="355"/>
      <c r="AA1670" s="355"/>
      <c r="AB1670" s="355"/>
      <c r="AC1670" s="355"/>
      <c r="AD1670" s="355"/>
      <c r="AE1670" s="355"/>
      <c r="AF1670" s="355"/>
      <c r="AG1670" s="355"/>
      <c r="AH1670" s="355"/>
      <c r="AI1670" s="355"/>
      <c r="AJ1670" s="355"/>
      <c r="AK1670" s="72">
        <f t="shared" si="392"/>
        <v>0</v>
      </c>
      <c r="AL1670" s="761">
        <f t="shared" si="398"/>
        <v>1</v>
      </c>
      <c r="AM1670" s="359">
        <f t="shared" si="394"/>
        <v>0</v>
      </c>
      <c r="AN1670" s="359">
        <f t="shared" si="395"/>
        <v>0</v>
      </c>
      <c r="AO1670" s="755">
        <f t="shared" si="396"/>
        <v>0</v>
      </c>
      <c r="AP1670" s="573">
        <f t="shared" si="399"/>
        <v>0</v>
      </c>
      <c r="AQ1670" s="583">
        <f t="shared" si="400"/>
        <v>0</v>
      </c>
      <c r="AR1670" s="579"/>
      <c r="AS1670" s="102"/>
      <c r="AT1670" s="27"/>
      <c r="AU1670" s="592"/>
    </row>
    <row r="1671" spans="1:47" ht="15" hidden="1">
      <c r="A1671" s="309"/>
      <c r="B1671" s="338"/>
      <c r="C1671" s="350"/>
      <c r="D1671" s="951"/>
      <c r="E1671" s="952"/>
      <c r="F1671" s="952"/>
      <c r="G1671" s="953"/>
      <c r="H1671" s="745">
        <v>0.21</v>
      </c>
      <c r="I1671" s="747">
        <v>1</v>
      </c>
      <c r="J1671" s="316"/>
      <c r="K1671" s="680">
        <f t="shared" si="393"/>
        <v>0</v>
      </c>
      <c r="L1671" s="355">
        <v>1</v>
      </c>
      <c r="M1671" s="355"/>
      <c r="N1671" s="361">
        <f t="shared" si="397"/>
        <v>1</v>
      </c>
      <c r="O1671" s="355"/>
      <c r="P1671" s="355"/>
      <c r="Q1671" s="355"/>
      <c r="R1671" s="355"/>
      <c r="S1671" s="355"/>
      <c r="T1671" s="355"/>
      <c r="U1671" s="355"/>
      <c r="V1671" s="355"/>
      <c r="W1671" s="355"/>
      <c r="X1671" s="355"/>
      <c r="Y1671" s="355"/>
      <c r="Z1671" s="355"/>
      <c r="AA1671" s="355"/>
      <c r="AB1671" s="355"/>
      <c r="AC1671" s="355"/>
      <c r="AD1671" s="355"/>
      <c r="AE1671" s="355"/>
      <c r="AF1671" s="355"/>
      <c r="AG1671" s="355"/>
      <c r="AH1671" s="355"/>
      <c r="AI1671" s="355"/>
      <c r="AJ1671" s="355"/>
      <c r="AK1671" s="72">
        <f t="shared" si="392"/>
        <v>0</v>
      </c>
      <c r="AL1671" s="761">
        <f t="shared" si="398"/>
        <v>1</v>
      </c>
      <c r="AM1671" s="359">
        <f t="shared" si="394"/>
        <v>0</v>
      </c>
      <c r="AN1671" s="359">
        <f t="shared" si="395"/>
        <v>0</v>
      </c>
      <c r="AO1671" s="755">
        <f t="shared" si="396"/>
        <v>0</v>
      </c>
      <c r="AP1671" s="573">
        <f t="shared" si="399"/>
        <v>0</v>
      </c>
      <c r="AQ1671" s="583">
        <f t="shared" si="400"/>
        <v>0</v>
      </c>
      <c r="AR1671" s="579"/>
      <c r="AS1671" s="102"/>
      <c r="AT1671" s="27"/>
      <c r="AU1671" s="592"/>
    </row>
    <row r="1672" spans="1:47" ht="15" hidden="1">
      <c r="A1672" s="309"/>
      <c r="B1672" s="338"/>
      <c r="C1672" s="350"/>
      <c r="D1672" s="951"/>
      <c r="E1672" s="952"/>
      <c r="F1672" s="952"/>
      <c r="G1672" s="953"/>
      <c r="H1672" s="745">
        <v>0.21</v>
      </c>
      <c r="I1672" s="747">
        <v>1</v>
      </c>
      <c r="J1672" s="316"/>
      <c r="K1672" s="680">
        <f t="shared" si="393"/>
        <v>0</v>
      </c>
      <c r="L1672" s="355">
        <v>1</v>
      </c>
      <c r="M1672" s="355"/>
      <c r="N1672" s="361">
        <f t="shared" si="397"/>
        <v>1</v>
      </c>
      <c r="O1672" s="355"/>
      <c r="P1672" s="355"/>
      <c r="Q1672" s="355"/>
      <c r="R1672" s="355"/>
      <c r="S1672" s="355"/>
      <c r="T1672" s="355"/>
      <c r="U1672" s="355"/>
      <c r="V1672" s="355"/>
      <c r="W1672" s="355"/>
      <c r="X1672" s="355"/>
      <c r="Y1672" s="355"/>
      <c r="Z1672" s="355"/>
      <c r="AA1672" s="355"/>
      <c r="AB1672" s="355"/>
      <c r="AC1672" s="355"/>
      <c r="AD1672" s="355"/>
      <c r="AE1672" s="355"/>
      <c r="AF1672" s="355"/>
      <c r="AG1672" s="355"/>
      <c r="AH1672" s="355"/>
      <c r="AI1672" s="355"/>
      <c r="AJ1672" s="355"/>
      <c r="AK1672" s="72">
        <f t="shared" si="392"/>
        <v>0</v>
      </c>
      <c r="AL1672" s="761">
        <f t="shared" si="398"/>
        <v>1</v>
      </c>
      <c r="AM1672" s="359">
        <f t="shared" si="394"/>
        <v>0</v>
      </c>
      <c r="AN1672" s="359">
        <f t="shared" si="395"/>
        <v>0</v>
      </c>
      <c r="AO1672" s="755">
        <f t="shared" si="396"/>
        <v>0</v>
      </c>
      <c r="AP1672" s="573">
        <f t="shared" si="399"/>
        <v>0</v>
      </c>
      <c r="AQ1672" s="583">
        <f t="shared" si="400"/>
        <v>0</v>
      </c>
      <c r="AR1672" s="579"/>
      <c r="AS1672" s="102"/>
      <c r="AT1672" s="27"/>
      <c r="AU1672" s="592"/>
    </row>
    <row r="1673" spans="1:47" ht="15" hidden="1">
      <c r="A1673" s="309"/>
      <c r="B1673" s="338"/>
      <c r="C1673" s="350"/>
      <c r="D1673" s="951"/>
      <c r="E1673" s="952"/>
      <c r="F1673" s="952"/>
      <c r="G1673" s="953"/>
      <c r="H1673" s="745">
        <v>0.21</v>
      </c>
      <c r="I1673" s="747">
        <v>1</v>
      </c>
      <c r="J1673" s="316"/>
      <c r="K1673" s="680">
        <f t="shared" si="393"/>
        <v>0</v>
      </c>
      <c r="L1673" s="355">
        <v>1</v>
      </c>
      <c r="M1673" s="355"/>
      <c r="N1673" s="361">
        <f t="shared" si="397"/>
        <v>1</v>
      </c>
      <c r="O1673" s="355"/>
      <c r="P1673" s="355"/>
      <c r="Q1673" s="355"/>
      <c r="R1673" s="355"/>
      <c r="S1673" s="355"/>
      <c r="T1673" s="355"/>
      <c r="U1673" s="355"/>
      <c r="V1673" s="355"/>
      <c r="W1673" s="355"/>
      <c r="X1673" s="355"/>
      <c r="Y1673" s="355"/>
      <c r="Z1673" s="355"/>
      <c r="AA1673" s="355"/>
      <c r="AB1673" s="355"/>
      <c r="AC1673" s="355"/>
      <c r="AD1673" s="355"/>
      <c r="AE1673" s="355"/>
      <c r="AF1673" s="355"/>
      <c r="AG1673" s="355"/>
      <c r="AH1673" s="355"/>
      <c r="AI1673" s="355"/>
      <c r="AJ1673" s="355"/>
      <c r="AK1673" s="72">
        <f t="shared" si="392"/>
        <v>0</v>
      </c>
      <c r="AL1673" s="761">
        <f t="shared" si="398"/>
        <v>1</v>
      </c>
      <c r="AM1673" s="359">
        <f t="shared" si="394"/>
        <v>0</v>
      </c>
      <c r="AN1673" s="359">
        <f t="shared" si="395"/>
        <v>0</v>
      </c>
      <c r="AO1673" s="755">
        <f t="shared" si="396"/>
        <v>0</v>
      </c>
      <c r="AP1673" s="573">
        <f t="shared" si="399"/>
        <v>0</v>
      </c>
      <c r="AQ1673" s="583">
        <f t="shared" si="400"/>
        <v>0</v>
      </c>
      <c r="AR1673" s="579"/>
      <c r="AS1673" s="102"/>
      <c r="AT1673" s="27"/>
      <c r="AU1673" s="592"/>
    </row>
    <row r="1674" spans="1:47" ht="15" hidden="1">
      <c r="A1674" s="309"/>
      <c r="B1674" s="338"/>
      <c r="C1674" s="350"/>
      <c r="D1674" s="951"/>
      <c r="E1674" s="952"/>
      <c r="F1674" s="952"/>
      <c r="G1674" s="953"/>
      <c r="H1674" s="745">
        <v>0.21</v>
      </c>
      <c r="I1674" s="747">
        <v>1</v>
      </c>
      <c r="J1674" s="316"/>
      <c r="K1674" s="680">
        <f t="shared" si="393"/>
        <v>0</v>
      </c>
      <c r="L1674" s="355">
        <v>1</v>
      </c>
      <c r="M1674" s="355"/>
      <c r="N1674" s="361">
        <f t="shared" si="397"/>
        <v>1</v>
      </c>
      <c r="O1674" s="355"/>
      <c r="P1674" s="355"/>
      <c r="Q1674" s="355"/>
      <c r="R1674" s="355"/>
      <c r="S1674" s="355"/>
      <c r="T1674" s="355"/>
      <c r="U1674" s="355"/>
      <c r="V1674" s="355"/>
      <c r="W1674" s="355"/>
      <c r="X1674" s="355"/>
      <c r="Y1674" s="355"/>
      <c r="Z1674" s="355"/>
      <c r="AA1674" s="355"/>
      <c r="AB1674" s="355"/>
      <c r="AC1674" s="355"/>
      <c r="AD1674" s="355"/>
      <c r="AE1674" s="355"/>
      <c r="AF1674" s="355"/>
      <c r="AG1674" s="355"/>
      <c r="AH1674" s="355"/>
      <c r="AI1674" s="355"/>
      <c r="AJ1674" s="355"/>
      <c r="AK1674" s="72">
        <f t="shared" si="392"/>
        <v>0</v>
      </c>
      <c r="AL1674" s="761">
        <f t="shared" si="398"/>
        <v>1</v>
      </c>
      <c r="AM1674" s="359">
        <f t="shared" si="394"/>
        <v>0</v>
      </c>
      <c r="AN1674" s="359">
        <f t="shared" si="395"/>
        <v>0</v>
      </c>
      <c r="AO1674" s="755">
        <f t="shared" si="396"/>
        <v>0</v>
      </c>
      <c r="AP1674" s="573">
        <f t="shared" si="399"/>
        <v>0</v>
      </c>
      <c r="AQ1674" s="583">
        <f t="shared" si="400"/>
        <v>0</v>
      </c>
      <c r="AR1674" s="579"/>
      <c r="AS1674" s="102"/>
      <c r="AT1674" s="27"/>
      <c r="AU1674" s="592"/>
    </row>
    <row r="1675" spans="1:47" ht="15" hidden="1">
      <c r="A1675" s="309"/>
      <c r="B1675" s="338"/>
      <c r="C1675" s="350"/>
      <c r="D1675" s="951"/>
      <c r="E1675" s="952"/>
      <c r="F1675" s="952"/>
      <c r="G1675" s="953"/>
      <c r="H1675" s="745">
        <v>0.21</v>
      </c>
      <c r="I1675" s="747">
        <v>1</v>
      </c>
      <c r="J1675" s="316"/>
      <c r="K1675" s="680">
        <f t="shared" si="393"/>
        <v>0</v>
      </c>
      <c r="L1675" s="355">
        <v>1</v>
      </c>
      <c r="M1675" s="355"/>
      <c r="N1675" s="361">
        <f t="shared" si="397"/>
        <v>1</v>
      </c>
      <c r="O1675" s="355"/>
      <c r="P1675" s="355"/>
      <c r="Q1675" s="355"/>
      <c r="R1675" s="355"/>
      <c r="S1675" s="355"/>
      <c r="T1675" s="355"/>
      <c r="U1675" s="355"/>
      <c r="V1675" s="355"/>
      <c r="W1675" s="355"/>
      <c r="X1675" s="355"/>
      <c r="Y1675" s="355"/>
      <c r="Z1675" s="355"/>
      <c r="AA1675" s="355"/>
      <c r="AB1675" s="355"/>
      <c r="AC1675" s="355"/>
      <c r="AD1675" s="355"/>
      <c r="AE1675" s="355"/>
      <c r="AF1675" s="355"/>
      <c r="AG1675" s="355"/>
      <c r="AH1675" s="355"/>
      <c r="AI1675" s="355"/>
      <c r="AJ1675" s="355"/>
      <c r="AK1675" s="72">
        <f t="shared" si="392"/>
        <v>0</v>
      </c>
      <c r="AL1675" s="761">
        <f t="shared" si="398"/>
        <v>1</v>
      </c>
      <c r="AM1675" s="359">
        <f t="shared" si="394"/>
        <v>0</v>
      </c>
      <c r="AN1675" s="359">
        <f t="shared" si="395"/>
        <v>0</v>
      </c>
      <c r="AO1675" s="755">
        <f t="shared" si="396"/>
        <v>0</v>
      </c>
      <c r="AP1675" s="573">
        <f t="shared" si="399"/>
        <v>0</v>
      </c>
      <c r="AQ1675" s="583">
        <f t="shared" si="400"/>
        <v>0</v>
      </c>
      <c r="AR1675" s="579"/>
      <c r="AS1675" s="102"/>
      <c r="AT1675" s="27"/>
      <c r="AU1675" s="592"/>
    </row>
    <row r="1676" spans="1:47" ht="15" hidden="1">
      <c r="A1676" s="309"/>
      <c r="B1676" s="338"/>
      <c r="C1676" s="350"/>
      <c r="D1676" s="951"/>
      <c r="E1676" s="952"/>
      <c r="F1676" s="952"/>
      <c r="G1676" s="953"/>
      <c r="H1676" s="745">
        <v>0.21</v>
      </c>
      <c r="I1676" s="747">
        <v>1</v>
      </c>
      <c r="J1676" s="316"/>
      <c r="K1676" s="680">
        <f t="shared" si="393"/>
        <v>0</v>
      </c>
      <c r="L1676" s="355">
        <v>1</v>
      </c>
      <c r="M1676" s="355"/>
      <c r="N1676" s="361">
        <f t="shared" si="397"/>
        <v>1</v>
      </c>
      <c r="O1676" s="355"/>
      <c r="P1676" s="355"/>
      <c r="Q1676" s="355"/>
      <c r="R1676" s="355"/>
      <c r="S1676" s="355"/>
      <c r="T1676" s="355"/>
      <c r="U1676" s="355"/>
      <c r="V1676" s="355"/>
      <c r="W1676" s="355"/>
      <c r="X1676" s="355"/>
      <c r="Y1676" s="355"/>
      <c r="Z1676" s="355"/>
      <c r="AA1676" s="355"/>
      <c r="AB1676" s="355"/>
      <c r="AC1676" s="355"/>
      <c r="AD1676" s="355"/>
      <c r="AE1676" s="355"/>
      <c r="AF1676" s="355"/>
      <c r="AG1676" s="355"/>
      <c r="AH1676" s="355"/>
      <c r="AI1676" s="355"/>
      <c r="AJ1676" s="355"/>
      <c r="AK1676" s="72">
        <f t="shared" si="392"/>
        <v>0</v>
      </c>
      <c r="AL1676" s="761">
        <f t="shared" si="398"/>
        <v>1</v>
      </c>
      <c r="AM1676" s="359">
        <f t="shared" si="394"/>
        <v>0</v>
      </c>
      <c r="AN1676" s="359">
        <f t="shared" si="395"/>
        <v>0</v>
      </c>
      <c r="AO1676" s="755">
        <f t="shared" si="396"/>
        <v>0</v>
      </c>
      <c r="AP1676" s="573">
        <f t="shared" si="399"/>
        <v>0</v>
      </c>
      <c r="AQ1676" s="583">
        <f t="shared" si="400"/>
        <v>0</v>
      </c>
      <c r="AR1676" s="579"/>
      <c r="AS1676" s="102"/>
      <c r="AT1676" s="27"/>
      <c r="AU1676" s="592"/>
    </row>
    <row r="1677" spans="1:47" ht="15" hidden="1">
      <c r="A1677" s="309"/>
      <c r="B1677" s="338"/>
      <c r="C1677" s="350"/>
      <c r="D1677" s="951"/>
      <c r="E1677" s="952"/>
      <c r="F1677" s="952"/>
      <c r="G1677" s="953"/>
      <c r="H1677" s="745">
        <v>0.21</v>
      </c>
      <c r="I1677" s="747">
        <v>1</v>
      </c>
      <c r="J1677" s="316"/>
      <c r="K1677" s="680">
        <f t="shared" si="393"/>
        <v>0</v>
      </c>
      <c r="L1677" s="355">
        <v>1</v>
      </c>
      <c r="M1677" s="355"/>
      <c r="N1677" s="361">
        <f t="shared" si="397"/>
        <v>1</v>
      </c>
      <c r="O1677" s="355"/>
      <c r="P1677" s="355"/>
      <c r="Q1677" s="355"/>
      <c r="R1677" s="355"/>
      <c r="S1677" s="355"/>
      <c r="T1677" s="355"/>
      <c r="U1677" s="355"/>
      <c r="V1677" s="355"/>
      <c r="W1677" s="355"/>
      <c r="X1677" s="355"/>
      <c r="Y1677" s="355"/>
      <c r="Z1677" s="355"/>
      <c r="AA1677" s="355"/>
      <c r="AB1677" s="355"/>
      <c r="AC1677" s="355"/>
      <c r="AD1677" s="355"/>
      <c r="AE1677" s="355"/>
      <c r="AF1677" s="355"/>
      <c r="AG1677" s="355"/>
      <c r="AH1677" s="355"/>
      <c r="AI1677" s="355"/>
      <c r="AJ1677" s="355"/>
      <c r="AK1677" s="72">
        <f t="shared" si="392"/>
        <v>0</v>
      </c>
      <c r="AL1677" s="761">
        <f t="shared" si="398"/>
        <v>1</v>
      </c>
      <c r="AM1677" s="359">
        <f t="shared" si="394"/>
        <v>0</v>
      </c>
      <c r="AN1677" s="359">
        <f t="shared" si="395"/>
        <v>0</v>
      </c>
      <c r="AO1677" s="755">
        <f t="shared" si="396"/>
        <v>0</v>
      </c>
      <c r="AP1677" s="573">
        <f t="shared" si="399"/>
        <v>0</v>
      </c>
      <c r="AQ1677" s="583">
        <f t="shared" si="400"/>
        <v>0</v>
      </c>
      <c r="AR1677" s="579"/>
      <c r="AS1677" s="102"/>
      <c r="AT1677" s="27"/>
      <c r="AU1677" s="592"/>
    </row>
    <row r="1678" spans="1:47" ht="15" hidden="1">
      <c r="A1678" s="309"/>
      <c r="B1678" s="338"/>
      <c r="C1678" s="350"/>
      <c r="D1678" s="951"/>
      <c r="E1678" s="952"/>
      <c r="F1678" s="952"/>
      <c r="G1678" s="953"/>
      <c r="H1678" s="745">
        <v>0.21</v>
      </c>
      <c r="I1678" s="747">
        <v>1</v>
      </c>
      <c r="J1678" s="316"/>
      <c r="K1678" s="680">
        <f t="shared" si="393"/>
        <v>0</v>
      </c>
      <c r="L1678" s="355">
        <v>1</v>
      </c>
      <c r="M1678" s="355"/>
      <c r="N1678" s="361">
        <f t="shared" si="397"/>
        <v>1</v>
      </c>
      <c r="O1678" s="355"/>
      <c r="P1678" s="355"/>
      <c r="Q1678" s="355"/>
      <c r="R1678" s="355"/>
      <c r="S1678" s="355"/>
      <c r="T1678" s="355"/>
      <c r="U1678" s="355"/>
      <c r="V1678" s="355"/>
      <c r="W1678" s="355"/>
      <c r="X1678" s="355"/>
      <c r="Y1678" s="355"/>
      <c r="Z1678" s="355"/>
      <c r="AA1678" s="355"/>
      <c r="AB1678" s="355"/>
      <c r="AC1678" s="355"/>
      <c r="AD1678" s="355"/>
      <c r="AE1678" s="355"/>
      <c r="AF1678" s="355"/>
      <c r="AG1678" s="355"/>
      <c r="AH1678" s="355"/>
      <c r="AI1678" s="355"/>
      <c r="AJ1678" s="355"/>
      <c r="AK1678" s="72">
        <f t="shared" si="392"/>
        <v>0</v>
      </c>
      <c r="AL1678" s="761">
        <f t="shared" si="398"/>
        <v>1</v>
      </c>
      <c r="AM1678" s="359">
        <f t="shared" si="394"/>
        <v>0</v>
      </c>
      <c r="AN1678" s="359">
        <f t="shared" si="395"/>
        <v>0</v>
      </c>
      <c r="AO1678" s="755">
        <f t="shared" si="396"/>
        <v>0</v>
      </c>
      <c r="AP1678" s="573">
        <f t="shared" si="399"/>
        <v>0</v>
      </c>
      <c r="AQ1678" s="583">
        <f t="shared" si="400"/>
        <v>0</v>
      </c>
      <c r="AR1678" s="579"/>
      <c r="AS1678" s="102"/>
      <c r="AT1678" s="27"/>
      <c r="AU1678" s="592"/>
    </row>
    <row r="1679" spans="1:47" ht="15" hidden="1">
      <c r="A1679" s="309"/>
      <c r="B1679" s="338"/>
      <c r="C1679" s="350"/>
      <c r="D1679" s="951"/>
      <c r="E1679" s="952"/>
      <c r="F1679" s="952"/>
      <c r="G1679" s="953"/>
      <c r="H1679" s="745">
        <v>0.21</v>
      </c>
      <c r="I1679" s="747">
        <v>1</v>
      </c>
      <c r="J1679" s="316"/>
      <c r="K1679" s="680">
        <f t="shared" si="393"/>
        <v>0</v>
      </c>
      <c r="L1679" s="355">
        <v>1</v>
      </c>
      <c r="M1679" s="355"/>
      <c r="N1679" s="361">
        <f t="shared" si="397"/>
        <v>1</v>
      </c>
      <c r="O1679" s="355"/>
      <c r="P1679" s="355"/>
      <c r="Q1679" s="355"/>
      <c r="R1679" s="355"/>
      <c r="S1679" s="355"/>
      <c r="T1679" s="355"/>
      <c r="U1679" s="355"/>
      <c r="V1679" s="355"/>
      <c r="W1679" s="355"/>
      <c r="X1679" s="355"/>
      <c r="Y1679" s="355"/>
      <c r="Z1679" s="355"/>
      <c r="AA1679" s="355"/>
      <c r="AB1679" s="355"/>
      <c r="AC1679" s="355"/>
      <c r="AD1679" s="355"/>
      <c r="AE1679" s="355"/>
      <c r="AF1679" s="355"/>
      <c r="AG1679" s="355"/>
      <c r="AH1679" s="355"/>
      <c r="AI1679" s="355"/>
      <c r="AJ1679" s="355"/>
      <c r="AK1679" s="72">
        <f t="shared" si="392"/>
        <v>0</v>
      </c>
      <c r="AL1679" s="761">
        <f t="shared" si="398"/>
        <v>1</v>
      </c>
      <c r="AM1679" s="359">
        <f t="shared" si="394"/>
        <v>0</v>
      </c>
      <c r="AN1679" s="359">
        <f t="shared" si="395"/>
        <v>0</v>
      </c>
      <c r="AO1679" s="755">
        <f t="shared" si="396"/>
        <v>0</v>
      </c>
      <c r="AP1679" s="573">
        <f t="shared" si="399"/>
        <v>0</v>
      </c>
      <c r="AQ1679" s="583">
        <f t="shared" si="400"/>
        <v>0</v>
      </c>
      <c r="AR1679" s="579"/>
      <c r="AS1679" s="102"/>
      <c r="AT1679" s="27"/>
      <c r="AU1679" s="592"/>
    </row>
    <row r="1680" spans="1:47" ht="15" hidden="1">
      <c r="A1680" s="309"/>
      <c r="B1680" s="338"/>
      <c r="C1680" s="350"/>
      <c r="D1680" s="951"/>
      <c r="E1680" s="952"/>
      <c r="F1680" s="952"/>
      <c r="G1680" s="953"/>
      <c r="H1680" s="745">
        <v>0.21</v>
      </c>
      <c r="I1680" s="747">
        <v>1</v>
      </c>
      <c r="J1680" s="316"/>
      <c r="K1680" s="680">
        <f t="shared" si="393"/>
        <v>0</v>
      </c>
      <c r="L1680" s="355">
        <v>1</v>
      </c>
      <c r="M1680" s="355"/>
      <c r="N1680" s="361">
        <f t="shared" si="397"/>
        <v>1</v>
      </c>
      <c r="O1680" s="355"/>
      <c r="P1680" s="355"/>
      <c r="Q1680" s="355"/>
      <c r="R1680" s="355"/>
      <c r="S1680" s="355"/>
      <c r="T1680" s="355"/>
      <c r="U1680" s="355"/>
      <c r="V1680" s="355"/>
      <c r="W1680" s="355"/>
      <c r="X1680" s="355"/>
      <c r="Y1680" s="355"/>
      <c r="Z1680" s="355"/>
      <c r="AA1680" s="355"/>
      <c r="AB1680" s="355"/>
      <c r="AC1680" s="355"/>
      <c r="AD1680" s="355"/>
      <c r="AE1680" s="355"/>
      <c r="AF1680" s="355"/>
      <c r="AG1680" s="355"/>
      <c r="AH1680" s="355"/>
      <c r="AI1680" s="355"/>
      <c r="AJ1680" s="355"/>
      <c r="AK1680" s="72">
        <f t="shared" si="392"/>
        <v>0</v>
      </c>
      <c r="AL1680" s="761">
        <f t="shared" si="398"/>
        <v>1</v>
      </c>
      <c r="AM1680" s="359">
        <f t="shared" si="394"/>
        <v>0</v>
      </c>
      <c r="AN1680" s="359">
        <f t="shared" si="395"/>
        <v>0</v>
      </c>
      <c r="AO1680" s="755">
        <f t="shared" si="396"/>
        <v>0</v>
      </c>
      <c r="AP1680" s="573">
        <f t="shared" si="399"/>
        <v>0</v>
      </c>
      <c r="AQ1680" s="583">
        <f t="shared" si="400"/>
        <v>0</v>
      </c>
      <c r="AR1680" s="579"/>
      <c r="AS1680" s="102"/>
      <c r="AT1680" s="27"/>
      <c r="AU1680" s="592"/>
    </row>
    <row r="1681" spans="1:55" ht="15" hidden="1">
      <c r="A1681" s="309"/>
      <c r="B1681" s="338"/>
      <c r="C1681" s="350"/>
      <c r="D1681" s="951"/>
      <c r="E1681" s="952"/>
      <c r="F1681" s="952"/>
      <c r="G1681" s="953"/>
      <c r="H1681" s="745">
        <v>0.21</v>
      </c>
      <c r="I1681" s="747">
        <v>1</v>
      </c>
      <c r="J1681" s="316"/>
      <c r="K1681" s="680">
        <f t="shared" si="393"/>
        <v>0</v>
      </c>
      <c r="L1681" s="355">
        <v>1</v>
      </c>
      <c r="M1681" s="355"/>
      <c r="N1681" s="361">
        <f t="shared" si="397"/>
        <v>1</v>
      </c>
      <c r="O1681" s="355"/>
      <c r="P1681" s="355"/>
      <c r="Q1681" s="355"/>
      <c r="R1681" s="355"/>
      <c r="S1681" s="355"/>
      <c r="T1681" s="355"/>
      <c r="U1681" s="355"/>
      <c r="V1681" s="355"/>
      <c r="W1681" s="355"/>
      <c r="X1681" s="355"/>
      <c r="Y1681" s="355"/>
      <c r="Z1681" s="355"/>
      <c r="AA1681" s="355"/>
      <c r="AB1681" s="355"/>
      <c r="AC1681" s="355"/>
      <c r="AD1681" s="355"/>
      <c r="AE1681" s="355"/>
      <c r="AF1681" s="355"/>
      <c r="AG1681" s="355"/>
      <c r="AH1681" s="355"/>
      <c r="AI1681" s="355"/>
      <c r="AJ1681" s="355"/>
      <c r="AK1681" s="72">
        <f t="shared" si="392"/>
        <v>0</v>
      </c>
      <c r="AL1681" s="761">
        <f t="shared" si="398"/>
        <v>1</v>
      </c>
      <c r="AM1681" s="359">
        <f t="shared" si="394"/>
        <v>0</v>
      </c>
      <c r="AN1681" s="359">
        <f t="shared" si="395"/>
        <v>0</v>
      </c>
      <c r="AO1681" s="755">
        <f t="shared" si="396"/>
        <v>0</v>
      </c>
      <c r="AP1681" s="573">
        <f t="shared" si="399"/>
        <v>0</v>
      </c>
      <c r="AQ1681" s="583">
        <f t="shared" si="400"/>
        <v>0</v>
      </c>
      <c r="AR1681" s="579"/>
      <c r="AS1681" s="102"/>
      <c r="AT1681" s="27"/>
      <c r="AU1681" s="592"/>
    </row>
    <row r="1682" spans="1:55" ht="15" hidden="1">
      <c r="A1682" s="309"/>
      <c r="B1682" s="338"/>
      <c r="C1682" s="350"/>
      <c r="D1682" s="951"/>
      <c r="E1682" s="952"/>
      <c r="F1682" s="952"/>
      <c r="G1682" s="953"/>
      <c r="H1682" s="745">
        <v>0.21</v>
      </c>
      <c r="I1682" s="747">
        <v>1</v>
      </c>
      <c r="J1682" s="316"/>
      <c r="K1682" s="680">
        <f t="shared" si="393"/>
        <v>0</v>
      </c>
      <c r="L1682" s="355">
        <v>1</v>
      </c>
      <c r="M1682" s="355"/>
      <c r="N1682" s="361">
        <f t="shared" si="397"/>
        <v>1</v>
      </c>
      <c r="O1682" s="355"/>
      <c r="P1682" s="355"/>
      <c r="Q1682" s="355"/>
      <c r="R1682" s="355"/>
      <c r="S1682" s="355"/>
      <c r="T1682" s="355"/>
      <c r="U1682" s="355"/>
      <c r="V1682" s="355"/>
      <c r="W1682" s="355"/>
      <c r="X1682" s="355"/>
      <c r="Y1682" s="355"/>
      <c r="Z1682" s="355"/>
      <c r="AA1682" s="355"/>
      <c r="AB1682" s="355"/>
      <c r="AC1682" s="355"/>
      <c r="AD1682" s="355"/>
      <c r="AE1682" s="355"/>
      <c r="AF1682" s="355"/>
      <c r="AG1682" s="355"/>
      <c r="AH1682" s="355"/>
      <c r="AI1682" s="355"/>
      <c r="AJ1682" s="355"/>
      <c r="AK1682" s="72">
        <f t="shared" si="392"/>
        <v>0</v>
      </c>
      <c r="AL1682" s="761">
        <f t="shared" si="398"/>
        <v>1</v>
      </c>
      <c r="AM1682" s="359">
        <f t="shared" si="394"/>
        <v>0</v>
      </c>
      <c r="AN1682" s="359">
        <f t="shared" si="395"/>
        <v>0</v>
      </c>
      <c r="AO1682" s="755">
        <f t="shared" si="396"/>
        <v>0</v>
      </c>
      <c r="AP1682" s="573">
        <f t="shared" si="399"/>
        <v>0</v>
      </c>
      <c r="AQ1682" s="583">
        <f t="shared" si="400"/>
        <v>0</v>
      </c>
      <c r="AR1682" s="579"/>
      <c r="AS1682" s="102"/>
      <c r="AT1682" s="27"/>
      <c r="AU1682" s="592"/>
    </row>
    <row r="1683" spans="1:55" ht="15" hidden="1">
      <c r="A1683" s="309"/>
      <c r="B1683" s="338"/>
      <c r="C1683" s="350"/>
      <c r="D1683" s="951"/>
      <c r="E1683" s="952"/>
      <c r="F1683" s="952"/>
      <c r="G1683" s="953"/>
      <c r="H1683" s="745">
        <v>0.21</v>
      </c>
      <c r="I1683" s="747">
        <v>1</v>
      </c>
      <c r="J1683" s="316"/>
      <c r="K1683" s="680">
        <f t="shared" si="393"/>
        <v>0</v>
      </c>
      <c r="L1683" s="355">
        <v>1</v>
      </c>
      <c r="M1683" s="355"/>
      <c r="N1683" s="361">
        <f t="shared" si="397"/>
        <v>1</v>
      </c>
      <c r="O1683" s="355"/>
      <c r="P1683" s="355"/>
      <c r="Q1683" s="355"/>
      <c r="R1683" s="355"/>
      <c r="S1683" s="355"/>
      <c r="T1683" s="355"/>
      <c r="U1683" s="355"/>
      <c r="V1683" s="355"/>
      <c r="W1683" s="355"/>
      <c r="X1683" s="355"/>
      <c r="Y1683" s="355"/>
      <c r="Z1683" s="355"/>
      <c r="AA1683" s="355"/>
      <c r="AB1683" s="355"/>
      <c r="AC1683" s="355"/>
      <c r="AD1683" s="355"/>
      <c r="AE1683" s="355"/>
      <c r="AF1683" s="355"/>
      <c r="AG1683" s="355"/>
      <c r="AH1683" s="355"/>
      <c r="AI1683" s="355"/>
      <c r="AJ1683" s="355"/>
      <c r="AK1683" s="72">
        <f t="shared" si="392"/>
        <v>0</v>
      </c>
      <c r="AL1683" s="761">
        <f t="shared" si="398"/>
        <v>1</v>
      </c>
      <c r="AM1683" s="359">
        <f t="shared" si="394"/>
        <v>0</v>
      </c>
      <c r="AN1683" s="359">
        <f t="shared" si="395"/>
        <v>0</v>
      </c>
      <c r="AO1683" s="755">
        <f t="shared" si="396"/>
        <v>0</v>
      </c>
      <c r="AP1683" s="573">
        <f t="shared" si="399"/>
        <v>0</v>
      </c>
      <c r="AQ1683" s="583">
        <f t="shared" si="400"/>
        <v>0</v>
      </c>
      <c r="AR1683" s="579"/>
      <c r="AS1683" s="102"/>
      <c r="AT1683" s="27"/>
      <c r="AU1683" s="592"/>
    </row>
    <row r="1684" spans="1:55" ht="15" hidden="1">
      <c r="A1684" s="309"/>
      <c r="B1684" s="338"/>
      <c r="C1684" s="350"/>
      <c r="D1684" s="951"/>
      <c r="E1684" s="952"/>
      <c r="F1684" s="952"/>
      <c r="G1684" s="953"/>
      <c r="H1684" s="745">
        <v>0.21</v>
      </c>
      <c r="I1684" s="747">
        <v>1</v>
      </c>
      <c r="J1684" s="316"/>
      <c r="K1684" s="680">
        <f t="shared" si="393"/>
        <v>0</v>
      </c>
      <c r="L1684" s="355">
        <v>1</v>
      </c>
      <c r="M1684" s="355"/>
      <c r="N1684" s="361">
        <f t="shared" si="397"/>
        <v>1</v>
      </c>
      <c r="O1684" s="355"/>
      <c r="P1684" s="355"/>
      <c r="Q1684" s="355"/>
      <c r="R1684" s="355"/>
      <c r="S1684" s="355"/>
      <c r="T1684" s="355"/>
      <c r="U1684" s="355"/>
      <c r="V1684" s="355"/>
      <c r="W1684" s="355"/>
      <c r="X1684" s="355"/>
      <c r="Y1684" s="355"/>
      <c r="Z1684" s="355"/>
      <c r="AA1684" s="355"/>
      <c r="AB1684" s="355"/>
      <c r="AC1684" s="355"/>
      <c r="AD1684" s="355"/>
      <c r="AE1684" s="355"/>
      <c r="AF1684" s="355"/>
      <c r="AG1684" s="355"/>
      <c r="AH1684" s="355"/>
      <c r="AI1684" s="355"/>
      <c r="AJ1684" s="355"/>
      <c r="AK1684" s="72">
        <f t="shared" si="392"/>
        <v>0</v>
      </c>
      <c r="AL1684" s="761">
        <f t="shared" si="398"/>
        <v>1</v>
      </c>
      <c r="AM1684" s="359">
        <f t="shared" si="394"/>
        <v>0</v>
      </c>
      <c r="AN1684" s="359">
        <f t="shared" si="395"/>
        <v>0</v>
      </c>
      <c r="AO1684" s="755">
        <f t="shared" si="396"/>
        <v>0</v>
      </c>
      <c r="AP1684" s="573">
        <f t="shared" si="399"/>
        <v>0</v>
      </c>
      <c r="AQ1684" s="583">
        <f t="shared" si="400"/>
        <v>0</v>
      </c>
      <c r="AR1684" s="579"/>
      <c r="AS1684" s="102"/>
      <c r="AT1684" s="27"/>
      <c r="AU1684" s="592"/>
    </row>
    <row r="1685" spans="1:55" ht="15" hidden="1">
      <c r="A1685" s="309"/>
      <c r="B1685" s="338"/>
      <c r="C1685" s="350"/>
      <c r="D1685" s="951"/>
      <c r="E1685" s="952"/>
      <c r="F1685" s="952"/>
      <c r="G1685" s="953"/>
      <c r="H1685" s="745">
        <v>0.21</v>
      </c>
      <c r="I1685" s="747">
        <v>1</v>
      </c>
      <c r="J1685" s="316"/>
      <c r="K1685" s="680">
        <f t="shared" si="393"/>
        <v>0</v>
      </c>
      <c r="L1685" s="355">
        <v>1</v>
      </c>
      <c r="M1685" s="355"/>
      <c r="N1685" s="361">
        <f t="shared" si="397"/>
        <v>1</v>
      </c>
      <c r="O1685" s="355"/>
      <c r="P1685" s="355"/>
      <c r="Q1685" s="355"/>
      <c r="R1685" s="355"/>
      <c r="S1685" s="355"/>
      <c r="T1685" s="355"/>
      <c r="U1685" s="355"/>
      <c r="V1685" s="355"/>
      <c r="W1685" s="355"/>
      <c r="X1685" s="355"/>
      <c r="Y1685" s="355"/>
      <c r="Z1685" s="355"/>
      <c r="AA1685" s="355"/>
      <c r="AB1685" s="355"/>
      <c r="AC1685" s="355"/>
      <c r="AD1685" s="355"/>
      <c r="AE1685" s="355"/>
      <c r="AF1685" s="355"/>
      <c r="AG1685" s="355"/>
      <c r="AH1685" s="355"/>
      <c r="AI1685" s="355"/>
      <c r="AJ1685" s="355"/>
      <c r="AK1685" s="72">
        <f t="shared" si="392"/>
        <v>0</v>
      </c>
      <c r="AL1685" s="761">
        <f t="shared" si="398"/>
        <v>1</v>
      </c>
      <c r="AM1685" s="359">
        <f t="shared" si="394"/>
        <v>0</v>
      </c>
      <c r="AN1685" s="359">
        <f t="shared" si="395"/>
        <v>0</v>
      </c>
      <c r="AO1685" s="755">
        <f t="shared" si="396"/>
        <v>0</v>
      </c>
      <c r="AP1685" s="573">
        <f t="shared" si="399"/>
        <v>0</v>
      </c>
      <c r="AQ1685" s="583">
        <f t="shared" si="400"/>
        <v>0</v>
      </c>
      <c r="AR1685" s="579"/>
      <c r="AS1685" s="102"/>
      <c r="AT1685" s="27"/>
      <c r="AU1685" s="592"/>
      <c r="BB1685" s="778">
        <v>0</v>
      </c>
      <c r="BC1685" s="776">
        <v>0.25</v>
      </c>
    </row>
    <row r="1686" spans="1:55" ht="15" hidden="1">
      <c r="A1686" s="309"/>
      <c r="B1686" s="338"/>
      <c r="C1686" s="350"/>
      <c r="D1686" s="951"/>
      <c r="E1686" s="952"/>
      <c r="F1686" s="952"/>
      <c r="G1686" s="953"/>
      <c r="H1686" s="745">
        <v>0.21</v>
      </c>
      <c r="I1686" s="747">
        <v>1</v>
      </c>
      <c r="J1686" s="316"/>
      <c r="K1686" s="680">
        <f t="shared" si="393"/>
        <v>0</v>
      </c>
      <c r="L1686" s="355">
        <v>1</v>
      </c>
      <c r="M1686" s="355"/>
      <c r="N1686" s="361">
        <f t="shared" si="397"/>
        <v>1</v>
      </c>
      <c r="O1686" s="355"/>
      <c r="P1686" s="355"/>
      <c r="Q1686" s="355"/>
      <c r="R1686" s="355"/>
      <c r="S1686" s="355"/>
      <c r="T1686" s="355"/>
      <c r="U1686" s="355"/>
      <c r="V1686" s="355"/>
      <c r="W1686" s="355"/>
      <c r="X1686" s="355"/>
      <c r="Y1686" s="355"/>
      <c r="Z1686" s="355"/>
      <c r="AA1686" s="355"/>
      <c r="AB1686" s="355"/>
      <c r="AC1686" s="355"/>
      <c r="AD1686" s="355"/>
      <c r="AE1686" s="355"/>
      <c r="AF1686" s="355"/>
      <c r="AG1686" s="355"/>
      <c r="AH1686" s="355"/>
      <c r="AI1686" s="355"/>
      <c r="AJ1686" s="355"/>
      <c r="AK1686" s="72">
        <f t="shared" si="392"/>
        <v>0</v>
      </c>
      <c r="AL1686" s="761">
        <f t="shared" si="398"/>
        <v>1</v>
      </c>
      <c r="AM1686" s="359">
        <f t="shared" si="394"/>
        <v>0</v>
      </c>
      <c r="AN1686" s="359">
        <f t="shared" si="395"/>
        <v>0</v>
      </c>
      <c r="AO1686" s="755">
        <f t="shared" si="396"/>
        <v>0</v>
      </c>
      <c r="AP1686" s="573">
        <f t="shared" si="399"/>
        <v>0</v>
      </c>
      <c r="AQ1686" s="583">
        <f t="shared" si="400"/>
        <v>0</v>
      </c>
      <c r="AR1686" s="579"/>
      <c r="AS1686" s="102"/>
      <c r="AT1686" s="27"/>
      <c r="AU1686" s="592"/>
      <c r="BC1686" s="776">
        <v>0.5</v>
      </c>
    </row>
    <row r="1687" spans="1:55" ht="15" hidden="1">
      <c r="A1687" s="309"/>
      <c r="B1687" s="338"/>
      <c r="C1687" s="350"/>
      <c r="D1687" s="951"/>
      <c r="E1687" s="952"/>
      <c r="F1687" s="952"/>
      <c r="G1687" s="953"/>
      <c r="H1687" s="745">
        <v>0.21</v>
      </c>
      <c r="I1687" s="747">
        <v>1</v>
      </c>
      <c r="J1687" s="316"/>
      <c r="K1687" s="680">
        <f t="shared" si="393"/>
        <v>0</v>
      </c>
      <c r="L1687" s="355">
        <v>1</v>
      </c>
      <c r="M1687" s="355"/>
      <c r="N1687" s="361">
        <f t="shared" si="397"/>
        <v>1</v>
      </c>
      <c r="O1687" s="355"/>
      <c r="P1687" s="355"/>
      <c r="Q1687" s="355"/>
      <c r="R1687" s="355"/>
      <c r="S1687" s="355"/>
      <c r="T1687" s="355"/>
      <c r="U1687" s="355"/>
      <c r="V1687" s="355"/>
      <c r="W1687" s="355"/>
      <c r="X1687" s="355"/>
      <c r="Y1687" s="355"/>
      <c r="Z1687" s="355"/>
      <c r="AA1687" s="355"/>
      <c r="AB1687" s="355"/>
      <c r="AC1687" s="355"/>
      <c r="AD1687" s="355"/>
      <c r="AE1687" s="355"/>
      <c r="AF1687" s="355"/>
      <c r="AG1687" s="355"/>
      <c r="AH1687" s="355"/>
      <c r="AI1687" s="355"/>
      <c r="AJ1687" s="355"/>
      <c r="AK1687" s="72">
        <f t="shared" si="392"/>
        <v>0</v>
      </c>
      <c r="AL1687" s="761">
        <f t="shared" si="398"/>
        <v>1</v>
      </c>
      <c r="AM1687" s="359">
        <f t="shared" si="394"/>
        <v>0</v>
      </c>
      <c r="AN1687" s="359">
        <f t="shared" si="395"/>
        <v>0</v>
      </c>
      <c r="AO1687" s="755">
        <f t="shared" si="396"/>
        <v>0</v>
      </c>
      <c r="AP1687" s="573">
        <f t="shared" si="399"/>
        <v>0</v>
      </c>
      <c r="AQ1687" s="583">
        <f t="shared" si="400"/>
        <v>0</v>
      </c>
      <c r="AR1687" s="579"/>
      <c r="AS1687" s="102"/>
      <c r="AT1687" s="27"/>
      <c r="AU1687" s="592"/>
      <c r="BC1687" s="778"/>
    </row>
    <row r="1688" spans="1:55" ht="15" hidden="1">
      <c r="A1688" s="309"/>
      <c r="B1688" s="338"/>
      <c r="C1688" s="350"/>
      <c r="D1688" s="951"/>
      <c r="E1688" s="952"/>
      <c r="F1688" s="952"/>
      <c r="G1688" s="953"/>
      <c r="H1688" s="745">
        <v>0.21</v>
      </c>
      <c r="I1688" s="747">
        <v>1</v>
      </c>
      <c r="J1688" s="316"/>
      <c r="K1688" s="680">
        <f t="shared" si="393"/>
        <v>0</v>
      </c>
      <c r="L1688" s="355">
        <v>1</v>
      </c>
      <c r="M1688" s="355"/>
      <c r="N1688" s="361">
        <f t="shared" si="397"/>
        <v>1</v>
      </c>
      <c r="O1688" s="355"/>
      <c r="P1688" s="355"/>
      <c r="Q1688" s="355"/>
      <c r="R1688" s="355"/>
      <c r="S1688" s="355"/>
      <c r="T1688" s="355"/>
      <c r="U1688" s="355"/>
      <c r="V1688" s="355"/>
      <c r="W1688" s="355"/>
      <c r="X1688" s="355"/>
      <c r="Y1688" s="355"/>
      <c r="Z1688" s="355"/>
      <c r="AA1688" s="355"/>
      <c r="AB1688" s="355"/>
      <c r="AC1688" s="355"/>
      <c r="AD1688" s="355"/>
      <c r="AE1688" s="355"/>
      <c r="AF1688" s="355"/>
      <c r="AG1688" s="355"/>
      <c r="AH1688" s="355"/>
      <c r="AI1688" s="355"/>
      <c r="AJ1688" s="355"/>
      <c r="AK1688" s="72">
        <f t="shared" si="392"/>
        <v>0</v>
      </c>
      <c r="AL1688" s="761">
        <f t="shared" si="398"/>
        <v>1</v>
      </c>
      <c r="AM1688" s="359">
        <f t="shared" si="394"/>
        <v>0</v>
      </c>
      <c r="AN1688" s="359">
        <f t="shared" si="395"/>
        <v>0</v>
      </c>
      <c r="AO1688" s="755">
        <f t="shared" si="396"/>
        <v>0</v>
      </c>
      <c r="AP1688" s="573">
        <f t="shared" si="399"/>
        <v>0</v>
      </c>
      <c r="AQ1688" s="583">
        <f t="shared" si="400"/>
        <v>0</v>
      </c>
      <c r="AR1688" s="579"/>
      <c r="AS1688" s="102"/>
      <c r="AT1688" s="27"/>
      <c r="AU1688" s="592"/>
    </row>
    <row r="1689" spans="1:55" ht="15" hidden="1">
      <c r="A1689" s="309"/>
      <c r="B1689" s="338"/>
      <c r="C1689" s="350"/>
      <c r="D1689" s="951"/>
      <c r="E1689" s="952"/>
      <c r="F1689" s="952"/>
      <c r="G1689" s="953"/>
      <c r="H1689" s="745">
        <v>0.21</v>
      </c>
      <c r="I1689" s="747">
        <v>1</v>
      </c>
      <c r="J1689" s="316"/>
      <c r="K1689" s="680">
        <f t="shared" si="393"/>
        <v>0</v>
      </c>
      <c r="L1689" s="355">
        <v>1</v>
      </c>
      <c r="M1689" s="355"/>
      <c r="N1689" s="361">
        <f t="shared" si="397"/>
        <v>1</v>
      </c>
      <c r="O1689" s="355"/>
      <c r="P1689" s="355"/>
      <c r="Q1689" s="355"/>
      <c r="R1689" s="355"/>
      <c r="S1689" s="355"/>
      <c r="T1689" s="355"/>
      <c r="U1689" s="355"/>
      <c r="V1689" s="355"/>
      <c r="W1689" s="355"/>
      <c r="X1689" s="355"/>
      <c r="Y1689" s="355"/>
      <c r="Z1689" s="355"/>
      <c r="AA1689" s="355"/>
      <c r="AB1689" s="355"/>
      <c r="AC1689" s="355"/>
      <c r="AD1689" s="355"/>
      <c r="AE1689" s="355"/>
      <c r="AF1689" s="355"/>
      <c r="AG1689" s="355"/>
      <c r="AH1689" s="355"/>
      <c r="AI1689" s="355"/>
      <c r="AJ1689" s="355"/>
      <c r="AK1689" s="72">
        <f t="shared" si="392"/>
        <v>0</v>
      </c>
      <c r="AL1689" s="761">
        <f t="shared" si="398"/>
        <v>1</v>
      </c>
      <c r="AM1689" s="359">
        <f t="shared" si="394"/>
        <v>0</v>
      </c>
      <c r="AN1689" s="359">
        <f t="shared" si="395"/>
        <v>0</v>
      </c>
      <c r="AO1689" s="755">
        <f t="shared" si="396"/>
        <v>0</v>
      </c>
      <c r="AP1689" s="573">
        <f t="shared" si="399"/>
        <v>0</v>
      </c>
      <c r="AQ1689" s="583">
        <f t="shared" si="400"/>
        <v>0</v>
      </c>
      <c r="AR1689" s="579"/>
      <c r="AS1689" s="102"/>
      <c r="AT1689" s="27"/>
      <c r="AU1689" s="592"/>
    </row>
    <row r="1690" spans="1:55" ht="15" hidden="1">
      <c r="A1690" s="309"/>
      <c r="B1690" s="338"/>
      <c r="C1690" s="350"/>
      <c r="D1690" s="951"/>
      <c r="E1690" s="952"/>
      <c r="F1690" s="952"/>
      <c r="G1690" s="953"/>
      <c r="H1690" s="745">
        <v>0.21</v>
      </c>
      <c r="I1690" s="747">
        <v>1</v>
      </c>
      <c r="J1690" s="316"/>
      <c r="K1690" s="680">
        <f t="shared" si="393"/>
        <v>0</v>
      </c>
      <c r="L1690" s="355">
        <v>1</v>
      </c>
      <c r="M1690" s="355"/>
      <c r="N1690" s="361">
        <f t="shared" si="397"/>
        <v>1</v>
      </c>
      <c r="O1690" s="355"/>
      <c r="P1690" s="355"/>
      <c r="Q1690" s="355"/>
      <c r="R1690" s="355"/>
      <c r="S1690" s="355"/>
      <c r="T1690" s="355"/>
      <c r="U1690" s="355"/>
      <c r="V1690" s="355"/>
      <c r="W1690" s="355"/>
      <c r="X1690" s="355"/>
      <c r="Y1690" s="355"/>
      <c r="Z1690" s="355"/>
      <c r="AA1690" s="355"/>
      <c r="AB1690" s="355"/>
      <c r="AC1690" s="355"/>
      <c r="AD1690" s="355"/>
      <c r="AE1690" s="355"/>
      <c r="AF1690" s="355"/>
      <c r="AG1690" s="355"/>
      <c r="AH1690" s="355"/>
      <c r="AI1690" s="355"/>
      <c r="AJ1690" s="355"/>
      <c r="AK1690" s="72">
        <f t="shared" si="392"/>
        <v>0</v>
      </c>
      <c r="AL1690" s="761">
        <f t="shared" si="398"/>
        <v>1</v>
      </c>
      <c r="AM1690" s="359">
        <f t="shared" si="394"/>
        <v>0</v>
      </c>
      <c r="AN1690" s="359">
        <f t="shared" si="395"/>
        <v>0</v>
      </c>
      <c r="AO1690" s="755">
        <f t="shared" si="396"/>
        <v>0</v>
      </c>
      <c r="AP1690" s="573">
        <f t="shared" si="399"/>
        <v>0</v>
      </c>
      <c r="AQ1690" s="583">
        <f t="shared" si="400"/>
        <v>0</v>
      </c>
      <c r="AR1690" s="579"/>
      <c r="AS1690" s="102"/>
      <c r="AT1690" s="27"/>
      <c r="AU1690" s="592"/>
    </row>
    <row r="1691" spans="1:55" ht="15" hidden="1">
      <c r="A1691" s="309"/>
      <c r="B1691" s="338"/>
      <c r="C1691" s="350"/>
      <c r="D1691" s="951"/>
      <c r="E1691" s="952"/>
      <c r="F1691" s="952"/>
      <c r="G1691" s="953"/>
      <c r="H1691" s="745">
        <v>0.21</v>
      </c>
      <c r="I1691" s="747">
        <v>1</v>
      </c>
      <c r="J1691" s="316"/>
      <c r="K1691" s="680">
        <f t="shared" si="393"/>
        <v>0</v>
      </c>
      <c r="L1691" s="355">
        <v>1</v>
      </c>
      <c r="M1691" s="355"/>
      <c r="N1691" s="361">
        <f t="shared" si="397"/>
        <v>1</v>
      </c>
      <c r="O1691" s="355"/>
      <c r="P1691" s="355"/>
      <c r="Q1691" s="355"/>
      <c r="R1691" s="355"/>
      <c r="S1691" s="355"/>
      <c r="T1691" s="355"/>
      <c r="U1691" s="355"/>
      <c r="V1691" s="355"/>
      <c r="W1691" s="355"/>
      <c r="X1691" s="355"/>
      <c r="Y1691" s="355"/>
      <c r="Z1691" s="355"/>
      <c r="AA1691" s="355"/>
      <c r="AB1691" s="355"/>
      <c r="AC1691" s="355"/>
      <c r="AD1691" s="355"/>
      <c r="AE1691" s="355"/>
      <c r="AF1691" s="355"/>
      <c r="AG1691" s="355"/>
      <c r="AH1691" s="355"/>
      <c r="AI1691" s="355"/>
      <c r="AJ1691" s="355"/>
      <c r="AK1691" s="72">
        <f t="shared" si="392"/>
        <v>0</v>
      </c>
      <c r="AL1691" s="761">
        <f t="shared" si="398"/>
        <v>1</v>
      </c>
      <c r="AM1691" s="359">
        <f t="shared" si="394"/>
        <v>0</v>
      </c>
      <c r="AN1691" s="359">
        <f t="shared" si="395"/>
        <v>0</v>
      </c>
      <c r="AO1691" s="755">
        <f t="shared" si="396"/>
        <v>0</v>
      </c>
      <c r="AP1691" s="573">
        <f t="shared" si="399"/>
        <v>0</v>
      </c>
      <c r="AQ1691" s="583">
        <f t="shared" si="400"/>
        <v>0</v>
      </c>
      <c r="AR1691" s="579"/>
      <c r="AS1691" s="102"/>
      <c r="AT1691" s="27"/>
      <c r="AU1691" s="592"/>
    </row>
    <row r="1692" spans="1:55" ht="15" hidden="1">
      <c r="A1692" s="309"/>
      <c r="B1692" s="338"/>
      <c r="C1692" s="350"/>
      <c r="D1692" s="951"/>
      <c r="E1692" s="952"/>
      <c r="F1692" s="952"/>
      <c r="G1692" s="953"/>
      <c r="H1692" s="745">
        <v>0.21</v>
      </c>
      <c r="I1692" s="747">
        <v>1</v>
      </c>
      <c r="J1692" s="316"/>
      <c r="K1692" s="680">
        <f t="shared" si="393"/>
        <v>0</v>
      </c>
      <c r="L1692" s="355">
        <v>1</v>
      </c>
      <c r="M1692" s="355"/>
      <c r="N1692" s="361">
        <f t="shared" si="397"/>
        <v>1</v>
      </c>
      <c r="O1692" s="355"/>
      <c r="P1692" s="355"/>
      <c r="Q1692" s="355"/>
      <c r="R1692" s="355"/>
      <c r="S1692" s="355"/>
      <c r="T1692" s="355"/>
      <c r="U1692" s="355"/>
      <c r="V1692" s="355"/>
      <c r="W1692" s="355"/>
      <c r="X1692" s="355"/>
      <c r="Y1692" s="355"/>
      <c r="Z1692" s="355"/>
      <c r="AA1692" s="355"/>
      <c r="AB1692" s="355"/>
      <c r="AC1692" s="355"/>
      <c r="AD1692" s="355"/>
      <c r="AE1692" s="355"/>
      <c r="AF1692" s="355"/>
      <c r="AG1692" s="355"/>
      <c r="AH1692" s="355"/>
      <c r="AI1692" s="355"/>
      <c r="AJ1692" s="355"/>
      <c r="AK1692" s="72">
        <f t="shared" si="392"/>
        <v>0</v>
      </c>
      <c r="AL1692" s="761">
        <f t="shared" si="398"/>
        <v>1</v>
      </c>
      <c r="AM1692" s="359">
        <f t="shared" si="394"/>
        <v>0</v>
      </c>
      <c r="AN1692" s="359">
        <f t="shared" si="395"/>
        <v>0</v>
      </c>
      <c r="AO1692" s="755">
        <f t="shared" si="396"/>
        <v>0</v>
      </c>
      <c r="AP1692" s="573">
        <f t="shared" si="399"/>
        <v>0</v>
      </c>
      <c r="AQ1692" s="583">
        <f t="shared" si="400"/>
        <v>0</v>
      </c>
      <c r="AR1692" s="579"/>
      <c r="AS1692" s="102"/>
      <c r="AT1692" s="27"/>
      <c r="AU1692" s="592"/>
    </row>
    <row r="1693" spans="1:55" ht="15" hidden="1">
      <c r="A1693" s="309"/>
      <c r="B1693" s="338"/>
      <c r="C1693" s="350"/>
      <c r="D1693" s="951"/>
      <c r="E1693" s="952"/>
      <c r="F1693" s="952"/>
      <c r="G1693" s="953"/>
      <c r="H1693" s="745">
        <v>0.21</v>
      </c>
      <c r="I1693" s="747">
        <v>1</v>
      </c>
      <c r="J1693" s="316"/>
      <c r="K1693" s="680">
        <f t="shared" si="393"/>
        <v>0</v>
      </c>
      <c r="L1693" s="355">
        <v>1</v>
      </c>
      <c r="M1693" s="355"/>
      <c r="N1693" s="361">
        <f t="shared" si="397"/>
        <v>1</v>
      </c>
      <c r="O1693" s="355"/>
      <c r="P1693" s="355"/>
      <c r="Q1693" s="355"/>
      <c r="R1693" s="355"/>
      <c r="S1693" s="355"/>
      <c r="T1693" s="355"/>
      <c r="U1693" s="355"/>
      <c r="V1693" s="355"/>
      <c r="W1693" s="355"/>
      <c r="X1693" s="355"/>
      <c r="Y1693" s="355"/>
      <c r="Z1693" s="355"/>
      <c r="AA1693" s="355"/>
      <c r="AB1693" s="355"/>
      <c r="AC1693" s="355"/>
      <c r="AD1693" s="355"/>
      <c r="AE1693" s="355"/>
      <c r="AF1693" s="355"/>
      <c r="AG1693" s="355"/>
      <c r="AH1693" s="355"/>
      <c r="AI1693" s="355"/>
      <c r="AJ1693" s="355"/>
      <c r="AK1693" s="72">
        <f t="shared" si="392"/>
        <v>0</v>
      </c>
      <c r="AL1693" s="761">
        <f t="shared" si="398"/>
        <v>1</v>
      </c>
      <c r="AM1693" s="359">
        <f t="shared" si="394"/>
        <v>0</v>
      </c>
      <c r="AN1693" s="359">
        <f t="shared" si="395"/>
        <v>0</v>
      </c>
      <c r="AO1693" s="755">
        <f t="shared" si="396"/>
        <v>0</v>
      </c>
      <c r="AP1693" s="573">
        <f t="shared" si="399"/>
        <v>0</v>
      </c>
      <c r="AQ1693" s="583">
        <f t="shared" si="400"/>
        <v>0</v>
      </c>
      <c r="AR1693" s="579"/>
      <c r="AS1693" s="102"/>
      <c r="AT1693" s="27"/>
      <c r="AU1693" s="592"/>
    </row>
    <row r="1694" spans="1:55" ht="15" hidden="1">
      <c r="A1694" s="309"/>
      <c r="B1694" s="338"/>
      <c r="C1694" s="350"/>
      <c r="D1694" s="951"/>
      <c r="E1694" s="952"/>
      <c r="F1694" s="952"/>
      <c r="G1694" s="953"/>
      <c r="H1694" s="745">
        <v>0.21</v>
      </c>
      <c r="I1694" s="747">
        <v>1</v>
      </c>
      <c r="J1694" s="316"/>
      <c r="K1694" s="680">
        <f t="shared" si="393"/>
        <v>0</v>
      </c>
      <c r="L1694" s="355">
        <v>1</v>
      </c>
      <c r="M1694" s="355"/>
      <c r="N1694" s="361">
        <f t="shared" si="397"/>
        <v>1</v>
      </c>
      <c r="O1694" s="355"/>
      <c r="P1694" s="355"/>
      <c r="Q1694" s="355"/>
      <c r="R1694" s="355"/>
      <c r="S1694" s="355"/>
      <c r="T1694" s="355"/>
      <c r="U1694" s="355"/>
      <c r="V1694" s="355"/>
      <c r="W1694" s="355"/>
      <c r="X1694" s="355"/>
      <c r="Y1694" s="355"/>
      <c r="Z1694" s="355"/>
      <c r="AA1694" s="355"/>
      <c r="AB1694" s="355"/>
      <c r="AC1694" s="355"/>
      <c r="AD1694" s="355"/>
      <c r="AE1694" s="355"/>
      <c r="AF1694" s="355"/>
      <c r="AG1694" s="355"/>
      <c r="AH1694" s="355"/>
      <c r="AI1694" s="355"/>
      <c r="AJ1694" s="355"/>
      <c r="AK1694" s="72">
        <f t="shared" si="392"/>
        <v>0</v>
      </c>
      <c r="AL1694" s="761">
        <f t="shared" si="398"/>
        <v>1</v>
      </c>
      <c r="AM1694" s="359">
        <f t="shared" si="394"/>
        <v>0</v>
      </c>
      <c r="AN1694" s="359">
        <f t="shared" si="395"/>
        <v>0</v>
      </c>
      <c r="AO1694" s="755">
        <f t="shared" si="396"/>
        <v>0</v>
      </c>
      <c r="AP1694" s="573">
        <f t="shared" si="399"/>
        <v>0</v>
      </c>
      <c r="AQ1694" s="583">
        <f t="shared" si="400"/>
        <v>0</v>
      </c>
      <c r="AR1694" s="579"/>
      <c r="AS1694" s="102"/>
      <c r="AT1694" s="27"/>
      <c r="AU1694" s="592"/>
    </row>
    <row r="1695" spans="1:55" ht="15" hidden="1">
      <c r="A1695" s="309"/>
      <c r="B1695" s="338"/>
      <c r="C1695" s="350"/>
      <c r="D1695" s="951"/>
      <c r="E1695" s="952"/>
      <c r="F1695" s="952"/>
      <c r="G1695" s="953"/>
      <c r="H1695" s="745">
        <v>0.21</v>
      </c>
      <c r="I1695" s="747">
        <v>1</v>
      </c>
      <c r="J1695" s="316"/>
      <c r="K1695" s="680">
        <f t="shared" si="393"/>
        <v>0</v>
      </c>
      <c r="L1695" s="355">
        <v>1</v>
      </c>
      <c r="M1695" s="355"/>
      <c r="N1695" s="361">
        <f t="shared" si="397"/>
        <v>1</v>
      </c>
      <c r="O1695" s="355"/>
      <c r="P1695" s="355"/>
      <c r="Q1695" s="355"/>
      <c r="R1695" s="355"/>
      <c r="S1695" s="355"/>
      <c r="T1695" s="355"/>
      <c r="U1695" s="355"/>
      <c r="V1695" s="355"/>
      <c r="W1695" s="355"/>
      <c r="X1695" s="355"/>
      <c r="Y1695" s="355"/>
      <c r="Z1695" s="355"/>
      <c r="AA1695" s="355"/>
      <c r="AB1695" s="355"/>
      <c r="AC1695" s="355"/>
      <c r="AD1695" s="355"/>
      <c r="AE1695" s="355"/>
      <c r="AF1695" s="355"/>
      <c r="AG1695" s="355"/>
      <c r="AH1695" s="355"/>
      <c r="AI1695" s="355"/>
      <c r="AJ1695" s="355"/>
      <c r="AK1695" s="72">
        <f t="shared" si="392"/>
        <v>0</v>
      </c>
      <c r="AL1695" s="761">
        <f t="shared" si="398"/>
        <v>1</v>
      </c>
      <c r="AM1695" s="359">
        <f t="shared" si="394"/>
        <v>0</v>
      </c>
      <c r="AN1695" s="359">
        <f t="shared" si="395"/>
        <v>0</v>
      </c>
      <c r="AO1695" s="755">
        <f t="shared" si="396"/>
        <v>0</v>
      </c>
      <c r="AP1695" s="573">
        <f t="shared" si="399"/>
        <v>0</v>
      </c>
      <c r="AQ1695" s="583">
        <f t="shared" si="400"/>
        <v>0</v>
      </c>
      <c r="AR1695" s="579"/>
      <c r="AS1695" s="102"/>
      <c r="AT1695" s="27"/>
      <c r="AU1695" s="592"/>
    </row>
    <row r="1696" spans="1:55" ht="15" hidden="1">
      <c r="A1696" s="309"/>
      <c r="B1696" s="338"/>
      <c r="C1696" s="350"/>
      <c r="D1696" s="951"/>
      <c r="E1696" s="952"/>
      <c r="F1696" s="952"/>
      <c r="G1696" s="953"/>
      <c r="H1696" s="745">
        <v>0.21</v>
      </c>
      <c r="I1696" s="747">
        <v>1</v>
      </c>
      <c r="J1696" s="316"/>
      <c r="K1696" s="680">
        <f t="shared" si="393"/>
        <v>0</v>
      </c>
      <c r="L1696" s="355">
        <v>1</v>
      </c>
      <c r="M1696" s="355"/>
      <c r="N1696" s="361">
        <f t="shared" si="397"/>
        <v>1</v>
      </c>
      <c r="O1696" s="355"/>
      <c r="P1696" s="355"/>
      <c r="Q1696" s="355"/>
      <c r="R1696" s="355"/>
      <c r="S1696" s="355"/>
      <c r="T1696" s="355"/>
      <c r="U1696" s="355"/>
      <c r="V1696" s="355"/>
      <c r="W1696" s="355"/>
      <c r="X1696" s="355"/>
      <c r="Y1696" s="355"/>
      <c r="Z1696" s="355"/>
      <c r="AA1696" s="355"/>
      <c r="AB1696" s="355"/>
      <c r="AC1696" s="355"/>
      <c r="AD1696" s="355"/>
      <c r="AE1696" s="355"/>
      <c r="AF1696" s="355"/>
      <c r="AG1696" s="355"/>
      <c r="AH1696" s="355"/>
      <c r="AI1696" s="355"/>
      <c r="AJ1696" s="355"/>
      <c r="AK1696" s="72">
        <f t="shared" si="392"/>
        <v>0</v>
      </c>
      <c r="AL1696" s="761">
        <f t="shared" si="398"/>
        <v>1</v>
      </c>
      <c r="AM1696" s="359">
        <f t="shared" si="394"/>
        <v>0</v>
      </c>
      <c r="AN1696" s="359">
        <f t="shared" si="395"/>
        <v>0</v>
      </c>
      <c r="AO1696" s="755">
        <f t="shared" si="396"/>
        <v>0</v>
      </c>
      <c r="AP1696" s="573">
        <f t="shared" si="399"/>
        <v>0</v>
      </c>
      <c r="AQ1696" s="583">
        <f t="shared" si="400"/>
        <v>0</v>
      </c>
      <c r="AR1696" s="579"/>
      <c r="AS1696" s="102"/>
      <c r="AT1696" s="27"/>
      <c r="AU1696" s="592"/>
    </row>
    <row r="1697" spans="1:47" ht="15" hidden="1">
      <c r="A1697" s="309"/>
      <c r="B1697" s="338"/>
      <c r="C1697" s="350"/>
      <c r="D1697" s="951"/>
      <c r="E1697" s="952"/>
      <c r="F1697" s="952"/>
      <c r="G1697" s="953"/>
      <c r="H1697" s="745">
        <v>0.21</v>
      </c>
      <c r="I1697" s="747">
        <v>1</v>
      </c>
      <c r="J1697" s="316"/>
      <c r="K1697" s="680">
        <f t="shared" si="393"/>
        <v>0</v>
      </c>
      <c r="L1697" s="355">
        <v>1</v>
      </c>
      <c r="M1697" s="355"/>
      <c r="N1697" s="361">
        <f t="shared" si="397"/>
        <v>1</v>
      </c>
      <c r="O1697" s="355"/>
      <c r="P1697" s="355"/>
      <c r="Q1697" s="355"/>
      <c r="R1697" s="355"/>
      <c r="S1697" s="355"/>
      <c r="T1697" s="355"/>
      <c r="U1697" s="355"/>
      <c r="V1697" s="355"/>
      <c r="W1697" s="355"/>
      <c r="X1697" s="355"/>
      <c r="Y1697" s="355"/>
      <c r="Z1697" s="355"/>
      <c r="AA1697" s="355"/>
      <c r="AB1697" s="355"/>
      <c r="AC1697" s="355"/>
      <c r="AD1697" s="355"/>
      <c r="AE1697" s="355"/>
      <c r="AF1697" s="355"/>
      <c r="AG1697" s="355"/>
      <c r="AH1697" s="355"/>
      <c r="AI1697" s="355"/>
      <c r="AJ1697" s="355"/>
      <c r="AK1697" s="72">
        <f t="shared" si="392"/>
        <v>0</v>
      </c>
      <c r="AL1697" s="761">
        <f t="shared" si="398"/>
        <v>1</v>
      </c>
      <c r="AM1697" s="359">
        <f t="shared" si="394"/>
        <v>0</v>
      </c>
      <c r="AN1697" s="359">
        <f t="shared" si="395"/>
        <v>0</v>
      </c>
      <c r="AO1697" s="755">
        <f t="shared" si="396"/>
        <v>0</v>
      </c>
      <c r="AP1697" s="573">
        <f t="shared" si="399"/>
        <v>0</v>
      </c>
      <c r="AQ1697" s="583">
        <f t="shared" si="400"/>
        <v>0</v>
      </c>
      <c r="AR1697" s="579"/>
      <c r="AS1697" s="102"/>
      <c r="AT1697" s="27"/>
      <c r="AU1697" s="592"/>
    </row>
    <row r="1698" spans="1:47" ht="15" hidden="1">
      <c r="A1698" s="309"/>
      <c r="B1698" s="338"/>
      <c r="C1698" s="350"/>
      <c r="D1698" s="951"/>
      <c r="E1698" s="952"/>
      <c r="F1698" s="952"/>
      <c r="G1698" s="953"/>
      <c r="H1698" s="745">
        <v>0.21</v>
      </c>
      <c r="I1698" s="747">
        <v>1</v>
      </c>
      <c r="J1698" s="316"/>
      <c r="K1698" s="680">
        <f t="shared" si="393"/>
        <v>0</v>
      </c>
      <c r="L1698" s="355">
        <v>1</v>
      </c>
      <c r="M1698" s="355"/>
      <c r="N1698" s="361">
        <f t="shared" si="397"/>
        <v>1</v>
      </c>
      <c r="O1698" s="355"/>
      <c r="P1698" s="355"/>
      <c r="Q1698" s="355"/>
      <c r="R1698" s="355"/>
      <c r="S1698" s="355"/>
      <c r="T1698" s="355"/>
      <c r="U1698" s="355"/>
      <c r="V1698" s="355"/>
      <c r="W1698" s="355"/>
      <c r="X1698" s="355"/>
      <c r="Y1698" s="355"/>
      <c r="Z1698" s="355"/>
      <c r="AA1698" s="355"/>
      <c r="AB1698" s="355"/>
      <c r="AC1698" s="355"/>
      <c r="AD1698" s="355"/>
      <c r="AE1698" s="355"/>
      <c r="AF1698" s="355"/>
      <c r="AG1698" s="355"/>
      <c r="AH1698" s="355"/>
      <c r="AI1698" s="355"/>
      <c r="AJ1698" s="355"/>
      <c r="AK1698" s="72">
        <f t="shared" si="392"/>
        <v>0</v>
      </c>
      <c r="AL1698" s="761">
        <f t="shared" si="398"/>
        <v>1</v>
      </c>
      <c r="AM1698" s="359">
        <f t="shared" si="394"/>
        <v>0</v>
      </c>
      <c r="AN1698" s="359">
        <f t="shared" si="395"/>
        <v>0</v>
      </c>
      <c r="AO1698" s="755">
        <f t="shared" si="396"/>
        <v>0</v>
      </c>
      <c r="AP1698" s="573">
        <f t="shared" si="399"/>
        <v>0</v>
      </c>
      <c r="AQ1698" s="583">
        <f t="shared" si="400"/>
        <v>0</v>
      </c>
      <c r="AR1698" s="579"/>
      <c r="AS1698" s="102"/>
      <c r="AT1698" s="27"/>
      <c r="AU1698" s="592"/>
    </row>
    <row r="1699" spans="1:47" ht="15" hidden="1">
      <c r="A1699" s="309"/>
      <c r="B1699" s="338"/>
      <c r="C1699" s="350"/>
      <c r="D1699" s="951"/>
      <c r="E1699" s="952"/>
      <c r="F1699" s="952"/>
      <c r="G1699" s="953"/>
      <c r="H1699" s="745">
        <v>0.21</v>
      </c>
      <c r="I1699" s="747">
        <v>1</v>
      </c>
      <c r="J1699" s="316"/>
      <c r="K1699" s="680">
        <f t="shared" si="393"/>
        <v>0</v>
      </c>
      <c r="L1699" s="355">
        <v>1</v>
      </c>
      <c r="M1699" s="355"/>
      <c r="N1699" s="361">
        <f t="shared" si="397"/>
        <v>1</v>
      </c>
      <c r="O1699" s="355"/>
      <c r="P1699" s="355"/>
      <c r="Q1699" s="355"/>
      <c r="R1699" s="355"/>
      <c r="S1699" s="355"/>
      <c r="T1699" s="355"/>
      <c r="U1699" s="355"/>
      <c r="V1699" s="355"/>
      <c r="W1699" s="355"/>
      <c r="X1699" s="355"/>
      <c r="Y1699" s="355"/>
      <c r="Z1699" s="355"/>
      <c r="AA1699" s="355"/>
      <c r="AB1699" s="355"/>
      <c r="AC1699" s="355"/>
      <c r="AD1699" s="355"/>
      <c r="AE1699" s="355"/>
      <c r="AF1699" s="355"/>
      <c r="AG1699" s="355"/>
      <c r="AH1699" s="355"/>
      <c r="AI1699" s="355"/>
      <c r="AJ1699" s="355"/>
      <c r="AK1699" s="72">
        <f t="shared" si="392"/>
        <v>0</v>
      </c>
      <c r="AL1699" s="761">
        <f t="shared" si="398"/>
        <v>1</v>
      </c>
      <c r="AM1699" s="359">
        <f t="shared" si="394"/>
        <v>0</v>
      </c>
      <c r="AN1699" s="359">
        <f t="shared" si="395"/>
        <v>0</v>
      </c>
      <c r="AO1699" s="755">
        <f t="shared" si="396"/>
        <v>0</v>
      </c>
      <c r="AP1699" s="573">
        <f t="shared" si="399"/>
        <v>0</v>
      </c>
      <c r="AQ1699" s="583">
        <f t="shared" si="400"/>
        <v>0</v>
      </c>
      <c r="AR1699" s="579"/>
      <c r="AS1699" s="102"/>
      <c r="AT1699" s="27"/>
      <c r="AU1699" s="592"/>
    </row>
    <row r="1700" spans="1:47" ht="15" hidden="1">
      <c r="A1700" s="309"/>
      <c r="B1700" s="338"/>
      <c r="C1700" s="350"/>
      <c r="D1700" s="951"/>
      <c r="E1700" s="952"/>
      <c r="F1700" s="952"/>
      <c r="G1700" s="953"/>
      <c r="H1700" s="745">
        <v>0.21</v>
      </c>
      <c r="I1700" s="747">
        <v>1</v>
      </c>
      <c r="J1700" s="316"/>
      <c r="K1700" s="680">
        <f t="shared" si="393"/>
        <v>0</v>
      </c>
      <c r="L1700" s="355">
        <v>1</v>
      </c>
      <c r="M1700" s="355"/>
      <c r="N1700" s="361">
        <f t="shared" si="397"/>
        <v>1</v>
      </c>
      <c r="O1700" s="355"/>
      <c r="P1700" s="355"/>
      <c r="Q1700" s="355"/>
      <c r="R1700" s="355"/>
      <c r="S1700" s="355"/>
      <c r="T1700" s="355"/>
      <c r="U1700" s="355"/>
      <c r="V1700" s="355"/>
      <c r="W1700" s="355"/>
      <c r="X1700" s="355"/>
      <c r="Y1700" s="355"/>
      <c r="Z1700" s="355"/>
      <c r="AA1700" s="355"/>
      <c r="AB1700" s="355"/>
      <c r="AC1700" s="355"/>
      <c r="AD1700" s="355"/>
      <c r="AE1700" s="355"/>
      <c r="AF1700" s="355"/>
      <c r="AG1700" s="355"/>
      <c r="AH1700" s="355"/>
      <c r="AI1700" s="355"/>
      <c r="AJ1700" s="355"/>
      <c r="AK1700" s="72">
        <f t="shared" si="392"/>
        <v>0</v>
      </c>
      <c r="AL1700" s="761">
        <f t="shared" si="398"/>
        <v>1</v>
      </c>
      <c r="AM1700" s="359">
        <f t="shared" si="394"/>
        <v>0</v>
      </c>
      <c r="AN1700" s="359">
        <f t="shared" si="395"/>
        <v>0</v>
      </c>
      <c r="AO1700" s="755">
        <f t="shared" si="396"/>
        <v>0</v>
      </c>
      <c r="AP1700" s="573">
        <f t="shared" si="399"/>
        <v>0</v>
      </c>
      <c r="AQ1700" s="583">
        <f t="shared" si="400"/>
        <v>0</v>
      </c>
      <c r="AR1700" s="579"/>
      <c r="AS1700" s="102"/>
      <c r="AT1700" s="27"/>
      <c r="AU1700" s="592"/>
    </row>
    <row r="1701" spans="1:47" ht="15.75" hidden="1" thickBot="1">
      <c r="A1701" s="309"/>
      <c r="B1701" s="338"/>
      <c r="C1701" s="350"/>
      <c r="D1701" s="951"/>
      <c r="E1701" s="952"/>
      <c r="F1701" s="952"/>
      <c r="G1701" s="953"/>
      <c r="H1701" s="745">
        <v>0.21</v>
      </c>
      <c r="I1701" s="747">
        <v>1</v>
      </c>
      <c r="J1701" s="316"/>
      <c r="K1701" s="680">
        <f t="shared" si="393"/>
        <v>0</v>
      </c>
      <c r="L1701" s="355">
        <v>1</v>
      </c>
      <c r="M1701" s="355"/>
      <c r="N1701" s="361">
        <f t="shared" si="397"/>
        <v>1</v>
      </c>
      <c r="O1701" s="355"/>
      <c r="P1701" s="355"/>
      <c r="Q1701" s="355"/>
      <c r="R1701" s="355"/>
      <c r="S1701" s="355"/>
      <c r="T1701" s="355"/>
      <c r="U1701" s="355"/>
      <c r="V1701" s="355"/>
      <c r="W1701" s="355"/>
      <c r="X1701" s="355"/>
      <c r="Y1701" s="355"/>
      <c r="Z1701" s="355"/>
      <c r="AA1701" s="355"/>
      <c r="AB1701" s="355"/>
      <c r="AC1701" s="355"/>
      <c r="AD1701" s="355"/>
      <c r="AE1701" s="355"/>
      <c r="AF1701" s="355"/>
      <c r="AG1701" s="355"/>
      <c r="AH1701" s="355"/>
      <c r="AI1701" s="355"/>
      <c r="AJ1701" s="355"/>
      <c r="AK1701" s="72">
        <f t="shared" si="392"/>
        <v>0</v>
      </c>
      <c r="AL1701" s="761">
        <f t="shared" si="398"/>
        <v>1</v>
      </c>
      <c r="AM1701" s="359">
        <f t="shared" si="394"/>
        <v>0</v>
      </c>
      <c r="AN1701" s="359">
        <f t="shared" si="395"/>
        <v>0</v>
      </c>
      <c r="AO1701" s="755">
        <f t="shared" si="396"/>
        <v>0</v>
      </c>
      <c r="AP1701" s="573">
        <f t="shared" si="399"/>
        <v>0</v>
      </c>
      <c r="AQ1701" s="583">
        <f t="shared" si="400"/>
        <v>0</v>
      </c>
      <c r="AR1701" s="579"/>
      <c r="AS1701" s="102"/>
      <c r="AT1701" s="28"/>
      <c r="AU1701" s="593"/>
    </row>
    <row r="1702" spans="1:47" ht="15" hidden="1">
      <c r="A1702" s="309"/>
      <c r="B1702" s="338"/>
      <c r="C1702" s="350"/>
      <c r="D1702" s="951"/>
      <c r="E1702" s="952"/>
      <c r="F1702" s="952"/>
      <c r="G1702" s="953"/>
      <c r="H1702" s="745">
        <v>0.21</v>
      </c>
      <c r="I1702" s="747">
        <v>1</v>
      </c>
      <c r="J1702" s="316"/>
      <c r="K1702" s="680">
        <f t="shared" si="393"/>
        <v>0</v>
      </c>
      <c r="L1702" s="355">
        <v>1</v>
      </c>
      <c r="M1702" s="355"/>
      <c r="N1702" s="361">
        <f t="shared" si="397"/>
        <v>1</v>
      </c>
      <c r="O1702" s="355"/>
      <c r="P1702" s="355"/>
      <c r="Q1702" s="355"/>
      <c r="R1702" s="355"/>
      <c r="S1702" s="355"/>
      <c r="T1702" s="355"/>
      <c r="U1702" s="355"/>
      <c r="V1702" s="355"/>
      <c r="W1702" s="355"/>
      <c r="X1702" s="355"/>
      <c r="Y1702" s="355"/>
      <c r="Z1702" s="355"/>
      <c r="AA1702" s="355"/>
      <c r="AB1702" s="355"/>
      <c r="AC1702" s="355"/>
      <c r="AD1702" s="355"/>
      <c r="AE1702" s="355"/>
      <c r="AF1702" s="355"/>
      <c r="AG1702" s="355"/>
      <c r="AH1702" s="355"/>
      <c r="AI1702" s="355"/>
      <c r="AJ1702" s="355"/>
      <c r="AK1702" s="72">
        <f t="shared" si="392"/>
        <v>0</v>
      </c>
      <c r="AL1702" s="761">
        <f t="shared" si="398"/>
        <v>1</v>
      </c>
      <c r="AM1702" s="359">
        <f t="shared" si="394"/>
        <v>0</v>
      </c>
      <c r="AN1702" s="359">
        <f t="shared" si="395"/>
        <v>0</v>
      </c>
      <c r="AO1702" s="755">
        <f t="shared" si="396"/>
        <v>0</v>
      </c>
      <c r="AP1702" s="573">
        <f t="shared" si="399"/>
        <v>0</v>
      </c>
      <c r="AQ1702" s="583">
        <f t="shared" si="400"/>
        <v>0</v>
      </c>
      <c r="AR1702" s="579"/>
      <c r="AS1702" s="102"/>
      <c r="AT1702" s="209"/>
      <c r="AU1702" s="591"/>
    </row>
    <row r="1703" spans="1:47" ht="15" hidden="1">
      <c r="A1703" s="309"/>
      <c r="B1703" s="338"/>
      <c r="C1703" s="350"/>
      <c r="D1703" s="951"/>
      <c r="E1703" s="952"/>
      <c r="F1703" s="952"/>
      <c r="G1703" s="953"/>
      <c r="H1703" s="745">
        <v>0.21</v>
      </c>
      <c r="I1703" s="747">
        <v>1</v>
      </c>
      <c r="J1703" s="316"/>
      <c r="K1703" s="680">
        <f t="shared" si="393"/>
        <v>0</v>
      </c>
      <c r="L1703" s="355">
        <v>1</v>
      </c>
      <c r="M1703" s="355"/>
      <c r="N1703" s="361">
        <f t="shared" si="397"/>
        <v>1</v>
      </c>
      <c r="O1703" s="355"/>
      <c r="P1703" s="355"/>
      <c r="Q1703" s="355"/>
      <c r="R1703" s="355"/>
      <c r="S1703" s="355"/>
      <c r="T1703" s="355"/>
      <c r="U1703" s="355"/>
      <c r="V1703" s="355"/>
      <c r="W1703" s="355"/>
      <c r="X1703" s="355"/>
      <c r="Y1703" s="355"/>
      <c r="Z1703" s="355"/>
      <c r="AA1703" s="355"/>
      <c r="AB1703" s="355"/>
      <c r="AC1703" s="355"/>
      <c r="AD1703" s="355"/>
      <c r="AE1703" s="355"/>
      <c r="AF1703" s="355"/>
      <c r="AG1703" s="355"/>
      <c r="AH1703" s="355"/>
      <c r="AI1703" s="355"/>
      <c r="AJ1703" s="355"/>
      <c r="AK1703" s="72">
        <f t="shared" si="392"/>
        <v>0</v>
      </c>
      <c r="AL1703" s="761">
        <f t="shared" si="398"/>
        <v>1</v>
      </c>
      <c r="AM1703" s="359">
        <f t="shared" si="394"/>
        <v>0</v>
      </c>
      <c r="AN1703" s="359">
        <f t="shared" si="395"/>
        <v>0</v>
      </c>
      <c r="AO1703" s="755">
        <f t="shared" si="396"/>
        <v>0</v>
      </c>
      <c r="AP1703" s="573">
        <f t="shared" si="399"/>
        <v>0</v>
      </c>
      <c r="AQ1703" s="583">
        <f t="shared" si="400"/>
        <v>0</v>
      </c>
      <c r="AR1703" s="579"/>
      <c r="AS1703" s="102"/>
      <c r="AT1703" s="27"/>
      <c r="AU1703" s="592"/>
    </row>
    <row r="1704" spans="1:47" ht="15" hidden="1">
      <c r="A1704" s="309"/>
      <c r="B1704" s="338"/>
      <c r="C1704" s="350"/>
      <c r="D1704" s="951"/>
      <c r="E1704" s="952"/>
      <c r="F1704" s="952"/>
      <c r="G1704" s="953"/>
      <c r="H1704" s="745">
        <v>0.21</v>
      </c>
      <c r="I1704" s="747">
        <v>1</v>
      </c>
      <c r="J1704" s="316"/>
      <c r="K1704" s="680">
        <f t="shared" si="393"/>
        <v>0</v>
      </c>
      <c r="L1704" s="355">
        <v>1</v>
      </c>
      <c r="M1704" s="355"/>
      <c r="N1704" s="361">
        <f t="shared" si="397"/>
        <v>1</v>
      </c>
      <c r="O1704" s="355"/>
      <c r="P1704" s="355"/>
      <c r="Q1704" s="355"/>
      <c r="R1704" s="355"/>
      <c r="S1704" s="355"/>
      <c r="T1704" s="355"/>
      <c r="U1704" s="355"/>
      <c r="V1704" s="355"/>
      <c r="W1704" s="355"/>
      <c r="X1704" s="355"/>
      <c r="Y1704" s="355"/>
      <c r="Z1704" s="355"/>
      <c r="AA1704" s="355"/>
      <c r="AB1704" s="355"/>
      <c r="AC1704" s="355"/>
      <c r="AD1704" s="355"/>
      <c r="AE1704" s="355"/>
      <c r="AF1704" s="355"/>
      <c r="AG1704" s="355"/>
      <c r="AH1704" s="355"/>
      <c r="AI1704" s="355"/>
      <c r="AJ1704" s="355"/>
      <c r="AK1704" s="72">
        <f t="shared" si="392"/>
        <v>0</v>
      </c>
      <c r="AL1704" s="761">
        <f t="shared" si="398"/>
        <v>1</v>
      </c>
      <c r="AM1704" s="359">
        <f t="shared" si="394"/>
        <v>0</v>
      </c>
      <c r="AN1704" s="359">
        <f t="shared" si="395"/>
        <v>0</v>
      </c>
      <c r="AO1704" s="755">
        <f t="shared" si="396"/>
        <v>0</v>
      </c>
      <c r="AP1704" s="573">
        <f t="shared" si="399"/>
        <v>0</v>
      </c>
      <c r="AQ1704" s="583">
        <f t="shared" si="400"/>
        <v>0</v>
      </c>
      <c r="AR1704" s="579"/>
      <c r="AS1704" s="102"/>
      <c r="AT1704" s="27"/>
      <c r="AU1704" s="592"/>
    </row>
    <row r="1705" spans="1:47" ht="15" hidden="1">
      <c r="A1705" s="309"/>
      <c r="B1705" s="338"/>
      <c r="C1705" s="350"/>
      <c r="D1705" s="951"/>
      <c r="E1705" s="952"/>
      <c r="F1705" s="952"/>
      <c r="G1705" s="953"/>
      <c r="H1705" s="745">
        <v>0.21</v>
      </c>
      <c r="I1705" s="747">
        <v>1</v>
      </c>
      <c r="J1705" s="316"/>
      <c r="K1705" s="680">
        <f t="shared" si="393"/>
        <v>0</v>
      </c>
      <c r="L1705" s="355">
        <v>1</v>
      </c>
      <c r="M1705" s="355"/>
      <c r="N1705" s="361">
        <f t="shared" si="397"/>
        <v>1</v>
      </c>
      <c r="O1705" s="355"/>
      <c r="P1705" s="355"/>
      <c r="Q1705" s="355"/>
      <c r="R1705" s="355"/>
      <c r="S1705" s="355"/>
      <c r="T1705" s="355"/>
      <c r="U1705" s="355"/>
      <c r="V1705" s="355"/>
      <c r="W1705" s="355"/>
      <c r="X1705" s="355"/>
      <c r="Y1705" s="355"/>
      <c r="Z1705" s="355"/>
      <c r="AA1705" s="355"/>
      <c r="AB1705" s="355"/>
      <c r="AC1705" s="355"/>
      <c r="AD1705" s="355"/>
      <c r="AE1705" s="355"/>
      <c r="AF1705" s="355"/>
      <c r="AG1705" s="355"/>
      <c r="AH1705" s="355"/>
      <c r="AI1705" s="355"/>
      <c r="AJ1705" s="355"/>
      <c r="AK1705" s="72">
        <f t="shared" si="392"/>
        <v>0</v>
      </c>
      <c r="AL1705" s="761">
        <f t="shared" si="398"/>
        <v>1</v>
      </c>
      <c r="AM1705" s="359">
        <f t="shared" si="394"/>
        <v>0</v>
      </c>
      <c r="AN1705" s="359">
        <f t="shared" si="395"/>
        <v>0</v>
      </c>
      <c r="AO1705" s="755">
        <f t="shared" si="396"/>
        <v>0</v>
      </c>
      <c r="AP1705" s="573">
        <f t="shared" si="399"/>
        <v>0</v>
      </c>
      <c r="AQ1705" s="583">
        <f t="shared" si="400"/>
        <v>0</v>
      </c>
      <c r="AR1705" s="579"/>
      <c r="AS1705" s="102"/>
      <c r="AT1705" s="27"/>
      <c r="AU1705" s="592"/>
    </row>
    <row r="1706" spans="1:47" ht="15" hidden="1">
      <c r="A1706" s="309"/>
      <c r="B1706" s="338"/>
      <c r="C1706" s="350"/>
      <c r="D1706" s="951"/>
      <c r="E1706" s="952"/>
      <c r="F1706" s="952"/>
      <c r="G1706" s="953"/>
      <c r="H1706" s="745">
        <v>0.21</v>
      </c>
      <c r="I1706" s="747">
        <v>1</v>
      </c>
      <c r="J1706" s="316"/>
      <c r="K1706" s="680">
        <f t="shared" si="393"/>
        <v>0</v>
      </c>
      <c r="L1706" s="355">
        <v>1</v>
      </c>
      <c r="M1706" s="355"/>
      <c r="N1706" s="361">
        <f t="shared" si="397"/>
        <v>1</v>
      </c>
      <c r="O1706" s="355"/>
      <c r="P1706" s="355"/>
      <c r="Q1706" s="355"/>
      <c r="R1706" s="355"/>
      <c r="S1706" s="355"/>
      <c r="T1706" s="355"/>
      <c r="U1706" s="355"/>
      <c r="V1706" s="355"/>
      <c r="W1706" s="355"/>
      <c r="X1706" s="355"/>
      <c r="Y1706" s="355"/>
      <c r="Z1706" s="355"/>
      <c r="AA1706" s="355"/>
      <c r="AB1706" s="355"/>
      <c r="AC1706" s="355"/>
      <c r="AD1706" s="355"/>
      <c r="AE1706" s="355"/>
      <c r="AF1706" s="355"/>
      <c r="AG1706" s="355"/>
      <c r="AH1706" s="355"/>
      <c r="AI1706" s="355"/>
      <c r="AJ1706" s="355"/>
      <c r="AK1706" s="72">
        <f t="shared" si="392"/>
        <v>0</v>
      </c>
      <c r="AL1706" s="761">
        <f t="shared" si="398"/>
        <v>1</v>
      </c>
      <c r="AM1706" s="359">
        <f t="shared" si="394"/>
        <v>0</v>
      </c>
      <c r="AN1706" s="359">
        <f t="shared" si="395"/>
        <v>0</v>
      </c>
      <c r="AO1706" s="755">
        <f t="shared" si="396"/>
        <v>0</v>
      </c>
      <c r="AP1706" s="573">
        <f t="shared" si="399"/>
        <v>0</v>
      </c>
      <c r="AQ1706" s="583">
        <f t="shared" si="400"/>
        <v>0</v>
      </c>
      <c r="AR1706" s="579"/>
      <c r="AS1706" s="102"/>
      <c r="AT1706" s="27"/>
      <c r="AU1706" s="592"/>
    </row>
    <row r="1707" spans="1:47" ht="15" hidden="1">
      <c r="A1707" s="309"/>
      <c r="B1707" s="338"/>
      <c r="C1707" s="350"/>
      <c r="D1707" s="951"/>
      <c r="E1707" s="952"/>
      <c r="F1707" s="952"/>
      <c r="G1707" s="953"/>
      <c r="H1707" s="745">
        <v>0.21</v>
      </c>
      <c r="I1707" s="747">
        <v>1</v>
      </c>
      <c r="J1707" s="316"/>
      <c r="K1707" s="680">
        <f t="shared" si="393"/>
        <v>0</v>
      </c>
      <c r="L1707" s="355">
        <v>1</v>
      </c>
      <c r="M1707" s="355"/>
      <c r="N1707" s="361">
        <f t="shared" si="397"/>
        <v>1</v>
      </c>
      <c r="O1707" s="355"/>
      <c r="P1707" s="355"/>
      <c r="Q1707" s="355"/>
      <c r="R1707" s="355"/>
      <c r="S1707" s="355"/>
      <c r="T1707" s="355"/>
      <c r="U1707" s="355"/>
      <c r="V1707" s="355"/>
      <c r="W1707" s="355"/>
      <c r="X1707" s="355"/>
      <c r="Y1707" s="355"/>
      <c r="Z1707" s="355"/>
      <c r="AA1707" s="355"/>
      <c r="AB1707" s="355"/>
      <c r="AC1707" s="355"/>
      <c r="AD1707" s="355"/>
      <c r="AE1707" s="355"/>
      <c r="AF1707" s="355"/>
      <c r="AG1707" s="355"/>
      <c r="AH1707" s="355"/>
      <c r="AI1707" s="355"/>
      <c r="AJ1707" s="355"/>
      <c r="AK1707" s="72">
        <f t="shared" si="392"/>
        <v>0</v>
      </c>
      <c r="AL1707" s="761">
        <f t="shared" si="398"/>
        <v>1</v>
      </c>
      <c r="AM1707" s="359">
        <f t="shared" si="394"/>
        <v>0</v>
      </c>
      <c r="AN1707" s="359">
        <f t="shared" si="395"/>
        <v>0</v>
      </c>
      <c r="AO1707" s="755">
        <f t="shared" si="396"/>
        <v>0</v>
      </c>
      <c r="AP1707" s="573">
        <f t="shared" si="399"/>
        <v>0</v>
      </c>
      <c r="AQ1707" s="583">
        <f t="shared" si="400"/>
        <v>0</v>
      </c>
      <c r="AR1707" s="579"/>
      <c r="AS1707" s="102"/>
      <c r="AT1707" s="27"/>
      <c r="AU1707" s="592"/>
    </row>
    <row r="1708" spans="1:47" ht="15" hidden="1">
      <c r="A1708" s="309"/>
      <c r="B1708" s="338"/>
      <c r="C1708" s="350"/>
      <c r="D1708" s="951"/>
      <c r="E1708" s="952"/>
      <c r="F1708" s="952"/>
      <c r="G1708" s="953"/>
      <c r="H1708" s="745">
        <v>0.21</v>
      </c>
      <c r="I1708" s="747">
        <v>1</v>
      </c>
      <c r="J1708" s="316"/>
      <c r="K1708" s="680">
        <f t="shared" si="393"/>
        <v>0</v>
      </c>
      <c r="L1708" s="355">
        <v>1</v>
      </c>
      <c r="M1708" s="355"/>
      <c r="N1708" s="361">
        <f t="shared" si="397"/>
        <v>1</v>
      </c>
      <c r="O1708" s="355"/>
      <c r="P1708" s="355"/>
      <c r="Q1708" s="355"/>
      <c r="R1708" s="355"/>
      <c r="S1708" s="355"/>
      <c r="T1708" s="355"/>
      <c r="U1708" s="355"/>
      <c r="V1708" s="355"/>
      <c r="W1708" s="355"/>
      <c r="X1708" s="355"/>
      <c r="Y1708" s="355"/>
      <c r="Z1708" s="355"/>
      <c r="AA1708" s="355"/>
      <c r="AB1708" s="355"/>
      <c r="AC1708" s="355"/>
      <c r="AD1708" s="355"/>
      <c r="AE1708" s="355"/>
      <c r="AF1708" s="355"/>
      <c r="AG1708" s="355"/>
      <c r="AH1708" s="355"/>
      <c r="AI1708" s="355"/>
      <c r="AJ1708" s="355"/>
      <c r="AK1708" s="72">
        <f t="shared" si="392"/>
        <v>0</v>
      </c>
      <c r="AL1708" s="761">
        <f t="shared" si="398"/>
        <v>1</v>
      </c>
      <c r="AM1708" s="359">
        <f t="shared" si="394"/>
        <v>0</v>
      </c>
      <c r="AN1708" s="359">
        <f t="shared" si="395"/>
        <v>0</v>
      </c>
      <c r="AO1708" s="755">
        <f t="shared" si="396"/>
        <v>0</v>
      </c>
      <c r="AP1708" s="573">
        <f t="shared" si="399"/>
        <v>0</v>
      </c>
      <c r="AQ1708" s="583">
        <f t="shared" si="400"/>
        <v>0</v>
      </c>
      <c r="AR1708" s="579"/>
      <c r="AS1708" s="102"/>
      <c r="AT1708" s="27"/>
      <c r="AU1708" s="592"/>
    </row>
    <row r="1709" spans="1:47" ht="15" hidden="1">
      <c r="A1709" s="309"/>
      <c r="B1709" s="338"/>
      <c r="C1709" s="350"/>
      <c r="D1709" s="951"/>
      <c r="E1709" s="952"/>
      <c r="F1709" s="952"/>
      <c r="G1709" s="953"/>
      <c r="H1709" s="745">
        <v>0.21</v>
      </c>
      <c r="I1709" s="747">
        <v>1</v>
      </c>
      <c r="J1709" s="316"/>
      <c r="K1709" s="680">
        <f t="shared" si="393"/>
        <v>0</v>
      </c>
      <c r="L1709" s="355">
        <v>1</v>
      </c>
      <c r="M1709" s="355"/>
      <c r="N1709" s="361">
        <f t="shared" si="397"/>
        <v>1</v>
      </c>
      <c r="O1709" s="355"/>
      <c r="P1709" s="355"/>
      <c r="Q1709" s="355"/>
      <c r="R1709" s="355"/>
      <c r="S1709" s="355"/>
      <c r="T1709" s="355"/>
      <c r="U1709" s="355"/>
      <c r="V1709" s="355"/>
      <c r="W1709" s="355"/>
      <c r="X1709" s="355"/>
      <c r="Y1709" s="355"/>
      <c r="Z1709" s="355"/>
      <c r="AA1709" s="355"/>
      <c r="AB1709" s="355"/>
      <c r="AC1709" s="355"/>
      <c r="AD1709" s="355"/>
      <c r="AE1709" s="355"/>
      <c r="AF1709" s="355"/>
      <c r="AG1709" s="355"/>
      <c r="AH1709" s="355"/>
      <c r="AI1709" s="355"/>
      <c r="AJ1709" s="355"/>
      <c r="AK1709" s="72">
        <f t="shared" si="392"/>
        <v>0</v>
      </c>
      <c r="AL1709" s="761">
        <f t="shared" si="398"/>
        <v>1</v>
      </c>
      <c r="AM1709" s="359">
        <f t="shared" si="394"/>
        <v>0</v>
      </c>
      <c r="AN1709" s="359">
        <f t="shared" si="395"/>
        <v>0</v>
      </c>
      <c r="AO1709" s="755">
        <f t="shared" si="396"/>
        <v>0</v>
      </c>
      <c r="AP1709" s="573">
        <f t="shared" si="399"/>
        <v>0</v>
      </c>
      <c r="AQ1709" s="583">
        <f t="shared" si="400"/>
        <v>0</v>
      </c>
      <c r="AR1709" s="579"/>
      <c r="AS1709" s="102"/>
      <c r="AT1709" s="27"/>
      <c r="AU1709" s="592"/>
    </row>
    <row r="1710" spans="1:47" ht="15" hidden="1">
      <c r="A1710" s="309"/>
      <c r="B1710" s="338"/>
      <c r="C1710" s="350"/>
      <c r="D1710" s="951"/>
      <c r="E1710" s="952"/>
      <c r="F1710" s="952"/>
      <c r="G1710" s="953"/>
      <c r="H1710" s="745">
        <v>0.21</v>
      </c>
      <c r="I1710" s="747">
        <v>1</v>
      </c>
      <c r="J1710" s="316"/>
      <c r="K1710" s="680">
        <f t="shared" si="393"/>
        <v>0</v>
      </c>
      <c r="L1710" s="355">
        <v>1</v>
      </c>
      <c r="M1710" s="355"/>
      <c r="N1710" s="361">
        <f t="shared" si="397"/>
        <v>1</v>
      </c>
      <c r="O1710" s="355"/>
      <c r="P1710" s="355"/>
      <c r="Q1710" s="355"/>
      <c r="R1710" s="355"/>
      <c r="S1710" s="355"/>
      <c r="T1710" s="355"/>
      <c r="U1710" s="355"/>
      <c r="V1710" s="355"/>
      <c r="W1710" s="355"/>
      <c r="X1710" s="355"/>
      <c r="Y1710" s="355"/>
      <c r="Z1710" s="355"/>
      <c r="AA1710" s="355"/>
      <c r="AB1710" s="355"/>
      <c r="AC1710" s="355"/>
      <c r="AD1710" s="355"/>
      <c r="AE1710" s="355"/>
      <c r="AF1710" s="355"/>
      <c r="AG1710" s="355"/>
      <c r="AH1710" s="355"/>
      <c r="AI1710" s="355"/>
      <c r="AJ1710" s="355"/>
      <c r="AK1710" s="72">
        <f t="shared" si="392"/>
        <v>0</v>
      </c>
      <c r="AL1710" s="761">
        <f t="shared" si="398"/>
        <v>1</v>
      </c>
      <c r="AM1710" s="359">
        <f t="shared" si="394"/>
        <v>0</v>
      </c>
      <c r="AN1710" s="359">
        <f t="shared" si="395"/>
        <v>0</v>
      </c>
      <c r="AO1710" s="755">
        <f t="shared" si="396"/>
        <v>0</v>
      </c>
      <c r="AP1710" s="573">
        <f t="shared" si="399"/>
        <v>0</v>
      </c>
      <c r="AQ1710" s="583">
        <f t="shared" si="400"/>
        <v>0</v>
      </c>
      <c r="AR1710" s="579"/>
      <c r="AS1710" s="102"/>
      <c r="AT1710" s="27"/>
      <c r="AU1710" s="592"/>
    </row>
    <row r="1711" spans="1:47" ht="15" hidden="1">
      <c r="A1711" s="309"/>
      <c r="B1711" s="338"/>
      <c r="C1711" s="350"/>
      <c r="D1711" s="951"/>
      <c r="E1711" s="952"/>
      <c r="F1711" s="952"/>
      <c r="G1711" s="953"/>
      <c r="H1711" s="745">
        <v>0.21</v>
      </c>
      <c r="I1711" s="747">
        <v>1</v>
      </c>
      <c r="J1711" s="316"/>
      <c r="K1711" s="680">
        <f t="shared" si="393"/>
        <v>0</v>
      </c>
      <c r="L1711" s="355">
        <v>1</v>
      </c>
      <c r="M1711" s="355"/>
      <c r="N1711" s="361">
        <f t="shared" si="397"/>
        <v>1</v>
      </c>
      <c r="O1711" s="355"/>
      <c r="P1711" s="355"/>
      <c r="Q1711" s="355"/>
      <c r="R1711" s="355"/>
      <c r="S1711" s="355"/>
      <c r="T1711" s="355"/>
      <c r="U1711" s="355"/>
      <c r="V1711" s="355"/>
      <c r="W1711" s="355"/>
      <c r="X1711" s="355"/>
      <c r="Y1711" s="355"/>
      <c r="Z1711" s="355"/>
      <c r="AA1711" s="355"/>
      <c r="AB1711" s="355"/>
      <c r="AC1711" s="355"/>
      <c r="AD1711" s="355"/>
      <c r="AE1711" s="355"/>
      <c r="AF1711" s="355"/>
      <c r="AG1711" s="355"/>
      <c r="AH1711" s="355"/>
      <c r="AI1711" s="355"/>
      <c r="AJ1711" s="355"/>
      <c r="AK1711" s="72">
        <f t="shared" si="392"/>
        <v>0</v>
      </c>
      <c r="AL1711" s="761">
        <f t="shared" si="398"/>
        <v>1</v>
      </c>
      <c r="AM1711" s="359">
        <f t="shared" si="394"/>
        <v>0</v>
      </c>
      <c r="AN1711" s="359">
        <f t="shared" si="395"/>
        <v>0</v>
      </c>
      <c r="AO1711" s="755">
        <f t="shared" si="396"/>
        <v>0</v>
      </c>
      <c r="AP1711" s="573">
        <f t="shared" si="399"/>
        <v>0</v>
      </c>
      <c r="AQ1711" s="583">
        <f t="shared" si="400"/>
        <v>0</v>
      </c>
      <c r="AR1711" s="579"/>
      <c r="AS1711" s="102"/>
      <c r="AT1711" s="27"/>
      <c r="AU1711" s="592"/>
    </row>
    <row r="1712" spans="1:47" ht="15" hidden="1">
      <c r="A1712" s="309"/>
      <c r="B1712" s="338"/>
      <c r="C1712" s="350"/>
      <c r="D1712" s="951"/>
      <c r="E1712" s="952"/>
      <c r="F1712" s="952"/>
      <c r="G1712" s="953"/>
      <c r="H1712" s="745">
        <v>0.21</v>
      </c>
      <c r="I1712" s="747">
        <v>1</v>
      </c>
      <c r="J1712" s="316"/>
      <c r="K1712" s="680">
        <f t="shared" si="393"/>
        <v>0</v>
      </c>
      <c r="L1712" s="355">
        <v>1</v>
      </c>
      <c r="M1712" s="355"/>
      <c r="N1712" s="361">
        <f t="shared" si="397"/>
        <v>1</v>
      </c>
      <c r="O1712" s="355"/>
      <c r="P1712" s="355"/>
      <c r="Q1712" s="355"/>
      <c r="R1712" s="355"/>
      <c r="S1712" s="355"/>
      <c r="T1712" s="355"/>
      <c r="U1712" s="355"/>
      <c r="V1712" s="355"/>
      <c r="W1712" s="355"/>
      <c r="X1712" s="355"/>
      <c r="Y1712" s="355"/>
      <c r="Z1712" s="355"/>
      <c r="AA1712" s="355"/>
      <c r="AB1712" s="355"/>
      <c r="AC1712" s="355"/>
      <c r="AD1712" s="355"/>
      <c r="AE1712" s="355"/>
      <c r="AF1712" s="355"/>
      <c r="AG1712" s="355"/>
      <c r="AH1712" s="355"/>
      <c r="AI1712" s="355"/>
      <c r="AJ1712" s="355"/>
      <c r="AK1712" s="72">
        <f t="shared" si="392"/>
        <v>0</v>
      </c>
      <c r="AL1712" s="761">
        <f t="shared" si="398"/>
        <v>1</v>
      </c>
      <c r="AM1712" s="359">
        <f t="shared" si="394"/>
        <v>0</v>
      </c>
      <c r="AN1712" s="359">
        <f t="shared" si="395"/>
        <v>0</v>
      </c>
      <c r="AO1712" s="755">
        <f t="shared" si="396"/>
        <v>0</v>
      </c>
      <c r="AP1712" s="573">
        <f t="shared" si="399"/>
        <v>0</v>
      </c>
      <c r="AQ1712" s="583">
        <f t="shared" si="400"/>
        <v>0</v>
      </c>
      <c r="AR1712" s="579"/>
      <c r="AS1712" s="102"/>
      <c r="AT1712" s="27"/>
      <c r="AU1712" s="592"/>
    </row>
    <row r="1713" spans="1:47" ht="15" hidden="1">
      <c r="A1713" s="309"/>
      <c r="B1713" s="338"/>
      <c r="C1713" s="350"/>
      <c r="D1713" s="951"/>
      <c r="E1713" s="952"/>
      <c r="F1713" s="952"/>
      <c r="G1713" s="953"/>
      <c r="H1713" s="745">
        <v>0.21</v>
      </c>
      <c r="I1713" s="747">
        <v>1</v>
      </c>
      <c r="J1713" s="316"/>
      <c r="K1713" s="680">
        <f t="shared" si="393"/>
        <v>0</v>
      </c>
      <c r="L1713" s="355">
        <v>1</v>
      </c>
      <c r="M1713" s="355"/>
      <c r="N1713" s="361">
        <f t="shared" si="397"/>
        <v>1</v>
      </c>
      <c r="O1713" s="355"/>
      <c r="P1713" s="355"/>
      <c r="Q1713" s="355"/>
      <c r="R1713" s="355"/>
      <c r="S1713" s="355"/>
      <c r="T1713" s="355"/>
      <c r="U1713" s="355"/>
      <c r="V1713" s="355"/>
      <c r="W1713" s="355"/>
      <c r="X1713" s="355"/>
      <c r="Y1713" s="355"/>
      <c r="Z1713" s="355"/>
      <c r="AA1713" s="355"/>
      <c r="AB1713" s="355"/>
      <c r="AC1713" s="355"/>
      <c r="AD1713" s="355"/>
      <c r="AE1713" s="355"/>
      <c r="AF1713" s="355"/>
      <c r="AG1713" s="355"/>
      <c r="AH1713" s="355"/>
      <c r="AI1713" s="355"/>
      <c r="AJ1713" s="355"/>
      <c r="AK1713" s="72">
        <f t="shared" si="392"/>
        <v>0</v>
      </c>
      <c r="AL1713" s="761">
        <f t="shared" si="398"/>
        <v>1</v>
      </c>
      <c r="AM1713" s="359">
        <f t="shared" si="394"/>
        <v>0</v>
      </c>
      <c r="AN1713" s="359">
        <f t="shared" si="395"/>
        <v>0</v>
      </c>
      <c r="AO1713" s="755">
        <f t="shared" si="396"/>
        <v>0</v>
      </c>
      <c r="AP1713" s="573">
        <f t="shared" si="399"/>
        <v>0</v>
      </c>
      <c r="AQ1713" s="583">
        <f t="shared" si="400"/>
        <v>0</v>
      </c>
      <c r="AR1713" s="579"/>
      <c r="AS1713" s="102"/>
      <c r="AT1713" s="27"/>
      <c r="AU1713" s="592"/>
    </row>
    <row r="1714" spans="1:47" ht="15" hidden="1">
      <c r="A1714" s="309"/>
      <c r="B1714" s="338"/>
      <c r="C1714" s="350"/>
      <c r="D1714" s="951"/>
      <c r="E1714" s="952"/>
      <c r="F1714" s="952"/>
      <c r="G1714" s="953"/>
      <c r="H1714" s="745">
        <v>0.21</v>
      </c>
      <c r="I1714" s="747">
        <v>1</v>
      </c>
      <c r="J1714" s="316"/>
      <c r="K1714" s="680">
        <f t="shared" si="393"/>
        <v>0</v>
      </c>
      <c r="L1714" s="355">
        <v>1</v>
      </c>
      <c r="M1714" s="355"/>
      <c r="N1714" s="361">
        <f t="shared" si="397"/>
        <v>1</v>
      </c>
      <c r="O1714" s="355"/>
      <c r="P1714" s="355"/>
      <c r="Q1714" s="355"/>
      <c r="R1714" s="355"/>
      <c r="S1714" s="355"/>
      <c r="T1714" s="355"/>
      <c r="U1714" s="355"/>
      <c r="V1714" s="355"/>
      <c r="W1714" s="355"/>
      <c r="X1714" s="355"/>
      <c r="Y1714" s="355"/>
      <c r="Z1714" s="355"/>
      <c r="AA1714" s="355"/>
      <c r="AB1714" s="355"/>
      <c r="AC1714" s="355"/>
      <c r="AD1714" s="355"/>
      <c r="AE1714" s="355"/>
      <c r="AF1714" s="355"/>
      <c r="AG1714" s="355"/>
      <c r="AH1714" s="355"/>
      <c r="AI1714" s="355"/>
      <c r="AJ1714" s="355"/>
      <c r="AK1714" s="72">
        <f t="shared" si="392"/>
        <v>0</v>
      </c>
      <c r="AL1714" s="761">
        <f t="shared" si="398"/>
        <v>1</v>
      </c>
      <c r="AM1714" s="359">
        <f t="shared" si="394"/>
        <v>0</v>
      </c>
      <c r="AN1714" s="359">
        <f t="shared" si="395"/>
        <v>0</v>
      </c>
      <c r="AO1714" s="755">
        <f t="shared" si="396"/>
        <v>0</v>
      </c>
      <c r="AP1714" s="573">
        <f t="shared" si="399"/>
        <v>0</v>
      </c>
      <c r="AQ1714" s="583">
        <f t="shared" si="400"/>
        <v>0</v>
      </c>
      <c r="AR1714" s="579"/>
      <c r="AS1714" s="102"/>
      <c r="AT1714" s="27"/>
      <c r="AU1714" s="592"/>
    </row>
    <row r="1715" spans="1:47" ht="15" hidden="1">
      <c r="A1715" s="309"/>
      <c r="B1715" s="338"/>
      <c r="C1715" s="350"/>
      <c r="D1715" s="951"/>
      <c r="E1715" s="952"/>
      <c r="F1715" s="952"/>
      <c r="G1715" s="953"/>
      <c r="H1715" s="745">
        <v>0.21</v>
      </c>
      <c r="I1715" s="747">
        <v>1</v>
      </c>
      <c r="J1715" s="316"/>
      <c r="K1715" s="680">
        <f t="shared" si="393"/>
        <v>0</v>
      </c>
      <c r="L1715" s="355">
        <v>1</v>
      </c>
      <c r="M1715" s="355"/>
      <c r="N1715" s="361">
        <f t="shared" si="397"/>
        <v>1</v>
      </c>
      <c r="O1715" s="355"/>
      <c r="P1715" s="355"/>
      <c r="Q1715" s="355"/>
      <c r="R1715" s="355"/>
      <c r="S1715" s="355"/>
      <c r="T1715" s="355"/>
      <c r="U1715" s="355"/>
      <c r="V1715" s="355"/>
      <c r="W1715" s="355"/>
      <c r="X1715" s="355"/>
      <c r="Y1715" s="355"/>
      <c r="Z1715" s="355"/>
      <c r="AA1715" s="355"/>
      <c r="AB1715" s="355"/>
      <c r="AC1715" s="355"/>
      <c r="AD1715" s="355"/>
      <c r="AE1715" s="355"/>
      <c r="AF1715" s="355"/>
      <c r="AG1715" s="355"/>
      <c r="AH1715" s="355"/>
      <c r="AI1715" s="355"/>
      <c r="AJ1715" s="355"/>
      <c r="AK1715" s="72">
        <f t="shared" si="392"/>
        <v>0</v>
      </c>
      <c r="AL1715" s="761">
        <f t="shared" si="398"/>
        <v>1</v>
      </c>
      <c r="AM1715" s="359">
        <f t="shared" si="394"/>
        <v>0</v>
      </c>
      <c r="AN1715" s="359">
        <f t="shared" si="395"/>
        <v>0</v>
      </c>
      <c r="AO1715" s="755">
        <f t="shared" si="396"/>
        <v>0</v>
      </c>
      <c r="AP1715" s="573">
        <f t="shared" si="399"/>
        <v>0</v>
      </c>
      <c r="AQ1715" s="583">
        <f t="shared" si="400"/>
        <v>0</v>
      </c>
      <c r="AR1715" s="579"/>
      <c r="AS1715" s="102"/>
      <c r="AT1715" s="27"/>
      <c r="AU1715" s="592"/>
    </row>
    <row r="1716" spans="1:47" ht="15" hidden="1">
      <c r="A1716" s="309"/>
      <c r="B1716" s="338"/>
      <c r="C1716" s="350"/>
      <c r="D1716" s="951"/>
      <c r="E1716" s="952"/>
      <c r="F1716" s="952"/>
      <c r="G1716" s="953"/>
      <c r="H1716" s="745">
        <v>0.21</v>
      </c>
      <c r="I1716" s="747">
        <v>1</v>
      </c>
      <c r="J1716" s="316"/>
      <c r="K1716" s="680">
        <f t="shared" si="393"/>
        <v>0</v>
      </c>
      <c r="L1716" s="355">
        <v>1</v>
      </c>
      <c r="M1716" s="355"/>
      <c r="N1716" s="361">
        <f t="shared" si="397"/>
        <v>1</v>
      </c>
      <c r="O1716" s="355"/>
      <c r="P1716" s="355"/>
      <c r="Q1716" s="355"/>
      <c r="R1716" s="355"/>
      <c r="S1716" s="355"/>
      <c r="T1716" s="355"/>
      <c r="U1716" s="355"/>
      <c r="V1716" s="355"/>
      <c r="W1716" s="355"/>
      <c r="X1716" s="355"/>
      <c r="Y1716" s="355"/>
      <c r="Z1716" s="355"/>
      <c r="AA1716" s="355"/>
      <c r="AB1716" s="355"/>
      <c r="AC1716" s="355"/>
      <c r="AD1716" s="355"/>
      <c r="AE1716" s="355"/>
      <c r="AF1716" s="355"/>
      <c r="AG1716" s="355"/>
      <c r="AH1716" s="355"/>
      <c r="AI1716" s="355"/>
      <c r="AJ1716" s="355"/>
      <c r="AK1716" s="72">
        <f t="shared" si="392"/>
        <v>0</v>
      </c>
      <c r="AL1716" s="761">
        <f t="shared" si="398"/>
        <v>1</v>
      </c>
      <c r="AM1716" s="359">
        <f t="shared" si="394"/>
        <v>0</v>
      </c>
      <c r="AN1716" s="359">
        <f t="shared" si="395"/>
        <v>0</v>
      </c>
      <c r="AO1716" s="755">
        <f t="shared" si="396"/>
        <v>0</v>
      </c>
      <c r="AP1716" s="573">
        <f t="shared" si="399"/>
        <v>0</v>
      </c>
      <c r="AQ1716" s="583">
        <f t="shared" si="400"/>
        <v>0</v>
      </c>
      <c r="AR1716" s="579"/>
      <c r="AS1716" s="102"/>
      <c r="AT1716" s="27"/>
      <c r="AU1716" s="592"/>
    </row>
    <row r="1717" spans="1:47" ht="15" hidden="1">
      <c r="A1717" s="309"/>
      <c r="B1717" s="338"/>
      <c r="C1717" s="350"/>
      <c r="D1717" s="951"/>
      <c r="E1717" s="952"/>
      <c r="F1717" s="952"/>
      <c r="G1717" s="953"/>
      <c r="H1717" s="745">
        <v>0.21</v>
      </c>
      <c r="I1717" s="747">
        <v>1</v>
      </c>
      <c r="J1717" s="316"/>
      <c r="K1717" s="680">
        <f t="shared" si="393"/>
        <v>0</v>
      </c>
      <c r="L1717" s="355">
        <v>1</v>
      </c>
      <c r="M1717" s="355"/>
      <c r="N1717" s="361">
        <f t="shared" si="397"/>
        <v>1</v>
      </c>
      <c r="O1717" s="355"/>
      <c r="P1717" s="355"/>
      <c r="Q1717" s="355"/>
      <c r="R1717" s="355"/>
      <c r="S1717" s="355"/>
      <c r="T1717" s="355"/>
      <c r="U1717" s="355"/>
      <c r="V1717" s="355"/>
      <c r="W1717" s="355"/>
      <c r="X1717" s="355"/>
      <c r="Y1717" s="355"/>
      <c r="Z1717" s="355"/>
      <c r="AA1717" s="355"/>
      <c r="AB1717" s="355"/>
      <c r="AC1717" s="355"/>
      <c r="AD1717" s="355"/>
      <c r="AE1717" s="355"/>
      <c r="AF1717" s="355"/>
      <c r="AG1717" s="355"/>
      <c r="AH1717" s="355"/>
      <c r="AI1717" s="355"/>
      <c r="AJ1717" s="355"/>
      <c r="AK1717" s="72">
        <f t="shared" si="392"/>
        <v>0</v>
      </c>
      <c r="AL1717" s="761">
        <f t="shared" si="398"/>
        <v>1</v>
      </c>
      <c r="AM1717" s="359">
        <f t="shared" si="394"/>
        <v>0</v>
      </c>
      <c r="AN1717" s="359">
        <f t="shared" si="395"/>
        <v>0</v>
      </c>
      <c r="AO1717" s="755">
        <f t="shared" si="396"/>
        <v>0</v>
      </c>
      <c r="AP1717" s="573">
        <f t="shared" si="399"/>
        <v>0</v>
      </c>
      <c r="AQ1717" s="583">
        <f t="shared" si="400"/>
        <v>0</v>
      </c>
      <c r="AR1717" s="579"/>
      <c r="AS1717" s="102"/>
      <c r="AT1717" s="27"/>
      <c r="AU1717" s="592"/>
    </row>
    <row r="1718" spans="1:47" ht="15" hidden="1">
      <c r="A1718" s="309"/>
      <c r="B1718" s="338"/>
      <c r="C1718" s="350"/>
      <c r="D1718" s="951"/>
      <c r="E1718" s="952"/>
      <c r="F1718" s="952"/>
      <c r="G1718" s="953"/>
      <c r="H1718" s="745">
        <v>0.21</v>
      </c>
      <c r="I1718" s="747">
        <v>1</v>
      </c>
      <c r="J1718" s="316"/>
      <c r="K1718" s="680">
        <f t="shared" si="393"/>
        <v>0</v>
      </c>
      <c r="L1718" s="355">
        <v>1</v>
      </c>
      <c r="M1718" s="355"/>
      <c r="N1718" s="361">
        <f t="shared" si="397"/>
        <v>1</v>
      </c>
      <c r="O1718" s="355"/>
      <c r="P1718" s="355"/>
      <c r="Q1718" s="355"/>
      <c r="R1718" s="355"/>
      <c r="S1718" s="355"/>
      <c r="T1718" s="355"/>
      <c r="U1718" s="355"/>
      <c r="V1718" s="355"/>
      <c r="W1718" s="355"/>
      <c r="X1718" s="355"/>
      <c r="Y1718" s="355"/>
      <c r="Z1718" s="355"/>
      <c r="AA1718" s="355"/>
      <c r="AB1718" s="355"/>
      <c r="AC1718" s="355"/>
      <c r="AD1718" s="355"/>
      <c r="AE1718" s="355"/>
      <c r="AF1718" s="355"/>
      <c r="AG1718" s="355"/>
      <c r="AH1718" s="355"/>
      <c r="AI1718" s="355"/>
      <c r="AJ1718" s="355"/>
      <c r="AK1718" s="72">
        <f t="shared" si="392"/>
        <v>0</v>
      </c>
      <c r="AL1718" s="761">
        <f t="shared" si="398"/>
        <v>1</v>
      </c>
      <c r="AM1718" s="359">
        <f t="shared" si="394"/>
        <v>0</v>
      </c>
      <c r="AN1718" s="359">
        <f t="shared" si="395"/>
        <v>0</v>
      </c>
      <c r="AO1718" s="755">
        <f t="shared" si="396"/>
        <v>0</v>
      </c>
      <c r="AP1718" s="573">
        <f t="shared" si="399"/>
        <v>0</v>
      </c>
      <c r="AQ1718" s="583">
        <f t="shared" si="400"/>
        <v>0</v>
      </c>
      <c r="AR1718" s="579"/>
      <c r="AS1718" s="102"/>
      <c r="AT1718" s="27"/>
      <c r="AU1718" s="592"/>
    </row>
    <row r="1719" spans="1:47" ht="15" hidden="1">
      <c r="A1719" s="309"/>
      <c r="B1719" s="338"/>
      <c r="C1719" s="350"/>
      <c r="D1719" s="951"/>
      <c r="E1719" s="952"/>
      <c r="F1719" s="952"/>
      <c r="G1719" s="953"/>
      <c r="H1719" s="745">
        <v>0.21</v>
      </c>
      <c r="I1719" s="747">
        <v>1</v>
      </c>
      <c r="J1719" s="316"/>
      <c r="K1719" s="680">
        <f t="shared" si="393"/>
        <v>0</v>
      </c>
      <c r="L1719" s="355">
        <v>1</v>
      </c>
      <c r="M1719" s="355"/>
      <c r="N1719" s="361">
        <f t="shared" si="397"/>
        <v>1</v>
      </c>
      <c r="O1719" s="355"/>
      <c r="P1719" s="355"/>
      <c r="Q1719" s="355"/>
      <c r="R1719" s="355"/>
      <c r="S1719" s="355"/>
      <c r="T1719" s="355"/>
      <c r="U1719" s="355"/>
      <c r="V1719" s="355"/>
      <c r="W1719" s="355"/>
      <c r="X1719" s="355"/>
      <c r="Y1719" s="355"/>
      <c r="Z1719" s="355"/>
      <c r="AA1719" s="355"/>
      <c r="AB1719" s="355"/>
      <c r="AC1719" s="355"/>
      <c r="AD1719" s="355"/>
      <c r="AE1719" s="355"/>
      <c r="AF1719" s="355"/>
      <c r="AG1719" s="355"/>
      <c r="AH1719" s="355"/>
      <c r="AI1719" s="355"/>
      <c r="AJ1719" s="355"/>
      <c r="AK1719" s="72">
        <f t="shared" si="392"/>
        <v>0</v>
      </c>
      <c r="AL1719" s="761">
        <f t="shared" si="398"/>
        <v>1</v>
      </c>
      <c r="AM1719" s="359">
        <f t="shared" si="394"/>
        <v>0</v>
      </c>
      <c r="AN1719" s="359">
        <f t="shared" si="395"/>
        <v>0</v>
      </c>
      <c r="AO1719" s="755">
        <f t="shared" si="396"/>
        <v>0</v>
      </c>
      <c r="AP1719" s="573">
        <f t="shared" si="399"/>
        <v>0</v>
      </c>
      <c r="AQ1719" s="583">
        <f t="shared" si="400"/>
        <v>0</v>
      </c>
      <c r="AR1719" s="579"/>
      <c r="AS1719" s="102"/>
      <c r="AT1719" s="27"/>
      <c r="AU1719" s="592"/>
    </row>
    <row r="1720" spans="1:47" ht="15" hidden="1">
      <c r="A1720" s="309"/>
      <c r="B1720" s="338"/>
      <c r="C1720" s="350"/>
      <c r="D1720" s="951"/>
      <c r="E1720" s="952"/>
      <c r="F1720" s="952"/>
      <c r="G1720" s="953"/>
      <c r="H1720" s="745">
        <v>0.21</v>
      </c>
      <c r="I1720" s="747">
        <v>1</v>
      </c>
      <c r="J1720" s="316"/>
      <c r="K1720" s="680">
        <f t="shared" si="393"/>
        <v>0</v>
      </c>
      <c r="L1720" s="355">
        <v>1</v>
      </c>
      <c r="M1720" s="355"/>
      <c r="N1720" s="361">
        <f t="shared" si="397"/>
        <v>1</v>
      </c>
      <c r="O1720" s="355"/>
      <c r="P1720" s="355"/>
      <c r="Q1720" s="355"/>
      <c r="R1720" s="355"/>
      <c r="S1720" s="355"/>
      <c r="T1720" s="355"/>
      <c r="U1720" s="355"/>
      <c r="V1720" s="355"/>
      <c r="W1720" s="355"/>
      <c r="X1720" s="355"/>
      <c r="Y1720" s="355"/>
      <c r="Z1720" s="355"/>
      <c r="AA1720" s="355"/>
      <c r="AB1720" s="355"/>
      <c r="AC1720" s="355"/>
      <c r="AD1720" s="355"/>
      <c r="AE1720" s="355"/>
      <c r="AF1720" s="355"/>
      <c r="AG1720" s="355"/>
      <c r="AH1720" s="355"/>
      <c r="AI1720" s="355"/>
      <c r="AJ1720" s="355"/>
      <c r="AK1720" s="72">
        <f t="shared" si="392"/>
        <v>0</v>
      </c>
      <c r="AL1720" s="761">
        <f t="shared" si="398"/>
        <v>1</v>
      </c>
      <c r="AM1720" s="359">
        <f t="shared" si="394"/>
        <v>0</v>
      </c>
      <c r="AN1720" s="359">
        <f t="shared" si="395"/>
        <v>0</v>
      </c>
      <c r="AO1720" s="755">
        <f t="shared" si="396"/>
        <v>0</v>
      </c>
      <c r="AP1720" s="573">
        <f t="shared" si="399"/>
        <v>0</v>
      </c>
      <c r="AQ1720" s="583">
        <f t="shared" si="400"/>
        <v>0</v>
      </c>
      <c r="AR1720" s="579"/>
      <c r="AS1720" s="102"/>
      <c r="AT1720" s="27"/>
      <c r="AU1720" s="592"/>
    </row>
    <row r="1721" spans="1:47" ht="15" hidden="1">
      <c r="A1721" s="309"/>
      <c r="B1721" s="338"/>
      <c r="C1721" s="350"/>
      <c r="D1721" s="951"/>
      <c r="E1721" s="952"/>
      <c r="F1721" s="952"/>
      <c r="G1721" s="953"/>
      <c r="H1721" s="745">
        <v>0.21</v>
      </c>
      <c r="I1721" s="747">
        <v>1</v>
      </c>
      <c r="J1721" s="316"/>
      <c r="K1721" s="680">
        <f t="shared" si="393"/>
        <v>0</v>
      </c>
      <c r="L1721" s="355">
        <v>1</v>
      </c>
      <c r="M1721" s="355"/>
      <c r="N1721" s="361">
        <f t="shared" si="397"/>
        <v>1</v>
      </c>
      <c r="O1721" s="355"/>
      <c r="P1721" s="355"/>
      <c r="Q1721" s="355"/>
      <c r="R1721" s="355"/>
      <c r="S1721" s="355"/>
      <c r="T1721" s="355"/>
      <c r="U1721" s="355"/>
      <c r="V1721" s="355"/>
      <c r="W1721" s="355"/>
      <c r="X1721" s="355"/>
      <c r="Y1721" s="355"/>
      <c r="Z1721" s="355"/>
      <c r="AA1721" s="355"/>
      <c r="AB1721" s="355"/>
      <c r="AC1721" s="355"/>
      <c r="AD1721" s="355"/>
      <c r="AE1721" s="355"/>
      <c r="AF1721" s="355"/>
      <c r="AG1721" s="355"/>
      <c r="AH1721" s="355"/>
      <c r="AI1721" s="355"/>
      <c r="AJ1721" s="355"/>
      <c r="AK1721" s="72">
        <f t="shared" si="392"/>
        <v>0</v>
      </c>
      <c r="AL1721" s="761">
        <f t="shared" si="398"/>
        <v>1</v>
      </c>
      <c r="AM1721" s="359">
        <f t="shared" si="394"/>
        <v>0</v>
      </c>
      <c r="AN1721" s="359">
        <f t="shared" si="395"/>
        <v>0</v>
      </c>
      <c r="AO1721" s="755">
        <f t="shared" si="396"/>
        <v>0</v>
      </c>
      <c r="AP1721" s="573">
        <f t="shared" si="399"/>
        <v>0</v>
      </c>
      <c r="AQ1721" s="583">
        <f t="shared" si="400"/>
        <v>0</v>
      </c>
      <c r="AR1721" s="579"/>
      <c r="AS1721" s="102"/>
      <c r="AT1721" s="27"/>
      <c r="AU1721" s="592"/>
    </row>
    <row r="1722" spans="1:47" ht="15" hidden="1">
      <c r="A1722" s="309"/>
      <c r="B1722" s="338"/>
      <c r="C1722" s="350"/>
      <c r="D1722" s="951"/>
      <c r="E1722" s="952"/>
      <c r="F1722" s="952"/>
      <c r="G1722" s="953"/>
      <c r="H1722" s="745">
        <v>0.21</v>
      </c>
      <c r="I1722" s="747">
        <v>1</v>
      </c>
      <c r="J1722" s="316"/>
      <c r="K1722" s="680">
        <f t="shared" si="393"/>
        <v>0</v>
      </c>
      <c r="L1722" s="355">
        <v>1</v>
      </c>
      <c r="M1722" s="355"/>
      <c r="N1722" s="361">
        <f t="shared" si="397"/>
        <v>1</v>
      </c>
      <c r="O1722" s="355"/>
      <c r="P1722" s="355"/>
      <c r="Q1722" s="355"/>
      <c r="R1722" s="355"/>
      <c r="S1722" s="355"/>
      <c r="T1722" s="355"/>
      <c r="U1722" s="355"/>
      <c r="V1722" s="355"/>
      <c r="W1722" s="355"/>
      <c r="X1722" s="355"/>
      <c r="Y1722" s="355"/>
      <c r="Z1722" s="355"/>
      <c r="AA1722" s="355"/>
      <c r="AB1722" s="355"/>
      <c r="AC1722" s="355"/>
      <c r="AD1722" s="355"/>
      <c r="AE1722" s="355"/>
      <c r="AF1722" s="355"/>
      <c r="AG1722" s="355"/>
      <c r="AH1722" s="355"/>
      <c r="AI1722" s="355"/>
      <c r="AJ1722" s="355"/>
      <c r="AK1722" s="72">
        <f t="shared" si="392"/>
        <v>0</v>
      </c>
      <c r="AL1722" s="761">
        <f t="shared" si="398"/>
        <v>1</v>
      </c>
      <c r="AM1722" s="359">
        <f t="shared" si="394"/>
        <v>0</v>
      </c>
      <c r="AN1722" s="359">
        <f t="shared" si="395"/>
        <v>0</v>
      </c>
      <c r="AO1722" s="755">
        <f t="shared" si="396"/>
        <v>0</v>
      </c>
      <c r="AP1722" s="573">
        <f t="shared" si="399"/>
        <v>0</v>
      </c>
      <c r="AQ1722" s="583">
        <f t="shared" si="400"/>
        <v>0</v>
      </c>
      <c r="AR1722" s="579"/>
      <c r="AS1722" s="102"/>
      <c r="AT1722" s="27"/>
      <c r="AU1722" s="592"/>
    </row>
    <row r="1723" spans="1:47" ht="15" hidden="1">
      <c r="A1723" s="309"/>
      <c r="B1723" s="338"/>
      <c r="C1723" s="350"/>
      <c r="D1723" s="951"/>
      <c r="E1723" s="952"/>
      <c r="F1723" s="952"/>
      <c r="G1723" s="953"/>
      <c r="H1723" s="745">
        <v>0.21</v>
      </c>
      <c r="I1723" s="747">
        <v>1</v>
      </c>
      <c r="J1723" s="316"/>
      <c r="K1723" s="680">
        <f t="shared" si="393"/>
        <v>0</v>
      </c>
      <c r="L1723" s="355">
        <v>1</v>
      </c>
      <c r="M1723" s="355"/>
      <c r="N1723" s="361">
        <f t="shared" si="397"/>
        <v>1</v>
      </c>
      <c r="O1723" s="355"/>
      <c r="P1723" s="355"/>
      <c r="Q1723" s="355"/>
      <c r="R1723" s="355"/>
      <c r="S1723" s="355"/>
      <c r="T1723" s="355"/>
      <c r="U1723" s="355"/>
      <c r="V1723" s="355"/>
      <c r="W1723" s="355"/>
      <c r="X1723" s="355"/>
      <c r="Y1723" s="355"/>
      <c r="Z1723" s="355"/>
      <c r="AA1723" s="355"/>
      <c r="AB1723" s="355"/>
      <c r="AC1723" s="355"/>
      <c r="AD1723" s="355"/>
      <c r="AE1723" s="355"/>
      <c r="AF1723" s="355"/>
      <c r="AG1723" s="355"/>
      <c r="AH1723" s="355"/>
      <c r="AI1723" s="355"/>
      <c r="AJ1723" s="355"/>
      <c r="AK1723" s="72">
        <f t="shared" si="392"/>
        <v>0</v>
      </c>
      <c r="AL1723" s="761">
        <f t="shared" si="398"/>
        <v>1</v>
      </c>
      <c r="AM1723" s="359">
        <f t="shared" si="394"/>
        <v>0</v>
      </c>
      <c r="AN1723" s="359">
        <f t="shared" si="395"/>
        <v>0</v>
      </c>
      <c r="AO1723" s="755">
        <f t="shared" si="396"/>
        <v>0</v>
      </c>
      <c r="AP1723" s="573">
        <f t="shared" si="399"/>
        <v>0</v>
      </c>
      <c r="AQ1723" s="583">
        <f t="shared" si="400"/>
        <v>0</v>
      </c>
      <c r="AR1723" s="579"/>
      <c r="AS1723" s="102"/>
      <c r="AT1723" s="27"/>
      <c r="AU1723" s="592"/>
    </row>
    <row r="1724" spans="1:47" ht="15" hidden="1">
      <c r="A1724" s="309"/>
      <c r="B1724" s="338"/>
      <c r="C1724" s="350"/>
      <c r="D1724" s="951"/>
      <c r="E1724" s="952"/>
      <c r="F1724" s="952"/>
      <c r="G1724" s="953"/>
      <c r="H1724" s="745">
        <v>0.21</v>
      </c>
      <c r="I1724" s="747">
        <v>1</v>
      </c>
      <c r="J1724" s="316"/>
      <c r="K1724" s="680">
        <f t="shared" si="393"/>
        <v>0</v>
      </c>
      <c r="L1724" s="355">
        <v>1</v>
      </c>
      <c r="M1724" s="355"/>
      <c r="N1724" s="361">
        <f t="shared" si="397"/>
        <v>1</v>
      </c>
      <c r="O1724" s="355"/>
      <c r="P1724" s="355"/>
      <c r="Q1724" s="355"/>
      <c r="R1724" s="355"/>
      <c r="S1724" s="355"/>
      <c r="T1724" s="355"/>
      <c r="U1724" s="355"/>
      <c r="V1724" s="355"/>
      <c r="W1724" s="355"/>
      <c r="X1724" s="355"/>
      <c r="Y1724" s="355"/>
      <c r="Z1724" s="355"/>
      <c r="AA1724" s="355"/>
      <c r="AB1724" s="355"/>
      <c r="AC1724" s="355"/>
      <c r="AD1724" s="355"/>
      <c r="AE1724" s="355"/>
      <c r="AF1724" s="355"/>
      <c r="AG1724" s="355"/>
      <c r="AH1724" s="355"/>
      <c r="AI1724" s="355"/>
      <c r="AJ1724" s="355"/>
      <c r="AK1724" s="72">
        <f t="shared" si="392"/>
        <v>0</v>
      </c>
      <c r="AL1724" s="761">
        <f t="shared" si="398"/>
        <v>1</v>
      </c>
      <c r="AM1724" s="359">
        <f t="shared" si="394"/>
        <v>0</v>
      </c>
      <c r="AN1724" s="359">
        <f t="shared" si="395"/>
        <v>0</v>
      </c>
      <c r="AO1724" s="755">
        <f t="shared" si="396"/>
        <v>0</v>
      </c>
      <c r="AP1724" s="573">
        <f t="shared" si="399"/>
        <v>0</v>
      </c>
      <c r="AQ1724" s="583">
        <f t="shared" si="400"/>
        <v>0</v>
      </c>
      <c r="AR1724" s="579"/>
      <c r="AS1724" s="102"/>
      <c r="AT1724" s="27"/>
      <c r="AU1724" s="592"/>
    </row>
    <row r="1725" spans="1:47" ht="15" hidden="1">
      <c r="A1725" s="309"/>
      <c r="B1725" s="338"/>
      <c r="C1725" s="350"/>
      <c r="D1725" s="951"/>
      <c r="E1725" s="952"/>
      <c r="F1725" s="952"/>
      <c r="G1725" s="953"/>
      <c r="H1725" s="745">
        <v>0.21</v>
      </c>
      <c r="I1725" s="747">
        <v>1</v>
      </c>
      <c r="J1725" s="316"/>
      <c r="K1725" s="680">
        <f t="shared" si="393"/>
        <v>0</v>
      </c>
      <c r="L1725" s="355">
        <v>1</v>
      </c>
      <c r="M1725" s="355"/>
      <c r="N1725" s="361">
        <f t="shared" si="397"/>
        <v>1</v>
      </c>
      <c r="O1725" s="355"/>
      <c r="P1725" s="355"/>
      <c r="Q1725" s="355"/>
      <c r="R1725" s="355"/>
      <c r="S1725" s="355"/>
      <c r="T1725" s="355"/>
      <c r="U1725" s="355"/>
      <c r="V1725" s="355"/>
      <c r="W1725" s="355"/>
      <c r="X1725" s="355"/>
      <c r="Y1725" s="355"/>
      <c r="Z1725" s="355"/>
      <c r="AA1725" s="355"/>
      <c r="AB1725" s="355"/>
      <c r="AC1725" s="355"/>
      <c r="AD1725" s="355"/>
      <c r="AE1725" s="355"/>
      <c r="AF1725" s="355"/>
      <c r="AG1725" s="355"/>
      <c r="AH1725" s="355"/>
      <c r="AI1725" s="355"/>
      <c r="AJ1725" s="355"/>
      <c r="AK1725" s="72">
        <f t="shared" si="392"/>
        <v>0</v>
      </c>
      <c r="AL1725" s="761">
        <f t="shared" si="398"/>
        <v>1</v>
      </c>
      <c r="AM1725" s="359">
        <f t="shared" si="394"/>
        <v>0</v>
      </c>
      <c r="AN1725" s="359">
        <f t="shared" si="395"/>
        <v>0</v>
      </c>
      <c r="AO1725" s="755">
        <f t="shared" si="396"/>
        <v>0</v>
      </c>
      <c r="AP1725" s="573">
        <f t="shared" si="399"/>
        <v>0</v>
      </c>
      <c r="AQ1725" s="583">
        <f t="shared" si="400"/>
        <v>0</v>
      </c>
      <c r="AR1725" s="579"/>
      <c r="AS1725" s="102"/>
      <c r="AT1725" s="27"/>
      <c r="AU1725" s="592"/>
    </row>
    <row r="1726" spans="1:47" ht="15" hidden="1">
      <c r="A1726" s="309"/>
      <c r="B1726" s="338"/>
      <c r="C1726" s="350"/>
      <c r="D1726" s="951"/>
      <c r="E1726" s="952"/>
      <c r="F1726" s="952"/>
      <c r="G1726" s="953"/>
      <c r="H1726" s="745">
        <v>0.21</v>
      </c>
      <c r="I1726" s="747">
        <v>1</v>
      </c>
      <c r="J1726" s="316"/>
      <c r="K1726" s="680">
        <f t="shared" si="393"/>
        <v>0</v>
      </c>
      <c r="L1726" s="355">
        <v>1</v>
      </c>
      <c r="M1726" s="355"/>
      <c r="N1726" s="361">
        <f t="shared" si="397"/>
        <v>1</v>
      </c>
      <c r="O1726" s="355"/>
      <c r="P1726" s="355"/>
      <c r="Q1726" s="355"/>
      <c r="R1726" s="355"/>
      <c r="S1726" s="355"/>
      <c r="T1726" s="355"/>
      <c r="U1726" s="355"/>
      <c r="V1726" s="355"/>
      <c r="W1726" s="355"/>
      <c r="X1726" s="355"/>
      <c r="Y1726" s="355"/>
      <c r="Z1726" s="355"/>
      <c r="AA1726" s="355"/>
      <c r="AB1726" s="355"/>
      <c r="AC1726" s="355"/>
      <c r="AD1726" s="355"/>
      <c r="AE1726" s="355"/>
      <c r="AF1726" s="355"/>
      <c r="AG1726" s="355"/>
      <c r="AH1726" s="355"/>
      <c r="AI1726" s="355"/>
      <c r="AJ1726" s="355"/>
      <c r="AK1726" s="72">
        <f t="shared" si="392"/>
        <v>0</v>
      </c>
      <c r="AL1726" s="761">
        <f t="shared" si="398"/>
        <v>1</v>
      </c>
      <c r="AM1726" s="359">
        <f t="shared" si="394"/>
        <v>0</v>
      </c>
      <c r="AN1726" s="359">
        <f t="shared" si="395"/>
        <v>0</v>
      </c>
      <c r="AO1726" s="755">
        <f t="shared" si="396"/>
        <v>0</v>
      </c>
      <c r="AP1726" s="573">
        <f t="shared" si="399"/>
        <v>0</v>
      </c>
      <c r="AQ1726" s="583">
        <f t="shared" si="400"/>
        <v>0</v>
      </c>
      <c r="AR1726" s="579"/>
      <c r="AS1726" s="102"/>
      <c r="AT1726" s="27"/>
      <c r="AU1726" s="592"/>
    </row>
    <row r="1727" spans="1:47" ht="15" hidden="1">
      <c r="A1727" s="309"/>
      <c r="B1727" s="338"/>
      <c r="C1727" s="350"/>
      <c r="D1727" s="951"/>
      <c r="E1727" s="952"/>
      <c r="F1727" s="952"/>
      <c r="G1727" s="953"/>
      <c r="H1727" s="745">
        <v>0.21</v>
      </c>
      <c r="I1727" s="747">
        <v>1</v>
      </c>
      <c r="J1727" s="316"/>
      <c r="K1727" s="680">
        <f t="shared" si="393"/>
        <v>0</v>
      </c>
      <c r="L1727" s="355">
        <v>1</v>
      </c>
      <c r="M1727" s="355"/>
      <c r="N1727" s="361">
        <f t="shared" si="397"/>
        <v>1</v>
      </c>
      <c r="O1727" s="355"/>
      <c r="P1727" s="355"/>
      <c r="Q1727" s="355"/>
      <c r="R1727" s="355"/>
      <c r="S1727" s="355"/>
      <c r="T1727" s="355"/>
      <c r="U1727" s="355"/>
      <c r="V1727" s="355"/>
      <c r="W1727" s="355"/>
      <c r="X1727" s="355"/>
      <c r="Y1727" s="355"/>
      <c r="Z1727" s="355"/>
      <c r="AA1727" s="355"/>
      <c r="AB1727" s="355"/>
      <c r="AC1727" s="355"/>
      <c r="AD1727" s="355"/>
      <c r="AE1727" s="355"/>
      <c r="AF1727" s="355"/>
      <c r="AG1727" s="355"/>
      <c r="AH1727" s="355"/>
      <c r="AI1727" s="355"/>
      <c r="AJ1727" s="355"/>
      <c r="AK1727" s="72">
        <f t="shared" si="392"/>
        <v>0</v>
      </c>
      <c r="AL1727" s="761">
        <f t="shared" si="398"/>
        <v>1</v>
      </c>
      <c r="AM1727" s="359">
        <f t="shared" si="394"/>
        <v>0</v>
      </c>
      <c r="AN1727" s="359">
        <f t="shared" si="395"/>
        <v>0</v>
      </c>
      <c r="AO1727" s="755">
        <f t="shared" si="396"/>
        <v>0</v>
      </c>
      <c r="AP1727" s="573">
        <f t="shared" si="399"/>
        <v>0</v>
      </c>
      <c r="AQ1727" s="583">
        <f t="shared" si="400"/>
        <v>0</v>
      </c>
      <c r="AR1727" s="579"/>
      <c r="AS1727" s="102"/>
      <c r="AT1727" s="27"/>
      <c r="AU1727" s="592"/>
    </row>
    <row r="1728" spans="1:47" ht="15" hidden="1">
      <c r="A1728" s="309"/>
      <c r="B1728" s="338"/>
      <c r="C1728" s="350"/>
      <c r="D1728" s="951"/>
      <c r="E1728" s="952"/>
      <c r="F1728" s="952"/>
      <c r="G1728" s="953"/>
      <c r="H1728" s="745">
        <v>0.21</v>
      </c>
      <c r="I1728" s="747">
        <v>1</v>
      </c>
      <c r="J1728" s="316"/>
      <c r="K1728" s="680">
        <f t="shared" si="393"/>
        <v>0</v>
      </c>
      <c r="L1728" s="355">
        <v>1</v>
      </c>
      <c r="M1728" s="355"/>
      <c r="N1728" s="361">
        <f t="shared" si="397"/>
        <v>1</v>
      </c>
      <c r="O1728" s="355"/>
      <c r="P1728" s="355"/>
      <c r="Q1728" s="355"/>
      <c r="R1728" s="355"/>
      <c r="S1728" s="355"/>
      <c r="T1728" s="355"/>
      <c r="U1728" s="355"/>
      <c r="V1728" s="355"/>
      <c r="W1728" s="355"/>
      <c r="X1728" s="355"/>
      <c r="Y1728" s="355"/>
      <c r="Z1728" s="355"/>
      <c r="AA1728" s="355"/>
      <c r="AB1728" s="355"/>
      <c r="AC1728" s="355"/>
      <c r="AD1728" s="355"/>
      <c r="AE1728" s="355"/>
      <c r="AF1728" s="355"/>
      <c r="AG1728" s="355"/>
      <c r="AH1728" s="355"/>
      <c r="AI1728" s="355"/>
      <c r="AJ1728" s="355"/>
      <c r="AK1728" s="72">
        <f t="shared" si="392"/>
        <v>0</v>
      </c>
      <c r="AL1728" s="761">
        <f t="shared" si="398"/>
        <v>1</v>
      </c>
      <c r="AM1728" s="359">
        <f t="shared" si="394"/>
        <v>0</v>
      </c>
      <c r="AN1728" s="359">
        <f t="shared" si="395"/>
        <v>0</v>
      </c>
      <c r="AO1728" s="755">
        <f t="shared" si="396"/>
        <v>0</v>
      </c>
      <c r="AP1728" s="573">
        <f t="shared" si="399"/>
        <v>0</v>
      </c>
      <c r="AQ1728" s="583">
        <f t="shared" si="400"/>
        <v>0</v>
      </c>
      <c r="AR1728" s="579"/>
      <c r="AS1728" s="102"/>
      <c r="AT1728" s="27"/>
      <c r="AU1728" s="592"/>
    </row>
    <row r="1729" spans="1:47" ht="15" hidden="1">
      <c r="A1729" s="309"/>
      <c r="B1729" s="338"/>
      <c r="C1729" s="350"/>
      <c r="D1729" s="951"/>
      <c r="E1729" s="952"/>
      <c r="F1729" s="952"/>
      <c r="G1729" s="953"/>
      <c r="H1729" s="745">
        <v>0.21</v>
      </c>
      <c r="I1729" s="747">
        <v>1</v>
      </c>
      <c r="J1729" s="316"/>
      <c r="K1729" s="680">
        <f t="shared" si="393"/>
        <v>0</v>
      </c>
      <c r="L1729" s="355">
        <v>1</v>
      </c>
      <c r="M1729" s="355"/>
      <c r="N1729" s="361">
        <f t="shared" si="397"/>
        <v>1</v>
      </c>
      <c r="O1729" s="355"/>
      <c r="P1729" s="355"/>
      <c r="Q1729" s="355"/>
      <c r="R1729" s="355"/>
      <c r="S1729" s="355"/>
      <c r="T1729" s="355"/>
      <c r="U1729" s="355"/>
      <c r="V1729" s="355"/>
      <c r="W1729" s="355"/>
      <c r="X1729" s="355"/>
      <c r="Y1729" s="355"/>
      <c r="Z1729" s="355"/>
      <c r="AA1729" s="355"/>
      <c r="AB1729" s="355"/>
      <c r="AC1729" s="355"/>
      <c r="AD1729" s="355"/>
      <c r="AE1729" s="355"/>
      <c r="AF1729" s="355"/>
      <c r="AG1729" s="355"/>
      <c r="AH1729" s="355"/>
      <c r="AI1729" s="355"/>
      <c r="AJ1729" s="355"/>
      <c r="AK1729" s="72">
        <f t="shared" si="392"/>
        <v>0</v>
      </c>
      <c r="AL1729" s="761">
        <f t="shared" si="398"/>
        <v>1</v>
      </c>
      <c r="AM1729" s="359">
        <f t="shared" si="394"/>
        <v>0</v>
      </c>
      <c r="AN1729" s="359">
        <f t="shared" si="395"/>
        <v>0</v>
      </c>
      <c r="AO1729" s="755">
        <f t="shared" si="396"/>
        <v>0</v>
      </c>
      <c r="AP1729" s="573">
        <f t="shared" si="399"/>
        <v>0</v>
      </c>
      <c r="AQ1729" s="583">
        <f t="shared" si="400"/>
        <v>0</v>
      </c>
      <c r="AR1729" s="579"/>
      <c r="AS1729" s="102"/>
      <c r="AT1729" s="27"/>
      <c r="AU1729" s="592"/>
    </row>
    <row r="1730" spans="1:47" ht="15" hidden="1">
      <c r="A1730" s="309"/>
      <c r="B1730" s="338"/>
      <c r="C1730" s="350"/>
      <c r="D1730" s="951"/>
      <c r="E1730" s="952"/>
      <c r="F1730" s="952"/>
      <c r="G1730" s="953"/>
      <c r="H1730" s="745">
        <v>0.21</v>
      </c>
      <c r="I1730" s="747">
        <v>1</v>
      </c>
      <c r="J1730" s="316"/>
      <c r="K1730" s="680">
        <f t="shared" si="393"/>
        <v>0</v>
      </c>
      <c r="L1730" s="355">
        <v>1</v>
      </c>
      <c r="M1730" s="355"/>
      <c r="N1730" s="361">
        <f t="shared" si="397"/>
        <v>1</v>
      </c>
      <c r="O1730" s="355"/>
      <c r="P1730" s="355"/>
      <c r="Q1730" s="355"/>
      <c r="R1730" s="355"/>
      <c r="S1730" s="355"/>
      <c r="T1730" s="355"/>
      <c r="U1730" s="355"/>
      <c r="V1730" s="355"/>
      <c r="W1730" s="355"/>
      <c r="X1730" s="355"/>
      <c r="Y1730" s="355"/>
      <c r="Z1730" s="355"/>
      <c r="AA1730" s="355"/>
      <c r="AB1730" s="355"/>
      <c r="AC1730" s="355"/>
      <c r="AD1730" s="355"/>
      <c r="AE1730" s="355"/>
      <c r="AF1730" s="355"/>
      <c r="AG1730" s="355"/>
      <c r="AH1730" s="355"/>
      <c r="AI1730" s="355"/>
      <c r="AJ1730" s="355"/>
      <c r="AK1730" s="72">
        <f t="shared" si="392"/>
        <v>0</v>
      </c>
      <c r="AL1730" s="761">
        <f t="shared" si="398"/>
        <v>1</v>
      </c>
      <c r="AM1730" s="359">
        <f t="shared" si="394"/>
        <v>0</v>
      </c>
      <c r="AN1730" s="359">
        <f t="shared" si="395"/>
        <v>0</v>
      </c>
      <c r="AO1730" s="755">
        <f t="shared" si="396"/>
        <v>0</v>
      </c>
      <c r="AP1730" s="573">
        <f t="shared" si="399"/>
        <v>0</v>
      </c>
      <c r="AQ1730" s="583">
        <f t="shared" si="400"/>
        <v>0</v>
      </c>
      <c r="AR1730" s="579"/>
      <c r="AS1730" s="102"/>
      <c r="AT1730" s="27"/>
      <c r="AU1730" s="592"/>
    </row>
    <row r="1731" spans="1:47" ht="15" hidden="1">
      <c r="A1731" s="309"/>
      <c r="B1731" s="338"/>
      <c r="C1731" s="350"/>
      <c r="D1731" s="951"/>
      <c r="E1731" s="952"/>
      <c r="F1731" s="952"/>
      <c r="G1731" s="953"/>
      <c r="H1731" s="745">
        <v>0.21</v>
      </c>
      <c r="I1731" s="747">
        <v>1</v>
      </c>
      <c r="J1731" s="316"/>
      <c r="K1731" s="680">
        <f t="shared" si="393"/>
        <v>0</v>
      </c>
      <c r="L1731" s="355">
        <v>1</v>
      </c>
      <c r="M1731" s="355"/>
      <c r="N1731" s="361">
        <f t="shared" si="397"/>
        <v>1</v>
      </c>
      <c r="O1731" s="355"/>
      <c r="P1731" s="355"/>
      <c r="Q1731" s="355"/>
      <c r="R1731" s="355"/>
      <c r="S1731" s="355"/>
      <c r="T1731" s="355"/>
      <c r="U1731" s="355"/>
      <c r="V1731" s="355"/>
      <c r="W1731" s="355"/>
      <c r="X1731" s="355"/>
      <c r="Y1731" s="355"/>
      <c r="Z1731" s="355"/>
      <c r="AA1731" s="355"/>
      <c r="AB1731" s="355"/>
      <c r="AC1731" s="355"/>
      <c r="AD1731" s="355"/>
      <c r="AE1731" s="355"/>
      <c r="AF1731" s="355"/>
      <c r="AG1731" s="355"/>
      <c r="AH1731" s="355"/>
      <c r="AI1731" s="355"/>
      <c r="AJ1731" s="355"/>
      <c r="AK1731" s="72">
        <f t="shared" si="392"/>
        <v>0</v>
      </c>
      <c r="AL1731" s="761">
        <f t="shared" si="398"/>
        <v>1</v>
      </c>
      <c r="AM1731" s="359">
        <f t="shared" si="394"/>
        <v>0</v>
      </c>
      <c r="AN1731" s="359">
        <f t="shared" si="395"/>
        <v>0</v>
      </c>
      <c r="AO1731" s="755">
        <f t="shared" si="396"/>
        <v>0</v>
      </c>
      <c r="AP1731" s="573">
        <f t="shared" si="399"/>
        <v>0</v>
      </c>
      <c r="AQ1731" s="583">
        <f t="shared" si="400"/>
        <v>0</v>
      </c>
      <c r="AR1731" s="579"/>
      <c r="AS1731" s="102"/>
      <c r="AT1731" s="27"/>
      <c r="AU1731" s="592"/>
    </row>
    <row r="1732" spans="1:47" ht="15" hidden="1">
      <c r="A1732" s="309"/>
      <c r="B1732" s="338"/>
      <c r="C1732" s="350"/>
      <c r="D1732" s="951"/>
      <c r="E1732" s="952"/>
      <c r="F1732" s="952"/>
      <c r="G1732" s="953"/>
      <c r="H1732" s="745">
        <v>0.21</v>
      </c>
      <c r="I1732" s="747">
        <v>1</v>
      </c>
      <c r="J1732" s="316"/>
      <c r="K1732" s="680">
        <f t="shared" si="393"/>
        <v>0</v>
      </c>
      <c r="L1732" s="355">
        <v>1</v>
      </c>
      <c r="M1732" s="355"/>
      <c r="N1732" s="361">
        <f t="shared" si="397"/>
        <v>1</v>
      </c>
      <c r="O1732" s="355"/>
      <c r="P1732" s="355"/>
      <c r="Q1732" s="355"/>
      <c r="R1732" s="355"/>
      <c r="S1732" s="355"/>
      <c r="T1732" s="355"/>
      <c r="U1732" s="355"/>
      <c r="V1732" s="355"/>
      <c r="W1732" s="355"/>
      <c r="X1732" s="355"/>
      <c r="Y1732" s="355"/>
      <c r="Z1732" s="355"/>
      <c r="AA1732" s="355"/>
      <c r="AB1732" s="355"/>
      <c r="AC1732" s="355"/>
      <c r="AD1732" s="355"/>
      <c r="AE1732" s="355"/>
      <c r="AF1732" s="355"/>
      <c r="AG1732" s="355"/>
      <c r="AH1732" s="355"/>
      <c r="AI1732" s="355"/>
      <c r="AJ1732" s="355"/>
      <c r="AK1732" s="72">
        <f t="shared" si="392"/>
        <v>0</v>
      </c>
      <c r="AL1732" s="761">
        <f t="shared" si="398"/>
        <v>1</v>
      </c>
      <c r="AM1732" s="359">
        <f t="shared" si="394"/>
        <v>0</v>
      </c>
      <c r="AN1732" s="359">
        <f t="shared" si="395"/>
        <v>0</v>
      </c>
      <c r="AO1732" s="755">
        <f t="shared" si="396"/>
        <v>0</v>
      </c>
      <c r="AP1732" s="573">
        <f t="shared" si="399"/>
        <v>0</v>
      </c>
      <c r="AQ1732" s="583">
        <f t="shared" si="400"/>
        <v>0</v>
      </c>
      <c r="AR1732" s="579"/>
      <c r="AS1732" s="102"/>
      <c r="AT1732" s="27"/>
      <c r="AU1732" s="592"/>
    </row>
    <row r="1733" spans="1:47" ht="15" hidden="1">
      <c r="A1733" s="309"/>
      <c r="B1733" s="338"/>
      <c r="C1733" s="350"/>
      <c r="D1733" s="951"/>
      <c r="E1733" s="952"/>
      <c r="F1733" s="952"/>
      <c r="G1733" s="953"/>
      <c r="H1733" s="745">
        <v>0.21</v>
      </c>
      <c r="I1733" s="747">
        <v>1</v>
      </c>
      <c r="J1733" s="316"/>
      <c r="K1733" s="680">
        <f t="shared" si="393"/>
        <v>0</v>
      </c>
      <c r="L1733" s="355">
        <v>1</v>
      </c>
      <c r="M1733" s="355"/>
      <c r="N1733" s="361">
        <f t="shared" si="397"/>
        <v>1</v>
      </c>
      <c r="O1733" s="355"/>
      <c r="P1733" s="355"/>
      <c r="Q1733" s="355"/>
      <c r="R1733" s="355"/>
      <c r="S1733" s="355"/>
      <c r="T1733" s="355"/>
      <c r="U1733" s="355"/>
      <c r="V1733" s="355"/>
      <c r="W1733" s="355"/>
      <c r="X1733" s="355"/>
      <c r="Y1733" s="355"/>
      <c r="Z1733" s="355"/>
      <c r="AA1733" s="355"/>
      <c r="AB1733" s="355"/>
      <c r="AC1733" s="355"/>
      <c r="AD1733" s="355"/>
      <c r="AE1733" s="355"/>
      <c r="AF1733" s="355"/>
      <c r="AG1733" s="355"/>
      <c r="AH1733" s="355"/>
      <c r="AI1733" s="355"/>
      <c r="AJ1733" s="355"/>
      <c r="AK1733" s="72">
        <f t="shared" si="392"/>
        <v>0</v>
      </c>
      <c r="AL1733" s="761">
        <f t="shared" si="398"/>
        <v>1</v>
      </c>
      <c r="AM1733" s="359">
        <f t="shared" si="394"/>
        <v>0</v>
      </c>
      <c r="AN1733" s="359">
        <f t="shared" si="395"/>
        <v>0</v>
      </c>
      <c r="AO1733" s="755">
        <f t="shared" si="396"/>
        <v>0</v>
      </c>
      <c r="AP1733" s="573">
        <f t="shared" si="399"/>
        <v>0</v>
      </c>
      <c r="AQ1733" s="583">
        <f t="shared" si="400"/>
        <v>0</v>
      </c>
      <c r="AR1733" s="579"/>
      <c r="AS1733" s="102"/>
      <c r="AT1733" s="27"/>
      <c r="AU1733" s="592"/>
    </row>
    <row r="1734" spans="1:47" ht="15" hidden="1">
      <c r="A1734" s="309"/>
      <c r="B1734" s="338"/>
      <c r="C1734" s="350"/>
      <c r="D1734" s="951"/>
      <c r="E1734" s="952"/>
      <c r="F1734" s="952"/>
      <c r="G1734" s="953"/>
      <c r="H1734" s="745">
        <v>0.21</v>
      </c>
      <c r="I1734" s="747">
        <v>1</v>
      </c>
      <c r="J1734" s="316"/>
      <c r="K1734" s="680">
        <f t="shared" si="393"/>
        <v>0</v>
      </c>
      <c r="L1734" s="355">
        <v>1</v>
      </c>
      <c r="M1734" s="355"/>
      <c r="N1734" s="361">
        <f t="shared" si="397"/>
        <v>1</v>
      </c>
      <c r="O1734" s="355"/>
      <c r="P1734" s="355"/>
      <c r="Q1734" s="355"/>
      <c r="R1734" s="355"/>
      <c r="S1734" s="355"/>
      <c r="T1734" s="355"/>
      <c r="U1734" s="355"/>
      <c r="V1734" s="355"/>
      <c r="W1734" s="355"/>
      <c r="X1734" s="355"/>
      <c r="Y1734" s="355"/>
      <c r="Z1734" s="355"/>
      <c r="AA1734" s="355"/>
      <c r="AB1734" s="355"/>
      <c r="AC1734" s="355"/>
      <c r="AD1734" s="355"/>
      <c r="AE1734" s="355"/>
      <c r="AF1734" s="355"/>
      <c r="AG1734" s="355"/>
      <c r="AH1734" s="355"/>
      <c r="AI1734" s="355"/>
      <c r="AJ1734" s="355"/>
      <c r="AK1734" s="72">
        <f t="shared" si="392"/>
        <v>0</v>
      </c>
      <c r="AL1734" s="761">
        <f t="shared" si="398"/>
        <v>1</v>
      </c>
      <c r="AM1734" s="359">
        <f t="shared" si="394"/>
        <v>0</v>
      </c>
      <c r="AN1734" s="359">
        <f t="shared" si="395"/>
        <v>0</v>
      </c>
      <c r="AO1734" s="755">
        <f t="shared" si="396"/>
        <v>0</v>
      </c>
      <c r="AP1734" s="573">
        <f t="shared" si="399"/>
        <v>0</v>
      </c>
      <c r="AQ1734" s="583">
        <f t="shared" si="400"/>
        <v>0</v>
      </c>
      <c r="AR1734" s="579"/>
      <c r="AS1734" s="102"/>
      <c r="AT1734" s="27"/>
      <c r="AU1734" s="592"/>
    </row>
    <row r="1735" spans="1:47" ht="15" hidden="1">
      <c r="A1735" s="309"/>
      <c r="B1735" s="338"/>
      <c r="C1735" s="350"/>
      <c r="D1735" s="951"/>
      <c r="E1735" s="952"/>
      <c r="F1735" s="952"/>
      <c r="G1735" s="953"/>
      <c r="H1735" s="745">
        <v>0.21</v>
      </c>
      <c r="I1735" s="747">
        <v>1</v>
      </c>
      <c r="J1735" s="316"/>
      <c r="K1735" s="680">
        <f t="shared" si="393"/>
        <v>0</v>
      </c>
      <c r="L1735" s="355">
        <v>1</v>
      </c>
      <c r="M1735" s="355"/>
      <c r="N1735" s="361">
        <f t="shared" si="397"/>
        <v>1</v>
      </c>
      <c r="O1735" s="355"/>
      <c r="P1735" s="355"/>
      <c r="Q1735" s="355"/>
      <c r="R1735" s="355"/>
      <c r="S1735" s="355"/>
      <c r="T1735" s="355"/>
      <c r="U1735" s="355"/>
      <c r="V1735" s="355"/>
      <c r="W1735" s="355"/>
      <c r="X1735" s="355"/>
      <c r="Y1735" s="355"/>
      <c r="Z1735" s="355"/>
      <c r="AA1735" s="355"/>
      <c r="AB1735" s="355"/>
      <c r="AC1735" s="355"/>
      <c r="AD1735" s="355"/>
      <c r="AE1735" s="355"/>
      <c r="AF1735" s="355"/>
      <c r="AG1735" s="355"/>
      <c r="AH1735" s="355"/>
      <c r="AI1735" s="355"/>
      <c r="AJ1735" s="355"/>
      <c r="AK1735" s="72">
        <f t="shared" si="392"/>
        <v>0</v>
      </c>
      <c r="AL1735" s="761">
        <f t="shared" si="398"/>
        <v>1</v>
      </c>
      <c r="AM1735" s="359">
        <f t="shared" si="394"/>
        <v>0</v>
      </c>
      <c r="AN1735" s="359">
        <f t="shared" si="395"/>
        <v>0</v>
      </c>
      <c r="AO1735" s="755">
        <f t="shared" si="396"/>
        <v>0</v>
      </c>
      <c r="AP1735" s="573">
        <f t="shared" si="399"/>
        <v>0</v>
      </c>
      <c r="AQ1735" s="583">
        <f t="shared" si="400"/>
        <v>0</v>
      </c>
      <c r="AR1735" s="579"/>
      <c r="AS1735" s="102"/>
      <c r="AT1735" s="27"/>
      <c r="AU1735" s="592"/>
    </row>
    <row r="1736" spans="1:47" ht="15" hidden="1">
      <c r="A1736" s="309"/>
      <c r="B1736" s="338"/>
      <c r="C1736" s="350"/>
      <c r="D1736" s="951"/>
      <c r="E1736" s="952"/>
      <c r="F1736" s="952"/>
      <c r="G1736" s="953"/>
      <c r="H1736" s="745">
        <v>0.21</v>
      </c>
      <c r="I1736" s="747">
        <v>1</v>
      </c>
      <c r="J1736" s="316"/>
      <c r="K1736" s="680">
        <f t="shared" si="393"/>
        <v>0</v>
      </c>
      <c r="L1736" s="355">
        <v>1</v>
      </c>
      <c r="M1736" s="355"/>
      <c r="N1736" s="361">
        <f t="shared" si="397"/>
        <v>1</v>
      </c>
      <c r="O1736" s="355"/>
      <c r="P1736" s="355"/>
      <c r="Q1736" s="355"/>
      <c r="R1736" s="355"/>
      <c r="S1736" s="355"/>
      <c r="T1736" s="355"/>
      <c r="U1736" s="355"/>
      <c r="V1736" s="355"/>
      <c r="W1736" s="355"/>
      <c r="X1736" s="355"/>
      <c r="Y1736" s="355"/>
      <c r="Z1736" s="355"/>
      <c r="AA1736" s="355"/>
      <c r="AB1736" s="355"/>
      <c r="AC1736" s="355"/>
      <c r="AD1736" s="355"/>
      <c r="AE1736" s="355"/>
      <c r="AF1736" s="355"/>
      <c r="AG1736" s="355"/>
      <c r="AH1736" s="355"/>
      <c r="AI1736" s="355"/>
      <c r="AJ1736" s="355"/>
      <c r="AK1736" s="72">
        <f t="shared" si="392"/>
        <v>0</v>
      </c>
      <c r="AL1736" s="761">
        <f t="shared" si="398"/>
        <v>1</v>
      </c>
      <c r="AM1736" s="359">
        <f t="shared" si="394"/>
        <v>0</v>
      </c>
      <c r="AN1736" s="359">
        <f t="shared" si="395"/>
        <v>0</v>
      </c>
      <c r="AO1736" s="755">
        <f t="shared" si="396"/>
        <v>0</v>
      </c>
      <c r="AP1736" s="573">
        <f t="shared" si="399"/>
        <v>0</v>
      </c>
      <c r="AQ1736" s="583">
        <f t="shared" si="400"/>
        <v>0</v>
      </c>
      <c r="AR1736" s="579"/>
      <c r="AS1736" s="102"/>
      <c r="AT1736" s="27"/>
      <c r="AU1736" s="592"/>
    </row>
    <row r="1737" spans="1:47" ht="15" hidden="1">
      <c r="A1737" s="309"/>
      <c r="B1737" s="338"/>
      <c r="C1737" s="350"/>
      <c r="D1737" s="951"/>
      <c r="E1737" s="952"/>
      <c r="F1737" s="952"/>
      <c r="G1737" s="953"/>
      <c r="H1737" s="745">
        <v>0.21</v>
      </c>
      <c r="I1737" s="747">
        <v>1</v>
      </c>
      <c r="J1737" s="316"/>
      <c r="K1737" s="680">
        <f t="shared" si="393"/>
        <v>0</v>
      </c>
      <c r="L1737" s="355">
        <v>1</v>
      </c>
      <c r="M1737" s="355"/>
      <c r="N1737" s="361">
        <f t="shared" si="397"/>
        <v>1</v>
      </c>
      <c r="O1737" s="355"/>
      <c r="P1737" s="355"/>
      <c r="Q1737" s="355"/>
      <c r="R1737" s="355"/>
      <c r="S1737" s="355"/>
      <c r="T1737" s="355"/>
      <c r="U1737" s="355"/>
      <c r="V1737" s="355"/>
      <c r="W1737" s="355"/>
      <c r="X1737" s="355"/>
      <c r="Y1737" s="355"/>
      <c r="Z1737" s="355"/>
      <c r="AA1737" s="355"/>
      <c r="AB1737" s="355"/>
      <c r="AC1737" s="355"/>
      <c r="AD1737" s="355"/>
      <c r="AE1737" s="355"/>
      <c r="AF1737" s="355"/>
      <c r="AG1737" s="355"/>
      <c r="AH1737" s="355"/>
      <c r="AI1737" s="355"/>
      <c r="AJ1737" s="355"/>
      <c r="AK1737" s="72">
        <f t="shared" si="392"/>
        <v>0</v>
      </c>
      <c r="AL1737" s="761">
        <f t="shared" si="398"/>
        <v>1</v>
      </c>
      <c r="AM1737" s="359">
        <f t="shared" si="394"/>
        <v>0</v>
      </c>
      <c r="AN1737" s="359">
        <f t="shared" si="395"/>
        <v>0</v>
      </c>
      <c r="AO1737" s="755">
        <f t="shared" si="396"/>
        <v>0</v>
      </c>
      <c r="AP1737" s="573">
        <f t="shared" si="399"/>
        <v>0</v>
      </c>
      <c r="AQ1737" s="583">
        <f t="shared" si="400"/>
        <v>0</v>
      </c>
      <c r="AR1737" s="579"/>
      <c r="AS1737" s="102"/>
      <c r="AT1737" s="27"/>
      <c r="AU1737" s="592"/>
    </row>
    <row r="1738" spans="1:47" ht="15" hidden="1">
      <c r="A1738" s="309"/>
      <c r="B1738" s="338"/>
      <c r="C1738" s="350"/>
      <c r="D1738" s="951"/>
      <c r="E1738" s="952"/>
      <c r="F1738" s="952"/>
      <c r="G1738" s="953"/>
      <c r="H1738" s="745">
        <v>0.21</v>
      </c>
      <c r="I1738" s="747">
        <v>1</v>
      </c>
      <c r="J1738" s="316"/>
      <c r="K1738" s="680">
        <f t="shared" si="393"/>
        <v>0</v>
      </c>
      <c r="L1738" s="355">
        <v>1</v>
      </c>
      <c r="M1738" s="355"/>
      <c r="N1738" s="361">
        <f t="shared" si="397"/>
        <v>1</v>
      </c>
      <c r="O1738" s="355"/>
      <c r="P1738" s="355"/>
      <c r="Q1738" s="355"/>
      <c r="R1738" s="355"/>
      <c r="S1738" s="355"/>
      <c r="T1738" s="355"/>
      <c r="U1738" s="355"/>
      <c r="V1738" s="355"/>
      <c r="W1738" s="355"/>
      <c r="X1738" s="355"/>
      <c r="Y1738" s="355"/>
      <c r="Z1738" s="355"/>
      <c r="AA1738" s="355"/>
      <c r="AB1738" s="355"/>
      <c r="AC1738" s="355"/>
      <c r="AD1738" s="355"/>
      <c r="AE1738" s="355"/>
      <c r="AF1738" s="355"/>
      <c r="AG1738" s="355"/>
      <c r="AH1738" s="355"/>
      <c r="AI1738" s="355"/>
      <c r="AJ1738" s="355"/>
      <c r="AK1738" s="72">
        <f t="shared" si="392"/>
        <v>0</v>
      </c>
      <c r="AL1738" s="761">
        <f t="shared" si="398"/>
        <v>1</v>
      </c>
      <c r="AM1738" s="359">
        <f t="shared" si="394"/>
        <v>0</v>
      </c>
      <c r="AN1738" s="359">
        <f t="shared" si="395"/>
        <v>0</v>
      </c>
      <c r="AO1738" s="755">
        <f t="shared" si="396"/>
        <v>0</v>
      </c>
      <c r="AP1738" s="573">
        <f t="shared" si="399"/>
        <v>0</v>
      </c>
      <c r="AQ1738" s="583">
        <f t="shared" si="400"/>
        <v>0</v>
      </c>
      <c r="AR1738" s="579"/>
      <c r="AS1738" s="102"/>
      <c r="AT1738" s="27"/>
      <c r="AU1738" s="592"/>
    </row>
    <row r="1739" spans="1:47" ht="15" hidden="1">
      <c r="A1739" s="309"/>
      <c r="B1739" s="338"/>
      <c r="C1739" s="350"/>
      <c r="D1739" s="951"/>
      <c r="E1739" s="952"/>
      <c r="F1739" s="952"/>
      <c r="G1739" s="953"/>
      <c r="H1739" s="745">
        <v>0.21</v>
      </c>
      <c r="I1739" s="747">
        <v>1</v>
      </c>
      <c r="J1739" s="316"/>
      <c r="K1739" s="680">
        <f t="shared" si="393"/>
        <v>0</v>
      </c>
      <c r="L1739" s="355">
        <v>1</v>
      </c>
      <c r="M1739" s="355"/>
      <c r="N1739" s="361">
        <f t="shared" si="397"/>
        <v>1</v>
      </c>
      <c r="O1739" s="355"/>
      <c r="P1739" s="355"/>
      <c r="Q1739" s="355"/>
      <c r="R1739" s="355"/>
      <c r="S1739" s="355"/>
      <c r="T1739" s="355"/>
      <c r="U1739" s="355"/>
      <c r="V1739" s="355"/>
      <c r="W1739" s="355"/>
      <c r="X1739" s="355"/>
      <c r="Y1739" s="355"/>
      <c r="Z1739" s="355"/>
      <c r="AA1739" s="355"/>
      <c r="AB1739" s="355"/>
      <c r="AC1739" s="355"/>
      <c r="AD1739" s="355"/>
      <c r="AE1739" s="355"/>
      <c r="AF1739" s="355"/>
      <c r="AG1739" s="355"/>
      <c r="AH1739" s="355"/>
      <c r="AI1739" s="355"/>
      <c r="AJ1739" s="355"/>
      <c r="AK1739" s="72">
        <f t="shared" si="392"/>
        <v>0</v>
      </c>
      <c r="AL1739" s="761">
        <f t="shared" si="398"/>
        <v>1</v>
      </c>
      <c r="AM1739" s="359">
        <f t="shared" si="394"/>
        <v>0</v>
      </c>
      <c r="AN1739" s="359">
        <f t="shared" si="395"/>
        <v>0</v>
      </c>
      <c r="AO1739" s="755">
        <f t="shared" si="396"/>
        <v>0</v>
      </c>
      <c r="AP1739" s="573">
        <f t="shared" si="399"/>
        <v>0</v>
      </c>
      <c r="AQ1739" s="583">
        <f t="shared" si="400"/>
        <v>0</v>
      </c>
      <c r="AR1739" s="579"/>
      <c r="AS1739" s="102"/>
      <c r="AT1739" s="27"/>
      <c r="AU1739" s="592"/>
    </row>
    <row r="1740" spans="1:47" ht="15" hidden="1">
      <c r="A1740" s="309"/>
      <c r="B1740" s="338"/>
      <c r="C1740" s="350"/>
      <c r="D1740" s="951"/>
      <c r="E1740" s="952"/>
      <c r="F1740" s="952"/>
      <c r="G1740" s="953"/>
      <c r="H1740" s="745">
        <v>0.21</v>
      </c>
      <c r="I1740" s="747">
        <v>1</v>
      </c>
      <c r="J1740" s="316"/>
      <c r="K1740" s="680">
        <f t="shared" si="393"/>
        <v>0</v>
      </c>
      <c r="L1740" s="355">
        <v>1</v>
      </c>
      <c r="M1740" s="355"/>
      <c r="N1740" s="361">
        <f t="shared" si="397"/>
        <v>1</v>
      </c>
      <c r="O1740" s="355"/>
      <c r="P1740" s="355"/>
      <c r="Q1740" s="355"/>
      <c r="R1740" s="355"/>
      <c r="S1740" s="355"/>
      <c r="T1740" s="355"/>
      <c r="U1740" s="355"/>
      <c r="V1740" s="355"/>
      <c r="W1740" s="355"/>
      <c r="X1740" s="355"/>
      <c r="Y1740" s="355"/>
      <c r="Z1740" s="355"/>
      <c r="AA1740" s="355"/>
      <c r="AB1740" s="355"/>
      <c r="AC1740" s="355"/>
      <c r="AD1740" s="355"/>
      <c r="AE1740" s="355"/>
      <c r="AF1740" s="355"/>
      <c r="AG1740" s="355"/>
      <c r="AH1740" s="355"/>
      <c r="AI1740" s="355"/>
      <c r="AJ1740" s="355"/>
      <c r="AK1740" s="72">
        <f t="shared" si="392"/>
        <v>0</v>
      </c>
      <c r="AL1740" s="761">
        <f t="shared" si="398"/>
        <v>1</v>
      </c>
      <c r="AM1740" s="359">
        <f t="shared" si="394"/>
        <v>0</v>
      </c>
      <c r="AN1740" s="359">
        <f t="shared" si="395"/>
        <v>0</v>
      </c>
      <c r="AO1740" s="755">
        <f t="shared" si="396"/>
        <v>0</v>
      </c>
      <c r="AP1740" s="573">
        <f t="shared" si="399"/>
        <v>0</v>
      </c>
      <c r="AQ1740" s="583">
        <f t="shared" si="400"/>
        <v>0</v>
      </c>
      <c r="AR1740" s="579"/>
      <c r="AS1740" s="102"/>
      <c r="AT1740" s="27"/>
      <c r="AU1740" s="592"/>
    </row>
    <row r="1741" spans="1:47" ht="15" hidden="1">
      <c r="A1741" s="309"/>
      <c r="B1741" s="338"/>
      <c r="C1741" s="350"/>
      <c r="D1741" s="951"/>
      <c r="E1741" s="952"/>
      <c r="F1741" s="952"/>
      <c r="G1741" s="953"/>
      <c r="H1741" s="745">
        <v>0.21</v>
      </c>
      <c r="I1741" s="747">
        <v>1</v>
      </c>
      <c r="J1741" s="316"/>
      <c r="K1741" s="680">
        <f t="shared" si="393"/>
        <v>0</v>
      </c>
      <c r="L1741" s="355">
        <v>1</v>
      </c>
      <c r="M1741" s="355"/>
      <c r="N1741" s="361">
        <f t="shared" si="397"/>
        <v>1</v>
      </c>
      <c r="O1741" s="355"/>
      <c r="P1741" s="355"/>
      <c r="Q1741" s="355"/>
      <c r="R1741" s="355"/>
      <c r="S1741" s="355"/>
      <c r="T1741" s="355"/>
      <c r="U1741" s="355"/>
      <c r="V1741" s="355"/>
      <c r="W1741" s="355"/>
      <c r="X1741" s="355"/>
      <c r="Y1741" s="355"/>
      <c r="Z1741" s="355"/>
      <c r="AA1741" s="355"/>
      <c r="AB1741" s="355"/>
      <c r="AC1741" s="355"/>
      <c r="AD1741" s="355"/>
      <c r="AE1741" s="355"/>
      <c r="AF1741" s="355"/>
      <c r="AG1741" s="355"/>
      <c r="AH1741" s="355"/>
      <c r="AI1741" s="355"/>
      <c r="AJ1741" s="355"/>
      <c r="AK1741" s="72">
        <f t="shared" si="392"/>
        <v>0</v>
      </c>
      <c r="AL1741" s="761">
        <f t="shared" si="398"/>
        <v>1</v>
      </c>
      <c r="AM1741" s="359">
        <f t="shared" si="394"/>
        <v>0</v>
      </c>
      <c r="AN1741" s="359">
        <f t="shared" si="395"/>
        <v>0</v>
      </c>
      <c r="AO1741" s="755">
        <f t="shared" si="396"/>
        <v>0</v>
      </c>
      <c r="AP1741" s="573">
        <f t="shared" si="399"/>
        <v>0</v>
      </c>
      <c r="AQ1741" s="583">
        <f t="shared" si="400"/>
        <v>0</v>
      </c>
      <c r="AR1741" s="579"/>
      <c r="AS1741" s="102"/>
      <c r="AT1741" s="27"/>
      <c r="AU1741" s="592"/>
    </row>
    <row r="1742" spans="1:47" ht="15" hidden="1">
      <c r="A1742" s="309"/>
      <c r="B1742" s="338"/>
      <c r="C1742" s="350"/>
      <c r="D1742" s="951"/>
      <c r="E1742" s="952"/>
      <c r="F1742" s="952"/>
      <c r="G1742" s="953"/>
      <c r="H1742" s="745">
        <v>0.21</v>
      </c>
      <c r="I1742" s="747">
        <v>1</v>
      </c>
      <c r="J1742" s="316"/>
      <c r="K1742" s="680">
        <f t="shared" si="393"/>
        <v>0</v>
      </c>
      <c r="L1742" s="355">
        <v>1</v>
      </c>
      <c r="M1742" s="355"/>
      <c r="N1742" s="361">
        <f t="shared" si="397"/>
        <v>1</v>
      </c>
      <c r="O1742" s="355"/>
      <c r="P1742" s="355"/>
      <c r="Q1742" s="355"/>
      <c r="R1742" s="355"/>
      <c r="S1742" s="355"/>
      <c r="T1742" s="355"/>
      <c r="U1742" s="355"/>
      <c r="V1742" s="355"/>
      <c r="W1742" s="355"/>
      <c r="X1742" s="355"/>
      <c r="Y1742" s="355"/>
      <c r="Z1742" s="355"/>
      <c r="AA1742" s="355"/>
      <c r="AB1742" s="355"/>
      <c r="AC1742" s="355"/>
      <c r="AD1742" s="355"/>
      <c r="AE1742" s="355"/>
      <c r="AF1742" s="355"/>
      <c r="AG1742" s="355"/>
      <c r="AH1742" s="355"/>
      <c r="AI1742" s="355"/>
      <c r="AJ1742" s="355"/>
      <c r="AK1742" s="72">
        <f t="shared" si="392"/>
        <v>0</v>
      </c>
      <c r="AL1742" s="761">
        <f t="shared" si="398"/>
        <v>1</v>
      </c>
      <c r="AM1742" s="359">
        <f t="shared" si="394"/>
        <v>0</v>
      </c>
      <c r="AN1742" s="359">
        <f t="shared" si="395"/>
        <v>0</v>
      </c>
      <c r="AO1742" s="755">
        <f t="shared" si="396"/>
        <v>0</v>
      </c>
      <c r="AP1742" s="573">
        <f t="shared" si="399"/>
        <v>0</v>
      </c>
      <c r="AQ1742" s="583">
        <f t="shared" si="400"/>
        <v>0</v>
      </c>
      <c r="AR1742" s="579"/>
      <c r="AS1742" s="102"/>
      <c r="AT1742" s="27"/>
      <c r="AU1742" s="592"/>
    </row>
    <row r="1743" spans="1:47" ht="15" hidden="1">
      <c r="A1743" s="309"/>
      <c r="B1743" s="338"/>
      <c r="C1743" s="350"/>
      <c r="D1743" s="951"/>
      <c r="E1743" s="952"/>
      <c r="F1743" s="952"/>
      <c r="G1743" s="953"/>
      <c r="H1743" s="745">
        <v>0.21</v>
      </c>
      <c r="I1743" s="747">
        <v>1</v>
      </c>
      <c r="J1743" s="316"/>
      <c r="K1743" s="680">
        <f t="shared" si="393"/>
        <v>0</v>
      </c>
      <c r="L1743" s="355">
        <v>1</v>
      </c>
      <c r="M1743" s="355"/>
      <c r="N1743" s="361">
        <f t="shared" si="397"/>
        <v>1</v>
      </c>
      <c r="O1743" s="355"/>
      <c r="P1743" s="355"/>
      <c r="Q1743" s="355"/>
      <c r="R1743" s="355"/>
      <c r="S1743" s="355"/>
      <c r="T1743" s="355"/>
      <c r="U1743" s="355"/>
      <c r="V1743" s="355"/>
      <c r="W1743" s="355"/>
      <c r="X1743" s="355"/>
      <c r="Y1743" s="355"/>
      <c r="Z1743" s="355"/>
      <c r="AA1743" s="355"/>
      <c r="AB1743" s="355"/>
      <c r="AC1743" s="355"/>
      <c r="AD1743" s="355"/>
      <c r="AE1743" s="355"/>
      <c r="AF1743" s="355"/>
      <c r="AG1743" s="355"/>
      <c r="AH1743" s="355"/>
      <c r="AI1743" s="355"/>
      <c r="AJ1743" s="355"/>
      <c r="AK1743" s="72">
        <f t="shared" si="392"/>
        <v>0</v>
      </c>
      <c r="AL1743" s="761">
        <f t="shared" si="398"/>
        <v>1</v>
      </c>
      <c r="AM1743" s="359">
        <f t="shared" si="394"/>
        <v>0</v>
      </c>
      <c r="AN1743" s="359">
        <f t="shared" si="395"/>
        <v>0</v>
      </c>
      <c r="AO1743" s="755">
        <f t="shared" si="396"/>
        <v>0</v>
      </c>
      <c r="AP1743" s="573">
        <f t="shared" si="399"/>
        <v>0</v>
      </c>
      <c r="AQ1743" s="583">
        <f t="shared" si="400"/>
        <v>0</v>
      </c>
      <c r="AR1743" s="579"/>
      <c r="AS1743" s="102"/>
      <c r="AT1743" s="27"/>
      <c r="AU1743" s="592"/>
    </row>
    <row r="1744" spans="1:47" ht="15" hidden="1">
      <c r="A1744" s="309"/>
      <c r="B1744" s="338"/>
      <c r="C1744" s="350"/>
      <c r="D1744" s="951"/>
      <c r="E1744" s="952"/>
      <c r="F1744" s="952"/>
      <c r="G1744" s="953"/>
      <c r="H1744" s="745">
        <v>0.21</v>
      </c>
      <c r="I1744" s="747">
        <v>1</v>
      </c>
      <c r="J1744" s="316"/>
      <c r="K1744" s="680">
        <f t="shared" si="393"/>
        <v>0</v>
      </c>
      <c r="L1744" s="355">
        <v>1</v>
      </c>
      <c r="M1744" s="355"/>
      <c r="N1744" s="361">
        <f t="shared" si="397"/>
        <v>1</v>
      </c>
      <c r="O1744" s="355"/>
      <c r="P1744" s="355"/>
      <c r="Q1744" s="355"/>
      <c r="R1744" s="355"/>
      <c r="S1744" s="355"/>
      <c r="T1744" s="355"/>
      <c r="U1744" s="355"/>
      <c r="V1744" s="355"/>
      <c r="W1744" s="355"/>
      <c r="X1744" s="355"/>
      <c r="Y1744" s="355"/>
      <c r="Z1744" s="355"/>
      <c r="AA1744" s="355"/>
      <c r="AB1744" s="355"/>
      <c r="AC1744" s="355"/>
      <c r="AD1744" s="355"/>
      <c r="AE1744" s="355"/>
      <c r="AF1744" s="355"/>
      <c r="AG1744" s="355"/>
      <c r="AH1744" s="355"/>
      <c r="AI1744" s="355"/>
      <c r="AJ1744" s="355"/>
      <c r="AK1744" s="72">
        <f t="shared" si="392"/>
        <v>0</v>
      </c>
      <c r="AL1744" s="761">
        <f t="shared" si="398"/>
        <v>1</v>
      </c>
      <c r="AM1744" s="359">
        <f t="shared" si="394"/>
        <v>0</v>
      </c>
      <c r="AN1744" s="359">
        <f t="shared" si="395"/>
        <v>0</v>
      </c>
      <c r="AO1744" s="755">
        <f t="shared" si="396"/>
        <v>0</v>
      </c>
      <c r="AP1744" s="573">
        <f t="shared" si="399"/>
        <v>0</v>
      </c>
      <c r="AQ1744" s="583">
        <f t="shared" si="400"/>
        <v>0</v>
      </c>
      <c r="AR1744" s="579"/>
      <c r="AS1744" s="102"/>
      <c r="AT1744" s="27"/>
      <c r="AU1744" s="592"/>
    </row>
    <row r="1745" spans="1:47" ht="15" hidden="1">
      <c r="A1745" s="309"/>
      <c r="B1745" s="338"/>
      <c r="C1745" s="350"/>
      <c r="D1745" s="951"/>
      <c r="E1745" s="952"/>
      <c r="F1745" s="952"/>
      <c r="G1745" s="953"/>
      <c r="H1745" s="745">
        <v>0.21</v>
      </c>
      <c r="I1745" s="747">
        <v>1</v>
      </c>
      <c r="J1745" s="316"/>
      <c r="K1745" s="680">
        <f t="shared" si="393"/>
        <v>0</v>
      </c>
      <c r="L1745" s="355">
        <v>1</v>
      </c>
      <c r="M1745" s="355"/>
      <c r="N1745" s="361">
        <f t="shared" si="397"/>
        <v>1</v>
      </c>
      <c r="O1745" s="355"/>
      <c r="P1745" s="355"/>
      <c r="Q1745" s="355"/>
      <c r="R1745" s="355"/>
      <c r="S1745" s="355"/>
      <c r="T1745" s="355"/>
      <c r="U1745" s="355"/>
      <c r="V1745" s="355"/>
      <c r="W1745" s="355"/>
      <c r="X1745" s="355"/>
      <c r="Y1745" s="355"/>
      <c r="Z1745" s="355"/>
      <c r="AA1745" s="355"/>
      <c r="AB1745" s="355"/>
      <c r="AC1745" s="355"/>
      <c r="AD1745" s="355"/>
      <c r="AE1745" s="355"/>
      <c r="AF1745" s="355"/>
      <c r="AG1745" s="355"/>
      <c r="AH1745" s="355"/>
      <c r="AI1745" s="355"/>
      <c r="AJ1745" s="355"/>
      <c r="AK1745" s="72">
        <f t="shared" si="392"/>
        <v>0</v>
      </c>
      <c r="AL1745" s="761">
        <f t="shared" si="398"/>
        <v>1</v>
      </c>
      <c r="AM1745" s="359">
        <f t="shared" si="394"/>
        <v>0</v>
      </c>
      <c r="AN1745" s="359">
        <f t="shared" si="395"/>
        <v>0</v>
      </c>
      <c r="AO1745" s="755">
        <f t="shared" si="396"/>
        <v>0</v>
      </c>
      <c r="AP1745" s="573">
        <f t="shared" si="399"/>
        <v>0</v>
      </c>
      <c r="AQ1745" s="583">
        <f t="shared" si="400"/>
        <v>0</v>
      </c>
      <c r="AR1745" s="579"/>
      <c r="AS1745" s="102"/>
      <c r="AT1745" s="27"/>
      <c r="AU1745" s="592"/>
    </row>
    <row r="1746" spans="1:47" ht="15" hidden="1">
      <c r="A1746" s="309"/>
      <c r="B1746" s="338"/>
      <c r="C1746" s="350"/>
      <c r="D1746" s="951"/>
      <c r="E1746" s="952"/>
      <c r="F1746" s="952"/>
      <c r="G1746" s="953"/>
      <c r="H1746" s="745">
        <v>0.21</v>
      </c>
      <c r="I1746" s="747">
        <v>1</v>
      </c>
      <c r="J1746" s="316"/>
      <c r="K1746" s="680">
        <f t="shared" si="393"/>
        <v>0</v>
      </c>
      <c r="L1746" s="355">
        <v>1</v>
      </c>
      <c r="M1746" s="355"/>
      <c r="N1746" s="361">
        <f t="shared" si="397"/>
        <v>1</v>
      </c>
      <c r="O1746" s="355"/>
      <c r="P1746" s="355"/>
      <c r="Q1746" s="355"/>
      <c r="R1746" s="355"/>
      <c r="S1746" s="355"/>
      <c r="T1746" s="355"/>
      <c r="U1746" s="355"/>
      <c r="V1746" s="355"/>
      <c r="W1746" s="355"/>
      <c r="X1746" s="355"/>
      <c r="Y1746" s="355"/>
      <c r="Z1746" s="355"/>
      <c r="AA1746" s="355"/>
      <c r="AB1746" s="355"/>
      <c r="AC1746" s="355"/>
      <c r="AD1746" s="355"/>
      <c r="AE1746" s="355"/>
      <c r="AF1746" s="355"/>
      <c r="AG1746" s="355"/>
      <c r="AH1746" s="355"/>
      <c r="AI1746" s="355"/>
      <c r="AJ1746" s="355"/>
      <c r="AK1746" s="72">
        <f t="shared" si="392"/>
        <v>0</v>
      </c>
      <c r="AL1746" s="761">
        <f t="shared" si="398"/>
        <v>1</v>
      </c>
      <c r="AM1746" s="359">
        <f t="shared" si="394"/>
        <v>0</v>
      </c>
      <c r="AN1746" s="359">
        <f t="shared" si="395"/>
        <v>0</v>
      </c>
      <c r="AO1746" s="755">
        <f t="shared" si="396"/>
        <v>0</v>
      </c>
      <c r="AP1746" s="573">
        <f t="shared" si="399"/>
        <v>0</v>
      </c>
      <c r="AQ1746" s="583">
        <f t="shared" si="400"/>
        <v>0</v>
      </c>
      <c r="AR1746" s="579"/>
      <c r="AS1746" s="102"/>
      <c r="AT1746" s="27"/>
      <c r="AU1746" s="592"/>
    </row>
    <row r="1747" spans="1:47" ht="15" hidden="1">
      <c r="A1747" s="309"/>
      <c r="B1747" s="338"/>
      <c r="C1747" s="350"/>
      <c r="D1747" s="951"/>
      <c r="E1747" s="952"/>
      <c r="F1747" s="952"/>
      <c r="G1747" s="953"/>
      <c r="H1747" s="745">
        <v>0.21</v>
      </c>
      <c r="I1747" s="747">
        <v>1</v>
      </c>
      <c r="J1747" s="316"/>
      <c r="K1747" s="680">
        <f t="shared" si="393"/>
        <v>0</v>
      </c>
      <c r="L1747" s="355">
        <v>1</v>
      </c>
      <c r="M1747" s="355"/>
      <c r="N1747" s="361">
        <f t="shared" si="397"/>
        <v>1</v>
      </c>
      <c r="O1747" s="355"/>
      <c r="P1747" s="355"/>
      <c r="Q1747" s="355"/>
      <c r="R1747" s="355"/>
      <c r="S1747" s="355"/>
      <c r="T1747" s="355"/>
      <c r="U1747" s="355"/>
      <c r="V1747" s="355"/>
      <c r="W1747" s="355"/>
      <c r="X1747" s="355"/>
      <c r="Y1747" s="355"/>
      <c r="Z1747" s="355"/>
      <c r="AA1747" s="355"/>
      <c r="AB1747" s="355"/>
      <c r="AC1747" s="355"/>
      <c r="AD1747" s="355"/>
      <c r="AE1747" s="355"/>
      <c r="AF1747" s="355"/>
      <c r="AG1747" s="355"/>
      <c r="AH1747" s="355"/>
      <c r="AI1747" s="355"/>
      <c r="AJ1747" s="355"/>
      <c r="AK1747" s="72">
        <f t="shared" si="392"/>
        <v>0</v>
      </c>
      <c r="AL1747" s="761">
        <f t="shared" si="398"/>
        <v>1</v>
      </c>
      <c r="AM1747" s="359">
        <f t="shared" si="394"/>
        <v>0</v>
      </c>
      <c r="AN1747" s="359">
        <f t="shared" si="395"/>
        <v>0</v>
      </c>
      <c r="AO1747" s="755">
        <f t="shared" si="396"/>
        <v>0</v>
      </c>
      <c r="AP1747" s="573">
        <f t="shared" si="399"/>
        <v>0</v>
      </c>
      <c r="AQ1747" s="583">
        <f t="shared" si="400"/>
        <v>0</v>
      </c>
      <c r="AR1747" s="579"/>
      <c r="AS1747" s="102"/>
      <c r="AT1747" s="27"/>
      <c r="AU1747" s="592"/>
    </row>
    <row r="1748" spans="1:47" ht="15" hidden="1">
      <c r="A1748" s="309"/>
      <c r="B1748" s="338"/>
      <c r="C1748" s="350"/>
      <c r="D1748" s="951"/>
      <c r="E1748" s="952"/>
      <c r="F1748" s="952"/>
      <c r="G1748" s="953"/>
      <c r="H1748" s="745">
        <v>0.21</v>
      </c>
      <c r="I1748" s="747">
        <v>1</v>
      </c>
      <c r="J1748" s="316"/>
      <c r="K1748" s="680">
        <f t="shared" si="393"/>
        <v>0</v>
      </c>
      <c r="L1748" s="355">
        <v>1</v>
      </c>
      <c r="M1748" s="355"/>
      <c r="N1748" s="361">
        <f t="shared" si="397"/>
        <v>1</v>
      </c>
      <c r="O1748" s="355"/>
      <c r="P1748" s="355"/>
      <c r="Q1748" s="355"/>
      <c r="R1748" s="355"/>
      <c r="S1748" s="355"/>
      <c r="T1748" s="355"/>
      <c r="U1748" s="355"/>
      <c r="V1748" s="355"/>
      <c r="W1748" s="355"/>
      <c r="X1748" s="355"/>
      <c r="Y1748" s="355"/>
      <c r="Z1748" s="355"/>
      <c r="AA1748" s="355"/>
      <c r="AB1748" s="355"/>
      <c r="AC1748" s="355"/>
      <c r="AD1748" s="355"/>
      <c r="AE1748" s="355"/>
      <c r="AF1748" s="355"/>
      <c r="AG1748" s="355"/>
      <c r="AH1748" s="355"/>
      <c r="AI1748" s="355"/>
      <c r="AJ1748" s="355"/>
      <c r="AK1748" s="72">
        <f t="shared" si="392"/>
        <v>0</v>
      </c>
      <c r="AL1748" s="761">
        <f t="shared" si="398"/>
        <v>1</v>
      </c>
      <c r="AM1748" s="359">
        <f t="shared" si="394"/>
        <v>0</v>
      </c>
      <c r="AN1748" s="359">
        <f t="shared" si="395"/>
        <v>0</v>
      </c>
      <c r="AO1748" s="755">
        <f t="shared" si="396"/>
        <v>0</v>
      </c>
      <c r="AP1748" s="573">
        <f t="shared" si="399"/>
        <v>0</v>
      </c>
      <c r="AQ1748" s="583">
        <f t="shared" si="400"/>
        <v>0</v>
      </c>
      <c r="AR1748" s="579"/>
      <c r="AS1748" s="102"/>
      <c r="AT1748" s="27"/>
      <c r="AU1748" s="592"/>
    </row>
    <row r="1749" spans="1:47" ht="15" hidden="1">
      <c r="A1749" s="309"/>
      <c r="B1749" s="338"/>
      <c r="C1749" s="350"/>
      <c r="D1749" s="951"/>
      <c r="E1749" s="952"/>
      <c r="F1749" s="952"/>
      <c r="G1749" s="953"/>
      <c r="H1749" s="745">
        <v>0.21</v>
      </c>
      <c r="I1749" s="747">
        <v>1</v>
      </c>
      <c r="J1749" s="316"/>
      <c r="K1749" s="680">
        <f t="shared" si="393"/>
        <v>0</v>
      </c>
      <c r="L1749" s="355">
        <v>1</v>
      </c>
      <c r="M1749" s="355"/>
      <c r="N1749" s="361">
        <f t="shared" si="397"/>
        <v>1</v>
      </c>
      <c r="O1749" s="355"/>
      <c r="P1749" s="355"/>
      <c r="Q1749" s="355"/>
      <c r="R1749" s="355"/>
      <c r="S1749" s="355"/>
      <c r="T1749" s="355"/>
      <c r="U1749" s="355"/>
      <c r="V1749" s="355"/>
      <c r="W1749" s="355"/>
      <c r="X1749" s="355"/>
      <c r="Y1749" s="355"/>
      <c r="Z1749" s="355"/>
      <c r="AA1749" s="355"/>
      <c r="AB1749" s="355"/>
      <c r="AC1749" s="355"/>
      <c r="AD1749" s="355"/>
      <c r="AE1749" s="355"/>
      <c r="AF1749" s="355"/>
      <c r="AG1749" s="355"/>
      <c r="AH1749" s="355"/>
      <c r="AI1749" s="355"/>
      <c r="AJ1749" s="355"/>
      <c r="AK1749" s="72">
        <f t="shared" si="392"/>
        <v>0</v>
      </c>
      <c r="AL1749" s="761">
        <f t="shared" si="398"/>
        <v>1</v>
      </c>
      <c r="AM1749" s="359">
        <f t="shared" si="394"/>
        <v>0</v>
      </c>
      <c r="AN1749" s="359">
        <f t="shared" si="395"/>
        <v>0</v>
      </c>
      <c r="AO1749" s="755">
        <f t="shared" si="396"/>
        <v>0</v>
      </c>
      <c r="AP1749" s="573">
        <f t="shared" si="399"/>
        <v>0</v>
      </c>
      <c r="AQ1749" s="583">
        <f t="shared" si="400"/>
        <v>0</v>
      </c>
      <c r="AR1749" s="579"/>
      <c r="AS1749" s="102"/>
      <c r="AT1749" s="27"/>
      <c r="AU1749" s="592"/>
    </row>
    <row r="1750" spans="1:47" ht="15" hidden="1">
      <c r="A1750" s="309"/>
      <c r="B1750" s="338"/>
      <c r="C1750" s="350"/>
      <c r="D1750" s="951"/>
      <c r="E1750" s="952"/>
      <c r="F1750" s="952"/>
      <c r="G1750" s="953"/>
      <c r="H1750" s="745">
        <v>0.21</v>
      </c>
      <c r="I1750" s="747">
        <v>1</v>
      </c>
      <c r="J1750" s="316"/>
      <c r="K1750" s="680">
        <f t="shared" si="393"/>
        <v>0</v>
      </c>
      <c r="L1750" s="355">
        <v>1</v>
      </c>
      <c r="M1750" s="355"/>
      <c r="N1750" s="361">
        <f t="shared" si="397"/>
        <v>1</v>
      </c>
      <c r="O1750" s="355"/>
      <c r="P1750" s="355"/>
      <c r="Q1750" s="355"/>
      <c r="R1750" s="355"/>
      <c r="S1750" s="355"/>
      <c r="T1750" s="355"/>
      <c r="U1750" s="355"/>
      <c r="V1750" s="355"/>
      <c r="W1750" s="355"/>
      <c r="X1750" s="355"/>
      <c r="Y1750" s="355"/>
      <c r="Z1750" s="355"/>
      <c r="AA1750" s="355"/>
      <c r="AB1750" s="355"/>
      <c r="AC1750" s="355"/>
      <c r="AD1750" s="355"/>
      <c r="AE1750" s="355"/>
      <c r="AF1750" s="355"/>
      <c r="AG1750" s="355"/>
      <c r="AH1750" s="355"/>
      <c r="AI1750" s="355"/>
      <c r="AJ1750" s="355"/>
      <c r="AK1750" s="72">
        <f t="shared" si="392"/>
        <v>0</v>
      </c>
      <c r="AL1750" s="761">
        <f t="shared" si="398"/>
        <v>1</v>
      </c>
      <c r="AM1750" s="359">
        <f t="shared" si="394"/>
        <v>0</v>
      </c>
      <c r="AN1750" s="359">
        <f t="shared" si="395"/>
        <v>0</v>
      </c>
      <c r="AO1750" s="755">
        <f t="shared" si="396"/>
        <v>0</v>
      </c>
      <c r="AP1750" s="573">
        <f t="shared" si="399"/>
        <v>0</v>
      </c>
      <c r="AQ1750" s="583">
        <f t="shared" si="400"/>
        <v>0</v>
      </c>
      <c r="AR1750" s="579"/>
      <c r="AS1750" s="102"/>
      <c r="AT1750" s="27"/>
      <c r="AU1750" s="592"/>
    </row>
    <row r="1751" spans="1:47" ht="15" hidden="1">
      <c r="A1751" s="309"/>
      <c r="B1751" s="338"/>
      <c r="C1751" s="350"/>
      <c r="D1751" s="951"/>
      <c r="E1751" s="952"/>
      <c r="F1751" s="952"/>
      <c r="G1751" s="953"/>
      <c r="H1751" s="745">
        <v>0.21</v>
      </c>
      <c r="I1751" s="747">
        <v>1</v>
      </c>
      <c r="J1751" s="316"/>
      <c r="K1751" s="680">
        <f t="shared" si="393"/>
        <v>0</v>
      </c>
      <c r="L1751" s="355">
        <v>1</v>
      </c>
      <c r="M1751" s="355"/>
      <c r="N1751" s="361">
        <f t="shared" si="397"/>
        <v>1</v>
      </c>
      <c r="O1751" s="355"/>
      <c r="P1751" s="355"/>
      <c r="Q1751" s="355"/>
      <c r="R1751" s="355"/>
      <c r="S1751" s="355"/>
      <c r="T1751" s="355"/>
      <c r="U1751" s="355"/>
      <c r="V1751" s="355"/>
      <c r="W1751" s="355"/>
      <c r="X1751" s="355"/>
      <c r="Y1751" s="355"/>
      <c r="Z1751" s="355"/>
      <c r="AA1751" s="355"/>
      <c r="AB1751" s="355"/>
      <c r="AC1751" s="355"/>
      <c r="AD1751" s="355"/>
      <c r="AE1751" s="355"/>
      <c r="AF1751" s="355"/>
      <c r="AG1751" s="355"/>
      <c r="AH1751" s="355"/>
      <c r="AI1751" s="355"/>
      <c r="AJ1751" s="355"/>
      <c r="AK1751" s="72">
        <f t="shared" si="392"/>
        <v>0</v>
      </c>
      <c r="AL1751" s="761">
        <f t="shared" si="398"/>
        <v>1</v>
      </c>
      <c r="AM1751" s="359">
        <f t="shared" si="394"/>
        <v>0</v>
      </c>
      <c r="AN1751" s="359">
        <f t="shared" si="395"/>
        <v>0</v>
      </c>
      <c r="AO1751" s="755">
        <f t="shared" si="396"/>
        <v>0</v>
      </c>
      <c r="AP1751" s="573">
        <f t="shared" si="399"/>
        <v>0</v>
      </c>
      <c r="AQ1751" s="583">
        <f t="shared" si="400"/>
        <v>0</v>
      </c>
      <c r="AR1751" s="579"/>
      <c r="AS1751" s="102"/>
      <c r="AT1751" s="27"/>
      <c r="AU1751" s="592"/>
    </row>
    <row r="1752" spans="1:47" ht="15" hidden="1">
      <c r="A1752" s="309"/>
      <c r="B1752" s="338"/>
      <c r="C1752" s="350"/>
      <c r="D1752" s="951"/>
      <c r="E1752" s="952"/>
      <c r="F1752" s="952"/>
      <c r="G1752" s="953"/>
      <c r="H1752" s="745">
        <v>0.21</v>
      </c>
      <c r="I1752" s="747">
        <v>1</v>
      </c>
      <c r="J1752" s="316"/>
      <c r="K1752" s="680">
        <f t="shared" si="393"/>
        <v>0</v>
      </c>
      <c r="L1752" s="355">
        <v>1</v>
      </c>
      <c r="M1752" s="355"/>
      <c r="N1752" s="361">
        <f t="shared" si="397"/>
        <v>1</v>
      </c>
      <c r="O1752" s="355"/>
      <c r="P1752" s="355"/>
      <c r="Q1752" s="355"/>
      <c r="R1752" s="355"/>
      <c r="S1752" s="355"/>
      <c r="T1752" s="355"/>
      <c r="U1752" s="355"/>
      <c r="V1752" s="355"/>
      <c r="W1752" s="355"/>
      <c r="X1752" s="355"/>
      <c r="Y1752" s="355"/>
      <c r="Z1752" s="355"/>
      <c r="AA1752" s="355"/>
      <c r="AB1752" s="355"/>
      <c r="AC1752" s="355"/>
      <c r="AD1752" s="355"/>
      <c r="AE1752" s="355"/>
      <c r="AF1752" s="355"/>
      <c r="AG1752" s="355"/>
      <c r="AH1752" s="355"/>
      <c r="AI1752" s="355"/>
      <c r="AJ1752" s="355"/>
      <c r="AK1752" s="72">
        <f t="shared" si="392"/>
        <v>0</v>
      </c>
      <c r="AL1752" s="761">
        <f t="shared" si="398"/>
        <v>1</v>
      </c>
      <c r="AM1752" s="359">
        <f t="shared" si="394"/>
        <v>0</v>
      </c>
      <c r="AN1752" s="359">
        <f t="shared" si="395"/>
        <v>0</v>
      </c>
      <c r="AO1752" s="755">
        <f t="shared" si="396"/>
        <v>0</v>
      </c>
      <c r="AP1752" s="573">
        <f t="shared" si="399"/>
        <v>0</v>
      </c>
      <c r="AQ1752" s="583">
        <f t="shared" si="400"/>
        <v>0</v>
      </c>
      <c r="AR1752" s="579"/>
      <c r="AS1752" s="102"/>
      <c r="AT1752" s="27"/>
      <c r="AU1752" s="592"/>
    </row>
    <row r="1753" spans="1:47" ht="15" hidden="1">
      <c r="A1753" s="309"/>
      <c r="B1753" s="338"/>
      <c r="C1753" s="350"/>
      <c r="D1753" s="951"/>
      <c r="E1753" s="952"/>
      <c r="F1753" s="952"/>
      <c r="G1753" s="953"/>
      <c r="H1753" s="745">
        <v>0.21</v>
      </c>
      <c r="I1753" s="747">
        <v>1</v>
      </c>
      <c r="J1753" s="316"/>
      <c r="K1753" s="680">
        <f t="shared" si="393"/>
        <v>0</v>
      </c>
      <c r="L1753" s="355">
        <v>1</v>
      </c>
      <c r="M1753" s="355"/>
      <c r="N1753" s="361">
        <f t="shared" si="397"/>
        <v>1</v>
      </c>
      <c r="O1753" s="355"/>
      <c r="P1753" s="355"/>
      <c r="Q1753" s="355"/>
      <c r="R1753" s="355"/>
      <c r="S1753" s="355"/>
      <c r="T1753" s="355"/>
      <c r="U1753" s="355"/>
      <c r="V1753" s="355"/>
      <c r="W1753" s="355"/>
      <c r="X1753" s="355"/>
      <c r="Y1753" s="355"/>
      <c r="Z1753" s="355"/>
      <c r="AA1753" s="355"/>
      <c r="AB1753" s="355"/>
      <c r="AC1753" s="355"/>
      <c r="AD1753" s="355"/>
      <c r="AE1753" s="355"/>
      <c r="AF1753" s="355"/>
      <c r="AG1753" s="355"/>
      <c r="AH1753" s="355"/>
      <c r="AI1753" s="355"/>
      <c r="AJ1753" s="355"/>
      <c r="AK1753" s="72">
        <f t="shared" si="392"/>
        <v>0</v>
      </c>
      <c r="AL1753" s="761">
        <f t="shared" si="398"/>
        <v>1</v>
      </c>
      <c r="AM1753" s="359">
        <f t="shared" si="394"/>
        <v>0</v>
      </c>
      <c r="AN1753" s="359">
        <f t="shared" si="395"/>
        <v>0</v>
      </c>
      <c r="AO1753" s="755">
        <f t="shared" si="396"/>
        <v>0</v>
      </c>
      <c r="AP1753" s="573">
        <f t="shared" si="399"/>
        <v>0</v>
      </c>
      <c r="AQ1753" s="583">
        <f t="shared" si="400"/>
        <v>0</v>
      </c>
      <c r="AR1753" s="579"/>
      <c r="AS1753" s="102"/>
      <c r="AT1753" s="27"/>
      <c r="AU1753" s="592"/>
    </row>
    <row r="1754" spans="1:47" ht="15" hidden="1">
      <c r="A1754" s="309"/>
      <c r="B1754" s="338"/>
      <c r="C1754" s="350"/>
      <c r="D1754" s="951"/>
      <c r="E1754" s="952"/>
      <c r="F1754" s="952"/>
      <c r="G1754" s="953"/>
      <c r="H1754" s="745">
        <v>0.21</v>
      </c>
      <c r="I1754" s="747">
        <v>1</v>
      </c>
      <c r="J1754" s="316"/>
      <c r="K1754" s="680">
        <f t="shared" si="393"/>
        <v>0</v>
      </c>
      <c r="L1754" s="355">
        <v>1</v>
      </c>
      <c r="M1754" s="355"/>
      <c r="N1754" s="361">
        <f t="shared" si="397"/>
        <v>1</v>
      </c>
      <c r="O1754" s="355"/>
      <c r="P1754" s="355"/>
      <c r="Q1754" s="355"/>
      <c r="R1754" s="355"/>
      <c r="S1754" s="355"/>
      <c r="T1754" s="355"/>
      <c r="U1754" s="355"/>
      <c r="V1754" s="355"/>
      <c r="W1754" s="355"/>
      <c r="X1754" s="355"/>
      <c r="Y1754" s="355"/>
      <c r="Z1754" s="355"/>
      <c r="AA1754" s="355"/>
      <c r="AB1754" s="355"/>
      <c r="AC1754" s="355"/>
      <c r="AD1754" s="355"/>
      <c r="AE1754" s="355"/>
      <c r="AF1754" s="355"/>
      <c r="AG1754" s="355"/>
      <c r="AH1754" s="355"/>
      <c r="AI1754" s="355"/>
      <c r="AJ1754" s="355"/>
      <c r="AK1754" s="72">
        <f t="shared" si="392"/>
        <v>0</v>
      </c>
      <c r="AL1754" s="761">
        <f t="shared" si="398"/>
        <v>1</v>
      </c>
      <c r="AM1754" s="359">
        <f t="shared" si="394"/>
        <v>0</v>
      </c>
      <c r="AN1754" s="359">
        <f t="shared" si="395"/>
        <v>0</v>
      </c>
      <c r="AO1754" s="755">
        <f t="shared" si="396"/>
        <v>0</v>
      </c>
      <c r="AP1754" s="573">
        <f t="shared" si="399"/>
        <v>0</v>
      </c>
      <c r="AQ1754" s="583">
        <f t="shared" si="400"/>
        <v>0</v>
      </c>
      <c r="AR1754" s="579"/>
      <c r="AS1754" s="102"/>
      <c r="AT1754" s="27"/>
      <c r="AU1754" s="592"/>
    </row>
    <row r="1755" spans="1:47" ht="15" hidden="1">
      <c r="A1755" s="309"/>
      <c r="B1755" s="338"/>
      <c r="C1755" s="350"/>
      <c r="D1755" s="951"/>
      <c r="E1755" s="952"/>
      <c r="F1755" s="952"/>
      <c r="G1755" s="953"/>
      <c r="H1755" s="745">
        <v>0.21</v>
      </c>
      <c r="I1755" s="747">
        <v>1</v>
      </c>
      <c r="J1755" s="316"/>
      <c r="K1755" s="680">
        <f t="shared" si="393"/>
        <v>0</v>
      </c>
      <c r="L1755" s="355">
        <v>1</v>
      </c>
      <c r="M1755" s="355"/>
      <c r="N1755" s="361">
        <f t="shared" si="397"/>
        <v>1</v>
      </c>
      <c r="O1755" s="355"/>
      <c r="P1755" s="355"/>
      <c r="Q1755" s="355"/>
      <c r="R1755" s="355"/>
      <c r="S1755" s="355"/>
      <c r="T1755" s="355"/>
      <c r="U1755" s="355"/>
      <c r="V1755" s="355"/>
      <c r="W1755" s="355"/>
      <c r="X1755" s="355"/>
      <c r="Y1755" s="355"/>
      <c r="Z1755" s="355"/>
      <c r="AA1755" s="355"/>
      <c r="AB1755" s="355"/>
      <c r="AC1755" s="355"/>
      <c r="AD1755" s="355"/>
      <c r="AE1755" s="355"/>
      <c r="AF1755" s="355"/>
      <c r="AG1755" s="355"/>
      <c r="AH1755" s="355"/>
      <c r="AI1755" s="355"/>
      <c r="AJ1755" s="355"/>
      <c r="AK1755" s="72">
        <f t="shared" si="392"/>
        <v>0</v>
      </c>
      <c r="AL1755" s="761">
        <f t="shared" si="398"/>
        <v>1</v>
      </c>
      <c r="AM1755" s="359">
        <f t="shared" si="394"/>
        <v>0</v>
      </c>
      <c r="AN1755" s="359">
        <f t="shared" si="395"/>
        <v>0</v>
      </c>
      <c r="AO1755" s="755">
        <f t="shared" si="396"/>
        <v>0</v>
      </c>
      <c r="AP1755" s="573">
        <f t="shared" si="399"/>
        <v>0</v>
      </c>
      <c r="AQ1755" s="583">
        <f t="shared" si="400"/>
        <v>0</v>
      </c>
      <c r="AR1755" s="579"/>
      <c r="AS1755" s="102"/>
      <c r="AT1755" s="27"/>
      <c r="AU1755" s="592"/>
    </row>
    <row r="1756" spans="1:47" ht="15" hidden="1">
      <c r="A1756" s="309"/>
      <c r="B1756" s="338"/>
      <c r="C1756" s="350"/>
      <c r="D1756" s="951"/>
      <c r="E1756" s="952"/>
      <c r="F1756" s="952"/>
      <c r="G1756" s="953"/>
      <c r="H1756" s="745">
        <v>0.21</v>
      </c>
      <c r="I1756" s="747">
        <v>1</v>
      </c>
      <c r="J1756" s="316"/>
      <c r="K1756" s="680">
        <f t="shared" si="393"/>
        <v>0</v>
      </c>
      <c r="L1756" s="355">
        <v>1</v>
      </c>
      <c r="M1756" s="355"/>
      <c r="N1756" s="361">
        <f t="shared" si="397"/>
        <v>1</v>
      </c>
      <c r="O1756" s="355"/>
      <c r="P1756" s="355"/>
      <c r="Q1756" s="355"/>
      <c r="R1756" s="355"/>
      <c r="S1756" s="355"/>
      <c r="T1756" s="355"/>
      <c r="U1756" s="355"/>
      <c r="V1756" s="355"/>
      <c r="W1756" s="355"/>
      <c r="X1756" s="355"/>
      <c r="Y1756" s="355"/>
      <c r="Z1756" s="355"/>
      <c r="AA1756" s="355"/>
      <c r="AB1756" s="355"/>
      <c r="AC1756" s="355"/>
      <c r="AD1756" s="355"/>
      <c r="AE1756" s="355"/>
      <c r="AF1756" s="355"/>
      <c r="AG1756" s="355"/>
      <c r="AH1756" s="355"/>
      <c r="AI1756" s="355"/>
      <c r="AJ1756" s="355"/>
      <c r="AK1756" s="72">
        <f t="shared" si="392"/>
        <v>0</v>
      </c>
      <c r="AL1756" s="761">
        <f t="shared" si="398"/>
        <v>1</v>
      </c>
      <c r="AM1756" s="359">
        <f t="shared" si="394"/>
        <v>0</v>
      </c>
      <c r="AN1756" s="359">
        <f t="shared" si="395"/>
        <v>0</v>
      </c>
      <c r="AO1756" s="755">
        <f t="shared" si="396"/>
        <v>0</v>
      </c>
      <c r="AP1756" s="573">
        <f t="shared" si="399"/>
        <v>0</v>
      </c>
      <c r="AQ1756" s="583">
        <f t="shared" si="400"/>
        <v>0</v>
      </c>
      <c r="AR1756" s="579"/>
      <c r="AS1756" s="102"/>
      <c r="AT1756" s="27"/>
      <c r="AU1756" s="592"/>
    </row>
    <row r="1757" spans="1:47" ht="15" hidden="1">
      <c r="A1757" s="309"/>
      <c r="B1757" s="338"/>
      <c r="C1757" s="350"/>
      <c r="D1757" s="951"/>
      <c r="E1757" s="952"/>
      <c r="F1757" s="952"/>
      <c r="G1757" s="953"/>
      <c r="H1757" s="745">
        <v>0.21</v>
      </c>
      <c r="I1757" s="747">
        <v>1</v>
      </c>
      <c r="J1757" s="316"/>
      <c r="K1757" s="680">
        <f t="shared" si="393"/>
        <v>0</v>
      </c>
      <c r="L1757" s="355">
        <v>1</v>
      </c>
      <c r="M1757" s="355"/>
      <c r="N1757" s="361">
        <f t="shared" si="397"/>
        <v>1</v>
      </c>
      <c r="O1757" s="355"/>
      <c r="P1757" s="355"/>
      <c r="Q1757" s="355"/>
      <c r="R1757" s="355"/>
      <c r="S1757" s="355"/>
      <c r="T1757" s="355"/>
      <c r="U1757" s="355"/>
      <c r="V1757" s="355"/>
      <c r="W1757" s="355"/>
      <c r="X1757" s="355"/>
      <c r="Y1757" s="355"/>
      <c r="Z1757" s="355"/>
      <c r="AA1757" s="355"/>
      <c r="AB1757" s="355"/>
      <c r="AC1757" s="355"/>
      <c r="AD1757" s="355"/>
      <c r="AE1757" s="355"/>
      <c r="AF1757" s="355"/>
      <c r="AG1757" s="355"/>
      <c r="AH1757" s="355"/>
      <c r="AI1757" s="355"/>
      <c r="AJ1757" s="355"/>
      <c r="AK1757" s="72">
        <f t="shared" si="392"/>
        <v>0</v>
      </c>
      <c r="AL1757" s="761">
        <f t="shared" si="398"/>
        <v>1</v>
      </c>
      <c r="AM1757" s="359">
        <f t="shared" si="394"/>
        <v>0</v>
      </c>
      <c r="AN1757" s="359">
        <f t="shared" si="395"/>
        <v>0</v>
      </c>
      <c r="AO1757" s="755">
        <f t="shared" si="396"/>
        <v>0</v>
      </c>
      <c r="AP1757" s="573">
        <f t="shared" si="399"/>
        <v>0</v>
      </c>
      <c r="AQ1757" s="583">
        <f t="shared" si="400"/>
        <v>0</v>
      </c>
      <c r="AR1757" s="579"/>
      <c r="AS1757" s="102"/>
      <c r="AT1757" s="27"/>
      <c r="AU1757" s="592"/>
    </row>
    <row r="1758" spans="1:47" ht="15" hidden="1">
      <c r="A1758" s="309"/>
      <c r="B1758" s="338"/>
      <c r="C1758" s="350"/>
      <c r="D1758" s="951"/>
      <c r="E1758" s="952"/>
      <c r="F1758" s="952"/>
      <c r="G1758" s="953"/>
      <c r="H1758" s="745">
        <v>0.21</v>
      </c>
      <c r="I1758" s="747">
        <v>1</v>
      </c>
      <c r="J1758" s="316"/>
      <c r="K1758" s="680">
        <f t="shared" si="393"/>
        <v>0</v>
      </c>
      <c r="L1758" s="355">
        <v>1</v>
      </c>
      <c r="M1758" s="355"/>
      <c r="N1758" s="361">
        <f t="shared" si="397"/>
        <v>1</v>
      </c>
      <c r="O1758" s="355"/>
      <c r="P1758" s="355"/>
      <c r="Q1758" s="355"/>
      <c r="R1758" s="355"/>
      <c r="S1758" s="355"/>
      <c r="T1758" s="355"/>
      <c r="U1758" s="355"/>
      <c r="V1758" s="355"/>
      <c r="W1758" s="355"/>
      <c r="X1758" s="355"/>
      <c r="Y1758" s="355"/>
      <c r="Z1758" s="355"/>
      <c r="AA1758" s="355"/>
      <c r="AB1758" s="355"/>
      <c r="AC1758" s="355"/>
      <c r="AD1758" s="355"/>
      <c r="AE1758" s="355"/>
      <c r="AF1758" s="355"/>
      <c r="AG1758" s="355"/>
      <c r="AH1758" s="355"/>
      <c r="AI1758" s="355"/>
      <c r="AJ1758" s="355"/>
      <c r="AK1758" s="72">
        <f t="shared" si="392"/>
        <v>0</v>
      </c>
      <c r="AL1758" s="761">
        <f t="shared" si="398"/>
        <v>1</v>
      </c>
      <c r="AM1758" s="359">
        <f t="shared" si="394"/>
        <v>0</v>
      </c>
      <c r="AN1758" s="359">
        <f t="shared" si="395"/>
        <v>0</v>
      </c>
      <c r="AO1758" s="755">
        <f t="shared" si="396"/>
        <v>0</v>
      </c>
      <c r="AP1758" s="573">
        <f t="shared" si="399"/>
        <v>0</v>
      </c>
      <c r="AQ1758" s="583">
        <f t="shared" si="400"/>
        <v>0</v>
      </c>
      <c r="AR1758" s="579"/>
      <c r="AS1758" s="102"/>
      <c r="AT1758" s="27"/>
      <c r="AU1758" s="592"/>
    </row>
    <row r="1759" spans="1:47" ht="15" hidden="1">
      <c r="A1759" s="309"/>
      <c r="B1759" s="338"/>
      <c r="C1759" s="350"/>
      <c r="D1759" s="951"/>
      <c r="E1759" s="952"/>
      <c r="F1759" s="952"/>
      <c r="G1759" s="953"/>
      <c r="H1759" s="745">
        <v>0.21</v>
      </c>
      <c r="I1759" s="747">
        <v>1</v>
      </c>
      <c r="J1759" s="316"/>
      <c r="K1759" s="680">
        <f t="shared" si="393"/>
        <v>0</v>
      </c>
      <c r="L1759" s="355">
        <v>1</v>
      </c>
      <c r="M1759" s="355"/>
      <c r="N1759" s="361">
        <f t="shared" si="397"/>
        <v>1</v>
      </c>
      <c r="O1759" s="355"/>
      <c r="P1759" s="355"/>
      <c r="Q1759" s="355"/>
      <c r="R1759" s="355"/>
      <c r="S1759" s="355"/>
      <c r="T1759" s="355"/>
      <c r="U1759" s="355"/>
      <c r="V1759" s="355"/>
      <c r="W1759" s="355"/>
      <c r="X1759" s="355"/>
      <c r="Y1759" s="355"/>
      <c r="Z1759" s="355"/>
      <c r="AA1759" s="355"/>
      <c r="AB1759" s="355"/>
      <c r="AC1759" s="355"/>
      <c r="AD1759" s="355"/>
      <c r="AE1759" s="355"/>
      <c r="AF1759" s="355"/>
      <c r="AG1759" s="355"/>
      <c r="AH1759" s="355"/>
      <c r="AI1759" s="355"/>
      <c r="AJ1759" s="355"/>
      <c r="AK1759" s="72">
        <f t="shared" si="392"/>
        <v>0</v>
      </c>
      <c r="AL1759" s="761">
        <f t="shared" si="398"/>
        <v>1</v>
      </c>
      <c r="AM1759" s="359">
        <f t="shared" si="394"/>
        <v>0</v>
      </c>
      <c r="AN1759" s="359">
        <f t="shared" si="395"/>
        <v>0</v>
      </c>
      <c r="AO1759" s="755">
        <f t="shared" si="396"/>
        <v>0</v>
      </c>
      <c r="AP1759" s="573">
        <f t="shared" si="399"/>
        <v>0</v>
      </c>
      <c r="AQ1759" s="583">
        <f t="shared" si="400"/>
        <v>0</v>
      </c>
      <c r="AR1759" s="579"/>
      <c r="AS1759" s="102"/>
      <c r="AT1759" s="27"/>
      <c r="AU1759" s="592"/>
    </row>
    <row r="1760" spans="1:47" ht="15" hidden="1">
      <c r="A1760" s="309"/>
      <c r="B1760" s="338"/>
      <c r="C1760" s="350"/>
      <c r="D1760" s="951"/>
      <c r="E1760" s="952"/>
      <c r="F1760" s="952"/>
      <c r="G1760" s="953"/>
      <c r="H1760" s="745">
        <v>0.21</v>
      </c>
      <c r="I1760" s="747">
        <v>1</v>
      </c>
      <c r="J1760" s="316"/>
      <c r="K1760" s="680">
        <f t="shared" si="393"/>
        <v>0</v>
      </c>
      <c r="L1760" s="355">
        <v>1</v>
      </c>
      <c r="M1760" s="355"/>
      <c r="N1760" s="361">
        <f t="shared" si="397"/>
        <v>1</v>
      </c>
      <c r="O1760" s="355"/>
      <c r="P1760" s="355"/>
      <c r="Q1760" s="355"/>
      <c r="R1760" s="355"/>
      <c r="S1760" s="355"/>
      <c r="T1760" s="355"/>
      <c r="U1760" s="355"/>
      <c r="V1760" s="355"/>
      <c r="W1760" s="355"/>
      <c r="X1760" s="355"/>
      <c r="Y1760" s="355"/>
      <c r="Z1760" s="355"/>
      <c r="AA1760" s="355"/>
      <c r="AB1760" s="355"/>
      <c r="AC1760" s="355"/>
      <c r="AD1760" s="355"/>
      <c r="AE1760" s="355"/>
      <c r="AF1760" s="355"/>
      <c r="AG1760" s="355"/>
      <c r="AH1760" s="355"/>
      <c r="AI1760" s="355"/>
      <c r="AJ1760" s="355"/>
      <c r="AK1760" s="72">
        <f t="shared" si="392"/>
        <v>0</v>
      </c>
      <c r="AL1760" s="761">
        <f t="shared" si="398"/>
        <v>1</v>
      </c>
      <c r="AM1760" s="359">
        <f t="shared" si="394"/>
        <v>0</v>
      </c>
      <c r="AN1760" s="359">
        <f t="shared" si="395"/>
        <v>0</v>
      </c>
      <c r="AO1760" s="755">
        <f t="shared" si="396"/>
        <v>0</v>
      </c>
      <c r="AP1760" s="573">
        <f t="shared" si="399"/>
        <v>0</v>
      </c>
      <c r="AQ1760" s="583">
        <f t="shared" si="400"/>
        <v>0</v>
      </c>
      <c r="AR1760" s="579"/>
      <c r="AS1760" s="102"/>
      <c r="AT1760" s="27"/>
      <c r="AU1760" s="592"/>
    </row>
    <row r="1761" spans="1:47" ht="15" hidden="1">
      <c r="A1761" s="307"/>
      <c r="B1761" s="351"/>
      <c r="C1761" s="352"/>
      <c r="D1761" s="951"/>
      <c r="E1761" s="952"/>
      <c r="F1761" s="952"/>
      <c r="G1761" s="953"/>
      <c r="H1761" s="745">
        <v>0.21</v>
      </c>
      <c r="I1761" s="747">
        <v>1</v>
      </c>
      <c r="J1761" s="312"/>
      <c r="K1761" s="680">
        <f t="shared" si="393"/>
        <v>0</v>
      </c>
      <c r="L1761" s="355">
        <v>1</v>
      </c>
      <c r="M1761" s="356"/>
      <c r="N1761" s="361">
        <f t="shared" si="397"/>
        <v>1</v>
      </c>
      <c r="O1761" s="356"/>
      <c r="P1761" s="356"/>
      <c r="Q1761" s="356"/>
      <c r="R1761" s="356"/>
      <c r="S1761" s="356"/>
      <c r="T1761" s="356"/>
      <c r="U1761" s="356"/>
      <c r="V1761" s="356"/>
      <c r="W1761" s="356"/>
      <c r="X1761" s="356"/>
      <c r="Y1761" s="356"/>
      <c r="Z1761" s="356"/>
      <c r="AA1761" s="356"/>
      <c r="AB1761" s="356"/>
      <c r="AC1761" s="356"/>
      <c r="AD1761" s="356"/>
      <c r="AE1761" s="356"/>
      <c r="AF1761" s="356"/>
      <c r="AG1761" s="356"/>
      <c r="AH1761" s="356"/>
      <c r="AI1761" s="356"/>
      <c r="AJ1761" s="356"/>
      <c r="AK1761" s="72">
        <f t="shared" si="392"/>
        <v>0</v>
      </c>
      <c r="AL1761" s="761">
        <f t="shared" si="398"/>
        <v>1</v>
      </c>
      <c r="AM1761" s="359">
        <f t="shared" si="394"/>
        <v>0</v>
      </c>
      <c r="AN1761" s="359">
        <f t="shared" si="395"/>
        <v>0</v>
      </c>
      <c r="AO1761" s="755">
        <f t="shared" si="396"/>
        <v>0</v>
      </c>
      <c r="AP1761" s="573">
        <f t="shared" si="399"/>
        <v>0</v>
      </c>
      <c r="AQ1761" s="583">
        <f t="shared" si="400"/>
        <v>0</v>
      </c>
      <c r="AR1761" s="579"/>
      <c r="AS1761" s="102"/>
      <c r="AT1761" s="27"/>
      <c r="AU1761" s="592"/>
    </row>
    <row r="1762" spans="1:47" ht="15" hidden="1">
      <c r="A1762" s="309"/>
      <c r="B1762" s="338"/>
      <c r="C1762" s="350"/>
      <c r="D1762" s="951"/>
      <c r="E1762" s="952"/>
      <c r="F1762" s="952"/>
      <c r="G1762" s="953"/>
      <c r="H1762" s="745">
        <v>0.21</v>
      </c>
      <c r="I1762" s="747">
        <v>1</v>
      </c>
      <c r="J1762" s="316"/>
      <c r="K1762" s="680">
        <f t="shared" si="375"/>
        <v>0</v>
      </c>
      <c r="L1762" s="355">
        <v>1</v>
      </c>
      <c r="M1762" s="355"/>
      <c r="N1762" s="361">
        <f t="shared" si="376"/>
        <v>1</v>
      </c>
      <c r="O1762" s="355"/>
      <c r="P1762" s="355"/>
      <c r="Q1762" s="355"/>
      <c r="R1762" s="355"/>
      <c r="S1762" s="355"/>
      <c r="T1762" s="355"/>
      <c r="U1762" s="355"/>
      <c r="V1762" s="355"/>
      <c r="W1762" s="355"/>
      <c r="X1762" s="355"/>
      <c r="Y1762" s="355"/>
      <c r="Z1762" s="355"/>
      <c r="AA1762" s="355"/>
      <c r="AB1762" s="355"/>
      <c r="AC1762" s="355"/>
      <c r="AD1762" s="355"/>
      <c r="AE1762" s="355"/>
      <c r="AF1762" s="355"/>
      <c r="AG1762" s="355"/>
      <c r="AH1762" s="355"/>
      <c r="AI1762" s="355"/>
      <c r="AJ1762" s="355"/>
      <c r="AK1762" s="72">
        <f t="shared" si="392"/>
        <v>0</v>
      </c>
      <c r="AL1762" s="761">
        <f t="shared" si="372"/>
        <v>1</v>
      </c>
      <c r="AM1762" s="359">
        <f t="shared" si="382"/>
        <v>0</v>
      </c>
      <c r="AN1762" s="359">
        <f t="shared" si="378"/>
        <v>0</v>
      </c>
      <c r="AO1762" s="755">
        <f t="shared" si="383"/>
        <v>0</v>
      </c>
      <c r="AP1762" s="573">
        <f t="shared" si="373"/>
        <v>0</v>
      </c>
      <c r="AQ1762" s="583">
        <f t="shared" si="374"/>
        <v>0</v>
      </c>
      <c r="AR1762" s="579"/>
      <c r="AS1762" s="102"/>
      <c r="AT1762" s="27"/>
      <c r="AU1762" s="592"/>
    </row>
    <row r="1763" spans="1:47" ht="15" hidden="1">
      <c r="A1763" s="309"/>
      <c r="B1763" s="338"/>
      <c r="C1763" s="350"/>
      <c r="D1763" s="951"/>
      <c r="E1763" s="952"/>
      <c r="F1763" s="952"/>
      <c r="G1763" s="953"/>
      <c r="H1763" s="745">
        <v>0.21</v>
      </c>
      <c r="I1763" s="747">
        <v>1</v>
      </c>
      <c r="J1763" s="316"/>
      <c r="K1763" s="680">
        <f t="shared" si="375"/>
        <v>0</v>
      </c>
      <c r="L1763" s="355">
        <v>1</v>
      </c>
      <c r="M1763" s="355"/>
      <c r="N1763" s="361">
        <f t="shared" ref="N1763:N1767" si="401">L1763+M1763</f>
        <v>1</v>
      </c>
      <c r="O1763" s="355"/>
      <c r="P1763" s="355"/>
      <c r="Q1763" s="355"/>
      <c r="R1763" s="355"/>
      <c r="S1763" s="355"/>
      <c r="T1763" s="355"/>
      <c r="U1763" s="355"/>
      <c r="V1763" s="355"/>
      <c r="W1763" s="355"/>
      <c r="X1763" s="355"/>
      <c r="Y1763" s="355"/>
      <c r="Z1763" s="355"/>
      <c r="AA1763" s="355"/>
      <c r="AB1763" s="355"/>
      <c r="AC1763" s="355"/>
      <c r="AD1763" s="355"/>
      <c r="AE1763" s="355"/>
      <c r="AF1763" s="355"/>
      <c r="AG1763" s="355"/>
      <c r="AH1763" s="355"/>
      <c r="AI1763" s="355"/>
      <c r="AJ1763" s="355"/>
      <c r="AK1763" s="72">
        <f t="shared" ref="AK1763:AK1767" si="402">SUM(O1763:AJ1763)</f>
        <v>0</v>
      </c>
      <c r="AL1763" s="761">
        <f t="shared" ref="AL1763:AL1767" si="403">N1763+AK1763</f>
        <v>1</v>
      </c>
      <c r="AM1763" s="359">
        <f t="shared" si="382"/>
        <v>0</v>
      </c>
      <c r="AN1763" s="359">
        <f t="shared" si="378"/>
        <v>0</v>
      </c>
      <c r="AO1763" s="755">
        <f t="shared" si="383"/>
        <v>0</v>
      </c>
      <c r="AP1763" s="573">
        <f t="shared" ref="AP1763:AP1767" si="404">AM1763-AR1763</f>
        <v>0</v>
      </c>
      <c r="AQ1763" s="583">
        <f t="shared" ref="AQ1763:AQ1767" si="405">AN1763-AS1763</f>
        <v>0</v>
      </c>
      <c r="AR1763" s="579"/>
      <c r="AS1763" s="102"/>
      <c r="AT1763" s="27"/>
      <c r="AU1763" s="592"/>
    </row>
    <row r="1764" spans="1:47" ht="15" hidden="1">
      <c r="A1764" s="309"/>
      <c r="B1764" s="338"/>
      <c r="C1764" s="350"/>
      <c r="D1764" s="951"/>
      <c r="E1764" s="952"/>
      <c r="F1764" s="952"/>
      <c r="G1764" s="953"/>
      <c r="H1764" s="745">
        <v>0.21</v>
      </c>
      <c r="I1764" s="747">
        <v>1</v>
      </c>
      <c r="J1764" s="316"/>
      <c r="K1764" s="680">
        <f t="shared" si="375"/>
        <v>0</v>
      </c>
      <c r="L1764" s="355">
        <v>1</v>
      </c>
      <c r="M1764" s="355"/>
      <c r="N1764" s="361">
        <f t="shared" si="401"/>
        <v>1</v>
      </c>
      <c r="O1764" s="355"/>
      <c r="P1764" s="355"/>
      <c r="Q1764" s="355"/>
      <c r="R1764" s="355"/>
      <c r="S1764" s="355"/>
      <c r="T1764" s="355"/>
      <c r="U1764" s="355"/>
      <c r="V1764" s="355"/>
      <c r="W1764" s="355"/>
      <c r="X1764" s="355"/>
      <c r="Y1764" s="355"/>
      <c r="Z1764" s="355"/>
      <c r="AA1764" s="355"/>
      <c r="AB1764" s="355"/>
      <c r="AC1764" s="355"/>
      <c r="AD1764" s="355"/>
      <c r="AE1764" s="355"/>
      <c r="AF1764" s="355"/>
      <c r="AG1764" s="355"/>
      <c r="AH1764" s="355"/>
      <c r="AI1764" s="355"/>
      <c r="AJ1764" s="355"/>
      <c r="AK1764" s="72">
        <f t="shared" si="402"/>
        <v>0</v>
      </c>
      <c r="AL1764" s="761">
        <f t="shared" si="403"/>
        <v>1</v>
      </c>
      <c r="AM1764" s="359">
        <f t="shared" si="382"/>
        <v>0</v>
      </c>
      <c r="AN1764" s="359">
        <f t="shared" si="378"/>
        <v>0</v>
      </c>
      <c r="AO1764" s="755">
        <f t="shared" si="383"/>
        <v>0</v>
      </c>
      <c r="AP1764" s="573">
        <f t="shared" si="404"/>
        <v>0</v>
      </c>
      <c r="AQ1764" s="583">
        <f t="shared" si="405"/>
        <v>0</v>
      </c>
      <c r="AR1764" s="579"/>
      <c r="AS1764" s="102"/>
      <c r="AT1764" s="27"/>
      <c r="AU1764" s="592"/>
    </row>
    <row r="1765" spans="1:47" ht="15" hidden="1">
      <c r="A1765" s="309"/>
      <c r="B1765" s="338"/>
      <c r="C1765" s="350"/>
      <c r="D1765" s="951"/>
      <c r="E1765" s="952"/>
      <c r="F1765" s="952"/>
      <c r="G1765" s="953"/>
      <c r="H1765" s="745">
        <v>0.21</v>
      </c>
      <c r="I1765" s="747">
        <v>1</v>
      </c>
      <c r="J1765" s="316"/>
      <c r="K1765" s="680">
        <f t="shared" si="375"/>
        <v>0</v>
      </c>
      <c r="L1765" s="355">
        <v>1</v>
      </c>
      <c r="M1765" s="355"/>
      <c r="N1765" s="361">
        <f t="shared" si="401"/>
        <v>1</v>
      </c>
      <c r="O1765" s="355"/>
      <c r="P1765" s="355"/>
      <c r="Q1765" s="355"/>
      <c r="R1765" s="355"/>
      <c r="S1765" s="355"/>
      <c r="T1765" s="355"/>
      <c r="U1765" s="355"/>
      <c r="V1765" s="355"/>
      <c r="W1765" s="355"/>
      <c r="X1765" s="355"/>
      <c r="Y1765" s="355"/>
      <c r="Z1765" s="355"/>
      <c r="AA1765" s="355"/>
      <c r="AB1765" s="355"/>
      <c r="AC1765" s="355"/>
      <c r="AD1765" s="355"/>
      <c r="AE1765" s="355"/>
      <c r="AF1765" s="355"/>
      <c r="AG1765" s="355"/>
      <c r="AH1765" s="355"/>
      <c r="AI1765" s="355"/>
      <c r="AJ1765" s="355"/>
      <c r="AK1765" s="72">
        <f t="shared" si="402"/>
        <v>0</v>
      </c>
      <c r="AL1765" s="761">
        <f t="shared" si="403"/>
        <v>1</v>
      </c>
      <c r="AM1765" s="359">
        <f t="shared" si="382"/>
        <v>0</v>
      </c>
      <c r="AN1765" s="359">
        <f t="shared" si="378"/>
        <v>0</v>
      </c>
      <c r="AO1765" s="755">
        <f t="shared" si="383"/>
        <v>0</v>
      </c>
      <c r="AP1765" s="573">
        <f t="shared" si="404"/>
        <v>0</v>
      </c>
      <c r="AQ1765" s="583">
        <f t="shared" si="405"/>
        <v>0</v>
      </c>
      <c r="AR1765" s="579"/>
      <c r="AS1765" s="102"/>
      <c r="AT1765" s="27"/>
      <c r="AU1765" s="592"/>
    </row>
    <row r="1766" spans="1:47" ht="15" hidden="1">
      <c r="A1766" s="309"/>
      <c r="B1766" s="338"/>
      <c r="C1766" s="350"/>
      <c r="D1766" s="951"/>
      <c r="E1766" s="952"/>
      <c r="F1766" s="952"/>
      <c r="G1766" s="953"/>
      <c r="H1766" s="745">
        <v>0.21</v>
      </c>
      <c r="I1766" s="747">
        <v>1</v>
      </c>
      <c r="J1766" s="316"/>
      <c r="K1766" s="680">
        <f t="shared" si="375"/>
        <v>0</v>
      </c>
      <c r="L1766" s="355">
        <v>1</v>
      </c>
      <c r="M1766" s="355"/>
      <c r="N1766" s="361">
        <f t="shared" si="401"/>
        <v>1</v>
      </c>
      <c r="O1766" s="355"/>
      <c r="P1766" s="355"/>
      <c r="Q1766" s="355"/>
      <c r="R1766" s="355"/>
      <c r="S1766" s="355"/>
      <c r="T1766" s="355"/>
      <c r="U1766" s="355"/>
      <c r="V1766" s="355"/>
      <c r="W1766" s="355"/>
      <c r="X1766" s="355"/>
      <c r="Y1766" s="355"/>
      <c r="Z1766" s="355"/>
      <c r="AA1766" s="355"/>
      <c r="AB1766" s="355"/>
      <c r="AC1766" s="355"/>
      <c r="AD1766" s="355"/>
      <c r="AE1766" s="355"/>
      <c r="AF1766" s="355"/>
      <c r="AG1766" s="355"/>
      <c r="AH1766" s="355"/>
      <c r="AI1766" s="355"/>
      <c r="AJ1766" s="355"/>
      <c r="AK1766" s="72">
        <f t="shared" si="402"/>
        <v>0</v>
      </c>
      <c r="AL1766" s="761">
        <f t="shared" si="403"/>
        <v>1</v>
      </c>
      <c r="AM1766" s="359">
        <f t="shared" si="382"/>
        <v>0</v>
      </c>
      <c r="AN1766" s="359">
        <f t="shared" si="378"/>
        <v>0</v>
      </c>
      <c r="AO1766" s="755">
        <f t="shared" si="383"/>
        <v>0</v>
      </c>
      <c r="AP1766" s="573">
        <f t="shared" si="404"/>
        <v>0</v>
      </c>
      <c r="AQ1766" s="583">
        <f t="shared" si="405"/>
        <v>0</v>
      </c>
      <c r="AR1766" s="579"/>
      <c r="AS1766" s="102"/>
      <c r="AT1766" s="27"/>
      <c r="AU1766" s="592"/>
    </row>
    <row r="1767" spans="1:47" ht="15" hidden="1">
      <c r="A1767" s="309"/>
      <c r="B1767" s="338"/>
      <c r="C1767" s="350"/>
      <c r="D1767" s="951"/>
      <c r="E1767" s="952"/>
      <c r="F1767" s="952"/>
      <c r="G1767" s="953"/>
      <c r="H1767" s="745">
        <v>0.21</v>
      </c>
      <c r="I1767" s="747">
        <v>1</v>
      </c>
      <c r="J1767" s="316"/>
      <c r="K1767" s="680">
        <f t="shared" si="375"/>
        <v>0</v>
      </c>
      <c r="L1767" s="355">
        <v>1</v>
      </c>
      <c r="M1767" s="355"/>
      <c r="N1767" s="361">
        <f t="shared" si="401"/>
        <v>1</v>
      </c>
      <c r="O1767" s="355"/>
      <c r="P1767" s="355"/>
      <c r="Q1767" s="355"/>
      <c r="R1767" s="355"/>
      <c r="S1767" s="355"/>
      <c r="T1767" s="355"/>
      <c r="U1767" s="355"/>
      <c r="V1767" s="355"/>
      <c r="W1767" s="355"/>
      <c r="X1767" s="355"/>
      <c r="Y1767" s="355"/>
      <c r="Z1767" s="355"/>
      <c r="AA1767" s="355"/>
      <c r="AB1767" s="355"/>
      <c r="AC1767" s="355"/>
      <c r="AD1767" s="355"/>
      <c r="AE1767" s="355"/>
      <c r="AF1767" s="355"/>
      <c r="AG1767" s="355"/>
      <c r="AH1767" s="355"/>
      <c r="AI1767" s="355"/>
      <c r="AJ1767" s="355"/>
      <c r="AK1767" s="72">
        <f t="shared" si="402"/>
        <v>0</v>
      </c>
      <c r="AL1767" s="761">
        <f t="shared" si="403"/>
        <v>1</v>
      </c>
      <c r="AM1767" s="359">
        <f t="shared" si="382"/>
        <v>0</v>
      </c>
      <c r="AN1767" s="359">
        <f t="shared" si="378"/>
        <v>0</v>
      </c>
      <c r="AO1767" s="755">
        <f t="shared" si="383"/>
        <v>0</v>
      </c>
      <c r="AP1767" s="573">
        <f t="shared" si="404"/>
        <v>0</v>
      </c>
      <c r="AQ1767" s="583">
        <f t="shared" si="405"/>
        <v>0</v>
      </c>
      <c r="AR1767" s="579"/>
      <c r="AS1767" s="102"/>
      <c r="AT1767" s="27"/>
      <c r="AU1767" s="592"/>
    </row>
    <row r="1768" spans="1:47" ht="15" hidden="1">
      <c r="A1768" s="309"/>
      <c r="B1768" s="338"/>
      <c r="C1768" s="350"/>
      <c r="D1768" s="951"/>
      <c r="E1768" s="952"/>
      <c r="F1768" s="952"/>
      <c r="G1768" s="953"/>
      <c r="H1768" s="745">
        <v>0.21</v>
      </c>
      <c r="I1768" s="747">
        <v>1</v>
      </c>
      <c r="J1768" s="316"/>
      <c r="K1768" s="680">
        <f t="shared" si="375"/>
        <v>0</v>
      </c>
      <c r="L1768" s="355">
        <v>1</v>
      </c>
      <c r="M1768" s="355"/>
      <c r="N1768" s="361">
        <f t="shared" ref="N1768:N1803" si="406">L1768+M1768</f>
        <v>1</v>
      </c>
      <c r="O1768" s="355"/>
      <c r="P1768" s="355"/>
      <c r="Q1768" s="355"/>
      <c r="R1768" s="355"/>
      <c r="S1768" s="355"/>
      <c r="T1768" s="355"/>
      <c r="U1768" s="355"/>
      <c r="V1768" s="355"/>
      <c r="W1768" s="355"/>
      <c r="X1768" s="355"/>
      <c r="Y1768" s="355"/>
      <c r="Z1768" s="355"/>
      <c r="AA1768" s="355"/>
      <c r="AB1768" s="355"/>
      <c r="AC1768" s="355"/>
      <c r="AD1768" s="355"/>
      <c r="AE1768" s="355"/>
      <c r="AF1768" s="355"/>
      <c r="AG1768" s="355"/>
      <c r="AH1768" s="355"/>
      <c r="AI1768" s="355"/>
      <c r="AJ1768" s="355"/>
      <c r="AK1768" s="72">
        <f t="shared" ref="AK1768:AK1803" si="407">SUM(O1768:AJ1768)</f>
        <v>0</v>
      </c>
      <c r="AL1768" s="761">
        <f t="shared" ref="AL1768:AL1803" si="408">N1768+AK1768</f>
        <v>1</v>
      </c>
      <c r="AM1768" s="359">
        <f t="shared" si="382"/>
        <v>0</v>
      </c>
      <c r="AN1768" s="359">
        <f t="shared" si="378"/>
        <v>0</v>
      </c>
      <c r="AO1768" s="755">
        <f t="shared" si="383"/>
        <v>0</v>
      </c>
      <c r="AP1768" s="573">
        <f t="shared" ref="AP1768:AP1803" si="409">AM1768-AR1768</f>
        <v>0</v>
      </c>
      <c r="AQ1768" s="583">
        <f t="shared" ref="AQ1768:AQ1803" si="410">AN1768-AS1768</f>
        <v>0</v>
      </c>
      <c r="AR1768" s="579"/>
      <c r="AS1768" s="102"/>
      <c r="AT1768" s="27"/>
      <c r="AU1768" s="592"/>
    </row>
    <row r="1769" spans="1:47" ht="15" hidden="1">
      <c r="A1769" s="309"/>
      <c r="B1769" s="338"/>
      <c r="C1769" s="350"/>
      <c r="D1769" s="951"/>
      <c r="E1769" s="952"/>
      <c r="F1769" s="952"/>
      <c r="G1769" s="953"/>
      <c r="H1769" s="745">
        <v>0.21</v>
      </c>
      <c r="I1769" s="747">
        <v>1</v>
      </c>
      <c r="J1769" s="316"/>
      <c r="K1769" s="680">
        <f t="shared" si="375"/>
        <v>0</v>
      </c>
      <c r="L1769" s="355">
        <v>1</v>
      </c>
      <c r="M1769" s="355"/>
      <c r="N1769" s="361">
        <f t="shared" si="406"/>
        <v>1</v>
      </c>
      <c r="O1769" s="355"/>
      <c r="P1769" s="355"/>
      <c r="Q1769" s="355"/>
      <c r="R1769" s="355"/>
      <c r="S1769" s="355"/>
      <c r="T1769" s="355"/>
      <c r="U1769" s="355"/>
      <c r="V1769" s="355"/>
      <c r="W1769" s="355"/>
      <c r="X1769" s="355"/>
      <c r="Y1769" s="355"/>
      <c r="Z1769" s="355"/>
      <c r="AA1769" s="355"/>
      <c r="AB1769" s="355"/>
      <c r="AC1769" s="355"/>
      <c r="AD1769" s="355"/>
      <c r="AE1769" s="355"/>
      <c r="AF1769" s="355"/>
      <c r="AG1769" s="355"/>
      <c r="AH1769" s="355"/>
      <c r="AI1769" s="355"/>
      <c r="AJ1769" s="355"/>
      <c r="AK1769" s="72">
        <f t="shared" si="407"/>
        <v>0</v>
      </c>
      <c r="AL1769" s="761">
        <f t="shared" si="408"/>
        <v>1</v>
      </c>
      <c r="AM1769" s="359">
        <f t="shared" si="382"/>
        <v>0</v>
      </c>
      <c r="AN1769" s="359">
        <f t="shared" si="378"/>
        <v>0</v>
      </c>
      <c r="AO1769" s="755">
        <f t="shared" si="383"/>
        <v>0</v>
      </c>
      <c r="AP1769" s="573">
        <f t="shared" si="409"/>
        <v>0</v>
      </c>
      <c r="AQ1769" s="583">
        <f t="shared" si="410"/>
        <v>0</v>
      </c>
      <c r="AR1769" s="579"/>
      <c r="AS1769" s="102"/>
      <c r="AT1769" s="27"/>
      <c r="AU1769" s="592"/>
    </row>
    <row r="1770" spans="1:47" ht="15" hidden="1">
      <c r="A1770" s="309"/>
      <c r="B1770" s="338"/>
      <c r="C1770" s="350"/>
      <c r="D1770" s="951"/>
      <c r="E1770" s="952"/>
      <c r="F1770" s="952"/>
      <c r="G1770" s="953"/>
      <c r="H1770" s="745">
        <v>0.21</v>
      </c>
      <c r="I1770" s="747">
        <v>1</v>
      </c>
      <c r="J1770" s="316"/>
      <c r="K1770" s="680">
        <f t="shared" si="375"/>
        <v>0</v>
      </c>
      <c r="L1770" s="355">
        <v>1</v>
      </c>
      <c r="M1770" s="355"/>
      <c r="N1770" s="361">
        <f t="shared" si="406"/>
        <v>1</v>
      </c>
      <c r="O1770" s="355"/>
      <c r="P1770" s="355"/>
      <c r="Q1770" s="355"/>
      <c r="R1770" s="355"/>
      <c r="S1770" s="355"/>
      <c r="T1770" s="355"/>
      <c r="U1770" s="355"/>
      <c r="V1770" s="355"/>
      <c r="W1770" s="355"/>
      <c r="X1770" s="355"/>
      <c r="Y1770" s="355"/>
      <c r="Z1770" s="355"/>
      <c r="AA1770" s="355"/>
      <c r="AB1770" s="355"/>
      <c r="AC1770" s="355"/>
      <c r="AD1770" s="355"/>
      <c r="AE1770" s="355"/>
      <c r="AF1770" s="355"/>
      <c r="AG1770" s="355"/>
      <c r="AH1770" s="355"/>
      <c r="AI1770" s="355"/>
      <c r="AJ1770" s="355"/>
      <c r="AK1770" s="72">
        <f t="shared" si="407"/>
        <v>0</v>
      </c>
      <c r="AL1770" s="761">
        <f t="shared" si="408"/>
        <v>1</v>
      </c>
      <c r="AM1770" s="359">
        <f t="shared" si="382"/>
        <v>0</v>
      </c>
      <c r="AN1770" s="359">
        <f t="shared" si="378"/>
        <v>0</v>
      </c>
      <c r="AO1770" s="755">
        <f t="shared" si="383"/>
        <v>0</v>
      </c>
      <c r="AP1770" s="573">
        <f t="shared" si="409"/>
        <v>0</v>
      </c>
      <c r="AQ1770" s="583">
        <f t="shared" si="410"/>
        <v>0</v>
      </c>
      <c r="AR1770" s="579"/>
      <c r="AS1770" s="102"/>
      <c r="AT1770" s="27"/>
      <c r="AU1770" s="592"/>
    </row>
    <row r="1771" spans="1:47" ht="15" hidden="1">
      <c r="A1771" s="309"/>
      <c r="B1771" s="338"/>
      <c r="C1771" s="350"/>
      <c r="D1771" s="951"/>
      <c r="E1771" s="952"/>
      <c r="F1771" s="952"/>
      <c r="G1771" s="953"/>
      <c r="H1771" s="745">
        <v>0.21</v>
      </c>
      <c r="I1771" s="747">
        <v>1</v>
      </c>
      <c r="J1771" s="316"/>
      <c r="K1771" s="680">
        <f t="shared" si="375"/>
        <v>0</v>
      </c>
      <c r="L1771" s="355">
        <v>1</v>
      </c>
      <c r="M1771" s="355"/>
      <c r="N1771" s="361">
        <f t="shared" si="406"/>
        <v>1</v>
      </c>
      <c r="O1771" s="355"/>
      <c r="P1771" s="355"/>
      <c r="Q1771" s="355"/>
      <c r="R1771" s="355"/>
      <c r="S1771" s="355"/>
      <c r="T1771" s="355"/>
      <c r="U1771" s="355"/>
      <c r="V1771" s="355"/>
      <c r="W1771" s="355"/>
      <c r="X1771" s="355"/>
      <c r="Y1771" s="355"/>
      <c r="Z1771" s="355"/>
      <c r="AA1771" s="355"/>
      <c r="AB1771" s="355"/>
      <c r="AC1771" s="355"/>
      <c r="AD1771" s="355"/>
      <c r="AE1771" s="355"/>
      <c r="AF1771" s="355"/>
      <c r="AG1771" s="355"/>
      <c r="AH1771" s="355"/>
      <c r="AI1771" s="355"/>
      <c r="AJ1771" s="355"/>
      <c r="AK1771" s="72">
        <f t="shared" si="407"/>
        <v>0</v>
      </c>
      <c r="AL1771" s="761">
        <f t="shared" si="408"/>
        <v>1</v>
      </c>
      <c r="AM1771" s="359">
        <f t="shared" si="382"/>
        <v>0</v>
      </c>
      <c r="AN1771" s="359">
        <f t="shared" si="378"/>
        <v>0</v>
      </c>
      <c r="AO1771" s="755">
        <f t="shared" si="383"/>
        <v>0</v>
      </c>
      <c r="AP1771" s="573">
        <f t="shared" si="409"/>
        <v>0</v>
      </c>
      <c r="AQ1771" s="583">
        <f t="shared" si="410"/>
        <v>0</v>
      </c>
      <c r="AR1771" s="579"/>
      <c r="AS1771" s="102"/>
      <c r="AT1771" s="27"/>
      <c r="AU1771" s="592"/>
    </row>
    <row r="1772" spans="1:47" ht="15" hidden="1">
      <c r="A1772" s="309"/>
      <c r="B1772" s="338"/>
      <c r="C1772" s="350"/>
      <c r="D1772" s="951"/>
      <c r="E1772" s="952"/>
      <c r="F1772" s="952"/>
      <c r="G1772" s="953"/>
      <c r="H1772" s="745">
        <v>0.21</v>
      </c>
      <c r="I1772" s="747">
        <v>1</v>
      </c>
      <c r="J1772" s="316"/>
      <c r="K1772" s="680">
        <f t="shared" si="375"/>
        <v>0</v>
      </c>
      <c r="L1772" s="355">
        <v>1</v>
      </c>
      <c r="M1772" s="355"/>
      <c r="N1772" s="361">
        <f t="shared" si="406"/>
        <v>1</v>
      </c>
      <c r="O1772" s="355"/>
      <c r="P1772" s="355"/>
      <c r="Q1772" s="355"/>
      <c r="R1772" s="355"/>
      <c r="S1772" s="355"/>
      <c r="T1772" s="355"/>
      <c r="U1772" s="355"/>
      <c r="V1772" s="355"/>
      <c r="W1772" s="355"/>
      <c r="X1772" s="355"/>
      <c r="Y1772" s="355"/>
      <c r="Z1772" s="355"/>
      <c r="AA1772" s="355"/>
      <c r="AB1772" s="355"/>
      <c r="AC1772" s="355"/>
      <c r="AD1772" s="355"/>
      <c r="AE1772" s="355"/>
      <c r="AF1772" s="355"/>
      <c r="AG1772" s="355"/>
      <c r="AH1772" s="355"/>
      <c r="AI1772" s="355"/>
      <c r="AJ1772" s="355"/>
      <c r="AK1772" s="72">
        <f t="shared" ref="AK1772:AK1782" si="411">SUM(O1772:AJ1772)</f>
        <v>0</v>
      </c>
      <c r="AL1772" s="761">
        <f t="shared" si="408"/>
        <v>1</v>
      </c>
      <c r="AM1772" s="359">
        <f t="shared" si="382"/>
        <v>0</v>
      </c>
      <c r="AN1772" s="359">
        <f t="shared" si="378"/>
        <v>0</v>
      </c>
      <c r="AO1772" s="755">
        <f t="shared" si="383"/>
        <v>0</v>
      </c>
      <c r="AP1772" s="573">
        <f t="shared" si="409"/>
        <v>0</v>
      </c>
      <c r="AQ1772" s="583">
        <f t="shared" si="410"/>
        <v>0</v>
      </c>
      <c r="AR1772" s="579"/>
      <c r="AS1772" s="102"/>
      <c r="AT1772" s="27"/>
      <c r="AU1772" s="592"/>
    </row>
    <row r="1773" spans="1:47" ht="15" hidden="1">
      <c r="A1773" s="309"/>
      <c r="B1773" s="338"/>
      <c r="C1773" s="350"/>
      <c r="D1773" s="951"/>
      <c r="E1773" s="952"/>
      <c r="F1773" s="952"/>
      <c r="G1773" s="953"/>
      <c r="H1773" s="745">
        <v>0.21</v>
      </c>
      <c r="I1773" s="747">
        <v>1</v>
      </c>
      <c r="J1773" s="316"/>
      <c r="K1773" s="680">
        <f t="shared" si="375"/>
        <v>0</v>
      </c>
      <c r="L1773" s="355">
        <v>1</v>
      </c>
      <c r="M1773" s="355"/>
      <c r="N1773" s="361">
        <f t="shared" si="406"/>
        <v>1</v>
      </c>
      <c r="O1773" s="355"/>
      <c r="P1773" s="355"/>
      <c r="Q1773" s="355"/>
      <c r="R1773" s="355"/>
      <c r="S1773" s="355"/>
      <c r="T1773" s="355"/>
      <c r="U1773" s="355"/>
      <c r="V1773" s="355"/>
      <c r="W1773" s="355"/>
      <c r="X1773" s="355"/>
      <c r="Y1773" s="355"/>
      <c r="Z1773" s="355"/>
      <c r="AA1773" s="355"/>
      <c r="AB1773" s="355"/>
      <c r="AC1773" s="355"/>
      <c r="AD1773" s="355"/>
      <c r="AE1773" s="355"/>
      <c r="AF1773" s="355"/>
      <c r="AG1773" s="355"/>
      <c r="AH1773" s="355"/>
      <c r="AI1773" s="355"/>
      <c r="AJ1773" s="355"/>
      <c r="AK1773" s="72">
        <f t="shared" si="411"/>
        <v>0</v>
      </c>
      <c r="AL1773" s="761">
        <f t="shared" si="408"/>
        <v>1</v>
      </c>
      <c r="AM1773" s="359">
        <f t="shared" si="382"/>
        <v>0</v>
      </c>
      <c r="AN1773" s="359">
        <f t="shared" si="378"/>
        <v>0</v>
      </c>
      <c r="AO1773" s="755">
        <f t="shared" si="383"/>
        <v>0</v>
      </c>
      <c r="AP1773" s="573">
        <f t="shared" si="409"/>
        <v>0</v>
      </c>
      <c r="AQ1773" s="583">
        <f t="shared" si="410"/>
        <v>0</v>
      </c>
      <c r="AR1773" s="579"/>
      <c r="AS1773" s="102"/>
      <c r="AT1773" s="27"/>
      <c r="AU1773" s="592"/>
    </row>
    <row r="1774" spans="1:47" ht="15" hidden="1">
      <c r="A1774" s="309"/>
      <c r="B1774" s="338"/>
      <c r="C1774" s="350"/>
      <c r="D1774" s="951"/>
      <c r="E1774" s="952"/>
      <c r="F1774" s="952"/>
      <c r="G1774" s="953"/>
      <c r="H1774" s="745">
        <v>0.21</v>
      </c>
      <c r="I1774" s="747">
        <v>1</v>
      </c>
      <c r="J1774" s="316"/>
      <c r="K1774" s="680">
        <f t="shared" si="375"/>
        <v>0</v>
      </c>
      <c r="L1774" s="355">
        <v>1</v>
      </c>
      <c r="M1774" s="355"/>
      <c r="N1774" s="361">
        <f t="shared" si="406"/>
        <v>1</v>
      </c>
      <c r="O1774" s="355"/>
      <c r="P1774" s="355"/>
      <c r="Q1774" s="355"/>
      <c r="R1774" s="355"/>
      <c r="S1774" s="355"/>
      <c r="T1774" s="355"/>
      <c r="U1774" s="355"/>
      <c r="V1774" s="355"/>
      <c r="W1774" s="355"/>
      <c r="X1774" s="355"/>
      <c r="Y1774" s="355"/>
      <c r="Z1774" s="355"/>
      <c r="AA1774" s="355"/>
      <c r="AB1774" s="355"/>
      <c r="AC1774" s="355"/>
      <c r="AD1774" s="355"/>
      <c r="AE1774" s="355"/>
      <c r="AF1774" s="355"/>
      <c r="AG1774" s="355"/>
      <c r="AH1774" s="355"/>
      <c r="AI1774" s="355"/>
      <c r="AJ1774" s="355"/>
      <c r="AK1774" s="72">
        <f t="shared" si="411"/>
        <v>0</v>
      </c>
      <c r="AL1774" s="761">
        <f t="shared" si="408"/>
        <v>1</v>
      </c>
      <c r="AM1774" s="359">
        <f t="shared" si="382"/>
        <v>0</v>
      </c>
      <c r="AN1774" s="359">
        <f t="shared" si="378"/>
        <v>0</v>
      </c>
      <c r="AO1774" s="755">
        <f t="shared" si="383"/>
        <v>0</v>
      </c>
      <c r="AP1774" s="573">
        <f t="shared" si="409"/>
        <v>0</v>
      </c>
      <c r="AQ1774" s="583">
        <f t="shared" si="410"/>
        <v>0</v>
      </c>
      <c r="AR1774" s="579"/>
      <c r="AS1774" s="102"/>
      <c r="AT1774" s="27"/>
      <c r="AU1774" s="592"/>
    </row>
    <row r="1775" spans="1:47" ht="15" hidden="1">
      <c r="A1775" s="309"/>
      <c r="B1775" s="338"/>
      <c r="C1775" s="350"/>
      <c r="D1775" s="951"/>
      <c r="E1775" s="952"/>
      <c r="F1775" s="952"/>
      <c r="G1775" s="953"/>
      <c r="H1775" s="745">
        <v>0.21</v>
      </c>
      <c r="I1775" s="747">
        <v>1</v>
      </c>
      <c r="J1775" s="316"/>
      <c r="K1775" s="680">
        <f t="shared" si="375"/>
        <v>0</v>
      </c>
      <c r="L1775" s="355">
        <v>1</v>
      </c>
      <c r="M1775" s="355"/>
      <c r="N1775" s="361">
        <f t="shared" si="406"/>
        <v>1</v>
      </c>
      <c r="O1775" s="355"/>
      <c r="P1775" s="355"/>
      <c r="Q1775" s="355"/>
      <c r="R1775" s="355"/>
      <c r="S1775" s="355"/>
      <c r="T1775" s="355"/>
      <c r="U1775" s="355"/>
      <c r="V1775" s="355"/>
      <c r="W1775" s="355"/>
      <c r="X1775" s="355"/>
      <c r="Y1775" s="355"/>
      <c r="Z1775" s="355"/>
      <c r="AA1775" s="355"/>
      <c r="AB1775" s="355"/>
      <c r="AC1775" s="355"/>
      <c r="AD1775" s="355"/>
      <c r="AE1775" s="355"/>
      <c r="AF1775" s="355"/>
      <c r="AG1775" s="355"/>
      <c r="AH1775" s="355"/>
      <c r="AI1775" s="355"/>
      <c r="AJ1775" s="355"/>
      <c r="AK1775" s="72">
        <f t="shared" si="411"/>
        <v>0</v>
      </c>
      <c r="AL1775" s="761">
        <f t="shared" si="408"/>
        <v>1</v>
      </c>
      <c r="AM1775" s="359">
        <f t="shared" si="382"/>
        <v>0</v>
      </c>
      <c r="AN1775" s="359">
        <f t="shared" si="378"/>
        <v>0</v>
      </c>
      <c r="AO1775" s="755">
        <f t="shared" si="383"/>
        <v>0</v>
      </c>
      <c r="AP1775" s="573">
        <f t="shared" si="409"/>
        <v>0</v>
      </c>
      <c r="AQ1775" s="583">
        <f t="shared" si="410"/>
        <v>0</v>
      </c>
      <c r="AR1775" s="579"/>
      <c r="AS1775" s="102"/>
      <c r="AT1775" s="27"/>
      <c r="AU1775" s="592"/>
    </row>
    <row r="1776" spans="1:47" ht="15" hidden="1">
      <c r="A1776" s="309"/>
      <c r="B1776" s="338"/>
      <c r="C1776" s="350"/>
      <c r="D1776" s="951"/>
      <c r="E1776" s="952"/>
      <c r="F1776" s="952"/>
      <c r="G1776" s="953"/>
      <c r="H1776" s="745">
        <v>0.21</v>
      </c>
      <c r="I1776" s="747">
        <v>1</v>
      </c>
      <c r="J1776" s="316"/>
      <c r="K1776" s="680">
        <f t="shared" si="375"/>
        <v>0</v>
      </c>
      <c r="L1776" s="355">
        <v>1</v>
      </c>
      <c r="M1776" s="355"/>
      <c r="N1776" s="361">
        <f t="shared" si="406"/>
        <v>1</v>
      </c>
      <c r="O1776" s="355"/>
      <c r="P1776" s="355"/>
      <c r="Q1776" s="355"/>
      <c r="R1776" s="355"/>
      <c r="S1776" s="355"/>
      <c r="T1776" s="355"/>
      <c r="U1776" s="355"/>
      <c r="V1776" s="355"/>
      <c r="W1776" s="355"/>
      <c r="X1776" s="355"/>
      <c r="Y1776" s="355"/>
      <c r="Z1776" s="355"/>
      <c r="AA1776" s="355"/>
      <c r="AB1776" s="355"/>
      <c r="AC1776" s="355"/>
      <c r="AD1776" s="355"/>
      <c r="AE1776" s="355"/>
      <c r="AF1776" s="355"/>
      <c r="AG1776" s="355"/>
      <c r="AH1776" s="355"/>
      <c r="AI1776" s="355"/>
      <c r="AJ1776" s="355"/>
      <c r="AK1776" s="72">
        <f t="shared" si="411"/>
        <v>0</v>
      </c>
      <c r="AL1776" s="761">
        <f t="shared" si="408"/>
        <v>1</v>
      </c>
      <c r="AM1776" s="359">
        <f t="shared" si="382"/>
        <v>0</v>
      </c>
      <c r="AN1776" s="359">
        <f t="shared" si="378"/>
        <v>0</v>
      </c>
      <c r="AO1776" s="755">
        <f t="shared" si="383"/>
        <v>0</v>
      </c>
      <c r="AP1776" s="573">
        <f t="shared" si="409"/>
        <v>0</v>
      </c>
      <c r="AQ1776" s="583">
        <f t="shared" si="410"/>
        <v>0</v>
      </c>
      <c r="AR1776" s="579"/>
      <c r="AS1776" s="102"/>
      <c r="AT1776" s="27"/>
      <c r="AU1776" s="592"/>
    </row>
    <row r="1777" spans="1:47" ht="15" hidden="1">
      <c r="A1777" s="309"/>
      <c r="B1777" s="338"/>
      <c r="C1777" s="350"/>
      <c r="D1777" s="951"/>
      <c r="E1777" s="952"/>
      <c r="F1777" s="952"/>
      <c r="G1777" s="953"/>
      <c r="H1777" s="745">
        <v>0.21</v>
      </c>
      <c r="I1777" s="747">
        <v>1</v>
      </c>
      <c r="J1777" s="316"/>
      <c r="K1777" s="680">
        <f t="shared" si="375"/>
        <v>0</v>
      </c>
      <c r="L1777" s="355">
        <v>1</v>
      </c>
      <c r="M1777" s="355"/>
      <c r="N1777" s="361">
        <f t="shared" si="406"/>
        <v>1</v>
      </c>
      <c r="O1777" s="355"/>
      <c r="P1777" s="355"/>
      <c r="Q1777" s="355"/>
      <c r="R1777" s="355"/>
      <c r="S1777" s="355"/>
      <c r="T1777" s="355"/>
      <c r="U1777" s="355"/>
      <c r="V1777" s="355"/>
      <c r="W1777" s="355"/>
      <c r="X1777" s="355"/>
      <c r="Y1777" s="355"/>
      <c r="Z1777" s="355"/>
      <c r="AA1777" s="355"/>
      <c r="AB1777" s="355"/>
      <c r="AC1777" s="355"/>
      <c r="AD1777" s="355"/>
      <c r="AE1777" s="355"/>
      <c r="AF1777" s="355"/>
      <c r="AG1777" s="355"/>
      <c r="AH1777" s="355"/>
      <c r="AI1777" s="355"/>
      <c r="AJ1777" s="355"/>
      <c r="AK1777" s="72">
        <f t="shared" si="411"/>
        <v>0</v>
      </c>
      <c r="AL1777" s="761">
        <f t="shared" si="408"/>
        <v>1</v>
      </c>
      <c r="AM1777" s="359">
        <f t="shared" si="382"/>
        <v>0</v>
      </c>
      <c r="AN1777" s="359">
        <f t="shared" si="378"/>
        <v>0</v>
      </c>
      <c r="AO1777" s="755">
        <f t="shared" si="383"/>
        <v>0</v>
      </c>
      <c r="AP1777" s="573">
        <f t="shared" si="409"/>
        <v>0</v>
      </c>
      <c r="AQ1777" s="583">
        <f t="shared" si="410"/>
        <v>0</v>
      </c>
      <c r="AR1777" s="579"/>
      <c r="AS1777" s="102"/>
      <c r="AT1777" s="27"/>
      <c r="AU1777" s="592"/>
    </row>
    <row r="1778" spans="1:47" ht="15" hidden="1">
      <c r="A1778" s="309"/>
      <c r="B1778" s="338"/>
      <c r="C1778" s="350"/>
      <c r="D1778" s="951"/>
      <c r="E1778" s="952"/>
      <c r="F1778" s="952"/>
      <c r="G1778" s="953"/>
      <c r="H1778" s="745">
        <v>0.21</v>
      </c>
      <c r="I1778" s="747">
        <v>1</v>
      </c>
      <c r="J1778" s="316"/>
      <c r="K1778" s="680">
        <f t="shared" si="375"/>
        <v>0</v>
      </c>
      <c r="L1778" s="355">
        <v>1</v>
      </c>
      <c r="M1778" s="355"/>
      <c r="N1778" s="361">
        <f t="shared" si="406"/>
        <v>1</v>
      </c>
      <c r="O1778" s="355"/>
      <c r="P1778" s="355"/>
      <c r="Q1778" s="355"/>
      <c r="R1778" s="355"/>
      <c r="S1778" s="355"/>
      <c r="T1778" s="355"/>
      <c r="U1778" s="355"/>
      <c r="V1778" s="355"/>
      <c r="W1778" s="355"/>
      <c r="X1778" s="355"/>
      <c r="Y1778" s="355"/>
      <c r="Z1778" s="355"/>
      <c r="AA1778" s="355"/>
      <c r="AB1778" s="355"/>
      <c r="AC1778" s="355"/>
      <c r="AD1778" s="355"/>
      <c r="AE1778" s="355"/>
      <c r="AF1778" s="355"/>
      <c r="AG1778" s="355"/>
      <c r="AH1778" s="355"/>
      <c r="AI1778" s="355"/>
      <c r="AJ1778" s="355"/>
      <c r="AK1778" s="72">
        <f t="shared" si="411"/>
        <v>0</v>
      </c>
      <c r="AL1778" s="761">
        <f t="shared" si="408"/>
        <v>1</v>
      </c>
      <c r="AM1778" s="359">
        <f t="shared" si="382"/>
        <v>0</v>
      </c>
      <c r="AN1778" s="359">
        <f t="shared" si="378"/>
        <v>0</v>
      </c>
      <c r="AO1778" s="755">
        <f t="shared" si="383"/>
        <v>0</v>
      </c>
      <c r="AP1778" s="573">
        <f t="shared" si="409"/>
        <v>0</v>
      </c>
      <c r="AQ1778" s="583">
        <f t="shared" si="410"/>
        <v>0</v>
      </c>
      <c r="AR1778" s="579"/>
      <c r="AS1778" s="102"/>
      <c r="AT1778" s="27"/>
      <c r="AU1778" s="592"/>
    </row>
    <row r="1779" spans="1:47" ht="15" hidden="1">
      <c r="A1779" s="309"/>
      <c r="B1779" s="338"/>
      <c r="C1779" s="350"/>
      <c r="D1779" s="951"/>
      <c r="E1779" s="952"/>
      <c r="F1779" s="952"/>
      <c r="G1779" s="953"/>
      <c r="H1779" s="745">
        <v>0.21</v>
      </c>
      <c r="I1779" s="747">
        <v>1</v>
      </c>
      <c r="J1779" s="316"/>
      <c r="K1779" s="680">
        <f t="shared" si="375"/>
        <v>0</v>
      </c>
      <c r="L1779" s="355">
        <v>1</v>
      </c>
      <c r="M1779" s="355"/>
      <c r="N1779" s="361">
        <f t="shared" si="406"/>
        <v>1</v>
      </c>
      <c r="O1779" s="355"/>
      <c r="P1779" s="355"/>
      <c r="Q1779" s="355"/>
      <c r="R1779" s="355"/>
      <c r="S1779" s="355"/>
      <c r="T1779" s="355"/>
      <c r="U1779" s="355"/>
      <c r="V1779" s="355"/>
      <c r="W1779" s="355"/>
      <c r="X1779" s="355"/>
      <c r="Y1779" s="355"/>
      <c r="Z1779" s="355"/>
      <c r="AA1779" s="355"/>
      <c r="AB1779" s="355"/>
      <c r="AC1779" s="355"/>
      <c r="AD1779" s="355"/>
      <c r="AE1779" s="355"/>
      <c r="AF1779" s="355"/>
      <c r="AG1779" s="355"/>
      <c r="AH1779" s="355"/>
      <c r="AI1779" s="355"/>
      <c r="AJ1779" s="355"/>
      <c r="AK1779" s="72">
        <f t="shared" si="411"/>
        <v>0</v>
      </c>
      <c r="AL1779" s="761">
        <f t="shared" si="408"/>
        <v>1</v>
      </c>
      <c r="AM1779" s="359">
        <f t="shared" si="382"/>
        <v>0</v>
      </c>
      <c r="AN1779" s="359">
        <f t="shared" si="378"/>
        <v>0</v>
      </c>
      <c r="AO1779" s="755">
        <f t="shared" si="383"/>
        <v>0</v>
      </c>
      <c r="AP1779" s="573">
        <f t="shared" si="409"/>
        <v>0</v>
      </c>
      <c r="AQ1779" s="583">
        <f t="shared" si="410"/>
        <v>0</v>
      </c>
      <c r="AR1779" s="579"/>
      <c r="AS1779" s="102"/>
      <c r="AT1779" s="27"/>
      <c r="AU1779" s="592"/>
    </row>
    <row r="1780" spans="1:47" ht="15" hidden="1">
      <c r="A1780" s="309"/>
      <c r="B1780" s="338"/>
      <c r="C1780" s="350"/>
      <c r="D1780" s="951"/>
      <c r="E1780" s="952"/>
      <c r="F1780" s="952"/>
      <c r="G1780" s="953"/>
      <c r="H1780" s="745">
        <v>0.21</v>
      </c>
      <c r="I1780" s="747">
        <v>1</v>
      </c>
      <c r="J1780" s="316"/>
      <c r="K1780" s="680">
        <f t="shared" si="375"/>
        <v>0</v>
      </c>
      <c r="L1780" s="355">
        <v>1</v>
      </c>
      <c r="M1780" s="355"/>
      <c r="N1780" s="361">
        <f t="shared" si="406"/>
        <v>1</v>
      </c>
      <c r="O1780" s="355"/>
      <c r="P1780" s="355"/>
      <c r="Q1780" s="355"/>
      <c r="R1780" s="355"/>
      <c r="S1780" s="355"/>
      <c r="T1780" s="355"/>
      <c r="U1780" s="355"/>
      <c r="V1780" s="355"/>
      <c r="W1780" s="355"/>
      <c r="X1780" s="355"/>
      <c r="Y1780" s="355"/>
      <c r="Z1780" s="355"/>
      <c r="AA1780" s="355"/>
      <c r="AB1780" s="355"/>
      <c r="AC1780" s="355"/>
      <c r="AD1780" s="355"/>
      <c r="AE1780" s="355"/>
      <c r="AF1780" s="355"/>
      <c r="AG1780" s="355"/>
      <c r="AH1780" s="355"/>
      <c r="AI1780" s="355"/>
      <c r="AJ1780" s="355"/>
      <c r="AK1780" s="72">
        <f t="shared" si="411"/>
        <v>0</v>
      </c>
      <c r="AL1780" s="761">
        <f t="shared" si="408"/>
        <v>1</v>
      </c>
      <c r="AM1780" s="359">
        <f t="shared" si="382"/>
        <v>0</v>
      </c>
      <c r="AN1780" s="359">
        <f t="shared" si="378"/>
        <v>0</v>
      </c>
      <c r="AO1780" s="755">
        <f t="shared" si="383"/>
        <v>0</v>
      </c>
      <c r="AP1780" s="573">
        <f t="shared" si="409"/>
        <v>0</v>
      </c>
      <c r="AQ1780" s="583">
        <f t="shared" si="410"/>
        <v>0</v>
      </c>
      <c r="AR1780" s="579"/>
      <c r="AS1780" s="102"/>
      <c r="AT1780" s="27"/>
      <c r="AU1780" s="592"/>
    </row>
    <row r="1781" spans="1:47" ht="15" hidden="1">
      <c r="A1781" s="309"/>
      <c r="B1781" s="338"/>
      <c r="C1781" s="350"/>
      <c r="D1781" s="951"/>
      <c r="E1781" s="952"/>
      <c r="F1781" s="952"/>
      <c r="G1781" s="953"/>
      <c r="H1781" s="745">
        <v>0.21</v>
      </c>
      <c r="I1781" s="747">
        <v>1</v>
      </c>
      <c r="J1781" s="316"/>
      <c r="K1781" s="680">
        <f t="shared" si="375"/>
        <v>0</v>
      </c>
      <c r="L1781" s="355">
        <v>1</v>
      </c>
      <c r="M1781" s="355"/>
      <c r="N1781" s="361">
        <f t="shared" si="406"/>
        <v>1</v>
      </c>
      <c r="O1781" s="355"/>
      <c r="P1781" s="355"/>
      <c r="Q1781" s="355"/>
      <c r="R1781" s="355"/>
      <c r="S1781" s="355"/>
      <c r="T1781" s="355"/>
      <c r="U1781" s="355"/>
      <c r="V1781" s="355"/>
      <c r="W1781" s="355"/>
      <c r="X1781" s="355"/>
      <c r="Y1781" s="355"/>
      <c r="Z1781" s="355"/>
      <c r="AA1781" s="355"/>
      <c r="AB1781" s="355"/>
      <c r="AC1781" s="355"/>
      <c r="AD1781" s="355"/>
      <c r="AE1781" s="355"/>
      <c r="AF1781" s="355"/>
      <c r="AG1781" s="355"/>
      <c r="AH1781" s="355"/>
      <c r="AI1781" s="355"/>
      <c r="AJ1781" s="355"/>
      <c r="AK1781" s="72">
        <f t="shared" si="411"/>
        <v>0</v>
      </c>
      <c r="AL1781" s="761">
        <f t="shared" si="408"/>
        <v>1</v>
      </c>
      <c r="AM1781" s="359">
        <f t="shared" si="382"/>
        <v>0</v>
      </c>
      <c r="AN1781" s="359">
        <f t="shared" si="378"/>
        <v>0</v>
      </c>
      <c r="AO1781" s="755">
        <f t="shared" si="383"/>
        <v>0</v>
      </c>
      <c r="AP1781" s="573">
        <f t="shared" si="409"/>
        <v>0</v>
      </c>
      <c r="AQ1781" s="583">
        <f t="shared" si="410"/>
        <v>0</v>
      </c>
      <c r="AR1781" s="579"/>
      <c r="AS1781" s="102"/>
      <c r="AT1781" s="27"/>
      <c r="AU1781" s="592"/>
    </row>
    <row r="1782" spans="1:47" ht="15" hidden="1">
      <c r="A1782" s="309"/>
      <c r="B1782" s="338"/>
      <c r="C1782" s="350"/>
      <c r="D1782" s="951"/>
      <c r="E1782" s="952"/>
      <c r="F1782" s="952"/>
      <c r="G1782" s="953"/>
      <c r="H1782" s="745">
        <v>0.21</v>
      </c>
      <c r="I1782" s="747">
        <v>1</v>
      </c>
      <c r="J1782" s="316"/>
      <c r="K1782" s="680">
        <f t="shared" si="375"/>
        <v>0</v>
      </c>
      <c r="L1782" s="355">
        <v>1</v>
      </c>
      <c r="M1782" s="355"/>
      <c r="N1782" s="361">
        <f t="shared" si="406"/>
        <v>1</v>
      </c>
      <c r="O1782" s="355"/>
      <c r="P1782" s="355"/>
      <c r="Q1782" s="355"/>
      <c r="R1782" s="355"/>
      <c r="S1782" s="355"/>
      <c r="T1782" s="355"/>
      <c r="U1782" s="355"/>
      <c r="V1782" s="355"/>
      <c r="W1782" s="355"/>
      <c r="X1782" s="355"/>
      <c r="Y1782" s="355"/>
      <c r="Z1782" s="355"/>
      <c r="AA1782" s="355"/>
      <c r="AB1782" s="355"/>
      <c r="AC1782" s="355"/>
      <c r="AD1782" s="355"/>
      <c r="AE1782" s="355"/>
      <c r="AF1782" s="355"/>
      <c r="AG1782" s="355"/>
      <c r="AH1782" s="355"/>
      <c r="AI1782" s="355"/>
      <c r="AJ1782" s="355"/>
      <c r="AK1782" s="72">
        <f t="shared" si="411"/>
        <v>0</v>
      </c>
      <c r="AL1782" s="761">
        <f t="shared" si="408"/>
        <v>1</v>
      </c>
      <c r="AM1782" s="359">
        <f t="shared" si="382"/>
        <v>0</v>
      </c>
      <c r="AN1782" s="359">
        <f t="shared" si="378"/>
        <v>0</v>
      </c>
      <c r="AO1782" s="755">
        <f t="shared" si="383"/>
        <v>0</v>
      </c>
      <c r="AP1782" s="573">
        <f t="shared" si="409"/>
        <v>0</v>
      </c>
      <c r="AQ1782" s="583">
        <f t="shared" si="410"/>
        <v>0</v>
      </c>
      <c r="AR1782" s="579"/>
      <c r="AS1782" s="102"/>
      <c r="AT1782" s="27"/>
      <c r="AU1782" s="592"/>
    </row>
    <row r="1783" spans="1:47" ht="15" hidden="1">
      <c r="A1783" s="309"/>
      <c r="B1783" s="338"/>
      <c r="C1783" s="350"/>
      <c r="D1783" s="951"/>
      <c r="E1783" s="952"/>
      <c r="F1783" s="952"/>
      <c r="G1783" s="953"/>
      <c r="H1783" s="745">
        <v>0.21</v>
      </c>
      <c r="I1783" s="747">
        <v>1</v>
      </c>
      <c r="J1783" s="316"/>
      <c r="K1783" s="680">
        <f t="shared" si="375"/>
        <v>0</v>
      </c>
      <c r="L1783" s="355">
        <v>1</v>
      </c>
      <c r="M1783" s="355"/>
      <c r="N1783" s="361">
        <f t="shared" ref="N1783:N1801" si="412">L1783+M1783</f>
        <v>1</v>
      </c>
      <c r="O1783" s="355"/>
      <c r="P1783" s="355"/>
      <c r="Q1783" s="355"/>
      <c r="R1783" s="355"/>
      <c r="S1783" s="355"/>
      <c r="T1783" s="355"/>
      <c r="U1783" s="355"/>
      <c r="V1783" s="355"/>
      <c r="W1783" s="355"/>
      <c r="X1783" s="355"/>
      <c r="Y1783" s="355"/>
      <c r="Z1783" s="355"/>
      <c r="AA1783" s="355"/>
      <c r="AB1783" s="355"/>
      <c r="AC1783" s="355"/>
      <c r="AD1783" s="355"/>
      <c r="AE1783" s="355"/>
      <c r="AF1783" s="355"/>
      <c r="AG1783" s="355"/>
      <c r="AH1783" s="355"/>
      <c r="AI1783" s="355"/>
      <c r="AJ1783" s="355"/>
      <c r="AK1783" s="72">
        <f t="shared" ref="AK1783:AK1801" si="413">SUM(O1783:AJ1783)</f>
        <v>0</v>
      </c>
      <c r="AL1783" s="761">
        <f t="shared" ref="AL1783:AL1801" si="414">N1783+AK1783</f>
        <v>1</v>
      </c>
      <c r="AM1783" s="359">
        <f t="shared" si="382"/>
        <v>0</v>
      </c>
      <c r="AN1783" s="359">
        <f t="shared" si="378"/>
        <v>0</v>
      </c>
      <c r="AO1783" s="755">
        <f t="shared" si="383"/>
        <v>0</v>
      </c>
      <c r="AP1783" s="573">
        <f t="shared" ref="AP1783:AP1801" si="415">AM1783-AR1783</f>
        <v>0</v>
      </c>
      <c r="AQ1783" s="583">
        <f t="shared" ref="AQ1783:AQ1801" si="416">AN1783-AS1783</f>
        <v>0</v>
      </c>
      <c r="AR1783" s="579"/>
      <c r="AS1783" s="102"/>
      <c r="AT1783" s="27"/>
      <c r="AU1783" s="592"/>
    </row>
    <row r="1784" spans="1:47" ht="15" hidden="1">
      <c r="A1784" s="309"/>
      <c r="B1784" s="338"/>
      <c r="C1784" s="350"/>
      <c r="D1784" s="951"/>
      <c r="E1784" s="952"/>
      <c r="F1784" s="952"/>
      <c r="G1784" s="953"/>
      <c r="H1784" s="745">
        <v>0.21</v>
      </c>
      <c r="I1784" s="747">
        <v>1</v>
      </c>
      <c r="J1784" s="316"/>
      <c r="K1784" s="680">
        <f t="shared" si="375"/>
        <v>0</v>
      </c>
      <c r="L1784" s="355">
        <v>1</v>
      </c>
      <c r="M1784" s="355"/>
      <c r="N1784" s="361">
        <f t="shared" si="412"/>
        <v>1</v>
      </c>
      <c r="O1784" s="355"/>
      <c r="P1784" s="355"/>
      <c r="Q1784" s="355"/>
      <c r="R1784" s="355"/>
      <c r="S1784" s="355"/>
      <c r="T1784" s="355"/>
      <c r="U1784" s="355"/>
      <c r="V1784" s="355"/>
      <c r="W1784" s="355"/>
      <c r="X1784" s="355"/>
      <c r="Y1784" s="355"/>
      <c r="Z1784" s="355"/>
      <c r="AA1784" s="355"/>
      <c r="AB1784" s="355"/>
      <c r="AC1784" s="355"/>
      <c r="AD1784" s="355"/>
      <c r="AE1784" s="355"/>
      <c r="AF1784" s="355"/>
      <c r="AG1784" s="355"/>
      <c r="AH1784" s="355"/>
      <c r="AI1784" s="355"/>
      <c r="AJ1784" s="355"/>
      <c r="AK1784" s="72">
        <f t="shared" si="413"/>
        <v>0</v>
      </c>
      <c r="AL1784" s="761">
        <f t="shared" si="414"/>
        <v>1</v>
      </c>
      <c r="AM1784" s="359">
        <f t="shared" si="382"/>
        <v>0</v>
      </c>
      <c r="AN1784" s="359">
        <f t="shared" si="378"/>
        <v>0</v>
      </c>
      <c r="AO1784" s="755">
        <f t="shared" si="383"/>
        <v>0</v>
      </c>
      <c r="AP1784" s="573">
        <f t="shared" si="415"/>
        <v>0</v>
      </c>
      <c r="AQ1784" s="583">
        <f t="shared" si="416"/>
        <v>0</v>
      </c>
      <c r="AR1784" s="579"/>
      <c r="AS1784" s="102"/>
      <c r="AT1784" s="27"/>
      <c r="AU1784" s="592"/>
    </row>
    <row r="1785" spans="1:47" ht="15" hidden="1">
      <c r="A1785" s="309"/>
      <c r="B1785" s="338"/>
      <c r="C1785" s="350"/>
      <c r="D1785" s="951"/>
      <c r="E1785" s="952"/>
      <c r="F1785" s="952"/>
      <c r="G1785" s="953"/>
      <c r="H1785" s="745">
        <v>0.21</v>
      </c>
      <c r="I1785" s="747">
        <v>1</v>
      </c>
      <c r="J1785" s="316"/>
      <c r="K1785" s="680">
        <f t="shared" si="375"/>
        <v>0</v>
      </c>
      <c r="L1785" s="355">
        <v>1</v>
      </c>
      <c r="M1785" s="355"/>
      <c r="N1785" s="361">
        <f t="shared" si="412"/>
        <v>1</v>
      </c>
      <c r="O1785" s="355"/>
      <c r="P1785" s="355"/>
      <c r="Q1785" s="355"/>
      <c r="R1785" s="355"/>
      <c r="S1785" s="355"/>
      <c r="T1785" s="355"/>
      <c r="U1785" s="355"/>
      <c r="V1785" s="355"/>
      <c r="W1785" s="355"/>
      <c r="X1785" s="355"/>
      <c r="Y1785" s="355"/>
      <c r="Z1785" s="355"/>
      <c r="AA1785" s="355"/>
      <c r="AB1785" s="355"/>
      <c r="AC1785" s="355"/>
      <c r="AD1785" s="355"/>
      <c r="AE1785" s="355"/>
      <c r="AF1785" s="355"/>
      <c r="AG1785" s="355"/>
      <c r="AH1785" s="355"/>
      <c r="AI1785" s="355"/>
      <c r="AJ1785" s="355"/>
      <c r="AK1785" s="72">
        <f t="shared" si="413"/>
        <v>0</v>
      </c>
      <c r="AL1785" s="761">
        <f t="shared" si="414"/>
        <v>1</v>
      </c>
      <c r="AM1785" s="359">
        <f t="shared" si="382"/>
        <v>0</v>
      </c>
      <c r="AN1785" s="359">
        <f t="shared" si="378"/>
        <v>0</v>
      </c>
      <c r="AO1785" s="755">
        <f t="shared" si="383"/>
        <v>0</v>
      </c>
      <c r="AP1785" s="573">
        <f t="shared" si="415"/>
        <v>0</v>
      </c>
      <c r="AQ1785" s="583">
        <f t="shared" si="416"/>
        <v>0</v>
      </c>
      <c r="AR1785" s="579"/>
      <c r="AS1785" s="102"/>
      <c r="AT1785" s="27"/>
      <c r="AU1785" s="592"/>
    </row>
    <row r="1786" spans="1:47" ht="15" hidden="1">
      <c r="A1786" s="309"/>
      <c r="B1786" s="338"/>
      <c r="C1786" s="350"/>
      <c r="D1786" s="951"/>
      <c r="E1786" s="952"/>
      <c r="F1786" s="952"/>
      <c r="G1786" s="953"/>
      <c r="H1786" s="745">
        <v>0.21</v>
      </c>
      <c r="I1786" s="747">
        <v>1</v>
      </c>
      <c r="J1786" s="316"/>
      <c r="K1786" s="680">
        <f t="shared" si="375"/>
        <v>0</v>
      </c>
      <c r="L1786" s="355">
        <v>1</v>
      </c>
      <c r="M1786" s="355"/>
      <c r="N1786" s="361">
        <f t="shared" si="412"/>
        <v>1</v>
      </c>
      <c r="O1786" s="355"/>
      <c r="P1786" s="355"/>
      <c r="Q1786" s="355"/>
      <c r="R1786" s="355"/>
      <c r="S1786" s="355"/>
      <c r="T1786" s="355"/>
      <c r="U1786" s="355"/>
      <c r="V1786" s="355"/>
      <c r="W1786" s="355"/>
      <c r="X1786" s="355"/>
      <c r="Y1786" s="355"/>
      <c r="Z1786" s="355"/>
      <c r="AA1786" s="355"/>
      <c r="AB1786" s="355"/>
      <c r="AC1786" s="355"/>
      <c r="AD1786" s="355"/>
      <c r="AE1786" s="355"/>
      <c r="AF1786" s="355"/>
      <c r="AG1786" s="355"/>
      <c r="AH1786" s="355"/>
      <c r="AI1786" s="355"/>
      <c r="AJ1786" s="355"/>
      <c r="AK1786" s="72">
        <f t="shared" si="413"/>
        <v>0</v>
      </c>
      <c r="AL1786" s="761">
        <f t="shared" si="414"/>
        <v>1</v>
      </c>
      <c r="AM1786" s="359">
        <f t="shared" si="382"/>
        <v>0</v>
      </c>
      <c r="AN1786" s="359">
        <f t="shared" si="378"/>
        <v>0</v>
      </c>
      <c r="AO1786" s="755">
        <f t="shared" si="383"/>
        <v>0</v>
      </c>
      <c r="AP1786" s="573">
        <f t="shared" si="415"/>
        <v>0</v>
      </c>
      <c r="AQ1786" s="583">
        <f t="shared" si="416"/>
        <v>0</v>
      </c>
      <c r="AR1786" s="579"/>
      <c r="AS1786" s="102"/>
      <c r="AT1786" s="27"/>
      <c r="AU1786" s="592"/>
    </row>
    <row r="1787" spans="1:47" ht="15" hidden="1">
      <c r="A1787" s="309"/>
      <c r="B1787" s="338"/>
      <c r="C1787" s="350"/>
      <c r="D1787" s="951"/>
      <c r="E1787" s="952"/>
      <c r="F1787" s="952"/>
      <c r="G1787" s="953"/>
      <c r="H1787" s="745">
        <v>0.21</v>
      </c>
      <c r="I1787" s="747">
        <v>1</v>
      </c>
      <c r="J1787" s="316"/>
      <c r="K1787" s="680">
        <f t="shared" si="375"/>
        <v>0</v>
      </c>
      <c r="L1787" s="355">
        <v>1</v>
      </c>
      <c r="M1787" s="355"/>
      <c r="N1787" s="361">
        <f t="shared" si="412"/>
        <v>1</v>
      </c>
      <c r="O1787" s="355"/>
      <c r="P1787" s="355"/>
      <c r="Q1787" s="355"/>
      <c r="R1787" s="355"/>
      <c r="S1787" s="355"/>
      <c r="T1787" s="355"/>
      <c r="U1787" s="355"/>
      <c r="V1787" s="355"/>
      <c r="W1787" s="355"/>
      <c r="X1787" s="355"/>
      <c r="Y1787" s="355"/>
      <c r="Z1787" s="355"/>
      <c r="AA1787" s="355"/>
      <c r="AB1787" s="355"/>
      <c r="AC1787" s="355"/>
      <c r="AD1787" s="355"/>
      <c r="AE1787" s="355"/>
      <c r="AF1787" s="355"/>
      <c r="AG1787" s="355"/>
      <c r="AH1787" s="355"/>
      <c r="AI1787" s="355"/>
      <c r="AJ1787" s="355"/>
      <c r="AK1787" s="72">
        <f t="shared" ref="AK1787:AK1797" si="417">SUM(O1787:AJ1787)</f>
        <v>0</v>
      </c>
      <c r="AL1787" s="761">
        <f t="shared" si="414"/>
        <v>1</v>
      </c>
      <c r="AM1787" s="359">
        <f t="shared" si="382"/>
        <v>0</v>
      </c>
      <c r="AN1787" s="359">
        <f t="shared" si="378"/>
        <v>0</v>
      </c>
      <c r="AO1787" s="755">
        <f t="shared" si="383"/>
        <v>0</v>
      </c>
      <c r="AP1787" s="573">
        <f t="shared" si="415"/>
        <v>0</v>
      </c>
      <c r="AQ1787" s="583">
        <f t="shared" si="416"/>
        <v>0</v>
      </c>
      <c r="AR1787" s="579"/>
      <c r="AS1787" s="102"/>
      <c r="AT1787" s="27"/>
      <c r="AU1787" s="592"/>
    </row>
    <row r="1788" spans="1:47" ht="15" hidden="1">
      <c r="A1788" s="309"/>
      <c r="B1788" s="338"/>
      <c r="C1788" s="350"/>
      <c r="D1788" s="951"/>
      <c r="E1788" s="952"/>
      <c r="F1788" s="952"/>
      <c r="G1788" s="953"/>
      <c r="H1788" s="745">
        <v>0.21</v>
      </c>
      <c r="I1788" s="747">
        <v>1</v>
      </c>
      <c r="J1788" s="316"/>
      <c r="K1788" s="680">
        <f t="shared" si="375"/>
        <v>0</v>
      </c>
      <c r="L1788" s="355">
        <v>1</v>
      </c>
      <c r="M1788" s="355"/>
      <c r="N1788" s="361">
        <f t="shared" si="412"/>
        <v>1</v>
      </c>
      <c r="O1788" s="355"/>
      <c r="P1788" s="355"/>
      <c r="Q1788" s="355"/>
      <c r="R1788" s="355"/>
      <c r="S1788" s="355"/>
      <c r="T1788" s="355"/>
      <c r="U1788" s="355"/>
      <c r="V1788" s="355"/>
      <c r="W1788" s="355"/>
      <c r="X1788" s="355"/>
      <c r="Y1788" s="355"/>
      <c r="Z1788" s="355"/>
      <c r="AA1788" s="355"/>
      <c r="AB1788" s="355"/>
      <c r="AC1788" s="355"/>
      <c r="AD1788" s="355"/>
      <c r="AE1788" s="355"/>
      <c r="AF1788" s="355"/>
      <c r="AG1788" s="355"/>
      <c r="AH1788" s="355"/>
      <c r="AI1788" s="355"/>
      <c r="AJ1788" s="355"/>
      <c r="AK1788" s="72">
        <f t="shared" si="417"/>
        <v>0</v>
      </c>
      <c r="AL1788" s="761">
        <f t="shared" si="414"/>
        <v>1</v>
      </c>
      <c r="AM1788" s="359">
        <f t="shared" si="382"/>
        <v>0</v>
      </c>
      <c r="AN1788" s="359">
        <f t="shared" si="378"/>
        <v>0</v>
      </c>
      <c r="AO1788" s="755">
        <f t="shared" si="383"/>
        <v>0</v>
      </c>
      <c r="AP1788" s="573">
        <f t="shared" si="415"/>
        <v>0</v>
      </c>
      <c r="AQ1788" s="583">
        <f t="shared" si="416"/>
        <v>0</v>
      </c>
      <c r="AR1788" s="579"/>
      <c r="AS1788" s="102"/>
      <c r="AT1788" s="27"/>
      <c r="AU1788" s="592"/>
    </row>
    <row r="1789" spans="1:47" ht="15" hidden="1">
      <c r="A1789" s="309"/>
      <c r="B1789" s="338"/>
      <c r="C1789" s="350"/>
      <c r="D1789" s="951"/>
      <c r="E1789" s="952"/>
      <c r="F1789" s="952"/>
      <c r="G1789" s="953"/>
      <c r="H1789" s="745">
        <v>0.21</v>
      </c>
      <c r="I1789" s="747">
        <v>1</v>
      </c>
      <c r="J1789" s="316"/>
      <c r="K1789" s="680">
        <f t="shared" si="375"/>
        <v>0</v>
      </c>
      <c r="L1789" s="355">
        <v>1</v>
      </c>
      <c r="M1789" s="355"/>
      <c r="N1789" s="361">
        <f t="shared" si="412"/>
        <v>1</v>
      </c>
      <c r="O1789" s="355"/>
      <c r="P1789" s="355"/>
      <c r="Q1789" s="355"/>
      <c r="R1789" s="355"/>
      <c r="S1789" s="355"/>
      <c r="T1789" s="355"/>
      <c r="U1789" s="355"/>
      <c r="V1789" s="355"/>
      <c r="W1789" s="355"/>
      <c r="X1789" s="355"/>
      <c r="Y1789" s="355"/>
      <c r="Z1789" s="355"/>
      <c r="AA1789" s="355"/>
      <c r="AB1789" s="355"/>
      <c r="AC1789" s="355"/>
      <c r="AD1789" s="355"/>
      <c r="AE1789" s="355"/>
      <c r="AF1789" s="355"/>
      <c r="AG1789" s="355"/>
      <c r="AH1789" s="355"/>
      <c r="AI1789" s="355"/>
      <c r="AJ1789" s="355"/>
      <c r="AK1789" s="72">
        <f t="shared" si="417"/>
        <v>0</v>
      </c>
      <c r="AL1789" s="761">
        <f t="shared" si="414"/>
        <v>1</v>
      </c>
      <c r="AM1789" s="359">
        <f t="shared" si="382"/>
        <v>0</v>
      </c>
      <c r="AN1789" s="359">
        <f t="shared" si="378"/>
        <v>0</v>
      </c>
      <c r="AO1789" s="755">
        <f t="shared" si="383"/>
        <v>0</v>
      </c>
      <c r="AP1789" s="573">
        <f t="shared" si="415"/>
        <v>0</v>
      </c>
      <c r="AQ1789" s="583">
        <f t="shared" si="416"/>
        <v>0</v>
      </c>
      <c r="AR1789" s="579"/>
      <c r="AS1789" s="102"/>
      <c r="AT1789" s="27"/>
      <c r="AU1789" s="592"/>
    </row>
    <row r="1790" spans="1:47" ht="15" hidden="1">
      <c r="A1790" s="309"/>
      <c r="B1790" s="338"/>
      <c r="C1790" s="350"/>
      <c r="D1790" s="951"/>
      <c r="E1790" s="952"/>
      <c r="F1790" s="952"/>
      <c r="G1790" s="953"/>
      <c r="H1790" s="745">
        <v>0.21</v>
      </c>
      <c r="I1790" s="747">
        <v>1</v>
      </c>
      <c r="J1790" s="316"/>
      <c r="K1790" s="680">
        <f t="shared" si="375"/>
        <v>0</v>
      </c>
      <c r="L1790" s="355">
        <v>1</v>
      </c>
      <c r="M1790" s="355"/>
      <c r="N1790" s="361">
        <f t="shared" si="412"/>
        <v>1</v>
      </c>
      <c r="O1790" s="355"/>
      <c r="P1790" s="355"/>
      <c r="Q1790" s="355"/>
      <c r="R1790" s="355"/>
      <c r="S1790" s="355"/>
      <c r="T1790" s="355"/>
      <c r="U1790" s="355"/>
      <c r="V1790" s="355"/>
      <c r="W1790" s="355"/>
      <c r="X1790" s="355"/>
      <c r="Y1790" s="355"/>
      <c r="Z1790" s="355"/>
      <c r="AA1790" s="355"/>
      <c r="AB1790" s="355"/>
      <c r="AC1790" s="355"/>
      <c r="AD1790" s="355"/>
      <c r="AE1790" s="355"/>
      <c r="AF1790" s="355"/>
      <c r="AG1790" s="355"/>
      <c r="AH1790" s="355"/>
      <c r="AI1790" s="355"/>
      <c r="AJ1790" s="355"/>
      <c r="AK1790" s="72">
        <f t="shared" si="417"/>
        <v>0</v>
      </c>
      <c r="AL1790" s="761">
        <f t="shared" si="414"/>
        <v>1</v>
      </c>
      <c r="AM1790" s="359">
        <f t="shared" si="382"/>
        <v>0</v>
      </c>
      <c r="AN1790" s="359">
        <f t="shared" si="378"/>
        <v>0</v>
      </c>
      <c r="AO1790" s="755">
        <f t="shared" si="383"/>
        <v>0</v>
      </c>
      <c r="AP1790" s="573">
        <f t="shared" si="415"/>
        <v>0</v>
      </c>
      <c r="AQ1790" s="583">
        <f t="shared" si="416"/>
        <v>0</v>
      </c>
      <c r="AR1790" s="579"/>
      <c r="AS1790" s="102"/>
      <c r="AT1790" s="27"/>
      <c r="AU1790" s="592"/>
    </row>
    <row r="1791" spans="1:47" ht="15" hidden="1">
      <c r="A1791" s="309"/>
      <c r="B1791" s="338"/>
      <c r="C1791" s="350"/>
      <c r="D1791" s="951"/>
      <c r="E1791" s="952"/>
      <c r="F1791" s="952"/>
      <c r="G1791" s="953"/>
      <c r="H1791" s="745">
        <v>0.21</v>
      </c>
      <c r="I1791" s="747">
        <v>1</v>
      </c>
      <c r="J1791" s="316"/>
      <c r="K1791" s="680">
        <f t="shared" si="375"/>
        <v>0</v>
      </c>
      <c r="L1791" s="355">
        <v>1</v>
      </c>
      <c r="M1791" s="355"/>
      <c r="N1791" s="361">
        <f t="shared" si="412"/>
        <v>1</v>
      </c>
      <c r="O1791" s="355"/>
      <c r="P1791" s="355"/>
      <c r="Q1791" s="355"/>
      <c r="R1791" s="355"/>
      <c r="S1791" s="355"/>
      <c r="T1791" s="355"/>
      <c r="U1791" s="355"/>
      <c r="V1791" s="355"/>
      <c r="W1791" s="355"/>
      <c r="X1791" s="355"/>
      <c r="Y1791" s="355"/>
      <c r="Z1791" s="355"/>
      <c r="AA1791" s="355"/>
      <c r="AB1791" s="355"/>
      <c r="AC1791" s="355"/>
      <c r="AD1791" s="355"/>
      <c r="AE1791" s="355"/>
      <c r="AF1791" s="355"/>
      <c r="AG1791" s="355"/>
      <c r="AH1791" s="355"/>
      <c r="AI1791" s="355"/>
      <c r="AJ1791" s="355"/>
      <c r="AK1791" s="72">
        <f t="shared" si="417"/>
        <v>0</v>
      </c>
      <c r="AL1791" s="761">
        <f t="shared" si="414"/>
        <v>1</v>
      </c>
      <c r="AM1791" s="359">
        <f t="shared" si="382"/>
        <v>0</v>
      </c>
      <c r="AN1791" s="359">
        <f t="shared" si="378"/>
        <v>0</v>
      </c>
      <c r="AO1791" s="755">
        <f t="shared" si="383"/>
        <v>0</v>
      </c>
      <c r="AP1791" s="573">
        <f t="shared" si="415"/>
        <v>0</v>
      </c>
      <c r="AQ1791" s="583">
        <f t="shared" si="416"/>
        <v>0</v>
      </c>
      <c r="AR1791" s="579"/>
      <c r="AS1791" s="102"/>
      <c r="AT1791" s="27"/>
      <c r="AU1791" s="592"/>
    </row>
    <row r="1792" spans="1:47" ht="15" hidden="1">
      <c r="A1792" s="309"/>
      <c r="B1792" s="338"/>
      <c r="C1792" s="350"/>
      <c r="D1792" s="951"/>
      <c r="E1792" s="952"/>
      <c r="F1792" s="952"/>
      <c r="G1792" s="953"/>
      <c r="H1792" s="745">
        <v>0.21</v>
      </c>
      <c r="I1792" s="747">
        <v>1</v>
      </c>
      <c r="J1792" s="316"/>
      <c r="K1792" s="680">
        <f t="shared" si="375"/>
        <v>0</v>
      </c>
      <c r="L1792" s="355">
        <v>1</v>
      </c>
      <c r="M1792" s="355"/>
      <c r="N1792" s="361">
        <f t="shared" si="412"/>
        <v>1</v>
      </c>
      <c r="O1792" s="355"/>
      <c r="P1792" s="355"/>
      <c r="Q1792" s="355"/>
      <c r="R1792" s="355"/>
      <c r="S1792" s="355"/>
      <c r="T1792" s="355"/>
      <c r="U1792" s="355"/>
      <c r="V1792" s="355"/>
      <c r="W1792" s="355"/>
      <c r="X1792" s="355"/>
      <c r="Y1792" s="355"/>
      <c r="Z1792" s="355"/>
      <c r="AA1792" s="355"/>
      <c r="AB1792" s="355"/>
      <c r="AC1792" s="355"/>
      <c r="AD1792" s="355"/>
      <c r="AE1792" s="355"/>
      <c r="AF1792" s="355"/>
      <c r="AG1792" s="355"/>
      <c r="AH1792" s="355"/>
      <c r="AI1792" s="355"/>
      <c r="AJ1792" s="355"/>
      <c r="AK1792" s="72">
        <f t="shared" si="417"/>
        <v>0</v>
      </c>
      <c r="AL1792" s="761">
        <f t="shared" si="414"/>
        <v>1</v>
      </c>
      <c r="AM1792" s="359">
        <f t="shared" si="382"/>
        <v>0</v>
      </c>
      <c r="AN1792" s="359">
        <f t="shared" si="378"/>
        <v>0</v>
      </c>
      <c r="AO1792" s="755">
        <f t="shared" si="383"/>
        <v>0</v>
      </c>
      <c r="AP1792" s="573">
        <f t="shared" si="415"/>
        <v>0</v>
      </c>
      <c r="AQ1792" s="583">
        <f t="shared" si="416"/>
        <v>0</v>
      </c>
      <c r="AR1792" s="579"/>
      <c r="AS1792" s="102"/>
      <c r="AT1792" s="27"/>
      <c r="AU1792" s="592"/>
    </row>
    <row r="1793" spans="1:47" ht="15" hidden="1">
      <c r="A1793" s="309"/>
      <c r="B1793" s="338"/>
      <c r="C1793" s="350"/>
      <c r="D1793" s="951"/>
      <c r="E1793" s="952"/>
      <c r="F1793" s="952"/>
      <c r="G1793" s="953"/>
      <c r="H1793" s="745">
        <v>0.21</v>
      </c>
      <c r="I1793" s="747">
        <v>1</v>
      </c>
      <c r="J1793" s="316"/>
      <c r="K1793" s="680">
        <f t="shared" si="375"/>
        <v>0</v>
      </c>
      <c r="L1793" s="355">
        <v>1</v>
      </c>
      <c r="M1793" s="355"/>
      <c r="N1793" s="361">
        <f t="shared" si="412"/>
        <v>1</v>
      </c>
      <c r="O1793" s="355"/>
      <c r="P1793" s="355"/>
      <c r="Q1793" s="355"/>
      <c r="R1793" s="355"/>
      <c r="S1793" s="355"/>
      <c r="T1793" s="355"/>
      <c r="U1793" s="355"/>
      <c r="V1793" s="355"/>
      <c r="W1793" s="355"/>
      <c r="X1793" s="355"/>
      <c r="Y1793" s="355"/>
      <c r="Z1793" s="355"/>
      <c r="AA1793" s="355"/>
      <c r="AB1793" s="355"/>
      <c r="AC1793" s="355"/>
      <c r="AD1793" s="355"/>
      <c r="AE1793" s="355"/>
      <c r="AF1793" s="355"/>
      <c r="AG1793" s="355"/>
      <c r="AH1793" s="355"/>
      <c r="AI1793" s="355"/>
      <c r="AJ1793" s="355"/>
      <c r="AK1793" s="72">
        <f t="shared" si="417"/>
        <v>0</v>
      </c>
      <c r="AL1793" s="761">
        <f t="shared" si="414"/>
        <v>1</v>
      </c>
      <c r="AM1793" s="359">
        <f t="shared" si="382"/>
        <v>0</v>
      </c>
      <c r="AN1793" s="359">
        <f t="shared" si="378"/>
        <v>0</v>
      </c>
      <c r="AO1793" s="755">
        <f t="shared" si="383"/>
        <v>0</v>
      </c>
      <c r="AP1793" s="573">
        <f t="shared" si="415"/>
        <v>0</v>
      </c>
      <c r="AQ1793" s="583">
        <f t="shared" si="416"/>
        <v>0</v>
      </c>
      <c r="AR1793" s="579"/>
      <c r="AS1793" s="102"/>
      <c r="AT1793" s="27"/>
      <c r="AU1793" s="592"/>
    </row>
    <row r="1794" spans="1:47" ht="15" hidden="1">
      <c r="A1794" s="309"/>
      <c r="B1794" s="338"/>
      <c r="C1794" s="350"/>
      <c r="D1794" s="951"/>
      <c r="E1794" s="952"/>
      <c r="F1794" s="952"/>
      <c r="G1794" s="953"/>
      <c r="H1794" s="745">
        <v>0.21</v>
      </c>
      <c r="I1794" s="747">
        <v>1</v>
      </c>
      <c r="J1794" s="316"/>
      <c r="K1794" s="680">
        <f t="shared" si="375"/>
        <v>0</v>
      </c>
      <c r="L1794" s="355">
        <v>1</v>
      </c>
      <c r="M1794" s="355"/>
      <c r="N1794" s="361">
        <f t="shared" si="412"/>
        <v>1</v>
      </c>
      <c r="O1794" s="355"/>
      <c r="P1794" s="355"/>
      <c r="Q1794" s="355"/>
      <c r="R1794" s="355"/>
      <c r="S1794" s="355"/>
      <c r="T1794" s="355"/>
      <c r="U1794" s="355"/>
      <c r="V1794" s="355"/>
      <c r="W1794" s="355"/>
      <c r="X1794" s="355"/>
      <c r="Y1794" s="355"/>
      <c r="Z1794" s="355"/>
      <c r="AA1794" s="355"/>
      <c r="AB1794" s="355"/>
      <c r="AC1794" s="355"/>
      <c r="AD1794" s="355"/>
      <c r="AE1794" s="355"/>
      <c r="AF1794" s="355"/>
      <c r="AG1794" s="355"/>
      <c r="AH1794" s="355"/>
      <c r="AI1794" s="355"/>
      <c r="AJ1794" s="355"/>
      <c r="AK1794" s="72">
        <f t="shared" si="417"/>
        <v>0</v>
      </c>
      <c r="AL1794" s="761">
        <f t="shared" si="414"/>
        <v>1</v>
      </c>
      <c r="AM1794" s="359">
        <f t="shared" si="382"/>
        <v>0</v>
      </c>
      <c r="AN1794" s="359">
        <f t="shared" si="378"/>
        <v>0</v>
      </c>
      <c r="AO1794" s="755">
        <f t="shared" si="383"/>
        <v>0</v>
      </c>
      <c r="AP1794" s="573">
        <f t="shared" si="415"/>
        <v>0</v>
      </c>
      <c r="AQ1794" s="583">
        <f t="shared" si="416"/>
        <v>0</v>
      </c>
      <c r="AR1794" s="579"/>
      <c r="AS1794" s="102"/>
      <c r="AT1794" s="27"/>
      <c r="AU1794" s="592"/>
    </row>
    <row r="1795" spans="1:47" ht="15" hidden="1">
      <c r="A1795" s="309"/>
      <c r="B1795" s="338"/>
      <c r="C1795" s="350"/>
      <c r="D1795" s="951"/>
      <c r="E1795" s="952"/>
      <c r="F1795" s="952"/>
      <c r="G1795" s="953"/>
      <c r="H1795" s="745">
        <v>0.21</v>
      </c>
      <c r="I1795" s="747">
        <v>1</v>
      </c>
      <c r="J1795" s="316"/>
      <c r="K1795" s="680">
        <f t="shared" si="375"/>
        <v>0</v>
      </c>
      <c r="L1795" s="355">
        <v>1</v>
      </c>
      <c r="M1795" s="355"/>
      <c r="N1795" s="361">
        <f t="shared" si="412"/>
        <v>1</v>
      </c>
      <c r="O1795" s="355"/>
      <c r="P1795" s="355"/>
      <c r="Q1795" s="355"/>
      <c r="R1795" s="355"/>
      <c r="S1795" s="355"/>
      <c r="T1795" s="355"/>
      <c r="U1795" s="355"/>
      <c r="V1795" s="355"/>
      <c r="W1795" s="355"/>
      <c r="X1795" s="355"/>
      <c r="Y1795" s="355"/>
      <c r="Z1795" s="355"/>
      <c r="AA1795" s="355"/>
      <c r="AB1795" s="355"/>
      <c r="AC1795" s="355"/>
      <c r="AD1795" s="355"/>
      <c r="AE1795" s="355"/>
      <c r="AF1795" s="355"/>
      <c r="AG1795" s="355"/>
      <c r="AH1795" s="355"/>
      <c r="AI1795" s="355"/>
      <c r="AJ1795" s="355"/>
      <c r="AK1795" s="72">
        <f t="shared" si="417"/>
        <v>0</v>
      </c>
      <c r="AL1795" s="761">
        <f t="shared" si="414"/>
        <v>1</v>
      </c>
      <c r="AM1795" s="359">
        <f t="shared" si="382"/>
        <v>0</v>
      </c>
      <c r="AN1795" s="359">
        <f t="shared" si="378"/>
        <v>0</v>
      </c>
      <c r="AO1795" s="755">
        <f t="shared" si="383"/>
        <v>0</v>
      </c>
      <c r="AP1795" s="573">
        <f t="shared" si="415"/>
        <v>0</v>
      </c>
      <c r="AQ1795" s="583">
        <f t="shared" si="416"/>
        <v>0</v>
      </c>
      <c r="AR1795" s="579"/>
      <c r="AS1795" s="102"/>
      <c r="AT1795" s="27"/>
      <c r="AU1795" s="592"/>
    </row>
    <row r="1796" spans="1:47" ht="15" hidden="1">
      <c r="A1796" s="309"/>
      <c r="B1796" s="338"/>
      <c r="C1796" s="350"/>
      <c r="D1796" s="951"/>
      <c r="E1796" s="952"/>
      <c r="F1796" s="952"/>
      <c r="G1796" s="953"/>
      <c r="H1796" s="745">
        <v>0.21</v>
      </c>
      <c r="I1796" s="747">
        <v>1</v>
      </c>
      <c r="J1796" s="316"/>
      <c r="K1796" s="680">
        <f t="shared" si="375"/>
        <v>0</v>
      </c>
      <c r="L1796" s="355">
        <v>1</v>
      </c>
      <c r="M1796" s="355"/>
      <c r="N1796" s="361">
        <f t="shared" si="412"/>
        <v>1</v>
      </c>
      <c r="O1796" s="355"/>
      <c r="P1796" s="355"/>
      <c r="Q1796" s="355"/>
      <c r="R1796" s="355"/>
      <c r="S1796" s="355"/>
      <c r="T1796" s="355"/>
      <c r="U1796" s="355"/>
      <c r="V1796" s="355"/>
      <c r="W1796" s="355"/>
      <c r="X1796" s="355"/>
      <c r="Y1796" s="355"/>
      <c r="Z1796" s="355"/>
      <c r="AA1796" s="355"/>
      <c r="AB1796" s="355"/>
      <c r="AC1796" s="355"/>
      <c r="AD1796" s="355"/>
      <c r="AE1796" s="355"/>
      <c r="AF1796" s="355"/>
      <c r="AG1796" s="355"/>
      <c r="AH1796" s="355"/>
      <c r="AI1796" s="355"/>
      <c r="AJ1796" s="355"/>
      <c r="AK1796" s="72">
        <f t="shared" si="417"/>
        <v>0</v>
      </c>
      <c r="AL1796" s="761">
        <f t="shared" si="414"/>
        <v>1</v>
      </c>
      <c r="AM1796" s="359">
        <f t="shared" si="382"/>
        <v>0</v>
      </c>
      <c r="AN1796" s="359">
        <f t="shared" si="378"/>
        <v>0</v>
      </c>
      <c r="AO1796" s="755">
        <f t="shared" si="383"/>
        <v>0</v>
      </c>
      <c r="AP1796" s="573">
        <f t="shared" si="415"/>
        <v>0</v>
      </c>
      <c r="AQ1796" s="583">
        <f t="shared" si="416"/>
        <v>0</v>
      </c>
      <c r="AR1796" s="579"/>
      <c r="AS1796" s="102"/>
      <c r="AT1796" s="27"/>
      <c r="AU1796" s="592"/>
    </row>
    <row r="1797" spans="1:47" ht="15" hidden="1">
      <c r="A1797" s="309"/>
      <c r="B1797" s="338"/>
      <c r="C1797" s="350"/>
      <c r="D1797" s="951"/>
      <c r="E1797" s="952"/>
      <c r="F1797" s="952"/>
      <c r="G1797" s="953"/>
      <c r="H1797" s="745">
        <v>0.21</v>
      </c>
      <c r="I1797" s="747">
        <v>1</v>
      </c>
      <c r="J1797" s="316"/>
      <c r="K1797" s="680">
        <f t="shared" ref="K1797:K1963" si="418">J1797+(J1797*H1797)</f>
        <v>0</v>
      </c>
      <c r="L1797" s="355">
        <v>1</v>
      </c>
      <c r="M1797" s="355"/>
      <c r="N1797" s="361">
        <f t="shared" si="412"/>
        <v>1</v>
      </c>
      <c r="O1797" s="355"/>
      <c r="P1797" s="355"/>
      <c r="Q1797" s="355"/>
      <c r="R1797" s="355"/>
      <c r="S1797" s="355"/>
      <c r="T1797" s="355"/>
      <c r="U1797" s="355"/>
      <c r="V1797" s="355"/>
      <c r="W1797" s="355"/>
      <c r="X1797" s="355"/>
      <c r="Y1797" s="355"/>
      <c r="Z1797" s="355"/>
      <c r="AA1797" s="355"/>
      <c r="AB1797" s="355"/>
      <c r="AC1797" s="355"/>
      <c r="AD1797" s="355"/>
      <c r="AE1797" s="355"/>
      <c r="AF1797" s="355"/>
      <c r="AG1797" s="355"/>
      <c r="AH1797" s="355"/>
      <c r="AI1797" s="355"/>
      <c r="AJ1797" s="355"/>
      <c r="AK1797" s="72">
        <f t="shared" si="417"/>
        <v>0</v>
      </c>
      <c r="AL1797" s="761">
        <f t="shared" si="414"/>
        <v>1</v>
      </c>
      <c r="AM1797" s="359">
        <f t="shared" si="382"/>
        <v>0</v>
      </c>
      <c r="AN1797" s="359">
        <f t="shared" ref="AN1797:AN1963" si="419">((J1797+(J1797*H1797)-(J1797*H1797*I1797))*M1797)*50%</f>
        <v>0</v>
      </c>
      <c r="AO1797" s="755">
        <f t="shared" si="383"/>
        <v>0</v>
      </c>
      <c r="AP1797" s="573">
        <f t="shared" si="415"/>
        <v>0</v>
      </c>
      <c r="AQ1797" s="583">
        <f t="shared" si="416"/>
        <v>0</v>
      </c>
      <c r="AR1797" s="579"/>
      <c r="AS1797" s="102"/>
      <c r="AT1797" s="27"/>
      <c r="AU1797" s="592"/>
    </row>
    <row r="1798" spans="1:47" ht="15" hidden="1">
      <c r="A1798" s="309"/>
      <c r="B1798" s="338"/>
      <c r="C1798" s="350"/>
      <c r="D1798" s="951"/>
      <c r="E1798" s="952"/>
      <c r="F1798" s="952"/>
      <c r="G1798" s="953"/>
      <c r="H1798" s="745">
        <v>0.21</v>
      </c>
      <c r="I1798" s="747">
        <v>1</v>
      </c>
      <c r="J1798" s="316"/>
      <c r="K1798" s="680">
        <f t="shared" si="418"/>
        <v>0</v>
      </c>
      <c r="L1798" s="355">
        <v>1</v>
      </c>
      <c r="M1798" s="355"/>
      <c r="N1798" s="361">
        <f t="shared" ref="N1798:N1800" si="420">L1798+M1798</f>
        <v>1</v>
      </c>
      <c r="O1798" s="355"/>
      <c r="P1798" s="355"/>
      <c r="Q1798" s="355"/>
      <c r="R1798" s="355"/>
      <c r="S1798" s="355"/>
      <c r="T1798" s="355"/>
      <c r="U1798" s="355"/>
      <c r="V1798" s="355"/>
      <c r="W1798" s="355"/>
      <c r="X1798" s="355"/>
      <c r="Y1798" s="355"/>
      <c r="Z1798" s="355"/>
      <c r="AA1798" s="355"/>
      <c r="AB1798" s="355"/>
      <c r="AC1798" s="355"/>
      <c r="AD1798" s="355"/>
      <c r="AE1798" s="355"/>
      <c r="AF1798" s="355"/>
      <c r="AG1798" s="355"/>
      <c r="AH1798" s="355"/>
      <c r="AI1798" s="355"/>
      <c r="AJ1798" s="355"/>
      <c r="AK1798" s="72">
        <f t="shared" ref="AK1798:AK1800" si="421">SUM(O1798:AJ1798)</f>
        <v>0</v>
      </c>
      <c r="AL1798" s="761">
        <f t="shared" ref="AL1798:AL1800" si="422">N1798+AK1798</f>
        <v>1</v>
      </c>
      <c r="AM1798" s="359">
        <f t="shared" ref="AM1798:AM1963" si="423">(J1798+(J1798*H1798)-(J1798*H1798*I1798))*L1798</f>
        <v>0</v>
      </c>
      <c r="AN1798" s="359">
        <f t="shared" si="419"/>
        <v>0</v>
      </c>
      <c r="AO1798" s="755">
        <f t="shared" ref="AO1798:AO1963" si="424">AM1798+AN1798</f>
        <v>0</v>
      </c>
      <c r="AP1798" s="573">
        <f t="shared" ref="AP1798:AP1800" si="425">AM1798-AR1798</f>
        <v>0</v>
      </c>
      <c r="AQ1798" s="583">
        <f t="shared" ref="AQ1798:AQ1800" si="426">AN1798-AS1798</f>
        <v>0</v>
      </c>
      <c r="AR1798" s="579"/>
      <c r="AS1798" s="102"/>
      <c r="AT1798" s="27"/>
      <c r="AU1798" s="592"/>
    </row>
    <row r="1799" spans="1:47" ht="15" hidden="1">
      <c r="A1799" s="309"/>
      <c r="B1799" s="338"/>
      <c r="C1799" s="350"/>
      <c r="D1799" s="951"/>
      <c r="E1799" s="952"/>
      <c r="F1799" s="952"/>
      <c r="G1799" s="953"/>
      <c r="H1799" s="745">
        <v>0.21</v>
      </c>
      <c r="I1799" s="747">
        <v>1</v>
      </c>
      <c r="J1799" s="316"/>
      <c r="K1799" s="680">
        <f t="shared" si="418"/>
        <v>0</v>
      </c>
      <c r="L1799" s="355">
        <v>1</v>
      </c>
      <c r="M1799" s="355"/>
      <c r="N1799" s="361">
        <f t="shared" si="420"/>
        <v>1</v>
      </c>
      <c r="O1799" s="355"/>
      <c r="P1799" s="355"/>
      <c r="Q1799" s="355"/>
      <c r="R1799" s="355"/>
      <c r="S1799" s="355"/>
      <c r="T1799" s="355"/>
      <c r="U1799" s="355"/>
      <c r="V1799" s="355"/>
      <c r="W1799" s="355"/>
      <c r="X1799" s="355"/>
      <c r="Y1799" s="355"/>
      <c r="Z1799" s="355"/>
      <c r="AA1799" s="355"/>
      <c r="AB1799" s="355"/>
      <c r="AC1799" s="355"/>
      <c r="AD1799" s="355"/>
      <c r="AE1799" s="355"/>
      <c r="AF1799" s="355"/>
      <c r="AG1799" s="355"/>
      <c r="AH1799" s="355"/>
      <c r="AI1799" s="355"/>
      <c r="AJ1799" s="355"/>
      <c r="AK1799" s="72">
        <f t="shared" si="421"/>
        <v>0</v>
      </c>
      <c r="AL1799" s="761">
        <f t="shared" si="422"/>
        <v>1</v>
      </c>
      <c r="AM1799" s="359">
        <f t="shared" si="423"/>
        <v>0</v>
      </c>
      <c r="AN1799" s="359">
        <f t="shared" si="419"/>
        <v>0</v>
      </c>
      <c r="AO1799" s="755">
        <f t="shared" si="424"/>
        <v>0</v>
      </c>
      <c r="AP1799" s="573">
        <f t="shared" si="425"/>
        <v>0</v>
      </c>
      <c r="AQ1799" s="583">
        <f t="shared" si="426"/>
        <v>0</v>
      </c>
      <c r="AR1799" s="579"/>
      <c r="AS1799" s="102"/>
      <c r="AT1799" s="27"/>
      <c r="AU1799" s="592"/>
    </row>
    <row r="1800" spans="1:47" ht="15" hidden="1">
      <c r="A1800" s="309"/>
      <c r="B1800" s="338"/>
      <c r="C1800" s="350"/>
      <c r="D1800" s="951"/>
      <c r="E1800" s="952"/>
      <c r="F1800" s="952"/>
      <c r="G1800" s="953"/>
      <c r="H1800" s="745">
        <v>0.21</v>
      </c>
      <c r="I1800" s="747">
        <v>1</v>
      </c>
      <c r="J1800" s="316"/>
      <c r="K1800" s="680">
        <f t="shared" si="418"/>
        <v>0</v>
      </c>
      <c r="L1800" s="355">
        <v>1</v>
      </c>
      <c r="M1800" s="355"/>
      <c r="N1800" s="361">
        <f t="shared" si="420"/>
        <v>1</v>
      </c>
      <c r="O1800" s="355"/>
      <c r="P1800" s="355"/>
      <c r="Q1800" s="355"/>
      <c r="R1800" s="355"/>
      <c r="S1800" s="355"/>
      <c r="T1800" s="355"/>
      <c r="U1800" s="355"/>
      <c r="V1800" s="355"/>
      <c r="W1800" s="355"/>
      <c r="X1800" s="355"/>
      <c r="Y1800" s="355"/>
      <c r="Z1800" s="355"/>
      <c r="AA1800" s="355"/>
      <c r="AB1800" s="355"/>
      <c r="AC1800" s="355"/>
      <c r="AD1800" s="355"/>
      <c r="AE1800" s="355"/>
      <c r="AF1800" s="355"/>
      <c r="AG1800" s="355"/>
      <c r="AH1800" s="355"/>
      <c r="AI1800" s="355"/>
      <c r="AJ1800" s="355"/>
      <c r="AK1800" s="72">
        <f t="shared" si="421"/>
        <v>0</v>
      </c>
      <c r="AL1800" s="761">
        <f t="shared" si="422"/>
        <v>1</v>
      </c>
      <c r="AM1800" s="359">
        <f t="shared" si="423"/>
        <v>0</v>
      </c>
      <c r="AN1800" s="359">
        <f t="shared" si="419"/>
        <v>0</v>
      </c>
      <c r="AO1800" s="755">
        <f t="shared" si="424"/>
        <v>0</v>
      </c>
      <c r="AP1800" s="573">
        <f t="shared" si="425"/>
        <v>0</v>
      </c>
      <c r="AQ1800" s="583">
        <f t="shared" si="426"/>
        <v>0</v>
      </c>
      <c r="AR1800" s="579"/>
      <c r="AS1800" s="102"/>
      <c r="AT1800" s="27"/>
      <c r="AU1800" s="592"/>
    </row>
    <row r="1801" spans="1:47" ht="15" hidden="1">
      <c r="A1801" s="309"/>
      <c r="B1801" s="338"/>
      <c r="C1801" s="350"/>
      <c r="D1801" s="951"/>
      <c r="E1801" s="952"/>
      <c r="F1801" s="952"/>
      <c r="G1801" s="953"/>
      <c r="H1801" s="745">
        <v>0.21</v>
      </c>
      <c r="I1801" s="747">
        <v>1</v>
      </c>
      <c r="J1801" s="316"/>
      <c r="K1801" s="680">
        <f t="shared" si="418"/>
        <v>0</v>
      </c>
      <c r="L1801" s="355">
        <v>1</v>
      </c>
      <c r="M1801" s="355"/>
      <c r="N1801" s="361">
        <f t="shared" si="412"/>
        <v>1</v>
      </c>
      <c r="O1801" s="355"/>
      <c r="P1801" s="355"/>
      <c r="Q1801" s="355"/>
      <c r="R1801" s="355"/>
      <c r="S1801" s="355"/>
      <c r="T1801" s="355"/>
      <c r="U1801" s="355"/>
      <c r="V1801" s="355"/>
      <c r="W1801" s="355"/>
      <c r="X1801" s="355"/>
      <c r="Y1801" s="355"/>
      <c r="Z1801" s="355"/>
      <c r="AA1801" s="355"/>
      <c r="AB1801" s="355"/>
      <c r="AC1801" s="355"/>
      <c r="AD1801" s="355"/>
      <c r="AE1801" s="355"/>
      <c r="AF1801" s="355"/>
      <c r="AG1801" s="355"/>
      <c r="AH1801" s="355"/>
      <c r="AI1801" s="355"/>
      <c r="AJ1801" s="355"/>
      <c r="AK1801" s="72">
        <f t="shared" si="413"/>
        <v>0</v>
      </c>
      <c r="AL1801" s="761">
        <f t="shared" si="414"/>
        <v>1</v>
      </c>
      <c r="AM1801" s="359">
        <f t="shared" si="423"/>
        <v>0</v>
      </c>
      <c r="AN1801" s="359">
        <f t="shared" si="419"/>
        <v>0</v>
      </c>
      <c r="AO1801" s="755">
        <f t="shared" si="424"/>
        <v>0</v>
      </c>
      <c r="AP1801" s="573">
        <f t="shared" si="415"/>
        <v>0</v>
      </c>
      <c r="AQ1801" s="583">
        <f t="shared" si="416"/>
        <v>0</v>
      </c>
      <c r="AR1801" s="579"/>
      <c r="AS1801" s="102"/>
      <c r="AT1801" s="27"/>
      <c r="AU1801" s="592"/>
    </row>
    <row r="1802" spans="1:47" ht="15" hidden="1">
      <c r="A1802" s="309"/>
      <c r="B1802" s="338"/>
      <c r="C1802" s="350"/>
      <c r="D1802" s="951"/>
      <c r="E1802" s="952"/>
      <c r="F1802" s="952"/>
      <c r="G1802" s="953"/>
      <c r="H1802" s="745">
        <v>0.21</v>
      </c>
      <c r="I1802" s="747">
        <v>1</v>
      </c>
      <c r="J1802" s="316"/>
      <c r="K1802" s="680">
        <f t="shared" si="418"/>
        <v>0</v>
      </c>
      <c r="L1802" s="355">
        <v>1</v>
      </c>
      <c r="M1802" s="355"/>
      <c r="N1802" s="361">
        <f t="shared" si="406"/>
        <v>1</v>
      </c>
      <c r="O1802" s="355"/>
      <c r="P1802" s="355"/>
      <c r="Q1802" s="355"/>
      <c r="R1802" s="355"/>
      <c r="S1802" s="355"/>
      <c r="T1802" s="355"/>
      <c r="U1802" s="355"/>
      <c r="V1802" s="355"/>
      <c r="W1802" s="355"/>
      <c r="X1802" s="355"/>
      <c r="Y1802" s="355"/>
      <c r="Z1802" s="355"/>
      <c r="AA1802" s="355"/>
      <c r="AB1802" s="355"/>
      <c r="AC1802" s="355"/>
      <c r="AD1802" s="355"/>
      <c r="AE1802" s="355"/>
      <c r="AF1802" s="355"/>
      <c r="AG1802" s="355"/>
      <c r="AH1802" s="355"/>
      <c r="AI1802" s="355"/>
      <c r="AJ1802" s="355"/>
      <c r="AK1802" s="72">
        <f t="shared" si="407"/>
        <v>0</v>
      </c>
      <c r="AL1802" s="761">
        <f t="shared" si="408"/>
        <v>1</v>
      </c>
      <c r="AM1802" s="359">
        <f t="shared" si="423"/>
        <v>0</v>
      </c>
      <c r="AN1802" s="359">
        <f t="shared" si="419"/>
        <v>0</v>
      </c>
      <c r="AO1802" s="755">
        <f t="shared" si="424"/>
        <v>0</v>
      </c>
      <c r="AP1802" s="573">
        <f t="shared" si="409"/>
        <v>0</v>
      </c>
      <c r="AQ1802" s="583">
        <f t="shared" si="410"/>
        <v>0</v>
      </c>
      <c r="AR1802" s="579"/>
      <c r="AS1802" s="102"/>
      <c r="AT1802" s="27"/>
      <c r="AU1802" s="592"/>
    </row>
    <row r="1803" spans="1:47" ht="15" hidden="1">
      <c r="A1803" s="309"/>
      <c r="B1803" s="338"/>
      <c r="C1803" s="350"/>
      <c r="D1803" s="951"/>
      <c r="E1803" s="952"/>
      <c r="F1803" s="952"/>
      <c r="G1803" s="953"/>
      <c r="H1803" s="745">
        <v>0.21</v>
      </c>
      <c r="I1803" s="747">
        <v>1</v>
      </c>
      <c r="J1803" s="316"/>
      <c r="K1803" s="680">
        <f t="shared" si="418"/>
        <v>0</v>
      </c>
      <c r="L1803" s="355">
        <v>1</v>
      </c>
      <c r="M1803" s="355"/>
      <c r="N1803" s="361">
        <f t="shared" si="406"/>
        <v>1</v>
      </c>
      <c r="O1803" s="355"/>
      <c r="P1803" s="355"/>
      <c r="Q1803" s="355"/>
      <c r="R1803" s="355"/>
      <c r="S1803" s="355"/>
      <c r="T1803" s="355"/>
      <c r="U1803" s="355"/>
      <c r="V1803" s="355"/>
      <c r="W1803" s="355"/>
      <c r="X1803" s="355"/>
      <c r="Y1803" s="355"/>
      <c r="Z1803" s="355"/>
      <c r="AA1803" s="355"/>
      <c r="AB1803" s="355"/>
      <c r="AC1803" s="355"/>
      <c r="AD1803" s="355"/>
      <c r="AE1803" s="355"/>
      <c r="AF1803" s="355"/>
      <c r="AG1803" s="355"/>
      <c r="AH1803" s="355"/>
      <c r="AI1803" s="355"/>
      <c r="AJ1803" s="355"/>
      <c r="AK1803" s="72">
        <f t="shared" si="407"/>
        <v>0</v>
      </c>
      <c r="AL1803" s="761">
        <f t="shared" si="408"/>
        <v>1</v>
      </c>
      <c r="AM1803" s="359">
        <f t="shared" si="423"/>
        <v>0</v>
      </c>
      <c r="AN1803" s="359">
        <f t="shared" si="419"/>
        <v>0</v>
      </c>
      <c r="AO1803" s="755">
        <f t="shared" si="424"/>
        <v>0</v>
      </c>
      <c r="AP1803" s="573">
        <f t="shared" si="409"/>
        <v>0</v>
      </c>
      <c r="AQ1803" s="583">
        <f t="shared" si="410"/>
        <v>0</v>
      </c>
      <c r="AR1803" s="579"/>
      <c r="AS1803" s="102"/>
      <c r="AT1803" s="27"/>
      <c r="AU1803" s="592"/>
    </row>
    <row r="1804" spans="1:47" ht="15" hidden="1">
      <c r="A1804" s="309"/>
      <c r="B1804" s="338"/>
      <c r="C1804" s="350"/>
      <c r="D1804" s="951"/>
      <c r="E1804" s="952"/>
      <c r="F1804" s="952"/>
      <c r="G1804" s="953"/>
      <c r="H1804" s="745">
        <v>0.21</v>
      </c>
      <c r="I1804" s="747">
        <v>1</v>
      </c>
      <c r="J1804" s="316"/>
      <c r="K1804" s="680">
        <f t="shared" si="418"/>
        <v>0</v>
      </c>
      <c r="L1804" s="355">
        <v>1</v>
      </c>
      <c r="M1804" s="355"/>
      <c r="N1804" s="361">
        <f t="shared" si="376"/>
        <v>1</v>
      </c>
      <c r="O1804" s="355"/>
      <c r="P1804" s="355"/>
      <c r="Q1804" s="355"/>
      <c r="R1804" s="355"/>
      <c r="S1804" s="355"/>
      <c r="T1804" s="355"/>
      <c r="U1804" s="355"/>
      <c r="V1804" s="355"/>
      <c r="W1804" s="355"/>
      <c r="X1804" s="355"/>
      <c r="Y1804" s="355"/>
      <c r="Z1804" s="355"/>
      <c r="AA1804" s="355"/>
      <c r="AB1804" s="355"/>
      <c r="AC1804" s="355"/>
      <c r="AD1804" s="355"/>
      <c r="AE1804" s="355"/>
      <c r="AF1804" s="355"/>
      <c r="AG1804" s="355"/>
      <c r="AH1804" s="355"/>
      <c r="AI1804" s="355"/>
      <c r="AJ1804" s="355"/>
      <c r="AK1804" s="72">
        <f t="shared" si="377"/>
        <v>0</v>
      </c>
      <c r="AL1804" s="761">
        <f t="shared" si="372"/>
        <v>1</v>
      </c>
      <c r="AM1804" s="359">
        <f t="shared" si="423"/>
        <v>0</v>
      </c>
      <c r="AN1804" s="359">
        <f t="shared" si="419"/>
        <v>0</v>
      </c>
      <c r="AO1804" s="755">
        <f t="shared" si="424"/>
        <v>0</v>
      </c>
      <c r="AP1804" s="573">
        <f t="shared" si="373"/>
        <v>0</v>
      </c>
      <c r="AQ1804" s="583">
        <f t="shared" si="374"/>
        <v>0</v>
      </c>
      <c r="AR1804" s="579"/>
      <c r="AS1804" s="102"/>
      <c r="AT1804" s="27"/>
      <c r="AU1804" s="592"/>
    </row>
    <row r="1805" spans="1:47" ht="15" hidden="1">
      <c r="A1805" s="309"/>
      <c r="B1805" s="338"/>
      <c r="C1805" s="350"/>
      <c r="D1805" s="951"/>
      <c r="E1805" s="952"/>
      <c r="F1805" s="952"/>
      <c r="G1805" s="953"/>
      <c r="H1805" s="745">
        <v>0.21</v>
      </c>
      <c r="I1805" s="747">
        <v>1</v>
      </c>
      <c r="J1805" s="316"/>
      <c r="K1805" s="680">
        <f t="shared" si="418"/>
        <v>0</v>
      </c>
      <c r="L1805" s="355">
        <v>1</v>
      </c>
      <c r="M1805" s="355"/>
      <c r="N1805" s="361">
        <f t="shared" si="376"/>
        <v>1</v>
      </c>
      <c r="O1805" s="355"/>
      <c r="P1805" s="355"/>
      <c r="Q1805" s="355"/>
      <c r="R1805" s="355"/>
      <c r="S1805" s="355"/>
      <c r="T1805" s="355"/>
      <c r="U1805" s="355"/>
      <c r="V1805" s="355"/>
      <c r="W1805" s="355"/>
      <c r="X1805" s="355"/>
      <c r="Y1805" s="355"/>
      <c r="Z1805" s="355"/>
      <c r="AA1805" s="355"/>
      <c r="AB1805" s="355"/>
      <c r="AC1805" s="355"/>
      <c r="AD1805" s="355"/>
      <c r="AE1805" s="355"/>
      <c r="AF1805" s="355"/>
      <c r="AG1805" s="355"/>
      <c r="AH1805" s="355"/>
      <c r="AI1805" s="355"/>
      <c r="AJ1805" s="355"/>
      <c r="AK1805" s="72">
        <f t="shared" si="377"/>
        <v>0</v>
      </c>
      <c r="AL1805" s="761">
        <f t="shared" si="372"/>
        <v>1</v>
      </c>
      <c r="AM1805" s="359">
        <f t="shared" si="423"/>
        <v>0</v>
      </c>
      <c r="AN1805" s="359">
        <f t="shared" si="419"/>
        <v>0</v>
      </c>
      <c r="AO1805" s="755">
        <f t="shared" si="424"/>
        <v>0</v>
      </c>
      <c r="AP1805" s="573">
        <f t="shared" si="373"/>
        <v>0</v>
      </c>
      <c r="AQ1805" s="583">
        <f t="shared" si="374"/>
        <v>0</v>
      </c>
      <c r="AR1805" s="579"/>
      <c r="AS1805" s="102"/>
      <c r="AT1805" s="27"/>
      <c r="AU1805" s="592"/>
    </row>
    <row r="1806" spans="1:47" ht="15" hidden="1">
      <c r="A1806" s="309"/>
      <c r="B1806" s="338"/>
      <c r="C1806" s="350"/>
      <c r="D1806" s="951"/>
      <c r="E1806" s="952"/>
      <c r="F1806" s="952"/>
      <c r="G1806" s="953"/>
      <c r="H1806" s="745">
        <v>0.21</v>
      </c>
      <c r="I1806" s="747">
        <v>1</v>
      </c>
      <c r="J1806" s="316"/>
      <c r="K1806" s="680">
        <f t="shared" si="418"/>
        <v>0</v>
      </c>
      <c r="L1806" s="355">
        <v>1</v>
      </c>
      <c r="M1806" s="355"/>
      <c r="N1806" s="361">
        <f t="shared" si="376"/>
        <v>1</v>
      </c>
      <c r="O1806" s="355"/>
      <c r="P1806" s="355"/>
      <c r="Q1806" s="355"/>
      <c r="R1806" s="355"/>
      <c r="S1806" s="355"/>
      <c r="T1806" s="355"/>
      <c r="U1806" s="355"/>
      <c r="V1806" s="355"/>
      <c r="W1806" s="355"/>
      <c r="X1806" s="355"/>
      <c r="Y1806" s="355"/>
      <c r="Z1806" s="355"/>
      <c r="AA1806" s="355"/>
      <c r="AB1806" s="355"/>
      <c r="AC1806" s="355"/>
      <c r="AD1806" s="355"/>
      <c r="AE1806" s="355"/>
      <c r="AF1806" s="355"/>
      <c r="AG1806" s="355"/>
      <c r="AH1806" s="355"/>
      <c r="AI1806" s="355"/>
      <c r="AJ1806" s="355"/>
      <c r="AK1806" s="72">
        <f t="shared" si="377"/>
        <v>0</v>
      </c>
      <c r="AL1806" s="761">
        <f t="shared" si="372"/>
        <v>1</v>
      </c>
      <c r="AM1806" s="359">
        <f t="shared" si="423"/>
        <v>0</v>
      </c>
      <c r="AN1806" s="359">
        <f t="shared" si="419"/>
        <v>0</v>
      </c>
      <c r="AO1806" s="755">
        <f t="shared" si="424"/>
        <v>0</v>
      </c>
      <c r="AP1806" s="573">
        <f t="shared" si="373"/>
        <v>0</v>
      </c>
      <c r="AQ1806" s="583">
        <f t="shared" si="374"/>
        <v>0</v>
      </c>
      <c r="AR1806" s="579"/>
      <c r="AS1806" s="102"/>
      <c r="AT1806" s="27"/>
      <c r="AU1806" s="592"/>
    </row>
    <row r="1807" spans="1:47" ht="15" hidden="1">
      <c r="A1807" s="309"/>
      <c r="B1807" s="338"/>
      <c r="C1807" s="350"/>
      <c r="D1807" s="951"/>
      <c r="E1807" s="952"/>
      <c r="F1807" s="952"/>
      <c r="G1807" s="953"/>
      <c r="H1807" s="745">
        <v>0.21</v>
      </c>
      <c r="I1807" s="747">
        <v>1</v>
      </c>
      <c r="J1807" s="316"/>
      <c r="K1807" s="680">
        <f t="shared" si="418"/>
        <v>0</v>
      </c>
      <c r="L1807" s="355">
        <v>1</v>
      </c>
      <c r="M1807" s="355"/>
      <c r="N1807" s="361">
        <f t="shared" si="376"/>
        <v>1</v>
      </c>
      <c r="O1807" s="355"/>
      <c r="P1807" s="355"/>
      <c r="Q1807" s="355"/>
      <c r="R1807" s="355"/>
      <c r="S1807" s="355"/>
      <c r="T1807" s="355"/>
      <c r="U1807" s="355"/>
      <c r="V1807" s="355"/>
      <c r="W1807" s="355"/>
      <c r="X1807" s="355"/>
      <c r="Y1807" s="355"/>
      <c r="Z1807" s="355"/>
      <c r="AA1807" s="355"/>
      <c r="AB1807" s="355"/>
      <c r="AC1807" s="355"/>
      <c r="AD1807" s="355"/>
      <c r="AE1807" s="355"/>
      <c r="AF1807" s="355"/>
      <c r="AG1807" s="355"/>
      <c r="AH1807" s="355"/>
      <c r="AI1807" s="355"/>
      <c r="AJ1807" s="355"/>
      <c r="AK1807" s="72">
        <f t="shared" si="377"/>
        <v>0</v>
      </c>
      <c r="AL1807" s="761">
        <f t="shared" si="372"/>
        <v>1</v>
      </c>
      <c r="AM1807" s="359">
        <f t="shared" si="423"/>
        <v>0</v>
      </c>
      <c r="AN1807" s="359">
        <f t="shared" si="419"/>
        <v>0</v>
      </c>
      <c r="AO1807" s="755">
        <f t="shared" si="424"/>
        <v>0</v>
      </c>
      <c r="AP1807" s="573">
        <f t="shared" si="373"/>
        <v>0</v>
      </c>
      <c r="AQ1807" s="583">
        <f t="shared" si="374"/>
        <v>0</v>
      </c>
      <c r="AR1807" s="579"/>
      <c r="AS1807" s="102"/>
      <c r="AT1807" s="27"/>
      <c r="AU1807" s="592"/>
    </row>
    <row r="1808" spans="1:47" ht="15" hidden="1">
      <c r="A1808" s="309"/>
      <c r="B1808" s="338"/>
      <c r="C1808" s="350"/>
      <c r="D1808" s="951"/>
      <c r="E1808" s="952"/>
      <c r="F1808" s="952"/>
      <c r="G1808" s="953"/>
      <c r="H1808" s="745">
        <v>0.21</v>
      </c>
      <c r="I1808" s="747">
        <v>1</v>
      </c>
      <c r="J1808" s="316"/>
      <c r="K1808" s="680">
        <f t="shared" si="418"/>
        <v>0</v>
      </c>
      <c r="L1808" s="355">
        <v>1</v>
      </c>
      <c r="M1808" s="355"/>
      <c r="N1808" s="361">
        <f t="shared" si="376"/>
        <v>1</v>
      </c>
      <c r="O1808" s="355"/>
      <c r="P1808" s="355"/>
      <c r="Q1808" s="355"/>
      <c r="R1808" s="355"/>
      <c r="S1808" s="355"/>
      <c r="T1808" s="355"/>
      <c r="U1808" s="355"/>
      <c r="V1808" s="355"/>
      <c r="W1808" s="355"/>
      <c r="X1808" s="355"/>
      <c r="Y1808" s="355"/>
      <c r="Z1808" s="355"/>
      <c r="AA1808" s="355"/>
      <c r="AB1808" s="355"/>
      <c r="AC1808" s="355"/>
      <c r="AD1808" s="355"/>
      <c r="AE1808" s="355"/>
      <c r="AF1808" s="355"/>
      <c r="AG1808" s="355"/>
      <c r="AH1808" s="355"/>
      <c r="AI1808" s="355"/>
      <c r="AJ1808" s="355"/>
      <c r="AK1808" s="72">
        <f t="shared" si="377"/>
        <v>0</v>
      </c>
      <c r="AL1808" s="761">
        <f t="shared" si="372"/>
        <v>1</v>
      </c>
      <c r="AM1808" s="359">
        <f t="shared" si="423"/>
        <v>0</v>
      </c>
      <c r="AN1808" s="359">
        <f t="shared" si="419"/>
        <v>0</v>
      </c>
      <c r="AO1808" s="755">
        <f t="shared" si="424"/>
        <v>0</v>
      </c>
      <c r="AP1808" s="573">
        <f t="shared" si="373"/>
        <v>0</v>
      </c>
      <c r="AQ1808" s="583">
        <f t="shared" si="374"/>
        <v>0</v>
      </c>
      <c r="AR1808" s="579"/>
      <c r="AS1808" s="102"/>
      <c r="AT1808" s="27"/>
      <c r="AU1808" s="592"/>
    </row>
    <row r="1809" spans="1:55" ht="15" hidden="1">
      <c r="A1809" s="309"/>
      <c r="B1809" s="338"/>
      <c r="C1809" s="350"/>
      <c r="D1809" s="951"/>
      <c r="E1809" s="952"/>
      <c r="F1809" s="952"/>
      <c r="G1809" s="953"/>
      <c r="H1809" s="745">
        <v>0.21</v>
      </c>
      <c r="I1809" s="747">
        <v>1</v>
      </c>
      <c r="J1809" s="316"/>
      <c r="K1809" s="680">
        <f t="shared" si="418"/>
        <v>0</v>
      </c>
      <c r="L1809" s="355">
        <v>1</v>
      </c>
      <c r="M1809" s="355"/>
      <c r="N1809" s="361">
        <f t="shared" si="376"/>
        <v>1</v>
      </c>
      <c r="O1809" s="355"/>
      <c r="P1809" s="355"/>
      <c r="Q1809" s="355"/>
      <c r="R1809" s="355"/>
      <c r="S1809" s="355"/>
      <c r="T1809" s="355"/>
      <c r="U1809" s="355"/>
      <c r="V1809" s="355"/>
      <c r="W1809" s="355"/>
      <c r="X1809" s="355"/>
      <c r="Y1809" s="355"/>
      <c r="Z1809" s="355"/>
      <c r="AA1809" s="355"/>
      <c r="AB1809" s="355"/>
      <c r="AC1809" s="355"/>
      <c r="AD1809" s="355"/>
      <c r="AE1809" s="355"/>
      <c r="AF1809" s="355"/>
      <c r="AG1809" s="355"/>
      <c r="AH1809" s="355"/>
      <c r="AI1809" s="355"/>
      <c r="AJ1809" s="355"/>
      <c r="AK1809" s="72">
        <f t="shared" si="377"/>
        <v>0</v>
      </c>
      <c r="AL1809" s="761">
        <f t="shared" si="372"/>
        <v>1</v>
      </c>
      <c r="AM1809" s="359">
        <f t="shared" si="423"/>
        <v>0</v>
      </c>
      <c r="AN1809" s="359">
        <f t="shared" si="419"/>
        <v>0</v>
      </c>
      <c r="AO1809" s="755">
        <f t="shared" si="424"/>
        <v>0</v>
      </c>
      <c r="AP1809" s="573">
        <f t="shared" si="373"/>
        <v>0</v>
      </c>
      <c r="AQ1809" s="583">
        <f t="shared" si="374"/>
        <v>0</v>
      </c>
      <c r="AR1809" s="579"/>
      <c r="AS1809" s="102"/>
      <c r="AT1809" s="27"/>
      <c r="AU1809" s="592"/>
    </row>
    <row r="1810" spans="1:55" ht="15" hidden="1">
      <c r="A1810" s="309"/>
      <c r="B1810" s="338"/>
      <c r="C1810" s="350"/>
      <c r="D1810" s="951"/>
      <c r="E1810" s="952"/>
      <c r="F1810" s="952"/>
      <c r="G1810" s="953"/>
      <c r="H1810" s="745">
        <v>0.21</v>
      </c>
      <c r="I1810" s="747">
        <v>1</v>
      </c>
      <c r="J1810" s="316"/>
      <c r="K1810" s="680">
        <f t="shared" si="418"/>
        <v>0</v>
      </c>
      <c r="L1810" s="355">
        <v>1</v>
      </c>
      <c r="M1810" s="355"/>
      <c r="N1810" s="361">
        <f t="shared" si="376"/>
        <v>1</v>
      </c>
      <c r="O1810" s="355"/>
      <c r="P1810" s="355"/>
      <c r="Q1810" s="355"/>
      <c r="R1810" s="355"/>
      <c r="S1810" s="355"/>
      <c r="T1810" s="355"/>
      <c r="U1810" s="355"/>
      <c r="V1810" s="355"/>
      <c r="W1810" s="355"/>
      <c r="X1810" s="355"/>
      <c r="Y1810" s="355"/>
      <c r="Z1810" s="355"/>
      <c r="AA1810" s="355"/>
      <c r="AB1810" s="355"/>
      <c r="AC1810" s="355"/>
      <c r="AD1810" s="355"/>
      <c r="AE1810" s="355"/>
      <c r="AF1810" s="355"/>
      <c r="AG1810" s="355"/>
      <c r="AH1810" s="355"/>
      <c r="AI1810" s="355"/>
      <c r="AJ1810" s="355"/>
      <c r="AK1810" s="72">
        <f t="shared" si="377"/>
        <v>0</v>
      </c>
      <c r="AL1810" s="761">
        <f t="shared" si="372"/>
        <v>1</v>
      </c>
      <c r="AM1810" s="359">
        <f t="shared" si="423"/>
        <v>0</v>
      </c>
      <c r="AN1810" s="359">
        <f t="shared" si="419"/>
        <v>0</v>
      </c>
      <c r="AO1810" s="755">
        <f t="shared" si="424"/>
        <v>0</v>
      </c>
      <c r="AP1810" s="573">
        <f t="shared" si="373"/>
        <v>0</v>
      </c>
      <c r="AQ1810" s="583">
        <f t="shared" si="374"/>
        <v>0</v>
      </c>
      <c r="AR1810" s="579"/>
      <c r="AS1810" s="102"/>
      <c r="AT1810" s="27"/>
      <c r="AU1810" s="592"/>
      <c r="BB1810" s="778"/>
      <c r="BC1810" s="776"/>
    </row>
    <row r="1811" spans="1:55" ht="15" hidden="1">
      <c r="A1811" s="309"/>
      <c r="B1811" s="338"/>
      <c r="C1811" s="350"/>
      <c r="D1811" s="951"/>
      <c r="E1811" s="952"/>
      <c r="F1811" s="952"/>
      <c r="G1811" s="953"/>
      <c r="H1811" s="745">
        <v>0.21</v>
      </c>
      <c r="I1811" s="747">
        <v>1</v>
      </c>
      <c r="J1811" s="316"/>
      <c r="K1811" s="680">
        <f t="shared" si="418"/>
        <v>0</v>
      </c>
      <c r="L1811" s="355">
        <v>1</v>
      </c>
      <c r="M1811" s="355"/>
      <c r="N1811" s="361">
        <f t="shared" si="376"/>
        <v>1</v>
      </c>
      <c r="O1811" s="355"/>
      <c r="P1811" s="355"/>
      <c r="Q1811" s="355"/>
      <c r="R1811" s="355"/>
      <c r="S1811" s="355"/>
      <c r="T1811" s="355"/>
      <c r="U1811" s="355"/>
      <c r="V1811" s="355"/>
      <c r="W1811" s="355"/>
      <c r="X1811" s="355"/>
      <c r="Y1811" s="355"/>
      <c r="Z1811" s="355"/>
      <c r="AA1811" s="355"/>
      <c r="AB1811" s="355"/>
      <c r="AC1811" s="355"/>
      <c r="AD1811" s="355"/>
      <c r="AE1811" s="355"/>
      <c r="AF1811" s="355"/>
      <c r="AG1811" s="355"/>
      <c r="AH1811" s="355"/>
      <c r="AI1811" s="355"/>
      <c r="AJ1811" s="355"/>
      <c r="AK1811" s="72">
        <f t="shared" si="377"/>
        <v>0</v>
      </c>
      <c r="AL1811" s="761">
        <f t="shared" si="372"/>
        <v>1</v>
      </c>
      <c r="AM1811" s="359">
        <f t="shared" si="423"/>
        <v>0</v>
      </c>
      <c r="AN1811" s="359">
        <f t="shared" si="419"/>
        <v>0</v>
      </c>
      <c r="AO1811" s="755">
        <f t="shared" si="424"/>
        <v>0</v>
      </c>
      <c r="AP1811" s="573">
        <f t="shared" si="373"/>
        <v>0</v>
      </c>
      <c r="AQ1811" s="583">
        <f t="shared" si="374"/>
        <v>0</v>
      </c>
      <c r="AR1811" s="579"/>
      <c r="AS1811" s="102"/>
      <c r="AT1811" s="27"/>
      <c r="AU1811" s="592"/>
      <c r="BC1811" s="776"/>
    </row>
    <row r="1812" spans="1:55" ht="15" hidden="1">
      <c r="A1812" s="309"/>
      <c r="B1812" s="338"/>
      <c r="C1812" s="350"/>
      <c r="D1812" s="951"/>
      <c r="E1812" s="952"/>
      <c r="F1812" s="952"/>
      <c r="G1812" s="953"/>
      <c r="H1812" s="745">
        <v>0.21</v>
      </c>
      <c r="I1812" s="747">
        <v>1</v>
      </c>
      <c r="J1812" s="316"/>
      <c r="K1812" s="680">
        <f t="shared" si="418"/>
        <v>0</v>
      </c>
      <c r="L1812" s="355">
        <v>1</v>
      </c>
      <c r="M1812" s="355"/>
      <c r="N1812" s="361">
        <f t="shared" si="376"/>
        <v>1</v>
      </c>
      <c r="O1812" s="355"/>
      <c r="P1812" s="355"/>
      <c r="Q1812" s="355"/>
      <c r="R1812" s="355"/>
      <c r="S1812" s="355"/>
      <c r="T1812" s="355"/>
      <c r="U1812" s="355"/>
      <c r="V1812" s="355"/>
      <c r="W1812" s="355"/>
      <c r="X1812" s="355"/>
      <c r="Y1812" s="355"/>
      <c r="Z1812" s="355"/>
      <c r="AA1812" s="355"/>
      <c r="AB1812" s="355"/>
      <c r="AC1812" s="355"/>
      <c r="AD1812" s="355"/>
      <c r="AE1812" s="355"/>
      <c r="AF1812" s="355"/>
      <c r="AG1812" s="355"/>
      <c r="AH1812" s="355"/>
      <c r="AI1812" s="355"/>
      <c r="AJ1812" s="355"/>
      <c r="AK1812" s="72">
        <f t="shared" si="377"/>
        <v>0</v>
      </c>
      <c r="AL1812" s="761">
        <f t="shared" si="372"/>
        <v>1</v>
      </c>
      <c r="AM1812" s="359">
        <f t="shared" si="423"/>
        <v>0</v>
      </c>
      <c r="AN1812" s="359">
        <f t="shared" si="419"/>
        <v>0</v>
      </c>
      <c r="AO1812" s="755">
        <f t="shared" si="424"/>
        <v>0</v>
      </c>
      <c r="AP1812" s="573">
        <f t="shared" si="373"/>
        <v>0</v>
      </c>
      <c r="AQ1812" s="583">
        <f t="shared" si="374"/>
        <v>0</v>
      </c>
      <c r="AR1812" s="579"/>
      <c r="AS1812" s="102"/>
      <c r="AT1812" s="27"/>
      <c r="AU1812" s="592"/>
      <c r="BC1812" s="778"/>
    </row>
    <row r="1813" spans="1:55" ht="15" hidden="1">
      <c r="A1813" s="309"/>
      <c r="B1813" s="338"/>
      <c r="C1813" s="350"/>
      <c r="D1813" s="951"/>
      <c r="E1813" s="952"/>
      <c r="F1813" s="952"/>
      <c r="G1813" s="953"/>
      <c r="H1813" s="745">
        <v>0.21</v>
      </c>
      <c r="I1813" s="747">
        <v>1</v>
      </c>
      <c r="J1813" s="316"/>
      <c r="K1813" s="680">
        <f t="shared" si="418"/>
        <v>0</v>
      </c>
      <c r="L1813" s="355">
        <v>1</v>
      </c>
      <c r="M1813" s="355"/>
      <c r="N1813" s="361">
        <f t="shared" si="376"/>
        <v>1</v>
      </c>
      <c r="O1813" s="355"/>
      <c r="P1813" s="355"/>
      <c r="Q1813" s="355"/>
      <c r="R1813" s="355"/>
      <c r="S1813" s="355"/>
      <c r="T1813" s="355"/>
      <c r="U1813" s="355"/>
      <c r="V1813" s="355"/>
      <c r="W1813" s="355"/>
      <c r="X1813" s="355"/>
      <c r="Y1813" s="355"/>
      <c r="Z1813" s="355"/>
      <c r="AA1813" s="355"/>
      <c r="AB1813" s="355"/>
      <c r="AC1813" s="355"/>
      <c r="AD1813" s="355"/>
      <c r="AE1813" s="355"/>
      <c r="AF1813" s="355"/>
      <c r="AG1813" s="355"/>
      <c r="AH1813" s="355"/>
      <c r="AI1813" s="355"/>
      <c r="AJ1813" s="355"/>
      <c r="AK1813" s="72">
        <f t="shared" si="377"/>
        <v>0</v>
      </c>
      <c r="AL1813" s="761">
        <f t="shared" si="372"/>
        <v>1</v>
      </c>
      <c r="AM1813" s="359">
        <f t="shared" si="423"/>
        <v>0</v>
      </c>
      <c r="AN1813" s="359">
        <f t="shared" si="419"/>
        <v>0</v>
      </c>
      <c r="AO1813" s="755">
        <f t="shared" si="424"/>
        <v>0</v>
      </c>
      <c r="AP1813" s="573">
        <f t="shared" si="373"/>
        <v>0</v>
      </c>
      <c r="AQ1813" s="583">
        <f t="shared" si="374"/>
        <v>0</v>
      </c>
      <c r="AR1813" s="579"/>
      <c r="AS1813" s="102"/>
      <c r="AT1813" s="27"/>
      <c r="AU1813" s="592"/>
    </row>
    <row r="1814" spans="1:55" ht="15" hidden="1">
      <c r="A1814" s="309"/>
      <c r="B1814" s="338"/>
      <c r="C1814" s="350"/>
      <c r="D1814" s="951"/>
      <c r="E1814" s="952"/>
      <c r="F1814" s="952"/>
      <c r="G1814" s="953"/>
      <c r="H1814" s="745">
        <v>0.21</v>
      </c>
      <c r="I1814" s="747">
        <v>1</v>
      </c>
      <c r="J1814" s="316"/>
      <c r="K1814" s="680">
        <f t="shared" si="418"/>
        <v>0</v>
      </c>
      <c r="L1814" s="355">
        <v>1</v>
      </c>
      <c r="M1814" s="355"/>
      <c r="N1814" s="361">
        <f t="shared" si="376"/>
        <v>1</v>
      </c>
      <c r="O1814" s="355"/>
      <c r="P1814" s="355"/>
      <c r="Q1814" s="355"/>
      <c r="R1814" s="355"/>
      <c r="S1814" s="355"/>
      <c r="T1814" s="355"/>
      <c r="U1814" s="355"/>
      <c r="V1814" s="355"/>
      <c r="W1814" s="355"/>
      <c r="X1814" s="355"/>
      <c r="Y1814" s="355"/>
      <c r="Z1814" s="355"/>
      <c r="AA1814" s="355"/>
      <c r="AB1814" s="355"/>
      <c r="AC1814" s="355"/>
      <c r="AD1814" s="355"/>
      <c r="AE1814" s="355"/>
      <c r="AF1814" s="355"/>
      <c r="AG1814" s="355"/>
      <c r="AH1814" s="355"/>
      <c r="AI1814" s="355"/>
      <c r="AJ1814" s="355"/>
      <c r="AK1814" s="72">
        <f t="shared" si="377"/>
        <v>0</v>
      </c>
      <c r="AL1814" s="761">
        <f t="shared" si="372"/>
        <v>1</v>
      </c>
      <c r="AM1814" s="359">
        <f t="shared" si="423"/>
        <v>0</v>
      </c>
      <c r="AN1814" s="359">
        <f t="shared" si="419"/>
        <v>0</v>
      </c>
      <c r="AO1814" s="755">
        <f t="shared" si="424"/>
        <v>0</v>
      </c>
      <c r="AP1814" s="573">
        <f t="shared" si="373"/>
        <v>0</v>
      </c>
      <c r="AQ1814" s="583">
        <f t="shared" si="374"/>
        <v>0</v>
      </c>
      <c r="AR1814" s="579"/>
      <c r="AS1814" s="102"/>
      <c r="AT1814" s="27"/>
      <c r="AU1814" s="592"/>
    </row>
    <row r="1815" spans="1:55" ht="15" hidden="1">
      <c r="A1815" s="309"/>
      <c r="B1815" s="338"/>
      <c r="C1815" s="350"/>
      <c r="D1815" s="951"/>
      <c r="E1815" s="952"/>
      <c r="F1815" s="952"/>
      <c r="G1815" s="953"/>
      <c r="H1815" s="745">
        <v>0.21</v>
      </c>
      <c r="I1815" s="747">
        <v>1</v>
      </c>
      <c r="J1815" s="316"/>
      <c r="K1815" s="680">
        <f t="shared" si="418"/>
        <v>0</v>
      </c>
      <c r="L1815" s="355">
        <v>1</v>
      </c>
      <c r="M1815" s="355"/>
      <c r="N1815" s="361">
        <f t="shared" si="376"/>
        <v>1</v>
      </c>
      <c r="O1815" s="355"/>
      <c r="P1815" s="355"/>
      <c r="Q1815" s="355"/>
      <c r="R1815" s="355"/>
      <c r="S1815" s="355"/>
      <c r="T1815" s="355"/>
      <c r="U1815" s="355"/>
      <c r="V1815" s="355"/>
      <c r="W1815" s="355"/>
      <c r="X1815" s="355"/>
      <c r="Y1815" s="355"/>
      <c r="Z1815" s="355"/>
      <c r="AA1815" s="355"/>
      <c r="AB1815" s="355"/>
      <c r="AC1815" s="355"/>
      <c r="AD1815" s="355"/>
      <c r="AE1815" s="355"/>
      <c r="AF1815" s="355"/>
      <c r="AG1815" s="355"/>
      <c r="AH1815" s="355"/>
      <c r="AI1815" s="355"/>
      <c r="AJ1815" s="355"/>
      <c r="AK1815" s="72">
        <f t="shared" si="377"/>
        <v>0</v>
      </c>
      <c r="AL1815" s="761">
        <f t="shared" si="372"/>
        <v>1</v>
      </c>
      <c r="AM1815" s="359">
        <f t="shared" si="423"/>
        <v>0</v>
      </c>
      <c r="AN1815" s="359">
        <f t="shared" si="419"/>
        <v>0</v>
      </c>
      <c r="AO1815" s="755">
        <f t="shared" si="424"/>
        <v>0</v>
      </c>
      <c r="AP1815" s="573">
        <f t="shared" si="373"/>
        <v>0</v>
      </c>
      <c r="AQ1815" s="583">
        <f t="shared" si="374"/>
        <v>0</v>
      </c>
      <c r="AR1815" s="579"/>
      <c r="AS1815" s="102"/>
      <c r="AT1815" s="27"/>
      <c r="AU1815" s="592"/>
    </row>
    <row r="1816" spans="1:55" ht="15" hidden="1">
      <c r="A1816" s="309"/>
      <c r="B1816" s="338"/>
      <c r="C1816" s="350"/>
      <c r="D1816" s="951"/>
      <c r="E1816" s="952"/>
      <c r="F1816" s="952"/>
      <c r="G1816" s="953"/>
      <c r="H1816" s="745">
        <v>0.21</v>
      </c>
      <c r="I1816" s="747">
        <v>1</v>
      </c>
      <c r="J1816" s="316"/>
      <c r="K1816" s="680">
        <f t="shared" si="418"/>
        <v>0</v>
      </c>
      <c r="L1816" s="355">
        <v>1</v>
      </c>
      <c r="M1816" s="355"/>
      <c r="N1816" s="361">
        <f t="shared" ref="N1816:N1885" si="427">L1816+M1816</f>
        <v>1</v>
      </c>
      <c r="O1816" s="355"/>
      <c r="P1816" s="355"/>
      <c r="Q1816" s="355"/>
      <c r="R1816" s="355"/>
      <c r="S1816" s="355"/>
      <c r="T1816" s="355"/>
      <c r="U1816" s="355"/>
      <c r="V1816" s="355"/>
      <c r="W1816" s="355"/>
      <c r="X1816" s="355"/>
      <c r="Y1816" s="355"/>
      <c r="Z1816" s="355"/>
      <c r="AA1816" s="355"/>
      <c r="AB1816" s="355"/>
      <c r="AC1816" s="355"/>
      <c r="AD1816" s="355"/>
      <c r="AE1816" s="355"/>
      <c r="AF1816" s="355"/>
      <c r="AG1816" s="355"/>
      <c r="AH1816" s="355"/>
      <c r="AI1816" s="355"/>
      <c r="AJ1816" s="355"/>
      <c r="AK1816" s="72">
        <f t="shared" ref="AK1816:AK1885" si="428">SUM(O1816:AJ1816)</f>
        <v>0</v>
      </c>
      <c r="AL1816" s="761">
        <f t="shared" ref="AL1816:AL1885" si="429">N1816+AK1816</f>
        <v>1</v>
      </c>
      <c r="AM1816" s="359">
        <f t="shared" si="423"/>
        <v>0</v>
      </c>
      <c r="AN1816" s="359">
        <f t="shared" si="419"/>
        <v>0</v>
      </c>
      <c r="AO1816" s="755">
        <f t="shared" si="424"/>
        <v>0</v>
      </c>
      <c r="AP1816" s="573">
        <f t="shared" ref="AP1816:AP1885" si="430">AM1816-AR1816</f>
        <v>0</v>
      </c>
      <c r="AQ1816" s="583">
        <f t="shared" ref="AQ1816:AQ1885" si="431">AN1816-AS1816</f>
        <v>0</v>
      </c>
      <c r="AR1816" s="579"/>
      <c r="AS1816" s="102"/>
      <c r="AT1816" s="27"/>
      <c r="AU1816" s="592"/>
    </row>
    <row r="1817" spans="1:55" ht="15" hidden="1">
      <c r="A1817" s="309"/>
      <c r="B1817" s="338"/>
      <c r="C1817" s="350"/>
      <c r="D1817" s="951"/>
      <c r="E1817" s="952"/>
      <c r="F1817" s="952"/>
      <c r="G1817" s="953"/>
      <c r="H1817" s="745">
        <v>0.21</v>
      </c>
      <c r="I1817" s="747">
        <v>1</v>
      </c>
      <c r="J1817" s="316"/>
      <c r="K1817" s="680">
        <f t="shared" si="418"/>
        <v>0</v>
      </c>
      <c r="L1817" s="355">
        <v>1</v>
      </c>
      <c r="M1817" s="355"/>
      <c r="N1817" s="361">
        <f t="shared" si="427"/>
        <v>1</v>
      </c>
      <c r="O1817" s="355"/>
      <c r="P1817" s="355"/>
      <c r="Q1817" s="355"/>
      <c r="R1817" s="355"/>
      <c r="S1817" s="355"/>
      <c r="T1817" s="355"/>
      <c r="U1817" s="355"/>
      <c r="V1817" s="355"/>
      <c r="W1817" s="355"/>
      <c r="X1817" s="355"/>
      <c r="Y1817" s="355"/>
      <c r="Z1817" s="355"/>
      <c r="AA1817" s="355"/>
      <c r="AB1817" s="355"/>
      <c r="AC1817" s="355"/>
      <c r="AD1817" s="355"/>
      <c r="AE1817" s="355"/>
      <c r="AF1817" s="355"/>
      <c r="AG1817" s="355"/>
      <c r="AH1817" s="355"/>
      <c r="AI1817" s="355"/>
      <c r="AJ1817" s="355"/>
      <c r="AK1817" s="72">
        <f t="shared" si="428"/>
        <v>0</v>
      </c>
      <c r="AL1817" s="761">
        <f t="shared" si="429"/>
        <v>1</v>
      </c>
      <c r="AM1817" s="359">
        <f t="shared" si="423"/>
        <v>0</v>
      </c>
      <c r="AN1817" s="359">
        <f t="shared" si="419"/>
        <v>0</v>
      </c>
      <c r="AO1817" s="755">
        <f t="shared" si="424"/>
        <v>0</v>
      </c>
      <c r="AP1817" s="573">
        <f t="shared" si="430"/>
        <v>0</v>
      </c>
      <c r="AQ1817" s="583">
        <f t="shared" si="431"/>
        <v>0</v>
      </c>
      <c r="AR1817" s="579"/>
      <c r="AS1817" s="102"/>
      <c r="AT1817" s="27"/>
      <c r="AU1817" s="592"/>
    </row>
    <row r="1818" spans="1:55" ht="15" hidden="1">
      <c r="A1818" s="309"/>
      <c r="B1818" s="338"/>
      <c r="C1818" s="350"/>
      <c r="D1818" s="951"/>
      <c r="E1818" s="952"/>
      <c r="F1818" s="952"/>
      <c r="G1818" s="953"/>
      <c r="H1818" s="745">
        <v>0.21</v>
      </c>
      <c r="I1818" s="747">
        <v>1</v>
      </c>
      <c r="J1818" s="316"/>
      <c r="K1818" s="680">
        <f t="shared" si="418"/>
        <v>0</v>
      </c>
      <c r="L1818" s="355">
        <v>1</v>
      </c>
      <c r="M1818" s="355"/>
      <c r="N1818" s="361">
        <f t="shared" si="427"/>
        <v>1</v>
      </c>
      <c r="O1818" s="355"/>
      <c r="P1818" s="355"/>
      <c r="Q1818" s="355"/>
      <c r="R1818" s="355"/>
      <c r="S1818" s="355"/>
      <c r="T1818" s="355"/>
      <c r="U1818" s="355"/>
      <c r="V1818" s="355"/>
      <c r="W1818" s="355"/>
      <c r="X1818" s="355"/>
      <c r="Y1818" s="355"/>
      <c r="Z1818" s="355"/>
      <c r="AA1818" s="355"/>
      <c r="AB1818" s="355"/>
      <c r="AC1818" s="355"/>
      <c r="AD1818" s="355"/>
      <c r="AE1818" s="355"/>
      <c r="AF1818" s="355"/>
      <c r="AG1818" s="355"/>
      <c r="AH1818" s="355"/>
      <c r="AI1818" s="355"/>
      <c r="AJ1818" s="355"/>
      <c r="AK1818" s="72">
        <f t="shared" si="428"/>
        <v>0</v>
      </c>
      <c r="AL1818" s="761">
        <f t="shared" si="429"/>
        <v>1</v>
      </c>
      <c r="AM1818" s="359">
        <f t="shared" si="423"/>
        <v>0</v>
      </c>
      <c r="AN1818" s="359">
        <f t="shared" si="419"/>
        <v>0</v>
      </c>
      <c r="AO1818" s="755">
        <f t="shared" si="424"/>
        <v>0</v>
      </c>
      <c r="AP1818" s="573">
        <f t="shared" si="430"/>
        <v>0</v>
      </c>
      <c r="AQ1818" s="583">
        <f t="shared" si="431"/>
        <v>0</v>
      </c>
      <c r="AR1818" s="579"/>
      <c r="AS1818" s="102"/>
      <c r="AT1818" s="27"/>
      <c r="AU1818" s="592"/>
    </row>
    <row r="1819" spans="1:55" ht="15" hidden="1">
      <c r="A1819" s="309"/>
      <c r="B1819" s="338"/>
      <c r="C1819" s="350"/>
      <c r="D1819" s="951"/>
      <c r="E1819" s="952"/>
      <c r="F1819" s="952"/>
      <c r="G1819" s="953"/>
      <c r="H1819" s="745">
        <v>0.21</v>
      </c>
      <c r="I1819" s="747">
        <v>1</v>
      </c>
      <c r="J1819" s="316"/>
      <c r="K1819" s="680">
        <f t="shared" si="418"/>
        <v>0</v>
      </c>
      <c r="L1819" s="355">
        <v>1</v>
      </c>
      <c r="M1819" s="355"/>
      <c r="N1819" s="361">
        <f t="shared" si="427"/>
        <v>1</v>
      </c>
      <c r="O1819" s="355"/>
      <c r="P1819" s="355"/>
      <c r="Q1819" s="355"/>
      <c r="R1819" s="355"/>
      <c r="S1819" s="355"/>
      <c r="T1819" s="355"/>
      <c r="U1819" s="355"/>
      <c r="V1819" s="355"/>
      <c r="W1819" s="355"/>
      <c r="X1819" s="355"/>
      <c r="Y1819" s="355"/>
      <c r="Z1819" s="355"/>
      <c r="AA1819" s="355"/>
      <c r="AB1819" s="355"/>
      <c r="AC1819" s="355"/>
      <c r="AD1819" s="355"/>
      <c r="AE1819" s="355"/>
      <c r="AF1819" s="355"/>
      <c r="AG1819" s="355"/>
      <c r="AH1819" s="355"/>
      <c r="AI1819" s="355"/>
      <c r="AJ1819" s="355"/>
      <c r="AK1819" s="72">
        <f t="shared" si="428"/>
        <v>0</v>
      </c>
      <c r="AL1819" s="761">
        <f t="shared" si="429"/>
        <v>1</v>
      </c>
      <c r="AM1819" s="359">
        <f t="shared" si="423"/>
        <v>0</v>
      </c>
      <c r="AN1819" s="359">
        <f t="shared" si="419"/>
        <v>0</v>
      </c>
      <c r="AO1819" s="755">
        <f t="shared" si="424"/>
        <v>0</v>
      </c>
      <c r="AP1819" s="573">
        <f t="shared" si="430"/>
        <v>0</v>
      </c>
      <c r="AQ1819" s="583">
        <f t="shared" si="431"/>
        <v>0</v>
      </c>
      <c r="AR1819" s="579"/>
      <c r="AS1819" s="102"/>
      <c r="AT1819" s="27"/>
      <c r="AU1819" s="592"/>
    </row>
    <row r="1820" spans="1:55" ht="15" hidden="1">
      <c r="A1820" s="309"/>
      <c r="B1820" s="338"/>
      <c r="C1820" s="350"/>
      <c r="D1820" s="951"/>
      <c r="E1820" s="952"/>
      <c r="F1820" s="952"/>
      <c r="G1820" s="953"/>
      <c r="H1820" s="745">
        <v>0.21</v>
      </c>
      <c r="I1820" s="747">
        <v>1</v>
      </c>
      <c r="J1820" s="316"/>
      <c r="K1820" s="680">
        <f t="shared" si="418"/>
        <v>0</v>
      </c>
      <c r="L1820" s="355">
        <v>1</v>
      </c>
      <c r="M1820" s="355"/>
      <c r="N1820" s="361">
        <f t="shared" si="427"/>
        <v>1</v>
      </c>
      <c r="O1820" s="355"/>
      <c r="P1820" s="355"/>
      <c r="Q1820" s="355"/>
      <c r="R1820" s="355"/>
      <c r="S1820" s="355"/>
      <c r="T1820" s="355"/>
      <c r="U1820" s="355"/>
      <c r="V1820" s="355"/>
      <c r="W1820" s="355"/>
      <c r="X1820" s="355"/>
      <c r="Y1820" s="355"/>
      <c r="Z1820" s="355"/>
      <c r="AA1820" s="355"/>
      <c r="AB1820" s="355"/>
      <c r="AC1820" s="355"/>
      <c r="AD1820" s="355"/>
      <c r="AE1820" s="355"/>
      <c r="AF1820" s="355"/>
      <c r="AG1820" s="355"/>
      <c r="AH1820" s="355"/>
      <c r="AI1820" s="355"/>
      <c r="AJ1820" s="355"/>
      <c r="AK1820" s="72">
        <f t="shared" si="428"/>
        <v>0</v>
      </c>
      <c r="AL1820" s="761">
        <f t="shared" si="429"/>
        <v>1</v>
      </c>
      <c r="AM1820" s="359">
        <f t="shared" si="423"/>
        <v>0</v>
      </c>
      <c r="AN1820" s="359">
        <f t="shared" si="419"/>
        <v>0</v>
      </c>
      <c r="AO1820" s="755">
        <f t="shared" si="424"/>
        <v>0</v>
      </c>
      <c r="AP1820" s="573">
        <f t="shared" si="430"/>
        <v>0</v>
      </c>
      <c r="AQ1820" s="583">
        <f t="shared" si="431"/>
        <v>0</v>
      </c>
      <c r="AR1820" s="579"/>
      <c r="AS1820" s="102"/>
      <c r="AT1820" s="27"/>
      <c r="AU1820" s="592"/>
    </row>
    <row r="1821" spans="1:55" ht="15" hidden="1">
      <c r="A1821" s="309"/>
      <c r="B1821" s="338"/>
      <c r="C1821" s="350"/>
      <c r="D1821" s="951"/>
      <c r="E1821" s="952"/>
      <c r="F1821" s="952"/>
      <c r="G1821" s="953"/>
      <c r="H1821" s="745">
        <v>0.21</v>
      </c>
      <c r="I1821" s="747">
        <v>1</v>
      </c>
      <c r="J1821" s="316"/>
      <c r="K1821" s="680">
        <f t="shared" si="418"/>
        <v>0</v>
      </c>
      <c r="L1821" s="355">
        <v>1</v>
      </c>
      <c r="M1821" s="355"/>
      <c r="N1821" s="361">
        <f t="shared" si="427"/>
        <v>1</v>
      </c>
      <c r="O1821" s="355"/>
      <c r="P1821" s="355"/>
      <c r="Q1821" s="355"/>
      <c r="R1821" s="355"/>
      <c r="S1821" s="355"/>
      <c r="T1821" s="355"/>
      <c r="U1821" s="355"/>
      <c r="V1821" s="355"/>
      <c r="W1821" s="355"/>
      <c r="X1821" s="355"/>
      <c r="Y1821" s="355"/>
      <c r="Z1821" s="355"/>
      <c r="AA1821" s="355"/>
      <c r="AB1821" s="355"/>
      <c r="AC1821" s="355"/>
      <c r="AD1821" s="355"/>
      <c r="AE1821" s="355"/>
      <c r="AF1821" s="355"/>
      <c r="AG1821" s="355"/>
      <c r="AH1821" s="355"/>
      <c r="AI1821" s="355"/>
      <c r="AJ1821" s="355"/>
      <c r="AK1821" s="72">
        <f t="shared" si="428"/>
        <v>0</v>
      </c>
      <c r="AL1821" s="761">
        <f t="shared" si="429"/>
        <v>1</v>
      </c>
      <c r="AM1821" s="359">
        <f t="shared" si="423"/>
        <v>0</v>
      </c>
      <c r="AN1821" s="359">
        <f t="shared" si="419"/>
        <v>0</v>
      </c>
      <c r="AO1821" s="755">
        <f t="shared" si="424"/>
        <v>0</v>
      </c>
      <c r="AP1821" s="573">
        <f t="shared" si="430"/>
        <v>0</v>
      </c>
      <c r="AQ1821" s="583">
        <f t="shared" si="431"/>
        <v>0</v>
      </c>
      <c r="AR1821" s="579"/>
      <c r="AS1821" s="102"/>
      <c r="AT1821" s="27"/>
      <c r="AU1821" s="592"/>
    </row>
    <row r="1822" spans="1:55" ht="15" hidden="1">
      <c r="A1822" s="309"/>
      <c r="B1822" s="338"/>
      <c r="C1822" s="350"/>
      <c r="D1822" s="951"/>
      <c r="E1822" s="952"/>
      <c r="F1822" s="952"/>
      <c r="G1822" s="953"/>
      <c r="H1822" s="745">
        <v>0.21</v>
      </c>
      <c r="I1822" s="747">
        <v>1</v>
      </c>
      <c r="J1822" s="316"/>
      <c r="K1822" s="680">
        <f t="shared" si="418"/>
        <v>0</v>
      </c>
      <c r="L1822" s="355">
        <v>1</v>
      </c>
      <c r="M1822" s="355"/>
      <c r="N1822" s="361">
        <f t="shared" si="427"/>
        <v>1</v>
      </c>
      <c r="O1822" s="355"/>
      <c r="P1822" s="355"/>
      <c r="Q1822" s="355"/>
      <c r="R1822" s="355"/>
      <c r="S1822" s="355"/>
      <c r="T1822" s="355"/>
      <c r="U1822" s="355"/>
      <c r="V1822" s="355"/>
      <c r="W1822" s="355"/>
      <c r="X1822" s="355"/>
      <c r="Y1822" s="355"/>
      <c r="Z1822" s="355"/>
      <c r="AA1822" s="355"/>
      <c r="AB1822" s="355"/>
      <c r="AC1822" s="355"/>
      <c r="AD1822" s="355"/>
      <c r="AE1822" s="355"/>
      <c r="AF1822" s="355"/>
      <c r="AG1822" s="355"/>
      <c r="AH1822" s="355"/>
      <c r="AI1822" s="355"/>
      <c r="AJ1822" s="355"/>
      <c r="AK1822" s="72">
        <f t="shared" si="428"/>
        <v>0</v>
      </c>
      <c r="AL1822" s="761">
        <f t="shared" si="429"/>
        <v>1</v>
      </c>
      <c r="AM1822" s="359">
        <f t="shared" si="423"/>
        <v>0</v>
      </c>
      <c r="AN1822" s="359">
        <f t="shared" si="419"/>
        <v>0</v>
      </c>
      <c r="AO1822" s="755">
        <f t="shared" si="424"/>
        <v>0</v>
      </c>
      <c r="AP1822" s="573">
        <f t="shared" si="430"/>
        <v>0</v>
      </c>
      <c r="AQ1822" s="583">
        <f t="shared" si="431"/>
        <v>0</v>
      </c>
      <c r="AR1822" s="579"/>
      <c r="AS1822" s="102"/>
      <c r="AT1822" s="27"/>
      <c r="AU1822" s="592"/>
    </row>
    <row r="1823" spans="1:55" ht="15" hidden="1">
      <c r="A1823" s="309"/>
      <c r="B1823" s="338"/>
      <c r="C1823" s="350"/>
      <c r="D1823" s="951"/>
      <c r="E1823" s="952"/>
      <c r="F1823" s="952"/>
      <c r="G1823" s="953"/>
      <c r="H1823" s="745">
        <v>0.21</v>
      </c>
      <c r="I1823" s="747">
        <v>1</v>
      </c>
      <c r="J1823" s="316"/>
      <c r="K1823" s="680">
        <f t="shared" si="418"/>
        <v>0</v>
      </c>
      <c r="L1823" s="355">
        <v>1</v>
      </c>
      <c r="M1823" s="355"/>
      <c r="N1823" s="361">
        <f t="shared" si="427"/>
        <v>1</v>
      </c>
      <c r="O1823" s="355"/>
      <c r="P1823" s="355"/>
      <c r="Q1823" s="355"/>
      <c r="R1823" s="355"/>
      <c r="S1823" s="355"/>
      <c r="T1823" s="355"/>
      <c r="U1823" s="355"/>
      <c r="V1823" s="355"/>
      <c r="W1823" s="355"/>
      <c r="X1823" s="355"/>
      <c r="Y1823" s="355"/>
      <c r="Z1823" s="355"/>
      <c r="AA1823" s="355"/>
      <c r="AB1823" s="355"/>
      <c r="AC1823" s="355"/>
      <c r="AD1823" s="355"/>
      <c r="AE1823" s="355"/>
      <c r="AF1823" s="355"/>
      <c r="AG1823" s="355"/>
      <c r="AH1823" s="355"/>
      <c r="AI1823" s="355"/>
      <c r="AJ1823" s="355"/>
      <c r="AK1823" s="72">
        <f t="shared" si="428"/>
        <v>0</v>
      </c>
      <c r="AL1823" s="761">
        <f t="shared" si="429"/>
        <v>1</v>
      </c>
      <c r="AM1823" s="359">
        <f t="shared" si="423"/>
        <v>0</v>
      </c>
      <c r="AN1823" s="359">
        <f t="shared" si="419"/>
        <v>0</v>
      </c>
      <c r="AO1823" s="755">
        <f t="shared" si="424"/>
        <v>0</v>
      </c>
      <c r="AP1823" s="573">
        <f t="shared" si="430"/>
        <v>0</v>
      </c>
      <c r="AQ1823" s="583">
        <f t="shared" si="431"/>
        <v>0</v>
      </c>
      <c r="AR1823" s="579"/>
      <c r="AS1823" s="102"/>
      <c r="AT1823" s="27"/>
      <c r="AU1823" s="592"/>
    </row>
    <row r="1824" spans="1:55" ht="15" hidden="1">
      <c r="A1824" s="309"/>
      <c r="B1824" s="338"/>
      <c r="C1824" s="350"/>
      <c r="D1824" s="951"/>
      <c r="E1824" s="952"/>
      <c r="F1824" s="952"/>
      <c r="G1824" s="953"/>
      <c r="H1824" s="745">
        <v>0.21</v>
      </c>
      <c r="I1824" s="747">
        <v>1</v>
      </c>
      <c r="J1824" s="316"/>
      <c r="K1824" s="680">
        <f t="shared" si="418"/>
        <v>0</v>
      </c>
      <c r="L1824" s="355">
        <v>1</v>
      </c>
      <c r="M1824" s="355"/>
      <c r="N1824" s="361">
        <f t="shared" si="427"/>
        <v>1</v>
      </c>
      <c r="O1824" s="355"/>
      <c r="P1824" s="355"/>
      <c r="Q1824" s="355"/>
      <c r="R1824" s="355"/>
      <c r="S1824" s="355"/>
      <c r="T1824" s="355"/>
      <c r="U1824" s="355"/>
      <c r="V1824" s="355"/>
      <c r="W1824" s="355"/>
      <c r="X1824" s="355"/>
      <c r="Y1824" s="355"/>
      <c r="Z1824" s="355"/>
      <c r="AA1824" s="355"/>
      <c r="AB1824" s="355"/>
      <c r="AC1824" s="355"/>
      <c r="AD1824" s="355"/>
      <c r="AE1824" s="355"/>
      <c r="AF1824" s="355"/>
      <c r="AG1824" s="355"/>
      <c r="AH1824" s="355"/>
      <c r="AI1824" s="355"/>
      <c r="AJ1824" s="355"/>
      <c r="AK1824" s="72">
        <f t="shared" si="428"/>
        <v>0</v>
      </c>
      <c r="AL1824" s="761">
        <f t="shared" si="429"/>
        <v>1</v>
      </c>
      <c r="AM1824" s="359">
        <f t="shared" si="423"/>
        <v>0</v>
      </c>
      <c r="AN1824" s="359">
        <f t="shared" si="419"/>
        <v>0</v>
      </c>
      <c r="AO1824" s="755">
        <f t="shared" si="424"/>
        <v>0</v>
      </c>
      <c r="AP1824" s="573">
        <f t="shared" si="430"/>
        <v>0</v>
      </c>
      <c r="AQ1824" s="583">
        <f t="shared" si="431"/>
        <v>0</v>
      </c>
      <c r="AR1824" s="579"/>
      <c r="AS1824" s="102"/>
      <c r="AT1824" s="27"/>
      <c r="AU1824" s="592"/>
    </row>
    <row r="1825" spans="1:47" ht="15" hidden="1">
      <c r="A1825" s="309"/>
      <c r="B1825" s="338"/>
      <c r="C1825" s="350"/>
      <c r="D1825" s="951"/>
      <c r="E1825" s="952"/>
      <c r="F1825" s="952"/>
      <c r="G1825" s="953"/>
      <c r="H1825" s="745">
        <v>0.21</v>
      </c>
      <c r="I1825" s="747">
        <v>1</v>
      </c>
      <c r="J1825" s="316"/>
      <c r="K1825" s="680">
        <f t="shared" si="418"/>
        <v>0</v>
      </c>
      <c r="L1825" s="355">
        <v>1</v>
      </c>
      <c r="M1825" s="355"/>
      <c r="N1825" s="361">
        <f t="shared" si="427"/>
        <v>1</v>
      </c>
      <c r="O1825" s="355"/>
      <c r="P1825" s="355"/>
      <c r="Q1825" s="355"/>
      <c r="R1825" s="355"/>
      <c r="S1825" s="355"/>
      <c r="T1825" s="355"/>
      <c r="U1825" s="355"/>
      <c r="V1825" s="355"/>
      <c r="W1825" s="355"/>
      <c r="X1825" s="355"/>
      <c r="Y1825" s="355"/>
      <c r="Z1825" s="355"/>
      <c r="AA1825" s="355"/>
      <c r="AB1825" s="355"/>
      <c r="AC1825" s="355"/>
      <c r="AD1825" s="355"/>
      <c r="AE1825" s="355"/>
      <c r="AF1825" s="355"/>
      <c r="AG1825" s="355"/>
      <c r="AH1825" s="355"/>
      <c r="AI1825" s="355"/>
      <c r="AJ1825" s="355"/>
      <c r="AK1825" s="72">
        <f t="shared" si="428"/>
        <v>0</v>
      </c>
      <c r="AL1825" s="761">
        <f t="shared" si="429"/>
        <v>1</v>
      </c>
      <c r="AM1825" s="359">
        <f t="shared" si="423"/>
        <v>0</v>
      </c>
      <c r="AN1825" s="359">
        <f t="shared" si="419"/>
        <v>0</v>
      </c>
      <c r="AO1825" s="755">
        <f t="shared" si="424"/>
        <v>0</v>
      </c>
      <c r="AP1825" s="573">
        <f t="shared" si="430"/>
        <v>0</v>
      </c>
      <c r="AQ1825" s="583">
        <f t="shared" si="431"/>
        <v>0</v>
      </c>
      <c r="AR1825" s="579"/>
      <c r="AS1825" s="102"/>
      <c r="AT1825" s="27"/>
      <c r="AU1825" s="592"/>
    </row>
    <row r="1826" spans="1:47" ht="15" hidden="1">
      <c r="A1826" s="309"/>
      <c r="B1826" s="338"/>
      <c r="C1826" s="350"/>
      <c r="D1826" s="951"/>
      <c r="E1826" s="952"/>
      <c r="F1826" s="952"/>
      <c r="G1826" s="953"/>
      <c r="H1826" s="745">
        <v>0.21</v>
      </c>
      <c r="I1826" s="747">
        <v>1</v>
      </c>
      <c r="J1826" s="316"/>
      <c r="K1826" s="680">
        <f t="shared" si="418"/>
        <v>0</v>
      </c>
      <c r="L1826" s="355">
        <v>1</v>
      </c>
      <c r="M1826" s="355"/>
      <c r="N1826" s="361">
        <f t="shared" si="427"/>
        <v>1</v>
      </c>
      <c r="O1826" s="355"/>
      <c r="P1826" s="355"/>
      <c r="Q1826" s="355"/>
      <c r="R1826" s="355"/>
      <c r="S1826" s="355"/>
      <c r="T1826" s="355"/>
      <c r="U1826" s="355"/>
      <c r="V1826" s="355"/>
      <c r="W1826" s="355"/>
      <c r="X1826" s="355"/>
      <c r="Y1826" s="355"/>
      <c r="Z1826" s="355"/>
      <c r="AA1826" s="355"/>
      <c r="AB1826" s="355"/>
      <c r="AC1826" s="355"/>
      <c r="AD1826" s="355"/>
      <c r="AE1826" s="355"/>
      <c r="AF1826" s="355"/>
      <c r="AG1826" s="355"/>
      <c r="AH1826" s="355"/>
      <c r="AI1826" s="355"/>
      <c r="AJ1826" s="355"/>
      <c r="AK1826" s="72">
        <f t="shared" si="428"/>
        <v>0</v>
      </c>
      <c r="AL1826" s="761">
        <f t="shared" si="429"/>
        <v>1</v>
      </c>
      <c r="AM1826" s="359">
        <f t="shared" si="423"/>
        <v>0</v>
      </c>
      <c r="AN1826" s="359">
        <f t="shared" si="419"/>
        <v>0</v>
      </c>
      <c r="AO1826" s="755">
        <f t="shared" si="424"/>
        <v>0</v>
      </c>
      <c r="AP1826" s="573">
        <f t="shared" si="430"/>
        <v>0</v>
      </c>
      <c r="AQ1826" s="583">
        <f t="shared" si="431"/>
        <v>0</v>
      </c>
      <c r="AR1826" s="579"/>
      <c r="AS1826" s="102"/>
      <c r="AT1826" s="27"/>
      <c r="AU1826" s="592"/>
    </row>
    <row r="1827" spans="1:47" ht="15" hidden="1">
      <c r="A1827" s="309"/>
      <c r="B1827" s="338"/>
      <c r="C1827" s="350"/>
      <c r="D1827" s="951"/>
      <c r="E1827" s="952"/>
      <c r="F1827" s="952"/>
      <c r="G1827" s="953"/>
      <c r="H1827" s="745">
        <v>0.21</v>
      </c>
      <c r="I1827" s="747">
        <v>1</v>
      </c>
      <c r="J1827" s="316"/>
      <c r="K1827" s="680">
        <f t="shared" si="418"/>
        <v>0</v>
      </c>
      <c r="L1827" s="355">
        <v>1</v>
      </c>
      <c r="M1827" s="355"/>
      <c r="N1827" s="361">
        <f t="shared" si="427"/>
        <v>1</v>
      </c>
      <c r="O1827" s="355"/>
      <c r="P1827" s="355"/>
      <c r="Q1827" s="355"/>
      <c r="R1827" s="355"/>
      <c r="S1827" s="355"/>
      <c r="T1827" s="355"/>
      <c r="U1827" s="355"/>
      <c r="V1827" s="355"/>
      <c r="W1827" s="355"/>
      <c r="X1827" s="355"/>
      <c r="Y1827" s="355"/>
      <c r="Z1827" s="355"/>
      <c r="AA1827" s="355"/>
      <c r="AB1827" s="355"/>
      <c r="AC1827" s="355"/>
      <c r="AD1827" s="355"/>
      <c r="AE1827" s="355"/>
      <c r="AF1827" s="355"/>
      <c r="AG1827" s="355"/>
      <c r="AH1827" s="355"/>
      <c r="AI1827" s="355"/>
      <c r="AJ1827" s="355"/>
      <c r="AK1827" s="72">
        <f t="shared" si="428"/>
        <v>0</v>
      </c>
      <c r="AL1827" s="761">
        <f t="shared" si="429"/>
        <v>1</v>
      </c>
      <c r="AM1827" s="359">
        <f t="shared" si="423"/>
        <v>0</v>
      </c>
      <c r="AN1827" s="359">
        <f t="shared" si="419"/>
        <v>0</v>
      </c>
      <c r="AO1827" s="755">
        <f t="shared" si="424"/>
        <v>0</v>
      </c>
      <c r="AP1827" s="573">
        <f t="shared" si="430"/>
        <v>0</v>
      </c>
      <c r="AQ1827" s="583">
        <f t="shared" si="431"/>
        <v>0</v>
      </c>
      <c r="AR1827" s="579"/>
      <c r="AS1827" s="102"/>
      <c r="AT1827" s="209"/>
      <c r="AU1827" s="591"/>
    </row>
    <row r="1828" spans="1:47" ht="15" hidden="1">
      <c r="A1828" s="309"/>
      <c r="B1828" s="338"/>
      <c r="C1828" s="350"/>
      <c r="D1828" s="951"/>
      <c r="E1828" s="952"/>
      <c r="F1828" s="952"/>
      <c r="G1828" s="953"/>
      <c r="H1828" s="745">
        <v>0.21</v>
      </c>
      <c r="I1828" s="747">
        <v>1</v>
      </c>
      <c r="J1828" s="316"/>
      <c r="K1828" s="680">
        <f t="shared" si="418"/>
        <v>0</v>
      </c>
      <c r="L1828" s="355">
        <v>1</v>
      </c>
      <c r="M1828" s="355"/>
      <c r="N1828" s="361">
        <f t="shared" si="427"/>
        <v>1</v>
      </c>
      <c r="O1828" s="355"/>
      <c r="P1828" s="355"/>
      <c r="Q1828" s="355"/>
      <c r="R1828" s="355"/>
      <c r="S1828" s="355"/>
      <c r="T1828" s="355"/>
      <c r="U1828" s="355"/>
      <c r="V1828" s="355"/>
      <c r="W1828" s="355"/>
      <c r="X1828" s="355"/>
      <c r="Y1828" s="355"/>
      <c r="Z1828" s="355"/>
      <c r="AA1828" s="355"/>
      <c r="AB1828" s="355"/>
      <c r="AC1828" s="355"/>
      <c r="AD1828" s="355"/>
      <c r="AE1828" s="355"/>
      <c r="AF1828" s="355"/>
      <c r="AG1828" s="355"/>
      <c r="AH1828" s="355"/>
      <c r="AI1828" s="355"/>
      <c r="AJ1828" s="355"/>
      <c r="AK1828" s="72">
        <f t="shared" si="428"/>
        <v>0</v>
      </c>
      <c r="AL1828" s="761">
        <f t="shared" si="429"/>
        <v>1</v>
      </c>
      <c r="AM1828" s="359">
        <f t="shared" si="423"/>
        <v>0</v>
      </c>
      <c r="AN1828" s="359">
        <f t="shared" si="419"/>
        <v>0</v>
      </c>
      <c r="AO1828" s="755">
        <f t="shared" si="424"/>
        <v>0</v>
      </c>
      <c r="AP1828" s="573">
        <f t="shared" si="430"/>
        <v>0</v>
      </c>
      <c r="AQ1828" s="583">
        <f t="shared" si="431"/>
        <v>0</v>
      </c>
      <c r="AR1828" s="579"/>
      <c r="AS1828" s="102"/>
      <c r="AT1828" s="27"/>
      <c r="AU1828" s="592"/>
    </row>
    <row r="1829" spans="1:47" ht="15" hidden="1">
      <c r="A1829" s="309"/>
      <c r="B1829" s="338"/>
      <c r="C1829" s="350"/>
      <c r="D1829" s="951"/>
      <c r="E1829" s="952"/>
      <c r="F1829" s="952"/>
      <c r="G1829" s="953"/>
      <c r="H1829" s="745">
        <v>0.21</v>
      </c>
      <c r="I1829" s="747">
        <v>1</v>
      </c>
      <c r="J1829" s="316"/>
      <c r="K1829" s="680">
        <f t="shared" si="418"/>
        <v>0</v>
      </c>
      <c r="L1829" s="355">
        <v>1</v>
      </c>
      <c r="M1829" s="355"/>
      <c r="N1829" s="361">
        <f t="shared" si="427"/>
        <v>1</v>
      </c>
      <c r="O1829" s="355"/>
      <c r="P1829" s="355"/>
      <c r="Q1829" s="355"/>
      <c r="R1829" s="355"/>
      <c r="S1829" s="355"/>
      <c r="T1829" s="355"/>
      <c r="U1829" s="355"/>
      <c r="V1829" s="355"/>
      <c r="W1829" s="355"/>
      <c r="X1829" s="355"/>
      <c r="Y1829" s="355"/>
      <c r="Z1829" s="355"/>
      <c r="AA1829" s="355"/>
      <c r="AB1829" s="355"/>
      <c r="AC1829" s="355"/>
      <c r="AD1829" s="355"/>
      <c r="AE1829" s="355"/>
      <c r="AF1829" s="355"/>
      <c r="AG1829" s="355"/>
      <c r="AH1829" s="355"/>
      <c r="AI1829" s="355"/>
      <c r="AJ1829" s="355"/>
      <c r="AK1829" s="72">
        <f t="shared" si="428"/>
        <v>0</v>
      </c>
      <c r="AL1829" s="761">
        <f t="shared" si="429"/>
        <v>1</v>
      </c>
      <c r="AM1829" s="359">
        <f t="shared" si="423"/>
        <v>0</v>
      </c>
      <c r="AN1829" s="359">
        <f t="shared" si="419"/>
        <v>0</v>
      </c>
      <c r="AO1829" s="755">
        <f t="shared" si="424"/>
        <v>0</v>
      </c>
      <c r="AP1829" s="573">
        <f t="shared" si="430"/>
        <v>0</v>
      </c>
      <c r="AQ1829" s="583">
        <f t="shared" si="431"/>
        <v>0</v>
      </c>
      <c r="AR1829" s="579"/>
      <c r="AS1829" s="102"/>
      <c r="AT1829" s="27"/>
      <c r="AU1829" s="592"/>
    </row>
    <row r="1830" spans="1:47" ht="15" hidden="1">
      <c r="A1830" s="309"/>
      <c r="B1830" s="338"/>
      <c r="C1830" s="350"/>
      <c r="D1830" s="951"/>
      <c r="E1830" s="952"/>
      <c r="F1830" s="952"/>
      <c r="G1830" s="953"/>
      <c r="H1830" s="745">
        <v>0.21</v>
      </c>
      <c r="I1830" s="747">
        <v>1</v>
      </c>
      <c r="J1830" s="316"/>
      <c r="K1830" s="680">
        <f t="shared" si="418"/>
        <v>0</v>
      </c>
      <c r="L1830" s="355">
        <v>1</v>
      </c>
      <c r="M1830" s="355"/>
      <c r="N1830" s="361">
        <f t="shared" si="427"/>
        <v>1</v>
      </c>
      <c r="O1830" s="355"/>
      <c r="P1830" s="355"/>
      <c r="Q1830" s="355"/>
      <c r="R1830" s="355"/>
      <c r="S1830" s="355"/>
      <c r="T1830" s="355"/>
      <c r="U1830" s="355"/>
      <c r="V1830" s="355"/>
      <c r="W1830" s="355"/>
      <c r="X1830" s="355"/>
      <c r="Y1830" s="355"/>
      <c r="Z1830" s="355"/>
      <c r="AA1830" s="355"/>
      <c r="AB1830" s="355"/>
      <c r="AC1830" s="355"/>
      <c r="AD1830" s="355"/>
      <c r="AE1830" s="355"/>
      <c r="AF1830" s="355"/>
      <c r="AG1830" s="355"/>
      <c r="AH1830" s="355"/>
      <c r="AI1830" s="355"/>
      <c r="AJ1830" s="355"/>
      <c r="AK1830" s="72">
        <f t="shared" si="428"/>
        <v>0</v>
      </c>
      <c r="AL1830" s="761">
        <f t="shared" si="429"/>
        <v>1</v>
      </c>
      <c r="AM1830" s="359">
        <f t="shared" si="423"/>
        <v>0</v>
      </c>
      <c r="AN1830" s="359">
        <f t="shared" si="419"/>
        <v>0</v>
      </c>
      <c r="AO1830" s="755">
        <f t="shared" si="424"/>
        <v>0</v>
      </c>
      <c r="AP1830" s="573">
        <f t="shared" si="430"/>
        <v>0</v>
      </c>
      <c r="AQ1830" s="583">
        <f t="shared" si="431"/>
        <v>0</v>
      </c>
      <c r="AR1830" s="579"/>
      <c r="AS1830" s="102"/>
      <c r="AT1830" s="27"/>
      <c r="AU1830" s="592"/>
    </row>
    <row r="1831" spans="1:47" ht="15" hidden="1">
      <c r="A1831" s="309"/>
      <c r="B1831" s="338"/>
      <c r="C1831" s="350"/>
      <c r="D1831" s="951"/>
      <c r="E1831" s="952"/>
      <c r="F1831" s="952"/>
      <c r="G1831" s="953"/>
      <c r="H1831" s="745">
        <v>0.21</v>
      </c>
      <c r="I1831" s="747">
        <v>1</v>
      </c>
      <c r="J1831" s="316"/>
      <c r="K1831" s="680">
        <f t="shared" si="418"/>
        <v>0</v>
      </c>
      <c r="L1831" s="355">
        <v>1</v>
      </c>
      <c r="M1831" s="355"/>
      <c r="N1831" s="361">
        <f t="shared" si="427"/>
        <v>1</v>
      </c>
      <c r="O1831" s="355"/>
      <c r="P1831" s="355"/>
      <c r="Q1831" s="355"/>
      <c r="R1831" s="355"/>
      <c r="S1831" s="355"/>
      <c r="T1831" s="355"/>
      <c r="U1831" s="355"/>
      <c r="V1831" s="355"/>
      <c r="W1831" s="355"/>
      <c r="X1831" s="355"/>
      <c r="Y1831" s="355"/>
      <c r="Z1831" s="355"/>
      <c r="AA1831" s="355"/>
      <c r="AB1831" s="355"/>
      <c r="AC1831" s="355"/>
      <c r="AD1831" s="355"/>
      <c r="AE1831" s="355"/>
      <c r="AF1831" s="355"/>
      <c r="AG1831" s="355"/>
      <c r="AH1831" s="355"/>
      <c r="AI1831" s="355"/>
      <c r="AJ1831" s="355"/>
      <c r="AK1831" s="72">
        <f t="shared" si="428"/>
        <v>0</v>
      </c>
      <c r="AL1831" s="761">
        <f t="shared" si="429"/>
        <v>1</v>
      </c>
      <c r="AM1831" s="359">
        <f t="shared" si="423"/>
        <v>0</v>
      </c>
      <c r="AN1831" s="359">
        <f t="shared" si="419"/>
        <v>0</v>
      </c>
      <c r="AO1831" s="755">
        <f t="shared" si="424"/>
        <v>0</v>
      </c>
      <c r="AP1831" s="573">
        <f t="shared" si="430"/>
        <v>0</v>
      </c>
      <c r="AQ1831" s="583">
        <f t="shared" si="431"/>
        <v>0</v>
      </c>
      <c r="AR1831" s="579"/>
      <c r="AS1831" s="102"/>
      <c r="AT1831" s="27"/>
      <c r="AU1831" s="592"/>
    </row>
    <row r="1832" spans="1:47" ht="15" hidden="1">
      <c r="A1832" s="309"/>
      <c r="B1832" s="338"/>
      <c r="C1832" s="350"/>
      <c r="D1832" s="951"/>
      <c r="E1832" s="952"/>
      <c r="F1832" s="952"/>
      <c r="G1832" s="953"/>
      <c r="H1832" s="745">
        <v>0.21</v>
      </c>
      <c r="I1832" s="747">
        <v>1</v>
      </c>
      <c r="J1832" s="316"/>
      <c r="K1832" s="680">
        <f t="shared" si="418"/>
        <v>0</v>
      </c>
      <c r="L1832" s="355">
        <v>1</v>
      </c>
      <c r="M1832" s="355"/>
      <c r="N1832" s="361">
        <f t="shared" si="427"/>
        <v>1</v>
      </c>
      <c r="O1832" s="355"/>
      <c r="P1832" s="355"/>
      <c r="Q1832" s="355"/>
      <c r="R1832" s="355"/>
      <c r="S1832" s="355"/>
      <c r="T1832" s="355"/>
      <c r="U1832" s="355"/>
      <c r="V1832" s="355"/>
      <c r="W1832" s="355"/>
      <c r="X1832" s="355"/>
      <c r="Y1832" s="355"/>
      <c r="Z1832" s="355"/>
      <c r="AA1832" s="355"/>
      <c r="AB1832" s="355"/>
      <c r="AC1832" s="355"/>
      <c r="AD1832" s="355"/>
      <c r="AE1832" s="355"/>
      <c r="AF1832" s="355"/>
      <c r="AG1832" s="355"/>
      <c r="AH1832" s="355"/>
      <c r="AI1832" s="355"/>
      <c r="AJ1832" s="355"/>
      <c r="AK1832" s="72">
        <f t="shared" si="428"/>
        <v>0</v>
      </c>
      <c r="AL1832" s="761">
        <f t="shared" si="429"/>
        <v>1</v>
      </c>
      <c r="AM1832" s="359">
        <f t="shared" si="423"/>
        <v>0</v>
      </c>
      <c r="AN1832" s="359">
        <f t="shared" si="419"/>
        <v>0</v>
      </c>
      <c r="AO1832" s="755">
        <f t="shared" si="424"/>
        <v>0</v>
      </c>
      <c r="AP1832" s="573">
        <f t="shared" si="430"/>
        <v>0</v>
      </c>
      <c r="AQ1832" s="583">
        <f t="shared" si="431"/>
        <v>0</v>
      </c>
      <c r="AR1832" s="579"/>
      <c r="AS1832" s="102"/>
      <c r="AT1832" s="27"/>
      <c r="AU1832" s="592"/>
    </row>
    <row r="1833" spans="1:47" ht="15" hidden="1">
      <c r="A1833" s="309"/>
      <c r="B1833" s="338"/>
      <c r="C1833" s="350"/>
      <c r="D1833" s="951"/>
      <c r="E1833" s="952"/>
      <c r="F1833" s="952"/>
      <c r="G1833" s="953"/>
      <c r="H1833" s="745">
        <v>0.21</v>
      </c>
      <c r="I1833" s="747">
        <v>1</v>
      </c>
      <c r="J1833" s="316"/>
      <c r="K1833" s="680">
        <f t="shared" si="418"/>
        <v>0</v>
      </c>
      <c r="L1833" s="355">
        <v>1</v>
      </c>
      <c r="M1833" s="355"/>
      <c r="N1833" s="361">
        <f t="shared" si="427"/>
        <v>1</v>
      </c>
      <c r="O1833" s="355"/>
      <c r="P1833" s="355"/>
      <c r="Q1833" s="355"/>
      <c r="R1833" s="355"/>
      <c r="S1833" s="355"/>
      <c r="T1833" s="355"/>
      <c r="U1833" s="355"/>
      <c r="V1833" s="355"/>
      <c r="W1833" s="355"/>
      <c r="X1833" s="355"/>
      <c r="Y1833" s="355"/>
      <c r="Z1833" s="355"/>
      <c r="AA1833" s="355"/>
      <c r="AB1833" s="355"/>
      <c r="AC1833" s="355"/>
      <c r="AD1833" s="355"/>
      <c r="AE1833" s="355"/>
      <c r="AF1833" s="355"/>
      <c r="AG1833" s="355"/>
      <c r="AH1833" s="355"/>
      <c r="AI1833" s="355"/>
      <c r="AJ1833" s="355"/>
      <c r="AK1833" s="72">
        <f t="shared" si="428"/>
        <v>0</v>
      </c>
      <c r="AL1833" s="761">
        <f t="shared" si="429"/>
        <v>1</v>
      </c>
      <c r="AM1833" s="359">
        <f t="shared" si="423"/>
        <v>0</v>
      </c>
      <c r="AN1833" s="359">
        <f t="shared" si="419"/>
        <v>0</v>
      </c>
      <c r="AO1833" s="755">
        <f t="shared" si="424"/>
        <v>0</v>
      </c>
      <c r="AP1833" s="573">
        <f t="shared" si="430"/>
        <v>0</v>
      </c>
      <c r="AQ1833" s="583">
        <f t="shared" si="431"/>
        <v>0</v>
      </c>
      <c r="AR1833" s="579"/>
      <c r="AS1833" s="102"/>
      <c r="AT1833" s="27"/>
      <c r="AU1833" s="592"/>
    </row>
    <row r="1834" spans="1:47" ht="15" hidden="1">
      <c r="A1834" s="309"/>
      <c r="B1834" s="338"/>
      <c r="C1834" s="350"/>
      <c r="D1834" s="951"/>
      <c r="E1834" s="952"/>
      <c r="F1834" s="952"/>
      <c r="G1834" s="953"/>
      <c r="H1834" s="745">
        <v>0.21</v>
      </c>
      <c r="I1834" s="747">
        <v>1</v>
      </c>
      <c r="J1834" s="316"/>
      <c r="K1834" s="680">
        <f t="shared" si="418"/>
        <v>0</v>
      </c>
      <c r="L1834" s="355">
        <v>1</v>
      </c>
      <c r="M1834" s="355"/>
      <c r="N1834" s="361">
        <f t="shared" si="427"/>
        <v>1</v>
      </c>
      <c r="O1834" s="355"/>
      <c r="P1834" s="355"/>
      <c r="Q1834" s="355"/>
      <c r="R1834" s="355"/>
      <c r="S1834" s="355"/>
      <c r="T1834" s="355"/>
      <c r="U1834" s="355"/>
      <c r="V1834" s="355"/>
      <c r="W1834" s="355"/>
      <c r="X1834" s="355"/>
      <c r="Y1834" s="355"/>
      <c r="Z1834" s="355"/>
      <c r="AA1834" s="355"/>
      <c r="AB1834" s="355"/>
      <c r="AC1834" s="355"/>
      <c r="AD1834" s="355"/>
      <c r="AE1834" s="355"/>
      <c r="AF1834" s="355"/>
      <c r="AG1834" s="355"/>
      <c r="AH1834" s="355"/>
      <c r="AI1834" s="355"/>
      <c r="AJ1834" s="355"/>
      <c r="AK1834" s="72">
        <f t="shared" si="428"/>
        <v>0</v>
      </c>
      <c r="AL1834" s="761">
        <f t="shared" si="429"/>
        <v>1</v>
      </c>
      <c r="AM1834" s="359">
        <f t="shared" si="423"/>
        <v>0</v>
      </c>
      <c r="AN1834" s="359">
        <f t="shared" si="419"/>
        <v>0</v>
      </c>
      <c r="AO1834" s="755">
        <f t="shared" si="424"/>
        <v>0</v>
      </c>
      <c r="AP1834" s="573">
        <f t="shared" si="430"/>
        <v>0</v>
      </c>
      <c r="AQ1834" s="583">
        <f t="shared" si="431"/>
        <v>0</v>
      </c>
      <c r="AR1834" s="579"/>
      <c r="AS1834" s="102"/>
      <c r="AT1834" s="27"/>
      <c r="AU1834" s="592"/>
    </row>
    <row r="1835" spans="1:47" ht="15" hidden="1">
      <c r="A1835" s="309"/>
      <c r="B1835" s="338"/>
      <c r="C1835" s="350"/>
      <c r="D1835" s="951"/>
      <c r="E1835" s="952"/>
      <c r="F1835" s="952"/>
      <c r="G1835" s="953"/>
      <c r="H1835" s="745">
        <v>0.21</v>
      </c>
      <c r="I1835" s="747">
        <v>1</v>
      </c>
      <c r="J1835" s="316"/>
      <c r="K1835" s="680">
        <f t="shared" si="418"/>
        <v>0</v>
      </c>
      <c r="L1835" s="355">
        <v>1</v>
      </c>
      <c r="M1835" s="355"/>
      <c r="N1835" s="361">
        <f t="shared" si="427"/>
        <v>1</v>
      </c>
      <c r="O1835" s="355"/>
      <c r="P1835" s="355"/>
      <c r="Q1835" s="355"/>
      <c r="R1835" s="355"/>
      <c r="S1835" s="355"/>
      <c r="T1835" s="355"/>
      <c r="U1835" s="355"/>
      <c r="V1835" s="355"/>
      <c r="W1835" s="355"/>
      <c r="X1835" s="355"/>
      <c r="Y1835" s="355"/>
      <c r="Z1835" s="355"/>
      <c r="AA1835" s="355"/>
      <c r="AB1835" s="355"/>
      <c r="AC1835" s="355"/>
      <c r="AD1835" s="355"/>
      <c r="AE1835" s="355"/>
      <c r="AF1835" s="355"/>
      <c r="AG1835" s="355"/>
      <c r="AH1835" s="355"/>
      <c r="AI1835" s="355"/>
      <c r="AJ1835" s="355"/>
      <c r="AK1835" s="72">
        <f t="shared" si="428"/>
        <v>0</v>
      </c>
      <c r="AL1835" s="761">
        <f t="shared" si="429"/>
        <v>1</v>
      </c>
      <c r="AM1835" s="359">
        <f t="shared" si="423"/>
        <v>0</v>
      </c>
      <c r="AN1835" s="359">
        <f t="shared" si="419"/>
        <v>0</v>
      </c>
      <c r="AO1835" s="755">
        <f t="shared" si="424"/>
        <v>0</v>
      </c>
      <c r="AP1835" s="573">
        <f t="shared" si="430"/>
        <v>0</v>
      </c>
      <c r="AQ1835" s="583">
        <f t="shared" si="431"/>
        <v>0</v>
      </c>
      <c r="AR1835" s="579"/>
      <c r="AS1835" s="102"/>
      <c r="AT1835" s="27"/>
      <c r="AU1835" s="592"/>
    </row>
    <row r="1836" spans="1:47" ht="15" hidden="1">
      <c r="A1836" s="309"/>
      <c r="B1836" s="338"/>
      <c r="C1836" s="350"/>
      <c r="D1836" s="951"/>
      <c r="E1836" s="952"/>
      <c r="F1836" s="952"/>
      <c r="G1836" s="953"/>
      <c r="H1836" s="745">
        <v>0.21</v>
      </c>
      <c r="I1836" s="747">
        <v>1</v>
      </c>
      <c r="J1836" s="316"/>
      <c r="K1836" s="680">
        <f t="shared" si="418"/>
        <v>0</v>
      </c>
      <c r="L1836" s="355">
        <v>1</v>
      </c>
      <c r="M1836" s="355"/>
      <c r="N1836" s="361">
        <f t="shared" si="427"/>
        <v>1</v>
      </c>
      <c r="O1836" s="355"/>
      <c r="P1836" s="355"/>
      <c r="Q1836" s="355"/>
      <c r="R1836" s="355"/>
      <c r="S1836" s="355"/>
      <c r="T1836" s="355"/>
      <c r="U1836" s="355"/>
      <c r="V1836" s="355"/>
      <c r="W1836" s="355"/>
      <c r="X1836" s="355"/>
      <c r="Y1836" s="355"/>
      <c r="Z1836" s="355"/>
      <c r="AA1836" s="355"/>
      <c r="AB1836" s="355"/>
      <c r="AC1836" s="355"/>
      <c r="AD1836" s="355"/>
      <c r="AE1836" s="355"/>
      <c r="AF1836" s="355"/>
      <c r="AG1836" s="355"/>
      <c r="AH1836" s="355"/>
      <c r="AI1836" s="355"/>
      <c r="AJ1836" s="355"/>
      <c r="AK1836" s="72">
        <f t="shared" si="428"/>
        <v>0</v>
      </c>
      <c r="AL1836" s="761">
        <f t="shared" si="429"/>
        <v>1</v>
      </c>
      <c r="AM1836" s="359">
        <f t="shared" si="423"/>
        <v>0</v>
      </c>
      <c r="AN1836" s="359">
        <f t="shared" si="419"/>
        <v>0</v>
      </c>
      <c r="AO1836" s="755">
        <f t="shared" si="424"/>
        <v>0</v>
      </c>
      <c r="AP1836" s="573">
        <f t="shared" si="430"/>
        <v>0</v>
      </c>
      <c r="AQ1836" s="583">
        <f t="shared" si="431"/>
        <v>0</v>
      </c>
      <c r="AR1836" s="579"/>
      <c r="AS1836" s="102"/>
      <c r="AT1836" s="27"/>
      <c r="AU1836" s="592"/>
    </row>
    <row r="1837" spans="1:47" ht="15" hidden="1">
      <c r="A1837" s="309"/>
      <c r="B1837" s="338"/>
      <c r="C1837" s="350"/>
      <c r="D1837" s="951"/>
      <c r="E1837" s="952"/>
      <c r="F1837" s="952"/>
      <c r="G1837" s="953"/>
      <c r="H1837" s="745">
        <v>0.21</v>
      </c>
      <c r="I1837" s="747">
        <v>1</v>
      </c>
      <c r="J1837" s="316"/>
      <c r="K1837" s="680">
        <f t="shared" si="418"/>
        <v>0</v>
      </c>
      <c r="L1837" s="355">
        <v>1</v>
      </c>
      <c r="M1837" s="355"/>
      <c r="N1837" s="361">
        <f t="shared" si="427"/>
        <v>1</v>
      </c>
      <c r="O1837" s="355"/>
      <c r="P1837" s="355"/>
      <c r="Q1837" s="355"/>
      <c r="R1837" s="355"/>
      <c r="S1837" s="355"/>
      <c r="T1837" s="355"/>
      <c r="U1837" s="355"/>
      <c r="V1837" s="355"/>
      <c r="W1837" s="355"/>
      <c r="X1837" s="355"/>
      <c r="Y1837" s="355"/>
      <c r="Z1837" s="355"/>
      <c r="AA1837" s="355"/>
      <c r="AB1837" s="355"/>
      <c r="AC1837" s="355"/>
      <c r="AD1837" s="355"/>
      <c r="AE1837" s="355"/>
      <c r="AF1837" s="355"/>
      <c r="AG1837" s="355"/>
      <c r="AH1837" s="355"/>
      <c r="AI1837" s="355"/>
      <c r="AJ1837" s="355"/>
      <c r="AK1837" s="72">
        <f t="shared" si="428"/>
        <v>0</v>
      </c>
      <c r="AL1837" s="761">
        <f t="shared" si="429"/>
        <v>1</v>
      </c>
      <c r="AM1837" s="359">
        <f t="shared" si="423"/>
        <v>0</v>
      </c>
      <c r="AN1837" s="359">
        <f t="shared" si="419"/>
        <v>0</v>
      </c>
      <c r="AO1837" s="755">
        <f t="shared" si="424"/>
        <v>0</v>
      </c>
      <c r="AP1837" s="573">
        <f t="shared" si="430"/>
        <v>0</v>
      </c>
      <c r="AQ1837" s="583">
        <f t="shared" si="431"/>
        <v>0</v>
      </c>
      <c r="AR1837" s="579"/>
      <c r="AS1837" s="102"/>
      <c r="AT1837" s="27"/>
      <c r="AU1837" s="592"/>
    </row>
    <row r="1838" spans="1:47" ht="15" hidden="1">
      <c r="A1838" s="309"/>
      <c r="B1838" s="338"/>
      <c r="C1838" s="350"/>
      <c r="D1838" s="951"/>
      <c r="E1838" s="952"/>
      <c r="F1838" s="952"/>
      <c r="G1838" s="953"/>
      <c r="H1838" s="745">
        <v>0.21</v>
      </c>
      <c r="I1838" s="747">
        <v>1</v>
      </c>
      <c r="J1838" s="316"/>
      <c r="K1838" s="680">
        <f t="shared" si="418"/>
        <v>0</v>
      </c>
      <c r="L1838" s="355">
        <v>1</v>
      </c>
      <c r="M1838" s="355"/>
      <c r="N1838" s="361">
        <f t="shared" si="427"/>
        <v>1</v>
      </c>
      <c r="O1838" s="355"/>
      <c r="P1838" s="355"/>
      <c r="Q1838" s="355"/>
      <c r="R1838" s="355"/>
      <c r="S1838" s="355"/>
      <c r="T1838" s="355"/>
      <c r="U1838" s="355"/>
      <c r="V1838" s="355"/>
      <c r="W1838" s="355"/>
      <c r="X1838" s="355"/>
      <c r="Y1838" s="355"/>
      <c r="Z1838" s="355"/>
      <c r="AA1838" s="355"/>
      <c r="AB1838" s="355"/>
      <c r="AC1838" s="355"/>
      <c r="AD1838" s="355"/>
      <c r="AE1838" s="355"/>
      <c r="AF1838" s="355"/>
      <c r="AG1838" s="355"/>
      <c r="AH1838" s="355"/>
      <c r="AI1838" s="355"/>
      <c r="AJ1838" s="355"/>
      <c r="AK1838" s="72">
        <f t="shared" si="428"/>
        <v>0</v>
      </c>
      <c r="AL1838" s="761">
        <f t="shared" si="429"/>
        <v>1</v>
      </c>
      <c r="AM1838" s="359">
        <f t="shared" si="423"/>
        <v>0</v>
      </c>
      <c r="AN1838" s="359">
        <f t="shared" si="419"/>
        <v>0</v>
      </c>
      <c r="AO1838" s="755">
        <f t="shared" si="424"/>
        <v>0</v>
      </c>
      <c r="AP1838" s="573">
        <f t="shared" si="430"/>
        <v>0</v>
      </c>
      <c r="AQ1838" s="583">
        <f t="shared" si="431"/>
        <v>0</v>
      </c>
      <c r="AR1838" s="579"/>
      <c r="AS1838" s="102"/>
      <c r="AT1838" s="27"/>
      <c r="AU1838" s="592"/>
    </row>
    <row r="1839" spans="1:47" ht="15" hidden="1">
      <c r="A1839" s="309"/>
      <c r="B1839" s="338"/>
      <c r="C1839" s="350"/>
      <c r="D1839" s="951"/>
      <c r="E1839" s="952"/>
      <c r="F1839" s="952"/>
      <c r="G1839" s="953"/>
      <c r="H1839" s="745">
        <v>0.21</v>
      </c>
      <c r="I1839" s="747">
        <v>1</v>
      </c>
      <c r="J1839" s="316"/>
      <c r="K1839" s="680">
        <f t="shared" si="418"/>
        <v>0</v>
      </c>
      <c r="L1839" s="355">
        <v>1</v>
      </c>
      <c r="M1839" s="355"/>
      <c r="N1839" s="361">
        <f t="shared" si="427"/>
        <v>1</v>
      </c>
      <c r="O1839" s="355"/>
      <c r="P1839" s="355"/>
      <c r="Q1839" s="355"/>
      <c r="R1839" s="355"/>
      <c r="S1839" s="355"/>
      <c r="T1839" s="355"/>
      <c r="U1839" s="355"/>
      <c r="V1839" s="355"/>
      <c r="W1839" s="355"/>
      <c r="X1839" s="355"/>
      <c r="Y1839" s="355"/>
      <c r="Z1839" s="355"/>
      <c r="AA1839" s="355"/>
      <c r="AB1839" s="355"/>
      <c r="AC1839" s="355"/>
      <c r="AD1839" s="355"/>
      <c r="AE1839" s="355"/>
      <c r="AF1839" s="355"/>
      <c r="AG1839" s="355"/>
      <c r="AH1839" s="355"/>
      <c r="AI1839" s="355"/>
      <c r="AJ1839" s="355"/>
      <c r="AK1839" s="72">
        <f t="shared" si="428"/>
        <v>0</v>
      </c>
      <c r="AL1839" s="761">
        <f t="shared" si="429"/>
        <v>1</v>
      </c>
      <c r="AM1839" s="359">
        <f t="shared" si="423"/>
        <v>0</v>
      </c>
      <c r="AN1839" s="359">
        <f t="shared" si="419"/>
        <v>0</v>
      </c>
      <c r="AO1839" s="755">
        <f t="shared" si="424"/>
        <v>0</v>
      </c>
      <c r="AP1839" s="573">
        <f t="shared" si="430"/>
        <v>0</v>
      </c>
      <c r="AQ1839" s="583">
        <f t="shared" si="431"/>
        <v>0</v>
      </c>
      <c r="AR1839" s="579"/>
      <c r="AS1839" s="102"/>
      <c r="AT1839" s="27"/>
      <c r="AU1839" s="592"/>
    </row>
    <row r="1840" spans="1:47" ht="15" hidden="1">
      <c r="A1840" s="309"/>
      <c r="B1840" s="338"/>
      <c r="C1840" s="350"/>
      <c r="D1840" s="951"/>
      <c r="E1840" s="952"/>
      <c r="F1840" s="952"/>
      <c r="G1840" s="953"/>
      <c r="H1840" s="745">
        <v>0.21</v>
      </c>
      <c r="I1840" s="747">
        <v>1</v>
      </c>
      <c r="J1840" s="316"/>
      <c r="K1840" s="680">
        <f t="shared" si="418"/>
        <v>0</v>
      </c>
      <c r="L1840" s="355">
        <v>1</v>
      </c>
      <c r="M1840" s="355"/>
      <c r="N1840" s="361">
        <f t="shared" si="427"/>
        <v>1</v>
      </c>
      <c r="O1840" s="355"/>
      <c r="P1840" s="355"/>
      <c r="Q1840" s="355"/>
      <c r="R1840" s="355"/>
      <c r="S1840" s="355"/>
      <c r="T1840" s="355"/>
      <c r="U1840" s="355"/>
      <c r="V1840" s="355"/>
      <c r="W1840" s="355"/>
      <c r="X1840" s="355"/>
      <c r="Y1840" s="355"/>
      <c r="Z1840" s="355"/>
      <c r="AA1840" s="355"/>
      <c r="AB1840" s="355"/>
      <c r="AC1840" s="355"/>
      <c r="AD1840" s="355"/>
      <c r="AE1840" s="355"/>
      <c r="AF1840" s="355"/>
      <c r="AG1840" s="355"/>
      <c r="AH1840" s="355"/>
      <c r="AI1840" s="355"/>
      <c r="AJ1840" s="355"/>
      <c r="AK1840" s="72">
        <f t="shared" si="428"/>
        <v>0</v>
      </c>
      <c r="AL1840" s="761">
        <f t="shared" si="429"/>
        <v>1</v>
      </c>
      <c r="AM1840" s="359">
        <f t="shared" si="423"/>
        <v>0</v>
      </c>
      <c r="AN1840" s="359">
        <f t="shared" si="419"/>
        <v>0</v>
      </c>
      <c r="AO1840" s="755">
        <f t="shared" si="424"/>
        <v>0</v>
      </c>
      <c r="AP1840" s="573">
        <f t="shared" si="430"/>
        <v>0</v>
      </c>
      <c r="AQ1840" s="583">
        <f t="shared" si="431"/>
        <v>0</v>
      </c>
      <c r="AR1840" s="579"/>
      <c r="AS1840" s="102"/>
      <c r="AT1840" s="27"/>
      <c r="AU1840" s="592"/>
    </row>
    <row r="1841" spans="1:47" ht="15" hidden="1">
      <c r="A1841" s="309"/>
      <c r="B1841" s="338"/>
      <c r="C1841" s="350"/>
      <c r="D1841" s="951"/>
      <c r="E1841" s="952"/>
      <c r="F1841" s="952"/>
      <c r="G1841" s="953"/>
      <c r="H1841" s="745">
        <v>0.21</v>
      </c>
      <c r="I1841" s="747">
        <v>1</v>
      </c>
      <c r="J1841" s="316"/>
      <c r="K1841" s="680">
        <f t="shared" si="418"/>
        <v>0</v>
      </c>
      <c r="L1841" s="355">
        <v>1</v>
      </c>
      <c r="M1841" s="355"/>
      <c r="N1841" s="361">
        <f t="shared" si="427"/>
        <v>1</v>
      </c>
      <c r="O1841" s="355"/>
      <c r="P1841" s="355"/>
      <c r="Q1841" s="355"/>
      <c r="R1841" s="355"/>
      <c r="S1841" s="355"/>
      <c r="T1841" s="355"/>
      <c r="U1841" s="355"/>
      <c r="V1841" s="355"/>
      <c r="W1841" s="355"/>
      <c r="X1841" s="355"/>
      <c r="Y1841" s="355"/>
      <c r="Z1841" s="355"/>
      <c r="AA1841" s="355"/>
      <c r="AB1841" s="355"/>
      <c r="AC1841" s="355"/>
      <c r="AD1841" s="355"/>
      <c r="AE1841" s="355"/>
      <c r="AF1841" s="355"/>
      <c r="AG1841" s="355"/>
      <c r="AH1841" s="355"/>
      <c r="AI1841" s="355"/>
      <c r="AJ1841" s="355"/>
      <c r="AK1841" s="72">
        <f t="shared" si="428"/>
        <v>0</v>
      </c>
      <c r="AL1841" s="761">
        <f t="shared" si="429"/>
        <v>1</v>
      </c>
      <c r="AM1841" s="359">
        <f t="shared" si="423"/>
        <v>0</v>
      </c>
      <c r="AN1841" s="359">
        <f t="shared" si="419"/>
        <v>0</v>
      </c>
      <c r="AO1841" s="755">
        <f t="shared" si="424"/>
        <v>0</v>
      </c>
      <c r="AP1841" s="573">
        <f t="shared" si="430"/>
        <v>0</v>
      </c>
      <c r="AQ1841" s="583">
        <f t="shared" si="431"/>
        <v>0</v>
      </c>
      <c r="AR1841" s="579"/>
      <c r="AS1841" s="102"/>
      <c r="AT1841" s="27"/>
      <c r="AU1841" s="592"/>
    </row>
    <row r="1842" spans="1:47" ht="15" hidden="1">
      <c r="A1842" s="309"/>
      <c r="B1842" s="338"/>
      <c r="C1842" s="350"/>
      <c r="D1842" s="951"/>
      <c r="E1842" s="952"/>
      <c r="F1842" s="952"/>
      <c r="G1842" s="953"/>
      <c r="H1842" s="745">
        <v>0.21</v>
      </c>
      <c r="I1842" s="747">
        <v>1</v>
      </c>
      <c r="J1842" s="316"/>
      <c r="K1842" s="680">
        <f t="shared" si="418"/>
        <v>0</v>
      </c>
      <c r="L1842" s="355">
        <v>1</v>
      </c>
      <c r="M1842" s="355"/>
      <c r="N1842" s="361">
        <f t="shared" si="427"/>
        <v>1</v>
      </c>
      <c r="O1842" s="355"/>
      <c r="P1842" s="355"/>
      <c r="Q1842" s="355"/>
      <c r="R1842" s="355"/>
      <c r="S1842" s="355"/>
      <c r="T1842" s="355"/>
      <c r="U1842" s="355"/>
      <c r="V1842" s="355"/>
      <c r="W1842" s="355"/>
      <c r="X1842" s="355"/>
      <c r="Y1842" s="355"/>
      <c r="Z1842" s="355"/>
      <c r="AA1842" s="355"/>
      <c r="AB1842" s="355"/>
      <c r="AC1842" s="355"/>
      <c r="AD1842" s="355"/>
      <c r="AE1842" s="355"/>
      <c r="AF1842" s="355"/>
      <c r="AG1842" s="355"/>
      <c r="AH1842" s="355"/>
      <c r="AI1842" s="355"/>
      <c r="AJ1842" s="355"/>
      <c r="AK1842" s="72">
        <f t="shared" si="428"/>
        <v>0</v>
      </c>
      <c r="AL1842" s="761">
        <f t="shared" si="429"/>
        <v>1</v>
      </c>
      <c r="AM1842" s="359">
        <f t="shared" si="423"/>
        <v>0</v>
      </c>
      <c r="AN1842" s="359">
        <f t="shared" si="419"/>
        <v>0</v>
      </c>
      <c r="AO1842" s="755">
        <f t="shared" si="424"/>
        <v>0</v>
      </c>
      <c r="AP1842" s="573">
        <f t="shared" si="430"/>
        <v>0</v>
      </c>
      <c r="AQ1842" s="583">
        <f t="shared" si="431"/>
        <v>0</v>
      </c>
      <c r="AR1842" s="579"/>
      <c r="AS1842" s="102"/>
      <c r="AT1842" s="27"/>
      <c r="AU1842" s="592"/>
    </row>
    <row r="1843" spans="1:47" ht="15" hidden="1">
      <c r="A1843" s="309"/>
      <c r="B1843" s="338"/>
      <c r="C1843" s="350"/>
      <c r="D1843" s="951"/>
      <c r="E1843" s="952"/>
      <c r="F1843" s="952"/>
      <c r="G1843" s="953"/>
      <c r="H1843" s="745">
        <v>0.21</v>
      </c>
      <c r="I1843" s="747">
        <v>1</v>
      </c>
      <c r="J1843" s="316"/>
      <c r="K1843" s="680">
        <f t="shared" si="418"/>
        <v>0</v>
      </c>
      <c r="L1843" s="355">
        <v>1</v>
      </c>
      <c r="M1843" s="355"/>
      <c r="N1843" s="361">
        <f t="shared" si="427"/>
        <v>1</v>
      </c>
      <c r="O1843" s="355"/>
      <c r="P1843" s="355"/>
      <c r="Q1843" s="355"/>
      <c r="R1843" s="355"/>
      <c r="S1843" s="355"/>
      <c r="T1843" s="355"/>
      <c r="U1843" s="355"/>
      <c r="V1843" s="355"/>
      <c r="W1843" s="355"/>
      <c r="X1843" s="355"/>
      <c r="Y1843" s="355"/>
      <c r="Z1843" s="355"/>
      <c r="AA1843" s="355"/>
      <c r="AB1843" s="355"/>
      <c r="AC1843" s="355"/>
      <c r="AD1843" s="355"/>
      <c r="AE1843" s="355"/>
      <c r="AF1843" s="355"/>
      <c r="AG1843" s="355"/>
      <c r="AH1843" s="355"/>
      <c r="AI1843" s="355"/>
      <c r="AJ1843" s="355"/>
      <c r="AK1843" s="72">
        <f t="shared" si="428"/>
        <v>0</v>
      </c>
      <c r="AL1843" s="761">
        <f t="shared" si="429"/>
        <v>1</v>
      </c>
      <c r="AM1843" s="359">
        <f t="shared" si="423"/>
        <v>0</v>
      </c>
      <c r="AN1843" s="359">
        <f t="shared" si="419"/>
        <v>0</v>
      </c>
      <c r="AO1843" s="755">
        <f t="shared" si="424"/>
        <v>0</v>
      </c>
      <c r="AP1843" s="573">
        <f t="shared" si="430"/>
        <v>0</v>
      </c>
      <c r="AQ1843" s="583">
        <f t="shared" si="431"/>
        <v>0</v>
      </c>
      <c r="AR1843" s="579"/>
      <c r="AS1843" s="102"/>
      <c r="AT1843" s="27"/>
      <c r="AU1843" s="592"/>
    </row>
    <row r="1844" spans="1:47" ht="15" hidden="1">
      <c r="A1844" s="309"/>
      <c r="B1844" s="338"/>
      <c r="C1844" s="350"/>
      <c r="D1844" s="951"/>
      <c r="E1844" s="952"/>
      <c r="F1844" s="952"/>
      <c r="G1844" s="953"/>
      <c r="H1844" s="745">
        <v>0.21</v>
      </c>
      <c r="I1844" s="747">
        <v>1</v>
      </c>
      <c r="J1844" s="316"/>
      <c r="K1844" s="680">
        <f t="shared" si="418"/>
        <v>0</v>
      </c>
      <c r="L1844" s="355">
        <v>1</v>
      </c>
      <c r="M1844" s="355"/>
      <c r="N1844" s="361">
        <f t="shared" si="427"/>
        <v>1</v>
      </c>
      <c r="O1844" s="355"/>
      <c r="P1844" s="355"/>
      <c r="Q1844" s="355"/>
      <c r="R1844" s="355"/>
      <c r="S1844" s="355"/>
      <c r="T1844" s="355"/>
      <c r="U1844" s="355"/>
      <c r="V1844" s="355"/>
      <c r="W1844" s="355"/>
      <c r="X1844" s="355"/>
      <c r="Y1844" s="355"/>
      <c r="Z1844" s="355"/>
      <c r="AA1844" s="355"/>
      <c r="AB1844" s="355"/>
      <c r="AC1844" s="355"/>
      <c r="AD1844" s="355"/>
      <c r="AE1844" s="355"/>
      <c r="AF1844" s="355"/>
      <c r="AG1844" s="355"/>
      <c r="AH1844" s="355"/>
      <c r="AI1844" s="355"/>
      <c r="AJ1844" s="355"/>
      <c r="AK1844" s="72">
        <f t="shared" si="428"/>
        <v>0</v>
      </c>
      <c r="AL1844" s="761">
        <f t="shared" si="429"/>
        <v>1</v>
      </c>
      <c r="AM1844" s="359">
        <f t="shared" si="423"/>
        <v>0</v>
      </c>
      <c r="AN1844" s="359">
        <f t="shared" si="419"/>
        <v>0</v>
      </c>
      <c r="AO1844" s="755">
        <f t="shared" si="424"/>
        <v>0</v>
      </c>
      <c r="AP1844" s="573">
        <f t="shared" si="430"/>
        <v>0</v>
      </c>
      <c r="AQ1844" s="583">
        <f t="shared" si="431"/>
        <v>0</v>
      </c>
      <c r="AR1844" s="579"/>
      <c r="AS1844" s="102"/>
      <c r="AT1844" s="27"/>
      <c r="AU1844" s="592"/>
    </row>
    <row r="1845" spans="1:47" ht="15" hidden="1">
      <c r="A1845" s="309"/>
      <c r="B1845" s="338"/>
      <c r="C1845" s="350"/>
      <c r="D1845" s="951"/>
      <c r="E1845" s="952"/>
      <c r="F1845" s="952"/>
      <c r="G1845" s="953"/>
      <c r="H1845" s="745">
        <v>0.21</v>
      </c>
      <c r="I1845" s="747">
        <v>1</v>
      </c>
      <c r="J1845" s="316"/>
      <c r="K1845" s="680">
        <f t="shared" si="418"/>
        <v>0</v>
      </c>
      <c r="L1845" s="355">
        <v>1</v>
      </c>
      <c r="M1845" s="355"/>
      <c r="N1845" s="361">
        <f t="shared" si="427"/>
        <v>1</v>
      </c>
      <c r="O1845" s="355"/>
      <c r="P1845" s="355"/>
      <c r="Q1845" s="355"/>
      <c r="R1845" s="355"/>
      <c r="S1845" s="355"/>
      <c r="T1845" s="355"/>
      <c r="U1845" s="355"/>
      <c r="V1845" s="355"/>
      <c r="W1845" s="355"/>
      <c r="X1845" s="355"/>
      <c r="Y1845" s="355"/>
      <c r="Z1845" s="355"/>
      <c r="AA1845" s="355"/>
      <c r="AB1845" s="355"/>
      <c r="AC1845" s="355"/>
      <c r="AD1845" s="355"/>
      <c r="AE1845" s="355"/>
      <c r="AF1845" s="355"/>
      <c r="AG1845" s="355"/>
      <c r="AH1845" s="355"/>
      <c r="AI1845" s="355"/>
      <c r="AJ1845" s="355"/>
      <c r="AK1845" s="72">
        <f t="shared" si="428"/>
        <v>0</v>
      </c>
      <c r="AL1845" s="761">
        <f t="shared" si="429"/>
        <v>1</v>
      </c>
      <c r="AM1845" s="359">
        <f t="shared" si="423"/>
        <v>0</v>
      </c>
      <c r="AN1845" s="359">
        <f t="shared" si="419"/>
        <v>0</v>
      </c>
      <c r="AO1845" s="755">
        <f t="shared" si="424"/>
        <v>0</v>
      </c>
      <c r="AP1845" s="573">
        <f t="shared" si="430"/>
        <v>0</v>
      </c>
      <c r="AQ1845" s="583">
        <f t="shared" si="431"/>
        <v>0</v>
      </c>
      <c r="AR1845" s="579"/>
      <c r="AS1845" s="102"/>
      <c r="AT1845" s="27"/>
      <c r="AU1845" s="592"/>
    </row>
    <row r="1846" spans="1:47" ht="15" hidden="1">
      <c r="A1846" s="309"/>
      <c r="B1846" s="338"/>
      <c r="C1846" s="350"/>
      <c r="D1846" s="951"/>
      <c r="E1846" s="952"/>
      <c r="F1846" s="952"/>
      <c r="G1846" s="953"/>
      <c r="H1846" s="745">
        <v>0.21</v>
      </c>
      <c r="I1846" s="747">
        <v>1</v>
      </c>
      <c r="J1846" s="316"/>
      <c r="K1846" s="680">
        <f t="shared" si="418"/>
        <v>0</v>
      </c>
      <c r="L1846" s="355">
        <v>1</v>
      </c>
      <c r="M1846" s="355"/>
      <c r="N1846" s="361">
        <f t="shared" si="427"/>
        <v>1</v>
      </c>
      <c r="O1846" s="355"/>
      <c r="P1846" s="355"/>
      <c r="Q1846" s="355"/>
      <c r="R1846" s="355"/>
      <c r="S1846" s="355"/>
      <c r="T1846" s="355"/>
      <c r="U1846" s="355"/>
      <c r="V1846" s="355"/>
      <c r="W1846" s="355"/>
      <c r="X1846" s="355"/>
      <c r="Y1846" s="355"/>
      <c r="Z1846" s="355"/>
      <c r="AA1846" s="355"/>
      <c r="AB1846" s="355"/>
      <c r="AC1846" s="355"/>
      <c r="AD1846" s="355"/>
      <c r="AE1846" s="355"/>
      <c r="AF1846" s="355"/>
      <c r="AG1846" s="355"/>
      <c r="AH1846" s="355"/>
      <c r="AI1846" s="355"/>
      <c r="AJ1846" s="355"/>
      <c r="AK1846" s="72">
        <f t="shared" si="428"/>
        <v>0</v>
      </c>
      <c r="AL1846" s="761">
        <f t="shared" si="429"/>
        <v>1</v>
      </c>
      <c r="AM1846" s="359">
        <f t="shared" si="423"/>
        <v>0</v>
      </c>
      <c r="AN1846" s="359">
        <f t="shared" si="419"/>
        <v>0</v>
      </c>
      <c r="AO1846" s="755">
        <f t="shared" si="424"/>
        <v>0</v>
      </c>
      <c r="AP1846" s="573">
        <f t="shared" si="430"/>
        <v>0</v>
      </c>
      <c r="AQ1846" s="583">
        <f t="shared" si="431"/>
        <v>0</v>
      </c>
      <c r="AR1846" s="579"/>
      <c r="AS1846" s="102"/>
      <c r="AT1846" s="27"/>
      <c r="AU1846" s="592"/>
    </row>
    <row r="1847" spans="1:47" ht="15" hidden="1">
      <c r="A1847" s="309"/>
      <c r="B1847" s="338"/>
      <c r="C1847" s="350"/>
      <c r="D1847" s="951"/>
      <c r="E1847" s="952"/>
      <c r="F1847" s="952"/>
      <c r="G1847" s="953"/>
      <c r="H1847" s="745">
        <v>0.21</v>
      </c>
      <c r="I1847" s="747">
        <v>1</v>
      </c>
      <c r="J1847" s="316"/>
      <c r="K1847" s="680">
        <f t="shared" si="418"/>
        <v>0</v>
      </c>
      <c r="L1847" s="355">
        <v>1</v>
      </c>
      <c r="M1847" s="355"/>
      <c r="N1847" s="361">
        <f t="shared" si="427"/>
        <v>1</v>
      </c>
      <c r="O1847" s="355"/>
      <c r="P1847" s="355"/>
      <c r="Q1847" s="355"/>
      <c r="R1847" s="355"/>
      <c r="S1847" s="355"/>
      <c r="T1847" s="355"/>
      <c r="U1847" s="355"/>
      <c r="V1847" s="355"/>
      <c r="W1847" s="355"/>
      <c r="X1847" s="355"/>
      <c r="Y1847" s="355"/>
      <c r="Z1847" s="355"/>
      <c r="AA1847" s="355"/>
      <c r="AB1847" s="355"/>
      <c r="AC1847" s="355"/>
      <c r="AD1847" s="355"/>
      <c r="AE1847" s="355"/>
      <c r="AF1847" s="355"/>
      <c r="AG1847" s="355"/>
      <c r="AH1847" s="355"/>
      <c r="AI1847" s="355"/>
      <c r="AJ1847" s="355"/>
      <c r="AK1847" s="72">
        <f t="shared" si="428"/>
        <v>0</v>
      </c>
      <c r="AL1847" s="761">
        <f t="shared" si="429"/>
        <v>1</v>
      </c>
      <c r="AM1847" s="359">
        <f t="shared" si="423"/>
        <v>0</v>
      </c>
      <c r="AN1847" s="359">
        <f t="shared" si="419"/>
        <v>0</v>
      </c>
      <c r="AO1847" s="755">
        <f t="shared" si="424"/>
        <v>0</v>
      </c>
      <c r="AP1847" s="573">
        <f t="shared" si="430"/>
        <v>0</v>
      </c>
      <c r="AQ1847" s="583">
        <f t="shared" si="431"/>
        <v>0</v>
      </c>
      <c r="AR1847" s="579"/>
      <c r="AS1847" s="102"/>
      <c r="AT1847" s="27"/>
      <c r="AU1847" s="592"/>
    </row>
    <row r="1848" spans="1:47" ht="15" hidden="1">
      <c r="A1848" s="309"/>
      <c r="B1848" s="338"/>
      <c r="C1848" s="350"/>
      <c r="D1848" s="951"/>
      <c r="E1848" s="952"/>
      <c r="F1848" s="952"/>
      <c r="G1848" s="953"/>
      <c r="H1848" s="745">
        <v>0.21</v>
      </c>
      <c r="I1848" s="747">
        <v>1</v>
      </c>
      <c r="J1848" s="316"/>
      <c r="K1848" s="680">
        <f t="shared" si="418"/>
        <v>0</v>
      </c>
      <c r="L1848" s="355">
        <v>1</v>
      </c>
      <c r="M1848" s="355"/>
      <c r="N1848" s="361">
        <f t="shared" si="427"/>
        <v>1</v>
      </c>
      <c r="O1848" s="355"/>
      <c r="P1848" s="355"/>
      <c r="Q1848" s="355"/>
      <c r="R1848" s="355"/>
      <c r="S1848" s="355"/>
      <c r="T1848" s="355"/>
      <c r="U1848" s="355"/>
      <c r="V1848" s="355"/>
      <c r="W1848" s="355"/>
      <c r="X1848" s="355"/>
      <c r="Y1848" s="355"/>
      <c r="Z1848" s="355"/>
      <c r="AA1848" s="355"/>
      <c r="AB1848" s="355"/>
      <c r="AC1848" s="355"/>
      <c r="AD1848" s="355"/>
      <c r="AE1848" s="355"/>
      <c r="AF1848" s="355"/>
      <c r="AG1848" s="355"/>
      <c r="AH1848" s="355"/>
      <c r="AI1848" s="355"/>
      <c r="AJ1848" s="355"/>
      <c r="AK1848" s="72">
        <f t="shared" si="428"/>
        <v>0</v>
      </c>
      <c r="AL1848" s="761">
        <f t="shared" si="429"/>
        <v>1</v>
      </c>
      <c r="AM1848" s="359">
        <f t="shared" si="423"/>
        <v>0</v>
      </c>
      <c r="AN1848" s="359">
        <f t="shared" si="419"/>
        <v>0</v>
      </c>
      <c r="AO1848" s="755">
        <f t="shared" si="424"/>
        <v>0</v>
      </c>
      <c r="AP1848" s="573">
        <f t="shared" si="430"/>
        <v>0</v>
      </c>
      <c r="AQ1848" s="583">
        <f t="shared" si="431"/>
        <v>0</v>
      </c>
      <c r="AR1848" s="579"/>
      <c r="AS1848" s="102"/>
      <c r="AT1848" s="27"/>
      <c r="AU1848" s="592"/>
    </row>
    <row r="1849" spans="1:47" ht="15" hidden="1">
      <c r="A1849" s="309"/>
      <c r="B1849" s="338"/>
      <c r="C1849" s="350"/>
      <c r="D1849" s="951"/>
      <c r="E1849" s="952"/>
      <c r="F1849" s="952"/>
      <c r="G1849" s="953"/>
      <c r="H1849" s="745">
        <v>0.21</v>
      </c>
      <c r="I1849" s="747">
        <v>1</v>
      </c>
      <c r="J1849" s="316"/>
      <c r="K1849" s="680">
        <f t="shared" si="418"/>
        <v>0</v>
      </c>
      <c r="L1849" s="355">
        <v>1</v>
      </c>
      <c r="M1849" s="355"/>
      <c r="N1849" s="361">
        <f t="shared" si="427"/>
        <v>1</v>
      </c>
      <c r="O1849" s="355"/>
      <c r="P1849" s="355"/>
      <c r="Q1849" s="355"/>
      <c r="R1849" s="355"/>
      <c r="S1849" s="355"/>
      <c r="T1849" s="355"/>
      <c r="U1849" s="355"/>
      <c r="V1849" s="355"/>
      <c r="W1849" s="355"/>
      <c r="X1849" s="355"/>
      <c r="Y1849" s="355"/>
      <c r="Z1849" s="355"/>
      <c r="AA1849" s="355"/>
      <c r="AB1849" s="355"/>
      <c r="AC1849" s="355"/>
      <c r="AD1849" s="355"/>
      <c r="AE1849" s="355"/>
      <c r="AF1849" s="355"/>
      <c r="AG1849" s="355"/>
      <c r="AH1849" s="355"/>
      <c r="AI1849" s="355"/>
      <c r="AJ1849" s="355"/>
      <c r="AK1849" s="72">
        <f t="shared" si="428"/>
        <v>0</v>
      </c>
      <c r="AL1849" s="761">
        <f t="shared" si="429"/>
        <v>1</v>
      </c>
      <c r="AM1849" s="359">
        <f t="shared" si="423"/>
        <v>0</v>
      </c>
      <c r="AN1849" s="359">
        <f t="shared" si="419"/>
        <v>0</v>
      </c>
      <c r="AO1849" s="755">
        <f t="shared" si="424"/>
        <v>0</v>
      </c>
      <c r="AP1849" s="573">
        <f t="shared" si="430"/>
        <v>0</v>
      </c>
      <c r="AQ1849" s="583">
        <f t="shared" si="431"/>
        <v>0</v>
      </c>
      <c r="AR1849" s="579"/>
      <c r="AS1849" s="102"/>
      <c r="AT1849" s="27"/>
      <c r="AU1849" s="592"/>
    </row>
    <row r="1850" spans="1:47" ht="15" hidden="1">
      <c r="A1850" s="309"/>
      <c r="B1850" s="338"/>
      <c r="C1850" s="350"/>
      <c r="D1850" s="951"/>
      <c r="E1850" s="952"/>
      <c r="F1850" s="952"/>
      <c r="G1850" s="953"/>
      <c r="H1850" s="745">
        <v>0.21</v>
      </c>
      <c r="I1850" s="747">
        <v>1</v>
      </c>
      <c r="J1850" s="316"/>
      <c r="K1850" s="680">
        <f t="shared" si="418"/>
        <v>0</v>
      </c>
      <c r="L1850" s="355">
        <v>1</v>
      </c>
      <c r="M1850" s="355"/>
      <c r="N1850" s="361">
        <f t="shared" si="427"/>
        <v>1</v>
      </c>
      <c r="O1850" s="355"/>
      <c r="P1850" s="355"/>
      <c r="Q1850" s="355"/>
      <c r="R1850" s="355"/>
      <c r="S1850" s="355"/>
      <c r="T1850" s="355"/>
      <c r="U1850" s="355"/>
      <c r="V1850" s="355"/>
      <c r="W1850" s="355"/>
      <c r="X1850" s="355"/>
      <c r="Y1850" s="355"/>
      <c r="Z1850" s="355"/>
      <c r="AA1850" s="355"/>
      <c r="AB1850" s="355"/>
      <c r="AC1850" s="355"/>
      <c r="AD1850" s="355"/>
      <c r="AE1850" s="355"/>
      <c r="AF1850" s="355"/>
      <c r="AG1850" s="355"/>
      <c r="AH1850" s="355"/>
      <c r="AI1850" s="355"/>
      <c r="AJ1850" s="355"/>
      <c r="AK1850" s="72">
        <f t="shared" si="428"/>
        <v>0</v>
      </c>
      <c r="AL1850" s="761">
        <f t="shared" si="429"/>
        <v>1</v>
      </c>
      <c r="AM1850" s="359">
        <f t="shared" si="423"/>
        <v>0</v>
      </c>
      <c r="AN1850" s="359">
        <f t="shared" si="419"/>
        <v>0</v>
      </c>
      <c r="AO1850" s="755">
        <f t="shared" si="424"/>
        <v>0</v>
      </c>
      <c r="AP1850" s="573">
        <f t="shared" si="430"/>
        <v>0</v>
      </c>
      <c r="AQ1850" s="583">
        <f t="shared" si="431"/>
        <v>0</v>
      </c>
      <c r="AR1850" s="579"/>
      <c r="AS1850" s="102"/>
      <c r="AT1850" s="27"/>
      <c r="AU1850" s="592"/>
    </row>
    <row r="1851" spans="1:47" ht="15" hidden="1">
      <c r="A1851" s="309"/>
      <c r="B1851" s="338"/>
      <c r="C1851" s="350"/>
      <c r="D1851" s="951"/>
      <c r="E1851" s="952"/>
      <c r="F1851" s="952"/>
      <c r="G1851" s="953"/>
      <c r="H1851" s="745">
        <v>0.21</v>
      </c>
      <c r="I1851" s="747">
        <v>1</v>
      </c>
      <c r="J1851" s="316"/>
      <c r="K1851" s="680">
        <f t="shared" si="418"/>
        <v>0</v>
      </c>
      <c r="L1851" s="355">
        <v>1</v>
      </c>
      <c r="M1851" s="355"/>
      <c r="N1851" s="361">
        <f t="shared" si="427"/>
        <v>1</v>
      </c>
      <c r="O1851" s="355"/>
      <c r="P1851" s="355"/>
      <c r="Q1851" s="355"/>
      <c r="R1851" s="355"/>
      <c r="S1851" s="355"/>
      <c r="T1851" s="355"/>
      <c r="U1851" s="355"/>
      <c r="V1851" s="355"/>
      <c r="W1851" s="355"/>
      <c r="X1851" s="355"/>
      <c r="Y1851" s="355"/>
      <c r="Z1851" s="355"/>
      <c r="AA1851" s="355"/>
      <c r="AB1851" s="355"/>
      <c r="AC1851" s="355"/>
      <c r="AD1851" s="355"/>
      <c r="AE1851" s="355"/>
      <c r="AF1851" s="355"/>
      <c r="AG1851" s="355"/>
      <c r="AH1851" s="355"/>
      <c r="AI1851" s="355"/>
      <c r="AJ1851" s="355"/>
      <c r="AK1851" s="72">
        <f t="shared" si="428"/>
        <v>0</v>
      </c>
      <c r="AL1851" s="761">
        <f t="shared" si="429"/>
        <v>1</v>
      </c>
      <c r="AM1851" s="359">
        <f t="shared" si="423"/>
        <v>0</v>
      </c>
      <c r="AN1851" s="359">
        <f t="shared" si="419"/>
        <v>0</v>
      </c>
      <c r="AO1851" s="755">
        <f t="shared" si="424"/>
        <v>0</v>
      </c>
      <c r="AP1851" s="573">
        <f t="shared" si="430"/>
        <v>0</v>
      </c>
      <c r="AQ1851" s="583">
        <f t="shared" si="431"/>
        <v>0</v>
      </c>
      <c r="AR1851" s="579"/>
      <c r="AS1851" s="102"/>
      <c r="AT1851" s="27"/>
      <c r="AU1851" s="592"/>
    </row>
    <row r="1852" spans="1:47" ht="15" hidden="1">
      <c r="A1852" s="309"/>
      <c r="B1852" s="338"/>
      <c r="C1852" s="350"/>
      <c r="D1852" s="951"/>
      <c r="E1852" s="952"/>
      <c r="F1852" s="952"/>
      <c r="G1852" s="953"/>
      <c r="H1852" s="745">
        <v>0.21</v>
      </c>
      <c r="I1852" s="747">
        <v>1</v>
      </c>
      <c r="J1852" s="316"/>
      <c r="K1852" s="680">
        <f t="shared" si="418"/>
        <v>0</v>
      </c>
      <c r="L1852" s="355">
        <v>1</v>
      </c>
      <c r="M1852" s="355"/>
      <c r="N1852" s="361">
        <f t="shared" si="427"/>
        <v>1</v>
      </c>
      <c r="O1852" s="355"/>
      <c r="P1852" s="355"/>
      <c r="Q1852" s="355"/>
      <c r="R1852" s="355"/>
      <c r="S1852" s="355"/>
      <c r="T1852" s="355"/>
      <c r="U1852" s="355"/>
      <c r="V1852" s="355"/>
      <c r="W1852" s="355"/>
      <c r="X1852" s="355"/>
      <c r="Y1852" s="355"/>
      <c r="Z1852" s="355"/>
      <c r="AA1852" s="355"/>
      <c r="AB1852" s="355"/>
      <c r="AC1852" s="355"/>
      <c r="AD1852" s="355"/>
      <c r="AE1852" s="355"/>
      <c r="AF1852" s="355"/>
      <c r="AG1852" s="355"/>
      <c r="AH1852" s="355"/>
      <c r="AI1852" s="355"/>
      <c r="AJ1852" s="355"/>
      <c r="AK1852" s="72">
        <f t="shared" si="428"/>
        <v>0</v>
      </c>
      <c r="AL1852" s="761">
        <f t="shared" si="429"/>
        <v>1</v>
      </c>
      <c r="AM1852" s="359">
        <f t="shared" si="423"/>
        <v>0</v>
      </c>
      <c r="AN1852" s="359">
        <f t="shared" si="419"/>
        <v>0</v>
      </c>
      <c r="AO1852" s="755">
        <f t="shared" si="424"/>
        <v>0</v>
      </c>
      <c r="AP1852" s="573">
        <f t="shared" si="430"/>
        <v>0</v>
      </c>
      <c r="AQ1852" s="583">
        <f t="shared" si="431"/>
        <v>0</v>
      </c>
      <c r="AR1852" s="579"/>
      <c r="AS1852" s="102"/>
      <c r="AT1852" s="27"/>
      <c r="AU1852" s="592"/>
    </row>
    <row r="1853" spans="1:47" ht="15" hidden="1">
      <c r="A1853" s="309"/>
      <c r="B1853" s="338"/>
      <c r="C1853" s="350"/>
      <c r="D1853" s="951"/>
      <c r="E1853" s="952"/>
      <c r="F1853" s="952"/>
      <c r="G1853" s="953"/>
      <c r="H1853" s="745">
        <v>0.21</v>
      </c>
      <c r="I1853" s="747">
        <v>1</v>
      </c>
      <c r="J1853" s="316"/>
      <c r="K1853" s="680">
        <f t="shared" si="418"/>
        <v>0</v>
      </c>
      <c r="L1853" s="355">
        <v>1</v>
      </c>
      <c r="M1853" s="355"/>
      <c r="N1853" s="361">
        <f t="shared" si="427"/>
        <v>1</v>
      </c>
      <c r="O1853" s="355"/>
      <c r="P1853" s="355"/>
      <c r="Q1853" s="355"/>
      <c r="R1853" s="355"/>
      <c r="S1853" s="355"/>
      <c r="T1853" s="355"/>
      <c r="U1853" s="355"/>
      <c r="V1853" s="355"/>
      <c r="W1853" s="355"/>
      <c r="X1853" s="355"/>
      <c r="Y1853" s="355"/>
      <c r="Z1853" s="355"/>
      <c r="AA1853" s="355"/>
      <c r="AB1853" s="355"/>
      <c r="AC1853" s="355"/>
      <c r="AD1853" s="355"/>
      <c r="AE1853" s="355"/>
      <c r="AF1853" s="355"/>
      <c r="AG1853" s="355"/>
      <c r="AH1853" s="355"/>
      <c r="AI1853" s="355"/>
      <c r="AJ1853" s="355"/>
      <c r="AK1853" s="72">
        <f t="shared" si="428"/>
        <v>0</v>
      </c>
      <c r="AL1853" s="761">
        <f t="shared" si="429"/>
        <v>1</v>
      </c>
      <c r="AM1853" s="359">
        <f t="shared" si="423"/>
        <v>0</v>
      </c>
      <c r="AN1853" s="359">
        <f t="shared" si="419"/>
        <v>0</v>
      </c>
      <c r="AO1853" s="755">
        <f t="shared" si="424"/>
        <v>0</v>
      </c>
      <c r="AP1853" s="573">
        <f t="shared" si="430"/>
        <v>0</v>
      </c>
      <c r="AQ1853" s="583">
        <f t="shared" si="431"/>
        <v>0</v>
      </c>
      <c r="AR1853" s="579"/>
      <c r="AS1853" s="102"/>
      <c r="AT1853" s="27"/>
      <c r="AU1853" s="592"/>
    </row>
    <row r="1854" spans="1:47" ht="15" hidden="1">
      <c r="A1854" s="309"/>
      <c r="B1854" s="338"/>
      <c r="C1854" s="350"/>
      <c r="D1854" s="951"/>
      <c r="E1854" s="952"/>
      <c r="F1854" s="952"/>
      <c r="G1854" s="953"/>
      <c r="H1854" s="745">
        <v>0.21</v>
      </c>
      <c r="I1854" s="747">
        <v>1</v>
      </c>
      <c r="J1854" s="316"/>
      <c r="K1854" s="680">
        <f t="shared" si="418"/>
        <v>0</v>
      </c>
      <c r="L1854" s="355">
        <v>1</v>
      </c>
      <c r="M1854" s="355"/>
      <c r="N1854" s="361">
        <f t="shared" si="427"/>
        <v>1</v>
      </c>
      <c r="O1854" s="355"/>
      <c r="P1854" s="355"/>
      <c r="Q1854" s="355"/>
      <c r="R1854" s="355"/>
      <c r="S1854" s="355"/>
      <c r="T1854" s="355"/>
      <c r="U1854" s="355"/>
      <c r="V1854" s="355"/>
      <c r="W1854" s="355"/>
      <c r="X1854" s="355"/>
      <c r="Y1854" s="355"/>
      <c r="Z1854" s="355"/>
      <c r="AA1854" s="355"/>
      <c r="AB1854" s="355"/>
      <c r="AC1854" s="355"/>
      <c r="AD1854" s="355"/>
      <c r="AE1854" s="355"/>
      <c r="AF1854" s="355"/>
      <c r="AG1854" s="355"/>
      <c r="AH1854" s="355"/>
      <c r="AI1854" s="355"/>
      <c r="AJ1854" s="355"/>
      <c r="AK1854" s="72">
        <f t="shared" si="428"/>
        <v>0</v>
      </c>
      <c r="AL1854" s="761">
        <f t="shared" si="429"/>
        <v>1</v>
      </c>
      <c r="AM1854" s="359">
        <f t="shared" si="423"/>
        <v>0</v>
      </c>
      <c r="AN1854" s="359">
        <f t="shared" si="419"/>
        <v>0</v>
      </c>
      <c r="AO1854" s="755">
        <f t="shared" si="424"/>
        <v>0</v>
      </c>
      <c r="AP1854" s="573">
        <f t="shared" si="430"/>
        <v>0</v>
      </c>
      <c r="AQ1854" s="583">
        <f t="shared" si="431"/>
        <v>0</v>
      </c>
      <c r="AR1854" s="579"/>
      <c r="AS1854" s="102"/>
      <c r="AT1854" s="27"/>
      <c r="AU1854" s="592"/>
    </row>
    <row r="1855" spans="1:47" ht="15" hidden="1">
      <c r="A1855" s="309"/>
      <c r="B1855" s="338"/>
      <c r="C1855" s="350"/>
      <c r="D1855" s="951"/>
      <c r="E1855" s="952"/>
      <c r="F1855" s="952"/>
      <c r="G1855" s="953"/>
      <c r="H1855" s="745">
        <v>0.21</v>
      </c>
      <c r="I1855" s="747">
        <v>1</v>
      </c>
      <c r="J1855" s="316"/>
      <c r="K1855" s="680">
        <f t="shared" si="418"/>
        <v>0</v>
      </c>
      <c r="L1855" s="355">
        <v>1</v>
      </c>
      <c r="M1855" s="355"/>
      <c r="N1855" s="361">
        <f t="shared" si="427"/>
        <v>1</v>
      </c>
      <c r="O1855" s="355"/>
      <c r="P1855" s="355"/>
      <c r="Q1855" s="355"/>
      <c r="R1855" s="355"/>
      <c r="S1855" s="355"/>
      <c r="T1855" s="355"/>
      <c r="U1855" s="355"/>
      <c r="V1855" s="355"/>
      <c r="W1855" s="355"/>
      <c r="X1855" s="355"/>
      <c r="Y1855" s="355"/>
      <c r="Z1855" s="355"/>
      <c r="AA1855" s="355"/>
      <c r="AB1855" s="355"/>
      <c r="AC1855" s="355"/>
      <c r="AD1855" s="355"/>
      <c r="AE1855" s="355"/>
      <c r="AF1855" s="355"/>
      <c r="AG1855" s="355"/>
      <c r="AH1855" s="355"/>
      <c r="AI1855" s="355"/>
      <c r="AJ1855" s="355"/>
      <c r="AK1855" s="72">
        <f t="shared" si="428"/>
        <v>0</v>
      </c>
      <c r="AL1855" s="761">
        <f t="shared" si="429"/>
        <v>1</v>
      </c>
      <c r="AM1855" s="359">
        <f t="shared" si="423"/>
        <v>0</v>
      </c>
      <c r="AN1855" s="359">
        <f t="shared" si="419"/>
        <v>0</v>
      </c>
      <c r="AO1855" s="755">
        <f t="shared" si="424"/>
        <v>0</v>
      </c>
      <c r="AP1855" s="573">
        <f t="shared" si="430"/>
        <v>0</v>
      </c>
      <c r="AQ1855" s="583">
        <f t="shared" si="431"/>
        <v>0</v>
      </c>
      <c r="AR1855" s="579"/>
      <c r="AS1855" s="102"/>
      <c r="AT1855" s="27"/>
      <c r="AU1855" s="592"/>
    </row>
    <row r="1856" spans="1:47" ht="15" hidden="1">
      <c r="A1856" s="309"/>
      <c r="B1856" s="338"/>
      <c r="C1856" s="350"/>
      <c r="D1856" s="951"/>
      <c r="E1856" s="952"/>
      <c r="F1856" s="952"/>
      <c r="G1856" s="953"/>
      <c r="H1856" s="745">
        <v>0.21</v>
      </c>
      <c r="I1856" s="747">
        <v>1</v>
      </c>
      <c r="J1856" s="316"/>
      <c r="K1856" s="680">
        <f t="shared" si="418"/>
        <v>0</v>
      </c>
      <c r="L1856" s="355">
        <v>1</v>
      </c>
      <c r="M1856" s="355"/>
      <c r="N1856" s="361">
        <f t="shared" si="427"/>
        <v>1</v>
      </c>
      <c r="O1856" s="355"/>
      <c r="P1856" s="355"/>
      <c r="Q1856" s="355"/>
      <c r="R1856" s="355"/>
      <c r="S1856" s="355"/>
      <c r="T1856" s="355"/>
      <c r="U1856" s="355"/>
      <c r="V1856" s="355"/>
      <c r="W1856" s="355"/>
      <c r="X1856" s="355"/>
      <c r="Y1856" s="355"/>
      <c r="Z1856" s="355"/>
      <c r="AA1856" s="355"/>
      <c r="AB1856" s="355"/>
      <c r="AC1856" s="355"/>
      <c r="AD1856" s="355"/>
      <c r="AE1856" s="355"/>
      <c r="AF1856" s="355"/>
      <c r="AG1856" s="355"/>
      <c r="AH1856" s="355"/>
      <c r="AI1856" s="355"/>
      <c r="AJ1856" s="355"/>
      <c r="AK1856" s="72">
        <f t="shared" si="428"/>
        <v>0</v>
      </c>
      <c r="AL1856" s="761">
        <f t="shared" si="429"/>
        <v>1</v>
      </c>
      <c r="AM1856" s="359">
        <f t="shared" si="423"/>
        <v>0</v>
      </c>
      <c r="AN1856" s="359">
        <f t="shared" si="419"/>
        <v>0</v>
      </c>
      <c r="AO1856" s="755">
        <f t="shared" si="424"/>
        <v>0</v>
      </c>
      <c r="AP1856" s="573">
        <f t="shared" si="430"/>
        <v>0</v>
      </c>
      <c r="AQ1856" s="583">
        <f t="shared" si="431"/>
        <v>0</v>
      </c>
      <c r="AR1856" s="579"/>
      <c r="AS1856" s="102"/>
      <c r="AT1856" s="27"/>
      <c r="AU1856" s="592"/>
    </row>
    <row r="1857" spans="1:47" ht="15" hidden="1">
      <c r="A1857" s="309"/>
      <c r="B1857" s="338"/>
      <c r="C1857" s="350"/>
      <c r="D1857" s="951"/>
      <c r="E1857" s="952"/>
      <c r="F1857" s="952"/>
      <c r="G1857" s="953"/>
      <c r="H1857" s="745">
        <v>0.21</v>
      </c>
      <c r="I1857" s="747">
        <v>1</v>
      </c>
      <c r="J1857" s="316"/>
      <c r="K1857" s="680">
        <f t="shared" si="418"/>
        <v>0</v>
      </c>
      <c r="L1857" s="355">
        <v>1</v>
      </c>
      <c r="M1857" s="355"/>
      <c r="N1857" s="361">
        <f t="shared" si="427"/>
        <v>1</v>
      </c>
      <c r="O1857" s="355"/>
      <c r="P1857" s="355"/>
      <c r="Q1857" s="355"/>
      <c r="R1857" s="355"/>
      <c r="S1857" s="355"/>
      <c r="T1857" s="355"/>
      <c r="U1857" s="355"/>
      <c r="V1857" s="355"/>
      <c r="W1857" s="355"/>
      <c r="X1857" s="355"/>
      <c r="Y1857" s="355"/>
      <c r="Z1857" s="355"/>
      <c r="AA1857" s="355"/>
      <c r="AB1857" s="355"/>
      <c r="AC1857" s="355"/>
      <c r="AD1857" s="355"/>
      <c r="AE1857" s="355"/>
      <c r="AF1857" s="355"/>
      <c r="AG1857" s="355"/>
      <c r="AH1857" s="355"/>
      <c r="AI1857" s="355"/>
      <c r="AJ1857" s="355"/>
      <c r="AK1857" s="72">
        <f t="shared" si="428"/>
        <v>0</v>
      </c>
      <c r="AL1857" s="761">
        <f t="shared" si="429"/>
        <v>1</v>
      </c>
      <c r="AM1857" s="359">
        <f t="shared" si="423"/>
        <v>0</v>
      </c>
      <c r="AN1857" s="359">
        <f t="shared" si="419"/>
        <v>0</v>
      </c>
      <c r="AO1857" s="755">
        <f t="shared" si="424"/>
        <v>0</v>
      </c>
      <c r="AP1857" s="573">
        <f t="shared" si="430"/>
        <v>0</v>
      </c>
      <c r="AQ1857" s="583">
        <f t="shared" si="431"/>
        <v>0</v>
      </c>
      <c r="AR1857" s="579"/>
      <c r="AS1857" s="102"/>
      <c r="AT1857" s="27"/>
      <c r="AU1857" s="592"/>
    </row>
    <row r="1858" spans="1:47" ht="15" hidden="1">
      <c r="A1858" s="309"/>
      <c r="B1858" s="338"/>
      <c r="C1858" s="350"/>
      <c r="D1858" s="951"/>
      <c r="E1858" s="952"/>
      <c r="F1858" s="952"/>
      <c r="G1858" s="953"/>
      <c r="H1858" s="745">
        <v>0.21</v>
      </c>
      <c r="I1858" s="747">
        <v>1</v>
      </c>
      <c r="J1858" s="316"/>
      <c r="K1858" s="680">
        <f t="shared" si="418"/>
        <v>0</v>
      </c>
      <c r="L1858" s="355">
        <v>1</v>
      </c>
      <c r="M1858" s="355"/>
      <c r="N1858" s="361">
        <f t="shared" si="427"/>
        <v>1</v>
      </c>
      <c r="O1858" s="355"/>
      <c r="P1858" s="355"/>
      <c r="Q1858" s="355"/>
      <c r="R1858" s="355"/>
      <c r="S1858" s="355"/>
      <c r="T1858" s="355"/>
      <c r="U1858" s="355"/>
      <c r="V1858" s="355"/>
      <c r="W1858" s="355"/>
      <c r="X1858" s="355"/>
      <c r="Y1858" s="355"/>
      <c r="Z1858" s="355"/>
      <c r="AA1858" s="355"/>
      <c r="AB1858" s="355"/>
      <c r="AC1858" s="355"/>
      <c r="AD1858" s="355"/>
      <c r="AE1858" s="355"/>
      <c r="AF1858" s="355"/>
      <c r="AG1858" s="355"/>
      <c r="AH1858" s="355"/>
      <c r="AI1858" s="355"/>
      <c r="AJ1858" s="355"/>
      <c r="AK1858" s="72">
        <f t="shared" si="428"/>
        <v>0</v>
      </c>
      <c r="AL1858" s="761">
        <f t="shared" si="429"/>
        <v>1</v>
      </c>
      <c r="AM1858" s="359">
        <f t="shared" si="423"/>
        <v>0</v>
      </c>
      <c r="AN1858" s="359">
        <f t="shared" si="419"/>
        <v>0</v>
      </c>
      <c r="AO1858" s="755">
        <f t="shared" si="424"/>
        <v>0</v>
      </c>
      <c r="AP1858" s="573">
        <f t="shared" si="430"/>
        <v>0</v>
      </c>
      <c r="AQ1858" s="583">
        <f t="shared" si="431"/>
        <v>0</v>
      </c>
      <c r="AR1858" s="579"/>
      <c r="AS1858" s="102"/>
      <c r="AT1858" s="27"/>
      <c r="AU1858" s="592"/>
    </row>
    <row r="1859" spans="1:47" ht="15" hidden="1">
      <c r="A1859" s="309"/>
      <c r="B1859" s="338"/>
      <c r="C1859" s="350"/>
      <c r="D1859" s="951"/>
      <c r="E1859" s="952"/>
      <c r="F1859" s="952"/>
      <c r="G1859" s="953"/>
      <c r="H1859" s="745">
        <v>0.21</v>
      </c>
      <c r="I1859" s="747">
        <v>1</v>
      </c>
      <c r="J1859" s="316"/>
      <c r="K1859" s="680">
        <f t="shared" si="418"/>
        <v>0</v>
      </c>
      <c r="L1859" s="355">
        <v>1</v>
      </c>
      <c r="M1859" s="355"/>
      <c r="N1859" s="361">
        <f t="shared" si="427"/>
        <v>1</v>
      </c>
      <c r="O1859" s="355"/>
      <c r="P1859" s="355"/>
      <c r="Q1859" s="355"/>
      <c r="R1859" s="355"/>
      <c r="S1859" s="355"/>
      <c r="T1859" s="355"/>
      <c r="U1859" s="355"/>
      <c r="V1859" s="355"/>
      <c r="W1859" s="355"/>
      <c r="X1859" s="355"/>
      <c r="Y1859" s="355"/>
      <c r="Z1859" s="355"/>
      <c r="AA1859" s="355"/>
      <c r="AB1859" s="355"/>
      <c r="AC1859" s="355"/>
      <c r="AD1859" s="355"/>
      <c r="AE1859" s="355"/>
      <c r="AF1859" s="355"/>
      <c r="AG1859" s="355"/>
      <c r="AH1859" s="355"/>
      <c r="AI1859" s="355"/>
      <c r="AJ1859" s="355"/>
      <c r="AK1859" s="72">
        <f t="shared" si="428"/>
        <v>0</v>
      </c>
      <c r="AL1859" s="761">
        <f t="shared" si="429"/>
        <v>1</v>
      </c>
      <c r="AM1859" s="359">
        <f t="shared" si="423"/>
        <v>0</v>
      </c>
      <c r="AN1859" s="359">
        <f t="shared" si="419"/>
        <v>0</v>
      </c>
      <c r="AO1859" s="755">
        <f t="shared" si="424"/>
        <v>0</v>
      </c>
      <c r="AP1859" s="573">
        <f t="shared" si="430"/>
        <v>0</v>
      </c>
      <c r="AQ1859" s="583">
        <f t="shared" si="431"/>
        <v>0</v>
      </c>
      <c r="AR1859" s="579"/>
      <c r="AS1859" s="102"/>
      <c r="AT1859" s="27"/>
      <c r="AU1859" s="592"/>
    </row>
    <row r="1860" spans="1:47" ht="15" hidden="1">
      <c r="A1860" s="309"/>
      <c r="B1860" s="338"/>
      <c r="C1860" s="350"/>
      <c r="D1860" s="951"/>
      <c r="E1860" s="952"/>
      <c r="F1860" s="952"/>
      <c r="G1860" s="953"/>
      <c r="H1860" s="745">
        <v>0.21</v>
      </c>
      <c r="I1860" s="747">
        <v>1</v>
      </c>
      <c r="J1860" s="316"/>
      <c r="K1860" s="680">
        <f t="shared" si="418"/>
        <v>0</v>
      </c>
      <c r="L1860" s="355">
        <v>1</v>
      </c>
      <c r="M1860" s="355"/>
      <c r="N1860" s="361">
        <f t="shared" si="427"/>
        <v>1</v>
      </c>
      <c r="O1860" s="355"/>
      <c r="P1860" s="355"/>
      <c r="Q1860" s="355"/>
      <c r="R1860" s="355"/>
      <c r="S1860" s="355"/>
      <c r="T1860" s="355"/>
      <c r="U1860" s="355"/>
      <c r="V1860" s="355"/>
      <c r="W1860" s="355"/>
      <c r="X1860" s="355"/>
      <c r="Y1860" s="355"/>
      <c r="Z1860" s="355"/>
      <c r="AA1860" s="355"/>
      <c r="AB1860" s="355"/>
      <c r="AC1860" s="355"/>
      <c r="AD1860" s="355"/>
      <c r="AE1860" s="355"/>
      <c r="AF1860" s="355"/>
      <c r="AG1860" s="355"/>
      <c r="AH1860" s="355"/>
      <c r="AI1860" s="355"/>
      <c r="AJ1860" s="355"/>
      <c r="AK1860" s="72">
        <f t="shared" si="428"/>
        <v>0</v>
      </c>
      <c r="AL1860" s="761">
        <f t="shared" si="429"/>
        <v>1</v>
      </c>
      <c r="AM1860" s="359">
        <f t="shared" si="423"/>
        <v>0</v>
      </c>
      <c r="AN1860" s="359">
        <f t="shared" si="419"/>
        <v>0</v>
      </c>
      <c r="AO1860" s="755">
        <f t="shared" si="424"/>
        <v>0</v>
      </c>
      <c r="AP1860" s="573">
        <f t="shared" si="430"/>
        <v>0</v>
      </c>
      <c r="AQ1860" s="583">
        <f t="shared" si="431"/>
        <v>0</v>
      </c>
      <c r="AR1860" s="579"/>
      <c r="AS1860" s="102"/>
      <c r="AT1860" s="27"/>
      <c r="AU1860" s="592"/>
    </row>
    <row r="1861" spans="1:47" ht="15" hidden="1">
      <c r="A1861" s="309"/>
      <c r="B1861" s="338"/>
      <c r="C1861" s="350"/>
      <c r="D1861" s="951"/>
      <c r="E1861" s="952"/>
      <c r="F1861" s="952"/>
      <c r="G1861" s="953"/>
      <c r="H1861" s="745">
        <v>0.21</v>
      </c>
      <c r="I1861" s="747">
        <v>1</v>
      </c>
      <c r="J1861" s="316"/>
      <c r="K1861" s="680">
        <f t="shared" si="418"/>
        <v>0</v>
      </c>
      <c r="L1861" s="355">
        <v>1</v>
      </c>
      <c r="M1861" s="355"/>
      <c r="N1861" s="361">
        <f t="shared" si="427"/>
        <v>1</v>
      </c>
      <c r="O1861" s="355"/>
      <c r="P1861" s="355"/>
      <c r="Q1861" s="355"/>
      <c r="R1861" s="355"/>
      <c r="S1861" s="355"/>
      <c r="T1861" s="355"/>
      <c r="U1861" s="355"/>
      <c r="V1861" s="355"/>
      <c r="W1861" s="355"/>
      <c r="X1861" s="355"/>
      <c r="Y1861" s="355"/>
      <c r="Z1861" s="355"/>
      <c r="AA1861" s="355"/>
      <c r="AB1861" s="355"/>
      <c r="AC1861" s="355"/>
      <c r="AD1861" s="355"/>
      <c r="AE1861" s="355"/>
      <c r="AF1861" s="355"/>
      <c r="AG1861" s="355"/>
      <c r="AH1861" s="355"/>
      <c r="AI1861" s="355"/>
      <c r="AJ1861" s="355"/>
      <c r="AK1861" s="72">
        <f t="shared" si="428"/>
        <v>0</v>
      </c>
      <c r="AL1861" s="761">
        <f t="shared" si="429"/>
        <v>1</v>
      </c>
      <c r="AM1861" s="359">
        <f t="shared" si="423"/>
        <v>0</v>
      </c>
      <c r="AN1861" s="359">
        <f t="shared" si="419"/>
        <v>0</v>
      </c>
      <c r="AO1861" s="755">
        <f t="shared" si="424"/>
        <v>0</v>
      </c>
      <c r="AP1861" s="573">
        <f t="shared" si="430"/>
        <v>0</v>
      </c>
      <c r="AQ1861" s="583">
        <f t="shared" si="431"/>
        <v>0</v>
      </c>
      <c r="AR1861" s="579"/>
      <c r="AS1861" s="102"/>
      <c r="AT1861" s="27"/>
      <c r="AU1861" s="592"/>
    </row>
    <row r="1862" spans="1:47" ht="15" hidden="1">
      <c r="A1862" s="309"/>
      <c r="B1862" s="338"/>
      <c r="C1862" s="350"/>
      <c r="D1862" s="951"/>
      <c r="E1862" s="952"/>
      <c r="F1862" s="952"/>
      <c r="G1862" s="953"/>
      <c r="H1862" s="745">
        <v>0.21</v>
      </c>
      <c r="I1862" s="747">
        <v>1</v>
      </c>
      <c r="J1862" s="316"/>
      <c r="K1862" s="680">
        <f t="shared" si="418"/>
        <v>0</v>
      </c>
      <c r="L1862" s="355">
        <v>1</v>
      </c>
      <c r="M1862" s="355"/>
      <c r="N1862" s="361">
        <f t="shared" si="427"/>
        <v>1</v>
      </c>
      <c r="O1862" s="355"/>
      <c r="P1862" s="355"/>
      <c r="Q1862" s="355"/>
      <c r="R1862" s="355"/>
      <c r="S1862" s="355"/>
      <c r="T1862" s="355"/>
      <c r="U1862" s="355"/>
      <c r="V1862" s="355"/>
      <c r="W1862" s="355"/>
      <c r="X1862" s="355"/>
      <c r="Y1862" s="355"/>
      <c r="Z1862" s="355"/>
      <c r="AA1862" s="355"/>
      <c r="AB1862" s="355"/>
      <c r="AC1862" s="355"/>
      <c r="AD1862" s="355"/>
      <c r="AE1862" s="355"/>
      <c r="AF1862" s="355"/>
      <c r="AG1862" s="355"/>
      <c r="AH1862" s="355"/>
      <c r="AI1862" s="355"/>
      <c r="AJ1862" s="355"/>
      <c r="AK1862" s="72">
        <f t="shared" si="428"/>
        <v>0</v>
      </c>
      <c r="AL1862" s="761">
        <f t="shared" si="429"/>
        <v>1</v>
      </c>
      <c r="AM1862" s="359">
        <f t="shared" si="423"/>
        <v>0</v>
      </c>
      <c r="AN1862" s="359">
        <f t="shared" si="419"/>
        <v>0</v>
      </c>
      <c r="AO1862" s="755">
        <f t="shared" si="424"/>
        <v>0</v>
      </c>
      <c r="AP1862" s="573">
        <f t="shared" si="430"/>
        <v>0</v>
      </c>
      <c r="AQ1862" s="583">
        <f t="shared" si="431"/>
        <v>0</v>
      </c>
      <c r="AR1862" s="579"/>
      <c r="AS1862" s="102"/>
      <c r="AT1862" s="27"/>
      <c r="AU1862" s="592"/>
    </row>
    <row r="1863" spans="1:47" ht="15" hidden="1">
      <c r="A1863" s="309"/>
      <c r="B1863" s="338"/>
      <c r="C1863" s="350"/>
      <c r="D1863" s="951"/>
      <c r="E1863" s="952"/>
      <c r="F1863" s="952"/>
      <c r="G1863" s="953"/>
      <c r="H1863" s="745">
        <v>0.21</v>
      </c>
      <c r="I1863" s="747">
        <v>1</v>
      </c>
      <c r="J1863" s="316"/>
      <c r="K1863" s="680">
        <f t="shared" si="418"/>
        <v>0</v>
      </c>
      <c r="L1863" s="355">
        <v>1</v>
      </c>
      <c r="M1863" s="355"/>
      <c r="N1863" s="361">
        <f t="shared" si="427"/>
        <v>1</v>
      </c>
      <c r="O1863" s="355"/>
      <c r="P1863" s="355"/>
      <c r="Q1863" s="355"/>
      <c r="R1863" s="355"/>
      <c r="S1863" s="355"/>
      <c r="T1863" s="355"/>
      <c r="U1863" s="355"/>
      <c r="V1863" s="355"/>
      <c r="W1863" s="355"/>
      <c r="X1863" s="355"/>
      <c r="Y1863" s="355"/>
      <c r="Z1863" s="355"/>
      <c r="AA1863" s="355"/>
      <c r="AB1863" s="355"/>
      <c r="AC1863" s="355"/>
      <c r="AD1863" s="355"/>
      <c r="AE1863" s="355"/>
      <c r="AF1863" s="355"/>
      <c r="AG1863" s="355"/>
      <c r="AH1863" s="355"/>
      <c r="AI1863" s="355"/>
      <c r="AJ1863" s="355"/>
      <c r="AK1863" s="72">
        <f t="shared" si="428"/>
        <v>0</v>
      </c>
      <c r="AL1863" s="761">
        <f t="shared" si="429"/>
        <v>1</v>
      </c>
      <c r="AM1863" s="359">
        <f t="shared" si="423"/>
        <v>0</v>
      </c>
      <c r="AN1863" s="359">
        <f t="shared" si="419"/>
        <v>0</v>
      </c>
      <c r="AO1863" s="755">
        <f t="shared" si="424"/>
        <v>0</v>
      </c>
      <c r="AP1863" s="573">
        <f t="shared" si="430"/>
        <v>0</v>
      </c>
      <c r="AQ1863" s="583">
        <f t="shared" si="431"/>
        <v>0</v>
      </c>
      <c r="AR1863" s="579"/>
      <c r="AS1863" s="102"/>
      <c r="AT1863" s="27"/>
      <c r="AU1863" s="592"/>
    </row>
    <row r="1864" spans="1:47" ht="15" hidden="1">
      <c r="A1864" s="309"/>
      <c r="B1864" s="338"/>
      <c r="C1864" s="350"/>
      <c r="D1864" s="951"/>
      <c r="E1864" s="952"/>
      <c r="F1864" s="952"/>
      <c r="G1864" s="953"/>
      <c r="H1864" s="745">
        <v>0.21</v>
      </c>
      <c r="I1864" s="747">
        <v>1</v>
      </c>
      <c r="J1864" s="316"/>
      <c r="K1864" s="680">
        <f t="shared" si="418"/>
        <v>0</v>
      </c>
      <c r="L1864" s="355">
        <v>1</v>
      </c>
      <c r="M1864" s="355"/>
      <c r="N1864" s="361">
        <f t="shared" si="427"/>
        <v>1</v>
      </c>
      <c r="O1864" s="355"/>
      <c r="P1864" s="355"/>
      <c r="Q1864" s="355"/>
      <c r="R1864" s="355"/>
      <c r="S1864" s="355"/>
      <c r="T1864" s="355"/>
      <c r="U1864" s="355"/>
      <c r="V1864" s="355"/>
      <c r="W1864" s="355"/>
      <c r="X1864" s="355"/>
      <c r="Y1864" s="355"/>
      <c r="Z1864" s="355"/>
      <c r="AA1864" s="355"/>
      <c r="AB1864" s="355"/>
      <c r="AC1864" s="355"/>
      <c r="AD1864" s="355"/>
      <c r="AE1864" s="355"/>
      <c r="AF1864" s="355"/>
      <c r="AG1864" s="355"/>
      <c r="AH1864" s="355"/>
      <c r="AI1864" s="355"/>
      <c r="AJ1864" s="355"/>
      <c r="AK1864" s="72">
        <f t="shared" si="428"/>
        <v>0</v>
      </c>
      <c r="AL1864" s="761">
        <f t="shared" si="429"/>
        <v>1</v>
      </c>
      <c r="AM1864" s="359">
        <f t="shared" si="423"/>
        <v>0</v>
      </c>
      <c r="AN1864" s="359">
        <f t="shared" si="419"/>
        <v>0</v>
      </c>
      <c r="AO1864" s="755">
        <f t="shared" si="424"/>
        <v>0</v>
      </c>
      <c r="AP1864" s="573">
        <f t="shared" si="430"/>
        <v>0</v>
      </c>
      <c r="AQ1864" s="583">
        <f t="shared" si="431"/>
        <v>0</v>
      </c>
      <c r="AR1864" s="579"/>
      <c r="AS1864" s="102"/>
      <c r="AT1864" s="27"/>
      <c r="AU1864" s="592"/>
    </row>
    <row r="1865" spans="1:47" ht="15" hidden="1">
      <c r="A1865" s="309"/>
      <c r="B1865" s="338"/>
      <c r="C1865" s="350"/>
      <c r="D1865" s="951"/>
      <c r="E1865" s="952"/>
      <c r="F1865" s="952"/>
      <c r="G1865" s="953"/>
      <c r="H1865" s="745">
        <v>0.21</v>
      </c>
      <c r="I1865" s="747">
        <v>1</v>
      </c>
      <c r="J1865" s="316"/>
      <c r="K1865" s="680">
        <f t="shared" si="418"/>
        <v>0</v>
      </c>
      <c r="L1865" s="355">
        <v>1</v>
      </c>
      <c r="M1865" s="355"/>
      <c r="N1865" s="361">
        <f t="shared" si="427"/>
        <v>1</v>
      </c>
      <c r="O1865" s="355"/>
      <c r="P1865" s="355"/>
      <c r="Q1865" s="355"/>
      <c r="R1865" s="355"/>
      <c r="S1865" s="355"/>
      <c r="T1865" s="355"/>
      <c r="U1865" s="355"/>
      <c r="V1865" s="355"/>
      <c r="W1865" s="355"/>
      <c r="X1865" s="355"/>
      <c r="Y1865" s="355"/>
      <c r="Z1865" s="355"/>
      <c r="AA1865" s="355"/>
      <c r="AB1865" s="355"/>
      <c r="AC1865" s="355"/>
      <c r="AD1865" s="355"/>
      <c r="AE1865" s="355"/>
      <c r="AF1865" s="355"/>
      <c r="AG1865" s="355"/>
      <c r="AH1865" s="355"/>
      <c r="AI1865" s="355"/>
      <c r="AJ1865" s="355"/>
      <c r="AK1865" s="72">
        <f t="shared" si="428"/>
        <v>0</v>
      </c>
      <c r="AL1865" s="761">
        <f t="shared" si="429"/>
        <v>1</v>
      </c>
      <c r="AM1865" s="359">
        <f t="shared" si="423"/>
        <v>0</v>
      </c>
      <c r="AN1865" s="359">
        <f t="shared" si="419"/>
        <v>0</v>
      </c>
      <c r="AO1865" s="755">
        <f t="shared" si="424"/>
        <v>0</v>
      </c>
      <c r="AP1865" s="573">
        <f t="shared" si="430"/>
        <v>0</v>
      </c>
      <c r="AQ1865" s="583">
        <f t="shared" si="431"/>
        <v>0</v>
      </c>
      <c r="AR1865" s="579"/>
      <c r="AS1865" s="102"/>
      <c r="AT1865" s="27"/>
      <c r="AU1865" s="592"/>
    </row>
    <row r="1866" spans="1:47" ht="15" hidden="1">
      <c r="A1866" s="309"/>
      <c r="B1866" s="338"/>
      <c r="C1866" s="350"/>
      <c r="D1866" s="951"/>
      <c r="E1866" s="952"/>
      <c r="F1866" s="952"/>
      <c r="G1866" s="953"/>
      <c r="H1866" s="745">
        <v>0.21</v>
      </c>
      <c r="I1866" s="747">
        <v>1</v>
      </c>
      <c r="J1866" s="316"/>
      <c r="K1866" s="680">
        <f t="shared" si="418"/>
        <v>0</v>
      </c>
      <c r="L1866" s="355">
        <v>1</v>
      </c>
      <c r="M1866" s="355"/>
      <c r="N1866" s="361">
        <f t="shared" si="427"/>
        <v>1</v>
      </c>
      <c r="O1866" s="355"/>
      <c r="P1866" s="355"/>
      <c r="Q1866" s="355"/>
      <c r="R1866" s="355"/>
      <c r="S1866" s="355"/>
      <c r="T1866" s="355"/>
      <c r="U1866" s="355"/>
      <c r="V1866" s="355"/>
      <c r="W1866" s="355"/>
      <c r="X1866" s="355"/>
      <c r="Y1866" s="355"/>
      <c r="Z1866" s="355"/>
      <c r="AA1866" s="355"/>
      <c r="AB1866" s="355"/>
      <c r="AC1866" s="355"/>
      <c r="AD1866" s="355"/>
      <c r="AE1866" s="355"/>
      <c r="AF1866" s="355"/>
      <c r="AG1866" s="355"/>
      <c r="AH1866" s="355"/>
      <c r="AI1866" s="355"/>
      <c r="AJ1866" s="355"/>
      <c r="AK1866" s="72">
        <f t="shared" si="428"/>
        <v>0</v>
      </c>
      <c r="AL1866" s="761">
        <f t="shared" si="429"/>
        <v>1</v>
      </c>
      <c r="AM1866" s="359">
        <f t="shared" si="423"/>
        <v>0</v>
      </c>
      <c r="AN1866" s="359">
        <f t="shared" si="419"/>
        <v>0</v>
      </c>
      <c r="AO1866" s="755">
        <f t="shared" si="424"/>
        <v>0</v>
      </c>
      <c r="AP1866" s="573">
        <f t="shared" si="430"/>
        <v>0</v>
      </c>
      <c r="AQ1866" s="583">
        <f t="shared" si="431"/>
        <v>0</v>
      </c>
      <c r="AR1866" s="579"/>
      <c r="AS1866" s="102"/>
      <c r="AT1866" s="27"/>
      <c r="AU1866" s="592"/>
    </row>
    <row r="1867" spans="1:47" ht="15" hidden="1">
      <c r="A1867" s="309"/>
      <c r="B1867" s="338"/>
      <c r="C1867" s="350"/>
      <c r="D1867" s="951"/>
      <c r="E1867" s="952"/>
      <c r="F1867" s="952"/>
      <c r="G1867" s="953"/>
      <c r="H1867" s="745">
        <v>0.21</v>
      </c>
      <c r="I1867" s="747">
        <v>1</v>
      </c>
      <c r="J1867" s="316"/>
      <c r="K1867" s="680">
        <f t="shared" si="418"/>
        <v>0</v>
      </c>
      <c r="L1867" s="355">
        <v>1</v>
      </c>
      <c r="M1867" s="355"/>
      <c r="N1867" s="361">
        <f t="shared" si="427"/>
        <v>1</v>
      </c>
      <c r="O1867" s="355"/>
      <c r="P1867" s="355"/>
      <c r="Q1867" s="355"/>
      <c r="R1867" s="355"/>
      <c r="S1867" s="355"/>
      <c r="T1867" s="355"/>
      <c r="U1867" s="355"/>
      <c r="V1867" s="355"/>
      <c r="W1867" s="355"/>
      <c r="X1867" s="355"/>
      <c r="Y1867" s="355"/>
      <c r="Z1867" s="355"/>
      <c r="AA1867" s="355"/>
      <c r="AB1867" s="355"/>
      <c r="AC1867" s="355"/>
      <c r="AD1867" s="355"/>
      <c r="AE1867" s="355"/>
      <c r="AF1867" s="355"/>
      <c r="AG1867" s="355"/>
      <c r="AH1867" s="355"/>
      <c r="AI1867" s="355"/>
      <c r="AJ1867" s="355"/>
      <c r="AK1867" s="72">
        <f t="shared" si="428"/>
        <v>0</v>
      </c>
      <c r="AL1867" s="761">
        <f t="shared" si="429"/>
        <v>1</v>
      </c>
      <c r="AM1867" s="359">
        <f t="shared" si="423"/>
        <v>0</v>
      </c>
      <c r="AN1867" s="359">
        <f t="shared" si="419"/>
        <v>0</v>
      </c>
      <c r="AO1867" s="755">
        <f t="shared" si="424"/>
        <v>0</v>
      </c>
      <c r="AP1867" s="573">
        <f t="shared" si="430"/>
        <v>0</v>
      </c>
      <c r="AQ1867" s="583">
        <f t="shared" si="431"/>
        <v>0</v>
      </c>
      <c r="AR1867" s="579"/>
      <c r="AS1867" s="102"/>
      <c r="AT1867" s="27"/>
      <c r="AU1867" s="592"/>
    </row>
    <row r="1868" spans="1:47" ht="15" hidden="1">
      <c r="A1868" s="309"/>
      <c r="B1868" s="338"/>
      <c r="C1868" s="350"/>
      <c r="D1868" s="951"/>
      <c r="E1868" s="952"/>
      <c r="F1868" s="952"/>
      <c r="G1868" s="953"/>
      <c r="H1868" s="745">
        <v>0.21</v>
      </c>
      <c r="I1868" s="747">
        <v>1</v>
      </c>
      <c r="J1868" s="316"/>
      <c r="K1868" s="680">
        <f t="shared" si="418"/>
        <v>0</v>
      </c>
      <c r="L1868" s="355">
        <v>1</v>
      </c>
      <c r="M1868" s="355"/>
      <c r="N1868" s="361">
        <f t="shared" si="427"/>
        <v>1</v>
      </c>
      <c r="O1868" s="355"/>
      <c r="P1868" s="355"/>
      <c r="Q1868" s="355"/>
      <c r="R1868" s="355"/>
      <c r="S1868" s="355"/>
      <c r="T1868" s="355"/>
      <c r="U1868" s="355"/>
      <c r="V1868" s="355"/>
      <c r="W1868" s="355"/>
      <c r="X1868" s="355"/>
      <c r="Y1868" s="355"/>
      <c r="Z1868" s="355"/>
      <c r="AA1868" s="355"/>
      <c r="AB1868" s="355"/>
      <c r="AC1868" s="355"/>
      <c r="AD1868" s="355"/>
      <c r="AE1868" s="355"/>
      <c r="AF1868" s="355"/>
      <c r="AG1868" s="355"/>
      <c r="AH1868" s="355"/>
      <c r="AI1868" s="355"/>
      <c r="AJ1868" s="355"/>
      <c r="AK1868" s="72">
        <f t="shared" si="428"/>
        <v>0</v>
      </c>
      <c r="AL1868" s="761">
        <f t="shared" si="429"/>
        <v>1</v>
      </c>
      <c r="AM1868" s="359">
        <f t="shared" si="423"/>
        <v>0</v>
      </c>
      <c r="AN1868" s="359">
        <f t="shared" si="419"/>
        <v>0</v>
      </c>
      <c r="AO1868" s="755">
        <f t="shared" si="424"/>
        <v>0</v>
      </c>
      <c r="AP1868" s="573">
        <f t="shared" si="430"/>
        <v>0</v>
      </c>
      <c r="AQ1868" s="583">
        <f t="shared" si="431"/>
        <v>0</v>
      </c>
      <c r="AR1868" s="579"/>
      <c r="AS1868" s="102"/>
      <c r="AT1868" s="27"/>
      <c r="AU1868" s="592"/>
    </row>
    <row r="1869" spans="1:47" ht="15" hidden="1">
      <c r="A1869" s="309"/>
      <c r="B1869" s="338"/>
      <c r="C1869" s="350"/>
      <c r="D1869" s="951"/>
      <c r="E1869" s="952"/>
      <c r="F1869" s="952"/>
      <c r="G1869" s="953"/>
      <c r="H1869" s="745">
        <v>0.21</v>
      </c>
      <c r="I1869" s="747">
        <v>1</v>
      </c>
      <c r="J1869" s="316"/>
      <c r="K1869" s="680">
        <f t="shared" si="418"/>
        <v>0</v>
      </c>
      <c r="L1869" s="355">
        <v>1</v>
      </c>
      <c r="M1869" s="355"/>
      <c r="N1869" s="361">
        <f t="shared" si="427"/>
        <v>1</v>
      </c>
      <c r="O1869" s="355"/>
      <c r="P1869" s="355"/>
      <c r="Q1869" s="355"/>
      <c r="R1869" s="355"/>
      <c r="S1869" s="355"/>
      <c r="T1869" s="355"/>
      <c r="U1869" s="355"/>
      <c r="V1869" s="355"/>
      <c r="W1869" s="355"/>
      <c r="X1869" s="355"/>
      <c r="Y1869" s="355"/>
      <c r="Z1869" s="355"/>
      <c r="AA1869" s="355"/>
      <c r="AB1869" s="355"/>
      <c r="AC1869" s="355"/>
      <c r="AD1869" s="355"/>
      <c r="AE1869" s="355"/>
      <c r="AF1869" s="355"/>
      <c r="AG1869" s="355"/>
      <c r="AH1869" s="355"/>
      <c r="AI1869" s="355"/>
      <c r="AJ1869" s="355"/>
      <c r="AK1869" s="72">
        <f t="shared" si="428"/>
        <v>0</v>
      </c>
      <c r="AL1869" s="761">
        <f t="shared" si="429"/>
        <v>1</v>
      </c>
      <c r="AM1869" s="359">
        <f t="shared" si="423"/>
        <v>0</v>
      </c>
      <c r="AN1869" s="359">
        <f t="shared" si="419"/>
        <v>0</v>
      </c>
      <c r="AO1869" s="755">
        <f t="shared" si="424"/>
        <v>0</v>
      </c>
      <c r="AP1869" s="573">
        <f t="shared" si="430"/>
        <v>0</v>
      </c>
      <c r="AQ1869" s="583">
        <f t="shared" si="431"/>
        <v>0</v>
      </c>
      <c r="AR1869" s="579"/>
      <c r="AS1869" s="102"/>
      <c r="AT1869" s="27"/>
      <c r="AU1869" s="592"/>
    </row>
    <row r="1870" spans="1:47" ht="15" hidden="1">
      <c r="A1870" s="309"/>
      <c r="B1870" s="338"/>
      <c r="C1870" s="350"/>
      <c r="D1870" s="951"/>
      <c r="E1870" s="952"/>
      <c r="F1870" s="952"/>
      <c r="G1870" s="953"/>
      <c r="H1870" s="745">
        <v>0.21</v>
      </c>
      <c r="I1870" s="747">
        <v>1</v>
      </c>
      <c r="J1870" s="316"/>
      <c r="K1870" s="680">
        <f t="shared" si="418"/>
        <v>0</v>
      </c>
      <c r="L1870" s="355">
        <v>1</v>
      </c>
      <c r="M1870" s="355"/>
      <c r="N1870" s="361">
        <f t="shared" si="427"/>
        <v>1</v>
      </c>
      <c r="O1870" s="355"/>
      <c r="P1870" s="355"/>
      <c r="Q1870" s="355"/>
      <c r="R1870" s="355"/>
      <c r="S1870" s="355"/>
      <c r="T1870" s="355"/>
      <c r="U1870" s="355"/>
      <c r="V1870" s="355"/>
      <c r="W1870" s="355"/>
      <c r="X1870" s="355"/>
      <c r="Y1870" s="355"/>
      <c r="Z1870" s="355"/>
      <c r="AA1870" s="355"/>
      <c r="AB1870" s="355"/>
      <c r="AC1870" s="355"/>
      <c r="AD1870" s="355"/>
      <c r="AE1870" s="355"/>
      <c r="AF1870" s="355"/>
      <c r="AG1870" s="355"/>
      <c r="AH1870" s="355"/>
      <c r="AI1870" s="355"/>
      <c r="AJ1870" s="355"/>
      <c r="AK1870" s="72">
        <f t="shared" si="428"/>
        <v>0</v>
      </c>
      <c r="AL1870" s="761">
        <f t="shared" si="429"/>
        <v>1</v>
      </c>
      <c r="AM1870" s="359">
        <f t="shared" si="423"/>
        <v>0</v>
      </c>
      <c r="AN1870" s="359">
        <f t="shared" si="419"/>
        <v>0</v>
      </c>
      <c r="AO1870" s="755">
        <f t="shared" si="424"/>
        <v>0</v>
      </c>
      <c r="AP1870" s="573">
        <f t="shared" si="430"/>
        <v>0</v>
      </c>
      <c r="AQ1870" s="583">
        <f t="shared" si="431"/>
        <v>0</v>
      </c>
      <c r="AR1870" s="579"/>
      <c r="AS1870" s="102"/>
      <c r="AT1870" s="27"/>
      <c r="AU1870" s="592"/>
    </row>
    <row r="1871" spans="1:47" ht="15" hidden="1">
      <c r="A1871" s="309"/>
      <c r="B1871" s="338"/>
      <c r="C1871" s="350"/>
      <c r="D1871" s="951"/>
      <c r="E1871" s="952"/>
      <c r="F1871" s="952"/>
      <c r="G1871" s="953"/>
      <c r="H1871" s="745">
        <v>0.21</v>
      </c>
      <c r="I1871" s="747">
        <v>1</v>
      </c>
      <c r="J1871" s="316"/>
      <c r="K1871" s="680">
        <f t="shared" si="418"/>
        <v>0</v>
      </c>
      <c r="L1871" s="355">
        <v>1</v>
      </c>
      <c r="M1871" s="355"/>
      <c r="N1871" s="361">
        <f t="shared" si="427"/>
        <v>1</v>
      </c>
      <c r="O1871" s="355"/>
      <c r="P1871" s="355"/>
      <c r="Q1871" s="355"/>
      <c r="R1871" s="355"/>
      <c r="S1871" s="355"/>
      <c r="T1871" s="355"/>
      <c r="U1871" s="355"/>
      <c r="V1871" s="355"/>
      <c r="W1871" s="355"/>
      <c r="X1871" s="355"/>
      <c r="Y1871" s="355"/>
      <c r="Z1871" s="355"/>
      <c r="AA1871" s="355"/>
      <c r="AB1871" s="355"/>
      <c r="AC1871" s="355"/>
      <c r="AD1871" s="355"/>
      <c r="AE1871" s="355"/>
      <c r="AF1871" s="355"/>
      <c r="AG1871" s="355"/>
      <c r="AH1871" s="355"/>
      <c r="AI1871" s="355"/>
      <c r="AJ1871" s="355"/>
      <c r="AK1871" s="72">
        <f t="shared" si="428"/>
        <v>0</v>
      </c>
      <c r="AL1871" s="761">
        <f t="shared" si="429"/>
        <v>1</v>
      </c>
      <c r="AM1871" s="359">
        <f t="shared" si="423"/>
        <v>0</v>
      </c>
      <c r="AN1871" s="359">
        <f t="shared" si="419"/>
        <v>0</v>
      </c>
      <c r="AO1871" s="755">
        <f t="shared" si="424"/>
        <v>0</v>
      </c>
      <c r="AP1871" s="573">
        <f t="shared" si="430"/>
        <v>0</v>
      </c>
      <c r="AQ1871" s="583">
        <f t="shared" si="431"/>
        <v>0</v>
      </c>
      <c r="AR1871" s="579"/>
      <c r="AS1871" s="102"/>
      <c r="AT1871" s="27"/>
      <c r="AU1871" s="592"/>
    </row>
    <row r="1872" spans="1:47" ht="15" hidden="1">
      <c r="A1872" s="309"/>
      <c r="B1872" s="338"/>
      <c r="C1872" s="350"/>
      <c r="D1872" s="951"/>
      <c r="E1872" s="952"/>
      <c r="F1872" s="952"/>
      <c r="G1872" s="953"/>
      <c r="H1872" s="745">
        <v>0.21</v>
      </c>
      <c r="I1872" s="747">
        <v>1</v>
      </c>
      <c r="J1872" s="316"/>
      <c r="K1872" s="680">
        <f t="shared" si="418"/>
        <v>0</v>
      </c>
      <c r="L1872" s="355">
        <v>1</v>
      </c>
      <c r="M1872" s="355"/>
      <c r="N1872" s="361">
        <f t="shared" si="427"/>
        <v>1</v>
      </c>
      <c r="O1872" s="355"/>
      <c r="P1872" s="355"/>
      <c r="Q1872" s="355"/>
      <c r="R1872" s="355"/>
      <c r="S1872" s="355"/>
      <c r="T1872" s="355"/>
      <c r="U1872" s="355"/>
      <c r="V1872" s="355"/>
      <c r="W1872" s="355"/>
      <c r="X1872" s="355"/>
      <c r="Y1872" s="355"/>
      <c r="Z1872" s="355"/>
      <c r="AA1872" s="355"/>
      <c r="AB1872" s="355"/>
      <c r="AC1872" s="355"/>
      <c r="AD1872" s="355"/>
      <c r="AE1872" s="355"/>
      <c r="AF1872" s="355"/>
      <c r="AG1872" s="355"/>
      <c r="AH1872" s="355"/>
      <c r="AI1872" s="355"/>
      <c r="AJ1872" s="355"/>
      <c r="AK1872" s="72">
        <f t="shared" si="428"/>
        <v>0</v>
      </c>
      <c r="AL1872" s="761">
        <f t="shared" si="429"/>
        <v>1</v>
      </c>
      <c r="AM1872" s="359">
        <f t="shared" si="423"/>
        <v>0</v>
      </c>
      <c r="AN1872" s="359">
        <f t="shared" si="419"/>
        <v>0</v>
      </c>
      <c r="AO1872" s="755">
        <f t="shared" si="424"/>
        <v>0</v>
      </c>
      <c r="AP1872" s="573">
        <f t="shared" si="430"/>
        <v>0</v>
      </c>
      <c r="AQ1872" s="583">
        <f t="shared" si="431"/>
        <v>0</v>
      </c>
      <c r="AR1872" s="579"/>
      <c r="AS1872" s="102"/>
      <c r="AT1872" s="27"/>
      <c r="AU1872" s="592"/>
    </row>
    <row r="1873" spans="1:55" ht="15" hidden="1">
      <c r="A1873" s="309"/>
      <c r="B1873" s="338"/>
      <c r="C1873" s="350"/>
      <c r="D1873" s="951"/>
      <c r="E1873" s="952"/>
      <c r="F1873" s="952"/>
      <c r="G1873" s="953"/>
      <c r="H1873" s="745">
        <v>0.21</v>
      </c>
      <c r="I1873" s="747">
        <v>1</v>
      </c>
      <c r="J1873" s="316"/>
      <c r="K1873" s="680">
        <f t="shared" ref="K1873:K1936" si="432">J1873+(J1873*H1873)</f>
        <v>0</v>
      </c>
      <c r="L1873" s="355">
        <v>1</v>
      </c>
      <c r="M1873" s="355"/>
      <c r="N1873" s="361">
        <f t="shared" si="427"/>
        <v>1</v>
      </c>
      <c r="O1873" s="355"/>
      <c r="P1873" s="355"/>
      <c r="Q1873" s="355"/>
      <c r="R1873" s="355"/>
      <c r="S1873" s="355"/>
      <c r="T1873" s="355"/>
      <c r="U1873" s="355"/>
      <c r="V1873" s="355"/>
      <c r="W1873" s="355"/>
      <c r="X1873" s="355"/>
      <c r="Y1873" s="355"/>
      <c r="Z1873" s="355"/>
      <c r="AA1873" s="355"/>
      <c r="AB1873" s="355"/>
      <c r="AC1873" s="355"/>
      <c r="AD1873" s="355"/>
      <c r="AE1873" s="355"/>
      <c r="AF1873" s="355"/>
      <c r="AG1873" s="355"/>
      <c r="AH1873" s="355"/>
      <c r="AI1873" s="355"/>
      <c r="AJ1873" s="355"/>
      <c r="AK1873" s="72">
        <f t="shared" si="428"/>
        <v>0</v>
      </c>
      <c r="AL1873" s="761">
        <f t="shared" si="429"/>
        <v>1</v>
      </c>
      <c r="AM1873" s="359">
        <f t="shared" si="423"/>
        <v>0</v>
      </c>
      <c r="AN1873" s="359">
        <f t="shared" ref="AN1873:AN1936" si="433">((J1873+(J1873*H1873)-(J1873*H1873*I1873))*M1873)*50%</f>
        <v>0</v>
      </c>
      <c r="AO1873" s="755">
        <f t="shared" si="424"/>
        <v>0</v>
      </c>
      <c r="AP1873" s="573">
        <f t="shared" si="430"/>
        <v>0</v>
      </c>
      <c r="AQ1873" s="583">
        <f t="shared" si="431"/>
        <v>0</v>
      </c>
      <c r="AR1873" s="579"/>
      <c r="AS1873" s="102"/>
      <c r="AT1873" s="27"/>
      <c r="AU1873" s="592"/>
    </row>
    <row r="1874" spans="1:55" ht="15" hidden="1">
      <c r="A1874" s="309"/>
      <c r="B1874" s="338"/>
      <c r="C1874" s="350"/>
      <c r="D1874" s="951"/>
      <c r="E1874" s="952"/>
      <c r="F1874" s="952"/>
      <c r="G1874" s="953"/>
      <c r="H1874" s="745">
        <v>0.21</v>
      </c>
      <c r="I1874" s="747">
        <v>1</v>
      </c>
      <c r="J1874" s="316"/>
      <c r="K1874" s="680">
        <f t="shared" si="432"/>
        <v>0</v>
      </c>
      <c r="L1874" s="355">
        <v>1</v>
      </c>
      <c r="M1874" s="355"/>
      <c r="N1874" s="361">
        <f t="shared" si="427"/>
        <v>1</v>
      </c>
      <c r="O1874" s="355"/>
      <c r="P1874" s="355"/>
      <c r="Q1874" s="355"/>
      <c r="R1874" s="355"/>
      <c r="S1874" s="355"/>
      <c r="T1874" s="355"/>
      <c r="U1874" s="355"/>
      <c r="V1874" s="355"/>
      <c r="W1874" s="355"/>
      <c r="X1874" s="355"/>
      <c r="Y1874" s="355"/>
      <c r="Z1874" s="355"/>
      <c r="AA1874" s="355"/>
      <c r="AB1874" s="355"/>
      <c r="AC1874" s="355"/>
      <c r="AD1874" s="355"/>
      <c r="AE1874" s="355"/>
      <c r="AF1874" s="355"/>
      <c r="AG1874" s="355"/>
      <c r="AH1874" s="355"/>
      <c r="AI1874" s="355"/>
      <c r="AJ1874" s="355"/>
      <c r="AK1874" s="72">
        <f t="shared" si="428"/>
        <v>0</v>
      </c>
      <c r="AL1874" s="761">
        <f t="shared" si="429"/>
        <v>1</v>
      </c>
      <c r="AM1874" s="359">
        <f t="shared" ref="AM1874:AM1937" si="434">(J1874+(J1874*H1874)-(J1874*H1874*I1874))*L1874</f>
        <v>0</v>
      </c>
      <c r="AN1874" s="359">
        <f t="shared" si="433"/>
        <v>0</v>
      </c>
      <c r="AO1874" s="755">
        <f t="shared" ref="AO1874:AO1937" si="435">AM1874+AN1874</f>
        <v>0</v>
      </c>
      <c r="AP1874" s="573">
        <f t="shared" si="430"/>
        <v>0</v>
      </c>
      <c r="AQ1874" s="583">
        <f t="shared" si="431"/>
        <v>0</v>
      </c>
      <c r="AR1874" s="579"/>
      <c r="AS1874" s="102"/>
      <c r="AT1874" s="27"/>
      <c r="AU1874" s="592"/>
    </row>
    <row r="1875" spans="1:55" ht="15" hidden="1">
      <c r="A1875" s="309"/>
      <c r="B1875" s="338"/>
      <c r="C1875" s="350"/>
      <c r="D1875" s="951"/>
      <c r="E1875" s="952"/>
      <c r="F1875" s="952"/>
      <c r="G1875" s="953"/>
      <c r="H1875" s="745">
        <v>0.21</v>
      </c>
      <c r="I1875" s="747">
        <v>1</v>
      </c>
      <c r="J1875" s="316"/>
      <c r="K1875" s="680">
        <f t="shared" si="432"/>
        <v>0</v>
      </c>
      <c r="L1875" s="355">
        <v>1</v>
      </c>
      <c r="M1875" s="355"/>
      <c r="N1875" s="361">
        <f t="shared" si="427"/>
        <v>1</v>
      </c>
      <c r="O1875" s="355"/>
      <c r="P1875" s="355"/>
      <c r="Q1875" s="355"/>
      <c r="R1875" s="355"/>
      <c r="S1875" s="355"/>
      <c r="T1875" s="355"/>
      <c r="U1875" s="355"/>
      <c r="V1875" s="355"/>
      <c r="W1875" s="355"/>
      <c r="X1875" s="355"/>
      <c r="Y1875" s="355"/>
      <c r="Z1875" s="355"/>
      <c r="AA1875" s="355"/>
      <c r="AB1875" s="355"/>
      <c r="AC1875" s="355"/>
      <c r="AD1875" s="355"/>
      <c r="AE1875" s="355"/>
      <c r="AF1875" s="355"/>
      <c r="AG1875" s="355"/>
      <c r="AH1875" s="355"/>
      <c r="AI1875" s="355"/>
      <c r="AJ1875" s="355"/>
      <c r="AK1875" s="72">
        <f t="shared" si="428"/>
        <v>0</v>
      </c>
      <c r="AL1875" s="761">
        <f t="shared" si="429"/>
        <v>1</v>
      </c>
      <c r="AM1875" s="359">
        <f t="shared" si="434"/>
        <v>0</v>
      </c>
      <c r="AN1875" s="359">
        <f t="shared" si="433"/>
        <v>0</v>
      </c>
      <c r="AO1875" s="755">
        <f t="shared" si="435"/>
        <v>0</v>
      </c>
      <c r="AP1875" s="573">
        <f t="shared" si="430"/>
        <v>0</v>
      </c>
      <c r="AQ1875" s="583">
        <f t="shared" si="431"/>
        <v>0</v>
      </c>
      <c r="AR1875" s="579"/>
      <c r="AS1875" s="102"/>
      <c r="AT1875" s="27"/>
      <c r="AU1875" s="592"/>
    </row>
    <row r="1876" spans="1:55" ht="15" hidden="1">
      <c r="A1876" s="309"/>
      <c r="B1876" s="338"/>
      <c r="C1876" s="350"/>
      <c r="D1876" s="951"/>
      <c r="E1876" s="952"/>
      <c r="F1876" s="952"/>
      <c r="G1876" s="953"/>
      <c r="H1876" s="745">
        <v>0.21</v>
      </c>
      <c r="I1876" s="747">
        <v>1</v>
      </c>
      <c r="J1876" s="316"/>
      <c r="K1876" s="680">
        <f t="shared" si="432"/>
        <v>0</v>
      </c>
      <c r="L1876" s="355">
        <v>1</v>
      </c>
      <c r="M1876" s="355"/>
      <c r="N1876" s="361">
        <f t="shared" si="427"/>
        <v>1</v>
      </c>
      <c r="O1876" s="355"/>
      <c r="P1876" s="355"/>
      <c r="Q1876" s="355"/>
      <c r="R1876" s="355"/>
      <c r="S1876" s="355"/>
      <c r="T1876" s="355"/>
      <c r="U1876" s="355"/>
      <c r="V1876" s="355"/>
      <c r="W1876" s="355"/>
      <c r="X1876" s="355"/>
      <c r="Y1876" s="355"/>
      <c r="Z1876" s="355"/>
      <c r="AA1876" s="355"/>
      <c r="AB1876" s="355"/>
      <c r="AC1876" s="355"/>
      <c r="AD1876" s="355"/>
      <c r="AE1876" s="355"/>
      <c r="AF1876" s="355"/>
      <c r="AG1876" s="355"/>
      <c r="AH1876" s="355"/>
      <c r="AI1876" s="355"/>
      <c r="AJ1876" s="355"/>
      <c r="AK1876" s="72">
        <f t="shared" si="428"/>
        <v>0</v>
      </c>
      <c r="AL1876" s="761">
        <f t="shared" si="429"/>
        <v>1</v>
      </c>
      <c r="AM1876" s="359">
        <f t="shared" si="434"/>
        <v>0</v>
      </c>
      <c r="AN1876" s="359">
        <f t="shared" si="433"/>
        <v>0</v>
      </c>
      <c r="AO1876" s="755">
        <f t="shared" si="435"/>
        <v>0</v>
      </c>
      <c r="AP1876" s="573">
        <f t="shared" si="430"/>
        <v>0</v>
      </c>
      <c r="AQ1876" s="583">
        <f t="shared" si="431"/>
        <v>0</v>
      </c>
      <c r="AR1876" s="579"/>
      <c r="AS1876" s="102"/>
      <c r="AT1876" s="27"/>
      <c r="AU1876" s="592"/>
    </row>
    <row r="1877" spans="1:55" ht="15" hidden="1">
      <c r="A1877" s="309"/>
      <c r="B1877" s="338"/>
      <c r="C1877" s="350"/>
      <c r="D1877" s="951"/>
      <c r="E1877" s="952"/>
      <c r="F1877" s="952"/>
      <c r="G1877" s="953"/>
      <c r="H1877" s="745">
        <v>0.21</v>
      </c>
      <c r="I1877" s="747">
        <v>1</v>
      </c>
      <c r="J1877" s="316"/>
      <c r="K1877" s="680">
        <f t="shared" si="432"/>
        <v>0</v>
      </c>
      <c r="L1877" s="355">
        <v>1</v>
      </c>
      <c r="M1877" s="355"/>
      <c r="N1877" s="361">
        <f t="shared" si="427"/>
        <v>1</v>
      </c>
      <c r="O1877" s="355"/>
      <c r="P1877" s="355"/>
      <c r="Q1877" s="355"/>
      <c r="R1877" s="355"/>
      <c r="S1877" s="355"/>
      <c r="T1877" s="355"/>
      <c r="U1877" s="355"/>
      <c r="V1877" s="355"/>
      <c r="W1877" s="355"/>
      <c r="X1877" s="355"/>
      <c r="Y1877" s="355"/>
      <c r="Z1877" s="355"/>
      <c r="AA1877" s="355"/>
      <c r="AB1877" s="355"/>
      <c r="AC1877" s="355"/>
      <c r="AD1877" s="355"/>
      <c r="AE1877" s="355"/>
      <c r="AF1877" s="355"/>
      <c r="AG1877" s="355"/>
      <c r="AH1877" s="355"/>
      <c r="AI1877" s="355"/>
      <c r="AJ1877" s="355"/>
      <c r="AK1877" s="72">
        <f t="shared" si="428"/>
        <v>0</v>
      </c>
      <c r="AL1877" s="761">
        <f t="shared" si="429"/>
        <v>1</v>
      </c>
      <c r="AM1877" s="359">
        <f t="shared" si="434"/>
        <v>0</v>
      </c>
      <c r="AN1877" s="359">
        <f t="shared" si="433"/>
        <v>0</v>
      </c>
      <c r="AO1877" s="755">
        <f t="shared" si="435"/>
        <v>0</v>
      </c>
      <c r="AP1877" s="573">
        <f t="shared" si="430"/>
        <v>0</v>
      </c>
      <c r="AQ1877" s="583">
        <f t="shared" si="431"/>
        <v>0</v>
      </c>
      <c r="AR1877" s="579"/>
      <c r="AS1877" s="102"/>
      <c r="AT1877" s="27"/>
      <c r="AU1877" s="592"/>
    </row>
    <row r="1878" spans="1:55" ht="15" hidden="1">
      <c r="A1878" s="309"/>
      <c r="B1878" s="338"/>
      <c r="C1878" s="350"/>
      <c r="D1878" s="951"/>
      <c r="E1878" s="952"/>
      <c r="F1878" s="952"/>
      <c r="G1878" s="953"/>
      <c r="H1878" s="745">
        <v>0.21</v>
      </c>
      <c r="I1878" s="747">
        <v>1</v>
      </c>
      <c r="J1878" s="316"/>
      <c r="K1878" s="680">
        <f t="shared" si="432"/>
        <v>0</v>
      </c>
      <c r="L1878" s="355">
        <v>1</v>
      </c>
      <c r="M1878" s="355"/>
      <c r="N1878" s="361">
        <f t="shared" si="427"/>
        <v>1</v>
      </c>
      <c r="O1878" s="355"/>
      <c r="P1878" s="355"/>
      <c r="Q1878" s="355"/>
      <c r="R1878" s="355"/>
      <c r="S1878" s="355"/>
      <c r="T1878" s="355"/>
      <c r="U1878" s="355"/>
      <c r="V1878" s="355"/>
      <c r="W1878" s="355"/>
      <c r="X1878" s="355"/>
      <c r="Y1878" s="355"/>
      <c r="Z1878" s="355"/>
      <c r="AA1878" s="355"/>
      <c r="AB1878" s="355"/>
      <c r="AC1878" s="355"/>
      <c r="AD1878" s="355"/>
      <c r="AE1878" s="355"/>
      <c r="AF1878" s="355"/>
      <c r="AG1878" s="355"/>
      <c r="AH1878" s="355"/>
      <c r="AI1878" s="355"/>
      <c r="AJ1878" s="355"/>
      <c r="AK1878" s="72">
        <f t="shared" si="428"/>
        <v>0</v>
      </c>
      <c r="AL1878" s="761">
        <f t="shared" si="429"/>
        <v>1</v>
      </c>
      <c r="AM1878" s="359">
        <f t="shared" si="434"/>
        <v>0</v>
      </c>
      <c r="AN1878" s="359">
        <f t="shared" si="433"/>
        <v>0</v>
      </c>
      <c r="AO1878" s="755">
        <f t="shared" si="435"/>
        <v>0</v>
      </c>
      <c r="AP1878" s="573">
        <f t="shared" si="430"/>
        <v>0</v>
      </c>
      <c r="AQ1878" s="583">
        <f t="shared" si="431"/>
        <v>0</v>
      </c>
      <c r="AR1878" s="579"/>
      <c r="AS1878" s="102"/>
      <c r="AT1878" s="27"/>
      <c r="AU1878" s="592"/>
    </row>
    <row r="1879" spans="1:55" ht="15" hidden="1">
      <c r="A1879" s="309"/>
      <c r="B1879" s="338"/>
      <c r="C1879" s="350"/>
      <c r="D1879" s="951"/>
      <c r="E1879" s="952"/>
      <c r="F1879" s="952"/>
      <c r="G1879" s="953"/>
      <c r="H1879" s="745">
        <v>0.21</v>
      </c>
      <c r="I1879" s="747">
        <v>1</v>
      </c>
      <c r="J1879" s="316"/>
      <c r="K1879" s="680">
        <f t="shared" si="432"/>
        <v>0</v>
      </c>
      <c r="L1879" s="355">
        <v>1</v>
      </c>
      <c r="M1879" s="355"/>
      <c r="N1879" s="361">
        <f t="shared" si="427"/>
        <v>1</v>
      </c>
      <c r="O1879" s="355"/>
      <c r="P1879" s="355"/>
      <c r="Q1879" s="355"/>
      <c r="R1879" s="355"/>
      <c r="S1879" s="355"/>
      <c r="T1879" s="355"/>
      <c r="U1879" s="355"/>
      <c r="V1879" s="355"/>
      <c r="W1879" s="355"/>
      <c r="X1879" s="355"/>
      <c r="Y1879" s="355"/>
      <c r="Z1879" s="355"/>
      <c r="AA1879" s="355"/>
      <c r="AB1879" s="355"/>
      <c r="AC1879" s="355"/>
      <c r="AD1879" s="355"/>
      <c r="AE1879" s="355"/>
      <c r="AF1879" s="355"/>
      <c r="AG1879" s="355"/>
      <c r="AH1879" s="355"/>
      <c r="AI1879" s="355"/>
      <c r="AJ1879" s="355"/>
      <c r="AK1879" s="72">
        <f t="shared" si="428"/>
        <v>0</v>
      </c>
      <c r="AL1879" s="761">
        <f t="shared" si="429"/>
        <v>1</v>
      </c>
      <c r="AM1879" s="359">
        <f t="shared" si="434"/>
        <v>0</v>
      </c>
      <c r="AN1879" s="359">
        <f t="shared" si="433"/>
        <v>0</v>
      </c>
      <c r="AO1879" s="755">
        <f t="shared" si="435"/>
        <v>0</v>
      </c>
      <c r="AP1879" s="573">
        <f t="shared" si="430"/>
        <v>0</v>
      </c>
      <c r="AQ1879" s="583">
        <f t="shared" si="431"/>
        <v>0</v>
      </c>
      <c r="AR1879" s="579"/>
      <c r="AS1879" s="102"/>
      <c r="AT1879" s="27"/>
      <c r="AU1879" s="592"/>
    </row>
    <row r="1880" spans="1:55" ht="15" hidden="1">
      <c r="A1880" s="309"/>
      <c r="B1880" s="338"/>
      <c r="C1880" s="350"/>
      <c r="D1880" s="951"/>
      <c r="E1880" s="952"/>
      <c r="F1880" s="952"/>
      <c r="G1880" s="953"/>
      <c r="H1880" s="745">
        <v>0.21</v>
      </c>
      <c r="I1880" s="747">
        <v>1</v>
      </c>
      <c r="J1880" s="316"/>
      <c r="K1880" s="680">
        <f t="shared" si="432"/>
        <v>0</v>
      </c>
      <c r="L1880" s="355">
        <v>1</v>
      </c>
      <c r="M1880" s="355"/>
      <c r="N1880" s="361">
        <f t="shared" si="427"/>
        <v>1</v>
      </c>
      <c r="O1880" s="355"/>
      <c r="P1880" s="355"/>
      <c r="Q1880" s="355"/>
      <c r="R1880" s="355"/>
      <c r="S1880" s="355"/>
      <c r="T1880" s="355"/>
      <c r="U1880" s="355"/>
      <c r="V1880" s="355"/>
      <c r="W1880" s="355"/>
      <c r="X1880" s="355"/>
      <c r="Y1880" s="355"/>
      <c r="Z1880" s="355"/>
      <c r="AA1880" s="355"/>
      <c r="AB1880" s="355"/>
      <c r="AC1880" s="355"/>
      <c r="AD1880" s="355"/>
      <c r="AE1880" s="355"/>
      <c r="AF1880" s="355"/>
      <c r="AG1880" s="355"/>
      <c r="AH1880" s="355"/>
      <c r="AI1880" s="355"/>
      <c r="AJ1880" s="355"/>
      <c r="AK1880" s="72">
        <f t="shared" si="428"/>
        <v>0</v>
      </c>
      <c r="AL1880" s="761">
        <f t="shared" si="429"/>
        <v>1</v>
      </c>
      <c r="AM1880" s="359">
        <f t="shared" si="434"/>
        <v>0</v>
      </c>
      <c r="AN1880" s="359">
        <f t="shared" si="433"/>
        <v>0</v>
      </c>
      <c r="AO1880" s="755">
        <f t="shared" si="435"/>
        <v>0</v>
      </c>
      <c r="AP1880" s="573">
        <f t="shared" si="430"/>
        <v>0</v>
      </c>
      <c r="AQ1880" s="583">
        <f t="shared" si="431"/>
        <v>0</v>
      </c>
      <c r="AR1880" s="579"/>
      <c r="AS1880" s="102"/>
      <c r="AT1880" s="27"/>
      <c r="AU1880" s="592"/>
    </row>
    <row r="1881" spans="1:55" ht="15" hidden="1">
      <c r="A1881" s="309"/>
      <c r="B1881" s="338"/>
      <c r="C1881" s="350"/>
      <c r="D1881" s="951"/>
      <c r="E1881" s="952"/>
      <c r="F1881" s="952"/>
      <c r="G1881" s="953"/>
      <c r="H1881" s="745">
        <v>0.21</v>
      </c>
      <c r="I1881" s="747">
        <v>1</v>
      </c>
      <c r="J1881" s="316"/>
      <c r="K1881" s="680">
        <f t="shared" si="432"/>
        <v>0</v>
      </c>
      <c r="L1881" s="355">
        <v>1</v>
      </c>
      <c r="M1881" s="355"/>
      <c r="N1881" s="361">
        <f t="shared" si="427"/>
        <v>1</v>
      </c>
      <c r="O1881" s="355"/>
      <c r="P1881" s="355"/>
      <c r="Q1881" s="355"/>
      <c r="R1881" s="355"/>
      <c r="S1881" s="355"/>
      <c r="T1881" s="355"/>
      <c r="U1881" s="355"/>
      <c r="V1881" s="355"/>
      <c r="W1881" s="355"/>
      <c r="X1881" s="355"/>
      <c r="Y1881" s="355"/>
      <c r="Z1881" s="355"/>
      <c r="AA1881" s="355"/>
      <c r="AB1881" s="355"/>
      <c r="AC1881" s="355"/>
      <c r="AD1881" s="355"/>
      <c r="AE1881" s="355"/>
      <c r="AF1881" s="355"/>
      <c r="AG1881" s="355"/>
      <c r="AH1881" s="355"/>
      <c r="AI1881" s="355"/>
      <c r="AJ1881" s="355"/>
      <c r="AK1881" s="72">
        <f t="shared" si="428"/>
        <v>0</v>
      </c>
      <c r="AL1881" s="761">
        <f t="shared" si="429"/>
        <v>1</v>
      </c>
      <c r="AM1881" s="359">
        <f t="shared" si="434"/>
        <v>0</v>
      </c>
      <c r="AN1881" s="359">
        <f t="shared" si="433"/>
        <v>0</v>
      </c>
      <c r="AO1881" s="755">
        <f t="shared" si="435"/>
        <v>0</v>
      </c>
      <c r="AP1881" s="573">
        <f t="shared" si="430"/>
        <v>0</v>
      </c>
      <c r="AQ1881" s="583">
        <f t="shared" si="431"/>
        <v>0</v>
      </c>
      <c r="AR1881" s="579"/>
      <c r="AS1881" s="102"/>
      <c r="AT1881" s="27"/>
      <c r="AU1881" s="592"/>
    </row>
    <row r="1882" spans="1:55" ht="15" hidden="1">
      <c r="A1882" s="309"/>
      <c r="B1882" s="338"/>
      <c r="C1882" s="350"/>
      <c r="D1882" s="951"/>
      <c r="E1882" s="952"/>
      <c r="F1882" s="952"/>
      <c r="G1882" s="953"/>
      <c r="H1882" s="745">
        <v>0.21</v>
      </c>
      <c r="I1882" s="747">
        <v>1</v>
      </c>
      <c r="J1882" s="316"/>
      <c r="K1882" s="680">
        <f t="shared" si="432"/>
        <v>0</v>
      </c>
      <c r="L1882" s="355">
        <v>1</v>
      </c>
      <c r="M1882" s="355"/>
      <c r="N1882" s="361">
        <f t="shared" si="427"/>
        <v>1</v>
      </c>
      <c r="O1882" s="355"/>
      <c r="P1882" s="355"/>
      <c r="Q1882" s="355"/>
      <c r="R1882" s="355"/>
      <c r="S1882" s="355"/>
      <c r="T1882" s="355"/>
      <c r="U1882" s="355"/>
      <c r="V1882" s="355"/>
      <c r="W1882" s="355"/>
      <c r="X1882" s="355"/>
      <c r="Y1882" s="355"/>
      <c r="Z1882" s="355"/>
      <c r="AA1882" s="355"/>
      <c r="AB1882" s="355"/>
      <c r="AC1882" s="355"/>
      <c r="AD1882" s="355"/>
      <c r="AE1882" s="355"/>
      <c r="AF1882" s="355"/>
      <c r="AG1882" s="355"/>
      <c r="AH1882" s="355"/>
      <c r="AI1882" s="355"/>
      <c r="AJ1882" s="355"/>
      <c r="AK1882" s="72">
        <f t="shared" si="428"/>
        <v>0</v>
      </c>
      <c r="AL1882" s="761">
        <f t="shared" si="429"/>
        <v>1</v>
      </c>
      <c r="AM1882" s="359">
        <f t="shared" si="434"/>
        <v>0</v>
      </c>
      <c r="AN1882" s="359">
        <f t="shared" si="433"/>
        <v>0</v>
      </c>
      <c r="AO1882" s="755">
        <f t="shared" si="435"/>
        <v>0</v>
      </c>
      <c r="AP1882" s="573">
        <f t="shared" si="430"/>
        <v>0</v>
      </c>
      <c r="AQ1882" s="583">
        <f t="shared" si="431"/>
        <v>0</v>
      </c>
      <c r="AR1882" s="579"/>
      <c r="AS1882" s="102"/>
      <c r="AT1882" s="27"/>
      <c r="AU1882" s="592"/>
    </row>
    <row r="1883" spans="1:55" ht="15" hidden="1">
      <c r="A1883" s="309"/>
      <c r="B1883" s="338"/>
      <c r="C1883" s="350"/>
      <c r="D1883" s="951"/>
      <c r="E1883" s="952"/>
      <c r="F1883" s="952"/>
      <c r="G1883" s="953"/>
      <c r="H1883" s="745">
        <v>0.21</v>
      </c>
      <c r="I1883" s="747">
        <v>1</v>
      </c>
      <c r="J1883" s="316"/>
      <c r="K1883" s="680">
        <f t="shared" si="432"/>
        <v>0</v>
      </c>
      <c r="L1883" s="355">
        <v>1</v>
      </c>
      <c r="M1883" s="355"/>
      <c r="N1883" s="361">
        <f t="shared" si="427"/>
        <v>1</v>
      </c>
      <c r="O1883" s="355"/>
      <c r="P1883" s="355"/>
      <c r="Q1883" s="355"/>
      <c r="R1883" s="355"/>
      <c r="S1883" s="355"/>
      <c r="T1883" s="355"/>
      <c r="U1883" s="355"/>
      <c r="V1883" s="355"/>
      <c r="W1883" s="355"/>
      <c r="X1883" s="355"/>
      <c r="Y1883" s="355"/>
      <c r="Z1883" s="355"/>
      <c r="AA1883" s="355"/>
      <c r="AB1883" s="355"/>
      <c r="AC1883" s="355"/>
      <c r="AD1883" s="355"/>
      <c r="AE1883" s="355"/>
      <c r="AF1883" s="355"/>
      <c r="AG1883" s="355"/>
      <c r="AH1883" s="355"/>
      <c r="AI1883" s="355"/>
      <c r="AJ1883" s="355"/>
      <c r="AK1883" s="72">
        <f t="shared" si="428"/>
        <v>0</v>
      </c>
      <c r="AL1883" s="761">
        <f t="shared" si="429"/>
        <v>1</v>
      </c>
      <c r="AM1883" s="359">
        <f t="shared" si="434"/>
        <v>0</v>
      </c>
      <c r="AN1883" s="359">
        <f t="shared" si="433"/>
        <v>0</v>
      </c>
      <c r="AO1883" s="755">
        <f t="shared" si="435"/>
        <v>0</v>
      </c>
      <c r="AP1883" s="573">
        <f t="shared" si="430"/>
        <v>0</v>
      </c>
      <c r="AQ1883" s="583">
        <f t="shared" si="431"/>
        <v>0</v>
      </c>
      <c r="AR1883" s="579"/>
      <c r="AS1883" s="102"/>
      <c r="AT1883" s="27"/>
      <c r="AU1883" s="592"/>
    </row>
    <row r="1884" spans="1:55" ht="15" hidden="1">
      <c r="A1884" s="309"/>
      <c r="B1884" s="338"/>
      <c r="C1884" s="350"/>
      <c r="D1884" s="951"/>
      <c r="E1884" s="952"/>
      <c r="F1884" s="952"/>
      <c r="G1884" s="953"/>
      <c r="H1884" s="745">
        <v>0.21</v>
      </c>
      <c r="I1884" s="747">
        <v>1</v>
      </c>
      <c r="J1884" s="316"/>
      <c r="K1884" s="680">
        <f t="shared" si="432"/>
        <v>0</v>
      </c>
      <c r="L1884" s="355">
        <v>1</v>
      </c>
      <c r="M1884" s="355"/>
      <c r="N1884" s="361">
        <f t="shared" si="427"/>
        <v>1</v>
      </c>
      <c r="O1884" s="355"/>
      <c r="P1884" s="355"/>
      <c r="Q1884" s="355"/>
      <c r="R1884" s="355"/>
      <c r="S1884" s="355"/>
      <c r="T1884" s="355"/>
      <c r="U1884" s="355"/>
      <c r="V1884" s="355"/>
      <c r="W1884" s="355"/>
      <c r="X1884" s="355"/>
      <c r="Y1884" s="355"/>
      <c r="Z1884" s="355"/>
      <c r="AA1884" s="355"/>
      <c r="AB1884" s="355"/>
      <c r="AC1884" s="355"/>
      <c r="AD1884" s="355"/>
      <c r="AE1884" s="355"/>
      <c r="AF1884" s="355"/>
      <c r="AG1884" s="355"/>
      <c r="AH1884" s="355"/>
      <c r="AI1884" s="355"/>
      <c r="AJ1884" s="355"/>
      <c r="AK1884" s="72">
        <f t="shared" si="428"/>
        <v>0</v>
      </c>
      <c r="AL1884" s="761">
        <f t="shared" si="429"/>
        <v>1</v>
      </c>
      <c r="AM1884" s="359">
        <f t="shared" si="434"/>
        <v>0</v>
      </c>
      <c r="AN1884" s="359">
        <f t="shared" si="433"/>
        <v>0</v>
      </c>
      <c r="AO1884" s="755">
        <f t="shared" si="435"/>
        <v>0</v>
      </c>
      <c r="AP1884" s="573">
        <f t="shared" si="430"/>
        <v>0</v>
      </c>
      <c r="AQ1884" s="583">
        <f t="shared" si="431"/>
        <v>0</v>
      </c>
      <c r="AR1884" s="579"/>
      <c r="AS1884" s="102"/>
      <c r="AT1884" s="27"/>
      <c r="AU1884" s="592"/>
    </row>
    <row r="1885" spans="1:55" ht="15" hidden="1">
      <c r="A1885" s="309"/>
      <c r="B1885" s="338"/>
      <c r="C1885" s="350"/>
      <c r="D1885" s="951"/>
      <c r="E1885" s="952"/>
      <c r="F1885" s="952"/>
      <c r="G1885" s="953"/>
      <c r="H1885" s="745">
        <v>0.21</v>
      </c>
      <c r="I1885" s="747">
        <v>1</v>
      </c>
      <c r="J1885" s="316"/>
      <c r="K1885" s="680">
        <f t="shared" si="432"/>
        <v>0</v>
      </c>
      <c r="L1885" s="355">
        <v>1</v>
      </c>
      <c r="M1885" s="355"/>
      <c r="N1885" s="361">
        <f t="shared" si="427"/>
        <v>1</v>
      </c>
      <c r="O1885" s="355"/>
      <c r="P1885" s="355"/>
      <c r="Q1885" s="355"/>
      <c r="R1885" s="355"/>
      <c r="S1885" s="355"/>
      <c r="T1885" s="355"/>
      <c r="U1885" s="355"/>
      <c r="V1885" s="355"/>
      <c r="W1885" s="355"/>
      <c r="X1885" s="355"/>
      <c r="Y1885" s="355"/>
      <c r="Z1885" s="355"/>
      <c r="AA1885" s="355"/>
      <c r="AB1885" s="355"/>
      <c r="AC1885" s="355"/>
      <c r="AD1885" s="355"/>
      <c r="AE1885" s="355"/>
      <c r="AF1885" s="355"/>
      <c r="AG1885" s="355"/>
      <c r="AH1885" s="355"/>
      <c r="AI1885" s="355"/>
      <c r="AJ1885" s="355"/>
      <c r="AK1885" s="72">
        <f t="shared" si="428"/>
        <v>0</v>
      </c>
      <c r="AL1885" s="761">
        <f t="shared" si="429"/>
        <v>1</v>
      </c>
      <c r="AM1885" s="359">
        <f t="shared" si="434"/>
        <v>0</v>
      </c>
      <c r="AN1885" s="359">
        <f t="shared" si="433"/>
        <v>0</v>
      </c>
      <c r="AO1885" s="755">
        <f t="shared" si="435"/>
        <v>0</v>
      </c>
      <c r="AP1885" s="573">
        <f t="shared" si="430"/>
        <v>0</v>
      </c>
      <c r="AQ1885" s="583">
        <f t="shared" si="431"/>
        <v>0</v>
      </c>
      <c r="AR1885" s="579"/>
      <c r="AS1885" s="102"/>
      <c r="AT1885" s="27"/>
      <c r="AU1885" s="592"/>
    </row>
    <row r="1886" spans="1:55" ht="15" hidden="1">
      <c r="A1886" s="309"/>
      <c r="B1886" s="338"/>
      <c r="C1886" s="350"/>
      <c r="D1886" s="951"/>
      <c r="E1886" s="952"/>
      <c r="F1886" s="952"/>
      <c r="G1886" s="953"/>
      <c r="H1886" s="745">
        <v>0.21</v>
      </c>
      <c r="I1886" s="747">
        <v>1</v>
      </c>
      <c r="J1886" s="316"/>
      <c r="K1886" s="680">
        <f t="shared" si="432"/>
        <v>0</v>
      </c>
      <c r="L1886" s="355">
        <v>1</v>
      </c>
      <c r="M1886" s="355"/>
      <c r="N1886" s="361">
        <f t="shared" ref="N1886:N1961" si="436">L1886+M1886</f>
        <v>1</v>
      </c>
      <c r="O1886" s="355"/>
      <c r="P1886" s="355"/>
      <c r="Q1886" s="355"/>
      <c r="R1886" s="355"/>
      <c r="S1886" s="355"/>
      <c r="T1886" s="355"/>
      <c r="U1886" s="355"/>
      <c r="V1886" s="355"/>
      <c r="W1886" s="355"/>
      <c r="X1886" s="355"/>
      <c r="Y1886" s="355"/>
      <c r="Z1886" s="355"/>
      <c r="AA1886" s="355"/>
      <c r="AB1886" s="355"/>
      <c r="AC1886" s="355"/>
      <c r="AD1886" s="355"/>
      <c r="AE1886" s="355"/>
      <c r="AF1886" s="355"/>
      <c r="AG1886" s="355"/>
      <c r="AH1886" s="355"/>
      <c r="AI1886" s="355"/>
      <c r="AJ1886" s="355"/>
      <c r="AK1886" s="72">
        <f t="shared" ref="AK1886:AK1961" si="437">SUM(O1886:AJ1886)</f>
        <v>0</v>
      </c>
      <c r="AL1886" s="761">
        <f t="shared" ref="AL1886:AL1961" si="438">N1886+AK1886</f>
        <v>1</v>
      </c>
      <c r="AM1886" s="359">
        <f t="shared" si="434"/>
        <v>0</v>
      </c>
      <c r="AN1886" s="359">
        <f t="shared" si="433"/>
        <v>0</v>
      </c>
      <c r="AO1886" s="755">
        <f t="shared" si="435"/>
        <v>0</v>
      </c>
      <c r="AP1886" s="573">
        <f t="shared" ref="AP1886:AP1961" si="439">AM1886-AR1886</f>
        <v>0</v>
      </c>
      <c r="AQ1886" s="583">
        <f t="shared" ref="AQ1886:AQ1961" si="440">AN1886-AS1886</f>
        <v>0</v>
      </c>
      <c r="AR1886" s="579"/>
      <c r="AS1886" s="102"/>
      <c r="AT1886" s="27"/>
      <c r="AU1886" s="592"/>
      <c r="BB1886" s="778">
        <v>0</v>
      </c>
      <c r="BC1886" s="776">
        <v>0.25</v>
      </c>
    </row>
    <row r="1887" spans="1:55" ht="15" hidden="1">
      <c r="A1887" s="309"/>
      <c r="B1887" s="338"/>
      <c r="C1887" s="350"/>
      <c r="D1887" s="951"/>
      <c r="E1887" s="952"/>
      <c r="F1887" s="952"/>
      <c r="G1887" s="953"/>
      <c r="H1887" s="745">
        <v>0.21</v>
      </c>
      <c r="I1887" s="747">
        <v>1</v>
      </c>
      <c r="J1887" s="316"/>
      <c r="K1887" s="680">
        <f t="shared" si="432"/>
        <v>0</v>
      </c>
      <c r="L1887" s="355">
        <v>1</v>
      </c>
      <c r="M1887" s="355"/>
      <c r="N1887" s="361">
        <f t="shared" si="436"/>
        <v>1</v>
      </c>
      <c r="O1887" s="355"/>
      <c r="P1887" s="355"/>
      <c r="Q1887" s="355"/>
      <c r="R1887" s="355"/>
      <c r="S1887" s="355"/>
      <c r="T1887" s="355"/>
      <c r="U1887" s="355"/>
      <c r="V1887" s="355"/>
      <c r="W1887" s="355"/>
      <c r="X1887" s="355"/>
      <c r="Y1887" s="355"/>
      <c r="Z1887" s="355"/>
      <c r="AA1887" s="355"/>
      <c r="AB1887" s="355"/>
      <c r="AC1887" s="355"/>
      <c r="AD1887" s="355"/>
      <c r="AE1887" s="355"/>
      <c r="AF1887" s="355"/>
      <c r="AG1887" s="355"/>
      <c r="AH1887" s="355"/>
      <c r="AI1887" s="355"/>
      <c r="AJ1887" s="355"/>
      <c r="AK1887" s="72">
        <f t="shared" si="437"/>
        <v>0</v>
      </c>
      <c r="AL1887" s="761">
        <f t="shared" si="438"/>
        <v>1</v>
      </c>
      <c r="AM1887" s="359">
        <f t="shared" si="434"/>
        <v>0</v>
      </c>
      <c r="AN1887" s="359">
        <f t="shared" si="433"/>
        <v>0</v>
      </c>
      <c r="AO1887" s="755">
        <f t="shared" si="435"/>
        <v>0</v>
      </c>
      <c r="AP1887" s="573">
        <f t="shared" si="439"/>
        <v>0</v>
      </c>
      <c r="AQ1887" s="583">
        <f t="shared" si="440"/>
        <v>0</v>
      </c>
      <c r="AR1887" s="579"/>
      <c r="AS1887" s="102"/>
      <c r="AT1887" s="27"/>
      <c r="AU1887" s="592"/>
      <c r="BC1887" s="776">
        <v>0.5</v>
      </c>
    </row>
    <row r="1888" spans="1:55" ht="15" hidden="1">
      <c r="A1888" s="309"/>
      <c r="B1888" s="338"/>
      <c r="C1888" s="350"/>
      <c r="D1888" s="951"/>
      <c r="E1888" s="952"/>
      <c r="F1888" s="952"/>
      <c r="G1888" s="953"/>
      <c r="H1888" s="745">
        <v>0.21</v>
      </c>
      <c r="I1888" s="747">
        <v>1</v>
      </c>
      <c r="J1888" s="316"/>
      <c r="K1888" s="680">
        <f t="shared" si="432"/>
        <v>0</v>
      </c>
      <c r="L1888" s="355">
        <v>1</v>
      </c>
      <c r="M1888" s="355"/>
      <c r="N1888" s="361">
        <f t="shared" si="436"/>
        <v>1</v>
      </c>
      <c r="O1888" s="355"/>
      <c r="P1888" s="355"/>
      <c r="Q1888" s="355"/>
      <c r="R1888" s="355"/>
      <c r="S1888" s="355"/>
      <c r="T1888" s="355"/>
      <c r="U1888" s="355"/>
      <c r="V1888" s="355"/>
      <c r="W1888" s="355"/>
      <c r="X1888" s="355"/>
      <c r="Y1888" s="355"/>
      <c r="Z1888" s="355"/>
      <c r="AA1888" s="355"/>
      <c r="AB1888" s="355"/>
      <c r="AC1888" s="355"/>
      <c r="AD1888" s="355"/>
      <c r="AE1888" s="355"/>
      <c r="AF1888" s="355"/>
      <c r="AG1888" s="355"/>
      <c r="AH1888" s="355"/>
      <c r="AI1888" s="355"/>
      <c r="AJ1888" s="355"/>
      <c r="AK1888" s="72">
        <f t="shared" si="437"/>
        <v>0</v>
      </c>
      <c r="AL1888" s="761">
        <f t="shared" si="438"/>
        <v>1</v>
      </c>
      <c r="AM1888" s="359">
        <f t="shared" si="434"/>
        <v>0</v>
      </c>
      <c r="AN1888" s="359">
        <f t="shared" si="433"/>
        <v>0</v>
      </c>
      <c r="AO1888" s="755">
        <f t="shared" si="435"/>
        <v>0</v>
      </c>
      <c r="AP1888" s="573">
        <f t="shared" si="439"/>
        <v>0</v>
      </c>
      <c r="AQ1888" s="583">
        <f t="shared" si="440"/>
        <v>0</v>
      </c>
      <c r="AR1888" s="579"/>
      <c r="AS1888" s="102"/>
      <c r="AT1888" s="27"/>
      <c r="AU1888" s="592"/>
      <c r="BC1888" s="778"/>
    </row>
    <row r="1889" spans="1:47" ht="15" hidden="1">
      <c r="A1889" s="309"/>
      <c r="B1889" s="338"/>
      <c r="C1889" s="350"/>
      <c r="D1889" s="951"/>
      <c r="E1889" s="952"/>
      <c r="F1889" s="952"/>
      <c r="G1889" s="953"/>
      <c r="H1889" s="745">
        <v>0.21</v>
      </c>
      <c r="I1889" s="747">
        <v>1</v>
      </c>
      <c r="J1889" s="316"/>
      <c r="K1889" s="680">
        <f t="shared" si="432"/>
        <v>0</v>
      </c>
      <c r="L1889" s="355">
        <v>1</v>
      </c>
      <c r="M1889" s="355"/>
      <c r="N1889" s="361">
        <f t="shared" si="436"/>
        <v>1</v>
      </c>
      <c r="O1889" s="355"/>
      <c r="P1889" s="355"/>
      <c r="Q1889" s="355"/>
      <c r="R1889" s="355"/>
      <c r="S1889" s="355"/>
      <c r="T1889" s="355"/>
      <c r="U1889" s="355"/>
      <c r="V1889" s="355"/>
      <c r="W1889" s="355"/>
      <c r="X1889" s="355"/>
      <c r="Y1889" s="355"/>
      <c r="Z1889" s="355"/>
      <c r="AA1889" s="355"/>
      <c r="AB1889" s="355"/>
      <c r="AC1889" s="355"/>
      <c r="AD1889" s="355"/>
      <c r="AE1889" s="355"/>
      <c r="AF1889" s="355"/>
      <c r="AG1889" s="355"/>
      <c r="AH1889" s="355"/>
      <c r="AI1889" s="355"/>
      <c r="AJ1889" s="355"/>
      <c r="AK1889" s="72">
        <f t="shared" si="437"/>
        <v>0</v>
      </c>
      <c r="AL1889" s="761">
        <f t="shared" si="438"/>
        <v>1</v>
      </c>
      <c r="AM1889" s="359">
        <f t="shared" si="434"/>
        <v>0</v>
      </c>
      <c r="AN1889" s="359">
        <f t="shared" si="433"/>
        <v>0</v>
      </c>
      <c r="AO1889" s="755">
        <f t="shared" si="435"/>
        <v>0</v>
      </c>
      <c r="AP1889" s="573">
        <f t="shared" si="439"/>
        <v>0</v>
      </c>
      <c r="AQ1889" s="583">
        <f t="shared" si="440"/>
        <v>0</v>
      </c>
      <c r="AR1889" s="579"/>
      <c r="AS1889" s="102"/>
      <c r="AT1889" s="27"/>
      <c r="AU1889" s="592"/>
    </row>
    <row r="1890" spans="1:47" ht="15" hidden="1">
      <c r="A1890" s="309"/>
      <c r="B1890" s="338"/>
      <c r="C1890" s="350"/>
      <c r="D1890" s="951"/>
      <c r="E1890" s="952"/>
      <c r="F1890" s="952"/>
      <c r="G1890" s="953"/>
      <c r="H1890" s="745">
        <v>0.21</v>
      </c>
      <c r="I1890" s="747">
        <v>1</v>
      </c>
      <c r="J1890" s="316"/>
      <c r="K1890" s="680">
        <f t="shared" si="432"/>
        <v>0</v>
      </c>
      <c r="L1890" s="355">
        <v>1</v>
      </c>
      <c r="M1890" s="355"/>
      <c r="N1890" s="361">
        <f t="shared" si="436"/>
        <v>1</v>
      </c>
      <c r="O1890" s="355"/>
      <c r="P1890" s="355"/>
      <c r="Q1890" s="355"/>
      <c r="R1890" s="355"/>
      <c r="S1890" s="355"/>
      <c r="T1890" s="355"/>
      <c r="U1890" s="355"/>
      <c r="V1890" s="355"/>
      <c r="W1890" s="355"/>
      <c r="X1890" s="355"/>
      <c r="Y1890" s="355"/>
      <c r="Z1890" s="355"/>
      <c r="AA1890" s="355"/>
      <c r="AB1890" s="355"/>
      <c r="AC1890" s="355"/>
      <c r="AD1890" s="355"/>
      <c r="AE1890" s="355"/>
      <c r="AF1890" s="355"/>
      <c r="AG1890" s="355"/>
      <c r="AH1890" s="355"/>
      <c r="AI1890" s="355"/>
      <c r="AJ1890" s="355"/>
      <c r="AK1890" s="72">
        <f t="shared" si="437"/>
        <v>0</v>
      </c>
      <c r="AL1890" s="761">
        <f t="shared" si="438"/>
        <v>1</v>
      </c>
      <c r="AM1890" s="359">
        <f t="shared" si="434"/>
        <v>0</v>
      </c>
      <c r="AN1890" s="359">
        <f t="shared" si="433"/>
        <v>0</v>
      </c>
      <c r="AO1890" s="755">
        <f t="shared" si="435"/>
        <v>0</v>
      </c>
      <c r="AP1890" s="573">
        <f t="shared" si="439"/>
        <v>0</v>
      </c>
      <c r="AQ1890" s="583">
        <f t="shared" si="440"/>
        <v>0</v>
      </c>
      <c r="AR1890" s="579"/>
      <c r="AS1890" s="102"/>
      <c r="AT1890" s="27"/>
      <c r="AU1890" s="592"/>
    </row>
    <row r="1891" spans="1:47" ht="15" hidden="1">
      <c r="A1891" s="309"/>
      <c r="B1891" s="338"/>
      <c r="C1891" s="350"/>
      <c r="D1891" s="951"/>
      <c r="E1891" s="952"/>
      <c r="F1891" s="952"/>
      <c r="G1891" s="953"/>
      <c r="H1891" s="745">
        <v>0.21</v>
      </c>
      <c r="I1891" s="747">
        <v>1</v>
      </c>
      <c r="J1891" s="316"/>
      <c r="K1891" s="680">
        <f t="shared" si="432"/>
        <v>0</v>
      </c>
      <c r="L1891" s="355">
        <v>1</v>
      </c>
      <c r="M1891" s="355"/>
      <c r="N1891" s="361">
        <f t="shared" si="436"/>
        <v>1</v>
      </c>
      <c r="O1891" s="355"/>
      <c r="P1891" s="355"/>
      <c r="Q1891" s="355"/>
      <c r="R1891" s="355"/>
      <c r="S1891" s="355"/>
      <c r="T1891" s="355"/>
      <c r="U1891" s="355"/>
      <c r="V1891" s="355"/>
      <c r="W1891" s="355"/>
      <c r="X1891" s="355"/>
      <c r="Y1891" s="355"/>
      <c r="Z1891" s="355"/>
      <c r="AA1891" s="355"/>
      <c r="AB1891" s="355"/>
      <c r="AC1891" s="355"/>
      <c r="AD1891" s="355"/>
      <c r="AE1891" s="355"/>
      <c r="AF1891" s="355"/>
      <c r="AG1891" s="355"/>
      <c r="AH1891" s="355"/>
      <c r="AI1891" s="355"/>
      <c r="AJ1891" s="355"/>
      <c r="AK1891" s="72">
        <f t="shared" si="437"/>
        <v>0</v>
      </c>
      <c r="AL1891" s="761">
        <f t="shared" si="438"/>
        <v>1</v>
      </c>
      <c r="AM1891" s="359">
        <f t="shared" si="434"/>
        <v>0</v>
      </c>
      <c r="AN1891" s="359">
        <f t="shared" si="433"/>
        <v>0</v>
      </c>
      <c r="AO1891" s="755">
        <f t="shared" si="435"/>
        <v>0</v>
      </c>
      <c r="AP1891" s="573">
        <f t="shared" si="439"/>
        <v>0</v>
      </c>
      <c r="AQ1891" s="583">
        <f t="shared" si="440"/>
        <v>0</v>
      </c>
      <c r="AR1891" s="579"/>
      <c r="AS1891" s="102"/>
      <c r="AT1891" s="27"/>
      <c r="AU1891" s="592"/>
    </row>
    <row r="1892" spans="1:47" ht="15" hidden="1">
      <c r="A1892" s="309"/>
      <c r="B1892" s="338"/>
      <c r="C1892" s="350"/>
      <c r="D1892" s="951"/>
      <c r="E1892" s="952"/>
      <c r="F1892" s="952"/>
      <c r="G1892" s="953"/>
      <c r="H1892" s="745">
        <v>0.21</v>
      </c>
      <c r="I1892" s="747">
        <v>1</v>
      </c>
      <c r="J1892" s="316"/>
      <c r="K1892" s="680">
        <f t="shared" si="432"/>
        <v>0</v>
      </c>
      <c r="L1892" s="355">
        <v>1</v>
      </c>
      <c r="M1892" s="355"/>
      <c r="N1892" s="361">
        <f t="shared" si="436"/>
        <v>1</v>
      </c>
      <c r="O1892" s="355"/>
      <c r="P1892" s="355"/>
      <c r="Q1892" s="355"/>
      <c r="R1892" s="355"/>
      <c r="S1892" s="355"/>
      <c r="T1892" s="355"/>
      <c r="U1892" s="355"/>
      <c r="V1892" s="355"/>
      <c r="W1892" s="355"/>
      <c r="X1892" s="355"/>
      <c r="Y1892" s="355"/>
      <c r="Z1892" s="355"/>
      <c r="AA1892" s="355"/>
      <c r="AB1892" s="355"/>
      <c r="AC1892" s="355"/>
      <c r="AD1892" s="355"/>
      <c r="AE1892" s="355"/>
      <c r="AF1892" s="355"/>
      <c r="AG1892" s="355"/>
      <c r="AH1892" s="355"/>
      <c r="AI1892" s="355"/>
      <c r="AJ1892" s="355"/>
      <c r="AK1892" s="72">
        <f t="shared" si="437"/>
        <v>0</v>
      </c>
      <c r="AL1892" s="761">
        <f t="shared" si="438"/>
        <v>1</v>
      </c>
      <c r="AM1892" s="359">
        <f t="shared" si="434"/>
        <v>0</v>
      </c>
      <c r="AN1892" s="359">
        <f t="shared" si="433"/>
        <v>0</v>
      </c>
      <c r="AO1892" s="755">
        <f t="shared" si="435"/>
        <v>0</v>
      </c>
      <c r="AP1892" s="573">
        <f t="shared" si="439"/>
        <v>0</v>
      </c>
      <c r="AQ1892" s="583">
        <f t="shared" si="440"/>
        <v>0</v>
      </c>
      <c r="AR1892" s="579"/>
      <c r="AS1892" s="102"/>
      <c r="AT1892" s="27"/>
      <c r="AU1892" s="592"/>
    </row>
    <row r="1893" spans="1:47" ht="15" hidden="1">
      <c r="A1893" s="309"/>
      <c r="B1893" s="338"/>
      <c r="C1893" s="350"/>
      <c r="D1893" s="951"/>
      <c r="E1893" s="952"/>
      <c r="F1893" s="952"/>
      <c r="G1893" s="953"/>
      <c r="H1893" s="745">
        <v>0.21</v>
      </c>
      <c r="I1893" s="747">
        <v>1</v>
      </c>
      <c r="J1893" s="316"/>
      <c r="K1893" s="680">
        <f t="shared" si="432"/>
        <v>0</v>
      </c>
      <c r="L1893" s="355">
        <v>1</v>
      </c>
      <c r="M1893" s="355"/>
      <c r="N1893" s="361">
        <f t="shared" si="436"/>
        <v>1</v>
      </c>
      <c r="O1893" s="355"/>
      <c r="P1893" s="355"/>
      <c r="Q1893" s="355"/>
      <c r="R1893" s="355"/>
      <c r="S1893" s="355"/>
      <c r="T1893" s="355"/>
      <c r="U1893" s="355"/>
      <c r="V1893" s="355"/>
      <c r="W1893" s="355"/>
      <c r="X1893" s="355"/>
      <c r="Y1893" s="355"/>
      <c r="Z1893" s="355"/>
      <c r="AA1893" s="355"/>
      <c r="AB1893" s="355"/>
      <c r="AC1893" s="355"/>
      <c r="AD1893" s="355"/>
      <c r="AE1893" s="355"/>
      <c r="AF1893" s="355"/>
      <c r="AG1893" s="355"/>
      <c r="AH1893" s="355"/>
      <c r="AI1893" s="355"/>
      <c r="AJ1893" s="355"/>
      <c r="AK1893" s="72">
        <f t="shared" si="437"/>
        <v>0</v>
      </c>
      <c r="AL1893" s="761">
        <f t="shared" si="438"/>
        <v>1</v>
      </c>
      <c r="AM1893" s="359">
        <f t="shared" si="434"/>
        <v>0</v>
      </c>
      <c r="AN1893" s="359">
        <f t="shared" si="433"/>
        <v>0</v>
      </c>
      <c r="AO1893" s="755">
        <f t="shared" si="435"/>
        <v>0</v>
      </c>
      <c r="AP1893" s="573">
        <f t="shared" si="439"/>
        <v>0</v>
      </c>
      <c r="AQ1893" s="583">
        <f t="shared" si="440"/>
        <v>0</v>
      </c>
      <c r="AR1893" s="579"/>
      <c r="AS1893" s="102"/>
      <c r="AT1893" s="27"/>
      <c r="AU1893" s="592"/>
    </row>
    <row r="1894" spans="1:47" ht="15" hidden="1">
      <c r="A1894" s="309"/>
      <c r="B1894" s="338"/>
      <c r="C1894" s="350"/>
      <c r="D1894" s="951"/>
      <c r="E1894" s="952"/>
      <c r="F1894" s="952"/>
      <c r="G1894" s="953"/>
      <c r="H1894" s="745">
        <v>0.21</v>
      </c>
      <c r="I1894" s="747">
        <v>1</v>
      </c>
      <c r="J1894" s="316"/>
      <c r="K1894" s="680">
        <f t="shared" si="432"/>
        <v>0</v>
      </c>
      <c r="L1894" s="355">
        <v>1</v>
      </c>
      <c r="M1894" s="355"/>
      <c r="N1894" s="361">
        <f t="shared" si="436"/>
        <v>1</v>
      </c>
      <c r="O1894" s="355"/>
      <c r="P1894" s="355"/>
      <c r="Q1894" s="355"/>
      <c r="R1894" s="355"/>
      <c r="S1894" s="355"/>
      <c r="T1894" s="355"/>
      <c r="U1894" s="355"/>
      <c r="V1894" s="355"/>
      <c r="W1894" s="355"/>
      <c r="X1894" s="355"/>
      <c r="Y1894" s="355"/>
      <c r="Z1894" s="355"/>
      <c r="AA1894" s="355"/>
      <c r="AB1894" s="355"/>
      <c r="AC1894" s="355"/>
      <c r="AD1894" s="355"/>
      <c r="AE1894" s="355"/>
      <c r="AF1894" s="355"/>
      <c r="AG1894" s="355"/>
      <c r="AH1894" s="355"/>
      <c r="AI1894" s="355"/>
      <c r="AJ1894" s="355"/>
      <c r="AK1894" s="72">
        <f t="shared" si="437"/>
        <v>0</v>
      </c>
      <c r="AL1894" s="761">
        <f t="shared" si="438"/>
        <v>1</v>
      </c>
      <c r="AM1894" s="359">
        <f t="shared" si="434"/>
        <v>0</v>
      </c>
      <c r="AN1894" s="359">
        <f t="shared" si="433"/>
        <v>0</v>
      </c>
      <c r="AO1894" s="755">
        <f t="shared" si="435"/>
        <v>0</v>
      </c>
      <c r="AP1894" s="573">
        <f t="shared" si="439"/>
        <v>0</v>
      </c>
      <c r="AQ1894" s="583">
        <f t="shared" si="440"/>
        <v>0</v>
      </c>
      <c r="AR1894" s="579"/>
      <c r="AS1894" s="102"/>
      <c r="AT1894" s="27"/>
      <c r="AU1894" s="592"/>
    </row>
    <row r="1895" spans="1:47" ht="15" hidden="1">
      <c r="A1895" s="309"/>
      <c r="B1895" s="338"/>
      <c r="C1895" s="350"/>
      <c r="D1895" s="951"/>
      <c r="E1895" s="952"/>
      <c r="F1895" s="952"/>
      <c r="G1895" s="953"/>
      <c r="H1895" s="745">
        <v>0.21</v>
      </c>
      <c r="I1895" s="747">
        <v>1</v>
      </c>
      <c r="J1895" s="316"/>
      <c r="K1895" s="680">
        <f t="shared" si="432"/>
        <v>0</v>
      </c>
      <c r="L1895" s="355">
        <v>1</v>
      </c>
      <c r="M1895" s="355"/>
      <c r="N1895" s="361">
        <f t="shared" si="436"/>
        <v>1</v>
      </c>
      <c r="O1895" s="355"/>
      <c r="P1895" s="355"/>
      <c r="Q1895" s="355"/>
      <c r="R1895" s="355"/>
      <c r="S1895" s="355"/>
      <c r="T1895" s="355"/>
      <c r="U1895" s="355"/>
      <c r="V1895" s="355"/>
      <c r="W1895" s="355"/>
      <c r="X1895" s="355"/>
      <c r="Y1895" s="355"/>
      <c r="Z1895" s="355"/>
      <c r="AA1895" s="355"/>
      <c r="AB1895" s="355"/>
      <c r="AC1895" s="355"/>
      <c r="AD1895" s="355"/>
      <c r="AE1895" s="355"/>
      <c r="AF1895" s="355"/>
      <c r="AG1895" s="355"/>
      <c r="AH1895" s="355"/>
      <c r="AI1895" s="355"/>
      <c r="AJ1895" s="355"/>
      <c r="AK1895" s="72">
        <f t="shared" si="437"/>
        <v>0</v>
      </c>
      <c r="AL1895" s="761">
        <f t="shared" si="438"/>
        <v>1</v>
      </c>
      <c r="AM1895" s="359">
        <f t="shared" si="434"/>
        <v>0</v>
      </c>
      <c r="AN1895" s="359">
        <f t="shared" si="433"/>
        <v>0</v>
      </c>
      <c r="AO1895" s="755">
        <f t="shared" si="435"/>
        <v>0</v>
      </c>
      <c r="AP1895" s="573">
        <f t="shared" si="439"/>
        <v>0</v>
      </c>
      <c r="AQ1895" s="583">
        <f t="shared" si="440"/>
        <v>0</v>
      </c>
      <c r="AR1895" s="579"/>
      <c r="AS1895" s="102"/>
      <c r="AT1895" s="27"/>
      <c r="AU1895" s="592"/>
    </row>
    <row r="1896" spans="1:47" ht="15" hidden="1">
      <c r="A1896" s="309"/>
      <c r="B1896" s="338"/>
      <c r="C1896" s="350"/>
      <c r="D1896" s="951"/>
      <c r="E1896" s="952"/>
      <c r="F1896" s="952"/>
      <c r="G1896" s="953"/>
      <c r="H1896" s="745">
        <v>0.21</v>
      </c>
      <c r="I1896" s="747">
        <v>1</v>
      </c>
      <c r="J1896" s="316"/>
      <c r="K1896" s="680">
        <f t="shared" si="432"/>
        <v>0</v>
      </c>
      <c r="L1896" s="355">
        <v>1</v>
      </c>
      <c r="M1896" s="355"/>
      <c r="N1896" s="361">
        <f t="shared" si="436"/>
        <v>1</v>
      </c>
      <c r="O1896" s="355"/>
      <c r="P1896" s="355"/>
      <c r="Q1896" s="355"/>
      <c r="R1896" s="355"/>
      <c r="S1896" s="355"/>
      <c r="T1896" s="355"/>
      <c r="U1896" s="355"/>
      <c r="V1896" s="355"/>
      <c r="W1896" s="355"/>
      <c r="X1896" s="355"/>
      <c r="Y1896" s="355"/>
      <c r="Z1896" s="355"/>
      <c r="AA1896" s="355"/>
      <c r="AB1896" s="355"/>
      <c r="AC1896" s="355"/>
      <c r="AD1896" s="355"/>
      <c r="AE1896" s="355"/>
      <c r="AF1896" s="355"/>
      <c r="AG1896" s="355"/>
      <c r="AH1896" s="355"/>
      <c r="AI1896" s="355"/>
      <c r="AJ1896" s="355"/>
      <c r="AK1896" s="72">
        <f t="shared" si="437"/>
        <v>0</v>
      </c>
      <c r="AL1896" s="761">
        <f t="shared" si="438"/>
        <v>1</v>
      </c>
      <c r="AM1896" s="359">
        <f t="shared" si="434"/>
        <v>0</v>
      </c>
      <c r="AN1896" s="359">
        <f t="shared" si="433"/>
        <v>0</v>
      </c>
      <c r="AO1896" s="755">
        <f t="shared" si="435"/>
        <v>0</v>
      </c>
      <c r="AP1896" s="573">
        <f t="shared" si="439"/>
        <v>0</v>
      </c>
      <c r="AQ1896" s="583">
        <f t="shared" si="440"/>
        <v>0</v>
      </c>
      <c r="AR1896" s="579"/>
      <c r="AS1896" s="102"/>
      <c r="AT1896" s="27"/>
      <c r="AU1896" s="592"/>
    </row>
    <row r="1897" spans="1:47" ht="15" hidden="1">
      <c r="A1897" s="309"/>
      <c r="B1897" s="338"/>
      <c r="C1897" s="350"/>
      <c r="D1897" s="951"/>
      <c r="E1897" s="952"/>
      <c r="F1897" s="952"/>
      <c r="G1897" s="953"/>
      <c r="H1897" s="745">
        <v>0.21</v>
      </c>
      <c r="I1897" s="747">
        <v>1</v>
      </c>
      <c r="J1897" s="316"/>
      <c r="K1897" s="680">
        <f t="shared" si="432"/>
        <v>0</v>
      </c>
      <c r="L1897" s="355">
        <v>1</v>
      </c>
      <c r="M1897" s="355"/>
      <c r="N1897" s="361">
        <f t="shared" si="436"/>
        <v>1</v>
      </c>
      <c r="O1897" s="355"/>
      <c r="P1897" s="355"/>
      <c r="Q1897" s="355"/>
      <c r="R1897" s="355"/>
      <c r="S1897" s="355"/>
      <c r="T1897" s="355"/>
      <c r="U1897" s="355"/>
      <c r="V1897" s="355"/>
      <c r="W1897" s="355"/>
      <c r="X1897" s="355"/>
      <c r="Y1897" s="355"/>
      <c r="Z1897" s="355"/>
      <c r="AA1897" s="355"/>
      <c r="AB1897" s="355"/>
      <c r="AC1897" s="355"/>
      <c r="AD1897" s="355"/>
      <c r="AE1897" s="355"/>
      <c r="AF1897" s="355"/>
      <c r="AG1897" s="355"/>
      <c r="AH1897" s="355"/>
      <c r="AI1897" s="355"/>
      <c r="AJ1897" s="355"/>
      <c r="AK1897" s="72">
        <f t="shared" si="437"/>
        <v>0</v>
      </c>
      <c r="AL1897" s="761">
        <f t="shared" si="438"/>
        <v>1</v>
      </c>
      <c r="AM1897" s="359">
        <f t="shared" si="434"/>
        <v>0</v>
      </c>
      <c r="AN1897" s="359">
        <f t="shared" si="433"/>
        <v>0</v>
      </c>
      <c r="AO1897" s="755">
        <f t="shared" si="435"/>
        <v>0</v>
      </c>
      <c r="AP1897" s="573">
        <f t="shared" si="439"/>
        <v>0</v>
      </c>
      <c r="AQ1897" s="583">
        <f t="shared" si="440"/>
        <v>0</v>
      </c>
      <c r="AR1897" s="579"/>
      <c r="AS1897" s="102"/>
      <c r="AT1897" s="27"/>
      <c r="AU1897" s="592"/>
    </row>
    <row r="1898" spans="1:47" ht="15" hidden="1">
      <c r="A1898" s="309"/>
      <c r="B1898" s="338"/>
      <c r="C1898" s="350"/>
      <c r="D1898" s="951"/>
      <c r="E1898" s="952"/>
      <c r="F1898" s="952"/>
      <c r="G1898" s="953"/>
      <c r="H1898" s="745">
        <v>0.21</v>
      </c>
      <c r="I1898" s="747">
        <v>1</v>
      </c>
      <c r="J1898" s="316"/>
      <c r="K1898" s="680">
        <f t="shared" si="432"/>
        <v>0</v>
      </c>
      <c r="L1898" s="355">
        <v>1</v>
      </c>
      <c r="M1898" s="355"/>
      <c r="N1898" s="361">
        <f t="shared" si="436"/>
        <v>1</v>
      </c>
      <c r="O1898" s="355"/>
      <c r="P1898" s="355"/>
      <c r="Q1898" s="355"/>
      <c r="R1898" s="355"/>
      <c r="S1898" s="355"/>
      <c r="T1898" s="355"/>
      <c r="U1898" s="355"/>
      <c r="V1898" s="355"/>
      <c r="W1898" s="355"/>
      <c r="X1898" s="355"/>
      <c r="Y1898" s="355"/>
      <c r="Z1898" s="355"/>
      <c r="AA1898" s="355"/>
      <c r="AB1898" s="355"/>
      <c r="AC1898" s="355"/>
      <c r="AD1898" s="355"/>
      <c r="AE1898" s="355"/>
      <c r="AF1898" s="355"/>
      <c r="AG1898" s="355"/>
      <c r="AH1898" s="355"/>
      <c r="AI1898" s="355"/>
      <c r="AJ1898" s="355"/>
      <c r="AK1898" s="72">
        <f t="shared" si="437"/>
        <v>0</v>
      </c>
      <c r="AL1898" s="761">
        <f t="shared" si="438"/>
        <v>1</v>
      </c>
      <c r="AM1898" s="359">
        <f t="shared" si="434"/>
        <v>0</v>
      </c>
      <c r="AN1898" s="359">
        <f t="shared" si="433"/>
        <v>0</v>
      </c>
      <c r="AO1898" s="755">
        <f t="shared" si="435"/>
        <v>0</v>
      </c>
      <c r="AP1898" s="573">
        <f t="shared" si="439"/>
        <v>0</v>
      </c>
      <c r="AQ1898" s="583">
        <f t="shared" si="440"/>
        <v>0</v>
      </c>
      <c r="AR1898" s="579"/>
      <c r="AS1898" s="102"/>
      <c r="AT1898" s="27"/>
      <c r="AU1898" s="592"/>
    </row>
    <row r="1899" spans="1:47" ht="15" hidden="1">
      <c r="A1899" s="309"/>
      <c r="B1899" s="338"/>
      <c r="C1899" s="350"/>
      <c r="D1899" s="951"/>
      <c r="E1899" s="952"/>
      <c r="F1899" s="952"/>
      <c r="G1899" s="953"/>
      <c r="H1899" s="745">
        <v>0.21</v>
      </c>
      <c r="I1899" s="747">
        <v>1</v>
      </c>
      <c r="J1899" s="316"/>
      <c r="K1899" s="680">
        <f t="shared" si="432"/>
        <v>0</v>
      </c>
      <c r="L1899" s="355">
        <v>1</v>
      </c>
      <c r="M1899" s="355"/>
      <c r="N1899" s="361">
        <f t="shared" si="436"/>
        <v>1</v>
      </c>
      <c r="O1899" s="355"/>
      <c r="P1899" s="355"/>
      <c r="Q1899" s="355"/>
      <c r="R1899" s="355"/>
      <c r="S1899" s="355"/>
      <c r="T1899" s="355"/>
      <c r="U1899" s="355"/>
      <c r="V1899" s="355"/>
      <c r="W1899" s="355"/>
      <c r="X1899" s="355"/>
      <c r="Y1899" s="355"/>
      <c r="Z1899" s="355"/>
      <c r="AA1899" s="355"/>
      <c r="AB1899" s="355"/>
      <c r="AC1899" s="355"/>
      <c r="AD1899" s="355"/>
      <c r="AE1899" s="355"/>
      <c r="AF1899" s="355"/>
      <c r="AG1899" s="355"/>
      <c r="AH1899" s="355"/>
      <c r="AI1899" s="355"/>
      <c r="AJ1899" s="355"/>
      <c r="AK1899" s="72">
        <f t="shared" si="437"/>
        <v>0</v>
      </c>
      <c r="AL1899" s="761">
        <f t="shared" si="438"/>
        <v>1</v>
      </c>
      <c r="AM1899" s="359">
        <f t="shared" si="434"/>
        <v>0</v>
      </c>
      <c r="AN1899" s="359">
        <f t="shared" si="433"/>
        <v>0</v>
      </c>
      <c r="AO1899" s="755">
        <f t="shared" si="435"/>
        <v>0</v>
      </c>
      <c r="AP1899" s="573">
        <f t="shared" si="439"/>
        <v>0</v>
      </c>
      <c r="AQ1899" s="583">
        <f t="shared" si="440"/>
        <v>0</v>
      </c>
      <c r="AR1899" s="579"/>
      <c r="AS1899" s="102"/>
      <c r="AT1899" s="27"/>
      <c r="AU1899" s="592"/>
    </row>
    <row r="1900" spans="1:47" ht="15" hidden="1">
      <c r="A1900" s="309"/>
      <c r="B1900" s="338"/>
      <c r="C1900" s="350"/>
      <c r="D1900" s="951"/>
      <c r="E1900" s="952"/>
      <c r="F1900" s="952"/>
      <c r="G1900" s="953"/>
      <c r="H1900" s="745">
        <v>0.21</v>
      </c>
      <c r="I1900" s="747">
        <v>1</v>
      </c>
      <c r="J1900" s="316"/>
      <c r="K1900" s="680">
        <f t="shared" si="432"/>
        <v>0</v>
      </c>
      <c r="L1900" s="355">
        <v>1</v>
      </c>
      <c r="M1900" s="355"/>
      <c r="N1900" s="361">
        <f t="shared" si="436"/>
        <v>1</v>
      </c>
      <c r="O1900" s="355"/>
      <c r="P1900" s="355"/>
      <c r="Q1900" s="355"/>
      <c r="R1900" s="355"/>
      <c r="S1900" s="355"/>
      <c r="T1900" s="355"/>
      <c r="U1900" s="355"/>
      <c r="V1900" s="355"/>
      <c r="W1900" s="355"/>
      <c r="X1900" s="355"/>
      <c r="Y1900" s="355"/>
      <c r="Z1900" s="355"/>
      <c r="AA1900" s="355"/>
      <c r="AB1900" s="355"/>
      <c r="AC1900" s="355"/>
      <c r="AD1900" s="355"/>
      <c r="AE1900" s="355"/>
      <c r="AF1900" s="355"/>
      <c r="AG1900" s="355"/>
      <c r="AH1900" s="355"/>
      <c r="AI1900" s="355"/>
      <c r="AJ1900" s="355"/>
      <c r="AK1900" s="72">
        <f t="shared" si="437"/>
        <v>0</v>
      </c>
      <c r="AL1900" s="761">
        <f t="shared" si="438"/>
        <v>1</v>
      </c>
      <c r="AM1900" s="359">
        <f t="shared" si="434"/>
        <v>0</v>
      </c>
      <c r="AN1900" s="359">
        <f t="shared" si="433"/>
        <v>0</v>
      </c>
      <c r="AO1900" s="755">
        <f t="shared" si="435"/>
        <v>0</v>
      </c>
      <c r="AP1900" s="573">
        <f t="shared" si="439"/>
        <v>0</v>
      </c>
      <c r="AQ1900" s="583">
        <f t="shared" si="440"/>
        <v>0</v>
      </c>
      <c r="AR1900" s="579"/>
      <c r="AS1900" s="102"/>
      <c r="AT1900" s="27"/>
      <c r="AU1900" s="592"/>
    </row>
    <row r="1901" spans="1:47" ht="15" hidden="1">
      <c r="A1901" s="309"/>
      <c r="B1901" s="338"/>
      <c r="C1901" s="350"/>
      <c r="D1901" s="951"/>
      <c r="E1901" s="952"/>
      <c r="F1901" s="952"/>
      <c r="G1901" s="953"/>
      <c r="H1901" s="745">
        <v>0.21</v>
      </c>
      <c r="I1901" s="747">
        <v>1</v>
      </c>
      <c r="J1901" s="316"/>
      <c r="K1901" s="680">
        <f t="shared" si="432"/>
        <v>0</v>
      </c>
      <c r="L1901" s="355">
        <v>1</v>
      </c>
      <c r="M1901" s="355"/>
      <c r="N1901" s="361">
        <f t="shared" si="436"/>
        <v>1</v>
      </c>
      <c r="O1901" s="355"/>
      <c r="P1901" s="355"/>
      <c r="Q1901" s="355"/>
      <c r="R1901" s="355"/>
      <c r="S1901" s="355"/>
      <c r="T1901" s="355"/>
      <c r="U1901" s="355"/>
      <c r="V1901" s="355"/>
      <c r="W1901" s="355"/>
      <c r="X1901" s="355"/>
      <c r="Y1901" s="355"/>
      <c r="Z1901" s="355"/>
      <c r="AA1901" s="355"/>
      <c r="AB1901" s="355"/>
      <c r="AC1901" s="355"/>
      <c r="AD1901" s="355"/>
      <c r="AE1901" s="355"/>
      <c r="AF1901" s="355"/>
      <c r="AG1901" s="355"/>
      <c r="AH1901" s="355"/>
      <c r="AI1901" s="355"/>
      <c r="AJ1901" s="355"/>
      <c r="AK1901" s="72">
        <f t="shared" si="437"/>
        <v>0</v>
      </c>
      <c r="AL1901" s="761">
        <f t="shared" si="438"/>
        <v>1</v>
      </c>
      <c r="AM1901" s="359">
        <f t="shared" si="434"/>
        <v>0</v>
      </c>
      <c r="AN1901" s="359">
        <f t="shared" si="433"/>
        <v>0</v>
      </c>
      <c r="AO1901" s="755">
        <f t="shared" si="435"/>
        <v>0</v>
      </c>
      <c r="AP1901" s="573">
        <f t="shared" si="439"/>
        <v>0</v>
      </c>
      <c r="AQ1901" s="583">
        <f t="shared" si="440"/>
        <v>0</v>
      </c>
      <c r="AR1901" s="579"/>
      <c r="AS1901" s="102"/>
      <c r="AT1901" s="27"/>
      <c r="AU1901" s="592"/>
    </row>
    <row r="1902" spans="1:47" ht="15.75" hidden="1" thickBot="1">
      <c r="A1902" s="309"/>
      <c r="B1902" s="338"/>
      <c r="C1902" s="350"/>
      <c r="D1902" s="951"/>
      <c r="E1902" s="952"/>
      <c r="F1902" s="952"/>
      <c r="G1902" s="953"/>
      <c r="H1902" s="745">
        <v>0.21</v>
      </c>
      <c r="I1902" s="747">
        <v>1</v>
      </c>
      <c r="J1902" s="316"/>
      <c r="K1902" s="680">
        <f t="shared" si="432"/>
        <v>0</v>
      </c>
      <c r="L1902" s="355">
        <v>1</v>
      </c>
      <c r="M1902" s="355"/>
      <c r="N1902" s="361">
        <f t="shared" si="436"/>
        <v>1</v>
      </c>
      <c r="O1902" s="355"/>
      <c r="P1902" s="355"/>
      <c r="Q1902" s="355"/>
      <c r="R1902" s="355"/>
      <c r="S1902" s="355"/>
      <c r="T1902" s="355"/>
      <c r="U1902" s="355"/>
      <c r="V1902" s="355"/>
      <c r="W1902" s="355"/>
      <c r="X1902" s="355"/>
      <c r="Y1902" s="355"/>
      <c r="Z1902" s="355"/>
      <c r="AA1902" s="355"/>
      <c r="AB1902" s="355"/>
      <c r="AC1902" s="355"/>
      <c r="AD1902" s="355"/>
      <c r="AE1902" s="355"/>
      <c r="AF1902" s="355"/>
      <c r="AG1902" s="355"/>
      <c r="AH1902" s="355"/>
      <c r="AI1902" s="355"/>
      <c r="AJ1902" s="355"/>
      <c r="AK1902" s="72">
        <f t="shared" si="437"/>
        <v>0</v>
      </c>
      <c r="AL1902" s="761">
        <f t="shared" si="438"/>
        <v>1</v>
      </c>
      <c r="AM1902" s="359">
        <f t="shared" si="434"/>
        <v>0</v>
      </c>
      <c r="AN1902" s="359">
        <f t="shared" si="433"/>
        <v>0</v>
      </c>
      <c r="AO1902" s="755">
        <f t="shared" si="435"/>
        <v>0</v>
      </c>
      <c r="AP1902" s="573">
        <f t="shared" si="439"/>
        <v>0</v>
      </c>
      <c r="AQ1902" s="583">
        <f t="shared" si="440"/>
        <v>0</v>
      </c>
      <c r="AR1902" s="579"/>
      <c r="AS1902" s="102"/>
      <c r="AT1902" s="28"/>
      <c r="AU1902" s="593"/>
    </row>
    <row r="1903" spans="1:47" ht="15" hidden="1">
      <c r="A1903" s="309"/>
      <c r="B1903" s="338"/>
      <c r="C1903" s="350"/>
      <c r="D1903" s="951"/>
      <c r="E1903" s="952"/>
      <c r="F1903" s="952"/>
      <c r="G1903" s="953"/>
      <c r="H1903" s="745">
        <v>0.21</v>
      </c>
      <c r="I1903" s="747">
        <v>1</v>
      </c>
      <c r="J1903" s="316"/>
      <c r="K1903" s="680">
        <f t="shared" si="432"/>
        <v>0</v>
      </c>
      <c r="L1903" s="355">
        <v>1</v>
      </c>
      <c r="M1903" s="355"/>
      <c r="N1903" s="361">
        <f t="shared" si="436"/>
        <v>1</v>
      </c>
      <c r="O1903" s="355"/>
      <c r="P1903" s="355"/>
      <c r="Q1903" s="355"/>
      <c r="R1903" s="355"/>
      <c r="S1903" s="355"/>
      <c r="T1903" s="355"/>
      <c r="U1903" s="355"/>
      <c r="V1903" s="355"/>
      <c r="W1903" s="355"/>
      <c r="X1903" s="355"/>
      <c r="Y1903" s="355"/>
      <c r="Z1903" s="355"/>
      <c r="AA1903" s="355"/>
      <c r="AB1903" s="355"/>
      <c r="AC1903" s="355"/>
      <c r="AD1903" s="355"/>
      <c r="AE1903" s="355"/>
      <c r="AF1903" s="355"/>
      <c r="AG1903" s="355"/>
      <c r="AH1903" s="355"/>
      <c r="AI1903" s="355"/>
      <c r="AJ1903" s="355"/>
      <c r="AK1903" s="72">
        <f t="shared" si="437"/>
        <v>0</v>
      </c>
      <c r="AL1903" s="761">
        <f t="shared" si="438"/>
        <v>1</v>
      </c>
      <c r="AM1903" s="359">
        <f t="shared" si="434"/>
        <v>0</v>
      </c>
      <c r="AN1903" s="359">
        <f t="shared" si="433"/>
        <v>0</v>
      </c>
      <c r="AO1903" s="755">
        <f t="shared" si="435"/>
        <v>0</v>
      </c>
      <c r="AP1903" s="573">
        <f t="shared" si="439"/>
        <v>0</v>
      </c>
      <c r="AQ1903" s="583">
        <f t="shared" si="440"/>
        <v>0</v>
      </c>
      <c r="AR1903" s="579"/>
      <c r="AS1903" s="102"/>
      <c r="AT1903" s="209"/>
      <c r="AU1903" s="591"/>
    </row>
    <row r="1904" spans="1:47" ht="15" hidden="1">
      <c r="A1904" s="309"/>
      <c r="B1904" s="338"/>
      <c r="C1904" s="350"/>
      <c r="D1904" s="951"/>
      <c r="E1904" s="952"/>
      <c r="F1904" s="952"/>
      <c r="G1904" s="953"/>
      <c r="H1904" s="745">
        <v>0.21</v>
      </c>
      <c r="I1904" s="747">
        <v>1</v>
      </c>
      <c r="J1904" s="316"/>
      <c r="K1904" s="680">
        <f t="shared" si="432"/>
        <v>0</v>
      </c>
      <c r="L1904" s="355">
        <v>1</v>
      </c>
      <c r="M1904" s="355"/>
      <c r="N1904" s="361">
        <f t="shared" si="436"/>
        <v>1</v>
      </c>
      <c r="O1904" s="355"/>
      <c r="P1904" s="355"/>
      <c r="Q1904" s="355"/>
      <c r="R1904" s="355"/>
      <c r="S1904" s="355"/>
      <c r="T1904" s="355"/>
      <c r="U1904" s="355"/>
      <c r="V1904" s="355"/>
      <c r="W1904" s="355"/>
      <c r="X1904" s="355"/>
      <c r="Y1904" s="355"/>
      <c r="Z1904" s="355"/>
      <c r="AA1904" s="355"/>
      <c r="AB1904" s="355"/>
      <c r="AC1904" s="355"/>
      <c r="AD1904" s="355"/>
      <c r="AE1904" s="355"/>
      <c r="AF1904" s="355"/>
      <c r="AG1904" s="355"/>
      <c r="AH1904" s="355"/>
      <c r="AI1904" s="355"/>
      <c r="AJ1904" s="355"/>
      <c r="AK1904" s="72">
        <f t="shared" si="437"/>
        <v>0</v>
      </c>
      <c r="AL1904" s="761">
        <f t="shared" si="438"/>
        <v>1</v>
      </c>
      <c r="AM1904" s="359">
        <f t="shared" si="434"/>
        <v>0</v>
      </c>
      <c r="AN1904" s="359">
        <f t="shared" si="433"/>
        <v>0</v>
      </c>
      <c r="AO1904" s="755">
        <f t="shared" si="435"/>
        <v>0</v>
      </c>
      <c r="AP1904" s="573">
        <f t="shared" si="439"/>
        <v>0</v>
      </c>
      <c r="AQ1904" s="583">
        <f t="shared" si="440"/>
        <v>0</v>
      </c>
      <c r="AR1904" s="579"/>
      <c r="AS1904" s="102"/>
      <c r="AT1904" s="27"/>
      <c r="AU1904" s="592"/>
    </row>
    <row r="1905" spans="1:47" ht="15" hidden="1">
      <c r="A1905" s="309"/>
      <c r="B1905" s="338"/>
      <c r="C1905" s="350"/>
      <c r="D1905" s="951"/>
      <c r="E1905" s="952"/>
      <c r="F1905" s="952"/>
      <c r="G1905" s="953"/>
      <c r="H1905" s="745">
        <v>0.21</v>
      </c>
      <c r="I1905" s="747">
        <v>1</v>
      </c>
      <c r="J1905" s="316"/>
      <c r="K1905" s="680">
        <f t="shared" si="432"/>
        <v>0</v>
      </c>
      <c r="L1905" s="355">
        <v>1</v>
      </c>
      <c r="M1905" s="355"/>
      <c r="N1905" s="361">
        <f t="shared" si="436"/>
        <v>1</v>
      </c>
      <c r="O1905" s="355"/>
      <c r="P1905" s="355"/>
      <c r="Q1905" s="355"/>
      <c r="R1905" s="355"/>
      <c r="S1905" s="355"/>
      <c r="T1905" s="355"/>
      <c r="U1905" s="355"/>
      <c r="V1905" s="355"/>
      <c r="W1905" s="355"/>
      <c r="X1905" s="355"/>
      <c r="Y1905" s="355"/>
      <c r="Z1905" s="355"/>
      <c r="AA1905" s="355"/>
      <c r="AB1905" s="355"/>
      <c r="AC1905" s="355"/>
      <c r="AD1905" s="355"/>
      <c r="AE1905" s="355"/>
      <c r="AF1905" s="355"/>
      <c r="AG1905" s="355"/>
      <c r="AH1905" s="355"/>
      <c r="AI1905" s="355"/>
      <c r="AJ1905" s="355"/>
      <c r="AK1905" s="72">
        <f t="shared" si="437"/>
        <v>0</v>
      </c>
      <c r="AL1905" s="761">
        <f t="shared" si="438"/>
        <v>1</v>
      </c>
      <c r="AM1905" s="359">
        <f t="shared" si="434"/>
        <v>0</v>
      </c>
      <c r="AN1905" s="359">
        <f t="shared" si="433"/>
        <v>0</v>
      </c>
      <c r="AO1905" s="755">
        <f t="shared" si="435"/>
        <v>0</v>
      </c>
      <c r="AP1905" s="573">
        <f t="shared" si="439"/>
        <v>0</v>
      </c>
      <c r="AQ1905" s="583">
        <f t="shared" si="440"/>
        <v>0</v>
      </c>
      <c r="AR1905" s="579"/>
      <c r="AS1905" s="102"/>
      <c r="AT1905" s="27"/>
      <c r="AU1905" s="592"/>
    </row>
    <row r="1906" spans="1:47" ht="15" hidden="1">
      <c r="A1906" s="309"/>
      <c r="B1906" s="338"/>
      <c r="C1906" s="350"/>
      <c r="D1906" s="951"/>
      <c r="E1906" s="952"/>
      <c r="F1906" s="952"/>
      <c r="G1906" s="953"/>
      <c r="H1906" s="745">
        <v>0.21</v>
      </c>
      <c r="I1906" s="747">
        <v>1</v>
      </c>
      <c r="J1906" s="316"/>
      <c r="K1906" s="680">
        <f t="shared" si="432"/>
        <v>0</v>
      </c>
      <c r="L1906" s="355">
        <v>1</v>
      </c>
      <c r="M1906" s="355"/>
      <c r="N1906" s="361">
        <f t="shared" si="436"/>
        <v>1</v>
      </c>
      <c r="O1906" s="355"/>
      <c r="P1906" s="355"/>
      <c r="Q1906" s="355"/>
      <c r="R1906" s="355"/>
      <c r="S1906" s="355"/>
      <c r="T1906" s="355"/>
      <c r="U1906" s="355"/>
      <c r="V1906" s="355"/>
      <c r="W1906" s="355"/>
      <c r="X1906" s="355"/>
      <c r="Y1906" s="355"/>
      <c r="Z1906" s="355"/>
      <c r="AA1906" s="355"/>
      <c r="AB1906" s="355"/>
      <c r="AC1906" s="355"/>
      <c r="AD1906" s="355"/>
      <c r="AE1906" s="355"/>
      <c r="AF1906" s="355"/>
      <c r="AG1906" s="355"/>
      <c r="AH1906" s="355"/>
      <c r="AI1906" s="355"/>
      <c r="AJ1906" s="355"/>
      <c r="AK1906" s="72">
        <f t="shared" si="437"/>
        <v>0</v>
      </c>
      <c r="AL1906" s="761">
        <f t="shared" si="438"/>
        <v>1</v>
      </c>
      <c r="AM1906" s="359">
        <f t="shared" si="434"/>
        <v>0</v>
      </c>
      <c r="AN1906" s="359">
        <f t="shared" si="433"/>
        <v>0</v>
      </c>
      <c r="AO1906" s="755">
        <f t="shared" si="435"/>
        <v>0</v>
      </c>
      <c r="AP1906" s="573">
        <f t="shared" si="439"/>
        <v>0</v>
      </c>
      <c r="AQ1906" s="583">
        <f t="shared" si="440"/>
        <v>0</v>
      </c>
      <c r="AR1906" s="579"/>
      <c r="AS1906" s="102"/>
      <c r="AT1906" s="27"/>
      <c r="AU1906" s="592"/>
    </row>
    <row r="1907" spans="1:47" ht="15" hidden="1">
      <c r="A1907" s="309"/>
      <c r="B1907" s="338"/>
      <c r="C1907" s="350"/>
      <c r="D1907" s="951"/>
      <c r="E1907" s="952"/>
      <c r="F1907" s="952"/>
      <c r="G1907" s="953"/>
      <c r="H1907" s="745">
        <v>0.21</v>
      </c>
      <c r="I1907" s="747">
        <v>1</v>
      </c>
      <c r="J1907" s="316"/>
      <c r="K1907" s="680">
        <f t="shared" si="432"/>
        <v>0</v>
      </c>
      <c r="L1907" s="355">
        <v>1</v>
      </c>
      <c r="M1907" s="355"/>
      <c r="N1907" s="361">
        <f t="shared" si="436"/>
        <v>1</v>
      </c>
      <c r="O1907" s="355"/>
      <c r="P1907" s="355"/>
      <c r="Q1907" s="355"/>
      <c r="R1907" s="355"/>
      <c r="S1907" s="355"/>
      <c r="T1907" s="355"/>
      <c r="U1907" s="355"/>
      <c r="V1907" s="355"/>
      <c r="W1907" s="355"/>
      <c r="X1907" s="355"/>
      <c r="Y1907" s="355"/>
      <c r="Z1907" s="355"/>
      <c r="AA1907" s="355"/>
      <c r="AB1907" s="355"/>
      <c r="AC1907" s="355"/>
      <c r="AD1907" s="355"/>
      <c r="AE1907" s="355"/>
      <c r="AF1907" s="355"/>
      <c r="AG1907" s="355"/>
      <c r="AH1907" s="355"/>
      <c r="AI1907" s="355"/>
      <c r="AJ1907" s="355"/>
      <c r="AK1907" s="72">
        <f t="shared" si="437"/>
        <v>0</v>
      </c>
      <c r="AL1907" s="761">
        <f t="shared" si="438"/>
        <v>1</v>
      </c>
      <c r="AM1907" s="359">
        <f t="shared" si="434"/>
        <v>0</v>
      </c>
      <c r="AN1907" s="359">
        <f t="shared" si="433"/>
        <v>0</v>
      </c>
      <c r="AO1907" s="755">
        <f t="shared" si="435"/>
        <v>0</v>
      </c>
      <c r="AP1907" s="573">
        <f t="shared" si="439"/>
        <v>0</v>
      </c>
      <c r="AQ1907" s="583">
        <f t="shared" si="440"/>
        <v>0</v>
      </c>
      <c r="AR1907" s="579"/>
      <c r="AS1907" s="102"/>
      <c r="AT1907" s="27"/>
      <c r="AU1907" s="592"/>
    </row>
    <row r="1908" spans="1:47" ht="15" hidden="1">
      <c r="A1908" s="309"/>
      <c r="B1908" s="338"/>
      <c r="C1908" s="350"/>
      <c r="D1908" s="951"/>
      <c r="E1908" s="952"/>
      <c r="F1908" s="952"/>
      <c r="G1908" s="953"/>
      <c r="H1908" s="745">
        <v>0.21</v>
      </c>
      <c r="I1908" s="747">
        <v>1</v>
      </c>
      <c r="J1908" s="316"/>
      <c r="K1908" s="680">
        <f t="shared" si="432"/>
        <v>0</v>
      </c>
      <c r="L1908" s="355">
        <v>1</v>
      </c>
      <c r="M1908" s="355"/>
      <c r="N1908" s="361">
        <f t="shared" si="436"/>
        <v>1</v>
      </c>
      <c r="O1908" s="355"/>
      <c r="P1908" s="355"/>
      <c r="Q1908" s="355"/>
      <c r="R1908" s="355"/>
      <c r="S1908" s="355"/>
      <c r="T1908" s="355"/>
      <c r="U1908" s="355"/>
      <c r="V1908" s="355"/>
      <c r="W1908" s="355"/>
      <c r="X1908" s="355"/>
      <c r="Y1908" s="355"/>
      <c r="Z1908" s="355"/>
      <c r="AA1908" s="355"/>
      <c r="AB1908" s="355"/>
      <c r="AC1908" s="355"/>
      <c r="AD1908" s="355"/>
      <c r="AE1908" s="355"/>
      <c r="AF1908" s="355"/>
      <c r="AG1908" s="355"/>
      <c r="AH1908" s="355"/>
      <c r="AI1908" s="355"/>
      <c r="AJ1908" s="355"/>
      <c r="AK1908" s="72">
        <f t="shared" si="437"/>
        <v>0</v>
      </c>
      <c r="AL1908" s="761">
        <f t="shared" si="438"/>
        <v>1</v>
      </c>
      <c r="AM1908" s="359">
        <f t="shared" si="434"/>
        <v>0</v>
      </c>
      <c r="AN1908" s="359">
        <f t="shared" si="433"/>
        <v>0</v>
      </c>
      <c r="AO1908" s="755">
        <f t="shared" si="435"/>
        <v>0</v>
      </c>
      <c r="AP1908" s="573">
        <f t="shared" si="439"/>
        <v>0</v>
      </c>
      <c r="AQ1908" s="583">
        <f t="shared" si="440"/>
        <v>0</v>
      </c>
      <c r="AR1908" s="579"/>
      <c r="AS1908" s="102"/>
      <c r="AT1908" s="27"/>
      <c r="AU1908" s="592"/>
    </row>
    <row r="1909" spans="1:47" ht="15" hidden="1">
      <c r="A1909" s="309"/>
      <c r="B1909" s="338"/>
      <c r="C1909" s="350"/>
      <c r="D1909" s="951"/>
      <c r="E1909" s="952"/>
      <c r="F1909" s="952"/>
      <c r="G1909" s="953"/>
      <c r="H1909" s="745">
        <v>0.21</v>
      </c>
      <c r="I1909" s="747">
        <v>1</v>
      </c>
      <c r="J1909" s="316"/>
      <c r="K1909" s="680">
        <f t="shared" si="432"/>
        <v>0</v>
      </c>
      <c r="L1909" s="355">
        <v>1</v>
      </c>
      <c r="M1909" s="355"/>
      <c r="N1909" s="361">
        <f t="shared" si="436"/>
        <v>1</v>
      </c>
      <c r="O1909" s="355"/>
      <c r="P1909" s="355"/>
      <c r="Q1909" s="355"/>
      <c r="R1909" s="355"/>
      <c r="S1909" s="355"/>
      <c r="T1909" s="355"/>
      <c r="U1909" s="355"/>
      <c r="V1909" s="355"/>
      <c r="W1909" s="355"/>
      <c r="X1909" s="355"/>
      <c r="Y1909" s="355"/>
      <c r="Z1909" s="355"/>
      <c r="AA1909" s="355"/>
      <c r="AB1909" s="355"/>
      <c r="AC1909" s="355"/>
      <c r="AD1909" s="355"/>
      <c r="AE1909" s="355"/>
      <c r="AF1909" s="355"/>
      <c r="AG1909" s="355"/>
      <c r="AH1909" s="355"/>
      <c r="AI1909" s="355"/>
      <c r="AJ1909" s="355"/>
      <c r="AK1909" s="72">
        <f t="shared" si="437"/>
        <v>0</v>
      </c>
      <c r="AL1909" s="761">
        <f t="shared" si="438"/>
        <v>1</v>
      </c>
      <c r="AM1909" s="359">
        <f t="shared" si="434"/>
        <v>0</v>
      </c>
      <c r="AN1909" s="359">
        <f t="shared" si="433"/>
        <v>0</v>
      </c>
      <c r="AO1909" s="755">
        <f t="shared" si="435"/>
        <v>0</v>
      </c>
      <c r="AP1909" s="573">
        <f t="shared" si="439"/>
        <v>0</v>
      </c>
      <c r="AQ1909" s="583">
        <f t="shared" si="440"/>
        <v>0</v>
      </c>
      <c r="AR1909" s="579"/>
      <c r="AS1909" s="102"/>
      <c r="AT1909" s="27"/>
      <c r="AU1909" s="592"/>
    </row>
    <row r="1910" spans="1:47" ht="15" hidden="1">
      <c r="A1910" s="309"/>
      <c r="B1910" s="338"/>
      <c r="C1910" s="350"/>
      <c r="D1910" s="951"/>
      <c r="E1910" s="952"/>
      <c r="F1910" s="952"/>
      <c r="G1910" s="953"/>
      <c r="H1910" s="745">
        <v>0.21</v>
      </c>
      <c r="I1910" s="747">
        <v>1</v>
      </c>
      <c r="J1910" s="316"/>
      <c r="K1910" s="680">
        <f t="shared" si="432"/>
        <v>0</v>
      </c>
      <c r="L1910" s="355">
        <v>1</v>
      </c>
      <c r="M1910" s="355"/>
      <c r="N1910" s="361">
        <f t="shared" si="436"/>
        <v>1</v>
      </c>
      <c r="O1910" s="355"/>
      <c r="P1910" s="355"/>
      <c r="Q1910" s="355"/>
      <c r="R1910" s="355"/>
      <c r="S1910" s="355"/>
      <c r="T1910" s="355"/>
      <c r="U1910" s="355"/>
      <c r="V1910" s="355"/>
      <c r="W1910" s="355"/>
      <c r="X1910" s="355"/>
      <c r="Y1910" s="355"/>
      <c r="Z1910" s="355"/>
      <c r="AA1910" s="355"/>
      <c r="AB1910" s="355"/>
      <c r="AC1910" s="355"/>
      <c r="AD1910" s="355"/>
      <c r="AE1910" s="355"/>
      <c r="AF1910" s="355"/>
      <c r="AG1910" s="355"/>
      <c r="AH1910" s="355"/>
      <c r="AI1910" s="355"/>
      <c r="AJ1910" s="355"/>
      <c r="AK1910" s="72">
        <f t="shared" si="437"/>
        <v>0</v>
      </c>
      <c r="AL1910" s="761">
        <f t="shared" si="438"/>
        <v>1</v>
      </c>
      <c r="AM1910" s="359">
        <f t="shared" si="434"/>
        <v>0</v>
      </c>
      <c r="AN1910" s="359">
        <f t="shared" si="433"/>
        <v>0</v>
      </c>
      <c r="AO1910" s="755">
        <f t="shared" si="435"/>
        <v>0</v>
      </c>
      <c r="AP1910" s="573">
        <f t="shared" si="439"/>
        <v>0</v>
      </c>
      <c r="AQ1910" s="583">
        <f t="shared" si="440"/>
        <v>0</v>
      </c>
      <c r="AR1910" s="579"/>
      <c r="AS1910" s="102"/>
      <c r="AT1910" s="27"/>
      <c r="AU1910" s="592"/>
    </row>
    <row r="1911" spans="1:47" ht="15" hidden="1">
      <c r="A1911" s="309"/>
      <c r="B1911" s="338"/>
      <c r="C1911" s="350"/>
      <c r="D1911" s="951"/>
      <c r="E1911" s="952"/>
      <c r="F1911" s="952"/>
      <c r="G1911" s="953"/>
      <c r="H1911" s="745">
        <v>0.21</v>
      </c>
      <c r="I1911" s="747">
        <v>1</v>
      </c>
      <c r="J1911" s="316"/>
      <c r="K1911" s="680">
        <f t="shared" si="432"/>
        <v>0</v>
      </c>
      <c r="L1911" s="355">
        <v>1</v>
      </c>
      <c r="M1911" s="355"/>
      <c r="N1911" s="361">
        <f t="shared" si="436"/>
        <v>1</v>
      </c>
      <c r="O1911" s="355"/>
      <c r="P1911" s="355"/>
      <c r="Q1911" s="355"/>
      <c r="R1911" s="355"/>
      <c r="S1911" s="355"/>
      <c r="T1911" s="355"/>
      <c r="U1911" s="355"/>
      <c r="V1911" s="355"/>
      <c r="W1911" s="355"/>
      <c r="X1911" s="355"/>
      <c r="Y1911" s="355"/>
      <c r="Z1911" s="355"/>
      <c r="AA1911" s="355"/>
      <c r="AB1911" s="355"/>
      <c r="AC1911" s="355"/>
      <c r="AD1911" s="355"/>
      <c r="AE1911" s="355"/>
      <c r="AF1911" s="355"/>
      <c r="AG1911" s="355"/>
      <c r="AH1911" s="355"/>
      <c r="AI1911" s="355"/>
      <c r="AJ1911" s="355"/>
      <c r="AK1911" s="72">
        <f t="shared" si="437"/>
        <v>0</v>
      </c>
      <c r="AL1911" s="761">
        <f t="shared" si="438"/>
        <v>1</v>
      </c>
      <c r="AM1911" s="359">
        <f t="shared" si="434"/>
        <v>0</v>
      </c>
      <c r="AN1911" s="359">
        <f t="shared" si="433"/>
        <v>0</v>
      </c>
      <c r="AO1911" s="755">
        <f t="shared" si="435"/>
        <v>0</v>
      </c>
      <c r="AP1911" s="573">
        <f t="shared" si="439"/>
        <v>0</v>
      </c>
      <c r="AQ1911" s="583">
        <f t="shared" si="440"/>
        <v>0</v>
      </c>
      <c r="AR1911" s="579"/>
      <c r="AS1911" s="102"/>
      <c r="AT1911" s="27"/>
      <c r="AU1911" s="592"/>
    </row>
    <row r="1912" spans="1:47" ht="15" hidden="1">
      <c r="A1912" s="309"/>
      <c r="B1912" s="338"/>
      <c r="C1912" s="350"/>
      <c r="D1912" s="951"/>
      <c r="E1912" s="952"/>
      <c r="F1912" s="952"/>
      <c r="G1912" s="953"/>
      <c r="H1912" s="745">
        <v>0.21</v>
      </c>
      <c r="I1912" s="747">
        <v>1</v>
      </c>
      <c r="J1912" s="316"/>
      <c r="K1912" s="680">
        <f t="shared" si="432"/>
        <v>0</v>
      </c>
      <c r="L1912" s="355">
        <v>1</v>
      </c>
      <c r="M1912" s="355"/>
      <c r="N1912" s="361">
        <f t="shared" si="436"/>
        <v>1</v>
      </c>
      <c r="O1912" s="355"/>
      <c r="P1912" s="355"/>
      <c r="Q1912" s="355"/>
      <c r="R1912" s="355"/>
      <c r="S1912" s="355"/>
      <c r="T1912" s="355"/>
      <c r="U1912" s="355"/>
      <c r="V1912" s="355"/>
      <c r="W1912" s="355"/>
      <c r="X1912" s="355"/>
      <c r="Y1912" s="355"/>
      <c r="Z1912" s="355"/>
      <c r="AA1912" s="355"/>
      <c r="AB1912" s="355"/>
      <c r="AC1912" s="355"/>
      <c r="AD1912" s="355"/>
      <c r="AE1912" s="355"/>
      <c r="AF1912" s="355"/>
      <c r="AG1912" s="355"/>
      <c r="AH1912" s="355"/>
      <c r="AI1912" s="355"/>
      <c r="AJ1912" s="355"/>
      <c r="AK1912" s="72">
        <f t="shared" si="437"/>
        <v>0</v>
      </c>
      <c r="AL1912" s="761">
        <f t="shared" si="438"/>
        <v>1</v>
      </c>
      <c r="AM1912" s="359">
        <f t="shared" si="434"/>
        <v>0</v>
      </c>
      <c r="AN1912" s="359">
        <f t="shared" si="433"/>
        <v>0</v>
      </c>
      <c r="AO1912" s="755">
        <f t="shared" si="435"/>
        <v>0</v>
      </c>
      <c r="AP1912" s="573">
        <f t="shared" si="439"/>
        <v>0</v>
      </c>
      <c r="AQ1912" s="583">
        <f t="shared" si="440"/>
        <v>0</v>
      </c>
      <c r="AR1912" s="579"/>
      <c r="AS1912" s="102"/>
      <c r="AT1912" s="27"/>
      <c r="AU1912" s="592"/>
    </row>
    <row r="1913" spans="1:47" ht="15" hidden="1">
      <c r="A1913" s="309"/>
      <c r="B1913" s="338"/>
      <c r="C1913" s="350"/>
      <c r="D1913" s="951"/>
      <c r="E1913" s="952"/>
      <c r="F1913" s="952"/>
      <c r="G1913" s="953"/>
      <c r="H1913" s="745">
        <v>0.21</v>
      </c>
      <c r="I1913" s="747">
        <v>1</v>
      </c>
      <c r="J1913" s="316"/>
      <c r="K1913" s="680">
        <f t="shared" si="432"/>
        <v>0</v>
      </c>
      <c r="L1913" s="355">
        <v>1</v>
      </c>
      <c r="M1913" s="355"/>
      <c r="N1913" s="361">
        <f t="shared" si="436"/>
        <v>1</v>
      </c>
      <c r="O1913" s="355"/>
      <c r="P1913" s="355"/>
      <c r="Q1913" s="355"/>
      <c r="R1913" s="355"/>
      <c r="S1913" s="355"/>
      <c r="T1913" s="355"/>
      <c r="U1913" s="355"/>
      <c r="V1913" s="355"/>
      <c r="W1913" s="355"/>
      <c r="X1913" s="355"/>
      <c r="Y1913" s="355"/>
      <c r="Z1913" s="355"/>
      <c r="AA1913" s="355"/>
      <c r="AB1913" s="355"/>
      <c r="AC1913" s="355"/>
      <c r="AD1913" s="355"/>
      <c r="AE1913" s="355"/>
      <c r="AF1913" s="355"/>
      <c r="AG1913" s="355"/>
      <c r="AH1913" s="355"/>
      <c r="AI1913" s="355"/>
      <c r="AJ1913" s="355"/>
      <c r="AK1913" s="72">
        <f t="shared" si="437"/>
        <v>0</v>
      </c>
      <c r="AL1913" s="761">
        <f t="shared" si="438"/>
        <v>1</v>
      </c>
      <c r="AM1913" s="359">
        <f t="shared" si="434"/>
        <v>0</v>
      </c>
      <c r="AN1913" s="359">
        <f t="shared" si="433"/>
        <v>0</v>
      </c>
      <c r="AO1913" s="755">
        <f t="shared" si="435"/>
        <v>0</v>
      </c>
      <c r="AP1913" s="573">
        <f t="shared" si="439"/>
        <v>0</v>
      </c>
      <c r="AQ1913" s="583">
        <f t="shared" si="440"/>
        <v>0</v>
      </c>
      <c r="AR1913" s="579"/>
      <c r="AS1913" s="102"/>
      <c r="AT1913" s="27"/>
      <c r="AU1913" s="592"/>
    </row>
    <row r="1914" spans="1:47" ht="15" hidden="1">
      <c r="A1914" s="309"/>
      <c r="B1914" s="338"/>
      <c r="C1914" s="350"/>
      <c r="D1914" s="951"/>
      <c r="E1914" s="952"/>
      <c r="F1914" s="952"/>
      <c r="G1914" s="953"/>
      <c r="H1914" s="745">
        <v>0.21</v>
      </c>
      <c r="I1914" s="747">
        <v>1</v>
      </c>
      <c r="J1914" s="316"/>
      <c r="K1914" s="680">
        <f t="shared" si="432"/>
        <v>0</v>
      </c>
      <c r="L1914" s="355">
        <v>1</v>
      </c>
      <c r="M1914" s="355"/>
      <c r="N1914" s="361">
        <f t="shared" si="436"/>
        <v>1</v>
      </c>
      <c r="O1914" s="355"/>
      <c r="P1914" s="355"/>
      <c r="Q1914" s="355"/>
      <c r="R1914" s="355"/>
      <c r="S1914" s="355"/>
      <c r="T1914" s="355"/>
      <c r="U1914" s="355"/>
      <c r="V1914" s="355"/>
      <c r="W1914" s="355"/>
      <c r="X1914" s="355"/>
      <c r="Y1914" s="355"/>
      <c r="Z1914" s="355"/>
      <c r="AA1914" s="355"/>
      <c r="AB1914" s="355"/>
      <c r="AC1914" s="355"/>
      <c r="AD1914" s="355"/>
      <c r="AE1914" s="355"/>
      <c r="AF1914" s="355"/>
      <c r="AG1914" s="355"/>
      <c r="AH1914" s="355"/>
      <c r="AI1914" s="355"/>
      <c r="AJ1914" s="355"/>
      <c r="AK1914" s="72">
        <f t="shared" si="437"/>
        <v>0</v>
      </c>
      <c r="AL1914" s="761">
        <f t="shared" si="438"/>
        <v>1</v>
      </c>
      <c r="AM1914" s="359">
        <f t="shared" si="434"/>
        <v>0</v>
      </c>
      <c r="AN1914" s="359">
        <f t="shared" si="433"/>
        <v>0</v>
      </c>
      <c r="AO1914" s="755">
        <f t="shared" si="435"/>
        <v>0</v>
      </c>
      <c r="AP1914" s="573">
        <f t="shared" si="439"/>
        <v>0</v>
      </c>
      <c r="AQ1914" s="583">
        <f t="shared" si="440"/>
        <v>0</v>
      </c>
      <c r="AR1914" s="579"/>
      <c r="AS1914" s="102"/>
      <c r="AT1914" s="27"/>
      <c r="AU1914" s="592"/>
    </row>
    <row r="1915" spans="1:47" ht="15" hidden="1">
      <c r="A1915" s="309"/>
      <c r="B1915" s="338"/>
      <c r="C1915" s="350"/>
      <c r="D1915" s="951"/>
      <c r="E1915" s="952"/>
      <c r="F1915" s="952"/>
      <c r="G1915" s="953"/>
      <c r="H1915" s="745">
        <v>0.21</v>
      </c>
      <c r="I1915" s="747">
        <v>1</v>
      </c>
      <c r="J1915" s="316"/>
      <c r="K1915" s="680">
        <f t="shared" si="432"/>
        <v>0</v>
      </c>
      <c r="L1915" s="355">
        <v>1</v>
      </c>
      <c r="M1915" s="355"/>
      <c r="N1915" s="361">
        <f t="shared" si="436"/>
        <v>1</v>
      </c>
      <c r="O1915" s="355"/>
      <c r="P1915" s="355"/>
      <c r="Q1915" s="355"/>
      <c r="R1915" s="355"/>
      <c r="S1915" s="355"/>
      <c r="T1915" s="355"/>
      <c r="U1915" s="355"/>
      <c r="V1915" s="355"/>
      <c r="W1915" s="355"/>
      <c r="X1915" s="355"/>
      <c r="Y1915" s="355"/>
      <c r="Z1915" s="355"/>
      <c r="AA1915" s="355"/>
      <c r="AB1915" s="355"/>
      <c r="AC1915" s="355"/>
      <c r="AD1915" s="355"/>
      <c r="AE1915" s="355"/>
      <c r="AF1915" s="355"/>
      <c r="AG1915" s="355"/>
      <c r="AH1915" s="355"/>
      <c r="AI1915" s="355"/>
      <c r="AJ1915" s="355"/>
      <c r="AK1915" s="72">
        <f t="shared" si="437"/>
        <v>0</v>
      </c>
      <c r="AL1915" s="761">
        <f t="shared" si="438"/>
        <v>1</v>
      </c>
      <c r="AM1915" s="359">
        <f t="shared" si="434"/>
        <v>0</v>
      </c>
      <c r="AN1915" s="359">
        <f t="shared" si="433"/>
        <v>0</v>
      </c>
      <c r="AO1915" s="755">
        <f t="shared" si="435"/>
        <v>0</v>
      </c>
      <c r="AP1915" s="573">
        <f t="shared" si="439"/>
        <v>0</v>
      </c>
      <c r="AQ1915" s="583">
        <f t="shared" si="440"/>
        <v>0</v>
      </c>
      <c r="AR1915" s="579"/>
      <c r="AS1915" s="102"/>
      <c r="AT1915" s="27"/>
      <c r="AU1915" s="592"/>
    </row>
    <row r="1916" spans="1:47" ht="15" hidden="1">
      <c r="A1916" s="309"/>
      <c r="B1916" s="338"/>
      <c r="C1916" s="350"/>
      <c r="D1916" s="951"/>
      <c r="E1916" s="952"/>
      <c r="F1916" s="952"/>
      <c r="G1916" s="953"/>
      <c r="H1916" s="745">
        <v>0.21</v>
      </c>
      <c r="I1916" s="747">
        <v>1</v>
      </c>
      <c r="J1916" s="316"/>
      <c r="K1916" s="680">
        <f t="shared" si="432"/>
        <v>0</v>
      </c>
      <c r="L1916" s="355">
        <v>1</v>
      </c>
      <c r="M1916" s="355"/>
      <c r="N1916" s="361">
        <f t="shared" si="436"/>
        <v>1</v>
      </c>
      <c r="O1916" s="355"/>
      <c r="P1916" s="355"/>
      <c r="Q1916" s="355"/>
      <c r="R1916" s="355"/>
      <c r="S1916" s="355"/>
      <c r="T1916" s="355"/>
      <c r="U1916" s="355"/>
      <c r="V1916" s="355"/>
      <c r="W1916" s="355"/>
      <c r="X1916" s="355"/>
      <c r="Y1916" s="355"/>
      <c r="Z1916" s="355"/>
      <c r="AA1916" s="355"/>
      <c r="AB1916" s="355"/>
      <c r="AC1916" s="355"/>
      <c r="AD1916" s="355"/>
      <c r="AE1916" s="355"/>
      <c r="AF1916" s="355"/>
      <c r="AG1916" s="355"/>
      <c r="AH1916" s="355"/>
      <c r="AI1916" s="355"/>
      <c r="AJ1916" s="355"/>
      <c r="AK1916" s="72">
        <f t="shared" si="437"/>
        <v>0</v>
      </c>
      <c r="AL1916" s="761">
        <f t="shared" si="438"/>
        <v>1</v>
      </c>
      <c r="AM1916" s="359">
        <f t="shared" si="434"/>
        <v>0</v>
      </c>
      <c r="AN1916" s="359">
        <f t="shared" si="433"/>
        <v>0</v>
      </c>
      <c r="AO1916" s="755">
        <f t="shared" si="435"/>
        <v>0</v>
      </c>
      <c r="AP1916" s="573">
        <f t="shared" si="439"/>
        <v>0</v>
      </c>
      <c r="AQ1916" s="583">
        <f t="shared" si="440"/>
        <v>0</v>
      </c>
      <c r="AR1916" s="579"/>
      <c r="AS1916" s="102"/>
      <c r="AT1916" s="27"/>
      <c r="AU1916" s="592"/>
    </row>
    <row r="1917" spans="1:47" ht="15" hidden="1">
      <c r="A1917" s="309"/>
      <c r="B1917" s="338"/>
      <c r="C1917" s="350"/>
      <c r="D1917" s="951"/>
      <c r="E1917" s="952"/>
      <c r="F1917" s="952"/>
      <c r="G1917" s="953"/>
      <c r="H1917" s="745">
        <v>0.21</v>
      </c>
      <c r="I1917" s="747">
        <v>1</v>
      </c>
      <c r="J1917" s="316"/>
      <c r="K1917" s="680">
        <f t="shared" si="432"/>
        <v>0</v>
      </c>
      <c r="L1917" s="355">
        <v>1</v>
      </c>
      <c r="M1917" s="355"/>
      <c r="N1917" s="361">
        <f t="shared" si="436"/>
        <v>1</v>
      </c>
      <c r="O1917" s="355"/>
      <c r="P1917" s="355"/>
      <c r="Q1917" s="355"/>
      <c r="R1917" s="355"/>
      <c r="S1917" s="355"/>
      <c r="T1917" s="355"/>
      <c r="U1917" s="355"/>
      <c r="V1917" s="355"/>
      <c r="W1917" s="355"/>
      <c r="X1917" s="355"/>
      <c r="Y1917" s="355"/>
      <c r="Z1917" s="355"/>
      <c r="AA1917" s="355"/>
      <c r="AB1917" s="355"/>
      <c r="AC1917" s="355"/>
      <c r="AD1917" s="355"/>
      <c r="AE1917" s="355"/>
      <c r="AF1917" s="355"/>
      <c r="AG1917" s="355"/>
      <c r="AH1917" s="355"/>
      <c r="AI1917" s="355"/>
      <c r="AJ1917" s="355"/>
      <c r="AK1917" s="72">
        <f t="shared" si="437"/>
        <v>0</v>
      </c>
      <c r="AL1917" s="761">
        <f t="shared" si="438"/>
        <v>1</v>
      </c>
      <c r="AM1917" s="359">
        <f t="shared" si="434"/>
        <v>0</v>
      </c>
      <c r="AN1917" s="359">
        <f t="shared" si="433"/>
        <v>0</v>
      </c>
      <c r="AO1917" s="755">
        <f t="shared" si="435"/>
        <v>0</v>
      </c>
      <c r="AP1917" s="573">
        <f t="shared" si="439"/>
        <v>0</v>
      </c>
      <c r="AQ1917" s="583">
        <f t="shared" si="440"/>
        <v>0</v>
      </c>
      <c r="AR1917" s="579"/>
      <c r="AS1917" s="102"/>
      <c r="AT1917" s="27"/>
      <c r="AU1917" s="592"/>
    </row>
    <row r="1918" spans="1:47" ht="15" hidden="1">
      <c r="A1918" s="309"/>
      <c r="B1918" s="338"/>
      <c r="C1918" s="350"/>
      <c r="D1918" s="951"/>
      <c r="E1918" s="952"/>
      <c r="F1918" s="952"/>
      <c r="G1918" s="953"/>
      <c r="H1918" s="745">
        <v>0.21</v>
      </c>
      <c r="I1918" s="747">
        <v>1</v>
      </c>
      <c r="J1918" s="316"/>
      <c r="K1918" s="680">
        <f t="shared" si="432"/>
        <v>0</v>
      </c>
      <c r="L1918" s="355">
        <v>1</v>
      </c>
      <c r="M1918" s="355"/>
      <c r="N1918" s="361">
        <f t="shared" si="436"/>
        <v>1</v>
      </c>
      <c r="O1918" s="355"/>
      <c r="P1918" s="355"/>
      <c r="Q1918" s="355"/>
      <c r="R1918" s="355"/>
      <c r="S1918" s="355"/>
      <c r="T1918" s="355"/>
      <c r="U1918" s="355"/>
      <c r="V1918" s="355"/>
      <c r="W1918" s="355"/>
      <c r="X1918" s="355"/>
      <c r="Y1918" s="355"/>
      <c r="Z1918" s="355"/>
      <c r="AA1918" s="355"/>
      <c r="AB1918" s="355"/>
      <c r="AC1918" s="355"/>
      <c r="AD1918" s="355"/>
      <c r="AE1918" s="355"/>
      <c r="AF1918" s="355"/>
      <c r="AG1918" s="355"/>
      <c r="AH1918" s="355"/>
      <c r="AI1918" s="355"/>
      <c r="AJ1918" s="355"/>
      <c r="AK1918" s="72">
        <f t="shared" si="437"/>
        <v>0</v>
      </c>
      <c r="AL1918" s="761">
        <f t="shared" si="438"/>
        <v>1</v>
      </c>
      <c r="AM1918" s="359">
        <f t="shared" si="434"/>
        <v>0</v>
      </c>
      <c r="AN1918" s="359">
        <f t="shared" si="433"/>
        <v>0</v>
      </c>
      <c r="AO1918" s="755">
        <f t="shared" si="435"/>
        <v>0</v>
      </c>
      <c r="AP1918" s="573">
        <f t="shared" si="439"/>
        <v>0</v>
      </c>
      <c r="AQ1918" s="583">
        <f t="shared" si="440"/>
        <v>0</v>
      </c>
      <c r="AR1918" s="579"/>
      <c r="AS1918" s="102"/>
      <c r="AT1918" s="27"/>
      <c r="AU1918" s="592"/>
    </row>
    <row r="1919" spans="1:47" ht="15" hidden="1">
      <c r="A1919" s="309"/>
      <c r="B1919" s="338"/>
      <c r="C1919" s="350"/>
      <c r="D1919" s="951"/>
      <c r="E1919" s="952"/>
      <c r="F1919" s="952"/>
      <c r="G1919" s="953"/>
      <c r="H1919" s="745">
        <v>0.21</v>
      </c>
      <c r="I1919" s="747">
        <v>1</v>
      </c>
      <c r="J1919" s="316"/>
      <c r="K1919" s="680">
        <f t="shared" si="432"/>
        <v>0</v>
      </c>
      <c r="L1919" s="355">
        <v>1</v>
      </c>
      <c r="M1919" s="355"/>
      <c r="N1919" s="361">
        <f t="shared" si="436"/>
        <v>1</v>
      </c>
      <c r="O1919" s="355"/>
      <c r="P1919" s="355"/>
      <c r="Q1919" s="355"/>
      <c r="R1919" s="355"/>
      <c r="S1919" s="355"/>
      <c r="T1919" s="355"/>
      <c r="U1919" s="355"/>
      <c r="V1919" s="355"/>
      <c r="W1919" s="355"/>
      <c r="X1919" s="355"/>
      <c r="Y1919" s="355"/>
      <c r="Z1919" s="355"/>
      <c r="AA1919" s="355"/>
      <c r="AB1919" s="355"/>
      <c r="AC1919" s="355"/>
      <c r="AD1919" s="355"/>
      <c r="AE1919" s="355"/>
      <c r="AF1919" s="355"/>
      <c r="AG1919" s="355"/>
      <c r="AH1919" s="355"/>
      <c r="AI1919" s="355"/>
      <c r="AJ1919" s="355"/>
      <c r="AK1919" s="72">
        <f t="shared" si="437"/>
        <v>0</v>
      </c>
      <c r="AL1919" s="761">
        <f t="shared" si="438"/>
        <v>1</v>
      </c>
      <c r="AM1919" s="359">
        <f t="shared" si="434"/>
        <v>0</v>
      </c>
      <c r="AN1919" s="359">
        <f t="shared" si="433"/>
        <v>0</v>
      </c>
      <c r="AO1919" s="755">
        <f t="shared" si="435"/>
        <v>0</v>
      </c>
      <c r="AP1919" s="573">
        <f t="shared" si="439"/>
        <v>0</v>
      </c>
      <c r="AQ1919" s="583">
        <f t="shared" si="440"/>
        <v>0</v>
      </c>
      <c r="AR1919" s="579"/>
      <c r="AS1919" s="102"/>
      <c r="AT1919" s="27"/>
      <c r="AU1919" s="592"/>
    </row>
    <row r="1920" spans="1:47" ht="15" hidden="1">
      <c r="A1920" s="309"/>
      <c r="B1920" s="338"/>
      <c r="C1920" s="350"/>
      <c r="D1920" s="951"/>
      <c r="E1920" s="952"/>
      <c r="F1920" s="952"/>
      <c r="G1920" s="953"/>
      <c r="H1920" s="745">
        <v>0.21</v>
      </c>
      <c r="I1920" s="747">
        <v>1</v>
      </c>
      <c r="J1920" s="316"/>
      <c r="K1920" s="680">
        <f t="shared" si="432"/>
        <v>0</v>
      </c>
      <c r="L1920" s="355">
        <v>1</v>
      </c>
      <c r="M1920" s="355"/>
      <c r="N1920" s="361">
        <f t="shared" si="436"/>
        <v>1</v>
      </c>
      <c r="O1920" s="355"/>
      <c r="P1920" s="355"/>
      <c r="Q1920" s="355"/>
      <c r="R1920" s="355"/>
      <c r="S1920" s="355"/>
      <c r="T1920" s="355"/>
      <c r="U1920" s="355"/>
      <c r="V1920" s="355"/>
      <c r="W1920" s="355"/>
      <c r="X1920" s="355"/>
      <c r="Y1920" s="355"/>
      <c r="Z1920" s="355"/>
      <c r="AA1920" s="355"/>
      <c r="AB1920" s="355"/>
      <c r="AC1920" s="355"/>
      <c r="AD1920" s="355"/>
      <c r="AE1920" s="355"/>
      <c r="AF1920" s="355"/>
      <c r="AG1920" s="355"/>
      <c r="AH1920" s="355"/>
      <c r="AI1920" s="355"/>
      <c r="AJ1920" s="355"/>
      <c r="AK1920" s="72">
        <f t="shared" si="437"/>
        <v>0</v>
      </c>
      <c r="AL1920" s="761">
        <f t="shared" si="438"/>
        <v>1</v>
      </c>
      <c r="AM1920" s="359">
        <f t="shared" si="434"/>
        <v>0</v>
      </c>
      <c r="AN1920" s="359">
        <f t="shared" si="433"/>
        <v>0</v>
      </c>
      <c r="AO1920" s="755">
        <f t="shared" si="435"/>
        <v>0</v>
      </c>
      <c r="AP1920" s="573">
        <f t="shared" si="439"/>
        <v>0</v>
      </c>
      <c r="AQ1920" s="583">
        <f t="shared" si="440"/>
        <v>0</v>
      </c>
      <c r="AR1920" s="579"/>
      <c r="AS1920" s="102"/>
      <c r="AT1920" s="27"/>
      <c r="AU1920" s="592"/>
    </row>
    <row r="1921" spans="1:47" ht="15" hidden="1">
      <c r="A1921" s="309"/>
      <c r="B1921" s="338"/>
      <c r="C1921" s="350"/>
      <c r="D1921" s="951"/>
      <c r="E1921" s="952"/>
      <c r="F1921" s="952"/>
      <c r="G1921" s="953"/>
      <c r="H1921" s="745">
        <v>0.21</v>
      </c>
      <c r="I1921" s="747">
        <v>1</v>
      </c>
      <c r="J1921" s="316"/>
      <c r="K1921" s="680">
        <f t="shared" si="432"/>
        <v>0</v>
      </c>
      <c r="L1921" s="355">
        <v>1</v>
      </c>
      <c r="M1921" s="355"/>
      <c r="N1921" s="361">
        <f t="shared" si="436"/>
        <v>1</v>
      </c>
      <c r="O1921" s="355"/>
      <c r="P1921" s="355"/>
      <c r="Q1921" s="355"/>
      <c r="R1921" s="355"/>
      <c r="S1921" s="355"/>
      <c r="T1921" s="355"/>
      <c r="U1921" s="355"/>
      <c r="V1921" s="355"/>
      <c r="W1921" s="355"/>
      <c r="X1921" s="355"/>
      <c r="Y1921" s="355"/>
      <c r="Z1921" s="355"/>
      <c r="AA1921" s="355"/>
      <c r="AB1921" s="355"/>
      <c r="AC1921" s="355"/>
      <c r="AD1921" s="355"/>
      <c r="AE1921" s="355"/>
      <c r="AF1921" s="355"/>
      <c r="AG1921" s="355"/>
      <c r="AH1921" s="355"/>
      <c r="AI1921" s="355"/>
      <c r="AJ1921" s="355"/>
      <c r="AK1921" s="72">
        <f t="shared" si="437"/>
        <v>0</v>
      </c>
      <c r="AL1921" s="761">
        <f t="shared" si="438"/>
        <v>1</v>
      </c>
      <c r="AM1921" s="359">
        <f t="shared" si="434"/>
        <v>0</v>
      </c>
      <c r="AN1921" s="359">
        <f t="shared" si="433"/>
        <v>0</v>
      </c>
      <c r="AO1921" s="755">
        <f t="shared" si="435"/>
        <v>0</v>
      </c>
      <c r="AP1921" s="573">
        <f t="shared" si="439"/>
        <v>0</v>
      </c>
      <c r="AQ1921" s="583">
        <f t="shared" si="440"/>
        <v>0</v>
      </c>
      <c r="AR1921" s="579"/>
      <c r="AS1921" s="102"/>
      <c r="AT1921" s="27"/>
      <c r="AU1921" s="592"/>
    </row>
    <row r="1922" spans="1:47" ht="15" hidden="1">
      <c r="A1922" s="309"/>
      <c r="B1922" s="338"/>
      <c r="C1922" s="350"/>
      <c r="D1922" s="951"/>
      <c r="E1922" s="952"/>
      <c r="F1922" s="952"/>
      <c r="G1922" s="953"/>
      <c r="H1922" s="745">
        <v>0.21</v>
      </c>
      <c r="I1922" s="747">
        <v>1</v>
      </c>
      <c r="J1922" s="316"/>
      <c r="K1922" s="680">
        <f t="shared" si="432"/>
        <v>0</v>
      </c>
      <c r="L1922" s="355">
        <v>1</v>
      </c>
      <c r="M1922" s="355"/>
      <c r="N1922" s="361">
        <f t="shared" si="436"/>
        <v>1</v>
      </c>
      <c r="O1922" s="355"/>
      <c r="P1922" s="355"/>
      <c r="Q1922" s="355"/>
      <c r="R1922" s="355"/>
      <c r="S1922" s="355"/>
      <c r="T1922" s="355"/>
      <c r="U1922" s="355"/>
      <c r="V1922" s="355"/>
      <c r="W1922" s="355"/>
      <c r="X1922" s="355"/>
      <c r="Y1922" s="355"/>
      <c r="Z1922" s="355"/>
      <c r="AA1922" s="355"/>
      <c r="AB1922" s="355"/>
      <c r="AC1922" s="355"/>
      <c r="AD1922" s="355"/>
      <c r="AE1922" s="355"/>
      <c r="AF1922" s="355"/>
      <c r="AG1922" s="355"/>
      <c r="AH1922" s="355"/>
      <c r="AI1922" s="355"/>
      <c r="AJ1922" s="355"/>
      <c r="AK1922" s="72">
        <f t="shared" si="437"/>
        <v>0</v>
      </c>
      <c r="AL1922" s="761">
        <f t="shared" si="438"/>
        <v>1</v>
      </c>
      <c r="AM1922" s="359">
        <f t="shared" si="434"/>
        <v>0</v>
      </c>
      <c r="AN1922" s="359">
        <f t="shared" si="433"/>
        <v>0</v>
      </c>
      <c r="AO1922" s="755">
        <f t="shared" si="435"/>
        <v>0</v>
      </c>
      <c r="AP1922" s="573">
        <f t="shared" si="439"/>
        <v>0</v>
      </c>
      <c r="AQ1922" s="583">
        <f t="shared" si="440"/>
        <v>0</v>
      </c>
      <c r="AR1922" s="579"/>
      <c r="AS1922" s="102"/>
      <c r="AT1922" s="27"/>
      <c r="AU1922" s="592"/>
    </row>
    <row r="1923" spans="1:47" ht="15" hidden="1">
      <c r="A1923" s="309"/>
      <c r="B1923" s="338"/>
      <c r="C1923" s="350"/>
      <c r="D1923" s="951"/>
      <c r="E1923" s="952"/>
      <c r="F1923" s="952"/>
      <c r="G1923" s="953"/>
      <c r="H1923" s="745">
        <v>0.21</v>
      </c>
      <c r="I1923" s="747">
        <v>1</v>
      </c>
      <c r="J1923" s="316"/>
      <c r="K1923" s="680">
        <f t="shared" si="432"/>
        <v>0</v>
      </c>
      <c r="L1923" s="355">
        <v>1</v>
      </c>
      <c r="M1923" s="355"/>
      <c r="N1923" s="361">
        <f t="shared" si="436"/>
        <v>1</v>
      </c>
      <c r="O1923" s="355"/>
      <c r="P1923" s="355"/>
      <c r="Q1923" s="355"/>
      <c r="R1923" s="355"/>
      <c r="S1923" s="355"/>
      <c r="T1923" s="355"/>
      <c r="U1923" s="355"/>
      <c r="V1923" s="355"/>
      <c r="W1923" s="355"/>
      <c r="X1923" s="355"/>
      <c r="Y1923" s="355"/>
      <c r="Z1923" s="355"/>
      <c r="AA1923" s="355"/>
      <c r="AB1923" s="355"/>
      <c r="AC1923" s="355"/>
      <c r="AD1923" s="355"/>
      <c r="AE1923" s="355"/>
      <c r="AF1923" s="355"/>
      <c r="AG1923" s="355"/>
      <c r="AH1923" s="355"/>
      <c r="AI1923" s="355"/>
      <c r="AJ1923" s="355"/>
      <c r="AK1923" s="72">
        <f t="shared" si="437"/>
        <v>0</v>
      </c>
      <c r="AL1923" s="761">
        <f t="shared" si="438"/>
        <v>1</v>
      </c>
      <c r="AM1923" s="359">
        <f t="shared" si="434"/>
        <v>0</v>
      </c>
      <c r="AN1923" s="359">
        <f t="shared" si="433"/>
        <v>0</v>
      </c>
      <c r="AO1923" s="755">
        <f t="shared" si="435"/>
        <v>0</v>
      </c>
      <c r="AP1923" s="573">
        <f t="shared" si="439"/>
        <v>0</v>
      </c>
      <c r="AQ1923" s="583">
        <f t="shared" si="440"/>
        <v>0</v>
      </c>
      <c r="AR1923" s="579"/>
      <c r="AS1923" s="102"/>
      <c r="AT1923" s="27"/>
      <c r="AU1923" s="592"/>
    </row>
    <row r="1924" spans="1:47" ht="15" hidden="1">
      <c r="A1924" s="309"/>
      <c r="B1924" s="338"/>
      <c r="C1924" s="350"/>
      <c r="D1924" s="951"/>
      <c r="E1924" s="952"/>
      <c r="F1924" s="952"/>
      <c r="G1924" s="953"/>
      <c r="H1924" s="745">
        <v>0.21</v>
      </c>
      <c r="I1924" s="747">
        <v>1</v>
      </c>
      <c r="J1924" s="316"/>
      <c r="K1924" s="680">
        <f t="shared" si="432"/>
        <v>0</v>
      </c>
      <c r="L1924" s="355">
        <v>1</v>
      </c>
      <c r="M1924" s="355"/>
      <c r="N1924" s="361">
        <f t="shared" si="436"/>
        <v>1</v>
      </c>
      <c r="O1924" s="355"/>
      <c r="P1924" s="355"/>
      <c r="Q1924" s="355"/>
      <c r="R1924" s="355"/>
      <c r="S1924" s="355"/>
      <c r="T1924" s="355"/>
      <c r="U1924" s="355"/>
      <c r="V1924" s="355"/>
      <c r="W1924" s="355"/>
      <c r="X1924" s="355"/>
      <c r="Y1924" s="355"/>
      <c r="Z1924" s="355"/>
      <c r="AA1924" s="355"/>
      <c r="AB1924" s="355"/>
      <c r="AC1924" s="355"/>
      <c r="AD1924" s="355"/>
      <c r="AE1924" s="355"/>
      <c r="AF1924" s="355"/>
      <c r="AG1924" s="355"/>
      <c r="AH1924" s="355"/>
      <c r="AI1924" s="355"/>
      <c r="AJ1924" s="355"/>
      <c r="AK1924" s="72">
        <f t="shared" si="437"/>
        <v>0</v>
      </c>
      <c r="AL1924" s="761">
        <f t="shared" si="438"/>
        <v>1</v>
      </c>
      <c r="AM1924" s="359">
        <f t="shared" si="434"/>
        <v>0</v>
      </c>
      <c r="AN1924" s="359">
        <f t="shared" si="433"/>
        <v>0</v>
      </c>
      <c r="AO1924" s="755">
        <f t="shared" si="435"/>
        <v>0</v>
      </c>
      <c r="AP1924" s="573">
        <f t="shared" si="439"/>
        <v>0</v>
      </c>
      <c r="AQ1924" s="583">
        <f t="shared" si="440"/>
        <v>0</v>
      </c>
      <c r="AR1924" s="579"/>
      <c r="AS1924" s="102"/>
      <c r="AT1924" s="27"/>
      <c r="AU1924" s="592"/>
    </row>
    <row r="1925" spans="1:47" ht="15" hidden="1">
      <c r="A1925" s="309"/>
      <c r="B1925" s="338"/>
      <c r="C1925" s="350"/>
      <c r="D1925" s="951"/>
      <c r="E1925" s="952"/>
      <c r="F1925" s="952"/>
      <c r="G1925" s="953"/>
      <c r="H1925" s="745">
        <v>0.21</v>
      </c>
      <c r="I1925" s="747">
        <v>1</v>
      </c>
      <c r="J1925" s="316"/>
      <c r="K1925" s="680">
        <f t="shared" si="432"/>
        <v>0</v>
      </c>
      <c r="L1925" s="355">
        <v>1</v>
      </c>
      <c r="M1925" s="355"/>
      <c r="N1925" s="361">
        <f t="shared" si="436"/>
        <v>1</v>
      </c>
      <c r="O1925" s="355"/>
      <c r="P1925" s="355"/>
      <c r="Q1925" s="355"/>
      <c r="R1925" s="355"/>
      <c r="S1925" s="355"/>
      <c r="T1925" s="355"/>
      <c r="U1925" s="355"/>
      <c r="V1925" s="355"/>
      <c r="W1925" s="355"/>
      <c r="X1925" s="355"/>
      <c r="Y1925" s="355"/>
      <c r="Z1925" s="355"/>
      <c r="AA1925" s="355"/>
      <c r="AB1925" s="355"/>
      <c r="AC1925" s="355"/>
      <c r="AD1925" s="355"/>
      <c r="AE1925" s="355"/>
      <c r="AF1925" s="355"/>
      <c r="AG1925" s="355"/>
      <c r="AH1925" s="355"/>
      <c r="AI1925" s="355"/>
      <c r="AJ1925" s="355"/>
      <c r="AK1925" s="72">
        <f t="shared" si="437"/>
        <v>0</v>
      </c>
      <c r="AL1925" s="761">
        <f t="shared" si="438"/>
        <v>1</v>
      </c>
      <c r="AM1925" s="359">
        <f t="shared" si="434"/>
        <v>0</v>
      </c>
      <c r="AN1925" s="359">
        <f t="shared" si="433"/>
        <v>0</v>
      </c>
      <c r="AO1925" s="755">
        <f t="shared" si="435"/>
        <v>0</v>
      </c>
      <c r="AP1925" s="573">
        <f t="shared" si="439"/>
        <v>0</v>
      </c>
      <c r="AQ1925" s="583">
        <f t="shared" si="440"/>
        <v>0</v>
      </c>
      <c r="AR1925" s="579"/>
      <c r="AS1925" s="102"/>
      <c r="AT1925" s="27"/>
      <c r="AU1925" s="592"/>
    </row>
    <row r="1926" spans="1:47" ht="15" hidden="1">
      <c r="A1926" s="309"/>
      <c r="B1926" s="338"/>
      <c r="C1926" s="350"/>
      <c r="D1926" s="951"/>
      <c r="E1926" s="952"/>
      <c r="F1926" s="952"/>
      <c r="G1926" s="953"/>
      <c r="H1926" s="745">
        <v>0.21</v>
      </c>
      <c r="I1926" s="747">
        <v>1</v>
      </c>
      <c r="J1926" s="316"/>
      <c r="K1926" s="680">
        <f t="shared" si="432"/>
        <v>0</v>
      </c>
      <c r="L1926" s="355">
        <v>1</v>
      </c>
      <c r="M1926" s="355"/>
      <c r="N1926" s="361">
        <f t="shared" si="436"/>
        <v>1</v>
      </c>
      <c r="O1926" s="355"/>
      <c r="P1926" s="355"/>
      <c r="Q1926" s="355"/>
      <c r="R1926" s="355"/>
      <c r="S1926" s="355"/>
      <c r="T1926" s="355"/>
      <c r="U1926" s="355"/>
      <c r="V1926" s="355"/>
      <c r="W1926" s="355"/>
      <c r="X1926" s="355"/>
      <c r="Y1926" s="355"/>
      <c r="Z1926" s="355"/>
      <c r="AA1926" s="355"/>
      <c r="AB1926" s="355"/>
      <c r="AC1926" s="355"/>
      <c r="AD1926" s="355"/>
      <c r="AE1926" s="355"/>
      <c r="AF1926" s="355"/>
      <c r="AG1926" s="355"/>
      <c r="AH1926" s="355"/>
      <c r="AI1926" s="355"/>
      <c r="AJ1926" s="355"/>
      <c r="AK1926" s="72">
        <f t="shared" si="437"/>
        <v>0</v>
      </c>
      <c r="AL1926" s="761">
        <f t="shared" si="438"/>
        <v>1</v>
      </c>
      <c r="AM1926" s="359">
        <f t="shared" si="434"/>
        <v>0</v>
      </c>
      <c r="AN1926" s="359">
        <f t="shared" si="433"/>
        <v>0</v>
      </c>
      <c r="AO1926" s="755">
        <f t="shared" si="435"/>
        <v>0</v>
      </c>
      <c r="AP1926" s="573">
        <f t="shared" si="439"/>
        <v>0</v>
      </c>
      <c r="AQ1926" s="583">
        <f t="shared" si="440"/>
        <v>0</v>
      </c>
      <c r="AR1926" s="579"/>
      <c r="AS1926" s="102"/>
      <c r="AT1926" s="27"/>
      <c r="AU1926" s="592"/>
    </row>
    <row r="1927" spans="1:47" ht="15" hidden="1">
      <c r="A1927" s="309"/>
      <c r="B1927" s="338"/>
      <c r="C1927" s="350"/>
      <c r="D1927" s="951"/>
      <c r="E1927" s="952"/>
      <c r="F1927" s="952"/>
      <c r="G1927" s="953"/>
      <c r="H1927" s="745">
        <v>0.21</v>
      </c>
      <c r="I1927" s="747">
        <v>1</v>
      </c>
      <c r="J1927" s="316"/>
      <c r="K1927" s="680">
        <f t="shared" si="432"/>
        <v>0</v>
      </c>
      <c r="L1927" s="355">
        <v>1</v>
      </c>
      <c r="M1927" s="355"/>
      <c r="N1927" s="361">
        <f t="shared" si="436"/>
        <v>1</v>
      </c>
      <c r="O1927" s="355"/>
      <c r="P1927" s="355"/>
      <c r="Q1927" s="355"/>
      <c r="R1927" s="355"/>
      <c r="S1927" s="355"/>
      <c r="T1927" s="355"/>
      <c r="U1927" s="355"/>
      <c r="V1927" s="355"/>
      <c r="W1927" s="355"/>
      <c r="X1927" s="355"/>
      <c r="Y1927" s="355"/>
      <c r="Z1927" s="355"/>
      <c r="AA1927" s="355"/>
      <c r="AB1927" s="355"/>
      <c r="AC1927" s="355"/>
      <c r="AD1927" s="355"/>
      <c r="AE1927" s="355"/>
      <c r="AF1927" s="355"/>
      <c r="AG1927" s="355"/>
      <c r="AH1927" s="355"/>
      <c r="AI1927" s="355"/>
      <c r="AJ1927" s="355"/>
      <c r="AK1927" s="72">
        <f t="shared" si="437"/>
        <v>0</v>
      </c>
      <c r="AL1927" s="761">
        <f t="shared" si="438"/>
        <v>1</v>
      </c>
      <c r="AM1927" s="359">
        <f t="shared" si="434"/>
        <v>0</v>
      </c>
      <c r="AN1927" s="359">
        <f t="shared" si="433"/>
        <v>0</v>
      </c>
      <c r="AO1927" s="755">
        <f t="shared" si="435"/>
        <v>0</v>
      </c>
      <c r="AP1927" s="573">
        <f t="shared" si="439"/>
        <v>0</v>
      </c>
      <c r="AQ1927" s="583">
        <f t="shared" si="440"/>
        <v>0</v>
      </c>
      <c r="AR1927" s="579"/>
      <c r="AS1927" s="102"/>
      <c r="AT1927" s="27"/>
      <c r="AU1927" s="592"/>
    </row>
    <row r="1928" spans="1:47" ht="15" hidden="1">
      <c r="A1928" s="309"/>
      <c r="B1928" s="338"/>
      <c r="C1928" s="350"/>
      <c r="D1928" s="951"/>
      <c r="E1928" s="952"/>
      <c r="F1928" s="952"/>
      <c r="G1928" s="953"/>
      <c r="H1928" s="745">
        <v>0.21</v>
      </c>
      <c r="I1928" s="747">
        <v>1</v>
      </c>
      <c r="J1928" s="316"/>
      <c r="K1928" s="680">
        <f t="shared" si="432"/>
        <v>0</v>
      </c>
      <c r="L1928" s="355">
        <v>1</v>
      </c>
      <c r="M1928" s="355"/>
      <c r="N1928" s="361">
        <f t="shared" si="436"/>
        <v>1</v>
      </c>
      <c r="O1928" s="355"/>
      <c r="P1928" s="355"/>
      <c r="Q1928" s="355"/>
      <c r="R1928" s="355"/>
      <c r="S1928" s="355"/>
      <c r="T1928" s="355"/>
      <c r="U1928" s="355"/>
      <c r="V1928" s="355"/>
      <c r="W1928" s="355"/>
      <c r="X1928" s="355"/>
      <c r="Y1928" s="355"/>
      <c r="Z1928" s="355"/>
      <c r="AA1928" s="355"/>
      <c r="AB1928" s="355"/>
      <c r="AC1928" s="355"/>
      <c r="AD1928" s="355"/>
      <c r="AE1928" s="355"/>
      <c r="AF1928" s="355"/>
      <c r="AG1928" s="355"/>
      <c r="AH1928" s="355"/>
      <c r="AI1928" s="355"/>
      <c r="AJ1928" s="355"/>
      <c r="AK1928" s="72">
        <f t="shared" si="437"/>
        <v>0</v>
      </c>
      <c r="AL1928" s="761">
        <f t="shared" si="438"/>
        <v>1</v>
      </c>
      <c r="AM1928" s="359">
        <f t="shared" si="434"/>
        <v>0</v>
      </c>
      <c r="AN1928" s="359">
        <f t="shared" si="433"/>
        <v>0</v>
      </c>
      <c r="AO1928" s="755">
        <f t="shared" si="435"/>
        <v>0</v>
      </c>
      <c r="AP1928" s="573">
        <f t="shared" si="439"/>
        <v>0</v>
      </c>
      <c r="AQ1928" s="583">
        <f t="shared" si="440"/>
        <v>0</v>
      </c>
      <c r="AR1928" s="579"/>
      <c r="AS1928" s="102"/>
      <c r="AT1928" s="27"/>
      <c r="AU1928" s="592"/>
    </row>
    <row r="1929" spans="1:47" ht="15" hidden="1">
      <c r="A1929" s="309"/>
      <c r="B1929" s="338"/>
      <c r="C1929" s="350"/>
      <c r="D1929" s="951"/>
      <c r="E1929" s="952"/>
      <c r="F1929" s="952"/>
      <c r="G1929" s="953"/>
      <c r="H1929" s="745">
        <v>0.21</v>
      </c>
      <c r="I1929" s="747">
        <v>1</v>
      </c>
      <c r="J1929" s="316"/>
      <c r="K1929" s="680">
        <f t="shared" si="432"/>
        <v>0</v>
      </c>
      <c r="L1929" s="355">
        <v>1</v>
      </c>
      <c r="M1929" s="355"/>
      <c r="N1929" s="361">
        <f t="shared" si="436"/>
        <v>1</v>
      </c>
      <c r="O1929" s="355"/>
      <c r="P1929" s="355"/>
      <c r="Q1929" s="355"/>
      <c r="R1929" s="355"/>
      <c r="S1929" s="355"/>
      <c r="T1929" s="355"/>
      <c r="U1929" s="355"/>
      <c r="V1929" s="355"/>
      <c r="W1929" s="355"/>
      <c r="X1929" s="355"/>
      <c r="Y1929" s="355"/>
      <c r="Z1929" s="355"/>
      <c r="AA1929" s="355"/>
      <c r="AB1929" s="355"/>
      <c r="AC1929" s="355"/>
      <c r="AD1929" s="355"/>
      <c r="AE1929" s="355"/>
      <c r="AF1929" s="355"/>
      <c r="AG1929" s="355"/>
      <c r="AH1929" s="355"/>
      <c r="AI1929" s="355"/>
      <c r="AJ1929" s="355"/>
      <c r="AK1929" s="72">
        <f t="shared" si="437"/>
        <v>0</v>
      </c>
      <c r="AL1929" s="761">
        <f t="shared" si="438"/>
        <v>1</v>
      </c>
      <c r="AM1929" s="359">
        <f t="shared" si="434"/>
        <v>0</v>
      </c>
      <c r="AN1929" s="359">
        <f t="shared" si="433"/>
        <v>0</v>
      </c>
      <c r="AO1929" s="755">
        <f t="shared" si="435"/>
        <v>0</v>
      </c>
      <c r="AP1929" s="573">
        <f t="shared" si="439"/>
        <v>0</v>
      </c>
      <c r="AQ1929" s="583">
        <f t="shared" si="440"/>
        <v>0</v>
      </c>
      <c r="AR1929" s="579"/>
      <c r="AS1929" s="102"/>
      <c r="AT1929" s="27"/>
      <c r="AU1929" s="592"/>
    </row>
    <row r="1930" spans="1:47" ht="15" hidden="1">
      <c r="A1930" s="309"/>
      <c r="B1930" s="338"/>
      <c r="C1930" s="350"/>
      <c r="D1930" s="951"/>
      <c r="E1930" s="952"/>
      <c r="F1930" s="952"/>
      <c r="G1930" s="953"/>
      <c r="H1930" s="745">
        <v>0.21</v>
      </c>
      <c r="I1930" s="747">
        <v>1</v>
      </c>
      <c r="J1930" s="316"/>
      <c r="K1930" s="680">
        <f t="shared" si="432"/>
        <v>0</v>
      </c>
      <c r="L1930" s="355">
        <v>1</v>
      </c>
      <c r="M1930" s="355"/>
      <c r="N1930" s="361">
        <f t="shared" si="436"/>
        <v>1</v>
      </c>
      <c r="O1930" s="355"/>
      <c r="P1930" s="355"/>
      <c r="Q1930" s="355"/>
      <c r="R1930" s="355"/>
      <c r="S1930" s="355"/>
      <c r="T1930" s="355"/>
      <c r="U1930" s="355"/>
      <c r="V1930" s="355"/>
      <c r="W1930" s="355"/>
      <c r="X1930" s="355"/>
      <c r="Y1930" s="355"/>
      <c r="Z1930" s="355"/>
      <c r="AA1930" s="355"/>
      <c r="AB1930" s="355"/>
      <c r="AC1930" s="355"/>
      <c r="AD1930" s="355"/>
      <c r="AE1930" s="355"/>
      <c r="AF1930" s="355"/>
      <c r="AG1930" s="355"/>
      <c r="AH1930" s="355"/>
      <c r="AI1930" s="355"/>
      <c r="AJ1930" s="355"/>
      <c r="AK1930" s="72">
        <f t="shared" si="437"/>
        <v>0</v>
      </c>
      <c r="AL1930" s="761">
        <f t="shared" si="438"/>
        <v>1</v>
      </c>
      <c r="AM1930" s="359">
        <f t="shared" si="434"/>
        <v>0</v>
      </c>
      <c r="AN1930" s="359">
        <f t="shared" si="433"/>
        <v>0</v>
      </c>
      <c r="AO1930" s="755">
        <f t="shared" si="435"/>
        <v>0</v>
      </c>
      <c r="AP1930" s="573">
        <f t="shared" si="439"/>
        <v>0</v>
      </c>
      <c r="AQ1930" s="583">
        <f t="shared" si="440"/>
        <v>0</v>
      </c>
      <c r="AR1930" s="579"/>
      <c r="AS1930" s="102"/>
      <c r="AT1930" s="27"/>
      <c r="AU1930" s="592"/>
    </row>
    <row r="1931" spans="1:47" ht="15" hidden="1">
      <c r="A1931" s="309"/>
      <c r="B1931" s="338"/>
      <c r="C1931" s="350"/>
      <c r="D1931" s="951"/>
      <c r="E1931" s="952"/>
      <c r="F1931" s="952"/>
      <c r="G1931" s="953"/>
      <c r="H1931" s="745">
        <v>0.21</v>
      </c>
      <c r="I1931" s="747">
        <v>1</v>
      </c>
      <c r="J1931" s="316"/>
      <c r="K1931" s="680">
        <f t="shared" si="432"/>
        <v>0</v>
      </c>
      <c r="L1931" s="355">
        <v>1</v>
      </c>
      <c r="M1931" s="355"/>
      <c r="N1931" s="361">
        <f t="shared" si="436"/>
        <v>1</v>
      </c>
      <c r="O1931" s="355"/>
      <c r="P1931" s="355"/>
      <c r="Q1931" s="355"/>
      <c r="R1931" s="355"/>
      <c r="S1931" s="355"/>
      <c r="T1931" s="355"/>
      <c r="U1931" s="355"/>
      <c r="V1931" s="355"/>
      <c r="W1931" s="355"/>
      <c r="X1931" s="355"/>
      <c r="Y1931" s="355"/>
      <c r="Z1931" s="355"/>
      <c r="AA1931" s="355"/>
      <c r="AB1931" s="355"/>
      <c r="AC1931" s="355"/>
      <c r="AD1931" s="355"/>
      <c r="AE1931" s="355"/>
      <c r="AF1931" s="355"/>
      <c r="AG1931" s="355"/>
      <c r="AH1931" s="355"/>
      <c r="AI1931" s="355"/>
      <c r="AJ1931" s="355"/>
      <c r="AK1931" s="72">
        <f t="shared" si="437"/>
        <v>0</v>
      </c>
      <c r="AL1931" s="761">
        <f t="shared" si="438"/>
        <v>1</v>
      </c>
      <c r="AM1931" s="359">
        <f t="shared" si="434"/>
        <v>0</v>
      </c>
      <c r="AN1931" s="359">
        <f t="shared" si="433"/>
        <v>0</v>
      </c>
      <c r="AO1931" s="755">
        <f t="shared" si="435"/>
        <v>0</v>
      </c>
      <c r="AP1931" s="573">
        <f t="shared" si="439"/>
        <v>0</v>
      </c>
      <c r="AQ1931" s="583">
        <f t="shared" si="440"/>
        <v>0</v>
      </c>
      <c r="AR1931" s="579"/>
      <c r="AS1931" s="102"/>
      <c r="AT1931" s="27"/>
      <c r="AU1931" s="592"/>
    </row>
    <row r="1932" spans="1:47" ht="15" hidden="1">
      <c r="A1932" s="309"/>
      <c r="B1932" s="338"/>
      <c r="C1932" s="350"/>
      <c r="D1932" s="951"/>
      <c r="E1932" s="952"/>
      <c r="F1932" s="952"/>
      <c r="G1932" s="953"/>
      <c r="H1932" s="745">
        <v>0.21</v>
      </c>
      <c r="I1932" s="747">
        <v>1</v>
      </c>
      <c r="J1932" s="316"/>
      <c r="K1932" s="680">
        <f t="shared" si="432"/>
        <v>0</v>
      </c>
      <c r="L1932" s="355">
        <v>1</v>
      </c>
      <c r="M1932" s="355"/>
      <c r="N1932" s="361">
        <f t="shared" si="436"/>
        <v>1</v>
      </c>
      <c r="O1932" s="355"/>
      <c r="P1932" s="355"/>
      <c r="Q1932" s="355"/>
      <c r="R1932" s="355"/>
      <c r="S1932" s="355"/>
      <c r="T1932" s="355"/>
      <c r="U1932" s="355"/>
      <c r="V1932" s="355"/>
      <c r="W1932" s="355"/>
      <c r="X1932" s="355"/>
      <c r="Y1932" s="355"/>
      <c r="Z1932" s="355"/>
      <c r="AA1932" s="355"/>
      <c r="AB1932" s="355"/>
      <c r="AC1932" s="355"/>
      <c r="AD1932" s="355"/>
      <c r="AE1932" s="355"/>
      <c r="AF1932" s="355"/>
      <c r="AG1932" s="355"/>
      <c r="AH1932" s="355"/>
      <c r="AI1932" s="355"/>
      <c r="AJ1932" s="355"/>
      <c r="AK1932" s="72">
        <f t="shared" si="437"/>
        <v>0</v>
      </c>
      <c r="AL1932" s="761">
        <f t="shared" si="438"/>
        <v>1</v>
      </c>
      <c r="AM1932" s="359">
        <f t="shared" si="434"/>
        <v>0</v>
      </c>
      <c r="AN1932" s="359">
        <f t="shared" si="433"/>
        <v>0</v>
      </c>
      <c r="AO1932" s="755">
        <f t="shared" si="435"/>
        <v>0</v>
      </c>
      <c r="AP1932" s="573">
        <f t="shared" si="439"/>
        <v>0</v>
      </c>
      <c r="AQ1932" s="583">
        <f t="shared" si="440"/>
        <v>0</v>
      </c>
      <c r="AR1932" s="579"/>
      <c r="AS1932" s="102"/>
      <c r="AT1932" s="27"/>
      <c r="AU1932" s="592"/>
    </row>
    <row r="1933" spans="1:47" ht="15" hidden="1">
      <c r="A1933" s="309"/>
      <c r="B1933" s="338"/>
      <c r="C1933" s="350"/>
      <c r="D1933" s="951"/>
      <c r="E1933" s="952"/>
      <c r="F1933" s="952"/>
      <c r="G1933" s="953"/>
      <c r="H1933" s="745">
        <v>0.21</v>
      </c>
      <c r="I1933" s="747">
        <v>1</v>
      </c>
      <c r="J1933" s="316"/>
      <c r="K1933" s="680">
        <f t="shared" si="432"/>
        <v>0</v>
      </c>
      <c r="L1933" s="355">
        <v>1</v>
      </c>
      <c r="M1933" s="355"/>
      <c r="N1933" s="361">
        <f t="shared" si="436"/>
        <v>1</v>
      </c>
      <c r="O1933" s="355"/>
      <c r="P1933" s="355"/>
      <c r="Q1933" s="355"/>
      <c r="R1933" s="355"/>
      <c r="S1933" s="355"/>
      <c r="T1933" s="355"/>
      <c r="U1933" s="355"/>
      <c r="V1933" s="355"/>
      <c r="W1933" s="355"/>
      <c r="X1933" s="355"/>
      <c r="Y1933" s="355"/>
      <c r="Z1933" s="355"/>
      <c r="AA1933" s="355"/>
      <c r="AB1933" s="355"/>
      <c r="AC1933" s="355"/>
      <c r="AD1933" s="355"/>
      <c r="AE1933" s="355"/>
      <c r="AF1933" s="355"/>
      <c r="AG1933" s="355"/>
      <c r="AH1933" s="355"/>
      <c r="AI1933" s="355"/>
      <c r="AJ1933" s="355"/>
      <c r="AK1933" s="72">
        <f t="shared" si="437"/>
        <v>0</v>
      </c>
      <c r="AL1933" s="761">
        <f t="shared" si="438"/>
        <v>1</v>
      </c>
      <c r="AM1933" s="359">
        <f t="shared" si="434"/>
        <v>0</v>
      </c>
      <c r="AN1933" s="359">
        <f t="shared" si="433"/>
        <v>0</v>
      </c>
      <c r="AO1933" s="755">
        <f t="shared" si="435"/>
        <v>0</v>
      </c>
      <c r="AP1933" s="573">
        <f t="shared" si="439"/>
        <v>0</v>
      </c>
      <c r="AQ1933" s="583">
        <f t="shared" si="440"/>
        <v>0</v>
      </c>
      <c r="AR1933" s="579"/>
      <c r="AS1933" s="102"/>
      <c r="AT1933" s="27"/>
      <c r="AU1933" s="592"/>
    </row>
    <row r="1934" spans="1:47" ht="15" hidden="1">
      <c r="A1934" s="309"/>
      <c r="B1934" s="338"/>
      <c r="C1934" s="350"/>
      <c r="D1934" s="951"/>
      <c r="E1934" s="952"/>
      <c r="F1934" s="952"/>
      <c r="G1934" s="953"/>
      <c r="H1934" s="745">
        <v>0.21</v>
      </c>
      <c r="I1934" s="747">
        <v>1</v>
      </c>
      <c r="J1934" s="316"/>
      <c r="K1934" s="680">
        <f t="shared" si="432"/>
        <v>0</v>
      </c>
      <c r="L1934" s="355">
        <v>1</v>
      </c>
      <c r="M1934" s="355"/>
      <c r="N1934" s="361">
        <f t="shared" si="436"/>
        <v>1</v>
      </c>
      <c r="O1934" s="355"/>
      <c r="P1934" s="355"/>
      <c r="Q1934" s="355"/>
      <c r="R1934" s="355"/>
      <c r="S1934" s="355"/>
      <c r="T1934" s="355"/>
      <c r="U1934" s="355"/>
      <c r="V1934" s="355"/>
      <c r="W1934" s="355"/>
      <c r="X1934" s="355"/>
      <c r="Y1934" s="355"/>
      <c r="Z1934" s="355"/>
      <c r="AA1934" s="355"/>
      <c r="AB1934" s="355"/>
      <c r="AC1934" s="355"/>
      <c r="AD1934" s="355"/>
      <c r="AE1934" s="355"/>
      <c r="AF1934" s="355"/>
      <c r="AG1934" s="355"/>
      <c r="AH1934" s="355"/>
      <c r="AI1934" s="355"/>
      <c r="AJ1934" s="355"/>
      <c r="AK1934" s="72">
        <f t="shared" si="437"/>
        <v>0</v>
      </c>
      <c r="AL1934" s="761">
        <f t="shared" si="438"/>
        <v>1</v>
      </c>
      <c r="AM1934" s="359">
        <f t="shared" si="434"/>
        <v>0</v>
      </c>
      <c r="AN1934" s="359">
        <f t="shared" si="433"/>
        <v>0</v>
      </c>
      <c r="AO1934" s="755">
        <f t="shared" si="435"/>
        <v>0</v>
      </c>
      <c r="AP1934" s="573">
        <f t="shared" si="439"/>
        <v>0</v>
      </c>
      <c r="AQ1934" s="583">
        <f t="shared" si="440"/>
        <v>0</v>
      </c>
      <c r="AR1934" s="579"/>
      <c r="AS1934" s="102"/>
      <c r="AT1934" s="27"/>
      <c r="AU1934" s="592"/>
    </row>
    <row r="1935" spans="1:47" ht="15" hidden="1">
      <c r="A1935" s="309"/>
      <c r="B1935" s="338"/>
      <c r="C1935" s="350"/>
      <c r="D1935" s="951"/>
      <c r="E1935" s="952"/>
      <c r="F1935" s="952"/>
      <c r="G1935" s="953"/>
      <c r="H1935" s="745">
        <v>0.21</v>
      </c>
      <c r="I1935" s="747">
        <v>1</v>
      </c>
      <c r="J1935" s="316"/>
      <c r="K1935" s="680">
        <f t="shared" si="432"/>
        <v>0</v>
      </c>
      <c r="L1935" s="355">
        <v>1</v>
      </c>
      <c r="M1935" s="355"/>
      <c r="N1935" s="361">
        <f t="shared" si="436"/>
        <v>1</v>
      </c>
      <c r="O1935" s="355"/>
      <c r="P1935" s="355"/>
      <c r="Q1935" s="355"/>
      <c r="R1935" s="355"/>
      <c r="S1935" s="355"/>
      <c r="T1935" s="355"/>
      <c r="U1935" s="355"/>
      <c r="V1935" s="355"/>
      <c r="W1935" s="355"/>
      <c r="X1935" s="355"/>
      <c r="Y1935" s="355"/>
      <c r="Z1935" s="355"/>
      <c r="AA1935" s="355"/>
      <c r="AB1935" s="355"/>
      <c r="AC1935" s="355"/>
      <c r="AD1935" s="355"/>
      <c r="AE1935" s="355"/>
      <c r="AF1935" s="355"/>
      <c r="AG1935" s="355"/>
      <c r="AH1935" s="355"/>
      <c r="AI1935" s="355"/>
      <c r="AJ1935" s="355"/>
      <c r="AK1935" s="72">
        <f t="shared" si="437"/>
        <v>0</v>
      </c>
      <c r="AL1935" s="761">
        <f t="shared" si="438"/>
        <v>1</v>
      </c>
      <c r="AM1935" s="359">
        <f t="shared" si="434"/>
        <v>0</v>
      </c>
      <c r="AN1935" s="359">
        <f t="shared" si="433"/>
        <v>0</v>
      </c>
      <c r="AO1935" s="755">
        <f t="shared" si="435"/>
        <v>0</v>
      </c>
      <c r="AP1935" s="573">
        <f t="shared" si="439"/>
        <v>0</v>
      </c>
      <c r="AQ1935" s="583">
        <f t="shared" si="440"/>
        <v>0</v>
      </c>
      <c r="AR1935" s="579"/>
      <c r="AS1935" s="102"/>
      <c r="AT1935" s="27"/>
      <c r="AU1935" s="592"/>
    </row>
    <row r="1936" spans="1:47" ht="15" hidden="1">
      <c r="A1936" s="309"/>
      <c r="B1936" s="338"/>
      <c r="C1936" s="350"/>
      <c r="D1936" s="951"/>
      <c r="E1936" s="952"/>
      <c r="F1936" s="952"/>
      <c r="G1936" s="953"/>
      <c r="H1936" s="745">
        <v>0.21</v>
      </c>
      <c r="I1936" s="747">
        <v>1</v>
      </c>
      <c r="J1936" s="316"/>
      <c r="K1936" s="680">
        <f t="shared" si="432"/>
        <v>0</v>
      </c>
      <c r="L1936" s="355">
        <v>1</v>
      </c>
      <c r="M1936" s="355"/>
      <c r="N1936" s="361">
        <f t="shared" si="436"/>
        <v>1</v>
      </c>
      <c r="O1936" s="355"/>
      <c r="P1936" s="355"/>
      <c r="Q1936" s="355"/>
      <c r="R1936" s="355"/>
      <c r="S1936" s="355"/>
      <c r="T1936" s="355"/>
      <c r="U1936" s="355"/>
      <c r="V1936" s="355"/>
      <c r="W1936" s="355"/>
      <c r="X1936" s="355"/>
      <c r="Y1936" s="355"/>
      <c r="Z1936" s="355"/>
      <c r="AA1936" s="355"/>
      <c r="AB1936" s="355"/>
      <c r="AC1936" s="355"/>
      <c r="AD1936" s="355"/>
      <c r="AE1936" s="355"/>
      <c r="AF1936" s="355"/>
      <c r="AG1936" s="355"/>
      <c r="AH1936" s="355"/>
      <c r="AI1936" s="355"/>
      <c r="AJ1936" s="355"/>
      <c r="AK1936" s="72">
        <f t="shared" si="437"/>
        <v>0</v>
      </c>
      <c r="AL1936" s="761">
        <f t="shared" si="438"/>
        <v>1</v>
      </c>
      <c r="AM1936" s="359">
        <f t="shared" si="434"/>
        <v>0</v>
      </c>
      <c r="AN1936" s="359">
        <f t="shared" si="433"/>
        <v>0</v>
      </c>
      <c r="AO1936" s="755">
        <f t="shared" si="435"/>
        <v>0</v>
      </c>
      <c r="AP1936" s="573">
        <f t="shared" si="439"/>
        <v>0</v>
      </c>
      <c r="AQ1936" s="583">
        <f t="shared" si="440"/>
        <v>0</v>
      </c>
      <c r="AR1936" s="579"/>
      <c r="AS1936" s="102"/>
      <c r="AT1936" s="27"/>
      <c r="AU1936" s="592"/>
    </row>
    <row r="1937" spans="1:47" ht="15" hidden="1">
      <c r="A1937" s="309"/>
      <c r="B1937" s="338"/>
      <c r="C1937" s="350"/>
      <c r="D1937" s="951"/>
      <c r="E1937" s="952"/>
      <c r="F1937" s="952"/>
      <c r="G1937" s="953"/>
      <c r="H1937" s="745">
        <v>0.21</v>
      </c>
      <c r="I1937" s="747">
        <v>1</v>
      </c>
      <c r="J1937" s="316"/>
      <c r="K1937" s="680">
        <f t="shared" ref="K1937:K1961" si="441">J1937+(J1937*H1937)</f>
        <v>0</v>
      </c>
      <c r="L1937" s="355">
        <v>1</v>
      </c>
      <c r="M1937" s="355"/>
      <c r="N1937" s="361">
        <f t="shared" si="436"/>
        <v>1</v>
      </c>
      <c r="O1937" s="355"/>
      <c r="P1937" s="355"/>
      <c r="Q1937" s="355"/>
      <c r="R1937" s="355"/>
      <c r="S1937" s="355"/>
      <c r="T1937" s="355"/>
      <c r="U1937" s="355"/>
      <c r="V1937" s="355"/>
      <c r="W1937" s="355"/>
      <c r="X1937" s="355"/>
      <c r="Y1937" s="355"/>
      <c r="Z1937" s="355"/>
      <c r="AA1937" s="355"/>
      <c r="AB1937" s="355"/>
      <c r="AC1937" s="355"/>
      <c r="AD1937" s="355"/>
      <c r="AE1937" s="355"/>
      <c r="AF1937" s="355"/>
      <c r="AG1937" s="355"/>
      <c r="AH1937" s="355"/>
      <c r="AI1937" s="355"/>
      <c r="AJ1937" s="355"/>
      <c r="AK1937" s="72">
        <f t="shared" si="437"/>
        <v>0</v>
      </c>
      <c r="AL1937" s="761">
        <f t="shared" si="438"/>
        <v>1</v>
      </c>
      <c r="AM1937" s="359">
        <f t="shared" si="434"/>
        <v>0</v>
      </c>
      <c r="AN1937" s="359">
        <f t="shared" ref="AN1937:AN1961" si="442">((J1937+(J1937*H1937)-(J1937*H1937*I1937))*M1937)*50%</f>
        <v>0</v>
      </c>
      <c r="AO1937" s="755">
        <f t="shared" si="435"/>
        <v>0</v>
      </c>
      <c r="AP1937" s="573">
        <f t="shared" si="439"/>
        <v>0</v>
      </c>
      <c r="AQ1937" s="583">
        <f t="shared" si="440"/>
        <v>0</v>
      </c>
      <c r="AR1937" s="579"/>
      <c r="AS1937" s="102"/>
      <c r="AT1937" s="27"/>
      <c r="AU1937" s="592"/>
    </row>
    <row r="1938" spans="1:47" ht="15" hidden="1">
      <c r="A1938" s="309"/>
      <c r="B1938" s="338"/>
      <c r="C1938" s="350"/>
      <c r="D1938" s="951"/>
      <c r="E1938" s="952"/>
      <c r="F1938" s="952"/>
      <c r="G1938" s="953"/>
      <c r="H1938" s="745">
        <v>0.21</v>
      </c>
      <c r="I1938" s="747">
        <v>1</v>
      </c>
      <c r="J1938" s="316"/>
      <c r="K1938" s="680">
        <f t="shared" si="441"/>
        <v>0</v>
      </c>
      <c r="L1938" s="355">
        <v>1</v>
      </c>
      <c r="M1938" s="355"/>
      <c r="N1938" s="361">
        <f t="shared" si="436"/>
        <v>1</v>
      </c>
      <c r="O1938" s="355"/>
      <c r="P1938" s="355"/>
      <c r="Q1938" s="355"/>
      <c r="R1938" s="355"/>
      <c r="S1938" s="355"/>
      <c r="T1938" s="355"/>
      <c r="U1938" s="355"/>
      <c r="V1938" s="355"/>
      <c r="W1938" s="355"/>
      <c r="X1938" s="355"/>
      <c r="Y1938" s="355"/>
      <c r="Z1938" s="355"/>
      <c r="AA1938" s="355"/>
      <c r="AB1938" s="355"/>
      <c r="AC1938" s="355"/>
      <c r="AD1938" s="355"/>
      <c r="AE1938" s="355"/>
      <c r="AF1938" s="355"/>
      <c r="AG1938" s="355"/>
      <c r="AH1938" s="355"/>
      <c r="AI1938" s="355"/>
      <c r="AJ1938" s="355"/>
      <c r="AK1938" s="72">
        <f t="shared" si="437"/>
        <v>0</v>
      </c>
      <c r="AL1938" s="761">
        <f t="shared" si="438"/>
        <v>1</v>
      </c>
      <c r="AM1938" s="359">
        <f t="shared" ref="AM1938:AM1961" si="443">(J1938+(J1938*H1938)-(J1938*H1938*I1938))*L1938</f>
        <v>0</v>
      </c>
      <c r="AN1938" s="359">
        <f t="shared" si="442"/>
        <v>0</v>
      </c>
      <c r="AO1938" s="755">
        <f t="shared" ref="AO1938:AO1961" si="444">AM1938+AN1938</f>
        <v>0</v>
      </c>
      <c r="AP1938" s="573">
        <f t="shared" si="439"/>
        <v>0</v>
      </c>
      <c r="AQ1938" s="583">
        <f t="shared" si="440"/>
        <v>0</v>
      </c>
      <c r="AR1938" s="579"/>
      <c r="AS1938" s="102"/>
      <c r="AT1938" s="27"/>
      <c r="AU1938" s="592"/>
    </row>
    <row r="1939" spans="1:47" ht="15" hidden="1">
      <c r="A1939" s="309"/>
      <c r="B1939" s="338"/>
      <c r="C1939" s="350"/>
      <c r="D1939" s="951"/>
      <c r="E1939" s="952"/>
      <c r="F1939" s="952"/>
      <c r="G1939" s="953"/>
      <c r="H1939" s="745">
        <v>0.21</v>
      </c>
      <c r="I1939" s="747">
        <v>1</v>
      </c>
      <c r="J1939" s="316"/>
      <c r="K1939" s="680">
        <f t="shared" si="441"/>
        <v>0</v>
      </c>
      <c r="L1939" s="355">
        <v>1</v>
      </c>
      <c r="M1939" s="355"/>
      <c r="N1939" s="361">
        <f t="shared" si="436"/>
        <v>1</v>
      </c>
      <c r="O1939" s="355"/>
      <c r="P1939" s="355"/>
      <c r="Q1939" s="355"/>
      <c r="R1939" s="355"/>
      <c r="S1939" s="355"/>
      <c r="T1939" s="355"/>
      <c r="U1939" s="355"/>
      <c r="V1939" s="355"/>
      <c r="W1939" s="355"/>
      <c r="X1939" s="355"/>
      <c r="Y1939" s="355"/>
      <c r="Z1939" s="355"/>
      <c r="AA1939" s="355"/>
      <c r="AB1939" s="355"/>
      <c r="AC1939" s="355"/>
      <c r="AD1939" s="355"/>
      <c r="AE1939" s="355"/>
      <c r="AF1939" s="355"/>
      <c r="AG1939" s="355"/>
      <c r="AH1939" s="355"/>
      <c r="AI1939" s="355"/>
      <c r="AJ1939" s="355"/>
      <c r="AK1939" s="72">
        <f t="shared" si="437"/>
        <v>0</v>
      </c>
      <c r="AL1939" s="761">
        <f t="shared" si="438"/>
        <v>1</v>
      </c>
      <c r="AM1939" s="359">
        <f t="shared" si="443"/>
        <v>0</v>
      </c>
      <c r="AN1939" s="359">
        <f t="shared" si="442"/>
        <v>0</v>
      </c>
      <c r="AO1939" s="755">
        <f t="shared" si="444"/>
        <v>0</v>
      </c>
      <c r="AP1939" s="573">
        <f t="shared" si="439"/>
        <v>0</v>
      </c>
      <c r="AQ1939" s="583">
        <f t="shared" si="440"/>
        <v>0</v>
      </c>
      <c r="AR1939" s="579"/>
      <c r="AS1939" s="102"/>
      <c r="AT1939" s="27"/>
      <c r="AU1939" s="592"/>
    </row>
    <row r="1940" spans="1:47" ht="15" hidden="1">
      <c r="A1940" s="309"/>
      <c r="B1940" s="338"/>
      <c r="C1940" s="350"/>
      <c r="D1940" s="951"/>
      <c r="E1940" s="952"/>
      <c r="F1940" s="952"/>
      <c r="G1940" s="953"/>
      <c r="H1940" s="745">
        <v>0.21</v>
      </c>
      <c r="I1940" s="747">
        <v>1</v>
      </c>
      <c r="J1940" s="316"/>
      <c r="K1940" s="680">
        <f t="shared" si="441"/>
        <v>0</v>
      </c>
      <c r="L1940" s="355">
        <v>1</v>
      </c>
      <c r="M1940" s="355"/>
      <c r="N1940" s="361">
        <f t="shared" si="436"/>
        <v>1</v>
      </c>
      <c r="O1940" s="355"/>
      <c r="P1940" s="355"/>
      <c r="Q1940" s="355"/>
      <c r="R1940" s="355"/>
      <c r="S1940" s="355"/>
      <c r="T1940" s="355"/>
      <c r="U1940" s="355"/>
      <c r="V1940" s="355"/>
      <c r="W1940" s="355"/>
      <c r="X1940" s="355"/>
      <c r="Y1940" s="355"/>
      <c r="Z1940" s="355"/>
      <c r="AA1940" s="355"/>
      <c r="AB1940" s="355"/>
      <c r="AC1940" s="355"/>
      <c r="AD1940" s="355"/>
      <c r="AE1940" s="355"/>
      <c r="AF1940" s="355"/>
      <c r="AG1940" s="355"/>
      <c r="AH1940" s="355"/>
      <c r="AI1940" s="355"/>
      <c r="AJ1940" s="355"/>
      <c r="AK1940" s="72">
        <f t="shared" si="437"/>
        <v>0</v>
      </c>
      <c r="AL1940" s="761">
        <f t="shared" si="438"/>
        <v>1</v>
      </c>
      <c r="AM1940" s="359">
        <f t="shared" si="443"/>
        <v>0</v>
      </c>
      <c r="AN1940" s="359">
        <f t="shared" si="442"/>
        <v>0</v>
      </c>
      <c r="AO1940" s="755">
        <f t="shared" si="444"/>
        <v>0</v>
      </c>
      <c r="AP1940" s="573">
        <f t="shared" si="439"/>
        <v>0</v>
      </c>
      <c r="AQ1940" s="583">
        <f t="shared" si="440"/>
        <v>0</v>
      </c>
      <c r="AR1940" s="579"/>
      <c r="AS1940" s="102"/>
      <c r="AT1940" s="27"/>
      <c r="AU1940" s="592"/>
    </row>
    <row r="1941" spans="1:47" ht="15" hidden="1">
      <c r="A1941" s="309"/>
      <c r="B1941" s="338"/>
      <c r="C1941" s="350"/>
      <c r="D1941" s="951"/>
      <c r="E1941" s="952"/>
      <c r="F1941" s="952"/>
      <c r="G1941" s="953"/>
      <c r="H1941" s="745">
        <v>0.21</v>
      </c>
      <c r="I1941" s="747">
        <v>1</v>
      </c>
      <c r="J1941" s="316"/>
      <c r="K1941" s="680">
        <f t="shared" si="441"/>
        <v>0</v>
      </c>
      <c r="L1941" s="355">
        <v>1</v>
      </c>
      <c r="M1941" s="355"/>
      <c r="N1941" s="361">
        <f t="shared" si="436"/>
        <v>1</v>
      </c>
      <c r="O1941" s="355"/>
      <c r="P1941" s="355"/>
      <c r="Q1941" s="355"/>
      <c r="R1941" s="355"/>
      <c r="S1941" s="355"/>
      <c r="T1941" s="355"/>
      <c r="U1941" s="355"/>
      <c r="V1941" s="355"/>
      <c r="W1941" s="355"/>
      <c r="X1941" s="355"/>
      <c r="Y1941" s="355"/>
      <c r="Z1941" s="355"/>
      <c r="AA1941" s="355"/>
      <c r="AB1941" s="355"/>
      <c r="AC1941" s="355"/>
      <c r="AD1941" s="355"/>
      <c r="AE1941" s="355"/>
      <c r="AF1941" s="355"/>
      <c r="AG1941" s="355"/>
      <c r="AH1941" s="355"/>
      <c r="AI1941" s="355"/>
      <c r="AJ1941" s="355"/>
      <c r="AK1941" s="72">
        <f t="shared" si="437"/>
        <v>0</v>
      </c>
      <c r="AL1941" s="761">
        <f t="shared" si="438"/>
        <v>1</v>
      </c>
      <c r="AM1941" s="359">
        <f t="shared" si="443"/>
        <v>0</v>
      </c>
      <c r="AN1941" s="359">
        <f t="shared" si="442"/>
        <v>0</v>
      </c>
      <c r="AO1941" s="755">
        <f t="shared" si="444"/>
        <v>0</v>
      </c>
      <c r="AP1941" s="573">
        <f t="shared" si="439"/>
        <v>0</v>
      </c>
      <c r="AQ1941" s="583">
        <f t="shared" si="440"/>
        <v>0</v>
      </c>
      <c r="AR1941" s="579"/>
      <c r="AS1941" s="102"/>
      <c r="AT1941" s="27"/>
      <c r="AU1941" s="592"/>
    </row>
    <row r="1942" spans="1:47" ht="15" hidden="1">
      <c r="A1942" s="309"/>
      <c r="B1942" s="338"/>
      <c r="C1942" s="350"/>
      <c r="D1942" s="951"/>
      <c r="E1942" s="952"/>
      <c r="F1942" s="952"/>
      <c r="G1942" s="953"/>
      <c r="H1942" s="745">
        <v>0.21</v>
      </c>
      <c r="I1942" s="747">
        <v>1</v>
      </c>
      <c r="J1942" s="316"/>
      <c r="K1942" s="680">
        <f t="shared" si="441"/>
        <v>0</v>
      </c>
      <c r="L1942" s="355">
        <v>1</v>
      </c>
      <c r="M1942" s="355"/>
      <c r="N1942" s="361">
        <f t="shared" si="436"/>
        <v>1</v>
      </c>
      <c r="O1942" s="355"/>
      <c r="P1942" s="355"/>
      <c r="Q1942" s="355"/>
      <c r="R1942" s="355"/>
      <c r="S1942" s="355"/>
      <c r="T1942" s="355"/>
      <c r="U1942" s="355"/>
      <c r="V1942" s="355"/>
      <c r="W1942" s="355"/>
      <c r="X1942" s="355"/>
      <c r="Y1942" s="355"/>
      <c r="Z1942" s="355"/>
      <c r="AA1942" s="355"/>
      <c r="AB1942" s="355"/>
      <c r="AC1942" s="355"/>
      <c r="AD1942" s="355"/>
      <c r="AE1942" s="355"/>
      <c r="AF1942" s="355"/>
      <c r="AG1942" s="355"/>
      <c r="AH1942" s="355"/>
      <c r="AI1942" s="355"/>
      <c r="AJ1942" s="355"/>
      <c r="AK1942" s="72">
        <f t="shared" si="437"/>
        <v>0</v>
      </c>
      <c r="AL1942" s="761">
        <f t="shared" si="438"/>
        <v>1</v>
      </c>
      <c r="AM1942" s="359">
        <f t="shared" si="443"/>
        <v>0</v>
      </c>
      <c r="AN1942" s="359">
        <f t="shared" si="442"/>
        <v>0</v>
      </c>
      <c r="AO1942" s="755">
        <f t="shared" si="444"/>
        <v>0</v>
      </c>
      <c r="AP1942" s="573">
        <f t="shared" si="439"/>
        <v>0</v>
      </c>
      <c r="AQ1942" s="583">
        <f t="shared" si="440"/>
        <v>0</v>
      </c>
      <c r="AR1942" s="579"/>
      <c r="AS1942" s="102"/>
      <c r="AT1942" s="27"/>
      <c r="AU1942" s="592"/>
    </row>
    <row r="1943" spans="1:47" ht="15" hidden="1">
      <c r="A1943" s="309"/>
      <c r="B1943" s="338"/>
      <c r="C1943" s="350"/>
      <c r="D1943" s="951"/>
      <c r="E1943" s="952"/>
      <c r="F1943" s="952"/>
      <c r="G1943" s="953"/>
      <c r="H1943" s="745">
        <v>0.21</v>
      </c>
      <c r="I1943" s="747">
        <v>1</v>
      </c>
      <c r="J1943" s="316"/>
      <c r="K1943" s="680">
        <f t="shared" si="441"/>
        <v>0</v>
      </c>
      <c r="L1943" s="355">
        <v>1</v>
      </c>
      <c r="M1943" s="355"/>
      <c r="N1943" s="361">
        <f t="shared" si="436"/>
        <v>1</v>
      </c>
      <c r="O1943" s="355"/>
      <c r="P1943" s="355"/>
      <c r="Q1943" s="355"/>
      <c r="R1943" s="355"/>
      <c r="S1943" s="355"/>
      <c r="T1943" s="355"/>
      <c r="U1943" s="355"/>
      <c r="V1943" s="355"/>
      <c r="W1943" s="355"/>
      <c r="X1943" s="355"/>
      <c r="Y1943" s="355"/>
      <c r="Z1943" s="355"/>
      <c r="AA1943" s="355"/>
      <c r="AB1943" s="355"/>
      <c r="AC1943" s="355"/>
      <c r="AD1943" s="355"/>
      <c r="AE1943" s="355"/>
      <c r="AF1943" s="355"/>
      <c r="AG1943" s="355"/>
      <c r="AH1943" s="355"/>
      <c r="AI1943" s="355"/>
      <c r="AJ1943" s="355"/>
      <c r="AK1943" s="72">
        <f t="shared" si="437"/>
        <v>0</v>
      </c>
      <c r="AL1943" s="761">
        <f t="shared" si="438"/>
        <v>1</v>
      </c>
      <c r="AM1943" s="359">
        <f t="shared" si="443"/>
        <v>0</v>
      </c>
      <c r="AN1943" s="359">
        <f t="shared" si="442"/>
        <v>0</v>
      </c>
      <c r="AO1943" s="755">
        <f t="shared" si="444"/>
        <v>0</v>
      </c>
      <c r="AP1943" s="573">
        <f t="shared" si="439"/>
        <v>0</v>
      </c>
      <c r="AQ1943" s="583">
        <f t="shared" si="440"/>
        <v>0</v>
      </c>
      <c r="AR1943" s="579"/>
      <c r="AS1943" s="102"/>
      <c r="AT1943" s="27"/>
      <c r="AU1943" s="592"/>
    </row>
    <row r="1944" spans="1:47" ht="15" hidden="1">
      <c r="A1944" s="309"/>
      <c r="B1944" s="338"/>
      <c r="C1944" s="350"/>
      <c r="D1944" s="951"/>
      <c r="E1944" s="952"/>
      <c r="F1944" s="952"/>
      <c r="G1944" s="953"/>
      <c r="H1944" s="745">
        <v>0.21</v>
      </c>
      <c r="I1944" s="747">
        <v>1</v>
      </c>
      <c r="J1944" s="316"/>
      <c r="K1944" s="680">
        <f t="shared" si="441"/>
        <v>0</v>
      </c>
      <c r="L1944" s="355">
        <v>1</v>
      </c>
      <c r="M1944" s="355"/>
      <c r="N1944" s="361">
        <f t="shared" si="436"/>
        <v>1</v>
      </c>
      <c r="O1944" s="355"/>
      <c r="P1944" s="355"/>
      <c r="Q1944" s="355"/>
      <c r="R1944" s="355"/>
      <c r="S1944" s="355"/>
      <c r="T1944" s="355"/>
      <c r="U1944" s="355"/>
      <c r="V1944" s="355"/>
      <c r="W1944" s="355"/>
      <c r="X1944" s="355"/>
      <c r="Y1944" s="355"/>
      <c r="Z1944" s="355"/>
      <c r="AA1944" s="355"/>
      <c r="AB1944" s="355"/>
      <c r="AC1944" s="355"/>
      <c r="AD1944" s="355"/>
      <c r="AE1944" s="355"/>
      <c r="AF1944" s="355"/>
      <c r="AG1944" s="355"/>
      <c r="AH1944" s="355"/>
      <c r="AI1944" s="355"/>
      <c r="AJ1944" s="355"/>
      <c r="AK1944" s="72">
        <f t="shared" si="437"/>
        <v>0</v>
      </c>
      <c r="AL1944" s="761">
        <f t="shared" si="438"/>
        <v>1</v>
      </c>
      <c r="AM1944" s="359">
        <f t="shared" si="443"/>
        <v>0</v>
      </c>
      <c r="AN1944" s="359">
        <f t="shared" si="442"/>
        <v>0</v>
      </c>
      <c r="AO1944" s="755">
        <f t="shared" si="444"/>
        <v>0</v>
      </c>
      <c r="AP1944" s="573">
        <f t="shared" si="439"/>
        <v>0</v>
      </c>
      <c r="AQ1944" s="583">
        <f t="shared" si="440"/>
        <v>0</v>
      </c>
      <c r="AR1944" s="579"/>
      <c r="AS1944" s="102"/>
      <c r="AT1944" s="27"/>
      <c r="AU1944" s="592"/>
    </row>
    <row r="1945" spans="1:47" ht="15" hidden="1">
      <c r="A1945" s="309"/>
      <c r="B1945" s="338"/>
      <c r="C1945" s="350"/>
      <c r="D1945" s="951"/>
      <c r="E1945" s="952"/>
      <c r="F1945" s="952"/>
      <c r="G1945" s="953"/>
      <c r="H1945" s="745">
        <v>0.21</v>
      </c>
      <c r="I1945" s="747">
        <v>1</v>
      </c>
      <c r="J1945" s="316"/>
      <c r="K1945" s="680">
        <f t="shared" si="441"/>
        <v>0</v>
      </c>
      <c r="L1945" s="355">
        <v>1</v>
      </c>
      <c r="M1945" s="355"/>
      <c r="N1945" s="361">
        <f t="shared" si="436"/>
        <v>1</v>
      </c>
      <c r="O1945" s="355"/>
      <c r="P1945" s="355"/>
      <c r="Q1945" s="355"/>
      <c r="R1945" s="355"/>
      <c r="S1945" s="355"/>
      <c r="T1945" s="355"/>
      <c r="U1945" s="355"/>
      <c r="V1945" s="355"/>
      <c r="W1945" s="355"/>
      <c r="X1945" s="355"/>
      <c r="Y1945" s="355"/>
      <c r="Z1945" s="355"/>
      <c r="AA1945" s="355"/>
      <c r="AB1945" s="355"/>
      <c r="AC1945" s="355"/>
      <c r="AD1945" s="355"/>
      <c r="AE1945" s="355"/>
      <c r="AF1945" s="355"/>
      <c r="AG1945" s="355"/>
      <c r="AH1945" s="355"/>
      <c r="AI1945" s="355"/>
      <c r="AJ1945" s="355"/>
      <c r="AK1945" s="72">
        <f t="shared" si="437"/>
        <v>0</v>
      </c>
      <c r="AL1945" s="761">
        <f t="shared" si="438"/>
        <v>1</v>
      </c>
      <c r="AM1945" s="359">
        <f t="shared" si="443"/>
        <v>0</v>
      </c>
      <c r="AN1945" s="359">
        <f t="shared" si="442"/>
        <v>0</v>
      </c>
      <c r="AO1945" s="755">
        <f t="shared" si="444"/>
        <v>0</v>
      </c>
      <c r="AP1945" s="573">
        <f t="shared" si="439"/>
        <v>0</v>
      </c>
      <c r="AQ1945" s="583">
        <f t="shared" si="440"/>
        <v>0</v>
      </c>
      <c r="AR1945" s="579"/>
      <c r="AS1945" s="102"/>
      <c r="AT1945" s="27"/>
      <c r="AU1945" s="592"/>
    </row>
    <row r="1946" spans="1:47" ht="15" hidden="1">
      <c r="A1946" s="309"/>
      <c r="B1946" s="338"/>
      <c r="C1946" s="350"/>
      <c r="D1946" s="951"/>
      <c r="E1946" s="952"/>
      <c r="F1946" s="952"/>
      <c r="G1946" s="953"/>
      <c r="H1946" s="745">
        <v>0.21</v>
      </c>
      <c r="I1946" s="747">
        <v>1</v>
      </c>
      <c r="J1946" s="316"/>
      <c r="K1946" s="680">
        <f t="shared" si="441"/>
        <v>0</v>
      </c>
      <c r="L1946" s="355">
        <v>1</v>
      </c>
      <c r="M1946" s="355"/>
      <c r="N1946" s="361">
        <f t="shared" si="436"/>
        <v>1</v>
      </c>
      <c r="O1946" s="355"/>
      <c r="P1946" s="355"/>
      <c r="Q1946" s="355"/>
      <c r="R1946" s="355"/>
      <c r="S1946" s="355"/>
      <c r="T1946" s="355"/>
      <c r="U1946" s="355"/>
      <c r="V1946" s="355"/>
      <c r="W1946" s="355"/>
      <c r="X1946" s="355"/>
      <c r="Y1946" s="355"/>
      <c r="Z1946" s="355"/>
      <c r="AA1946" s="355"/>
      <c r="AB1946" s="355"/>
      <c r="AC1946" s="355"/>
      <c r="AD1946" s="355"/>
      <c r="AE1946" s="355"/>
      <c r="AF1946" s="355"/>
      <c r="AG1946" s="355"/>
      <c r="AH1946" s="355"/>
      <c r="AI1946" s="355"/>
      <c r="AJ1946" s="355"/>
      <c r="AK1946" s="72">
        <f t="shared" si="437"/>
        <v>0</v>
      </c>
      <c r="AL1946" s="761">
        <f t="shared" si="438"/>
        <v>1</v>
      </c>
      <c r="AM1946" s="359">
        <f t="shared" si="443"/>
        <v>0</v>
      </c>
      <c r="AN1946" s="359">
        <f t="shared" si="442"/>
        <v>0</v>
      </c>
      <c r="AO1946" s="755">
        <f t="shared" si="444"/>
        <v>0</v>
      </c>
      <c r="AP1946" s="573">
        <f t="shared" si="439"/>
        <v>0</v>
      </c>
      <c r="AQ1946" s="583">
        <f t="shared" si="440"/>
        <v>0</v>
      </c>
      <c r="AR1946" s="579"/>
      <c r="AS1946" s="102"/>
      <c r="AT1946" s="27"/>
      <c r="AU1946" s="592"/>
    </row>
    <row r="1947" spans="1:47" ht="15" hidden="1">
      <c r="A1947" s="309"/>
      <c r="B1947" s="338"/>
      <c r="C1947" s="350"/>
      <c r="D1947" s="951"/>
      <c r="E1947" s="952"/>
      <c r="F1947" s="952"/>
      <c r="G1947" s="953"/>
      <c r="H1947" s="745">
        <v>0.21</v>
      </c>
      <c r="I1947" s="747">
        <v>1</v>
      </c>
      <c r="J1947" s="316"/>
      <c r="K1947" s="680">
        <f t="shared" si="441"/>
        <v>0</v>
      </c>
      <c r="L1947" s="355">
        <v>1</v>
      </c>
      <c r="M1947" s="355"/>
      <c r="N1947" s="361">
        <f t="shared" si="436"/>
        <v>1</v>
      </c>
      <c r="O1947" s="355"/>
      <c r="P1947" s="355"/>
      <c r="Q1947" s="355"/>
      <c r="R1947" s="355"/>
      <c r="S1947" s="355"/>
      <c r="T1947" s="355"/>
      <c r="U1947" s="355"/>
      <c r="V1947" s="355"/>
      <c r="W1947" s="355"/>
      <c r="X1947" s="355"/>
      <c r="Y1947" s="355"/>
      <c r="Z1947" s="355"/>
      <c r="AA1947" s="355"/>
      <c r="AB1947" s="355"/>
      <c r="AC1947" s="355"/>
      <c r="AD1947" s="355"/>
      <c r="AE1947" s="355"/>
      <c r="AF1947" s="355"/>
      <c r="AG1947" s="355"/>
      <c r="AH1947" s="355"/>
      <c r="AI1947" s="355"/>
      <c r="AJ1947" s="355"/>
      <c r="AK1947" s="72">
        <f t="shared" si="437"/>
        <v>0</v>
      </c>
      <c r="AL1947" s="761">
        <f t="shared" si="438"/>
        <v>1</v>
      </c>
      <c r="AM1947" s="359">
        <f t="shared" si="443"/>
        <v>0</v>
      </c>
      <c r="AN1947" s="359">
        <f t="shared" si="442"/>
        <v>0</v>
      </c>
      <c r="AO1947" s="755">
        <f t="shared" si="444"/>
        <v>0</v>
      </c>
      <c r="AP1947" s="573">
        <f t="shared" si="439"/>
        <v>0</v>
      </c>
      <c r="AQ1947" s="583">
        <f t="shared" si="440"/>
        <v>0</v>
      </c>
      <c r="AR1947" s="579"/>
      <c r="AS1947" s="102"/>
      <c r="AT1947" s="27"/>
      <c r="AU1947" s="592"/>
    </row>
    <row r="1948" spans="1:47" ht="15" hidden="1">
      <c r="A1948" s="309"/>
      <c r="B1948" s="338"/>
      <c r="C1948" s="350"/>
      <c r="D1948" s="951"/>
      <c r="E1948" s="952"/>
      <c r="F1948" s="952"/>
      <c r="G1948" s="953"/>
      <c r="H1948" s="745">
        <v>0.21</v>
      </c>
      <c r="I1948" s="747">
        <v>1</v>
      </c>
      <c r="J1948" s="316"/>
      <c r="K1948" s="680">
        <f t="shared" si="441"/>
        <v>0</v>
      </c>
      <c r="L1948" s="355">
        <v>1</v>
      </c>
      <c r="M1948" s="355"/>
      <c r="N1948" s="361">
        <f t="shared" si="436"/>
        <v>1</v>
      </c>
      <c r="O1948" s="355"/>
      <c r="P1948" s="355"/>
      <c r="Q1948" s="355"/>
      <c r="R1948" s="355"/>
      <c r="S1948" s="355"/>
      <c r="T1948" s="355"/>
      <c r="U1948" s="355"/>
      <c r="V1948" s="355"/>
      <c r="W1948" s="355"/>
      <c r="X1948" s="355"/>
      <c r="Y1948" s="355"/>
      <c r="Z1948" s="355"/>
      <c r="AA1948" s="355"/>
      <c r="AB1948" s="355"/>
      <c r="AC1948" s="355"/>
      <c r="AD1948" s="355"/>
      <c r="AE1948" s="355"/>
      <c r="AF1948" s="355"/>
      <c r="AG1948" s="355"/>
      <c r="AH1948" s="355"/>
      <c r="AI1948" s="355"/>
      <c r="AJ1948" s="355"/>
      <c r="AK1948" s="72">
        <f t="shared" si="437"/>
        <v>0</v>
      </c>
      <c r="AL1948" s="761">
        <f t="shared" si="438"/>
        <v>1</v>
      </c>
      <c r="AM1948" s="359">
        <f t="shared" si="443"/>
        <v>0</v>
      </c>
      <c r="AN1948" s="359">
        <f t="shared" si="442"/>
        <v>0</v>
      </c>
      <c r="AO1948" s="755">
        <f t="shared" si="444"/>
        <v>0</v>
      </c>
      <c r="AP1948" s="573">
        <f t="shared" si="439"/>
        <v>0</v>
      </c>
      <c r="AQ1948" s="583">
        <f t="shared" si="440"/>
        <v>0</v>
      </c>
      <c r="AR1948" s="579"/>
      <c r="AS1948" s="102"/>
      <c r="AT1948" s="27"/>
      <c r="AU1948" s="592"/>
    </row>
    <row r="1949" spans="1:47" ht="15" hidden="1">
      <c r="A1949" s="309"/>
      <c r="B1949" s="338"/>
      <c r="C1949" s="350"/>
      <c r="D1949" s="951"/>
      <c r="E1949" s="952"/>
      <c r="F1949" s="952"/>
      <c r="G1949" s="953"/>
      <c r="H1949" s="745">
        <v>0.21</v>
      </c>
      <c r="I1949" s="747">
        <v>1</v>
      </c>
      <c r="J1949" s="316"/>
      <c r="K1949" s="680">
        <f t="shared" si="441"/>
        <v>0</v>
      </c>
      <c r="L1949" s="355">
        <v>1</v>
      </c>
      <c r="M1949" s="355"/>
      <c r="N1949" s="361">
        <f t="shared" si="436"/>
        <v>1</v>
      </c>
      <c r="O1949" s="355"/>
      <c r="P1949" s="355"/>
      <c r="Q1949" s="355"/>
      <c r="R1949" s="355"/>
      <c r="S1949" s="355"/>
      <c r="T1949" s="355"/>
      <c r="U1949" s="355"/>
      <c r="V1949" s="355"/>
      <c r="W1949" s="355"/>
      <c r="X1949" s="355"/>
      <c r="Y1949" s="355"/>
      <c r="Z1949" s="355"/>
      <c r="AA1949" s="355"/>
      <c r="AB1949" s="355"/>
      <c r="AC1949" s="355"/>
      <c r="AD1949" s="355"/>
      <c r="AE1949" s="355"/>
      <c r="AF1949" s="355"/>
      <c r="AG1949" s="355"/>
      <c r="AH1949" s="355"/>
      <c r="AI1949" s="355"/>
      <c r="AJ1949" s="355"/>
      <c r="AK1949" s="72">
        <f t="shared" si="437"/>
        <v>0</v>
      </c>
      <c r="AL1949" s="761">
        <f t="shared" si="438"/>
        <v>1</v>
      </c>
      <c r="AM1949" s="359">
        <f t="shared" si="443"/>
        <v>0</v>
      </c>
      <c r="AN1949" s="359">
        <f t="shared" si="442"/>
        <v>0</v>
      </c>
      <c r="AO1949" s="755">
        <f t="shared" si="444"/>
        <v>0</v>
      </c>
      <c r="AP1949" s="573">
        <f t="shared" si="439"/>
        <v>0</v>
      </c>
      <c r="AQ1949" s="583">
        <f t="shared" si="440"/>
        <v>0</v>
      </c>
      <c r="AR1949" s="579"/>
      <c r="AS1949" s="102"/>
      <c r="AT1949" s="27"/>
      <c r="AU1949" s="592"/>
    </row>
    <row r="1950" spans="1:47" ht="15" hidden="1">
      <c r="A1950" s="309"/>
      <c r="B1950" s="338"/>
      <c r="C1950" s="350"/>
      <c r="D1950" s="951"/>
      <c r="E1950" s="952"/>
      <c r="F1950" s="952"/>
      <c r="G1950" s="953"/>
      <c r="H1950" s="745">
        <v>0.21</v>
      </c>
      <c r="I1950" s="747">
        <v>1</v>
      </c>
      <c r="J1950" s="316"/>
      <c r="K1950" s="680">
        <f t="shared" si="441"/>
        <v>0</v>
      </c>
      <c r="L1950" s="355">
        <v>1</v>
      </c>
      <c r="M1950" s="355"/>
      <c r="N1950" s="361">
        <f t="shared" si="436"/>
        <v>1</v>
      </c>
      <c r="O1950" s="355"/>
      <c r="P1950" s="355"/>
      <c r="Q1950" s="355"/>
      <c r="R1950" s="355"/>
      <c r="S1950" s="355"/>
      <c r="T1950" s="355"/>
      <c r="U1950" s="355"/>
      <c r="V1950" s="355"/>
      <c r="W1950" s="355"/>
      <c r="X1950" s="355"/>
      <c r="Y1950" s="355"/>
      <c r="Z1950" s="355"/>
      <c r="AA1950" s="355"/>
      <c r="AB1950" s="355"/>
      <c r="AC1950" s="355"/>
      <c r="AD1950" s="355"/>
      <c r="AE1950" s="355"/>
      <c r="AF1950" s="355"/>
      <c r="AG1950" s="355"/>
      <c r="AH1950" s="355"/>
      <c r="AI1950" s="355"/>
      <c r="AJ1950" s="355"/>
      <c r="AK1950" s="72">
        <f t="shared" si="437"/>
        <v>0</v>
      </c>
      <c r="AL1950" s="761">
        <f t="shared" si="438"/>
        <v>1</v>
      </c>
      <c r="AM1950" s="359">
        <f t="shared" si="443"/>
        <v>0</v>
      </c>
      <c r="AN1950" s="359">
        <f t="shared" si="442"/>
        <v>0</v>
      </c>
      <c r="AO1950" s="755">
        <f t="shared" si="444"/>
        <v>0</v>
      </c>
      <c r="AP1950" s="573">
        <f t="shared" si="439"/>
        <v>0</v>
      </c>
      <c r="AQ1950" s="583">
        <f t="shared" si="440"/>
        <v>0</v>
      </c>
      <c r="AR1950" s="579"/>
      <c r="AS1950" s="102"/>
      <c r="AT1950" s="27"/>
      <c r="AU1950" s="592"/>
    </row>
    <row r="1951" spans="1:47" ht="15" hidden="1">
      <c r="A1951" s="309"/>
      <c r="B1951" s="338"/>
      <c r="C1951" s="350"/>
      <c r="D1951" s="951"/>
      <c r="E1951" s="952"/>
      <c r="F1951" s="952"/>
      <c r="G1951" s="953"/>
      <c r="H1951" s="745">
        <v>0.21</v>
      </c>
      <c r="I1951" s="747">
        <v>1</v>
      </c>
      <c r="J1951" s="316"/>
      <c r="K1951" s="680">
        <f t="shared" si="441"/>
        <v>0</v>
      </c>
      <c r="L1951" s="355">
        <v>1</v>
      </c>
      <c r="M1951" s="355"/>
      <c r="N1951" s="361">
        <f t="shared" si="436"/>
        <v>1</v>
      </c>
      <c r="O1951" s="355"/>
      <c r="P1951" s="355"/>
      <c r="Q1951" s="355"/>
      <c r="R1951" s="355"/>
      <c r="S1951" s="355"/>
      <c r="T1951" s="355"/>
      <c r="U1951" s="355"/>
      <c r="V1951" s="355"/>
      <c r="W1951" s="355"/>
      <c r="X1951" s="355"/>
      <c r="Y1951" s="355"/>
      <c r="Z1951" s="355"/>
      <c r="AA1951" s="355"/>
      <c r="AB1951" s="355"/>
      <c r="AC1951" s="355"/>
      <c r="AD1951" s="355"/>
      <c r="AE1951" s="355"/>
      <c r="AF1951" s="355"/>
      <c r="AG1951" s="355"/>
      <c r="AH1951" s="355"/>
      <c r="AI1951" s="355"/>
      <c r="AJ1951" s="355"/>
      <c r="AK1951" s="72">
        <f t="shared" si="437"/>
        <v>0</v>
      </c>
      <c r="AL1951" s="761">
        <f t="shared" si="438"/>
        <v>1</v>
      </c>
      <c r="AM1951" s="359">
        <f t="shared" si="443"/>
        <v>0</v>
      </c>
      <c r="AN1951" s="359">
        <f t="shared" si="442"/>
        <v>0</v>
      </c>
      <c r="AO1951" s="755">
        <f t="shared" si="444"/>
        <v>0</v>
      </c>
      <c r="AP1951" s="573">
        <f t="shared" si="439"/>
        <v>0</v>
      </c>
      <c r="AQ1951" s="583">
        <f t="shared" si="440"/>
        <v>0</v>
      </c>
      <c r="AR1951" s="579"/>
      <c r="AS1951" s="102"/>
      <c r="AT1951" s="27"/>
      <c r="AU1951" s="592"/>
    </row>
    <row r="1952" spans="1:47" ht="15" hidden="1">
      <c r="A1952" s="309"/>
      <c r="B1952" s="338"/>
      <c r="C1952" s="350"/>
      <c r="D1952" s="951"/>
      <c r="E1952" s="952"/>
      <c r="F1952" s="952"/>
      <c r="G1952" s="953"/>
      <c r="H1952" s="745">
        <v>0.21</v>
      </c>
      <c r="I1952" s="747">
        <v>1</v>
      </c>
      <c r="J1952" s="316"/>
      <c r="K1952" s="680">
        <f t="shared" si="441"/>
        <v>0</v>
      </c>
      <c r="L1952" s="355">
        <v>1</v>
      </c>
      <c r="M1952" s="355"/>
      <c r="N1952" s="361">
        <f t="shared" si="436"/>
        <v>1</v>
      </c>
      <c r="O1952" s="355"/>
      <c r="P1952" s="355"/>
      <c r="Q1952" s="355"/>
      <c r="R1952" s="355"/>
      <c r="S1952" s="355"/>
      <c r="T1952" s="355"/>
      <c r="U1952" s="355"/>
      <c r="V1952" s="355"/>
      <c r="W1952" s="355"/>
      <c r="X1952" s="355"/>
      <c r="Y1952" s="355"/>
      <c r="Z1952" s="355"/>
      <c r="AA1952" s="355"/>
      <c r="AB1952" s="355"/>
      <c r="AC1952" s="355"/>
      <c r="AD1952" s="355"/>
      <c r="AE1952" s="355"/>
      <c r="AF1952" s="355"/>
      <c r="AG1952" s="355"/>
      <c r="AH1952" s="355"/>
      <c r="AI1952" s="355"/>
      <c r="AJ1952" s="355"/>
      <c r="AK1952" s="72">
        <f t="shared" si="437"/>
        <v>0</v>
      </c>
      <c r="AL1952" s="761">
        <f t="shared" si="438"/>
        <v>1</v>
      </c>
      <c r="AM1952" s="359">
        <f t="shared" si="443"/>
        <v>0</v>
      </c>
      <c r="AN1952" s="359">
        <f t="shared" si="442"/>
        <v>0</v>
      </c>
      <c r="AO1952" s="755">
        <f t="shared" si="444"/>
        <v>0</v>
      </c>
      <c r="AP1952" s="573">
        <f t="shared" si="439"/>
        <v>0</v>
      </c>
      <c r="AQ1952" s="583">
        <f t="shared" si="440"/>
        <v>0</v>
      </c>
      <c r="AR1952" s="579"/>
      <c r="AS1952" s="102"/>
      <c r="AT1952" s="27"/>
      <c r="AU1952" s="592"/>
    </row>
    <row r="1953" spans="1:47" ht="15" hidden="1">
      <c r="A1953" s="309"/>
      <c r="B1953" s="338"/>
      <c r="C1953" s="350"/>
      <c r="D1953" s="951"/>
      <c r="E1953" s="952"/>
      <c r="F1953" s="952"/>
      <c r="G1953" s="953"/>
      <c r="H1953" s="745">
        <v>0.21</v>
      </c>
      <c r="I1953" s="747">
        <v>1</v>
      </c>
      <c r="J1953" s="316"/>
      <c r="K1953" s="680">
        <f t="shared" si="441"/>
        <v>0</v>
      </c>
      <c r="L1953" s="355">
        <v>1</v>
      </c>
      <c r="M1953" s="355"/>
      <c r="N1953" s="361">
        <f t="shared" si="436"/>
        <v>1</v>
      </c>
      <c r="O1953" s="355"/>
      <c r="P1953" s="355"/>
      <c r="Q1953" s="355"/>
      <c r="R1953" s="355"/>
      <c r="S1953" s="355"/>
      <c r="T1953" s="355"/>
      <c r="U1953" s="355"/>
      <c r="V1953" s="355"/>
      <c r="W1953" s="355"/>
      <c r="X1953" s="355"/>
      <c r="Y1953" s="355"/>
      <c r="Z1953" s="355"/>
      <c r="AA1953" s="355"/>
      <c r="AB1953" s="355"/>
      <c r="AC1953" s="355"/>
      <c r="AD1953" s="355"/>
      <c r="AE1953" s="355"/>
      <c r="AF1953" s="355"/>
      <c r="AG1953" s="355"/>
      <c r="AH1953" s="355"/>
      <c r="AI1953" s="355"/>
      <c r="AJ1953" s="355"/>
      <c r="AK1953" s="72">
        <f t="shared" si="437"/>
        <v>0</v>
      </c>
      <c r="AL1953" s="761">
        <f t="shared" si="438"/>
        <v>1</v>
      </c>
      <c r="AM1953" s="359">
        <f t="shared" si="443"/>
        <v>0</v>
      </c>
      <c r="AN1953" s="359">
        <f t="shared" si="442"/>
        <v>0</v>
      </c>
      <c r="AO1953" s="755">
        <f t="shared" si="444"/>
        <v>0</v>
      </c>
      <c r="AP1953" s="573">
        <f t="shared" si="439"/>
        <v>0</v>
      </c>
      <c r="AQ1953" s="583">
        <f t="shared" si="440"/>
        <v>0</v>
      </c>
      <c r="AR1953" s="579"/>
      <c r="AS1953" s="102"/>
      <c r="AT1953" s="27"/>
      <c r="AU1953" s="592"/>
    </row>
    <row r="1954" spans="1:47" ht="15" hidden="1">
      <c r="A1954" s="309"/>
      <c r="B1954" s="338"/>
      <c r="C1954" s="350"/>
      <c r="D1954" s="951"/>
      <c r="E1954" s="952"/>
      <c r="F1954" s="952"/>
      <c r="G1954" s="953"/>
      <c r="H1954" s="745">
        <v>0.21</v>
      </c>
      <c r="I1954" s="747">
        <v>1</v>
      </c>
      <c r="J1954" s="316"/>
      <c r="K1954" s="680">
        <f t="shared" si="441"/>
        <v>0</v>
      </c>
      <c r="L1954" s="355">
        <v>1</v>
      </c>
      <c r="M1954" s="355"/>
      <c r="N1954" s="361">
        <f t="shared" si="436"/>
        <v>1</v>
      </c>
      <c r="O1954" s="355"/>
      <c r="P1954" s="355"/>
      <c r="Q1954" s="355"/>
      <c r="R1954" s="355"/>
      <c r="S1954" s="355"/>
      <c r="T1954" s="355"/>
      <c r="U1954" s="355"/>
      <c r="V1954" s="355"/>
      <c r="W1954" s="355"/>
      <c r="X1954" s="355"/>
      <c r="Y1954" s="355"/>
      <c r="Z1954" s="355"/>
      <c r="AA1954" s="355"/>
      <c r="AB1954" s="355"/>
      <c r="AC1954" s="355"/>
      <c r="AD1954" s="355"/>
      <c r="AE1954" s="355"/>
      <c r="AF1954" s="355"/>
      <c r="AG1954" s="355"/>
      <c r="AH1954" s="355"/>
      <c r="AI1954" s="355"/>
      <c r="AJ1954" s="355"/>
      <c r="AK1954" s="72">
        <f t="shared" si="437"/>
        <v>0</v>
      </c>
      <c r="AL1954" s="761">
        <f t="shared" si="438"/>
        <v>1</v>
      </c>
      <c r="AM1954" s="359">
        <f t="shared" si="443"/>
        <v>0</v>
      </c>
      <c r="AN1954" s="359">
        <f t="shared" si="442"/>
        <v>0</v>
      </c>
      <c r="AO1954" s="755">
        <f t="shared" si="444"/>
        <v>0</v>
      </c>
      <c r="AP1954" s="573">
        <f t="shared" si="439"/>
        <v>0</v>
      </c>
      <c r="AQ1954" s="583">
        <f t="shared" si="440"/>
        <v>0</v>
      </c>
      <c r="AR1954" s="579"/>
      <c r="AS1954" s="102"/>
      <c r="AT1954" s="27"/>
      <c r="AU1954" s="592"/>
    </row>
    <row r="1955" spans="1:47" ht="15" hidden="1">
      <c r="A1955" s="309"/>
      <c r="B1955" s="338"/>
      <c r="C1955" s="350"/>
      <c r="D1955" s="951"/>
      <c r="E1955" s="952"/>
      <c r="F1955" s="952"/>
      <c r="G1955" s="953"/>
      <c r="H1955" s="745">
        <v>0.21</v>
      </c>
      <c r="I1955" s="747">
        <v>1</v>
      </c>
      <c r="J1955" s="316"/>
      <c r="K1955" s="680">
        <f t="shared" si="441"/>
        <v>0</v>
      </c>
      <c r="L1955" s="355">
        <v>1</v>
      </c>
      <c r="M1955" s="355"/>
      <c r="N1955" s="361">
        <f t="shared" si="436"/>
        <v>1</v>
      </c>
      <c r="O1955" s="355"/>
      <c r="P1955" s="355"/>
      <c r="Q1955" s="355"/>
      <c r="R1955" s="355"/>
      <c r="S1955" s="355"/>
      <c r="T1955" s="355"/>
      <c r="U1955" s="355"/>
      <c r="V1955" s="355"/>
      <c r="W1955" s="355"/>
      <c r="X1955" s="355"/>
      <c r="Y1955" s="355"/>
      <c r="Z1955" s="355"/>
      <c r="AA1955" s="355"/>
      <c r="AB1955" s="355"/>
      <c r="AC1955" s="355"/>
      <c r="AD1955" s="355"/>
      <c r="AE1955" s="355"/>
      <c r="AF1955" s="355"/>
      <c r="AG1955" s="355"/>
      <c r="AH1955" s="355"/>
      <c r="AI1955" s="355"/>
      <c r="AJ1955" s="355"/>
      <c r="AK1955" s="72">
        <f t="shared" si="437"/>
        <v>0</v>
      </c>
      <c r="AL1955" s="761">
        <f t="shared" si="438"/>
        <v>1</v>
      </c>
      <c r="AM1955" s="359">
        <f t="shared" si="443"/>
        <v>0</v>
      </c>
      <c r="AN1955" s="359">
        <f t="shared" si="442"/>
        <v>0</v>
      </c>
      <c r="AO1955" s="755">
        <f t="shared" si="444"/>
        <v>0</v>
      </c>
      <c r="AP1955" s="573">
        <f t="shared" si="439"/>
        <v>0</v>
      </c>
      <c r="AQ1955" s="583">
        <f t="shared" si="440"/>
        <v>0</v>
      </c>
      <c r="AR1955" s="579"/>
      <c r="AS1955" s="102"/>
      <c r="AT1955" s="27"/>
      <c r="AU1955" s="592"/>
    </row>
    <row r="1956" spans="1:47" ht="15" hidden="1">
      <c r="A1956" s="309"/>
      <c r="B1956" s="338"/>
      <c r="C1956" s="350"/>
      <c r="D1956" s="951"/>
      <c r="E1956" s="952"/>
      <c r="F1956" s="952"/>
      <c r="G1956" s="953"/>
      <c r="H1956" s="745">
        <v>0.21</v>
      </c>
      <c r="I1956" s="747">
        <v>1</v>
      </c>
      <c r="J1956" s="316"/>
      <c r="K1956" s="680">
        <f t="shared" si="441"/>
        <v>0</v>
      </c>
      <c r="L1956" s="355">
        <v>1</v>
      </c>
      <c r="M1956" s="355"/>
      <c r="N1956" s="361">
        <f t="shared" si="436"/>
        <v>1</v>
      </c>
      <c r="O1956" s="355"/>
      <c r="P1956" s="355"/>
      <c r="Q1956" s="355"/>
      <c r="R1956" s="355"/>
      <c r="S1956" s="355"/>
      <c r="T1956" s="355"/>
      <c r="U1956" s="355"/>
      <c r="V1956" s="355"/>
      <c r="W1956" s="355"/>
      <c r="X1956" s="355"/>
      <c r="Y1956" s="355"/>
      <c r="Z1956" s="355"/>
      <c r="AA1956" s="355"/>
      <c r="AB1956" s="355"/>
      <c r="AC1956" s="355"/>
      <c r="AD1956" s="355"/>
      <c r="AE1956" s="355"/>
      <c r="AF1956" s="355"/>
      <c r="AG1956" s="355"/>
      <c r="AH1956" s="355"/>
      <c r="AI1956" s="355"/>
      <c r="AJ1956" s="355"/>
      <c r="AK1956" s="72">
        <f t="shared" si="437"/>
        <v>0</v>
      </c>
      <c r="AL1956" s="761">
        <f t="shared" si="438"/>
        <v>1</v>
      </c>
      <c r="AM1956" s="359">
        <f t="shared" si="443"/>
        <v>0</v>
      </c>
      <c r="AN1956" s="359">
        <f t="shared" si="442"/>
        <v>0</v>
      </c>
      <c r="AO1956" s="755">
        <f t="shared" si="444"/>
        <v>0</v>
      </c>
      <c r="AP1956" s="573">
        <f t="shared" si="439"/>
        <v>0</v>
      </c>
      <c r="AQ1956" s="583">
        <f t="shared" si="440"/>
        <v>0</v>
      </c>
      <c r="AR1956" s="579"/>
      <c r="AS1956" s="102"/>
      <c r="AT1956" s="27"/>
      <c r="AU1956" s="592"/>
    </row>
    <row r="1957" spans="1:47" ht="15" hidden="1">
      <c r="A1957" s="309"/>
      <c r="B1957" s="338"/>
      <c r="C1957" s="350"/>
      <c r="D1957" s="951"/>
      <c r="E1957" s="952"/>
      <c r="F1957" s="952"/>
      <c r="G1957" s="953"/>
      <c r="H1957" s="745">
        <v>0.21</v>
      </c>
      <c r="I1957" s="747">
        <v>1</v>
      </c>
      <c r="J1957" s="316"/>
      <c r="K1957" s="680">
        <f t="shared" si="441"/>
        <v>0</v>
      </c>
      <c r="L1957" s="355">
        <v>1</v>
      </c>
      <c r="M1957" s="355"/>
      <c r="N1957" s="361">
        <f t="shared" si="436"/>
        <v>1</v>
      </c>
      <c r="O1957" s="355"/>
      <c r="P1957" s="355"/>
      <c r="Q1957" s="355"/>
      <c r="R1957" s="355"/>
      <c r="S1957" s="355"/>
      <c r="T1957" s="355"/>
      <c r="U1957" s="355"/>
      <c r="V1957" s="355"/>
      <c r="W1957" s="355"/>
      <c r="X1957" s="355"/>
      <c r="Y1957" s="355"/>
      <c r="Z1957" s="355"/>
      <c r="AA1957" s="355"/>
      <c r="AB1957" s="355"/>
      <c r="AC1957" s="355"/>
      <c r="AD1957" s="355"/>
      <c r="AE1957" s="355"/>
      <c r="AF1957" s="355"/>
      <c r="AG1957" s="355"/>
      <c r="AH1957" s="355"/>
      <c r="AI1957" s="355"/>
      <c r="AJ1957" s="355"/>
      <c r="AK1957" s="72">
        <f t="shared" si="437"/>
        <v>0</v>
      </c>
      <c r="AL1957" s="761">
        <f t="shared" si="438"/>
        <v>1</v>
      </c>
      <c r="AM1957" s="359">
        <f t="shared" si="443"/>
        <v>0</v>
      </c>
      <c r="AN1957" s="359">
        <f t="shared" si="442"/>
        <v>0</v>
      </c>
      <c r="AO1957" s="755">
        <f t="shared" si="444"/>
        <v>0</v>
      </c>
      <c r="AP1957" s="573">
        <f t="shared" si="439"/>
        <v>0</v>
      </c>
      <c r="AQ1957" s="583">
        <f t="shared" si="440"/>
        <v>0</v>
      </c>
      <c r="AR1957" s="579"/>
      <c r="AS1957" s="102"/>
      <c r="AT1957" s="27"/>
      <c r="AU1957" s="592"/>
    </row>
    <row r="1958" spans="1:47" ht="15" hidden="1">
      <c r="A1958" s="309"/>
      <c r="B1958" s="338"/>
      <c r="C1958" s="350"/>
      <c r="D1958" s="951"/>
      <c r="E1958" s="952"/>
      <c r="F1958" s="952"/>
      <c r="G1958" s="953"/>
      <c r="H1958" s="745">
        <v>0.21</v>
      </c>
      <c r="I1958" s="747">
        <v>1</v>
      </c>
      <c r="J1958" s="316"/>
      <c r="K1958" s="680">
        <f t="shared" si="441"/>
        <v>0</v>
      </c>
      <c r="L1958" s="355">
        <v>1</v>
      </c>
      <c r="M1958" s="355"/>
      <c r="N1958" s="361">
        <f t="shared" si="436"/>
        <v>1</v>
      </c>
      <c r="O1958" s="355"/>
      <c r="P1958" s="355"/>
      <c r="Q1958" s="355"/>
      <c r="R1958" s="355"/>
      <c r="S1958" s="355"/>
      <c r="T1958" s="355"/>
      <c r="U1958" s="355"/>
      <c r="V1958" s="355"/>
      <c r="W1958" s="355"/>
      <c r="X1958" s="355"/>
      <c r="Y1958" s="355"/>
      <c r="Z1958" s="355"/>
      <c r="AA1958" s="355"/>
      <c r="AB1958" s="355"/>
      <c r="AC1958" s="355"/>
      <c r="AD1958" s="355"/>
      <c r="AE1958" s="355"/>
      <c r="AF1958" s="355"/>
      <c r="AG1958" s="355"/>
      <c r="AH1958" s="355"/>
      <c r="AI1958" s="355"/>
      <c r="AJ1958" s="355"/>
      <c r="AK1958" s="72">
        <f t="shared" si="437"/>
        <v>0</v>
      </c>
      <c r="AL1958" s="761">
        <f t="shared" si="438"/>
        <v>1</v>
      </c>
      <c r="AM1958" s="359">
        <f t="shared" si="443"/>
        <v>0</v>
      </c>
      <c r="AN1958" s="359">
        <f t="shared" si="442"/>
        <v>0</v>
      </c>
      <c r="AO1958" s="755">
        <f t="shared" si="444"/>
        <v>0</v>
      </c>
      <c r="AP1958" s="573">
        <f t="shared" si="439"/>
        <v>0</v>
      </c>
      <c r="AQ1958" s="583">
        <f t="shared" si="440"/>
        <v>0</v>
      </c>
      <c r="AR1958" s="579"/>
      <c r="AS1958" s="102"/>
      <c r="AT1958" s="27"/>
      <c r="AU1958" s="592"/>
    </row>
    <row r="1959" spans="1:47" ht="15" hidden="1">
      <c r="A1959" s="309"/>
      <c r="B1959" s="338"/>
      <c r="C1959" s="350"/>
      <c r="D1959" s="951"/>
      <c r="E1959" s="952"/>
      <c r="F1959" s="952"/>
      <c r="G1959" s="953"/>
      <c r="H1959" s="745">
        <v>0.21</v>
      </c>
      <c r="I1959" s="747">
        <v>1</v>
      </c>
      <c r="J1959" s="316"/>
      <c r="K1959" s="680">
        <f t="shared" si="441"/>
        <v>0</v>
      </c>
      <c r="L1959" s="355">
        <v>1</v>
      </c>
      <c r="M1959" s="355"/>
      <c r="N1959" s="361">
        <f t="shared" si="436"/>
        <v>1</v>
      </c>
      <c r="O1959" s="355"/>
      <c r="P1959" s="355"/>
      <c r="Q1959" s="355"/>
      <c r="R1959" s="355"/>
      <c r="S1959" s="355"/>
      <c r="T1959" s="355"/>
      <c r="U1959" s="355"/>
      <c r="V1959" s="355"/>
      <c r="W1959" s="355"/>
      <c r="X1959" s="355"/>
      <c r="Y1959" s="355"/>
      <c r="Z1959" s="355"/>
      <c r="AA1959" s="355"/>
      <c r="AB1959" s="355"/>
      <c r="AC1959" s="355"/>
      <c r="AD1959" s="355"/>
      <c r="AE1959" s="355"/>
      <c r="AF1959" s="355"/>
      <c r="AG1959" s="355"/>
      <c r="AH1959" s="355"/>
      <c r="AI1959" s="355"/>
      <c r="AJ1959" s="355"/>
      <c r="AK1959" s="72">
        <f t="shared" si="437"/>
        <v>0</v>
      </c>
      <c r="AL1959" s="761">
        <f t="shared" si="438"/>
        <v>1</v>
      </c>
      <c r="AM1959" s="359">
        <f t="shared" si="443"/>
        <v>0</v>
      </c>
      <c r="AN1959" s="359">
        <f t="shared" si="442"/>
        <v>0</v>
      </c>
      <c r="AO1959" s="755">
        <f t="shared" si="444"/>
        <v>0</v>
      </c>
      <c r="AP1959" s="573">
        <f t="shared" si="439"/>
        <v>0</v>
      </c>
      <c r="AQ1959" s="583">
        <f t="shared" si="440"/>
        <v>0</v>
      </c>
      <c r="AR1959" s="579"/>
      <c r="AS1959" s="102"/>
      <c r="AT1959" s="27"/>
      <c r="AU1959" s="592"/>
    </row>
    <row r="1960" spans="1:47" ht="15" hidden="1">
      <c r="A1960" s="309"/>
      <c r="B1960" s="338"/>
      <c r="C1960" s="350"/>
      <c r="D1960" s="951"/>
      <c r="E1960" s="952"/>
      <c r="F1960" s="952"/>
      <c r="G1960" s="953"/>
      <c r="H1960" s="745">
        <v>0.21</v>
      </c>
      <c r="I1960" s="747">
        <v>1</v>
      </c>
      <c r="J1960" s="316"/>
      <c r="K1960" s="680">
        <f t="shared" si="441"/>
        <v>0</v>
      </c>
      <c r="L1960" s="355">
        <v>1</v>
      </c>
      <c r="M1960" s="355"/>
      <c r="N1960" s="361">
        <f t="shared" si="436"/>
        <v>1</v>
      </c>
      <c r="O1960" s="355"/>
      <c r="P1960" s="355"/>
      <c r="Q1960" s="355"/>
      <c r="R1960" s="355"/>
      <c r="S1960" s="355"/>
      <c r="T1960" s="355"/>
      <c r="U1960" s="355"/>
      <c r="V1960" s="355"/>
      <c r="W1960" s="355"/>
      <c r="X1960" s="355"/>
      <c r="Y1960" s="355"/>
      <c r="Z1960" s="355"/>
      <c r="AA1960" s="355"/>
      <c r="AB1960" s="355"/>
      <c r="AC1960" s="355"/>
      <c r="AD1960" s="355"/>
      <c r="AE1960" s="355"/>
      <c r="AF1960" s="355"/>
      <c r="AG1960" s="355"/>
      <c r="AH1960" s="355"/>
      <c r="AI1960" s="355"/>
      <c r="AJ1960" s="355"/>
      <c r="AK1960" s="72">
        <f t="shared" si="437"/>
        <v>0</v>
      </c>
      <c r="AL1960" s="761">
        <f t="shared" si="438"/>
        <v>1</v>
      </c>
      <c r="AM1960" s="359">
        <f t="shared" si="443"/>
        <v>0</v>
      </c>
      <c r="AN1960" s="359">
        <f t="shared" si="442"/>
        <v>0</v>
      </c>
      <c r="AO1960" s="755">
        <f t="shared" si="444"/>
        <v>0</v>
      </c>
      <c r="AP1960" s="573">
        <f t="shared" si="439"/>
        <v>0</v>
      </c>
      <c r="AQ1960" s="583">
        <f t="shared" si="440"/>
        <v>0</v>
      </c>
      <c r="AR1960" s="579"/>
      <c r="AS1960" s="102"/>
      <c r="AT1960" s="27"/>
      <c r="AU1960" s="592"/>
    </row>
    <row r="1961" spans="1:47" ht="15" hidden="1">
      <c r="A1961" s="309"/>
      <c r="B1961" s="338"/>
      <c r="C1961" s="350"/>
      <c r="D1961" s="951"/>
      <c r="E1961" s="952"/>
      <c r="F1961" s="952"/>
      <c r="G1961" s="953"/>
      <c r="H1961" s="745">
        <v>0.21</v>
      </c>
      <c r="I1961" s="747">
        <v>1</v>
      </c>
      <c r="J1961" s="316"/>
      <c r="K1961" s="680">
        <f t="shared" si="441"/>
        <v>0</v>
      </c>
      <c r="L1961" s="355">
        <v>1</v>
      </c>
      <c r="M1961" s="355"/>
      <c r="N1961" s="361">
        <f t="shared" si="436"/>
        <v>1</v>
      </c>
      <c r="O1961" s="355"/>
      <c r="P1961" s="355"/>
      <c r="Q1961" s="355"/>
      <c r="R1961" s="355"/>
      <c r="S1961" s="355"/>
      <c r="T1961" s="355"/>
      <c r="U1961" s="355"/>
      <c r="V1961" s="355"/>
      <c r="W1961" s="355"/>
      <c r="X1961" s="355"/>
      <c r="Y1961" s="355"/>
      <c r="Z1961" s="355"/>
      <c r="AA1961" s="355"/>
      <c r="AB1961" s="355"/>
      <c r="AC1961" s="355"/>
      <c r="AD1961" s="355"/>
      <c r="AE1961" s="355"/>
      <c r="AF1961" s="355"/>
      <c r="AG1961" s="355"/>
      <c r="AH1961" s="355"/>
      <c r="AI1961" s="355"/>
      <c r="AJ1961" s="355"/>
      <c r="AK1961" s="72">
        <f t="shared" si="437"/>
        <v>0</v>
      </c>
      <c r="AL1961" s="761">
        <f t="shared" si="438"/>
        <v>1</v>
      </c>
      <c r="AM1961" s="359">
        <f t="shared" si="443"/>
        <v>0</v>
      </c>
      <c r="AN1961" s="359">
        <f t="shared" si="442"/>
        <v>0</v>
      </c>
      <c r="AO1961" s="755">
        <f t="shared" si="444"/>
        <v>0</v>
      </c>
      <c r="AP1961" s="573">
        <f t="shared" si="439"/>
        <v>0</v>
      </c>
      <c r="AQ1961" s="583">
        <f t="shared" si="440"/>
        <v>0</v>
      </c>
      <c r="AR1961" s="579"/>
      <c r="AS1961" s="102"/>
      <c r="AT1961" s="27"/>
      <c r="AU1961" s="592"/>
    </row>
    <row r="1962" spans="1:47" ht="15" hidden="1">
      <c r="A1962" s="307"/>
      <c r="B1962" s="351"/>
      <c r="C1962" s="352"/>
      <c r="D1962" s="951"/>
      <c r="E1962" s="952"/>
      <c r="F1962" s="952"/>
      <c r="G1962" s="953"/>
      <c r="H1962" s="745">
        <v>0.21</v>
      </c>
      <c r="I1962" s="747">
        <v>1</v>
      </c>
      <c r="J1962" s="312"/>
      <c r="K1962" s="680">
        <f t="shared" si="418"/>
        <v>0</v>
      </c>
      <c r="L1962" s="355">
        <v>1</v>
      </c>
      <c r="M1962" s="356"/>
      <c r="N1962" s="361">
        <f t="shared" si="376"/>
        <v>1</v>
      </c>
      <c r="O1962" s="356"/>
      <c r="P1962" s="356"/>
      <c r="Q1962" s="356"/>
      <c r="R1962" s="356"/>
      <c r="S1962" s="356"/>
      <c r="T1962" s="356"/>
      <c r="U1962" s="356"/>
      <c r="V1962" s="356"/>
      <c r="W1962" s="356"/>
      <c r="X1962" s="356"/>
      <c r="Y1962" s="356"/>
      <c r="Z1962" s="356"/>
      <c r="AA1962" s="356"/>
      <c r="AB1962" s="356"/>
      <c r="AC1962" s="356"/>
      <c r="AD1962" s="356"/>
      <c r="AE1962" s="356"/>
      <c r="AF1962" s="356"/>
      <c r="AG1962" s="356"/>
      <c r="AH1962" s="356"/>
      <c r="AI1962" s="356"/>
      <c r="AJ1962" s="356"/>
      <c r="AK1962" s="72">
        <f t="shared" si="377"/>
        <v>0</v>
      </c>
      <c r="AL1962" s="761">
        <f t="shared" si="372"/>
        <v>1</v>
      </c>
      <c r="AM1962" s="359">
        <f t="shared" si="423"/>
        <v>0</v>
      </c>
      <c r="AN1962" s="359">
        <f t="shared" si="419"/>
        <v>0</v>
      </c>
      <c r="AO1962" s="755">
        <f t="shared" si="424"/>
        <v>0</v>
      </c>
      <c r="AP1962" s="573">
        <f t="shared" si="373"/>
        <v>0</v>
      </c>
      <c r="AQ1962" s="583">
        <f t="shared" si="374"/>
        <v>0</v>
      </c>
      <c r="AR1962" s="579"/>
      <c r="AS1962" s="102"/>
      <c r="AT1962" s="27"/>
      <c r="AU1962" s="592"/>
    </row>
    <row r="1963" spans="1:47" ht="15.75" thickBot="1">
      <c r="A1963" s="340"/>
      <c r="B1963" s="341"/>
      <c r="C1963" s="353"/>
      <c r="D1963" s="1023"/>
      <c r="E1963" s="1024"/>
      <c r="F1963" s="1024"/>
      <c r="G1963" s="1025"/>
      <c r="H1963" s="745">
        <v>0.21</v>
      </c>
      <c r="I1963" s="747">
        <v>1</v>
      </c>
      <c r="J1963" s="336"/>
      <c r="K1963" s="730">
        <f t="shared" si="418"/>
        <v>0</v>
      </c>
      <c r="L1963" s="357">
        <v>1</v>
      </c>
      <c r="M1963" s="357"/>
      <c r="N1963" s="362">
        <f t="shared" si="376"/>
        <v>1</v>
      </c>
      <c r="O1963" s="357"/>
      <c r="P1963" s="357"/>
      <c r="Q1963" s="357"/>
      <c r="R1963" s="357"/>
      <c r="S1963" s="357"/>
      <c r="T1963" s="357"/>
      <c r="U1963" s="357"/>
      <c r="V1963" s="357"/>
      <c r="W1963" s="357"/>
      <c r="X1963" s="357"/>
      <c r="Y1963" s="357"/>
      <c r="Z1963" s="357"/>
      <c r="AA1963" s="357"/>
      <c r="AB1963" s="357"/>
      <c r="AC1963" s="357"/>
      <c r="AD1963" s="357"/>
      <c r="AE1963" s="357"/>
      <c r="AF1963" s="357"/>
      <c r="AG1963" s="357"/>
      <c r="AH1963" s="357"/>
      <c r="AI1963" s="357"/>
      <c r="AJ1963" s="357"/>
      <c r="AK1963" s="334">
        <f t="shared" si="377"/>
        <v>0</v>
      </c>
      <c r="AL1963" s="761">
        <f t="shared" si="372"/>
        <v>1</v>
      </c>
      <c r="AM1963" s="359">
        <f t="shared" si="423"/>
        <v>0</v>
      </c>
      <c r="AN1963" s="753">
        <f t="shared" si="419"/>
        <v>0</v>
      </c>
      <c r="AO1963" s="755">
        <f t="shared" si="424"/>
        <v>0</v>
      </c>
      <c r="AP1963" s="576">
        <f t="shared" si="373"/>
        <v>0</v>
      </c>
      <c r="AQ1963" s="585">
        <f t="shared" si="374"/>
        <v>0</v>
      </c>
      <c r="AR1963" s="581"/>
      <c r="AS1963" s="215"/>
      <c r="AT1963" s="28"/>
      <c r="AU1963" s="593"/>
    </row>
    <row r="1964" spans="1:47" ht="14.45" customHeight="1" thickBot="1">
      <c r="A1964" s="1070" t="s">
        <v>110</v>
      </c>
      <c r="B1964" s="1070"/>
      <c r="C1964" s="1070"/>
      <c r="D1964" s="1070"/>
      <c r="E1964" s="1070"/>
      <c r="F1964" s="1070"/>
      <c r="G1964" s="1070"/>
      <c r="H1964" s="1070"/>
      <c r="I1964" s="1070"/>
      <c r="J1964" s="1070"/>
      <c r="K1964" s="1071"/>
      <c r="L1964" s="1070"/>
      <c r="M1964" s="1070"/>
      <c r="N1964" s="1070"/>
      <c r="O1964" s="1070"/>
      <c r="P1964" s="1070"/>
      <c r="Q1964" s="1070"/>
      <c r="R1964" s="1070"/>
      <c r="S1964" s="1070"/>
      <c r="T1964" s="1070"/>
      <c r="U1964" s="1070"/>
      <c r="V1964" s="1070"/>
      <c r="W1964" s="1070"/>
      <c r="X1964" s="1070"/>
      <c r="Y1964" s="1070"/>
      <c r="Z1964" s="1070"/>
      <c r="AA1964" s="1070"/>
      <c r="AB1964" s="1070"/>
      <c r="AC1964" s="1070"/>
      <c r="AD1964" s="1070"/>
      <c r="AE1964" s="1070"/>
      <c r="AF1964" s="1070"/>
      <c r="AG1964" s="1070"/>
      <c r="AH1964" s="1070"/>
      <c r="AI1964" s="1070"/>
      <c r="AJ1964" s="1070"/>
      <c r="AK1964" s="1070"/>
      <c r="AL1964" s="1072"/>
      <c r="AM1964" s="195">
        <f t="shared" ref="AM1964:AN1964" si="445">SUM(AM1532:AM1963)</f>
        <v>0</v>
      </c>
      <c r="AN1964" s="195">
        <f t="shared" si="445"/>
        <v>0</v>
      </c>
      <c r="AO1964" s="195">
        <f>SUM(AO1532:AO1963)</f>
        <v>0</v>
      </c>
      <c r="AP1964" s="577">
        <f>SUM(AP1532:AP1963)</f>
        <v>0</v>
      </c>
      <c r="AQ1964" s="586">
        <f>SUM(AQ1532:AQ1963)</f>
        <v>0</v>
      </c>
      <c r="AR1964" s="582">
        <f>SUM(AR1532:AR1963)</f>
        <v>0</v>
      </c>
      <c r="AS1964" s="425">
        <f>SUM(AS1532:AS1963)</f>
        <v>0</v>
      </c>
    </row>
    <row r="1965" spans="1:47">
      <c r="J1965" s="37"/>
      <c r="K1965" s="38"/>
      <c r="L1965" s="38"/>
      <c r="M1965" s="38"/>
      <c r="AN1965" s="1177" t="s">
        <v>100</v>
      </c>
      <c r="AO1965" s="1177"/>
      <c r="AP1965" s="571">
        <f>AP1964+AR1964</f>
        <v>0</v>
      </c>
      <c r="AQ1965" s="571">
        <f>AQ1964+AS1964</f>
        <v>0</v>
      </c>
    </row>
    <row r="1966" spans="1:47">
      <c r="J1966" s="37"/>
      <c r="K1966" s="38"/>
      <c r="L1966" s="38"/>
      <c r="M1966" s="38"/>
      <c r="AO1966" s="100"/>
      <c r="AP1966" s="100"/>
      <c r="AQ1966" s="100"/>
    </row>
    <row r="1967" spans="1:47" ht="15.75">
      <c r="A1967" s="444" t="s">
        <v>21</v>
      </c>
      <c r="B1967" s="445"/>
      <c r="C1967" s="446"/>
      <c r="D1967" s="446"/>
      <c r="E1967" s="447"/>
      <c r="F1967" s="448"/>
      <c r="G1967" s="448"/>
      <c r="H1967" s="448"/>
      <c r="I1967" s="448"/>
      <c r="J1967" s="449"/>
      <c r="K1967" s="450"/>
      <c r="L1967" s="450"/>
      <c r="M1967" s="450"/>
      <c r="N1967" s="451"/>
      <c r="O1967" s="451"/>
      <c r="P1967" s="451"/>
      <c r="Q1967" s="451"/>
      <c r="R1967" s="451"/>
      <c r="S1967" s="451"/>
      <c r="T1967" s="451"/>
      <c r="U1967" s="451"/>
      <c r="V1967" s="451"/>
      <c r="W1967" s="451"/>
      <c r="X1967" s="451"/>
      <c r="Y1967" s="451"/>
      <c r="Z1967" s="451"/>
      <c r="AA1967" s="451"/>
      <c r="AB1967" s="451"/>
      <c r="AC1967" s="451"/>
      <c r="AD1967" s="451"/>
      <c r="AE1967" s="451"/>
      <c r="AF1967" s="451"/>
      <c r="AG1967" s="451"/>
      <c r="AH1967" s="451"/>
      <c r="AI1967" s="451"/>
      <c r="AJ1967" s="451"/>
      <c r="AK1967" s="451"/>
      <c r="AL1967" s="451"/>
      <c r="AM1967" s="451"/>
      <c r="AN1967" s="451"/>
      <c r="AO1967" s="452"/>
      <c r="AP1967" s="452"/>
      <c r="AQ1967" s="452"/>
      <c r="AR1967" s="452"/>
      <c r="AS1967" s="452"/>
      <c r="AT1967" s="446"/>
      <c r="AU1967" s="446"/>
    </row>
    <row r="1968" spans="1:47" ht="13.5" thickBot="1">
      <c r="A1968" s="24"/>
      <c r="B1968" s="6"/>
      <c r="C1968" s="5"/>
      <c r="D1968" s="5"/>
      <c r="E1968" s="2"/>
      <c r="F1968" s="7"/>
      <c r="G1968" s="7"/>
      <c r="H1968" s="7"/>
      <c r="I1968" s="7"/>
      <c r="J1968" s="39"/>
      <c r="K1968" s="40"/>
      <c r="L1968" s="40"/>
      <c r="M1968" s="40"/>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16"/>
      <c r="AO1968" s="36"/>
      <c r="AP1968" s="36"/>
      <c r="AQ1968" s="36"/>
      <c r="AR1968" s="36"/>
      <c r="AS1968" s="36"/>
      <c r="AT1968" s="5"/>
      <c r="AU1968" s="5"/>
    </row>
    <row r="1969" spans="1:47" ht="27.6" customHeight="1">
      <c r="A1969" s="1165" t="s">
        <v>54</v>
      </c>
      <c r="B1969" s="1167" t="s">
        <v>55</v>
      </c>
      <c r="C1969" s="1033" t="s">
        <v>108</v>
      </c>
      <c r="D1969" s="1169" t="s">
        <v>111</v>
      </c>
      <c r="E1969" s="1170"/>
      <c r="F1969" s="1170"/>
      <c r="G1969" s="1171"/>
      <c r="H1969" s="1033" t="s">
        <v>391</v>
      </c>
      <c r="I1969" s="1033" t="s">
        <v>390</v>
      </c>
      <c r="J1969" s="1157" t="s">
        <v>102</v>
      </c>
      <c r="K1969" s="1159"/>
      <c r="L1969" s="1157" t="s">
        <v>61</v>
      </c>
      <c r="M1969" s="1158"/>
      <c r="N1969" s="1159"/>
      <c r="O1969" s="1157" t="s">
        <v>62</v>
      </c>
      <c r="P1969" s="1158"/>
      <c r="Q1969" s="1158"/>
      <c r="R1969" s="1158"/>
      <c r="S1969" s="1158"/>
      <c r="T1969" s="1158"/>
      <c r="U1969" s="1158"/>
      <c r="V1969" s="1158"/>
      <c r="W1969" s="1158"/>
      <c r="X1969" s="1158"/>
      <c r="Y1969" s="1158"/>
      <c r="Z1969" s="1158"/>
      <c r="AA1969" s="1158"/>
      <c r="AB1969" s="1158"/>
      <c r="AC1969" s="1158"/>
      <c r="AD1969" s="1158"/>
      <c r="AE1969" s="1158"/>
      <c r="AF1969" s="1158"/>
      <c r="AG1969" s="1158"/>
      <c r="AH1969" s="1158"/>
      <c r="AI1969" s="1158"/>
      <c r="AJ1969" s="1159"/>
      <c r="AK1969" s="438" t="s">
        <v>62</v>
      </c>
      <c r="AL1969" s="438" t="s">
        <v>62</v>
      </c>
      <c r="AM1969" s="1208" t="s">
        <v>63</v>
      </c>
      <c r="AN1969" s="1209"/>
      <c r="AO1969" s="1210"/>
      <c r="AP1969" s="1103" t="s">
        <v>64</v>
      </c>
      <c r="AQ1969" s="1104"/>
      <c r="AR1969" s="1104"/>
      <c r="AS1969" s="1104"/>
      <c r="AT1969" s="1105"/>
      <c r="AU1969" s="1190" t="s">
        <v>103</v>
      </c>
    </row>
    <row r="1970" spans="1:47" ht="30.75" customHeight="1" thickBot="1">
      <c r="A1970" s="1166"/>
      <c r="B1970" s="1168"/>
      <c r="C1970" s="1034"/>
      <c r="D1970" s="1172"/>
      <c r="E1970" s="1173"/>
      <c r="F1970" s="1173"/>
      <c r="G1970" s="1174"/>
      <c r="H1970" s="1034" t="s">
        <v>389</v>
      </c>
      <c r="I1970" s="1034" t="s">
        <v>389</v>
      </c>
      <c r="J1970" s="439" t="s">
        <v>104</v>
      </c>
      <c r="K1970" s="440" t="s">
        <v>105</v>
      </c>
      <c r="L1970" s="440" t="s">
        <v>68</v>
      </c>
      <c r="M1970" s="440" t="s">
        <v>69</v>
      </c>
      <c r="N1970" s="441" t="s">
        <v>70</v>
      </c>
      <c r="O1970" s="441" t="s">
        <v>71</v>
      </c>
      <c r="P1970" s="441" t="s">
        <v>72</v>
      </c>
      <c r="Q1970" s="441" t="s">
        <v>73</v>
      </c>
      <c r="R1970" s="441" t="s">
        <v>74</v>
      </c>
      <c r="S1970" s="441" t="s">
        <v>75</v>
      </c>
      <c r="T1970" s="441" t="s">
        <v>76</v>
      </c>
      <c r="U1970" s="441" t="s">
        <v>77</v>
      </c>
      <c r="V1970" s="441" t="s">
        <v>78</v>
      </c>
      <c r="W1970" s="441" t="s">
        <v>79</v>
      </c>
      <c r="X1970" s="441" t="s">
        <v>80</v>
      </c>
      <c r="Y1970" s="441" t="s">
        <v>81</v>
      </c>
      <c r="Z1970" s="441" t="s">
        <v>82</v>
      </c>
      <c r="AA1970" s="441" t="s">
        <v>83</v>
      </c>
      <c r="AB1970" s="441" t="s">
        <v>84</v>
      </c>
      <c r="AC1970" s="441" t="s">
        <v>85</v>
      </c>
      <c r="AD1970" s="441" t="s">
        <v>86</v>
      </c>
      <c r="AE1970" s="441" t="s">
        <v>87</v>
      </c>
      <c r="AF1970" s="441" t="s">
        <v>88</v>
      </c>
      <c r="AG1970" s="441" t="s">
        <v>89</v>
      </c>
      <c r="AH1970" s="441" t="s">
        <v>90</v>
      </c>
      <c r="AI1970" s="441" t="s">
        <v>91</v>
      </c>
      <c r="AJ1970" s="441" t="s">
        <v>92</v>
      </c>
      <c r="AK1970" s="441" t="s">
        <v>93</v>
      </c>
      <c r="AL1970" s="441" t="s">
        <v>94</v>
      </c>
      <c r="AM1970" s="442" t="s">
        <v>68</v>
      </c>
      <c r="AN1970" s="442" t="s">
        <v>69</v>
      </c>
      <c r="AO1970" s="443" t="s">
        <v>70</v>
      </c>
      <c r="AP1970" s="588" t="s">
        <v>95</v>
      </c>
      <c r="AQ1970" s="589" t="s">
        <v>96</v>
      </c>
      <c r="AR1970" s="590" t="s">
        <v>97</v>
      </c>
      <c r="AS1970" s="220" t="s">
        <v>98</v>
      </c>
      <c r="AT1970" s="221" t="s">
        <v>67</v>
      </c>
      <c r="AU1970" s="1191"/>
    </row>
    <row r="1971" spans="1:47" ht="14.45" customHeight="1">
      <c r="A1971" s="306"/>
      <c r="B1971" s="337"/>
      <c r="C1971" s="673">
        <f>'1D Frais de déplacement'!C16</f>
        <v>0</v>
      </c>
      <c r="D1971" s="1028" t="str">
        <f>IF('1D Frais de déplacement'!C16&lt;&gt;0,"Globalisation des frais repris en 1D Frais de déplacement","")</f>
        <v/>
      </c>
      <c r="E1971" s="1029"/>
      <c r="F1971" s="1029"/>
      <c r="G1971" s="1030"/>
      <c r="H1971" s="743"/>
      <c r="I1971" s="743"/>
      <c r="J1971" s="674">
        <f>AM1971+(AN1971*2)</f>
        <v>0</v>
      </c>
      <c r="K1971" s="675"/>
      <c r="L1971" s="508"/>
      <c r="M1971" s="508"/>
      <c r="N1971" s="509">
        <f>L1971+M1971</f>
        <v>0</v>
      </c>
      <c r="O1971" s="354"/>
      <c r="P1971" s="354"/>
      <c r="Q1971" s="354"/>
      <c r="R1971" s="354"/>
      <c r="S1971" s="354"/>
      <c r="T1971" s="354"/>
      <c r="U1971" s="354"/>
      <c r="V1971" s="354"/>
      <c r="W1971" s="354"/>
      <c r="X1971" s="354"/>
      <c r="Y1971" s="354"/>
      <c r="Z1971" s="354"/>
      <c r="AA1971" s="354"/>
      <c r="AB1971" s="354"/>
      <c r="AC1971" s="354"/>
      <c r="AD1971" s="354"/>
      <c r="AE1971" s="354"/>
      <c r="AF1971" s="354"/>
      <c r="AG1971" s="354"/>
      <c r="AH1971" s="354"/>
      <c r="AI1971" s="354"/>
      <c r="AJ1971" s="354"/>
      <c r="AK1971" s="512">
        <f>SUM(O1971:AJ1971)</f>
        <v>0</v>
      </c>
      <c r="AL1971" s="512">
        <f t="shared" ref="AL1971:AL2148" si="446">N1971+AK1971</f>
        <v>0</v>
      </c>
      <c r="AM1971" s="455">
        <f>IF($C1971='1D Frais de déplacement'!$C16,'1D Frais de déplacement'!M109)</f>
        <v>0</v>
      </c>
      <c r="AN1971" s="455">
        <f>IF(C1971='1D Frais de déplacement'!C16,'1D Frais de déplacement'!N109)</f>
        <v>0</v>
      </c>
      <c r="AO1971" s="456">
        <f>AM1971+AN1971</f>
        <v>0</v>
      </c>
      <c r="AP1971" s="575">
        <f>IF(C1971='1D Frais de déplacement'!C16,'1D Frais de déplacement'!O109)</f>
        <v>0</v>
      </c>
      <c r="AQ1971" s="658">
        <f>IF(C1971='1D Frais de déplacement'!C16,'1D Frais de déplacement'!P109)</f>
        <v>0</v>
      </c>
      <c r="AR1971" s="580">
        <f>IF(C1971='1D Frais de déplacement'!C16,'1D Frais de déplacement'!Q109)</f>
        <v>0</v>
      </c>
      <c r="AS1971" s="208">
        <f>IF(C1971='1D Frais de déplacement'!C16,'1D Frais de déplacement'!R109)</f>
        <v>0</v>
      </c>
      <c r="AT1971" s="209" t="str">
        <f>IF(AND(AR1971=0,AS1971=0),"","voir onglet 1D")</f>
        <v/>
      </c>
      <c r="AU1971" s="591"/>
    </row>
    <row r="1972" spans="1:47" ht="15" customHeight="1">
      <c r="A1972" s="309"/>
      <c r="B1972" s="338"/>
      <c r="C1972" s="676">
        <f>'1D Frais de déplacement'!C112</f>
        <v>0</v>
      </c>
      <c r="D1972" s="1028" t="str">
        <f>IF('1D Frais de déplacement'!C112&lt;&gt;0,"Globalisation des frais repris en 1D Frais de déplacement","")</f>
        <v/>
      </c>
      <c r="E1972" s="1029"/>
      <c r="F1972" s="1029"/>
      <c r="G1972" s="1030"/>
      <c r="H1972" s="740"/>
      <c r="I1972" s="740"/>
      <c r="J1972" s="677">
        <f t="shared" ref="J1972:J1981" si="447">AM1972+(AN1972*2)</f>
        <v>0</v>
      </c>
      <c r="K1972" s="678"/>
      <c r="L1972" s="510"/>
      <c r="M1972" s="510"/>
      <c r="N1972" s="511">
        <f t="shared" ref="N1972:N1978" si="448">L1972+M1972</f>
        <v>0</v>
      </c>
      <c r="O1972" s="355"/>
      <c r="P1972" s="355"/>
      <c r="Q1972" s="355"/>
      <c r="R1972" s="355"/>
      <c r="S1972" s="355"/>
      <c r="T1972" s="355"/>
      <c r="U1972" s="355"/>
      <c r="V1972" s="355"/>
      <c r="W1972" s="355"/>
      <c r="X1972" s="355"/>
      <c r="Y1972" s="355"/>
      <c r="Z1972" s="355"/>
      <c r="AA1972" s="355"/>
      <c r="AB1972" s="355"/>
      <c r="AC1972" s="355"/>
      <c r="AD1972" s="355"/>
      <c r="AE1972" s="355"/>
      <c r="AF1972" s="355"/>
      <c r="AG1972" s="355"/>
      <c r="AH1972" s="355"/>
      <c r="AI1972" s="355"/>
      <c r="AJ1972" s="355"/>
      <c r="AK1972" s="513">
        <f t="shared" ref="AK1972:AK1978" si="449">SUM(O1972:AJ1972)</f>
        <v>0</v>
      </c>
      <c r="AL1972" s="514">
        <f t="shared" ref="AL1972:AL1978" si="450">N1972+AK1972</f>
        <v>0</v>
      </c>
      <c r="AM1972" s="505">
        <f>IF($C1972='1D Frais de déplacement'!$C112,'1D Frais de déplacement'!M205)</f>
        <v>0</v>
      </c>
      <c r="AN1972" s="505">
        <f>IF($C1972='1D Frais de déplacement'!$C112,'1D Frais de déplacement'!N205)</f>
        <v>0</v>
      </c>
      <c r="AO1972" s="507">
        <f t="shared" ref="AO1972:AO2125" si="451">AM1972+AN1972</f>
        <v>0</v>
      </c>
      <c r="AP1972" s="654">
        <f>IF($C1972='1D Frais de déplacement'!$C112,'1D Frais de déplacement'!O205)</f>
        <v>0</v>
      </c>
      <c r="AQ1972" s="659">
        <f>IF($C1972='1D Frais de déplacement'!$C112,'1D Frais de déplacement'!P205)</f>
        <v>0</v>
      </c>
      <c r="AR1972" s="656">
        <f>IF($C1972='1D Frais de déplacement'!$C112,'1D Frais de déplacement'!Q205)</f>
        <v>0</v>
      </c>
      <c r="AS1972" s="654">
        <f>IF($C1972='1D Frais de déplacement'!$C112,'1D Frais de déplacement'!R205)</f>
        <v>0</v>
      </c>
      <c r="AT1972" s="209" t="str">
        <f>IF(AND(AR1972=0,AS1972=0),"","voir onglet 1D")</f>
        <v/>
      </c>
      <c r="AU1972" s="592"/>
    </row>
    <row r="1973" spans="1:47" ht="13.9" customHeight="1">
      <c r="A1973" s="309"/>
      <c r="B1973" s="338"/>
      <c r="C1973" s="676">
        <f>'1D Frais de déplacement'!C208</f>
        <v>0</v>
      </c>
      <c r="D1973" s="1028" t="str">
        <f>IF('1D Frais de déplacement'!C208&lt;&gt;0,"Globalisation des frais repris en 1D Frais de déplacement","")</f>
        <v/>
      </c>
      <c r="E1973" s="1029"/>
      <c r="F1973" s="1029"/>
      <c r="G1973" s="1030"/>
      <c r="H1973" s="740"/>
      <c r="I1973" s="740"/>
      <c r="J1973" s="677">
        <f t="shared" si="447"/>
        <v>0</v>
      </c>
      <c r="K1973" s="678"/>
      <c r="L1973" s="510"/>
      <c r="M1973" s="510"/>
      <c r="N1973" s="511">
        <f t="shared" si="448"/>
        <v>0</v>
      </c>
      <c r="O1973" s="355"/>
      <c r="P1973" s="355"/>
      <c r="Q1973" s="355"/>
      <c r="R1973" s="355"/>
      <c r="S1973" s="355"/>
      <c r="T1973" s="355"/>
      <c r="U1973" s="355"/>
      <c r="V1973" s="355"/>
      <c r="W1973" s="355"/>
      <c r="X1973" s="355"/>
      <c r="Y1973" s="355"/>
      <c r="Z1973" s="355"/>
      <c r="AA1973" s="355"/>
      <c r="AB1973" s="355"/>
      <c r="AC1973" s="355"/>
      <c r="AD1973" s="355"/>
      <c r="AE1973" s="355"/>
      <c r="AF1973" s="355"/>
      <c r="AG1973" s="355"/>
      <c r="AH1973" s="355"/>
      <c r="AI1973" s="355"/>
      <c r="AJ1973" s="355"/>
      <c r="AK1973" s="513">
        <f t="shared" si="449"/>
        <v>0</v>
      </c>
      <c r="AL1973" s="514">
        <f t="shared" si="450"/>
        <v>0</v>
      </c>
      <c r="AM1973" s="505">
        <f>IF($C1973='1D Frais de déplacement'!$C208,'1D Frais de déplacement'!M301)</f>
        <v>0</v>
      </c>
      <c r="AN1973" s="505">
        <f>IF($C1973='1D Frais de déplacement'!$C208,'1D Frais de déplacement'!N301)</f>
        <v>0</v>
      </c>
      <c r="AO1973" s="507">
        <f t="shared" si="451"/>
        <v>0</v>
      </c>
      <c r="AP1973" s="654">
        <f>IF($C1973='1D Frais de déplacement'!$C208,'1D Frais de déplacement'!O301)</f>
        <v>0</v>
      </c>
      <c r="AQ1973" s="659">
        <f>IF($C1973='1D Frais de déplacement'!$C208,'1D Frais de déplacement'!P301)</f>
        <v>0</v>
      </c>
      <c r="AR1973" s="656">
        <f>IF($C1973='1D Frais de déplacement'!$C208,'1D Frais de déplacement'!Q301)</f>
        <v>0</v>
      </c>
      <c r="AS1973" s="654">
        <f>IF($C1973='1D Frais de déplacement'!$C208,'1D Frais de déplacement'!R301)</f>
        <v>0</v>
      </c>
      <c r="AT1973" s="209" t="str">
        <f>IF(AND(AR1973=0,AS1973=0),"","voir onglet 1D")</f>
        <v/>
      </c>
      <c r="AU1973" s="592"/>
    </row>
    <row r="1974" spans="1:47" ht="13.9" customHeight="1">
      <c r="A1974" s="309"/>
      <c r="B1974" s="338"/>
      <c r="C1974" s="676">
        <f>'1D Frais de déplacement'!C304</f>
        <v>0</v>
      </c>
      <c r="D1974" s="1028" t="str">
        <f>IF('1D Frais de déplacement'!C304&lt;&gt;0,"Globalisation des frais repris en 1D Frais de déplacement","")</f>
        <v/>
      </c>
      <c r="E1974" s="1029"/>
      <c r="F1974" s="1029"/>
      <c r="G1974" s="1030"/>
      <c r="H1974" s="740"/>
      <c r="I1974" s="740"/>
      <c r="J1974" s="677">
        <f t="shared" si="447"/>
        <v>0</v>
      </c>
      <c r="K1974" s="678"/>
      <c r="L1974" s="510"/>
      <c r="M1974" s="510"/>
      <c r="N1974" s="511">
        <f t="shared" si="448"/>
        <v>0</v>
      </c>
      <c r="O1974" s="355"/>
      <c r="P1974" s="355"/>
      <c r="Q1974" s="355"/>
      <c r="R1974" s="355"/>
      <c r="S1974" s="355"/>
      <c r="T1974" s="355"/>
      <c r="U1974" s="355"/>
      <c r="V1974" s="355"/>
      <c r="W1974" s="355"/>
      <c r="X1974" s="355"/>
      <c r="Y1974" s="355"/>
      <c r="Z1974" s="355"/>
      <c r="AA1974" s="355"/>
      <c r="AB1974" s="355"/>
      <c r="AC1974" s="355"/>
      <c r="AD1974" s="355"/>
      <c r="AE1974" s="355"/>
      <c r="AF1974" s="355"/>
      <c r="AG1974" s="355"/>
      <c r="AH1974" s="355"/>
      <c r="AI1974" s="355"/>
      <c r="AJ1974" s="355"/>
      <c r="AK1974" s="513">
        <f t="shared" si="449"/>
        <v>0</v>
      </c>
      <c r="AL1974" s="514">
        <f t="shared" si="450"/>
        <v>0</v>
      </c>
      <c r="AM1974" s="505">
        <f>IF($C1974='1D Frais de déplacement'!$C304,'1D Frais de déplacement'!M397)</f>
        <v>0</v>
      </c>
      <c r="AN1974" s="505">
        <f>IF($C1974='1D Frais de déplacement'!$C304,'1D Frais de déplacement'!N397)</f>
        <v>0</v>
      </c>
      <c r="AO1974" s="507">
        <f t="shared" si="451"/>
        <v>0</v>
      </c>
      <c r="AP1974" s="654">
        <f>IF($C1974='1D Frais de déplacement'!$C304,'1D Frais de déplacement'!O397)</f>
        <v>0</v>
      </c>
      <c r="AQ1974" s="659">
        <f>IF($C1974='1D Frais de déplacement'!$C304,'1D Frais de déplacement'!P397)</f>
        <v>0</v>
      </c>
      <c r="AR1974" s="656">
        <f>IF($C1974='1D Frais de déplacement'!$C304,'1D Frais de déplacement'!Q397)</f>
        <v>0</v>
      </c>
      <c r="AS1974" s="654">
        <f>IF($C1974='1D Frais de déplacement'!$C304,'1D Frais de déplacement'!R397)</f>
        <v>0</v>
      </c>
      <c r="AT1974" s="209" t="str">
        <f t="shared" ref="AT1974:AT1981" si="452">IF(AND(AR1974=0,AS1974=0),"","voir onglet 1D")</f>
        <v/>
      </c>
      <c r="AU1974" s="592"/>
    </row>
    <row r="1975" spans="1:47" ht="13.9" customHeight="1">
      <c r="A1975" s="309"/>
      <c r="B1975" s="338"/>
      <c r="C1975" s="676">
        <f>'1D Frais de déplacement'!C400</f>
        <v>0</v>
      </c>
      <c r="D1975" s="1028" t="str">
        <f>IF('1D Frais de déplacement'!C400&lt;&gt;0,"Globalisation des frais repris en 1D Frais de déplacement","")</f>
        <v/>
      </c>
      <c r="E1975" s="1029"/>
      <c r="F1975" s="1029"/>
      <c r="G1975" s="1030"/>
      <c r="H1975" s="740"/>
      <c r="I1975" s="740"/>
      <c r="J1975" s="677">
        <f t="shared" si="447"/>
        <v>0</v>
      </c>
      <c r="K1975" s="678"/>
      <c r="L1975" s="510"/>
      <c r="M1975" s="510"/>
      <c r="N1975" s="511">
        <f t="shared" si="448"/>
        <v>0</v>
      </c>
      <c r="O1975" s="355"/>
      <c r="P1975" s="355"/>
      <c r="Q1975" s="355"/>
      <c r="R1975" s="355"/>
      <c r="S1975" s="355"/>
      <c r="T1975" s="355"/>
      <c r="U1975" s="355"/>
      <c r="V1975" s="355"/>
      <c r="W1975" s="355"/>
      <c r="X1975" s="355"/>
      <c r="Y1975" s="355"/>
      <c r="Z1975" s="355"/>
      <c r="AA1975" s="355"/>
      <c r="AB1975" s="355"/>
      <c r="AC1975" s="355"/>
      <c r="AD1975" s="355"/>
      <c r="AE1975" s="355"/>
      <c r="AF1975" s="355"/>
      <c r="AG1975" s="355"/>
      <c r="AH1975" s="355"/>
      <c r="AI1975" s="355"/>
      <c r="AJ1975" s="355"/>
      <c r="AK1975" s="513">
        <f t="shared" si="449"/>
        <v>0</v>
      </c>
      <c r="AL1975" s="514">
        <f t="shared" si="450"/>
        <v>0</v>
      </c>
      <c r="AM1975" s="505">
        <f>IF($C1975='1D Frais de déplacement'!$C400,'1D Frais de déplacement'!M493)</f>
        <v>0</v>
      </c>
      <c r="AN1975" s="505">
        <f>IF($C1975='1D Frais de déplacement'!$C400,'1D Frais de déplacement'!N493)</f>
        <v>0</v>
      </c>
      <c r="AO1975" s="507">
        <f t="shared" si="451"/>
        <v>0</v>
      </c>
      <c r="AP1975" s="654">
        <f>IF($C1975='1D Frais de déplacement'!$C400,'1D Frais de déplacement'!O493)</f>
        <v>0</v>
      </c>
      <c r="AQ1975" s="659">
        <f>IF($C1975='1D Frais de déplacement'!$C400,'1D Frais de déplacement'!P493)</f>
        <v>0</v>
      </c>
      <c r="AR1975" s="656">
        <f>IF($C1975='1D Frais de déplacement'!$C400,'1D Frais de déplacement'!Q493)</f>
        <v>0</v>
      </c>
      <c r="AS1975" s="654">
        <f>IF($C1975='1D Frais de déplacement'!$C400,'1D Frais de déplacement'!R493)</f>
        <v>0</v>
      </c>
      <c r="AT1975" s="209" t="str">
        <f t="shared" si="452"/>
        <v/>
      </c>
      <c r="AU1975" s="592"/>
    </row>
    <row r="1976" spans="1:47" ht="13.9" customHeight="1">
      <c r="A1976" s="309"/>
      <c r="B1976" s="338"/>
      <c r="C1976" s="676">
        <f>'1D Frais de déplacement'!C496</f>
        <v>0</v>
      </c>
      <c r="D1976" s="1028" t="str">
        <f>IF('1D Frais de déplacement'!C496&lt;&gt;0,"Globalisation des frais repris en 1D Frais de déplacement","")</f>
        <v/>
      </c>
      <c r="E1976" s="1029"/>
      <c r="F1976" s="1029"/>
      <c r="G1976" s="1030"/>
      <c r="H1976" s="740"/>
      <c r="I1976" s="740"/>
      <c r="J1976" s="677">
        <f t="shared" si="447"/>
        <v>0</v>
      </c>
      <c r="K1976" s="678"/>
      <c r="L1976" s="510"/>
      <c r="M1976" s="510"/>
      <c r="N1976" s="511">
        <f t="shared" si="448"/>
        <v>0</v>
      </c>
      <c r="O1976" s="355"/>
      <c r="P1976" s="355"/>
      <c r="Q1976" s="355"/>
      <c r="R1976" s="355"/>
      <c r="S1976" s="355"/>
      <c r="T1976" s="355"/>
      <c r="U1976" s="355"/>
      <c r="V1976" s="355"/>
      <c r="W1976" s="355"/>
      <c r="X1976" s="355"/>
      <c r="Y1976" s="355"/>
      <c r="Z1976" s="355"/>
      <c r="AA1976" s="355"/>
      <c r="AB1976" s="355"/>
      <c r="AC1976" s="355"/>
      <c r="AD1976" s="355"/>
      <c r="AE1976" s="355"/>
      <c r="AF1976" s="355"/>
      <c r="AG1976" s="355"/>
      <c r="AH1976" s="355"/>
      <c r="AI1976" s="355"/>
      <c r="AJ1976" s="355"/>
      <c r="AK1976" s="513">
        <f t="shared" si="449"/>
        <v>0</v>
      </c>
      <c r="AL1976" s="514">
        <f t="shared" si="450"/>
        <v>0</v>
      </c>
      <c r="AM1976" s="505">
        <f>IF($C1976='1D Frais de déplacement'!$C496,'1D Frais de déplacement'!M589)</f>
        <v>0</v>
      </c>
      <c r="AN1976" s="505">
        <f>IF($C1976='1D Frais de déplacement'!$C496,'1D Frais de déplacement'!N589)</f>
        <v>0</v>
      </c>
      <c r="AO1976" s="507">
        <f t="shared" si="451"/>
        <v>0</v>
      </c>
      <c r="AP1976" s="654">
        <f>IF($C1976='1D Frais de déplacement'!$C496,'1D Frais de déplacement'!O589)</f>
        <v>0</v>
      </c>
      <c r="AQ1976" s="659">
        <f>IF($C1976='1D Frais de déplacement'!$C496,'1D Frais de déplacement'!P589)</f>
        <v>0</v>
      </c>
      <c r="AR1976" s="656">
        <f>IF($C1976='1D Frais de déplacement'!$C496,'1D Frais de déplacement'!Q589)</f>
        <v>0</v>
      </c>
      <c r="AS1976" s="654">
        <f>IF($C1976='1D Frais de déplacement'!$C496,'1D Frais de déplacement'!R589)</f>
        <v>0</v>
      </c>
      <c r="AT1976" s="209" t="str">
        <f t="shared" si="452"/>
        <v/>
      </c>
      <c r="AU1976" s="592"/>
    </row>
    <row r="1977" spans="1:47" ht="13.9" customHeight="1">
      <c r="A1977" s="309"/>
      <c r="B1977" s="338"/>
      <c r="C1977" s="676">
        <f>'1D Frais de déplacement'!C592</f>
        <v>0</v>
      </c>
      <c r="D1977" s="1028" t="str">
        <f>IF('1D Frais de déplacement'!C592&lt;&gt;0,"Globalisation des frais repris en 1D Frais de déplacement","")</f>
        <v/>
      </c>
      <c r="E1977" s="1029"/>
      <c r="F1977" s="1029"/>
      <c r="G1977" s="1030"/>
      <c r="H1977" s="740"/>
      <c r="I1977" s="740"/>
      <c r="J1977" s="677">
        <f t="shared" si="447"/>
        <v>0</v>
      </c>
      <c r="K1977" s="678"/>
      <c r="L1977" s="510"/>
      <c r="M1977" s="510"/>
      <c r="N1977" s="511">
        <f t="shared" si="448"/>
        <v>0</v>
      </c>
      <c r="O1977" s="355"/>
      <c r="P1977" s="355"/>
      <c r="Q1977" s="355"/>
      <c r="R1977" s="355"/>
      <c r="S1977" s="355"/>
      <c r="T1977" s="355"/>
      <c r="U1977" s="355"/>
      <c r="V1977" s="355"/>
      <c r="W1977" s="355"/>
      <c r="X1977" s="355"/>
      <c r="Y1977" s="355"/>
      <c r="Z1977" s="355"/>
      <c r="AA1977" s="355"/>
      <c r="AB1977" s="355"/>
      <c r="AC1977" s="355"/>
      <c r="AD1977" s="355"/>
      <c r="AE1977" s="355"/>
      <c r="AF1977" s="355"/>
      <c r="AG1977" s="355"/>
      <c r="AH1977" s="355"/>
      <c r="AI1977" s="355"/>
      <c r="AJ1977" s="355"/>
      <c r="AK1977" s="513">
        <f t="shared" si="449"/>
        <v>0</v>
      </c>
      <c r="AL1977" s="514">
        <f t="shared" si="450"/>
        <v>0</v>
      </c>
      <c r="AM1977" s="505">
        <f>IF($C1977='1D Frais de déplacement'!$C592,'1D Frais de déplacement'!M685)</f>
        <v>0</v>
      </c>
      <c r="AN1977" s="505">
        <f>IF($C1977='1D Frais de déplacement'!$C592,'1D Frais de déplacement'!N685)</f>
        <v>0</v>
      </c>
      <c r="AO1977" s="507">
        <f t="shared" si="451"/>
        <v>0</v>
      </c>
      <c r="AP1977" s="654">
        <f>IF($C1977='1D Frais de déplacement'!$C592,'1D Frais de déplacement'!O685)</f>
        <v>0</v>
      </c>
      <c r="AQ1977" s="659">
        <f>IF($C1977='1D Frais de déplacement'!$C592,'1D Frais de déplacement'!P685)</f>
        <v>0</v>
      </c>
      <c r="AR1977" s="656">
        <f>IF($C1977='1D Frais de déplacement'!$C592,'1D Frais de déplacement'!Q685)</f>
        <v>0</v>
      </c>
      <c r="AS1977" s="654">
        <f>IF($C1977='1D Frais de déplacement'!$C592,'1D Frais de déplacement'!R685)</f>
        <v>0</v>
      </c>
      <c r="AT1977" s="209" t="str">
        <f t="shared" si="452"/>
        <v/>
      </c>
      <c r="AU1977" s="592"/>
    </row>
    <row r="1978" spans="1:47" ht="13.9" customHeight="1">
      <c r="A1978" s="307"/>
      <c r="B1978" s="351"/>
      <c r="C1978" s="679">
        <f>'1D Frais de déplacement'!C688</f>
        <v>0</v>
      </c>
      <c r="D1978" s="1028" t="str">
        <f>IF('1D Frais de déplacement'!C688&lt;&gt;0,"Globalisation des frais repris en 1D Frais de déplacement","")</f>
        <v/>
      </c>
      <c r="E1978" s="1029"/>
      <c r="F1978" s="1029"/>
      <c r="G1978" s="1030"/>
      <c r="H1978" s="740"/>
      <c r="I1978" s="740"/>
      <c r="J1978" s="677">
        <f t="shared" si="447"/>
        <v>0</v>
      </c>
      <c r="K1978" s="680"/>
      <c r="L1978" s="510"/>
      <c r="M1978" s="510"/>
      <c r="N1978" s="511">
        <f t="shared" si="448"/>
        <v>0</v>
      </c>
      <c r="O1978" s="356"/>
      <c r="P1978" s="356"/>
      <c r="Q1978" s="356"/>
      <c r="R1978" s="356"/>
      <c r="S1978" s="356"/>
      <c r="T1978" s="356"/>
      <c r="U1978" s="356"/>
      <c r="V1978" s="356"/>
      <c r="W1978" s="356"/>
      <c r="X1978" s="356"/>
      <c r="Y1978" s="356"/>
      <c r="Z1978" s="356"/>
      <c r="AA1978" s="356"/>
      <c r="AB1978" s="356"/>
      <c r="AC1978" s="356"/>
      <c r="AD1978" s="356"/>
      <c r="AE1978" s="356"/>
      <c r="AF1978" s="356"/>
      <c r="AG1978" s="356"/>
      <c r="AH1978" s="356"/>
      <c r="AI1978" s="356"/>
      <c r="AJ1978" s="356"/>
      <c r="AK1978" s="513">
        <f t="shared" si="449"/>
        <v>0</v>
      </c>
      <c r="AL1978" s="514">
        <f t="shared" si="450"/>
        <v>0</v>
      </c>
      <c r="AM1978" s="506">
        <f>IF($C1978='1D Frais de déplacement'!$C688,'1D Frais de déplacement'!M781)</f>
        <v>0</v>
      </c>
      <c r="AN1978" s="506">
        <f>IF($C1978='1D Frais de déplacement'!$C688,'1D Frais de déplacement'!N781)</f>
        <v>0</v>
      </c>
      <c r="AO1978" s="507">
        <f t="shared" si="451"/>
        <v>0</v>
      </c>
      <c r="AP1978" s="655">
        <f>IF($C1978='1D Frais de déplacement'!$C688,'1D Frais de déplacement'!O781)</f>
        <v>0</v>
      </c>
      <c r="AQ1978" s="660">
        <f>IF($C1978='1D Frais de déplacement'!$C688,'1D Frais de déplacement'!P781)</f>
        <v>0</v>
      </c>
      <c r="AR1978" s="657">
        <f>IF($C1978='1D Frais de déplacement'!$C688,'1D Frais de déplacement'!Q781)</f>
        <v>0</v>
      </c>
      <c r="AS1978" s="655">
        <f>IF($C1978='1D Frais de déplacement'!$C688,'1D Frais de déplacement'!R781)</f>
        <v>0</v>
      </c>
      <c r="AT1978" s="209" t="str">
        <f t="shared" si="452"/>
        <v/>
      </c>
      <c r="AU1978" s="592"/>
    </row>
    <row r="1979" spans="1:47" ht="13.9" customHeight="1">
      <c r="A1979" s="309"/>
      <c r="B1979" s="338"/>
      <c r="C1979" s="676">
        <f>'1D Frais de déplacement'!C784</f>
        <v>0</v>
      </c>
      <c r="D1979" s="1028" t="str">
        <f>IF('1D Frais de déplacement'!C784&lt;&gt;0,"Globalisation des frais repris en 1D Frais de déplacement","")</f>
        <v/>
      </c>
      <c r="E1979" s="1029"/>
      <c r="F1979" s="1029"/>
      <c r="G1979" s="1030"/>
      <c r="H1979" s="740"/>
      <c r="I1979" s="740"/>
      <c r="J1979" s="677">
        <f t="shared" si="447"/>
        <v>0</v>
      </c>
      <c r="K1979" s="678"/>
      <c r="L1979" s="510"/>
      <c r="M1979" s="510"/>
      <c r="N1979" s="511">
        <f t="shared" ref="N1979:N1996" si="453">L1979+M1979</f>
        <v>0</v>
      </c>
      <c r="O1979" s="355"/>
      <c r="P1979" s="355"/>
      <c r="Q1979" s="355"/>
      <c r="R1979" s="355"/>
      <c r="S1979" s="355"/>
      <c r="T1979" s="355"/>
      <c r="U1979" s="355"/>
      <c r="V1979" s="355"/>
      <c r="W1979" s="355"/>
      <c r="X1979" s="355"/>
      <c r="Y1979" s="355"/>
      <c r="Z1979" s="355"/>
      <c r="AA1979" s="355"/>
      <c r="AB1979" s="355"/>
      <c r="AC1979" s="355"/>
      <c r="AD1979" s="355"/>
      <c r="AE1979" s="355"/>
      <c r="AF1979" s="355"/>
      <c r="AG1979" s="355"/>
      <c r="AH1979" s="355"/>
      <c r="AI1979" s="355"/>
      <c r="AJ1979" s="355"/>
      <c r="AK1979" s="513">
        <f t="shared" ref="AK1979:AK1985" si="454">SUM(O1979:AJ1979)</f>
        <v>0</v>
      </c>
      <c r="AL1979" s="514">
        <f t="shared" si="446"/>
        <v>0</v>
      </c>
      <c r="AM1979" s="505">
        <f>IF($C1979='1D Frais de déplacement'!$C784,'1D Frais de déplacement'!M877)</f>
        <v>0</v>
      </c>
      <c r="AN1979" s="505">
        <f>IF($C1979='1D Frais de déplacement'!$C784,'1D Frais de déplacement'!N877)</f>
        <v>0</v>
      </c>
      <c r="AO1979" s="507">
        <f t="shared" si="451"/>
        <v>0</v>
      </c>
      <c r="AP1979" s="654">
        <f>IF($C1979='1D Frais de déplacement'!$C784,'1D Frais de déplacement'!O877)</f>
        <v>0</v>
      </c>
      <c r="AQ1979" s="659">
        <f>IF($C1979='1D Frais de déplacement'!$C784,'1D Frais de déplacement'!P877)</f>
        <v>0</v>
      </c>
      <c r="AR1979" s="656">
        <f>IF($C1979='1D Frais de déplacement'!$C784,'1D Frais de déplacement'!Q877)</f>
        <v>0</v>
      </c>
      <c r="AS1979" s="654">
        <f>IF($C1979='1D Frais de déplacement'!$C784,'1D Frais de déplacement'!R877)</f>
        <v>0</v>
      </c>
      <c r="AT1979" s="209" t="str">
        <f t="shared" si="452"/>
        <v/>
      </c>
      <c r="AU1979" s="592"/>
    </row>
    <row r="1980" spans="1:47" ht="13.9" customHeight="1">
      <c r="A1980" s="309"/>
      <c r="B1980" s="338"/>
      <c r="C1980" s="676">
        <f>'1D Frais de déplacement'!C880</f>
        <v>0</v>
      </c>
      <c r="D1980" s="1028" t="str">
        <f>IF('1D Frais de déplacement'!C880&lt;&gt;0,"Globalisation des frais repris en 1D Frais de déplacement","")</f>
        <v/>
      </c>
      <c r="E1980" s="1029"/>
      <c r="F1980" s="1029"/>
      <c r="G1980" s="1030"/>
      <c r="H1980" s="740"/>
      <c r="I1980" s="740"/>
      <c r="J1980" s="677">
        <f t="shared" si="447"/>
        <v>0</v>
      </c>
      <c r="K1980" s="678"/>
      <c r="L1980" s="510"/>
      <c r="M1980" s="510"/>
      <c r="N1980" s="511">
        <f t="shared" si="453"/>
        <v>0</v>
      </c>
      <c r="O1980" s="355"/>
      <c r="P1980" s="355"/>
      <c r="Q1980" s="355"/>
      <c r="R1980" s="355"/>
      <c r="S1980" s="355"/>
      <c r="T1980" s="355"/>
      <c r="U1980" s="355"/>
      <c r="V1980" s="355"/>
      <c r="W1980" s="355"/>
      <c r="X1980" s="355"/>
      <c r="Y1980" s="355"/>
      <c r="Z1980" s="355"/>
      <c r="AA1980" s="355"/>
      <c r="AB1980" s="355"/>
      <c r="AC1980" s="355"/>
      <c r="AD1980" s="355"/>
      <c r="AE1980" s="355"/>
      <c r="AF1980" s="355"/>
      <c r="AG1980" s="355"/>
      <c r="AH1980" s="355"/>
      <c r="AI1980" s="355"/>
      <c r="AJ1980" s="355"/>
      <c r="AK1980" s="513">
        <f t="shared" si="454"/>
        <v>0</v>
      </c>
      <c r="AL1980" s="514">
        <f t="shared" si="446"/>
        <v>0</v>
      </c>
      <c r="AM1980" s="505">
        <f>IF($C1980='1D Frais de déplacement'!$C880,'1D Frais de déplacement'!M973)</f>
        <v>0</v>
      </c>
      <c r="AN1980" s="505">
        <f>IF($C1980='1D Frais de déplacement'!$C880,'1D Frais de déplacement'!N973)</f>
        <v>0</v>
      </c>
      <c r="AO1980" s="507">
        <f t="shared" si="451"/>
        <v>0</v>
      </c>
      <c r="AP1980" s="654">
        <f>IF($C1980='1D Frais de déplacement'!$C880,'1D Frais de déplacement'!O973)</f>
        <v>0</v>
      </c>
      <c r="AQ1980" s="659">
        <f>IF($C1980='1D Frais de déplacement'!$C880,'1D Frais de déplacement'!P973)</f>
        <v>0</v>
      </c>
      <c r="AR1980" s="656">
        <f>IF($C1980='1D Frais de déplacement'!$C880,'1D Frais de déplacement'!Q973)</f>
        <v>0</v>
      </c>
      <c r="AS1980" s="654">
        <f>IF($C1980='1D Frais de déplacement'!$C880,'1D Frais de déplacement'!R973)</f>
        <v>0</v>
      </c>
      <c r="AT1980" s="209" t="str">
        <f t="shared" si="452"/>
        <v/>
      </c>
      <c r="AU1980" s="592"/>
    </row>
    <row r="1981" spans="1:47" ht="13.9" customHeight="1">
      <c r="A1981" s="309"/>
      <c r="B1981" s="338"/>
      <c r="C1981" s="676">
        <f>'1D Frais de déplacement'!C976</f>
        <v>0</v>
      </c>
      <c r="D1981" s="1028" t="str">
        <f>IF('1D Frais de déplacement'!C976&lt;&gt;0,"Globalisation des frais repris en 1D Frais de déplacement","")</f>
        <v/>
      </c>
      <c r="E1981" s="1029"/>
      <c r="F1981" s="1029"/>
      <c r="G1981" s="1030"/>
      <c r="H1981" s="748"/>
      <c r="I1981" s="748"/>
      <c r="J1981" s="677">
        <f t="shared" si="447"/>
        <v>0</v>
      </c>
      <c r="K1981" s="678"/>
      <c r="L1981" s="510"/>
      <c r="M1981" s="510"/>
      <c r="N1981" s="511">
        <f t="shared" si="453"/>
        <v>0</v>
      </c>
      <c r="O1981" s="355"/>
      <c r="P1981" s="355"/>
      <c r="Q1981" s="355"/>
      <c r="R1981" s="355"/>
      <c r="S1981" s="355"/>
      <c r="T1981" s="355"/>
      <c r="U1981" s="355"/>
      <c r="V1981" s="355"/>
      <c r="W1981" s="355"/>
      <c r="X1981" s="355"/>
      <c r="Y1981" s="355"/>
      <c r="Z1981" s="355"/>
      <c r="AA1981" s="355"/>
      <c r="AB1981" s="355"/>
      <c r="AC1981" s="355"/>
      <c r="AD1981" s="355"/>
      <c r="AE1981" s="355"/>
      <c r="AF1981" s="355"/>
      <c r="AG1981" s="355"/>
      <c r="AH1981" s="355"/>
      <c r="AI1981" s="355"/>
      <c r="AJ1981" s="355"/>
      <c r="AK1981" s="513">
        <f t="shared" si="454"/>
        <v>0</v>
      </c>
      <c r="AL1981" s="514">
        <f t="shared" si="446"/>
        <v>0</v>
      </c>
      <c r="AM1981" s="505">
        <f>IF($C1981='1D Frais de déplacement'!$C976,'1D Frais de déplacement'!M1069)</f>
        <v>0</v>
      </c>
      <c r="AN1981" s="505">
        <f>IF($C1981='1D Frais de déplacement'!$C976,'1D Frais de déplacement'!N1069)</f>
        <v>0</v>
      </c>
      <c r="AO1981" s="507">
        <f t="shared" si="451"/>
        <v>0</v>
      </c>
      <c r="AP1981" s="654">
        <f>IF($C1981='1D Frais de déplacement'!$C976,'1D Frais de déplacement'!O1069)</f>
        <v>0</v>
      </c>
      <c r="AQ1981" s="659">
        <f>IF($C1981='1D Frais de déplacement'!$C976,'1D Frais de déplacement'!P1069)</f>
        <v>0</v>
      </c>
      <c r="AR1981" s="656">
        <f>IF($C1981='1D Frais de déplacement'!$C976,'1D Frais de déplacement'!Q1069)</f>
        <v>0</v>
      </c>
      <c r="AS1981" s="654">
        <f>IF($C1981='1D Frais de déplacement'!$C976,'1D Frais de déplacement'!R1069)</f>
        <v>0</v>
      </c>
      <c r="AT1981" s="209" t="str">
        <f t="shared" si="452"/>
        <v/>
      </c>
      <c r="AU1981" s="592"/>
    </row>
    <row r="1982" spans="1:47" ht="15">
      <c r="A1982" s="309"/>
      <c r="B1982" s="338"/>
      <c r="C1982" s="350"/>
      <c r="D1982" s="951"/>
      <c r="E1982" s="952"/>
      <c r="F1982" s="952"/>
      <c r="G1982" s="953"/>
      <c r="H1982" s="745">
        <v>0.21</v>
      </c>
      <c r="I1982" s="747">
        <v>1</v>
      </c>
      <c r="J1982" s="316"/>
      <c r="K1982" s="680">
        <f t="shared" ref="K1982:K2135" si="455">J1982+(J1982*H1982)</f>
        <v>0</v>
      </c>
      <c r="L1982" s="355">
        <v>1</v>
      </c>
      <c r="M1982" s="355"/>
      <c r="N1982" s="453">
        <f t="shared" si="453"/>
        <v>1</v>
      </c>
      <c r="O1982" s="355"/>
      <c r="P1982" s="355"/>
      <c r="Q1982" s="355"/>
      <c r="R1982" s="355"/>
      <c r="S1982" s="355"/>
      <c r="T1982" s="355"/>
      <c r="U1982" s="355"/>
      <c r="V1982" s="355"/>
      <c r="W1982" s="355"/>
      <c r="X1982" s="355"/>
      <c r="Y1982" s="355"/>
      <c r="Z1982" s="355"/>
      <c r="AA1982" s="355"/>
      <c r="AB1982" s="355"/>
      <c r="AC1982" s="355"/>
      <c r="AD1982" s="355"/>
      <c r="AE1982" s="355"/>
      <c r="AF1982" s="355"/>
      <c r="AG1982" s="355"/>
      <c r="AH1982" s="355"/>
      <c r="AI1982" s="355"/>
      <c r="AJ1982" s="355"/>
      <c r="AK1982" s="72">
        <f t="shared" si="454"/>
        <v>0</v>
      </c>
      <c r="AL1982" s="73">
        <f t="shared" si="446"/>
        <v>1</v>
      </c>
      <c r="AM1982" s="457">
        <f t="shared" ref="AM1982:AM2135" si="456">(J1982+(J1982*H1982)-(J1982*H1982*I1982))*L1982</f>
        <v>0</v>
      </c>
      <c r="AN1982" s="457">
        <f>((J1982+(J1982*H1982)-(J1982*H1982*I1982))*M1982)*50%</f>
        <v>0</v>
      </c>
      <c r="AO1982" s="507">
        <f t="shared" si="451"/>
        <v>0</v>
      </c>
      <c r="AP1982" s="573">
        <f t="shared" ref="AP1982:AP2148" si="457">AM1982-AR1982</f>
        <v>0</v>
      </c>
      <c r="AQ1982" s="583">
        <f t="shared" ref="AQ1982:AQ2148" si="458">AN1982-AS1982</f>
        <v>0</v>
      </c>
      <c r="AR1982" s="579"/>
      <c r="AS1982" s="102"/>
      <c r="AT1982" s="209"/>
      <c r="AU1982" s="592"/>
    </row>
    <row r="1983" spans="1:47" ht="15">
      <c r="A1983" s="309"/>
      <c r="B1983" s="338"/>
      <c r="C1983" s="350"/>
      <c r="D1983" s="951"/>
      <c r="E1983" s="952"/>
      <c r="F1983" s="952"/>
      <c r="G1983" s="953"/>
      <c r="H1983" s="745">
        <v>0.21</v>
      </c>
      <c r="I1983" s="747">
        <v>1</v>
      </c>
      <c r="J1983" s="316"/>
      <c r="K1983" s="680">
        <f t="shared" si="455"/>
        <v>0</v>
      </c>
      <c r="L1983" s="355">
        <v>1</v>
      </c>
      <c r="M1983" s="355"/>
      <c r="N1983" s="453">
        <f t="shared" si="453"/>
        <v>1</v>
      </c>
      <c r="O1983" s="355"/>
      <c r="P1983" s="355"/>
      <c r="Q1983" s="355"/>
      <c r="R1983" s="355"/>
      <c r="S1983" s="355"/>
      <c r="T1983" s="355"/>
      <c r="U1983" s="355"/>
      <c r="V1983" s="355"/>
      <c r="W1983" s="355"/>
      <c r="X1983" s="355"/>
      <c r="Y1983" s="355"/>
      <c r="Z1983" s="355"/>
      <c r="AA1983" s="355"/>
      <c r="AB1983" s="355"/>
      <c r="AC1983" s="355"/>
      <c r="AD1983" s="355"/>
      <c r="AE1983" s="355"/>
      <c r="AF1983" s="355"/>
      <c r="AG1983" s="355"/>
      <c r="AH1983" s="355"/>
      <c r="AI1983" s="355"/>
      <c r="AJ1983" s="355"/>
      <c r="AK1983" s="72">
        <f t="shared" si="454"/>
        <v>0</v>
      </c>
      <c r="AL1983" s="73">
        <f t="shared" si="446"/>
        <v>1</v>
      </c>
      <c r="AM1983" s="457">
        <f t="shared" si="456"/>
        <v>0</v>
      </c>
      <c r="AN1983" s="457">
        <f t="shared" ref="AN1983:AN2136" si="459">((J1983+(J1983*H1983)-(J1983*H1983*I1983))*M1983)*50%</f>
        <v>0</v>
      </c>
      <c r="AO1983" s="507">
        <f t="shared" si="451"/>
        <v>0</v>
      </c>
      <c r="AP1983" s="573">
        <f t="shared" si="457"/>
        <v>0</v>
      </c>
      <c r="AQ1983" s="583">
        <f t="shared" si="458"/>
        <v>0</v>
      </c>
      <c r="AR1983" s="579"/>
      <c r="AS1983" s="102"/>
      <c r="AT1983" s="209"/>
      <c r="AU1983" s="592"/>
    </row>
    <row r="1984" spans="1:47" ht="15">
      <c r="A1984" s="309"/>
      <c r="B1984" s="338"/>
      <c r="C1984" s="350"/>
      <c r="D1984" s="951"/>
      <c r="E1984" s="952"/>
      <c r="F1984" s="952"/>
      <c r="G1984" s="953"/>
      <c r="H1984" s="745">
        <v>0.21</v>
      </c>
      <c r="I1984" s="747">
        <v>1</v>
      </c>
      <c r="J1984" s="316"/>
      <c r="K1984" s="680">
        <f t="shared" si="455"/>
        <v>0</v>
      </c>
      <c r="L1984" s="355">
        <v>1</v>
      </c>
      <c r="M1984" s="355"/>
      <c r="N1984" s="453">
        <f t="shared" si="453"/>
        <v>1</v>
      </c>
      <c r="O1984" s="355"/>
      <c r="P1984" s="355"/>
      <c r="Q1984" s="355"/>
      <c r="R1984" s="355"/>
      <c r="S1984" s="355"/>
      <c r="T1984" s="355"/>
      <c r="U1984" s="355"/>
      <c r="V1984" s="355"/>
      <c r="W1984" s="355"/>
      <c r="X1984" s="355"/>
      <c r="Y1984" s="355"/>
      <c r="Z1984" s="355"/>
      <c r="AA1984" s="355"/>
      <c r="AB1984" s="355"/>
      <c r="AC1984" s="355"/>
      <c r="AD1984" s="355"/>
      <c r="AE1984" s="355"/>
      <c r="AF1984" s="355"/>
      <c r="AG1984" s="355"/>
      <c r="AH1984" s="355"/>
      <c r="AI1984" s="355"/>
      <c r="AJ1984" s="355"/>
      <c r="AK1984" s="72">
        <f t="shared" si="454"/>
        <v>0</v>
      </c>
      <c r="AL1984" s="73">
        <f t="shared" si="446"/>
        <v>1</v>
      </c>
      <c r="AM1984" s="457">
        <f t="shared" si="456"/>
        <v>0</v>
      </c>
      <c r="AN1984" s="457">
        <f t="shared" si="459"/>
        <v>0</v>
      </c>
      <c r="AO1984" s="507">
        <f t="shared" si="451"/>
        <v>0</v>
      </c>
      <c r="AP1984" s="573">
        <f t="shared" si="457"/>
        <v>0</v>
      </c>
      <c r="AQ1984" s="583">
        <f t="shared" si="458"/>
        <v>0</v>
      </c>
      <c r="AR1984" s="579"/>
      <c r="AS1984" s="102"/>
      <c r="AT1984" s="209"/>
      <c r="AU1984" s="592"/>
    </row>
    <row r="1985" spans="1:47" ht="15">
      <c r="A1985" s="307"/>
      <c r="B1985" s="351"/>
      <c r="C1985" s="352"/>
      <c r="D1985" s="951"/>
      <c r="E1985" s="952"/>
      <c r="F1985" s="952"/>
      <c r="G1985" s="953"/>
      <c r="H1985" s="745">
        <v>0.21</v>
      </c>
      <c r="I1985" s="747">
        <v>1</v>
      </c>
      <c r="J1985" s="312"/>
      <c r="K1985" s="680">
        <f t="shared" si="455"/>
        <v>0</v>
      </c>
      <c r="L1985" s="355">
        <v>1</v>
      </c>
      <c r="M1985" s="355"/>
      <c r="N1985" s="453">
        <f t="shared" si="453"/>
        <v>1</v>
      </c>
      <c r="O1985" s="356"/>
      <c r="P1985" s="356"/>
      <c r="Q1985" s="356"/>
      <c r="R1985" s="356"/>
      <c r="S1985" s="356"/>
      <c r="T1985" s="356"/>
      <c r="U1985" s="356"/>
      <c r="V1985" s="356"/>
      <c r="W1985" s="356"/>
      <c r="X1985" s="356"/>
      <c r="Y1985" s="356"/>
      <c r="Z1985" s="356"/>
      <c r="AA1985" s="356"/>
      <c r="AB1985" s="356"/>
      <c r="AC1985" s="356"/>
      <c r="AD1985" s="356"/>
      <c r="AE1985" s="356"/>
      <c r="AF1985" s="356"/>
      <c r="AG1985" s="356"/>
      <c r="AH1985" s="356"/>
      <c r="AI1985" s="356"/>
      <c r="AJ1985" s="356"/>
      <c r="AK1985" s="72">
        <f t="shared" si="454"/>
        <v>0</v>
      </c>
      <c r="AL1985" s="73">
        <f t="shared" si="446"/>
        <v>1</v>
      </c>
      <c r="AM1985" s="457">
        <f t="shared" si="456"/>
        <v>0</v>
      </c>
      <c r="AN1985" s="457">
        <f t="shared" si="459"/>
        <v>0</v>
      </c>
      <c r="AO1985" s="507">
        <f t="shared" si="451"/>
        <v>0</v>
      </c>
      <c r="AP1985" s="573">
        <f t="shared" si="457"/>
        <v>0</v>
      </c>
      <c r="AQ1985" s="583">
        <f t="shared" si="458"/>
        <v>0</v>
      </c>
      <c r="AR1985" s="579"/>
      <c r="AS1985" s="102"/>
      <c r="AT1985" s="209"/>
      <c r="AU1985" s="592"/>
    </row>
    <row r="1986" spans="1:47" ht="15">
      <c r="A1986" s="309"/>
      <c r="B1986" s="338"/>
      <c r="C1986" s="350"/>
      <c r="D1986" s="951"/>
      <c r="E1986" s="952"/>
      <c r="F1986" s="952"/>
      <c r="G1986" s="953"/>
      <c r="H1986" s="745">
        <v>0.21</v>
      </c>
      <c r="I1986" s="747">
        <v>1</v>
      </c>
      <c r="J1986" s="316"/>
      <c r="K1986" s="680">
        <f t="shared" si="455"/>
        <v>0</v>
      </c>
      <c r="L1986" s="355">
        <v>1</v>
      </c>
      <c r="M1986" s="355"/>
      <c r="N1986" s="453">
        <f t="shared" si="453"/>
        <v>1</v>
      </c>
      <c r="O1986" s="355"/>
      <c r="P1986" s="355"/>
      <c r="Q1986" s="355"/>
      <c r="R1986" s="355"/>
      <c r="S1986" s="355"/>
      <c r="T1986" s="355"/>
      <c r="U1986" s="355"/>
      <c r="V1986" s="355"/>
      <c r="W1986" s="355"/>
      <c r="X1986" s="355"/>
      <c r="Y1986" s="355"/>
      <c r="Z1986" s="355"/>
      <c r="AA1986" s="355"/>
      <c r="AB1986" s="355"/>
      <c r="AC1986" s="355"/>
      <c r="AD1986" s="355"/>
      <c r="AE1986" s="355"/>
      <c r="AF1986" s="355"/>
      <c r="AG1986" s="355"/>
      <c r="AH1986" s="355"/>
      <c r="AI1986" s="355"/>
      <c r="AJ1986" s="355"/>
      <c r="AK1986" s="72">
        <f t="shared" ref="AK1986:AK1996" si="460">SUM(O1986:AJ1986)</f>
        <v>0</v>
      </c>
      <c r="AL1986" s="73">
        <f t="shared" si="446"/>
        <v>1</v>
      </c>
      <c r="AM1986" s="457">
        <f t="shared" si="456"/>
        <v>0</v>
      </c>
      <c r="AN1986" s="457">
        <f t="shared" si="459"/>
        <v>0</v>
      </c>
      <c r="AO1986" s="507">
        <f t="shared" si="451"/>
        <v>0</v>
      </c>
      <c r="AP1986" s="573">
        <f t="shared" si="457"/>
        <v>0</v>
      </c>
      <c r="AQ1986" s="583">
        <f t="shared" si="458"/>
        <v>0</v>
      </c>
      <c r="AR1986" s="579"/>
      <c r="AS1986" s="102"/>
      <c r="AT1986" s="209"/>
      <c r="AU1986" s="592"/>
    </row>
    <row r="1987" spans="1:47" ht="15">
      <c r="A1987" s="309"/>
      <c r="B1987" s="338"/>
      <c r="C1987" s="350"/>
      <c r="D1987" s="951"/>
      <c r="E1987" s="952"/>
      <c r="F1987" s="952"/>
      <c r="G1987" s="953"/>
      <c r="H1987" s="745">
        <v>0.21</v>
      </c>
      <c r="I1987" s="747">
        <v>1</v>
      </c>
      <c r="J1987" s="316"/>
      <c r="K1987" s="680">
        <f t="shared" si="455"/>
        <v>0</v>
      </c>
      <c r="L1987" s="355">
        <v>1</v>
      </c>
      <c r="M1987" s="355"/>
      <c r="N1987" s="453">
        <f t="shared" si="453"/>
        <v>1</v>
      </c>
      <c r="O1987" s="355"/>
      <c r="P1987" s="355"/>
      <c r="Q1987" s="355"/>
      <c r="R1987" s="355"/>
      <c r="S1987" s="355"/>
      <c r="T1987" s="355"/>
      <c r="U1987" s="355"/>
      <c r="V1987" s="355"/>
      <c r="W1987" s="355"/>
      <c r="X1987" s="355"/>
      <c r="Y1987" s="355"/>
      <c r="Z1987" s="355"/>
      <c r="AA1987" s="355"/>
      <c r="AB1987" s="355"/>
      <c r="AC1987" s="355"/>
      <c r="AD1987" s="355"/>
      <c r="AE1987" s="355"/>
      <c r="AF1987" s="355"/>
      <c r="AG1987" s="355"/>
      <c r="AH1987" s="355"/>
      <c r="AI1987" s="355"/>
      <c r="AJ1987" s="355"/>
      <c r="AK1987" s="72">
        <f t="shared" si="460"/>
        <v>0</v>
      </c>
      <c r="AL1987" s="73">
        <f t="shared" si="446"/>
        <v>1</v>
      </c>
      <c r="AM1987" s="457">
        <f t="shared" si="456"/>
        <v>0</v>
      </c>
      <c r="AN1987" s="457">
        <f t="shared" si="459"/>
        <v>0</v>
      </c>
      <c r="AO1987" s="507">
        <f t="shared" si="451"/>
        <v>0</v>
      </c>
      <c r="AP1987" s="573">
        <f t="shared" si="457"/>
        <v>0</v>
      </c>
      <c r="AQ1987" s="583">
        <f t="shared" si="458"/>
        <v>0</v>
      </c>
      <c r="AR1987" s="579"/>
      <c r="AS1987" s="102"/>
      <c r="AT1987" s="209"/>
      <c r="AU1987" s="592"/>
    </row>
    <row r="1988" spans="1:47" ht="15">
      <c r="A1988" s="309"/>
      <c r="B1988" s="338"/>
      <c r="C1988" s="350"/>
      <c r="D1988" s="951"/>
      <c r="E1988" s="952"/>
      <c r="F1988" s="952"/>
      <c r="G1988" s="953"/>
      <c r="H1988" s="745">
        <v>0.21</v>
      </c>
      <c r="I1988" s="747">
        <v>1</v>
      </c>
      <c r="J1988" s="316"/>
      <c r="K1988" s="680">
        <f t="shared" si="455"/>
        <v>0</v>
      </c>
      <c r="L1988" s="355">
        <v>1</v>
      </c>
      <c r="M1988" s="355"/>
      <c r="N1988" s="453">
        <f t="shared" si="453"/>
        <v>1</v>
      </c>
      <c r="O1988" s="355"/>
      <c r="P1988" s="355"/>
      <c r="Q1988" s="355"/>
      <c r="R1988" s="355"/>
      <c r="S1988" s="355"/>
      <c r="T1988" s="355"/>
      <c r="U1988" s="355"/>
      <c r="V1988" s="355"/>
      <c r="W1988" s="355"/>
      <c r="X1988" s="355"/>
      <c r="Y1988" s="355"/>
      <c r="Z1988" s="355"/>
      <c r="AA1988" s="355"/>
      <c r="AB1988" s="355"/>
      <c r="AC1988" s="355"/>
      <c r="AD1988" s="355"/>
      <c r="AE1988" s="355"/>
      <c r="AF1988" s="355"/>
      <c r="AG1988" s="355"/>
      <c r="AH1988" s="355"/>
      <c r="AI1988" s="355"/>
      <c r="AJ1988" s="355"/>
      <c r="AK1988" s="72">
        <f t="shared" si="460"/>
        <v>0</v>
      </c>
      <c r="AL1988" s="73">
        <f t="shared" si="446"/>
        <v>1</v>
      </c>
      <c r="AM1988" s="457">
        <f t="shared" si="456"/>
        <v>0</v>
      </c>
      <c r="AN1988" s="457">
        <f t="shared" si="459"/>
        <v>0</v>
      </c>
      <c r="AO1988" s="507">
        <f t="shared" si="451"/>
        <v>0</v>
      </c>
      <c r="AP1988" s="573">
        <f t="shared" si="457"/>
        <v>0</v>
      </c>
      <c r="AQ1988" s="583">
        <f t="shared" si="458"/>
        <v>0</v>
      </c>
      <c r="AR1988" s="579"/>
      <c r="AS1988" s="102"/>
      <c r="AT1988" s="209"/>
      <c r="AU1988" s="592"/>
    </row>
    <row r="1989" spans="1:47" ht="15">
      <c r="A1989" s="309"/>
      <c r="B1989" s="338"/>
      <c r="C1989" s="350"/>
      <c r="D1989" s="951"/>
      <c r="E1989" s="952"/>
      <c r="F1989" s="952"/>
      <c r="G1989" s="953"/>
      <c r="H1989" s="745">
        <v>0.21</v>
      </c>
      <c r="I1989" s="747">
        <v>1</v>
      </c>
      <c r="J1989" s="316"/>
      <c r="K1989" s="680">
        <f t="shared" si="455"/>
        <v>0</v>
      </c>
      <c r="L1989" s="355">
        <v>1</v>
      </c>
      <c r="M1989" s="355"/>
      <c r="N1989" s="453">
        <f t="shared" si="453"/>
        <v>1</v>
      </c>
      <c r="O1989" s="355"/>
      <c r="P1989" s="355"/>
      <c r="Q1989" s="355"/>
      <c r="R1989" s="355"/>
      <c r="S1989" s="355"/>
      <c r="T1989" s="355"/>
      <c r="U1989" s="355"/>
      <c r="V1989" s="355"/>
      <c r="W1989" s="355"/>
      <c r="X1989" s="355"/>
      <c r="Y1989" s="355"/>
      <c r="Z1989" s="355"/>
      <c r="AA1989" s="355"/>
      <c r="AB1989" s="355"/>
      <c r="AC1989" s="355"/>
      <c r="AD1989" s="355"/>
      <c r="AE1989" s="355"/>
      <c r="AF1989" s="355"/>
      <c r="AG1989" s="355"/>
      <c r="AH1989" s="355"/>
      <c r="AI1989" s="355"/>
      <c r="AJ1989" s="355"/>
      <c r="AK1989" s="72">
        <f t="shared" si="460"/>
        <v>0</v>
      </c>
      <c r="AL1989" s="73">
        <f t="shared" si="446"/>
        <v>1</v>
      </c>
      <c r="AM1989" s="457">
        <f t="shared" si="456"/>
        <v>0</v>
      </c>
      <c r="AN1989" s="457">
        <f t="shared" si="459"/>
        <v>0</v>
      </c>
      <c r="AO1989" s="507">
        <f t="shared" si="451"/>
        <v>0</v>
      </c>
      <c r="AP1989" s="573">
        <f t="shared" si="457"/>
        <v>0</v>
      </c>
      <c r="AQ1989" s="583">
        <f t="shared" si="458"/>
        <v>0</v>
      </c>
      <c r="AR1989" s="579"/>
      <c r="AS1989" s="102"/>
      <c r="AT1989" s="209"/>
      <c r="AU1989" s="592"/>
    </row>
    <row r="1990" spans="1:47" ht="15">
      <c r="A1990" s="309"/>
      <c r="B1990" s="338"/>
      <c r="C1990" s="350"/>
      <c r="D1990" s="951"/>
      <c r="E1990" s="952"/>
      <c r="F1990" s="952"/>
      <c r="G1990" s="953"/>
      <c r="H1990" s="745">
        <v>0.21</v>
      </c>
      <c r="I1990" s="747">
        <v>1</v>
      </c>
      <c r="J1990" s="316"/>
      <c r="K1990" s="680">
        <f t="shared" si="455"/>
        <v>0</v>
      </c>
      <c r="L1990" s="355">
        <v>1</v>
      </c>
      <c r="M1990" s="355"/>
      <c r="N1990" s="453">
        <f t="shared" si="453"/>
        <v>1</v>
      </c>
      <c r="O1990" s="355"/>
      <c r="P1990" s="355"/>
      <c r="Q1990" s="355"/>
      <c r="R1990" s="355"/>
      <c r="S1990" s="355"/>
      <c r="T1990" s="355"/>
      <c r="U1990" s="355"/>
      <c r="V1990" s="355"/>
      <c r="W1990" s="355"/>
      <c r="X1990" s="355"/>
      <c r="Y1990" s="355"/>
      <c r="Z1990" s="355"/>
      <c r="AA1990" s="355"/>
      <c r="AB1990" s="355"/>
      <c r="AC1990" s="355"/>
      <c r="AD1990" s="355"/>
      <c r="AE1990" s="355"/>
      <c r="AF1990" s="355"/>
      <c r="AG1990" s="355"/>
      <c r="AH1990" s="355"/>
      <c r="AI1990" s="355"/>
      <c r="AJ1990" s="355"/>
      <c r="AK1990" s="72">
        <f t="shared" si="460"/>
        <v>0</v>
      </c>
      <c r="AL1990" s="73">
        <f t="shared" si="446"/>
        <v>1</v>
      </c>
      <c r="AM1990" s="457">
        <f t="shared" si="456"/>
        <v>0</v>
      </c>
      <c r="AN1990" s="457">
        <f t="shared" si="459"/>
        <v>0</v>
      </c>
      <c r="AO1990" s="507">
        <f t="shared" si="451"/>
        <v>0</v>
      </c>
      <c r="AP1990" s="573">
        <f t="shared" si="457"/>
        <v>0</v>
      </c>
      <c r="AQ1990" s="583">
        <f t="shared" si="458"/>
        <v>0</v>
      </c>
      <c r="AR1990" s="579"/>
      <c r="AS1990" s="102"/>
      <c r="AT1990" s="209"/>
      <c r="AU1990" s="592"/>
    </row>
    <row r="1991" spans="1:47" ht="15">
      <c r="A1991" s="307"/>
      <c r="B1991" s="351"/>
      <c r="C1991" s="352"/>
      <c r="D1991" s="951"/>
      <c r="E1991" s="952"/>
      <c r="F1991" s="952"/>
      <c r="G1991" s="953"/>
      <c r="H1991" s="745">
        <v>0.21</v>
      </c>
      <c r="I1991" s="747">
        <v>1</v>
      </c>
      <c r="J1991" s="312"/>
      <c r="K1991" s="680">
        <f t="shared" si="455"/>
        <v>0</v>
      </c>
      <c r="L1991" s="355">
        <v>1</v>
      </c>
      <c r="M1991" s="355"/>
      <c r="N1991" s="453">
        <f t="shared" si="453"/>
        <v>1</v>
      </c>
      <c r="O1991" s="356"/>
      <c r="P1991" s="356"/>
      <c r="Q1991" s="356"/>
      <c r="R1991" s="356"/>
      <c r="S1991" s="356"/>
      <c r="T1991" s="356"/>
      <c r="U1991" s="356"/>
      <c r="V1991" s="356"/>
      <c r="W1991" s="356"/>
      <c r="X1991" s="356"/>
      <c r="Y1991" s="356"/>
      <c r="Z1991" s="356"/>
      <c r="AA1991" s="356"/>
      <c r="AB1991" s="356"/>
      <c r="AC1991" s="356"/>
      <c r="AD1991" s="356"/>
      <c r="AE1991" s="356"/>
      <c r="AF1991" s="356"/>
      <c r="AG1991" s="356"/>
      <c r="AH1991" s="356"/>
      <c r="AI1991" s="356"/>
      <c r="AJ1991" s="356"/>
      <c r="AK1991" s="72">
        <f t="shared" si="460"/>
        <v>0</v>
      </c>
      <c r="AL1991" s="73">
        <f t="shared" si="446"/>
        <v>1</v>
      </c>
      <c r="AM1991" s="457">
        <f t="shared" si="456"/>
        <v>0</v>
      </c>
      <c r="AN1991" s="457">
        <f t="shared" si="459"/>
        <v>0</v>
      </c>
      <c r="AO1991" s="507">
        <f t="shared" si="451"/>
        <v>0</v>
      </c>
      <c r="AP1991" s="573">
        <f t="shared" si="457"/>
        <v>0</v>
      </c>
      <c r="AQ1991" s="583">
        <f t="shared" si="458"/>
        <v>0</v>
      </c>
      <c r="AR1991" s="579"/>
      <c r="AS1991" s="102"/>
      <c r="AT1991" s="209"/>
      <c r="AU1991" s="592"/>
    </row>
    <row r="1992" spans="1:47" ht="15">
      <c r="A1992" s="309"/>
      <c r="B1992" s="338"/>
      <c r="C1992" s="350"/>
      <c r="D1992" s="951"/>
      <c r="E1992" s="952"/>
      <c r="F1992" s="952"/>
      <c r="G1992" s="953"/>
      <c r="H1992" s="745">
        <v>0.21</v>
      </c>
      <c r="I1992" s="747">
        <v>1</v>
      </c>
      <c r="J1992" s="316"/>
      <c r="K1992" s="680">
        <f t="shared" si="455"/>
        <v>0</v>
      </c>
      <c r="L1992" s="355">
        <v>1</v>
      </c>
      <c r="M1992" s="355"/>
      <c r="N1992" s="453">
        <f t="shared" si="453"/>
        <v>1</v>
      </c>
      <c r="O1992" s="355"/>
      <c r="P1992" s="355"/>
      <c r="Q1992" s="355"/>
      <c r="R1992" s="355"/>
      <c r="S1992" s="355"/>
      <c r="T1992" s="355"/>
      <c r="U1992" s="355"/>
      <c r="V1992" s="355"/>
      <c r="W1992" s="355"/>
      <c r="X1992" s="355"/>
      <c r="Y1992" s="355"/>
      <c r="Z1992" s="355"/>
      <c r="AA1992" s="355"/>
      <c r="AB1992" s="355"/>
      <c r="AC1992" s="355"/>
      <c r="AD1992" s="355"/>
      <c r="AE1992" s="355"/>
      <c r="AF1992" s="355"/>
      <c r="AG1992" s="355"/>
      <c r="AH1992" s="355"/>
      <c r="AI1992" s="355"/>
      <c r="AJ1992" s="355"/>
      <c r="AK1992" s="72">
        <f t="shared" si="460"/>
        <v>0</v>
      </c>
      <c r="AL1992" s="73">
        <f t="shared" ref="AL1992:AL1996" si="461">N1992+AK1992</f>
        <v>1</v>
      </c>
      <c r="AM1992" s="457">
        <f t="shared" si="456"/>
        <v>0</v>
      </c>
      <c r="AN1992" s="457">
        <f t="shared" si="459"/>
        <v>0</v>
      </c>
      <c r="AO1992" s="507">
        <f t="shared" si="451"/>
        <v>0</v>
      </c>
      <c r="AP1992" s="573">
        <f t="shared" ref="AP1992:AP1996" si="462">AM1992-AR1992</f>
        <v>0</v>
      </c>
      <c r="AQ1992" s="583">
        <f t="shared" ref="AQ1992:AQ1996" si="463">AN1992-AS1992</f>
        <v>0</v>
      </c>
      <c r="AR1992" s="579"/>
      <c r="AS1992" s="102"/>
      <c r="AT1992" s="209"/>
      <c r="AU1992" s="592"/>
    </row>
    <row r="1993" spans="1:47" ht="15">
      <c r="A1993" s="309"/>
      <c r="B1993" s="338"/>
      <c r="C1993" s="350"/>
      <c r="D1993" s="951"/>
      <c r="E1993" s="952"/>
      <c r="F1993" s="952"/>
      <c r="G1993" s="953"/>
      <c r="H1993" s="745">
        <v>0.21</v>
      </c>
      <c r="I1993" s="747">
        <v>1</v>
      </c>
      <c r="J1993" s="316"/>
      <c r="K1993" s="680">
        <f t="shared" si="455"/>
        <v>0</v>
      </c>
      <c r="L1993" s="355">
        <v>1</v>
      </c>
      <c r="M1993" s="355"/>
      <c r="N1993" s="453">
        <f t="shared" si="453"/>
        <v>1</v>
      </c>
      <c r="O1993" s="355"/>
      <c r="P1993" s="355"/>
      <c r="Q1993" s="355"/>
      <c r="R1993" s="355"/>
      <c r="S1993" s="355"/>
      <c r="T1993" s="355"/>
      <c r="U1993" s="355"/>
      <c r="V1993" s="355"/>
      <c r="W1993" s="355"/>
      <c r="X1993" s="355"/>
      <c r="Y1993" s="355"/>
      <c r="Z1993" s="355"/>
      <c r="AA1993" s="355"/>
      <c r="AB1993" s="355"/>
      <c r="AC1993" s="355"/>
      <c r="AD1993" s="355"/>
      <c r="AE1993" s="355"/>
      <c r="AF1993" s="355"/>
      <c r="AG1993" s="355"/>
      <c r="AH1993" s="355"/>
      <c r="AI1993" s="355"/>
      <c r="AJ1993" s="355"/>
      <c r="AK1993" s="72">
        <f t="shared" si="460"/>
        <v>0</v>
      </c>
      <c r="AL1993" s="73">
        <f t="shared" si="461"/>
        <v>1</v>
      </c>
      <c r="AM1993" s="457">
        <f t="shared" si="456"/>
        <v>0</v>
      </c>
      <c r="AN1993" s="457">
        <f t="shared" si="459"/>
        <v>0</v>
      </c>
      <c r="AO1993" s="507">
        <f t="shared" si="451"/>
        <v>0</v>
      </c>
      <c r="AP1993" s="573">
        <f t="shared" si="462"/>
        <v>0</v>
      </c>
      <c r="AQ1993" s="583">
        <f t="shared" si="463"/>
        <v>0</v>
      </c>
      <c r="AR1993" s="579"/>
      <c r="AS1993" s="102"/>
      <c r="AT1993" s="209"/>
      <c r="AU1993" s="592"/>
    </row>
    <row r="1994" spans="1:47" ht="15">
      <c r="A1994" s="309"/>
      <c r="B1994" s="338"/>
      <c r="C1994" s="350"/>
      <c r="D1994" s="951"/>
      <c r="E1994" s="952"/>
      <c r="F1994" s="952"/>
      <c r="G1994" s="953"/>
      <c r="H1994" s="745">
        <v>0.21</v>
      </c>
      <c r="I1994" s="747">
        <v>1</v>
      </c>
      <c r="J1994" s="316"/>
      <c r="K1994" s="680">
        <f t="shared" si="455"/>
        <v>0</v>
      </c>
      <c r="L1994" s="355">
        <v>1</v>
      </c>
      <c r="M1994" s="355"/>
      <c r="N1994" s="453">
        <f t="shared" si="453"/>
        <v>1</v>
      </c>
      <c r="O1994" s="355"/>
      <c r="P1994" s="355"/>
      <c r="Q1994" s="355"/>
      <c r="R1994" s="355"/>
      <c r="S1994" s="355"/>
      <c r="T1994" s="355"/>
      <c r="U1994" s="355"/>
      <c r="V1994" s="355"/>
      <c r="W1994" s="355"/>
      <c r="X1994" s="355"/>
      <c r="Y1994" s="355"/>
      <c r="Z1994" s="355"/>
      <c r="AA1994" s="355"/>
      <c r="AB1994" s="355"/>
      <c r="AC1994" s="355"/>
      <c r="AD1994" s="355"/>
      <c r="AE1994" s="355"/>
      <c r="AF1994" s="355"/>
      <c r="AG1994" s="355"/>
      <c r="AH1994" s="355"/>
      <c r="AI1994" s="355"/>
      <c r="AJ1994" s="355"/>
      <c r="AK1994" s="72">
        <f t="shared" si="460"/>
        <v>0</v>
      </c>
      <c r="AL1994" s="73">
        <f t="shared" si="461"/>
        <v>1</v>
      </c>
      <c r="AM1994" s="457">
        <f t="shared" si="456"/>
        <v>0</v>
      </c>
      <c r="AN1994" s="457">
        <f t="shared" si="459"/>
        <v>0</v>
      </c>
      <c r="AO1994" s="507">
        <f t="shared" si="451"/>
        <v>0</v>
      </c>
      <c r="AP1994" s="573">
        <f t="shared" si="462"/>
        <v>0</v>
      </c>
      <c r="AQ1994" s="583">
        <f t="shared" si="463"/>
        <v>0</v>
      </c>
      <c r="AR1994" s="579"/>
      <c r="AS1994" s="102"/>
      <c r="AT1994" s="209"/>
      <c r="AU1994" s="592"/>
    </row>
    <row r="1995" spans="1:47" ht="15">
      <c r="A1995" s="309"/>
      <c r="B1995" s="338"/>
      <c r="C1995" s="350"/>
      <c r="D1995" s="951"/>
      <c r="E1995" s="952"/>
      <c r="F1995" s="952"/>
      <c r="G1995" s="953"/>
      <c r="H1995" s="745">
        <v>0.21</v>
      </c>
      <c r="I1995" s="747">
        <v>1</v>
      </c>
      <c r="J1995" s="316"/>
      <c r="K1995" s="680">
        <f t="shared" si="455"/>
        <v>0</v>
      </c>
      <c r="L1995" s="355">
        <v>1</v>
      </c>
      <c r="M1995" s="355"/>
      <c r="N1995" s="453">
        <f t="shared" si="453"/>
        <v>1</v>
      </c>
      <c r="O1995" s="355"/>
      <c r="P1995" s="355"/>
      <c r="Q1995" s="355"/>
      <c r="R1995" s="355"/>
      <c r="S1995" s="355"/>
      <c r="T1995" s="355"/>
      <c r="U1995" s="355"/>
      <c r="V1995" s="355"/>
      <c r="W1995" s="355"/>
      <c r="X1995" s="355"/>
      <c r="Y1995" s="355"/>
      <c r="Z1995" s="355"/>
      <c r="AA1995" s="355"/>
      <c r="AB1995" s="355"/>
      <c r="AC1995" s="355"/>
      <c r="AD1995" s="355"/>
      <c r="AE1995" s="355"/>
      <c r="AF1995" s="355"/>
      <c r="AG1995" s="355"/>
      <c r="AH1995" s="355"/>
      <c r="AI1995" s="355"/>
      <c r="AJ1995" s="355"/>
      <c r="AK1995" s="72">
        <f t="shared" si="460"/>
        <v>0</v>
      </c>
      <c r="AL1995" s="73">
        <f t="shared" si="461"/>
        <v>1</v>
      </c>
      <c r="AM1995" s="457">
        <f t="shared" si="456"/>
        <v>0</v>
      </c>
      <c r="AN1995" s="457">
        <f t="shared" si="459"/>
        <v>0</v>
      </c>
      <c r="AO1995" s="507">
        <f t="shared" si="451"/>
        <v>0</v>
      </c>
      <c r="AP1995" s="573">
        <f t="shared" si="462"/>
        <v>0</v>
      </c>
      <c r="AQ1995" s="583">
        <f t="shared" si="463"/>
        <v>0</v>
      </c>
      <c r="AR1995" s="579"/>
      <c r="AS1995" s="102"/>
      <c r="AT1995" s="209"/>
      <c r="AU1995" s="592"/>
    </row>
    <row r="1996" spans="1:47" ht="15">
      <c r="A1996" s="309"/>
      <c r="B1996" s="338"/>
      <c r="C1996" s="350"/>
      <c r="D1996" s="951"/>
      <c r="E1996" s="952"/>
      <c r="F1996" s="952"/>
      <c r="G1996" s="953"/>
      <c r="H1996" s="745">
        <v>0.21</v>
      </c>
      <c r="I1996" s="747">
        <v>1</v>
      </c>
      <c r="J1996" s="316"/>
      <c r="K1996" s="680">
        <f t="shared" si="455"/>
        <v>0</v>
      </c>
      <c r="L1996" s="355">
        <v>1</v>
      </c>
      <c r="M1996" s="355"/>
      <c r="N1996" s="453">
        <f t="shared" si="453"/>
        <v>1</v>
      </c>
      <c r="O1996" s="355"/>
      <c r="P1996" s="355"/>
      <c r="Q1996" s="355"/>
      <c r="R1996" s="355"/>
      <c r="S1996" s="355"/>
      <c r="T1996" s="355"/>
      <c r="U1996" s="355"/>
      <c r="V1996" s="355"/>
      <c r="W1996" s="355"/>
      <c r="X1996" s="355"/>
      <c r="Y1996" s="355"/>
      <c r="Z1996" s="355"/>
      <c r="AA1996" s="355"/>
      <c r="AB1996" s="355"/>
      <c r="AC1996" s="355"/>
      <c r="AD1996" s="355"/>
      <c r="AE1996" s="355"/>
      <c r="AF1996" s="355"/>
      <c r="AG1996" s="355"/>
      <c r="AH1996" s="355"/>
      <c r="AI1996" s="355"/>
      <c r="AJ1996" s="355"/>
      <c r="AK1996" s="72">
        <f t="shared" si="460"/>
        <v>0</v>
      </c>
      <c r="AL1996" s="73">
        <f t="shared" si="461"/>
        <v>1</v>
      </c>
      <c r="AM1996" s="457">
        <f t="shared" si="456"/>
        <v>0</v>
      </c>
      <c r="AN1996" s="457">
        <f t="shared" si="459"/>
        <v>0</v>
      </c>
      <c r="AO1996" s="507">
        <f t="shared" si="451"/>
        <v>0</v>
      </c>
      <c r="AP1996" s="573">
        <f t="shared" si="462"/>
        <v>0</v>
      </c>
      <c r="AQ1996" s="583">
        <f t="shared" si="463"/>
        <v>0</v>
      </c>
      <c r="AR1996" s="579"/>
      <c r="AS1996" s="102"/>
      <c r="AT1996" s="209"/>
      <c r="AU1996" s="592"/>
    </row>
    <row r="1997" spans="1:47" ht="15">
      <c r="A1997" s="309"/>
      <c r="B1997" s="338"/>
      <c r="C1997" s="350"/>
      <c r="D1997" s="951"/>
      <c r="E1997" s="952"/>
      <c r="F1997" s="952"/>
      <c r="G1997" s="953"/>
      <c r="H1997" s="745">
        <v>0.21</v>
      </c>
      <c r="I1997" s="747">
        <v>1</v>
      </c>
      <c r="J1997" s="316"/>
      <c r="K1997" s="680">
        <f t="shared" si="455"/>
        <v>0</v>
      </c>
      <c r="L1997" s="355">
        <v>1</v>
      </c>
      <c r="M1997" s="355"/>
      <c r="N1997" s="453">
        <f t="shared" ref="N1997:N2120" si="464">L1997+M1997</f>
        <v>1</v>
      </c>
      <c r="O1997" s="355"/>
      <c r="P1997" s="355"/>
      <c r="Q1997" s="355"/>
      <c r="R1997" s="355"/>
      <c r="S1997" s="355"/>
      <c r="T1997" s="355"/>
      <c r="U1997" s="355"/>
      <c r="V1997" s="355"/>
      <c r="W1997" s="355"/>
      <c r="X1997" s="355"/>
      <c r="Y1997" s="355"/>
      <c r="Z1997" s="355"/>
      <c r="AA1997" s="355"/>
      <c r="AB1997" s="355"/>
      <c r="AC1997" s="355"/>
      <c r="AD1997" s="355"/>
      <c r="AE1997" s="355"/>
      <c r="AF1997" s="355"/>
      <c r="AG1997" s="355"/>
      <c r="AH1997" s="355"/>
      <c r="AI1997" s="355"/>
      <c r="AJ1997" s="355"/>
      <c r="AK1997" s="72">
        <f t="shared" ref="AK1997:AK2120" si="465">SUM(O1997:AJ1997)</f>
        <v>0</v>
      </c>
      <c r="AL1997" s="73">
        <f t="shared" ref="AL1997:AL2120" si="466">N1997+AK1997</f>
        <v>1</v>
      </c>
      <c r="AM1997" s="457">
        <f t="shared" si="456"/>
        <v>0</v>
      </c>
      <c r="AN1997" s="457">
        <f t="shared" si="459"/>
        <v>0</v>
      </c>
      <c r="AO1997" s="507">
        <f t="shared" si="451"/>
        <v>0</v>
      </c>
      <c r="AP1997" s="573">
        <f t="shared" ref="AP1997:AP2120" si="467">AM1997-AR1997</f>
        <v>0</v>
      </c>
      <c r="AQ1997" s="583">
        <f t="shared" ref="AQ1997:AQ2120" si="468">AN1997-AS1997</f>
        <v>0</v>
      </c>
      <c r="AR1997" s="579"/>
      <c r="AS1997" s="102"/>
      <c r="AT1997" s="209"/>
      <c r="AU1997" s="592"/>
    </row>
    <row r="1998" spans="1:47" ht="15">
      <c r="A1998" s="309"/>
      <c r="B1998" s="338"/>
      <c r="C1998" s="350"/>
      <c r="D1998" s="951"/>
      <c r="E1998" s="952"/>
      <c r="F1998" s="952"/>
      <c r="G1998" s="953"/>
      <c r="H1998" s="745">
        <v>0.21</v>
      </c>
      <c r="I1998" s="747">
        <v>1</v>
      </c>
      <c r="J1998" s="316"/>
      <c r="K1998" s="680">
        <f t="shared" si="455"/>
        <v>0</v>
      </c>
      <c r="L1998" s="355">
        <v>1</v>
      </c>
      <c r="M1998" s="355"/>
      <c r="N1998" s="453">
        <f t="shared" si="464"/>
        <v>1</v>
      </c>
      <c r="O1998" s="355"/>
      <c r="P1998" s="355"/>
      <c r="Q1998" s="355"/>
      <c r="R1998" s="355"/>
      <c r="S1998" s="355"/>
      <c r="T1998" s="355"/>
      <c r="U1998" s="355"/>
      <c r="V1998" s="355"/>
      <c r="W1998" s="355"/>
      <c r="X1998" s="355"/>
      <c r="Y1998" s="355"/>
      <c r="Z1998" s="355"/>
      <c r="AA1998" s="355"/>
      <c r="AB1998" s="355"/>
      <c r="AC1998" s="355"/>
      <c r="AD1998" s="355"/>
      <c r="AE1998" s="355"/>
      <c r="AF1998" s="355"/>
      <c r="AG1998" s="355"/>
      <c r="AH1998" s="355"/>
      <c r="AI1998" s="355"/>
      <c r="AJ1998" s="355"/>
      <c r="AK1998" s="72">
        <f t="shared" si="465"/>
        <v>0</v>
      </c>
      <c r="AL1998" s="73">
        <f t="shared" si="466"/>
        <v>1</v>
      </c>
      <c r="AM1998" s="457">
        <f t="shared" si="456"/>
        <v>0</v>
      </c>
      <c r="AN1998" s="457">
        <f t="shared" si="459"/>
        <v>0</v>
      </c>
      <c r="AO1998" s="507">
        <f t="shared" si="451"/>
        <v>0</v>
      </c>
      <c r="AP1998" s="573">
        <f t="shared" si="467"/>
        <v>0</v>
      </c>
      <c r="AQ1998" s="583">
        <f t="shared" si="468"/>
        <v>0</v>
      </c>
      <c r="AR1998" s="579"/>
      <c r="AS1998" s="102"/>
      <c r="AT1998" s="209"/>
      <c r="AU1998" s="592"/>
    </row>
    <row r="1999" spans="1:47" ht="15">
      <c r="A1999" s="309"/>
      <c r="B1999" s="338"/>
      <c r="C1999" s="350"/>
      <c r="D1999" s="951"/>
      <c r="E1999" s="952"/>
      <c r="F1999" s="952"/>
      <c r="G1999" s="953"/>
      <c r="H1999" s="745">
        <v>0.21</v>
      </c>
      <c r="I1999" s="747">
        <v>1</v>
      </c>
      <c r="J1999" s="316"/>
      <c r="K1999" s="680">
        <f t="shared" si="455"/>
        <v>0</v>
      </c>
      <c r="L1999" s="355">
        <v>1</v>
      </c>
      <c r="M1999" s="355"/>
      <c r="N1999" s="453">
        <f t="shared" si="464"/>
        <v>1</v>
      </c>
      <c r="O1999" s="355"/>
      <c r="P1999" s="355"/>
      <c r="Q1999" s="355"/>
      <c r="R1999" s="355"/>
      <c r="S1999" s="355"/>
      <c r="T1999" s="355"/>
      <c r="U1999" s="355"/>
      <c r="V1999" s="355"/>
      <c r="W1999" s="355"/>
      <c r="X1999" s="355"/>
      <c r="Y1999" s="355"/>
      <c r="Z1999" s="355"/>
      <c r="AA1999" s="355"/>
      <c r="AB1999" s="355"/>
      <c r="AC1999" s="355"/>
      <c r="AD1999" s="355"/>
      <c r="AE1999" s="355"/>
      <c r="AF1999" s="355"/>
      <c r="AG1999" s="355"/>
      <c r="AH1999" s="355"/>
      <c r="AI1999" s="355"/>
      <c r="AJ1999" s="355"/>
      <c r="AK1999" s="72">
        <f t="shared" si="465"/>
        <v>0</v>
      </c>
      <c r="AL1999" s="73">
        <f t="shared" si="466"/>
        <v>1</v>
      </c>
      <c r="AM1999" s="457">
        <f t="shared" si="456"/>
        <v>0</v>
      </c>
      <c r="AN1999" s="457">
        <f t="shared" si="459"/>
        <v>0</v>
      </c>
      <c r="AO1999" s="507">
        <f t="shared" si="451"/>
        <v>0</v>
      </c>
      <c r="AP1999" s="573">
        <f t="shared" si="467"/>
        <v>0</v>
      </c>
      <c r="AQ1999" s="583">
        <f t="shared" si="468"/>
        <v>0</v>
      </c>
      <c r="AR1999" s="579"/>
      <c r="AS1999" s="102"/>
      <c r="AT1999" s="209"/>
      <c r="AU1999" s="592"/>
    </row>
    <row r="2000" spans="1:47" ht="15">
      <c r="A2000" s="309"/>
      <c r="B2000" s="338"/>
      <c r="C2000" s="350"/>
      <c r="D2000" s="951"/>
      <c r="E2000" s="952"/>
      <c r="F2000" s="952"/>
      <c r="G2000" s="953"/>
      <c r="H2000" s="745">
        <v>0.21</v>
      </c>
      <c r="I2000" s="747">
        <v>1</v>
      </c>
      <c r="J2000" s="316"/>
      <c r="K2000" s="680">
        <f t="shared" si="455"/>
        <v>0</v>
      </c>
      <c r="L2000" s="355">
        <v>1</v>
      </c>
      <c r="M2000" s="355"/>
      <c r="N2000" s="453">
        <f t="shared" si="464"/>
        <v>1</v>
      </c>
      <c r="O2000" s="355"/>
      <c r="P2000" s="355"/>
      <c r="Q2000" s="355"/>
      <c r="R2000" s="355"/>
      <c r="S2000" s="355"/>
      <c r="T2000" s="355"/>
      <c r="U2000" s="355"/>
      <c r="V2000" s="355"/>
      <c r="W2000" s="355"/>
      <c r="X2000" s="355"/>
      <c r="Y2000" s="355"/>
      <c r="Z2000" s="355"/>
      <c r="AA2000" s="355"/>
      <c r="AB2000" s="355"/>
      <c r="AC2000" s="355"/>
      <c r="AD2000" s="355"/>
      <c r="AE2000" s="355"/>
      <c r="AF2000" s="355"/>
      <c r="AG2000" s="355"/>
      <c r="AH2000" s="355"/>
      <c r="AI2000" s="355"/>
      <c r="AJ2000" s="355"/>
      <c r="AK2000" s="72">
        <f t="shared" si="465"/>
        <v>0</v>
      </c>
      <c r="AL2000" s="73">
        <f t="shared" si="466"/>
        <v>1</v>
      </c>
      <c r="AM2000" s="457">
        <f t="shared" si="456"/>
        <v>0</v>
      </c>
      <c r="AN2000" s="457">
        <f t="shared" si="459"/>
        <v>0</v>
      </c>
      <c r="AO2000" s="507">
        <f t="shared" si="451"/>
        <v>0</v>
      </c>
      <c r="AP2000" s="573">
        <f t="shared" si="467"/>
        <v>0</v>
      </c>
      <c r="AQ2000" s="583">
        <f t="shared" si="468"/>
        <v>0</v>
      </c>
      <c r="AR2000" s="579"/>
      <c r="AS2000" s="102"/>
      <c r="AT2000" s="209"/>
      <c r="AU2000" s="592"/>
    </row>
    <row r="2001" spans="1:47" ht="15">
      <c r="A2001" s="309"/>
      <c r="B2001" s="338"/>
      <c r="C2001" s="350"/>
      <c r="D2001" s="951"/>
      <c r="E2001" s="952"/>
      <c r="F2001" s="952"/>
      <c r="G2001" s="953"/>
      <c r="H2001" s="745">
        <v>0.21</v>
      </c>
      <c r="I2001" s="747">
        <v>1</v>
      </c>
      <c r="J2001" s="316"/>
      <c r="K2001" s="680">
        <f t="shared" si="455"/>
        <v>0</v>
      </c>
      <c r="L2001" s="355">
        <v>1</v>
      </c>
      <c r="M2001" s="355"/>
      <c r="N2001" s="453">
        <f t="shared" si="464"/>
        <v>1</v>
      </c>
      <c r="O2001" s="355"/>
      <c r="P2001" s="355"/>
      <c r="Q2001" s="355"/>
      <c r="R2001" s="355"/>
      <c r="S2001" s="355"/>
      <c r="T2001" s="355"/>
      <c r="U2001" s="355"/>
      <c r="V2001" s="355"/>
      <c r="W2001" s="355"/>
      <c r="X2001" s="355"/>
      <c r="Y2001" s="355"/>
      <c r="Z2001" s="355"/>
      <c r="AA2001" s="355"/>
      <c r="AB2001" s="355"/>
      <c r="AC2001" s="355"/>
      <c r="AD2001" s="355"/>
      <c r="AE2001" s="355"/>
      <c r="AF2001" s="355"/>
      <c r="AG2001" s="355"/>
      <c r="AH2001" s="355"/>
      <c r="AI2001" s="355"/>
      <c r="AJ2001" s="355"/>
      <c r="AK2001" s="72">
        <f t="shared" si="465"/>
        <v>0</v>
      </c>
      <c r="AL2001" s="73">
        <f t="shared" si="466"/>
        <v>1</v>
      </c>
      <c r="AM2001" s="457">
        <f t="shared" si="456"/>
        <v>0</v>
      </c>
      <c r="AN2001" s="457">
        <f t="shared" si="459"/>
        <v>0</v>
      </c>
      <c r="AO2001" s="507">
        <f t="shared" si="451"/>
        <v>0</v>
      </c>
      <c r="AP2001" s="573">
        <f t="shared" si="467"/>
        <v>0</v>
      </c>
      <c r="AQ2001" s="583">
        <f t="shared" si="468"/>
        <v>0</v>
      </c>
      <c r="AR2001" s="579"/>
      <c r="AS2001" s="102"/>
      <c r="AT2001" s="209"/>
      <c r="AU2001" s="592"/>
    </row>
    <row r="2002" spans="1:47" ht="15">
      <c r="A2002" s="309"/>
      <c r="B2002" s="338"/>
      <c r="C2002" s="350"/>
      <c r="D2002" s="951"/>
      <c r="E2002" s="952"/>
      <c r="F2002" s="952"/>
      <c r="G2002" s="953"/>
      <c r="H2002" s="745">
        <v>0.21</v>
      </c>
      <c r="I2002" s="747">
        <v>1</v>
      </c>
      <c r="J2002" s="316"/>
      <c r="K2002" s="680">
        <f t="shared" si="455"/>
        <v>0</v>
      </c>
      <c r="L2002" s="355">
        <v>1</v>
      </c>
      <c r="M2002" s="355"/>
      <c r="N2002" s="453">
        <f t="shared" si="464"/>
        <v>1</v>
      </c>
      <c r="O2002" s="355"/>
      <c r="P2002" s="355"/>
      <c r="Q2002" s="355"/>
      <c r="R2002" s="355"/>
      <c r="S2002" s="355"/>
      <c r="T2002" s="355"/>
      <c r="U2002" s="355"/>
      <c r="V2002" s="355"/>
      <c r="W2002" s="355"/>
      <c r="X2002" s="355"/>
      <c r="Y2002" s="355"/>
      <c r="Z2002" s="355"/>
      <c r="AA2002" s="355"/>
      <c r="AB2002" s="355"/>
      <c r="AC2002" s="355"/>
      <c r="AD2002" s="355"/>
      <c r="AE2002" s="355"/>
      <c r="AF2002" s="355"/>
      <c r="AG2002" s="355"/>
      <c r="AH2002" s="355"/>
      <c r="AI2002" s="355"/>
      <c r="AJ2002" s="355"/>
      <c r="AK2002" s="72">
        <f t="shared" si="465"/>
        <v>0</v>
      </c>
      <c r="AL2002" s="73">
        <f t="shared" si="466"/>
        <v>1</v>
      </c>
      <c r="AM2002" s="457">
        <f t="shared" si="456"/>
        <v>0</v>
      </c>
      <c r="AN2002" s="457">
        <f t="shared" si="459"/>
        <v>0</v>
      </c>
      <c r="AO2002" s="507">
        <f t="shared" si="451"/>
        <v>0</v>
      </c>
      <c r="AP2002" s="573">
        <f t="shared" si="467"/>
        <v>0</v>
      </c>
      <c r="AQ2002" s="583">
        <f t="shared" si="468"/>
        <v>0</v>
      </c>
      <c r="AR2002" s="579"/>
      <c r="AS2002" s="102"/>
      <c r="AT2002" s="209"/>
      <c r="AU2002" s="592"/>
    </row>
    <row r="2003" spans="1:47" ht="15">
      <c r="A2003" s="307"/>
      <c r="B2003" s="351"/>
      <c r="C2003" s="352"/>
      <c r="D2003" s="951"/>
      <c r="E2003" s="952"/>
      <c r="F2003" s="952"/>
      <c r="G2003" s="953"/>
      <c r="H2003" s="745">
        <v>0.21</v>
      </c>
      <c r="I2003" s="747">
        <v>1</v>
      </c>
      <c r="J2003" s="312"/>
      <c r="K2003" s="680">
        <f t="shared" si="455"/>
        <v>0</v>
      </c>
      <c r="L2003" s="355">
        <v>1</v>
      </c>
      <c r="M2003" s="355"/>
      <c r="N2003" s="453">
        <f t="shared" si="464"/>
        <v>1</v>
      </c>
      <c r="O2003" s="356"/>
      <c r="P2003" s="356"/>
      <c r="Q2003" s="356"/>
      <c r="R2003" s="356"/>
      <c r="S2003" s="356"/>
      <c r="T2003" s="356"/>
      <c r="U2003" s="356"/>
      <c r="V2003" s="356"/>
      <c r="W2003" s="356"/>
      <c r="X2003" s="356"/>
      <c r="Y2003" s="356"/>
      <c r="Z2003" s="356"/>
      <c r="AA2003" s="356"/>
      <c r="AB2003" s="356"/>
      <c r="AC2003" s="356"/>
      <c r="AD2003" s="356"/>
      <c r="AE2003" s="356"/>
      <c r="AF2003" s="356"/>
      <c r="AG2003" s="356"/>
      <c r="AH2003" s="356"/>
      <c r="AI2003" s="356"/>
      <c r="AJ2003" s="356"/>
      <c r="AK2003" s="72">
        <f t="shared" si="465"/>
        <v>0</v>
      </c>
      <c r="AL2003" s="73">
        <f t="shared" si="466"/>
        <v>1</v>
      </c>
      <c r="AM2003" s="457">
        <f t="shared" si="456"/>
        <v>0</v>
      </c>
      <c r="AN2003" s="457">
        <f t="shared" si="459"/>
        <v>0</v>
      </c>
      <c r="AO2003" s="507">
        <f t="shared" si="451"/>
        <v>0</v>
      </c>
      <c r="AP2003" s="573">
        <f t="shared" si="467"/>
        <v>0</v>
      </c>
      <c r="AQ2003" s="583">
        <f t="shared" si="468"/>
        <v>0</v>
      </c>
      <c r="AR2003" s="579"/>
      <c r="AS2003" s="102"/>
      <c r="AT2003" s="209"/>
      <c r="AU2003" s="592"/>
    </row>
    <row r="2004" spans="1:47" ht="15">
      <c r="A2004" s="309"/>
      <c r="B2004" s="338"/>
      <c r="C2004" s="350"/>
      <c r="D2004" s="951"/>
      <c r="E2004" s="952"/>
      <c r="F2004" s="952"/>
      <c r="G2004" s="953"/>
      <c r="H2004" s="745">
        <v>0.21</v>
      </c>
      <c r="I2004" s="747">
        <v>1</v>
      </c>
      <c r="J2004" s="316"/>
      <c r="K2004" s="680">
        <f t="shared" si="455"/>
        <v>0</v>
      </c>
      <c r="L2004" s="355">
        <v>1</v>
      </c>
      <c r="M2004" s="355"/>
      <c r="N2004" s="453">
        <f t="shared" si="464"/>
        <v>1</v>
      </c>
      <c r="O2004" s="355"/>
      <c r="P2004" s="355"/>
      <c r="Q2004" s="355"/>
      <c r="R2004" s="355"/>
      <c r="S2004" s="355"/>
      <c r="T2004" s="355"/>
      <c r="U2004" s="355"/>
      <c r="V2004" s="355"/>
      <c r="W2004" s="355"/>
      <c r="X2004" s="355"/>
      <c r="Y2004" s="355"/>
      <c r="Z2004" s="355"/>
      <c r="AA2004" s="355"/>
      <c r="AB2004" s="355"/>
      <c r="AC2004" s="355"/>
      <c r="AD2004" s="355"/>
      <c r="AE2004" s="355"/>
      <c r="AF2004" s="355"/>
      <c r="AG2004" s="355"/>
      <c r="AH2004" s="355"/>
      <c r="AI2004" s="355"/>
      <c r="AJ2004" s="355"/>
      <c r="AK2004" s="72">
        <f t="shared" si="465"/>
        <v>0</v>
      </c>
      <c r="AL2004" s="73">
        <f t="shared" si="466"/>
        <v>1</v>
      </c>
      <c r="AM2004" s="457">
        <f t="shared" si="456"/>
        <v>0</v>
      </c>
      <c r="AN2004" s="457">
        <f t="shared" si="459"/>
        <v>0</v>
      </c>
      <c r="AO2004" s="507">
        <f t="shared" si="451"/>
        <v>0</v>
      </c>
      <c r="AP2004" s="573">
        <f t="shared" si="467"/>
        <v>0</v>
      </c>
      <c r="AQ2004" s="583">
        <f t="shared" si="468"/>
        <v>0</v>
      </c>
      <c r="AR2004" s="579"/>
      <c r="AS2004" s="102"/>
      <c r="AT2004" s="209"/>
      <c r="AU2004" s="592"/>
    </row>
    <row r="2005" spans="1:47" ht="15">
      <c r="A2005" s="309"/>
      <c r="B2005" s="338"/>
      <c r="C2005" s="350"/>
      <c r="D2005" s="951"/>
      <c r="E2005" s="952"/>
      <c r="F2005" s="952"/>
      <c r="G2005" s="953"/>
      <c r="H2005" s="745">
        <v>0.21</v>
      </c>
      <c r="I2005" s="747">
        <v>1</v>
      </c>
      <c r="J2005" s="316"/>
      <c r="K2005" s="680">
        <f t="shared" si="455"/>
        <v>0</v>
      </c>
      <c r="L2005" s="355">
        <v>1</v>
      </c>
      <c r="M2005" s="355"/>
      <c r="N2005" s="453">
        <f t="shared" si="464"/>
        <v>1</v>
      </c>
      <c r="O2005" s="355"/>
      <c r="P2005" s="355"/>
      <c r="Q2005" s="355"/>
      <c r="R2005" s="355"/>
      <c r="S2005" s="355"/>
      <c r="T2005" s="355"/>
      <c r="U2005" s="355"/>
      <c r="V2005" s="355"/>
      <c r="W2005" s="355"/>
      <c r="X2005" s="355"/>
      <c r="Y2005" s="355"/>
      <c r="Z2005" s="355"/>
      <c r="AA2005" s="355"/>
      <c r="AB2005" s="355"/>
      <c r="AC2005" s="355"/>
      <c r="AD2005" s="355"/>
      <c r="AE2005" s="355"/>
      <c r="AF2005" s="355"/>
      <c r="AG2005" s="355"/>
      <c r="AH2005" s="355"/>
      <c r="AI2005" s="355"/>
      <c r="AJ2005" s="355"/>
      <c r="AK2005" s="72">
        <f t="shared" si="465"/>
        <v>0</v>
      </c>
      <c r="AL2005" s="73">
        <f t="shared" si="466"/>
        <v>1</v>
      </c>
      <c r="AM2005" s="457">
        <f t="shared" si="456"/>
        <v>0</v>
      </c>
      <c r="AN2005" s="457">
        <f t="shared" si="459"/>
        <v>0</v>
      </c>
      <c r="AO2005" s="507">
        <f t="shared" si="451"/>
        <v>0</v>
      </c>
      <c r="AP2005" s="573">
        <f t="shared" si="467"/>
        <v>0</v>
      </c>
      <c r="AQ2005" s="583">
        <f t="shared" si="468"/>
        <v>0</v>
      </c>
      <c r="AR2005" s="579"/>
      <c r="AS2005" s="102"/>
      <c r="AT2005" s="209"/>
      <c r="AU2005" s="592"/>
    </row>
    <row r="2006" spans="1:47" ht="15">
      <c r="A2006" s="309"/>
      <c r="B2006" s="338"/>
      <c r="C2006" s="350"/>
      <c r="D2006" s="951"/>
      <c r="E2006" s="952"/>
      <c r="F2006" s="952"/>
      <c r="G2006" s="953"/>
      <c r="H2006" s="745">
        <v>0.21</v>
      </c>
      <c r="I2006" s="747">
        <v>1</v>
      </c>
      <c r="J2006" s="316"/>
      <c r="K2006" s="680">
        <f t="shared" si="455"/>
        <v>0</v>
      </c>
      <c r="L2006" s="355">
        <v>1</v>
      </c>
      <c r="M2006" s="355"/>
      <c r="N2006" s="453">
        <f t="shared" si="464"/>
        <v>1</v>
      </c>
      <c r="O2006" s="355"/>
      <c r="P2006" s="355"/>
      <c r="Q2006" s="355"/>
      <c r="R2006" s="355"/>
      <c r="S2006" s="355"/>
      <c r="T2006" s="355"/>
      <c r="U2006" s="355"/>
      <c r="V2006" s="355"/>
      <c r="W2006" s="355"/>
      <c r="X2006" s="355"/>
      <c r="Y2006" s="355"/>
      <c r="Z2006" s="355"/>
      <c r="AA2006" s="355"/>
      <c r="AB2006" s="355"/>
      <c r="AC2006" s="355"/>
      <c r="AD2006" s="355"/>
      <c r="AE2006" s="355"/>
      <c r="AF2006" s="355"/>
      <c r="AG2006" s="355"/>
      <c r="AH2006" s="355"/>
      <c r="AI2006" s="355"/>
      <c r="AJ2006" s="355"/>
      <c r="AK2006" s="72">
        <f t="shared" si="465"/>
        <v>0</v>
      </c>
      <c r="AL2006" s="73">
        <f t="shared" si="466"/>
        <v>1</v>
      </c>
      <c r="AM2006" s="457">
        <f t="shared" si="456"/>
        <v>0</v>
      </c>
      <c r="AN2006" s="457">
        <f t="shared" si="459"/>
        <v>0</v>
      </c>
      <c r="AO2006" s="507">
        <f t="shared" si="451"/>
        <v>0</v>
      </c>
      <c r="AP2006" s="573">
        <f t="shared" si="467"/>
        <v>0</v>
      </c>
      <c r="AQ2006" s="583">
        <f t="shared" si="468"/>
        <v>0</v>
      </c>
      <c r="AR2006" s="579"/>
      <c r="AS2006" s="102"/>
      <c r="AT2006" s="209"/>
      <c r="AU2006" s="592"/>
    </row>
    <row r="2007" spans="1:47" ht="15">
      <c r="A2007" s="307"/>
      <c r="B2007" s="351"/>
      <c r="C2007" s="352"/>
      <c r="D2007" s="951"/>
      <c r="E2007" s="952"/>
      <c r="F2007" s="952"/>
      <c r="G2007" s="953"/>
      <c r="H2007" s="745">
        <v>0.21</v>
      </c>
      <c r="I2007" s="747">
        <v>1</v>
      </c>
      <c r="J2007" s="312"/>
      <c r="K2007" s="680">
        <f t="shared" si="455"/>
        <v>0</v>
      </c>
      <c r="L2007" s="355">
        <v>1</v>
      </c>
      <c r="M2007" s="355"/>
      <c r="N2007" s="453">
        <f t="shared" si="464"/>
        <v>1</v>
      </c>
      <c r="O2007" s="356"/>
      <c r="P2007" s="356"/>
      <c r="Q2007" s="356"/>
      <c r="R2007" s="356"/>
      <c r="S2007" s="356"/>
      <c r="T2007" s="356"/>
      <c r="U2007" s="356"/>
      <c r="V2007" s="356"/>
      <c r="W2007" s="356"/>
      <c r="X2007" s="356"/>
      <c r="Y2007" s="356"/>
      <c r="Z2007" s="356"/>
      <c r="AA2007" s="356"/>
      <c r="AB2007" s="356"/>
      <c r="AC2007" s="356"/>
      <c r="AD2007" s="356"/>
      <c r="AE2007" s="356"/>
      <c r="AF2007" s="356"/>
      <c r="AG2007" s="356"/>
      <c r="AH2007" s="356"/>
      <c r="AI2007" s="356"/>
      <c r="AJ2007" s="356"/>
      <c r="AK2007" s="72">
        <f t="shared" si="465"/>
        <v>0</v>
      </c>
      <c r="AL2007" s="73">
        <f t="shared" si="466"/>
        <v>1</v>
      </c>
      <c r="AM2007" s="457">
        <f t="shared" si="456"/>
        <v>0</v>
      </c>
      <c r="AN2007" s="457">
        <f t="shared" si="459"/>
        <v>0</v>
      </c>
      <c r="AO2007" s="507">
        <f t="shared" si="451"/>
        <v>0</v>
      </c>
      <c r="AP2007" s="573">
        <f t="shared" si="467"/>
        <v>0</v>
      </c>
      <c r="AQ2007" s="583">
        <f t="shared" si="468"/>
        <v>0</v>
      </c>
      <c r="AR2007" s="579"/>
      <c r="AS2007" s="102"/>
      <c r="AT2007" s="209"/>
      <c r="AU2007" s="592"/>
    </row>
    <row r="2008" spans="1:47" ht="15" hidden="1">
      <c r="A2008" s="309"/>
      <c r="B2008" s="338"/>
      <c r="C2008" s="350"/>
      <c r="D2008" s="951"/>
      <c r="E2008" s="952"/>
      <c r="F2008" s="952"/>
      <c r="G2008" s="953"/>
      <c r="H2008" s="745">
        <v>0.21</v>
      </c>
      <c r="I2008" s="747">
        <v>1</v>
      </c>
      <c r="J2008" s="316"/>
      <c r="K2008" s="680">
        <f t="shared" si="455"/>
        <v>0</v>
      </c>
      <c r="L2008" s="355"/>
      <c r="M2008" s="355"/>
      <c r="N2008" s="453">
        <f t="shared" si="464"/>
        <v>0</v>
      </c>
      <c r="O2008" s="355"/>
      <c r="P2008" s="355"/>
      <c r="Q2008" s="355"/>
      <c r="R2008" s="355"/>
      <c r="S2008" s="355"/>
      <c r="T2008" s="355"/>
      <c r="U2008" s="355"/>
      <c r="V2008" s="355"/>
      <c r="W2008" s="355"/>
      <c r="X2008" s="355"/>
      <c r="Y2008" s="355"/>
      <c r="Z2008" s="355"/>
      <c r="AA2008" s="355"/>
      <c r="AB2008" s="355"/>
      <c r="AC2008" s="355"/>
      <c r="AD2008" s="355"/>
      <c r="AE2008" s="355"/>
      <c r="AF2008" s="355"/>
      <c r="AG2008" s="355"/>
      <c r="AH2008" s="355"/>
      <c r="AI2008" s="355"/>
      <c r="AJ2008" s="355"/>
      <c r="AK2008" s="72">
        <f t="shared" si="465"/>
        <v>0</v>
      </c>
      <c r="AL2008" s="73">
        <f t="shared" si="466"/>
        <v>0</v>
      </c>
      <c r="AM2008" s="457">
        <f t="shared" si="456"/>
        <v>0</v>
      </c>
      <c r="AN2008" s="457">
        <f t="shared" si="459"/>
        <v>0</v>
      </c>
      <c r="AO2008" s="507">
        <f t="shared" si="451"/>
        <v>0</v>
      </c>
      <c r="AP2008" s="573">
        <f t="shared" si="467"/>
        <v>0</v>
      </c>
      <c r="AQ2008" s="583">
        <f t="shared" si="468"/>
        <v>0</v>
      </c>
      <c r="AR2008" s="579"/>
      <c r="AS2008" s="102"/>
      <c r="AT2008" s="209"/>
      <c r="AU2008" s="592"/>
    </row>
    <row r="2009" spans="1:47" ht="15" hidden="1">
      <c r="A2009" s="309"/>
      <c r="B2009" s="338"/>
      <c r="C2009" s="350"/>
      <c r="D2009" s="951"/>
      <c r="E2009" s="952"/>
      <c r="F2009" s="952"/>
      <c r="G2009" s="953"/>
      <c r="H2009" s="745">
        <v>0.21</v>
      </c>
      <c r="I2009" s="747">
        <v>1</v>
      </c>
      <c r="J2009" s="316"/>
      <c r="K2009" s="680">
        <f t="shared" si="455"/>
        <v>0</v>
      </c>
      <c r="L2009" s="355"/>
      <c r="M2009" s="355"/>
      <c r="N2009" s="453">
        <f t="shared" si="464"/>
        <v>0</v>
      </c>
      <c r="O2009" s="355"/>
      <c r="P2009" s="355"/>
      <c r="Q2009" s="355"/>
      <c r="R2009" s="355"/>
      <c r="S2009" s="355"/>
      <c r="T2009" s="355"/>
      <c r="U2009" s="355"/>
      <c r="V2009" s="355"/>
      <c r="W2009" s="355"/>
      <c r="X2009" s="355"/>
      <c r="Y2009" s="355"/>
      <c r="Z2009" s="355"/>
      <c r="AA2009" s="355"/>
      <c r="AB2009" s="355"/>
      <c r="AC2009" s="355"/>
      <c r="AD2009" s="355"/>
      <c r="AE2009" s="355"/>
      <c r="AF2009" s="355"/>
      <c r="AG2009" s="355"/>
      <c r="AH2009" s="355"/>
      <c r="AI2009" s="355"/>
      <c r="AJ2009" s="355"/>
      <c r="AK2009" s="72">
        <f t="shared" si="465"/>
        <v>0</v>
      </c>
      <c r="AL2009" s="73">
        <f t="shared" si="466"/>
        <v>0</v>
      </c>
      <c r="AM2009" s="457">
        <f t="shared" si="456"/>
        <v>0</v>
      </c>
      <c r="AN2009" s="457">
        <f t="shared" si="459"/>
        <v>0</v>
      </c>
      <c r="AO2009" s="507">
        <f t="shared" si="451"/>
        <v>0</v>
      </c>
      <c r="AP2009" s="573">
        <f t="shared" si="467"/>
        <v>0</v>
      </c>
      <c r="AQ2009" s="583">
        <f t="shared" si="468"/>
        <v>0</v>
      </c>
      <c r="AR2009" s="579"/>
      <c r="AS2009" s="102"/>
      <c r="AT2009" s="209"/>
      <c r="AU2009" s="592"/>
    </row>
    <row r="2010" spans="1:47" ht="15" hidden="1">
      <c r="A2010" s="309"/>
      <c r="B2010" s="338"/>
      <c r="C2010" s="350"/>
      <c r="D2010" s="951"/>
      <c r="E2010" s="952"/>
      <c r="F2010" s="952"/>
      <c r="G2010" s="953"/>
      <c r="H2010" s="745">
        <v>0.21</v>
      </c>
      <c r="I2010" s="747">
        <v>1</v>
      </c>
      <c r="J2010" s="316"/>
      <c r="K2010" s="680">
        <f t="shared" si="455"/>
        <v>0</v>
      </c>
      <c r="L2010" s="355"/>
      <c r="M2010" s="355"/>
      <c r="N2010" s="453">
        <f t="shared" si="464"/>
        <v>0</v>
      </c>
      <c r="O2010" s="355"/>
      <c r="P2010" s="355"/>
      <c r="Q2010" s="355"/>
      <c r="R2010" s="355"/>
      <c r="S2010" s="355"/>
      <c r="T2010" s="355"/>
      <c r="U2010" s="355"/>
      <c r="V2010" s="355"/>
      <c r="W2010" s="355"/>
      <c r="X2010" s="355"/>
      <c r="Y2010" s="355"/>
      <c r="Z2010" s="355"/>
      <c r="AA2010" s="355"/>
      <c r="AB2010" s="355"/>
      <c r="AC2010" s="355"/>
      <c r="AD2010" s="355"/>
      <c r="AE2010" s="355"/>
      <c r="AF2010" s="355"/>
      <c r="AG2010" s="355"/>
      <c r="AH2010" s="355"/>
      <c r="AI2010" s="355"/>
      <c r="AJ2010" s="355"/>
      <c r="AK2010" s="72">
        <f t="shared" si="465"/>
        <v>0</v>
      </c>
      <c r="AL2010" s="73">
        <f t="shared" si="466"/>
        <v>0</v>
      </c>
      <c r="AM2010" s="457">
        <f t="shared" si="456"/>
        <v>0</v>
      </c>
      <c r="AN2010" s="457">
        <f t="shared" si="459"/>
        <v>0</v>
      </c>
      <c r="AO2010" s="507">
        <f t="shared" si="451"/>
        <v>0</v>
      </c>
      <c r="AP2010" s="573">
        <f t="shared" si="467"/>
        <v>0</v>
      </c>
      <c r="AQ2010" s="583">
        <f t="shared" si="468"/>
        <v>0</v>
      </c>
      <c r="AR2010" s="579"/>
      <c r="AS2010" s="102"/>
      <c r="AT2010" s="209"/>
      <c r="AU2010" s="592"/>
    </row>
    <row r="2011" spans="1:47" ht="15" hidden="1">
      <c r="A2011" s="309"/>
      <c r="B2011" s="338"/>
      <c r="C2011" s="350"/>
      <c r="D2011" s="951"/>
      <c r="E2011" s="952"/>
      <c r="F2011" s="952"/>
      <c r="G2011" s="953"/>
      <c r="H2011" s="745">
        <v>0.21</v>
      </c>
      <c r="I2011" s="747">
        <v>1</v>
      </c>
      <c r="J2011" s="316"/>
      <c r="K2011" s="680">
        <f t="shared" si="455"/>
        <v>0</v>
      </c>
      <c r="L2011" s="355"/>
      <c r="M2011" s="355"/>
      <c r="N2011" s="453">
        <f t="shared" ref="N2011:N2055" si="469">L2011+M2011</f>
        <v>0</v>
      </c>
      <c r="O2011" s="355"/>
      <c r="P2011" s="355"/>
      <c r="Q2011" s="355"/>
      <c r="R2011" s="355"/>
      <c r="S2011" s="355"/>
      <c r="T2011" s="355"/>
      <c r="U2011" s="355"/>
      <c r="V2011" s="355"/>
      <c r="W2011" s="355"/>
      <c r="X2011" s="355"/>
      <c r="Y2011" s="355"/>
      <c r="Z2011" s="355"/>
      <c r="AA2011" s="355"/>
      <c r="AB2011" s="355"/>
      <c r="AC2011" s="355"/>
      <c r="AD2011" s="355"/>
      <c r="AE2011" s="355"/>
      <c r="AF2011" s="355"/>
      <c r="AG2011" s="355"/>
      <c r="AH2011" s="355"/>
      <c r="AI2011" s="355"/>
      <c r="AJ2011" s="355"/>
      <c r="AK2011" s="72">
        <f t="shared" ref="AK2011:AK2055" si="470">SUM(O2011:AJ2011)</f>
        <v>0</v>
      </c>
      <c r="AL2011" s="73">
        <f t="shared" ref="AL2011:AL2055" si="471">N2011+AK2011</f>
        <v>0</v>
      </c>
      <c r="AM2011" s="457">
        <f t="shared" si="456"/>
        <v>0</v>
      </c>
      <c r="AN2011" s="457">
        <f t="shared" si="459"/>
        <v>0</v>
      </c>
      <c r="AO2011" s="507">
        <f t="shared" si="451"/>
        <v>0</v>
      </c>
      <c r="AP2011" s="573">
        <f t="shared" ref="AP2011:AP2055" si="472">AM2011-AR2011</f>
        <v>0</v>
      </c>
      <c r="AQ2011" s="583">
        <f t="shared" ref="AQ2011:AQ2055" si="473">AN2011-AS2011</f>
        <v>0</v>
      </c>
      <c r="AR2011" s="579"/>
      <c r="AS2011" s="102"/>
      <c r="AT2011" s="209"/>
      <c r="AU2011" s="592"/>
    </row>
    <row r="2012" spans="1:47" ht="15" hidden="1">
      <c r="A2012" s="309"/>
      <c r="B2012" s="338"/>
      <c r="C2012" s="350"/>
      <c r="D2012" s="951"/>
      <c r="E2012" s="952"/>
      <c r="F2012" s="952"/>
      <c r="G2012" s="953"/>
      <c r="H2012" s="745">
        <v>0.21</v>
      </c>
      <c r="I2012" s="747">
        <v>1</v>
      </c>
      <c r="J2012" s="316"/>
      <c r="K2012" s="680">
        <f t="shared" si="455"/>
        <v>0</v>
      </c>
      <c r="L2012" s="355"/>
      <c r="M2012" s="355"/>
      <c r="N2012" s="453">
        <f t="shared" si="469"/>
        <v>0</v>
      </c>
      <c r="O2012" s="355"/>
      <c r="P2012" s="355"/>
      <c r="Q2012" s="355"/>
      <c r="R2012" s="355"/>
      <c r="S2012" s="355"/>
      <c r="T2012" s="355"/>
      <c r="U2012" s="355"/>
      <c r="V2012" s="355"/>
      <c r="W2012" s="355"/>
      <c r="X2012" s="355"/>
      <c r="Y2012" s="355"/>
      <c r="Z2012" s="355"/>
      <c r="AA2012" s="355"/>
      <c r="AB2012" s="355"/>
      <c r="AC2012" s="355"/>
      <c r="AD2012" s="355"/>
      <c r="AE2012" s="355"/>
      <c r="AF2012" s="355"/>
      <c r="AG2012" s="355"/>
      <c r="AH2012" s="355"/>
      <c r="AI2012" s="355"/>
      <c r="AJ2012" s="355"/>
      <c r="AK2012" s="72">
        <f t="shared" si="470"/>
        <v>0</v>
      </c>
      <c r="AL2012" s="73">
        <f t="shared" si="471"/>
        <v>0</v>
      </c>
      <c r="AM2012" s="457">
        <f t="shared" si="456"/>
        <v>0</v>
      </c>
      <c r="AN2012" s="457">
        <f t="shared" si="459"/>
        <v>0</v>
      </c>
      <c r="AO2012" s="507">
        <f t="shared" si="451"/>
        <v>0</v>
      </c>
      <c r="AP2012" s="573">
        <f t="shared" si="472"/>
        <v>0</v>
      </c>
      <c r="AQ2012" s="583">
        <f t="shared" si="473"/>
        <v>0</v>
      </c>
      <c r="AR2012" s="579"/>
      <c r="AS2012" s="102"/>
      <c r="AT2012" s="209"/>
      <c r="AU2012" s="592"/>
    </row>
    <row r="2013" spans="1:47" ht="15" hidden="1">
      <c r="A2013" s="309"/>
      <c r="B2013" s="338"/>
      <c r="C2013" s="350"/>
      <c r="D2013" s="951"/>
      <c r="E2013" s="952"/>
      <c r="F2013" s="952"/>
      <c r="G2013" s="953"/>
      <c r="H2013" s="745">
        <v>0.21</v>
      </c>
      <c r="I2013" s="747">
        <v>1</v>
      </c>
      <c r="J2013" s="316"/>
      <c r="K2013" s="680">
        <f t="shared" si="455"/>
        <v>0</v>
      </c>
      <c r="L2013" s="355"/>
      <c r="M2013" s="355"/>
      <c r="N2013" s="453">
        <f t="shared" si="469"/>
        <v>0</v>
      </c>
      <c r="O2013" s="355"/>
      <c r="P2013" s="355"/>
      <c r="Q2013" s="355"/>
      <c r="R2013" s="355"/>
      <c r="S2013" s="355"/>
      <c r="T2013" s="355"/>
      <c r="U2013" s="355"/>
      <c r="V2013" s="355"/>
      <c r="W2013" s="355"/>
      <c r="X2013" s="355"/>
      <c r="Y2013" s="355"/>
      <c r="Z2013" s="355"/>
      <c r="AA2013" s="355"/>
      <c r="AB2013" s="355"/>
      <c r="AC2013" s="355"/>
      <c r="AD2013" s="355"/>
      <c r="AE2013" s="355"/>
      <c r="AF2013" s="355"/>
      <c r="AG2013" s="355"/>
      <c r="AH2013" s="355"/>
      <c r="AI2013" s="355"/>
      <c r="AJ2013" s="355"/>
      <c r="AK2013" s="72">
        <f t="shared" si="470"/>
        <v>0</v>
      </c>
      <c r="AL2013" s="73">
        <f t="shared" si="471"/>
        <v>0</v>
      </c>
      <c r="AM2013" s="457">
        <f t="shared" si="456"/>
        <v>0</v>
      </c>
      <c r="AN2013" s="457">
        <f t="shared" si="459"/>
        <v>0</v>
      </c>
      <c r="AO2013" s="507">
        <f t="shared" si="451"/>
        <v>0</v>
      </c>
      <c r="AP2013" s="573">
        <f t="shared" si="472"/>
        <v>0</v>
      </c>
      <c r="AQ2013" s="583">
        <f t="shared" si="473"/>
        <v>0</v>
      </c>
      <c r="AR2013" s="579"/>
      <c r="AS2013" s="102"/>
      <c r="AT2013" s="209"/>
      <c r="AU2013" s="592"/>
    </row>
    <row r="2014" spans="1:47" ht="15" hidden="1">
      <c r="A2014" s="309"/>
      <c r="B2014" s="338"/>
      <c r="C2014" s="350"/>
      <c r="D2014" s="951"/>
      <c r="E2014" s="952"/>
      <c r="F2014" s="952"/>
      <c r="G2014" s="953"/>
      <c r="H2014" s="745">
        <v>0.21</v>
      </c>
      <c r="I2014" s="747">
        <v>1</v>
      </c>
      <c r="J2014" s="316"/>
      <c r="K2014" s="680">
        <f t="shared" si="455"/>
        <v>0</v>
      </c>
      <c r="L2014" s="355"/>
      <c r="M2014" s="355"/>
      <c r="N2014" s="453">
        <f t="shared" si="469"/>
        <v>0</v>
      </c>
      <c r="O2014" s="355"/>
      <c r="P2014" s="355"/>
      <c r="Q2014" s="355"/>
      <c r="R2014" s="355"/>
      <c r="S2014" s="355"/>
      <c r="T2014" s="355"/>
      <c r="U2014" s="355"/>
      <c r="V2014" s="355"/>
      <c r="W2014" s="355"/>
      <c r="X2014" s="355"/>
      <c r="Y2014" s="355"/>
      <c r="Z2014" s="355"/>
      <c r="AA2014" s="355"/>
      <c r="AB2014" s="355"/>
      <c r="AC2014" s="355"/>
      <c r="AD2014" s="355"/>
      <c r="AE2014" s="355"/>
      <c r="AF2014" s="355"/>
      <c r="AG2014" s="355"/>
      <c r="AH2014" s="355"/>
      <c r="AI2014" s="355"/>
      <c r="AJ2014" s="355"/>
      <c r="AK2014" s="72">
        <f t="shared" si="470"/>
        <v>0</v>
      </c>
      <c r="AL2014" s="73">
        <f t="shared" si="471"/>
        <v>0</v>
      </c>
      <c r="AM2014" s="457">
        <f t="shared" si="456"/>
        <v>0</v>
      </c>
      <c r="AN2014" s="457">
        <f t="shared" si="459"/>
        <v>0</v>
      </c>
      <c r="AO2014" s="507">
        <f t="shared" si="451"/>
        <v>0</v>
      </c>
      <c r="AP2014" s="573">
        <f t="shared" si="472"/>
        <v>0</v>
      </c>
      <c r="AQ2014" s="583">
        <f t="shared" si="473"/>
        <v>0</v>
      </c>
      <c r="AR2014" s="579"/>
      <c r="AS2014" s="102"/>
      <c r="AT2014" s="209"/>
      <c r="AU2014" s="592"/>
    </row>
    <row r="2015" spans="1:47" ht="15" hidden="1">
      <c r="A2015" s="309"/>
      <c r="B2015" s="338"/>
      <c r="C2015" s="350"/>
      <c r="D2015" s="951"/>
      <c r="E2015" s="952"/>
      <c r="F2015" s="952"/>
      <c r="G2015" s="953"/>
      <c r="H2015" s="745">
        <v>0.21</v>
      </c>
      <c r="I2015" s="747">
        <v>1</v>
      </c>
      <c r="J2015" s="316"/>
      <c r="K2015" s="680">
        <f t="shared" si="455"/>
        <v>0</v>
      </c>
      <c r="L2015" s="355"/>
      <c r="M2015" s="355"/>
      <c r="N2015" s="453">
        <f t="shared" si="469"/>
        <v>0</v>
      </c>
      <c r="O2015" s="355"/>
      <c r="P2015" s="355"/>
      <c r="Q2015" s="355"/>
      <c r="R2015" s="355"/>
      <c r="S2015" s="355"/>
      <c r="T2015" s="355"/>
      <c r="U2015" s="355"/>
      <c r="V2015" s="355"/>
      <c r="W2015" s="355"/>
      <c r="X2015" s="355"/>
      <c r="Y2015" s="355"/>
      <c r="Z2015" s="355"/>
      <c r="AA2015" s="355"/>
      <c r="AB2015" s="355"/>
      <c r="AC2015" s="355"/>
      <c r="AD2015" s="355"/>
      <c r="AE2015" s="355"/>
      <c r="AF2015" s="355"/>
      <c r="AG2015" s="355"/>
      <c r="AH2015" s="355"/>
      <c r="AI2015" s="355"/>
      <c r="AJ2015" s="355"/>
      <c r="AK2015" s="72">
        <f t="shared" si="470"/>
        <v>0</v>
      </c>
      <c r="AL2015" s="73">
        <f t="shared" si="471"/>
        <v>0</v>
      </c>
      <c r="AM2015" s="457">
        <f t="shared" si="456"/>
        <v>0</v>
      </c>
      <c r="AN2015" s="457">
        <f t="shared" si="459"/>
        <v>0</v>
      </c>
      <c r="AO2015" s="507">
        <f t="shared" si="451"/>
        <v>0</v>
      </c>
      <c r="AP2015" s="573">
        <f t="shared" si="472"/>
        <v>0</v>
      </c>
      <c r="AQ2015" s="583">
        <f t="shared" si="473"/>
        <v>0</v>
      </c>
      <c r="AR2015" s="579"/>
      <c r="AS2015" s="102"/>
      <c r="AT2015" s="209"/>
      <c r="AU2015" s="592"/>
    </row>
    <row r="2016" spans="1:47" ht="15" hidden="1">
      <c r="A2016" s="309"/>
      <c r="B2016" s="338"/>
      <c r="C2016" s="350"/>
      <c r="D2016" s="951"/>
      <c r="E2016" s="952"/>
      <c r="F2016" s="952"/>
      <c r="G2016" s="953"/>
      <c r="H2016" s="745">
        <v>0.21</v>
      </c>
      <c r="I2016" s="747">
        <v>1</v>
      </c>
      <c r="J2016" s="316"/>
      <c r="K2016" s="680">
        <f t="shared" si="455"/>
        <v>0</v>
      </c>
      <c r="L2016" s="355"/>
      <c r="M2016" s="355"/>
      <c r="N2016" s="453">
        <f t="shared" si="469"/>
        <v>0</v>
      </c>
      <c r="O2016" s="355"/>
      <c r="P2016" s="355"/>
      <c r="Q2016" s="355"/>
      <c r="R2016" s="355"/>
      <c r="S2016" s="355"/>
      <c r="T2016" s="355"/>
      <c r="U2016" s="355"/>
      <c r="V2016" s="355"/>
      <c r="W2016" s="355"/>
      <c r="X2016" s="355"/>
      <c r="Y2016" s="355"/>
      <c r="Z2016" s="355"/>
      <c r="AA2016" s="355"/>
      <c r="AB2016" s="355"/>
      <c r="AC2016" s="355"/>
      <c r="AD2016" s="355"/>
      <c r="AE2016" s="355"/>
      <c r="AF2016" s="355"/>
      <c r="AG2016" s="355"/>
      <c r="AH2016" s="355"/>
      <c r="AI2016" s="355"/>
      <c r="AJ2016" s="355"/>
      <c r="AK2016" s="72">
        <f t="shared" si="470"/>
        <v>0</v>
      </c>
      <c r="AL2016" s="73">
        <f t="shared" si="471"/>
        <v>0</v>
      </c>
      <c r="AM2016" s="457">
        <f t="shared" si="456"/>
        <v>0</v>
      </c>
      <c r="AN2016" s="457">
        <f t="shared" si="459"/>
        <v>0</v>
      </c>
      <c r="AO2016" s="507">
        <f t="shared" si="451"/>
        <v>0</v>
      </c>
      <c r="AP2016" s="573">
        <f t="shared" si="472"/>
        <v>0</v>
      </c>
      <c r="AQ2016" s="583">
        <f t="shared" si="473"/>
        <v>0</v>
      </c>
      <c r="AR2016" s="579"/>
      <c r="AS2016" s="102"/>
      <c r="AT2016" s="209"/>
      <c r="AU2016" s="592"/>
    </row>
    <row r="2017" spans="1:47" ht="15" hidden="1">
      <c r="A2017" s="307"/>
      <c r="B2017" s="351"/>
      <c r="C2017" s="352"/>
      <c r="D2017" s="951"/>
      <c r="E2017" s="952"/>
      <c r="F2017" s="952"/>
      <c r="G2017" s="953"/>
      <c r="H2017" s="745">
        <v>0.21</v>
      </c>
      <c r="I2017" s="747">
        <v>1</v>
      </c>
      <c r="J2017" s="312"/>
      <c r="K2017" s="680">
        <f t="shared" si="455"/>
        <v>0</v>
      </c>
      <c r="L2017" s="355"/>
      <c r="M2017" s="355"/>
      <c r="N2017" s="453">
        <f t="shared" si="469"/>
        <v>0</v>
      </c>
      <c r="O2017" s="356"/>
      <c r="P2017" s="356"/>
      <c r="Q2017" s="356"/>
      <c r="R2017" s="356"/>
      <c r="S2017" s="356"/>
      <c r="T2017" s="356"/>
      <c r="U2017" s="356"/>
      <c r="V2017" s="356"/>
      <c r="W2017" s="356"/>
      <c r="X2017" s="356"/>
      <c r="Y2017" s="356"/>
      <c r="Z2017" s="356"/>
      <c r="AA2017" s="356"/>
      <c r="AB2017" s="356"/>
      <c r="AC2017" s="356"/>
      <c r="AD2017" s="356"/>
      <c r="AE2017" s="356"/>
      <c r="AF2017" s="356"/>
      <c r="AG2017" s="356"/>
      <c r="AH2017" s="356"/>
      <c r="AI2017" s="356"/>
      <c r="AJ2017" s="356"/>
      <c r="AK2017" s="72">
        <f t="shared" si="470"/>
        <v>0</v>
      </c>
      <c r="AL2017" s="73">
        <f t="shared" si="471"/>
        <v>0</v>
      </c>
      <c r="AM2017" s="457">
        <f t="shared" si="456"/>
        <v>0</v>
      </c>
      <c r="AN2017" s="457">
        <f t="shared" si="459"/>
        <v>0</v>
      </c>
      <c r="AO2017" s="507">
        <f t="shared" si="451"/>
        <v>0</v>
      </c>
      <c r="AP2017" s="573">
        <f t="shared" si="472"/>
        <v>0</v>
      </c>
      <c r="AQ2017" s="583">
        <f t="shared" si="473"/>
        <v>0</v>
      </c>
      <c r="AR2017" s="579"/>
      <c r="AS2017" s="102"/>
      <c r="AT2017" s="209"/>
      <c r="AU2017" s="592"/>
    </row>
    <row r="2018" spans="1:47" ht="15" hidden="1">
      <c r="A2018" s="309"/>
      <c r="B2018" s="338"/>
      <c r="C2018" s="350"/>
      <c r="D2018" s="951"/>
      <c r="E2018" s="952"/>
      <c r="F2018" s="952"/>
      <c r="G2018" s="953"/>
      <c r="H2018" s="745">
        <v>0.21</v>
      </c>
      <c r="I2018" s="747">
        <v>1</v>
      </c>
      <c r="J2018" s="316"/>
      <c r="K2018" s="680">
        <f t="shared" si="455"/>
        <v>0</v>
      </c>
      <c r="L2018" s="355"/>
      <c r="M2018" s="355"/>
      <c r="N2018" s="453">
        <f t="shared" si="469"/>
        <v>0</v>
      </c>
      <c r="O2018" s="355"/>
      <c r="P2018" s="355"/>
      <c r="Q2018" s="355"/>
      <c r="R2018" s="355"/>
      <c r="S2018" s="355"/>
      <c r="T2018" s="355"/>
      <c r="U2018" s="355"/>
      <c r="V2018" s="355"/>
      <c r="W2018" s="355"/>
      <c r="X2018" s="355"/>
      <c r="Y2018" s="355"/>
      <c r="Z2018" s="355"/>
      <c r="AA2018" s="355"/>
      <c r="AB2018" s="355"/>
      <c r="AC2018" s="355"/>
      <c r="AD2018" s="355"/>
      <c r="AE2018" s="355"/>
      <c r="AF2018" s="355"/>
      <c r="AG2018" s="355"/>
      <c r="AH2018" s="355"/>
      <c r="AI2018" s="355"/>
      <c r="AJ2018" s="355"/>
      <c r="AK2018" s="72">
        <f t="shared" si="470"/>
        <v>0</v>
      </c>
      <c r="AL2018" s="73">
        <f t="shared" si="471"/>
        <v>0</v>
      </c>
      <c r="AM2018" s="457">
        <f t="shared" si="456"/>
        <v>0</v>
      </c>
      <c r="AN2018" s="457">
        <f t="shared" si="459"/>
        <v>0</v>
      </c>
      <c r="AO2018" s="507">
        <f t="shared" si="451"/>
        <v>0</v>
      </c>
      <c r="AP2018" s="573">
        <f t="shared" si="472"/>
        <v>0</v>
      </c>
      <c r="AQ2018" s="583">
        <f t="shared" si="473"/>
        <v>0</v>
      </c>
      <c r="AR2018" s="579"/>
      <c r="AS2018" s="102"/>
      <c r="AT2018" s="209"/>
      <c r="AU2018" s="592"/>
    </row>
    <row r="2019" spans="1:47" ht="15" hidden="1">
      <c r="A2019" s="309"/>
      <c r="B2019" s="338"/>
      <c r="C2019" s="350"/>
      <c r="D2019" s="951"/>
      <c r="E2019" s="952"/>
      <c r="F2019" s="952"/>
      <c r="G2019" s="953"/>
      <c r="H2019" s="745">
        <v>0.21</v>
      </c>
      <c r="I2019" s="747">
        <v>1</v>
      </c>
      <c r="J2019" s="316"/>
      <c r="K2019" s="680">
        <f t="shared" si="455"/>
        <v>0</v>
      </c>
      <c r="L2019" s="355"/>
      <c r="M2019" s="355"/>
      <c r="N2019" s="453">
        <f t="shared" si="469"/>
        <v>0</v>
      </c>
      <c r="O2019" s="355"/>
      <c r="P2019" s="355"/>
      <c r="Q2019" s="355"/>
      <c r="R2019" s="355"/>
      <c r="S2019" s="355"/>
      <c r="T2019" s="355"/>
      <c r="U2019" s="355"/>
      <c r="V2019" s="355"/>
      <c r="W2019" s="355"/>
      <c r="X2019" s="355"/>
      <c r="Y2019" s="355"/>
      <c r="Z2019" s="355"/>
      <c r="AA2019" s="355"/>
      <c r="AB2019" s="355"/>
      <c r="AC2019" s="355"/>
      <c r="AD2019" s="355"/>
      <c r="AE2019" s="355"/>
      <c r="AF2019" s="355"/>
      <c r="AG2019" s="355"/>
      <c r="AH2019" s="355"/>
      <c r="AI2019" s="355"/>
      <c r="AJ2019" s="355"/>
      <c r="AK2019" s="72">
        <f t="shared" si="470"/>
        <v>0</v>
      </c>
      <c r="AL2019" s="73">
        <f t="shared" si="471"/>
        <v>0</v>
      </c>
      <c r="AM2019" s="457">
        <f t="shared" si="456"/>
        <v>0</v>
      </c>
      <c r="AN2019" s="457">
        <f t="shared" si="459"/>
        <v>0</v>
      </c>
      <c r="AO2019" s="507">
        <f t="shared" si="451"/>
        <v>0</v>
      </c>
      <c r="AP2019" s="573">
        <f t="shared" si="472"/>
        <v>0</v>
      </c>
      <c r="AQ2019" s="583">
        <f t="shared" si="473"/>
        <v>0</v>
      </c>
      <c r="AR2019" s="579"/>
      <c r="AS2019" s="102"/>
      <c r="AT2019" s="209"/>
      <c r="AU2019" s="592"/>
    </row>
    <row r="2020" spans="1:47" ht="15" hidden="1">
      <c r="A2020" s="309"/>
      <c r="B2020" s="338"/>
      <c r="C2020" s="350"/>
      <c r="D2020" s="951"/>
      <c r="E2020" s="952"/>
      <c r="F2020" s="952"/>
      <c r="G2020" s="953"/>
      <c r="H2020" s="745">
        <v>0.21</v>
      </c>
      <c r="I2020" s="747">
        <v>1</v>
      </c>
      <c r="J2020" s="316"/>
      <c r="K2020" s="680">
        <f t="shared" si="455"/>
        <v>0</v>
      </c>
      <c r="L2020" s="355"/>
      <c r="M2020" s="355"/>
      <c r="N2020" s="453">
        <f t="shared" si="469"/>
        <v>0</v>
      </c>
      <c r="O2020" s="355"/>
      <c r="P2020" s="355"/>
      <c r="Q2020" s="355"/>
      <c r="R2020" s="355"/>
      <c r="S2020" s="355"/>
      <c r="T2020" s="355"/>
      <c r="U2020" s="355"/>
      <c r="V2020" s="355"/>
      <c r="W2020" s="355"/>
      <c r="X2020" s="355"/>
      <c r="Y2020" s="355"/>
      <c r="Z2020" s="355"/>
      <c r="AA2020" s="355"/>
      <c r="AB2020" s="355"/>
      <c r="AC2020" s="355"/>
      <c r="AD2020" s="355"/>
      <c r="AE2020" s="355"/>
      <c r="AF2020" s="355"/>
      <c r="AG2020" s="355"/>
      <c r="AH2020" s="355"/>
      <c r="AI2020" s="355"/>
      <c r="AJ2020" s="355"/>
      <c r="AK2020" s="72">
        <f t="shared" si="470"/>
        <v>0</v>
      </c>
      <c r="AL2020" s="73">
        <f t="shared" si="471"/>
        <v>0</v>
      </c>
      <c r="AM2020" s="457">
        <f t="shared" si="456"/>
        <v>0</v>
      </c>
      <c r="AN2020" s="457">
        <f t="shared" si="459"/>
        <v>0</v>
      </c>
      <c r="AO2020" s="507">
        <f t="shared" si="451"/>
        <v>0</v>
      </c>
      <c r="AP2020" s="573">
        <f t="shared" si="472"/>
        <v>0</v>
      </c>
      <c r="AQ2020" s="583">
        <f t="shared" si="473"/>
        <v>0</v>
      </c>
      <c r="AR2020" s="579"/>
      <c r="AS2020" s="102"/>
      <c r="AT2020" s="209"/>
      <c r="AU2020" s="592"/>
    </row>
    <row r="2021" spans="1:47" ht="15" hidden="1">
      <c r="A2021" s="309"/>
      <c r="B2021" s="338"/>
      <c r="C2021" s="350"/>
      <c r="D2021" s="951"/>
      <c r="E2021" s="952"/>
      <c r="F2021" s="952"/>
      <c r="G2021" s="953"/>
      <c r="H2021" s="745">
        <v>0.21</v>
      </c>
      <c r="I2021" s="747">
        <v>1</v>
      </c>
      <c r="J2021" s="316"/>
      <c r="K2021" s="680">
        <f t="shared" si="455"/>
        <v>0</v>
      </c>
      <c r="L2021" s="355"/>
      <c r="M2021" s="355"/>
      <c r="N2021" s="453">
        <f t="shared" si="469"/>
        <v>0</v>
      </c>
      <c r="O2021" s="355"/>
      <c r="P2021" s="355"/>
      <c r="Q2021" s="355"/>
      <c r="R2021" s="355"/>
      <c r="S2021" s="355"/>
      <c r="T2021" s="355"/>
      <c r="U2021" s="355"/>
      <c r="V2021" s="355"/>
      <c r="W2021" s="355"/>
      <c r="X2021" s="355"/>
      <c r="Y2021" s="355"/>
      <c r="Z2021" s="355"/>
      <c r="AA2021" s="355"/>
      <c r="AB2021" s="355"/>
      <c r="AC2021" s="355"/>
      <c r="AD2021" s="355"/>
      <c r="AE2021" s="355"/>
      <c r="AF2021" s="355"/>
      <c r="AG2021" s="355"/>
      <c r="AH2021" s="355"/>
      <c r="AI2021" s="355"/>
      <c r="AJ2021" s="355"/>
      <c r="AK2021" s="72">
        <f t="shared" si="470"/>
        <v>0</v>
      </c>
      <c r="AL2021" s="73">
        <f t="shared" si="471"/>
        <v>0</v>
      </c>
      <c r="AM2021" s="457">
        <f t="shared" si="456"/>
        <v>0</v>
      </c>
      <c r="AN2021" s="457">
        <f t="shared" si="459"/>
        <v>0</v>
      </c>
      <c r="AO2021" s="507">
        <f t="shared" si="451"/>
        <v>0</v>
      </c>
      <c r="AP2021" s="573">
        <f t="shared" si="472"/>
        <v>0</v>
      </c>
      <c r="AQ2021" s="583">
        <f t="shared" si="473"/>
        <v>0</v>
      </c>
      <c r="AR2021" s="579"/>
      <c r="AS2021" s="102"/>
      <c r="AT2021" s="209"/>
      <c r="AU2021" s="592"/>
    </row>
    <row r="2022" spans="1:47" ht="15" hidden="1">
      <c r="A2022" s="309"/>
      <c r="B2022" s="338"/>
      <c r="C2022" s="350"/>
      <c r="D2022" s="951"/>
      <c r="E2022" s="952"/>
      <c r="F2022" s="952"/>
      <c r="G2022" s="953"/>
      <c r="H2022" s="745">
        <v>0.21</v>
      </c>
      <c r="I2022" s="747">
        <v>1</v>
      </c>
      <c r="J2022" s="316"/>
      <c r="K2022" s="680">
        <f t="shared" si="455"/>
        <v>0</v>
      </c>
      <c r="L2022" s="355"/>
      <c r="M2022" s="355"/>
      <c r="N2022" s="453">
        <f t="shared" si="469"/>
        <v>0</v>
      </c>
      <c r="O2022" s="355"/>
      <c r="P2022" s="355"/>
      <c r="Q2022" s="355"/>
      <c r="R2022" s="355"/>
      <c r="S2022" s="355"/>
      <c r="T2022" s="355"/>
      <c r="U2022" s="355"/>
      <c r="V2022" s="355"/>
      <c r="W2022" s="355"/>
      <c r="X2022" s="355"/>
      <c r="Y2022" s="355"/>
      <c r="Z2022" s="355"/>
      <c r="AA2022" s="355"/>
      <c r="AB2022" s="355"/>
      <c r="AC2022" s="355"/>
      <c r="AD2022" s="355"/>
      <c r="AE2022" s="355"/>
      <c r="AF2022" s="355"/>
      <c r="AG2022" s="355"/>
      <c r="AH2022" s="355"/>
      <c r="AI2022" s="355"/>
      <c r="AJ2022" s="355"/>
      <c r="AK2022" s="72">
        <f t="shared" si="470"/>
        <v>0</v>
      </c>
      <c r="AL2022" s="73">
        <f t="shared" si="471"/>
        <v>0</v>
      </c>
      <c r="AM2022" s="457">
        <f t="shared" si="456"/>
        <v>0</v>
      </c>
      <c r="AN2022" s="457">
        <f t="shared" si="459"/>
        <v>0</v>
      </c>
      <c r="AO2022" s="507">
        <f t="shared" si="451"/>
        <v>0</v>
      </c>
      <c r="AP2022" s="573">
        <f t="shared" si="472"/>
        <v>0</v>
      </c>
      <c r="AQ2022" s="583">
        <f t="shared" si="473"/>
        <v>0</v>
      </c>
      <c r="AR2022" s="579"/>
      <c r="AS2022" s="102"/>
      <c r="AT2022" s="209"/>
      <c r="AU2022" s="592"/>
    </row>
    <row r="2023" spans="1:47" ht="15" hidden="1">
      <c r="A2023" s="309"/>
      <c r="B2023" s="338"/>
      <c r="C2023" s="350"/>
      <c r="D2023" s="951"/>
      <c r="E2023" s="952"/>
      <c r="F2023" s="952"/>
      <c r="G2023" s="953"/>
      <c r="H2023" s="745">
        <v>0.21</v>
      </c>
      <c r="I2023" s="747">
        <v>1</v>
      </c>
      <c r="J2023" s="316"/>
      <c r="K2023" s="680">
        <f t="shared" si="455"/>
        <v>0</v>
      </c>
      <c r="L2023" s="355"/>
      <c r="M2023" s="355"/>
      <c r="N2023" s="453">
        <f t="shared" si="469"/>
        <v>0</v>
      </c>
      <c r="O2023" s="355"/>
      <c r="P2023" s="355"/>
      <c r="Q2023" s="355"/>
      <c r="R2023" s="355"/>
      <c r="S2023" s="355"/>
      <c r="T2023" s="355"/>
      <c r="U2023" s="355"/>
      <c r="V2023" s="355"/>
      <c r="W2023" s="355"/>
      <c r="X2023" s="355"/>
      <c r="Y2023" s="355"/>
      <c r="Z2023" s="355"/>
      <c r="AA2023" s="355"/>
      <c r="AB2023" s="355"/>
      <c r="AC2023" s="355"/>
      <c r="AD2023" s="355"/>
      <c r="AE2023" s="355"/>
      <c r="AF2023" s="355"/>
      <c r="AG2023" s="355"/>
      <c r="AH2023" s="355"/>
      <c r="AI2023" s="355"/>
      <c r="AJ2023" s="355"/>
      <c r="AK2023" s="72">
        <f t="shared" si="470"/>
        <v>0</v>
      </c>
      <c r="AL2023" s="73">
        <f t="shared" si="471"/>
        <v>0</v>
      </c>
      <c r="AM2023" s="457">
        <f t="shared" si="456"/>
        <v>0</v>
      </c>
      <c r="AN2023" s="457">
        <f t="shared" si="459"/>
        <v>0</v>
      </c>
      <c r="AO2023" s="507">
        <f t="shared" si="451"/>
        <v>0</v>
      </c>
      <c r="AP2023" s="573">
        <f t="shared" si="472"/>
        <v>0</v>
      </c>
      <c r="AQ2023" s="583">
        <f t="shared" si="473"/>
        <v>0</v>
      </c>
      <c r="AR2023" s="579"/>
      <c r="AS2023" s="102"/>
      <c r="AT2023" s="209"/>
      <c r="AU2023" s="592"/>
    </row>
    <row r="2024" spans="1:47" ht="15" hidden="1">
      <c r="A2024" s="309"/>
      <c r="B2024" s="338"/>
      <c r="C2024" s="350"/>
      <c r="D2024" s="951"/>
      <c r="E2024" s="952"/>
      <c r="F2024" s="952"/>
      <c r="G2024" s="953"/>
      <c r="H2024" s="745">
        <v>0.21</v>
      </c>
      <c r="I2024" s="747">
        <v>1</v>
      </c>
      <c r="J2024" s="316"/>
      <c r="K2024" s="680">
        <f t="shared" si="455"/>
        <v>0</v>
      </c>
      <c r="L2024" s="355"/>
      <c r="M2024" s="355"/>
      <c r="N2024" s="453">
        <f t="shared" si="469"/>
        <v>0</v>
      </c>
      <c r="O2024" s="355"/>
      <c r="P2024" s="355"/>
      <c r="Q2024" s="355"/>
      <c r="R2024" s="355"/>
      <c r="S2024" s="355"/>
      <c r="T2024" s="355"/>
      <c r="U2024" s="355"/>
      <c r="V2024" s="355"/>
      <c r="W2024" s="355"/>
      <c r="X2024" s="355"/>
      <c r="Y2024" s="355"/>
      <c r="Z2024" s="355"/>
      <c r="AA2024" s="355"/>
      <c r="AB2024" s="355"/>
      <c r="AC2024" s="355"/>
      <c r="AD2024" s="355"/>
      <c r="AE2024" s="355"/>
      <c r="AF2024" s="355"/>
      <c r="AG2024" s="355"/>
      <c r="AH2024" s="355"/>
      <c r="AI2024" s="355"/>
      <c r="AJ2024" s="355"/>
      <c r="AK2024" s="72">
        <f t="shared" si="470"/>
        <v>0</v>
      </c>
      <c r="AL2024" s="73">
        <f t="shared" si="471"/>
        <v>0</v>
      </c>
      <c r="AM2024" s="457">
        <f t="shared" si="456"/>
        <v>0</v>
      </c>
      <c r="AN2024" s="457">
        <f t="shared" si="459"/>
        <v>0</v>
      </c>
      <c r="AO2024" s="507">
        <f t="shared" si="451"/>
        <v>0</v>
      </c>
      <c r="AP2024" s="573">
        <f t="shared" si="472"/>
        <v>0</v>
      </c>
      <c r="AQ2024" s="583">
        <f t="shared" si="473"/>
        <v>0</v>
      </c>
      <c r="AR2024" s="579"/>
      <c r="AS2024" s="102"/>
      <c r="AT2024" s="209"/>
      <c r="AU2024" s="592"/>
    </row>
    <row r="2025" spans="1:47" ht="15" hidden="1">
      <c r="A2025" s="309"/>
      <c r="B2025" s="338"/>
      <c r="C2025" s="350"/>
      <c r="D2025" s="951"/>
      <c r="E2025" s="952"/>
      <c r="F2025" s="952"/>
      <c r="G2025" s="953"/>
      <c r="H2025" s="745">
        <v>0.21</v>
      </c>
      <c r="I2025" s="747">
        <v>1</v>
      </c>
      <c r="J2025" s="316"/>
      <c r="K2025" s="680">
        <f t="shared" si="455"/>
        <v>0</v>
      </c>
      <c r="L2025" s="355"/>
      <c r="M2025" s="355"/>
      <c r="N2025" s="453">
        <f t="shared" si="469"/>
        <v>0</v>
      </c>
      <c r="O2025" s="355"/>
      <c r="P2025" s="355"/>
      <c r="Q2025" s="355"/>
      <c r="R2025" s="355"/>
      <c r="S2025" s="355"/>
      <c r="T2025" s="355"/>
      <c r="U2025" s="355"/>
      <c r="V2025" s="355"/>
      <c r="W2025" s="355"/>
      <c r="X2025" s="355"/>
      <c r="Y2025" s="355"/>
      <c r="Z2025" s="355"/>
      <c r="AA2025" s="355"/>
      <c r="AB2025" s="355"/>
      <c r="AC2025" s="355"/>
      <c r="AD2025" s="355"/>
      <c r="AE2025" s="355"/>
      <c r="AF2025" s="355"/>
      <c r="AG2025" s="355"/>
      <c r="AH2025" s="355"/>
      <c r="AI2025" s="355"/>
      <c r="AJ2025" s="355"/>
      <c r="AK2025" s="72">
        <f t="shared" si="470"/>
        <v>0</v>
      </c>
      <c r="AL2025" s="73">
        <f t="shared" si="471"/>
        <v>0</v>
      </c>
      <c r="AM2025" s="457">
        <f t="shared" si="456"/>
        <v>0</v>
      </c>
      <c r="AN2025" s="457">
        <f t="shared" si="459"/>
        <v>0</v>
      </c>
      <c r="AO2025" s="507">
        <f t="shared" si="451"/>
        <v>0</v>
      </c>
      <c r="AP2025" s="573">
        <f t="shared" si="472"/>
        <v>0</v>
      </c>
      <c r="AQ2025" s="583">
        <f t="shared" si="473"/>
        <v>0</v>
      </c>
      <c r="AR2025" s="579"/>
      <c r="AS2025" s="102"/>
      <c r="AT2025" s="209"/>
      <c r="AU2025" s="592"/>
    </row>
    <row r="2026" spans="1:47" ht="15" hidden="1">
      <c r="A2026" s="309"/>
      <c r="B2026" s="338"/>
      <c r="C2026" s="350"/>
      <c r="D2026" s="951"/>
      <c r="E2026" s="952"/>
      <c r="F2026" s="952"/>
      <c r="G2026" s="953"/>
      <c r="H2026" s="745">
        <v>0.21</v>
      </c>
      <c r="I2026" s="747">
        <v>1</v>
      </c>
      <c r="J2026" s="316"/>
      <c r="K2026" s="680">
        <f t="shared" si="455"/>
        <v>0</v>
      </c>
      <c r="L2026" s="355"/>
      <c r="M2026" s="355"/>
      <c r="N2026" s="453">
        <f t="shared" si="469"/>
        <v>0</v>
      </c>
      <c r="O2026" s="355"/>
      <c r="P2026" s="355"/>
      <c r="Q2026" s="355"/>
      <c r="R2026" s="355"/>
      <c r="S2026" s="355"/>
      <c r="T2026" s="355"/>
      <c r="U2026" s="355"/>
      <c r="V2026" s="355"/>
      <c r="W2026" s="355"/>
      <c r="X2026" s="355"/>
      <c r="Y2026" s="355"/>
      <c r="Z2026" s="355"/>
      <c r="AA2026" s="355"/>
      <c r="AB2026" s="355"/>
      <c r="AC2026" s="355"/>
      <c r="AD2026" s="355"/>
      <c r="AE2026" s="355"/>
      <c r="AF2026" s="355"/>
      <c r="AG2026" s="355"/>
      <c r="AH2026" s="355"/>
      <c r="AI2026" s="355"/>
      <c r="AJ2026" s="355"/>
      <c r="AK2026" s="72">
        <f t="shared" si="470"/>
        <v>0</v>
      </c>
      <c r="AL2026" s="73">
        <f t="shared" si="471"/>
        <v>0</v>
      </c>
      <c r="AM2026" s="457">
        <f t="shared" si="456"/>
        <v>0</v>
      </c>
      <c r="AN2026" s="457">
        <f t="shared" si="459"/>
        <v>0</v>
      </c>
      <c r="AO2026" s="507">
        <f t="shared" si="451"/>
        <v>0</v>
      </c>
      <c r="AP2026" s="573">
        <f t="shared" si="472"/>
        <v>0</v>
      </c>
      <c r="AQ2026" s="583">
        <f t="shared" si="473"/>
        <v>0</v>
      </c>
      <c r="AR2026" s="579"/>
      <c r="AS2026" s="102"/>
      <c r="AT2026" s="209"/>
      <c r="AU2026" s="592"/>
    </row>
    <row r="2027" spans="1:47" ht="15" hidden="1">
      <c r="A2027" s="309"/>
      <c r="B2027" s="338"/>
      <c r="C2027" s="350"/>
      <c r="D2027" s="951"/>
      <c r="E2027" s="952"/>
      <c r="F2027" s="952"/>
      <c r="G2027" s="953"/>
      <c r="H2027" s="745">
        <v>0.21</v>
      </c>
      <c r="I2027" s="747">
        <v>1</v>
      </c>
      <c r="J2027" s="316"/>
      <c r="K2027" s="680">
        <f t="shared" si="455"/>
        <v>0</v>
      </c>
      <c r="L2027" s="355"/>
      <c r="M2027" s="355"/>
      <c r="N2027" s="453">
        <f t="shared" si="469"/>
        <v>0</v>
      </c>
      <c r="O2027" s="355"/>
      <c r="P2027" s="355"/>
      <c r="Q2027" s="355"/>
      <c r="R2027" s="355"/>
      <c r="S2027" s="355"/>
      <c r="T2027" s="355"/>
      <c r="U2027" s="355"/>
      <c r="V2027" s="355"/>
      <c r="W2027" s="355"/>
      <c r="X2027" s="355"/>
      <c r="Y2027" s="355"/>
      <c r="Z2027" s="355"/>
      <c r="AA2027" s="355"/>
      <c r="AB2027" s="355"/>
      <c r="AC2027" s="355"/>
      <c r="AD2027" s="355"/>
      <c r="AE2027" s="355"/>
      <c r="AF2027" s="355"/>
      <c r="AG2027" s="355"/>
      <c r="AH2027" s="355"/>
      <c r="AI2027" s="355"/>
      <c r="AJ2027" s="355"/>
      <c r="AK2027" s="72">
        <f t="shared" si="470"/>
        <v>0</v>
      </c>
      <c r="AL2027" s="73">
        <f t="shared" si="471"/>
        <v>0</v>
      </c>
      <c r="AM2027" s="457">
        <f t="shared" si="456"/>
        <v>0</v>
      </c>
      <c r="AN2027" s="457">
        <f t="shared" si="459"/>
        <v>0</v>
      </c>
      <c r="AO2027" s="507">
        <f t="shared" si="451"/>
        <v>0</v>
      </c>
      <c r="AP2027" s="573">
        <f t="shared" si="472"/>
        <v>0</v>
      </c>
      <c r="AQ2027" s="583">
        <f t="shared" si="473"/>
        <v>0</v>
      </c>
      <c r="AR2027" s="579"/>
      <c r="AS2027" s="102"/>
      <c r="AT2027" s="209"/>
      <c r="AU2027" s="592"/>
    </row>
    <row r="2028" spans="1:47" ht="15" hidden="1">
      <c r="A2028" s="307"/>
      <c r="B2028" s="351"/>
      <c r="C2028" s="352"/>
      <c r="D2028" s="951"/>
      <c r="E2028" s="952"/>
      <c r="F2028" s="952"/>
      <c r="G2028" s="953"/>
      <c r="H2028" s="745">
        <v>0.21</v>
      </c>
      <c r="I2028" s="747">
        <v>1</v>
      </c>
      <c r="J2028" s="312"/>
      <c r="K2028" s="680">
        <f t="shared" si="455"/>
        <v>0</v>
      </c>
      <c r="L2028" s="355"/>
      <c r="M2028" s="355"/>
      <c r="N2028" s="453">
        <f t="shared" si="469"/>
        <v>0</v>
      </c>
      <c r="O2028" s="356"/>
      <c r="P2028" s="356"/>
      <c r="Q2028" s="356"/>
      <c r="R2028" s="356"/>
      <c r="S2028" s="356"/>
      <c r="T2028" s="356"/>
      <c r="U2028" s="356"/>
      <c r="V2028" s="356"/>
      <c r="W2028" s="356"/>
      <c r="X2028" s="356"/>
      <c r="Y2028" s="356"/>
      <c r="Z2028" s="356"/>
      <c r="AA2028" s="356"/>
      <c r="AB2028" s="356"/>
      <c r="AC2028" s="356"/>
      <c r="AD2028" s="356"/>
      <c r="AE2028" s="356"/>
      <c r="AF2028" s="356"/>
      <c r="AG2028" s="356"/>
      <c r="AH2028" s="356"/>
      <c r="AI2028" s="356"/>
      <c r="AJ2028" s="356"/>
      <c r="AK2028" s="72">
        <f t="shared" si="470"/>
        <v>0</v>
      </c>
      <c r="AL2028" s="73">
        <f t="shared" si="471"/>
        <v>0</v>
      </c>
      <c r="AM2028" s="457">
        <f t="shared" si="456"/>
        <v>0</v>
      </c>
      <c r="AN2028" s="457">
        <f t="shared" si="459"/>
        <v>0</v>
      </c>
      <c r="AO2028" s="507">
        <f t="shared" si="451"/>
        <v>0</v>
      </c>
      <c r="AP2028" s="573">
        <f t="shared" si="472"/>
        <v>0</v>
      </c>
      <c r="AQ2028" s="583">
        <f t="shared" si="473"/>
        <v>0</v>
      </c>
      <c r="AR2028" s="579"/>
      <c r="AS2028" s="102"/>
      <c r="AT2028" s="209"/>
      <c r="AU2028" s="592"/>
    </row>
    <row r="2029" spans="1:47" ht="15" hidden="1">
      <c r="A2029" s="309"/>
      <c r="B2029" s="338"/>
      <c r="C2029" s="350"/>
      <c r="D2029" s="951"/>
      <c r="E2029" s="952"/>
      <c r="F2029" s="952"/>
      <c r="G2029" s="953"/>
      <c r="H2029" s="745">
        <v>0.21</v>
      </c>
      <c r="I2029" s="747">
        <v>1</v>
      </c>
      <c r="J2029" s="316"/>
      <c r="K2029" s="680">
        <f t="shared" si="455"/>
        <v>0</v>
      </c>
      <c r="L2029" s="355"/>
      <c r="M2029" s="355"/>
      <c r="N2029" s="453">
        <f t="shared" si="469"/>
        <v>0</v>
      </c>
      <c r="O2029" s="355"/>
      <c r="P2029" s="355"/>
      <c r="Q2029" s="355"/>
      <c r="R2029" s="355"/>
      <c r="S2029" s="355"/>
      <c r="T2029" s="355"/>
      <c r="U2029" s="355"/>
      <c r="V2029" s="355"/>
      <c r="W2029" s="355"/>
      <c r="X2029" s="355"/>
      <c r="Y2029" s="355"/>
      <c r="Z2029" s="355"/>
      <c r="AA2029" s="355"/>
      <c r="AB2029" s="355"/>
      <c r="AC2029" s="355"/>
      <c r="AD2029" s="355"/>
      <c r="AE2029" s="355"/>
      <c r="AF2029" s="355"/>
      <c r="AG2029" s="355"/>
      <c r="AH2029" s="355"/>
      <c r="AI2029" s="355"/>
      <c r="AJ2029" s="355"/>
      <c r="AK2029" s="72">
        <f t="shared" si="470"/>
        <v>0</v>
      </c>
      <c r="AL2029" s="73">
        <f t="shared" si="471"/>
        <v>0</v>
      </c>
      <c r="AM2029" s="457">
        <f t="shared" si="456"/>
        <v>0</v>
      </c>
      <c r="AN2029" s="457">
        <f t="shared" si="459"/>
        <v>0</v>
      </c>
      <c r="AO2029" s="507">
        <f t="shared" si="451"/>
        <v>0</v>
      </c>
      <c r="AP2029" s="573">
        <f t="shared" si="472"/>
        <v>0</v>
      </c>
      <c r="AQ2029" s="583">
        <f t="shared" si="473"/>
        <v>0</v>
      </c>
      <c r="AR2029" s="579"/>
      <c r="AS2029" s="102"/>
      <c r="AT2029" s="209"/>
      <c r="AU2029" s="592"/>
    </row>
    <row r="2030" spans="1:47" ht="15" hidden="1">
      <c r="A2030" s="309"/>
      <c r="B2030" s="338"/>
      <c r="C2030" s="350"/>
      <c r="D2030" s="951"/>
      <c r="E2030" s="952"/>
      <c r="F2030" s="952"/>
      <c r="G2030" s="953"/>
      <c r="H2030" s="745">
        <v>0.21</v>
      </c>
      <c r="I2030" s="747">
        <v>1</v>
      </c>
      <c r="J2030" s="316"/>
      <c r="K2030" s="680">
        <f t="shared" si="455"/>
        <v>0</v>
      </c>
      <c r="L2030" s="355"/>
      <c r="M2030" s="355"/>
      <c r="N2030" s="453">
        <f t="shared" si="469"/>
        <v>0</v>
      </c>
      <c r="O2030" s="355"/>
      <c r="P2030" s="355"/>
      <c r="Q2030" s="355"/>
      <c r="R2030" s="355"/>
      <c r="S2030" s="355"/>
      <c r="T2030" s="355"/>
      <c r="U2030" s="355"/>
      <c r="V2030" s="355"/>
      <c r="W2030" s="355"/>
      <c r="X2030" s="355"/>
      <c r="Y2030" s="355"/>
      <c r="Z2030" s="355"/>
      <c r="AA2030" s="355"/>
      <c r="AB2030" s="355"/>
      <c r="AC2030" s="355"/>
      <c r="AD2030" s="355"/>
      <c r="AE2030" s="355"/>
      <c r="AF2030" s="355"/>
      <c r="AG2030" s="355"/>
      <c r="AH2030" s="355"/>
      <c r="AI2030" s="355"/>
      <c r="AJ2030" s="355"/>
      <c r="AK2030" s="72">
        <f t="shared" si="470"/>
        <v>0</v>
      </c>
      <c r="AL2030" s="73">
        <f t="shared" si="471"/>
        <v>0</v>
      </c>
      <c r="AM2030" s="457">
        <f t="shared" si="456"/>
        <v>0</v>
      </c>
      <c r="AN2030" s="457">
        <f t="shared" si="459"/>
        <v>0</v>
      </c>
      <c r="AO2030" s="507">
        <f t="shared" si="451"/>
        <v>0</v>
      </c>
      <c r="AP2030" s="573">
        <f t="shared" si="472"/>
        <v>0</v>
      </c>
      <c r="AQ2030" s="583">
        <f t="shared" si="473"/>
        <v>0</v>
      </c>
      <c r="AR2030" s="579"/>
      <c r="AS2030" s="102"/>
      <c r="AT2030" s="209"/>
      <c r="AU2030" s="592"/>
    </row>
    <row r="2031" spans="1:47" ht="15" hidden="1">
      <c r="A2031" s="309"/>
      <c r="B2031" s="338"/>
      <c r="C2031" s="350"/>
      <c r="D2031" s="951"/>
      <c r="E2031" s="952"/>
      <c r="F2031" s="952"/>
      <c r="G2031" s="953"/>
      <c r="H2031" s="745">
        <v>0.21</v>
      </c>
      <c r="I2031" s="747">
        <v>1</v>
      </c>
      <c r="J2031" s="316"/>
      <c r="K2031" s="680">
        <f t="shared" si="455"/>
        <v>0</v>
      </c>
      <c r="L2031" s="355"/>
      <c r="M2031" s="355"/>
      <c r="N2031" s="453">
        <f t="shared" si="469"/>
        <v>0</v>
      </c>
      <c r="O2031" s="355"/>
      <c r="P2031" s="355"/>
      <c r="Q2031" s="355"/>
      <c r="R2031" s="355"/>
      <c r="S2031" s="355"/>
      <c r="T2031" s="355"/>
      <c r="U2031" s="355"/>
      <c r="V2031" s="355"/>
      <c r="W2031" s="355"/>
      <c r="X2031" s="355"/>
      <c r="Y2031" s="355"/>
      <c r="Z2031" s="355"/>
      <c r="AA2031" s="355"/>
      <c r="AB2031" s="355"/>
      <c r="AC2031" s="355"/>
      <c r="AD2031" s="355"/>
      <c r="AE2031" s="355"/>
      <c r="AF2031" s="355"/>
      <c r="AG2031" s="355"/>
      <c r="AH2031" s="355"/>
      <c r="AI2031" s="355"/>
      <c r="AJ2031" s="355"/>
      <c r="AK2031" s="72">
        <f t="shared" si="470"/>
        <v>0</v>
      </c>
      <c r="AL2031" s="73">
        <f t="shared" si="471"/>
        <v>0</v>
      </c>
      <c r="AM2031" s="457">
        <f t="shared" si="456"/>
        <v>0</v>
      </c>
      <c r="AN2031" s="457">
        <f t="shared" si="459"/>
        <v>0</v>
      </c>
      <c r="AO2031" s="507">
        <f t="shared" si="451"/>
        <v>0</v>
      </c>
      <c r="AP2031" s="573">
        <f t="shared" si="472"/>
        <v>0</v>
      </c>
      <c r="AQ2031" s="583">
        <f t="shared" si="473"/>
        <v>0</v>
      </c>
      <c r="AR2031" s="579"/>
      <c r="AS2031" s="102"/>
      <c r="AT2031" s="209"/>
      <c r="AU2031" s="592"/>
    </row>
    <row r="2032" spans="1:47" ht="15" hidden="1">
      <c r="A2032" s="309"/>
      <c r="B2032" s="338"/>
      <c r="C2032" s="350"/>
      <c r="D2032" s="951"/>
      <c r="E2032" s="952"/>
      <c r="F2032" s="952"/>
      <c r="G2032" s="953"/>
      <c r="H2032" s="745">
        <v>0.21</v>
      </c>
      <c r="I2032" s="747">
        <v>1</v>
      </c>
      <c r="J2032" s="316"/>
      <c r="K2032" s="680">
        <f t="shared" si="455"/>
        <v>0</v>
      </c>
      <c r="L2032" s="355"/>
      <c r="M2032" s="355"/>
      <c r="N2032" s="453">
        <f t="shared" si="469"/>
        <v>0</v>
      </c>
      <c r="O2032" s="355"/>
      <c r="P2032" s="355"/>
      <c r="Q2032" s="355"/>
      <c r="R2032" s="355"/>
      <c r="S2032" s="355"/>
      <c r="T2032" s="355"/>
      <c r="U2032" s="355"/>
      <c r="V2032" s="355"/>
      <c r="W2032" s="355"/>
      <c r="X2032" s="355"/>
      <c r="Y2032" s="355"/>
      <c r="Z2032" s="355"/>
      <c r="AA2032" s="355"/>
      <c r="AB2032" s="355"/>
      <c r="AC2032" s="355"/>
      <c r="AD2032" s="355"/>
      <c r="AE2032" s="355"/>
      <c r="AF2032" s="355"/>
      <c r="AG2032" s="355"/>
      <c r="AH2032" s="355"/>
      <c r="AI2032" s="355"/>
      <c r="AJ2032" s="355"/>
      <c r="AK2032" s="72">
        <f t="shared" si="470"/>
        <v>0</v>
      </c>
      <c r="AL2032" s="73">
        <f t="shared" si="471"/>
        <v>0</v>
      </c>
      <c r="AM2032" s="457">
        <f t="shared" si="456"/>
        <v>0</v>
      </c>
      <c r="AN2032" s="457">
        <f t="shared" si="459"/>
        <v>0</v>
      </c>
      <c r="AO2032" s="507">
        <f t="shared" si="451"/>
        <v>0</v>
      </c>
      <c r="AP2032" s="573">
        <f t="shared" si="472"/>
        <v>0</v>
      </c>
      <c r="AQ2032" s="583">
        <f t="shared" si="473"/>
        <v>0</v>
      </c>
      <c r="AR2032" s="579"/>
      <c r="AS2032" s="102"/>
      <c r="AT2032" s="209"/>
      <c r="AU2032" s="592"/>
    </row>
    <row r="2033" spans="1:47" ht="15" hidden="1">
      <c r="A2033" s="309"/>
      <c r="B2033" s="338"/>
      <c r="C2033" s="350"/>
      <c r="D2033" s="951"/>
      <c r="E2033" s="952"/>
      <c r="F2033" s="952"/>
      <c r="G2033" s="953"/>
      <c r="H2033" s="745">
        <v>0.21</v>
      </c>
      <c r="I2033" s="747">
        <v>1</v>
      </c>
      <c r="J2033" s="316"/>
      <c r="K2033" s="680">
        <f t="shared" si="455"/>
        <v>0</v>
      </c>
      <c r="L2033" s="355"/>
      <c r="M2033" s="355"/>
      <c r="N2033" s="453">
        <f t="shared" si="469"/>
        <v>0</v>
      </c>
      <c r="O2033" s="355"/>
      <c r="P2033" s="355"/>
      <c r="Q2033" s="355"/>
      <c r="R2033" s="355"/>
      <c r="S2033" s="355"/>
      <c r="T2033" s="355"/>
      <c r="U2033" s="355"/>
      <c r="V2033" s="355"/>
      <c r="W2033" s="355"/>
      <c r="X2033" s="355"/>
      <c r="Y2033" s="355"/>
      <c r="Z2033" s="355"/>
      <c r="AA2033" s="355"/>
      <c r="AB2033" s="355"/>
      <c r="AC2033" s="355"/>
      <c r="AD2033" s="355"/>
      <c r="AE2033" s="355"/>
      <c r="AF2033" s="355"/>
      <c r="AG2033" s="355"/>
      <c r="AH2033" s="355"/>
      <c r="AI2033" s="355"/>
      <c r="AJ2033" s="355"/>
      <c r="AK2033" s="72">
        <f t="shared" si="470"/>
        <v>0</v>
      </c>
      <c r="AL2033" s="73">
        <f t="shared" si="471"/>
        <v>0</v>
      </c>
      <c r="AM2033" s="457">
        <f t="shared" si="456"/>
        <v>0</v>
      </c>
      <c r="AN2033" s="457">
        <f t="shared" si="459"/>
        <v>0</v>
      </c>
      <c r="AO2033" s="507">
        <f t="shared" si="451"/>
        <v>0</v>
      </c>
      <c r="AP2033" s="573">
        <f t="shared" si="472"/>
        <v>0</v>
      </c>
      <c r="AQ2033" s="583">
        <f t="shared" si="473"/>
        <v>0</v>
      </c>
      <c r="AR2033" s="579"/>
      <c r="AS2033" s="102"/>
      <c r="AT2033" s="209"/>
      <c r="AU2033" s="592"/>
    </row>
    <row r="2034" spans="1:47" ht="15" hidden="1">
      <c r="A2034" s="309"/>
      <c r="B2034" s="338"/>
      <c r="C2034" s="350"/>
      <c r="D2034" s="951"/>
      <c r="E2034" s="952"/>
      <c r="F2034" s="952"/>
      <c r="G2034" s="953"/>
      <c r="H2034" s="745">
        <v>0.21</v>
      </c>
      <c r="I2034" s="747">
        <v>1</v>
      </c>
      <c r="J2034" s="316"/>
      <c r="K2034" s="680">
        <f t="shared" si="455"/>
        <v>0</v>
      </c>
      <c r="L2034" s="355"/>
      <c r="M2034" s="355"/>
      <c r="N2034" s="453">
        <f t="shared" si="469"/>
        <v>0</v>
      </c>
      <c r="O2034" s="355"/>
      <c r="P2034" s="355"/>
      <c r="Q2034" s="355"/>
      <c r="R2034" s="355"/>
      <c r="S2034" s="355"/>
      <c r="T2034" s="355"/>
      <c r="U2034" s="355"/>
      <c r="V2034" s="355"/>
      <c r="W2034" s="355"/>
      <c r="X2034" s="355"/>
      <c r="Y2034" s="355"/>
      <c r="Z2034" s="355"/>
      <c r="AA2034" s="355"/>
      <c r="AB2034" s="355"/>
      <c r="AC2034" s="355"/>
      <c r="AD2034" s="355"/>
      <c r="AE2034" s="355"/>
      <c r="AF2034" s="355"/>
      <c r="AG2034" s="355"/>
      <c r="AH2034" s="355"/>
      <c r="AI2034" s="355"/>
      <c r="AJ2034" s="355"/>
      <c r="AK2034" s="72">
        <f t="shared" si="470"/>
        <v>0</v>
      </c>
      <c r="AL2034" s="73">
        <f t="shared" si="471"/>
        <v>0</v>
      </c>
      <c r="AM2034" s="457">
        <f t="shared" si="456"/>
        <v>0</v>
      </c>
      <c r="AN2034" s="457">
        <f t="shared" si="459"/>
        <v>0</v>
      </c>
      <c r="AO2034" s="507">
        <f t="shared" si="451"/>
        <v>0</v>
      </c>
      <c r="AP2034" s="573">
        <f t="shared" si="472"/>
        <v>0</v>
      </c>
      <c r="AQ2034" s="583">
        <f t="shared" si="473"/>
        <v>0</v>
      </c>
      <c r="AR2034" s="579"/>
      <c r="AS2034" s="102"/>
      <c r="AT2034" s="209"/>
      <c r="AU2034" s="592"/>
    </row>
    <row r="2035" spans="1:47" ht="15" hidden="1">
      <c r="A2035" s="309"/>
      <c r="B2035" s="338"/>
      <c r="C2035" s="350"/>
      <c r="D2035" s="951"/>
      <c r="E2035" s="952"/>
      <c r="F2035" s="952"/>
      <c r="G2035" s="953"/>
      <c r="H2035" s="745">
        <v>0.21</v>
      </c>
      <c r="I2035" s="747">
        <v>1</v>
      </c>
      <c r="J2035" s="316"/>
      <c r="K2035" s="680">
        <f t="shared" si="455"/>
        <v>0</v>
      </c>
      <c r="L2035" s="355"/>
      <c r="M2035" s="355"/>
      <c r="N2035" s="453">
        <f t="shared" si="469"/>
        <v>0</v>
      </c>
      <c r="O2035" s="355"/>
      <c r="P2035" s="355"/>
      <c r="Q2035" s="355"/>
      <c r="R2035" s="355"/>
      <c r="S2035" s="355"/>
      <c r="T2035" s="355"/>
      <c r="U2035" s="355"/>
      <c r="V2035" s="355"/>
      <c r="W2035" s="355"/>
      <c r="X2035" s="355"/>
      <c r="Y2035" s="355"/>
      <c r="Z2035" s="355"/>
      <c r="AA2035" s="355"/>
      <c r="AB2035" s="355"/>
      <c r="AC2035" s="355"/>
      <c r="AD2035" s="355"/>
      <c r="AE2035" s="355"/>
      <c r="AF2035" s="355"/>
      <c r="AG2035" s="355"/>
      <c r="AH2035" s="355"/>
      <c r="AI2035" s="355"/>
      <c r="AJ2035" s="355"/>
      <c r="AK2035" s="72">
        <f t="shared" si="470"/>
        <v>0</v>
      </c>
      <c r="AL2035" s="73">
        <f t="shared" si="471"/>
        <v>0</v>
      </c>
      <c r="AM2035" s="457">
        <f t="shared" si="456"/>
        <v>0</v>
      </c>
      <c r="AN2035" s="457">
        <f t="shared" si="459"/>
        <v>0</v>
      </c>
      <c r="AO2035" s="507">
        <f t="shared" si="451"/>
        <v>0</v>
      </c>
      <c r="AP2035" s="573">
        <f t="shared" si="472"/>
        <v>0</v>
      </c>
      <c r="AQ2035" s="583">
        <f t="shared" si="473"/>
        <v>0</v>
      </c>
      <c r="AR2035" s="579"/>
      <c r="AS2035" s="102"/>
      <c r="AT2035" s="209"/>
      <c r="AU2035" s="592"/>
    </row>
    <row r="2036" spans="1:47" ht="15" hidden="1">
      <c r="A2036" s="309"/>
      <c r="B2036" s="338"/>
      <c r="C2036" s="350"/>
      <c r="D2036" s="951"/>
      <c r="E2036" s="952"/>
      <c r="F2036" s="952"/>
      <c r="G2036" s="953"/>
      <c r="H2036" s="745">
        <v>0.21</v>
      </c>
      <c r="I2036" s="747">
        <v>1</v>
      </c>
      <c r="J2036" s="316"/>
      <c r="K2036" s="680">
        <f t="shared" si="455"/>
        <v>0</v>
      </c>
      <c r="L2036" s="355"/>
      <c r="M2036" s="355"/>
      <c r="N2036" s="453">
        <f t="shared" si="469"/>
        <v>0</v>
      </c>
      <c r="O2036" s="355"/>
      <c r="P2036" s="355"/>
      <c r="Q2036" s="355"/>
      <c r="R2036" s="355"/>
      <c r="S2036" s="355"/>
      <c r="T2036" s="355"/>
      <c r="U2036" s="355"/>
      <c r="V2036" s="355"/>
      <c r="W2036" s="355"/>
      <c r="X2036" s="355"/>
      <c r="Y2036" s="355"/>
      <c r="Z2036" s="355"/>
      <c r="AA2036" s="355"/>
      <c r="AB2036" s="355"/>
      <c r="AC2036" s="355"/>
      <c r="AD2036" s="355"/>
      <c r="AE2036" s="355"/>
      <c r="AF2036" s="355"/>
      <c r="AG2036" s="355"/>
      <c r="AH2036" s="355"/>
      <c r="AI2036" s="355"/>
      <c r="AJ2036" s="355"/>
      <c r="AK2036" s="72">
        <f t="shared" si="470"/>
        <v>0</v>
      </c>
      <c r="AL2036" s="73">
        <f t="shared" si="471"/>
        <v>0</v>
      </c>
      <c r="AM2036" s="457">
        <f t="shared" si="456"/>
        <v>0</v>
      </c>
      <c r="AN2036" s="457">
        <f t="shared" si="459"/>
        <v>0</v>
      </c>
      <c r="AO2036" s="507">
        <f t="shared" si="451"/>
        <v>0</v>
      </c>
      <c r="AP2036" s="573">
        <f t="shared" si="472"/>
        <v>0</v>
      </c>
      <c r="AQ2036" s="583">
        <f t="shared" si="473"/>
        <v>0</v>
      </c>
      <c r="AR2036" s="579"/>
      <c r="AS2036" s="102"/>
      <c r="AT2036" s="209"/>
      <c r="AU2036" s="592"/>
    </row>
    <row r="2037" spans="1:47" ht="15" hidden="1">
      <c r="A2037" s="307"/>
      <c r="B2037" s="351"/>
      <c r="C2037" s="352"/>
      <c r="D2037" s="951"/>
      <c r="E2037" s="952"/>
      <c r="F2037" s="952"/>
      <c r="G2037" s="953"/>
      <c r="H2037" s="745">
        <v>0.21</v>
      </c>
      <c r="I2037" s="747">
        <v>1</v>
      </c>
      <c r="J2037" s="312"/>
      <c r="K2037" s="680">
        <f t="shared" si="455"/>
        <v>0</v>
      </c>
      <c r="L2037" s="355"/>
      <c r="M2037" s="355"/>
      <c r="N2037" s="453">
        <f t="shared" si="469"/>
        <v>0</v>
      </c>
      <c r="O2037" s="356"/>
      <c r="P2037" s="356"/>
      <c r="Q2037" s="356"/>
      <c r="R2037" s="356"/>
      <c r="S2037" s="356"/>
      <c r="T2037" s="356"/>
      <c r="U2037" s="356"/>
      <c r="V2037" s="356"/>
      <c r="W2037" s="356"/>
      <c r="X2037" s="356"/>
      <c r="Y2037" s="356"/>
      <c r="Z2037" s="356"/>
      <c r="AA2037" s="356"/>
      <c r="AB2037" s="356"/>
      <c r="AC2037" s="356"/>
      <c r="AD2037" s="356"/>
      <c r="AE2037" s="356"/>
      <c r="AF2037" s="356"/>
      <c r="AG2037" s="356"/>
      <c r="AH2037" s="356"/>
      <c r="AI2037" s="356"/>
      <c r="AJ2037" s="356"/>
      <c r="AK2037" s="72">
        <f t="shared" si="470"/>
        <v>0</v>
      </c>
      <c r="AL2037" s="73">
        <f t="shared" si="471"/>
        <v>0</v>
      </c>
      <c r="AM2037" s="457">
        <f t="shared" si="456"/>
        <v>0</v>
      </c>
      <c r="AN2037" s="457">
        <f t="shared" si="459"/>
        <v>0</v>
      </c>
      <c r="AO2037" s="507">
        <f t="shared" si="451"/>
        <v>0</v>
      </c>
      <c r="AP2037" s="573">
        <f t="shared" si="472"/>
        <v>0</v>
      </c>
      <c r="AQ2037" s="583">
        <f t="shared" si="473"/>
        <v>0</v>
      </c>
      <c r="AR2037" s="579"/>
      <c r="AS2037" s="102"/>
      <c r="AT2037" s="209"/>
      <c r="AU2037" s="592"/>
    </row>
    <row r="2038" spans="1:47" ht="15" hidden="1">
      <c r="A2038" s="309"/>
      <c r="B2038" s="338"/>
      <c r="C2038" s="350"/>
      <c r="D2038" s="951"/>
      <c r="E2038" s="952"/>
      <c r="F2038" s="952"/>
      <c r="G2038" s="953"/>
      <c r="H2038" s="745">
        <v>0.21</v>
      </c>
      <c r="I2038" s="747">
        <v>1</v>
      </c>
      <c r="J2038" s="316"/>
      <c r="K2038" s="680">
        <f t="shared" si="455"/>
        <v>0</v>
      </c>
      <c r="L2038" s="355"/>
      <c r="M2038" s="355"/>
      <c r="N2038" s="453">
        <f t="shared" si="469"/>
        <v>0</v>
      </c>
      <c r="O2038" s="355"/>
      <c r="P2038" s="355"/>
      <c r="Q2038" s="355"/>
      <c r="R2038" s="355"/>
      <c r="S2038" s="355"/>
      <c r="T2038" s="355"/>
      <c r="U2038" s="355"/>
      <c r="V2038" s="355"/>
      <c r="W2038" s="355"/>
      <c r="X2038" s="355"/>
      <c r="Y2038" s="355"/>
      <c r="Z2038" s="355"/>
      <c r="AA2038" s="355"/>
      <c r="AB2038" s="355"/>
      <c r="AC2038" s="355"/>
      <c r="AD2038" s="355"/>
      <c r="AE2038" s="355"/>
      <c r="AF2038" s="355"/>
      <c r="AG2038" s="355"/>
      <c r="AH2038" s="355"/>
      <c r="AI2038" s="355"/>
      <c r="AJ2038" s="355"/>
      <c r="AK2038" s="72">
        <f t="shared" si="470"/>
        <v>0</v>
      </c>
      <c r="AL2038" s="73">
        <f t="shared" si="471"/>
        <v>0</v>
      </c>
      <c r="AM2038" s="457">
        <f t="shared" si="456"/>
        <v>0</v>
      </c>
      <c r="AN2038" s="457">
        <f t="shared" si="459"/>
        <v>0</v>
      </c>
      <c r="AO2038" s="507">
        <f t="shared" si="451"/>
        <v>0</v>
      </c>
      <c r="AP2038" s="573">
        <f t="shared" si="472"/>
        <v>0</v>
      </c>
      <c r="AQ2038" s="583">
        <f t="shared" si="473"/>
        <v>0</v>
      </c>
      <c r="AR2038" s="579"/>
      <c r="AS2038" s="102"/>
      <c r="AT2038" s="209"/>
      <c r="AU2038" s="592"/>
    </row>
    <row r="2039" spans="1:47" ht="15" hidden="1">
      <c r="A2039" s="309"/>
      <c r="B2039" s="338"/>
      <c r="C2039" s="350"/>
      <c r="D2039" s="951"/>
      <c r="E2039" s="952"/>
      <c r="F2039" s="952"/>
      <c r="G2039" s="953"/>
      <c r="H2039" s="745">
        <v>0.21</v>
      </c>
      <c r="I2039" s="747">
        <v>1</v>
      </c>
      <c r="J2039" s="316"/>
      <c r="K2039" s="680">
        <f t="shared" si="455"/>
        <v>0</v>
      </c>
      <c r="L2039" s="355"/>
      <c r="M2039" s="355"/>
      <c r="N2039" s="453">
        <f t="shared" si="469"/>
        <v>0</v>
      </c>
      <c r="O2039" s="355"/>
      <c r="P2039" s="355"/>
      <c r="Q2039" s="355"/>
      <c r="R2039" s="355"/>
      <c r="S2039" s="355"/>
      <c r="T2039" s="355"/>
      <c r="U2039" s="355"/>
      <c r="V2039" s="355"/>
      <c r="W2039" s="355"/>
      <c r="X2039" s="355"/>
      <c r="Y2039" s="355"/>
      <c r="Z2039" s="355"/>
      <c r="AA2039" s="355"/>
      <c r="AB2039" s="355"/>
      <c r="AC2039" s="355"/>
      <c r="AD2039" s="355"/>
      <c r="AE2039" s="355"/>
      <c r="AF2039" s="355"/>
      <c r="AG2039" s="355"/>
      <c r="AH2039" s="355"/>
      <c r="AI2039" s="355"/>
      <c r="AJ2039" s="355"/>
      <c r="AK2039" s="72">
        <f t="shared" si="470"/>
        <v>0</v>
      </c>
      <c r="AL2039" s="73">
        <f t="shared" si="471"/>
        <v>0</v>
      </c>
      <c r="AM2039" s="457">
        <f t="shared" si="456"/>
        <v>0</v>
      </c>
      <c r="AN2039" s="457">
        <f t="shared" si="459"/>
        <v>0</v>
      </c>
      <c r="AO2039" s="507">
        <f t="shared" si="451"/>
        <v>0</v>
      </c>
      <c r="AP2039" s="573">
        <f t="shared" si="472"/>
        <v>0</v>
      </c>
      <c r="AQ2039" s="583">
        <f t="shared" si="473"/>
        <v>0</v>
      </c>
      <c r="AR2039" s="579"/>
      <c r="AS2039" s="102"/>
      <c r="AT2039" s="209"/>
      <c r="AU2039" s="592"/>
    </row>
    <row r="2040" spans="1:47" ht="15" hidden="1">
      <c r="A2040" s="309"/>
      <c r="B2040" s="338"/>
      <c r="C2040" s="350"/>
      <c r="D2040" s="951"/>
      <c r="E2040" s="952"/>
      <c r="F2040" s="952"/>
      <c r="G2040" s="953"/>
      <c r="H2040" s="745">
        <v>0.21</v>
      </c>
      <c r="I2040" s="747">
        <v>1</v>
      </c>
      <c r="J2040" s="316"/>
      <c r="K2040" s="680">
        <f t="shared" si="455"/>
        <v>0</v>
      </c>
      <c r="L2040" s="355"/>
      <c r="M2040" s="355"/>
      <c r="N2040" s="453">
        <f t="shared" si="469"/>
        <v>0</v>
      </c>
      <c r="O2040" s="355"/>
      <c r="P2040" s="355"/>
      <c r="Q2040" s="355"/>
      <c r="R2040" s="355"/>
      <c r="S2040" s="355"/>
      <c r="T2040" s="355"/>
      <c r="U2040" s="355"/>
      <c r="V2040" s="355"/>
      <c r="W2040" s="355"/>
      <c r="X2040" s="355"/>
      <c r="Y2040" s="355"/>
      <c r="Z2040" s="355"/>
      <c r="AA2040" s="355"/>
      <c r="AB2040" s="355"/>
      <c r="AC2040" s="355"/>
      <c r="AD2040" s="355"/>
      <c r="AE2040" s="355"/>
      <c r="AF2040" s="355"/>
      <c r="AG2040" s="355"/>
      <c r="AH2040" s="355"/>
      <c r="AI2040" s="355"/>
      <c r="AJ2040" s="355"/>
      <c r="AK2040" s="72">
        <f t="shared" si="470"/>
        <v>0</v>
      </c>
      <c r="AL2040" s="73">
        <f t="shared" si="471"/>
        <v>0</v>
      </c>
      <c r="AM2040" s="457">
        <f t="shared" si="456"/>
        <v>0</v>
      </c>
      <c r="AN2040" s="457">
        <f t="shared" si="459"/>
        <v>0</v>
      </c>
      <c r="AO2040" s="507">
        <f t="shared" si="451"/>
        <v>0</v>
      </c>
      <c r="AP2040" s="573">
        <f t="shared" si="472"/>
        <v>0</v>
      </c>
      <c r="AQ2040" s="583">
        <f t="shared" si="473"/>
        <v>0</v>
      </c>
      <c r="AR2040" s="579"/>
      <c r="AS2040" s="102"/>
      <c r="AT2040" s="209"/>
      <c r="AU2040" s="592"/>
    </row>
    <row r="2041" spans="1:47" ht="15" hidden="1">
      <c r="A2041" s="309"/>
      <c r="B2041" s="338"/>
      <c r="C2041" s="350"/>
      <c r="D2041" s="951"/>
      <c r="E2041" s="952"/>
      <c r="F2041" s="952"/>
      <c r="G2041" s="953"/>
      <c r="H2041" s="745">
        <v>0.21</v>
      </c>
      <c r="I2041" s="747">
        <v>1</v>
      </c>
      <c r="J2041" s="316"/>
      <c r="K2041" s="680">
        <f t="shared" si="455"/>
        <v>0</v>
      </c>
      <c r="L2041" s="355"/>
      <c r="M2041" s="355"/>
      <c r="N2041" s="453">
        <f t="shared" si="469"/>
        <v>0</v>
      </c>
      <c r="O2041" s="355"/>
      <c r="P2041" s="355"/>
      <c r="Q2041" s="355"/>
      <c r="R2041" s="355"/>
      <c r="S2041" s="355"/>
      <c r="T2041" s="355"/>
      <c r="U2041" s="355"/>
      <c r="V2041" s="355"/>
      <c r="W2041" s="355"/>
      <c r="X2041" s="355"/>
      <c r="Y2041" s="355"/>
      <c r="Z2041" s="355"/>
      <c r="AA2041" s="355"/>
      <c r="AB2041" s="355"/>
      <c r="AC2041" s="355"/>
      <c r="AD2041" s="355"/>
      <c r="AE2041" s="355"/>
      <c r="AF2041" s="355"/>
      <c r="AG2041" s="355"/>
      <c r="AH2041" s="355"/>
      <c r="AI2041" s="355"/>
      <c r="AJ2041" s="355"/>
      <c r="AK2041" s="72">
        <f t="shared" si="470"/>
        <v>0</v>
      </c>
      <c r="AL2041" s="73">
        <f t="shared" si="471"/>
        <v>0</v>
      </c>
      <c r="AM2041" s="457">
        <f t="shared" si="456"/>
        <v>0</v>
      </c>
      <c r="AN2041" s="457">
        <f t="shared" si="459"/>
        <v>0</v>
      </c>
      <c r="AO2041" s="507">
        <f t="shared" si="451"/>
        <v>0</v>
      </c>
      <c r="AP2041" s="573">
        <f t="shared" si="472"/>
        <v>0</v>
      </c>
      <c r="AQ2041" s="583">
        <f t="shared" si="473"/>
        <v>0</v>
      </c>
      <c r="AR2041" s="579"/>
      <c r="AS2041" s="102"/>
      <c r="AT2041" s="209"/>
      <c r="AU2041" s="592"/>
    </row>
    <row r="2042" spans="1:47" ht="15" hidden="1">
      <c r="A2042" s="309"/>
      <c r="B2042" s="338"/>
      <c r="C2042" s="350"/>
      <c r="D2042" s="951"/>
      <c r="E2042" s="952"/>
      <c r="F2042" s="952"/>
      <c r="G2042" s="953"/>
      <c r="H2042" s="745">
        <v>0.21</v>
      </c>
      <c r="I2042" s="747">
        <v>1</v>
      </c>
      <c r="J2042" s="316"/>
      <c r="K2042" s="680">
        <f t="shared" si="455"/>
        <v>0</v>
      </c>
      <c r="L2042" s="355"/>
      <c r="M2042" s="355"/>
      <c r="N2042" s="453">
        <f t="shared" si="469"/>
        <v>0</v>
      </c>
      <c r="O2042" s="355"/>
      <c r="P2042" s="355"/>
      <c r="Q2042" s="355"/>
      <c r="R2042" s="355"/>
      <c r="S2042" s="355"/>
      <c r="T2042" s="355"/>
      <c r="U2042" s="355"/>
      <c r="V2042" s="355"/>
      <c r="W2042" s="355"/>
      <c r="X2042" s="355"/>
      <c r="Y2042" s="355"/>
      <c r="Z2042" s="355"/>
      <c r="AA2042" s="355"/>
      <c r="AB2042" s="355"/>
      <c r="AC2042" s="355"/>
      <c r="AD2042" s="355"/>
      <c r="AE2042" s="355"/>
      <c r="AF2042" s="355"/>
      <c r="AG2042" s="355"/>
      <c r="AH2042" s="355"/>
      <c r="AI2042" s="355"/>
      <c r="AJ2042" s="355"/>
      <c r="AK2042" s="72">
        <f t="shared" si="470"/>
        <v>0</v>
      </c>
      <c r="AL2042" s="73">
        <f t="shared" si="471"/>
        <v>0</v>
      </c>
      <c r="AM2042" s="457">
        <f t="shared" si="456"/>
        <v>0</v>
      </c>
      <c r="AN2042" s="457">
        <f t="shared" si="459"/>
        <v>0</v>
      </c>
      <c r="AO2042" s="507">
        <f t="shared" si="451"/>
        <v>0</v>
      </c>
      <c r="AP2042" s="573">
        <f t="shared" si="472"/>
        <v>0</v>
      </c>
      <c r="AQ2042" s="583">
        <f t="shared" si="473"/>
        <v>0</v>
      </c>
      <c r="AR2042" s="579"/>
      <c r="AS2042" s="102"/>
      <c r="AT2042" s="209"/>
      <c r="AU2042" s="592"/>
    </row>
    <row r="2043" spans="1:47" ht="15" hidden="1">
      <c r="A2043" s="309"/>
      <c r="B2043" s="338"/>
      <c r="C2043" s="350"/>
      <c r="D2043" s="951"/>
      <c r="E2043" s="952"/>
      <c r="F2043" s="952"/>
      <c r="G2043" s="953"/>
      <c r="H2043" s="745">
        <v>0.21</v>
      </c>
      <c r="I2043" s="747">
        <v>1</v>
      </c>
      <c r="J2043" s="316"/>
      <c r="K2043" s="680">
        <f t="shared" si="455"/>
        <v>0</v>
      </c>
      <c r="L2043" s="355"/>
      <c r="M2043" s="355"/>
      <c r="N2043" s="453">
        <f t="shared" si="469"/>
        <v>0</v>
      </c>
      <c r="O2043" s="355"/>
      <c r="P2043" s="355"/>
      <c r="Q2043" s="355"/>
      <c r="R2043" s="355"/>
      <c r="S2043" s="355"/>
      <c r="T2043" s="355"/>
      <c r="U2043" s="355"/>
      <c r="V2043" s="355"/>
      <c r="W2043" s="355"/>
      <c r="X2043" s="355"/>
      <c r="Y2043" s="355"/>
      <c r="Z2043" s="355"/>
      <c r="AA2043" s="355"/>
      <c r="AB2043" s="355"/>
      <c r="AC2043" s="355"/>
      <c r="AD2043" s="355"/>
      <c r="AE2043" s="355"/>
      <c r="AF2043" s="355"/>
      <c r="AG2043" s="355"/>
      <c r="AH2043" s="355"/>
      <c r="AI2043" s="355"/>
      <c r="AJ2043" s="355"/>
      <c r="AK2043" s="72">
        <f t="shared" si="470"/>
        <v>0</v>
      </c>
      <c r="AL2043" s="73">
        <f t="shared" si="471"/>
        <v>0</v>
      </c>
      <c r="AM2043" s="457">
        <f t="shared" si="456"/>
        <v>0</v>
      </c>
      <c r="AN2043" s="457">
        <f t="shared" si="459"/>
        <v>0</v>
      </c>
      <c r="AO2043" s="507">
        <f t="shared" si="451"/>
        <v>0</v>
      </c>
      <c r="AP2043" s="573">
        <f t="shared" si="472"/>
        <v>0</v>
      </c>
      <c r="AQ2043" s="583">
        <f t="shared" si="473"/>
        <v>0</v>
      </c>
      <c r="AR2043" s="579"/>
      <c r="AS2043" s="102"/>
      <c r="AT2043" s="209"/>
      <c r="AU2043" s="592"/>
    </row>
    <row r="2044" spans="1:47" ht="15" hidden="1">
      <c r="A2044" s="309"/>
      <c r="B2044" s="338"/>
      <c r="C2044" s="350"/>
      <c r="D2044" s="951"/>
      <c r="E2044" s="952"/>
      <c r="F2044" s="952"/>
      <c r="G2044" s="953"/>
      <c r="H2044" s="745">
        <v>0.21</v>
      </c>
      <c r="I2044" s="747">
        <v>1</v>
      </c>
      <c r="J2044" s="316"/>
      <c r="K2044" s="680">
        <f t="shared" si="455"/>
        <v>0</v>
      </c>
      <c r="L2044" s="355"/>
      <c r="M2044" s="355"/>
      <c r="N2044" s="453">
        <f t="shared" si="469"/>
        <v>0</v>
      </c>
      <c r="O2044" s="355"/>
      <c r="P2044" s="355"/>
      <c r="Q2044" s="355"/>
      <c r="R2044" s="355"/>
      <c r="S2044" s="355"/>
      <c r="T2044" s="355"/>
      <c r="U2044" s="355"/>
      <c r="V2044" s="355"/>
      <c r="W2044" s="355"/>
      <c r="X2044" s="355"/>
      <c r="Y2044" s="355"/>
      <c r="Z2044" s="355"/>
      <c r="AA2044" s="355"/>
      <c r="AB2044" s="355"/>
      <c r="AC2044" s="355"/>
      <c r="AD2044" s="355"/>
      <c r="AE2044" s="355"/>
      <c r="AF2044" s="355"/>
      <c r="AG2044" s="355"/>
      <c r="AH2044" s="355"/>
      <c r="AI2044" s="355"/>
      <c r="AJ2044" s="355"/>
      <c r="AK2044" s="72">
        <f t="shared" si="470"/>
        <v>0</v>
      </c>
      <c r="AL2044" s="73">
        <f t="shared" si="471"/>
        <v>0</v>
      </c>
      <c r="AM2044" s="457">
        <f t="shared" si="456"/>
        <v>0</v>
      </c>
      <c r="AN2044" s="457">
        <f t="shared" si="459"/>
        <v>0</v>
      </c>
      <c r="AO2044" s="507">
        <f t="shared" si="451"/>
        <v>0</v>
      </c>
      <c r="AP2044" s="573">
        <f t="shared" si="472"/>
        <v>0</v>
      </c>
      <c r="AQ2044" s="583">
        <f t="shared" si="473"/>
        <v>0</v>
      </c>
      <c r="AR2044" s="579"/>
      <c r="AS2044" s="102"/>
      <c r="AT2044" s="209"/>
      <c r="AU2044" s="592"/>
    </row>
    <row r="2045" spans="1:47" ht="15" hidden="1">
      <c r="A2045" s="309"/>
      <c r="B2045" s="338"/>
      <c r="C2045" s="350"/>
      <c r="D2045" s="951"/>
      <c r="E2045" s="952"/>
      <c r="F2045" s="952"/>
      <c r="G2045" s="953"/>
      <c r="H2045" s="745">
        <v>0.21</v>
      </c>
      <c r="I2045" s="747">
        <v>1</v>
      </c>
      <c r="J2045" s="316"/>
      <c r="K2045" s="680">
        <f t="shared" si="455"/>
        <v>0</v>
      </c>
      <c r="L2045" s="355"/>
      <c r="M2045" s="355"/>
      <c r="N2045" s="453">
        <f t="shared" si="469"/>
        <v>0</v>
      </c>
      <c r="O2045" s="355"/>
      <c r="P2045" s="355"/>
      <c r="Q2045" s="355"/>
      <c r="R2045" s="355"/>
      <c r="S2045" s="355"/>
      <c r="T2045" s="355"/>
      <c r="U2045" s="355"/>
      <c r="V2045" s="355"/>
      <c r="W2045" s="355"/>
      <c r="X2045" s="355"/>
      <c r="Y2045" s="355"/>
      <c r="Z2045" s="355"/>
      <c r="AA2045" s="355"/>
      <c r="AB2045" s="355"/>
      <c r="AC2045" s="355"/>
      <c r="AD2045" s="355"/>
      <c r="AE2045" s="355"/>
      <c r="AF2045" s="355"/>
      <c r="AG2045" s="355"/>
      <c r="AH2045" s="355"/>
      <c r="AI2045" s="355"/>
      <c r="AJ2045" s="355"/>
      <c r="AK2045" s="72">
        <f t="shared" si="470"/>
        <v>0</v>
      </c>
      <c r="AL2045" s="73">
        <f t="shared" si="471"/>
        <v>0</v>
      </c>
      <c r="AM2045" s="457">
        <f t="shared" si="456"/>
        <v>0</v>
      </c>
      <c r="AN2045" s="457">
        <f t="shared" si="459"/>
        <v>0</v>
      </c>
      <c r="AO2045" s="507">
        <f t="shared" si="451"/>
        <v>0</v>
      </c>
      <c r="AP2045" s="573">
        <f t="shared" si="472"/>
        <v>0</v>
      </c>
      <c r="AQ2045" s="583">
        <f t="shared" si="473"/>
        <v>0</v>
      </c>
      <c r="AR2045" s="579"/>
      <c r="AS2045" s="102"/>
      <c r="AT2045" s="209"/>
      <c r="AU2045" s="592"/>
    </row>
    <row r="2046" spans="1:47" ht="15" hidden="1">
      <c r="A2046" s="309"/>
      <c r="B2046" s="338"/>
      <c r="C2046" s="350"/>
      <c r="D2046" s="951"/>
      <c r="E2046" s="952"/>
      <c r="F2046" s="952"/>
      <c r="G2046" s="953"/>
      <c r="H2046" s="745">
        <v>0.21</v>
      </c>
      <c r="I2046" s="747">
        <v>1</v>
      </c>
      <c r="J2046" s="316"/>
      <c r="K2046" s="680">
        <f t="shared" si="455"/>
        <v>0</v>
      </c>
      <c r="L2046" s="355"/>
      <c r="M2046" s="355"/>
      <c r="N2046" s="453">
        <f t="shared" si="469"/>
        <v>0</v>
      </c>
      <c r="O2046" s="355"/>
      <c r="P2046" s="355"/>
      <c r="Q2046" s="355"/>
      <c r="R2046" s="355"/>
      <c r="S2046" s="355"/>
      <c r="T2046" s="355"/>
      <c r="U2046" s="355"/>
      <c r="V2046" s="355"/>
      <c r="W2046" s="355"/>
      <c r="X2046" s="355"/>
      <c r="Y2046" s="355"/>
      <c r="Z2046" s="355"/>
      <c r="AA2046" s="355"/>
      <c r="AB2046" s="355"/>
      <c r="AC2046" s="355"/>
      <c r="AD2046" s="355"/>
      <c r="AE2046" s="355"/>
      <c r="AF2046" s="355"/>
      <c r="AG2046" s="355"/>
      <c r="AH2046" s="355"/>
      <c r="AI2046" s="355"/>
      <c r="AJ2046" s="355"/>
      <c r="AK2046" s="72">
        <f t="shared" si="470"/>
        <v>0</v>
      </c>
      <c r="AL2046" s="73">
        <f t="shared" si="471"/>
        <v>0</v>
      </c>
      <c r="AM2046" s="457">
        <f t="shared" si="456"/>
        <v>0</v>
      </c>
      <c r="AN2046" s="457">
        <f t="shared" si="459"/>
        <v>0</v>
      </c>
      <c r="AO2046" s="507">
        <f t="shared" si="451"/>
        <v>0</v>
      </c>
      <c r="AP2046" s="573">
        <f t="shared" si="472"/>
        <v>0</v>
      </c>
      <c r="AQ2046" s="583">
        <f t="shared" si="473"/>
        <v>0</v>
      </c>
      <c r="AR2046" s="579"/>
      <c r="AS2046" s="102"/>
      <c r="AT2046" s="209"/>
      <c r="AU2046" s="592"/>
    </row>
    <row r="2047" spans="1:47" ht="15" hidden="1">
      <c r="A2047" s="309"/>
      <c r="B2047" s="338"/>
      <c r="C2047" s="350"/>
      <c r="D2047" s="951"/>
      <c r="E2047" s="952"/>
      <c r="F2047" s="952"/>
      <c r="G2047" s="953"/>
      <c r="H2047" s="745">
        <v>0.21</v>
      </c>
      <c r="I2047" s="747">
        <v>1</v>
      </c>
      <c r="J2047" s="316"/>
      <c r="K2047" s="680">
        <f t="shared" si="455"/>
        <v>0</v>
      </c>
      <c r="L2047" s="355"/>
      <c r="M2047" s="355"/>
      <c r="N2047" s="453">
        <f t="shared" si="469"/>
        <v>0</v>
      </c>
      <c r="O2047" s="355"/>
      <c r="P2047" s="355"/>
      <c r="Q2047" s="355"/>
      <c r="R2047" s="355"/>
      <c r="S2047" s="355"/>
      <c r="T2047" s="355"/>
      <c r="U2047" s="355"/>
      <c r="V2047" s="355"/>
      <c r="W2047" s="355"/>
      <c r="X2047" s="355"/>
      <c r="Y2047" s="355"/>
      <c r="Z2047" s="355"/>
      <c r="AA2047" s="355"/>
      <c r="AB2047" s="355"/>
      <c r="AC2047" s="355"/>
      <c r="AD2047" s="355"/>
      <c r="AE2047" s="355"/>
      <c r="AF2047" s="355"/>
      <c r="AG2047" s="355"/>
      <c r="AH2047" s="355"/>
      <c r="AI2047" s="355"/>
      <c r="AJ2047" s="355"/>
      <c r="AK2047" s="72">
        <f t="shared" si="470"/>
        <v>0</v>
      </c>
      <c r="AL2047" s="73">
        <f t="shared" si="471"/>
        <v>0</v>
      </c>
      <c r="AM2047" s="457">
        <f t="shared" si="456"/>
        <v>0</v>
      </c>
      <c r="AN2047" s="457">
        <f t="shared" si="459"/>
        <v>0</v>
      </c>
      <c r="AO2047" s="507">
        <f t="shared" si="451"/>
        <v>0</v>
      </c>
      <c r="AP2047" s="573">
        <f t="shared" si="472"/>
        <v>0</v>
      </c>
      <c r="AQ2047" s="583">
        <f t="shared" si="473"/>
        <v>0</v>
      </c>
      <c r="AR2047" s="579"/>
      <c r="AS2047" s="102"/>
      <c r="AT2047" s="209"/>
      <c r="AU2047" s="592"/>
    </row>
    <row r="2048" spans="1:47" ht="15" hidden="1">
      <c r="A2048" s="307"/>
      <c r="B2048" s="351"/>
      <c r="C2048" s="352"/>
      <c r="D2048" s="951"/>
      <c r="E2048" s="952"/>
      <c r="F2048" s="952"/>
      <c r="G2048" s="953"/>
      <c r="H2048" s="745">
        <v>0.21</v>
      </c>
      <c r="I2048" s="747">
        <v>1</v>
      </c>
      <c r="J2048" s="312"/>
      <c r="K2048" s="680">
        <f t="shared" si="455"/>
        <v>0</v>
      </c>
      <c r="L2048" s="355"/>
      <c r="M2048" s="355"/>
      <c r="N2048" s="453">
        <f t="shared" si="469"/>
        <v>0</v>
      </c>
      <c r="O2048" s="356"/>
      <c r="P2048" s="356"/>
      <c r="Q2048" s="356"/>
      <c r="R2048" s="356"/>
      <c r="S2048" s="356"/>
      <c r="T2048" s="356"/>
      <c r="U2048" s="356"/>
      <c r="V2048" s="356"/>
      <c r="W2048" s="356"/>
      <c r="X2048" s="356"/>
      <c r="Y2048" s="356"/>
      <c r="Z2048" s="356"/>
      <c r="AA2048" s="356"/>
      <c r="AB2048" s="356"/>
      <c r="AC2048" s="356"/>
      <c r="AD2048" s="356"/>
      <c r="AE2048" s="356"/>
      <c r="AF2048" s="356"/>
      <c r="AG2048" s="356"/>
      <c r="AH2048" s="356"/>
      <c r="AI2048" s="356"/>
      <c r="AJ2048" s="356"/>
      <c r="AK2048" s="72">
        <f t="shared" si="470"/>
        <v>0</v>
      </c>
      <c r="AL2048" s="73">
        <f t="shared" si="471"/>
        <v>0</v>
      </c>
      <c r="AM2048" s="457">
        <f t="shared" si="456"/>
        <v>0</v>
      </c>
      <c r="AN2048" s="457">
        <f t="shared" si="459"/>
        <v>0</v>
      </c>
      <c r="AO2048" s="507">
        <f t="shared" si="451"/>
        <v>0</v>
      </c>
      <c r="AP2048" s="573">
        <f t="shared" si="472"/>
        <v>0</v>
      </c>
      <c r="AQ2048" s="583">
        <f t="shared" si="473"/>
        <v>0</v>
      </c>
      <c r="AR2048" s="579"/>
      <c r="AS2048" s="102"/>
      <c r="AT2048" s="209"/>
      <c r="AU2048" s="592"/>
    </row>
    <row r="2049" spans="1:47" ht="15" hidden="1">
      <c r="A2049" s="309"/>
      <c r="B2049" s="338"/>
      <c r="C2049" s="350"/>
      <c r="D2049" s="951"/>
      <c r="E2049" s="952"/>
      <c r="F2049" s="952"/>
      <c r="G2049" s="953"/>
      <c r="H2049" s="745">
        <v>0.21</v>
      </c>
      <c r="I2049" s="747">
        <v>1</v>
      </c>
      <c r="J2049" s="316"/>
      <c r="K2049" s="680">
        <f t="shared" si="455"/>
        <v>0</v>
      </c>
      <c r="L2049" s="355"/>
      <c r="M2049" s="355"/>
      <c r="N2049" s="453">
        <f t="shared" si="469"/>
        <v>0</v>
      </c>
      <c r="O2049" s="355"/>
      <c r="P2049" s="355"/>
      <c r="Q2049" s="355"/>
      <c r="R2049" s="355"/>
      <c r="S2049" s="355"/>
      <c r="T2049" s="355"/>
      <c r="U2049" s="355"/>
      <c r="V2049" s="355"/>
      <c r="W2049" s="355"/>
      <c r="X2049" s="355"/>
      <c r="Y2049" s="355"/>
      <c r="Z2049" s="355"/>
      <c r="AA2049" s="355"/>
      <c r="AB2049" s="355"/>
      <c r="AC2049" s="355"/>
      <c r="AD2049" s="355"/>
      <c r="AE2049" s="355"/>
      <c r="AF2049" s="355"/>
      <c r="AG2049" s="355"/>
      <c r="AH2049" s="355"/>
      <c r="AI2049" s="355"/>
      <c r="AJ2049" s="355"/>
      <c r="AK2049" s="72">
        <f t="shared" si="470"/>
        <v>0</v>
      </c>
      <c r="AL2049" s="73">
        <f t="shared" si="471"/>
        <v>0</v>
      </c>
      <c r="AM2049" s="457">
        <f t="shared" si="456"/>
        <v>0</v>
      </c>
      <c r="AN2049" s="457">
        <f t="shared" si="459"/>
        <v>0</v>
      </c>
      <c r="AO2049" s="507">
        <f t="shared" si="451"/>
        <v>0</v>
      </c>
      <c r="AP2049" s="573">
        <f t="shared" si="472"/>
        <v>0</v>
      </c>
      <c r="AQ2049" s="583">
        <f t="shared" si="473"/>
        <v>0</v>
      </c>
      <c r="AR2049" s="579"/>
      <c r="AS2049" s="102"/>
      <c r="AT2049" s="209"/>
      <c r="AU2049" s="592"/>
    </row>
    <row r="2050" spans="1:47" ht="15" hidden="1">
      <c r="A2050" s="309"/>
      <c r="B2050" s="338"/>
      <c r="C2050" s="350"/>
      <c r="D2050" s="951"/>
      <c r="E2050" s="952"/>
      <c r="F2050" s="952"/>
      <c r="G2050" s="953"/>
      <c r="H2050" s="745">
        <v>0.21</v>
      </c>
      <c r="I2050" s="747">
        <v>1</v>
      </c>
      <c r="J2050" s="316"/>
      <c r="K2050" s="680">
        <f t="shared" si="455"/>
        <v>0</v>
      </c>
      <c r="L2050" s="355"/>
      <c r="M2050" s="355"/>
      <c r="N2050" s="453">
        <f t="shared" si="469"/>
        <v>0</v>
      </c>
      <c r="O2050" s="355"/>
      <c r="P2050" s="355"/>
      <c r="Q2050" s="355"/>
      <c r="R2050" s="355"/>
      <c r="S2050" s="355"/>
      <c r="T2050" s="355"/>
      <c r="U2050" s="355"/>
      <c r="V2050" s="355"/>
      <c r="W2050" s="355"/>
      <c r="X2050" s="355"/>
      <c r="Y2050" s="355"/>
      <c r="Z2050" s="355"/>
      <c r="AA2050" s="355"/>
      <c r="AB2050" s="355"/>
      <c r="AC2050" s="355"/>
      <c r="AD2050" s="355"/>
      <c r="AE2050" s="355"/>
      <c r="AF2050" s="355"/>
      <c r="AG2050" s="355"/>
      <c r="AH2050" s="355"/>
      <c r="AI2050" s="355"/>
      <c r="AJ2050" s="355"/>
      <c r="AK2050" s="72">
        <f t="shared" si="470"/>
        <v>0</v>
      </c>
      <c r="AL2050" s="73">
        <f t="shared" si="471"/>
        <v>0</v>
      </c>
      <c r="AM2050" s="457">
        <f t="shared" si="456"/>
        <v>0</v>
      </c>
      <c r="AN2050" s="457">
        <f t="shared" si="459"/>
        <v>0</v>
      </c>
      <c r="AO2050" s="507">
        <f t="shared" si="451"/>
        <v>0</v>
      </c>
      <c r="AP2050" s="573">
        <f t="shared" si="472"/>
        <v>0</v>
      </c>
      <c r="AQ2050" s="583">
        <f t="shared" si="473"/>
        <v>0</v>
      </c>
      <c r="AR2050" s="579"/>
      <c r="AS2050" s="102"/>
      <c r="AT2050" s="209"/>
      <c r="AU2050" s="592"/>
    </row>
    <row r="2051" spans="1:47" ht="15" hidden="1">
      <c r="A2051" s="309"/>
      <c r="B2051" s="338"/>
      <c r="C2051" s="350"/>
      <c r="D2051" s="951"/>
      <c r="E2051" s="952"/>
      <c r="F2051" s="952"/>
      <c r="G2051" s="953"/>
      <c r="H2051" s="745">
        <v>0.21</v>
      </c>
      <c r="I2051" s="747">
        <v>1</v>
      </c>
      <c r="J2051" s="316"/>
      <c r="K2051" s="680">
        <f t="shared" si="455"/>
        <v>0</v>
      </c>
      <c r="L2051" s="355"/>
      <c r="M2051" s="355"/>
      <c r="N2051" s="453">
        <f t="shared" si="469"/>
        <v>0</v>
      </c>
      <c r="O2051" s="355"/>
      <c r="P2051" s="355"/>
      <c r="Q2051" s="355"/>
      <c r="R2051" s="355"/>
      <c r="S2051" s="355"/>
      <c r="T2051" s="355"/>
      <c r="U2051" s="355"/>
      <c r="V2051" s="355"/>
      <c r="W2051" s="355"/>
      <c r="X2051" s="355"/>
      <c r="Y2051" s="355"/>
      <c r="Z2051" s="355"/>
      <c r="AA2051" s="355"/>
      <c r="AB2051" s="355"/>
      <c r="AC2051" s="355"/>
      <c r="AD2051" s="355"/>
      <c r="AE2051" s="355"/>
      <c r="AF2051" s="355"/>
      <c r="AG2051" s="355"/>
      <c r="AH2051" s="355"/>
      <c r="AI2051" s="355"/>
      <c r="AJ2051" s="355"/>
      <c r="AK2051" s="72">
        <f t="shared" si="470"/>
        <v>0</v>
      </c>
      <c r="AL2051" s="73">
        <f t="shared" si="471"/>
        <v>0</v>
      </c>
      <c r="AM2051" s="457">
        <f t="shared" si="456"/>
        <v>0</v>
      </c>
      <c r="AN2051" s="457">
        <f t="shared" si="459"/>
        <v>0</v>
      </c>
      <c r="AO2051" s="507">
        <f t="shared" si="451"/>
        <v>0</v>
      </c>
      <c r="AP2051" s="573">
        <f t="shared" si="472"/>
        <v>0</v>
      </c>
      <c r="AQ2051" s="583">
        <f t="shared" si="473"/>
        <v>0</v>
      </c>
      <c r="AR2051" s="579"/>
      <c r="AS2051" s="102"/>
      <c r="AT2051" s="209"/>
      <c r="AU2051" s="592"/>
    </row>
    <row r="2052" spans="1:47" ht="15" hidden="1">
      <c r="A2052" s="309"/>
      <c r="B2052" s="338"/>
      <c r="C2052" s="350"/>
      <c r="D2052" s="951"/>
      <c r="E2052" s="952"/>
      <c r="F2052" s="952"/>
      <c r="G2052" s="953"/>
      <c r="H2052" s="745">
        <v>0.21</v>
      </c>
      <c r="I2052" s="747">
        <v>1</v>
      </c>
      <c r="J2052" s="316"/>
      <c r="K2052" s="680">
        <f t="shared" si="455"/>
        <v>0</v>
      </c>
      <c r="L2052" s="355"/>
      <c r="M2052" s="355"/>
      <c r="N2052" s="453">
        <f t="shared" si="469"/>
        <v>0</v>
      </c>
      <c r="O2052" s="355"/>
      <c r="P2052" s="355"/>
      <c r="Q2052" s="355"/>
      <c r="R2052" s="355"/>
      <c r="S2052" s="355"/>
      <c r="T2052" s="355"/>
      <c r="U2052" s="355"/>
      <c r="V2052" s="355"/>
      <c r="W2052" s="355"/>
      <c r="X2052" s="355"/>
      <c r="Y2052" s="355"/>
      <c r="Z2052" s="355"/>
      <c r="AA2052" s="355"/>
      <c r="AB2052" s="355"/>
      <c r="AC2052" s="355"/>
      <c r="AD2052" s="355"/>
      <c r="AE2052" s="355"/>
      <c r="AF2052" s="355"/>
      <c r="AG2052" s="355"/>
      <c r="AH2052" s="355"/>
      <c r="AI2052" s="355"/>
      <c r="AJ2052" s="355"/>
      <c r="AK2052" s="72">
        <f t="shared" si="470"/>
        <v>0</v>
      </c>
      <c r="AL2052" s="73">
        <f t="shared" si="471"/>
        <v>0</v>
      </c>
      <c r="AM2052" s="457">
        <f t="shared" si="456"/>
        <v>0</v>
      </c>
      <c r="AN2052" s="457">
        <f t="shared" si="459"/>
        <v>0</v>
      </c>
      <c r="AO2052" s="507">
        <f t="shared" si="451"/>
        <v>0</v>
      </c>
      <c r="AP2052" s="573">
        <f t="shared" si="472"/>
        <v>0</v>
      </c>
      <c r="AQ2052" s="583">
        <f t="shared" si="473"/>
        <v>0</v>
      </c>
      <c r="AR2052" s="579"/>
      <c r="AS2052" s="102"/>
      <c r="AT2052" s="209"/>
      <c r="AU2052" s="592"/>
    </row>
    <row r="2053" spans="1:47" ht="15" hidden="1">
      <c r="A2053" s="309"/>
      <c r="B2053" s="338"/>
      <c r="C2053" s="350"/>
      <c r="D2053" s="951"/>
      <c r="E2053" s="952"/>
      <c r="F2053" s="952"/>
      <c r="G2053" s="953"/>
      <c r="H2053" s="745">
        <v>0.21</v>
      </c>
      <c r="I2053" s="747">
        <v>1</v>
      </c>
      <c r="J2053" s="316"/>
      <c r="K2053" s="680">
        <f t="shared" si="455"/>
        <v>0</v>
      </c>
      <c r="L2053" s="355"/>
      <c r="M2053" s="355"/>
      <c r="N2053" s="453">
        <f t="shared" si="469"/>
        <v>0</v>
      </c>
      <c r="O2053" s="355"/>
      <c r="P2053" s="355"/>
      <c r="Q2053" s="355"/>
      <c r="R2053" s="355"/>
      <c r="S2053" s="355"/>
      <c r="T2053" s="355"/>
      <c r="U2053" s="355"/>
      <c r="V2053" s="355"/>
      <c r="W2053" s="355"/>
      <c r="X2053" s="355"/>
      <c r="Y2053" s="355"/>
      <c r="Z2053" s="355"/>
      <c r="AA2053" s="355"/>
      <c r="AB2053" s="355"/>
      <c r="AC2053" s="355"/>
      <c r="AD2053" s="355"/>
      <c r="AE2053" s="355"/>
      <c r="AF2053" s="355"/>
      <c r="AG2053" s="355"/>
      <c r="AH2053" s="355"/>
      <c r="AI2053" s="355"/>
      <c r="AJ2053" s="355"/>
      <c r="AK2053" s="72">
        <f t="shared" si="470"/>
        <v>0</v>
      </c>
      <c r="AL2053" s="73">
        <f t="shared" si="471"/>
        <v>0</v>
      </c>
      <c r="AM2053" s="457">
        <f t="shared" si="456"/>
        <v>0</v>
      </c>
      <c r="AN2053" s="457">
        <f t="shared" si="459"/>
        <v>0</v>
      </c>
      <c r="AO2053" s="507">
        <f t="shared" si="451"/>
        <v>0</v>
      </c>
      <c r="AP2053" s="573">
        <f t="shared" si="472"/>
        <v>0</v>
      </c>
      <c r="AQ2053" s="583">
        <f t="shared" si="473"/>
        <v>0</v>
      </c>
      <c r="AR2053" s="579"/>
      <c r="AS2053" s="102"/>
      <c r="AT2053" s="209"/>
      <c r="AU2053" s="592"/>
    </row>
    <row r="2054" spans="1:47" ht="15" hidden="1">
      <c r="A2054" s="309"/>
      <c r="B2054" s="338"/>
      <c r="C2054" s="350"/>
      <c r="D2054" s="951"/>
      <c r="E2054" s="952"/>
      <c r="F2054" s="952"/>
      <c r="G2054" s="953"/>
      <c r="H2054" s="745">
        <v>0.21</v>
      </c>
      <c r="I2054" s="747">
        <v>1</v>
      </c>
      <c r="J2054" s="316"/>
      <c r="K2054" s="680">
        <f t="shared" si="455"/>
        <v>0</v>
      </c>
      <c r="L2054" s="355"/>
      <c r="M2054" s="355"/>
      <c r="N2054" s="453">
        <f t="shared" si="469"/>
        <v>0</v>
      </c>
      <c r="O2054" s="355"/>
      <c r="P2054" s="355"/>
      <c r="Q2054" s="355"/>
      <c r="R2054" s="355"/>
      <c r="S2054" s="355"/>
      <c r="T2054" s="355"/>
      <c r="U2054" s="355"/>
      <c r="V2054" s="355"/>
      <c r="W2054" s="355"/>
      <c r="X2054" s="355"/>
      <c r="Y2054" s="355"/>
      <c r="Z2054" s="355"/>
      <c r="AA2054" s="355"/>
      <c r="AB2054" s="355"/>
      <c r="AC2054" s="355"/>
      <c r="AD2054" s="355"/>
      <c r="AE2054" s="355"/>
      <c r="AF2054" s="355"/>
      <c r="AG2054" s="355"/>
      <c r="AH2054" s="355"/>
      <c r="AI2054" s="355"/>
      <c r="AJ2054" s="355"/>
      <c r="AK2054" s="72">
        <f t="shared" si="470"/>
        <v>0</v>
      </c>
      <c r="AL2054" s="73">
        <f t="shared" si="471"/>
        <v>0</v>
      </c>
      <c r="AM2054" s="457">
        <f t="shared" si="456"/>
        <v>0</v>
      </c>
      <c r="AN2054" s="457">
        <f t="shared" si="459"/>
        <v>0</v>
      </c>
      <c r="AO2054" s="507">
        <f t="shared" si="451"/>
        <v>0</v>
      </c>
      <c r="AP2054" s="573">
        <f t="shared" si="472"/>
        <v>0</v>
      </c>
      <c r="AQ2054" s="583">
        <f t="shared" si="473"/>
        <v>0</v>
      </c>
      <c r="AR2054" s="579"/>
      <c r="AS2054" s="102"/>
      <c r="AT2054" s="209"/>
      <c r="AU2054" s="592"/>
    </row>
    <row r="2055" spans="1:47" ht="15" hidden="1">
      <c r="A2055" s="307"/>
      <c r="B2055" s="351"/>
      <c r="C2055" s="352"/>
      <c r="D2055" s="951"/>
      <c r="E2055" s="952"/>
      <c r="F2055" s="952"/>
      <c r="G2055" s="953"/>
      <c r="H2055" s="745">
        <v>0.21</v>
      </c>
      <c r="I2055" s="747">
        <v>1</v>
      </c>
      <c r="J2055" s="312"/>
      <c r="K2055" s="680">
        <f t="shared" si="455"/>
        <v>0</v>
      </c>
      <c r="L2055" s="355"/>
      <c r="M2055" s="355"/>
      <c r="N2055" s="453">
        <f t="shared" si="469"/>
        <v>0</v>
      </c>
      <c r="O2055" s="356"/>
      <c r="P2055" s="356"/>
      <c r="Q2055" s="356"/>
      <c r="R2055" s="356"/>
      <c r="S2055" s="356"/>
      <c r="T2055" s="356"/>
      <c r="U2055" s="356"/>
      <c r="V2055" s="356"/>
      <c r="W2055" s="356"/>
      <c r="X2055" s="356"/>
      <c r="Y2055" s="356"/>
      <c r="Z2055" s="356"/>
      <c r="AA2055" s="356"/>
      <c r="AB2055" s="356"/>
      <c r="AC2055" s="356"/>
      <c r="AD2055" s="356"/>
      <c r="AE2055" s="356"/>
      <c r="AF2055" s="356"/>
      <c r="AG2055" s="356"/>
      <c r="AH2055" s="356"/>
      <c r="AI2055" s="356"/>
      <c r="AJ2055" s="356"/>
      <c r="AK2055" s="72">
        <f t="shared" si="470"/>
        <v>0</v>
      </c>
      <c r="AL2055" s="73">
        <f t="shared" si="471"/>
        <v>0</v>
      </c>
      <c r="AM2055" s="457">
        <f>(J2055+(J2055*H2055)-(J2055*H2055*I2055))*L2055</f>
        <v>0</v>
      </c>
      <c r="AN2055" s="457">
        <f t="shared" si="459"/>
        <v>0</v>
      </c>
      <c r="AO2055" s="507">
        <f t="shared" si="451"/>
        <v>0</v>
      </c>
      <c r="AP2055" s="573">
        <f t="shared" si="472"/>
        <v>0</v>
      </c>
      <c r="AQ2055" s="583">
        <f t="shared" si="473"/>
        <v>0</v>
      </c>
      <c r="AR2055" s="579"/>
      <c r="AS2055" s="102"/>
      <c r="AT2055" s="209"/>
      <c r="AU2055" s="592"/>
    </row>
    <row r="2056" spans="1:47" ht="15" hidden="1">
      <c r="A2056" s="309"/>
      <c r="B2056" s="338"/>
      <c r="C2056" s="350"/>
      <c r="D2056" s="951"/>
      <c r="E2056" s="952"/>
      <c r="F2056" s="952"/>
      <c r="G2056" s="953"/>
      <c r="H2056" s="745">
        <v>0.21</v>
      </c>
      <c r="I2056" s="747">
        <v>1</v>
      </c>
      <c r="J2056" s="316"/>
      <c r="K2056" s="680">
        <f t="shared" si="455"/>
        <v>0</v>
      </c>
      <c r="L2056" s="355"/>
      <c r="M2056" s="355"/>
      <c r="N2056" s="453">
        <f t="shared" si="464"/>
        <v>0</v>
      </c>
      <c r="O2056" s="355"/>
      <c r="P2056" s="355"/>
      <c r="Q2056" s="355"/>
      <c r="R2056" s="355"/>
      <c r="S2056" s="355"/>
      <c r="T2056" s="355"/>
      <c r="U2056" s="355"/>
      <c r="V2056" s="355"/>
      <c r="W2056" s="355"/>
      <c r="X2056" s="355"/>
      <c r="Y2056" s="355"/>
      <c r="Z2056" s="355"/>
      <c r="AA2056" s="355"/>
      <c r="AB2056" s="355"/>
      <c r="AC2056" s="355"/>
      <c r="AD2056" s="355"/>
      <c r="AE2056" s="355"/>
      <c r="AF2056" s="355"/>
      <c r="AG2056" s="355"/>
      <c r="AH2056" s="355"/>
      <c r="AI2056" s="355"/>
      <c r="AJ2056" s="355"/>
      <c r="AK2056" s="72">
        <f t="shared" si="465"/>
        <v>0</v>
      </c>
      <c r="AL2056" s="73">
        <f t="shared" si="466"/>
        <v>0</v>
      </c>
      <c r="AM2056" s="457">
        <f t="shared" si="456"/>
        <v>0</v>
      </c>
      <c r="AN2056" s="457">
        <f t="shared" si="459"/>
        <v>0</v>
      </c>
      <c r="AO2056" s="507">
        <f t="shared" si="451"/>
        <v>0</v>
      </c>
      <c r="AP2056" s="573">
        <f t="shared" si="467"/>
        <v>0</v>
      </c>
      <c r="AQ2056" s="583">
        <f t="shared" si="468"/>
        <v>0</v>
      </c>
      <c r="AR2056" s="579"/>
      <c r="AS2056" s="102"/>
      <c r="AT2056" s="209"/>
      <c r="AU2056" s="592"/>
    </row>
    <row r="2057" spans="1:47" ht="15" hidden="1">
      <c r="A2057" s="309"/>
      <c r="B2057" s="338"/>
      <c r="C2057" s="350"/>
      <c r="D2057" s="951"/>
      <c r="E2057" s="952"/>
      <c r="F2057" s="952"/>
      <c r="G2057" s="953"/>
      <c r="H2057" s="745">
        <v>0.21</v>
      </c>
      <c r="I2057" s="747">
        <v>1</v>
      </c>
      <c r="J2057" s="316"/>
      <c r="K2057" s="680">
        <f t="shared" ref="K2057:K2101" si="474">J2057+(J2057*H2057)</f>
        <v>0</v>
      </c>
      <c r="L2057" s="355"/>
      <c r="M2057" s="355"/>
      <c r="N2057" s="453">
        <f t="shared" si="464"/>
        <v>0</v>
      </c>
      <c r="O2057" s="355"/>
      <c r="P2057" s="355"/>
      <c r="Q2057" s="355"/>
      <c r="R2057" s="355"/>
      <c r="S2057" s="355"/>
      <c r="T2057" s="355"/>
      <c r="U2057" s="355"/>
      <c r="V2057" s="355"/>
      <c r="W2057" s="355"/>
      <c r="X2057" s="355"/>
      <c r="Y2057" s="355"/>
      <c r="Z2057" s="355"/>
      <c r="AA2057" s="355"/>
      <c r="AB2057" s="355"/>
      <c r="AC2057" s="355"/>
      <c r="AD2057" s="355"/>
      <c r="AE2057" s="355"/>
      <c r="AF2057" s="355"/>
      <c r="AG2057" s="355"/>
      <c r="AH2057" s="355"/>
      <c r="AI2057" s="355"/>
      <c r="AJ2057" s="355"/>
      <c r="AK2057" s="72">
        <f t="shared" si="465"/>
        <v>0</v>
      </c>
      <c r="AL2057" s="73">
        <f t="shared" si="466"/>
        <v>0</v>
      </c>
      <c r="AM2057" s="457">
        <f t="shared" ref="AM2057:AM2100" si="475">(J2057+(J2057*H2057)-(J2057*H2057*I2057))*L2057</f>
        <v>0</v>
      </c>
      <c r="AN2057" s="457">
        <f t="shared" ref="AN2057:AN2101" si="476">((J2057+(J2057*H2057)-(J2057*H2057*I2057))*M2057)*50%</f>
        <v>0</v>
      </c>
      <c r="AO2057" s="507">
        <f t="shared" ref="AO2057:AO2101" si="477">AM2057+AN2057</f>
        <v>0</v>
      </c>
      <c r="AP2057" s="573">
        <f t="shared" si="467"/>
        <v>0</v>
      </c>
      <c r="AQ2057" s="583">
        <f t="shared" si="468"/>
        <v>0</v>
      </c>
      <c r="AR2057" s="579"/>
      <c r="AS2057" s="102"/>
      <c r="AT2057" s="209"/>
      <c r="AU2057" s="592"/>
    </row>
    <row r="2058" spans="1:47" ht="15" hidden="1">
      <c r="A2058" s="309"/>
      <c r="B2058" s="338"/>
      <c r="C2058" s="350"/>
      <c r="D2058" s="951"/>
      <c r="E2058" s="952"/>
      <c r="F2058" s="952"/>
      <c r="G2058" s="953"/>
      <c r="H2058" s="745">
        <v>0.21</v>
      </c>
      <c r="I2058" s="747">
        <v>1</v>
      </c>
      <c r="J2058" s="316"/>
      <c r="K2058" s="680">
        <f t="shared" si="474"/>
        <v>0</v>
      </c>
      <c r="L2058" s="355"/>
      <c r="M2058" s="355"/>
      <c r="N2058" s="453">
        <f t="shared" si="464"/>
        <v>0</v>
      </c>
      <c r="O2058" s="355"/>
      <c r="P2058" s="355"/>
      <c r="Q2058" s="355"/>
      <c r="R2058" s="355"/>
      <c r="S2058" s="355"/>
      <c r="T2058" s="355"/>
      <c r="U2058" s="355"/>
      <c r="V2058" s="355"/>
      <c r="W2058" s="355"/>
      <c r="X2058" s="355"/>
      <c r="Y2058" s="355"/>
      <c r="Z2058" s="355"/>
      <c r="AA2058" s="355"/>
      <c r="AB2058" s="355"/>
      <c r="AC2058" s="355"/>
      <c r="AD2058" s="355"/>
      <c r="AE2058" s="355"/>
      <c r="AF2058" s="355"/>
      <c r="AG2058" s="355"/>
      <c r="AH2058" s="355"/>
      <c r="AI2058" s="355"/>
      <c r="AJ2058" s="355"/>
      <c r="AK2058" s="72">
        <f t="shared" si="465"/>
        <v>0</v>
      </c>
      <c r="AL2058" s="73">
        <f t="shared" si="466"/>
        <v>0</v>
      </c>
      <c r="AM2058" s="457">
        <f t="shared" si="475"/>
        <v>0</v>
      </c>
      <c r="AN2058" s="457">
        <f t="shared" si="476"/>
        <v>0</v>
      </c>
      <c r="AO2058" s="507">
        <f t="shared" si="477"/>
        <v>0</v>
      </c>
      <c r="AP2058" s="573">
        <f t="shared" si="467"/>
        <v>0</v>
      </c>
      <c r="AQ2058" s="583">
        <f t="shared" si="468"/>
        <v>0</v>
      </c>
      <c r="AR2058" s="579"/>
      <c r="AS2058" s="102"/>
      <c r="AT2058" s="209"/>
      <c r="AU2058" s="592"/>
    </row>
    <row r="2059" spans="1:47" ht="15" hidden="1">
      <c r="A2059" s="309"/>
      <c r="B2059" s="338"/>
      <c r="C2059" s="350"/>
      <c r="D2059" s="951"/>
      <c r="E2059" s="952"/>
      <c r="F2059" s="952"/>
      <c r="G2059" s="953"/>
      <c r="H2059" s="745">
        <v>0.21</v>
      </c>
      <c r="I2059" s="747">
        <v>1</v>
      </c>
      <c r="J2059" s="316"/>
      <c r="K2059" s="680">
        <f t="shared" si="474"/>
        <v>0</v>
      </c>
      <c r="L2059" s="355"/>
      <c r="M2059" s="355"/>
      <c r="N2059" s="453">
        <f t="shared" si="464"/>
        <v>0</v>
      </c>
      <c r="O2059" s="355"/>
      <c r="P2059" s="355"/>
      <c r="Q2059" s="355"/>
      <c r="R2059" s="355"/>
      <c r="S2059" s="355"/>
      <c r="T2059" s="355"/>
      <c r="U2059" s="355"/>
      <c r="V2059" s="355"/>
      <c r="W2059" s="355"/>
      <c r="X2059" s="355"/>
      <c r="Y2059" s="355"/>
      <c r="Z2059" s="355"/>
      <c r="AA2059" s="355"/>
      <c r="AB2059" s="355"/>
      <c r="AC2059" s="355"/>
      <c r="AD2059" s="355"/>
      <c r="AE2059" s="355"/>
      <c r="AF2059" s="355"/>
      <c r="AG2059" s="355"/>
      <c r="AH2059" s="355"/>
      <c r="AI2059" s="355"/>
      <c r="AJ2059" s="355"/>
      <c r="AK2059" s="72">
        <f t="shared" si="465"/>
        <v>0</v>
      </c>
      <c r="AL2059" s="73">
        <f t="shared" si="466"/>
        <v>0</v>
      </c>
      <c r="AM2059" s="457">
        <f t="shared" si="475"/>
        <v>0</v>
      </c>
      <c r="AN2059" s="457">
        <f t="shared" si="476"/>
        <v>0</v>
      </c>
      <c r="AO2059" s="507">
        <f t="shared" si="477"/>
        <v>0</v>
      </c>
      <c r="AP2059" s="573">
        <f t="shared" si="467"/>
        <v>0</v>
      </c>
      <c r="AQ2059" s="583">
        <f t="shared" si="468"/>
        <v>0</v>
      </c>
      <c r="AR2059" s="579"/>
      <c r="AS2059" s="102"/>
      <c r="AT2059" s="209"/>
      <c r="AU2059" s="592"/>
    </row>
    <row r="2060" spans="1:47" ht="15" hidden="1">
      <c r="A2060" s="309"/>
      <c r="B2060" s="338"/>
      <c r="C2060" s="350"/>
      <c r="D2060" s="951"/>
      <c r="E2060" s="952"/>
      <c r="F2060" s="952"/>
      <c r="G2060" s="953"/>
      <c r="H2060" s="745">
        <v>0.21</v>
      </c>
      <c r="I2060" s="747">
        <v>1</v>
      </c>
      <c r="J2060" s="316"/>
      <c r="K2060" s="680">
        <f t="shared" si="474"/>
        <v>0</v>
      </c>
      <c r="L2060" s="355"/>
      <c r="M2060" s="355"/>
      <c r="N2060" s="453">
        <f t="shared" si="464"/>
        <v>0</v>
      </c>
      <c r="O2060" s="355"/>
      <c r="P2060" s="355"/>
      <c r="Q2060" s="355"/>
      <c r="R2060" s="355"/>
      <c r="S2060" s="355"/>
      <c r="T2060" s="355"/>
      <c r="U2060" s="355"/>
      <c r="V2060" s="355"/>
      <c r="W2060" s="355"/>
      <c r="X2060" s="355"/>
      <c r="Y2060" s="355"/>
      <c r="Z2060" s="355"/>
      <c r="AA2060" s="355"/>
      <c r="AB2060" s="355"/>
      <c r="AC2060" s="355"/>
      <c r="AD2060" s="355"/>
      <c r="AE2060" s="355"/>
      <c r="AF2060" s="355"/>
      <c r="AG2060" s="355"/>
      <c r="AH2060" s="355"/>
      <c r="AI2060" s="355"/>
      <c r="AJ2060" s="355"/>
      <c r="AK2060" s="72">
        <f t="shared" si="465"/>
        <v>0</v>
      </c>
      <c r="AL2060" s="73">
        <f t="shared" si="466"/>
        <v>0</v>
      </c>
      <c r="AM2060" s="457">
        <f t="shared" si="475"/>
        <v>0</v>
      </c>
      <c r="AN2060" s="457">
        <f t="shared" si="476"/>
        <v>0</v>
      </c>
      <c r="AO2060" s="507">
        <f t="shared" si="477"/>
        <v>0</v>
      </c>
      <c r="AP2060" s="573">
        <f t="shared" si="467"/>
        <v>0</v>
      </c>
      <c r="AQ2060" s="583">
        <f t="shared" si="468"/>
        <v>0</v>
      </c>
      <c r="AR2060" s="579"/>
      <c r="AS2060" s="102"/>
      <c r="AT2060" s="209"/>
      <c r="AU2060" s="592"/>
    </row>
    <row r="2061" spans="1:47" ht="15" hidden="1">
      <c r="A2061" s="309"/>
      <c r="B2061" s="338"/>
      <c r="C2061" s="350"/>
      <c r="D2061" s="951"/>
      <c r="E2061" s="952"/>
      <c r="F2061" s="952"/>
      <c r="G2061" s="953"/>
      <c r="H2061" s="745">
        <v>0.21</v>
      </c>
      <c r="I2061" s="747">
        <v>1</v>
      </c>
      <c r="J2061" s="316"/>
      <c r="K2061" s="680">
        <f t="shared" si="474"/>
        <v>0</v>
      </c>
      <c r="L2061" s="355"/>
      <c r="M2061" s="355"/>
      <c r="N2061" s="453">
        <f t="shared" si="464"/>
        <v>0</v>
      </c>
      <c r="O2061" s="355"/>
      <c r="P2061" s="355"/>
      <c r="Q2061" s="355"/>
      <c r="R2061" s="355"/>
      <c r="S2061" s="355"/>
      <c r="T2061" s="355"/>
      <c r="U2061" s="355"/>
      <c r="V2061" s="355"/>
      <c r="W2061" s="355"/>
      <c r="X2061" s="355"/>
      <c r="Y2061" s="355"/>
      <c r="Z2061" s="355"/>
      <c r="AA2061" s="355"/>
      <c r="AB2061" s="355"/>
      <c r="AC2061" s="355"/>
      <c r="AD2061" s="355"/>
      <c r="AE2061" s="355"/>
      <c r="AF2061" s="355"/>
      <c r="AG2061" s="355"/>
      <c r="AH2061" s="355"/>
      <c r="AI2061" s="355"/>
      <c r="AJ2061" s="355"/>
      <c r="AK2061" s="72">
        <f t="shared" si="465"/>
        <v>0</v>
      </c>
      <c r="AL2061" s="73">
        <f t="shared" si="466"/>
        <v>0</v>
      </c>
      <c r="AM2061" s="457">
        <f t="shared" si="475"/>
        <v>0</v>
      </c>
      <c r="AN2061" s="457">
        <f t="shared" si="476"/>
        <v>0</v>
      </c>
      <c r="AO2061" s="507">
        <f t="shared" si="477"/>
        <v>0</v>
      </c>
      <c r="AP2061" s="573">
        <f t="shared" si="467"/>
        <v>0</v>
      </c>
      <c r="AQ2061" s="583">
        <f t="shared" si="468"/>
        <v>0</v>
      </c>
      <c r="AR2061" s="579"/>
      <c r="AS2061" s="102"/>
      <c r="AT2061" s="209"/>
      <c r="AU2061" s="592"/>
    </row>
    <row r="2062" spans="1:47" ht="15" hidden="1">
      <c r="A2062" s="309"/>
      <c r="B2062" s="338"/>
      <c r="C2062" s="350"/>
      <c r="D2062" s="951"/>
      <c r="E2062" s="952"/>
      <c r="F2062" s="952"/>
      <c r="G2062" s="953"/>
      <c r="H2062" s="745">
        <v>0.21</v>
      </c>
      <c r="I2062" s="747">
        <v>1</v>
      </c>
      <c r="J2062" s="316"/>
      <c r="K2062" s="680">
        <f t="shared" si="474"/>
        <v>0</v>
      </c>
      <c r="L2062" s="355"/>
      <c r="M2062" s="355"/>
      <c r="N2062" s="453">
        <f t="shared" si="464"/>
        <v>0</v>
      </c>
      <c r="O2062" s="355"/>
      <c r="P2062" s="355"/>
      <c r="Q2062" s="355"/>
      <c r="R2062" s="355"/>
      <c r="S2062" s="355"/>
      <c r="T2062" s="355"/>
      <c r="U2062" s="355"/>
      <c r="V2062" s="355"/>
      <c r="W2062" s="355"/>
      <c r="X2062" s="355"/>
      <c r="Y2062" s="355"/>
      <c r="Z2062" s="355"/>
      <c r="AA2062" s="355"/>
      <c r="AB2062" s="355"/>
      <c r="AC2062" s="355"/>
      <c r="AD2062" s="355"/>
      <c r="AE2062" s="355"/>
      <c r="AF2062" s="355"/>
      <c r="AG2062" s="355"/>
      <c r="AH2062" s="355"/>
      <c r="AI2062" s="355"/>
      <c r="AJ2062" s="355"/>
      <c r="AK2062" s="72">
        <f t="shared" si="465"/>
        <v>0</v>
      </c>
      <c r="AL2062" s="73">
        <f t="shared" si="466"/>
        <v>0</v>
      </c>
      <c r="AM2062" s="457">
        <f t="shared" si="475"/>
        <v>0</v>
      </c>
      <c r="AN2062" s="457">
        <f t="shared" si="476"/>
        <v>0</v>
      </c>
      <c r="AO2062" s="507">
        <f t="shared" si="477"/>
        <v>0</v>
      </c>
      <c r="AP2062" s="573">
        <f t="shared" si="467"/>
        <v>0</v>
      </c>
      <c r="AQ2062" s="583">
        <f t="shared" si="468"/>
        <v>0</v>
      </c>
      <c r="AR2062" s="579"/>
      <c r="AS2062" s="102"/>
      <c r="AT2062" s="209"/>
      <c r="AU2062" s="592"/>
    </row>
    <row r="2063" spans="1:47" ht="15" hidden="1">
      <c r="A2063" s="307"/>
      <c r="B2063" s="351"/>
      <c r="C2063" s="352"/>
      <c r="D2063" s="951"/>
      <c r="E2063" s="952"/>
      <c r="F2063" s="952"/>
      <c r="G2063" s="953"/>
      <c r="H2063" s="745">
        <v>0.21</v>
      </c>
      <c r="I2063" s="747">
        <v>1</v>
      </c>
      <c r="J2063" s="312"/>
      <c r="K2063" s="680">
        <f t="shared" si="474"/>
        <v>0</v>
      </c>
      <c r="L2063" s="355"/>
      <c r="M2063" s="355"/>
      <c r="N2063" s="453">
        <f t="shared" si="464"/>
        <v>0</v>
      </c>
      <c r="O2063" s="356"/>
      <c r="P2063" s="356"/>
      <c r="Q2063" s="356"/>
      <c r="R2063" s="356"/>
      <c r="S2063" s="356"/>
      <c r="T2063" s="356"/>
      <c r="U2063" s="356"/>
      <c r="V2063" s="356"/>
      <c r="W2063" s="356"/>
      <c r="X2063" s="356"/>
      <c r="Y2063" s="356"/>
      <c r="Z2063" s="356"/>
      <c r="AA2063" s="356"/>
      <c r="AB2063" s="356"/>
      <c r="AC2063" s="356"/>
      <c r="AD2063" s="356"/>
      <c r="AE2063" s="356"/>
      <c r="AF2063" s="356"/>
      <c r="AG2063" s="356"/>
      <c r="AH2063" s="356"/>
      <c r="AI2063" s="356"/>
      <c r="AJ2063" s="356"/>
      <c r="AK2063" s="72">
        <f t="shared" si="465"/>
        <v>0</v>
      </c>
      <c r="AL2063" s="73">
        <f t="shared" si="466"/>
        <v>0</v>
      </c>
      <c r="AM2063" s="457">
        <f t="shared" si="475"/>
        <v>0</v>
      </c>
      <c r="AN2063" s="457">
        <f t="shared" si="476"/>
        <v>0</v>
      </c>
      <c r="AO2063" s="507">
        <f t="shared" si="477"/>
        <v>0</v>
      </c>
      <c r="AP2063" s="573">
        <f t="shared" si="467"/>
        <v>0</v>
      </c>
      <c r="AQ2063" s="583">
        <f t="shared" si="468"/>
        <v>0</v>
      </c>
      <c r="AR2063" s="579"/>
      <c r="AS2063" s="102"/>
      <c r="AT2063" s="209"/>
      <c r="AU2063" s="592"/>
    </row>
    <row r="2064" spans="1:47" ht="15" hidden="1">
      <c r="A2064" s="309"/>
      <c r="B2064" s="338"/>
      <c r="C2064" s="350"/>
      <c r="D2064" s="951"/>
      <c r="E2064" s="952"/>
      <c r="F2064" s="952"/>
      <c r="G2064" s="953"/>
      <c r="H2064" s="745">
        <v>0.21</v>
      </c>
      <c r="I2064" s="747">
        <v>1</v>
      </c>
      <c r="J2064" s="316"/>
      <c r="K2064" s="680">
        <f t="shared" si="474"/>
        <v>0</v>
      </c>
      <c r="L2064" s="355"/>
      <c r="M2064" s="355"/>
      <c r="N2064" s="453">
        <f t="shared" ref="N2064:N2101" si="478">L2064+M2064</f>
        <v>0</v>
      </c>
      <c r="O2064" s="355"/>
      <c r="P2064" s="355"/>
      <c r="Q2064" s="355"/>
      <c r="R2064" s="355"/>
      <c r="S2064" s="355"/>
      <c r="T2064" s="355"/>
      <c r="U2064" s="355"/>
      <c r="V2064" s="355"/>
      <c r="W2064" s="355"/>
      <c r="X2064" s="355"/>
      <c r="Y2064" s="355"/>
      <c r="Z2064" s="355"/>
      <c r="AA2064" s="355"/>
      <c r="AB2064" s="355"/>
      <c r="AC2064" s="355"/>
      <c r="AD2064" s="355"/>
      <c r="AE2064" s="355"/>
      <c r="AF2064" s="355"/>
      <c r="AG2064" s="355"/>
      <c r="AH2064" s="355"/>
      <c r="AI2064" s="355"/>
      <c r="AJ2064" s="355"/>
      <c r="AK2064" s="72">
        <f t="shared" ref="AK2064:AK2101" si="479">SUM(O2064:AJ2064)</f>
        <v>0</v>
      </c>
      <c r="AL2064" s="73">
        <f t="shared" ref="AL2064:AL2101" si="480">N2064+AK2064</f>
        <v>0</v>
      </c>
      <c r="AM2064" s="457">
        <f t="shared" si="475"/>
        <v>0</v>
      </c>
      <c r="AN2064" s="457">
        <f t="shared" si="476"/>
        <v>0</v>
      </c>
      <c r="AO2064" s="507">
        <f t="shared" si="477"/>
        <v>0</v>
      </c>
      <c r="AP2064" s="573">
        <f t="shared" ref="AP2064:AP2101" si="481">AM2064-AR2064</f>
        <v>0</v>
      </c>
      <c r="AQ2064" s="583">
        <f t="shared" ref="AQ2064:AQ2101" si="482">AN2064-AS2064</f>
        <v>0</v>
      </c>
      <c r="AR2064" s="579"/>
      <c r="AS2064" s="102"/>
      <c r="AT2064" s="209"/>
      <c r="AU2064" s="592"/>
    </row>
    <row r="2065" spans="1:47" ht="15" hidden="1">
      <c r="A2065" s="309"/>
      <c r="B2065" s="338"/>
      <c r="C2065" s="350"/>
      <c r="D2065" s="951"/>
      <c r="E2065" s="952"/>
      <c r="F2065" s="952"/>
      <c r="G2065" s="953"/>
      <c r="H2065" s="745">
        <v>0.21</v>
      </c>
      <c r="I2065" s="747">
        <v>1</v>
      </c>
      <c r="J2065" s="316"/>
      <c r="K2065" s="680">
        <f t="shared" si="474"/>
        <v>0</v>
      </c>
      <c r="L2065" s="355"/>
      <c r="M2065" s="355"/>
      <c r="N2065" s="453">
        <f t="shared" si="478"/>
        <v>0</v>
      </c>
      <c r="O2065" s="355"/>
      <c r="P2065" s="355"/>
      <c r="Q2065" s="355"/>
      <c r="R2065" s="355"/>
      <c r="S2065" s="355"/>
      <c r="T2065" s="355"/>
      <c r="U2065" s="355"/>
      <c r="V2065" s="355"/>
      <c r="W2065" s="355"/>
      <c r="X2065" s="355"/>
      <c r="Y2065" s="355"/>
      <c r="Z2065" s="355"/>
      <c r="AA2065" s="355"/>
      <c r="AB2065" s="355"/>
      <c r="AC2065" s="355"/>
      <c r="AD2065" s="355"/>
      <c r="AE2065" s="355"/>
      <c r="AF2065" s="355"/>
      <c r="AG2065" s="355"/>
      <c r="AH2065" s="355"/>
      <c r="AI2065" s="355"/>
      <c r="AJ2065" s="355"/>
      <c r="AK2065" s="72">
        <f t="shared" si="479"/>
        <v>0</v>
      </c>
      <c r="AL2065" s="73">
        <f t="shared" si="480"/>
        <v>0</v>
      </c>
      <c r="AM2065" s="457">
        <f t="shared" si="475"/>
        <v>0</v>
      </c>
      <c r="AN2065" s="457">
        <f t="shared" si="476"/>
        <v>0</v>
      </c>
      <c r="AO2065" s="507">
        <f t="shared" si="477"/>
        <v>0</v>
      </c>
      <c r="AP2065" s="573">
        <f t="shared" si="481"/>
        <v>0</v>
      </c>
      <c r="AQ2065" s="583">
        <f t="shared" si="482"/>
        <v>0</v>
      </c>
      <c r="AR2065" s="579"/>
      <c r="AS2065" s="102"/>
      <c r="AT2065" s="209"/>
      <c r="AU2065" s="592"/>
    </row>
    <row r="2066" spans="1:47" ht="15" hidden="1">
      <c r="A2066" s="309"/>
      <c r="B2066" s="338"/>
      <c r="C2066" s="350"/>
      <c r="D2066" s="951"/>
      <c r="E2066" s="952"/>
      <c r="F2066" s="952"/>
      <c r="G2066" s="953"/>
      <c r="H2066" s="745">
        <v>0.21</v>
      </c>
      <c r="I2066" s="747">
        <v>1</v>
      </c>
      <c r="J2066" s="316"/>
      <c r="K2066" s="680">
        <f t="shared" si="474"/>
        <v>0</v>
      </c>
      <c r="L2066" s="355"/>
      <c r="M2066" s="355"/>
      <c r="N2066" s="453">
        <f t="shared" si="478"/>
        <v>0</v>
      </c>
      <c r="O2066" s="355"/>
      <c r="P2066" s="355"/>
      <c r="Q2066" s="355"/>
      <c r="R2066" s="355"/>
      <c r="S2066" s="355"/>
      <c r="T2066" s="355"/>
      <c r="U2066" s="355"/>
      <c r="V2066" s="355"/>
      <c r="W2066" s="355"/>
      <c r="X2066" s="355"/>
      <c r="Y2066" s="355"/>
      <c r="Z2066" s="355"/>
      <c r="AA2066" s="355"/>
      <c r="AB2066" s="355"/>
      <c r="AC2066" s="355"/>
      <c r="AD2066" s="355"/>
      <c r="AE2066" s="355"/>
      <c r="AF2066" s="355"/>
      <c r="AG2066" s="355"/>
      <c r="AH2066" s="355"/>
      <c r="AI2066" s="355"/>
      <c r="AJ2066" s="355"/>
      <c r="AK2066" s="72">
        <f t="shared" si="479"/>
        <v>0</v>
      </c>
      <c r="AL2066" s="73">
        <f t="shared" si="480"/>
        <v>0</v>
      </c>
      <c r="AM2066" s="457">
        <f t="shared" si="475"/>
        <v>0</v>
      </c>
      <c r="AN2066" s="457">
        <f t="shared" si="476"/>
        <v>0</v>
      </c>
      <c r="AO2066" s="507">
        <f t="shared" si="477"/>
        <v>0</v>
      </c>
      <c r="AP2066" s="573">
        <f t="shared" si="481"/>
        <v>0</v>
      </c>
      <c r="AQ2066" s="583">
        <f t="shared" si="482"/>
        <v>0</v>
      </c>
      <c r="AR2066" s="579"/>
      <c r="AS2066" s="102"/>
      <c r="AT2066" s="209"/>
      <c r="AU2066" s="592"/>
    </row>
    <row r="2067" spans="1:47" ht="15" hidden="1">
      <c r="A2067" s="309"/>
      <c r="B2067" s="338"/>
      <c r="C2067" s="350"/>
      <c r="D2067" s="951"/>
      <c r="E2067" s="952"/>
      <c r="F2067" s="952"/>
      <c r="G2067" s="953"/>
      <c r="H2067" s="745">
        <v>0.21</v>
      </c>
      <c r="I2067" s="747">
        <v>1</v>
      </c>
      <c r="J2067" s="316"/>
      <c r="K2067" s="680">
        <f t="shared" si="474"/>
        <v>0</v>
      </c>
      <c r="L2067" s="355"/>
      <c r="M2067" s="355"/>
      <c r="N2067" s="453">
        <f t="shared" si="478"/>
        <v>0</v>
      </c>
      <c r="O2067" s="355"/>
      <c r="P2067" s="355"/>
      <c r="Q2067" s="355"/>
      <c r="R2067" s="355"/>
      <c r="S2067" s="355"/>
      <c r="T2067" s="355"/>
      <c r="U2067" s="355"/>
      <c r="V2067" s="355"/>
      <c r="W2067" s="355"/>
      <c r="X2067" s="355"/>
      <c r="Y2067" s="355"/>
      <c r="Z2067" s="355"/>
      <c r="AA2067" s="355"/>
      <c r="AB2067" s="355"/>
      <c r="AC2067" s="355"/>
      <c r="AD2067" s="355"/>
      <c r="AE2067" s="355"/>
      <c r="AF2067" s="355"/>
      <c r="AG2067" s="355"/>
      <c r="AH2067" s="355"/>
      <c r="AI2067" s="355"/>
      <c r="AJ2067" s="355"/>
      <c r="AK2067" s="72">
        <f t="shared" si="479"/>
        <v>0</v>
      </c>
      <c r="AL2067" s="73">
        <f t="shared" si="480"/>
        <v>0</v>
      </c>
      <c r="AM2067" s="457">
        <f t="shared" si="475"/>
        <v>0</v>
      </c>
      <c r="AN2067" s="457">
        <f t="shared" si="476"/>
        <v>0</v>
      </c>
      <c r="AO2067" s="507">
        <f t="shared" si="477"/>
        <v>0</v>
      </c>
      <c r="AP2067" s="573">
        <f t="shared" si="481"/>
        <v>0</v>
      </c>
      <c r="AQ2067" s="583">
        <f t="shared" si="482"/>
        <v>0</v>
      </c>
      <c r="AR2067" s="579"/>
      <c r="AS2067" s="102"/>
      <c r="AT2067" s="209"/>
      <c r="AU2067" s="592"/>
    </row>
    <row r="2068" spans="1:47" ht="15" hidden="1">
      <c r="A2068" s="309"/>
      <c r="B2068" s="338"/>
      <c r="C2068" s="350"/>
      <c r="D2068" s="951"/>
      <c r="E2068" s="952"/>
      <c r="F2068" s="952"/>
      <c r="G2068" s="953"/>
      <c r="H2068" s="745">
        <v>0.21</v>
      </c>
      <c r="I2068" s="747">
        <v>1</v>
      </c>
      <c r="J2068" s="316"/>
      <c r="K2068" s="680">
        <f t="shared" si="474"/>
        <v>0</v>
      </c>
      <c r="L2068" s="355"/>
      <c r="M2068" s="355"/>
      <c r="N2068" s="453">
        <f t="shared" si="478"/>
        <v>0</v>
      </c>
      <c r="O2068" s="355"/>
      <c r="P2068" s="355"/>
      <c r="Q2068" s="355"/>
      <c r="R2068" s="355"/>
      <c r="S2068" s="355"/>
      <c r="T2068" s="355"/>
      <c r="U2068" s="355"/>
      <c r="V2068" s="355"/>
      <c r="W2068" s="355"/>
      <c r="X2068" s="355"/>
      <c r="Y2068" s="355"/>
      <c r="Z2068" s="355"/>
      <c r="AA2068" s="355"/>
      <c r="AB2068" s="355"/>
      <c r="AC2068" s="355"/>
      <c r="AD2068" s="355"/>
      <c r="AE2068" s="355"/>
      <c r="AF2068" s="355"/>
      <c r="AG2068" s="355"/>
      <c r="AH2068" s="355"/>
      <c r="AI2068" s="355"/>
      <c r="AJ2068" s="355"/>
      <c r="AK2068" s="72">
        <f t="shared" si="479"/>
        <v>0</v>
      </c>
      <c r="AL2068" s="73">
        <f t="shared" si="480"/>
        <v>0</v>
      </c>
      <c r="AM2068" s="457">
        <f t="shared" si="475"/>
        <v>0</v>
      </c>
      <c r="AN2068" s="457">
        <f t="shared" si="476"/>
        <v>0</v>
      </c>
      <c r="AO2068" s="507">
        <f t="shared" si="477"/>
        <v>0</v>
      </c>
      <c r="AP2068" s="573">
        <f t="shared" si="481"/>
        <v>0</v>
      </c>
      <c r="AQ2068" s="583">
        <f t="shared" si="482"/>
        <v>0</v>
      </c>
      <c r="AR2068" s="579"/>
      <c r="AS2068" s="102"/>
      <c r="AT2068" s="209"/>
      <c r="AU2068" s="592"/>
    </row>
    <row r="2069" spans="1:47" ht="15" hidden="1">
      <c r="A2069" s="309"/>
      <c r="B2069" s="338"/>
      <c r="C2069" s="350"/>
      <c r="D2069" s="951"/>
      <c r="E2069" s="952"/>
      <c r="F2069" s="952"/>
      <c r="G2069" s="953"/>
      <c r="H2069" s="745">
        <v>0.21</v>
      </c>
      <c r="I2069" s="747">
        <v>1</v>
      </c>
      <c r="J2069" s="316"/>
      <c r="K2069" s="680">
        <f t="shared" si="474"/>
        <v>0</v>
      </c>
      <c r="L2069" s="355"/>
      <c r="M2069" s="355"/>
      <c r="N2069" s="453">
        <f t="shared" si="478"/>
        <v>0</v>
      </c>
      <c r="O2069" s="355"/>
      <c r="P2069" s="355"/>
      <c r="Q2069" s="355"/>
      <c r="R2069" s="355"/>
      <c r="S2069" s="355"/>
      <c r="T2069" s="355"/>
      <c r="U2069" s="355"/>
      <c r="V2069" s="355"/>
      <c r="W2069" s="355"/>
      <c r="X2069" s="355"/>
      <c r="Y2069" s="355"/>
      <c r="Z2069" s="355"/>
      <c r="AA2069" s="355"/>
      <c r="AB2069" s="355"/>
      <c r="AC2069" s="355"/>
      <c r="AD2069" s="355"/>
      <c r="AE2069" s="355"/>
      <c r="AF2069" s="355"/>
      <c r="AG2069" s="355"/>
      <c r="AH2069" s="355"/>
      <c r="AI2069" s="355"/>
      <c r="AJ2069" s="355"/>
      <c r="AK2069" s="72">
        <f t="shared" si="479"/>
        <v>0</v>
      </c>
      <c r="AL2069" s="73">
        <f t="shared" si="480"/>
        <v>0</v>
      </c>
      <c r="AM2069" s="457">
        <f t="shared" si="475"/>
        <v>0</v>
      </c>
      <c r="AN2069" s="457">
        <f t="shared" si="476"/>
        <v>0</v>
      </c>
      <c r="AO2069" s="507">
        <f t="shared" si="477"/>
        <v>0</v>
      </c>
      <c r="AP2069" s="573">
        <f t="shared" si="481"/>
        <v>0</v>
      </c>
      <c r="AQ2069" s="583">
        <f t="shared" si="482"/>
        <v>0</v>
      </c>
      <c r="AR2069" s="579"/>
      <c r="AS2069" s="102"/>
      <c r="AT2069" s="209"/>
      <c r="AU2069" s="592"/>
    </row>
    <row r="2070" spans="1:47" ht="15" hidden="1">
      <c r="A2070" s="309"/>
      <c r="B2070" s="338"/>
      <c r="C2070" s="350"/>
      <c r="D2070" s="951"/>
      <c r="E2070" s="952"/>
      <c r="F2070" s="952"/>
      <c r="G2070" s="953"/>
      <c r="H2070" s="745">
        <v>0.21</v>
      </c>
      <c r="I2070" s="747">
        <v>1</v>
      </c>
      <c r="J2070" s="316"/>
      <c r="K2070" s="680">
        <f t="shared" si="474"/>
        <v>0</v>
      </c>
      <c r="L2070" s="355"/>
      <c r="M2070" s="355"/>
      <c r="N2070" s="453">
        <f t="shared" si="478"/>
        <v>0</v>
      </c>
      <c r="O2070" s="355"/>
      <c r="P2070" s="355"/>
      <c r="Q2070" s="355"/>
      <c r="R2070" s="355"/>
      <c r="S2070" s="355"/>
      <c r="T2070" s="355"/>
      <c r="U2070" s="355"/>
      <c r="V2070" s="355"/>
      <c r="W2070" s="355"/>
      <c r="X2070" s="355"/>
      <c r="Y2070" s="355"/>
      <c r="Z2070" s="355"/>
      <c r="AA2070" s="355"/>
      <c r="AB2070" s="355"/>
      <c r="AC2070" s="355"/>
      <c r="AD2070" s="355"/>
      <c r="AE2070" s="355"/>
      <c r="AF2070" s="355"/>
      <c r="AG2070" s="355"/>
      <c r="AH2070" s="355"/>
      <c r="AI2070" s="355"/>
      <c r="AJ2070" s="355"/>
      <c r="AK2070" s="72">
        <f t="shared" si="479"/>
        <v>0</v>
      </c>
      <c r="AL2070" s="73">
        <f t="shared" si="480"/>
        <v>0</v>
      </c>
      <c r="AM2070" s="457">
        <f t="shared" si="475"/>
        <v>0</v>
      </c>
      <c r="AN2070" s="457">
        <f t="shared" si="476"/>
        <v>0</v>
      </c>
      <c r="AO2070" s="507">
        <f t="shared" si="477"/>
        <v>0</v>
      </c>
      <c r="AP2070" s="573">
        <f t="shared" si="481"/>
        <v>0</v>
      </c>
      <c r="AQ2070" s="583">
        <f t="shared" si="482"/>
        <v>0</v>
      </c>
      <c r="AR2070" s="579"/>
      <c r="AS2070" s="102"/>
      <c r="AT2070" s="209"/>
      <c r="AU2070" s="592"/>
    </row>
    <row r="2071" spans="1:47" ht="15" hidden="1">
      <c r="A2071" s="309"/>
      <c r="B2071" s="338"/>
      <c r="C2071" s="350"/>
      <c r="D2071" s="951"/>
      <c r="E2071" s="952"/>
      <c r="F2071" s="952"/>
      <c r="G2071" s="953"/>
      <c r="H2071" s="745">
        <v>0.21</v>
      </c>
      <c r="I2071" s="747">
        <v>1</v>
      </c>
      <c r="J2071" s="316"/>
      <c r="K2071" s="680">
        <f t="shared" si="474"/>
        <v>0</v>
      </c>
      <c r="L2071" s="355"/>
      <c r="M2071" s="355"/>
      <c r="N2071" s="453">
        <f t="shared" si="478"/>
        <v>0</v>
      </c>
      <c r="O2071" s="355"/>
      <c r="P2071" s="355"/>
      <c r="Q2071" s="355"/>
      <c r="R2071" s="355"/>
      <c r="S2071" s="355"/>
      <c r="T2071" s="355"/>
      <c r="U2071" s="355"/>
      <c r="V2071" s="355"/>
      <c r="W2071" s="355"/>
      <c r="X2071" s="355"/>
      <c r="Y2071" s="355"/>
      <c r="Z2071" s="355"/>
      <c r="AA2071" s="355"/>
      <c r="AB2071" s="355"/>
      <c r="AC2071" s="355"/>
      <c r="AD2071" s="355"/>
      <c r="AE2071" s="355"/>
      <c r="AF2071" s="355"/>
      <c r="AG2071" s="355"/>
      <c r="AH2071" s="355"/>
      <c r="AI2071" s="355"/>
      <c r="AJ2071" s="355"/>
      <c r="AK2071" s="72">
        <f t="shared" si="479"/>
        <v>0</v>
      </c>
      <c r="AL2071" s="73">
        <f t="shared" si="480"/>
        <v>0</v>
      </c>
      <c r="AM2071" s="457">
        <f t="shared" si="475"/>
        <v>0</v>
      </c>
      <c r="AN2071" s="457">
        <f t="shared" si="476"/>
        <v>0</v>
      </c>
      <c r="AO2071" s="507">
        <f t="shared" si="477"/>
        <v>0</v>
      </c>
      <c r="AP2071" s="573">
        <f t="shared" si="481"/>
        <v>0</v>
      </c>
      <c r="AQ2071" s="583">
        <f t="shared" si="482"/>
        <v>0</v>
      </c>
      <c r="AR2071" s="579"/>
      <c r="AS2071" s="102"/>
      <c r="AT2071" s="209"/>
      <c r="AU2071" s="592"/>
    </row>
    <row r="2072" spans="1:47" ht="15" hidden="1">
      <c r="A2072" s="309"/>
      <c r="B2072" s="338"/>
      <c r="C2072" s="350"/>
      <c r="D2072" s="951"/>
      <c r="E2072" s="952"/>
      <c r="F2072" s="952"/>
      <c r="G2072" s="953"/>
      <c r="H2072" s="745">
        <v>0.21</v>
      </c>
      <c r="I2072" s="747">
        <v>1</v>
      </c>
      <c r="J2072" s="316"/>
      <c r="K2072" s="680">
        <f t="shared" si="474"/>
        <v>0</v>
      </c>
      <c r="L2072" s="355"/>
      <c r="M2072" s="355"/>
      <c r="N2072" s="453">
        <f t="shared" si="478"/>
        <v>0</v>
      </c>
      <c r="O2072" s="355"/>
      <c r="P2072" s="355"/>
      <c r="Q2072" s="355"/>
      <c r="R2072" s="355"/>
      <c r="S2072" s="355"/>
      <c r="T2072" s="355"/>
      <c r="U2072" s="355"/>
      <c r="V2072" s="355"/>
      <c r="W2072" s="355"/>
      <c r="X2072" s="355"/>
      <c r="Y2072" s="355"/>
      <c r="Z2072" s="355"/>
      <c r="AA2072" s="355"/>
      <c r="AB2072" s="355"/>
      <c r="AC2072" s="355"/>
      <c r="AD2072" s="355"/>
      <c r="AE2072" s="355"/>
      <c r="AF2072" s="355"/>
      <c r="AG2072" s="355"/>
      <c r="AH2072" s="355"/>
      <c r="AI2072" s="355"/>
      <c r="AJ2072" s="355"/>
      <c r="AK2072" s="72">
        <f t="shared" si="479"/>
        <v>0</v>
      </c>
      <c r="AL2072" s="73">
        <f t="shared" si="480"/>
        <v>0</v>
      </c>
      <c r="AM2072" s="457">
        <f t="shared" si="475"/>
        <v>0</v>
      </c>
      <c r="AN2072" s="457">
        <f t="shared" si="476"/>
        <v>0</v>
      </c>
      <c r="AO2072" s="507">
        <f t="shared" si="477"/>
        <v>0</v>
      </c>
      <c r="AP2072" s="573">
        <f t="shared" si="481"/>
        <v>0</v>
      </c>
      <c r="AQ2072" s="583">
        <f t="shared" si="482"/>
        <v>0</v>
      </c>
      <c r="AR2072" s="579"/>
      <c r="AS2072" s="102"/>
      <c r="AT2072" s="209"/>
      <c r="AU2072" s="592"/>
    </row>
    <row r="2073" spans="1:47" ht="15" hidden="1">
      <c r="A2073" s="309"/>
      <c r="B2073" s="338"/>
      <c r="C2073" s="350"/>
      <c r="D2073" s="951"/>
      <c r="E2073" s="952"/>
      <c r="F2073" s="952"/>
      <c r="G2073" s="953"/>
      <c r="H2073" s="745">
        <v>0.21</v>
      </c>
      <c r="I2073" s="747">
        <v>1</v>
      </c>
      <c r="J2073" s="316"/>
      <c r="K2073" s="680">
        <f t="shared" si="474"/>
        <v>0</v>
      </c>
      <c r="L2073" s="355"/>
      <c r="M2073" s="355"/>
      <c r="N2073" s="453">
        <f t="shared" si="478"/>
        <v>0</v>
      </c>
      <c r="O2073" s="355"/>
      <c r="P2073" s="355"/>
      <c r="Q2073" s="355"/>
      <c r="R2073" s="355"/>
      <c r="S2073" s="355"/>
      <c r="T2073" s="355"/>
      <c r="U2073" s="355"/>
      <c r="V2073" s="355"/>
      <c r="W2073" s="355"/>
      <c r="X2073" s="355"/>
      <c r="Y2073" s="355"/>
      <c r="Z2073" s="355"/>
      <c r="AA2073" s="355"/>
      <c r="AB2073" s="355"/>
      <c r="AC2073" s="355"/>
      <c r="AD2073" s="355"/>
      <c r="AE2073" s="355"/>
      <c r="AF2073" s="355"/>
      <c r="AG2073" s="355"/>
      <c r="AH2073" s="355"/>
      <c r="AI2073" s="355"/>
      <c r="AJ2073" s="355"/>
      <c r="AK2073" s="72">
        <f t="shared" si="479"/>
        <v>0</v>
      </c>
      <c r="AL2073" s="73">
        <f t="shared" si="480"/>
        <v>0</v>
      </c>
      <c r="AM2073" s="457">
        <f t="shared" si="475"/>
        <v>0</v>
      </c>
      <c r="AN2073" s="457">
        <f t="shared" si="476"/>
        <v>0</v>
      </c>
      <c r="AO2073" s="507">
        <f t="shared" si="477"/>
        <v>0</v>
      </c>
      <c r="AP2073" s="573">
        <f t="shared" si="481"/>
        <v>0</v>
      </c>
      <c r="AQ2073" s="583">
        <f t="shared" si="482"/>
        <v>0</v>
      </c>
      <c r="AR2073" s="579"/>
      <c r="AS2073" s="102"/>
      <c r="AT2073" s="209"/>
      <c r="AU2073" s="592"/>
    </row>
    <row r="2074" spans="1:47" ht="15" hidden="1">
      <c r="A2074" s="307"/>
      <c r="B2074" s="351"/>
      <c r="C2074" s="352"/>
      <c r="D2074" s="951"/>
      <c r="E2074" s="952"/>
      <c r="F2074" s="952"/>
      <c r="G2074" s="953"/>
      <c r="H2074" s="745">
        <v>0.21</v>
      </c>
      <c r="I2074" s="747">
        <v>1</v>
      </c>
      <c r="J2074" s="312"/>
      <c r="K2074" s="680">
        <f t="shared" si="474"/>
        <v>0</v>
      </c>
      <c r="L2074" s="355"/>
      <c r="M2074" s="355"/>
      <c r="N2074" s="453">
        <f t="shared" si="478"/>
        <v>0</v>
      </c>
      <c r="O2074" s="356"/>
      <c r="P2074" s="356"/>
      <c r="Q2074" s="356"/>
      <c r="R2074" s="356"/>
      <c r="S2074" s="356"/>
      <c r="T2074" s="356"/>
      <c r="U2074" s="356"/>
      <c r="V2074" s="356"/>
      <c r="W2074" s="356"/>
      <c r="X2074" s="356"/>
      <c r="Y2074" s="356"/>
      <c r="Z2074" s="356"/>
      <c r="AA2074" s="356"/>
      <c r="AB2074" s="356"/>
      <c r="AC2074" s="356"/>
      <c r="AD2074" s="356"/>
      <c r="AE2074" s="356"/>
      <c r="AF2074" s="356"/>
      <c r="AG2074" s="356"/>
      <c r="AH2074" s="356"/>
      <c r="AI2074" s="356"/>
      <c r="AJ2074" s="356"/>
      <c r="AK2074" s="72">
        <f t="shared" si="479"/>
        <v>0</v>
      </c>
      <c r="AL2074" s="73">
        <f t="shared" si="480"/>
        <v>0</v>
      </c>
      <c r="AM2074" s="457">
        <f t="shared" si="475"/>
        <v>0</v>
      </c>
      <c r="AN2074" s="457">
        <f t="shared" si="476"/>
        <v>0</v>
      </c>
      <c r="AO2074" s="507">
        <f t="shared" si="477"/>
        <v>0</v>
      </c>
      <c r="AP2074" s="573">
        <f t="shared" si="481"/>
        <v>0</v>
      </c>
      <c r="AQ2074" s="583">
        <f t="shared" si="482"/>
        <v>0</v>
      </c>
      <c r="AR2074" s="579"/>
      <c r="AS2074" s="102"/>
      <c r="AT2074" s="209"/>
      <c r="AU2074" s="592"/>
    </row>
    <row r="2075" spans="1:47" ht="15" hidden="1">
      <c r="A2075" s="309"/>
      <c r="B2075" s="338"/>
      <c r="C2075" s="350"/>
      <c r="D2075" s="951"/>
      <c r="E2075" s="952"/>
      <c r="F2075" s="952"/>
      <c r="G2075" s="953"/>
      <c r="H2075" s="745">
        <v>0.21</v>
      </c>
      <c r="I2075" s="747">
        <v>1</v>
      </c>
      <c r="J2075" s="316"/>
      <c r="K2075" s="680">
        <f t="shared" si="474"/>
        <v>0</v>
      </c>
      <c r="L2075" s="355"/>
      <c r="M2075" s="355"/>
      <c r="N2075" s="453">
        <f t="shared" si="478"/>
        <v>0</v>
      </c>
      <c r="O2075" s="355"/>
      <c r="P2075" s="355"/>
      <c r="Q2075" s="355"/>
      <c r="R2075" s="355"/>
      <c r="S2075" s="355"/>
      <c r="T2075" s="355"/>
      <c r="U2075" s="355"/>
      <c r="V2075" s="355"/>
      <c r="W2075" s="355"/>
      <c r="X2075" s="355"/>
      <c r="Y2075" s="355"/>
      <c r="Z2075" s="355"/>
      <c r="AA2075" s="355"/>
      <c r="AB2075" s="355"/>
      <c r="AC2075" s="355"/>
      <c r="AD2075" s="355"/>
      <c r="AE2075" s="355"/>
      <c r="AF2075" s="355"/>
      <c r="AG2075" s="355"/>
      <c r="AH2075" s="355"/>
      <c r="AI2075" s="355"/>
      <c r="AJ2075" s="355"/>
      <c r="AK2075" s="72">
        <f t="shared" si="479"/>
        <v>0</v>
      </c>
      <c r="AL2075" s="73">
        <f t="shared" si="480"/>
        <v>0</v>
      </c>
      <c r="AM2075" s="457">
        <f t="shared" si="475"/>
        <v>0</v>
      </c>
      <c r="AN2075" s="457">
        <f t="shared" si="476"/>
        <v>0</v>
      </c>
      <c r="AO2075" s="507">
        <f t="shared" si="477"/>
        <v>0</v>
      </c>
      <c r="AP2075" s="573">
        <f t="shared" si="481"/>
        <v>0</v>
      </c>
      <c r="AQ2075" s="583">
        <f t="shared" si="482"/>
        <v>0</v>
      </c>
      <c r="AR2075" s="579"/>
      <c r="AS2075" s="102"/>
      <c r="AT2075" s="209"/>
      <c r="AU2075" s="592"/>
    </row>
    <row r="2076" spans="1:47" ht="15" hidden="1">
      <c r="A2076" s="309"/>
      <c r="B2076" s="338"/>
      <c r="C2076" s="350"/>
      <c r="D2076" s="951"/>
      <c r="E2076" s="952"/>
      <c r="F2076" s="952"/>
      <c r="G2076" s="953"/>
      <c r="H2076" s="745">
        <v>0.21</v>
      </c>
      <c r="I2076" s="747">
        <v>1</v>
      </c>
      <c r="J2076" s="316"/>
      <c r="K2076" s="680">
        <f t="shared" si="474"/>
        <v>0</v>
      </c>
      <c r="L2076" s="355"/>
      <c r="M2076" s="355"/>
      <c r="N2076" s="453">
        <f t="shared" si="478"/>
        <v>0</v>
      </c>
      <c r="O2076" s="355"/>
      <c r="P2076" s="355"/>
      <c r="Q2076" s="355"/>
      <c r="R2076" s="355"/>
      <c r="S2076" s="355"/>
      <c r="T2076" s="355"/>
      <c r="U2076" s="355"/>
      <c r="V2076" s="355"/>
      <c r="W2076" s="355"/>
      <c r="X2076" s="355"/>
      <c r="Y2076" s="355"/>
      <c r="Z2076" s="355"/>
      <c r="AA2076" s="355"/>
      <c r="AB2076" s="355"/>
      <c r="AC2076" s="355"/>
      <c r="AD2076" s="355"/>
      <c r="AE2076" s="355"/>
      <c r="AF2076" s="355"/>
      <c r="AG2076" s="355"/>
      <c r="AH2076" s="355"/>
      <c r="AI2076" s="355"/>
      <c r="AJ2076" s="355"/>
      <c r="AK2076" s="72">
        <f t="shared" si="479"/>
        <v>0</v>
      </c>
      <c r="AL2076" s="73">
        <f t="shared" si="480"/>
        <v>0</v>
      </c>
      <c r="AM2076" s="457">
        <f t="shared" si="475"/>
        <v>0</v>
      </c>
      <c r="AN2076" s="457">
        <f t="shared" si="476"/>
        <v>0</v>
      </c>
      <c r="AO2076" s="507">
        <f t="shared" si="477"/>
        <v>0</v>
      </c>
      <c r="AP2076" s="573">
        <f t="shared" si="481"/>
        <v>0</v>
      </c>
      <c r="AQ2076" s="583">
        <f t="shared" si="482"/>
        <v>0</v>
      </c>
      <c r="AR2076" s="579"/>
      <c r="AS2076" s="102"/>
      <c r="AT2076" s="209"/>
      <c r="AU2076" s="592"/>
    </row>
    <row r="2077" spans="1:47" ht="15" hidden="1">
      <c r="A2077" s="309"/>
      <c r="B2077" s="338"/>
      <c r="C2077" s="350"/>
      <c r="D2077" s="951"/>
      <c r="E2077" s="952"/>
      <c r="F2077" s="952"/>
      <c r="G2077" s="953"/>
      <c r="H2077" s="745">
        <v>0.21</v>
      </c>
      <c r="I2077" s="747">
        <v>1</v>
      </c>
      <c r="J2077" s="316"/>
      <c r="K2077" s="680">
        <f t="shared" si="474"/>
        <v>0</v>
      </c>
      <c r="L2077" s="355"/>
      <c r="M2077" s="355"/>
      <c r="N2077" s="453">
        <f t="shared" si="478"/>
        <v>0</v>
      </c>
      <c r="O2077" s="355"/>
      <c r="P2077" s="355"/>
      <c r="Q2077" s="355"/>
      <c r="R2077" s="355"/>
      <c r="S2077" s="355"/>
      <c r="T2077" s="355"/>
      <c r="U2077" s="355"/>
      <c r="V2077" s="355"/>
      <c r="W2077" s="355"/>
      <c r="X2077" s="355"/>
      <c r="Y2077" s="355"/>
      <c r="Z2077" s="355"/>
      <c r="AA2077" s="355"/>
      <c r="AB2077" s="355"/>
      <c r="AC2077" s="355"/>
      <c r="AD2077" s="355"/>
      <c r="AE2077" s="355"/>
      <c r="AF2077" s="355"/>
      <c r="AG2077" s="355"/>
      <c r="AH2077" s="355"/>
      <c r="AI2077" s="355"/>
      <c r="AJ2077" s="355"/>
      <c r="AK2077" s="72">
        <f t="shared" si="479"/>
        <v>0</v>
      </c>
      <c r="AL2077" s="73">
        <f t="shared" si="480"/>
        <v>0</v>
      </c>
      <c r="AM2077" s="457">
        <f t="shared" si="475"/>
        <v>0</v>
      </c>
      <c r="AN2077" s="457">
        <f t="shared" si="476"/>
        <v>0</v>
      </c>
      <c r="AO2077" s="507">
        <f t="shared" si="477"/>
        <v>0</v>
      </c>
      <c r="AP2077" s="573">
        <f t="shared" si="481"/>
        <v>0</v>
      </c>
      <c r="AQ2077" s="583">
        <f t="shared" si="482"/>
        <v>0</v>
      </c>
      <c r="AR2077" s="579"/>
      <c r="AS2077" s="102"/>
      <c r="AT2077" s="209"/>
      <c r="AU2077" s="592"/>
    </row>
    <row r="2078" spans="1:47" ht="15" hidden="1">
      <c r="A2078" s="309"/>
      <c r="B2078" s="338"/>
      <c r="C2078" s="350"/>
      <c r="D2078" s="951"/>
      <c r="E2078" s="952"/>
      <c r="F2078" s="952"/>
      <c r="G2078" s="953"/>
      <c r="H2078" s="745">
        <v>0.21</v>
      </c>
      <c r="I2078" s="747">
        <v>1</v>
      </c>
      <c r="J2078" s="316"/>
      <c r="K2078" s="680">
        <f t="shared" si="474"/>
        <v>0</v>
      </c>
      <c r="L2078" s="355"/>
      <c r="M2078" s="355"/>
      <c r="N2078" s="453">
        <f t="shared" si="478"/>
        <v>0</v>
      </c>
      <c r="O2078" s="355"/>
      <c r="P2078" s="355"/>
      <c r="Q2078" s="355"/>
      <c r="R2078" s="355"/>
      <c r="S2078" s="355"/>
      <c r="T2078" s="355"/>
      <c r="U2078" s="355"/>
      <c r="V2078" s="355"/>
      <c r="W2078" s="355"/>
      <c r="X2078" s="355"/>
      <c r="Y2078" s="355"/>
      <c r="Z2078" s="355"/>
      <c r="AA2078" s="355"/>
      <c r="AB2078" s="355"/>
      <c r="AC2078" s="355"/>
      <c r="AD2078" s="355"/>
      <c r="AE2078" s="355"/>
      <c r="AF2078" s="355"/>
      <c r="AG2078" s="355"/>
      <c r="AH2078" s="355"/>
      <c r="AI2078" s="355"/>
      <c r="AJ2078" s="355"/>
      <c r="AK2078" s="72">
        <f t="shared" si="479"/>
        <v>0</v>
      </c>
      <c r="AL2078" s="73">
        <f t="shared" si="480"/>
        <v>0</v>
      </c>
      <c r="AM2078" s="457">
        <f t="shared" si="475"/>
        <v>0</v>
      </c>
      <c r="AN2078" s="457">
        <f t="shared" si="476"/>
        <v>0</v>
      </c>
      <c r="AO2078" s="507">
        <f t="shared" si="477"/>
        <v>0</v>
      </c>
      <c r="AP2078" s="573">
        <f t="shared" si="481"/>
        <v>0</v>
      </c>
      <c r="AQ2078" s="583">
        <f t="shared" si="482"/>
        <v>0</v>
      </c>
      <c r="AR2078" s="579"/>
      <c r="AS2078" s="102"/>
      <c r="AT2078" s="209"/>
      <c r="AU2078" s="592"/>
    </row>
    <row r="2079" spans="1:47" ht="15" hidden="1">
      <c r="A2079" s="309"/>
      <c r="B2079" s="338"/>
      <c r="C2079" s="350"/>
      <c r="D2079" s="951"/>
      <c r="E2079" s="952"/>
      <c r="F2079" s="952"/>
      <c r="G2079" s="953"/>
      <c r="H2079" s="745">
        <v>0.21</v>
      </c>
      <c r="I2079" s="747">
        <v>1</v>
      </c>
      <c r="J2079" s="316"/>
      <c r="K2079" s="680">
        <f t="shared" si="474"/>
        <v>0</v>
      </c>
      <c r="L2079" s="355"/>
      <c r="M2079" s="355"/>
      <c r="N2079" s="453">
        <f t="shared" si="478"/>
        <v>0</v>
      </c>
      <c r="O2079" s="355"/>
      <c r="P2079" s="355"/>
      <c r="Q2079" s="355"/>
      <c r="R2079" s="355"/>
      <c r="S2079" s="355"/>
      <c r="T2079" s="355"/>
      <c r="U2079" s="355"/>
      <c r="V2079" s="355"/>
      <c r="W2079" s="355"/>
      <c r="X2079" s="355"/>
      <c r="Y2079" s="355"/>
      <c r="Z2079" s="355"/>
      <c r="AA2079" s="355"/>
      <c r="AB2079" s="355"/>
      <c r="AC2079" s="355"/>
      <c r="AD2079" s="355"/>
      <c r="AE2079" s="355"/>
      <c r="AF2079" s="355"/>
      <c r="AG2079" s="355"/>
      <c r="AH2079" s="355"/>
      <c r="AI2079" s="355"/>
      <c r="AJ2079" s="355"/>
      <c r="AK2079" s="72">
        <f t="shared" si="479"/>
        <v>0</v>
      </c>
      <c r="AL2079" s="73">
        <f t="shared" si="480"/>
        <v>0</v>
      </c>
      <c r="AM2079" s="457">
        <f t="shared" si="475"/>
        <v>0</v>
      </c>
      <c r="AN2079" s="457">
        <f t="shared" si="476"/>
        <v>0</v>
      </c>
      <c r="AO2079" s="507">
        <f t="shared" si="477"/>
        <v>0</v>
      </c>
      <c r="AP2079" s="573">
        <f t="shared" si="481"/>
        <v>0</v>
      </c>
      <c r="AQ2079" s="583">
        <f t="shared" si="482"/>
        <v>0</v>
      </c>
      <c r="AR2079" s="579"/>
      <c r="AS2079" s="102"/>
      <c r="AT2079" s="209"/>
      <c r="AU2079" s="592"/>
    </row>
    <row r="2080" spans="1:47" ht="15" hidden="1">
      <c r="A2080" s="309"/>
      <c r="B2080" s="338"/>
      <c r="C2080" s="350"/>
      <c r="D2080" s="951"/>
      <c r="E2080" s="952"/>
      <c r="F2080" s="952"/>
      <c r="G2080" s="953"/>
      <c r="H2080" s="745">
        <v>0.21</v>
      </c>
      <c r="I2080" s="747">
        <v>1</v>
      </c>
      <c r="J2080" s="316"/>
      <c r="K2080" s="680">
        <f t="shared" si="474"/>
        <v>0</v>
      </c>
      <c r="L2080" s="355"/>
      <c r="M2080" s="355"/>
      <c r="N2080" s="453">
        <f t="shared" si="478"/>
        <v>0</v>
      </c>
      <c r="O2080" s="355"/>
      <c r="P2080" s="355"/>
      <c r="Q2080" s="355"/>
      <c r="R2080" s="355"/>
      <c r="S2080" s="355"/>
      <c r="T2080" s="355"/>
      <c r="U2080" s="355"/>
      <c r="V2080" s="355"/>
      <c r="W2080" s="355"/>
      <c r="X2080" s="355"/>
      <c r="Y2080" s="355"/>
      <c r="Z2080" s="355"/>
      <c r="AA2080" s="355"/>
      <c r="AB2080" s="355"/>
      <c r="AC2080" s="355"/>
      <c r="AD2080" s="355"/>
      <c r="AE2080" s="355"/>
      <c r="AF2080" s="355"/>
      <c r="AG2080" s="355"/>
      <c r="AH2080" s="355"/>
      <c r="AI2080" s="355"/>
      <c r="AJ2080" s="355"/>
      <c r="AK2080" s="72">
        <f t="shared" si="479"/>
        <v>0</v>
      </c>
      <c r="AL2080" s="73">
        <f t="shared" si="480"/>
        <v>0</v>
      </c>
      <c r="AM2080" s="457">
        <f t="shared" si="475"/>
        <v>0</v>
      </c>
      <c r="AN2080" s="457">
        <f t="shared" si="476"/>
        <v>0</v>
      </c>
      <c r="AO2080" s="507">
        <f t="shared" si="477"/>
        <v>0</v>
      </c>
      <c r="AP2080" s="573">
        <f t="shared" si="481"/>
        <v>0</v>
      </c>
      <c r="AQ2080" s="583">
        <f t="shared" si="482"/>
        <v>0</v>
      </c>
      <c r="AR2080" s="579"/>
      <c r="AS2080" s="102"/>
      <c r="AT2080" s="209"/>
      <c r="AU2080" s="592"/>
    </row>
    <row r="2081" spans="1:47" ht="15" hidden="1">
      <c r="A2081" s="309"/>
      <c r="B2081" s="338"/>
      <c r="C2081" s="350"/>
      <c r="D2081" s="951"/>
      <c r="E2081" s="952"/>
      <c r="F2081" s="952"/>
      <c r="G2081" s="953"/>
      <c r="H2081" s="745">
        <v>0.21</v>
      </c>
      <c r="I2081" s="747">
        <v>1</v>
      </c>
      <c r="J2081" s="316"/>
      <c r="K2081" s="680">
        <f t="shared" si="474"/>
        <v>0</v>
      </c>
      <c r="L2081" s="355"/>
      <c r="M2081" s="355"/>
      <c r="N2081" s="453">
        <f t="shared" si="478"/>
        <v>0</v>
      </c>
      <c r="O2081" s="355"/>
      <c r="P2081" s="355"/>
      <c r="Q2081" s="355"/>
      <c r="R2081" s="355"/>
      <c r="S2081" s="355"/>
      <c r="T2081" s="355"/>
      <c r="U2081" s="355"/>
      <c r="V2081" s="355"/>
      <c r="W2081" s="355"/>
      <c r="X2081" s="355"/>
      <c r="Y2081" s="355"/>
      <c r="Z2081" s="355"/>
      <c r="AA2081" s="355"/>
      <c r="AB2081" s="355"/>
      <c r="AC2081" s="355"/>
      <c r="AD2081" s="355"/>
      <c r="AE2081" s="355"/>
      <c r="AF2081" s="355"/>
      <c r="AG2081" s="355"/>
      <c r="AH2081" s="355"/>
      <c r="AI2081" s="355"/>
      <c r="AJ2081" s="355"/>
      <c r="AK2081" s="72">
        <f t="shared" si="479"/>
        <v>0</v>
      </c>
      <c r="AL2081" s="73">
        <f t="shared" si="480"/>
        <v>0</v>
      </c>
      <c r="AM2081" s="457">
        <f t="shared" si="475"/>
        <v>0</v>
      </c>
      <c r="AN2081" s="457">
        <f t="shared" si="476"/>
        <v>0</v>
      </c>
      <c r="AO2081" s="507">
        <f t="shared" si="477"/>
        <v>0</v>
      </c>
      <c r="AP2081" s="573">
        <f t="shared" si="481"/>
        <v>0</v>
      </c>
      <c r="AQ2081" s="583">
        <f t="shared" si="482"/>
        <v>0</v>
      </c>
      <c r="AR2081" s="579"/>
      <c r="AS2081" s="102"/>
      <c r="AT2081" s="209"/>
      <c r="AU2081" s="592"/>
    </row>
    <row r="2082" spans="1:47" ht="15" hidden="1">
      <c r="A2082" s="309"/>
      <c r="B2082" s="338"/>
      <c r="C2082" s="350"/>
      <c r="D2082" s="951"/>
      <c r="E2082" s="952"/>
      <c r="F2082" s="952"/>
      <c r="G2082" s="953"/>
      <c r="H2082" s="745">
        <v>0.21</v>
      </c>
      <c r="I2082" s="747">
        <v>1</v>
      </c>
      <c r="J2082" s="316"/>
      <c r="K2082" s="680">
        <f t="shared" si="474"/>
        <v>0</v>
      </c>
      <c r="L2082" s="355"/>
      <c r="M2082" s="355"/>
      <c r="N2082" s="453">
        <f t="shared" si="478"/>
        <v>0</v>
      </c>
      <c r="O2082" s="355"/>
      <c r="P2082" s="355"/>
      <c r="Q2082" s="355"/>
      <c r="R2082" s="355"/>
      <c r="S2082" s="355"/>
      <c r="T2082" s="355"/>
      <c r="U2082" s="355"/>
      <c r="V2082" s="355"/>
      <c r="W2082" s="355"/>
      <c r="X2082" s="355"/>
      <c r="Y2082" s="355"/>
      <c r="Z2082" s="355"/>
      <c r="AA2082" s="355"/>
      <c r="AB2082" s="355"/>
      <c r="AC2082" s="355"/>
      <c r="AD2082" s="355"/>
      <c r="AE2082" s="355"/>
      <c r="AF2082" s="355"/>
      <c r="AG2082" s="355"/>
      <c r="AH2082" s="355"/>
      <c r="AI2082" s="355"/>
      <c r="AJ2082" s="355"/>
      <c r="AK2082" s="72">
        <f t="shared" si="479"/>
        <v>0</v>
      </c>
      <c r="AL2082" s="73">
        <f t="shared" si="480"/>
        <v>0</v>
      </c>
      <c r="AM2082" s="457">
        <f t="shared" si="475"/>
        <v>0</v>
      </c>
      <c r="AN2082" s="457">
        <f t="shared" si="476"/>
        <v>0</v>
      </c>
      <c r="AO2082" s="507">
        <f t="shared" si="477"/>
        <v>0</v>
      </c>
      <c r="AP2082" s="573">
        <f t="shared" si="481"/>
        <v>0</v>
      </c>
      <c r="AQ2082" s="583">
        <f t="shared" si="482"/>
        <v>0</v>
      </c>
      <c r="AR2082" s="579"/>
      <c r="AS2082" s="102"/>
      <c r="AT2082" s="209"/>
      <c r="AU2082" s="592"/>
    </row>
    <row r="2083" spans="1:47" ht="15" hidden="1">
      <c r="A2083" s="307"/>
      <c r="B2083" s="351"/>
      <c r="C2083" s="352"/>
      <c r="D2083" s="951"/>
      <c r="E2083" s="952"/>
      <c r="F2083" s="952"/>
      <c r="G2083" s="953"/>
      <c r="H2083" s="745">
        <v>0.21</v>
      </c>
      <c r="I2083" s="747">
        <v>1</v>
      </c>
      <c r="J2083" s="312"/>
      <c r="K2083" s="680">
        <f t="shared" si="474"/>
        <v>0</v>
      </c>
      <c r="L2083" s="355"/>
      <c r="M2083" s="355"/>
      <c r="N2083" s="453">
        <f t="shared" si="478"/>
        <v>0</v>
      </c>
      <c r="O2083" s="356"/>
      <c r="P2083" s="356"/>
      <c r="Q2083" s="356"/>
      <c r="R2083" s="356"/>
      <c r="S2083" s="356"/>
      <c r="T2083" s="356"/>
      <c r="U2083" s="356"/>
      <c r="V2083" s="356"/>
      <c r="W2083" s="356"/>
      <c r="X2083" s="356"/>
      <c r="Y2083" s="356"/>
      <c r="Z2083" s="356"/>
      <c r="AA2083" s="356"/>
      <c r="AB2083" s="356"/>
      <c r="AC2083" s="356"/>
      <c r="AD2083" s="356"/>
      <c r="AE2083" s="356"/>
      <c r="AF2083" s="356"/>
      <c r="AG2083" s="356"/>
      <c r="AH2083" s="356"/>
      <c r="AI2083" s="356"/>
      <c r="AJ2083" s="356"/>
      <c r="AK2083" s="72">
        <f t="shared" si="479"/>
        <v>0</v>
      </c>
      <c r="AL2083" s="73">
        <f t="shared" si="480"/>
        <v>0</v>
      </c>
      <c r="AM2083" s="457">
        <f t="shared" si="475"/>
        <v>0</v>
      </c>
      <c r="AN2083" s="457">
        <f t="shared" si="476"/>
        <v>0</v>
      </c>
      <c r="AO2083" s="507">
        <f t="shared" si="477"/>
        <v>0</v>
      </c>
      <c r="AP2083" s="573">
        <f t="shared" si="481"/>
        <v>0</v>
      </c>
      <c r="AQ2083" s="583">
        <f t="shared" si="482"/>
        <v>0</v>
      </c>
      <c r="AR2083" s="579"/>
      <c r="AS2083" s="102"/>
      <c r="AT2083" s="209"/>
      <c r="AU2083" s="592"/>
    </row>
    <row r="2084" spans="1:47" ht="15" hidden="1">
      <c r="A2084" s="309"/>
      <c r="B2084" s="338"/>
      <c r="C2084" s="350"/>
      <c r="D2084" s="951"/>
      <c r="E2084" s="952"/>
      <c r="F2084" s="952"/>
      <c r="G2084" s="953"/>
      <c r="H2084" s="745">
        <v>0.21</v>
      </c>
      <c r="I2084" s="747">
        <v>1</v>
      </c>
      <c r="J2084" s="316"/>
      <c r="K2084" s="680">
        <f t="shared" si="474"/>
        <v>0</v>
      </c>
      <c r="L2084" s="355"/>
      <c r="M2084" s="355"/>
      <c r="N2084" s="453">
        <f t="shared" si="478"/>
        <v>0</v>
      </c>
      <c r="O2084" s="355"/>
      <c r="P2084" s="355"/>
      <c r="Q2084" s="355"/>
      <c r="R2084" s="355"/>
      <c r="S2084" s="355"/>
      <c r="T2084" s="355"/>
      <c r="U2084" s="355"/>
      <c r="V2084" s="355"/>
      <c r="W2084" s="355"/>
      <c r="X2084" s="355"/>
      <c r="Y2084" s="355"/>
      <c r="Z2084" s="355"/>
      <c r="AA2084" s="355"/>
      <c r="AB2084" s="355"/>
      <c r="AC2084" s="355"/>
      <c r="AD2084" s="355"/>
      <c r="AE2084" s="355"/>
      <c r="AF2084" s="355"/>
      <c r="AG2084" s="355"/>
      <c r="AH2084" s="355"/>
      <c r="AI2084" s="355"/>
      <c r="AJ2084" s="355"/>
      <c r="AK2084" s="72">
        <f t="shared" si="479"/>
        <v>0</v>
      </c>
      <c r="AL2084" s="73">
        <f t="shared" si="480"/>
        <v>0</v>
      </c>
      <c r="AM2084" s="457">
        <f t="shared" si="475"/>
        <v>0</v>
      </c>
      <c r="AN2084" s="457">
        <f t="shared" si="476"/>
        <v>0</v>
      </c>
      <c r="AO2084" s="507">
        <f t="shared" si="477"/>
        <v>0</v>
      </c>
      <c r="AP2084" s="573">
        <f t="shared" si="481"/>
        <v>0</v>
      </c>
      <c r="AQ2084" s="583">
        <f t="shared" si="482"/>
        <v>0</v>
      </c>
      <c r="AR2084" s="579"/>
      <c r="AS2084" s="102"/>
      <c r="AT2084" s="209"/>
      <c r="AU2084" s="592"/>
    </row>
    <row r="2085" spans="1:47" ht="15" hidden="1">
      <c r="A2085" s="309"/>
      <c r="B2085" s="338"/>
      <c r="C2085" s="350"/>
      <c r="D2085" s="951"/>
      <c r="E2085" s="952"/>
      <c r="F2085" s="952"/>
      <c r="G2085" s="953"/>
      <c r="H2085" s="745">
        <v>0.21</v>
      </c>
      <c r="I2085" s="747">
        <v>1</v>
      </c>
      <c r="J2085" s="316"/>
      <c r="K2085" s="680">
        <f t="shared" si="474"/>
        <v>0</v>
      </c>
      <c r="L2085" s="355"/>
      <c r="M2085" s="355"/>
      <c r="N2085" s="453">
        <f t="shared" si="478"/>
        <v>0</v>
      </c>
      <c r="O2085" s="355"/>
      <c r="P2085" s="355"/>
      <c r="Q2085" s="355"/>
      <c r="R2085" s="355"/>
      <c r="S2085" s="355"/>
      <c r="T2085" s="355"/>
      <c r="U2085" s="355"/>
      <c r="V2085" s="355"/>
      <c r="W2085" s="355"/>
      <c r="X2085" s="355"/>
      <c r="Y2085" s="355"/>
      <c r="Z2085" s="355"/>
      <c r="AA2085" s="355"/>
      <c r="AB2085" s="355"/>
      <c r="AC2085" s="355"/>
      <c r="AD2085" s="355"/>
      <c r="AE2085" s="355"/>
      <c r="AF2085" s="355"/>
      <c r="AG2085" s="355"/>
      <c r="AH2085" s="355"/>
      <c r="AI2085" s="355"/>
      <c r="AJ2085" s="355"/>
      <c r="AK2085" s="72">
        <f t="shared" si="479"/>
        <v>0</v>
      </c>
      <c r="AL2085" s="73">
        <f t="shared" si="480"/>
        <v>0</v>
      </c>
      <c r="AM2085" s="457">
        <f t="shared" si="475"/>
        <v>0</v>
      </c>
      <c r="AN2085" s="457">
        <f t="shared" si="476"/>
        <v>0</v>
      </c>
      <c r="AO2085" s="507">
        <f t="shared" si="477"/>
        <v>0</v>
      </c>
      <c r="AP2085" s="573">
        <f t="shared" si="481"/>
        <v>0</v>
      </c>
      <c r="AQ2085" s="583">
        <f t="shared" si="482"/>
        <v>0</v>
      </c>
      <c r="AR2085" s="579"/>
      <c r="AS2085" s="102"/>
      <c r="AT2085" s="209"/>
      <c r="AU2085" s="592"/>
    </row>
    <row r="2086" spans="1:47" ht="15" hidden="1">
      <c r="A2086" s="309"/>
      <c r="B2086" s="338"/>
      <c r="C2086" s="350"/>
      <c r="D2086" s="951"/>
      <c r="E2086" s="952"/>
      <c r="F2086" s="952"/>
      <c r="G2086" s="953"/>
      <c r="H2086" s="745">
        <v>0.21</v>
      </c>
      <c r="I2086" s="747">
        <v>1</v>
      </c>
      <c r="J2086" s="316"/>
      <c r="K2086" s="680">
        <f t="shared" si="474"/>
        <v>0</v>
      </c>
      <c r="L2086" s="355"/>
      <c r="M2086" s="355"/>
      <c r="N2086" s="453">
        <f t="shared" si="478"/>
        <v>0</v>
      </c>
      <c r="O2086" s="355"/>
      <c r="P2086" s="355"/>
      <c r="Q2086" s="355"/>
      <c r="R2086" s="355"/>
      <c r="S2086" s="355"/>
      <c r="T2086" s="355"/>
      <c r="U2086" s="355"/>
      <c r="V2086" s="355"/>
      <c r="W2086" s="355"/>
      <c r="X2086" s="355"/>
      <c r="Y2086" s="355"/>
      <c r="Z2086" s="355"/>
      <c r="AA2086" s="355"/>
      <c r="AB2086" s="355"/>
      <c r="AC2086" s="355"/>
      <c r="AD2086" s="355"/>
      <c r="AE2086" s="355"/>
      <c r="AF2086" s="355"/>
      <c r="AG2086" s="355"/>
      <c r="AH2086" s="355"/>
      <c r="AI2086" s="355"/>
      <c r="AJ2086" s="355"/>
      <c r="AK2086" s="72">
        <f t="shared" si="479"/>
        <v>0</v>
      </c>
      <c r="AL2086" s="73">
        <f t="shared" si="480"/>
        <v>0</v>
      </c>
      <c r="AM2086" s="457">
        <f t="shared" si="475"/>
        <v>0</v>
      </c>
      <c r="AN2086" s="457">
        <f t="shared" si="476"/>
        <v>0</v>
      </c>
      <c r="AO2086" s="507">
        <f t="shared" si="477"/>
        <v>0</v>
      </c>
      <c r="AP2086" s="573">
        <f t="shared" si="481"/>
        <v>0</v>
      </c>
      <c r="AQ2086" s="583">
        <f t="shared" si="482"/>
        <v>0</v>
      </c>
      <c r="AR2086" s="579"/>
      <c r="AS2086" s="102"/>
      <c r="AT2086" s="209"/>
      <c r="AU2086" s="592"/>
    </row>
    <row r="2087" spans="1:47" ht="15" hidden="1">
      <c r="A2087" s="309"/>
      <c r="B2087" s="338"/>
      <c r="C2087" s="350"/>
      <c r="D2087" s="951"/>
      <c r="E2087" s="952"/>
      <c r="F2087" s="952"/>
      <c r="G2087" s="953"/>
      <c r="H2087" s="745">
        <v>0.21</v>
      </c>
      <c r="I2087" s="747">
        <v>1</v>
      </c>
      <c r="J2087" s="316"/>
      <c r="K2087" s="680">
        <f t="shared" si="474"/>
        <v>0</v>
      </c>
      <c r="L2087" s="355"/>
      <c r="M2087" s="355"/>
      <c r="N2087" s="453">
        <f t="shared" si="478"/>
        <v>0</v>
      </c>
      <c r="O2087" s="355"/>
      <c r="P2087" s="355"/>
      <c r="Q2087" s="355"/>
      <c r="R2087" s="355"/>
      <c r="S2087" s="355"/>
      <c r="T2087" s="355"/>
      <c r="U2087" s="355"/>
      <c r="V2087" s="355"/>
      <c r="W2087" s="355"/>
      <c r="X2087" s="355"/>
      <c r="Y2087" s="355"/>
      <c r="Z2087" s="355"/>
      <c r="AA2087" s="355"/>
      <c r="AB2087" s="355"/>
      <c r="AC2087" s="355"/>
      <c r="AD2087" s="355"/>
      <c r="AE2087" s="355"/>
      <c r="AF2087" s="355"/>
      <c r="AG2087" s="355"/>
      <c r="AH2087" s="355"/>
      <c r="AI2087" s="355"/>
      <c r="AJ2087" s="355"/>
      <c r="AK2087" s="72">
        <f t="shared" si="479"/>
        <v>0</v>
      </c>
      <c r="AL2087" s="73">
        <f t="shared" si="480"/>
        <v>0</v>
      </c>
      <c r="AM2087" s="457">
        <f t="shared" si="475"/>
        <v>0</v>
      </c>
      <c r="AN2087" s="457">
        <f t="shared" si="476"/>
        <v>0</v>
      </c>
      <c r="AO2087" s="507">
        <f t="shared" si="477"/>
        <v>0</v>
      </c>
      <c r="AP2087" s="573">
        <f t="shared" si="481"/>
        <v>0</v>
      </c>
      <c r="AQ2087" s="583">
        <f t="shared" si="482"/>
        <v>0</v>
      </c>
      <c r="AR2087" s="579"/>
      <c r="AS2087" s="102"/>
      <c r="AT2087" s="209"/>
      <c r="AU2087" s="592"/>
    </row>
    <row r="2088" spans="1:47" ht="15" hidden="1">
      <c r="A2088" s="309"/>
      <c r="B2088" s="338"/>
      <c r="C2088" s="350"/>
      <c r="D2088" s="951"/>
      <c r="E2088" s="952"/>
      <c r="F2088" s="952"/>
      <c r="G2088" s="953"/>
      <c r="H2088" s="745">
        <v>0.21</v>
      </c>
      <c r="I2088" s="747">
        <v>1</v>
      </c>
      <c r="J2088" s="316"/>
      <c r="K2088" s="680">
        <f t="shared" si="474"/>
        <v>0</v>
      </c>
      <c r="L2088" s="355"/>
      <c r="M2088" s="355"/>
      <c r="N2088" s="453">
        <f t="shared" si="478"/>
        <v>0</v>
      </c>
      <c r="O2088" s="355"/>
      <c r="P2088" s="355"/>
      <c r="Q2088" s="355"/>
      <c r="R2088" s="355"/>
      <c r="S2088" s="355"/>
      <c r="T2088" s="355"/>
      <c r="U2088" s="355"/>
      <c r="V2088" s="355"/>
      <c r="W2088" s="355"/>
      <c r="X2088" s="355"/>
      <c r="Y2088" s="355"/>
      <c r="Z2088" s="355"/>
      <c r="AA2088" s="355"/>
      <c r="AB2088" s="355"/>
      <c r="AC2088" s="355"/>
      <c r="AD2088" s="355"/>
      <c r="AE2088" s="355"/>
      <c r="AF2088" s="355"/>
      <c r="AG2088" s="355"/>
      <c r="AH2088" s="355"/>
      <c r="AI2088" s="355"/>
      <c r="AJ2088" s="355"/>
      <c r="AK2088" s="72">
        <f t="shared" si="479"/>
        <v>0</v>
      </c>
      <c r="AL2088" s="73">
        <f t="shared" si="480"/>
        <v>0</v>
      </c>
      <c r="AM2088" s="457">
        <f t="shared" si="475"/>
        <v>0</v>
      </c>
      <c r="AN2088" s="457">
        <f t="shared" si="476"/>
        <v>0</v>
      </c>
      <c r="AO2088" s="507">
        <f t="shared" si="477"/>
        <v>0</v>
      </c>
      <c r="AP2088" s="573">
        <f t="shared" si="481"/>
        <v>0</v>
      </c>
      <c r="AQ2088" s="583">
        <f t="shared" si="482"/>
        <v>0</v>
      </c>
      <c r="AR2088" s="579"/>
      <c r="AS2088" s="102"/>
      <c r="AT2088" s="209"/>
      <c r="AU2088" s="592"/>
    </row>
    <row r="2089" spans="1:47" ht="15" hidden="1">
      <c r="A2089" s="309"/>
      <c r="B2089" s="338"/>
      <c r="C2089" s="350"/>
      <c r="D2089" s="951"/>
      <c r="E2089" s="952"/>
      <c r="F2089" s="952"/>
      <c r="G2089" s="953"/>
      <c r="H2089" s="745">
        <v>0.21</v>
      </c>
      <c r="I2089" s="747">
        <v>1</v>
      </c>
      <c r="J2089" s="316"/>
      <c r="K2089" s="680">
        <f t="shared" si="474"/>
        <v>0</v>
      </c>
      <c r="L2089" s="355"/>
      <c r="M2089" s="355"/>
      <c r="N2089" s="453">
        <f t="shared" si="478"/>
        <v>0</v>
      </c>
      <c r="O2089" s="355"/>
      <c r="P2089" s="355"/>
      <c r="Q2089" s="355"/>
      <c r="R2089" s="355"/>
      <c r="S2089" s="355"/>
      <c r="T2089" s="355"/>
      <c r="U2089" s="355"/>
      <c r="V2089" s="355"/>
      <c r="W2089" s="355"/>
      <c r="X2089" s="355"/>
      <c r="Y2089" s="355"/>
      <c r="Z2089" s="355"/>
      <c r="AA2089" s="355"/>
      <c r="AB2089" s="355"/>
      <c r="AC2089" s="355"/>
      <c r="AD2089" s="355"/>
      <c r="AE2089" s="355"/>
      <c r="AF2089" s="355"/>
      <c r="AG2089" s="355"/>
      <c r="AH2089" s="355"/>
      <c r="AI2089" s="355"/>
      <c r="AJ2089" s="355"/>
      <c r="AK2089" s="72">
        <f t="shared" si="479"/>
        <v>0</v>
      </c>
      <c r="AL2089" s="73">
        <f t="shared" si="480"/>
        <v>0</v>
      </c>
      <c r="AM2089" s="457">
        <f t="shared" si="475"/>
        <v>0</v>
      </c>
      <c r="AN2089" s="457">
        <f t="shared" si="476"/>
        <v>0</v>
      </c>
      <c r="AO2089" s="507">
        <f t="shared" si="477"/>
        <v>0</v>
      </c>
      <c r="AP2089" s="573">
        <f t="shared" si="481"/>
        <v>0</v>
      </c>
      <c r="AQ2089" s="583">
        <f t="shared" si="482"/>
        <v>0</v>
      </c>
      <c r="AR2089" s="579"/>
      <c r="AS2089" s="102"/>
      <c r="AT2089" s="209"/>
      <c r="AU2089" s="592"/>
    </row>
    <row r="2090" spans="1:47" ht="15" hidden="1">
      <c r="A2090" s="309"/>
      <c r="B2090" s="338"/>
      <c r="C2090" s="350"/>
      <c r="D2090" s="951"/>
      <c r="E2090" s="952"/>
      <c r="F2090" s="952"/>
      <c r="G2090" s="953"/>
      <c r="H2090" s="745">
        <v>0.21</v>
      </c>
      <c r="I2090" s="747">
        <v>1</v>
      </c>
      <c r="J2090" s="316"/>
      <c r="K2090" s="680">
        <f t="shared" si="474"/>
        <v>0</v>
      </c>
      <c r="L2090" s="355"/>
      <c r="M2090" s="355"/>
      <c r="N2090" s="453">
        <f t="shared" si="478"/>
        <v>0</v>
      </c>
      <c r="O2090" s="355"/>
      <c r="P2090" s="355"/>
      <c r="Q2090" s="355"/>
      <c r="R2090" s="355"/>
      <c r="S2090" s="355"/>
      <c r="T2090" s="355"/>
      <c r="U2090" s="355"/>
      <c r="V2090" s="355"/>
      <c r="W2090" s="355"/>
      <c r="X2090" s="355"/>
      <c r="Y2090" s="355"/>
      <c r="Z2090" s="355"/>
      <c r="AA2090" s="355"/>
      <c r="AB2090" s="355"/>
      <c r="AC2090" s="355"/>
      <c r="AD2090" s="355"/>
      <c r="AE2090" s="355"/>
      <c r="AF2090" s="355"/>
      <c r="AG2090" s="355"/>
      <c r="AH2090" s="355"/>
      <c r="AI2090" s="355"/>
      <c r="AJ2090" s="355"/>
      <c r="AK2090" s="72">
        <f t="shared" si="479"/>
        <v>0</v>
      </c>
      <c r="AL2090" s="73">
        <f t="shared" si="480"/>
        <v>0</v>
      </c>
      <c r="AM2090" s="457">
        <f t="shared" si="475"/>
        <v>0</v>
      </c>
      <c r="AN2090" s="457">
        <f t="shared" si="476"/>
        <v>0</v>
      </c>
      <c r="AO2090" s="507">
        <f t="shared" si="477"/>
        <v>0</v>
      </c>
      <c r="AP2090" s="573">
        <f t="shared" si="481"/>
        <v>0</v>
      </c>
      <c r="AQ2090" s="583">
        <f t="shared" si="482"/>
        <v>0</v>
      </c>
      <c r="AR2090" s="579"/>
      <c r="AS2090" s="102"/>
      <c r="AT2090" s="209"/>
      <c r="AU2090" s="592"/>
    </row>
    <row r="2091" spans="1:47" ht="15" hidden="1">
      <c r="A2091" s="309"/>
      <c r="B2091" s="338"/>
      <c r="C2091" s="350"/>
      <c r="D2091" s="951"/>
      <c r="E2091" s="952"/>
      <c r="F2091" s="952"/>
      <c r="G2091" s="953"/>
      <c r="H2091" s="745">
        <v>0.21</v>
      </c>
      <c r="I2091" s="747">
        <v>1</v>
      </c>
      <c r="J2091" s="316"/>
      <c r="K2091" s="680">
        <f t="shared" si="474"/>
        <v>0</v>
      </c>
      <c r="L2091" s="355"/>
      <c r="M2091" s="355"/>
      <c r="N2091" s="453">
        <f t="shared" si="478"/>
        <v>0</v>
      </c>
      <c r="O2091" s="355"/>
      <c r="P2091" s="355"/>
      <c r="Q2091" s="355"/>
      <c r="R2091" s="355"/>
      <c r="S2091" s="355"/>
      <c r="T2091" s="355"/>
      <c r="U2091" s="355"/>
      <c r="V2091" s="355"/>
      <c r="W2091" s="355"/>
      <c r="X2091" s="355"/>
      <c r="Y2091" s="355"/>
      <c r="Z2091" s="355"/>
      <c r="AA2091" s="355"/>
      <c r="AB2091" s="355"/>
      <c r="AC2091" s="355"/>
      <c r="AD2091" s="355"/>
      <c r="AE2091" s="355"/>
      <c r="AF2091" s="355"/>
      <c r="AG2091" s="355"/>
      <c r="AH2091" s="355"/>
      <c r="AI2091" s="355"/>
      <c r="AJ2091" s="355"/>
      <c r="AK2091" s="72">
        <f t="shared" si="479"/>
        <v>0</v>
      </c>
      <c r="AL2091" s="73">
        <f t="shared" si="480"/>
        <v>0</v>
      </c>
      <c r="AM2091" s="457">
        <f t="shared" si="475"/>
        <v>0</v>
      </c>
      <c r="AN2091" s="457">
        <f t="shared" si="476"/>
        <v>0</v>
      </c>
      <c r="AO2091" s="507">
        <f t="shared" si="477"/>
        <v>0</v>
      </c>
      <c r="AP2091" s="573">
        <f t="shared" si="481"/>
        <v>0</v>
      </c>
      <c r="AQ2091" s="583">
        <f t="shared" si="482"/>
        <v>0</v>
      </c>
      <c r="AR2091" s="579"/>
      <c r="AS2091" s="102"/>
      <c r="AT2091" s="209"/>
      <c r="AU2091" s="592"/>
    </row>
    <row r="2092" spans="1:47" ht="15" hidden="1">
      <c r="A2092" s="309"/>
      <c r="B2092" s="338"/>
      <c r="C2092" s="350"/>
      <c r="D2092" s="951"/>
      <c r="E2092" s="952"/>
      <c r="F2092" s="952"/>
      <c r="G2092" s="953"/>
      <c r="H2092" s="745">
        <v>0.21</v>
      </c>
      <c r="I2092" s="747">
        <v>1</v>
      </c>
      <c r="J2092" s="316"/>
      <c r="K2092" s="680">
        <f t="shared" si="474"/>
        <v>0</v>
      </c>
      <c r="L2092" s="355"/>
      <c r="M2092" s="355"/>
      <c r="N2092" s="453">
        <f t="shared" si="478"/>
        <v>0</v>
      </c>
      <c r="O2092" s="355"/>
      <c r="P2092" s="355"/>
      <c r="Q2092" s="355"/>
      <c r="R2092" s="355"/>
      <c r="S2092" s="355"/>
      <c r="T2092" s="355"/>
      <c r="U2092" s="355"/>
      <c r="V2092" s="355"/>
      <c r="W2092" s="355"/>
      <c r="X2092" s="355"/>
      <c r="Y2092" s="355"/>
      <c r="Z2092" s="355"/>
      <c r="AA2092" s="355"/>
      <c r="AB2092" s="355"/>
      <c r="AC2092" s="355"/>
      <c r="AD2092" s="355"/>
      <c r="AE2092" s="355"/>
      <c r="AF2092" s="355"/>
      <c r="AG2092" s="355"/>
      <c r="AH2092" s="355"/>
      <c r="AI2092" s="355"/>
      <c r="AJ2092" s="355"/>
      <c r="AK2092" s="72">
        <f t="shared" si="479"/>
        <v>0</v>
      </c>
      <c r="AL2092" s="73">
        <f t="shared" si="480"/>
        <v>0</v>
      </c>
      <c r="AM2092" s="457">
        <f t="shared" si="475"/>
        <v>0</v>
      </c>
      <c r="AN2092" s="457">
        <f t="shared" si="476"/>
        <v>0</v>
      </c>
      <c r="AO2092" s="507">
        <f t="shared" si="477"/>
        <v>0</v>
      </c>
      <c r="AP2092" s="573">
        <f t="shared" si="481"/>
        <v>0</v>
      </c>
      <c r="AQ2092" s="583">
        <f t="shared" si="482"/>
        <v>0</v>
      </c>
      <c r="AR2092" s="579"/>
      <c r="AS2092" s="102"/>
      <c r="AT2092" s="209"/>
      <c r="AU2092" s="592"/>
    </row>
    <row r="2093" spans="1:47" ht="15" hidden="1">
      <c r="A2093" s="309"/>
      <c r="B2093" s="338"/>
      <c r="C2093" s="350"/>
      <c r="D2093" s="951"/>
      <c r="E2093" s="952"/>
      <c r="F2093" s="952"/>
      <c r="G2093" s="953"/>
      <c r="H2093" s="745">
        <v>0.21</v>
      </c>
      <c r="I2093" s="747">
        <v>1</v>
      </c>
      <c r="J2093" s="316"/>
      <c r="K2093" s="680">
        <f t="shared" si="474"/>
        <v>0</v>
      </c>
      <c r="L2093" s="355"/>
      <c r="M2093" s="355"/>
      <c r="N2093" s="453">
        <f t="shared" si="478"/>
        <v>0</v>
      </c>
      <c r="O2093" s="355"/>
      <c r="P2093" s="355"/>
      <c r="Q2093" s="355"/>
      <c r="R2093" s="355"/>
      <c r="S2093" s="355"/>
      <c r="T2093" s="355"/>
      <c r="U2093" s="355"/>
      <c r="V2093" s="355"/>
      <c r="W2093" s="355"/>
      <c r="X2093" s="355"/>
      <c r="Y2093" s="355"/>
      <c r="Z2093" s="355"/>
      <c r="AA2093" s="355"/>
      <c r="AB2093" s="355"/>
      <c r="AC2093" s="355"/>
      <c r="AD2093" s="355"/>
      <c r="AE2093" s="355"/>
      <c r="AF2093" s="355"/>
      <c r="AG2093" s="355"/>
      <c r="AH2093" s="355"/>
      <c r="AI2093" s="355"/>
      <c r="AJ2093" s="355"/>
      <c r="AK2093" s="72">
        <f t="shared" si="479"/>
        <v>0</v>
      </c>
      <c r="AL2093" s="73">
        <f t="shared" si="480"/>
        <v>0</v>
      </c>
      <c r="AM2093" s="457">
        <f t="shared" si="475"/>
        <v>0</v>
      </c>
      <c r="AN2093" s="457">
        <f t="shared" si="476"/>
        <v>0</v>
      </c>
      <c r="AO2093" s="507">
        <f t="shared" si="477"/>
        <v>0</v>
      </c>
      <c r="AP2093" s="573">
        <f t="shared" si="481"/>
        <v>0</v>
      </c>
      <c r="AQ2093" s="583">
        <f t="shared" si="482"/>
        <v>0</v>
      </c>
      <c r="AR2093" s="579"/>
      <c r="AS2093" s="102"/>
      <c r="AT2093" s="209"/>
      <c r="AU2093" s="592"/>
    </row>
    <row r="2094" spans="1:47" ht="15" hidden="1">
      <c r="A2094" s="307"/>
      <c r="B2094" s="351"/>
      <c r="C2094" s="352"/>
      <c r="D2094" s="951"/>
      <c r="E2094" s="952"/>
      <c r="F2094" s="952"/>
      <c r="G2094" s="953"/>
      <c r="H2094" s="745">
        <v>0.21</v>
      </c>
      <c r="I2094" s="747">
        <v>1</v>
      </c>
      <c r="J2094" s="312"/>
      <c r="K2094" s="680">
        <f t="shared" si="474"/>
        <v>0</v>
      </c>
      <c r="L2094" s="355"/>
      <c r="M2094" s="355"/>
      <c r="N2094" s="453">
        <f t="shared" si="478"/>
        <v>0</v>
      </c>
      <c r="O2094" s="356"/>
      <c r="P2094" s="356"/>
      <c r="Q2094" s="356"/>
      <c r="R2094" s="356"/>
      <c r="S2094" s="356"/>
      <c r="T2094" s="356"/>
      <c r="U2094" s="356"/>
      <c r="V2094" s="356"/>
      <c r="W2094" s="356"/>
      <c r="X2094" s="356"/>
      <c r="Y2094" s="356"/>
      <c r="Z2094" s="356"/>
      <c r="AA2094" s="356"/>
      <c r="AB2094" s="356"/>
      <c r="AC2094" s="356"/>
      <c r="AD2094" s="356"/>
      <c r="AE2094" s="356"/>
      <c r="AF2094" s="356"/>
      <c r="AG2094" s="356"/>
      <c r="AH2094" s="356"/>
      <c r="AI2094" s="356"/>
      <c r="AJ2094" s="356"/>
      <c r="AK2094" s="72">
        <f t="shared" si="479"/>
        <v>0</v>
      </c>
      <c r="AL2094" s="73">
        <f t="shared" si="480"/>
        <v>0</v>
      </c>
      <c r="AM2094" s="457">
        <f t="shared" si="475"/>
        <v>0</v>
      </c>
      <c r="AN2094" s="457">
        <f t="shared" si="476"/>
        <v>0</v>
      </c>
      <c r="AO2094" s="507">
        <f t="shared" si="477"/>
        <v>0</v>
      </c>
      <c r="AP2094" s="573">
        <f t="shared" si="481"/>
        <v>0</v>
      </c>
      <c r="AQ2094" s="583">
        <f t="shared" si="482"/>
        <v>0</v>
      </c>
      <c r="AR2094" s="579"/>
      <c r="AS2094" s="102"/>
      <c r="AT2094" s="209"/>
      <c r="AU2094" s="592"/>
    </row>
    <row r="2095" spans="1:47" ht="15" hidden="1">
      <c r="A2095" s="309"/>
      <c r="B2095" s="338"/>
      <c r="C2095" s="350"/>
      <c r="D2095" s="951"/>
      <c r="E2095" s="952"/>
      <c r="F2095" s="952"/>
      <c r="G2095" s="953"/>
      <c r="H2095" s="745">
        <v>0.21</v>
      </c>
      <c r="I2095" s="747">
        <v>1</v>
      </c>
      <c r="J2095" s="316"/>
      <c r="K2095" s="680">
        <f t="shared" si="474"/>
        <v>0</v>
      </c>
      <c r="L2095" s="355"/>
      <c r="M2095" s="355"/>
      <c r="N2095" s="453">
        <f t="shared" si="478"/>
        <v>0</v>
      </c>
      <c r="O2095" s="355"/>
      <c r="P2095" s="355"/>
      <c r="Q2095" s="355"/>
      <c r="R2095" s="355"/>
      <c r="S2095" s="355"/>
      <c r="T2095" s="355"/>
      <c r="U2095" s="355"/>
      <c r="V2095" s="355"/>
      <c r="W2095" s="355"/>
      <c r="X2095" s="355"/>
      <c r="Y2095" s="355"/>
      <c r="Z2095" s="355"/>
      <c r="AA2095" s="355"/>
      <c r="AB2095" s="355"/>
      <c r="AC2095" s="355"/>
      <c r="AD2095" s="355"/>
      <c r="AE2095" s="355"/>
      <c r="AF2095" s="355"/>
      <c r="AG2095" s="355"/>
      <c r="AH2095" s="355"/>
      <c r="AI2095" s="355"/>
      <c r="AJ2095" s="355"/>
      <c r="AK2095" s="72">
        <f t="shared" si="479"/>
        <v>0</v>
      </c>
      <c r="AL2095" s="73">
        <f t="shared" si="480"/>
        <v>0</v>
      </c>
      <c r="AM2095" s="457">
        <f t="shared" si="475"/>
        <v>0</v>
      </c>
      <c r="AN2095" s="457">
        <f t="shared" si="476"/>
        <v>0</v>
      </c>
      <c r="AO2095" s="507">
        <f t="shared" si="477"/>
        <v>0</v>
      </c>
      <c r="AP2095" s="573">
        <f t="shared" si="481"/>
        <v>0</v>
      </c>
      <c r="AQ2095" s="583">
        <f t="shared" si="482"/>
        <v>0</v>
      </c>
      <c r="AR2095" s="579"/>
      <c r="AS2095" s="102"/>
      <c r="AT2095" s="209"/>
      <c r="AU2095" s="592"/>
    </row>
    <row r="2096" spans="1:47" ht="15" hidden="1">
      <c r="A2096" s="309"/>
      <c r="B2096" s="338"/>
      <c r="C2096" s="350"/>
      <c r="D2096" s="951"/>
      <c r="E2096" s="952"/>
      <c r="F2096" s="952"/>
      <c r="G2096" s="953"/>
      <c r="H2096" s="745">
        <v>0.21</v>
      </c>
      <c r="I2096" s="747">
        <v>1</v>
      </c>
      <c r="J2096" s="316"/>
      <c r="K2096" s="680">
        <f t="shared" si="474"/>
        <v>0</v>
      </c>
      <c r="L2096" s="355"/>
      <c r="M2096" s="355"/>
      <c r="N2096" s="453">
        <f t="shared" si="478"/>
        <v>0</v>
      </c>
      <c r="O2096" s="355"/>
      <c r="P2096" s="355"/>
      <c r="Q2096" s="355"/>
      <c r="R2096" s="355"/>
      <c r="S2096" s="355"/>
      <c r="T2096" s="355"/>
      <c r="U2096" s="355"/>
      <c r="V2096" s="355"/>
      <c r="W2096" s="355"/>
      <c r="X2096" s="355"/>
      <c r="Y2096" s="355"/>
      <c r="Z2096" s="355"/>
      <c r="AA2096" s="355"/>
      <c r="AB2096" s="355"/>
      <c r="AC2096" s="355"/>
      <c r="AD2096" s="355"/>
      <c r="AE2096" s="355"/>
      <c r="AF2096" s="355"/>
      <c r="AG2096" s="355"/>
      <c r="AH2096" s="355"/>
      <c r="AI2096" s="355"/>
      <c r="AJ2096" s="355"/>
      <c r="AK2096" s="72">
        <f t="shared" si="479"/>
        <v>0</v>
      </c>
      <c r="AL2096" s="73">
        <f t="shared" si="480"/>
        <v>0</v>
      </c>
      <c r="AM2096" s="457">
        <f t="shared" si="475"/>
        <v>0</v>
      </c>
      <c r="AN2096" s="457">
        <f t="shared" si="476"/>
        <v>0</v>
      </c>
      <c r="AO2096" s="507">
        <f t="shared" si="477"/>
        <v>0</v>
      </c>
      <c r="AP2096" s="573">
        <f t="shared" si="481"/>
        <v>0</v>
      </c>
      <c r="AQ2096" s="583">
        <f t="shared" si="482"/>
        <v>0</v>
      </c>
      <c r="AR2096" s="579"/>
      <c r="AS2096" s="102"/>
      <c r="AT2096" s="209"/>
      <c r="AU2096" s="592"/>
    </row>
    <row r="2097" spans="1:47" ht="15" hidden="1">
      <c r="A2097" s="309"/>
      <c r="B2097" s="338"/>
      <c r="C2097" s="350"/>
      <c r="D2097" s="951"/>
      <c r="E2097" s="952"/>
      <c r="F2097" s="952"/>
      <c r="G2097" s="953"/>
      <c r="H2097" s="745">
        <v>0.21</v>
      </c>
      <c r="I2097" s="747">
        <v>1</v>
      </c>
      <c r="J2097" s="316"/>
      <c r="K2097" s="680">
        <f t="shared" si="474"/>
        <v>0</v>
      </c>
      <c r="L2097" s="355"/>
      <c r="M2097" s="355"/>
      <c r="N2097" s="453">
        <f t="shared" si="478"/>
        <v>0</v>
      </c>
      <c r="O2097" s="355"/>
      <c r="P2097" s="355"/>
      <c r="Q2097" s="355"/>
      <c r="R2097" s="355"/>
      <c r="S2097" s="355"/>
      <c r="T2097" s="355"/>
      <c r="U2097" s="355"/>
      <c r="V2097" s="355"/>
      <c r="W2097" s="355"/>
      <c r="X2097" s="355"/>
      <c r="Y2097" s="355"/>
      <c r="Z2097" s="355"/>
      <c r="AA2097" s="355"/>
      <c r="AB2097" s="355"/>
      <c r="AC2097" s="355"/>
      <c r="AD2097" s="355"/>
      <c r="AE2097" s="355"/>
      <c r="AF2097" s="355"/>
      <c r="AG2097" s="355"/>
      <c r="AH2097" s="355"/>
      <c r="AI2097" s="355"/>
      <c r="AJ2097" s="355"/>
      <c r="AK2097" s="72">
        <f t="shared" si="479"/>
        <v>0</v>
      </c>
      <c r="AL2097" s="73">
        <f t="shared" si="480"/>
        <v>0</v>
      </c>
      <c r="AM2097" s="457">
        <f t="shared" si="475"/>
        <v>0</v>
      </c>
      <c r="AN2097" s="457">
        <f t="shared" si="476"/>
        <v>0</v>
      </c>
      <c r="AO2097" s="507">
        <f t="shared" si="477"/>
        <v>0</v>
      </c>
      <c r="AP2097" s="573">
        <f t="shared" si="481"/>
        <v>0</v>
      </c>
      <c r="AQ2097" s="583">
        <f t="shared" si="482"/>
        <v>0</v>
      </c>
      <c r="AR2097" s="579"/>
      <c r="AS2097" s="102"/>
      <c r="AT2097" s="209"/>
      <c r="AU2097" s="592"/>
    </row>
    <row r="2098" spans="1:47" ht="15" hidden="1">
      <c r="A2098" s="309"/>
      <c r="B2098" s="338"/>
      <c r="C2098" s="350"/>
      <c r="D2098" s="951"/>
      <c r="E2098" s="952"/>
      <c r="F2098" s="952"/>
      <c r="G2098" s="953"/>
      <c r="H2098" s="745">
        <v>0.21</v>
      </c>
      <c r="I2098" s="747">
        <v>1</v>
      </c>
      <c r="J2098" s="316"/>
      <c r="K2098" s="680">
        <f t="shared" si="474"/>
        <v>0</v>
      </c>
      <c r="L2098" s="355"/>
      <c r="M2098" s="355"/>
      <c r="N2098" s="453">
        <f t="shared" si="478"/>
        <v>0</v>
      </c>
      <c r="O2098" s="355"/>
      <c r="P2098" s="355"/>
      <c r="Q2098" s="355"/>
      <c r="R2098" s="355"/>
      <c r="S2098" s="355"/>
      <c r="T2098" s="355"/>
      <c r="U2098" s="355"/>
      <c r="V2098" s="355"/>
      <c r="W2098" s="355"/>
      <c r="X2098" s="355"/>
      <c r="Y2098" s="355"/>
      <c r="Z2098" s="355"/>
      <c r="AA2098" s="355"/>
      <c r="AB2098" s="355"/>
      <c r="AC2098" s="355"/>
      <c r="AD2098" s="355"/>
      <c r="AE2098" s="355"/>
      <c r="AF2098" s="355"/>
      <c r="AG2098" s="355"/>
      <c r="AH2098" s="355"/>
      <c r="AI2098" s="355"/>
      <c r="AJ2098" s="355"/>
      <c r="AK2098" s="72">
        <f t="shared" si="479"/>
        <v>0</v>
      </c>
      <c r="AL2098" s="73">
        <f t="shared" si="480"/>
        <v>0</v>
      </c>
      <c r="AM2098" s="457">
        <f t="shared" si="475"/>
        <v>0</v>
      </c>
      <c r="AN2098" s="457">
        <f t="shared" si="476"/>
        <v>0</v>
      </c>
      <c r="AO2098" s="507">
        <f t="shared" si="477"/>
        <v>0</v>
      </c>
      <c r="AP2098" s="573">
        <f t="shared" si="481"/>
        <v>0</v>
      </c>
      <c r="AQ2098" s="583">
        <f t="shared" si="482"/>
        <v>0</v>
      </c>
      <c r="AR2098" s="579"/>
      <c r="AS2098" s="102"/>
      <c r="AT2098" s="209"/>
      <c r="AU2098" s="592"/>
    </row>
    <row r="2099" spans="1:47" ht="15" hidden="1">
      <c r="A2099" s="309"/>
      <c r="B2099" s="338"/>
      <c r="C2099" s="350"/>
      <c r="D2099" s="951"/>
      <c r="E2099" s="952"/>
      <c r="F2099" s="952"/>
      <c r="G2099" s="953"/>
      <c r="H2099" s="745">
        <v>0.21</v>
      </c>
      <c r="I2099" s="747">
        <v>1</v>
      </c>
      <c r="J2099" s="316"/>
      <c r="K2099" s="680">
        <f t="shared" si="474"/>
        <v>0</v>
      </c>
      <c r="L2099" s="355"/>
      <c r="M2099" s="355"/>
      <c r="N2099" s="453">
        <f t="shared" si="478"/>
        <v>0</v>
      </c>
      <c r="O2099" s="355"/>
      <c r="P2099" s="355"/>
      <c r="Q2099" s="355"/>
      <c r="R2099" s="355"/>
      <c r="S2099" s="355"/>
      <c r="T2099" s="355"/>
      <c r="U2099" s="355"/>
      <c r="V2099" s="355"/>
      <c r="W2099" s="355"/>
      <c r="X2099" s="355"/>
      <c r="Y2099" s="355"/>
      <c r="Z2099" s="355"/>
      <c r="AA2099" s="355"/>
      <c r="AB2099" s="355"/>
      <c r="AC2099" s="355"/>
      <c r="AD2099" s="355"/>
      <c r="AE2099" s="355"/>
      <c r="AF2099" s="355"/>
      <c r="AG2099" s="355"/>
      <c r="AH2099" s="355"/>
      <c r="AI2099" s="355"/>
      <c r="AJ2099" s="355"/>
      <c r="AK2099" s="72">
        <f t="shared" si="479"/>
        <v>0</v>
      </c>
      <c r="AL2099" s="73">
        <f t="shared" si="480"/>
        <v>0</v>
      </c>
      <c r="AM2099" s="457">
        <f t="shared" si="475"/>
        <v>0</v>
      </c>
      <c r="AN2099" s="457">
        <f t="shared" si="476"/>
        <v>0</v>
      </c>
      <c r="AO2099" s="507">
        <f t="shared" si="477"/>
        <v>0</v>
      </c>
      <c r="AP2099" s="573">
        <f t="shared" si="481"/>
        <v>0</v>
      </c>
      <c r="AQ2099" s="583">
        <f t="shared" si="482"/>
        <v>0</v>
      </c>
      <c r="AR2099" s="579"/>
      <c r="AS2099" s="102"/>
      <c r="AT2099" s="209"/>
      <c r="AU2099" s="592"/>
    </row>
    <row r="2100" spans="1:47" ht="15" hidden="1">
      <c r="A2100" s="309"/>
      <c r="B2100" s="338"/>
      <c r="C2100" s="350"/>
      <c r="D2100" s="951"/>
      <c r="E2100" s="952"/>
      <c r="F2100" s="952"/>
      <c r="G2100" s="953"/>
      <c r="H2100" s="745">
        <v>0.21</v>
      </c>
      <c r="I2100" s="747">
        <v>1</v>
      </c>
      <c r="J2100" s="316"/>
      <c r="K2100" s="680">
        <f t="shared" si="474"/>
        <v>0</v>
      </c>
      <c r="L2100" s="355"/>
      <c r="M2100" s="355"/>
      <c r="N2100" s="453">
        <f t="shared" si="478"/>
        <v>0</v>
      </c>
      <c r="O2100" s="355"/>
      <c r="P2100" s="355"/>
      <c r="Q2100" s="355"/>
      <c r="R2100" s="355"/>
      <c r="S2100" s="355"/>
      <c r="T2100" s="355"/>
      <c r="U2100" s="355"/>
      <c r="V2100" s="355"/>
      <c r="W2100" s="355"/>
      <c r="X2100" s="355"/>
      <c r="Y2100" s="355"/>
      <c r="Z2100" s="355"/>
      <c r="AA2100" s="355"/>
      <c r="AB2100" s="355"/>
      <c r="AC2100" s="355"/>
      <c r="AD2100" s="355"/>
      <c r="AE2100" s="355"/>
      <c r="AF2100" s="355"/>
      <c r="AG2100" s="355"/>
      <c r="AH2100" s="355"/>
      <c r="AI2100" s="355"/>
      <c r="AJ2100" s="355"/>
      <c r="AK2100" s="72">
        <f t="shared" si="479"/>
        <v>0</v>
      </c>
      <c r="AL2100" s="73">
        <f t="shared" si="480"/>
        <v>0</v>
      </c>
      <c r="AM2100" s="457">
        <f t="shared" si="475"/>
        <v>0</v>
      </c>
      <c r="AN2100" s="457">
        <f t="shared" si="476"/>
        <v>0</v>
      </c>
      <c r="AO2100" s="507">
        <f t="shared" si="477"/>
        <v>0</v>
      </c>
      <c r="AP2100" s="573">
        <f t="shared" si="481"/>
        <v>0</v>
      </c>
      <c r="AQ2100" s="583">
        <f t="shared" si="482"/>
        <v>0</v>
      </c>
      <c r="AR2100" s="579"/>
      <c r="AS2100" s="102"/>
      <c r="AT2100" s="209"/>
      <c r="AU2100" s="592"/>
    </row>
    <row r="2101" spans="1:47" ht="15" hidden="1">
      <c r="A2101" s="307"/>
      <c r="B2101" s="351"/>
      <c r="C2101" s="352"/>
      <c r="D2101" s="951"/>
      <c r="E2101" s="952"/>
      <c r="F2101" s="952"/>
      <c r="G2101" s="953"/>
      <c r="H2101" s="745">
        <v>0.21</v>
      </c>
      <c r="I2101" s="747">
        <v>1</v>
      </c>
      <c r="J2101" s="312"/>
      <c r="K2101" s="680">
        <f t="shared" si="474"/>
        <v>0</v>
      </c>
      <c r="L2101" s="355"/>
      <c r="M2101" s="355"/>
      <c r="N2101" s="453">
        <f t="shared" si="478"/>
        <v>0</v>
      </c>
      <c r="O2101" s="356"/>
      <c r="P2101" s="356"/>
      <c r="Q2101" s="356"/>
      <c r="R2101" s="356"/>
      <c r="S2101" s="356"/>
      <c r="T2101" s="356"/>
      <c r="U2101" s="356"/>
      <c r="V2101" s="356"/>
      <c r="W2101" s="356"/>
      <c r="X2101" s="356"/>
      <c r="Y2101" s="356"/>
      <c r="Z2101" s="356"/>
      <c r="AA2101" s="356"/>
      <c r="AB2101" s="356"/>
      <c r="AC2101" s="356"/>
      <c r="AD2101" s="356"/>
      <c r="AE2101" s="356"/>
      <c r="AF2101" s="356"/>
      <c r="AG2101" s="356"/>
      <c r="AH2101" s="356"/>
      <c r="AI2101" s="356"/>
      <c r="AJ2101" s="356"/>
      <c r="AK2101" s="72">
        <f t="shared" si="479"/>
        <v>0</v>
      </c>
      <c r="AL2101" s="73">
        <f t="shared" si="480"/>
        <v>0</v>
      </c>
      <c r="AM2101" s="457">
        <f>(J2101+(J2101*H2101)-(J2101*H2101*I2101))*L2101</f>
        <v>0</v>
      </c>
      <c r="AN2101" s="457">
        <f t="shared" si="476"/>
        <v>0</v>
      </c>
      <c r="AO2101" s="507">
        <f t="shared" si="477"/>
        <v>0</v>
      </c>
      <c r="AP2101" s="573">
        <f t="shared" si="481"/>
        <v>0</v>
      </c>
      <c r="AQ2101" s="583">
        <f t="shared" si="482"/>
        <v>0</v>
      </c>
      <c r="AR2101" s="579"/>
      <c r="AS2101" s="102"/>
      <c r="AT2101" s="209"/>
      <c r="AU2101" s="592"/>
    </row>
    <row r="2102" spans="1:47" ht="15" hidden="1">
      <c r="A2102" s="309"/>
      <c r="B2102" s="338"/>
      <c r="C2102" s="350"/>
      <c r="D2102" s="951"/>
      <c r="E2102" s="952"/>
      <c r="F2102" s="952"/>
      <c r="G2102" s="953"/>
      <c r="H2102" s="745">
        <v>0.21</v>
      </c>
      <c r="I2102" s="747">
        <v>1</v>
      </c>
      <c r="J2102" s="316"/>
      <c r="K2102" s="680">
        <f t="shared" si="455"/>
        <v>0</v>
      </c>
      <c r="L2102" s="355"/>
      <c r="M2102" s="355"/>
      <c r="N2102" s="453">
        <f t="shared" si="464"/>
        <v>0</v>
      </c>
      <c r="O2102" s="355"/>
      <c r="P2102" s="355"/>
      <c r="Q2102" s="355"/>
      <c r="R2102" s="355"/>
      <c r="S2102" s="355"/>
      <c r="T2102" s="355"/>
      <c r="U2102" s="355"/>
      <c r="V2102" s="355"/>
      <c r="W2102" s="355"/>
      <c r="X2102" s="355"/>
      <c r="Y2102" s="355"/>
      <c r="Z2102" s="355"/>
      <c r="AA2102" s="355"/>
      <c r="AB2102" s="355"/>
      <c r="AC2102" s="355"/>
      <c r="AD2102" s="355"/>
      <c r="AE2102" s="355"/>
      <c r="AF2102" s="355"/>
      <c r="AG2102" s="355"/>
      <c r="AH2102" s="355"/>
      <c r="AI2102" s="355"/>
      <c r="AJ2102" s="355"/>
      <c r="AK2102" s="72">
        <f t="shared" si="465"/>
        <v>0</v>
      </c>
      <c r="AL2102" s="73">
        <f t="shared" si="466"/>
        <v>0</v>
      </c>
      <c r="AM2102" s="457">
        <f t="shared" si="456"/>
        <v>0</v>
      </c>
      <c r="AN2102" s="457">
        <f t="shared" si="459"/>
        <v>0</v>
      </c>
      <c r="AO2102" s="507">
        <f t="shared" si="451"/>
        <v>0</v>
      </c>
      <c r="AP2102" s="573">
        <f t="shared" si="467"/>
        <v>0</v>
      </c>
      <c r="AQ2102" s="583">
        <f t="shared" si="468"/>
        <v>0</v>
      </c>
      <c r="AR2102" s="579"/>
      <c r="AS2102" s="102"/>
      <c r="AT2102" s="209"/>
      <c r="AU2102" s="592"/>
    </row>
    <row r="2103" spans="1:47" ht="15" hidden="1">
      <c r="A2103" s="309"/>
      <c r="B2103" s="338"/>
      <c r="C2103" s="350"/>
      <c r="D2103" s="951"/>
      <c r="E2103" s="952"/>
      <c r="F2103" s="952"/>
      <c r="G2103" s="953"/>
      <c r="H2103" s="745">
        <v>0.21</v>
      </c>
      <c r="I2103" s="747">
        <v>1</v>
      </c>
      <c r="J2103" s="316"/>
      <c r="K2103" s="680">
        <f t="shared" si="455"/>
        <v>0</v>
      </c>
      <c r="L2103" s="355"/>
      <c r="M2103" s="355"/>
      <c r="N2103" s="453">
        <f t="shared" ref="N2103:N2109" si="483">L2103+M2103</f>
        <v>0</v>
      </c>
      <c r="O2103" s="355"/>
      <c r="P2103" s="355"/>
      <c r="Q2103" s="355"/>
      <c r="R2103" s="355"/>
      <c r="S2103" s="355"/>
      <c r="T2103" s="355"/>
      <c r="U2103" s="355"/>
      <c r="V2103" s="355"/>
      <c r="W2103" s="355"/>
      <c r="X2103" s="355"/>
      <c r="Y2103" s="355"/>
      <c r="Z2103" s="355"/>
      <c r="AA2103" s="355"/>
      <c r="AB2103" s="355"/>
      <c r="AC2103" s="355"/>
      <c r="AD2103" s="355"/>
      <c r="AE2103" s="355"/>
      <c r="AF2103" s="355"/>
      <c r="AG2103" s="355"/>
      <c r="AH2103" s="355"/>
      <c r="AI2103" s="355"/>
      <c r="AJ2103" s="355"/>
      <c r="AK2103" s="72">
        <f t="shared" ref="AK2103:AK2109" si="484">SUM(O2103:AJ2103)</f>
        <v>0</v>
      </c>
      <c r="AL2103" s="73">
        <f t="shared" ref="AL2103:AL2109" si="485">N2103+AK2103</f>
        <v>0</v>
      </c>
      <c r="AM2103" s="457">
        <f t="shared" si="456"/>
        <v>0</v>
      </c>
      <c r="AN2103" s="457">
        <f t="shared" si="459"/>
        <v>0</v>
      </c>
      <c r="AO2103" s="507">
        <f t="shared" si="451"/>
        <v>0</v>
      </c>
      <c r="AP2103" s="573">
        <f t="shared" ref="AP2103:AP2109" si="486">AM2103-AR2103</f>
        <v>0</v>
      </c>
      <c r="AQ2103" s="583">
        <f t="shared" ref="AQ2103:AQ2109" si="487">AN2103-AS2103</f>
        <v>0</v>
      </c>
      <c r="AR2103" s="579"/>
      <c r="AS2103" s="102"/>
      <c r="AT2103" s="209"/>
      <c r="AU2103" s="592"/>
    </row>
    <row r="2104" spans="1:47" ht="15" hidden="1">
      <c r="A2104" s="309"/>
      <c r="B2104" s="338"/>
      <c r="C2104" s="350"/>
      <c r="D2104" s="951"/>
      <c r="E2104" s="952"/>
      <c r="F2104" s="952"/>
      <c r="G2104" s="953"/>
      <c r="H2104" s="745">
        <v>0.21</v>
      </c>
      <c r="I2104" s="747">
        <v>1</v>
      </c>
      <c r="J2104" s="316"/>
      <c r="K2104" s="680">
        <f t="shared" si="455"/>
        <v>0</v>
      </c>
      <c r="L2104" s="355"/>
      <c r="M2104" s="355"/>
      <c r="N2104" s="453">
        <f t="shared" si="483"/>
        <v>0</v>
      </c>
      <c r="O2104" s="355"/>
      <c r="P2104" s="355"/>
      <c r="Q2104" s="355"/>
      <c r="R2104" s="355"/>
      <c r="S2104" s="355"/>
      <c r="T2104" s="355"/>
      <c r="U2104" s="355"/>
      <c r="V2104" s="355"/>
      <c r="W2104" s="355"/>
      <c r="X2104" s="355"/>
      <c r="Y2104" s="355"/>
      <c r="Z2104" s="355"/>
      <c r="AA2104" s="355"/>
      <c r="AB2104" s="355"/>
      <c r="AC2104" s="355"/>
      <c r="AD2104" s="355"/>
      <c r="AE2104" s="355"/>
      <c r="AF2104" s="355"/>
      <c r="AG2104" s="355"/>
      <c r="AH2104" s="355"/>
      <c r="AI2104" s="355"/>
      <c r="AJ2104" s="355"/>
      <c r="AK2104" s="72">
        <f t="shared" si="484"/>
        <v>0</v>
      </c>
      <c r="AL2104" s="73">
        <f t="shared" si="485"/>
        <v>0</v>
      </c>
      <c r="AM2104" s="457">
        <f t="shared" si="456"/>
        <v>0</v>
      </c>
      <c r="AN2104" s="457">
        <f t="shared" si="459"/>
        <v>0</v>
      </c>
      <c r="AO2104" s="507">
        <f t="shared" si="451"/>
        <v>0</v>
      </c>
      <c r="AP2104" s="573">
        <f t="shared" si="486"/>
        <v>0</v>
      </c>
      <c r="AQ2104" s="583">
        <f t="shared" si="487"/>
        <v>0</v>
      </c>
      <c r="AR2104" s="579"/>
      <c r="AS2104" s="102"/>
      <c r="AT2104" s="209"/>
      <c r="AU2104" s="592"/>
    </row>
    <row r="2105" spans="1:47" ht="15" hidden="1">
      <c r="A2105" s="309"/>
      <c r="B2105" s="338"/>
      <c r="C2105" s="350"/>
      <c r="D2105" s="951"/>
      <c r="E2105" s="952"/>
      <c r="F2105" s="952"/>
      <c r="G2105" s="953"/>
      <c r="H2105" s="745">
        <v>0.21</v>
      </c>
      <c r="I2105" s="747">
        <v>1</v>
      </c>
      <c r="J2105" s="316"/>
      <c r="K2105" s="680">
        <f t="shared" si="455"/>
        <v>0</v>
      </c>
      <c r="L2105" s="355"/>
      <c r="M2105" s="355"/>
      <c r="N2105" s="453">
        <f t="shared" si="483"/>
        <v>0</v>
      </c>
      <c r="O2105" s="355"/>
      <c r="P2105" s="355"/>
      <c r="Q2105" s="355"/>
      <c r="R2105" s="355"/>
      <c r="S2105" s="355"/>
      <c r="T2105" s="355"/>
      <c r="U2105" s="355"/>
      <c r="V2105" s="355"/>
      <c r="W2105" s="355"/>
      <c r="X2105" s="355"/>
      <c r="Y2105" s="355"/>
      <c r="Z2105" s="355"/>
      <c r="AA2105" s="355"/>
      <c r="AB2105" s="355"/>
      <c r="AC2105" s="355"/>
      <c r="AD2105" s="355"/>
      <c r="AE2105" s="355"/>
      <c r="AF2105" s="355"/>
      <c r="AG2105" s="355"/>
      <c r="AH2105" s="355"/>
      <c r="AI2105" s="355"/>
      <c r="AJ2105" s="355"/>
      <c r="AK2105" s="72">
        <f t="shared" si="484"/>
        <v>0</v>
      </c>
      <c r="AL2105" s="73">
        <f t="shared" si="485"/>
        <v>0</v>
      </c>
      <c r="AM2105" s="457">
        <f t="shared" si="456"/>
        <v>0</v>
      </c>
      <c r="AN2105" s="457">
        <f t="shared" si="459"/>
        <v>0</v>
      </c>
      <c r="AO2105" s="507">
        <f t="shared" si="451"/>
        <v>0</v>
      </c>
      <c r="AP2105" s="573">
        <f t="shared" si="486"/>
        <v>0</v>
      </c>
      <c r="AQ2105" s="583">
        <f t="shared" si="487"/>
        <v>0</v>
      </c>
      <c r="AR2105" s="579"/>
      <c r="AS2105" s="102"/>
      <c r="AT2105" s="209"/>
      <c r="AU2105" s="592"/>
    </row>
    <row r="2106" spans="1:47" ht="15" hidden="1">
      <c r="A2106" s="309"/>
      <c r="B2106" s="338"/>
      <c r="C2106" s="350"/>
      <c r="D2106" s="951"/>
      <c r="E2106" s="952"/>
      <c r="F2106" s="952"/>
      <c r="G2106" s="953"/>
      <c r="H2106" s="745">
        <v>0.21</v>
      </c>
      <c r="I2106" s="747">
        <v>1</v>
      </c>
      <c r="J2106" s="316"/>
      <c r="K2106" s="680">
        <f t="shared" si="455"/>
        <v>0</v>
      </c>
      <c r="L2106" s="355"/>
      <c r="M2106" s="355"/>
      <c r="N2106" s="453">
        <f t="shared" si="483"/>
        <v>0</v>
      </c>
      <c r="O2106" s="355"/>
      <c r="P2106" s="355"/>
      <c r="Q2106" s="355"/>
      <c r="R2106" s="355"/>
      <c r="S2106" s="355"/>
      <c r="T2106" s="355"/>
      <c r="U2106" s="355"/>
      <c r="V2106" s="355"/>
      <c r="W2106" s="355"/>
      <c r="X2106" s="355"/>
      <c r="Y2106" s="355"/>
      <c r="Z2106" s="355"/>
      <c r="AA2106" s="355"/>
      <c r="AB2106" s="355"/>
      <c r="AC2106" s="355"/>
      <c r="AD2106" s="355"/>
      <c r="AE2106" s="355"/>
      <c r="AF2106" s="355"/>
      <c r="AG2106" s="355"/>
      <c r="AH2106" s="355"/>
      <c r="AI2106" s="355"/>
      <c r="AJ2106" s="355"/>
      <c r="AK2106" s="72">
        <f t="shared" si="484"/>
        <v>0</v>
      </c>
      <c r="AL2106" s="73">
        <f t="shared" si="485"/>
        <v>0</v>
      </c>
      <c r="AM2106" s="457">
        <f t="shared" si="456"/>
        <v>0</v>
      </c>
      <c r="AN2106" s="457">
        <f t="shared" si="459"/>
        <v>0</v>
      </c>
      <c r="AO2106" s="507">
        <f t="shared" si="451"/>
        <v>0</v>
      </c>
      <c r="AP2106" s="573">
        <f t="shared" si="486"/>
        <v>0</v>
      </c>
      <c r="AQ2106" s="583">
        <f t="shared" si="487"/>
        <v>0</v>
      </c>
      <c r="AR2106" s="579"/>
      <c r="AS2106" s="102"/>
      <c r="AT2106" s="209"/>
      <c r="AU2106" s="592"/>
    </row>
    <row r="2107" spans="1:47" ht="15" hidden="1">
      <c r="A2107" s="309"/>
      <c r="B2107" s="338"/>
      <c r="C2107" s="350"/>
      <c r="D2107" s="951"/>
      <c r="E2107" s="952"/>
      <c r="F2107" s="952"/>
      <c r="G2107" s="953"/>
      <c r="H2107" s="745">
        <v>0.21</v>
      </c>
      <c r="I2107" s="747">
        <v>1</v>
      </c>
      <c r="J2107" s="316"/>
      <c r="K2107" s="680">
        <f t="shared" si="455"/>
        <v>0</v>
      </c>
      <c r="L2107" s="355"/>
      <c r="M2107" s="355"/>
      <c r="N2107" s="453">
        <f t="shared" si="483"/>
        <v>0</v>
      </c>
      <c r="O2107" s="355"/>
      <c r="P2107" s="355"/>
      <c r="Q2107" s="355"/>
      <c r="R2107" s="355"/>
      <c r="S2107" s="355"/>
      <c r="T2107" s="355"/>
      <c r="U2107" s="355"/>
      <c r="V2107" s="355"/>
      <c r="W2107" s="355"/>
      <c r="X2107" s="355"/>
      <c r="Y2107" s="355"/>
      <c r="Z2107" s="355"/>
      <c r="AA2107" s="355"/>
      <c r="AB2107" s="355"/>
      <c r="AC2107" s="355"/>
      <c r="AD2107" s="355"/>
      <c r="AE2107" s="355"/>
      <c r="AF2107" s="355"/>
      <c r="AG2107" s="355"/>
      <c r="AH2107" s="355"/>
      <c r="AI2107" s="355"/>
      <c r="AJ2107" s="355"/>
      <c r="AK2107" s="72">
        <f t="shared" si="484"/>
        <v>0</v>
      </c>
      <c r="AL2107" s="73">
        <f t="shared" si="485"/>
        <v>0</v>
      </c>
      <c r="AM2107" s="457">
        <f t="shared" si="456"/>
        <v>0</v>
      </c>
      <c r="AN2107" s="457">
        <f t="shared" si="459"/>
        <v>0</v>
      </c>
      <c r="AO2107" s="507">
        <f t="shared" si="451"/>
        <v>0</v>
      </c>
      <c r="AP2107" s="573">
        <f t="shared" si="486"/>
        <v>0</v>
      </c>
      <c r="AQ2107" s="583">
        <f t="shared" si="487"/>
        <v>0</v>
      </c>
      <c r="AR2107" s="579"/>
      <c r="AS2107" s="102"/>
      <c r="AT2107" s="209"/>
      <c r="AU2107" s="592"/>
    </row>
    <row r="2108" spans="1:47" ht="15" hidden="1">
      <c r="A2108" s="309"/>
      <c r="B2108" s="338"/>
      <c r="C2108" s="350"/>
      <c r="D2108" s="951"/>
      <c r="E2108" s="952"/>
      <c r="F2108" s="952"/>
      <c r="G2108" s="953"/>
      <c r="H2108" s="745">
        <v>0.21</v>
      </c>
      <c r="I2108" s="747">
        <v>1</v>
      </c>
      <c r="J2108" s="316"/>
      <c r="K2108" s="680">
        <f t="shared" si="455"/>
        <v>0</v>
      </c>
      <c r="L2108" s="355"/>
      <c r="M2108" s="355"/>
      <c r="N2108" s="453">
        <f t="shared" si="483"/>
        <v>0</v>
      </c>
      <c r="O2108" s="355"/>
      <c r="P2108" s="355"/>
      <c r="Q2108" s="355"/>
      <c r="R2108" s="355"/>
      <c r="S2108" s="355"/>
      <c r="T2108" s="355"/>
      <c r="U2108" s="355"/>
      <c r="V2108" s="355"/>
      <c r="W2108" s="355"/>
      <c r="X2108" s="355"/>
      <c r="Y2108" s="355"/>
      <c r="Z2108" s="355"/>
      <c r="AA2108" s="355"/>
      <c r="AB2108" s="355"/>
      <c r="AC2108" s="355"/>
      <c r="AD2108" s="355"/>
      <c r="AE2108" s="355"/>
      <c r="AF2108" s="355"/>
      <c r="AG2108" s="355"/>
      <c r="AH2108" s="355"/>
      <c r="AI2108" s="355"/>
      <c r="AJ2108" s="355"/>
      <c r="AK2108" s="72">
        <f t="shared" si="484"/>
        <v>0</v>
      </c>
      <c r="AL2108" s="73">
        <f t="shared" si="485"/>
        <v>0</v>
      </c>
      <c r="AM2108" s="457">
        <f t="shared" si="456"/>
        <v>0</v>
      </c>
      <c r="AN2108" s="457">
        <f t="shared" si="459"/>
        <v>0</v>
      </c>
      <c r="AO2108" s="507">
        <f t="shared" si="451"/>
        <v>0</v>
      </c>
      <c r="AP2108" s="573">
        <f t="shared" si="486"/>
        <v>0</v>
      </c>
      <c r="AQ2108" s="583">
        <f t="shared" si="487"/>
        <v>0</v>
      </c>
      <c r="AR2108" s="579"/>
      <c r="AS2108" s="102"/>
      <c r="AT2108" s="209"/>
      <c r="AU2108" s="592"/>
    </row>
    <row r="2109" spans="1:47" ht="15" hidden="1">
      <c r="A2109" s="307"/>
      <c r="B2109" s="351"/>
      <c r="C2109" s="352"/>
      <c r="D2109" s="951"/>
      <c r="E2109" s="952"/>
      <c r="F2109" s="952"/>
      <c r="G2109" s="953"/>
      <c r="H2109" s="745">
        <v>0.21</v>
      </c>
      <c r="I2109" s="747">
        <v>1</v>
      </c>
      <c r="J2109" s="312"/>
      <c r="K2109" s="680">
        <f t="shared" si="455"/>
        <v>0</v>
      </c>
      <c r="L2109" s="355"/>
      <c r="M2109" s="355"/>
      <c r="N2109" s="453">
        <f t="shared" si="483"/>
        <v>0</v>
      </c>
      <c r="O2109" s="356"/>
      <c r="P2109" s="356"/>
      <c r="Q2109" s="356"/>
      <c r="R2109" s="356"/>
      <c r="S2109" s="356"/>
      <c r="T2109" s="356"/>
      <c r="U2109" s="356"/>
      <c r="V2109" s="356"/>
      <c r="W2109" s="356"/>
      <c r="X2109" s="356"/>
      <c r="Y2109" s="356"/>
      <c r="Z2109" s="356"/>
      <c r="AA2109" s="356"/>
      <c r="AB2109" s="356"/>
      <c r="AC2109" s="356"/>
      <c r="AD2109" s="356"/>
      <c r="AE2109" s="356"/>
      <c r="AF2109" s="356"/>
      <c r="AG2109" s="356"/>
      <c r="AH2109" s="356"/>
      <c r="AI2109" s="356"/>
      <c r="AJ2109" s="356"/>
      <c r="AK2109" s="72">
        <f t="shared" si="484"/>
        <v>0</v>
      </c>
      <c r="AL2109" s="73">
        <f t="shared" si="485"/>
        <v>0</v>
      </c>
      <c r="AM2109" s="457">
        <f t="shared" si="456"/>
        <v>0</v>
      </c>
      <c r="AN2109" s="457">
        <f t="shared" si="459"/>
        <v>0</v>
      </c>
      <c r="AO2109" s="507">
        <f t="shared" si="451"/>
        <v>0</v>
      </c>
      <c r="AP2109" s="573">
        <f t="shared" si="486"/>
        <v>0</v>
      </c>
      <c r="AQ2109" s="583">
        <f t="shared" si="487"/>
        <v>0</v>
      </c>
      <c r="AR2109" s="579"/>
      <c r="AS2109" s="102"/>
      <c r="AT2109" s="209"/>
      <c r="AU2109" s="592"/>
    </row>
    <row r="2110" spans="1:47" ht="15" hidden="1">
      <c r="A2110" s="309"/>
      <c r="B2110" s="338"/>
      <c r="C2110" s="350"/>
      <c r="D2110" s="951"/>
      <c r="E2110" s="952"/>
      <c r="F2110" s="952"/>
      <c r="G2110" s="953"/>
      <c r="H2110" s="745">
        <v>0.21</v>
      </c>
      <c r="I2110" s="747">
        <v>1</v>
      </c>
      <c r="J2110" s="316"/>
      <c r="K2110" s="680">
        <f t="shared" si="455"/>
        <v>0</v>
      </c>
      <c r="L2110" s="355"/>
      <c r="M2110" s="355"/>
      <c r="N2110" s="453">
        <f t="shared" si="464"/>
        <v>0</v>
      </c>
      <c r="O2110" s="355"/>
      <c r="P2110" s="355"/>
      <c r="Q2110" s="355"/>
      <c r="R2110" s="355"/>
      <c r="S2110" s="355"/>
      <c r="T2110" s="355"/>
      <c r="U2110" s="355"/>
      <c r="V2110" s="355"/>
      <c r="W2110" s="355"/>
      <c r="X2110" s="355"/>
      <c r="Y2110" s="355"/>
      <c r="Z2110" s="355"/>
      <c r="AA2110" s="355"/>
      <c r="AB2110" s="355"/>
      <c r="AC2110" s="355"/>
      <c r="AD2110" s="355"/>
      <c r="AE2110" s="355"/>
      <c r="AF2110" s="355"/>
      <c r="AG2110" s="355"/>
      <c r="AH2110" s="355"/>
      <c r="AI2110" s="355"/>
      <c r="AJ2110" s="355"/>
      <c r="AK2110" s="72">
        <f t="shared" si="465"/>
        <v>0</v>
      </c>
      <c r="AL2110" s="73">
        <f t="shared" si="466"/>
        <v>0</v>
      </c>
      <c r="AM2110" s="457">
        <f t="shared" si="456"/>
        <v>0</v>
      </c>
      <c r="AN2110" s="457">
        <f t="shared" si="459"/>
        <v>0</v>
      </c>
      <c r="AO2110" s="507">
        <f t="shared" si="451"/>
        <v>0</v>
      </c>
      <c r="AP2110" s="573">
        <f t="shared" si="467"/>
        <v>0</v>
      </c>
      <c r="AQ2110" s="583">
        <f t="shared" si="468"/>
        <v>0</v>
      </c>
      <c r="AR2110" s="579"/>
      <c r="AS2110" s="102"/>
      <c r="AT2110" s="209"/>
      <c r="AU2110" s="592"/>
    </row>
    <row r="2111" spans="1:47" ht="15" hidden="1">
      <c r="A2111" s="309"/>
      <c r="B2111" s="338"/>
      <c r="C2111" s="350"/>
      <c r="D2111" s="951"/>
      <c r="E2111" s="952"/>
      <c r="F2111" s="952"/>
      <c r="G2111" s="953"/>
      <c r="H2111" s="745">
        <v>0.21</v>
      </c>
      <c r="I2111" s="747">
        <v>1</v>
      </c>
      <c r="J2111" s="316"/>
      <c r="K2111" s="680">
        <f t="shared" si="455"/>
        <v>0</v>
      </c>
      <c r="L2111" s="355"/>
      <c r="M2111" s="355"/>
      <c r="N2111" s="453">
        <f t="shared" si="464"/>
        <v>0</v>
      </c>
      <c r="O2111" s="355"/>
      <c r="P2111" s="355"/>
      <c r="Q2111" s="355"/>
      <c r="R2111" s="355"/>
      <c r="S2111" s="355"/>
      <c r="T2111" s="355"/>
      <c r="U2111" s="355"/>
      <c r="V2111" s="355"/>
      <c r="W2111" s="355"/>
      <c r="X2111" s="355"/>
      <c r="Y2111" s="355"/>
      <c r="Z2111" s="355"/>
      <c r="AA2111" s="355"/>
      <c r="AB2111" s="355"/>
      <c r="AC2111" s="355"/>
      <c r="AD2111" s="355"/>
      <c r="AE2111" s="355"/>
      <c r="AF2111" s="355"/>
      <c r="AG2111" s="355"/>
      <c r="AH2111" s="355"/>
      <c r="AI2111" s="355"/>
      <c r="AJ2111" s="355"/>
      <c r="AK2111" s="72">
        <f t="shared" si="465"/>
        <v>0</v>
      </c>
      <c r="AL2111" s="73">
        <f t="shared" si="466"/>
        <v>0</v>
      </c>
      <c r="AM2111" s="457">
        <f t="shared" si="456"/>
        <v>0</v>
      </c>
      <c r="AN2111" s="457">
        <f t="shared" si="459"/>
        <v>0</v>
      </c>
      <c r="AO2111" s="507">
        <f t="shared" si="451"/>
        <v>0</v>
      </c>
      <c r="AP2111" s="573">
        <f t="shared" si="467"/>
        <v>0</v>
      </c>
      <c r="AQ2111" s="583">
        <f t="shared" si="468"/>
        <v>0</v>
      </c>
      <c r="AR2111" s="579"/>
      <c r="AS2111" s="102"/>
      <c r="AT2111" s="209"/>
      <c r="AU2111" s="592"/>
    </row>
    <row r="2112" spans="1:47" ht="15" hidden="1">
      <c r="A2112" s="309"/>
      <c r="B2112" s="338"/>
      <c r="C2112" s="350"/>
      <c r="D2112" s="951"/>
      <c r="E2112" s="952"/>
      <c r="F2112" s="952"/>
      <c r="G2112" s="953"/>
      <c r="H2112" s="745">
        <v>0.21</v>
      </c>
      <c r="I2112" s="747">
        <v>1</v>
      </c>
      <c r="J2112" s="316"/>
      <c r="K2112" s="680">
        <f t="shared" si="455"/>
        <v>0</v>
      </c>
      <c r="L2112" s="355"/>
      <c r="M2112" s="355"/>
      <c r="N2112" s="453">
        <f t="shared" si="464"/>
        <v>0</v>
      </c>
      <c r="O2112" s="355"/>
      <c r="P2112" s="355"/>
      <c r="Q2112" s="355"/>
      <c r="R2112" s="355"/>
      <c r="S2112" s="355"/>
      <c r="T2112" s="355"/>
      <c r="U2112" s="355"/>
      <c r="V2112" s="355"/>
      <c r="W2112" s="355"/>
      <c r="X2112" s="355"/>
      <c r="Y2112" s="355"/>
      <c r="Z2112" s="355"/>
      <c r="AA2112" s="355"/>
      <c r="AB2112" s="355"/>
      <c r="AC2112" s="355"/>
      <c r="AD2112" s="355"/>
      <c r="AE2112" s="355"/>
      <c r="AF2112" s="355"/>
      <c r="AG2112" s="355"/>
      <c r="AH2112" s="355"/>
      <c r="AI2112" s="355"/>
      <c r="AJ2112" s="355"/>
      <c r="AK2112" s="72">
        <f t="shared" si="465"/>
        <v>0</v>
      </c>
      <c r="AL2112" s="73">
        <f t="shared" si="466"/>
        <v>0</v>
      </c>
      <c r="AM2112" s="457">
        <f t="shared" si="456"/>
        <v>0</v>
      </c>
      <c r="AN2112" s="457">
        <f t="shared" si="459"/>
        <v>0</v>
      </c>
      <c r="AO2112" s="507">
        <f t="shared" si="451"/>
        <v>0</v>
      </c>
      <c r="AP2112" s="573">
        <f t="shared" si="467"/>
        <v>0</v>
      </c>
      <c r="AQ2112" s="583">
        <f t="shared" si="468"/>
        <v>0</v>
      </c>
      <c r="AR2112" s="579"/>
      <c r="AS2112" s="102"/>
      <c r="AT2112" s="209"/>
      <c r="AU2112" s="592"/>
    </row>
    <row r="2113" spans="1:47" ht="15" hidden="1">
      <c r="A2113" s="309"/>
      <c r="B2113" s="338"/>
      <c r="C2113" s="350"/>
      <c r="D2113" s="951"/>
      <c r="E2113" s="952"/>
      <c r="F2113" s="952"/>
      <c r="G2113" s="953"/>
      <c r="H2113" s="745">
        <v>0.21</v>
      </c>
      <c r="I2113" s="747">
        <v>1</v>
      </c>
      <c r="J2113" s="316"/>
      <c r="K2113" s="680">
        <f t="shared" si="455"/>
        <v>0</v>
      </c>
      <c r="L2113" s="355"/>
      <c r="M2113" s="355"/>
      <c r="N2113" s="453">
        <f t="shared" si="464"/>
        <v>0</v>
      </c>
      <c r="O2113" s="355"/>
      <c r="P2113" s="355"/>
      <c r="Q2113" s="355"/>
      <c r="R2113" s="355"/>
      <c r="S2113" s="355"/>
      <c r="T2113" s="355"/>
      <c r="U2113" s="355"/>
      <c r="V2113" s="355"/>
      <c r="W2113" s="355"/>
      <c r="X2113" s="355"/>
      <c r="Y2113" s="355"/>
      <c r="Z2113" s="355"/>
      <c r="AA2113" s="355"/>
      <c r="AB2113" s="355"/>
      <c r="AC2113" s="355"/>
      <c r="AD2113" s="355"/>
      <c r="AE2113" s="355"/>
      <c r="AF2113" s="355"/>
      <c r="AG2113" s="355"/>
      <c r="AH2113" s="355"/>
      <c r="AI2113" s="355"/>
      <c r="AJ2113" s="355"/>
      <c r="AK2113" s="72">
        <f t="shared" si="465"/>
        <v>0</v>
      </c>
      <c r="AL2113" s="73">
        <f t="shared" si="466"/>
        <v>0</v>
      </c>
      <c r="AM2113" s="457">
        <f t="shared" si="456"/>
        <v>0</v>
      </c>
      <c r="AN2113" s="457">
        <f t="shared" si="459"/>
        <v>0</v>
      </c>
      <c r="AO2113" s="507">
        <f t="shared" si="451"/>
        <v>0</v>
      </c>
      <c r="AP2113" s="573">
        <f t="shared" si="467"/>
        <v>0</v>
      </c>
      <c r="AQ2113" s="583">
        <f t="shared" si="468"/>
        <v>0</v>
      </c>
      <c r="AR2113" s="579"/>
      <c r="AS2113" s="102"/>
      <c r="AT2113" s="209"/>
      <c r="AU2113" s="592"/>
    </row>
    <row r="2114" spans="1:47" ht="15" hidden="1">
      <c r="A2114" s="309"/>
      <c r="B2114" s="338"/>
      <c r="C2114" s="350"/>
      <c r="D2114" s="951"/>
      <c r="E2114" s="952"/>
      <c r="F2114" s="952"/>
      <c r="G2114" s="953"/>
      <c r="H2114" s="745">
        <v>0.21</v>
      </c>
      <c r="I2114" s="747">
        <v>1</v>
      </c>
      <c r="J2114" s="316"/>
      <c r="K2114" s="680">
        <f t="shared" si="455"/>
        <v>0</v>
      </c>
      <c r="L2114" s="355"/>
      <c r="M2114" s="355"/>
      <c r="N2114" s="453">
        <f t="shared" si="464"/>
        <v>0</v>
      </c>
      <c r="O2114" s="355"/>
      <c r="P2114" s="355"/>
      <c r="Q2114" s="355"/>
      <c r="R2114" s="355"/>
      <c r="S2114" s="355"/>
      <c r="T2114" s="355"/>
      <c r="U2114" s="355"/>
      <c r="V2114" s="355"/>
      <c r="W2114" s="355"/>
      <c r="X2114" s="355"/>
      <c r="Y2114" s="355"/>
      <c r="Z2114" s="355"/>
      <c r="AA2114" s="355"/>
      <c r="AB2114" s="355"/>
      <c r="AC2114" s="355"/>
      <c r="AD2114" s="355"/>
      <c r="AE2114" s="355"/>
      <c r="AF2114" s="355"/>
      <c r="AG2114" s="355"/>
      <c r="AH2114" s="355"/>
      <c r="AI2114" s="355"/>
      <c r="AJ2114" s="355"/>
      <c r="AK2114" s="72">
        <f t="shared" si="465"/>
        <v>0</v>
      </c>
      <c r="AL2114" s="73">
        <f t="shared" si="466"/>
        <v>0</v>
      </c>
      <c r="AM2114" s="457">
        <f t="shared" si="456"/>
        <v>0</v>
      </c>
      <c r="AN2114" s="457">
        <f t="shared" si="459"/>
        <v>0</v>
      </c>
      <c r="AO2114" s="507">
        <f t="shared" si="451"/>
        <v>0</v>
      </c>
      <c r="AP2114" s="573">
        <f t="shared" si="467"/>
        <v>0</v>
      </c>
      <c r="AQ2114" s="583">
        <f t="shared" si="468"/>
        <v>0</v>
      </c>
      <c r="AR2114" s="579"/>
      <c r="AS2114" s="102"/>
      <c r="AT2114" s="209"/>
      <c r="AU2114" s="592"/>
    </row>
    <row r="2115" spans="1:47" ht="15" hidden="1">
      <c r="A2115" s="309"/>
      <c r="B2115" s="338"/>
      <c r="C2115" s="350"/>
      <c r="D2115" s="951"/>
      <c r="E2115" s="952"/>
      <c r="F2115" s="952"/>
      <c r="G2115" s="953"/>
      <c r="H2115" s="745">
        <v>0.21</v>
      </c>
      <c r="I2115" s="747">
        <v>1</v>
      </c>
      <c r="J2115" s="316"/>
      <c r="K2115" s="680">
        <f t="shared" si="455"/>
        <v>0</v>
      </c>
      <c r="L2115" s="355"/>
      <c r="M2115" s="355"/>
      <c r="N2115" s="453">
        <f t="shared" si="464"/>
        <v>0</v>
      </c>
      <c r="O2115" s="355"/>
      <c r="P2115" s="355"/>
      <c r="Q2115" s="355"/>
      <c r="R2115" s="355"/>
      <c r="S2115" s="355"/>
      <c r="T2115" s="355"/>
      <c r="U2115" s="355"/>
      <c r="V2115" s="355"/>
      <c r="W2115" s="355"/>
      <c r="X2115" s="355"/>
      <c r="Y2115" s="355"/>
      <c r="Z2115" s="355"/>
      <c r="AA2115" s="355"/>
      <c r="AB2115" s="355"/>
      <c r="AC2115" s="355"/>
      <c r="AD2115" s="355"/>
      <c r="AE2115" s="355"/>
      <c r="AF2115" s="355"/>
      <c r="AG2115" s="355"/>
      <c r="AH2115" s="355"/>
      <c r="AI2115" s="355"/>
      <c r="AJ2115" s="355"/>
      <c r="AK2115" s="72">
        <f t="shared" si="465"/>
        <v>0</v>
      </c>
      <c r="AL2115" s="73">
        <f t="shared" si="466"/>
        <v>0</v>
      </c>
      <c r="AM2115" s="457">
        <f t="shared" si="456"/>
        <v>0</v>
      </c>
      <c r="AN2115" s="457">
        <f t="shared" si="459"/>
        <v>0</v>
      </c>
      <c r="AO2115" s="507">
        <f t="shared" si="451"/>
        <v>0</v>
      </c>
      <c r="AP2115" s="573">
        <f t="shared" si="467"/>
        <v>0</v>
      </c>
      <c r="AQ2115" s="583">
        <f t="shared" si="468"/>
        <v>0</v>
      </c>
      <c r="AR2115" s="579"/>
      <c r="AS2115" s="102"/>
      <c r="AT2115" s="209"/>
      <c r="AU2115" s="592"/>
    </row>
    <row r="2116" spans="1:47" ht="15" hidden="1">
      <c r="A2116" s="309"/>
      <c r="B2116" s="338"/>
      <c r="C2116" s="350"/>
      <c r="D2116" s="951"/>
      <c r="E2116" s="952"/>
      <c r="F2116" s="952"/>
      <c r="G2116" s="953"/>
      <c r="H2116" s="745">
        <v>0.21</v>
      </c>
      <c r="I2116" s="747">
        <v>1</v>
      </c>
      <c r="J2116" s="316"/>
      <c r="K2116" s="680">
        <f t="shared" si="455"/>
        <v>0</v>
      </c>
      <c r="L2116" s="355"/>
      <c r="M2116" s="355"/>
      <c r="N2116" s="453">
        <f t="shared" si="464"/>
        <v>0</v>
      </c>
      <c r="O2116" s="355"/>
      <c r="P2116" s="355"/>
      <c r="Q2116" s="355"/>
      <c r="R2116" s="355"/>
      <c r="S2116" s="355"/>
      <c r="T2116" s="355"/>
      <c r="U2116" s="355"/>
      <c r="V2116" s="355"/>
      <c r="W2116" s="355"/>
      <c r="X2116" s="355"/>
      <c r="Y2116" s="355"/>
      <c r="Z2116" s="355"/>
      <c r="AA2116" s="355"/>
      <c r="AB2116" s="355"/>
      <c r="AC2116" s="355"/>
      <c r="AD2116" s="355"/>
      <c r="AE2116" s="355"/>
      <c r="AF2116" s="355"/>
      <c r="AG2116" s="355"/>
      <c r="AH2116" s="355"/>
      <c r="AI2116" s="355"/>
      <c r="AJ2116" s="355"/>
      <c r="AK2116" s="72">
        <f t="shared" si="465"/>
        <v>0</v>
      </c>
      <c r="AL2116" s="73">
        <f t="shared" si="466"/>
        <v>0</v>
      </c>
      <c r="AM2116" s="457">
        <f t="shared" si="456"/>
        <v>0</v>
      </c>
      <c r="AN2116" s="457">
        <f t="shared" si="459"/>
        <v>0</v>
      </c>
      <c r="AO2116" s="507">
        <f t="shared" si="451"/>
        <v>0</v>
      </c>
      <c r="AP2116" s="573">
        <f t="shared" si="467"/>
        <v>0</v>
      </c>
      <c r="AQ2116" s="583">
        <f t="shared" si="468"/>
        <v>0</v>
      </c>
      <c r="AR2116" s="579"/>
      <c r="AS2116" s="102"/>
      <c r="AT2116" s="209"/>
      <c r="AU2116" s="592"/>
    </row>
    <row r="2117" spans="1:47" ht="15" hidden="1">
      <c r="A2117" s="309"/>
      <c r="B2117" s="338"/>
      <c r="C2117" s="350"/>
      <c r="D2117" s="951"/>
      <c r="E2117" s="952"/>
      <c r="F2117" s="952"/>
      <c r="G2117" s="953"/>
      <c r="H2117" s="745">
        <v>0.21</v>
      </c>
      <c r="I2117" s="747">
        <v>1</v>
      </c>
      <c r="J2117" s="316"/>
      <c r="K2117" s="680">
        <f t="shared" si="455"/>
        <v>0</v>
      </c>
      <c r="L2117" s="355"/>
      <c r="M2117" s="355"/>
      <c r="N2117" s="453">
        <f t="shared" si="464"/>
        <v>0</v>
      </c>
      <c r="O2117" s="355"/>
      <c r="P2117" s="355"/>
      <c r="Q2117" s="355"/>
      <c r="R2117" s="355"/>
      <c r="S2117" s="355"/>
      <c r="T2117" s="355"/>
      <c r="U2117" s="355"/>
      <c r="V2117" s="355"/>
      <c r="W2117" s="355"/>
      <c r="X2117" s="355"/>
      <c r="Y2117" s="355"/>
      <c r="Z2117" s="355"/>
      <c r="AA2117" s="355"/>
      <c r="AB2117" s="355"/>
      <c r="AC2117" s="355"/>
      <c r="AD2117" s="355"/>
      <c r="AE2117" s="355"/>
      <c r="AF2117" s="355"/>
      <c r="AG2117" s="355"/>
      <c r="AH2117" s="355"/>
      <c r="AI2117" s="355"/>
      <c r="AJ2117" s="355"/>
      <c r="AK2117" s="72">
        <f t="shared" si="465"/>
        <v>0</v>
      </c>
      <c r="AL2117" s="73">
        <f t="shared" si="466"/>
        <v>0</v>
      </c>
      <c r="AM2117" s="457">
        <f t="shared" si="456"/>
        <v>0</v>
      </c>
      <c r="AN2117" s="457">
        <f t="shared" si="459"/>
        <v>0</v>
      </c>
      <c r="AO2117" s="507">
        <f t="shared" si="451"/>
        <v>0</v>
      </c>
      <c r="AP2117" s="573">
        <f t="shared" si="467"/>
        <v>0</v>
      </c>
      <c r="AQ2117" s="583">
        <f t="shared" si="468"/>
        <v>0</v>
      </c>
      <c r="AR2117" s="579"/>
      <c r="AS2117" s="102"/>
      <c r="AT2117" s="209"/>
      <c r="AU2117" s="592"/>
    </row>
    <row r="2118" spans="1:47" ht="15" hidden="1">
      <c r="A2118" s="309"/>
      <c r="B2118" s="338"/>
      <c r="C2118" s="350"/>
      <c r="D2118" s="951"/>
      <c r="E2118" s="952"/>
      <c r="F2118" s="952"/>
      <c r="G2118" s="953"/>
      <c r="H2118" s="745">
        <v>0.21</v>
      </c>
      <c r="I2118" s="747">
        <v>1</v>
      </c>
      <c r="J2118" s="316"/>
      <c r="K2118" s="680">
        <f t="shared" si="455"/>
        <v>0</v>
      </c>
      <c r="L2118" s="355"/>
      <c r="M2118" s="355"/>
      <c r="N2118" s="453">
        <f t="shared" si="464"/>
        <v>0</v>
      </c>
      <c r="O2118" s="355"/>
      <c r="P2118" s="355"/>
      <c r="Q2118" s="355"/>
      <c r="R2118" s="355"/>
      <c r="S2118" s="355"/>
      <c r="T2118" s="355"/>
      <c r="U2118" s="355"/>
      <c r="V2118" s="355"/>
      <c r="W2118" s="355"/>
      <c r="X2118" s="355"/>
      <c r="Y2118" s="355"/>
      <c r="Z2118" s="355"/>
      <c r="AA2118" s="355"/>
      <c r="AB2118" s="355"/>
      <c r="AC2118" s="355"/>
      <c r="AD2118" s="355"/>
      <c r="AE2118" s="355"/>
      <c r="AF2118" s="355"/>
      <c r="AG2118" s="355"/>
      <c r="AH2118" s="355"/>
      <c r="AI2118" s="355"/>
      <c r="AJ2118" s="355"/>
      <c r="AK2118" s="72">
        <f t="shared" si="465"/>
        <v>0</v>
      </c>
      <c r="AL2118" s="73">
        <f t="shared" si="466"/>
        <v>0</v>
      </c>
      <c r="AM2118" s="457">
        <f t="shared" si="456"/>
        <v>0</v>
      </c>
      <c r="AN2118" s="457">
        <f t="shared" si="459"/>
        <v>0</v>
      </c>
      <c r="AO2118" s="507">
        <f t="shared" si="451"/>
        <v>0</v>
      </c>
      <c r="AP2118" s="573">
        <f t="shared" si="467"/>
        <v>0</v>
      </c>
      <c r="AQ2118" s="583">
        <f t="shared" si="468"/>
        <v>0</v>
      </c>
      <c r="AR2118" s="579"/>
      <c r="AS2118" s="102"/>
      <c r="AT2118" s="209"/>
      <c r="AU2118" s="592"/>
    </row>
    <row r="2119" spans="1:47" ht="15" hidden="1">
      <c r="A2119" s="309"/>
      <c r="B2119" s="338"/>
      <c r="C2119" s="350"/>
      <c r="D2119" s="951"/>
      <c r="E2119" s="952"/>
      <c r="F2119" s="952"/>
      <c r="G2119" s="953"/>
      <c r="H2119" s="745">
        <v>0.21</v>
      </c>
      <c r="I2119" s="747">
        <v>1</v>
      </c>
      <c r="J2119" s="316"/>
      <c r="K2119" s="680">
        <f t="shared" si="455"/>
        <v>0</v>
      </c>
      <c r="L2119" s="355"/>
      <c r="M2119" s="355"/>
      <c r="N2119" s="453">
        <f t="shared" si="464"/>
        <v>0</v>
      </c>
      <c r="O2119" s="355"/>
      <c r="P2119" s="355"/>
      <c r="Q2119" s="355"/>
      <c r="R2119" s="355"/>
      <c r="S2119" s="355"/>
      <c r="T2119" s="355"/>
      <c r="U2119" s="355"/>
      <c r="V2119" s="355"/>
      <c r="W2119" s="355"/>
      <c r="X2119" s="355"/>
      <c r="Y2119" s="355"/>
      <c r="Z2119" s="355"/>
      <c r="AA2119" s="355"/>
      <c r="AB2119" s="355"/>
      <c r="AC2119" s="355"/>
      <c r="AD2119" s="355"/>
      <c r="AE2119" s="355"/>
      <c r="AF2119" s="355"/>
      <c r="AG2119" s="355"/>
      <c r="AH2119" s="355"/>
      <c r="AI2119" s="355"/>
      <c r="AJ2119" s="355"/>
      <c r="AK2119" s="72">
        <f t="shared" si="465"/>
        <v>0</v>
      </c>
      <c r="AL2119" s="73">
        <f t="shared" si="466"/>
        <v>0</v>
      </c>
      <c r="AM2119" s="457">
        <f t="shared" si="456"/>
        <v>0</v>
      </c>
      <c r="AN2119" s="457">
        <f t="shared" si="459"/>
        <v>0</v>
      </c>
      <c r="AO2119" s="507">
        <f t="shared" si="451"/>
        <v>0</v>
      </c>
      <c r="AP2119" s="573">
        <f t="shared" si="467"/>
        <v>0</v>
      </c>
      <c r="AQ2119" s="583">
        <f t="shared" si="468"/>
        <v>0</v>
      </c>
      <c r="AR2119" s="579"/>
      <c r="AS2119" s="102"/>
      <c r="AT2119" s="209"/>
      <c r="AU2119" s="592"/>
    </row>
    <row r="2120" spans="1:47" ht="15" hidden="1">
      <c r="A2120" s="307"/>
      <c r="B2120" s="351"/>
      <c r="C2120" s="352"/>
      <c r="D2120" s="951"/>
      <c r="E2120" s="952"/>
      <c r="F2120" s="952"/>
      <c r="G2120" s="953"/>
      <c r="H2120" s="745">
        <v>0.21</v>
      </c>
      <c r="I2120" s="747">
        <v>1</v>
      </c>
      <c r="J2120" s="312"/>
      <c r="K2120" s="680">
        <f t="shared" si="455"/>
        <v>0</v>
      </c>
      <c r="L2120" s="355"/>
      <c r="M2120" s="355"/>
      <c r="N2120" s="453">
        <f t="shared" si="464"/>
        <v>0</v>
      </c>
      <c r="O2120" s="356"/>
      <c r="P2120" s="356"/>
      <c r="Q2120" s="356"/>
      <c r="R2120" s="356"/>
      <c r="S2120" s="356"/>
      <c r="T2120" s="356"/>
      <c r="U2120" s="356"/>
      <c r="V2120" s="356"/>
      <c r="W2120" s="356"/>
      <c r="X2120" s="356"/>
      <c r="Y2120" s="356"/>
      <c r="Z2120" s="356"/>
      <c r="AA2120" s="356"/>
      <c r="AB2120" s="356"/>
      <c r="AC2120" s="356"/>
      <c r="AD2120" s="356"/>
      <c r="AE2120" s="356"/>
      <c r="AF2120" s="356"/>
      <c r="AG2120" s="356"/>
      <c r="AH2120" s="356"/>
      <c r="AI2120" s="356"/>
      <c r="AJ2120" s="356"/>
      <c r="AK2120" s="72">
        <f t="shared" si="465"/>
        <v>0</v>
      </c>
      <c r="AL2120" s="73">
        <f t="shared" si="466"/>
        <v>0</v>
      </c>
      <c r="AM2120" s="457">
        <f t="shared" si="456"/>
        <v>0</v>
      </c>
      <c r="AN2120" s="457">
        <f t="shared" si="459"/>
        <v>0</v>
      </c>
      <c r="AO2120" s="507">
        <f t="shared" si="451"/>
        <v>0</v>
      </c>
      <c r="AP2120" s="573">
        <f t="shared" si="467"/>
        <v>0</v>
      </c>
      <c r="AQ2120" s="583">
        <f t="shared" si="468"/>
        <v>0</v>
      </c>
      <c r="AR2120" s="579"/>
      <c r="AS2120" s="102"/>
      <c r="AT2120" s="209"/>
      <c r="AU2120" s="592"/>
    </row>
    <row r="2121" spans="1:47" ht="15" hidden="1">
      <c r="A2121" s="309"/>
      <c r="B2121" s="338"/>
      <c r="C2121" s="350"/>
      <c r="D2121" s="951"/>
      <c r="E2121" s="952"/>
      <c r="F2121" s="952"/>
      <c r="G2121" s="953"/>
      <c r="H2121" s="745">
        <v>0.21</v>
      </c>
      <c r="I2121" s="747">
        <v>1</v>
      </c>
      <c r="J2121" s="316"/>
      <c r="K2121" s="680">
        <f t="shared" si="455"/>
        <v>0</v>
      </c>
      <c r="L2121" s="355"/>
      <c r="M2121" s="355"/>
      <c r="N2121" s="453">
        <f t="shared" ref="N2121:N2147" si="488">L2121+M2121</f>
        <v>0</v>
      </c>
      <c r="O2121" s="355"/>
      <c r="P2121" s="355"/>
      <c r="Q2121" s="355"/>
      <c r="R2121" s="355"/>
      <c r="S2121" s="355"/>
      <c r="T2121" s="355"/>
      <c r="U2121" s="355"/>
      <c r="V2121" s="355"/>
      <c r="W2121" s="355"/>
      <c r="X2121" s="355"/>
      <c r="Y2121" s="355"/>
      <c r="Z2121" s="355"/>
      <c r="AA2121" s="355"/>
      <c r="AB2121" s="355"/>
      <c r="AC2121" s="355"/>
      <c r="AD2121" s="355"/>
      <c r="AE2121" s="355"/>
      <c r="AF2121" s="355"/>
      <c r="AG2121" s="355"/>
      <c r="AH2121" s="355"/>
      <c r="AI2121" s="355"/>
      <c r="AJ2121" s="355"/>
      <c r="AK2121" s="72">
        <f t="shared" ref="AK2121:AK2148" si="489">SUM(O2121:AJ2121)</f>
        <v>0</v>
      </c>
      <c r="AL2121" s="73">
        <f t="shared" si="446"/>
        <v>0</v>
      </c>
      <c r="AM2121" s="457">
        <f t="shared" si="456"/>
        <v>0</v>
      </c>
      <c r="AN2121" s="457">
        <f t="shared" si="459"/>
        <v>0</v>
      </c>
      <c r="AO2121" s="507">
        <f t="shared" si="451"/>
        <v>0</v>
      </c>
      <c r="AP2121" s="573">
        <f t="shared" si="457"/>
        <v>0</v>
      </c>
      <c r="AQ2121" s="583">
        <f t="shared" si="458"/>
        <v>0</v>
      </c>
      <c r="AR2121" s="579"/>
      <c r="AS2121" s="102"/>
      <c r="AT2121" s="209"/>
      <c r="AU2121" s="592"/>
    </row>
    <row r="2122" spans="1:47" ht="15" hidden="1">
      <c r="A2122" s="309"/>
      <c r="B2122" s="338"/>
      <c r="C2122" s="350"/>
      <c r="D2122" s="951"/>
      <c r="E2122" s="952"/>
      <c r="F2122" s="952"/>
      <c r="G2122" s="953"/>
      <c r="H2122" s="745">
        <v>0.21</v>
      </c>
      <c r="I2122" s="747">
        <v>1</v>
      </c>
      <c r="J2122" s="316"/>
      <c r="K2122" s="680">
        <f t="shared" si="455"/>
        <v>0</v>
      </c>
      <c r="L2122" s="355"/>
      <c r="M2122" s="355"/>
      <c r="N2122" s="453">
        <f t="shared" si="488"/>
        <v>0</v>
      </c>
      <c r="O2122" s="355"/>
      <c r="P2122" s="355"/>
      <c r="Q2122" s="355"/>
      <c r="R2122" s="355"/>
      <c r="S2122" s="355"/>
      <c r="T2122" s="355"/>
      <c r="U2122" s="355"/>
      <c r="V2122" s="355"/>
      <c r="W2122" s="355"/>
      <c r="X2122" s="355"/>
      <c r="Y2122" s="355"/>
      <c r="Z2122" s="355"/>
      <c r="AA2122" s="355"/>
      <c r="AB2122" s="355"/>
      <c r="AC2122" s="355"/>
      <c r="AD2122" s="355"/>
      <c r="AE2122" s="355"/>
      <c r="AF2122" s="355"/>
      <c r="AG2122" s="355"/>
      <c r="AH2122" s="355"/>
      <c r="AI2122" s="355"/>
      <c r="AJ2122" s="355"/>
      <c r="AK2122" s="72">
        <f t="shared" si="489"/>
        <v>0</v>
      </c>
      <c r="AL2122" s="73">
        <f t="shared" si="446"/>
        <v>0</v>
      </c>
      <c r="AM2122" s="457">
        <f t="shared" si="456"/>
        <v>0</v>
      </c>
      <c r="AN2122" s="457">
        <f t="shared" si="459"/>
        <v>0</v>
      </c>
      <c r="AO2122" s="507">
        <f t="shared" si="451"/>
        <v>0</v>
      </c>
      <c r="AP2122" s="573">
        <f t="shared" si="457"/>
        <v>0</v>
      </c>
      <c r="AQ2122" s="583">
        <f t="shared" si="458"/>
        <v>0</v>
      </c>
      <c r="AR2122" s="579"/>
      <c r="AS2122" s="102"/>
      <c r="AT2122" s="209"/>
      <c r="AU2122" s="592"/>
    </row>
    <row r="2123" spans="1:47" ht="15" hidden="1">
      <c r="A2123" s="309"/>
      <c r="B2123" s="338"/>
      <c r="C2123" s="350"/>
      <c r="D2123" s="951"/>
      <c r="E2123" s="952"/>
      <c r="F2123" s="952"/>
      <c r="G2123" s="953"/>
      <c r="H2123" s="745">
        <v>0.21</v>
      </c>
      <c r="I2123" s="747">
        <v>1</v>
      </c>
      <c r="J2123" s="316"/>
      <c r="K2123" s="680">
        <f t="shared" si="455"/>
        <v>0</v>
      </c>
      <c r="L2123" s="355"/>
      <c r="M2123" s="355"/>
      <c r="N2123" s="453">
        <f t="shared" si="488"/>
        <v>0</v>
      </c>
      <c r="O2123" s="355"/>
      <c r="P2123" s="355"/>
      <c r="Q2123" s="355"/>
      <c r="R2123" s="355"/>
      <c r="S2123" s="355"/>
      <c r="T2123" s="355"/>
      <c r="U2123" s="355"/>
      <c r="V2123" s="355"/>
      <c r="W2123" s="355"/>
      <c r="X2123" s="355"/>
      <c r="Y2123" s="355"/>
      <c r="Z2123" s="355"/>
      <c r="AA2123" s="355"/>
      <c r="AB2123" s="355"/>
      <c r="AC2123" s="355"/>
      <c r="AD2123" s="355"/>
      <c r="AE2123" s="355"/>
      <c r="AF2123" s="355"/>
      <c r="AG2123" s="355"/>
      <c r="AH2123" s="355"/>
      <c r="AI2123" s="355"/>
      <c r="AJ2123" s="355"/>
      <c r="AK2123" s="72">
        <f t="shared" si="489"/>
        <v>0</v>
      </c>
      <c r="AL2123" s="73">
        <f t="shared" si="446"/>
        <v>0</v>
      </c>
      <c r="AM2123" s="457">
        <f t="shared" si="456"/>
        <v>0</v>
      </c>
      <c r="AN2123" s="457">
        <f t="shared" si="459"/>
        <v>0</v>
      </c>
      <c r="AO2123" s="507">
        <f t="shared" si="451"/>
        <v>0</v>
      </c>
      <c r="AP2123" s="573">
        <f t="shared" si="457"/>
        <v>0</v>
      </c>
      <c r="AQ2123" s="583">
        <f t="shared" si="458"/>
        <v>0</v>
      </c>
      <c r="AR2123" s="579"/>
      <c r="AS2123" s="102"/>
      <c r="AT2123" s="209"/>
      <c r="AU2123" s="592"/>
    </row>
    <row r="2124" spans="1:47" ht="15" hidden="1">
      <c r="A2124" s="309"/>
      <c r="B2124" s="338"/>
      <c r="C2124" s="350"/>
      <c r="D2124" s="951"/>
      <c r="E2124" s="952"/>
      <c r="F2124" s="952"/>
      <c r="G2124" s="953"/>
      <c r="H2124" s="745">
        <v>0.21</v>
      </c>
      <c r="I2124" s="747">
        <v>1</v>
      </c>
      <c r="J2124" s="316"/>
      <c r="K2124" s="680">
        <f t="shared" si="455"/>
        <v>0</v>
      </c>
      <c r="L2124" s="355"/>
      <c r="M2124" s="355"/>
      <c r="N2124" s="453">
        <f t="shared" si="488"/>
        <v>0</v>
      </c>
      <c r="O2124" s="355"/>
      <c r="P2124" s="355"/>
      <c r="Q2124" s="355"/>
      <c r="R2124" s="355"/>
      <c r="S2124" s="355"/>
      <c r="T2124" s="355"/>
      <c r="U2124" s="355"/>
      <c r="V2124" s="355"/>
      <c r="W2124" s="355"/>
      <c r="X2124" s="355"/>
      <c r="Y2124" s="355"/>
      <c r="Z2124" s="355"/>
      <c r="AA2124" s="355"/>
      <c r="AB2124" s="355"/>
      <c r="AC2124" s="355"/>
      <c r="AD2124" s="355"/>
      <c r="AE2124" s="355"/>
      <c r="AF2124" s="355"/>
      <c r="AG2124" s="355"/>
      <c r="AH2124" s="355"/>
      <c r="AI2124" s="355"/>
      <c r="AJ2124" s="355"/>
      <c r="AK2124" s="72">
        <f t="shared" si="489"/>
        <v>0</v>
      </c>
      <c r="AL2124" s="73">
        <f t="shared" si="446"/>
        <v>0</v>
      </c>
      <c r="AM2124" s="457">
        <f t="shared" si="456"/>
        <v>0</v>
      </c>
      <c r="AN2124" s="457">
        <f t="shared" si="459"/>
        <v>0</v>
      </c>
      <c r="AO2124" s="507">
        <f t="shared" si="451"/>
        <v>0</v>
      </c>
      <c r="AP2124" s="573">
        <f t="shared" si="457"/>
        <v>0</v>
      </c>
      <c r="AQ2124" s="583">
        <f t="shared" si="458"/>
        <v>0</v>
      </c>
      <c r="AR2124" s="579"/>
      <c r="AS2124" s="102"/>
      <c r="AT2124" s="209"/>
      <c r="AU2124" s="592"/>
    </row>
    <row r="2125" spans="1:47" ht="15" hidden="1">
      <c r="A2125" s="309"/>
      <c r="B2125" s="338"/>
      <c r="C2125" s="350"/>
      <c r="D2125" s="951"/>
      <c r="E2125" s="952"/>
      <c r="F2125" s="952"/>
      <c r="G2125" s="953"/>
      <c r="H2125" s="745">
        <v>0.21</v>
      </c>
      <c r="I2125" s="747">
        <v>1</v>
      </c>
      <c r="J2125" s="316"/>
      <c r="K2125" s="680">
        <f t="shared" si="455"/>
        <v>0</v>
      </c>
      <c r="L2125" s="355"/>
      <c r="M2125" s="355"/>
      <c r="N2125" s="453">
        <f t="shared" si="488"/>
        <v>0</v>
      </c>
      <c r="O2125" s="355"/>
      <c r="P2125" s="355"/>
      <c r="Q2125" s="355"/>
      <c r="R2125" s="355"/>
      <c r="S2125" s="355"/>
      <c r="T2125" s="355"/>
      <c r="U2125" s="355"/>
      <c r="V2125" s="355"/>
      <c r="W2125" s="355"/>
      <c r="X2125" s="355"/>
      <c r="Y2125" s="355"/>
      <c r="Z2125" s="355"/>
      <c r="AA2125" s="355"/>
      <c r="AB2125" s="355"/>
      <c r="AC2125" s="355"/>
      <c r="AD2125" s="355"/>
      <c r="AE2125" s="355"/>
      <c r="AF2125" s="355"/>
      <c r="AG2125" s="355"/>
      <c r="AH2125" s="355"/>
      <c r="AI2125" s="355"/>
      <c r="AJ2125" s="355"/>
      <c r="AK2125" s="72">
        <f t="shared" si="489"/>
        <v>0</v>
      </c>
      <c r="AL2125" s="73">
        <f t="shared" si="446"/>
        <v>0</v>
      </c>
      <c r="AM2125" s="457">
        <f t="shared" si="456"/>
        <v>0</v>
      </c>
      <c r="AN2125" s="457">
        <f t="shared" si="459"/>
        <v>0</v>
      </c>
      <c r="AO2125" s="507">
        <f t="shared" si="451"/>
        <v>0</v>
      </c>
      <c r="AP2125" s="573">
        <f t="shared" si="457"/>
        <v>0</v>
      </c>
      <c r="AQ2125" s="583">
        <f t="shared" si="458"/>
        <v>0</v>
      </c>
      <c r="AR2125" s="579"/>
      <c r="AS2125" s="102"/>
      <c r="AT2125" s="209"/>
      <c r="AU2125" s="592"/>
    </row>
    <row r="2126" spans="1:47" ht="15" hidden="1">
      <c r="A2126" s="309"/>
      <c r="B2126" s="338"/>
      <c r="C2126" s="350"/>
      <c r="D2126" s="951"/>
      <c r="E2126" s="952"/>
      <c r="F2126" s="952"/>
      <c r="G2126" s="953"/>
      <c r="H2126" s="745">
        <v>0.21</v>
      </c>
      <c r="I2126" s="747">
        <v>1</v>
      </c>
      <c r="J2126" s="316"/>
      <c r="K2126" s="680">
        <f t="shared" si="455"/>
        <v>0</v>
      </c>
      <c r="L2126" s="355"/>
      <c r="M2126" s="355"/>
      <c r="N2126" s="453">
        <f t="shared" si="488"/>
        <v>0</v>
      </c>
      <c r="O2126" s="355"/>
      <c r="P2126" s="355"/>
      <c r="Q2126" s="355"/>
      <c r="R2126" s="355"/>
      <c r="S2126" s="355"/>
      <c r="T2126" s="355"/>
      <c r="U2126" s="355"/>
      <c r="V2126" s="355"/>
      <c r="W2126" s="355"/>
      <c r="X2126" s="355"/>
      <c r="Y2126" s="355"/>
      <c r="Z2126" s="355"/>
      <c r="AA2126" s="355"/>
      <c r="AB2126" s="355"/>
      <c r="AC2126" s="355"/>
      <c r="AD2126" s="355"/>
      <c r="AE2126" s="355"/>
      <c r="AF2126" s="355"/>
      <c r="AG2126" s="355"/>
      <c r="AH2126" s="355"/>
      <c r="AI2126" s="355"/>
      <c r="AJ2126" s="355"/>
      <c r="AK2126" s="72">
        <f t="shared" si="489"/>
        <v>0</v>
      </c>
      <c r="AL2126" s="73">
        <f t="shared" si="446"/>
        <v>0</v>
      </c>
      <c r="AM2126" s="457">
        <f t="shared" si="456"/>
        <v>0</v>
      </c>
      <c r="AN2126" s="457">
        <f t="shared" si="459"/>
        <v>0</v>
      </c>
      <c r="AO2126" s="507">
        <f t="shared" ref="AO2126:AO2148" si="490">AM2126+AN2126</f>
        <v>0</v>
      </c>
      <c r="AP2126" s="573">
        <f t="shared" si="457"/>
        <v>0</v>
      </c>
      <c r="AQ2126" s="583">
        <f t="shared" si="458"/>
        <v>0</v>
      </c>
      <c r="AR2126" s="579"/>
      <c r="AS2126" s="102"/>
      <c r="AT2126" s="209"/>
      <c r="AU2126" s="592"/>
    </row>
    <row r="2127" spans="1:47" ht="15" hidden="1">
      <c r="A2127" s="309"/>
      <c r="B2127" s="338"/>
      <c r="C2127" s="350"/>
      <c r="D2127" s="951"/>
      <c r="E2127" s="952"/>
      <c r="F2127" s="952"/>
      <c r="G2127" s="953"/>
      <c r="H2127" s="745">
        <v>0.21</v>
      </c>
      <c r="I2127" s="747">
        <v>1</v>
      </c>
      <c r="J2127" s="316"/>
      <c r="K2127" s="680">
        <f t="shared" si="455"/>
        <v>0</v>
      </c>
      <c r="L2127" s="355"/>
      <c r="M2127" s="355"/>
      <c r="N2127" s="453">
        <f t="shared" si="488"/>
        <v>0</v>
      </c>
      <c r="O2127" s="355"/>
      <c r="P2127" s="355"/>
      <c r="Q2127" s="355"/>
      <c r="R2127" s="355"/>
      <c r="S2127" s="355"/>
      <c r="T2127" s="355"/>
      <c r="U2127" s="355"/>
      <c r="V2127" s="355"/>
      <c r="W2127" s="355"/>
      <c r="X2127" s="355"/>
      <c r="Y2127" s="355"/>
      <c r="Z2127" s="355"/>
      <c r="AA2127" s="355"/>
      <c r="AB2127" s="355"/>
      <c r="AC2127" s="355"/>
      <c r="AD2127" s="355"/>
      <c r="AE2127" s="355"/>
      <c r="AF2127" s="355"/>
      <c r="AG2127" s="355"/>
      <c r="AH2127" s="355"/>
      <c r="AI2127" s="355"/>
      <c r="AJ2127" s="355"/>
      <c r="AK2127" s="72">
        <f t="shared" si="489"/>
        <v>0</v>
      </c>
      <c r="AL2127" s="73">
        <f t="shared" si="446"/>
        <v>0</v>
      </c>
      <c r="AM2127" s="457">
        <f t="shared" si="456"/>
        <v>0</v>
      </c>
      <c r="AN2127" s="457">
        <f t="shared" si="459"/>
        <v>0</v>
      </c>
      <c r="AO2127" s="507">
        <f t="shared" si="490"/>
        <v>0</v>
      </c>
      <c r="AP2127" s="573">
        <f t="shared" si="457"/>
        <v>0</v>
      </c>
      <c r="AQ2127" s="583">
        <f t="shared" si="458"/>
        <v>0</v>
      </c>
      <c r="AR2127" s="579"/>
      <c r="AS2127" s="102"/>
      <c r="AT2127" s="209"/>
      <c r="AU2127" s="592"/>
    </row>
    <row r="2128" spans="1:47" ht="15" hidden="1">
      <c r="A2128" s="309"/>
      <c r="B2128" s="338"/>
      <c r="C2128" s="350"/>
      <c r="D2128" s="951"/>
      <c r="E2128" s="952"/>
      <c r="F2128" s="952"/>
      <c r="G2128" s="953"/>
      <c r="H2128" s="745">
        <v>0.21</v>
      </c>
      <c r="I2128" s="747">
        <v>1</v>
      </c>
      <c r="J2128" s="316"/>
      <c r="K2128" s="680">
        <f t="shared" si="455"/>
        <v>0</v>
      </c>
      <c r="L2128" s="355"/>
      <c r="M2128" s="355"/>
      <c r="N2128" s="453">
        <f t="shared" si="488"/>
        <v>0</v>
      </c>
      <c r="O2128" s="355"/>
      <c r="P2128" s="355"/>
      <c r="Q2128" s="355"/>
      <c r="R2128" s="355"/>
      <c r="S2128" s="355"/>
      <c r="T2128" s="355"/>
      <c r="U2128" s="355"/>
      <c r="V2128" s="355"/>
      <c r="W2128" s="355"/>
      <c r="X2128" s="355"/>
      <c r="Y2128" s="355"/>
      <c r="Z2128" s="355"/>
      <c r="AA2128" s="355"/>
      <c r="AB2128" s="355"/>
      <c r="AC2128" s="355"/>
      <c r="AD2128" s="355"/>
      <c r="AE2128" s="355"/>
      <c r="AF2128" s="355"/>
      <c r="AG2128" s="355"/>
      <c r="AH2128" s="355"/>
      <c r="AI2128" s="355"/>
      <c r="AJ2128" s="355"/>
      <c r="AK2128" s="72">
        <f t="shared" si="489"/>
        <v>0</v>
      </c>
      <c r="AL2128" s="73">
        <f t="shared" si="446"/>
        <v>0</v>
      </c>
      <c r="AM2128" s="457">
        <f t="shared" si="456"/>
        <v>0</v>
      </c>
      <c r="AN2128" s="457">
        <f t="shared" si="459"/>
        <v>0</v>
      </c>
      <c r="AO2128" s="507">
        <f t="shared" si="490"/>
        <v>0</v>
      </c>
      <c r="AP2128" s="573">
        <f t="shared" si="457"/>
        <v>0</v>
      </c>
      <c r="AQ2128" s="583">
        <f t="shared" si="458"/>
        <v>0</v>
      </c>
      <c r="AR2128" s="579"/>
      <c r="AS2128" s="102"/>
      <c r="AT2128" s="209"/>
      <c r="AU2128" s="592"/>
    </row>
    <row r="2129" spans="1:47" ht="15" hidden="1">
      <c r="A2129" s="307"/>
      <c r="B2129" s="351"/>
      <c r="C2129" s="352"/>
      <c r="D2129" s="951"/>
      <c r="E2129" s="952"/>
      <c r="F2129" s="952"/>
      <c r="G2129" s="953"/>
      <c r="H2129" s="745">
        <v>0.21</v>
      </c>
      <c r="I2129" s="747">
        <v>1</v>
      </c>
      <c r="J2129" s="312"/>
      <c r="K2129" s="680">
        <f t="shared" si="455"/>
        <v>0</v>
      </c>
      <c r="L2129" s="355"/>
      <c r="M2129" s="355"/>
      <c r="N2129" s="453">
        <f t="shared" si="488"/>
        <v>0</v>
      </c>
      <c r="O2129" s="356"/>
      <c r="P2129" s="356"/>
      <c r="Q2129" s="356"/>
      <c r="R2129" s="356"/>
      <c r="S2129" s="356"/>
      <c r="T2129" s="356"/>
      <c r="U2129" s="356"/>
      <c r="V2129" s="356"/>
      <c r="W2129" s="356"/>
      <c r="X2129" s="356"/>
      <c r="Y2129" s="356"/>
      <c r="Z2129" s="356"/>
      <c r="AA2129" s="356"/>
      <c r="AB2129" s="356"/>
      <c r="AC2129" s="356"/>
      <c r="AD2129" s="356"/>
      <c r="AE2129" s="356"/>
      <c r="AF2129" s="356"/>
      <c r="AG2129" s="356"/>
      <c r="AH2129" s="356"/>
      <c r="AI2129" s="356"/>
      <c r="AJ2129" s="356"/>
      <c r="AK2129" s="72">
        <f t="shared" si="489"/>
        <v>0</v>
      </c>
      <c r="AL2129" s="73">
        <f t="shared" si="446"/>
        <v>0</v>
      </c>
      <c r="AM2129" s="457">
        <f t="shared" si="456"/>
        <v>0</v>
      </c>
      <c r="AN2129" s="457">
        <f t="shared" si="459"/>
        <v>0</v>
      </c>
      <c r="AO2129" s="507">
        <f t="shared" si="490"/>
        <v>0</v>
      </c>
      <c r="AP2129" s="573">
        <f t="shared" si="457"/>
        <v>0</v>
      </c>
      <c r="AQ2129" s="583">
        <f t="shared" si="458"/>
        <v>0</v>
      </c>
      <c r="AR2129" s="579"/>
      <c r="AS2129" s="102"/>
      <c r="AT2129" s="209"/>
      <c r="AU2129" s="592"/>
    </row>
    <row r="2130" spans="1:47" ht="15" hidden="1">
      <c r="A2130" s="309"/>
      <c r="B2130" s="338"/>
      <c r="C2130" s="350"/>
      <c r="D2130" s="951"/>
      <c r="E2130" s="952"/>
      <c r="F2130" s="952"/>
      <c r="G2130" s="953"/>
      <c r="H2130" s="745">
        <v>0.21</v>
      </c>
      <c r="I2130" s="747">
        <v>1</v>
      </c>
      <c r="J2130" s="316"/>
      <c r="K2130" s="680">
        <f t="shared" si="455"/>
        <v>0</v>
      </c>
      <c r="L2130" s="355"/>
      <c r="M2130" s="355"/>
      <c r="N2130" s="453">
        <f t="shared" si="488"/>
        <v>0</v>
      </c>
      <c r="O2130" s="355"/>
      <c r="P2130" s="355"/>
      <c r="Q2130" s="355"/>
      <c r="R2130" s="355"/>
      <c r="S2130" s="355"/>
      <c r="T2130" s="355"/>
      <c r="U2130" s="355"/>
      <c r="V2130" s="355"/>
      <c r="W2130" s="355"/>
      <c r="X2130" s="355"/>
      <c r="Y2130" s="355"/>
      <c r="Z2130" s="355"/>
      <c r="AA2130" s="355"/>
      <c r="AB2130" s="355"/>
      <c r="AC2130" s="355"/>
      <c r="AD2130" s="355"/>
      <c r="AE2130" s="355"/>
      <c r="AF2130" s="355"/>
      <c r="AG2130" s="355"/>
      <c r="AH2130" s="355"/>
      <c r="AI2130" s="355"/>
      <c r="AJ2130" s="355"/>
      <c r="AK2130" s="72">
        <f t="shared" si="489"/>
        <v>0</v>
      </c>
      <c r="AL2130" s="73">
        <f t="shared" si="446"/>
        <v>0</v>
      </c>
      <c r="AM2130" s="457">
        <f t="shared" si="456"/>
        <v>0</v>
      </c>
      <c r="AN2130" s="457">
        <f t="shared" si="459"/>
        <v>0</v>
      </c>
      <c r="AO2130" s="507">
        <f t="shared" si="490"/>
        <v>0</v>
      </c>
      <c r="AP2130" s="573">
        <f t="shared" si="457"/>
        <v>0</v>
      </c>
      <c r="AQ2130" s="583">
        <f t="shared" si="458"/>
        <v>0</v>
      </c>
      <c r="AR2130" s="579"/>
      <c r="AS2130" s="102"/>
      <c r="AT2130" s="209"/>
      <c r="AU2130" s="592"/>
    </row>
    <row r="2131" spans="1:47" ht="15" hidden="1">
      <c r="A2131" s="309"/>
      <c r="B2131" s="338"/>
      <c r="C2131" s="350"/>
      <c r="D2131" s="951"/>
      <c r="E2131" s="952"/>
      <c r="F2131" s="952"/>
      <c r="G2131" s="953"/>
      <c r="H2131" s="745">
        <v>0.21</v>
      </c>
      <c r="I2131" s="747">
        <v>1</v>
      </c>
      <c r="J2131" s="316"/>
      <c r="K2131" s="680">
        <f t="shared" si="455"/>
        <v>0</v>
      </c>
      <c r="L2131" s="355"/>
      <c r="M2131" s="355"/>
      <c r="N2131" s="453">
        <f t="shared" si="488"/>
        <v>0</v>
      </c>
      <c r="O2131" s="355"/>
      <c r="P2131" s="355"/>
      <c r="Q2131" s="355"/>
      <c r="R2131" s="355"/>
      <c r="S2131" s="355"/>
      <c r="T2131" s="355"/>
      <c r="U2131" s="355"/>
      <c r="V2131" s="355"/>
      <c r="W2131" s="355"/>
      <c r="X2131" s="355"/>
      <c r="Y2131" s="355"/>
      <c r="Z2131" s="355"/>
      <c r="AA2131" s="355"/>
      <c r="AB2131" s="355"/>
      <c r="AC2131" s="355"/>
      <c r="AD2131" s="355"/>
      <c r="AE2131" s="355"/>
      <c r="AF2131" s="355"/>
      <c r="AG2131" s="355"/>
      <c r="AH2131" s="355"/>
      <c r="AI2131" s="355"/>
      <c r="AJ2131" s="355"/>
      <c r="AK2131" s="72">
        <f t="shared" si="489"/>
        <v>0</v>
      </c>
      <c r="AL2131" s="73">
        <f t="shared" si="446"/>
        <v>0</v>
      </c>
      <c r="AM2131" s="457">
        <f t="shared" si="456"/>
        <v>0</v>
      </c>
      <c r="AN2131" s="457">
        <f t="shared" si="459"/>
        <v>0</v>
      </c>
      <c r="AO2131" s="507">
        <f t="shared" si="490"/>
        <v>0</v>
      </c>
      <c r="AP2131" s="573">
        <f t="shared" si="457"/>
        <v>0</v>
      </c>
      <c r="AQ2131" s="583">
        <f t="shared" si="458"/>
        <v>0</v>
      </c>
      <c r="AR2131" s="579"/>
      <c r="AS2131" s="102"/>
      <c r="AT2131" s="209"/>
      <c r="AU2131" s="592"/>
    </row>
    <row r="2132" spans="1:47" ht="15" hidden="1">
      <c r="A2132" s="309"/>
      <c r="B2132" s="338"/>
      <c r="C2132" s="350"/>
      <c r="D2132" s="951"/>
      <c r="E2132" s="952"/>
      <c r="F2132" s="952"/>
      <c r="G2132" s="953"/>
      <c r="H2132" s="745">
        <v>0.21</v>
      </c>
      <c r="I2132" s="747">
        <v>1</v>
      </c>
      <c r="J2132" s="316"/>
      <c r="K2132" s="680">
        <f t="shared" si="455"/>
        <v>0</v>
      </c>
      <c r="L2132" s="355"/>
      <c r="M2132" s="355"/>
      <c r="N2132" s="453">
        <f t="shared" si="488"/>
        <v>0</v>
      </c>
      <c r="O2132" s="355"/>
      <c r="P2132" s="355"/>
      <c r="Q2132" s="355"/>
      <c r="R2132" s="355"/>
      <c r="S2132" s="355"/>
      <c r="T2132" s="355"/>
      <c r="U2132" s="355"/>
      <c r="V2132" s="355"/>
      <c r="W2132" s="355"/>
      <c r="X2132" s="355"/>
      <c r="Y2132" s="355"/>
      <c r="Z2132" s="355"/>
      <c r="AA2132" s="355"/>
      <c r="AB2132" s="355"/>
      <c r="AC2132" s="355"/>
      <c r="AD2132" s="355"/>
      <c r="AE2132" s="355"/>
      <c r="AF2132" s="355"/>
      <c r="AG2132" s="355"/>
      <c r="AH2132" s="355"/>
      <c r="AI2132" s="355"/>
      <c r="AJ2132" s="355"/>
      <c r="AK2132" s="72">
        <f t="shared" si="489"/>
        <v>0</v>
      </c>
      <c r="AL2132" s="73">
        <f t="shared" si="446"/>
        <v>0</v>
      </c>
      <c r="AM2132" s="457">
        <f t="shared" si="456"/>
        <v>0</v>
      </c>
      <c r="AN2132" s="457">
        <f t="shared" si="459"/>
        <v>0</v>
      </c>
      <c r="AO2132" s="507">
        <f t="shared" si="490"/>
        <v>0</v>
      </c>
      <c r="AP2132" s="573">
        <f t="shared" si="457"/>
        <v>0</v>
      </c>
      <c r="AQ2132" s="583">
        <f t="shared" si="458"/>
        <v>0</v>
      </c>
      <c r="AR2132" s="579"/>
      <c r="AS2132" s="102"/>
      <c r="AT2132" s="209"/>
      <c r="AU2132" s="592"/>
    </row>
    <row r="2133" spans="1:47" ht="15" hidden="1">
      <c r="A2133" s="309"/>
      <c r="B2133" s="338"/>
      <c r="C2133" s="350"/>
      <c r="D2133" s="951"/>
      <c r="E2133" s="952"/>
      <c r="F2133" s="952"/>
      <c r="G2133" s="953"/>
      <c r="H2133" s="745">
        <v>0.21</v>
      </c>
      <c r="I2133" s="747">
        <v>1</v>
      </c>
      <c r="J2133" s="316"/>
      <c r="K2133" s="680">
        <f t="shared" si="455"/>
        <v>0</v>
      </c>
      <c r="L2133" s="355"/>
      <c r="M2133" s="355"/>
      <c r="N2133" s="453">
        <f t="shared" si="488"/>
        <v>0</v>
      </c>
      <c r="O2133" s="355"/>
      <c r="P2133" s="355"/>
      <c r="Q2133" s="355"/>
      <c r="R2133" s="355"/>
      <c r="S2133" s="355"/>
      <c r="T2133" s="355"/>
      <c r="U2133" s="355"/>
      <c r="V2133" s="355"/>
      <c r="W2133" s="355"/>
      <c r="X2133" s="355"/>
      <c r="Y2133" s="355"/>
      <c r="Z2133" s="355"/>
      <c r="AA2133" s="355"/>
      <c r="AB2133" s="355"/>
      <c r="AC2133" s="355"/>
      <c r="AD2133" s="355"/>
      <c r="AE2133" s="355"/>
      <c r="AF2133" s="355"/>
      <c r="AG2133" s="355"/>
      <c r="AH2133" s="355"/>
      <c r="AI2133" s="355"/>
      <c r="AJ2133" s="355"/>
      <c r="AK2133" s="72">
        <f t="shared" si="489"/>
        <v>0</v>
      </c>
      <c r="AL2133" s="73">
        <f t="shared" si="446"/>
        <v>0</v>
      </c>
      <c r="AM2133" s="457">
        <f t="shared" si="456"/>
        <v>0</v>
      </c>
      <c r="AN2133" s="457">
        <f t="shared" si="459"/>
        <v>0</v>
      </c>
      <c r="AO2133" s="507">
        <f t="shared" si="490"/>
        <v>0</v>
      </c>
      <c r="AP2133" s="573">
        <f t="shared" si="457"/>
        <v>0</v>
      </c>
      <c r="AQ2133" s="583">
        <f t="shared" si="458"/>
        <v>0</v>
      </c>
      <c r="AR2133" s="579"/>
      <c r="AS2133" s="102"/>
      <c r="AT2133" s="209"/>
      <c r="AU2133" s="592"/>
    </row>
    <row r="2134" spans="1:47" ht="15" hidden="1">
      <c r="A2134" s="309"/>
      <c r="B2134" s="338"/>
      <c r="C2134" s="350"/>
      <c r="D2134" s="951"/>
      <c r="E2134" s="952"/>
      <c r="F2134" s="952"/>
      <c r="G2134" s="953"/>
      <c r="H2134" s="745">
        <v>0.21</v>
      </c>
      <c r="I2134" s="747">
        <v>1</v>
      </c>
      <c r="J2134" s="316"/>
      <c r="K2134" s="680">
        <f t="shared" si="455"/>
        <v>0</v>
      </c>
      <c r="L2134" s="355"/>
      <c r="M2134" s="355"/>
      <c r="N2134" s="453">
        <f t="shared" si="488"/>
        <v>0</v>
      </c>
      <c r="O2134" s="355"/>
      <c r="P2134" s="355"/>
      <c r="Q2134" s="355"/>
      <c r="R2134" s="355"/>
      <c r="S2134" s="355"/>
      <c r="T2134" s="355"/>
      <c r="U2134" s="355"/>
      <c r="V2134" s="355"/>
      <c r="W2134" s="355"/>
      <c r="X2134" s="355"/>
      <c r="Y2134" s="355"/>
      <c r="Z2134" s="355"/>
      <c r="AA2134" s="355"/>
      <c r="AB2134" s="355"/>
      <c r="AC2134" s="355"/>
      <c r="AD2134" s="355"/>
      <c r="AE2134" s="355"/>
      <c r="AF2134" s="355"/>
      <c r="AG2134" s="355"/>
      <c r="AH2134" s="355"/>
      <c r="AI2134" s="355"/>
      <c r="AJ2134" s="355"/>
      <c r="AK2134" s="72">
        <f t="shared" si="489"/>
        <v>0</v>
      </c>
      <c r="AL2134" s="73">
        <f t="shared" si="446"/>
        <v>0</v>
      </c>
      <c r="AM2134" s="457">
        <f t="shared" si="456"/>
        <v>0</v>
      </c>
      <c r="AN2134" s="457">
        <f t="shared" si="459"/>
        <v>0</v>
      </c>
      <c r="AO2134" s="507">
        <f t="shared" si="490"/>
        <v>0</v>
      </c>
      <c r="AP2134" s="573">
        <f t="shared" si="457"/>
        <v>0</v>
      </c>
      <c r="AQ2134" s="583">
        <f t="shared" si="458"/>
        <v>0</v>
      </c>
      <c r="AR2134" s="579"/>
      <c r="AS2134" s="102"/>
      <c r="AT2134" s="209"/>
      <c r="AU2134" s="592"/>
    </row>
    <row r="2135" spans="1:47" ht="15" hidden="1">
      <c r="A2135" s="309"/>
      <c r="B2135" s="338"/>
      <c r="C2135" s="350"/>
      <c r="D2135" s="951"/>
      <c r="E2135" s="952"/>
      <c r="F2135" s="952"/>
      <c r="G2135" s="953"/>
      <c r="H2135" s="745">
        <v>0.21</v>
      </c>
      <c r="I2135" s="747">
        <v>1</v>
      </c>
      <c r="J2135" s="316"/>
      <c r="K2135" s="680">
        <f t="shared" si="455"/>
        <v>0</v>
      </c>
      <c r="L2135" s="355"/>
      <c r="M2135" s="355"/>
      <c r="N2135" s="453">
        <f t="shared" si="488"/>
        <v>0</v>
      </c>
      <c r="O2135" s="355"/>
      <c r="P2135" s="355"/>
      <c r="Q2135" s="355"/>
      <c r="R2135" s="355"/>
      <c r="S2135" s="355"/>
      <c r="T2135" s="355"/>
      <c r="U2135" s="355"/>
      <c r="V2135" s="355"/>
      <c r="W2135" s="355"/>
      <c r="X2135" s="355"/>
      <c r="Y2135" s="355"/>
      <c r="Z2135" s="355"/>
      <c r="AA2135" s="355"/>
      <c r="AB2135" s="355"/>
      <c r="AC2135" s="355"/>
      <c r="AD2135" s="355"/>
      <c r="AE2135" s="355"/>
      <c r="AF2135" s="355"/>
      <c r="AG2135" s="355"/>
      <c r="AH2135" s="355"/>
      <c r="AI2135" s="355"/>
      <c r="AJ2135" s="355"/>
      <c r="AK2135" s="72">
        <f t="shared" si="489"/>
        <v>0</v>
      </c>
      <c r="AL2135" s="73">
        <f t="shared" si="446"/>
        <v>0</v>
      </c>
      <c r="AM2135" s="457">
        <f t="shared" si="456"/>
        <v>0</v>
      </c>
      <c r="AN2135" s="457">
        <f t="shared" si="459"/>
        <v>0</v>
      </c>
      <c r="AO2135" s="507">
        <f t="shared" si="490"/>
        <v>0</v>
      </c>
      <c r="AP2135" s="573">
        <f t="shared" si="457"/>
        <v>0</v>
      </c>
      <c r="AQ2135" s="583">
        <f t="shared" si="458"/>
        <v>0</v>
      </c>
      <c r="AR2135" s="579"/>
      <c r="AS2135" s="102"/>
      <c r="AT2135" s="209"/>
      <c r="AU2135" s="592"/>
    </row>
    <row r="2136" spans="1:47" ht="15" hidden="1">
      <c r="A2136" s="309"/>
      <c r="B2136" s="338"/>
      <c r="C2136" s="350"/>
      <c r="D2136" s="951"/>
      <c r="E2136" s="952"/>
      <c r="F2136" s="952"/>
      <c r="G2136" s="953"/>
      <c r="H2136" s="745">
        <v>0.21</v>
      </c>
      <c r="I2136" s="747">
        <v>1</v>
      </c>
      <c r="J2136" s="316"/>
      <c r="K2136" s="680">
        <f t="shared" ref="K2136:K2148" si="491">J2136+(J2136*H2136)</f>
        <v>0</v>
      </c>
      <c r="L2136" s="355"/>
      <c r="M2136" s="355"/>
      <c r="N2136" s="453">
        <f t="shared" si="488"/>
        <v>0</v>
      </c>
      <c r="O2136" s="355"/>
      <c r="P2136" s="355"/>
      <c r="Q2136" s="355"/>
      <c r="R2136" s="355"/>
      <c r="S2136" s="355"/>
      <c r="T2136" s="355"/>
      <c r="U2136" s="355"/>
      <c r="V2136" s="355"/>
      <c r="W2136" s="355"/>
      <c r="X2136" s="355"/>
      <c r="Y2136" s="355"/>
      <c r="Z2136" s="355"/>
      <c r="AA2136" s="355"/>
      <c r="AB2136" s="355"/>
      <c r="AC2136" s="355"/>
      <c r="AD2136" s="355"/>
      <c r="AE2136" s="355"/>
      <c r="AF2136" s="355"/>
      <c r="AG2136" s="355"/>
      <c r="AH2136" s="355"/>
      <c r="AI2136" s="355"/>
      <c r="AJ2136" s="355"/>
      <c r="AK2136" s="72">
        <f t="shared" si="489"/>
        <v>0</v>
      </c>
      <c r="AL2136" s="73">
        <f t="shared" si="446"/>
        <v>0</v>
      </c>
      <c r="AM2136" s="457">
        <f t="shared" ref="AM2136:AM2146" si="492">(J2136+(J2136*H2136)-(J2136*H2136*I2136))*L2136</f>
        <v>0</v>
      </c>
      <c r="AN2136" s="457">
        <f t="shared" si="459"/>
        <v>0</v>
      </c>
      <c r="AO2136" s="507">
        <f t="shared" si="490"/>
        <v>0</v>
      </c>
      <c r="AP2136" s="573">
        <f t="shared" si="457"/>
        <v>0</v>
      </c>
      <c r="AQ2136" s="583">
        <f t="shared" si="458"/>
        <v>0</v>
      </c>
      <c r="AR2136" s="579"/>
      <c r="AS2136" s="102"/>
      <c r="AT2136" s="209"/>
      <c r="AU2136" s="592"/>
    </row>
    <row r="2137" spans="1:47" ht="15" hidden="1">
      <c r="A2137" s="309"/>
      <c r="B2137" s="338"/>
      <c r="C2137" s="350"/>
      <c r="D2137" s="951"/>
      <c r="E2137" s="952"/>
      <c r="F2137" s="952"/>
      <c r="G2137" s="953"/>
      <c r="H2137" s="745">
        <v>0.21</v>
      </c>
      <c r="I2137" s="747">
        <v>1</v>
      </c>
      <c r="J2137" s="316"/>
      <c r="K2137" s="680">
        <f t="shared" si="491"/>
        <v>0</v>
      </c>
      <c r="L2137" s="355"/>
      <c r="M2137" s="355"/>
      <c r="N2137" s="453">
        <f t="shared" si="488"/>
        <v>0</v>
      </c>
      <c r="O2137" s="355"/>
      <c r="P2137" s="355"/>
      <c r="Q2137" s="355"/>
      <c r="R2137" s="355"/>
      <c r="S2137" s="355"/>
      <c r="T2137" s="355"/>
      <c r="U2137" s="355"/>
      <c r="V2137" s="355"/>
      <c r="W2137" s="355"/>
      <c r="X2137" s="355"/>
      <c r="Y2137" s="355"/>
      <c r="Z2137" s="355"/>
      <c r="AA2137" s="355"/>
      <c r="AB2137" s="355"/>
      <c r="AC2137" s="355"/>
      <c r="AD2137" s="355"/>
      <c r="AE2137" s="355"/>
      <c r="AF2137" s="355"/>
      <c r="AG2137" s="355"/>
      <c r="AH2137" s="355"/>
      <c r="AI2137" s="355"/>
      <c r="AJ2137" s="355"/>
      <c r="AK2137" s="72">
        <f t="shared" si="489"/>
        <v>0</v>
      </c>
      <c r="AL2137" s="73">
        <f t="shared" si="446"/>
        <v>0</v>
      </c>
      <c r="AM2137" s="457">
        <f t="shared" si="492"/>
        <v>0</v>
      </c>
      <c r="AN2137" s="457">
        <f t="shared" ref="AN2137:AN2148" si="493">((J2137+(J2137*H2137)-(J2137*H2137*I2137))*M2137)*50%</f>
        <v>0</v>
      </c>
      <c r="AO2137" s="507">
        <f t="shared" si="490"/>
        <v>0</v>
      </c>
      <c r="AP2137" s="573">
        <f t="shared" si="457"/>
        <v>0</v>
      </c>
      <c r="AQ2137" s="583">
        <f t="shared" si="458"/>
        <v>0</v>
      </c>
      <c r="AR2137" s="579"/>
      <c r="AS2137" s="102"/>
      <c r="AT2137" s="209"/>
      <c r="AU2137" s="592"/>
    </row>
    <row r="2138" spans="1:47" ht="15" hidden="1">
      <c r="A2138" s="309"/>
      <c r="B2138" s="338"/>
      <c r="C2138" s="350"/>
      <c r="D2138" s="951"/>
      <c r="E2138" s="952"/>
      <c r="F2138" s="952"/>
      <c r="G2138" s="953"/>
      <c r="H2138" s="745">
        <v>0.21</v>
      </c>
      <c r="I2138" s="747">
        <v>1</v>
      </c>
      <c r="J2138" s="316"/>
      <c r="K2138" s="680">
        <f t="shared" si="491"/>
        <v>0</v>
      </c>
      <c r="L2138" s="355"/>
      <c r="M2138" s="355"/>
      <c r="N2138" s="453">
        <f t="shared" si="488"/>
        <v>0</v>
      </c>
      <c r="O2138" s="355"/>
      <c r="P2138" s="355"/>
      <c r="Q2138" s="355"/>
      <c r="R2138" s="355"/>
      <c r="S2138" s="355"/>
      <c r="T2138" s="355"/>
      <c r="U2138" s="355"/>
      <c r="V2138" s="355"/>
      <c r="W2138" s="355"/>
      <c r="X2138" s="355"/>
      <c r="Y2138" s="355"/>
      <c r="Z2138" s="355"/>
      <c r="AA2138" s="355"/>
      <c r="AB2138" s="355"/>
      <c r="AC2138" s="355"/>
      <c r="AD2138" s="355"/>
      <c r="AE2138" s="355"/>
      <c r="AF2138" s="355"/>
      <c r="AG2138" s="355"/>
      <c r="AH2138" s="355"/>
      <c r="AI2138" s="355"/>
      <c r="AJ2138" s="355"/>
      <c r="AK2138" s="72">
        <f t="shared" si="489"/>
        <v>0</v>
      </c>
      <c r="AL2138" s="73">
        <f t="shared" si="446"/>
        <v>0</v>
      </c>
      <c r="AM2138" s="457">
        <f t="shared" si="492"/>
        <v>0</v>
      </c>
      <c r="AN2138" s="457">
        <f t="shared" si="493"/>
        <v>0</v>
      </c>
      <c r="AO2138" s="507">
        <f t="shared" si="490"/>
        <v>0</v>
      </c>
      <c r="AP2138" s="573">
        <f t="shared" si="457"/>
        <v>0</v>
      </c>
      <c r="AQ2138" s="583">
        <f t="shared" si="458"/>
        <v>0</v>
      </c>
      <c r="AR2138" s="579"/>
      <c r="AS2138" s="102"/>
      <c r="AT2138" s="209"/>
      <c r="AU2138" s="592"/>
    </row>
    <row r="2139" spans="1:47" ht="15" hidden="1">
      <c r="A2139" s="309"/>
      <c r="B2139" s="338"/>
      <c r="C2139" s="350"/>
      <c r="D2139" s="951"/>
      <c r="E2139" s="952"/>
      <c r="F2139" s="952"/>
      <c r="G2139" s="953"/>
      <c r="H2139" s="745">
        <v>0.21</v>
      </c>
      <c r="I2139" s="747">
        <v>1</v>
      </c>
      <c r="J2139" s="316"/>
      <c r="K2139" s="680">
        <f t="shared" si="491"/>
        <v>0</v>
      </c>
      <c r="L2139" s="355"/>
      <c r="M2139" s="355"/>
      <c r="N2139" s="453">
        <f t="shared" si="488"/>
        <v>0</v>
      </c>
      <c r="O2139" s="355"/>
      <c r="P2139" s="355"/>
      <c r="Q2139" s="355"/>
      <c r="R2139" s="355"/>
      <c r="S2139" s="355"/>
      <c r="T2139" s="355"/>
      <c r="U2139" s="355"/>
      <c r="V2139" s="355"/>
      <c r="W2139" s="355"/>
      <c r="X2139" s="355"/>
      <c r="Y2139" s="355"/>
      <c r="Z2139" s="355"/>
      <c r="AA2139" s="355"/>
      <c r="AB2139" s="355"/>
      <c r="AC2139" s="355"/>
      <c r="AD2139" s="355"/>
      <c r="AE2139" s="355"/>
      <c r="AF2139" s="355"/>
      <c r="AG2139" s="355"/>
      <c r="AH2139" s="355"/>
      <c r="AI2139" s="355"/>
      <c r="AJ2139" s="355"/>
      <c r="AK2139" s="72">
        <f t="shared" si="489"/>
        <v>0</v>
      </c>
      <c r="AL2139" s="73">
        <f t="shared" si="446"/>
        <v>0</v>
      </c>
      <c r="AM2139" s="457">
        <f t="shared" si="492"/>
        <v>0</v>
      </c>
      <c r="AN2139" s="457">
        <f t="shared" si="493"/>
        <v>0</v>
      </c>
      <c r="AO2139" s="507">
        <f t="shared" si="490"/>
        <v>0</v>
      </c>
      <c r="AP2139" s="573">
        <f t="shared" si="457"/>
        <v>0</v>
      </c>
      <c r="AQ2139" s="583">
        <f t="shared" si="458"/>
        <v>0</v>
      </c>
      <c r="AR2139" s="579"/>
      <c r="AS2139" s="102"/>
      <c r="AT2139" s="209"/>
      <c r="AU2139" s="592"/>
    </row>
    <row r="2140" spans="1:47" ht="15" hidden="1">
      <c r="A2140" s="307"/>
      <c r="B2140" s="351"/>
      <c r="C2140" s="352"/>
      <c r="D2140" s="951"/>
      <c r="E2140" s="952"/>
      <c r="F2140" s="952"/>
      <c r="G2140" s="953"/>
      <c r="H2140" s="745">
        <v>0.21</v>
      </c>
      <c r="I2140" s="747">
        <v>1</v>
      </c>
      <c r="J2140" s="312"/>
      <c r="K2140" s="680">
        <f t="shared" si="491"/>
        <v>0</v>
      </c>
      <c r="L2140" s="355"/>
      <c r="M2140" s="355"/>
      <c r="N2140" s="453">
        <f t="shared" si="488"/>
        <v>0</v>
      </c>
      <c r="O2140" s="356"/>
      <c r="P2140" s="356"/>
      <c r="Q2140" s="356"/>
      <c r="R2140" s="356"/>
      <c r="S2140" s="356"/>
      <c r="T2140" s="356"/>
      <c r="U2140" s="356"/>
      <c r="V2140" s="356"/>
      <c r="W2140" s="356"/>
      <c r="X2140" s="356"/>
      <c r="Y2140" s="356"/>
      <c r="Z2140" s="356"/>
      <c r="AA2140" s="356"/>
      <c r="AB2140" s="356"/>
      <c r="AC2140" s="356"/>
      <c r="AD2140" s="356"/>
      <c r="AE2140" s="356"/>
      <c r="AF2140" s="356"/>
      <c r="AG2140" s="356"/>
      <c r="AH2140" s="356"/>
      <c r="AI2140" s="356"/>
      <c r="AJ2140" s="356"/>
      <c r="AK2140" s="72">
        <f t="shared" si="489"/>
        <v>0</v>
      </c>
      <c r="AL2140" s="73">
        <f t="shared" si="446"/>
        <v>0</v>
      </c>
      <c r="AM2140" s="457">
        <f t="shared" si="492"/>
        <v>0</v>
      </c>
      <c r="AN2140" s="457">
        <f t="shared" si="493"/>
        <v>0</v>
      </c>
      <c r="AO2140" s="507">
        <f t="shared" si="490"/>
        <v>0</v>
      </c>
      <c r="AP2140" s="573">
        <f t="shared" si="457"/>
        <v>0</v>
      </c>
      <c r="AQ2140" s="583">
        <f t="shared" si="458"/>
        <v>0</v>
      </c>
      <c r="AR2140" s="579"/>
      <c r="AS2140" s="102"/>
      <c r="AT2140" s="209"/>
      <c r="AU2140" s="592"/>
    </row>
    <row r="2141" spans="1:47" ht="15" hidden="1">
      <c r="A2141" s="309"/>
      <c r="B2141" s="338"/>
      <c r="C2141" s="350"/>
      <c r="D2141" s="951"/>
      <c r="E2141" s="952"/>
      <c r="F2141" s="952"/>
      <c r="G2141" s="953"/>
      <c r="H2141" s="745">
        <v>0.21</v>
      </c>
      <c r="I2141" s="747">
        <v>1</v>
      </c>
      <c r="J2141" s="316"/>
      <c r="K2141" s="680">
        <f t="shared" si="491"/>
        <v>0</v>
      </c>
      <c r="L2141" s="355"/>
      <c r="M2141" s="355"/>
      <c r="N2141" s="453">
        <f t="shared" ref="N2141:N2145" si="494">L2141+M2141</f>
        <v>0</v>
      </c>
      <c r="O2141" s="355"/>
      <c r="P2141" s="355"/>
      <c r="Q2141" s="355"/>
      <c r="R2141" s="355"/>
      <c r="S2141" s="355"/>
      <c r="T2141" s="355"/>
      <c r="U2141" s="355"/>
      <c r="V2141" s="355"/>
      <c r="W2141" s="355"/>
      <c r="X2141" s="355"/>
      <c r="Y2141" s="355"/>
      <c r="Z2141" s="355"/>
      <c r="AA2141" s="355"/>
      <c r="AB2141" s="355"/>
      <c r="AC2141" s="355"/>
      <c r="AD2141" s="355"/>
      <c r="AE2141" s="355"/>
      <c r="AF2141" s="355"/>
      <c r="AG2141" s="355"/>
      <c r="AH2141" s="355"/>
      <c r="AI2141" s="355"/>
      <c r="AJ2141" s="355"/>
      <c r="AK2141" s="72">
        <f t="shared" ref="AK2141:AK2145" si="495">SUM(O2141:AJ2141)</f>
        <v>0</v>
      </c>
      <c r="AL2141" s="73">
        <f t="shared" ref="AL2141:AL2145" si="496">N2141+AK2141</f>
        <v>0</v>
      </c>
      <c r="AM2141" s="457">
        <f t="shared" si="492"/>
        <v>0</v>
      </c>
      <c r="AN2141" s="457">
        <f t="shared" si="493"/>
        <v>0</v>
      </c>
      <c r="AO2141" s="507">
        <f t="shared" si="490"/>
        <v>0</v>
      </c>
      <c r="AP2141" s="573">
        <f t="shared" ref="AP2141:AP2145" si="497">AM2141-AR2141</f>
        <v>0</v>
      </c>
      <c r="AQ2141" s="583">
        <f t="shared" ref="AQ2141:AQ2145" si="498">AN2141-AS2141</f>
        <v>0</v>
      </c>
      <c r="AR2141" s="579"/>
      <c r="AS2141" s="102"/>
      <c r="AT2141" s="209"/>
      <c r="AU2141" s="592"/>
    </row>
    <row r="2142" spans="1:47" ht="15" hidden="1">
      <c r="A2142" s="309"/>
      <c r="B2142" s="338"/>
      <c r="C2142" s="350"/>
      <c r="D2142" s="951"/>
      <c r="E2142" s="952"/>
      <c r="F2142" s="952"/>
      <c r="G2142" s="953"/>
      <c r="H2142" s="745">
        <v>0.21</v>
      </c>
      <c r="I2142" s="747">
        <v>1</v>
      </c>
      <c r="J2142" s="316"/>
      <c r="K2142" s="680">
        <f t="shared" si="491"/>
        <v>0</v>
      </c>
      <c r="L2142" s="355"/>
      <c r="M2142" s="355"/>
      <c r="N2142" s="453">
        <f t="shared" si="494"/>
        <v>0</v>
      </c>
      <c r="O2142" s="355"/>
      <c r="P2142" s="355"/>
      <c r="Q2142" s="355"/>
      <c r="R2142" s="355"/>
      <c r="S2142" s="355"/>
      <c r="T2142" s="355"/>
      <c r="U2142" s="355"/>
      <c r="V2142" s="355"/>
      <c r="W2142" s="355"/>
      <c r="X2142" s="355"/>
      <c r="Y2142" s="355"/>
      <c r="Z2142" s="355"/>
      <c r="AA2142" s="355"/>
      <c r="AB2142" s="355"/>
      <c r="AC2142" s="355"/>
      <c r="AD2142" s="355"/>
      <c r="AE2142" s="355"/>
      <c r="AF2142" s="355"/>
      <c r="AG2142" s="355"/>
      <c r="AH2142" s="355"/>
      <c r="AI2142" s="355"/>
      <c r="AJ2142" s="355"/>
      <c r="AK2142" s="72">
        <f t="shared" si="495"/>
        <v>0</v>
      </c>
      <c r="AL2142" s="73">
        <f t="shared" si="496"/>
        <v>0</v>
      </c>
      <c r="AM2142" s="457">
        <f t="shared" si="492"/>
        <v>0</v>
      </c>
      <c r="AN2142" s="457">
        <f t="shared" si="493"/>
        <v>0</v>
      </c>
      <c r="AO2142" s="507">
        <f t="shared" si="490"/>
        <v>0</v>
      </c>
      <c r="AP2142" s="573">
        <f t="shared" si="497"/>
        <v>0</v>
      </c>
      <c r="AQ2142" s="583">
        <f t="shared" si="498"/>
        <v>0</v>
      </c>
      <c r="AR2142" s="579"/>
      <c r="AS2142" s="102"/>
      <c r="AT2142" s="209"/>
      <c r="AU2142" s="592"/>
    </row>
    <row r="2143" spans="1:47" ht="15" hidden="1">
      <c r="A2143" s="309"/>
      <c r="B2143" s="338"/>
      <c r="C2143" s="350"/>
      <c r="D2143" s="951"/>
      <c r="E2143" s="952"/>
      <c r="F2143" s="952"/>
      <c r="G2143" s="953"/>
      <c r="H2143" s="745">
        <v>0.21</v>
      </c>
      <c r="I2143" s="747">
        <v>1</v>
      </c>
      <c r="J2143" s="316"/>
      <c r="K2143" s="680">
        <f t="shared" si="491"/>
        <v>0</v>
      </c>
      <c r="L2143" s="355"/>
      <c r="M2143" s="355"/>
      <c r="N2143" s="453">
        <f t="shared" si="494"/>
        <v>0</v>
      </c>
      <c r="O2143" s="355"/>
      <c r="P2143" s="355"/>
      <c r="Q2143" s="355"/>
      <c r="R2143" s="355"/>
      <c r="S2143" s="355"/>
      <c r="T2143" s="355"/>
      <c r="U2143" s="355"/>
      <c r="V2143" s="355"/>
      <c r="W2143" s="355"/>
      <c r="X2143" s="355"/>
      <c r="Y2143" s="355"/>
      <c r="Z2143" s="355"/>
      <c r="AA2143" s="355"/>
      <c r="AB2143" s="355"/>
      <c r="AC2143" s="355"/>
      <c r="AD2143" s="355"/>
      <c r="AE2143" s="355"/>
      <c r="AF2143" s="355"/>
      <c r="AG2143" s="355"/>
      <c r="AH2143" s="355"/>
      <c r="AI2143" s="355"/>
      <c r="AJ2143" s="355"/>
      <c r="AK2143" s="72">
        <f t="shared" si="495"/>
        <v>0</v>
      </c>
      <c r="AL2143" s="73">
        <f t="shared" si="496"/>
        <v>0</v>
      </c>
      <c r="AM2143" s="457">
        <f t="shared" si="492"/>
        <v>0</v>
      </c>
      <c r="AN2143" s="457">
        <f t="shared" si="493"/>
        <v>0</v>
      </c>
      <c r="AO2143" s="507">
        <f t="shared" si="490"/>
        <v>0</v>
      </c>
      <c r="AP2143" s="573">
        <f t="shared" si="497"/>
        <v>0</v>
      </c>
      <c r="AQ2143" s="583">
        <f t="shared" si="498"/>
        <v>0</v>
      </c>
      <c r="AR2143" s="579"/>
      <c r="AS2143" s="102"/>
      <c r="AT2143" s="209"/>
      <c r="AU2143" s="592"/>
    </row>
    <row r="2144" spans="1:47" ht="15" hidden="1">
      <c r="A2144" s="309"/>
      <c r="B2144" s="338"/>
      <c r="C2144" s="350"/>
      <c r="D2144" s="951"/>
      <c r="E2144" s="952"/>
      <c r="F2144" s="952"/>
      <c r="G2144" s="953"/>
      <c r="H2144" s="745">
        <v>0.21</v>
      </c>
      <c r="I2144" s="747">
        <v>1</v>
      </c>
      <c r="J2144" s="316"/>
      <c r="K2144" s="680">
        <f t="shared" si="491"/>
        <v>0</v>
      </c>
      <c r="L2144" s="355"/>
      <c r="M2144" s="355"/>
      <c r="N2144" s="453">
        <f t="shared" si="494"/>
        <v>0</v>
      </c>
      <c r="O2144" s="355"/>
      <c r="P2144" s="355"/>
      <c r="Q2144" s="355"/>
      <c r="R2144" s="355"/>
      <c r="S2144" s="355"/>
      <c r="T2144" s="355"/>
      <c r="U2144" s="355"/>
      <c r="V2144" s="355"/>
      <c r="W2144" s="355"/>
      <c r="X2144" s="355"/>
      <c r="Y2144" s="355"/>
      <c r="Z2144" s="355"/>
      <c r="AA2144" s="355"/>
      <c r="AB2144" s="355"/>
      <c r="AC2144" s="355"/>
      <c r="AD2144" s="355"/>
      <c r="AE2144" s="355"/>
      <c r="AF2144" s="355"/>
      <c r="AG2144" s="355"/>
      <c r="AH2144" s="355"/>
      <c r="AI2144" s="355"/>
      <c r="AJ2144" s="355"/>
      <c r="AK2144" s="72">
        <f t="shared" si="495"/>
        <v>0</v>
      </c>
      <c r="AL2144" s="73">
        <f t="shared" si="496"/>
        <v>0</v>
      </c>
      <c r="AM2144" s="457">
        <f t="shared" si="492"/>
        <v>0</v>
      </c>
      <c r="AN2144" s="457">
        <f t="shared" si="493"/>
        <v>0</v>
      </c>
      <c r="AO2144" s="507">
        <f t="shared" si="490"/>
        <v>0</v>
      </c>
      <c r="AP2144" s="573">
        <f t="shared" si="497"/>
        <v>0</v>
      </c>
      <c r="AQ2144" s="583">
        <f t="shared" si="498"/>
        <v>0</v>
      </c>
      <c r="AR2144" s="579"/>
      <c r="AS2144" s="102"/>
      <c r="AT2144" s="209"/>
      <c r="AU2144" s="592"/>
    </row>
    <row r="2145" spans="1:47" ht="15" hidden="1">
      <c r="A2145" s="309"/>
      <c r="B2145" s="338"/>
      <c r="C2145" s="350"/>
      <c r="D2145" s="951"/>
      <c r="E2145" s="952"/>
      <c r="F2145" s="952"/>
      <c r="G2145" s="953"/>
      <c r="H2145" s="745">
        <v>0.21</v>
      </c>
      <c r="I2145" s="747">
        <v>1</v>
      </c>
      <c r="J2145" s="316"/>
      <c r="K2145" s="680">
        <f t="shared" si="491"/>
        <v>0</v>
      </c>
      <c r="L2145" s="355"/>
      <c r="M2145" s="355"/>
      <c r="N2145" s="453">
        <f t="shared" si="494"/>
        <v>0</v>
      </c>
      <c r="O2145" s="355"/>
      <c r="P2145" s="355"/>
      <c r="Q2145" s="355"/>
      <c r="R2145" s="355"/>
      <c r="S2145" s="355"/>
      <c r="T2145" s="355"/>
      <c r="U2145" s="355"/>
      <c r="V2145" s="355"/>
      <c r="W2145" s="355"/>
      <c r="X2145" s="355"/>
      <c r="Y2145" s="355"/>
      <c r="Z2145" s="355"/>
      <c r="AA2145" s="355"/>
      <c r="AB2145" s="355"/>
      <c r="AC2145" s="355"/>
      <c r="AD2145" s="355"/>
      <c r="AE2145" s="355"/>
      <c r="AF2145" s="355"/>
      <c r="AG2145" s="355"/>
      <c r="AH2145" s="355"/>
      <c r="AI2145" s="355"/>
      <c r="AJ2145" s="355"/>
      <c r="AK2145" s="72">
        <f t="shared" si="495"/>
        <v>0</v>
      </c>
      <c r="AL2145" s="73">
        <f t="shared" si="496"/>
        <v>0</v>
      </c>
      <c r="AM2145" s="457">
        <f t="shared" si="492"/>
        <v>0</v>
      </c>
      <c r="AN2145" s="457">
        <f t="shared" si="493"/>
        <v>0</v>
      </c>
      <c r="AO2145" s="507">
        <f t="shared" si="490"/>
        <v>0</v>
      </c>
      <c r="AP2145" s="573">
        <f t="shared" si="497"/>
        <v>0</v>
      </c>
      <c r="AQ2145" s="583">
        <f t="shared" si="498"/>
        <v>0</v>
      </c>
      <c r="AR2145" s="579"/>
      <c r="AS2145" s="102"/>
      <c r="AT2145" s="209"/>
      <c r="AU2145" s="592"/>
    </row>
    <row r="2146" spans="1:47" ht="15" hidden="1">
      <c r="A2146" s="309"/>
      <c r="B2146" s="338"/>
      <c r="C2146" s="350"/>
      <c r="D2146" s="951"/>
      <c r="E2146" s="952"/>
      <c r="F2146" s="952"/>
      <c r="G2146" s="953"/>
      <c r="H2146" s="745">
        <v>0.21</v>
      </c>
      <c r="I2146" s="747">
        <v>1</v>
      </c>
      <c r="J2146" s="316"/>
      <c r="K2146" s="680">
        <f t="shared" si="491"/>
        <v>0</v>
      </c>
      <c r="L2146" s="355"/>
      <c r="M2146" s="355"/>
      <c r="N2146" s="453">
        <f t="shared" si="488"/>
        <v>0</v>
      </c>
      <c r="O2146" s="355"/>
      <c r="P2146" s="355"/>
      <c r="Q2146" s="355"/>
      <c r="R2146" s="355"/>
      <c r="S2146" s="355"/>
      <c r="T2146" s="355"/>
      <c r="U2146" s="355"/>
      <c r="V2146" s="355"/>
      <c r="W2146" s="355"/>
      <c r="X2146" s="355"/>
      <c r="Y2146" s="355"/>
      <c r="Z2146" s="355"/>
      <c r="AA2146" s="355"/>
      <c r="AB2146" s="355"/>
      <c r="AC2146" s="355"/>
      <c r="AD2146" s="355"/>
      <c r="AE2146" s="355"/>
      <c r="AF2146" s="355"/>
      <c r="AG2146" s="355"/>
      <c r="AH2146" s="355"/>
      <c r="AI2146" s="355"/>
      <c r="AJ2146" s="355"/>
      <c r="AK2146" s="72">
        <f t="shared" si="489"/>
        <v>0</v>
      </c>
      <c r="AL2146" s="73">
        <f t="shared" si="446"/>
        <v>0</v>
      </c>
      <c r="AM2146" s="457">
        <f t="shared" si="492"/>
        <v>0</v>
      </c>
      <c r="AN2146" s="457">
        <f t="shared" si="493"/>
        <v>0</v>
      </c>
      <c r="AO2146" s="507">
        <f t="shared" si="490"/>
        <v>0</v>
      </c>
      <c r="AP2146" s="573">
        <f t="shared" si="457"/>
        <v>0</v>
      </c>
      <c r="AQ2146" s="583">
        <f t="shared" si="458"/>
        <v>0</v>
      </c>
      <c r="AR2146" s="579"/>
      <c r="AS2146" s="102"/>
      <c r="AT2146" s="209"/>
      <c r="AU2146" s="592"/>
    </row>
    <row r="2147" spans="1:47" ht="15" hidden="1">
      <c r="A2147" s="307"/>
      <c r="B2147" s="351"/>
      <c r="C2147" s="352"/>
      <c r="D2147" s="951"/>
      <c r="E2147" s="952"/>
      <c r="F2147" s="952"/>
      <c r="G2147" s="953"/>
      <c r="H2147" s="745">
        <v>0.21</v>
      </c>
      <c r="I2147" s="747">
        <v>1</v>
      </c>
      <c r="J2147" s="312"/>
      <c r="K2147" s="680">
        <f t="shared" si="491"/>
        <v>0</v>
      </c>
      <c r="L2147" s="355"/>
      <c r="M2147" s="355"/>
      <c r="N2147" s="453">
        <f t="shared" si="488"/>
        <v>0</v>
      </c>
      <c r="O2147" s="356"/>
      <c r="P2147" s="356"/>
      <c r="Q2147" s="356"/>
      <c r="R2147" s="356"/>
      <c r="S2147" s="356"/>
      <c r="T2147" s="356"/>
      <c r="U2147" s="356"/>
      <c r="V2147" s="356"/>
      <c r="W2147" s="356"/>
      <c r="X2147" s="356"/>
      <c r="Y2147" s="356"/>
      <c r="Z2147" s="356"/>
      <c r="AA2147" s="356"/>
      <c r="AB2147" s="356"/>
      <c r="AC2147" s="356"/>
      <c r="AD2147" s="356"/>
      <c r="AE2147" s="356"/>
      <c r="AF2147" s="356"/>
      <c r="AG2147" s="356"/>
      <c r="AH2147" s="356"/>
      <c r="AI2147" s="356"/>
      <c r="AJ2147" s="356"/>
      <c r="AK2147" s="72">
        <f t="shared" si="489"/>
        <v>0</v>
      </c>
      <c r="AL2147" s="73">
        <f t="shared" si="446"/>
        <v>0</v>
      </c>
      <c r="AM2147" s="457">
        <f>(J2147+(J2147*H2147)-(J2147*H2147*I2147))*L2147</f>
        <v>0</v>
      </c>
      <c r="AN2147" s="457">
        <f t="shared" si="493"/>
        <v>0</v>
      </c>
      <c r="AO2147" s="507">
        <f t="shared" si="490"/>
        <v>0</v>
      </c>
      <c r="AP2147" s="573">
        <f t="shared" si="457"/>
        <v>0</v>
      </c>
      <c r="AQ2147" s="583">
        <f t="shared" si="458"/>
        <v>0</v>
      </c>
      <c r="AR2147" s="579"/>
      <c r="AS2147" s="102"/>
      <c r="AT2147" s="209"/>
      <c r="AU2147" s="592"/>
    </row>
    <row r="2148" spans="1:47" ht="15.75" thickBot="1">
      <c r="A2148" s="340"/>
      <c r="B2148" s="341"/>
      <c r="C2148" s="353"/>
      <c r="D2148" s="1023"/>
      <c r="E2148" s="1024"/>
      <c r="F2148" s="1024"/>
      <c r="G2148" s="1025"/>
      <c r="H2148" s="745">
        <v>0.21</v>
      </c>
      <c r="I2148" s="747">
        <v>1</v>
      </c>
      <c r="J2148" s="336"/>
      <c r="K2148" s="680">
        <f t="shared" si="491"/>
        <v>0</v>
      </c>
      <c r="L2148" s="355"/>
      <c r="M2148" s="355"/>
      <c r="N2148" s="454"/>
      <c r="O2148" s="357"/>
      <c r="P2148" s="357"/>
      <c r="Q2148" s="357"/>
      <c r="R2148" s="357"/>
      <c r="S2148" s="357"/>
      <c r="T2148" s="357"/>
      <c r="U2148" s="357"/>
      <c r="V2148" s="357"/>
      <c r="W2148" s="357"/>
      <c r="X2148" s="357"/>
      <c r="Y2148" s="357"/>
      <c r="Z2148" s="357"/>
      <c r="AA2148" s="357"/>
      <c r="AB2148" s="357"/>
      <c r="AC2148" s="357"/>
      <c r="AD2148" s="357"/>
      <c r="AE2148" s="357"/>
      <c r="AF2148" s="357"/>
      <c r="AG2148" s="357"/>
      <c r="AH2148" s="357"/>
      <c r="AI2148" s="357"/>
      <c r="AJ2148" s="357"/>
      <c r="AK2148" s="334">
        <f t="shared" si="489"/>
        <v>0</v>
      </c>
      <c r="AL2148" s="73">
        <f t="shared" si="446"/>
        <v>0</v>
      </c>
      <c r="AM2148" s="457">
        <f>(J2148+(J2148*H2148)-(J2148*H2148*I2148))*L2148</f>
        <v>0</v>
      </c>
      <c r="AN2148" s="457">
        <f t="shared" si="493"/>
        <v>0</v>
      </c>
      <c r="AO2148" s="507">
        <f t="shared" si="490"/>
        <v>0</v>
      </c>
      <c r="AP2148" s="573">
        <f t="shared" si="457"/>
        <v>0</v>
      </c>
      <c r="AQ2148" s="583">
        <f t="shared" si="458"/>
        <v>0</v>
      </c>
      <c r="AR2148" s="603"/>
      <c r="AS2148" s="103"/>
      <c r="AT2148" s="28"/>
      <c r="AU2148" s="593"/>
    </row>
    <row r="2149" spans="1:47" ht="13.5" thickBot="1">
      <c r="A2149" s="1079" t="s">
        <v>112</v>
      </c>
      <c r="B2149" s="1079"/>
      <c r="C2149" s="1079"/>
      <c r="D2149" s="1079"/>
      <c r="E2149" s="1079"/>
      <c r="F2149" s="1079"/>
      <c r="G2149" s="1079"/>
      <c r="H2149" s="1079"/>
      <c r="I2149" s="1079"/>
      <c r="J2149" s="1079"/>
      <c r="K2149" s="1079"/>
      <c r="L2149" s="1079"/>
      <c r="M2149" s="1079"/>
      <c r="N2149" s="1079"/>
      <c r="O2149" s="1079"/>
      <c r="P2149" s="1079"/>
      <c r="Q2149" s="1079"/>
      <c r="R2149" s="1079"/>
      <c r="S2149" s="1079"/>
      <c r="T2149" s="1079"/>
      <c r="U2149" s="1079"/>
      <c r="V2149" s="1079"/>
      <c r="W2149" s="1079"/>
      <c r="X2149" s="1079"/>
      <c r="Y2149" s="1079"/>
      <c r="Z2149" s="1079"/>
      <c r="AA2149" s="1079"/>
      <c r="AB2149" s="1079"/>
      <c r="AC2149" s="1079"/>
      <c r="AD2149" s="1079"/>
      <c r="AE2149" s="1079"/>
      <c r="AF2149" s="1079"/>
      <c r="AG2149" s="1079"/>
      <c r="AH2149" s="1079"/>
      <c r="AI2149" s="1079"/>
      <c r="AJ2149" s="1079"/>
      <c r="AK2149" s="1079"/>
      <c r="AL2149" s="1080"/>
      <c r="AM2149" s="194">
        <f t="shared" ref="AM2149:AN2149" si="499">SUM(AM1971:AM2148)</f>
        <v>0</v>
      </c>
      <c r="AN2149" s="194">
        <f t="shared" si="499"/>
        <v>0</v>
      </c>
      <c r="AO2149" s="194">
        <f>SUM(AO1971:AO2148)</f>
        <v>0</v>
      </c>
      <c r="AP2149" s="602">
        <f>SUM(AP1971:AP2148)</f>
        <v>0</v>
      </c>
      <c r="AQ2149" s="604">
        <f>SUM(AQ1971:AQ2148)</f>
        <v>0</v>
      </c>
      <c r="AR2149" s="582">
        <f>SUM(AR1971:AR2148)</f>
        <v>0</v>
      </c>
      <c r="AS2149" s="425">
        <f>SUM(AS1971:AS2148)</f>
        <v>0</v>
      </c>
    </row>
    <row r="2150" spans="1:47">
      <c r="J2150" s="37"/>
      <c r="K2150" s="38"/>
      <c r="L2150" s="38"/>
      <c r="M2150" s="38"/>
      <c r="AN2150" s="1177" t="s">
        <v>100</v>
      </c>
      <c r="AO2150" s="1177"/>
      <c r="AP2150" s="571">
        <f>AP2149+AR2149</f>
        <v>0</v>
      </c>
      <c r="AQ2150" s="571">
        <f>AQ2149+AS2149</f>
        <v>0</v>
      </c>
    </row>
    <row r="2151" spans="1:47">
      <c r="J2151" s="37"/>
      <c r="K2151" s="38"/>
      <c r="L2151" s="38"/>
      <c r="M2151" s="38"/>
    </row>
    <row r="2152" spans="1:47" ht="15.75">
      <c r="A2152" s="169" t="s">
        <v>24</v>
      </c>
      <c r="B2152" s="170"/>
      <c r="C2152" s="171"/>
      <c r="D2152" s="171"/>
      <c r="E2152" s="172"/>
      <c r="F2152" s="173"/>
      <c r="G2152" s="173"/>
      <c r="H2152" s="173"/>
      <c r="I2152" s="173"/>
      <c r="J2152" s="174"/>
      <c r="K2152" s="175"/>
      <c r="L2152" s="175"/>
      <c r="M2152" s="175"/>
      <c r="N2152" s="176"/>
      <c r="O2152" s="176"/>
      <c r="P2152" s="176"/>
      <c r="Q2152" s="176"/>
      <c r="R2152" s="176"/>
      <c r="S2152" s="176"/>
      <c r="T2152" s="176"/>
      <c r="U2152" s="176"/>
      <c r="V2152" s="176"/>
      <c r="W2152" s="176"/>
      <c r="X2152" s="176"/>
      <c r="Y2152" s="176"/>
      <c r="Z2152" s="176"/>
      <c r="AA2152" s="176"/>
      <c r="AB2152" s="176"/>
      <c r="AC2152" s="176"/>
      <c r="AD2152" s="176"/>
      <c r="AE2152" s="176"/>
      <c r="AF2152" s="176"/>
      <c r="AG2152" s="176"/>
      <c r="AH2152" s="176"/>
      <c r="AI2152" s="176"/>
      <c r="AJ2152" s="176"/>
      <c r="AK2152" s="176"/>
      <c r="AL2152" s="176"/>
      <c r="AM2152" s="176"/>
      <c r="AN2152" s="176"/>
      <c r="AO2152" s="177"/>
      <c r="AP2152" s="177"/>
      <c r="AQ2152" s="177"/>
      <c r="AR2152" s="177"/>
      <c r="AS2152" s="177"/>
      <c r="AT2152" s="171"/>
      <c r="AU2152" s="171"/>
    </row>
    <row r="2153" spans="1:47" ht="13.5" thickBot="1">
      <c r="A2153" s="24"/>
      <c r="B2153" s="6"/>
      <c r="C2153" s="5"/>
      <c r="D2153" s="5"/>
      <c r="E2153" s="2"/>
      <c r="F2153" s="7"/>
      <c r="G2153" s="7"/>
      <c r="H2153" s="7"/>
      <c r="I2153" s="7"/>
      <c r="J2153" s="39"/>
      <c r="K2153" s="40"/>
      <c r="L2153" s="40"/>
      <c r="M2153" s="40"/>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c r="AM2153" s="16"/>
      <c r="AN2153" s="16"/>
      <c r="AO2153" s="36"/>
      <c r="AP2153" s="36"/>
      <c r="AQ2153" s="36"/>
      <c r="AR2153" s="36"/>
      <c r="AS2153" s="36"/>
      <c r="AT2153" s="5"/>
      <c r="AU2153" s="5"/>
    </row>
    <row r="2154" spans="1:47" ht="38.25" customHeight="1">
      <c r="A2154" s="1175" t="s">
        <v>54</v>
      </c>
      <c r="B2154" s="1026" t="s">
        <v>55</v>
      </c>
      <c r="C2154" s="1081" t="s">
        <v>108</v>
      </c>
      <c r="D2154" s="1073" t="s">
        <v>109</v>
      </c>
      <c r="E2154" s="1074"/>
      <c r="F2154" s="1074"/>
      <c r="G2154" s="1075"/>
      <c r="H2154" s="1001" t="s">
        <v>391</v>
      </c>
      <c r="I2154" s="1001" t="s">
        <v>390</v>
      </c>
      <c r="J2154" s="1065" t="s">
        <v>102</v>
      </c>
      <c r="K2154" s="1067"/>
      <c r="L2154" s="1065" t="s">
        <v>61</v>
      </c>
      <c r="M2154" s="1066"/>
      <c r="N2154" s="1067"/>
      <c r="O2154" s="1143" t="s">
        <v>62</v>
      </c>
      <c r="P2154" s="1144"/>
      <c r="Q2154" s="1144"/>
      <c r="R2154" s="1144"/>
      <c r="S2154" s="1144"/>
      <c r="T2154" s="1144"/>
      <c r="U2154" s="1144"/>
      <c r="V2154" s="1144"/>
      <c r="W2154" s="1144"/>
      <c r="X2154" s="1144"/>
      <c r="Y2154" s="1144"/>
      <c r="Z2154" s="1144"/>
      <c r="AA2154" s="1144"/>
      <c r="AB2154" s="1144"/>
      <c r="AC2154" s="1144"/>
      <c r="AD2154" s="1144"/>
      <c r="AE2154" s="1144"/>
      <c r="AF2154" s="1144"/>
      <c r="AG2154" s="1144"/>
      <c r="AH2154" s="1144"/>
      <c r="AI2154" s="1144"/>
      <c r="AJ2154" s="1144"/>
      <c r="AK2154" s="1225"/>
      <c r="AL2154" s="178" t="s">
        <v>62</v>
      </c>
      <c r="AM2154" s="1143" t="s">
        <v>63</v>
      </c>
      <c r="AN2154" s="1144"/>
      <c r="AO2154" s="1145"/>
      <c r="AP2154" s="1103" t="s">
        <v>64</v>
      </c>
      <c r="AQ2154" s="1104"/>
      <c r="AR2154" s="1104"/>
      <c r="AS2154" s="1104"/>
      <c r="AT2154" s="1105"/>
      <c r="AU2154" s="1206" t="s">
        <v>103</v>
      </c>
    </row>
    <row r="2155" spans="1:47" ht="30.75" customHeight="1" thickBot="1">
      <c r="A2155" s="1176"/>
      <c r="B2155" s="1027"/>
      <c r="C2155" s="1082"/>
      <c r="D2155" s="1076"/>
      <c r="E2155" s="1077"/>
      <c r="F2155" s="1077"/>
      <c r="G2155" s="1078"/>
      <c r="H2155" s="1002" t="s">
        <v>389</v>
      </c>
      <c r="I2155" s="1002" t="s">
        <v>389</v>
      </c>
      <c r="J2155" s="179" t="s">
        <v>104</v>
      </c>
      <c r="K2155" s="179" t="s">
        <v>105</v>
      </c>
      <c r="L2155" s="189" t="s">
        <v>68</v>
      </c>
      <c r="M2155" s="189" t="s">
        <v>69</v>
      </c>
      <c r="N2155" s="180" t="s">
        <v>70</v>
      </c>
      <c r="O2155" s="180" t="s">
        <v>113</v>
      </c>
      <c r="P2155" s="180" t="s">
        <v>114</v>
      </c>
      <c r="Q2155" s="180" t="s">
        <v>115</v>
      </c>
      <c r="R2155" s="180" t="s">
        <v>116</v>
      </c>
      <c r="S2155" s="180" t="s">
        <v>117</v>
      </c>
      <c r="T2155" s="180" t="s">
        <v>118</v>
      </c>
      <c r="U2155" s="180" t="s">
        <v>119</v>
      </c>
      <c r="V2155" s="180" t="s">
        <v>120</v>
      </c>
      <c r="W2155" s="180" t="s">
        <v>121</v>
      </c>
      <c r="X2155" s="180" t="s">
        <v>122</v>
      </c>
      <c r="Y2155" s="180" t="s">
        <v>123</v>
      </c>
      <c r="Z2155" s="180" t="s">
        <v>124</v>
      </c>
      <c r="AA2155" s="180" t="s">
        <v>125</v>
      </c>
      <c r="AB2155" s="180" t="s">
        <v>126</v>
      </c>
      <c r="AC2155" s="180" t="s">
        <v>127</v>
      </c>
      <c r="AD2155" s="180" t="s">
        <v>128</v>
      </c>
      <c r="AE2155" s="180" t="s">
        <v>129</v>
      </c>
      <c r="AF2155" s="180" t="s">
        <v>130</v>
      </c>
      <c r="AG2155" s="180" t="s">
        <v>131</v>
      </c>
      <c r="AH2155" s="180" t="s">
        <v>132</v>
      </c>
      <c r="AI2155" s="180" t="s">
        <v>133</v>
      </c>
      <c r="AJ2155" s="180" t="s">
        <v>92</v>
      </c>
      <c r="AK2155" s="180" t="s">
        <v>93</v>
      </c>
      <c r="AL2155" s="180" t="s">
        <v>94</v>
      </c>
      <c r="AM2155" s="191" t="s">
        <v>68</v>
      </c>
      <c r="AN2155" s="191" t="s">
        <v>69</v>
      </c>
      <c r="AO2155" s="196" t="s">
        <v>70</v>
      </c>
      <c r="AP2155" s="219" t="s">
        <v>95</v>
      </c>
      <c r="AQ2155" s="219" t="s">
        <v>96</v>
      </c>
      <c r="AR2155" s="220" t="s">
        <v>97</v>
      </c>
      <c r="AS2155" s="220" t="s">
        <v>98</v>
      </c>
      <c r="AT2155" s="221" t="s">
        <v>67</v>
      </c>
      <c r="AU2155" s="1207"/>
    </row>
    <row r="2156" spans="1:47" ht="15">
      <c r="A2156" s="306"/>
      <c r="B2156" s="337"/>
      <c r="C2156" s="349"/>
      <c r="D2156" s="1046"/>
      <c r="E2156" s="1047"/>
      <c r="F2156" s="1047"/>
      <c r="G2156" s="1048"/>
      <c r="H2156" s="745">
        <v>0.21</v>
      </c>
      <c r="I2156" s="747">
        <v>1</v>
      </c>
      <c r="J2156" s="310"/>
      <c r="K2156" s="680">
        <f t="shared" ref="K2156:K2418" si="500">J2156+(J2156*H2156)</f>
        <v>0</v>
      </c>
      <c r="L2156" s="354">
        <v>1</v>
      </c>
      <c r="M2156" s="354"/>
      <c r="N2156" s="363">
        <f>L2156+M2156</f>
        <v>1</v>
      </c>
      <c r="O2156" s="354"/>
      <c r="P2156" s="354"/>
      <c r="Q2156" s="354"/>
      <c r="R2156" s="354"/>
      <c r="S2156" s="354"/>
      <c r="T2156" s="354"/>
      <c r="U2156" s="354"/>
      <c r="V2156" s="354"/>
      <c r="W2156" s="354"/>
      <c r="X2156" s="354"/>
      <c r="Y2156" s="354"/>
      <c r="Z2156" s="354"/>
      <c r="AA2156" s="354"/>
      <c r="AB2156" s="354"/>
      <c r="AC2156" s="354"/>
      <c r="AD2156" s="354"/>
      <c r="AE2156" s="354"/>
      <c r="AF2156" s="354"/>
      <c r="AG2156" s="354"/>
      <c r="AH2156" s="354"/>
      <c r="AI2156" s="354"/>
      <c r="AJ2156" s="354"/>
      <c r="AK2156" s="71">
        <f>SUM(O2156:AJ2156)</f>
        <v>0</v>
      </c>
      <c r="AL2156" s="71">
        <f t="shared" ref="AL2156:AL2418" si="501">N2156+AK2156</f>
        <v>1</v>
      </c>
      <c r="AM2156" s="366">
        <f>(J2156+(J2156*H2156)-(J2156*H2156*I2156))*L2156</f>
        <v>0</v>
      </c>
      <c r="AN2156" s="368">
        <f>((J2156+(J2156*H2156)-(J2156*H2156*I2156))*M2156)*50%</f>
        <v>0</v>
      </c>
      <c r="AO2156" s="367">
        <f>AM2156+AN2156</f>
        <v>0</v>
      </c>
      <c r="AP2156" s="207">
        <f t="shared" ref="AP2156:AP2418" si="502">AM2156-AR2156</f>
        <v>0</v>
      </c>
      <c r="AQ2156" s="207">
        <f t="shared" ref="AQ2156:AQ2418" si="503">AN2156-AS2156</f>
        <v>0</v>
      </c>
      <c r="AR2156" s="208"/>
      <c r="AS2156" s="208"/>
      <c r="AT2156" s="209"/>
      <c r="AU2156" s="591"/>
    </row>
    <row r="2157" spans="1:47" ht="15">
      <c r="A2157" s="309"/>
      <c r="B2157" s="338"/>
      <c r="C2157" s="350"/>
      <c r="D2157" s="951"/>
      <c r="E2157" s="952"/>
      <c r="F2157" s="952"/>
      <c r="G2157" s="953"/>
      <c r="H2157" s="745">
        <v>0.21</v>
      </c>
      <c r="I2157" s="747">
        <v>1</v>
      </c>
      <c r="J2157" s="316"/>
      <c r="K2157" s="680">
        <f t="shared" si="500"/>
        <v>0</v>
      </c>
      <c r="L2157" s="356">
        <v>1</v>
      </c>
      <c r="M2157" s="355"/>
      <c r="N2157" s="364">
        <f t="shared" ref="N2157:N2159" si="504">L2157+M2157</f>
        <v>1</v>
      </c>
      <c r="O2157" s="355"/>
      <c r="P2157" s="355"/>
      <c r="Q2157" s="355"/>
      <c r="R2157" s="355"/>
      <c r="S2157" s="355"/>
      <c r="T2157" s="355"/>
      <c r="U2157" s="355"/>
      <c r="V2157" s="355"/>
      <c r="W2157" s="355"/>
      <c r="X2157" s="355"/>
      <c r="Y2157" s="355"/>
      <c r="Z2157" s="355"/>
      <c r="AA2157" s="355"/>
      <c r="AB2157" s="355"/>
      <c r="AC2157" s="355"/>
      <c r="AD2157" s="355"/>
      <c r="AE2157" s="355"/>
      <c r="AF2157" s="355"/>
      <c r="AG2157" s="355"/>
      <c r="AH2157" s="355"/>
      <c r="AI2157" s="355"/>
      <c r="AJ2157" s="355"/>
      <c r="AK2157" s="72">
        <f t="shared" ref="AK2157:AK2159" si="505">SUM(O2157:AJ2157)</f>
        <v>0</v>
      </c>
      <c r="AL2157" s="73">
        <f t="shared" si="501"/>
        <v>1</v>
      </c>
      <c r="AM2157" s="368">
        <f t="shared" ref="AM2157:AM2418" si="506">(J2157+(J2157*H2157)-(J2157*H2157*I2157))*L2157</f>
        <v>0</v>
      </c>
      <c r="AN2157" s="368">
        <f t="shared" ref="AN2157:AN2418" si="507">((J2157+(J2157*H2157)-(J2157*H2157*I2157))*M2157)*50%</f>
        <v>0</v>
      </c>
      <c r="AO2157" s="756">
        <f t="shared" ref="AO2157:AO2418" si="508">AM2157+AN2157</f>
        <v>0</v>
      </c>
      <c r="AP2157" s="59">
        <f t="shared" si="502"/>
        <v>0</v>
      </c>
      <c r="AQ2157" s="59">
        <f t="shared" si="503"/>
        <v>0</v>
      </c>
      <c r="AR2157" s="102"/>
      <c r="AS2157" s="102"/>
      <c r="AT2157" s="27"/>
      <c r="AU2157" s="592"/>
    </row>
    <row r="2158" spans="1:47" ht="15">
      <c r="A2158" s="309"/>
      <c r="B2158" s="338"/>
      <c r="C2158" s="350"/>
      <c r="D2158" s="951"/>
      <c r="E2158" s="952"/>
      <c r="F2158" s="952"/>
      <c r="G2158" s="953"/>
      <c r="H2158" s="745">
        <v>0.21</v>
      </c>
      <c r="I2158" s="747">
        <v>1</v>
      </c>
      <c r="J2158" s="316"/>
      <c r="K2158" s="680">
        <f t="shared" si="500"/>
        <v>0</v>
      </c>
      <c r="L2158" s="356">
        <v>1</v>
      </c>
      <c r="M2158" s="355"/>
      <c r="N2158" s="364">
        <f t="shared" si="504"/>
        <v>1</v>
      </c>
      <c r="O2158" s="355"/>
      <c r="P2158" s="355"/>
      <c r="Q2158" s="355"/>
      <c r="R2158" s="355"/>
      <c r="S2158" s="355"/>
      <c r="T2158" s="355"/>
      <c r="U2158" s="355"/>
      <c r="V2158" s="355"/>
      <c r="W2158" s="355"/>
      <c r="X2158" s="355"/>
      <c r="Y2158" s="355"/>
      <c r="Z2158" s="355"/>
      <c r="AA2158" s="355"/>
      <c r="AB2158" s="355"/>
      <c r="AC2158" s="355"/>
      <c r="AD2158" s="355"/>
      <c r="AE2158" s="355"/>
      <c r="AF2158" s="355"/>
      <c r="AG2158" s="355"/>
      <c r="AH2158" s="355"/>
      <c r="AI2158" s="355"/>
      <c r="AJ2158" s="355"/>
      <c r="AK2158" s="72">
        <f t="shared" si="505"/>
        <v>0</v>
      </c>
      <c r="AL2158" s="73">
        <f t="shared" si="501"/>
        <v>1</v>
      </c>
      <c r="AM2158" s="368">
        <f t="shared" si="506"/>
        <v>0</v>
      </c>
      <c r="AN2158" s="368">
        <f t="shared" si="507"/>
        <v>0</v>
      </c>
      <c r="AO2158" s="756">
        <f t="shared" si="508"/>
        <v>0</v>
      </c>
      <c r="AP2158" s="59">
        <f t="shared" si="502"/>
        <v>0</v>
      </c>
      <c r="AQ2158" s="59">
        <f t="shared" si="503"/>
        <v>0</v>
      </c>
      <c r="AR2158" s="102"/>
      <c r="AS2158" s="102"/>
      <c r="AT2158" s="27"/>
      <c r="AU2158" s="592"/>
    </row>
    <row r="2159" spans="1:47" ht="15">
      <c r="A2159" s="307"/>
      <c r="B2159" s="351"/>
      <c r="C2159" s="352"/>
      <c r="D2159" s="951"/>
      <c r="E2159" s="952"/>
      <c r="F2159" s="952"/>
      <c r="G2159" s="953"/>
      <c r="H2159" s="745">
        <v>0.21</v>
      </c>
      <c r="I2159" s="747">
        <v>1</v>
      </c>
      <c r="J2159" s="312"/>
      <c r="K2159" s="680">
        <f t="shared" si="500"/>
        <v>0</v>
      </c>
      <c r="L2159" s="356">
        <v>1</v>
      </c>
      <c r="M2159" s="355"/>
      <c r="N2159" s="364">
        <f t="shared" si="504"/>
        <v>1</v>
      </c>
      <c r="O2159" s="356"/>
      <c r="P2159" s="356"/>
      <c r="Q2159" s="356"/>
      <c r="R2159" s="356"/>
      <c r="S2159" s="356"/>
      <c r="T2159" s="356"/>
      <c r="U2159" s="356"/>
      <c r="V2159" s="356"/>
      <c r="W2159" s="356"/>
      <c r="X2159" s="356"/>
      <c r="Y2159" s="356"/>
      <c r="Z2159" s="356"/>
      <c r="AA2159" s="356"/>
      <c r="AB2159" s="356"/>
      <c r="AC2159" s="356"/>
      <c r="AD2159" s="356"/>
      <c r="AE2159" s="356"/>
      <c r="AF2159" s="356"/>
      <c r="AG2159" s="356"/>
      <c r="AH2159" s="356"/>
      <c r="AI2159" s="356"/>
      <c r="AJ2159" s="356"/>
      <c r="AK2159" s="72">
        <f t="shared" si="505"/>
        <v>0</v>
      </c>
      <c r="AL2159" s="73">
        <f t="shared" si="501"/>
        <v>1</v>
      </c>
      <c r="AM2159" s="368">
        <f t="shared" si="506"/>
        <v>0</v>
      </c>
      <c r="AN2159" s="368">
        <f t="shared" si="507"/>
        <v>0</v>
      </c>
      <c r="AO2159" s="756">
        <f t="shared" si="508"/>
        <v>0</v>
      </c>
      <c r="AP2159" s="59">
        <f t="shared" si="502"/>
        <v>0</v>
      </c>
      <c r="AQ2159" s="59">
        <f t="shared" si="503"/>
        <v>0</v>
      </c>
      <c r="AR2159" s="102"/>
      <c r="AS2159" s="102"/>
      <c r="AT2159" s="27"/>
      <c r="AU2159" s="592"/>
    </row>
    <row r="2160" spans="1:47" ht="15">
      <c r="A2160" s="309"/>
      <c r="B2160" s="338"/>
      <c r="C2160" s="350"/>
      <c r="D2160" s="951"/>
      <c r="E2160" s="952"/>
      <c r="F2160" s="952"/>
      <c r="G2160" s="953"/>
      <c r="H2160" s="745">
        <v>0.21</v>
      </c>
      <c r="I2160" s="747">
        <v>1</v>
      </c>
      <c r="J2160" s="316"/>
      <c r="K2160" s="680">
        <f t="shared" si="500"/>
        <v>0</v>
      </c>
      <c r="L2160" s="356">
        <v>1</v>
      </c>
      <c r="M2160" s="355"/>
      <c r="N2160" s="364">
        <f t="shared" ref="N2160:N2191" si="509">L2160+M2160</f>
        <v>1</v>
      </c>
      <c r="O2160" s="355"/>
      <c r="P2160" s="355"/>
      <c r="Q2160" s="355"/>
      <c r="R2160" s="355"/>
      <c r="S2160" s="355"/>
      <c r="T2160" s="355"/>
      <c r="U2160" s="355"/>
      <c r="V2160" s="355"/>
      <c r="W2160" s="355"/>
      <c r="X2160" s="355"/>
      <c r="Y2160" s="355"/>
      <c r="Z2160" s="355"/>
      <c r="AA2160" s="355"/>
      <c r="AB2160" s="355"/>
      <c r="AC2160" s="355"/>
      <c r="AD2160" s="355"/>
      <c r="AE2160" s="355"/>
      <c r="AF2160" s="355"/>
      <c r="AG2160" s="355"/>
      <c r="AH2160" s="355"/>
      <c r="AI2160" s="355"/>
      <c r="AJ2160" s="355"/>
      <c r="AK2160" s="72">
        <f t="shared" ref="AK2160:AK2191" si="510">SUM(O2160:AJ2160)</f>
        <v>0</v>
      </c>
      <c r="AL2160" s="73">
        <f t="shared" si="501"/>
        <v>1</v>
      </c>
      <c r="AM2160" s="368">
        <f t="shared" si="506"/>
        <v>0</v>
      </c>
      <c r="AN2160" s="368">
        <f t="shared" si="507"/>
        <v>0</v>
      </c>
      <c r="AO2160" s="756">
        <f t="shared" si="508"/>
        <v>0</v>
      </c>
      <c r="AP2160" s="59">
        <f t="shared" ref="AP2160:AP2191" si="511">AM2160-AR2160</f>
        <v>0</v>
      </c>
      <c r="AQ2160" s="59">
        <f t="shared" ref="AQ2160:AQ2191" si="512">AN2160-AS2160</f>
        <v>0</v>
      </c>
      <c r="AR2160" s="102"/>
      <c r="AS2160" s="102"/>
      <c r="AT2160" s="27"/>
      <c r="AU2160" s="592"/>
    </row>
    <row r="2161" spans="1:47" ht="15">
      <c r="A2161" s="309"/>
      <c r="B2161" s="338"/>
      <c r="C2161" s="350"/>
      <c r="D2161" s="951"/>
      <c r="E2161" s="952"/>
      <c r="F2161" s="952"/>
      <c r="G2161" s="953"/>
      <c r="H2161" s="745">
        <v>0.21</v>
      </c>
      <c r="I2161" s="747">
        <v>1</v>
      </c>
      <c r="J2161" s="316"/>
      <c r="K2161" s="680">
        <f t="shared" si="500"/>
        <v>0</v>
      </c>
      <c r="L2161" s="356">
        <v>1</v>
      </c>
      <c r="M2161" s="355"/>
      <c r="N2161" s="364">
        <f t="shared" si="509"/>
        <v>1</v>
      </c>
      <c r="O2161" s="355"/>
      <c r="P2161" s="355"/>
      <c r="Q2161" s="355"/>
      <c r="R2161" s="355"/>
      <c r="S2161" s="355"/>
      <c r="T2161" s="355"/>
      <c r="U2161" s="355"/>
      <c r="V2161" s="355"/>
      <c r="W2161" s="355"/>
      <c r="X2161" s="355"/>
      <c r="Y2161" s="355"/>
      <c r="Z2161" s="355"/>
      <c r="AA2161" s="355"/>
      <c r="AB2161" s="355"/>
      <c r="AC2161" s="355"/>
      <c r="AD2161" s="355"/>
      <c r="AE2161" s="355"/>
      <c r="AF2161" s="355"/>
      <c r="AG2161" s="355"/>
      <c r="AH2161" s="355"/>
      <c r="AI2161" s="355"/>
      <c r="AJ2161" s="355"/>
      <c r="AK2161" s="72">
        <f t="shared" si="510"/>
        <v>0</v>
      </c>
      <c r="AL2161" s="73">
        <f t="shared" si="501"/>
        <v>1</v>
      </c>
      <c r="AM2161" s="368">
        <f t="shared" si="506"/>
        <v>0</v>
      </c>
      <c r="AN2161" s="368">
        <f t="shared" si="507"/>
        <v>0</v>
      </c>
      <c r="AO2161" s="756">
        <f t="shared" si="508"/>
        <v>0</v>
      </c>
      <c r="AP2161" s="59">
        <f t="shared" si="511"/>
        <v>0</v>
      </c>
      <c r="AQ2161" s="59">
        <f t="shared" si="512"/>
        <v>0</v>
      </c>
      <c r="AR2161" s="102"/>
      <c r="AS2161" s="102"/>
      <c r="AT2161" s="27"/>
      <c r="AU2161" s="592"/>
    </row>
    <row r="2162" spans="1:47" ht="15">
      <c r="A2162" s="307"/>
      <c r="B2162" s="351"/>
      <c r="C2162" s="352"/>
      <c r="D2162" s="951"/>
      <c r="E2162" s="952"/>
      <c r="F2162" s="952"/>
      <c r="G2162" s="953"/>
      <c r="H2162" s="745">
        <v>0.21</v>
      </c>
      <c r="I2162" s="747">
        <v>1</v>
      </c>
      <c r="J2162" s="312"/>
      <c r="K2162" s="680">
        <f t="shared" si="500"/>
        <v>0</v>
      </c>
      <c r="L2162" s="356">
        <v>1</v>
      </c>
      <c r="M2162" s="355"/>
      <c r="N2162" s="364">
        <f t="shared" si="509"/>
        <v>1</v>
      </c>
      <c r="O2162" s="356"/>
      <c r="P2162" s="356"/>
      <c r="Q2162" s="356"/>
      <c r="R2162" s="356"/>
      <c r="S2162" s="356"/>
      <c r="T2162" s="356"/>
      <c r="U2162" s="356"/>
      <c r="V2162" s="356"/>
      <c r="W2162" s="356"/>
      <c r="X2162" s="356"/>
      <c r="Y2162" s="356"/>
      <c r="Z2162" s="356"/>
      <c r="AA2162" s="356"/>
      <c r="AB2162" s="356"/>
      <c r="AC2162" s="356"/>
      <c r="AD2162" s="356"/>
      <c r="AE2162" s="356"/>
      <c r="AF2162" s="356"/>
      <c r="AG2162" s="356"/>
      <c r="AH2162" s="356"/>
      <c r="AI2162" s="356"/>
      <c r="AJ2162" s="356"/>
      <c r="AK2162" s="72">
        <f t="shared" si="510"/>
        <v>0</v>
      </c>
      <c r="AL2162" s="73">
        <f t="shared" si="501"/>
        <v>1</v>
      </c>
      <c r="AM2162" s="368">
        <f t="shared" si="506"/>
        <v>0</v>
      </c>
      <c r="AN2162" s="368">
        <f t="shared" si="507"/>
        <v>0</v>
      </c>
      <c r="AO2162" s="756">
        <f t="shared" si="508"/>
        <v>0</v>
      </c>
      <c r="AP2162" s="59">
        <f t="shared" si="511"/>
        <v>0</v>
      </c>
      <c r="AQ2162" s="59">
        <f t="shared" si="512"/>
        <v>0</v>
      </c>
      <c r="AR2162" s="102"/>
      <c r="AS2162" s="102"/>
      <c r="AT2162" s="27"/>
      <c r="AU2162" s="592"/>
    </row>
    <row r="2163" spans="1:47" ht="15">
      <c r="A2163" s="309"/>
      <c r="B2163" s="338"/>
      <c r="C2163" s="350"/>
      <c r="D2163" s="951"/>
      <c r="E2163" s="952"/>
      <c r="F2163" s="952"/>
      <c r="G2163" s="953"/>
      <c r="H2163" s="745">
        <v>0.21</v>
      </c>
      <c r="I2163" s="747">
        <v>1</v>
      </c>
      <c r="J2163" s="316"/>
      <c r="K2163" s="680">
        <f t="shared" si="500"/>
        <v>0</v>
      </c>
      <c r="L2163" s="356"/>
      <c r="M2163" s="355"/>
      <c r="N2163" s="364">
        <f t="shared" si="509"/>
        <v>0</v>
      </c>
      <c r="O2163" s="355"/>
      <c r="P2163" s="355"/>
      <c r="Q2163" s="355"/>
      <c r="R2163" s="355"/>
      <c r="S2163" s="355"/>
      <c r="T2163" s="355"/>
      <c r="U2163" s="355"/>
      <c r="V2163" s="355"/>
      <c r="W2163" s="355"/>
      <c r="X2163" s="355"/>
      <c r="Y2163" s="355"/>
      <c r="Z2163" s="355"/>
      <c r="AA2163" s="355"/>
      <c r="AB2163" s="355"/>
      <c r="AC2163" s="355"/>
      <c r="AD2163" s="355"/>
      <c r="AE2163" s="355"/>
      <c r="AF2163" s="355"/>
      <c r="AG2163" s="355"/>
      <c r="AH2163" s="355"/>
      <c r="AI2163" s="355"/>
      <c r="AJ2163" s="355"/>
      <c r="AK2163" s="72">
        <f t="shared" si="510"/>
        <v>0</v>
      </c>
      <c r="AL2163" s="73">
        <f t="shared" si="501"/>
        <v>0</v>
      </c>
      <c r="AM2163" s="368">
        <f t="shared" si="506"/>
        <v>0</v>
      </c>
      <c r="AN2163" s="368">
        <f t="shared" si="507"/>
        <v>0</v>
      </c>
      <c r="AO2163" s="756">
        <f t="shared" si="508"/>
        <v>0</v>
      </c>
      <c r="AP2163" s="59">
        <f t="shared" si="511"/>
        <v>0</v>
      </c>
      <c r="AQ2163" s="59">
        <f t="shared" si="512"/>
        <v>0</v>
      </c>
      <c r="AR2163" s="102"/>
      <c r="AS2163" s="102"/>
      <c r="AT2163" s="27"/>
      <c r="AU2163" s="592"/>
    </row>
    <row r="2164" spans="1:47" ht="15">
      <c r="A2164" s="309"/>
      <c r="B2164" s="338"/>
      <c r="C2164" s="350"/>
      <c r="D2164" s="951"/>
      <c r="E2164" s="952"/>
      <c r="F2164" s="952"/>
      <c r="G2164" s="953"/>
      <c r="H2164" s="745">
        <v>0.21</v>
      </c>
      <c r="I2164" s="747">
        <v>1</v>
      </c>
      <c r="J2164" s="316"/>
      <c r="K2164" s="680">
        <f t="shared" si="500"/>
        <v>0</v>
      </c>
      <c r="L2164" s="356"/>
      <c r="M2164" s="355"/>
      <c r="N2164" s="364">
        <f t="shared" si="509"/>
        <v>0</v>
      </c>
      <c r="O2164" s="355"/>
      <c r="P2164" s="355"/>
      <c r="Q2164" s="355"/>
      <c r="R2164" s="355"/>
      <c r="S2164" s="355"/>
      <c r="T2164" s="355"/>
      <c r="U2164" s="355"/>
      <c r="V2164" s="355"/>
      <c r="W2164" s="355"/>
      <c r="X2164" s="355"/>
      <c r="Y2164" s="355"/>
      <c r="Z2164" s="355"/>
      <c r="AA2164" s="355"/>
      <c r="AB2164" s="355"/>
      <c r="AC2164" s="355"/>
      <c r="AD2164" s="355"/>
      <c r="AE2164" s="355"/>
      <c r="AF2164" s="355"/>
      <c r="AG2164" s="355"/>
      <c r="AH2164" s="355"/>
      <c r="AI2164" s="355"/>
      <c r="AJ2164" s="355"/>
      <c r="AK2164" s="72">
        <f t="shared" si="510"/>
        <v>0</v>
      </c>
      <c r="AL2164" s="73">
        <f t="shared" si="501"/>
        <v>0</v>
      </c>
      <c r="AM2164" s="368">
        <f t="shared" si="506"/>
        <v>0</v>
      </c>
      <c r="AN2164" s="368">
        <f t="shared" si="507"/>
        <v>0</v>
      </c>
      <c r="AO2164" s="756">
        <f t="shared" si="508"/>
        <v>0</v>
      </c>
      <c r="AP2164" s="59">
        <f t="shared" si="511"/>
        <v>0</v>
      </c>
      <c r="AQ2164" s="59">
        <f t="shared" si="512"/>
        <v>0</v>
      </c>
      <c r="AR2164" s="102"/>
      <c r="AS2164" s="102"/>
      <c r="AT2164" s="27"/>
      <c r="AU2164" s="592"/>
    </row>
    <row r="2165" spans="1:47" ht="15">
      <c r="A2165" s="307"/>
      <c r="B2165" s="351"/>
      <c r="C2165" s="352"/>
      <c r="D2165" s="951"/>
      <c r="E2165" s="952"/>
      <c r="F2165" s="952"/>
      <c r="G2165" s="953"/>
      <c r="H2165" s="745">
        <v>0.21</v>
      </c>
      <c r="I2165" s="747">
        <v>1</v>
      </c>
      <c r="J2165" s="312"/>
      <c r="K2165" s="680">
        <f t="shared" si="500"/>
        <v>0</v>
      </c>
      <c r="L2165" s="356"/>
      <c r="M2165" s="355"/>
      <c r="N2165" s="364">
        <f t="shared" si="509"/>
        <v>0</v>
      </c>
      <c r="O2165" s="356"/>
      <c r="P2165" s="356"/>
      <c r="Q2165" s="356"/>
      <c r="R2165" s="356"/>
      <c r="S2165" s="356"/>
      <c r="T2165" s="356"/>
      <c r="U2165" s="356"/>
      <c r="V2165" s="356"/>
      <c r="W2165" s="356"/>
      <c r="X2165" s="356"/>
      <c r="Y2165" s="356"/>
      <c r="Z2165" s="356"/>
      <c r="AA2165" s="356"/>
      <c r="AB2165" s="356"/>
      <c r="AC2165" s="356"/>
      <c r="AD2165" s="356"/>
      <c r="AE2165" s="356"/>
      <c r="AF2165" s="356"/>
      <c r="AG2165" s="356"/>
      <c r="AH2165" s="356"/>
      <c r="AI2165" s="356"/>
      <c r="AJ2165" s="356"/>
      <c r="AK2165" s="72">
        <f t="shared" si="510"/>
        <v>0</v>
      </c>
      <c r="AL2165" s="73">
        <f t="shared" si="501"/>
        <v>0</v>
      </c>
      <c r="AM2165" s="368">
        <f t="shared" si="506"/>
        <v>0</v>
      </c>
      <c r="AN2165" s="368">
        <f t="shared" si="507"/>
        <v>0</v>
      </c>
      <c r="AO2165" s="756">
        <f t="shared" si="508"/>
        <v>0</v>
      </c>
      <c r="AP2165" s="59">
        <f t="shared" si="511"/>
        <v>0</v>
      </c>
      <c r="AQ2165" s="59">
        <f t="shared" si="512"/>
        <v>0</v>
      </c>
      <c r="AR2165" s="102"/>
      <c r="AS2165" s="102"/>
      <c r="AT2165" s="27"/>
      <c r="AU2165" s="592"/>
    </row>
    <row r="2166" spans="1:47" ht="15">
      <c r="A2166" s="309"/>
      <c r="B2166" s="338"/>
      <c r="C2166" s="350"/>
      <c r="D2166" s="951"/>
      <c r="E2166" s="952"/>
      <c r="F2166" s="952"/>
      <c r="G2166" s="953"/>
      <c r="H2166" s="745">
        <v>0.21</v>
      </c>
      <c r="I2166" s="747">
        <v>1</v>
      </c>
      <c r="J2166" s="316"/>
      <c r="K2166" s="680">
        <f t="shared" si="500"/>
        <v>0</v>
      </c>
      <c r="L2166" s="356"/>
      <c r="M2166" s="355"/>
      <c r="N2166" s="364">
        <f t="shared" ref="N2166:N2188" si="513">L2166+M2166</f>
        <v>0</v>
      </c>
      <c r="O2166" s="355"/>
      <c r="P2166" s="355"/>
      <c r="Q2166" s="355"/>
      <c r="R2166" s="355"/>
      <c r="S2166" s="355"/>
      <c r="T2166" s="355"/>
      <c r="U2166" s="355"/>
      <c r="V2166" s="355"/>
      <c r="W2166" s="355"/>
      <c r="X2166" s="355"/>
      <c r="Y2166" s="355"/>
      <c r="Z2166" s="355"/>
      <c r="AA2166" s="355"/>
      <c r="AB2166" s="355"/>
      <c r="AC2166" s="355"/>
      <c r="AD2166" s="355"/>
      <c r="AE2166" s="355"/>
      <c r="AF2166" s="355"/>
      <c r="AG2166" s="355"/>
      <c r="AH2166" s="355"/>
      <c r="AI2166" s="355"/>
      <c r="AJ2166" s="355"/>
      <c r="AK2166" s="72">
        <f t="shared" ref="AK2166:AK2188" si="514">SUM(O2166:AJ2166)</f>
        <v>0</v>
      </c>
      <c r="AL2166" s="73">
        <f t="shared" si="501"/>
        <v>0</v>
      </c>
      <c r="AM2166" s="368">
        <f t="shared" si="506"/>
        <v>0</v>
      </c>
      <c r="AN2166" s="368">
        <f t="shared" si="507"/>
        <v>0</v>
      </c>
      <c r="AO2166" s="756">
        <f t="shared" si="508"/>
        <v>0</v>
      </c>
      <c r="AP2166" s="59">
        <f t="shared" ref="AP2166:AP2188" si="515">AM2166-AR2166</f>
        <v>0</v>
      </c>
      <c r="AQ2166" s="59">
        <f t="shared" ref="AQ2166:AQ2188" si="516">AN2166-AS2166</f>
        <v>0</v>
      </c>
      <c r="AR2166" s="102"/>
      <c r="AS2166" s="102"/>
      <c r="AT2166" s="27"/>
      <c r="AU2166" s="592"/>
    </row>
    <row r="2167" spans="1:47" ht="15">
      <c r="A2167" s="307"/>
      <c r="B2167" s="351"/>
      <c r="C2167" s="352"/>
      <c r="D2167" s="951"/>
      <c r="E2167" s="952"/>
      <c r="F2167" s="952"/>
      <c r="G2167" s="953"/>
      <c r="H2167" s="745">
        <v>0.21</v>
      </c>
      <c r="I2167" s="747">
        <v>1</v>
      </c>
      <c r="J2167" s="312"/>
      <c r="K2167" s="680">
        <f t="shared" si="500"/>
        <v>0</v>
      </c>
      <c r="L2167" s="356"/>
      <c r="M2167" s="355"/>
      <c r="N2167" s="364">
        <f t="shared" ref="N2167:N2176" si="517">L2167+M2167</f>
        <v>0</v>
      </c>
      <c r="O2167" s="356"/>
      <c r="P2167" s="356"/>
      <c r="Q2167" s="356"/>
      <c r="R2167" s="356"/>
      <c r="S2167" s="356"/>
      <c r="T2167" s="356"/>
      <c r="U2167" s="356"/>
      <c r="V2167" s="356"/>
      <c r="W2167" s="356"/>
      <c r="X2167" s="356"/>
      <c r="Y2167" s="356"/>
      <c r="Z2167" s="356"/>
      <c r="AA2167" s="356"/>
      <c r="AB2167" s="356"/>
      <c r="AC2167" s="356"/>
      <c r="AD2167" s="356"/>
      <c r="AE2167" s="356"/>
      <c r="AF2167" s="356"/>
      <c r="AG2167" s="356"/>
      <c r="AH2167" s="356"/>
      <c r="AI2167" s="356"/>
      <c r="AJ2167" s="356"/>
      <c r="AK2167" s="72">
        <f t="shared" ref="AK2167:AK2176" si="518">SUM(O2167:AJ2167)</f>
        <v>0</v>
      </c>
      <c r="AL2167" s="73">
        <f t="shared" ref="AL2167:AL2176" si="519">N2167+AK2167</f>
        <v>0</v>
      </c>
      <c r="AM2167" s="368">
        <f t="shared" si="506"/>
        <v>0</v>
      </c>
      <c r="AN2167" s="368">
        <f t="shared" si="507"/>
        <v>0</v>
      </c>
      <c r="AO2167" s="756">
        <f t="shared" si="508"/>
        <v>0</v>
      </c>
      <c r="AP2167" s="59">
        <f t="shared" ref="AP2167:AP2176" si="520">AM2167-AR2167</f>
        <v>0</v>
      </c>
      <c r="AQ2167" s="59">
        <f t="shared" ref="AQ2167:AQ2176" si="521">AN2167-AS2167</f>
        <v>0</v>
      </c>
      <c r="AR2167" s="102"/>
      <c r="AS2167" s="102"/>
      <c r="AT2167" s="27"/>
      <c r="AU2167" s="592"/>
    </row>
    <row r="2168" spans="1:47" ht="15">
      <c r="A2168" s="309"/>
      <c r="B2168" s="338"/>
      <c r="C2168" s="350"/>
      <c r="D2168" s="951"/>
      <c r="E2168" s="952"/>
      <c r="F2168" s="952"/>
      <c r="G2168" s="953"/>
      <c r="H2168" s="745">
        <v>0.21</v>
      </c>
      <c r="I2168" s="747">
        <v>1</v>
      </c>
      <c r="J2168" s="316"/>
      <c r="K2168" s="680">
        <f t="shared" si="500"/>
        <v>0</v>
      </c>
      <c r="L2168" s="356"/>
      <c r="M2168" s="355"/>
      <c r="N2168" s="364">
        <f t="shared" si="517"/>
        <v>0</v>
      </c>
      <c r="O2168" s="355"/>
      <c r="P2168" s="355"/>
      <c r="Q2168" s="355"/>
      <c r="R2168" s="355"/>
      <c r="S2168" s="355"/>
      <c r="T2168" s="355"/>
      <c r="U2168" s="355"/>
      <c r="V2168" s="355"/>
      <c r="W2168" s="355"/>
      <c r="X2168" s="355"/>
      <c r="Y2168" s="355"/>
      <c r="Z2168" s="355"/>
      <c r="AA2168" s="355"/>
      <c r="AB2168" s="355"/>
      <c r="AC2168" s="355"/>
      <c r="AD2168" s="355"/>
      <c r="AE2168" s="355"/>
      <c r="AF2168" s="355"/>
      <c r="AG2168" s="355"/>
      <c r="AH2168" s="355"/>
      <c r="AI2168" s="355"/>
      <c r="AJ2168" s="355"/>
      <c r="AK2168" s="72">
        <f t="shared" si="518"/>
        <v>0</v>
      </c>
      <c r="AL2168" s="73">
        <f t="shared" si="519"/>
        <v>0</v>
      </c>
      <c r="AM2168" s="368">
        <f t="shared" si="506"/>
        <v>0</v>
      </c>
      <c r="AN2168" s="368">
        <f t="shared" si="507"/>
        <v>0</v>
      </c>
      <c r="AO2168" s="756">
        <f t="shared" si="508"/>
        <v>0</v>
      </c>
      <c r="AP2168" s="59">
        <f t="shared" si="520"/>
        <v>0</v>
      </c>
      <c r="AQ2168" s="59">
        <f t="shared" si="521"/>
        <v>0</v>
      </c>
      <c r="AR2168" s="102"/>
      <c r="AS2168" s="102"/>
      <c r="AT2168" s="27"/>
      <c r="AU2168" s="592"/>
    </row>
    <row r="2169" spans="1:47" ht="15">
      <c r="A2169" s="309"/>
      <c r="B2169" s="338"/>
      <c r="C2169" s="350"/>
      <c r="D2169" s="951"/>
      <c r="E2169" s="952"/>
      <c r="F2169" s="952"/>
      <c r="G2169" s="953"/>
      <c r="H2169" s="745">
        <v>0.21</v>
      </c>
      <c r="I2169" s="747">
        <v>1</v>
      </c>
      <c r="J2169" s="316"/>
      <c r="K2169" s="680">
        <f t="shared" si="500"/>
        <v>0</v>
      </c>
      <c r="L2169" s="356"/>
      <c r="M2169" s="355"/>
      <c r="N2169" s="364">
        <f t="shared" si="517"/>
        <v>0</v>
      </c>
      <c r="O2169" s="355"/>
      <c r="P2169" s="355"/>
      <c r="Q2169" s="355"/>
      <c r="R2169" s="355"/>
      <c r="S2169" s="355"/>
      <c r="T2169" s="355"/>
      <c r="U2169" s="355"/>
      <c r="V2169" s="355"/>
      <c r="W2169" s="355"/>
      <c r="X2169" s="355"/>
      <c r="Y2169" s="355"/>
      <c r="Z2169" s="355"/>
      <c r="AA2169" s="355"/>
      <c r="AB2169" s="355"/>
      <c r="AC2169" s="355"/>
      <c r="AD2169" s="355"/>
      <c r="AE2169" s="355"/>
      <c r="AF2169" s="355"/>
      <c r="AG2169" s="355"/>
      <c r="AH2169" s="355"/>
      <c r="AI2169" s="355"/>
      <c r="AJ2169" s="355"/>
      <c r="AK2169" s="72">
        <f t="shared" si="518"/>
        <v>0</v>
      </c>
      <c r="AL2169" s="73">
        <f t="shared" si="519"/>
        <v>0</v>
      </c>
      <c r="AM2169" s="368">
        <f t="shared" si="506"/>
        <v>0</v>
      </c>
      <c r="AN2169" s="368">
        <f t="shared" si="507"/>
        <v>0</v>
      </c>
      <c r="AO2169" s="756">
        <f t="shared" si="508"/>
        <v>0</v>
      </c>
      <c r="AP2169" s="59">
        <f t="shared" si="520"/>
        <v>0</v>
      </c>
      <c r="AQ2169" s="59">
        <f t="shared" si="521"/>
        <v>0</v>
      </c>
      <c r="AR2169" s="102"/>
      <c r="AS2169" s="102"/>
      <c r="AT2169" s="27"/>
      <c r="AU2169" s="592"/>
    </row>
    <row r="2170" spans="1:47" ht="15">
      <c r="A2170" s="307"/>
      <c r="B2170" s="351"/>
      <c r="C2170" s="352"/>
      <c r="D2170" s="951"/>
      <c r="E2170" s="952"/>
      <c r="F2170" s="952"/>
      <c r="G2170" s="953"/>
      <c r="H2170" s="745">
        <v>0.21</v>
      </c>
      <c r="I2170" s="747">
        <v>1</v>
      </c>
      <c r="J2170" s="312"/>
      <c r="K2170" s="680">
        <f t="shared" si="500"/>
        <v>0</v>
      </c>
      <c r="L2170" s="356"/>
      <c r="M2170" s="355"/>
      <c r="N2170" s="364">
        <f t="shared" si="517"/>
        <v>0</v>
      </c>
      <c r="O2170" s="356"/>
      <c r="P2170" s="356"/>
      <c r="Q2170" s="356"/>
      <c r="R2170" s="356"/>
      <c r="S2170" s="356"/>
      <c r="T2170" s="356"/>
      <c r="U2170" s="356"/>
      <c r="V2170" s="356"/>
      <c r="W2170" s="356"/>
      <c r="X2170" s="356"/>
      <c r="Y2170" s="356"/>
      <c r="Z2170" s="356"/>
      <c r="AA2170" s="356"/>
      <c r="AB2170" s="356"/>
      <c r="AC2170" s="356"/>
      <c r="AD2170" s="356"/>
      <c r="AE2170" s="356"/>
      <c r="AF2170" s="356"/>
      <c r="AG2170" s="356"/>
      <c r="AH2170" s="356"/>
      <c r="AI2170" s="356"/>
      <c r="AJ2170" s="356"/>
      <c r="AK2170" s="72">
        <f t="shared" si="518"/>
        <v>0</v>
      </c>
      <c r="AL2170" s="73">
        <f t="shared" si="519"/>
        <v>0</v>
      </c>
      <c r="AM2170" s="368">
        <f t="shared" si="506"/>
        <v>0</v>
      </c>
      <c r="AN2170" s="368">
        <f t="shared" si="507"/>
        <v>0</v>
      </c>
      <c r="AO2170" s="756">
        <f t="shared" si="508"/>
        <v>0</v>
      </c>
      <c r="AP2170" s="59">
        <f t="shared" si="520"/>
        <v>0</v>
      </c>
      <c r="AQ2170" s="59">
        <f t="shared" si="521"/>
        <v>0</v>
      </c>
      <c r="AR2170" s="102"/>
      <c r="AS2170" s="102"/>
      <c r="AT2170" s="27"/>
      <c r="AU2170" s="592"/>
    </row>
    <row r="2171" spans="1:47" ht="15">
      <c r="A2171" s="309"/>
      <c r="B2171" s="338"/>
      <c r="C2171" s="350"/>
      <c r="D2171" s="951"/>
      <c r="E2171" s="952"/>
      <c r="F2171" s="952"/>
      <c r="G2171" s="953"/>
      <c r="H2171" s="745">
        <v>0.21</v>
      </c>
      <c r="I2171" s="747">
        <v>1</v>
      </c>
      <c r="J2171" s="316"/>
      <c r="K2171" s="680">
        <f t="shared" si="500"/>
        <v>0</v>
      </c>
      <c r="L2171" s="356"/>
      <c r="M2171" s="355"/>
      <c r="N2171" s="364">
        <f t="shared" si="517"/>
        <v>0</v>
      </c>
      <c r="O2171" s="355"/>
      <c r="P2171" s="355"/>
      <c r="Q2171" s="355"/>
      <c r="R2171" s="355"/>
      <c r="S2171" s="355"/>
      <c r="T2171" s="355"/>
      <c r="U2171" s="355"/>
      <c r="V2171" s="355"/>
      <c r="W2171" s="355"/>
      <c r="X2171" s="355"/>
      <c r="Y2171" s="355"/>
      <c r="Z2171" s="355"/>
      <c r="AA2171" s="355"/>
      <c r="AB2171" s="355"/>
      <c r="AC2171" s="355"/>
      <c r="AD2171" s="355"/>
      <c r="AE2171" s="355"/>
      <c r="AF2171" s="355"/>
      <c r="AG2171" s="355"/>
      <c r="AH2171" s="355"/>
      <c r="AI2171" s="355"/>
      <c r="AJ2171" s="355"/>
      <c r="AK2171" s="72">
        <f t="shared" si="518"/>
        <v>0</v>
      </c>
      <c r="AL2171" s="73">
        <f t="shared" si="519"/>
        <v>0</v>
      </c>
      <c r="AM2171" s="368">
        <f t="shared" si="506"/>
        <v>0</v>
      </c>
      <c r="AN2171" s="368">
        <f t="shared" si="507"/>
        <v>0</v>
      </c>
      <c r="AO2171" s="756">
        <f t="shared" si="508"/>
        <v>0</v>
      </c>
      <c r="AP2171" s="59">
        <f t="shared" si="520"/>
        <v>0</v>
      </c>
      <c r="AQ2171" s="59">
        <f t="shared" si="521"/>
        <v>0</v>
      </c>
      <c r="AR2171" s="102"/>
      <c r="AS2171" s="102"/>
      <c r="AT2171" s="27"/>
      <c r="AU2171" s="592"/>
    </row>
    <row r="2172" spans="1:47" ht="15">
      <c r="A2172" s="309"/>
      <c r="B2172" s="338"/>
      <c r="C2172" s="350"/>
      <c r="D2172" s="951"/>
      <c r="E2172" s="952"/>
      <c r="F2172" s="952"/>
      <c r="G2172" s="953"/>
      <c r="H2172" s="745">
        <v>0.21</v>
      </c>
      <c r="I2172" s="747">
        <v>1</v>
      </c>
      <c r="J2172" s="316"/>
      <c r="K2172" s="680">
        <f t="shared" si="500"/>
        <v>0</v>
      </c>
      <c r="L2172" s="356"/>
      <c r="M2172" s="355"/>
      <c r="N2172" s="364">
        <f t="shared" si="517"/>
        <v>0</v>
      </c>
      <c r="O2172" s="355"/>
      <c r="P2172" s="355"/>
      <c r="Q2172" s="355"/>
      <c r="R2172" s="355"/>
      <c r="S2172" s="355"/>
      <c r="T2172" s="355"/>
      <c r="U2172" s="355"/>
      <c r="V2172" s="355"/>
      <c r="W2172" s="355"/>
      <c r="X2172" s="355"/>
      <c r="Y2172" s="355"/>
      <c r="Z2172" s="355"/>
      <c r="AA2172" s="355"/>
      <c r="AB2172" s="355"/>
      <c r="AC2172" s="355"/>
      <c r="AD2172" s="355"/>
      <c r="AE2172" s="355"/>
      <c r="AF2172" s="355"/>
      <c r="AG2172" s="355"/>
      <c r="AH2172" s="355"/>
      <c r="AI2172" s="355"/>
      <c r="AJ2172" s="355"/>
      <c r="AK2172" s="72">
        <f t="shared" si="518"/>
        <v>0</v>
      </c>
      <c r="AL2172" s="73">
        <f t="shared" si="519"/>
        <v>0</v>
      </c>
      <c r="AM2172" s="368">
        <f t="shared" si="506"/>
        <v>0</v>
      </c>
      <c r="AN2172" s="368">
        <f t="shared" si="507"/>
        <v>0</v>
      </c>
      <c r="AO2172" s="756">
        <f t="shared" si="508"/>
        <v>0</v>
      </c>
      <c r="AP2172" s="59">
        <f t="shared" si="520"/>
        <v>0</v>
      </c>
      <c r="AQ2172" s="59">
        <f t="shared" si="521"/>
        <v>0</v>
      </c>
      <c r="AR2172" s="102"/>
      <c r="AS2172" s="102"/>
      <c r="AT2172" s="27"/>
      <c r="AU2172" s="592"/>
    </row>
    <row r="2173" spans="1:47" ht="15">
      <c r="A2173" s="307"/>
      <c r="B2173" s="351"/>
      <c r="C2173" s="352"/>
      <c r="D2173" s="951"/>
      <c r="E2173" s="952"/>
      <c r="F2173" s="952"/>
      <c r="G2173" s="953"/>
      <c r="H2173" s="745">
        <v>0.21</v>
      </c>
      <c r="I2173" s="747">
        <v>1</v>
      </c>
      <c r="J2173" s="312"/>
      <c r="K2173" s="680">
        <f t="shared" si="500"/>
        <v>0</v>
      </c>
      <c r="L2173" s="356"/>
      <c r="M2173" s="355"/>
      <c r="N2173" s="364">
        <f t="shared" si="517"/>
        <v>0</v>
      </c>
      <c r="O2173" s="356"/>
      <c r="P2173" s="356"/>
      <c r="Q2173" s="356"/>
      <c r="R2173" s="356"/>
      <c r="S2173" s="356"/>
      <c r="T2173" s="356"/>
      <c r="U2173" s="356"/>
      <c r="V2173" s="356"/>
      <c r="W2173" s="356"/>
      <c r="X2173" s="356"/>
      <c r="Y2173" s="356"/>
      <c r="Z2173" s="356"/>
      <c r="AA2173" s="356"/>
      <c r="AB2173" s="356"/>
      <c r="AC2173" s="356"/>
      <c r="AD2173" s="356"/>
      <c r="AE2173" s="356"/>
      <c r="AF2173" s="356"/>
      <c r="AG2173" s="356"/>
      <c r="AH2173" s="356"/>
      <c r="AI2173" s="356"/>
      <c r="AJ2173" s="356"/>
      <c r="AK2173" s="72">
        <f t="shared" si="518"/>
        <v>0</v>
      </c>
      <c r="AL2173" s="73">
        <f t="shared" si="519"/>
        <v>0</v>
      </c>
      <c r="AM2173" s="368">
        <f t="shared" si="506"/>
        <v>0</v>
      </c>
      <c r="AN2173" s="368">
        <f t="shared" si="507"/>
        <v>0</v>
      </c>
      <c r="AO2173" s="756">
        <f t="shared" si="508"/>
        <v>0</v>
      </c>
      <c r="AP2173" s="59">
        <f t="shared" si="520"/>
        <v>0</v>
      </c>
      <c r="AQ2173" s="59">
        <f t="shared" si="521"/>
        <v>0</v>
      </c>
      <c r="AR2173" s="102"/>
      <c r="AS2173" s="102"/>
      <c r="AT2173" s="27"/>
      <c r="AU2173" s="592"/>
    </row>
    <row r="2174" spans="1:47" ht="15">
      <c r="A2174" s="309"/>
      <c r="B2174" s="338"/>
      <c r="C2174" s="350"/>
      <c r="D2174" s="951"/>
      <c r="E2174" s="952"/>
      <c r="F2174" s="952"/>
      <c r="G2174" s="953"/>
      <c r="H2174" s="745">
        <v>0.21</v>
      </c>
      <c r="I2174" s="747">
        <v>1</v>
      </c>
      <c r="J2174" s="316"/>
      <c r="K2174" s="680">
        <f t="shared" si="500"/>
        <v>0</v>
      </c>
      <c r="L2174" s="356"/>
      <c r="M2174" s="355"/>
      <c r="N2174" s="364">
        <f t="shared" si="517"/>
        <v>0</v>
      </c>
      <c r="O2174" s="355"/>
      <c r="P2174" s="355"/>
      <c r="Q2174" s="355"/>
      <c r="R2174" s="355"/>
      <c r="S2174" s="355"/>
      <c r="T2174" s="355"/>
      <c r="U2174" s="355"/>
      <c r="V2174" s="355"/>
      <c r="W2174" s="355"/>
      <c r="X2174" s="355"/>
      <c r="Y2174" s="355"/>
      <c r="Z2174" s="355"/>
      <c r="AA2174" s="355"/>
      <c r="AB2174" s="355"/>
      <c r="AC2174" s="355"/>
      <c r="AD2174" s="355"/>
      <c r="AE2174" s="355"/>
      <c r="AF2174" s="355"/>
      <c r="AG2174" s="355"/>
      <c r="AH2174" s="355"/>
      <c r="AI2174" s="355"/>
      <c r="AJ2174" s="355"/>
      <c r="AK2174" s="72">
        <f t="shared" si="518"/>
        <v>0</v>
      </c>
      <c r="AL2174" s="73">
        <f t="shared" si="519"/>
        <v>0</v>
      </c>
      <c r="AM2174" s="368">
        <f t="shared" si="506"/>
        <v>0</v>
      </c>
      <c r="AN2174" s="368">
        <f t="shared" si="507"/>
        <v>0</v>
      </c>
      <c r="AO2174" s="756">
        <f t="shared" si="508"/>
        <v>0</v>
      </c>
      <c r="AP2174" s="59">
        <f t="shared" si="520"/>
        <v>0</v>
      </c>
      <c r="AQ2174" s="59">
        <f t="shared" si="521"/>
        <v>0</v>
      </c>
      <c r="AR2174" s="102"/>
      <c r="AS2174" s="102"/>
      <c r="AT2174" s="27"/>
      <c r="AU2174" s="592"/>
    </row>
    <row r="2175" spans="1:47" ht="15">
      <c r="A2175" s="309"/>
      <c r="B2175" s="338"/>
      <c r="C2175" s="350"/>
      <c r="D2175" s="951"/>
      <c r="E2175" s="952"/>
      <c r="F2175" s="952"/>
      <c r="G2175" s="953"/>
      <c r="H2175" s="745">
        <v>0.21</v>
      </c>
      <c r="I2175" s="747">
        <v>1</v>
      </c>
      <c r="J2175" s="316"/>
      <c r="K2175" s="680">
        <f t="shared" si="500"/>
        <v>0</v>
      </c>
      <c r="L2175" s="356"/>
      <c r="M2175" s="355"/>
      <c r="N2175" s="364">
        <f t="shared" si="517"/>
        <v>0</v>
      </c>
      <c r="O2175" s="355"/>
      <c r="P2175" s="355"/>
      <c r="Q2175" s="355"/>
      <c r="R2175" s="355"/>
      <c r="S2175" s="355"/>
      <c r="T2175" s="355"/>
      <c r="U2175" s="355"/>
      <c r="V2175" s="355"/>
      <c r="W2175" s="355"/>
      <c r="X2175" s="355"/>
      <c r="Y2175" s="355"/>
      <c r="Z2175" s="355"/>
      <c r="AA2175" s="355"/>
      <c r="AB2175" s="355"/>
      <c r="AC2175" s="355"/>
      <c r="AD2175" s="355"/>
      <c r="AE2175" s="355"/>
      <c r="AF2175" s="355"/>
      <c r="AG2175" s="355"/>
      <c r="AH2175" s="355"/>
      <c r="AI2175" s="355"/>
      <c r="AJ2175" s="355"/>
      <c r="AK2175" s="72">
        <f t="shared" si="518"/>
        <v>0</v>
      </c>
      <c r="AL2175" s="73">
        <f t="shared" si="519"/>
        <v>0</v>
      </c>
      <c r="AM2175" s="368">
        <f t="shared" si="506"/>
        <v>0</v>
      </c>
      <c r="AN2175" s="368">
        <f t="shared" si="507"/>
        <v>0</v>
      </c>
      <c r="AO2175" s="756">
        <f t="shared" si="508"/>
        <v>0</v>
      </c>
      <c r="AP2175" s="59">
        <f t="shared" si="520"/>
        <v>0</v>
      </c>
      <c r="AQ2175" s="59">
        <f t="shared" si="521"/>
        <v>0</v>
      </c>
      <c r="AR2175" s="102"/>
      <c r="AS2175" s="102"/>
      <c r="AT2175" s="27"/>
      <c r="AU2175" s="592"/>
    </row>
    <row r="2176" spans="1:47" ht="15">
      <c r="A2176" s="307"/>
      <c r="B2176" s="351"/>
      <c r="C2176" s="352"/>
      <c r="D2176" s="951"/>
      <c r="E2176" s="952"/>
      <c r="F2176" s="952"/>
      <c r="G2176" s="953"/>
      <c r="H2176" s="745">
        <v>0.21</v>
      </c>
      <c r="I2176" s="747">
        <v>1</v>
      </c>
      <c r="J2176" s="312"/>
      <c r="K2176" s="680">
        <f t="shared" si="500"/>
        <v>0</v>
      </c>
      <c r="L2176" s="356"/>
      <c r="M2176" s="355"/>
      <c r="N2176" s="364">
        <f t="shared" si="517"/>
        <v>0</v>
      </c>
      <c r="O2176" s="356"/>
      <c r="P2176" s="356"/>
      <c r="Q2176" s="356"/>
      <c r="R2176" s="356"/>
      <c r="S2176" s="356"/>
      <c r="T2176" s="356"/>
      <c r="U2176" s="356"/>
      <c r="V2176" s="356"/>
      <c r="W2176" s="356"/>
      <c r="X2176" s="356"/>
      <c r="Y2176" s="356"/>
      <c r="Z2176" s="356"/>
      <c r="AA2176" s="356"/>
      <c r="AB2176" s="356"/>
      <c r="AC2176" s="356"/>
      <c r="AD2176" s="356"/>
      <c r="AE2176" s="356"/>
      <c r="AF2176" s="356"/>
      <c r="AG2176" s="356"/>
      <c r="AH2176" s="356"/>
      <c r="AI2176" s="356"/>
      <c r="AJ2176" s="356"/>
      <c r="AK2176" s="72">
        <f t="shared" si="518"/>
        <v>0</v>
      </c>
      <c r="AL2176" s="73">
        <f t="shared" si="519"/>
        <v>0</v>
      </c>
      <c r="AM2176" s="368">
        <f t="shared" si="506"/>
        <v>0</v>
      </c>
      <c r="AN2176" s="368">
        <f t="shared" si="507"/>
        <v>0</v>
      </c>
      <c r="AO2176" s="756">
        <f t="shared" si="508"/>
        <v>0</v>
      </c>
      <c r="AP2176" s="59">
        <f t="shared" si="520"/>
        <v>0</v>
      </c>
      <c r="AQ2176" s="59">
        <f t="shared" si="521"/>
        <v>0</v>
      </c>
      <c r="AR2176" s="102"/>
      <c r="AS2176" s="102"/>
      <c r="AT2176" s="27"/>
      <c r="AU2176" s="592"/>
    </row>
    <row r="2177" spans="1:47" ht="15">
      <c r="A2177" s="309"/>
      <c r="B2177" s="338"/>
      <c r="C2177" s="350"/>
      <c r="D2177" s="951"/>
      <c r="E2177" s="952"/>
      <c r="F2177" s="952"/>
      <c r="G2177" s="953"/>
      <c r="H2177" s="745">
        <v>0.21</v>
      </c>
      <c r="I2177" s="747">
        <v>1</v>
      </c>
      <c r="J2177" s="316"/>
      <c r="K2177" s="680">
        <f t="shared" si="500"/>
        <v>0</v>
      </c>
      <c r="L2177" s="356"/>
      <c r="M2177" s="355"/>
      <c r="N2177" s="364">
        <f t="shared" si="513"/>
        <v>0</v>
      </c>
      <c r="O2177" s="355"/>
      <c r="P2177" s="355"/>
      <c r="Q2177" s="355"/>
      <c r="R2177" s="355"/>
      <c r="S2177" s="355"/>
      <c r="T2177" s="355"/>
      <c r="U2177" s="355"/>
      <c r="V2177" s="355"/>
      <c r="W2177" s="355"/>
      <c r="X2177" s="355"/>
      <c r="Y2177" s="355"/>
      <c r="Z2177" s="355"/>
      <c r="AA2177" s="355"/>
      <c r="AB2177" s="355"/>
      <c r="AC2177" s="355"/>
      <c r="AD2177" s="355"/>
      <c r="AE2177" s="355"/>
      <c r="AF2177" s="355"/>
      <c r="AG2177" s="355"/>
      <c r="AH2177" s="355"/>
      <c r="AI2177" s="355"/>
      <c r="AJ2177" s="355"/>
      <c r="AK2177" s="72">
        <f t="shared" si="514"/>
        <v>0</v>
      </c>
      <c r="AL2177" s="73">
        <f t="shared" si="501"/>
        <v>0</v>
      </c>
      <c r="AM2177" s="368">
        <f t="shared" si="506"/>
        <v>0</v>
      </c>
      <c r="AN2177" s="368">
        <f t="shared" si="507"/>
        <v>0</v>
      </c>
      <c r="AO2177" s="756">
        <f t="shared" si="508"/>
        <v>0</v>
      </c>
      <c r="AP2177" s="59">
        <f t="shared" si="515"/>
        <v>0</v>
      </c>
      <c r="AQ2177" s="59">
        <f t="shared" si="516"/>
        <v>0</v>
      </c>
      <c r="AR2177" s="102"/>
      <c r="AS2177" s="102"/>
      <c r="AT2177" s="27"/>
      <c r="AU2177" s="592"/>
    </row>
    <row r="2178" spans="1:47" ht="15">
      <c r="A2178" s="307"/>
      <c r="B2178" s="351"/>
      <c r="C2178" s="352"/>
      <c r="D2178" s="951"/>
      <c r="E2178" s="952"/>
      <c r="F2178" s="952"/>
      <c r="G2178" s="953"/>
      <c r="H2178" s="745">
        <v>0.21</v>
      </c>
      <c r="I2178" s="747">
        <v>1</v>
      </c>
      <c r="J2178" s="312"/>
      <c r="K2178" s="680">
        <f t="shared" si="500"/>
        <v>0</v>
      </c>
      <c r="L2178" s="356"/>
      <c r="M2178" s="355"/>
      <c r="N2178" s="364">
        <f t="shared" si="513"/>
        <v>0</v>
      </c>
      <c r="O2178" s="356"/>
      <c r="P2178" s="356"/>
      <c r="Q2178" s="356"/>
      <c r="R2178" s="356"/>
      <c r="S2178" s="356"/>
      <c r="T2178" s="356"/>
      <c r="U2178" s="356"/>
      <c r="V2178" s="356"/>
      <c r="W2178" s="356"/>
      <c r="X2178" s="356"/>
      <c r="Y2178" s="356"/>
      <c r="Z2178" s="356"/>
      <c r="AA2178" s="356"/>
      <c r="AB2178" s="356"/>
      <c r="AC2178" s="356"/>
      <c r="AD2178" s="356"/>
      <c r="AE2178" s="356"/>
      <c r="AF2178" s="356"/>
      <c r="AG2178" s="356"/>
      <c r="AH2178" s="356"/>
      <c r="AI2178" s="356"/>
      <c r="AJ2178" s="356"/>
      <c r="AK2178" s="72">
        <f t="shared" si="514"/>
        <v>0</v>
      </c>
      <c r="AL2178" s="73">
        <f t="shared" si="501"/>
        <v>0</v>
      </c>
      <c r="AM2178" s="368">
        <f t="shared" si="506"/>
        <v>0</v>
      </c>
      <c r="AN2178" s="368">
        <f t="shared" si="507"/>
        <v>0</v>
      </c>
      <c r="AO2178" s="756">
        <f t="shared" si="508"/>
        <v>0</v>
      </c>
      <c r="AP2178" s="59">
        <f t="shared" si="515"/>
        <v>0</v>
      </c>
      <c r="AQ2178" s="59">
        <f t="shared" si="516"/>
        <v>0</v>
      </c>
      <c r="AR2178" s="102"/>
      <c r="AS2178" s="102"/>
      <c r="AT2178" s="27"/>
      <c r="AU2178" s="592"/>
    </row>
    <row r="2179" spans="1:47" ht="15">
      <c r="A2179" s="309"/>
      <c r="B2179" s="338"/>
      <c r="C2179" s="350"/>
      <c r="D2179" s="951"/>
      <c r="E2179" s="952"/>
      <c r="F2179" s="952"/>
      <c r="G2179" s="953"/>
      <c r="H2179" s="745">
        <v>0.21</v>
      </c>
      <c r="I2179" s="747">
        <v>1</v>
      </c>
      <c r="J2179" s="316"/>
      <c r="K2179" s="680">
        <f t="shared" si="500"/>
        <v>0</v>
      </c>
      <c r="L2179" s="356"/>
      <c r="M2179" s="355"/>
      <c r="N2179" s="364">
        <f t="shared" si="513"/>
        <v>0</v>
      </c>
      <c r="O2179" s="355"/>
      <c r="P2179" s="355"/>
      <c r="Q2179" s="355"/>
      <c r="R2179" s="355"/>
      <c r="S2179" s="355"/>
      <c r="T2179" s="355"/>
      <c r="U2179" s="355"/>
      <c r="V2179" s="355"/>
      <c r="W2179" s="355"/>
      <c r="X2179" s="355"/>
      <c r="Y2179" s="355"/>
      <c r="Z2179" s="355"/>
      <c r="AA2179" s="355"/>
      <c r="AB2179" s="355"/>
      <c r="AC2179" s="355"/>
      <c r="AD2179" s="355"/>
      <c r="AE2179" s="355"/>
      <c r="AF2179" s="355"/>
      <c r="AG2179" s="355"/>
      <c r="AH2179" s="355"/>
      <c r="AI2179" s="355"/>
      <c r="AJ2179" s="355"/>
      <c r="AK2179" s="72">
        <f t="shared" si="514"/>
        <v>0</v>
      </c>
      <c r="AL2179" s="73">
        <f t="shared" si="501"/>
        <v>0</v>
      </c>
      <c r="AM2179" s="368">
        <f t="shared" si="506"/>
        <v>0</v>
      </c>
      <c r="AN2179" s="368">
        <f t="shared" si="507"/>
        <v>0</v>
      </c>
      <c r="AO2179" s="756">
        <f t="shared" si="508"/>
        <v>0</v>
      </c>
      <c r="AP2179" s="59">
        <f t="shared" si="515"/>
        <v>0</v>
      </c>
      <c r="AQ2179" s="59">
        <f t="shared" si="516"/>
        <v>0</v>
      </c>
      <c r="AR2179" s="102"/>
      <c r="AS2179" s="102"/>
      <c r="AT2179" s="27"/>
      <c r="AU2179" s="592"/>
    </row>
    <row r="2180" spans="1:47" ht="15">
      <c r="A2180" s="309"/>
      <c r="B2180" s="338"/>
      <c r="C2180" s="350"/>
      <c r="D2180" s="951"/>
      <c r="E2180" s="952"/>
      <c r="F2180" s="952"/>
      <c r="G2180" s="953"/>
      <c r="H2180" s="745">
        <v>0.21</v>
      </c>
      <c r="I2180" s="747">
        <v>1</v>
      </c>
      <c r="J2180" s="316"/>
      <c r="K2180" s="680">
        <f t="shared" si="500"/>
        <v>0</v>
      </c>
      <c r="L2180" s="356"/>
      <c r="M2180" s="355"/>
      <c r="N2180" s="364">
        <f t="shared" si="513"/>
        <v>0</v>
      </c>
      <c r="O2180" s="355"/>
      <c r="P2180" s="355"/>
      <c r="Q2180" s="355"/>
      <c r="R2180" s="355"/>
      <c r="S2180" s="355"/>
      <c r="T2180" s="355"/>
      <c r="U2180" s="355"/>
      <c r="V2180" s="355"/>
      <c r="W2180" s="355"/>
      <c r="X2180" s="355"/>
      <c r="Y2180" s="355"/>
      <c r="Z2180" s="355"/>
      <c r="AA2180" s="355"/>
      <c r="AB2180" s="355"/>
      <c r="AC2180" s="355"/>
      <c r="AD2180" s="355"/>
      <c r="AE2180" s="355"/>
      <c r="AF2180" s="355"/>
      <c r="AG2180" s="355"/>
      <c r="AH2180" s="355"/>
      <c r="AI2180" s="355"/>
      <c r="AJ2180" s="355"/>
      <c r="AK2180" s="72">
        <f t="shared" si="514"/>
        <v>0</v>
      </c>
      <c r="AL2180" s="73">
        <f t="shared" si="501"/>
        <v>0</v>
      </c>
      <c r="AM2180" s="368">
        <f t="shared" si="506"/>
        <v>0</v>
      </c>
      <c r="AN2180" s="368">
        <f t="shared" si="507"/>
        <v>0</v>
      </c>
      <c r="AO2180" s="756">
        <f t="shared" si="508"/>
        <v>0</v>
      </c>
      <c r="AP2180" s="59">
        <f t="shared" si="515"/>
        <v>0</v>
      </c>
      <c r="AQ2180" s="59">
        <f t="shared" si="516"/>
        <v>0</v>
      </c>
      <c r="AR2180" s="102"/>
      <c r="AS2180" s="102"/>
      <c r="AT2180" s="27"/>
      <c r="AU2180" s="592"/>
    </row>
    <row r="2181" spans="1:47" ht="15">
      <c r="A2181" s="307"/>
      <c r="B2181" s="351"/>
      <c r="C2181" s="352"/>
      <c r="D2181" s="951"/>
      <c r="E2181" s="952"/>
      <c r="F2181" s="952"/>
      <c r="G2181" s="953"/>
      <c r="H2181" s="745">
        <v>0.21</v>
      </c>
      <c r="I2181" s="747">
        <v>1</v>
      </c>
      <c r="J2181" s="312"/>
      <c r="K2181" s="680">
        <f t="shared" si="500"/>
        <v>0</v>
      </c>
      <c r="L2181" s="356"/>
      <c r="M2181" s="355"/>
      <c r="N2181" s="364">
        <f t="shared" si="513"/>
        <v>0</v>
      </c>
      <c r="O2181" s="356"/>
      <c r="P2181" s="356"/>
      <c r="Q2181" s="356"/>
      <c r="R2181" s="356"/>
      <c r="S2181" s="356"/>
      <c r="T2181" s="356"/>
      <c r="U2181" s="356"/>
      <c r="V2181" s="356"/>
      <c r="W2181" s="356"/>
      <c r="X2181" s="356"/>
      <c r="Y2181" s="356"/>
      <c r="Z2181" s="356"/>
      <c r="AA2181" s="356"/>
      <c r="AB2181" s="356"/>
      <c r="AC2181" s="356"/>
      <c r="AD2181" s="356"/>
      <c r="AE2181" s="356"/>
      <c r="AF2181" s="356"/>
      <c r="AG2181" s="356"/>
      <c r="AH2181" s="356"/>
      <c r="AI2181" s="356"/>
      <c r="AJ2181" s="356"/>
      <c r="AK2181" s="72">
        <f t="shared" si="514"/>
        <v>0</v>
      </c>
      <c r="AL2181" s="73">
        <f t="shared" si="501"/>
        <v>0</v>
      </c>
      <c r="AM2181" s="368">
        <f t="shared" si="506"/>
        <v>0</v>
      </c>
      <c r="AN2181" s="368">
        <f t="shared" si="507"/>
        <v>0</v>
      </c>
      <c r="AO2181" s="756">
        <f t="shared" si="508"/>
        <v>0</v>
      </c>
      <c r="AP2181" s="59">
        <f t="shared" si="515"/>
        <v>0</v>
      </c>
      <c r="AQ2181" s="59">
        <f t="shared" si="516"/>
        <v>0</v>
      </c>
      <c r="AR2181" s="102"/>
      <c r="AS2181" s="102"/>
      <c r="AT2181" s="27"/>
      <c r="AU2181" s="592"/>
    </row>
    <row r="2182" spans="1:47" ht="15">
      <c r="A2182" s="309"/>
      <c r="B2182" s="338"/>
      <c r="C2182" s="350"/>
      <c r="D2182" s="951"/>
      <c r="E2182" s="952"/>
      <c r="F2182" s="952"/>
      <c r="G2182" s="953"/>
      <c r="H2182" s="745">
        <v>0.21</v>
      </c>
      <c r="I2182" s="747">
        <v>1</v>
      </c>
      <c r="J2182" s="316"/>
      <c r="K2182" s="680">
        <f t="shared" si="500"/>
        <v>0</v>
      </c>
      <c r="L2182" s="356"/>
      <c r="M2182" s="355"/>
      <c r="N2182" s="364">
        <f t="shared" si="513"/>
        <v>0</v>
      </c>
      <c r="O2182" s="355"/>
      <c r="P2182" s="355"/>
      <c r="Q2182" s="355"/>
      <c r="R2182" s="355"/>
      <c r="S2182" s="355"/>
      <c r="T2182" s="355"/>
      <c r="U2182" s="355"/>
      <c r="V2182" s="355"/>
      <c r="W2182" s="355"/>
      <c r="X2182" s="355"/>
      <c r="Y2182" s="355"/>
      <c r="Z2182" s="355"/>
      <c r="AA2182" s="355"/>
      <c r="AB2182" s="355"/>
      <c r="AC2182" s="355"/>
      <c r="AD2182" s="355"/>
      <c r="AE2182" s="355"/>
      <c r="AF2182" s="355"/>
      <c r="AG2182" s="355"/>
      <c r="AH2182" s="355"/>
      <c r="AI2182" s="355"/>
      <c r="AJ2182" s="355"/>
      <c r="AK2182" s="72">
        <f t="shared" si="514"/>
        <v>0</v>
      </c>
      <c r="AL2182" s="73">
        <f t="shared" si="501"/>
        <v>0</v>
      </c>
      <c r="AM2182" s="368">
        <f t="shared" si="506"/>
        <v>0</v>
      </c>
      <c r="AN2182" s="368">
        <f t="shared" si="507"/>
        <v>0</v>
      </c>
      <c r="AO2182" s="756">
        <f t="shared" si="508"/>
        <v>0</v>
      </c>
      <c r="AP2182" s="59">
        <f t="shared" si="515"/>
        <v>0</v>
      </c>
      <c r="AQ2182" s="59">
        <f t="shared" si="516"/>
        <v>0</v>
      </c>
      <c r="AR2182" s="102"/>
      <c r="AS2182" s="102"/>
      <c r="AT2182" s="27"/>
      <c r="AU2182" s="592"/>
    </row>
    <row r="2183" spans="1:47" ht="15">
      <c r="A2183" s="309"/>
      <c r="B2183" s="338"/>
      <c r="C2183" s="350"/>
      <c r="D2183" s="951"/>
      <c r="E2183" s="952"/>
      <c r="F2183" s="952"/>
      <c r="G2183" s="953"/>
      <c r="H2183" s="745">
        <v>0.21</v>
      </c>
      <c r="I2183" s="747">
        <v>1</v>
      </c>
      <c r="J2183" s="316"/>
      <c r="K2183" s="680">
        <f t="shared" si="500"/>
        <v>0</v>
      </c>
      <c r="L2183" s="356"/>
      <c r="M2183" s="355"/>
      <c r="N2183" s="364">
        <f t="shared" si="513"/>
        <v>0</v>
      </c>
      <c r="O2183" s="355"/>
      <c r="P2183" s="355"/>
      <c r="Q2183" s="355"/>
      <c r="R2183" s="355"/>
      <c r="S2183" s="355"/>
      <c r="T2183" s="355"/>
      <c r="U2183" s="355"/>
      <c r="V2183" s="355"/>
      <c r="W2183" s="355"/>
      <c r="X2183" s="355"/>
      <c r="Y2183" s="355"/>
      <c r="Z2183" s="355"/>
      <c r="AA2183" s="355"/>
      <c r="AB2183" s="355"/>
      <c r="AC2183" s="355"/>
      <c r="AD2183" s="355"/>
      <c r="AE2183" s="355"/>
      <c r="AF2183" s="355"/>
      <c r="AG2183" s="355"/>
      <c r="AH2183" s="355"/>
      <c r="AI2183" s="355"/>
      <c r="AJ2183" s="355"/>
      <c r="AK2183" s="72">
        <f t="shared" si="514"/>
        <v>0</v>
      </c>
      <c r="AL2183" s="73">
        <f t="shared" si="501"/>
        <v>0</v>
      </c>
      <c r="AM2183" s="368">
        <f t="shared" si="506"/>
        <v>0</v>
      </c>
      <c r="AN2183" s="368">
        <f t="shared" si="507"/>
        <v>0</v>
      </c>
      <c r="AO2183" s="756">
        <f t="shared" si="508"/>
        <v>0</v>
      </c>
      <c r="AP2183" s="59">
        <f t="shared" si="515"/>
        <v>0</v>
      </c>
      <c r="AQ2183" s="59">
        <f t="shared" si="516"/>
        <v>0</v>
      </c>
      <c r="AR2183" s="102"/>
      <c r="AS2183" s="102"/>
      <c r="AT2183" s="27"/>
      <c r="AU2183" s="592"/>
    </row>
    <row r="2184" spans="1:47" ht="15">
      <c r="A2184" s="307"/>
      <c r="B2184" s="351"/>
      <c r="C2184" s="352"/>
      <c r="D2184" s="951"/>
      <c r="E2184" s="952"/>
      <c r="F2184" s="952"/>
      <c r="G2184" s="953"/>
      <c r="H2184" s="745">
        <v>0.21</v>
      </c>
      <c r="I2184" s="747">
        <v>1</v>
      </c>
      <c r="J2184" s="312"/>
      <c r="K2184" s="680">
        <f t="shared" si="500"/>
        <v>0</v>
      </c>
      <c r="L2184" s="356"/>
      <c r="M2184" s="355"/>
      <c r="N2184" s="364">
        <f t="shared" si="513"/>
        <v>0</v>
      </c>
      <c r="O2184" s="356"/>
      <c r="P2184" s="356"/>
      <c r="Q2184" s="356"/>
      <c r="R2184" s="356"/>
      <c r="S2184" s="356"/>
      <c r="T2184" s="356"/>
      <c r="U2184" s="356"/>
      <c r="V2184" s="356"/>
      <c r="W2184" s="356"/>
      <c r="X2184" s="356"/>
      <c r="Y2184" s="356"/>
      <c r="Z2184" s="356"/>
      <c r="AA2184" s="356"/>
      <c r="AB2184" s="356"/>
      <c r="AC2184" s="356"/>
      <c r="AD2184" s="356"/>
      <c r="AE2184" s="356"/>
      <c r="AF2184" s="356"/>
      <c r="AG2184" s="356"/>
      <c r="AH2184" s="356"/>
      <c r="AI2184" s="356"/>
      <c r="AJ2184" s="356"/>
      <c r="AK2184" s="72">
        <f t="shared" si="514"/>
        <v>0</v>
      </c>
      <c r="AL2184" s="73">
        <f t="shared" si="501"/>
        <v>0</v>
      </c>
      <c r="AM2184" s="368">
        <f t="shared" si="506"/>
        <v>0</v>
      </c>
      <c r="AN2184" s="368">
        <f t="shared" si="507"/>
        <v>0</v>
      </c>
      <c r="AO2184" s="756">
        <f t="shared" si="508"/>
        <v>0</v>
      </c>
      <c r="AP2184" s="59">
        <f t="shared" si="515"/>
        <v>0</v>
      </c>
      <c r="AQ2184" s="59">
        <f t="shared" si="516"/>
        <v>0</v>
      </c>
      <c r="AR2184" s="102"/>
      <c r="AS2184" s="102"/>
      <c r="AT2184" s="27"/>
      <c r="AU2184" s="592"/>
    </row>
    <row r="2185" spans="1:47" ht="15">
      <c r="A2185" s="309"/>
      <c r="B2185" s="338"/>
      <c r="C2185" s="350"/>
      <c r="D2185" s="951"/>
      <c r="E2185" s="952"/>
      <c r="F2185" s="952"/>
      <c r="G2185" s="953"/>
      <c r="H2185" s="745">
        <v>0.21</v>
      </c>
      <c r="I2185" s="747">
        <v>1</v>
      </c>
      <c r="J2185" s="316"/>
      <c r="K2185" s="680">
        <f t="shared" si="500"/>
        <v>0</v>
      </c>
      <c r="L2185" s="356"/>
      <c r="M2185" s="355"/>
      <c r="N2185" s="364">
        <f t="shared" si="513"/>
        <v>0</v>
      </c>
      <c r="O2185" s="355"/>
      <c r="P2185" s="355"/>
      <c r="Q2185" s="355"/>
      <c r="R2185" s="355"/>
      <c r="S2185" s="355"/>
      <c r="T2185" s="355"/>
      <c r="U2185" s="355"/>
      <c r="V2185" s="355"/>
      <c r="W2185" s="355"/>
      <c r="X2185" s="355"/>
      <c r="Y2185" s="355"/>
      <c r="Z2185" s="355"/>
      <c r="AA2185" s="355"/>
      <c r="AB2185" s="355"/>
      <c r="AC2185" s="355"/>
      <c r="AD2185" s="355"/>
      <c r="AE2185" s="355"/>
      <c r="AF2185" s="355"/>
      <c r="AG2185" s="355"/>
      <c r="AH2185" s="355"/>
      <c r="AI2185" s="355"/>
      <c r="AJ2185" s="355"/>
      <c r="AK2185" s="72">
        <f t="shared" si="514"/>
        <v>0</v>
      </c>
      <c r="AL2185" s="73">
        <f t="shared" si="501"/>
        <v>0</v>
      </c>
      <c r="AM2185" s="368">
        <f t="shared" si="506"/>
        <v>0</v>
      </c>
      <c r="AN2185" s="368">
        <f t="shared" si="507"/>
        <v>0</v>
      </c>
      <c r="AO2185" s="756">
        <f t="shared" si="508"/>
        <v>0</v>
      </c>
      <c r="AP2185" s="59">
        <f t="shared" si="515"/>
        <v>0</v>
      </c>
      <c r="AQ2185" s="59">
        <f t="shared" si="516"/>
        <v>0</v>
      </c>
      <c r="AR2185" s="102"/>
      <c r="AS2185" s="102"/>
      <c r="AT2185" s="27"/>
      <c r="AU2185" s="592"/>
    </row>
    <row r="2186" spans="1:47" ht="15">
      <c r="A2186" s="309"/>
      <c r="B2186" s="338"/>
      <c r="C2186" s="350"/>
      <c r="D2186" s="951"/>
      <c r="E2186" s="952"/>
      <c r="F2186" s="952"/>
      <c r="G2186" s="953"/>
      <c r="H2186" s="745">
        <v>0.21</v>
      </c>
      <c r="I2186" s="747">
        <v>1</v>
      </c>
      <c r="J2186" s="316"/>
      <c r="K2186" s="680">
        <f t="shared" si="500"/>
        <v>0</v>
      </c>
      <c r="L2186" s="356"/>
      <c r="M2186" s="355"/>
      <c r="N2186" s="364">
        <f t="shared" si="513"/>
        <v>0</v>
      </c>
      <c r="O2186" s="355"/>
      <c r="P2186" s="355"/>
      <c r="Q2186" s="355"/>
      <c r="R2186" s="355"/>
      <c r="S2186" s="355"/>
      <c r="T2186" s="355"/>
      <c r="U2186" s="355"/>
      <c r="V2186" s="355"/>
      <c r="W2186" s="355"/>
      <c r="X2186" s="355"/>
      <c r="Y2186" s="355"/>
      <c r="Z2186" s="355"/>
      <c r="AA2186" s="355"/>
      <c r="AB2186" s="355"/>
      <c r="AC2186" s="355"/>
      <c r="AD2186" s="355"/>
      <c r="AE2186" s="355"/>
      <c r="AF2186" s="355"/>
      <c r="AG2186" s="355"/>
      <c r="AH2186" s="355"/>
      <c r="AI2186" s="355"/>
      <c r="AJ2186" s="355"/>
      <c r="AK2186" s="72">
        <f t="shared" si="514"/>
        <v>0</v>
      </c>
      <c r="AL2186" s="73">
        <f t="shared" si="501"/>
        <v>0</v>
      </c>
      <c r="AM2186" s="368">
        <f t="shared" si="506"/>
        <v>0</v>
      </c>
      <c r="AN2186" s="368">
        <f t="shared" si="507"/>
        <v>0</v>
      </c>
      <c r="AO2186" s="756">
        <f t="shared" si="508"/>
        <v>0</v>
      </c>
      <c r="AP2186" s="59">
        <f t="shared" si="515"/>
        <v>0</v>
      </c>
      <c r="AQ2186" s="59">
        <f t="shared" si="516"/>
        <v>0</v>
      </c>
      <c r="AR2186" s="102"/>
      <c r="AS2186" s="102"/>
      <c r="AT2186" s="27"/>
      <c r="AU2186" s="592"/>
    </row>
    <row r="2187" spans="1:47" ht="15">
      <c r="A2187" s="307"/>
      <c r="B2187" s="351"/>
      <c r="C2187" s="352"/>
      <c r="D2187" s="951"/>
      <c r="E2187" s="952"/>
      <c r="F2187" s="952"/>
      <c r="G2187" s="953"/>
      <c r="H2187" s="745">
        <v>0.21</v>
      </c>
      <c r="I2187" s="747">
        <v>1</v>
      </c>
      <c r="J2187" s="312"/>
      <c r="K2187" s="680">
        <f t="shared" si="500"/>
        <v>0</v>
      </c>
      <c r="L2187" s="356"/>
      <c r="M2187" s="355"/>
      <c r="N2187" s="364">
        <f t="shared" si="513"/>
        <v>0</v>
      </c>
      <c r="O2187" s="356"/>
      <c r="P2187" s="356"/>
      <c r="Q2187" s="356"/>
      <c r="R2187" s="356"/>
      <c r="S2187" s="356"/>
      <c r="T2187" s="356"/>
      <c r="U2187" s="356"/>
      <c r="V2187" s="356"/>
      <c r="W2187" s="356"/>
      <c r="X2187" s="356"/>
      <c r="Y2187" s="356"/>
      <c r="Z2187" s="356"/>
      <c r="AA2187" s="356"/>
      <c r="AB2187" s="356"/>
      <c r="AC2187" s="356"/>
      <c r="AD2187" s="356"/>
      <c r="AE2187" s="356"/>
      <c r="AF2187" s="356"/>
      <c r="AG2187" s="356"/>
      <c r="AH2187" s="356"/>
      <c r="AI2187" s="356"/>
      <c r="AJ2187" s="356"/>
      <c r="AK2187" s="72">
        <f t="shared" si="514"/>
        <v>0</v>
      </c>
      <c r="AL2187" s="73">
        <f t="shared" si="501"/>
        <v>0</v>
      </c>
      <c r="AM2187" s="368">
        <f t="shared" si="506"/>
        <v>0</v>
      </c>
      <c r="AN2187" s="368">
        <f t="shared" si="507"/>
        <v>0</v>
      </c>
      <c r="AO2187" s="756">
        <f t="shared" si="508"/>
        <v>0</v>
      </c>
      <c r="AP2187" s="59">
        <f t="shared" si="515"/>
        <v>0</v>
      </c>
      <c r="AQ2187" s="59">
        <f t="shared" si="516"/>
        <v>0</v>
      </c>
      <c r="AR2187" s="102"/>
      <c r="AS2187" s="102"/>
      <c r="AT2187" s="27"/>
      <c r="AU2187" s="592"/>
    </row>
    <row r="2188" spans="1:47" ht="15">
      <c r="A2188" s="307"/>
      <c r="B2188" s="351"/>
      <c r="C2188" s="352"/>
      <c r="D2188" s="951"/>
      <c r="E2188" s="952"/>
      <c r="F2188" s="952"/>
      <c r="G2188" s="953"/>
      <c r="H2188" s="745">
        <v>0.21</v>
      </c>
      <c r="I2188" s="747">
        <v>1</v>
      </c>
      <c r="J2188" s="312"/>
      <c r="K2188" s="680">
        <f t="shared" si="500"/>
        <v>0</v>
      </c>
      <c r="L2188" s="356"/>
      <c r="M2188" s="355"/>
      <c r="N2188" s="364">
        <f t="shared" si="513"/>
        <v>0</v>
      </c>
      <c r="O2188" s="356"/>
      <c r="P2188" s="356"/>
      <c r="Q2188" s="356"/>
      <c r="R2188" s="356"/>
      <c r="S2188" s="356"/>
      <c r="T2188" s="356"/>
      <c r="U2188" s="356"/>
      <c r="V2188" s="356"/>
      <c r="W2188" s="356"/>
      <c r="X2188" s="356"/>
      <c r="Y2188" s="356"/>
      <c r="Z2188" s="356"/>
      <c r="AA2188" s="356"/>
      <c r="AB2188" s="356"/>
      <c r="AC2188" s="356"/>
      <c r="AD2188" s="356"/>
      <c r="AE2188" s="356"/>
      <c r="AF2188" s="356"/>
      <c r="AG2188" s="356"/>
      <c r="AH2188" s="356"/>
      <c r="AI2188" s="356"/>
      <c r="AJ2188" s="356"/>
      <c r="AK2188" s="72">
        <f t="shared" si="514"/>
        <v>0</v>
      </c>
      <c r="AL2188" s="73">
        <f t="shared" si="501"/>
        <v>0</v>
      </c>
      <c r="AM2188" s="368">
        <f t="shared" si="506"/>
        <v>0</v>
      </c>
      <c r="AN2188" s="368">
        <f t="shared" si="507"/>
        <v>0</v>
      </c>
      <c r="AO2188" s="756">
        <f t="shared" si="508"/>
        <v>0</v>
      </c>
      <c r="AP2188" s="59">
        <f t="shared" si="515"/>
        <v>0</v>
      </c>
      <c r="AQ2188" s="59">
        <f t="shared" si="516"/>
        <v>0</v>
      </c>
      <c r="AR2188" s="102"/>
      <c r="AS2188" s="102"/>
      <c r="AT2188" s="27"/>
      <c r="AU2188" s="592"/>
    </row>
    <row r="2189" spans="1:47" ht="15">
      <c r="A2189" s="309"/>
      <c r="B2189" s="338"/>
      <c r="C2189" s="350"/>
      <c r="D2189" s="951"/>
      <c r="E2189" s="952"/>
      <c r="F2189" s="952"/>
      <c r="G2189" s="953"/>
      <c r="H2189" s="745">
        <v>0.21</v>
      </c>
      <c r="I2189" s="747">
        <v>1</v>
      </c>
      <c r="J2189" s="316"/>
      <c r="K2189" s="680">
        <f t="shared" si="500"/>
        <v>0</v>
      </c>
      <c r="L2189" s="356"/>
      <c r="M2189" s="355"/>
      <c r="N2189" s="364">
        <f t="shared" si="509"/>
        <v>0</v>
      </c>
      <c r="O2189" s="355"/>
      <c r="P2189" s="355"/>
      <c r="Q2189" s="355"/>
      <c r="R2189" s="355"/>
      <c r="S2189" s="355"/>
      <c r="T2189" s="355"/>
      <c r="U2189" s="355"/>
      <c r="V2189" s="355"/>
      <c r="W2189" s="355"/>
      <c r="X2189" s="355"/>
      <c r="Y2189" s="355"/>
      <c r="Z2189" s="355"/>
      <c r="AA2189" s="355"/>
      <c r="AB2189" s="355"/>
      <c r="AC2189" s="355"/>
      <c r="AD2189" s="355"/>
      <c r="AE2189" s="355"/>
      <c r="AF2189" s="355"/>
      <c r="AG2189" s="355"/>
      <c r="AH2189" s="355"/>
      <c r="AI2189" s="355"/>
      <c r="AJ2189" s="355"/>
      <c r="AK2189" s="72">
        <f t="shared" si="510"/>
        <v>0</v>
      </c>
      <c r="AL2189" s="73">
        <f t="shared" si="501"/>
        <v>0</v>
      </c>
      <c r="AM2189" s="368">
        <f t="shared" si="506"/>
        <v>0</v>
      </c>
      <c r="AN2189" s="368">
        <f t="shared" si="507"/>
        <v>0</v>
      </c>
      <c r="AO2189" s="756">
        <f t="shared" si="508"/>
        <v>0</v>
      </c>
      <c r="AP2189" s="59">
        <f t="shared" si="511"/>
        <v>0</v>
      </c>
      <c r="AQ2189" s="59">
        <f t="shared" si="512"/>
        <v>0</v>
      </c>
      <c r="AR2189" s="102"/>
      <c r="AS2189" s="102"/>
      <c r="AT2189" s="27"/>
      <c r="AU2189" s="592"/>
    </row>
    <row r="2190" spans="1:47" ht="15">
      <c r="A2190" s="309"/>
      <c r="B2190" s="338"/>
      <c r="C2190" s="350"/>
      <c r="D2190" s="951"/>
      <c r="E2190" s="952"/>
      <c r="F2190" s="952"/>
      <c r="G2190" s="953"/>
      <c r="H2190" s="745">
        <v>0.21</v>
      </c>
      <c r="I2190" s="747">
        <v>1</v>
      </c>
      <c r="J2190" s="316"/>
      <c r="K2190" s="680">
        <f t="shared" si="500"/>
        <v>0</v>
      </c>
      <c r="L2190" s="356"/>
      <c r="M2190" s="355"/>
      <c r="N2190" s="364">
        <f t="shared" si="509"/>
        <v>0</v>
      </c>
      <c r="O2190" s="355"/>
      <c r="P2190" s="355"/>
      <c r="Q2190" s="355"/>
      <c r="R2190" s="355"/>
      <c r="S2190" s="355"/>
      <c r="T2190" s="355"/>
      <c r="U2190" s="355"/>
      <c r="V2190" s="355"/>
      <c r="W2190" s="355"/>
      <c r="X2190" s="355"/>
      <c r="Y2190" s="355"/>
      <c r="Z2190" s="355"/>
      <c r="AA2190" s="355"/>
      <c r="AB2190" s="355"/>
      <c r="AC2190" s="355"/>
      <c r="AD2190" s="355"/>
      <c r="AE2190" s="355"/>
      <c r="AF2190" s="355"/>
      <c r="AG2190" s="355"/>
      <c r="AH2190" s="355"/>
      <c r="AI2190" s="355"/>
      <c r="AJ2190" s="355"/>
      <c r="AK2190" s="72">
        <f t="shared" si="510"/>
        <v>0</v>
      </c>
      <c r="AL2190" s="73">
        <f t="shared" si="501"/>
        <v>0</v>
      </c>
      <c r="AM2190" s="368">
        <f t="shared" si="506"/>
        <v>0</v>
      </c>
      <c r="AN2190" s="368">
        <f t="shared" si="507"/>
        <v>0</v>
      </c>
      <c r="AO2190" s="756">
        <f t="shared" si="508"/>
        <v>0</v>
      </c>
      <c r="AP2190" s="59">
        <f t="shared" si="511"/>
        <v>0</v>
      </c>
      <c r="AQ2190" s="59">
        <f t="shared" si="512"/>
        <v>0</v>
      </c>
      <c r="AR2190" s="102"/>
      <c r="AS2190" s="102"/>
      <c r="AT2190" s="27"/>
      <c r="AU2190" s="592"/>
    </row>
    <row r="2191" spans="1:47" ht="15">
      <c r="A2191" s="307"/>
      <c r="B2191" s="351"/>
      <c r="C2191" s="352"/>
      <c r="D2191" s="951"/>
      <c r="E2191" s="952"/>
      <c r="F2191" s="952"/>
      <c r="G2191" s="953"/>
      <c r="H2191" s="745">
        <v>0.21</v>
      </c>
      <c r="I2191" s="747">
        <v>1</v>
      </c>
      <c r="J2191" s="312"/>
      <c r="K2191" s="680">
        <f t="shared" si="500"/>
        <v>0</v>
      </c>
      <c r="L2191" s="356"/>
      <c r="M2191" s="355"/>
      <c r="N2191" s="364">
        <f t="shared" si="509"/>
        <v>0</v>
      </c>
      <c r="O2191" s="356"/>
      <c r="P2191" s="356"/>
      <c r="Q2191" s="356"/>
      <c r="R2191" s="356"/>
      <c r="S2191" s="356"/>
      <c r="T2191" s="356"/>
      <c r="U2191" s="356"/>
      <c r="V2191" s="356"/>
      <c r="W2191" s="356"/>
      <c r="X2191" s="356"/>
      <c r="Y2191" s="356"/>
      <c r="Z2191" s="356"/>
      <c r="AA2191" s="356"/>
      <c r="AB2191" s="356"/>
      <c r="AC2191" s="356"/>
      <c r="AD2191" s="356"/>
      <c r="AE2191" s="356"/>
      <c r="AF2191" s="356"/>
      <c r="AG2191" s="356"/>
      <c r="AH2191" s="356"/>
      <c r="AI2191" s="356"/>
      <c r="AJ2191" s="356"/>
      <c r="AK2191" s="72">
        <f t="shared" si="510"/>
        <v>0</v>
      </c>
      <c r="AL2191" s="73">
        <f t="shared" si="501"/>
        <v>0</v>
      </c>
      <c r="AM2191" s="368">
        <f t="shared" si="506"/>
        <v>0</v>
      </c>
      <c r="AN2191" s="368">
        <f t="shared" si="507"/>
        <v>0</v>
      </c>
      <c r="AO2191" s="756">
        <f t="shared" si="508"/>
        <v>0</v>
      </c>
      <c r="AP2191" s="59">
        <f t="shared" si="511"/>
        <v>0</v>
      </c>
      <c r="AQ2191" s="59">
        <f t="shared" si="512"/>
        <v>0</v>
      </c>
      <c r="AR2191" s="102"/>
      <c r="AS2191" s="102"/>
      <c r="AT2191" s="27"/>
      <c r="AU2191" s="592"/>
    </row>
    <row r="2192" spans="1:47" ht="15">
      <c r="A2192" s="309"/>
      <c r="B2192" s="338"/>
      <c r="C2192" s="350"/>
      <c r="D2192" s="951"/>
      <c r="E2192" s="952"/>
      <c r="F2192" s="952"/>
      <c r="G2192" s="953"/>
      <c r="H2192" s="745">
        <v>0.21</v>
      </c>
      <c r="I2192" s="747">
        <v>1</v>
      </c>
      <c r="J2192" s="316"/>
      <c r="K2192" s="680">
        <f t="shared" si="500"/>
        <v>0</v>
      </c>
      <c r="L2192" s="356"/>
      <c r="M2192" s="355"/>
      <c r="N2192" s="364">
        <f t="shared" ref="N2192:N2254" si="522">L2192+M2192</f>
        <v>0</v>
      </c>
      <c r="O2192" s="355"/>
      <c r="P2192" s="355"/>
      <c r="Q2192" s="355"/>
      <c r="R2192" s="355"/>
      <c r="S2192" s="355"/>
      <c r="T2192" s="355"/>
      <c r="U2192" s="355"/>
      <c r="V2192" s="355"/>
      <c r="W2192" s="355"/>
      <c r="X2192" s="355"/>
      <c r="Y2192" s="355"/>
      <c r="Z2192" s="355"/>
      <c r="AA2192" s="355"/>
      <c r="AB2192" s="355"/>
      <c r="AC2192" s="355"/>
      <c r="AD2192" s="355"/>
      <c r="AE2192" s="355"/>
      <c r="AF2192" s="355"/>
      <c r="AG2192" s="355"/>
      <c r="AH2192" s="355"/>
      <c r="AI2192" s="355"/>
      <c r="AJ2192" s="355"/>
      <c r="AK2192" s="72">
        <f t="shared" ref="AK2192:AK2251" si="523">SUM(O2192:AJ2192)</f>
        <v>0</v>
      </c>
      <c r="AL2192" s="73">
        <f t="shared" si="501"/>
        <v>0</v>
      </c>
      <c r="AM2192" s="368">
        <f t="shared" si="506"/>
        <v>0</v>
      </c>
      <c r="AN2192" s="368">
        <f t="shared" si="507"/>
        <v>0</v>
      </c>
      <c r="AO2192" s="756">
        <f t="shared" si="508"/>
        <v>0</v>
      </c>
      <c r="AP2192" s="59">
        <f t="shared" ref="AP2192:AP2254" si="524">AM2192-AR2192</f>
        <v>0</v>
      </c>
      <c r="AQ2192" s="59">
        <f t="shared" ref="AQ2192:AQ2254" si="525">AN2192-AS2192</f>
        <v>0</v>
      </c>
      <c r="AR2192" s="102"/>
      <c r="AS2192" s="102"/>
      <c r="AT2192" s="27"/>
      <c r="AU2192" s="592"/>
    </row>
    <row r="2193" spans="1:47" ht="15">
      <c r="A2193" s="309"/>
      <c r="B2193" s="338"/>
      <c r="C2193" s="350"/>
      <c r="D2193" s="951"/>
      <c r="E2193" s="952"/>
      <c r="F2193" s="952"/>
      <c r="G2193" s="953"/>
      <c r="H2193" s="745">
        <v>0.21</v>
      </c>
      <c r="I2193" s="747">
        <v>1</v>
      </c>
      <c r="J2193" s="316"/>
      <c r="K2193" s="680">
        <f t="shared" si="500"/>
        <v>0</v>
      </c>
      <c r="L2193" s="356"/>
      <c r="M2193" s="355"/>
      <c r="N2193" s="364">
        <f t="shared" si="522"/>
        <v>0</v>
      </c>
      <c r="O2193" s="355"/>
      <c r="P2193" s="355"/>
      <c r="Q2193" s="355"/>
      <c r="R2193" s="355"/>
      <c r="S2193" s="355"/>
      <c r="T2193" s="355"/>
      <c r="U2193" s="355"/>
      <c r="V2193" s="355"/>
      <c r="W2193" s="355"/>
      <c r="X2193" s="355"/>
      <c r="Y2193" s="355"/>
      <c r="Z2193" s="355"/>
      <c r="AA2193" s="355"/>
      <c r="AB2193" s="355"/>
      <c r="AC2193" s="355"/>
      <c r="AD2193" s="355"/>
      <c r="AE2193" s="355"/>
      <c r="AF2193" s="355"/>
      <c r="AG2193" s="355"/>
      <c r="AH2193" s="355"/>
      <c r="AI2193" s="355"/>
      <c r="AJ2193" s="355"/>
      <c r="AK2193" s="72">
        <f t="shared" si="523"/>
        <v>0</v>
      </c>
      <c r="AL2193" s="73">
        <f t="shared" si="501"/>
        <v>0</v>
      </c>
      <c r="AM2193" s="368">
        <f t="shared" si="506"/>
        <v>0</v>
      </c>
      <c r="AN2193" s="368">
        <f t="shared" si="507"/>
        <v>0</v>
      </c>
      <c r="AO2193" s="756">
        <f t="shared" si="508"/>
        <v>0</v>
      </c>
      <c r="AP2193" s="59">
        <f t="shared" si="524"/>
        <v>0</v>
      </c>
      <c r="AQ2193" s="59">
        <f t="shared" si="525"/>
        <v>0</v>
      </c>
      <c r="AR2193" s="102"/>
      <c r="AS2193" s="102"/>
      <c r="AT2193" s="27"/>
      <c r="AU2193" s="592"/>
    </row>
    <row r="2194" spans="1:47" ht="15">
      <c r="A2194" s="307"/>
      <c r="B2194" s="351"/>
      <c r="C2194" s="352"/>
      <c r="D2194" s="951"/>
      <c r="E2194" s="952"/>
      <c r="F2194" s="952"/>
      <c r="G2194" s="953"/>
      <c r="H2194" s="745">
        <v>0.21</v>
      </c>
      <c r="I2194" s="747">
        <v>1</v>
      </c>
      <c r="J2194" s="312"/>
      <c r="K2194" s="680">
        <f t="shared" si="500"/>
        <v>0</v>
      </c>
      <c r="L2194" s="356"/>
      <c r="M2194" s="355"/>
      <c r="N2194" s="364">
        <f t="shared" si="522"/>
        <v>0</v>
      </c>
      <c r="O2194" s="356"/>
      <c r="P2194" s="356"/>
      <c r="Q2194" s="356"/>
      <c r="R2194" s="356"/>
      <c r="S2194" s="356"/>
      <c r="T2194" s="356"/>
      <c r="U2194" s="356"/>
      <c r="V2194" s="356"/>
      <c r="W2194" s="356"/>
      <c r="X2194" s="356"/>
      <c r="Y2194" s="356"/>
      <c r="Z2194" s="356"/>
      <c r="AA2194" s="356"/>
      <c r="AB2194" s="356"/>
      <c r="AC2194" s="356"/>
      <c r="AD2194" s="356"/>
      <c r="AE2194" s="356"/>
      <c r="AF2194" s="356"/>
      <c r="AG2194" s="356"/>
      <c r="AH2194" s="356"/>
      <c r="AI2194" s="356"/>
      <c r="AJ2194" s="356"/>
      <c r="AK2194" s="72">
        <f t="shared" si="523"/>
        <v>0</v>
      </c>
      <c r="AL2194" s="73">
        <f t="shared" ref="AL2194:AL2253" si="526">N2194+AK2194</f>
        <v>0</v>
      </c>
      <c r="AM2194" s="368">
        <f t="shared" si="506"/>
        <v>0</v>
      </c>
      <c r="AN2194" s="368">
        <f t="shared" si="507"/>
        <v>0</v>
      </c>
      <c r="AO2194" s="756">
        <f t="shared" si="508"/>
        <v>0</v>
      </c>
      <c r="AP2194" s="59">
        <f t="shared" si="524"/>
        <v>0</v>
      </c>
      <c r="AQ2194" s="59">
        <f t="shared" si="525"/>
        <v>0</v>
      </c>
      <c r="AR2194" s="102"/>
      <c r="AS2194" s="102"/>
      <c r="AT2194" s="27"/>
      <c r="AU2194" s="592"/>
    </row>
    <row r="2195" spans="1:47" ht="15">
      <c r="A2195" s="307"/>
      <c r="B2195" s="351"/>
      <c r="C2195" s="352"/>
      <c r="D2195" s="951"/>
      <c r="E2195" s="952"/>
      <c r="F2195" s="952"/>
      <c r="G2195" s="953"/>
      <c r="H2195" s="745">
        <v>0.21</v>
      </c>
      <c r="I2195" s="747">
        <v>1</v>
      </c>
      <c r="J2195" s="312"/>
      <c r="K2195" s="680">
        <f t="shared" si="500"/>
        <v>0</v>
      </c>
      <c r="L2195" s="356"/>
      <c r="M2195" s="355"/>
      <c r="N2195" s="364">
        <f t="shared" si="522"/>
        <v>0</v>
      </c>
      <c r="O2195" s="356"/>
      <c r="P2195" s="356"/>
      <c r="Q2195" s="356"/>
      <c r="R2195" s="356"/>
      <c r="S2195" s="356"/>
      <c r="T2195" s="356"/>
      <c r="U2195" s="356"/>
      <c r="V2195" s="356"/>
      <c r="W2195" s="356"/>
      <c r="X2195" s="356"/>
      <c r="Y2195" s="356"/>
      <c r="Z2195" s="356"/>
      <c r="AA2195" s="356"/>
      <c r="AB2195" s="356"/>
      <c r="AC2195" s="356"/>
      <c r="AD2195" s="356"/>
      <c r="AE2195" s="356"/>
      <c r="AF2195" s="356"/>
      <c r="AG2195" s="356"/>
      <c r="AH2195" s="356"/>
      <c r="AI2195" s="356"/>
      <c r="AJ2195" s="356"/>
      <c r="AK2195" s="72">
        <f t="shared" si="523"/>
        <v>0</v>
      </c>
      <c r="AL2195" s="73">
        <f t="shared" si="526"/>
        <v>0</v>
      </c>
      <c r="AM2195" s="368">
        <f t="shared" si="506"/>
        <v>0</v>
      </c>
      <c r="AN2195" s="368">
        <f t="shared" si="507"/>
        <v>0</v>
      </c>
      <c r="AO2195" s="756">
        <f t="shared" si="508"/>
        <v>0</v>
      </c>
      <c r="AP2195" s="59">
        <f t="shared" si="524"/>
        <v>0</v>
      </c>
      <c r="AQ2195" s="59">
        <f t="shared" si="525"/>
        <v>0</v>
      </c>
      <c r="AR2195" s="102"/>
      <c r="AS2195" s="102"/>
      <c r="AT2195" s="27"/>
      <c r="AU2195" s="592"/>
    </row>
    <row r="2196" spans="1:47" ht="15">
      <c r="A2196" s="309"/>
      <c r="B2196" s="338"/>
      <c r="C2196" s="350"/>
      <c r="D2196" s="951"/>
      <c r="E2196" s="952"/>
      <c r="F2196" s="952"/>
      <c r="G2196" s="953"/>
      <c r="H2196" s="745">
        <v>0.21</v>
      </c>
      <c r="I2196" s="747">
        <v>1</v>
      </c>
      <c r="J2196" s="316"/>
      <c r="K2196" s="680">
        <f t="shared" si="500"/>
        <v>0</v>
      </c>
      <c r="L2196" s="356"/>
      <c r="M2196" s="355"/>
      <c r="N2196" s="364">
        <f t="shared" si="522"/>
        <v>0</v>
      </c>
      <c r="O2196" s="355"/>
      <c r="P2196" s="355"/>
      <c r="Q2196" s="355"/>
      <c r="R2196" s="355"/>
      <c r="S2196" s="355"/>
      <c r="T2196" s="355"/>
      <c r="U2196" s="355"/>
      <c r="V2196" s="355"/>
      <c r="W2196" s="355"/>
      <c r="X2196" s="355"/>
      <c r="Y2196" s="355"/>
      <c r="Z2196" s="355"/>
      <c r="AA2196" s="355"/>
      <c r="AB2196" s="355"/>
      <c r="AC2196" s="355"/>
      <c r="AD2196" s="355"/>
      <c r="AE2196" s="355"/>
      <c r="AF2196" s="355"/>
      <c r="AG2196" s="355"/>
      <c r="AH2196" s="355"/>
      <c r="AI2196" s="355"/>
      <c r="AJ2196" s="355"/>
      <c r="AK2196" s="72">
        <f t="shared" si="523"/>
        <v>0</v>
      </c>
      <c r="AL2196" s="73">
        <f t="shared" si="526"/>
        <v>0</v>
      </c>
      <c r="AM2196" s="368">
        <f t="shared" si="506"/>
        <v>0</v>
      </c>
      <c r="AN2196" s="368">
        <f t="shared" si="507"/>
        <v>0</v>
      </c>
      <c r="AO2196" s="756">
        <f t="shared" si="508"/>
        <v>0</v>
      </c>
      <c r="AP2196" s="59">
        <f t="shared" si="524"/>
        <v>0</v>
      </c>
      <c r="AQ2196" s="59">
        <f t="shared" si="525"/>
        <v>0</v>
      </c>
      <c r="AR2196" s="102"/>
      <c r="AS2196" s="102"/>
      <c r="AT2196" s="27"/>
      <c r="AU2196" s="592"/>
    </row>
    <row r="2197" spans="1:47" ht="15">
      <c r="A2197" s="309"/>
      <c r="B2197" s="338"/>
      <c r="C2197" s="350"/>
      <c r="D2197" s="951"/>
      <c r="E2197" s="952"/>
      <c r="F2197" s="952"/>
      <c r="G2197" s="953"/>
      <c r="H2197" s="745">
        <v>0.21</v>
      </c>
      <c r="I2197" s="747">
        <v>1</v>
      </c>
      <c r="J2197" s="316"/>
      <c r="K2197" s="680">
        <f t="shared" si="500"/>
        <v>0</v>
      </c>
      <c r="L2197" s="356"/>
      <c r="M2197" s="355"/>
      <c r="N2197" s="364">
        <f t="shared" si="522"/>
        <v>0</v>
      </c>
      <c r="O2197" s="355"/>
      <c r="P2197" s="355"/>
      <c r="Q2197" s="355"/>
      <c r="R2197" s="355"/>
      <c r="S2197" s="355"/>
      <c r="T2197" s="355"/>
      <c r="U2197" s="355"/>
      <c r="V2197" s="355"/>
      <c r="W2197" s="355"/>
      <c r="X2197" s="355"/>
      <c r="Y2197" s="355"/>
      <c r="Z2197" s="355"/>
      <c r="AA2197" s="355"/>
      <c r="AB2197" s="355"/>
      <c r="AC2197" s="355"/>
      <c r="AD2197" s="355"/>
      <c r="AE2197" s="355"/>
      <c r="AF2197" s="355"/>
      <c r="AG2197" s="355"/>
      <c r="AH2197" s="355"/>
      <c r="AI2197" s="355"/>
      <c r="AJ2197" s="355"/>
      <c r="AK2197" s="72">
        <f t="shared" si="523"/>
        <v>0</v>
      </c>
      <c r="AL2197" s="73">
        <f t="shared" si="526"/>
        <v>0</v>
      </c>
      <c r="AM2197" s="368">
        <f t="shared" si="506"/>
        <v>0</v>
      </c>
      <c r="AN2197" s="368">
        <f t="shared" si="507"/>
        <v>0</v>
      </c>
      <c r="AO2197" s="756">
        <f t="shared" si="508"/>
        <v>0</v>
      </c>
      <c r="AP2197" s="59">
        <f t="shared" si="524"/>
        <v>0</v>
      </c>
      <c r="AQ2197" s="59">
        <f t="shared" si="525"/>
        <v>0</v>
      </c>
      <c r="AR2197" s="102"/>
      <c r="AS2197" s="102"/>
      <c r="AT2197" s="27"/>
      <c r="AU2197" s="592"/>
    </row>
    <row r="2198" spans="1:47" ht="15">
      <c r="A2198" s="307"/>
      <c r="B2198" s="351"/>
      <c r="C2198" s="352"/>
      <c r="D2198" s="951"/>
      <c r="E2198" s="952"/>
      <c r="F2198" s="952"/>
      <c r="G2198" s="953"/>
      <c r="H2198" s="745">
        <v>0.21</v>
      </c>
      <c r="I2198" s="747">
        <v>1</v>
      </c>
      <c r="J2198" s="312"/>
      <c r="K2198" s="680">
        <f t="shared" si="500"/>
        <v>0</v>
      </c>
      <c r="L2198" s="356"/>
      <c r="M2198" s="355"/>
      <c r="N2198" s="364">
        <f t="shared" si="522"/>
        <v>0</v>
      </c>
      <c r="O2198" s="356"/>
      <c r="P2198" s="356"/>
      <c r="Q2198" s="356"/>
      <c r="R2198" s="356"/>
      <c r="S2198" s="356"/>
      <c r="T2198" s="356"/>
      <c r="U2198" s="356"/>
      <c r="V2198" s="356"/>
      <c r="W2198" s="356"/>
      <c r="X2198" s="356"/>
      <c r="Y2198" s="356"/>
      <c r="Z2198" s="356"/>
      <c r="AA2198" s="356"/>
      <c r="AB2198" s="356"/>
      <c r="AC2198" s="356"/>
      <c r="AD2198" s="356"/>
      <c r="AE2198" s="356"/>
      <c r="AF2198" s="356"/>
      <c r="AG2198" s="356"/>
      <c r="AH2198" s="356"/>
      <c r="AI2198" s="356"/>
      <c r="AJ2198" s="356"/>
      <c r="AK2198" s="72">
        <f t="shared" si="523"/>
        <v>0</v>
      </c>
      <c r="AL2198" s="73">
        <f t="shared" si="526"/>
        <v>0</v>
      </c>
      <c r="AM2198" s="368">
        <f t="shared" si="506"/>
        <v>0</v>
      </c>
      <c r="AN2198" s="368">
        <f t="shared" si="507"/>
        <v>0</v>
      </c>
      <c r="AO2198" s="756">
        <f t="shared" si="508"/>
        <v>0</v>
      </c>
      <c r="AP2198" s="59">
        <f t="shared" si="524"/>
        <v>0</v>
      </c>
      <c r="AQ2198" s="59">
        <f t="shared" si="525"/>
        <v>0</v>
      </c>
      <c r="AR2198" s="102"/>
      <c r="AS2198" s="102"/>
      <c r="AT2198" s="27"/>
      <c r="AU2198" s="592"/>
    </row>
    <row r="2199" spans="1:47" ht="15">
      <c r="A2199" s="307"/>
      <c r="B2199" s="351"/>
      <c r="C2199" s="352"/>
      <c r="D2199" s="951"/>
      <c r="E2199" s="952"/>
      <c r="F2199" s="952"/>
      <c r="G2199" s="953"/>
      <c r="H2199" s="745">
        <v>0.21</v>
      </c>
      <c r="I2199" s="747">
        <v>1</v>
      </c>
      <c r="J2199" s="312"/>
      <c r="K2199" s="680">
        <f t="shared" si="500"/>
        <v>0</v>
      </c>
      <c r="L2199" s="356"/>
      <c r="M2199" s="355"/>
      <c r="N2199" s="364">
        <f t="shared" si="522"/>
        <v>0</v>
      </c>
      <c r="O2199" s="356"/>
      <c r="P2199" s="356"/>
      <c r="Q2199" s="356"/>
      <c r="R2199" s="356"/>
      <c r="S2199" s="356"/>
      <c r="T2199" s="356"/>
      <c r="U2199" s="356"/>
      <c r="V2199" s="356"/>
      <c r="W2199" s="356"/>
      <c r="X2199" s="356"/>
      <c r="Y2199" s="356"/>
      <c r="Z2199" s="356"/>
      <c r="AA2199" s="356"/>
      <c r="AB2199" s="356"/>
      <c r="AC2199" s="356"/>
      <c r="AD2199" s="356"/>
      <c r="AE2199" s="356"/>
      <c r="AF2199" s="356"/>
      <c r="AG2199" s="356"/>
      <c r="AH2199" s="356"/>
      <c r="AI2199" s="356"/>
      <c r="AJ2199" s="356"/>
      <c r="AK2199" s="72">
        <f t="shared" si="523"/>
        <v>0</v>
      </c>
      <c r="AL2199" s="73">
        <f t="shared" si="526"/>
        <v>0</v>
      </c>
      <c r="AM2199" s="368">
        <f t="shared" si="506"/>
        <v>0</v>
      </c>
      <c r="AN2199" s="368">
        <f t="shared" si="507"/>
        <v>0</v>
      </c>
      <c r="AO2199" s="756">
        <f t="shared" si="508"/>
        <v>0</v>
      </c>
      <c r="AP2199" s="59">
        <f t="shared" si="524"/>
        <v>0</v>
      </c>
      <c r="AQ2199" s="59">
        <f t="shared" si="525"/>
        <v>0</v>
      </c>
      <c r="AR2199" s="102"/>
      <c r="AS2199" s="102"/>
      <c r="AT2199" s="27"/>
      <c r="AU2199" s="592"/>
    </row>
    <row r="2200" spans="1:47" ht="15">
      <c r="A2200" s="309"/>
      <c r="B2200" s="338"/>
      <c r="C2200" s="350"/>
      <c r="D2200" s="951"/>
      <c r="E2200" s="952"/>
      <c r="F2200" s="952"/>
      <c r="G2200" s="953"/>
      <c r="H2200" s="745">
        <v>0.21</v>
      </c>
      <c r="I2200" s="747">
        <v>1</v>
      </c>
      <c r="J2200" s="316"/>
      <c r="K2200" s="680">
        <f t="shared" si="500"/>
        <v>0</v>
      </c>
      <c r="L2200" s="356"/>
      <c r="M2200" s="355"/>
      <c r="N2200" s="364">
        <f t="shared" si="522"/>
        <v>0</v>
      </c>
      <c r="O2200" s="355"/>
      <c r="P2200" s="355"/>
      <c r="Q2200" s="355"/>
      <c r="R2200" s="355"/>
      <c r="S2200" s="355"/>
      <c r="T2200" s="355"/>
      <c r="U2200" s="355"/>
      <c r="V2200" s="355"/>
      <c r="W2200" s="355"/>
      <c r="X2200" s="355"/>
      <c r="Y2200" s="355"/>
      <c r="Z2200" s="355"/>
      <c r="AA2200" s="355"/>
      <c r="AB2200" s="355"/>
      <c r="AC2200" s="355"/>
      <c r="AD2200" s="355"/>
      <c r="AE2200" s="355"/>
      <c r="AF2200" s="355"/>
      <c r="AG2200" s="355"/>
      <c r="AH2200" s="355"/>
      <c r="AI2200" s="355"/>
      <c r="AJ2200" s="355"/>
      <c r="AK2200" s="72">
        <f t="shared" si="523"/>
        <v>0</v>
      </c>
      <c r="AL2200" s="73">
        <f t="shared" si="526"/>
        <v>0</v>
      </c>
      <c r="AM2200" s="368">
        <f t="shared" si="506"/>
        <v>0</v>
      </c>
      <c r="AN2200" s="368">
        <f t="shared" si="507"/>
        <v>0</v>
      </c>
      <c r="AO2200" s="756">
        <f t="shared" si="508"/>
        <v>0</v>
      </c>
      <c r="AP2200" s="59">
        <f t="shared" si="524"/>
        <v>0</v>
      </c>
      <c r="AQ2200" s="59">
        <f t="shared" si="525"/>
        <v>0</v>
      </c>
      <c r="AR2200" s="102"/>
      <c r="AS2200" s="102"/>
      <c r="AT2200" s="27"/>
      <c r="AU2200" s="592"/>
    </row>
    <row r="2201" spans="1:47" ht="15">
      <c r="A2201" s="309"/>
      <c r="B2201" s="338"/>
      <c r="C2201" s="350"/>
      <c r="D2201" s="951"/>
      <c r="E2201" s="952"/>
      <c r="F2201" s="952"/>
      <c r="G2201" s="953"/>
      <c r="H2201" s="745">
        <v>0.21</v>
      </c>
      <c r="I2201" s="747">
        <v>1</v>
      </c>
      <c r="J2201" s="316"/>
      <c r="K2201" s="680">
        <f t="shared" si="500"/>
        <v>0</v>
      </c>
      <c r="L2201" s="356"/>
      <c r="M2201" s="355"/>
      <c r="N2201" s="364">
        <f t="shared" si="522"/>
        <v>0</v>
      </c>
      <c r="O2201" s="355"/>
      <c r="P2201" s="355"/>
      <c r="Q2201" s="355"/>
      <c r="R2201" s="355"/>
      <c r="S2201" s="355"/>
      <c r="T2201" s="355"/>
      <c r="U2201" s="355"/>
      <c r="V2201" s="355"/>
      <c r="W2201" s="355"/>
      <c r="X2201" s="355"/>
      <c r="Y2201" s="355"/>
      <c r="Z2201" s="355"/>
      <c r="AA2201" s="355"/>
      <c r="AB2201" s="355"/>
      <c r="AC2201" s="355"/>
      <c r="AD2201" s="355"/>
      <c r="AE2201" s="355"/>
      <c r="AF2201" s="355"/>
      <c r="AG2201" s="355"/>
      <c r="AH2201" s="355"/>
      <c r="AI2201" s="355"/>
      <c r="AJ2201" s="355"/>
      <c r="AK2201" s="72">
        <f t="shared" si="523"/>
        <v>0</v>
      </c>
      <c r="AL2201" s="73">
        <f t="shared" si="526"/>
        <v>0</v>
      </c>
      <c r="AM2201" s="368">
        <f t="shared" si="506"/>
        <v>0</v>
      </c>
      <c r="AN2201" s="368">
        <f t="shared" si="507"/>
        <v>0</v>
      </c>
      <c r="AO2201" s="756">
        <f t="shared" si="508"/>
        <v>0</v>
      </c>
      <c r="AP2201" s="59">
        <f t="shared" si="524"/>
        <v>0</v>
      </c>
      <c r="AQ2201" s="59">
        <f t="shared" si="525"/>
        <v>0</v>
      </c>
      <c r="AR2201" s="102"/>
      <c r="AS2201" s="102"/>
      <c r="AT2201" s="27"/>
      <c r="AU2201" s="592"/>
    </row>
    <row r="2202" spans="1:47" ht="15">
      <c r="A2202" s="307"/>
      <c r="B2202" s="351"/>
      <c r="C2202" s="352"/>
      <c r="D2202" s="951"/>
      <c r="E2202" s="952"/>
      <c r="F2202" s="952"/>
      <c r="G2202" s="953"/>
      <c r="H2202" s="745">
        <v>0.21</v>
      </c>
      <c r="I2202" s="747">
        <v>1</v>
      </c>
      <c r="J2202" s="312"/>
      <c r="K2202" s="680">
        <f t="shared" si="500"/>
        <v>0</v>
      </c>
      <c r="L2202" s="356"/>
      <c r="M2202" s="355"/>
      <c r="N2202" s="364">
        <f t="shared" si="522"/>
        <v>0</v>
      </c>
      <c r="O2202" s="356"/>
      <c r="P2202" s="356"/>
      <c r="Q2202" s="356"/>
      <c r="R2202" s="356"/>
      <c r="S2202" s="356"/>
      <c r="T2202" s="356"/>
      <c r="U2202" s="356"/>
      <c r="V2202" s="356"/>
      <c r="W2202" s="356"/>
      <c r="X2202" s="356"/>
      <c r="Y2202" s="356"/>
      <c r="Z2202" s="356"/>
      <c r="AA2202" s="356"/>
      <c r="AB2202" s="356"/>
      <c r="AC2202" s="356"/>
      <c r="AD2202" s="356"/>
      <c r="AE2202" s="356"/>
      <c r="AF2202" s="356"/>
      <c r="AG2202" s="356"/>
      <c r="AH2202" s="356"/>
      <c r="AI2202" s="356"/>
      <c r="AJ2202" s="356"/>
      <c r="AK2202" s="72">
        <f t="shared" si="523"/>
        <v>0</v>
      </c>
      <c r="AL2202" s="73">
        <f t="shared" si="526"/>
        <v>0</v>
      </c>
      <c r="AM2202" s="368">
        <f t="shared" si="506"/>
        <v>0</v>
      </c>
      <c r="AN2202" s="368">
        <f t="shared" si="507"/>
        <v>0</v>
      </c>
      <c r="AO2202" s="756">
        <f t="shared" si="508"/>
        <v>0</v>
      </c>
      <c r="AP2202" s="59">
        <f t="shared" si="524"/>
        <v>0</v>
      </c>
      <c r="AQ2202" s="59">
        <f t="shared" si="525"/>
        <v>0</v>
      </c>
      <c r="AR2202" s="102"/>
      <c r="AS2202" s="102"/>
      <c r="AT2202" s="27"/>
      <c r="AU2202" s="592"/>
    </row>
    <row r="2203" spans="1:47" ht="15">
      <c r="A2203" s="309"/>
      <c r="B2203" s="338"/>
      <c r="C2203" s="350"/>
      <c r="D2203" s="951"/>
      <c r="E2203" s="952"/>
      <c r="F2203" s="952"/>
      <c r="G2203" s="953"/>
      <c r="H2203" s="745">
        <v>0.21</v>
      </c>
      <c r="I2203" s="747">
        <v>1</v>
      </c>
      <c r="J2203" s="316"/>
      <c r="K2203" s="680">
        <f t="shared" ref="K2203:K2242" si="527">J2203+(J2203*H2203)</f>
        <v>0</v>
      </c>
      <c r="L2203" s="356"/>
      <c r="M2203" s="355"/>
      <c r="N2203" s="364">
        <f t="shared" si="522"/>
        <v>0</v>
      </c>
      <c r="O2203" s="355"/>
      <c r="P2203" s="355"/>
      <c r="Q2203" s="355"/>
      <c r="R2203" s="355"/>
      <c r="S2203" s="355"/>
      <c r="T2203" s="355"/>
      <c r="U2203" s="355"/>
      <c r="V2203" s="355"/>
      <c r="W2203" s="355"/>
      <c r="X2203" s="355"/>
      <c r="Y2203" s="355"/>
      <c r="Z2203" s="355"/>
      <c r="AA2203" s="355"/>
      <c r="AB2203" s="355"/>
      <c r="AC2203" s="355"/>
      <c r="AD2203" s="355"/>
      <c r="AE2203" s="355"/>
      <c r="AF2203" s="355"/>
      <c r="AG2203" s="355"/>
      <c r="AH2203" s="355"/>
      <c r="AI2203" s="355"/>
      <c r="AJ2203" s="355"/>
      <c r="AK2203" s="72">
        <f t="shared" si="523"/>
        <v>0</v>
      </c>
      <c r="AL2203" s="73">
        <f t="shared" si="526"/>
        <v>0</v>
      </c>
      <c r="AM2203" s="368">
        <f t="shared" ref="AM2203:AM2242" si="528">(J2203+(J2203*H2203)-(J2203*H2203*I2203))*L2203</f>
        <v>0</v>
      </c>
      <c r="AN2203" s="368">
        <f t="shared" ref="AN2203:AN2242" si="529">((J2203+(J2203*H2203)-(J2203*H2203*I2203))*M2203)*50%</f>
        <v>0</v>
      </c>
      <c r="AO2203" s="756">
        <f t="shared" ref="AO2203:AO2242" si="530">AM2203+AN2203</f>
        <v>0</v>
      </c>
      <c r="AP2203" s="59">
        <f t="shared" si="524"/>
        <v>0</v>
      </c>
      <c r="AQ2203" s="59">
        <f t="shared" si="525"/>
        <v>0</v>
      </c>
      <c r="AR2203" s="102"/>
      <c r="AS2203" s="102"/>
      <c r="AT2203" s="27"/>
      <c r="AU2203" s="592"/>
    </row>
    <row r="2204" spans="1:47" ht="15">
      <c r="A2204" s="309"/>
      <c r="B2204" s="338"/>
      <c r="C2204" s="350"/>
      <c r="D2204" s="951"/>
      <c r="E2204" s="952"/>
      <c r="F2204" s="952"/>
      <c r="G2204" s="953"/>
      <c r="H2204" s="745">
        <v>0.21</v>
      </c>
      <c r="I2204" s="747">
        <v>1</v>
      </c>
      <c r="J2204" s="316"/>
      <c r="K2204" s="680">
        <f t="shared" si="527"/>
        <v>0</v>
      </c>
      <c r="L2204" s="356"/>
      <c r="M2204" s="355"/>
      <c r="N2204" s="364">
        <f t="shared" si="522"/>
        <v>0</v>
      </c>
      <c r="O2204" s="355"/>
      <c r="P2204" s="355"/>
      <c r="Q2204" s="355"/>
      <c r="R2204" s="355"/>
      <c r="S2204" s="355"/>
      <c r="T2204" s="355"/>
      <c r="U2204" s="355"/>
      <c r="V2204" s="355"/>
      <c r="W2204" s="355"/>
      <c r="X2204" s="355"/>
      <c r="Y2204" s="355"/>
      <c r="Z2204" s="355"/>
      <c r="AA2204" s="355"/>
      <c r="AB2204" s="355"/>
      <c r="AC2204" s="355"/>
      <c r="AD2204" s="355"/>
      <c r="AE2204" s="355"/>
      <c r="AF2204" s="355"/>
      <c r="AG2204" s="355"/>
      <c r="AH2204" s="355"/>
      <c r="AI2204" s="355"/>
      <c r="AJ2204" s="355"/>
      <c r="AK2204" s="72">
        <f t="shared" si="523"/>
        <v>0</v>
      </c>
      <c r="AL2204" s="73">
        <f t="shared" si="526"/>
        <v>0</v>
      </c>
      <c r="AM2204" s="368">
        <f t="shared" si="528"/>
        <v>0</v>
      </c>
      <c r="AN2204" s="368">
        <f t="shared" si="529"/>
        <v>0</v>
      </c>
      <c r="AO2204" s="756">
        <f t="shared" si="530"/>
        <v>0</v>
      </c>
      <c r="AP2204" s="59">
        <f t="shared" si="524"/>
        <v>0</v>
      </c>
      <c r="AQ2204" s="59">
        <f t="shared" si="525"/>
        <v>0</v>
      </c>
      <c r="AR2204" s="102"/>
      <c r="AS2204" s="102"/>
      <c r="AT2204" s="27"/>
      <c r="AU2204" s="592"/>
    </row>
    <row r="2205" spans="1:47" ht="15">
      <c r="A2205" s="307"/>
      <c r="B2205" s="351"/>
      <c r="C2205" s="352"/>
      <c r="D2205" s="951"/>
      <c r="E2205" s="952"/>
      <c r="F2205" s="952"/>
      <c r="G2205" s="953"/>
      <c r="H2205" s="745">
        <v>0.21</v>
      </c>
      <c r="I2205" s="747">
        <v>1</v>
      </c>
      <c r="J2205" s="312"/>
      <c r="K2205" s="680">
        <f t="shared" si="527"/>
        <v>0</v>
      </c>
      <c r="L2205" s="356"/>
      <c r="M2205" s="355"/>
      <c r="N2205" s="364">
        <f t="shared" si="522"/>
        <v>0</v>
      </c>
      <c r="O2205" s="356"/>
      <c r="P2205" s="356"/>
      <c r="Q2205" s="356"/>
      <c r="R2205" s="356"/>
      <c r="S2205" s="356"/>
      <c r="T2205" s="356"/>
      <c r="U2205" s="356"/>
      <c r="V2205" s="356"/>
      <c r="W2205" s="356"/>
      <c r="X2205" s="356"/>
      <c r="Y2205" s="356"/>
      <c r="Z2205" s="356"/>
      <c r="AA2205" s="356"/>
      <c r="AB2205" s="356"/>
      <c r="AC2205" s="356"/>
      <c r="AD2205" s="356"/>
      <c r="AE2205" s="356"/>
      <c r="AF2205" s="356"/>
      <c r="AG2205" s="356"/>
      <c r="AH2205" s="356"/>
      <c r="AI2205" s="356"/>
      <c r="AJ2205" s="356"/>
      <c r="AK2205" s="72">
        <f t="shared" si="523"/>
        <v>0</v>
      </c>
      <c r="AL2205" s="73">
        <f t="shared" si="526"/>
        <v>0</v>
      </c>
      <c r="AM2205" s="368">
        <f t="shared" si="528"/>
        <v>0</v>
      </c>
      <c r="AN2205" s="368">
        <f t="shared" si="529"/>
        <v>0</v>
      </c>
      <c r="AO2205" s="756">
        <f t="shared" si="530"/>
        <v>0</v>
      </c>
      <c r="AP2205" s="59">
        <f t="shared" si="524"/>
        <v>0</v>
      </c>
      <c r="AQ2205" s="59">
        <f t="shared" si="525"/>
        <v>0</v>
      </c>
      <c r="AR2205" s="102"/>
      <c r="AS2205" s="102"/>
      <c r="AT2205" s="27"/>
      <c r="AU2205" s="592"/>
    </row>
    <row r="2206" spans="1:47" ht="15">
      <c r="A2206" s="309"/>
      <c r="B2206" s="338"/>
      <c r="C2206" s="350"/>
      <c r="D2206" s="951"/>
      <c r="E2206" s="952"/>
      <c r="F2206" s="952"/>
      <c r="G2206" s="953"/>
      <c r="H2206" s="745">
        <v>0.21</v>
      </c>
      <c r="I2206" s="747">
        <v>1</v>
      </c>
      <c r="J2206" s="316"/>
      <c r="K2206" s="680">
        <f t="shared" si="527"/>
        <v>0</v>
      </c>
      <c r="L2206" s="356"/>
      <c r="M2206" s="355"/>
      <c r="N2206" s="364">
        <f t="shared" si="522"/>
        <v>0</v>
      </c>
      <c r="O2206" s="355"/>
      <c r="P2206" s="355"/>
      <c r="Q2206" s="355"/>
      <c r="R2206" s="355"/>
      <c r="S2206" s="355"/>
      <c r="T2206" s="355"/>
      <c r="U2206" s="355"/>
      <c r="V2206" s="355"/>
      <c r="W2206" s="355"/>
      <c r="X2206" s="355"/>
      <c r="Y2206" s="355"/>
      <c r="Z2206" s="355"/>
      <c r="AA2206" s="355"/>
      <c r="AB2206" s="355"/>
      <c r="AC2206" s="355"/>
      <c r="AD2206" s="355"/>
      <c r="AE2206" s="355"/>
      <c r="AF2206" s="355"/>
      <c r="AG2206" s="355"/>
      <c r="AH2206" s="355"/>
      <c r="AI2206" s="355"/>
      <c r="AJ2206" s="355"/>
      <c r="AK2206" s="72">
        <f t="shared" si="523"/>
        <v>0</v>
      </c>
      <c r="AL2206" s="73">
        <f t="shared" si="526"/>
        <v>0</v>
      </c>
      <c r="AM2206" s="368">
        <f t="shared" si="528"/>
        <v>0</v>
      </c>
      <c r="AN2206" s="368">
        <f t="shared" si="529"/>
        <v>0</v>
      </c>
      <c r="AO2206" s="756">
        <f t="shared" si="530"/>
        <v>0</v>
      </c>
      <c r="AP2206" s="59">
        <f t="shared" si="524"/>
        <v>0</v>
      </c>
      <c r="AQ2206" s="59">
        <f t="shared" si="525"/>
        <v>0</v>
      </c>
      <c r="AR2206" s="102"/>
      <c r="AS2206" s="102"/>
      <c r="AT2206" s="27"/>
      <c r="AU2206" s="592"/>
    </row>
    <row r="2207" spans="1:47" ht="15">
      <c r="A2207" s="307"/>
      <c r="B2207" s="351"/>
      <c r="C2207" s="352"/>
      <c r="D2207" s="951"/>
      <c r="E2207" s="952"/>
      <c r="F2207" s="952"/>
      <c r="G2207" s="953"/>
      <c r="H2207" s="745">
        <v>0.21</v>
      </c>
      <c r="I2207" s="747">
        <v>1</v>
      </c>
      <c r="J2207" s="312"/>
      <c r="K2207" s="680">
        <f t="shared" si="527"/>
        <v>0</v>
      </c>
      <c r="L2207" s="356"/>
      <c r="M2207" s="355"/>
      <c r="N2207" s="364">
        <f t="shared" si="522"/>
        <v>0</v>
      </c>
      <c r="O2207" s="356"/>
      <c r="P2207" s="356"/>
      <c r="Q2207" s="356"/>
      <c r="R2207" s="356"/>
      <c r="S2207" s="356"/>
      <c r="T2207" s="356"/>
      <c r="U2207" s="356"/>
      <c r="V2207" s="356"/>
      <c r="W2207" s="356"/>
      <c r="X2207" s="356"/>
      <c r="Y2207" s="356"/>
      <c r="Z2207" s="356"/>
      <c r="AA2207" s="356"/>
      <c r="AB2207" s="356"/>
      <c r="AC2207" s="356"/>
      <c r="AD2207" s="356"/>
      <c r="AE2207" s="356"/>
      <c r="AF2207" s="356"/>
      <c r="AG2207" s="356"/>
      <c r="AH2207" s="356"/>
      <c r="AI2207" s="356"/>
      <c r="AJ2207" s="356"/>
      <c r="AK2207" s="72">
        <f t="shared" si="523"/>
        <v>0</v>
      </c>
      <c r="AL2207" s="73">
        <f t="shared" si="526"/>
        <v>0</v>
      </c>
      <c r="AM2207" s="368">
        <f t="shared" si="528"/>
        <v>0</v>
      </c>
      <c r="AN2207" s="368">
        <f t="shared" si="529"/>
        <v>0</v>
      </c>
      <c r="AO2207" s="756">
        <f t="shared" si="530"/>
        <v>0</v>
      </c>
      <c r="AP2207" s="59">
        <f t="shared" si="524"/>
        <v>0</v>
      </c>
      <c r="AQ2207" s="59">
        <f t="shared" si="525"/>
        <v>0</v>
      </c>
      <c r="AR2207" s="102"/>
      <c r="AS2207" s="102"/>
      <c r="AT2207" s="27"/>
      <c r="AU2207" s="592"/>
    </row>
    <row r="2208" spans="1:47" ht="15">
      <c r="A2208" s="309"/>
      <c r="B2208" s="338"/>
      <c r="C2208" s="350"/>
      <c r="D2208" s="951"/>
      <c r="E2208" s="952"/>
      <c r="F2208" s="952"/>
      <c r="G2208" s="953"/>
      <c r="H2208" s="745">
        <v>0.21</v>
      </c>
      <c r="I2208" s="747">
        <v>1</v>
      </c>
      <c r="J2208" s="316"/>
      <c r="K2208" s="680">
        <f t="shared" si="527"/>
        <v>0</v>
      </c>
      <c r="L2208" s="356"/>
      <c r="M2208" s="355"/>
      <c r="N2208" s="364">
        <f t="shared" si="522"/>
        <v>0</v>
      </c>
      <c r="O2208" s="355"/>
      <c r="P2208" s="355"/>
      <c r="Q2208" s="355"/>
      <c r="R2208" s="355"/>
      <c r="S2208" s="355"/>
      <c r="T2208" s="355"/>
      <c r="U2208" s="355"/>
      <c r="V2208" s="355"/>
      <c r="W2208" s="355"/>
      <c r="X2208" s="355"/>
      <c r="Y2208" s="355"/>
      <c r="Z2208" s="355"/>
      <c r="AA2208" s="355"/>
      <c r="AB2208" s="355"/>
      <c r="AC2208" s="355"/>
      <c r="AD2208" s="355"/>
      <c r="AE2208" s="355"/>
      <c r="AF2208" s="355"/>
      <c r="AG2208" s="355"/>
      <c r="AH2208" s="355"/>
      <c r="AI2208" s="355"/>
      <c r="AJ2208" s="355"/>
      <c r="AK2208" s="72">
        <f t="shared" si="523"/>
        <v>0</v>
      </c>
      <c r="AL2208" s="73">
        <f t="shared" si="526"/>
        <v>0</v>
      </c>
      <c r="AM2208" s="368">
        <f t="shared" si="528"/>
        <v>0</v>
      </c>
      <c r="AN2208" s="368">
        <f t="shared" si="529"/>
        <v>0</v>
      </c>
      <c r="AO2208" s="756">
        <f t="shared" si="530"/>
        <v>0</v>
      </c>
      <c r="AP2208" s="59">
        <f t="shared" si="524"/>
        <v>0</v>
      </c>
      <c r="AQ2208" s="59">
        <f t="shared" si="525"/>
        <v>0</v>
      </c>
      <c r="AR2208" s="102"/>
      <c r="AS2208" s="102"/>
      <c r="AT2208" s="27"/>
      <c r="AU2208" s="592"/>
    </row>
    <row r="2209" spans="1:47" ht="15">
      <c r="A2209" s="309"/>
      <c r="B2209" s="338"/>
      <c r="C2209" s="350"/>
      <c r="D2209" s="951"/>
      <c r="E2209" s="952"/>
      <c r="F2209" s="952"/>
      <c r="G2209" s="953"/>
      <c r="H2209" s="745">
        <v>0.21</v>
      </c>
      <c r="I2209" s="747">
        <v>1</v>
      </c>
      <c r="J2209" s="316"/>
      <c r="K2209" s="680">
        <f t="shared" si="527"/>
        <v>0</v>
      </c>
      <c r="L2209" s="356"/>
      <c r="M2209" s="355"/>
      <c r="N2209" s="364">
        <f t="shared" si="522"/>
        <v>0</v>
      </c>
      <c r="O2209" s="355"/>
      <c r="P2209" s="355"/>
      <c r="Q2209" s="355"/>
      <c r="R2209" s="355"/>
      <c r="S2209" s="355"/>
      <c r="T2209" s="355"/>
      <c r="U2209" s="355"/>
      <c r="V2209" s="355"/>
      <c r="W2209" s="355"/>
      <c r="X2209" s="355"/>
      <c r="Y2209" s="355"/>
      <c r="Z2209" s="355"/>
      <c r="AA2209" s="355"/>
      <c r="AB2209" s="355"/>
      <c r="AC2209" s="355"/>
      <c r="AD2209" s="355"/>
      <c r="AE2209" s="355"/>
      <c r="AF2209" s="355"/>
      <c r="AG2209" s="355"/>
      <c r="AH2209" s="355"/>
      <c r="AI2209" s="355"/>
      <c r="AJ2209" s="355"/>
      <c r="AK2209" s="72">
        <f t="shared" si="523"/>
        <v>0</v>
      </c>
      <c r="AL2209" s="73">
        <f t="shared" si="526"/>
        <v>0</v>
      </c>
      <c r="AM2209" s="368">
        <f t="shared" si="528"/>
        <v>0</v>
      </c>
      <c r="AN2209" s="368">
        <f t="shared" si="529"/>
        <v>0</v>
      </c>
      <c r="AO2209" s="756">
        <f t="shared" si="530"/>
        <v>0</v>
      </c>
      <c r="AP2209" s="59">
        <f t="shared" si="524"/>
        <v>0</v>
      </c>
      <c r="AQ2209" s="59">
        <f t="shared" si="525"/>
        <v>0</v>
      </c>
      <c r="AR2209" s="102"/>
      <c r="AS2209" s="102"/>
      <c r="AT2209" s="27"/>
      <c r="AU2209" s="592"/>
    </row>
    <row r="2210" spans="1:47" ht="15">
      <c r="A2210" s="307"/>
      <c r="B2210" s="351"/>
      <c r="C2210" s="352"/>
      <c r="D2210" s="951"/>
      <c r="E2210" s="952"/>
      <c r="F2210" s="952"/>
      <c r="G2210" s="953"/>
      <c r="H2210" s="745">
        <v>0.21</v>
      </c>
      <c r="I2210" s="747">
        <v>1</v>
      </c>
      <c r="J2210" s="312"/>
      <c r="K2210" s="680">
        <f t="shared" si="527"/>
        <v>0</v>
      </c>
      <c r="L2210" s="356"/>
      <c r="M2210" s="355"/>
      <c r="N2210" s="364">
        <f t="shared" si="522"/>
        <v>0</v>
      </c>
      <c r="O2210" s="356"/>
      <c r="P2210" s="356"/>
      <c r="Q2210" s="356"/>
      <c r="R2210" s="356"/>
      <c r="S2210" s="356"/>
      <c r="T2210" s="356"/>
      <c r="U2210" s="356"/>
      <c r="V2210" s="356"/>
      <c r="W2210" s="356"/>
      <c r="X2210" s="356"/>
      <c r="Y2210" s="356"/>
      <c r="Z2210" s="356"/>
      <c r="AA2210" s="356"/>
      <c r="AB2210" s="356"/>
      <c r="AC2210" s="356"/>
      <c r="AD2210" s="356"/>
      <c r="AE2210" s="356"/>
      <c r="AF2210" s="356"/>
      <c r="AG2210" s="356"/>
      <c r="AH2210" s="356"/>
      <c r="AI2210" s="356"/>
      <c r="AJ2210" s="356"/>
      <c r="AK2210" s="72">
        <f t="shared" si="523"/>
        <v>0</v>
      </c>
      <c r="AL2210" s="73">
        <f t="shared" si="526"/>
        <v>0</v>
      </c>
      <c r="AM2210" s="368">
        <f t="shared" si="528"/>
        <v>0</v>
      </c>
      <c r="AN2210" s="368">
        <f t="shared" si="529"/>
        <v>0</v>
      </c>
      <c r="AO2210" s="756">
        <f t="shared" si="530"/>
        <v>0</v>
      </c>
      <c r="AP2210" s="59">
        <f t="shared" si="524"/>
        <v>0</v>
      </c>
      <c r="AQ2210" s="59">
        <f t="shared" si="525"/>
        <v>0</v>
      </c>
      <c r="AR2210" s="102"/>
      <c r="AS2210" s="102"/>
      <c r="AT2210" s="27"/>
      <c r="AU2210" s="592"/>
    </row>
    <row r="2211" spans="1:47" ht="15">
      <c r="A2211" s="309"/>
      <c r="B2211" s="338"/>
      <c r="C2211" s="350"/>
      <c r="D2211" s="951"/>
      <c r="E2211" s="952"/>
      <c r="F2211" s="952"/>
      <c r="G2211" s="953"/>
      <c r="H2211" s="745">
        <v>0.21</v>
      </c>
      <c r="I2211" s="747">
        <v>1</v>
      </c>
      <c r="J2211" s="316"/>
      <c r="K2211" s="680">
        <f t="shared" si="527"/>
        <v>0</v>
      </c>
      <c r="L2211" s="356"/>
      <c r="M2211" s="355"/>
      <c r="N2211" s="364">
        <f t="shared" si="522"/>
        <v>0</v>
      </c>
      <c r="O2211" s="355"/>
      <c r="P2211" s="355"/>
      <c r="Q2211" s="355"/>
      <c r="R2211" s="355"/>
      <c r="S2211" s="355"/>
      <c r="T2211" s="355"/>
      <c r="U2211" s="355"/>
      <c r="V2211" s="355"/>
      <c r="W2211" s="355"/>
      <c r="X2211" s="355"/>
      <c r="Y2211" s="355"/>
      <c r="Z2211" s="355"/>
      <c r="AA2211" s="355"/>
      <c r="AB2211" s="355"/>
      <c r="AC2211" s="355"/>
      <c r="AD2211" s="355"/>
      <c r="AE2211" s="355"/>
      <c r="AF2211" s="355"/>
      <c r="AG2211" s="355"/>
      <c r="AH2211" s="355"/>
      <c r="AI2211" s="355"/>
      <c r="AJ2211" s="355"/>
      <c r="AK2211" s="72">
        <f t="shared" si="523"/>
        <v>0</v>
      </c>
      <c r="AL2211" s="73">
        <f t="shared" si="526"/>
        <v>0</v>
      </c>
      <c r="AM2211" s="368">
        <f t="shared" si="528"/>
        <v>0</v>
      </c>
      <c r="AN2211" s="368">
        <f t="shared" si="529"/>
        <v>0</v>
      </c>
      <c r="AO2211" s="756">
        <f t="shared" si="530"/>
        <v>0</v>
      </c>
      <c r="AP2211" s="59">
        <f t="shared" si="524"/>
        <v>0</v>
      </c>
      <c r="AQ2211" s="59">
        <f t="shared" si="525"/>
        <v>0</v>
      </c>
      <c r="AR2211" s="102"/>
      <c r="AS2211" s="102"/>
      <c r="AT2211" s="27"/>
      <c r="AU2211" s="592"/>
    </row>
    <row r="2212" spans="1:47" ht="15">
      <c r="A2212" s="309"/>
      <c r="B2212" s="338"/>
      <c r="C2212" s="350"/>
      <c r="D2212" s="951"/>
      <c r="E2212" s="952"/>
      <c r="F2212" s="952"/>
      <c r="G2212" s="953"/>
      <c r="H2212" s="745">
        <v>0.21</v>
      </c>
      <c r="I2212" s="747">
        <v>1</v>
      </c>
      <c r="J2212" s="316"/>
      <c r="K2212" s="680">
        <f t="shared" si="527"/>
        <v>0</v>
      </c>
      <c r="L2212" s="356"/>
      <c r="M2212" s="355"/>
      <c r="N2212" s="364">
        <f t="shared" si="522"/>
        <v>0</v>
      </c>
      <c r="O2212" s="355"/>
      <c r="P2212" s="355"/>
      <c r="Q2212" s="355"/>
      <c r="R2212" s="355"/>
      <c r="S2212" s="355"/>
      <c r="T2212" s="355"/>
      <c r="U2212" s="355"/>
      <c r="V2212" s="355"/>
      <c r="W2212" s="355"/>
      <c r="X2212" s="355"/>
      <c r="Y2212" s="355"/>
      <c r="Z2212" s="355"/>
      <c r="AA2212" s="355"/>
      <c r="AB2212" s="355"/>
      <c r="AC2212" s="355"/>
      <c r="AD2212" s="355"/>
      <c r="AE2212" s="355"/>
      <c r="AF2212" s="355"/>
      <c r="AG2212" s="355"/>
      <c r="AH2212" s="355"/>
      <c r="AI2212" s="355"/>
      <c r="AJ2212" s="355"/>
      <c r="AK2212" s="72">
        <f t="shared" si="523"/>
        <v>0</v>
      </c>
      <c r="AL2212" s="73">
        <f t="shared" si="526"/>
        <v>0</v>
      </c>
      <c r="AM2212" s="368">
        <f t="shared" si="528"/>
        <v>0</v>
      </c>
      <c r="AN2212" s="368">
        <f t="shared" si="529"/>
        <v>0</v>
      </c>
      <c r="AO2212" s="756">
        <f t="shared" si="530"/>
        <v>0</v>
      </c>
      <c r="AP2212" s="59">
        <f t="shared" si="524"/>
        <v>0</v>
      </c>
      <c r="AQ2212" s="59">
        <f t="shared" si="525"/>
        <v>0</v>
      </c>
      <c r="AR2212" s="102"/>
      <c r="AS2212" s="102"/>
      <c r="AT2212" s="27"/>
      <c r="AU2212" s="592"/>
    </row>
    <row r="2213" spans="1:47" ht="15">
      <c r="A2213" s="307"/>
      <c r="B2213" s="351"/>
      <c r="C2213" s="352"/>
      <c r="D2213" s="951"/>
      <c r="E2213" s="952"/>
      <c r="F2213" s="952"/>
      <c r="G2213" s="953"/>
      <c r="H2213" s="745">
        <v>0.21</v>
      </c>
      <c r="I2213" s="747">
        <v>1</v>
      </c>
      <c r="J2213" s="312"/>
      <c r="K2213" s="680">
        <f t="shared" si="527"/>
        <v>0</v>
      </c>
      <c r="L2213" s="356"/>
      <c r="M2213" s="355"/>
      <c r="N2213" s="364">
        <f t="shared" si="522"/>
        <v>0</v>
      </c>
      <c r="O2213" s="356"/>
      <c r="P2213" s="356"/>
      <c r="Q2213" s="356"/>
      <c r="R2213" s="356"/>
      <c r="S2213" s="356"/>
      <c r="T2213" s="356"/>
      <c r="U2213" s="356"/>
      <c r="V2213" s="356"/>
      <c r="W2213" s="356"/>
      <c r="X2213" s="356"/>
      <c r="Y2213" s="356"/>
      <c r="Z2213" s="356"/>
      <c r="AA2213" s="356"/>
      <c r="AB2213" s="356"/>
      <c r="AC2213" s="356"/>
      <c r="AD2213" s="356"/>
      <c r="AE2213" s="356"/>
      <c r="AF2213" s="356"/>
      <c r="AG2213" s="356"/>
      <c r="AH2213" s="356"/>
      <c r="AI2213" s="356"/>
      <c r="AJ2213" s="356"/>
      <c r="AK2213" s="72">
        <f t="shared" si="523"/>
        <v>0</v>
      </c>
      <c r="AL2213" s="73">
        <f t="shared" si="526"/>
        <v>0</v>
      </c>
      <c r="AM2213" s="368">
        <f t="shared" si="528"/>
        <v>0</v>
      </c>
      <c r="AN2213" s="368">
        <f t="shared" si="529"/>
        <v>0</v>
      </c>
      <c r="AO2213" s="756">
        <f t="shared" si="530"/>
        <v>0</v>
      </c>
      <c r="AP2213" s="59">
        <f t="shared" si="524"/>
        <v>0</v>
      </c>
      <c r="AQ2213" s="59">
        <f t="shared" si="525"/>
        <v>0</v>
      </c>
      <c r="AR2213" s="102"/>
      <c r="AS2213" s="102"/>
      <c r="AT2213" s="27"/>
      <c r="AU2213" s="592"/>
    </row>
    <row r="2214" spans="1:47" ht="15">
      <c r="A2214" s="309"/>
      <c r="B2214" s="338"/>
      <c r="C2214" s="350"/>
      <c r="D2214" s="951"/>
      <c r="E2214" s="952"/>
      <c r="F2214" s="952"/>
      <c r="G2214" s="953"/>
      <c r="H2214" s="745">
        <v>0.21</v>
      </c>
      <c r="I2214" s="747">
        <v>1</v>
      </c>
      <c r="J2214" s="316"/>
      <c r="K2214" s="680">
        <f t="shared" si="527"/>
        <v>0</v>
      </c>
      <c r="L2214" s="356"/>
      <c r="M2214" s="355"/>
      <c r="N2214" s="364">
        <f t="shared" si="522"/>
        <v>0</v>
      </c>
      <c r="O2214" s="355"/>
      <c r="P2214" s="355"/>
      <c r="Q2214" s="355"/>
      <c r="R2214" s="355"/>
      <c r="S2214" s="355"/>
      <c r="T2214" s="355"/>
      <c r="U2214" s="355"/>
      <c r="V2214" s="355"/>
      <c r="W2214" s="355"/>
      <c r="X2214" s="355"/>
      <c r="Y2214" s="355"/>
      <c r="Z2214" s="355"/>
      <c r="AA2214" s="355"/>
      <c r="AB2214" s="355"/>
      <c r="AC2214" s="355"/>
      <c r="AD2214" s="355"/>
      <c r="AE2214" s="355"/>
      <c r="AF2214" s="355"/>
      <c r="AG2214" s="355"/>
      <c r="AH2214" s="355"/>
      <c r="AI2214" s="355"/>
      <c r="AJ2214" s="355"/>
      <c r="AK2214" s="72">
        <f t="shared" si="523"/>
        <v>0</v>
      </c>
      <c r="AL2214" s="73">
        <f t="shared" si="526"/>
        <v>0</v>
      </c>
      <c r="AM2214" s="368">
        <f t="shared" si="528"/>
        <v>0</v>
      </c>
      <c r="AN2214" s="368">
        <f t="shared" si="529"/>
        <v>0</v>
      </c>
      <c r="AO2214" s="756">
        <f t="shared" si="530"/>
        <v>0</v>
      </c>
      <c r="AP2214" s="59">
        <f t="shared" si="524"/>
        <v>0</v>
      </c>
      <c r="AQ2214" s="59">
        <f t="shared" si="525"/>
        <v>0</v>
      </c>
      <c r="AR2214" s="102"/>
      <c r="AS2214" s="102"/>
      <c r="AT2214" s="27"/>
      <c r="AU2214" s="592"/>
    </row>
    <row r="2215" spans="1:47" ht="15">
      <c r="A2215" s="309"/>
      <c r="B2215" s="338"/>
      <c r="C2215" s="350"/>
      <c r="D2215" s="951"/>
      <c r="E2215" s="952"/>
      <c r="F2215" s="952"/>
      <c r="G2215" s="953"/>
      <c r="H2215" s="745">
        <v>0.21</v>
      </c>
      <c r="I2215" s="747">
        <v>1</v>
      </c>
      <c r="J2215" s="316"/>
      <c r="K2215" s="680">
        <f t="shared" si="527"/>
        <v>0</v>
      </c>
      <c r="L2215" s="356"/>
      <c r="M2215" s="355"/>
      <c r="N2215" s="364">
        <f t="shared" si="522"/>
        <v>0</v>
      </c>
      <c r="O2215" s="355"/>
      <c r="P2215" s="355"/>
      <c r="Q2215" s="355"/>
      <c r="R2215" s="355"/>
      <c r="S2215" s="355"/>
      <c r="T2215" s="355"/>
      <c r="U2215" s="355"/>
      <c r="V2215" s="355"/>
      <c r="W2215" s="355"/>
      <c r="X2215" s="355"/>
      <c r="Y2215" s="355"/>
      <c r="Z2215" s="355"/>
      <c r="AA2215" s="355"/>
      <c r="AB2215" s="355"/>
      <c r="AC2215" s="355"/>
      <c r="AD2215" s="355"/>
      <c r="AE2215" s="355"/>
      <c r="AF2215" s="355"/>
      <c r="AG2215" s="355"/>
      <c r="AH2215" s="355"/>
      <c r="AI2215" s="355"/>
      <c r="AJ2215" s="355"/>
      <c r="AK2215" s="72">
        <f t="shared" si="523"/>
        <v>0</v>
      </c>
      <c r="AL2215" s="73">
        <f t="shared" si="526"/>
        <v>0</v>
      </c>
      <c r="AM2215" s="368">
        <f t="shared" si="528"/>
        <v>0</v>
      </c>
      <c r="AN2215" s="368">
        <f t="shared" si="529"/>
        <v>0</v>
      </c>
      <c r="AO2215" s="756">
        <f t="shared" si="530"/>
        <v>0</v>
      </c>
      <c r="AP2215" s="59">
        <f t="shared" si="524"/>
        <v>0</v>
      </c>
      <c r="AQ2215" s="59">
        <f t="shared" si="525"/>
        <v>0</v>
      </c>
      <c r="AR2215" s="102"/>
      <c r="AS2215" s="102"/>
      <c r="AT2215" s="27"/>
      <c r="AU2215" s="592"/>
    </row>
    <row r="2216" spans="1:47" ht="15">
      <c r="A2216" s="307"/>
      <c r="B2216" s="351"/>
      <c r="C2216" s="352"/>
      <c r="D2216" s="951"/>
      <c r="E2216" s="952"/>
      <c r="F2216" s="952"/>
      <c r="G2216" s="953"/>
      <c r="H2216" s="745">
        <v>0.21</v>
      </c>
      <c r="I2216" s="747">
        <v>1</v>
      </c>
      <c r="J2216" s="312"/>
      <c r="K2216" s="680">
        <f t="shared" si="527"/>
        <v>0</v>
      </c>
      <c r="L2216" s="356"/>
      <c r="M2216" s="355"/>
      <c r="N2216" s="364">
        <f t="shared" si="522"/>
        <v>0</v>
      </c>
      <c r="O2216" s="356"/>
      <c r="P2216" s="356"/>
      <c r="Q2216" s="356"/>
      <c r="R2216" s="356"/>
      <c r="S2216" s="356"/>
      <c r="T2216" s="356"/>
      <c r="U2216" s="356"/>
      <c r="V2216" s="356"/>
      <c r="W2216" s="356"/>
      <c r="X2216" s="356"/>
      <c r="Y2216" s="356"/>
      <c r="Z2216" s="356"/>
      <c r="AA2216" s="356"/>
      <c r="AB2216" s="356"/>
      <c r="AC2216" s="356"/>
      <c r="AD2216" s="356"/>
      <c r="AE2216" s="356"/>
      <c r="AF2216" s="356"/>
      <c r="AG2216" s="356"/>
      <c r="AH2216" s="356"/>
      <c r="AI2216" s="356"/>
      <c r="AJ2216" s="356"/>
      <c r="AK2216" s="72">
        <f t="shared" si="523"/>
        <v>0</v>
      </c>
      <c r="AL2216" s="73">
        <f t="shared" si="526"/>
        <v>0</v>
      </c>
      <c r="AM2216" s="368">
        <f t="shared" si="528"/>
        <v>0</v>
      </c>
      <c r="AN2216" s="368">
        <f t="shared" si="529"/>
        <v>0</v>
      </c>
      <c r="AO2216" s="756">
        <f t="shared" si="530"/>
        <v>0</v>
      </c>
      <c r="AP2216" s="59">
        <f t="shared" si="524"/>
        <v>0</v>
      </c>
      <c r="AQ2216" s="59">
        <f t="shared" si="525"/>
        <v>0</v>
      </c>
      <c r="AR2216" s="102"/>
      <c r="AS2216" s="102"/>
      <c r="AT2216" s="27"/>
      <c r="AU2216" s="592"/>
    </row>
    <row r="2217" spans="1:47" ht="15">
      <c r="A2217" s="309"/>
      <c r="B2217" s="338"/>
      <c r="C2217" s="350"/>
      <c r="D2217" s="951"/>
      <c r="E2217" s="952"/>
      <c r="F2217" s="952"/>
      <c r="G2217" s="953"/>
      <c r="H2217" s="745">
        <v>0.21</v>
      </c>
      <c r="I2217" s="747">
        <v>1</v>
      </c>
      <c r="J2217" s="316"/>
      <c r="K2217" s="680">
        <f t="shared" si="527"/>
        <v>0</v>
      </c>
      <c r="L2217" s="356"/>
      <c r="M2217" s="355"/>
      <c r="N2217" s="364">
        <f t="shared" si="522"/>
        <v>0</v>
      </c>
      <c r="O2217" s="355"/>
      <c r="P2217" s="355"/>
      <c r="Q2217" s="355"/>
      <c r="R2217" s="355"/>
      <c r="S2217" s="355"/>
      <c r="T2217" s="355"/>
      <c r="U2217" s="355"/>
      <c r="V2217" s="355"/>
      <c r="W2217" s="355"/>
      <c r="X2217" s="355"/>
      <c r="Y2217" s="355"/>
      <c r="Z2217" s="355"/>
      <c r="AA2217" s="355"/>
      <c r="AB2217" s="355"/>
      <c r="AC2217" s="355"/>
      <c r="AD2217" s="355"/>
      <c r="AE2217" s="355"/>
      <c r="AF2217" s="355"/>
      <c r="AG2217" s="355"/>
      <c r="AH2217" s="355"/>
      <c r="AI2217" s="355"/>
      <c r="AJ2217" s="355"/>
      <c r="AK2217" s="72">
        <f t="shared" si="523"/>
        <v>0</v>
      </c>
      <c r="AL2217" s="73">
        <f t="shared" si="526"/>
        <v>0</v>
      </c>
      <c r="AM2217" s="368">
        <f t="shared" si="528"/>
        <v>0</v>
      </c>
      <c r="AN2217" s="368">
        <f t="shared" si="529"/>
        <v>0</v>
      </c>
      <c r="AO2217" s="756">
        <f t="shared" si="530"/>
        <v>0</v>
      </c>
      <c r="AP2217" s="59">
        <f t="shared" si="524"/>
        <v>0</v>
      </c>
      <c r="AQ2217" s="59">
        <f t="shared" si="525"/>
        <v>0</v>
      </c>
      <c r="AR2217" s="102"/>
      <c r="AS2217" s="102"/>
      <c r="AT2217" s="27"/>
      <c r="AU2217" s="592"/>
    </row>
    <row r="2218" spans="1:47" ht="15" hidden="1">
      <c r="A2218" s="307"/>
      <c r="B2218" s="351"/>
      <c r="C2218" s="352"/>
      <c r="D2218" s="951"/>
      <c r="E2218" s="952"/>
      <c r="F2218" s="952"/>
      <c r="G2218" s="953"/>
      <c r="H2218" s="745">
        <v>0.21</v>
      </c>
      <c r="I2218" s="747">
        <v>1</v>
      </c>
      <c r="J2218" s="312"/>
      <c r="K2218" s="680">
        <f t="shared" si="527"/>
        <v>0</v>
      </c>
      <c r="L2218" s="356"/>
      <c r="M2218" s="355"/>
      <c r="N2218" s="364">
        <f t="shared" si="522"/>
        <v>0</v>
      </c>
      <c r="O2218" s="356"/>
      <c r="P2218" s="356"/>
      <c r="Q2218" s="356"/>
      <c r="R2218" s="356"/>
      <c r="S2218" s="356"/>
      <c r="T2218" s="356"/>
      <c r="U2218" s="356"/>
      <c r="V2218" s="356"/>
      <c r="W2218" s="356"/>
      <c r="X2218" s="356"/>
      <c r="Y2218" s="356"/>
      <c r="Z2218" s="356"/>
      <c r="AA2218" s="356"/>
      <c r="AB2218" s="356"/>
      <c r="AC2218" s="356"/>
      <c r="AD2218" s="356"/>
      <c r="AE2218" s="356"/>
      <c r="AF2218" s="356"/>
      <c r="AG2218" s="356"/>
      <c r="AH2218" s="356"/>
      <c r="AI2218" s="356"/>
      <c r="AJ2218" s="356"/>
      <c r="AK2218" s="72">
        <f t="shared" si="523"/>
        <v>0</v>
      </c>
      <c r="AL2218" s="73">
        <f t="shared" si="526"/>
        <v>0</v>
      </c>
      <c r="AM2218" s="368">
        <f t="shared" si="528"/>
        <v>0</v>
      </c>
      <c r="AN2218" s="368">
        <f t="shared" si="529"/>
        <v>0</v>
      </c>
      <c r="AO2218" s="756">
        <f t="shared" si="530"/>
        <v>0</v>
      </c>
      <c r="AP2218" s="59">
        <f t="shared" si="524"/>
        <v>0</v>
      </c>
      <c r="AQ2218" s="59">
        <f t="shared" si="525"/>
        <v>0</v>
      </c>
      <c r="AR2218" s="102"/>
      <c r="AS2218" s="102"/>
      <c r="AT2218" s="27"/>
      <c r="AU2218" s="592"/>
    </row>
    <row r="2219" spans="1:47" ht="15" hidden="1">
      <c r="A2219" s="309"/>
      <c r="B2219" s="338"/>
      <c r="C2219" s="350"/>
      <c r="D2219" s="951"/>
      <c r="E2219" s="952"/>
      <c r="F2219" s="952"/>
      <c r="G2219" s="953"/>
      <c r="H2219" s="745">
        <v>0.21</v>
      </c>
      <c r="I2219" s="747">
        <v>1</v>
      </c>
      <c r="J2219" s="316"/>
      <c r="K2219" s="680">
        <f t="shared" si="527"/>
        <v>0</v>
      </c>
      <c r="L2219" s="356"/>
      <c r="M2219" s="355"/>
      <c r="N2219" s="364">
        <f t="shared" si="522"/>
        <v>0</v>
      </c>
      <c r="O2219" s="355"/>
      <c r="P2219" s="355"/>
      <c r="Q2219" s="355"/>
      <c r="R2219" s="355"/>
      <c r="S2219" s="355"/>
      <c r="T2219" s="355"/>
      <c r="U2219" s="355"/>
      <c r="V2219" s="355"/>
      <c r="W2219" s="355"/>
      <c r="X2219" s="355"/>
      <c r="Y2219" s="355"/>
      <c r="Z2219" s="355"/>
      <c r="AA2219" s="355"/>
      <c r="AB2219" s="355"/>
      <c r="AC2219" s="355"/>
      <c r="AD2219" s="355"/>
      <c r="AE2219" s="355"/>
      <c r="AF2219" s="355"/>
      <c r="AG2219" s="355"/>
      <c r="AH2219" s="355"/>
      <c r="AI2219" s="355"/>
      <c r="AJ2219" s="355"/>
      <c r="AK2219" s="72">
        <f t="shared" si="523"/>
        <v>0</v>
      </c>
      <c r="AL2219" s="73">
        <f t="shared" si="526"/>
        <v>0</v>
      </c>
      <c r="AM2219" s="368">
        <f t="shared" si="528"/>
        <v>0</v>
      </c>
      <c r="AN2219" s="368">
        <f t="shared" si="529"/>
        <v>0</v>
      </c>
      <c r="AO2219" s="756">
        <f t="shared" si="530"/>
        <v>0</v>
      </c>
      <c r="AP2219" s="59">
        <f t="shared" si="524"/>
        <v>0</v>
      </c>
      <c r="AQ2219" s="59">
        <f t="shared" si="525"/>
        <v>0</v>
      </c>
      <c r="AR2219" s="102"/>
      <c r="AS2219" s="102"/>
      <c r="AT2219" s="27"/>
      <c r="AU2219" s="592"/>
    </row>
    <row r="2220" spans="1:47" ht="15" hidden="1">
      <c r="A2220" s="309"/>
      <c r="B2220" s="338"/>
      <c r="C2220" s="350"/>
      <c r="D2220" s="951"/>
      <c r="E2220" s="952"/>
      <c r="F2220" s="952"/>
      <c r="G2220" s="953"/>
      <c r="H2220" s="745">
        <v>0.21</v>
      </c>
      <c r="I2220" s="747">
        <v>1</v>
      </c>
      <c r="J2220" s="316"/>
      <c r="K2220" s="680">
        <f t="shared" si="527"/>
        <v>0</v>
      </c>
      <c r="L2220" s="356"/>
      <c r="M2220" s="355"/>
      <c r="N2220" s="364">
        <f t="shared" si="522"/>
        <v>0</v>
      </c>
      <c r="O2220" s="355"/>
      <c r="P2220" s="355"/>
      <c r="Q2220" s="355"/>
      <c r="R2220" s="355"/>
      <c r="S2220" s="355"/>
      <c r="T2220" s="355"/>
      <c r="U2220" s="355"/>
      <c r="V2220" s="355"/>
      <c r="W2220" s="355"/>
      <c r="X2220" s="355"/>
      <c r="Y2220" s="355"/>
      <c r="Z2220" s="355"/>
      <c r="AA2220" s="355"/>
      <c r="AB2220" s="355"/>
      <c r="AC2220" s="355"/>
      <c r="AD2220" s="355"/>
      <c r="AE2220" s="355"/>
      <c r="AF2220" s="355"/>
      <c r="AG2220" s="355"/>
      <c r="AH2220" s="355"/>
      <c r="AI2220" s="355"/>
      <c r="AJ2220" s="355"/>
      <c r="AK2220" s="72">
        <f t="shared" si="523"/>
        <v>0</v>
      </c>
      <c r="AL2220" s="73">
        <f t="shared" si="526"/>
        <v>0</v>
      </c>
      <c r="AM2220" s="368">
        <f t="shared" si="528"/>
        <v>0</v>
      </c>
      <c r="AN2220" s="368">
        <f t="shared" si="529"/>
        <v>0</v>
      </c>
      <c r="AO2220" s="756">
        <f t="shared" si="530"/>
        <v>0</v>
      </c>
      <c r="AP2220" s="59">
        <f t="shared" si="524"/>
        <v>0</v>
      </c>
      <c r="AQ2220" s="59">
        <f t="shared" si="525"/>
        <v>0</v>
      </c>
      <c r="AR2220" s="102"/>
      <c r="AS2220" s="102"/>
      <c r="AT2220" s="27"/>
      <c r="AU2220" s="592"/>
    </row>
    <row r="2221" spans="1:47" ht="15" hidden="1">
      <c r="A2221" s="307"/>
      <c r="B2221" s="351"/>
      <c r="C2221" s="352"/>
      <c r="D2221" s="951"/>
      <c r="E2221" s="952"/>
      <c r="F2221" s="952"/>
      <c r="G2221" s="953"/>
      <c r="H2221" s="745">
        <v>0.21</v>
      </c>
      <c r="I2221" s="747">
        <v>1</v>
      </c>
      <c r="J2221" s="312"/>
      <c r="K2221" s="680">
        <f t="shared" si="527"/>
        <v>0</v>
      </c>
      <c r="L2221" s="356"/>
      <c r="M2221" s="355"/>
      <c r="N2221" s="364">
        <f t="shared" si="522"/>
        <v>0</v>
      </c>
      <c r="O2221" s="356"/>
      <c r="P2221" s="356"/>
      <c r="Q2221" s="356"/>
      <c r="R2221" s="356"/>
      <c r="S2221" s="356"/>
      <c r="T2221" s="356"/>
      <c r="U2221" s="356"/>
      <c r="V2221" s="356"/>
      <c r="W2221" s="356"/>
      <c r="X2221" s="356"/>
      <c r="Y2221" s="356"/>
      <c r="Z2221" s="356"/>
      <c r="AA2221" s="356"/>
      <c r="AB2221" s="356"/>
      <c r="AC2221" s="356"/>
      <c r="AD2221" s="356"/>
      <c r="AE2221" s="356"/>
      <c r="AF2221" s="356"/>
      <c r="AG2221" s="356"/>
      <c r="AH2221" s="356"/>
      <c r="AI2221" s="356"/>
      <c r="AJ2221" s="356"/>
      <c r="AK2221" s="72">
        <f t="shared" si="523"/>
        <v>0</v>
      </c>
      <c r="AL2221" s="73">
        <f t="shared" si="526"/>
        <v>0</v>
      </c>
      <c r="AM2221" s="368">
        <f t="shared" si="528"/>
        <v>0</v>
      </c>
      <c r="AN2221" s="368">
        <f t="shared" si="529"/>
        <v>0</v>
      </c>
      <c r="AO2221" s="756">
        <f t="shared" si="530"/>
        <v>0</v>
      </c>
      <c r="AP2221" s="59">
        <f t="shared" si="524"/>
        <v>0</v>
      </c>
      <c r="AQ2221" s="59">
        <f t="shared" si="525"/>
        <v>0</v>
      </c>
      <c r="AR2221" s="102"/>
      <c r="AS2221" s="102"/>
      <c r="AT2221" s="27"/>
      <c r="AU2221" s="592"/>
    </row>
    <row r="2222" spans="1:47" ht="15" hidden="1">
      <c r="A2222" s="309"/>
      <c r="B2222" s="338"/>
      <c r="C2222" s="350"/>
      <c r="D2222" s="951"/>
      <c r="E2222" s="952"/>
      <c r="F2222" s="952"/>
      <c r="G2222" s="953"/>
      <c r="H2222" s="745">
        <v>0.21</v>
      </c>
      <c r="I2222" s="747">
        <v>1</v>
      </c>
      <c r="J2222" s="316"/>
      <c r="K2222" s="680">
        <f t="shared" si="527"/>
        <v>0</v>
      </c>
      <c r="L2222" s="356"/>
      <c r="M2222" s="355"/>
      <c r="N2222" s="364">
        <f t="shared" si="522"/>
        <v>0</v>
      </c>
      <c r="O2222" s="355"/>
      <c r="P2222" s="355"/>
      <c r="Q2222" s="355"/>
      <c r="R2222" s="355"/>
      <c r="S2222" s="355"/>
      <c r="T2222" s="355"/>
      <c r="U2222" s="355"/>
      <c r="V2222" s="355"/>
      <c r="W2222" s="355"/>
      <c r="X2222" s="355"/>
      <c r="Y2222" s="355"/>
      <c r="Z2222" s="355"/>
      <c r="AA2222" s="355"/>
      <c r="AB2222" s="355"/>
      <c r="AC2222" s="355"/>
      <c r="AD2222" s="355"/>
      <c r="AE2222" s="355"/>
      <c r="AF2222" s="355"/>
      <c r="AG2222" s="355"/>
      <c r="AH2222" s="355"/>
      <c r="AI2222" s="355"/>
      <c r="AJ2222" s="355"/>
      <c r="AK2222" s="72">
        <f t="shared" si="523"/>
        <v>0</v>
      </c>
      <c r="AL2222" s="73">
        <f t="shared" si="526"/>
        <v>0</v>
      </c>
      <c r="AM2222" s="368">
        <f t="shared" si="528"/>
        <v>0</v>
      </c>
      <c r="AN2222" s="368">
        <f t="shared" si="529"/>
        <v>0</v>
      </c>
      <c r="AO2222" s="756">
        <f t="shared" si="530"/>
        <v>0</v>
      </c>
      <c r="AP2222" s="59">
        <f t="shared" si="524"/>
        <v>0</v>
      </c>
      <c r="AQ2222" s="59">
        <f t="shared" si="525"/>
        <v>0</v>
      </c>
      <c r="AR2222" s="102"/>
      <c r="AS2222" s="102"/>
      <c r="AT2222" s="27"/>
      <c r="AU2222" s="592"/>
    </row>
    <row r="2223" spans="1:47" ht="15" hidden="1">
      <c r="A2223" s="309"/>
      <c r="B2223" s="338"/>
      <c r="C2223" s="350"/>
      <c r="D2223" s="951"/>
      <c r="E2223" s="952"/>
      <c r="F2223" s="952"/>
      <c r="G2223" s="953"/>
      <c r="H2223" s="745">
        <v>0.21</v>
      </c>
      <c r="I2223" s="747">
        <v>1</v>
      </c>
      <c r="J2223" s="316"/>
      <c r="K2223" s="680">
        <f t="shared" si="527"/>
        <v>0</v>
      </c>
      <c r="L2223" s="356"/>
      <c r="M2223" s="355"/>
      <c r="N2223" s="364">
        <f t="shared" si="522"/>
        <v>0</v>
      </c>
      <c r="O2223" s="355"/>
      <c r="P2223" s="355"/>
      <c r="Q2223" s="355"/>
      <c r="R2223" s="355"/>
      <c r="S2223" s="355"/>
      <c r="T2223" s="355"/>
      <c r="U2223" s="355"/>
      <c r="V2223" s="355"/>
      <c r="W2223" s="355"/>
      <c r="X2223" s="355"/>
      <c r="Y2223" s="355"/>
      <c r="Z2223" s="355"/>
      <c r="AA2223" s="355"/>
      <c r="AB2223" s="355"/>
      <c r="AC2223" s="355"/>
      <c r="AD2223" s="355"/>
      <c r="AE2223" s="355"/>
      <c r="AF2223" s="355"/>
      <c r="AG2223" s="355"/>
      <c r="AH2223" s="355"/>
      <c r="AI2223" s="355"/>
      <c r="AJ2223" s="355"/>
      <c r="AK2223" s="72">
        <f t="shared" si="523"/>
        <v>0</v>
      </c>
      <c r="AL2223" s="73">
        <f t="shared" si="526"/>
        <v>0</v>
      </c>
      <c r="AM2223" s="368">
        <f t="shared" si="528"/>
        <v>0</v>
      </c>
      <c r="AN2223" s="368">
        <f t="shared" si="529"/>
        <v>0</v>
      </c>
      <c r="AO2223" s="756">
        <f t="shared" si="530"/>
        <v>0</v>
      </c>
      <c r="AP2223" s="59">
        <f t="shared" si="524"/>
        <v>0</v>
      </c>
      <c r="AQ2223" s="59">
        <f t="shared" si="525"/>
        <v>0</v>
      </c>
      <c r="AR2223" s="102"/>
      <c r="AS2223" s="102"/>
      <c r="AT2223" s="27"/>
      <c r="AU2223" s="592"/>
    </row>
    <row r="2224" spans="1:47" ht="15" hidden="1">
      <c r="A2224" s="307"/>
      <c r="B2224" s="351"/>
      <c r="C2224" s="352"/>
      <c r="D2224" s="951"/>
      <c r="E2224" s="952"/>
      <c r="F2224" s="952"/>
      <c r="G2224" s="953"/>
      <c r="H2224" s="745">
        <v>0.21</v>
      </c>
      <c r="I2224" s="747">
        <v>1</v>
      </c>
      <c r="J2224" s="312"/>
      <c r="K2224" s="680">
        <f t="shared" si="527"/>
        <v>0</v>
      </c>
      <c r="L2224" s="356"/>
      <c r="M2224" s="355"/>
      <c r="N2224" s="364">
        <f t="shared" si="522"/>
        <v>0</v>
      </c>
      <c r="O2224" s="356"/>
      <c r="P2224" s="356"/>
      <c r="Q2224" s="356"/>
      <c r="R2224" s="356"/>
      <c r="S2224" s="356"/>
      <c r="T2224" s="356"/>
      <c r="U2224" s="356"/>
      <c r="V2224" s="356"/>
      <c r="W2224" s="356"/>
      <c r="X2224" s="356"/>
      <c r="Y2224" s="356"/>
      <c r="Z2224" s="356"/>
      <c r="AA2224" s="356"/>
      <c r="AB2224" s="356"/>
      <c r="AC2224" s="356"/>
      <c r="AD2224" s="356"/>
      <c r="AE2224" s="356"/>
      <c r="AF2224" s="356"/>
      <c r="AG2224" s="356"/>
      <c r="AH2224" s="356"/>
      <c r="AI2224" s="356"/>
      <c r="AJ2224" s="356"/>
      <c r="AK2224" s="72">
        <f t="shared" si="523"/>
        <v>0</v>
      </c>
      <c r="AL2224" s="73">
        <f t="shared" si="526"/>
        <v>0</v>
      </c>
      <c r="AM2224" s="368">
        <f t="shared" si="528"/>
        <v>0</v>
      </c>
      <c r="AN2224" s="368">
        <f t="shared" si="529"/>
        <v>0</v>
      </c>
      <c r="AO2224" s="756">
        <f t="shared" si="530"/>
        <v>0</v>
      </c>
      <c r="AP2224" s="59">
        <f t="shared" si="524"/>
        <v>0</v>
      </c>
      <c r="AQ2224" s="59">
        <f t="shared" si="525"/>
        <v>0</v>
      </c>
      <c r="AR2224" s="102"/>
      <c r="AS2224" s="102"/>
      <c r="AT2224" s="27"/>
      <c r="AU2224" s="592"/>
    </row>
    <row r="2225" spans="1:47" ht="15" hidden="1">
      <c r="A2225" s="309"/>
      <c r="B2225" s="338"/>
      <c r="C2225" s="350"/>
      <c r="D2225" s="951"/>
      <c r="E2225" s="952"/>
      <c r="F2225" s="952"/>
      <c r="G2225" s="953"/>
      <c r="H2225" s="745">
        <v>0.21</v>
      </c>
      <c r="I2225" s="747">
        <v>1</v>
      </c>
      <c r="J2225" s="316"/>
      <c r="K2225" s="680">
        <f t="shared" si="527"/>
        <v>0</v>
      </c>
      <c r="L2225" s="356"/>
      <c r="M2225" s="355"/>
      <c r="N2225" s="364">
        <f t="shared" si="522"/>
        <v>0</v>
      </c>
      <c r="O2225" s="355"/>
      <c r="P2225" s="355"/>
      <c r="Q2225" s="355"/>
      <c r="R2225" s="355"/>
      <c r="S2225" s="355"/>
      <c r="T2225" s="355"/>
      <c r="U2225" s="355"/>
      <c r="V2225" s="355"/>
      <c r="W2225" s="355"/>
      <c r="X2225" s="355"/>
      <c r="Y2225" s="355"/>
      <c r="Z2225" s="355"/>
      <c r="AA2225" s="355"/>
      <c r="AB2225" s="355"/>
      <c r="AC2225" s="355"/>
      <c r="AD2225" s="355"/>
      <c r="AE2225" s="355"/>
      <c r="AF2225" s="355"/>
      <c r="AG2225" s="355"/>
      <c r="AH2225" s="355"/>
      <c r="AI2225" s="355"/>
      <c r="AJ2225" s="355"/>
      <c r="AK2225" s="72">
        <f t="shared" si="523"/>
        <v>0</v>
      </c>
      <c r="AL2225" s="73">
        <f t="shared" si="526"/>
        <v>0</v>
      </c>
      <c r="AM2225" s="368">
        <f t="shared" si="528"/>
        <v>0</v>
      </c>
      <c r="AN2225" s="368">
        <f t="shared" si="529"/>
        <v>0</v>
      </c>
      <c r="AO2225" s="756">
        <f t="shared" si="530"/>
        <v>0</v>
      </c>
      <c r="AP2225" s="59">
        <f t="shared" si="524"/>
        <v>0</v>
      </c>
      <c r="AQ2225" s="59">
        <f t="shared" si="525"/>
        <v>0</v>
      </c>
      <c r="AR2225" s="102"/>
      <c r="AS2225" s="102"/>
      <c r="AT2225" s="27"/>
      <c r="AU2225" s="592"/>
    </row>
    <row r="2226" spans="1:47" ht="15" hidden="1">
      <c r="A2226" s="309"/>
      <c r="B2226" s="338"/>
      <c r="C2226" s="350"/>
      <c r="D2226" s="951"/>
      <c r="E2226" s="952"/>
      <c r="F2226" s="952"/>
      <c r="G2226" s="953"/>
      <c r="H2226" s="745">
        <v>0.21</v>
      </c>
      <c r="I2226" s="747">
        <v>1</v>
      </c>
      <c r="J2226" s="316"/>
      <c r="K2226" s="680">
        <f t="shared" si="527"/>
        <v>0</v>
      </c>
      <c r="L2226" s="356"/>
      <c r="M2226" s="355"/>
      <c r="N2226" s="364">
        <f t="shared" si="522"/>
        <v>0</v>
      </c>
      <c r="O2226" s="355"/>
      <c r="P2226" s="355"/>
      <c r="Q2226" s="355"/>
      <c r="R2226" s="355"/>
      <c r="S2226" s="355"/>
      <c r="T2226" s="355"/>
      <c r="U2226" s="355"/>
      <c r="V2226" s="355"/>
      <c r="W2226" s="355"/>
      <c r="X2226" s="355"/>
      <c r="Y2226" s="355"/>
      <c r="Z2226" s="355"/>
      <c r="AA2226" s="355"/>
      <c r="AB2226" s="355"/>
      <c r="AC2226" s="355"/>
      <c r="AD2226" s="355"/>
      <c r="AE2226" s="355"/>
      <c r="AF2226" s="355"/>
      <c r="AG2226" s="355"/>
      <c r="AH2226" s="355"/>
      <c r="AI2226" s="355"/>
      <c r="AJ2226" s="355"/>
      <c r="AK2226" s="72">
        <f t="shared" si="523"/>
        <v>0</v>
      </c>
      <c r="AL2226" s="73">
        <f t="shared" si="526"/>
        <v>0</v>
      </c>
      <c r="AM2226" s="368">
        <f t="shared" si="528"/>
        <v>0</v>
      </c>
      <c r="AN2226" s="368">
        <f t="shared" si="529"/>
        <v>0</v>
      </c>
      <c r="AO2226" s="756">
        <f t="shared" si="530"/>
        <v>0</v>
      </c>
      <c r="AP2226" s="59">
        <f t="shared" si="524"/>
        <v>0</v>
      </c>
      <c r="AQ2226" s="59">
        <f t="shared" si="525"/>
        <v>0</v>
      </c>
      <c r="AR2226" s="102"/>
      <c r="AS2226" s="102"/>
      <c r="AT2226" s="27"/>
      <c r="AU2226" s="592"/>
    </row>
    <row r="2227" spans="1:47" ht="15" hidden="1">
      <c r="A2227" s="307"/>
      <c r="B2227" s="351"/>
      <c r="C2227" s="352"/>
      <c r="D2227" s="951"/>
      <c r="E2227" s="952"/>
      <c r="F2227" s="952"/>
      <c r="G2227" s="953"/>
      <c r="H2227" s="745">
        <v>0.21</v>
      </c>
      <c r="I2227" s="747">
        <v>1</v>
      </c>
      <c r="J2227" s="312"/>
      <c r="K2227" s="680">
        <f t="shared" si="527"/>
        <v>0</v>
      </c>
      <c r="L2227" s="356"/>
      <c r="M2227" s="355"/>
      <c r="N2227" s="364">
        <f t="shared" si="522"/>
        <v>0</v>
      </c>
      <c r="O2227" s="356"/>
      <c r="P2227" s="356"/>
      <c r="Q2227" s="356"/>
      <c r="R2227" s="356"/>
      <c r="S2227" s="356"/>
      <c r="T2227" s="356"/>
      <c r="U2227" s="356"/>
      <c r="V2227" s="356"/>
      <c r="W2227" s="356"/>
      <c r="X2227" s="356"/>
      <c r="Y2227" s="356"/>
      <c r="Z2227" s="356"/>
      <c r="AA2227" s="356"/>
      <c r="AB2227" s="356"/>
      <c r="AC2227" s="356"/>
      <c r="AD2227" s="356"/>
      <c r="AE2227" s="356"/>
      <c r="AF2227" s="356"/>
      <c r="AG2227" s="356"/>
      <c r="AH2227" s="356"/>
      <c r="AI2227" s="356"/>
      <c r="AJ2227" s="356"/>
      <c r="AK2227" s="72">
        <f t="shared" si="523"/>
        <v>0</v>
      </c>
      <c r="AL2227" s="73">
        <f t="shared" si="526"/>
        <v>0</v>
      </c>
      <c r="AM2227" s="368">
        <f t="shared" si="528"/>
        <v>0</v>
      </c>
      <c r="AN2227" s="368">
        <f t="shared" si="529"/>
        <v>0</v>
      </c>
      <c r="AO2227" s="756">
        <f t="shared" si="530"/>
        <v>0</v>
      </c>
      <c r="AP2227" s="59">
        <f t="shared" si="524"/>
        <v>0</v>
      </c>
      <c r="AQ2227" s="59">
        <f t="shared" si="525"/>
        <v>0</v>
      </c>
      <c r="AR2227" s="102"/>
      <c r="AS2227" s="102"/>
      <c r="AT2227" s="27"/>
      <c r="AU2227" s="592"/>
    </row>
    <row r="2228" spans="1:47" ht="15" hidden="1">
      <c r="A2228" s="307"/>
      <c r="B2228" s="351"/>
      <c r="C2228" s="352"/>
      <c r="D2228" s="951"/>
      <c r="E2228" s="952"/>
      <c r="F2228" s="952"/>
      <c r="G2228" s="953"/>
      <c r="H2228" s="745">
        <v>0.21</v>
      </c>
      <c r="I2228" s="747">
        <v>1</v>
      </c>
      <c r="J2228" s="312"/>
      <c r="K2228" s="680">
        <f t="shared" si="527"/>
        <v>0</v>
      </c>
      <c r="L2228" s="356"/>
      <c r="M2228" s="355"/>
      <c r="N2228" s="364">
        <f t="shared" si="522"/>
        <v>0</v>
      </c>
      <c r="O2228" s="356"/>
      <c r="P2228" s="356"/>
      <c r="Q2228" s="356"/>
      <c r="R2228" s="356"/>
      <c r="S2228" s="356"/>
      <c r="T2228" s="356"/>
      <c r="U2228" s="356"/>
      <c r="V2228" s="356"/>
      <c r="W2228" s="356"/>
      <c r="X2228" s="356"/>
      <c r="Y2228" s="356"/>
      <c r="Z2228" s="356"/>
      <c r="AA2228" s="356"/>
      <c r="AB2228" s="356"/>
      <c r="AC2228" s="356"/>
      <c r="AD2228" s="356"/>
      <c r="AE2228" s="356"/>
      <c r="AF2228" s="356"/>
      <c r="AG2228" s="356"/>
      <c r="AH2228" s="356"/>
      <c r="AI2228" s="356"/>
      <c r="AJ2228" s="356"/>
      <c r="AK2228" s="72">
        <f t="shared" si="523"/>
        <v>0</v>
      </c>
      <c r="AL2228" s="73">
        <f t="shared" si="526"/>
        <v>0</v>
      </c>
      <c r="AM2228" s="368">
        <f t="shared" si="528"/>
        <v>0</v>
      </c>
      <c r="AN2228" s="368">
        <f t="shared" si="529"/>
        <v>0</v>
      </c>
      <c r="AO2228" s="756">
        <f t="shared" si="530"/>
        <v>0</v>
      </c>
      <c r="AP2228" s="59">
        <f t="shared" si="524"/>
        <v>0</v>
      </c>
      <c r="AQ2228" s="59">
        <f t="shared" si="525"/>
        <v>0</v>
      </c>
      <c r="AR2228" s="102"/>
      <c r="AS2228" s="102"/>
      <c r="AT2228" s="27"/>
      <c r="AU2228" s="592"/>
    </row>
    <row r="2229" spans="1:47" ht="15" hidden="1">
      <c r="A2229" s="309"/>
      <c r="B2229" s="338"/>
      <c r="C2229" s="350"/>
      <c r="D2229" s="951"/>
      <c r="E2229" s="952"/>
      <c r="F2229" s="952"/>
      <c r="G2229" s="953"/>
      <c r="H2229" s="745">
        <v>0.21</v>
      </c>
      <c r="I2229" s="747">
        <v>1</v>
      </c>
      <c r="J2229" s="316"/>
      <c r="K2229" s="680">
        <f t="shared" si="527"/>
        <v>0</v>
      </c>
      <c r="L2229" s="356"/>
      <c r="M2229" s="355"/>
      <c r="N2229" s="364">
        <f t="shared" si="522"/>
        <v>0</v>
      </c>
      <c r="O2229" s="355"/>
      <c r="P2229" s="355"/>
      <c r="Q2229" s="355"/>
      <c r="R2229" s="355"/>
      <c r="S2229" s="355"/>
      <c r="T2229" s="355"/>
      <c r="U2229" s="355"/>
      <c r="V2229" s="355"/>
      <c r="W2229" s="355"/>
      <c r="X2229" s="355"/>
      <c r="Y2229" s="355"/>
      <c r="Z2229" s="355"/>
      <c r="AA2229" s="355"/>
      <c r="AB2229" s="355"/>
      <c r="AC2229" s="355"/>
      <c r="AD2229" s="355"/>
      <c r="AE2229" s="355"/>
      <c r="AF2229" s="355"/>
      <c r="AG2229" s="355"/>
      <c r="AH2229" s="355"/>
      <c r="AI2229" s="355"/>
      <c r="AJ2229" s="355"/>
      <c r="AK2229" s="72">
        <f t="shared" si="523"/>
        <v>0</v>
      </c>
      <c r="AL2229" s="73">
        <f t="shared" si="526"/>
        <v>0</v>
      </c>
      <c r="AM2229" s="368">
        <f t="shared" si="528"/>
        <v>0</v>
      </c>
      <c r="AN2229" s="368">
        <f t="shared" si="529"/>
        <v>0</v>
      </c>
      <c r="AO2229" s="756">
        <f t="shared" si="530"/>
        <v>0</v>
      </c>
      <c r="AP2229" s="59">
        <f t="shared" si="524"/>
        <v>0</v>
      </c>
      <c r="AQ2229" s="59">
        <f t="shared" si="525"/>
        <v>0</v>
      </c>
      <c r="AR2229" s="102"/>
      <c r="AS2229" s="102"/>
      <c r="AT2229" s="27"/>
      <c r="AU2229" s="592"/>
    </row>
    <row r="2230" spans="1:47" ht="15" hidden="1">
      <c r="A2230" s="309"/>
      <c r="B2230" s="338"/>
      <c r="C2230" s="350"/>
      <c r="D2230" s="951"/>
      <c r="E2230" s="952"/>
      <c r="F2230" s="952"/>
      <c r="G2230" s="953"/>
      <c r="H2230" s="745">
        <v>0.21</v>
      </c>
      <c r="I2230" s="747">
        <v>1</v>
      </c>
      <c r="J2230" s="316"/>
      <c r="K2230" s="680">
        <f t="shared" si="527"/>
        <v>0</v>
      </c>
      <c r="L2230" s="356"/>
      <c r="M2230" s="355"/>
      <c r="N2230" s="364">
        <f t="shared" si="522"/>
        <v>0</v>
      </c>
      <c r="O2230" s="355"/>
      <c r="P2230" s="355"/>
      <c r="Q2230" s="355"/>
      <c r="R2230" s="355"/>
      <c r="S2230" s="355"/>
      <c r="T2230" s="355"/>
      <c r="U2230" s="355"/>
      <c r="V2230" s="355"/>
      <c r="W2230" s="355"/>
      <c r="X2230" s="355"/>
      <c r="Y2230" s="355"/>
      <c r="Z2230" s="355"/>
      <c r="AA2230" s="355"/>
      <c r="AB2230" s="355"/>
      <c r="AC2230" s="355"/>
      <c r="AD2230" s="355"/>
      <c r="AE2230" s="355"/>
      <c r="AF2230" s="355"/>
      <c r="AG2230" s="355"/>
      <c r="AH2230" s="355"/>
      <c r="AI2230" s="355"/>
      <c r="AJ2230" s="355"/>
      <c r="AK2230" s="72">
        <f t="shared" si="523"/>
        <v>0</v>
      </c>
      <c r="AL2230" s="73">
        <f t="shared" si="526"/>
        <v>0</v>
      </c>
      <c r="AM2230" s="368">
        <f t="shared" si="528"/>
        <v>0</v>
      </c>
      <c r="AN2230" s="368">
        <f t="shared" si="529"/>
        <v>0</v>
      </c>
      <c r="AO2230" s="756">
        <f t="shared" si="530"/>
        <v>0</v>
      </c>
      <c r="AP2230" s="59">
        <f t="shared" si="524"/>
        <v>0</v>
      </c>
      <c r="AQ2230" s="59">
        <f t="shared" si="525"/>
        <v>0</v>
      </c>
      <c r="AR2230" s="102"/>
      <c r="AS2230" s="102"/>
      <c r="AT2230" s="27"/>
      <c r="AU2230" s="592"/>
    </row>
    <row r="2231" spans="1:47" ht="15" hidden="1">
      <c r="A2231" s="307"/>
      <c r="B2231" s="351"/>
      <c r="C2231" s="352"/>
      <c r="D2231" s="951"/>
      <c r="E2231" s="952"/>
      <c r="F2231" s="952"/>
      <c r="G2231" s="953"/>
      <c r="H2231" s="745">
        <v>0.21</v>
      </c>
      <c r="I2231" s="747">
        <v>1</v>
      </c>
      <c r="J2231" s="312"/>
      <c r="K2231" s="680">
        <f t="shared" si="527"/>
        <v>0</v>
      </c>
      <c r="L2231" s="356"/>
      <c r="M2231" s="355"/>
      <c r="N2231" s="364">
        <f t="shared" si="522"/>
        <v>0</v>
      </c>
      <c r="O2231" s="356"/>
      <c r="P2231" s="356"/>
      <c r="Q2231" s="356"/>
      <c r="R2231" s="356"/>
      <c r="S2231" s="356"/>
      <c r="T2231" s="356"/>
      <c r="U2231" s="356"/>
      <c r="V2231" s="356"/>
      <c r="W2231" s="356"/>
      <c r="X2231" s="356"/>
      <c r="Y2231" s="356"/>
      <c r="Z2231" s="356"/>
      <c r="AA2231" s="356"/>
      <c r="AB2231" s="356"/>
      <c r="AC2231" s="356"/>
      <c r="AD2231" s="356"/>
      <c r="AE2231" s="356"/>
      <c r="AF2231" s="356"/>
      <c r="AG2231" s="356"/>
      <c r="AH2231" s="356"/>
      <c r="AI2231" s="356"/>
      <c r="AJ2231" s="356"/>
      <c r="AK2231" s="72">
        <f t="shared" si="523"/>
        <v>0</v>
      </c>
      <c r="AL2231" s="73">
        <f t="shared" si="526"/>
        <v>0</v>
      </c>
      <c r="AM2231" s="368">
        <f t="shared" si="528"/>
        <v>0</v>
      </c>
      <c r="AN2231" s="368">
        <f t="shared" si="529"/>
        <v>0</v>
      </c>
      <c r="AO2231" s="756">
        <f t="shared" si="530"/>
        <v>0</v>
      </c>
      <c r="AP2231" s="59">
        <f t="shared" si="524"/>
        <v>0</v>
      </c>
      <c r="AQ2231" s="59">
        <f t="shared" si="525"/>
        <v>0</v>
      </c>
      <c r="AR2231" s="102"/>
      <c r="AS2231" s="102"/>
      <c r="AT2231" s="27"/>
      <c r="AU2231" s="592"/>
    </row>
    <row r="2232" spans="1:47" ht="15" hidden="1">
      <c r="A2232" s="309"/>
      <c r="B2232" s="338"/>
      <c r="C2232" s="350"/>
      <c r="D2232" s="951"/>
      <c r="E2232" s="952"/>
      <c r="F2232" s="952"/>
      <c r="G2232" s="953"/>
      <c r="H2232" s="745">
        <v>0.21</v>
      </c>
      <c r="I2232" s="747">
        <v>1</v>
      </c>
      <c r="J2232" s="316"/>
      <c r="K2232" s="680">
        <f t="shared" si="527"/>
        <v>0</v>
      </c>
      <c r="L2232" s="356"/>
      <c r="M2232" s="355"/>
      <c r="N2232" s="364">
        <f t="shared" ref="N2232:N2242" si="531">L2232+M2232</f>
        <v>0</v>
      </c>
      <c r="O2232" s="355"/>
      <c r="P2232" s="355"/>
      <c r="Q2232" s="355"/>
      <c r="R2232" s="355"/>
      <c r="S2232" s="355"/>
      <c r="T2232" s="355"/>
      <c r="U2232" s="355"/>
      <c r="V2232" s="355"/>
      <c r="W2232" s="355"/>
      <c r="X2232" s="355"/>
      <c r="Y2232" s="355"/>
      <c r="Z2232" s="355"/>
      <c r="AA2232" s="355"/>
      <c r="AB2232" s="355"/>
      <c r="AC2232" s="355"/>
      <c r="AD2232" s="355"/>
      <c r="AE2232" s="355"/>
      <c r="AF2232" s="355"/>
      <c r="AG2232" s="355"/>
      <c r="AH2232" s="355"/>
      <c r="AI2232" s="355"/>
      <c r="AJ2232" s="355"/>
      <c r="AK2232" s="72">
        <f t="shared" ref="AK2232:AK2242" si="532">SUM(O2232:AJ2232)</f>
        <v>0</v>
      </c>
      <c r="AL2232" s="73">
        <f t="shared" si="526"/>
        <v>0</v>
      </c>
      <c r="AM2232" s="368">
        <f t="shared" si="528"/>
        <v>0</v>
      </c>
      <c r="AN2232" s="368">
        <f t="shared" si="529"/>
        <v>0</v>
      </c>
      <c r="AO2232" s="756">
        <f t="shared" si="530"/>
        <v>0</v>
      </c>
      <c r="AP2232" s="59">
        <f t="shared" ref="AP2232:AP2242" si="533">AM2232-AR2232</f>
        <v>0</v>
      </c>
      <c r="AQ2232" s="59">
        <f t="shared" ref="AQ2232:AQ2242" si="534">AN2232-AS2232</f>
        <v>0</v>
      </c>
      <c r="AR2232" s="102"/>
      <c r="AS2232" s="102"/>
      <c r="AT2232" s="27"/>
      <c r="AU2232" s="592"/>
    </row>
    <row r="2233" spans="1:47" ht="15" hidden="1">
      <c r="A2233" s="309"/>
      <c r="B2233" s="338"/>
      <c r="C2233" s="350"/>
      <c r="D2233" s="951"/>
      <c r="E2233" s="952"/>
      <c r="F2233" s="952"/>
      <c r="G2233" s="953"/>
      <c r="H2233" s="745">
        <v>0.21</v>
      </c>
      <c r="I2233" s="747">
        <v>1</v>
      </c>
      <c r="J2233" s="316"/>
      <c r="K2233" s="680">
        <f t="shared" si="527"/>
        <v>0</v>
      </c>
      <c r="L2233" s="356"/>
      <c r="M2233" s="355"/>
      <c r="N2233" s="364">
        <f t="shared" si="531"/>
        <v>0</v>
      </c>
      <c r="O2233" s="355"/>
      <c r="P2233" s="355"/>
      <c r="Q2233" s="355"/>
      <c r="R2233" s="355"/>
      <c r="S2233" s="355"/>
      <c r="T2233" s="355"/>
      <c r="U2233" s="355"/>
      <c r="V2233" s="355"/>
      <c r="W2233" s="355"/>
      <c r="X2233" s="355"/>
      <c r="Y2233" s="355"/>
      <c r="Z2233" s="355"/>
      <c r="AA2233" s="355"/>
      <c r="AB2233" s="355"/>
      <c r="AC2233" s="355"/>
      <c r="AD2233" s="355"/>
      <c r="AE2233" s="355"/>
      <c r="AF2233" s="355"/>
      <c r="AG2233" s="355"/>
      <c r="AH2233" s="355"/>
      <c r="AI2233" s="355"/>
      <c r="AJ2233" s="355"/>
      <c r="AK2233" s="72">
        <f t="shared" si="532"/>
        <v>0</v>
      </c>
      <c r="AL2233" s="73">
        <f t="shared" si="526"/>
        <v>0</v>
      </c>
      <c r="AM2233" s="368">
        <f t="shared" si="528"/>
        <v>0</v>
      </c>
      <c r="AN2233" s="368">
        <f t="shared" si="529"/>
        <v>0</v>
      </c>
      <c r="AO2233" s="756">
        <f t="shared" si="530"/>
        <v>0</v>
      </c>
      <c r="AP2233" s="59">
        <f t="shared" si="533"/>
        <v>0</v>
      </c>
      <c r="AQ2233" s="59">
        <f t="shared" si="534"/>
        <v>0</v>
      </c>
      <c r="AR2233" s="102"/>
      <c r="AS2233" s="102"/>
      <c r="AT2233" s="27"/>
      <c r="AU2233" s="592"/>
    </row>
    <row r="2234" spans="1:47" ht="15" hidden="1">
      <c r="A2234" s="307"/>
      <c r="B2234" s="351"/>
      <c r="C2234" s="352"/>
      <c r="D2234" s="951"/>
      <c r="E2234" s="952"/>
      <c r="F2234" s="952"/>
      <c r="G2234" s="953"/>
      <c r="H2234" s="745">
        <v>0.21</v>
      </c>
      <c r="I2234" s="747">
        <v>1</v>
      </c>
      <c r="J2234" s="312"/>
      <c r="K2234" s="680">
        <f t="shared" si="527"/>
        <v>0</v>
      </c>
      <c r="L2234" s="356"/>
      <c r="M2234" s="355"/>
      <c r="N2234" s="364">
        <f t="shared" si="531"/>
        <v>0</v>
      </c>
      <c r="O2234" s="356"/>
      <c r="P2234" s="356"/>
      <c r="Q2234" s="356"/>
      <c r="R2234" s="356"/>
      <c r="S2234" s="356"/>
      <c r="T2234" s="356"/>
      <c r="U2234" s="356"/>
      <c r="V2234" s="356"/>
      <c r="W2234" s="356"/>
      <c r="X2234" s="356"/>
      <c r="Y2234" s="356"/>
      <c r="Z2234" s="356"/>
      <c r="AA2234" s="356"/>
      <c r="AB2234" s="356"/>
      <c r="AC2234" s="356"/>
      <c r="AD2234" s="356"/>
      <c r="AE2234" s="356"/>
      <c r="AF2234" s="356"/>
      <c r="AG2234" s="356"/>
      <c r="AH2234" s="356"/>
      <c r="AI2234" s="356"/>
      <c r="AJ2234" s="356"/>
      <c r="AK2234" s="72">
        <f t="shared" si="532"/>
        <v>0</v>
      </c>
      <c r="AL2234" s="73">
        <f t="shared" ref="AL2234:AL2242" si="535">N2234+AK2234</f>
        <v>0</v>
      </c>
      <c r="AM2234" s="368">
        <f t="shared" si="528"/>
        <v>0</v>
      </c>
      <c r="AN2234" s="368">
        <f t="shared" si="529"/>
        <v>0</v>
      </c>
      <c r="AO2234" s="756">
        <f t="shared" si="530"/>
        <v>0</v>
      </c>
      <c r="AP2234" s="59">
        <f t="shared" si="533"/>
        <v>0</v>
      </c>
      <c r="AQ2234" s="59">
        <f t="shared" si="534"/>
        <v>0</v>
      </c>
      <c r="AR2234" s="102"/>
      <c r="AS2234" s="102"/>
      <c r="AT2234" s="27"/>
      <c r="AU2234" s="592"/>
    </row>
    <row r="2235" spans="1:47" ht="15" hidden="1">
      <c r="A2235" s="307"/>
      <c r="B2235" s="351"/>
      <c r="C2235" s="352"/>
      <c r="D2235" s="951"/>
      <c r="E2235" s="952"/>
      <c r="F2235" s="952"/>
      <c r="G2235" s="953"/>
      <c r="H2235" s="745">
        <v>0.21</v>
      </c>
      <c r="I2235" s="747">
        <v>1</v>
      </c>
      <c r="J2235" s="312"/>
      <c r="K2235" s="680">
        <f t="shared" si="527"/>
        <v>0</v>
      </c>
      <c r="L2235" s="356"/>
      <c r="M2235" s="355"/>
      <c r="N2235" s="364">
        <f t="shared" si="531"/>
        <v>0</v>
      </c>
      <c r="O2235" s="356"/>
      <c r="P2235" s="356"/>
      <c r="Q2235" s="356"/>
      <c r="R2235" s="356"/>
      <c r="S2235" s="356"/>
      <c r="T2235" s="356"/>
      <c r="U2235" s="356"/>
      <c r="V2235" s="356"/>
      <c r="W2235" s="356"/>
      <c r="X2235" s="356"/>
      <c r="Y2235" s="356"/>
      <c r="Z2235" s="356"/>
      <c r="AA2235" s="356"/>
      <c r="AB2235" s="356"/>
      <c r="AC2235" s="356"/>
      <c r="AD2235" s="356"/>
      <c r="AE2235" s="356"/>
      <c r="AF2235" s="356"/>
      <c r="AG2235" s="356"/>
      <c r="AH2235" s="356"/>
      <c r="AI2235" s="356"/>
      <c r="AJ2235" s="356"/>
      <c r="AK2235" s="72">
        <f t="shared" si="532"/>
        <v>0</v>
      </c>
      <c r="AL2235" s="73">
        <f t="shared" si="535"/>
        <v>0</v>
      </c>
      <c r="AM2235" s="368">
        <f t="shared" si="528"/>
        <v>0</v>
      </c>
      <c r="AN2235" s="368">
        <f t="shared" si="529"/>
        <v>0</v>
      </c>
      <c r="AO2235" s="756">
        <f t="shared" si="530"/>
        <v>0</v>
      </c>
      <c r="AP2235" s="59">
        <f t="shared" si="533"/>
        <v>0</v>
      </c>
      <c r="AQ2235" s="59">
        <f t="shared" si="534"/>
        <v>0</v>
      </c>
      <c r="AR2235" s="102"/>
      <c r="AS2235" s="102"/>
      <c r="AT2235" s="27"/>
      <c r="AU2235" s="592"/>
    </row>
    <row r="2236" spans="1:47" ht="15" hidden="1">
      <c r="A2236" s="309"/>
      <c r="B2236" s="338"/>
      <c r="C2236" s="350"/>
      <c r="D2236" s="951"/>
      <c r="E2236" s="952"/>
      <c r="F2236" s="952"/>
      <c r="G2236" s="953"/>
      <c r="H2236" s="745">
        <v>0.21</v>
      </c>
      <c r="I2236" s="747">
        <v>1</v>
      </c>
      <c r="J2236" s="316"/>
      <c r="K2236" s="680">
        <f t="shared" si="527"/>
        <v>0</v>
      </c>
      <c r="L2236" s="356"/>
      <c r="M2236" s="355"/>
      <c r="N2236" s="364">
        <f t="shared" si="531"/>
        <v>0</v>
      </c>
      <c r="O2236" s="355"/>
      <c r="P2236" s="355"/>
      <c r="Q2236" s="355"/>
      <c r="R2236" s="355"/>
      <c r="S2236" s="355"/>
      <c r="T2236" s="355"/>
      <c r="U2236" s="355"/>
      <c r="V2236" s="355"/>
      <c r="W2236" s="355"/>
      <c r="X2236" s="355"/>
      <c r="Y2236" s="355"/>
      <c r="Z2236" s="355"/>
      <c r="AA2236" s="355"/>
      <c r="AB2236" s="355"/>
      <c r="AC2236" s="355"/>
      <c r="AD2236" s="355"/>
      <c r="AE2236" s="355"/>
      <c r="AF2236" s="355"/>
      <c r="AG2236" s="355"/>
      <c r="AH2236" s="355"/>
      <c r="AI2236" s="355"/>
      <c r="AJ2236" s="355"/>
      <c r="AK2236" s="72">
        <f t="shared" si="532"/>
        <v>0</v>
      </c>
      <c r="AL2236" s="73">
        <f t="shared" si="535"/>
        <v>0</v>
      </c>
      <c r="AM2236" s="368">
        <f t="shared" si="528"/>
        <v>0</v>
      </c>
      <c r="AN2236" s="368">
        <f t="shared" si="529"/>
        <v>0</v>
      </c>
      <c r="AO2236" s="756">
        <f t="shared" si="530"/>
        <v>0</v>
      </c>
      <c r="AP2236" s="59">
        <f t="shared" si="533"/>
        <v>0</v>
      </c>
      <c r="AQ2236" s="59">
        <f t="shared" si="534"/>
        <v>0</v>
      </c>
      <c r="AR2236" s="102"/>
      <c r="AS2236" s="102"/>
      <c r="AT2236" s="27"/>
      <c r="AU2236" s="592"/>
    </row>
    <row r="2237" spans="1:47" ht="15" hidden="1">
      <c r="A2237" s="309"/>
      <c r="B2237" s="338"/>
      <c r="C2237" s="350"/>
      <c r="D2237" s="951"/>
      <c r="E2237" s="952"/>
      <c r="F2237" s="952"/>
      <c r="G2237" s="953"/>
      <c r="H2237" s="745">
        <v>0.21</v>
      </c>
      <c r="I2237" s="747">
        <v>1</v>
      </c>
      <c r="J2237" s="316"/>
      <c r="K2237" s="680">
        <f t="shared" si="527"/>
        <v>0</v>
      </c>
      <c r="L2237" s="356"/>
      <c r="M2237" s="355"/>
      <c r="N2237" s="364">
        <f t="shared" si="531"/>
        <v>0</v>
      </c>
      <c r="O2237" s="355"/>
      <c r="P2237" s="355"/>
      <c r="Q2237" s="355"/>
      <c r="R2237" s="355"/>
      <c r="S2237" s="355"/>
      <c r="T2237" s="355"/>
      <c r="U2237" s="355"/>
      <c r="V2237" s="355"/>
      <c r="W2237" s="355"/>
      <c r="X2237" s="355"/>
      <c r="Y2237" s="355"/>
      <c r="Z2237" s="355"/>
      <c r="AA2237" s="355"/>
      <c r="AB2237" s="355"/>
      <c r="AC2237" s="355"/>
      <c r="AD2237" s="355"/>
      <c r="AE2237" s="355"/>
      <c r="AF2237" s="355"/>
      <c r="AG2237" s="355"/>
      <c r="AH2237" s="355"/>
      <c r="AI2237" s="355"/>
      <c r="AJ2237" s="355"/>
      <c r="AK2237" s="72">
        <f t="shared" si="532"/>
        <v>0</v>
      </c>
      <c r="AL2237" s="73">
        <f t="shared" si="535"/>
        <v>0</v>
      </c>
      <c r="AM2237" s="368">
        <f t="shared" si="528"/>
        <v>0</v>
      </c>
      <c r="AN2237" s="368">
        <f t="shared" si="529"/>
        <v>0</v>
      </c>
      <c r="AO2237" s="756">
        <f t="shared" si="530"/>
        <v>0</v>
      </c>
      <c r="AP2237" s="59">
        <f t="shared" si="533"/>
        <v>0</v>
      </c>
      <c r="AQ2237" s="59">
        <f t="shared" si="534"/>
        <v>0</v>
      </c>
      <c r="AR2237" s="102"/>
      <c r="AS2237" s="102"/>
      <c r="AT2237" s="27"/>
      <c r="AU2237" s="592"/>
    </row>
    <row r="2238" spans="1:47" ht="15" hidden="1">
      <c r="A2238" s="307"/>
      <c r="B2238" s="351"/>
      <c r="C2238" s="352"/>
      <c r="D2238" s="951"/>
      <c r="E2238" s="952"/>
      <c r="F2238" s="952"/>
      <c r="G2238" s="953"/>
      <c r="H2238" s="745">
        <v>0.21</v>
      </c>
      <c r="I2238" s="747">
        <v>1</v>
      </c>
      <c r="J2238" s="312"/>
      <c r="K2238" s="680">
        <f t="shared" si="527"/>
        <v>0</v>
      </c>
      <c r="L2238" s="356"/>
      <c r="M2238" s="355"/>
      <c r="N2238" s="364">
        <f t="shared" si="531"/>
        <v>0</v>
      </c>
      <c r="O2238" s="356"/>
      <c r="P2238" s="356"/>
      <c r="Q2238" s="356"/>
      <c r="R2238" s="356"/>
      <c r="S2238" s="356"/>
      <c r="T2238" s="356"/>
      <c r="U2238" s="356"/>
      <c r="V2238" s="356"/>
      <c r="W2238" s="356"/>
      <c r="X2238" s="356"/>
      <c r="Y2238" s="356"/>
      <c r="Z2238" s="356"/>
      <c r="AA2238" s="356"/>
      <c r="AB2238" s="356"/>
      <c r="AC2238" s="356"/>
      <c r="AD2238" s="356"/>
      <c r="AE2238" s="356"/>
      <c r="AF2238" s="356"/>
      <c r="AG2238" s="356"/>
      <c r="AH2238" s="356"/>
      <c r="AI2238" s="356"/>
      <c r="AJ2238" s="356"/>
      <c r="AK2238" s="72">
        <f t="shared" si="532"/>
        <v>0</v>
      </c>
      <c r="AL2238" s="73">
        <f t="shared" si="535"/>
        <v>0</v>
      </c>
      <c r="AM2238" s="368">
        <f t="shared" si="528"/>
        <v>0</v>
      </c>
      <c r="AN2238" s="368">
        <f t="shared" si="529"/>
        <v>0</v>
      </c>
      <c r="AO2238" s="756">
        <f t="shared" si="530"/>
        <v>0</v>
      </c>
      <c r="AP2238" s="59">
        <f t="shared" si="533"/>
        <v>0</v>
      </c>
      <c r="AQ2238" s="59">
        <f t="shared" si="534"/>
        <v>0</v>
      </c>
      <c r="AR2238" s="102"/>
      <c r="AS2238" s="102"/>
      <c r="AT2238" s="27"/>
      <c r="AU2238" s="592"/>
    </row>
    <row r="2239" spans="1:47" ht="15" hidden="1">
      <c r="A2239" s="307"/>
      <c r="B2239" s="351"/>
      <c r="C2239" s="352"/>
      <c r="D2239" s="951"/>
      <c r="E2239" s="952"/>
      <c r="F2239" s="952"/>
      <c r="G2239" s="953"/>
      <c r="H2239" s="745">
        <v>0.21</v>
      </c>
      <c r="I2239" s="747">
        <v>1</v>
      </c>
      <c r="J2239" s="312"/>
      <c r="K2239" s="680">
        <f t="shared" si="527"/>
        <v>0</v>
      </c>
      <c r="L2239" s="356"/>
      <c r="M2239" s="355"/>
      <c r="N2239" s="364">
        <f t="shared" si="531"/>
        <v>0</v>
      </c>
      <c r="O2239" s="356"/>
      <c r="P2239" s="356"/>
      <c r="Q2239" s="356"/>
      <c r="R2239" s="356"/>
      <c r="S2239" s="356"/>
      <c r="T2239" s="356"/>
      <c r="U2239" s="356"/>
      <c r="V2239" s="356"/>
      <c r="W2239" s="356"/>
      <c r="X2239" s="356"/>
      <c r="Y2239" s="356"/>
      <c r="Z2239" s="356"/>
      <c r="AA2239" s="356"/>
      <c r="AB2239" s="356"/>
      <c r="AC2239" s="356"/>
      <c r="AD2239" s="356"/>
      <c r="AE2239" s="356"/>
      <c r="AF2239" s="356"/>
      <c r="AG2239" s="356"/>
      <c r="AH2239" s="356"/>
      <c r="AI2239" s="356"/>
      <c r="AJ2239" s="356"/>
      <c r="AK2239" s="72">
        <f t="shared" si="532"/>
        <v>0</v>
      </c>
      <c r="AL2239" s="73">
        <f t="shared" si="535"/>
        <v>0</v>
      </c>
      <c r="AM2239" s="368">
        <f t="shared" si="528"/>
        <v>0</v>
      </c>
      <c r="AN2239" s="368">
        <f t="shared" si="529"/>
        <v>0</v>
      </c>
      <c r="AO2239" s="756">
        <f t="shared" si="530"/>
        <v>0</v>
      </c>
      <c r="AP2239" s="59">
        <f t="shared" si="533"/>
        <v>0</v>
      </c>
      <c r="AQ2239" s="59">
        <f t="shared" si="534"/>
        <v>0</v>
      </c>
      <c r="AR2239" s="102"/>
      <c r="AS2239" s="102"/>
      <c r="AT2239" s="27"/>
      <c r="AU2239" s="592"/>
    </row>
    <row r="2240" spans="1:47" ht="15" hidden="1">
      <c r="A2240" s="309"/>
      <c r="B2240" s="338"/>
      <c r="C2240" s="350"/>
      <c r="D2240" s="951"/>
      <c r="E2240" s="952"/>
      <c r="F2240" s="952"/>
      <c r="G2240" s="953"/>
      <c r="H2240" s="745">
        <v>0.21</v>
      </c>
      <c r="I2240" s="747">
        <v>1</v>
      </c>
      <c r="J2240" s="316"/>
      <c r="K2240" s="680">
        <f t="shared" si="527"/>
        <v>0</v>
      </c>
      <c r="L2240" s="356"/>
      <c r="M2240" s="355"/>
      <c r="N2240" s="364">
        <f t="shared" si="531"/>
        <v>0</v>
      </c>
      <c r="O2240" s="355"/>
      <c r="P2240" s="355"/>
      <c r="Q2240" s="355"/>
      <c r="R2240" s="355"/>
      <c r="S2240" s="355"/>
      <c r="T2240" s="355"/>
      <c r="U2240" s="355"/>
      <c r="V2240" s="355"/>
      <c r="W2240" s="355"/>
      <c r="X2240" s="355"/>
      <c r="Y2240" s="355"/>
      <c r="Z2240" s="355"/>
      <c r="AA2240" s="355"/>
      <c r="AB2240" s="355"/>
      <c r="AC2240" s="355"/>
      <c r="AD2240" s="355"/>
      <c r="AE2240" s="355"/>
      <c r="AF2240" s="355"/>
      <c r="AG2240" s="355"/>
      <c r="AH2240" s="355"/>
      <c r="AI2240" s="355"/>
      <c r="AJ2240" s="355"/>
      <c r="AK2240" s="72">
        <f t="shared" si="532"/>
        <v>0</v>
      </c>
      <c r="AL2240" s="73">
        <f t="shared" si="535"/>
        <v>0</v>
      </c>
      <c r="AM2240" s="368">
        <f t="shared" si="528"/>
        <v>0</v>
      </c>
      <c r="AN2240" s="368">
        <f t="shared" si="529"/>
        <v>0</v>
      </c>
      <c r="AO2240" s="756">
        <f t="shared" si="530"/>
        <v>0</v>
      </c>
      <c r="AP2240" s="59">
        <f t="shared" si="533"/>
        <v>0</v>
      </c>
      <c r="AQ2240" s="59">
        <f t="shared" si="534"/>
        <v>0</v>
      </c>
      <c r="AR2240" s="102"/>
      <c r="AS2240" s="102"/>
      <c r="AT2240" s="27"/>
      <c r="AU2240" s="592"/>
    </row>
    <row r="2241" spans="1:47" ht="15" hidden="1">
      <c r="A2241" s="309"/>
      <c r="B2241" s="338"/>
      <c r="C2241" s="350"/>
      <c r="D2241" s="951"/>
      <c r="E2241" s="952"/>
      <c r="F2241" s="952"/>
      <c r="G2241" s="953"/>
      <c r="H2241" s="745">
        <v>0.21</v>
      </c>
      <c r="I2241" s="747">
        <v>1</v>
      </c>
      <c r="J2241" s="316"/>
      <c r="K2241" s="680">
        <f t="shared" si="527"/>
        <v>0</v>
      </c>
      <c r="L2241" s="356"/>
      <c r="M2241" s="355"/>
      <c r="N2241" s="364">
        <f t="shared" si="531"/>
        <v>0</v>
      </c>
      <c r="O2241" s="355"/>
      <c r="P2241" s="355"/>
      <c r="Q2241" s="355"/>
      <c r="R2241" s="355"/>
      <c r="S2241" s="355"/>
      <c r="T2241" s="355"/>
      <c r="U2241" s="355"/>
      <c r="V2241" s="355"/>
      <c r="W2241" s="355"/>
      <c r="X2241" s="355"/>
      <c r="Y2241" s="355"/>
      <c r="Z2241" s="355"/>
      <c r="AA2241" s="355"/>
      <c r="AB2241" s="355"/>
      <c r="AC2241" s="355"/>
      <c r="AD2241" s="355"/>
      <c r="AE2241" s="355"/>
      <c r="AF2241" s="355"/>
      <c r="AG2241" s="355"/>
      <c r="AH2241" s="355"/>
      <c r="AI2241" s="355"/>
      <c r="AJ2241" s="355"/>
      <c r="AK2241" s="72">
        <f t="shared" si="532"/>
        <v>0</v>
      </c>
      <c r="AL2241" s="73">
        <f t="shared" si="535"/>
        <v>0</v>
      </c>
      <c r="AM2241" s="368">
        <f t="shared" si="528"/>
        <v>0</v>
      </c>
      <c r="AN2241" s="368">
        <f t="shared" si="529"/>
        <v>0</v>
      </c>
      <c r="AO2241" s="756">
        <f t="shared" si="530"/>
        <v>0</v>
      </c>
      <c r="AP2241" s="59">
        <f t="shared" si="533"/>
        <v>0</v>
      </c>
      <c r="AQ2241" s="59">
        <f t="shared" si="534"/>
        <v>0</v>
      </c>
      <c r="AR2241" s="102"/>
      <c r="AS2241" s="102"/>
      <c r="AT2241" s="27"/>
      <c r="AU2241" s="592"/>
    </row>
    <row r="2242" spans="1:47" ht="15" hidden="1">
      <c r="A2242" s="307"/>
      <c r="B2242" s="351"/>
      <c r="C2242" s="352"/>
      <c r="D2242" s="951"/>
      <c r="E2242" s="952"/>
      <c r="F2242" s="952"/>
      <c r="G2242" s="953"/>
      <c r="H2242" s="745">
        <v>0.21</v>
      </c>
      <c r="I2242" s="747">
        <v>1</v>
      </c>
      <c r="J2242" s="312"/>
      <c r="K2242" s="680">
        <f t="shared" si="527"/>
        <v>0</v>
      </c>
      <c r="L2242" s="356"/>
      <c r="M2242" s="355"/>
      <c r="N2242" s="364">
        <f t="shared" si="531"/>
        <v>0</v>
      </c>
      <c r="O2242" s="356"/>
      <c r="P2242" s="356"/>
      <c r="Q2242" s="356"/>
      <c r="R2242" s="356"/>
      <c r="S2242" s="356"/>
      <c r="T2242" s="356"/>
      <c r="U2242" s="356"/>
      <c r="V2242" s="356"/>
      <c r="W2242" s="356"/>
      <c r="X2242" s="356"/>
      <c r="Y2242" s="356"/>
      <c r="Z2242" s="356"/>
      <c r="AA2242" s="356"/>
      <c r="AB2242" s="356"/>
      <c r="AC2242" s="356"/>
      <c r="AD2242" s="356"/>
      <c r="AE2242" s="356"/>
      <c r="AF2242" s="356"/>
      <c r="AG2242" s="356"/>
      <c r="AH2242" s="356"/>
      <c r="AI2242" s="356"/>
      <c r="AJ2242" s="356"/>
      <c r="AK2242" s="72">
        <f t="shared" si="532"/>
        <v>0</v>
      </c>
      <c r="AL2242" s="73">
        <f t="shared" si="535"/>
        <v>0</v>
      </c>
      <c r="AM2242" s="368">
        <f t="shared" si="528"/>
        <v>0</v>
      </c>
      <c r="AN2242" s="368">
        <f t="shared" si="529"/>
        <v>0</v>
      </c>
      <c r="AO2242" s="756">
        <f t="shared" si="530"/>
        <v>0</v>
      </c>
      <c r="AP2242" s="59">
        <f t="shared" si="533"/>
        <v>0</v>
      </c>
      <c r="AQ2242" s="59">
        <f t="shared" si="534"/>
        <v>0</v>
      </c>
      <c r="AR2242" s="102"/>
      <c r="AS2242" s="102"/>
      <c r="AT2242" s="27"/>
      <c r="AU2242" s="592"/>
    </row>
    <row r="2243" spans="1:47" ht="15" hidden="1">
      <c r="A2243" s="309"/>
      <c r="B2243" s="338"/>
      <c r="C2243" s="350"/>
      <c r="D2243" s="951"/>
      <c r="E2243" s="952"/>
      <c r="F2243" s="952"/>
      <c r="G2243" s="953"/>
      <c r="H2243" s="745">
        <v>0.21</v>
      </c>
      <c r="I2243" s="747">
        <v>1</v>
      </c>
      <c r="J2243" s="316"/>
      <c r="K2243" s="680">
        <f t="shared" si="500"/>
        <v>0</v>
      </c>
      <c r="L2243" s="356"/>
      <c r="M2243" s="355"/>
      <c r="N2243" s="364">
        <f t="shared" ref="N2243:N2244" si="536">L2243+M2243</f>
        <v>0</v>
      </c>
      <c r="O2243" s="355"/>
      <c r="P2243" s="355"/>
      <c r="Q2243" s="355"/>
      <c r="R2243" s="355"/>
      <c r="S2243" s="355"/>
      <c r="T2243" s="355"/>
      <c r="U2243" s="355"/>
      <c r="V2243" s="355"/>
      <c r="W2243" s="355"/>
      <c r="X2243" s="355"/>
      <c r="Y2243" s="355"/>
      <c r="Z2243" s="355"/>
      <c r="AA2243" s="355"/>
      <c r="AB2243" s="355"/>
      <c r="AC2243" s="355"/>
      <c r="AD2243" s="355"/>
      <c r="AE2243" s="355"/>
      <c r="AF2243" s="355"/>
      <c r="AG2243" s="355"/>
      <c r="AH2243" s="355"/>
      <c r="AI2243" s="355"/>
      <c r="AJ2243" s="355"/>
      <c r="AK2243" s="72">
        <f t="shared" ref="AK2243:AK2244" si="537">SUM(O2243:AJ2243)</f>
        <v>0</v>
      </c>
      <c r="AL2243" s="73">
        <f t="shared" si="526"/>
        <v>0</v>
      </c>
      <c r="AM2243" s="368">
        <f t="shared" si="506"/>
        <v>0</v>
      </c>
      <c r="AN2243" s="368">
        <f t="shared" si="507"/>
        <v>0</v>
      </c>
      <c r="AO2243" s="756">
        <f t="shared" si="508"/>
        <v>0</v>
      </c>
      <c r="AP2243" s="59">
        <f t="shared" ref="AP2243:AP2244" si="538">AM2243-AR2243</f>
        <v>0</v>
      </c>
      <c r="AQ2243" s="59">
        <f t="shared" ref="AQ2243:AQ2244" si="539">AN2243-AS2243</f>
        <v>0</v>
      </c>
      <c r="AR2243" s="102"/>
      <c r="AS2243" s="102"/>
      <c r="AT2243" s="27"/>
      <c r="AU2243" s="592"/>
    </row>
    <row r="2244" spans="1:47" ht="15" hidden="1">
      <c r="A2244" s="309"/>
      <c r="B2244" s="338"/>
      <c r="C2244" s="350"/>
      <c r="D2244" s="951"/>
      <c r="E2244" s="952"/>
      <c r="F2244" s="952"/>
      <c r="G2244" s="953"/>
      <c r="H2244" s="745">
        <v>0.21</v>
      </c>
      <c r="I2244" s="747">
        <v>1</v>
      </c>
      <c r="J2244" s="316"/>
      <c r="K2244" s="680">
        <f t="shared" si="500"/>
        <v>0</v>
      </c>
      <c r="L2244" s="356"/>
      <c r="M2244" s="355"/>
      <c r="N2244" s="364">
        <f t="shared" si="536"/>
        <v>0</v>
      </c>
      <c r="O2244" s="355"/>
      <c r="P2244" s="355"/>
      <c r="Q2244" s="355"/>
      <c r="R2244" s="355"/>
      <c r="S2244" s="355"/>
      <c r="T2244" s="355"/>
      <c r="U2244" s="355"/>
      <c r="V2244" s="355"/>
      <c r="W2244" s="355"/>
      <c r="X2244" s="355"/>
      <c r="Y2244" s="355"/>
      <c r="Z2244" s="355"/>
      <c r="AA2244" s="355"/>
      <c r="AB2244" s="355"/>
      <c r="AC2244" s="355"/>
      <c r="AD2244" s="355"/>
      <c r="AE2244" s="355"/>
      <c r="AF2244" s="355"/>
      <c r="AG2244" s="355"/>
      <c r="AH2244" s="355"/>
      <c r="AI2244" s="355"/>
      <c r="AJ2244" s="355"/>
      <c r="AK2244" s="72">
        <f t="shared" si="537"/>
        <v>0</v>
      </c>
      <c r="AL2244" s="73">
        <f t="shared" si="526"/>
        <v>0</v>
      </c>
      <c r="AM2244" s="368">
        <f t="shared" si="506"/>
        <v>0</v>
      </c>
      <c r="AN2244" s="368">
        <f t="shared" si="507"/>
        <v>0</v>
      </c>
      <c r="AO2244" s="756">
        <f t="shared" si="508"/>
        <v>0</v>
      </c>
      <c r="AP2244" s="59">
        <f t="shared" si="538"/>
        <v>0</v>
      </c>
      <c r="AQ2244" s="59">
        <f t="shared" si="539"/>
        <v>0</v>
      </c>
      <c r="AR2244" s="102"/>
      <c r="AS2244" s="102"/>
      <c r="AT2244" s="27"/>
      <c r="AU2244" s="592"/>
    </row>
    <row r="2245" spans="1:47" ht="15" hidden="1">
      <c r="A2245" s="309"/>
      <c r="B2245" s="338"/>
      <c r="C2245" s="350"/>
      <c r="D2245" s="951"/>
      <c r="E2245" s="952"/>
      <c r="F2245" s="952"/>
      <c r="G2245" s="953"/>
      <c r="H2245" s="745">
        <v>0.21</v>
      </c>
      <c r="I2245" s="747">
        <v>1</v>
      </c>
      <c r="J2245" s="316"/>
      <c r="K2245" s="680">
        <f t="shared" si="500"/>
        <v>0</v>
      </c>
      <c r="L2245" s="356"/>
      <c r="M2245" s="355"/>
      <c r="N2245" s="364">
        <f t="shared" si="522"/>
        <v>0</v>
      </c>
      <c r="O2245" s="355"/>
      <c r="P2245" s="355"/>
      <c r="Q2245" s="355"/>
      <c r="R2245" s="355"/>
      <c r="S2245" s="355"/>
      <c r="T2245" s="355"/>
      <c r="U2245" s="355"/>
      <c r="V2245" s="355"/>
      <c r="W2245" s="355"/>
      <c r="X2245" s="355"/>
      <c r="Y2245" s="355"/>
      <c r="Z2245" s="355"/>
      <c r="AA2245" s="355"/>
      <c r="AB2245" s="355"/>
      <c r="AC2245" s="355"/>
      <c r="AD2245" s="355"/>
      <c r="AE2245" s="355"/>
      <c r="AF2245" s="355"/>
      <c r="AG2245" s="355"/>
      <c r="AH2245" s="355"/>
      <c r="AI2245" s="355"/>
      <c r="AJ2245" s="355"/>
      <c r="AK2245" s="72">
        <f t="shared" si="523"/>
        <v>0</v>
      </c>
      <c r="AL2245" s="73">
        <f t="shared" si="526"/>
        <v>0</v>
      </c>
      <c r="AM2245" s="368">
        <f t="shared" si="506"/>
        <v>0</v>
      </c>
      <c r="AN2245" s="368">
        <f t="shared" si="507"/>
        <v>0</v>
      </c>
      <c r="AO2245" s="756">
        <f t="shared" si="508"/>
        <v>0</v>
      </c>
      <c r="AP2245" s="59">
        <f t="shared" si="524"/>
        <v>0</v>
      </c>
      <c r="AQ2245" s="59">
        <f t="shared" si="525"/>
        <v>0</v>
      </c>
      <c r="AR2245" s="102"/>
      <c r="AS2245" s="102"/>
      <c r="AT2245" s="27"/>
      <c r="AU2245" s="592"/>
    </row>
    <row r="2246" spans="1:47" ht="15" hidden="1">
      <c r="A2246" s="309"/>
      <c r="B2246" s="338"/>
      <c r="C2246" s="350"/>
      <c r="D2246" s="951"/>
      <c r="E2246" s="952"/>
      <c r="F2246" s="952"/>
      <c r="G2246" s="953"/>
      <c r="H2246" s="745">
        <v>0.21</v>
      </c>
      <c r="I2246" s="747">
        <v>1</v>
      </c>
      <c r="J2246" s="316"/>
      <c r="K2246" s="680">
        <f t="shared" si="500"/>
        <v>0</v>
      </c>
      <c r="L2246" s="356"/>
      <c r="M2246" s="355"/>
      <c r="N2246" s="364">
        <f t="shared" si="522"/>
        <v>0</v>
      </c>
      <c r="O2246" s="355"/>
      <c r="P2246" s="355"/>
      <c r="Q2246" s="355"/>
      <c r="R2246" s="355"/>
      <c r="S2246" s="355"/>
      <c r="T2246" s="355"/>
      <c r="U2246" s="355"/>
      <c r="V2246" s="355"/>
      <c r="W2246" s="355"/>
      <c r="X2246" s="355"/>
      <c r="Y2246" s="355"/>
      <c r="Z2246" s="355"/>
      <c r="AA2246" s="355"/>
      <c r="AB2246" s="355"/>
      <c r="AC2246" s="355"/>
      <c r="AD2246" s="355"/>
      <c r="AE2246" s="355"/>
      <c r="AF2246" s="355"/>
      <c r="AG2246" s="355"/>
      <c r="AH2246" s="355"/>
      <c r="AI2246" s="355"/>
      <c r="AJ2246" s="355"/>
      <c r="AK2246" s="72">
        <f t="shared" si="523"/>
        <v>0</v>
      </c>
      <c r="AL2246" s="73">
        <f t="shared" si="526"/>
        <v>0</v>
      </c>
      <c r="AM2246" s="368">
        <f t="shared" si="506"/>
        <v>0</v>
      </c>
      <c r="AN2246" s="368">
        <f t="shared" si="507"/>
        <v>0</v>
      </c>
      <c r="AO2246" s="756">
        <f t="shared" si="508"/>
        <v>0</v>
      </c>
      <c r="AP2246" s="59">
        <f t="shared" si="524"/>
        <v>0</v>
      </c>
      <c r="AQ2246" s="59">
        <f t="shared" si="525"/>
        <v>0</v>
      </c>
      <c r="AR2246" s="102"/>
      <c r="AS2246" s="102"/>
      <c r="AT2246" s="27"/>
      <c r="AU2246" s="592"/>
    </row>
    <row r="2247" spans="1:47" ht="15" hidden="1">
      <c r="A2247" s="307"/>
      <c r="B2247" s="351"/>
      <c r="C2247" s="352"/>
      <c r="D2247" s="951"/>
      <c r="E2247" s="952"/>
      <c r="F2247" s="952"/>
      <c r="G2247" s="953"/>
      <c r="H2247" s="745">
        <v>0.21</v>
      </c>
      <c r="I2247" s="747">
        <v>1</v>
      </c>
      <c r="J2247" s="312"/>
      <c r="K2247" s="680">
        <f t="shared" si="500"/>
        <v>0</v>
      </c>
      <c r="L2247" s="356"/>
      <c r="M2247" s="355"/>
      <c r="N2247" s="364">
        <f t="shared" si="522"/>
        <v>0</v>
      </c>
      <c r="O2247" s="356"/>
      <c r="P2247" s="356"/>
      <c r="Q2247" s="356"/>
      <c r="R2247" s="356"/>
      <c r="S2247" s="356"/>
      <c r="T2247" s="356"/>
      <c r="U2247" s="356"/>
      <c r="V2247" s="356"/>
      <c r="W2247" s="356"/>
      <c r="X2247" s="356"/>
      <c r="Y2247" s="356"/>
      <c r="Z2247" s="356"/>
      <c r="AA2247" s="356"/>
      <c r="AB2247" s="356"/>
      <c r="AC2247" s="356"/>
      <c r="AD2247" s="356"/>
      <c r="AE2247" s="356"/>
      <c r="AF2247" s="356"/>
      <c r="AG2247" s="356"/>
      <c r="AH2247" s="356"/>
      <c r="AI2247" s="356"/>
      <c r="AJ2247" s="356"/>
      <c r="AK2247" s="72">
        <f t="shared" si="523"/>
        <v>0</v>
      </c>
      <c r="AL2247" s="73">
        <f t="shared" si="526"/>
        <v>0</v>
      </c>
      <c r="AM2247" s="368">
        <f t="shared" si="506"/>
        <v>0</v>
      </c>
      <c r="AN2247" s="368">
        <f t="shared" si="507"/>
        <v>0</v>
      </c>
      <c r="AO2247" s="756">
        <f t="shared" si="508"/>
        <v>0</v>
      </c>
      <c r="AP2247" s="59">
        <f t="shared" si="524"/>
        <v>0</v>
      </c>
      <c r="AQ2247" s="59">
        <f t="shared" si="525"/>
        <v>0</v>
      </c>
      <c r="AR2247" s="102"/>
      <c r="AS2247" s="102"/>
      <c r="AT2247" s="27"/>
      <c r="AU2247" s="592"/>
    </row>
    <row r="2248" spans="1:47" ht="15" hidden="1">
      <c r="A2248" s="307"/>
      <c r="B2248" s="351"/>
      <c r="C2248" s="352"/>
      <c r="D2248" s="951"/>
      <c r="E2248" s="952"/>
      <c r="F2248" s="952"/>
      <c r="G2248" s="953"/>
      <c r="H2248" s="745">
        <v>0.21</v>
      </c>
      <c r="I2248" s="747">
        <v>1</v>
      </c>
      <c r="J2248" s="312"/>
      <c r="K2248" s="680">
        <f t="shared" si="500"/>
        <v>0</v>
      </c>
      <c r="L2248" s="356"/>
      <c r="M2248" s="355"/>
      <c r="N2248" s="364">
        <f t="shared" si="522"/>
        <v>0</v>
      </c>
      <c r="O2248" s="356"/>
      <c r="P2248" s="356"/>
      <c r="Q2248" s="356"/>
      <c r="R2248" s="356"/>
      <c r="S2248" s="356"/>
      <c r="T2248" s="356"/>
      <c r="U2248" s="356"/>
      <c r="V2248" s="356"/>
      <c r="W2248" s="356"/>
      <c r="X2248" s="356"/>
      <c r="Y2248" s="356"/>
      <c r="Z2248" s="356"/>
      <c r="AA2248" s="356"/>
      <c r="AB2248" s="356"/>
      <c r="AC2248" s="356"/>
      <c r="AD2248" s="356"/>
      <c r="AE2248" s="356"/>
      <c r="AF2248" s="356"/>
      <c r="AG2248" s="356"/>
      <c r="AH2248" s="356"/>
      <c r="AI2248" s="356"/>
      <c r="AJ2248" s="356"/>
      <c r="AK2248" s="72">
        <f t="shared" si="523"/>
        <v>0</v>
      </c>
      <c r="AL2248" s="73">
        <f t="shared" si="526"/>
        <v>0</v>
      </c>
      <c r="AM2248" s="368">
        <f t="shared" si="506"/>
        <v>0</v>
      </c>
      <c r="AN2248" s="368">
        <f t="shared" si="507"/>
        <v>0</v>
      </c>
      <c r="AO2248" s="756">
        <f t="shared" si="508"/>
        <v>0</v>
      </c>
      <c r="AP2248" s="59">
        <f t="shared" si="524"/>
        <v>0</v>
      </c>
      <c r="AQ2248" s="59">
        <f t="shared" si="525"/>
        <v>0</v>
      </c>
      <c r="AR2248" s="102"/>
      <c r="AS2248" s="102"/>
      <c r="AT2248" s="27"/>
      <c r="AU2248" s="592"/>
    </row>
    <row r="2249" spans="1:47" ht="15" hidden="1">
      <c r="A2249" s="309"/>
      <c r="B2249" s="338"/>
      <c r="C2249" s="350"/>
      <c r="D2249" s="951"/>
      <c r="E2249" s="952"/>
      <c r="F2249" s="952"/>
      <c r="G2249" s="953"/>
      <c r="H2249" s="745">
        <v>0.21</v>
      </c>
      <c r="I2249" s="747">
        <v>1</v>
      </c>
      <c r="J2249" s="316"/>
      <c r="K2249" s="680">
        <f t="shared" si="500"/>
        <v>0</v>
      </c>
      <c r="L2249" s="356"/>
      <c r="M2249" s="355"/>
      <c r="N2249" s="364">
        <f t="shared" si="522"/>
        <v>0</v>
      </c>
      <c r="O2249" s="355"/>
      <c r="P2249" s="355"/>
      <c r="Q2249" s="355"/>
      <c r="R2249" s="355"/>
      <c r="S2249" s="355"/>
      <c r="T2249" s="355"/>
      <c r="U2249" s="355"/>
      <c r="V2249" s="355"/>
      <c r="W2249" s="355"/>
      <c r="X2249" s="355"/>
      <c r="Y2249" s="355"/>
      <c r="Z2249" s="355"/>
      <c r="AA2249" s="355"/>
      <c r="AB2249" s="355"/>
      <c r="AC2249" s="355"/>
      <c r="AD2249" s="355"/>
      <c r="AE2249" s="355"/>
      <c r="AF2249" s="355"/>
      <c r="AG2249" s="355"/>
      <c r="AH2249" s="355"/>
      <c r="AI2249" s="355"/>
      <c r="AJ2249" s="355"/>
      <c r="AK2249" s="72">
        <f t="shared" si="523"/>
        <v>0</v>
      </c>
      <c r="AL2249" s="73">
        <f t="shared" si="526"/>
        <v>0</v>
      </c>
      <c r="AM2249" s="368">
        <f t="shared" si="506"/>
        <v>0</v>
      </c>
      <c r="AN2249" s="368">
        <f t="shared" si="507"/>
        <v>0</v>
      </c>
      <c r="AO2249" s="756">
        <f t="shared" si="508"/>
        <v>0</v>
      </c>
      <c r="AP2249" s="59">
        <f t="shared" si="524"/>
        <v>0</v>
      </c>
      <c r="AQ2249" s="59">
        <f t="shared" si="525"/>
        <v>0</v>
      </c>
      <c r="AR2249" s="102"/>
      <c r="AS2249" s="102"/>
      <c r="AT2249" s="27"/>
      <c r="AU2249" s="592"/>
    </row>
    <row r="2250" spans="1:47" ht="15" hidden="1">
      <c r="A2250" s="309"/>
      <c r="B2250" s="338"/>
      <c r="C2250" s="350"/>
      <c r="D2250" s="951"/>
      <c r="E2250" s="952"/>
      <c r="F2250" s="952"/>
      <c r="G2250" s="953"/>
      <c r="H2250" s="745">
        <v>0.21</v>
      </c>
      <c r="I2250" s="747">
        <v>1</v>
      </c>
      <c r="J2250" s="316"/>
      <c r="K2250" s="680">
        <f t="shared" si="500"/>
        <v>0</v>
      </c>
      <c r="L2250" s="356"/>
      <c r="M2250" s="355"/>
      <c r="N2250" s="364">
        <f t="shared" si="522"/>
        <v>0</v>
      </c>
      <c r="O2250" s="355"/>
      <c r="P2250" s="355"/>
      <c r="Q2250" s="355"/>
      <c r="R2250" s="355"/>
      <c r="S2250" s="355"/>
      <c r="T2250" s="355"/>
      <c r="U2250" s="355"/>
      <c r="V2250" s="355"/>
      <c r="W2250" s="355"/>
      <c r="X2250" s="355"/>
      <c r="Y2250" s="355"/>
      <c r="Z2250" s="355"/>
      <c r="AA2250" s="355"/>
      <c r="AB2250" s="355"/>
      <c r="AC2250" s="355"/>
      <c r="AD2250" s="355"/>
      <c r="AE2250" s="355"/>
      <c r="AF2250" s="355"/>
      <c r="AG2250" s="355"/>
      <c r="AH2250" s="355"/>
      <c r="AI2250" s="355"/>
      <c r="AJ2250" s="355"/>
      <c r="AK2250" s="72">
        <f t="shared" si="523"/>
        <v>0</v>
      </c>
      <c r="AL2250" s="73">
        <f t="shared" si="526"/>
        <v>0</v>
      </c>
      <c r="AM2250" s="368">
        <f t="shared" si="506"/>
        <v>0</v>
      </c>
      <c r="AN2250" s="368">
        <f t="shared" si="507"/>
        <v>0</v>
      </c>
      <c r="AO2250" s="756">
        <f t="shared" si="508"/>
        <v>0</v>
      </c>
      <c r="AP2250" s="59">
        <f t="shared" si="524"/>
        <v>0</v>
      </c>
      <c r="AQ2250" s="59">
        <f t="shared" si="525"/>
        <v>0</v>
      </c>
      <c r="AR2250" s="102"/>
      <c r="AS2250" s="102"/>
      <c r="AT2250" s="27"/>
      <c r="AU2250" s="592"/>
    </row>
    <row r="2251" spans="1:47" ht="15" hidden="1">
      <c r="A2251" s="307"/>
      <c r="B2251" s="351"/>
      <c r="C2251" s="352"/>
      <c r="D2251" s="951"/>
      <c r="E2251" s="952"/>
      <c r="F2251" s="952"/>
      <c r="G2251" s="953"/>
      <c r="H2251" s="745">
        <v>0.21</v>
      </c>
      <c r="I2251" s="747">
        <v>1</v>
      </c>
      <c r="J2251" s="312"/>
      <c r="K2251" s="680">
        <f t="shared" si="500"/>
        <v>0</v>
      </c>
      <c r="L2251" s="356"/>
      <c r="M2251" s="355"/>
      <c r="N2251" s="364">
        <f t="shared" si="522"/>
        <v>0</v>
      </c>
      <c r="O2251" s="356"/>
      <c r="P2251" s="356"/>
      <c r="Q2251" s="356"/>
      <c r="R2251" s="356"/>
      <c r="S2251" s="356"/>
      <c r="T2251" s="356"/>
      <c r="U2251" s="356"/>
      <c r="V2251" s="356"/>
      <c r="W2251" s="356"/>
      <c r="X2251" s="356"/>
      <c r="Y2251" s="356"/>
      <c r="Z2251" s="356"/>
      <c r="AA2251" s="356"/>
      <c r="AB2251" s="356"/>
      <c r="AC2251" s="356"/>
      <c r="AD2251" s="356"/>
      <c r="AE2251" s="356"/>
      <c r="AF2251" s="356"/>
      <c r="AG2251" s="356"/>
      <c r="AH2251" s="356"/>
      <c r="AI2251" s="356"/>
      <c r="AJ2251" s="356"/>
      <c r="AK2251" s="72">
        <f t="shared" si="523"/>
        <v>0</v>
      </c>
      <c r="AL2251" s="73">
        <f t="shared" si="526"/>
        <v>0</v>
      </c>
      <c r="AM2251" s="368">
        <f t="shared" si="506"/>
        <v>0</v>
      </c>
      <c r="AN2251" s="368">
        <f t="shared" si="507"/>
        <v>0</v>
      </c>
      <c r="AO2251" s="756">
        <f t="shared" si="508"/>
        <v>0</v>
      </c>
      <c r="AP2251" s="59">
        <f t="shared" si="524"/>
        <v>0</v>
      </c>
      <c r="AQ2251" s="59">
        <f t="shared" si="525"/>
        <v>0</v>
      </c>
      <c r="AR2251" s="102"/>
      <c r="AS2251" s="102"/>
      <c r="AT2251" s="27"/>
      <c r="AU2251" s="592"/>
    </row>
    <row r="2252" spans="1:47" ht="15" hidden="1">
      <c r="A2252" s="309"/>
      <c r="B2252" s="338"/>
      <c r="C2252" s="350"/>
      <c r="D2252" s="951"/>
      <c r="E2252" s="952"/>
      <c r="F2252" s="952"/>
      <c r="G2252" s="953"/>
      <c r="H2252" s="745">
        <v>0.21</v>
      </c>
      <c r="I2252" s="747">
        <v>1</v>
      </c>
      <c r="J2252" s="316"/>
      <c r="K2252" s="680">
        <f t="shared" si="500"/>
        <v>0</v>
      </c>
      <c r="L2252" s="356"/>
      <c r="M2252" s="355"/>
      <c r="N2252" s="364">
        <f t="shared" ref="N2252:N2253" si="540">L2252+M2252</f>
        <v>0</v>
      </c>
      <c r="O2252" s="355"/>
      <c r="P2252" s="355"/>
      <c r="Q2252" s="355"/>
      <c r="R2252" s="355"/>
      <c r="S2252" s="355"/>
      <c r="T2252" s="355"/>
      <c r="U2252" s="355"/>
      <c r="V2252" s="355"/>
      <c r="W2252" s="355"/>
      <c r="X2252" s="355"/>
      <c r="Y2252" s="355"/>
      <c r="Z2252" s="355"/>
      <c r="AA2252" s="355"/>
      <c r="AB2252" s="355"/>
      <c r="AC2252" s="355"/>
      <c r="AD2252" s="355"/>
      <c r="AE2252" s="355"/>
      <c r="AF2252" s="355"/>
      <c r="AG2252" s="355"/>
      <c r="AH2252" s="355"/>
      <c r="AI2252" s="355"/>
      <c r="AJ2252" s="355"/>
      <c r="AK2252" s="72">
        <f t="shared" ref="AK2252:AK2254" si="541">SUM(O2252:AJ2252)</f>
        <v>0</v>
      </c>
      <c r="AL2252" s="73">
        <f t="shared" si="526"/>
        <v>0</v>
      </c>
      <c r="AM2252" s="368">
        <f t="shared" si="506"/>
        <v>0</v>
      </c>
      <c r="AN2252" s="368">
        <f t="shared" si="507"/>
        <v>0</v>
      </c>
      <c r="AO2252" s="756">
        <f t="shared" si="508"/>
        <v>0</v>
      </c>
      <c r="AP2252" s="59">
        <f t="shared" ref="AP2252:AP2253" si="542">AM2252-AR2252</f>
        <v>0</v>
      </c>
      <c r="AQ2252" s="59">
        <f t="shared" ref="AQ2252:AQ2253" si="543">AN2252-AS2252</f>
        <v>0</v>
      </c>
      <c r="AR2252" s="102"/>
      <c r="AS2252" s="102"/>
      <c r="AT2252" s="27"/>
      <c r="AU2252" s="592"/>
    </row>
    <row r="2253" spans="1:47" ht="15" hidden="1">
      <c r="A2253" s="309"/>
      <c r="B2253" s="338"/>
      <c r="C2253" s="350"/>
      <c r="D2253" s="951"/>
      <c r="E2253" s="952"/>
      <c r="F2253" s="952"/>
      <c r="G2253" s="953"/>
      <c r="H2253" s="745">
        <v>0.21</v>
      </c>
      <c r="I2253" s="747">
        <v>1</v>
      </c>
      <c r="J2253" s="316"/>
      <c r="K2253" s="680">
        <f t="shared" si="500"/>
        <v>0</v>
      </c>
      <c r="L2253" s="356"/>
      <c r="M2253" s="355"/>
      <c r="N2253" s="364">
        <f t="shared" si="540"/>
        <v>0</v>
      </c>
      <c r="O2253" s="355"/>
      <c r="P2253" s="355"/>
      <c r="Q2253" s="355"/>
      <c r="R2253" s="355"/>
      <c r="S2253" s="355"/>
      <c r="T2253" s="355"/>
      <c r="U2253" s="355"/>
      <c r="V2253" s="355"/>
      <c r="W2253" s="355"/>
      <c r="X2253" s="355"/>
      <c r="Y2253" s="355"/>
      <c r="Z2253" s="355"/>
      <c r="AA2253" s="355"/>
      <c r="AB2253" s="355"/>
      <c r="AC2253" s="355"/>
      <c r="AD2253" s="355"/>
      <c r="AE2253" s="355"/>
      <c r="AF2253" s="355"/>
      <c r="AG2253" s="355"/>
      <c r="AH2253" s="355"/>
      <c r="AI2253" s="355"/>
      <c r="AJ2253" s="355"/>
      <c r="AK2253" s="72">
        <f t="shared" si="541"/>
        <v>0</v>
      </c>
      <c r="AL2253" s="73">
        <f t="shared" si="526"/>
        <v>0</v>
      </c>
      <c r="AM2253" s="368">
        <f t="shared" si="506"/>
        <v>0</v>
      </c>
      <c r="AN2253" s="368">
        <f t="shared" si="507"/>
        <v>0</v>
      </c>
      <c r="AO2253" s="756">
        <f t="shared" si="508"/>
        <v>0</v>
      </c>
      <c r="AP2253" s="59">
        <f t="shared" si="542"/>
        <v>0</v>
      </c>
      <c r="AQ2253" s="59">
        <f t="shared" si="543"/>
        <v>0</v>
      </c>
      <c r="AR2253" s="102"/>
      <c r="AS2253" s="102"/>
      <c r="AT2253" s="27"/>
      <c r="AU2253" s="592"/>
    </row>
    <row r="2254" spans="1:47" ht="15" hidden="1">
      <c r="A2254" s="307"/>
      <c r="B2254" s="351"/>
      <c r="C2254" s="352"/>
      <c r="D2254" s="951"/>
      <c r="E2254" s="952"/>
      <c r="F2254" s="952"/>
      <c r="G2254" s="953"/>
      <c r="H2254" s="745">
        <v>0.21</v>
      </c>
      <c r="I2254" s="747">
        <v>1</v>
      </c>
      <c r="J2254" s="312"/>
      <c r="K2254" s="680">
        <f t="shared" si="500"/>
        <v>0</v>
      </c>
      <c r="L2254" s="356"/>
      <c r="M2254" s="355"/>
      <c r="N2254" s="364">
        <f t="shared" si="522"/>
        <v>0</v>
      </c>
      <c r="O2254" s="356"/>
      <c r="P2254" s="356"/>
      <c r="Q2254" s="356"/>
      <c r="R2254" s="356"/>
      <c r="S2254" s="356"/>
      <c r="T2254" s="356"/>
      <c r="U2254" s="356"/>
      <c r="V2254" s="356"/>
      <c r="W2254" s="356"/>
      <c r="X2254" s="356"/>
      <c r="Y2254" s="356"/>
      <c r="Z2254" s="356"/>
      <c r="AA2254" s="356"/>
      <c r="AB2254" s="356"/>
      <c r="AC2254" s="356"/>
      <c r="AD2254" s="356"/>
      <c r="AE2254" s="356"/>
      <c r="AF2254" s="356"/>
      <c r="AG2254" s="356"/>
      <c r="AH2254" s="356"/>
      <c r="AI2254" s="356"/>
      <c r="AJ2254" s="356"/>
      <c r="AK2254" s="72">
        <f t="shared" si="541"/>
        <v>0</v>
      </c>
      <c r="AL2254" s="73">
        <f t="shared" si="501"/>
        <v>0</v>
      </c>
      <c r="AM2254" s="368">
        <f t="shared" si="506"/>
        <v>0</v>
      </c>
      <c r="AN2254" s="368">
        <f t="shared" si="507"/>
        <v>0</v>
      </c>
      <c r="AO2254" s="756">
        <f t="shared" si="508"/>
        <v>0</v>
      </c>
      <c r="AP2254" s="59">
        <f t="shared" si="524"/>
        <v>0</v>
      </c>
      <c r="AQ2254" s="59">
        <f t="shared" si="525"/>
        <v>0</v>
      </c>
      <c r="AR2254" s="102"/>
      <c r="AS2254" s="102"/>
      <c r="AT2254" s="27"/>
      <c r="AU2254" s="592"/>
    </row>
    <row r="2255" spans="1:47" ht="15" hidden="1">
      <c r="A2255" s="309"/>
      <c r="B2255" s="338"/>
      <c r="C2255" s="350"/>
      <c r="D2255" s="951"/>
      <c r="E2255" s="952"/>
      <c r="F2255" s="952"/>
      <c r="G2255" s="953"/>
      <c r="H2255" s="745">
        <v>0.21</v>
      </c>
      <c r="I2255" s="747">
        <v>1</v>
      </c>
      <c r="J2255" s="316"/>
      <c r="K2255" s="680">
        <f t="shared" si="500"/>
        <v>0</v>
      </c>
      <c r="L2255" s="356"/>
      <c r="M2255" s="355"/>
      <c r="N2255" s="364">
        <f t="shared" ref="N2255:N2418" si="544">L2255+M2255</f>
        <v>0</v>
      </c>
      <c r="O2255" s="355"/>
      <c r="P2255" s="355"/>
      <c r="Q2255" s="355"/>
      <c r="R2255" s="355"/>
      <c r="S2255" s="355"/>
      <c r="T2255" s="355"/>
      <c r="U2255" s="355"/>
      <c r="V2255" s="355"/>
      <c r="W2255" s="355"/>
      <c r="X2255" s="355"/>
      <c r="Y2255" s="355"/>
      <c r="Z2255" s="355"/>
      <c r="AA2255" s="355"/>
      <c r="AB2255" s="355"/>
      <c r="AC2255" s="355"/>
      <c r="AD2255" s="355"/>
      <c r="AE2255" s="355"/>
      <c r="AF2255" s="355"/>
      <c r="AG2255" s="355"/>
      <c r="AH2255" s="355"/>
      <c r="AI2255" s="355"/>
      <c r="AJ2255" s="355"/>
      <c r="AK2255" s="72">
        <f t="shared" ref="AK2255:AK2418" si="545">SUM(O2255:AJ2255)</f>
        <v>0</v>
      </c>
      <c r="AL2255" s="73">
        <f t="shared" si="501"/>
        <v>0</v>
      </c>
      <c r="AM2255" s="368">
        <f t="shared" si="506"/>
        <v>0</v>
      </c>
      <c r="AN2255" s="368">
        <f t="shared" si="507"/>
        <v>0</v>
      </c>
      <c r="AO2255" s="756">
        <f t="shared" si="508"/>
        <v>0</v>
      </c>
      <c r="AP2255" s="59">
        <f t="shared" si="502"/>
        <v>0</v>
      </c>
      <c r="AQ2255" s="59">
        <f t="shared" si="503"/>
        <v>0</v>
      </c>
      <c r="AR2255" s="102"/>
      <c r="AS2255" s="102"/>
      <c r="AT2255" s="27"/>
      <c r="AU2255" s="592"/>
    </row>
    <row r="2256" spans="1:47" ht="15" hidden="1">
      <c r="A2256" s="309"/>
      <c r="B2256" s="338"/>
      <c r="C2256" s="350"/>
      <c r="D2256" s="951"/>
      <c r="E2256" s="952"/>
      <c r="F2256" s="952"/>
      <c r="G2256" s="953"/>
      <c r="H2256" s="745">
        <v>0.21</v>
      </c>
      <c r="I2256" s="747">
        <v>1</v>
      </c>
      <c r="J2256" s="316"/>
      <c r="K2256" s="680">
        <f t="shared" si="500"/>
        <v>0</v>
      </c>
      <c r="L2256" s="356"/>
      <c r="M2256" s="355"/>
      <c r="N2256" s="364">
        <f t="shared" ref="N2256:N2335" si="546">L2256+M2256</f>
        <v>0</v>
      </c>
      <c r="O2256" s="355"/>
      <c r="P2256" s="355"/>
      <c r="Q2256" s="355"/>
      <c r="R2256" s="355"/>
      <c r="S2256" s="355"/>
      <c r="T2256" s="355"/>
      <c r="U2256" s="355"/>
      <c r="V2256" s="355"/>
      <c r="W2256" s="355"/>
      <c r="X2256" s="355"/>
      <c r="Y2256" s="355"/>
      <c r="Z2256" s="355"/>
      <c r="AA2256" s="355"/>
      <c r="AB2256" s="355"/>
      <c r="AC2256" s="355"/>
      <c r="AD2256" s="355"/>
      <c r="AE2256" s="355"/>
      <c r="AF2256" s="355"/>
      <c r="AG2256" s="355"/>
      <c r="AH2256" s="355"/>
      <c r="AI2256" s="355"/>
      <c r="AJ2256" s="355"/>
      <c r="AK2256" s="72">
        <f t="shared" ref="AK2256:AK2335" si="547">SUM(O2256:AJ2256)</f>
        <v>0</v>
      </c>
      <c r="AL2256" s="73">
        <f t="shared" si="501"/>
        <v>0</v>
      </c>
      <c r="AM2256" s="368">
        <f t="shared" si="506"/>
        <v>0</v>
      </c>
      <c r="AN2256" s="368">
        <f t="shared" si="507"/>
        <v>0</v>
      </c>
      <c r="AO2256" s="756">
        <f t="shared" si="508"/>
        <v>0</v>
      </c>
      <c r="AP2256" s="59">
        <f t="shared" ref="AP2256:AP2335" si="548">AM2256-AR2256</f>
        <v>0</v>
      </c>
      <c r="AQ2256" s="59">
        <f t="shared" ref="AQ2256:AQ2335" si="549">AN2256-AS2256</f>
        <v>0</v>
      </c>
      <c r="AR2256" s="102"/>
      <c r="AS2256" s="102"/>
      <c r="AT2256" s="27"/>
      <c r="AU2256" s="592"/>
    </row>
    <row r="2257" spans="1:47" ht="15" hidden="1">
      <c r="A2257" s="307"/>
      <c r="B2257" s="351"/>
      <c r="C2257" s="352"/>
      <c r="D2257" s="951"/>
      <c r="E2257" s="952"/>
      <c r="F2257" s="952"/>
      <c r="G2257" s="953"/>
      <c r="H2257" s="745">
        <v>0.21</v>
      </c>
      <c r="I2257" s="747">
        <v>1</v>
      </c>
      <c r="J2257" s="312"/>
      <c r="K2257" s="680">
        <f t="shared" si="500"/>
        <v>0</v>
      </c>
      <c r="L2257" s="356"/>
      <c r="M2257" s="355"/>
      <c r="N2257" s="364">
        <f t="shared" si="546"/>
        <v>0</v>
      </c>
      <c r="O2257" s="356"/>
      <c r="P2257" s="356"/>
      <c r="Q2257" s="356"/>
      <c r="R2257" s="356"/>
      <c r="S2257" s="356"/>
      <c r="T2257" s="356"/>
      <c r="U2257" s="356"/>
      <c r="V2257" s="356"/>
      <c r="W2257" s="356"/>
      <c r="X2257" s="356"/>
      <c r="Y2257" s="356"/>
      <c r="Z2257" s="356"/>
      <c r="AA2257" s="356"/>
      <c r="AB2257" s="356"/>
      <c r="AC2257" s="356"/>
      <c r="AD2257" s="356"/>
      <c r="AE2257" s="356"/>
      <c r="AF2257" s="356"/>
      <c r="AG2257" s="356"/>
      <c r="AH2257" s="356"/>
      <c r="AI2257" s="356"/>
      <c r="AJ2257" s="356"/>
      <c r="AK2257" s="72">
        <f t="shared" si="547"/>
        <v>0</v>
      </c>
      <c r="AL2257" s="73">
        <f t="shared" si="501"/>
        <v>0</v>
      </c>
      <c r="AM2257" s="368">
        <f t="shared" si="506"/>
        <v>0</v>
      </c>
      <c r="AN2257" s="368">
        <f t="shared" si="507"/>
        <v>0</v>
      </c>
      <c r="AO2257" s="756">
        <f t="shared" si="508"/>
        <v>0</v>
      </c>
      <c r="AP2257" s="59">
        <f t="shared" si="548"/>
        <v>0</v>
      </c>
      <c r="AQ2257" s="59">
        <f t="shared" si="549"/>
        <v>0</v>
      </c>
      <c r="AR2257" s="102"/>
      <c r="AS2257" s="102"/>
      <c r="AT2257" s="27"/>
      <c r="AU2257" s="592"/>
    </row>
    <row r="2258" spans="1:47" ht="15" hidden="1">
      <c r="A2258" s="309"/>
      <c r="B2258" s="338"/>
      <c r="C2258" s="350"/>
      <c r="D2258" s="951"/>
      <c r="E2258" s="952"/>
      <c r="F2258" s="952"/>
      <c r="G2258" s="953"/>
      <c r="H2258" s="745">
        <v>0.21</v>
      </c>
      <c r="I2258" s="747">
        <v>1</v>
      </c>
      <c r="J2258" s="316"/>
      <c r="K2258" s="680">
        <f t="shared" si="500"/>
        <v>0</v>
      </c>
      <c r="L2258" s="356"/>
      <c r="M2258" s="355"/>
      <c r="N2258" s="364">
        <f t="shared" si="546"/>
        <v>0</v>
      </c>
      <c r="O2258" s="355"/>
      <c r="P2258" s="355"/>
      <c r="Q2258" s="355"/>
      <c r="R2258" s="355"/>
      <c r="S2258" s="355"/>
      <c r="T2258" s="355"/>
      <c r="U2258" s="355"/>
      <c r="V2258" s="355"/>
      <c r="W2258" s="355"/>
      <c r="X2258" s="355"/>
      <c r="Y2258" s="355"/>
      <c r="Z2258" s="355"/>
      <c r="AA2258" s="355"/>
      <c r="AB2258" s="355"/>
      <c r="AC2258" s="355"/>
      <c r="AD2258" s="355"/>
      <c r="AE2258" s="355"/>
      <c r="AF2258" s="355"/>
      <c r="AG2258" s="355"/>
      <c r="AH2258" s="355"/>
      <c r="AI2258" s="355"/>
      <c r="AJ2258" s="355"/>
      <c r="AK2258" s="72">
        <f t="shared" si="547"/>
        <v>0</v>
      </c>
      <c r="AL2258" s="73">
        <f t="shared" si="501"/>
        <v>0</v>
      </c>
      <c r="AM2258" s="368">
        <f t="shared" si="506"/>
        <v>0</v>
      </c>
      <c r="AN2258" s="368">
        <f t="shared" si="507"/>
        <v>0</v>
      </c>
      <c r="AO2258" s="756">
        <f t="shared" si="508"/>
        <v>0</v>
      </c>
      <c r="AP2258" s="59">
        <f t="shared" si="548"/>
        <v>0</v>
      </c>
      <c r="AQ2258" s="59">
        <f t="shared" si="549"/>
        <v>0</v>
      </c>
      <c r="AR2258" s="102"/>
      <c r="AS2258" s="102"/>
      <c r="AT2258" s="27"/>
      <c r="AU2258" s="592"/>
    </row>
    <row r="2259" spans="1:47" ht="15" hidden="1">
      <c r="A2259" s="309"/>
      <c r="B2259" s="338"/>
      <c r="C2259" s="350"/>
      <c r="D2259" s="951"/>
      <c r="E2259" s="952"/>
      <c r="F2259" s="952"/>
      <c r="G2259" s="953"/>
      <c r="H2259" s="745">
        <v>0.21</v>
      </c>
      <c r="I2259" s="747">
        <v>1</v>
      </c>
      <c r="J2259" s="316"/>
      <c r="K2259" s="680">
        <f t="shared" si="500"/>
        <v>0</v>
      </c>
      <c r="L2259" s="356"/>
      <c r="M2259" s="355"/>
      <c r="N2259" s="364">
        <f t="shared" si="546"/>
        <v>0</v>
      </c>
      <c r="O2259" s="355"/>
      <c r="P2259" s="355"/>
      <c r="Q2259" s="355"/>
      <c r="R2259" s="355"/>
      <c r="S2259" s="355"/>
      <c r="T2259" s="355"/>
      <c r="U2259" s="355"/>
      <c r="V2259" s="355"/>
      <c r="W2259" s="355"/>
      <c r="X2259" s="355"/>
      <c r="Y2259" s="355"/>
      <c r="Z2259" s="355"/>
      <c r="AA2259" s="355"/>
      <c r="AB2259" s="355"/>
      <c r="AC2259" s="355"/>
      <c r="AD2259" s="355"/>
      <c r="AE2259" s="355"/>
      <c r="AF2259" s="355"/>
      <c r="AG2259" s="355"/>
      <c r="AH2259" s="355"/>
      <c r="AI2259" s="355"/>
      <c r="AJ2259" s="355"/>
      <c r="AK2259" s="72">
        <f t="shared" si="547"/>
        <v>0</v>
      </c>
      <c r="AL2259" s="73">
        <f t="shared" si="501"/>
        <v>0</v>
      </c>
      <c r="AM2259" s="368">
        <f t="shared" si="506"/>
        <v>0</v>
      </c>
      <c r="AN2259" s="368">
        <f t="shared" si="507"/>
        <v>0</v>
      </c>
      <c r="AO2259" s="756">
        <f t="shared" si="508"/>
        <v>0</v>
      </c>
      <c r="AP2259" s="59">
        <f t="shared" si="548"/>
        <v>0</v>
      </c>
      <c r="AQ2259" s="59">
        <f t="shared" si="549"/>
        <v>0</v>
      </c>
      <c r="AR2259" s="102"/>
      <c r="AS2259" s="102"/>
      <c r="AT2259" s="27"/>
      <c r="AU2259" s="592"/>
    </row>
    <row r="2260" spans="1:47" ht="15" hidden="1">
      <c r="A2260" s="307"/>
      <c r="B2260" s="351"/>
      <c r="C2260" s="352"/>
      <c r="D2260" s="951"/>
      <c r="E2260" s="952"/>
      <c r="F2260" s="952"/>
      <c r="G2260" s="953"/>
      <c r="H2260" s="745">
        <v>0.21</v>
      </c>
      <c r="I2260" s="747">
        <v>1</v>
      </c>
      <c r="J2260" s="312"/>
      <c r="K2260" s="680">
        <f t="shared" si="500"/>
        <v>0</v>
      </c>
      <c r="L2260" s="356"/>
      <c r="M2260" s="355"/>
      <c r="N2260" s="364">
        <f t="shared" si="546"/>
        <v>0</v>
      </c>
      <c r="O2260" s="356"/>
      <c r="P2260" s="356"/>
      <c r="Q2260" s="356"/>
      <c r="R2260" s="356"/>
      <c r="S2260" s="356"/>
      <c r="T2260" s="356"/>
      <c r="U2260" s="356"/>
      <c r="V2260" s="356"/>
      <c r="W2260" s="356"/>
      <c r="X2260" s="356"/>
      <c r="Y2260" s="356"/>
      <c r="Z2260" s="356"/>
      <c r="AA2260" s="356"/>
      <c r="AB2260" s="356"/>
      <c r="AC2260" s="356"/>
      <c r="AD2260" s="356"/>
      <c r="AE2260" s="356"/>
      <c r="AF2260" s="356"/>
      <c r="AG2260" s="356"/>
      <c r="AH2260" s="356"/>
      <c r="AI2260" s="356"/>
      <c r="AJ2260" s="356"/>
      <c r="AK2260" s="72">
        <f t="shared" si="547"/>
        <v>0</v>
      </c>
      <c r="AL2260" s="73">
        <f t="shared" si="501"/>
        <v>0</v>
      </c>
      <c r="AM2260" s="368">
        <f t="shared" si="506"/>
        <v>0</v>
      </c>
      <c r="AN2260" s="368">
        <f t="shared" si="507"/>
        <v>0</v>
      </c>
      <c r="AO2260" s="756">
        <f t="shared" si="508"/>
        <v>0</v>
      </c>
      <c r="AP2260" s="59">
        <f t="shared" si="548"/>
        <v>0</v>
      </c>
      <c r="AQ2260" s="59">
        <f t="shared" si="549"/>
        <v>0</v>
      </c>
      <c r="AR2260" s="102"/>
      <c r="AS2260" s="102"/>
      <c r="AT2260" s="27"/>
      <c r="AU2260" s="592"/>
    </row>
    <row r="2261" spans="1:47" ht="15" hidden="1">
      <c r="A2261" s="309"/>
      <c r="B2261" s="338"/>
      <c r="C2261" s="350"/>
      <c r="D2261" s="951"/>
      <c r="E2261" s="952"/>
      <c r="F2261" s="952"/>
      <c r="G2261" s="953"/>
      <c r="H2261" s="745">
        <v>0.21</v>
      </c>
      <c r="I2261" s="747">
        <v>1</v>
      </c>
      <c r="J2261" s="316"/>
      <c r="K2261" s="680">
        <f t="shared" si="500"/>
        <v>0</v>
      </c>
      <c r="L2261" s="356"/>
      <c r="M2261" s="355"/>
      <c r="N2261" s="364">
        <f t="shared" si="546"/>
        <v>0</v>
      </c>
      <c r="O2261" s="355"/>
      <c r="P2261" s="355"/>
      <c r="Q2261" s="355"/>
      <c r="R2261" s="355"/>
      <c r="S2261" s="355"/>
      <c r="T2261" s="355"/>
      <c r="U2261" s="355"/>
      <c r="V2261" s="355"/>
      <c r="W2261" s="355"/>
      <c r="X2261" s="355"/>
      <c r="Y2261" s="355"/>
      <c r="Z2261" s="355"/>
      <c r="AA2261" s="355"/>
      <c r="AB2261" s="355"/>
      <c r="AC2261" s="355"/>
      <c r="AD2261" s="355"/>
      <c r="AE2261" s="355"/>
      <c r="AF2261" s="355"/>
      <c r="AG2261" s="355"/>
      <c r="AH2261" s="355"/>
      <c r="AI2261" s="355"/>
      <c r="AJ2261" s="355"/>
      <c r="AK2261" s="72">
        <f t="shared" si="547"/>
        <v>0</v>
      </c>
      <c r="AL2261" s="73">
        <f t="shared" si="501"/>
        <v>0</v>
      </c>
      <c r="AM2261" s="368">
        <f t="shared" si="506"/>
        <v>0</v>
      </c>
      <c r="AN2261" s="368">
        <f t="shared" si="507"/>
        <v>0</v>
      </c>
      <c r="AO2261" s="756">
        <f t="shared" si="508"/>
        <v>0</v>
      </c>
      <c r="AP2261" s="59">
        <f t="shared" si="548"/>
        <v>0</v>
      </c>
      <c r="AQ2261" s="59">
        <f t="shared" si="549"/>
        <v>0</v>
      </c>
      <c r="AR2261" s="102"/>
      <c r="AS2261" s="102"/>
      <c r="AT2261" s="27"/>
      <c r="AU2261" s="592"/>
    </row>
    <row r="2262" spans="1:47" ht="15" hidden="1">
      <c r="A2262" s="309"/>
      <c r="B2262" s="338"/>
      <c r="C2262" s="350"/>
      <c r="D2262" s="951"/>
      <c r="E2262" s="952"/>
      <c r="F2262" s="952"/>
      <c r="G2262" s="953"/>
      <c r="H2262" s="745">
        <v>0.21</v>
      </c>
      <c r="I2262" s="747">
        <v>1</v>
      </c>
      <c r="J2262" s="316"/>
      <c r="K2262" s="680">
        <f t="shared" si="500"/>
        <v>0</v>
      </c>
      <c r="L2262" s="356"/>
      <c r="M2262" s="355"/>
      <c r="N2262" s="364">
        <f t="shared" si="546"/>
        <v>0</v>
      </c>
      <c r="O2262" s="355"/>
      <c r="P2262" s="355"/>
      <c r="Q2262" s="355"/>
      <c r="R2262" s="355"/>
      <c r="S2262" s="355"/>
      <c r="T2262" s="355"/>
      <c r="U2262" s="355"/>
      <c r="V2262" s="355"/>
      <c r="W2262" s="355"/>
      <c r="X2262" s="355"/>
      <c r="Y2262" s="355"/>
      <c r="Z2262" s="355"/>
      <c r="AA2262" s="355"/>
      <c r="AB2262" s="355"/>
      <c r="AC2262" s="355"/>
      <c r="AD2262" s="355"/>
      <c r="AE2262" s="355"/>
      <c r="AF2262" s="355"/>
      <c r="AG2262" s="355"/>
      <c r="AH2262" s="355"/>
      <c r="AI2262" s="355"/>
      <c r="AJ2262" s="355"/>
      <c r="AK2262" s="72">
        <f t="shared" si="547"/>
        <v>0</v>
      </c>
      <c r="AL2262" s="73">
        <f t="shared" si="501"/>
        <v>0</v>
      </c>
      <c r="AM2262" s="368">
        <f t="shared" si="506"/>
        <v>0</v>
      </c>
      <c r="AN2262" s="368">
        <f t="shared" si="507"/>
        <v>0</v>
      </c>
      <c r="AO2262" s="756">
        <f t="shared" si="508"/>
        <v>0</v>
      </c>
      <c r="AP2262" s="59">
        <f t="shared" si="548"/>
        <v>0</v>
      </c>
      <c r="AQ2262" s="59">
        <f t="shared" si="549"/>
        <v>0</v>
      </c>
      <c r="AR2262" s="102"/>
      <c r="AS2262" s="102"/>
      <c r="AT2262" s="27"/>
      <c r="AU2262" s="592"/>
    </row>
    <row r="2263" spans="1:47" ht="15" hidden="1">
      <c r="A2263" s="307"/>
      <c r="B2263" s="351"/>
      <c r="C2263" s="352"/>
      <c r="D2263" s="951"/>
      <c r="E2263" s="952"/>
      <c r="F2263" s="952"/>
      <c r="G2263" s="953"/>
      <c r="H2263" s="745">
        <v>0.21</v>
      </c>
      <c r="I2263" s="747">
        <v>1</v>
      </c>
      <c r="J2263" s="312"/>
      <c r="K2263" s="680">
        <f t="shared" si="500"/>
        <v>0</v>
      </c>
      <c r="L2263" s="356"/>
      <c r="M2263" s="355"/>
      <c r="N2263" s="364">
        <f t="shared" si="546"/>
        <v>0</v>
      </c>
      <c r="O2263" s="356"/>
      <c r="P2263" s="356"/>
      <c r="Q2263" s="356"/>
      <c r="R2263" s="356"/>
      <c r="S2263" s="356"/>
      <c r="T2263" s="356"/>
      <c r="U2263" s="356"/>
      <c r="V2263" s="356"/>
      <c r="W2263" s="356"/>
      <c r="X2263" s="356"/>
      <c r="Y2263" s="356"/>
      <c r="Z2263" s="356"/>
      <c r="AA2263" s="356"/>
      <c r="AB2263" s="356"/>
      <c r="AC2263" s="356"/>
      <c r="AD2263" s="356"/>
      <c r="AE2263" s="356"/>
      <c r="AF2263" s="356"/>
      <c r="AG2263" s="356"/>
      <c r="AH2263" s="356"/>
      <c r="AI2263" s="356"/>
      <c r="AJ2263" s="356"/>
      <c r="AK2263" s="72">
        <f t="shared" si="547"/>
        <v>0</v>
      </c>
      <c r="AL2263" s="73">
        <f t="shared" si="501"/>
        <v>0</v>
      </c>
      <c r="AM2263" s="368">
        <f t="shared" si="506"/>
        <v>0</v>
      </c>
      <c r="AN2263" s="368">
        <f t="shared" si="507"/>
        <v>0</v>
      </c>
      <c r="AO2263" s="756">
        <f t="shared" si="508"/>
        <v>0</v>
      </c>
      <c r="AP2263" s="59">
        <f t="shared" si="548"/>
        <v>0</v>
      </c>
      <c r="AQ2263" s="59">
        <f t="shared" si="549"/>
        <v>0</v>
      </c>
      <c r="AR2263" s="102"/>
      <c r="AS2263" s="102"/>
      <c r="AT2263" s="27"/>
      <c r="AU2263" s="592"/>
    </row>
    <row r="2264" spans="1:47" ht="15" hidden="1">
      <c r="A2264" s="309"/>
      <c r="B2264" s="338"/>
      <c r="C2264" s="350"/>
      <c r="D2264" s="951"/>
      <c r="E2264" s="952"/>
      <c r="F2264" s="952"/>
      <c r="G2264" s="953"/>
      <c r="H2264" s="745">
        <v>0.21</v>
      </c>
      <c r="I2264" s="747">
        <v>1</v>
      </c>
      <c r="J2264" s="316"/>
      <c r="K2264" s="680">
        <f t="shared" si="500"/>
        <v>0</v>
      </c>
      <c r="L2264" s="356"/>
      <c r="M2264" s="355"/>
      <c r="N2264" s="364">
        <f t="shared" si="546"/>
        <v>0</v>
      </c>
      <c r="O2264" s="355"/>
      <c r="P2264" s="355"/>
      <c r="Q2264" s="355"/>
      <c r="R2264" s="355"/>
      <c r="S2264" s="355"/>
      <c r="T2264" s="355"/>
      <c r="U2264" s="355"/>
      <c r="V2264" s="355"/>
      <c r="W2264" s="355"/>
      <c r="X2264" s="355"/>
      <c r="Y2264" s="355"/>
      <c r="Z2264" s="355"/>
      <c r="AA2264" s="355"/>
      <c r="AB2264" s="355"/>
      <c r="AC2264" s="355"/>
      <c r="AD2264" s="355"/>
      <c r="AE2264" s="355"/>
      <c r="AF2264" s="355"/>
      <c r="AG2264" s="355"/>
      <c r="AH2264" s="355"/>
      <c r="AI2264" s="355"/>
      <c r="AJ2264" s="355"/>
      <c r="AK2264" s="72">
        <f t="shared" si="547"/>
        <v>0</v>
      </c>
      <c r="AL2264" s="73">
        <f t="shared" si="501"/>
        <v>0</v>
      </c>
      <c r="AM2264" s="368">
        <f t="shared" si="506"/>
        <v>0</v>
      </c>
      <c r="AN2264" s="368">
        <f t="shared" si="507"/>
        <v>0</v>
      </c>
      <c r="AO2264" s="756">
        <f t="shared" si="508"/>
        <v>0</v>
      </c>
      <c r="AP2264" s="59">
        <f t="shared" si="548"/>
        <v>0</v>
      </c>
      <c r="AQ2264" s="59">
        <f t="shared" si="549"/>
        <v>0</v>
      </c>
      <c r="AR2264" s="102"/>
      <c r="AS2264" s="102"/>
      <c r="AT2264" s="27"/>
      <c r="AU2264" s="592"/>
    </row>
    <row r="2265" spans="1:47" ht="15" hidden="1">
      <c r="A2265" s="309"/>
      <c r="B2265" s="338"/>
      <c r="C2265" s="350"/>
      <c r="D2265" s="951"/>
      <c r="E2265" s="952"/>
      <c r="F2265" s="952"/>
      <c r="G2265" s="953"/>
      <c r="H2265" s="745">
        <v>0.21</v>
      </c>
      <c r="I2265" s="747">
        <v>1</v>
      </c>
      <c r="J2265" s="316"/>
      <c r="K2265" s="680">
        <f t="shared" si="500"/>
        <v>0</v>
      </c>
      <c r="L2265" s="356"/>
      <c r="M2265" s="355"/>
      <c r="N2265" s="364">
        <f t="shared" si="546"/>
        <v>0</v>
      </c>
      <c r="O2265" s="355"/>
      <c r="P2265" s="355"/>
      <c r="Q2265" s="355"/>
      <c r="R2265" s="355"/>
      <c r="S2265" s="355"/>
      <c r="T2265" s="355"/>
      <c r="U2265" s="355"/>
      <c r="V2265" s="355"/>
      <c r="W2265" s="355"/>
      <c r="X2265" s="355"/>
      <c r="Y2265" s="355"/>
      <c r="Z2265" s="355"/>
      <c r="AA2265" s="355"/>
      <c r="AB2265" s="355"/>
      <c r="AC2265" s="355"/>
      <c r="AD2265" s="355"/>
      <c r="AE2265" s="355"/>
      <c r="AF2265" s="355"/>
      <c r="AG2265" s="355"/>
      <c r="AH2265" s="355"/>
      <c r="AI2265" s="355"/>
      <c r="AJ2265" s="355"/>
      <c r="AK2265" s="72">
        <f t="shared" si="547"/>
        <v>0</v>
      </c>
      <c r="AL2265" s="73">
        <f t="shared" si="501"/>
        <v>0</v>
      </c>
      <c r="AM2265" s="368">
        <f t="shared" si="506"/>
        <v>0</v>
      </c>
      <c r="AN2265" s="368">
        <f t="shared" si="507"/>
        <v>0</v>
      </c>
      <c r="AO2265" s="756">
        <f t="shared" si="508"/>
        <v>0</v>
      </c>
      <c r="AP2265" s="59">
        <f t="shared" si="548"/>
        <v>0</v>
      </c>
      <c r="AQ2265" s="59">
        <f t="shared" si="549"/>
        <v>0</v>
      </c>
      <c r="AR2265" s="102"/>
      <c r="AS2265" s="102"/>
      <c r="AT2265" s="27"/>
      <c r="AU2265" s="592"/>
    </row>
    <row r="2266" spans="1:47" ht="15" hidden="1">
      <c r="A2266" s="307"/>
      <c r="B2266" s="351"/>
      <c r="C2266" s="352"/>
      <c r="D2266" s="951"/>
      <c r="E2266" s="952"/>
      <c r="F2266" s="952"/>
      <c r="G2266" s="953"/>
      <c r="H2266" s="745">
        <v>0.21</v>
      </c>
      <c r="I2266" s="747">
        <v>1</v>
      </c>
      <c r="J2266" s="312"/>
      <c r="K2266" s="680">
        <f t="shared" si="500"/>
        <v>0</v>
      </c>
      <c r="L2266" s="356"/>
      <c r="M2266" s="355"/>
      <c r="N2266" s="364">
        <f t="shared" si="546"/>
        <v>0</v>
      </c>
      <c r="O2266" s="356"/>
      <c r="P2266" s="356"/>
      <c r="Q2266" s="356"/>
      <c r="R2266" s="356"/>
      <c r="S2266" s="356"/>
      <c r="T2266" s="356"/>
      <c r="U2266" s="356"/>
      <c r="V2266" s="356"/>
      <c r="W2266" s="356"/>
      <c r="X2266" s="356"/>
      <c r="Y2266" s="356"/>
      <c r="Z2266" s="356"/>
      <c r="AA2266" s="356"/>
      <c r="AB2266" s="356"/>
      <c r="AC2266" s="356"/>
      <c r="AD2266" s="356"/>
      <c r="AE2266" s="356"/>
      <c r="AF2266" s="356"/>
      <c r="AG2266" s="356"/>
      <c r="AH2266" s="356"/>
      <c r="AI2266" s="356"/>
      <c r="AJ2266" s="356"/>
      <c r="AK2266" s="72">
        <f t="shared" si="547"/>
        <v>0</v>
      </c>
      <c r="AL2266" s="73">
        <f t="shared" si="501"/>
        <v>0</v>
      </c>
      <c r="AM2266" s="368">
        <f t="shared" si="506"/>
        <v>0</v>
      </c>
      <c r="AN2266" s="368">
        <f t="shared" si="507"/>
        <v>0</v>
      </c>
      <c r="AO2266" s="756">
        <f t="shared" si="508"/>
        <v>0</v>
      </c>
      <c r="AP2266" s="59">
        <f t="shared" si="548"/>
        <v>0</v>
      </c>
      <c r="AQ2266" s="59">
        <f t="shared" si="549"/>
        <v>0</v>
      </c>
      <c r="AR2266" s="102"/>
      <c r="AS2266" s="102"/>
      <c r="AT2266" s="27"/>
      <c r="AU2266" s="592"/>
    </row>
    <row r="2267" spans="1:47" ht="15" hidden="1">
      <c r="A2267" s="307"/>
      <c r="B2267" s="351"/>
      <c r="C2267" s="352"/>
      <c r="D2267" s="951"/>
      <c r="E2267" s="952"/>
      <c r="F2267" s="952"/>
      <c r="G2267" s="953"/>
      <c r="H2267" s="745">
        <v>0.21</v>
      </c>
      <c r="I2267" s="747">
        <v>1</v>
      </c>
      <c r="J2267" s="312"/>
      <c r="K2267" s="680">
        <f t="shared" si="500"/>
        <v>0</v>
      </c>
      <c r="L2267" s="356"/>
      <c r="M2267" s="355"/>
      <c r="N2267" s="364">
        <f t="shared" si="546"/>
        <v>0</v>
      </c>
      <c r="O2267" s="356"/>
      <c r="P2267" s="356"/>
      <c r="Q2267" s="356"/>
      <c r="R2267" s="356"/>
      <c r="S2267" s="356"/>
      <c r="T2267" s="356"/>
      <c r="U2267" s="356"/>
      <c r="V2267" s="356"/>
      <c r="W2267" s="356"/>
      <c r="X2267" s="356"/>
      <c r="Y2267" s="356"/>
      <c r="Z2267" s="356"/>
      <c r="AA2267" s="356"/>
      <c r="AB2267" s="356"/>
      <c r="AC2267" s="356"/>
      <c r="AD2267" s="356"/>
      <c r="AE2267" s="356"/>
      <c r="AF2267" s="356"/>
      <c r="AG2267" s="356"/>
      <c r="AH2267" s="356"/>
      <c r="AI2267" s="356"/>
      <c r="AJ2267" s="356"/>
      <c r="AK2267" s="72">
        <f t="shared" si="547"/>
        <v>0</v>
      </c>
      <c r="AL2267" s="73">
        <f t="shared" si="501"/>
        <v>0</v>
      </c>
      <c r="AM2267" s="368">
        <f t="shared" si="506"/>
        <v>0</v>
      </c>
      <c r="AN2267" s="368">
        <f t="shared" si="507"/>
        <v>0</v>
      </c>
      <c r="AO2267" s="756">
        <f t="shared" si="508"/>
        <v>0</v>
      </c>
      <c r="AP2267" s="59">
        <f t="shared" si="548"/>
        <v>0</v>
      </c>
      <c r="AQ2267" s="59">
        <f t="shared" si="549"/>
        <v>0</v>
      </c>
      <c r="AR2267" s="102"/>
      <c r="AS2267" s="102"/>
      <c r="AT2267" s="27"/>
      <c r="AU2267" s="592"/>
    </row>
    <row r="2268" spans="1:47" ht="15" hidden="1">
      <c r="A2268" s="309"/>
      <c r="B2268" s="338"/>
      <c r="C2268" s="350"/>
      <c r="D2268" s="951"/>
      <c r="E2268" s="952"/>
      <c r="F2268" s="952"/>
      <c r="G2268" s="953"/>
      <c r="H2268" s="745">
        <v>0.21</v>
      </c>
      <c r="I2268" s="747">
        <v>1</v>
      </c>
      <c r="J2268" s="316"/>
      <c r="K2268" s="680">
        <f t="shared" si="500"/>
        <v>0</v>
      </c>
      <c r="L2268" s="356"/>
      <c r="M2268" s="355"/>
      <c r="N2268" s="364">
        <f t="shared" si="546"/>
        <v>0</v>
      </c>
      <c r="O2268" s="355"/>
      <c r="P2268" s="355"/>
      <c r="Q2268" s="355"/>
      <c r="R2268" s="355"/>
      <c r="S2268" s="355"/>
      <c r="T2268" s="355"/>
      <c r="U2268" s="355"/>
      <c r="V2268" s="355"/>
      <c r="W2268" s="355"/>
      <c r="X2268" s="355"/>
      <c r="Y2268" s="355"/>
      <c r="Z2268" s="355"/>
      <c r="AA2268" s="355"/>
      <c r="AB2268" s="355"/>
      <c r="AC2268" s="355"/>
      <c r="AD2268" s="355"/>
      <c r="AE2268" s="355"/>
      <c r="AF2268" s="355"/>
      <c r="AG2268" s="355"/>
      <c r="AH2268" s="355"/>
      <c r="AI2268" s="355"/>
      <c r="AJ2268" s="355"/>
      <c r="AK2268" s="72">
        <f t="shared" si="547"/>
        <v>0</v>
      </c>
      <c r="AL2268" s="73">
        <f t="shared" si="501"/>
        <v>0</v>
      </c>
      <c r="AM2268" s="368">
        <f t="shared" si="506"/>
        <v>0</v>
      </c>
      <c r="AN2268" s="368">
        <f t="shared" si="507"/>
        <v>0</v>
      </c>
      <c r="AO2268" s="756">
        <f t="shared" si="508"/>
        <v>0</v>
      </c>
      <c r="AP2268" s="59">
        <f t="shared" si="548"/>
        <v>0</v>
      </c>
      <c r="AQ2268" s="59">
        <f t="shared" si="549"/>
        <v>0</v>
      </c>
      <c r="AR2268" s="102"/>
      <c r="AS2268" s="102"/>
      <c r="AT2268" s="27"/>
      <c r="AU2268" s="592"/>
    </row>
    <row r="2269" spans="1:47" ht="15" hidden="1">
      <c r="A2269" s="309"/>
      <c r="B2269" s="338"/>
      <c r="C2269" s="350"/>
      <c r="D2269" s="951"/>
      <c r="E2269" s="952"/>
      <c r="F2269" s="952"/>
      <c r="G2269" s="953"/>
      <c r="H2269" s="745">
        <v>0.21</v>
      </c>
      <c r="I2269" s="747">
        <v>1</v>
      </c>
      <c r="J2269" s="316"/>
      <c r="K2269" s="680">
        <f t="shared" si="500"/>
        <v>0</v>
      </c>
      <c r="L2269" s="356"/>
      <c r="M2269" s="355"/>
      <c r="N2269" s="364">
        <f t="shared" si="546"/>
        <v>0</v>
      </c>
      <c r="O2269" s="355"/>
      <c r="P2269" s="355"/>
      <c r="Q2269" s="355"/>
      <c r="R2269" s="355"/>
      <c r="S2269" s="355"/>
      <c r="T2269" s="355"/>
      <c r="U2269" s="355"/>
      <c r="V2269" s="355"/>
      <c r="W2269" s="355"/>
      <c r="X2269" s="355"/>
      <c r="Y2269" s="355"/>
      <c r="Z2269" s="355"/>
      <c r="AA2269" s="355"/>
      <c r="AB2269" s="355"/>
      <c r="AC2269" s="355"/>
      <c r="AD2269" s="355"/>
      <c r="AE2269" s="355"/>
      <c r="AF2269" s="355"/>
      <c r="AG2269" s="355"/>
      <c r="AH2269" s="355"/>
      <c r="AI2269" s="355"/>
      <c r="AJ2269" s="355"/>
      <c r="AK2269" s="72">
        <f t="shared" si="547"/>
        <v>0</v>
      </c>
      <c r="AL2269" s="73">
        <f t="shared" si="501"/>
        <v>0</v>
      </c>
      <c r="AM2269" s="368">
        <f t="shared" si="506"/>
        <v>0</v>
      </c>
      <c r="AN2269" s="368">
        <f t="shared" si="507"/>
        <v>0</v>
      </c>
      <c r="AO2269" s="756">
        <f t="shared" si="508"/>
        <v>0</v>
      </c>
      <c r="AP2269" s="59">
        <f t="shared" si="548"/>
        <v>0</v>
      </c>
      <c r="AQ2269" s="59">
        <f t="shared" si="549"/>
        <v>0</v>
      </c>
      <c r="AR2269" s="102"/>
      <c r="AS2269" s="102"/>
      <c r="AT2269" s="27"/>
      <c r="AU2269" s="592"/>
    </row>
    <row r="2270" spans="1:47" ht="15" hidden="1">
      <c r="A2270" s="307"/>
      <c r="B2270" s="351"/>
      <c r="C2270" s="352"/>
      <c r="D2270" s="951"/>
      <c r="E2270" s="952"/>
      <c r="F2270" s="952"/>
      <c r="G2270" s="953"/>
      <c r="H2270" s="745">
        <v>0.21</v>
      </c>
      <c r="I2270" s="747">
        <v>1</v>
      </c>
      <c r="J2270" s="312"/>
      <c r="K2270" s="680">
        <f t="shared" si="500"/>
        <v>0</v>
      </c>
      <c r="L2270" s="356"/>
      <c r="M2270" s="355"/>
      <c r="N2270" s="364">
        <f t="shared" si="546"/>
        <v>0</v>
      </c>
      <c r="O2270" s="356"/>
      <c r="P2270" s="356"/>
      <c r="Q2270" s="356"/>
      <c r="R2270" s="356"/>
      <c r="S2270" s="356"/>
      <c r="T2270" s="356"/>
      <c r="U2270" s="356"/>
      <c r="V2270" s="356"/>
      <c r="W2270" s="356"/>
      <c r="X2270" s="356"/>
      <c r="Y2270" s="356"/>
      <c r="Z2270" s="356"/>
      <c r="AA2270" s="356"/>
      <c r="AB2270" s="356"/>
      <c r="AC2270" s="356"/>
      <c r="AD2270" s="356"/>
      <c r="AE2270" s="356"/>
      <c r="AF2270" s="356"/>
      <c r="AG2270" s="356"/>
      <c r="AH2270" s="356"/>
      <c r="AI2270" s="356"/>
      <c r="AJ2270" s="356"/>
      <c r="AK2270" s="72">
        <f t="shared" si="547"/>
        <v>0</v>
      </c>
      <c r="AL2270" s="73">
        <f t="shared" si="501"/>
        <v>0</v>
      </c>
      <c r="AM2270" s="368">
        <f t="shared" si="506"/>
        <v>0</v>
      </c>
      <c r="AN2270" s="368">
        <f t="shared" si="507"/>
        <v>0</v>
      </c>
      <c r="AO2270" s="756">
        <f t="shared" si="508"/>
        <v>0</v>
      </c>
      <c r="AP2270" s="59">
        <f t="shared" si="548"/>
        <v>0</v>
      </c>
      <c r="AQ2270" s="59">
        <f t="shared" si="549"/>
        <v>0</v>
      </c>
      <c r="AR2270" s="102"/>
      <c r="AS2270" s="102"/>
      <c r="AT2270" s="27"/>
      <c r="AU2270" s="592"/>
    </row>
    <row r="2271" spans="1:47" ht="15" hidden="1">
      <c r="A2271" s="309"/>
      <c r="B2271" s="338"/>
      <c r="C2271" s="350"/>
      <c r="D2271" s="951"/>
      <c r="E2271" s="952"/>
      <c r="F2271" s="952"/>
      <c r="G2271" s="953"/>
      <c r="H2271" s="745">
        <v>0.21</v>
      </c>
      <c r="I2271" s="747">
        <v>1</v>
      </c>
      <c r="J2271" s="316"/>
      <c r="K2271" s="680">
        <f t="shared" si="500"/>
        <v>0</v>
      </c>
      <c r="L2271" s="356"/>
      <c r="M2271" s="355"/>
      <c r="N2271" s="364">
        <f t="shared" si="546"/>
        <v>0</v>
      </c>
      <c r="O2271" s="355"/>
      <c r="P2271" s="355"/>
      <c r="Q2271" s="355"/>
      <c r="R2271" s="355"/>
      <c r="S2271" s="355"/>
      <c r="T2271" s="355"/>
      <c r="U2271" s="355"/>
      <c r="V2271" s="355"/>
      <c r="W2271" s="355"/>
      <c r="X2271" s="355"/>
      <c r="Y2271" s="355"/>
      <c r="Z2271" s="355"/>
      <c r="AA2271" s="355"/>
      <c r="AB2271" s="355"/>
      <c r="AC2271" s="355"/>
      <c r="AD2271" s="355"/>
      <c r="AE2271" s="355"/>
      <c r="AF2271" s="355"/>
      <c r="AG2271" s="355"/>
      <c r="AH2271" s="355"/>
      <c r="AI2271" s="355"/>
      <c r="AJ2271" s="355"/>
      <c r="AK2271" s="72">
        <f t="shared" si="547"/>
        <v>0</v>
      </c>
      <c r="AL2271" s="73">
        <f t="shared" si="501"/>
        <v>0</v>
      </c>
      <c r="AM2271" s="368">
        <f t="shared" si="506"/>
        <v>0</v>
      </c>
      <c r="AN2271" s="368">
        <f t="shared" si="507"/>
        <v>0</v>
      </c>
      <c r="AO2271" s="756">
        <f t="shared" si="508"/>
        <v>0</v>
      </c>
      <c r="AP2271" s="59">
        <f t="shared" si="548"/>
        <v>0</v>
      </c>
      <c r="AQ2271" s="59">
        <f t="shared" si="549"/>
        <v>0</v>
      </c>
      <c r="AR2271" s="102"/>
      <c r="AS2271" s="102"/>
      <c r="AT2271" s="27"/>
      <c r="AU2271" s="592"/>
    </row>
    <row r="2272" spans="1:47" ht="15" hidden="1">
      <c r="A2272" s="309"/>
      <c r="B2272" s="338"/>
      <c r="C2272" s="350"/>
      <c r="D2272" s="951"/>
      <c r="E2272" s="952"/>
      <c r="F2272" s="952"/>
      <c r="G2272" s="953"/>
      <c r="H2272" s="745">
        <v>0.21</v>
      </c>
      <c r="I2272" s="747">
        <v>1</v>
      </c>
      <c r="J2272" s="316"/>
      <c r="K2272" s="680">
        <f t="shared" si="500"/>
        <v>0</v>
      </c>
      <c r="L2272" s="356"/>
      <c r="M2272" s="355"/>
      <c r="N2272" s="364">
        <f t="shared" si="546"/>
        <v>0</v>
      </c>
      <c r="O2272" s="355"/>
      <c r="P2272" s="355"/>
      <c r="Q2272" s="355"/>
      <c r="R2272" s="355"/>
      <c r="S2272" s="355"/>
      <c r="T2272" s="355"/>
      <c r="U2272" s="355"/>
      <c r="V2272" s="355"/>
      <c r="W2272" s="355"/>
      <c r="X2272" s="355"/>
      <c r="Y2272" s="355"/>
      <c r="Z2272" s="355"/>
      <c r="AA2272" s="355"/>
      <c r="AB2272" s="355"/>
      <c r="AC2272" s="355"/>
      <c r="AD2272" s="355"/>
      <c r="AE2272" s="355"/>
      <c r="AF2272" s="355"/>
      <c r="AG2272" s="355"/>
      <c r="AH2272" s="355"/>
      <c r="AI2272" s="355"/>
      <c r="AJ2272" s="355"/>
      <c r="AK2272" s="72">
        <f t="shared" si="547"/>
        <v>0</v>
      </c>
      <c r="AL2272" s="73">
        <f t="shared" si="501"/>
        <v>0</v>
      </c>
      <c r="AM2272" s="368">
        <f t="shared" si="506"/>
        <v>0</v>
      </c>
      <c r="AN2272" s="368">
        <f t="shared" si="507"/>
        <v>0</v>
      </c>
      <c r="AO2272" s="756">
        <f t="shared" si="508"/>
        <v>0</v>
      </c>
      <c r="AP2272" s="59">
        <f t="shared" si="548"/>
        <v>0</v>
      </c>
      <c r="AQ2272" s="59">
        <f t="shared" si="549"/>
        <v>0</v>
      </c>
      <c r="AR2272" s="102"/>
      <c r="AS2272" s="102"/>
      <c r="AT2272" s="27"/>
      <c r="AU2272" s="592"/>
    </row>
    <row r="2273" spans="1:47" ht="15" hidden="1">
      <c r="A2273" s="307"/>
      <c r="B2273" s="351"/>
      <c r="C2273" s="352"/>
      <c r="D2273" s="951"/>
      <c r="E2273" s="952"/>
      <c r="F2273" s="952"/>
      <c r="G2273" s="953"/>
      <c r="H2273" s="745">
        <v>0.21</v>
      </c>
      <c r="I2273" s="747">
        <v>1</v>
      </c>
      <c r="J2273" s="312"/>
      <c r="K2273" s="680">
        <f t="shared" si="500"/>
        <v>0</v>
      </c>
      <c r="L2273" s="356"/>
      <c r="M2273" s="355"/>
      <c r="N2273" s="364">
        <f t="shared" si="546"/>
        <v>0</v>
      </c>
      <c r="O2273" s="356"/>
      <c r="P2273" s="356"/>
      <c r="Q2273" s="356"/>
      <c r="R2273" s="356"/>
      <c r="S2273" s="356"/>
      <c r="T2273" s="356"/>
      <c r="U2273" s="356"/>
      <c r="V2273" s="356"/>
      <c r="W2273" s="356"/>
      <c r="X2273" s="356"/>
      <c r="Y2273" s="356"/>
      <c r="Z2273" s="356"/>
      <c r="AA2273" s="356"/>
      <c r="AB2273" s="356"/>
      <c r="AC2273" s="356"/>
      <c r="AD2273" s="356"/>
      <c r="AE2273" s="356"/>
      <c r="AF2273" s="356"/>
      <c r="AG2273" s="356"/>
      <c r="AH2273" s="356"/>
      <c r="AI2273" s="356"/>
      <c r="AJ2273" s="356"/>
      <c r="AK2273" s="72">
        <f t="shared" si="547"/>
        <v>0</v>
      </c>
      <c r="AL2273" s="73">
        <f t="shared" si="501"/>
        <v>0</v>
      </c>
      <c r="AM2273" s="368">
        <f t="shared" si="506"/>
        <v>0</v>
      </c>
      <c r="AN2273" s="368">
        <f t="shared" si="507"/>
        <v>0</v>
      </c>
      <c r="AO2273" s="756">
        <f t="shared" si="508"/>
        <v>0</v>
      </c>
      <c r="AP2273" s="59">
        <f t="shared" si="548"/>
        <v>0</v>
      </c>
      <c r="AQ2273" s="59">
        <f t="shared" si="549"/>
        <v>0</v>
      </c>
      <c r="AR2273" s="102"/>
      <c r="AS2273" s="102"/>
      <c r="AT2273" s="27"/>
      <c r="AU2273" s="592"/>
    </row>
    <row r="2274" spans="1:47" ht="15" hidden="1">
      <c r="A2274" s="307"/>
      <c r="B2274" s="351"/>
      <c r="C2274" s="352"/>
      <c r="D2274" s="951"/>
      <c r="E2274" s="952"/>
      <c r="F2274" s="952"/>
      <c r="G2274" s="953"/>
      <c r="H2274" s="745">
        <v>0.21</v>
      </c>
      <c r="I2274" s="747">
        <v>1</v>
      </c>
      <c r="J2274" s="312"/>
      <c r="K2274" s="680">
        <f t="shared" si="500"/>
        <v>0</v>
      </c>
      <c r="L2274" s="356"/>
      <c r="M2274" s="355"/>
      <c r="N2274" s="364">
        <f t="shared" si="546"/>
        <v>0</v>
      </c>
      <c r="O2274" s="356"/>
      <c r="P2274" s="356"/>
      <c r="Q2274" s="356"/>
      <c r="R2274" s="356"/>
      <c r="S2274" s="356"/>
      <c r="T2274" s="356"/>
      <c r="U2274" s="356"/>
      <c r="V2274" s="356"/>
      <c r="W2274" s="356"/>
      <c r="X2274" s="356"/>
      <c r="Y2274" s="356"/>
      <c r="Z2274" s="356"/>
      <c r="AA2274" s="356"/>
      <c r="AB2274" s="356"/>
      <c r="AC2274" s="356"/>
      <c r="AD2274" s="356"/>
      <c r="AE2274" s="356"/>
      <c r="AF2274" s="356"/>
      <c r="AG2274" s="356"/>
      <c r="AH2274" s="356"/>
      <c r="AI2274" s="356"/>
      <c r="AJ2274" s="356"/>
      <c r="AK2274" s="72">
        <f t="shared" si="547"/>
        <v>0</v>
      </c>
      <c r="AL2274" s="73">
        <f t="shared" si="501"/>
        <v>0</v>
      </c>
      <c r="AM2274" s="368">
        <f t="shared" si="506"/>
        <v>0</v>
      </c>
      <c r="AN2274" s="368">
        <f t="shared" si="507"/>
        <v>0</v>
      </c>
      <c r="AO2274" s="756">
        <f t="shared" si="508"/>
        <v>0</v>
      </c>
      <c r="AP2274" s="59">
        <f t="shared" si="548"/>
        <v>0</v>
      </c>
      <c r="AQ2274" s="59">
        <f t="shared" si="549"/>
        <v>0</v>
      </c>
      <c r="AR2274" s="102"/>
      <c r="AS2274" s="102"/>
      <c r="AT2274" s="27"/>
      <c r="AU2274" s="592"/>
    </row>
    <row r="2275" spans="1:47" ht="15" hidden="1">
      <c r="A2275" s="309"/>
      <c r="B2275" s="338"/>
      <c r="C2275" s="350"/>
      <c r="D2275" s="951"/>
      <c r="E2275" s="952"/>
      <c r="F2275" s="952"/>
      <c r="G2275" s="953"/>
      <c r="H2275" s="745">
        <v>0.21</v>
      </c>
      <c r="I2275" s="747">
        <v>1</v>
      </c>
      <c r="J2275" s="316"/>
      <c r="K2275" s="680">
        <f t="shared" si="500"/>
        <v>0</v>
      </c>
      <c r="L2275" s="356"/>
      <c r="M2275" s="355"/>
      <c r="N2275" s="364">
        <f t="shared" si="546"/>
        <v>0</v>
      </c>
      <c r="O2275" s="355"/>
      <c r="P2275" s="355"/>
      <c r="Q2275" s="355"/>
      <c r="R2275" s="355"/>
      <c r="S2275" s="355"/>
      <c r="T2275" s="355"/>
      <c r="U2275" s="355"/>
      <c r="V2275" s="355"/>
      <c r="W2275" s="355"/>
      <c r="X2275" s="355"/>
      <c r="Y2275" s="355"/>
      <c r="Z2275" s="355"/>
      <c r="AA2275" s="355"/>
      <c r="AB2275" s="355"/>
      <c r="AC2275" s="355"/>
      <c r="AD2275" s="355"/>
      <c r="AE2275" s="355"/>
      <c r="AF2275" s="355"/>
      <c r="AG2275" s="355"/>
      <c r="AH2275" s="355"/>
      <c r="AI2275" s="355"/>
      <c r="AJ2275" s="355"/>
      <c r="AK2275" s="72">
        <f t="shared" si="547"/>
        <v>0</v>
      </c>
      <c r="AL2275" s="73">
        <f t="shared" si="501"/>
        <v>0</v>
      </c>
      <c r="AM2275" s="368">
        <f t="shared" si="506"/>
        <v>0</v>
      </c>
      <c r="AN2275" s="368">
        <f t="shared" si="507"/>
        <v>0</v>
      </c>
      <c r="AO2275" s="756">
        <f t="shared" si="508"/>
        <v>0</v>
      </c>
      <c r="AP2275" s="59">
        <f t="shared" si="548"/>
        <v>0</v>
      </c>
      <c r="AQ2275" s="59">
        <f t="shared" si="549"/>
        <v>0</v>
      </c>
      <c r="AR2275" s="102"/>
      <c r="AS2275" s="102"/>
      <c r="AT2275" s="27"/>
      <c r="AU2275" s="592"/>
    </row>
    <row r="2276" spans="1:47" ht="15" hidden="1">
      <c r="A2276" s="309"/>
      <c r="B2276" s="338"/>
      <c r="C2276" s="350"/>
      <c r="D2276" s="951"/>
      <c r="E2276" s="952"/>
      <c r="F2276" s="952"/>
      <c r="G2276" s="953"/>
      <c r="H2276" s="745">
        <v>0.21</v>
      </c>
      <c r="I2276" s="747">
        <v>1</v>
      </c>
      <c r="J2276" s="316"/>
      <c r="K2276" s="680">
        <f t="shared" si="500"/>
        <v>0</v>
      </c>
      <c r="L2276" s="356"/>
      <c r="M2276" s="355"/>
      <c r="N2276" s="364">
        <f t="shared" si="546"/>
        <v>0</v>
      </c>
      <c r="O2276" s="355"/>
      <c r="P2276" s="355"/>
      <c r="Q2276" s="355"/>
      <c r="R2276" s="355"/>
      <c r="S2276" s="355"/>
      <c r="T2276" s="355"/>
      <c r="U2276" s="355"/>
      <c r="V2276" s="355"/>
      <c r="W2276" s="355"/>
      <c r="X2276" s="355"/>
      <c r="Y2276" s="355"/>
      <c r="Z2276" s="355"/>
      <c r="AA2276" s="355"/>
      <c r="AB2276" s="355"/>
      <c r="AC2276" s="355"/>
      <c r="AD2276" s="355"/>
      <c r="AE2276" s="355"/>
      <c r="AF2276" s="355"/>
      <c r="AG2276" s="355"/>
      <c r="AH2276" s="355"/>
      <c r="AI2276" s="355"/>
      <c r="AJ2276" s="355"/>
      <c r="AK2276" s="72">
        <f t="shared" si="547"/>
        <v>0</v>
      </c>
      <c r="AL2276" s="73">
        <f t="shared" si="501"/>
        <v>0</v>
      </c>
      <c r="AM2276" s="368">
        <f t="shared" si="506"/>
        <v>0</v>
      </c>
      <c r="AN2276" s="368">
        <f t="shared" si="507"/>
        <v>0</v>
      </c>
      <c r="AO2276" s="756">
        <f t="shared" si="508"/>
        <v>0</v>
      </c>
      <c r="AP2276" s="59">
        <f t="shared" si="548"/>
        <v>0</v>
      </c>
      <c r="AQ2276" s="59">
        <f t="shared" si="549"/>
        <v>0</v>
      </c>
      <c r="AR2276" s="102"/>
      <c r="AS2276" s="102"/>
      <c r="AT2276" s="27"/>
      <c r="AU2276" s="592"/>
    </row>
    <row r="2277" spans="1:47" ht="15" hidden="1">
      <c r="A2277" s="307"/>
      <c r="B2277" s="351"/>
      <c r="C2277" s="352"/>
      <c r="D2277" s="951"/>
      <c r="E2277" s="952"/>
      <c r="F2277" s="952"/>
      <c r="G2277" s="953"/>
      <c r="H2277" s="745">
        <v>0.21</v>
      </c>
      <c r="I2277" s="747">
        <v>1</v>
      </c>
      <c r="J2277" s="312"/>
      <c r="K2277" s="680">
        <f t="shared" si="500"/>
        <v>0</v>
      </c>
      <c r="L2277" s="356"/>
      <c r="M2277" s="355"/>
      <c r="N2277" s="364">
        <f t="shared" si="546"/>
        <v>0</v>
      </c>
      <c r="O2277" s="356"/>
      <c r="P2277" s="356"/>
      <c r="Q2277" s="356"/>
      <c r="R2277" s="356"/>
      <c r="S2277" s="356"/>
      <c r="T2277" s="356"/>
      <c r="U2277" s="356"/>
      <c r="V2277" s="356"/>
      <c r="W2277" s="356"/>
      <c r="X2277" s="356"/>
      <c r="Y2277" s="356"/>
      <c r="Z2277" s="356"/>
      <c r="AA2277" s="356"/>
      <c r="AB2277" s="356"/>
      <c r="AC2277" s="356"/>
      <c r="AD2277" s="356"/>
      <c r="AE2277" s="356"/>
      <c r="AF2277" s="356"/>
      <c r="AG2277" s="356"/>
      <c r="AH2277" s="356"/>
      <c r="AI2277" s="356"/>
      <c r="AJ2277" s="356"/>
      <c r="AK2277" s="72">
        <f t="shared" si="547"/>
        <v>0</v>
      </c>
      <c r="AL2277" s="73">
        <f t="shared" si="501"/>
        <v>0</v>
      </c>
      <c r="AM2277" s="368">
        <f t="shared" si="506"/>
        <v>0</v>
      </c>
      <c r="AN2277" s="368">
        <f t="shared" si="507"/>
        <v>0</v>
      </c>
      <c r="AO2277" s="756">
        <f t="shared" si="508"/>
        <v>0</v>
      </c>
      <c r="AP2277" s="59">
        <f t="shared" si="548"/>
        <v>0</v>
      </c>
      <c r="AQ2277" s="59">
        <f t="shared" si="549"/>
        <v>0</v>
      </c>
      <c r="AR2277" s="102"/>
      <c r="AS2277" s="102"/>
      <c r="AT2277" s="27"/>
      <c r="AU2277" s="592"/>
    </row>
    <row r="2278" spans="1:47" ht="15" hidden="1">
      <c r="A2278" s="307"/>
      <c r="B2278" s="351"/>
      <c r="C2278" s="352"/>
      <c r="D2278" s="951"/>
      <c r="E2278" s="952"/>
      <c r="F2278" s="952"/>
      <c r="G2278" s="953"/>
      <c r="H2278" s="745">
        <v>0.21</v>
      </c>
      <c r="I2278" s="747">
        <v>1</v>
      </c>
      <c r="J2278" s="312"/>
      <c r="K2278" s="680">
        <f t="shared" si="500"/>
        <v>0</v>
      </c>
      <c r="L2278" s="356"/>
      <c r="M2278" s="355"/>
      <c r="N2278" s="364">
        <f t="shared" si="546"/>
        <v>0</v>
      </c>
      <c r="O2278" s="356"/>
      <c r="P2278" s="356"/>
      <c r="Q2278" s="356"/>
      <c r="R2278" s="356"/>
      <c r="S2278" s="356"/>
      <c r="T2278" s="356"/>
      <c r="U2278" s="356"/>
      <c r="V2278" s="356"/>
      <c r="W2278" s="356"/>
      <c r="X2278" s="356"/>
      <c r="Y2278" s="356"/>
      <c r="Z2278" s="356"/>
      <c r="AA2278" s="356"/>
      <c r="AB2278" s="356"/>
      <c r="AC2278" s="356"/>
      <c r="AD2278" s="356"/>
      <c r="AE2278" s="356"/>
      <c r="AF2278" s="356"/>
      <c r="AG2278" s="356"/>
      <c r="AH2278" s="356"/>
      <c r="AI2278" s="356"/>
      <c r="AJ2278" s="356"/>
      <c r="AK2278" s="72">
        <f t="shared" si="547"/>
        <v>0</v>
      </c>
      <c r="AL2278" s="73">
        <f t="shared" si="501"/>
        <v>0</v>
      </c>
      <c r="AM2278" s="368">
        <f t="shared" si="506"/>
        <v>0</v>
      </c>
      <c r="AN2278" s="368">
        <f t="shared" si="507"/>
        <v>0</v>
      </c>
      <c r="AO2278" s="756">
        <f t="shared" si="508"/>
        <v>0</v>
      </c>
      <c r="AP2278" s="59">
        <f t="shared" si="548"/>
        <v>0</v>
      </c>
      <c r="AQ2278" s="59">
        <f t="shared" si="549"/>
        <v>0</v>
      </c>
      <c r="AR2278" s="102"/>
      <c r="AS2278" s="102"/>
      <c r="AT2278" s="27"/>
      <c r="AU2278" s="592"/>
    </row>
    <row r="2279" spans="1:47" ht="15" hidden="1">
      <c r="A2279" s="309"/>
      <c r="B2279" s="338"/>
      <c r="C2279" s="350"/>
      <c r="D2279" s="951"/>
      <c r="E2279" s="952"/>
      <c r="F2279" s="952"/>
      <c r="G2279" s="953"/>
      <c r="H2279" s="745">
        <v>0.21</v>
      </c>
      <c r="I2279" s="747">
        <v>1</v>
      </c>
      <c r="J2279" s="316"/>
      <c r="K2279" s="680">
        <f t="shared" si="500"/>
        <v>0</v>
      </c>
      <c r="L2279" s="356"/>
      <c r="M2279" s="355"/>
      <c r="N2279" s="364">
        <f t="shared" si="546"/>
        <v>0</v>
      </c>
      <c r="O2279" s="355"/>
      <c r="P2279" s="355"/>
      <c r="Q2279" s="355"/>
      <c r="R2279" s="355"/>
      <c r="S2279" s="355"/>
      <c r="T2279" s="355"/>
      <c r="U2279" s="355"/>
      <c r="V2279" s="355"/>
      <c r="W2279" s="355"/>
      <c r="X2279" s="355"/>
      <c r="Y2279" s="355"/>
      <c r="Z2279" s="355"/>
      <c r="AA2279" s="355"/>
      <c r="AB2279" s="355"/>
      <c r="AC2279" s="355"/>
      <c r="AD2279" s="355"/>
      <c r="AE2279" s="355"/>
      <c r="AF2279" s="355"/>
      <c r="AG2279" s="355"/>
      <c r="AH2279" s="355"/>
      <c r="AI2279" s="355"/>
      <c r="AJ2279" s="355"/>
      <c r="AK2279" s="72">
        <f t="shared" si="547"/>
        <v>0</v>
      </c>
      <c r="AL2279" s="73">
        <f t="shared" si="501"/>
        <v>0</v>
      </c>
      <c r="AM2279" s="368">
        <f t="shared" si="506"/>
        <v>0</v>
      </c>
      <c r="AN2279" s="368">
        <f t="shared" si="507"/>
        <v>0</v>
      </c>
      <c r="AO2279" s="756">
        <f t="shared" si="508"/>
        <v>0</v>
      </c>
      <c r="AP2279" s="59">
        <f t="shared" si="548"/>
        <v>0</v>
      </c>
      <c r="AQ2279" s="59">
        <f t="shared" si="549"/>
        <v>0</v>
      </c>
      <c r="AR2279" s="102"/>
      <c r="AS2279" s="102"/>
      <c r="AT2279" s="27"/>
      <c r="AU2279" s="592"/>
    </row>
    <row r="2280" spans="1:47" ht="15" hidden="1">
      <c r="A2280" s="309"/>
      <c r="B2280" s="338"/>
      <c r="C2280" s="350"/>
      <c r="D2280" s="951"/>
      <c r="E2280" s="952"/>
      <c r="F2280" s="952"/>
      <c r="G2280" s="953"/>
      <c r="H2280" s="745">
        <v>0.21</v>
      </c>
      <c r="I2280" s="747">
        <v>1</v>
      </c>
      <c r="J2280" s="316"/>
      <c r="K2280" s="680">
        <f t="shared" si="500"/>
        <v>0</v>
      </c>
      <c r="L2280" s="356"/>
      <c r="M2280" s="355"/>
      <c r="N2280" s="364">
        <f t="shared" si="546"/>
        <v>0</v>
      </c>
      <c r="O2280" s="355"/>
      <c r="P2280" s="355"/>
      <c r="Q2280" s="355"/>
      <c r="R2280" s="355"/>
      <c r="S2280" s="355"/>
      <c r="T2280" s="355"/>
      <c r="U2280" s="355"/>
      <c r="V2280" s="355"/>
      <c r="W2280" s="355"/>
      <c r="X2280" s="355"/>
      <c r="Y2280" s="355"/>
      <c r="Z2280" s="355"/>
      <c r="AA2280" s="355"/>
      <c r="AB2280" s="355"/>
      <c r="AC2280" s="355"/>
      <c r="AD2280" s="355"/>
      <c r="AE2280" s="355"/>
      <c r="AF2280" s="355"/>
      <c r="AG2280" s="355"/>
      <c r="AH2280" s="355"/>
      <c r="AI2280" s="355"/>
      <c r="AJ2280" s="355"/>
      <c r="AK2280" s="72">
        <f t="shared" si="547"/>
        <v>0</v>
      </c>
      <c r="AL2280" s="73">
        <f t="shared" si="501"/>
        <v>0</v>
      </c>
      <c r="AM2280" s="368">
        <f t="shared" si="506"/>
        <v>0</v>
      </c>
      <c r="AN2280" s="368">
        <f t="shared" si="507"/>
        <v>0</v>
      </c>
      <c r="AO2280" s="756">
        <f t="shared" si="508"/>
        <v>0</v>
      </c>
      <c r="AP2280" s="59">
        <f t="shared" si="548"/>
        <v>0</v>
      </c>
      <c r="AQ2280" s="59">
        <f t="shared" si="549"/>
        <v>0</v>
      </c>
      <c r="AR2280" s="102"/>
      <c r="AS2280" s="102"/>
      <c r="AT2280" s="27"/>
      <c r="AU2280" s="592"/>
    </row>
    <row r="2281" spans="1:47" ht="15" hidden="1">
      <c r="A2281" s="307"/>
      <c r="B2281" s="351"/>
      <c r="C2281" s="352"/>
      <c r="D2281" s="951"/>
      <c r="E2281" s="952"/>
      <c r="F2281" s="952"/>
      <c r="G2281" s="953"/>
      <c r="H2281" s="745">
        <v>0.21</v>
      </c>
      <c r="I2281" s="747">
        <v>1</v>
      </c>
      <c r="J2281" s="312"/>
      <c r="K2281" s="680">
        <f t="shared" si="500"/>
        <v>0</v>
      </c>
      <c r="L2281" s="356"/>
      <c r="M2281" s="355"/>
      <c r="N2281" s="364">
        <f t="shared" si="546"/>
        <v>0</v>
      </c>
      <c r="O2281" s="356"/>
      <c r="P2281" s="356"/>
      <c r="Q2281" s="356"/>
      <c r="R2281" s="356"/>
      <c r="S2281" s="356"/>
      <c r="T2281" s="356"/>
      <c r="U2281" s="356"/>
      <c r="V2281" s="356"/>
      <c r="W2281" s="356"/>
      <c r="X2281" s="356"/>
      <c r="Y2281" s="356"/>
      <c r="Z2281" s="356"/>
      <c r="AA2281" s="356"/>
      <c r="AB2281" s="356"/>
      <c r="AC2281" s="356"/>
      <c r="AD2281" s="356"/>
      <c r="AE2281" s="356"/>
      <c r="AF2281" s="356"/>
      <c r="AG2281" s="356"/>
      <c r="AH2281" s="356"/>
      <c r="AI2281" s="356"/>
      <c r="AJ2281" s="356"/>
      <c r="AK2281" s="72">
        <f t="shared" si="547"/>
        <v>0</v>
      </c>
      <c r="AL2281" s="73">
        <f t="shared" si="501"/>
        <v>0</v>
      </c>
      <c r="AM2281" s="368">
        <f t="shared" si="506"/>
        <v>0</v>
      </c>
      <c r="AN2281" s="368">
        <f t="shared" si="507"/>
        <v>0</v>
      </c>
      <c r="AO2281" s="756">
        <f t="shared" si="508"/>
        <v>0</v>
      </c>
      <c r="AP2281" s="59">
        <f t="shared" si="548"/>
        <v>0</v>
      </c>
      <c r="AQ2281" s="59">
        <f t="shared" si="549"/>
        <v>0</v>
      </c>
      <c r="AR2281" s="102"/>
      <c r="AS2281" s="102"/>
      <c r="AT2281" s="27"/>
      <c r="AU2281" s="592"/>
    </row>
    <row r="2282" spans="1:47" ht="15" hidden="1">
      <c r="A2282" s="309"/>
      <c r="B2282" s="338"/>
      <c r="C2282" s="350"/>
      <c r="D2282" s="951"/>
      <c r="E2282" s="952"/>
      <c r="F2282" s="952"/>
      <c r="G2282" s="953"/>
      <c r="H2282" s="745">
        <v>0.21</v>
      </c>
      <c r="I2282" s="747">
        <v>1</v>
      </c>
      <c r="J2282" s="316"/>
      <c r="K2282" s="680">
        <f t="shared" si="500"/>
        <v>0</v>
      </c>
      <c r="L2282" s="356"/>
      <c r="M2282" s="355"/>
      <c r="N2282" s="364">
        <f t="shared" si="546"/>
        <v>0</v>
      </c>
      <c r="O2282" s="355"/>
      <c r="P2282" s="355"/>
      <c r="Q2282" s="355"/>
      <c r="R2282" s="355"/>
      <c r="S2282" s="355"/>
      <c r="T2282" s="355"/>
      <c r="U2282" s="355"/>
      <c r="V2282" s="355"/>
      <c r="W2282" s="355"/>
      <c r="X2282" s="355"/>
      <c r="Y2282" s="355"/>
      <c r="Z2282" s="355"/>
      <c r="AA2282" s="355"/>
      <c r="AB2282" s="355"/>
      <c r="AC2282" s="355"/>
      <c r="AD2282" s="355"/>
      <c r="AE2282" s="355"/>
      <c r="AF2282" s="355"/>
      <c r="AG2282" s="355"/>
      <c r="AH2282" s="355"/>
      <c r="AI2282" s="355"/>
      <c r="AJ2282" s="355"/>
      <c r="AK2282" s="72">
        <f t="shared" si="547"/>
        <v>0</v>
      </c>
      <c r="AL2282" s="73">
        <f t="shared" si="501"/>
        <v>0</v>
      </c>
      <c r="AM2282" s="368">
        <f t="shared" si="506"/>
        <v>0</v>
      </c>
      <c r="AN2282" s="368">
        <f t="shared" si="507"/>
        <v>0</v>
      </c>
      <c r="AO2282" s="756">
        <f t="shared" si="508"/>
        <v>0</v>
      </c>
      <c r="AP2282" s="59">
        <f t="shared" si="548"/>
        <v>0</v>
      </c>
      <c r="AQ2282" s="59">
        <f t="shared" si="549"/>
        <v>0</v>
      </c>
      <c r="AR2282" s="102"/>
      <c r="AS2282" s="102"/>
      <c r="AT2282" s="27"/>
      <c r="AU2282" s="592"/>
    </row>
    <row r="2283" spans="1:47" ht="15" hidden="1">
      <c r="A2283" s="309"/>
      <c r="B2283" s="338"/>
      <c r="C2283" s="350"/>
      <c r="D2283" s="951"/>
      <c r="E2283" s="952"/>
      <c r="F2283" s="952"/>
      <c r="G2283" s="953"/>
      <c r="H2283" s="745">
        <v>0.21</v>
      </c>
      <c r="I2283" s="747">
        <v>1</v>
      </c>
      <c r="J2283" s="316"/>
      <c r="K2283" s="680">
        <f t="shared" si="500"/>
        <v>0</v>
      </c>
      <c r="L2283" s="356"/>
      <c r="M2283" s="355"/>
      <c r="N2283" s="364">
        <f t="shared" si="546"/>
        <v>0</v>
      </c>
      <c r="O2283" s="355"/>
      <c r="P2283" s="355"/>
      <c r="Q2283" s="355"/>
      <c r="R2283" s="355"/>
      <c r="S2283" s="355"/>
      <c r="T2283" s="355"/>
      <c r="U2283" s="355"/>
      <c r="V2283" s="355"/>
      <c r="W2283" s="355"/>
      <c r="X2283" s="355"/>
      <c r="Y2283" s="355"/>
      <c r="Z2283" s="355"/>
      <c r="AA2283" s="355"/>
      <c r="AB2283" s="355"/>
      <c r="AC2283" s="355"/>
      <c r="AD2283" s="355"/>
      <c r="AE2283" s="355"/>
      <c r="AF2283" s="355"/>
      <c r="AG2283" s="355"/>
      <c r="AH2283" s="355"/>
      <c r="AI2283" s="355"/>
      <c r="AJ2283" s="355"/>
      <c r="AK2283" s="72">
        <f t="shared" si="547"/>
        <v>0</v>
      </c>
      <c r="AL2283" s="73">
        <f t="shared" si="501"/>
        <v>0</v>
      </c>
      <c r="AM2283" s="368">
        <f t="shared" si="506"/>
        <v>0</v>
      </c>
      <c r="AN2283" s="368">
        <f t="shared" si="507"/>
        <v>0</v>
      </c>
      <c r="AO2283" s="756">
        <f t="shared" si="508"/>
        <v>0</v>
      </c>
      <c r="AP2283" s="59">
        <f t="shared" si="548"/>
        <v>0</v>
      </c>
      <c r="AQ2283" s="59">
        <f t="shared" si="549"/>
        <v>0</v>
      </c>
      <c r="AR2283" s="102"/>
      <c r="AS2283" s="102"/>
      <c r="AT2283" s="27"/>
      <c r="AU2283" s="592"/>
    </row>
    <row r="2284" spans="1:47" ht="15" hidden="1">
      <c r="A2284" s="307"/>
      <c r="B2284" s="351"/>
      <c r="C2284" s="352"/>
      <c r="D2284" s="951"/>
      <c r="E2284" s="952"/>
      <c r="F2284" s="952"/>
      <c r="G2284" s="953"/>
      <c r="H2284" s="745">
        <v>0.21</v>
      </c>
      <c r="I2284" s="747">
        <v>1</v>
      </c>
      <c r="J2284" s="312"/>
      <c r="K2284" s="680">
        <f t="shared" si="500"/>
        <v>0</v>
      </c>
      <c r="L2284" s="356"/>
      <c r="M2284" s="355"/>
      <c r="N2284" s="364">
        <f t="shared" si="546"/>
        <v>0</v>
      </c>
      <c r="O2284" s="356"/>
      <c r="P2284" s="356"/>
      <c r="Q2284" s="356"/>
      <c r="R2284" s="356"/>
      <c r="S2284" s="356"/>
      <c r="T2284" s="356"/>
      <c r="U2284" s="356"/>
      <c r="V2284" s="356"/>
      <c r="W2284" s="356"/>
      <c r="X2284" s="356"/>
      <c r="Y2284" s="356"/>
      <c r="Z2284" s="356"/>
      <c r="AA2284" s="356"/>
      <c r="AB2284" s="356"/>
      <c r="AC2284" s="356"/>
      <c r="AD2284" s="356"/>
      <c r="AE2284" s="356"/>
      <c r="AF2284" s="356"/>
      <c r="AG2284" s="356"/>
      <c r="AH2284" s="356"/>
      <c r="AI2284" s="356"/>
      <c r="AJ2284" s="356"/>
      <c r="AK2284" s="72">
        <f t="shared" si="547"/>
        <v>0</v>
      </c>
      <c r="AL2284" s="73">
        <f t="shared" si="501"/>
        <v>0</v>
      </c>
      <c r="AM2284" s="368">
        <f t="shared" si="506"/>
        <v>0</v>
      </c>
      <c r="AN2284" s="368">
        <f t="shared" si="507"/>
        <v>0</v>
      </c>
      <c r="AO2284" s="756">
        <f t="shared" si="508"/>
        <v>0</v>
      </c>
      <c r="AP2284" s="59">
        <f t="shared" si="548"/>
        <v>0</v>
      </c>
      <c r="AQ2284" s="59">
        <f t="shared" si="549"/>
        <v>0</v>
      </c>
      <c r="AR2284" s="102"/>
      <c r="AS2284" s="102"/>
      <c r="AT2284" s="27"/>
      <c r="AU2284" s="592"/>
    </row>
    <row r="2285" spans="1:47" ht="15" hidden="1">
      <c r="A2285" s="309"/>
      <c r="B2285" s="338"/>
      <c r="C2285" s="350"/>
      <c r="D2285" s="951"/>
      <c r="E2285" s="952"/>
      <c r="F2285" s="952"/>
      <c r="G2285" s="953"/>
      <c r="H2285" s="745">
        <v>0.21</v>
      </c>
      <c r="I2285" s="747">
        <v>1</v>
      </c>
      <c r="J2285" s="316"/>
      <c r="K2285" s="680">
        <f t="shared" si="500"/>
        <v>0</v>
      </c>
      <c r="L2285" s="356"/>
      <c r="M2285" s="355"/>
      <c r="N2285" s="364">
        <f t="shared" si="546"/>
        <v>0</v>
      </c>
      <c r="O2285" s="355"/>
      <c r="P2285" s="355"/>
      <c r="Q2285" s="355"/>
      <c r="R2285" s="355"/>
      <c r="S2285" s="355"/>
      <c r="T2285" s="355"/>
      <c r="U2285" s="355"/>
      <c r="V2285" s="355"/>
      <c r="W2285" s="355"/>
      <c r="X2285" s="355"/>
      <c r="Y2285" s="355"/>
      <c r="Z2285" s="355"/>
      <c r="AA2285" s="355"/>
      <c r="AB2285" s="355"/>
      <c r="AC2285" s="355"/>
      <c r="AD2285" s="355"/>
      <c r="AE2285" s="355"/>
      <c r="AF2285" s="355"/>
      <c r="AG2285" s="355"/>
      <c r="AH2285" s="355"/>
      <c r="AI2285" s="355"/>
      <c r="AJ2285" s="355"/>
      <c r="AK2285" s="72">
        <f t="shared" si="547"/>
        <v>0</v>
      </c>
      <c r="AL2285" s="73">
        <f t="shared" si="501"/>
        <v>0</v>
      </c>
      <c r="AM2285" s="368">
        <f t="shared" si="506"/>
        <v>0</v>
      </c>
      <c r="AN2285" s="368">
        <f t="shared" si="507"/>
        <v>0</v>
      </c>
      <c r="AO2285" s="756">
        <f t="shared" si="508"/>
        <v>0</v>
      </c>
      <c r="AP2285" s="59">
        <f t="shared" si="548"/>
        <v>0</v>
      </c>
      <c r="AQ2285" s="59">
        <f t="shared" si="549"/>
        <v>0</v>
      </c>
      <c r="AR2285" s="102"/>
      <c r="AS2285" s="102"/>
      <c r="AT2285" s="27"/>
      <c r="AU2285" s="592"/>
    </row>
    <row r="2286" spans="1:47" ht="15" hidden="1">
      <c r="A2286" s="307"/>
      <c r="B2286" s="351"/>
      <c r="C2286" s="352"/>
      <c r="D2286" s="951"/>
      <c r="E2286" s="952"/>
      <c r="F2286" s="952"/>
      <c r="G2286" s="953"/>
      <c r="H2286" s="745">
        <v>0.21</v>
      </c>
      <c r="I2286" s="747">
        <v>1</v>
      </c>
      <c r="J2286" s="312"/>
      <c r="K2286" s="680">
        <f t="shared" si="500"/>
        <v>0</v>
      </c>
      <c r="L2286" s="356"/>
      <c r="M2286" s="355"/>
      <c r="N2286" s="364">
        <f t="shared" si="546"/>
        <v>0</v>
      </c>
      <c r="O2286" s="356"/>
      <c r="P2286" s="356"/>
      <c r="Q2286" s="356"/>
      <c r="R2286" s="356"/>
      <c r="S2286" s="356"/>
      <c r="T2286" s="356"/>
      <c r="U2286" s="356"/>
      <c r="V2286" s="356"/>
      <c r="W2286" s="356"/>
      <c r="X2286" s="356"/>
      <c r="Y2286" s="356"/>
      <c r="Z2286" s="356"/>
      <c r="AA2286" s="356"/>
      <c r="AB2286" s="356"/>
      <c r="AC2286" s="356"/>
      <c r="AD2286" s="356"/>
      <c r="AE2286" s="356"/>
      <c r="AF2286" s="356"/>
      <c r="AG2286" s="356"/>
      <c r="AH2286" s="356"/>
      <c r="AI2286" s="356"/>
      <c r="AJ2286" s="356"/>
      <c r="AK2286" s="72">
        <f t="shared" si="547"/>
        <v>0</v>
      </c>
      <c r="AL2286" s="73">
        <f t="shared" si="501"/>
        <v>0</v>
      </c>
      <c r="AM2286" s="368">
        <f t="shared" si="506"/>
        <v>0</v>
      </c>
      <c r="AN2286" s="368">
        <f t="shared" si="507"/>
        <v>0</v>
      </c>
      <c r="AO2286" s="756">
        <f t="shared" si="508"/>
        <v>0</v>
      </c>
      <c r="AP2286" s="59">
        <f t="shared" si="548"/>
        <v>0</v>
      </c>
      <c r="AQ2286" s="59">
        <f t="shared" si="549"/>
        <v>0</v>
      </c>
      <c r="AR2286" s="102"/>
      <c r="AS2286" s="102"/>
      <c r="AT2286" s="27"/>
      <c r="AU2286" s="592"/>
    </row>
    <row r="2287" spans="1:47" ht="15" hidden="1">
      <c r="A2287" s="309"/>
      <c r="B2287" s="338"/>
      <c r="C2287" s="350"/>
      <c r="D2287" s="951"/>
      <c r="E2287" s="952"/>
      <c r="F2287" s="952"/>
      <c r="G2287" s="953"/>
      <c r="H2287" s="745">
        <v>0.21</v>
      </c>
      <c r="I2287" s="747">
        <v>1</v>
      </c>
      <c r="J2287" s="316"/>
      <c r="K2287" s="680">
        <f t="shared" si="500"/>
        <v>0</v>
      </c>
      <c r="L2287" s="356"/>
      <c r="M2287" s="355"/>
      <c r="N2287" s="364">
        <f t="shared" si="546"/>
        <v>0</v>
      </c>
      <c r="O2287" s="355"/>
      <c r="P2287" s="355"/>
      <c r="Q2287" s="355"/>
      <c r="R2287" s="355"/>
      <c r="S2287" s="355"/>
      <c r="T2287" s="355"/>
      <c r="U2287" s="355"/>
      <c r="V2287" s="355"/>
      <c r="W2287" s="355"/>
      <c r="X2287" s="355"/>
      <c r="Y2287" s="355"/>
      <c r="Z2287" s="355"/>
      <c r="AA2287" s="355"/>
      <c r="AB2287" s="355"/>
      <c r="AC2287" s="355"/>
      <c r="AD2287" s="355"/>
      <c r="AE2287" s="355"/>
      <c r="AF2287" s="355"/>
      <c r="AG2287" s="355"/>
      <c r="AH2287" s="355"/>
      <c r="AI2287" s="355"/>
      <c r="AJ2287" s="355"/>
      <c r="AK2287" s="72">
        <f t="shared" si="547"/>
        <v>0</v>
      </c>
      <c r="AL2287" s="73">
        <f t="shared" si="501"/>
        <v>0</v>
      </c>
      <c r="AM2287" s="368">
        <f t="shared" si="506"/>
        <v>0</v>
      </c>
      <c r="AN2287" s="368">
        <f t="shared" si="507"/>
        <v>0</v>
      </c>
      <c r="AO2287" s="756">
        <f t="shared" si="508"/>
        <v>0</v>
      </c>
      <c r="AP2287" s="59">
        <f t="shared" si="548"/>
        <v>0</v>
      </c>
      <c r="AQ2287" s="59">
        <f t="shared" si="549"/>
        <v>0</v>
      </c>
      <c r="AR2287" s="102"/>
      <c r="AS2287" s="102"/>
      <c r="AT2287" s="27"/>
      <c r="AU2287" s="592"/>
    </row>
    <row r="2288" spans="1:47" ht="15" hidden="1">
      <c r="A2288" s="309"/>
      <c r="B2288" s="338"/>
      <c r="C2288" s="350"/>
      <c r="D2288" s="951"/>
      <c r="E2288" s="952"/>
      <c r="F2288" s="952"/>
      <c r="G2288" s="953"/>
      <c r="H2288" s="745">
        <v>0.21</v>
      </c>
      <c r="I2288" s="747">
        <v>1</v>
      </c>
      <c r="J2288" s="316"/>
      <c r="K2288" s="680">
        <f t="shared" si="500"/>
        <v>0</v>
      </c>
      <c r="L2288" s="356"/>
      <c r="M2288" s="355"/>
      <c r="N2288" s="364">
        <f t="shared" si="546"/>
        <v>0</v>
      </c>
      <c r="O2288" s="355"/>
      <c r="P2288" s="355"/>
      <c r="Q2288" s="355"/>
      <c r="R2288" s="355"/>
      <c r="S2288" s="355"/>
      <c r="T2288" s="355"/>
      <c r="U2288" s="355"/>
      <c r="V2288" s="355"/>
      <c r="W2288" s="355"/>
      <c r="X2288" s="355"/>
      <c r="Y2288" s="355"/>
      <c r="Z2288" s="355"/>
      <c r="AA2288" s="355"/>
      <c r="AB2288" s="355"/>
      <c r="AC2288" s="355"/>
      <c r="AD2288" s="355"/>
      <c r="AE2288" s="355"/>
      <c r="AF2288" s="355"/>
      <c r="AG2288" s="355"/>
      <c r="AH2288" s="355"/>
      <c r="AI2288" s="355"/>
      <c r="AJ2288" s="355"/>
      <c r="AK2288" s="72">
        <f t="shared" si="547"/>
        <v>0</v>
      </c>
      <c r="AL2288" s="73">
        <f t="shared" si="501"/>
        <v>0</v>
      </c>
      <c r="AM2288" s="368">
        <f t="shared" si="506"/>
        <v>0</v>
      </c>
      <c r="AN2288" s="368">
        <f t="shared" si="507"/>
        <v>0</v>
      </c>
      <c r="AO2288" s="756">
        <f t="shared" si="508"/>
        <v>0</v>
      </c>
      <c r="AP2288" s="59">
        <f t="shared" si="548"/>
        <v>0</v>
      </c>
      <c r="AQ2288" s="59">
        <f t="shared" si="549"/>
        <v>0</v>
      </c>
      <c r="AR2288" s="102"/>
      <c r="AS2288" s="102"/>
      <c r="AT2288" s="27"/>
      <c r="AU2288" s="592"/>
    </row>
    <row r="2289" spans="1:47" ht="15" hidden="1">
      <c r="A2289" s="307"/>
      <c r="B2289" s="351"/>
      <c r="C2289" s="352"/>
      <c r="D2289" s="951"/>
      <c r="E2289" s="952"/>
      <c r="F2289" s="952"/>
      <c r="G2289" s="953"/>
      <c r="H2289" s="745">
        <v>0.21</v>
      </c>
      <c r="I2289" s="747">
        <v>1</v>
      </c>
      <c r="J2289" s="312"/>
      <c r="K2289" s="680">
        <f t="shared" si="500"/>
        <v>0</v>
      </c>
      <c r="L2289" s="356"/>
      <c r="M2289" s="355"/>
      <c r="N2289" s="364">
        <f t="shared" si="546"/>
        <v>0</v>
      </c>
      <c r="O2289" s="356"/>
      <c r="P2289" s="356"/>
      <c r="Q2289" s="356"/>
      <c r="R2289" s="356"/>
      <c r="S2289" s="356"/>
      <c r="T2289" s="356"/>
      <c r="U2289" s="356"/>
      <c r="V2289" s="356"/>
      <c r="W2289" s="356"/>
      <c r="X2289" s="356"/>
      <c r="Y2289" s="356"/>
      <c r="Z2289" s="356"/>
      <c r="AA2289" s="356"/>
      <c r="AB2289" s="356"/>
      <c r="AC2289" s="356"/>
      <c r="AD2289" s="356"/>
      <c r="AE2289" s="356"/>
      <c r="AF2289" s="356"/>
      <c r="AG2289" s="356"/>
      <c r="AH2289" s="356"/>
      <c r="AI2289" s="356"/>
      <c r="AJ2289" s="356"/>
      <c r="AK2289" s="72">
        <f t="shared" si="547"/>
        <v>0</v>
      </c>
      <c r="AL2289" s="73">
        <f t="shared" si="501"/>
        <v>0</v>
      </c>
      <c r="AM2289" s="368">
        <f t="shared" si="506"/>
        <v>0</v>
      </c>
      <c r="AN2289" s="368">
        <f t="shared" si="507"/>
        <v>0</v>
      </c>
      <c r="AO2289" s="756">
        <f t="shared" si="508"/>
        <v>0</v>
      </c>
      <c r="AP2289" s="59">
        <f t="shared" si="548"/>
        <v>0</v>
      </c>
      <c r="AQ2289" s="59">
        <f t="shared" si="549"/>
        <v>0</v>
      </c>
      <c r="AR2289" s="102"/>
      <c r="AS2289" s="102"/>
      <c r="AT2289" s="27"/>
      <c r="AU2289" s="592"/>
    </row>
    <row r="2290" spans="1:47" ht="15" hidden="1">
      <c r="A2290" s="309"/>
      <c r="B2290" s="338"/>
      <c r="C2290" s="350"/>
      <c r="D2290" s="951"/>
      <c r="E2290" s="952"/>
      <c r="F2290" s="952"/>
      <c r="G2290" s="953"/>
      <c r="H2290" s="745">
        <v>0.21</v>
      </c>
      <c r="I2290" s="747">
        <v>1</v>
      </c>
      <c r="J2290" s="316"/>
      <c r="K2290" s="680">
        <f t="shared" si="500"/>
        <v>0</v>
      </c>
      <c r="L2290" s="356"/>
      <c r="M2290" s="355"/>
      <c r="N2290" s="364">
        <f t="shared" si="546"/>
        <v>0</v>
      </c>
      <c r="O2290" s="355"/>
      <c r="P2290" s="355"/>
      <c r="Q2290" s="355"/>
      <c r="R2290" s="355"/>
      <c r="S2290" s="355"/>
      <c r="T2290" s="355"/>
      <c r="U2290" s="355"/>
      <c r="V2290" s="355"/>
      <c r="W2290" s="355"/>
      <c r="X2290" s="355"/>
      <c r="Y2290" s="355"/>
      <c r="Z2290" s="355"/>
      <c r="AA2290" s="355"/>
      <c r="AB2290" s="355"/>
      <c r="AC2290" s="355"/>
      <c r="AD2290" s="355"/>
      <c r="AE2290" s="355"/>
      <c r="AF2290" s="355"/>
      <c r="AG2290" s="355"/>
      <c r="AH2290" s="355"/>
      <c r="AI2290" s="355"/>
      <c r="AJ2290" s="355"/>
      <c r="AK2290" s="72">
        <f t="shared" si="547"/>
        <v>0</v>
      </c>
      <c r="AL2290" s="73">
        <f t="shared" si="501"/>
        <v>0</v>
      </c>
      <c r="AM2290" s="368">
        <f t="shared" si="506"/>
        <v>0</v>
      </c>
      <c r="AN2290" s="368">
        <f t="shared" si="507"/>
        <v>0</v>
      </c>
      <c r="AO2290" s="756">
        <f t="shared" si="508"/>
        <v>0</v>
      </c>
      <c r="AP2290" s="59">
        <f t="shared" si="548"/>
        <v>0</v>
      </c>
      <c r="AQ2290" s="59">
        <f t="shared" si="549"/>
        <v>0</v>
      </c>
      <c r="AR2290" s="102"/>
      <c r="AS2290" s="102"/>
      <c r="AT2290" s="27"/>
      <c r="AU2290" s="592"/>
    </row>
    <row r="2291" spans="1:47" ht="15" hidden="1">
      <c r="A2291" s="309"/>
      <c r="B2291" s="338"/>
      <c r="C2291" s="350"/>
      <c r="D2291" s="951"/>
      <c r="E2291" s="952"/>
      <c r="F2291" s="952"/>
      <c r="G2291" s="953"/>
      <c r="H2291" s="745">
        <v>0.21</v>
      </c>
      <c r="I2291" s="747">
        <v>1</v>
      </c>
      <c r="J2291" s="316"/>
      <c r="K2291" s="680">
        <f t="shared" si="500"/>
        <v>0</v>
      </c>
      <c r="L2291" s="356"/>
      <c r="M2291" s="355"/>
      <c r="N2291" s="364">
        <f t="shared" si="546"/>
        <v>0</v>
      </c>
      <c r="O2291" s="355"/>
      <c r="P2291" s="355"/>
      <c r="Q2291" s="355"/>
      <c r="R2291" s="355"/>
      <c r="S2291" s="355"/>
      <c r="T2291" s="355"/>
      <c r="U2291" s="355"/>
      <c r="V2291" s="355"/>
      <c r="W2291" s="355"/>
      <c r="X2291" s="355"/>
      <c r="Y2291" s="355"/>
      <c r="Z2291" s="355"/>
      <c r="AA2291" s="355"/>
      <c r="AB2291" s="355"/>
      <c r="AC2291" s="355"/>
      <c r="AD2291" s="355"/>
      <c r="AE2291" s="355"/>
      <c r="AF2291" s="355"/>
      <c r="AG2291" s="355"/>
      <c r="AH2291" s="355"/>
      <c r="AI2291" s="355"/>
      <c r="AJ2291" s="355"/>
      <c r="AK2291" s="72">
        <f t="shared" si="547"/>
        <v>0</v>
      </c>
      <c r="AL2291" s="73">
        <f t="shared" si="501"/>
        <v>0</v>
      </c>
      <c r="AM2291" s="368">
        <f t="shared" si="506"/>
        <v>0</v>
      </c>
      <c r="AN2291" s="368">
        <f t="shared" si="507"/>
        <v>0</v>
      </c>
      <c r="AO2291" s="756">
        <f t="shared" si="508"/>
        <v>0</v>
      </c>
      <c r="AP2291" s="59">
        <f t="shared" si="548"/>
        <v>0</v>
      </c>
      <c r="AQ2291" s="59">
        <f t="shared" si="549"/>
        <v>0</v>
      </c>
      <c r="AR2291" s="102"/>
      <c r="AS2291" s="102"/>
      <c r="AT2291" s="27"/>
      <c r="AU2291" s="592"/>
    </row>
    <row r="2292" spans="1:47" ht="15" hidden="1">
      <c r="A2292" s="307"/>
      <c r="B2292" s="351"/>
      <c r="C2292" s="352"/>
      <c r="D2292" s="951"/>
      <c r="E2292" s="952"/>
      <c r="F2292" s="952"/>
      <c r="G2292" s="953"/>
      <c r="H2292" s="745">
        <v>0.21</v>
      </c>
      <c r="I2292" s="747">
        <v>1</v>
      </c>
      <c r="J2292" s="312"/>
      <c r="K2292" s="680">
        <f t="shared" si="500"/>
        <v>0</v>
      </c>
      <c r="L2292" s="356"/>
      <c r="M2292" s="355"/>
      <c r="N2292" s="364">
        <f t="shared" si="546"/>
        <v>0</v>
      </c>
      <c r="O2292" s="356"/>
      <c r="P2292" s="356"/>
      <c r="Q2292" s="356"/>
      <c r="R2292" s="356"/>
      <c r="S2292" s="356"/>
      <c r="T2292" s="356"/>
      <c r="U2292" s="356"/>
      <c r="V2292" s="356"/>
      <c r="W2292" s="356"/>
      <c r="X2292" s="356"/>
      <c r="Y2292" s="356"/>
      <c r="Z2292" s="356"/>
      <c r="AA2292" s="356"/>
      <c r="AB2292" s="356"/>
      <c r="AC2292" s="356"/>
      <c r="AD2292" s="356"/>
      <c r="AE2292" s="356"/>
      <c r="AF2292" s="356"/>
      <c r="AG2292" s="356"/>
      <c r="AH2292" s="356"/>
      <c r="AI2292" s="356"/>
      <c r="AJ2292" s="356"/>
      <c r="AK2292" s="72">
        <f t="shared" si="547"/>
        <v>0</v>
      </c>
      <c r="AL2292" s="73">
        <f t="shared" si="501"/>
        <v>0</v>
      </c>
      <c r="AM2292" s="368">
        <f t="shared" si="506"/>
        <v>0</v>
      </c>
      <c r="AN2292" s="368">
        <f t="shared" si="507"/>
        <v>0</v>
      </c>
      <c r="AO2292" s="756">
        <f t="shared" si="508"/>
        <v>0</v>
      </c>
      <c r="AP2292" s="59">
        <f t="shared" si="548"/>
        <v>0</v>
      </c>
      <c r="AQ2292" s="59">
        <f t="shared" si="549"/>
        <v>0</v>
      </c>
      <c r="AR2292" s="102"/>
      <c r="AS2292" s="102"/>
      <c r="AT2292" s="27"/>
      <c r="AU2292" s="592"/>
    </row>
    <row r="2293" spans="1:47" ht="15" hidden="1">
      <c r="A2293" s="309"/>
      <c r="B2293" s="338"/>
      <c r="C2293" s="350"/>
      <c r="D2293" s="951"/>
      <c r="E2293" s="952"/>
      <c r="F2293" s="952"/>
      <c r="G2293" s="953"/>
      <c r="H2293" s="745">
        <v>0.21</v>
      </c>
      <c r="I2293" s="747">
        <v>1</v>
      </c>
      <c r="J2293" s="316"/>
      <c r="K2293" s="680">
        <f t="shared" si="500"/>
        <v>0</v>
      </c>
      <c r="L2293" s="356"/>
      <c r="M2293" s="355"/>
      <c r="N2293" s="364">
        <f t="shared" si="546"/>
        <v>0</v>
      </c>
      <c r="O2293" s="355"/>
      <c r="P2293" s="355"/>
      <c r="Q2293" s="355"/>
      <c r="R2293" s="355"/>
      <c r="S2293" s="355"/>
      <c r="T2293" s="355"/>
      <c r="U2293" s="355"/>
      <c r="V2293" s="355"/>
      <c r="W2293" s="355"/>
      <c r="X2293" s="355"/>
      <c r="Y2293" s="355"/>
      <c r="Z2293" s="355"/>
      <c r="AA2293" s="355"/>
      <c r="AB2293" s="355"/>
      <c r="AC2293" s="355"/>
      <c r="AD2293" s="355"/>
      <c r="AE2293" s="355"/>
      <c r="AF2293" s="355"/>
      <c r="AG2293" s="355"/>
      <c r="AH2293" s="355"/>
      <c r="AI2293" s="355"/>
      <c r="AJ2293" s="355"/>
      <c r="AK2293" s="72">
        <f t="shared" si="547"/>
        <v>0</v>
      </c>
      <c r="AL2293" s="73">
        <f t="shared" si="501"/>
        <v>0</v>
      </c>
      <c r="AM2293" s="368">
        <f t="shared" si="506"/>
        <v>0</v>
      </c>
      <c r="AN2293" s="368">
        <f t="shared" si="507"/>
        <v>0</v>
      </c>
      <c r="AO2293" s="756">
        <f t="shared" si="508"/>
        <v>0</v>
      </c>
      <c r="AP2293" s="59">
        <f t="shared" si="548"/>
        <v>0</v>
      </c>
      <c r="AQ2293" s="59">
        <f t="shared" si="549"/>
        <v>0</v>
      </c>
      <c r="AR2293" s="102"/>
      <c r="AS2293" s="102"/>
      <c r="AT2293" s="27"/>
      <c r="AU2293" s="592"/>
    </row>
    <row r="2294" spans="1:47" ht="15" hidden="1">
      <c r="A2294" s="309"/>
      <c r="B2294" s="338"/>
      <c r="C2294" s="350"/>
      <c r="D2294" s="951"/>
      <c r="E2294" s="952"/>
      <c r="F2294" s="952"/>
      <c r="G2294" s="953"/>
      <c r="H2294" s="745">
        <v>0.21</v>
      </c>
      <c r="I2294" s="747">
        <v>1</v>
      </c>
      <c r="J2294" s="316"/>
      <c r="K2294" s="680">
        <f t="shared" si="500"/>
        <v>0</v>
      </c>
      <c r="L2294" s="356"/>
      <c r="M2294" s="355"/>
      <c r="N2294" s="364">
        <f t="shared" si="546"/>
        <v>0</v>
      </c>
      <c r="O2294" s="355"/>
      <c r="P2294" s="355"/>
      <c r="Q2294" s="355"/>
      <c r="R2294" s="355"/>
      <c r="S2294" s="355"/>
      <c r="T2294" s="355"/>
      <c r="U2294" s="355"/>
      <c r="V2294" s="355"/>
      <c r="W2294" s="355"/>
      <c r="X2294" s="355"/>
      <c r="Y2294" s="355"/>
      <c r="Z2294" s="355"/>
      <c r="AA2294" s="355"/>
      <c r="AB2294" s="355"/>
      <c r="AC2294" s="355"/>
      <c r="AD2294" s="355"/>
      <c r="AE2294" s="355"/>
      <c r="AF2294" s="355"/>
      <c r="AG2294" s="355"/>
      <c r="AH2294" s="355"/>
      <c r="AI2294" s="355"/>
      <c r="AJ2294" s="355"/>
      <c r="AK2294" s="72">
        <f t="shared" si="547"/>
        <v>0</v>
      </c>
      <c r="AL2294" s="73">
        <f t="shared" si="501"/>
        <v>0</v>
      </c>
      <c r="AM2294" s="368">
        <f t="shared" si="506"/>
        <v>0</v>
      </c>
      <c r="AN2294" s="368">
        <f t="shared" si="507"/>
        <v>0</v>
      </c>
      <c r="AO2294" s="756">
        <f t="shared" si="508"/>
        <v>0</v>
      </c>
      <c r="AP2294" s="59">
        <f t="shared" si="548"/>
        <v>0</v>
      </c>
      <c r="AQ2294" s="59">
        <f t="shared" si="549"/>
        <v>0</v>
      </c>
      <c r="AR2294" s="102"/>
      <c r="AS2294" s="102"/>
      <c r="AT2294" s="27"/>
      <c r="AU2294" s="592"/>
    </row>
    <row r="2295" spans="1:47" ht="15" hidden="1">
      <c r="A2295" s="307"/>
      <c r="B2295" s="351"/>
      <c r="C2295" s="352"/>
      <c r="D2295" s="951"/>
      <c r="E2295" s="952"/>
      <c r="F2295" s="952"/>
      <c r="G2295" s="953"/>
      <c r="H2295" s="745">
        <v>0.21</v>
      </c>
      <c r="I2295" s="747">
        <v>1</v>
      </c>
      <c r="J2295" s="312"/>
      <c r="K2295" s="680">
        <f t="shared" si="500"/>
        <v>0</v>
      </c>
      <c r="L2295" s="356"/>
      <c r="M2295" s="355"/>
      <c r="N2295" s="364">
        <f t="shared" si="546"/>
        <v>0</v>
      </c>
      <c r="O2295" s="356"/>
      <c r="P2295" s="356"/>
      <c r="Q2295" s="356"/>
      <c r="R2295" s="356"/>
      <c r="S2295" s="356"/>
      <c r="T2295" s="356"/>
      <c r="U2295" s="356"/>
      <c r="V2295" s="356"/>
      <c r="W2295" s="356"/>
      <c r="X2295" s="356"/>
      <c r="Y2295" s="356"/>
      <c r="Z2295" s="356"/>
      <c r="AA2295" s="356"/>
      <c r="AB2295" s="356"/>
      <c r="AC2295" s="356"/>
      <c r="AD2295" s="356"/>
      <c r="AE2295" s="356"/>
      <c r="AF2295" s="356"/>
      <c r="AG2295" s="356"/>
      <c r="AH2295" s="356"/>
      <c r="AI2295" s="356"/>
      <c r="AJ2295" s="356"/>
      <c r="AK2295" s="72">
        <f t="shared" si="547"/>
        <v>0</v>
      </c>
      <c r="AL2295" s="73">
        <f t="shared" si="501"/>
        <v>0</v>
      </c>
      <c r="AM2295" s="368">
        <f t="shared" si="506"/>
        <v>0</v>
      </c>
      <c r="AN2295" s="368">
        <f t="shared" si="507"/>
        <v>0</v>
      </c>
      <c r="AO2295" s="756">
        <f t="shared" si="508"/>
        <v>0</v>
      </c>
      <c r="AP2295" s="59">
        <f t="shared" si="548"/>
        <v>0</v>
      </c>
      <c r="AQ2295" s="59">
        <f t="shared" si="549"/>
        <v>0</v>
      </c>
      <c r="AR2295" s="102"/>
      <c r="AS2295" s="102"/>
      <c r="AT2295" s="27"/>
      <c r="AU2295" s="592"/>
    </row>
    <row r="2296" spans="1:47" ht="15" hidden="1">
      <c r="A2296" s="309"/>
      <c r="B2296" s="338"/>
      <c r="C2296" s="350"/>
      <c r="D2296" s="951"/>
      <c r="E2296" s="952"/>
      <c r="F2296" s="952"/>
      <c r="G2296" s="953"/>
      <c r="H2296" s="745">
        <v>0.21</v>
      </c>
      <c r="I2296" s="747">
        <v>1</v>
      </c>
      <c r="J2296" s="316"/>
      <c r="K2296" s="680">
        <f t="shared" si="500"/>
        <v>0</v>
      </c>
      <c r="L2296" s="356"/>
      <c r="M2296" s="355"/>
      <c r="N2296" s="364">
        <f t="shared" si="546"/>
        <v>0</v>
      </c>
      <c r="O2296" s="355"/>
      <c r="P2296" s="355"/>
      <c r="Q2296" s="355"/>
      <c r="R2296" s="355"/>
      <c r="S2296" s="355"/>
      <c r="T2296" s="355"/>
      <c r="U2296" s="355"/>
      <c r="V2296" s="355"/>
      <c r="W2296" s="355"/>
      <c r="X2296" s="355"/>
      <c r="Y2296" s="355"/>
      <c r="Z2296" s="355"/>
      <c r="AA2296" s="355"/>
      <c r="AB2296" s="355"/>
      <c r="AC2296" s="355"/>
      <c r="AD2296" s="355"/>
      <c r="AE2296" s="355"/>
      <c r="AF2296" s="355"/>
      <c r="AG2296" s="355"/>
      <c r="AH2296" s="355"/>
      <c r="AI2296" s="355"/>
      <c r="AJ2296" s="355"/>
      <c r="AK2296" s="72">
        <f t="shared" si="547"/>
        <v>0</v>
      </c>
      <c r="AL2296" s="73">
        <f t="shared" si="501"/>
        <v>0</v>
      </c>
      <c r="AM2296" s="368">
        <f t="shared" si="506"/>
        <v>0</v>
      </c>
      <c r="AN2296" s="368">
        <f t="shared" si="507"/>
        <v>0</v>
      </c>
      <c r="AO2296" s="756">
        <f t="shared" si="508"/>
        <v>0</v>
      </c>
      <c r="AP2296" s="59">
        <f t="shared" si="548"/>
        <v>0</v>
      </c>
      <c r="AQ2296" s="59">
        <f t="shared" si="549"/>
        <v>0</v>
      </c>
      <c r="AR2296" s="102"/>
      <c r="AS2296" s="102"/>
      <c r="AT2296" s="27"/>
      <c r="AU2296" s="592"/>
    </row>
    <row r="2297" spans="1:47" ht="15" hidden="1">
      <c r="A2297" s="307"/>
      <c r="B2297" s="351"/>
      <c r="C2297" s="352"/>
      <c r="D2297" s="951"/>
      <c r="E2297" s="952"/>
      <c r="F2297" s="952"/>
      <c r="G2297" s="953"/>
      <c r="H2297" s="745">
        <v>0.21</v>
      </c>
      <c r="I2297" s="747">
        <v>1</v>
      </c>
      <c r="J2297" s="312"/>
      <c r="K2297" s="680">
        <f t="shared" si="500"/>
        <v>0</v>
      </c>
      <c r="L2297" s="356"/>
      <c r="M2297" s="355"/>
      <c r="N2297" s="364">
        <f t="shared" si="546"/>
        <v>0</v>
      </c>
      <c r="O2297" s="356"/>
      <c r="P2297" s="356"/>
      <c r="Q2297" s="356"/>
      <c r="R2297" s="356"/>
      <c r="S2297" s="356"/>
      <c r="T2297" s="356"/>
      <c r="U2297" s="356"/>
      <c r="V2297" s="356"/>
      <c r="W2297" s="356"/>
      <c r="X2297" s="356"/>
      <c r="Y2297" s="356"/>
      <c r="Z2297" s="356"/>
      <c r="AA2297" s="356"/>
      <c r="AB2297" s="356"/>
      <c r="AC2297" s="356"/>
      <c r="AD2297" s="356"/>
      <c r="AE2297" s="356"/>
      <c r="AF2297" s="356"/>
      <c r="AG2297" s="356"/>
      <c r="AH2297" s="356"/>
      <c r="AI2297" s="356"/>
      <c r="AJ2297" s="356"/>
      <c r="AK2297" s="72">
        <f t="shared" si="547"/>
        <v>0</v>
      </c>
      <c r="AL2297" s="73">
        <f t="shared" si="501"/>
        <v>0</v>
      </c>
      <c r="AM2297" s="368">
        <f t="shared" si="506"/>
        <v>0</v>
      </c>
      <c r="AN2297" s="368">
        <f t="shared" si="507"/>
        <v>0</v>
      </c>
      <c r="AO2297" s="756">
        <f t="shared" si="508"/>
        <v>0</v>
      </c>
      <c r="AP2297" s="59">
        <f t="shared" si="548"/>
        <v>0</v>
      </c>
      <c r="AQ2297" s="59">
        <f t="shared" si="549"/>
        <v>0</v>
      </c>
      <c r="AR2297" s="102"/>
      <c r="AS2297" s="102"/>
      <c r="AT2297" s="27"/>
      <c r="AU2297" s="592"/>
    </row>
    <row r="2298" spans="1:47" ht="15" hidden="1">
      <c r="A2298" s="309"/>
      <c r="B2298" s="338"/>
      <c r="C2298" s="350"/>
      <c r="D2298" s="951"/>
      <c r="E2298" s="952"/>
      <c r="F2298" s="952"/>
      <c r="G2298" s="953"/>
      <c r="H2298" s="745">
        <v>0.21</v>
      </c>
      <c r="I2298" s="747">
        <v>1</v>
      </c>
      <c r="J2298" s="316"/>
      <c r="K2298" s="680">
        <f t="shared" si="500"/>
        <v>0</v>
      </c>
      <c r="L2298" s="356"/>
      <c r="M2298" s="355"/>
      <c r="N2298" s="364">
        <f t="shared" si="546"/>
        <v>0</v>
      </c>
      <c r="O2298" s="355"/>
      <c r="P2298" s="355"/>
      <c r="Q2298" s="355"/>
      <c r="R2298" s="355"/>
      <c r="S2298" s="355"/>
      <c r="T2298" s="355"/>
      <c r="U2298" s="355"/>
      <c r="V2298" s="355"/>
      <c r="W2298" s="355"/>
      <c r="X2298" s="355"/>
      <c r="Y2298" s="355"/>
      <c r="Z2298" s="355"/>
      <c r="AA2298" s="355"/>
      <c r="AB2298" s="355"/>
      <c r="AC2298" s="355"/>
      <c r="AD2298" s="355"/>
      <c r="AE2298" s="355"/>
      <c r="AF2298" s="355"/>
      <c r="AG2298" s="355"/>
      <c r="AH2298" s="355"/>
      <c r="AI2298" s="355"/>
      <c r="AJ2298" s="355"/>
      <c r="AK2298" s="72">
        <f t="shared" si="547"/>
        <v>0</v>
      </c>
      <c r="AL2298" s="73">
        <f t="shared" si="501"/>
        <v>0</v>
      </c>
      <c r="AM2298" s="368">
        <f t="shared" si="506"/>
        <v>0</v>
      </c>
      <c r="AN2298" s="368">
        <f t="shared" si="507"/>
        <v>0</v>
      </c>
      <c r="AO2298" s="756">
        <f t="shared" si="508"/>
        <v>0</v>
      </c>
      <c r="AP2298" s="59">
        <f t="shared" si="548"/>
        <v>0</v>
      </c>
      <c r="AQ2298" s="59">
        <f t="shared" si="549"/>
        <v>0</v>
      </c>
      <c r="AR2298" s="102"/>
      <c r="AS2298" s="102"/>
      <c r="AT2298" s="27"/>
      <c r="AU2298" s="592"/>
    </row>
    <row r="2299" spans="1:47" ht="15" hidden="1">
      <c r="A2299" s="309"/>
      <c r="B2299" s="338"/>
      <c r="C2299" s="350"/>
      <c r="D2299" s="951"/>
      <c r="E2299" s="952"/>
      <c r="F2299" s="952"/>
      <c r="G2299" s="953"/>
      <c r="H2299" s="745">
        <v>0.21</v>
      </c>
      <c r="I2299" s="747">
        <v>1</v>
      </c>
      <c r="J2299" s="316"/>
      <c r="K2299" s="680">
        <f t="shared" si="500"/>
        <v>0</v>
      </c>
      <c r="L2299" s="356"/>
      <c r="M2299" s="355"/>
      <c r="N2299" s="364">
        <f t="shared" si="546"/>
        <v>0</v>
      </c>
      <c r="O2299" s="355"/>
      <c r="P2299" s="355"/>
      <c r="Q2299" s="355"/>
      <c r="R2299" s="355"/>
      <c r="S2299" s="355"/>
      <c r="T2299" s="355"/>
      <c r="U2299" s="355"/>
      <c r="V2299" s="355"/>
      <c r="W2299" s="355"/>
      <c r="X2299" s="355"/>
      <c r="Y2299" s="355"/>
      <c r="Z2299" s="355"/>
      <c r="AA2299" s="355"/>
      <c r="AB2299" s="355"/>
      <c r="AC2299" s="355"/>
      <c r="AD2299" s="355"/>
      <c r="AE2299" s="355"/>
      <c r="AF2299" s="355"/>
      <c r="AG2299" s="355"/>
      <c r="AH2299" s="355"/>
      <c r="AI2299" s="355"/>
      <c r="AJ2299" s="355"/>
      <c r="AK2299" s="72">
        <f t="shared" si="547"/>
        <v>0</v>
      </c>
      <c r="AL2299" s="73">
        <f t="shared" si="501"/>
        <v>0</v>
      </c>
      <c r="AM2299" s="368">
        <f t="shared" si="506"/>
        <v>0</v>
      </c>
      <c r="AN2299" s="368">
        <f t="shared" si="507"/>
        <v>0</v>
      </c>
      <c r="AO2299" s="756">
        <f t="shared" si="508"/>
        <v>0</v>
      </c>
      <c r="AP2299" s="59">
        <f t="shared" si="548"/>
        <v>0</v>
      </c>
      <c r="AQ2299" s="59">
        <f t="shared" si="549"/>
        <v>0</v>
      </c>
      <c r="AR2299" s="102"/>
      <c r="AS2299" s="102"/>
      <c r="AT2299" s="27"/>
      <c r="AU2299" s="592"/>
    </row>
    <row r="2300" spans="1:47" ht="15" hidden="1">
      <c r="A2300" s="307"/>
      <c r="B2300" s="351"/>
      <c r="C2300" s="352"/>
      <c r="D2300" s="951"/>
      <c r="E2300" s="952"/>
      <c r="F2300" s="952"/>
      <c r="G2300" s="953"/>
      <c r="H2300" s="745">
        <v>0.21</v>
      </c>
      <c r="I2300" s="747">
        <v>1</v>
      </c>
      <c r="J2300" s="312"/>
      <c r="K2300" s="680">
        <f t="shared" si="500"/>
        <v>0</v>
      </c>
      <c r="L2300" s="356"/>
      <c r="M2300" s="355"/>
      <c r="N2300" s="364">
        <f t="shared" si="546"/>
        <v>0</v>
      </c>
      <c r="O2300" s="356"/>
      <c r="P2300" s="356"/>
      <c r="Q2300" s="356"/>
      <c r="R2300" s="356"/>
      <c r="S2300" s="356"/>
      <c r="T2300" s="356"/>
      <c r="U2300" s="356"/>
      <c r="V2300" s="356"/>
      <c r="W2300" s="356"/>
      <c r="X2300" s="356"/>
      <c r="Y2300" s="356"/>
      <c r="Z2300" s="356"/>
      <c r="AA2300" s="356"/>
      <c r="AB2300" s="356"/>
      <c r="AC2300" s="356"/>
      <c r="AD2300" s="356"/>
      <c r="AE2300" s="356"/>
      <c r="AF2300" s="356"/>
      <c r="AG2300" s="356"/>
      <c r="AH2300" s="356"/>
      <c r="AI2300" s="356"/>
      <c r="AJ2300" s="356"/>
      <c r="AK2300" s="72">
        <f t="shared" si="547"/>
        <v>0</v>
      </c>
      <c r="AL2300" s="73">
        <f t="shared" si="501"/>
        <v>0</v>
      </c>
      <c r="AM2300" s="368">
        <f t="shared" si="506"/>
        <v>0</v>
      </c>
      <c r="AN2300" s="368">
        <f t="shared" si="507"/>
        <v>0</v>
      </c>
      <c r="AO2300" s="756">
        <f t="shared" si="508"/>
        <v>0</v>
      </c>
      <c r="AP2300" s="59">
        <f t="shared" si="548"/>
        <v>0</v>
      </c>
      <c r="AQ2300" s="59">
        <f t="shared" si="549"/>
        <v>0</v>
      </c>
      <c r="AR2300" s="102"/>
      <c r="AS2300" s="102"/>
      <c r="AT2300" s="27"/>
      <c r="AU2300" s="592"/>
    </row>
    <row r="2301" spans="1:47" ht="15" hidden="1">
      <c r="A2301" s="309"/>
      <c r="B2301" s="338"/>
      <c r="C2301" s="350"/>
      <c r="D2301" s="951"/>
      <c r="E2301" s="952"/>
      <c r="F2301" s="952"/>
      <c r="G2301" s="953"/>
      <c r="H2301" s="745">
        <v>0.21</v>
      </c>
      <c r="I2301" s="747">
        <v>1</v>
      </c>
      <c r="J2301" s="316"/>
      <c r="K2301" s="680">
        <f t="shared" si="500"/>
        <v>0</v>
      </c>
      <c r="L2301" s="356"/>
      <c r="M2301" s="355"/>
      <c r="N2301" s="364">
        <f t="shared" si="546"/>
        <v>0</v>
      </c>
      <c r="O2301" s="355"/>
      <c r="P2301" s="355"/>
      <c r="Q2301" s="355"/>
      <c r="R2301" s="355"/>
      <c r="S2301" s="355"/>
      <c r="T2301" s="355"/>
      <c r="U2301" s="355"/>
      <c r="V2301" s="355"/>
      <c r="W2301" s="355"/>
      <c r="X2301" s="355"/>
      <c r="Y2301" s="355"/>
      <c r="Z2301" s="355"/>
      <c r="AA2301" s="355"/>
      <c r="AB2301" s="355"/>
      <c r="AC2301" s="355"/>
      <c r="AD2301" s="355"/>
      <c r="AE2301" s="355"/>
      <c r="AF2301" s="355"/>
      <c r="AG2301" s="355"/>
      <c r="AH2301" s="355"/>
      <c r="AI2301" s="355"/>
      <c r="AJ2301" s="355"/>
      <c r="AK2301" s="72">
        <f t="shared" si="547"/>
        <v>0</v>
      </c>
      <c r="AL2301" s="73">
        <f t="shared" si="501"/>
        <v>0</v>
      </c>
      <c r="AM2301" s="368">
        <f t="shared" si="506"/>
        <v>0</v>
      </c>
      <c r="AN2301" s="368">
        <f t="shared" si="507"/>
        <v>0</v>
      </c>
      <c r="AO2301" s="756">
        <f t="shared" si="508"/>
        <v>0</v>
      </c>
      <c r="AP2301" s="59">
        <f t="shared" si="548"/>
        <v>0</v>
      </c>
      <c r="AQ2301" s="59">
        <f t="shared" si="549"/>
        <v>0</v>
      </c>
      <c r="AR2301" s="102"/>
      <c r="AS2301" s="102"/>
      <c r="AT2301" s="27"/>
      <c r="AU2301" s="592"/>
    </row>
    <row r="2302" spans="1:47" ht="15" hidden="1">
      <c r="A2302" s="309"/>
      <c r="B2302" s="338"/>
      <c r="C2302" s="350"/>
      <c r="D2302" s="951"/>
      <c r="E2302" s="952"/>
      <c r="F2302" s="952"/>
      <c r="G2302" s="953"/>
      <c r="H2302" s="745">
        <v>0.21</v>
      </c>
      <c r="I2302" s="747">
        <v>1</v>
      </c>
      <c r="J2302" s="316"/>
      <c r="K2302" s="680">
        <f t="shared" si="500"/>
        <v>0</v>
      </c>
      <c r="L2302" s="356"/>
      <c r="M2302" s="355"/>
      <c r="N2302" s="364">
        <f t="shared" si="546"/>
        <v>0</v>
      </c>
      <c r="O2302" s="355"/>
      <c r="P2302" s="355"/>
      <c r="Q2302" s="355"/>
      <c r="R2302" s="355"/>
      <c r="S2302" s="355"/>
      <c r="T2302" s="355"/>
      <c r="U2302" s="355"/>
      <c r="V2302" s="355"/>
      <c r="W2302" s="355"/>
      <c r="X2302" s="355"/>
      <c r="Y2302" s="355"/>
      <c r="Z2302" s="355"/>
      <c r="AA2302" s="355"/>
      <c r="AB2302" s="355"/>
      <c r="AC2302" s="355"/>
      <c r="AD2302" s="355"/>
      <c r="AE2302" s="355"/>
      <c r="AF2302" s="355"/>
      <c r="AG2302" s="355"/>
      <c r="AH2302" s="355"/>
      <c r="AI2302" s="355"/>
      <c r="AJ2302" s="355"/>
      <c r="AK2302" s="72">
        <f t="shared" si="547"/>
        <v>0</v>
      </c>
      <c r="AL2302" s="73">
        <f t="shared" si="501"/>
        <v>0</v>
      </c>
      <c r="AM2302" s="368">
        <f t="shared" si="506"/>
        <v>0</v>
      </c>
      <c r="AN2302" s="368">
        <f t="shared" si="507"/>
        <v>0</v>
      </c>
      <c r="AO2302" s="756">
        <f t="shared" si="508"/>
        <v>0</v>
      </c>
      <c r="AP2302" s="59">
        <f t="shared" si="548"/>
        <v>0</v>
      </c>
      <c r="AQ2302" s="59">
        <f t="shared" si="549"/>
        <v>0</v>
      </c>
      <c r="AR2302" s="102"/>
      <c r="AS2302" s="102"/>
      <c r="AT2302" s="27"/>
      <c r="AU2302" s="592"/>
    </row>
    <row r="2303" spans="1:47" ht="15" hidden="1">
      <c r="A2303" s="307"/>
      <c r="B2303" s="351"/>
      <c r="C2303" s="352"/>
      <c r="D2303" s="951"/>
      <c r="E2303" s="952"/>
      <c r="F2303" s="952"/>
      <c r="G2303" s="953"/>
      <c r="H2303" s="745">
        <v>0.21</v>
      </c>
      <c r="I2303" s="747">
        <v>1</v>
      </c>
      <c r="J2303" s="312"/>
      <c r="K2303" s="680">
        <f t="shared" si="500"/>
        <v>0</v>
      </c>
      <c r="L2303" s="356"/>
      <c r="M2303" s="355"/>
      <c r="N2303" s="364">
        <f t="shared" si="546"/>
        <v>0</v>
      </c>
      <c r="O2303" s="356"/>
      <c r="P2303" s="356"/>
      <c r="Q2303" s="356"/>
      <c r="R2303" s="356"/>
      <c r="S2303" s="356"/>
      <c r="T2303" s="356"/>
      <c r="U2303" s="356"/>
      <c r="V2303" s="356"/>
      <c r="W2303" s="356"/>
      <c r="X2303" s="356"/>
      <c r="Y2303" s="356"/>
      <c r="Z2303" s="356"/>
      <c r="AA2303" s="356"/>
      <c r="AB2303" s="356"/>
      <c r="AC2303" s="356"/>
      <c r="AD2303" s="356"/>
      <c r="AE2303" s="356"/>
      <c r="AF2303" s="356"/>
      <c r="AG2303" s="356"/>
      <c r="AH2303" s="356"/>
      <c r="AI2303" s="356"/>
      <c r="AJ2303" s="356"/>
      <c r="AK2303" s="72">
        <f t="shared" si="547"/>
        <v>0</v>
      </c>
      <c r="AL2303" s="73">
        <f t="shared" si="501"/>
        <v>0</v>
      </c>
      <c r="AM2303" s="368">
        <f t="shared" si="506"/>
        <v>0</v>
      </c>
      <c r="AN2303" s="368">
        <f t="shared" si="507"/>
        <v>0</v>
      </c>
      <c r="AO2303" s="756">
        <f t="shared" si="508"/>
        <v>0</v>
      </c>
      <c r="AP2303" s="59">
        <f t="shared" si="548"/>
        <v>0</v>
      </c>
      <c r="AQ2303" s="59">
        <f t="shared" si="549"/>
        <v>0</v>
      </c>
      <c r="AR2303" s="102"/>
      <c r="AS2303" s="102"/>
      <c r="AT2303" s="27"/>
      <c r="AU2303" s="592"/>
    </row>
    <row r="2304" spans="1:47" ht="15" hidden="1">
      <c r="A2304" s="309"/>
      <c r="B2304" s="338"/>
      <c r="C2304" s="350"/>
      <c r="D2304" s="951"/>
      <c r="E2304" s="952"/>
      <c r="F2304" s="952"/>
      <c r="G2304" s="953"/>
      <c r="H2304" s="745">
        <v>0.21</v>
      </c>
      <c r="I2304" s="747">
        <v>1</v>
      </c>
      <c r="J2304" s="316"/>
      <c r="K2304" s="680">
        <f t="shared" si="500"/>
        <v>0</v>
      </c>
      <c r="L2304" s="356"/>
      <c r="M2304" s="355"/>
      <c r="N2304" s="364">
        <f t="shared" si="546"/>
        <v>0</v>
      </c>
      <c r="O2304" s="355"/>
      <c r="P2304" s="355"/>
      <c r="Q2304" s="355"/>
      <c r="R2304" s="355"/>
      <c r="S2304" s="355"/>
      <c r="T2304" s="355"/>
      <c r="U2304" s="355"/>
      <c r="V2304" s="355"/>
      <c r="W2304" s="355"/>
      <c r="X2304" s="355"/>
      <c r="Y2304" s="355"/>
      <c r="Z2304" s="355"/>
      <c r="AA2304" s="355"/>
      <c r="AB2304" s="355"/>
      <c r="AC2304" s="355"/>
      <c r="AD2304" s="355"/>
      <c r="AE2304" s="355"/>
      <c r="AF2304" s="355"/>
      <c r="AG2304" s="355"/>
      <c r="AH2304" s="355"/>
      <c r="AI2304" s="355"/>
      <c r="AJ2304" s="355"/>
      <c r="AK2304" s="72">
        <f t="shared" si="547"/>
        <v>0</v>
      </c>
      <c r="AL2304" s="73">
        <f t="shared" si="501"/>
        <v>0</v>
      </c>
      <c r="AM2304" s="368">
        <f t="shared" si="506"/>
        <v>0</v>
      </c>
      <c r="AN2304" s="368">
        <f t="shared" si="507"/>
        <v>0</v>
      </c>
      <c r="AO2304" s="756">
        <f t="shared" si="508"/>
        <v>0</v>
      </c>
      <c r="AP2304" s="59">
        <f t="shared" si="548"/>
        <v>0</v>
      </c>
      <c r="AQ2304" s="59">
        <f t="shared" si="549"/>
        <v>0</v>
      </c>
      <c r="AR2304" s="102"/>
      <c r="AS2304" s="102"/>
      <c r="AT2304" s="27"/>
      <c r="AU2304" s="592"/>
    </row>
    <row r="2305" spans="1:47" ht="15" hidden="1">
      <c r="A2305" s="309"/>
      <c r="B2305" s="338"/>
      <c r="C2305" s="350"/>
      <c r="D2305" s="951"/>
      <c r="E2305" s="952"/>
      <c r="F2305" s="952"/>
      <c r="G2305" s="953"/>
      <c r="H2305" s="745">
        <v>0.21</v>
      </c>
      <c r="I2305" s="747">
        <v>1</v>
      </c>
      <c r="J2305" s="316"/>
      <c r="K2305" s="680">
        <f t="shared" si="500"/>
        <v>0</v>
      </c>
      <c r="L2305" s="356"/>
      <c r="M2305" s="355"/>
      <c r="N2305" s="364">
        <f t="shared" si="546"/>
        <v>0</v>
      </c>
      <c r="O2305" s="355"/>
      <c r="P2305" s="355"/>
      <c r="Q2305" s="355"/>
      <c r="R2305" s="355"/>
      <c r="S2305" s="355"/>
      <c r="T2305" s="355"/>
      <c r="U2305" s="355"/>
      <c r="V2305" s="355"/>
      <c r="W2305" s="355"/>
      <c r="X2305" s="355"/>
      <c r="Y2305" s="355"/>
      <c r="Z2305" s="355"/>
      <c r="AA2305" s="355"/>
      <c r="AB2305" s="355"/>
      <c r="AC2305" s="355"/>
      <c r="AD2305" s="355"/>
      <c r="AE2305" s="355"/>
      <c r="AF2305" s="355"/>
      <c r="AG2305" s="355"/>
      <c r="AH2305" s="355"/>
      <c r="AI2305" s="355"/>
      <c r="AJ2305" s="355"/>
      <c r="AK2305" s="72">
        <f t="shared" si="547"/>
        <v>0</v>
      </c>
      <c r="AL2305" s="73">
        <f t="shared" si="501"/>
        <v>0</v>
      </c>
      <c r="AM2305" s="368">
        <f t="shared" si="506"/>
        <v>0</v>
      </c>
      <c r="AN2305" s="368">
        <f t="shared" si="507"/>
        <v>0</v>
      </c>
      <c r="AO2305" s="756">
        <f t="shared" si="508"/>
        <v>0</v>
      </c>
      <c r="AP2305" s="59">
        <f t="shared" si="548"/>
        <v>0</v>
      </c>
      <c r="AQ2305" s="59">
        <f t="shared" si="549"/>
        <v>0</v>
      </c>
      <c r="AR2305" s="102"/>
      <c r="AS2305" s="102"/>
      <c r="AT2305" s="27"/>
      <c r="AU2305" s="592"/>
    </row>
    <row r="2306" spans="1:47" ht="15" hidden="1">
      <c r="A2306" s="307"/>
      <c r="B2306" s="351"/>
      <c r="C2306" s="352"/>
      <c r="D2306" s="951"/>
      <c r="E2306" s="952"/>
      <c r="F2306" s="952"/>
      <c r="G2306" s="953"/>
      <c r="H2306" s="745">
        <v>0.21</v>
      </c>
      <c r="I2306" s="747">
        <v>1</v>
      </c>
      <c r="J2306" s="312"/>
      <c r="K2306" s="680">
        <f t="shared" si="500"/>
        <v>0</v>
      </c>
      <c r="L2306" s="356"/>
      <c r="M2306" s="355"/>
      <c r="N2306" s="364">
        <f t="shared" si="546"/>
        <v>0</v>
      </c>
      <c r="O2306" s="356"/>
      <c r="P2306" s="356"/>
      <c r="Q2306" s="356"/>
      <c r="R2306" s="356"/>
      <c r="S2306" s="356"/>
      <c r="T2306" s="356"/>
      <c r="U2306" s="356"/>
      <c r="V2306" s="356"/>
      <c r="W2306" s="356"/>
      <c r="X2306" s="356"/>
      <c r="Y2306" s="356"/>
      <c r="Z2306" s="356"/>
      <c r="AA2306" s="356"/>
      <c r="AB2306" s="356"/>
      <c r="AC2306" s="356"/>
      <c r="AD2306" s="356"/>
      <c r="AE2306" s="356"/>
      <c r="AF2306" s="356"/>
      <c r="AG2306" s="356"/>
      <c r="AH2306" s="356"/>
      <c r="AI2306" s="356"/>
      <c r="AJ2306" s="356"/>
      <c r="AK2306" s="72">
        <f t="shared" si="547"/>
        <v>0</v>
      </c>
      <c r="AL2306" s="73">
        <f t="shared" si="501"/>
        <v>0</v>
      </c>
      <c r="AM2306" s="368">
        <f t="shared" si="506"/>
        <v>0</v>
      </c>
      <c r="AN2306" s="368">
        <f t="shared" si="507"/>
        <v>0</v>
      </c>
      <c r="AO2306" s="756">
        <f t="shared" si="508"/>
        <v>0</v>
      </c>
      <c r="AP2306" s="59">
        <f t="shared" si="548"/>
        <v>0</v>
      </c>
      <c r="AQ2306" s="59">
        <f t="shared" si="549"/>
        <v>0</v>
      </c>
      <c r="AR2306" s="102"/>
      <c r="AS2306" s="102"/>
      <c r="AT2306" s="27"/>
      <c r="AU2306" s="592"/>
    </row>
    <row r="2307" spans="1:47" ht="15" hidden="1">
      <c r="A2307" s="307"/>
      <c r="B2307" s="351"/>
      <c r="C2307" s="352"/>
      <c r="D2307" s="951"/>
      <c r="E2307" s="952"/>
      <c r="F2307" s="952"/>
      <c r="G2307" s="953"/>
      <c r="H2307" s="745">
        <v>0.21</v>
      </c>
      <c r="I2307" s="747">
        <v>1</v>
      </c>
      <c r="J2307" s="312"/>
      <c r="K2307" s="680">
        <f t="shared" si="500"/>
        <v>0</v>
      </c>
      <c r="L2307" s="356"/>
      <c r="M2307" s="355"/>
      <c r="N2307" s="364">
        <f t="shared" si="546"/>
        <v>0</v>
      </c>
      <c r="O2307" s="356"/>
      <c r="P2307" s="356"/>
      <c r="Q2307" s="356"/>
      <c r="R2307" s="356"/>
      <c r="S2307" s="356"/>
      <c r="T2307" s="356"/>
      <c r="U2307" s="356"/>
      <c r="V2307" s="356"/>
      <c r="W2307" s="356"/>
      <c r="X2307" s="356"/>
      <c r="Y2307" s="356"/>
      <c r="Z2307" s="356"/>
      <c r="AA2307" s="356"/>
      <c r="AB2307" s="356"/>
      <c r="AC2307" s="356"/>
      <c r="AD2307" s="356"/>
      <c r="AE2307" s="356"/>
      <c r="AF2307" s="356"/>
      <c r="AG2307" s="356"/>
      <c r="AH2307" s="356"/>
      <c r="AI2307" s="356"/>
      <c r="AJ2307" s="356"/>
      <c r="AK2307" s="72">
        <f t="shared" si="547"/>
        <v>0</v>
      </c>
      <c r="AL2307" s="73">
        <f t="shared" si="501"/>
        <v>0</v>
      </c>
      <c r="AM2307" s="368">
        <f t="shared" si="506"/>
        <v>0</v>
      </c>
      <c r="AN2307" s="368">
        <f t="shared" si="507"/>
        <v>0</v>
      </c>
      <c r="AO2307" s="756">
        <f t="shared" si="508"/>
        <v>0</v>
      </c>
      <c r="AP2307" s="59">
        <f t="shared" si="548"/>
        <v>0</v>
      </c>
      <c r="AQ2307" s="59">
        <f t="shared" si="549"/>
        <v>0</v>
      </c>
      <c r="AR2307" s="102"/>
      <c r="AS2307" s="102"/>
      <c r="AT2307" s="27"/>
      <c r="AU2307" s="592"/>
    </row>
    <row r="2308" spans="1:47" ht="15" hidden="1">
      <c r="A2308" s="309"/>
      <c r="B2308" s="338"/>
      <c r="C2308" s="350"/>
      <c r="D2308" s="951"/>
      <c r="E2308" s="952"/>
      <c r="F2308" s="952"/>
      <c r="G2308" s="953"/>
      <c r="H2308" s="745">
        <v>0.21</v>
      </c>
      <c r="I2308" s="747">
        <v>1</v>
      </c>
      <c r="J2308" s="316"/>
      <c r="K2308" s="680">
        <f t="shared" si="500"/>
        <v>0</v>
      </c>
      <c r="L2308" s="356"/>
      <c r="M2308" s="355"/>
      <c r="N2308" s="364">
        <f t="shared" si="546"/>
        <v>0</v>
      </c>
      <c r="O2308" s="355"/>
      <c r="P2308" s="355"/>
      <c r="Q2308" s="355"/>
      <c r="R2308" s="355"/>
      <c r="S2308" s="355"/>
      <c r="T2308" s="355"/>
      <c r="U2308" s="355"/>
      <c r="V2308" s="355"/>
      <c r="W2308" s="355"/>
      <c r="X2308" s="355"/>
      <c r="Y2308" s="355"/>
      <c r="Z2308" s="355"/>
      <c r="AA2308" s="355"/>
      <c r="AB2308" s="355"/>
      <c r="AC2308" s="355"/>
      <c r="AD2308" s="355"/>
      <c r="AE2308" s="355"/>
      <c r="AF2308" s="355"/>
      <c r="AG2308" s="355"/>
      <c r="AH2308" s="355"/>
      <c r="AI2308" s="355"/>
      <c r="AJ2308" s="355"/>
      <c r="AK2308" s="72">
        <f t="shared" si="547"/>
        <v>0</v>
      </c>
      <c r="AL2308" s="73">
        <f t="shared" si="501"/>
        <v>0</v>
      </c>
      <c r="AM2308" s="368">
        <f t="shared" si="506"/>
        <v>0</v>
      </c>
      <c r="AN2308" s="368">
        <f t="shared" si="507"/>
        <v>0</v>
      </c>
      <c r="AO2308" s="756">
        <f t="shared" si="508"/>
        <v>0</v>
      </c>
      <c r="AP2308" s="59">
        <f t="shared" si="548"/>
        <v>0</v>
      </c>
      <c r="AQ2308" s="59">
        <f t="shared" si="549"/>
        <v>0</v>
      </c>
      <c r="AR2308" s="102"/>
      <c r="AS2308" s="102"/>
      <c r="AT2308" s="27"/>
      <c r="AU2308" s="592"/>
    </row>
    <row r="2309" spans="1:47" ht="15" hidden="1">
      <c r="A2309" s="309"/>
      <c r="B2309" s="338"/>
      <c r="C2309" s="350"/>
      <c r="D2309" s="951"/>
      <c r="E2309" s="952"/>
      <c r="F2309" s="952"/>
      <c r="G2309" s="953"/>
      <c r="H2309" s="745">
        <v>0.21</v>
      </c>
      <c r="I2309" s="747">
        <v>1</v>
      </c>
      <c r="J2309" s="316"/>
      <c r="K2309" s="680">
        <f t="shared" si="500"/>
        <v>0</v>
      </c>
      <c r="L2309" s="356"/>
      <c r="M2309" s="355"/>
      <c r="N2309" s="364">
        <f t="shared" si="546"/>
        <v>0</v>
      </c>
      <c r="O2309" s="355"/>
      <c r="P2309" s="355"/>
      <c r="Q2309" s="355"/>
      <c r="R2309" s="355"/>
      <c r="S2309" s="355"/>
      <c r="T2309" s="355"/>
      <c r="U2309" s="355"/>
      <c r="V2309" s="355"/>
      <c r="W2309" s="355"/>
      <c r="X2309" s="355"/>
      <c r="Y2309" s="355"/>
      <c r="Z2309" s="355"/>
      <c r="AA2309" s="355"/>
      <c r="AB2309" s="355"/>
      <c r="AC2309" s="355"/>
      <c r="AD2309" s="355"/>
      <c r="AE2309" s="355"/>
      <c r="AF2309" s="355"/>
      <c r="AG2309" s="355"/>
      <c r="AH2309" s="355"/>
      <c r="AI2309" s="355"/>
      <c r="AJ2309" s="355"/>
      <c r="AK2309" s="72">
        <f t="shared" si="547"/>
        <v>0</v>
      </c>
      <c r="AL2309" s="73">
        <f t="shared" si="501"/>
        <v>0</v>
      </c>
      <c r="AM2309" s="368">
        <f t="shared" si="506"/>
        <v>0</v>
      </c>
      <c r="AN2309" s="368">
        <f t="shared" si="507"/>
        <v>0</v>
      </c>
      <c r="AO2309" s="756">
        <f t="shared" si="508"/>
        <v>0</v>
      </c>
      <c r="AP2309" s="59">
        <f t="shared" si="548"/>
        <v>0</v>
      </c>
      <c r="AQ2309" s="59">
        <f t="shared" si="549"/>
        <v>0</v>
      </c>
      <c r="AR2309" s="102"/>
      <c r="AS2309" s="102"/>
      <c r="AT2309" s="27"/>
      <c r="AU2309" s="592"/>
    </row>
    <row r="2310" spans="1:47" ht="15" hidden="1">
      <c r="A2310" s="307"/>
      <c r="B2310" s="351"/>
      <c r="C2310" s="352"/>
      <c r="D2310" s="951"/>
      <c r="E2310" s="952"/>
      <c r="F2310" s="952"/>
      <c r="G2310" s="953"/>
      <c r="H2310" s="745">
        <v>0.21</v>
      </c>
      <c r="I2310" s="747">
        <v>1</v>
      </c>
      <c r="J2310" s="312"/>
      <c r="K2310" s="680">
        <f t="shared" si="500"/>
        <v>0</v>
      </c>
      <c r="L2310" s="356"/>
      <c r="M2310" s="355"/>
      <c r="N2310" s="364">
        <f t="shared" si="546"/>
        <v>0</v>
      </c>
      <c r="O2310" s="356"/>
      <c r="P2310" s="356"/>
      <c r="Q2310" s="356"/>
      <c r="R2310" s="356"/>
      <c r="S2310" s="356"/>
      <c r="T2310" s="356"/>
      <c r="U2310" s="356"/>
      <c r="V2310" s="356"/>
      <c r="W2310" s="356"/>
      <c r="X2310" s="356"/>
      <c r="Y2310" s="356"/>
      <c r="Z2310" s="356"/>
      <c r="AA2310" s="356"/>
      <c r="AB2310" s="356"/>
      <c r="AC2310" s="356"/>
      <c r="AD2310" s="356"/>
      <c r="AE2310" s="356"/>
      <c r="AF2310" s="356"/>
      <c r="AG2310" s="356"/>
      <c r="AH2310" s="356"/>
      <c r="AI2310" s="356"/>
      <c r="AJ2310" s="356"/>
      <c r="AK2310" s="72">
        <f t="shared" si="547"/>
        <v>0</v>
      </c>
      <c r="AL2310" s="73">
        <f t="shared" si="501"/>
        <v>0</v>
      </c>
      <c r="AM2310" s="368">
        <f t="shared" si="506"/>
        <v>0</v>
      </c>
      <c r="AN2310" s="368">
        <f t="shared" si="507"/>
        <v>0</v>
      </c>
      <c r="AO2310" s="756">
        <f t="shared" si="508"/>
        <v>0</v>
      </c>
      <c r="AP2310" s="59">
        <f t="shared" si="548"/>
        <v>0</v>
      </c>
      <c r="AQ2310" s="59">
        <f t="shared" si="549"/>
        <v>0</v>
      </c>
      <c r="AR2310" s="102"/>
      <c r="AS2310" s="102"/>
      <c r="AT2310" s="27"/>
      <c r="AU2310" s="592"/>
    </row>
    <row r="2311" spans="1:47" ht="15" hidden="1">
      <c r="A2311" s="309"/>
      <c r="B2311" s="338"/>
      <c r="C2311" s="350"/>
      <c r="D2311" s="951"/>
      <c r="E2311" s="952"/>
      <c r="F2311" s="952"/>
      <c r="G2311" s="953"/>
      <c r="H2311" s="745">
        <v>0.21</v>
      </c>
      <c r="I2311" s="747">
        <v>1</v>
      </c>
      <c r="J2311" s="316"/>
      <c r="K2311" s="680">
        <f t="shared" si="500"/>
        <v>0</v>
      </c>
      <c r="L2311" s="356"/>
      <c r="M2311" s="355"/>
      <c r="N2311" s="364">
        <f t="shared" si="546"/>
        <v>0</v>
      </c>
      <c r="O2311" s="355"/>
      <c r="P2311" s="355"/>
      <c r="Q2311" s="355"/>
      <c r="R2311" s="355"/>
      <c r="S2311" s="355"/>
      <c r="T2311" s="355"/>
      <c r="U2311" s="355"/>
      <c r="V2311" s="355"/>
      <c r="W2311" s="355"/>
      <c r="X2311" s="355"/>
      <c r="Y2311" s="355"/>
      <c r="Z2311" s="355"/>
      <c r="AA2311" s="355"/>
      <c r="AB2311" s="355"/>
      <c r="AC2311" s="355"/>
      <c r="AD2311" s="355"/>
      <c r="AE2311" s="355"/>
      <c r="AF2311" s="355"/>
      <c r="AG2311" s="355"/>
      <c r="AH2311" s="355"/>
      <c r="AI2311" s="355"/>
      <c r="AJ2311" s="355"/>
      <c r="AK2311" s="72">
        <f t="shared" si="547"/>
        <v>0</v>
      </c>
      <c r="AL2311" s="73">
        <f t="shared" si="501"/>
        <v>0</v>
      </c>
      <c r="AM2311" s="368">
        <f t="shared" si="506"/>
        <v>0</v>
      </c>
      <c r="AN2311" s="368">
        <f t="shared" si="507"/>
        <v>0</v>
      </c>
      <c r="AO2311" s="756">
        <f t="shared" si="508"/>
        <v>0</v>
      </c>
      <c r="AP2311" s="59">
        <f t="shared" si="548"/>
        <v>0</v>
      </c>
      <c r="AQ2311" s="59">
        <f t="shared" si="549"/>
        <v>0</v>
      </c>
      <c r="AR2311" s="102"/>
      <c r="AS2311" s="102"/>
      <c r="AT2311" s="27"/>
      <c r="AU2311" s="592"/>
    </row>
    <row r="2312" spans="1:47" ht="15" hidden="1">
      <c r="A2312" s="309"/>
      <c r="B2312" s="338"/>
      <c r="C2312" s="350"/>
      <c r="D2312" s="951"/>
      <c r="E2312" s="952"/>
      <c r="F2312" s="952"/>
      <c r="G2312" s="953"/>
      <c r="H2312" s="745">
        <v>0.21</v>
      </c>
      <c r="I2312" s="747">
        <v>1</v>
      </c>
      <c r="J2312" s="316"/>
      <c r="K2312" s="680">
        <f t="shared" si="500"/>
        <v>0</v>
      </c>
      <c r="L2312" s="356"/>
      <c r="M2312" s="355"/>
      <c r="N2312" s="364">
        <f t="shared" si="546"/>
        <v>0</v>
      </c>
      <c r="O2312" s="355"/>
      <c r="P2312" s="355"/>
      <c r="Q2312" s="355"/>
      <c r="R2312" s="355"/>
      <c r="S2312" s="355"/>
      <c r="T2312" s="355"/>
      <c r="U2312" s="355"/>
      <c r="V2312" s="355"/>
      <c r="W2312" s="355"/>
      <c r="X2312" s="355"/>
      <c r="Y2312" s="355"/>
      <c r="Z2312" s="355"/>
      <c r="AA2312" s="355"/>
      <c r="AB2312" s="355"/>
      <c r="AC2312" s="355"/>
      <c r="AD2312" s="355"/>
      <c r="AE2312" s="355"/>
      <c r="AF2312" s="355"/>
      <c r="AG2312" s="355"/>
      <c r="AH2312" s="355"/>
      <c r="AI2312" s="355"/>
      <c r="AJ2312" s="355"/>
      <c r="AK2312" s="72">
        <f t="shared" si="547"/>
        <v>0</v>
      </c>
      <c r="AL2312" s="73">
        <f t="shared" si="501"/>
        <v>0</v>
      </c>
      <c r="AM2312" s="368">
        <f t="shared" si="506"/>
        <v>0</v>
      </c>
      <c r="AN2312" s="368">
        <f t="shared" si="507"/>
        <v>0</v>
      </c>
      <c r="AO2312" s="756">
        <f t="shared" si="508"/>
        <v>0</v>
      </c>
      <c r="AP2312" s="59">
        <f t="shared" si="548"/>
        <v>0</v>
      </c>
      <c r="AQ2312" s="59">
        <f t="shared" si="549"/>
        <v>0</v>
      </c>
      <c r="AR2312" s="102"/>
      <c r="AS2312" s="102"/>
      <c r="AT2312" s="27"/>
      <c r="AU2312" s="592"/>
    </row>
    <row r="2313" spans="1:47" ht="15" hidden="1">
      <c r="A2313" s="307"/>
      <c r="B2313" s="351"/>
      <c r="C2313" s="352"/>
      <c r="D2313" s="951"/>
      <c r="E2313" s="952"/>
      <c r="F2313" s="952"/>
      <c r="G2313" s="953"/>
      <c r="H2313" s="745">
        <v>0.21</v>
      </c>
      <c r="I2313" s="747">
        <v>1</v>
      </c>
      <c r="J2313" s="312"/>
      <c r="K2313" s="680">
        <f t="shared" si="500"/>
        <v>0</v>
      </c>
      <c r="L2313" s="356"/>
      <c r="M2313" s="355"/>
      <c r="N2313" s="364">
        <f t="shared" si="546"/>
        <v>0</v>
      </c>
      <c r="O2313" s="356"/>
      <c r="P2313" s="356"/>
      <c r="Q2313" s="356"/>
      <c r="R2313" s="356"/>
      <c r="S2313" s="356"/>
      <c r="T2313" s="356"/>
      <c r="U2313" s="356"/>
      <c r="V2313" s="356"/>
      <c r="W2313" s="356"/>
      <c r="X2313" s="356"/>
      <c r="Y2313" s="356"/>
      <c r="Z2313" s="356"/>
      <c r="AA2313" s="356"/>
      <c r="AB2313" s="356"/>
      <c r="AC2313" s="356"/>
      <c r="AD2313" s="356"/>
      <c r="AE2313" s="356"/>
      <c r="AF2313" s="356"/>
      <c r="AG2313" s="356"/>
      <c r="AH2313" s="356"/>
      <c r="AI2313" s="356"/>
      <c r="AJ2313" s="356"/>
      <c r="AK2313" s="72">
        <f t="shared" si="547"/>
        <v>0</v>
      </c>
      <c r="AL2313" s="73">
        <f t="shared" si="501"/>
        <v>0</v>
      </c>
      <c r="AM2313" s="368">
        <f t="shared" si="506"/>
        <v>0</v>
      </c>
      <c r="AN2313" s="368">
        <f t="shared" si="507"/>
        <v>0</v>
      </c>
      <c r="AO2313" s="756">
        <f t="shared" si="508"/>
        <v>0</v>
      </c>
      <c r="AP2313" s="59">
        <f t="shared" si="548"/>
        <v>0</v>
      </c>
      <c r="AQ2313" s="59">
        <f t="shared" si="549"/>
        <v>0</v>
      </c>
      <c r="AR2313" s="102"/>
      <c r="AS2313" s="102"/>
      <c r="AT2313" s="27"/>
      <c r="AU2313" s="592"/>
    </row>
    <row r="2314" spans="1:47" ht="15" hidden="1">
      <c r="A2314" s="307"/>
      <c r="B2314" s="351"/>
      <c r="C2314" s="352"/>
      <c r="D2314" s="951"/>
      <c r="E2314" s="952"/>
      <c r="F2314" s="952"/>
      <c r="G2314" s="953"/>
      <c r="H2314" s="745">
        <v>0.21</v>
      </c>
      <c r="I2314" s="747">
        <v>1</v>
      </c>
      <c r="J2314" s="312"/>
      <c r="K2314" s="680">
        <f t="shared" si="500"/>
        <v>0</v>
      </c>
      <c r="L2314" s="356"/>
      <c r="M2314" s="355"/>
      <c r="N2314" s="364">
        <f t="shared" si="546"/>
        <v>0</v>
      </c>
      <c r="O2314" s="356"/>
      <c r="P2314" s="356"/>
      <c r="Q2314" s="356"/>
      <c r="R2314" s="356"/>
      <c r="S2314" s="356"/>
      <c r="T2314" s="356"/>
      <c r="U2314" s="356"/>
      <c r="V2314" s="356"/>
      <c r="W2314" s="356"/>
      <c r="X2314" s="356"/>
      <c r="Y2314" s="356"/>
      <c r="Z2314" s="356"/>
      <c r="AA2314" s="356"/>
      <c r="AB2314" s="356"/>
      <c r="AC2314" s="356"/>
      <c r="AD2314" s="356"/>
      <c r="AE2314" s="356"/>
      <c r="AF2314" s="356"/>
      <c r="AG2314" s="356"/>
      <c r="AH2314" s="356"/>
      <c r="AI2314" s="356"/>
      <c r="AJ2314" s="356"/>
      <c r="AK2314" s="72">
        <f t="shared" si="547"/>
        <v>0</v>
      </c>
      <c r="AL2314" s="73">
        <f t="shared" si="501"/>
        <v>0</v>
      </c>
      <c r="AM2314" s="368">
        <f t="shared" si="506"/>
        <v>0</v>
      </c>
      <c r="AN2314" s="368">
        <f t="shared" si="507"/>
        <v>0</v>
      </c>
      <c r="AO2314" s="756">
        <f t="shared" si="508"/>
        <v>0</v>
      </c>
      <c r="AP2314" s="59">
        <f t="shared" si="548"/>
        <v>0</v>
      </c>
      <c r="AQ2314" s="59">
        <f t="shared" si="549"/>
        <v>0</v>
      </c>
      <c r="AR2314" s="102"/>
      <c r="AS2314" s="102"/>
      <c r="AT2314" s="27"/>
      <c r="AU2314" s="592"/>
    </row>
    <row r="2315" spans="1:47" ht="15" hidden="1">
      <c r="A2315" s="309"/>
      <c r="B2315" s="338"/>
      <c r="C2315" s="350"/>
      <c r="D2315" s="951"/>
      <c r="E2315" s="952"/>
      <c r="F2315" s="952"/>
      <c r="G2315" s="953"/>
      <c r="H2315" s="745">
        <v>0.21</v>
      </c>
      <c r="I2315" s="747">
        <v>1</v>
      </c>
      <c r="J2315" s="316"/>
      <c r="K2315" s="680">
        <f t="shared" si="500"/>
        <v>0</v>
      </c>
      <c r="L2315" s="356"/>
      <c r="M2315" s="355"/>
      <c r="N2315" s="364">
        <f t="shared" si="546"/>
        <v>0</v>
      </c>
      <c r="O2315" s="355"/>
      <c r="P2315" s="355"/>
      <c r="Q2315" s="355"/>
      <c r="R2315" s="355"/>
      <c r="S2315" s="355"/>
      <c r="T2315" s="355"/>
      <c r="U2315" s="355"/>
      <c r="V2315" s="355"/>
      <c r="W2315" s="355"/>
      <c r="X2315" s="355"/>
      <c r="Y2315" s="355"/>
      <c r="Z2315" s="355"/>
      <c r="AA2315" s="355"/>
      <c r="AB2315" s="355"/>
      <c r="AC2315" s="355"/>
      <c r="AD2315" s="355"/>
      <c r="AE2315" s="355"/>
      <c r="AF2315" s="355"/>
      <c r="AG2315" s="355"/>
      <c r="AH2315" s="355"/>
      <c r="AI2315" s="355"/>
      <c r="AJ2315" s="355"/>
      <c r="AK2315" s="72">
        <f t="shared" si="547"/>
        <v>0</v>
      </c>
      <c r="AL2315" s="73">
        <f t="shared" si="501"/>
        <v>0</v>
      </c>
      <c r="AM2315" s="368">
        <f t="shared" si="506"/>
        <v>0</v>
      </c>
      <c r="AN2315" s="368">
        <f t="shared" si="507"/>
        <v>0</v>
      </c>
      <c r="AO2315" s="756">
        <f t="shared" si="508"/>
        <v>0</v>
      </c>
      <c r="AP2315" s="59">
        <f t="shared" si="548"/>
        <v>0</v>
      </c>
      <c r="AQ2315" s="59">
        <f t="shared" si="549"/>
        <v>0</v>
      </c>
      <c r="AR2315" s="102"/>
      <c r="AS2315" s="102"/>
      <c r="AT2315" s="27"/>
      <c r="AU2315" s="592"/>
    </row>
    <row r="2316" spans="1:47" ht="15" hidden="1">
      <c r="A2316" s="309"/>
      <c r="B2316" s="338"/>
      <c r="C2316" s="350"/>
      <c r="D2316" s="951"/>
      <c r="E2316" s="952"/>
      <c r="F2316" s="952"/>
      <c r="G2316" s="953"/>
      <c r="H2316" s="745">
        <v>0.21</v>
      </c>
      <c r="I2316" s="747">
        <v>1</v>
      </c>
      <c r="J2316" s="316"/>
      <c r="K2316" s="680">
        <f t="shared" si="500"/>
        <v>0</v>
      </c>
      <c r="L2316" s="356"/>
      <c r="M2316" s="355"/>
      <c r="N2316" s="364">
        <f t="shared" si="546"/>
        <v>0</v>
      </c>
      <c r="O2316" s="355"/>
      <c r="P2316" s="355"/>
      <c r="Q2316" s="355"/>
      <c r="R2316" s="355"/>
      <c r="S2316" s="355"/>
      <c r="T2316" s="355"/>
      <c r="U2316" s="355"/>
      <c r="V2316" s="355"/>
      <c r="W2316" s="355"/>
      <c r="X2316" s="355"/>
      <c r="Y2316" s="355"/>
      <c r="Z2316" s="355"/>
      <c r="AA2316" s="355"/>
      <c r="AB2316" s="355"/>
      <c r="AC2316" s="355"/>
      <c r="AD2316" s="355"/>
      <c r="AE2316" s="355"/>
      <c r="AF2316" s="355"/>
      <c r="AG2316" s="355"/>
      <c r="AH2316" s="355"/>
      <c r="AI2316" s="355"/>
      <c r="AJ2316" s="355"/>
      <c r="AK2316" s="72">
        <f t="shared" si="547"/>
        <v>0</v>
      </c>
      <c r="AL2316" s="73">
        <f t="shared" si="501"/>
        <v>0</v>
      </c>
      <c r="AM2316" s="368">
        <f t="shared" si="506"/>
        <v>0</v>
      </c>
      <c r="AN2316" s="368">
        <f t="shared" si="507"/>
        <v>0</v>
      </c>
      <c r="AO2316" s="756">
        <f t="shared" si="508"/>
        <v>0</v>
      </c>
      <c r="AP2316" s="59">
        <f t="shared" si="548"/>
        <v>0</v>
      </c>
      <c r="AQ2316" s="59">
        <f t="shared" si="549"/>
        <v>0</v>
      </c>
      <c r="AR2316" s="102"/>
      <c r="AS2316" s="102"/>
      <c r="AT2316" s="27"/>
      <c r="AU2316" s="592"/>
    </row>
    <row r="2317" spans="1:47" ht="15" hidden="1">
      <c r="A2317" s="307"/>
      <c r="B2317" s="351"/>
      <c r="C2317" s="352"/>
      <c r="D2317" s="951"/>
      <c r="E2317" s="952"/>
      <c r="F2317" s="952"/>
      <c r="G2317" s="953"/>
      <c r="H2317" s="745">
        <v>0.21</v>
      </c>
      <c r="I2317" s="747">
        <v>1</v>
      </c>
      <c r="J2317" s="312"/>
      <c r="K2317" s="680">
        <f t="shared" si="500"/>
        <v>0</v>
      </c>
      <c r="L2317" s="356"/>
      <c r="M2317" s="355"/>
      <c r="N2317" s="364">
        <f t="shared" si="546"/>
        <v>0</v>
      </c>
      <c r="O2317" s="356"/>
      <c r="P2317" s="356"/>
      <c r="Q2317" s="356"/>
      <c r="R2317" s="356"/>
      <c r="S2317" s="356"/>
      <c r="T2317" s="356"/>
      <c r="U2317" s="356"/>
      <c r="V2317" s="356"/>
      <c r="W2317" s="356"/>
      <c r="X2317" s="356"/>
      <c r="Y2317" s="356"/>
      <c r="Z2317" s="356"/>
      <c r="AA2317" s="356"/>
      <c r="AB2317" s="356"/>
      <c r="AC2317" s="356"/>
      <c r="AD2317" s="356"/>
      <c r="AE2317" s="356"/>
      <c r="AF2317" s="356"/>
      <c r="AG2317" s="356"/>
      <c r="AH2317" s="356"/>
      <c r="AI2317" s="356"/>
      <c r="AJ2317" s="356"/>
      <c r="AK2317" s="72">
        <f t="shared" si="547"/>
        <v>0</v>
      </c>
      <c r="AL2317" s="73">
        <f t="shared" si="501"/>
        <v>0</v>
      </c>
      <c r="AM2317" s="368">
        <f t="shared" si="506"/>
        <v>0</v>
      </c>
      <c r="AN2317" s="368">
        <f t="shared" si="507"/>
        <v>0</v>
      </c>
      <c r="AO2317" s="756">
        <f t="shared" si="508"/>
        <v>0</v>
      </c>
      <c r="AP2317" s="59">
        <f t="shared" si="548"/>
        <v>0</v>
      </c>
      <c r="AQ2317" s="59">
        <f t="shared" si="549"/>
        <v>0</v>
      </c>
      <c r="AR2317" s="102"/>
      <c r="AS2317" s="102"/>
      <c r="AT2317" s="27"/>
      <c r="AU2317" s="592"/>
    </row>
    <row r="2318" spans="1:47" ht="15" hidden="1">
      <c r="A2318" s="307"/>
      <c r="B2318" s="351"/>
      <c r="C2318" s="352"/>
      <c r="D2318" s="951"/>
      <c r="E2318" s="952"/>
      <c r="F2318" s="952"/>
      <c r="G2318" s="953"/>
      <c r="H2318" s="745">
        <v>0.21</v>
      </c>
      <c r="I2318" s="747">
        <v>1</v>
      </c>
      <c r="J2318" s="312"/>
      <c r="K2318" s="680">
        <f t="shared" si="500"/>
        <v>0</v>
      </c>
      <c r="L2318" s="356"/>
      <c r="M2318" s="355"/>
      <c r="N2318" s="364">
        <f t="shared" si="546"/>
        <v>0</v>
      </c>
      <c r="O2318" s="356"/>
      <c r="P2318" s="356"/>
      <c r="Q2318" s="356"/>
      <c r="R2318" s="356"/>
      <c r="S2318" s="356"/>
      <c r="T2318" s="356"/>
      <c r="U2318" s="356"/>
      <c r="V2318" s="356"/>
      <c r="W2318" s="356"/>
      <c r="X2318" s="356"/>
      <c r="Y2318" s="356"/>
      <c r="Z2318" s="356"/>
      <c r="AA2318" s="356"/>
      <c r="AB2318" s="356"/>
      <c r="AC2318" s="356"/>
      <c r="AD2318" s="356"/>
      <c r="AE2318" s="356"/>
      <c r="AF2318" s="356"/>
      <c r="AG2318" s="356"/>
      <c r="AH2318" s="356"/>
      <c r="AI2318" s="356"/>
      <c r="AJ2318" s="356"/>
      <c r="AK2318" s="72">
        <f t="shared" si="547"/>
        <v>0</v>
      </c>
      <c r="AL2318" s="73">
        <f t="shared" si="501"/>
        <v>0</v>
      </c>
      <c r="AM2318" s="368">
        <f t="shared" si="506"/>
        <v>0</v>
      </c>
      <c r="AN2318" s="368">
        <f t="shared" si="507"/>
        <v>0</v>
      </c>
      <c r="AO2318" s="756">
        <f t="shared" si="508"/>
        <v>0</v>
      </c>
      <c r="AP2318" s="59">
        <f t="shared" si="548"/>
        <v>0</v>
      </c>
      <c r="AQ2318" s="59">
        <f t="shared" si="549"/>
        <v>0</v>
      </c>
      <c r="AR2318" s="102"/>
      <c r="AS2318" s="102"/>
      <c r="AT2318" s="27"/>
      <c r="AU2318" s="592"/>
    </row>
    <row r="2319" spans="1:47" ht="15" hidden="1">
      <c r="A2319" s="309"/>
      <c r="B2319" s="338"/>
      <c r="C2319" s="350"/>
      <c r="D2319" s="951"/>
      <c r="E2319" s="952"/>
      <c r="F2319" s="952"/>
      <c r="G2319" s="953"/>
      <c r="H2319" s="745">
        <v>0.21</v>
      </c>
      <c r="I2319" s="747">
        <v>1</v>
      </c>
      <c r="J2319" s="316"/>
      <c r="K2319" s="680">
        <f t="shared" si="500"/>
        <v>0</v>
      </c>
      <c r="L2319" s="356"/>
      <c r="M2319" s="355"/>
      <c r="N2319" s="364">
        <f t="shared" si="546"/>
        <v>0</v>
      </c>
      <c r="O2319" s="355"/>
      <c r="P2319" s="355"/>
      <c r="Q2319" s="355"/>
      <c r="R2319" s="355"/>
      <c r="S2319" s="355"/>
      <c r="T2319" s="355"/>
      <c r="U2319" s="355"/>
      <c r="V2319" s="355"/>
      <c r="W2319" s="355"/>
      <c r="X2319" s="355"/>
      <c r="Y2319" s="355"/>
      <c r="Z2319" s="355"/>
      <c r="AA2319" s="355"/>
      <c r="AB2319" s="355"/>
      <c r="AC2319" s="355"/>
      <c r="AD2319" s="355"/>
      <c r="AE2319" s="355"/>
      <c r="AF2319" s="355"/>
      <c r="AG2319" s="355"/>
      <c r="AH2319" s="355"/>
      <c r="AI2319" s="355"/>
      <c r="AJ2319" s="355"/>
      <c r="AK2319" s="72">
        <f t="shared" si="547"/>
        <v>0</v>
      </c>
      <c r="AL2319" s="73">
        <f t="shared" si="501"/>
        <v>0</v>
      </c>
      <c r="AM2319" s="368">
        <f t="shared" si="506"/>
        <v>0</v>
      </c>
      <c r="AN2319" s="368">
        <f t="shared" si="507"/>
        <v>0</v>
      </c>
      <c r="AO2319" s="756">
        <f t="shared" si="508"/>
        <v>0</v>
      </c>
      <c r="AP2319" s="59">
        <f t="shared" si="548"/>
        <v>0</v>
      </c>
      <c r="AQ2319" s="59">
        <f t="shared" si="549"/>
        <v>0</v>
      </c>
      <c r="AR2319" s="102"/>
      <c r="AS2319" s="102"/>
      <c r="AT2319" s="27"/>
      <c r="AU2319" s="592"/>
    </row>
    <row r="2320" spans="1:47" ht="15" hidden="1">
      <c r="A2320" s="309"/>
      <c r="B2320" s="338"/>
      <c r="C2320" s="350"/>
      <c r="D2320" s="951"/>
      <c r="E2320" s="952"/>
      <c r="F2320" s="952"/>
      <c r="G2320" s="953"/>
      <c r="H2320" s="745">
        <v>0.21</v>
      </c>
      <c r="I2320" s="747">
        <v>1</v>
      </c>
      <c r="J2320" s="316"/>
      <c r="K2320" s="680">
        <f t="shared" si="500"/>
        <v>0</v>
      </c>
      <c r="L2320" s="356"/>
      <c r="M2320" s="355"/>
      <c r="N2320" s="364">
        <f t="shared" si="546"/>
        <v>0</v>
      </c>
      <c r="O2320" s="355"/>
      <c r="P2320" s="355"/>
      <c r="Q2320" s="355"/>
      <c r="R2320" s="355"/>
      <c r="S2320" s="355"/>
      <c r="T2320" s="355"/>
      <c r="U2320" s="355"/>
      <c r="V2320" s="355"/>
      <c r="W2320" s="355"/>
      <c r="X2320" s="355"/>
      <c r="Y2320" s="355"/>
      <c r="Z2320" s="355"/>
      <c r="AA2320" s="355"/>
      <c r="AB2320" s="355"/>
      <c r="AC2320" s="355"/>
      <c r="AD2320" s="355"/>
      <c r="AE2320" s="355"/>
      <c r="AF2320" s="355"/>
      <c r="AG2320" s="355"/>
      <c r="AH2320" s="355"/>
      <c r="AI2320" s="355"/>
      <c r="AJ2320" s="355"/>
      <c r="AK2320" s="72">
        <f t="shared" si="547"/>
        <v>0</v>
      </c>
      <c r="AL2320" s="73">
        <f t="shared" si="501"/>
        <v>0</v>
      </c>
      <c r="AM2320" s="368">
        <f t="shared" si="506"/>
        <v>0</v>
      </c>
      <c r="AN2320" s="368">
        <f t="shared" si="507"/>
        <v>0</v>
      </c>
      <c r="AO2320" s="756">
        <f t="shared" si="508"/>
        <v>0</v>
      </c>
      <c r="AP2320" s="59">
        <f t="shared" si="548"/>
        <v>0</v>
      </c>
      <c r="AQ2320" s="59">
        <f t="shared" si="549"/>
        <v>0</v>
      </c>
      <c r="AR2320" s="102"/>
      <c r="AS2320" s="102"/>
      <c r="AT2320" s="27"/>
      <c r="AU2320" s="592"/>
    </row>
    <row r="2321" spans="1:47" ht="15" hidden="1">
      <c r="A2321" s="307"/>
      <c r="B2321" s="351"/>
      <c r="C2321" s="352"/>
      <c r="D2321" s="951"/>
      <c r="E2321" s="952"/>
      <c r="F2321" s="952"/>
      <c r="G2321" s="953"/>
      <c r="H2321" s="745">
        <v>0.21</v>
      </c>
      <c r="I2321" s="747">
        <v>1</v>
      </c>
      <c r="J2321" s="312"/>
      <c r="K2321" s="680">
        <f t="shared" si="500"/>
        <v>0</v>
      </c>
      <c r="L2321" s="356"/>
      <c r="M2321" s="355"/>
      <c r="N2321" s="364">
        <f t="shared" si="546"/>
        <v>0</v>
      </c>
      <c r="O2321" s="356"/>
      <c r="P2321" s="356"/>
      <c r="Q2321" s="356"/>
      <c r="R2321" s="356"/>
      <c r="S2321" s="356"/>
      <c r="T2321" s="356"/>
      <c r="U2321" s="356"/>
      <c r="V2321" s="356"/>
      <c r="W2321" s="356"/>
      <c r="X2321" s="356"/>
      <c r="Y2321" s="356"/>
      <c r="Z2321" s="356"/>
      <c r="AA2321" s="356"/>
      <c r="AB2321" s="356"/>
      <c r="AC2321" s="356"/>
      <c r="AD2321" s="356"/>
      <c r="AE2321" s="356"/>
      <c r="AF2321" s="356"/>
      <c r="AG2321" s="356"/>
      <c r="AH2321" s="356"/>
      <c r="AI2321" s="356"/>
      <c r="AJ2321" s="356"/>
      <c r="AK2321" s="72">
        <f t="shared" si="547"/>
        <v>0</v>
      </c>
      <c r="AL2321" s="73">
        <f t="shared" si="501"/>
        <v>0</v>
      </c>
      <c r="AM2321" s="368">
        <f t="shared" si="506"/>
        <v>0</v>
      </c>
      <c r="AN2321" s="368">
        <f t="shared" si="507"/>
        <v>0</v>
      </c>
      <c r="AO2321" s="756">
        <f t="shared" si="508"/>
        <v>0</v>
      </c>
      <c r="AP2321" s="59">
        <f t="shared" si="548"/>
        <v>0</v>
      </c>
      <c r="AQ2321" s="59">
        <f t="shared" si="549"/>
        <v>0</v>
      </c>
      <c r="AR2321" s="102"/>
      <c r="AS2321" s="102"/>
      <c r="AT2321" s="27"/>
      <c r="AU2321" s="592"/>
    </row>
    <row r="2322" spans="1:47" ht="15" hidden="1">
      <c r="A2322" s="309"/>
      <c r="B2322" s="338"/>
      <c r="C2322" s="350"/>
      <c r="D2322" s="951"/>
      <c r="E2322" s="952"/>
      <c r="F2322" s="952"/>
      <c r="G2322" s="953"/>
      <c r="H2322" s="745">
        <v>0.21</v>
      </c>
      <c r="I2322" s="747">
        <v>1</v>
      </c>
      <c r="J2322" s="316"/>
      <c r="K2322" s="680">
        <f t="shared" si="500"/>
        <v>0</v>
      </c>
      <c r="L2322" s="356"/>
      <c r="M2322" s="355"/>
      <c r="N2322" s="364">
        <f t="shared" si="546"/>
        <v>0</v>
      </c>
      <c r="O2322" s="355"/>
      <c r="P2322" s="355"/>
      <c r="Q2322" s="355"/>
      <c r="R2322" s="355"/>
      <c r="S2322" s="355"/>
      <c r="T2322" s="355"/>
      <c r="U2322" s="355"/>
      <c r="V2322" s="355"/>
      <c r="W2322" s="355"/>
      <c r="X2322" s="355"/>
      <c r="Y2322" s="355"/>
      <c r="Z2322" s="355"/>
      <c r="AA2322" s="355"/>
      <c r="AB2322" s="355"/>
      <c r="AC2322" s="355"/>
      <c r="AD2322" s="355"/>
      <c r="AE2322" s="355"/>
      <c r="AF2322" s="355"/>
      <c r="AG2322" s="355"/>
      <c r="AH2322" s="355"/>
      <c r="AI2322" s="355"/>
      <c r="AJ2322" s="355"/>
      <c r="AK2322" s="72">
        <f t="shared" si="547"/>
        <v>0</v>
      </c>
      <c r="AL2322" s="73">
        <f t="shared" si="501"/>
        <v>0</v>
      </c>
      <c r="AM2322" s="368">
        <f t="shared" si="506"/>
        <v>0</v>
      </c>
      <c r="AN2322" s="368">
        <f t="shared" si="507"/>
        <v>0</v>
      </c>
      <c r="AO2322" s="756">
        <f t="shared" si="508"/>
        <v>0</v>
      </c>
      <c r="AP2322" s="59">
        <f t="shared" si="548"/>
        <v>0</v>
      </c>
      <c r="AQ2322" s="59">
        <f t="shared" si="549"/>
        <v>0</v>
      </c>
      <c r="AR2322" s="102"/>
      <c r="AS2322" s="102"/>
      <c r="AT2322" s="27"/>
      <c r="AU2322" s="592"/>
    </row>
    <row r="2323" spans="1:47" ht="15" hidden="1">
      <c r="A2323" s="309"/>
      <c r="B2323" s="338"/>
      <c r="C2323" s="350"/>
      <c r="D2323" s="951"/>
      <c r="E2323" s="952"/>
      <c r="F2323" s="952"/>
      <c r="G2323" s="953"/>
      <c r="H2323" s="745">
        <v>0.21</v>
      </c>
      <c r="I2323" s="747">
        <v>1</v>
      </c>
      <c r="J2323" s="316"/>
      <c r="K2323" s="680">
        <f t="shared" si="500"/>
        <v>0</v>
      </c>
      <c r="L2323" s="356"/>
      <c r="M2323" s="355"/>
      <c r="N2323" s="364">
        <f t="shared" si="546"/>
        <v>0</v>
      </c>
      <c r="O2323" s="355"/>
      <c r="P2323" s="355"/>
      <c r="Q2323" s="355"/>
      <c r="R2323" s="355"/>
      <c r="S2323" s="355"/>
      <c r="T2323" s="355"/>
      <c r="U2323" s="355"/>
      <c r="V2323" s="355"/>
      <c r="W2323" s="355"/>
      <c r="X2323" s="355"/>
      <c r="Y2323" s="355"/>
      <c r="Z2323" s="355"/>
      <c r="AA2323" s="355"/>
      <c r="AB2323" s="355"/>
      <c r="AC2323" s="355"/>
      <c r="AD2323" s="355"/>
      <c r="AE2323" s="355"/>
      <c r="AF2323" s="355"/>
      <c r="AG2323" s="355"/>
      <c r="AH2323" s="355"/>
      <c r="AI2323" s="355"/>
      <c r="AJ2323" s="355"/>
      <c r="AK2323" s="72">
        <f t="shared" si="547"/>
        <v>0</v>
      </c>
      <c r="AL2323" s="73">
        <f t="shared" si="501"/>
        <v>0</v>
      </c>
      <c r="AM2323" s="368">
        <f t="shared" si="506"/>
        <v>0</v>
      </c>
      <c r="AN2323" s="368">
        <f t="shared" si="507"/>
        <v>0</v>
      </c>
      <c r="AO2323" s="756">
        <f t="shared" si="508"/>
        <v>0</v>
      </c>
      <c r="AP2323" s="59">
        <f t="shared" si="548"/>
        <v>0</v>
      </c>
      <c r="AQ2323" s="59">
        <f t="shared" si="549"/>
        <v>0</v>
      </c>
      <c r="AR2323" s="102"/>
      <c r="AS2323" s="102"/>
      <c r="AT2323" s="27"/>
      <c r="AU2323" s="592"/>
    </row>
    <row r="2324" spans="1:47" ht="15" hidden="1">
      <c r="A2324" s="309"/>
      <c r="B2324" s="338"/>
      <c r="C2324" s="350"/>
      <c r="D2324" s="951"/>
      <c r="E2324" s="952"/>
      <c r="F2324" s="952"/>
      <c r="G2324" s="953"/>
      <c r="H2324" s="745">
        <v>0.21</v>
      </c>
      <c r="I2324" s="747">
        <v>1</v>
      </c>
      <c r="J2324" s="316"/>
      <c r="K2324" s="680">
        <f t="shared" si="500"/>
        <v>0</v>
      </c>
      <c r="L2324" s="356"/>
      <c r="M2324" s="355"/>
      <c r="N2324" s="364">
        <f t="shared" si="546"/>
        <v>0</v>
      </c>
      <c r="O2324" s="355"/>
      <c r="P2324" s="355"/>
      <c r="Q2324" s="355"/>
      <c r="R2324" s="355"/>
      <c r="S2324" s="355"/>
      <c r="T2324" s="355"/>
      <c r="U2324" s="355"/>
      <c r="V2324" s="355"/>
      <c r="W2324" s="355"/>
      <c r="X2324" s="355"/>
      <c r="Y2324" s="355"/>
      <c r="Z2324" s="355"/>
      <c r="AA2324" s="355"/>
      <c r="AB2324" s="355"/>
      <c r="AC2324" s="355"/>
      <c r="AD2324" s="355"/>
      <c r="AE2324" s="355"/>
      <c r="AF2324" s="355"/>
      <c r="AG2324" s="355"/>
      <c r="AH2324" s="355"/>
      <c r="AI2324" s="355"/>
      <c r="AJ2324" s="355"/>
      <c r="AK2324" s="72">
        <f t="shared" si="547"/>
        <v>0</v>
      </c>
      <c r="AL2324" s="73">
        <f t="shared" si="501"/>
        <v>0</v>
      </c>
      <c r="AM2324" s="368">
        <f t="shared" si="506"/>
        <v>0</v>
      </c>
      <c r="AN2324" s="368">
        <f t="shared" si="507"/>
        <v>0</v>
      </c>
      <c r="AO2324" s="756">
        <f t="shared" si="508"/>
        <v>0</v>
      </c>
      <c r="AP2324" s="59">
        <f t="shared" si="548"/>
        <v>0</v>
      </c>
      <c r="AQ2324" s="59">
        <f t="shared" si="549"/>
        <v>0</v>
      </c>
      <c r="AR2324" s="102"/>
      <c r="AS2324" s="102"/>
      <c r="AT2324" s="27"/>
      <c r="AU2324" s="592"/>
    </row>
    <row r="2325" spans="1:47" ht="15" hidden="1">
      <c r="A2325" s="309"/>
      <c r="B2325" s="338"/>
      <c r="C2325" s="350"/>
      <c r="D2325" s="951"/>
      <c r="E2325" s="952"/>
      <c r="F2325" s="952"/>
      <c r="G2325" s="953"/>
      <c r="H2325" s="745">
        <v>0.21</v>
      </c>
      <c r="I2325" s="747">
        <v>1</v>
      </c>
      <c r="J2325" s="316"/>
      <c r="K2325" s="680">
        <f t="shared" si="500"/>
        <v>0</v>
      </c>
      <c r="L2325" s="356"/>
      <c r="M2325" s="355"/>
      <c r="N2325" s="364">
        <f t="shared" si="546"/>
        <v>0</v>
      </c>
      <c r="O2325" s="355"/>
      <c r="P2325" s="355"/>
      <c r="Q2325" s="355"/>
      <c r="R2325" s="355"/>
      <c r="S2325" s="355"/>
      <c r="T2325" s="355"/>
      <c r="U2325" s="355"/>
      <c r="V2325" s="355"/>
      <c r="W2325" s="355"/>
      <c r="X2325" s="355"/>
      <c r="Y2325" s="355"/>
      <c r="Z2325" s="355"/>
      <c r="AA2325" s="355"/>
      <c r="AB2325" s="355"/>
      <c r="AC2325" s="355"/>
      <c r="AD2325" s="355"/>
      <c r="AE2325" s="355"/>
      <c r="AF2325" s="355"/>
      <c r="AG2325" s="355"/>
      <c r="AH2325" s="355"/>
      <c r="AI2325" s="355"/>
      <c r="AJ2325" s="355"/>
      <c r="AK2325" s="72">
        <f t="shared" si="547"/>
        <v>0</v>
      </c>
      <c r="AL2325" s="73">
        <f t="shared" si="501"/>
        <v>0</v>
      </c>
      <c r="AM2325" s="368">
        <f t="shared" si="506"/>
        <v>0</v>
      </c>
      <c r="AN2325" s="368">
        <f t="shared" si="507"/>
        <v>0</v>
      </c>
      <c r="AO2325" s="756">
        <f t="shared" si="508"/>
        <v>0</v>
      </c>
      <c r="AP2325" s="59">
        <f t="shared" si="548"/>
        <v>0</v>
      </c>
      <c r="AQ2325" s="59">
        <f t="shared" si="549"/>
        <v>0</v>
      </c>
      <c r="AR2325" s="102"/>
      <c r="AS2325" s="102"/>
      <c r="AT2325" s="27"/>
      <c r="AU2325" s="592"/>
    </row>
    <row r="2326" spans="1:47" ht="15" hidden="1">
      <c r="A2326" s="307"/>
      <c r="B2326" s="351"/>
      <c r="C2326" s="352"/>
      <c r="D2326" s="951"/>
      <c r="E2326" s="952"/>
      <c r="F2326" s="952"/>
      <c r="G2326" s="953"/>
      <c r="H2326" s="745">
        <v>0.21</v>
      </c>
      <c r="I2326" s="747">
        <v>1</v>
      </c>
      <c r="J2326" s="312"/>
      <c r="K2326" s="680">
        <f t="shared" si="500"/>
        <v>0</v>
      </c>
      <c r="L2326" s="356"/>
      <c r="M2326" s="355"/>
      <c r="N2326" s="364">
        <f t="shared" si="546"/>
        <v>0</v>
      </c>
      <c r="O2326" s="356"/>
      <c r="P2326" s="356"/>
      <c r="Q2326" s="356"/>
      <c r="R2326" s="356"/>
      <c r="S2326" s="356"/>
      <c r="T2326" s="356"/>
      <c r="U2326" s="356"/>
      <c r="V2326" s="356"/>
      <c r="W2326" s="356"/>
      <c r="X2326" s="356"/>
      <c r="Y2326" s="356"/>
      <c r="Z2326" s="356"/>
      <c r="AA2326" s="356"/>
      <c r="AB2326" s="356"/>
      <c r="AC2326" s="356"/>
      <c r="AD2326" s="356"/>
      <c r="AE2326" s="356"/>
      <c r="AF2326" s="356"/>
      <c r="AG2326" s="356"/>
      <c r="AH2326" s="356"/>
      <c r="AI2326" s="356"/>
      <c r="AJ2326" s="356"/>
      <c r="AK2326" s="72">
        <f t="shared" si="547"/>
        <v>0</v>
      </c>
      <c r="AL2326" s="73">
        <f t="shared" si="501"/>
        <v>0</v>
      </c>
      <c r="AM2326" s="368">
        <f t="shared" si="506"/>
        <v>0</v>
      </c>
      <c r="AN2326" s="368">
        <f t="shared" si="507"/>
        <v>0</v>
      </c>
      <c r="AO2326" s="756">
        <f t="shared" si="508"/>
        <v>0</v>
      </c>
      <c r="AP2326" s="59">
        <f t="shared" si="548"/>
        <v>0</v>
      </c>
      <c r="AQ2326" s="59">
        <f t="shared" si="549"/>
        <v>0</v>
      </c>
      <c r="AR2326" s="102"/>
      <c r="AS2326" s="102"/>
      <c r="AT2326" s="27"/>
      <c r="AU2326" s="592"/>
    </row>
    <row r="2327" spans="1:47" ht="15" hidden="1">
      <c r="A2327" s="307"/>
      <c r="B2327" s="351"/>
      <c r="C2327" s="352"/>
      <c r="D2327" s="951"/>
      <c r="E2327" s="952"/>
      <c r="F2327" s="952"/>
      <c r="G2327" s="953"/>
      <c r="H2327" s="745">
        <v>0.21</v>
      </c>
      <c r="I2327" s="747">
        <v>1</v>
      </c>
      <c r="J2327" s="312"/>
      <c r="K2327" s="680">
        <f t="shared" si="500"/>
        <v>0</v>
      </c>
      <c r="L2327" s="356"/>
      <c r="M2327" s="355"/>
      <c r="N2327" s="364">
        <f t="shared" si="546"/>
        <v>0</v>
      </c>
      <c r="O2327" s="356"/>
      <c r="P2327" s="356"/>
      <c r="Q2327" s="356"/>
      <c r="R2327" s="356"/>
      <c r="S2327" s="356"/>
      <c r="T2327" s="356"/>
      <c r="U2327" s="356"/>
      <c r="V2327" s="356"/>
      <c r="W2327" s="356"/>
      <c r="X2327" s="356"/>
      <c r="Y2327" s="356"/>
      <c r="Z2327" s="356"/>
      <c r="AA2327" s="356"/>
      <c r="AB2327" s="356"/>
      <c r="AC2327" s="356"/>
      <c r="AD2327" s="356"/>
      <c r="AE2327" s="356"/>
      <c r="AF2327" s="356"/>
      <c r="AG2327" s="356"/>
      <c r="AH2327" s="356"/>
      <c r="AI2327" s="356"/>
      <c r="AJ2327" s="356"/>
      <c r="AK2327" s="72">
        <f t="shared" si="547"/>
        <v>0</v>
      </c>
      <c r="AL2327" s="73">
        <f t="shared" si="501"/>
        <v>0</v>
      </c>
      <c r="AM2327" s="368">
        <f t="shared" si="506"/>
        <v>0</v>
      </c>
      <c r="AN2327" s="368">
        <f t="shared" si="507"/>
        <v>0</v>
      </c>
      <c r="AO2327" s="756">
        <f t="shared" si="508"/>
        <v>0</v>
      </c>
      <c r="AP2327" s="59">
        <f t="shared" si="548"/>
        <v>0</v>
      </c>
      <c r="AQ2327" s="59">
        <f t="shared" si="549"/>
        <v>0</v>
      </c>
      <c r="AR2327" s="102"/>
      <c r="AS2327" s="102"/>
      <c r="AT2327" s="27"/>
      <c r="AU2327" s="592"/>
    </row>
    <row r="2328" spans="1:47" ht="15" hidden="1">
      <c r="A2328" s="309"/>
      <c r="B2328" s="338"/>
      <c r="C2328" s="350"/>
      <c r="D2328" s="951"/>
      <c r="E2328" s="952"/>
      <c r="F2328" s="952"/>
      <c r="G2328" s="953"/>
      <c r="H2328" s="745">
        <v>0.21</v>
      </c>
      <c r="I2328" s="747">
        <v>1</v>
      </c>
      <c r="J2328" s="316"/>
      <c r="K2328" s="680">
        <f t="shared" si="500"/>
        <v>0</v>
      </c>
      <c r="L2328" s="356"/>
      <c r="M2328" s="355"/>
      <c r="N2328" s="364">
        <f t="shared" si="546"/>
        <v>0</v>
      </c>
      <c r="O2328" s="355"/>
      <c r="P2328" s="355"/>
      <c r="Q2328" s="355"/>
      <c r="R2328" s="355"/>
      <c r="S2328" s="355"/>
      <c r="T2328" s="355"/>
      <c r="U2328" s="355"/>
      <c r="V2328" s="355"/>
      <c r="W2328" s="355"/>
      <c r="X2328" s="355"/>
      <c r="Y2328" s="355"/>
      <c r="Z2328" s="355"/>
      <c r="AA2328" s="355"/>
      <c r="AB2328" s="355"/>
      <c r="AC2328" s="355"/>
      <c r="AD2328" s="355"/>
      <c r="AE2328" s="355"/>
      <c r="AF2328" s="355"/>
      <c r="AG2328" s="355"/>
      <c r="AH2328" s="355"/>
      <c r="AI2328" s="355"/>
      <c r="AJ2328" s="355"/>
      <c r="AK2328" s="72">
        <f t="shared" si="547"/>
        <v>0</v>
      </c>
      <c r="AL2328" s="73">
        <f t="shared" si="501"/>
        <v>0</v>
      </c>
      <c r="AM2328" s="368">
        <f t="shared" si="506"/>
        <v>0</v>
      </c>
      <c r="AN2328" s="368">
        <f t="shared" si="507"/>
        <v>0</v>
      </c>
      <c r="AO2328" s="756">
        <f t="shared" si="508"/>
        <v>0</v>
      </c>
      <c r="AP2328" s="59">
        <f t="shared" si="548"/>
        <v>0</v>
      </c>
      <c r="AQ2328" s="59">
        <f t="shared" si="549"/>
        <v>0</v>
      </c>
      <c r="AR2328" s="102"/>
      <c r="AS2328" s="102"/>
      <c r="AT2328" s="27"/>
      <c r="AU2328" s="592"/>
    </row>
    <row r="2329" spans="1:47" ht="15" hidden="1">
      <c r="A2329" s="309"/>
      <c r="B2329" s="338"/>
      <c r="C2329" s="350"/>
      <c r="D2329" s="951"/>
      <c r="E2329" s="952"/>
      <c r="F2329" s="952"/>
      <c r="G2329" s="953"/>
      <c r="H2329" s="745">
        <v>0.21</v>
      </c>
      <c r="I2329" s="747">
        <v>1</v>
      </c>
      <c r="J2329" s="316"/>
      <c r="K2329" s="680">
        <f t="shared" si="500"/>
        <v>0</v>
      </c>
      <c r="L2329" s="356"/>
      <c r="M2329" s="355"/>
      <c r="N2329" s="364">
        <f t="shared" si="546"/>
        <v>0</v>
      </c>
      <c r="O2329" s="355"/>
      <c r="P2329" s="355"/>
      <c r="Q2329" s="355"/>
      <c r="R2329" s="355"/>
      <c r="S2329" s="355"/>
      <c r="T2329" s="355"/>
      <c r="U2329" s="355"/>
      <c r="V2329" s="355"/>
      <c r="W2329" s="355"/>
      <c r="X2329" s="355"/>
      <c r="Y2329" s="355"/>
      <c r="Z2329" s="355"/>
      <c r="AA2329" s="355"/>
      <c r="AB2329" s="355"/>
      <c r="AC2329" s="355"/>
      <c r="AD2329" s="355"/>
      <c r="AE2329" s="355"/>
      <c r="AF2329" s="355"/>
      <c r="AG2329" s="355"/>
      <c r="AH2329" s="355"/>
      <c r="AI2329" s="355"/>
      <c r="AJ2329" s="355"/>
      <c r="AK2329" s="72">
        <f t="shared" si="547"/>
        <v>0</v>
      </c>
      <c r="AL2329" s="73">
        <f t="shared" si="501"/>
        <v>0</v>
      </c>
      <c r="AM2329" s="368">
        <f t="shared" si="506"/>
        <v>0</v>
      </c>
      <c r="AN2329" s="368">
        <f t="shared" si="507"/>
        <v>0</v>
      </c>
      <c r="AO2329" s="756">
        <f t="shared" si="508"/>
        <v>0</v>
      </c>
      <c r="AP2329" s="59">
        <f t="shared" si="548"/>
        <v>0</v>
      </c>
      <c r="AQ2329" s="59">
        <f t="shared" si="549"/>
        <v>0</v>
      </c>
      <c r="AR2329" s="102"/>
      <c r="AS2329" s="102"/>
      <c r="AT2329" s="27"/>
      <c r="AU2329" s="592"/>
    </row>
    <row r="2330" spans="1:47" ht="15" hidden="1">
      <c r="A2330" s="307"/>
      <c r="B2330" s="351"/>
      <c r="C2330" s="352"/>
      <c r="D2330" s="951"/>
      <c r="E2330" s="952"/>
      <c r="F2330" s="952"/>
      <c r="G2330" s="953"/>
      <c r="H2330" s="745">
        <v>0.21</v>
      </c>
      <c r="I2330" s="747">
        <v>1</v>
      </c>
      <c r="J2330" s="312"/>
      <c r="K2330" s="680">
        <f t="shared" si="500"/>
        <v>0</v>
      </c>
      <c r="L2330" s="356"/>
      <c r="M2330" s="355"/>
      <c r="N2330" s="364">
        <f t="shared" si="546"/>
        <v>0</v>
      </c>
      <c r="O2330" s="356"/>
      <c r="P2330" s="356"/>
      <c r="Q2330" s="356"/>
      <c r="R2330" s="356"/>
      <c r="S2330" s="356"/>
      <c r="T2330" s="356"/>
      <c r="U2330" s="356"/>
      <c r="V2330" s="356"/>
      <c r="W2330" s="356"/>
      <c r="X2330" s="356"/>
      <c r="Y2330" s="356"/>
      <c r="Z2330" s="356"/>
      <c r="AA2330" s="356"/>
      <c r="AB2330" s="356"/>
      <c r="AC2330" s="356"/>
      <c r="AD2330" s="356"/>
      <c r="AE2330" s="356"/>
      <c r="AF2330" s="356"/>
      <c r="AG2330" s="356"/>
      <c r="AH2330" s="356"/>
      <c r="AI2330" s="356"/>
      <c r="AJ2330" s="356"/>
      <c r="AK2330" s="72">
        <f t="shared" si="547"/>
        <v>0</v>
      </c>
      <c r="AL2330" s="73">
        <f t="shared" si="501"/>
        <v>0</v>
      </c>
      <c r="AM2330" s="368">
        <f t="shared" si="506"/>
        <v>0</v>
      </c>
      <c r="AN2330" s="368">
        <f t="shared" si="507"/>
        <v>0</v>
      </c>
      <c r="AO2330" s="756">
        <f t="shared" si="508"/>
        <v>0</v>
      </c>
      <c r="AP2330" s="59">
        <f t="shared" si="548"/>
        <v>0</v>
      </c>
      <c r="AQ2330" s="59">
        <f t="shared" si="549"/>
        <v>0</v>
      </c>
      <c r="AR2330" s="102"/>
      <c r="AS2330" s="102"/>
      <c r="AT2330" s="27"/>
      <c r="AU2330" s="592"/>
    </row>
    <row r="2331" spans="1:47" ht="15" hidden="1">
      <c r="A2331" s="309"/>
      <c r="B2331" s="338"/>
      <c r="C2331" s="350"/>
      <c r="D2331" s="951"/>
      <c r="E2331" s="952"/>
      <c r="F2331" s="952"/>
      <c r="G2331" s="953"/>
      <c r="H2331" s="745">
        <v>0.21</v>
      </c>
      <c r="I2331" s="747">
        <v>1</v>
      </c>
      <c r="J2331" s="316"/>
      <c r="K2331" s="680">
        <f t="shared" si="500"/>
        <v>0</v>
      </c>
      <c r="L2331" s="356"/>
      <c r="M2331" s="355"/>
      <c r="N2331" s="364">
        <f t="shared" si="546"/>
        <v>0</v>
      </c>
      <c r="O2331" s="355"/>
      <c r="P2331" s="355"/>
      <c r="Q2331" s="355"/>
      <c r="R2331" s="355"/>
      <c r="S2331" s="355"/>
      <c r="T2331" s="355"/>
      <c r="U2331" s="355"/>
      <c r="V2331" s="355"/>
      <c r="W2331" s="355"/>
      <c r="X2331" s="355"/>
      <c r="Y2331" s="355"/>
      <c r="Z2331" s="355"/>
      <c r="AA2331" s="355"/>
      <c r="AB2331" s="355"/>
      <c r="AC2331" s="355"/>
      <c r="AD2331" s="355"/>
      <c r="AE2331" s="355"/>
      <c r="AF2331" s="355"/>
      <c r="AG2331" s="355"/>
      <c r="AH2331" s="355"/>
      <c r="AI2331" s="355"/>
      <c r="AJ2331" s="355"/>
      <c r="AK2331" s="72">
        <f t="shared" si="547"/>
        <v>0</v>
      </c>
      <c r="AL2331" s="73">
        <f t="shared" si="501"/>
        <v>0</v>
      </c>
      <c r="AM2331" s="368">
        <f t="shared" si="506"/>
        <v>0</v>
      </c>
      <c r="AN2331" s="368">
        <f t="shared" si="507"/>
        <v>0</v>
      </c>
      <c r="AO2331" s="756">
        <f t="shared" si="508"/>
        <v>0</v>
      </c>
      <c r="AP2331" s="59">
        <f t="shared" si="548"/>
        <v>0</v>
      </c>
      <c r="AQ2331" s="59">
        <f t="shared" si="549"/>
        <v>0</v>
      </c>
      <c r="AR2331" s="102"/>
      <c r="AS2331" s="102"/>
      <c r="AT2331" s="27"/>
      <c r="AU2331" s="592"/>
    </row>
    <row r="2332" spans="1:47" ht="15" hidden="1">
      <c r="A2332" s="309"/>
      <c r="B2332" s="338"/>
      <c r="C2332" s="350"/>
      <c r="D2332" s="951"/>
      <c r="E2332" s="952"/>
      <c r="F2332" s="952"/>
      <c r="G2332" s="953"/>
      <c r="H2332" s="745">
        <v>0.21</v>
      </c>
      <c r="I2332" s="747">
        <v>1</v>
      </c>
      <c r="J2332" s="316"/>
      <c r="K2332" s="680">
        <f t="shared" si="500"/>
        <v>0</v>
      </c>
      <c r="L2332" s="356"/>
      <c r="M2332" s="355"/>
      <c r="N2332" s="364">
        <f t="shared" si="546"/>
        <v>0</v>
      </c>
      <c r="O2332" s="355"/>
      <c r="P2332" s="355"/>
      <c r="Q2332" s="355"/>
      <c r="R2332" s="355"/>
      <c r="S2332" s="355"/>
      <c r="T2332" s="355"/>
      <c r="U2332" s="355"/>
      <c r="V2332" s="355"/>
      <c r="W2332" s="355"/>
      <c r="X2332" s="355"/>
      <c r="Y2332" s="355"/>
      <c r="Z2332" s="355"/>
      <c r="AA2332" s="355"/>
      <c r="AB2332" s="355"/>
      <c r="AC2332" s="355"/>
      <c r="AD2332" s="355"/>
      <c r="AE2332" s="355"/>
      <c r="AF2332" s="355"/>
      <c r="AG2332" s="355"/>
      <c r="AH2332" s="355"/>
      <c r="AI2332" s="355"/>
      <c r="AJ2332" s="355"/>
      <c r="AK2332" s="72">
        <f t="shared" si="547"/>
        <v>0</v>
      </c>
      <c r="AL2332" s="73">
        <f t="shared" si="501"/>
        <v>0</v>
      </c>
      <c r="AM2332" s="368">
        <f t="shared" si="506"/>
        <v>0</v>
      </c>
      <c r="AN2332" s="368">
        <f t="shared" si="507"/>
        <v>0</v>
      </c>
      <c r="AO2332" s="756">
        <f t="shared" si="508"/>
        <v>0</v>
      </c>
      <c r="AP2332" s="59">
        <f t="shared" si="548"/>
        <v>0</v>
      </c>
      <c r="AQ2332" s="59">
        <f t="shared" si="549"/>
        <v>0</v>
      </c>
      <c r="AR2332" s="102"/>
      <c r="AS2332" s="102"/>
      <c r="AT2332" s="27"/>
      <c r="AU2332" s="592"/>
    </row>
    <row r="2333" spans="1:47" ht="15" hidden="1">
      <c r="A2333" s="307"/>
      <c r="B2333" s="351"/>
      <c r="C2333" s="352"/>
      <c r="D2333" s="951"/>
      <c r="E2333" s="952"/>
      <c r="F2333" s="952"/>
      <c r="G2333" s="953"/>
      <c r="H2333" s="745">
        <v>0.21</v>
      </c>
      <c r="I2333" s="747">
        <v>1</v>
      </c>
      <c r="J2333" s="312"/>
      <c r="K2333" s="680">
        <f t="shared" si="500"/>
        <v>0</v>
      </c>
      <c r="L2333" s="356"/>
      <c r="M2333" s="355"/>
      <c r="N2333" s="364">
        <f t="shared" si="546"/>
        <v>0</v>
      </c>
      <c r="O2333" s="356"/>
      <c r="P2333" s="356"/>
      <c r="Q2333" s="356"/>
      <c r="R2333" s="356"/>
      <c r="S2333" s="356"/>
      <c r="T2333" s="356"/>
      <c r="U2333" s="356"/>
      <c r="V2333" s="356"/>
      <c r="W2333" s="356"/>
      <c r="X2333" s="356"/>
      <c r="Y2333" s="356"/>
      <c r="Z2333" s="356"/>
      <c r="AA2333" s="356"/>
      <c r="AB2333" s="356"/>
      <c r="AC2333" s="356"/>
      <c r="AD2333" s="356"/>
      <c r="AE2333" s="356"/>
      <c r="AF2333" s="356"/>
      <c r="AG2333" s="356"/>
      <c r="AH2333" s="356"/>
      <c r="AI2333" s="356"/>
      <c r="AJ2333" s="356"/>
      <c r="AK2333" s="72">
        <f t="shared" si="547"/>
        <v>0</v>
      </c>
      <c r="AL2333" s="73">
        <f t="shared" si="501"/>
        <v>0</v>
      </c>
      <c r="AM2333" s="368">
        <f t="shared" si="506"/>
        <v>0</v>
      </c>
      <c r="AN2333" s="368">
        <f t="shared" si="507"/>
        <v>0</v>
      </c>
      <c r="AO2333" s="756">
        <f t="shared" si="508"/>
        <v>0</v>
      </c>
      <c r="AP2333" s="59">
        <f t="shared" si="548"/>
        <v>0</v>
      </c>
      <c r="AQ2333" s="59">
        <f t="shared" si="549"/>
        <v>0</v>
      </c>
      <c r="AR2333" s="102"/>
      <c r="AS2333" s="102"/>
      <c r="AT2333" s="27"/>
      <c r="AU2333" s="592"/>
    </row>
    <row r="2334" spans="1:47" ht="15" hidden="1">
      <c r="A2334" s="309"/>
      <c r="B2334" s="338"/>
      <c r="C2334" s="350"/>
      <c r="D2334" s="951"/>
      <c r="E2334" s="952"/>
      <c r="F2334" s="952"/>
      <c r="G2334" s="953"/>
      <c r="H2334" s="745">
        <v>0.21</v>
      </c>
      <c r="I2334" s="747">
        <v>1</v>
      </c>
      <c r="J2334" s="316"/>
      <c r="K2334" s="680">
        <f t="shared" si="500"/>
        <v>0</v>
      </c>
      <c r="L2334" s="356"/>
      <c r="M2334" s="355"/>
      <c r="N2334" s="364">
        <f t="shared" si="546"/>
        <v>0</v>
      </c>
      <c r="O2334" s="355"/>
      <c r="P2334" s="355"/>
      <c r="Q2334" s="355"/>
      <c r="R2334" s="355"/>
      <c r="S2334" s="355"/>
      <c r="T2334" s="355"/>
      <c r="U2334" s="355"/>
      <c r="V2334" s="355"/>
      <c r="W2334" s="355"/>
      <c r="X2334" s="355"/>
      <c r="Y2334" s="355"/>
      <c r="Z2334" s="355"/>
      <c r="AA2334" s="355"/>
      <c r="AB2334" s="355"/>
      <c r="AC2334" s="355"/>
      <c r="AD2334" s="355"/>
      <c r="AE2334" s="355"/>
      <c r="AF2334" s="355"/>
      <c r="AG2334" s="355"/>
      <c r="AH2334" s="355"/>
      <c r="AI2334" s="355"/>
      <c r="AJ2334" s="355"/>
      <c r="AK2334" s="72">
        <f t="shared" si="547"/>
        <v>0</v>
      </c>
      <c r="AL2334" s="73">
        <f t="shared" si="501"/>
        <v>0</v>
      </c>
      <c r="AM2334" s="368">
        <f t="shared" si="506"/>
        <v>0</v>
      </c>
      <c r="AN2334" s="368">
        <f t="shared" si="507"/>
        <v>0</v>
      </c>
      <c r="AO2334" s="756">
        <f t="shared" si="508"/>
        <v>0</v>
      </c>
      <c r="AP2334" s="59">
        <f t="shared" si="548"/>
        <v>0</v>
      </c>
      <c r="AQ2334" s="59">
        <f t="shared" si="549"/>
        <v>0</v>
      </c>
      <c r="AR2334" s="102"/>
      <c r="AS2334" s="102"/>
      <c r="AT2334" s="27"/>
      <c r="AU2334" s="592"/>
    </row>
    <row r="2335" spans="1:47" ht="15" hidden="1">
      <c r="A2335" s="309"/>
      <c r="B2335" s="338"/>
      <c r="C2335" s="350"/>
      <c r="D2335" s="951"/>
      <c r="E2335" s="952"/>
      <c r="F2335" s="952"/>
      <c r="G2335" s="953"/>
      <c r="H2335" s="745">
        <v>0.21</v>
      </c>
      <c r="I2335" s="747">
        <v>1</v>
      </c>
      <c r="J2335" s="316"/>
      <c r="K2335" s="680">
        <f t="shared" si="500"/>
        <v>0</v>
      </c>
      <c r="L2335" s="356"/>
      <c r="M2335" s="355"/>
      <c r="N2335" s="364">
        <f t="shared" si="546"/>
        <v>0</v>
      </c>
      <c r="O2335" s="355"/>
      <c r="P2335" s="355"/>
      <c r="Q2335" s="355"/>
      <c r="R2335" s="355"/>
      <c r="S2335" s="355"/>
      <c r="T2335" s="355"/>
      <c r="U2335" s="355"/>
      <c r="V2335" s="355"/>
      <c r="W2335" s="355"/>
      <c r="X2335" s="355"/>
      <c r="Y2335" s="355"/>
      <c r="Z2335" s="355"/>
      <c r="AA2335" s="355"/>
      <c r="AB2335" s="355"/>
      <c r="AC2335" s="355"/>
      <c r="AD2335" s="355"/>
      <c r="AE2335" s="355"/>
      <c r="AF2335" s="355"/>
      <c r="AG2335" s="355"/>
      <c r="AH2335" s="355"/>
      <c r="AI2335" s="355"/>
      <c r="AJ2335" s="355"/>
      <c r="AK2335" s="72">
        <f t="shared" si="547"/>
        <v>0</v>
      </c>
      <c r="AL2335" s="73">
        <f t="shared" si="501"/>
        <v>0</v>
      </c>
      <c r="AM2335" s="368">
        <f t="shared" si="506"/>
        <v>0</v>
      </c>
      <c r="AN2335" s="368">
        <f t="shared" si="507"/>
        <v>0</v>
      </c>
      <c r="AO2335" s="756">
        <f t="shared" si="508"/>
        <v>0</v>
      </c>
      <c r="AP2335" s="59">
        <f t="shared" si="548"/>
        <v>0</v>
      </c>
      <c r="AQ2335" s="59">
        <f t="shared" si="549"/>
        <v>0</v>
      </c>
      <c r="AR2335" s="102"/>
      <c r="AS2335" s="102"/>
      <c r="AT2335" s="27"/>
      <c r="AU2335" s="592"/>
    </row>
    <row r="2336" spans="1:47" ht="15" hidden="1">
      <c r="A2336" s="309"/>
      <c r="B2336" s="338"/>
      <c r="C2336" s="350"/>
      <c r="D2336" s="951"/>
      <c r="E2336" s="952"/>
      <c r="F2336" s="952"/>
      <c r="G2336" s="953"/>
      <c r="H2336" s="745">
        <v>0.21</v>
      </c>
      <c r="I2336" s="747">
        <v>1</v>
      </c>
      <c r="J2336" s="316"/>
      <c r="K2336" s="680">
        <f t="shared" si="500"/>
        <v>0</v>
      </c>
      <c r="L2336" s="356"/>
      <c r="M2336" s="355"/>
      <c r="N2336" s="364">
        <f t="shared" si="544"/>
        <v>0</v>
      </c>
      <c r="O2336" s="355"/>
      <c r="P2336" s="355"/>
      <c r="Q2336" s="355"/>
      <c r="R2336" s="355"/>
      <c r="S2336" s="355"/>
      <c r="T2336" s="355"/>
      <c r="U2336" s="355"/>
      <c r="V2336" s="355"/>
      <c r="W2336" s="355"/>
      <c r="X2336" s="355"/>
      <c r="Y2336" s="355"/>
      <c r="Z2336" s="355"/>
      <c r="AA2336" s="355"/>
      <c r="AB2336" s="355"/>
      <c r="AC2336" s="355"/>
      <c r="AD2336" s="355"/>
      <c r="AE2336" s="355"/>
      <c r="AF2336" s="355"/>
      <c r="AG2336" s="355"/>
      <c r="AH2336" s="355"/>
      <c r="AI2336" s="355"/>
      <c r="AJ2336" s="355"/>
      <c r="AK2336" s="72">
        <f t="shared" si="545"/>
        <v>0</v>
      </c>
      <c r="AL2336" s="73">
        <f t="shared" si="501"/>
        <v>0</v>
      </c>
      <c r="AM2336" s="368">
        <f t="shared" si="506"/>
        <v>0</v>
      </c>
      <c r="AN2336" s="368">
        <f t="shared" si="507"/>
        <v>0</v>
      </c>
      <c r="AO2336" s="756">
        <f t="shared" si="508"/>
        <v>0</v>
      </c>
      <c r="AP2336" s="59">
        <f t="shared" si="502"/>
        <v>0</v>
      </c>
      <c r="AQ2336" s="59">
        <f t="shared" si="503"/>
        <v>0</v>
      </c>
      <c r="AR2336" s="102"/>
      <c r="AS2336" s="102"/>
      <c r="AT2336" s="27"/>
      <c r="AU2336" s="592"/>
    </row>
    <row r="2337" spans="1:47" ht="15" hidden="1">
      <c r="A2337" s="309"/>
      <c r="B2337" s="338"/>
      <c r="C2337" s="350"/>
      <c r="D2337" s="951"/>
      <c r="E2337" s="952"/>
      <c r="F2337" s="952"/>
      <c r="G2337" s="953"/>
      <c r="H2337" s="745">
        <v>0.21</v>
      </c>
      <c r="I2337" s="747">
        <v>1</v>
      </c>
      <c r="J2337" s="316"/>
      <c r="K2337" s="680">
        <f t="shared" ref="K2337:K2416" si="550">J2337+(J2337*H2337)</f>
        <v>0</v>
      </c>
      <c r="L2337" s="356"/>
      <c r="M2337" s="355"/>
      <c r="N2337" s="364">
        <f t="shared" si="544"/>
        <v>0</v>
      </c>
      <c r="O2337" s="355"/>
      <c r="P2337" s="355"/>
      <c r="Q2337" s="355"/>
      <c r="R2337" s="355"/>
      <c r="S2337" s="355"/>
      <c r="T2337" s="355"/>
      <c r="U2337" s="355"/>
      <c r="V2337" s="355"/>
      <c r="W2337" s="355"/>
      <c r="X2337" s="355"/>
      <c r="Y2337" s="355"/>
      <c r="Z2337" s="355"/>
      <c r="AA2337" s="355"/>
      <c r="AB2337" s="355"/>
      <c r="AC2337" s="355"/>
      <c r="AD2337" s="355"/>
      <c r="AE2337" s="355"/>
      <c r="AF2337" s="355"/>
      <c r="AG2337" s="355"/>
      <c r="AH2337" s="355"/>
      <c r="AI2337" s="355"/>
      <c r="AJ2337" s="355"/>
      <c r="AK2337" s="72">
        <f t="shared" si="545"/>
        <v>0</v>
      </c>
      <c r="AL2337" s="73">
        <f t="shared" ref="AL2337:AL2416" si="551">N2337+AK2337</f>
        <v>0</v>
      </c>
      <c r="AM2337" s="368">
        <f t="shared" ref="AM2337:AM2416" si="552">(J2337+(J2337*H2337)-(J2337*H2337*I2337))*L2337</f>
        <v>0</v>
      </c>
      <c r="AN2337" s="368">
        <f t="shared" ref="AN2337:AN2416" si="553">((J2337+(J2337*H2337)-(J2337*H2337*I2337))*M2337)*50%</f>
        <v>0</v>
      </c>
      <c r="AO2337" s="756">
        <f t="shared" ref="AO2337:AO2416" si="554">AM2337+AN2337</f>
        <v>0</v>
      </c>
      <c r="AP2337" s="59">
        <f t="shared" si="502"/>
        <v>0</v>
      </c>
      <c r="AQ2337" s="59">
        <f t="shared" si="503"/>
        <v>0</v>
      </c>
      <c r="AR2337" s="102"/>
      <c r="AS2337" s="102"/>
      <c r="AT2337" s="27"/>
      <c r="AU2337" s="592"/>
    </row>
    <row r="2338" spans="1:47" ht="15" hidden="1">
      <c r="A2338" s="307"/>
      <c r="B2338" s="351"/>
      <c r="C2338" s="352"/>
      <c r="D2338" s="951"/>
      <c r="E2338" s="952"/>
      <c r="F2338" s="952"/>
      <c r="G2338" s="953"/>
      <c r="H2338" s="745">
        <v>0.21</v>
      </c>
      <c r="I2338" s="747">
        <v>1</v>
      </c>
      <c r="J2338" s="312"/>
      <c r="K2338" s="680">
        <f t="shared" si="550"/>
        <v>0</v>
      </c>
      <c r="L2338" s="356"/>
      <c r="M2338" s="355"/>
      <c r="N2338" s="364">
        <f t="shared" si="544"/>
        <v>0</v>
      </c>
      <c r="O2338" s="356"/>
      <c r="P2338" s="356"/>
      <c r="Q2338" s="356"/>
      <c r="R2338" s="356"/>
      <c r="S2338" s="356"/>
      <c r="T2338" s="356"/>
      <c r="U2338" s="356"/>
      <c r="V2338" s="356"/>
      <c r="W2338" s="356"/>
      <c r="X2338" s="356"/>
      <c r="Y2338" s="356"/>
      <c r="Z2338" s="356"/>
      <c r="AA2338" s="356"/>
      <c r="AB2338" s="356"/>
      <c r="AC2338" s="356"/>
      <c r="AD2338" s="356"/>
      <c r="AE2338" s="356"/>
      <c r="AF2338" s="356"/>
      <c r="AG2338" s="356"/>
      <c r="AH2338" s="356"/>
      <c r="AI2338" s="356"/>
      <c r="AJ2338" s="356"/>
      <c r="AK2338" s="72">
        <f t="shared" si="545"/>
        <v>0</v>
      </c>
      <c r="AL2338" s="73">
        <f t="shared" si="551"/>
        <v>0</v>
      </c>
      <c r="AM2338" s="368">
        <f t="shared" si="552"/>
        <v>0</v>
      </c>
      <c r="AN2338" s="368">
        <f t="shared" si="553"/>
        <v>0</v>
      </c>
      <c r="AO2338" s="756">
        <f t="shared" si="554"/>
        <v>0</v>
      </c>
      <c r="AP2338" s="59">
        <f t="shared" si="502"/>
        <v>0</v>
      </c>
      <c r="AQ2338" s="59">
        <f t="shared" si="503"/>
        <v>0</v>
      </c>
      <c r="AR2338" s="102"/>
      <c r="AS2338" s="102"/>
      <c r="AT2338" s="27"/>
      <c r="AU2338" s="592"/>
    </row>
    <row r="2339" spans="1:47" ht="15" hidden="1">
      <c r="A2339" s="309"/>
      <c r="B2339" s="338"/>
      <c r="C2339" s="350"/>
      <c r="D2339" s="951"/>
      <c r="E2339" s="952"/>
      <c r="F2339" s="952"/>
      <c r="G2339" s="953"/>
      <c r="H2339" s="745">
        <v>0.21</v>
      </c>
      <c r="I2339" s="747">
        <v>1</v>
      </c>
      <c r="J2339" s="316"/>
      <c r="K2339" s="680">
        <f t="shared" si="550"/>
        <v>0</v>
      </c>
      <c r="L2339" s="356"/>
      <c r="M2339" s="355"/>
      <c r="N2339" s="364">
        <f t="shared" si="544"/>
        <v>0</v>
      </c>
      <c r="O2339" s="355"/>
      <c r="P2339" s="355"/>
      <c r="Q2339" s="355"/>
      <c r="R2339" s="355"/>
      <c r="S2339" s="355"/>
      <c r="T2339" s="355"/>
      <c r="U2339" s="355"/>
      <c r="V2339" s="355"/>
      <c r="W2339" s="355"/>
      <c r="X2339" s="355"/>
      <c r="Y2339" s="355"/>
      <c r="Z2339" s="355"/>
      <c r="AA2339" s="355"/>
      <c r="AB2339" s="355"/>
      <c r="AC2339" s="355"/>
      <c r="AD2339" s="355"/>
      <c r="AE2339" s="355"/>
      <c r="AF2339" s="355"/>
      <c r="AG2339" s="355"/>
      <c r="AH2339" s="355"/>
      <c r="AI2339" s="355"/>
      <c r="AJ2339" s="355"/>
      <c r="AK2339" s="72">
        <f t="shared" si="545"/>
        <v>0</v>
      </c>
      <c r="AL2339" s="73">
        <f t="shared" si="551"/>
        <v>0</v>
      </c>
      <c r="AM2339" s="368">
        <f t="shared" si="552"/>
        <v>0</v>
      </c>
      <c r="AN2339" s="368">
        <f t="shared" si="553"/>
        <v>0</v>
      </c>
      <c r="AO2339" s="756">
        <f t="shared" si="554"/>
        <v>0</v>
      </c>
      <c r="AP2339" s="59">
        <f t="shared" si="502"/>
        <v>0</v>
      </c>
      <c r="AQ2339" s="59">
        <f t="shared" si="503"/>
        <v>0</v>
      </c>
      <c r="AR2339" s="102"/>
      <c r="AS2339" s="102"/>
      <c r="AT2339" s="27"/>
      <c r="AU2339" s="592"/>
    </row>
    <row r="2340" spans="1:47" ht="15" hidden="1">
      <c r="A2340" s="309"/>
      <c r="B2340" s="338"/>
      <c r="C2340" s="350"/>
      <c r="D2340" s="951"/>
      <c r="E2340" s="952"/>
      <c r="F2340" s="952"/>
      <c r="G2340" s="953"/>
      <c r="H2340" s="745">
        <v>0.21</v>
      </c>
      <c r="I2340" s="747">
        <v>1</v>
      </c>
      <c r="J2340" s="316"/>
      <c r="K2340" s="680">
        <f t="shared" si="550"/>
        <v>0</v>
      </c>
      <c r="L2340" s="356"/>
      <c r="M2340" s="355"/>
      <c r="N2340" s="364">
        <f t="shared" si="544"/>
        <v>0</v>
      </c>
      <c r="O2340" s="355"/>
      <c r="P2340" s="355"/>
      <c r="Q2340" s="355"/>
      <c r="R2340" s="355"/>
      <c r="S2340" s="355"/>
      <c r="T2340" s="355"/>
      <c r="U2340" s="355"/>
      <c r="V2340" s="355"/>
      <c r="W2340" s="355"/>
      <c r="X2340" s="355"/>
      <c r="Y2340" s="355"/>
      <c r="Z2340" s="355"/>
      <c r="AA2340" s="355"/>
      <c r="AB2340" s="355"/>
      <c r="AC2340" s="355"/>
      <c r="AD2340" s="355"/>
      <c r="AE2340" s="355"/>
      <c r="AF2340" s="355"/>
      <c r="AG2340" s="355"/>
      <c r="AH2340" s="355"/>
      <c r="AI2340" s="355"/>
      <c r="AJ2340" s="355"/>
      <c r="AK2340" s="72">
        <f t="shared" si="545"/>
        <v>0</v>
      </c>
      <c r="AL2340" s="73">
        <f t="shared" si="551"/>
        <v>0</v>
      </c>
      <c r="AM2340" s="368">
        <f t="shared" si="552"/>
        <v>0</v>
      </c>
      <c r="AN2340" s="368">
        <f t="shared" si="553"/>
        <v>0</v>
      </c>
      <c r="AO2340" s="756">
        <f t="shared" si="554"/>
        <v>0</v>
      </c>
      <c r="AP2340" s="59">
        <f t="shared" si="502"/>
        <v>0</v>
      </c>
      <c r="AQ2340" s="59">
        <f t="shared" si="503"/>
        <v>0</v>
      </c>
      <c r="AR2340" s="102"/>
      <c r="AS2340" s="102"/>
      <c r="AT2340" s="27"/>
      <c r="AU2340" s="592"/>
    </row>
    <row r="2341" spans="1:47" ht="15" hidden="1">
      <c r="A2341" s="307"/>
      <c r="B2341" s="351"/>
      <c r="C2341" s="352"/>
      <c r="D2341" s="951"/>
      <c r="E2341" s="952"/>
      <c r="F2341" s="952"/>
      <c r="G2341" s="953"/>
      <c r="H2341" s="745">
        <v>0.21</v>
      </c>
      <c r="I2341" s="747">
        <v>1</v>
      </c>
      <c r="J2341" s="312"/>
      <c r="K2341" s="680">
        <f t="shared" si="550"/>
        <v>0</v>
      </c>
      <c r="L2341" s="356"/>
      <c r="M2341" s="355"/>
      <c r="N2341" s="364">
        <f t="shared" si="544"/>
        <v>0</v>
      </c>
      <c r="O2341" s="356"/>
      <c r="P2341" s="356"/>
      <c r="Q2341" s="356"/>
      <c r="R2341" s="356"/>
      <c r="S2341" s="356"/>
      <c r="T2341" s="356"/>
      <c r="U2341" s="356"/>
      <c r="V2341" s="356"/>
      <c r="W2341" s="356"/>
      <c r="X2341" s="356"/>
      <c r="Y2341" s="356"/>
      <c r="Z2341" s="356"/>
      <c r="AA2341" s="356"/>
      <c r="AB2341" s="356"/>
      <c r="AC2341" s="356"/>
      <c r="AD2341" s="356"/>
      <c r="AE2341" s="356"/>
      <c r="AF2341" s="356"/>
      <c r="AG2341" s="356"/>
      <c r="AH2341" s="356"/>
      <c r="AI2341" s="356"/>
      <c r="AJ2341" s="356"/>
      <c r="AK2341" s="72">
        <f t="shared" si="545"/>
        <v>0</v>
      </c>
      <c r="AL2341" s="73">
        <f t="shared" si="551"/>
        <v>0</v>
      </c>
      <c r="AM2341" s="368">
        <f t="shared" si="552"/>
        <v>0</v>
      </c>
      <c r="AN2341" s="368">
        <f t="shared" si="553"/>
        <v>0</v>
      </c>
      <c r="AO2341" s="756">
        <f t="shared" si="554"/>
        <v>0</v>
      </c>
      <c r="AP2341" s="59">
        <f t="shared" si="502"/>
        <v>0</v>
      </c>
      <c r="AQ2341" s="59">
        <f t="shared" si="503"/>
        <v>0</v>
      </c>
      <c r="AR2341" s="102"/>
      <c r="AS2341" s="102"/>
      <c r="AT2341" s="27"/>
      <c r="AU2341" s="592"/>
    </row>
    <row r="2342" spans="1:47" ht="15" hidden="1">
      <c r="A2342" s="309"/>
      <c r="B2342" s="338"/>
      <c r="C2342" s="350"/>
      <c r="D2342" s="951"/>
      <c r="E2342" s="952"/>
      <c r="F2342" s="952"/>
      <c r="G2342" s="953"/>
      <c r="H2342" s="745">
        <v>0.21</v>
      </c>
      <c r="I2342" s="747">
        <v>1</v>
      </c>
      <c r="J2342" s="316"/>
      <c r="K2342" s="680">
        <f t="shared" si="550"/>
        <v>0</v>
      </c>
      <c r="L2342" s="356"/>
      <c r="M2342" s="355"/>
      <c r="N2342" s="364">
        <f t="shared" si="544"/>
        <v>0</v>
      </c>
      <c r="O2342" s="355"/>
      <c r="P2342" s="355"/>
      <c r="Q2342" s="355"/>
      <c r="R2342" s="355"/>
      <c r="S2342" s="355"/>
      <c r="T2342" s="355"/>
      <c r="U2342" s="355"/>
      <c r="V2342" s="355"/>
      <c r="W2342" s="355"/>
      <c r="X2342" s="355"/>
      <c r="Y2342" s="355"/>
      <c r="Z2342" s="355"/>
      <c r="AA2342" s="355"/>
      <c r="AB2342" s="355"/>
      <c r="AC2342" s="355"/>
      <c r="AD2342" s="355"/>
      <c r="AE2342" s="355"/>
      <c r="AF2342" s="355"/>
      <c r="AG2342" s="355"/>
      <c r="AH2342" s="355"/>
      <c r="AI2342" s="355"/>
      <c r="AJ2342" s="355"/>
      <c r="AK2342" s="72">
        <f t="shared" si="545"/>
        <v>0</v>
      </c>
      <c r="AL2342" s="73">
        <f t="shared" si="551"/>
        <v>0</v>
      </c>
      <c r="AM2342" s="368">
        <f t="shared" si="552"/>
        <v>0</v>
      </c>
      <c r="AN2342" s="368">
        <f t="shared" si="553"/>
        <v>0</v>
      </c>
      <c r="AO2342" s="756">
        <f t="shared" si="554"/>
        <v>0</v>
      </c>
      <c r="AP2342" s="59">
        <f t="shared" si="502"/>
        <v>0</v>
      </c>
      <c r="AQ2342" s="59">
        <f t="shared" si="503"/>
        <v>0</v>
      </c>
      <c r="AR2342" s="102"/>
      <c r="AS2342" s="102"/>
      <c r="AT2342" s="27"/>
      <c r="AU2342" s="592"/>
    </row>
    <row r="2343" spans="1:47" ht="15" hidden="1">
      <c r="A2343" s="309"/>
      <c r="B2343" s="338"/>
      <c r="C2343" s="350"/>
      <c r="D2343" s="951"/>
      <c r="E2343" s="952"/>
      <c r="F2343" s="952"/>
      <c r="G2343" s="953"/>
      <c r="H2343" s="745">
        <v>0.21</v>
      </c>
      <c r="I2343" s="747">
        <v>1</v>
      </c>
      <c r="J2343" s="316"/>
      <c r="K2343" s="680">
        <f t="shared" si="550"/>
        <v>0</v>
      </c>
      <c r="L2343" s="356"/>
      <c r="M2343" s="355"/>
      <c r="N2343" s="364">
        <f t="shared" si="544"/>
        <v>0</v>
      </c>
      <c r="O2343" s="355"/>
      <c r="P2343" s="355"/>
      <c r="Q2343" s="355"/>
      <c r="R2343" s="355"/>
      <c r="S2343" s="355"/>
      <c r="T2343" s="355"/>
      <c r="U2343" s="355"/>
      <c r="V2343" s="355"/>
      <c r="W2343" s="355"/>
      <c r="X2343" s="355"/>
      <c r="Y2343" s="355"/>
      <c r="Z2343" s="355"/>
      <c r="AA2343" s="355"/>
      <c r="AB2343" s="355"/>
      <c r="AC2343" s="355"/>
      <c r="AD2343" s="355"/>
      <c r="AE2343" s="355"/>
      <c r="AF2343" s="355"/>
      <c r="AG2343" s="355"/>
      <c r="AH2343" s="355"/>
      <c r="AI2343" s="355"/>
      <c r="AJ2343" s="355"/>
      <c r="AK2343" s="72">
        <f t="shared" si="545"/>
        <v>0</v>
      </c>
      <c r="AL2343" s="73">
        <f t="shared" si="551"/>
        <v>0</v>
      </c>
      <c r="AM2343" s="368">
        <f t="shared" si="552"/>
        <v>0</v>
      </c>
      <c r="AN2343" s="368">
        <f t="shared" si="553"/>
        <v>0</v>
      </c>
      <c r="AO2343" s="756">
        <f t="shared" si="554"/>
        <v>0</v>
      </c>
      <c r="AP2343" s="59">
        <f t="shared" si="502"/>
        <v>0</v>
      </c>
      <c r="AQ2343" s="59">
        <f t="shared" si="503"/>
        <v>0</v>
      </c>
      <c r="AR2343" s="102"/>
      <c r="AS2343" s="102"/>
      <c r="AT2343" s="27"/>
      <c r="AU2343" s="592"/>
    </row>
    <row r="2344" spans="1:47" ht="15" hidden="1">
      <c r="A2344" s="307"/>
      <c r="B2344" s="351"/>
      <c r="C2344" s="352"/>
      <c r="D2344" s="951"/>
      <c r="E2344" s="952"/>
      <c r="F2344" s="952"/>
      <c r="G2344" s="953"/>
      <c r="H2344" s="745">
        <v>0.21</v>
      </c>
      <c r="I2344" s="747">
        <v>1</v>
      </c>
      <c r="J2344" s="312"/>
      <c r="K2344" s="680">
        <f t="shared" si="550"/>
        <v>0</v>
      </c>
      <c r="L2344" s="356"/>
      <c r="M2344" s="355"/>
      <c r="N2344" s="364">
        <f t="shared" si="544"/>
        <v>0</v>
      </c>
      <c r="O2344" s="356"/>
      <c r="P2344" s="356"/>
      <c r="Q2344" s="356"/>
      <c r="R2344" s="356"/>
      <c r="S2344" s="356"/>
      <c r="T2344" s="356"/>
      <c r="U2344" s="356"/>
      <c r="V2344" s="356"/>
      <c r="W2344" s="356"/>
      <c r="X2344" s="356"/>
      <c r="Y2344" s="356"/>
      <c r="Z2344" s="356"/>
      <c r="AA2344" s="356"/>
      <c r="AB2344" s="356"/>
      <c r="AC2344" s="356"/>
      <c r="AD2344" s="356"/>
      <c r="AE2344" s="356"/>
      <c r="AF2344" s="356"/>
      <c r="AG2344" s="356"/>
      <c r="AH2344" s="356"/>
      <c r="AI2344" s="356"/>
      <c r="AJ2344" s="356"/>
      <c r="AK2344" s="72">
        <f t="shared" si="545"/>
        <v>0</v>
      </c>
      <c r="AL2344" s="73">
        <f t="shared" si="551"/>
        <v>0</v>
      </c>
      <c r="AM2344" s="368">
        <f t="shared" si="552"/>
        <v>0</v>
      </c>
      <c r="AN2344" s="368">
        <f t="shared" si="553"/>
        <v>0</v>
      </c>
      <c r="AO2344" s="756">
        <f t="shared" si="554"/>
        <v>0</v>
      </c>
      <c r="AP2344" s="59">
        <f t="shared" si="502"/>
        <v>0</v>
      </c>
      <c r="AQ2344" s="59">
        <f t="shared" si="503"/>
        <v>0</v>
      </c>
      <c r="AR2344" s="102"/>
      <c r="AS2344" s="102"/>
      <c r="AT2344" s="27"/>
      <c r="AU2344" s="592"/>
    </row>
    <row r="2345" spans="1:47" ht="15" hidden="1">
      <c r="A2345" s="309"/>
      <c r="B2345" s="338"/>
      <c r="C2345" s="350"/>
      <c r="D2345" s="951"/>
      <c r="E2345" s="952"/>
      <c r="F2345" s="952"/>
      <c r="G2345" s="953"/>
      <c r="H2345" s="745">
        <v>0.21</v>
      </c>
      <c r="I2345" s="747">
        <v>1</v>
      </c>
      <c r="J2345" s="316"/>
      <c r="K2345" s="680">
        <f t="shared" si="550"/>
        <v>0</v>
      </c>
      <c r="L2345" s="356"/>
      <c r="M2345" s="355"/>
      <c r="N2345" s="364">
        <f t="shared" si="544"/>
        <v>0</v>
      </c>
      <c r="O2345" s="355"/>
      <c r="P2345" s="355"/>
      <c r="Q2345" s="355"/>
      <c r="R2345" s="355"/>
      <c r="S2345" s="355"/>
      <c r="T2345" s="355"/>
      <c r="U2345" s="355"/>
      <c r="V2345" s="355"/>
      <c r="W2345" s="355"/>
      <c r="X2345" s="355"/>
      <c r="Y2345" s="355"/>
      <c r="Z2345" s="355"/>
      <c r="AA2345" s="355"/>
      <c r="AB2345" s="355"/>
      <c r="AC2345" s="355"/>
      <c r="AD2345" s="355"/>
      <c r="AE2345" s="355"/>
      <c r="AF2345" s="355"/>
      <c r="AG2345" s="355"/>
      <c r="AH2345" s="355"/>
      <c r="AI2345" s="355"/>
      <c r="AJ2345" s="355"/>
      <c r="AK2345" s="72">
        <f t="shared" si="545"/>
        <v>0</v>
      </c>
      <c r="AL2345" s="73">
        <f t="shared" si="551"/>
        <v>0</v>
      </c>
      <c r="AM2345" s="368">
        <f t="shared" si="552"/>
        <v>0</v>
      </c>
      <c r="AN2345" s="368">
        <f t="shared" si="553"/>
        <v>0</v>
      </c>
      <c r="AO2345" s="756">
        <f t="shared" si="554"/>
        <v>0</v>
      </c>
      <c r="AP2345" s="59">
        <f t="shared" si="502"/>
        <v>0</v>
      </c>
      <c r="AQ2345" s="59">
        <f t="shared" si="503"/>
        <v>0</v>
      </c>
      <c r="AR2345" s="102"/>
      <c r="AS2345" s="102"/>
      <c r="AT2345" s="27"/>
      <c r="AU2345" s="592"/>
    </row>
    <row r="2346" spans="1:47" ht="15" hidden="1">
      <c r="A2346" s="309"/>
      <c r="B2346" s="338"/>
      <c r="C2346" s="350"/>
      <c r="D2346" s="951"/>
      <c r="E2346" s="952"/>
      <c r="F2346" s="952"/>
      <c r="G2346" s="953"/>
      <c r="H2346" s="745">
        <v>0.21</v>
      </c>
      <c r="I2346" s="747">
        <v>1</v>
      </c>
      <c r="J2346" s="316"/>
      <c r="K2346" s="680">
        <f t="shared" si="550"/>
        <v>0</v>
      </c>
      <c r="L2346" s="356"/>
      <c r="M2346" s="355"/>
      <c r="N2346" s="364">
        <f t="shared" si="544"/>
        <v>0</v>
      </c>
      <c r="O2346" s="355"/>
      <c r="P2346" s="355"/>
      <c r="Q2346" s="355"/>
      <c r="R2346" s="355"/>
      <c r="S2346" s="355"/>
      <c r="T2346" s="355"/>
      <c r="U2346" s="355"/>
      <c r="V2346" s="355"/>
      <c r="W2346" s="355"/>
      <c r="X2346" s="355"/>
      <c r="Y2346" s="355"/>
      <c r="Z2346" s="355"/>
      <c r="AA2346" s="355"/>
      <c r="AB2346" s="355"/>
      <c r="AC2346" s="355"/>
      <c r="AD2346" s="355"/>
      <c r="AE2346" s="355"/>
      <c r="AF2346" s="355"/>
      <c r="AG2346" s="355"/>
      <c r="AH2346" s="355"/>
      <c r="AI2346" s="355"/>
      <c r="AJ2346" s="355"/>
      <c r="AK2346" s="72">
        <f t="shared" si="545"/>
        <v>0</v>
      </c>
      <c r="AL2346" s="73">
        <f t="shared" si="551"/>
        <v>0</v>
      </c>
      <c r="AM2346" s="368">
        <f t="shared" si="552"/>
        <v>0</v>
      </c>
      <c r="AN2346" s="368">
        <f t="shared" si="553"/>
        <v>0</v>
      </c>
      <c r="AO2346" s="756">
        <f t="shared" si="554"/>
        <v>0</v>
      </c>
      <c r="AP2346" s="59">
        <f t="shared" si="502"/>
        <v>0</v>
      </c>
      <c r="AQ2346" s="59">
        <f t="shared" si="503"/>
        <v>0</v>
      </c>
      <c r="AR2346" s="102"/>
      <c r="AS2346" s="102"/>
      <c r="AT2346" s="27"/>
      <c r="AU2346" s="592"/>
    </row>
    <row r="2347" spans="1:47" ht="15" hidden="1">
      <c r="A2347" s="307"/>
      <c r="B2347" s="351"/>
      <c r="C2347" s="352"/>
      <c r="D2347" s="951"/>
      <c r="E2347" s="952"/>
      <c r="F2347" s="952"/>
      <c r="G2347" s="953"/>
      <c r="H2347" s="745">
        <v>0.21</v>
      </c>
      <c r="I2347" s="747">
        <v>1</v>
      </c>
      <c r="J2347" s="312"/>
      <c r="K2347" s="680">
        <f t="shared" si="550"/>
        <v>0</v>
      </c>
      <c r="L2347" s="356"/>
      <c r="M2347" s="355"/>
      <c r="N2347" s="364">
        <f t="shared" si="544"/>
        <v>0</v>
      </c>
      <c r="O2347" s="356"/>
      <c r="P2347" s="356"/>
      <c r="Q2347" s="356"/>
      <c r="R2347" s="356"/>
      <c r="S2347" s="356"/>
      <c r="T2347" s="356"/>
      <c r="U2347" s="356"/>
      <c r="V2347" s="356"/>
      <c r="W2347" s="356"/>
      <c r="X2347" s="356"/>
      <c r="Y2347" s="356"/>
      <c r="Z2347" s="356"/>
      <c r="AA2347" s="356"/>
      <c r="AB2347" s="356"/>
      <c r="AC2347" s="356"/>
      <c r="AD2347" s="356"/>
      <c r="AE2347" s="356"/>
      <c r="AF2347" s="356"/>
      <c r="AG2347" s="356"/>
      <c r="AH2347" s="356"/>
      <c r="AI2347" s="356"/>
      <c r="AJ2347" s="356"/>
      <c r="AK2347" s="72">
        <f t="shared" si="545"/>
        <v>0</v>
      </c>
      <c r="AL2347" s="73">
        <f t="shared" si="551"/>
        <v>0</v>
      </c>
      <c r="AM2347" s="368">
        <f t="shared" si="552"/>
        <v>0</v>
      </c>
      <c r="AN2347" s="368">
        <f t="shared" si="553"/>
        <v>0</v>
      </c>
      <c r="AO2347" s="756">
        <f t="shared" si="554"/>
        <v>0</v>
      </c>
      <c r="AP2347" s="59">
        <f t="shared" si="502"/>
        <v>0</v>
      </c>
      <c r="AQ2347" s="59">
        <f t="shared" si="503"/>
        <v>0</v>
      </c>
      <c r="AR2347" s="102"/>
      <c r="AS2347" s="102"/>
      <c r="AT2347" s="27"/>
      <c r="AU2347" s="592"/>
    </row>
    <row r="2348" spans="1:47" ht="15" hidden="1">
      <c r="A2348" s="307"/>
      <c r="B2348" s="351"/>
      <c r="C2348" s="352"/>
      <c r="D2348" s="951"/>
      <c r="E2348" s="952"/>
      <c r="F2348" s="952"/>
      <c r="G2348" s="953"/>
      <c r="H2348" s="745">
        <v>0.21</v>
      </c>
      <c r="I2348" s="747">
        <v>1</v>
      </c>
      <c r="J2348" s="312"/>
      <c r="K2348" s="680">
        <f t="shared" si="550"/>
        <v>0</v>
      </c>
      <c r="L2348" s="356"/>
      <c r="M2348" s="355"/>
      <c r="N2348" s="364">
        <f t="shared" si="544"/>
        <v>0</v>
      </c>
      <c r="O2348" s="356"/>
      <c r="P2348" s="356"/>
      <c r="Q2348" s="356"/>
      <c r="R2348" s="356"/>
      <c r="S2348" s="356"/>
      <c r="T2348" s="356"/>
      <c r="U2348" s="356"/>
      <c r="V2348" s="356"/>
      <c r="W2348" s="356"/>
      <c r="X2348" s="356"/>
      <c r="Y2348" s="356"/>
      <c r="Z2348" s="356"/>
      <c r="AA2348" s="356"/>
      <c r="AB2348" s="356"/>
      <c r="AC2348" s="356"/>
      <c r="AD2348" s="356"/>
      <c r="AE2348" s="356"/>
      <c r="AF2348" s="356"/>
      <c r="AG2348" s="356"/>
      <c r="AH2348" s="356"/>
      <c r="AI2348" s="356"/>
      <c r="AJ2348" s="356"/>
      <c r="AK2348" s="72">
        <f t="shared" si="545"/>
        <v>0</v>
      </c>
      <c r="AL2348" s="73">
        <f t="shared" si="551"/>
        <v>0</v>
      </c>
      <c r="AM2348" s="368">
        <f t="shared" si="552"/>
        <v>0</v>
      </c>
      <c r="AN2348" s="368">
        <f t="shared" si="553"/>
        <v>0</v>
      </c>
      <c r="AO2348" s="756">
        <f t="shared" si="554"/>
        <v>0</v>
      </c>
      <c r="AP2348" s="59">
        <f t="shared" si="502"/>
        <v>0</v>
      </c>
      <c r="AQ2348" s="59">
        <f t="shared" si="503"/>
        <v>0</v>
      </c>
      <c r="AR2348" s="102"/>
      <c r="AS2348" s="102"/>
      <c r="AT2348" s="27"/>
      <c r="AU2348" s="592"/>
    </row>
    <row r="2349" spans="1:47" ht="15" hidden="1">
      <c r="A2349" s="309"/>
      <c r="B2349" s="338"/>
      <c r="C2349" s="350"/>
      <c r="D2349" s="951"/>
      <c r="E2349" s="952"/>
      <c r="F2349" s="952"/>
      <c r="G2349" s="953"/>
      <c r="H2349" s="745">
        <v>0.21</v>
      </c>
      <c r="I2349" s="747">
        <v>1</v>
      </c>
      <c r="J2349" s="316"/>
      <c r="K2349" s="680">
        <f t="shared" si="550"/>
        <v>0</v>
      </c>
      <c r="L2349" s="356"/>
      <c r="M2349" s="355"/>
      <c r="N2349" s="364">
        <f t="shared" si="544"/>
        <v>0</v>
      </c>
      <c r="O2349" s="355"/>
      <c r="P2349" s="355"/>
      <c r="Q2349" s="355"/>
      <c r="R2349" s="355"/>
      <c r="S2349" s="355"/>
      <c r="T2349" s="355"/>
      <c r="U2349" s="355"/>
      <c r="V2349" s="355"/>
      <c r="W2349" s="355"/>
      <c r="X2349" s="355"/>
      <c r="Y2349" s="355"/>
      <c r="Z2349" s="355"/>
      <c r="AA2349" s="355"/>
      <c r="AB2349" s="355"/>
      <c r="AC2349" s="355"/>
      <c r="AD2349" s="355"/>
      <c r="AE2349" s="355"/>
      <c r="AF2349" s="355"/>
      <c r="AG2349" s="355"/>
      <c r="AH2349" s="355"/>
      <c r="AI2349" s="355"/>
      <c r="AJ2349" s="355"/>
      <c r="AK2349" s="72">
        <f t="shared" si="545"/>
        <v>0</v>
      </c>
      <c r="AL2349" s="73">
        <f t="shared" si="551"/>
        <v>0</v>
      </c>
      <c r="AM2349" s="368">
        <f t="shared" si="552"/>
        <v>0</v>
      </c>
      <c r="AN2349" s="368">
        <f t="shared" si="553"/>
        <v>0</v>
      </c>
      <c r="AO2349" s="756">
        <f t="shared" si="554"/>
        <v>0</v>
      </c>
      <c r="AP2349" s="59">
        <f t="shared" si="502"/>
        <v>0</v>
      </c>
      <c r="AQ2349" s="59">
        <f t="shared" si="503"/>
        <v>0</v>
      </c>
      <c r="AR2349" s="102"/>
      <c r="AS2349" s="102"/>
      <c r="AT2349" s="27"/>
      <c r="AU2349" s="592"/>
    </row>
    <row r="2350" spans="1:47" ht="15" hidden="1">
      <c r="A2350" s="309"/>
      <c r="B2350" s="338"/>
      <c r="C2350" s="350"/>
      <c r="D2350" s="951"/>
      <c r="E2350" s="952"/>
      <c r="F2350" s="952"/>
      <c r="G2350" s="953"/>
      <c r="H2350" s="745">
        <v>0.21</v>
      </c>
      <c r="I2350" s="747">
        <v>1</v>
      </c>
      <c r="J2350" s="316"/>
      <c r="K2350" s="680">
        <f t="shared" si="550"/>
        <v>0</v>
      </c>
      <c r="L2350" s="356"/>
      <c r="M2350" s="355"/>
      <c r="N2350" s="364">
        <f t="shared" si="544"/>
        <v>0</v>
      </c>
      <c r="O2350" s="355"/>
      <c r="P2350" s="355"/>
      <c r="Q2350" s="355"/>
      <c r="R2350" s="355"/>
      <c r="S2350" s="355"/>
      <c r="T2350" s="355"/>
      <c r="U2350" s="355"/>
      <c r="V2350" s="355"/>
      <c r="W2350" s="355"/>
      <c r="X2350" s="355"/>
      <c r="Y2350" s="355"/>
      <c r="Z2350" s="355"/>
      <c r="AA2350" s="355"/>
      <c r="AB2350" s="355"/>
      <c r="AC2350" s="355"/>
      <c r="AD2350" s="355"/>
      <c r="AE2350" s="355"/>
      <c r="AF2350" s="355"/>
      <c r="AG2350" s="355"/>
      <c r="AH2350" s="355"/>
      <c r="AI2350" s="355"/>
      <c r="AJ2350" s="355"/>
      <c r="AK2350" s="72">
        <f t="shared" si="545"/>
        <v>0</v>
      </c>
      <c r="AL2350" s="73">
        <f t="shared" si="551"/>
        <v>0</v>
      </c>
      <c r="AM2350" s="368">
        <f t="shared" si="552"/>
        <v>0</v>
      </c>
      <c r="AN2350" s="368">
        <f t="shared" si="553"/>
        <v>0</v>
      </c>
      <c r="AO2350" s="756">
        <f t="shared" si="554"/>
        <v>0</v>
      </c>
      <c r="AP2350" s="59">
        <f t="shared" si="502"/>
        <v>0</v>
      </c>
      <c r="AQ2350" s="59">
        <f t="shared" si="503"/>
        <v>0</v>
      </c>
      <c r="AR2350" s="102"/>
      <c r="AS2350" s="102"/>
      <c r="AT2350" s="27"/>
      <c r="AU2350" s="592"/>
    </row>
    <row r="2351" spans="1:47" ht="15" hidden="1">
      <c r="A2351" s="307"/>
      <c r="B2351" s="351"/>
      <c r="C2351" s="352"/>
      <c r="D2351" s="951"/>
      <c r="E2351" s="952"/>
      <c r="F2351" s="952"/>
      <c r="G2351" s="953"/>
      <c r="H2351" s="745">
        <v>0.21</v>
      </c>
      <c r="I2351" s="747">
        <v>1</v>
      </c>
      <c r="J2351" s="312"/>
      <c r="K2351" s="680">
        <f t="shared" si="550"/>
        <v>0</v>
      </c>
      <c r="L2351" s="356"/>
      <c r="M2351" s="355"/>
      <c r="N2351" s="364">
        <f t="shared" si="544"/>
        <v>0</v>
      </c>
      <c r="O2351" s="356"/>
      <c r="P2351" s="356"/>
      <c r="Q2351" s="356"/>
      <c r="R2351" s="356"/>
      <c r="S2351" s="356"/>
      <c r="T2351" s="356"/>
      <c r="U2351" s="356"/>
      <c r="V2351" s="356"/>
      <c r="W2351" s="356"/>
      <c r="X2351" s="356"/>
      <c r="Y2351" s="356"/>
      <c r="Z2351" s="356"/>
      <c r="AA2351" s="356"/>
      <c r="AB2351" s="356"/>
      <c r="AC2351" s="356"/>
      <c r="AD2351" s="356"/>
      <c r="AE2351" s="356"/>
      <c r="AF2351" s="356"/>
      <c r="AG2351" s="356"/>
      <c r="AH2351" s="356"/>
      <c r="AI2351" s="356"/>
      <c r="AJ2351" s="356"/>
      <c r="AK2351" s="72">
        <f t="shared" si="545"/>
        <v>0</v>
      </c>
      <c r="AL2351" s="73">
        <f t="shared" si="551"/>
        <v>0</v>
      </c>
      <c r="AM2351" s="368">
        <f t="shared" si="552"/>
        <v>0</v>
      </c>
      <c r="AN2351" s="368">
        <f t="shared" si="553"/>
        <v>0</v>
      </c>
      <c r="AO2351" s="756">
        <f t="shared" si="554"/>
        <v>0</v>
      </c>
      <c r="AP2351" s="59">
        <f t="shared" si="502"/>
        <v>0</v>
      </c>
      <c r="AQ2351" s="59">
        <f t="shared" si="503"/>
        <v>0</v>
      </c>
      <c r="AR2351" s="102"/>
      <c r="AS2351" s="102"/>
      <c r="AT2351" s="27"/>
      <c r="AU2351" s="592"/>
    </row>
    <row r="2352" spans="1:47" ht="15" hidden="1">
      <c r="A2352" s="309"/>
      <c r="B2352" s="338"/>
      <c r="C2352" s="350"/>
      <c r="D2352" s="951"/>
      <c r="E2352" s="952"/>
      <c r="F2352" s="952"/>
      <c r="G2352" s="953"/>
      <c r="H2352" s="745">
        <v>0.21</v>
      </c>
      <c r="I2352" s="747">
        <v>1</v>
      </c>
      <c r="J2352" s="316"/>
      <c r="K2352" s="680">
        <f t="shared" si="550"/>
        <v>0</v>
      </c>
      <c r="L2352" s="356"/>
      <c r="M2352" s="355"/>
      <c r="N2352" s="364">
        <f t="shared" si="544"/>
        <v>0</v>
      </c>
      <c r="O2352" s="355"/>
      <c r="P2352" s="355"/>
      <c r="Q2352" s="355"/>
      <c r="R2352" s="355"/>
      <c r="S2352" s="355"/>
      <c r="T2352" s="355"/>
      <c r="U2352" s="355"/>
      <c r="V2352" s="355"/>
      <c r="W2352" s="355"/>
      <c r="X2352" s="355"/>
      <c r="Y2352" s="355"/>
      <c r="Z2352" s="355"/>
      <c r="AA2352" s="355"/>
      <c r="AB2352" s="355"/>
      <c r="AC2352" s="355"/>
      <c r="AD2352" s="355"/>
      <c r="AE2352" s="355"/>
      <c r="AF2352" s="355"/>
      <c r="AG2352" s="355"/>
      <c r="AH2352" s="355"/>
      <c r="AI2352" s="355"/>
      <c r="AJ2352" s="355"/>
      <c r="AK2352" s="72">
        <f t="shared" si="545"/>
        <v>0</v>
      </c>
      <c r="AL2352" s="73">
        <f t="shared" si="551"/>
        <v>0</v>
      </c>
      <c r="AM2352" s="368">
        <f t="shared" si="552"/>
        <v>0</v>
      </c>
      <c r="AN2352" s="368">
        <f t="shared" si="553"/>
        <v>0</v>
      </c>
      <c r="AO2352" s="756">
        <f t="shared" si="554"/>
        <v>0</v>
      </c>
      <c r="AP2352" s="59">
        <f t="shared" si="502"/>
        <v>0</v>
      </c>
      <c r="AQ2352" s="59">
        <f t="shared" si="503"/>
        <v>0</v>
      </c>
      <c r="AR2352" s="102"/>
      <c r="AS2352" s="102"/>
      <c r="AT2352" s="27"/>
      <c r="AU2352" s="592"/>
    </row>
    <row r="2353" spans="1:47" ht="15" hidden="1">
      <c r="A2353" s="309"/>
      <c r="B2353" s="338"/>
      <c r="C2353" s="350"/>
      <c r="D2353" s="951"/>
      <c r="E2353" s="952"/>
      <c r="F2353" s="952"/>
      <c r="G2353" s="953"/>
      <c r="H2353" s="745">
        <v>0.21</v>
      </c>
      <c r="I2353" s="747">
        <v>1</v>
      </c>
      <c r="J2353" s="316"/>
      <c r="K2353" s="680">
        <f t="shared" si="550"/>
        <v>0</v>
      </c>
      <c r="L2353" s="356"/>
      <c r="M2353" s="355"/>
      <c r="N2353" s="364">
        <f t="shared" si="544"/>
        <v>0</v>
      </c>
      <c r="O2353" s="355"/>
      <c r="P2353" s="355"/>
      <c r="Q2353" s="355"/>
      <c r="R2353" s="355"/>
      <c r="S2353" s="355"/>
      <c r="T2353" s="355"/>
      <c r="U2353" s="355"/>
      <c r="V2353" s="355"/>
      <c r="W2353" s="355"/>
      <c r="X2353" s="355"/>
      <c r="Y2353" s="355"/>
      <c r="Z2353" s="355"/>
      <c r="AA2353" s="355"/>
      <c r="AB2353" s="355"/>
      <c r="AC2353" s="355"/>
      <c r="AD2353" s="355"/>
      <c r="AE2353" s="355"/>
      <c r="AF2353" s="355"/>
      <c r="AG2353" s="355"/>
      <c r="AH2353" s="355"/>
      <c r="AI2353" s="355"/>
      <c r="AJ2353" s="355"/>
      <c r="AK2353" s="72">
        <f t="shared" si="545"/>
        <v>0</v>
      </c>
      <c r="AL2353" s="73">
        <f t="shared" si="551"/>
        <v>0</v>
      </c>
      <c r="AM2353" s="368">
        <f t="shared" si="552"/>
        <v>0</v>
      </c>
      <c r="AN2353" s="368">
        <f t="shared" si="553"/>
        <v>0</v>
      </c>
      <c r="AO2353" s="756">
        <f t="shared" si="554"/>
        <v>0</v>
      </c>
      <c r="AP2353" s="59">
        <f t="shared" si="502"/>
        <v>0</v>
      </c>
      <c r="AQ2353" s="59">
        <f t="shared" si="503"/>
        <v>0</v>
      </c>
      <c r="AR2353" s="102"/>
      <c r="AS2353" s="102"/>
      <c r="AT2353" s="27"/>
      <c r="AU2353" s="592"/>
    </row>
    <row r="2354" spans="1:47" ht="15" hidden="1">
      <c r="A2354" s="307"/>
      <c r="B2354" s="351"/>
      <c r="C2354" s="352"/>
      <c r="D2354" s="951"/>
      <c r="E2354" s="952"/>
      <c r="F2354" s="952"/>
      <c r="G2354" s="953"/>
      <c r="H2354" s="745">
        <v>0.21</v>
      </c>
      <c r="I2354" s="747">
        <v>1</v>
      </c>
      <c r="J2354" s="312"/>
      <c r="K2354" s="680">
        <f t="shared" si="550"/>
        <v>0</v>
      </c>
      <c r="L2354" s="356"/>
      <c r="M2354" s="355"/>
      <c r="N2354" s="364">
        <f t="shared" si="544"/>
        <v>0</v>
      </c>
      <c r="O2354" s="356"/>
      <c r="P2354" s="356"/>
      <c r="Q2354" s="356"/>
      <c r="R2354" s="356"/>
      <c r="S2354" s="356"/>
      <c r="T2354" s="356"/>
      <c r="U2354" s="356"/>
      <c r="V2354" s="356"/>
      <c r="W2354" s="356"/>
      <c r="X2354" s="356"/>
      <c r="Y2354" s="356"/>
      <c r="Z2354" s="356"/>
      <c r="AA2354" s="356"/>
      <c r="AB2354" s="356"/>
      <c r="AC2354" s="356"/>
      <c r="AD2354" s="356"/>
      <c r="AE2354" s="356"/>
      <c r="AF2354" s="356"/>
      <c r="AG2354" s="356"/>
      <c r="AH2354" s="356"/>
      <c r="AI2354" s="356"/>
      <c r="AJ2354" s="356"/>
      <c r="AK2354" s="72">
        <f t="shared" si="545"/>
        <v>0</v>
      </c>
      <c r="AL2354" s="73">
        <f t="shared" si="551"/>
        <v>0</v>
      </c>
      <c r="AM2354" s="368">
        <f t="shared" si="552"/>
        <v>0</v>
      </c>
      <c r="AN2354" s="368">
        <f t="shared" si="553"/>
        <v>0</v>
      </c>
      <c r="AO2354" s="756">
        <f t="shared" si="554"/>
        <v>0</v>
      </c>
      <c r="AP2354" s="59">
        <f t="shared" si="502"/>
        <v>0</v>
      </c>
      <c r="AQ2354" s="59">
        <f t="shared" si="503"/>
        <v>0</v>
      </c>
      <c r="AR2354" s="102"/>
      <c r="AS2354" s="102"/>
      <c r="AT2354" s="27"/>
      <c r="AU2354" s="592"/>
    </row>
    <row r="2355" spans="1:47" ht="15" hidden="1">
      <c r="A2355" s="307"/>
      <c r="B2355" s="351"/>
      <c r="C2355" s="352"/>
      <c r="D2355" s="951"/>
      <c r="E2355" s="952"/>
      <c r="F2355" s="952"/>
      <c r="G2355" s="953"/>
      <c r="H2355" s="745">
        <v>0.21</v>
      </c>
      <c r="I2355" s="747">
        <v>1</v>
      </c>
      <c r="J2355" s="312"/>
      <c r="K2355" s="680">
        <f t="shared" si="550"/>
        <v>0</v>
      </c>
      <c r="L2355" s="356"/>
      <c r="M2355" s="355"/>
      <c r="N2355" s="364">
        <f t="shared" si="544"/>
        <v>0</v>
      </c>
      <c r="O2355" s="356"/>
      <c r="P2355" s="356"/>
      <c r="Q2355" s="356"/>
      <c r="R2355" s="356"/>
      <c r="S2355" s="356"/>
      <c r="T2355" s="356"/>
      <c r="U2355" s="356"/>
      <c r="V2355" s="356"/>
      <c r="W2355" s="356"/>
      <c r="X2355" s="356"/>
      <c r="Y2355" s="356"/>
      <c r="Z2355" s="356"/>
      <c r="AA2355" s="356"/>
      <c r="AB2355" s="356"/>
      <c r="AC2355" s="356"/>
      <c r="AD2355" s="356"/>
      <c r="AE2355" s="356"/>
      <c r="AF2355" s="356"/>
      <c r="AG2355" s="356"/>
      <c r="AH2355" s="356"/>
      <c r="AI2355" s="356"/>
      <c r="AJ2355" s="356"/>
      <c r="AK2355" s="72">
        <f t="shared" si="545"/>
        <v>0</v>
      </c>
      <c r="AL2355" s="73">
        <f t="shared" si="551"/>
        <v>0</v>
      </c>
      <c r="AM2355" s="368">
        <f t="shared" si="552"/>
        <v>0</v>
      </c>
      <c r="AN2355" s="368">
        <f t="shared" si="553"/>
        <v>0</v>
      </c>
      <c r="AO2355" s="756">
        <f t="shared" si="554"/>
        <v>0</v>
      </c>
      <c r="AP2355" s="59">
        <f t="shared" si="502"/>
        <v>0</v>
      </c>
      <c r="AQ2355" s="59">
        <f t="shared" si="503"/>
        <v>0</v>
      </c>
      <c r="AR2355" s="102"/>
      <c r="AS2355" s="102"/>
      <c r="AT2355" s="27"/>
      <c r="AU2355" s="592"/>
    </row>
    <row r="2356" spans="1:47" ht="15" hidden="1">
      <c r="A2356" s="309"/>
      <c r="B2356" s="338"/>
      <c r="C2356" s="350"/>
      <c r="D2356" s="951"/>
      <c r="E2356" s="952"/>
      <c r="F2356" s="952"/>
      <c r="G2356" s="953"/>
      <c r="H2356" s="745">
        <v>0.21</v>
      </c>
      <c r="I2356" s="747">
        <v>1</v>
      </c>
      <c r="J2356" s="316"/>
      <c r="K2356" s="680">
        <f t="shared" si="550"/>
        <v>0</v>
      </c>
      <c r="L2356" s="356"/>
      <c r="M2356" s="355"/>
      <c r="N2356" s="364">
        <f t="shared" si="544"/>
        <v>0</v>
      </c>
      <c r="O2356" s="355"/>
      <c r="P2356" s="355"/>
      <c r="Q2356" s="355"/>
      <c r="R2356" s="355"/>
      <c r="S2356" s="355"/>
      <c r="T2356" s="355"/>
      <c r="U2356" s="355"/>
      <c r="V2356" s="355"/>
      <c r="W2356" s="355"/>
      <c r="X2356" s="355"/>
      <c r="Y2356" s="355"/>
      <c r="Z2356" s="355"/>
      <c r="AA2356" s="355"/>
      <c r="AB2356" s="355"/>
      <c r="AC2356" s="355"/>
      <c r="AD2356" s="355"/>
      <c r="AE2356" s="355"/>
      <c r="AF2356" s="355"/>
      <c r="AG2356" s="355"/>
      <c r="AH2356" s="355"/>
      <c r="AI2356" s="355"/>
      <c r="AJ2356" s="355"/>
      <c r="AK2356" s="72">
        <f t="shared" si="545"/>
        <v>0</v>
      </c>
      <c r="AL2356" s="73">
        <f t="shared" si="551"/>
        <v>0</v>
      </c>
      <c r="AM2356" s="368">
        <f t="shared" si="552"/>
        <v>0</v>
      </c>
      <c r="AN2356" s="368">
        <f t="shared" si="553"/>
        <v>0</v>
      </c>
      <c r="AO2356" s="756">
        <f t="shared" si="554"/>
        <v>0</v>
      </c>
      <c r="AP2356" s="59">
        <f t="shared" si="502"/>
        <v>0</v>
      </c>
      <c r="AQ2356" s="59">
        <f t="shared" si="503"/>
        <v>0</v>
      </c>
      <c r="AR2356" s="102"/>
      <c r="AS2356" s="102"/>
      <c r="AT2356" s="27"/>
      <c r="AU2356" s="592"/>
    </row>
    <row r="2357" spans="1:47" ht="15" hidden="1">
      <c r="A2357" s="309"/>
      <c r="B2357" s="338"/>
      <c r="C2357" s="350"/>
      <c r="D2357" s="951"/>
      <c r="E2357" s="952"/>
      <c r="F2357" s="952"/>
      <c r="G2357" s="953"/>
      <c r="H2357" s="745">
        <v>0.21</v>
      </c>
      <c r="I2357" s="747">
        <v>1</v>
      </c>
      <c r="J2357" s="316"/>
      <c r="K2357" s="680">
        <f t="shared" si="550"/>
        <v>0</v>
      </c>
      <c r="L2357" s="356"/>
      <c r="M2357" s="355"/>
      <c r="N2357" s="364">
        <f t="shared" si="544"/>
        <v>0</v>
      </c>
      <c r="O2357" s="355"/>
      <c r="P2357" s="355"/>
      <c r="Q2357" s="355"/>
      <c r="R2357" s="355"/>
      <c r="S2357" s="355"/>
      <c r="T2357" s="355"/>
      <c r="U2357" s="355"/>
      <c r="V2357" s="355"/>
      <c r="W2357" s="355"/>
      <c r="X2357" s="355"/>
      <c r="Y2357" s="355"/>
      <c r="Z2357" s="355"/>
      <c r="AA2357" s="355"/>
      <c r="AB2357" s="355"/>
      <c r="AC2357" s="355"/>
      <c r="AD2357" s="355"/>
      <c r="AE2357" s="355"/>
      <c r="AF2357" s="355"/>
      <c r="AG2357" s="355"/>
      <c r="AH2357" s="355"/>
      <c r="AI2357" s="355"/>
      <c r="AJ2357" s="355"/>
      <c r="AK2357" s="72">
        <f t="shared" si="545"/>
        <v>0</v>
      </c>
      <c r="AL2357" s="73">
        <f t="shared" si="551"/>
        <v>0</v>
      </c>
      <c r="AM2357" s="368">
        <f t="shared" si="552"/>
        <v>0</v>
      </c>
      <c r="AN2357" s="368">
        <f t="shared" si="553"/>
        <v>0</v>
      </c>
      <c r="AO2357" s="756">
        <f t="shared" si="554"/>
        <v>0</v>
      </c>
      <c r="AP2357" s="59">
        <f t="shared" si="502"/>
        <v>0</v>
      </c>
      <c r="AQ2357" s="59">
        <f t="shared" si="503"/>
        <v>0</v>
      </c>
      <c r="AR2357" s="102"/>
      <c r="AS2357" s="102"/>
      <c r="AT2357" s="27"/>
      <c r="AU2357" s="592"/>
    </row>
    <row r="2358" spans="1:47" ht="15" hidden="1">
      <c r="A2358" s="307"/>
      <c r="B2358" s="351"/>
      <c r="C2358" s="352"/>
      <c r="D2358" s="951"/>
      <c r="E2358" s="952"/>
      <c r="F2358" s="952"/>
      <c r="G2358" s="953"/>
      <c r="H2358" s="745">
        <v>0.21</v>
      </c>
      <c r="I2358" s="747">
        <v>1</v>
      </c>
      <c r="J2358" s="312"/>
      <c r="K2358" s="680">
        <f t="shared" si="550"/>
        <v>0</v>
      </c>
      <c r="L2358" s="356"/>
      <c r="M2358" s="355"/>
      <c r="N2358" s="364">
        <f t="shared" si="544"/>
        <v>0</v>
      </c>
      <c r="O2358" s="356"/>
      <c r="P2358" s="356"/>
      <c r="Q2358" s="356"/>
      <c r="R2358" s="356"/>
      <c r="S2358" s="356"/>
      <c r="T2358" s="356"/>
      <c r="U2358" s="356"/>
      <c r="V2358" s="356"/>
      <c r="W2358" s="356"/>
      <c r="X2358" s="356"/>
      <c r="Y2358" s="356"/>
      <c r="Z2358" s="356"/>
      <c r="AA2358" s="356"/>
      <c r="AB2358" s="356"/>
      <c r="AC2358" s="356"/>
      <c r="AD2358" s="356"/>
      <c r="AE2358" s="356"/>
      <c r="AF2358" s="356"/>
      <c r="AG2358" s="356"/>
      <c r="AH2358" s="356"/>
      <c r="AI2358" s="356"/>
      <c r="AJ2358" s="356"/>
      <c r="AK2358" s="72">
        <f t="shared" si="545"/>
        <v>0</v>
      </c>
      <c r="AL2358" s="73">
        <f t="shared" si="551"/>
        <v>0</v>
      </c>
      <c r="AM2358" s="368">
        <f t="shared" si="552"/>
        <v>0</v>
      </c>
      <c r="AN2358" s="368">
        <f t="shared" si="553"/>
        <v>0</v>
      </c>
      <c r="AO2358" s="756">
        <f t="shared" si="554"/>
        <v>0</v>
      </c>
      <c r="AP2358" s="59">
        <f t="shared" si="502"/>
        <v>0</v>
      </c>
      <c r="AQ2358" s="59">
        <f t="shared" si="503"/>
        <v>0</v>
      </c>
      <c r="AR2358" s="102"/>
      <c r="AS2358" s="102"/>
      <c r="AT2358" s="27"/>
      <c r="AU2358" s="592"/>
    </row>
    <row r="2359" spans="1:47" ht="15" hidden="1">
      <c r="A2359" s="307"/>
      <c r="B2359" s="351"/>
      <c r="C2359" s="352"/>
      <c r="D2359" s="951"/>
      <c r="E2359" s="952"/>
      <c r="F2359" s="952"/>
      <c r="G2359" s="953"/>
      <c r="H2359" s="745">
        <v>0.21</v>
      </c>
      <c r="I2359" s="747">
        <v>1</v>
      </c>
      <c r="J2359" s="312"/>
      <c r="K2359" s="680">
        <f t="shared" si="550"/>
        <v>0</v>
      </c>
      <c r="L2359" s="356"/>
      <c r="M2359" s="355"/>
      <c r="N2359" s="364">
        <f t="shared" si="544"/>
        <v>0</v>
      </c>
      <c r="O2359" s="356"/>
      <c r="P2359" s="356"/>
      <c r="Q2359" s="356"/>
      <c r="R2359" s="356"/>
      <c r="S2359" s="356"/>
      <c r="T2359" s="356"/>
      <c r="U2359" s="356"/>
      <c r="V2359" s="356"/>
      <c r="W2359" s="356"/>
      <c r="X2359" s="356"/>
      <c r="Y2359" s="356"/>
      <c r="Z2359" s="356"/>
      <c r="AA2359" s="356"/>
      <c r="AB2359" s="356"/>
      <c r="AC2359" s="356"/>
      <c r="AD2359" s="356"/>
      <c r="AE2359" s="356"/>
      <c r="AF2359" s="356"/>
      <c r="AG2359" s="356"/>
      <c r="AH2359" s="356"/>
      <c r="AI2359" s="356"/>
      <c r="AJ2359" s="356"/>
      <c r="AK2359" s="72">
        <f t="shared" si="545"/>
        <v>0</v>
      </c>
      <c r="AL2359" s="73">
        <f t="shared" si="551"/>
        <v>0</v>
      </c>
      <c r="AM2359" s="368">
        <f t="shared" si="552"/>
        <v>0</v>
      </c>
      <c r="AN2359" s="368">
        <f t="shared" si="553"/>
        <v>0</v>
      </c>
      <c r="AO2359" s="756">
        <f t="shared" si="554"/>
        <v>0</v>
      </c>
      <c r="AP2359" s="59">
        <f t="shared" si="502"/>
        <v>0</v>
      </c>
      <c r="AQ2359" s="59">
        <f t="shared" si="503"/>
        <v>0</v>
      </c>
      <c r="AR2359" s="102"/>
      <c r="AS2359" s="102"/>
      <c r="AT2359" s="27"/>
      <c r="AU2359" s="592"/>
    </row>
    <row r="2360" spans="1:47" ht="15" hidden="1">
      <c r="A2360" s="309"/>
      <c r="B2360" s="338"/>
      <c r="C2360" s="350"/>
      <c r="D2360" s="951"/>
      <c r="E2360" s="952"/>
      <c r="F2360" s="952"/>
      <c r="G2360" s="953"/>
      <c r="H2360" s="745">
        <v>0.21</v>
      </c>
      <c r="I2360" s="747">
        <v>1</v>
      </c>
      <c r="J2360" s="316"/>
      <c r="K2360" s="680">
        <f t="shared" si="550"/>
        <v>0</v>
      </c>
      <c r="L2360" s="356"/>
      <c r="M2360" s="355"/>
      <c r="N2360" s="364">
        <f t="shared" si="544"/>
        <v>0</v>
      </c>
      <c r="O2360" s="355"/>
      <c r="P2360" s="355"/>
      <c r="Q2360" s="355"/>
      <c r="R2360" s="355"/>
      <c r="S2360" s="355"/>
      <c r="T2360" s="355"/>
      <c r="U2360" s="355"/>
      <c r="V2360" s="355"/>
      <c r="W2360" s="355"/>
      <c r="X2360" s="355"/>
      <c r="Y2360" s="355"/>
      <c r="Z2360" s="355"/>
      <c r="AA2360" s="355"/>
      <c r="AB2360" s="355"/>
      <c r="AC2360" s="355"/>
      <c r="AD2360" s="355"/>
      <c r="AE2360" s="355"/>
      <c r="AF2360" s="355"/>
      <c r="AG2360" s="355"/>
      <c r="AH2360" s="355"/>
      <c r="AI2360" s="355"/>
      <c r="AJ2360" s="355"/>
      <c r="AK2360" s="72">
        <f t="shared" si="545"/>
        <v>0</v>
      </c>
      <c r="AL2360" s="73">
        <f t="shared" si="551"/>
        <v>0</v>
      </c>
      <c r="AM2360" s="368">
        <f t="shared" si="552"/>
        <v>0</v>
      </c>
      <c r="AN2360" s="368">
        <f t="shared" si="553"/>
        <v>0</v>
      </c>
      <c r="AO2360" s="756">
        <f t="shared" si="554"/>
        <v>0</v>
      </c>
      <c r="AP2360" s="59">
        <f t="shared" si="502"/>
        <v>0</v>
      </c>
      <c r="AQ2360" s="59">
        <f t="shared" si="503"/>
        <v>0</v>
      </c>
      <c r="AR2360" s="102"/>
      <c r="AS2360" s="102"/>
      <c r="AT2360" s="27"/>
      <c r="AU2360" s="592"/>
    </row>
    <row r="2361" spans="1:47" ht="15" hidden="1">
      <c r="A2361" s="309"/>
      <c r="B2361" s="338"/>
      <c r="C2361" s="350"/>
      <c r="D2361" s="951"/>
      <c r="E2361" s="952"/>
      <c r="F2361" s="952"/>
      <c r="G2361" s="953"/>
      <c r="H2361" s="745">
        <v>0.21</v>
      </c>
      <c r="I2361" s="747">
        <v>1</v>
      </c>
      <c r="J2361" s="316"/>
      <c r="K2361" s="680">
        <f t="shared" si="550"/>
        <v>0</v>
      </c>
      <c r="L2361" s="356"/>
      <c r="M2361" s="355"/>
      <c r="N2361" s="364">
        <f t="shared" si="544"/>
        <v>0</v>
      </c>
      <c r="O2361" s="355"/>
      <c r="P2361" s="355"/>
      <c r="Q2361" s="355"/>
      <c r="R2361" s="355"/>
      <c r="S2361" s="355"/>
      <c r="T2361" s="355"/>
      <c r="U2361" s="355"/>
      <c r="V2361" s="355"/>
      <c r="W2361" s="355"/>
      <c r="X2361" s="355"/>
      <c r="Y2361" s="355"/>
      <c r="Z2361" s="355"/>
      <c r="AA2361" s="355"/>
      <c r="AB2361" s="355"/>
      <c r="AC2361" s="355"/>
      <c r="AD2361" s="355"/>
      <c r="AE2361" s="355"/>
      <c r="AF2361" s="355"/>
      <c r="AG2361" s="355"/>
      <c r="AH2361" s="355"/>
      <c r="AI2361" s="355"/>
      <c r="AJ2361" s="355"/>
      <c r="AK2361" s="72">
        <f t="shared" si="545"/>
        <v>0</v>
      </c>
      <c r="AL2361" s="73">
        <f t="shared" si="551"/>
        <v>0</v>
      </c>
      <c r="AM2361" s="368">
        <f t="shared" si="552"/>
        <v>0</v>
      </c>
      <c r="AN2361" s="368">
        <f t="shared" si="553"/>
        <v>0</v>
      </c>
      <c r="AO2361" s="756">
        <f t="shared" si="554"/>
        <v>0</v>
      </c>
      <c r="AP2361" s="59">
        <f t="shared" si="502"/>
        <v>0</v>
      </c>
      <c r="AQ2361" s="59">
        <f t="shared" si="503"/>
        <v>0</v>
      </c>
      <c r="AR2361" s="102"/>
      <c r="AS2361" s="102"/>
      <c r="AT2361" s="27"/>
      <c r="AU2361" s="592"/>
    </row>
    <row r="2362" spans="1:47" ht="15" hidden="1">
      <c r="A2362" s="307"/>
      <c r="B2362" s="351"/>
      <c r="C2362" s="352"/>
      <c r="D2362" s="951"/>
      <c r="E2362" s="952"/>
      <c r="F2362" s="952"/>
      <c r="G2362" s="953"/>
      <c r="H2362" s="745">
        <v>0.21</v>
      </c>
      <c r="I2362" s="747">
        <v>1</v>
      </c>
      <c r="J2362" s="312"/>
      <c r="K2362" s="680">
        <f t="shared" si="550"/>
        <v>0</v>
      </c>
      <c r="L2362" s="356"/>
      <c r="M2362" s="355"/>
      <c r="N2362" s="364">
        <f t="shared" si="544"/>
        <v>0</v>
      </c>
      <c r="O2362" s="356"/>
      <c r="P2362" s="356"/>
      <c r="Q2362" s="356"/>
      <c r="R2362" s="356"/>
      <c r="S2362" s="356"/>
      <c r="T2362" s="356"/>
      <c r="U2362" s="356"/>
      <c r="V2362" s="356"/>
      <c r="W2362" s="356"/>
      <c r="X2362" s="356"/>
      <c r="Y2362" s="356"/>
      <c r="Z2362" s="356"/>
      <c r="AA2362" s="356"/>
      <c r="AB2362" s="356"/>
      <c r="AC2362" s="356"/>
      <c r="AD2362" s="356"/>
      <c r="AE2362" s="356"/>
      <c r="AF2362" s="356"/>
      <c r="AG2362" s="356"/>
      <c r="AH2362" s="356"/>
      <c r="AI2362" s="356"/>
      <c r="AJ2362" s="356"/>
      <c r="AK2362" s="72">
        <f t="shared" si="545"/>
        <v>0</v>
      </c>
      <c r="AL2362" s="73">
        <f t="shared" si="551"/>
        <v>0</v>
      </c>
      <c r="AM2362" s="368">
        <f t="shared" si="552"/>
        <v>0</v>
      </c>
      <c r="AN2362" s="368">
        <f t="shared" si="553"/>
        <v>0</v>
      </c>
      <c r="AO2362" s="756">
        <f t="shared" si="554"/>
        <v>0</v>
      </c>
      <c r="AP2362" s="59">
        <f t="shared" si="502"/>
        <v>0</v>
      </c>
      <c r="AQ2362" s="59">
        <f t="shared" si="503"/>
        <v>0</v>
      </c>
      <c r="AR2362" s="102"/>
      <c r="AS2362" s="102"/>
      <c r="AT2362" s="27"/>
      <c r="AU2362" s="592"/>
    </row>
    <row r="2363" spans="1:47" ht="15" hidden="1">
      <c r="A2363" s="309"/>
      <c r="B2363" s="338"/>
      <c r="C2363" s="350"/>
      <c r="D2363" s="951"/>
      <c r="E2363" s="952"/>
      <c r="F2363" s="952"/>
      <c r="G2363" s="953"/>
      <c r="H2363" s="745">
        <v>0.21</v>
      </c>
      <c r="I2363" s="747">
        <v>1</v>
      </c>
      <c r="J2363" s="316"/>
      <c r="K2363" s="680">
        <f t="shared" si="550"/>
        <v>0</v>
      </c>
      <c r="L2363" s="356"/>
      <c r="M2363" s="355"/>
      <c r="N2363" s="364">
        <f t="shared" si="544"/>
        <v>0</v>
      </c>
      <c r="O2363" s="355"/>
      <c r="P2363" s="355"/>
      <c r="Q2363" s="355"/>
      <c r="R2363" s="355"/>
      <c r="S2363" s="355"/>
      <c r="T2363" s="355"/>
      <c r="U2363" s="355"/>
      <c r="V2363" s="355"/>
      <c r="W2363" s="355"/>
      <c r="X2363" s="355"/>
      <c r="Y2363" s="355"/>
      <c r="Z2363" s="355"/>
      <c r="AA2363" s="355"/>
      <c r="AB2363" s="355"/>
      <c r="AC2363" s="355"/>
      <c r="AD2363" s="355"/>
      <c r="AE2363" s="355"/>
      <c r="AF2363" s="355"/>
      <c r="AG2363" s="355"/>
      <c r="AH2363" s="355"/>
      <c r="AI2363" s="355"/>
      <c r="AJ2363" s="355"/>
      <c r="AK2363" s="72">
        <f t="shared" si="545"/>
        <v>0</v>
      </c>
      <c r="AL2363" s="73">
        <f t="shared" si="551"/>
        <v>0</v>
      </c>
      <c r="AM2363" s="368">
        <f t="shared" si="552"/>
        <v>0</v>
      </c>
      <c r="AN2363" s="368">
        <f t="shared" si="553"/>
        <v>0</v>
      </c>
      <c r="AO2363" s="756">
        <f t="shared" si="554"/>
        <v>0</v>
      </c>
      <c r="AP2363" s="59">
        <f t="shared" si="502"/>
        <v>0</v>
      </c>
      <c r="AQ2363" s="59">
        <f t="shared" si="503"/>
        <v>0</v>
      </c>
      <c r="AR2363" s="102"/>
      <c r="AS2363" s="102"/>
      <c r="AT2363" s="27"/>
      <c r="AU2363" s="592"/>
    </row>
    <row r="2364" spans="1:47" ht="15" hidden="1">
      <c r="A2364" s="309"/>
      <c r="B2364" s="338"/>
      <c r="C2364" s="350"/>
      <c r="D2364" s="951"/>
      <c r="E2364" s="952"/>
      <c r="F2364" s="952"/>
      <c r="G2364" s="953"/>
      <c r="H2364" s="745">
        <v>0.21</v>
      </c>
      <c r="I2364" s="747">
        <v>1</v>
      </c>
      <c r="J2364" s="316"/>
      <c r="K2364" s="680">
        <f t="shared" si="550"/>
        <v>0</v>
      </c>
      <c r="L2364" s="356"/>
      <c r="M2364" s="355"/>
      <c r="N2364" s="364">
        <f t="shared" si="544"/>
        <v>0</v>
      </c>
      <c r="O2364" s="355"/>
      <c r="P2364" s="355"/>
      <c r="Q2364" s="355"/>
      <c r="R2364" s="355"/>
      <c r="S2364" s="355"/>
      <c r="T2364" s="355"/>
      <c r="U2364" s="355"/>
      <c r="V2364" s="355"/>
      <c r="W2364" s="355"/>
      <c r="X2364" s="355"/>
      <c r="Y2364" s="355"/>
      <c r="Z2364" s="355"/>
      <c r="AA2364" s="355"/>
      <c r="AB2364" s="355"/>
      <c r="AC2364" s="355"/>
      <c r="AD2364" s="355"/>
      <c r="AE2364" s="355"/>
      <c r="AF2364" s="355"/>
      <c r="AG2364" s="355"/>
      <c r="AH2364" s="355"/>
      <c r="AI2364" s="355"/>
      <c r="AJ2364" s="355"/>
      <c r="AK2364" s="72">
        <f t="shared" si="545"/>
        <v>0</v>
      </c>
      <c r="AL2364" s="73">
        <f t="shared" si="551"/>
        <v>0</v>
      </c>
      <c r="AM2364" s="368">
        <f t="shared" si="552"/>
        <v>0</v>
      </c>
      <c r="AN2364" s="368">
        <f t="shared" si="553"/>
        <v>0</v>
      </c>
      <c r="AO2364" s="756">
        <f t="shared" si="554"/>
        <v>0</v>
      </c>
      <c r="AP2364" s="59">
        <f t="shared" si="502"/>
        <v>0</v>
      </c>
      <c r="AQ2364" s="59">
        <f t="shared" si="503"/>
        <v>0</v>
      </c>
      <c r="AR2364" s="102"/>
      <c r="AS2364" s="102"/>
      <c r="AT2364" s="27"/>
      <c r="AU2364" s="592"/>
    </row>
    <row r="2365" spans="1:47" ht="15" hidden="1">
      <c r="A2365" s="307"/>
      <c r="B2365" s="351"/>
      <c r="C2365" s="352"/>
      <c r="D2365" s="951"/>
      <c r="E2365" s="952"/>
      <c r="F2365" s="952"/>
      <c r="G2365" s="953"/>
      <c r="H2365" s="745">
        <v>0.21</v>
      </c>
      <c r="I2365" s="747">
        <v>1</v>
      </c>
      <c r="J2365" s="312"/>
      <c r="K2365" s="680">
        <f t="shared" si="550"/>
        <v>0</v>
      </c>
      <c r="L2365" s="356"/>
      <c r="M2365" s="355"/>
      <c r="N2365" s="364">
        <f t="shared" si="544"/>
        <v>0</v>
      </c>
      <c r="O2365" s="356"/>
      <c r="P2365" s="356"/>
      <c r="Q2365" s="356"/>
      <c r="R2365" s="356"/>
      <c r="S2365" s="356"/>
      <c r="T2365" s="356"/>
      <c r="U2365" s="356"/>
      <c r="V2365" s="356"/>
      <c r="W2365" s="356"/>
      <c r="X2365" s="356"/>
      <c r="Y2365" s="356"/>
      <c r="Z2365" s="356"/>
      <c r="AA2365" s="356"/>
      <c r="AB2365" s="356"/>
      <c r="AC2365" s="356"/>
      <c r="AD2365" s="356"/>
      <c r="AE2365" s="356"/>
      <c r="AF2365" s="356"/>
      <c r="AG2365" s="356"/>
      <c r="AH2365" s="356"/>
      <c r="AI2365" s="356"/>
      <c r="AJ2365" s="356"/>
      <c r="AK2365" s="72">
        <f t="shared" si="545"/>
        <v>0</v>
      </c>
      <c r="AL2365" s="73">
        <f t="shared" si="551"/>
        <v>0</v>
      </c>
      <c r="AM2365" s="368">
        <f t="shared" si="552"/>
        <v>0</v>
      </c>
      <c r="AN2365" s="368">
        <f t="shared" si="553"/>
        <v>0</v>
      </c>
      <c r="AO2365" s="756">
        <f t="shared" si="554"/>
        <v>0</v>
      </c>
      <c r="AP2365" s="59">
        <f t="shared" si="502"/>
        <v>0</v>
      </c>
      <c r="AQ2365" s="59">
        <f t="shared" si="503"/>
        <v>0</v>
      </c>
      <c r="AR2365" s="102"/>
      <c r="AS2365" s="102"/>
      <c r="AT2365" s="27"/>
      <c r="AU2365" s="592"/>
    </row>
    <row r="2366" spans="1:47" ht="15" hidden="1">
      <c r="A2366" s="309"/>
      <c r="B2366" s="338"/>
      <c r="C2366" s="350"/>
      <c r="D2366" s="951"/>
      <c r="E2366" s="952"/>
      <c r="F2366" s="952"/>
      <c r="G2366" s="953"/>
      <c r="H2366" s="745">
        <v>0.21</v>
      </c>
      <c r="I2366" s="747">
        <v>1</v>
      </c>
      <c r="J2366" s="316"/>
      <c r="K2366" s="680">
        <f t="shared" si="550"/>
        <v>0</v>
      </c>
      <c r="L2366" s="356"/>
      <c r="M2366" s="355"/>
      <c r="N2366" s="364">
        <f t="shared" si="544"/>
        <v>0</v>
      </c>
      <c r="O2366" s="355"/>
      <c r="P2366" s="355"/>
      <c r="Q2366" s="355"/>
      <c r="R2366" s="355"/>
      <c r="S2366" s="355"/>
      <c r="T2366" s="355"/>
      <c r="U2366" s="355"/>
      <c r="V2366" s="355"/>
      <c r="W2366" s="355"/>
      <c r="X2366" s="355"/>
      <c r="Y2366" s="355"/>
      <c r="Z2366" s="355"/>
      <c r="AA2366" s="355"/>
      <c r="AB2366" s="355"/>
      <c r="AC2366" s="355"/>
      <c r="AD2366" s="355"/>
      <c r="AE2366" s="355"/>
      <c r="AF2366" s="355"/>
      <c r="AG2366" s="355"/>
      <c r="AH2366" s="355"/>
      <c r="AI2366" s="355"/>
      <c r="AJ2366" s="355"/>
      <c r="AK2366" s="72">
        <f t="shared" si="545"/>
        <v>0</v>
      </c>
      <c r="AL2366" s="73">
        <f t="shared" si="551"/>
        <v>0</v>
      </c>
      <c r="AM2366" s="368">
        <f t="shared" si="552"/>
        <v>0</v>
      </c>
      <c r="AN2366" s="368">
        <f t="shared" si="553"/>
        <v>0</v>
      </c>
      <c r="AO2366" s="756">
        <f t="shared" si="554"/>
        <v>0</v>
      </c>
      <c r="AP2366" s="59">
        <f t="shared" si="502"/>
        <v>0</v>
      </c>
      <c r="AQ2366" s="59">
        <f t="shared" si="503"/>
        <v>0</v>
      </c>
      <c r="AR2366" s="102"/>
      <c r="AS2366" s="102"/>
      <c r="AT2366" s="27"/>
      <c r="AU2366" s="592"/>
    </row>
    <row r="2367" spans="1:47" ht="15" hidden="1">
      <c r="A2367" s="307"/>
      <c r="B2367" s="351"/>
      <c r="C2367" s="352"/>
      <c r="D2367" s="951"/>
      <c r="E2367" s="952"/>
      <c r="F2367" s="952"/>
      <c r="G2367" s="953"/>
      <c r="H2367" s="745">
        <v>0.21</v>
      </c>
      <c r="I2367" s="747">
        <v>1</v>
      </c>
      <c r="J2367" s="312"/>
      <c r="K2367" s="680">
        <f t="shared" si="550"/>
        <v>0</v>
      </c>
      <c r="L2367" s="356"/>
      <c r="M2367" s="355"/>
      <c r="N2367" s="364">
        <f t="shared" si="544"/>
        <v>0</v>
      </c>
      <c r="O2367" s="356"/>
      <c r="P2367" s="356"/>
      <c r="Q2367" s="356"/>
      <c r="R2367" s="356"/>
      <c r="S2367" s="356"/>
      <c r="T2367" s="356"/>
      <c r="U2367" s="356"/>
      <c r="V2367" s="356"/>
      <c r="W2367" s="356"/>
      <c r="X2367" s="356"/>
      <c r="Y2367" s="356"/>
      <c r="Z2367" s="356"/>
      <c r="AA2367" s="356"/>
      <c r="AB2367" s="356"/>
      <c r="AC2367" s="356"/>
      <c r="AD2367" s="356"/>
      <c r="AE2367" s="356"/>
      <c r="AF2367" s="356"/>
      <c r="AG2367" s="356"/>
      <c r="AH2367" s="356"/>
      <c r="AI2367" s="356"/>
      <c r="AJ2367" s="356"/>
      <c r="AK2367" s="72">
        <f t="shared" si="545"/>
        <v>0</v>
      </c>
      <c r="AL2367" s="73">
        <f t="shared" si="551"/>
        <v>0</v>
      </c>
      <c r="AM2367" s="368">
        <f t="shared" si="552"/>
        <v>0</v>
      </c>
      <c r="AN2367" s="368">
        <f t="shared" si="553"/>
        <v>0</v>
      </c>
      <c r="AO2367" s="756">
        <f t="shared" si="554"/>
        <v>0</v>
      </c>
      <c r="AP2367" s="59">
        <f t="shared" si="502"/>
        <v>0</v>
      </c>
      <c r="AQ2367" s="59">
        <f t="shared" si="503"/>
        <v>0</v>
      </c>
      <c r="AR2367" s="102"/>
      <c r="AS2367" s="102"/>
      <c r="AT2367" s="27"/>
      <c r="AU2367" s="592"/>
    </row>
    <row r="2368" spans="1:47" ht="15" hidden="1">
      <c r="A2368" s="309"/>
      <c r="B2368" s="338"/>
      <c r="C2368" s="350"/>
      <c r="D2368" s="951"/>
      <c r="E2368" s="952"/>
      <c r="F2368" s="952"/>
      <c r="G2368" s="953"/>
      <c r="H2368" s="745">
        <v>0.21</v>
      </c>
      <c r="I2368" s="747">
        <v>1</v>
      </c>
      <c r="J2368" s="316"/>
      <c r="K2368" s="680">
        <f t="shared" si="550"/>
        <v>0</v>
      </c>
      <c r="L2368" s="356"/>
      <c r="M2368" s="355"/>
      <c r="N2368" s="364">
        <f t="shared" si="544"/>
        <v>0</v>
      </c>
      <c r="O2368" s="355"/>
      <c r="P2368" s="355"/>
      <c r="Q2368" s="355"/>
      <c r="R2368" s="355"/>
      <c r="S2368" s="355"/>
      <c r="T2368" s="355"/>
      <c r="U2368" s="355"/>
      <c r="V2368" s="355"/>
      <c r="W2368" s="355"/>
      <c r="X2368" s="355"/>
      <c r="Y2368" s="355"/>
      <c r="Z2368" s="355"/>
      <c r="AA2368" s="355"/>
      <c r="AB2368" s="355"/>
      <c r="AC2368" s="355"/>
      <c r="AD2368" s="355"/>
      <c r="AE2368" s="355"/>
      <c r="AF2368" s="355"/>
      <c r="AG2368" s="355"/>
      <c r="AH2368" s="355"/>
      <c r="AI2368" s="355"/>
      <c r="AJ2368" s="355"/>
      <c r="AK2368" s="72">
        <f t="shared" si="545"/>
        <v>0</v>
      </c>
      <c r="AL2368" s="73">
        <f t="shared" si="551"/>
        <v>0</v>
      </c>
      <c r="AM2368" s="368">
        <f t="shared" si="552"/>
        <v>0</v>
      </c>
      <c r="AN2368" s="368">
        <f t="shared" si="553"/>
        <v>0</v>
      </c>
      <c r="AO2368" s="756">
        <f t="shared" si="554"/>
        <v>0</v>
      </c>
      <c r="AP2368" s="59">
        <f t="shared" si="502"/>
        <v>0</v>
      </c>
      <c r="AQ2368" s="59">
        <f t="shared" si="503"/>
        <v>0</v>
      </c>
      <c r="AR2368" s="102"/>
      <c r="AS2368" s="102"/>
      <c r="AT2368" s="27"/>
      <c r="AU2368" s="592"/>
    </row>
    <row r="2369" spans="1:47" ht="15" hidden="1">
      <c r="A2369" s="309"/>
      <c r="B2369" s="338"/>
      <c r="C2369" s="350"/>
      <c r="D2369" s="951"/>
      <c r="E2369" s="952"/>
      <c r="F2369" s="952"/>
      <c r="G2369" s="953"/>
      <c r="H2369" s="745">
        <v>0.21</v>
      </c>
      <c r="I2369" s="747">
        <v>1</v>
      </c>
      <c r="J2369" s="316"/>
      <c r="K2369" s="680">
        <f t="shared" si="550"/>
        <v>0</v>
      </c>
      <c r="L2369" s="356"/>
      <c r="M2369" s="355"/>
      <c r="N2369" s="364">
        <f t="shared" si="544"/>
        <v>0</v>
      </c>
      <c r="O2369" s="355"/>
      <c r="P2369" s="355"/>
      <c r="Q2369" s="355"/>
      <c r="R2369" s="355"/>
      <c r="S2369" s="355"/>
      <c r="T2369" s="355"/>
      <c r="U2369" s="355"/>
      <c r="V2369" s="355"/>
      <c r="W2369" s="355"/>
      <c r="X2369" s="355"/>
      <c r="Y2369" s="355"/>
      <c r="Z2369" s="355"/>
      <c r="AA2369" s="355"/>
      <c r="AB2369" s="355"/>
      <c r="AC2369" s="355"/>
      <c r="AD2369" s="355"/>
      <c r="AE2369" s="355"/>
      <c r="AF2369" s="355"/>
      <c r="AG2369" s="355"/>
      <c r="AH2369" s="355"/>
      <c r="AI2369" s="355"/>
      <c r="AJ2369" s="355"/>
      <c r="AK2369" s="72">
        <f t="shared" si="545"/>
        <v>0</v>
      </c>
      <c r="AL2369" s="73">
        <f t="shared" si="551"/>
        <v>0</v>
      </c>
      <c r="AM2369" s="368">
        <f t="shared" si="552"/>
        <v>0</v>
      </c>
      <c r="AN2369" s="368">
        <f t="shared" si="553"/>
        <v>0</v>
      </c>
      <c r="AO2369" s="756">
        <f t="shared" si="554"/>
        <v>0</v>
      </c>
      <c r="AP2369" s="59">
        <f t="shared" si="502"/>
        <v>0</v>
      </c>
      <c r="AQ2369" s="59">
        <f t="shared" si="503"/>
        <v>0</v>
      </c>
      <c r="AR2369" s="102"/>
      <c r="AS2369" s="102"/>
      <c r="AT2369" s="27"/>
      <c r="AU2369" s="592"/>
    </row>
    <row r="2370" spans="1:47" ht="15" hidden="1">
      <c r="A2370" s="307"/>
      <c r="B2370" s="351"/>
      <c r="C2370" s="352"/>
      <c r="D2370" s="951"/>
      <c r="E2370" s="952"/>
      <c r="F2370" s="952"/>
      <c r="G2370" s="953"/>
      <c r="H2370" s="745">
        <v>0.21</v>
      </c>
      <c r="I2370" s="747">
        <v>1</v>
      </c>
      <c r="J2370" s="312"/>
      <c r="K2370" s="680">
        <f t="shared" si="550"/>
        <v>0</v>
      </c>
      <c r="L2370" s="356"/>
      <c r="M2370" s="355"/>
      <c r="N2370" s="364">
        <f t="shared" si="544"/>
        <v>0</v>
      </c>
      <c r="O2370" s="356"/>
      <c r="P2370" s="356"/>
      <c r="Q2370" s="356"/>
      <c r="R2370" s="356"/>
      <c r="S2370" s="356"/>
      <c r="T2370" s="356"/>
      <c r="U2370" s="356"/>
      <c r="V2370" s="356"/>
      <c r="W2370" s="356"/>
      <c r="X2370" s="356"/>
      <c r="Y2370" s="356"/>
      <c r="Z2370" s="356"/>
      <c r="AA2370" s="356"/>
      <c r="AB2370" s="356"/>
      <c r="AC2370" s="356"/>
      <c r="AD2370" s="356"/>
      <c r="AE2370" s="356"/>
      <c r="AF2370" s="356"/>
      <c r="AG2370" s="356"/>
      <c r="AH2370" s="356"/>
      <c r="AI2370" s="356"/>
      <c r="AJ2370" s="356"/>
      <c r="AK2370" s="72">
        <f t="shared" si="545"/>
        <v>0</v>
      </c>
      <c r="AL2370" s="73">
        <f t="shared" si="551"/>
        <v>0</v>
      </c>
      <c r="AM2370" s="368">
        <f t="shared" si="552"/>
        <v>0</v>
      </c>
      <c r="AN2370" s="368">
        <f t="shared" si="553"/>
        <v>0</v>
      </c>
      <c r="AO2370" s="756">
        <f t="shared" si="554"/>
        <v>0</v>
      </c>
      <c r="AP2370" s="59">
        <f t="shared" si="502"/>
        <v>0</v>
      </c>
      <c r="AQ2370" s="59">
        <f t="shared" si="503"/>
        <v>0</v>
      </c>
      <c r="AR2370" s="102"/>
      <c r="AS2370" s="102"/>
      <c r="AT2370" s="27"/>
      <c r="AU2370" s="592"/>
    </row>
    <row r="2371" spans="1:47" ht="15" hidden="1">
      <c r="A2371" s="309"/>
      <c r="B2371" s="338"/>
      <c r="C2371" s="350"/>
      <c r="D2371" s="951"/>
      <c r="E2371" s="952"/>
      <c r="F2371" s="952"/>
      <c r="G2371" s="953"/>
      <c r="H2371" s="745">
        <v>0.21</v>
      </c>
      <c r="I2371" s="747">
        <v>1</v>
      </c>
      <c r="J2371" s="316"/>
      <c r="K2371" s="680">
        <f t="shared" si="550"/>
        <v>0</v>
      </c>
      <c r="L2371" s="356"/>
      <c r="M2371" s="355"/>
      <c r="N2371" s="364">
        <f t="shared" si="544"/>
        <v>0</v>
      </c>
      <c r="O2371" s="355"/>
      <c r="P2371" s="355"/>
      <c r="Q2371" s="355"/>
      <c r="R2371" s="355"/>
      <c r="S2371" s="355"/>
      <c r="T2371" s="355"/>
      <c r="U2371" s="355"/>
      <c r="V2371" s="355"/>
      <c r="W2371" s="355"/>
      <c r="X2371" s="355"/>
      <c r="Y2371" s="355"/>
      <c r="Z2371" s="355"/>
      <c r="AA2371" s="355"/>
      <c r="AB2371" s="355"/>
      <c r="AC2371" s="355"/>
      <c r="AD2371" s="355"/>
      <c r="AE2371" s="355"/>
      <c r="AF2371" s="355"/>
      <c r="AG2371" s="355"/>
      <c r="AH2371" s="355"/>
      <c r="AI2371" s="355"/>
      <c r="AJ2371" s="355"/>
      <c r="AK2371" s="72">
        <f t="shared" si="545"/>
        <v>0</v>
      </c>
      <c r="AL2371" s="73">
        <f t="shared" si="551"/>
        <v>0</v>
      </c>
      <c r="AM2371" s="368">
        <f t="shared" si="552"/>
        <v>0</v>
      </c>
      <c r="AN2371" s="368">
        <f t="shared" si="553"/>
        <v>0</v>
      </c>
      <c r="AO2371" s="756">
        <f t="shared" si="554"/>
        <v>0</v>
      </c>
      <c r="AP2371" s="59">
        <f t="shared" si="502"/>
        <v>0</v>
      </c>
      <c r="AQ2371" s="59">
        <f t="shared" si="503"/>
        <v>0</v>
      </c>
      <c r="AR2371" s="102"/>
      <c r="AS2371" s="102"/>
      <c r="AT2371" s="27"/>
      <c r="AU2371" s="592"/>
    </row>
    <row r="2372" spans="1:47" ht="15" hidden="1">
      <c r="A2372" s="309"/>
      <c r="B2372" s="338"/>
      <c r="C2372" s="350"/>
      <c r="D2372" s="951"/>
      <c r="E2372" s="952"/>
      <c r="F2372" s="952"/>
      <c r="G2372" s="953"/>
      <c r="H2372" s="745">
        <v>0.21</v>
      </c>
      <c r="I2372" s="747">
        <v>1</v>
      </c>
      <c r="J2372" s="316"/>
      <c r="K2372" s="680">
        <f t="shared" si="550"/>
        <v>0</v>
      </c>
      <c r="L2372" s="356"/>
      <c r="M2372" s="355"/>
      <c r="N2372" s="364">
        <f t="shared" si="544"/>
        <v>0</v>
      </c>
      <c r="O2372" s="355"/>
      <c r="P2372" s="355"/>
      <c r="Q2372" s="355"/>
      <c r="R2372" s="355"/>
      <c r="S2372" s="355"/>
      <c r="T2372" s="355"/>
      <c r="U2372" s="355"/>
      <c r="V2372" s="355"/>
      <c r="W2372" s="355"/>
      <c r="X2372" s="355"/>
      <c r="Y2372" s="355"/>
      <c r="Z2372" s="355"/>
      <c r="AA2372" s="355"/>
      <c r="AB2372" s="355"/>
      <c r="AC2372" s="355"/>
      <c r="AD2372" s="355"/>
      <c r="AE2372" s="355"/>
      <c r="AF2372" s="355"/>
      <c r="AG2372" s="355"/>
      <c r="AH2372" s="355"/>
      <c r="AI2372" s="355"/>
      <c r="AJ2372" s="355"/>
      <c r="AK2372" s="72">
        <f t="shared" si="545"/>
        <v>0</v>
      </c>
      <c r="AL2372" s="73">
        <f t="shared" si="551"/>
        <v>0</v>
      </c>
      <c r="AM2372" s="368">
        <f t="shared" si="552"/>
        <v>0</v>
      </c>
      <c r="AN2372" s="368">
        <f t="shared" si="553"/>
        <v>0</v>
      </c>
      <c r="AO2372" s="756">
        <f t="shared" si="554"/>
        <v>0</v>
      </c>
      <c r="AP2372" s="59">
        <f t="shared" si="502"/>
        <v>0</v>
      </c>
      <c r="AQ2372" s="59">
        <f t="shared" si="503"/>
        <v>0</v>
      </c>
      <c r="AR2372" s="102"/>
      <c r="AS2372" s="102"/>
      <c r="AT2372" s="27"/>
      <c r="AU2372" s="592"/>
    </row>
    <row r="2373" spans="1:47" ht="15" hidden="1">
      <c r="A2373" s="307"/>
      <c r="B2373" s="351"/>
      <c r="C2373" s="352"/>
      <c r="D2373" s="951"/>
      <c r="E2373" s="952"/>
      <c r="F2373" s="952"/>
      <c r="G2373" s="953"/>
      <c r="H2373" s="745">
        <v>0.21</v>
      </c>
      <c r="I2373" s="747">
        <v>1</v>
      </c>
      <c r="J2373" s="312"/>
      <c r="K2373" s="680">
        <f t="shared" si="550"/>
        <v>0</v>
      </c>
      <c r="L2373" s="356"/>
      <c r="M2373" s="355"/>
      <c r="N2373" s="364">
        <f t="shared" si="544"/>
        <v>0</v>
      </c>
      <c r="O2373" s="356"/>
      <c r="P2373" s="356"/>
      <c r="Q2373" s="356"/>
      <c r="R2373" s="356"/>
      <c r="S2373" s="356"/>
      <c r="T2373" s="356"/>
      <c r="U2373" s="356"/>
      <c r="V2373" s="356"/>
      <c r="W2373" s="356"/>
      <c r="X2373" s="356"/>
      <c r="Y2373" s="356"/>
      <c r="Z2373" s="356"/>
      <c r="AA2373" s="356"/>
      <c r="AB2373" s="356"/>
      <c r="AC2373" s="356"/>
      <c r="AD2373" s="356"/>
      <c r="AE2373" s="356"/>
      <c r="AF2373" s="356"/>
      <c r="AG2373" s="356"/>
      <c r="AH2373" s="356"/>
      <c r="AI2373" s="356"/>
      <c r="AJ2373" s="356"/>
      <c r="AK2373" s="72">
        <f t="shared" si="545"/>
        <v>0</v>
      </c>
      <c r="AL2373" s="73">
        <f t="shared" si="551"/>
        <v>0</v>
      </c>
      <c r="AM2373" s="368">
        <f t="shared" si="552"/>
        <v>0</v>
      </c>
      <c r="AN2373" s="368">
        <f t="shared" si="553"/>
        <v>0</v>
      </c>
      <c r="AO2373" s="756">
        <f t="shared" si="554"/>
        <v>0</v>
      </c>
      <c r="AP2373" s="59">
        <f t="shared" si="502"/>
        <v>0</v>
      </c>
      <c r="AQ2373" s="59">
        <f t="shared" si="503"/>
        <v>0</v>
      </c>
      <c r="AR2373" s="102"/>
      <c r="AS2373" s="102"/>
      <c r="AT2373" s="27"/>
      <c r="AU2373" s="592"/>
    </row>
    <row r="2374" spans="1:47" ht="15" hidden="1">
      <c r="A2374" s="309"/>
      <c r="B2374" s="338"/>
      <c r="C2374" s="350"/>
      <c r="D2374" s="951"/>
      <c r="E2374" s="952"/>
      <c r="F2374" s="952"/>
      <c r="G2374" s="953"/>
      <c r="H2374" s="745">
        <v>0.21</v>
      </c>
      <c r="I2374" s="747">
        <v>1</v>
      </c>
      <c r="J2374" s="316"/>
      <c r="K2374" s="680">
        <f t="shared" si="550"/>
        <v>0</v>
      </c>
      <c r="L2374" s="356"/>
      <c r="M2374" s="355"/>
      <c r="N2374" s="364">
        <f t="shared" si="544"/>
        <v>0</v>
      </c>
      <c r="O2374" s="355"/>
      <c r="P2374" s="355"/>
      <c r="Q2374" s="355"/>
      <c r="R2374" s="355"/>
      <c r="S2374" s="355"/>
      <c r="T2374" s="355"/>
      <c r="U2374" s="355"/>
      <c r="V2374" s="355"/>
      <c r="W2374" s="355"/>
      <c r="X2374" s="355"/>
      <c r="Y2374" s="355"/>
      <c r="Z2374" s="355"/>
      <c r="AA2374" s="355"/>
      <c r="AB2374" s="355"/>
      <c r="AC2374" s="355"/>
      <c r="AD2374" s="355"/>
      <c r="AE2374" s="355"/>
      <c r="AF2374" s="355"/>
      <c r="AG2374" s="355"/>
      <c r="AH2374" s="355"/>
      <c r="AI2374" s="355"/>
      <c r="AJ2374" s="355"/>
      <c r="AK2374" s="72">
        <f t="shared" si="545"/>
        <v>0</v>
      </c>
      <c r="AL2374" s="73">
        <f t="shared" si="551"/>
        <v>0</v>
      </c>
      <c r="AM2374" s="368">
        <f t="shared" si="552"/>
        <v>0</v>
      </c>
      <c r="AN2374" s="368">
        <f t="shared" si="553"/>
        <v>0</v>
      </c>
      <c r="AO2374" s="756">
        <f t="shared" si="554"/>
        <v>0</v>
      </c>
      <c r="AP2374" s="59">
        <f t="shared" si="502"/>
        <v>0</v>
      </c>
      <c r="AQ2374" s="59">
        <f t="shared" si="503"/>
        <v>0</v>
      </c>
      <c r="AR2374" s="102"/>
      <c r="AS2374" s="102"/>
      <c r="AT2374" s="27"/>
      <c r="AU2374" s="592"/>
    </row>
    <row r="2375" spans="1:47" ht="15" hidden="1">
      <c r="A2375" s="309"/>
      <c r="B2375" s="338"/>
      <c r="C2375" s="350"/>
      <c r="D2375" s="951"/>
      <c r="E2375" s="952"/>
      <c r="F2375" s="952"/>
      <c r="G2375" s="953"/>
      <c r="H2375" s="745">
        <v>0.21</v>
      </c>
      <c r="I2375" s="747">
        <v>1</v>
      </c>
      <c r="J2375" s="316"/>
      <c r="K2375" s="680">
        <f t="shared" si="550"/>
        <v>0</v>
      </c>
      <c r="L2375" s="356"/>
      <c r="M2375" s="355"/>
      <c r="N2375" s="364">
        <f t="shared" si="544"/>
        <v>0</v>
      </c>
      <c r="O2375" s="355"/>
      <c r="P2375" s="355"/>
      <c r="Q2375" s="355"/>
      <c r="R2375" s="355"/>
      <c r="S2375" s="355"/>
      <c r="T2375" s="355"/>
      <c r="U2375" s="355"/>
      <c r="V2375" s="355"/>
      <c r="W2375" s="355"/>
      <c r="X2375" s="355"/>
      <c r="Y2375" s="355"/>
      <c r="Z2375" s="355"/>
      <c r="AA2375" s="355"/>
      <c r="AB2375" s="355"/>
      <c r="AC2375" s="355"/>
      <c r="AD2375" s="355"/>
      <c r="AE2375" s="355"/>
      <c r="AF2375" s="355"/>
      <c r="AG2375" s="355"/>
      <c r="AH2375" s="355"/>
      <c r="AI2375" s="355"/>
      <c r="AJ2375" s="355"/>
      <c r="AK2375" s="72">
        <f t="shared" si="545"/>
        <v>0</v>
      </c>
      <c r="AL2375" s="73">
        <f t="shared" si="551"/>
        <v>0</v>
      </c>
      <c r="AM2375" s="368">
        <f t="shared" si="552"/>
        <v>0</v>
      </c>
      <c r="AN2375" s="368">
        <f t="shared" si="553"/>
        <v>0</v>
      </c>
      <c r="AO2375" s="756">
        <f t="shared" si="554"/>
        <v>0</v>
      </c>
      <c r="AP2375" s="59">
        <f t="shared" si="502"/>
        <v>0</v>
      </c>
      <c r="AQ2375" s="59">
        <f t="shared" si="503"/>
        <v>0</v>
      </c>
      <c r="AR2375" s="102"/>
      <c r="AS2375" s="102"/>
      <c r="AT2375" s="27"/>
      <c r="AU2375" s="592"/>
    </row>
    <row r="2376" spans="1:47" ht="15" hidden="1">
      <c r="A2376" s="307"/>
      <c r="B2376" s="351"/>
      <c r="C2376" s="352"/>
      <c r="D2376" s="951"/>
      <c r="E2376" s="952"/>
      <c r="F2376" s="952"/>
      <c r="G2376" s="953"/>
      <c r="H2376" s="745">
        <v>0.21</v>
      </c>
      <c r="I2376" s="747">
        <v>1</v>
      </c>
      <c r="J2376" s="312"/>
      <c r="K2376" s="680">
        <f t="shared" si="550"/>
        <v>0</v>
      </c>
      <c r="L2376" s="356"/>
      <c r="M2376" s="355"/>
      <c r="N2376" s="364">
        <f t="shared" si="544"/>
        <v>0</v>
      </c>
      <c r="O2376" s="356"/>
      <c r="P2376" s="356"/>
      <c r="Q2376" s="356"/>
      <c r="R2376" s="356"/>
      <c r="S2376" s="356"/>
      <c r="T2376" s="356"/>
      <c r="U2376" s="356"/>
      <c r="V2376" s="356"/>
      <c r="W2376" s="356"/>
      <c r="X2376" s="356"/>
      <c r="Y2376" s="356"/>
      <c r="Z2376" s="356"/>
      <c r="AA2376" s="356"/>
      <c r="AB2376" s="356"/>
      <c r="AC2376" s="356"/>
      <c r="AD2376" s="356"/>
      <c r="AE2376" s="356"/>
      <c r="AF2376" s="356"/>
      <c r="AG2376" s="356"/>
      <c r="AH2376" s="356"/>
      <c r="AI2376" s="356"/>
      <c r="AJ2376" s="356"/>
      <c r="AK2376" s="72">
        <f t="shared" si="545"/>
        <v>0</v>
      </c>
      <c r="AL2376" s="73">
        <f t="shared" si="551"/>
        <v>0</v>
      </c>
      <c r="AM2376" s="368">
        <f t="shared" si="552"/>
        <v>0</v>
      </c>
      <c r="AN2376" s="368">
        <f t="shared" si="553"/>
        <v>0</v>
      </c>
      <c r="AO2376" s="756">
        <f t="shared" si="554"/>
        <v>0</v>
      </c>
      <c r="AP2376" s="59">
        <f t="shared" si="502"/>
        <v>0</v>
      </c>
      <c r="AQ2376" s="59">
        <f t="shared" si="503"/>
        <v>0</v>
      </c>
      <c r="AR2376" s="102"/>
      <c r="AS2376" s="102"/>
      <c r="AT2376" s="27"/>
      <c r="AU2376" s="592"/>
    </row>
    <row r="2377" spans="1:47" ht="15" hidden="1">
      <c r="A2377" s="309"/>
      <c r="B2377" s="338"/>
      <c r="C2377" s="350"/>
      <c r="D2377" s="951"/>
      <c r="E2377" s="952"/>
      <c r="F2377" s="952"/>
      <c r="G2377" s="953"/>
      <c r="H2377" s="745">
        <v>0.21</v>
      </c>
      <c r="I2377" s="747">
        <v>1</v>
      </c>
      <c r="J2377" s="316"/>
      <c r="K2377" s="680">
        <f t="shared" si="550"/>
        <v>0</v>
      </c>
      <c r="L2377" s="356"/>
      <c r="M2377" s="355"/>
      <c r="N2377" s="364">
        <f t="shared" si="544"/>
        <v>0</v>
      </c>
      <c r="O2377" s="355"/>
      <c r="P2377" s="355"/>
      <c r="Q2377" s="355"/>
      <c r="R2377" s="355"/>
      <c r="S2377" s="355"/>
      <c r="T2377" s="355"/>
      <c r="U2377" s="355"/>
      <c r="V2377" s="355"/>
      <c r="W2377" s="355"/>
      <c r="X2377" s="355"/>
      <c r="Y2377" s="355"/>
      <c r="Z2377" s="355"/>
      <c r="AA2377" s="355"/>
      <c r="AB2377" s="355"/>
      <c r="AC2377" s="355"/>
      <c r="AD2377" s="355"/>
      <c r="AE2377" s="355"/>
      <c r="AF2377" s="355"/>
      <c r="AG2377" s="355"/>
      <c r="AH2377" s="355"/>
      <c r="AI2377" s="355"/>
      <c r="AJ2377" s="355"/>
      <c r="AK2377" s="72">
        <f t="shared" si="545"/>
        <v>0</v>
      </c>
      <c r="AL2377" s="73">
        <f t="shared" si="551"/>
        <v>0</v>
      </c>
      <c r="AM2377" s="368">
        <f t="shared" si="552"/>
        <v>0</v>
      </c>
      <c r="AN2377" s="368">
        <f t="shared" si="553"/>
        <v>0</v>
      </c>
      <c r="AO2377" s="756">
        <f t="shared" si="554"/>
        <v>0</v>
      </c>
      <c r="AP2377" s="59">
        <f t="shared" si="502"/>
        <v>0</v>
      </c>
      <c r="AQ2377" s="59">
        <f t="shared" si="503"/>
        <v>0</v>
      </c>
      <c r="AR2377" s="102"/>
      <c r="AS2377" s="102"/>
      <c r="AT2377" s="27"/>
      <c r="AU2377" s="592"/>
    </row>
    <row r="2378" spans="1:47" ht="15" hidden="1">
      <c r="A2378" s="307"/>
      <c r="B2378" s="351"/>
      <c r="C2378" s="352"/>
      <c r="D2378" s="951"/>
      <c r="E2378" s="952"/>
      <c r="F2378" s="952"/>
      <c r="G2378" s="953"/>
      <c r="H2378" s="745">
        <v>0.21</v>
      </c>
      <c r="I2378" s="747">
        <v>1</v>
      </c>
      <c r="J2378" s="312"/>
      <c r="K2378" s="680">
        <f t="shared" si="550"/>
        <v>0</v>
      </c>
      <c r="L2378" s="356"/>
      <c r="M2378" s="355"/>
      <c r="N2378" s="364">
        <f t="shared" si="544"/>
        <v>0</v>
      </c>
      <c r="O2378" s="356"/>
      <c r="P2378" s="356"/>
      <c r="Q2378" s="356"/>
      <c r="R2378" s="356"/>
      <c r="S2378" s="356"/>
      <c r="T2378" s="356"/>
      <c r="U2378" s="356"/>
      <c r="V2378" s="356"/>
      <c r="W2378" s="356"/>
      <c r="X2378" s="356"/>
      <c r="Y2378" s="356"/>
      <c r="Z2378" s="356"/>
      <c r="AA2378" s="356"/>
      <c r="AB2378" s="356"/>
      <c r="AC2378" s="356"/>
      <c r="AD2378" s="356"/>
      <c r="AE2378" s="356"/>
      <c r="AF2378" s="356"/>
      <c r="AG2378" s="356"/>
      <c r="AH2378" s="356"/>
      <c r="AI2378" s="356"/>
      <c r="AJ2378" s="356"/>
      <c r="AK2378" s="72">
        <f t="shared" si="545"/>
        <v>0</v>
      </c>
      <c r="AL2378" s="73">
        <f t="shared" si="551"/>
        <v>0</v>
      </c>
      <c r="AM2378" s="368">
        <f t="shared" si="552"/>
        <v>0</v>
      </c>
      <c r="AN2378" s="368">
        <f t="shared" si="553"/>
        <v>0</v>
      </c>
      <c r="AO2378" s="756">
        <f t="shared" si="554"/>
        <v>0</v>
      </c>
      <c r="AP2378" s="59">
        <f t="shared" si="502"/>
        <v>0</v>
      </c>
      <c r="AQ2378" s="59">
        <f t="shared" si="503"/>
        <v>0</v>
      </c>
      <c r="AR2378" s="102"/>
      <c r="AS2378" s="102"/>
      <c r="AT2378" s="27"/>
      <c r="AU2378" s="592"/>
    </row>
    <row r="2379" spans="1:47" ht="15" hidden="1">
      <c r="A2379" s="309"/>
      <c r="B2379" s="338"/>
      <c r="C2379" s="350"/>
      <c r="D2379" s="951"/>
      <c r="E2379" s="952"/>
      <c r="F2379" s="952"/>
      <c r="G2379" s="953"/>
      <c r="H2379" s="745">
        <v>0.21</v>
      </c>
      <c r="I2379" s="747">
        <v>1</v>
      </c>
      <c r="J2379" s="316"/>
      <c r="K2379" s="680">
        <f t="shared" si="550"/>
        <v>0</v>
      </c>
      <c r="L2379" s="356"/>
      <c r="M2379" s="355"/>
      <c r="N2379" s="364">
        <f t="shared" si="544"/>
        <v>0</v>
      </c>
      <c r="O2379" s="355"/>
      <c r="P2379" s="355"/>
      <c r="Q2379" s="355"/>
      <c r="R2379" s="355"/>
      <c r="S2379" s="355"/>
      <c r="T2379" s="355"/>
      <c r="U2379" s="355"/>
      <c r="V2379" s="355"/>
      <c r="W2379" s="355"/>
      <c r="X2379" s="355"/>
      <c r="Y2379" s="355"/>
      <c r="Z2379" s="355"/>
      <c r="AA2379" s="355"/>
      <c r="AB2379" s="355"/>
      <c r="AC2379" s="355"/>
      <c r="AD2379" s="355"/>
      <c r="AE2379" s="355"/>
      <c r="AF2379" s="355"/>
      <c r="AG2379" s="355"/>
      <c r="AH2379" s="355"/>
      <c r="AI2379" s="355"/>
      <c r="AJ2379" s="355"/>
      <c r="AK2379" s="72">
        <f t="shared" si="545"/>
        <v>0</v>
      </c>
      <c r="AL2379" s="73">
        <f t="shared" si="551"/>
        <v>0</v>
      </c>
      <c r="AM2379" s="368">
        <f t="shared" si="552"/>
        <v>0</v>
      </c>
      <c r="AN2379" s="368">
        <f t="shared" si="553"/>
        <v>0</v>
      </c>
      <c r="AO2379" s="756">
        <f t="shared" si="554"/>
        <v>0</v>
      </c>
      <c r="AP2379" s="59">
        <f t="shared" si="502"/>
        <v>0</v>
      </c>
      <c r="AQ2379" s="59">
        <f t="shared" si="503"/>
        <v>0</v>
      </c>
      <c r="AR2379" s="102"/>
      <c r="AS2379" s="102"/>
      <c r="AT2379" s="27"/>
      <c r="AU2379" s="592"/>
    </row>
    <row r="2380" spans="1:47" ht="15" hidden="1">
      <c r="A2380" s="309"/>
      <c r="B2380" s="338"/>
      <c r="C2380" s="350"/>
      <c r="D2380" s="951"/>
      <c r="E2380" s="952"/>
      <c r="F2380" s="952"/>
      <c r="G2380" s="953"/>
      <c r="H2380" s="745">
        <v>0.21</v>
      </c>
      <c r="I2380" s="747">
        <v>1</v>
      </c>
      <c r="J2380" s="316"/>
      <c r="K2380" s="680">
        <f t="shared" si="550"/>
        <v>0</v>
      </c>
      <c r="L2380" s="356"/>
      <c r="M2380" s="355"/>
      <c r="N2380" s="364">
        <f t="shared" si="544"/>
        <v>0</v>
      </c>
      <c r="O2380" s="355"/>
      <c r="P2380" s="355"/>
      <c r="Q2380" s="355"/>
      <c r="R2380" s="355"/>
      <c r="S2380" s="355"/>
      <c r="T2380" s="355"/>
      <c r="U2380" s="355"/>
      <c r="V2380" s="355"/>
      <c r="W2380" s="355"/>
      <c r="X2380" s="355"/>
      <c r="Y2380" s="355"/>
      <c r="Z2380" s="355"/>
      <c r="AA2380" s="355"/>
      <c r="AB2380" s="355"/>
      <c r="AC2380" s="355"/>
      <c r="AD2380" s="355"/>
      <c r="AE2380" s="355"/>
      <c r="AF2380" s="355"/>
      <c r="AG2380" s="355"/>
      <c r="AH2380" s="355"/>
      <c r="AI2380" s="355"/>
      <c r="AJ2380" s="355"/>
      <c r="AK2380" s="72">
        <f t="shared" si="545"/>
        <v>0</v>
      </c>
      <c r="AL2380" s="73">
        <f t="shared" si="551"/>
        <v>0</v>
      </c>
      <c r="AM2380" s="368">
        <f t="shared" si="552"/>
        <v>0</v>
      </c>
      <c r="AN2380" s="368">
        <f t="shared" si="553"/>
        <v>0</v>
      </c>
      <c r="AO2380" s="756">
        <f t="shared" si="554"/>
        <v>0</v>
      </c>
      <c r="AP2380" s="59">
        <f t="shared" si="502"/>
        <v>0</v>
      </c>
      <c r="AQ2380" s="59">
        <f t="shared" si="503"/>
        <v>0</v>
      </c>
      <c r="AR2380" s="102"/>
      <c r="AS2380" s="102"/>
      <c r="AT2380" s="27"/>
      <c r="AU2380" s="592"/>
    </row>
    <row r="2381" spans="1:47" ht="15" hidden="1">
      <c r="A2381" s="307"/>
      <c r="B2381" s="351"/>
      <c r="C2381" s="352"/>
      <c r="D2381" s="951"/>
      <c r="E2381" s="952"/>
      <c r="F2381" s="952"/>
      <c r="G2381" s="953"/>
      <c r="H2381" s="745">
        <v>0.21</v>
      </c>
      <c r="I2381" s="747">
        <v>1</v>
      </c>
      <c r="J2381" s="312"/>
      <c r="K2381" s="680">
        <f t="shared" si="550"/>
        <v>0</v>
      </c>
      <c r="L2381" s="356"/>
      <c r="M2381" s="355"/>
      <c r="N2381" s="364">
        <f t="shared" si="544"/>
        <v>0</v>
      </c>
      <c r="O2381" s="356"/>
      <c r="P2381" s="356"/>
      <c r="Q2381" s="356"/>
      <c r="R2381" s="356"/>
      <c r="S2381" s="356"/>
      <c r="T2381" s="356"/>
      <c r="U2381" s="356"/>
      <c r="V2381" s="356"/>
      <c r="W2381" s="356"/>
      <c r="X2381" s="356"/>
      <c r="Y2381" s="356"/>
      <c r="Z2381" s="356"/>
      <c r="AA2381" s="356"/>
      <c r="AB2381" s="356"/>
      <c r="AC2381" s="356"/>
      <c r="AD2381" s="356"/>
      <c r="AE2381" s="356"/>
      <c r="AF2381" s="356"/>
      <c r="AG2381" s="356"/>
      <c r="AH2381" s="356"/>
      <c r="AI2381" s="356"/>
      <c r="AJ2381" s="356"/>
      <c r="AK2381" s="72">
        <f t="shared" si="545"/>
        <v>0</v>
      </c>
      <c r="AL2381" s="73">
        <f t="shared" si="551"/>
        <v>0</v>
      </c>
      <c r="AM2381" s="368">
        <f t="shared" si="552"/>
        <v>0</v>
      </c>
      <c r="AN2381" s="368">
        <f t="shared" si="553"/>
        <v>0</v>
      </c>
      <c r="AO2381" s="756">
        <f t="shared" si="554"/>
        <v>0</v>
      </c>
      <c r="AP2381" s="59">
        <f t="shared" si="502"/>
        <v>0</v>
      </c>
      <c r="AQ2381" s="59">
        <f t="shared" si="503"/>
        <v>0</v>
      </c>
      <c r="AR2381" s="102"/>
      <c r="AS2381" s="102"/>
      <c r="AT2381" s="27"/>
      <c r="AU2381" s="592"/>
    </row>
    <row r="2382" spans="1:47" ht="15" hidden="1">
      <c r="A2382" s="309"/>
      <c r="B2382" s="338"/>
      <c r="C2382" s="350"/>
      <c r="D2382" s="951"/>
      <c r="E2382" s="952"/>
      <c r="F2382" s="952"/>
      <c r="G2382" s="953"/>
      <c r="H2382" s="745">
        <v>0.21</v>
      </c>
      <c r="I2382" s="747">
        <v>1</v>
      </c>
      <c r="J2382" s="316"/>
      <c r="K2382" s="680">
        <f t="shared" si="550"/>
        <v>0</v>
      </c>
      <c r="L2382" s="356"/>
      <c r="M2382" s="355"/>
      <c r="N2382" s="364">
        <f t="shared" si="544"/>
        <v>0</v>
      </c>
      <c r="O2382" s="355"/>
      <c r="P2382" s="355"/>
      <c r="Q2382" s="355"/>
      <c r="R2382" s="355"/>
      <c r="S2382" s="355"/>
      <c r="T2382" s="355"/>
      <c r="U2382" s="355"/>
      <c r="V2382" s="355"/>
      <c r="W2382" s="355"/>
      <c r="X2382" s="355"/>
      <c r="Y2382" s="355"/>
      <c r="Z2382" s="355"/>
      <c r="AA2382" s="355"/>
      <c r="AB2382" s="355"/>
      <c r="AC2382" s="355"/>
      <c r="AD2382" s="355"/>
      <c r="AE2382" s="355"/>
      <c r="AF2382" s="355"/>
      <c r="AG2382" s="355"/>
      <c r="AH2382" s="355"/>
      <c r="AI2382" s="355"/>
      <c r="AJ2382" s="355"/>
      <c r="AK2382" s="72">
        <f t="shared" si="545"/>
        <v>0</v>
      </c>
      <c r="AL2382" s="73">
        <f t="shared" si="551"/>
        <v>0</v>
      </c>
      <c r="AM2382" s="368">
        <f t="shared" si="552"/>
        <v>0</v>
      </c>
      <c r="AN2382" s="368">
        <f t="shared" si="553"/>
        <v>0</v>
      </c>
      <c r="AO2382" s="756">
        <f t="shared" si="554"/>
        <v>0</v>
      </c>
      <c r="AP2382" s="59">
        <f t="shared" si="502"/>
        <v>0</v>
      </c>
      <c r="AQ2382" s="59">
        <f t="shared" si="503"/>
        <v>0</v>
      </c>
      <c r="AR2382" s="102"/>
      <c r="AS2382" s="102"/>
      <c r="AT2382" s="27"/>
      <c r="AU2382" s="592"/>
    </row>
    <row r="2383" spans="1:47" ht="15" hidden="1">
      <c r="A2383" s="309"/>
      <c r="B2383" s="338"/>
      <c r="C2383" s="350"/>
      <c r="D2383" s="951"/>
      <c r="E2383" s="952"/>
      <c r="F2383" s="952"/>
      <c r="G2383" s="953"/>
      <c r="H2383" s="745">
        <v>0.21</v>
      </c>
      <c r="I2383" s="747">
        <v>1</v>
      </c>
      <c r="J2383" s="316"/>
      <c r="K2383" s="680">
        <f t="shared" si="550"/>
        <v>0</v>
      </c>
      <c r="L2383" s="356"/>
      <c r="M2383" s="355"/>
      <c r="N2383" s="364">
        <f t="shared" si="544"/>
        <v>0</v>
      </c>
      <c r="O2383" s="355"/>
      <c r="P2383" s="355"/>
      <c r="Q2383" s="355"/>
      <c r="R2383" s="355"/>
      <c r="S2383" s="355"/>
      <c r="T2383" s="355"/>
      <c r="U2383" s="355"/>
      <c r="V2383" s="355"/>
      <c r="W2383" s="355"/>
      <c r="X2383" s="355"/>
      <c r="Y2383" s="355"/>
      <c r="Z2383" s="355"/>
      <c r="AA2383" s="355"/>
      <c r="AB2383" s="355"/>
      <c r="AC2383" s="355"/>
      <c r="AD2383" s="355"/>
      <c r="AE2383" s="355"/>
      <c r="AF2383" s="355"/>
      <c r="AG2383" s="355"/>
      <c r="AH2383" s="355"/>
      <c r="AI2383" s="355"/>
      <c r="AJ2383" s="355"/>
      <c r="AK2383" s="72">
        <f t="shared" si="545"/>
        <v>0</v>
      </c>
      <c r="AL2383" s="73">
        <f t="shared" si="551"/>
        <v>0</v>
      </c>
      <c r="AM2383" s="368">
        <f t="shared" si="552"/>
        <v>0</v>
      </c>
      <c r="AN2383" s="368">
        <f t="shared" si="553"/>
        <v>0</v>
      </c>
      <c r="AO2383" s="756">
        <f t="shared" si="554"/>
        <v>0</v>
      </c>
      <c r="AP2383" s="59">
        <f t="shared" si="502"/>
        <v>0</v>
      </c>
      <c r="AQ2383" s="59">
        <f t="shared" si="503"/>
        <v>0</v>
      </c>
      <c r="AR2383" s="102"/>
      <c r="AS2383" s="102"/>
      <c r="AT2383" s="27"/>
      <c r="AU2383" s="592"/>
    </row>
    <row r="2384" spans="1:47" ht="15" hidden="1">
      <c r="A2384" s="307"/>
      <c r="B2384" s="351"/>
      <c r="C2384" s="352"/>
      <c r="D2384" s="951"/>
      <c r="E2384" s="952"/>
      <c r="F2384" s="952"/>
      <c r="G2384" s="953"/>
      <c r="H2384" s="745">
        <v>0.21</v>
      </c>
      <c r="I2384" s="747">
        <v>1</v>
      </c>
      <c r="J2384" s="312"/>
      <c r="K2384" s="680">
        <f t="shared" si="550"/>
        <v>0</v>
      </c>
      <c r="L2384" s="356"/>
      <c r="M2384" s="355"/>
      <c r="N2384" s="364">
        <f t="shared" si="544"/>
        <v>0</v>
      </c>
      <c r="O2384" s="356"/>
      <c r="P2384" s="356"/>
      <c r="Q2384" s="356"/>
      <c r="R2384" s="356"/>
      <c r="S2384" s="356"/>
      <c r="T2384" s="356"/>
      <c r="U2384" s="356"/>
      <c r="V2384" s="356"/>
      <c r="W2384" s="356"/>
      <c r="X2384" s="356"/>
      <c r="Y2384" s="356"/>
      <c r="Z2384" s="356"/>
      <c r="AA2384" s="356"/>
      <c r="AB2384" s="356"/>
      <c r="AC2384" s="356"/>
      <c r="AD2384" s="356"/>
      <c r="AE2384" s="356"/>
      <c r="AF2384" s="356"/>
      <c r="AG2384" s="356"/>
      <c r="AH2384" s="356"/>
      <c r="AI2384" s="356"/>
      <c r="AJ2384" s="356"/>
      <c r="AK2384" s="72">
        <f t="shared" si="545"/>
        <v>0</v>
      </c>
      <c r="AL2384" s="73">
        <f t="shared" si="551"/>
        <v>0</v>
      </c>
      <c r="AM2384" s="368">
        <f t="shared" si="552"/>
        <v>0</v>
      </c>
      <c r="AN2384" s="368">
        <f t="shared" si="553"/>
        <v>0</v>
      </c>
      <c r="AO2384" s="756">
        <f t="shared" si="554"/>
        <v>0</v>
      </c>
      <c r="AP2384" s="59">
        <f t="shared" si="502"/>
        <v>0</v>
      </c>
      <c r="AQ2384" s="59">
        <f t="shared" si="503"/>
        <v>0</v>
      </c>
      <c r="AR2384" s="102"/>
      <c r="AS2384" s="102"/>
      <c r="AT2384" s="27"/>
      <c r="AU2384" s="592"/>
    </row>
    <row r="2385" spans="1:47" ht="15" hidden="1">
      <c r="A2385" s="309"/>
      <c r="B2385" s="338"/>
      <c r="C2385" s="350"/>
      <c r="D2385" s="951"/>
      <c r="E2385" s="952"/>
      <c r="F2385" s="952"/>
      <c r="G2385" s="953"/>
      <c r="H2385" s="745">
        <v>0.21</v>
      </c>
      <c r="I2385" s="747">
        <v>1</v>
      </c>
      <c r="J2385" s="316"/>
      <c r="K2385" s="680">
        <f t="shared" si="550"/>
        <v>0</v>
      </c>
      <c r="L2385" s="356"/>
      <c r="M2385" s="355"/>
      <c r="N2385" s="364">
        <f t="shared" si="544"/>
        <v>0</v>
      </c>
      <c r="O2385" s="355"/>
      <c r="P2385" s="355"/>
      <c r="Q2385" s="355"/>
      <c r="R2385" s="355"/>
      <c r="S2385" s="355"/>
      <c r="T2385" s="355"/>
      <c r="U2385" s="355"/>
      <c r="V2385" s="355"/>
      <c r="W2385" s="355"/>
      <c r="X2385" s="355"/>
      <c r="Y2385" s="355"/>
      <c r="Z2385" s="355"/>
      <c r="AA2385" s="355"/>
      <c r="AB2385" s="355"/>
      <c r="AC2385" s="355"/>
      <c r="AD2385" s="355"/>
      <c r="AE2385" s="355"/>
      <c r="AF2385" s="355"/>
      <c r="AG2385" s="355"/>
      <c r="AH2385" s="355"/>
      <c r="AI2385" s="355"/>
      <c r="AJ2385" s="355"/>
      <c r="AK2385" s="72">
        <f t="shared" si="545"/>
        <v>0</v>
      </c>
      <c r="AL2385" s="73">
        <f t="shared" si="551"/>
        <v>0</v>
      </c>
      <c r="AM2385" s="368">
        <f t="shared" si="552"/>
        <v>0</v>
      </c>
      <c r="AN2385" s="368">
        <f t="shared" si="553"/>
        <v>0</v>
      </c>
      <c r="AO2385" s="756">
        <f t="shared" si="554"/>
        <v>0</v>
      </c>
      <c r="AP2385" s="59">
        <f t="shared" si="502"/>
        <v>0</v>
      </c>
      <c r="AQ2385" s="59">
        <f t="shared" si="503"/>
        <v>0</v>
      </c>
      <c r="AR2385" s="102"/>
      <c r="AS2385" s="102"/>
      <c r="AT2385" s="27"/>
      <c r="AU2385" s="592"/>
    </row>
    <row r="2386" spans="1:47" ht="15" hidden="1">
      <c r="A2386" s="309"/>
      <c r="B2386" s="338"/>
      <c r="C2386" s="350"/>
      <c r="D2386" s="951"/>
      <c r="E2386" s="952"/>
      <c r="F2386" s="952"/>
      <c r="G2386" s="953"/>
      <c r="H2386" s="745">
        <v>0.21</v>
      </c>
      <c r="I2386" s="747">
        <v>1</v>
      </c>
      <c r="J2386" s="316"/>
      <c r="K2386" s="680">
        <f t="shared" si="550"/>
        <v>0</v>
      </c>
      <c r="L2386" s="356"/>
      <c r="M2386" s="355"/>
      <c r="N2386" s="364">
        <f t="shared" si="544"/>
        <v>0</v>
      </c>
      <c r="O2386" s="355"/>
      <c r="P2386" s="355"/>
      <c r="Q2386" s="355"/>
      <c r="R2386" s="355"/>
      <c r="S2386" s="355"/>
      <c r="T2386" s="355"/>
      <c r="U2386" s="355"/>
      <c r="V2386" s="355"/>
      <c r="W2386" s="355"/>
      <c r="X2386" s="355"/>
      <c r="Y2386" s="355"/>
      <c r="Z2386" s="355"/>
      <c r="AA2386" s="355"/>
      <c r="AB2386" s="355"/>
      <c r="AC2386" s="355"/>
      <c r="AD2386" s="355"/>
      <c r="AE2386" s="355"/>
      <c r="AF2386" s="355"/>
      <c r="AG2386" s="355"/>
      <c r="AH2386" s="355"/>
      <c r="AI2386" s="355"/>
      <c r="AJ2386" s="355"/>
      <c r="AK2386" s="72">
        <f t="shared" si="545"/>
        <v>0</v>
      </c>
      <c r="AL2386" s="73">
        <f t="shared" si="551"/>
        <v>0</v>
      </c>
      <c r="AM2386" s="368">
        <f t="shared" si="552"/>
        <v>0</v>
      </c>
      <c r="AN2386" s="368">
        <f t="shared" si="553"/>
        <v>0</v>
      </c>
      <c r="AO2386" s="756">
        <f t="shared" si="554"/>
        <v>0</v>
      </c>
      <c r="AP2386" s="59">
        <f t="shared" si="502"/>
        <v>0</v>
      </c>
      <c r="AQ2386" s="59">
        <f t="shared" si="503"/>
        <v>0</v>
      </c>
      <c r="AR2386" s="102"/>
      <c r="AS2386" s="102"/>
      <c r="AT2386" s="27"/>
      <c r="AU2386" s="592"/>
    </row>
    <row r="2387" spans="1:47" ht="15" hidden="1">
      <c r="A2387" s="307"/>
      <c r="B2387" s="351"/>
      <c r="C2387" s="352"/>
      <c r="D2387" s="951"/>
      <c r="E2387" s="952"/>
      <c r="F2387" s="952"/>
      <c r="G2387" s="953"/>
      <c r="H2387" s="745">
        <v>0.21</v>
      </c>
      <c r="I2387" s="747">
        <v>1</v>
      </c>
      <c r="J2387" s="312"/>
      <c r="K2387" s="680">
        <f t="shared" si="550"/>
        <v>0</v>
      </c>
      <c r="L2387" s="356"/>
      <c r="M2387" s="355"/>
      <c r="N2387" s="364">
        <f t="shared" si="544"/>
        <v>0</v>
      </c>
      <c r="O2387" s="356"/>
      <c r="P2387" s="356"/>
      <c r="Q2387" s="356"/>
      <c r="R2387" s="356"/>
      <c r="S2387" s="356"/>
      <c r="T2387" s="356"/>
      <c r="U2387" s="356"/>
      <c r="V2387" s="356"/>
      <c r="W2387" s="356"/>
      <c r="X2387" s="356"/>
      <c r="Y2387" s="356"/>
      <c r="Z2387" s="356"/>
      <c r="AA2387" s="356"/>
      <c r="AB2387" s="356"/>
      <c r="AC2387" s="356"/>
      <c r="AD2387" s="356"/>
      <c r="AE2387" s="356"/>
      <c r="AF2387" s="356"/>
      <c r="AG2387" s="356"/>
      <c r="AH2387" s="356"/>
      <c r="AI2387" s="356"/>
      <c r="AJ2387" s="356"/>
      <c r="AK2387" s="72">
        <f t="shared" si="545"/>
        <v>0</v>
      </c>
      <c r="AL2387" s="73">
        <f t="shared" si="551"/>
        <v>0</v>
      </c>
      <c r="AM2387" s="368">
        <f t="shared" si="552"/>
        <v>0</v>
      </c>
      <c r="AN2387" s="368">
        <f t="shared" si="553"/>
        <v>0</v>
      </c>
      <c r="AO2387" s="756">
        <f t="shared" si="554"/>
        <v>0</v>
      </c>
      <c r="AP2387" s="59">
        <f t="shared" si="502"/>
        <v>0</v>
      </c>
      <c r="AQ2387" s="59">
        <f t="shared" si="503"/>
        <v>0</v>
      </c>
      <c r="AR2387" s="102"/>
      <c r="AS2387" s="102"/>
      <c r="AT2387" s="27"/>
      <c r="AU2387" s="592"/>
    </row>
    <row r="2388" spans="1:47" ht="15" hidden="1">
      <c r="A2388" s="307"/>
      <c r="B2388" s="351"/>
      <c r="C2388" s="352"/>
      <c r="D2388" s="951"/>
      <c r="E2388" s="952"/>
      <c r="F2388" s="952"/>
      <c r="G2388" s="953"/>
      <c r="H2388" s="745">
        <v>0.21</v>
      </c>
      <c r="I2388" s="747">
        <v>1</v>
      </c>
      <c r="J2388" s="312"/>
      <c r="K2388" s="680">
        <f t="shared" si="550"/>
        <v>0</v>
      </c>
      <c r="L2388" s="356"/>
      <c r="M2388" s="355"/>
      <c r="N2388" s="364">
        <f t="shared" si="544"/>
        <v>0</v>
      </c>
      <c r="O2388" s="356"/>
      <c r="P2388" s="356"/>
      <c r="Q2388" s="356"/>
      <c r="R2388" s="356"/>
      <c r="S2388" s="356"/>
      <c r="T2388" s="356"/>
      <c r="U2388" s="356"/>
      <c r="V2388" s="356"/>
      <c r="W2388" s="356"/>
      <c r="X2388" s="356"/>
      <c r="Y2388" s="356"/>
      <c r="Z2388" s="356"/>
      <c r="AA2388" s="356"/>
      <c r="AB2388" s="356"/>
      <c r="AC2388" s="356"/>
      <c r="AD2388" s="356"/>
      <c r="AE2388" s="356"/>
      <c r="AF2388" s="356"/>
      <c r="AG2388" s="356"/>
      <c r="AH2388" s="356"/>
      <c r="AI2388" s="356"/>
      <c r="AJ2388" s="356"/>
      <c r="AK2388" s="72">
        <f t="shared" si="545"/>
        <v>0</v>
      </c>
      <c r="AL2388" s="73">
        <f t="shared" si="551"/>
        <v>0</v>
      </c>
      <c r="AM2388" s="368">
        <f t="shared" si="552"/>
        <v>0</v>
      </c>
      <c r="AN2388" s="368">
        <f t="shared" si="553"/>
        <v>0</v>
      </c>
      <c r="AO2388" s="756">
        <f t="shared" si="554"/>
        <v>0</v>
      </c>
      <c r="AP2388" s="59">
        <f t="shared" si="502"/>
        <v>0</v>
      </c>
      <c r="AQ2388" s="59">
        <f t="shared" si="503"/>
        <v>0</v>
      </c>
      <c r="AR2388" s="102"/>
      <c r="AS2388" s="102"/>
      <c r="AT2388" s="27"/>
      <c r="AU2388" s="592"/>
    </row>
    <row r="2389" spans="1:47" ht="15" hidden="1">
      <c r="A2389" s="309"/>
      <c r="B2389" s="338"/>
      <c r="C2389" s="350"/>
      <c r="D2389" s="951"/>
      <c r="E2389" s="952"/>
      <c r="F2389" s="952"/>
      <c r="G2389" s="953"/>
      <c r="H2389" s="745">
        <v>0.21</v>
      </c>
      <c r="I2389" s="747">
        <v>1</v>
      </c>
      <c r="J2389" s="316"/>
      <c r="K2389" s="680">
        <f t="shared" si="550"/>
        <v>0</v>
      </c>
      <c r="L2389" s="356"/>
      <c r="M2389" s="355"/>
      <c r="N2389" s="364">
        <f t="shared" si="544"/>
        <v>0</v>
      </c>
      <c r="O2389" s="355"/>
      <c r="P2389" s="355"/>
      <c r="Q2389" s="355"/>
      <c r="R2389" s="355"/>
      <c r="S2389" s="355"/>
      <c r="T2389" s="355"/>
      <c r="U2389" s="355"/>
      <c r="V2389" s="355"/>
      <c r="W2389" s="355"/>
      <c r="X2389" s="355"/>
      <c r="Y2389" s="355"/>
      <c r="Z2389" s="355"/>
      <c r="AA2389" s="355"/>
      <c r="AB2389" s="355"/>
      <c r="AC2389" s="355"/>
      <c r="AD2389" s="355"/>
      <c r="AE2389" s="355"/>
      <c r="AF2389" s="355"/>
      <c r="AG2389" s="355"/>
      <c r="AH2389" s="355"/>
      <c r="AI2389" s="355"/>
      <c r="AJ2389" s="355"/>
      <c r="AK2389" s="72">
        <f t="shared" si="545"/>
        <v>0</v>
      </c>
      <c r="AL2389" s="73">
        <f t="shared" si="551"/>
        <v>0</v>
      </c>
      <c r="AM2389" s="368">
        <f t="shared" si="552"/>
        <v>0</v>
      </c>
      <c r="AN2389" s="368">
        <f t="shared" si="553"/>
        <v>0</v>
      </c>
      <c r="AO2389" s="756">
        <f t="shared" si="554"/>
        <v>0</v>
      </c>
      <c r="AP2389" s="59">
        <f t="shared" si="502"/>
        <v>0</v>
      </c>
      <c r="AQ2389" s="59">
        <f t="shared" si="503"/>
        <v>0</v>
      </c>
      <c r="AR2389" s="102"/>
      <c r="AS2389" s="102"/>
      <c r="AT2389" s="27"/>
      <c r="AU2389" s="592"/>
    </row>
    <row r="2390" spans="1:47" ht="15" hidden="1">
      <c r="A2390" s="309"/>
      <c r="B2390" s="338"/>
      <c r="C2390" s="350"/>
      <c r="D2390" s="951"/>
      <c r="E2390" s="952"/>
      <c r="F2390" s="952"/>
      <c r="G2390" s="953"/>
      <c r="H2390" s="745">
        <v>0.21</v>
      </c>
      <c r="I2390" s="747">
        <v>1</v>
      </c>
      <c r="J2390" s="316"/>
      <c r="K2390" s="680">
        <f t="shared" si="550"/>
        <v>0</v>
      </c>
      <c r="L2390" s="356"/>
      <c r="M2390" s="355"/>
      <c r="N2390" s="364">
        <f t="shared" si="544"/>
        <v>0</v>
      </c>
      <c r="O2390" s="355"/>
      <c r="P2390" s="355"/>
      <c r="Q2390" s="355"/>
      <c r="R2390" s="355"/>
      <c r="S2390" s="355"/>
      <c r="T2390" s="355"/>
      <c r="U2390" s="355"/>
      <c r="V2390" s="355"/>
      <c r="W2390" s="355"/>
      <c r="X2390" s="355"/>
      <c r="Y2390" s="355"/>
      <c r="Z2390" s="355"/>
      <c r="AA2390" s="355"/>
      <c r="AB2390" s="355"/>
      <c r="AC2390" s="355"/>
      <c r="AD2390" s="355"/>
      <c r="AE2390" s="355"/>
      <c r="AF2390" s="355"/>
      <c r="AG2390" s="355"/>
      <c r="AH2390" s="355"/>
      <c r="AI2390" s="355"/>
      <c r="AJ2390" s="355"/>
      <c r="AK2390" s="72">
        <f t="shared" si="545"/>
        <v>0</v>
      </c>
      <c r="AL2390" s="73">
        <f t="shared" si="551"/>
        <v>0</v>
      </c>
      <c r="AM2390" s="368">
        <f t="shared" si="552"/>
        <v>0</v>
      </c>
      <c r="AN2390" s="368">
        <f t="shared" si="553"/>
        <v>0</v>
      </c>
      <c r="AO2390" s="756">
        <f t="shared" si="554"/>
        <v>0</v>
      </c>
      <c r="AP2390" s="59">
        <f t="shared" si="502"/>
        <v>0</v>
      </c>
      <c r="AQ2390" s="59">
        <f t="shared" si="503"/>
        <v>0</v>
      </c>
      <c r="AR2390" s="102"/>
      <c r="AS2390" s="102"/>
      <c r="AT2390" s="27"/>
      <c r="AU2390" s="592"/>
    </row>
    <row r="2391" spans="1:47" ht="15" hidden="1">
      <c r="A2391" s="307"/>
      <c r="B2391" s="351"/>
      <c r="C2391" s="352"/>
      <c r="D2391" s="951"/>
      <c r="E2391" s="952"/>
      <c r="F2391" s="952"/>
      <c r="G2391" s="953"/>
      <c r="H2391" s="745">
        <v>0.21</v>
      </c>
      <c r="I2391" s="747">
        <v>1</v>
      </c>
      <c r="J2391" s="312"/>
      <c r="K2391" s="680">
        <f t="shared" si="550"/>
        <v>0</v>
      </c>
      <c r="L2391" s="356"/>
      <c r="M2391" s="355"/>
      <c r="N2391" s="364">
        <f t="shared" si="544"/>
        <v>0</v>
      </c>
      <c r="O2391" s="356"/>
      <c r="P2391" s="356"/>
      <c r="Q2391" s="356"/>
      <c r="R2391" s="356"/>
      <c r="S2391" s="356"/>
      <c r="T2391" s="356"/>
      <c r="U2391" s="356"/>
      <c r="V2391" s="356"/>
      <c r="W2391" s="356"/>
      <c r="X2391" s="356"/>
      <c r="Y2391" s="356"/>
      <c r="Z2391" s="356"/>
      <c r="AA2391" s="356"/>
      <c r="AB2391" s="356"/>
      <c r="AC2391" s="356"/>
      <c r="AD2391" s="356"/>
      <c r="AE2391" s="356"/>
      <c r="AF2391" s="356"/>
      <c r="AG2391" s="356"/>
      <c r="AH2391" s="356"/>
      <c r="AI2391" s="356"/>
      <c r="AJ2391" s="356"/>
      <c r="AK2391" s="72">
        <f t="shared" si="545"/>
        <v>0</v>
      </c>
      <c r="AL2391" s="73">
        <f t="shared" si="551"/>
        <v>0</v>
      </c>
      <c r="AM2391" s="368">
        <f t="shared" si="552"/>
        <v>0</v>
      </c>
      <c r="AN2391" s="368">
        <f t="shared" si="553"/>
        <v>0</v>
      </c>
      <c r="AO2391" s="756">
        <f t="shared" si="554"/>
        <v>0</v>
      </c>
      <c r="AP2391" s="59">
        <f t="shared" si="502"/>
        <v>0</v>
      </c>
      <c r="AQ2391" s="59">
        <f t="shared" si="503"/>
        <v>0</v>
      </c>
      <c r="AR2391" s="102"/>
      <c r="AS2391" s="102"/>
      <c r="AT2391" s="27"/>
      <c r="AU2391" s="592"/>
    </row>
    <row r="2392" spans="1:47" ht="15" hidden="1">
      <c r="A2392" s="309"/>
      <c r="B2392" s="338"/>
      <c r="C2392" s="350"/>
      <c r="D2392" s="951"/>
      <c r="E2392" s="952"/>
      <c r="F2392" s="952"/>
      <c r="G2392" s="953"/>
      <c r="H2392" s="745">
        <v>0.21</v>
      </c>
      <c r="I2392" s="747">
        <v>1</v>
      </c>
      <c r="J2392" s="316"/>
      <c r="K2392" s="680">
        <f t="shared" si="550"/>
        <v>0</v>
      </c>
      <c r="L2392" s="356"/>
      <c r="M2392" s="355"/>
      <c r="N2392" s="364">
        <f t="shared" si="544"/>
        <v>0</v>
      </c>
      <c r="O2392" s="355"/>
      <c r="P2392" s="355"/>
      <c r="Q2392" s="355"/>
      <c r="R2392" s="355"/>
      <c r="S2392" s="355"/>
      <c r="T2392" s="355"/>
      <c r="U2392" s="355"/>
      <c r="V2392" s="355"/>
      <c r="W2392" s="355"/>
      <c r="X2392" s="355"/>
      <c r="Y2392" s="355"/>
      <c r="Z2392" s="355"/>
      <c r="AA2392" s="355"/>
      <c r="AB2392" s="355"/>
      <c r="AC2392" s="355"/>
      <c r="AD2392" s="355"/>
      <c r="AE2392" s="355"/>
      <c r="AF2392" s="355"/>
      <c r="AG2392" s="355"/>
      <c r="AH2392" s="355"/>
      <c r="AI2392" s="355"/>
      <c r="AJ2392" s="355"/>
      <c r="AK2392" s="72">
        <f t="shared" si="545"/>
        <v>0</v>
      </c>
      <c r="AL2392" s="73">
        <f t="shared" si="551"/>
        <v>0</v>
      </c>
      <c r="AM2392" s="368">
        <f t="shared" si="552"/>
        <v>0</v>
      </c>
      <c r="AN2392" s="368">
        <f t="shared" si="553"/>
        <v>0</v>
      </c>
      <c r="AO2392" s="756">
        <f t="shared" si="554"/>
        <v>0</v>
      </c>
      <c r="AP2392" s="59">
        <f t="shared" si="502"/>
        <v>0</v>
      </c>
      <c r="AQ2392" s="59">
        <f t="shared" si="503"/>
        <v>0</v>
      </c>
      <c r="AR2392" s="102"/>
      <c r="AS2392" s="102"/>
      <c r="AT2392" s="27"/>
      <c r="AU2392" s="592"/>
    </row>
    <row r="2393" spans="1:47" ht="15" hidden="1">
      <c r="A2393" s="309"/>
      <c r="B2393" s="338"/>
      <c r="C2393" s="350"/>
      <c r="D2393" s="951"/>
      <c r="E2393" s="952"/>
      <c r="F2393" s="952"/>
      <c r="G2393" s="953"/>
      <c r="H2393" s="745">
        <v>0.21</v>
      </c>
      <c r="I2393" s="747">
        <v>1</v>
      </c>
      <c r="J2393" s="316"/>
      <c r="K2393" s="680">
        <f t="shared" si="550"/>
        <v>0</v>
      </c>
      <c r="L2393" s="356"/>
      <c r="M2393" s="355"/>
      <c r="N2393" s="364">
        <f t="shared" si="544"/>
        <v>0</v>
      </c>
      <c r="O2393" s="355"/>
      <c r="P2393" s="355"/>
      <c r="Q2393" s="355"/>
      <c r="R2393" s="355"/>
      <c r="S2393" s="355"/>
      <c r="T2393" s="355"/>
      <c r="U2393" s="355"/>
      <c r="V2393" s="355"/>
      <c r="W2393" s="355"/>
      <c r="X2393" s="355"/>
      <c r="Y2393" s="355"/>
      <c r="Z2393" s="355"/>
      <c r="AA2393" s="355"/>
      <c r="AB2393" s="355"/>
      <c r="AC2393" s="355"/>
      <c r="AD2393" s="355"/>
      <c r="AE2393" s="355"/>
      <c r="AF2393" s="355"/>
      <c r="AG2393" s="355"/>
      <c r="AH2393" s="355"/>
      <c r="AI2393" s="355"/>
      <c r="AJ2393" s="355"/>
      <c r="AK2393" s="72">
        <f t="shared" si="545"/>
        <v>0</v>
      </c>
      <c r="AL2393" s="73">
        <f t="shared" si="551"/>
        <v>0</v>
      </c>
      <c r="AM2393" s="368">
        <f t="shared" si="552"/>
        <v>0</v>
      </c>
      <c r="AN2393" s="368">
        <f t="shared" si="553"/>
        <v>0</v>
      </c>
      <c r="AO2393" s="756">
        <f t="shared" si="554"/>
        <v>0</v>
      </c>
      <c r="AP2393" s="59">
        <f t="shared" si="502"/>
        <v>0</v>
      </c>
      <c r="AQ2393" s="59">
        <f t="shared" si="503"/>
        <v>0</v>
      </c>
      <c r="AR2393" s="102"/>
      <c r="AS2393" s="102"/>
      <c r="AT2393" s="27"/>
      <c r="AU2393" s="592"/>
    </row>
    <row r="2394" spans="1:47" ht="15" hidden="1">
      <c r="A2394" s="307"/>
      <c r="B2394" s="351"/>
      <c r="C2394" s="352"/>
      <c r="D2394" s="951"/>
      <c r="E2394" s="952"/>
      <c r="F2394" s="952"/>
      <c r="G2394" s="953"/>
      <c r="H2394" s="745">
        <v>0.21</v>
      </c>
      <c r="I2394" s="747">
        <v>1</v>
      </c>
      <c r="J2394" s="312"/>
      <c r="K2394" s="680">
        <f t="shared" si="550"/>
        <v>0</v>
      </c>
      <c r="L2394" s="356"/>
      <c r="M2394" s="355"/>
      <c r="N2394" s="364">
        <f t="shared" si="544"/>
        <v>0</v>
      </c>
      <c r="O2394" s="356"/>
      <c r="P2394" s="356"/>
      <c r="Q2394" s="356"/>
      <c r="R2394" s="356"/>
      <c r="S2394" s="356"/>
      <c r="T2394" s="356"/>
      <c r="U2394" s="356"/>
      <c r="V2394" s="356"/>
      <c r="W2394" s="356"/>
      <c r="X2394" s="356"/>
      <c r="Y2394" s="356"/>
      <c r="Z2394" s="356"/>
      <c r="AA2394" s="356"/>
      <c r="AB2394" s="356"/>
      <c r="AC2394" s="356"/>
      <c r="AD2394" s="356"/>
      <c r="AE2394" s="356"/>
      <c r="AF2394" s="356"/>
      <c r="AG2394" s="356"/>
      <c r="AH2394" s="356"/>
      <c r="AI2394" s="356"/>
      <c r="AJ2394" s="356"/>
      <c r="AK2394" s="72">
        <f t="shared" si="545"/>
        <v>0</v>
      </c>
      <c r="AL2394" s="73">
        <f t="shared" si="551"/>
        <v>0</v>
      </c>
      <c r="AM2394" s="368">
        <f t="shared" si="552"/>
        <v>0</v>
      </c>
      <c r="AN2394" s="368">
        <f t="shared" si="553"/>
        <v>0</v>
      </c>
      <c r="AO2394" s="756">
        <f t="shared" si="554"/>
        <v>0</v>
      </c>
      <c r="AP2394" s="59">
        <f t="shared" si="502"/>
        <v>0</v>
      </c>
      <c r="AQ2394" s="59">
        <f t="shared" si="503"/>
        <v>0</v>
      </c>
      <c r="AR2394" s="102"/>
      <c r="AS2394" s="102"/>
      <c r="AT2394" s="27"/>
      <c r="AU2394" s="592"/>
    </row>
    <row r="2395" spans="1:47" ht="15" hidden="1">
      <c r="A2395" s="307"/>
      <c r="B2395" s="351"/>
      <c r="C2395" s="352"/>
      <c r="D2395" s="951"/>
      <c r="E2395" s="952"/>
      <c r="F2395" s="952"/>
      <c r="G2395" s="953"/>
      <c r="H2395" s="745">
        <v>0.21</v>
      </c>
      <c r="I2395" s="747">
        <v>1</v>
      </c>
      <c r="J2395" s="312"/>
      <c r="K2395" s="680">
        <f t="shared" si="550"/>
        <v>0</v>
      </c>
      <c r="L2395" s="356"/>
      <c r="M2395" s="355"/>
      <c r="N2395" s="364">
        <f t="shared" si="544"/>
        <v>0</v>
      </c>
      <c r="O2395" s="356"/>
      <c r="P2395" s="356"/>
      <c r="Q2395" s="356"/>
      <c r="R2395" s="356"/>
      <c r="S2395" s="356"/>
      <c r="T2395" s="356"/>
      <c r="U2395" s="356"/>
      <c r="V2395" s="356"/>
      <c r="W2395" s="356"/>
      <c r="X2395" s="356"/>
      <c r="Y2395" s="356"/>
      <c r="Z2395" s="356"/>
      <c r="AA2395" s="356"/>
      <c r="AB2395" s="356"/>
      <c r="AC2395" s="356"/>
      <c r="AD2395" s="356"/>
      <c r="AE2395" s="356"/>
      <c r="AF2395" s="356"/>
      <c r="AG2395" s="356"/>
      <c r="AH2395" s="356"/>
      <c r="AI2395" s="356"/>
      <c r="AJ2395" s="356"/>
      <c r="AK2395" s="72">
        <f t="shared" si="545"/>
        <v>0</v>
      </c>
      <c r="AL2395" s="73">
        <f t="shared" si="551"/>
        <v>0</v>
      </c>
      <c r="AM2395" s="368">
        <f t="shared" si="552"/>
        <v>0</v>
      </c>
      <c r="AN2395" s="368">
        <f t="shared" si="553"/>
        <v>0</v>
      </c>
      <c r="AO2395" s="756">
        <f t="shared" si="554"/>
        <v>0</v>
      </c>
      <c r="AP2395" s="59">
        <f t="shared" si="502"/>
        <v>0</v>
      </c>
      <c r="AQ2395" s="59">
        <f t="shared" si="503"/>
        <v>0</v>
      </c>
      <c r="AR2395" s="102"/>
      <c r="AS2395" s="102"/>
      <c r="AT2395" s="27"/>
      <c r="AU2395" s="592"/>
    </row>
    <row r="2396" spans="1:47" ht="15" hidden="1">
      <c r="A2396" s="309"/>
      <c r="B2396" s="338"/>
      <c r="C2396" s="350"/>
      <c r="D2396" s="951"/>
      <c r="E2396" s="952"/>
      <c r="F2396" s="952"/>
      <c r="G2396" s="953"/>
      <c r="H2396" s="745">
        <v>0.21</v>
      </c>
      <c r="I2396" s="747">
        <v>1</v>
      </c>
      <c r="J2396" s="316"/>
      <c r="K2396" s="680">
        <f t="shared" si="550"/>
        <v>0</v>
      </c>
      <c r="L2396" s="356"/>
      <c r="M2396" s="355"/>
      <c r="N2396" s="364">
        <f t="shared" si="544"/>
        <v>0</v>
      </c>
      <c r="O2396" s="355"/>
      <c r="P2396" s="355"/>
      <c r="Q2396" s="355"/>
      <c r="R2396" s="355"/>
      <c r="S2396" s="355"/>
      <c r="T2396" s="355"/>
      <c r="U2396" s="355"/>
      <c r="V2396" s="355"/>
      <c r="W2396" s="355"/>
      <c r="X2396" s="355"/>
      <c r="Y2396" s="355"/>
      <c r="Z2396" s="355"/>
      <c r="AA2396" s="355"/>
      <c r="AB2396" s="355"/>
      <c r="AC2396" s="355"/>
      <c r="AD2396" s="355"/>
      <c r="AE2396" s="355"/>
      <c r="AF2396" s="355"/>
      <c r="AG2396" s="355"/>
      <c r="AH2396" s="355"/>
      <c r="AI2396" s="355"/>
      <c r="AJ2396" s="355"/>
      <c r="AK2396" s="72">
        <f t="shared" si="545"/>
        <v>0</v>
      </c>
      <c r="AL2396" s="73">
        <f t="shared" si="551"/>
        <v>0</v>
      </c>
      <c r="AM2396" s="368">
        <f t="shared" si="552"/>
        <v>0</v>
      </c>
      <c r="AN2396" s="368">
        <f t="shared" si="553"/>
        <v>0</v>
      </c>
      <c r="AO2396" s="756">
        <f t="shared" si="554"/>
        <v>0</v>
      </c>
      <c r="AP2396" s="59">
        <f t="shared" si="502"/>
        <v>0</v>
      </c>
      <c r="AQ2396" s="59">
        <f t="shared" si="503"/>
        <v>0</v>
      </c>
      <c r="AR2396" s="102"/>
      <c r="AS2396" s="102"/>
      <c r="AT2396" s="27"/>
      <c r="AU2396" s="592"/>
    </row>
    <row r="2397" spans="1:47" ht="15" hidden="1">
      <c r="A2397" s="309"/>
      <c r="B2397" s="338"/>
      <c r="C2397" s="350"/>
      <c r="D2397" s="951"/>
      <c r="E2397" s="952"/>
      <c r="F2397" s="952"/>
      <c r="G2397" s="953"/>
      <c r="H2397" s="745">
        <v>0.21</v>
      </c>
      <c r="I2397" s="747">
        <v>1</v>
      </c>
      <c r="J2397" s="316"/>
      <c r="K2397" s="680">
        <f t="shared" si="550"/>
        <v>0</v>
      </c>
      <c r="L2397" s="356"/>
      <c r="M2397" s="355"/>
      <c r="N2397" s="364">
        <f t="shared" si="544"/>
        <v>0</v>
      </c>
      <c r="O2397" s="355"/>
      <c r="P2397" s="355"/>
      <c r="Q2397" s="355"/>
      <c r="R2397" s="355"/>
      <c r="S2397" s="355"/>
      <c r="T2397" s="355"/>
      <c r="U2397" s="355"/>
      <c r="V2397" s="355"/>
      <c r="W2397" s="355"/>
      <c r="X2397" s="355"/>
      <c r="Y2397" s="355"/>
      <c r="Z2397" s="355"/>
      <c r="AA2397" s="355"/>
      <c r="AB2397" s="355"/>
      <c r="AC2397" s="355"/>
      <c r="AD2397" s="355"/>
      <c r="AE2397" s="355"/>
      <c r="AF2397" s="355"/>
      <c r="AG2397" s="355"/>
      <c r="AH2397" s="355"/>
      <c r="AI2397" s="355"/>
      <c r="AJ2397" s="355"/>
      <c r="AK2397" s="72">
        <f t="shared" si="545"/>
        <v>0</v>
      </c>
      <c r="AL2397" s="73">
        <f t="shared" si="551"/>
        <v>0</v>
      </c>
      <c r="AM2397" s="368">
        <f t="shared" si="552"/>
        <v>0</v>
      </c>
      <c r="AN2397" s="368">
        <f t="shared" si="553"/>
        <v>0</v>
      </c>
      <c r="AO2397" s="756">
        <f t="shared" si="554"/>
        <v>0</v>
      </c>
      <c r="AP2397" s="59">
        <f t="shared" si="502"/>
        <v>0</v>
      </c>
      <c r="AQ2397" s="59">
        <f t="shared" si="503"/>
        <v>0</v>
      </c>
      <c r="AR2397" s="102"/>
      <c r="AS2397" s="102"/>
      <c r="AT2397" s="27"/>
      <c r="AU2397" s="592"/>
    </row>
    <row r="2398" spans="1:47" ht="15" hidden="1">
      <c r="A2398" s="307"/>
      <c r="B2398" s="351"/>
      <c r="C2398" s="352"/>
      <c r="D2398" s="951"/>
      <c r="E2398" s="952"/>
      <c r="F2398" s="952"/>
      <c r="G2398" s="953"/>
      <c r="H2398" s="745">
        <v>0.21</v>
      </c>
      <c r="I2398" s="747">
        <v>1</v>
      </c>
      <c r="J2398" s="312"/>
      <c r="K2398" s="680">
        <f t="shared" si="550"/>
        <v>0</v>
      </c>
      <c r="L2398" s="356"/>
      <c r="M2398" s="355"/>
      <c r="N2398" s="364">
        <f t="shared" si="544"/>
        <v>0</v>
      </c>
      <c r="O2398" s="356"/>
      <c r="P2398" s="356"/>
      <c r="Q2398" s="356"/>
      <c r="R2398" s="356"/>
      <c r="S2398" s="356"/>
      <c r="T2398" s="356"/>
      <c r="U2398" s="356"/>
      <c r="V2398" s="356"/>
      <c r="W2398" s="356"/>
      <c r="X2398" s="356"/>
      <c r="Y2398" s="356"/>
      <c r="Z2398" s="356"/>
      <c r="AA2398" s="356"/>
      <c r="AB2398" s="356"/>
      <c r="AC2398" s="356"/>
      <c r="AD2398" s="356"/>
      <c r="AE2398" s="356"/>
      <c r="AF2398" s="356"/>
      <c r="AG2398" s="356"/>
      <c r="AH2398" s="356"/>
      <c r="AI2398" s="356"/>
      <c r="AJ2398" s="356"/>
      <c r="AK2398" s="72">
        <f t="shared" si="545"/>
        <v>0</v>
      </c>
      <c r="AL2398" s="73">
        <f t="shared" si="551"/>
        <v>0</v>
      </c>
      <c r="AM2398" s="368">
        <f t="shared" si="552"/>
        <v>0</v>
      </c>
      <c r="AN2398" s="368">
        <f t="shared" si="553"/>
        <v>0</v>
      </c>
      <c r="AO2398" s="756">
        <f t="shared" si="554"/>
        <v>0</v>
      </c>
      <c r="AP2398" s="59">
        <f t="shared" si="502"/>
        <v>0</v>
      </c>
      <c r="AQ2398" s="59">
        <f t="shared" si="503"/>
        <v>0</v>
      </c>
      <c r="AR2398" s="102"/>
      <c r="AS2398" s="102"/>
      <c r="AT2398" s="27"/>
      <c r="AU2398" s="592"/>
    </row>
    <row r="2399" spans="1:47" ht="15" hidden="1">
      <c r="A2399" s="307"/>
      <c r="B2399" s="351"/>
      <c r="C2399" s="352"/>
      <c r="D2399" s="951"/>
      <c r="E2399" s="952"/>
      <c r="F2399" s="952"/>
      <c r="G2399" s="953"/>
      <c r="H2399" s="745">
        <v>0.21</v>
      </c>
      <c r="I2399" s="747">
        <v>1</v>
      </c>
      <c r="J2399" s="312"/>
      <c r="K2399" s="680">
        <f t="shared" si="550"/>
        <v>0</v>
      </c>
      <c r="L2399" s="356"/>
      <c r="M2399" s="355"/>
      <c r="N2399" s="364">
        <f t="shared" si="544"/>
        <v>0</v>
      </c>
      <c r="O2399" s="356"/>
      <c r="P2399" s="356"/>
      <c r="Q2399" s="356"/>
      <c r="R2399" s="356"/>
      <c r="S2399" s="356"/>
      <c r="T2399" s="356"/>
      <c r="U2399" s="356"/>
      <c r="V2399" s="356"/>
      <c r="W2399" s="356"/>
      <c r="X2399" s="356"/>
      <c r="Y2399" s="356"/>
      <c r="Z2399" s="356"/>
      <c r="AA2399" s="356"/>
      <c r="AB2399" s="356"/>
      <c r="AC2399" s="356"/>
      <c r="AD2399" s="356"/>
      <c r="AE2399" s="356"/>
      <c r="AF2399" s="356"/>
      <c r="AG2399" s="356"/>
      <c r="AH2399" s="356"/>
      <c r="AI2399" s="356"/>
      <c r="AJ2399" s="356"/>
      <c r="AK2399" s="72">
        <f t="shared" si="545"/>
        <v>0</v>
      </c>
      <c r="AL2399" s="73">
        <f t="shared" si="551"/>
        <v>0</v>
      </c>
      <c r="AM2399" s="368">
        <f t="shared" si="552"/>
        <v>0</v>
      </c>
      <c r="AN2399" s="368">
        <f t="shared" si="553"/>
        <v>0</v>
      </c>
      <c r="AO2399" s="756">
        <f t="shared" si="554"/>
        <v>0</v>
      </c>
      <c r="AP2399" s="59">
        <f t="shared" si="502"/>
        <v>0</v>
      </c>
      <c r="AQ2399" s="59">
        <f t="shared" si="503"/>
        <v>0</v>
      </c>
      <c r="AR2399" s="102"/>
      <c r="AS2399" s="102"/>
      <c r="AT2399" s="27"/>
      <c r="AU2399" s="592"/>
    </row>
    <row r="2400" spans="1:47" ht="15" hidden="1">
      <c r="A2400" s="309"/>
      <c r="B2400" s="338"/>
      <c r="C2400" s="350"/>
      <c r="D2400" s="951"/>
      <c r="E2400" s="952"/>
      <c r="F2400" s="952"/>
      <c r="G2400" s="953"/>
      <c r="H2400" s="745">
        <v>0.21</v>
      </c>
      <c r="I2400" s="747">
        <v>1</v>
      </c>
      <c r="J2400" s="316"/>
      <c r="K2400" s="680">
        <f t="shared" si="550"/>
        <v>0</v>
      </c>
      <c r="L2400" s="356"/>
      <c r="M2400" s="355"/>
      <c r="N2400" s="364">
        <f t="shared" si="544"/>
        <v>0</v>
      </c>
      <c r="O2400" s="355"/>
      <c r="P2400" s="355"/>
      <c r="Q2400" s="355"/>
      <c r="R2400" s="355"/>
      <c r="S2400" s="355"/>
      <c r="T2400" s="355"/>
      <c r="U2400" s="355"/>
      <c r="V2400" s="355"/>
      <c r="W2400" s="355"/>
      <c r="X2400" s="355"/>
      <c r="Y2400" s="355"/>
      <c r="Z2400" s="355"/>
      <c r="AA2400" s="355"/>
      <c r="AB2400" s="355"/>
      <c r="AC2400" s="355"/>
      <c r="AD2400" s="355"/>
      <c r="AE2400" s="355"/>
      <c r="AF2400" s="355"/>
      <c r="AG2400" s="355"/>
      <c r="AH2400" s="355"/>
      <c r="AI2400" s="355"/>
      <c r="AJ2400" s="355"/>
      <c r="AK2400" s="72">
        <f t="shared" si="545"/>
        <v>0</v>
      </c>
      <c r="AL2400" s="73">
        <f t="shared" si="551"/>
        <v>0</v>
      </c>
      <c r="AM2400" s="368">
        <f t="shared" si="552"/>
        <v>0</v>
      </c>
      <c r="AN2400" s="368">
        <f t="shared" si="553"/>
        <v>0</v>
      </c>
      <c r="AO2400" s="756">
        <f t="shared" si="554"/>
        <v>0</v>
      </c>
      <c r="AP2400" s="59">
        <f t="shared" si="502"/>
        <v>0</v>
      </c>
      <c r="AQ2400" s="59">
        <f t="shared" si="503"/>
        <v>0</v>
      </c>
      <c r="AR2400" s="102"/>
      <c r="AS2400" s="102"/>
      <c r="AT2400" s="27"/>
      <c r="AU2400" s="592"/>
    </row>
    <row r="2401" spans="1:47" ht="15" hidden="1">
      <c r="A2401" s="309"/>
      <c r="B2401" s="338"/>
      <c r="C2401" s="350"/>
      <c r="D2401" s="951"/>
      <c r="E2401" s="952"/>
      <c r="F2401" s="952"/>
      <c r="G2401" s="953"/>
      <c r="H2401" s="745">
        <v>0.21</v>
      </c>
      <c r="I2401" s="747">
        <v>1</v>
      </c>
      <c r="J2401" s="316"/>
      <c r="K2401" s="680">
        <f t="shared" si="550"/>
        <v>0</v>
      </c>
      <c r="L2401" s="356"/>
      <c r="M2401" s="355"/>
      <c r="N2401" s="364">
        <f t="shared" si="544"/>
        <v>0</v>
      </c>
      <c r="O2401" s="355"/>
      <c r="P2401" s="355"/>
      <c r="Q2401" s="355"/>
      <c r="R2401" s="355"/>
      <c r="S2401" s="355"/>
      <c r="T2401" s="355"/>
      <c r="U2401" s="355"/>
      <c r="V2401" s="355"/>
      <c r="W2401" s="355"/>
      <c r="X2401" s="355"/>
      <c r="Y2401" s="355"/>
      <c r="Z2401" s="355"/>
      <c r="AA2401" s="355"/>
      <c r="AB2401" s="355"/>
      <c r="AC2401" s="355"/>
      <c r="AD2401" s="355"/>
      <c r="AE2401" s="355"/>
      <c r="AF2401" s="355"/>
      <c r="AG2401" s="355"/>
      <c r="AH2401" s="355"/>
      <c r="AI2401" s="355"/>
      <c r="AJ2401" s="355"/>
      <c r="AK2401" s="72">
        <f t="shared" si="545"/>
        <v>0</v>
      </c>
      <c r="AL2401" s="73">
        <f t="shared" si="551"/>
        <v>0</v>
      </c>
      <c r="AM2401" s="368">
        <f t="shared" si="552"/>
        <v>0</v>
      </c>
      <c r="AN2401" s="368">
        <f t="shared" si="553"/>
        <v>0</v>
      </c>
      <c r="AO2401" s="756">
        <f t="shared" si="554"/>
        <v>0</v>
      </c>
      <c r="AP2401" s="59">
        <f t="shared" si="502"/>
        <v>0</v>
      </c>
      <c r="AQ2401" s="59">
        <f t="shared" si="503"/>
        <v>0</v>
      </c>
      <c r="AR2401" s="102"/>
      <c r="AS2401" s="102"/>
      <c r="AT2401" s="27"/>
      <c r="AU2401" s="592"/>
    </row>
    <row r="2402" spans="1:47" ht="15" hidden="1">
      <c r="A2402" s="307"/>
      <c r="B2402" s="351"/>
      <c r="C2402" s="352"/>
      <c r="D2402" s="951"/>
      <c r="E2402" s="952"/>
      <c r="F2402" s="952"/>
      <c r="G2402" s="953"/>
      <c r="H2402" s="745">
        <v>0.21</v>
      </c>
      <c r="I2402" s="747">
        <v>1</v>
      </c>
      <c r="J2402" s="312"/>
      <c r="K2402" s="680">
        <f t="shared" si="550"/>
        <v>0</v>
      </c>
      <c r="L2402" s="356"/>
      <c r="M2402" s="355"/>
      <c r="N2402" s="364">
        <f t="shared" si="544"/>
        <v>0</v>
      </c>
      <c r="O2402" s="356"/>
      <c r="P2402" s="356"/>
      <c r="Q2402" s="356"/>
      <c r="R2402" s="356"/>
      <c r="S2402" s="356"/>
      <c r="T2402" s="356"/>
      <c r="U2402" s="356"/>
      <c r="V2402" s="356"/>
      <c r="W2402" s="356"/>
      <c r="X2402" s="356"/>
      <c r="Y2402" s="356"/>
      <c r="Z2402" s="356"/>
      <c r="AA2402" s="356"/>
      <c r="AB2402" s="356"/>
      <c r="AC2402" s="356"/>
      <c r="AD2402" s="356"/>
      <c r="AE2402" s="356"/>
      <c r="AF2402" s="356"/>
      <c r="AG2402" s="356"/>
      <c r="AH2402" s="356"/>
      <c r="AI2402" s="356"/>
      <c r="AJ2402" s="356"/>
      <c r="AK2402" s="72">
        <f t="shared" si="545"/>
        <v>0</v>
      </c>
      <c r="AL2402" s="73">
        <f t="shared" si="551"/>
        <v>0</v>
      </c>
      <c r="AM2402" s="368">
        <f t="shared" si="552"/>
        <v>0</v>
      </c>
      <c r="AN2402" s="368">
        <f t="shared" si="553"/>
        <v>0</v>
      </c>
      <c r="AO2402" s="756">
        <f t="shared" si="554"/>
        <v>0</v>
      </c>
      <c r="AP2402" s="59">
        <f t="shared" si="502"/>
        <v>0</v>
      </c>
      <c r="AQ2402" s="59">
        <f t="shared" si="503"/>
        <v>0</v>
      </c>
      <c r="AR2402" s="102"/>
      <c r="AS2402" s="102"/>
      <c r="AT2402" s="27"/>
      <c r="AU2402" s="592"/>
    </row>
    <row r="2403" spans="1:47" ht="15" hidden="1">
      <c r="A2403" s="309"/>
      <c r="B2403" s="338"/>
      <c r="C2403" s="350"/>
      <c r="D2403" s="951"/>
      <c r="E2403" s="952"/>
      <c r="F2403" s="952"/>
      <c r="G2403" s="953"/>
      <c r="H2403" s="745">
        <v>0.21</v>
      </c>
      <c r="I2403" s="747">
        <v>1</v>
      </c>
      <c r="J2403" s="316"/>
      <c r="K2403" s="680">
        <f t="shared" si="550"/>
        <v>0</v>
      </c>
      <c r="L2403" s="356"/>
      <c r="M2403" s="355"/>
      <c r="N2403" s="364">
        <f t="shared" si="544"/>
        <v>0</v>
      </c>
      <c r="O2403" s="355"/>
      <c r="P2403" s="355"/>
      <c r="Q2403" s="355"/>
      <c r="R2403" s="355"/>
      <c r="S2403" s="355"/>
      <c r="T2403" s="355"/>
      <c r="U2403" s="355"/>
      <c r="V2403" s="355"/>
      <c r="W2403" s="355"/>
      <c r="X2403" s="355"/>
      <c r="Y2403" s="355"/>
      <c r="Z2403" s="355"/>
      <c r="AA2403" s="355"/>
      <c r="AB2403" s="355"/>
      <c r="AC2403" s="355"/>
      <c r="AD2403" s="355"/>
      <c r="AE2403" s="355"/>
      <c r="AF2403" s="355"/>
      <c r="AG2403" s="355"/>
      <c r="AH2403" s="355"/>
      <c r="AI2403" s="355"/>
      <c r="AJ2403" s="355"/>
      <c r="AK2403" s="72">
        <f t="shared" si="545"/>
        <v>0</v>
      </c>
      <c r="AL2403" s="73">
        <f t="shared" si="551"/>
        <v>0</v>
      </c>
      <c r="AM2403" s="368">
        <f t="shared" si="552"/>
        <v>0</v>
      </c>
      <c r="AN2403" s="368">
        <f t="shared" si="553"/>
        <v>0</v>
      </c>
      <c r="AO2403" s="756">
        <f t="shared" si="554"/>
        <v>0</v>
      </c>
      <c r="AP2403" s="59">
        <f t="shared" si="502"/>
        <v>0</v>
      </c>
      <c r="AQ2403" s="59">
        <f t="shared" si="503"/>
        <v>0</v>
      </c>
      <c r="AR2403" s="102"/>
      <c r="AS2403" s="102"/>
      <c r="AT2403" s="27"/>
      <c r="AU2403" s="592"/>
    </row>
    <row r="2404" spans="1:47" ht="15" hidden="1">
      <c r="A2404" s="309"/>
      <c r="B2404" s="338"/>
      <c r="C2404" s="350"/>
      <c r="D2404" s="951"/>
      <c r="E2404" s="952"/>
      <c r="F2404" s="952"/>
      <c r="G2404" s="953"/>
      <c r="H2404" s="745">
        <v>0.21</v>
      </c>
      <c r="I2404" s="747">
        <v>1</v>
      </c>
      <c r="J2404" s="316"/>
      <c r="K2404" s="680">
        <f t="shared" si="550"/>
        <v>0</v>
      </c>
      <c r="L2404" s="356"/>
      <c r="M2404" s="355"/>
      <c r="N2404" s="364">
        <f t="shared" si="544"/>
        <v>0</v>
      </c>
      <c r="O2404" s="355"/>
      <c r="P2404" s="355"/>
      <c r="Q2404" s="355"/>
      <c r="R2404" s="355"/>
      <c r="S2404" s="355"/>
      <c r="T2404" s="355"/>
      <c r="U2404" s="355"/>
      <c r="V2404" s="355"/>
      <c r="W2404" s="355"/>
      <c r="X2404" s="355"/>
      <c r="Y2404" s="355"/>
      <c r="Z2404" s="355"/>
      <c r="AA2404" s="355"/>
      <c r="AB2404" s="355"/>
      <c r="AC2404" s="355"/>
      <c r="AD2404" s="355"/>
      <c r="AE2404" s="355"/>
      <c r="AF2404" s="355"/>
      <c r="AG2404" s="355"/>
      <c r="AH2404" s="355"/>
      <c r="AI2404" s="355"/>
      <c r="AJ2404" s="355"/>
      <c r="AK2404" s="72">
        <f t="shared" si="545"/>
        <v>0</v>
      </c>
      <c r="AL2404" s="73">
        <f t="shared" si="551"/>
        <v>0</v>
      </c>
      <c r="AM2404" s="368">
        <f t="shared" si="552"/>
        <v>0</v>
      </c>
      <c r="AN2404" s="368">
        <f t="shared" si="553"/>
        <v>0</v>
      </c>
      <c r="AO2404" s="756">
        <f t="shared" si="554"/>
        <v>0</v>
      </c>
      <c r="AP2404" s="59">
        <f t="shared" si="502"/>
        <v>0</v>
      </c>
      <c r="AQ2404" s="59">
        <f t="shared" si="503"/>
        <v>0</v>
      </c>
      <c r="AR2404" s="102"/>
      <c r="AS2404" s="102"/>
      <c r="AT2404" s="27"/>
      <c r="AU2404" s="592"/>
    </row>
    <row r="2405" spans="1:47" ht="15" hidden="1">
      <c r="A2405" s="309"/>
      <c r="B2405" s="338"/>
      <c r="C2405" s="350"/>
      <c r="D2405" s="951"/>
      <c r="E2405" s="952"/>
      <c r="F2405" s="952"/>
      <c r="G2405" s="953"/>
      <c r="H2405" s="745">
        <v>0.21</v>
      </c>
      <c r="I2405" s="747">
        <v>1</v>
      </c>
      <c r="J2405" s="316"/>
      <c r="K2405" s="680">
        <f t="shared" si="550"/>
        <v>0</v>
      </c>
      <c r="L2405" s="356"/>
      <c r="M2405" s="355"/>
      <c r="N2405" s="364">
        <f t="shared" si="544"/>
        <v>0</v>
      </c>
      <c r="O2405" s="355"/>
      <c r="P2405" s="355"/>
      <c r="Q2405" s="355"/>
      <c r="R2405" s="355"/>
      <c r="S2405" s="355"/>
      <c r="T2405" s="355"/>
      <c r="U2405" s="355"/>
      <c r="V2405" s="355"/>
      <c r="W2405" s="355"/>
      <c r="X2405" s="355"/>
      <c r="Y2405" s="355"/>
      <c r="Z2405" s="355"/>
      <c r="AA2405" s="355"/>
      <c r="AB2405" s="355"/>
      <c r="AC2405" s="355"/>
      <c r="AD2405" s="355"/>
      <c r="AE2405" s="355"/>
      <c r="AF2405" s="355"/>
      <c r="AG2405" s="355"/>
      <c r="AH2405" s="355"/>
      <c r="AI2405" s="355"/>
      <c r="AJ2405" s="355"/>
      <c r="AK2405" s="72">
        <f t="shared" si="545"/>
        <v>0</v>
      </c>
      <c r="AL2405" s="73">
        <f t="shared" si="551"/>
        <v>0</v>
      </c>
      <c r="AM2405" s="368">
        <f t="shared" si="552"/>
        <v>0</v>
      </c>
      <c r="AN2405" s="368">
        <f t="shared" si="553"/>
        <v>0</v>
      </c>
      <c r="AO2405" s="756">
        <f t="shared" si="554"/>
        <v>0</v>
      </c>
      <c r="AP2405" s="59">
        <f t="shared" si="502"/>
        <v>0</v>
      </c>
      <c r="AQ2405" s="59">
        <f t="shared" si="503"/>
        <v>0</v>
      </c>
      <c r="AR2405" s="102"/>
      <c r="AS2405" s="102"/>
      <c r="AT2405" s="27"/>
      <c r="AU2405" s="592"/>
    </row>
    <row r="2406" spans="1:47" ht="15" hidden="1">
      <c r="A2406" s="309"/>
      <c r="B2406" s="338"/>
      <c r="C2406" s="350"/>
      <c r="D2406" s="951"/>
      <c r="E2406" s="952"/>
      <c r="F2406" s="952"/>
      <c r="G2406" s="953"/>
      <c r="H2406" s="745">
        <v>0.21</v>
      </c>
      <c r="I2406" s="747">
        <v>1</v>
      </c>
      <c r="J2406" s="316"/>
      <c r="K2406" s="680">
        <f t="shared" si="550"/>
        <v>0</v>
      </c>
      <c r="L2406" s="356"/>
      <c r="M2406" s="355"/>
      <c r="N2406" s="364">
        <f t="shared" si="544"/>
        <v>0</v>
      </c>
      <c r="O2406" s="355"/>
      <c r="P2406" s="355"/>
      <c r="Q2406" s="355"/>
      <c r="R2406" s="355"/>
      <c r="S2406" s="355"/>
      <c r="T2406" s="355"/>
      <c r="U2406" s="355"/>
      <c r="V2406" s="355"/>
      <c r="W2406" s="355"/>
      <c r="X2406" s="355"/>
      <c r="Y2406" s="355"/>
      <c r="Z2406" s="355"/>
      <c r="AA2406" s="355"/>
      <c r="AB2406" s="355"/>
      <c r="AC2406" s="355"/>
      <c r="AD2406" s="355"/>
      <c r="AE2406" s="355"/>
      <c r="AF2406" s="355"/>
      <c r="AG2406" s="355"/>
      <c r="AH2406" s="355"/>
      <c r="AI2406" s="355"/>
      <c r="AJ2406" s="355"/>
      <c r="AK2406" s="72">
        <f t="shared" si="545"/>
        <v>0</v>
      </c>
      <c r="AL2406" s="73">
        <f t="shared" si="551"/>
        <v>0</v>
      </c>
      <c r="AM2406" s="368">
        <f t="shared" si="552"/>
        <v>0</v>
      </c>
      <c r="AN2406" s="368">
        <f t="shared" si="553"/>
        <v>0</v>
      </c>
      <c r="AO2406" s="756">
        <f t="shared" si="554"/>
        <v>0</v>
      </c>
      <c r="AP2406" s="59">
        <f t="shared" si="502"/>
        <v>0</v>
      </c>
      <c r="AQ2406" s="59">
        <f t="shared" si="503"/>
        <v>0</v>
      </c>
      <c r="AR2406" s="102"/>
      <c r="AS2406" s="102"/>
      <c r="AT2406" s="27"/>
      <c r="AU2406" s="592"/>
    </row>
    <row r="2407" spans="1:47" ht="15" hidden="1">
      <c r="A2407" s="307"/>
      <c r="B2407" s="351"/>
      <c r="C2407" s="352"/>
      <c r="D2407" s="951"/>
      <c r="E2407" s="952"/>
      <c r="F2407" s="952"/>
      <c r="G2407" s="953"/>
      <c r="H2407" s="745">
        <v>0.21</v>
      </c>
      <c r="I2407" s="747">
        <v>1</v>
      </c>
      <c r="J2407" s="312"/>
      <c r="K2407" s="680">
        <f t="shared" si="550"/>
        <v>0</v>
      </c>
      <c r="L2407" s="356"/>
      <c r="M2407" s="355"/>
      <c r="N2407" s="364">
        <f t="shared" si="544"/>
        <v>0</v>
      </c>
      <c r="O2407" s="356"/>
      <c r="P2407" s="356"/>
      <c r="Q2407" s="356"/>
      <c r="R2407" s="356"/>
      <c r="S2407" s="356"/>
      <c r="T2407" s="356"/>
      <c r="U2407" s="356"/>
      <c r="V2407" s="356"/>
      <c r="W2407" s="356"/>
      <c r="X2407" s="356"/>
      <c r="Y2407" s="356"/>
      <c r="Z2407" s="356"/>
      <c r="AA2407" s="356"/>
      <c r="AB2407" s="356"/>
      <c r="AC2407" s="356"/>
      <c r="AD2407" s="356"/>
      <c r="AE2407" s="356"/>
      <c r="AF2407" s="356"/>
      <c r="AG2407" s="356"/>
      <c r="AH2407" s="356"/>
      <c r="AI2407" s="356"/>
      <c r="AJ2407" s="356"/>
      <c r="AK2407" s="72">
        <f t="shared" si="545"/>
        <v>0</v>
      </c>
      <c r="AL2407" s="73">
        <f t="shared" si="551"/>
        <v>0</v>
      </c>
      <c r="AM2407" s="368">
        <f t="shared" si="552"/>
        <v>0</v>
      </c>
      <c r="AN2407" s="368">
        <f t="shared" si="553"/>
        <v>0</v>
      </c>
      <c r="AO2407" s="756">
        <f t="shared" si="554"/>
        <v>0</v>
      </c>
      <c r="AP2407" s="59">
        <f t="shared" si="502"/>
        <v>0</v>
      </c>
      <c r="AQ2407" s="59">
        <f t="shared" si="503"/>
        <v>0</v>
      </c>
      <c r="AR2407" s="102"/>
      <c r="AS2407" s="102"/>
      <c r="AT2407" s="27"/>
      <c r="AU2407" s="592"/>
    </row>
    <row r="2408" spans="1:47" ht="15" hidden="1">
      <c r="A2408" s="307"/>
      <c r="B2408" s="351"/>
      <c r="C2408" s="352"/>
      <c r="D2408" s="951"/>
      <c r="E2408" s="952"/>
      <c r="F2408" s="952"/>
      <c r="G2408" s="953"/>
      <c r="H2408" s="745">
        <v>0.21</v>
      </c>
      <c r="I2408" s="747">
        <v>1</v>
      </c>
      <c r="J2408" s="312"/>
      <c r="K2408" s="680">
        <f t="shared" si="550"/>
        <v>0</v>
      </c>
      <c r="L2408" s="356"/>
      <c r="M2408" s="355"/>
      <c r="N2408" s="364">
        <f t="shared" si="544"/>
        <v>0</v>
      </c>
      <c r="O2408" s="356"/>
      <c r="P2408" s="356"/>
      <c r="Q2408" s="356"/>
      <c r="R2408" s="356"/>
      <c r="S2408" s="356"/>
      <c r="T2408" s="356"/>
      <c r="U2408" s="356"/>
      <c r="V2408" s="356"/>
      <c r="W2408" s="356"/>
      <c r="X2408" s="356"/>
      <c r="Y2408" s="356"/>
      <c r="Z2408" s="356"/>
      <c r="AA2408" s="356"/>
      <c r="AB2408" s="356"/>
      <c r="AC2408" s="356"/>
      <c r="AD2408" s="356"/>
      <c r="AE2408" s="356"/>
      <c r="AF2408" s="356"/>
      <c r="AG2408" s="356"/>
      <c r="AH2408" s="356"/>
      <c r="AI2408" s="356"/>
      <c r="AJ2408" s="356"/>
      <c r="AK2408" s="72">
        <f t="shared" si="545"/>
        <v>0</v>
      </c>
      <c r="AL2408" s="73">
        <f t="shared" si="551"/>
        <v>0</v>
      </c>
      <c r="AM2408" s="368">
        <f t="shared" si="552"/>
        <v>0</v>
      </c>
      <c r="AN2408" s="368">
        <f t="shared" si="553"/>
        <v>0</v>
      </c>
      <c r="AO2408" s="756">
        <f t="shared" si="554"/>
        <v>0</v>
      </c>
      <c r="AP2408" s="59">
        <f t="shared" si="502"/>
        <v>0</v>
      </c>
      <c r="AQ2408" s="59">
        <f t="shared" si="503"/>
        <v>0</v>
      </c>
      <c r="AR2408" s="102"/>
      <c r="AS2408" s="102"/>
      <c r="AT2408" s="27"/>
      <c r="AU2408" s="592"/>
    </row>
    <row r="2409" spans="1:47" ht="15" hidden="1">
      <c r="A2409" s="309"/>
      <c r="B2409" s="338"/>
      <c r="C2409" s="350"/>
      <c r="D2409" s="951"/>
      <c r="E2409" s="952"/>
      <c r="F2409" s="952"/>
      <c r="G2409" s="953"/>
      <c r="H2409" s="745">
        <v>0.21</v>
      </c>
      <c r="I2409" s="747">
        <v>1</v>
      </c>
      <c r="J2409" s="316"/>
      <c r="K2409" s="680">
        <f t="shared" si="550"/>
        <v>0</v>
      </c>
      <c r="L2409" s="356"/>
      <c r="M2409" s="355"/>
      <c r="N2409" s="364">
        <f t="shared" si="544"/>
        <v>0</v>
      </c>
      <c r="O2409" s="355"/>
      <c r="P2409" s="355"/>
      <c r="Q2409" s="355"/>
      <c r="R2409" s="355"/>
      <c r="S2409" s="355"/>
      <c r="T2409" s="355"/>
      <c r="U2409" s="355"/>
      <c r="V2409" s="355"/>
      <c r="W2409" s="355"/>
      <c r="X2409" s="355"/>
      <c r="Y2409" s="355"/>
      <c r="Z2409" s="355"/>
      <c r="AA2409" s="355"/>
      <c r="AB2409" s="355"/>
      <c r="AC2409" s="355"/>
      <c r="AD2409" s="355"/>
      <c r="AE2409" s="355"/>
      <c r="AF2409" s="355"/>
      <c r="AG2409" s="355"/>
      <c r="AH2409" s="355"/>
      <c r="AI2409" s="355"/>
      <c r="AJ2409" s="355"/>
      <c r="AK2409" s="72">
        <f t="shared" si="545"/>
        <v>0</v>
      </c>
      <c r="AL2409" s="73">
        <f t="shared" si="551"/>
        <v>0</v>
      </c>
      <c r="AM2409" s="368">
        <f t="shared" si="552"/>
        <v>0</v>
      </c>
      <c r="AN2409" s="368">
        <f t="shared" si="553"/>
        <v>0</v>
      </c>
      <c r="AO2409" s="756">
        <f t="shared" si="554"/>
        <v>0</v>
      </c>
      <c r="AP2409" s="59">
        <f t="shared" si="502"/>
        <v>0</v>
      </c>
      <c r="AQ2409" s="59">
        <f t="shared" si="503"/>
        <v>0</v>
      </c>
      <c r="AR2409" s="102"/>
      <c r="AS2409" s="102"/>
      <c r="AT2409" s="27"/>
      <c r="AU2409" s="592"/>
    </row>
    <row r="2410" spans="1:47" ht="15" hidden="1">
      <c r="A2410" s="309"/>
      <c r="B2410" s="338"/>
      <c r="C2410" s="350"/>
      <c r="D2410" s="951"/>
      <c r="E2410" s="952"/>
      <c r="F2410" s="952"/>
      <c r="G2410" s="953"/>
      <c r="H2410" s="745">
        <v>0.21</v>
      </c>
      <c r="I2410" s="747">
        <v>1</v>
      </c>
      <c r="J2410" s="316"/>
      <c r="K2410" s="680">
        <f t="shared" si="550"/>
        <v>0</v>
      </c>
      <c r="L2410" s="356"/>
      <c r="M2410" s="355"/>
      <c r="N2410" s="364">
        <f t="shared" si="544"/>
        <v>0</v>
      </c>
      <c r="O2410" s="355"/>
      <c r="P2410" s="355"/>
      <c r="Q2410" s="355"/>
      <c r="R2410" s="355"/>
      <c r="S2410" s="355"/>
      <c r="T2410" s="355"/>
      <c r="U2410" s="355"/>
      <c r="V2410" s="355"/>
      <c r="W2410" s="355"/>
      <c r="X2410" s="355"/>
      <c r="Y2410" s="355"/>
      <c r="Z2410" s="355"/>
      <c r="AA2410" s="355"/>
      <c r="AB2410" s="355"/>
      <c r="AC2410" s="355"/>
      <c r="AD2410" s="355"/>
      <c r="AE2410" s="355"/>
      <c r="AF2410" s="355"/>
      <c r="AG2410" s="355"/>
      <c r="AH2410" s="355"/>
      <c r="AI2410" s="355"/>
      <c r="AJ2410" s="355"/>
      <c r="AK2410" s="72">
        <f t="shared" si="545"/>
        <v>0</v>
      </c>
      <c r="AL2410" s="73">
        <f t="shared" si="551"/>
        <v>0</v>
      </c>
      <c r="AM2410" s="368">
        <f t="shared" si="552"/>
        <v>0</v>
      </c>
      <c r="AN2410" s="368">
        <f t="shared" si="553"/>
        <v>0</v>
      </c>
      <c r="AO2410" s="756">
        <f t="shared" si="554"/>
        <v>0</v>
      </c>
      <c r="AP2410" s="59">
        <f t="shared" si="502"/>
        <v>0</v>
      </c>
      <c r="AQ2410" s="59">
        <f t="shared" si="503"/>
        <v>0</v>
      </c>
      <c r="AR2410" s="102"/>
      <c r="AS2410" s="102"/>
      <c r="AT2410" s="27"/>
      <c r="AU2410" s="592"/>
    </row>
    <row r="2411" spans="1:47" ht="15" hidden="1">
      <c r="A2411" s="307"/>
      <c r="B2411" s="351"/>
      <c r="C2411" s="352"/>
      <c r="D2411" s="951"/>
      <c r="E2411" s="952"/>
      <c r="F2411" s="952"/>
      <c r="G2411" s="953"/>
      <c r="H2411" s="745">
        <v>0.21</v>
      </c>
      <c r="I2411" s="747">
        <v>1</v>
      </c>
      <c r="J2411" s="312"/>
      <c r="K2411" s="680">
        <f t="shared" si="550"/>
        <v>0</v>
      </c>
      <c r="L2411" s="356"/>
      <c r="M2411" s="355"/>
      <c r="N2411" s="364">
        <f t="shared" si="544"/>
        <v>0</v>
      </c>
      <c r="O2411" s="356"/>
      <c r="P2411" s="356"/>
      <c r="Q2411" s="356"/>
      <c r="R2411" s="356"/>
      <c r="S2411" s="356"/>
      <c r="T2411" s="356"/>
      <c r="U2411" s="356"/>
      <c r="V2411" s="356"/>
      <c r="W2411" s="356"/>
      <c r="X2411" s="356"/>
      <c r="Y2411" s="356"/>
      <c r="Z2411" s="356"/>
      <c r="AA2411" s="356"/>
      <c r="AB2411" s="356"/>
      <c r="AC2411" s="356"/>
      <c r="AD2411" s="356"/>
      <c r="AE2411" s="356"/>
      <c r="AF2411" s="356"/>
      <c r="AG2411" s="356"/>
      <c r="AH2411" s="356"/>
      <c r="AI2411" s="356"/>
      <c r="AJ2411" s="356"/>
      <c r="AK2411" s="72">
        <f t="shared" si="545"/>
        <v>0</v>
      </c>
      <c r="AL2411" s="73">
        <f t="shared" si="551"/>
        <v>0</v>
      </c>
      <c r="AM2411" s="368">
        <f t="shared" si="552"/>
        <v>0</v>
      </c>
      <c r="AN2411" s="368">
        <f t="shared" si="553"/>
        <v>0</v>
      </c>
      <c r="AO2411" s="756">
        <f t="shared" si="554"/>
        <v>0</v>
      </c>
      <c r="AP2411" s="59">
        <f t="shared" si="502"/>
        <v>0</v>
      </c>
      <c r="AQ2411" s="59">
        <f t="shared" si="503"/>
        <v>0</v>
      </c>
      <c r="AR2411" s="102"/>
      <c r="AS2411" s="102"/>
      <c r="AT2411" s="27"/>
      <c r="AU2411" s="592"/>
    </row>
    <row r="2412" spans="1:47" ht="15" hidden="1">
      <c r="A2412" s="309"/>
      <c r="B2412" s="338"/>
      <c r="C2412" s="350"/>
      <c r="D2412" s="951"/>
      <c r="E2412" s="952"/>
      <c r="F2412" s="952"/>
      <c r="G2412" s="953"/>
      <c r="H2412" s="745">
        <v>0.21</v>
      </c>
      <c r="I2412" s="747">
        <v>1</v>
      </c>
      <c r="J2412" s="316"/>
      <c r="K2412" s="680">
        <f t="shared" si="550"/>
        <v>0</v>
      </c>
      <c r="L2412" s="356"/>
      <c r="M2412" s="355"/>
      <c r="N2412" s="364">
        <f t="shared" si="544"/>
        <v>0</v>
      </c>
      <c r="O2412" s="355"/>
      <c r="P2412" s="355"/>
      <c r="Q2412" s="355"/>
      <c r="R2412" s="355"/>
      <c r="S2412" s="355"/>
      <c r="T2412" s="355"/>
      <c r="U2412" s="355"/>
      <c r="V2412" s="355"/>
      <c r="W2412" s="355"/>
      <c r="X2412" s="355"/>
      <c r="Y2412" s="355"/>
      <c r="Z2412" s="355"/>
      <c r="AA2412" s="355"/>
      <c r="AB2412" s="355"/>
      <c r="AC2412" s="355"/>
      <c r="AD2412" s="355"/>
      <c r="AE2412" s="355"/>
      <c r="AF2412" s="355"/>
      <c r="AG2412" s="355"/>
      <c r="AH2412" s="355"/>
      <c r="AI2412" s="355"/>
      <c r="AJ2412" s="355"/>
      <c r="AK2412" s="72">
        <f t="shared" si="545"/>
        <v>0</v>
      </c>
      <c r="AL2412" s="73">
        <f t="shared" si="551"/>
        <v>0</v>
      </c>
      <c r="AM2412" s="368">
        <f t="shared" si="552"/>
        <v>0</v>
      </c>
      <c r="AN2412" s="368">
        <f t="shared" si="553"/>
        <v>0</v>
      </c>
      <c r="AO2412" s="756">
        <f t="shared" si="554"/>
        <v>0</v>
      </c>
      <c r="AP2412" s="59">
        <f t="shared" si="502"/>
        <v>0</v>
      </c>
      <c r="AQ2412" s="59">
        <f t="shared" si="503"/>
        <v>0</v>
      </c>
      <c r="AR2412" s="102"/>
      <c r="AS2412" s="102"/>
      <c r="AT2412" s="27"/>
      <c r="AU2412" s="592"/>
    </row>
    <row r="2413" spans="1:47" ht="15" hidden="1">
      <c r="A2413" s="309"/>
      <c r="B2413" s="338"/>
      <c r="C2413" s="350"/>
      <c r="D2413" s="951"/>
      <c r="E2413" s="952"/>
      <c r="F2413" s="952"/>
      <c r="G2413" s="953"/>
      <c r="H2413" s="745">
        <v>0.21</v>
      </c>
      <c r="I2413" s="747">
        <v>1</v>
      </c>
      <c r="J2413" s="316"/>
      <c r="K2413" s="680">
        <f t="shared" si="550"/>
        <v>0</v>
      </c>
      <c r="L2413" s="356"/>
      <c r="M2413" s="355"/>
      <c r="N2413" s="364">
        <f t="shared" si="544"/>
        <v>0</v>
      </c>
      <c r="O2413" s="355"/>
      <c r="P2413" s="355"/>
      <c r="Q2413" s="355"/>
      <c r="R2413" s="355"/>
      <c r="S2413" s="355"/>
      <c r="T2413" s="355"/>
      <c r="U2413" s="355"/>
      <c r="V2413" s="355"/>
      <c r="W2413" s="355"/>
      <c r="X2413" s="355"/>
      <c r="Y2413" s="355"/>
      <c r="Z2413" s="355"/>
      <c r="AA2413" s="355"/>
      <c r="AB2413" s="355"/>
      <c r="AC2413" s="355"/>
      <c r="AD2413" s="355"/>
      <c r="AE2413" s="355"/>
      <c r="AF2413" s="355"/>
      <c r="AG2413" s="355"/>
      <c r="AH2413" s="355"/>
      <c r="AI2413" s="355"/>
      <c r="AJ2413" s="355"/>
      <c r="AK2413" s="72">
        <f t="shared" si="545"/>
        <v>0</v>
      </c>
      <c r="AL2413" s="73">
        <f t="shared" si="551"/>
        <v>0</v>
      </c>
      <c r="AM2413" s="368">
        <f t="shared" si="552"/>
        <v>0</v>
      </c>
      <c r="AN2413" s="368">
        <f t="shared" si="553"/>
        <v>0</v>
      </c>
      <c r="AO2413" s="756">
        <f t="shared" si="554"/>
        <v>0</v>
      </c>
      <c r="AP2413" s="59">
        <f t="shared" si="502"/>
        <v>0</v>
      </c>
      <c r="AQ2413" s="59">
        <f t="shared" si="503"/>
        <v>0</v>
      </c>
      <c r="AR2413" s="102"/>
      <c r="AS2413" s="102"/>
      <c r="AT2413" s="27"/>
      <c r="AU2413" s="592"/>
    </row>
    <row r="2414" spans="1:47" ht="15" hidden="1">
      <c r="A2414" s="307"/>
      <c r="B2414" s="351"/>
      <c r="C2414" s="352"/>
      <c r="D2414" s="951"/>
      <c r="E2414" s="952"/>
      <c r="F2414" s="952"/>
      <c r="G2414" s="953"/>
      <c r="H2414" s="745">
        <v>0.21</v>
      </c>
      <c r="I2414" s="747">
        <v>1</v>
      </c>
      <c r="J2414" s="312"/>
      <c r="K2414" s="680">
        <f t="shared" si="550"/>
        <v>0</v>
      </c>
      <c r="L2414" s="356"/>
      <c r="M2414" s="355"/>
      <c r="N2414" s="364">
        <f t="shared" si="544"/>
        <v>0</v>
      </c>
      <c r="O2414" s="356"/>
      <c r="P2414" s="356"/>
      <c r="Q2414" s="356"/>
      <c r="R2414" s="356"/>
      <c r="S2414" s="356"/>
      <c r="T2414" s="356"/>
      <c r="U2414" s="356"/>
      <c r="V2414" s="356"/>
      <c r="W2414" s="356"/>
      <c r="X2414" s="356"/>
      <c r="Y2414" s="356"/>
      <c r="Z2414" s="356"/>
      <c r="AA2414" s="356"/>
      <c r="AB2414" s="356"/>
      <c r="AC2414" s="356"/>
      <c r="AD2414" s="356"/>
      <c r="AE2414" s="356"/>
      <c r="AF2414" s="356"/>
      <c r="AG2414" s="356"/>
      <c r="AH2414" s="356"/>
      <c r="AI2414" s="356"/>
      <c r="AJ2414" s="356"/>
      <c r="AK2414" s="72">
        <f t="shared" si="545"/>
        <v>0</v>
      </c>
      <c r="AL2414" s="73">
        <f t="shared" si="551"/>
        <v>0</v>
      </c>
      <c r="AM2414" s="368">
        <f t="shared" si="552"/>
        <v>0</v>
      </c>
      <c r="AN2414" s="368">
        <f t="shared" si="553"/>
        <v>0</v>
      </c>
      <c r="AO2414" s="756">
        <f t="shared" si="554"/>
        <v>0</v>
      </c>
      <c r="AP2414" s="59">
        <f t="shared" si="502"/>
        <v>0</v>
      </c>
      <c r="AQ2414" s="59">
        <f t="shared" si="503"/>
        <v>0</v>
      </c>
      <c r="AR2414" s="102"/>
      <c r="AS2414" s="102"/>
      <c r="AT2414" s="27"/>
      <c r="AU2414" s="592"/>
    </row>
    <row r="2415" spans="1:47" ht="15" hidden="1">
      <c r="A2415" s="309"/>
      <c r="B2415" s="338"/>
      <c r="C2415" s="350"/>
      <c r="D2415" s="951"/>
      <c r="E2415" s="952"/>
      <c r="F2415" s="952"/>
      <c r="G2415" s="953"/>
      <c r="H2415" s="745">
        <v>0.21</v>
      </c>
      <c r="I2415" s="747">
        <v>1</v>
      </c>
      <c r="J2415" s="316"/>
      <c r="K2415" s="680">
        <f t="shared" si="550"/>
        <v>0</v>
      </c>
      <c r="L2415" s="356"/>
      <c r="M2415" s="355"/>
      <c r="N2415" s="364">
        <f t="shared" ref="N2415:N2416" si="555">L2415+M2415</f>
        <v>0</v>
      </c>
      <c r="O2415" s="355"/>
      <c r="P2415" s="355"/>
      <c r="Q2415" s="355"/>
      <c r="R2415" s="355"/>
      <c r="S2415" s="355"/>
      <c r="T2415" s="355"/>
      <c r="U2415" s="355"/>
      <c r="V2415" s="355"/>
      <c r="W2415" s="355"/>
      <c r="X2415" s="355"/>
      <c r="Y2415" s="355"/>
      <c r="Z2415" s="355"/>
      <c r="AA2415" s="355"/>
      <c r="AB2415" s="355"/>
      <c r="AC2415" s="355"/>
      <c r="AD2415" s="355"/>
      <c r="AE2415" s="355"/>
      <c r="AF2415" s="355"/>
      <c r="AG2415" s="355"/>
      <c r="AH2415" s="355"/>
      <c r="AI2415" s="355"/>
      <c r="AJ2415" s="355"/>
      <c r="AK2415" s="72">
        <f t="shared" ref="AK2415:AK2416" si="556">SUM(O2415:AJ2415)</f>
        <v>0</v>
      </c>
      <c r="AL2415" s="73">
        <f t="shared" si="551"/>
        <v>0</v>
      </c>
      <c r="AM2415" s="368">
        <f t="shared" si="552"/>
        <v>0</v>
      </c>
      <c r="AN2415" s="368">
        <f t="shared" si="553"/>
        <v>0</v>
      </c>
      <c r="AO2415" s="756">
        <f t="shared" si="554"/>
        <v>0</v>
      </c>
      <c r="AP2415" s="59">
        <f t="shared" ref="AP2415:AP2416" si="557">AM2415-AR2415</f>
        <v>0</v>
      </c>
      <c r="AQ2415" s="59">
        <f t="shared" ref="AQ2415:AQ2416" si="558">AN2415-AS2415</f>
        <v>0</v>
      </c>
      <c r="AR2415" s="102"/>
      <c r="AS2415" s="102"/>
      <c r="AT2415" s="27"/>
      <c r="AU2415" s="592"/>
    </row>
    <row r="2416" spans="1:47" ht="15" hidden="1">
      <c r="A2416" s="309"/>
      <c r="B2416" s="338"/>
      <c r="C2416" s="350"/>
      <c r="D2416" s="951"/>
      <c r="E2416" s="952"/>
      <c r="F2416" s="952"/>
      <c r="G2416" s="953"/>
      <c r="H2416" s="745">
        <v>0.21</v>
      </c>
      <c r="I2416" s="747">
        <v>1</v>
      </c>
      <c r="J2416" s="316"/>
      <c r="K2416" s="680">
        <f t="shared" si="550"/>
        <v>0</v>
      </c>
      <c r="L2416" s="356"/>
      <c r="M2416" s="355"/>
      <c r="N2416" s="364">
        <f t="shared" si="555"/>
        <v>0</v>
      </c>
      <c r="O2416" s="355"/>
      <c r="P2416" s="355"/>
      <c r="Q2416" s="355"/>
      <c r="R2416" s="355"/>
      <c r="S2416" s="355"/>
      <c r="T2416" s="355"/>
      <c r="U2416" s="355"/>
      <c r="V2416" s="355"/>
      <c r="W2416" s="355"/>
      <c r="X2416" s="355"/>
      <c r="Y2416" s="355"/>
      <c r="Z2416" s="355"/>
      <c r="AA2416" s="355"/>
      <c r="AB2416" s="355"/>
      <c r="AC2416" s="355"/>
      <c r="AD2416" s="355"/>
      <c r="AE2416" s="355"/>
      <c r="AF2416" s="355"/>
      <c r="AG2416" s="355"/>
      <c r="AH2416" s="355"/>
      <c r="AI2416" s="355"/>
      <c r="AJ2416" s="355"/>
      <c r="AK2416" s="72">
        <f t="shared" si="556"/>
        <v>0</v>
      </c>
      <c r="AL2416" s="73">
        <f t="shared" si="551"/>
        <v>0</v>
      </c>
      <c r="AM2416" s="368">
        <f t="shared" si="552"/>
        <v>0</v>
      </c>
      <c r="AN2416" s="368">
        <f t="shared" si="553"/>
        <v>0</v>
      </c>
      <c r="AO2416" s="756">
        <f t="shared" si="554"/>
        <v>0</v>
      </c>
      <c r="AP2416" s="59">
        <f t="shared" si="557"/>
        <v>0</v>
      </c>
      <c r="AQ2416" s="59">
        <f t="shared" si="558"/>
        <v>0</v>
      </c>
      <c r="AR2416" s="102"/>
      <c r="AS2416" s="102"/>
      <c r="AT2416" s="27"/>
      <c r="AU2416" s="592"/>
    </row>
    <row r="2417" spans="1:47" ht="15" hidden="1">
      <c r="A2417" s="307"/>
      <c r="B2417" s="351"/>
      <c r="C2417" s="352"/>
      <c r="D2417" s="951"/>
      <c r="E2417" s="952"/>
      <c r="F2417" s="952"/>
      <c r="G2417" s="953"/>
      <c r="H2417" s="745">
        <v>0.21</v>
      </c>
      <c r="I2417" s="747">
        <v>1</v>
      </c>
      <c r="J2417" s="312"/>
      <c r="K2417" s="680">
        <f t="shared" si="500"/>
        <v>0</v>
      </c>
      <c r="L2417" s="356"/>
      <c r="M2417" s="355"/>
      <c r="N2417" s="364">
        <f t="shared" si="544"/>
        <v>0</v>
      </c>
      <c r="O2417" s="356"/>
      <c r="P2417" s="356"/>
      <c r="Q2417" s="356"/>
      <c r="R2417" s="356"/>
      <c r="S2417" s="356"/>
      <c r="T2417" s="356"/>
      <c r="U2417" s="356"/>
      <c r="V2417" s="356"/>
      <c r="W2417" s="356"/>
      <c r="X2417" s="356"/>
      <c r="Y2417" s="356"/>
      <c r="Z2417" s="356"/>
      <c r="AA2417" s="356"/>
      <c r="AB2417" s="356"/>
      <c r="AC2417" s="356"/>
      <c r="AD2417" s="356"/>
      <c r="AE2417" s="356"/>
      <c r="AF2417" s="356"/>
      <c r="AG2417" s="356"/>
      <c r="AH2417" s="356"/>
      <c r="AI2417" s="356"/>
      <c r="AJ2417" s="356"/>
      <c r="AK2417" s="72">
        <f t="shared" si="545"/>
        <v>0</v>
      </c>
      <c r="AL2417" s="73">
        <f t="shared" si="501"/>
        <v>0</v>
      </c>
      <c r="AM2417" s="368">
        <f t="shared" si="506"/>
        <v>0</v>
      </c>
      <c r="AN2417" s="368">
        <f t="shared" si="507"/>
        <v>0</v>
      </c>
      <c r="AO2417" s="756">
        <f t="shared" si="508"/>
        <v>0</v>
      </c>
      <c r="AP2417" s="59">
        <f t="shared" si="502"/>
        <v>0</v>
      </c>
      <c r="AQ2417" s="59">
        <f t="shared" si="503"/>
        <v>0</v>
      </c>
      <c r="AR2417" s="102"/>
      <c r="AS2417" s="102"/>
      <c r="AT2417" s="27"/>
      <c r="AU2417" s="592"/>
    </row>
    <row r="2418" spans="1:47" ht="15.75" thickBot="1">
      <c r="A2418" s="340"/>
      <c r="B2418" s="341"/>
      <c r="C2418" s="353"/>
      <c r="D2418" s="1023"/>
      <c r="E2418" s="1024"/>
      <c r="F2418" s="1024"/>
      <c r="G2418" s="1025"/>
      <c r="H2418" s="745">
        <v>0.21</v>
      </c>
      <c r="I2418" s="747">
        <v>1</v>
      </c>
      <c r="J2418" s="336"/>
      <c r="K2418" s="680">
        <f t="shared" si="500"/>
        <v>0</v>
      </c>
      <c r="L2418" s="355"/>
      <c r="M2418" s="355"/>
      <c r="N2418" s="365">
        <f t="shared" si="544"/>
        <v>0</v>
      </c>
      <c r="O2418" s="357"/>
      <c r="P2418" s="357"/>
      <c r="Q2418" s="357"/>
      <c r="R2418" s="357"/>
      <c r="S2418" s="357"/>
      <c r="T2418" s="357"/>
      <c r="U2418" s="357"/>
      <c r="V2418" s="357"/>
      <c r="W2418" s="357"/>
      <c r="X2418" s="357"/>
      <c r="Y2418" s="357"/>
      <c r="Z2418" s="357"/>
      <c r="AA2418" s="357"/>
      <c r="AB2418" s="357"/>
      <c r="AC2418" s="357"/>
      <c r="AD2418" s="357"/>
      <c r="AE2418" s="357"/>
      <c r="AF2418" s="357"/>
      <c r="AG2418" s="357"/>
      <c r="AH2418" s="357"/>
      <c r="AI2418" s="357"/>
      <c r="AJ2418" s="357"/>
      <c r="AK2418" s="334">
        <f t="shared" si="545"/>
        <v>0</v>
      </c>
      <c r="AL2418" s="73">
        <f t="shared" si="501"/>
        <v>0</v>
      </c>
      <c r="AM2418" s="368">
        <f t="shared" si="506"/>
        <v>0</v>
      </c>
      <c r="AN2418" s="368">
        <f t="shared" si="507"/>
        <v>0</v>
      </c>
      <c r="AO2418" s="757">
        <f t="shared" si="508"/>
        <v>0</v>
      </c>
      <c r="AP2418" s="59">
        <f t="shared" si="502"/>
        <v>0</v>
      </c>
      <c r="AQ2418" s="59">
        <f t="shared" si="503"/>
        <v>0</v>
      </c>
      <c r="AR2418" s="103"/>
      <c r="AS2418" s="103"/>
      <c r="AT2418" s="28"/>
      <c r="AU2418" s="593"/>
    </row>
    <row r="2419" spans="1:47" ht="13.5" thickBot="1">
      <c r="A2419" s="1219" t="s">
        <v>134</v>
      </c>
      <c r="B2419" s="1219"/>
      <c r="C2419" s="1219"/>
      <c r="D2419" s="1219"/>
      <c r="E2419" s="1219"/>
      <c r="F2419" s="1219"/>
      <c r="G2419" s="1219"/>
      <c r="H2419" s="1219"/>
      <c r="I2419" s="1219"/>
      <c r="J2419" s="1219"/>
      <c r="K2419" s="1219"/>
      <c r="L2419" s="1219"/>
      <c r="M2419" s="1219"/>
      <c r="N2419" s="1219"/>
      <c r="O2419" s="1219"/>
      <c r="P2419" s="1219"/>
      <c r="Q2419" s="1219"/>
      <c r="R2419" s="1219"/>
      <c r="S2419" s="1219"/>
      <c r="T2419" s="1219"/>
      <c r="U2419" s="1219"/>
      <c r="V2419" s="1219"/>
      <c r="W2419" s="1219"/>
      <c r="X2419" s="1219"/>
      <c r="Y2419" s="1219"/>
      <c r="Z2419" s="1219"/>
      <c r="AA2419" s="1219"/>
      <c r="AB2419" s="1219"/>
      <c r="AC2419" s="1219"/>
      <c r="AD2419" s="1219"/>
      <c r="AE2419" s="1219"/>
      <c r="AF2419" s="1219"/>
      <c r="AG2419" s="1219"/>
      <c r="AH2419" s="1219"/>
      <c r="AI2419" s="1219"/>
      <c r="AJ2419" s="1219"/>
      <c r="AK2419" s="1219"/>
      <c r="AL2419" s="1220"/>
      <c r="AM2419" s="197">
        <f t="shared" ref="AM2419:AN2419" si="559">SUM(AM2156:AM2418)</f>
        <v>0</v>
      </c>
      <c r="AN2419" s="197">
        <f t="shared" si="559"/>
        <v>0</v>
      </c>
      <c r="AO2419" s="197">
        <f>SUM(AO2156:AO2418)</f>
        <v>0</v>
      </c>
      <c r="AP2419" s="198">
        <f>SUM(AP2156:AP2418)</f>
        <v>0</v>
      </c>
      <c r="AQ2419" s="198">
        <f>SUM(AQ2156:AQ2418)</f>
        <v>0</v>
      </c>
      <c r="AR2419" s="425">
        <f>SUM(AR2156:AR2418)</f>
        <v>0</v>
      </c>
      <c r="AS2419" s="425">
        <f>SUM(AS2156:AS2418)</f>
        <v>0</v>
      </c>
    </row>
    <row r="2420" spans="1:47">
      <c r="AN2420" s="1177" t="s">
        <v>100</v>
      </c>
      <c r="AO2420" s="1177"/>
      <c r="AP2420" s="571">
        <f>AP2419+AR2419</f>
        <v>0</v>
      </c>
      <c r="AQ2420" s="571">
        <f>AQ2419+AS2419</f>
        <v>0</v>
      </c>
    </row>
    <row r="2422" spans="1:47" ht="15.75">
      <c r="A2422" s="181" t="s">
        <v>26</v>
      </c>
      <c r="B2422" s="182"/>
      <c r="C2422" s="183"/>
      <c r="D2422" s="183"/>
      <c r="E2422" s="184"/>
      <c r="F2422" s="185"/>
      <c r="G2422" s="185"/>
      <c r="H2422" s="185"/>
      <c r="I2422" s="185"/>
      <c r="J2422" s="184"/>
      <c r="K2422" s="186"/>
      <c r="L2422" s="186"/>
      <c r="M2422" s="186"/>
      <c r="N2422" s="187"/>
      <c r="O2422" s="187"/>
      <c r="P2422" s="187"/>
      <c r="Q2422" s="187"/>
      <c r="R2422" s="187"/>
      <c r="S2422" s="187"/>
      <c r="T2422" s="187"/>
      <c r="U2422" s="187"/>
      <c r="V2422" s="187"/>
      <c r="W2422" s="187"/>
      <c r="X2422" s="187"/>
      <c r="Y2422" s="187"/>
      <c r="Z2422" s="187"/>
      <c r="AA2422" s="187"/>
      <c r="AB2422" s="187"/>
      <c r="AC2422" s="187"/>
      <c r="AD2422" s="187"/>
      <c r="AE2422" s="187"/>
      <c r="AF2422" s="187"/>
      <c r="AG2422" s="187"/>
      <c r="AH2422" s="187"/>
      <c r="AI2422" s="187"/>
      <c r="AJ2422" s="187"/>
      <c r="AK2422" s="187"/>
      <c r="AL2422" s="187"/>
      <c r="AM2422" s="187"/>
      <c r="AN2422" s="187"/>
      <c r="AO2422" s="187"/>
      <c r="AP2422" s="187"/>
      <c r="AQ2422" s="187"/>
      <c r="AR2422" s="187"/>
      <c r="AS2422" s="187"/>
      <c r="AT2422" s="183"/>
      <c r="AU2422" s="183"/>
    </row>
    <row r="2423" spans="1:47" ht="13.5" thickBot="1">
      <c r="A2423" s="24"/>
      <c r="B2423" s="6"/>
      <c r="C2423" s="5"/>
      <c r="D2423" s="5"/>
      <c r="E2423" s="2"/>
      <c r="F2423" s="7"/>
      <c r="G2423" s="7"/>
      <c r="H2423" s="7"/>
      <c r="I2423" s="7"/>
      <c r="J2423" s="2"/>
      <c r="K2423" s="13"/>
      <c r="L2423" s="13"/>
      <c r="M2423" s="13"/>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c r="AM2423" s="16"/>
      <c r="AN2423" s="16"/>
      <c r="AO2423" s="36"/>
      <c r="AP2423" s="36"/>
      <c r="AQ2423" s="36"/>
      <c r="AR2423" s="36"/>
      <c r="AS2423" s="36"/>
      <c r="AT2423" s="5"/>
      <c r="AU2423" s="5"/>
    </row>
    <row r="2424" spans="1:47" ht="27.6" customHeight="1">
      <c r="A2424" s="1068"/>
      <c r="B2424" s="1039" t="s">
        <v>135</v>
      </c>
      <c r="C2424" s="1039"/>
      <c r="D2424" s="1039"/>
      <c r="E2424" s="1039"/>
      <c r="F2424" s="1039"/>
      <c r="G2424" s="1039"/>
      <c r="H2424" s="1039"/>
      <c r="I2424" s="1039"/>
      <c r="J2424" s="1039"/>
      <c r="K2424" s="1039"/>
      <c r="L2424" s="1039"/>
      <c r="M2424" s="1039"/>
      <c r="N2424" s="201"/>
      <c r="O2424" s="201"/>
      <c r="P2424" s="201"/>
      <c r="Q2424" s="201"/>
      <c r="R2424" s="201"/>
      <c r="S2424" s="201"/>
      <c r="T2424" s="201"/>
      <c r="U2424" s="201"/>
      <c r="V2424" s="201"/>
      <c r="W2424" s="201"/>
      <c r="X2424" s="201"/>
      <c r="Y2424" s="201"/>
      <c r="Z2424" s="201"/>
      <c r="AA2424" s="201"/>
      <c r="AB2424" s="201"/>
      <c r="AC2424" s="201"/>
      <c r="AD2424" s="201"/>
      <c r="AE2424" s="201"/>
      <c r="AF2424" s="201"/>
      <c r="AG2424" s="201"/>
      <c r="AH2424" s="201"/>
      <c r="AI2424" s="201"/>
      <c r="AJ2424" s="201"/>
      <c r="AK2424" s="201"/>
      <c r="AL2424" s="242"/>
      <c r="AM2424" s="1057" t="s">
        <v>136</v>
      </c>
      <c r="AN2424" s="1051"/>
      <c r="AO2424" s="1139" t="s">
        <v>63</v>
      </c>
      <c r="AP2424" s="1103" t="s">
        <v>64</v>
      </c>
      <c r="AQ2424" s="1104"/>
      <c r="AR2424" s="1104"/>
      <c r="AS2424" s="1104"/>
      <c r="AT2424" s="1105"/>
      <c r="AU2424" s="569"/>
    </row>
    <row r="2425" spans="1:47" ht="26.25" customHeight="1" thickBot="1">
      <c r="A2425" s="1069"/>
      <c r="B2425" s="1040"/>
      <c r="C2425" s="1040"/>
      <c r="D2425" s="1040"/>
      <c r="E2425" s="1040"/>
      <c r="F2425" s="1040"/>
      <c r="G2425" s="1040"/>
      <c r="H2425" s="1040"/>
      <c r="I2425" s="1040"/>
      <c r="J2425" s="1040"/>
      <c r="K2425" s="1040"/>
      <c r="L2425" s="1040"/>
      <c r="M2425" s="1040"/>
      <c r="N2425" s="202"/>
      <c r="O2425" s="202"/>
      <c r="P2425" s="202"/>
      <c r="Q2425" s="202"/>
      <c r="R2425" s="202"/>
      <c r="S2425" s="202"/>
      <c r="T2425" s="202"/>
      <c r="U2425" s="202"/>
      <c r="V2425" s="202"/>
      <c r="W2425" s="202"/>
      <c r="X2425" s="202"/>
      <c r="Y2425" s="202"/>
      <c r="Z2425" s="202"/>
      <c r="AA2425" s="202"/>
      <c r="AB2425" s="202"/>
      <c r="AC2425" s="202"/>
      <c r="AD2425" s="202"/>
      <c r="AE2425" s="202"/>
      <c r="AF2425" s="202"/>
      <c r="AG2425" s="202"/>
      <c r="AH2425" s="202"/>
      <c r="AI2425" s="202"/>
      <c r="AJ2425" s="202"/>
      <c r="AK2425" s="202"/>
      <c r="AL2425" s="243"/>
      <c r="AM2425" s="1058"/>
      <c r="AN2425" s="1053"/>
      <c r="AO2425" s="1140"/>
      <c r="AP2425" s="193" t="s">
        <v>137</v>
      </c>
      <c r="AQ2425" s="193"/>
      <c r="AR2425" s="192" t="s">
        <v>138</v>
      </c>
      <c r="AS2425" s="192"/>
      <c r="AT2425" s="124" t="s">
        <v>67</v>
      </c>
      <c r="AU2425" s="570"/>
    </row>
    <row r="2426" spans="1:47" ht="36" customHeight="1" thickBot="1">
      <c r="A2426" s="1151" t="s">
        <v>139</v>
      </c>
      <c r="B2426" s="1152"/>
      <c r="C2426" s="1152"/>
      <c r="D2426" s="1152"/>
      <c r="E2426" s="1152"/>
      <c r="F2426" s="1152"/>
      <c r="G2426" s="1152"/>
      <c r="H2426" s="1152"/>
      <c r="I2426" s="1152"/>
      <c r="J2426" s="1152"/>
      <c r="K2426" s="1152"/>
      <c r="L2426" s="1152"/>
      <c r="M2426" s="1152"/>
      <c r="N2426" s="199"/>
      <c r="O2426" s="199"/>
      <c r="P2426" s="199"/>
      <c r="Q2426" s="199"/>
      <c r="R2426" s="199"/>
      <c r="S2426" s="199"/>
      <c r="T2426" s="199"/>
      <c r="U2426" s="199"/>
      <c r="V2426" s="199"/>
      <c r="W2426" s="199"/>
      <c r="X2426" s="199"/>
      <c r="Y2426" s="199"/>
      <c r="Z2426" s="199"/>
      <c r="AA2426" s="199"/>
      <c r="AB2426" s="199"/>
      <c r="AC2426" s="199"/>
      <c r="AD2426" s="199"/>
      <c r="AE2426" s="199"/>
      <c r="AF2426" s="199"/>
      <c r="AG2426" s="199"/>
      <c r="AH2426" s="199"/>
      <c r="AI2426" s="199"/>
      <c r="AJ2426" s="199"/>
      <c r="AK2426" s="199"/>
      <c r="AL2426" s="200"/>
      <c r="AM2426" s="1141" t="s">
        <v>140</v>
      </c>
      <c r="AN2426" s="1142"/>
      <c r="AO2426" s="371">
        <f>AO311*0.15</f>
        <v>0</v>
      </c>
      <c r="AP2426" s="59">
        <f>AO2426-AR2426</f>
        <v>0</v>
      </c>
      <c r="AQ2426" s="59"/>
      <c r="AR2426" s="102"/>
      <c r="AS2426" s="102"/>
      <c r="AT2426" s="27"/>
    </row>
    <row r="2427" spans="1:47" ht="27.6" customHeight="1">
      <c r="A2427" s="1054" t="s">
        <v>135</v>
      </c>
      <c r="B2427" s="1055"/>
      <c r="C2427" s="1055"/>
      <c r="D2427" s="1055"/>
      <c r="E2427" s="1055"/>
      <c r="F2427" s="1056"/>
      <c r="G2427" s="1149" t="s">
        <v>141</v>
      </c>
      <c r="H2427" s="749"/>
      <c r="I2427" s="749"/>
      <c r="J2427" s="1057" t="s">
        <v>142</v>
      </c>
      <c r="K2427" s="1050"/>
      <c r="L2427" s="1050" t="s">
        <v>143</v>
      </c>
      <c r="M2427" s="1051"/>
      <c r="N2427" s="238"/>
      <c r="O2427" s="239"/>
      <c r="P2427" s="239"/>
      <c r="Q2427" s="239"/>
      <c r="R2427" s="239"/>
      <c r="S2427" s="239"/>
      <c r="T2427" s="239"/>
      <c r="U2427" s="239"/>
      <c r="V2427" s="239"/>
      <c r="W2427" s="239"/>
      <c r="X2427" s="239"/>
      <c r="Y2427" s="239"/>
      <c r="Z2427" s="239"/>
      <c r="AA2427" s="239"/>
      <c r="AB2427" s="239"/>
      <c r="AC2427" s="239"/>
      <c r="AD2427" s="239"/>
      <c r="AE2427" s="239"/>
      <c r="AF2427" s="239"/>
      <c r="AG2427" s="239"/>
      <c r="AH2427" s="239"/>
      <c r="AI2427" s="239"/>
      <c r="AJ2427" s="239"/>
      <c r="AK2427" s="239"/>
      <c r="AL2427" s="239"/>
      <c r="AM2427" s="239"/>
      <c r="AN2427" s="1149" t="s">
        <v>144</v>
      </c>
      <c r="AO2427" s="1139" t="s">
        <v>63</v>
      </c>
      <c r="AP2427" s="1103" t="s">
        <v>64</v>
      </c>
      <c r="AQ2427" s="1104"/>
      <c r="AR2427" s="1104"/>
      <c r="AS2427" s="1104"/>
      <c r="AT2427" s="1105"/>
      <c r="AU2427" s="569"/>
    </row>
    <row r="2428" spans="1:47" ht="65.45" customHeight="1" thickBot="1">
      <c r="A2428" s="1061" t="s">
        <v>145</v>
      </c>
      <c r="B2428" s="1062"/>
      <c r="C2428" s="1062"/>
      <c r="D2428" s="1062"/>
      <c r="E2428" s="1062"/>
      <c r="F2428" s="1063"/>
      <c r="G2428" s="1150"/>
      <c r="H2428" s="750"/>
      <c r="I2428" s="750"/>
      <c r="J2428" s="1058"/>
      <c r="K2428" s="1052"/>
      <c r="L2428" s="1052"/>
      <c r="M2428" s="1053"/>
      <c r="N2428" s="240"/>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J2428" s="241"/>
      <c r="AK2428" s="241"/>
      <c r="AL2428" s="241"/>
      <c r="AM2428" s="241"/>
      <c r="AN2428" s="1150"/>
      <c r="AO2428" s="1140"/>
      <c r="AP2428" s="219" t="s">
        <v>137</v>
      </c>
      <c r="AQ2428" s="240"/>
      <c r="AR2428" s="220" t="s">
        <v>146</v>
      </c>
      <c r="AS2428" s="240"/>
      <c r="AT2428" s="221" t="s">
        <v>67</v>
      </c>
      <c r="AU2428" s="570"/>
    </row>
    <row r="2429" spans="1:47" ht="13.15" customHeight="1">
      <c r="A2429" s="515"/>
      <c r="B2429" s="957">
        <f>IF('1C TSrécur1'!$B$16="récurrentes",'1C TSrécur1'!$B$12,"")</f>
        <v>0</v>
      </c>
      <c r="C2429" s="958"/>
      <c r="D2429" s="958"/>
      <c r="E2429" s="958"/>
      <c r="F2429" s="959"/>
      <c r="G2429" s="369" t="str">
        <f>IF(AND('1C TSrécur1'!$B$12&lt;&gt;"",'1C TSrécur1'!$B$16="récurrentes"),"An 1","")</f>
        <v/>
      </c>
      <c r="H2429" s="751"/>
      <c r="I2429" s="751"/>
      <c r="J2429" s="1059" t="str">
        <f>IF(AND('1C TSrécur1'!$B$12&lt;&gt;"",'1C TSrécur1'!$B$16="récurrentes"),'1C TSrécur1'!$C$30+'1C TSrécur1'!$D$30+'1C TSrécur1'!$E$30+'1C TSrécur1'!$F$30+'1C TSrécur1'!$G$30+'1C TSrécur1'!$H$30+'1C TSrécur1'!$I$30+'1C TSrécur1'!$J$30+'1C TSrécur1'!$K$30+'1C TSrécur1'!$L$30+'1C TSrécur1'!$M$30+'1C TSrécur1'!$N$30,"")</f>
        <v/>
      </c>
      <c r="K2429" s="1064"/>
      <c r="L2429" s="1059">
        <f>IF(AND('1C TSrécur1'!$B$12&lt;&gt;"",'1C TSrécur1'!$B$16="récurrentes"),ROUNDDOWN('1C TSrécur1'!$C$31,0)+ROUNDDOWN('1C TSrécur1'!$D$31,0)+ROUNDDOWN('1C TSrécur1'!$E$31,0)+ROUNDDOWN('1C TSrécur1'!$F$31,0)+ROUNDDOWN('1C TSrécur1'!$G$31,0)+ROUNDDOWN('1C TSrécur1'!$H$31,0)+ROUNDDOWN('1C TSrécur1'!$I$31,0)+ROUNDDOWN('1C TSrécur1'!$J$31,0)+ROUNDDOWN('1C TSrécur1'!$K$31,0)+ROUNDDOWN('1C TSrécur1'!$L$31,0)+ROUNDDOWN('1C TSrécur1'!$M$31,0)+ROUNDDOWN('1C TSrécur1'!$N$31,0),0)</f>
        <v>0</v>
      </c>
      <c r="M2429" s="1060"/>
      <c r="N2429" s="240"/>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J2429" s="241"/>
      <c r="AK2429" s="241"/>
      <c r="AL2429" s="241"/>
      <c r="AM2429" s="241"/>
      <c r="AN2429" s="218">
        <v>40</v>
      </c>
      <c r="AO2429" s="370">
        <f>L2429*AN2429</f>
        <v>0</v>
      </c>
      <c r="AP2429" s="207">
        <f>$AO2429-AR2429</f>
        <v>0</v>
      </c>
      <c r="AQ2429" s="240"/>
      <c r="AR2429" s="208"/>
      <c r="AS2429" s="240"/>
      <c r="AT2429" s="209"/>
    </row>
    <row r="2430" spans="1:47" ht="13.15" customHeight="1">
      <c r="A2430" s="217"/>
      <c r="B2430" s="957">
        <f>IF('1C TSrécur1'!$B$16="récurrentes",'1C TSrécur1'!$B$12,"")</f>
        <v>0</v>
      </c>
      <c r="C2430" s="958"/>
      <c r="D2430" s="958"/>
      <c r="E2430" s="958"/>
      <c r="F2430" s="959"/>
      <c r="G2430" s="369" t="str">
        <f>IF(AND('1C TSrécur1'!$B$12&lt;&gt;"",'1C TSrécur1'!$B$16="récurrentes"),"An 2","")</f>
        <v/>
      </c>
      <c r="H2430" s="751"/>
      <c r="I2430" s="751"/>
      <c r="J2430" s="954" t="str">
        <f>IF(AND('1C TSrécur1'!$B$12&lt;&gt;"",'1C TSrécur1'!$B$16="récurrentes"),'1C TSrécur1'!$O$30+'1C TSrécur1'!$P$30+'1C TSrécur1'!$Q$30+'1C TSrécur1'!$R$30+'1C TSrécur1'!$S$30+'1C TSrécur1'!$T$30+'1C TSrécur1'!$U$30+'1C TSrécur1'!$V$30+'1C TSrécur1'!$W$30+'1C TSrécur1'!$X$30+'1C TSrécur1'!$Y$30+'1C TSrécur1'!$Z$30,"")</f>
        <v/>
      </c>
      <c r="K2430" s="955"/>
      <c r="L2430" s="954">
        <f>IF(AND('1C TSrécur1'!$B$12&lt;&gt;"",'1C TSrécur1'!$B$16="récurrentes"),ROUNDDOWN('1C TSrécur1'!$O$31,0)+ROUNDDOWN('1C TSrécur1'!$P$31,0)+ROUNDDOWN('1C TSrécur1'!$Q$31,0)+ROUNDDOWN('1C TSrécur1'!$R$31,0)+ROUNDDOWN('1C TSrécur1'!$S$31,0)+ROUNDDOWN('1C TSrécur1'!$T$31,0)+ROUNDDOWN('1C TSrécur1'!$U$31,0)+ROUNDDOWN('1C TSrécur1'!$V$31,0)+ROUNDDOWN('1C TSrécur1'!$W$31,0)+ROUNDDOWN('1C TSrécur1'!$X$31,0)+ROUNDDOWN('1C TSrécur1'!$Y$31,0)+ROUNDDOWN('1C TSrécur1'!$Z$31,0),0)</f>
        <v>0</v>
      </c>
      <c r="M2430" s="956"/>
      <c r="N2430" s="240"/>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J2430" s="241"/>
      <c r="AK2430" s="241"/>
      <c r="AL2430" s="241"/>
      <c r="AM2430" s="241"/>
      <c r="AN2430" s="218">
        <v>40</v>
      </c>
      <c r="AO2430" s="370">
        <f t="shared" ref="AO2430:AO2468" si="560">L2430*AN2430</f>
        <v>0</v>
      </c>
      <c r="AP2430" s="207">
        <f t="shared" ref="AP2430:AP2436" si="561">$AO2430-AR2430</f>
        <v>0</v>
      </c>
      <c r="AQ2430" s="240"/>
      <c r="AR2430" s="208"/>
      <c r="AS2430" s="240"/>
      <c r="AT2430" s="209"/>
    </row>
    <row r="2431" spans="1:47" ht="13.15" customHeight="1">
      <c r="A2431" s="217"/>
      <c r="B2431" s="957">
        <f>IF('1C TSrécur2'!$B$16="récurrentes",'1C TSrécur2'!$B$12,"")</f>
        <v>0</v>
      </c>
      <c r="C2431" s="958"/>
      <c r="D2431" s="958"/>
      <c r="E2431" s="958"/>
      <c r="F2431" s="959"/>
      <c r="G2431" s="369" t="str">
        <f>IF(AND('1C TSrécur2'!$B$12&lt;&gt;"",'1C TSrécur2'!$B$16="récurrentes"),"An 1","")</f>
        <v/>
      </c>
      <c r="H2431" s="751"/>
      <c r="I2431" s="751"/>
      <c r="J2431" s="954" t="str">
        <f>IF(AND('1C TSrécur2'!$B$12&lt;&gt;"",'1C TSrécur2'!$B$16="récurrentes"),'1C TSrécur2'!$C$30+'1C TSrécur2'!$D$30+'1C TSrécur2'!$E$30+'1C TSrécur2'!$F$30+'1C TSrécur2'!$G$30+'1C TSrécur2'!$H$30+'1C TSrécur2'!$I$30+'1C TSrécur2'!$J$30+'1C TSrécur2'!$K$30+'1C TSrécur2'!$L$30+'1C TSrécur2'!$M$30+'1C TSrécur2'!$N$30,"")</f>
        <v/>
      </c>
      <c r="K2431" s="955"/>
      <c r="L2431" s="954">
        <f>IF(AND('1C TSrécur2'!$B$12&lt;&gt;"",'1C TSrécur2'!$B$16="récurrentes"),ROUNDDOWN('1C TSrécur2'!$C$31,0)+ROUNDDOWN('1C TSrécur2'!$D$31,0)+ROUNDDOWN('1C TSrécur2'!$E$31,0)+ROUNDDOWN('1C TSrécur2'!$F$31,0)+ROUNDDOWN('1C TSrécur2'!$G$31,0)+ROUNDDOWN('1C TSrécur2'!$H$31,0)+ROUNDDOWN('1C TSrécur2'!$I$31,0)+ROUNDDOWN('1C TSrécur2'!$J$31,0)+ROUNDDOWN('1C TSrécur2'!$K$31,0)+ROUNDDOWN('1C TSrécur2'!$L$31,0)+ROUNDDOWN('1C TSrécur2'!$M$31,0)+ROUNDDOWN('1C TSrécur2'!$N$31,0),0)</f>
        <v>0</v>
      </c>
      <c r="M2431" s="956"/>
      <c r="N2431" s="240"/>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J2431" s="241"/>
      <c r="AK2431" s="241"/>
      <c r="AL2431" s="241"/>
      <c r="AM2431" s="241"/>
      <c r="AN2431" s="218">
        <v>40</v>
      </c>
      <c r="AO2431" s="370">
        <f t="shared" si="560"/>
        <v>0</v>
      </c>
      <c r="AP2431" s="207">
        <f t="shared" si="561"/>
        <v>0</v>
      </c>
      <c r="AQ2431" s="240"/>
      <c r="AR2431" s="208"/>
      <c r="AS2431" s="240"/>
      <c r="AT2431" s="209"/>
    </row>
    <row r="2432" spans="1:47" ht="13.15" customHeight="1">
      <c r="A2432" s="217"/>
      <c r="B2432" s="957">
        <f>IF('1C TSrécur2'!$B$16="récurrentes",'1C TSrécur2'!$B$12,"")</f>
        <v>0</v>
      </c>
      <c r="C2432" s="958"/>
      <c r="D2432" s="958"/>
      <c r="E2432" s="958"/>
      <c r="F2432" s="959"/>
      <c r="G2432" s="369" t="str">
        <f>IF(AND('1C TSrécur2'!$B$12&lt;&gt;"",'1C TSrécur2'!$B$16="récurrentes"),"An 2","")</f>
        <v/>
      </c>
      <c r="H2432" s="751"/>
      <c r="I2432" s="751"/>
      <c r="J2432" s="954" t="str">
        <f>IF(AND('1C TSrécur2'!$B$12&lt;&gt;"",'1C TSrécur2'!$B$16="récurrentes"),'1C TSrécur2'!$O$30+'1C TSrécur2'!$P$30+'1C TSrécur2'!$Q$30+'1C TSrécur2'!$R$30+'1C TSrécur2'!$S$30+'1C TSrécur2'!$T$30+'1C TSrécur2'!$U$30+'1C TSrécur2'!$V$30+'1C TSrécur2'!$W$30+'1C TSrécur2'!$X$30+'1C TSrécur2'!$Y$30+'1C TSrécur2'!$Z$30,"")</f>
        <v/>
      </c>
      <c r="K2432" s="955"/>
      <c r="L2432" s="954">
        <f>IF(AND('1C TSrécur2'!$B$12&lt;&gt;"",'1C TSrécur2'!$B$16="récurrentes"),ROUNDDOWN('1C TSrécur2'!$O$31,0)+ROUNDDOWN('1C TSrécur2'!$P$31,0)+ROUNDDOWN('1C TSrécur2'!$Q$31,0)+ROUNDDOWN('1C TSrécur2'!$R$31,0)+ROUNDDOWN('1C TSrécur2'!$S$31,0)+ROUNDDOWN('1C TSrécur2'!$T$31,0)+ROUNDDOWN('1C TSrécur2'!$U$31,0)+ROUNDDOWN('1C TSrécur2'!$V$31,0)+ROUNDDOWN('1C TSrécur2'!$W$31,0)+ROUNDDOWN('1C TSrécur2'!$X$31,0)+ROUNDDOWN('1C TSrécur2'!$Y$31,0)+ROUNDDOWN('1C TSrécur2'!$Z$31,0),0)</f>
        <v>0</v>
      </c>
      <c r="M2432" s="956"/>
      <c r="N2432" s="240"/>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J2432" s="241"/>
      <c r="AK2432" s="241"/>
      <c r="AL2432" s="241"/>
      <c r="AM2432" s="241"/>
      <c r="AN2432" s="218">
        <v>40</v>
      </c>
      <c r="AO2432" s="370">
        <f t="shared" si="560"/>
        <v>0</v>
      </c>
      <c r="AP2432" s="207">
        <f t="shared" si="561"/>
        <v>0</v>
      </c>
      <c r="AQ2432" s="240"/>
      <c r="AR2432" s="208"/>
      <c r="AS2432" s="240"/>
      <c r="AT2432" s="209"/>
    </row>
    <row r="2433" spans="1:46" ht="13.15" customHeight="1">
      <c r="A2433" s="217"/>
      <c r="B2433" s="957">
        <f>IF('1C TSrécur3'!$B$16="récurrentes",'1C TSrécur3'!$B$12,"")</f>
        <v>0</v>
      </c>
      <c r="C2433" s="958"/>
      <c r="D2433" s="958"/>
      <c r="E2433" s="958"/>
      <c r="F2433" s="959"/>
      <c r="G2433" s="369" t="str">
        <f>IF(AND('1C TSrécur3'!$B$12&lt;&gt;"",'1C TSrécur3'!$B$16="récurrentes"),"An 1","")</f>
        <v/>
      </c>
      <c r="H2433" s="751"/>
      <c r="I2433" s="751"/>
      <c r="J2433" s="954" t="str">
        <f>IF(AND('1C TSrécur3'!$B$12&lt;&gt;"",'1C TSrécur3'!$B$16="récurrentes"),'1C TSrécur3'!$C$30+'1C TSrécur3'!$D$30+'1C TSrécur3'!$E$30+'1C TSrécur3'!$F$30+'1C TSrécur3'!$G$30+'1C TSrécur3'!$H$30+'1C TSrécur3'!$I$30+'1C TSrécur3'!$J$30+'1C TSrécur3'!$K$30+'1C TSrécur3'!$L$30+'1C TSrécur3'!$M$30+'1C TSrécur3'!$N$30,"")</f>
        <v/>
      </c>
      <c r="K2433" s="955"/>
      <c r="L2433" s="954">
        <f>IF(AND('1C TSrécur3'!$B$12&lt;&gt;"",'1C TSrécur3'!$B$16="récurrentes"),ROUNDDOWN('1C TSrécur3'!$C$31,0)+ROUNDDOWN('1C TSrécur3'!$D$31,0)+ROUNDDOWN('1C TSrécur3'!$E$31,0)+ROUNDDOWN('1C TSrécur3'!$F$31,0)+ROUNDDOWN('1C TSrécur3'!$G$31,0)+ROUNDDOWN('1C TSrécur3'!$H$31,0)+ROUNDDOWN('1C TSrécur3'!$I$31,0)+ROUNDDOWN('1C TSrécur3'!$J$31,0)+ROUNDDOWN('1C TSrécur3'!$K$31,0)+ROUNDDOWN('1C TSrécur3'!$L$31,0)+ROUNDDOWN('1C TSrécur3'!$M$31,0)+ROUNDDOWN('1C TSrécur3'!$N$31,0),0)</f>
        <v>0</v>
      </c>
      <c r="M2433" s="956"/>
      <c r="N2433" s="240"/>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J2433" s="241"/>
      <c r="AK2433" s="241"/>
      <c r="AL2433" s="241"/>
      <c r="AM2433" s="241"/>
      <c r="AN2433" s="218">
        <v>40</v>
      </c>
      <c r="AO2433" s="370">
        <f t="shared" si="560"/>
        <v>0</v>
      </c>
      <c r="AP2433" s="207">
        <f t="shared" si="561"/>
        <v>0</v>
      </c>
      <c r="AQ2433" s="240"/>
      <c r="AR2433" s="208"/>
      <c r="AS2433" s="240"/>
      <c r="AT2433" s="209"/>
    </row>
    <row r="2434" spans="1:46" ht="13.15" customHeight="1">
      <c r="A2434" s="217"/>
      <c r="B2434" s="957">
        <f>IF('1C TSrécur3'!$B$16="récurrentes",'1C TSrécur3'!$B$12,"")</f>
        <v>0</v>
      </c>
      <c r="C2434" s="958"/>
      <c r="D2434" s="958"/>
      <c r="E2434" s="958"/>
      <c r="F2434" s="959"/>
      <c r="G2434" s="369" t="str">
        <f>IF(AND('1C TSrécur3'!$B$12&lt;&gt;"",'1C TSrécur3'!$B$16="récurrentes"),"An 2","")</f>
        <v/>
      </c>
      <c r="H2434" s="751"/>
      <c r="I2434" s="751"/>
      <c r="J2434" s="954" t="str">
        <f>IF(AND('1C TSrécur3'!$B$12&lt;&gt;"",'1C TSrécur3'!$B$16="récurrentes"),'1C TSrécur3'!$O$30+'1C TSrécur3'!$P$30+'1C TSrécur3'!$Q$30+'1C TSrécur3'!$R$30+'1C TSrécur3'!$S$30+'1C TSrécur3'!$T$30+'1C TSrécur3'!$U$30+'1C TSrécur3'!$V$30+'1C TSrécur3'!$W$30+'1C TSrécur3'!$X$30+'1C TSrécur3'!$Y$30+'1C TSrécur3'!$Z$30,"")</f>
        <v/>
      </c>
      <c r="K2434" s="955"/>
      <c r="L2434" s="954">
        <f>IF(AND('1C TSrécur3'!$B$12&lt;&gt;"",'1C TSrécur3'!$B$16="récurrentes"),ROUNDDOWN('1C TSrécur3'!$O$31,0)+ROUNDDOWN('1C TSrécur3'!$P$31,0)+ROUNDDOWN('1C TSrécur3'!$Q$31,0)+ROUNDDOWN('1C TSrécur3'!$R$31,0)+ROUNDDOWN('1C TSrécur3'!$S$31,0)+ROUNDDOWN('1C TSrécur3'!$T$31,0)+ROUNDDOWN('1C TSrécur3'!$U$31,0)+ROUNDDOWN('1C TSrécur3'!$V$31,0)+ROUNDDOWN('1C TSrécur3'!$W$31,0)+ROUNDDOWN('1C TSrécur3'!$X$31,0)+ROUNDDOWN('1C TSrécur3'!$Y$31,0)+ROUNDDOWN('1C TSrécur3'!$Z$31,0),0)</f>
        <v>0</v>
      </c>
      <c r="M2434" s="956"/>
      <c r="N2434" s="240"/>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J2434" s="241"/>
      <c r="AK2434" s="241"/>
      <c r="AL2434" s="241"/>
      <c r="AM2434" s="241"/>
      <c r="AN2434" s="218">
        <v>40</v>
      </c>
      <c r="AO2434" s="370">
        <f t="shared" si="560"/>
        <v>0</v>
      </c>
      <c r="AP2434" s="207">
        <f t="shared" si="561"/>
        <v>0</v>
      </c>
      <c r="AQ2434" s="240"/>
      <c r="AR2434" s="208"/>
      <c r="AS2434" s="240"/>
      <c r="AT2434" s="209"/>
    </row>
    <row r="2435" spans="1:46" ht="13.15" customHeight="1">
      <c r="A2435" s="217"/>
      <c r="B2435" s="957">
        <f>IF('1C TSrécur4'!$B$16="récurrentes",'1C TSrécur4'!$B$12,"")</f>
        <v>0</v>
      </c>
      <c r="C2435" s="958"/>
      <c r="D2435" s="958"/>
      <c r="E2435" s="958"/>
      <c r="F2435" s="959"/>
      <c r="G2435" s="369" t="str">
        <f>IF(AND('1C TSrécur4'!$B$12&lt;&gt;"",'1C TSrécur4'!$B$16="récurrentes"),"An 1","")</f>
        <v/>
      </c>
      <c r="H2435" s="751"/>
      <c r="I2435" s="751"/>
      <c r="J2435" s="954" t="str">
        <f>IF(AND('1C TSrécur4'!$B$12&lt;&gt;"",'1C TSrécur4'!$B$16="récurrentes"),'1C TSrécur4'!$C$30+'1C TSrécur4'!$D$30+'1C TSrécur4'!$E$30+'1C TSrécur4'!$F$30+'1C TSrécur4'!$G$30+'1C TSrécur4'!$H$30+'1C TSrécur4'!$I$30+'1C TSrécur4'!$J$30+'1C TSrécur4'!$K$30+'1C TSrécur4'!$L$30+'1C TSrécur4'!$M$30+'1C TSrécur4'!$N$30,"")</f>
        <v/>
      </c>
      <c r="K2435" s="955"/>
      <c r="L2435" s="954">
        <f>IF(AND('1C TSrécur4'!$B$12&lt;&gt;"",'1C TSrécur4'!$B$16="récurrentes"),ROUNDDOWN('1C TSrécur4'!$C$31,0)+ROUNDDOWN('1C TSrécur4'!$D$31,0)+ROUNDDOWN('1C TSrécur4'!$E$31,0)+ROUNDDOWN('1C TSrécur4'!$F$31,0)+ROUNDDOWN('1C TSrécur4'!$G$31,0)+ROUNDDOWN('1C TSrécur4'!$H$31,0)+ROUNDDOWN('1C TSrécur4'!$I$31,0)+ROUNDDOWN('1C TSrécur4'!$J$31,0)+ROUNDDOWN('1C TSrécur4'!$K$31,0)+ROUNDDOWN('1C TSrécur4'!$L$31,0)+ROUNDDOWN('1C TSrécur4'!$M$31,0)+ROUNDDOWN('1C TSrécur4'!$N$31,0),0)</f>
        <v>0</v>
      </c>
      <c r="M2435" s="956"/>
      <c r="N2435" s="240"/>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J2435" s="241"/>
      <c r="AK2435" s="241"/>
      <c r="AL2435" s="241"/>
      <c r="AM2435" s="241"/>
      <c r="AN2435" s="218">
        <v>40</v>
      </c>
      <c r="AO2435" s="370">
        <f t="shared" si="560"/>
        <v>0</v>
      </c>
      <c r="AP2435" s="207">
        <f t="shared" si="561"/>
        <v>0</v>
      </c>
      <c r="AQ2435" s="240"/>
      <c r="AR2435" s="208"/>
      <c r="AS2435" s="240"/>
      <c r="AT2435" s="209"/>
    </row>
    <row r="2436" spans="1:46" ht="13.15" customHeight="1">
      <c r="A2436" s="122"/>
      <c r="B2436" s="957">
        <f>IF('1C TSrécur4'!$B$16="récurrentes",'1C TSrécur4'!$B$12,"")</f>
        <v>0</v>
      </c>
      <c r="C2436" s="958"/>
      <c r="D2436" s="958"/>
      <c r="E2436" s="958"/>
      <c r="F2436" s="959"/>
      <c r="G2436" s="369" t="str">
        <f>IF(AND('1C TSrécur4'!$B$12&lt;&gt;"",'1C TSrécur4'!$B$16="récurrentes"),"An 2","")</f>
        <v/>
      </c>
      <c r="H2436" s="751"/>
      <c r="I2436" s="751"/>
      <c r="J2436" s="954" t="str">
        <f>IF(AND('1C TSrécur4'!$B$12&lt;&gt;"",'1C TSrécur4'!$B$16="récurrentes"),'1C TSrécur4'!$O$30+'1C TSrécur4'!$P$30+'1C TSrécur4'!$Q$30+'1C TSrécur4'!$R$30+'1C TSrécur4'!$S$30+'1C TSrécur4'!$T$30+'1C TSrécur4'!$U$30+'1C TSrécur4'!$V$30+'1C TSrécur4'!$W$30+'1C TSrécur4'!$X$30+'1C TSrécur4'!$Y$30+'1C TSrécur4'!$Z$30,"")</f>
        <v/>
      </c>
      <c r="K2436" s="955"/>
      <c r="L2436" s="954">
        <f>IF(AND('1C TSrécur4'!$B$12&lt;&gt;"",'1C TSrécur4'!$B$16="récurrentes"),ROUNDDOWN('1C TSrécur4'!$O$31,0)+ROUNDDOWN('1C TSrécur4'!$P$31,0)+ROUNDDOWN('1C TSrécur4'!$Q$31,0)+ROUNDDOWN('1C TSrécur4'!$R$31,0)+ROUNDDOWN('1C TSrécur4'!$S$31,0)+ROUNDDOWN('1C TSrécur4'!$T$31,0)+ROUNDDOWN('1C TSrécur4'!$U$31,0)+ROUNDDOWN('1C TSrécur4'!$V$31,0)+ROUNDDOWN('1C TSrécur4'!$W$31,0)+ROUNDDOWN('1C TSrécur4'!$X$31,0)+ROUNDDOWN('1C TSrécur4'!$Y$31,0)+ROUNDDOWN('1C TSrécur4'!$Z$31,0),0)</f>
        <v>0</v>
      </c>
      <c r="M2436" s="956"/>
      <c r="N2436" s="240"/>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J2436" s="241"/>
      <c r="AK2436" s="241"/>
      <c r="AL2436" s="241"/>
      <c r="AM2436" s="241"/>
      <c r="AN2436" s="218">
        <v>40</v>
      </c>
      <c r="AO2436" s="370">
        <f t="shared" si="560"/>
        <v>0</v>
      </c>
      <c r="AP2436" s="207">
        <f t="shared" si="561"/>
        <v>0</v>
      </c>
      <c r="AQ2436" s="240"/>
      <c r="AR2436" s="102"/>
      <c r="AS2436" s="240"/>
      <c r="AT2436" s="27"/>
    </row>
    <row r="2437" spans="1:46" ht="13.15" customHeight="1">
      <c r="A2437" s="122"/>
      <c r="B2437" s="957">
        <f>IF('1C TSrécur5'!$B$16="récurrentes",'1C TSrécur5'!$B$12,"")</f>
        <v>0</v>
      </c>
      <c r="C2437" s="958"/>
      <c r="D2437" s="958"/>
      <c r="E2437" s="958"/>
      <c r="F2437" s="959"/>
      <c r="G2437" s="369" t="str">
        <f>IF(AND('1C TSrécur5'!$B$12&lt;&gt;"",'1C TSrécur5'!$B$16="récurrentes"),"An 1","")</f>
        <v/>
      </c>
      <c r="H2437" s="751"/>
      <c r="I2437" s="751"/>
      <c r="J2437" s="954" t="str">
        <f>IF(AND('1C TSrécur5'!$B$12&lt;&gt;"",'1C TSrécur5'!$B$16="récurrentes"),'1C TSrécur5'!$C$30+'1C TSrécur5'!$D$30+'1C TSrécur5'!$E$30+'1C TSrécur5'!$F$30+'1C TSrécur5'!$G$30+'1C TSrécur5'!$H$30+'1C TSrécur5'!$I$30+'1C TSrécur5'!$J$30+'1C TSrécur5'!$K$30+'1C TSrécur5'!$L$30+'1C TSrécur5'!$M$30+'1C TSrécur5'!$N$30,"")</f>
        <v/>
      </c>
      <c r="K2437" s="955"/>
      <c r="L2437" s="954">
        <f>IF(AND('1C TSrécur5'!$B$12&lt;&gt;"",'1C TSrécur5'!$B$16="récurrentes"),ROUNDDOWN('1C TSrécur5'!$C$31,0)+ROUNDDOWN('1C TSrécur5'!$D$31,0)+ROUNDDOWN('1C TSrécur5'!$E$31,0)+ROUNDDOWN('1C TSrécur5'!$F$31,0)+ROUNDDOWN('1C TSrécur5'!$G$31,0)+ROUNDDOWN('1C TSrécur5'!$H$31,0)+ROUNDDOWN('1C TSrécur5'!$I$31,0)+ROUNDDOWN('1C TSrécur5'!$J$31,0)+ROUNDDOWN('1C TSrécur5'!$K$31,0)+ROUNDDOWN('1C TSrécur5'!$L$31,0)+ROUNDDOWN('1C TSrécur5'!$M$31,0)+ROUNDDOWN('1C TSrécur5'!$N$31,0),0)</f>
        <v>0</v>
      </c>
      <c r="M2437" s="956"/>
      <c r="N2437" s="240"/>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J2437" s="241"/>
      <c r="AK2437" s="241"/>
      <c r="AL2437" s="241"/>
      <c r="AM2437" s="241"/>
      <c r="AN2437" s="218">
        <v>40</v>
      </c>
      <c r="AO2437" s="370">
        <f t="shared" si="560"/>
        <v>0</v>
      </c>
      <c r="AP2437" s="59">
        <f t="shared" ref="AP2437:AP2446" si="562">$AO2437-AR2437</f>
        <v>0</v>
      </c>
      <c r="AQ2437" s="240"/>
      <c r="AR2437" s="102"/>
      <c r="AS2437" s="240"/>
      <c r="AT2437" s="27"/>
    </row>
    <row r="2438" spans="1:46" ht="13.15" customHeight="1">
      <c r="A2438" s="122"/>
      <c r="B2438" s="957">
        <f>IF('1C TSrécur5'!$B$16="récurrentes",'1C TSrécur5'!$B$12,"")</f>
        <v>0</v>
      </c>
      <c r="C2438" s="958"/>
      <c r="D2438" s="958"/>
      <c r="E2438" s="958"/>
      <c r="F2438" s="959"/>
      <c r="G2438" s="369" t="str">
        <f>IF(AND('1C TSrécur5'!$B$12&lt;&gt;"",'1C TSrécur5'!$B$16="récurrentes"),"An 2","")</f>
        <v/>
      </c>
      <c r="H2438" s="751"/>
      <c r="I2438" s="751"/>
      <c r="J2438" s="954" t="str">
        <f>IF(AND('1C TSrécur5'!$B$12&lt;&gt;"",'1C TSrécur5'!$B$16="récurrentes"),'1C TSrécur5'!$O$30+'1C TSrécur5'!$P$30+'1C TSrécur5'!$Q$30+'1C TSrécur5'!$R$30+'1C TSrécur5'!$S$30+'1C TSrécur5'!$T$30+'1C TSrécur5'!$U$30+'1C TSrécur5'!$V$30+'1C TSrécur5'!$W$30+'1C TSrécur5'!$X$30+'1C TSrécur5'!$Y$30+'1C TSrécur5'!$Z$30,"")</f>
        <v/>
      </c>
      <c r="K2438" s="955"/>
      <c r="L2438" s="954">
        <f>IF(AND('1C TSrécur5'!$B$12&lt;&gt;"",'1C TSrécur5'!$B$16="récurrentes"),ROUNDDOWN('1C TSrécur5'!$O$31,0)+ROUNDDOWN('1C TSrécur5'!$P$31,0)+ROUNDDOWN('1C TSrécur5'!$Q$31,0)+ROUNDDOWN('1C TSrécur5'!$R$31,0)+ROUNDDOWN('1C TSrécur5'!$S$31,0)+ROUNDDOWN('1C TSrécur5'!$T$31,0)+ROUNDDOWN('1C TSrécur5'!$U$31,0)+ROUNDDOWN('1C TSrécur5'!$V$31,0)+ROUNDDOWN('1C TSrécur5'!$W$31,0)+ROUNDDOWN('1C TSrécur5'!$X$31,0)+ROUNDDOWN('1C TSrécur5'!$Y$31,0)+ROUNDDOWN('1C TSrécur5'!$Z$31,0),0)</f>
        <v>0</v>
      </c>
      <c r="M2438" s="956"/>
      <c r="N2438" s="240"/>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J2438" s="241"/>
      <c r="AK2438" s="241"/>
      <c r="AL2438" s="241"/>
      <c r="AM2438" s="241"/>
      <c r="AN2438" s="218">
        <v>40</v>
      </c>
      <c r="AO2438" s="370">
        <f t="shared" si="560"/>
        <v>0</v>
      </c>
      <c r="AP2438" s="59">
        <f t="shared" si="562"/>
        <v>0</v>
      </c>
      <c r="AQ2438" s="240"/>
      <c r="AR2438" s="102"/>
      <c r="AS2438" s="240"/>
      <c r="AT2438" s="27"/>
    </row>
    <row r="2439" spans="1:46" ht="13.15" customHeight="1">
      <c r="A2439" s="122"/>
      <c r="B2439" s="957">
        <f>IF('1C TSrécur6'!$B$16="récurrentes",'1C TSrécur6'!$B$12,"")</f>
        <v>0</v>
      </c>
      <c r="C2439" s="958"/>
      <c r="D2439" s="958"/>
      <c r="E2439" s="958"/>
      <c r="F2439" s="959"/>
      <c r="G2439" s="369" t="str">
        <f>IF(AND('1C TSrécur6'!$B$12&lt;&gt;"",'1C TSrécur6'!$B$16="récurrentes"),"An 1","")</f>
        <v/>
      </c>
      <c r="H2439" s="751"/>
      <c r="I2439" s="751"/>
      <c r="J2439" s="954" t="str">
        <f>IF(AND('1C TSrécur6'!$B$12&lt;&gt;"",'1C TSrécur6'!$B$16="récurrentes"),'1C TSrécur6'!$C$30+'1C TSrécur6'!$D$30+'1C TSrécur6'!$E$30+'1C TSrécur6'!$F$30+'1C TSrécur6'!$G$30+'1C TSrécur6'!$H$30+'1C TSrécur6'!$I$30+'1C TSrécur6'!$J$30+'1C TSrécur6'!$K$30+'1C TSrécur6'!$L$30+'1C TSrécur6'!$M$30+'1C TSrécur6'!$N$30,"")</f>
        <v/>
      </c>
      <c r="K2439" s="955"/>
      <c r="L2439" s="954">
        <f>IF(AND('1C TSrécur6'!$B$12&lt;&gt;"",'1C TSrécur6'!$B$16="récurrentes"),ROUNDDOWN('1C TSrécur6'!$C$31,0)+ROUNDDOWN('1C TSrécur6'!$D$31,0)+ROUNDDOWN('1C TSrécur6'!$E$31,0)+ROUNDDOWN('1C TSrécur6'!$F$31,0)+ROUNDDOWN('1C TSrécur6'!$G$31,0)+ROUNDDOWN('1C TSrécur6'!$H$31,0)+ROUNDDOWN('1C TSrécur6'!$I$31,0)+ROUNDDOWN('1C TSrécur6'!$J$31,0)+ROUNDDOWN('1C TSrécur6'!$K$31,0)+ROUNDDOWN('1C TSrécur6'!$L$31,0)+ROUNDDOWN('1C TSrécur6'!$M$31,0)+ROUNDDOWN('1C TSrécur6'!$N$31,0),0)</f>
        <v>0</v>
      </c>
      <c r="M2439" s="956"/>
      <c r="N2439" s="240"/>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J2439" s="241"/>
      <c r="AK2439" s="241"/>
      <c r="AL2439" s="241"/>
      <c r="AM2439" s="241"/>
      <c r="AN2439" s="218">
        <v>40</v>
      </c>
      <c r="AO2439" s="370">
        <f t="shared" si="560"/>
        <v>0</v>
      </c>
      <c r="AP2439" s="59">
        <f t="shared" si="562"/>
        <v>0</v>
      </c>
      <c r="AQ2439" s="240"/>
      <c r="AR2439" s="102"/>
      <c r="AS2439" s="240"/>
      <c r="AT2439" s="27"/>
    </row>
    <row r="2440" spans="1:46" ht="13.15" customHeight="1">
      <c r="A2440" s="122"/>
      <c r="B2440" s="957">
        <f>IF('1C TSrécur6'!$B$16="récurrentes",'1C TSrécur6'!$B$12,"")</f>
        <v>0</v>
      </c>
      <c r="C2440" s="958"/>
      <c r="D2440" s="958"/>
      <c r="E2440" s="958"/>
      <c r="F2440" s="959"/>
      <c r="G2440" s="369" t="str">
        <f>IF(AND('1C TSrécur6'!$B$12&lt;&gt;"",'1C TSrécur6'!$B$16="récurrentes"),"An 2","")</f>
        <v/>
      </c>
      <c r="H2440" s="751"/>
      <c r="I2440" s="751"/>
      <c r="J2440" s="954" t="str">
        <f>IF(AND('1C TSrécur6'!$B$12&lt;&gt;"",'1C TSrécur6'!$B$16="récurrentes"),'1C TSrécur6'!$O$30+'1C TSrécur6'!$P$30+'1C TSrécur6'!$Q$30+'1C TSrécur6'!$R$30+'1C TSrécur6'!$S$30+'1C TSrécur6'!$T$30+'1C TSrécur6'!$U$30+'1C TSrécur6'!$V$30+'1C TSrécur6'!$W$30+'1C TSrécur6'!$X$30+'1C TSrécur6'!$Y$30+'1C TSrécur6'!$Z$30,"")</f>
        <v/>
      </c>
      <c r="K2440" s="955"/>
      <c r="L2440" s="954">
        <f>IF(AND('1C TSrécur6'!$B$12&lt;&gt;"",'1C TSrécur6'!$B$16="récurrentes"),ROUNDDOWN('1C TSrécur6'!$O$31,0)+ROUNDDOWN('1C TSrécur6'!$P$31,0)+ROUNDDOWN('1C TSrécur6'!$Q$31,0)+ROUNDDOWN('1C TSrécur6'!$R$31,0)+ROUNDDOWN('1C TSrécur6'!$S$31,0)+ROUNDDOWN('1C TSrécur6'!$T$31,0)+ROUNDDOWN('1C TSrécur6'!$U$31,0)+ROUNDDOWN('1C TSrécur6'!$V$31,0)+ROUNDDOWN('1C TSrécur6'!$W$31,0)+ROUNDDOWN('1C TSrécur6'!$X$31,0)+ROUNDDOWN('1C TSrécur6'!$Y$31,0)+ROUNDDOWN('1C TSrécur6'!$Z$31,0),0)</f>
        <v>0</v>
      </c>
      <c r="M2440" s="956"/>
      <c r="N2440" s="240"/>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J2440" s="241"/>
      <c r="AK2440" s="241"/>
      <c r="AL2440" s="241"/>
      <c r="AM2440" s="241"/>
      <c r="AN2440" s="205">
        <v>40</v>
      </c>
      <c r="AO2440" s="370">
        <f t="shared" si="560"/>
        <v>0</v>
      </c>
      <c r="AP2440" s="59">
        <f t="shared" si="562"/>
        <v>0</v>
      </c>
      <c r="AQ2440" s="240"/>
      <c r="AR2440" s="102"/>
      <c r="AS2440" s="240"/>
      <c r="AT2440" s="27"/>
    </row>
    <row r="2441" spans="1:46" ht="13.15" customHeight="1">
      <c r="A2441" s="122"/>
      <c r="B2441" s="957">
        <f>IF('1C TSrécur7'!$B$16="récurrentes",'1C TSrécur7'!$B$12,"")</f>
        <v>0</v>
      </c>
      <c r="C2441" s="958"/>
      <c r="D2441" s="958"/>
      <c r="E2441" s="958"/>
      <c r="F2441" s="959"/>
      <c r="G2441" s="369" t="str">
        <f>IF(AND('1C TSrécur7'!$B$12&lt;&gt;"",'1C TSrécur7'!$B$16="récurrentes"),"An 1","")</f>
        <v/>
      </c>
      <c r="H2441" s="751"/>
      <c r="I2441" s="751"/>
      <c r="J2441" s="954" t="str">
        <f>IF(AND('1C TSrécur7'!$B$12&lt;&gt;"",'1C TSrécur7'!$B$16="récurrentes"),'1C TSrécur7'!$C$30+'1C TSrécur7'!$D$30+'1C TSrécur7'!$E$30+'1C TSrécur7'!$F$30+'1C TSrécur7'!$G$30+'1C TSrécur7'!$H$30+'1C TSrécur7'!$I$30+'1C TSrécur7'!$J$30+'1C TSrécur7'!$K$30+'1C TSrécur7'!$L$30+'1C TSrécur7'!$M$30+'1C TSrécur7'!$N$30,"")</f>
        <v/>
      </c>
      <c r="K2441" s="955"/>
      <c r="L2441" s="954">
        <f>IF(AND('1C TSrécur7'!$B$12&lt;&gt;"",'1C TSrécur7'!$B$16="récurrentes"),ROUNDDOWN('1C TSrécur7'!$C$31,0)+ROUNDDOWN('1C TSrécur7'!$D$31,0)+ROUNDDOWN('1C TSrécur7'!$E$31,0)+ROUNDDOWN('1C TSrécur7'!$F$31,0)+ROUNDDOWN('1C TSrécur7'!$G$31,0)+ROUNDDOWN('1C TSrécur7'!$H$31,0)+ROUNDDOWN('1C TSrécur7'!$I$31,0)+ROUNDDOWN('1C TSrécur7'!$J$31,0)+ROUNDDOWN('1C TSrécur7'!$K$31,0)+ROUNDDOWN('1C TSrécur7'!$L$31,0)+ROUNDDOWN('1C TSrécur7'!$M$31,0)+ROUNDDOWN('1C TSrécur7'!$N$31,0),0)</f>
        <v>0</v>
      </c>
      <c r="M2441" s="956"/>
      <c r="N2441" s="240"/>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J2441" s="241"/>
      <c r="AK2441" s="241"/>
      <c r="AL2441" s="241"/>
      <c r="AM2441" s="241"/>
      <c r="AN2441" s="205">
        <v>40</v>
      </c>
      <c r="AO2441" s="370">
        <f t="shared" si="560"/>
        <v>0</v>
      </c>
      <c r="AP2441" s="59">
        <f t="shared" si="562"/>
        <v>0</v>
      </c>
      <c r="AQ2441" s="240"/>
      <c r="AR2441" s="102"/>
      <c r="AS2441" s="240"/>
      <c r="AT2441" s="27"/>
    </row>
    <row r="2442" spans="1:46" ht="13.15" customHeight="1">
      <c r="A2442" s="122"/>
      <c r="B2442" s="957">
        <f>IF('1C TSrécur7'!$B$16="récurrentes",'1C TSrécur7'!$B$12,"")</f>
        <v>0</v>
      </c>
      <c r="C2442" s="958"/>
      <c r="D2442" s="958"/>
      <c r="E2442" s="958"/>
      <c r="F2442" s="959"/>
      <c r="G2442" s="369" t="str">
        <f>IF(AND('1C TSrécur7'!$B$12&lt;&gt;"",'1C TSrécur7'!$B$16="récurrentes"),"An 2","")</f>
        <v/>
      </c>
      <c r="H2442" s="751"/>
      <c r="I2442" s="751"/>
      <c r="J2442" s="954" t="str">
        <f>IF(AND('1C TSrécur7'!$B$12&lt;&gt;"",'1C TSrécur7'!$B$16="récurrentes"),'1C TSrécur7'!$O$30+'1C TSrécur7'!$P$30+'1C TSrécur7'!$Q$30+'1C TSrécur7'!$R$30+'1C TSrécur7'!$S$30+'1C TSrécur7'!$T$30+'1C TSrécur7'!$U$30+'1C TSrécur7'!$V$30+'1C TSrécur7'!$W$30+'1C TSrécur7'!$X$30+'1C TSrécur7'!$Y$30+'1C TSrécur7'!$Z$30,"")</f>
        <v/>
      </c>
      <c r="K2442" s="955"/>
      <c r="L2442" s="954">
        <f>IF(AND('1C TSrécur7'!$B$12&lt;&gt;"",'1C TSrécur7'!$B$16="récurrentes"),ROUNDDOWN('1C TSrécur7'!$O$31,0)+ROUNDDOWN('1C TSrécur7'!$P$31,0)+ROUNDDOWN('1C TSrécur7'!$Q$31,0)+ROUNDDOWN('1C TSrécur7'!$R$31,0)+ROUNDDOWN('1C TSrécur7'!$S$31,0)+ROUNDDOWN('1C TSrécur7'!$T$31,0)+ROUNDDOWN('1C TSrécur7'!$U$31,0)+ROUNDDOWN('1C TSrécur7'!$V$31,0)+ROUNDDOWN('1C TSrécur7'!$W$31,0)+ROUNDDOWN('1C TSrécur7'!$X$31,0)+ROUNDDOWN('1C TSrécur7'!$Y$31,0)+ROUNDDOWN('1C TSrécur7'!$Z$31,0),0)</f>
        <v>0</v>
      </c>
      <c r="M2442" s="956"/>
      <c r="N2442" s="240"/>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J2442" s="241"/>
      <c r="AK2442" s="241"/>
      <c r="AL2442" s="241"/>
      <c r="AM2442" s="241"/>
      <c r="AN2442" s="205">
        <v>40</v>
      </c>
      <c r="AO2442" s="370">
        <f t="shared" si="560"/>
        <v>0</v>
      </c>
      <c r="AP2442" s="59">
        <f t="shared" si="562"/>
        <v>0</v>
      </c>
      <c r="AQ2442" s="240"/>
      <c r="AR2442" s="102"/>
      <c r="AS2442" s="240"/>
      <c r="AT2442" s="27"/>
    </row>
    <row r="2443" spans="1:46" ht="13.15" customHeight="1">
      <c r="A2443" s="122"/>
      <c r="B2443" s="957">
        <f>IF('1C TSrécur8'!$B$16="récurrentes",'1C TSrécur8'!$B$12,"")</f>
        <v>0</v>
      </c>
      <c r="C2443" s="958"/>
      <c r="D2443" s="958"/>
      <c r="E2443" s="958"/>
      <c r="F2443" s="959"/>
      <c r="G2443" s="369" t="str">
        <f>IF(AND('1C TSrécur8'!$B$12&lt;&gt;"",'1C TSrécur8'!$B$16="récurrentes"),"An 1","")</f>
        <v/>
      </c>
      <c r="H2443" s="751"/>
      <c r="I2443" s="751"/>
      <c r="J2443" s="954" t="str">
        <f>IF(AND('1C TSrécur8'!$B$12&lt;&gt;"",'1C TSrécur8'!$B$16="récurrentes"),'1C TSrécur8'!$C$30+'1C TSrécur8'!$D$30+'1C TSrécur8'!$E$30+'1C TSrécur8'!$F$30+'1C TSrécur8'!$G$30+'1C TSrécur8'!$H$30+'1C TSrécur8'!$I$30+'1C TSrécur8'!$J$30+'1C TSrécur8'!$K$30+'1C TSrécur8'!$L$30+'1C TSrécur8'!$M$30+'1C TSrécur8'!$N$30,"")</f>
        <v/>
      </c>
      <c r="K2443" s="955"/>
      <c r="L2443" s="954">
        <f>IF(AND('1C TSrécur8'!$B$12&lt;&gt;"",'1C TSrécur8'!$B$16="récurrentes"),ROUNDDOWN('1C TSrécur8'!$C$31,0)+ROUNDDOWN('1C TSrécur8'!$D$31,0)+ROUNDDOWN('1C TSrécur8'!$E$31,0)+ROUNDDOWN('1C TSrécur8'!$F$31,0)+ROUNDDOWN('1C TSrécur8'!$G$31,0)+ROUNDDOWN('1C TSrécur8'!$H$31,0)+ROUNDDOWN('1C TSrécur8'!$I$31,0)+ROUNDDOWN('1C TSrécur8'!$J$31,0)+ROUNDDOWN('1C TSrécur8'!$K$31,0)+ROUNDDOWN('1C TSrécur8'!$L$31,0)+ROUNDDOWN('1C TSrécur8'!$M$31,0)+ROUNDDOWN('1C TSrécur8'!$N$31,0),0)</f>
        <v>0</v>
      </c>
      <c r="M2443" s="956"/>
      <c r="N2443" s="240"/>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J2443" s="241"/>
      <c r="AK2443" s="241"/>
      <c r="AL2443" s="241"/>
      <c r="AM2443" s="241"/>
      <c r="AN2443" s="205">
        <v>40</v>
      </c>
      <c r="AO2443" s="370">
        <f>L2443*AN2443</f>
        <v>0</v>
      </c>
      <c r="AP2443" s="59">
        <f t="shared" si="562"/>
        <v>0</v>
      </c>
      <c r="AQ2443" s="240"/>
      <c r="AR2443" s="102"/>
      <c r="AS2443" s="240"/>
      <c r="AT2443" s="27"/>
    </row>
    <row r="2444" spans="1:46" ht="13.15" customHeight="1">
      <c r="A2444" s="122"/>
      <c r="B2444" s="957">
        <f>IF('1C TSrécur8'!$B$16="récurrentes",'1C TSrécur8'!$B$12,"")</f>
        <v>0</v>
      </c>
      <c r="C2444" s="958"/>
      <c r="D2444" s="958"/>
      <c r="E2444" s="958"/>
      <c r="F2444" s="959"/>
      <c r="G2444" s="369" t="str">
        <f>IF(AND('1C TSrécur8'!$B$12&lt;&gt;"",'1C TSrécur8'!$B$16="récurrentes"),"An 2","")</f>
        <v/>
      </c>
      <c r="H2444" s="751"/>
      <c r="I2444" s="751"/>
      <c r="J2444" s="954" t="str">
        <f>IF(AND('1C TSrécur8'!$B$12&lt;&gt;"",'1C TSrécur8'!$B$16="récurrentes"),'1C TSrécur8'!$O$30+'1C TSrécur8'!$P$30+'1C TSrécur8'!$Q$30+'1C TSrécur8'!$R$30+'1C TSrécur8'!$S$30+'1C TSrécur8'!$T$30+'1C TSrécur8'!$U$30+'1C TSrécur8'!$V$30+'1C TSrécur8'!$W$30+'1C TSrécur8'!$X$30+'1C TSrécur8'!$Y$30+'1C TSrécur8'!$Z$30,"")</f>
        <v/>
      </c>
      <c r="K2444" s="955"/>
      <c r="L2444" s="954">
        <f>IF(AND('1C TSrécur8'!$B$12&lt;&gt;"",'1C TSrécur8'!$B$16="récurrentes"),ROUNDDOWN('1C TSrécur8'!$O$31,0)+ROUNDDOWN('1C TSrécur8'!$P$31,0)+ROUNDDOWN('1C TSrécur8'!$Q$31,0)+ROUNDDOWN('1C TSrécur8'!$R$31,0)+ROUNDDOWN('1C TSrécur8'!$S$31,0)+ROUNDDOWN('1C TSrécur8'!$T$31,0)+ROUNDDOWN('1C TSrécur8'!$U$31,0)+ROUNDDOWN('1C TSrécur8'!$V$31,0)+ROUNDDOWN('1C TSrécur8'!$W$31,0)+ROUNDDOWN('1C TSrécur8'!$X$31,0)+ROUNDDOWN('1C TSrécur8'!$Y$31,0)+ROUNDDOWN('1C TSrécur8'!$Z$31,0),0)</f>
        <v>0</v>
      </c>
      <c r="M2444" s="956"/>
      <c r="N2444" s="240"/>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J2444" s="241"/>
      <c r="AK2444" s="241"/>
      <c r="AL2444" s="241"/>
      <c r="AM2444" s="241"/>
      <c r="AN2444" s="205">
        <v>40</v>
      </c>
      <c r="AO2444" s="370">
        <f t="shared" si="560"/>
        <v>0</v>
      </c>
      <c r="AP2444" s="59">
        <f t="shared" si="562"/>
        <v>0</v>
      </c>
      <c r="AQ2444" s="240"/>
      <c r="AR2444" s="102"/>
      <c r="AS2444" s="240"/>
      <c r="AT2444" s="27"/>
    </row>
    <row r="2445" spans="1:46" ht="13.15" customHeight="1">
      <c r="A2445" s="122"/>
      <c r="B2445" s="957">
        <f>IF('1C TSrécur9'!$B$16="récurrentes",'1C TSrécur9'!$B$12,"")</f>
        <v>0</v>
      </c>
      <c r="C2445" s="958"/>
      <c r="D2445" s="958"/>
      <c r="E2445" s="958"/>
      <c r="F2445" s="959"/>
      <c r="G2445" s="369" t="str">
        <f>IF(AND('1C TSrécur9'!$B$12&lt;&gt;"",'1C TSrécur9'!$B$16="récurrentes"),"An 1","")</f>
        <v/>
      </c>
      <c r="H2445" s="751"/>
      <c r="I2445" s="751"/>
      <c r="J2445" s="954" t="str">
        <f>IF(AND('1C TSrécur9'!$B$12&lt;&gt;"",'1C TSrécur9'!$B$16="récurrentes"),'1C TSrécur9'!$C$30+'1C TSrécur9'!$D$30+'1C TSrécur9'!$E$30+'1C TSrécur9'!$F$30+'1C TSrécur9'!$G$30+'1C TSrécur9'!$H$30+'1C TSrécur9'!$I$30+'1C TSrécur9'!$J$30+'1C TSrécur9'!$K$30+'1C TSrécur9'!$L$30+'1C TSrécur9'!$M$30+'1C TSrécur9'!$N$30,"")</f>
        <v/>
      </c>
      <c r="K2445" s="955"/>
      <c r="L2445" s="954">
        <f>IF(AND('1C TSrécur9'!$B$12&lt;&gt;"",'1C TSrécur9'!$B$16="récurrentes"),ROUNDDOWN('1C TSrécur9'!$C$31,0)+ROUNDDOWN('1C TSrécur9'!$D$31,0)+ROUNDDOWN('1C TSrécur9'!$E$31,0)+ROUNDDOWN('1C TSrécur9'!$F$31,0)+ROUNDDOWN('1C TSrécur9'!$G$31,0)+ROUNDDOWN('1C TSrécur9'!$H$31,0)+ROUNDDOWN('1C TSrécur9'!$I$31,0)+ROUNDDOWN('1C TSrécur9'!$J$31,0)+ROUNDDOWN('1C TSrécur9'!$K$31,0)+ROUNDDOWN('1C TSrécur9'!$L$31,0)+ROUNDDOWN('1C TSrécur9'!$M$31,0)+ROUNDDOWN('1C TSrécur9'!$N$31,0),0)</f>
        <v>0</v>
      </c>
      <c r="M2445" s="956"/>
      <c r="N2445" s="240"/>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J2445" s="241"/>
      <c r="AK2445" s="241"/>
      <c r="AL2445" s="241"/>
      <c r="AM2445" s="241"/>
      <c r="AN2445" s="205">
        <v>40</v>
      </c>
      <c r="AO2445" s="370">
        <f t="shared" si="560"/>
        <v>0</v>
      </c>
      <c r="AP2445" s="59">
        <f t="shared" si="562"/>
        <v>0</v>
      </c>
      <c r="AQ2445" s="240"/>
      <c r="AR2445" s="102"/>
      <c r="AS2445" s="240"/>
      <c r="AT2445" s="27"/>
    </row>
    <row r="2446" spans="1:46" ht="13.15" customHeight="1">
      <c r="A2446" s="122"/>
      <c r="B2446" s="957">
        <f>IF('1C TSrécur9'!$B$16="récurrentes",'1C TSrécur9'!$B$12,"")</f>
        <v>0</v>
      </c>
      <c r="C2446" s="958"/>
      <c r="D2446" s="958"/>
      <c r="E2446" s="958"/>
      <c r="F2446" s="959"/>
      <c r="G2446" s="369" t="str">
        <f>IF(AND('1C TSrécur9'!$B$12&lt;&gt;"",'1C TSrécur9'!$B$16="récurrentes"),"An 2","")</f>
        <v/>
      </c>
      <c r="H2446" s="751"/>
      <c r="I2446" s="751"/>
      <c r="J2446" s="954" t="str">
        <f>IF(AND('1C TSrécur9'!$B$12&lt;&gt;"",'1C TSrécur9'!$B$16="récurrentes"),'1C TSrécur9'!$O$30+'1C TSrécur9'!$P$30+'1C TSrécur9'!$Q$30+'1C TSrécur9'!$R$30+'1C TSrécur9'!$S$30+'1C TSrécur9'!$T$30+'1C TSrécur9'!$U$30+'1C TSrécur9'!$V$30+'1C TSrécur9'!$W$30+'1C TSrécur9'!$X$30+'1C TSrécur9'!$Y$30+'1C TSrécur9'!$Z$30,"")</f>
        <v/>
      </c>
      <c r="K2446" s="955"/>
      <c r="L2446" s="954">
        <f>IF(AND('1C TSrécur9'!$B$12&lt;&gt;"",'1C TSrécur9'!$B$16="récurrentes"),ROUNDDOWN('1C TSrécur9'!$O$31,0)+ROUNDDOWN('1C TSrécur9'!$P$31,0)+ROUNDDOWN('1C TSrécur9'!$Q$31,0)+ROUNDDOWN('1C TSrécur9'!$R$31,0)+ROUNDDOWN('1C TSrécur9'!$S$31,0)+ROUNDDOWN('1C TSrécur9'!$T$31,0)+ROUNDDOWN('1C TSrécur9'!$U$31,0)+ROUNDDOWN('1C TSrécur9'!$V$31,0)+ROUNDDOWN('1C TSrécur9'!$W$31,0)+ROUNDDOWN('1C TSrécur9'!$X$31,0)+ROUNDDOWN('1C TSrécur9'!$Y$31,0)+ROUNDDOWN('1C TSrécur9'!$Z$31,0),0)</f>
        <v>0</v>
      </c>
      <c r="M2446" s="956"/>
      <c r="N2446" s="240"/>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J2446" s="241"/>
      <c r="AK2446" s="241"/>
      <c r="AL2446" s="241"/>
      <c r="AM2446" s="241"/>
      <c r="AN2446" s="205">
        <v>40</v>
      </c>
      <c r="AO2446" s="598">
        <f t="shared" si="560"/>
        <v>0</v>
      </c>
      <c r="AP2446" s="59">
        <f t="shared" si="562"/>
        <v>0</v>
      </c>
      <c r="AQ2446" s="240"/>
      <c r="AR2446" s="102"/>
      <c r="AS2446" s="240"/>
      <c r="AT2446" s="27"/>
    </row>
    <row r="2447" spans="1:46" ht="13.15" customHeight="1">
      <c r="A2447" s="122"/>
      <c r="B2447" s="957">
        <f>IF('1C TSrécur10'!$B$16="récurrentes",'1C TSrécur10'!$B$12,"")</f>
        <v>0</v>
      </c>
      <c r="C2447" s="958"/>
      <c r="D2447" s="958"/>
      <c r="E2447" s="958"/>
      <c r="F2447" s="959"/>
      <c r="G2447" s="369" t="str">
        <f>IF(AND('1C TSrécur10'!$B$12&lt;&gt;"",'1C TSrécur10'!$B$16="récurrentes"),"An 1","")</f>
        <v/>
      </c>
      <c r="H2447" s="751"/>
      <c r="I2447" s="751"/>
      <c r="J2447" s="954" t="str">
        <f>IF(AND('1C TSrécur10'!$B$12&lt;&gt;"",'1C TSrécur10'!$B$16="récurrentes"),'1C TSrécur10'!$C$30+'1C TSrécur10'!$D$30+'1C TSrécur10'!$E$30+'1C TSrécur10'!$F$30+'1C TSrécur10'!$G$30+'1C TSrécur10'!$H$30+'1C TSrécur10'!$I$30+'1C TSrécur10'!$J$30+'1C TSrécur10'!$K$30+'1C TSrécur10'!$L$30+'1C TSrécur10'!$M$30+'1C TSrécur10'!$N$30,"")</f>
        <v/>
      </c>
      <c r="K2447" s="955"/>
      <c r="L2447" s="954">
        <f>IF(AND('1C TSrécur10'!$B$12&lt;&gt;"",'1C TSrécur10'!$B$16="récurrentes"),ROUNDDOWN('1C TSrécur10'!$C$31,0)+ROUNDDOWN('1C TSrécur10'!$D$31,0)+ROUNDDOWN('1C TSrécur10'!$E$31,0)+ROUNDDOWN('1C TSrécur10'!$F$31,0)+ROUNDDOWN('1C TSrécur10'!$G$31,0)+ROUNDDOWN('1C TSrécur10'!$H$31,0)+ROUNDDOWN('1C TSrécur10'!$I$31,0)+ROUNDDOWN('1C TSrécur10'!$J$31,0)+ROUNDDOWN('1C TSrécur10'!$K$31,0)+ROUNDDOWN('1C TSrécur10'!$L$31,0)+ROUNDDOWN('1C TSrécur10'!$M$31,0)+ROUNDDOWN('1C TSrécur10'!$N$31,0),0)</f>
        <v>0</v>
      </c>
      <c r="M2447" s="956"/>
      <c r="N2447" s="240"/>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J2447" s="241"/>
      <c r="AK2447" s="241"/>
      <c r="AL2447" s="241"/>
      <c r="AM2447" s="241"/>
      <c r="AN2447" s="205">
        <v>40</v>
      </c>
      <c r="AO2447" s="370">
        <f t="shared" ref="AO2447:AO2448" si="563">L2447*AN2447</f>
        <v>0</v>
      </c>
      <c r="AP2447" s="59">
        <f t="shared" ref="AP2447:AP2448" si="564">$AO2447-AR2447</f>
        <v>0</v>
      </c>
      <c r="AQ2447" s="240"/>
      <c r="AR2447" s="102"/>
      <c r="AS2447" s="240"/>
      <c r="AT2447" s="27"/>
    </row>
    <row r="2448" spans="1:46" ht="13.15" customHeight="1">
      <c r="A2448" s="122"/>
      <c r="B2448" s="957">
        <f>IF('1C TSrécur10'!$B$16="récurrentes",'1C TSrécur10'!$B$12,"")</f>
        <v>0</v>
      </c>
      <c r="C2448" s="958"/>
      <c r="D2448" s="958"/>
      <c r="E2448" s="958"/>
      <c r="F2448" s="959"/>
      <c r="G2448" s="369" t="str">
        <f>IF(AND('1C TSrécur10'!$B$12&lt;&gt;"",'1C TSrécur10'!$B$16="récurrentes"),"An 2","")</f>
        <v/>
      </c>
      <c r="H2448" s="751"/>
      <c r="I2448" s="751"/>
      <c r="J2448" s="954" t="str">
        <f>IF(AND('1C TSrécur10'!$B$12&lt;&gt;"",'1C TSrécur10'!$B$16="récurrentes"),'1C TSrécur10'!$O$30+'1C TSrécur10'!$P$30+'1C TSrécur10'!$Q$30+'1C TSrécur10'!$R$30+'1C TSrécur10'!$S$30+'1C TSrécur10'!$T$30+'1C TSrécur10'!$U$30+'1C TSrécur10'!$V$30+'1C TSrécur10'!$W$30+'1C TSrécur10'!$X$30+'1C TSrécur10'!$Y$30+'1C TSrécur10'!$Z$30,"")</f>
        <v/>
      </c>
      <c r="K2448" s="955"/>
      <c r="L2448" s="954">
        <f>IF(AND('1C TSrécur10'!$B$12&lt;&gt;"",'1C TSrécur10'!$B$16="récurrentes"),ROUNDDOWN('1C TSrécur10'!$O$31,0)+ROUNDDOWN('1C TSrécur10'!$P$31,0)+ROUNDDOWN('1C TSrécur10'!$Q$31,0)+ROUNDDOWN('1C TSrécur10'!$R$31,0)+ROUNDDOWN('1C TSrécur10'!$S$31,0)+ROUNDDOWN('1C TSrécur10'!$T$31,0)+ROUNDDOWN('1C TSrécur10'!$U$31,0)+ROUNDDOWN('1C TSrécur10'!$V$31,0)+ROUNDDOWN('1C TSrécur10'!$W$31,0)+ROUNDDOWN('1C TSrécur10'!$X$31,0)+ROUNDDOWN('1C TSrécur10'!$Y$31,0)+ROUNDDOWN('1C TSrécur10'!$Z$31,0),0)</f>
        <v>0</v>
      </c>
      <c r="M2448" s="956"/>
      <c r="N2448" s="240"/>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J2448" s="241"/>
      <c r="AK2448" s="241"/>
      <c r="AL2448" s="241"/>
      <c r="AM2448" s="241"/>
      <c r="AN2448" s="205">
        <v>40</v>
      </c>
      <c r="AO2448" s="598">
        <f t="shared" si="563"/>
        <v>0</v>
      </c>
      <c r="AP2448" s="59">
        <f t="shared" si="564"/>
        <v>0</v>
      </c>
      <c r="AQ2448" s="240"/>
      <c r="AR2448" s="102"/>
      <c r="AS2448" s="240"/>
      <c r="AT2448" s="27"/>
    </row>
    <row r="2449" spans="1:46" ht="13.15" customHeight="1">
      <c r="A2449" s="217"/>
      <c r="B2449" s="957">
        <f>IF('1C TSrécur11'!$B$16="récurrentes",'1C TSrécur11'!$B$12,"")</f>
        <v>0</v>
      </c>
      <c r="C2449" s="958"/>
      <c r="D2449" s="958"/>
      <c r="E2449" s="958"/>
      <c r="F2449" s="959"/>
      <c r="G2449" s="369" t="str">
        <f>IF(AND('1C TSrécur11'!$B$12&lt;&gt;"",'1C TSrécur11'!$B$16="récurrentes"),"An 1","")</f>
        <v/>
      </c>
      <c r="H2449" s="751"/>
      <c r="I2449" s="751"/>
      <c r="J2449" s="954" t="str">
        <f>IF(AND('1C TSrécur11'!$B$12&lt;&gt;"",'1C TSrécur11'!$B$16="récurrentes"),'1C TSrécur11'!$C$30+'1C TSrécur11'!$D$30+'1C TSrécur11'!$E$30+'1C TSrécur11'!$F$30+'1C TSrécur11'!$G$30+'1C TSrécur11'!$H$30+'1C TSrécur11'!$I$30+'1C TSrécur11'!$J$30+'1C TSrécur11'!$K$30+'1C TSrécur11'!$L$30+'1C TSrécur11'!$M$30+'1C TSrécur11'!$N$30,"")</f>
        <v/>
      </c>
      <c r="K2449" s="955"/>
      <c r="L2449" s="954">
        <f>IF(AND('1C TSrécur11'!$B$12&lt;&gt;"",'1C TSrécur11'!$B$16="récurrentes"),ROUNDDOWN('1C TSrécur11'!$C$31,0)+ROUNDDOWN('1C TSrécur11'!$D$31,0)+ROUNDDOWN('1C TSrécur11'!$E$31,0)+ROUNDDOWN('1C TSrécur11'!$F$31,0)+ROUNDDOWN('1C TSrécur11'!$G$31,0)+ROUNDDOWN('1C TSrécur11'!$H$31,0)+ROUNDDOWN('1C TSrécur11'!$I$31,0)+ROUNDDOWN('1C TSrécur11'!$J$31,0)+ROUNDDOWN('1C TSrécur11'!$K$31,0)+ROUNDDOWN('1C TSrécur11'!$L$31,0)+ROUNDDOWN('1C TSrécur11'!$M$31,0)+ROUNDDOWN('1C TSrécur11'!$N$31,0),0)</f>
        <v>0</v>
      </c>
      <c r="M2449" s="956"/>
      <c r="N2449" s="240"/>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J2449" s="241"/>
      <c r="AK2449" s="241"/>
      <c r="AL2449" s="241"/>
      <c r="AM2449" s="241"/>
      <c r="AN2449" s="218">
        <v>40</v>
      </c>
      <c r="AO2449" s="370">
        <f t="shared" si="560"/>
        <v>0</v>
      </c>
      <c r="AP2449" s="207">
        <f>$AO2449-AR2449</f>
        <v>0</v>
      </c>
      <c r="AQ2449" s="240"/>
      <c r="AR2449" s="208"/>
      <c r="AS2449" s="240"/>
      <c r="AT2449" s="209"/>
    </row>
    <row r="2450" spans="1:46" ht="13.15" customHeight="1">
      <c r="A2450" s="122"/>
      <c r="B2450" s="957">
        <f>IF('1C TSrécur11'!$B$16="récurrentes",'1C TSrécur11'!$B$12,"")</f>
        <v>0</v>
      </c>
      <c r="C2450" s="958"/>
      <c r="D2450" s="958"/>
      <c r="E2450" s="958"/>
      <c r="F2450" s="959"/>
      <c r="G2450" s="369" t="str">
        <f>IF(AND('1C TSrécur11'!$B$12&lt;&gt;"",'1C TSrécur11'!$B$16="récurrentes"),"An 2"&amp;" "&amp;YEAR('1C TSrécur11'!$F$4),"")</f>
        <v/>
      </c>
      <c r="H2450" s="751"/>
      <c r="I2450" s="751"/>
      <c r="J2450" s="954" t="str">
        <f>IF(AND('1C TSrécur11'!$B$12&lt;&gt;"",'1C TSrécur11'!$B$16="récurrentes"),'1C TSrécur11'!$O$30+'1C TSrécur11'!$P$30+'1C TSrécur11'!$Q$30+'1C TSrécur11'!$R$30+'1C TSrécur11'!$S$30+'1C TSrécur11'!$T$30+'1C TSrécur11'!$U$30+'1C TSrécur11'!$V$30+'1C TSrécur11'!$W$30+'1C TSrécur11'!$X$30+'1C TSrécur11'!$Y$30+'1C TSrécur11'!$Z$30,"")</f>
        <v/>
      </c>
      <c r="K2450" s="955"/>
      <c r="L2450" s="954">
        <f>IF(AND('1C TSrécur11'!$B$12&lt;&gt;"",'1C TSrécur11'!$B$16="récurrentes"),ROUNDDOWN('1C TSrécur11'!$O$31,0)+ROUNDDOWN('1C TSrécur11'!$P$31,0)+ROUNDDOWN('1C TSrécur11'!$Q$31,0)+ROUNDDOWN('1C TSrécur11'!$R$31,0)+ROUNDDOWN('1C TSrécur11'!$S$31,0)+ROUNDDOWN('1C TSrécur11'!$T$31,0)+ROUNDDOWN('1C TSrécur11'!$U$31,0)+ROUNDDOWN('1C TSrécur11'!$V$31,0)+ROUNDDOWN('1C TSrécur11'!$W$31,0)+ROUNDDOWN('1C TSrécur11'!$X$31,0)+ROUNDDOWN('1C TSrécur11'!$Y$31,0)+ROUNDDOWN('1C TSrécur11'!$Z$31,0),0)</f>
        <v>0</v>
      </c>
      <c r="M2450" s="956"/>
      <c r="N2450" s="240"/>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J2450" s="241"/>
      <c r="AK2450" s="241"/>
      <c r="AL2450" s="241"/>
      <c r="AM2450" s="241"/>
      <c r="AN2450" s="205">
        <v>40</v>
      </c>
      <c r="AO2450" s="370">
        <f t="shared" si="560"/>
        <v>0</v>
      </c>
      <c r="AP2450" s="59">
        <f t="shared" ref="AP2450:AP2468" si="565">$AO2450-AR2450</f>
        <v>0</v>
      </c>
      <c r="AQ2450" s="240"/>
      <c r="AR2450" s="102"/>
      <c r="AS2450" s="240"/>
      <c r="AT2450" s="27"/>
    </row>
    <row r="2451" spans="1:46" ht="13.15" customHeight="1">
      <c r="A2451" s="122"/>
      <c r="B2451" s="957">
        <f>IF('1C TSrécur12'!$B$16="récurrentes",'1C TSrécur12'!$B$12,"")</f>
        <v>0</v>
      </c>
      <c r="C2451" s="958"/>
      <c r="D2451" s="958"/>
      <c r="E2451" s="958"/>
      <c r="F2451" s="959"/>
      <c r="G2451" s="369" t="str">
        <f>IF(AND('1C TSrécur12'!$B$12&lt;&gt;"",'1C TSrécur12'!$B$16="récurrentes"),"An 1","")</f>
        <v/>
      </c>
      <c r="H2451" s="751"/>
      <c r="I2451" s="751"/>
      <c r="J2451" s="954" t="str">
        <f>IF(AND('1C TSrécur12'!$B$12&lt;&gt;"",'1C TSrécur12'!$B$16="récurrentes"),'1C TSrécur12'!$C$30+'1C TSrécur12'!$D$30+'1C TSrécur12'!$E$30+'1C TSrécur12'!$F$30+'1C TSrécur12'!$G$30+'1C TSrécur12'!$H$30+'1C TSrécur12'!$I$30+'1C TSrécur12'!$J$30+'1C TSrécur12'!$K$30+'1C TSrécur12'!$L$30+'1C TSrécur12'!$M$30+'1C TSrécur12'!$N$30,"")</f>
        <v/>
      </c>
      <c r="K2451" s="955"/>
      <c r="L2451" s="954">
        <f>IF(AND('1C TSrécur12'!$B$12&lt;&gt;"",'1C TSrécur12'!$B$16="récurrentes"),ROUNDDOWN('1C TSrécur12'!$C$31,0)+ROUNDDOWN('1C TSrécur12'!$D$31,0)+ROUNDDOWN('1C TSrécur12'!$E$31,0)+ROUNDDOWN('1C TSrécur12'!$F$31,0)+ROUNDDOWN('1C TSrécur12'!$G$31,0)+ROUNDDOWN('1C TSrécur12'!$H$31,0)+ROUNDDOWN('1C TSrécur12'!$I$31,0)+ROUNDDOWN('1C TSrécur12'!$J$31,0)+ROUNDDOWN('1C TSrécur12'!$K$31,0)+ROUNDDOWN('1C TSrécur12'!$L$31,0)+ROUNDDOWN('1C TSrécur12'!$M$31,0)+ROUNDDOWN('1C TSrécur12'!$N$31,0),0)</f>
        <v>0</v>
      </c>
      <c r="M2451" s="956"/>
      <c r="N2451" s="240"/>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J2451" s="241"/>
      <c r="AK2451" s="241"/>
      <c r="AL2451" s="241"/>
      <c r="AM2451" s="241"/>
      <c r="AN2451" s="205">
        <v>40</v>
      </c>
      <c r="AO2451" s="370">
        <f t="shared" ref="AO2451:AO2466" si="566">L2451*AN2451</f>
        <v>0</v>
      </c>
      <c r="AP2451" s="59">
        <f t="shared" ref="AP2451:AP2466" si="567">$AO2451-AR2451</f>
        <v>0</v>
      </c>
      <c r="AQ2451" s="240"/>
      <c r="AR2451" s="102"/>
      <c r="AS2451" s="240"/>
      <c r="AT2451" s="27"/>
    </row>
    <row r="2452" spans="1:46" ht="13.15" customHeight="1">
      <c r="A2452" s="122"/>
      <c r="B2452" s="957">
        <f>IF('1C TSrécur12'!$B$16="récurrentes",'1C TSrécur12'!$B$12,"")</f>
        <v>0</v>
      </c>
      <c r="C2452" s="958"/>
      <c r="D2452" s="958"/>
      <c r="E2452" s="958"/>
      <c r="F2452" s="959"/>
      <c r="G2452" s="369" t="str">
        <f>IF(AND('1C TSrécur12'!$B$12&lt;&gt;"",'1C TSrécur12'!$B$16="récurrentes"),"An 2","")</f>
        <v/>
      </c>
      <c r="H2452" s="751"/>
      <c r="I2452" s="751"/>
      <c r="J2452" s="960" t="str">
        <f>IF(AND('1C TSrécur12'!$B$12&lt;&gt;"",'1C TSrécur12'!$B$16="récurrentes"),'1C TSrécur12'!$O$30+'1C TSrécur12'!$P$30+'1C TSrécur12'!$Q$30+'1C TSrécur12'!$R$30+'1C TSrécur12'!$S$30+'1C TSrécur12'!$T$30+'1C TSrécur12'!$U$30+'1C TSrécur12'!$V$30+'1C TSrécur12'!$W$30+'1C TSrécur12'!$X$30+'1C TSrécur12'!$Y$30+'1C TSrécur12'!$Z$30,"")</f>
        <v/>
      </c>
      <c r="K2452" s="961"/>
      <c r="L2452" s="954">
        <f>IF(AND('1C TSrécur12'!$B$12&lt;&gt;"",'1C TSrécur12'!$B$16="récurrentes"),ROUNDDOWN('1C TSrécur12'!$O$31,0)+ROUNDDOWN('1C TSrécur12'!$P$31,0)+ROUNDDOWN('1C TSrécur12'!$Q$31,0)+ROUNDDOWN('1C TSrécur12'!$R$31,0)+ROUNDDOWN('1C TSrécur12'!$S$31,0)+ROUNDDOWN('1C TSrécur12'!$T$31,0)+ROUNDDOWN('1C TSrécur12'!$U$31,0)+ROUNDDOWN('1C TSrécur12'!$V$31,0)+ROUNDDOWN('1C TSrécur12'!$W$31,0)+ROUNDDOWN('1C TSrécur12'!$X$31,0)+ROUNDDOWN('1C TSrécur12'!$Y$31,0)+ROUNDDOWN('1C TSrécur12'!$Z$31,0),0)</f>
        <v>0</v>
      </c>
      <c r="M2452" s="956"/>
      <c r="N2452" s="240"/>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J2452" s="241"/>
      <c r="AK2452" s="241"/>
      <c r="AL2452" s="241"/>
      <c r="AM2452" s="241"/>
      <c r="AN2452" s="605">
        <v>40</v>
      </c>
      <c r="AO2452" s="915">
        <f t="shared" si="566"/>
        <v>0</v>
      </c>
      <c r="AP2452" s="913">
        <f t="shared" si="567"/>
        <v>0</v>
      </c>
      <c r="AQ2452" s="240"/>
      <c r="AR2452" s="215"/>
      <c r="AS2452" s="240"/>
      <c r="AT2452" s="27"/>
    </row>
    <row r="2453" spans="1:46" ht="13.15" customHeight="1">
      <c r="A2453" s="122"/>
      <c r="B2453" s="957">
        <f>IF('1C TSrécur13'!$B$16="récurrentes",'1C TSrécur13'!$B$12,"")</f>
        <v>0</v>
      </c>
      <c r="C2453" s="958"/>
      <c r="D2453" s="958"/>
      <c r="E2453" s="958"/>
      <c r="F2453" s="959"/>
      <c r="G2453" s="369" t="str">
        <f>IF(AND('1C TSrécur13'!$B$12&lt;&gt;"",'1C TSrécur13'!$B$16="récurrentes"),"An 1","")</f>
        <v/>
      </c>
      <c r="H2453" s="751"/>
      <c r="I2453" s="751"/>
      <c r="J2453" s="954" t="str">
        <f>IF(AND('1C TSrécur13'!$B$12&lt;&gt;"",'1C TSrécur13'!$B$16="récurrentes"),'1C TSrécur13'!$C$30+'1C TSrécur13'!$D$30+'1C TSrécur13'!$E$30+'1C TSrécur13'!$F$30+'1C TSrécur13'!$G$30+'1C TSrécur13'!$H$30+'1C TSrécur13'!$I$30+'1C TSrécur13'!$J$30+'1C TSrécur13'!$K$30+'1C TSrécur13'!$L$30+'1C TSrécur13'!$M$30+'1C TSrécur13'!$N$30,"")</f>
        <v/>
      </c>
      <c r="K2453" s="955"/>
      <c r="L2453" s="954">
        <f>IF(AND('1C TSrécur13'!$B$12&lt;&gt;"",'1C TSrécur13'!$B$16="récurrentes"),ROUNDDOWN('1C TSrécur13'!$C$31,0)+ROUNDDOWN('1C TSrécur13'!$D$31,0)+ROUNDDOWN('1C TSrécur13'!$E$31,0)+ROUNDDOWN('1C TSrécur13'!$F$31,0)+ROUNDDOWN('1C TSrécur13'!$G$31,0)+ROUNDDOWN('1C TSrécur13'!$H$31,0)+ROUNDDOWN('1C TSrécur13'!$I$31,0)+ROUNDDOWN('1C TSrécur13'!$J$31,0)+ROUNDDOWN('1C TSrécur13'!$K$31,0)+ROUNDDOWN('1C TSrécur13'!$L$31,0)+ROUNDDOWN('1C TSrécur13'!$M$31,0)+ROUNDDOWN('1C TSrécur13'!$N$31,0),0)</f>
        <v>0</v>
      </c>
      <c r="M2453" s="956"/>
      <c r="N2453" s="240"/>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J2453" s="241"/>
      <c r="AK2453" s="241"/>
      <c r="AL2453" s="241"/>
      <c r="AM2453" s="241"/>
      <c r="AN2453" s="205">
        <v>40</v>
      </c>
      <c r="AO2453" s="915">
        <f t="shared" si="566"/>
        <v>0</v>
      </c>
      <c r="AP2453" s="914">
        <f t="shared" si="567"/>
        <v>0</v>
      </c>
      <c r="AQ2453" s="240"/>
      <c r="AR2453" s="102"/>
      <c r="AS2453" s="240"/>
      <c r="AT2453" s="27"/>
    </row>
    <row r="2454" spans="1:46" ht="13.15" customHeight="1">
      <c r="A2454" s="122"/>
      <c r="B2454" s="957">
        <f>IF('1C TSrécur13'!$B$16="récurrentes",'1C TSrécur13'!$B$12,"")</f>
        <v>0</v>
      </c>
      <c r="C2454" s="958"/>
      <c r="D2454" s="958"/>
      <c r="E2454" s="958"/>
      <c r="F2454" s="959"/>
      <c r="G2454" s="369" t="str">
        <f>IF(AND('1C TSrécur13'!$B$12&lt;&gt;"",'1C TSrécur13'!$B$16="récurrentes"),"An 2","")</f>
        <v/>
      </c>
      <c r="H2454" s="751"/>
      <c r="I2454" s="751"/>
      <c r="J2454" s="960" t="str">
        <f>IF(AND('1C TSrécur13'!$B$12&lt;&gt;"",'1C TSrécur13'!$B$16="récurrentes"),'1C TSrécur13'!$O$30+'1C TSrécur13'!$P$30+'1C TSrécur13'!$Q$30+'1C TSrécur13'!$R$30+'1C TSrécur13'!$S$30+'1C TSrécur13'!$T$30+'1C TSrécur13'!$U$30+'1C TSrécur13'!$V$30+'1C TSrécur13'!$W$30+'1C TSrécur13'!$X$30+'1C TSrécur13'!$Y$30+'1C TSrécur13'!$Z$30,"")</f>
        <v/>
      </c>
      <c r="K2454" s="961"/>
      <c r="L2454" s="954">
        <f>IF(AND('1C TSrécur13'!$B$12&lt;&gt;"",'1C TSrécur13'!$B$16="récurrentes"),ROUNDDOWN('1C TSrécur13'!$O$31,0)+ROUNDDOWN('1C TSrécur13'!$P$31,0)+ROUNDDOWN('1C TSrécur13'!$Q$31,0)+ROUNDDOWN('1C TSrécur13'!$R$31,0)+ROUNDDOWN('1C TSrécur13'!$S$31,0)+ROUNDDOWN('1C TSrécur13'!$T$31,0)+ROUNDDOWN('1C TSrécur13'!$U$31,0)+ROUNDDOWN('1C TSrécur13'!$V$31,0)+ROUNDDOWN('1C TSrécur13'!$W$31,0)+ROUNDDOWN('1C TSrécur13'!$X$31,0)+ROUNDDOWN('1C TSrécur13'!$Y$31,0)+ROUNDDOWN('1C TSrécur13'!$Z$31,0),0)</f>
        <v>0</v>
      </c>
      <c r="M2454" s="956"/>
      <c r="N2454" s="240"/>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J2454" s="241"/>
      <c r="AK2454" s="241"/>
      <c r="AL2454" s="241"/>
      <c r="AM2454" s="241"/>
      <c r="AN2454" s="605">
        <v>40</v>
      </c>
      <c r="AO2454" s="915">
        <f t="shared" si="566"/>
        <v>0</v>
      </c>
      <c r="AP2454" s="913">
        <f t="shared" si="567"/>
        <v>0</v>
      </c>
      <c r="AQ2454" s="240"/>
      <c r="AR2454" s="215"/>
      <c r="AS2454" s="240"/>
      <c r="AT2454" s="27"/>
    </row>
    <row r="2455" spans="1:46" ht="13.15" customHeight="1">
      <c r="A2455" s="122"/>
      <c r="B2455" s="957">
        <f>IF('1C TSrécur14'!$B$16="récurrentes",'1C TSrécur14'!$B$12,"")</f>
        <v>0</v>
      </c>
      <c r="C2455" s="958"/>
      <c r="D2455" s="958"/>
      <c r="E2455" s="958"/>
      <c r="F2455" s="959"/>
      <c r="G2455" s="369" t="str">
        <f>IF(AND('1C TSrécur14'!$B$12&lt;&gt;"",'1C TSrécur14'!$B$16="récurrentes"),"An 1","")</f>
        <v/>
      </c>
      <c r="H2455" s="751"/>
      <c r="I2455" s="751"/>
      <c r="J2455" s="954" t="str">
        <f>IF(AND('1C TSrécur14'!$B$12&lt;&gt;"",'1C TSrécur14'!$B$16="récurrentes"),'1C TSrécur14'!$C$30+'1C TSrécur14'!$D$30+'1C TSrécur14'!$E$30+'1C TSrécur14'!$F$30+'1C TSrécur14'!$G$30+'1C TSrécur14'!$H$30+'1C TSrécur14'!$I$30+'1C TSrécur14'!$J$30+'1C TSrécur14'!$K$30+'1C TSrécur14'!$L$30+'1C TSrécur14'!$M$30+'1C TSrécur14'!$N$30,"")</f>
        <v/>
      </c>
      <c r="K2455" s="955"/>
      <c r="L2455" s="954">
        <f>IF(AND('1C TSrécur14'!$B$12&lt;&gt;"",'1C TSrécur14'!$B$16="récurrentes"),ROUNDDOWN('1C TSrécur14'!$C$31,0)+ROUNDDOWN('1C TSrécur14'!$D$31,0)+ROUNDDOWN('1C TSrécur14'!$E$31,0)+ROUNDDOWN('1C TSrécur14'!$F$31,0)+ROUNDDOWN('1C TSrécur14'!$G$31,0)+ROUNDDOWN('1C TSrécur14'!$H$31,0)+ROUNDDOWN('1C TSrécur14'!$I$31,0)+ROUNDDOWN('1C TSrécur14'!$J$31,0)+ROUNDDOWN('1C TSrécur14'!$K$31,0)+ROUNDDOWN('1C TSrécur14'!$L$31,0)+ROUNDDOWN('1C TSrécur14'!$M$31,0)+ROUNDDOWN('1C TSrécur14'!$N$31,0),0)</f>
        <v>0</v>
      </c>
      <c r="M2455" s="956"/>
      <c r="N2455" s="240"/>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J2455" s="241"/>
      <c r="AK2455" s="241"/>
      <c r="AL2455" s="241"/>
      <c r="AM2455" s="241"/>
      <c r="AN2455" s="205">
        <v>40</v>
      </c>
      <c r="AO2455" s="915">
        <f t="shared" ref="AO2455:AO2456" si="568">L2455*AN2455</f>
        <v>0</v>
      </c>
      <c r="AP2455" s="914">
        <f t="shared" ref="AP2455:AP2456" si="569">$AO2455-AR2455</f>
        <v>0</v>
      </c>
      <c r="AQ2455" s="240"/>
      <c r="AR2455" s="102"/>
      <c r="AS2455" s="240"/>
      <c r="AT2455" s="27"/>
    </row>
    <row r="2456" spans="1:46" ht="13.15" customHeight="1">
      <c r="A2456" s="122"/>
      <c r="B2456" s="957">
        <f>IF('1C TSrécur14'!$B$16="récurrentes",'1C TSrécur14'!$B$12,"")</f>
        <v>0</v>
      </c>
      <c r="C2456" s="958"/>
      <c r="D2456" s="958"/>
      <c r="E2456" s="958"/>
      <c r="F2456" s="959"/>
      <c r="G2456" s="369" t="str">
        <f>IF(AND('1C TSrécur14'!$B$12&lt;&gt;"",'1C TSrécur14'!$B$16="récurrentes"),"An 2","")</f>
        <v/>
      </c>
      <c r="H2456" s="751"/>
      <c r="I2456" s="751"/>
      <c r="J2456" s="960" t="str">
        <f>IF(AND('1C TSrécur14'!$B$12&lt;&gt;"",'1C TSrécur14'!$B$16="récurrentes"),'1C TSrécur14'!$O$30+'1C TSrécur14'!$P$30+'1C TSrécur14'!$Q$30+'1C TSrécur14'!$R$30+'1C TSrécur14'!$S$30+'1C TSrécur14'!$T$30+'1C TSrécur14'!$U$30+'1C TSrécur14'!$V$30+'1C TSrécur14'!$W$30+'1C TSrécur14'!$X$30+'1C TSrécur14'!$Y$30+'1C TSrécur14'!$Z$30,"")</f>
        <v/>
      </c>
      <c r="K2456" s="961"/>
      <c r="L2456" s="954">
        <f>IF(AND('1C TSrécur14'!$B$12&lt;&gt;"",'1C TSrécur14'!$B$16="récurrentes"),ROUNDDOWN('1C TSrécur14'!$O$31,0)+ROUNDDOWN('1C TSrécur14'!$P$31,0)+ROUNDDOWN('1C TSrécur14'!$Q$31,0)+ROUNDDOWN('1C TSrécur14'!$R$31,0)+ROUNDDOWN('1C TSrécur14'!$S$31,0)+ROUNDDOWN('1C TSrécur14'!$T$31,0)+ROUNDDOWN('1C TSrécur14'!$U$31,0)+ROUNDDOWN('1C TSrécur14'!$V$31,0)+ROUNDDOWN('1C TSrécur14'!$W$31,0)+ROUNDDOWN('1C TSrécur14'!$X$31,0)+ROUNDDOWN('1C TSrécur14'!$Y$31,0)+ROUNDDOWN('1C TSrécur14'!$Z$31,0),0)</f>
        <v>0</v>
      </c>
      <c r="M2456" s="956"/>
      <c r="N2456" s="240"/>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J2456" s="241"/>
      <c r="AK2456" s="241"/>
      <c r="AL2456" s="241"/>
      <c r="AM2456" s="241"/>
      <c r="AN2456" s="605">
        <v>40</v>
      </c>
      <c r="AO2456" s="915">
        <f t="shared" si="568"/>
        <v>0</v>
      </c>
      <c r="AP2456" s="913">
        <f t="shared" si="569"/>
        <v>0</v>
      </c>
      <c r="AQ2456" s="240"/>
      <c r="AR2456" s="215"/>
      <c r="AS2456" s="240"/>
      <c r="AT2456" s="27"/>
    </row>
    <row r="2457" spans="1:46" ht="13.15" customHeight="1">
      <c r="A2457" s="122"/>
      <c r="B2457" s="957">
        <f>IF('1C TSrécur15'!$B$16="récurrentes",'1C TSrécur15'!$B$12,"")</f>
        <v>0</v>
      </c>
      <c r="C2457" s="958"/>
      <c r="D2457" s="958"/>
      <c r="E2457" s="958"/>
      <c r="F2457" s="959"/>
      <c r="G2457" s="369" t="str">
        <f>IF(AND('1C TSrécur15'!$B$12&lt;&gt;"",'1C TSrécur15'!$B$16="récurrentes"),"An 1","")</f>
        <v/>
      </c>
      <c r="H2457" s="751"/>
      <c r="I2457" s="751"/>
      <c r="J2457" s="954" t="str">
        <f>IF(AND('1C TSrécur15'!$B$12&lt;&gt;"",'1C TSrécur15'!$B$16="récurrentes"),'1C TSrécur15'!$C$30+'1C TSrécur15'!$D$30+'1C TSrécur15'!$E$30+'1C TSrécur15'!$F$30+'1C TSrécur15'!$G$30+'1C TSrécur15'!$H$30+'1C TSrécur15'!$I$30+'1C TSrécur15'!$J$30+'1C TSrécur15'!$K$30+'1C TSrécur15'!$L$30+'1C TSrécur15'!$M$30+'1C TSrécur15'!$N$30,"")</f>
        <v/>
      </c>
      <c r="K2457" s="955"/>
      <c r="L2457" s="954">
        <f>IF(AND('1C TSrécur15'!$B$12&lt;&gt;"",'1C TSrécur15'!$B$16="récurrentes"),ROUNDDOWN('1C TSrécur15'!$C$31,0)+ROUNDDOWN('1C TSrécur15'!$D$31,0)+ROUNDDOWN('1C TSrécur15'!$E$31,0)+ROUNDDOWN('1C TSrécur15'!$F$31,0)+ROUNDDOWN('1C TSrécur15'!$G$31,0)+ROUNDDOWN('1C TSrécur15'!$H$31,0)+ROUNDDOWN('1C TSrécur15'!$I$31,0)+ROUNDDOWN('1C TSrécur15'!$J$31,0)+ROUNDDOWN('1C TSrécur15'!$K$31,0)+ROUNDDOWN('1C TSrécur15'!$L$31,0)+ROUNDDOWN('1C TSrécur15'!$M$31,0)+ROUNDDOWN('1C TSrécur15'!$N$31,0),0)</f>
        <v>0</v>
      </c>
      <c r="M2457" s="956"/>
      <c r="N2457" s="240"/>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J2457" s="241"/>
      <c r="AK2457" s="241"/>
      <c r="AL2457" s="241"/>
      <c r="AM2457" s="241"/>
      <c r="AN2457" s="205">
        <v>40</v>
      </c>
      <c r="AO2457" s="915">
        <f t="shared" si="566"/>
        <v>0</v>
      </c>
      <c r="AP2457" s="914">
        <f t="shared" si="567"/>
        <v>0</v>
      </c>
      <c r="AQ2457" s="240"/>
      <c r="AR2457" s="102"/>
      <c r="AS2457" s="240"/>
      <c r="AT2457" s="27"/>
    </row>
    <row r="2458" spans="1:46" ht="13.15" customHeight="1">
      <c r="A2458" s="122"/>
      <c r="B2458" s="957">
        <f>IF('1C TSrécur15'!$B$16="récurrentes",'1C TSrécur15'!$B$12,"")</f>
        <v>0</v>
      </c>
      <c r="C2458" s="958"/>
      <c r="D2458" s="958"/>
      <c r="E2458" s="958"/>
      <c r="F2458" s="959"/>
      <c r="G2458" s="369" t="str">
        <f>IF(AND('1C TSrécur15'!$B$12&lt;&gt;"",'1C TSrécur15'!$B$16="récurrentes"),"An 2","")</f>
        <v/>
      </c>
      <c r="H2458" s="751"/>
      <c r="I2458" s="751"/>
      <c r="J2458" s="960" t="str">
        <f>IF(AND('1C TSrécur15'!$B$12&lt;&gt;"",'1C TSrécur15'!$B$16="récurrentes"),'1C TSrécur15'!$O$30+'1C TSrécur15'!$P$30+'1C TSrécur15'!$Q$30+'1C TSrécur15'!$R$30+'1C TSrécur15'!$S$30+'1C TSrécur15'!$T$30+'1C TSrécur15'!$U$30+'1C TSrécur15'!$V$30+'1C TSrécur15'!$W$30+'1C TSrécur15'!$X$30+'1C TSrécur15'!$Y$30+'1C TSrécur15'!$Z$30,"")</f>
        <v/>
      </c>
      <c r="K2458" s="961"/>
      <c r="L2458" s="954">
        <f>IF(AND('1C TSrécur15'!$B$12&lt;&gt;"",'1C TSrécur15'!$B$16="récurrentes"),ROUNDDOWN('1C TSrécur15'!$O$31,0)+ROUNDDOWN('1C TSrécur15'!$P$31,0)+ROUNDDOWN('1C TSrécur15'!$Q$31,0)+ROUNDDOWN('1C TSrécur15'!$R$31,0)+ROUNDDOWN('1C TSrécur15'!$S$31,0)+ROUNDDOWN('1C TSrécur15'!$T$31,0)+ROUNDDOWN('1C TSrécur15'!$U$31,0)+ROUNDDOWN('1C TSrécur15'!$V$31,0)+ROUNDDOWN('1C TSrécur15'!$W$31,0)+ROUNDDOWN('1C TSrécur15'!$X$31,0)+ROUNDDOWN('1C TSrécur15'!$Y$31,0)+ROUNDDOWN('1C TSrécur15'!$Z$31,0),0)</f>
        <v>0</v>
      </c>
      <c r="M2458" s="956"/>
      <c r="N2458" s="240"/>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J2458" s="241"/>
      <c r="AK2458" s="241"/>
      <c r="AL2458" s="241"/>
      <c r="AM2458" s="241"/>
      <c r="AN2458" s="605">
        <v>40</v>
      </c>
      <c r="AO2458" s="915">
        <f t="shared" si="566"/>
        <v>0</v>
      </c>
      <c r="AP2458" s="913">
        <f t="shared" si="567"/>
        <v>0</v>
      </c>
      <c r="AQ2458" s="240"/>
      <c r="AR2458" s="215"/>
      <c r="AS2458" s="240"/>
      <c r="AT2458" s="27"/>
    </row>
    <row r="2459" spans="1:46" ht="13.15" customHeight="1">
      <c r="A2459" s="122"/>
      <c r="B2459" s="957">
        <f>IF('1C TSrécur16'!$B$16="récurrentes",'1C TSrécur16'!$B$12,"")</f>
        <v>0</v>
      </c>
      <c r="C2459" s="958"/>
      <c r="D2459" s="958"/>
      <c r="E2459" s="958"/>
      <c r="F2459" s="959"/>
      <c r="G2459" s="369" t="str">
        <f>IF(AND('1C TSrécur16'!$B$12&lt;&gt;"",'1C TSrécur16'!$B$16="récurrentes"),"An 1","")</f>
        <v/>
      </c>
      <c r="H2459" s="751"/>
      <c r="I2459" s="751"/>
      <c r="J2459" s="954" t="str">
        <f>IF(AND('1C TSrécur16'!$B$12&lt;&gt;"",'1C TSrécur16'!$B$16="récurrentes"),'1C TSrécur16'!$C$30+'1C TSrécur16'!$D$30+'1C TSrécur16'!$E$30+'1C TSrécur16'!$F$30+'1C TSrécur16'!$G$30+'1C TSrécur16'!$H$30+'1C TSrécur16'!$I$30+'1C TSrécur16'!$J$30+'1C TSrécur16'!$K$30+'1C TSrécur16'!$L$30+'1C TSrécur16'!$M$30+'1C TSrécur16'!$N$30,"")</f>
        <v/>
      </c>
      <c r="K2459" s="955"/>
      <c r="L2459" s="954">
        <f>IF(AND('1C TSrécur16'!$B$12&lt;&gt;"",'1C TSrécur16'!$B$16="récurrentes"),ROUNDDOWN('1C TSrécur16'!$C$31,0)+ROUNDDOWN('1C TSrécur16'!$D$31,0)+ROUNDDOWN('1C TSrécur16'!$E$31,0)+ROUNDDOWN('1C TSrécur16'!$F$31,0)+ROUNDDOWN('1C TSrécur16'!$G$31,0)+ROUNDDOWN('1C TSrécur16'!$H$31,0)+ROUNDDOWN('1C TSrécur16'!$I$31,0)+ROUNDDOWN('1C TSrécur16'!$J$31,0)+ROUNDDOWN('1C TSrécur16'!$K$31,0)+ROUNDDOWN('1C TSrécur16'!$L$31,0)+ROUNDDOWN('1C TSrécur16'!$M$31,0)+ROUNDDOWN('1C TSrécur16'!$N$31,0),0)</f>
        <v>0</v>
      </c>
      <c r="M2459" s="956"/>
      <c r="N2459" s="240"/>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J2459" s="241"/>
      <c r="AK2459" s="241"/>
      <c r="AL2459" s="241"/>
      <c r="AM2459" s="241"/>
      <c r="AN2459" s="205">
        <v>40</v>
      </c>
      <c r="AO2459" s="915">
        <f t="shared" ref="AO2459:AO2460" si="570">L2459*AN2459</f>
        <v>0</v>
      </c>
      <c r="AP2459" s="914">
        <f t="shared" ref="AP2459:AP2460" si="571">$AO2459-AR2459</f>
        <v>0</v>
      </c>
      <c r="AQ2459" s="240"/>
      <c r="AR2459" s="102"/>
      <c r="AS2459" s="240"/>
      <c r="AT2459" s="27"/>
    </row>
    <row r="2460" spans="1:46" ht="13.15" customHeight="1">
      <c r="A2460" s="122"/>
      <c r="B2460" s="957">
        <f>IF('1C TSrécur16'!$B$16="récurrentes",'1C TSrécur16'!$B$12,"")</f>
        <v>0</v>
      </c>
      <c r="C2460" s="958"/>
      <c r="D2460" s="958"/>
      <c r="E2460" s="958"/>
      <c r="F2460" s="959"/>
      <c r="G2460" s="369" t="str">
        <f>IF(AND('1C TSrécur16'!$B$12&lt;&gt;"",'1C TSrécur16'!$B$16="récurrentes"),"An 2","")</f>
        <v/>
      </c>
      <c r="H2460" s="751"/>
      <c r="I2460" s="751"/>
      <c r="J2460" s="960" t="str">
        <f>IF(AND('1C TSrécur16'!$B$12&lt;&gt;"",'1C TSrécur16'!$B$16="récurrentes"),'1C TSrécur16'!$O$30+'1C TSrécur16'!$P$30+'1C TSrécur16'!$Q$30+'1C TSrécur16'!$R$30+'1C TSrécur16'!$S$30+'1C TSrécur16'!$T$30+'1C TSrécur16'!$U$30+'1C TSrécur16'!$V$30+'1C TSrécur16'!$W$30+'1C TSrécur16'!$X$30+'1C TSrécur16'!$Y$30+'1C TSrécur16'!$Z$30,"")</f>
        <v/>
      </c>
      <c r="K2460" s="961"/>
      <c r="L2460" s="954">
        <f>IF(AND('1C TSrécur16'!$B$12&lt;&gt;"",'1C TSrécur16'!$B$16="récurrentes"),ROUNDDOWN('1C TSrécur16'!$O$31,0)+ROUNDDOWN('1C TSrécur16'!$P$31,0)+ROUNDDOWN('1C TSrécur16'!$Q$31,0)+ROUNDDOWN('1C TSrécur16'!$R$31,0)+ROUNDDOWN('1C TSrécur16'!$S$31,0)+ROUNDDOWN('1C TSrécur16'!$T$31,0)+ROUNDDOWN('1C TSrécur16'!$U$31,0)+ROUNDDOWN('1C TSrécur16'!$V$31,0)+ROUNDDOWN('1C TSrécur16'!$W$31,0)+ROUNDDOWN('1C TSrécur16'!$X$31,0)+ROUNDDOWN('1C TSrécur16'!$Y$31,0)+ROUNDDOWN('1C TSrécur16'!$Z$31,0),0)</f>
        <v>0</v>
      </c>
      <c r="M2460" s="956"/>
      <c r="N2460" s="240"/>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J2460" s="241"/>
      <c r="AK2460" s="241"/>
      <c r="AL2460" s="241"/>
      <c r="AM2460" s="241"/>
      <c r="AN2460" s="605">
        <v>40</v>
      </c>
      <c r="AO2460" s="915">
        <f t="shared" si="570"/>
        <v>0</v>
      </c>
      <c r="AP2460" s="913">
        <f t="shared" si="571"/>
        <v>0</v>
      </c>
      <c r="AQ2460" s="240"/>
      <c r="AR2460" s="215"/>
      <c r="AS2460" s="240"/>
      <c r="AT2460" s="27"/>
    </row>
    <row r="2461" spans="1:46" ht="13.15" customHeight="1">
      <c r="A2461" s="122"/>
      <c r="B2461" s="957">
        <f>IF('1C TSrécur17'!$B$16="récurrentes",'1C TSrécur17'!$B$12,"")</f>
        <v>0</v>
      </c>
      <c r="C2461" s="958"/>
      <c r="D2461" s="958"/>
      <c r="E2461" s="958"/>
      <c r="F2461" s="959"/>
      <c r="G2461" s="369" t="str">
        <f>IF(AND('1C TSrécur17'!$B$12&lt;&gt;"",'1C TSrécur17'!$B$16="récurrentes"),"An 1","")</f>
        <v/>
      </c>
      <c r="H2461" s="751"/>
      <c r="I2461" s="751"/>
      <c r="J2461" s="954" t="str">
        <f>IF(AND('1C TSrécur17'!$B$12&lt;&gt;"",'1C TSrécur17'!$B$16="récurrentes"),'1C TSrécur17'!$C$30+'1C TSrécur17'!$D$30+'1C TSrécur17'!$E$30+'1C TSrécur17'!$F$30+'1C TSrécur17'!$G$30+'1C TSrécur17'!$H$30+'1C TSrécur17'!$I$30+'1C TSrécur17'!$J$30+'1C TSrécur17'!$K$30+'1C TSrécur17'!$L$30+'1C TSrécur17'!$M$30+'1C TSrécur17'!$N$30,"")</f>
        <v/>
      </c>
      <c r="K2461" s="955"/>
      <c r="L2461" s="954">
        <f>IF(AND('1C TSrécur17'!$B$12&lt;&gt;"",'1C TSrécur17'!$B$16="récurrentes"),ROUNDDOWN('1C TSrécur17'!$C$31,0)+ROUNDDOWN('1C TSrécur17'!$D$31,0)+ROUNDDOWN('1C TSrécur17'!$E$31,0)+ROUNDDOWN('1C TSrécur17'!$F$31,0)+ROUNDDOWN('1C TSrécur17'!$G$31,0)+ROUNDDOWN('1C TSrécur17'!$H$31,0)+ROUNDDOWN('1C TSrécur17'!$I$31,0)+ROUNDDOWN('1C TSrécur17'!$J$31,0)+ROUNDDOWN('1C TSrécur17'!$K$31,0)+ROUNDDOWN('1C TSrécur17'!$L$31,0)+ROUNDDOWN('1C TSrécur17'!$M$31,0)+ROUNDDOWN('1C TSrécur17'!$N$31,0),0)</f>
        <v>0</v>
      </c>
      <c r="M2461" s="956"/>
      <c r="N2461" s="240"/>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J2461" s="241"/>
      <c r="AK2461" s="241"/>
      <c r="AL2461" s="241"/>
      <c r="AM2461" s="241"/>
      <c r="AN2461" s="205">
        <v>40</v>
      </c>
      <c r="AO2461" s="915">
        <f t="shared" si="566"/>
        <v>0</v>
      </c>
      <c r="AP2461" s="914">
        <f t="shared" si="567"/>
        <v>0</v>
      </c>
      <c r="AQ2461" s="240"/>
      <c r="AR2461" s="102"/>
      <c r="AS2461" s="240"/>
      <c r="AT2461" s="27"/>
    </row>
    <row r="2462" spans="1:46" ht="13.15" customHeight="1">
      <c r="A2462" s="122"/>
      <c r="B2462" s="957">
        <f>IF('1C TSrécur17'!$B$16="récurrentes",'1C TSrécur17'!$B$12,"")</f>
        <v>0</v>
      </c>
      <c r="C2462" s="958"/>
      <c r="D2462" s="958"/>
      <c r="E2462" s="958"/>
      <c r="F2462" s="959"/>
      <c r="G2462" s="369" t="str">
        <f>IF(AND('1C TSrécur17'!$B$12&lt;&gt;"",'1C TSrécur17'!$B$16="récurrentes"),"An 2","")</f>
        <v/>
      </c>
      <c r="H2462" s="751"/>
      <c r="I2462" s="751"/>
      <c r="J2462" s="960" t="str">
        <f>IF(AND('1C TSrécur17'!$B$12&lt;&gt;"",'1C TSrécur17'!$B$16="récurrentes"),'1C TSrécur17'!$O$30+'1C TSrécur17'!$P$30+'1C TSrécur17'!$Q$30+'1C TSrécur17'!$R$30+'1C TSrécur17'!$S$30+'1C TSrécur17'!$T$30+'1C TSrécur17'!$U$30+'1C TSrécur17'!$V$30+'1C TSrécur17'!$W$30+'1C TSrécur17'!$X$30+'1C TSrécur17'!$Y$30+'1C TSrécur17'!$Z$30,"")</f>
        <v/>
      </c>
      <c r="K2462" s="961"/>
      <c r="L2462" s="954">
        <f>IF(AND('1C TSrécur17'!$B$12&lt;&gt;"",'1C TSrécur17'!$B$16="récurrentes"),ROUNDDOWN('1C TSrécur17'!$O$31,0)+ROUNDDOWN('1C TSrécur17'!$P$31,0)+ROUNDDOWN('1C TSrécur17'!$Q$31,0)+ROUNDDOWN('1C TSrécur17'!$R$31,0)+ROUNDDOWN('1C TSrécur17'!$S$31,0)+ROUNDDOWN('1C TSrécur17'!$T$31,0)+ROUNDDOWN('1C TSrécur17'!$U$31,0)+ROUNDDOWN('1C TSrécur17'!$V$31,0)+ROUNDDOWN('1C TSrécur17'!$W$31,0)+ROUNDDOWN('1C TSrécur17'!$X$31,0)+ROUNDDOWN('1C TSrécur17'!$Y$31,0)+ROUNDDOWN('1C TSrécur17'!$Z$31,0),0)</f>
        <v>0</v>
      </c>
      <c r="M2462" s="956"/>
      <c r="N2462" s="240"/>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J2462" s="241"/>
      <c r="AK2462" s="241"/>
      <c r="AL2462" s="241"/>
      <c r="AM2462" s="241"/>
      <c r="AN2462" s="605">
        <v>40</v>
      </c>
      <c r="AO2462" s="915">
        <f t="shared" si="566"/>
        <v>0</v>
      </c>
      <c r="AP2462" s="913">
        <f t="shared" si="567"/>
        <v>0</v>
      </c>
      <c r="AQ2462" s="240"/>
      <c r="AR2462" s="215"/>
      <c r="AS2462" s="240"/>
      <c r="AT2462" s="27"/>
    </row>
    <row r="2463" spans="1:46" ht="13.15" customHeight="1">
      <c r="A2463" s="122"/>
      <c r="B2463" s="957">
        <f>IF('1C TSrécur18'!$B$16="récurrentes",'1C TSrécur18'!$B$12,"")</f>
        <v>0</v>
      </c>
      <c r="C2463" s="958"/>
      <c r="D2463" s="958"/>
      <c r="E2463" s="958"/>
      <c r="F2463" s="959"/>
      <c r="G2463" s="369" t="str">
        <f>IF(AND('1C TSrécur18'!$B$12&lt;&gt;"",'1C TSrécur18'!$B$16="récurrentes"),"An 1","")</f>
        <v/>
      </c>
      <c r="H2463" s="751"/>
      <c r="I2463" s="751"/>
      <c r="J2463" s="954" t="str">
        <f>IF(AND('1C TSrécur18'!$B$12&lt;&gt;"",'1C TSrécur18'!$B$16="récurrentes"),'1C TSrécur18'!$C$30+'1C TSrécur18'!$D$30+'1C TSrécur18'!$E$30+'1C TSrécur18'!$F$30+'1C TSrécur18'!$G$30+'1C TSrécur18'!$H$30+'1C TSrécur18'!$I$30+'1C TSrécur18'!$J$30+'1C TSrécur18'!$K$30+'1C TSrécur18'!$L$30+'1C TSrécur18'!$M$30+'1C TSrécur18'!$N$30,"")</f>
        <v/>
      </c>
      <c r="K2463" s="955"/>
      <c r="L2463" s="954">
        <f>IF(AND('1C TSrécur18'!$B$12&lt;&gt;"",'1C TSrécur18'!$B$16="récurrentes"),ROUNDDOWN('1C TSrécur18'!$C$31,0)+ROUNDDOWN('1C TSrécur18'!$D$31,0)+ROUNDDOWN('1C TSrécur18'!$E$31,0)+ROUNDDOWN('1C TSrécur18'!$F$31,0)+ROUNDDOWN('1C TSrécur18'!$G$31,0)+ROUNDDOWN('1C TSrécur18'!$H$31,0)+ROUNDDOWN('1C TSrécur18'!$I$31,0)+ROUNDDOWN('1C TSrécur18'!$J$31,0)+ROUNDDOWN('1C TSrécur18'!$K$31,0)+ROUNDDOWN('1C TSrécur18'!$L$31,0)+ROUNDDOWN('1C TSrécur18'!$M$31,0)+ROUNDDOWN('1C TSrécur18'!$N$31,0),0)</f>
        <v>0</v>
      </c>
      <c r="M2463" s="956"/>
      <c r="N2463" s="240"/>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J2463" s="241"/>
      <c r="AK2463" s="241"/>
      <c r="AL2463" s="241"/>
      <c r="AM2463" s="241"/>
      <c r="AN2463" s="205">
        <v>40</v>
      </c>
      <c r="AO2463" s="915">
        <f t="shared" ref="AO2463:AO2464" si="572">L2463*AN2463</f>
        <v>0</v>
      </c>
      <c r="AP2463" s="914">
        <f t="shared" ref="AP2463:AP2464" si="573">$AO2463-AR2463</f>
        <v>0</v>
      </c>
      <c r="AQ2463" s="240"/>
      <c r="AR2463" s="102"/>
      <c r="AS2463" s="240"/>
      <c r="AT2463" s="27"/>
    </row>
    <row r="2464" spans="1:46" ht="13.15" customHeight="1">
      <c r="A2464" s="122"/>
      <c r="B2464" s="957">
        <f>IF('1C TSrécur18'!$B$16="récurrentes",'1C TSrécur18'!$B$12,"")</f>
        <v>0</v>
      </c>
      <c r="C2464" s="958"/>
      <c r="D2464" s="958"/>
      <c r="E2464" s="958"/>
      <c r="F2464" s="959"/>
      <c r="G2464" s="369" t="str">
        <f>IF(AND('1C TSrécur18'!$B$12&lt;&gt;"",'1C TSrécur18'!$B$16="récurrentes"),"An 2","")</f>
        <v/>
      </c>
      <c r="H2464" s="751"/>
      <c r="I2464" s="751"/>
      <c r="J2464" s="960" t="str">
        <f>IF(AND('1C TSrécur18'!$B$12&lt;&gt;"",'1C TSrécur18'!$B$16="récurrentes"),'1C TSrécur18'!$O$30+'1C TSrécur18'!$P$30+'1C TSrécur18'!$Q$30+'1C TSrécur18'!$R$30+'1C TSrécur18'!$S$30+'1C TSrécur18'!$T$30+'1C TSrécur18'!$U$30+'1C TSrécur18'!$V$30+'1C TSrécur18'!$W$30+'1C TSrécur18'!$X$30+'1C TSrécur18'!$Y$30+'1C TSrécur18'!$Z$30,"")</f>
        <v/>
      </c>
      <c r="K2464" s="961"/>
      <c r="L2464" s="954">
        <f>IF(AND('1C TSrécur18'!$B$12&lt;&gt;"",'1C TSrécur18'!$B$16="récurrentes"),ROUNDDOWN('1C TSrécur18'!$O$31,0)+ROUNDDOWN('1C TSrécur18'!$P$31,0)+ROUNDDOWN('1C TSrécur18'!$Q$31,0)+ROUNDDOWN('1C TSrécur18'!$R$31,0)+ROUNDDOWN('1C TSrécur18'!$S$31,0)+ROUNDDOWN('1C TSrécur18'!$T$31,0)+ROUNDDOWN('1C TSrécur18'!$U$31,0)+ROUNDDOWN('1C TSrécur18'!$V$31,0)+ROUNDDOWN('1C TSrécur18'!$W$31,0)+ROUNDDOWN('1C TSrécur18'!$X$31,0)+ROUNDDOWN('1C TSrécur18'!$Y$31,0)+ROUNDDOWN('1C TSrécur18'!$Z$31,0),0)</f>
        <v>0</v>
      </c>
      <c r="M2464" s="956"/>
      <c r="N2464" s="240"/>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J2464" s="241"/>
      <c r="AK2464" s="241"/>
      <c r="AL2464" s="241"/>
      <c r="AM2464" s="241"/>
      <c r="AN2464" s="605">
        <v>40</v>
      </c>
      <c r="AO2464" s="915">
        <f t="shared" si="572"/>
        <v>0</v>
      </c>
      <c r="AP2464" s="913">
        <f t="shared" si="573"/>
        <v>0</v>
      </c>
      <c r="AQ2464" s="240"/>
      <c r="AR2464" s="215"/>
      <c r="AS2464" s="240"/>
      <c r="AT2464" s="27"/>
    </row>
    <row r="2465" spans="1:47" ht="13.15" customHeight="1">
      <c r="A2465" s="122"/>
      <c r="B2465" s="957">
        <f>IF('1C TSrécur19'!$B$16="récurrentes",'1C TSrécur19'!$B$12,"")</f>
        <v>0</v>
      </c>
      <c r="C2465" s="958"/>
      <c r="D2465" s="958"/>
      <c r="E2465" s="958"/>
      <c r="F2465" s="959"/>
      <c r="G2465" s="369" t="str">
        <f>IF(AND('1C TSrécur19'!$B$12&lt;&gt;"",'1C TSrécur19'!$B$16="récurrentes"),"An 1","")</f>
        <v/>
      </c>
      <c r="H2465" s="751"/>
      <c r="I2465" s="751"/>
      <c r="J2465" s="954" t="str">
        <f>IF(AND('1C TSrécur19'!$B$12&lt;&gt;"",'1C TSrécur19'!$B$16="récurrentes"),'1C TSrécur19'!$C$30+'1C TSrécur19'!$D$30+'1C TSrécur19'!$E$30+'1C TSrécur19'!$F$30+'1C TSrécur19'!$G$30+'1C TSrécur19'!$H$30+'1C TSrécur19'!$I$30+'1C TSrécur19'!$J$30+'1C TSrécur19'!$K$30+'1C TSrécur19'!$L$30+'1C TSrécur19'!$M$30+'1C TSrécur19'!$N$30,"")</f>
        <v/>
      </c>
      <c r="K2465" s="955"/>
      <c r="L2465" s="954">
        <f>IF(AND('1C TSrécur19'!$B$12&lt;&gt;"",'1C TSrécur19'!$B$16="récurrentes"),ROUNDDOWN('1C TSrécur19'!$C$31,0)+ROUNDDOWN('1C TSrécur19'!$D$31,0)+ROUNDDOWN('1C TSrécur19'!$E$31,0)+ROUNDDOWN('1C TSrécur19'!$F$31,0)+ROUNDDOWN('1C TSrécur19'!$G$31,0)+ROUNDDOWN('1C TSrécur19'!$H$31,0)+ROUNDDOWN('1C TSrécur19'!$I$31,0)+ROUNDDOWN('1C TSrécur19'!$J$31,0)+ROUNDDOWN('1C TSrécur19'!$K$31,0)+ROUNDDOWN('1C TSrécur19'!$L$31,0)+ROUNDDOWN('1C TSrécur19'!$M$31,0)+ROUNDDOWN('1C TSrécur19'!$N$31,0),0)</f>
        <v>0</v>
      </c>
      <c r="M2465" s="956"/>
      <c r="N2465" s="240"/>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J2465" s="241"/>
      <c r="AK2465" s="241"/>
      <c r="AL2465" s="241"/>
      <c r="AM2465" s="241"/>
      <c r="AN2465" s="205">
        <v>40</v>
      </c>
      <c r="AO2465" s="915">
        <f t="shared" si="566"/>
        <v>0</v>
      </c>
      <c r="AP2465" s="914">
        <f t="shared" si="567"/>
        <v>0</v>
      </c>
      <c r="AQ2465" s="240"/>
      <c r="AR2465" s="102"/>
      <c r="AS2465" s="240"/>
      <c r="AT2465" s="27"/>
    </row>
    <row r="2466" spans="1:47" ht="13.15" customHeight="1">
      <c r="A2466" s="122"/>
      <c r="B2466" s="957">
        <f>IF('1C TSrécur19'!$B$16="récurrentes",'1C TSrécur19'!$B$12,"")</f>
        <v>0</v>
      </c>
      <c r="C2466" s="958"/>
      <c r="D2466" s="958"/>
      <c r="E2466" s="958"/>
      <c r="F2466" s="959"/>
      <c r="G2466" s="369" t="str">
        <f>IF(AND('1C TSrécur19'!$B$12&lt;&gt;"",'1C TSrécur19'!$B$16="récurrentes"),"An 2","")</f>
        <v/>
      </c>
      <c r="H2466" s="751"/>
      <c r="I2466" s="751"/>
      <c r="J2466" s="960" t="str">
        <f>IF(AND('1C TSrécur19'!$B$12&lt;&gt;"",'1C TSrécur19'!$B$16="récurrentes"),'1C TSrécur19'!$O$30+'1C TSrécur19'!$P$30+'1C TSrécur19'!$Q$30+'1C TSrécur19'!$R$30+'1C TSrécur19'!$S$30+'1C TSrécur19'!$T$30+'1C TSrécur19'!$U$30+'1C TSrécur19'!$V$30+'1C TSrécur19'!$W$30+'1C TSrécur19'!$X$30+'1C TSrécur19'!$Y$30+'1C TSrécur19'!$Z$30,"")</f>
        <v/>
      </c>
      <c r="K2466" s="961"/>
      <c r="L2466" s="954">
        <f>IF(AND('1C TSrécur19'!$B$12&lt;&gt;"",'1C TSrécur19'!$B$16="récurrentes"),ROUNDDOWN('1C TSrécur19'!$O$31,0)+ROUNDDOWN('1C TSrécur19'!$P$31,0)+ROUNDDOWN('1C TSrécur19'!$Q$31,0)+ROUNDDOWN('1C TSrécur19'!$R$31,0)+ROUNDDOWN('1C TSrécur19'!$S$31,0)+ROUNDDOWN('1C TSrécur19'!$T$31,0)+ROUNDDOWN('1C TSrécur19'!$U$31,0)+ROUNDDOWN('1C TSrécur19'!$V$31,0)+ROUNDDOWN('1C TSrécur19'!$W$31,0)+ROUNDDOWN('1C TSrécur19'!$X$31,0)+ROUNDDOWN('1C TSrécur19'!$Y$31,0)+ROUNDDOWN('1C TSrécur19'!$Z$31,0),0)</f>
        <v>0</v>
      </c>
      <c r="M2466" s="956"/>
      <c r="N2466" s="240"/>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J2466" s="241"/>
      <c r="AK2466" s="241"/>
      <c r="AL2466" s="241"/>
      <c r="AM2466" s="241"/>
      <c r="AN2466" s="605">
        <v>40</v>
      </c>
      <c r="AO2466" s="915">
        <f t="shared" si="566"/>
        <v>0</v>
      </c>
      <c r="AP2466" s="913">
        <f t="shared" si="567"/>
        <v>0</v>
      </c>
      <c r="AQ2466" s="240"/>
      <c r="AR2466" s="215"/>
      <c r="AS2466" s="240"/>
      <c r="AT2466" s="27"/>
    </row>
    <row r="2467" spans="1:47" ht="13.15" customHeight="1">
      <c r="A2467" s="122"/>
      <c r="B2467" s="957">
        <f>IF('1C TSrécur20'!$B$16="récurrentes",'1C TSrécur20'!$B$12,"")</f>
        <v>0</v>
      </c>
      <c r="C2467" s="958"/>
      <c r="D2467" s="958"/>
      <c r="E2467" s="958"/>
      <c r="F2467" s="959"/>
      <c r="G2467" s="369" t="str">
        <f>IF(AND('1C TSrécur20'!$B$12&lt;&gt;"",'1C TSrécur20'!$B$16="récurrentes"),"An 1","")</f>
        <v/>
      </c>
      <c r="H2467" s="751"/>
      <c r="I2467" s="751"/>
      <c r="J2467" s="954" t="str">
        <f>IF(AND('1C TSrécur20'!$B$12&lt;&gt;"",'1C TSrécur20'!$B$16="récurrentes"),'1C TSrécur20'!$C$30+'1C TSrécur20'!$D$30+'1C TSrécur20'!$E$30+'1C TSrécur20'!$F$30+'1C TSrécur20'!$G$30+'1C TSrécur20'!$H$30+'1C TSrécur20'!$I$30+'1C TSrécur20'!$J$30+'1C TSrécur20'!$K$30+'1C TSrécur20'!$L$30+'1C TSrécur20'!$M$30+'1C TSrécur20'!$N$30,"")</f>
        <v/>
      </c>
      <c r="K2467" s="955"/>
      <c r="L2467" s="954">
        <f>IF(AND('1C TSrécur20'!$B$12&lt;&gt;"",'1C TSrécur20'!$B$16="récurrentes"),ROUNDDOWN('1C TSrécur20'!$C$31,0)+ROUNDDOWN('1C TSrécur20'!$D$31,0)+ROUNDDOWN('1C TSrécur20'!$E$31,0)+ROUNDDOWN('1C TSrécur20'!$F$31,0)+ROUNDDOWN('1C TSrécur20'!$G$31,0)+ROUNDDOWN('1C TSrécur20'!$H$31,0)+ROUNDDOWN('1C TSrécur20'!$I$31,0)+ROUNDDOWN('1C TSrécur20'!$J$31,0)+ROUNDDOWN('1C TSrécur20'!$K$31,0)+ROUNDDOWN('1C TSrécur20'!$L$31,0)+ROUNDDOWN('1C TSrécur20'!$M$31,0)+ROUNDDOWN('1C TSrécur20'!$N$31,0),0)</f>
        <v>0</v>
      </c>
      <c r="M2467" s="956"/>
      <c r="N2467" s="240"/>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J2467" s="241"/>
      <c r="AK2467" s="241"/>
      <c r="AL2467" s="241"/>
      <c r="AM2467" s="241"/>
      <c r="AN2467" s="205">
        <v>40</v>
      </c>
      <c r="AO2467" s="915">
        <f t="shared" si="560"/>
        <v>0</v>
      </c>
      <c r="AP2467" s="914">
        <f t="shared" si="565"/>
        <v>0</v>
      </c>
      <c r="AQ2467" s="240"/>
      <c r="AR2467" s="102"/>
      <c r="AS2467" s="240"/>
      <c r="AT2467" s="27"/>
    </row>
    <row r="2468" spans="1:47" ht="13.15" customHeight="1" thickBot="1">
      <c r="A2468" s="122"/>
      <c r="B2468" s="957">
        <f>IF('1C TSrécur20'!$B$16="récurrentes",'1C TSrécur20'!$B$12,"")</f>
        <v>0</v>
      </c>
      <c r="C2468" s="958"/>
      <c r="D2468" s="958"/>
      <c r="E2468" s="958"/>
      <c r="F2468" s="959"/>
      <c r="G2468" s="369" t="str">
        <f>IF(AND('1C TSrécur20'!$B$12&lt;&gt;"",'1C TSrécur20'!$B$16="récurrentes"),"An 2","")</f>
        <v/>
      </c>
      <c r="H2468" s="751"/>
      <c r="I2468" s="751"/>
      <c r="J2468" s="960" t="str">
        <f>IF(AND('1C TSrécur20'!$B$12&lt;&gt;"",'1C TSrécur20'!$B$16="récurrentes"),'1C TSrécur20'!$O$30+'1C TSrécur20'!$P$30+'1C TSrécur20'!$Q$30+'1C TSrécur20'!$R$30+'1C TSrécur20'!$S$30+'1C TSrécur20'!$T$30+'1C TSrécur20'!$U$30+'1C TSrécur20'!$V$30+'1C TSrécur20'!$W$30+'1C TSrécur20'!$X$30+'1C TSrécur20'!$Y$30+'1C TSrécur20'!$Z$30,"")</f>
        <v/>
      </c>
      <c r="K2468" s="961"/>
      <c r="L2468" s="954">
        <f>IF(AND('1C TSrécur20'!$B$12&lt;&gt;"",'1C TSrécur20'!$B$16="récurrentes"),ROUNDDOWN('1C TSrécur20'!$O$31,0)+ROUNDDOWN('1C TSrécur20'!$P$31,0)+ROUNDDOWN('1C TSrécur20'!$Q$31,0)+ROUNDDOWN('1C TSrécur20'!$R$31,0)+ROUNDDOWN('1C TSrécur20'!$S$31,0)+ROUNDDOWN('1C TSrécur20'!$T$31,0)+ROUNDDOWN('1C TSrécur20'!$U$31,0)+ROUNDDOWN('1C TSrécur20'!$V$31,0)+ROUNDDOWN('1C TSrécur20'!$W$31,0)+ROUNDDOWN('1C TSrécur20'!$X$31,0)+ROUNDDOWN('1C TSrécur20'!$Y$31,0)+ROUNDDOWN('1C TSrécur20'!$Z$31,0),0)</f>
        <v>0</v>
      </c>
      <c r="M2468" s="956"/>
      <c r="N2468" s="240"/>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J2468" s="241"/>
      <c r="AK2468" s="241"/>
      <c r="AL2468" s="241"/>
      <c r="AM2468" s="241"/>
      <c r="AN2468" s="605">
        <v>40</v>
      </c>
      <c r="AO2468" s="916">
        <f t="shared" si="560"/>
        <v>0</v>
      </c>
      <c r="AP2468" s="913">
        <f t="shared" si="565"/>
        <v>0</v>
      </c>
      <c r="AQ2468" s="240"/>
      <c r="AR2468" s="215"/>
      <c r="AS2468" s="240"/>
      <c r="AT2468" s="27"/>
    </row>
    <row r="2469" spans="1:47" ht="13.5" thickBot="1">
      <c r="A2469" s="1049" t="s">
        <v>147</v>
      </c>
      <c r="B2469" s="1049"/>
      <c r="C2469" s="1049"/>
      <c r="D2469" s="1049"/>
      <c r="E2469" s="1049"/>
      <c r="F2469" s="1049"/>
      <c r="G2469" s="1049"/>
      <c r="H2469" s="1049"/>
      <c r="I2469" s="1049"/>
      <c r="J2469" s="1049"/>
      <c r="K2469" s="1049"/>
      <c r="L2469" s="1049"/>
      <c r="M2469" s="1049"/>
      <c r="N2469" s="1049"/>
      <c r="O2469" s="1049"/>
      <c r="P2469" s="1049"/>
      <c r="Q2469" s="1049"/>
      <c r="R2469" s="1049"/>
      <c r="S2469" s="1049"/>
      <c r="T2469" s="1049"/>
      <c r="U2469" s="1049"/>
      <c r="V2469" s="1049"/>
      <c r="W2469" s="1049"/>
      <c r="X2469" s="1049"/>
      <c r="Y2469" s="1049"/>
      <c r="Z2469" s="1049"/>
      <c r="AA2469" s="1049"/>
      <c r="AB2469" s="1049"/>
      <c r="AC2469" s="1049"/>
      <c r="AD2469" s="1049"/>
      <c r="AE2469" s="1049"/>
      <c r="AF2469" s="1049"/>
      <c r="AG2469" s="1049"/>
      <c r="AH2469" s="1049"/>
      <c r="AI2469" s="1049"/>
      <c r="AJ2469" s="1049"/>
      <c r="AK2469" s="1049"/>
      <c r="AL2469" s="1049"/>
      <c r="AM2469" s="563"/>
      <c r="AN2469" s="564"/>
      <c r="AO2469" s="606">
        <f>SUM(AO2429:AO2468)</f>
        <v>0</v>
      </c>
      <c r="AP2469" s="198">
        <f>SUM(AP2429:AP2468)</f>
        <v>0</v>
      </c>
      <c r="AQ2469" s="240"/>
      <c r="AR2469" s="425">
        <f>SUM(AR2429:AR2468)</f>
        <v>0</v>
      </c>
      <c r="AS2469" s="240"/>
    </row>
    <row r="2470" spans="1:47">
      <c r="J2470" s="37"/>
      <c r="K2470" s="38"/>
      <c r="L2470" s="38"/>
      <c r="M2470" s="38"/>
      <c r="AN2470" s="1178" t="s">
        <v>100</v>
      </c>
      <c r="AO2470" s="1177"/>
      <c r="AP2470" s="571">
        <f>AP2469+AR2469</f>
        <v>0</v>
      </c>
      <c r="AQ2470" s="571">
        <f>AQ2469+AS2469</f>
        <v>0</v>
      </c>
    </row>
    <row r="2471" spans="1:47">
      <c r="J2471" s="37"/>
      <c r="K2471" s="38"/>
      <c r="L2471" s="38"/>
      <c r="M2471" s="38"/>
      <c r="AO2471" s="17"/>
      <c r="AP2471" s="17"/>
      <c r="AQ2471" s="17"/>
    </row>
    <row r="2472" spans="1:47" ht="15.75">
      <c r="A2472" s="146" t="s">
        <v>28</v>
      </c>
      <c r="B2472" s="147"/>
      <c r="C2472" s="148"/>
      <c r="D2472" s="148"/>
      <c r="E2472" s="149"/>
      <c r="F2472" s="150"/>
      <c r="G2472" s="150"/>
      <c r="H2472" s="150"/>
      <c r="I2472" s="150"/>
      <c r="J2472" s="151"/>
      <c r="K2472" s="152"/>
      <c r="L2472" s="152"/>
      <c r="M2472" s="152"/>
      <c r="N2472" s="153"/>
      <c r="O2472" s="153"/>
      <c r="P2472" s="153"/>
      <c r="Q2472" s="153"/>
      <c r="R2472" s="153"/>
      <c r="S2472" s="153"/>
      <c r="T2472" s="153"/>
      <c r="U2472" s="153"/>
      <c r="V2472" s="153"/>
      <c r="W2472" s="153"/>
      <c r="X2472" s="153"/>
      <c r="Y2472" s="153"/>
      <c r="Z2472" s="153"/>
      <c r="AA2472" s="153"/>
      <c r="AB2472" s="153"/>
      <c r="AC2472" s="153"/>
      <c r="AD2472" s="153"/>
      <c r="AE2472" s="153"/>
      <c r="AF2472" s="153"/>
      <c r="AG2472" s="153"/>
      <c r="AH2472" s="153"/>
      <c r="AI2472" s="153"/>
      <c r="AJ2472" s="153"/>
      <c r="AK2472" s="153"/>
      <c r="AL2472" s="153"/>
      <c r="AM2472" s="153"/>
      <c r="AN2472" s="153"/>
      <c r="AO2472" s="154"/>
      <c r="AP2472" s="154"/>
      <c r="AQ2472" s="154"/>
      <c r="AR2472" s="35"/>
      <c r="AS2472" s="35"/>
      <c r="AT2472" s="12"/>
      <c r="AU2472" s="12"/>
    </row>
    <row r="2473" spans="1:47" ht="13.5" thickBot="1">
      <c r="A2473" s="24"/>
      <c r="B2473" s="6"/>
      <c r="C2473" s="5"/>
      <c r="D2473" s="5"/>
      <c r="E2473" s="2"/>
      <c r="F2473" s="7"/>
      <c r="G2473" s="7"/>
      <c r="H2473" s="7"/>
      <c r="I2473" s="7"/>
      <c r="J2473" s="39"/>
      <c r="K2473" s="40"/>
      <c r="L2473" s="40"/>
      <c r="M2473" s="40"/>
      <c r="N2473" s="16"/>
      <c r="O2473" s="16"/>
      <c r="P2473" s="16"/>
      <c r="Q2473" s="16"/>
      <c r="R2473" s="16"/>
      <c r="S2473" s="16"/>
      <c r="T2473" s="16"/>
      <c r="U2473" s="16"/>
      <c r="V2473" s="16"/>
      <c r="W2473" s="16"/>
      <c r="X2473" s="16"/>
      <c r="Y2473" s="16"/>
      <c r="Z2473" s="16"/>
      <c r="AA2473" s="16"/>
      <c r="AB2473" s="16"/>
      <c r="AC2473" s="16"/>
      <c r="AD2473" s="16"/>
      <c r="AE2473" s="16"/>
      <c r="AF2473" s="16"/>
      <c r="AG2473" s="16"/>
      <c r="AH2473" s="16"/>
      <c r="AI2473" s="16"/>
      <c r="AJ2473" s="16"/>
      <c r="AK2473" s="16"/>
      <c r="AL2473" s="16"/>
      <c r="AM2473" s="16"/>
      <c r="AN2473" s="16"/>
      <c r="AO2473" s="36"/>
      <c r="AP2473" s="36"/>
      <c r="AQ2473" s="36"/>
      <c r="AR2473" s="36"/>
      <c r="AS2473" s="36"/>
      <c r="AT2473" s="5"/>
      <c r="AU2473" s="5"/>
    </row>
    <row r="2474" spans="1:47" ht="38.25" customHeight="1">
      <c r="A2474" s="1221" t="s">
        <v>54</v>
      </c>
      <c r="B2474" s="1211" t="s">
        <v>55</v>
      </c>
      <c r="C2474" s="1003" t="s">
        <v>108</v>
      </c>
      <c r="D2474" s="1213" t="s">
        <v>109</v>
      </c>
      <c r="E2474" s="1214"/>
      <c r="F2474" s="1214"/>
      <c r="G2474" s="1215"/>
      <c r="H2474" s="1003" t="s">
        <v>391</v>
      </c>
      <c r="I2474" s="1003" t="s">
        <v>390</v>
      </c>
      <c r="J2474" s="1044" t="s">
        <v>102</v>
      </c>
      <c r="K2474" s="1045"/>
      <c r="L2474" s="1041" t="s">
        <v>61</v>
      </c>
      <c r="M2474" s="1042"/>
      <c r="N2474" s="1043"/>
      <c r="O2474" s="1041" t="s">
        <v>62</v>
      </c>
      <c r="P2474" s="1042"/>
      <c r="Q2474" s="1042"/>
      <c r="R2474" s="1042"/>
      <c r="S2474" s="1042"/>
      <c r="T2474" s="1042"/>
      <c r="U2474" s="1042"/>
      <c r="V2474" s="1042"/>
      <c r="W2474" s="1042"/>
      <c r="X2474" s="1042"/>
      <c r="Y2474" s="1042"/>
      <c r="Z2474" s="1042"/>
      <c r="AA2474" s="1042"/>
      <c r="AB2474" s="1042"/>
      <c r="AC2474" s="1042"/>
      <c r="AD2474" s="1042"/>
      <c r="AE2474" s="1042"/>
      <c r="AF2474" s="1042"/>
      <c r="AG2474" s="1042"/>
      <c r="AH2474" s="1042"/>
      <c r="AI2474" s="1042"/>
      <c r="AJ2474" s="1043"/>
      <c r="AK2474" s="155" t="s">
        <v>62</v>
      </c>
      <c r="AL2474" s="155" t="s">
        <v>62</v>
      </c>
      <c r="AM2474" s="1146" t="s">
        <v>63</v>
      </c>
      <c r="AN2474" s="1147"/>
      <c r="AO2474" s="1148"/>
      <c r="AP2474" s="1103" t="s">
        <v>64</v>
      </c>
      <c r="AQ2474" s="1104"/>
      <c r="AR2474" s="1104"/>
      <c r="AS2474" s="1104"/>
      <c r="AT2474" s="1105"/>
      <c r="AU2474" s="569"/>
    </row>
    <row r="2475" spans="1:47" ht="30.75" customHeight="1" thickBot="1">
      <c r="A2475" s="1222"/>
      <c r="B2475" s="1212"/>
      <c r="C2475" s="1004"/>
      <c r="D2475" s="1216"/>
      <c r="E2475" s="1217"/>
      <c r="F2475" s="1217"/>
      <c r="G2475" s="1218"/>
      <c r="H2475" s="1004" t="s">
        <v>389</v>
      </c>
      <c r="I2475" s="1004" t="s">
        <v>389</v>
      </c>
      <c r="J2475" s="156" t="s">
        <v>104</v>
      </c>
      <c r="K2475" s="156" t="s">
        <v>105</v>
      </c>
      <c r="L2475" s="190" t="s">
        <v>68</v>
      </c>
      <c r="M2475" s="190" t="s">
        <v>69</v>
      </c>
      <c r="N2475" s="157" t="s">
        <v>70</v>
      </c>
      <c r="O2475" s="157" t="s">
        <v>71</v>
      </c>
      <c r="P2475" s="157" t="s">
        <v>72</v>
      </c>
      <c r="Q2475" s="157" t="s">
        <v>73</v>
      </c>
      <c r="R2475" s="157" t="s">
        <v>74</v>
      </c>
      <c r="S2475" s="157" t="s">
        <v>75</v>
      </c>
      <c r="T2475" s="157" t="s">
        <v>76</v>
      </c>
      <c r="U2475" s="157" t="s">
        <v>77</v>
      </c>
      <c r="V2475" s="157" t="s">
        <v>78</v>
      </c>
      <c r="W2475" s="157" t="s">
        <v>79</v>
      </c>
      <c r="X2475" s="157" t="s">
        <v>80</v>
      </c>
      <c r="Y2475" s="157" t="s">
        <v>81</v>
      </c>
      <c r="Z2475" s="157" t="s">
        <v>82</v>
      </c>
      <c r="AA2475" s="157" t="s">
        <v>83</v>
      </c>
      <c r="AB2475" s="157" t="s">
        <v>84</v>
      </c>
      <c r="AC2475" s="157" t="s">
        <v>85</v>
      </c>
      <c r="AD2475" s="157" t="s">
        <v>86</v>
      </c>
      <c r="AE2475" s="157" t="s">
        <v>87</v>
      </c>
      <c r="AF2475" s="157" t="s">
        <v>88</v>
      </c>
      <c r="AG2475" s="157" t="s">
        <v>89</v>
      </c>
      <c r="AH2475" s="157" t="s">
        <v>90</v>
      </c>
      <c r="AI2475" s="157" t="s">
        <v>91</v>
      </c>
      <c r="AJ2475" s="157" t="s">
        <v>92</v>
      </c>
      <c r="AK2475" s="157" t="s">
        <v>93</v>
      </c>
      <c r="AL2475" s="157" t="s">
        <v>94</v>
      </c>
      <c r="AM2475" s="203" t="s">
        <v>68</v>
      </c>
      <c r="AN2475" s="203" t="s">
        <v>69</v>
      </c>
      <c r="AO2475" s="204" t="s">
        <v>70</v>
      </c>
      <c r="AP2475" s="193" t="s">
        <v>95</v>
      </c>
      <c r="AQ2475" s="193" t="s">
        <v>96</v>
      </c>
      <c r="AR2475" s="192" t="s">
        <v>97</v>
      </c>
      <c r="AS2475" s="192" t="s">
        <v>98</v>
      </c>
      <c r="AT2475" s="124" t="s">
        <v>67</v>
      </c>
      <c r="AU2475" s="570"/>
    </row>
    <row r="2476" spans="1:47" ht="15">
      <c r="A2476" s="306"/>
      <c r="B2476" s="337"/>
      <c r="C2476" s="349"/>
      <c r="D2476" s="1046"/>
      <c r="E2476" s="1047"/>
      <c r="F2476" s="1047"/>
      <c r="G2476" s="1048"/>
      <c r="H2476" s="744">
        <v>0.21</v>
      </c>
      <c r="I2476" s="746">
        <v>1</v>
      </c>
      <c r="J2476" s="310"/>
      <c r="K2476" s="731">
        <f t="shared" ref="K2476:K2503" si="574">J2476+(J2476*H2476)</f>
        <v>0</v>
      </c>
      <c r="L2476" s="483"/>
      <c r="M2476" s="483"/>
      <c r="N2476" s="372">
        <f>L2476+M2476</f>
        <v>0</v>
      </c>
      <c r="O2476" s="354"/>
      <c r="P2476" s="354"/>
      <c r="Q2476" s="354"/>
      <c r="R2476" s="354"/>
      <c r="S2476" s="354"/>
      <c r="T2476" s="354"/>
      <c r="U2476" s="354"/>
      <c r="V2476" s="354"/>
      <c r="W2476" s="354"/>
      <c r="X2476" s="354"/>
      <c r="Y2476" s="354"/>
      <c r="Z2476" s="354"/>
      <c r="AA2476" s="354"/>
      <c r="AB2476" s="354"/>
      <c r="AC2476" s="354"/>
      <c r="AD2476" s="354"/>
      <c r="AE2476" s="354"/>
      <c r="AF2476" s="354"/>
      <c r="AG2476" s="354"/>
      <c r="AH2476" s="354"/>
      <c r="AI2476" s="354"/>
      <c r="AJ2476" s="487"/>
      <c r="AK2476" s="490">
        <f>SUM(O2476:AJ2476)</f>
        <v>0</v>
      </c>
      <c r="AL2476" s="291">
        <f t="shared" ref="AL2476:AL2503" si="575">N2476+AK2476</f>
        <v>0</v>
      </c>
      <c r="AM2476" s="758">
        <f t="shared" ref="AM2476" si="576">(J2476+(J2476*H2476)-(J2476*H2476*I2476))*L2476</f>
        <v>0</v>
      </c>
      <c r="AN2476" s="758">
        <f t="shared" ref="AN2476" si="577">((J2476+(J2476*H2476)-(J2476*H2476*I2476))*M2476)*50%</f>
        <v>0</v>
      </c>
      <c r="AO2476" s="759">
        <f>AM2476+AN2476</f>
        <v>0</v>
      </c>
      <c r="AP2476" s="59">
        <f>AM2476-AR2476</f>
        <v>0</v>
      </c>
      <c r="AQ2476" s="59">
        <f>AN2476-AS2476</f>
        <v>0</v>
      </c>
      <c r="AR2476" s="102"/>
      <c r="AS2476" s="102"/>
      <c r="AT2476" s="27"/>
    </row>
    <row r="2477" spans="1:47" ht="15">
      <c r="A2477" s="309"/>
      <c r="B2477" s="338"/>
      <c r="C2477" s="350"/>
      <c r="D2477" s="951"/>
      <c r="E2477" s="952"/>
      <c r="F2477" s="952"/>
      <c r="G2477" s="953"/>
      <c r="H2477" s="745">
        <v>0.21</v>
      </c>
      <c r="I2477" s="747">
        <v>1</v>
      </c>
      <c r="J2477" s="316"/>
      <c r="K2477" s="731">
        <f t="shared" si="574"/>
        <v>0</v>
      </c>
      <c r="L2477" s="484"/>
      <c r="M2477" s="484"/>
      <c r="N2477" s="373">
        <f t="shared" ref="N2477:N2503" si="578">L2477+M2477</f>
        <v>0</v>
      </c>
      <c r="O2477" s="355"/>
      <c r="P2477" s="355"/>
      <c r="Q2477" s="355"/>
      <c r="R2477" s="355"/>
      <c r="S2477" s="355"/>
      <c r="T2477" s="355"/>
      <c r="U2477" s="355"/>
      <c r="V2477" s="355"/>
      <c r="W2477" s="355"/>
      <c r="X2477" s="355"/>
      <c r="Y2477" s="355"/>
      <c r="Z2477" s="355"/>
      <c r="AA2477" s="355"/>
      <c r="AB2477" s="355"/>
      <c r="AC2477" s="355"/>
      <c r="AD2477" s="355"/>
      <c r="AE2477" s="355"/>
      <c r="AF2477" s="355"/>
      <c r="AG2477" s="355"/>
      <c r="AH2477" s="355"/>
      <c r="AI2477" s="355"/>
      <c r="AJ2477" s="488"/>
      <c r="AK2477" s="491">
        <f t="shared" ref="AK2477:AK2503" si="579">SUM(O2477:AJ2477)</f>
        <v>0</v>
      </c>
      <c r="AL2477" s="292">
        <f t="shared" si="575"/>
        <v>0</v>
      </c>
      <c r="AM2477" s="758">
        <f t="shared" ref="AM2477:AM2503" si="580">(J2477+(J2477*H2477)-(J2477*H2477*I2477))*L2477</f>
        <v>0</v>
      </c>
      <c r="AN2477" s="758">
        <f t="shared" ref="AN2477:AN2503" si="581">((J2477+(J2477*H2477)-(J2477*H2477*I2477))*M2477)*50%</f>
        <v>0</v>
      </c>
      <c r="AO2477" s="760">
        <f t="shared" ref="AO2477:AO2503" si="582">AM2477+AN2477</f>
        <v>0</v>
      </c>
      <c r="AP2477" s="59">
        <f t="shared" ref="AP2477:AP2497" si="583">AN2477-AR2477</f>
        <v>0</v>
      </c>
      <c r="AQ2477" s="59">
        <f t="shared" ref="AQ2477:AQ2503" si="584">AO2477-AS2477</f>
        <v>0</v>
      </c>
      <c r="AR2477" s="102"/>
      <c r="AS2477" s="102"/>
      <c r="AT2477" s="27"/>
    </row>
    <row r="2478" spans="1:47" ht="15">
      <c r="A2478" s="309"/>
      <c r="B2478" s="338"/>
      <c r="C2478" s="350"/>
      <c r="D2478" s="951"/>
      <c r="E2478" s="952"/>
      <c r="F2478" s="952"/>
      <c r="G2478" s="953"/>
      <c r="H2478" s="745">
        <v>0.21</v>
      </c>
      <c r="I2478" s="747">
        <v>1</v>
      </c>
      <c r="J2478" s="316"/>
      <c r="K2478" s="731">
        <f t="shared" si="574"/>
        <v>0</v>
      </c>
      <c r="L2478" s="484"/>
      <c r="M2478" s="484"/>
      <c r="N2478" s="373">
        <f t="shared" ref="N2478:N2484" si="585">L2478+M2478</f>
        <v>0</v>
      </c>
      <c r="O2478" s="355"/>
      <c r="P2478" s="355"/>
      <c r="Q2478" s="355"/>
      <c r="R2478" s="355"/>
      <c r="S2478" s="355"/>
      <c r="T2478" s="355"/>
      <c r="U2478" s="355"/>
      <c r="V2478" s="355"/>
      <c r="W2478" s="355"/>
      <c r="X2478" s="355"/>
      <c r="Y2478" s="355"/>
      <c r="Z2478" s="355"/>
      <c r="AA2478" s="355"/>
      <c r="AB2478" s="355"/>
      <c r="AC2478" s="355"/>
      <c r="AD2478" s="355"/>
      <c r="AE2478" s="355"/>
      <c r="AF2478" s="355"/>
      <c r="AG2478" s="355"/>
      <c r="AH2478" s="355"/>
      <c r="AI2478" s="355"/>
      <c r="AJ2478" s="488"/>
      <c r="AK2478" s="491">
        <f t="shared" ref="AK2478:AK2484" si="586">SUM(O2478:AJ2478)</f>
        <v>0</v>
      </c>
      <c r="AL2478" s="292">
        <f t="shared" ref="AL2478:AL2484" si="587">N2478+AK2478</f>
        <v>0</v>
      </c>
      <c r="AM2478" s="758">
        <f t="shared" si="580"/>
        <v>0</v>
      </c>
      <c r="AN2478" s="758">
        <f t="shared" si="581"/>
        <v>0</v>
      </c>
      <c r="AO2478" s="760">
        <f t="shared" si="582"/>
        <v>0</v>
      </c>
      <c r="AP2478" s="59">
        <f t="shared" ref="AP2478:AP2479" si="588">AN2478-AR2478</f>
        <v>0</v>
      </c>
      <c r="AQ2478" s="59">
        <f t="shared" ref="AQ2478:AQ2484" si="589">AO2478-AS2478</f>
        <v>0</v>
      </c>
      <c r="AR2478" s="102"/>
      <c r="AS2478" s="102"/>
      <c r="AT2478" s="27"/>
    </row>
    <row r="2479" spans="1:47" ht="15">
      <c r="A2479" s="309"/>
      <c r="B2479" s="338"/>
      <c r="C2479" s="350"/>
      <c r="D2479" s="951"/>
      <c r="E2479" s="952"/>
      <c r="F2479" s="952"/>
      <c r="G2479" s="953"/>
      <c r="H2479" s="745">
        <v>0.21</v>
      </c>
      <c r="I2479" s="747">
        <v>1</v>
      </c>
      <c r="J2479" s="316"/>
      <c r="K2479" s="731">
        <f t="shared" si="574"/>
        <v>0</v>
      </c>
      <c r="L2479" s="484"/>
      <c r="M2479" s="484"/>
      <c r="N2479" s="373">
        <f t="shared" si="585"/>
        <v>0</v>
      </c>
      <c r="O2479" s="355"/>
      <c r="P2479" s="355"/>
      <c r="Q2479" s="355"/>
      <c r="R2479" s="355"/>
      <c r="S2479" s="355"/>
      <c r="T2479" s="355"/>
      <c r="U2479" s="355"/>
      <c r="V2479" s="355"/>
      <c r="W2479" s="355"/>
      <c r="X2479" s="355"/>
      <c r="Y2479" s="355"/>
      <c r="Z2479" s="355"/>
      <c r="AA2479" s="355"/>
      <c r="AB2479" s="355"/>
      <c r="AC2479" s="355"/>
      <c r="AD2479" s="355"/>
      <c r="AE2479" s="355"/>
      <c r="AF2479" s="355"/>
      <c r="AG2479" s="355"/>
      <c r="AH2479" s="355"/>
      <c r="AI2479" s="355"/>
      <c r="AJ2479" s="488"/>
      <c r="AK2479" s="491">
        <f t="shared" si="586"/>
        <v>0</v>
      </c>
      <c r="AL2479" s="292">
        <f t="shared" si="587"/>
        <v>0</v>
      </c>
      <c r="AM2479" s="758">
        <f t="shared" si="580"/>
        <v>0</v>
      </c>
      <c r="AN2479" s="758">
        <f t="shared" si="581"/>
        <v>0</v>
      </c>
      <c r="AO2479" s="760">
        <f t="shared" si="582"/>
        <v>0</v>
      </c>
      <c r="AP2479" s="59">
        <f t="shared" si="588"/>
        <v>0</v>
      </c>
      <c r="AQ2479" s="59">
        <f t="shared" si="589"/>
        <v>0</v>
      </c>
      <c r="AR2479" s="102"/>
      <c r="AS2479" s="102"/>
      <c r="AT2479" s="27"/>
    </row>
    <row r="2480" spans="1:47" ht="15">
      <c r="A2480" s="309"/>
      <c r="B2480" s="338"/>
      <c r="C2480" s="350"/>
      <c r="D2480" s="951"/>
      <c r="E2480" s="952"/>
      <c r="F2480" s="952"/>
      <c r="G2480" s="953"/>
      <c r="H2480" s="745">
        <v>0.21</v>
      </c>
      <c r="I2480" s="747">
        <v>1</v>
      </c>
      <c r="J2480" s="316"/>
      <c r="K2480" s="731">
        <f t="shared" si="574"/>
        <v>0</v>
      </c>
      <c r="L2480" s="484"/>
      <c r="M2480" s="484"/>
      <c r="N2480" s="373">
        <f t="shared" si="585"/>
        <v>0</v>
      </c>
      <c r="O2480" s="355"/>
      <c r="P2480" s="355"/>
      <c r="Q2480" s="355"/>
      <c r="R2480" s="355"/>
      <c r="S2480" s="355"/>
      <c r="T2480" s="355"/>
      <c r="U2480" s="355"/>
      <c r="V2480" s="355"/>
      <c r="W2480" s="355"/>
      <c r="X2480" s="355"/>
      <c r="Y2480" s="355"/>
      <c r="Z2480" s="355"/>
      <c r="AA2480" s="355"/>
      <c r="AB2480" s="355"/>
      <c r="AC2480" s="355"/>
      <c r="AD2480" s="355"/>
      <c r="AE2480" s="355"/>
      <c r="AF2480" s="355"/>
      <c r="AG2480" s="355"/>
      <c r="AH2480" s="355"/>
      <c r="AI2480" s="355"/>
      <c r="AJ2480" s="488"/>
      <c r="AK2480" s="491">
        <f t="shared" si="586"/>
        <v>0</v>
      </c>
      <c r="AL2480" s="292">
        <f t="shared" si="587"/>
        <v>0</v>
      </c>
      <c r="AM2480" s="758">
        <f t="shared" si="580"/>
        <v>0</v>
      </c>
      <c r="AN2480" s="758">
        <f t="shared" si="581"/>
        <v>0</v>
      </c>
      <c r="AO2480" s="760">
        <f t="shared" si="582"/>
        <v>0</v>
      </c>
      <c r="AP2480" s="59">
        <f>AN2480-AR2480</f>
        <v>0</v>
      </c>
      <c r="AQ2480" s="59">
        <f t="shared" si="589"/>
        <v>0</v>
      </c>
      <c r="AR2480" s="102"/>
      <c r="AS2480" s="102"/>
      <c r="AT2480" s="27"/>
    </row>
    <row r="2481" spans="1:46" ht="15">
      <c r="A2481" s="309"/>
      <c r="B2481" s="338"/>
      <c r="C2481" s="350"/>
      <c r="D2481" s="951"/>
      <c r="E2481" s="952"/>
      <c r="F2481" s="952"/>
      <c r="G2481" s="953"/>
      <c r="H2481" s="745">
        <v>0.21</v>
      </c>
      <c r="I2481" s="747">
        <v>1</v>
      </c>
      <c r="J2481" s="316"/>
      <c r="K2481" s="731">
        <f t="shared" si="574"/>
        <v>0</v>
      </c>
      <c r="L2481" s="484"/>
      <c r="M2481" s="484"/>
      <c r="N2481" s="373">
        <f t="shared" si="585"/>
        <v>0</v>
      </c>
      <c r="O2481" s="355"/>
      <c r="P2481" s="355"/>
      <c r="Q2481" s="355"/>
      <c r="R2481" s="355"/>
      <c r="S2481" s="355"/>
      <c r="T2481" s="355"/>
      <c r="U2481" s="355"/>
      <c r="V2481" s="355"/>
      <c r="W2481" s="355"/>
      <c r="X2481" s="355"/>
      <c r="Y2481" s="355"/>
      <c r="Z2481" s="355"/>
      <c r="AA2481" s="355"/>
      <c r="AB2481" s="355"/>
      <c r="AC2481" s="355"/>
      <c r="AD2481" s="355"/>
      <c r="AE2481" s="355"/>
      <c r="AF2481" s="355"/>
      <c r="AG2481" s="355"/>
      <c r="AH2481" s="355"/>
      <c r="AI2481" s="355"/>
      <c r="AJ2481" s="488"/>
      <c r="AK2481" s="491">
        <f t="shared" si="586"/>
        <v>0</v>
      </c>
      <c r="AL2481" s="292">
        <f t="shared" si="587"/>
        <v>0</v>
      </c>
      <c r="AM2481" s="758">
        <f t="shared" si="580"/>
        <v>0</v>
      </c>
      <c r="AN2481" s="758">
        <f t="shared" si="581"/>
        <v>0</v>
      </c>
      <c r="AO2481" s="760">
        <f t="shared" si="582"/>
        <v>0</v>
      </c>
      <c r="AP2481" s="59">
        <f t="shared" ref="AP2481:AP2486" si="590">AN2481-AR2481</f>
        <v>0</v>
      </c>
      <c r="AQ2481" s="59">
        <f t="shared" si="589"/>
        <v>0</v>
      </c>
      <c r="AR2481" s="102"/>
      <c r="AS2481" s="102"/>
      <c r="AT2481" s="27"/>
    </row>
    <row r="2482" spans="1:46" ht="15">
      <c r="A2482" s="309"/>
      <c r="B2482" s="338"/>
      <c r="C2482" s="350"/>
      <c r="D2482" s="951"/>
      <c r="E2482" s="952"/>
      <c r="F2482" s="952"/>
      <c r="G2482" s="953"/>
      <c r="H2482" s="745">
        <v>0.21</v>
      </c>
      <c r="I2482" s="747">
        <v>1</v>
      </c>
      <c r="J2482" s="316"/>
      <c r="K2482" s="731">
        <f t="shared" si="574"/>
        <v>0</v>
      </c>
      <c r="L2482" s="484"/>
      <c r="M2482" s="484"/>
      <c r="N2482" s="373">
        <f t="shared" si="585"/>
        <v>0</v>
      </c>
      <c r="O2482" s="355"/>
      <c r="P2482" s="355"/>
      <c r="Q2482" s="355"/>
      <c r="R2482" s="355"/>
      <c r="S2482" s="355"/>
      <c r="T2482" s="355"/>
      <c r="U2482" s="355"/>
      <c r="V2482" s="355"/>
      <c r="W2482" s="355"/>
      <c r="X2482" s="355"/>
      <c r="Y2482" s="355"/>
      <c r="Z2482" s="355"/>
      <c r="AA2482" s="355"/>
      <c r="AB2482" s="355"/>
      <c r="AC2482" s="355"/>
      <c r="AD2482" s="355"/>
      <c r="AE2482" s="355"/>
      <c r="AF2482" s="355"/>
      <c r="AG2482" s="355"/>
      <c r="AH2482" s="355"/>
      <c r="AI2482" s="355"/>
      <c r="AJ2482" s="488"/>
      <c r="AK2482" s="491">
        <f t="shared" si="586"/>
        <v>0</v>
      </c>
      <c r="AL2482" s="292">
        <f t="shared" si="587"/>
        <v>0</v>
      </c>
      <c r="AM2482" s="758">
        <f t="shared" si="580"/>
        <v>0</v>
      </c>
      <c r="AN2482" s="758">
        <f t="shared" si="581"/>
        <v>0</v>
      </c>
      <c r="AO2482" s="760">
        <f t="shared" si="582"/>
        <v>0</v>
      </c>
      <c r="AP2482" s="59">
        <f t="shared" si="590"/>
        <v>0</v>
      </c>
      <c r="AQ2482" s="59">
        <f t="shared" si="589"/>
        <v>0</v>
      </c>
      <c r="AR2482" s="102"/>
      <c r="AS2482" s="102"/>
      <c r="AT2482" s="27"/>
    </row>
    <row r="2483" spans="1:46" ht="15.75" thickBot="1">
      <c r="A2483" s="309"/>
      <c r="B2483" s="338"/>
      <c r="C2483" s="350"/>
      <c r="D2483" s="951"/>
      <c r="E2483" s="952"/>
      <c r="F2483" s="952"/>
      <c r="G2483" s="953"/>
      <c r="H2483" s="745">
        <v>0.21</v>
      </c>
      <c r="I2483" s="747">
        <v>1</v>
      </c>
      <c r="J2483" s="316"/>
      <c r="K2483" s="731">
        <f t="shared" si="574"/>
        <v>0</v>
      </c>
      <c r="L2483" s="484"/>
      <c r="M2483" s="484"/>
      <c r="N2483" s="373">
        <f t="shared" si="585"/>
        <v>0</v>
      </c>
      <c r="O2483" s="355"/>
      <c r="P2483" s="355"/>
      <c r="Q2483" s="355"/>
      <c r="R2483" s="355"/>
      <c r="S2483" s="355"/>
      <c r="T2483" s="355"/>
      <c r="U2483" s="355"/>
      <c r="V2483" s="355"/>
      <c r="W2483" s="355"/>
      <c r="X2483" s="355"/>
      <c r="Y2483" s="355"/>
      <c r="Z2483" s="355"/>
      <c r="AA2483" s="355"/>
      <c r="AB2483" s="355"/>
      <c r="AC2483" s="355"/>
      <c r="AD2483" s="355"/>
      <c r="AE2483" s="355"/>
      <c r="AF2483" s="355"/>
      <c r="AG2483" s="355"/>
      <c r="AH2483" s="355"/>
      <c r="AI2483" s="355"/>
      <c r="AJ2483" s="488"/>
      <c r="AK2483" s="491">
        <f t="shared" si="586"/>
        <v>0</v>
      </c>
      <c r="AL2483" s="292">
        <f t="shared" si="587"/>
        <v>0</v>
      </c>
      <c r="AM2483" s="758">
        <f t="shared" si="580"/>
        <v>0</v>
      </c>
      <c r="AN2483" s="758">
        <f t="shared" si="581"/>
        <v>0</v>
      </c>
      <c r="AO2483" s="760">
        <f t="shared" si="582"/>
        <v>0</v>
      </c>
      <c r="AP2483" s="59">
        <f t="shared" si="590"/>
        <v>0</v>
      </c>
      <c r="AQ2483" s="59">
        <f t="shared" si="589"/>
        <v>0</v>
      </c>
      <c r="AR2483" s="102"/>
      <c r="AS2483" s="102"/>
      <c r="AT2483" s="27"/>
    </row>
    <row r="2484" spans="1:46" ht="15" hidden="1">
      <c r="A2484" s="307"/>
      <c r="B2484" s="351"/>
      <c r="C2484" s="352"/>
      <c r="D2484" s="951"/>
      <c r="E2484" s="952"/>
      <c r="F2484" s="952"/>
      <c r="G2484" s="953"/>
      <c r="H2484" s="745">
        <v>0.21</v>
      </c>
      <c r="I2484" s="747">
        <v>1</v>
      </c>
      <c r="J2484" s="312"/>
      <c r="K2484" s="731">
        <f t="shared" si="574"/>
        <v>0</v>
      </c>
      <c r="L2484" s="485"/>
      <c r="M2484" s="485"/>
      <c r="N2484" s="373">
        <f t="shared" si="585"/>
        <v>0</v>
      </c>
      <c r="O2484" s="355"/>
      <c r="P2484" s="355"/>
      <c r="Q2484" s="355"/>
      <c r="R2484" s="355"/>
      <c r="S2484" s="355"/>
      <c r="T2484" s="355"/>
      <c r="U2484" s="355"/>
      <c r="V2484" s="355"/>
      <c r="W2484" s="355"/>
      <c r="X2484" s="355"/>
      <c r="Y2484" s="355"/>
      <c r="Z2484" s="355"/>
      <c r="AA2484" s="355"/>
      <c r="AB2484" s="355"/>
      <c r="AC2484" s="355"/>
      <c r="AD2484" s="355"/>
      <c r="AE2484" s="355"/>
      <c r="AF2484" s="355"/>
      <c r="AG2484" s="355"/>
      <c r="AH2484" s="355"/>
      <c r="AI2484" s="355"/>
      <c r="AJ2484" s="488"/>
      <c r="AK2484" s="491">
        <f t="shared" si="586"/>
        <v>0</v>
      </c>
      <c r="AL2484" s="292">
        <f t="shared" si="587"/>
        <v>0</v>
      </c>
      <c r="AM2484" s="758">
        <f t="shared" si="580"/>
        <v>0</v>
      </c>
      <c r="AN2484" s="758">
        <f t="shared" si="581"/>
        <v>0</v>
      </c>
      <c r="AO2484" s="760">
        <f t="shared" si="582"/>
        <v>0</v>
      </c>
      <c r="AP2484" s="59">
        <f t="shared" si="590"/>
        <v>0</v>
      </c>
      <c r="AQ2484" s="59">
        <f t="shared" si="589"/>
        <v>0</v>
      </c>
      <c r="AR2484" s="102"/>
      <c r="AS2484" s="102"/>
      <c r="AT2484" s="27"/>
    </row>
    <row r="2485" spans="1:46" ht="15" hidden="1">
      <c r="A2485" s="309"/>
      <c r="B2485" s="338"/>
      <c r="C2485" s="350"/>
      <c r="D2485" s="951"/>
      <c r="E2485" s="952"/>
      <c r="F2485" s="952"/>
      <c r="G2485" s="953"/>
      <c r="H2485" s="745">
        <v>0.21</v>
      </c>
      <c r="I2485" s="747">
        <v>1</v>
      </c>
      <c r="J2485" s="316"/>
      <c r="K2485" s="731">
        <f t="shared" si="574"/>
        <v>0</v>
      </c>
      <c r="L2485" s="484"/>
      <c r="M2485" s="484"/>
      <c r="N2485" s="373">
        <f t="shared" ref="N2485:N2495" si="591">L2485+M2485</f>
        <v>0</v>
      </c>
      <c r="O2485" s="355"/>
      <c r="P2485" s="355"/>
      <c r="Q2485" s="355"/>
      <c r="R2485" s="355"/>
      <c r="S2485" s="355"/>
      <c r="T2485" s="355"/>
      <c r="U2485" s="355"/>
      <c r="V2485" s="355"/>
      <c r="W2485" s="355"/>
      <c r="X2485" s="355"/>
      <c r="Y2485" s="355"/>
      <c r="Z2485" s="355"/>
      <c r="AA2485" s="355"/>
      <c r="AB2485" s="355"/>
      <c r="AC2485" s="355"/>
      <c r="AD2485" s="355"/>
      <c r="AE2485" s="355"/>
      <c r="AF2485" s="355"/>
      <c r="AG2485" s="355"/>
      <c r="AH2485" s="355"/>
      <c r="AI2485" s="355"/>
      <c r="AJ2485" s="488"/>
      <c r="AK2485" s="491">
        <f t="shared" ref="AK2485:AK2495" si="592">SUM(O2485:AJ2485)</f>
        <v>0</v>
      </c>
      <c r="AL2485" s="292">
        <f t="shared" ref="AL2485:AL2495" si="593">N2485+AK2485</f>
        <v>0</v>
      </c>
      <c r="AM2485" s="758">
        <f t="shared" si="580"/>
        <v>0</v>
      </c>
      <c r="AN2485" s="758">
        <f t="shared" si="581"/>
        <v>0</v>
      </c>
      <c r="AO2485" s="760">
        <f t="shared" si="582"/>
        <v>0</v>
      </c>
      <c r="AP2485" s="59">
        <f t="shared" si="590"/>
        <v>0</v>
      </c>
      <c r="AQ2485" s="59">
        <f t="shared" ref="AQ2485:AQ2495" si="594">AO2485-AS2485</f>
        <v>0</v>
      </c>
      <c r="AR2485" s="102"/>
      <c r="AS2485" s="102"/>
      <c r="AT2485" s="27"/>
    </row>
    <row r="2486" spans="1:46" ht="15" hidden="1">
      <c r="A2486" s="309"/>
      <c r="B2486" s="338"/>
      <c r="C2486" s="350"/>
      <c r="D2486" s="951"/>
      <c r="E2486" s="952"/>
      <c r="F2486" s="952"/>
      <c r="G2486" s="953"/>
      <c r="H2486" s="745">
        <v>0.21</v>
      </c>
      <c r="I2486" s="747">
        <v>1</v>
      </c>
      <c r="J2486" s="316"/>
      <c r="K2486" s="731">
        <f t="shared" si="574"/>
        <v>0</v>
      </c>
      <c r="L2486" s="484"/>
      <c r="M2486" s="484"/>
      <c r="N2486" s="373">
        <f t="shared" si="591"/>
        <v>0</v>
      </c>
      <c r="O2486" s="355"/>
      <c r="P2486" s="355"/>
      <c r="Q2486" s="355"/>
      <c r="R2486" s="355"/>
      <c r="S2486" s="355"/>
      <c r="T2486" s="355"/>
      <c r="U2486" s="355"/>
      <c r="V2486" s="355"/>
      <c r="W2486" s="355"/>
      <c r="X2486" s="355"/>
      <c r="Y2486" s="355"/>
      <c r="Z2486" s="355"/>
      <c r="AA2486" s="355"/>
      <c r="AB2486" s="355"/>
      <c r="AC2486" s="355"/>
      <c r="AD2486" s="355"/>
      <c r="AE2486" s="355"/>
      <c r="AF2486" s="355"/>
      <c r="AG2486" s="355"/>
      <c r="AH2486" s="355"/>
      <c r="AI2486" s="355"/>
      <c r="AJ2486" s="488"/>
      <c r="AK2486" s="491">
        <f t="shared" si="592"/>
        <v>0</v>
      </c>
      <c r="AL2486" s="292">
        <f t="shared" si="593"/>
        <v>0</v>
      </c>
      <c r="AM2486" s="758">
        <f t="shared" si="580"/>
        <v>0</v>
      </c>
      <c r="AN2486" s="758">
        <f t="shared" si="581"/>
        <v>0</v>
      </c>
      <c r="AO2486" s="760">
        <f t="shared" si="582"/>
        <v>0</v>
      </c>
      <c r="AP2486" s="59">
        <f t="shared" si="590"/>
        <v>0</v>
      </c>
      <c r="AQ2486" s="59">
        <f t="shared" si="594"/>
        <v>0</v>
      </c>
      <c r="AR2486" s="102"/>
      <c r="AS2486" s="102"/>
      <c r="AT2486" s="27"/>
    </row>
    <row r="2487" spans="1:46" ht="15" hidden="1">
      <c r="A2487" s="309"/>
      <c r="B2487" s="338"/>
      <c r="C2487" s="350"/>
      <c r="D2487" s="951"/>
      <c r="E2487" s="952"/>
      <c r="F2487" s="952"/>
      <c r="G2487" s="953"/>
      <c r="H2487" s="745">
        <v>0.21</v>
      </c>
      <c r="I2487" s="747">
        <v>1</v>
      </c>
      <c r="J2487" s="316"/>
      <c r="K2487" s="731">
        <f t="shared" si="574"/>
        <v>0</v>
      </c>
      <c r="L2487" s="484"/>
      <c r="M2487" s="484"/>
      <c r="N2487" s="373">
        <f t="shared" si="591"/>
        <v>0</v>
      </c>
      <c r="O2487" s="355"/>
      <c r="P2487" s="355"/>
      <c r="Q2487" s="355"/>
      <c r="R2487" s="355"/>
      <c r="S2487" s="355"/>
      <c r="T2487" s="355"/>
      <c r="U2487" s="355"/>
      <c r="V2487" s="355"/>
      <c r="W2487" s="355"/>
      <c r="X2487" s="355"/>
      <c r="Y2487" s="355"/>
      <c r="Z2487" s="355"/>
      <c r="AA2487" s="355"/>
      <c r="AB2487" s="355"/>
      <c r="AC2487" s="355"/>
      <c r="AD2487" s="355"/>
      <c r="AE2487" s="355"/>
      <c r="AF2487" s="355"/>
      <c r="AG2487" s="355"/>
      <c r="AH2487" s="355"/>
      <c r="AI2487" s="355"/>
      <c r="AJ2487" s="488"/>
      <c r="AK2487" s="491">
        <f t="shared" si="592"/>
        <v>0</v>
      </c>
      <c r="AL2487" s="292">
        <f t="shared" si="593"/>
        <v>0</v>
      </c>
      <c r="AM2487" s="758">
        <f t="shared" si="580"/>
        <v>0</v>
      </c>
      <c r="AN2487" s="758">
        <f t="shared" si="581"/>
        <v>0</v>
      </c>
      <c r="AO2487" s="760">
        <f t="shared" si="582"/>
        <v>0</v>
      </c>
      <c r="AP2487" s="59">
        <f>AN2487-AR2487</f>
        <v>0</v>
      </c>
      <c r="AQ2487" s="59">
        <f t="shared" si="594"/>
        <v>0</v>
      </c>
      <c r="AR2487" s="102"/>
      <c r="AS2487" s="102"/>
      <c r="AT2487" s="27"/>
    </row>
    <row r="2488" spans="1:46" ht="15" hidden="1">
      <c r="A2488" s="309"/>
      <c r="B2488" s="338"/>
      <c r="C2488" s="350"/>
      <c r="D2488" s="951"/>
      <c r="E2488" s="952"/>
      <c r="F2488" s="952"/>
      <c r="G2488" s="953"/>
      <c r="H2488" s="745">
        <v>0.21</v>
      </c>
      <c r="I2488" s="747">
        <v>1</v>
      </c>
      <c r="J2488" s="316"/>
      <c r="K2488" s="731">
        <f t="shared" si="574"/>
        <v>0</v>
      </c>
      <c r="L2488" s="484"/>
      <c r="M2488" s="484"/>
      <c r="N2488" s="373">
        <f t="shared" si="591"/>
        <v>0</v>
      </c>
      <c r="O2488" s="355"/>
      <c r="P2488" s="355"/>
      <c r="Q2488" s="355"/>
      <c r="R2488" s="355"/>
      <c r="S2488" s="355"/>
      <c r="T2488" s="355"/>
      <c r="U2488" s="355"/>
      <c r="V2488" s="355"/>
      <c r="W2488" s="355"/>
      <c r="X2488" s="355"/>
      <c r="Y2488" s="355"/>
      <c r="Z2488" s="355"/>
      <c r="AA2488" s="355"/>
      <c r="AB2488" s="355"/>
      <c r="AC2488" s="355"/>
      <c r="AD2488" s="355"/>
      <c r="AE2488" s="355"/>
      <c r="AF2488" s="355"/>
      <c r="AG2488" s="355"/>
      <c r="AH2488" s="355"/>
      <c r="AI2488" s="355"/>
      <c r="AJ2488" s="488"/>
      <c r="AK2488" s="491">
        <f t="shared" si="592"/>
        <v>0</v>
      </c>
      <c r="AL2488" s="292">
        <f t="shared" si="593"/>
        <v>0</v>
      </c>
      <c r="AM2488" s="758">
        <f t="shared" si="580"/>
        <v>0</v>
      </c>
      <c r="AN2488" s="758">
        <f t="shared" si="581"/>
        <v>0</v>
      </c>
      <c r="AO2488" s="760">
        <f t="shared" si="582"/>
        <v>0</v>
      </c>
      <c r="AP2488" s="59">
        <f t="shared" ref="AP2488:AP2491" si="595">AN2488-AR2488</f>
        <v>0</v>
      </c>
      <c r="AQ2488" s="59">
        <f t="shared" si="594"/>
        <v>0</v>
      </c>
      <c r="AR2488" s="102"/>
      <c r="AS2488" s="102"/>
      <c r="AT2488" s="27"/>
    </row>
    <row r="2489" spans="1:46" ht="15" hidden="1">
      <c r="A2489" s="307"/>
      <c r="B2489" s="351"/>
      <c r="C2489" s="352"/>
      <c r="D2489" s="951"/>
      <c r="E2489" s="952"/>
      <c r="F2489" s="952"/>
      <c r="G2489" s="953"/>
      <c r="H2489" s="745">
        <v>0.21</v>
      </c>
      <c r="I2489" s="747">
        <v>1</v>
      </c>
      <c r="J2489" s="312"/>
      <c r="K2489" s="731">
        <f t="shared" si="574"/>
        <v>0</v>
      </c>
      <c r="L2489" s="485"/>
      <c r="M2489" s="485"/>
      <c r="N2489" s="373">
        <f t="shared" si="591"/>
        <v>0</v>
      </c>
      <c r="O2489" s="355"/>
      <c r="P2489" s="355"/>
      <c r="Q2489" s="355"/>
      <c r="R2489" s="355"/>
      <c r="S2489" s="355"/>
      <c r="T2489" s="355"/>
      <c r="U2489" s="355"/>
      <c r="V2489" s="355"/>
      <c r="W2489" s="355"/>
      <c r="X2489" s="355"/>
      <c r="Y2489" s="355"/>
      <c r="Z2489" s="355"/>
      <c r="AA2489" s="355"/>
      <c r="AB2489" s="355"/>
      <c r="AC2489" s="355"/>
      <c r="AD2489" s="355"/>
      <c r="AE2489" s="355"/>
      <c r="AF2489" s="355"/>
      <c r="AG2489" s="355"/>
      <c r="AH2489" s="355"/>
      <c r="AI2489" s="355"/>
      <c r="AJ2489" s="488"/>
      <c r="AK2489" s="491">
        <f t="shared" si="592"/>
        <v>0</v>
      </c>
      <c r="AL2489" s="292">
        <f t="shared" si="593"/>
        <v>0</v>
      </c>
      <c r="AM2489" s="758">
        <f t="shared" si="580"/>
        <v>0</v>
      </c>
      <c r="AN2489" s="758">
        <f t="shared" si="581"/>
        <v>0</v>
      </c>
      <c r="AO2489" s="760">
        <f t="shared" si="582"/>
        <v>0</v>
      </c>
      <c r="AP2489" s="59">
        <f t="shared" si="595"/>
        <v>0</v>
      </c>
      <c r="AQ2489" s="59">
        <f t="shared" si="594"/>
        <v>0</v>
      </c>
      <c r="AR2489" s="102"/>
      <c r="AS2489" s="102"/>
      <c r="AT2489" s="27"/>
    </row>
    <row r="2490" spans="1:46" ht="15" hidden="1">
      <c r="A2490" s="309"/>
      <c r="B2490" s="338"/>
      <c r="C2490" s="350"/>
      <c r="D2490" s="951"/>
      <c r="E2490" s="952"/>
      <c r="F2490" s="952"/>
      <c r="G2490" s="953"/>
      <c r="H2490" s="745">
        <v>0.21</v>
      </c>
      <c r="I2490" s="747">
        <v>1</v>
      </c>
      <c r="J2490" s="316"/>
      <c r="K2490" s="731">
        <f t="shared" si="574"/>
        <v>0</v>
      </c>
      <c r="L2490" s="484"/>
      <c r="M2490" s="484"/>
      <c r="N2490" s="373">
        <f t="shared" ref="N2490:N2491" si="596">L2490+M2490</f>
        <v>0</v>
      </c>
      <c r="O2490" s="355"/>
      <c r="P2490" s="355"/>
      <c r="Q2490" s="355"/>
      <c r="R2490" s="355"/>
      <c r="S2490" s="355"/>
      <c r="T2490" s="355"/>
      <c r="U2490" s="355"/>
      <c r="V2490" s="355"/>
      <c r="W2490" s="355"/>
      <c r="X2490" s="355"/>
      <c r="Y2490" s="355"/>
      <c r="Z2490" s="355"/>
      <c r="AA2490" s="355"/>
      <c r="AB2490" s="355"/>
      <c r="AC2490" s="355"/>
      <c r="AD2490" s="355"/>
      <c r="AE2490" s="355"/>
      <c r="AF2490" s="355"/>
      <c r="AG2490" s="355"/>
      <c r="AH2490" s="355"/>
      <c r="AI2490" s="355"/>
      <c r="AJ2490" s="488"/>
      <c r="AK2490" s="491">
        <f t="shared" ref="AK2490:AK2491" si="597">SUM(O2490:AJ2490)</f>
        <v>0</v>
      </c>
      <c r="AL2490" s="292">
        <f t="shared" ref="AL2490:AL2491" si="598">N2490+AK2490</f>
        <v>0</v>
      </c>
      <c r="AM2490" s="758">
        <f t="shared" si="580"/>
        <v>0</v>
      </c>
      <c r="AN2490" s="758">
        <f t="shared" si="581"/>
        <v>0</v>
      </c>
      <c r="AO2490" s="760">
        <f t="shared" si="582"/>
        <v>0</v>
      </c>
      <c r="AP2490" s="59">
        <f t="shared" si="595"/>
        <v>0</v>
      </c>
      <c r="AQ2490" s="59">
        <f t="shared" ref="AQ2490:AQ2491" si="599">AO2490-AS2490</f>
        <v>0</v>
      </c>
      <c r="AR2490" s="102"/>
      <c r="AS2490" s="102"/>
      <c r="AT2490" s="27"/>
    </row>
    <row r="2491" spans="1:46" ht="15" hidden="1">
      <c r="A2491" s="309"/>
      <c r="B2491" s="338"/>
      <c r="C2491" s="350"/>
      <c r="D2491" s="951"/>
      <c r="E2491" s="952"/>
      <c r="F2491" s="952"/>
      <c r="G2491" s="953"/>
      <c r="H2491" s="745">
        <v>0.21</v>
      </c>
      <c r="I2491" s="747">
        <v>1</v>
      </c>
      <c r="J2491" s="316"/>
      <c r="K2491" s="731">
        <f t="shared" si="574"/>
        <v>0</v>
      </c>
      <c r="L2491" s="484"/>
      <c r="M2491" s="484"/>
      <c r="N2491" s="373">
        <f t="shared" si="596"/>
        <v>0</v>
      </c>
      <c r="O2491" s="355"/>
      <c r="P2491" s="355"/>
      <c r="Q2491" s="355"/>
      <c r="R2491" s="355"/>
      <c r="S2491" s="355"/>
      <c r="T2491" s="355"/>
      <c r="U2491" s="355"/>
      <c r="V2491" s="355"/>
      <c r="W2491" s="355"/>
      <c r="X2491" s="355"/>
      <c r="Y2491" s="355"/>
      <c r="Z2491" s="355"/>
      <c r="AA2491" s="355"/>
      <c r="AB2491" s="355"/>
      <c r="AC2491" s="355"/>
      <c r="AD2491" s="355"/>
      <c r="AE2491" s="355"/>
      <c r="AF2491" s="355"/>
      <c r="AG2491" s="355"/>
      <c r="AH2491" s="355"/>
      <c r="AI2491" s="355"/>
      <c r="AJ2491" s="488"/>
      <c r="AK2491" s="491">
        <f t="shared" si="597"/>
        <v>0</v>
      </c>
      <c r="AL2491" s="292">
        <f t="shared" si="598"/>
        <v>0</v>
      </c>
      <c r="AM2491" s="758">
        <f t="shared" si="580"/>
        <v>0</v>
      </c>
      <c r="AN2491" s="758">
        <f t="shared" si="581"/>
        <v>0</v>
      </c>
      <c r="AO2491" s="760">
        <f t="shared" si="582"/>
        <v>0</v>
      </c>
      <c r="AP2491" s="59">
        <f t="shared" si="595"/>
        <v>0</v>
      </c>
      <c r="AQ2491" s="59">
        <f t="shared" si="599"/>
        <v>0</v>
      </c>
      <c r="AR2491" s="102"/>
      <c r="AS2491" s="102"/>
      <c r="AT2491" s="27"/>
    </row>
    <row r="2492" spans="1:46" ht="15" hidden="1">
      <c r="A2492" s="309"/>
      <c r="B2492" s="338"/>
      <c r="C2492" s="350"/>
      <c r="D2492" s="951"/>
      <c r="E2492" s="952"/>
      <c r="F2492" s="952"/>
      <c r="G2492" s="953"/>
      <c r="H2492" s="745">
        <v>0.21</v>
      </c>
      <c r="I2492" s="747">
        <v>1</v>
      </c>
      <c r="J2492" s="316"/>
      <c r="K2492" s="731">
        <f t="shared" si="574"/>
        <v>0</v>
      </c>
      <c r="L2492" s="484"/>
      <c r="M2492" s="484"/>
      <c r="N2492" s="373">
        <f t="shared" si="591"/>
        <v>0</v>
      </c>
      <c r="O2492" s="355"/>
      <c r="P2492" s="355"/>
      <c r="Q2492" s="355"/>
      <c r="R2492" s="355"/>
      <c r="S2492" s="355"/>
      <c r="T2492" s="355"/>
      <c r="U2492" s="355"/>
      <c r="V2492" s="355"/>
      <c r="W2492" s="355"/>
      <c r="X2492" s="355"/>
      <c r="Y2492" s="355"/>
      <c r="Z2492" s="355"/>
      <c r="AA2492" s="355"/>
      <c r="AB2492" s="355"/>
      <c r="AC2492" s="355"/>
      <c r="AD2492" s="355"/>
      <c r="AE2492" s="355"/>
      <c r="AF2492" s="355"/>
      <c r="AG2492" s="355"/>
      <c r="AH2492" s="355"/>
      <c r="AI2492" s="355"/>
      <c r="AJ2492" s="488"/>
      <c r="AK2492" s="491">
        <f t="shared" si="592"/>
        <v>0</v>
      </c>
      <c r="AL2492" s="292">
        <f t="shared" si="593"/>
        <v>0</v>
      </c>
      <c r="AM2492" s="758">
        <f t="shared" si="580"/>
        <v>0</v>
      </c>
      <c r="AN2492" s="758">
        <f t="shared" si="581"/>
        <v>0</v>
      </c>
      <c r="AO2492" s="760">
        <f t="shared" si="582"/>
        <v>0</v>
      </c>
      <c r="AP2492" s="59">
        <f t="shared" ref="AP2492:AP2495" si="600">AN2492-AR2492</f>
        <v>0</v>
      </c>
      <c r="AQ2492" s="59">
        <f t="shared" si="594"/>
        <v>0</v>
      </c>
      <c r="AR2492" s="102"/>
      <c r="AS2492" s="102"/>
      <c r="AT2492" s="27"/>
    </row>
    <row r="2493" spans="1:46" ht="15" hidden="1">
      <c r="A2493" s="309"/>
      <c r="B2493" s="338"/>
      <c r="C2493" s="350"/>
      <c r="D2493" s="951"/>
      <c r="E2493" s="952"/>
      <c r="F2493" s="952"/>
      <c r="G2493" s="953"/>
      <c r="H2493" s="745">
        <v>0.21</v>
      </c>
      <c r="I2493" s="747">
        <v>1</v>
      </c>
      <c r="J2493" s="316"/>
      <c r="K2493" s="731">
        <f t="shared" si="574"/>
        <v>0</v>
      </c>
      <c r="L2493" s="484"/>
      <c r="M2493" s="484"/>
      <c r="N2493" s="373">
        <f t="shared" si="591"/>
        <v>0</v>
      </c>
      <c r="O2493" s="355"/>
      <c r="P2493" s="355"/>
      <c r="Q2493" s="355"/>
      <c r="R2493" s="355"/>
      <c r="S2493" s="355"/>
      <c r="T2493" s="355"/>
      <c r="U2493" s="355"/>
      <c r="V2493" s="355"/>
      <c r="W2493" s="355"/>
      <c r="X2493" s="355"/>
      <c r="Y2493" s="355"/>
      <c r="Z2493" s="355"/>
      <c r="AA2493" s="355"/>
      <c r="AB2493" s="355"/>
      <c r="AC2493" s="355"/>
      <c r="AD2493" s="355"/>
      <c r="AE2493" s="355"/>
      <c r="AF2493" s="355"/>
      <c r="AG2493" s="355"/>
      <c r="AH2493" s="355"/>
      <c r="AI2493" s="355"/>
      <c r="AJ2493" s="488"/>
      <c r="AK2493" s="491">
        <f t="shared" si="592"/>
        <v>0</v>
      </c>
      <c r="AL2493" s="292">
        <f t="shared" si="593"/>
        <v>0</v>
      </c>
      <c r="AM2493" s="758">
        <f t="shared" si="580"/>
        <v>0</v>
      </c>
      <c r="AN2493" s="758">
        <f t="shared" si="581"/>
        <v>0</v>
      </c>
      <c r="AO2493" s="760">
        <f t="shared" si="582"/>
        <v>0</v>
      </c>
      <c r="AP2493" s="59">
        <f t="shared" si="600"/>
        <v>0</v>
      </c>
      <c r="AQ2493" s="59">
        <f t="shared" si="594"/>
        <v>0</v>
      </c>
      <c r="AR2493" s="102"/>
      <c r="AS2493" s="102"/>
      <c r="AT2493" s="27"/>
    </row>
    <row r="2494" spans="1:46" ht="15" hidden="1">
      <c r="A2494" s="309"/>
      <c r="B2494" s="338"/>
      <c r="C2494" s="350"/>
      <c r="D2494" s="951"/>
      <c r="E2494" s="952"/>
      <c r="F2494" s="952"/>
      <c r="G2494" s="953"/>
      <c r="H2494" s="745">
        <v>0.21</v>
      </c>
      <c r="I2494" s="747">
        <v>1</v>
      </c>
      <c r="J2494" s="316"/>
      <c r="K2494" s="731">
        <f t="shared" si="574"/>
        <v>0</v>
      </c>
      <c r="L2494" s="484"/>
      <c r="M2494" s="484"/>
      <c r="N2494" s="373">
        <f t="shared" si="591"/>
        <v>0</v>
      </c>
      <c r="O2494" s="355"/>
      <c r="P2494" s="355"/>
      <c r="Q2494" s="355"/>
      <c r="R2494" s="355"/>
      <c r="S2494" s="355"/>
      <c r="T2494" s="355"/>
      <c r="U2494" s="355"/>
      <c r="V2494" s="355"/>
      <c r="W2494" s="355"/>
      <c r="X2494" s="355"/>
      <c r="Y2494" s="355"/>
      <c r="Z2494" s="355"/>
      <c r="AA2494" s="355"/>
      <c r="AB2494" s="355"/>
      <c r="AC2494" s="355"/>
      <c r="AD2494" s="355"/>
      <c r="AE2494" s="355"/>
      <c r="AF2494" s="355"/>
      <c r="AG2494" s="355"/>
      <c r="AH2494" s="355"/>
      <c r="AI2494" s="355"/>
      <c r="AJ2494" s="488"/>
      <c r="AK2494" s="491">
        <f t="shared" si="592"/>
        <v>0</v>
      </c>
      <c r="AL2494" s="292">
        <f t="shared" si="593"/>
        <v>0</v>
      </c>
      <c r="AM2494" s="758">
        <f t="shared" si="580"/>
        <v>0</v>
      </c>
      <c r="AN2494" s="758">
        <f t="shared" si="581"/>
        <v>0</v>
      </c>
      <c r="AO2494" s="760">
        <f t="shared" si="582"/>
        <v>0</v>
      </c>
      <c r="AP2494" s="59">
        <f t="shared" si="600"/>
        <v>0</v>
      </c>
      <c r="AQ2494" s="59">
        <f t="shared" si="594"/>
        <v>0</v>
      </c>
      <c r="AR2494" s="102"/>
      <c r="AS2494" s="102"/>
      <c r="AT2494" s="27"/>
    </row>
    <row r="2495" spans="1:46" ht="15" hidden="1">
      <c r="A2495" s="307"/>
      <c r="B2495" s="351"/>
      <c r="C2495" s="352"/>
      <c r="D2495" s="951"/>
      <c r="E2495" s="952"/>
      <c r="F2495" s="952"/>
      <c r="G2495" s="953"/>
      <c r="H2495" s="745">
        <v>0.21</v>
      </c>
      <c r="I2495" s="747">
        <v>1</v>
      </c>
      <c r="J2495" s="312"/>
      <c r="K2495" s="731">
        <f t="shared" si="574"/>
        <v>0</v>
      </c>
      <c r="L2495" s="485"/>
      <c r="M2495" s="485"/>
      <c r="N2495" s="373">
        <f t="shared" si="591"/>
        <v>0</v>
      </c>
      <c r="O2495" s="355"/>
      <c r="P2495" s="355"/>
      <c r="Q2495" s="355"/>
      <c r="R2495" s="355"/>
      <c r="S2495" s="355"/>
      <c r="T2495" s="355"/>
      <c r="U2495" s="355"/>
      <c r="V2495" s="355"/>
      <c r="W2495" s="355"/>
      <c r="X2495" s="355"/>
      <c r="Y2495" s="355"/>
      <c r="Z2495" s="355"/>
      <c r="AA2495" s="355"/>
      <c r="AB2495" s="355"/>
      <c r="AC2495" s="355"/>
      <c r="AD2495" s="355"/>
      <c r="AE2495" s="355"/>
      <c r="AF2495" s="355"/>
      <c r="AG2495" s="355"/>
      <c r="AH2495" s="355"/>
      <c r="AI2495" s="355"/>
      <c r="AJ2495" s="488"/>
      <c r="AK2495" s="491">
        <f t="shared" si="592"/>
        <v>0</v>
      </c>
      <c r="AL2495" s="292">
        <f t="shared" si="593"/>
        <v>0</v>
      </c>
      <c r="AM2495" s="758">
        <f t="shared" si="580"/>
        <v>0</v>
      </c>
      <c r="AN2495" s="758">
        <f t="shared" si="581"/>
        <v>0</v>
      </c>
      <c r="AO2495" s="760">
        <f t="shared" si="582"/>
        <v>0</v>
      </c>
      <c r="AP2495" s="59">
        <f t="shared" si="600"/>
        <v>0</v>
      </c>
      <c r="AQ2495" s="59">
        <f t="shared" si="594"/>
        <v>0</v>
      </c>
      <c r="AR2495" s="102"/>
      <c r="AS2495" s="102"/>
      <c r="AT2495" s="27"/>
    </row>
    <row r="2496" spans="1:46" ht="15" hidden="1">
      <c r="A2496" s="309"/>
      <c r="B2496" s="338"/>
      <c r="C2496" s="350"/>
      <c r="D2496" s="951"/>
      <c r="E2496" s="952"/>
      <c r="F2496" s="952"/>
      <c r="G2496" s="953"/>
      <c r="H2496" s="745">
        <v>0.21</v>
      </c>
      <c r="I2496" s="747">
        <v>1</v>
      </c>
      <c r="J2496" s="316"/>
      <c r="K2496" s="731">
        <f t="shared" si="574"/>
        <v>0</v>
      </c>
      <c r="L2496" s="484"/>
      <c r="M2496" s="484"/>
      <c r="N2496" s="373">
        <f t="shared" si="578"/>
        <v>0</v>
      </c>
      <c r="O2496" s="355"/>
      <c r="P2496" s="355"/>
      <c r="Q2496" s="355"/>
      <c r="R2496" s="355"/>
      <c r="S2496" s="355"/>
      <c r="T2496" s="355"/>
      <c r="U2496" s="355"/>
      <c r="V2496" s="355"/>
      <c r="W2496" s="355"/>
      <c r="X2496" s="355"/>
      <c r="Y2496" s="355"/>
      <c r="Z2496" s="355"/>
      <c r="AA2496" s="355"/>
      <c r="AB2496" s="355"/>
      <c r="AC2496" s="355"/>
      <c r="AD2496" s="355"/>
      <c r="AE2496" s="355"/>
      <c r="AF2496" s="355"/>
      <c r="AG2496" s="355"/>
      <c r="AH2496" s="355"/>
      <c r="AI2496" s="355"/>
      <c r="AJ2496" s="488"/>
      <c r="AK2496" s="491">
        <f t="shared" si="579"/>
        <v>0</v>
      </c>
      <c r="AL2496" s="292">
        <f t="shared" si="575"/>
        <v>0</v>
      </c>
      <c r="AM2496" s="758">
        <f t="shared" si="580"/>
        <v>0</v>
      </c>
      <c r="AN2496" s="758">
        <f t="shared" si="581"/>
        <v>0</v>
      </c>
      <c r="AO2496" s="760">
        <f t="shared" si="582"/>
        <v>0</v>
      </c>
      <c r="AP2496" s="59">
        <f t="shared" si="583"/>
        <v>0</v>
      </c>
      <c r="AQ2496" s="59">
        <f t="shared" si="584"/>
        <v>0</v>
      </c>
      <c r="AR2496" s="102"/>
      <c r="AS2496" s="102"/>
      <c r="AT2496" s="27"/>
    </row>
    <row r="2497" spans="1:211" ht="15" hidden="1">
      <c r="A2497" s="309"/>
      <c r="B2497" s="338"/>
      <c r="C2497" s="350"/>
      <c r="D2497" s="951"/>
      <c r="E2497" s="952"/>
      <c r="F2497" s="952"/>
      <c r="G2497" s="953"/>
      <c r="H2497" s="745">
        <v>0.21</v>
      </c>
      <c r="I2497" s="747">
        <v>1</v>
      </c>
      <c r="J2497" s="316"/>
      <c r="K2497" s="731">
        <f t="shared" si="574"/>
        <v>0</v>
      </c>
      <c r="L2497" s="484"/>
      <c r="M2497" s="484"/>
      <c r="N2497" s="373">
        <f t="shared" si="578"/>
        <v>0</v>
      </c>
      <c r="O2497" s="355"/>
      <c r="P2497" s="355"/>
      <c r="Q2497" s="355"/>
      <c r="R2497" s="355"/>
      <c r="S2497" s="355"/>
      <c r="T2497" s="355"/>
      <c r="U2497" s="355"/>
      <c r="V2497" s="355"/>
      <c r="W2497" s="355"/>
      <c r="X2497" s="355"/>
      <c r="Y2497" s="355"/>
      <c r="Z2497" s="355"/>
      <c r="AA2497" s="355"/>
      <c r="AB2497" s="355"/>
      <c r="AC2497" s="355"/>
      <c r="AD2497" s="355"/>
      <c r="AE2497" s="355"/>
      <c r="AF2497" s="355"/>
      <c r="AG2497" s="355"/>
      <c r="AH2497" s="355"/>
      <c r="AI2497" s="355"/>
      <c r="AJ2497" s="488"/>
      <c r="AK2497" s="491">
        <f t="shared" si="579"/>
        <v>0</v>
      </c>
      <c r="AL2497" s="292">
        <f t="shared" si="575"/>
        <v>0</v>
      </c>
      <c r="AM2497" s="758">
        <f t="shared" si="580"/>
        <v>0</v>
      </c>
      <c r="AN2497" s="758">
        <f t="shared" si="581"/>
        <v>0</v>
      </c>
      <c r="AO2497" s="760">
        <f t="shared" si="582"/>
        <v>0</v>
      </c>
      <c r="AP2497" s="59">
        <f t="shared" si="583"/>
        <v>0</v>
      </c>
      <c r="AQ2497" s="59">
        <f t="shared" si="584"/>
        <v>0</v>
      </c>
      <c r="AR2497" s="102"/>
      <c r="AS2497" s="102"/>
      <c r="AT2497" s="27"/>
    </row>
    <row r="2498" spans="1:211" ht="15" hidden="1">
      <c r="A2498" s="309"/>
      <c r="B2498" s="338"/>
      <c r="C2498" s="350"/>
      <c r="D2498" s="951"/>
      <c r="E2498" s="952"/>
      <c r="F2498" s="952"/>
      <c r="G2498" s="953"/>
      <c r="H2498" s="745">
        <v>0.21</v>
      </c>
      <c r="I2498" s="747">
        <v>1</v>
      </c>
      <c r="J2498" s="316"/>
      <c r="K2498" s="731">
        <f t="shared" si="574"/>
        <v>0</v>
      </c>
      <c r="L2498" s="484"/>
      <c r="M2498" s="484"/>
      <c r="N2498" s="373">
        <f t="shared" si="578"/>
        <v>0</v>
      </c>
      <c r="O2498" s="355"/>
      <c r="P2498" s="355"/>
      <c r="Q2498" s="355"/>
      <c r="R2498" s="355"/>
      <c r="S2498" s="355"/>
      <c r="T2498" s="355"/>
      <c r="U2498" s="355"/>
      <c r="V2498" s="355"/>
      <c r="W2498" s="355"/>
      <c r="X2498" s="355"/>
      <c r="Y2498" s="355"/>
      <c r="Z2498" s="355"/>
      <c r="AA2498" s="355"/>
      <c r="AB2498" s="355"/>
      <c r="AC2498" s="355"/>
      <c r="AD2498" s="355"/>
      <c r="AE2498" s="355"/>
      <c r="AF2498" s="355"/>
      <c r="AG2498" s="355"/>
      <c r="AH2498" s="355"/>
      <c r="AI2498" s="355"/>
      <c r="AJ2498" s="488"/>
      <c r="AK2498" s="491">
        <f t="shared" si="579"/>
        <v>0</v>
      </c>
      <c r="AL2498" s="292">
        <f t="shared" si="575"/>
        <v>0</v>
      </c>
      <c r="AM2498" s="758">
        <f t="shared" si="580"/>
        <v>0</v>
      </c>
      <c r="AN2498" s="758">
        <f t="shared" si="581"/>
        <v>0</v>
      </c>
      <c r="AO2498" s="760">
        <f t="shared" si="582"/>
        <v>0</v>
      </c>
      <c r="AP2498" s="59">
        <f>AN2498-AR2498</f>
        <v>0</v>
      </c>
      <c r="AQ2498" s="59">
        <f t="shared" si="584"/>
        <v>0</v>
      </c>
      <c r="AR2498" s="102"/>
      <c r="AS2498" s="102"/>
      <c r="AT2498" s="27"/>
    </row>
    <row r="2499" spans="1:211" ht="15" hidden="1">
      <c r="A2499" s="309"/>
      <c r="B2499" s="338"/>
      <c r="C2499" s="350"/>
      <c r="D2499" s="951"/>
      <c r="E2499" s="952"/>
      <c r="F2499" s="952"/>
      <c r="G2499" s="953"/>
      <c r="H2499" s="745">
        <v>0.21</v>
      </c>
      <c r="I2499" s="747">
        <v>1</v>
      </c>
      <c r="J2499" s="316"/>
      <c r="K2499" s="731">
        <f t="shared" si="574"/>
        <v>0</v>
      </c>
      <c r="L2499" s="484"/>
      <c r="M2499" s="484"/>
      <c r="N2499" s="373">
        <f t="shared" si="578"/>
        <v>0</v>
      </c>
      <c r="O2499" s="355"/>
      <c r="P2499" s="355"/>
      <c r="Q2499" s="355"/>
      <c r="R2499" s="355"/>
      <c r="S2499" s="355"/>
      <c r="T2499" s="355"/>
      <c r="U2499" s="355"/>
      <c r="V2499" s="355"/>
      <c r="W2499" s="355"/>
      <c r="X2499" s="355"/>
      <c r="Y2499" s="355"/>
      <c r="Z2499" s="355"/>
      <c r="AA2499" s="355"/>
      <c r="AB2499" s="355"/>
      <c r="AC2499" s="355"/>
      <c r="AD2499" s="355"/>
      <c r="AE2499" s="355"/>
      <c r="AF2499" s="355"/>
      <c r="AG2499" s="355"/>
      <c r="AH2499" s="355"/>
      <c r="AI2499" s="355"/>
      <c r="AJ2499" s="488"/>
      <c r="AK2499" s="491">
        <f t="shared" si="579"/>
        <v>0</v>
      </c>
      <c r="AL2499" s="292">
        <f t="shared" si="575"/>
        <v>0</v>
      </c>
      <c r="AM2499" s="758">
        <f t="shared" si="580"/>
        <v>0</v>
      </c>
      <c r="AN2499" s="758">
        <f t="shared" si="581"/>
        <v>0</v>
      </c>
      <c r="AO2499" s="760">
        <f t="shared" si="582"/>
        <v>0</v>
      </c>
      <c r="AP2499" s="59">
        <f t="shared" ref="AP2499:AP2503" si="601">AN2499-AR2499</f>
        <v>0</v>
      </c>
      <c r="AQ2499" s="59">
        <f t="shared" si="584"/>
        <v>0</v>
      </c>
      <c r="AR2499" s="102"/>
      <c r="AS2499" s="102"/>
      <c r="AT2499" s="27"/>
    </row>
    <row r="2500" spans="1:211" ht="15" hidden="1">
      <c r="A2500" s="309"/>
      <c r="B2500" s="338"/>
      <c r="C2500" s="350"/>
      <c r="D2500" s="951"/>
      <c r="E2500" s="952"/>
      <c r="F2500" s="952"/>
      <c r="G2500" s="953"/>
      <c r="H2500" s="745">
        <v>0.21</v>
      </c>
      <c r="I2500" s="747">
        <v>1</v>
      </c>
      <c r="J2500" s="316"/>
      <c r="K2500" s="731">
        <f t="shared" si="574"/>
        <v>0</v>
      </c>
      <c r="L2500" s="484"/>
      <c r="M2500" s="484"/>
      <c r="N2500" s="373">
        <f t="shared" si="578"/>
        <v>0</v>
      </c>
      <c r="O2500" s="355"/>
      <c r="P2500" s="355"/>
      <c r="Q2500" s="355"/>
      <c r="R2500" s="355"/>
      <c r="S2500" s="355"/>
      <c r="T2500" s="355"/>
      <c r="U2500" s="355"/>
      <c r="V2500" s="355"/>
      <c r="W2500" s="355"/>
      <c r="X2500" s="355"/>
      <c r="Y2500" s="355"/>
      <c r="Z2500" s="355"/>
      <c r="AA2500" s="355"/>
      <c r="AB2500" s="355"/>
      <c r="AC2500" s="355"/>
      <c r="AD2500" s="355"/>
      <c r="AE2500" s="355"/>
      <c r="AF2500" s="355"/>
      <c r="AG2500" s="355"/>
      <c r="AH2500" s="355"/>
      <c r="AI2500" s="355"/>
      <c r="AJ2500" s="488"/>
      <c r="AK2500" s="491">
        <f t="shared" si="579"/>
        <v>0</v>
      </c>
      <c r="AL2500" s="292">
        <f t="shared" si="575"/>
        <v>0</v>
      </c>
      <c r="AM2500" s="758">
        <f t="shared" si="580"/>
        <v>0</v>
      </c>
      <c r="AN2500" s="758">
        <f t="shared" si="581"/>
        <v>0</v>
      </c>
      <c r="AO2500" s="760">
        <f t="shared" si="582"/>
        <v>0</v>
      </c>
      <c r="AP2500" s="59">
        <f t="shared" si="601"/>
        <v>0</v>
      </c>
      <c r="AQ2500" s="59">
        <f t="shared" si="584"/>
        <v>0</v>
      </c>
      <c r="AR2500" s="102"/>
      <c r="AS2500" s="102"/>
      <c r="AT2500" s="27"/>
    </row>
    <row r="2501" spans="1:211" ht="15" hidden="1">
      <c r="A2501" s="309"/>
      <c r="B2501" s="338"/>
      <c r="C2501" s="350"/>
      <c r="D2501" s="951"/>
      <c r="E2501" s="952"/>
      <c r="F2501" s="952"/>
      <c r="G2501" s="953"/>
      <c r="H2501" s="745">
        <v>0.21</v>
      </c>
      <c r="I2501" s="747">
        <v>1</v>
      </c>
      <c r="J2501" s="316"/>
      <c r="K2501" s="731">
        <f t="shared" si="574"/>
        <v>0</v>
      </c>
      <c r="L2501" s="484"/>
      <c r="M2501" s="484"/>
      <c r="N2501" s="373">
        <f t="shared" si="578"/>
        <v>0</v>
      </c>
      <c r="O2501" s="355"/>
      <c r="P2501" s="355"/>
      <c r="Q2501" s="355"/>
      <c r="R2501" s="355"/>
      <c r="S2501" s="355"/>
      <c r="T2501" s="355"/>
      <c r="U2501" s="355"/>
      <c r="V2501" s="355"/>
      <c r="W2501" s="355"/>
      <c r="X2501" s="355"/>
      <c r="Y2501" s="355"/>
      <c r="Z2501" s="355"/>
      <c r="AA2501" s="355"/>
      <c r="AB2501" s="355"/>
      <c r="AC2501" s="355"/>
      <c r="AD2501" s="355"/>
      <c r="AE2501" s="355"/>
      <c r="AF2501" s="355"/>
      <c r="AG2501" s="355"/>
      <c r="AH2501" s="355"/>
      <c r="AI2501" s="355"/>
      <c r="AJ2501" s="488"/>
      <c r="AK2501" s="491">
        <f t="shared" si="579"/>
        <v>0</v>
      </c>
      <c r="AL2501" s="292">
        <f t="shared" si="575"/>
        <v>0</v>
      </c>
      <c r="AM2501" s="758">
        <f t="shared" si="580"/>
        <v>0</v>
      </c>
      <c r="AN2501" s="758">
        <f t="shared" si="581"/>
        <v>0</v>
      </c>
      <c r="AO2501" s="760">
        <f t="shared" si="582"/>
        <v>0</v>
      </c>
      <c r="AP2501" s="59">
        <f t="shared" si="601"/>
        <v>0</v>
      </c>
      <c r="AQ2501" s="59">
        <f t="shared" si="584"/>
        <v>0</v>
      </c>
      <c r="AR2501" s="102"/>
      <c r="AS2501" s="102"/>
      <c r="AT2501" s="27"/>
    </row>
    <row r="2502" spans="1:211" ht="15" hidden="1">
      <c r="A2502" s="307"/>
      <c r="B2502" s="351"/>
      <c r="C2502" s="352"/>
      <c r="D2502" s="951"/>
      <c r="E2502" s="952"/>
      <c r="F2502" s="952"/>
      <c r="G2502" s="953"/>
      <c r="H2502" s="745">
        <v>0.21</v>
      </c>
      <c r="I2502" s="747">
        <v>1</v>
      </c>
      <c r="J2502" s="312"/>
      <c r="K2502" s="731">
        <f t="shared" si="574"/>
        <v>0</v>
      </c>
      <c r="L2502" s="485"/>
      <c r="M2502" s="485"/>
      <c r="N2502" s="373">
        <f t="shared" si="578"/>
        <v>0</v>
      </c>
      <c r="O2502" s="355"/>
      <c r="P2502" s="355"/>
      <c r="Q2502" s="355"/>
      <c r="R2502" s="355"/>
      <c r="S2502" s="355"/>
      <c r="T2502" s="355"/>
      <c r="U2502" s="355"/>
      <c r="V2502" s="355"/>
      <c r="W2502" s="355"/>
      <c r="X2502" s="355"/>
      <c r="Y2502" s="355"/>
      <c r="Z2502" s="355"/>
      <c r="AA2502" s="355"/>
      <c r="AB2502" s="355"/>
      <c r="AC2502" s="355"/>
      <c r="AD2502" s="355"/>
      <c r="AE2502" s="355"/>
      <c r="AF2502" s="355"/>
      <c r="AG2502" s="355"/>
      <c r="AH2502" s="355"/>
      <c r="AI2502" s="355"/>
      <c r="AJ2502" s="488"/>
      <c r="AK2502" s="491">
        <f t="shared" si="579"/>
        <v>0</v>
      </c>
      <c r="AL2502" s="292">
        <f t="shared" si="575"/>
        <v>0</v>
      </c>
      <c r="AM2502" s="758">
        <f t="shared" si="580"/>
        <v>0</v>
      </c>
      <c r="AN2502" s="758">
        <f t="shared" si="581"/>
        <v>0</v>
      </c>
      <c r="AO2502" s="760">
        <f t="shared" si="582"/>
        <v>0</v>
      </c>
      <c r="AP2502" s="59">
        <f t="shared" si="601"/>
        <v>0</v>
      </c>
      <c r="AQ2502" s="59">
        <f t="shared" si="584"/>
        <v>0</v>
      </c>
      <c r="AR2502" s="102"/>
      <c r="AS2502" s="102"/>
      <c r="AT2502" s="27"/>
    </row>
    <row r="2503" spans="1:211" ht="15.75" hidden="1" thickBot="1">
      <c r="A2503" s="340"/>
      <c r="B2503" s="341"/>
      <c r="C2503" s="353"/>
      <c r="D2503" s="1023"/>
      <c r="E2503" s="1024"/>
      <c r="F2503" s="1024"/>
      <c r="G2503" s="1025"/>
      <c r="H2503" s="745">
        <v>0.21</v>
      </c>
      <c r="I2503" s="747">
        <v>1</v>
      </c>
      <c r="J2503" s="336"/>
      <c r="K2503" s="731">
        <f t="shared" si="574"/>
        <v>0</v>
      </c>
      <c r="L2503" s="486"/>
      <c r="M2503" s="486"/>
      <c r="N2503" s="374">
        <f t="shared" si="578"/>
        <v>0</v>
      </c>
      <c r="O2503" s="357"/>
      <c r="P2503" s="357"/>
      <c r="Q2503" s="357"/>
      <c r="R2503" s="357"/>
      <c r="S2503" s="357"/>
      <c r="T2503" s="357"/>
      <c r="U2503" s="357"/>
      <c r="V2503" s="357"/>
      <c r="W2503" s="357"/>
      <c r="X2503" s="357"/>
      <c r="Y2503" s="357"/>
      <c r="Z2503" s="357"/>
      <c r="AA2503" s="357"/>
      <c r="AB2503" s="357"/>
      <c r="AC2503" s="357"/>
      <c r="AD2503" s="357"/>
      <c r="AE2503" s="357"/>
      <c r="AF2503" s="357"/>
      <c r="AG2503" s="357"/>
      <c r="AH2503" s="357"/>
      <c r="AI2503" s="357"/>
      <c r="AJ2503" s="489"/>
      <c r="AK2503" s="492">
        <f t="shared" si="579"/>
        <v>0</v>
      </c>
      <c r="AL2503" s="335">
        <f t="shared" si="575"/>
        <v>0</v>
      </c>
      <c r="AM2503" s="758">
        <f t="shared" si="580"/>
        <v>0</v>
      </c>
      <c r="AN2503" s="758">
        <f t="shared" si="581"/>
        <v>0</v>
      </c>
      <c r="AO2503" s="204">
        <f t="shared" si="582"/>
        <v>0</v>
      </c>
      <c r="AP2503" s="424">
        <f t="shared" si="601"/>
        <v>0</v>
      </c>
      <c r="AQ2503" s="424">
        <f t="shared" si="584"/>
        <v>0</v>
      </c>
      <c r="AR2503" s="103"/>
      <c r="AS2503" s="103"/>
      <c r="AT2503" s="28"/>
    </row>
    <row r="2504" spans="1:211" ht="13.5" thickBot="1">
      <c r="A2504" s="1182" t="s">
        <v>148</v>
      </c>
      <c r="B2504" s="1182"/>
      <c r="C2504" s="1182"/>
      <c r="D2504" s="1182"/>
      <c r="E2504" s="1182"/>
      <c r="F2504" s="1182"/>
      <c r="G2504" s="1182"/>
      <c r="H2504" s="1182"/>
      <c r="I2504" s="1182"/>
      <c r="J2504" s="1182"/>
      <c r="K2504" s="1182"/>
      <c r="L2504" s="1182"/>
      <c r="M2504" s="1182"/>
      <c r="N2504" s="1182"/>
      <c r="O2504" s="1182"/>
      <c r="P2504" s="1182"/>
      <c r="Q2504" s="1182"/>
      <c r="R2504" s="1182"/>
      <c r="S2504" s="1182"/>
      <c r="T2504" s="1182"/>
      <c r="U2504" s="1182"/>
      <c r="V2504" s="1182"/>
      <c r="W2504" s="1182"/>
      <c r="X2504" s="1182"/>
      <c r="Y2504" s="1182"/>
      <c r="Z2504" s="1182"/>
      <c r="AA2504" s="1182"/>
      <c r="AB2504" s="1182"/>
      <c r="AC2504" s="1182"/>
      <c r="AD2504" s="1182"/>
      <c r="AE2504" s="1182"/>
      <c r="AF2504" s="1182"/>
      <c r="AG2504" s="1182"/>
      <c r="AH2504" s="1182"/>
      <c r="AI2504" s="1182"/>
      <c r="AJ2504" s="1182"/>
      <c r="AK2504" s="1182"/>
      <c r="AL2504" s="1183"/>
      <c r="AM2504" s="599">
        <f t="shared" ref="AM2504:AS2504" si="602">SUM(AM2476:AM2503)</f>
        <v>0</v>
      </c>
      <c r="AN2504" s="599">
        <f t="shared" si="602"/>
        <v>0</v>
      </c>
      <c r="AO2504" s="600">
        <f t="shared" si="602"/>
        <v>0</v>
      </c>
      <c r="AP2504" s="198">
        <f t="shared" si="602"/>
        <v>0</v>
      </c>
      <c r="AQ2504" s="198">
        <f t="shared" si="602"/>
        <v>0</v>
      </c>
      <c r="AR2504" s="601">
        <f t="shared" si="602"/>
        <v>0</v>
      </c>
      <c r="AS2504" s="601">
        <f t="shared" si="602"/>
        <v>0</v>
      </c>
    </row>
    <row r="2505" spans="1:211">
      <c r="J2505" s="37"/>
      <c r="K2505" s="38"/>
      <c r="L2505" s="38"/>
      <c r="M2505" s="38"/>
      <c r="AN2505" s="1178" t="s">
        <v>100</v>
      </c>
      <c r="AO2505" s="1178"/>
      <c r="AP2505" s="571">
        <f>AP2504+AR2504</f>
        <v>0</v>
      </c>
      <c r="AQ2505" s="571">
        <f>AQ2504+AS2504</f>
        <v>0</v>
      </c>
    </row>
    <row r="2506" spans="1:211" ht="13.5" thickBot="1">
      <c r="J2506" s="37"/>
      <c r="K2506" s="38"/>
      <c r="L2506" s="38"/>
      <c r="M2506" s="38"/>
      <c r="AO2506" s="17"/>
      <c r="AP2506" s="17"/>
      <c r="AQ2506" s="17"/>
    </row>
    <row r="2507" spans="1:211" s="31" customFormat="1" ht="19.5" thickBot="1">
      <c r="A2507" s="125" t="s">
        <v>149</v>
      </c>
      <c r="B2507" s="126"/>
      <c r="C2507" s="127"/>
      <c r="D2507" s="127"/>
      <c r="E2507" s="128"/>
      <c r="F2507" s="129"/>
      <c r="G2507" s="129"/>
      <c r="H2507" s="129"/>
      <c r="I2507" s="129"/>
      <c r="J2507" s="128"/>
      <c r="K2507" s="130"/>
      <c r="L2507" s="130"/>
      <c r="M2507" s="130"/>
      <c r="N2507" s="131"/>
      <c r="O2507" s="131"/>
      <c r="P2507" s="131"/>
      <c r="Q2507" s="131"/>
      <c r="R2507" s="131"/>
      <c r="S2507" s="131"/>
      <c r="T2507" s="131"/>
      <c r="U2507" s="131"/>
      <c r="V2507" s="131"/>
      <c r="W2507" s="131"/>
      <c r="X2507" s="131"/>
      <c r="Y2507" s="131"/>
      <c r="Z2507" s="131"/>
      <c r="AA2507" s="131"/>
      <c r="AB2507" s="131"/>
      <c r="AC2507" s="131"/>
      <c r="AD2507" s="131"/>
      <c r="AE2507" s="131"/>
      <c r="AF2507" s="131"/>
      <c r="AG2507" s="131"/>
      <c r="AH2507" s="131"/>
      <c r="AI2507" s="131"/>
      <c r="AJ2507" s="131"/>
      <c r="AK2507" s="131"/>
      <c r="AL2507" s="131"/>
      <c r="AM2507" s="131"/>
      <c r="AN2507" s="131"/>
      <c r="AO2507" s="188">
        <f>AO311+AO798+AO1525+AO1964+AO2149+AO2419+AO2426+AO2469+AO2504</f>
        <v>0</v>
      </c>
      <c r="AP2507" s="81">
        <f>AP311+AP798+AP1525+AP1964+AP2149+AP2419+AP2426+AP2469+AP2504</f>
        <v>0</v>
      </c>
      <c r="AQ2507" s="81">
        <f>AQ311+AQ798+AQ1525+AQ1964+AQ2149+AQ2419+AQ2426+AQ2469+AQ2504</f>
        <v>0</v>
      </c>
      <c r="AR2507" s="607">
        <f>AR311+AR798+AR1525+AR1964+AR2149+AR2419+AR2426+AR2469+AR2504</f>
        <v>0</v>
      </c>
      <c r="AS2507" s="607">
        <f>AS311+AS798+AS1525+AS1964+AS2149+AS2419+AS2426+AS2469+AS2504</f>
        <v>0</v>
      </c>
      <c r="AT2507" s="131"/>
      <c r="AU2507" s="131"/>
      <c r="AV2507" s="908"/>
      <c r="AW2507" s="908"/>
      <c r="AX2507" s="908"/>
      <c r="AY2507" s="908"/>
      <c r="AZ2507" s="908"/>
      <c r="BA2507" s="779"/>
      <c r="BB2507" s="779"/>
      <c r="BC2507" s="779"/>
      <c r="BD2507" s="779"/>
      <c r="BE2507" s="779"/>
      <c r="BF2507" s="779"/>
      <c r="BG2507" s="779"/>
      <c r="BH2507" s="779"/>
      <c r="BI2507" s="779"/>
      <c r="BJ2507" s="779"/>
      <c r="BK2507" s="779"/>
      <c r="BL2507" s="779"/>
      <c r="BM2507" s="779"/>
      <c r="BN2507" s="779"/>
      <c r="BO2507" s="779"/>
      <c r="BP2507" s="779"/>
      <c r="BQ2507" s="779"/>
      <c r="BR2507" s="779"/>
      <c r="BS2507" s="779"/>
      <c r="BT2507" s="779"/>
      <c r="BU2507" s="779"/>
      <c r="BV2507" s="779"/>
      <c r="BW2507" s="779"/>
      <c r="BX2507" s="779"/>
      <c r="BY2507" s="779"/>
      <c r="BZ2507" s="779"/>
      <c r="CA2507" s="779"/>
      <c r="CB2507" s="779"/>
      <c r="CC2507" s="779"/>
      <c r="CD2507" s="779"/>
      <c r="CE2507" s="779"/>
      <c r="CF2507" s="779"/>
      <c r="CG2507" s="779"/>
      <c r="CH2507" s="779"/>
      <c r="CI2507" s="779"/>
      <c r="CJ2507" s="779"/>
      <c r="CK2507" s="779"/>
      <c r="CL2507" s="779"/>
      <c r="CM2507" s="779"/>
      <c r="CN2507" s="779"/>
      <c r="CO2507" s="779"/>
      <c r="CP2507" s="779"/>
      <c r="CQ2507" s="779"/>
      <c r="CR2507" s="779"/>
      <c r="CS2507" s="779"/>
      <c r="CT2507" s="779"/>
      <c r="CU2507" s="779"/>
      <c r="CV2507" s="779"/>
      <c r="CW2507" s="779"/>
      <c r="CX2507" s="779"/>
      <c r="CY2507" s="779"/>
      <c r="CZ2507" s="779"/>
      <c r="DA2507" s="779"/>
      <c r="DB2507" s="779"/>
      <c r="DC2507" s="779"/>
      <c r="DD2507" s="779"/>
      <c r="DE2507" s="779"/>
      <c r="DF2507" s="779"/>
      <c r="DG2507" s="779"/>
      <c r="DH2507" s="779"/>
      <c r="DI2507" s="779"/>
      <c r="DJ2507" s="779"/>
      <c r="DK2507" s="779"/>
      <c r="DL2507" s="779"/>
      <c r="DM2507" s="779"/>
      <c r="DN2507" s="779"/>
      <c r="DO2507" s="779"/>
      <c r="DP2507" s="779"/>
      <c r="DQ2507" s="779"/>
      <c r="DR2507" s="779"/>
      <c r="DS2507" s="779"/>
      <c r="DT2507" s="779"/>
      <c r="DU2507" s="779"/>
      <c r="DV2507" s="779"/>
      <c r="DW2507" s="779"/>
      <c r="DX2507" s="779"/>
      <c r="DY2507" s="779"/>
      <c r="DZ2507" s="779"/>
      <c r="EA2507" s="779"/>
      <c r="EB2507" s="779"/>
      <c r="EC2507" s="779"/>
      <c r="ED2507" s="779"/>
      <c r="EE2507" s="779"/>
      <c r="EF2507" s="779"/>
      <c r="EG2507" s="779"/>
      <c r="EH2507" s="779"/>
      <c r="EI2507" s="779"/>
      <c r="EJ2507" s="779"/>
      <c r="EK2507" s="779"/>
      <c r="EL2507" s="779"/>
      <c r="EM2507" s="779"/>
      <c r="EN2507" s="779"/>
      <c r="EO2507" s="779"/>
      <c r="EP2507" s="779"/>
      <c r="EQ2507" s="779"/>
      <c r="ER2507" s="779"/>
      <c r="ES2507" s="779"/>
      <c r="ET2507" s="779"/>
      <c r="EU2507" s="779"/>
      <c r="EV2507" s="779"/>
      <c r="EW2507" s="779"/>
      <c r="EX2507" s="779"/>
      <c r="EY2507" s="779"/>
      <c r="EZ2507" s="779"/>
      <c r="FA2507" s="779"/>
      <c r="FB2507" s="779"/>
      <c r="FC2507" s="779"/>
      <c r="FD2507" s="779"/>
      <c r="FE2507" s="779"/>
      <c r="FF2507" s="779"/>
      <c r="FG2507" s="779"/>
      <c r="FH2507" s="779"/>
      <c r="FI2507" s="779"/>
      <c r="FJ2507" s="779"/>
      <c r="FK2507" s="779"/>
      <c r="FL2507" s="779"/>
      <c r="FM2507" s="779"/>
      <c r="FN2507" s="779"/>
      <c r="FO2507" s="779"/>
      <c r="FP2507" s="779"/>
      <c r="FQ2507" s="779"/>
      <c r="FR2507" s="779"/>
      <c r="FS2507" s="779"/>
      <c r="FT2507" s="779"/>
      <c r="FU2507" s="779"/>
      <c r="FV2507" s="779"/>
      <c r="FW2507" s="779"/>
      <c r="FX2507" s="779"/>
      <c r="FY2507" s="779"/>
      <c r="FZ2507" s="779"/>
      <c r="GA2507" s="779"/>
      <c r="GB2507" s="779"/>
      <c r="GC2507" s="779"/>
      <c r="GD2507" s="779"/>
      <c r="GE2507" s="779"/>
      <c r="GF2507" s="779"/>
      <c r="GG2507" s="779"/>
      <c r="GH2507" s="779"/>
      <c r="GI2507" s="779"/>
      <c r="GJ2507" s="779"/>
      <c r="GK2507" s="779"/>
      <c r="GL2507" s="779"/>
      <c r="GM2507" s="779"/>
      <c r="GN2507" s="779"/>
      <c r="GO2507" s="779"/>
      <c r="GP2507" s="779"/>
      <c r="GQ2507" s="779"/>
      <c r="GR2507" s="779"/>
      <c r="GS2507" s="779"/>
      <c r="GT2507" s="779"/>
      <c r="GU2507" s="779"/>
      <c r="GV2507" s="779"/>
      <c r="GW2507" s="779"/>
      <c r="GX2507" s="779"/>
      <c r="GY2507" s="779"/>
      <c r="GZ2507" s="779"/>
      <c r="HA2507" s="779"/>
      <c r="HB2507" s="779"/>
      <c r="HC2507" s="779"/>
    </row>
    <row r="2510" spans="1:211" ht="25.5" customHeight="1">
      <c r="A2510" s="1181" t="s">
        <v>150</v>
      </c>
      <c r="B2510" s="1181"/>
      <c r="C2510" s="1181"/>
      <c r="D2510" s="1181"/>
      <c r="E2510" s="1181"/>
      <c r="F2510" s="1181"/>
      <c r="G2510" s="1181"/>
      <c r="H2510" s="1181"/>
      <c r="I2510" s="1181"/>
      <c r="J2510" s="1181"/>
      <c r="K2510" s="1181"/>
      <c r="L2510" s="1181"/>
      <c r="M2510" s="1181"/>
    </row>
    <row r="2512" spans="1:211">
      <c r="C2512" s="1179" t="s">
        <v>151</v>
      </c>
      <c r="D2512" s="1179"/>
      <c r="E2512" s="1179"/>
      <c r="F2512" s="1180" t="s">
        <v>152</v>
      </c>
      <c r="G2512" s="1180"/>
      <c r="H2512" s="1180"/>
      <c r="I2512" s="1180"/>
      <c r="J2512" s="1180"/>
      <c r="K2512" s="1180" t="s">
        <v>153</v>
      </c>
      <c r="L2512" s="1180"/>
      <c r="M2512" s="1180"/>
    </row>
    <row r="2513" spans="1:13">
      <c r="C2513" s="615" t="s">
        <v>68</v>
      </c>
      <c r="D2513" s="615" t="s">
        <v>69</v>
      </c>
      <c r="E2513" s="616" t="s">
        <v>94</v>
      </c>
      <c r="F2513" s="615" t="s">
        <v>68</v>
      </c>
      <c r="G2513" s="615" t="s">
        <v>69</v>
      </c>
      <c r="H2513" s="615"/>
      <c r="I2513" s="615"/>
      <c r="J2513" s="616" t="s">
        <v>94</v>
      </c>
      <c r="K2513" s="615" t="s">
        <v>68</v>
      </c>
      <c r="L2513" s="615" t="s">
        <v>69</v>
      </c>
      <c r="M2513" s="616" t="s">
        <v>94</v>
      </c>
    </row>
    <row r="2514" spans="1:13">
      <c r="A2514" s="612" t="s">
        <v>154</v>
      </c>
      <c r="B2514" s="613"/>
      <c r="C2514" s="609">
        <f>AM311</f>
        <v>0</v>
      </c>
      <c r="D2514" s="609">
        <f>AN311</f>
        <v>0</v>
      </c>
      <c r="E2514" s="609">
        <f>AO311</f>
        <v>0</v>
      </c>
      <c r="F2514" s="609">
        <f>AP311</f>
        <v>0</v>
      </c>
      <c r="G2514" s="609">
        <f>AQ311</f>
        <v>0</v>
      </c>
      <c r="H2514" s="609"/>
      <c r="I2514" s="609"/>
      <c r="J2514" s="610">
        <f>F2514+G2514</f>
        <v>0</v>
      </c>
      <c r="K2514" s="609">
        <f>AR311</f>
        <v>0</v>
      </c>
      <c r="L2514" s="609">
        <f>AS311</f>
        <v>0</v>
      </c>
      <c r="M2514" s="609">
        <f>SUM(K2514+L2514)</f>
        <v>0</v>
      </c>
    </row>
    <row r="2515" spans="1:13">
      <c r="A2515" s="612" t="s">
        <v>155</v>
      </c>
      <c r="B2515" s="614"/>
      <c r="C2515" s="609">
        <f>AM798+AM1525</f>
        <v>0</v>
      </c>
      <c r="D2515" s="609">
        <f>AN798+AN1525</f>
        <v>0</v>
      </c>
      <c r="E2515" s="609">
        <f>AO798+AO1525</f>
        <v>0</v>
      </c>
      <c r="F2515" s="609">
        <f>AP798+AP1525</f>
        <v>0</v>
      </c>
      <c r="G2515" s="609">
        <f>AQ798+AQ1525</f>
        <v>0</v>
      </c>
      <c r="H2515" s="609"/>
      <c r="I2515" s="609"/>
      <c r="J2515" s="610">
        <f>F2515+G2515</f>
        <v>0</v>
      </c>
      <c r="K2515" s="609">
        <f>AR798+AR1525</f>
        <v>0</v>
      </c>
      <c r="L2515" s="609">
        <f>AS798+AS1525</f>
        <v>0</v>
      </c>
      <c r="M2515" s="609">
        <f>K2515+L2515</f>
        <v>0</v>
      </c>
    </row>
    <row r="2516" spans="1:13">
      <c r="A2516" s="612" t="s">
        <v>156</v>
      </c>
      <c r="B2516" s="614"/>
      <c r="C2516" s="609">
        <f>AM1964</f>
        <v>0</v>
      </c>
      <c r="D2516" s="609">
        <f t="shared" ref="D2516:G2516" si="603">AN1964</f>
        <v>0</v>
      </c>
      <c r="E2516" s="609">
        <f t="shared" si="603"/>
        <v>0</v>
      </c>
      <c r="F2516" s="609">
        <f t="shared" si="603"/>
        <v>0</v>
      </c>
      <c r="G2516" s="609">
        <f t="shared" si="603"/>
        <v>0</v>
      </c>
      <c r="H2516" s="609"/>
      <c r="I2516" s="609"/>
      <c r="J2516" s="610">
        <f>F2516+G2516</f>
        <v>0</v>
      </c>
      <c r="K2516" s="609">
        <f>AR1964</f>
        <v>0</v>
      </c>
      <c r="L2516" s="609">
        <f>AS1964</f>
        <v>0</v>
      </c>
      <c r="M2516" s="609">
        <f>SUM(K2516:L2516)</f>
        <v>0</v>
      </c>
    </row>
    <row r="2517" spans="1:13">
      <c r="A2517" s="612" t="s">
        <v>157</v>
      </c>
      <c r="B2517" s="614"/>
      <c r="C2517" s="609">
        <f>AM2149</f>
        <v>0</v>
      </c>
      <c r="D2517" s="609">
        <f t="shared" ref="D2517:G2517" si="604">AN2149</f>
        <v>0</v>
      </c>
      <c r="E2517" s="609">
        <f t="shared" si="604"/>
        <v>0</v>
      </c>
      <c r="F2517" s="609">
        <f t="shared" si="604"/>
        <v>0</v>
      </c>
      <c r="G2517" s="609">
        <f t="shared" si="604"/>
        <v>0</v>
      </c>
      <c r="H2517" s="609"/>
      <c r="I2517" s="609"/>
      <c r="J2517" s="610">
        <f>F2517+G2517</f>
        <v>0</v>
      </c>
      <c r="K2517" s="609">
        <f>AR2149</f>
        <v>0</v>
      </c>
      <c r="L2517" s="609">
        <f>AS2149</f>
        <v>0</v>
      </c>
      <c r="M2517" s="609">
        <f>SUM(K2517+L2517)</f>
        <v>0</v>
      </c>
    </row>
    <row r="2518" spans="1:13">
      <c r="A2518" s="612" t="s">
        <v>158</v>
      </c>
      <c r="B2518" s="614"/>
      <c r="C2518" s="609">
        <f>AM2419</f>
        <v>0</v>
      </c>
      <c r="D2518" s="609">
        <f t="shared" ref="D2518:G2518" si="605">AN2419</f>
        <v>0</v>
      </c>
      <c r="E2518" s="609">
        <f t="shared" si="605"/>
        <v>0</v>
      </c>
      <c r="F2518" s="609">
        <f t="shared" si="605"/>
        <v>0</v>
      </c>
      <c r="G2518" s="609">
        <f t="shared" si="605"/>
        <v>0</v>
      </c>
      <c r="H2518" s="609"/>
      <c r="I2518" s="609"/>
      <c r="J2518" s="610">
        <f>F2518+G2518</f>
        <v>0</v>
      </c>
      <c r="K2518" s="609">
        <f>AR2419</f>
        <v>0</v>
      </c>
      <c r="L2518" s="609">
        <f>AS2419</f>
        <v>0</v>
      </c>
      <c r="M2518" s="609">
        <f>K2518+L2518</f>
        <v>0</v>
      </c>
    </row>
    <row r="2519" spans="1:13">
      <c r="A2519" s="612" t="s">
        <v>159</v>
      </c>
      <c r="B2519" s="614"/>
      <c r="C2519" s="609">
        <f>AO2426+AO2469</f>
        <v>0</v>
      </c>
      <c r="D2519" s="609"/>
      <c r="E2519" s="610">
        <f>C2519</f>
        <v>0</v>
      </c>
      <c r="F2519" s="609">
        <f>AP2426+AP2469</f>
        <v>0</v>
      </c>
      <c r="G2519" s="609"/>
      <c r="H2519" s="609"/>
      <c r="I2519" s="609"/>
      <c r="J2519" s="610">
        <f>F2519</f>
        <v>0</v>
      </c>
      <c r="K2519" s="609">
        <f>AR2426+AR2469</f>
        <v>0</v>
      </c>
      <c r="L2519" s="609"/>
      <c r="M2519" s="609">
        <f>K2519</f>
        <v>0</v>
      </c>
    </row>
    <row r="2520" spans="1:13">
      <c r="A2520" s="612" t="s">
        <v>160</v>
      </c>
      <c r="B2520" s="614"/>
      <c r="C2520" s="609">
        <f>AM2504</f>
        <v>0</v>
      </c>
      <c r="D2520" s="609">
        <f t="shared" ref="D2520:G2520" si="606">AN2504</f>
        <v>0</v>
      </c>
      <c r="E2520" s="609">
        <f t="shared" si="606"/>
        <v>0</v>
      </c>
      <c r="F2520" s="609">
        <f t="shared" si="606"/>
        <v>0</v>
      </c>
      <c r="G2520" s="609">
        <f t="shared" si="606"/>
        <v>0</v>
      </c>
      <c r="H2520" s="609"/>
      <c r="I2520" s="609"/>
      <c r="J2520" s="610">
        <f>F2520+G2520</f>
        <v>0</v>
      </c>
      <c r="K2520" s="609">
        <f>AR2504</f>
        <v>0</v>
      </c>
      <c r="L2520" s="609">
        <f>AS2504</f>
        <v>0</v>
      </c>
      <c r="M2520" s="609">
        <f>K2520+L2520</f>
        <v>0</v>
      </c>
    </row>
    <row r="2521" spans="1:13">
      <c r="A2521" s="608"/>
      <c r="B2521" s="8" t="s">
        <v>94</v>
      </c>
      <c r="C2521" s="611">
        <f>SUM(C2514:C2520)</f>
        <v>0</v>
      </c>
      <c r="D2521" s="611">
        <f t="shared" ref="D2521:M2521" si="607">SUM(D2514:D2520)</f>
        <v>0</v>
      </c>
      <c r="E2521" s="611">
        <f t="shared" si="607"/>
        <v>0</v>
      </c>
      <c r="F2521" s="611">
        <f t="shared" si="607"/>
        <v>0</v>
      </c>
      <c r="G2521" s="611">
        <f t="shared" si="607"/>
        <v>0</v>
      </c>
      <c r="H2521" s="611"/>
      <c r="I2521" s="611"/>
      <c r="J2521" s="611">
        <f t="shared" si="607"/>
        <v>0</v>
      </c>
      <c r="K2521" s="611">
        <f t="shared" si="607"/>
        <v>0</v>
      </c>
      <c r="L2521" s="611">
        <f t="shared" si="607"/>
        <v>0</v>
      </c>
      <c r="M2521" s="611">
        <f t="shared" si="607"/>
        <v>0</v>
      </c>
    </row>
    <row r="2523" spans="1:13" ht="15">
      <c r="A2523" s="618" t="s">
        <v>386</v>
      </c>
      <c r="B2523" s="736">
        <f>FICHE!E9</f>
        <v>1</v>
      </c>
      <c r="E2523" s="1227" t="s">
        <v>161</v>
      </c>
      <c r="F2523" s="1227"/>
      <c r="G2523" s="1227"/>
      <c r="H2523" s="741"/>
      <c r="I2523" s="741"/>
      <c r="J2523" s="1226">
        <f>J2521*B2523</f>
        <v>0</v>
      </c>
      <c r="K2523" s="1226"/>
    </row>
  </sheetData>
  <sheetProtection algorithmName="SHA-512" hashValue="SqT1nz8XMFvArF6HAU9n9b0jOy2Xja7uVSSHFRAjCZz0QIi59TJ/RGJznNBzwEBvOG7xRErVscfxougv6jt1BQ==" saltValue="4vHMYLywJquHTY65wzpA7w==" spinCount="100000" sheet="1" objects="1" scenarios="1" formatColumns="0" formatRows="0" autoFilter="0"/>
  <autoFilter ref="A2155:HC2155" xr:uid="{AF66A5EF-7061-4D9F-B7F4-529BEFD57EDE}">
    <filterColumn colId="3" showButton="0"/>
    <filterColumn colId="4" showButton="0"/>
    <filterColumn colId="5" showButton="0"/>
  </autoFilter>
  <mergeCells count="2648">
    <mergeCell ref="C599:E599"/>
    <mergeCell ref="C600:E600"/>
    <mergeCell ref="C601:E601"/>
    <mergeCell ref="C602:E602"/>
    <mergeCell ref="C603:E603"/>
    <mergeCell ref="C604:E604"/>
    <mergeCell ref="C605:E605"/>
    <mergeCell ref="C606:E606"/>
    <mergeCell ref="C582:E582"/>
    <mergeCell ref="C583:E583"/>
    <mergeCell ref="C584:E584"/>
    <mergeCell ref="C585:E585"/>
    <mergeCell ref="C586:E586"/>
    <mergeCell ref="C587:E587"/>
    <mergeCell ref="C588:E588"/>
    <mergeCell ref="C589:E589"/>
    <mergeCell ref="C590:E590"/>
    <mergeCell ref="C591:E591"/>
    <mergeCell ref="C592:E592"/>
    <mergeCell ref="C593:E593"/>
    <mergeCell ref="C594:E594"/>
    <mergeCell ref="C595:E595"/>
    <mergeCell ref="C596:E596"/>
    <mergeCell ref="C597:E597"/>
    <mergeCell ref="C598:E598"/>
    <mergeCell ref="C679:E679"/>
    <mergeCell ref="C680:E680"/>
    <mergeCell ref="C681:E681"/>
    <mergeCell ref="C682:E682"/>
    <mergeCell ref="C683:E683"/>
    <mergeCell ref="C684:E684"/>
    <mergeCell ref="C685:E685"/>
    <mergeCell ref="C686:E686"/>
    <mergeCell ref="C687:E687"/>
    <mergeCell ref="C688:E688"/>
    <mergeCell ref="C689:E689"/>
    <mergeCell ref="C690:E690"/>
    <mergeCell ref="C691:E691"/>
    <mergeCell ref="C692:E692"/>
    <mergeCell ref="C693:E693"/>
    <mergeCell ref="C671:E671"/>
    <mergeCell ref="C656:E656"/>
    <mergeCell ref="C657:E657"/>
    <mergeCell ref="C658:E658"/>
    <mergeCell ref="C659:E659"/>
    <mergeCell ref="C660:E660"/>
    <mergeCell ref="C661:E661"/>
    <mergeCell ref="C662:E662"/>
    <mergeCell ref="C663:E663"/>
    <mergeCell ref="C664:E664"/>
    <mergeCell ref="C665:E665"/>
    <mergeCell ref="C666:E666"/>
    <mergeCell ref="C667:E667"/>
    <mergeCell ref="C668:E668"/>
    <mergeCell ref="C669:E669"/>
    <mergeCell ref="C670:E670"/>
    <mergeCell ref="C678:E678"/>
    <mergeCell ref="C607:E607"/>
    <mergeCell ref="C608:E608"/>
    <mergeCell ref="C609:E609"/>
    <mergeCell ref="C610:E610"/>
    <mergeCell ref="C611:E611"/>
    <mergeCell ref="C612:E612"/>
    <mergeCell ref="C613:E613"/>
    <mergeCell ref="C614:E614"/>
    <mergeCell ref="C615:E615"/>
    <mergeCell ref="C616:E616"/>
    <mergeCell ref="C617:E617"/>
    <mergeCell ref="C618:E618"/>
    <mergeCell ref="C619:E619"/>
    <mergeCell ref="C620:E620"/>
    <mergeCell ref="C621:E621"/>
    <mergeCell ref="C622:E622"/>
    <mergeCell ref="C623:E623"/>
    <mergeCell ref="C624:E624"/>
    <mergeCell ref="C625:E625"/>
    <mergeCell ref="C626:E626"/>
    <mergeCell ref="C627:E627"/>
    <mergeCell ref="C628:E628"/>
    <mergeCell ref="C629:E629"/>
    <mergeCell ref="C648:E648"/>
    <mergeCell ref="C649:E649"/>
    <mergeCell ref="C650:E650"/>
    <mergeCell ref="C651:E651"/>
    <mergeCell ref="C652:E652"/>
    <mergeCell ref="C653:E653"/>
    <mergeCell ref="C654:E654"/>
    <mergeCell ref="C655:E655"/>
    <mergeCell ref="C672:E672"/>
    <mergeCell ref="C673:E673"/>
    <mergeCell ref="C674:E674"/>
    <mergeCell ref="C675:E675"/>
    <mergeCell ref="C676:E676"/>
    <mergeCell ref="C677:E677"/>
    <mergeCell ref="C630:E630"/>
    <mergeCell ref="C631:E631"/>
    <mergeCell ref="C632:E632"/>
    <mergeCell ref="C633:E633"/>
    <mergeCell ref="C634:E634"/>
    <mergeCell ref="C635:E635"/>
    <mergeCell ref="C636:E636"/>
    <mergeCell ref="C637:E637"/>
    <mergeCell ref="C638:E638"/>
    <mergeCell ref="C639:E639"/>
    <mergeCell ref="C640:E640"/>
    <mergeCell ref="C641:E641"/>
    <mergeCell ref="C642:E642"/>
    <mergeCell ref="C643:E643"/>
    <mergeCell ref="C644:E644"/>
    <mergeCell ref="C645:E645"/>
    <mergeCell ref="C646:E646"/>
    <mergeCell ref="C647:E647"/>
    <mergeCell ref="C694:E694"/>
    <mergeCell ref="C703:E703"/>
    <mergeCell ref="C704:E704"/>
    <mergeCell ref="C705:E705"/>
    <mergeCell ref="C706:E706"/>
    <mergeCell ref="C707:E707"/>
    <mergeCell ref="C708:E708"/>
    <mergeCell ref="C709:E709"/>
    <mergeCell ref="C710:E710"/>
    <mergeCell ref="C711:E711"/>
    <mergeCell ref="C712:E712"/>
    <mergeCell ref="C713:E713"/>
    <mergeCell ref="C714:E714"/>
    <mergeCell ref="C715:E715"/>
    <mergeCell ref="C716:E716"/>
    <mergeCell ref="C717:E717"/>
    <mergeCell ref="C718:E718"/>
    <mergeCell ref="C696:E696"/>
    <mergeCell ref="C697:E697"/>
    <mergeCell ref="C698:E698"/>
    <mergeCell ref="C699:E699"/>
    <mergeCell ref="C700:E700"/>
    <mergeCell ref="C701:E701"/>
    <mergeCell ref="C702:E702"/>
    <mergeCell ref="C695:E695"/>
    <mergeCell ref="C768:E768"/>
    <mergeCell ref="C719:E719"/>
    <mergeCell ref="C720:E720"/>
    <mergeCell ref="C721:E721"/>
    <mergeCell ref="C722:E722"/>
    <mergeCell ref="C723:E723"/>
    <mergeCell ref="C724:E724"/>
    <mergeCell ref="C725:E725"/>
    <mergeCell ref="C769:E769"/>
    <mergeCell ref="C770:E770"/>
    <mergeCell ref="C771:E771"/>
    <mergeCell ref="C772:E772"/>
    <mergeCell ref="C773:E773"/>
    <mergeCell ref="C726:E726"/>
    <mergeCell ref="C727:E727"/>
    <mergeCell ref="C728:E728"/>
    <mergeCell ref="C729:E729"/>
    <mergeCell ref="C730:E730"/>
    <mergeCell ref="C731:E731"/>
    <mergeCell ref="C732:E732"/>
    <mergeCell ref="C733:E733"/>
    <mergeCell ref="C734:E734"/>
    <mergeCell ref="C735:E735"/>
    <mergeCell ref="C736:E736"/>
    <mergeCell ref="C737:E737"/>
    <mergeCell ref="C738:E738"/>
    <mergeCell ref="C739:E739"/>
    <mergeCell ref="C740:E740"/>
    <mergeCell ref="C741:E741"/>
    <mergeCell ref="C742:E742"/>
    <mergeCell ref="C743:E743"/>
    <mergeCell ref="C744:E744"/>
    <mergeCell ref="C745:E745"/>
    <mergeCell ref="C746:E746"/>
    <mergeCell ref="C747:E747"/>
    <mergeCell ref="C748:E748"/>
    <mergeCell ref="C749:E749"/>
    <mergeCell ref="C1487:E1487"/>
    <mergeCell ref="C1488:E1488"/>
    <mergeCell ref="C1489:E1489"/>
    <mergeCell ref="C1490:E1490"/>
    <mergeCell ref="C1491:E1491"/>
    <mergeCell ref="C1492:E1492"/>
    <mergeCell ref="C1493:E1493"/>
    <mergeCell ref="C1494:E1494"/>
    <mergeCell ref="C1495:E1495"/>
    <mergeCell ref="C1496:E1496"/>
    <mergeCell ref="C1497:E1497"/>
    <mergeCell ref="C1498:E1498"/>
    <mergeCell ref="C1482:E1482"/>
    <mergeCell ref="C1483:E1483"/>
    <mergeCell ref="C1484:E1484"/>
    <mergeCell ref="C1485:E1485"/>
    <mergeCell ref="C1486:E1486"/>
    <mergeCell ref="C1134:E1134"/>
    <mergeCell ref="C1135:E1135"/>
    <mergeCell ref="C1136:E1136"/>
    <mergeCell ref="C1137:E1137"/>
    <mergeCell ref="C1138:E1138"/>
    <mergeCell ref="C1139:E1139"/>
    <mergeCell ref="C1140:E1140"/>
    <mergeCell ref="C1093:E1093"/>
    <mergeCell ref="C1094:E1094"/>
    <mergeCell ref="C1095:E1095"/>
    <mergeCell ref="C1499:E1499"/>
    <mergeCell ref="C1500:E1500"/>
    <mergeCell ref="C750:E750"/>
    <mergeCell ref="C751:E751"/>
    <mergeCell ref="C752:E752"/>
    <mergeCell ref="C753:E753"/>
    <mergeCell ref="C754:E754"/>
    <mergeCell ref="C755:E755"/>
    <mergeCell ref="C756:E756"/>
    <mergeCell ref="C757:E757"/>
    <mergeCell ref="C758:E758"/>
    <mergeCell ref="C759:E759"/>
    <mergeCell ref="C760:E760"/>
    <mergeCell ref="C761:E761"/>
    <mergeCell ref="C762:E762"/>
    <mergeCell ref="C763:E763"/>
    <mergeCell ref="C764:E764"/>
    <mergeCell ref="C765:E765"/>
    <mergeCell ref="C766:E766"/>
    <mergeCell ref="C767:E767"/>
    <mergeCell ref="C1086:E1086"/>
    <mergeCell ref="C1087:E1087"/>
    <mergeCell ref="C1088:E1088"/>
    <mergeCell ref="C1089:E1089"/>
    <mergeCell ref="C1090:E1090"/>
    <mergeCell ref="C1091:E1091"/>
    <mergeCell ref="C1092:E1092"/>
    <mergeCell ref="C1477:E1477"/>
    <mergeCell ref="C1478:E1478"/>
    <mergeCell ref="C1479:E1479"/>
    <mergeCell ref="C1480:E1480"/>
    <mergeCell ref="C1481:E1481"/>
    <mergeCell ref="C1096:E1096"/>
    <mergeCell ref="C1097:E1097"/>
    <mergeCell ref="C1098:E1098"/>
    <mergeCell ref="C1099:E1099"/>
    <mergeCell ref="C1100:E1100"/>
    <mergeCell ref="C1069:E1069"/>
    <mergeCell ref="C1070:E1070"/>
    <mergeCell ref="C1071:E1071"/>
    <mergeCell ref="C1072:E1072"/>
    <mergeCell ref="C1073:E1073"/>
    <mergeCell ref="C1074:E1074"/>
    <mergeCell ref="C1075:E1075"/>
    <mergeCell ref="C1076:E1076"/>
    <mergeCell ref="C1077:E1077"/>
    <mergeCell ref="C1078:E1078"/>
    <mergeCell ref="C1079:E1079"/>
    <mergeCell ref="C1080:E1080"/>
    <mergeCell ref="C1081:E1081"/>
    <mergeCell ref="C1082:E1082"/>
    <mergeCell ref="C1083:E1083"/>
    <mergeCell ref="C1084:E1084"/>
    <mergeCell ref="C1085:E1085"/>
    <mergeCell ref="C1101:E1101"/>
    <mergeCell ref="C1102:E1102"/>
    <mergeCell ref="C1103:E1103"/>
    <mergeCell ref="C1104:E1104"/>
    <mergeCell ref="C1105:E1105"/>
    <mergeCell ref="C1106:E1106"/>
    <mergeCell ref="C1107:E1107"/>
    <mergeCell ref="C1108:E1108"/>
    <mergeCell ref="C1109:E1109"/>
    <mergeCell ref="C1110:E1110"/>
    <mergeCell ref="C1111:E1111"/>
    <mergeCell ref="C1112:E1112"/>
    <mergeCell ref="C1113:E1113"/>
    <mergeCell ref="C1114:E1114"/>
    <mergeCell ref="C1115:E1115"/>
    <mergeCell ref="C1116:E1116"/>
    <mergeCell ref="C1117:E1117"/>
    <mergeCell ref="C1118:E1118"/>
    <mergeCell ref="C1119:E1119"/>
    <mergeCell ref="C1120:E1120"/>
    <mergeCell ref="C1121:E1121"/>
    <mergeCell ref="C1122:E1122"/>
    <mergeCell ref="C1123:E1123"/>
    <mergeCell ref="C1124:E1124"/>
    <mergeCell ref="C1125:E1125"/>
    <mergeCell ref="C1126:E1126"/>
    <mergeCell ref="C1127:E1127"/>
    <mergeCell ref="C1128:E1128"/>
    <mergeCell ref="C1129:E1129"/>
    <mergeCell ref="C1130:E1130"/>
    <mergeCell ref="C1131:E1131"/>
    <mergeCell ref="C1132:E1132"/>
    <mergeCell ref="C1133:E1133"/>
    <mergeCell ref="C1182:E1182"/>
    <mergeCell ref="C1167:E1167"/>
    <mergeCell ref="C1168:E1168"/>
    <mergeCell ref="C1169:E1169"/>
    <mergeCell ref="C1170:E1170"/>
    <mergeCell ref="C1171:E1171"/>
    <mergeCell ref="C1172:E1172"/>
    <mergeCell ref="C1173:E1173"/>
    <mergeCell ref="C1174:E1174"/>
    <mergeCell ref="C1175:E1175"/>
    <mergeCell ref="C1176:E1176"/>
    <mergeCell ref="C1177:E1177"/>
    <mergeCell ref="C1178:E1178"/>
    <mergeCell ref="C1179:E1179"/>
    <mergeCell ref="C1180:E1180"/>
    <mergeCell ref="C1181:E1181"/>
    <mergeCell ref="C1183:E1183"/>
    <mergeCell ref="C1184:E1184"/>
    <mergeCell ref="C1185:E1185"/>
    <mergeCell ref="C1186:E1186"/>
    <mergeCell ref="C1187:E1187"/>
    <mergeCell ref="C1188:E1188"/>
    <mergeCell ref="C1141:E1141"/>
    <mergeCell ref="C1142:E1142"/>
    <mergeCell ref="C1143:E1143"/>
    <mergeCell ref="C1144:E1144"/>
    <mergeCell ref="C1145:E1145"/>
    <mergeCell ref="C1146:E1146"/>
    <mergeCell ref="C1147:E1147"/>
    <mergeCell ref="C1148:E1148"/>
    <mergeCell ref="C1149:E1149"/>
    <mergeCell ref="C1150:E1150"/>
    <mergeCell ref="C1151:E1151"/>
    <mergeCell ref="C1152:E1152"/>
    <mergeCell ref="C1153:E1153"/>
    <mergeCell ref="C1154:E1154"/>
    <mergeCell ref="C1155:E1155"/>
    <mergeCell ref="C1156:E1156"/>
    <mergeCell ref="C1157:E1157"/>
    <mergeCell ref="C1158:E1158"/>
    <mergeCell ref="C1159:E1159"/>
    <mergeCell ref="C1160:E1160"/>
    <mergeCell ref="C1161:E1161"/>
    <mergeCell ref="C1162:E1162"/>
    <mergeCell ref="C1163:E1163"/>
    <mergeCell ref="C1164:E1164"/>
    <mergeCell ref="C1165:E1165"/>
    <mergeCell ref="C1166:E1166"/>
    <mergeCell ref="C1230:E1230"/>
    <mergeCell ref="C1231:E1231"/>
    <mergeCell ref="C1232:E1232"/>
    <mergeCell ref="C1233:E1233"/>
    <mergeCell ref="C1234:E1234"/>
    <mergeCell ref="C1235:E1235"/>
    <mergeCell ref="C1236:E1236"/>
    <mergeCell ref="C1189:E1189"/>
    <mergeCell ref="C1190:E1190"/>
    <mergeCell ref="C1191:E1191"/>
    <mergeCell ref="C1192:E1192"/>
    <mergeCell ref="C1193:E1193"/>
    <mergeCell ref="C1194:E1194"/>
    <mergeCell ref="C1195:E1195"/>
    <mergeCell ref="C1196:E1196"/>
    <mergeCell ref="C1197:E1197"/>
    <mergeCell ref="C1198:E1198"/>
    <mergeCell ref="C1199:E1199"/>
    <mergeCell ref="C1200:E1200"/>
    <mergeCell ref="C1201:E1201"/>
    <mergeCell ref="C1202:E1202"/>
    <mergeCell ref="C1203:E1203"/>
    <mergeCell ref="C1204:E1204"/>
    <mergeCell ref="C1205:E1205"/>
    <mergeCell ref="C1206:E1206"/>
    <mergeCell ref="C1207:E1207"/>
    <mergeCell ref="C1208:E1208"/>
    <mergeCell ref="C1209:E1209"/>
    <mergeCell ref="C1210:E1210"/>
    <mergeCell ref="C1211:E1211"/>
    <mergeCell ref="C1212:E1212"/>
    <mergeCell ref="C1213:E1213"/>
    <mergeCell ref="C1214:E1214"/>
    <mergeCell ref="C1215:E1215"/>
    <mergeCell ref="C1216:E1216"/>
    <mergeCell ref="C1217:E1217"/>
    <mergeCell ref="C1218:E1218"/>
    <mergeCell ref="C1219:E1219"/>
    <mergeCell ref="C1220:E1220"/>
    <mergeCell ref="C1221:E1221"/>
    <mergeCell ref="C1222:E1222"/>
    <mergeCell ref="C1223:E1223"/>
    <mergeCell ref="C1224:E1224"/>
    <mergeCell ref="C1225:E1225"/>
    <mergeCell ref="C1226:E1226"/>
    <mergeCell ref="C1227:E1227"/>
    <mergeCell ref="C1228:E1228"/>
    <mergeCell ref="C1229:E1229"/>
    <mergeCell ref="C1278:E1278"/>
    <mergeCell ref="C1263:E1263"/>
    <mergeCell ref="C1264:E1264"/>
    <mergeCell ref="C1265:E1265"/>
    <mergeCell ref="C1266:E1266"/>
    <mergeCell ref="C1267:E1267"/>
    <mergeCell ref="C1268:E1268"/>
    <mergeCell ref="C1269:E1269"/>
    <mergeCell ref="C1270:E1270"/>
    <mergeCell ref="C1271:E1271"/>
    <mergeCell ref="C1272:E1272"/>
    <mergeCell ref="C1273:E1273"/>
    <mergeCell ref="C1274:E1274"/>
    <mergeCell ref="C1275:E1275"/>
    <mergeCell ref="C1276:E1276"/>
    <mergeCell ref="C1277:E1277"/>
    <mergeCell ref="C1279:E1279"/>
    <mergeCell ref="C1280:E1280"/>
    <mergeCell ref="C1281:E1281"/>
    <mergeCell ref="C1282:E1282"/>
    <mergeCell ref="C1283:E1283"/>
    <mergeCell ref="C1284:E1284"/>
    <mergeCell ref="C1237:E1237"/>
    <mergeCell ref="C1238:E1238"/>
    <mergeCell ref="C1239:E1239"/>
    <mergeCell ref="C1240:E1240"/>
    <mergeCell ref="C1241:E1241"/>
    <mergeCell ref="C1242:E1242"/>
    <mergeCell ref="C1243:E1243"/>
    <mergeCell ref="C1244:E1244"/>
    <mergeCell ref="C1245:E1245"/>
    <mergeCell ref="C1246:E1246"/>
    <mergeCell ref="C1247:E1247"/>
    <mergeCell ref="C1248:E1248"/>
    <mergeCell ref="C1249:E1249"/>
    <mergeCell ref="C1250:E1250"/>
    <mergeCell ref="C1251:E1251"/>
    <mergeCell ref="C1252:E1252"/>
    <mergeCell ref="C1253:E1253"/>
    <mergeCell ref="C1254:E1254"/>
    <mergeCell ref="C1255:E1255"/>
    <mergeCell ref="C1256:E1256"/>
    <mergeCell ref="C1257:E1257"/>
    <mergeCell ref="C1258:E1258"/>
    <mergeCell ref="C1259:E1259"/>
    <mergeCell ref="C1260:E1260"/>
    <mergeCell ref="C1261:E1261"/>
    <mergeCell ref="C1262:E1262"/>
    <mergeCell ref="C1326:E1326"/>
    <mergeCell ref="C1327:E1327"/>
    <mergeCell ref="C1328:E1328"/>
    <mergeCell ref="C1329:E1329"/>
    <mergeCell ref="C1330:E1330"/>
    <mergeCell ref="C1331:E1331"/>
    <mergeCell ref="C1332:E1332"/>
    <mergeCell ref="C1285:E1285"/>
    <mergeCell ref="C1286:E1286"/>
    <mergeCell ref="C1287:E1287"/>
    <mergeCell ref="C1288:E1288"/>
    <mergeCell ref="C1289:E1289"/>
    <mergeCell ref="C1290:E1290"/>
    <mergeCell ref="C1291:E1291"/>
    <mergeCell ref="C1292:E1292"/>
    <mergeCell ref="C1293:E1293"/>
    <mergeCell ref="C1294:E1294"/>
    <mergeCell ref="C1295:E1295"/>
    <mergeCell ref="C1296:E1296"/>
    <mergeCell ref="C1297:E1297"/>
    <mergeCell ref="C1298:E1298"/>
    <mergeCell ref="C1299:E1299"/>
    <mergeCell ref="C1300:E1300"/>
    <mergeCell ref="C1301:E1301"/>
    <mergeCell ref="C1302:E1302"/>
    <mergeCell ref="C1303:E1303"/>
    <mergeCell ref="C1304:E1304"/>
    <mergeCell ref="C1305:E1305"/>
    <mergeCell ref="C1306:E1306"/>
    <mergeCell ref="C1307:E1307"/>
    <mergeCell ref="C1308:E1308"/>
    <mergeCell ref="C1309:E1309"/>
    <mergeCell ref="C1310:E1310"/>
    <mergeCell ref="C1311:E1311"/>
    <mergeCell ref="C1312:E1312"/>
    <mergeCell ref="C1313:E1313"/>
    <mergeCell ref="C1314:E1314"/>
    <mergeCell ref="C1315:E1315"/>
    <mergeCell ref="C1316:E1316"/>
    <mergeCell ref="C1317:E1317"/>
    <mergeCell ref="C1318:E1318"/>
    <mergeCell ref="C1319:E1319"/>
    <mergeCell ref="C1320:E1320"/>
    <mergeCell ref="C1321:E1321"/>
    <mergeCell ref="C1322:E1322"/>
    <mergeCell ref="C1323:E1323"/>
    <mergeCell ref="C1324:E1324"/>
    <mergeCell ref="C1325:E1325"/>
    <mergeCell ref="C1374:E1374"/>
    <mergeCell ref="C1359:E1359"/>
    <mergeCell ref="C1360:E1360"/>
    <mergeCell ref="C1361:E1361"/>
    <mergeCell ref="C1362:E1362"/>
    <mergeCell ref="C1363:E1363"/>
    <mergeCell ref="C1364:E1364"/>
    <mergeCell ref="C1365:E1365"/>
    <mergeCell ref="C1366:E1366"/>
    <mergeCell ref="C1367:E1367"/>
    <mergeCell ref="C1368:E1368"/>
    <mergeCell ref="C1369:E1369"/>
    <mergeCell ref="C1370:E1370"/>
    <mergeCell ref="C1371:E1371"/>
    <mergeCell ref="C1372:E1372"/>
    <mergeCell ref="C1373:E1373"/>
    <mergeCell ref="C1375:E1375"/>
    <mergeCell ref="C1376:E1376"/>
    <mergeCell ref="C1377:E1377"/>
    <mergeCell ref="C1378:E1378"/>
    <mergeCell ref="C1379:E1379"/>
    <mergeCell ref="C1380:E1380"/>
    <mergeCell ref="C1333:E1333"/>
    <mergeCell ref="C1334:E1334"/>
    <mergeCell ref="C1335:E1335"/>
    <mergeCell ref="C1336:E1336"/>
    <mergeCell ref="C1337:E1337"/>
    <mergeCell ref="C1338:E1338"/>
    <mergeCell ref="C1339:E1339"/>
    <mergeCell ref="C1340:E1340"/>
    <mergeCell ref="C1341:E1341"/>
    <mergeCell ref="C1342:E1342"/>
    <mergeCell ref="C1343:E1343"/>
    <mergeCell ref="C1344:E1344"/>
    <mergeCell ref="C1345:E1345"/>
    <mergeCell ref="C1346:E1346"/>
    <mergeCell ref="C1347:E1347"/>
    <mergeCell ref="C1348:E1348"/>
    <mergeCell ref="C1349:E1349"/>
    <mergeCell ref="C1350:E1350"/>
    <mergeCell ref="C1351:E1351"/>
    <mergeCell ref="C1352:E1352"/>
    <mergeCell ref="C1353:E1353"/>
    <mergeCell ref="C1354:E1354"/>
    <mergeCell ref="C1355:E1355"/>
    <mergeCell ref="C1356:E1356"/>
    <mergeCell ref="C1357:E1357"/>
    <mergeCell ref="C1358:E1358"/>
    <mergeCell ref="C1422:E1422"/>
    <mergeCell ref="C1423:E1423"/>
    <mergeCell ref="C1424:E1424"/>
    <mergeCell ref="C1425:E1425"/>
    <mergeCell ref="C1426:E1426"/>
    <mergeCell ref="C1427:E1427"/>
    <mergeCell ref="C1428:E1428"/>
    <mergeCell ref="C1381:E1381"/>
    <mergeCell ref="C1382:E1382"/>
    <mergeCell ref="C1383:E1383"/>
    <mergeCell ref="C1384:E1384"/>
    <mergeCell ref="C1385:E1385"/>
    <mergeCell ref="C1386:E1386"/>
    <mergeCell ref="C1387:E1387"/>
    <mergeCell ref="C1388:E1388"/>
    <mergeCell ref="C1389:E1389"/>
    <mergeCell ref="C1390:E1390"/>
    <mergeCell ref="C1391:E1391"/>
    <mergeCell ref="C1392:E1392"/>
    <mergeCell ref="C1393:E1393"/>
    <mergeCell ref="C1394:E1394"/>
    <mergeCell ref="C1395:E1395"/>
    <mergeCell ref="C1396:E1396"/>
    <mergeCell ref="C1397:E1397"/>
    <mergeCell ref="C1398:E1398"/>
    <mergeCell ref="C1399:E1399"/>
    <mergeCell ref="C1400:E1400"/>
    <mergeCell ref="C1401:E1401"/>
    <mergeCell ref="C1402:E1402"/>
    <mergeCell ref="C1403:E1403"/>
    <mergeCell ref="C1404:E1404"/>
    <mergeCell ref="C1405:E1405"/>
    <mergeCell ref="C1406:E1406"/>
    <mergeCell ref="C1407:E1407"/>
    <mergeCell ref="C1408:E1408"/>
    <mergeCell ref="C1409:E1409"/>
    <mergeCell ref="C1410:E1410"/>
    <mergeCell ref="C1411:E1411"/>
    <mergeCell ref="C1412:E1412"/>
    <mergeCell ref="C1413:E1413"/>
    <mergeCell ref="C1414:E1414"/>
    <mergeCell ref="C1415:E1415"/>
    <mergeCell ref="C1416:E1416"/>
    <mergeCell ref="C1417:E1417"/>
    <mergeCell ref="C1418:E1418"/>
    <mergeCell ref="C1419:E1419"/>
    <mergeCell ref="C1420:E1420"/>
    <mergeCell ref="C1421:E1421"/>
    <mergeCell ref="C1470:E1470"/>
    <mergeCell ref="C1455:E1455"/>
    <mergeCell ref="C1456:E1456"/>
    <mergeCell ref="C1457:E1457"/>
    <mergeCell ref="C1458:E1458"/>
    <mergeCell ref="C1459:E1459"/>
    <mergeCell ref="C1460:E1460"/>
    <mergeCell ref="C1461:E1461"/>
    <mergeCell ref="C1462:E1462"/>
    <mergeCell ref="C1463:E1463"/>
    <mergeCell ref="C1464:E1464"/>
    <mergeCell ref="C1465:E1465"/>
    <mergeCell ref="C1466:E1466"/>
    <mergeCell ref="C1467:E1467"/>
    <mergeCell ref="C1468:E1468"/>
    <mergeCell ref="C1469:E1469"/>
    <mergeCell ref="C1471:E1471"/>
    <mergeCell ref="C1472:E1472"/>
    <mergeCell ref="C1473:E1473"/>
    <mergeCell ref="C1474:E1474"/>
    <mergeCell ref="C1475:E1475"/>
    <mergeCell ref="C1476:E1476"/>
    <mergeCell ref="C1429:E1429"/>
    <mergeCell ref="C1430:E1430"/>
    <mergeCell ref="C1431:E1431"/>
    <mergeCell ref="C1432:E1432"/>
    <mergeCell ref="C1433:E1433"/>
    <mergeCell ref="C1434:E1434"/>
    <mergeCell ref="C1435:E1435"/>
    <mergeCell ref="C1436:E1436"/>
    <mergeCell ref="C1437:E1437"/>
    <mergeCell ref="C1438:E1438"/>
    <mergeCell ref="C1439:E1439"/>
    <mergeCell ref="C1440:E1440"/>
    <mergeCell ref="C1441:E1441"/>
    <mergeCell ref="C1442:E1442"/>
    <mergeCell ref="C1443:E1443"/>
    <mergeCell ref="C1444:E1444"/>
    <mergeCell ref="C1445:E1445"/>
    <mergeCell ref="C1446:E1446"/>
    <mergeCell ref="C1447:E1447"/>
    <mergeCell ref="C1448:E1448"/>
    <mergeCell ref="C1449:E1449"/>
    <mergeCell ref="C1450:E1450"/>
    <mergeCell ref="C1451:E1451"/>
    <mergeCell ref="C1452:E1452"/>
    <mergeCell ref="C1453:E1453"/>
    <mergeCell ref="C1454:E1454"/>
    <mergeCell ref="C966:E966"/>
    <mergeCell ref="C967:E967"/>
    <mergeCell ref="C968:E968"/>
    <mergeCell ref="C969:E969"/>
    <mergeCell ref="C970:E970"/>
    <mergeCell ref="C971:E971"/>
    <mergeCell ref="C972:E972"/>
    <mergeCell ref="C973:E973"/>
    <mergeCell ref="C942:E942"/>
    <mergeCell ref="C943:E943"/>
    <mergeCell ref="C944:E944"/>
    <mergeCell ref="C945:E945"/>
    <mergeCell ref="C946:E946"/>
    <mergeCell ref="C947:E947"/>
    <mergeCell ref="C948:E948"/>
    <mergeCell ref="C925:E925"/>
    <mergeCell ref="C926:E926"/>
    <mergeCell ref="C927:E927"/>
    <mergeCell ref="C928:E928"/>
    <mergeCell ref="C929:E929"/>
    <mergeCell ref="C930:E930"/>
    <mergeCell ref="C931:E931"/>
    <mergeCell ref="C932:E932"/>
    <mergeCell ref="C933:E933"/>
    <mergeCell ref="C934:E934"/>
    <mergeCell ref="C935:E935"/>
    <mergeCell ref="C936:E936"/>
    <mergeCell ref="C937:E937"/>
    <mergeCell ref="C938:E938"/>
    <mergeCell ref="C939:E939"/>
    <mergeCell ref="C940:E940"/>
    <mergeCell ref="C941:E941"/>
    <mergeCell ref="C949:E949"/>
    <mergeCell ref="C950:E950"/>
    <mergeCell ref="C951:E951"/>
    <mergeCell ref="C952:E952"/>
    <mergeCell ref="C953:E953"/>
    <mergeCell ref="C954:E954"/>
    <mergeCell ref="C955:E955"/>
    <mergeCell ref="C956:E956"/>
    <mergeCell ref="C957:E957"/>
    <mergeCell ref="C958:E958"/>
    <mergeCell ref="C959:E959"/>
    <mergeCell ref="C960:E960"/>
    <mergeCell ref="C961:E961"/>
    <mergeCell ref="C962:E962"/>
    <mergeCell ref="C963:E963"/>
    <mergeCell ref="C964:E964"/>
    <mergeCell ref="C965:E965"/>
    <mergeCell ref="C974:E974"/>
    <mergeCell ref="C975:E975"/>
    <mergeCell ref="C976:E976"/>
    <mergeCell ref="C977:E977"/>
    <mergeCell ref="C978:E978"/>
    <mergeCell ref="C979:E979"/>
    <mergeCell ref="C980:E980"/>
    <mergeCell ref="C981:E981"/>
    <mergeCell ref="C982:E982"/>
    <mergeCell ref="C983:E983"/>
    <mergeCell ref="C984:E984"/>
    <mergeCell ref="C985:E985"/>
    <mergeCell ref="C986:E986"/>
    <mergeCell ref="C987:E987"/>
    <mergeCell ref="C988:E988"/>
    <mergeCell ref="C989:E989"/>
    <mergeCell ref="C1041:E1041"/>
    <mergeCell ref="C990:E990"/>
    <mergeCell ref="C991:E991"/>
    <mergeCell ref="C992:E992"/>
    <mergeCell ref="C993:E993"/>
    <mergeCell ref="C994:E994"/>
    <mergeCell ref="C995:E995"/>
    <mergeCell ref="C996:E996"/>
    <mergeCell ref="C1042:E1042"/>
    <mergeCell ref="C1043:E1043"/>
    <mergeCell ref="C1044:E1044"/>
    <mergeCell ref="C997:E997"/>
    <mergeCell ref="C998:E998"/>
    <mergeCell ref="C999:E999"/>
    <mergeCell ref="C1000:E1000"/>
    <mergeCell ref="C1001:E1001"/>
    <mergeCell ref="C1002:E1002"/>
    <mergeCell ref="C1003:E1003"/>
    <mergeCell ref="C1004:E1004"/>
    <mergeCell ref="C1005:E1005"/>
    <mergeCell ref="C1006:E1006"/>
    <mergeCell ref="C1007:E1007"/>
    <mergeCell ref="C1008:E1008"/>
    <mergeCell ref="C1009:E1009"/>
    <mergeCell ref="C1010:E1010"/>
    <mergeCell ref="C1011:E1011"/>
    <mergeCell ref="C1012:E1012"/>
    <mergeCell ref="C1013:E1013"/>
    <mergeCell ref="C1014:E1014"/>
    <mergeCell ref="C1015:E1015"/>
    <mergeCell ref="C1016:E1016"/>
    <mergeCell ref="C1017:E1017"/>
    <mergeCell ref="C1018:E1018"/>
    <mergeCell ref="C1019:E1019"/>
    <mergeCell ref="C1020:E1020"/>
    <mergeCell ref="C1057:E1057"/>
    <mergeCell ref="C1058:E1058"/>
    <mergeCell ref="C1059:E1059"/>
    <mergeCell ref="C1060:E1060"/>
    <mergeCell ref="C1061:E1061"/>
    <mergeCell ref="C1062:E1062"/>
    <mergeCell ref="C1063:E1063"/>
    <mergeCell ref="C1064:E1064"/>
    <mergeCell ref="C1065:E1065"/>
    <mergeCell ref="C1066:E1066"/>
    <mergeCell ref="C1067:E1067"/>
    <mergeCell ref="C1068:E1068"/>
    <mergeCell ref="C1021:E1021"/>
    <mergeCell ref="C1022:E1022"/>
    <mergeCell ref="C1023:E1023"/>
    <mergeCell ref="C1024:E1024"/>
    <mergeCell ref="C1025:E1025"/>
    <mergeCell ref="C1026:E1026"/>
    <mergeCell ref="C1027:E1027"/>
    <mergeCell ref="C1028:E1028"/>
    <mergeCell ref="C1029:E1029"/>
    <mergeCell ref="C1030:E1030"/>
    <mergeCell ref="C1031:E1031"/>
    <mergeCell ref="C1032:E1032"/>
    <mergeCell ref="C1033:E1033"/>
    <mergeCell ref="C1034:E1034"/>
    <mergeCell ref="C1035:E1035"/>
    <mergeCell ref="C1036:E1036"/>
    <mergeCell ref="C1037:E1037"/>
    <mergeCell ref="C1038:E1038"/>
    <mergeCell ref="C1039:E1039"/>
    <mergeCell ref="C1040:E1040"/>
    <mergeCell ref="D2241:G2241"/>
    <mergeCell ref="D2242:G2242"/>
    <mergeCell ref="D2232:G2232"/>
    <mergeCell ref="D2233:G2233"/>
    <mergeCell ref="D2234:G2234"/>
    <mergeCell ref="D2235:G2235"/>
    <mergeCell ref="D2236:G2236"/>
    <mergeCell ref="D2237:G2237"/>
    <mergeCell ref="D2238:G2238"/>
    <mergeCell ref="D2239:G2239"/>
    <mergeCell ref="D2240:G2240"/>
    <mergeCell ref="D2223:G2223"/>
    <mergeCell ref="D2224:G2224"/>
    <mergeCell ref="D2225:G2225"/>
    <mergeCell ref="D2226:G2226"/>
    <mergeCell ref="D2227:G2227"/>
    <mergeCell ref="D2228:G2228"/>
    <mergeCell ref="D2229:G2229"/>
    <mergeCell ref="D2230:G2230"/>
    <mergeCell ref="D2231:G2231"/>
    <mergeCell ref="D2214:G2214"/>
    <mergeCell ref="D2215:G2215"/>
    <mergeCell ref="D2216:G2216"/>
    <mergeCell ref="D2217:G2217"/>
    <mergeCell ref="D2218:G2218"/>
    <mergeCell ref="D2219:G2219"/>
    <mergeCell ref="D2220:G2220"/>
    <mergeCell ref="D2221:G2221"/>
    <mergeCell ref="D2222:G2222"/>
    <mergeCell ref="D1954:G1954"/>
    <mergeCell ref="D1955:G1955"/>
    <mergeCell ref="D1956:G1956"/>
    <mergeCell ref="D1957:G1957"/>
    <mergeCell ref="D1958:G1958"/>
    <mergeCell ref="D1959:G1959"/>
    <mergeCell ref="D1960:G1960"/>
    <mergeCell ref="D1961:G1961"/>
    <mergeCell ref="D2203:G2203"/>
    <mergeCell ref="D1985:G1985"/>
    <mergeCell ref="D1989:G1989"/>
    <mergeCell ref="D1990:G1990"/>
    <mergeCell ref="D1991:G1991"/>
    <mergeCell ref="D1992:G1992"/>
    <mergeCell ref="D2167:G2167"/>
    <mergeCell ref="D2168:G2168"/>
    <mergeCell ref="D2169:G2169"/>
    <mergeCell ref="D2170:G2170"/>
    <mergeCell ref="D2171:G2171"/>
    <mergeCell ref="D2172:G2172"/>
    <mergeCell ref="D2204:G2204"/>
    <mergeCell ref="D2205:G2205"/>
    <mergeCell ref="D2206:G2206"/>
    <mergeCell ref="D1945:G1945"/>
    <mergeCell ref="D1946:G1946"/>
    <mergeCell ref="D1947:G1947"/>
    <mergeCell ref="D1948:G1948"/>
    <mergeCell ref="D1949:G1949"/>
    <mergeCell ref="D1950:G1950"/>
    <mergeCell ref="D1951:G1951"/>
    <mergeCell ref="D1952:G1952"/>
    <mergeCell ref="D1953:G1953"/>
    <mergeCell ref="D1936:G1936"/>
    <mergeCell ref="D1937:G1937"/>
    <mergeCell ref="D1938:G1938"/>
    <mergeCell ref="D1939:G1939"/>
    <mergeCell ref="D1940:G1940"/>
    <mergeCell ref="D1941:G1941"/>
    <mergeCell ref="D1942:G1942"/>
    <mergeCell ref="D1943:G1943"/>
    <mergeCell ref="D1944:G1944"/>
    <mergeCell ref="D1927:G1927"/>
    <mergeCell ref="D1928:G1928"/>
    <mergeCell ref="D1929:G1929"/>
    <mergeCell ref="D1930:G1930"/>
    <mergeCell ref="D1931:G1931"/>
    <mergeCell ref="D1932:G1932"/>
    <mergeCell ref="D1933:G1933"/>
    <mergeCell ref="D1934:G1934"/>
    <mergeCell ref="D1935:G1935"/>
    <mergeCell ref="D1918:G1918"/>
    <mergeCell ref="D1919:G1919"/>
    <mergeCell ref="D1920:G1920"/>
    <mergeCell ref="D1921:G1921"/>
    <mergeCell ref="D1922:G1922"/>
    <mergeCell ref="D1923:G1923"/>
    <mergeCell ref="D1924:G1924"/>
    <mergeCell ref="D1925:G1925"/>
    <mergeCell ref="D1926:G1926"/>
    <mergeCell ref="D1909:G1909"/>
    <mergeCell ref="D1910:G1910"/>
    <mergeCell ref="D1911:G1911"/>
    <mergeCell ref="D1912:G1912"/>
    <mergeCell ref="D1913:G1913"/>
    <mergeCell ref="D1914:G1914"/>
    <mergeCell ref="D1915:G1915"/>
    <mergeCell ref="D1916:G1916"/>
    <mergeCell ref="D1917:G1917"/>
    <mergeCell ref="D1900:G1900"/>
    <mergeCell ref="D1901:G1901"/>
    <mergeCell ref="D1902:G1902"/>
    <mergeCell ref="D1903:G1903"/>
    <mergeCell ref="D1904:G1904"/>
    <mergeCell ref="D1905:G1905"/>
    <mergeCell ref="D1906:G1906"/>
    <mergeCell ref="D1907:G1907"/>
    <mergeCell ref="D1908:G1908"/>
    <mergeCell ref="D1891:G1891"/>
    <mergeCell ref="D1892:G1892"/>
    <mergeCell ref="D1893:G1893"/>
    <mergeCell ref="D1894:G1894"/>
    <mergeCell ref="D1895:G1895"/>
    <mergeCell ref="D1896:G1896"/>
    <mergeCell ref="D1897:G1897"/>
    <mergeCell ref="D1898:G1898"/>
    <mergeCell ref="D1899:G1899"/>
    <mergeCell ref="D1882:G1882"/>
    <mergeCell ref="D1883:G1883"/>
    <mergeCell ref="D1884:G1884"/>
    <mergeCell ref="D1885:G1885"/>
    <mergeCell ref="D1886:G1886"/>
    <mergeCell ref="D1887:G1887"/>
    <mergeCell ref="D1888:G1888"/>
    <mergeCell ref="D1889:G1889"/>
    <mergeCell ref="D1890:G1890"/>
    <mergeCell ref="D1873:G1873"/>
    <mergeCell ref="D1874:G1874"/>
    <mergeCell ref="D1875:G1875"/>
    <mergeCell ref="D1876:G1876"/>
    <mergeCell ref="D1877:G1877"/>
    <mergeCell ref="D1878:G1878"/>
    <mergeCell ref="D1879:G1879"/>
    <mergeCell ref="D1880:G1880"/>
    <mergeCell ref="D1881:G1881"/>
    <mergeCell ref="D1864:G1864"/>
    <mergeCell ref="D1865:G1865"/>
    <mergeCell ref="D1866:G1866"/>
    <mergeCell ref="D1867:G1867"/>
    <mergeCell ref="D1868:G1868"/>
    <mergeCell ref="D1869:G1869"/>
    <mergeCell ref="D1870:G1870"/>
    <mergeCell ref="D1871:G1871"/>
    <mergeCell ref="D1872:G1872"/>
    <mergeCell ref="D1855:G1855"/>
    <mergeCell ref="D1856:G1856"/>
    <mergeCell ref="D1857:G1857"/>
    <mergeCell ref="D1858:G1858"/>
    <mergeCell ref="D1859:G1859"/>
    <mergeCell ref="D1860:G1860"/>
    <mergeCell ref="D1861:G1861"/>
    <mergeCell ref="D1862:G1862"/>
    <mergeCell ref="D1863:G1863"/>
    <mergeCell ref="D1846:G1846"/>
    <mergeCell ref="D1847:G1847"/>
    <mergeCell ref="D1848:G1848"/>
    <mergeCell ref="D1849:G1849"/>
    <mergeCell ref="D1850:G1850"/>
    <mergeCell ref="D1851:G1851"/>
    <mergeCell ref="D1852:G1852"/>
    <mergeCell ref="D1853:G1853"/>
    <mergeCell ref="D1854:G1854"/>
    <mergeCell ref="D1811:G1811"/>
    <mergeCell ref="D1812:G1812"/>
    <mergeCell ref="D1813:G1813"/>
    <mergeCell ref="D1814:G1814"/>
    <mergeCell ref="D1815:G1815"/>
    <mergeCell ref="D1816:G1816"/>
    <mergeCell ref="D1817:G1817"/>
    <mergeCell ref="D1818:G1818"/>
    <mergeCell ref="D1837:G1837"/>
    <mergeCell ref="D1838:G1838"/>
    <mergeCell ref="D1839:G1839"/>
    <mergeCell ref="D1840:G1840"/>
    <mergeCell ref="D1841:G1841"/>
    <mergeCell ref="D1842:G1842"/>
    <mergeCell ref="D1843:G1843"/>
    <mergeCell ref="D1844:G1844"/>
    <mergeCell ref="D1845:G1845"/>
    <mergeCell ref="D1828:G1828"/>
    <mergeCell ref="D1829:G1829"/>
    <mergeCell ref="D1830:G1830"/>
    <mergeCell ref="D1831:G1831"/>
    <mergeCell ref="D1832:G1832"/>
    <mergeCell ref="D1833:G1833"/>
    <mergeCell ref="D1834:G1834"/>
    <mergeCell ref="D1835:G1835"/>
    <mergeCell ref="D1836:G1836"/>
    <mergeCell ref="J2523:K2523"/>
    <mergeCell ref="D2485:G2485"/>
    <mergeCell ref="D2486:G2486"/>
    <mergeCell ref="D2487:G2487"/>
    <mergeCell ref="D2492:G2492"/>
    <mergeCell ref="D2493:G2493"/>
    <mergeCell ref="D2494:G2494"/>
    <mergeCell ref="D2495:G2495"/>
    <mergeCell ref="D2488:G2488"/>
    <mergeCell ref="D2489:G2489"/>
    <mergeCell ref="D2490:G2490"/>
    <mergeCell ref="D2491:G2491"/>
    <mergeCell ref="E2523:G2523"/>
    <mergeCell ref="D2497:G2497"/>
    <mergeCell ref="D2498:G2498"/>
    <mergeCell ref="D2499:G2499"/>
    <mergeCell ref="D2500:G2500"/>
    <mergeCell ref="D2501:G2501"/>
    <mergeCell ref="D2502:G2502"/>
    <mergeCell ref="D2503:G2503"/>
    <mergeCell ref="D2197:G2197"/>
    <mergeCell ref="D2198:G2198"/>
    <mergeCell ref="D2199:G2199"/>
    <mergeCell ref="D2200:G2200"/>
    <mergeCell ref="D2201:G2201"/>
    <mergeCell ref="A1525:AL1525"/>
    <mergeCell ref="D1765:G1765"/>
    <mergeCell ref="D1766:G1766"/>
    <mergeCell ref="D1767:G1767"/>
    <mergeCell ref="D1546:G1546"/>
    <mergeCell ref="D1547:G1547"/>
    <mergeCell ref="D1548:G1548"/>
    <mergeCell ref="D1549:G1549"/>
    <mergeCell ref="D1550:G1550"/>
    <mergeCell ref="D1551:G1551"/>
    <mergeCell ref="D1552:G1552"/>
    <mergeCell ref="D1553:G1553"/>
    <mergeCell ref="D1554:G1554"/>
    <mergeCell ref="D1555:G1555"/>
    <mergeCell ref="D1556:G1556"/>
    <mergeCell ref="D1981:G1981"/>
    <mergeCell ref="O2154:AK2154"/>
    <mergeCell ref="D1997:G1997"/>
    <mergeCell ref="D1973:G1973"/>
    <mergeCell ref="D1974:G1974"/>
    <mergeCell ref="D1975:G1975"/>
    <mergeCell ref="D1983:G1983"/>
    <mergeCell ref="D1984:G1984"/>
    <mergeCell ref="D1819:G1819"/>
    <mergeCell ref="D1820:G1820"/>
    <mergeCell ref="D1821:G1821"/>
    <mergeCell ref="D1822:G1822"/>
    <mergeCell ref="D1979:G1979"/>
    <mergeCell ref="D2478:G2478"/>
    <mergeCell ref="D2479:G2479"/>
    <mergeCell ref="D2480:G2480"/>
    <mergeCell ref="D2481:G2481"/>
    <mergeCell ref="D2482:G2482"/>
    <mergeCell ref="D2483:G2483"/>
    <mergeCell ref="B2432:F2432"/>
    <mergeCell ref="B2433:F2433"/>
    <mergeCell ref="B2434:F2434"/>
    <mergeCell ref="B2435:F2435"/>
    <mergeCell ref="B2474:B2475"/>
    <mergeCell ref="C2474:C2475"/>
    <mergeCell ref="D2474:G2475"/>
    <mergeCell ref="D2484:G2484"/>
    <mergeCell ref="J2449:K2449"/>
    <mergeCell ref="D2245:G2245"/>
    <mergeCell ref="D2246:G2246"/>
    <mergeCell ref="D2247:G2247"/>
    <mergeCell ref="D2248:G2248"/>
    <mergeCell ref="D2249:G2249"/>
    <mergeCell ref="D2250:G2250"/>
    <mergeCell ref="D2251:G2251"/>
    <mergeCell ref="D2252:G2252"/>
    <mergeCell ref="D2253:G2253"/>
    <mergeCell ref="D2477:G2477"/>
    <mergeCell ref="A2419:AL2419"/>
    <mergeCell ref="A2474:A2475"/>
    <mergeCell ref="L2468:M2468"/>
    <mergeCell ref="J2468:K2468"/>
    <mergeCell ref="J2443:K2443"/>
    <mergeCell ref="L2467:M2467"/>
    <mergeCell ref="D2244:G2244"/>
    <mergeCell ref="B2467:F2467"/>
    <mergeCell ref="J2437:K2437"/>
    <mergeCell ref="J2432:K2432"/>
    <mergeCell ref="J2433:K2433"/>
    <mergeCell ref="J2434:K2434"/>
    <mergeCell ref="AU21:AU22"/>
    <mergeCell ref="AN312:AO312"/>
    <mergeCell ref="AU316:AU317"/>
    <mergeCell ref="AN799:AO799"/>
    <mergeCell ref="AU803:AU804"/>
    <mergeCell ref="AN1526:AO1526"/>
    <mergeCell ref="AN1965:AO1965"/>
    <mergeCell ref="AU1969:AU1970"/>
    <mergeCell ref="AU1530:AU1531"/>
    <mergeCell ref="AP1530:AT1530"/>
    <mergeCell ref="AP316:AT316"/>
    <mergeCell ref="AM21:AO21"/>
    <mergeCell ref="AM316:AO316"/>
    <mergeCell ref="AM803:AO803"/>
    <mergeCell ref="AP803:AT803"/>
    <mergeCell ref="AM1530:AO1530"/>
    <mergeCell ref="AU2154:AU2155"/>
    <mergeCell ref="AN2150:AO2150"/>
    <mergeCell ref="D1809:G1809"/>
    <mergeCell ref="AP1969:AT1969"/>
    <mergeCell ref="AM1969:AO1969"/>
    <mergeCell ref="D1971:G1971"/>
    <mergeCell ref="D1980:G1980"/>
    <mergeCell ref="D1976:G1976"/>
    <mergeCell ref="D1977:G1977"/>
    <mergeCell ref="D1978:G1978"/>
    <mergeCell ref="A2154:A2155"/>
    <mergeCell ref="AN2420:AO2420"/>
    <mergeCell ref="AN2505:AO2505"/>
    <mergeCell ref="AN2470:AO2470"/>
    <mergeCell ref="C2512:E2512"/>
    <mergeCell ref="F2512:J2512"/>
    <mergeCell ref="K2512:M2512"/>
    <mergeCell ref="A2510:M2510"/>
    <mergeCell ref="D2173:G2173"/>
    <mergeCell ref="D2174:G2174"/>
    <mergeCell ref="D2175:G2175"/>
    <mergeCell ref="D2176:G2176"/>
    <mergeCell ref="D2178:G2178"/>
    <mergeCell ref="D2179:G2179"/>
    <mergeCell ref="D2180:G2180"/>
    <mergeCell ref="D2181:G2181"/>
    <mergeCell ref="D2182:G2182"/>
    <mergeCell ref="D2183:G2183"/>
    <mergeCell ref="D2184:G2184"/>
    <mergeCell ref="D2185:G2185"/>
    <mergeCell ref="D2186:G2186"/>
    <mergeCell ref="D2187:G2187"/>
    <mergeCell ref="D2194:G2194"/>
    <mergeCell ref="A2504:AL2504"/>
    <mergeCell ref="D2496:G2496"/>
    <mergeCell ref="D2195:G2195"/>
    <mergeCell ref="D2196:G2196"/>
    <mergeCell ref="D2418:G2418"/>
    <mergeCell ref="D2417:G2417"/>
    <mergeCell ref="D2254:G2254"/>
    <mergeCell ref="D2202:G2202"/>
    <mergeCell ref="D2243:G2243"/>
    <mergeCell ref="A803:A804"/>
    <mergeCell ref="B803:B804"/>
    <mergeCell ref="O1530:AJ1530"/>
    <mergeCell ref="O1969:AJ1969"/>
    <mergeCell ref="J803:K803"/>
    <mergeCell ref="L803:N803"/>
    <mergeCell ref="O803:AJ803"/>
    <mergeCell ref="A1969:A1970"/>
    <mergeCell ref="D1807:G1807"/>
    <mergeCell ref="D1808:G1808"/>
    <mergeCell ref="D1963:G1963"/>
    <mergeCell ref="L1969:N1969"/>
    <mergeCell ref="B1969:B1970"/>
    <mergeCell ref="C1969:C1970"/>
    <mergeCell ref="J1969:K1969"/>
    <mergeCell ref="D1969:G1970"/>
    <mergeCell ref="D1804:G1804"/>
    <mergeCell ref="D1805:G1805"/>
    <mergeCell ref="D1542:G1542"/>
    <mergeCell ref="D1543:G1543"/>
    <mergeCell ref="D1544:G1544"/>
    <mergeCell ref="D1545:G1545"/>
    <mergeCell ref="D1806:G1806"/>
    <mergeCell ref="D1534:G1534"/>
    <mergeCell ref="H803:H804"/>
    <mergeCell ref="I803:I804"/>
    <mergeCell ref="D1823:G1823"/>
    <mergeCell ref="D1824:G1824"/>
    <mergeCell ref="D1825:G1825"/>
    <mergeCell ref="D1826:G1826"/>
    <mergeCell ref="D1827:G1827"/>
    <mergeCell ref="D1810:G1810"/>
    <mergeCell ref="AP2474:AT2474"/>
    <mergeCell ref="AP2427:AT2427"/>
    <mergeCell ref="AP2424:AT2424"/>
    <mergeCell ref="AP2154:AT2154"/>
    <mergeCell ref="AO2427:AO2428"/>
    <mergeCell ref="AM2426:AN2426"/>
    <mergeCell ref="AM2424:AN2425"/>
    <mergeCell ref="AM2154:AO2154"/>
    <mergeCell ref="AM2474:AO2474"/>
    <mergeCell ref="AO2424:AO2425"/>
    <mergeCell ref="AN2427:AN2428"/>
    <mergeCell ref="D2255:G2255"/>
    <mergeCell ref="D2336:G2336"/>
    <mergeCell ref="D2192:G2192"/>
    <mergeCell ref="O2474:AJ2474"/>
    <mergeCell ref="G2427:G2428"/>
    <mergeCell ref="J2430:K2430"/>
    <mergeCell ref="J2431:K2431"/>
    <mergeCell ref="J2448:K2448"/>
    <mergeCell ref="L2448:M2448"/>
    <mergeCell ref="L2434:M2434"/>
    <mergeCell ref="L2438:M2438"/>
    <mergeCell ref="L2439:M2439"/>
    <mergeCell ref="A2426:M2426"/>
    <mergeCell ref="B2436:F2436"/>
    <mergeCell ref="D2207:G2207"/>
    <mergeCell ref="D2208:G2208"/>
    <mergeCell ref="D2209:G2209"/>
    <mergeCell ref="D2210:G2210"/>
    <mergeCell ref="D2211:G2211"/>
    <mergeCell ref="D2212:G2212"/>
    <mergeCell ref="D2213:G2213"/>
    <mergeCell ref="B21:B22"/>
    <mergeCell ref="A1530:A1531"/>
    <mergeCell ref="A798:AL798"/>
    <mergeCell ref="O21:AJ21"/>
    <mergeCell ref="O316:AJ316"/>
    <mergeCell ref="L316:N316"/>
    <mergeCell ref="L21:N21"/>
    <mergeCell ref="B316:B317"/>
    <mergeCell ref="A21:A22"/>
    <mergeCell ref="D1530:G1531"/>
    <mergeCell ref="J1530:K1530"/>
    <mergeCell ref="B1530:B1531"/>
    <mergeCell ref="L1530:N1530"/>
    <mergeCell ref="C1530:C1531"/>
    <mergeCell ref="H68:J68"/>
    <mergeCell ref="H69:J69"/>
    <mergeCell ref="H70:J70"/>
    <mergeCell ref="H71:J71"/>
    <mergeCell ref="H72:J72"/>
    <mergeCell ref="H55:J55"/>
    <mergeCell ref="H56:J56"/>
    <mergeCell ref="H57:J57"/>
    <mergeCell ref="H58:J58"/>
    <mergeCell ref="H59:J59"/>
    <mergeCell ref="H108:J108"/>
    <mergeCell ref="H91:J91"/>
    <mergeCell ref="H92:J92"/>
    <mergeCell ref="H93:J93"/>
    <mergeCell ref="H94:J94"/>
    <mergeCell ref="H95:J95"/>
    <mergeCell ref="H96:J96"/>
    <mergeCell ref="H97:J97"/>
    <mergeCell ref="C4:F4"/>
    <mergeCell ref="K21:K22"/>
    <mergeCell ref="E21:E22"/>
    <mergeCell ref="F21:F22"/>
    <mergeCell ref="G21:J21"/>
    <mergeCell ref="J316:K316"/>
    <mergeCell ref="C21:C22"/>
    <mergeCell ref="B15:AT15"/>
    <mergeCell ref="A311:AL311"/>
    <mergeCell ref="D21:D22"/>
    <mergeCell ref="A9:A17"/>
    <mergeCell ref="A316:A317"/>
    <mergeCell ref="AQ5:AS5"/>
    <mergeCell ref="AP21:AT21"/>
    <mergeCell ref="AQ12:AS12"/>
    <mergeCell ref="H41:J41"/>
    <mergeCell ref="H42:J42"/>
    <mergeCell ref="H43:J43"/>
    <mergeCell ref="H44:J44"/>
    <mergeCell ref="H45:J45"/>
    <mergeCell ref="H64:J64"/>
    <mergeCell ref="H65:J65"/>
    <mergeCell ref="H66:J66"/>
    <mergeCell ref="H67:J67"/>
    <mergeCell ref="AQ6:AS6"/>
    <mergeCell ref="AQ7:AS7"/>
    <mergeCell ref="AQ8:AS8"/>
    <mergeCell ref="AQ9:AS9"/>
    <mergeCell ref="AQ10:AS10"/>
    <mergeCell ref="AQ11:AS11"/>
    <mergeCell ref="H106:J106"/>
    <mergeCell ref="H107:J107"/>
    <mergeCell ref="A2424:A2425"/>
    <mergeCell ref="D1535:G1535"/>
    <mergeCell ref="D1536:G1536"/>
    <mergeCell ref="D1537:G1537"/>
    <mergeCell ref="D1538:G1538"/>
    <mergeCell ref="D1539:G1539"/>
    <mergeCell ref="D1532:G1532"/>
    <mergeCell ref="D1533:G1533"/>
    <mergeCell ref="A1964:AL1964"/>
    <mergeCell ref="D1962:G1962"/>
    <mergeCell ref="D1769:G1769"/>
    <mergeCell ref="D1770:G1770"/>
    <mergeCell ref="D1771:G1771"/>
    <mergeCell ref="D1802:G1802"/>
    <mergeCell ref="D1803:G1803"/>
    <mergeCell ref="D1540:G1540"/>
    <mergeCell ref="D1541:G1541"/>
    <mergeCell ref="D1558:G1558"/>
    <mergeCell ref="D1559:G1559"/>
    <mergeCell ref="D1560:G1560"/>
    <mergeCell ref="D1561:G1561"/>
    <mergeCell ref="D1762:G1762"/>
    <mergeCell ref="D1763:G1763"/>
    <mergeCell ref="D1764:G1764"/>
    <mergeCell ref="D1557:G1557"/>
    <mergeCell ref="J2154:K2154"/>
    <mergeCell ref="D2154:G2155"/>
    <mergeCell ref="D2156:G2156"/>
    <mergeCell ref="D2166:G2166"/>
    <mergeCell ref="A2149:AL2149"/>
    <mergeCell ref="C2154:C2155"/>
    <mergeCell ref="D2122:G2122"/>
    <mergeCell ref="D1993:G1993"/>
    <mergeCell ref="D1994:G1994"/>
    <mergeCell ref="D1995:G1995"/>
    <mergeCell ref="D1996:G1996"/>
    <mergeCell ref="D1998:G1998"/>
    <mergeCell ref="D1999:G1999"/>
    <mergeCell ref="L2154:N2154"/>
    <mergeCell ref="D1982:G1982"/>
    <mergeCell ref="D2127:G2127"/>
    <mergeCell ref="D2128:G2128"/>
    <mergeCell ref="D2129:G2129"/>
    <mergeCell ref="D2130:G2130"/>
    <mergeCell ref="D2121:G2121"/>
    <mergeCell ref="D2131:G2131"/>
    <mergeCell ref="D2132:G2132"/>
    <mergeCell ref="D2133:G2133"/>
    <mergeCell ref="D2124:G2124"/>
    <mergeCell ref="D2134:G2134"/>
    <mergeCell ref="D2135:G2135"/>
    <mergeCell ref="D2136:G2136"/>
    <mergeCell ref="D2116:G2116"/>
    <mergeCell ref="D2123:G2123"/>
    <mergeCell ref="D1986:G1986"/>
    <mergeCell ref="D1987:G1987"/>
    <mergeCell ref="D1988:G1988"/>
    <mergeCell ref="D2104:G2104"/>
    <mergeCell ref="D2105:G2105"/>
    <mergeCell ref="D2106:G2106"/>
    <mergeCell ref="D2107:G2107"/>
    <mergeCell ref="D2108:G2108"/>
    <mergeCell ref="D2109:G2109"/>
    <mergeCell ref="H2154:H2155"/>
    <mergeCell ref="D2476:G2476"/>
    <mergeCell ref="A2469:AL2469"/>
    <mergeCell ref="L2427:M2428"/>
    <mergeCell ref="L2449:M2449"/>
    <mergeCell ref="L2450:M2450"/>
    <mergeCell ref="A2427:F2427"/>
    <mergeCell ref="J2439:K2439"/>
    <mergeCell ref="J2442:K2442"/>
    <mergeCell ref="B2450:F2450"/>
    <mergeCell ref="L2441:M2441"/>
    <mergeCell ref="L2442:M2442"/>
    <mergeCell ref="L2443:M2443"/>
    <mergeCell ref="J2427:K2428"/>
    <mergeCell ref="L2437:M2437"/>
    <mergeCell ref="L2436:M2436"/>
    <mergeCell ref="L2429:M2429"/>
    <mergeCell ref="L2430:M2430"/>
    <mergeCell ref="L2431:M2431"/>
    <mergeCell ref="L2432:M2432"/>
    <mergeCell ref="L2433:M2433"/>
    <mergeCell ref="L2440:M2440"/>
    <mergeCell ref="J2435:K2435"/>
    <mergeCell ref="J2436:K2436"/>
    <mergeCell ref="B2437:F2437"/>
    <mergeCell ref="A2428:F2428"/>
    <mergeCell ref="B2448:F2448"/>
    <mergeCell ref="B2429:F2429"/>
    <mergeCell ref="J2438:K2438"/>
    <mergeCell ref="J2429:K2429"/>
    <mergeCell ref="J2467:K2467"/>
    <mergeCell ref="B2452:F2452"/>
    <mergeCell ref="J2452:K2452"/>
    <mergeCell ref="B2424:M2425"/>
    <mergeCell ref="B2444:F2444"/>
    <mergeCell ref="L2444:M2444"/>
    <mergeCell ref="L2445:M2445"/>
    <mergeCell ref="J2440:K2440"/>
    <mergeCell ref="J2441:K2441"/>
    <mergeCell ref="L2474:N2474"/>
    <mergeCell ref="L2446:M2446"/>
    <mergeCell ref="L2435:M2435"/>
    <mergeCell ref="J2450:K2450"/>
    <mergeCell ref="B2446:F2446"/>
    <mergeCell ref="B2468:F2468"/>
    <mergeCell ref="J2444:K2444"/>
    <mergeCell ref="J2445:K2445"/>
    <mergeCell ref="J2446:K2446"/>
    <mergeCell ref="B2445:F2445"/>
    <mergeCell ref="B2449:F2449"/>
    <mergeCell ref="B2431:F2431"/>
    <mergeCell ref="B2430:F2430"/>
    <mergeCell ref="B2447:F2447"/>
    <mergeCell ref="J2447:K2447"/>
    <mergeCell ref="L2447:M2447"/>
    <mergeCell ref="J2474:K2474"/>
    <mergeCell ref="B2438:F2438"/>
    <mergeCell ref="B2439:F2439"/>
    <mergeCell ref="B2440:F2440"/>
    <mergeCell ref="B2441:F2441"/>
    <mergeCell ref="B2442:F2442"/>
    <mergeCell ref="B2443:F2443"/>
    <mergeCell ref="B2451:F2451"/>
    <mergeCell ref="J2451:K2451"/>
    <mergeCell ref="L2451:M2451"/>
    <mergeCell ref="D2160:G2160"/>
    <mergeCell ref="D2161:G2161"/>
    <mergeCell ref="D2162:G2162"/>
    <mergeCell ref="D2163:G2163"/>
    <mergeCell ref="D2164:G2164"/>
    <mergeCell ref="D2165:G2165"/>
    <mergeCell ref="D2177:G2177"/>
    <mergeCell ref="D2188:G2188"/>
    <mergeCell ref="D2000:G2000"/>
    <mergeCell ref="D2001:G2001"/>
    <mergeCell ref="D2002:G2002"/>
    <mergeCell ref="D2003:G2003"/>
    <mergeCell ref="D2110:G2110"/>
    <mergeCell ref="D2111:G2111"/>
    <mergeCell ref="D2112:G2112"/>
    <mergeCell ref="D2113:G2113"/>
    <mergeCell ref="D2114:G2114"/>
    <mergeCell ref="D2126:G2126"/>
    <mergeCell ref="D2137:G2137"/>
    <mergeCell ref="D2138:G2138"/>
    <mergeCell ref="D2139:G2139"/>
    <mergeCell ref="D2140:G2140"/>
    <mergeCell ref="D2141:G2141"/>
    <mergeCell ref="D2142:G2142"/>
    <mergeCell ref="D2143:G2143"/>
    <mergeCell ref="D2144:G2144"/>
    <mergeCell ref="D2145:G2145"/>
    <mergeCell ref="D2117:G2117"/>
    <mergeCell ref="D2118:G2118"/>
    <mergeCell ref="D2119:G2119"/>
    <mergeCell ref="D2120:G2120"/>
    <mergeCell ref="D2103:G2103"/>
    <mergeCell ref="D1972:G1972"/>
    <mergeCell ref="D1800:G1800"/>
    <mergeCell ref="D1772:G1772"/>
    <mergeCell ref="I1530:I1531"/>
    <mergeCell ref="H1530:H1531"/>
    <mergeCell ref="H1969:H1970"/>
    <mergeCell ref="I1969:I1970"/>
    <mergeCell ref="H51:J51"/>
    <mergeCell ref="H52:J52"/>
    <mergeCell ref="H53:J53"/>
    <mergeCell ref="H54:J54"/>
    <mergeCell ref="H37:J37"/>
    <mergeCell ref="H38:J38"/>
    <mergeCell ref="H39:J39"/>
    <mergeCell ref="H40:J40"/>
    <mergeCell ref="AQ3:AS3"/>
    <mergeCell ref="D1768:G1768"/>
    <mergeCell ref="D1796:G1796"/>
    <mergeCell ref="D1797:G1797"/>
    <mergeCell ref="D1798:G1798"/>
    <mergeCell ref="D1799:G1799"/>
    <mergeCell ref="K3:L3"/>
    <mergeCell ref="H78:J78"/>
    <mergeCell ref="H79:J79"/>
    <mergeCell ref="H80:J80"/>
    <mergeCell ref="H81:J81"/>
    <mergeCell ref="H100:J100"/>
    <mergeCell ref="H101:J101"/>
    <mergeCell ref="H102:J102"/>
    <mergeCell ref="H103:J103"/>
    <mergeCell ref="H104:J104"/>
    <mergeCell ref="H105:J105"/>
    <mergeCell ref="D2193:G2193"/>
    <mergeCell ref="D2189:G2189"/>
    <mergeCell ref="D2125:G2125"/>
    <mergeCell ref="D2146:G2146"/>
    <mergeCell ref="D2147:G2147"/>
    <mergeCell ref="D2148:G2148"/>
    <mergeCell ref="D2190:G2190"/>
    <mergeCell ref="D2191:G2191"/>
    <mergeCell ref="D2157:G2157"/>
    <mergeCell ref="D2158:G2158"/>
    <mergeCell ref="D2159:G2159"/>
    <mergeCell ref="D2115:G2115"/>
    <mergeCell ref="B2154:B2155"/>
    <mergeCell ref="D1773:G1773"/>
    <mergeCell ref="D1774:G1774"/>
    <mergeCell ref="D1775:G1775"/>
    <mergeCell ref="D1776:G1776"/>
    <mergeCell ref="D1777:G1777"/>
    <mergeCell ref="D1778:G1778"/>
    <mergeCell ref="D1779:G1779"/>
    <mergeCell ref="D1780:G1780"/>
    <mergeCell ref="D1786:G1786"/>
    <mergeCell ref="D1787:G1787"/>
    <mergeCell ref="D1788:G1788"/>
    <mergeCell ref="D1789:G1789"/>
    <mergeCell ref="D1790:G1790"/>
    <mergeCell ref="D1791:G1791"/>
    <mergeCell ref="D1792:G1792"/>
    <mergeCell ref="D1793:G1793"/>
    <mergeCell ref="D1794:G1794"/>
    <mergeCell ref="D1801:G1801"/>
    <mergeCell ref="D1795:G1795"/>
    <mergeCell ref="E10:J11"/>
    <mergeCell ref="B13:AK14"/>
    <mergeCell ref="D2004:G2004"/>
    <mergeCell ref="D2005:G2005"/>
    <mergeCell ref="D2006:G2006"/>
    <mergeCell ref="D2007:G2007"/>
    <mergeCell ref="D2008:G2008"/>
    <mergeCell ref="D2009:G2009"/>
    <mergeCell ref="D2010:G2010"/>
    <mergeCell ref="D2056:G2056"/>
    <mergeCell ref="D2102:G2102"/>
    <mergeCell ref="D1781:G1781"/>
    <mergeCell ref="D1782:G1782"/>
    <mergeCell ref="D1783:G1783"/>
    <mergeCell ref="D1784:G1784"/>
    <mergeCell ref="D1785:G1785"/>
    <mergeCell ref="H86:J86"/>
    <mergeCell ref="H87:J87"/>
    <mergeCell ref="H88:J88"/>
    <mergeCell ref="H89:J89"/>
    <mergeCell ref="H90:J90"/>
    <mergeCell ref="H73:J73"/>
    <mergeCell ref="H74:J74"/>
    <mergeCell ref="H75:J75"/>
    <mergeCell ref="H76:J76"/>
    <mergeCell ref="H77:J77"/>
    <mergeCell ref="H99:J99"/>
    <mergeCell ref="H118:J118"/>
    <mergeCell ref="H119:J119"/>
    <mergeCell ref="H120:J120"/>
    <mergeCell ref="H121:J121"/>
    <mergeCell ref="H122:J122"/>
    <mergeCell ref="I2154:I2155"/>
    <mergeCell ref="H2474:H2475"/>
    <mergeCell ref="I2474:I2475"/>
    <mergeCell ref="H22:J22"/>
    <mergeCell ref="H23:J23"/>
    <mergeCell ref="H24:J24"/>
    <mergeCell ref="H25:J25"/>
    <mergeCell ref="H26:J26"/>
    <mergeCell ref="H27:J27"/>
    <mergeCell ref="H28:J28"/>
    <mergeCell ref="H29:J29"/>
    <mergeCell ref="H30:J30"/>
    <mergeCell ref="H31:J31"/>
    <mergeCell ref="H32:J32"/>
    <mergeCell ref="H33:J33"/>
    <mergeCell ref="H34:J34"/>
    <mergeCell ref="H35:J35"/>
    <mergeCell ref="H36:J36"/>
    <mergeCell ref="H46:J46"/>
    <mergeCell ref="H47:J47"/>
    <mergeCell ref="H48:J48"/>
    <mergeCell ref="H49:J49"/>
    <mergeCell ref="H50:J50"/>
    <mergeCell ref="H60:J60"/>
    <mergeCell ref="H61:J61"/>
    <mergeCell ref="H62:J62"/>
    <mergeCell ref="H63:J63"/>
    <mergeCell ref="H82:J82"/>
    <mergeCell ref="H83:J83"/>
    <mergeCell ref="H84:J84"/>
    <mergeCell ref="H85:J85"/>
    <mergeCell ref="H98:J98"/>
    <mergeCell ref="H123:J123"/>
    <mergeCell ref="H124:J124"/>
    <mergeCell ref="H125:J125"/>
    <mergeCell ref="H126:J126"/>
    <mergeCell ref="H109:J109"/>
    <mergeCell ref="H110:J110"/>
    <mergeCell ref="H111:J111"/>
    <mergeCell ref="H112:J112"/>
    <mergeCell ref="H113:J113"/>
    <mergeCell ref="H114:J114"/>
    <mergeCell ref="H115:J115"/>
    <mergeCell ref="H116:J116"/>
    <mergeCell ref="H117:J117"/>
    <mergeCell ref="H136:J136"/>
    <mergeCell ref="H137:J137"/>
    <mergeCell ref="H138:J138"/>
    <mergeCell ref="H139:J139"/>
    <mergeCell ref="H140:J140"/>
    <mergeCell ref="H141:J141"/>
    <mergeCell ref="H142:J142"/>
    <mergeCell ref="H287:J287"/>
    <mergeCell ref="H288:J288"/>
    <mergeCell ref="H127:J127"/>
    <mergeCell ref="H128:J128"/>
    <mergeCell ref="H129:J129"/>
    <mergeCell ref="H130:J130"/>
    <mergeCell ref="H131:J131"/>
    <mergeCell ref="H132:J132"/>
    <mergeCell ref="H133:J133"/>
    <mergeCell ref="H134:J134"/>
    <mergeCell ref="H135:J135"/>
    <mergeCell ref="H298:J298"/>
    <mergeCell ref="H299:J299"/>
    <mergeCell ref="H300:J300"/>
    <mergeCell ref="H263:J263"/>
    <mergeCell ref="H264:J264"/>
    <mergeCell ref="H265:J265"/>
    <mergeCell ref="H266:J266"/>
    <mergeCell ref="H267:J267"/>
    <mergeCell ref="H268:J268"/>
    <mergeCell ref="H269:J269"/>
    <mergeCell ref="H270:J270"/>
    <mergeCell ref="H271:J271"/>
    <mergeCell ref="H272:J272"/>
    <mergeCell ref="H273:J273"/>
    <mergeCell ref="H274:J274"/>
    <mergeCell ref="H275:J275"/>
    <mergeCell ref="H276:J276"/>
    <mergeCell ref="H277:J277"/>
    <mergeCell ref="H301:J301"/>
    <mergeCell ref="H302:J302"/>
    <mergeCell ref="H303:J303"/>
    <mergeCell ref="H304:J304"/>
    <mergeCell ref="H305:J305"/>
    <mergeCell ref="H306:J306"/>
    <mergeCell ref="H289:J289"/>
    <mergeCell ref="H290:J290"/>
    <mergeCell ref="H291:J291"/>
    <mergeCell ref="H292:J292"/>
    <mergeCell ref="H293:J293"/>
    <mergeCell ref="H294:J294"/>
    <mergeCell ref="H295:J295"/>
    <mergeCell ref="H296:J296"/>
    <mergeCell ref="H297:J297"/>
    <mergeCell ref="H307:J307"/>
    <mergeCell ref="H308:J308"/>
    <mergeCell ref="H309:J309"/>
    <mergeCell ref="H310:J310"/>
    <mergeCell ref="C337:E337"/>
    <mergeCell ref="C338:E338"/>
    <mergeCell ref="C339:E339"/>
    <mergeCell ref="C340:E340"/>
    <mergeCell ref="C341:E341"/>
    <mergeCell ref="C342:E342"/>
    <mergeCell ref="G316:G317"/>
    <mergeCell ref="C352:E352"/>
    <mergeCell ref="C353:E353"/>
    <mergeCell ref="C354:E354"/>
    <mergeCell ref="C355:E355"/>
    <mergeCell ref="C356:E356"/>
    <mergeCell ref="C357:E357"/>
    <mergeCell ref="C333:E333"/>
    <mergeCell ref="H316:H317"/>
    <mergeCell ref="I316:I317"/>
    <mergeCell ref="C358:E358"/>
    <mergeCell ref="C334:E334"/>
    <mergeCell ref="C335:E335"/>
    <mergeCell ref="C336:E336"/>
    <mergeCell ref="C359:E359"/>
    <mergeCell ref="C360:E360"/>
    <mergeCell ref="C343:E343"/>
    <mergeCell ref="C344:E344"/>
    <mergeCell ref="C345:E345"/>
    <mergeCell ref="C346:E346"/>
    <mergeCell ref="C347:E347"/>
    <mergeCell ref="C348:E348"/>
    <mergeCell ref="C349:E349"/>
    <mergeCell ref="C350:E350"/>
    <mergeCell ref="C351:E351"/>
    <mergeCell ref="C370:E370"/>
    <mergeCell ref="C371:E371"/>
    <mergeCell ref="C372:E372"/>
    <mergeCell ref="C373:E373"/>
    <mergeCell ref="C374:E374"/>
    <mergeCell ref="C375:E375"/>
    <mergeCell ref="C376:E376"/>
    <mergeCell ref="C377:E377"/>
    <mergeCell ref="C378:E378"/>
    <mergeCell ref="C361:E361"/>
    <mergeCell ref="C362:E362"/>
    <mergeCell ref="C363:E363"/>
    <mergeCell ref="C364:E364"/>
    <mergeCell ref="C365:E365"/>
    <mergeCell ref="C366:E366"/>
    <mergeCell ref="C367:E367"/>
    <mergeCell ref="C368:E368"/>
    <mergeCell ref="C369:E369"/>
    <mergeCell ref="C388:E388"/>
    <mergeCell ref="C389:E389"/>
    <mergeCell ref="C390:E390"/>
    <mergeCell ref="C391:E391"/>
    <mergeCell ref="C392:E392"/>
    <mergeCell ref="C393:E393"/>
    <mergeCell ref="C394:E394"/>
    <mergeCell ref="C395:E395"/>
    <mergeCell ref="C396:E396"/>
    <mergeCell ref="C379:E379"/>
    <mergeCell ref="C380:E380"/>
    <mergeCell ref="C381:E381"/>
    <mergeCell ref="C382:E382"/>
    <mergeCell ref="C383:E383"/>
    <mergeCell ref="C384:E384"/>
    <mergeCell ref="C385:E385"/>
    <mergeCell ref="C386:E386"/>
    <mergeCell ref="C387:E387"/>
    <mergeCell ref="C406:E406"/>
    <mergeCell ref="C407:E407"/>
    <mergeCell ref="C408:E408"/>
    <mergeCell ref="C409:E409"/>
    <mergeCell ref="C410:E410"/>
    <mergeCell ref="C411:E411"/>
    <mergeCell ref="C412:E412"/>
    <mergeCell ref="C413:E413"/>
    <mergeCell ref="C558:E558"/>
    <mergeCell ref="C397:E397"/>
    <mergeCell ref="C398:E398"/>
    <mergeCell ref="C399:E399"/>
    <mergeCell ref="C400:E400"/>
    <mergeCell ref="C401:E401"/>
    <mergeCell ref="C402:E402"/>
    <mergeCell ref="C403:E403"/>
    <mergeCell ref="C404:E404"/>
    <mergeCell ref="C405:E405"/>
    <mergeCell ref="C544:E544"/>
    <mergeCell ref="C545:E545"/>
    <mergeCell ref="C546:E546"/>
    <mergeCell ref="C547:E547"/>
    <mergeCell ref="C548:E548"/>
    <mergeCell ref="C549:E549"/>
    <mergeCell ref="C550:E550"/>
    <mergeCell ref="C551:E551"/>
    <mergeCell ref="C552:E552"/>
    <mergeCell ref="C553:E553"/>
    <mergeCell ref="C554:E554"/>
    <mergeCell ref="C555:E555"/>
    <mergeCell ref="C556:E556"/>
    <mergeCell ref="C557:E557"/>
    <mergeCell ref="C568:E568"/>
    <mergeCell ref="C569:E569"/>
    <mergeCell ref="C570:E570"/>
    <mergeCell ref="C571:E571"/>
    <mergeCell ref="C572:E572"/>
    <mergeCell ref="C573:E573"/>
    <mergeCell ref="C574:E574"/>
    <mergeCell ref="C575:E575"/>
    <mergeCell ref="C576:E576"/>
    <mergeCell ref="C559:E559"/>
    <mergeCell ref="C560:E560"/>
    <mergeCell ref="C561:E561"/>
    <mergeCell ref="C562:E562"/>
    <mergeCell ref="C563:E563"/>
    <mergeCell ref="C564:E564"/>
    <mergeCell ref="C565:E565"/>
    <mergeCell ref="C566:E566"/>
    <mergeCell ref="C567:E567"/>
    <mergeCell ref="C789:E789"/>
    <mergeCell ref="C790:E790"/>
    <mergeCell ref="C791:E791"/>
    <mergeCell ref="C792:E792"/>
    <mergeCell ref="C793:E793"/>
    <mergeCell ref="C794:E794"/>
    <mergeCell ref="C795:E795"/>
    <mergeCell ref="C778:E778"/>
    <mergeCell ref="C779:E779"/>
    <mergeCell ref="C780:E780"/>
    <mergeCell ref="C781:E781"/>
    <mergeCell ref="C782:E782"/>
    <mergeCell ref="C783:E783"/>
    <mergeCell ref="C784:E784"/>
    <mergeCell ref="C785:E785"/>
    <mergeCell ref="C786:E786"/>
    <mergeCell ref="C787:E787"/>
    <mergeCell ref="C788:E788"/>
    <mergeCell ref="C577:E577"/>
    <mergeCell ref="C578:E578"/>
    <mergeCell ref="C579:E579"/>
    <mergeCell ref="C580:E580"/>
    <mergeCell ref="C581:E581"/>
    <mergeCell ref="C774:E774"/>
    <mergeCell ref="C775:E775"/>
    <mergeCell ref="C776:E776"/>
    <mergeCell ref="C777:E777"/>
    <mergeCell ref="C796:E796"/>
    <mergeCell ref="C797:E797"/>
    <mergeCell ref="C803:E804"/>
    <mergeCell ref="F803:F804"/>
    <mergeCell ref="G803:G804"/>
    <mergeCell ref="C805:E805"/>
    <mergeCell ref="F316:F317"/>
    <mergeCell ref="C316:E317"/>
    <mergeCell ref="C318:E318"/>
    <mergeCell ref="C319:E319"/>
    <mergeCell ref="C320:E320"/>
    <mergeCell ref="C321:E321"/>
    <mergeCell ref="C322:E322"/>
    <mergeCell ref="C323:E323"/>
    <mergeCell ref="C324:E324"/>
    <mergeCell ref="C325:E325"/>
    <mergeCell ref="C326:E326"/>
    <mergeCell ref="C327:E327"/>
    <mergeCell ref="C328:E328"/>
    <mergeCell ref="C329:E329"/>
    <mergeCell ref="C330:E330"/>
    <mergeCell ref="C331:E331"/>
    <mergeCell ref="C332:E332"/>
    <mergeCell ref="C811:E811"/>
    <mergeCell ref="C812:E812"/>
    <mergeCell ref="C813:E813"/>
    <mergeCell ref="C814:E814"/>
    <mergeCell ref="C815:E815"/>
    <mergeCell ref="C806:E806"/>
    <mergeCell ref="C807:E807"/>
    <mergeCell ref="C808:E808"/>
    <mergeCell ref="C809:E809"/>
    <mergeCell ref="C810:E810"/>
    <mergeCell ref="C821:E821"/>
    <mergeCell ref="C822:E822"/>
    <mergeCell ref="C823:E823"/>
    <mergeCell ref="C824:E824"/>
    <mergeCell ref="C825:E825"/>
    <mergeCell ref="C816:E816"/>
    <mergeCell ref="C817:E817"/>
    <mergeCell ref="C818:E818"/>
    <mergeCell ref="C819:E819"/>
    <mergeCell ref="C820:E820"/>
    <mergeCell ref="C831:E831"/>
    <mergeCell ref="C832:E832"/>
    <mergeCell ref="C833:E833"/>
    <mergeCell ref="C834:E834"/>
    <mergeCell ref="C835:E835"/>
    <mergeCell ref="C826:E826"/>
    <mergeCell ref="C827:E827"/>
    <mergeCell ref="C828:E828"/>
    <mergeCell ref="C829:E829"/>
    <mergeCell ref="C830:E830"/>
    <mergeCell ref="C841:E841"/>
    <mergeCell ref="C842:E842"/>
    <mergeCell ref="C843:E843"/>
    <mergeCell ref="C844:E844"/>
    <mergeCell ref="C845:E845"/>
    <mergeCell ref="C836:E836"/>
    <mergeCell ref="C837:E837"/>
    <mergeCell ref="C838:E838"/>
    <mergeCell ref="C839:E839"/>
    <mergeCell ref="C840:E840"/>
    <mergeCell ref="C851:E851"/>
    <mergeCell ref="C852:E852"/>
    <mergeCell ref="C853:E853"/>
    <mergeCell ref="C854:E854"/>
    <mergeCell ref="C855:E855"/>
    <mergeCell ref="C846:E846"/>
    <mergeCell ref="C847:E847"/>
    <mergeCell ref="C848:E848"/>
    <mergeCell ref="C849:E849"/>
    <mergeCell ref="C850:E850"/>
    <mergeCell ref="C861:E861"/>
    <mergeCell ref="C862:E862"/>
    <mergeCell ref="C863:E863"/>
    <mergeCell ref="C864:E864"/>
    <mergeCell ref="C865:E865"/>
    <mergeCell ref="C856:E856"/>
    <mergeCell ref="C857:E857"/>
    <mergeCell ref="C858:E858"/>
    <mergeCell ref="C859:E859"/>
    <mergeCell ref="C860:E860"/>
    <mergeCell ref="C871:E871"/>
    <mergeCell ref="C872:E872"/>
    <mergeCell ref="C873:E873"/>
    <mergeCell ref="C874:E874"/>
    <mergeCell ref="C875:E875"/>
    <mergeCell ref="C866:E866"/>
    <mergeCell ref="C867:E867"/>
    <mergeCell ref="C868:E868"/>
    <mergeCell ref="C869:E869"/>
    <mergeCell ref="C870:E870"/>
    <mergeCell ref="C881:E881"/>
    <mergeCell ref="C882:E882"/>
    <mergeCell ref="C883:E883"/>
    <mergeCell ref="C884:E884"/>
    <mergeCell ref="C885:E885"/>
    <mergeCell ref="C876:E876"/>
    <mergeCell ref="C877:E877"/>
    <mergeCell ref="C878:E878"/>
    <mergeCell ref="C879:E879"/>
    <mergeCell ref="C880:E880"/>
    <mergeCell ref="C891:E891"/>
    <mergeCell ref="C892:E892"/>
    <mergeCell ref="C893:E893"/>
    <mergeCell ref="C894:E894"/>
    <mergeCell ref="C895:E895"/>
    <mergeCell ref="C886:E886"/>
    <mergeCell ref="C887:E887"/>
    <mergeCell ref="C888:E888"/>
    <mergeCell ref="C889:E889"/>
    <mergeCell ref="C890:E890"/>
    <mergeCell ref="C901:E901"/>
    <mergeCell ref="C902:E902"/>
    <mergeCell ref="C903:E903"/>
    <mergeCell ref="C904:E904"/>
    <mergeCell ref="C905:E905"/>
    <mergeCell ref="C896:E896"/>
    <mergeCell ref="C897:E897"/>
    <mergeCell ref="C898:E898"/>
    <mergeCell ref="C899:E899"/>
    <mergeCell ref="C900:E900"/>
    <mergeCell ref="C911:E911"/>
    <mergeCell ref="C912:E912"/>
    <mergeCell ref="C913:E913"/>
    <mergeCell ref="C914:E914"/>
    <mergeCell ref="C915:E915"/>
    <mergeCell ref="C906:E906"/>
    <mergeCell ref="C907:E907"/>
    <mergeCell ref="C908:E908"/>
    <mergeCell ref="C909:E909"/>
    <mergeCell ref="C910:E910"/>
    <mergeCell ref="C921:E921"/>
    <mergeCell ref="C922:E922"/>
    <mergeCell ref="C923:E923"/>
    <mergeCell ref="C924:E924"/>
    <mergeCell ref="C1501:E1501"/>
    <mergeCell ref="C916:E916"/>
    <mergeCell ref="C917:E917"/>
    <mergeCell ref="C918:E918"/>
    <mergeCell ref="C919:E919"/>
    <mergeCell ref="C920:E920"/>
    <mergeCell ref="C1045:E1045"/>
    <mergeCell ref="C1046:E1046"/>
    <mergeCell ref="C1047:E1047"/>
    <mergeCell ref="C1048:E1048"/>
    <mergeCell ref="C1049:E1049"/>
    <mergeCell ref="C1050:E1050"/>
    <mergeCell ref="C1051:E1051"/>
    <mergeCell ref="C1052:E1052"/>
    <mergeCell ref="C1053:E1053"/>
    <mergeCell ref="C1054:E1054"/>
    <mergeCell ref="C1055:E1055"/>
    <mergeCell ref="C1056:E1056"/>
    <mergeCell ref="C1507:E1507"/>
    <mergeCell ref="C1508:E1508"/>
    <mergeCell ref="C1509:E1509"/>
    <mergeCell ref="C1510:E1510"/>
    <mergeCell ref="C1511:E1511"/>
    <mergeCell ref="C1502:E1502"/>
    <mergeCell ref="C1503:E1503"/>
    <mergeCell ref="C1504:E1504"/>
    <mergeCell ref="C1505:E1505"/>
    <mergeCell ref="C1506:E1506"/>
    <mergeCell ref="C1522:E1522"/>
    <mergeCell ref="C1523:E1523"/>
    <mergeCell ref="C1524:E1524"/>
    <mergeCell ref="C1517:E1517"/>
    <mergeCell ref="C1518:E1518"/>
    <mergeCell ref="C1519:E1519"/>
    <mergeCell ref="C1520:E1520"/>
    <mergeCell ref="C1521:E1521"/>
    <mergeCell ref="C1512:E1512"/>
    <mergeCell ref="C1513:E1513"/>
    <mergeCell ref="C1514:E1514"/>
    <mergeCell ref="C1515:E1515"/>
    <mergeCell ref="C1516:E1516"/>
    <mergeCell ref="H278:J278"/>
    <mergeCell ref="H279:J279"/>
    <mergeCell ref="H280:J280"/>
    <mergeCell ref="H281:J281"/>
    <mergeCell ref="H282:J282"/>
    <mergeCell ref="H283:J283"/>
    <mergeCell ref="H284:J284"/>
    <mergeCell ref="H285:J285"/>
    <mergeCell ref="H286:J286"/>
    <mergeCell ref="H239:J239"/>
    <mergeCell ref="H240:J240"/>
    <mergeCell ref="H241:J241"/>
    <mergeCell ref="H242:J242"/>
    <mergeCell ref="H243:J243"/>
    <mergeCell ref="H244:J244"/>
    <mergeCell ref="H245:J245"/>
    <mergeCell ref="H246:J246"/>
    <mergeCell ref="H247:J247"/>
    <mergeCell ref="H248:J248"/>
    <mergeCell ref="H249:J249"/>
    <mergeCell ref="H250:J250"/>
    <mergeCell ref="H251:J251"/>
    <mergeCell ref="H252:J252"/>
    <mergeCell ref="H253:J253"/>
    <mergeCell ref="H254:J254"/>
    <mergeCell ref="H255:J255"/>
    <mergeCell ref="H256:J256"/>
    <mergeCell ref="H257:J257"/>
    <mergeCell ref="H258:J258"/>
    <mergeCell ref="H259:J259"/>
    <mergeCell ref="H260:J260"/>
    <mergeCell ref="H261:J261"/>
    <mergeCell ref="H206:J206"/>
    <mergeCell ref="H207:J207"/>
    <mergeCell ref="H262:J262"/>
    <mergeCell ref="H215:J215"/>
    <mergeCell ref="H216:J216"/>
    <mergeCell ref="H217:J217"/>
    <mergeCell ref="H218:J218"/>
    <mergeCell ref="H219:J219"/>
    <mergeCell ref="H220:J220"/>
    <mergeCell ref="H221:J221"/>
    <mergeCell ref="H222:J222"/>
    <mergeCell ref="H223:J223"/>
    <mergeCell ref="H224:J224"/>
    <mergeCell ref="H225:J225"/>
    <mergeCell ref="H226:J226"/>
    <mergeCell ref="H227:J227"/>
    <mergeCell ref="H228:J228"/>
    <mergeCell ref="H229:J229"/>
    <mergeCell ref="H230:J230"/>
    <mergeCell ref="H231:J231"/>
    <mergeCell ref="H232:J232"/>
    <mergeCell ref="H233:J233"/>
    <mergeCell ref="H234:J234"/>
    <mergeCell ref="H235:J235"/>
    <mergeCell ref="H236:J236"/>
    <mergeCell ref="H237:J237"/>
    <mergeCell ref="H238:J238"/>
    <mergeCell ref="H159:J159"/>
    <mergeCell ref="H208:J208"/>
    <mergeCell ref="H209:J209"/>
    <mergeCell ref="H210:J210"/>
    <mergeCell ref="H211:J211"/>
    <mergeCell ref="H212:J212"/>
    <mergeCell ref="H213:J213"/>
    <mergeCell ref="H214:J214"/>
    <mergeCell ref="H167:J167"/>
    <mergeCell ref="H168:J168"/>
    <mergeCell ref="H169:J169"/>
    <mergeCell ref="H170:J170"/>
    <mergeCell ref="H171:J171"/>
    <mergeCell ref="H172:J172"/>
    <mergeCell ref="H173:J173"/>
    <mergeCell ref="H174:J174"/>
    <mergeCell ref="H175:J175"/>
    <mergeCell ref="H176:J176"/>
    <mergeCell ref="H177:J177"/>
    <mergeCell ref="H178:J178"/>
    <mergeCell ref="H179:J179"/>
    <mergeCell ref="H180:J180"/>
    <mergeCell ref="H181:J181"/>
    <mergeCell ref="H182:J182"/>
    <mergeCell ref="H183:J183"/>
    <mergeCell ref="H184:J184"/>
    <mergeCell ref="H185:J185"/>
    <mergeCell ref="H186:J186"/>
    <mergeCell ref="H187:J187"/>
    <mergeCell ref="H188:J188"/>
    <mergeCell ref="H189:J189"/>
    <mergeCell ref="H190:J190"/>
    <mergeCell ref="C543:E543"/>
    <mergeCell ref="C510:E510"/>
    <mergeCell ref="C511:E511"/>
    <mergeCell ref="C512:E512"/>
    <mergeCell ref="C513:E513"/>
    <mergeCell ref="C514:E514"/>
    <mergeCell ref="C515:E515"/>
    <mergeCell ref="C516:E516"/>
    <mergeCell ref="C517:E517"/>
    <mergeCell ref="C518:E518"/>
    <mergeCell ref="C519:E519"/>
    <mergeCell ref="C520:E520"/>
    <mergeCell ref="C521:E521"/>
    <mergeCell ref="C522:E522"/>
    <mergeCell ref="C523:E523"/>
    <mergeCell ref="C524:E524"/>
    <mergeCell ref="H143:J143"/>
    <mergeCell ref="H144:J144"/>
    <mergeCell ref="H145:J145"/>
    <mergeCell ref="H146:J146"/>
    <mergeCell ref="H147:J147"/>
    <mergeCell ref="H148:J148"/>
    <mergeCell ref="H149:J149"/>
    <mergeCell ref="H150:J150"/>
    <mergeCell ref="H151:J151"/>
    <mergeCell ref="H152:J152"/>
    <mergeCell ref="H153:J153"/>
    <mergeCell ref="H154:J154"/>
    <mergeCell ref="H155:J155"/>
    <mergeCell ref="H156:J156"/>
    <mergeCell ref="H157:J157"/>
    <mergeCell ref="H158:J158"/>
    <mergeCell ref="C508:E508"/>
    <mergeCell ref="H160:J160"/>
    <mergeCell ref="H161:J161"/>
    <mergeCell ref="H162:J162"/>
    <mergeCell ref="H163:J163"/>
    <mergeCell ref="H164:J164"/>
    <mergeCell ref="H165:J165"/>
    <mergeCell ref="H166:J166"/>
    <mergeCell ref="C534:E534"/>
    <mergeCell ref="C535:E535"/>
    <mergeCell ref="C536:E536"/>
    <mergeCell ref="C537:E537"/>
    <mergeCell ref="C538:E538"/>
    <mergeCell ref="C539:E539"/>
    <mergeCell ref="C540:E540"/>
    <mergeCell ref="C541:E541"/>
    <mergeCell ref="C542:E542"/>
    <mergeCell ref="H191:J191"/>
    <mergeCell ref="H192:J192"/>
    <mergeCell ref="H193:J193"/>
    <mergeCell ref="H194:J194"/>
    <mergeCell ref="H195:J195"/>
    <mergeCell ref="H196:J196"/>
    <mergeCell ref="H197:J197"/>
    <mergeCell ref="H198:J198"/>
    <mergeCell ref="H199:J199"/>
    <mergeCell ref="H200:J200"/>
    <mergeCell ref="H201:J201"/>
    <mergeCell ref="H202:J202"/>
    <mergeCell ref="H203:J203"/>
    <mergeCell ref="H204:J204"/>
    <mergeCell ref="H205:J205"/>
    <mergeCell ref="C491:E491"/>
    <mergeCell ref="C492:E492"/>
    <mergeCell ref="C493:E493"/>
    <mergeCell ref="C494:E494"/>
    <mergeCell ref="C495:E495"/>
    <mergeCell ref="C496:E496"/>
    <mergeCell ref="C497:E497"/>
    <mergeCell ref="C498:E498"/>
    <mergeCell ref="C499:E499"/>
    <mergeCell ref="C500:E500"/>
    <mergeCell ref="C501:E501"/>
    <mergeCell ref="C502:E502"/>
    <mergeCell ref="C503:E503"/>
    <mergeCell ref="C504:E504"/>
    <mergeCell ref="C505:E505"/>
    <mergeCell ref="C506:E506"/>
    <mergeCell ref="C507:E507"/>
    <mergeCell ref="C448:E448"/>
    <mergeCell ref="C449:E449"/>
    <mergeCell ref="C450:E450"/>
    <mergeCell ref="C451:E451"/>
    <mergeCell ref="C452:E452"/>
    <mergeCell ref="C453:E453"/>
    <mergeCell ref="C454:E454"/>
    <mergeCell ref="C509:E509"/>
    <mergeCell ref="C462:E462"/>
    <mergeCell ref="C463:E463"/>
    <mergeCell ref="C464:E464"/>
    <mergeCell ref="C465:E465"/>
    <mergeCell ref="C466:E466"/>
    <mergeCell ref="C467:E467"/>
    <mergeCell ref="C468:E468"/>
    <mergeCell ref="C469:E469"/>
    <mergeCell ref="C470:E470"/>
    <mergeCell ref="C471:E471"/>
    <mergeCell ref="C472:E472"/>
    <mergeCell ref="C473:E473"/>
    <mergeCell ref="C474:E474"/>
    <mergeCell ref="C475:E475"/>
    <mergeCell ref="C476:E476"/>
    <mergeCell ref="C477:E477"/>
    <mergeCell ref="C478:E478"/>
    <mergeCell ref="C479:E479"/>
    <mergeCell ref="C480:E480"/>
    <mergeCell ref="C481:E481"/>
    <mergeCell ref="C482:E482"/>
    <mergeCell ref="C483:E483"/>
    <mergeCell ref="C484:E484"/>
    <mergeCell ref="C485:E485"/>
    <mergeCell ref="C431:E431"/>
    <mergeCell ref="C432:E432"/>
    <mergeCell ref="C433:E433"/>
    <mergeCell ref="C434:E434"/>
    <mergeCell ref="C435:E435"/>
    <mergeCell ref="C436:E436"/>
    <mergeCell ref="C437:E437"/>
    <mergeCell ref="C438:E438"/>
    <mergeCell ref="C439:E439"/>
    <mergeCell ref="C440:E440"/>
    <mergeCell ref="C441:E441"/>
    <mergeCell ref="C442:E442"/>
    <mergeCell ref="C443:E443"/>
    <mergeCell ref="C444:E444"/>
    <mergeCell ref="C445:E445"/>
    <mergeCell ref="C446:E446"/>
    <mergeCell ref="C447:E447"/>
    <mergeCell ref="C414:E414"/>
    <mergeCell ref="C415:E415"/>
    <mergeCell ref="C416:E416"/>
    <mergeCell ref="C417:E417"/>
    <mergeCell ref="C418:E418"/>
    <mergeCell ref="C419:E419"/>
    <mergeCell ref="C420:E420"/>
    <mergeCell ref="C421:E421"/>
    <mergeCell ref="C422:E422"/>
    <mergeCell ref="C423:E423"/>
    <mergeCell ref="C424:E424"/>
    <mergeCell ref="C425:E425"/>
    <mergeCell ref="C426:E426"/>
    <mergeCell ref="C427:E427"/>
    <mergeCell ref="C428:E428"/>
    <mergeCell ref="C429:E429"/>
    <mergeCell ref="C430:E430"/>
    <mergeCell ref="L2459:M2459"/>
    <mergeCell ref="B2460:F2460"/>
    <mergeCell ref="J2460:K2460"/>
    <mergeCell ref="L2460:M2460"/>
    <mergeCell ref="B2457:F2457"/>
    <mergeCell ref="J2457:K2457"/>
    <mergeCell ref="L2457:M2457"/>
    <mergeCell ref="B2458:F2458"/>
    <mergeCell ref="J2458:K2458"/>
    <mergeCell ref="L2458:M2458"/>
    <mergeCell ref="B2455:F2455"/>
    <mergeCell ref="C455:E455"/>
    <mergeCell ref="C456:E456"/>
    <mergeCell ref="C457:E457"/>
    <mergeCell ref="C458:E458"/>
    <mergeCell ref="C459:E459"/>
    <mergeCell ref="C460:E460"/>
    <mergeCell ref="C461:E461"/>
    <mergeCell ref="C525:E525"/>
    <mergeCell ref="C526:E526"/>
    <mergeCell ref="C527:E527"/>
    <mergeCell ref="C528:E528"/>
    <mergeCell ref="C529:E529"/>
    <mergeCell ref="C530:E530"/>
    <mergeCell ref="C531:E531"/>
    <mergeCell ref="C532:E532"/>
    <mergeCell ref="C533:E533"/>
    <mergeCell ref="C486:E486"/>
    <mergeCell ref="C487:E487"/>
    <mergeCell ref="C488:E488"/>
    <mergeCell ref="C489:E489"/>
    <mergeCell ref="C490:E490"/>
    <mergeCell ref="J2455:K2455"/>
    <mergeCell ref="L2455:M2455"/>
    <mergeCell ref="B2456:F2456"/>
    <mergeCell ref="J2456:K2456"/>
    <mergeCell ref="L2456:M2456"/>
    <mergeCell ref="B2453:F2453"/>
    <mergeCell ref="J2453:K2453"/>
    <mergeCell ref="L2453:M2453"/>
    <mergeCell ref="B2454:F2454"/>
    <mergeCell ref="J2454:K2454"/>
    <mergeCell ref="L2454:M2454"/>
    <mergeCell ref="L2452:M2452"/>
    <mergeCell ref="B2465:F2465"/>
    <mergeCell ref="J2465:K2465"/>
    <mergeCell ref="L2465:M2465"/>
    <mergeCell ref="B2466:F2466"/>
    <mergeCell ref="J2466:K2466"/>
    <mergeCell ref="L2466:M2466"/>
    <mergeCell ref="B2463:F2463"/>
    <mergeCell ref="J2463:K2463"/>
    <mergeCell ref="L2463:M2463"/>
    <mergeCell ref="B2464:F2464"/>
    <mergeCell ref="J2464:K2464"/>
    <mergeCell ref="L2464:M2464"/>
    <mergeCell ref="B2461:F2461"/>
    <mergeCell ref="J2461:K2461"/>
    <mergeCell ref="L2461:M2461"/>
    <mergeCell ref="B2462:F2462"/>
    <mergeCell ref="J2462:K2462"/>
    <mergeCell ref="L2462:M2462"/>
    <mergeCell ref="B2459:F2459"/>
    <mergeCell ref="J2459:K2459"/>
    <mergeCell ref="D1562:G1562"/>
    <mergeCell ref="D1563:G1563"/>
    <mergeCell ref="D1564:G1564"/>
    <mergeCell ref="D1565:G1565"/>
    <mergeCell ref="D1566:G1566"/>
    <mergeCell ref="D1567:G1567"/>
    <mergeCell ref="D1568:G1568"/>
    <mergeCell ref="D1569:G1569"/>
    <mergeCell ref="D1570:G1570"/>
    <mergeCell ref="D1571:G1571"/>
    <mergeCell ref="D1572:G1572"/>
    <mergeCell ref="D1573:G1573"/>
    <mergeCell ref="D1574:G1574"/>
    <mergeCell ref="D1575:G1575"/>
    <mergeCell ref="D1576:G1576"/>
    <mergeCell ref="D1577:G1577"/>
    <mergeCell ref="D1578:G1578"/>
    <mergeCell ref="D1579:G1579"/>
    <mergeCell ref="D1580:G1580"/>
    <mergeCell ref="D1581:G1581"/>
    <mergeCell ref="D1582:G1582"/>
    <mergeCell ref="D1583:G1583"/>
    <mergeCell ref="D1584:G1584"/>
    <mergeCell ref="D1585:G1585"/>
    <mergeCell ref="D1586:G1586"/>
    <mergeCell ref="D1587:G1587"/>
    <mergeCell ref="D1588:G1588"/>
    <mergeCell ref="D1589:G1589"/>
    <mergeCell ref="D1590:G1590"/>
    <mergeCell ref="D1591:G1591"/>
    <mergeCell ref="D1592:G1592"/>
    <mergeCell ref="D1593:G1593"/>
    <mergeCell ref="D1594:G1594"/>
    <mergeCell ref="D1595:G1595"/>
    <mergeCell ref="D1596:G1596"/>
    <mergeCell ref="D1597:G1597"/>
    <mergeCell ref="D1598:G1598"/>
    <mergeCell ref="D1599:G1599"/>
    <mergeCell ref="D1600:G1600"/>
    <mergeCell ref="D1601:G1601"/>
    <mergeCell ref="D1602:G1602"/>
    <mergeCell ref="D1603:G1603"/>
    <mergeCell ref="D1604:G1604"/>
    <mergeCell ref="D1605:G1605"/>
    <mergeCell ref="D1606:G1606"/>
    <mergeCell ref="D1607:G1607"/>
    <mergeCell ref="D1608:G1608"/>
    <mergeCell ref="D1609:G1609"/>
    <mergeCell ref="D1610:G1610"/>
    <mergeCell ref="D1611:G1611"/>
    <mergeCell ref="D1612:G1612"/>
    <mergeCell ref="D1613:G1613"/>
    <mergeCell ref="D1614:G1614"/>
    <mergeCell ref="D1615:G1615"/>
    <mergeCell ref="D1616:G1616"/>
    <mergeCell ref="D1617:G1617"/>
    <mergeCell ref="D1618:G1618"/>
    <mergeCell ref="D1619:G1619"/>
    <mergeCell ref="D1620:G1620"/>
    <mergeCell ref="D1621:G1621"/>
    <mergeCell ref="D1622:G1622"/>
    <mergeCell ref="D1623:G1623"/>
    <mergeCell ref="D1624:G1624"/>
    <mergeCell ref="D1625:G1625"/>
    <mergeCell ref="D1626:G1626"/>
    <mergeCell ref="D1627:G1627"/>
    <mergeCell ref="D1628:G1628"/>
    <mergeCell ref="D1629:G1629"/>
    <mergeCell ref="D1630:G1630"/>
    <mergeCell ref="D1631:G1631"/>
    <mergeCell ref="D1632:G1632"/>
    <mergeCell ref="D1633:G1633"/>
    <mergeCell ref="D1634:G1634"/>
    <mergeCell ref="D1635:G1635"/>
    <mergeCell ref="D1636:G1636"/>
    <mergeCell ref="D1637:G1637"/>
    <mergeCell ref="D1638:G1638"/>
    <mergeCell ref="D1639:G1639"/>
    <mergeCell ref="D1640:G1640"/>
    <mergeCell ref="D1641:G1641"/>
    <mergeCell ref="D1642:G1642"/>
    <mergeCell ref="D1643:G1643"/>
    <mergeCell ref="D1644:G1644"/>
    <mergeCell ref="D1645:G1645"/>
    <mergeCell ref="D1646:G1646"/>
    <mergeCell ref="D1647:G1647"/>
    <mergeCell ref="D1648:G1648"/>
    <mergeCell ref="D1649:G1649"/>
    <mergeCell ref="D1650:G1650"/>
    <mergeCell ref="D1651:G1651"/>
    <mergeCell ref="D1652:G1652"/>
    <mergeCell ref="D1653:G1653"/>
    <mergeCell ref="D1654:G1654"/>
    <mergeCell ref="D1655:G1655"/>
    <mergeCell ref="D1656:G1656"/>
    <mergeCell ref="D1657:G1657"/>
    <mergeCell ref="D1658:G1658"/>
    <mergeCell ref="D1659:G1659"/>
    <mergeCell ref="D1660:G1660"/>
    <mergeCell ref="D1661:G1661"/>
    <mergeCell ref="D1662:G1662"/>
    <mergeCell ref="D1663:G1663"/>
    <mergeCell ref="D1664:G1664"/>
    <mergeCell ref="D1665:G1665"/>
    <mergeCell ref="D1666:G1666"/>
    <mergeCell ref="D1667:G1667"/>
    <mergeCell ref="D1668:G1668"/>
    <mergeCell ref="D1669:G1669"/>
    <mergeCell ref="D1670:G1670"/>
    <mergeCell ref="D1671:G1671"/>
    <mergeCell ref="D1672:G1672"/>
    <mergeCell ref="D1673:G1673"/>
    <mergeCell ref="D1674:G1674"/>
    <mergeCell ref="D1675:G1675"/>
    <mergeCell ref="D1676:G1676"/>
    <mergeCell ref="D1677:G1677"/>
    <mergeCell ref="D1678:G1678"/>
    <mergeCell ref="D1679:G1679"/>
    <mergeCell ref="D1680:G1680"/>
    <mergeCell ref="D1681:G1681"/>
    <mergeCell ref="D1682:G1682"/>
    <mergeCell ref="D1683:G1683"/>
    <mergeCell ref="D1684:G1684"/>
    <mergeCell ref="D1685:G1685"/>
    <mergeCell ref="D1686:G1686"/>
    <mergeCell ref="D1687:G1687"/>
    <mergeCell ref="D1688:G1688"/>
    <mergeCell ref="D1689:G1689"/>
    <mergeCell ref="D1690:G1690"/>
    <mergeCell ref="D1691:G1691"/>
    <mergeCell ref="D1692:G1692"/>
    <mergeCell ref="D1693:G1693"/>
    <mergeCell ref="D1694:G1694"/>
    <mergeCell ref="D1695:G1695"/>
    <mergeCell ref="D1696:G1696"/>
    <mergeCell ref="D1697:G1697"/>
    <mergeCell ref="D1698:G1698"/>
    <mergeCell ref="D1699:G1699"/>
    <mergeCell ref="D1700:G1700"/>
    <mergeCell ref="D1701:G1701"/>
    <mergeCell ref="D1702:G1702"/>
    <mergeCell ref="D1703:G1703"/>
    <mergeCell ref="D1704:G1704"/>
    <mergeCell ref="D1705:G1705"/>
    <mergeCell ref="D1706:G1706"/>
    <mergeCell ref="D1707:G1707"/>
    <mergeCell ref="D1708:G1708"/>
    <mergeCell ref="D1709:G1709"/>
    <mergeCell ref="D1710:G1710"/>
    <mergeCell ref="D1711:G1711"/>
    <mergeCell ref="D1712:G1712"/>
    <mergeCell ref="D1713:G1713"/>
    <mergeCell ref="D1714:G1714"/>
    <mergeCell ref="D1715:G1715"/>
    <mergeCell ref="D1716:G1716"/>
    <mergeCell ref="D1717:G1717"/>
    <mergeCell ref="D1718:G1718"/>
    <mergeCell ref="D1719:G1719"/>
    <mergeCell ref="D1720:G1720"/>
    <mergeCell ref="D1721:G1721"/>
    <mergeCell ref="D1722:G1722"/>
    <mergeCell ref="D1723:G1723"/>
    <mergeCell ref="D1724:G1724"/>
    <mergeCell ref="D1725:G1725"/>
    <mergeCell ref="D1726:G1726"/>
    <mergeCell ref="D1727:G1727"/>
    <mergeCell ref="D1728:G1728"/>
    <mergeCell ref="D1729:G1729"/>
    <mergeCell ref="D1730:G1730"/>
    <mergeCell ref="D1731:G1731"/>
    <mergeCell ref="D1732:G1732"/>
    <mergeCell ref="D1733:G1733"/>
    <mergeCell ref="D1734:G1734"/>
    <mergeCell ref="D1735:G1735"/>
    <mergeCell ref="D1736:G1736"/>
    <mergeCell ref="D1737:G1737"/>
    <mergeCell ref="D1738:G1738"/>
    <mergeCell ref="D1739:G1739"/>
    <mergeCell ref="D1740:G1740"/>
    <mergeCell ref="D1741:G1741"/>
    <mergeCell ref="D1742:G1742"/>
    <mergeCell ref="D1743:G1743"/>
    <mergeCell ref="D1744:G1744"/>
    <mergeCell ref="D1745:G1745"/>
    <mergeCell ref="D1746:G1746"/>
    <mergeCell ref="D1747:G1747"/>
    <mergeCell ref="D1748:G1748"/>
    <mergeCell ref="D1749:G1749"/>
    <mergeCell ref="D1750:G1750"/>
    <mergeCell ref="D1751:G1751"/>
    <mergeCell ref="D1752:G1752"/>
    <mergeCell ref="D1753:G1753"/>
    <mergeCell ref="D1754:G1754"/>
    <mergeCell ref="D1755:G1755"/>
    <mergeCell ref="D1756:G1756"/>
    <mergeCell ref="D1757:G1757"/>
    <mergeCell ref="D1758:G1758"/>
    <mergeCell ref="D1759:G1759"/>
    <mergeCell ref="D1760:G1760"/>
    <mergeCell ref="D1761:G1761"/>
    <mergeCell ref="D2057:G2057"/>
    <mergeCell ref="D2058:G2058"/>
    <mergeCell ref="D2059:G2059"/>
    <mergeCell ref="D2060:G2060"/>
    <mergeCell ref="D2036:G2036"/>
    <mergeCell ref="D2037:G2037"/>
    <mergeCell ref="D2038:G2038"/>
    <mergeCell ref="D2039:G2039"/>
    <mergeCell ref="D2040:G2040"/>
    <mergeCell ref="D2041:G2041"/>
    <mergeCell ref="D2042:G2042"/>
    <mergeCell ref="D2043:G2043"/>
    <mergeCell ref="D2044:G2044"/>
    <mergeCell ref="D2045:G2045"/>
    <mergeCell ref="D2046:G2046"/>
    <mergeCell ref="D2047:G2047"/>
    <mergeCell ref="D2048:G2048"/>
    <mergeCell ref="D2049:G2049"/>
    <mergeCell ref="D2050:G2050"/>
    <mergeCell ref="D2061:G2061"/>
    <mergeCell ref="D2062:G2062"/>
    <mergeCell ref="D2063:G2063"/>
    <mergeCell ref="D2064:G2064"/>
    <mergeCell ref="D2065:G2065"/>
    <mergeCell ref="D2066:G2066"/>
    <mergeCell ref="D2067:G2067"/>
    <mergeCell ref="D2068:G2068"/>
    <mergeCell ref="D2069:G2069"/>
    <mergeCell ref="D2070:G2070"/>
    <mergeCell ref="D2071:G2071"/>
    <mergeCell ref="D2072:G2072"/>
    <mergeCell ref="D2073:G2073"/>
    <mergeCell ref="D2074:G2074"/>
    <mergeCell ref="D2075:G2075"/>
    <mergeCell ref="D2076:G2076"/>
    <mergeCell ref="D2077:G2077"/>
    <mergeCell ref="D2078:G2078"/>
    <mergeCell ref="D2079:G2079"/>
    <mergeCell ref="D2080:G2080"/>
    <mergeCell ref="D2081:G2081"/>
    <mergeCell ref="D2082:G2082"/>
    <mergeCell ref="D2083:G2083"/>
    <mergeCell ref="D2084:G2084"/>
    <mergeCell ref="D2085:G2085"/>
    <mergeCell ref="D2086:G2086"/>
    <mergeCell ref="D2087:G2087"/>
    <mergeCell ref="D2088:G2088"/>
    <mergeCell ref="D2089:G2089"/>
    <mergeCell ref="D2090:G2090"/>
    <mergeCell ref="D2091:G2091"/>
    <mergeCell ref="D2092:G2092"/>
    <mergeCell ref="D2093:G2093"/>
    <mergeCell ref="D2094:G2094"/>
    <mergeCell ref="D2095:G2095"/>
    <mergeCell ref="D2096:G2096"/>
    <mergeCell ref="D2097:G2097"/>
    <mergeCell ref="D2098:G2098"/>
    <mergeCell ref="D2099:G2099"/>
    <mergeCell ref="D2100:G2100"/>
    <mergeCell ref="D2101:G2101"/>
    <mergeCell ref="D2011:G2011"/>
    <mergeCell ref="D2012:G2012"/>
    <mergeCell ref="D2013:G2013"/>
    <mergeCell ref="D2014:G2014"/>
    <mergeCell ref="D2015:G2015"/>
    <mergeCell ref="D2016:G2016"/>
    <mergeCell ref="D2017:G2017"/>
    <mergeCell ref="D2018:G2018"/>
    <mergeCell ref="D2019:G2019"/>
    <mergeCell ref="D2020:G2020"/>
    <mergeCell ref="D2021:G2021"/>
    <mergeCell ref="D2022:G2022"/>
    <mergeCell ref="D2023:G2023"/>
    <mergeCell ref="D2024:G2024"/>
    <mergeCell ref="D2025:G2025"/>
    <mergeCell ref="D2026:G2026"/>
    <mergeCell ref="D2027:G2027"/>
    <mergeCell ref="D2028:G2028"/>
    <mergeCell ref="D2029:G2029"/>
    <mergeCell ref="D2030:G2030"/>
    <mergeCell ref="D2031:G2031"/>
    <mergeCell ref="D2032:G2032"/>
    <mergeCell ref="D2033:G2033"/>
    <mergeCell ref="D2034:G2034"/>
    <mergeCell ref="D2035:G2035"/>
    <mergeCell ref="D2051:G2051"/>
    <mergeCell ref="D2052:G2052"/>
    <mergeCell ref="D2053:G2053"/>
    <mergeCell ref="D2054:G2054"/>
    <mergeCell ref="D2055:G2055"/>
    <mergeCell ref="D2337:G2337"/>
    <mergeCell ref="D2338:G2338"/>
    <mergeCell ref="D2339:G2339"/>
    <mergeCell ref="D2340:G2340"/>
    <mergeCell ref="D2341:G2341"/>
    <mergeCell ref="D2342:G2342"/>
    <mergeCell ref="D2343:G2343"/>
    <mergeCell ref="D2344:G2344"/>
    <mergeCell ref="D2345:G2345"/>
    <mergeCell ref="D2346:G2346"/>
    <mergeCell ref="D2347:G2347"/>
    <mergeCell ref="D2348:G2348"/>
    <mergeCell ref="D2256:G2256"/>
    <mergeCell ref="D2257:G2257"/>
    <mergeCell ref="D2258:G2258"/>
    <mergeCell ref="D2259:G2259"/>
    <mergeCell ref="D2260:G2260"/>
    <mergeCell ref="D2261:G2261"/>
    <mergeCell ref="D2262:G2262"/>
    <mergeCell ref="D2263:G2263"/>
    <mergeCell ref="D2264:G2264"/>
    <mergeCell ref="D2265:G2265"/>
    <mergeCell ref="D2266:G2266"/>
    <mergeCell ref="D2267:G2267"/>
    <mergeCell ref="D2268:G2268"/>
    <mergeCell ref="D2269:G2269"/>
    <mergeCell ref="D2270:G2270"/>
    <mergeCell ref="D2349:G2349"/>
    <mergeCell ref="D2350:G2350"/>
    <mergeCell ref="D2351:G2351"/>
    <mergeCell ref="D2352:G2352"/>
    <mergeCell ref="D2353:G2353"/>
    <mergeCell ref="D2354:G2354"/>
    <mergeCell ref="D2355:G2355"/>
    <mergeCell ref="D2356:G2356"/>
    <mergeCell ref="D2357:G2357"/>
    <mergeCell ref="D2358:G2358"/>
    <mergeCell ref="D2359:G2359"/>
    <mergeCell ref="D2360:G2360"/>
    <mergeCell ref="D2361:G2361"/>
    <mergeCell ref="D2362:G2362"/>
    <mergeCell ref="D2363:G2363"/>
    <mergeCell ref="D2364:G2364"/>
    <mergeCell ref="D2365:G2365"/>
    <mergeCell ref="D2366:G2366"/>
    <mergeCell ref="D2367:G2367"/>
    <mergeCell ref="D2368:G2368"/>
    <mergeCell ref="D2369:G2369"/>
    <mergeCell ref="D2370:G2370"/>
    <mergeCell ref="D2371:G2371"/>
    <mergeCell ref="D2372:G2372"/>
    <mergeCell ref="D2373:G2373"/>
    <mergeCell ref="D2374:G2374"/>
    <mergeCell ref="D2375:G2375"/>
    <mergeCell ref="D2376:G2376"/>
    <mergeCell ref="D2377:G2377"/>
    <mergeCell ref="D2378:G2378"/>
    <mergeCell ref="D2379:G2379"/>
    <mergeCell ref="D2380:G2380"/>
    <mergeCell ref="D2381:G2381"/>
    <mergeCell ref="D2382:G2382"/>
    <mergeCell ref="D2383:G2383"/>
    <mergeCell ref="D2384:G2384"/>
    <mergeCell ref="D2385:G2385"/>
    <mergeCell ref="D2386:G2386"/>
    <mergeCell ref="D2387:G2387"/>
    <mergeCell ref="D2388:G2388"/>
    <mergeCell ref="D2389:G2389"/>
    <mergeCell ref="D2390:G2390"/>
    <mergeCell ref="D2391:G2391"/>
    <mergeCell ref="D2392:G2392"/>
    <mergeCell ref="D2393:G2393"/>
    <mergeCell ref="D2394:G2394"/>
    <mergeCell ref="D2395:G2395"/>
    <mergeCell ref="D2396:G2396"/>
    <mergeCell ref="D2397:G2397"/>
    <mergeCell ref="D2398:G2398"/>
    <mergeCell ref="D2399:G2399"/>
    <mergeCell ref="D2400:G2400"/>
    <mergeCell ref="D2401:G2401"/>
    <mergeCell ref="D2402:G2402"/>
    <mergeCell ref="D2403:G2403"/>
    <mergeCell ref="D2404:G2404"/>
    <mergeCell ref="D2405:G2405"/>
    <mergeCell ref="D2406:G2406"/>
    <mergeCell ref="D2407:G2407"/>
    <mergeCell ref="D2408:G2408"/>
    <mergeCell ref="D2409:G2409"/>
    <mergeCell ref="D2410:G2410"/>
    <mergeCell ref="D2411:G2411"/>
    <mergeCell ref="D2412:G2412"/>
    <mergeCell ref="D2413:G2413"/>
    <mergeCell ref="D2414:G2414"/>
    <mergeCell ref="D2415:G2415"/>
    <mergeCell ref="D2416:G2416"/>
    <mergeCell ref="D2271:G2271"/>
    <mergeCell ref="D2272:G2272"/>
    <mergeCell ref="D2273:G2273"/>
    <mergeCell ref="D2274:G2274"/>
    <mergeCell ref="D2275:G2275"/>
    <mergeCell ref="D2276:G2276"/>
    <mergeCell ref="D2277:G2277"/>
    <mergeCell ref="D2278:G2278"/>
    <mergeCell ref="D2279:G2279"/>
    <mergeCell ref="D2280:G2280"/>
    <mergeCell ref="D2281:G2281"/>
    <mergeCell ref="D2282:G2282"/>
    <mergeCell ref="D2283:G2283"/>
    <mergeCell ref="D2284:G2284"/>
    <mergeCell ref="D2285:G2285"/>
    <mergeCell ref="D2286:G2286"/>
    <mergeCell ref="D2287:G2287"/>
    <mergeCell ref="D2288:G2288"/>
    <mergeCell ref="D2289:G2289"/>
    <mergeCell ref="D2290:G2290"/>
    <mergeCell ref="D2291:G2291"/>
    <mergeCell ref="D2292:G2292"/>
    <mergeCell ref="D2293:G2293"/>
    <mergeCell ref="D2294:G2294"/>
    <mergeCell ref="D2295:G2295"/>
    <mergeCell ref="D2296:G2296"/>
    <mergeCell ref="D2297:G2297"/>
    <mergeCell ref="D2298:G2298"/>
    <mergeCell ref="D2299:G2299"/>
    <mergeCell ref="D2300:G2300"/>
    <mergeCell ref="D2301:G2301"/>
    <mergeCell ref="D2302:G2302"/>
    <mergeCell ref="D2303:G2303"/>
    <mergeCell ref="D2304:G2304"/>
    <mergeCell ref="D2322:G2322"/>
    <mergeCell ref="D2323:G2323"/>
    <mergeCell ref="D2324:G2324"/>
    <mergeCell ref="D2325:G2325"/>
    <mergeCell ref="D2326:G2326"/>
    <mergeCell ref="D2327:G2327"/>
    <mergeCell ref="D2328:G2328"/>
    <mergeCell ref="D2329:G2329"/>
    <mergeCell ref="D2330:G2330"/>
    <mergeCell ref="D2331:G2331"/>
    <mergeCell ref="D2332:G2332"/>
    <mergeCell ref="D2333:G2333"/>
    <mergeCell ref="D2334:G2334"/>
    <mergeCell ref="D2335:G2335"/>
    <mergeCell ref="D2305:G2305"/>
    <mergeCell ref="D2306:G2306"/>
    <mergeCell ref="D2307:G2307"/>
    <mergeCell ref="D2308:G2308"/>
    <mergeCell ref="D2309:G2309"/>
    <mergeCell ref="D2310:G2310"/>
    <mergeCell ref="D2311:G2311"/>
    <mergeCell ref="D2312:G2312"/>
    <mergeCell ref="D2313:G2313"/>
    <mergeCell ref="D2314:G2314"/>
    <mergeCell ref="D2315:G2315"/>
    <mergeCell ref="D2316:G2316"/>
    <mergeCell ref="D2317:G2317"/>
    <mergeCell ref="D2318:G2318"/>
    <mergeCell ref="D2319:G2319"/>
    <mergeCell ref="D2320:G2320"/>
    <mergeCell ref="D2321:G2321"/>
  </mergeCells>
  <phoneticPr fontId="24" type="noConversion"/>
  <conditionalFormatting sqref="M22:M310">
    <cfRule type="expression" dxfId="198" priority="1333">
      <formula>IF($K$2&lt;&gt;"Pôle",TRUE,FALSE)</formula>
    </cfRule>
  </conditionalFormatting>
  <conditionalFormatting sqref="M317:M797">
    <cfRule type="expression" dxfId="197" priority="1330">
      <formula>IF($K$2&lt;&gt;"Pôle",TRUE,FALSE)</formula>
    </cfRule>
  </conditionalFormatting>
  <conditionalFormatting sqref="M804:M1524">
    <cfRule type="expression" dxfId="196" priority="1030">
      <formula>IF($K$2&lt;&gt;"Pôle",TRUE,FALSE)</formula>
    </cfRule>
  </conditionalFormatting>
  <conditionalFormatting sqref="M1531:M1963">
    <cfRule type="expression" dxfId="195" priority="1032">
      <formula>IF($K$2&lt;&gt;"Pôle",TRUE,FALSE)</formula>
    </cfRule>
  </conditionalFormatting>
  <conditionalFormatting sqref="M1970:M2148">
    <cfRule type="expression" dxfId="194" priority="1033">
      <formula>IF($K$2&lt;&gt;"Pôle",TRUE,FALSE)</formula>
    </cfRule>
  </conditionalFormatting>
  <conditionalFormatting sqref="M2155:M2418">
    <cfRule type="expression" dxfId="193" priority="1035">
      <formula>IF($K$2&lt;&gt;"Pôle",TRUE,FALSE)</formula>
    </cfRule>
  </conditionalFormatting>
  <conditionalFormatting sqref="M2475:M2503">
    <cfRule type="expression" dxfId="192" priority="1034">
      <formula>IF($K$2&lt;&gt;"Pôle",TRUE,FALSE)</formula>
    </cfRule>
  </conditionalFormatting>
  <conditionalFormatting sqref="N23:N310">
    <cfRule type="cellIs" dxfId="191" priority="733" operator="greaterThan">
      <formula>1</formula>
    </cfRule>
  </conditionalFormatting>
  <conditionalFormatting sqref="N318:N797">
    <cfRule type="cellIs" dxfId="190" priority="732" operator="greaterThan">
      <formula>1</formula>
    </cfRule>
  </conditionalFormatting>
  <conditionalFormatting sqref="N805:N1524">
    <cfRule type="cellIs" dxfId="189" priority="731" operator="greaterThan">
      <formula>1</formula>
    </cfRule>
  </conditionalFormatting>
  <conditionalFormatting sqref="N1532:N1963">
    <cfRule type="cellIs" dxfId="188" priority="734" operator="greaterThan">
      <formula>1</formula>
    </cfRule>
  </conditionalFormatting>
  <conditionalFormatting sqref="N1982:N2148">
    <cfRule type="cellIs" dxfId="187" priority="730" operator="greaterThan">
      <formula>1</formula>
    </cfRule>
  </conditionalFormatting>
  <conditionalFormatting sqref="N2156:N2418">
    <cfRule type="cellIs" dxfId="186" priority="729" operator="greaterThan">
      <formula>1</formula>
    </cfRule>
  </conditionalFormatting>
  <conditionalFormatting sqref="N2476:N2503">
    <cfRule type="cellIs" dxfId="185" priority="728" operator="greaterThan">
      <formula>1</formula>
    </cfRule>
  </conditionalFormatting>
  <conditionalFormatting sqref="O318:AJ797">
    <cfRule type="cellIs" dxfId="184" priority="1681" operator="equal">
      <formula>0</formula>
    </cfRule>
    <cfRule type="cellIs" dxfId="183" priority="1682" operator="notEqual">
      <formula>0</formula>
    </cfRule>
  </conditionalFormatting>
  <conditionalFormatting sqref="O805:AJ1524">
    <cfRule type="cellIs" dxfId="182" priority="2" operator="notEqual">
      <formula>0</formula>
    </cfRule>
    <cfRule type="cellIs" dxfId="181" priority="1" operator="equal">
      <formula>0</formula>
    </cfRule>
  </conditionalFormatting>
  <conditionalFormatting sqref="AL23:AL310">
    <cfRule type="cellIs" dxfId="180" priority="1695" operator="greaterThan">
      <formula>1</formula>
    </cfRule>
  </conditionalFormatting>
  <conditionalFormatting sqref="AL318:AL797">
    <cfRule type="cellIs" dxfId="179" priority="1002" operator="greaterThan">
      <formula>1</formula>
    </cfRule>
  </conditionalFormatting>
  <conditionalFormatting sqref="AL805:AL1524">
    <cfRule type="cellIs" dxfId="178" priority="1685" operator="greaterThan">
      <formula>1</formula>
    </cfRule>
  </conditionalFormatting>
  <conditionalFormatting sqref="AL1532:AL1963">
    <cfRule type="cellIs" dxfId="177" priority="1692" operator="greaterThan">
      <formula>1</formula>
    </cfRule>
  </conditionalFormatting>
  <conditionalFormatting sqref="AL1971:AL2148">
    <cfRule type="cellIs" dxfId="176" priority="1691" operator="greaterThan">
      <formula>1</formula>
    </cfRule>
  </conditionalFormatting>
  <conditionalFormatting sqref="AL2156:AL2418">
    <cfRule type="cellIs" dxfId="175" priority="1690" operator="greaterThan">
      <formula>1</formula>
    </cfRule>
  </conditionalFormatting>
  <conditionalFormatting sqref="AL2476:AL2503">
    <cfRule type="cellIs" dxfId="174" priority="1688" operator="greaterThan">
      <formula>1</formula>
    </cfRule>
  </conditionalFormatting>
  <conditionalFormatting sqref="AN22:AN311">
    <cfRule type="expression" dxfId="173" priority="725">
      <formula>IF($K$2&lt;&gt;"Pôle",TRUE,FALSE)</formula>
    </cfRule>
  </conditionalFormatting>
  <conditionalFormatting sqref="AN317">
    <cfRule type="expression" dxfId="172" priority="1329">
      <formula>IF($K$2&lt;&gt;"Pôle",TRUE,FALSE)</formula>
    </cfRule>
  </conditionalFormatting>
  <conditionalFormatting sqref="AN318:AN797">
    <cfRule type="expression" dxfId="171" priority="726">
      <formula>IF($K$2&lt;&gt;"Pôle",TRUE,FALSE)</formula>
    </cfRule>
  </conditionalFormatting>
  <conditionalFormatting sqref="AN804 AN1525">
    <cfRule type="expression" dxfId="170" priority="1322">
      <formula>IF($K$2&lt;&gt;"Pôle",TRUE,FALSE)</formula>
    </cfRule>
  </conditionalFormatting>
  <conditionalFormatting sqref="AN805:AN1524">
    <cfRule type="expression" dxfId="169" priority="727">
      <formula>IF($K$2&lt;&gt;"Pôle",TRUE,FALSE)</formula>
    </cfRule>
  </conditionalFormatting>
  <conditionalFormatting sqref="AN1531:AN1964">
    <cfRule type="expression" dxfId="168" priority="1047">
      <formula>IF($K$2&lt;&gt;"Pôle",TRUE,FALSE)</formula>
    </cfRule>
  </conditionalFormatting>
  <conditionalFormatting sqref="AN1970:AN2149">
    <cfRule type="expression" dxfId="167" priority="1045">
      <formula>IF($K$2&lt;&gt;"Pôle",TRUE,FALSE)</formula>
    </cfRule>
  </conditionalFormatting>
  <conditionalFormatting sqref="AN2155 AN2419">
    <cfRule type="expression" dxfId="166" priority="1041">
      <formula>IF($K$2&lt;&gt;"Pôle",TRUE,FALSE)</formula>
    </cfRule>
  </conditionalFormatting>
  <conditionalFormatting sqref="AN2156:AN2418">
    <cfRule type="expression" dxfId="165" priority="736">
      <formula>IF($K$2&lt;&gt;"Pôle",TRUE,FALSE)</formula>
    </cfRule>
  </conditionalFormatting>
  <conditionalFormatting sqref="AN2475:AN2504">
    <cfRule type="expression" dxfId="164" priority="1038">
      <formula>IF($K$2&lt;&gt;"Pôle",TRUE,FALSE)</formula>
    </cfRule>
  </conditionalFormatting>
  <conditionalFormatting sqref="AQ22">
    <cfRule type="expression" dxfId="163" priority="1331">
      <formula>IF($K$2&lt;&gt;"Pôle",TRUE,FALSE)</formula>
    </cfRule>
  </conditionalFormatting>
  <conditionalFormatting sqref="AQ23:AQ311">
    <cfRule type="expression" dxfId="162" priority="1031">
      <formula>IF($K$2&lt;&gt;"Pôle",TRUE,FALSE)</formula>
    </cfRule>
  </conditionalFormatting>
  <conditionalFormatting sqref="AQ317:AQ798">
    <cfRule type="expression" dxfId="161" priority="1328">
      <formula>IF($K$2&lt;&gt;"Pôle",TRUE,FALSE)</formula>
    </cfRule>
  </conditionalFormatting>
  <conditionalFormatting sqref="AQ804 AQ1525">
    <cfRule type="expression" dxfId="160" priority="1320">
      <formula>IF($K$2&lt;&gt;"Pôle",TRUE,FALSE)</formula>
    </cfRule>
  </conditionalFormatting>
  <conditionalFormatting sqref="AQ805:AQ1524">
    <cfRule type="expression" dxfId="159" priority="737">
      <formula>IF($K$2&lt;&gt;"Pôle",TRUE,FALSE)</formula>
    </cfRule>
  </conditionalFormatting>
  <conditionalFormatting sqref="AQ1531:AQ1964">
    <cfRule type="expression" dxfId="158" priority="1046">
      <formula>IF($K$2&lt;&gt;"Pôle",TRUE,FALSE)</formula>
    </cfRule>
  </conditionalFormatting>
  <conditionalFormatting sqref="AQ1970:AQ1971">
    <cfRule type="expression" dxfId="157" priority="1044">
      <formula>IF($K$2&lt;&gt;"Pôle",TRUE,FALSE)</formula>
    </cfRule>
  </conditionalFormatting>
  <conditionalFormatting sqref="AQ2155:AQ2419">
    <cfRule type="expression" dxfId="156" priority="1040">
      <formula>IF($K$2&lt;&gt;"Pôle",TRUE,FALSE)</formula>
    </cfRule>
  </conditionalFormatting>
  <conditionalFormatting sqref="AQ2475:AQ2504">
    <cfRule type="expression" dxfId="155" priority="1037">
      <formula>IF($K$2&lt;&gt;"Pôle",TRUE,FALSE)</formula>
    </cfRule>
  </conditionalFormatting>
  <conditionalFormatting sqref="AS22:AS311">
    <cfRule type="expression" dxfId="154" priority="1050">
      <formula>IF($K$2&lt;&gt;"Pôle",TRUE,FALSE)</formula>
    </cfRule>
  </conditionalFormatting>
  <conditionalFormatting sqref="AS317:AS798">
    <cfRule type="expression" dxfId="153" priority="1051">
      <formula>IF($K$2&lt;&gt;"Pôle",TRUE,FALSE)</formula>
    </cfRule>
  </conditionalFormatting>
  <conditionalFormatting sqref="AS804:AS1525 AQ1982:AQ2149 AS1982:AS2149">
    <cfRule type="expression" dxfId="152" priority="1049">
      <formula>IF($K$2&lt;&gt;"Pôle",TRUE,FALSE)</formula>
    </cfRule>
  </conditionalFormatting>
  <conditionalFormatting sqref="AS1531:AS1964">
    <cfRule type="expression" dxfId="151" priority="1043">
      <formula>IF($K$2&lt;&gt;"Pôle",TRUE,FALSE)</formula>
    </cfRule>
  </conditionalFormatting>
  <conditionalFormatting sqref="AS1970:AS1971">
    <cfRule type="expression" dxfId="150" priority="1042">
      <formula>IF($K$2&lt;&gt;"Pôle",TRUE,FALSE)</formula>
    </cfRule>
  </conditionalFormatting>
  <conditionalFormatting sqref="AS2155:AS2419">
    <cfRule type="expression" dxfId="149" priority="1039">
      <formula>IF($K$2&lt;&gt;"Pôle",TRUE,FALSE)</formula>
    </cfRule>
  </conditionalFormatting>
  <conditionalFormatting sqref="AS2475:AS2504">
    <cfRule type="expression" dxfId="148" priority="1036">
      <formula>IF($K$2&lt;&gt;"Pôle",TRUE,FALSE)</formula>
    </cfRule>
  </conditionalFormatting>
  <hyperlinks>
    <hyperlink ref="AQ4" location="'1B Tableau financier'!A19" display="Aller à la rubrique A Frais de personnel" xr:uid="{A7162B68-8F22-4419-90AF-AB0212EDA930}"/>
    <hyperlink ref="AQ5:AR5" location="'1B Tableau financier'!A157" display="Aller à la rubrique B - récurrents" xr:uid="{FF3F6064-58F3-40B5-8E3E-CDFB6DB75BBD}"/>
    <hyperlink ref="AQ6:AS6" location="'1B Tableau financier'!A801" display="Aller à la rubrique B prestations spécifiques" xr:uid="{88F22F38-FEF8-4131-9C20-6F302D679A4B}"/>
    <hyperlink ref="AQ7:AS7" location="'1B Tableau financier'!A1528" display="Aller à la rubrique C Comm' et actions" xr:uid="{260FDE5C-7FCE-4D41-82F0-583AD02C1B5A}"/>
    <hyperlink ref="AQ11:AS11" location="'1B Tableau financier'!A2472" display="Aller à la rubrique G Investissements" xr:uid="{9F4989E7-E1DA-4092-91ED-CF08DE3707A2}"/>
    <hyperlink ref="AQ10:AS10" location="'1B Tableau financier'!A2422" display="Aller à la rubrique F Forfaits" xr:uid="{88051294-E237-48CE-8A16-04FC01D717CF}"/>
    <hyperlink ref="AQ9:AS9" location="'1B Tableau financier'!A2152" display="Aller à la rubrique E Petit matériel informatique" xr:uid="{EA1B4AD0-A038-475A-8449-2F4FD7AED571}"/>
    <hyperlink ref="AQ8:AS8" location="'1B Tableau financier'!A1967" display="Aller à la rubrique D Frais de déplacement" xr:uid="{6BF5021A-0F43-4124-B33E-297C5AC190F8}"/>
    <hyperlink ref="AQ5:AS5" location="'1B Tableau financier'!A314" display="Aller à la rubrique B prestations récurrentes" xr:uid="{431CAEC7-5020-41A9-B402-9F69608A208A}"/>
    <hyperlink ref="C318" location="'1C TSsalarié1'!A1" display="'1C TSsalarié1'!A1" xr:uid="{305F32AB-B11A-4D70-B442-9EE8408FF78A}"/>
    <hyperlink ref="C23" location="'1C TSsalarié1'!B8" display="'1C TSsalarié1'!B8" xr:uid="{20929E8D-25A8-449B-87B5-C7E9AA520F20}"/>
    <hyperlink ref="AQ12:AS12" location="'1B Tableau financier'!A2507" display="Aller au tableau récapitulatif" xr:uid="{198169C1-EDC7-410E-BF60-D95AE70C496E}"/>
    <hyperlink ref="C805" location="'1C TSsalarié1'!A1" display="'1C TSsalarié1'!A1" xr:uid="{CAA766AF-9BE5-4E82-B421-B7B404006F17}"/>
    <hyperlink ref="C47" location="'1C TSsalarié2'!B8" display="'1C TSsalarié2'!B8" xr:uid="{4F18F61E-2B43-4423-B867-67D16DA104B4}"/>
    <hyperlink ref="C71" location="'1C TSsalarié3'!B8" display="'1C TSsalarié3'!B8" xr:uid="{956C1C80-7716-4512-B718-D4B6C5AE98DA}"/>
    <hyperlink ref="C95" location="'1C TSsalarié4'!B8" display="'1C TSsalarié4'!B8" xr:uid="{C167EC54-B12F-4381-A6C5-02E363FEDDD3}"/>
    <hyperlink ref="C119" location="'1C TSsalarié5'!B8" display="'1C TSsalarié5'!B8" xr:uid="{D2DCCE82-7830-4FA8-AC39-AD40CBDF4C42}"/>
    <hyperlink ref="C143" location="'1C TSsalarié6'!B8" display="'1C TSsalarié6'!B8" xr:uid="{A83CCAD0-CDAE-4DC9-ABDC-CC368CDF29F8}"/>
    <hyperlink ref="C167" location="'1C TSsalarié7'!B8" display="'1C TSsalarié7'!B8" xr:uid="{F85768A0-3FA8-4EE6-8FB3-6BB9C794DEBF}"/>
    <hyperlink ref="C191" location="'1C TSsalarié8'!B8" display="'1C TSsalarié8'!B8" xr:uid="{1321BACB-4F10-4E12-B7AE-F1ABF56E5F78}"/>
    <hyperlink ref="C215" location="'1C TSsalarié9'!B8" display="'1C TSsalarié9'!B8" xr:uid="{9B98E5B1-537C-42A9-AFFC-6409A696400B}"/>
    <hyperlink ref="C239" location="'1C TSsalarié10'!B8" display="'1C TSsalarié10'!B8" xr:uid="{AD3B0A3F-D8EF-4E32-8724-504736DF4F8D}"/>
    <hyperlink ref="C263" location="'1C TSsalarié11'!B8" display="'1C TSsalarié11'!B8" xr:uid="{ABFBA7FD-05DD-4074-A71B-3F921FD8175D}"/>
    <hyperlink ref="C287" location="'1C TSsalarié12'!B8" display="'1C TSsalarié12'!B8" xr:uid="{A45339DD-8E1F-4A51-9681-984E19F0BC62}"/>
    <hyperlink ref="C342" location="'1C TSsalarié1'!A1" display="'1C TSsalarié1'!A1" xr:uid="{9C430CF4-AC4C-4EEF-B175-3CF9A9C650DC}"/>
    <hyperlink ref="C318:E318" location="'1C TSrécur1'!A1" display="'1C TSrécur1'!A1" xr:uid="{93A4BB17-395C-4878-9E19-03C9F061BAF7}"/>
    <hyperlink ref="C342:E342" location="'1C TSrécur2'!A1" display="'1C TSrécur2'!A1" xr:uid="{E9D19542-5C39-4D5F-A6D7-A304F0DBC17B}"/>
    <hyperlink ref="C829" location="'1C TSsalarié1'!A1" display="'1C TSsalarié1'!A1" xr:uid="{3ADA1FA8-3349-4351-A194-0C49E28E3019}"/>
    <hyperlink ref="C853" location="'1C TSsalarié1'!A1" display="'1C TSsalarié1'!A1" xr:uid="{99D67DDF-708F-4A99-9CFB-A33C716FAC32}"/>
    <hyperlink ref="C877" location="'1C TSsalarié1'!A1" display="'1C TSsalarié1'!A1" xr:uid="{D04E84BF-6D07-4E57-AABB-78A56B545C7C}"/>
    <hyperlink ref="C901" location="'1C TSsalarié1'!A1" display="'1C TSsalarié1'!A1" xr:uid="{0932455D-393B-481E-AB85-1C38C935BB50}"/>
    <hyperlink ref="C1501" location="'1C TSsalarié1'!A1" display="'1C TSsalarié1'!A1" xr:uid="{0B434CF5-4C50-4E96-91DF-581933226D73}"/>
    <hyperlink ref="C1045" location="'1C TSsalarié1'!A1" display="'1C TSsalarié1'!A1" xr:uid="{3BEC40A9-C17D-44DF-83D8-2D1AD3CB196F}"/>
    <hyperlink ref="C1021" location="'1C TSsalarié1'!A1" display="'1C TSsalarié1'!A1" xr:uid="{0A9C8D4D-B086-474E-86F2-10B0397A8154}"/>
    <hyperlink ref="C997" location="'1C TSsalarié1'!A1" display="'1C TSsalarié1'!A1" xr:uid="{9F806689-EE6E-4725-846E-3A9F2EC6E224}"/>
    <hyperlink ref="C973" location="'1C TSsalarié1'!A1" display="'1C TSsalarié1'!A1" xr:uid="{E296D880-ADD2-49A4-A953-75863633F3D0}"/>
    <hyperlink ref="C949" location="'1C TSsalarié1'!A1" display="'1C TSsalarié1'!A1" xr:uid="{21F16E50-9192-42D0-9E75-AA7941F345DE}"/>
    <hyperlink ref="C925" location="'1C TSsalarié1'!A1" display="'1C TSsalarié1'!A1" xr:uid="{2279C100-BE9F-4948-9C1D-DCE6A8F0DD90}"/>
    <hyperlink ref="C805:E805" location="'1C TSspéc1'!A1" display="'1C TSspéc1'!A1" xr:uid="{AE0CB71A-13D8-4DD4-845C-6046C6243F9D}"/>
    <hyperlink ref="C829:E829" location="'1C TSspéc2'!A1" display="'1C TSspéc2'!A1" xr:uid="{8AFAE84D-968A-489A-AB86-1F5B9120CA2E}"/>
    <hyperlink ref="C853:E853" location="'1C TSspéc3'!A1" display="'1C TSspéc3'!A1" xr:uid="{2343C86B-810F-4C3A-8D57-19803D3AB888}"/>
    <hyperlink ref="C877:E877" location="'1C TSspéc4'!A1" display="'1C TSspéc4'!A1" xr:uid="{98BA7394-65B1-4F14-836E-9A3CD22AEFE7}"/>
    <hyperlink ref="C901:E901" location="'1C TSspéc5'!A1" display="'1C TSspéc5'!A1" xr:uid="{47D6CE63-1BD4-4E5F-BF52-BAE74DB5F37F}"/>
    <hyperlink ref="C925:E925" location="'1C TSspéc6'!A1" display="'1C TSspéc6'!A1" xr:uid="{2E2E7158-7DCA-403B-86C8-88DD1D3EAF04}"/>
    <hyperlink ref="C949:E949" location="'1C TSspéc7'!A1" display="'1C TSspéc7'!A1" xr:uid="{40C638C2-6F3B-4A7C-A7AA-4EFC0226AC9A}"/>
    <hyperlink ref="C973:E973" location="'1C TSspéc8'!A1" display="'1C TSspéc8'!A1" xr:uid="{534BFD84-14E3-4CBE-A55D-6E62F76293F6}"/>
    <hyperlink ref="C997:E997" location="'1C TSspéc9'!A1" display="'1C TSspéc9'!A1" xr:uid="{8431FA5B-76EC-4918-BAB8-83C9093D269D}"/>
    <hyperlink ref="C1021:E1021" location="'1C TSspéc10'!A1" display="'1C TSspéc10'!A1" xr:uid="{07B826D9-49CB-4F81-A4E7-E7E46241A6D8}"/>
    <hyperlink ref="C1045:E1045" location="'1C TSspéc11'!A1" display="'1C TSspéc11'!A1" xr:uid="{873EBCF6-DB61-4580-8A78-C3AF70719EF0}"/>
    <hyperlink ref="C1501:E1501" location="'1C TSspéc30'!A1" display="'1C TSspéc30'!A1" xr:uid="{9B1EBE77-1BE7-4560-B700-63DE176B4294}"/>
    <hyperlink ref="C366" location="'1C TSsalarié1'!A1" display="'1C TSsalarié1'!A1" xr:uid="{D3DEDB85-06FC-4A82-BCBD-C6B0BF2C50C4}"/>
    <hyperlink ref="C366:E366" location="'1C TSrécur2'!A1" display="'1C TSrécur2'!A1" xr:uid="{D163301A-D3EB-4790-BA64-70533617E368}"/>
    <hyperlink ref="C390" location="'1C TSsalarié1'!A1" display="'1C TSsalarié1'!A1" xr:uid="{FDB78883-8F5F-4DD3-9CF7-53F24472A8E1}"/>
    <hyperlink ref="C390:E390" location="'1C TSrécur2'!A1" display="'1C TSrécur2'!A1" xr:uid="{13C93650-88E7-4921-B62F-5E5B96DBCEAA}"/>
    <hyperlink ref="C414" location="'1C TSsalarié1'!A1" display="'1C TSsalarié1'!A1" xr:uid="{D3374258-CD34-4E18-8A74-6FEB4D6CE66F}"/>
    <hyperlink ref="C414:E414" location="'1C TSrécur2'!A1" display="'1C TSrécur2'!A1" xr:uid="{0B21640A-B30C-4FDC-ADBA-ABAD6DF6EA9D}"/>
    <hyperlink ref="C438" location="'1C TSsalarié1'!A1" display="'1C TSsalarié1'!A1" xr:uid="{FCE88264-A643-4D50-95BA-44051F1C37B5}"/>
    <hyperlink ref="C438:E438" location="'1C TSrécur2'!A1" display="'1C TSrécur2'!A1" xr:uid="{3336F611-9883-4316-84FC-E541AE5FB59F}"/>
    <hyperlink ref="C462" location="'1C TSsalarié1'!A1" display="'1C TSsalarié1'!A1" xr:uid="{D6EC3975-6F84-4501-948A-89FE72A4DBE7}"/>
    <hyperlink ref="C462:E462" location="'1C TSrécur2'!A1" display="'1C TSrécur2'!A1" xr:uid="{3963B8F4-0E7D-4967-AC32-75891B58C887}"/>
    <hyperlink ref="C486" location="'1C TSsalarié1'!A1" display="'1C TSsalarié1'!A1" xr:uid="{4870F418-3D74-459C-8B42-2071ADE0CAE4}"/>
    <hyperlink ref="C486:E486" location="'1C TSrécur2'!A1" display="'1C TSrécur2'!A1" xr:uid="{978F8F58-AAA9-402D-8741-5AF0A07C257F}"/>
    <hyperlink ref="C510" location="'1C TSsalarié1'!A1" display="'1C TSsalarié1'!A1" xr:uid="{8B19058A-FBF2-4E9B-B03A-1C43398579FD}"/>
    <hyperlink ref="C510:E510" location="'1C TSrécur2'!A1" display="'1C TSrécur2'!A1" xr:uid="{52E254AD-D1DB-4732-9D7B-D75C77941ECC}"/>
    <hyperlink ref="C534" location="'1C TSsalarié1'!A1" display="'1C TSsalarié1'!A1" xr:uid="{4896DE18-8CD1-45FB-8B0B-71A24C39654D}"/>
    <hyperlink ref="C534:E534" location="'1C TSrécur2'!A1" display="'1C TSrécur2'!A1" xr:uid="{D37B12E5-5C20-467F-A68B-5D1AD1848810}"/>
    <hyperlink ref="C558" location="'1C TSsalarié1'!A1" display="'1C TSsalarié1'!A1" xr:uid="{18051F11-53C1-42E2-A382-E8339FC90118}"/>
    <hyperlink ref="C558:E558" location="'1C TSrécur2'!A1" display="'1C TSrécur2'!A1" xr:uid="{652FF53F-3D46-4FD1-AEDA-B0F5CC87FAA4}"/>
    <hyperlink ref="C774" location="'1C TSsalarié1'!A1" display="'1C TSsalarié1'!A1" xr:uid="{C02DB078-B31A-41B6-B5DC-4788D75907EE}"/>
    <hyperlink ref="C774:E774" location="'1C TSrécur20'!A1" display="'1C TSrécur20'!A1" xr:uid="{0A85A14E-F25D-42CE-BC80-1747E5A7CD32}"/>
    <hyperlink ref="C1453" location="'1C TSsalarié1'!A1" display="'1C TSsalarié1'!A1" xr:uid="{09638E0E-4357-4103-BB77-E5951BE17A08}"/>
    <hyperlink ref="C1453:E1453" location="'1C TSspéc28'!A1" display="'1C TSspéc28'!A1" xr:uid="{5C92F0A3-C584-43B5-AAAA-9ACADFC61776}"/>
    <hyperlink ref="C1429" location="'1C TSsalarié1'!A1" display="'1C TSsalarié1'!A1" xr:uid="{679EA710-65CE-4222-9D56-99CAB0F158AE}"/>
    <hyperlink ref="C1429:E1429" location="'1C TSspéc27'!A1" display="'1C TSspéc27'!A1" xr:uid="{C6517D99-DA82-4895-9398-619C0BBF275F}"/>
    <hyperlink ref="C1405" location="'1C TSsalarié1'!A1" display="'1C TSsalarié1'!A1" xr:uid="{3A94A898-4A16-4C48-A034-53AE656988B2}"/>
    <hyperlink ref="C1405:E1405" location="'1C TSspéc26'!A1" display="'1C TSspéc26'!A1" xr:uid="{923958BF-B6CA-47F6-9C00-5D0B999E1DFC}"/>
    <hyperlink ref="C1381" location="'1C TSsalarié1'!A1" display="'1C TSsalarié1'!A1" xr:uid="{CDCF1056-2142-4F66-A243-4EDE3101F27E}"/>
    <hyperlink ref="C1381:E1381" location="'1C TSspéc25'!A1" display="'1C TSspéc25'!A1" xr:uid="{B8D758D5-FBB4-429F-92DE-613E61E34DD6}"/>
    <hyperlink ref="C1357" location="'1C TSsalarié1'!A1" display="'1C TSsalarié1'!A1" xr:uid="{1FBCA311-DBB0-4B7C-872E-DAD136473814}"/>
    <hyperlink ref="C1357:E1357" location="'1C TSspéc24'!A1" display="'1C TSspéc24'!A1" xr:uid="{1522046F-91F1-49FB-84BF-ADC8F771A413}"/>
    <hyperlink ref="C1333" location="'1C TSsalarié1'!A1" display="'1C TSsalarié1'!A1" xr:uid="{A335696B-4478-47E0-9B6A-7610CB3795D9}"/>
    <hyperlink ref="C1333:E1333" location="'1C TSspéc23'!A1" display="'1C TSspéc23'!A1" xr:uid="{580EA674-7CC2-4A46-A4D5-581A667229A2}"/>
    <hyperlink ref="C1309" location="'1C TSsalarié1'!A1" display="'1C TSsalarié1'!A1" xr:uid="{9CF7C6C0-6A0F-453D-9B33-34FD153019C8}"/>
    <hyperlink ref="C1309:E1309" location="'1C TSspéc22'!A1" display="'1C TSspéc22'!A1" xr:uid="{437A861E-3991-4E9D-AFB3-85ECF31367AA}"/>
    <hyperlink ref="C1285" location="'1C TSsalarié1'!A1" display="'1C TSsalarié1'!A1" xr:uid="{80B53DBB-22A3-471C-B570-0768DA6EF0D9}"/>
    <hyperlink ref="C1285:E1285" location="'1C TSspéc21'!A1" display="'1C TSspéc21'!A1" xr:uid="{D43CE874-59DD-4891-A319-91423ACFFBA2}"/>
    <hyperlink ref="C1261" location="'1C TSsalarié1'!A1" display="'1C TSsalarié1'!A1" xr:uid="{900CF70B-9C41-4211-A576-81C8CBA0F946}"/>
    <hyperlink ref="C1261:E1261" location="'1C TSspéc20'!A1" display="'1C TSspéc20'!A1" xr:uid="{30E9818C-BF10-4CCE-991E-9F9D02549EB2}"/>
    <hyperlink ref="C1237" location="'1C TSsalarié1'!A1" display="'1C TSsalarié1'!A1" xr:uid="{F520F304-66E1-4B6D-ADC8-ED71A7DA99F7}"/>
    <hyperlink ref="C1237:E1237" location="'1C TSspéc19'!A1" display="'1C TSspéc19'!A1" xr:uid="{A85A1CCB-28EF-44E5-B65A-F08D25993D8A}"/>
    <hyperlink ref="C1213" location="'1C TSsalarié1'!A1" display="'1C TSsalarié1'!A1" xr:uid="{0A9F611A-825F-47A8-84E5-BD13188CCAD0}"/>
    <hyperlink ref="C1213:E1213" location="'1C TSspéc18'!A1" display="'1C TSspéc18'!A1" xr:uid="{8D7B8DBF-5685-4055-A77B-006AFDF8688C}"/>
    <hyperlink ref="C1189" location="'1C TSsalarié1'!A1" display="'1C TSsalarié1'!A1" xr:uid="{0DCE88FC-1CD3-4F96-BB82-38131ECDDD1D}"/>
    <hyperlink ref="C1189:E1189" location="'1C TSspéc17'!A1" display="'1C TSspéc17'!A1" xr:uid="{BCE60D14-807B-4FB7-9716-7D6806BB52E2}"/>
    <hyperlink ref="C1165" location="'1C TSsalarié1'!A1" display="'1C TSsalarié1'!A1" xr:uid="{F88706AE-7CEE-40F1-8662-EF23A43997B6}"/>
    <hyperlink ref="C1165:E1165" location="'1C TSspéc16'!A1" display="'1C TSspéc16'!A1" xr:uid="{1C40E126-B4C6-4430-846B-4601796BF1FB}"/>
    <hyperlink ref="C1141" location="'1C TSsalarié1'!A1" display="'1C TSsalarié1'!A1" xr:uid="{EE76202F-AF93-4A7F-AB4B-D283E4AA71B4}"/>
    <hyperlink ref="C1141:E1141" location="'1C TSspéc15'!A1" display="'1C TSspéc15'!A1" xr:uid="{59F25DB5-B15C-4233-861D-36FB2216D011}"/>
    <hyperlink ref="C1117" location="'1C TSsalarié1'!A1" display="'1C TSsalarié1'!A1" xr:uid="{18D795D5-7736-4557-930D-0B7A6E841015}"/>
    <hyperlink ref="C1117:E1117" location="'1C TSspéc14'!A1" display="'1C TSspéc14'!A1" xr:uid="{44FB34B1-0EE0-44FE-A253-1B9DAA0841C7}"/>
    <hyperlink ref="C1093" location="'1C TSsalarié1'!A1" display="'1C TSsalarié1'!A1" xr:uid="{DBFC557E-5992-4755-846E-C192038B716D}"/>
    <hyperlink ref="C1093:E1093" location="'1C TSspéc13'!A1" display="'1C TSspéc13'!A1" xr:uid="{DC289E6B-0AB7-4EC5-A8CF-935BA0F46926}"/>
    <hyperlink ref="C1069" location="'1C TSsalarié1'!A1" display="'1C TSsalarié1'!A1" xr:uid="{6CB57E3E-CA3D-48BB-9AE5-B153B1D15125}"/>
    <hyperlink ref="C1069:E1069" location="'1C TSspéc12'!A1" display="'1C TSspéc12'!A1" xr:uid="{04625326-8E00-414D-9A8E-E5F4ADB42F36}"/>
    <hyperlink ref="C1477" location="'1C TSsalarié1'!A1" display="'1C TSsalarié1'!A1" xr:uid="{A3689C02-E92A-4650-B0D5-D348F15CD77A}"/>
    <hyperlink ref="C1477:E1477" location="'1C TSspéc29'!A1" display="'1C TSspéc29'!A1" xr:uid="{406CC978-55C4-42CA-8B36-31784C257CA6}"/>
    <hyperlink ref="C750" location="'1C TSsalarié1'!A1" display="'1C TSsalarié1'!A1" xr:uid="{A607FDEC-1275-4E0E-84FC-8B6683FA0C47}"/>
    <hyperlink ref="C750:E750" location="'1C TSrécur19'!A1" display="'1C TSrécur19'!A1" xr:uid="{F9A892FB-AE11-49CD-BC04-BB1F4D50F62C}"/>
    <hyperlink ref="C726" location="'1C TSsalarié1'!A1" display="'1C TSsalarié1'!A1" xr:uid="{14B03A12-66D9-4AF2-9AD8-C81491645F7D}"/>
    <hyperlink ref="C726:E726" location="'1C TSrécur18'!A1" display="'1C TSrécur18'!A1" xr:uid="{724F4B45-05CA-4417-95B9-D4DB94B8770F}"/>
    <hyperlink ref="C702" location="'1C TSsalarié1'!A1" display="'1C TSsalarié1'!A1" xr:uid="{72A6A7B6-B1FE-4201-B136-B1060A22D5D6}"/>
    <hyperlink ref="C702:E702" location="'1C TSrécur17'!A1" display="'1C TSrécur17'!A1" xr:uid="{EDC632B4-B1BC-4166-8BF0-B02CB515E9B3}"/>
    <hyperlink ref="C678" location="'1C TSsalarié1'!A1" display="'1C TSsalarié1'!A1" xr:uid="{EBAE08FC-D746-453D-8450-F159DBEBF871}"/>
    <hyperlink ref="C678:E678" location="'1C TSrécur16'!A1" display="'1C TSrécur16'!A1" xr:uid="{69F0AD5E-6E20-47E4-98FD-C165472C1E28}"/>
    <hyperlink ref="C654" location="'1C TSsalarié1'!A1" display="'1C TSsalarié1'!A1" xr:uid="{70DCD071-BC3F-4DF7-8EAD-FF50E5FABCCF}"/>
    <hyperlink ref="C654:E654" location="'1C TSrécur15'!A1" display="'1C TSrécur15'!A1" xr:uid="{A4978A49-E7DF-4D48-B588-F91E94FE97D1}"/>
    <hyperlink ref="C630" location="'1C TSsalarié1'!A1" display="'1C TSsalarié1'!A1" xr:uid="{4F6FF4E4-AFCE-43AC-8704-B82304040043}"/>
    <hyperlink ref="C630:E630" location="'1C TSrécur14'!A1" display="'1C TSrécur14'!A1" xr:uid="{D5AD0A12-BF2D-4876-8423-ACE06BFD89C7}"/>
    <hyperlink ref="C606" location="'1C TSsalarié1'!A1" display="'1C TSsalarié1'!A1" xr:uid="{0D4F5188-CAAA-475F-913D-33DDA61260FD}"/>
    <hyperlink ref="C606:E606" location="'1C TSrécur13'!A1" display="'1C TSrécur13'!A1" xr:uid="{0810ED7E-A050-4372-BAC1-005EC6202300}"/>
    <hyperlink ref="C582" location="'1C TSsalarié1'!A1" display="'1C TSsalarié1'!A1" xr:uid="{B1EA6ECC-7D4F-444A-94BF-99595A63F98F}"/>
    <hyperlink ref="C582:E582" location="'1C TSrécur2'!A1" display="'1C TSrécur2'!A1" xr:uid="{83AE1B6D-19F3-4CE0-BD93-147772E8CE45}"/>
  </hyperlinks>
  <printOptions horizontalCentered="1"/>
  <pageMargins left="0.23622047244094491" right="0.23622047244094491" top="0.15748031496062992" bottom="0.15748031496062992" header="0.11811023622047245" footer="0.11811023622047245"/>
  <pageSetup paperSize="9" scale="29" fitToHeight="0" orientation="landscape" r:id="rId1"/>
  <headerFooter>
    <oddFooter>&amp;LSPW EER/DCI/DRE/Reporting/version du 31-01-2024/Tableau 1B - Tableau financier&amp;RPage &amp;"-,Gras"&amp;P&amp;"-,Normal" sur &amp;"-,Gras"&amp;N</oddFooter>
  </headerFooter>
  <rowBreaks count="6" manualBreakCount="6">
    <brk id="38" max="18" man="1"/>
    <brk id="313" max="16383" man="1"/>
    <brk id="1527" max="18" man="1"/>
    <brk id="1966" max="16383" man="1"/>
    <brk id="2421" max="18" man="1"/>
    <brk id="2471" max="18" man="1"/>
  </rowBreaks>
  <ignoredErrors>
    <ignoredError sqref="AK23 AK26:AK34 J2519 M2519 K2430 M2430" formula="1"/>
    <ignoredError sqref="AK1962:AK1963 AK1532:AK1533 AM1972:AN1981 AP1972:AS1981 K1962:K1963 K2102:K2148 K2417:K2418 K2476:K2503 K805:K816 K318:K329 K1762:K1809 AK1804:AK1809 K2156:K2202 K1532:K1561 K2056 K1982:K2010 K2336 K2243:K2255" unlocked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9783C-4F7F-43D2-865B-98D699F2F1D9}">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227</v>
      </c>
      <c r="Z1" s="871"/>
      <c r="AA1" s="910"/>
      <c r="AB1" s="375" t="s">
        <v>227</v>
      </c>
    </row>
    <row r="2" spans="1:42" ht="18.75" customHeight="1">
      <c r="C2" s="83" t="str">
        <f>'1B Tableau financier'!G3</f>
        <v>N° BCE :</v>
      </c>
      <c r="D2" s="56"/>
      <c r="E2" s="95" t="str">
        <f>'1B Tableau financier'!K3</f>
        <v>BE0</v>
      </c>
      <c r="F2" s="83"/>
      <c r="G2" s="83"/>
      <c r="H2" s="83"/>
      <c r="I2" s="83"/>
      <c r="J2" s="83"/>
      <c r="K2" s="83"/>
      <c r="L2" s="83"/>
      <c r="M2" s="83"/>
      <c r="N2" s="83"/>
      <c r="O2" s="910"/>
      <c r="P2" s="375" t="s">
        <v>228</v>
      </c>
      <c r="Z2" s="871"/>
      <c r="AA2" s="910"/>
      <c r="AB2" s="375" t="s">
        <v>228</v>
      </c>
    </row>
    <row r="3" spans="1:42"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44927</v>
      </c>
      <c r="G4" s="18" t="s">
        <v>40</v>
      </c>
      <c r="H4" s="88">
        <f>'1B Tableau financier'!M5</f>
        <v>45657</v>
      </c>
    </row>
    <row r="5" spans="1:42" s="909" customFormat="1" ht="18.75" customHeight="1" thickBot="1">
      <c r="B5" s="43"/>
      <c r="C5" s="23"/>
      <c r="D5" s="87"/>
      <c r="E5" s="18"/>
      <c r="F5" s="98"/>
      <c r="G5" s="18"/>
      <c r="H5" s="98"/>
    </row>
    <row r="6" spans="1:42" s="909"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28"/>
      <c r="B9" s="106" t="s">
        <v>214</v>
      </c>
      <c r="C9" s="23"/>
      <c r="D9" s="87"/>
      <c r="E9" s="18"/>
      <c r="F9" s="98"/>
      <c r="G9" s="18"/>
      <c r="H9" s="98"/>
    </row>
    <row r="10" spans="1:42" s="909" customFormat="1" ht="18.75" customHeight="1">
      <c r="A10" s="1229"/>
      <c r="B10" s="99" t="s">
        <v>232</v>
      </c>
      <c r="C10" s="23"/>
      <c r="D10" s="87"/>
      <c r="E10" s="18"/>
      <c r="F10" s="98"/>
      <c r="G10" s="18"/>
      <c r="H10" s="98"/>
    </row>
    <row r="11" spans="1:42" ht="8.4499999999999993" customHeight="1" thickBot="1">
      <c r="A11" s="1230"/>
      <c r="O11" s="910"/>
      <c r="AA11" s="910"/>
    </row>
    <row r="12" spans="1:42" s="222" customFormat="1" ht="30.75" thickBot="1">
      <c r="A12" s="872" t="s">
        <v>448</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C12" s="519" t="s">
        <v>234</v>
      </c>
    </row>
    <row r="13" spans="1:42"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C13" s="519" t="s">
        <v>237</v>
      </c>
    </row>
    <row r="14" spans="1:42"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1"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row>
    <row r="21" spans="1:31"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33" t="s">
        <v>245</v>
      </c>
      <c r="B31" s="1234"/>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1"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row>
    <row r="35" spans="1:31"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188</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190</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192</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193</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194</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195</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196</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197</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198</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199</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200</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201</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202</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203</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204</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205</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206</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207</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208</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209</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b0bvYeCW4hH7yZH/oiILh4Yq5cGRlZGkdRXP/uysPOCQbcOKTSB6Y6xpmc1uhy0nfVQRcMtKd31ycUFrqvMAxw==" saltValue="44OCo0Oof2yCFT48OLaEX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71" priority="1" operator="equal">
      <formula>0</formula>
    </cfRule>
  </conditionalFormatting>
  <conditionalFormatting sqref="C36:Z57">
    <cfRule type="cellIs" dxfId="70"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C3830D39-FD4F-4490-BB01-9E64E16B894C}"/>
    <dataValidation type="list" showInputMessage="1" showErrorMessage="1" prompt="Si la facture ne reprend QUE les prestations liées à la subvention  dont question et mentionnée en E3, sélectionner &quot;NON&quot;" sqref="C12" xr:uid="{55E17B8B-1F6F-4396-85D1-33E2887B4F1E}">
      <formula1>$AC$12:$AC$13</formula1>
    </dataValidation>
    <dataValidation type="list" showInputMessage="1" showErrorMessage="1" sqref="B16" xr:uid="{179B9119-B4EF-465B-91E5-A45FC31BA17C}">
      <formula1>$AB$1:$AB$2</formula1>
    </dataValidation>
  </dataValidations>
  <hyperlinks>
    <hyperlink ref="A12" location="'1B Tableau financier'!A654" display="'1B Tableau financier'!A654" xr:uid="{7D4BBE42-36B6-43B8-9D2A-545279207DB6}"/>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5787F-0727-4BB7-8DE3-8C682693BE95}">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227</v>
      </c>
      <c r="Z1" s="871"/>
      <c r="AA1" s="910"/>
      <c r="AB1" s="375" t="s">
        <v>227</v>
      </c>
    </row>
    <row r="2" spans="1:42" ht="18.75" customHeight="1">
      <c r="C2" s="83" t="str">
        <f>'1B Tableau financier'!G3</f>
        <v>N° BCE :</v>
      </c>
      <c r="D2" s="56"/>
      <c r="E2" s="95" t="str">
        <f>'1B Tableau financier'!K3</f>
        <v>BE0</v>
      </c>
      <c r="F2" s="83"/>
      <c r="G2" s="83"/>
      <c r="H2" s="83"/>
      <c r="I2" s="83"/>
      <c r="J2" s="83"/>
      <c r="K2" s="83"/>
      <c r="L2" s="83"/>
      <c r="M2" s="83"/>
      <c r="N2" s="83"/>
      <c r="O2" s="910"/>
      <c r="P2" s="375" t="s">
        <v>228</v>
      </c>
      <c r="Z2" s="871"/>
      <c r="AA2" s="910"/>
      <c r="AB2" s="375" t="s">
        <v>228</v>
      </c>
    </row>
    <row r="3" spans="1:42"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44927</v>
      </c>
      <c r="G4" s="18" t="s">
        <v>40</v>
      </c>
      <c r="H4" s="88">
        <f>'1B Tableau financier'!M5</f>
        <v>45657</v>
      </c>
    </row>
    <row r="5" spans="1:42" s="909" customFormat="1" ht="18.75" customHeight="1" thickBot="1">
      <c r="B5" s="43"/>
      <c r="C5" s="23"/>
      <c r="D5" s="87"/>
      <c r="E5" s="18"/>
      <c r="F5" s="98"/>
      <c r="G5" s="18"/>
      <c r="H5" s="98"/>
    </row>
    <row r="6" spans="1:42" s="909"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28"/>
      <c r="B9" s="106" t="s">
        <v>214</v>
      </c>
      <c r="C9" s="23"/>
      <c r="D9" s="87"/>
      <c r="E9" s="18"/>
      <c r="F9" s="98"/>
      <c r="G9" s="18"/>
      <c r="H9" s="98"/>
    </row>
    <row r="10" spans="1:42" s="909" customFormat="1" ht="18.75" customHeight="1">
      <c r="A10" s="1229"/>
      <c r="B10" s="99" t="s">
        <v>232</v>
      </c>
      <c r="C10" s="23"/>
      <c r="D10" s="87"/>
      <c r="E10" s="18"/>
      <c r="F10" s="98"/>
      <c r="G10" s="18"/>
      <c r="H10" s="98"/>
    </row>
    <row r="11" spans="1:42" ht="8.4499999999999993" customHeight="1" thickBot="1">
      <c r="A11" s="1230"/>
      <c r="O11" s="910"/>
      <c r="AA11" s="910"/>
    </row>
    <row r="12" spans="1:42" s="222" customFormat="1" ht="30.75" thickBot="1">
      <c r="A12" s="872" t="s">
        <v>449</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C12" s="519" t="s">
        <v>234</v>
      </c>
    </row>
    <row r="13" spans="1:42"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C13" s="519" t="s">
        <v>237</v>
      </c>
    </row>
    <row r="14" spans="1:42"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1"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row>
    <row r="21" spans="1:31"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33" t="s">
        <v>245</v>
      </c>
      <c r="B31" s="1234"/>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1"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row>
    <row r="35" spans="1:31"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188</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190</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192</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193</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194</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195</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196</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197</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198</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199</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200</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201</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202</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203</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204</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205</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206</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207</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208</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209</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ujVjFyuOnFCeny5qFBf33i6K45Rug09R9djK6tMuMiGA4vfZVOqnx6Iz/zqlIIfs0FMKkm95UQXln3opUK9tw==" saltValue="6JbeNsyBH/IVeLI7INauJ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9" priority="1" operator="equal">
      <formula>0</formula>
    </cfRule>
  </conditionalFormatting>
  <conditionalFormatting sqref="C36:Z57">
    <cfRule type="cellIs" dxfId="68"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A589F05C-19D9-4835-B319-A1BC37818588}"/>
    <dataValidation type="list" showInputMessage="1" showErrorMessage="1" prompt="Si la facture ne reprend QUE les prestations liées à la subvention  dont question et mentionnée en E3, sélectionner &quot;NON&quot;" sqref="C12" xr:uid="{24F13241-8277-4C0D-BD3A-84FBC846F0FB}">
      <formula1>$AC$12:$AC$13</formula1>
    </dataValidation>
    <dataValidation type="list" showInputMessage="1" showErrorMessage="1" sqref="B16" xr:uid="{8774D984-B4F5-43BB-9329-F0A4C624FEAC}">
      <formula1>$AB$1:$AB$2</formula1>
    </dataValidation>
  </dataValidations>
  <hyperlinks>
    <hyperlink ref="A12" location="'1B Tableau financier'!A678" display="'1B Tableau financier'!A678" xr:uid="{15682128-0900-4108-A84B-B7A9D4D8A3C3}"/>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8DAF7-BB74-43D4-B632-AC72C0657458}">
  <dimension ref="A1:AP58"/>
  <sheetViews>
    <sheetView workbookViewId="0">
      <selection activeCell="A12" sqref="A12"/>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227</v>
      </c>
      <c r="Z1" s="871"/>
      <c r="AA1" s="910"/>
      <c r="AB1" s="375" t="s">
        <v>227</v>
      </c>
    </row>
    <row r="2" spans="1:42" ht="18.75" customHeight="1">
      <c r="C2" s="83" t="str">
        <f>'1B Tableau financier'!G3</f>
        <v>N° BCE :</v>
      </c>
      <c r="D2" s="56"/>
      <c r="E2" s="95" t="str">
        <f>'1B Tableau financier'!K3</f>
        <v>BE0</v>
      </c>
      <c r="F2" s="83"/>
      <c r="G2" s="83"/>
      <c r="H2" s="83"/>
      <c r="I2" s="83"/>
      <c r="J2" s="83"/>
      <c r="K2" s="83"/>
      <c r="L2" s="83"/>
      <c r="M2" s="83"/>
      <c r="N2" s="83"/>
      <c r="O2" s="910"/>
      <c r="P2" s="375" t="s">
        <v>228</v>
      </c>
      <c r="Z2" s="871"/>
      <c r="AA2" s="910"/>
      <c r="AB2" s="375" t="s">
        <v>228</v>
      </c>
    </row>
    <row r="3" spans="1:42"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44927</v>
      </c>
      <c r="G4" s="18" t="s">
        <v>40</v>
      </c>
      <c r="H4" s="88">
        <f>'1B Tableau financier'!M5</f>
        <v>45657</v>
      </c>
    </row>
    <row r="5" spans="1:42" s="909" customFormat="1" ht="18.75" customHeight="1" thickBot="1">
      <c r="B5" s="43"/>
      <c r="C5" s="23"/>
      <c r="D5" s="87"/>
      <c r="E5" s="18"/>
      <c r="F5" s="98"/>
      <c r="G5" s="18"/>
      <c r="H5" s="98"/>
    </row>
    <row r="6" spans="1:42" s="909"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28"/>
      <c r="B9" s="106" t="s">
        <v>214</v>
      </c>
      <c r="C9" s="23"/>
      <c r="D9" s="87"/>
      <c r="E9" s="18"/>
      <c r="F9" s="98"/>
      <c r="G9" s="18"/>
      <c r="H9" s="98"/>
    </row>
    <row r="10" spans="1:42" s="909" customFormat="1" ht="18.75" customHeight="1">
      <c r="A10" s="1229"/>
      <c r="B10" s="99" t="s">
        <v>232</v>
      </c>
      <c r="C10" s="23"/>
      <c r="D10" s="87"/>
      <c r="E10" s="18"/>
      <c r="F10" s="98"/>
      <c r="G10" s="18"/>
      <c r="H10" s="98"/>
    </row>
    <row r="11" spans="1:42" ht="8.4499999999999993" customHeight="1" thickBot="1">
      <c r="A11" s="1230"/>
      <c r="O11" s="910"/>
      <c r="AA11" s="910"/>
    </row>
    <row r="12" spans="1:42" s="222" customFormat="1" ht="30.75" thickBot="1">
      <c r="A12" s="872" t="s">
        <v>450</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C12" s="519" t="s">
        <v>234</v>
      </c>
    </row>
    <row r="13" spans="1:42"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C13" s="519" t="s">
        <v>237</v>
      </c>
    </row>
    <row r="14" spans="1:42"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1"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row>
    <row r="21" spans="1:31"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33" t="s">
        <v>245</v>
      </c>
      <c r="B31" s="1234"/>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1"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row>
    <row r="35" spans="1:31"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188</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190</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192</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193</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194</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195</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196</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197</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198</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199</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200</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201</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202</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203</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204</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205</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206</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207</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208</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209</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E9JwAk1pnE2J+7WdI7+99k2KoQcIx0Mat0j4BiRFd8IQLlne4VuuyC2yv6rRRHVLZxP2D16kbU0IQ6BLtiAcog==" saltValue="Yv9Z9IN1JA0AUY3Y1IgOK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7" priority="1" operator="equal">
      <formula>0</formula>
    </cfRule>
  </conditionalFormatting>
  <conditionalFormatting sqref="C36:Z57">
    <cfRule type="cellIs" dxfId="66"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50217D56-E3C3-4FE1-B820-13F1B24A9A26}"/>
    <dataValidation type="list" showInputMessage="1" showErrorMessage="1" prompt="Si la facture ne reprend QUE les prestations liées à la subvention  dont question et mentionnée en E3, sélectionner &quot;NON&quot;" sqref="C12" xr:uid="{5C1C2E7C-E64D-485B-874B-D805F9E5E554}">
      <formula1>$AC$12:$AC$13</formula1>
    </dataValidation>
    <dataValidation type="list" showInputMessage="1" showErrorMessage="1" sqref="B16" xr:uid="{71FA439D-66C4-4791-AB28-A2F8DA5249C2}">
      <formula1>$AB$1:$AB$2</formula1>
    </dataValidation>
  </dataValidations>
  <hyperlinks>
    <hyperlink ref="A12" location="'1B Tableau financier'!A702" display="'1B Tableau financier'!A702" xr:uid="{E1CBF179-077B-4C32-9621-A168EF130DB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F518-D182-420B-89D8-1B31360EFA21}">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227</v>
      </c>
      <c r="Z1" s="871"/>
      <c r="AA1" s="910"/>
      <c r="AB1" s="375" t="s">
        <v>227</v>
      </c>
    </row>
    <row r="2" spans="1:42" ht="18.75" customHeight="1">
      <c r="C2" s="83" t="str">
        <f>'1B Tableau financier'!G3</f>
        <v>N° BCE :</v>
      </c>
      <c r="D2" s="56"/>
      <c r="E2" s="95" t="str">
        <f>'1B Tableau financier'!K3</f>
        <v>BE0</v>
      </c>
      <c r="F2" s="83"/>
      <c r="G2" s="83"/>
      <c r="H2" s="83"/>
      <c r="I2" s="83"/>
      <c r="J2" s="83"/>
      <c r="K2" s="83"/>
      <c r="L2" s="83"/>
      <c r="M2" s="83"/>
      <c r="N2" s="83"/>
      <c r="O2" s="910"/>
      <c r="P2" s="375" t="s">
        <v>228</v>
      </c>
      <c r="Z2" s="871"/>
      <c r="AA2" s="910"/>
      <c r="AB2" s="375" t="s">
        <v>228</v>
      </c>
    </row>
    <row r="3" spans="1:42"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44927</v>
      </c>
      <c r="G4" s="18" t="s">
        <v>40</v>
      </c>
      <c r="H4" s="88">
        <f>'1B Tableau financier'!M5</f>
        <v>45657</v>
      </c>
    </row>
    <row r="5" spans="1:42" s="909" customFormat="1" ht="18.75" customHeight="1" thickBot="1">
      <c r="B5" s="43"/>
      <c r="C5" s="23"/>
      <c r="D5" s="87"/>
      <c r="E5" s="18"/>
      <c r="F5" s="98"/>
      <c r="G5" s="18"/>
      <c r="H5" s="98"/>
    </row>
    <row r="6" spans="1:42" s="909"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28"/>
      <c r="B9" s="106" t="s">
        <v>214</v>
      </c>
      <c r="C9" s="23"/>
      <c r="D9" s="87"/>
      <c r="E9" s="18"/>
      <c r="F9" s="98"/>
      <c r="G9" s="18"/>
      <c r="H9" s="98"/>
    </row>
    <row r="10" spans="1:42" s="909" customFormat="1" ht="18.75" customHeight="1">
      <c r="A10" s="1229"/>
      <c r="B10" s="99" t="s">
        <v>232</v>
      </c>
      <c r="C10" s="23"/>
      <c r="D10" s="87"/>
      <c r="E10" s="18"/>
      <c r="F10" s="98"/>
      <c r="G10" s="18"/>
      <c r="H10" s="98"/>
    </row>
    <row r="11" spans="1:42" ht="8.4499999999999993" customHeight="1" thickBot="1">
      <c r="A11" s="1230"/>
      <c r="O11" s="910"/>
      <c r="AA11" s="910"/>
    </row>
    <row r="12" spans="1:42" s="222" customFormat="1" ht="30.75" thickBot="1">
      <c r="A12" s="872" t="s">
        <v>451</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C12" s="519" t="s">
        <v>234</v>
      </c>
    </row>
    <row r="13" spans="1:42"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C13" s="519" t="s">
        <v>237</v>
      </c>
    </row>
    <row r="14" spans="1:42"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1"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row>
    <row r="21" spans="1:31"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33" t="s">
        <v>245</v>
      </c>
      <c r="B31" s="1234"/>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1"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row>
    <row r="35" spans="1:31"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188</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190</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192</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193</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194</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195</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196</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197</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198</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199</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200</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201</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202</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203</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204</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205</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206</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207</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208</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209</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FIm+cc0J78uXbAVmECkfZj4rr/hXlUq0Jm2Sax4u9C9N9h0kjqiokIvb7KFeevbj4cV2vBVrNMGThBAyiqb7RA==" saltValue="d34CYYyGNNOSCNO4NlsrFA=="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5" priority="1" operator="equal">
      <formula>0</formula>
    </cfRule>
  </conditionalFormatting>
  <conditionalFormatting sqref="C36:Z57">
    <cfRule type="cellIs" dxfId="64"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BF911CC2-0264-410C-A9CA-4AEC30809A38}"/>
    <dataValidation type="list" showInputMessage="1" showErrorMessage="1" prompt="Si la facture ne reprend QUE les prestations liées à la subvention  dont question et mentionnée en E3, sélectionner &quot;NON&quot;" sqref="C12" xr:uid="{462DF89D-4132-4488-B044-0F47A95A7874}">
      <formula1>$AC$12:$AC$13</formula1>
    </dataValidation>
    <dataValidation type="list" showInputMessage="1" showErrorMessage="1" sqref="B16" xr:uid="{EBE854D1-055B-44CD-A884-72E816BBB46A}">
      <formula1>$AB$1:$AB$2</formula1>
    </dataValidation>
  </dataValidations>
  <hyperlinks>
    <hyperlink ref="A12" location="'1B Tableau financier'!A726" display="'1B Tableau financier'!A726" xr:uid="{9ECFDAAF-5995-4FB4-9B02-112AF4054FE1}"/>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67336-5D07-499A-85F2-EE8C08A6F290}">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227</v>
      </c>
      <c r="Z1" s="871"/>
      <c r="AA1" s="910"/>
      <c r="AB1" s="375" t="s">
        <v>227</v>
      </c>
    </row>
    <row r="2" spans="1:42" ht="18.75" customHeight="1">
      <c r="C2" s="83" t="str">
        <f>'1B Tableau financier'!G3</f>
        <v>N° BCE :</v>
      </c>
      <c r="D2" s="56"/>
      <c r="E2" s="95" t="str">
        <f>'1B Tableau financier'!K3</f>
        <v>BE0</v>
      </c>
      <c r="F2" s="83"/>
      <c r="G2" s="83"/>
      <c r="H2" s="83"/>
      <c r="I2" s="83"/>
      <c r="J2" s="83"/>
      <c r="K2" s="83"/>
      <c r="L2" s="83"/>
      <c r="M2" s="83"/>
      <c r="N2" s="83"/>
      <c r="O2" s="910"/>
      <c r="P2" s="375" t="s">
        <v>228</v>
      </c>
      <c r="Z2" s="871"/>
      <c r="AA2" s="910"/>
      <c r="AB2" s="375" t="s">
        <v>228</v>
      </c>
    </row>
    <row r="3" spans="1:42"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44927</v>
      </c>
      <c r="G4" s="18" t="s">
        <v>40</v>
      </c>
      <c r="H4" s="88">
        <f>'1B Tableau financier'!M5</f>
        <v>45657</v>
      </c>
    </row>
    <row r="5" spans="1:42" s="909" customFormat="1" ht="18.75" customHeight="1" thickBot="1">
      <c r="B5" s="43"/>
      <c r="C5" s="23"/>
      <c r="D5" s="87"/>
      <c r="E5" s="18"/>
      <c r="F5" s="98"/>
      <c r="G5" s="18"/>
      <c r="H5" s="98"/>
    </row>
    <row r="6" spans="1:42" s="909"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28"/>
      <c r="B9" s="106" t="s">
        <v>214</v>
      </c>
      <c r="C9" s="23"/>
      <c r="D9" s="87"/>
      <c r="E9" s="18"/>
      <c r="F9" s="98"/>
      <c r="G9" s="18"/>
      <c r="H9" s="98"/>
    </row>
    <row r="10" spans="1:42" s="909" customFormat="1" ht="18.75" customHeight="1">
      <c r="A10" s="1229"/>
      <c r="B10" s="99" t="s">
        <v>232</v>
      </c>
      <c r="C10" s="23"/>
      <c r="D10" s="87"/>
      <c r="E10" s="18"/>
      <c r="F10" s="98"/>
      <c r="G10" s="18"/>
      <c r="H10" s="98"/>
    </row>
    <row r="11" spans="1:42" ht="8.4499999999999993" customHeight="1" thickBot="1">
      <c r="A11" s="1230"/>
      <c r="O11" s="910"/>
      <c r="AA11" s="910"/>
    </row>
    <row r="12" spans="1:42" s="222" customFormat="1" ht="30.75" thickBot="1">
      <c r="A12" s="872" t="s">
        <v>452</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C12" s="519" t="s">
        <v>234</v>
      </c>
    </row>
    <row r="13" spans="1:42"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C13" s="519" t="s">
        <v>237</v>
      </c>
    </row>
    <row r="14" spans="1:42"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1"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row>
    <row r="21" spans="1:31"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33" t="s">
        <v>245</v>
      </c>
      <c r="B31" s="1234"/>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1"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row>
    <row r="35" spans="1:31"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188</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190</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192</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193</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194</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195</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196</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197</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198</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199</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200</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201</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202</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203</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204</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205</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206</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207</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208</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209</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cWcosgGOGFBxfcXEreW97rDldG7A1fpjaU+rQeKwZzz2VZdrGWQf25EXbPl3Uj+ag7aHegFGMMRM44G0Vu6HPQ==" saltValue="v+wJ6jyQyeARc9YrosiFrw=="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3" priority="1" operator="equal">
      <formula>0</formula>
    </cfRule>
  </conditionalFormatting>
  <conditionalFormatting sqref="C36:Z57">
    <cfRule type="cellIs" dxfId="62"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6545F2BD-0431-4963-84F6-60CE1E90EEAF}"/>
    <dataValidation type="list" showInputMessage="1" showErrorMessage="1" prompt="Si la facture ne reprend QUE les prestations liées à la subvention  dont question et mentionnée en E3, sélectionner &quot;NON&quot;" sqref="C12" xr:uid="{2E31F254-7056-4099-B946-E42961569F58}">
      <formula1>$AC$12:$AC$13</formula1>
    </dataValidation>
    <dataValidation type="list" showInputMessage="1" showErrorMessage="1" sqref="B16" xr:uid="{C73552B6-AE9C-453B-B7D1-8A16D4453050}">
      <formula1>$AB$1:$AB$2</formula1>
    </dataValidation>
  </dataValidations>
  <hyperlinks>
    <hyperlink ref="A12" location="'1B Tableau financier'!A750" display="'1B Tableau financier'!A750" xr:uid="{C57D159D-2195-4BDF-B378-EF4262A3DD0B}"/>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3A181-1209-426D-8A81-3D7EE531EE8D}">
  <dimension ref="A1:AP58"/>
  <sheetViews>
    <sheetView workbookViewId="0">
      <selection activeCell="B14" sqref="B14"/>
    </sheetView>
  </sheetViews>
  <sheetFormatPr baseColWidth="10" defaultColWidth="11.42578125" defaultRowHeight="18.75" customHeight="1"/>
  <cols>
    <col min="1" max="1" width="15.140625" style="910" customWidth="1"/>
    <col min="2" max="2" width="90.7109375" style="46" customWidth="1"/>
    <col min="3" max="14" width="11.7109375" style="910" customWidth="1"/>
    <col min="15" max="15" width="11.42578125" style="159"/>
    <col min="16" max="16" width="12" style="910" customWidth="1"/>
    <col min="17" max="26" width="11.42578125" style="910"/>
    <col min="27" max="27" width="11.42578125" style="159"/>
    <col min="28" max="28" width="21.28515625" style="910" customWidth="1"/>
    <col min="29" max="16384" width="11.42578125" style="910"/>
  </cols>
  <sheetData>
    <row r="1" spans="1:42" ht="18.75" customHeight="1">
      <c r="C1" s="83" t="str">
        <f>'1B Tableau financier'!G1</f>
        <v>Bénéficiaire :</v>
      </c>
      <c r="D1" s="56"/>
      <c r="E1" s="95" t="str">
        <f>'1B Tableau financier'!K1</f>
        <v>Nom</v>
      </c>
      <c r="F1" s="83"/>
      <c r="G1" s="83"/>
      <c r="H1" s="83"/>
      <c r="I1" s="83"/>
      <c r="J1" s="83"/>
      <c r="K1" s="83"/>
      <c r="L1" s="83"/>
      <c r="M1" s="83"/>
      <c r="N1" s="83"/>
      <c r="O1" s="910"/>
      <c r="P1" s="375" t="s">
        <v>227</v>
      </c>
      <c r="Z1" s="871"/>
      <c r="AA1" s="910"/>
      <c r="AB1" s="375" t="s">
        <v>227</v>
      </c>
    </row>
    <row r="2" spans="1:42" ht="18.75" customHeight="1">
      <c r="C2" s="83" t="str">
        <f>'1B Tableau financier'!G3</f>
        <v>N° BCE :</v>
      </c>
      <c r="D2" s="56"/>
      <c r="E2" s="95" t="str">
        <f>'1B Tableau financier'!K3</f>
        <v>BE0</v>
      </c>
      <c r="F2" s="83"/>
      <c r="G2" s="83"/>
      <c r="H2" s="83"/>
      <c r="I2" s="83"/>
      <c r="J2" s="83"/>
      <c r="K2" s="83"/>
      <c r="L2" s="83"/>
      <c r="M2" s="83"/>
      <c r="N2" s="83"/>
      <c r="O2" s="910"/>
      <c r="P2" s="375" t="s">
        <v>228</v>
      </c>
      <c r="Z2" s="871"/>
      <c r="AA2" s="910"/>
      <c r="AB2" s="375" t="s">
        <v>228</v>
      </c>
    </row>
    <row r="3" spans="1:42" ht="18.75" customHeight="1">
      <c r="B3" s="52" t="s">
        <v>229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910"/>
      <c r="Z3" s="871"/>
      <c r="AA3" s="910"/>
    </row>
    <row r="4" spans="1:42" s="909" customFormat="1" ht="18.75" customHeight="1">
      <c r="B4" s="43"/>
      <c r="C4" s="23" t="s">
        <v>38</v>
      </c>
      <c r="D4" s="87"/>
      <c r="E4" s="18" t="s">
        <v>39</v>
      </c>
      <c r="F4" s="88">
        <f>'1B Tableau financier'!K5</f>
        <v>44927</v>
      </c>
      <c r="G4" s="18" t="s">
        <v>40</v>
      </c>
      <c r="H4" s="88">
        <f>'1B Tableau financier'!M5</f>
        <v>45657</v>
      </c>
    </row>
    <row r="5" spans="1:42" s="909" customFormat="1" ht="18.75" customHeight="1" thickBot="1">
      <c r="B5" s="43"/>
      <c r="C5" s="23"/>
      <c r="D5" s="87"/>
      <c r="E5" s="18"/>
      <c r="F5" s="98"/>
      <c r="G5" s="18"/>
      <c r="H5" s="98"/>
    </row>
    <row r="6" spans="1:42" s="909" customFormat="1" ht="32.25" customHeight="1">
      <c r="A6" s="1257" t="s">
        <v>230</v>
      </c>
      <c r="B6" s="1258"/>
      <c r="C6" s="1258"/>
      <c r="D6" s="1258"/>
      <c r="E6" s="1258"/>
      <c r="F6" s="1258"/>
      <c r="G6" s="1258"/>
      <c r="H6" s="1258"/>
      <c r="I6" s="1258"/>
      <c r="J6" s="1258"/>
      <c r="K6" s="1258"/>
      <c r="L6" s="1258"/>
      <c r="M6" s="1258"/>
      <c r="N6" s="1259"/>
      <c r="O6" s="482"/>
      <c r="P6" s="482"/>
      <c r="Q6" s="482"/>
      <c r="R6" s="482"/>
      <c r="S6" s="482"/>
      <c r="T6" s="482"/>
      <c r="U6" s="482"/>
      <c r="V6" s="482"/>
      <c r="W6" s="482"/>
      <c r="X6" s="482"/>
      <c r="Y6" s="482"/>
      <c r="Z6" s="482"/>
      <c r="AA6" s="482"/>
      <c r="AB6" s="482"/>
      <c r="AC6" s="482"/>
      <c r="AD6" s="482"/>
      <c r="AE6" s="482"/>
      <c r="AF6" s="482"/>
      <c r="AG6" s="482"/>
      <c r="AH6" s="482"/>
      <c r="AI6" s="482"/>
      <c r="AJ6" s="482"/>
      <c r="AK6" s="482"/>
      <c r="AL6" s="482"/>
      <c r="AM6" s="482"/>
      <c r="AN6" s="482"/>
      <c r="AO6" s="482"/>
      <c r="AP6" s="482"/>
    </row>
    <row r="7" spans="1:42" s="909" customFormat="1" ht="27" customHeight="1" thickBot="1">
      <c r="A7" s="1260" t="s">
        <v>231</v>
      </c>
      <c r="B7" s="1261"/>
      <c r="C7" s="1261"/>
      <c r="D7" s="1261"/>
      <c r="E7" s="1261"/>
      <c r="F7" s="1261"/>
      <c r="G7" s="1261"/>
      <c r="H7" s="1261"/>
      <c r="I7" s="1261"/>
      <c r="J7" s="1261"/>
      <c r="K7" s="1261"/>
      <c r="L7" s="1261"/>
      <c r="M7" s="1261"/>
      <c r="N7" s="1262"/>
      <c r="O7" s="17"/>
      <c r="P7" s="17"/>
      <c r="Q7" s="17"/>
      <c r="R7" s="17"/>
      <c r="S7" s="17"/>
      <c r="T7" s="17"/>
      <c r="U7" s="17"/>
      <c r="V7" s="17"/>
      <c r="W7" s="17"/>
      <c r="X7" s="17"/>
      <c r="Y7" s="17"/>
      <c r="Z7" s="17"/>
      <c r="AA7" s="17"/>
      <c r="AB7" s="17"/>
      <c r="AC7" s="17"/>
      <c r="AD7" s="17"/>
      <c r="AE7" s="17"/>
      <c r="AF7" s="17"/>
      <c r="AG7" s="17"/>
      <c r="AH7" s="17"/>
      <c r="AI7" s="17"/>
      <c r="AJ7" s="17"/>
      <c r="AK7" s="34"/>
      <c r="AL7" s="34"/>
      <c r="AM7" s="34"/>
      <c r="AN7" s="34"/>
      <c r="AO7" s="34"/>
      <c r="AP7" s="4"/>
    </row>
    <row r="8" spans="1:42" s="909" customFormat="1" ht="7.15" customHeight="1">
      <c r="B8" s="43"/>
      <c r="C8" s="23"/>
      <c r="D8" s="87"/>
      <c r="E8" s="18"/>
      <c r="F8" s="98"/>
      <c r="G8" s="18"/>
      <c r="H8" s="98"/>
    </row>
    <row r="9" spans="1:42" s="909" customFormat="1" ht="18.75" customHeight="1">
      <c r="A9" s="1228"/>
      <c r="B9" s="106" t="s">
        <v>214</v>
      </c>
      <c r="C9" s="23"/>
      <c r="D9" s="87"/>
      <c r="E9" s="18"/>
      <c r="F9" s="98"/>
      <c r="G9" s="18"/>
      <c r="H9" s="98"/>
    </row>
    <row r="10" spans="1:42" s="909" customFormat="1" ht="18.75" customHeight="1">
      <c r="A10" s="1229"/>
      <c r="B10" s="99" t="s">
        <v>232</v>
      </c>
      <c r="C10" s="23"/>
      <c r="D10" s="87"/>
      <c r="E10" s="18"/>
      <c r="F10" s="98"/>
      <c r="G10" s="18"/>
      <c r="H10" s="98"/>
    </row>
    <row r="11" spans="1:42" ht="8.4499999999999993" customHeight="1" thickBot="1">
      <c r="A11" s="1230"/>
      <c r="O11" s="910"/>
      <c r="AA11" s="910"/>
    </row>
    <row r="12" spans="1:42" s="222" customFormat="1" ht="30.75" thickBot="1">
      <c r="A12" s="872" t="s">
        <v>453</v>
      </c>
      <c r="B12" s="246"/>
      <c r="C12" s="621" t="s">
        <v>234</v>
      </c>
      <c r="D12" s="1263" t="s">
        <v>235</v>
      </c>
      <c r="E12" s="1263"/>
      <c r="F12" s="1263"/>
      <c r="G12" s="1263"/>
      <c r="H12" s="1263"/>
      <c r="I12" s="1263"/>
      <c r="J12" s="1263"/>
      <c r="K12" s="1263"/>
      <c r="L12" s="1263"/>
      <c r="M12" s="1263"/>
      <c r="N12" s="158"/>
      <c r="O12" s="159"/>
      <c r="P12" s="159"/>
      <c r="Q12" s="870"/>
      <c r="R12" s="159"/>
      <c r="S12" s="159"/>
      <c r="T12" s="159"/>
      <c r="U12" s="159"/>
      <c r="V12" s="159"/>
      <c r="W12" s="159"/>
      <c r="X12" s="159"/>
      <c r="Y12" s="159"/>
      <c r="Z12" s="159"/>
      <c r="AA12" s="159"/>
      <c r="AC12" s="519" t="s">
        <v>234</v>
      </c>
    </row>
    <row r="13" spans="1:42" s="222" customFormat="1" ht="15">
      <c r="A13" s="216" t="s">
        <v>236</v>
      </c>
      <c r="B13" s="247"/>
      <c r="C13" s="159"/>
      <c r="D13" s="1264"/>
      <c r="E13" s="1264"/>
      <c r="F13" s="1264"/>
      <c r="G13" s="1264"/>
      <c r="H13" s="1264"/>
      <c r="I13" s="1264"/>
      <c r="J13" s="1264"/>
      <c r="K13" s="1264"/>
      <c r="L13" s="1264"/>
      <c r="M13" s="1264"/>
      <c r="N13" s="163"/>
      <c r="O13" s="159"/>
      <c r="P13" s="159"/>
      <c r="Q13" s="870"/>
      <c r="R13" s="159"/>
      <c r="S13" s="159"/>
      <c r="T13" s="159"/>
      <c r="U13" s="159"/>
      <c r="V13" s="159"/>
      <c r="W13" s="159"/>
      <c r="X13" s="159"/>
      <c r="Y13" s="159"/>
      <c r="Z13" s="159"/>
      <c r="AA13" s="159"/>
      <c r="AC13" s="519" t="s">
        <v>237</v>
      </c>
    </row>
    <row r="14" spans="1:42" s="222" customFormat="1" ht="15">
      <c r="A14" s="160" t="s">
        <v>165</v>
      </c>
      <c r="B14" s="247" t="s">
        <v>238</v>
      </c>
      <c r="C14" s="159"/>
      <c r="D14" s="161"/>
      <c r="E14" s="162"/>
      <c r="F14" s="162"/>
      <c r="G14" s="159"/>
      <c r="H14" s="159"/>
      <c r="I14" s="159"/>
      <c r="J14" s="159"/>
      <c r="K14" s="159"/>
      <c r="L14" s="159"/>
      <c r="M14" s="159"/>
      <c r="N14" s="163"/>
      <c r="O14" s="159"/>
      <c r="P14" s="159"/>
      <c r="Q14" s="159"/>
      <c r="R14" s="159"/>
      <c r="S14" s="159"/>
      <c r="T14" s="159"/>
      <c r="U14" s="159"/>
      <c r="V14" s="159"/>
      <c r="W14" s="159"/>
      <c r="X14" s="159"/>
      <c r="Y14" s="159"/>
      <c r="Z14" s="159"/>
      <c r="AA14" s="159"/>
    </row>
    <row r="15" spans="1:42" s="222" customFormat="1" ht="25.5">
      <c r="A15" s="160" t="s">
        <v>239</v>
      </c>
      <c r="B15" s="247" t="s">
        <v>240</v>
      </c>
      <c r="C15" s="159"/>
      <c r="D15" s="161"/>
      <c r="E15" s="162"/>
      <c r="F15" s="162"/>
      <c r="G15" s="159"/>
      <c r="H15" s="159"/>
      <c r="I15" s="159"/>
      <c r="J15" s="159"/>
      <c r="K15" s="159"/>
      <c r="L15" s="159"/>
      <c r="M15" s="159"/>
      <c r="N15" s="163"/>
      <c r="O15" s="159"/>
      <c r="P15" s="159"/>
      <c r="Q15" s="159"/>
      <c r="R15" s="159"/>
      <c r="S15" s="159"/>
      <c r="T15" s="159"/>
      <c r="U15" s="159"/>
      <c r="V15" s="159"/>
      <c r="W15" s="159"/>
      <c r="X15" s="159"/>
      <c r="Y15" s="159"/>
      <c r="Z15" s="159"/>
      <c r="AA15" s="159"/>
    </row>
    <row r="16" spans="1:42" s="222" customFormat="1" ht="15.75" thickBot="1">
      <c r="A16" s="164" t="s">
        <v>241</v>
      </c>
      <c r="B16" s="248" t="s">
        <v>227</v>
      </c>
      <c r="C16" s="159"/>
      <c r="D16" s="159"/>
      <c r="E16" s="159"/>
      <c r="F16" s="159"/>
      <c r="G16" s="159"/>
      <c r="H16" s="159"/>
      <c r="I16" s="159"/>
      <c r="J16" s="159"/>
      <c r="K16" s="159"/>
      <c r="L16" s="159"/>
      <c r="M16" s="159"/>
      <c r="N16" s="163"/>
      <c r="O16" s="159"/>
      <c r="P16" s="159"/>
      <c r="Q16" s="159"/>
      <c r="R16" s="159"/>
      <c r="S16" s="159"/>
      <c r="T16" s="159"/>
      <c r="U16" s="159"/>
      <c r="V16" s="159"/>
      <c r="W16" s="159"/>
      <c r="X16" s="159"/>
      <c r="Y16" s="159"/>
      <c r="Z16" s="159"/>
      <c r="AA16" s="159"/>
    </row>
    <row r="17" spans="1:31" ht="23.45" customHeight="1" thickBot="1">
      <c r="A17" s="1265" t="s">
        <v>305</v>
      </c>
      <c r="B17" s="1266"/>
      <c r="C17" s="525">
        <f t="shared" ref="C17:Z17" si="0">IF($B12="",0,C30+C58)</f>
        <v>0</v>
      </c>
      <c r="D17" s="525">
        <f t="shared" si="0"/>
        <v>0</v>
      </c>
      <c r="E17" s="525">
        <f t="shared" si="0"/>
        <v>0</v>
      </c>
      <c r="F17" s="525">
        <f t="shared" si="0"/>
        <v>0</v>
      </c>
      <c r="G17" s="525">
        <f t="shared" si="0"/>
        <v>0</v>
      </c>
      <c r="H17" s="525">
        <f t="shared" si="0"/>
        <v>0</v>
      </c>
      <c r="I17" s="525">
        <f t="shared" si="0"/>
        <v>0</v>
      </c>
      <c r="J17" s="525">
        <f t="shared" si="0"/>
        <v>0</v>
      </c>
      <c r="K17" s="525">
        <f t="shared" si="0"/>
        <v>0</v>
      </c>
      <c r="L17" s="525">
        <f t="shared" si="0"/>
        <v>0</v>
      </c>
      <c r="M17" s="525">
        <f t="shared" si="0"/>
        <v>0</v>
      </c>
      <c r="N17" s="630">
        <f t="shared" si="0"/>
        <v>0</v>
      </c>
      <c r="O17" s="630">
        <f t="shared" si="0"/>
        <v>0</v>
      </c>
      <c r="P17" s="630">
        <f t="shared" si="0"/>
        <v>0</v>
      </c>
      <c r="Q17" s="630">
        <f t="shared" si="0"/>
        <v>0</v>
      </c>
      <c r="R17" s="630">
        <f t="shared" si="0"/>
        <v>0</v>
      </c>
      <c r="S17" s="630">
        <f t="shared" si="0"/>
        <v>0</v>
      </c>
      <c r="T17" s="630">
        <f t="shared" si="0"/>
        <v>0</v>
      </c>
      <c r="U17" s="525">
        <f t="shared" si="0"/>
        <v>0</v>
      </c>
      <c r="V17" s="525">
        <f t="shared" si="0"/>
        <v>0</v>
      </c>
      <c r="W17" s="525">
        <f t="shared" si="0"/>
        <v>0</v>
      </c>
      <c r="X17" s="525">
        <f t="shared" si="0"/>
        <v>0</v>
      </c>
      <c r="Y17" s="525">
        <f t="shared" si="0"/>
        <v>0</v>
      </c>
      <c r="Z17" s="630">
        <f t="shared" si="0"/>
        <v>0</v>
      </c>
    </row>
    <row r="18" spans="1:31" s="222" customFormat="1" ht="18.75" customHeight="1" thickBot="1">
      <c r="A18" s="162"/>
      <c r="B18" s="168"/>
      <c r="C18" s="159"/>
      <c r="D18" s="159"/>
      <c r="E18" s="159"/>
      <c r="F18" s="159"/>
      <c r="G18" s="159"/>
      <c r="H18" s="159"/>
      <c r="I18" s="159"/>
      <c r="J18" s="159"/>
      <c r="K18" s="159"/>
      <c r="L18" s="159"/>
      <c r="M18" s="159"/>
      <c r="N18" s="159"/>
      <c r="O18" s="159"/>
      <c r="P18" s="159"/>
      <c r="Q18" s="159"/>
      <c r="R18" s="159"/>
      <c r="S18" s="159"/>
      <c r="T18" s="159"/>
      <c r="U18" s="159"/>
      <c r="V18" s="159"/>
      <c r="W18" s="159"/>
      <c r="X18" s="159"/>
      <c r="Y18" s="159"/>
      <c r="Z18" s="159"/>
      <c r="AA18" s="159"/>
    </row>
    <row r="19" spans="1:31" ht="18.75" customHeight="1" thickBot="1">
      <c r="A19" s="1267" t="s">
        <v>242</v>
      </c>
      <c r="B19" s="1268"/>
      <c r="C19" s="1269" t="s">
        <v>243</v>
      </c>
      <c r="D19" s="1270"/>
      <c r="E19" s="1270"/>
      <c r="F19" s="1270"/>
      <c r="G19" s="1270"/>
      <c r="H19" s="1270"/>
      <c r="I19" s="1270"/>
      <c r="J19" s="1270"/>
      <c r="K19" s="1270"/>
      <c r="L19" s="1270"/>
      <c r="M19" s="1270"/>
      <c r="N19" s="1271"/>
      <c r="O19" s="866"/>
      <c r="P19" s="866"/>
      <c r="Q19" s="866"/>
      <c r="R19" s="866"/>
      <c r="S19" s="866"/>
      <c r="T19" s="866"/>
      <c r="U19" s="866"/>
      <c r="V19" s="866"/>
      <c r="W19" s="866"/>
      <c r="X19" s="866"/>
      <c r="Y19" s="866"/>
      <c r="Z19" s="866"/>
    </row>
    <row r="20" spans="1:31" s="48" customFormat="1" ht="18.75" customHeight="1">
      <c r="A20" s="1272" t="s">
        <v>170</v>
      </c>
      <c r="B20" s="1273"/>
      <c r="C20" s="322" t="s">
        <v>171</v>
      </c>
      <c r="D20" s="323" t="s">
        <v>172</v>
      </c>
      <c r="E20" s="323" t="s">
        <v>173</v>
      </c>
      <c r="F20" s="323" t="s">
        <v>174</v>
      </c>
      <c r="G20" s="323" t="s">
        <v>175</v>
      </c>
      <c r="H20" s="323" t="s">
        <v>176</v>
      </c>
      <c r="I20" s="324" t="s">
        <v>177</v>
      </c>
      <c r="J20" s="324" t="s">
        <v>178</v>
      </c>
      <c r="K20" s="324" t="s">
        <v>179</v>
      </c>
      <c r="L20" s="324" t="s">
        <v>180</v>
      </c>
      <c r="M20" s="324" t="s">
        <v>181</v>
      </c>
      <c r="N20" s="325" t="s">
        <v>182</v>
      </c>
      <c r="O20" s="324" t="s">
        <v>434</v>
      </c>
      <c r="P20" s="324" t="s">
        <v>435</v>
      </c>
      <c r="Q20" s="324" t="s">
        <v>436</v>
      </c>
      <c r="R20" s="324" t="s">
        <v>437</v>
      </c>
      <c r="S20" s="324" t="s">
        <v>438</v>
      </c>
      <c r="T20" s="324" t="s">
        <v>439</v>
      </c>
      <c r="U20" s="324" t="s">
        <v>440</v>
      </c>
      <c r="V20" s="324" t="s">
        <v>441</v>
      </c>
      <c r="W20" s="324" t="s">
        <v>442</v>
      </c>
      <c r="X20" s="324" t="s">
        <v>443</v>
      </c>
      <c r="Y20" s="324" t="s">
        <v>444</v>
      </c>
      <c r="Z20" s="325" t="s">
        <v>445</v>
      </c>
      <c r="AA20" s="165"/>
    </row>
    <row r="21" spans="1:31" s="48" customFormat="1" ht="18.75" customHeight="1" thickBot="1">
      <c r="A21" s="1274"/>
      <c r="B21" s="1275"/>
      <c r="C21" s="331" t="str">
        <f>IF($B$12&lt;&gt;0,TEXT($F$4,"MM/AAAA"),"")</f>
        <v/>
      </c>
      <c r="D21" s="332" t="str">
        <f>IF($B$12&lt;&gt;0,TEXT(DATE(YEAR($F$4),MONTH($F$4)+1,DAY($F$4)),"MM/AAAA"),"")</f>
        <v/>
      </c>
      <c r="E21" s="332" t="str">
        <f>IF($B$12&lt;&gt;0,TEXT(DATE(YEAR($F$4),MONTH($F$4)+2,DAY($F$4)),"MM/AAAA"),"")</f>
        <v/>
      </c>
      <c r="F21" s="332" t="str">
        <f>IF($B$12&lt;&gt;0,TEXT(DATE(YEAR($F$4),MONTH($F$4)+3,DAY($F$4)),"MM/AAAA"),"")</f>
        <v/>
      </c>
      <c r="G21" s="332" t="str">
        <f>IF($B$12&lt;&gt;0,TEXT(DATE(YEAR($F$4),MONTH($F$4)+4,DAY($F$4)),"MM/AAAA"),"")</f>
        <v/>
      </c>
      <c r="H21" s="332" t="str">
        <f>IF($B$12&lt;&gt;0,TEXT(DATE(YEAR($F$4),MONTH($F$4)+5,DAY($F$4)),"MM/AAAA"),"")</f>
        <v/>
      </c>
      <c r="I21" s="332" t="str">
        <f>IF($B$12&lt;&gt;0,TEXT(DATE(YEAR($F$4),MONTH($F$4)+6,DAY($F$4)),"MM/AAAA"),"")</f>
        <v/>
      </c>
      <c r="J21" s="332" t="str">
        <f>IF($B$12&lt;&gt;0,TEXT(DATE(YEAR($F$4),MONTH($F$4)+7,DAY($F$4)),"MM/AAAA"),"")</f>
        <v/>
      </c>
      <c r="K21" s="332" t="str">
        <f>IF($B$12&lt;&gt;0,TEXT(DATE(YEAR($F$4),MONTH($F$4)+8,DAY($F$4)),"MM/AAAA"),"")</f>
        <v/>
      </c>
      <c r="L21" s="332" t="str">
        <f>IF($B$12&lt;&gt;0,TEXT(DATE(YEAR($F$4),MONTH($F$4)+9,DAY($F$4)),"MM/AAAA"),"")</f>
        <v/>
      </c>
      <c r="M21" s="332" t="str">
        <f>IF($B$12&lt;&gt;0,TEXT(DATE(YEAR($F$4),MONTH($F$4)+10,DAY($F$4)),"MM/AAAA"),"")</f>
        <v/>
      </c>
      <c r="N21" s="333" t="str">
        <f>IF($B$12&lt;&gt;0,TEXT(DATE(YEAR($F$4),MONTH($F$4)+11,DAY($F$4)),"MM/AAAA"),"")</f>
        <v/>
      </c>
      <c r="O21" s="332" t="str">
        <f>IF($B$12&lt;&gt;0,TEXT(DATE(YEAR($F$4),MONTH($F$4)+12,DAY($F$4)),"MM/AAAA"),"")</f>
        <v/>
      </c>
      <c r="P21" s="332" t="str">
        <f>IF($B$12&lt;&gt;0,TEXT(DATE(YEAR($F$4),MONTH($F$4)+13,DAY($F$4)),"MM/AAAA"),"")</f>
        <v/>
      </c>
      <c r="Q21" s="332" t="str">
        <f>IF($B$12&lt;&gt;0,TEXT(DATE(YEAR($F$4),MONTH($F$4)+14,DAY($F$4)),"MM/AAAA"),"")</f>
        <v/>
      </c>
      <c r="R21" s="332" t="str">
        <f>IF($B$12&lt;&gt;0,TEXT(DATE(YEAR($F$4),MONTH($F$4)+15,DAY($F$4)),"MM/AAAA"),"")</f>
        <v/>
      </c>
      <c r="S21" s="332" t="str">
        <f>IF($B$12&lt;&gt;0,TEXT(DATE(YEAR($F$4),MONTH($F$4)+16,DAY($F$4)),"MM/AAAA"),"")</f>
        <v/>
      </c>
      <c r="T21" s="332" t="str">
        <f>IF($B$12&lt;&gt;0,TEXT(DATE(YEAR($F$4),MONTH($F$4)+17,DAY($F$4)),"MM/AAAA"),"")</f>
        <v/>
      </c>
      <c r="U21" s="332" t="str">
        <f>IF($B$12&lt;&gt;0,TEXT(DATE(YEAR($F$4),MONTH($F$4)+18,DAY($F$4)),"MM/AAAA"),"")</f>
        <v/>
      </c>
      <c r="V21" s="332" t="str">
        <f>IF($B$12&lt;&gt;0,TEXT(DATE(YEAR($F$4),MONTH($F$4)+19,DAY($F$4)),"MM/AAAA"),"")</f>
        <v/>
      </c>
      <c r="W21" s="332" t="str">
        <f>IF($B$12&lt;&gt;0,TEXT(DATE(YEAR($F$4),MONTH($F$4)+20,DAY($F$4)),"MM/AAAA"),"")</f>
        <v/>
      </c>
      <c r="X21" s="332" t="str">
        <f>IF($B$12&lt;&gt;0,TEXT(DATE(YEAR($F$4),MONTH($F$4)+21,DAY($F$4)),"MM/AAAA"),"")</f>
        <v/>
      </c>
      <c r="Y21" s="332" t="str">
        <f>IF($B$12&lt;&gt;0,TEXT(DATE(YEAR($F$4),MONTH($F$4)+22,DAY($F$4)),"MM/AAAA"),"")</f>
        <v/>
      </c>
      <c r="Z21" s="333" t="str">
        <f>IF($B$12&lt;&gt;0,TEXT(DATE(YEAR($F$4),MONTH($F$4)+23,DAY($F$4)),"MM/AAAA"),"")</f>
        <v/>
      </c>
      <c r="AA21" s="165"/>
    </row>
    <row r="22" spans="1:31" s="48" customFormat="1" ht="18.75" customHeight="1">
      <c r="A22" s="318" t="str">
        <f>'1C TSsalarié1'!A17</f>
        <v>Catégorie 1</v>
      </c>
      <c r="B22" s="319"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c r="AA22" s="165"/>
      <c r="AE22" s="49"/>
    </row>
    <row r="23" spans="1:31" ht="18.75" customHeight="1">
      <c r="A23" s="320" t="str">
        <f>'1C TSsalarié1'!A18</f>
        <v>Catégorie 1</v>
      </c>
      <c r="B23" s="321"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c r="AE23" s="50"/>
    </row>
    <row r="24" spans="1:31" ht="18.75" customHeight="1">
      <c r="A24" s="320" t="str">
        <f>'1C TSsalarié1'!A19</f>
        <v>Catégorie 1</v>
      </c>
      <c r="B24" s="321"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c r="AE24" s="50"/>
    </row>
    <row r="25" spans="1:31" ht="18.75" customHeight="1">
      <c r="A25" s="320" t="str">
        <f>'1C TSsalarié1'!A20</f>
        <v>Catégorie 1</v>
      </c>
      <c r="B25" s="321"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c r="AE25" s="50"/>
    </row>
    <row r="26" spans="1:31" ht="18.75" customHeight="1">
      <c r="A26" s="320" t="str">
        <f>'1C TSsalarié1'!A21</f>
        <v>Catégorie 2</v>
      </c>
      <c r="B26" s="321"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c r="AE26" s="50"/>
    </row>
    <row r="27" spans="1:31" ht="18.75" customHeight="1">
      <c r="A27" s="320" t="str">
        <f>'1C TSsalarié1'!A22</f>
        <v>Catégorie 2</v>
      </c>
      <c r="B27" s="321"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c r="AE27" s="50"/>
    </row>
    <row r="28" spans="1:31" ht="18.75" customHeight="1">
      <c r="A28" s="320" t="str">
        <f>'1C TSsalarié1'!A23</f>
        <v>Catégorie 2</v>
      </c>
      <c r="B28" s="321"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c r="AE28" s="50"/>
    </row>
    <row r="29" spans="1:31" ht="18.75" customHeight="1" thickBot="1">
      <c r="A29" s="320" t="str">
        <f>'1C TSsalarié1'!A24</f>
        <v>Catégorie 1</v>
      </c>
      <c r="B29" s="321" t="str">
        <f>'1C TSsalarié1'!B24</f>
        <v>Support administratif</v>
      </c>
      <c r="C29" s="524"/>
      <c r="D29" s="531"/>
      <c r="E29" s="531"/>
      <c r="F29" s="531"/>
      <c r="G29" s="531"/>
      <c r="H29" s="531"/>
      <c r="I29" s="531"/>
      <c r="J29" s="531"/>
      <c r="K29" s="531"/>
      <c r="L29" s="531"/>
      <c r="M29" s="531"/>
      <c r="N29" s="532"/>
      <c r="O29" s="531"/>
      <c r="P29" s="531"/>
      <c r="Q29" s="531"/>
      <c r="R29" s="531"/>
      <c r="S29" s="531"/>
      <c r="T29" s="531"/>
      <c r="U29" s="531"/>
      <c r="V29" s="531"/>
      <c r="W29" s="531"/>
      <c r="X29" s="531"/>
      <c r="Y29" s="531"/>
      <c r="Z29" s="532"/>
      <c r="AE29" s="50"/>
    </row>
    <row r="30" spans="1:31" ht="19.5" customHeight="1" thickBot="1">
      <c r="A30" s="1267" t="s">
        <v>244</v>
      </c>
      <c r="B30" s="1268"/>
      <c r="C30" s="525">
        <f t="shared" ref="C30:D30" si="1">SUM(C22:C29)</f>
        <v>0</v>
      </c>
      <c r="D30" s="526">
        <f t="shared" si="1"/>
        <v>0</v>
      </c>
      <c r="E30" s="526">
        <f t="shared" ref="E30:Z30" si="2">SUM(E22:E29)</f>
        <v>0</v>
      </c>
      <c r="F30" s="526">
        <f t="shared" si="2"/>
        <v>0</v>
      </c>
      <c r="G30" s="526">
        <f t="shared" si="2"/>
        <v>0</v>
      </c>
      <c r="H30" s="526">
        <f t="shared" si="2"/>
        <v>0</v>
      </c>
      <c r="I30" s="526">
        <f t="shared" si="2"/>
        <v>0</v>
      </c>
      <c r="J30" s="526">
        <f t="shared" si="2"/>
        <v>0</v>
      </c>
      <c r="K30" s="526">
        <f t="shared" si="2"/>
        <v>0</v>
      </c>
      <c r="L30" s="526">
        <f t="shared" si="2"/>
        <v>0</v>
      </c>
      <c r="M30" s="526">
        <f t="shared" si="2"/>
        <v>0</v>
      </c>
      <c r="N30" s="538">
        <f t="shared" si="2"/>
        <v>0</v>
      </c>
      <c r="O30" s="526">
        <f t="shared" si="2"/>
        <v>0</v>
      </c>
      <c r="P30" s="526">
        <f t="shared" si="2"/>
        <v>0</v>
      </c>
      <c r="Q30" s="526">
        <f t="shared" si="2"/>
        <v>0</v>
      </c>
      <c r="R30" s="526">
        <f t="shared" si="2"/>
        <v>0</v>
      </c>
      <c r="S30" s="526">
        <f t="shared" si="2"/>
        <v>0</v>
      </c>
      <c r="T30" s="526">
        <f t="shared" si="2"/>
        <v>0</v>
      </c>
      <c r="U30" s="526">
        <f t="shared" si="2"/>
        <v>0</v>
      </c>
      <c r="V30" s="526">
        <f t="shared" si="2"/>
        <v>0</v>
      </c>
      <c r="W30" s="526">
        <f t="shared" si="2"/>
        <v>0</v>
      </c>
      <c r="X30" s="526">
        <f t="shared" si="2"/>
        <v>0</v>
      </c>
      <c r="Y30" s="526">
        <f t="shared" si="2"/>
        <v>0</v>
      </c>
      <c r="Z30" s="538">
        <f t="shared" si="2"/>
        <v>0</v>
      </c>
    </row>
    <row r="31" spans="1:31" ht="23.45" customHeight="1" thickBot="1">
      <c r="A31" s="1233" t="s">
        <v>245</v>
      </c>
      <c r="B31" s="1234"/>
      <c r="C31" s="326">
        <v>0</v>
      </c>
      <c r="D31" s="327">
        <v>0</v>
      </c>
      <c r="E31" s="327">
        <v>0</v>
      </c>
      <c r="F31" s="327">
        <v>0</v>
      </c>
      <c r="G31" s="327">
        <v>0</v>
      </c>
      <c r="H31" s="327">
        <v>0</v>
      </c>
      <c r="I31" s="327">
        <v>0</v>
      </c>
      <c r="J31" s="327">
        <v>0</v>
      </c>
      <c r="K31" s="327">
        <v>0</v>
      </c>
      <c r="L31" s="327">
        <v>0</v>
      </c>
      <c r="M31" s="327">
        <v>0</v>
      </c>
      <c r="N31" s="328">
        <v>0</v>
      </c>
      <c r="O31" s="868"/>
      <c r="P31" s="868"/>
      <c r="Q31" s="868"/>
      <c r="R31" s="868"/>
      <c r="S31" s="868"/>
      <c r="T31" s="868"/>
      <c r="U31" s="868"/>
      <c r="V31" s="868"/>
      <c r="W31" s="868"/>
      <c r="X31" s="868"/>
      <c r="Y31" s="868"/>
      <c r="Z31" s="869"/>
    </row>
    <row r="32" spans="1:31" ht="18.75" customHeight="1" thickBot="1">
      <c r="A32" s="162"/>
      <c r="B32" s="166"/>
      <c r="C32" s="167"/>
      <c r="D32" s="167"/>
      <c r="E32" s="167"/>
      <c r="F32" s="167"/>
      <c r="G32" s="167"/>
      <c r="H32" s="167"/>
      <c r="I32" s="167"/>
      <c r="J32" s="167"/>
      <c r="K32" s="167"/>
      <c r="L32" s="167"/>
      <c r="M32" s="167"/>
      <c r="N32" s="167"/>
      <c r="P32" s="159"/>
      <c r="Q32" s="159"/>
      <c r="R32" s="159"/>
      <c r="S32" s="159"/>
      <c r="T32" s="159"/>
      <c r="U32" s="159"/>
      <c r="V32" s="159"/>
      <c r="W32" s="159"/>
      <c r="X32" s="159"/>
      <c r="Y32" s="159"/>
      <c r="Z32" s="159"/>
    </row>
    <row r="33" spans="1:31" ht="19.5" customHeight="1" thickBot="1">
      <c r="A33" s="1231" t="s">
        <v>246</v>
      </c>
      <c r="B33" s="1232"/>
      <c r="C33" s="1245" t="s">
        <v>243</v>
      </c>
      <c r="D33" s="1246"/>
      <c r="E33" s="1246"/>
      <c r="F33" s="1246"/>
      <c r="G33" s="1246"/>
      <c r="H33" s="1246"/>
      <c r="I33" s="1246"/>
      <c r="J33" s="1246"/>
      <c r="K33" s="1246"/>
      <c r="L33" s="1246"/>
      <c r="M33" s="1246"/>
      <c r="N33" s="1247"/>
      <c r="O33" s="867"/>
      <c r="P33" s="867"/>
      <c r="Q33" s="867"/>
      <c r="R33" s="867"/>
      <c r="S33" s="867"/>
      <c r="T33" s="867"/>
      <c r="U33" s="867"/>
      <c r="V33" s="867"/>
      <c r="W33" s="867"/>
      <c r="X33" s="867"/>
      <c r="Y33" s="867"/>
      <c r="Z33" s="867"/>
    </row>
    <row r="34" spans="1:31" s="48" customFormat="1" ht="18.75" customHeight="1">
      <c r="A34" s="1239" t="s">
        <v>185</v>
      </c>
      <c r="B34" s="1240"/>
      <c r="C34" s="226" t="s">
        <v>171</v>
      </c>
      <c r="D34" s="227" t="s">
        <v>172</v>
      </c>
      <c r="E34" s="227" t="s">
        <v>173</v>
      </c>
      <c r="F34" s="227" t="s">
        <v>174</v>
      </c>
      <c r="G34" s="227" t="s">
        <v>175</v>
      </c>
      <c r="H34" s="227" t="s">
        <v>176</v>
      </c>
      <c r="I34" s="228" t="s">
        <v>177</v>
      </c>
      <c r="J34" s="228" t="s">
        <v>178</v>
      </c>
      <c r="K34" s="228" t="s">
        <v>179</v>
      </c>
      <c r="L34" s="228" t="s">
        <v>180</v>
      </c>
      <c r="M34" s="228" t="s">
        <v>181</v>
      </c>
      <c r="N34" s="229" t="s">
        <v>182</v>
      </c>
      <c r="O34" s="228" t="s">
        <v>434</v>
      </c>
      <c r="P34" s="228" t="s">
        <v>435</v>
      </c>
      <c r="Q34" s="228" t="s">
        <v>436</v>
      </c>
      <c r="R34" s="228" t="s">
        <v>437</v>
      </c>
      <c r="S34" s="228" t="s">
        <v>438</v>
      </c>
      <c r="T34" s="228" t="s">
        <v>439</v>
      </c>
      <c r="U34" s="228" t="s">
        <v>440</v>
      </c>
      <c r="V34" s="228" t="s">
        <v>441</v>
      </c>
      <c r="W34" s="228" t="s">
        <v>442</v>
      </c>
      <c r="X34" s="228" t="s">
        <v>443</v>
      </c>
      <c r="Y34" s="228" t="s">
        <v>444</v>
      </c>
      <c r="Z34" s="229" t="s">
        <v>445</v>
      </c>
      <c r="AA34" s="165"/>
    </row>
    <row r="35" spans="1:31" s="48" customFormat="1" ht="18.75" customHeight="1" thickBot="1">
      <c r="A35" s="1241"/>
      <c r="B35" s="1242"/>
      <c r="C35" s="279" t="str">
        <f t="shared" ref="C35:Z35" si="3">IF($B12="","",C$21)</f>
        <v/>
      </c>
      <c r="D35" s="280" t="str">
        <f t="shared" si="3"/>
        <v/>
      </c>
      <c r="E35" s="280" t="str">
        <f t="shared" si="3"/>
        <v/>
      </c>
      <c r="F35" s="280" t="str">
        <f t="shared" si="3"/>
        <v/>
      </c>
      <c r="G35" s="280" t="str">
        <f t="shared" si="3"/>
        <v/>
      </c>
      <c r="H35" s="280" t="str">
        <f t="shared" si="3"/>
        <v/>
      </c>
      <c r="I35" s="280" t="str">
        <f t="shared" si="3"/>
        <v/>
      </c>
      <c r="J35" s="280" t="str">
        <f t="shared" si="3"/>
        <v/>
      </c>
      <c r="K35" s="280" t="str">
        <f t="shared" si="3"/>
        <v/>
      </c>
      <c r="L35" s="280" t="str">
        <f t="shared" si="3"/>
        <v/>
      </c>
      <c r="M35" s="280" t="str">
        <f t="shared" si="3"/>
        <v/>
      </c>
      <c r="N35" s="281" t="str">
        <f t="shared" si="3"/>
        <v/>
      </c>
      <c r="O35" s="280" t="str">
        <f t="shared" si="3"/>
        <v/>
      </c>
      <c r="P35" s="280" t="str">
        <f t="shared" si="3"/>
        <v/>
      </c>
      <c r="Q35" s="280" t="str">
        <f t="shared" si="3"/>
        <v/>
      </c>
      <c r="R35" s="280" t="str">
        <f t="shared" si="3"/>
        <v/>
      </c>
      <c r="S35" s="280" t="str">
        <f t="shared" si="3"/>
        <v/>
      </c>
      <c r="T35" s="280" t="str">
        <f t="shared" si="3"/>
        <v/>
      </c>
      <c r="U35" s="280" t="str">
        <f t="shared" si="3"/>
        <v/>
      </c>
      <c r="V35" s="280" t="str">
        <f t="shared" si="3"/>
        <v/>
      </c>
      <c r="W35" s="280" t="str">
        <f t="shared" si="3"/>
        <v/>
      </c>
      <c r="X35" s="280" t="str">
        <f t="shared" si="3"/>
        <v/>
      </c>
      <c r="Y35" s="280" t="str">
        <f t="shared" si="3"/>
        <v/>
      </c>
      <c r="Z35" s="281" t="str">
        <f t="shared" si="3"/>
        <v/>
      </c>
      <c r="AA35" s="165"/>
    </row>
    <row r="36" spans="1:31" s="48" customFormat="1" ht="15.75">
      <c r="A36" s="230" t="s">
        <v>186</v>
      </c>
      <c r="B36" s="384" t="str">
        <f>'1C TSsalarié1'!B31</f>
        <v>Exemple - Fédéral - SPF YYY - Dossier 3456 - NOM projet - 01/01/2020-30/09/2020 - M. AAAA Bbb</v>
      </c>
      <c r="C36" s="520"/>
      <c r="D36" s="521"/>
      <c r="E36" s="521"/>
      <c r="F36" s="521"/>
      <c r="G36" s="521"/>
      <c r="H36" s="521"/>
      <c r="I36" s="521"/>
      <c r="J36" s="521"/>
      <c r="K36" s="521"/>
      <c r="L36" s="521"/>
      <c r="M36" s="521"/>
      <c r="N36" s="528"/>
      <c r="O36" s="521"/>
      <c r="P36" s="521"/>
      <c r="Q36" s="521"/>
      <c r="R36" s="521"/>
      <c r="S36" s="521"/>
      <c r="T36" s="521"/>
      <c r="U36" s="521"/>
      <c r="V36" s="521"/>
      <c r="W36" s="521"/>
      <c r="X36" s="521"/>
      <c r="Y36" s="521"/>
      <c r="Z36" s="528"/>
      <c r="AA36" s="165"/>
      <c r="AE36" s="49"/>
    </row>
    <row r="37" spans="1:31" ht="19.5" customHeight="1">
      <c r="A37" s="231" t="s">
        <v>188</v>
      </c>
      <c r="B37" s="385" t="str">
        <f>'1C TSsalarié1'!B32</f>
        <v>Exemple - FWB - DG YYY - Dossier T789 - NOM projet - 01/01/2020-30/06/2020 - Mme CCCC Ddd</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c r="AE37" s="50"/>
    </row>
    <row r="38" spans="1:31" ht="19.5" customHeight="1">
      <c r="A38" s="231" t="s">
        <v>190</v>
      </c>
      <c r="B38" s="385" t="str">
        <f>'1C TSsalarié1'!B33</f>
        <v>Exemple - SPW EER - DPE - Dossier 675432 - NOM projet - 01/10/2019-30/09/2022 - M. EEEE Fff</v>
      </c>
      <c r="C38" s="524"/>
      <c r="D38" s="523"/>
      <c r="E38" s="523"/>
      <c r="F38" s="523"/>
      <c r="G38" s="523"/>
      <c r="H38" s="523"/>
      <c r="I38" s="523"/>
      <c r="J38" s="523"/>
      <c r="K38" s="523"/>
      <c r="L38" s="523"/>
      <c r="M38" s="523"/>
      <c r="N38" s="529"/>
      <c r="O38" s="523"/>
      <c r="P38" s="523"/>
      <c r="Q38" s="523"/>
      <c r="R38" s="523"/>
      <c r="S38" s="523"/>
      <c r="T38" s="523"/>
      <c r="U38" s="523"/>
      <c r="V38" s="523"/>
      <c r="W38" s="523"/>
      <c r="X38" s="523"/>
      <c r="Y38" s="523"/>
      <c r="Z38" s="529"/>
      <c r="AE38" s="50"/>
    </row>
    <row r="39" spans="1:31" ht="18.75" customHeight="1">
      <c r="A39" s="231" t="s">
        <v>192</v>
      </c>
      <c r="B39" s="385" t="str">
        <f>'1C TSsalarié1'!B34</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c r="AE39" s="50"/>
    </row>
    <row r="40" spans="1:31" ht="18.75" customHeight="1">
      <c r="A40" s="231" t="s">
        <v>193</v>
      </c>
      <c r="B40" s="385" t="str">
        <f>'1C TSsalarié1'!B35</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c r="AE40" s="50"/>
    </row>
    <row r="41" spans="1:31" ht="18.75" customHeight="1">
      <c r="A41" s="231" t="s">
        <v>194</v>
      </c>
      <c r="B41" s="385" t="str">
        <f>'1C TSsalarié1'!B36</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c r="AE41" s="50"/>
    </row>
    <row r="42" spans="1:31" ht="18.75" customHeight="1">
      <c r="A42" s="231" t="s">
        <v>195</v>
      </c>
      <c r="B42" s="385" t="str">
        <f>'1C TSsalarié1'!B37</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c r="AE42" s="50"/>
    </row>
    <row r="43" spans="1:31" ht="18.75" customHeight="1">
      <c r="A43" s="231" t="s">
        <v>196</v>
      </c>
      <c r="B43" s="385" t="str">
        <f>'1C TSsalarié1'!B38</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c r="AE43" s="50"/>
    </row>
    <row r="44" spans="1:31" ht="18.75" customHeight="1">
      <c r="A44" s="231" t="s">
        <v>197</v>
      </c>
      <c r="B44" s="385" t="str">
        <f>'1C TSsalarié1'!B39</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c r="AE44" s="50"/>
    </row>
    <row r="45" spans="1:31" ht="18.75" customHeight="1">
      <c r="A45" s="231" t="s">
        <v>198</v>
      </c>
      <c r="B45" s="385" t="str">
        <f>'1C TSsalarié1'!B40</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c r="AE45" s="50"/>
    </row>
    <row r="46" spans="1:31" ht="18.75" customHeight="1">
      <c r="A46" s="231" t="s">
        <v>199</v>
      </c>
      <c r="B46" s="385" t="str">
        <f>'1C TSsalarié1'!B41</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c r="AE46" s="50"/>
    </row>
    <row r="47" spans="1:31" ht="18.75" customHeight="1">
      <c r="A47" s="231" t="s">
        <v>200</v>
      </c>
      <c r="B47" s="385" t="str">
        <f>'1C TSsalarié1'!B42</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c r="AE47" s="50"/>
    </row>
    <row r="48" spans="1:31" ht="18.75" customHeight="1">
      <c r="A48" s="231" t="s">
        <v>201</v>
      </c>
      <c r="B48" s="385" t="str">
        <f>'1C TSsalarié1'!B43</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c r="AE48" s="50"/>
    </row>
    <row r="49" spans="1:31" ht="18.75" customHeight="1">
      <c r="A49" s="231" t="s">
        <v>202</v>
      </c>
      <c r="B49" s="385" t="str">
        <f>'1C TSsalarié1'!B44</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c r="AE49" s="50"/>
    </row>
    <row r="50" spans="1:31" ht="18.75" customHeight="1">
      <c r="A50" s="231" t="s">
        <v>203</v>
      </c>
      <c r="B50" s="385" t="str">
        <f>'1C TSsalarié1'!B45</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c r="AE50" s="50"/>
    </row>
    <row r="51" spans="1:31" ht="18.75" customHeight="1">
      <c r="A51" s="231" t="s">
        <v>204</v>
      </c>
      <c r="B51" s="385" t="str">
        <f>'1C TSsalarié1'!B46</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c r="AE51" s="50"/>
    </row>
    <row r="52" spans="1:31" ht="18.75" customHeight="1">
      <c r="A52" s="231" t="s">
        <v>205</v>
      </c>
      <c r="B52" s="385" t="str">
        <f>'1C TSsalarié1'!B47</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c r="AE52" s="50"/>
    </row>
    <row r="53" spans="1:31" ht="18.75" customHeight="1">
      <c r="A53" s="231" t="s">
        <v>206</v>
      </c>
      <c r="B53" s="385" t="str">
        <f>'1C TSsalarié1'!B48</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c r="AE53" s="50"/>
    </row>
    <row r="54" spans="1:31" ht="18.75" customHeight="1">
      <c r="A54" s="231" t="s">
        <v>207</v>
      </c>
      <c r="B54" s="385" t="str">
        <f>'1C TSsalarié1'!B49</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c r="AE54" s="50"/>
    </row>
    <row r="55" spans="1:31" ht="18.75" customHeight="1">
      <c r="A55" s="231" t="s">
        <v>208</v>
      </c>
      <c r="B55" s="385" t="str">
        <f>'1C TSsalarié1'!B50</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c r="AE55" s="50"/>
    </row>
    <row r="56" spans="1:31" ht="18.75" customHeight="1">
      <c r="A56" s="231" t="s">
        <v>209</v>
      </c>
      <c r="B56" s="385" t="str">
        <f>'1C TSsalarié1'!B51</f>
        <v>Exemple - SPW EER - DPE - Dossier 675432 - NOM projet - 01/10/2019-30/09/2022 - M. EEEE Fff</v>
      </c>
      <c r="C56" s="530"/>
      <c r="D56" s="531"/>
      <c r="E56" s="531"/>
      <c r="F56" s="531"/>
      <c r="G56" s="531"/>
      <c r="H56" s="531"/>
      <c r="I56" s="531"/>
      <c r="J56" s="531"/>
      <c r="K56" s="531"/>
      <c r="L56" s="531"/>
      <c r="M56" s="531"/>
      <c r="N56" s="532"/>
      <c r="O56" s="531"/>
      <c r="P56" s="531"/>
      <c r="Q56" s="531"/>
      <c r="R56" s="531"/>
      <c r="S56" s="531"/>
      <c r="T56" s="531"/>
      <c r="U56" s="531"/>
      <c r="V56" s="531"/>
      <c r="W56" s="531"/>
      <c r="X56" s="531"/>
      <c r="Y56" s="531"/>
      <c r="Z56" s="532"/>
      <c r="AE56" s="50"/>
    </row>
    <row r="57" spans="1:31" ht="26.25" thickBot="1">
      <c r="A57" s="232" t="s">
        <v>92</v>
      </c>
      <c r="B57" s="386" t="str">
        <f>'1C TSsalarié1'!B52</f>
        <v>Par exemple - Sponsoring obtenu via l'entreprise ZZZ  - réf. 999888 - NOM du projet - 01/01/2020 au 31/03/2020 - Mme GGGG Hhhhh</v>
      </c>
      <c r="C57" s="533"/>
      <c r="D57" s="534"/>
      <c r="E57" s="534"/>
      <c r="F57" s="534"/>
      <c r="G57" s="534"/>
      <c r="H57" s="534"/>
      <c r="I57" s="534"/>
      <c r="J57" s="534"/>
      <c r="K57" s="534"/>
      <c r="L57" s="534"/>
      <c r="M57" s="534"/>
      <c r="N57" s="535"/>
      <c r="O57" s="534"/>
      <c r="P57" s="534"/>
      <c r="Q57" s="534"/>
      <c r="R57" s="534"/>
      <c r="S57" s="534"/>
      <c r="T57" s="534"/>
      <c r="U57" s="534"/>
      <c r="V57" s="534"/>
      <c r="W57" s="534"/>
      <c r="X57" s="534"/>
      <c r="Y57" s="534"/>
      <c r="Z57" s="535"/>
      <c r="AE57" s="50"/>
    </row>
    <row r="58" spans="1:31" ht="18.75" customHeight="1" thickBot="1">
      <c r="A58" s="1267" t="s">
        <v>247</v>
      </c>
      <c r="B58" s="1268"/>
      <c r="C58" s="536">
        <f t="shared" ref="C58:Z58" si="4">SUM(C36:C57)</f>
        <v>0</v>
      </c>
      <c r="D58" s="537">
        <f t="shared" si="4"/>
        <v>0</v>
      </c>
      <c r="E58" s="537">
        <f t="shared" si="4"/>
        <v>0</v>
      </c>
      <c r="F58" s="537">
        <f t="shared" si="4"/>
        <v>0</v>
      </c>
      <c r="G58" s="537">
        <f t="shared" si="4"/>
        <v>0</v>
      </c>
      <c r="H58" s="537">
        <f t="shared" si="4"/>
        <v>0</v>
      </c>
      <c r="I58" s="537">
        <f t="shared" si="4"/>
        <v>0</v>
      </c>
      <c r="J58" s="537">
        <f t="shared" si="4"/>
        <v>0</v>
      </c>
      <c r="K58" s="537">
        <f t="shared" si="4"/>
        <v>0</v>
      </c>
      <c r="L58" s="537">
        <f t="shared" si="4"/>
        <v>0</v>
      </c>
      <c r="M58" s="537">
        <f t="shared" si="4"/>
        <v>0</v>
      </c>
      <c r="N58" s="537">
        <f t="shared" si="4"/>
        <v>0</v>
      </c>
      <c r="O58" s="537">
        <f t="shared" si="4"/>
        <v>0</v>
      </c>
      <c r="P58" s="537">
        <f t="shared" si="4"/>
        <v>0</v>
      </c>
      <c r="Q58" s="537">
        <f t="shared" si="4"/>
        <v>0</v>
      </c>
      <c r="R58" s="537">
        <f t="shared" si="4"/>
        <v>0</v>
      </c>
      <c r="S58" s="537">
        <f t="shared" si="4"/>
        <v>0</v>
      </c>
      <c r="T58" s="537">
        <f t="shared" si="4"/>
        <v>0</v>
      </c>
      <c r="U58" s="537">
        <f t="shared" si="4"/>
        <v>0</v>
      </c>
      <c r="V58" s="537">
        <f t="shared" si="4"/>
        <v>0</v>
      </c>
      <c r="W58" s="537">
        <f t="shared" si="4"/>
        <v>0</v>
      </c>
      <c r="X58" s="537">
        <f t="shared" si="4"/>
        <v>0</v>
      </c>
      <c r="Y58" s="537">
        <f t="shared" si="4"/>
        <v>0</v>
      </c>
      <c r="Z58" s="540">
        <f t="shared" si="4"/>
        <v>0</v>
      </c>
    </row>
  </sheetData>
  <sheetProtection algorithmName="SHA-512" hashValue="+k2JsZxDaXYR4kT3WbmulmWr9v35vGL/Hh691VoCPNX6rWUehOJCPPssvFfaYHlVH7wlt6r5x5sSezasmIiSGQ==" saltValue="ASvc0smkJJyGKTvwYGt3LQ==" spinCount="100000" sheet="1" objects="1" scenarios="1" formatColumns="0" formatRows="0"/>
  <mergeCells count="14">
    <mergeCell ref="A58:B58"/>
    <mergeCell ref="A20:B21"/>
    <mergeCell ref="A30:B30"/>
    <mergeCell ref="A31:B31"/>
    <mergeCell ref="A33:B33"/>
    <mergeCell ref="C33:N33"/>
    <mergeCell ref="A34:B35"/>
    <mergeCell ref="A6:N6"/>
    <mergeCell ref="A7:N7"/>
    <mergeCell ref="A9:A11"/>
    <mergeCell ref="D12:M13"/>
    <mergeCell ref="A17:B17"/>
    <mergeCell ref="A19:B19"/>
    <mergeCell ref="C19:N19"/>
  </mergeCells>
  <conditionalFormatting sqref="C22:Z29">
    <cfRule type="cellIs" dxfId="61" priority="1" operator="equal">
      <formula>0</formula>
    </cfRule>
  </conditionalFormatting>
  <conditionalFormatting sqref="C36:Z57">
    <cfRule type="cellIs" dxfId="60" priority="2" operator="equal">
      <formula>0</formula>
    </cfRule>
  </conditionalFormatting>
  <dataValidations count="3">
    <dataValidation allowBlank="1" showInputMessage="1" showErrorMessage="1" promptTitle="ATTENTION" prompt="Si le salaire d'au moins un salarié est présenté présenté dans cette déclaration de créances, merci d'encoder d'abord l'onglet 1C Time sheet salarie" sqref="B36" xr:uid="{153F8169-0BEB-44A5-8F38-C4E492995034}"/>
    <dataValidation type="list" showInputMessage="1" showErrorMessage="1" prompt="Si la facture ne reprend QUE les prestations liées à la subvention  dont question et mentionnée en E3, sélectionner &quot;NON&quot;" sqref="C12" xr:uid="{CA2CA284-F4F4-4BD5-81B3-7B8E1A9B1ECF}">
      <formula1>$AC$12:$AC$13</formula1>
    </dataValidation>
    <dataValidation type="list" showInputMessage="1" showErrorMessage="1" sqref="B16" xr:uid="{1143BB5F-F947-4D04-A1BE-732B46C1A1FA}">
      <formula1>$AB$1:$AB$2</formula1>
    </dataValidation>
  </dataValidations>
  <hyperlinks>
    <hyperlink ref="A12" location="'1B Tableau financier'!A774" display="'1B Tableau financier'!A774" xr:uid="{F2EC14E5-69ED-4DFD-AFB9-08678A919713}"/>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AF3C9-6F89-4449-908E-DF0BAC1527E5}">
  <dimension ref="A1:Z57"/>
  <sheetViews>
    <sheetView topLeftCell="A3" zoomScale="80" zoomScaleNormal="80" workbookViewId="0">
      <selection activeCell="C12" sqref="C12"/>
    </sheetView>
  </sheetViews>
  <sheetFormatPr baseColWidth="10" defaultColWidth="11.42578125" defaultRowHeight="15"/>
  <cols>
    <col min="1" max="1" width="15.140625" customWidth="1"/>
    <col min="2" max="2" width="88"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42" customFormat="1" ht="18.75" customHeight="1">
      <c r="A5" s="780"/>
      <c r="B5" s="106" t="s">
        <v>214</v>
      </c>
      <c r="C5" s="23"/>
      <c r="D5" s="87"/>
      <c r="E5" s="18"/>
      <c r="F5" s="98"/>
      <c r="G5" s="18"/>
      <c r="H5" s="98"/>
      <c r="O5" s="813"/>
      <c r="P5" s="813"/>
      <c r="Q5" s="813"/>
      <c r="R5" s="813"/>
      <c r="S5" s="813"/>
      <c r="T5" s="813"/>
      <c r="U5" s="813"/>
      <c r="V5" s="813"/>
      <c r="W5" s="813"/>
      <c r="X5" s="813"/>
      <c r="Y5" s="813"/>
      <c r="Z5" s="813"/>
    </row>
    <row r="6" spans="1:26" s="742" customFormat="1" ht="7.9" customHeight="1">
      <c r="A6" s="780"/>
      <c r="B6" s="106"/>
      <c r="C6" s="23"/>
      <c r="D6" s="87"/>
      <c r="E6" s="18"/>
      <c r="F6" s="98"/>
      <c r="G6" s="18"/>
      <c r="H6" s="98"/>
      <c r="O6" s="813"/>
      <c r="P6" s="813"/>
      <c r="Q6" s="813"/>
      <c r="R6" s="813"/>
      <c r="S6" s="813"/>
      <c r="T6" s="813"/>
      <c r="U6" s="813"/>
      <c r="V6" s="813"/>
      <c r="W6" s="813"/>
      <c r="X6" s="813"/>
      <c r="Y6" s="813"/>
      <c r="Z6" s="813"/>
    </row>
    <row r="7" spans="1:26" s="742" customFormat="1" ht="7.9" customHeight="1">
      <c r="A7" s="780"/>
      <c r="B7" s="106"/>
      <c r="C7" s="23"/>
      <c r="D7" s="87"/>
      <c r="E7" s="18"/>
      <c r="F7" s="98"/>
      <c r="G7" s="18"/>
      <c r="H7" s="98"/>
      <c r="O7" s="813"/>
      <c r="P7" s="813"/>
      <c r="Q7" s="813"/>
      <c r="R7" s="813"/>
      <c r="S7" s="813"/>
      <c r="T7" s="813"/>
      <c r="U7" s="813"/>
      <c r="V7" s="813"/>
      <c r="W7" s="813"/>
      <c r="X7" s="813"/>
      <c r="Y7" s="813"/>
      <c r="Z7" s="813"/>
    </row>
    <row r="8" spans="1:26" s="742" customFormat="1" ht="7.9" customHeight="1">
      <c r="A8" s="780"/>
      <c r="B8" s="106"/>
      <c r="C8" s="23"/>
      <c r="D8" s="87"/>
      <c r="E8" s="18"/>
      <c r="F8" s="98"/>
      <c r="G8" s="18"/>
      <c r="H8" s="98"/>
      <c r="O8" s="813"/>
      <c r="P8" s="813"/>
      <c r="Q8" s="813"/>
      <c r="R8" s="813"/>
      <c r="S8" s="813"/>
      <c r="T8" s="813"/>
      <c r="U8" s="813"/>
      <c r="V8" s="813"/>
      <c r="W8" s="813"/>
      <c r="X8" s="813"/>
      <c r="Y8" s="813"/>
      <c r="Z8" s="813"/>
    </row>
    <row r="9" spans="1:26" s="742" customFormat="1" ht="7.9" customHeight="1">
      <c r="A9" s="780"/>
      <c r="B9" s="106"/>
      <c r="C9" s="23"/>
      <c r="D9" s="87"/>
      <c r="E9" s="18"/>
      <c r="F9" s="98"/>
      <c r="G9" s="18"/>
      <c r="H9" s="98"/>
      <c r="O9" s="813"/>
      <c r="P9" s="813"/>
      <c r="Q9" s="813"/>
      <c r="R9" s="813"/>
      <c r="S9" s="813"/>
      <c r="T9" s="813"/>
      <c r="U9" s="813"/>
      <c r="V9" s="813"/>
      <c r="W9" s="813"/>
      <c r="X9" s="813"/>
      <c r="Y9" s="813"/>
      <c r="Z9" s="813"/>
    </row>
    <row r="10" spans="1:26" s="42"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45" customFormat="1" ht="7.9" customHeight="1" thickBot="1">
      <c r="A11" s="782"/>
      <c r="B11" s="46"/>
      <c r="O11" s="814"/>
      <c r="P11" s="814"/>
      <c r="Q11" s="814"/>
      <c r="R11" s="814"/>
      <c r="S11" s="814"/>
      <c r="T11" s="814"/>
      <c r="U11" s="814"/>
      <c r="V11" s="814"/>
      <c r="W11" s="814"/>
      <c r="X11" s="814"/>
      <c r="Y11" s="814"/>
      <c r="Z11" s="814"/>
    </row>
    <row r="12" spans="1:26" ht="30.75" thickBot="1">
      <c r="A12" s="899" t="s">
        <v>233</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NyOjWOUzhUP1k1ejBDYfvJXRaIWzgae18N5aRtYuqWa3IlGs1E+eGMUqYCRt/1ZCwr06m1rVPHP9E5wBN9wB3w==" saltValue="pFwRQhzgtPV8LtfM0ePWEQ==" spinCount="100000" sheet="1" objects="1" scenarios="1" formatColumns="0" formatRows="0"/>
  <mergeCells count="10">
    <mergeCell ref="D12:M13"/>
    <mergeCell ref="C32:N32"/>
    <mergeCell ref="A33:B34"/>
    <mergeCell ref="A57:B57"/>
    <mergeCell ref="A17:B17"/>
    <mergeCell ref="A19:B19"/>
    <mergeCell ref="C19:N19"/>
    <mergeCell ref="A20:B21"/>
    <mergeCell ref="A30:B30"/>
    <mergeCell ref="A32:B32"/>
  </mergeCells>
  <conditionalFormatting sqref="C22:Z29">
    <cfRule type="cellIs" dxfId="59" priority="1" operator="equal">
      <formula>0</formula>
    </cfRule>
  </conditionalFormatting>
  <conditionalFormatting sqref="C35:Z56">
    <cfRule type="cellIs" dxfId="58" priority="2" operator="equal">
      <formula>0</formula>
    </cfRule>
  </conditionalFormatting>
  <dataValidations count="4">
    <dataValidation type="list" showInputMessage="1" showErrorMessage="1" sqref="B16" xr:uid="{6A081AA5-FC0C-4001-B884-777EEEA61ACF}">
      <formula1>$Q$1:$Q$2</formula1>
    </dataValidation>
    <dataValidation type="list" showInputMessage="1" showErrorMessage="1" prompt="Si la facture ne reprend QUE les prestations liées à la subvention  dont question et mentionnée en E3, sélectionner &quot;NON&quot;" sqref="C12" xr:uid="{47E1C339-3CCF-4FB2-968A-6240E7DE5057}">
      <formula1>$Q$15:$Q$16</formula1>
    </dataValidation>
    <dataValidation allowBlank="1" showErrorMessage="1" promptTitle="ATTENTION" prompt="Si le salaire d'au moins un salarié est présenté présenté dans cette déclaration de créances, merci d'encoder d'abord l'onglet 1C Time sheet salarie" sqref="B35:B56" xr:uid="{CB5B8AD2-64A7-42AC-B2CE-4C3A6792BA10}"/>
    <dataValidation allowBlank="1" showInputMessage="1" showErrorMessage="1" promptTitle="Prestations et actions" prompt="Les missions (Arrêté) ou actions (Annexe Plan d'action) sont encodées dans l'onglet 1C TSalarié1, elles sont communes à tous les intervenants du projet. Les prestations sont à justifier dans une de ces actions." sqref="B12" xr:uid="{0F5ACE25-7CC9-4A70-A550-030B4148E4C8}"/>
  </dataValidations>
  <hyperlinks>
    <hyperlink ref="A13" location="'1B Tableau financier'!A298" display="NOM Prénom" xr:uid="{44253529-B8EB-490C-82D4-ED4D30AD331F}"/>
    <hyperlink ref="A12" location="'1C TSspéc1'!A613" display="'1C TSspéc1'!A613" xr:uid="{E85C4EF5-B5CE-468F-BC8D-35F31A619434}"/>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70CBF-31E5-4722-862C-F922EC916BA3}">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248</v>
      </c>
      <c r="B12" s="246" t="s">
        <v>469</v>
      </c>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PY25oN6l0NJcRWxEy2ZVAXreGav1lGvFhVqL5J+/vnpvtYmxVoMCfN7a5dgzaPZATSVx+B+L2yJizpWSSsdXBw==" saltValue="69FoN6keXgx/OjvsKPbTUw==" spinCount="100000" sheet="1" objects="1" scenarios="1" formatColumns="0" formatRows="0"/>
  <mergeCells count="10">
    <mergeCell ref="D12:M13"/>
    <mergeCell ref="A33:B34"/>
    <mergeCell ref="A57:B57"/>
    <mergeCell ref="A17:B17"/>
    <mergeCell ref="A19:B19"/>
    <mergeCell ref="C19:N19"/>
    <mergeCell ref="A20:B21"/>
    <mergeCell ref="A30:B30"/>
    <mergeCell ref="A32:B32"/>
    <mergeCell ref="C32:N32"/>
  </mergeCells>
  <conditionalFormatting sqref="C22:Z29">
    <cfRule type="cellIs" dxfId="57" priority="1" operator="equal">
      <formula>0</formula>
    </cfRule>
  </conditionalFormatting>
  <conditionalFormatting sqref="C35:Z56">
    <cfRule type="cellIs" dxfId="56" priority="2" operator="equal">
      <formula>0</formula>
    </cfRule>
  </conditionalFormatting>
  <dataValidations count="2">
    <dataValidation type="list" showInputMessage="1" showErrorMessage="1" sqref="B16" xr:uid="{BA82BD27-93EB-4DA5-8C33-F32ACB7B4BFE}">
      <formula1>$Q$1:$Q$2</formula1>
    </dataValidation>
    <dataValidation allowBlank="1" showErrorMessage="1" promptTitle="ATTENTION" prompt="Si le salaire d'au moins un salarié est présenté présenté dans cette déclaration de créances, merci d'encoder d'abord l'onglet 1C Time sheet salarie" sqref="B35:B56" xr:uid="{47D6B8D6-1229-4A08-9FE3-651CB30E84BD}"/>
  </dataValidations>
  <hyperlinks>
    <hyperlink ref="A13" location="'1B Tableau financier'!A310" display="NOM Prénom" xr:uid="{89BE68C2-11E9-48E6-8377-735C9FD07D5F}"/>
    <hyperlink ref="A12" location="'1B Tableau financier'!A637" display="'1B Tableau financier'!A637" xr:uid="{9C6354AF-3E62-4B9B-9494-6F87881A09DA}"/>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777FDB2-E5E8-48B9-B5CD-BB34723508B2}">
          <x14:formula1>
            <xm:f>'1C TSspéc1'!$Q$15:$Q$16</xm:f>
          </x14:formula1>
          <xm:sqref>C12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1B8A9-A7FA-447C-A63C-ED182BE23721}">
  <dimension ref="A1:Z57"/>
  <sheetViews>
    <sheetView topLeftCell="A5"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249</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xMJe8/5mYMz+MdHbghncRCR/yIvwLomZBkvJoaBXTu7DmphslOg+ulMGdqpknNCGuRruTZKtN40fxMZmEIU8w==" saltValue="QmTniZ4oaBiCGc38erAht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55" priority="1" operator="equal">
      <formula>0</formula>
    </cfRule>
  </conditionalFormatting>
  <conditionalFormatting sqref="C35:Z56">
    <cfRule type="cellIs" dxfId="5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1663C79-68D9-4040-A96F-C966430813FF}"/>
    <dataValidation type="list" showInputMessage="1" showErrorMessage="1" sqref="B16" xr:uid="{D40936D6-18E3-4894-96CA-F63875829AAD}">
      <formula1>$Q$1:$Q$2</formula1>
    </dataValidation>
  </dataValidations>
  <hyperlinks>
    <hyperlink ref="A13" location="'1B Tableau financier'!A310" display="NOM Prénom" xr:uid="{3B12F79D-6136-45D4-B011-47BF3AD379AC}"/>
    <hyperlink ref="A12" location="'1B Tableau financier'!A661" display="'1B Tableau financier'!A661" xr:uid="{D44539F3-22D6-46EA-A5D7-1A1DB9A16A84}"/>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EE7D0D4-67C7-4497-BC47-86B7F2C79C34}">
          <x14:formula1>
            <xm:f>'1C TSspéc1'!$Q$15:$Q$16</xm:f>
          </x14:formula1>
          <xm:sqref>C12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68614-7F13-40D0-9642-A9F67431C61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250</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a66Vz6cyqo7IdESeSOcDKDZPZMZTHc90rbUup+XJVGEOOshfZX08vStxT2sfZHPe4TFZdXe3tWqeePhVjqlgA==" saltValue="sY4gJ3+4WNB5wawJTDwe0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53" priority="1" operator="equal">
      <formula>0</formula>
    </cfRule>
  </conditionalFormatting>
  <conditionalFormatting sqref="C35:Z56">
    <cfRule type="cellIs" dxfId="52" priority="2" operator="equal">
      <formula>0</formula>
    </cfRule>
  </conditionalFormatting>
  <dataValidations count="2">
    <dataValidation type="list" showInputMessage="1" showErrorMessage="1" sqref="B16" xr:uid="{CB11D6DA-4BE6-439F-AD06-84BBAB8C3404}">
      <formula1>$Q$1:$Q$2</formula1>
    </dataValidation>
    <dataValidation allowBlank="1" showErrorMessage="1" promptTitle="ATTENTION" prompt="Si le salaire d'au moins un salarié est présenté présenté dans cette déclaration de créances, merci d'encoder d'abord l'onglet 1C Time sheet salarie" sqref="B35:B56" xr:uid="{6F1C70E1-54CF-46AA-BDF4-2E9314002749}"/>
  </dataValidations>
  <hyperlinks>
    <hyperlink ref="A13" location="'1B Tableau financier'!A310" display="NOM Prénom" xr:uid="{5021CABF-B9FB-492C-96F7-EB25E39B03CB}"/>
    <hyperlink ref="A12" location="'1B Tableau financier'!A685" display="'1B Tableau financier'!A685" xr:uid="{1F724D8E-5B0A-49C2-BF7C-0A372F38F945}"/>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248DF48-278D-4892-815D-9A3A2A25A7C5}">
          <x14:formula1>
            <xm:f>'1C TSspéc1'!$Q$15:$Q$16</xm:f>
          </x14:formula1>
          <xm:sqref>C12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045CD-7D14-4649-B340-E5B1601C082B}">
  <sheetPr codeName="Feuil3"/>
  <dimension ref="A1:Z558"/>
  <sheetViews>
    <sheetView zoomScale="80" zoomScaleNormal="80" zoomScaleSheetLayoutView="100" workbookViewId="0">
      <selection activeCell="C18" sqref="C18"/>
    </sheetView>
  </sheetViews>
  <sheetFormatPr baseColWidth="10" defaultColWidth="11.42578125" defaultRowHeight="18.75" customHeight="1"/>
  <cols>
    <col min="1" max="1" width="15.140625" style="45" customWidth="1"/>
    <col min="2" max="2" width="89"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265</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163</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568" t="s">
        <v>164</v>
      </c>
      <c r="B8" s="246"/>
      <c r="C8" s="249"/>
      <c r="D8" s="250"/>
      <c r="E8" s="249"/>
      <c r="F8" s="249"/>
      <c r="G8" s="249"/>
      <c r="H8" s="249"/>
      <c r="I8" s="249"/>
      <c r="J8" s="249"/>
      <c r="K8" s="249"/>
      <c r="L8" s="249"/>
      <c r="M8" s="249"/>
      <c r="N8" s="251"/>
    </row>
    <row r="9" spans="1:26" ht="15">
      <c r="A9" s="252" t="s">
        <v>165</v>
      </c>
      <c r="B9" s="247" t="s">
        <v>166</v>
      </c>
      <c r="C9" s="669"/>
      <c r="D9" s="668"/>
      <c r="E9" s="47"/>
      <c r="F9" s="47"/>
      <c r="N9" s="254"/>
    </row>
    <row r="10" spans="1:26" ht="26.25" thickBot="1">
      <c r="A10" s="631" t="s">
        <v>300</v>
      </c>
      <c r="B10" s="665"/>
      <c r="C10" s="667"/>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c r="O14" s="45"/>
      <c r="P14" s="45"/>
      <c r="Q14" s="45"/>
      <c r="R14" s="45"/>
      <c r="S14" s="45"/>
      <c r="T14" s="45"/>
      <c r="U14" s="45"/>
      <c r="V14" s="45"/>
      <c r="W14" s="45"/>
      <c r="X14" s="45"/>
      <c r="Y14" s="45"/>
      <c r="Z14" s="45"/>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622" t="str">
        <f>IF('1B Tableau financier'!K2="Pôle","Contribution à la stratégie régionale et à celle du Pôle","")</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623" t="str">
        <f>IF('1B Tableau financier'!K2="Pôle","Présélection des projets par le pôle en vue de la labellisation par le GW","")</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623" t="str">
        <f>IF('1B Tableau financier'!K2="Pôle","Rédaction rapport annuel - comité d'accompagnement","")</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623" t="str">
        <f>IF('1B Tableau financier'!K2="Pôle","Missions/demandes institutionnelles","")</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623" t="str">
        <f>IF('1B Tableau financier'!K2="Pôle","Aide au montage de projets (maturation et accompagnement)","")</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623" t="str">
        <f>IF('1B Tableau financier'!K2="Pôle","Animation et soutien à la dynamique économique","")</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623" t="str">
        <f>IF('1B Tableau financier'!K2="Pôle","Gestion des organes de gouvernance et opérationnels","")</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623" t="str">
        <f>IF('1B Tableau financier'!K2="Pôle","Support administratif","")</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c r="O28" s="45"/>
      <c r="P28" s="45"/>
      <c r="Q28" s="45"/>
      <c r="R28" s="45"/>
      <c r="S28" s="45"/>
      <c r="T28" s="45"/>
      <c r="U28" s="45"/>
      <c r="V28" s="45"/>
      <c r="W28" s="45"/>
      <c r="X28" s="45"/>
      <c r="Y28" s="45"/>
      <c r="Z28" s="45"/>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282" t="s">
        <v>187</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283" t="s">
        <v>189</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283" t="s">
        <v>191</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283" t="s">
        <v>191</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283" t="s">
        <v>191</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283" t="s">
        <v>191</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283" t="s">
        <v>191</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283" t="s">
        <v>191</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283" t="s">
        <v>191</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283" t="s">
        <v>191</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283" t="s">
        <v>191</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283" t="s">
        <v>191</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283" t="s">
        <v>191</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283" t="s">
        <v>191</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283" t="s">
        <v>191</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283" t="s">
        <v>191</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283" t="s">
        <v>191</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283" t="s">
        <v>191</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283" t="s">
        <v>191</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283" t="s">
        <v>191</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283" t="s">
        <v>191</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287" t="s">
        <v>210</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SUM(C31:C52)</f>
        <v>0</v>
      </c>
      <c r="D53" s="67">
        <f t="shared" ref="D53:Z53" si="5">SUM(D31:D52)</f>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56" spans="1:26" ht="27.75" customHeight="1">
      <c r="B56" s="45"/>
    </row>
    <row r="57" spans="1:26" ht="15">
      <c r="B57" s="45"/>
    </row>
    <row r="58" spans="1:26" ht="15">
      <c r="B58" s="45"/>
    </row>
    <row r="59" spans="1:26" ht="39" customHeight="1">
      <c r="B59" s="45"/>
    </row>
    <row r="60" spans="1:26" ht="18.75" customHeight="1">
      <c r="B60" s="45"/>
    </row>
    <row r="61" spans="1:26" ht="18.75" customHeight="1">
      <c r="B61" s="45"/>
    </row>
    <row r="62" spans="1:26" s="48" customFormat="1" ht="18.75" customHeight="1"/>
    <row r="63" spans="1:26" s="48" customFormat="1" ht="18.75" customHeight="1"/>
    <row r="64" spans="1:26" s="48" customFormat="1" ht="18.75" customHeight="1">
      <c r="C64" s="49"/>
    </row>
    <row r="65" spans="2:3" ht="18.75" customHeight="1">
      <c r="B65" s="45"/>
      <c r="C65" s="50"/>
    </row>
    <row r="66" spans="2:3" ht="18.75" customHeight="1">
      <c r="B66" s="45"/>
      <c r="C66" s="50"/>
    </row>
    <row r="67" spans="2:3" ht="18.75" customHeight="1">
      <c r="B67" s="45"/>
      <c r="C67" s="50"/>
    </row>
    <row r="68" spans="2:3" ht="18.75" customHeight="1">
      <c r="B68" s="45"/>
      <c r="C68" s="50"/>
    </row>
    <row r="69" spans="2:3" ht="18.75" customHeight="1">
      <c r="B69" s="45"/>
      <c r="C69" s="50"/>
    </row>
    <row r="70" spans="2:3" ht="18.75" customHeight="1">
      <c r="B70" s="45"/>
      <c r="C70" s="50"/>
    </row>
    <row r="71" spans="2:3" ht="18.75" customHeight="1">
      <c r="B71" s="45"/>
      <c r="C71" s="50"/>
    </row>
    <row r="72" spans="2:3" ht="31.9" customHeight="1">
      <c r="B72" s="45"/>
    </row>
    <row r="73" spans="2:3" ht="18.75" customHeight="1">
      <c r="B73" s="45"/>
    </row>
    <row r="74" spans="2:3" ht="18.75" customHeight="1">
      <c r="B74" s="45"/>
    </row>
    <row r="75" spans="2:3" ht="29.25" customHeight="1">
      <c r="B75" s="45"/>
    </row>
    <row r="76" spans="2:3" s="48" customFormat="1" ht="18.75" customHeight="1"/>
    <row r="77" spans="2:3" s="48" customFormat="1" ht="18.75" customHeight="1"/>
    <row r="78" spans="2:3" s="48" customFormat="1" ht="18.75" customHeight="1">
      <c r="C78" s="49"/>
    </row>
    <row r="79" spans="2:3" ht="18.75" customHeight="1">
      <c r="B79" s="45"/>
      <c r="C79" s="50"/>
    </row>
    <row r="80" spans="2:3" ht="18.75" customHeight="1">
      <c r="B80" s="45"/>
      <c r="C80" s="50"/>
    </row>
    <row r="81" spans="2:3" ht="18.75" customHeight="1">
      <c r="B81" s="45"/>
      <c r="C81" s="50"/>
    </row>
    <row r="82" spans="2:3" ht="18.75" customHeight="1">
      <c r="B82" s="45"/>
      <c r="C82" s="50"/>
    </row>
    <row r="83" spans="2:3" ht="18.75" customHeight="1">
      <c r="B83" s="45"/>
      <c r="C83" s="50"/>
    </row>
    <row r="84" spans="2:3" ht="18.75" customHeight="1">
      <c r="B84" s="45"/>
      <c r="C84" s="50"/>
    </row>
    <row r="85" spans="2:3" ht="18.75" customHeight="1">
      <c r="B85" s="45"/>
      <c r="C85" s="50"/>
    </row>
    <row r="86" spans="2:3" ht="18.75" customHeight="1">
      <c r="B86" s="45"/>
      <c r="C86" s="50"/>
    </row>
    <row r="87" spans="2:3" ht="18.75" customHeight="1">
      <c r="B87" s="45"/>
      <c r="C87" s="50"/>
    </row>
    <row r="88" spans="2:3" ht="18.75" customHeight="1">
      <c r="B88" s="45"/>
      <c r="C88" s="50"/>
    </row>
    <row r="89" spans="2:3" ht="18.75" customHeight="1">
      <c r="B89" s="45"/>
      <c r="C89" s="50"/>
    </row>
    <row r="90" spans="2:3" ht="18.75" customHeight="1">
      <c r="B90" s="45"/>
      <c r="C90" s="50"/>
    </row>
    <row r="91" spans="2:3" ht="18.75" customHeight="1">
      <c r="B91" s="45"/>
      <c r="C91" s="50"/>
    </row>
    <row r="92" spans="2:3" ht="18.75" customHeight="1">
      <c r="B92" s="45"/>
      <c r="C92" s="50"/>
    </row>
    <row r="93" spans="2:3" ht="18.75" customHeight="1">
      <c r="B93" s="45"/>
      <c r="C93" s="50"/>
    </row>
    <row r="94" spans="2:3" ht="18.75" customHeight="1">
      <c r="B94" s="45"/>
      <c r="C94" s="50"/>
    </row>
    <row r="95" spans="2:3" ht="18.75" customHeight="1">
      <c r="B95" s="45"/>
      <c r="C95" s="50"/>
    </row>
    <row r="96" spans="2:3" ht="18.75" customHeight="1">
      <c r="B96" s="45"/>
      <c r="C96" s="50"/>
    </row>
    <row r="97" spans="2:3" ht="18.75" customHeight="1">
      <c r="B97" s="45"/>
      <c r="C97" s="50"/>
    </row>
    <row r="98" spans="2:3" ht="18.75" customHeight="1">
      <c r="B98" s="45"/>
      <c r="C98" s="50"/>
    </row>
    <row r="99" spans="2:3" ht="39.950000000000003" customHeight="1">
      <c r="B99" s="45"/>
      <c r="C99" s="50"/>
    </row>
    <row r="100" spans="2:3" ht="18.75" customHeight="1">
      <c r="B100" s="45"/>
    </row>
    <row r="101" spans="2:3" ht="18.75" customHeight="1">
      <c r="B101" s="45"/>
    </row>
    <row r="102" spans="2:3" ht="18.75" customHeight="1">
      <c r="B102" s="45"/>
    </row>
    <row r="103" spans="2:3" ht="15">
      <c r="B103" s="45"/>
    </row>
    <row r="104" spans="2:3" ht="21.75" customHeight="1">
      <c r="B104" s="45"/>
    </row>
    <row r="105" spans="2:3" ht="18.75" customHeight="1">
      <c r="B105" s="45"/>
    </row>
    <row r="106" spans="2:3" ht="27.75" customHeight="1">
      <c r="B106" s="45"/>
    </row>
    <row r="107" spans="2:3" ht="15">
      <c r="B107" s="45"/>
    </row>
    <row r="108" spans="2:3" ht="15">
      <c r="B108" s="45"/>
    </row>
    <row r="109" spans="2:3" ht="39" customHeight="1">
      <c r="B109" s="45"/>
    </row>
    <row r="110" spans="2:3" ht="18.75" customHeight="1">
      <c r="B110" s="45"/>
    </row>
    <row r="111" spans="2:3" ht="18.75" customHeight="1">
      <c r="B111" s="45"/>
    </row>
    <row r="112" spans="2:3" s="48" customFormat="1" ht="18.75" customHeight="1"/>
    <row r="113" spans="2:3" s="48" customFormat="1" ht="18.75" customHeight="1"/>
    <row r="114" spans="2:3" s="48" customFormat="1" ht="18.75" customHeight="1">
      <c r="C114" s="49"/>
    </row>
    <row r="115" spans="2:3" ht="18.75" customHeight="1">
      <c r="B115" s="45"/>
      <c r="C115" s="50"/>
    </row>
    <row r="116" spans="2:3" ht="18.75" customHeight="1">
      <c r="B116" s="45"/>
      <c r="C116" s="50"/>
    </row>
    <row r="117" spans="2:3" ht="18.75" customHeight="1">
      <c r="B117" s="45"/>
      <c r="C117" s="50"/>
    </row>
    <row r="118" spans="2:3" ht="18.75" customHeight="1">
      <c r="B118" s="45"/>
      <c r="C118" s="50"/>
    </row>
    <row r="119" spans="2:3" ht="18.75" customHeight="1">
      <c r="B119" s="45"/>
      <c r="C119" s="50"/>
    </row>
    <row r="120" spans="2:3" ht="18.75" customHeight="1">
      <c r="B120" s="45"/>
      <c r="C120" s="50"/>
    </row>
    <row r="121" spans="2:3" ht="18.75" customHeight="1">
      <c r="B121" s="45"/>
      <c r="C121" s="50"/>
    </row>
    <row r="122" spans="2:3" ht="31.9" customHeight="1">
      <c r="B122" s="45"/>
    </row>
    <row r="123" spans="2:3" ht="18.75" customHeight="1">
      <c r="B123" s="45"/>
    </row>
    <row r="124" spans="2:3" ht="18.75" customHeight="1">
      <c r="B124" s="45"/>
    </row>
    <row r="125" spans="2:3" ht="29.25" customHeight="1">
      <c r="B125" s="45"/>
    </row>
    <row r="126" spans="2:3" s="48" customFormat="1" ht="18.75" customHeight="1"/>
    <row r="127" spans="2:3" s="48" customFormat="1" ht="18.75" customHeight="1"/>
    <row r="128" spans="2:3" s="48" customFormat="1" ht="18.75" customHeight="1">
      <c r="C128" s="49"/>
    </row>
    <row r="129" spans="2:3" ht="18.75" customHeight="1">
      <c r="B129" s="45"/>
      <c r="C129" s="50"/>
    </row>
    <row r="130" spans="2:3" ht="18.75" customHeight="1">
      <c r="B130" s="45"/>
      <c r="C130" s="50"/>
    </row>
    <row r="131" spans="2:3" ht="18.75" customHeight="1">
      <c r="B131" s="45"/>
      <c r="C131" s="50"/>
    </row>
    <row r="132" spans="2:3" ht="18.75" customHeight="1">
      <c r="B132" s="45"/>
      <c r="C132" s="50"/>
    </row>
    <row r="133" spans="2:3" ht="18.75" customHeight="1">
      <c r="B133" s="45"/>
      <c r="C133" s="50"/>
    </row>
    <row r="134" spans="2:3" ht="18.75" customHeight="1">
      <c r="B134" s="45"/>
      <c r="C134" s="50"/>
    </row>
    <row r="135" spans="2:3" ht="18.75" customHeight="1">
      <c r="B135" s="45"/>
      <c r="C135" s="50"/>
    </row>
    <row r="136" spans="2:3" ht="18.75" customHeight="1">
      <c r="B136" s="45"/>
      <c r="C136" s="50"/>
    </row>
    <row r="137" spans="2:3" ht="18.75" customHeight="1">
      <c r="B137" s="45"/>
      <c r="C137" s="50"/>
    </row>
    <row r="138" spans="2:3" ht="18.75" customHeight="1">
      <c r="B138" s="45"/>
      <c r="C138" s="50"/>
    </row>
    <row r="139" spans="2:3" ht="18.75" customHeight="1">
      <c r="B139" s="45"/>
      <c r="C139" s="50"/>
    </row>
    <row r="140" spans="2:3" ht="18.75" customHeight="1">
      <c r="B140" s="45"/>
      <c r="C140" s="50"/>
    </row>
    <row r="141" spans="2:3" ht="18.75" customHeight="1">
      <c r="B141" s="45"/>
      <c r="C141" s="50"/>
    </row>
    <row r="142" spans="2:3" ht="18.75" customHeight="1">
      <c r="B142" s="45"/>
      <c r="C142" s="50"/>
    </row>
    <row r="143" spans="2:3" ht="18.75" customHeight="1">
      <c r="B143" s="45"/>
      <c r="C143" s="50"/>
    </row>
    <row r="144" spans="2:3" ht="18.75" customHeight="1">
      <c r="B144" s="45"/>
      <c r="C144" s="50"/>
    </row>
    <row r="145" spans="2:3" ht="18.75" customHeight="1">
      <c r="B145" s="45"/>
      <c r="C145" s="50"/>
    </row>
    <row r="146" spans="2:3" ht="18.75" customHeight="1">
      <c r="B146" s="45"/>
      <c r="C146" s="50"/>
    </row>
    <row r="147" spans="2:3" ht="18.75" customHeight="1">
      <c r="B147" s="45"/>
      <c r="C147" s="50"/>
    </row>
    <row r="148" spans="2:3" ht="18.75" customHeight="1">
      <c r="B148" s="45"/>
      <c r="C148" s="50"/>
    </row>
    <row r="149" spans="2:3" ht="39.950000000000003" customHeight="1">
      <c r="B149" s="45"/>
      <c r="C149" s="50"/>
    </row>
    <row r="150" spans="2:3" ht="18.75" customHeight="1">
      <c r="B150" s="45"/>
    </row>
    <row r="151" spans="2:3" ht="18.75" customHeight="1">
      <c r="B151" s="45"/>
    </row>
    <row r="152" spans="2:3" ht="18.75" customHeight="1">
      <c r="B152" s="45"/>
    </row>
    <row r="153" spans="2:3" ht="15">
      <c r="B153" s="45"/>
    </row>
    <row r="154" spans="2:3" ht="15">
      <c r="B154" s="45"/>
    </row>
    <row r="155" spans="2:3" ht="19.5" customHeight="1">
      <c r="B155" s="45"/>
    </row>
    <row r="156" spans="2:3" ht="27.75" customHeight="1">
      <c r="B156" s="45"/>
    </row>
    <row r="157" spans="2:3" ht="15">
      <c r="B157" s="45"/>
    </row>
    <row r="158" spans="2:3" ht="15">
      <c r="B158" s="45"/>
    </row>
    <row r="159" spans="2:3" ht="39" customHeight="1">
      <c r="B159" s="45"/>
    </row>
    <row r="160" spans="2:3" ht="18.75" customHeight="1">
      <c r="B160" s="45"/>
    </row>
    <row r="161" spans="2:3" ht="18.75" customHeight="1">
      <c r="B161" s="45"/>
    </row>
    <row r="162" spans="2:3" s="48" customFormat="1" ht="18.75" customHeight="1"/>
    <row r="163" spans="2:3" s="48" customFormat="1" ht="18.75" customHeight="1"/>
    <row r="164" spans="2:3" s="48" customFormat="1" ht="18.75" customHeight="1">
      <c r="C164" s="49"/>
    </row>
    <row r="165" spans="2:3" ht="18.75" customHeight="1">
      <c r="B165" s="45"/>
      <c r="C165" s="50"/>
    </row>
    <row r="166" spans="2:3" ht="18.75" customHeight="1">
      <c r="B166" s="45"/>
      <c r="C166" s="50"/>
    </row>
    <row r="167" spans="2:3" ht="18.75" customHeight="1">
      <c r="B167" s="45"/>
      <c r="C167" s="50"/>
    </row>
    <row r="168" spans="2:3" ht="18.75" customHeight="1">
      <c r="B168" s="45"/>
      <c r="C168" s="50"/>
    </row>
    <row r="169" spans="2:3" ht="18.75" customHeight="1">
      <c r="B169" s="45"/>
      <c r="C169" s="50"/>
    </row>
    <row r="170" spans="2:3" ht="18.75" customHeight="1">
      <c r="B170" s="45"/>
      <c r="C170" s="50"/>
    </row>
    <row r="171" spans="2:3" ht="18.75" customHeight="1">
      <c r="B171" s="45"/>
      <c r="C171" s="50"/>
    </row>
    <row r="172" spans="2:3" ht="31.9" customHeight="1">
      <c r="B172" s="45"/>
    </row>
    <row r="173" spans="2:3" ht="18.75" customHeight="1">
      <c r="B173" s="45"/>
    </row>
    <row r="174" spans="2:3" ht="18.75" customHeight="1">
      <c r="B174" s="45"/>
    </row>
    <row r="175" spans="2:3" ht="29.25" customHeight="1">
      <c r="B175" s="45"/>
    </row>
    <row r="176" spans="2:3" s="48" customFormat="1" ht="18.75" customHeight="1"/>
    <row r="177" spans="2:3" s="48" customFormat="1" ht="18.75" customHeight="1"/>
    <row r="178" spans="2:3" s="48" customFormat="1" ht="18.75" customHeight="1">
      <c r="C178" s="49"/>
    </row>
    <row r="179" spans="2:3" ht="18.75" customHeight="1">
      <c r="B179" s="45"/>
      <c r="C179" s="50"/>
    </row>
    <row r="180" spans="2:3" ht="18.75" customHeight="1">
      <c r="B180" s="45"/>
      <c r="C180" s="50"/>
    </row>
    <row r="181" spans="2:3" ht="18.75" customHeight="1">
      <c r="B181" s="45"/>
      <c r="C181" s="50"/>
    </row>
    <row r="182" spans="2:3" ht="18.75" customHeight="1">
      <c r="B182" s="45"/>
      <c r="C182" s="50"/>
    </row>
    <row r="183" spans="2:3" ht="18.75" customHeight="1">
      <c r="B183" s="45"/>
      <c r="C183" s="50"/>
    </row>
    <row r="184" spans="2:3" ht="18.75" customHeight="1">
      <c r="B184" s="45"/>
      <c r="C184" s="50"/>
    </row>
    <row r="185" spans="2:3" ht="18.75" customHeight="1">
      <c r="B185" s="45"/>
      <c r="C185" s="50"/>
    </row>
    <row r="186" spans="2:3" ht="18.75" customHeight="1">
      <c r="B186" s="45"/>
      <c r="C186" s="50"/>
    </row>
    <row r="187" spans="2:3" ht="18.75" customHeight="1">
      <c r="B187" s="45"/>
      <c r="C187" s="50"/>
    </row>
    <row r="188" spans="2:3" ht="18.75" customHeight="1">
      <c r="B188" s="45"/>
      <c r="C188" s="50"/>
    </row>
    <row r="189" spans="2:3" ht="18.75" customHeight="1">
      <c r="B189" s="45"/>
      <c r="C189" s="50"/>
    </row>
    <row r="190" spans="2:3" ht="18.75" customHeight="1">
      <c r="B190" s="45"/>
      <c r="C190" s="50"/>
    </row>
    <row r="191" spans="2:3" ht="18.75" customHeight="1">
      <c r="B191" s="45"/>
      <c r="C191" s="50"/>
    </row>
    <row r="192" spans="2:3" ht="18.75" customHeight="1">
      <c r="B192" s="45"/>
      <c r="C192" s="50"/>
    </row>
    <row r="193" spans="2:3" ht="18.75" customHeight="1">
      <c r="B193" s="45"/>
      <c r="C193" s="50"/>
    </row>
    <row r="194" spans="2:3" ht="18.75" customHeight="1">
      <c r="B194" s="45"/>
      <c r="C194" s="50"/>
    </row>
    <row r="195" spans="2:3" ht="18.75" customHeight="1">
      <c r="B195" s="45"/>
      <c r="C195" s="50"/>
    </row>
    <row r="196" spans="2:3" ht="18.75" customHeight="1">
      <c r="B196" s="45"/>
      <c r="C196" s="50"/>
    </row>
    <row r="197" spans="2:3" ht="18.75" customHeight="1">
      <c r="B197" s="45"/>
      <c r="C197" s="50"/>
    </row>
    <row r="198" spans="2:3" ht="18.75" customHeight="1">
      <c r="B198" s="45"/>
      <c r="C198" s="50"/>
    </row>
    <row r="199" spans="2:3" ht="39.950000000000003" customHeight="1">
      <c r="B199" s="45"/>
      <c r="C199" s="50"/>
    </row>
    <row r="200" spans="2:3" ht="18.75" customHeight="1">
      <c r="B200" s="45"/>
    </row>
    <row r="201" spans="2:3" ht="18.75" customHeight="1">
      <c r="B201" s="45"/>
    </row>
    <row r="202" spans="2:3" ht="18.75" customHeight="1">
      <c r="B202" s="45"/>
    </row>
    <row r="203" spans="2:3" ht="15">
      <c r="B203" s="45"/>
    </row>
    <row r="204" spans="2:3" ht="15">
      <c r="B204" s="45"/>
    </row>
    <row r="205" spans="2:3" ht="18.75" customHeight="1">
      <c r="B205" s="45"/>
    </row>
    <row r="206" spans="2:3" ht="27.75" customHeight="1">
      <c r="B206" s="45"/>
    </row>
    <row r="207" spans="2:3" ht="15">
      <c r="B207" s="45"/>
    </row>
    <row r="208" spans="2:3" ht="15">
      <c r="B208" s="45"/>
    </row>
    <row r="209" spans="2:3" ht="39" customHeight="1">
      <c r="B209" s="45"/>
    </row>
    <row r="210" spans="2:3" ht="18.75" customHeight="1">
      <c r="B210" s="45"/>
    </row>
    <row r="211" spans="2:3" ht="18.75" customHeight="1">
      <c r="B211" s="45"/>
    </row>
    <row r="212" spans="2:3" s="48" customFormat="1" ht="18.75" customHeight="1"/>
    <row r="213" spans="2:3" s="48" customFormat="1" ht="18.75" customHeight="1"/>
    <row r="214" spans="2:3" s="48" customFormat="1" ht="18.75" customHeight="1">
      <c r="C214" s="49"/>
    </row>
    <row r="215" spans="2:3" ht="18.75" customHeight="1">
      <c r="B215" s="45"/>
      <c r="C215" s="50"/>
    </row>
    <row r="216" spans="2:3" ht="18.75" customHeight="1">
      <c r="B216" s="45"/>
      <c r="C216" s="50"/>
    </row>
    <row r="217" spans="2:3" ht="18.75" customHeight="1">
      <c r="B217" s="45"/>
      <c r="C217" s="50"/>
    </row>
    <row r="218" spans="2:3" ht="18.75" customHeight="1">
      <c r="B218" s="45"/>
      <c r="C218" s="50"/>
    </row>
    <row r="219" spans="2:3" ht="18.75" customHeight="1">
      <c r="B219" s="45"/>
      <c r="C219" s="50"/>
    </row>
    <row r="220" spans="2:3" ht="18.75" customHeight="1">
      <c r="B220" s="45"/>
      <c r="C220" s="50"/>
    </row>
    <row r="221" spans="2:3" ht="18.75" customHeight="1">
      <c r="B221" s="45"/>
      <c r="C221" s="50"/>
    </row>
    <row r="222" spans="2:3" ht="31.9" customHeight="1">
      <c r="B222" s="45"/>
    </row>
    <row r="223" spans="2:3" ht="18.75" customHeight="1">
      <c r="B223" s="45"/>
    </row>
    <row r="224" spans="2:3" ht="18.75" customHeight="1">
      <c r="B224" s="45"/>
    </row>
    <row r="225" spans="2:3" ht="29.25" customHeight="1">
      <c r="B225" s="45"/>
    </row>
    <row r="226" spans="2:3" s="48" customFormat="1" ht="18.75" customHeight="1"/>
    <row r="227" spans="2:3" s="48" customFormat="1" ht="18.75" customHeight="1"/>
    <row r="228" spans="2:3" s="48" customFormat="1" ht="18.75" customHeight="1">
      <c r="C228" s="49"/>
    </row>
    <row r="229" spans="2:3" ht="18.75" customHeight="1">
      <c r="B229" s="45"/>
      <c r="C229" s="50"/>
    </row>
    <row r="230" spans="2:3" ht="18.75" customHeight="1">
      <c r="B230" s="45"/>
      <c r="C230" s="50"/>
    </row>
    <row r="231" spans="2:3" ht="18.75" customHeight="1">
      <c r="B231" s="45"/>
      <c r="C231" s="50"/>
    </row>
    <row r="232" spans="2:3" ht="18.75" customHeight="1">
      <c r="B232" s="45"/>
      <c r="C232" s="50"/>
    </row>
    <row r="233" spans="2:3" ht="18.75" customHeight="1">
      <c r="B233" s="45"/>
      <c r="C233" s="50"/>
    </row>
    <row r="234" spans="2:3" ht="18.75" customHeight="1">
      <c r="B234" s="45"/>
      <c r="C234" s="50"/>
    </row>
    <row r="235" spans="2:3" ht="18.75" customHeight="1">
      <c r="B235" s="45"/>
      <c r="C235" s="50"/>
    </row>
    <row r="236" spans="2:3" ht="18.75" customHeight="1">
      <c r="B236" s="45"/>
      <c r="C236" s="50"/>
    </row>
    <row r="237" spans="2:3" ht="18.75" customHeight="1">
      <c r="B237" s="45"/>
      <c r="C237" s="50"/>
    </row>
    <row r="238" spans="2:3" ht="18.75" customHeight="1">
      <c r="B238" s="45"/>
      <c r="C238" s="50"/>
    </row>
    <row r="239" spans="2:3" ht="18.75" customHeight="1">
      <c r="B239" s="45"/>
      <c r="C239" s="50"/>
    </row>
    <row r="240" spans="2:3" ht="18.75" customHeight="1">
      <c r="B240" s="45"/>
      <c r="C240" s="50"/>
    </row>
    <row r="241" spans="2:3" ht="18.75" customHeight="1">
      <c r="B241" s="45"/>
      <c r="C241" s="50"/>
    </row>
    <row r="242" spans="2:3" ht="18.75" customHeight="1">
      <c r="B242" s="45"/>
      <c r="C242" s="50"/>
    </row>
    <row r="243" spans="2:3" ht="18.75" customHeight="1">
      <c r="B243" s="45"/>
      <c r="C243" s="50"/>
    </row>
    <row r="244" spans="2:3" ht="18.75" customHeight="1">
      <c r="B244" s="45"/>
      <c r="C244" s="50"/>
    </row>
    <row r="245" spans="2:3" ht="18.75" customHeight="1">
      <c r="B245" s="45"/>
      <c r="C245" s="50"/>
    </row>
    <row r="246" spans="2:3" ht="18.75" customHeight="1">
      <c r="B246" s="45"/>
      <c r="C246" s="50"/>
    </row>
    <row r="247" spans="2:3" ht="18.75" customHeight="1">
      <c r="B247" s="45"/>
      <c r="C247" s="50"/>
    </row>
    <row r="248" spans="2:3" ht="18.75" customHeight="1">
      <c r="B248" s="45"/>
      <c r="C248" s="50"/>
    </row>
    <row r="249" spans="2:3" ht="39.950000000000003" customHeight="1">
      <c r="B249" s="45"/>
      <c r="C249" s="50"/>
    </row>
    <row r="250" spans="2:3" ht="18.75" customHeight="1">
      <c r="B250" s="45"/>
    </row>
    <row r="251" spans="2:3" ht="18.75" customHeight="1">
      <c r="B251" s="45"/>
    </row>
    <row r="252" spans="2:3" ht="18.75" customHeight="1">
      <c r="B252" s="45"/>
    </row>
    <row r="253" spans="2:3" ht="15">
      <c r="B253" s="45"/>
    </row>
    <row r="254" spans="2:3" ht="15">
      <c r="B254" s="45"/>
    </row>
    <row r="255" spans="2:3" ht="18.75" customHeight="1">
      <c r="B255" s="45"/>
    </row>
    <row r="256" spans="2:3" ht="27.75" customHeight="1">
      <c r="B256" s="45"/>
    </row>
    <row r="257" spans="2:3" ht="15">
      <c r="B257" s="45"/>
    </row>
    <row r="258" spans="2:3" ht="15">
      <c r="B258" s="45"/>
    </row>
    <row r="259" spans="2:3" ht="39" customHeight="1">
      <c r="B259" s="45"/>
    </row>
    <row r="260" spans="2:3" ht="18.75" customHeight="1">
      <c r="B260" s="45"/>
    </row>
    <row r="261" spans="2:3" ht="18.75" customHeight="1">
      <c r="B261" s="45"/>
    </row>
    <row r="262" spans="2:3" s="48" customFormat="1" ht="18.75" customHeight="1"/>
    <row r="263" spans="2:3" s="48" customFormat="1" ht="18.75" customHeight="1"/>
    <row r="264" spans="2:3" s="48" customFormat="1" ht="18.75" customHeight="1">
      <c r="C264" s="49"/>
    </row>
    <row r="265" spans="2:3" ht="18.75" customHeight="1">
      <c r="B265" s="45"/>
      <c r="C265" s="50"/>
    </row>
    <row r="266" spans="2:3" ht="18.75" customHeight="1">
      <c r="B266" s="45"/>
      <c r="C266" s="50"/>
    </row>
    <row r="267" spans="2:3" ht="18.75" customHeight="1">
      <c r="B267" s="45"/>
      <c r="C267" s="50"/>
    </row>
    <row r="268" spans="2:3" ht="18.75" customHeight="1">
      <c r="B268" s="45"/>
      <c r="C268" s="50"/>
    </row>
    <row r="269" spans="2:3" ht="18.75" customHeight="1">
      <c r="B269" s="45"/>
      <c r="C269" s="50"/>
    </row>
    <row r="270" spans="2:3" ht="18.75" customHeight="1">
      <c r="B270" s="45"/>
      <c r="C270" s="50"/>
    </row>
    <row r="271" spans="2:3" ht="18.75" customHeight="1">
      <c r="B271" s="45"/>
      <c r="C271" s="50"/>
    </row>
    <row r="272" spans="2:3" ht="31.9" customHeight="1">
      <c r="B272" s="45"/>
    </row>
    <row r="273" spans="2:3" ht="18.75" customHeight="1">
      <c r="B273" s="45"/>
    </row>
    <row r="274" spans="2:3" ht="18.75" customHeight="1">
      <c r="B274" s="45"/>
    </row>
    <row r="275" spans="2:3" ht="29.25" customHeight="1">
      <c r="B275" s="45"/>
    </row>
    <row r="276" spans="2:3" s="48" customFormat="1" ht="18.75" customHeight="1"/>
    <row r="277" spans="2:3" s="48" customFormat="1" ht="18.75" customHeight="1"/>
    <row r="278" spans="2:3" s="48" customFormat="1" ht="18.75" customHeight="1">
      <c r="C278" s="49"/>
    </row>
    <row r="279" spans="2:3" ht="18.75" customHeight="1">
      <c r="B279" s="45"/>
      <c r="C279" s="50"/>
    </row>
    <row r="280" spans="2:3" ht="18.75" customHeight="1">
      <c r="B280" s="45"/>
      <c r="C280" s="50"/>
    </row>
    <row r="281" spans="2:3" ht="18.75" customHeight="1">
      <c r="B281" s="45"/>
      <c r="C281" s="50"/>
    </row>
    <row r="282" spans="2:3" ht="18.75" customHeight="1">
      <c r="B282" s="45"/>
      <c r="C282" s="50"/>
    </row>
    <row r="283" spans="2:3" ht="18.75" customHeight="1">
      <c r="B283" s="45"/>
      <c r="C283" s="50"/>
    </row>
    <row r="284" spans="2:3" ht="18.75" customHeight="1">
      <c r="B284" s="45"/>
      <c r="C284" s="50"/>
    </row>
    <row r="285" spans="2:3" ht="18.75" customHeight="1">
      <c r="B285" s="45"/>
      <c r="C285" s="50"/>
    </row>
    <row r="286" spans="2:3" ht="18.75" customHeight="1">
      <c r="B286" s="45"/>
      <c r="C286" s="50"/>
    </row>
    <row r="287" spans="2:3" ht="18.75" customHeight="1">
      <c r="B287" s="45"/>
      <c r="C287" s="50"/>
    </row>
    <row r="288" spans="2:3" ht="18.75" customHeight="1">
      <c r="B288" s="45"/>
      <c r="C288" s="50"/>
    </row>
    <row r="289" spans="2:3" ht="18.75" customHeight="1">
      <c r="B289" s="45"/>
      <c r="C289" s="50"/>
    </row>
    <row r="290" spans="2:3" ht="18.75" customHeight="1">
      <c r="B290" s="45"/>
      <c r="C290" s="50"/>
    </row>
    <row r="291" spans="2:3" ht="18.75" customHeight="1">
      <c r="B291" s="45"/>
      <c r="C291" s="50"/>
    </row>
    <row r="292" spans="2:3" ht="18.75" customHeight="1">
      <c r="B292" s="45"/>
      <c r="C292" s="50"/>
    </row>
    <row r="293" spans="2:3" ht="18.75" customHeight="1">
      <c r="B293" s="45"/>
      <c r="C293" s="50"/>
    </row>
    <row r="294" spans="2:3" ht="18.75" customHeight="1">
      <c r="B294" s="45"/>
      <c r="C294" s="50"/>
    </row>
    <row r="295" spans="2:3" ht="18.75" customHeight="1">
      <c r="B295" s="45"/>
      <c r="C295" s="50"/>
    </row>
    <row r="296" spans="2:3" ht="18.75" customHeight="1">
      <c r="B296" s="45"/>
      <c r="C296" s="50"/>
    </row>
    <row r="297" spans="2:3" ht="18.75" customHeight="1">
      <c r="B297" s="45"/>
      <c r="C297" s="50"/>
    </row>
    <row r="298" spans="2:3" ht="18.75" customHeight="1">
      <c r="B298" s="45"/>
      <c r="C298" s="50"/>
    </row>
    <row r="299" spans="2:3" ht="39.950000000000003" customHeight="1">
      <c r="B299" s="45"/>
      <c r="C299" s="50"/>
    </row>
    <row r="300" spans="2:3" ht="18.75" customHeight="1">
      <c r="B300" s="45"/>
    </row>
    <row r="301" spans="2:3" ht="18.75" customHeight="1">
      <c r="B301" s="45"/>
    </row>
    <row r="302" spans="2:3" ht="18.75" customHeight="1">
      <c r="B302" s="45"/>
    </row>
    <row r="303" spans="2:3" ht="15">
      <c r="B303" s="45"/>
    </row>
    <row r="304" spans="2:3" ht="15">
      <c r="B304" s="45"/>
    </row>
    <row r="305" spans="2:3" ht="18.75" customHeight="1">
      <c r="B305" s="45"/>
    </row>
    <row r="306" spans="2:3" ht="27.75" customHeight="1">
      <c r="B306" s="45"/>
    </row>
    <row r="307" spans="2:3" ht="15">
      <c r="B307" s="45"/>
    </row>
    <row r="308" spans="2:3" ht="15">
      <c r="B308" s="45"/>
    </row>
    <row r="309" spans="2:3" ht="39" customHeight="1">
      <c r="B309" s="45"/>
    </row>
    <row r="310" spans="2:3" ht="18.75" customHeight="1">
      <c r="B310" s="45"/>
    </row>
    <row r="311" spans="2:3" ht="18.75" customHeight="1">
      <c r="B311" s="45"/>
    </row>
    <row r="312" spans="2:3" s="48" customFormat="1" ht="18.75" customHeight="1"/>
    <row r="313" spans="2:3" s="48" customFormat="1" ht="18.75" customHeight="1"/>
    <row r="314" spans="2:3" s="48" customFormat="1" ht="18.75" customHeight="1">
      <c r="C314" s="49"/>
    </row>
    <row r="315" spans="2:3" ht="18.75" customHeight="1">
      <c r="B315" s="45"/>
      <c r="C315" s="50"/>
    </row>
    <row r="316" spans="2:3" ht="18.75" customHeight="1">
      <c r="B316" s="45"/>
      <c r="C316" s="50"/>
    </row>
    <row r="317" spans="2:3" ht="18.75" customHeight="1">
      <c r="B317" s="45"/>
      <c r="C317" s="50"/>
    </row>
    <row r="318" spans="2:3" ht="18.75" customHeight="1">
      <c r="B318" s="45"/>
      <c r="C318" s="50"/>
    </row>
    <row r="319" spans="2:3" ht="18.75" customHeight="1">
      <c r="B319" s="45"/>
      <c r="C319" s="50"/>
    </row>
    <row r="320" spans="2:3" ht="18.75" customHeight="1">
      <c r="B320" s="45"/>
      <c r="C320" s="50"/>
    </row>
    <row r="321" spans="2:3" ht="18.75" customHeight="1">
      <c r="B321" s="45"/>
      <c r="C321" s="50"/>
    </row>
    <row r="322" spans="2:3" ht="31.9" customHeight="1">
      <c r="B322" s="45"/>
    </row>
    <row r="323" spans="2:3" ht="18.75" customHeight="1">
      <c r="B323" s="45"/>
    </row>
    <row r="324" spans="2:3" ht="18.75" customHeight="1">
      <c r="B324" s="45"/>
    </row>
    <row r="325" spans="2:3" ht="29.25" customHeight="1">
      <c r="B325" s="45"/>
    </row>
    <row r="326" spans="2:3" s="48" customFormat="1" ht="18.75" customHeight="1"/>
    <row r="327" spans="2:3" s="48" customFormat="1" ht="18.75" customHeight="1"/>
    <row r="328" spans="2:3" s="48" customFormat="1" ht="18.75" customHeight="1">
      <c r="C328" s="49"/>
    </row>
    <row r="329" spans="2:3" ht="18.75" customHeight="1">
      <c r="B329" s="45"/>
      <c r="C329" s="50"/>
    </row>
    <row r="330" spans="2:3" ht="18.75" customHeight="1">
      <c r="B330" s="45"/>
      <c r="C330" s="50"/>
    </row>
    <row r="331" spans="2:3" ht="18.75" customHeight="1">
      <c r="B331" s="45"/>
      <c r="C331" s="50"/>
    </row>
    <row r="332" spans="2:3" ht="18.75" customHeight="1">
      <c r="B332" s="45"/>
      <c r="C332" s="50"/>
    </row>
    <row r="333" spans="2:3" ht="18.75" customHeight="1">
      <c r="B333" s="45"/>
      <c r="C333" s="50"/>
    </row>
    <row r="334" spans="2:3" ht="18.75" customHeight="1">
      <c r="B334" s="45"/>
      <c r="C334" s="50"/>
    </row>
    <row r="335" spans="2:3" ht="18.75" customHeight="1">
      <c r="B335" s="45"/>
      <c r="C335" s="50"/>
    </row>
    <row r="336" spans="2:3" ht="18.75" customHeight="1">
      <c r="B336" s="45"/>
      <c r="C336" s="50"/>
    </row>
    <row r="337" spans="2:3" ht="18.75" customHeight="1">
      <c r="B337" s="45"/>
      <c r="C337" s="50"/>
    </row>
    <row r="338" spans="2:3" ht="18.75" customHeight="1">
      <c r="B338" s="45"/>
      <c r="C338" s="50"/>
    </row>
    <row r="339" spans="2:3" ht="18.75" customHeight="1">
      <c r="B339" s="45"/>
      <c r="C339" s="50"/>
    </row>
    <row r="340" spans="2:3" ht="18.75" customHeight="1">
      <c r="B340" s="45"/>
      <c r="C340" s="50"/>
    </row>
    <row r="341" spans="2:3" ht="18.75" customHeight="1">
      <c r="B341" s="45"/>
      <c r="C341" s="50"/>
    </row>
    <row r="342" spans="2:3" ht="18.75" customHeight="1">
      <c r="B342" s="45"/>
      <c r="C342" s="50"/>
    </row>
    <row r="343" spans="2:3" ht="18.75" customHeight="1">
      <c r="B343" s="45"/>
      <c r="C343" s="50"/>
    </row>
    <row r="344" spans="2:3" ht="18.75" customHeight="1">
      <c r="B344" s="45"/>
      <c r="C344" s="50"/>
    </row>
    <row r="345" spans="2:3" ht="18.75" customHeight="1">
      <c r="B345" s="45"/>
      <c r="C345" s="50"/>
    </row>
    <row r="346" spans="2:3" ht="18.75" customHeight="1">
      <c r="B346" s="45"/>
      <c r="C346" s="50"/>
    </row>
    <row r="347" spans="2:3" ht="18.75" customHeight="1">
      <c r="B347" s="45"/>
      <c r="C347" s="50"/>
    </row>
    <row r="348" spans="2:3" ht="18.75" customHeight="1">
      <c r="B348" s="45"/>
      <c r="C348" s="50"/>
    </row>
    <row r="349" spans="2:3" ht="39.950000000000003" customHeight="1">
      <c r="B349" s="45"/>
      <c r="C349" s="50"/>
    </row>
    <row r="350" spans="2:3" ht="18.75" customHeight="1">
      <c r="B350" s="45"/>
    </row>
    <row r="351" spans="2:3" ht="18.75" customHeight="1">
      <c r="B351" s="45"/>
    </row>
    <row r="352" spans="2:3" ht="18.75" customHeight="1">
      <c r="B352" s="45"/>
    </row>
    <row r="353" spans="2:3" ht="15">
      <c r="B353" s="45"/>
    </row>
    <row r="354" spans="2:3" ht="18.75" customHeight="1">
      <c r="B354" s="45"/>
    </row>
    <row r="355" spans="2:3" ht="18.75" customHeight="1">
      <c r="B355" s="45"/>
    </row>
    <row r="356" spans="2:3" ht="27.75" customHeight="1">
      <c r="B356" s="45"/>
    </row>
    <row r="357" spans="2:3" ht="15">
      <c r="B357" s="45"/>
    </row>
    <row r="358" spans="2:3" ht="15">
      <c r="B358" s="45"/>
    </row>
    <row r="359" spans="2:3" ht="39" customHeight="1">
      <c r="B359" s="45"/>
    </row>
    <row r="360" spans="2:3" ht="18.75" customHeight="1">
      <c r="B360" s="45"/>
    </row>
    <row r="361" spans="2:3" ht="18.75" customHeight="1">
      <c r="B361" s="45"/>
    </row>
    <row r="362" spans="2:3" s="48" customFormat="1" ht="18.75" customHeight="1"/>
    <row r="363" spans="2:3" s="48" customFormat="1" ht="18.75" customHeight="1"/>
    <row r="364" spans="2:3" s="48" customFormat="1" ht="18.75" customHeight="1">
      <c r="C364" s="49"/>
    </row>
    <row r="365" spans="2:3" ht="18.75" customHeight="1">
      <c r="B365" s="45"/>
      <c r="C365" s="50"/>
    </row>
    <row r="366" spans="2:3" ht="18.75" customHeight="1">
      <c r="B366" s="45"/>
      <c r="C366" s="50"/>
    </row>
    <row r="367" spans="2:3" ht="18.75" customHeight="1">
      <c r="B367" s="45"/>
      <c r="C367" s="50"/>
    </row>
    <row r="368" spans="2:3" ht="18.75" customHeight="1">
      <c r="B368" s="45"/>
      <c r="C368" s="50"/>
    </row>
    <row r="369" spans="2:3" ht="18.75" customHeight="1">
      <c r="B369" s="45"/>
      <c r="C369" s="50"/>
    </row>
    <row r="370" spans="2:3" ht="18.75" customHeight="1">
      <c r="B370" s="45"/>
      <c r="C370" s="50"/>
    </row>
    <row r="371" spans="2:3" ht="18.75" customHeight="1">
      <c r="B371" s="45"/>
      <c r="C371" s="50"/>
    </row>
    <row r="372" spans="2:3" ht="31.9" customHeight="1">
      <c r="B372" s="45"/>
    </row>
    <row r="373" spans="2:3" ht="18.75" customHeight="1">
      <c r="B373" s="45"/>
    </row>
    <row r="374" spans="2:3" ht="18.75" customHeight="1">
      <c r="B374" s="45"/>
    </row>
    <row r="375" spans="2:3" ht="29.25" customHeight="1">
      <c r="B375" s="45"/>
    </row>
    <row r="376" spans="2:3" s="48" customFormat="1" ht="18.75" customHeight="1"/>
    <row r="377" spans="2:3" s="48" customFormat="1" ht="18.75" customHeight="1"/>
    <row r="378" spans="2:3" s="48" customFormat="1" ht="18.75" customHeight="1">
      <c r="C378" s="49"/>
    </row>
    <row r="379" spans="2:3" ht="18.75" customHeight="1">
      <c r="B379" s="45"/>
      <c r="C379" s="50"/>
    </row>
    <row r="380" spans="2:3" ht="18.75" customHeight="1">
      <c r="B380" s="45"/>
      <c r="C380" s="50"/>
    </row>
    <row r="381" spans="2:3" ht="18.75" customHeight="1">
      <c r="B381" s="45"/>
      <c r="C381" s="50"/>
    </row>
    <row r="382" spans="2:3" ht="18.75" customHeight="1">
      <c r="B382" s="45"/>
      <c r="C382" s="50"/>
    </row>
    <row r="383" spans="2:3" ht="18.75" customHeight="1">
      <c r="B383" s="45"/>
      <c r="C383" s="50"/>
    </row>
    <row r="384" spans="2:3" ht="18.75" customHeight="1">
      <c r="B384" s="45"/>
      <c r="C384" s="50"/>
    </row>
    <row r="385" spans="2:3" ht="18.75" customHeight="1">
      <c r="B385" s="45"/>
      <c r="C385" s="50"/>
    </row>
    <row r="386" spans="2:3" ht="18.75" customHeight="1">
      <c r="B386" s="45"/>
      <c r="C386" s="50"/>
    </row>
    <row r="387" spans="2:3" ht="18.75" customHeight="1">
      <c r="B387" s="45"/>
      <c r="C387" s="50"/>
    </row>
    <row r="388" spans="2:3" ht="18.75" customHeight="1">
      <c r="B388" s="45"/>
      <c r="C388" s="50"/>
    </row>
    <row r="389" spans="2:3" ht="18.75" customHeight="1">
      <c r="B389" s="45"/>
      <c r="C389" s="50"/>
    </row>
    <row r="390" spans="2:3" ht="18.75" customHeight="1">
      <c r="B390" s="45"/>
      <c r="C390" s="50"/>
    </row>
    <row r="391" spans="2:3" ht="18.75" customHeight="1">
      <c r="B391" s="45"/>
      <c r="C391" s="50"/>
    </row>
    <row r="392" spans="2:3" ht="18.75" customHeight="1">
      <c r="B392" s="45"/>
      <c r="C392" s="50"/>
    </row>
    <row r="393" spans="2:3" ht="18.75" customHeight="1">
      <c r="B393" s="45"/>
      <c r="C393" s="50"/>
    </row>
    <row r="394" spans="2:3" ht="18.75" customHeight="1">
      <c r="B394" s="45"/>
      <c r="C394" s="50"/>
    </row>
    <row r="395" spans="2:3" ht="18.75" customHeight="1">
      <c r="B395" s="45"/>
      <c r="C395" s="50"/>
    </row>
    <row r="396" spans="2:3" ht="18.75" customHeight="1">
      <c r="B396" s="45"/>
      <c r="C396" s="50"/>
    </row>
    <row r="397" spans="2:3" ht="18.75" customHeight="1">
      <c r="B397" s="45"/>
      <c r="C397" s="50"/>
    </row>
    <row r="398" spans="2:3" ht="18.75" customHeight="1">
      <c r="B398" s="45"/>
      <c r="C398" s="50"/>
    </row>
    <row r="399" spans="2:3" ht="39.950000000000003" customHeight="1">
      <c r="B399" s="45"/>
      <c r="C399" s="50"/>
    </row>
    <row r="400" spans="2:3" ht="18.75" customHeight="1">
      <c r="B400" s="45"/>
    </row>
    <row r="401" spans="2:3" ht="18.75" customHeight="1">
      <c r="B401" s="45"/>
    </row>
    <row r="402" spans="2:3" ht="18.75" customHeight="1">
      <c r="B402" s="45"/>
    </row>
    <row r="403" spans="2:3" ht="15">
      <c r="B403" s="45"/>
    </row>
    <row r="404" spans="2:3" ht="18.75" customHeight="1">
      <c r="B404" s="45"/>
    </row>
    <row r="405" spans="2:3" ht="18.75" customHeight="1">
      <c r="B405" s="45"/>
    </row>
    <row r="406" spans="2:3" ht="27.75" customHeight="1">
      <c r="B406" s="45"/>
    </row>
    <row r="407" spans="2:3" ht="15">
      <c r="B407" s="45"/>
    </row>
    <row r="408" spans="2:3" ht="15">
      <c r="B408" s="45"/>
    </row>
    <row r="409" spans="2:3" ht="39" customHeight="1">
      <c r="B409" s="45"/>
    </row>
    <row r="410" spans="2:3" ht="18.75" customHeight="1">
      <c r="B410" s="45"/>
    </row>
    <row r="411" spans="2:3" ht="18.75" customHeight="1">
      <c r="B411" s="45"/>
    </row>
    <row r="412" spans="2:3" s="48" customFormat="1" ht="18.75" customHeight="1"/>
    <row r="413" spans="2:3" s="48" customFormat="1" ht="18.75" customHeight="1"/>
    <row r="414" spans="2:3" s="48" customFormat="1" ht="18.75" customHeight="1">
      <c r="C414" s="49"/>
    </row>
    <row r="415" spans="2:3" ht="18.75" customHeight="1">
      <c r="B415" s="45"/>
      <c r="C415" s="50"/>
    </row>
    <row r="416" spans="2:3" ht="18.75" customHeight="1">
      <c r="B416" s="45"/>
      <c r="C416" s="50"/>
    </row>
    <row r="417" spans="2:3" ht="18.75" customHeight="1">
      <c r="B417" s="45"/>
      <c r="C417" s="50"/>
    </row>
    <row r="418" spans="2:3" ht="18.75" customHeight="1">
      <c r="B418" s="45"/>
      <c r="C418" s="50"/>
    </row>
    <row r="419" spans="2:3" ht="18.75" customHeight="1">
      <c r="B419" s="45"/>
      <c r="C419" s="50"/>
    </row>
    <row r="420" spans="2:3" ht="18.75" customHeight="1">
      <c r="B420" s="45"/>
      <c r="C420" s="50"/>
    </row>
    <row r="421" spans="2:3" ht="18.75" customHeight="1">
      <c r="B421" s="45"/>
      <c r="C421" s="50"/>
    </row>
    <row r="422" spans="2:3" ht="31.9" customHeight="1">
      <c r="B422" s="45"/>
    </row>
    <row r="423" spans="2:3" ht="18.75" customHeight="1">
      <c r="B423" s="45"/>
    </row>
    <row r="424" spans="2:3" ht="18.75" customHeight="1">
      <c r="B424" s="45"/>
    </row>
    <row r="425" spans="2:3" ht="29.25" customHeight="1">
      <c r="B425" s="45"/>
    </row>
    <row r="426" spans="2:3" s="48" customFormat="1" ht="18.75" customHeight="1"/>
    <row r="427" spans="2:3" s="48" customFormat="1" ht="18.75" customHeight="1"/>
    <row r="428" spans="2:3" s="48" customFormat="1" ht="18.75" customHeight="1">
      <c r="C428" s="49"/>
    </row>
    <row r="429" spans="2:3" ht="18.75" customHeight="1">
      <c r="B429" s="45"/>
      <c r="C429" s="50"/>
    </row>
    <row r="430" spans="2:3" ht="18.75" customHeight="1">
      <c r="B430" s="45"/>
      <c r="C430" s="50"/>
    </row>
    <row r="431" spans="2:3" ht="18.75" customHeight="1">
      <c r="B431" s="45"/>
      <c r="C431" s="50"/>
    </row>
    <row r="432" spans="2:3" ht="18.75" customHeight="1">
      <c r="B432" s="45"/>
      <c r="C432" s="50"/>
    </row>
    <row r="433" spans="2:3" ht="18.75" customHeight="1">
      <c r="B433" s="45"/>
      <c r="C433" s="50"/>
    </row>
    <row r="434" spans="2:3" ht="18.75" customHeight="1">
      <c r="B434" s="45"/>
      <c r="C434" s="50"/>
    </row>
    <row r="435" spans="2:3" ht="18.75" customHeight="1">
      <c r="B435" s="45"/>
      <c r="C435" s="50"/>
    </row>
    <row r="436" spans="2:3" ht="18.75" customHeight="1">
      <c r="B436" s="45"/>
      <c r="C436" s="50"/>
    </row>
    <row r="437" spans="2:3" ht="18.75" customHeight="1">
      <c r="B437" s="45"/>
      <c r="C437" s="50"/>
    </row>
    <row r="438" spans="2:3" ht="18.75" customHeight="1">
      <c r="B438" s="45"/>
      <c r="C438" s="50"/>
    </row>
    <row r="439" spans="2:3" ht="18.75" customHeight="1">
      <c r="B439" s="45"/>
      <c r="C439" s="50"/>
    </row>
    <row r="440" spans="2:3" ht="18.75" customHeight="1">
      <c r="B440" s="45"/>
      <c r="C440" s="50"/>
    </row>
    <row r="441" spans="2:3" ht="18.75" customHeight="1">
      <c r="B441" s="45"/>
      <c r="C441" s="50"/>
    </row>
    <row r="442" spans="2:3" ht="18.75" customHeight="1">
      <c r="B442" s="45"/>
      <c r="C442" s="50"/>
    </row>
    <row r="443" spans="2:3" ht="18.75" customHeight="1">
      <c r="B443" s="45"/>
      <c r="C443" s="50"/>
    </row>
    <row r="444" spans="2:3" ht="18.75" customHeight="1">
      <c r="B444" s="45"/>
      <c r="C444" s="50"/>
    </row>
    <row r="445" spans="2:3" ht="18.75" customHeight="1">
      <c r="B445" s="45"/>
      <c r="C445" s="50"/>
    </row>
    <row r="446" spans="2:3" ht="18.75" customHeight="1">
      <c r="B446" s="45"/>
      <c r="C446" s="50"/>
    </row>
    <row r="447" spans="2:3" ht="18.75" customHeight="1">
      <c r="B447" s="45"/>
      <c r="C447" s="50"/>
    </row>
    <row r="448" spans="2:3" ht="18.75" customHeight="1">
      <c r="B448" s="45"/>
      <c r="C448" s="50"/>
    </row>
    <row r="449" spans="2:3" ht="39.950000000000003" customHeight="1">
      <c r="B449" s="45"/>
      <c r="C449" s="50"/>
    </row>
    <row r="450" spans="2:3" ht="18.75" customHeight="1">
      <c r="B450" s="45"/>
    </row>
    <row r="451" spans="2:3" ht="18.75" customHeight="1">
      <c r="B451" s="45"/>
    </row>
    <row r="452" spans="2:3" ht="18.75" customHeight="1">
      <c r="B452" s="45"/>
    </row>
    <row r="453" spans="2:3" ht="15">
      <c r="B453" s="45"/>
    </row>
    <row r="454" spans="2:3" ht="18.75" customHeight="1">
      <c r="B454" s="45"/>
    </row>
    <row r="455" spans="2:3" ht="18.75" customHeight="1">
      <c r="B455" s="45"/>
    </row>
    <row r="456" spans="2:3" ht="27.75" customHeight="1">
      <c r="B456" s="45"/>
    </row>
    <row r="457" spans="2:3" ht="15">
      <c r="B457" s="45"/>
    </row>
    <row r="458" spans="2:3" ht="15">
      <c r="B458" s="45"/>
    </row>
    <row r="459" spans="2:3" ht="39" customHeight="1">
      <c r="B459" s="45"/>
    </row>
    <row r="460" spans="2:3" ht="18.75" customHeight="1">
      <c r="B460" s="45"/>
    </row>
    <row r="461" spans="2:3" ht="18.75" customHeight="1">
      <c r="B461" s="45"/>
    </row>
    <row r="462" spans="2:3" s="48" customFormat="1" ht="18.75" customHeight="1"/>
    <row r="463" spans="2:3" s="48" customFormat="1" ht="18.75" customHeight="1"/>
    <row r="464" spans="2:3" s="48" customFormat="1" ht="18.75" customHeight="1">
      <c r="C464" s="49"/>
    </row>
    <row r="465" spans="2:3" ht="18.75" customHeight="1">
      <c r="B465" s="45"/>
      <c r="C465" s="50"/>
    </row>
    <row r="466" spans="2:3" ht="18.75" customHeight="1">
      <c r="B466" s="45"/>
      <c r="C466" s="50"/>
    </row>
    <row r="467" spans="2:3" ht="18.75" customHeight="1">
      <c r="B467" s="45"/>
      <c r="C467" s="50"/>
    </row>
    <row r="468" spans="2:3" ht="18.75" customHeight="1">
      <c r="B468" s="45"/>
      <c r="C468" s="50"/>
    </row>
    <row r="469" spans="2:3" ht="18.75" customHeight="1">
      <c r="B469" s="45"/>
      <c r="C469" s="50"/>
    </row>
    <row r="470" spans="2:3" ht="18.75" customHeight="1">
      <c r="B470" s="45"/>
      <c r="C470" s="50"/>
    </row>
    <row r="471" spans="2:3" ht="18.75" customHeight="1">
      <c r="B471" s="45"/>
      <c r="C471" s="50"/>
    </row>
    <row r="472" spans="2:3" ht="31.9" customHeight="1">
      <c r="B472" s="45"/>
    </row>
    <row r="473" spans="2:3" ht="18.75" customHeight="1">
      <c r="B473" s="45"/>
    </row>
    <row r="474" spans="2:3" ht="18.75" customHeight="1">
      <c r="B474" s="45"/>
    </row>
    <row r="475" spans="2:3" ht="29.25" customHeight="1">
      <c r="B475" s="45"/>
    </row>
    <row r="476" spans="2:3" s="48" customFormat="1" ht="18.75" customHeight="1"/>
    <row r="477" spans="2:3" s="48" customFormat="1" ht="18.75" customHeight="1"/>
    <row r="478" spans="2:3" s="48" customFormat="1" ht="18.75" customHeight="1">
      <c r="C478" s="49"/>
    </row>
    <row r="479" spans="2:3" ht="18.75" customHeight="1">
      <c r="B479" s="45"/>
      <c r="C479" s="50"/>
    </row>
    <row r="480" spans="2:3" ht="18.75" customHeight="1">
      <c r="B480" s="45"/>
      <c r="C480" s="50"/>
    </row>
    <row r="481" spans="2:3" ht="18.75" customHeight="1">
      <c r="B481" s="45"/>
      <c r="C481" s="50"/>
    </row>
    <row r="482" spans="2:3" ht="18.75" customHeight="1">
      <c r="B482" s="45"/>
      <c r="C482" s="50"/>
    </row>
    <row r="483" spans="2:3" ht="18.75" customHeight="1">
      <c r="B483" s="45"/>
      <c r="C483" s="50"/>
    </row>
    <row r="484" spans="2:3" ht="18.75" customHeight="1">
      <c r="B484" s="45"/>
      <c r="C484" s="50"/>
    </row>
    <row r="485" spans="2:3" ht="18.75" customHeight="1">
      <c r="B485" s="45"/>
      <c r="C485" s="50"/>
    </row>
    <row r="486" spans="2:3" ht="18.75" customHeight="1">
      <c r="B486" s="45"/>
      <c r="C486" s="50"/>
    </row>
    <row r="487" spans="2:3" ht="18.75" customHeight="1">
      <c r="B487" s="45"/>
      <c r="C487" s="50"/>
    </row>
    <row r="488" spans="2:3" ht="18.75" customHeight="1">
      <c r="B488" s="45"/>
      <c r="C488" s="50"/>
    </row>
    <row r="489" spans="2:3" ht="18.75" customHeight="1">
      <c r="B489" s="45"/>
      <c r="C489" s="50"/>
    </row>
    <row r="490" spans="2:3" ht="18.75" customHeight="1">
      <c r="B490" s="45"/>
      <c r="C490" s="50"/>
    </row>
    <row r="491" spans="2:3" ht="18.75" customHeight="1">
      <c r="B491" s="45"/>
      <c r="C491" s="50"/>
    </row>
    <row r="492" spans="2:3" ht="18.75" customHeight="1">
      <c r="B492" s="45"/>
      <c r="C492" s="50"/>
    </row>
    <row r="493" spans="2:3" ht="18.75" customHeight="1">
      <c r="B493" s="45"/>
      <c r="C493" s="50"/>
    </row>
    <row r="494" spans="2:3" ht="18.75" customHeight="1">
      <c r="B494" s="45"/>
      <c r="C494" s="50"/>
    </row>
    <row r="495" spans="2:3" ht="18.75" customHeight="1">
      <c r="B495" s="45"/>
      <c r="C495" s="50"/>
    </row>
    <row r="496" spans="2:3" ht="18.75" customHeight="1">
      <c r="B496" s="45"/>
      <c r="C496" s="50"/>
    </row>
    <row r="497" spans="2:3" ht="18.75" customHeight="1">
      <c r="B497" s="45"/>
      <c r="C497" s="50"/>
    </row>
    <row r="498" spans="2:3" ht="18.75" customHeight="1">
      <c r="B498" s="45"/>
      <c r="C498" s="50"/>
    </row>
    <row r="499" spans="2:3" ht="39.950000000000003" customHeight="1">
      <c r="B499" s="45"/>
      <c r="C499" s="50"/>
    </row>
    <row r="500" spans="2:3" ht="18.75" customHeight="1">
      <c r="B500" s="45"/>
    </row>
    <row r="501" spans="2:3" ht="18.75" customHeight="1">
      <c r="B501" s="45"/>
    </row>
    <row r="502" spans="2:3" ht="18.75" customHeight="1">
      <c r="B502" s="45"/>
    </row>
    <row r="503" spans="2:3" ht="15">
      <c r="B503" s="45"/>
    </row>
    <row r="504" spans="2:3" ht="18.75" customHeight="1">
      <c r="B504" s="45"/>
    </row>
    <row r="505" spans="2:3" ht="18.75" customHeight="1">
      <c r="B505" s="45"/>
    </row>
    <row r="506" spans="2:3" ht="27.75" customHeight="1">
      <c r="B506" s="45"/>
    </row>
    <row r="507" spans="2:3" ht="15">
      <c r="B507" s="45"/>
    </row>
    <row r="508" spans="2:3" ht="15">
      <c r="B508" s="45"/>
    </row>
    <row r="509" spans="2:3" ht="39" customHeight="1">
      <c r="B509" s="45"/>
    </row>
    <row r="510" spans="2:3" ht="18.75" customHeight="1">
      <c r="B510" s="45"/>
    </row>
    <row r="511" spans="2:3" ht="18.75" customHeight="1">
      <c r="B511" s="45"/>
    </row>
    <row r="512" spans="2:3" s="48" customFormat="1" ht="18.75" customHeight="1"/>
    <row r="513" spans="2:3" s="48" customFormat="1" ht="18.75" customHeight="1"/>
    <row r="514" spans="2:3" s="48" customFormat="1" ht="18.75" customHeight="1">
      <c r="C514" s="49"/>
    </row>
    <row r="515" spans="2:3" ht="18.75" customHeight="1">
      <c r="B515" s="45"/>
      <c r="C515" s="50"/>
    </row>
    <row r="516" spans="2:3" ht="18.75" customHeight="1">
      <c r="B516" s="45"/>
      <c r="C516" s="50"/>
    </row>
    <row r="517" spans="2:3" ht="18.75" customHeight="1">
      <c r="B517" s="45"/>
      <c r="C517" s="50"/>
    </row>
    <row r="518" spans="2:3" ht="18.75" customHeight="1">
      <c r="B518" s="45"/>
      <c r="C518" s="50"/>
    </row>
    <row r="519" spans="2:3" ht="18.75" customHeight="1">
      <c r="B519" s="45"/>
      <c r="C519" s="50"/>
    </row>
    <row r="520" spans="2:3" ht="18.75" customHeight="1">
      <c r="B520" s="45"/>
      <c r="C520" s="50"/>
    </row>
    <row r="521" spans="2:3" ht="18.75" customHeight="1">
      <c r="B521" s="45"/>
      <c r="C521" s="50"/>
    </row>
    <row r="522" spans="2:3" ht="31.9" customHeight="1">
      <c r="B522" s="45"/>
    </row>
    <row r="523" spans="2:3" ht="18.75" customHeight="1">
      <c r="B523" s="45"/>
    </row>
    <row r="524" spans="2:3" ht="18.75" customHeight="1">
      <c r="B524" s="45"/>
    </row>
    <row r="525" spans="2:3" ht="29.25" customHeight="1">
      <c r="B525" s="45"/>
    </row>
    <row r="526" spans="2:3" s="48" customFormat="1" ht="18.75" customHeight="1"/>
    <row r="527" spans="2:3" s="48" customFormat="1" ht="18.75" customHeight="1"/>
    <row r="528" spans="2:3" s="48" customFormat="1" ht="18.75" customHeight="1">
      <c r="C528" s="49"/>
    </row>
    <row r="529" spans="2:3" ht="18.75" customHeight="1">
      <c r="B529" s="45"/>
      <c r="C529" s="50"/>
    </row>
    <row r="530" spans="2:3" ht="18.75" customHeight="1">
      <c r="B530" s="45"/>
      <c r="C530" s="50"/>
    </row>
    <row r="531" spans="2:3" ht="18.75" customHeight="1">
      <c r="B531" s="45"/>
      <c r="C531" s="50"/>
    </row>
    <row r="532" spans="2:3" ht="18.75" customHeight="1">
      <c r="B532" s="45"/>
      <c r="C532" s="50"/>
    </row>
    <row r="533" spans="2:3" ht="18.75" customHeight="1">
      <c r="B533" s="45"/>
      <c r="C533" s="50"/>
    </row>
    <row r="534" spans="2:3" ht="18.75" customHeight="1">
      <c r="B534" s="45"/>
      <c r="C534" s="50"/>
    </row>
    <row r="535" spans="2:3" ht="18.75" customHeight="1">
      <c r="B535" s="45"/>
      <c r="C535" s="50"/>
    </row>
    <row r="536" spans="2:3" ht="18.75" customHeight="1">
      <c r="B536" s="45"/>
      <c r="C536" s="50"/>
    </row>
    <row r="537" spans="2:3" ht="18.75" customHeight="1">
      <c r="B537" s="45"/>
      <c r="C537" s="50"/>
    </row>
    <row r="538" spans="2:3" ht="18.75" customHeight="1">
      <c r="B538" s="45"/>
      <c r="C538" s="50"/>
    </row>
    <row r="539" spans="2:3" ht="18.75" customHeight="1">
      <c r="B539" s="45"/>
      <c r="C539" s="50"/>
    </row>
    <row r="540" spans="2:3" ht="18.75" customHeight="1">
      <c r="B540" s="45"/>
      <c r="C540" s="50"/>
    </row>
    <row r="541" spans="2:3" ht="18.75" customHeight="1">
      <c r="B541" s="45"/>
      <c r="C541" s="50"/>
    </row>
    <row r="542" spans="2:3" ht="18.75" customHeight="1">
      <c r="B542" s="45"/>
      <c r="C542" s="50"/>
    </row>
    <row r="543" spans="2:3" ht="18.75" customHeight="1">
      <c r="B543" s="45"/>
      <c r="C543" s="50"/>
    </row>
    <row r="544" spans="2:3" ht="18.75" customHeight="1">
      <c r="B544" s="45"/>
      <c r="C544" s="50"/>
    </row>
    <row r="545" spans="2:3" ht="18.75" customHeight="1">
      <c r="B545" s="45"/>
      <c r="C545" s="50"/>
    </row>
    <row r="546" spans="2:3" ht="18.75" customHeight="1">
      <c r="B546" s="45"/>
      <c r="C546" s="50"/>
    </row>
    <row r="547" spans="2:3" ht="18.75" customHeight="1">
      <c r="B547" s="45"/>
      <c r="C547" s="50"/>
    </row>
    <row r="548" spans="2:3" ht="18.75" customHeight="1">
      <c r="B548" s="45"/>
      <c r="C548" s="50"/>
    </row>
    <row r="549" spans="2:3" ht="39.950000000000003" customHeight="1">
      <c r="B549" s="45"/>
      <c r="C549" s="50"/>
    </row>
    <row r="550" spans="2:3" ht="18.75" customHeight="1">
      <c r="B550" s="45"/>
    </row>
    <row r="551" spans="2:3" ht="18.75" customHeight="1">
      <c r="B551" s="45"/>
    </row>
    <row r="552" spans="2:3" ht="18.75" customHeight="1">
      <c r="B552" s="45"/>
    </row>
    <row r="553" spans="2:3" ht="15">
      <c r="B553" s="45"/>
    </row>
    <row r="554" spans="2:3" ht="18.75" customHeight="1">
      <c r="B554" s="45"/>
    </row>
    <row r="555" spans="2:3" ht="18.75" customHeight="1">
      <c r="B555" s="45"/>
    </row>
    <row r="556" spans="2:3" ht="18.75" customHeight="1">
      <c r="B556" s="45"/>
    </row>
    <row r="557" spans="2:3" ht="18.75" customHeight="1">
      <c r="B557" s="45"/>
    </row>
    <row r="558" spans="2:3" ht="18.75" customHeight="1">
      <c r="B558" s="45"/>
    </row>
  </sheetData>
  <sheetProtection algorithmName="SHA-512" hashValue="3xHeqCFx3OXsBOWihncSNjwjCZhpQAMKFhfYwkQugS7YtfRYm/UrHx0PUBWb+3/aMYnPY0TmvIrGwMG071zD3A==" saltValue="DPJ6rx4OQTNtiebuuXDquA==" spinCount="100000" sheet="1" objects="1" scenarios="1" formatColumns="0" formatRows="0"/>
  <mergeCells count="13">
    <mergeCell ref="C28:N28"/>
    <mergeCell ref="A15:B16"/>
    <mergeCell ref="C14:N14"/>
    <mergeCell ref="A25:B25"/>
    <mergeCell ref="A14:B14"/>
    <mergeCell ref="A26:B26"/>
    <mergeCell ref="A5:A7"/>
    <mergeCell ref="A53:B53"/>
    <mergeCell ref="A54:B54"/>
    <mergeCell ref="A11:B11"/>
    <mergeCell ref="A28:B28"/>
    <mergeCell ref="A29:B30"/>
    <mergeCell ref="A12:B12"/>
  </mergeCells>
  <phoneticPr fontId="24" type="noConversion"/>
  <conditionalFormatting sqref="C12:Z12">
    <cfRule type="cellIs" dxfId="147" priority="1" operator="equal">
      <formula>1</formula>
    </cfRule>
    <cfRule type="cellIs" dxfId="146" priority="2" operator="greaterThan">
      <formula>0</formula>
    </cfRule>
  </conditionalFormatting>
  <conditionalFormatting sqref="C17:Z24">
    <cfRule type="cellIs" dxfId="145" priority="4" operator="equal">
      <formula>0</formula>
    </cfRule>
  </conditionalFormatting>
  <conditionalFormatting sqref="C31:Z52">
    <cfRule type="cellIs" dxfId="144" priority="3" operator="equal">
      <formula>0</formula>
    </cfRule>
  </conditionalFormatting>
  <hyperlinks>
    <hyperlink ref="A8" location="'1B Tableau financier'!A22" display="'1B Tableau financier'!A22" xr:uid="{102D07D5-24F2-4CBE-9FE1-BE24EFA01DC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14" man="1"/>
  </rowBreaks>
  <ignoredErrors>
    <ignoredError sqref="C25:N25" formulaRange="1"/>
    <ignoredError sqref="B23:B24 B17:B22" unlockedFormula="1"/>
  </ignoredError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0CB00-1E61-4F3D-85BF-0C73E6B98DDF}">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251</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F4gWI5z+laZ/Ba3tx8F0BPdcRl2zxl+Hw4okBeIo2euG2k22cJO7H2+lMoUPPsQ+GwH5EI8tBWvru1U58vK1Rg==" saltValue="0tiJijsjVhnh6JCTs0hkEA=="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51" priority="1" operator="equal">
      <formula>0</formula>
    </cfRule>
  </conditionalFormatting>
  <conditionalFormatting sqref="C35:Z56">
    <cfRule type="cellIs" dxfId="5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B3EAA7AA-80DF-46F4-8480-6C8A7937B3AB}"/>
    <dataValidation type="list" showInputMessage="1" showErrorMessage="1" sqref="B16" xr:uid="{1B3E7BA1-2BBD-4C2F-B160-44D8EBB822F9}">
      <formula1>$Q$1:$Q$2</formula1>
    </dataValidation>
  </dataValidations>
  <hyperlinks>
    <hyperlink ref="A13" location="'1B Tableau financier'!A310" display="NOM Prénom" xr:uid="{FD7BBB8A-BB04-404A-AED1-07EC26F00BB5}"/>
    <hyperlink ref="A12" location="'1B Tableau financier'!A709" display="'1B Tableau financier'!A709" xr:uid="{BDDEACEC-3043-4AB9-8F65-51B8CA7FE0F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E6D5ED9-9B79-49D7-9AB0-82923DF80C8A}">
          <x14:formula1>
            <xm:f>'1C TSspéc1'!$Q$15:$Q$16</xm:f>
          </x14:formula1>
          <xm:sqref>C12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BF661-D3EA-4CD5-9152-C6D7FFE74EF4}">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252</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D5tWMG2lfL0/M0wu/zT4rsEj1y5CSuUzB5FfJ3uyKolSCDkY6Fx33Tib6TnQ1+USMssz6dDaq9hh6ftl9drd6g==" saltValue="ATHUaG0hxbE/YwZoUNP4kQ=="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9" priority="1" operator="equal">
      <formula>0</formula>
    </cfRule>
  </conditionalFormatting>
  <conditionalFormatting sqref="C35:Z56">
    <cfRule type="cellIs" dxfId="48" priority="2" operator="equal">
      <formula>0</formula>
    </cfRule>
  </conditionalFormatting>
  <dataValidations count="2">
    <dataValidation type="list" showInputMessage="1" showErrorMessage="1" sqref="B16" xr:uid="{CB44AC58-08BD-42B8-A749-8A2654BF7E24}">
      <formula1>$Q$1:$Q$2</formula1>
    </dataValidation>
    <dataValidation allowBlank="1" showErrorMessage="1" promptTitle="ATTENTION" prompt="Si le salaire d'au moins un salarié est présenté présenté dans cette déclaration de créances, merci d'encoder d'abord l'onglet 1C Time sheet salarie" sqref="B35:B56" xr:uid="{E50F5C4F-8167-4366-ACE9-52E1C1395357}"/>
  </dataValidations>
  <hyperlinks>
    <hyperlink ref="A13" location="'1B Tableau financier'!A310" display="NOM Prénom" xr:uid="{B414C379-79A2-4F00-ACC2-B2FCD6F5A7C7}"/>
    <hyperlink ref="A12" location="'1B Tableau financier'!A733" display="'1B Tableau financier'!A733" xr:uid="{1C170BC2-C548-4EC8-81B4-50235547ECAC}"/>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7CABC22-2F5A-4833-9CF5-84A9522A23AB}">
          <x14:formula1>
            <xm:f>'1C TSspéc1'!$Q$15:$Q$16</xm:f>
          </x14:formula1>
          <xm:sqref>C12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FBD56-D3F9-482F-846D-5F08D35F2206}">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253</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G0eS0LLyYXSYN8+7gDn0ww7MbgPRcLZi0+MS7xQm0McXJ/faiwOuMTfmWLEyEP8g43bmUEdyj7/8SKZgskoQ==" saltValue="+6/FAnTDR4Er8tiw9pjxQw=="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7" priority="1" operator="equal">
      <formula>0</formula>
    </cfRule>
  </conditionalFormatting>
  <conditionalFormatting sqref="C35:Z56">
    <cfRule type="cellIs" dxfId="4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5FC4312-A7D6-4C56-8240-58E7C7AB59A4}"/>
    <dataValidation type="list" showInputMessage="1" showErrorMessage="1" sqref="B16" xr:uid="{4AB8F5A6-CD79-4D16-8C64-F7A5AFD238D8}">
      <formula1>$Q$1:$Q$2</formula1>
    </dataValidation>
  </dataValidations>
  <hyperlinks>
    <hyperlink ref="A13" location="'1B Tableau financier'!A310" display="NOM Prénom" xr:uid="{DCEA7184-F779-4BD9-9E89-9467D624E28E}"/>
    <hyperlink ref="A12" location="'1B Tableau financier'!A757" display="'1B Tableau financier'!A757" xr:uid="{CAD64C76-7058-4873-88D1-0A90613E9A89}"/>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44F40E5-FA86-484F-B0B0-69D04E9184D1}">
          <x14:formula1>
            <xm:f>'1C TSspéc1'!$Q$15:$Q$16</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30E12-E5B3-48A9-B571-907E2A1B677F}">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254</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RYPwOXljuHEHjwDbF19axhYsu8GidKW7+Q11oCgm56ExjXHkH2HgydDbpeAaezQn4Fi1r0QDwIFYr33S0C0LFg==" saltValue="bQbGOFrw3GEBHWtriLn66Q=="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5" priority="1" operator="equal">
      <formula>0</formula>
    </cfRule>
  </conditionalFormatting>
  <conditionalFormatting sqref="C35:Z56">
    <cfRule type="cellIs" dxfId="44" priority="2" operator="equal">
      <formula>0</formula>
    </cfRule>
  </conditionalFormatting>
  <dataValidations count="2">
    <dataValidation type="list" showInputMessage="1" showErrorMessage="1" sqref="B16" xr:uid="{FB640B04-900C-4743-B7CF-5FD622337FF6}">
      <formula1>$Q$1:$Q$2</formula1>
    </dataValidation>
    <dataValidation allowBlank="1" showErrorMessage="1" promptTitle="ATTENTION" prompt="Si le salaire d'au moins un salarié est présenté présenté dans cette déclaration de créances, merci d'encoder d'abord l'onglet 1C Time sheet salarie" sqref="B35:B56" xr:uid="{815EC6C3-D40A-40B3-9342-9940C48A1EEC}"/>
  </dataValidations>
  <hyperlinks>
    <hyperlink ref="A13" location="'1B Tableau financier'!A310" display="NOM Prénom" xr:uid="{746C9A79-5C47-4CDB-BB0A-270AAF010DA9}"/>
    <hyperlink ref="A12" location="'1B Tableau financier'!A781" display="'1B Tableau financier'!A781" xr:uid="{079081FB-EF0C-48EE-8213-799C6C71B9B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1FB6B5AE-F04F-4CE7-A84A-A88AC973CD6C}">
          <x14:formula1>
            <xm:f>'1C TSspéc1'!$Q$15:$Q$16</xm:f>
          </x14:formula1>
          <xm:sqref>C12</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FD514-2C9C-424E-816C-19E6246022B7}">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255</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08k6sVuGG9Og7N8YlY1yeI1qOClZ9hOh36CpWn0Aw9V4V3Tb+D5amF5X/m3sSxzlJikSUlzwvF58Uqtu6GY8g==" saltValue="Q8FqI6LP/9l0x2musRRdHQ=="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3" priority="1" operator="equal">
      <formula>0</formula>
    </cfRule>
  </conditionalFormatting>
  <conditionalFormatting sqref="C35:Z56">
    <cfRule type="cellIs" dxfId="4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69A2058B-3DB6-4FE7-94E7-67F0A6F1B693}"/>
    <dataValidation type="list" showInputMessage="1" showErrorMessage="1" sqref="B16" xr:uid="{D5A4F3DC-1B22-48A0-8BE3-77879C3E21E8}">
      <formula1>$Q$1:$Q$2</formula1>
    </dataValidation>
  </dataValidations>
  <hyperlinks>
    <hyperlink ref="A13" location="'1B Tableau financier'!A310" display="NOM Prénom" xr:uid="{77386E4C-D1BA-48FD-B078-09D7753E72F1}"/>
    <hyperlink ref="A12" location="'1B Tableau financier'!A805" display="'1B Tableau financier'!A805" xr:uid="{33FFF5B7-1035-49CD-BA27-5AA9CA61AE24}"/>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93D1ADD-089E-4EF6-A1A8-BCAAF154117E}">
          <x14:formula1>
            <xm:f>'1C TSspéc1'!$Q$15:$Q$16</xm:f>
          </x14:formula1>
          <xm:sqref>C12</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01EEC-032A-4150-A37A-86DC412B347C}">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256</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FiGnirTloKj21mWeG4CmCDYAUk9gHSava0kyWLcRiTCUeZRtIz/vqxoxbtyKIjv7lkEcg5qGTAUaYL5KcaQ7UA==" saltValue="4WpoZ0stpbKaN1KN7mGsIg=="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41" priority="1" operator="equal">
      <formula>0</formula>
    </cfRule>
  </conditionalFormatting>
  <conditionalFormatting sqref="C35:Z56">
    <cfRule type="cellIs" dxfId="40" priority="2" operator="equal">
      <formula>0</formula>
    </cfRule>
  </conditionalFormatting>
  <dataValidations count="2">
    <dataValidation type="list" showInputMessage="1" showErrorMessage="1" sqref="B16" xr:uid="{3D38378D-A51F-4A53-BE4D-DF1A5EB583D0}">
      <formula1>$Q$1:$Q$2</formula1>
    </dataValidation>
    <dataValidation allowBlank="1" showErrorMessage="1" promptTitle="ATTENTION" prompt="Si le salaire d'au moins un salarié est présenté présenté dans cette déclaration de créances, merci d'encoder d'abord l'onglet 1C Time sheet salarie" sqref="B35:B56" xr:uid="{9056A8F6-AE62-42EF-B9DB-D8637256A6C6}"/>
  </dataValidations>
  <hyperlinks>
    <hyperlink ref="A13" location="'1B Tableau financier'!A310" display="NOM Prénom" xr:uid="{F1A068ED-5B60-4BEE-A027-211085725230}"/>
    <hyperlink ref="A12" location="'1B Tableau financier'!A829" display="'1B Tableau financier'!A829" xr:uid="{2B959E83-3E12-4031-AAA3-724A3C16FEF6}"/>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398CD10-ECA2-4698-A7B1-AB008946334A}">
          <x14:formula1>
            <xm:f>'1C TSspéc1'!$Q$15:$Q$16</xm:f>
          </x14:formula1>
          <xm:sqref>C12</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4340-25AA-43A2-818F-612758C7889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257</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piM3Aj9/ZFhuGu5xtJm1szHjO6XElqiyaL9EhtGJnORmVAN4BbrQyOWTCIJS1mBKBQlq8+VekuGiTxf2yuIhkw==" saltValue="W5W1A8G90EyFBb1pWVKgrg=="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39" priority="1" operator="equal">
      <formula>0</formula>
    </cfRule>
  </conditionalFormatting>
  <conditionalFormatting sqref="C35:Z56">
    <cfRule type="cellIs" dxfId="3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A486532A-A263-42A9-9791-421A519E9709}"/>
    <dataValidation type="list" showInputMessage="1" showErrorMessage="1" sqref="B16" xr:uid="{F5480F97-E44E-4359-8D09-B9048F699EFE}">
      <formula1>$Q$1:$Q$2</formula1>
    </dataValidation>
  </dataValidations>
  <hyperlinks>
    <hyperlink ref="A13" location="'1B Tableau financier'!A310" display="NOM Prénom" xr:uid="{0395A472-578E-43F0-B761-62CCA4D12859}"/>
    <hyperlink ref="A12" location="'1B Tableau financier'!A853" display="'1B Tableau financier'!A853" xr:uid="{89C135BF-4DA8-4D1F-BB4C-027005C94A2A}"/>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7F2A64C-6FA0-42D4-BA01-C2B1D28146A7}">
          <x14:formula1>
            <xm:f>'1C TSspéc1'!$Q$15:$Q$16</xm:f>
          </x14:formula1>
          <xm:sqref>C12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82BA1-EB7F-46D7-8CD9-443F83AC4AF1}">
  <dimension ref="A1:Z57"/>
  <sheetViews>
    <sheetView workbookViewId="0">
      <selection activeCell="C12" sqref="C12"/>
    </sheetView>
  </sheetViews>
  <sheetFormatPr baseColWidth="10" defaultColWidth="11.42578125" defaultRowHeight="15"/>
  <cols>
    <col min="1" max="1" width="15.140625" customWidth="1"/>
    <col min="2" max="2" width="85.140625" customWidth="1"/>
  </cols>
  <sheetData>
    <row r="1" spans="1:26" s="45" customFormat="1" ht="18.75" customHeight="1">
      <c r="B1" s="46"/>
      <c r="C1" s="83" t="str">
        <f>'1B Tableau financier'!G1</f>
        <v>Bénéficiaire :</v>
      </c>
      <c r="D1" s="56"/>
      <c r="E1" s="95" t="str">
        <f>'1B Tableau financier'!K1</f>
        <v>Nom</v>
      </c>
      <c r="F1" s="83"/>
      <c r="G1" s="83"/>
      <c r="H1" s="83"/>
      <c r="I1" s="83"/>
      <c r="J1" s="83"/>
      <c r="K1" s="83"/>
      <c r="L1" s="83"/>
      <c r="M1" s="83"/>
      <c r="N1" s="83"/>
      <c r="O1" s="814"/>
      <c r="P1" s="814"/>
      <c r="Q1" s="375" t="s">
        <v>227</v>
      </c>
      <c r="R1" s="814"/>
      <c r="S1" s="814"/>
      <c r="T1" s="814"/>
      <c r="U1" s="814"/>
      <c r="V1" s="814"/>
      <c r="W1" s="814"/>
      <c r="X1" s="814"/>
      <c r="Y1" s="814"/>
      <c r="Z1" s="814"/>
    </row>
    <row r="2" spans="1:26" s="45" customFormat="1" ht="18.75" customHeight="1">
      <c r="B2" s="46"/>
      <c r="C2" s="83" t="str">
        <f>'1B Tableau financier'!G3</f>
        <v>N° BCE :</v>
      </c>
      <c r="D2" s="56"/>
      <c r="E2" s="95" t="str">
        <f>'1B Tableau financier'!K3</f>
        <v>BE0</v>
      </c>
      <c r="F2" s="83"/>
      <c r="G2" s="83"/>
      <c r="H2" s="83"/>
      <c r="I2" s="83"/>
      <c r="J2" s="83"/>
      <c r="K2" s="83"/>
      <c r="L2" s="83"/>
      <c r="M2" s="83"/>
      <c r="N2" s="83"/>
      <c r="O2" s="814"/>
      <c r="P2" s="814"/>
      <c r="Q2" s="375" t="s">
        <v>228</v>
      </c>
      <c r="R2" s="814"/>
      <c r="S2" s="814"/>
      <c r="T2" s="814"/>
      <c r="U2" s="814"/>
      <c r="V2" s="814"/>
      <c r="W2" s="814"/>
      <c r="X2" s="814"/>
      <c r="Y2" s="814"/>
      <c r="Z2" s="814"/>
    </row>
    <row r="3" spans="1:26" s="45"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c r="O3" s="814"/>
      <c r="P3" s="814"/>
      <c r="Q3" s="814"/>
      <c r="R3" s="814"/>
      <c r="S3" s="814"/>
      <c r="T3" s="814"/>
      <c r="U3" s="814"/>
      <c r="V3" s="814"/>
      <c r="W3" s="814"/>
      <c r="X3" s="814"/>
      <c r="Y3" s="814"/>
      <c r="Z3" s="814"/>
    </row>
    <row r="4" spans="1:26" s="42" customFormat="1" ht="18.75" customHeight="1">
      <c r="B4" s="43"/>
      <c r="C4" s="23" t="s">
        <v>38</v>
      </c>
      <c r="D4" s="87"/>
      <c r="E4" s="18" t="s">
        <v>39</v>
      </c>
      <c r="F4" s="88">
        <f>'1B Tableau financier'!K5</f>
        <v>44927</v>
      </c>
      <c r="G4" s="18" t="s">
        <v>40</v>
      </c>
      <c r="H4" s="88">
        <f>'1B Tableau financier'!M5</f>
        <v>45657</v>
      </c>
      <c r="O4" s="813"/>
      <c r="P4" s="813"/>
      <c r="Q4" s="813"/>
      <c r="R4" s="813"/>
      <c r="S4" s="813"/>
      <c r="T4" s="813"/>
      <c r="U4" s="813"/>
      <c r="V4" s="813"/>
      <c r="W4" s="813"/>
      <c r="X4" s="813"/>
      <c r="Y4" s="813"/>
      <c r="Z4" s="813"/>
    </row>
    <row r="5" spans="1:26" s="780" customFormat="1" ht="18.75" customHeight="1">
      <c r="B5" s="106" t="s">
        <v>214</v>
      </c>
      <c r="C5" s="23"/>
      <c r="D5" s="87"/>
      <c r="E5" s="18"/>
      <c r="F5" s="98"/>
      <c r="G5" s="18"/>
      <c r="H5" s="98"/>
      <c r="O5" s="813"/>
      <c r="P5" s="813"/>
      <c r="Q5" s="813"/>
      <c r="R5" s="813"/>
      <c r="S5" s="813"/>
      <c r="T5" s="813"/>
      <c r="U5" s="813"/>
      <c r="V5" s="813"/>
      <c r="W5" s="813"/>
      <c r="X5" s="813"/>
      <c r="Y5" s="813"/>
      <c r="Z5" s="813"/>
    </row>
    <row r="6" spans="1:26" s="780" customFormat="1" ht="7.9" customHeight="1">
      <c r="B6" s="106"/>
      <c r="C6" s="23"/>
      <c r="D6" s="87"/>
      <c r="E6" s="18"/>
      <c r="F6" s="98"/>
      <c r="G6" s="18"/>
      <c r="H6" s="98"/>
      <c r="O6" s="813"/>
      <c r="P6" s="813"/>
      <c r="Q6" s="813"/>
      <c r="R6" s="813"/>
      <c r="S6" s="813"/>
      <c r="T6" s="813"/>
      <c r="U6" s="813"/>
      <c r="V6" s="813"/>
      <c r="W6" s="813"/>
      <c r="X6" s="813"/>
      <c r="Y6" s="813"/>
      <c r="Z6" s="813"/>
    </row>
    <row r="7" spans="1:26" s="780" customFormat="1" ht="7.9" customHeight="1">
      <c r="B7" s="106"/>
      <c r="C7" s="23"/>
      <c r="D7" s="87"/>
      <c r="E7" s="18"/>
      <c r="F7" s="98"/>
      <c r="G7" s="18"/>
      <c r="H7" s="98"/>
      <c r="O7" s="813"/>
      <c r="P7" s="813"/>
      <c r="Q7" s="813"/>
      <c r="R7" s="813"/>
      <c r="S7" s="813"/>
      <c r="T7" s="813"/>
      <c r="U7" s="813"/>
      <c r="V7" s="813"/>
      <c r="W7" s="813"/>
      <c r="X7" s="813"/>
      <c r="Y7" s="813"/>
      <c r="Z7" s="813"/>
    </row>
    <row r="8" spans="1:26" s="780" customFormat="1" ht="7.9" customHeight="1">
      <c r="B8" s="106"/>
      <c r="C8" s="23"/>
      <c r="D8" s="87"/>
      <c r="E8" s="18"/>
      <c r="F8" s="98"/>
      <c r="G8" s="18"/>
      <c r="H8" s="98"/>
      <c r="O8" s="813"/>
      <c r="P8" s="813"/>
      <c r="Q8" s="813"/>
      <c r="R8" s="813"/>
      <c r="S8" s="813"/>
      <c r="T8" s="813"/>
      <c r="U8" s="813"/>
      <c r="V8" s="813"/>
      <c r="W8" s="813"/>
      <c r="X8" s="813"/>
      <c r="Y8" s="813"/>
      <c r="Z8" s="813"/>
    </row>
    <row r="9" spans="1:26" s="780" customFormat="1" ht="7.9" customHeight="1">
      <c r="B9" s="106"/>
      <c r="C9" s="23"/>
      <c r="D9" s="87"/>
      <c r="E9" s="18"/>
      <c r="F9" s="98"/>
      <c r="G9" s="18"/>
      <c r="H9" s="98"/>
      <c r="O9" s="813"/>
      <c r="P9" s="813"/>
      <c r="Q9" s="813"/>
      <c r="R9" s="813"/>
      <c r="S9" s="813"/>
      <c r="T9" s="813"/>
      <c r="U9" s="813"/>
      <c r="V9" s="813"/>
      <c r="W9" s="813"/>
      <c r="X9" s="813"/>
      <c r="Y9" s="813"/>
      <c r="Z9" s="813"/>
    </row>
    <row r="10" spans="1:26" s="780" customFormat="1" ht="7.9" customHeight="1">
      <c r="A10" s="781"/>
      <c r="B10" s="99"/>
      <c r="C10" s="23"/>
      <c r="D10" s="87"/>
      <c r="E10" s="18"/>
      <c r="F10" s="98"/>
      <c r="G10" s="18"/>
      <c r="H10" s="98"/>
      <c r="O10" s="813"/>
      <c r="P10" s="813"/>
      <c r="Q10" s="813"/>
      <c r="R10" s="813"/>
      <c r="S10" s="813"/>
      <c r="T10" s="813"/>
      <c r="U10" s="813"/>
      <c r="V10" s="813"/>
      <c r="W10" s="813"/>
      <c r="X10" s="813"/>
      <c r="Y10" s="813"/>
      <c r="Z10" s="813"/>
    </row>
    <row r="11" spans="1:26" s="781" customFormat="1" ht="7.9" customHeight="1" thickBot="1">
      <c r="A11" s="782"/>
      <c r="B11" s="46"/>
      <c r="O11" s="814"/>
      <c r="P11" s="814"/>
      <c r="Q11" s="814"/>
      <c r="R11" s="814"/>
      <c r="S11" s="814"/>
      <c r="T11" s="814"/>
      <c r="U11" s="814"/>
      <c r="V11" s="814"/>
      <c r="W11" s="814"/>
      <c r="X11" s="814"/>
      <c r="Y11" s="814"/>
      <c r="Z11" s="814"/>
    </row>
    <row r="12" spans="1:26" ht="30.75" thickBot="1">
      <c r="A12" s="899" t="s">
        <v>258</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552"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15.75"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 t="shared" si="0"/>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15.7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5.75"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ht="31.5" customHeight="1">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 customHeight="1"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v>0</v>
      </c>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k1RLk1kwSdsM3cCXuRrVTfX053NwXtOw+rbzr2Rwhw9p4ZIWLprs/7Wzg/nCXgPwK8i3VRJgAwUSFSRdaQvfxw==" saltValue="h7nOflwTjJIJ3NUBVcLblQ==" spinCount="100000" sheet="1" objects="1" scenarios="1" formatColumns="0" formatRows="0"/>
  <mergeCells count="10">
    <mergeCell ref="A30:B30"/>
    <mergeCell ref="A32:B32"/>
    <mergeCell ref="C32:N32"/>
    <mergeCell ref="A33:B34"/>
    <mergeCell ref="A57:B57"/>
    <mergeCell ref="A20:B21"/>
    <mergeCell ref="D12:M13"/>
    <mergeCell ref="A17:B17"/>
    <mergeCell ref="A19:B19"/>
    <mergeCell ref="C19:N19"/>
  </mergeCells>
  <conditionalFormatting sqref="C22:Z29">
    <cfRule type="cellIs" dxfId="37" priority="1" operator="equal">
      <formula>0</formula>
    </cfRule>
  </conditionalFormatting>
  <conditionalFormatting sqref="C35:Z56">
    <cfRule type="cellIs" dxfId="36" priority="2" operator="equal">
      <formula>0</formula>
    </cfRule>
  </conditionalFormatting>
  <dataValidations count="2">
    <dataValidation type="list" showInputMessage="1" showErrorMessage="1" sqref="B16" xr:uid="{880536F3-928A-4C78-93B9-8B2DFA596103}">
      <formula1>$Q$1:$Q$2</formula1>
    </dataValidation>
    <dataValidation allowBlank="1" showErrorMessage="1" promptTitle="ATTENTION" prompt="Si le salaire d'au moins un salarié est présenté présenté dans cette déclaration de créances, merci d'encoder d'abord l'onglet 1C Time sheet salarie" sqref="B35:B56" xr:uid="{9D6C8B0E-6D27-4F11-844B-A2A43F838C99}"/>
  </dataValidations>
  <hyperlinks>
    <hyperlink ref="A13" location="'1B Tableau financier'!A310" display="NOM Prénom" xr:uid="{077EDD34-9FD0-4543-8493-14B925CADFF8}"/>
    <hyperlink ref="A12" location="'1B Tableau financier'!A877" display="'1B Tableau financier'!A877" xr:uid="{357149F7-2832-42F2-BDD1-015EDC8198E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B8F4B909-2FEA-4304-8E6E-E6DEB68F4B6A}">
          <x14:formula1>
            <xm:f>'1C TSspéc1'!$Q$15:$Q$16</xm:f>
          </x14:formula1>
          <xm:sqref>C12</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476F1-00CC-450A-8224-4F28152206A4}">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446</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ukIa5QJuiQYJbIXeczBl6biIajgLNzC9ZpbUZEAfBAABELDdERU7Mm0334usNhxAlCzd8SIcZ7uSV2Sr3bCCg==" saltValue="ZcmM8myhqct7zBv8mgFqZ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5" priority="1" operator="equal">
      <formula>0</formula>
    </cfRule>
  </conditionalFormatting>
  <conditionalFormatting sqref="C35:Z56">
    <cfRule type="cellIs" dxfId="3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D5311FAE-7C35-4303-99A2-3B69443C5B7B}"/>
    <dataValidation type="list" showInputMessage="1" showErrorMessage="1" sqref="B16" xr:uid="{B7A26382-23DE-4D44-9072-5F0DDD3B1226}">
      <formula1>$Q$1:$Q$2</formula1>
    </dataValidation>
  </dataValidations>
  <hyperlinks>
    <hyperlink ref="A12" location="'1B Tableau financier'!A901" display="'1B Tableau financier'!A901" xr:uid="{DEAF655F-B127-4490-BEF0-15DEB6AFA54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290240EB-D036-487F-860C-729BAFD18FA3}">
          <x14:formula1>
            <xm:f>'1C TSspéc1'!$Q$15:$Q$16</xm:f>
          </x14:formula1>
          <xm:sqref>C12</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F131F-87BE-462C-A215-3C06A4BDACB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447</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EhzV8deI2FxDsV2AS5DfF9kwp6nO/qDODcFgWPEPiJTfFr1FyGxk0EmaL387pyHcQUhTwvU84N82sT2nHQnU5w==" saltValue="fRvnbYcXV6lGpD4AoZyaG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3" priority="1" operator="equal">
      <formula>0</formula>
    </cfRule>
  </conditionalFormatting>
  <conditionalFormatting sqref="C35:Z56">
    <cfRule type="cellIs" dxfId="3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92AC3BB-EA37-470B-928C-EAD8AFB35400}"/>
    <dataValidation type="list" showInputMessage="1" showErrorMessage="1" sqref="B16" xr:uid="{31AECB57-ECCB-4BE1-8B1C-079BC1CCF836}">
      <formula1>$Q$1:$Q$2</formula1>
    </dataValidation>
  </dataValidations>
  <hyperlinks>
    <hyperlink ref="A12" location="'1B Tableau financier'!A925" display="'1B Tableau financier'!A925" xr:uid="{36087569-C7BB-4BDD-927F-CAC0242210C5}"/>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CD96F84-7368-486C-9A7D-EFE862EFD18A}">
          <x14:formula1>
            <xm:f>'1C TSspéc1'!$Q$15:$Q$16</xm:f>
          </x14:formula1>
          <xm:sqref>C12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037F1-C69D-4F9B-B664-763A057C441D}">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216</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ruH63J460Zr8haQDG7s60TGYvKeDo+2mR654bLAG5cgKHN5/sVNNV2BeFCPoJgPW5E2RhPmRsib1ac0gPLJkXw==" saltValue="O137L6JnMTTVOALxCKg8R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43" priority="1" operator="equal">
      <formula>1</formula>
    </cfRule>
    <cfRule type="cellIs" dxfId="142" priority="2" operator="greaterThan">
      <formula>0</formula>
    </cfRule>
  </conditionalFormatting>
  <conditionalFormatting sqref="C17:Z24">
    <cfRule type="cellIs" dxfId="141" priority="4" operator="equal">
      <formula>0</formula>
    </cfRule>
  </conditionalFormatting>
  <conditionalFormatting sqref="C31:Z52">
    <cfRule type="cellIs" dxfId="140" priority="3" operator="equal">
      <formula>0</formula>
    </cfRule>
  </conditionalFormatting>
  <hyperlinks>
    <hyperlink ref="A8" location="'1B Tableau financier'!A47" display="'1B Tableau financier'!A47" xr:uid="{DA369E93-C86A-43BA-B2AB-DFB3A9757116}"/>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13BB8-7DA8-4B50-B81D-2874897A11F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448</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OgduTqVVaZcc4Zoal7K924IeGQnj4mgfE1j3LVEgBurHX0VhOvRRexyPZ1JJOpukVW+xpeQ/1eF9Y6zlmeUHbg==" saltValue="0wfiWQHo6q0AeSFyEGENu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1" priority="1" operator="equal">
      <formula>0</formula>
    </cfRule>
  </conditionalFormatting>
  <conditionalFormatting sqref="C35:Z56">
    <cfRule type="cellIs" dxfId="3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F226603-77D0-4404-807B-D422E66FB6B7}"/>
    <dataValidation type="list" showInputMessage="1" showErrorMessage="1" sqref="B16" xr:uid="{D46A4435-38AA-4FDE-A531-5B668C5E8625}">
      <formula1>$Q$1:$Q$2</formula1>
    </dataValidation>
  </dataValidations>
  <hyperlinks>
    <hyperlink ref="A12" location="'1B Tableau financier'!A949" display="'1B Tableau financier'!A949" xr:uid="{4CFE722F-9A06-4B24-BB8D-D07DCC47D0B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86308DBB-66A9-4D44-8FDB-4788ED384E18}">
          <x14:formula1>
            <xm:f>'1C TSspéc1'!$Q$15:$Q$16</xm:f>
          </x14:formula1>
          <xm:sqref>C12</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4895-4D54-4D51-97B9-6DE99CF85C22}">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449</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2b/5SqYaelosBhIK56gx2Be777VmJ9HJ74Qdl+H4I3ATrC/1ZKRRjaLQ/2XOCQSX/+kWydnzLr4eHGqRWh2TDA==" saltValue="2Uv78bya3fYeOoD6JWVA3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9" priority="1" operator="equal">
      <formula>0</formula>
    </cfRule>
  </conditionalFormatting>
  <conditionalFormatting sqref="C35:Z56">
    <cfRule type="cellIs" dxfId="2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F0224C38-61C1-4F20-98C2-D9DC5B29AC3E}"/>
    <dataValidation type="list" showInputMessage="1" showErrorMessage="1" sqref="B16" xr:uid="{664318F9-CCCA-424B-BEA0-4A7EBEE28FD3}">
      <formula1>$Q$1:$Q$2</formula1>
    </dataValidation>
  </dataValidations>
  <hyperlinks>
    <hyperlink ref="A12" location="'1B Tableau financier'!A973" display="'1B Tableau financier'!A973" xr:uid="{E2377ED7-C16F-4121-9E30-90C5A74E74D2}"/>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EC1943B-11D5-4C92-9DD4-0C7DE5AA2E2A}">
          <x14:formula1>
            <xm:f>'1C TSspéc1'!$Q$15:$Q$16</xm:f>
          </x14:formula1>
          <xm:sqref>C12</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BC619-631A-4A1C-AFBA-B9DCF23572C5}">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450</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ORJCM41J6una+ktYZNxdFiuuR9bVoFOU0CAPEF9VD5t5UGPu1v5Kxve3rrglaY2WBnT9zfpEs1FHCdPlbtdwEQ==" saltValue="MliY1fqI/rVxUIEiYPLMB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7" priority="1" operator="equal">
      <formula>0</formula>
    </cfRule>
  </conditionalFormatting>
  <conditionalFormatting sqref="C35:Z56">
    <cfRule type="cellIs" dxfId="2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02C21D0-F792-4DEC-9BCC-E2613ECAC6F5}"/>
    <dataValidation type="list" showInputMessage="1" showErrorMessage="1" sqref="B16" xr:uid="{3F6EC934-3879-45CF-827F-3F874ADC4D52}">
      <formula1>$Q$1:$Q$2</formula1>
    </dataValidation>
  </dataValidations>
  <hyperlinks>
    <hyperlink ref="A12" location="'1B Tableau financier'!A997" display="'1B Tableau financier'!A997" xr:uid="{94C98ED5-7064-4710-A636-8A258A73686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E49B873-CED5-49F1-B039-4E6E8DCB637D}">
          <x14:formula1>
            <xm:f>'1C TSspéc1'!$Q$15:$Q$16</xm:f>
          </x14:formula1>
          <xm:sqref>C12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4022F-3A9A-4768-8FEF-67B7B1547DA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451</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1AHDFX2+yc/pwii0Xa+HJ8nGN/BA5bkcfaFVYZtxR38yFCLnaVuejOSWqV9rOZAgY7AVGTQYiOuqeQGFtumg==" saltValue="3Xln+ha7wWmAo047PpNvF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5" priority="1" operator="equal">
      <formula>0</formula>
    </cfRule>
  </conditionalFormatting>
  <conditionalFormatting sqref="C35:Z56">
    <cfRule type="cellIs" dxfId="2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7498F94B-A5A0-4A7D-8E10-FA4524D7B5E8}"/>
    <dataValidation type="list" showInputMessage="1" showErrorMessage="1" sqref="B16" xr:uid="{689B677C-6ABE-4585-9FDE-298D7E065718}">
      <formula1>$Q$1:$Q$2</formula1>
    </dataValidation>
  </dataValidations>
  <hyperlinks>
    <hyperlink ref="A12" location="'1B Tableau financier'!A1021" display="'1B Tableau financier'!A1021" xr:uid="{DEAF2AD5-E325-4796-A07D-EB7D3AE6080B}"/>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AE453FC4-DB66-4522-BBE7-1A66B00A3B19}">
          <x14:formula1>
            <xm:f>'1C TSspéc1'!$Q$15:$Q$16</xm:f>
          </x14:formula1>
          <xm:sqref>C12</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E4484-C233-4566-8BBC-1B3C285741C9}">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452</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XMRud+nJzn40CGbMJo4DGyjPUsPTo/q7FmFi3t0P2ZpAa+4kCj+QyX7ZFlAnLYpiuDt1EPV+N0o+FWbvk+fkA==" saltValue="IzmJZvJUfyisurcBu6Jpp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3" priority="1" operator="equal">
      <formula>0</formula>
    </cfRule>
  </conditionalFormatting>
  <conditionalFormatting sqref="C35:Z56">
    <cfRule type="cellIs" dxfId="2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845F35B1-0BE9-4574-9C31-48F73FE4D5A3}"/>
    <dataValidation type="list" showInputMessage="1" showErrorMessage="1" sqref="B16" xr:uid="{03480BC5-811E-4809-9258-8137E8E9D155}">
      <formula1>$Q$1:$Q$2</formula1>
    </dataValidation>
  </dataValidations>
  <hyperlinks>
    <hyperlink ref="A12" location="'1B Tableau financier'!A1045" display="'1B Tableau financier'!A1045" xr:uid="{3696B212-FB82-46F0-B8D4-0F9CBBBB44A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EABF9413-DEB4-4870-934F-3F262C346ED2}">
          <x14:formula1>
            <xm:f>'1C TSspéc1'!$Q$15:$Q$16</xm:f>
          </x14:formula1>
          <xm:sqref>C12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2660C-4F65-48B8-802E-5CF55F10671B}">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453</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V/8KsbcbJQxw6xc2Gb2paVMnTghqsoKimT5Fy+eIX4/ZBELrVe7XsEjbo1tVSec+iOQNGAQ6QQ3GjwBwvy41rw==" saltValue="a9Zmo6Cv283LcSeydKotb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21" priority="1" operator="equal">
      <formula>0</formula>
    </cfRule>
  </conditionalFormatting>
  <conditionalFormatting sqref="C35:Z56">
    <cfRule type="cellIs" dxfId="2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B10A1FC-DAD7-4D32-8092-FF55367BD7B2}"/>
    <dataValidation type="list" showInputMessage="1" showErrorMessage="1" sqref="B16" xr:uid="{884D4CB8-66F9-4DEC-AB8B-5F233E66E1C2}">
      <formula1>$Q$1:$Q$2</formula1>
    </dataValidation>
  </dataValidations>
  <hyperlinks>
    <hyperlink ref="A12" location="'1B Tableau financier'!A1069" display="'1B Tableau financier'!A1069" xr:uid="{8926FB51-62CD-4CD3-8714-CCDA980A057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F8ED81D-33DC-4998-85B2-EF7E00E01E63}">
          <x14:formula1>
            <xm:f>'1C TSspéc1'!$Q$15:$Q$16</xm:f>
          </x14:formula1>
          <xm:sqref>C12</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9DB58-DA34-467B-97CA-6D895948680C}">
  <dimension ref="A1:Z57"/>
  <sheetViews>
    <sheetView workbookViewId="0">
      <selection activeCell="C12" sqref="C12"/>
    </sheetView>
  </sheetViews>
  <sheetFormatPr baseColWidth="10" defaultColWidth="11.42578125" defaultRowHeight="15"/>
  <cols>
    <col min="1" max="1" width="15.140625" customWidth="1"/>
    <col min="2" max="2" width="88" customWidth="1"/>
    <col min="3" max="3" width="11.42578125"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463</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x+hH33v40M+7XHiIExI/ED490feTSiXITPIhRzMKKaEP07CYOE2SBb77h6yqugXFz6rZ6SvgL1v3t+Jx86WYhA==" saltValue="n+6MpLlbIxQyjeHs7akkl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9" priority="1" operator="equal">
      <formula>0</formula>
    </cfRule>
  </conditionalFormatting>
  <conditionalFormatting sqref="C35:Z56">
    <cfRule type="cellIs" dxfId="1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B442333-7FE4-4525-A5F8-BB904BFEE0E7}"/>
    <dataValidation type="list" showInputMessage="1" showErrorMessage="1" sqref="B16" xr:uid="{939DB733-41E8-4829-BBCC-024E21C0DA65}">
      <formula1>$Q$1:$Q$2</formula1>
    </dataValidation>
  </dataValidations>
  <hyperlinks>
    <hyperlink ref="A12" location="'1B Tableau financier'!A1093" display="'1B Tableau financier'!A1093" xr:uid="{B03C3683-BF19-4BF1-B792-339082C8B49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4F0955C-54CE-496D-ABE3-3D95EBD6E0AD}">
          <x14:formula1>
            <xm:f>'1C TSspéc1'!$Q$15:$Q$16</xm:f>
          </x14:formula1>
          <xm:sqref>C12</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8ED2C-A789-4207-BA6C-627A8D3E8FE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462</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aoFDCz4W/rL+qk73KIQU1EHSPX41iXOGnr+v1R2iheelag6oJEzdSH2wcHvGEiqU3G7ioLZ3/yzejywdIOJnXA==" saltValue="ESO+8uIZcQtv20/23Gd6o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7" priority="1" operator="equal">
      <formula>0</formula>
    </cfRule>
  </conditionalFormatting>
  <conditionalFormatting sqref="C35:Z56">
    <cfRule type="cellIs" dxfId="1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F9D27C7-C179-4735-BB8E-C5F45072B447}"/>
    <dataValidation type="list" showInputMessage="1" showErrorMessage="1" sqref="B16" xr:uid="{2D02ACDC-49D0-492F-BE2E-1ACFEDAD8070}">
      <formula1>$Q$1:$Q$2</formula1>
    </dataValidation>
  </dataValidations>
  <hyperlinks>
    <hyperlink ref="A12" location="'1B Tableau financier'!A1117" display="'1B Tableau financier'!A1117" xr:uid="{05D18766-D22D-4691-B3B8-138042BBCE4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60DD688-C457-4801-B861-C1298976B780}">
          <x14:formula1>
            <xm:f>'1C TSspéc1'!$Q$15:$Q$16</xm:f>
          </x14:formula1>
          <xm:sqref>C12</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D95BE-4999-4C19-A8A1-02E350990B65}">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461</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eQ/q4etbiTJqQJMdkEypp0Oor9q62gNI+8Hc/BobN33PmpncoBcIMS7lO9hWpIxv1va2a8Rh1V+0AbMuZ/oE4A==" saltValue="SEt7qmq0mhs+FKngHnCPy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5" priority="1" operator="equal">
      <formula>0</formula>
    </cfRule>
  </conditionalFormatting>
  <conditionalFormatting sqref="C35:Z56">
    <cfRule type="cellIs" dxfId="1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F13B1B3B-BEB3-420C-8639-31A0EE1BAB0B}"/>
    <dataValidation type="list" showInputMessage="1" showErrorMessage="1" sqref="B16" xr:uid="{3AF3A911-5B35-4A90-A7D8-67A045E80936}">
      <formula1>$Q$1:$Q$2</formula1>
    </dataValidation>
  </dataValidations>
  <hyperlinks>
    <hyperlink ref="A12" location="'1B Tableau financier'!A1141" display="'1B Tableau financier'!A1141" xr:uid="{DE1907C6-1C6E-4E8F-9C0A-AB0DD1E180E7}"/>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FEDF0862-04B9-4F36-A8B4-1B7243B207E7}">
          <x14:formula1>
            <xm:f>'1C TSspéc1'!$Q$15:$Q$16</xm:f>
          </x14:formula1>
          <xm:sqref>C12</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268D-C2B6-448C-A8CD-A55866680CC3}">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460</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tRROB5G2H60hJZCTKT9b76Mw4+soKgjcUU6Ev2CSxpYvKp0IvWC4d8pCtQKCnRZFreCkm6FfRJ5taGuZm8458w==" saltValue="BTM5MQT0pcbd5j2DhXoz/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3" priority="1" operator="equal">
      <formula>0</formula>
    </cfRule>
  </conditionalFormatting>
  <conditionalFormatting sqref="C35:Z56">
    <cfRule type="cellIs" dxfId="1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99357B1B-3763-4D0A-A7BC-1F1F823CC2F8}"/>
    <dataValidation type="list" showInputMessage="1" showErrorMessage="1" sqref="B16" xr:uid="{B8E1CED7-5C03-42A7-9B74-6E88C27D7B37}">
      <formula1>$Q$1:$Q$2</formula1>
    </dataValidation>
  </dataValidations>
  <hyperlinks>
    <hyperlink ref="A12" location="'1B Tableau financier'!A1165" display="'1B Tableau financier'!A1165" xr:uid="{6397ACCA-3BA8-49E8-8D16-57BA5794A23C}"/>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4656BB8E-4A32-4AB7-9EE6-24DC5EC08EEB}">
          <x14:formula1>
            <xm:f>'1C TSspéc1'!$Q$15:$Q$16</xm:f>
          </x14:formula1>
          <xm:sqref>C12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AAA1-7EDB-41F3-AEAE-3AD69E55D27A}">
  <dimension ref="A1:Z528"/>
  <sheetViews>
    <sheetView view="pageBreakPreview" zoomScaleNormal="80" zoomScaleSheetLayoutView="100" workbookViewId="0">
      <selection activeCell="B8" sqref="B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217</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ATLEny6QPAURuI/csrvaIeQPej1+84D4ftKNtpdVAcyW4hWyOIwX5qkWa29Fp4aSnex9uF4EroEDuuwZ1YKehg==" saltValue="Khz1nc7wXL2t0xn9Bigjf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39" priority="1" operator="equal">
      <formula>1</formula>
    </cfRule>
    <cfRule type="cellIs" dxfId="138" priority="2" operator="greaterThan">
      <formula>0</formula>
    </cfRule>
  </conditionalFormatting>
  <conditionalFormatting sqref="C17:Z24">
    <cfRule type="cellIs" dxfId="137" priority="4" operator="equal">
      <formula>0</formula>
    </cfRule>
  </conditionalFormatting>
  <conditionalFormatting sqref="C31:Z52">
    <cfRule type="cellIs" dxfId="136" priority="3" operator="equal">
      <formula>0</formula>
    </cfRule>
  </conditionalFormatting>
  <hyperlinks>
    <hyperlink ref="A8" location="'1B Tableau financier'!A71" display="'1B Tableau financier'!A71" xr:uid="{7504EDD6-F312-4584-BD8E-1E9BAB2BD37B}"/>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0DF9A-F5CD-4A8A-AFAC-081A86F44637}">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459</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l9omdLU2NjV12J5mXXQ4l9V439aHmC5fmzIlM3AjZ7rBfENo3ZnNmy/9ljlruJHnPGBqBvIPk3LlkXINRU6oTA==" saltValue="dDVcFHyYnFv1InjAqO9cy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1" priority="1" operator="equal">
      <formula>0</formula>
    </cfRule>
  </conditionalFormatting>
  <conditionalFormatting sqref="C35:Z56">
    <cfRule type="cellIs" dxfId="1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BEA0875-6F28-463C-A4BA-F0B4E95D8622}"/>
    <dataValidation type="list" showInputMessage="1" showErrorMessage="1" sqref="B16" xr:uid="{ABBBDE5E-5DBD-419C-A49E-3AE15B73794C}">
      <formula1>$Q$1:$Q$2</formula1>
    </dataValidation>
  </dataValidations>
  <hyperlinks>
    <hyperlink ref="A12" location="'1B Tableau financier'!A1189" display="'1B Tableau financier'!A1189" xr:uid="{940C1021-016F-445D-9633-C0100D4D84E8}"/>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3EEF82E5-DE73-4CB3-B209-116EB92519C2}">
          <x14:formula1>
            <xm:f>'1C TSspéc1'!$Q$15:$Q$16</xm:f>
          </x14:formula1>
          <xm:sqref>C12</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0B1D9-83DB-493E-B72B-D0CD04E75916}">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458</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ByZwU/cAfQflxH3Ncnm3EjEZPl7aLvB054ASFDGt44RN9wMpW30sJFxgVCOkJLS/ogAHoSkRHhqbNm36DLwVEQ==" saltValue="ynX5zb+QIjfDBqQjsXQhmA=="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9" priority="1" operator="equal">
      <formula>0</formula>
    </cfRule>
  </conditionalFormatting>
  <conditionalFormatting sqref="C35:Z56">
    <cfRule type="cellIs" dxfId="8"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0A7C4417-464A-4960-8D53-D472E6A518A9}"/>
    <dataValidation type="list" showInputMessage="1" showErrorMessage="1" sqref="B16" xr:uid="{CAF67165-733C-463C-9EED-007F476D947B}">
      <formula1>$Q$1:$Q$2</formula1>
    </dataValidation>
  </dataValidations>
  <hyperlinks>
    <hyperlink ref="A12" location="'1B Tableau financier'!A1213" display="'1B Tableau financier'!A1213" xr:uid="{EAF2AB89-BA5E-4F7C-8FC2-E179467A5B71}"/>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9A80D44A-B035-4D2B-B1A8-FAC91E7D4770}">
          <x14:formula1>
            <xm:f>'1C TSspéc1'!$Q$15:$Q$16</xm:f>
          </x14:formula1>
          <xm:sqref>C12</xm:sqref>
        </x14:dataValidation>
      </x14:dataValidation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8396-A7DB-4FA0-8468-82ADBA4DB728}">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457</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UpUrarqtZk2FKpGrQjrCefEaFg3Oh1wbuiWW8KWkx/EAR7zL4doUCcPWNhKgysdxJ1BKYTrm5a6DdHgt1reoaQ==" saltValue="5oi0LEcR+wJKpo9K4ZxvdQ=="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7" priority="1" operator="equal">
      <formula>0</formula>
    </cfRule>
  </conditionalFormatting>
  <conditionalFormatting sqref="C35:Z56">
    <cfRule type="cellIs" dxfId="6"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6C9D6C54-B06C-41C2-A0F6-13404F3BE9D7}"/>
    <dataValidation type="list" showInputMessage="1" showErrorMessage="1" sqref="B16" xr:uid="{2EE7FC71-D570-490A-AB23-1668B89A2289}">
      <formula1>$Q$1:$Q$2</formula1>
    </dataValidation>
  </dataValidations>
  <hyperlinks>
    <hyperlink ref="A12" location="'1B Tableau financier'!A1237" display="'1B Tableau financier'!A1237" xr:uid="{0FC5278B-4886-4E2D-B538-018A77417A9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C511FB26-AB93-4F74-836A-4C9AA4201EED}">
          <x14:formula1>
            <xm:f>'1C TSspéc1'!$Q$15:$Q$16</xm:f>
          </x14:formula1>
          <xm:sqref>C12</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BCE90-A641-4089-B1C1-2F6F75FB57CB}">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912" t="s">
        <v>456</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kFjURNG3thI6KWxbwAKOZGMnxIr/hJaFJSP0brkO105F2RIhakJx/vopyjTt13ob8v6Qotzv98lPAYrurunq1g==" saltValue="7gEvOechVbmTI9mm5tEb4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5" priority="1" operator="equal">
      <formula>0</formula>
    </cfRule>
  </conditionalFormatting>
  <conditionalFormatting sqref="C35:Z56">
    <cfRule type="cellIs" dxfId="4"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1111E630-16EC-4541-9A4E-D21DBE166A51}"/>
    <dataValidation type="list" showInputMessage="1" showErrorMessage="1" sqref="B16" xr:uid="{D767D435-B2B3-4312-A90E-985A170F132F}">
      <formula1>$Q$1:$Q$2</formula1>
    </dataValidation>
  </dataValidations>
  <hyperlinks>
    <hyperlink ref="A12" location="'1B Tableau financier'!A1261" display="'1B Tableau financier'!A1261" xr:uid="{BBE58CC6-1FD8-477F-9F01-728260B45D83}"/>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8B7C650F-CF69-46E2-B0DC-13B51ECCCCB0}">
          <x14:formula1>
            <xm:f>'1C TSspéc1'!$Q$15:$Q$16</xm:f>
          </x14:formula1>
          <xm:sqref>C12</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AC80F-FA66-4DB3-8566-36C2C51F434C}">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455</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yk1e1PhcSKRwKXBV2c/GZvnLfHvhrWKtQV89P7TgLRPJcIh8mWtsMVzynE3YZuj3HxcEJESDdfd6sG49ooyVHA==" saltValue="PGF6KITf7yTNMku5NgtC4g=="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3" priority="1" operator="equal">
      <formula>0</formula>
    </cfRule>
  </conditionalFormatting>
  <conditionalFormatting sqref="C35:Z56">
    <cfRule type="cellIs" dxfId="2"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4489E049-A3C9-4416-92E3-B00168FE4D67}"/>
    <dataValidation type="list" showInputMessage="1" showErrorMessage="1" sqref="B16" xr:uid="{2835AC85-98C1-4999-A022-27491D15D7D2}">
      <formula1>$Q$1:$Q$2</formula1>
    </dataValidation>
  </dataValidations>
  <hyperlinks>
    <hyperlink ref="A12" location="'1B Tableau financier'!A1285" display="'1B Tableau financier'!A1285" xr:uid="{4826AA76-AF41-4B18-B192-27613DC52A2D}"/>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5D57990E-9864-4C2B-BD17-B411935965B0}">
          <x14:formula1>
            <xm:f>'1C TSspéc1'!$Q$15:$Q$16</xm:f>
          </x14:formula1>
          <xm:sqref>C12</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AD466-9AA2-4791-AAA4-07FA22CF786D}">
  <dimension ref="A1:Z57"/>
  <sheetViews>
    <sheetView workbookViewId="0">
      <selection activeCell="C12" sqref="C12"/>
    </sheetView>
  </sheetViews>
  <sheetFormatPr baseColWidth="10" defaultColWidth="11.42578125" defaultRowHeight="15"/>
  <cols>
    <col min="1" max="1" width="15.140625" customWidth="1"/>
    <col min="2" max="2" width="88" customWidth="1"/>
  </cols>
  <sheetData>
    <row r="1" spans="1:26" s="910" customFormat="1" ht="18.75" customHeight="1">
      <c r="B1" s="46"/>
      <c r="C1" s="83" t="str">
        <f>'1B Tableau financier'!G1</f>
        <v>Bénéficiaire :</v>
      </c>
      <c r="D1" s="56"/>
      <c r="E1" s="95" t="str">
        <f>'1B Tableau financier'!K1</f>
        <v>Nom</v>
      </c>
      <c r="F1" s="83"/>
      <c r="G1" s="83"/>
      <c r="H1" s="83"/>
      <c r="I1" s="83"/>
      <c r="J1" s="83"/>
      <c r="K1" s="83"/>
      <c r="L1" s="83"/>
      <c r="M1" s="83"/>
      <c r="N1" s="83"/>
      <c r="Q1" s="375" t="s">
        <v>227</v>
      </c>
    </row>
    <row r="2" spans="1:26" s="910" customFormat="1" ht="18.75" customHeight="1">
      <c r="B2" s="46"/>
      <c r="C2" s="83" t="str">
        <f>'1B Tableau financier'!G3</f>
        <v>N° BCE :</v>
      </c>
      <c r="D2" s="56"/>
      <c r="E2" s="95" t="str">
        <f>'1B Tableau financier'!K3</f>
        <v>BE0</v>
      </c>
      <c r="F2" s="83"/>
      <c r="G2" s="83"/>
      <c r="H2" s="83"/>
      <c r="I2" s="83"/>
      <c r="J2" s="83"/>
      <c r="K2" s="83"/>
      <c r="L2" s="83"/>
      <c r="M2" s="83"/>
      <c r="N2" s="83"/>
      <c r="Q2" s="375" t="s">
        <v>228</v>
      </c>
    </row>
    <row r="3" spans="1:26" s="910" customFormat="1" ht="18.75" customHeight="1">
      <c r="B3" s="52" t="s">
        <v>259</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909" customFormat="1" ht="18.75" customHeight="1">
      <c r="B4" s="43"/>
      <c r="C4" s="23" t="s">
        <v>38</v>
      </c>
      <c r="D4" s="87"/>
      <c r="E4" s="18" t="s">
        <v>39</v>
      </c>
      <c r="F4" s="88">
        <f>'1B Tableau financier'!K5</f>
        <v>44927</v>
      </c>
      <c r="G4" s="18" t="s">
        <v>40</v>
      </c>
      <c r="H4" s="88">
        <f>'1B Tableau financier'!M5</f>
        <v>45657</v>
      </c>
    </row>
    <row r="5" spans="1:26" s="909" customFormat="1" ht="18.75" customHeight="1">
      <c r="B5" s="106" t="s">
        <v>214</v>
      </c>
      <c r="C5" s="23"/>
      <c r="D5" s="87"/>
      <c r="E5" s="18"/>
      <c r="F5" s="98"/>
      <c r="G5" s="18"/>
      <c r="H5" s="98"/>
    </row>
    <row r="6" spans="1:26" s="909" customFormat="1" ht="7.9" customHeight="1">
      <c r="B6" s="106"/>
      <c r="C6" s="23"/>
      <c r="D6" s="87"/>
      <c r="E6" s="18"/>
      <c r="F6" s="98"/>
      <c r="G6" s="18"/>
      <c r="H6" s="98"/>
    </row>
    <row r="7" spans="1:26" s="909" customFormat="1" ht="7.9" customHeight="1">
      <c r="B7" s="106"/>
      <c r="C7" s="23"/>
      <c r="D7" s="87"/>
      <c r="E7" s="18"/>
      <c r="F7" s="98"/>
      <c r="G7" s="18"/>
      <c r="H7" s="98"/>
    </row>
    <row r="8" spans="1:26" s="909" customFormat="1" ht="7.9" customHeight="1">
      <c r="B8" s="106"/>
      <c r="C8" s="23"/>
      <c r="D8" s="87"/>
      <c r="E8" s="18"/>
      <c r="F8" s="98"/>
      <c r="G8" s="18"/>
      <c r="H8" s="98"/>
    </row>
    <row r="9" spans="1:26" s="909" customFormat="1" ht="7.9" customHeight="1">
      <c r="B9" s="106"/>
      <c r="C9" s="23"/>
      <c r="D9" s="87"/>
      <c r="E9" s="18"/>
      <c r="F9" s="98"/>
      <c r="G9" s="18"/>
      <c r="H9" s="98"/>
    </row>
    <row r="10" spans="1:26" s="909" customFormat="1" ht="7.9" customHeight="1">
      <c r="A10" s="910"/>
      <c r="B10" s="99"/>
      <c r="C10" s="23"/>
      <c r="D10" s="87"/>
      <c r="E10" s="18"/>
      <c r="F10" s="98"/>
      <c r="G10" s="18"/>
      <c r="H10" s="98"/>
    </row>
    <row r="11" spans="1:26" s="910" customFormat="1" ht="7.9" customHeight="1" thickBot="1">
      <c r="A11" s="911"/>
      <c r="B11" s="46"/>
    </row>
    <row r="12" spans="1:26" ht="30.75" thickBot="1">
      <c r="A12" s="899" t="s">
        <v>454</v>
      </c>
      <c r="B12" s="246"/>
      <c r="C12" s="621" t="s">
        <v>234</v>
      </c>
      <c r="D12" s="1276" t="s">
        <v>260</v>
      </c>
      <c r="E12" s="1276"/>
      <c r="F12" s="1276"/>
      <c r="G12" s="1276"/>
      <c r="H12" s="1276"/>
      <c r="I12" s="1276"/>
      <c r="J12" s="1276"/>
      <c r="K12" s="1276"/>
      <c r="L12" s="1276"/>
      <c r="M12" s="1276"/>
      <c r="N12" s="389"/>
      <c r="O12" s="873"/>
      <c r="P12" s="873"/>
      <c r="Q12" s="873"/>
      <c r="R12" s="873"/>
      <c r="S12" s="873"/>
      <c r="T12" s="873"/>
      <c r="U12" s="873"/>
      <c r="V12" s="873"/>
      <c r="W12" s="873"/>
      <c r="X12" s="873"/>
      <c r="Y12" s="873"/>
      <c r="Z12" s="873"/>
    </row>
    <row r="13" spans="1:26">
      <c r="A13" s="387" t="s">
        <v>236</v>
      </c>
      <c r="B13" s="247"/>
      <c r="C13" s="390"/>
      <c r="D13" s="1277"/>
      <c r="E13" s="1277"/>
      <c r="F13" s="1277"/>
      <c r="G13" s="1277"/>
      <c r="H13" s="1277"/>
      <c r="I13" s="1277"/>
      <c r="J13" s="1277"/>
      <c r="K13" s="1277"/>
      <c r="L13" s="1277"/>
      <c r="M13" s="1277"/>
      <c r="N13" s="391"/>
      <c r="O13" s="873"/>
      <c r="P13" s="873"/>
      <c r="Q13" s="873"/>
      <c r="R13" s="873"/>
      <c r="S13" s="873"/>
      <c r="T13" s="873"/>
      <c r="U13" s="873"/>
      <c r="V13" s="873"/>
      <c r="W13" s="873"/>
      <c r="X13" s="873"/>
      <c r="Y13" s="873"/>
      <c r="Z13" s="873"/>
    </row>
    <row r="14" spans="1:26">
      <c r="A14" s="387" t="s">
        <v>165</v>
      </c>
      <c r="B14" s="247" t="s">
        <v>261</v>
      </c>
      <c r="C14" s="390"/>
      <c r="D14" s="392"/>
      <c r="E14" s="393"/>
      <c r="F14" s="393"/>
      <c r="G14" s="390"/>
      <c r="H14" s="390"/>
      <c r="I14" s="390"/>
      <c r="J14" s="390"/>
      <c r="K14" s="390"/>
      <c r="L14" s="390"/>
      <c r="M14" s="390"/>
      <c r="N14" s="391"/>
      <c r="O14" s="873"/>
      <c r="P14" s="873"/>
      <c r="Q14" s="873"/>
      <c r="R14" s="873"/>
      <c r="S14" s="873"/>
      <c r="T14" s="873"/>
      <c r="U14" s="873"/>
      <c r="V14" s="873"/>
      <c r="W14" s="873"/>
      <c r="X14" s="873"/>
      <c r="Y14" s="873"/>
      <c r="Z14" s="873"/>
    </row>
    <row r="15" spans="1:26" ht="25.5">
      <c r="A15" s="388" t="s">
        <v>239</v>
      </c>
      <c r="B15" s="247" t="s">
        <v>262</v>
      </c>
      <c r="C15" s="390"/>
      <c r="D15" s="390"/>
      <c r="E15" s="390"/>
      <c r="F15" s="390"/>
      <c r="G15" s="390"/>
      <c r="H15" s="390"/>
      <c r="I15" s="390"/>
      <c r="J15" s="390"/>
      <c r="K15" s="390"/>
      <c r="L15" s="390"/>
      <c r="M15" s="390"/>
      <c r="N15" s="391"/>
      <c r="O15" s="873"/>
      <c r="P15" s="873"/>
      <c r="Q15" s="874" t="s">
        <v>234</v>
      </c>
      <c r="R15" s="873"/>
      <c r="S15" s="873"/>
      <c r="T15" s="873"/>
      <c r="U15" s="873"/>
      <c r="V15" s="873"/>
      <c r="W15" s="873"/>
      <c r="X15" s="873"/>
      <c r="Y15" s="873"/>
      <c r="Z15" s="873"/>
    </row>
    <row r="16" spans="1:26" ht="31.5" customHeight="1" thickBot="1">
      <c r="A16" s="388" t="s">
        <v>241</v>
      </c>
      <c r="B16" s="248" t="s">
        <v>228</v>
      </c>
      <c r="C16" s="390"/>
      <c r="D16" s="390"/>
      <c r="E16" s="390"/>
      <c r="F16" s="390"/>
      <c r="G16" s="390"/>
      <c r="H16" s="390"/>
      <c r="I16" s="390"/>
      <c r="J16" s="390"/>
      <c r="K16" s="390"/>
      <c r="L16" s="390"/>
      <c r="M16" s="390"/>
      <c r="N16" s="391"/>
      <c r="O16" s="873"/>
      <c r="P16" s="873"/>
      <c r="Q16" s="874" t="s">
        <v>237</v>
      </c>
      <c r="R16" s="873"/>
      <c r="S16" s="873"/>
      <c r="T16" s="873"/>
      <c r="U16" s="873"/>
      <c r="V16" s="873"/>
      <c r="W16" s="873"/>
      <c r="X16" s="873"/>
      <c r="Y16" s="873"/>
      <c r="Z16" s="873"/>
    </row>
    <row r="17" spans="1:26" ht="19.5" customHeight="1" thickBot="1">
      <c r="A17" s="1235" t="s">
        <v>306</v>
      </c>
      <c r="B17" s="1236"/>
      <c r="C17" s="548">
        <f>IF($B12="",0,C30+C57)</f>
        <v>0</v>
      </c>
      <c r="D17" s="548">
        <f t="shared" ref="D17:N17" si="0">IF($B12="",0,D30+D57)</f>
        <v>0</v>
      </c>
      <c r="E17" s="548">
        <f t="shared" si="0"/>
        <v>0</v>
      </c>
      <c r="F17" s="548">
        <f t="shared" si="0"/>
        <v>0</v>
      </c>
      <c r="G17" s="548">
        <f t="shared" si="0"/>
        <v>0</v>
      </c>
      <c r="H17" s="548">
        <f t="shared" si="0"/>
        <v>0</v>
      </c>
      <c r="I17" s="548">
        <f>IF($B12="",0,I30+I57)</f>
        <v>0</v>
      </c>
      <c r="J17" s="548">
        <f t="shared" si="0"/>
        <v>0</v>
      </c>
      <c r="K17" s="548">
        <f t="shared" si="0"/>
        <v>0</v>
      </c>
      <c r="L17" s="548">
        <f t="shared" si="0"/>
        <v>0</v>
      </c>
      <c r="M17" s="548">
        <f t="shared" si="0"/>
        <v>0</v>
      </c>
      <c r="N17" s="548">
        <f t="shared" si="0"/>
        <v>0</v>
      </c>
      <c r="O17" s="548">
        <f>IF($B12="",0,O30+O57)</f>
        <v>0</v>
      </c>
      <c r="P17" s="548">
        <f t="shared" ref="P17:Z17" si="1">IF($B12="",0,P30+P57)</f>
        <v>0</v>
      </c>
      <c r="Q17" s="548">
        <f t="shared" si="1"/>
        <v>0</v>
      </c>
      <c r="R17" s="548">
        <f t="shared" si="1"/>
        <v>0</v>
      </c>
      <c r="S17" s="548">
        <f t="shared" si="1"/>
        <v>0</v>
      </c>
      <c r="T17" s="548">
        <f t="shared" si="1"/>
        <v>0</v>
      </c>
      <c r="U17" s="548">
        <f>IF($B12="",0,U30+U57)</f>
        <v>0</v>
      </c>
      <c r="V17" s="548">
        <f t="shared" si="1"/>
        <v>0</v>
      </c>
      <c r="W17" s="548">
        <f t="shared" si="1"/>
        <v>0</v>
      </c>
      <c r="X17" s="548">
        <f t="shared" si="1"/>
        <v>0</v>
      </c>
      <c r="Y17" s="548">
        <f t="shared" si="1"/>
        <v>0</v>
      </c>
      <c r="Z17" s="548">
        <f t="shared" si="1"/>
        <v>0</v>
      </c>
    </row>
    <row r="18" spans="1:26" ht="15.75" thickBot="1">
      <c r="A18" s="394"/>
      <c r="B18" s="395"/>
      <c r="C18" s="390"/>
      <c r="D18" s="390"/>
      <c r="E18" s="390"/>
      <c r="F18" s="390"/>
      <c r="G18" s="390"/>
      <c r="H18" s="390"/>
      <c r="I18" s="390"/>
      <c r="J18" s="390"/>
      <c r="K18" s="390"/>
      <c r="L18" s="390"/>
      <c r="M18" s="390"/>
      <c r="N18" s="390"/>
      <c r="O18" s="873"/>
      <c r="P18" s="873"/>
      <c r="Q18" s="873"/>
      <c r="R18" s="873"/>
      <c r="S18" s="873"/>
      <c r="T18" s="873"/>
      <c r="U18" s="873"/>
      <c r="V18" s="873"/>
      <c r="W18" s="873"/>
      <c r="X18" s="873"/>
      <c r="Y18" s="873"/>
      <c r="Z18" s="873"/>
    </row>
    <row r="19" spans="1:26" ht="15.75" customHeight="1" thickBot="1">
      <c r="A19" s="1278" t="s">
        <v>242</v>
      </c>
      <c r="B19" s="1279"/>
      <c r="C19" s="1280" t="s">
        <v>243</v>
      </c>
      <c r="D19" s="1281"/>
      <c r="E19" s="1281"/>
      <c r="F19" s="1281"/>
      <c r="G19" s="1281"/>
      <c r="H19" s="1281"/>
      <c r="I19" s="1281"/>
      <c r="J19" s="1281"/>
      <c r="K19" s="1281"/>
      <c r="L19" s="1281"/>
      <c r="M19" s="1281"/>
      <c r="N19" s="1282"/>
      <c r="O19" s="873"/>
      <c r="P19" s="873"/>
      <c r="Q19" s="873"/>
      <c r="R19" s="873"/>
      <c r="S19" s="873"/>
      <c r="T19" s="873"/>
      <c r="U19" s="873"/>
      <c r="V19" s="873"/>
      <c r="W19" s="873"/>
      <c r="X19" s="873"/>
      <c r="Y19" s="873"/>
      <c r="Z19" s="873"/>
    </row>
    <row r="20" spans="1:26">
      <c r="A20" s="1283" t="s">
        <v>170</v>
      </c>
      <c r="B20" s="1284"/>
      <c r="C20" s="396" t="s">
        <v>171</v>
      </c>
      <c r="D20" s="397" t="s">
        <v>172</v>
      </c>
      <c r="E20" s="397" t="s">
        <v>173</v>
      </c>
      <c r="F20" s="397" t="s">
        <v>174</v>
      </c>
      <c r="G20" s="397" t="s">
        <v>175</v>
      </c>
      <c r="H20" s="397" t="s">
        <v>176</v>
      </c>
      <c r="I20" s="398" t="s">
        <v>177</v>
      </c>
      <c r="J20" s="398" t="s">
        <v>178</v>
      </c>
      <c r="K20" s="398" t="s">
        <v>179</v>
      </c>
      <c r="L20" s="398" t="s">
        <v>180</v>
      </c>
      <c r="M20" s="398" t="s">
        <v>181</v>
      </c>
      <c r="N20" s="399" t="s">
        <v>182</v>
      </c>
      <c r="O20" s="398" t="s">
        <v>434</v>
      </c>
      <c r="P20" s="398" t="s">
        <v>435</v>
      </c>
      <c r="Q20" s="398" t="s">
        <v>436</v>
      </c>
      <c r="R20" s="398" t="s">
        <v>437</v>
      </c>
      <c r="S20" s="398" t="s">
        <v>438</v>
      </c>
      <c r="T20" s="398" t="s">
        <v>439</v>
      </c>
      <c r="U20" s="398" t="s">
        <v>440</v>
      </c>
      <c r="V20" s="398" t="s">
        <v>441</v>
      </c>
      <c r="W20" s="398" t="s">
        <v>442</v>
      </c>
      <c r="X20" s="398" t="s">
        <v>443</v>
      </c>
      <c r="Y20" s="398" t="s">
        <v>444</v>
      </c>
      <c r="Z20" s="399" t="s">
        <v>445</v>
      </c>
    </row>
    <row r="21" spans="1:26" ht="15.75" thickBot="1">
      <c r="A21" s="1285"/>
      <c r="B21" s="1286"/>
      <c r="C21" s="478"/>
      <c r="D21" s="479"/>
      <c r="E21" s="479"/>
      <c r="F21" s="479"/>
      <c r="G21" s="479"/>
      <c r="H21" s="479"/>
      <c r="I21" s="479"/>
      <c r="J21" s="479"/>
      <c r="K21" s="479"/>
      <c r="L21" s="479"/>
      <c r="M21" s="479"/>
      <c r="N21" s="480"/>
      <c r="O21" s="479"/>
      <c r="P21" s="479"/>
      <c r="Q21" s="479"/>
      <c r="R21" s="479"/>
      <c r="S21" s="479"/>
      <c r="T21" s="479"/>
      <c r="U21" s="479"/>
      <c r="V21" s="479"/>
      <c r="W21" s="479"/>
      <c r="X21" s="479"/>
      <c r="Y21" s="479"/>
      <c r="Z21" s="480"/>
    </row>
    <row r="22" spans="1:26">
      <c r="A22" s="400" t="str">
        <f>'1C TSsalarié1'!A17</f>
        <v>Catégorie 1</v>
      </c>
      <c r="B22" s="553" t="str">
        <f>'1C TSsalarié1'!B17</f>
        <v>Contribution à la stratégie régionale et à celle du Pôle</v>
      </c>
      <c r="C22" s="520"/>
      <c r="D22" s="521"/>
      <c r="E22" s="521"/>
      <c r="F22" s="521"/>
      <c r="G22" s="521"/>
      <c r="H22" s="521"/>
      <c r="I22" s="521"/>
      <c r="J22" s="521"/>
      <c r="K22" s="521"/>
      <c r="L22" s="521"/>
      <c r="M22" s="521"/>
      <c r="N22" s="528"/>
      <c r="O22" s="521"/>
      <c r="P22" s="521"/>
      <c r="Q22" s="521"/>
      <c r="R22" s="521"/>
      <c r="S22" s="521"/>
      <c r="T22" s="521"/>
      <c r="U22" s="521"/>
      <c r="V22" s="521"/>
      <c r="W22" s="521"/>
      <c r="X22" s="521"/>
      <c r="Y22" s="521"/>
      <c r="Z22" s="528"/>
    </row>
    <row r="23" spans="1:26">
      <c r="A23" s="401" t="str">
        <f>'1C TSsalarié1'!A18</f>
        <v>Catégorie 1</v>
      </c>
      <c r="B23" s="554" t="str">
        <f>'1C TSsalarié1'!B18</f>
        <v>Présélection des projets par le pôle en vue de la labellisation par le GW</v>
      </c>
      <c r="C23" s="522"/>
      <c r="D23" s="523"/>
      <c r="E23" s="523"/>
      <c r="F23" s="523"/>
      <c r="G23" s="523"/>
      <c r="H23" s="523"/>
      <c r="I23" s="523"/>
      <c r="J23" s="523"/>
      <c r="K23" s="523"/>
      <c r="L23" s="523"/>
      <c r="M23" s="523"/>
      <c r="N23" s="529"/>
      <c r="O23" s="523"/>
      <c r="P23" s="523"/>
      <c r="Q23" s="523"/>
      <c r="R23" s="523"/>
      <c r="S23" s="523"/>
      <c r="T23" s="523"/>
      <c r="U23" s="523"/>
      <c r="V23" s="523"/>
      <c r="W23" s="523"/>
      <c r="X23" s="523"/>
      <c r="Y23" s="523"/>
      <c r="Z23" s="529"/>
    </row>
    <row r="24" spans="1:26">
      <c r="A24" s="401" t="str">
        <f>'1C TSsalarié1'!A19</f>
        <v>Catégorie 1</v>
      </c>
      <c r="B24" s="554" t="str">
        <f>'1C TSsalarié1'!B19</f>
        <v>Rédaction rapport annuel - comité d'accompagnement</v>
      </c>
      <c r="C24" s="522"/>
      <c r="D24" s="523"/>
      <c r="E24" s="523"/>
      <c r="F24" s="523"/>
      <c r="G24" s="523"/>
      <c r="H24" s="523"/>
      <c r="I24" s="523"/>
      <c r="J24" s="523"/>
      <c r="K24" s="523"/>
      <c r="L24" s="523"/>
      <c r="M24" s="523"/>
      <c r="N24" s="529"/>
      <c r="O24" s="523"/>
      <c r="P24" s="523"/>
      <c r="Q24" s="523"/>
      <c r="R24" s="523"/>
      <c r="S24" s="523"/>
      <c r="T24" s="523"/>
      <c r="U24" s="523"/>
      <c r="V24" s="523"/>
      <c r="W24" s="523"/>
      <c r="X24" s="523"/>
      <c r="Y24" s="523"/>
      <c r="Z24" s="529"/>
    </row>
    <row r="25" spans="1:26">
      <c r="A25" s="401" t="str">
        <f>'1C TSsalarié1'!A20</f>
        <v>Catégorie 1</v>
      </c>
      <c r="B25" s="554" t="str">
        <f>'1C TSsalarié1'!B20</f>
        <v>Missions/demandes institutionnelles</v>
      </c>
      <c r="C25" s="524"/>
      <c r="D25" s="523"/>
      <c r="E25" s="523"/>
      <c r="F25" s="523"/>
      <c r="G25" s="523"/>
      <c r="H25" s="523"/>
      <c r="I25" s="523"/>
      <c r="J25" s="523"/>
      <c r="K25" s="523"/>
      <c r="L25" s="523"/>
      <c r="M25" s="523"/>
      <c r="N25" s="529"/>
      <c r="O25" s="523"/>
      <c r="P25" s="523"/>
      <c r="Q25" s="523"/>
      <c r="R25" s="523"/>
      <c r="S25" s="523"/>
      <c r="T25" s="523"/>
      <c r="U25" s="523"/>
      <c r="V25" s="523"/>
      <c r="W25" s="523"/>
      <c r="X25" s="523"/>
      <c r="Y25" s="523"/>
      <c r="Z25" s="529"/>
    </row>
    <row r="26" spans="1:26">
      <c r="A26" s="401" t="str">
        <f>'1C TSsalarié1'!A21</f>
        <v>Catégorie 2</v>
      </c>
      <c r="B26" s="554" t="str">
        <f>'1C TSsalarié1'!B21</f>
        <v>Aide au montage de projets (maturation et accompagnement)</v>
      </c>
      <c r="C26" s="524"/>
      <c r="D26" s="523"/>
      <c r="E26" s="523"/>
      <c r="F26" s="523"/>
      <c r="G26" s="523"/>
      <c r="H26" s="523"/>
      <c r="I26" s="523"/>
      <c r="J26" s="523"/>
      <c r="K26" s="523"/>
      <c r="L26" s="523"/>
      <c r="M26" s="523"/>
      <c r="N26" s="529"/>
      <c r="O26" s="523"/>
      <c r="P26" s="523"/>
      <c r="Q26" s="523"/>
      <c r="R26" s="523"/>
      <c r="S26" s="523"/>
      <c r="T26" s="523"/>
      <c r="U26" s="523"/>
      <c r="V26" s="523"/>
      <c r="W26" s="523"/>
      <c r="X26" s="523"/>
      <c r="Y26" s="523"/>
      <c r="Z26" s="529"/>
    </row>
    <row r="27" spans="1:26">
      <c r="A27" s="401" t="str">
        <f>'1C TSsalarié1'!A22</f>
        <v>Catégorie 2</v>
      </c>
      <c r="B27" s="554" t="str">
        <f>'1C TSsalarié1'!B22</f>
        <v>Animation et soutien à la dynamique économique</v>
      </c>
      <c r="C27" s="524"/>
      <c r="D27" s="523"/>
      <c r="E27" s="523"/>
      <c r="F27" s="523"/>
      <c r="G27" s="523"/>
      <c r="H27" s="523"/>
      <c r="I27" s="523"/>
      <c r="J27" s="523"/>
      <c r="K27" s="523"/>
      <c r="L27" s="523"/>
      <c r="M27" s="523"/>
      <c r="N27" s="529"/>
      <c r="O27" s="523"/>
      <c r="P27" s="523"/>
      <c r="Q27" s="523"/>
      <c r="R27" s="523"/>
      <c r="S27" s="523"/>
      <c r="T27" s="523"/>
      <c r="U27" s="523"/>
      <c r="V27" s="523"/>
      <c r="W27" s="523"/>
      <c r="X27" s="523"/>
      <c r="Y27" s="523"/>
      <c r="Z27" s="529"/>
    </row>
    <row r="28" spans="1:26">
      <c r="A28" s="401" t="str">
        <f>'1C TSsalarié1'!A23</f>
        <v>Catégorie 2</v>
      </c>
      <c r="B28" s="554" t="str">
        <f>'1C TSsalarié1'!B23</f>
        <v>Gestion des organes de gouvernance et opérationnels</v>
      </c>
      <c r="C28" s="524"/>
      <c r="D28" s="523"/>
      <c r="E28" s="523"/>
      <c r="F28" s="523"/>
      <c r="G28" s="523"/>
      <c r="H28" s="523"/>
      <c r="I28" s="523"/>
      <c r="J28" s="523"/>
      <c r="K28" s="523"/>
      <c r="L28" s="523"/>
      <c r="M28" s="523"/>
      <c r="N28" s="529"/>
      <c r="O28" s="523"/>
      <c r="P28" s="523"/>
      <c r="Q28" s="523"/>
      <c r="R28" s="523"/>
      <c r="S28" s="523"/>
      <c r="T28" s="523"/>
      <c r="U28" s="523"/>
      <c r="V28" s="523"/>
      <c r="W28" s="523"/>
      <c r="X28" s="523"/>
      <c r="Y28" s="523"/>
      <c r="Z28" s="529"/>
    </row>
    <row r="29" spans="1:26" ht="15.75" thickBot="1">
      <c r="A29" s="620" t="str">
        <f>'1C TSsalarié1'!A24</f>
        <v>Catégorie 1</v>
      </c>
      <c r="B29" s="555" t="str">
        <f>'1C TSsalarié1'!B24</f>
        <v>Support administratif</v>
      </c>
      <c r="C29" s="524"/>
      <c r="D29" s="523"/>
      <c r="E29" s="523"/>
      <c r="F29" s="523"/>
      <c r="G29" s="523"/>
      <c r="H29" s="523"/>
      <c r="I29" s="523"/>
      <c r="J29" s="523"/>
      <c r="K29" s="523"/>
      <c r="L29" s="523"/>
      <c r="M29" s="523"/>
      <c r="N29" s="529"/>
      <c r="O29" s="523"/>
      <c r="P29" s="523"/>
      <c r="Q29" s="523"/>
      <c r="R29" s="523"/>
      <c r="S29" s="523"/>
      <c r="T29" s="523"/>
      <c r="U29" s="523"/>
      <c r="V29" s="523"/>
      <c r="W29" s="523"/>
      <c r="X29" s="523"/>
      <c r="Y29" s="523"/>
      <c r="Z29" s="529"/>
    </row>
    <row r="30" spans="1:26" ht="15.75" thickBot="1">
      <c r="A30" s="1278" t="s">
        <v>263</v>
      </c>
      <c r="B30" s="1279"/>
      <c r="C30" s="548">
        <f>SUM(C22:C29)</f>
        <v>0</v>
      </c>
      <c r="D30" s="549">
        <f t="shared" ref="D30:Z30" si="2">SUM(D22:D29)</f>
        <v>0</v>
      </c>
      <c r="E30" s="549">
        <f t="shared" si="2"/>
        <v>0</v>
      </c>
      <c r="F30" s="549">
        <f t="shared" si="2"/>
        <v>0</v>
      </c>
      <c r="G30" s="549">
        <f t="shared" si="2"/>
        <v>0</v>
      </c>
      <c r="H30" s="549">
        <f t="shared" si="2"/>
        <v>0</v>
      </c>
      <c r="I30" s="549">
        <f t="shared" si="2"/>
        <v>0</v>
      </c>
      <c r="J30" s="549">
        <f t="shared" si="2"/>
        <v>0</v>
      </c>
      <c r="K30" s="549">
        <f t="shared" si="2"/>
        <v>0</v>
      </c>
      <c r="L30" s="549">
        <f t="shared" si="2"/>
        <v>0</v>
      </c>
      <c r="M30" s="549">
        <f t="shared" si="2"/>
        <v>0</v>
      </c>
      <c r="N30" s="550">
        <f t="shared" si="2"/>
        <v>0</v>
      </c>
      <c r="O30" s="549">
        <f t="shared" si="2"/>
        <v>0</v>
      </c>
      <c r="P30" s="549">
        <f t="shared" si="2"/>
        <v>0</v>
      </c>
      <c r="Q30" s="549">
        <f t="shared" si="2"/>
        <v>0</v>
      </c>
      <c r="R30" s="549">
        <f t="shared" si="2"/>
        <v>0</v>
      </c>
      <c r="S30" s="549">
        <f t="shared" si="2"/>
        <v>0</v>
      </c>
      <c r="T30" s="549">
        <f t="shared" si="2"/>
        <v>0</v>
      </c>
      <c r="U30" s="549">
        <f t="shared" si="2"/>
        <v>0</v>
      </c>
      <c r="V30" s="549">
        <f t="shared" si="2"/>
        <v>0</v>
      </c>
      <c r="W30" s="549">
        <f t="shared" si="2"/>
        <v>0</v>
      </c>
      <c r="X30" s="549">
        <f t="shared" si="2"/>
        <v>0</v>
      </c>
      <c r="Y30" s="549">
        <f t="shared" si="2"/>
        <v>0</v>
      </c>
      <c r="Z30" s="550">
        <f t="shared" si="2"/>
        <v>0</v>
      </c>
    </row>
    <row r="31" spans="1:26" ht="32.25" customHeight="1" thickBot="1">
      <c r="A31" s="393"/>
      <c r="B31" s="402"/>
      <c r="C31" s="403"/>
      <c r="D31" s="403"/>
      <c r="E31" s="403"/>
      <c r="F31" s="403"/>
      <c r="G31" s="403"/>
      <c r="H31" s="403"/>
      <c r="I31" s="403"/>
      <c r="J31" s="403"/>
      <c r="K31" s="403"/>
      <c r="L31" s="403"/>
      <c r="M31" s="403"/>
      <c r="N31" s="403"/>
      <c r="O31" s="873"/>
      <c r="P31" s="873"/>
      <c r="Q31" s="873"/>
      <c r="R31" s="873"/>
      <c r="S31" s="873"/>
      <c r="T31" s="873"/>
      <c r="U31" s="873"/>
      <c r="V31" s="873"/>
      <c r="W31" s="873"/>
      <c r="X31" s="873"/>
      <c r="Y31" s="873"/>
      <c r="Z31" s="873"/>
    </row>
    <row r="32" spans="1:26" ht="19.5" customHeight="1" thickBot="1">
      <c r="A32" s="1231" t="s">
        <v>246</v>
      </c>
      <c r="B32" s="1232"/>
      <c r="C32" s="1245" t="s">
        <v>243</v>
      </c>
      <c r="D32" s="1246"/>
      <c r="E32" s="1246"/>
      <c r="F32" s="1246"/>
      <c r="G32" s="1246"/>
      <c r="H32" s="1246"/>
      <c r="I32" s="1246"/>
      <c r="J32" s="1246"/>
      <c r="K32" s="1246"/>
      <c r="L32" s="1246"/>
      <c r="M32" s="1246"/>
      <c r="N32" s="1247"/>
      <c r="O32" s="875"/>
      <c r="P32" s="875"/>
      <c r="Q32" s="875"/>
      <c r="R32" s="875"/>
      <c r="S32" s="875"/>
      <c r="T32" s="875"/>
      <c r="U32" s="875"/>
      <c r="V32" s="875"/>
      <c r="W32" s="875"/>
      <c r="X32" s="875"/>
      <c r="Y32" s="875"/>
      <c r="Z32" s="875"/>
    </row>
    <row r="33" spans="1:26">
      <c r="A33" s="1239" t="s">
        <v>185</v>
      </c>
      <c r="B33" s="1240"/>
      <c r="C33" s="226" t="s">
        <v>171</v>
      </c>
      <c r="D33" s="227" t="s">
        <v>172</v>
      </c>
      <c r="E33" s="227" t="s">
        <v>173</v>
      </c>
      <c r="F33" s="227" t="s">
        <v>174</v>
      </c>
      <c r="G33" s="227" t="s">
        <v>175</v>
      </c>
      <c r="H33" s="227" t="s">
        <v>176</v>
      </c>
      <c r="I33" s="228" t="s">
        <v>177</v>
      </c>
      <c r="J33" s="228" t="s">
        <v>178</v>
      </c>
      <c r="K33" s="228" t="s">
        <v>179</v>
      </c>
      <c r="L33" s="228" t="s">
        <v>180</v>
      </c>
      <c r="M33" s="228" t="s">
        <v>181</v>
      </c>
      <c r="N33" s="229" t="s">
        <v>182</v>
      </c>
      <c r="O33" s="228" t="s">
        <v>434</v>
      </c>
      <c r="P33" s="228" t="s">
        <v>435</v>
      </c>
      <c r="Q33" s="228" t="s">
        <v>436</v>
      </c>
      <c r="R33" s="228" t="s">
        <v>437</v>
      </c>
      <c r="S33" s="228" t="s">
        <v>438</v>
      </c>
      <c r="T33" s="228" t="s">
        <v>439</v>
      </c>
      <c r="U33" s="228" t="s">
        <v>440</v>
      </c>
      <c r="V33" s="228" t="s">
        <v>441</v>
      </c>
      <c r="W33" s="228" t="s">
        <v>442</v>
      </c>
      <c r="X33" s="228" t="s">
        <v>443</v>
      </c>
      <c r="Y33" s="228" t="s">
        <v>444</v>
      </c>
      <c r="Z33" s="229" t="s">
        <v>445</v>
      </c>
    </row>
    <row r="34" spans="1:26" ht="15.75" thickBot="1">
      <c r="A34" s="1241"/>
      <c r="B34" s="1242"/>
      <c r="C34" s="279">
        <f t="shared" ref="C34:Z34" si="3">C21</f>
        <v>0</v>
      </c>
      <c r="D34" s="280">
        <f t="shared" si="3"/>
        <v>0</v>
      </c>
      <c r="E34" s="280">
        <f t="shared" si="3"/>
        <v>0</v>
      </c>
      <c r="F34" s="280">
        <f t="shared" si="3"/>
        <v>0</v>
      </c>
      <c r="G34" s="280">
        <f t="shared" si="3"/>
        <v>0</v>
      </c>
      <c r="H34" s="280">
        <f t="shared" si="3"/>
        <v>0</v>
      </c>
      <c r="I34" s="280">
        <f t="shared" si="3"/>
        <v>0</v>
      </c>
      <c r="J34" s="280">
        <f t="shared" si="3"/>
        <v>0</v>
      </c>
      <c r="K34" s="280">
        <f t="shared" si="3"/>
        <v>0</v>
      </c>
      <c r="L34" s="280">
        <f t="shared" si="3"/>
        <v>0</v>
      </c>
      <c r="M34" s="280">
        <f t="shared" si="3"/>
        <v>0</v>
      </c>
      <c r="N34" s="281">
        <f t="shared" si="3"/>
        <v>0</v>
      </c>
      <c r="O34" s="280">
        <f t="shared" si="3"/>
        <v>0</v>
      </c>
      <c r="P34" s="280">
        <f t="shared" si="3"/>
        <v>0</v>
      </c>
      <c r="Q34" s="280">
        <f t="shared" si="3"/>
        <v>0</v>
      </c>
      <c r="R34" s="280">
        <f t="shared" si="3"/>
        <v>0</v>
      </c>
      <c r="S34" s="280">
        <f t="shared" si="3"/>
        <v>0</v>
      </c>
      <c r="T34" s="280">
        <f t="shared" si="3"/>
        <v>0</v>
      </c>
      <c r="U34" s="280">
        <f t="shared" si="3"/>
        <v>0</v>
      </c>
      <c r="V34" s="280">
        <f t="shared" si="3"/>
        <v>0</v>
      </c>
      <c r="W34" s="280">
        <f t="shared" si="3"/>
        <v>0</v>
      </c>
      <c r="X34" s="280">
        <f t="shared" si="3"/>
        <v>0</v>
      </c>
      <c r="Y34" s="280">
        <f t="shared" si="3"/>
        <v>0</v>
      </c>
      <c r="Z34" s="281">
        <f t="shared" si="3"/>
        <v>0</v>
      </c>
    </row>
    <row r="35" spans="1:26" ht="14.45" customHeight="1">
      <c r="A35" s="230" t="s">
        <v>186</v>
      </c>
      <c r="B35" s="329" t="str">
        <f>'1C TSrécur1'!B36</f>
        <v>Exemple - Fédéral - SPF YYY - Dossier 3456 - NOM projet - 01/01/2020-30/09/2020 - M. AAAA Bbb</v>
      </c>
      <c r="C35" s="520"/>
      <c r="D35" s="521"/>
      <c r="E35" s="521"/>
      <c r="F35" s="521"/>
      <c r="G35" s="521"/>
      <c r="H35" s="521"/>
      <c r="I35" s="521"/>
      <c r="J35" s="521"/>
      <c r="K35" s="521"/>
      <c r="L35" s="521"/>
      <c r="M35" s="521"/>
      <c r="N35" s="528"/>
      <c r="O35" s="521"/>
      <c r="P35" s="521"/>
      <c r="Q35" s="521"/>
      <c r="R35" s="521"/>
      <c r="S35" s="521"/>
      <c r="T35" s="521"/>
      <c r="U35" s="521"/>
      <c r="V35" s="521"/>
      <c r="W35" s="521"/>
      <c r="X35" s="521"/>
      <c r="Y35" s="521"/>
      <c r="Z35" s="528"/>
    </row>
    <row r="36" spans="1:26" ht="14.45" customHeight="1">
      <c r="A36" s="231" t="s">
        <v>188</v>
      </c>
      <c r="B36" s="330" t="str">
        <f>'1C TSrécur1'!B37</f>
        <v>Exemple - FWB - DG YYY - Dossier T789 - NOM projet - 01/01/2020-30/06/2020 - Mme CCCC Ddd</v>
      </c>
      <c r="C36" s="524"/>
      <c r="D36" s="523"/>
      <c r="E36" s="523"/>
      <c r="F36" s="523"/>
      <c r="G36" s="523"/>
      <c r="H36" s="523"/>
      <c r="I36" s="523"/>
      <c r="J36" s="523"/>
      <c r="K36" s="523"/>
      <c r="L36" s="523"/>
      <c r="M36" s="523"/>
      <c r="N36" s="529"/>
      <c r="O36" s="523"/>
      <c r="P36" s="523"/>
      <c r="Q36" s="523"/>
      <c r="R36" s="523"/>
      <c r="S36" s="523"/>
      <c r="T36" s="523"/>
      <c r="U36" s="523"/>
      <c r="V36" s="523"/>
      <c r="W36" s="523"/>
      <c r="X36" s="523"/>
      <c r="Y36" s="523"/>
      <c r="Z36" s="529"/>
    </row>
    <row r="37" spans="1:26">
      <c r="A37" s="231" t="s">
        <v>190</v>
      </c>
      <c r="B37" s="330" t="str">
        <f>'1C TSrécur1'!B38</f>
        <v>Exemple - SPW EER - DPE - Dossier 675432 - NOM projet - 01/10/2019-30/09/2022 - M. EEEE Fff</v>
      </c>
      <c r="C37" s="524"/>
      <c r="D37" s="523"/>
      <c r="E37" s="523"/>
      <c r="F37" s="523"/>
      <c r="G37" s="523"/>
      <c r="H37" s="523"/>
      <c r="I37" s="523"/>
      <c r="J37" s="523"/>
      <c r="K37" s="523"/>
      <c r="L37" s="523"/>
      <c r="M37" s="523"/>
      <c r="N37" s="529"/>
      <c r="O37" s="523"/>
      <c r="P37" s="523"/>
      <c r="Q37" s="523"/>
      <c r="R37" s="523"/>
      <c r="S37" s="523"/>
      <c r="T37" s="523"/>
      <c r="U37" s="523"/>
      <c r="V37" s="523"/>
      <c r="W37" s="523"/>
      <c r="X37" s="523"/>
      <c r="Y37" s="523"/>
      <c r="Z37" s="529"/>
    </row>
    <row r="38" spans="1:26">
      <c r="A38" s="231" t="s">
        <v>192</v>
      </c>
      <c r="B38" s="330" t="str">
        <f>'1C TSrécur1'!B39</f>
        <v>Exemple - SPW EER - DPE - Dossier 675432 - NOM projet - 01/10/2019-30/09/2022 - M. EEEE Fff</v>
      </c>
      <c r="C38" s="530"/>
      <c r="D38" s="531"/>
      <c r="E38" s="531"/>
      <c r="F38" s="531"/>
      <c r="G38" s="531"/>
      <c r="H38" s="531"/>
      <c r="I38" s="531"/>
      <c r="J38" s="531"/>
      <c r="K38" s="531"/>
      <c r="L38" s="531"/>
      <c r="M38" s="531"/>
      <c r="N38" s="532"/>
      <c r="O38" s="531"/>
      <c r="P38" s="531"/>
      <c r="Q38" s="531"/>
      <c r="R38" s="531"/>
      <c r="S38" s="531"/>
      <c r="T38" s="531"/>
      <c r="U38" s="531"/>
      <c r="V38" s="531"/>
      <c r="W38" s="531"/>
      <c r="X38" s="531"/>
      <c r="Y38" s="531"/>
      <c r="Z38" s="532"/>
    </row>
    <row r="39" spans="1:26">
      <c r="A39" s="231" t="s">
        <v>193</v>
      </c>
      <c r="B39" s="330" t="str">
        <f>'1C TSrécur1'!B40</f>
        <v>Exemple - SPW EER - DPE - Dossier 675432 - NOM projet - 01/10/2019-30/09/2022 - M. EEEE Fff</v>
      </c>
      <c r="C39" s="530"/>
      <c r="D39" s="531"/>
      <c r="E39" s="531"/>
      <c r="F39" s="531"/>
      <c r="G39" s="531"/>
      <c r="H39" s="531"/>
      <c r="I39" s="531"/>
      <c r="J39" s="531"/>
      <c r="K39" s="531"/>
      <c r="L39" s="531"/>
      <c r="M39" s="531"/>
      <c r="N39" s="532"/>
      <c r="O39" s="531"/>
      <c r="P39" s="531"/>
      <c r="Q39" s="531"/>
      <c r="R39" s="531"/>
      <c r="S39" s="531"/>
      <c r="T39" s="531"/>
      <c r="U39" s="531"/>
      <c r="V39" s="531"/>
      <c r="W39" s="531"/>
      <c r="X39" s="531"/>
      <c r="Y39" s="531"/>
      <c r="Z39" s="532"/>
    </row>
    <row r="40" spans="1:26">
      <c r="A40" s="231" t="s">
        <v>194</v>
      </c>
      <c r="B40" s="330" t="str">
        <f>'1C TSrécur1'!B41</f>
        <v>Exemple - SPW EER - DPE - Dossier 675432 - NOM projet - 01/10/2019-30/09/2022 - M. EEEE Fff</v>
      </c>
      <c r="C40" s="530"/>
      <c r="D40" s="531"/>
      <c r="E40" s="531"/>
      <c r="F40" s="531"/>
      <c r="G40" s="531"/>
      <c r="H40" s="531"/>
      <c r="I40" s="531"/>
      <c r="J40" s="531"/>
      <c r="K40" s="531"/>
      <c r="L40" s="531"/>
      <c r="M40" s="531"/>
      <c r="N40" s="532"/>
      <c r="O40" s="531"/>
      <c r="P40" s="531"/>
      <c r="Q40" s="531"/>
      <c r="R40" s="531"/>
      <c r="S40" s="531"/>
      <c r="T40" s="531"/>
      <c r="U40" s="531"/>
      <c r="V40" s="531"/>
      <c r="W40" s="531"/>
      <c r="X40" s="531"/>
      <c r="Y40" s="531"/>
      <c r="Z40" s="532"/>
    </row>
    <row r="41" spans="1:26">
      <c r="A41" s="231" t="s">
        <v>195</v>
      </c>
      <c r="B41" s="330" t="str">
        <f>'1C TSrécur1'!B42</f>
        <v>Exemple - SPW EER - DPE - Dossier 675432 - NOM projet - 01/10/2019-30/09/2022 - M. EEEE Fff</v>
      </c>
      <c r="C41" s="530"/>
      <c r="D41" s="531"/>
      <c r="E41" s="531"/>
      <c r="F41" s="531"/>
      <c r="G41" s="531"/>
      <c r="H41" s="531"/>
      <c r="I41" s="531"/>
      <c r="J41" s="531"/>
      <c r="K41" s="531"/>
      <c r="L41" s="531"/>
      <c r="M41" s="531"/>
      <c r="N41" s="532"/>
      <c r="O41" s="531"/>
      <c r="P41" s="531"/>
      <c r="Q41" s="531"/>
      <c r="R41" s="531"/>
      <c r="S41" s="531"/>
      <c r="T41" s="531"/>
      <c r="U41" s="531"/>
      <c r="V41" s="531"/>
      <c r="W41" s="531"/>
      <c r="X41" s="531"/>
      <c r="Y41" s="531"/>
      <c r="Z41" s="532"/>
    </row>
    <row r="42" spans="1:26">
      <c r="A42" s="231" t="s">
        <v>196</v>
      </c>
      <c r="B42" s="330" t="str">
        <f>'1C TSrécur1'!B43</f>
        <v>Exemple - SPW EER - DPE - Dossier 675432 - NOM projet - 01/10/2019-30/09/2022 - M. EEEE Fff</v>
      </c>
      <c r="C42" s="530"/>
      <c r="D42" s="531"/>
      <c r="E42" s="531"/>
      <c r="F42" s="531"/>
      <c r="G42" s="531"/>
      <c r="H42" s="531"/>
      <c r="I42" s="531"/>
      <c r="J42" s="531"/>
      <c r="K42" s="531"/>
      <c r="L42" s="531"/>
      <c r="M42" s="531"/>
      <c r="N42" s="532"/>
      <c r="O42" s="531"/>
      <c r="P42" s="531"/>
      <c r="Q42" s="531"/>
      <c r="R42" s="531"/>
      <c r="S42" s="531"/>
      <c r="T42" s="531"/>
      <c r="U42" s="531"/>
      <c r="V42" s="531"/>
      <c r="W42" s="531"/>
      <c r="X42" s="531"/>
      <c r="Y42" s="531"/>
      <c r="Z42" s="532"/>
    </row>
    <row r="43" spans="1:26">
      <c r="A43" s="231" t="s">
        <v>197</v>
      </c>
      <c r="B43" s="330" t="str">
        <f>'1C TSrécur1'!B44</f>
        <v>Exemple - SPW EER - DPE - Dossier 675432 - NOM projet - 01/10/2019-30/09/2022 - M. EEEE Fff</v>
      </c>
      <c r="C43" s="530"/>
      <c r="D43" s="531"/>
      <c r="E43" s="531"/>
      <c r="F43" s="531"/>
      <c r="G43" s="531"/>
      <c r="H43" s="531"/>
      <c r="I43" s="531"/>
      <c r="J43" s="531"/>
      <c r="K43" s="531"/>
      <c r="L43" s="531"/>
      <c r="M43" s="531"/>
      <c r="N43" s="532"/>
      <c r="O43" s="531"/>
      <c r="P43" s="531"/>
      <c r="Q43" s="531"/>
      <c r="R43" s="531"/>
      <c r="S43" s="531"/>
      <c r="T43" s="531"/>
      <c r="U43" s="531"/>
      <c r="V43" s="531"/>
      <c r="W43" s="531"/>
      <c r="X43" s="531"/>
      <c r="Y43" s="531"/>
      <c r="Z43" s="532"/>
    </row>
    <row r="44" spans="1:26">
      <c r="A44" s="231" t="s">
        <v>198</v>
      </c>
      <c r="B44" s="330" t="str">
        <f>'1C TSrécur1'!B45</f>
        <v>Exemple - SPW EER - DPE - Dossier 675432 - NOM projet - 01/10/2019-30/09/2022 - M. EEEE Fff</v>
      </c>
      <c r="C44" s="530"/>
      <c r="D44" s="531"/>
      <c r="E44" s="531"/>
      <c r="F44" s="531"/>
      <c r="G44" s="531"/>
      <c r="H44" s="531"/>
      <c r="I44" s="531"/>
      <c r="J44" s="531"/>
      <c r="K44" s="531"/>
      <c r="L44" s="531"/>
      <c r="M44" s="531"/>
      <c r="N44" s="532"/>
      <c r="O44" s="531"/>
      <c r="P44" s="531"/>
      <c r="Q44" s="531"/>
      <c r="R44" s="531"/>
      <c r="S44" s="531"/>
      <c r="T44" s="531"/>
      <c r="U44" s="531"/>
      <c r="V44" s="531"/>
      <c r="W44" s="531"/>
      <c r="X44" s="531"/>
      <c r="Y44" s="531"/>
      <c r="Z44" s="532"/>
    </row>
    <row r="45" spans="1:26">
      <c r="A45" s="231" t="s">
        <v>199</v>
      </c>
      <c r="B45" s="330" t="str">
        <f>'1C TSrécur1'!B46</f>
        <v>Exemple - SPW EER - DPE - Dossier 675432 - NOM projet - 01/10/2019-30/09/2022 - M. EEEE Fff</v>
      </c>
      <c r="C45" s="530"/>
      <c r="D45" s="531"/>
      <c r="E45" s="531"/>
      <c r="F45" s="531"/>
      <c r="G45" s="531"/>
      <c r="H45" s="531"/>
      <c r="I45" s="531"/>
      <c r="J45" s="531"/>
      <c r="K45" s="531"/>
      <c r="L45" s="531"/>
      <c r="M45" s="531"/>
      <c r="N45" s="532"/>
      <c r="O45" s="531"/>
      <c r="P45" s="531"/>
      <c r="Q45" s="531"/>
      <c r="R45" s="531"/>
      <c r="S45" s="531"/>
      <c r="T45" s="531"/>
      <c r="U45" s="531"/>
      <c r="V45" s="531"/>
      <c r="W45" s="531"/>
      <c r="X45" s="531"/>
      <c r="Y45" s="531"/>
      <c r="Z45" s="532"/>
    </row>
    <row r="46" spans="1:26">
      <c r="A46" s="231" t="s">
        <v>200</v>
      </c>
      <c r="B46" s="330" t="str">
        <f>'1C TSrécur1'!B47</f>
        <v>Exemple - SPW EER - DPE - Dossier 675432 - NOM projet - 01/10/2019-30/09/2022 - M. EEEE Fff</v>
      </c>
      <c r="C46" s="530"/>
      <c r="D46" s="531"/>
      <c r="E46" s="531"/>
      <c r="F46" s="531"/>
      <c r="G46" s="531"/>
      <c r="H46" s="531"/>
      <c r="I46" s="531"/>
      <c r="J46" s="531"/>
      <c r="K46" s="531"/>
      <c r="L46" s="531"/>
      <c r="M46" s="531"/>
      <c r="N46" s="532"/>
      <c r="O46" s="531"/>
      <c r="P46" s="531"/>
      <c r="Q46" s="531"/>
      <c r="R46" s="531"/>
      <c r="S46" s="531"/>
      <c r="T46" s="531"/>
      <c r="U46" s="531"/>
      <c r="V46" s="531"/>
      <c r="W46" s="531"/>
      <c r="X46" s="531"/>
      <c r="Y46" s="531"/>
      <c r="Z46" s="532"/>
    </row>
    <row r="47" spans="1:26">
      <c r="A47" s="231" t="s">
        <v>201</v>
      </c>
      <c r="B47" s="330" t="str">
        <f>'1C TSrécur1'!B48</f>
        <v>Exemple - SPW EER - DPE - Dossier 675432 - NOM projet - 01/10/2019-30/09/2022 - M. EEEE Fff</v>
      </c>
      <c r="C47" s="530"/>
      <c r="D47" s="531"/>
      <c r="E47" s="531"/>
      <c r="F47" s="531"/>
      <c r="G47" s="531"/>
      <c r="H47" s="531"/>
      <c r="I47" s="531"/>
      <c r="J47" s="531"/>
      <c r="K47" s="531"/>
      <c r="L47" s="531"/>
      <c r="M47" s="531"/>
      <c r="N47" s="532"/>
      <c r="O47" s="531"/>
      <c r="P47" s="531"/>
      <c r="Q47" s="531"/>
      <c r="R47" s="531"/>
      <c r="S47" s="531"/>
      <c r="T47" s="531"/>
      <c r="U47" s="531"/>
      <c r="V47" s="531"/>
      <c r="W47" s="531"/>
      <c r="X47" s="531"/>
      <c r="Y47" s="531"/>
      <c r="Z47" s="532"/>
    </row>
    <row r="48" spans="1:26">
      <c r="A48" s="231" t="s">
        <v>202</v>
      </c>
      <c r="B48" s="330" t="str">
        <f>'1C TSrécur1'!B49</f>
        <v>Exemple - SPW EER - DPE - Dossier 675432 - NOM projet - 01/10/2019-30/09/2022 - M. EEEE Fff</v>
      </c>
      <c r="C48" s="530"/>
      <c r="D48" s="531"/>
      <c r="E48" s="531"/>
      <c r="F48" s="531"/>
      <c r="G48" s="531"/>
      <c r="H48" s="531"/>
      <c r="I48" s="531"/>
      <c r="J48" s="531"/>
      <c r="K48" s="531"/>
      <c r="L48" s="531"/>
      <c r="M48" s="531"/>
      <c r="N48" s="532"/>
      <c r="O48" s="531"/>
      <c r="P48" s="531"/>
      <c r="Q48" s="531"/>
      <c r="R48" s="531"/>
      <c r="S48" s="531"/>
      <c r="T48" s="531"/>
      <c r="U48" s="531"/>
      <c r="V48" s="531"/>
      <c r="W48" s="531"/>
      <c r="X48" s="531"/>
      <c r="Y48" s="531"/>
      <c r="Z48" s="532"/>
    </row>
    <row r="49" spans="1:26">
      <c r="A49" s="231" t="s">
        <v>203</v>
      </c>
      <c r="B49" s="330" t="str">
        <f>'1C TSrécur1'!B50</f>
        <v>Exemple - SPW EER - DPE - Dossier 675432 - NOM projet - 01/10/2019-30/09/2022 - M. EEEE Fff</v>
      </c>
      <c r="C49" s="530"/>
      <c r="D49" s="531"/>
      <c r="E49" s="531"/>
      <c r="F49" s="531"/>
      <c r="G49" s="531"/>
      <c r="H49" s="531"/>
      <c r="I49" s="531"/>
      <c r="J49" s="531"/>
      <c r="K49" s="531"/>
      <c r="L49" s="531"/>
      <c r="M49" s="531"/>
      <c r="N49" s="532"/>
      <c r="O49" s="531"/>
      <c r="P49" s="531"/>
      <c r="Q49" s="531"/>
      <c r="R49" s="531"/>
      <c r="S49" s="531"/>
      <c r="T49" s="531"/>
      <c r="U49" s="531"/>
      <c r="V49" s="531"/>
      <c r="W49" s="531"/>
      <c r="X49" s="531"/>
      <c r="Y49" s="531"/>
      <c r="Z49" s="532"/>
    </row>
    <row r="50" spans="1:26">
      <c r="A50" s="231" t="s">
        <v>204</v>
      </c>
      <c r="B50" s="330" t="str">
        <f>'1C TSrécur1'!B51</f>
        <v>Exemple - SPW EER - DPE - Dossier 675432 - NOM projet - 01/10/2019-30/09/2022 - M. EEEE Fff</v>
      </c>
      <c r="C50" s="530"/>
      <c r="D50" s="531"/>
      <c r="E50" s="531"/>
      <c r="F50" s="531"/>
      <c r="G50" s="531"/>
      <c r="H50" s="531"/>
      <c r="I50" s="531"/>
      <c r="J50" s="531"/>
      <c r="K50" s="531"/>
      <c r="L50" s="531"/>
      <c r="M50" s="531"/>
      <c r="N50" s="532"/>
      <c r="O50" s="531"/>
      <c r="P50" s="531"/>
      <c r="Q50" s="531"/>
      <c r="R50" s="531"/>
      <c r="S50" s="531"/>
      <c r="T50" s="531"/>
      <c r="U50" s="531"/>
      <c r="V50" s="531"/>
      <c r="W50" s="531"/>
      <c r="X50" s="531"/>
      <c r="Y50" s="531"/>
      <c r="Z50" s="532"/>
    </row>
    <row r="51" spans="1:26">
      <c r="A51" s="231" t="s">
        <v>205</v>
      </c>
      <c r="B51" s="330" t="str">
        <f>'1C TSrécur1'!B52</f>
        <v>Exemple - SPW EER - DPE - Dossier 675432 - NOM projet - 01/10/2019-30/09/2022 - M. EEEE Fff</v>
      </c>
      <c r="C51" s="530"/>
      <c r="D51" s="531"/>
      <c r="E51" s="531"/>
      <c r="F51" s="531"/>
      <c r="G51" s="531"/>
      <c r="H51" s="531"/>
      <c r="I51" s="531"/>
      <c r="J51" s="531"/>
      <c r="K51" s="531"/>
      <c r="L51" s="531"/>
      <c r="M51" s="531"/>
      <c r="N51" s="532"/>
      <c r="O51" s="531"/>
      <c r="P51" s="531"/>
      <c r="Q51" s="531"/>
      <c r="R51" s="531"/>
      <c r="S51" s="531"/>
      <c r="T51" s="531"/>
      <c r="U51" s="531"/>
      <c r="V51" s="531"/>
      <c r="W51" s="531"/>
      <c r="X51" s="531"/>
      <c r="Y51" s="531"/>
      <c r="Z51" s="532"/>
    </row>
    <row r="52" spans="1:26">
      <c r="A52" s="231" t="s">
        <v>206</v>
      </c>
      <c r="B52" s="330" t="str">
        <f>'1C TSrécur1'!B53</f>
        <v>Exemple - SPW EER - DPE - Dossier 675432 - NOM projet - 01/10/2019-30/09/2022 - M. EEEE Fff</v>
      </c>
      <c r="C52" s="530"/>
      <c r="D52" s="531"/>
      <c r="E52" s="531"/>
      <c r="F52" s="531"/>
      <c r="G52" s="531"/>
      <c r="H52" s="531"/>
      <c r="I52" s="531"/>
      <c r="J52" s="531"/>
      <c r="K52" s="531"/>
      <c r="L52" s="531"/>
      <c r="M52" s="531"/>
      <c r="N52" s="532"/>
      <c r="O52" s="531"/>
      <c r="P52" s="531"/>
      <c r="Q52" s="531"/>
      <c r="R52" s="531"/>
      <c r="S52" s="531"/>
      <c r="T52" s="531"/>
      <c r="U52" s="531"/>
      <c r="V52" s="531"/>
      <c r="W52" s="531"/>
      <c r="X52" s="531"/>
      <c r="Y52" s="531"/>
      <c r="Z52" s="532"/>
    </row>
    <row r="53" spans="1:26">
      <c r="A53" s="231" t="s">
        <v>207</v>
      </c>
      <c r="B53" s="330" t="str">
        <f>'1C TSrécur1'!B54</f>
        <v>Exemple - SPW EER - DPE - Dossier 675432 - NOM projet - 01/10/2019-30/09/2022 - M. EEEE Fff</v>
      </c>
      <c r="C53" s="530"/>
      <c r="D53" s="531"/>
      <c r="E53" s="531"/>
      <c r="F53" s="531"/>
      <c r="G53" s="531"/>
      <c r="H53" s="531"/>
      <c r="I53" s="531"/>
      <c r="J53" s="531"/>
      <c r="K53" s="531"/>
      <c r="L53" s="531"/>
      <c r="M53" s="531"/>
      <c r="N53" s="532"/>
      <c r="O53" s="531"/>
      <c r="P53" s="531"/>
      <c r="Q53" s="531"/>
      <c r="R53" s="531"/>
      <c r="S53" s="531"/>
      <c r="T53" s="531"/>
      <c r="U53" s="531"/>
      <c r="V53" s="531"/>
      <c r="W53" s="531"/>
      <c r="X53" s="531"/>
      <c r="Y53" s="531"/>
      <c r="Z53" s="532"/>
    </row>
    <row r="54" spans="1:26">
      <c r="A54" s="231" t="s">
        <v>208</v>
      </c>
      <c r="B54" s="330" t="str">
        <f>'1C TSrécur1'!B55</f>
        <v>Exemple - SPW EER - DPE - Dossier 675432 - NOM projet - 01/10/2019-30/09/2022 - M. EEEE Fff</v>
      </c>
      <c r="C54" s="530"/>
      <c r="D54" s="531"/>
      <c r="E54" s="531"/>
      <c r="F54" s="531"/>
      <c r="G54" s="531"/>
      <c r="H54" s="531"/>
      <c r="I54" s="531"/>
      <c r="J54" s="531"/>
      <c r="K54" s="531"/>
      <c r="L54" s="531"/>
      <c r="M54" s="531"/>
      <c r="N54" s="532"/>
      <c r="O54" s="531"/>
      <c r="P54" s="531"/>
      <c r="Q54" s="531"/>
      <c r="R54" s="531"/>
      <c r="S54" s="531"/>
      <c r="T54" s="531"/>
      <c r="U54" s="531"/>
      <c r="V54" s="531"/>
      <c r="W54" s="531"/>
      <c r="X54" s="531"/>
      <c r="Y54" s="531"/>
      <c r="Z54" s="532"/>
    </row>
    <row r="55" spans="1:26">
      <c r="A55" s="231" t="s">
        <v>209</v>
      </c>
      <c r="B55" s="330" t="str">
        <f>'1C TSrécur1'!B56</f>
        <v>Exemple - SPW EER - DPE - Dossier 675432 - NOM projet - 01/10/2019-30/09/2022 - M. EEEE Fff</v>
      </c>
      <c r="C55" s="530"/>
      <c r="D55" s="531"/>
      <c r="E55" s="531"/>
      <c r="F55" s="531"/>
      <c r="G55" s="531"/>
      <c r="H55" s="531"/>
      <c r="I55" s="531"/>
      <c r="J55" s="531"/>
      <c r="K55" s="531"/>
      <c r="L55" s="531"/>
      <c r="M55" s="531"/>
      <c r="N55" s="532"/>
      <c r="O55" s="531"/>
      <c r="P55" s="531"/>
      <c r="Q55" s="531"/>
      <c r="R55" s="531"/>
      <c r="S55" s="531"/>
      <c r="T55" s="531"/>
      <c r="U55" s="531"/>
      <c r="V55" s="531"/>
      <c r="W55" s="531"/>
      <c r="X55" s="531"/>
      <c r="Y55" s="531"/>
      <c r="Z55" s="532"/>
    </row>
    <row r="56" spans="1:26" ht="26.25" thickBot="1">
      <c r="A56" s="232" t="s">
        <v>92</v>
      </c>
      <c r="B56" s="330" t="str">
        <f>'1C TSrécur1'!B57</f>
        <v>Par exemple - Sponsoring obtenu via l'entreprise ZZZ  - réf. 999888 - NOM du projet - 01/01/2020 au 31/03/2020 - Mme GGGG Hhhhh</v>
      </c>
      <c r="C56" s="533">
        <v>0</v>
      </c>
      <c r="D56" s="534">
        <v>0</v>
      </c>
      <c r="E56" s="534">
        <v>0</v>
      </c>
      <c r="F56" s="534">
        <v>0</v>
      </c>
      <c r="G56" s="534">
        <v>0</v>
      </c>
      <c r="H56" s="534">
        <v>0</v>
      </c>
      <c r="I56" s="534">
        <v>0</v>
      </c>
      <c r="J56" s="534">
        <v>0</v>
      </c>
      <c r="K56" s="534">
        <v>0</v>
      </c>
      <c r="L56" s="534">
        <v>0</v>
      </c>
      <c r="M56" s="534">
        <v>0</v>
      </c>
      <c r="N56" s="535">
        <v>0</v>
      </c>
      <c r="O56" s="534"/>
      <c r="P56" s="534"/>
      <c r="Q56" s="534"/>
      <c r="R56" s="534"/>
      <c r="S56" s="534"/>
      <c r="T56" s="534"/>
      <c r="U56" s="534"/>
      <c r="V56" s="534"/>
      <c r="W56" s="534"/>
      <c r="X56" s="534"/>
      <c r="Y56" s="534"/>
      <c r="Z56" s="535"/>
    </row>
    <row r="57" spans="1:26" ht="15.75" thickBot="1">
      <c r="A57" s="1278" t="s">
        <v>264</v>
      </c>
      <c r="B57" s="1279"/>
      <c r="C57" s="536">
        <f>SUM(C35:C56)</f>
        <v>0</v>
      </c>
      <c r="D57" s="537">
        <f t="shared" ref="D57:Z57" si="4">SUM(D35:D56)</f>
        <v>0</v>
      </c>
      <c r="E57" s="537">
        <f t="shared" si="4"/>
        <v>0</v>
      </c>
      <c r="F57" s="537">
        <f t="shared" si="4"/>
        <v>0</v>
      </c>
      <c r="G57" s="537">
        <f t="shared" si="4"/>
        <v>0</v>
      </c>
      <c r="H57" s="537">
        <f t="shared" si="4"/>
        <v>0</v>
      </c>
      <c r="I57" s="537">
        <f t="shared" si="4"/>
        <v>0</v>
      </c>
      <c r="J57" s="537">
        <f t="shared" si="4"/>
        <v>0</v>
      </c>
      <c r="K57" s="537">
        <f t="shared" si="4"/>
        <v>0</v>
      </c>
      <c r="L57" s="537">
        <f t="shared" si="4"/>
        <v>0</v>
      </c>
      <c r="M57" s="537">
        <f t="shared" si="4"/>
        <v>0</v>
      </c>
      <c r="N57" s="540">
        <f t="shared" si="4"/>
        <v>0</v>
      </c>
      <c r="O57" s="537">
        <f t="shared" si="4"/>
        <v>0</v>
      </c>
      <c r="P57" s="537">
        <f t="shared" si="4"/>
        <v>0</v>
      </c>
      <c r="Q57" s="537">
        <f t="shared" si="4"/>
        <v>0</v>
      </c>
      <c r="R57" s="537">
        <f t="shared" si="4"/>
        <v>0</v>
      </c>
      <c r="S57" s="537">
        <f t="shared" si="4"/>
        <v>0</v>
      </c>
      <c r="T57" s="537">
        <f t="shared" si="4"/>
        <v>0</v>
      </c>
      <c r="U57" s="537">
        <f t="shared" si="4"/>
        <v>0</v>
      </c>
      <c r="V57" s="537">
        <f t="shared" si="4"/>
        <v>0</v>
      </c>
      <c r="W57" s="537">
        <f t="shared" si="4"/>
        <v>0</v>
      </c>
      <c r="X57" s="537">
        <f t="shared" si="4"/>
        <v>0</v>
      </c>
      <c r="Y57" s="537">
        <f t="shared" si="4"/>
        <v>0</v>
      </c>
      <c r="Z57" s="540">
        <f t="shared" si="4"/>
        <v>0</v>
      </c>
    </row>
  </sheetData>
  <sheetProtection algorithmName="SHA-512" hashValue="cTVansgdTPbW7KsqI6FC7awZDwQjQFATYj8OG03bWa3tTCuHV4UHKSjfcLvsRgPtIUqDHzx9/qwcTOmqUE2szA==" saltValue="qb5NUosPBAW2GHkrEU/2Uw==" spinCount="100000" sheet="1" objects="1" scenarios="1" formatColumns="0" formatRows="0"/>
  <mergeCells count="10">
    <mergeCell ref="A32:B32"/>
    <mergeCell ref="C32:N32"/>
    <mergeCell ref="A33:B34"/>
    <mergeCell ref="A57:B57"/>
    <mergeCell ref="D12:M13"/>
    <mergeCell ref="A17:B17"/>
    <mergeCell ref="A19:B19"/>
    <mergeCell ref="C19:N19"/>
    <mergeCell ref="A20:B21"/>
    <mergeCell ref="A30:B30"/>
  </mergeCells>
  <conditionalFormatting sqref="C22:Z29">
    <cfRule type="cellIs" dxfId="1" priority="1" operator="equal">
      <formula>0</formula>
    </cfRule>
  </conditionalFormatting>
  <conditionalFormatting sqref="C35:Z56">
    <cfRule type="cellIs" dxfId="0" priority="2" operator="equal">
      <formula>0</formula>
    </cfRule>
  </conditionalFormatting>
  <dataValidations count="2">
    <dataValidation allowBlank="1" showErrorMessage="1" promptTitle="ATTENTION" prompt="Si le salaire d'au moins un salarié est présenté présenté dans cette déclaration de créances, merci d'encoder d'abord l'onglet 1C Time sheet salarie" sqref="B35:B56" xr:uid="{2B4AD960-9B53-439D-9984-CB1003421FEE}"/>
    <dataValidation type="list" showInputMessage="1" showErrorMessage="1" sqref="B16" xr:uid="{2A27DFBC-081F-452B-AF9B-2D8DA4BF1D19}">
      <formula1>$Q$1:$Q$2</formula1>
    </dataValidation>
  </dataValidations>
  <hyperlinks>
    <hyperlink ref="A12" location="'1B Tableau financier'!A1309" display="'1B Tableau financier'!A1309" xr:uid="{43E3D8A6-492E-48FC-A213-E51B0D9F2EEB}"/>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showInputMessage="1" showErrorMessage="1" prompt="Si la facture ne reprend QUE les prestations liées à la subvention  dont question et mentionnée en E3, sélectionner &quot;NON&quot;" xr:uid="{A2473939-9003-41C4-8ECC-C80120E83829}">
          <x14:formula1>
            <xm:f>'1C TSspéc1'!$Q$15:$Q$16</xm:f>
          </x14:formula1>
          <xm:sqref>C12</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DEC5E-5337-4099-8DC0-1E1AAFFB60B6}">
  <sheetPr codeName="Feuil5"/>
  <dimension ref="A1:S1165"/>
  <sheetViews>
    <sheetView zoomScale="91" zoomScaleNormal="91" zoomScaleSheetLayoutView="85" workbookViewId="0">
      <selection activeCell="B19" sqref="B19"/>
    </sheetView>
  </sheetViews>
  <sheetFormatPr baseColWidth="10" defaultColWidth="11.42578125" defaultRowHeight="15"/>
  <cols>
    <col min="1" max="1" width="14.5703125" style="45" customWidth="1"/>
    <col min="2" max="2" width="16.5703125" style="45" customWidth="1"/>
    <col min="3" max="3" width="21.42578125" style="45" customWidth="1"/>
    <col min="4" max="4" width="26.140625" style="45" customWidth="1"/>
    <col min="5" max="5" width="45.140625" style="45" customWidth="1"/>
    <col min="6" max="6" width="11.28515625" style="45" bestFit="1" customWidth="1"/>
    <col min="7" max="7" width="11.7109375" style="45" customWidth="1"/>
    <col min="8" max="8" width="17.140625" style="45" customWidth="1"/>
    <col min="9" max="9" width="12.85546875" style="45" customWidth="1"/>
    <col min="10" max="10" width="9.85546875" style="45" customWidth="1"/>
    <col min="11" max="11" width="9.42578125" style="45" customWidth="1"/>
    <col min="12" max="13" width="10.7109375" style="45" customWidth="1"/>
    <col min="14" max="14" width="10.5703125" style="45" customWidth="1"/>
    <col min="15" max="15" width="11" style="45" customWidth="1"/>
    <col min="16" max="16" width="9.42578125" style="45" customWidth="1"/>
    <col min="17" max="16384" width="11.42578125" style="45"/>
  </cols>
  <sheetData>
    <row r="1" spans="1:19" ht="39" customHeight="1">
      <c r="D1" s="65" t="str">
        <f>'1B Tableau financier'!G1</f>
        <v>Bénéficiaire :</v>
      </c>
      <c r="E1" s="97" t="str">
        <f>'1B Tableau financier'!K1</f>
        <v>Nom</v>
      </c>
    </row>
    <row r="2" spans="1:19" ht="18.75" customHeight="1">
      <c r="D2" s="23" t="str">
        <f>'1B Tableau financier'!G3</f>
        <v>N° BCE :</v>
      </c>
      <c r="E2" s="97" t="str">
        <f>'1B Tableau financier'!K3</f>
        <v>BE0</v>
      </c>
    </row>
    <row r="3" spans="1:19" ht="18.75" customHeight="1">
      <c r="A3" s="52"/>
      <c r="D3" s="23" t="str">
        <f>'1B Tableau financier'!G4</f>
        <v>Réf. Dossier (= SUBV 1):</v>
      </c>
      <c r="E3" s="97" t="str">
        <f>'1B Tableau financier'!K4</f>
        <v>Reprendre référence complète de l'arrêté de subvention [Exemple: XX/nnnnnn/n°BCE/Dénomination opérateur/Intitulé du projet]</v>
      </c>
    </row>
    <row r="4" spans="1:19" s="42" customFormat="1" ht="18.75" customHeight="1">
      <c r="A4" s="1287" t="s">
        <v>266</v>
      </c>
      <c r="B4" s="1287"/>
      <c r="C4" s="1287"/>
      <c r="D4" s="23" t="s">
        <v>38</v>
      </c>
      <c r="E4" s="96" t="s">
        <v>267</v>
      </c>
      <c r="F4" s="88">
        <f>'1B Tableau financier'!K5</f>
        <v>44927</v>
      </c>
      <c r="G4" s="18" t="s">
        <v>40</v>
      </c>
      <c r="H4" s="18"/>
      <c r="I4" s="88">
        <f>'1B Tableau financier'!M5</f>
        <v>45657</v>
      </c>
      <c r="J4" s="44"/>
      <c r="K4" s="44"/>
      <c r="L4" s="44"/>
      <c r="M4" s="44"/>
      <c r="N4" s="57"/>
    </row>
    <row r="5" spans="1:19" s="55" customFormat="1" ht="21" customHeight="1">
      <c r="A5" s="1307" t="s">
        <v>268</v>
      </c>
      <c r="B5" s="1307"/>
      <c r="C5" s="1307"/>
      <c r="D5" s="54"/>
      <c r="E5" s="54"/>
      <c r="F5" s="54"/>
      <c r="O5" s="54"/>
      <c r="Q5" s="54"/>
    </row>
    <row r="6" spans="1:19" s="55" customFormat="1" ht="15.75">
      <c r="F6" s="54"/>
      <c r="O6" s="54"/>
      <c r="Q6" s="54"/>
    </row>
    <row r="7" spans="1:19" s="55" customFormat="1" ht="7.5" customHeight="1">
      <c r="A7" s="1295" t="s">
        <v>431</v>
      </c>
      <c r="B7" s="1296"/>
      <c r="C7" s="1296"/>
      <c r="D7" s="1297"/>
      <c r="E7" s="61"/>
      <c r="H7" s="61"/>
      <c r="I7" s="61"/>
      <c r="J7" s="54"/>
      <c r="K7" s="54"/>
      <c r="L7" s="54"/>
      <c r="M7" s="54"/>
      <c r="N7" s="54"/>
      <c r="O7" s="54"/>
      <c r="Q7" s="54"/>
    </row>
    <row r="8" spans="1:19" s="55" customFormat="1" ht="6" customHeight="1">
      <c r="A8" s="1298"/>
      <c r="B8" s="1299"/>
      <c r="C8" s="1299"/>
      <c r="D8" s="1300"/>
      <c r="H8" s="382"/>
      <c r="J8" s="476"/>
      <c r="L8" s="54"/>
      <c r="N8" s="54"/>
    </row>
    <row r="9" spans="1:19" s="55" customFormat="1" ht="21.75" customHeight="1">
      <c r="A9" s="1301"/>
      <c r="B9" s="1302"/>
      <c r="C9" s="1302"/>
      <c r="D9" s="1303"/>
      <c r="H9" s="382"/>
      <c r="J9" s="476"/>
      <c r="L9" s="54"/>
      <c r="N9" s="54"/>
    </row>
    <row r="10" spans="1:19" s="55" customFormat="1" ht="3.75" customHeight="1">
      <c r="A10" s="1294"/>
      <c r="B10" s="1294"/>
      <c r="C10" s="1294"/>
      <c r="D10" s="381"/>
      <c r="H10" s="382"/>
      <c r="I10" s="476"/>
      <c r="J10" s="476"/>
      <c r="K10" s="477"/>
      <c r="L10" s="54"/>
      <c r="N10" s="54"/>
    </row>
    <row r="11" spans="1:19" s="55" customFormat="1" ht="3.75" customHeight="1">
      <c r="A11" s="54"/>
      <c r="B11" s="54"/>
      <c r="C11" s="378"/>
      <c r="D11" s="378"/>
      <c r="H11" s="382"/>
      <c r="I11" s="476"/>
      <c r="J11" s="476"/>
      <c r="K11" s="477"/>
      <c r="L11" s="54"/>
      <c r="N11" s="54"/>
    </row>
    <row r="12" spans="1:19" s="55" customFormat="1" ht="19.5" customHeight="1">
      <c r="A12" s="1292" t="s">
        <v>269</v>
      </c>
      <c r="B12" s="86" t="s">
        <v>270</v>
      </c>
      <c r="C12" s="85"/>
      <c r="D12" s="85"/>
      <c r="E12" s="85"/>
      <c r="F12" s="85"/>
      <c r="G12" s="85"/>
      <c r="H12" s="85"/>
      <c r="I12" s="85"/>
      <c r="J12" s="85"/>
      <c r="K12" s="85"/>
      <c r="L12" s="85"/>
      <c r="M12" s="85"/>
      <c r="N12" s="85"/>
      <c r="O12" s="54"/>
      <c r="Q12" s="54"/>
    </row>
    <row r="13" spans="1:19" s="55" customFormat="1" ht="19.5" customHeight="1">
      <c r="A13" s="1292"/>
      <c r="B13" s="106" t="s">
        <v>265</v>
      </c>
      <c r="C13" s="85"/>
      <c r="D13" s="85"/>
      <c r="E13" s="85"/>
      <c r="F13" s="85"/>
      <c r="G13" s="85"/>
      <c r="H13" s="85"/>
      <c r="I13" s="85"/>
      <c r="J13" s="85"/>
      <c r="K13" s="85"/>
      <c r="L13" s="85"/>
      <c r="M13" s="85"/>
      <c r="N13" s="85"/>
      <c r="O13" s="54"/>
      <c r="Q13" s="54"/>
    </row>
    <row r="14" spans="1:19" s="55" customFormat="1" ht="19.5" customHeight="1">
      <c r="A14" s="1293"/>
      <c r="B14" s="99" t="s">
        <v>271</v>
      </c>
      <c r="C14" s="85"/>
      <c r="D14" s="85"/>
      <c r="E14" s="85"/>
      <c r="F14" s="85"/>
      <c r="G14" s="85"/>
      <c r="H14" s="85"/>
      <c r="I14" s="85"/>
      <c r="J14" s="85"/>
      <c r="K14" s="85"/>
      <c r="L14" s="85"/>
      <c r="M14" s="85"/>
      <c r="N14" s="85"/>
      <c r="O14" s="54"/>
      <c r="Q14" s="54"/>
    </row>
    <row r="15" spans="1:19" customFormat="1" ht="15" customHeight="1" thickBot="1">
      <c r="A15" s="66"/>
      <c r="B15" s="45"/>
      <c r="C15" s="66"/>
      <c r="D15" s="66"/>
      <c r="E15" s="66"/>
      <c r="F15" s="66"/>
      <c r="G15" s="66"/>
      <c r="H15" s="66"/>
      <c r="I15" s="66"/>
      <c r="J15" s="66"/>
      <c r="K15" s="66"/>
      <c r="L15" s="66"/>
      <c r="M15" s="66"/>
      <c r="N15" s="66"/>
    </row>
    <row r="16" spans="1:19" s="56" customFormat="1" ht="25.5" customHeight="1" thickBot="1">
      <c r="A16" s="428" t="s">
        <v>272</v>
      </c>
      <c r="B16" s="429"/>
      <c r="C16" s="430">
        <f>'1C TSsalarié1'!$B$8</f>
        <v>0</v>
      </c>
      <c r="D16" s="431"/>
      <c r="E16" s="431"/>
      <c r="F16" s="1288" t="s">
        <v>273</v>
      </c>
      <c r="G16" s="1290" t="s">
        <v>274</v>
      </c>
      <c r="H16" s="1291"/>
      <c r="I16" s="1291"/>
      <c r="J16" s="1291"/>
      <c r="K16" s="1304" t="s">
        <v>275</v>
      </c>
      <c r="L16" s="1288" t="s">
        <v>276</v>
      </c>
      <c r="M16" s="1288" t="s">
        <v>277</v>
      </c>
      <c r="N16" s="1288" t="s">
        <v>278</v>
      </c>
      <c r="O16" s="1103" t="s">
        <v>64</v>
      </c>
      <c r="P16" s="1104"/>
      <c r="Q16" s="1104"/>
      <c r="R16" s="1104"/>
      <c r="S16" s="1105"/>
    </row>
    <row r="17" spans="1:19" s="47" customFormat="1" ht="58.9" customHeight="1" thickBot="1">
      <c r="A17" s="432" t="s">
        <v>279</v>
      </c>
      <c r="B17" s="433" t="s">
        <v>280</v>
      </c>
      <c r="C17" s="434" t="s">
        <v>281</v>
      </c>
      <c r="D17" s="434" t="s">
        <v>282</v>
      </c>
      <c r="E17" s="435" t="s">
        <v>283</v>
      </c>
      <c r="F17" s="1289"/>
      <c r="G17" s="436" t="s">
        <v>284</v>
      </c>
      <c r="H17" s="437" t="s">
        <v>285</v>
      </c>
      <c r="I17" s="437" t="s">
        <v>286</v>
      </c>
      <c r="J17" s="436" t="s">
        <v>287</v>
      </c>
      <c r="K17" s="1305"/>
      <c r="L17" s="1289"/>
      <c r="M17" s="1289"/>
      <c r="N17" s="1289"/>
      <c r="O17" s="219" t="s">
        <v>95</v>
      </c>
      <c r="P17" s="639" t="s">
        <v>96</v>
      </c>
      <c r="Q17" s="220" t="s">
        <v>97</v>
      </c>
      <c r="R17" s="220" t="s">
        <v>98</v>
      </c>
      <c r="S17" s="640" t="s">
        <v>67</v>
      </c>
    </row>
    <row r="18" spans="1:19">
      <c r="A18" s="461"/>
      <c r="B18" s="462"/>
      <c r="C18" s="463"/>
      <c r="D18" s="463"/>
      <c r="E18" s="464"/>
      <c r="F18" s="463"/>
      <c r="G18" s="642"/>
      <c r="H18" s="379" cm="1">
        <f t="array" ref="H18">IF(B18&lt;&gt;"",INDEX(KM!$C$5:$C$20,MATCH(1,($B18&gt;=KM!$A$5:$A$20)*($B18&lt;=KM!$B$5:$B$20),0)),0)</f>
        <v>0</v>
      </c>
      <c r="I18" s="62">
        <f>G18*H18</f>
        <v>0</v>
      </c>
      <c r="J18" s="474"/>
      <c r="K18" s="498"/>
      <c r="L18" s="496" t="str">
        <f>IF(AND('1B Tableau financier'!$K$2&lt;&gt;"Pôle",C18&lt;&gt;""),1,"")</f>
        <v/>
      </c>
      <c r="M18" s="499" t="str">
        <f>IF(L18=1,I18+J18+K18,"")</f>
        <v/>
      </c>
      <c r="N18" s="500" t="str">
        <f>IF(L18=2,(I18+J18+K18)/2,"")</f>
        <v/>
      </c>
      <c r="O18" s="499" t="str">
        <f>IF(M18="","",M18-Q18)</f>
        <v/>
      </c>
      <c r="P18" s="62" t="str">
        <f>IF(N18="","",N18-R18)</f>
        <v/>
      </c>
      <c r="Q18" s="62"/>
      <c r="R18" s="62"/>
      <c r="S18" s="647"/>
    </row>
    <row r="19" spans="1:19">
      <c r="A19" s="465"/>
      <c r="B19" s="466"/>
      <c r="C19" s="467"/>
      <c r="D19" s="467"/>
      <c r="E19" s="468"/>
      <c r="F19" s="467"/>
      <c r="G19" s="642"/>
      <c r="H19" s="379" cm="1">
        <f t="array" ref="H19">IF(B19&lt;&gt;"",INDEX(KM!$C$5:$C$20,MATCH(1,($B19&gt;=KM!$A$5:$A$20)*($B19&lt;=KM!$B$5:$B$20),0)),0)</f>
        <v>0</v>
      </c>
      <c r="I19" s="63">
        <f>G19*H19</f>
        <v>0</v>
      </c>
      <c r="J19" s="474"/>
      <c r="K19" s="494"/>
      <c r="L19" s="496" t="str">
        <f>IF(AND('1B Tableau financier'!$K$2&lt;&gt;"Pôle",C19&lt;&gt;""),1,"")</f>
        <v/>
      </c>
      <c r="M19" s="501" t="str">
        <f t="shared" ref="M19:M108" si="0">IF(L19=1,I19+J19+K19,"")</f>
        <v/>
      </c>
      <c r="N19" s="502" t="str">
        <f t="shared" ref="N19:N108" si="1">IF(L19=2,(I19+J19+K19)/2,"")</f>
        <v/>
      </c>
      <c r="O19" s="501" t="str">
        <f t="shared" ref="O19:P19" si="2">IF(M19="","",M19-Q19)</f>
        <v/>
      </c>
      <c r="P19" s="63" t="str">
        <f t="shared" si="2"/>
        <v/>
      </c>
      <c r="Q19" s="63"/>
      <c r="R19" s="63"/>
      <c r="S19" s="648"/>
    </row>
    <row r="20" spans="1:19">
      <c r="A20" s="465"/>
      <c r="B20" s="466"/>
      <c r="C20" s="467"/>
      <c r="D20" s="467"/>
      <c r="E20" s="468"/>
      <c r="F20" s="467"/>
      <c r="G20" s="642"/>
      <c r="H20" s="379" cm="1">
        <f t="array" ref="H20">IF(B20&lt;&gt;"",INDEX(KM!$C$5:$C$20,MATCH(1,($B20&gt;=KM!$A$5:$A$20)*($B20&lt;=KM!$B$5:$B$20),0)),0)</f>
        <v>0</v>
      </c>
      <c r="I20" s="63">
        <f t="shared" ref="I20:I107" si="3">G20*H20</f>
        <v>0</v>
      </c>
      <c r="J20" s="474"/>
      <c r="K20" s="494"/>
      <c r="L20" s="496" t="str">
        <f>IF(AND('1B Tableau financier'!$K$2&lt;&gt;"Pôle",C20&lt;&gt;""),1,"")</f>
        <v/>
      </c>
      <c r="M20" s="501" t="str">
        <f t="shared" si="0"/>
        <v/>
      </c>
      <c r="N20" s="502" t="str">
        <f t="shared" si="1"/>
        <v/>
      </c>
      <c r="O20" s="501" t="str">
        <f t="shared" ref="O20:O83" si="4">IF(M20="","",M20-Q20)</f>
        <v/>
      </c>
      <c r="P20" s="63" t="str">
        <f t="shared" ref="P20:P83" si="5">IF(N20="","",N20-R20)</f>
        <v/>
      </c>
      <c r="Q20" s="63"/>
      <c r="R20" s="63"/>
      <c r="S20" s="648"/>
    </row>
    <row r="21" spans="1:19">
      <c r="A21" s="465"/>
      <c r="B21" s="466"/>
      <c r="C21" s="467"/>
      <c r="D21" s="467"/>
      <c r="E21" s="468"/>
      <c r="F21" s="467"/>
      <c r="G21" s="642"/>
      <c r="H21" s="379" cm="1">
        <f t="array" ref="H21">IF(B21&lt;&gt;"",INDEX(KM!$C$5:$C$20,MATCH(1,($B21&gt;=KM!$A$5:$A$20)*($B21&lt;=KM!$B$5:$B$20),0)),0)</f>
        <v>0</v>
      </c>
      <c r="I21" s="63">
        <f t="shared" si="3"/>
        <v>0</v>
      </c>
      <c r="J21" s="474"/>
      <c r="K21" s="494"/>
      <c r="L21" s="496" t="str">
        <f>IF(AND('1B Tableau financier'!$K$2&lt;&gt;"Pôle",C21&lt;&gt;""),1,"")</f>
        <v/>
      </c>
      <c r="M21" s="501" t="str">
        <f t="shared" si="0"/>
        <v/>
      </c>
      <c r="N21" s="502" t="str">
        <f t="shared" si="1"/>
        <v/>
      </c>
      <c r="O21" s="501" t="str">
        <f t="shared" si="4"/>
        <v/>
      </c>
      <c r="P21" s="63" t="str">
        <f t="shared" si="5"/>
        <v/>
      </c>
      <c r="Q21" s="63"/>
      <c r="R21" s="63"/>
      <c r="S21" s="648"/>
    </row>
    <row r="22" spans="1:19">
      <c r="A22" s="465"/>
      <c r="B22" s="466"/>
      <c r="C22" s="467"/>
      <c r="D22" s="467"/>
      <c r="E22" s="468"/>
      <c r="F22" s="467"/>
      <c r="G22" s="642"/>
      <c r="H22" s="379" cm="1">
        <f t="array" ref="H22">IF(B22&lt;&gt;"",INDEX(KM!$C$5:$C$20,MATCH(1,($B22&gt;=KM!$A$5:$A$20)*($B22&lt;=KM!$B$5:$B$20),0)),0)</f>
        <v>0</v>
      </c>
      <c r="I22" s="63">
        <f t="shared" si="3"/>
        <v>0</v>
      </c>
      <c r="J22" s="474"/>
      <c r="K22" s="494"/>
      <c r="L22" s="496" t="str">
        <f>IF(AND('1B Tableau financier'!$K$2&lt;&gt;"Pôle",C22&lt;&gt;""),1,"")</f>
        <v/>
      </c>
      <c r="M22" s="501" t="str">
        <f t="shared" si="0"/>
        <v/>
      </c>
      <c r="N22" s="502" t="str">
        <f t="shared" si="1"/>
        <v/>
      </c>
      <c r="O22" s="501" t="str">
        <f t="shared" si="4"/>
        <v/>
      </c>
      <c r="P22" s="63" t="str">
        <f t="shared" si="5"/>
        <v/>
      </c>
      <c r="Q22" s="63"/>
      <c r="R22" s="63"/>
      <c r="S22" s="648"/>
    </row>
    <row r="23" spans="1:19">
      <c r="A23" s="465"/>
      <c r="B23" s="466"/>
      <c r="C23" s="467"/>
      <c r="D23" s="467"/>
      <c r="E23" s="468"/>
      <c r="F23" s="467"/>
      <c r="G23" s="642"/>
      <c r="H23" s="379" cm="1">
        <f t="array" ref="H23">IF(B23&lt;&gt;"",INDEX(KM!$C$5:$C$20,MATCH(1,($B23&gt;=KM!$A$5:$A$20)*($B23&lt;=KM!$B$5:$B$20),0)),0)</f>
        <v>0</v>
      </c>
      <c r="I23" s="63">
        <f t="shared" si="3"/>
        <v>0</v>
      </c>
      <c r="J23" s="474"/>
      <c r="K23" s="494"/>
      <c r="L23" s="496" t="str">
        <f>IF(AND('1B Tableau financier'!$K$2&lt;&gt;"Pôle",C23&lt;&gt;""),1,"")</f>
        <v/>
      </c>
      <c r="M23" s="501" t="str">
        <f t="shared" si="0"/>
        <v/>
      </c>
      <c r="N23" s="502" t="str">
        <f t="shared" si="1"/>
        <v/>
      </c>
      <c r="O23" s="501" t="str">
        <f t="shared" si="4"/>
        <v/>
      </c>
      <c r="P23" s="63" t="str">
        <f t="shared" si="5"/>
        <v/>
      </c>
      <c r="Q23" s="63"/>
      <c r="R23" s="63"/>
      <c r="S23" s="648"/>
    </row>
    <row r="24" spans="1:19">
      <c r="A24" s="465"/>
      <c r="B24" s="466"/>
      <c r="C24" s="467"/>
      <c r="D24" s="467"/>
      <c r="E24" s="468"/>
      <c r="F24" s="467"/>
      <c r="G24" s="642"/>
      <c r="H24" s="379" cm="1">
        <f t="array" ref="H24">IF(B24&lt;&gt;"",INDEX(KM!$C$5:$C$20,MATCH(1,($B24&gt;=KM!$A$5:$A$20)*($B24&lt;=KM!$B$5:$B$20),0)),0)</f>
        <v>0</v>
      </c>
      <c r="I24" s="63">
        <f t="shared" si="3"/>
        <v>0</v>
      </c>
      <c r="J24" s="474"/>
      <c r="K24" s="494"/>
      <c r="L24" s="496" t="str">
        <f>IF(AND('1B Tableau financier'!$K$2&lt;&gt;"Pôle",C24&lt;&gt;""),1,"")</f>
        <v/>
      </c>
      <c r="M24" s="501" t="str">
        <f t="shared" si="0"/>
        <v/>
      </c>
      <c r="N24" s="502" t="str">
        <f t="shared" si="1"/>
        <v/>
      </c>
      <c r="O24" s="501" t="str">
        <f t="shared" si="4"/>
        <v/>
      </c>
      <c r="P24" s="63" t="str">
        <f t="shared" si="5"/>
        <v/>
      </c>
      <c r="Q24" s="63"/>
      <c r="R24" s="63"/>
      <c r="S24" s="648"/>
    </row>
    <row r="25" spans="1:19">
      <c r="A25" s="465"/>
      <c r="B25" s="466"/>
      <c r="C25" s="467"/>
      <c r="D25" s="467"/>
      <c r="E25" s="468"/>
      <c r="F25" s="467"/>
      <c r="G25" s="642"/>
      <c r="H25" s="379" cm="1">
        <f t="array" ref="H25">IF(B25&lt;&gt;"",INDEX(KM!$C$5:$C$20,MATCH(1,($B25&gt;=KM!$A$5:$A$20)*($B25&lt;=KM!$B$5:$B$20),0)),0)</f>
        <v>0</v>
      </c>
      <c r="I25" s="63">
        <f t="shared" si="3"/>
        <v>0</v>
      </c>
      <c r="J25" s="474"/>
      <c r="K25" s="494"/>
      <c r="L25" s="496" t="str">
        <f>IF(AND('1B Tableau financier'!$K$2&lt;&gt;"Pôle",C25&lt;&gt;""),1,"")</f>
        <v/>
      </c>
      <c r="M25" s="501" t="str">
        <f t="shared" si="0"/>
        <v/>
      </c>
      <c r="N25" s="502" t="str">
        <f t="shared" si="1"/>
        <v/>
      </c>
      <c r="O25" s="501" t="str">
        <f t="shared" si="4"/>
        <v/>
      </c>
      <c r="P25" s="63" t="str">
        <f t="shared" si="5"/>
        <v/>
      </c>
      <c r="Q25" s="63"/>
      <c r="R25" s="63"/>
      <c r="S25" s="648"/>
    </row>
    <row r="26" spans="1:19">
      <c r="A26" s="465"/>
      <c r="B26" s="466"/>
      <c r="C26" s="467"/>
      <c r="D26" s="467"/>
      <c r="E26" s="468"/>
      <c r="F26" s="467"/>
      <c r="G26" s="642"/>
      <c r="H26" s="379" cm="1">
        <f t="array" ref="H26">IF(B26&lt;&gt;"",INDEX(KM!$C$5:$C$20,MATCH(1,($B26&gt;=KM!$A$5:$A$20)*($B26&lt;=KM!$B$5:$B$20),0)),0)</f>
        <v>0</v>
      </c>
      <c r="I26" s="63">
        <f t="shared" si="3"/>
        <v>0</v>
      </c>
      <c r="J26" s="474"/>
      <c r="K26" s="494"/>
      <c r="L26" s="496" t="str">
        <f>IF(AND('1B Tableau financier'!$K$2&lt;&gt;"Pôle",C26&lt;&gt;""),1,"")</f>
        <v/>
      </c>
      <c r="M26" s="501" t="str">
        <f t="shared" si="0"/>
        <v/>
      </c>
      <c r="N26" s="502" t="str">
        <f t="shared" si="1"/>
        <v/>
      </c>
      <c r="O26" s="501" t="str">
        <f t="shared" si="4"/>
        <v/>
      </c>
      <c r="P26" s="63" t="str">
        <f t="shared" si="5"/>
        <v/>
      </c>
      <c r="Q26" s="63"/>
      <c r="R26" s="63"/>
      <c r="S26" s="648"/>
    </row>
    <row r="27" spans="1:19">
      <c r="A27" s="465"/>
      <c r="B27" s="466"/>
      <c r="C27" s="467"/>
      <c r="D27" s="467"/>
      <c r="E27" s="468"/>
      <c r="F27" s="467"/>
      <c r="G27" s="642"/>
      <c r="H27" s="379" cm="1">
        <f t="array" ref="H27">IF(B27&lt;&gt;"",INDEX(KM!$C$5:$C$20,MATCH(1,($B27&gt;=KM!$A$5:$A$20)*($B27&lt;=KM!$B$5:$B$20),0)),0)</f>
        <v>0</v>
      </c>
      <c r="I27" s="63">
        <f t="shared" si="3"/>
        <v>0</v>
      </c>
      <c r="J27" s="474"/>
      <c r="K27" s="494"/>
      <c r="L27" s="496" t="str">
        <f>IF(AND('1B Tableau financier'!$K$2&lt;&gt;"Pôle",C27&lt;&gt;""),1,"")</f>
        <v/>
      </c>
      <c r="M27" s="501" t="str">
        <f t="shared" si="0"/>
        <v/>
      </c>
      <c r="N27" s="502" t="str">
        <f t="shared" si="1"/>
        <v/>
      </c>
      <c r="O27" s="501" t="str">
        <f t="shared" si="4"/>
        <v/>
      </c>
      <c r="P27" s="63" t="str">
        <f t="shared" si="5"/>
        <v/>
      </c>
      <c r="Q27" s="63"/>
      <c r="R27" s="63"/>
      <c r="S27" s="648"/>
    </row>
    <row r="28" spans="1:19">
      <c r="A28" s="465"/>
      <c r="B28" s="466"/>
      <c r="C28" s="467"/>
      <c r="D28" s="467"/>
      <c r="E28" s="468"/>
      <c r="F28" s="467"/>
      <c r="G28" s="642"/>
      <c r="H28" s="379" cm="1">
        <f t="array" ref="H28">IF(B28&lt;&gt;"",INDEX(KM!$C$5:$C$20,MATCH(1,($B28&gt;=KM!$A$5:$A$20)*($B28&lt;=KM!$B$5:$B$20),0)),0)</f>
        <v>0</v>
      </c>
      <c r="I28" s="63">
        <f t="shared" si="3"/>
        <v>0</v>
      </c>
      <c r="J28" s="474"/>
      <c r="K28" s="494"/>
      <c r="L28" s="496" t="str">
        <f>IF(AND('1B Tableau financier'!$K$2&lt;&gt;"Pôle",C28&lt;&gt;""),1,"")</f>
        <v/>
      </c>
      <c r="M28" s="501" t="str">
        <f t="shared" si="0"/>
        <v/>
      </c>
      <c r="N28" s="502" t="str">
        <f t="shared" si="1"/>
        <v/>
      </c>
      <c r="O28" s="501" t="str">
        <f t="shared" si="4"/>
        <v/>
      </c>
      <c r="P28" s="63" t="str">
        <f t="shared" si="5"/>
        <v/>
      </c>
      <c r="Q28" s="63"/>
      <c r="R28" s="63"/>
      <c r="S28" s="648"/>
    </row>
    <row r="29" spans="1:19">
      <c r="A29" s="465"/>
      <c r="B29" s="466"/>
      <c r="C29" s="467"/>
      <c r="D29" s="467"/>
      <c r="E29" s="468"/>
      <c r="F29" s="467"/>
      <c r="G29" s="642"/>
      <c r="H29" s="379" cm="1">
        <f t="array" ref="H29">IF(B29&lt;&gt;"",INDEX(KM!$C$5:$C$20,MATCH(1,($B29&gt;=KM!$A$5:$A$20)*($B29&lt;=KM!$B$5:$B$20),0)),0)</f>
        <v>0</v>
      </c>
      <c r="I29" s="63">
        <f t="shared" si="3"/>
        <v>0</v>
      </c>
      <c r="J29" s="474"/>
      <c r="K29" s="494"/>
      <c r="L29" s="496" t="str">
        <f>IF(AND('1B Tableau financier'!$K$2&lt;&gt;"Pôle",C29&lt;&gt;""),1,"")</f>
        <v/>
      </c>
      <c r="M29" s="501" t="str">
        <f t="shared" si="0"/>
        <v/>
      </c>
      <c r="N29" s="502" t="str">
        <f t="shared" si="1"/>
        <v/>
      </c>
      <c r="O29" s="501" t="str">
        <f t="shared" si="4"/>
        <v/>
      </c>
      <c r="P29" s="63" t="str">
        <f t="shared" si="5"/>
        <v/>
      </c>
      <c r="Q29" s="63"/>
      <c r="R29" s="63"/>
      <c r="S29" s="648"/>
    </row>
    <row r="30" spans="1:19">
      <c r="A30" s="465"/>
      <c r="B30" s="466"/>
      <c r="C30" s="467"/>
      <c r="D30" s="467"/>
      <c r="E30" s="468"/>
      <c r="F30" s="467"/>
      <c r="G30" s="642"/>
      <c r="H30" s="379" cm="1">
        <f t="array" ref="H30">IF(B30&lt;&gt;"",INDEX(KM!$C$5:$C$20,MATCH(1,($B30&gt;=KM!$A$5:$A$20)*($B30&lt;=KM!$B$5:$B$20),0)),0)</f>
        <v>0</v>
      </c>
      <c r="I30" s="63">
        <f t="shared" si="3"/>
        <v>0</v>
      </c>
      <c r="J30" s="474"/>
      <c r="K30" s="494"/>
      <c r="L30" s="496" t="str">
        <f>IF(AND('1B Tableau financier'!$K$2&lt;&gt;"Pôle",C30&lt;&gt;""),1,"")</f>
        <v/>
      </c>
      <c r="M30" s="501" t="str">
        <f t="shared" si="0"/>
        <v/>
      </c>
      <c r="N30" s="502" t="str">
        <f t="shared" si="1"/>
        <v/>
      </c>
      <c r="O30" s="501" t="str">
        <f t="shared" si="4"/>
        <v/>
      </c>
      <c r="P30" s="63" t="str">
        <f t="shared" si="5"/>
        <v/>
      </c>
      <c r="Q30" s="63"/>
      <c r="R30" s="63"/>
      <c r="S30" s="648"/>
    </row>
    <row r="31" spans="1:19">
      <c r="A31" s="465"/>
      <c r="B31" s="466"/>
      <c r="C31" s="467"/>
      <c r="D31" s="467"/>
      <c r="E31" s="468"/>
      <c r="F31" s="467"/>
      <c r="G31" s="642"/>
      <c r="H31" s="379" cm="1">
        <f t="array" ref="H31">IF(B31&lt;&gt;"",INDEX(KM!$C$5:$C$20,MATCH(1,($B31&gt;=KM!$A$5:$A$20)*($B31&lt;=KM!$B$5:$B$20),0)),0)</f>
        <v>0</v>
      </c>
      <c r="I31" s="63">
        <f t="shared" si="3"/>
        <v>0</v>
      </c>
      <c r="J31" s="474"/>
      <c r="K31" s="494"/>
      <c r="L31" s="496" t="str">
        <f>IF(AND('1B Tableau financier'!$K$2&lt;&gt;"Pôle",C31&lt;&gt;""),1,"")</f>
        <v/>
      </c>
      <c r="M31" s="501" t="str">
        <f t="shared" si="0"/>
        <v/>
      </c>
      <c r="N31" s="502" t="str">
        <f t="shared" si="1"/>
        <v/>
      </c>
      <c r="O31" s="501" t="str">
        <f t="shared" si="4"/>
        <v/>
      </c>
      <c r="P31" s="63" t="str">
        <f t="shared" si="5"/>
        <v/>
      </c>
      <c r="Q31" s="63"/>
      <c r="R31" s="63"/>
      <c r="S31" s="648"/>
    </row>
    <row r="32" spans="1:19">
      <c r="A32" s="465"/>
      <c r="B32" s="466"/>
      <c r="C32" s="467"/>
      <c r="D32" s="467"/>
      <c r="E32" s="468"/>
      <c r="F32" s="467"/>
      <c r="G32" s="642"/>
      <c r="H32" s="379" cm="1">
        <f t="array" ref="H32">IF(B32&lt;&gt;"",INDEX(KM!$C$5:$C$20,MATCH(1,($B32&gt;=KM!$A$5:$A$20)*($B32&lt;=KM!$B$5:$B$20),0)),0)</f>
        <v>0</v>
      </c>
      <c r="I32" s="63">
        <f t="shared" si="3"/>
        <v>0</v>
      </c>
      <c r="J32" s="474"/>
      <c r="K32" s="494"/>
      <c r="L32" s="496" t="str">
        <f>IF(AND('1B Tableau financier'!$K$2&lt;&gt;"Pôle",C32&lt;&gt;""),1,"")</f>
        <v/>
      </c>
      <c r="M32" s="501" t="str">
        <f t="shared" si="0"/>
        <v/>
      </c>
      <c r="N32" s="502" t="str">
        <f t="shared" si="1"/>
        <v/>
      </c>
      <c r="O32" s="501" t="str">
        <f t="shared" si="4"/>
        <v/>
      </c>
      <c r="P32" s="63" t="str">
        <f t="shared" si="5"/>
        <v/>
      </c>
      <c r="Q32" s="63"/>
      <c r="R32" s="63"/>
      <c r="S32" s="648"/>
    </row>
    <row r="33" spans="1:19">
      <c r="A33" s="465"/>
      <c r="B33" s="466"/>
      <c r="C33" s="467"/>
      <c r="D33" s="467"/>
      <c r="E33" s="468"/>
      <c r="F33" s="467"/>
      <c r="G33" s="642"/>
      <c r="H33" s="379" cm="1">
        <f t="array" ref="H33">IF(B33&lt;&gt;"",INDEX(KM!$C$5:$C$20,MATCH(1,($B33&gt;=KM!$A$5:$A$20)*($B33&lt;=KM!$B$5:$B$20),0)),0)</f>
        <v>0</v>
      </c>
      <c r="I33" s="63">
        <f t="shared" si="3"/>
        <v>0</v>
      </c>
      <c r="J33" s="474"/>
      <c r="K33" s="494"/>
      <c r="L33" s="496" t="str">
        <f>IF(AND('1B Tableau financier'!$K$2&lt;&gt;"Pôle",C33&lt;&gt;""),1,"")</f>
        <v/>
      </c>
      <c r="M33" s="501" t="str">
        <f t="shared" si="0"/>
        <v/>
      </c>
      <c r="N33" s="502" t="str">
        <f t="shared" si="1"/>
        <v/>
      </c>
      <c r="O33" s="501" t="str">
        <f t="shared" si="4"/>
        <v/>
      </c>
      <c r="P33" s="63" t="str">
        <f t="shared" si="5"/>
        <v/>
      </c>
      <c r="Q33" s="63"/>
      <c r="R33" s="63"/>
      <c r="S33" s="648"/>
    </row>
    <row r="34" spans="1:19">
      <c r="A34" s="465"/>
      <c r="B34" s="466"/>
      <c r="C34" s="467"/>
      <c r="D34" s="467"/>
      <c r="E34" s="468"/>
      <c r="F34" s="467"/>
      <c r="G34" s="642"/>
      <c r="H34" s="379" cm="1">
        <f t="array" ref="H34">IF(B34&lt;&gt;"",INDEX(KM!$C$5:$C$20,MATCH(1,($B34&gt;=KM!$A$5:$A$20)*($B34&lt;=KM!$B$5:$B$20),0)),0)</f>
        <v>0</v>
      </c>
      <c r="I34" s="63">
        <f t="shared" si="3"/>
        <v>0</v>
      </c>
      <c r="J34" s="474"/>
      <c r="K34" s="494"/>
      <c r="L34" s="496" t="str">
        <f>IF(AND('1B Tableau financier'!$K$2&lt;&gt;"Pôle",C34&lt;&gt;""),1,"")</f>
        <v/>
      </c>
      <c r="M34" s="501" t="str">
        <f t="shared" si="0"/>
        <v/>
      </c>
      <c r="N34" s="502" t="str">
        <f t="shared" si="1"/>
        <v/>
      </c>
      <c r="O34" s="501" t="str">
        <f t="shared" si="4"/>
        <v/>
      </c>
      <c r="P34" s="63" t="str">
        <f t="shared" si="5"/>
        <v/>
      </c>
      <c r="Q34" s="63"/>
      <c r="R34" s="63"/>
      <c r="S34" s="648"/>
    </row>
    <row r="35" spans="1:19">
      <c r="A35" s="465"/>
      <c r="B35" s="466"/>
      <c r="C35" s="467"/>
      <c r="D35" s="467"/>
      <c r="E35" s="468"/>
      <c r="F35" s="467"/>
      <c r="G35" s="642"/>
      <c r="H35" s="379" cm="1">
        <f t="array" ref="H35">IF(B35&lt;&gt;"",INDEX(KM!$C$5:$C$20,MATCH(1,($B35&gt;=KM!$A$5:$A$20)*($B35&lt;=KM!$B$5:$B$20),0)),0)</f>
        <v>0</v>
      </c>
      <c r="I35" s="63">
        <f t="shared" si="3"/>
        <v>0</v>
      </c>
      <c r="J35" s="474"/>
      <c r="K35" s="494"/>
      <c r="L35" s="496" t="str">
        <f>IF(AND('1B Tableau financier'!$K$2&lt;&gt;"Pôle",C35&lt;&gt;""),1,"")</f>
        <v/>
      </c>
      <c r="M35" s="501" t="str">
        <f t="shared" si="0"/>
        <v/>
      </c>
      <c r="N35" s="502" t="str">
        <f t="shared" si="1"/>
        <v/>
      </c>
      <c r="O35" s="501" t="str">
        <f t="shared" si="4"/>
        <v/>
      </c>
      <c r="P35" s="63" t="str">
        <f t="shared" si="5"/>
        <v/>
      </c>
      <c r="Q35" s="63"/>
      <c r="R35" s="63"/>
      <c r="S35" s="648"/>
    </row>
    <row r="36" spans="1:19">
      <c r="A36" s="465"/>
      <c r="B36" s="466"/>
      <c r="C36" s="467"/>
      <c r="D36" s="467"/>
      <c r="E36" s="468"/>
      <c r="F36" s="467"/>
      <c r="G36" s="642"/>
      <c r="H36" s="379" cm="1">
        <f t="array" ref="H36">IF(B36&lt;&gt;"",INDEX(KM!$C$5:$C$20,MATCH(1,($B36&gt;=KM!$A$5:$A$20)*($B36&lt;=KM!$B$5:$B$20),0)),0)</f>
        <v>0</v>
      </c>
      <c r="I36" s="63">
        <f t="shared" si="3"/>
        <v>0</v>
      </c>
      <c r="J36" s="474"/>
      <c r="K36" s="494"/>
      <c r="L36" s="496" t="str">
        <f>IF(AND('1B Tableau financier'!$K$2&lt;&gt;"Pôle",C36&lt;&gt;""),1,"")</f>
        <v/>
      </c>
      <c r="M36" s="501" t="str">
        <f t="shared" si="0"/>
        <v/>
      </c>
      <c r="N36" s="502" t="str">
        <f t="shared" si="1"/>
        <v/>
      </c>
      <c r="O36" s="501" t="str">
        <f t="shared" si="4"/>
        <v/>
      </c>
      <c r="P36" s="63" t="str">
        <f t="shared" si="5"/>
        <v/>
      </c>
      <c r="Q36" s="63"/>
      <c r="R36" s="63"/>
      <c r="S36" s="648"/>
    </row>
    <row r="37" spans="1:19">
      <c r="A37" s="465"/>
      <c r="B37" s="466"/>
      <c r="C37" s="467"/>
      <c r="D37" s="467"/>
      <c r="E37" s="468"/>
      <c r="F37" s="467"/>
      <c r="G37" s="642"/>
      <c r="H37" s="379" cm="1">
        <f t="array" ref="H37">IF(B37&lt;&gt;"",INDEX(KM!$C$5:$C$20,MATCH(1,($B37&gt;=KM!$A$5:$A$20)*($B37&lt;=KM!$B$5:$B$20),0)),0)</f>
        <v>0</v>
      </c>
      <c r="I37" s="63">
        <f t="shared" si="3"/>
        <v>0</v>
      </c>
      <c r="J37" s="474"/>
      <c r="K37" s="494"/>
      <c r="L37" s="496" t="str">
        <f>IF(AND('1B Tableau financier'!$K$2&lt;&gt;"Pôle",C37&lt;&gt;""),1,"")</f>
        <v/>
      </c>
      <c r="M37" s="501" t="str">
        <f t="shared" si="0"/>
        <v/>
      </c>
      <c r="N37" s="502" t="str">
        <f t="shared" si="1"/>
        <v/>
      </c>
      <c r="O37" s="501" t="str">
        <f t="shared" si="4"/>
        <v/>
      </c>
      <c r="P37" s="63" t="str">
        <f t="shared" si="5"/>
        <v/>
      </c>
      <c r="Q37" s="63"/>
      <c r="R37" s="63"/>
      <c r="S37" s="648"/>
    </row>
    <row r="38" spans="1:19">
      <c r="A38" s="465"/>
      <c r="B38" s="466"/>
      <c r="C38" s="467"/>
      <c r="D38" s="467"/>
      <c r="E38" s="468"/>
      <c r="F38" s="467"/>
      <c r="G38" s="642"/>
      <c r="H38" s="379" cm="1">
        <f t="array" ref="H38">IF(B38&lt;&gt;"",INDEX(KM!$C$5:$C$20,MATCH(1,($B38&gt;=KM!$A$5:$A$20)*($B38&lt;=KM!$B$5:$B$20),0)),0)</f>
        <v>0</v>
      </c>
      <c r="I38" s="63">
        <f t="shared" si="3"/>
        <v>0</v>
      </c>
      <c r="J38" s="474"/>
      <c r="K38" s="494"/>
      <c r="L38" s="496" t="str">
        <f>IF(AND('1B Tableau financier'!$K$2&lt;&gt;"Pôle",C38&lt;&gt;""),1,"")</f>
        <v/>
      </c>
      <c r="M38" s="501" t="str">
        <f t="shared" si="0"/>
        <v/>
      </c>
      <c r="N38" s="502" t="str">
        <f t="shared" si="1"/>
        <v/>
      </c>
      <c r="O38" s="501" t="str">
        <f t="shared" si="4"/>
        <v/>
      </c>
      <c r="P38" s="63" t="str">
        <f t="shared" si="5"/>
        <v/>
      </c>
      <c r="Q38" s="63"/>
      <c r="R38" s="63"/>
      <c r="S38" s="648"/>
    </row>
    <row r="39" spans="1:19">
      <c r="A39" s="465"/>
      <c r="B39" s="466"/>
      <c r="C39" s="467"/>
      <c r="D39" s="467"/>
      <c r="E39" s="468"/>
      <c r="F39" s="467"/>
      <c r="G39" s="642"/>
      <c r="H39" s="379" cm="1">
        <f t="array" ref="H39">IF(B39&lt;&gt;"",INDEX(KM!$C$5:$C$20,MATCH(1,($B39&gt;=KM!$A$5:$A$20)*($B39&lt;=KM!$B$5:$B$20),0)),0)</f>
        <v>0</v>
      </c>
      <c r="I39" s="63">
        <f t="shared" ref="I39:I54" si="6">G39*H39</f>
        <v>0</v>
      </c>
      <c r="J39" s="474"/>
      <c r="K39" s="494"/>
      <c r="L39" s="496" t="str">
        <f>IF(AND('1B Tableau financier'!$K$2&lt;&gt;"Pôle",C39&lt;&gt;""),1,"")</f>
        <v/>
      </c>
      <c r="M39" s="501" t="str">
        <f t="shared" ref="M39:M54" si="7">IF(L39=1,I39+J39+K39,"")</f>
        <v/>
      </c>
      <c r="N39" s="502" t="str">
        <f t="shared" ref="N39:N54" si="8">IF(L39=2,(I39+J39+K39)/2,"")</f>
        <v/>
      </c>
      <c r="O39" s="501" t="str">
        <f t="shared" si="4"/>
        <v/>
      </c>
      <c r="P39" s="63" t="str">
        <f t="shared" si="5"/>
        <v/>
      </c>
      <c r="Q39" s="63"/>
      <c r="R39" s="63"/>
      <c r="S39" s="648"/>
    </row>
    <row r="40" spans="1:19">
      <c r="A40" s="465"/>
      <c r="B40" s="466"/>
      <c r="C40" s="467"/>
      <c r="D40" s="467"/>
      <c r="E40" s="468"/>
      <c r="F40" s="467"/>
      <c r="G40" s="642"/>
      <c r="H40" s="379" cm="1">
        <f t="array" ref="H40">IF(B40&lt;&gt;"",INDEX(KM!$C$5:$C$20,MATCH(1,($B40&gt;=KM!$A$5:$A$20)*($B40&lt;=KM!$B$5:$B$20),0)),0)</f>
        <v>0</v>
      </c>
      <c r="I40" s="63">
        <f t="shared" si="6"/>
        <v>0</v>
      </c>
      <c r="J40" s="474"/>
      <c r="K40" s="494"/>
      <c r="L40" s="496" t="str">
        <f>IF(AND('1B Tableau financier'!$K$2&lt;&gt;"Pôle",C40&lt;&gt;""),1,"")</f>
        <v/>
      </c>
      <c r="M40" s="501" t="str">
        <f t="shared" si="7"/>
        <v/>
      </c>
      <c r="N40" s="502" t="str">
        <f t="shared" si="8"/>
        <v/>
      </c>
      <c r="O40" s="501" t="str">
        <f t="shared" si="4"/>
        <v/>
      </c>
      <c r="P40" s="63" t="str">
        <f t="shared" si="5"/>
        <v/>
      </c>
      <c r="Q40" s="63"/>
      <c r="R40" s="63"/>
      <c r="S40" s="648"/>
    </row>
    <row r="41" spans="1:19">
      <c r="A41" s="465"/>
      <c r="B41" s="466"/>
      <c r="C41" s="467"/>
      <c r="D41" s="467"/>
      <c r="E41" s="468"/>
      <c r="F41" s="467"/>
      <c r="G41" s="642"/>
      <c r="H41" s="379" cm="1">
        <f t="array" ref="H41">IF(B41&lt;&gt;"",INDEX(KM!$C$5:$C$20,MATCH(1,($B41&gt;=KM!$A$5:$A$20)*($B41&lt;=KM!$B$5:$B$20),0)),0)</f>
        <v>0</v>
      </c>
      <c r="I41" s="63">
        <f t="shared" si="6"/>
        <v>0</v>
      </c>
      <c r="J41" s="474"/>
      <c r="K41" s="494"/>
      <c r="L41" s="496" t="str">
        <f>IF(AND('1B Tableau financier'!$K$2&lt;&gt;"Pôle",C41&lt;&gt;""),1,"")</f>
        <v/>
      </c>
      <c r="M41" s="501" t="str">
        <f t="shared" si="7"/>
        <v/>
      </c>
      <c r="N41" s="502" t="str">
        <f t="shared" si="8"/>
        <v/>
      </c>
      <c r="O41" s="501" t="str">
        <f t="shared" si="4"/>
        <v/>
      </c>
      <c r="P41" s="63" t="str">
        <f t="shared" si="5"/>
        <v/>
      </c>
      <c r="Q41" s="63"/>
      <c r="R41" s="63"/>
      <c r="S41" s="648"/>
    </row>
    <row r="42" spans="1:19">
      <c r="A42" s="465"/>
      <c r="B42" s="466"/>
      <c r="C42" s="467"/>
      <c r="D42" s="467"/>
      <c r="E42" s="468"/>
      <c r="F42" s="467"/>
      <c r="G42" s="642"/>
      <c r="H42" s="379" cm="1">
        <f t="array" ref="H42">IF(B42&lt;&gt;"",INDEX(KM!$C$5:$C$20,MATCH(1,($B42&gt;=KM!$A$5:$A$20)*($B42&lt;=KM!$B$5:$B$20),0)),0)</f>
        <v>0</v>
      </c>
      <c r="I42" s="63">
        <f t="shared" si="6"/>
        <v>0</v>
      </c>
      <c r="J42" s="474"/>
      <c r="K42" s="494"/>
      <c r="L42" s="496" t="str">
        <f>IF(AND('1B Tableau financier'!$K$2&lt;&gt;"Pôle",C42&lt;&gt;""),1,"")</f>
        <v/>
      </c>
      <c r="M42" s="501" t="str">
        <f t="shared" si="7"/>
        <v/>
      </c>
      <c r="N42" s="502" t="str">
        <f t="shared" si="8"/>
        <v/>
      </c>
      <c r="O42" s="501" t="str">
        <f t="shared" si="4"/>
        <v/>
      </c>
      <c r="P42" s="63" t="str">
        <f t="shared" si="5"/>
        <v/>
      </c>
      <c r="Q42" s="63"/>
      <c r="R42" s="63"/>
      <c r="S42" s="648"/>
    </row>
    <row r="43" spans="1:19">
      <c r="A43" s="465"/>
      <c r="B43" s="466"/>
      <c r="C43" s="467"/>
      <c r="D43" s="467"/>
      <c r="E43" s="468"/>
      <c r="F43" s="467"/>
      <c r="G43" s="642"/>
      <c r="H43" s="379" cm="1">
        <f t="array" ref="H43">IF(B43&lt;&gt;"",INDEX(KM!$C$5:$C$20,MATCH(1,($B43&gt;=KM!$A$5:$A$20)*($B43&lt;=KM!$B$5:$B$20),0)),0)</f>
        <v>0</v>
      </c>
      <c r="I43" s="63">
        <f t="shared" si="6"/>
        <v>0</v>
      </c>
      <c r="J43" s="474"/>
      <c r="K43" s="494"/>
      <c r="L43" s="496" t="str">
        <f>IF(AND('1B Tableau financier'!$K$2&lt;&gt;"Pôle",C43&lt;&gt;""),1,"")</f>
        <v/>
      </c>
      <c r="M43" s="501" t="str">
        <f t="shared" si="7"/>
        <v/>
      </c>
      <c r="N43" s="502" t="str">
        <f t="shared" si="8"/>
        <v/>
      </c>
      <c r="O43" s="501" t="str">
        <f t="shared" si="4"/>
        <v/>
      </c>
      <c r="P43" s="63" t="str">
        <f t="shared" si="5"/>
        <v/>
      </c>
      <c r="Q43" s="63"/>
      <c r="R43" s="63"/>
      <c r="S43" s="648"/>
    </row>
    <row r="44" spans="1:19">
      <c r="A44" s="465"/>
      <c r="B44" s="466"/>
      <c r="C44" s="467"/>
      <c r="D44" s="467"/>
      <c r="E44" s="468"/>
      <c r="F44" s="467"/>
      <c r="G44" s="642"/>
      <c r="H44" s="379" cm="1">
        <f t="array" ref="H44">IF(B44&lt;&gt;"",INDEX(KM!$C$5:$C$20,MATCH(1,($B44&gt;=KM!$A$5:$A$20)*($B44&lt;=KM!$B$5:$B$20),0)),0)</f>
        <v>0</v>
      </c>
      <c r="I44" s="63">
        <f t="shared" si="6"/>
        <v>0</v>
      </c>
      <c r="J44" s="474"/>
      <c r="K44" s="494"/>
      <c r="L44" s="496" t="str">
        <f>IF(AND('1B Tableau financier'!$K$2&lt;&gt;"Pôle",C44&lt;&gt;""),1,"")</f>
        <v/>
      </c>
      <c r="M44" s="501" t="str">
        <f t="shared" si="7"/>
        <v/>
      </c>
      <c r="N44" s="502" t="str">
        <f t="shared" si="8"/>
        <v/>
      </c>
      <c r="O44" s="501" t="str">
        <f t="shared" si="4"/>
        <v/>
      </c>
      <c r="P44" s="63" t="str">
        <f t="shared" si="5"/>
        <v/>
      </c>
      <c r="Q44" s="63"/>
      <c r="R44" s="63"/>
      <c r="S44" s="648"/>
    </row>
    <row r="45" spans="1:19">
      <c r="A45" s="465"/>
      <c r="B45" s="466"/>
      <c r="C45" s="467"/>
      <c r="D45" s="467"/>
      <c r="E45" s="468"/>
      <c r="F45" s="467"/>
      <c r="G45" s="642"/>
      <c r="H45" s="379" cm="1">
        <f t="array" ref="H45">IF(B45&lt;&gt;"",INDEX(KM!$C$5:$C$20,MATCH(1,($B45&gt;=KM!$A$5:$A$20)*($B45&lt;=KM!$B$5:$B$20),0)),0)</f>
        <v>0</v>
      </c>
      <c r="I45" s="63">
        <f t="shared" si="6"/>
        <v>0</v>
      </c>
      <c r="J45" s="474"/>
      <c r="K45" s="494"/>
      <c r="L45" s="496" t="str">
        <f>IF(AND('1B Tableau financier'!$K$2&lt;&gt;"Pôle",C45&lt;&gt;""),1,"")</f>
        <v/>
      </c>
      <c r="M45" s="501" t="str">
        <f t="shared" si="7"/>
        <v/>
      </c>
      <c r="N45" s="502" t="str">
        <f t="shared" si="8"/>
        <v/>
      </c>
      <c r="O45" s="501" t="str">
        <f t="shared" si="4"/>
        <v/>
      </c>
      <c r="P45" s="63" t="str">
        <f t="shared" si="5"/>
        <v/>
      </c>
      <c r="Q45" s="63"/>
      <c r="R45" s="63"/>
      <c r="S45" s="648"/>
    </row>
    <row r="46" spans="1:19">
      <c r="A46" s="465"/>
      <c r="B46" s="466"/>
      <c r="C46" s="467"/>
      <c r="D46" s="467"/>
      <c r="E46" s="468"/>
      <c r="F46" s="467"/>
      <c r="G46" s="642"/>
      <c r="H46" s="379" cm="1">
        <f t="array" ref="H46">IF(B46&lt;&gt;"",INDEX(KM!$C$5:$C$20,MATCH(1,($B46&gt;=KM!$A$5:$A$20)*($B46&lt;=KM!$B$5:$B$20),0)),0)</f>
        <v>0</v>
      </c>
      <c r="I46" s="63">
        <f t="shared" si="6"/>
        <v>0</v>
      </c>
      <c r="J46" s="474"/>
      <c r="K46" s="494"/>
      <c r="L46" s="496" t="str">
        <f>IF(AND('1B Tableau financier'!$K$2&lt;&gt;"Pôle",C46&lt;&gt;""),1,"")</f>
        <v/>
      </c>
      <c r="M46" s="501" t="str">
        <f t="shared" si="7"/>
        <v/>
      </c>
      <c r="N46" s="502" t="str">
        <f t="shared" si="8"/>
        <v/>
      </c>
      <c r="O46" s="501" t="str">
        <f t="shared" si="4"/>
        <v/>
      </c>
      <c r="P46" s="63" t="str">
        <f t="shared" si="5"/>
        <v/>
      </c>
      <c r="Q46" s="63"/>
      <c r="R46" s="63"/>
      <c r="S46" s="648"/>
    </row>
    <row r="47" spans="1:19" hidden="1">
      <c r="A47" s="465"/>
      <c r="B47" s="466"/>
      <c r="C47" s="467"/>
      <c r="D47" s="467"/>
      <c r="E47" s="468"/>
      <c r="F47" s="467"/>
      <c r="G47" s="642"/>
      <c r="H47" s="379" cm="1">
        <f t="array" ref="H47">IF(B47&lt;&gt;"",INDEX(KM!$C$5:$C$20,MATCH(1,($B47&gt;=KM!$A$5:$A$20)*($B47&lt;=KM!$B$5:$B$20),0)),0)</f>
        <v>0</v>
      </c>
      <c r="I47" s="63">
        <f t="shared" si="6"/>
        <v>0</v>
      </c>
      <c r="J47" s="474"/>
      <c r="K47" s="494"/>
      <c r="L47" s="496" t="str">
        <f>IF(AND('1B Tableau financier'!$K$2&lt;&gt;"Pôle",C47&lt;&gt;""),1,"")</f>
        <v/>
      </c>
      <c r="M47" s="501" t="str">
        <f t="shared" si="7"/>
        <v/>
      </c>
      <c r="N47" s="502" t="str">
        <f t="shared" si="8"/>
        <v/>
      </c>
      <c r="O47" s="501" t="str">
        <f t="shared" si="4"/>
        <v/>
      </c>
      <c r="P47" s="63" t="str">
        <f t="shared" si="5"/>
        <v/>
      </c>
      <c r="Q47" s="63"/>
      <c r="R47" s="63"/>
      <c r="S47" s="648"/>
    </row>
    <row r="48" spans="1:19" hidden="1">
      <c r="A48" s="465"/>
      <c r="B48" s="466"/>
      <c r="C48" s="467"/>
      <c r="D48" s="467"/>
      <c r="E48" s="468"/>
      <c r="F48" s="467"/>
      <c r="G48" s="642"/>
      <c r="H48" s="379" cm="1">
        <f t="array" ref="H48">IF(B48&lt;&gt;"",INDEX(KM!$C$5:$C$20,MATCH(1,($B48&gt;=KM!$A$5:$A$20)*($B48&lt;=KM!$B$5:$B$20),0)),0)</f>
        <v>0</v>
      </c>
      <c r="I48" s="63">
        <f t="shared" si="6"/>
        <v>0</v>
      </c>
      <c r="J48" s="474"/>
      <c r="K48" s="494"/>
      <c r="L48" s="496" t="str">
        <f>IF(AND('1B Tableau financier'!$K$2&lt;&gt;"Pôle",C48&lt;&gt;""),1,"")</f>
        <v/>
      </c>
      <c r="M48" s="501" t="str">
        <f t="shared" si="7"/>
        <v/>
      </c>
      <c r="N48" s="502" t="str">
        <f t="shared" si="8"/>
        <v/>
      </c>
      <c r="O48" s="501" t="str">
        <f t="shared" si="4"/>
        <v/>
      </c>
      <c r="P48" s="63" t="str">
        <f t="shared" si="5"/>
        <v/>
      </c>
      <c r="Q48" s="63"/>
      <c r="R48" s="63"/>
      <c r="S48" s="648"/>
    </row>
    <row r="49" spans="1:19" hidden="1">
      <c r="A49" s="465"/>
      <c r="B49" s="466"/>
      <c r="C49" s="467"/>
      <c r="D49" s="467"/>
      <c r="E49" s="468"/>
      <c r="F49" s="467"/>
      <c r="G49" s="642"/>
      <c r="H49" s="379" cm="1">
        <f t="array" ref="H49">IF(B49&lt;&gt;"",INDEX(KM!$C$5:$C$20,MATCH(1,($B49&gt;=KM!$A$5:$A$20)*($B49&lt;=KM!$B$5:$B$20),0)),0)</f>
        <v>0</v>
      </c>
      <c r="I49" s="63">
        <f t="shared" si="6"/>
        <v>0</v>
      </c>
      <c r="J49" s="474"/>
      <c r="K49" s="494"/>
      <c r="L49" s="496" t="str">
        <f>IF(AND('1B Tableau financier'!$K$2&lt;&gt;"Pôle",C49&lt;&gt;""),1,"")</f>
        <v/>
      </c>
      <c r="M49" s="501" t="str">
        <f t="shared" si="7"/>
        <v/>
      </c>
      <c r="N49" s="502" t="str">
        <f t="shared" si="8"/>
        <v/>
      </c>
      <c r="O49" s="501" t="str">
        <f t="shared" si="4"/>
        <v/>
      </c>
      <c r="P49" s="63" t="str">
        <f t="shared" si="5"/>
        <v/>
      </c>
      <c r="Q49" s="63"/>
      <c r="R49" s="63"/>
      <c r="S49" s="648"/>
    </row>
    <row r="50" spans="1:19" hidden="1">
      <c r="A50" s="465"/>
      <c r="B50" s="466"/>
      <c r="C50" s="467"/>
      <c r="D50" s="467"/>
      <c r="E50" s="468"/>
      <c r="F50" s="467"/>
      <c r="G50" s="642"/>
      <c r="H50" s="379" cm="1">
        <f t="array" ref="H50">IF(B50&lt;&gt;"",INDEX(KM!$C$5:$C$20,MATCH(1,($B50&gt;=KM!$A$5:$A$20)*($B50&lt;=KM!$B$5:$B$20),0)),0)</f>
        <v>0</v>
      </c>
      <c r="I50" s="63">
        <f t="shared" si="6"/>
        <v>0</v>
      </c>
      <c r="J50" s="474"/>
      <c r="K50" s="494"/>
      <c r="L50" s="496" t="str">
        <f>IF(AND('1B Tableau financier'!$K$2&lt;&gt;"Pôle",C50&lt;&gt;""),1,"")</f>
        <v/>
      </c>
      <c r="M50" s="501" t="str">
        <f t="shared" si="7"/>
        <v/>
      </c>
      <c r="N50" s="502" t="str">
        <f t="shared" si="8"/>
        <v/>
      </c>
      <c r="O50" s="501" t="str">
        <f t="shared" si="4"/>
        <v/>
      </c>
      <c r="P50" s="63" t="str">
        <f t="shared" si="5"/>
        <v/>
      </c>
      <c r="Q50" s="63"/>
      <c r="R50" s="63"/>
      <c r="S50" s="648"/>
    </row>
    <row r="51" spans="1:19" hidden="1">
      <c r="A51" s="465"/>
      <c r="B51" s="466"/>
      <c r="C51" s="467"/>
      <c r="D51" s="467"/>
      <c r="E51" s="468"/>
      <c r="F51" s="467"/>
      <c r="G51" s="642"/>
      <c r="H51" s="379" cm="1">
        <f t="array" ref="H51">IF(B51&lt;&gt;"",INDEX(KM!$C$5:$C$20,MATCH(1,($B51&gt;=KM!$A$5:$A$20)*($B51&lt;=KM!$B$5:$B$20),0)),0)</f>
        <v>0</v>
      </c>
      <c r="I51" s="63">
        <f t="shared" si="6"/>
        <v>0</v>
      </c>
      <c r="J51" s="474"/>
      <c r="K51" s="494"/>
      <c r="L51" s="496" t="str">
        <f>IF(AND('1B Tableau financier'!$K$2&lt;&gt;"Pôle",C51&lt;&gt;""),1,"")</f>
        <v/>
      </c>
      <c r="M51" s="501" t="str">
        <f t="shared" si="7"/>
        <v/>
      </c>
      <c r="N51" s="502" t="str">
        <f t="shared" si="8"/>
        <v/>
      </c>
      <c r="O51" s="501" t="str">
        <f t="shared" si="4"/>
        <v/>
      </c>
      <c r="P51" s="63" t="str">
        <f t="shared" si="5"/>
        <v/>
      </c>
      <c r="Q51" s="63"/>
      <c r="R51" s="63"/>
      <c r="S51" s="648"/>
    </row>
    <row r="52" spans="1:19" hidden="1">
      <c r="A52" s="465"/>
      <c r="B52" s="466"/>
      <c r="C52" s="467"/>
      <c r="D52" s="467"/>
      <c r="E52" s="468"/>
      <c r="F52" s="467"/>
      <c r="G52" s="642"/>
      <c r="H52" s="379" cm="1">
        <f t="array" ref="H52">IF(B52&lt;&gt;"",INDEX(KM!$C$5:$C$20,MATCH(1,($B52&gt;=KM!$A$5:$A$20)*($B52&lt;=KM!$B$5:$B$20),0)),0)</f>
        <v>0</v>
      </c>
      <c r="I52" s="63">
        <f t="shared" si="6"/>
        <v>0</v>
      </c>
      <c r="J52" s="474"/>
      <c r="K52" s="494"/>
      <c r="L52" s="496" t="str">
        <f>IF(AND('1B Tableau financier'!$K$2&lt;&gt;"Pôle",C52&lt;&gt;""),1,"")</f>
        <v/>
      </c>
      <c r="M52" s="501" t="str">
        <f t="shared" si="7"/>
        <v/>
      </c>
      <c r="N52" s="502" t="str">
        <f t="shared" si="8"/>
        <v/>
      </c>
      <c r="O52" s="501" t="str">
        <f t="shared" si="4"/>
        <v/>
      </c>
      <c r="P52" s="63" t="str">
        <f t="shared" si="5"/>
        <v/>
      </c>
      <c r="Q52" s="63"/>
      <c r="R52" s="63"/>
      <c r="S52" s="648"/>
    </row>
    <row r="53" spans="1:19" hidden="1">
      <c r="A53" s="465"/>
      <c r="B53" s="466"/>
      <c r="C53" s="467"/>
      <c r="D53" s="467"/>
      <c r="E53" s="468"/>
      <c r="F53" s="467"/>
      <c r="G53" s="642"/>
      <c r="H53" s="379" cm="1">
        <f t="array" ref="H53">IF(B53&lt;&gt;"",INDEX(KM!$C$5:$C$20,MATCH(1,($B53&gt;=KM!$A$5:$A$20)*($B53&lt;=KM!$B$5:$B$20),0)),0)</f>
        <v>0</v>
      </c>
      <c r="I53" s="63">
        <f t="shared" si="6"/>
        <v>0</v>
      </c>
      <c r="J53" s="474"/>
      <c r="K53" s="494"/>
      <c r="L53" s="496" t="str">
        <f>IF(AND('1B Tableau financier'!$K$2&lt;&gt;"Pôle",C53&lt;&gt;""),1,"")</f>
        <v/>
      </c>
      <c r="M53" s="501" t="str">
        <f t="shared" si="7"/>
        <v/>
      </c>
      <c r="N53" s="502" t="str">
        <f t="shared" si="8"/>
        <v/>
      </c>
      <c r="O53" s="501" t="str">
        <f t="shared" si="4"/>
        <v/>
      </c>
      <c r="P53" s="63" t="str">
        <f t="shared" si="5"/>
        <v/>
      </c>
      <c r="Q53" s="63"/>
      <c r="R53" s="63"/>
      <c r="S53" s="648"/>
    </row>
    <row r="54" spans="1:19" hidden="1">
      <c r="A54" s="465"/>
      <c r="B54" s="466"/>
      <c r="C54" s="467"/>
      <c r="D54" s="467"/>
      <c r="E54" s="468"/>
      <c r="F54" s="467"/>
      <c r="G54" s="642"/>
      <c r="H54" s="379" cm="1">
        <f t="array" ref="H54">IF(B54&lt;&gt;"",INDEX(KM!$C$5:$C$20,MATCH(1,($B54&gt;=KM!$A$5:$A$20)*($B54&lt;=KM!$B$5:$B$20),0)),0)</f>
        <v>0</v>
      </c>
      <c r="I54" s="63">
        <f t="shared" si="6"/>
        <v>0</v>
      </c>
      <c r="J54" s="474"/>
      <c r="K54" s="494"/>
      <c r="L54" s="496" t="str">
        <f>IF(AND('1B Tableau financier'!$K$2&lt;&gt;"Pôle",C54&lt;&gt;""),1,"")</f>
        <v/>
      </c>
      <c r="M54" s="501" t="str">
        <f t="shared" si="7"/>
        <v/>
      </c>
      <c r="N54" s="502" t="str">
        <f t="shared" si="8"/>
        <v/>
      </c>
      <c r="O54" s="501" t="str">
        <f t="shared" si="4"/>
        <v/>
      </c>
      <c r="P54" s="63" t="str">
        <f t="shared" si="5"/>
        <v/>
      </c>
      <c r="Q54" s="63"/>
      <c r="R54" s="63"/>
      <c r="S54" s="648"/>
    </row>
    <row r="55" spans="1:19" hidden="1">
      <c r="A55" s="465"/>
      <c r="B55" s="466"/>
      <c r="C55" s="467"/>
      <c r="D55" s="467"/>
      <c r="E55" s="468"/>
      <c r="F55" s="467"/>
      <c r="G55" s="642"/>
      <c r="H55" s="379" cm="1">
        <f t="array" ref="H55">IF(B55&lt;&gt;"",INDEX(KM!$C$5:$C$20,MATCH(1,($B55&gt;=KM!$A$5:$A$20)*($B55&lt;=KM!$B$5:$B$20),0)),0)</f>
        <v>0</v>
      </c>
      <c r="I55" s="63">
        <f t="shared" si="3"/>
        <v>0</v>
      </c>
      <c r="J55" s="474"/>
      <c r="K55" s="494"/>
      <c r="L55" s="496" t="str">
        <f>IF(AND('1B Tableau financier'!$K$2&lt;&gt;"Pôle",C55&lt;&gt;""),1,"")</f>
        <v/>
      </c>
      <c r="M55" s="501" t="str">
        <f t="shared" si="0"/>
        <v/>
      </c>
      <c r="N55" s="502" t="str">
        <f t="shared" si="1"/>
        <v/>
      </c>
      <c r="O55" s="501" t="str">
        <f t="shared" si="4"/>
        <v/>
      </c>
      <c r="P55" s="63" t="str">
        <f t="shared" si="5"/>
        <v/>
      </c>
      <c r="Q55" s="63"/>
      <c r="R55" s="63"/>
      <c r="S55" s="648"/>
    </row>
    <row r="56" spans="1:19" hidden="1">
      <c r="A56" s="465"/>
      <c r="B56" s="466"/>
      <c r="C56" s="467"/>
      <c r="D56" s="467"/>
      <c r="E56" s="468"/>
      <c r="F56" s="467"/>
      <c r="G56" s="642"/>
      <c r="H56" s="379" cm="1">
        <f t="array" ref="H56">IF(B56&lt;&gt;"",INDEX(KM!$C$5:$C$20,MATCH(1,($B56&gt;=KM!$A$5:$A$20)*($B56&lt;=KM!$B$5:$B$20),0)),0)</f>
        <v>0</v>
      </c>
      <c r="I56" s="63">
        <f t="shared" si="3"/>
        <v>0</v>
      </c>
      <c r="J56" s="474"/>
      <c r="K56" s="494"/>
      <c r="L56" s="496" t="str">
        <f>IF(AND('1B Tableau financier'!$K$2&lt;&gt;"Pôle",C56&lt;&gt;""),1,"")</f>
        <v/>
      </c>
      <c r="M56" s="501" t="str">
        <f t="shared" si="0"/>
        <v/>
      </c>
      <c r="N56" s="502" t="str">
        <f t="shared" si="1"/>
        <v/>
      </c>
      <c r="O56" s="501" t="str">
        <f t="shared" si="4"/>
        <v/>
      </c>
      <c r="P56" s="63" t="str">
        <f t="shared" si="5"/>
        <v/>
      </c>
      <c r="Q56" s="63"/>
      <c r="R56" s="63"/>
      <c r="S56" s="648"/>
    </row>
    <row r="57" spans="1:19" hidden="1">
      <c r="A57" s="465"/>
      <c r="B57" s="466"/>
      <c r="C57" s="467"/>
      <c r="D57" s="467"/>
      <c r="E57" s="468"/>
      <c r="F57" s="467"/>
      <c r="G57" s="642"/>
      <c r="H57" s="379" cm="1">
        <f t="array" ref="H57">IF(B57&lt;&gt;"",INDEX(KM!$C$5:$C$20,MATCH(1,($B57&gt;=KM!$A$5:$A$20)*($B57&lt;=KM!$B$5:$B$20),0)),0)</f>
        <v>0</v>
      </c>
      <c r="I57" s="63">
        <f t="shared" si="3"/>
        <v>0</v>
      </c>
      <c r="J57" s="474"/>
      <c r="K57" s="494"/>
      <c r="L57" s="496" t="str">
        <f>IF(AND('1B Tableau financier'!$K$2&lt;&gt;"Pôle",C57&lt;&gt;""),1,"")</f>
        <v/>
      </c>
      <c r="M57" s="501" t="str">
        <f t="shared" si="0"/>
        <v/>
      </c>
      <c r="N57" s="502" t="str">
        <f t="shared" si="1"/>
        <v/>
      </c>
      <c r="O57" s="501" t="str">
        <f t="shared" si="4"/>
        <v/>
      </c>
      <c r="P57" s="63" t="str">
        <f t="shared" si="5"/>
        <v/>
      </c>
      <c r="Q57" s="63"/>
      <c r="R57" s="63"/>
      <c r="S57" s="648"/>
    </row>
    <row r="58" spans="1:19" hidden="1">
      <c r="A58" s="465"/>
      <c r="B58" s="466"/>
      <c r="C58" s="467"/>
      <c r="D58" s="467"/>
      <c r="E58" s="468"/>
      <c r="F58" s="467"/>
      <c r="G58" s="642"/>
      <c r="H58" s="379" cm="1">
        <f t="array" ref="H58">IF(B58&lt;&gt;"",INDEX(KM!$C$5:$C$20,MATCH(1,($B58&gt;=KM!$A$5:$A$20)*($B58&lt;=KM!$B$5:$B$20),0)),0)</f>
        <v>0</v>
      </c>
      <c r="I58" s="63">
        <f t="shared" si="3"/>
        <v>0</v>
      </c>
      <c r="J58" s="474"/>
      <c r="K58" s="494"/>
      <c r="L58" s="496" t="str">
        <f>IF(AND('1B Tableau financier'!$K$2&lt;&gt;"Pôle",C58&lt;&gt;""),1,"")</f>
        <v/>
      </c>
      <c r="M58" s="501" t="str">
        <f t="shared" si="0"/>
        <v/>
      </c>
      <c r="N58" s="502" t="str">
        <f t="shared" si="1"/>
        <v/>
      </c>
      <c r="O58" s="501" t="str">
        <f t="shared" si="4"/>
        <v/>
      </c>
      <c r="P58" s="63" t="str">
        <f t="shared" si="5"/>
        <v/>
      </c>
      <c r="Q58" s="63"/>
      <c r="R58" s="63"/>
      <c r="S58" s="648"/>
    </row>
    <row r="59" spans="1:19" hidden="1">
      <c r="A59" s="465"/>
      <c r="B59" s="466"/>
      <c r="C59" s="467"/>
      <c r="D59" s="467"/>
      <c r="E59" s="468"/>
      <c r="F59" s="467"/>
      <c r="G59" s="642"/>
      <c r="H59" s="379" cm="1">
        <f t="array" ref="H59">IF(B59&lt;&gt;"",INDEX(KM!$C$5:$C$20,MATCH(1,($B59&gt;=KM!$A$5:$A$20)*($B59&lt;=KM!$B$5:$B$20),0)),0)</f>
        <v>0</v>
      </c>
      <c r="I59" s="63">
        <f t="shared" si="3"/>
        <v>0</v>
      </c>
      <c r="J59" s="474"/>
      <c r="K59" s="494"/>
      <c r="L59" s="496" t="str">
        <f>IF(AND('1B Tableau financier'!$K$2&lt;&gt;"Pôle",C59&lt;&gt;""),1,"")</f>
        <v/>
      </c>
      <c r="M59" s="501" t="str">
        <f t="shared" si="0"/>
        <v/>
      </c>
      <c r="N59" s="502" t="str">
        <f t="shared" si="1"/>
        <v/>
      </c>
      <c r="O59" s="501" t="str">
        <f t="shared" si="4"/>
        <v/>
      </c>
      <c r="P59" s="63" t="str">
        <f t="shared" si="5"/>
        <v/>
      </c>
      <c r="Q59" s="63"/>
      <c r="R59" s="63"/>
      <c r="S59" s="648"/>
    </row>
    <row r="60" spans="1:19" hidden="1">
      <c r="A60" s="465"/>
      <c r="B60" s="466"/>
      <c r="C60" s="467"/>
      <c r="D60" s="467"/>
      <c r="E60" s="468"/>
      <c r="F60" s="467"/>
      <c r="G60" s="642"/>
      <c r="H60" s="379" cm="1">
        <f t="array" ref="H60">IF(B60&lt;&gt;"",INDEX(KM!$C$5:$C$20,MATCH(1,($B60&gt;=KM!$A$5:$A$20)*($B60&lt;=KM!$B$5:$B$20),0)),0)</f>
        <v>0</v>
      </c>
      <c r="I60" s="63">
        <f t="shared" si="3"/>
        <v>0</v>
      </c>
      <c r="J60" s="474"/>
      <c r="K60" s="494"/>
      <c r="L60" s="496" t="str">
        <f>IF(AND('1B Tableau financier'!$K$2&lt;&gt;"Pôle",C60&lt;&gt;""),1,"")</f>
        <v/>
      </c>
      <c r="M60" s="501" t="str">
        <f t="shared" si="0"/>
        <v/>
      </c>
      <c r="N60" s="502" t="str">
        <f t="shared" si="1"/>
        <v/>
      </c>
      <c r="O60" s="501" t="str">
        <f t="shared" si="4"/>
        <v/>
      </c>
      <c r="P60" s="63" t="str">
        <f t="shared" si="5"/>
        <v/>
      </c>
      <c r="Q60" s="63"/>
      <c r="R60" s="63"/>
      <c r="S60" s="648"/>
    </row>
    <row r="61" spans="1:19" hidden="1">
      <c r="A61" s="465"/>
      <c r="B61" s="466"/>
      <c r="C61" s="467"/>
      <c r="D61" s="467"/>
      <c r="E61" s="468"/>
      <c r="F61" s="467"/>
      <c r="G61" s="642"/>
      <c r="H61" s="379" cm="1">
        <f t="array" ref="H61">IF(B61&lt;&gt;"",INDEX(KM!$C$5:$C$20,MATCH(1,($B61&gt;=KM!$A$5:$A$20)*($B61&lt;=KM!$B$5:$B$20),0)),0)</f>
        <v>0</v>
      </c>
      <c r="I61" s="63">
        <f t="shared" si="3"/>
        <v>0</v>
      </c>
      <c r="J61" s="474"/>
      <c r="K61" s="494"/>
      <c r="L61" s="496" t="str">
        <f>IF(AND('1B Tableau financier'!$K$2&lt;&gt;"Pôle",C61&lt;&gt;""),1,"")</f>
        <v/>
      </c>
      <c r="M61" s="501" t="str">
        <f t="shared" si="0"/>
        <v/>
      </c>
      <c r="N61" s="502" t="str">
        <f t="shared" si="1"/>
        <v/>
      </c>
      <c r="O61" s="501" t="str">
        <f t="shared" si="4"/>
        <v/>
      </c>
      <c r="P61" s="63" t="str">
        <f t="shared" si="5"/>
        <v/>
      </c>
      <c r="Q61" s="63"/>
      <c r="R61" s="63"/>
      <c r="S61" s="648"/>
    </row>
    <row r="62" spans="1:19" hidden="1">
      <c r="A62" s="465"/>
      <c r="B62" s="466"/>
      <c r="C62" s="467"/>
      <c r="D62" s="467"/>
      <c r="E62" s="468"/>
      <c r="F62" s="467"/>
      <c r="G62" s="642"/>
      <c r="H62" s="379" cm="1">
        <f t="array" ref="H62">IF(B62&lt;&gt;"",INDEX(KM!$C$5:$C$20,MATCH(1,($B62&gt;=KM!$A$5:$A$20)*($B62&lt;=KM!$B$5:$B$20),0)),0)</f>
        <v>0</v>
      </c>
      <c r="I62" s="63">
        <f t="shared" si="3"/>
        <v>0</v>
      </c>
      <c r="J62" s="474"/>
      <c r="K62" s="494"/>
      <c r="L62" s="496" t="str">
        <f>IF(AND('1B Tableau financier'!$K$2&lt;&gt;"Pôle",C62&lt;&gt;""),1,"")</f>
        <v/>
      </c>
      <c r="M62" s="501" t="str">
        <f t="shared" si="0"/>
        <v/>
      </c>
      <c r="N62" s="502" t="str">
        <f t="shared" si="1"/>
        <v/>
      </c>
      <c r="O62" s="501" t="str">
        <f t="shared" si="4"/>
        <v/>
      </c>
      <c r="P62" s="63" t="str">
        <f t="shared" si="5"/>
        <v/>
      </c>
      <c r="Q62" s="63"/>
      <c r="R62" s="63"/>
      <c r="S62" s="648"/>
    </row>
    <row r="63" spans="1:19" hidden="1">
      <c r="A63" s="465"/>
      <c r="B63" s="466"/>
      <c r="C63" s="467"/>
      <c r="D63" s="467"/>
      <c r="E63" s="468"/>
      <c r="F63" s="467"/>
      <c r="G63" s="642"/>
      <c r="H63" s="379" cm="1">
        <f t="array" ref="H63">IF(B63&lt;&gt;"",INDEX(KM!$C$5:$C$20,MATCH(1,($B63&gt;=KM!$A$5:$A$20)*($B63&lt;=KM!$B$5:$B$20),0)),0)</f>
        <v>0</v>
      </c>
      <c r="I63" s="63">
        <f t="shared" si="3"/>
        <v>0</v>
      </c>
      <c r="J63" s="474"/>
      <c r="K63" s="494"/>
      <c r="L63" s="496" t="str">
        <f>IF(AND('1B Tableau financier'!$K$2&lt;&gt;"Pôle",C63&lt;&gt;""),1,"")</f>
        <v/>
      </c>
      <c r="M63" s="501" t="str">
        <f t="shared" si="0"/>
        <v/>
      </c>
      <c r="N63" s="502" t="str">
        <f t="shared" si="1"/>
        <v/>
      </c>
      <c r="O63" s="501" t="str">
        <f t="shared" si="4"/>
        <v/>
      </c>
      <c r="P63" s="63" t="str">
        <f t="shared" si="5"/>
        <v/>
      </c>
      <c r="Q63" s="63"/>
      <c r="R63" s="63"/>
      <c r="S63" s="648"/>
    </row>
    <row r="64" spans="1:19" hidden="1">
      <c r="A64" s="465"/>
      <c r="B64" s="466"/>
      <c r="C64" s="467"/>
      <c r="D64" s="467"/>
      <c r="E64" s="468"/>
      <c r="F64" s="467"/>
      <c r="G64" s="642"/>
      <c r="H64" s="379" cm="1">
        <f t="array" ref="H64">IF(B64&lt;&gt;"",INDEX(KM!$C$5:$C$20,MATCH(1,($B64&gt;=KM!$A$5:$A$20)*($B64&lt;=KM!$B$5:$B$20),0)),0)</f>
        <v>0</v>
      </c>
      <c r="I64" s="63">
        <f t="shared" si="3"/>
        <v>0</v>
      </c>
      <c r="J64" s="474"/>
      <c r="K64" s="494"/>
      <c r="L64" s="496" t="str">
        <f>IF(AND('1B Tableau financier'!$K$2&lt;&gt;"Pôle",C64&lt;&gt;""),1,"")</f>
        <v/>
      </c>
      <c r="M64" s="501" t="str">
        <f t="shared" si="0"/>
        <v/>
      </c>
      <c r="N64" s="502" t="str">
        <f t="shared" si="1"/>
        <v/>
      </c>
      <c r="O64" s="501" t="str">
        <f t="shared" si="4"/>
        <v/>
      </c>
      <c r="P64" s="63" t="str">
        <f t="shared" si="5"/>
        <v/>
      </c>
      <c r="Q64" s="63"/>
      <c r="R64" s="63"/>
      <c r="S64" s="648"/>
    </row>
    <row r="65" spans="1:19" hidden="1">
      <c r="A65" s="465"/>
      <c r="B65" s="466"/>
      <c r="C65" s="467"/>
      <c r="D65" s="467"/>
      <c r="E65" s="468"/>
      <c r="F65" s="467"/>
      <c r="G65" s="642"/>
      <c r="H65" s="379" cm="1">
        <f t="array" ref="H65">IF(B65&lt;&gt;"",INDEX(KM!$C$5:$C$20,MATCH(1,($B65&gt;=KM!$A$5:$A$20)*($B65&lt;=KM!$B$5:$B$20),0)),0)</f>
        <v>0</v>
      </c>
      <c r="I65" s="63">
        <f t="shared" ref="I65:I69" si="9">G65*H65</f>
        <v>0</v>
      </c>
      <c r="J65" s="474"/>
      <c r="K65" s="494"/>
      <c r="L65" s="496" t="str">
        <f>IF(AND('1B Tableau financier'!$K$2&lt;&gt;"Pôle",C65&lt;&gt;""),1,"")</f>
        <v/>
      </c>
      <c r="M65" s="501" t="str">
        <f t="shared" ref="M65:M69" si="10">IF(L65=1,I65+J65+K65,"")</f>
        <v/>
      </c>
      <c r="N65" s="502" t="str">
        <f t="shared" ref="N65:N69" si="11">IF(L65=2,(I65+J65+K65)/2,"")</f>
        <v/>
      </c>
      <c r="O65" s="501" t="str">
        <f t="shared" si="4"/>
        <v/>
      </c>
      <c r="P65" s="63" t="str">
        <f t="shared" si="5"/>
        <v/>
      </c>
      <c r="Q65" s="63"/>
      <c r="R65" s="63"/>
      <c r="S65" s="648"/>
    </row>
    <row r="66" spans="1:19" hidden="1">
      <c r="A66" s="465"/>
      <c r="B66" s="466"/>
      <c r="C66" s="467"/>
      <c r="D66" s="467"/>
      <c r="E66" s="468"/>
      <c r="F66" s="467"/>
      <c r="G66" s="642"/>
      <c r="H66" s="379" cm="1">
        <f t="array" ref="H66">IF(B66&lt;&gt;"",INDEX(KM!$C$5:$C$20,MATCH(1,($B66&gt;=KM!$A$5:$A$20)*($B66&lt;=KM!$B$5:$B$20),0)),0)</f>
        <v>0</v>
      </c>
      <c r="I66" s="63">
        <f t="shared" si="9"/>
        <v>0</v>
      </c>
      <c r="J66" s="474"/>
      <c r="K66" s="494"/>
      <c r="L66" s="496" t="str">
        <f>IF(AND('1B Tableau financier'!$K$2&lt;&gt;"Pôle",C66&lt;&gt;""),1,"")</f>
        <v/>
      </c>
      <c r="M66" s="501" t="str">
        <f t="shared" si="10"/>
        <v/>
      </c>
      <c r="N66" s="502" t="str">
        <f t="shared" si="11"/>
        <v/>
      </c>
      <c r="O66" s="501" t="str">
        <f t="shared" si="4"/>
        <v/>
      </c>
      <c r="P66" s="63" t="str">
        <f t="shared" si="5"/>
        <v/>
      </c>
      <c r="Q66" s="63"/>
      <c r="R66" s="63"/>
      <c r="S66" s="648"/>
    </row>
    <row r="67" spans="1:19" hidden="1">
      <c r="A67" s="465"/>
      <c r="B67" s="466"/>
      <c r="C67" s="467"/>
      <c r="D67" s="467"/>
      <c r="E67" s="468"/>
      <c r="F67" s="467"/>
      <c r="G67" s="642"/>
      <c r="H67" s="379" cm="1">
        <f t="array" ref="H67">IF(B67&lt;&gt;"",INDEX(KM!$C$5:$C$20,MATCH(1,($B67&gt;=KM!$A$5:$A$20)*($B67&lt;=KM!$B$5:$B$20),0)),0)</f>
        <v>0</v>
      </c>
      <c r="I67" s="63">
        <f t="shared" si="9"/>
        <v>0</v>
      </c>
      <c r="J67" s="474"/>
      <c r="K67" s="494"/>
      <c r="L67" s="496" t="str">
        <f>IF(AND('1B Tableau financier'!$K$2&lt;&gt;"Pôle",C67&lt;&gt;""),1,"")</f>
        <v/>
      </c>
      <c r="M67" s="501" t="str">
        <f t="shared" si="10"/>
        <v/>
      </c>
      <c r="N67" s="502" t="str">
        <f t="shared" si="11"/>
        <v/>
      </c>
      <c r="O67" s="501" t="str">
        <f t="shared" si="4"/>
        <v/>
      </c>
      <c r="P67" s="63" t="str">
        <f t="shared" si="5"/>
        <v/>
      </c>
      <c r="Q67" s="63"/>
      <c r="R67" s="63"/>
      <c r="S67" s="648"/>
    </row>
    <row r="68" spans="1:19" hidden="1">
      <c r="A68" s="465"/>
      <c r="B68" s="466"/>
      <c r="C68" s="467"/>
      <c r="D68" s="467"/>
      <c r="E68" s="468"/>
      <c r="F68" s="467"/>
      <c r="G68" s="642"/>
      <c r="H68" s="379" cm="1">
        <f t="array" ref="H68">IF(B68&lt;&gt;"",INDEX(KM!$C$5:$C$20,MATCH(1,($B68&gt;=KM!$A$5:$A$20)*($B68&lt;=KM!$B$5:$B$20),0)),0)</f>
        <v>0</v>
      </c>
      <c r="I68" s="63">
        <f t="shared" si="9"/>
        <v>0</v>
      </c>
      <c r="J68" s="474"/>
      <c r="K68" s="494"/>
      <c r="L68" s="496" t="str">
        <f>IF(AND('1B Tableau financier'!$K$2&lt;&gt;"Pôle",C68&lt;&gt;""),1,"")</f>
        <v/>
      </c>
      <c r="M68" s="501" t="str">
        <f t="shared" si="10"/>
        <v/>
      </c>
      <c r="N68" s="502" t="str">
        <f t="shared" si="11"/>
        <v/>
      </c>
      <c r="O68" s="501" t="str">
        <f t="shared" si="4"/>
        <v/>
      </c>
      <c r="P68" s="63" t="str">
        <f t="shared" si="5"/>
        <v/>
      </c>
      <c r="Q68" s="63"/>
      <c r="R68" s="63"/>
      <c r="S68" s="648"/>
    </row>
    <row r="69" spans="1:19" hidden="1">
      <c r="A69" s="465"/>
      <c r="B69" s="466"/>
      <c r="C69" s="467"/>
      <c r="D69" s="467"/>
      <c r="E69" s="468"/>
      <c r="F69" s="467"/>
      <c r="G69" s="642"/>
      <c r="H69" s="379" cm="1">
        <f t="array" ref="H69">IF(B69&lt;&gt;"",INDEX(KM!$C$5:$C$20,MATCH(1,($B69&gt;=KM!$A$5:$A$20)*($B69&lt;=KM!$B$5:$B$20),0)),0)</f>
        <v>0</v>
      </c>
      <c r="I69" s="63">
        <f t="shared" si="9"/>
        <v>0</v>
      </c>
      <c r="J69" s="474"/>
      <c r="K69" s="494"/>
      <c r="L69" s="496" t="str">
        <f>IF(AND('1B Tableau financier'!$K$2&lt;&gt;"Pôle",C69&lt;&gt;""),1,"")</f>
        <v/>
      </c>
      <c r="M69" s="501" t="str">
        <f t="shared" si="10"/>
        <v/>
      </c>
      <c r="N69" s="502" t="str">
        <f t="shared" si="11"/>
        <v/>
      </c>
      <c r="O69" s="501" t="str">
        <f t="shared" si="4"/>
        <v/>
      </c>
      <c r="P69" s="63" t="str">
        <f t="shared" si="5"/>
        <v/>
      </c>
      <c r="Q69" s="63"/>
      <c r="R69" s="63"/>
      <c r="S69" s="648"/>
    </row>
    <row r="70" spans="1:19" hidden="1">
      <c r="A70" s="465"/>
      <c r="B70" s="466"/>
      <c r="C70" s="467"/>
      <c r="D70" s="467"/>
      <c r="E70" s="468"/>
      <c r="F70" s="467"/>
      <c r="G70" s="642"/>
      <c r="H70" s="379" cm="1">
        <f t="array" ref="H70">IF(B70&lt;&gt;"",INDEX(KM!$C$5:$C$20,MATCH(1,($B70&gt;=KM!$A$5:$A$20)*($B70&lt;=KM!$B$5:$B$20),0)),0)</f>
        <v>0</v>
      </c>
      <c r="I70" s="63">
        <f t="shared" si="3"/>
        <v>0</v>
      </c>
      <c r="J70" s="474"/>
      <c r="K70" s="494"/>
      <c r="L70" s="496" t="str">
        <f>IF(AND('1B Tableau financier'!$K$2&lt;&gt;"Pôle",C70&lt;&gt;""),1,"")</f>
        <v/>
      </c>
      <c r="M70" s="501" t="str">
        <f t="shared" si="0"/>
        <v/>
      </c>
      <c r="N70" s="502" t="str">
        <f t="shared" si="1"/>
        <v/>
      </c>
      <c r="O70" s="501" t="str">
        <f t="shared" si="4"/>
        <v/>
      </c>
      <c r="P70" s="63" t="str">
        <f t="shared" si="5"/>
        <v/>
      </c>
      <c r="Q70" s="63"/>
      <c r="R70" s="63"/>
      <c r="S70" s="648"/>
    </row>
    <row r="71" spans="1:19" hidden="1">
      <c r="A71" s="465"/>
      <c r="B71" s="466"/>
      <c r="C71" s="467"/>
      <c r="D71" s="467"/>
      <c r="E71" s="468"/>
      <c r="F71" s="467"/>
      <c r="G71" s="642"/>
      <c r="H71" s="379" cm="1">
        <f t="array" ref="H71">IF(B71&lt;&gt;"",INDEX(KM!$C$5:$C$20,MATCH(1,($B71&gt;=KM!$A$5:$A$20)*($B71&lt;=KM!$B$5:$B$20),0)),0)</f>
        <v>0</v>
      </c>
      <c r="I71" s="63">
        <f t="shared" si="3"/>
        <v>0</v>
      </c>
      <c r="J71" s="474"/>
      <c r="K71" s="494"/>
      <c r="L71" s="496" t="str">
        <f>IF(AND('1B Tableau financier'!$K$2&lt;&gt;"Pôle",C71&lt;&gt;""),1,"")</f>
        <v/>
      </c>
      <c r="M71" s="501" t="str">
        <f t="shared" si="0"/>
        <v/>
      </c>
      <c r="N71" s="502" t="str">
        <f t="shared" si="1"/>
        <v/>
      </c>
      <c r="O71" s="501" t="str">
        <f t="shared" si="4"/>
        <v/>
      </c>
      <c r="P71" s="63" t="str">
        <f t="shared" si="5"/>
        <v/>
      </c>
      <c r="Q71" s="63"/>
      <c r="R71" s="63"/>
      <c r="S71" s="648"/>
    </row>
    <row r="72" spans="1:19" hidden="1">
      <c r="A72" s="465"/>
      <c r="B72" s="466"/>
      <c r="C72" s="467"/>
      <c r="D72" s="467"/>
      <c r="E72" s="468"/>
      <c r="F72" s="467"/>
      <c r="G72" s="642"/>
      <c r="H72" s="379" cm="1">
        <f t="array" ref="H72">IF(B72&lt;&gt;"",INDEX(KM!$C$5:$C$20,MATCH(1,($B72&gt;=KM!$A$5:$A$20)*($B72&lt;=KM!$B$5:$B$20),0)),0)</f>
        <v>0</v>
      </c>
      <c r="I72" s="63">
        <f t="shared" si="3"/>
        <v>0</v>
      </c>
      <c r="J72" s="474"/>
      <c r="K72" s="494"/>
      <c r="L72" s="496" t="str">
        <f>IF(AND('1B Tableau financier'!$K$2&lt;&gt;"Pôle",C72&lt;&gt;""),1,"")</f>
        <v/>
      </c>
      <c r="M72" s="501" t="str">
        <f t="shared" si="0"/>
        <v/>
      </c>
      <c r="N72" s="502" t="str">
        <f t="shared" si="1"/>
        <v/>
      </c>
      <c r="O72" s="501" t="str">
        <f t="shared" si="4"/>
        <v/>
      </c>
      <c r="P72" s="63" t="str">
        <f t="shared" si="5"/>
        <v/>
      </c>
      <c r="Q72" s="63"/>
      <c r="R72" s="63"/>
      <c r="S72" s="648"/>
    </row>
    <row r="73" spans="1:19" hidden="1">
      <c r="A73" s="465"/>
      <c r="B73" s="466"/>
      <c r="C73" s="467"/>
      <c r="D73" s="467"/>
      <c r="E73" s="468"/>
      <c r="F73" s="467"/>
      <c r="G73" s="642"/>
      <c r="H73" s="379" cm="1">
        <f t="array" ref="H73">IF(B73&lt;&gt;"",INDEX(KM!$C$5:$C$20,MATCH(1,($B73&gt;=KM!$A$5:$A$20)*($B73&lt;=KM!$B$5:$B$20),0)),0)</f>
        <v>0</v>
      </c>
      <c r="I73" s="63">
        <f t="shared" si="3"/>
        <v>0</v>
      </c>
      <c r="J73" s="474"/>
      <c r="K73" s="494"/>
      <c r="L73" s="496" t="str">
        <f>IF(AND('1B Tableau financier'!$K$2&lt;&gt;"Pôle",C73&lt;&gt;""),1,"")</f>
        <v/>
      </c>
      <c r="M73" s="501" t="str">
        <f t="shared" si="0"/>
        <v/>
      </c>
      <c r="N73" s="502" t="str">
        <f t="shared" si="1"/>
        <v/>
      </c>
      <c r="O73" s="501" t="str">
        <f t="shared" si="4"/>
        <v/>
      </c>
      <c r="P73" s="63" t="str">
        <f t="shared" si="5"/>
        <v/>
      </c>
      <c r="Q73" s="63"/>
      <c r="R73" s="63"/>
      <c r="S73" s="648"/>
    </row>
    <row r="74" spans="1:19" hidden="1">
      <c r="A74" s="465"/>
      <c r="B74" s="466"/>
      <c r="C74" s="467"/>
      <c r="D74" s="467"/>
      <c r="E74" s="468"/>
      <c r="F74" s="467"/>
      <c r="G74" s="642"/>
      <c r="H74" s="379" cm="1">
        <f t="array" ref="H74">IF(B74&lt;&gt;"",INDEX(KM!$C$5:$C$20,MATCH(1,($B74&gt;=KM!$A$5:$A$20)*($B74&lt;=KM!$B$5:$B$20),0)),0)</f>
        <v>0</v>
      </c>
      <c r="I74" s="63">
        <f t="shared" si="3"/>
        <v>0</v>
      </c>
      <c r="J74" s="474"/>
      <c r="K74" s="494"/>
      <c r="L74" s="496" t="str">
        <f>IF(AND('1B Tableau financier'!$K$2&lt;&gt;"Pôle",C74&lt;&gt;""),1,"")</f>
        <v/>
      </c>
      <c r="M74" s="501" t="str">
        <f t="shared" si="0"/>
        <v/>
      </c>
      <c r="N74" s="502" t="str">
        <f t="shared" si="1"/>
        <v/>
      </c>
      <c r="O74" s="501" t="str">
        <f t="shared" si="4"/>
        <v/>
      </c>
      <c r="P74" s="63" t="str">
        <f t="shared" si="5"/>
        <v/>
      </c>
      <c r="Q74" s="63"/>
      <c r="R74" s="63"/>
      <c r="S74" s="648"/>
    </row>
    <row r="75" spans="1:19" hidden="1">
      <c r="A75" s="465"/>
      <c r="B75" s="466"/>
      <c r="C75" s="467"/>
      <c r="D75" s="467"/>
      <c r="E75" s="468"/>
      <c r="F75" s="467"/>
      <c r="G75" s="642"/>
      <c r="H75" s="379" cm="1">
        <f t="array" ref="H75">IF(B75&lt;&gt;"",INDEX(KM!$C$5:$C$20,MATCH(1,($B75&gt;=KM!$A$5:$A$20)*($B75&lt;=KM!$B$5:$B$20),0)),0)</f>
        <v>0</v>
      </c>
      <c r="I75" s="63">
        <f t="shared" si="3"/>
        <v>0</v>
      </c>
      <c r="J75" s="474"/>
      <c r="K75" s="494"/>
      <c r="L75" s="496" t="str">
        <f>IF(AND('1B Tableau financier'!$K$2&lt;&gt;"Pôle",C75&lt;&gt;""),1,"")</f>
        <v/>
      </c>
      <c r="M75" s="501" t="str">
        <f t="shared" si="0"/>
        <v/>
      </c>
      <c r="N75" s="502" t="str">
        <f t="shared" si="1"/>
        <v/>
      </c>
      <c r="O75" s="501" t="str">
        <f t="shared" si="4"/>
        <v/>
      </c>
      <c r="P75" s="63" t="str">
        <f t="shared" si="5"/>
        <v/>
      </c>
      <c r="Q75" s="63"/>
      <c r="R75" s="63"/>
      <c r="S75" s="648"/>
    </row>
    <row r="76" spans="1:19" hidden="1">
      <c r="A76" s="465"/>
      <c r="B76" s="466"/>
      <c r="C76" s="467"/>
      <c r="D76" s="467"/>
      <c r="E76" s="468"/>
      <c r="F76" s="467"/>
      <c r="G76" s="642"/>
      <c r="H76" s="379" cm="1">
        <f t="array" ref="H76">IF(B76&lt;&gt;"",INDEX(KM!$C$5:$C$20,MATCH(1,($B76&gt;=KM!$A$5:$A$20)*($B76&lt;=KM!$B$5:$B$20),0)),0)</f>
        <v>0</v>
      </c>
      <c r="I76" s="63">
        <f t="shared" ref="I76:I103" si="12">G76*H76</f>
        <v>0</v>
      </c>
      <c r="J76" s="474"/>
      <c r="K76" s="494"/>
      <c r="L76" s="496" t="str">
        <f>IF(AND('1B Tableau financier'!$K$2&lt;&gt;"Pôle",C76&lt;&gt;""),1,"")</f>
        <v/>
      </c>
      <c r="M76" s="501" t="str">
        <f t="shared" ref="M76:M103" si="13">IF(L76=1,I76+J76+K76,"")</f>
        <v/>
      </c>
      <c r="N76" s="502" t="str">
        <f t="shared" ref="N76:N103" si="14">IF(L76=2,(I76+J76+K76)/2,"")</f>
        <v/>
      </c>
      <c r="O76" s="501" t="str">
        <f t="shared" si="4"/>
        <v/>
      </c>
      <c r="P76" s="63" t="str">
        <f t="shared" si="5"/>
        <v/>
      </c>
      <c r="Q76" s="63"/>
      <c r="R76" s="63"/>
      <c r="S76" s="648"/>
    </row>
    <row r="77" spans="1:19" hidden="1">
      <c r="A77" s="465"/>
      <c r="B77" s="466"/>
      <c r="C77" s="467"/>
      <c r="D77" s="467"/>
      <c r="E77" s="468"/>
      <c r="F77" s="467"/>
      <c r="G77" s="642"/>
      <c r="H77" s="379" cm="1">
        <f t="array" ref="H77">IF(B77&lt;&gt;"",INDEX(KM!$C$5:$C$20,MATCH(1,($B77&gt;=KM!$A$5:$A$20)*($B77&lt;=KM!$B$5:$B$20),0)),0)</f>
        <v>0</v>
      </c>
      <c r="I77" s="63">
        <f t="shared" si="12"/>
        <v>0</v>
      </c>
      <c r="J77" s="474"/>
      <c r="K77" s="494"/>
      <c r="L77" s="496" t="str">
        <f>IF(AND('1B Tableau financier'!$K$2&lt;&gt;"Pôle",C77&lt;&gt;""),1,"")</f>
        <v/>
      </c>
      <c r="M77" s="501" t="str">
        <f t="shared" si="13"/>
        <v/>
      </c>
      <c r="N77" s="502" t="str">
        <f t="shared" si="14"/>
        <v/>
      </c>
      <c r="O77" s="501" t="str">
        <f t="shared" si="4"/>
        <v/>
      </c>
      <c r="P77" s="63" t="str">
        <f t="shared" si="5"/>
        <v/>
      </c>
      <c r="Q77" s="63"/>
      <c r="R77" s="63"/>
      <c r="S77" s="648"/>
    </row>
    <row r="78" spans="1:19" hidden="1">
      <c r="A78" s="465"/>
      <c r="B78" s="466"/>
      <c r="C78" s="467"/>
      <c r="D78" s="467"/>
      <c r="E78" s="468"/>
      <c r="F78" s="467"/>
      <c r="G78" s="642"/>
      <c r="H78" s="379" cm="1">
        <f t="array" ref="H78">IF(B78&lt;&gt;"",INDEX(KM!$C$5:$C$20,MATCH(1,($B78&gt;=KM!$A$5:$A$20)*($B78&lt;=KM!$B$5:$B$20),0)),0)</f>
        <v>0</v>
      </c>
      <c r="I78" s="63">
        <f t="shared" si="12"/>
        <v>0</v>
      </c>
      <c r="J78" s="474"/>
      <c r="K78" s="494"/>
      <c r="L78" s="496" t="str">
        <f>IF(AND('1B Tableau financier'!$K$2&lt;&gt;"Pôle",C78&lt;&gt;""),1,"")</f>
        <v/>
      </c>
      <c r="M78" s="501" t="str">
        <f t="shared" si="13"/>
        <v/>
      </c>
      <c r="N78" s="502" t="str">
        <f t="shared" si="14"/>
        <v/>
      </c>
      <c r="O78" s="501" t="str">
        <f t="shared" si="4"/>
        <v/>
      </c>
      <c r="P78" s="63" t="str">
        <f t="shared" si="5"/>
        <v/>
      </c>
      <c r="Q78" s="63"/>
      <c r="R78" s="63"/>
      <c r="S78" s="648"/>
    </row>
    <row r="79" spans="1:19" hidden="1">
      <c r="A79" s="465"/>
      <c r="B79" s="466"/>
      <c r="C79" s="467"/>
      <c r="D79" s="467"/>
      <c r="E79" s="468"/>
      <c r="F79" s="467"/>
      <c r="G79" s="642"/>
      <c r="H79" s="379" cm="1">
        <f t="array" ref="H79">IF(B79&lt;&gt;"",INDEX(KM!$C$5:$C$20,MATCH(1,($B79&gt;=KM!$A$5:$A$20)*($B79&lt;=KM!$B$5:$B$20),0)),0)</f>
        <v>0</v>
      </c>
      <c r="I79" s="63">
        <f t="shared" si="12"/>
        <v>0</v>
      </c>
      <c r="J79" s="474"/>
      <c r="K79" s="494"/>
      <c r="L79" s="496" t="str">
        <f>IF(AND('1B Tableau financier'!$K$2&lt;&gt;"Pôle",C79&lt;&gt;""),1,"")</f>
        <v/>
      </c>
      <c r="M79" s="501" t="str">
        <f t="shared" si="13"/>
        <v/>
      </c>
      <c r="N79" s="502" t="str">
        <f t="shared" si="14"/>
        <v/>
      </c>
      <c r="O79" s="501" t="str">
        <f t="shared" si="4"/>
        <v/>
      </c>
      <c r="P79" s="63" t="str">
        <f t="shared" si="5"/>
        <v/>
      </c>
      <c r="Q79" s="63"/>
      <c r="R79" s="63"/>
      <c r="S79" s="648"/>
    </row>
    <row r="80" spans="1:19" hidden="1">
      <c r="A80" s="465"/>
      <c r="B80" s="466"/>
      <c r="C80" s="467"/>
      <c r="D80" s="467"/>
      <c r="E80" s="468"/>
      <c r="F80" s="467"/>
      <c r="G80" s="642"/>
      <c r="H80" s="379" cm="1">
        <f t="array" ref="H80">IF(B80&lt;&gt;"",INDEX(KM!$C$5:$C$20,MATCH(1,($B80&gt;=KM!$A$5:$A$20)*($B80&lt;=KM!$B$5:$B$20),0)),0)</f>
        <v>0</v>
      </c>
      <c r="I80" s="63">
        <f t="shared" si="12"/>
        <v>0</v>
      </c>
      <c r="J80" s="474"/>
      <c r="K80" s="494"/>
      <c r="L80" s="496" t="str">
        <f>IF(AND('1B Tableau financier'!$K$2&lt;&gt;"Pôle",C80&lt;&gt;""),1,"")</f>
        <v/>
      </c>
      <c r="M80" s="501" t="str">
        <f t="shared" si="13"/>
        <v/>
      </c>
      <c r="N80" s="502" t="str">
        <f t="shared" si="14"/>
        <v/>
      </c>
      <c r="O80" s="501" t="str">
        <f t="shared" si="4"/>
        <v/>
      </c>
      <c r="P80" s="63" t="str">
        <f t="shared" si="5"/>
        <v/>
      </c>
      <c r="Q80" s="63"/>
      <c r="R80" s="63"/>
      <c r="S80" s="648"/>
    </row>
    <row r="81" spans="1:19" hidden="1">
      <c r="A81" s="465"/>
      <c r="B81" s="466"/>
      <c r="C81" s="467"/>
      <c r="D81" s="467"/>
      <c r="E81" s="468"/>
      <c r="F81" s="467"/>
      <c r="G81" s="642"/>
      <c r="H81" s="379" cm="1">
        <f t="array" ref="H81">IF(B81&lt;&gt;"",INDEX(KM!$C$5:$C$20,MATCH(1,($B81&gt;=KM!$A$5:$A$20)*($B81&lt;=KM!$B$5:$B$20),0)),0)</f>
        <v>0</v>
      </c>
      <c r="I81" s="63">
        <f t="shared" si="12"/>
        <v>0</v>
      </c>
      <c r="J81" s="474"/>
      <c r="K81" s="494"/>
      <c r="L81" s="496" t="str">
        <f>IF(AND('1B Tableau financier'!$K$2&lt;&gt;"Pôle",C81&lt;&gt;""),1,"")</f>
        <v/>
      </c>
      <c r="M81" s="501" t="str">
        <f t="shared" si="13"/>
        <v/>
      </c>
      <c r="N81" s="502" t="str">
        <f t="shared" si="14"/>
        <v/>
      </c>
      <c r="O81" s="501" t="str">
        <f t="shared" si="4"/>
        <v/>
      </c>
      <c r="P81" s="63" t="str">
        <f t="shared" si="5"/>
        <v/>
      </c>
      <c r="Q81" s="63"/>
      <c r="R81" s="63"/>
      <c r="S81" s="648"/>
    </row>
    <row r="82" spans="1:19" hidden="1">
      <c r="A82" s="465"/>
      <c r="B82" s="466"/>
      <c r="C82" s="467"/>
      <c r="D82" s="467"/>
      <c r="E82" s="468"/>
      <c r="F82" s="467"/>
      <c r="G82" s="642"/>
      <c r="H82" s="379" cm="1">
        <f t="array" ref="H82">IF(B82&lt;&gt;"",INDEX(KM!$C$5:$C$20,MATCH(1,($B82&gt;=KM!$A$5:$A$20)*($B82&lt;=KM!$B$5:$B$20),0)),0)</f>
        <v>0</v>
      </c>
      <c r="I82" s="63">
        <f t="shared" si="12"/>
        <v>0</v>
      </c>
      <c r="J82" s="474"/>
      <c r="K82" s="494"/>
      <c r="L82" s="496" t="str">
        <f>IF(AND('1B Tableau financier'!$K$2&lt;&gt;"Pôle",C82&lt;&gt;""),1,"")</f>
        <v/>
      </c>
      <c r="M82" s="501" t="str">
        <f t="shared" si="13"/>
        <v/>
      </c>
      <c r="N82" s="502" t="str">
        <f t="shared" si="14"/>
        <v/>
      </c>
      <c r="O82" s="501" t="str">
        <f t="shared" si="4"/>
        <v/>
      </c>
      <c r="P82" s="63" t="str">
        <f t="shared" si="5"/>
        <v/>
      </c>
      <c r="Q82" s="63"/>
      <c r="R82" s="63"/>
      <c r="S82" s="648"/>
    </row>
    <row r="83" spans="1:19" hidden="1">
      <c r="A83" s="465"/>
      <c r="B83" s="466"/>
      <c r="C83" s="467"/>
      <c r="D83" s="467"/>
      <c r="E83" s="468"/>
      <c r="F83" s="467"/>
      <c r="G83" s="642"/>
      <c r="H83" s="379" cm="1">
        <f t="array" ref="H83">IF(B83&lt;&gt;"",INDEX(KM!$C$5:$C$20,MATCH(1,($B83&gt;=KM!$A$5:$A$20)*($B83&lt;=KM!$B$5:$B$20),0)),0)</f>
        <v>0</v>
      </c>
      <c r="I83" s="63">
        <f t="shared" si="12"/>
        <v>0</v>
      </c>
      <c r="J83" s="474"/>
      <c r="K83" s="494"/>
      <c r="L83" s="496" t="str">
        <f>IF(AND('1B Tableau financier'!$K$2&lt;&gt;"Pôle",C83&lt;&gt;""),1,"")</f>
        <v/>
      </c>
      <c r="M83" s="501" t="str">
        <f t="shared" si="13"/>
        <v/>
      </c>
      <c r="N83" s="502" t="str">
        <f t="shared" si="14"/>
        <v/>
      </c>
      <c r="O83" s="501" t="str">
        <f t="shared" si="4"/>
        <v/>
      </c>
      <c r="P83" s="63" t="str">
        <f t="shared" si="5"/>
        <v/>
      </c>
      <c r="Q83" s="63"/>
      <c r="R83" s="63"/>
      <c r="S83" s="648"/>
    </row>
    <row r="84" spans="1:19" hidden="1">
      <c r="A84" s="465"/>
      <c r="B84" s="466"/>
      <c r="C84" s="467"/>
      <c r="D84" s="467"/>
      <c r="E84" s="468"/>
      <c r="F84" s="467"/>
      <c r="G84" s="642"/>
      <c r="H84" s="379" cm="1">
        <f t="array" ref="H84">IF(B84&lt;&gt;"",INDEX(KM!$C$5:$C$20,MATCH(1,($B84&gt;=KM!$A$5:$A$20)*($B84&lt;=KM!$B$5:$B$20),0)),0)</f>
        <v>0</v>
      </c>
      <c r="I84" s="63">
        <f t="shared" si="12"/>
        <v>0</v>
      </c>
      <c r="J84" s="474"/>
      <c r="K84" s="494"/>
      <c r="L84" s="496" t="str">
        <f>IF(AND('1B Tableau financier'!$K$2&lt;&gt;"Pôle",C84&lt;&gt;""),1,"")</f>
        <v/>
      </c>
      <c r="M84" s="501" t="str">
        <f t="shared" si="13"/>
        <v/>
      </c>
      <c r="N84" s="502" t="str">
        <f t="shared" si="14"/>
        <v/>
      </c>
      <c r="O84" s="501" t="str">
        <f t="shared" ref="O84:O107" si="15">IF(M84="","",M84-Q84)</f>
        <v/>
      </c>
      <c r="P84" s="63" t="str">
        <f t="shared" ref="P84:P107" si="16">IF(N84="","",N84-R84)</f>
        <v/>
      </c>
      <c r="Q84" s="63"/>
      <c r="R84" s="63"/>
      <c r="S84" s="648"/>
    </row>
    <row r="85" spans="1:19" hidden="1">
      <c r="A85" s="465"/>
      <c r="B85" s="466"/>
      <c r="C85" s="467"/>
      <c r="D85" s="467"/>
      <c r="E85" s="468"/>
      <c r="F85" s="467"/>
      <c r="G85" s="642"/>
      <c r="H85" s="379" cm="1">
        <f t="array" ref="H85">IF(B85&lt;&gt;"",INDEX(KM!$C$5:$C$20,MATCH(1,($B85&gt;=KM!$A$5:$A$20)*($B85&lt;=KM!$B$5:$B$20),0)),0)</f>
        <v>0</v>
      </c>
      <c r="I85" s="63">
        <f t="shared" si="12"/>
        <v>0</v>
      </c>
      <c r="J85" s="474"/>
      <c r="K85" s="494"/>
      <c r="L85" s="496" t="str">
        <f>IF(AND('1B Tableau financier'!$K$2&lt;&gt;"Pôle",C85&lt;&gt;""),1,"")</f>
        <v/>
      </c>
      <c r="M85" s="501" t="str">
        <f t="shared" si="13"/>
        <v/>
      </c>
      <c r="N85" s="502" t="str">
        <f t="shared" si="14"/>
        <v/>
      </c>
      <c r="O85" s="501" t="str">
        <f t="shared" si="15"/>
        <v/>
      </c>
      <c r="P85" s="63" t="str">
        <f t="shared" si="16"/>
        <v/>
      </c>
      <c r="Q85" s="63"/>
      <c r="R85" s="63"/>
      <c r="S85" s="648"/>
    </row>
    <row r="86" spans="1:19" hidden="1">
      <c r="A86" s="465"/>
      <c r="B86" s="466"/>
      <c r="C86" s="467"/>
      <c r="D86" s="467"/>
      <c r="E86" s="468"/>
      <c r="F86" s="467"/>
      <c r="G86" s="642"/>
      <c r="H86" s="379" cm="1">
        <f t="array" ref="H86">IF(B86&lt;&gt;"",INDEX(KM!$C$5:$C$20,MATCH(1,($B86&gt;=KM!$A$5:$A$20)*($B86&lt;=KM!$B$5:$B$20),0)),0)</f>
        <v>0</v>
      </c>
      <c r="I86" s="63">
        <f t="shared" si="12"/>
        <v>0</v>
      </c>
      <c r="J86" s="474"/>
      <c r="K86" s="494"/>
      <c r="L86" s="496" t="str">
        <f>IF(AND('1B Tableau financier'!$K$2&lt;&gt;"Pôle",C86&lt;&gt;""),1,"")</f>
        <v/>
      </c>
      <c r="M86" s="501" t="str">
        <f t="shared" si="13"/>
        <v/>
      </c>
      <c r="N86" s="502" t="str">
        <f t="shared" si="14"/>
        <v/>
      </c>
      <c r="O86" s="501" t="str">
        <f t="shared" si="15"/>
        <v/>
      </c>
      <c r="P86" s="63" t="str">
        <f t="shared" si="16"/>
        <v/>
      </c>
      <c r="Q86" s="63"/>
      <c r="R86" s="63"/>
      <c r="S86" s="648"/>
    </row>
    <row r="87" spans="1:19" hidden="1">
      <c r="A87" s="465"/>
      <c r="B87" s="466"/>
      <c r="C87" s="467"/>
      <c r="D87" s="467"/>
      <c r="E87" s="468"/>
      <c r="F87" s="467"/>
      <c r="G87" s="642"/>
      <c r="H87" s="379" cm="1">
        <f t="array" ref="H87">IF(B87&lt;&gt;"",INDEX(KM!$C$5:$C$20,MATCH(1,($B87&gt;=KM!$A$5:$A$20)*($B87&lt;=KM!$B$5:$B$20),0)),0)</f>
        <v>0</v>
      </c>
      <c r="I87" s="63">
        <f t="shared" si="12"/>
        <v>0</v>
      </c>
      <c r="J87" s="474"/>
      <c r="K87" s="494"/>
      <c r="L87" s="496" t="str">
        <f>IF(AND('1B Tableau financier'!$K$2&lt;&gt;"Pôle",C87&lt;&gt;""),1,"")</f>
        <v/>
      </c>
      <c r="M87" s="501" t="str">
        <f t="shared" si="13"/>
        <v/>
      </c>
      <c r="N87" s="502" t="str">
        <f t="shared" si="14"/>
        <v/>
      </c>
      <c r="O87" s="501" t="str">
        <f t="shared" si="15"/>
        <v/>
      </c>
      <c r="P87" s="63" t="str">
        <f t="shared" si="16"/>
        <v/>
      </c>
      <c r="Q87" s="63"/>
      <c r="R87" s="63"/>
      <c r="S87" s="648"/>
    </row>
    <row r="88" spans="1:19" hidden="1">
      <c r="A88" s="465"/>
      <c r="B88" s="466"/>
      <c r="C88" s="467"/>
      <c r="D88" s="467"/>
      <c r="E88" s="468"/>
      <c r="F88" s="467"/>
      <c r="G88" s="642"/>
      <c r="H88" s="379" cm="1">
        <f t="array" ref="H88">IF(B88&lt;&gt;"",INDEX(KM!$C$5:$C$20,MATCH(1,($B88&gt;=KM!$A$5:$A$20)*($B88&lt;=KM!$B$5:$B$20),0)),0)</f>
        <v>0</v>
      </c>
      <c r="I88" s="63">
        <f t="shared" si="12"/>
        <v>0</v>
      </c>
      <c r="J88" s="474"/>
      <c r="K88" s="494"/>
      <c r="L88" s="496" t="str">
        <f>IF(AND('1B Tableau financier'!$K$2&lt;&gt;"Pôle",C88&lt;&gt;""),1,"")</f>
        <v/>
      </c>
      <c r="M88" s="501" t="str">
        <f t="shared" si="13"/>
        <v/>
      </c>
      <c r="N88" s="502" t="str">
        <f t="shared" si="14"/>
        <v/>
      </c>
      <c r="O88" s="501" t="str">
        <f t="shared" si="15"/>
        <v/>
      </c>
      <c r="P88" s="63" t="str">
        <f t="shared" si="16"/>
        <v/>
      </c>
      <c r="Q88" s="63"/>
      <c r="R88" s="63"/>
      <c r="S88" s="648"/>
    </row>
    <row r="89" spans="1:19" hidden="1">
      <c r="A89" s="465"/>
      <c r="B89" s="466"/>
      <c r="C89" s="467"/>
      <c r="D89" s="467"/>
      <c r="E89" s="468"/>
      <c r="F89" s="467"/>
      <c r="G89" s="642"/>
      <c r="H89" s="379" cm="1">
        <f t="array" ref="H89">IF(B89&lt;&gt;"",INDEX(KM!$C$5:$C$20,MATCH(1,($B89&gt;=KM!$A$5:$A$20)*($B89&lt;=KM!$B$5:$B$20),0)),0)</f>
        <v>0</v>
      </c>
      <c r="I89" s="63">
        <f t="shared" si="12"/>
        <v>0</v>
      </c>
      <c r="J89" s="474"/>
      <c r="K89" s="494"/>
      <c r="L89" s="496" t="str">
        <f>IF(AND('1B Tableau financier'!$K$2&lt;&gt;"Pôle",C89&lt;&gt;""),1,"")</f>
        <v/>
      </c>
      <c r="M89" s="501" t="str">
        <f t="shared" si="13"/>
        <v/>
      </c>
      <c r="N89" s="502" t="str">
        <f t="shared" si="14"/>
        <v/>
      </c>
      <c r="O89" s="501" t="str">
        <f t="shared" si="15"/>
        <v/>
      </c>
      <c r="P89" s="63" t="str">
        <f t="shared" si="16"/>
        <v/>
      </c>
      <c r="Q89" s="63"/>
      <c r="R89" s="63"/>
      <c r="S89" s="648"/>
    </row>
    <row r="90" spans="1:19" hidden="1">
      <c r="A90" s="465"/>
      <c r="B90" s="466"/>
      <c r="C90" s="467"/>
      <c r="D90" s="467"/>
      <c r="E90" s="468"/>
      <c r="F90" s="467"/>
      <c r="G90" s="642"/>
      <c r="H90" s="379" cm="1">
        <f t="array" ref="H90">IF(B90&lt;&gt;"",INDEX(KM!$C$5:$C$20,MATCH(1,($B90&gt;=KM!$A$5:$A$20)*($B90&lt;=KM!$B$5:$B$20),0)),0)</f>
        <v>0</v>
      </c>
      <c r="I90" s="63">
        <f t="shared" ref="I90:I98" si="17">G90*H90</f>
        <v>0</v>
      </c>
      <c r="J90" s="474"/>
      <c r="K90" s="494"/>
      <c r="L90" s="496" t="str">
        <f>IF(AND('1B Tableau financier'!$K$2&lt;&gt;"Pôle",C90&lt;&gt;""),1,"")</f>
        <v/>
      </c>
      <c r="M90" s="501" t="str">
        <f t="shared" ref="M90:M98" si="18">IF(L90=1,I90+J90+K90,"")</f>
        <v/>
      </c>
      <c r="N90" s="502" t="str">
        <f t="shared" ref="N90:N98" si="19">IF(L90=2,(I90+J90+K90)/2,"")</f>
        <v/>
      </c>
      <c r="O90" s="501" t="str">
        <f t="shared" si="15"/>
        <v/>
      </c>
      <c r="P90" s="63" t="str">
        <f t="shared" si="16"/>
        <v/>
      </c>
      <c r="Q90" s="63"/>
      <c r="R90" s="63"/>
      <c r="S90" s="648"/>
    </row>
    <row r="91" spans="1:19" hidden="1">
      <c r="A91" s="465"/>
      <c r="B91" s="466"/>
      <c r="C91" s="467"/>
      <c r="D91" s="467"/>
      <c r="E91" s="468"/>
      <c r="F91" s="467"/>
      <c r="G91" s="642"/>
      <c r="H91" s="379" cm="1">
        <f t="array" ref="H91">IF(B91&lt;&gt;"",INDEX(KM!$C$5:$C$20,MATCH(1,($B91&gt;=KM!$A$5:$A$20)*($B91&lt;=KM!$B$5:$B$20),0)),0)</f>
        <v>0</v>
      </c>
      <c r="I91" s="63">
        <f t="shared" si="17"/>
        <v>0</v>
      </c>
      <c r="J91" s="474"/>
      <c r="K91" s="494"/>
      <c r="L91" s="496" t="str">
        <f>IF(AND('1B Tableau financier'!$K$2&lt;&gt;"Pôle",C91&lt;&gt;""),1,"")</f>
        <v/>
      </c>
      <c r="M91" s="501" t="str">
        <f t="shared" si="18"/>
        <v/>
      </c>
      <c r="N91" s="502" t="str">
        <f t="shared" si="19"/>
        <v/>
      </c>
      <c r="O91" s="501" t="str">
        <f t="shared" si="15"/>
        <v/>
      </c>
      <c r="P91" s="63" t="str">
        <f t="shared" si="16"/>
        <v/>
      </c>
      <c r="Q91" s="63"/>
      <c r="R91" s="63"/>
      <c r="S91" s="648"/>
    </row>
    <row r="92" spans="1:19" hidden="1">
      <c r="A92" s="465"/>
      <c r="B92" s="466"/>
      <c r="C92" s="467"/>
      <c r="D92" s="467"/>
      <c r="E92" s="468"/>
      <c r="F92" s="467"/>
      <c r="G92" s="642"/>
      <c r="H92" s="379" cm="1">
        <f t="array" ref="H92">IF(B92&lt;&gt;"",INDEX(KM!$C$5:$C$20,MATCH(1,($B92&gt;=KM!$A$5:$A$20)*($B92&lt;=KM!$B$5:$B$20),0)),0)</f>
        <v>0</v>
      </c>
      <c r="I92" s="63">
        <f t="shared" si="17"/>
        <v>0</v>
      </c>
      <c r="J92" s="474"/>
      <c r="K92" s="494"/>
      <c r="L92" s="496" t="str">
        <f>IF(AND('1B Tableau financier'!$K$2&lt;&gt;"Pôle",C92&lt;&gt;""),1,"")</f>
        <v/>
      </c>
      <c r="M92" s="501" t="str">
        <f t="shared" si="18"/>
        <v/>
      </c>
      <c r="N92" s="502" t="str">
        <f t="shared" si="19"/>
        <v/>
      </c>
      <c r="O92" s="501" t="str">
        <f t="shared" si="15"/>
        <v/>
      </c>
      <c r="P92" s="63" t="str">
        <f t="shared" si="16"/>
        <v/>
      </c>
      <c r="Q92" s="63"/>
      <c r="R92" s="63"/>
      <c r="S92" s="648"/>
    </row>
    <row r="93" spans="1:19" hidden="1">
      <c r="A93" s="465"/>
      <c r="B93" s="466"/>
      <c r="C93" s="467"/>
      <c r="D93" s="467"/>
      <c r="E93" s="468"/>
      <c r="F93" s="467"/>
      <c r="G93" s="642"/>
      <c r="H93" s="379" cm="1">
        <f t="array" ref="H93">IF(B93&lt;&gt;"",INDEX(KM!$C$5:$C$20,MATCH(1,($B93&gt;=KM!$A$5:$A$20)*($B93&lt;=KM!$B$5:$B$20),0)),0)</f>
        <v>0</v>
      </c>
      <c r="I93" s="63">
        <f t="shared" si="17"/>
        <v>0</v>
      </c>
      <c r="J93" s="474"/>
      <c r="K93" s="494"/>
      <c r="L93" s="496" t="str">
        <f>IF(AND('1B Tableau financier'!$K$2&lt;&gt;"Pôle",C93&lt;&gt;""),1,"")</f>
        <v/>
      </c>
      <c r="M93" s="501" t="str">
        <f t="shared" si="18"/>
        <v/>
      </c>
      <c r="N93" s="502" t="str">
        <f t="shared" si="19"/>
        <v/>
      </c>
      <c r="O93" s="501" t="str">
        <f t="shared" si="15"/>
        <v/>
      </c>
      <c r="P93" s="63" t="str">
        <f t="shared" si="16"/>
        <v/>
      </c>
      <c r="Q93" s="63"/>
      <c r="R93" s="63"/>
      <c r="S93" s="648"/>
    </row>
    <row r="94" spans="1:19" hidden="1">
      <c r="A94" s="465"/>
      <c r="B94" s="466"/>
      <c r="C94" s="467"/>
      <c r="D94" s="467"/>
      <c r="E94" s="468"/>
      <c r="F94" s="467"/>
      <c r="G94" s="642"/>
      <c r="H94" s="379" cm="1">
        <f t="array" ref="H94">IF(B94&lt;&gt;"",INDEX(KM!$C$5:$C$20,MATCH(1,($B94&gt;=KM!$A$5:$A$20)*($B94&lt;=KM!$B$5:$B$20),0)),0)</f>
        <v>0</v>
      </c>
      <c r="I94" s="63">
        <f t="shared" si="17"/>
        <v>0</v>
      </c>
      <c r="J94" s="474"/>
      <c r="K94" s="494"/>
      <c r="L94" s="496" t="str">
        <f>IF(AND('1B Tableau financier'!$K$2&lt;&gt;"Pôle",C94&lt;&gt;""),1,"")</f>
        <v/>
      </c>
      <c r="M94" s="501" t="str">
        <f t="shared" si="18"/>
        <v/>
      </c>
      <c r="N94" s="502" t="str">
        <f t="shared" si="19"/>
        <v/>
      </c>
      <c r="O94" s="501" t="str">
        <f t="shared" si="15"/>
        <v/>
      </c>
      <c r="P94" s="63" t="str">
        <f t="shared" si="16"/>
        <v/>
      </c>
      <c r="Q94" s="63"/>
      <c r="R94" s="63"/>
      <c r="S94" s="648"/>
    </row>
    <row r="95" spans="1:19" hidden="1">
      <c r="A95" s="465"/>
      <c r="B95" s="466"/>
      <c r="C95" s="467"/>
      <c r="D95" s="467"/>
      <c r="E95" s="468"/>
      <c r="F95" s="467"/>
      <c r="G95" s="642"/>
      <c r="H95" s="379" cm="1">
        <f t="array" ref="H95">IF(B95&lt;&gt;"",INDEX(KM!$C$5:$C$20,MATCH(1,($B95&gt;=KM!$A$5:$A$20)*($B95&lt;=KM!$B$5:$B$20),0)),0)</f>
        <v>0</v>
      </c>
      <c r="I95" s="63">
        <f t="shared" si="17"/>
        <v>0</v>
      </c>
      <c r="J95" s="474"/>
      <c r="K95" s="494"/>
      <c r="L95" s="496" t="str">
        <f>IF(AND('1B Tableau financier'!$K$2&lt;&gt;"Pôle",C95&lt;&gt;""),1,"")</f>
        <v/>
      </c>
      <c r="M95" s="501" t="str">
        <f t="shared" si="18"/>
        <v/>
      </c>
      <c r="N95" s="502" t="str">
        <f t="shared" si="19"/>
        <v/>
      </c>
      <c r="O95" s="501" t="str">
        <f t="shared" si="15"/>
        <v/>
      </c>
      <c r="P95" s="63" t="str">
        <f t="shared" si="16"/>
        <v/>
      </c>
      <c r="Q95" s="63"/>
      <c r="R95" s="63"/>
      <c r="S95" s="648"/>
    </row>
    <row r="96" spans="1:19" hidden="1">
      <c r="A96" s="465"/>
      <c r="B96" s="466"/>
      <c r="C96" s="467"/>
      <c r="D96" s="467"/>
      <c r="E96" s="468"/>
      <c r="F96" s="467"/>
      <c r="G96" s="642"/>
      <c r="H96" s="379" cm="1">
        <f t="array" ref="H96">IF(B96&lt;&gt;"",INDEX(KM!$C$5:$C$20,MATCH(1,($B96&gt;=KM!$A$5:$A$20)*($B96&lt;=KM!$B$5:$B$20),0)),0)</f>
        <v>0</v>
      </c>
      <c r="I96" s="63">
        <f t="shared" si="17"/>
        <v>0</v>
      </c>
      <c r="J96" s="474"/>
      <c r="K96" s="494"/>
      <c r="L96" s="496" t="str">
        <f>IF(AND('1B Tableau financier'!$K$2&lt;&gt;"Pôle",C96&lt;&gt;""),1,"")</f>
        <v/>
      </c>
      <c r="M96" s="501" t="str">
        <f t="shared" si="18"/>
        <v/>
      </c>
      <c r="N96" s="502" t="str">
        <f t="shared" si="19"/>
        <v/>
      </c>
      <c r="O96" s="501" t="str">
        <f t="shared" si="15"/>
        <v/>
      </c>
      <c r="P96" s="63" t="str">
        <f t="shared" si="16"/>
        <v/>
      </c>
      <c r="Q96" s="63"/>
      <c r="R96" s="63"/>
      <c r="S96" s="648"/>
    </row>
    <row r="97" spans="1:19" hidden="1">
      <c r="A97" s="465"/>
      <c r="B97" s="466"/>
      <c r="C97" s="467"/>
      <c r="D97" s="467"/>
      <c r="E97" s="468"/>
      <c r="F97" s="467"/>
      <c r="G97" s="642"/>
      <c r="H97" s="379" cm="1">
        <f t="array" ref="H97">IF(B97&lt;&gt;"",INDEX(KM!$C$5:$C$20,MATCH(1,($B97&gt;=KM!$A$5:$A$20)*($B97&lt;=KM!$B$5:$B$20),0)),0)</f>
        <v>0</v>
      </c>
      <c r="I97" s="63">
        <f t="shared" si="17"/>
        <v>0</v>
      </c>
      <c r="J97" s="474"/>
      <c r="K97" s="494"/>
      <c r="L97" s="496" t="str">
        <f>IF(AND('1B Tableau financier'!$K$2&lt;&gt;"Pôle",C97&lt;&gt;""),1,"")</f>
        <v/>
      </c>
      <c r="M97" s="501" t="str">
        <f t="shared" si="18"/>
        <v/>
      </c>
      <c r="N97" s="502" t="str">
        <f t="shared" si="19"/>
        <v/>
      </c>
      <c r="O97" s="501" t="str">
        <f t="shared" si="15"/>
        <v/>
      </c>
      <c r="P97" s="63" t="str">
        <f t="shared" si="16"/>
        <v/>
      </c>
      <c r="Q97" s="63"/>
      <c r="R97" s="63"/>
      <c r="S97" s="648"/>
    </row>
    <row r="98" spans="1:19" hidden="1">
      <c r="A98" s="465"/>
      <c r="B98" s="466"/>
      <c r="C98" s="467"/>
      <c r="D98" s="467"/>
      <c r="E98" s="468"/>
      <c r="F98" s="467"/>
      <c r="G98" s="642"/>
      <c r="H98" s="379" cm="1">
        <f t="array" ref="H98">IF(B98&lt;&gt;"",INDEX(KM!$C$5:$C$20,MATCH(1,($B98&gt;=KM!$A$5:$A$20)*($B98&lt;=KM!$B$5:$B$20),0)),0)</f>
        <v>0</v>
      </c>
      <c r="I98" s="63">
        <f t="shared" si="17"/>
        <v>0</v>
      </c>
      <c r="J98" s="474"/>
      <c r="K98" s="494"/>
      <c r="L98" s="496" t="str">
        <f>IF(AND('1B Tableau financier'!$K$2&lt;&gt;"Pôle",C98&lt;&gt;""),1,"")</f>
        <v/>
      </c>
      <c r="M98" s="501" t="str">
        <f t="shared" si="18"/>
        <v/>
      </c>
      <c r="N98" s="502" t="str">
        <f t="shared" si="19"/>
        <v/>
      </c>
      <c r="O98" s="501" t="str">
        <f t="shared" si="15"/>
        <v/>
      </c>
      <c r="P98" s="63" t="str">
        <f t="shared" si="16"/>
        <v/>
      </c>
      <c r="Q98" s="63"/>
      <c r="R98" s="63"/>
      <c r="S98" s="648"/>
    </row>
    <row r="99" spans="1:19" hidden="1">
      <c r="A99" s="465"/>
      <c r="B99" s="466"/>
      <c r="C99" s="467"/>
      <c r="D99" s="467"/>
      <c r="E99" s="468"/>
      <c r="F99" s="467"/>
      <c r="G99" s="642"/>
      <c r="H99" s="379" cm="1">
        <f t="array" ref="H99">IF(B99&lt;&gt;"",INDEX(KM!$C$5:$C$20,MATCH(1,($B99&gt;=KM!$A$5:$A$20)*($B99&lt;=KM!$B$5:$B$20),0)),0)</f>
        <v>0</v>
      </c>
      <c r="I99" s="63">
        <f t="shared" si="12"/>
        <v>0</v>
      </c>
      <c r="J99" s="474"/>
      <c r="K99" s="494"/>
      <c r="L99" s="496" t="str">
        <f>IF(AND('1B Tableau financier'!$K$2&lt;&gt;"Pôle",C99&lt;&gt;""),1,"")</f>
        <v/>
      </c>
      <c r="M99" s="501" t="str">
        <f t="shared" si="13"/>
        <v/>
      </c>
      <c r="N99" s="502" t="str">
        <f t="shared" si="14"/>
        <v/>
      </c>
      <c r="O99" s="501" t="str">
        <f t="shared" si="15"/>
        <v/>
      </c>
      <c r="P99" s="63" t="str">
        <f t="shared" si="16"/>
        <v/>
      </c>
      <c r="Q99" s="63"/>
      <c r="R99" s="63"/>
      <c r="S99" s="648"/>
    </row>
    <row r="100" spans="1:19" hidden="1">
      <c r="A100" s="465"/>
      <c r="B100" s="466"/>
      <c r="C100" s="467"/>
      <c r="D100" s="467"/>
      <c r="E100" s="468"/>
      <c r="F100" s="467"/>
      <c r="G100" s="642"/>
      <c r="H100" s="379" cm="1">
        <f t="array" ref="H100">IF(B100&lt;&gt;"",INDEX(KM!$C$5:$C$20,MATCH(1,($B100&gt;=KM!$A$5:$A$20)*($B100&lt;=KM!$B$5:$B$20),0)),0)</f>
        <v>0</v>
      </c>
      <c r="I100" s="63">
        <f t="shared" si="12"/>
        <v>0</v>
      </c>
      <c r="J100" s="474"/>
      <c r="K100" s="494"/>
      <c r="L100" s="496" t="str">
        <f>IF(AND('1B Tableau financier'!$K$2&lt;&gt;"Pôle",C100&lt;&gt;""),1,"")</f>
        <v/>
      </c>
      <c r="M100" s="501" t="str">
        <f t="shared" si="13"/>
        <v/>
      </c>
      <c r="N100" s="502" t="str">
        <f t="shared" si="14"/>
        <v/>
      </c>
      <c r="O100" s="501" t="str">
        <f t="shared" si="15"/>
        <v/>
      </c>
      <c r="P100" s="63" t="str">
        <f t="shared" si="16"/>
        <v/>
      </c>
      <c r="Q100" s="63"/>
      <c r="R100" s="63"/>
      <c r="S100" s="648"/>
    </row>
    <row r="101" spans="1:19" hidden="1">
      <c r="A101" s="465"/>
      <c r="B101" s="466"/>
      <c r="C101" s="467"/>
      <c r="D101" s="467"/>
      <c r="E101" s="468"/>
      <c r="F101" s="467"/>
      <c r="G101" s="642"/>
      <c r="H101" s="379" cm="1">
        <f t="array" ref="H101">IF(B101&lt;&gt;"",INDEX(KM!$C$5:$C$20,MATCH(1,($B101&gt;=KM!$A$5:$A$20)*($B101&lt;=KM!$B$5:$B$20),0)),0)</f>
        <v>0</v>
      </c>
      <c r="I101" s="63">
        <f t="shared" si="12"/>
        <v>0</v>
      </c>
      <c r="J101" s="474"/>
      <c r="K101" s="494"/>
      <c r="L101" s="496" t="str">
        <f>IF(AND('1B Tableau financier'!$K$2&lt;&gt;"Pôle",C101&lt;&gt;""),1,"")</f>
        <v/>
      </c>
      <c r="M101" s="501" t="str">
        <f t="shared" si="13"/>
        <v/>
      </c>
      <c r="N101" s="502" t="str">
        <f t="shared" si="14"/>
        <v/>
      </c>
      <c r="O101" s="501" t="str">
        <f t="shared" si="15"/>
        <v/>
      </c>
      <c r="P101" s="63" t="str">
        <f t="shared" si="16"/>
        <v/>
      </c>
      <c r="Q101" s="63"/>
      <c r="R101" s="63"/>
      <c r="S101" s="648"/>
    </row>
    <row r="102" spans="1:19" hidden="1">
      <c r="A102" s="465"/>
      <c r="B102" s="466"/>
      <c r="C102" s="467"/>
      <c r="D102" s="467"/>
      <c r="E102" s="468"/>
      <c r="F102" s="467"/>
      <c r="G102" s="642"/>
      <c r="H102" s="379" cm="1">
        <f t="array" ref="H102">IF(B102&lt;&gt;"",INDEX(KM!$C$5:$C$20,MATCH(1,($B102&gt;=KM!$A$5:$A$20)*($B102&lt;=KM!$B$5:$B$20),0)),0)</f>
        <v>0</v>
      </c>
      <c r="I102" s="63">
        <f t="shared" si="12"/>
        <v>0</v>
      </c>
      <c r="J102" s="474"/>
      <c r="K102" s="494"/>
      <c r="L102" s="496" t="str">
        <f>IF(AND('1B Tableau financier'!$K$2&lt;&gt;"Pôle",C102&lt;&gt;""),1,"")</f>
        <v/>
      </c>
      <c r="M102" s="501" t="str">
        <f t="shared" si="13"/>
        <v/>
      </c>
      <c r="N102" s="502" t="str">
        <f t="shared" si="14"/>
        <v/>
      </c>
      <c r="O102" s="501" t="str">
        <f t="shared" si="15"/>
        <v/>
      </c>
      <c r="P102" s="63" t="str">
        <f t="shared" si="16"/>
        <v/>
      </c>
      <c r="Q102" s="63"/>
      <c r="R102" s="63"/>
      <c r="S102" s="648"/>
    </row>
    <row r="103" spans="1:19" hidden="1">
      <c r="A103" s="465"/>
      <c r="B103" s="466"/>
      <c r="C103" s="467"/>
      <c r="D103" s="467"/>
      <c r="E103" s="468"/>
      <c r="F103" s="467"/>
      <c r="G103" s="642"/>
      <c r="H103" s="379" cm="1">
        <f t="array" ref="H103">IF(B103&lt;&gt;"",INDEX(KM!$C$5:$C$20,MATCH(1,($B103&gt;=KM!$A$5:$A$20)*($B103&lt;=KM!$B$5:$B$20),0)),0)</f>
        <v>0</v>
      </c>
      <c r="I103" s="63">
        <f t="shared" si="12"/>
        <v>0</v>
      </c>
      <c r="J103" s="474"/>
      <c r="K103" s="494"/>
      <c r="L103" s="496" t="str">
        <f>IF(AND('1B Tableau financier'!$K$2&lt;&gt;"Pôle",C103&lt;&gt;""),1,"")</f>
        <v/>
      </c>
      <c r="M103" s="501" t="str">
        <f t="shared" si="13"/>
        <v/>
      </c>
      <c r="N103" s="502" t="str">
        <f t="shared" si="14"/>
        <v/>
      </c>
      <c r="O103" s="501" t="str">
        <f t="shared" si="15"/>
        <v/>
      </c>
      <c r="P103" s="63" t="str">
        <f t="shared" si="16"/>
        <v/>
      </c>
      <c r="Q103" s="63"/>
      <c r="R103" s="63"/>
      <c r="S103" s="648"/>
    </row>
    <row r="104" spans="1:19" hidden="1">
      <c r="A104" s="465"/>
      <c r="B104" s="466"/>
      <c r="C104" s="467"/>
      <c r="D104" s="467"/>
      <c r="E104" s="468"/>
      <c r="F104" s="467"/>
      <c r="G104" s="642"/>
      <c r="H104" s="379" cm="1">
        <f t="array" ref="H104">IF(B104&lt;&gt;"",INDEX(KM!$C$5:$C$20,MATCH(1,($B104&gt;=KM!$A$5:$A$20)*($B104&lt;=KM!$B$5:$B$20),0)),0)</f>
        <v>0</v>
      </c>
      <c r="I104" s="63">
        <f t="shared" si="3"/>
        <v>0</v>
      </c>
      <c r="J104" s="474"/>
      <c r="K104" s="494"/>
      <c r="L104" s="496" t="str">
        <f>IF(AND('1B Tableau financier'!$K$2&lt;&gt;"Pôle",C104&lt;&gt;""),1,"")</f>
        <v/>
      </c>
      <c r="M104" s="501" t="str">
        <f t="shared" si="0"/>
        <v/>
      </c>
      <c r="N104" s="502" t="str">
        <f t="shared" si="1"/>
        <v/>
      </c>
      <c r="O104" s="501" t="str">
        <f t="shared" si="15"/>
        <v/>
      </c>
      <c r="P104" s="63" t="str">
        <f t="shared" si="16"/>
        <v/>
      </c>
      <c r="Q104" s="63"/>
      <c r="R104" s="63"/>
      <c r="S104" s="648"/>
    </row>
    <row r="105" spans="1:19" hidden="1">
      <c r="A105" s="465"/>
      <c r="B105" s="466"/>
      <c r="C105" s="467"/>
      <c r="D105" s="467"/>
      <c r="E105" s="468"/>
      <c r="F105" s="467"/>
      <c r="G105" s="642"/>
      <c r="H105" s="379" cm="1">
        <f t="array" ref="H105">IF(B105&lt;&gt;"",INDEX(KM!$C$5:$C$20,MATCH(1,($B105&gt;=KM!$A$5:$A$20)*($B105&lt;=KM!$B$5:$B$20),0)),0)</f>
        <v>0</v>
      </c>
      <c r="I105" s="63">
        <f t="shared" si="3"/>
        <v>0</v>
      </c>
      <c r="J105" s="474"/>
      <c r="K105" s="494"/>
      <c r="L105" s="496" t="str">
        <f>IF(AND('1B Tableau financier'!$K$2&lt;&gt;"Pôle",C105&lt;&gt;""),1,"")</f>
        <v/>
      </c>
      <c r="M105" s="501" t="str">
        <f t="shared" si="0"/>
        <v/>
      </c>
      <c r="N105" s="502" t="str">
        <f t="shared" si="1"/>
        <v/>
      </c>
      <c r="O105" s="501" t="str">
        <f t="shared" si="15"/>
        <v/>
      </c>
      <c r="P105" s="63" t="str">
        <f t="shared" si="16"/>
        <v/>
      </c>
      <c r="Q105" s="63"/>
      <c r="R105" s="63"/>
      <c r="S105" s="648"/>
    </row>
    <row r="106" spans="1:19" hidden="1">
      <c r="A106" s="465"/>
      <c r="B106" s="466"/>
      <c r="C106" s="467"/>
      <c r="D106" s="467"/>
      <c r="E106" s="468"/>
      <c r="F106" s="467"/>
      <c r="G106" s="642"/>
      <c r="H106" s="379" cm="1">
        <f t="array" ref="H106">IF(B106&lt;&gt;"",INDEX(KM!$C$5:$C$20,MATCH(1,($B106&gt;=KM!$A$5:$A$20)*($B106&lt;=KM!$B$5:$B$20),0)),0)</f>
        <v>0</v>
      </c>
      <c r="I106" s="63">
        <f t="shared" si="3"/>
        <v>0</v>
      </c>
      <c r="J106" s="474"/>
      <c r="K106" s="494"/>
      <c r="L106" s="496" t="str">
        <f>IF(AND('1B Tableau financier'!$K$2&lt;&gt;"Pôle",C106&lt;&gt;""),1,"")</f>
        <v/>
      </c>
      <c r="M106" s="501" t="str">
        <f t="shared" si="0"/>
        <v/>
      </c>
      <c r="N106" s="502" t="str">
        <f t="shared" si="1"/>
        <v/>
      </c>
      <c r="O106" s="501" t="str">
        <f t="shared" si="15"/>
        <v/>
      </c>
      <c r="P106" s="63" t="str">
        <f t="shared" si="16"/>
        <v/>
      </c>
      <c r="Q106" s="63"/>
      <c r="R106" s="63"/>
      <c r="S106" s="648"/>
    </row>
    <row r="107" spans="1:19" hidden="1">
      <c r="A107" s="469"/>
      <c r="B107" s="466"/>
      <c r="C107" s="467"/>
      <c r="D107" s="467"/>
      <c r="E107" s="468"/>
      <c r="F107" s="467"/>
      <c r="G107" s="642"/>
      <c r="H107" s="379" cm="1">
        <f t="array" ref="H107">IF(B107&lt;&gt;"",INDEX(KM!$C$5:$C$20,MATCH(1,($B107&gt;=KM!$A$5:$A$20)*($B107&lt;=KM!$B$5:$B$20),0)),0)</f>
        <v>0</v>
      </c>
      <c r="I107" s="63">
        <f t="shared" si="3"/>
        <v>0</v>
      </c>
      <c r="J107" s="474"/>
      <c r="K107" s="494"/>
      <c r="L107" s="496" t="str">
        <f>IF(AND('1B Tableau financier'!$K$2&lt;&gt;"Pôle",C107&lt;&gt;""),1,"")</f>
        <v/>
      </c>
      <c r="M107" s="501" t="str">
        <f t="shared" si="0"/>
        <v/>
      </c>
      <c r="N107" s="502" t="str">
        <f t="shared" si="1"/>
        <v/>
      </c>
      <c r="O107" s="501" t="str">
        <f t="shared" si="15"/>
        <v/>
      </c>
      <c r="P107" s="63" t="str">
        <f t="shared" si="16"/>
        <v/>
      </c>
      <c r="Q107" s="63"/>
      <c r="R107" s="63"/>
      <c r="S107" s="648"/>
    </row>
    <row r="108" spans="1:19" ht="15.75" thickBot="1">
      <c r="A108" s="470"/>
      <c r="B108" s="471"/>
      <c r="C108" s="472"/>
      <c r="D108" s="472"/>
      <c r="E108" s="473"/>
      <c r="F108" s="472"/>
      <c r="G108" s="643"/>
      <c r="H108" s="380" cm="1">
        <f t="array" ref="H108">IF(B108&lt;&gt;"",INDEX(KM!$C$5:$C$20,MATCH(1,($B108&gt;=KM!$A$5:$A$20)*($B108&lt;=KM!$B$5:$B$20),0)),0)</f>
        <v>0</v>
      </c>
      <c r="I108" s="64">
        <f>G108*H108</f>
        <v>0</v>
      </c>
      <c r="J108" s="493"/>
      <c r="K108" s="495"/>
      <c r="L108" s="497" t="str">
        <f>IF(AND('1B Tableau financier'!$K$2&lt;&gt;"Pôle",C108&lt;&gt;""),1,"")</f>
        <v/>
      </c>
      <c r="M108" s="650" t="str">
        <f t="shared" si="0"/>
        <v/>
      </c>
      <c r="N108" s="651" t="str">
        <f t="shared" si="1"/>
        <v/>
      </c>
      <c r="O108" s="650" t="str">
        <f t="shared" ref="O108:P108" si="20">IF(M108="","",M108-Q108)</f>
        <v/>
      </c>
      <c r="P108" s="652" t="str">
        <f t="shared" si="20"/>
        <v/>
      </c>
      <c r="Q108" s="652"/>
      <c r="R108" s="652"/>
      <c r="S108" s="648"/>
    </row>
    <row r="109" spans="1:19" ht="15.75" thickBot="1">
      <c r="A109" s="53"/>
      <c r="B109" s="46"/>
      <c r="C109" s="53"/>
      <c r="D109" s="53"/>
      <c r="E109" s="46"/>
      <c r="F109" s="460"/>
      <c r="G109" s="460"/>
      <c r="H109" s="460"/>
      <c r="I109" s="460"/>
      <c r="J109" s="459" t="str">
        <f>"Montant total des frais de déplacement pour "&amp;C16</f>
        <v>Montant total des frais de déplacement pour 0</v>
      </c>
      <c r="K109" s="459"/>
      <c r="L109" s="459"/>
      <c r="M109" s="641">
        <f t="shared" ref="M109:R109" si="21">SUM(M18:M108)</f>
        <v>0</v>
      </c>
      <c r="N109" s="641">
        <f t="shared" si="21"/>
        <v>0</v>
      </c>
      <c r="O109" s="641">
        <f t="shared" si="21"/>
        <v>0</v>
      </c>
      <c r="P109" s="641">
        <f t="shared" si="21"/>
        <v>0</v>
      </c>
      <c r="Q109" s="653">
        <f t="shared" si="21"/>
        <v>0</v>
      </c>
      <c r="R109" s="653">
        <f t="shared" si="21"/>
        <v>0</v>
      </c>
      <c r="S109" s="649"/>
    </row>
    <row r="110" spans="1:19">
      <c r="A110" s="53"/>
      <c r="B110" s="46"/>
      <c r="C110" s="53"/>
      <c r="D110" s="53"/>
      <c r="E110" s="46"/>
      <c r="F110" s="53"/>
      <c r="G110" s="53"/>
      <c r="H110" s="53"/>
      <c r="I110" s="53"/>
      <c r="J110" s="53"/>
      <c r="K110" s="53"/>
      <c r="L110" s="53"/>
      <c r="M110" s="53"/>
      <c r="N110" s="53"/>
      <c r="O110" s="53"/>
      <c r="P110" s="51"/>
    </row>
    <row r="111" spans="1:19" ht="15.75" thickBot="1"/>
    <row r="112" spans="1:19" s="56" customFormat="1" ht="25.5" customHeight="1" thickBot="1">
      <c r="A112" s="428" t="s">
        <v>288</v>
      </c>
      <c r="B112" s="429"/>
      <c r="C112" s="430">
        <f>'1C TSsalarié2'!$B$8</f>
        <v>0</v>
      </c>
      <c r="D112" s="431"/>
      <c r="E112" s="431"/>
      <c r="F112" s="1288" t="s">
        <v>273</v>
      </c>
      <c r="G112" s="1290" t="s">
        <v>274</v>
      </c>
      <c r="H112" s="1291"/>
      <c r="I112" s="1291"/>
      <c r="J112" s="1306"/>
      <c r="K112" s="1304" t="s">
        <v>275</v>
      </c>
      <c r="L112" s="1288" t="s">
        <v>276</v>
      </c>
      <c r="M112" s="1288" t="s">
        <v>277</v>
      </c>
      <c r="N112" s="1288" t="s">
        <v>278</v>
      </c>
      <c r="O112" s="1103" t="s">
        <v>64</v>
      </c>
      <c r="P112" s="1104"/>
      <c r="Q112" s="1104"/>
      <c r="R112" s="1104"/>
      <c r="S112" s="1105"/>
    </row>
    <row r="113" spans="1:19" s="47" customFormat="1" ht="49.5" customHeight="1" thickBot="1">
      <c r="A113" s="432" t="s">
        <v>279</v>
      </c>
      <c r="B113" s="433" t="s">
        <v>289</v>
      </c>
      <c r="C113" s="434" t="s">
        <v>281</v>
      </c>
      <c r="D113" s="434" t="s">
        <v>282</v>
      </c>
      <c r="E113" s="435" t="s">
        <v>283</v>
      </c>
      <c r="F113" s="1289"/>
      <c r="G113" s="436" t="s">
        <v>284</v>
      </c>
      <c r="H113" s="437" t="s">
        <v>285</v>
      </c>
      <c r="I113" s="437" t="s">
        <v>286</v>
      </c>
      <c r="J113" s="436" t="s">
        <v>287</v>
      </c>
      <c r="K113" s="1305"/>
      <c r="L113" s="1289"/>
      <c r="M113" s="1289"/>
      <c r="N113" s="1289"/>
      <c r="O113" s="219" t="s">
        <v>95</v>
      </c>
      <c r="P113" s="639" t="s">
        <v>96</v>
      </c>
      <c r="Q113" s="220" t="s">
        <v>97</v>
      </c>
      <c r="R113" s="220" t="s">
        <v>98</v>
      </c>
      <c r="S113" s="640" t="s">
        <v>67</v>
      </c>
    </row>
    <row r="114" spans="1:19">
      <c r="A114" s="461"/>
      <c r="B114" s="462"/>
      <c r="C114" s="463"/>
      <c r="D114" s="463"/>
      <c r="E114" s="464"/>
      <c r="F114" s="463"/>
      <c r="G114" s="642"/>
      <c r="H114" s="379" cm="1">
        <f t="array" ref="H114">IF(B114&lt;&gt;"",INDEX(KM!$C$5:$C$20,MATCH(1,($B114&gt;=KM!$A$5:$A$20)*($B114&lt;=KM!$B$5:$B$20),0)),0)</f>
        <v>0</v>
      </c>
      <c r="I114" s="62">
        <f>G114*H114</f>
        <v>0</v>
      </c>
      <c r="J114" s="474"/>
      <c r="K114" s="498"/>
      <c r="L114" s="496" t="str">
        <f>IF(AND('1B Tableau financier'!$K$2&lt;&gt;"Pôle",C114&lt;&gt;""),1,"")</f>
        <v/>
      </c>
      <c r="M114" s="499" t="str">
        <f>IF(L114=1,I114+J114+K114,"")</f>
        <v/>
      </c>
      <c r="N114" s="500" t="str">
        <f>IF(L114=2,(I114+J114+K114)/2,"")</f>
        <v/>
      </c>
      <c r="O114" s="499" t="str">
        <f>IF(M114="","",M114-Q114)</f>
        <v/>
      </c>
      <c r="P114" s="62" t="str">
        <f>IF(N114="","",N114-R114)</f>
        <v/>
      </c>
      <c r="Q114" s="62"/>
      <c r="R114" s="62"/>
      <c r="S114" s="647"/>
    </row>
    <row r="115" spans="1:19">
      <c r="A115" s="465"/>
      <c r="B115" s="466"/>
      <c r="C115" s="467"/>
      <c r="D115" s="467"/>
      <c r="E115" s="468"/>
      <c r="F115" s="467"/>
      <c r="G115" s="642"/>
      <c r="H115" s="379" cm="1">
        <f t="array" ref="H115">IF(B115&lt;&gt;"",INDEX(KM!$C$5:$C$20,MATCH(1,($B115&gt;=KM!$A$5:$A$20)*($B115&lt;=KM!$B$5:$B$20),0)),0)</f>
        <v>0</v>
      </c>
      <c r="I115" s="63">
        <f>G115*H115</f>
        <v>0</v>
      </c>
      <c r="J115" s="474"/>
      <c r="K115" s="494"/>
      <c r="L115" s="496" t="str">
        <f>IF(AND('1B Tableau financier'!$K$2&lt;&gt;"Pôle",C115&lt;&gt;""),1,"")</f>
        <v/>
      </c>
      <c r="M115" s="501" t="str">
        <f t="shared" ref="M115:M204" si="22">IF(L115=1,I115+J115+K115,"")</f>
        <v/>
      </c>
      <c r="N115" s="502" t="str">
        <f t="shared" ref="N115:N204" si="23">IF(L115=2,(I115+J115+K115)/2,"")</f>
        <v/>
      </c>
      <c r="O115" s="501" t="str">
        <f t="shared" ref="O115:O178" si="24">IF(M115="","",M115-Q115)</f>
        <v/>
      </c>
      <c r="P115" s="63" t="str">
        <f t="shared" ref="P115:P178" si="25">IF(N115="","",N115-R115)</f>
        <v/>
      </c>
      <c r="Q115" s="63"/>
      <c r="R115" s="63"/>
      <c r="S115" s="648"/>
    </row>
    <row r="116" spans="1:19">
      <c r="A116" s="465"/>
      <c r="B116" s="466"/>
      <c r="C116" s="467"/>
      <c r="D116" s="467"/>
      <c r="E116" s="468"/>
      <c r="F116" s="467"/>
      <c r="G116" s="642"/>
      <c r="H116" s="379" cm="1">
        <f t="array" ref="H116">IF(B116&lt;&gt;"",INDEX(KM!$C$5:$C$20,MATCH(1,($B116&gt;=KM!$A$5:$A$20)*($B116&lt;=KM!$B$5:$B$20),0)),0)</f>
        <v>0</v>
      </c>
      <c r="I116" s="63">
        <f t="shared" ref="I116:I203" si="26">G116*H116</f>
        <v>0</v>
      </c>
      <c r="J116" s="474"/>
      <c r="K116" s="494"/>
      <c r="L116" s="496" t="str">
        <f>IF(AND('1B Tableau financier'!$K$2&lt;&gt;"Pôle",C116&lt;&gt;""),1,"")</f>
        <v/>
      </c>
      <c r="M116" s="501" t="str">
        <f t="shared" si="22"/>
        <v/>
      </c>
      <c r="N116" s="502" t="str">
        <f t="shared" si="23"/>
        <v/>
      </c>
      <c r="O116" s="501" t="str">
        <f t="shared" si="24"/>
        <v/>
      </c>
      <c r="P116" s="63" t="str">
        <f t="shared" si="25"/>
        <v/>
      </c>
      <c r="Q116" s="63"/>
      <c r="R116" s="63"/>
      <c r="S116" s="648"/>
    </row>
    <row r="117" spans="1:19">
      <c r="A117" s="465"/>
      <c r="B117" s="466"/>
      <c r="C117" s="467"/>
      <c r="D117" s="467"/>
      <c r="E117" s="468"/>
      <c r="F117" s="467"/>
      <c r="G117" s="642"/>
      <c r="H117" s="379" cm="1">
        <f t="array" ref="H117">IF(B117&lt;&gt;"",INDEX(KM!$C$5:$C$20,MATCH(1,($B117&gt;=KM!$A$5:$A$20)*($B117&lt;=KM!$B$5:$B$20),0)),0)</f>
        <v>0</v>
      </c>
      <c r="I117" s="63">
        <f t="shared" si="26"/>
        <v>0</v>
      </c>
      <c r="J117" s="474"/>
      <c r="K117" s="494"/>
      <c r="L117" s="496" t="str">
        <f>IF(AND('1B Tableau financier'!$K$2&lt;&gt;"Pôle",C117&lt;&gt;""),1,"")</f>
        <v/>
      </c>
      <c r="M117" s="501" t="str">
        <f t="shared" si="22"/>
        <v/>
      </c>
      <c r="N117" s="502" t="str">
        <f t="shared" si="23"/>
        <v/>
      </c>
      <c r="O117" s="501" t="str">
        <f t="shared" si="24"/>
        <v/>
      </c>
      <c r="P117" s="63" t="str">
        <f t="shared" si="25"/>
        <v/>
      </c>
      <c r="Q117" s="63"/>
      <c r="R117" s="63"/>
      <c r="S117" s="648"/>
    </row>
    <row r="118" spans="1:19">
      <c r="A118" s="465"/>
      <c r="B118" s="466"/>
      <c r="C118" s="467"/>
      <c r="D118" s="467"/>
      <c r="E118" s="468"/>
      <c r="F118" s="467"/>
      <c r="G118" s="642"/>
      <c r="H118" s="379" cm="1">
        <f t="array" ref="H118">IF(B118&lt;&gt;"",INDEX(KM!$C$5:$C$20,MATCH(1,($B118&gt;=KM!$A$5:$A$20)*($B118&lt;=KM!$B$5:$B$20),0)),0)</f>
        <v>0</v>
      </c>
      <c r="I118" s="63">
        <f t="shared" si="26"/>
        <v>0</v>
      </c>
      <c r="J118" s="474"/>
      <c r="K118" s="494"/>
      <c r="L118" s="496" t="str">
        <f>IF(AND('1B Tableau financier'!$K$2&lt;&gt;"Pôle",C118&lt;&gt;""),1,"")</f>
        <v/>
      </c>
      <c r="M118" s="501" t="str">
        <f t="shared" si="22"/>
        <v/>
      </c>
      <c r="N118" s="502" t="str">
        <f t="shared" si="23"/>
        <v/>
      </c>
      <c r="O118" s="501" t="str">
        <f t="shared" si="24"/>
        <v/>
      </c>
      <c r="P118" s="63" t="str">
        <f t="shared" si="25"/>
        <v/>
      </c>
      <c r="Q118" s="63"/>
      <c r="R118" s="63"/>
      <c r="S118" s="648"/>
    </row>
    <row r="119" spans="1:19">
      <c r="A119" s="465"/>
      <c r="B119" s="466"/>
      <c r="C119" s="467"/>
      <c r="D119" s="467"/>
      <c r="E119" s="468"/>
      <c r="F119" s="467"/>
      <c r="G119" s="642"/>
      <c r="H119" s="379" cm="1">
        <f t="array" ref="H119">IF(B119&lt;&gt;"",INDEX(KM!$C$5:$C$20,MATCH(1,($B119&gt;=KM!$A$5:$A$20)*($B119&lt;=KM!$B$5:$B$20),0)),0)</f>
        <v>0</v>
      </c>
      <c r="I119" s="63">
        <f t="shared" si="26"/>
        <v>0</v>
      </c>
      <c r="J119" s="474"/>
      <c r="K119" s="494"/>
      <c r="L119" s="496" t="str">
        <f>IF(AND('1B Tableau financier'!$K$2&lt;&gt;"Pôle",C119&lt;&gt;""),1,"")</f>
        <v/>
      </c>
      <c r="M119" s="501" t="str">
        <f t="shared" si="22"/>
        <v/>
      </c>
      <c r="N119" s="502" t="str">
        <f t="shared" si="23"/>
        <v/>
      </c>
      <c r="O119" s="501" t="str">
        <f t="shared" si="24"/>
        <v/>
      </c>
      <c r="P119" s="63" t="str">
        <f t="shared" si="25"/>
        <v/>
      </c>
      <c r="Q119" s="63"/>
      <c r="R119" s="63"/>
      <c r="S119" s="648"/>
    </row>
    <row r="120" spans="1:19">
      <c r="A120" s="465"/>
      <c r="B120" s="466"/>
      <c r="C120" s="467"/>
      <c r="D120" s="467"/>
      <c r="E120" s="468"/>
      <c r="F120" s="467"/>
      <c r="G120" s="642"/>
      <c r="H120" s="379" cm="1">
        <f t="array" ref="H120">IF(B120&lt;&gt;"",INDEX(KM!$C$5:$C$20,MATCH(1,($B120&gt;=KM!$A$5:$A$20)*($B120&lt;=KM!$B$5:$B$20),0)),0)</f>
        <v>0</v>
      </c>
      <c r="I120" s="63">
        <f t="shared" si="26"/>
        <v>0</v>
      </c>
      <c r="J120" s="474"/>
      <c r="K120" s="494"/>
      <c r="L120" s="496" t="str">
        <f>IF(AND('1B Tableau financier'!$K$2&lt;&gt;"Pôle",C120&lt;&gt;""),1,"")</f>
        <v/>
      </c>
      <c r="M120" s="501" t="str">
        <f t="shared" si="22"/>
        <v/>
      </c>
      <c r="N120" s="502" t="str">
        <f t="shared" si="23"/>
        <v/>
      </c>
      <c r="O120" s="501" t="str">
        <f t="shared" si="24"/>
        <v/>
      </c>
      <c r="P120" s="63" t="str">
        <f t="shared" si="25"/>
        <v/>
      </c>
      <c r="Q120" s="63"/>
      <c r="R120" s="63"/>
      <c r="S120" s="648"/>
    </row>
    <row r="121" spans="1:19">
      <c r="A121" s="465"/>
      <c r="B121" s="466"/>
      <c r="C121" s="467"/>
      <c r="D121" s="467"/>
      <c r="E121" s="468"/>
      <c r="F121" s="467"/>
      <c r="G121" s="642"/>
      <c r="H121" s="379" cm="1">
        <f t="array" ref="H121">IF(B121&lt;&gt;"",INDEX(KM!$C$5:$C$20,MATCH(1,($B121&gt;=KM!$A$5:$A$20)*($B121&lt;=KM!$B$5:$B$20),0)),0)</f>
        <v>0</v>
      </c>
      <c r="I121" s="63">
        <f t="shared" si="26"/>
        <v>0</v>
      </c>
      <c r="J121" s="474"/>
      <c r="K121" s="494"/>
      <c r="L121" s="496" t="str">
        <f>IF(AND('1B Tableau financier'!$K$2&lt;&gt;"Pôle",C121&lt;&gt;""),1,"")</f>
        <v/>
      </c>
      <c r="M121" s="501" t="str">
        <f t="shared" si="22"/>
        <v/>
      </c>
      <c r="N121" s="502" t="str">
        <f t="shared" si="23"/>
        <v/>
      </c>
      <c r="O121" s="501" t="str">
        <f t="shared" si="24"/>
        <v/>
      </c>
      <c r="P121" s="63" t="str">
        <f t="shared" si="25"/>
        <v/>
      </c>
      <c r="Q121" s="63"/>
      <c r="R121" s="63"/>
      <c r="S121" s="648"/>
    </row>
    <row r="122" spans="1:19">
      <c r="A122" s="465"/>
      <c r="B122" s="466"/>
      <c r="C122" s="467"/>
      <c r="D122" s="467"/>
      <c r="E122" s="468"/>
      <c r="F122" s="467"/>
      <c r="G122" s="642"/>
      <c r="H122" s="379" cm="1">
        <f t="array" ref="H122">IF(B122&lt;&gt;"",INDEX(KM!$C$5:$C$20,MATCH(1,($B122&gt;=KM!$A$5:$A$20)*($B122&lt;=KM!$B$5:$B$20),0)),0)</f>
        <v>0</v>
      </c>
      <c r="I122" s="63">
        <f t="shared" si="26"/>
        <v>0</v>
      </c>
      <c r="J122" s="474"/>
      <c r="K122" s="494"/>
      <c r="L122" s="496" t="str">
        <f>IF(AND('1B Tableau financier'!$K$2&lt;&gt;"Pôle",C122&lt;&gt;""),1,"")</f>
        <v/>
      </c>
      <c r="M122" s="501" t="str">
        <f t="shared" si="22"/>
        <v/>
      </c>
      <c r="N122" s="502" t="str">
        <f t="shared" si="23"/>
        <v/>
      </c>
      <c r="O122" s="501" t="str">
        <f t="shared" si="24"/>
        <v/>
      </c>
      <c r="P122" s="63" t="str">
        <f t="shared" si="25"/>
        <v/>
      </c>
      <c r="Q122" s="63"/>
      <c r="R122" s="63"/>
      <c r="S122" s="648"/>
    </row>
    <row r="123" spans="1:19">
      <c r="A123" s="465"/>
      <c r="B123" s="466"/>
      <c r="C123" s="467"/>
      <c r="D123" s="467"/>
      <c r="E123" s="468"/>
      <c r="F123" s="467"/>
      <c r="G123" s="642"/>
      <c r="H123" s="379" cm="1">
        <f t="array" ref="H123">IF(B123&lt;&gt;"",INDEX(KM!$C$5:$C$20,MATCH(1,($B123&gt;=KM!$A$5:$A$20)*($B123&lt;=KM!$B$5:$B$20),0)),0)</f>
        <v>0</v>
      </c>
      <c r="I123" s="63">
        <f t="shared" si="26"/>
        <v>0</v>
      </c>
      <c r="J123" s="474"/>
      <c r="K123" s="494"/>
      <c r="L123" s="496" t="str">
        <f>IF(AND('1B Tableau financier'!$K$2&lt;&gt;"Pôle",C123&lt;&gt;""),1,"")</f>
        <v/>
      </c>
      <c r="M123" s="501" t="str">
        <f t="shared" si="22"/>
        <v/>
      </c>
      <c r="N123" s="502" t="str">
        <f t="shared" si="23"/>
        <v/>
      </c>
      <c r="O123" s="501" t="str">
        <f t="shared" si="24"/>
        <v/>
      </c>
      <c r="P123" s="63" t="str">
        <f t="shared" si="25"/>
        <v/>
      </c>
      <c r="Q123" s="63"/>
      <c r="R123" s="63"/>
      <c r="S123" s="648"/>
    </row>
    <row r="124" spans="1:19">
      <c r="A124" s="465"/>
      <c r="B124" s="466"/>
      <c r="C124" s="467"/>
      <c r="D124" s="467"/>
      <c r="E124" s="468"/>
      <c r="F124" s="467"/>
      <c r="G124" s="642"/>
      <c r="H124" s="379" cm="1">
        <f t="array" ref="H124">IF(B124&lt;&gt;"",INDEX(KM!$C$5:$C$20,MATCH(1,($B124&gt;=KM!$A$5:$A$20)*($B124&lt;=KM!$B$5:$B$20),0)),0)</f>
        <v>0</v>
      </c>
      <c r="I124" s="63">
        <f t="shared" si="26"/>
        <v>0</v>
      </c>
      <c r="J124" s="474"/>
      <c r="K124" s="494"/>
      <c r="L124" s="496" t="str">
        <f>IF(AND('1B Tableau financier'!$K$2&lt;&gt;"Pôle",C124&lt;&gt;""),1,"")</f>
        <v/>
      </c>
      <c r="M124" s="501" t="str">
        <f t="shared" si="22"/>
        <v/>
      </c>
      <c r="N124" s="502" t="str">
        <f t="shared" si="23"/>
        <v/>
      </c>
      <c r="O124" s="501" t="str">
        <f t="shared" si="24"/>
        <v/>
      </c>
      <c r="P124" s="63" t="str">
        <f t="shared" si="25"/>
        <v/>
      </c>
      <c r="Q124" s="63"/>
      <c r="R124" s="63"/>
      <c r="S124" s="648"/>
    </row>
    <row r="125" spans="1:19">
      <c r="A125" s="465"/>
      <c r="B125" s="466"/>
      <c r="C125" s="467"/>
      <c r="D125" s="467"/>
      <c r="E125" s="468"/>
      <c r="F125" s="467"/>
      <c r="G125" s="642"/>
      <c r="H125" s="379" cm="1">
        <f t="array" ref="H125">IF(B125&lt;&gt;"",INDEX(KM!$C$5:$C$20,MATCH(1,($B125&gt;=KM!$A$5:$A$20)*($B125&lt;=KM!$B$5:$B$20),0)),0)</f>
        <v>0</v>
      </c>
      <c r="I125" s="63">
        <f t="shared" si="26"/>
        <v>0</v>
      </c>
      <c r="J125" s="474"/>
      <c r="K125" s="494"/>
      <c r="L125" s="496" t="str">
        <f>IF(AND('1B Tableau financier'!$K$2&lt;&gt;"Pôle",C125&lt;&gt;""),1,"")</f>
        <v/>
      </c>
      <c r="M125" s="501" t="str">
        <f t="shared" si="22"/>
        <v/>
      </c>
      <c r="N125" s="502" t="str">
        <f t="shared" si="23"/>
        <v/>
      </c>
      <c r="O125" s="501" t="str">
        <f t="shared" si="24"/>
        <v/>
      </c>
      <c r="P125" s="63" t="str">
        <f t="shared" si="25"/>
        <v/>
      </c>
      <c r="Q125" s="63"/>
      <c r="R125" s="63"/>
      <c r="S125" s="648"/>
    </row>
    <row r="126" spans="1:19">
      <c r="A126" s="465"/>
      <c r="B126" s="466"/>
      <c r="C126" s="467"/>
      <c r="D126" s="467"/>
      <c r="E126" s="468"/>
      <c r="F126" s="467"/>
      <c r="G126" s="642"/>
      <c r="H126" s="379" cm="1">
        <f t="array" ref="H126">IF(B126&lt;&gt;"",INDEX(KM!$C$5:$C$20,MATCH(1,($B126&gt;=KM!$A$5:$A$20)*($B126&lt;=KM!$B$5:$B$20),0)),0)</f>
        <v>0</v>
      </c>
      <c r="I126" s="63">
        <f t="shared" si="26"/>
        <v>0</v>
      </c>
      <c r="J126" s="474"/>
      <c r="K126" s="494"/>
      <c r="L126" s="496" t="str">
        <f>IF(AND('1B Tableau financier'!$K$2&lt;&gt;"Pôle",C126&lt;&gt;""),1,"")</f>
        <v/>
      </c>
      <c r="M126" s="501" t="str">
        <f t="shared" si="22"/>
        <v/>
      </c>
      <c r="N126" s="502" t="str">
        <f t="shared" si="23"/>
        <v/>
      </c>
      <c r="O126" s="501" t="str">
        <f t="shared" si="24"/>
        <v/>
      </c>
      <c r="P126" s="63" t="str">
        <f t="shared" si="25"/>
        <v/>
      </c>
      <c r="Q126" s="63"/>
      <c r="R126" s="63"/>
      <c r="S126" s="648"/>
    </row>
    <row r="127" spans="1:19">
      <c r="A127" s="465"/>
      <c r="B127" s="466"/>
      <c r="C127" s="467"/>
      <c r="D127" s="467"/>
      <c r="E127" s="468"/>
      <c r="F127" s="467"/>
      <c r="G127" s="642"/>
      <c r="H127" s="379" cm="1">
        <f t="array" ref="H127">IF(B127&lt;&gt;"",INDEX(KM!$C$5:$C$20,MATCH(1,($B127&gt;=KM!$A$5:$A$20)*($B127&lt;=KM!$B$5:$B$20),0)),0)</f>
        <v>0</v>
      </c>
      <c r="I127" s="63">
        <f t="shared" si="26"/>
        <v>0</v>
      </c>
      <c r="J127" s="474"/>
      <c r="K127" s="494"/>
      <c r="L127" s="496" t="str">
        <f>IF(AND('1B Tableau financier'!$K$2&lt;&gt;"Pôle",C127&lt;&gt;""),1,"")</f>
        <v/>
      </c>
      <c r="M127" s="501" t="str">
        <f t="shared" si="22"/>
        <v/>
      </c>
      <c r="N127" s="502" t="str">
        <f t="shared" si="23"/>
        <v/>
      </c>
      <c r="O127" s="501" t="str">
        <f t="shared" si="24"/>
        <v/>
      </c>
      <c r="P127" s="63" t="str">
        <f t="shared" si="25"/>
        <v/>
      </c>
      <c r="Q127" s="63"/>
      <c r="R127" s="63"/>
      <c r="S127" s="648"/>
    </row>
    <row r="128" spans="1:19">
      <c r="A128" s="465"/>
      <c r="B128" s="466"/>
      <c r="C128" s="467"/>
      <c r="D128" s="467"/>
      <c r="E128" s="468"/>
      <c r="F128" s="467"/>
      <c r="G128" s="642"/>
      <c r="H128" s="379" cm="1">
        <f t="array" ref="H128">IF(B128&lt;&gt;"",INDEX(KM!$C$5:$C$20,MATCH(1,($B128&gt;=KM!$A$5:$A$20)*($B128&lt;=KM!$B$5:$B$20),0)),0)</f>
        <v>0</v>
      </c>
      <c r="I128" s="63">
        <f t="shared" si="26"/>
        <v>0</v>
      </c>
      <c r="J128" s="474"/>
      <c r="K128" s="494"/>
      <c r="L128" s="496" t="str">
        <f>IF(AND('1B Tableau financier'!$K$2&lt;&gt;"Pôle",C128&lt;&gt;""),1,"")</f>
        <v/>
      </c>
      <c r="M128" s="501" t="str">
        <f t="shared" si="22"/>
        <v/>
      </c>
      <c r="N128" s="502" t="str">
        <f t="shared" si="23"/>
        <v/>
      </c>
      <c r="O128" s="501" t="str">
        <f t="shared" si="24"/>
        <v/>
      </c>
      <c r="P128" s="63" t="str">
        <f t="shared" si="25"/>
        <v/>
      </c>
      <c r="Q128" s="63"/>
      <c r="R128" s="63"/>
      <c r="S128" s="648"/>
    </row>
    <row r="129" spans="1:19">
      <c r="A129" s="465"/>
      <c r="B129" s="466"/>
      <c r="C129" s="467"/>
      <c r="D129" s="467"/>
      <c r="E129" s="468"/>
      <c r="F129" s="467"/>
      <c r="G129" s="642"/>
      <c r="H129" s="379" cm="1">
        <f t="array" ref="H129">IF(B129&lt;&gt;"",INDEX(KM!$C$5:$C$20,MATCH(1,($B129&gt;=KM!$A$5:$A$20)*($B129&lt;=KM!$B$5:$B$20),0)),0)</f>
        <v>0</v>
      </c>
      <c r="I129" s="63">
        <f t="shared" si="26"/>
        <v>0</v>
      </c>
      <c r="J129" s="474"/>
      <c r="K129" s="494"/>
      <c r="L129" s="496" t="str">
        <f>IF(AND('1B Tableau financier'!$K$2&lt;&gt;"Pôle",C129&lt;&gt;""),1,"")</f>
        <v/>
      </c>
      <c r="M129" s="501" t="str">
        <f t="shared" si="22"/>
        <v/>
      </c>
      <c r="N129" s="502" t="str">
        <f t="shared" si="23"/>
        <v/>
      </c>
      <c r="O129" s="501" t="str">
        <f t="shared" si="24"/>
        <v/>
      </c>
      <c r="P129" s="63" t="str">
        <f t="shared" si="25"/>
        <v/>
      </c>
      <c r="Q129" s="63"/>
      <c r="R129" s="63"/>
      <c r="S129" s="648"/>
    </row>
    <row r="130" spans="1:19">
      <c r="A130" s="465"/>
      <c r="B130" s="466"/>
      <c r="C130" s="467"/>
      <c r="D130" s="467"/>
      <c r="E130" s="468"/>
      <c r="F130" s="467"/>
      <c r="G130" s="642"/>
      <c r="H130" s="379" cm="1">
        <f t="array" ref="H130">IF(B130&lt;&gt;"",INDEX(KM!$C$5:$C$20,MATCH(1,($B130&gt;=KM!$A$5:$A$20)*($B130&lt;=KM!$B$5:$B$20),0)),0)</f>
        <v>0</v>
      </c>
      <c r="I130" s="63">
        <f t="shared" si="26"/>
        <v>0</v>
      </c>
      <c r="J130" s="474"/>
      <c r="K130" s="494"/>
      <c r="L130" s="496" t="str">
        <f>IF(AND('1B Tableau financier'!$K$2&lt;&gt;"Pôle",C130&lt;&gt;""),1,"")</f>
        <v/>
      </c>
      <c r="M130" s="501" t="str">
        <f t="shared" si="22"/>
        <v/>
      </c>
      <c r="N130" s="502" t="str">
        <f t="shared" si="23"/>
        <v/>
      </c>
      <c r="O130" s="501" t="str">
        <f t="shared" si="24"/>
        <v/>
      </c>
      <c r="P130" s="63" t="str">
        <f t="shared" si="25"/>
        <v/>
      </c>
      <c r="Q130" s="63"/>
      <c r="R130" s="63"/>
      <c r="S130" s="648"/>
    </row>
    <row r="131" spans="1:19">
      <c r="A131" s="465"/>
      <c r="B131" s="466"/>
      <c r="C131" s="467"/>
      <c r="D131" s="467"/>
      <c r="E131" s="468"/>
      <c r="F131" s="467"/>
      <c r="G131" s="642"/>
      <c r="H131" s="379" cm="1">
        <f t="array" ref="H131">IF(B131&lt;&gt;"",INDEX(KM!$C$5:$C$20,MATCH(1,($B131&gt;=KM!$A$5:$A$20)*($B131&lt;=KM!$B$5:$B$20),0)),0)</f>
        <v>0</v>
      </c>
      <c r="I131" s="63">
        <f t="shared" si="26"/>
        <v>0</v>
      </c>
      <c r="J131" s="474"/>
      <c r="K131" s="494"/>
      <c r="L131" s="496" t="str">
        <f>IF(AND('1B Tableau financier'!$K$2&lt;&gt;"Pôle",C131&lt;&gt;""),1,"")</f>
        <v/>
      </c>
      <c r="M131" s="501" t="str">
        <f t="shared" si="22"/>
        <v/>
      </c>
      <c r="N131" s="502" t="str">
        <f t="shared" si="23"/>
        <v/>
      </c>
      <c r="O131" s="501" t="str">
        <f t="shared" si="24"/>
        <v/>
      </c>
      <c r="P131" s="63" t="str">
        <f t="shared" si="25"/>
        <v/>
      </c>
      <c r="Q131" s="63"/>
      <c r="R131" s="63"/>
      <c r="S131" s="648"/>
    </row>
    <row r="132" spans="1:19">
      <c r="A132" s="465"/>
      <c r="B132" s="466"/>
      <c r="C132" s="467"/>
      <c r="D132" s="467"/>
      <c r="E132" s="468"/>
      <c r="F132" s="467"/>
      <c r="G132" s="642"/>
      <c r="H132" s="379" cm="1">
        <f t="array" ref="H132">IF(B132&lt;&gt;"",INDEX(KM!$C$5:$C$20,MATCH(1,($B132&gt;=KM!$A$5:$A$20)*($B132&lt;=KM!$B$5:$B$20),0)),0)</f>
        <v>0</v>
      </c>
      <c r="I132" s="63">
        <f t="shared" si="26"/>
        <v>0</v>
      </c>
      <c r="J132" s="474"/>
      <c r="K132" s="494"/>
      <c r="L132" s="496" t="str">
        <f>IF(AND('1B Tableau financier'!$K$2&lt;&gt;"Pôle",C132&lt;&gt;""),1,"")</f>
        <v/>
      </c>
      <c r="M132" s="501" t="str">
        <f t="shared" si="22"/>
        <v/>
      </c>
      <c r="N132" s="502" t="str">
        <f t="shared" si="23"/>
        <v/>
      </c>
      <c r="O132" s="501" t="str">
        <f t="shared" si="24"/>
        <v/>
      </c>
      <c r="P132" s="63" t="str">
        <f t="shared" si="25"/>
        <v/>
      </c>
      <c r="Q132" s="63"/>
      <c r="R132" s="63"/>
      <c r="S132" s="648"/>
    </row>
    <row r="133" spans="1:19">
      <c r="A133" s="465"/>
      <c r="B133" s="466"/>
      <c r="C133" s="467"/>
      <c r="D133" s="467"/>
      <c r="E133" s="468"/>
      <c r="F133" s="467"/>
      <c r="G133" s="642"/>
      <c r="H133" s="379" cm="1">
        <f t="array" ref="H133">IF(B133&lt;&gt;"",INDEX(KM!$C$5:$C$20,MATCH(1,($B133&gt;=KM!$A$5:$A$20)*($B133&lt;=KM!$B$5:$B$20),0)),0)</f>
        <v>0</v>
      </c>
      <c r="I133" s="63">
        <f t="shared" si="26"/>
        <v>0</v>
      </c>
      <c r="J133" s="474"/>
      <c r="K133" s="494"/>
      <c r="L133" s="496" t="str">
        <f>IF(AND('1B Tableau financier'!$K$2&lt;&gt;"Pôle",C133&lt;&gt;""),1,"")</f>
        <v/>
      </c>
      <c r="M133" s="501" t="str">
        <f t="shared" si="22"/>
        <v/>
      </c>
      <c r="N133" s="502" t="str">
        <f t="shared" si="23"/>
        <v/>
      </c>
      <c r="O133" s="501" t="str">
        <f t="shared" si="24"/>
        <v/>
      </c>
      <c r="P133" s="63" t="str">
        <f t="shared" si="25"/>
        <v/>
      </c>
      <c r="Q133" s="63"/>
      <c r="R133" s="63"/>
      <c r="S133" s="648"/>
    </row>
    <row r="134" spans="1:19">
      <c r="A134" s="465"/>
      <c r="B134" s="466"/>
      <c r="C134" s="467"/>
      <c r="D134" s="467"/>
      <c r="E134" s="468"/>
      <c r="F134" s="467"/>
      <c r="G134" s="642"/>
      <c r="H134" s="379" cm="1">
        <f t="array" ref="H134">IF(B134&lt;&gt;"",INDEX(KM!$C$5:$C$20,MATCH(1,($B134&gt;=KM!$A$5:$A$20)*($B134&lt;=KM!$B$5:$B$20),0)),0)</f>
        <v>0</v>
      </c>
      <c r="I134" s="63">
        <f t="shared" si="26"/>
        <v>0</v>
      </c>
      <c r="J134" s="474"/>
      <c r="K134" s="494"/>
      <c r="L134" s="496" t="str">
        <f>IF(AND('1B Tableau financier'!$K$2&lt;&gt;"Pôle",C134&lt;&gt;""),1,"")</f>
        <v/>
      </c>
      <c r="M134" s="501" t="str">
        <f t="shared" si="22"/>
        <v/>
      </c>
      <c r="N134" s="502" t="str">
        <f t="shared" si="23"/>
        <v/>
      </c>
      <c r="O134" s="501" t="str">
        <f t="shared" si="24"/>
        <v/>
      </c>
      <c r="P134" s="63" t="str">
        <f t="shared" si="25"/>
        <v/>
      </c>
      <c r="Q134" s="63"/>
      <c r="R134" s="63"/>
      <c r="S134" s="648"/>
    </row>
    <row r="135" spans="1:19">
      <c r="A135" s="465"/>
      <c r="B135" s="466"/>
      <c r="C135" s="467"/>
      <c r="D135" s="467"/>
      <c r="E135" s="468"/>
      <c r="F135" s="467"/>
      <c r="G135" s="642"/>
      <c r="H135" s="379" cm="1">
        <f t="array" ref="H135">IF(B135&lt;&gt;"",INDEX(KM!$C$5:$C$20,MATCH(1,($B135&gt;=KM!$A$5:$A$20)*($B135&lt;=KM!$B$5:$B$20),0)),0)</f>
        <v>0</v>
      </c>
      <c r="I135" s="63">
        <f t="shared" si="26"/>
        <v>0</v>
      </c>
      <c r="J135" s="474"/>
      <c r="K135" s="494"/>
      <c r="L135" s="496" t="str">
        <f>IF(AND('1B Tableau financier'!$K$2&lt;&gt;"Pôle",C135&lt;&gt;""),1,"")</f>
        <v/>
      </c>
      <c r="M135" s="501" t="str">
        <f t="shared" si="22"/>
        <v/>
      </c>
      <c r="N135" s="502" t="str">
        <f t="shared" si="23"/>
        <v/>
      </c>
      <c r="O135" s="501" t="str">
        <f t="shared" si="24"/>
        <v/>
      </c>
      <c r="P135" s="63" t="str">
        <f t="shared" si="25"/>
        <v/>
      </c>
      <c r="Q135" s="63"/>
      <c r="R135" s="63"/>
      <c r="S135" s="648"/>
    </row>
    <row r="136" spans="1:19">
      <c r="A136" s="465"/>
      <c r="B136" s="466"/>
      <c r="C136" s="467"/>
      <c r="D136" s="467"/>
      <c r="E136" s="468"/>
      <c r="F136" s="467"/>
      <c r="G136" s="642"/>
      <c r="H136" s="379" cm="1">
        <f t="array" ref="H136">IF(B136&lt;&gt;"",INDEX(KM!$C$5:$C$20,MATCH(1,($B136&gt;=KM!$A$5:$A$20)*($B136&lt;=KM!$B$5:$B$20),0)),0)</f>
        <v>0</v>
      </c>
      <c r="I136" s="63">
        <f t="shared" si="26"/>
        <v>0</v>
      </c>
      <c r="J136" s="474"/>
      <c r="K136" s="494"/>
      <c r="L136" s="496" t="str">
        <f>IF(AND('1B Tableau financier'!$K$2&lt;&gt;"Pôle",C136&lt;&gt;""),1,"")</f>
        <v/>
      </c>
      <c r="M136" s="501" t="str">
        <f t="shared" si="22"/>
        <v/>
      </c>
      <c r="N136" s="502" t="str">
        <f t="shared" si="23"/>
        <v/>
      </c>
      <c r="O136" s="501" t="str">
        <f t="shared" si="24"/>
        <v/>
      </c>
      <c r="P136" s="63" t="str">
        <f t="shared" si="25"/>
        <v/>
      </c>
      <c r="Q136" s="63"/>
      <c r="R136" s="63"/>
      <c r="S136" s="648"/>
    </row>
    <row r="137" spans="1:19">
      <c r="A137" s="465"/>
      <c r="B137" s="466"/>
      <c r="C137" s="467"/>
      <c r="D137" s="467"/>
      <c r="E137" s="468"/>
      <c r="F137" s="467"/>
      <c r="G137" s="642"/>
      <c r="H137" s="379" cm="1">
        <f t="array" ref="H137">IF(B137&lt;&gt;"",INDEX(KM!$C$5:$C$20,MATCH(1,($B137&gt;=KM!$A$5:$A$20)*($B137&lt;=KM!$B$5:$B$20),0)),0)</f>
        <v>0</v>
      </c>
      <c r="I137" s="63">
        <f t="shared" si="26"/>
        <v>0</v>
      </c>
      <c r="J137" s="474"/>
      <c r="K137" s="494"/>
      <c r="L137" s="496" t="str">
        <f>IF(AND('1B Tableau financier'!$K$2&lt;&gt;"Pôle",C137&lt;&gt;""),1,"")</f>
        <v/>
      </c>
      <c r="M137" s="501" t="str">
        <f t="shared" si="22"/>
        <v/>
      </c>
      <c r="N137" s="502" t="str">
        <f t="shared" si="23"/>
        <v/>
      </c>
      <c r="O137" s="501" t="str">
        <f t="shared" si="24"/>
        <v/>
      </c>
      <c r="P137" s="63" t="str">
        <f t="shared" si="25"/>
        <v/>
      </c>
      <c r="Q137" s="63"/>
      <c r="R137" s="63"/>
      <c r="S137" s="648"/>
    </row>
    <row r="138" spans="1:19">
      <c r="A138" s="465"/>
      <c r="B138" s="466"/>
      <c r="C138" s="467"/>
      <c r="D138" s="467"/>
      <c r="E138" s="468"/>
      <c r="F138" s="467"/>
      <c r="G138" s="642"/>
      <c r="H138" s="379" cm="1">
        <f t="array" ref="H138">IF(B138&lt;&gt;"",INDEX(KM!$C$5:$C$20,MATCH(1,($B138&gt;=KM!$A$5:$A$20)*($B138&lt;=KM!$B$5:$B$20),0)),0)</f>
        <v>0</v>
      </c>
      <c r="I138" s="63">
        <f t="shared" ref="I138:I168" si="27">G138*H138</f>
        <v>0</v>
      </c>
      <c r="J138" s="474"/>
      <c r="K138" s="494"/>
      <c r="L138" s="496" t="str">
        <f>IF(AND('1B Tableau financier'!$K$2&lt;&gt;"Pôle",C138&lt;&gt;""),1,"")</f>
        <v/>
      </c>
      <c r="M138" s="501" t="str">
        <f t="shared" ref="M138:M168" si="28">IF(L138=1,I138+J138+K138,"")</f>
        <v/>
      </c>
      <c r="N138" s="502" t="str">
        <f t="shared" ref="N138:N168" si="29">IF(L138=2,(I138+J138+K138)/2,"")</f>
        <v/>
      </c>
      <c r="O138" s="501" t="str">
        <f t="shared" si="24"/>
        <v/>
      </c>
      <c r="P138" s="63" t="str">
        <f t="shared" si="25"/>
        <v/>
      </c>
      <c r="Q138" s="63"/>
      <c r="R138" s="63"/>
      <c r="S138" s="648"/>
    </row>
    <row r="139" spans="1:19">
      <c r="A139" s="465"/>
      <c r="B139" s="466"/>
      <c r="C139" s="467"/>
      <c r="D139" s="467"/>
      <c r="E139" s="468"/>
      <c r="F139" s="467"/>
      <c r="G139" s="642"/>
      <c r="H139" s="379" cm="1">
        <f t="array" ref="H139">IF(B139&lt;&gt;"",INDEX(KM!$C$5:$C$20,MATCH(1,($B139&gt;=KM!$A$5:$A$20)*($B139&lt;=KM!$B$5:$B$20),0)),0)</f>
        <v>0</v>
      </c>
      <c r="I139" s="63">
        <f t="shared" si="27"/>
        <v>0</v>
      </c>
      <c r="J139" s="474"/>
      <c r="K139" s="494"/>
      <c r="L139" s="496" t="str">
        <f>IF(AND('1B Tableau financier'!$K$2&lt;&gt;"Pôle",C139&lt;&gt;""),1,"")</f>
        <v/>
      </c>
      <c r="M139" s="501" t="str">
        <f t="shared" si="28"/>
        <v/>
      </c>
      <c r="N139" s="502" t="str">
        <f t="shared" si="29"/>
        <v/>
      </c>
      <c r="O139" s="501" t="str">
        <f t="shared" si="24"/>
        <v/>
      </c>
      <c r="P139" s="63" t="str">
        <f t="shared" si="25"/>
        <v/>
      </c>
      <c r="Q139" s="63"/>
      <c r="R139" s="63"/>
      <c r="S139" s="648"/>
    </row>
    <row r="140" spans="1:19">
      <c r="A140" s="465"/>
      <c r="B140" s="466"/>
      <c r="C140" s="467"/>
      <c r="D140" s="467"/>
      <c r="E140" s="468"/>
      <c r="F140" s="467"/>
      <c r="G140" s="642"/>
      <c r="H140" s="379" cm="1">
        <f t="array" ref="H140">IF(B140&lt;&gt;"",INDEX(KM!$C$5:$C$20,MATCH(1,($B140&gt;=KM!$A$5:$A$20)*($B140&lt;=KM!$B$5:$B$20),0)),0)</f>
        <v>0</v>
      </c>
      <c r="I140" s="63">
        <f t="shared" si="27"/>
        <v>0</v>
      </c>
      <c r="J140" s="474"/>
      <c r="K140" s="494"/>
      <c r="L140" s="496" t="str">
        <f>IF(AND('1B Tableau financier'!$K$2&lt;&gt;"Pôle",C140&lt;&gt;""),1,"")</f>
        <v/>
      </c>
      <c r="M140" s="501" t="str">
        <f t="shared" si="28"/>
        <v/>
      </c>
      <c r="N140" s="502" t="str">
        <f t="shared" si="29"/>
        <v/>
      </c>
      <c r="O140" s="501" t="str">
        <f t="shared" si="24"/>
        <v/>
      </c>
      <c r="P140" s="63" t="str">
        <f t="shared" si="25"/>
        <v/>
      </c>
      <c r="Q140" s="63"/>
      <c r="R140" s="63"/>
      <c r="S140" s="648"/>
    </row>
    <row r="141" spans="1:19">
      <c r="A141" s="465"/>
      <c r="B141" s="466"/>
      <c r="C141" s="467"/>
      <c r="D141" s="467"/>
      <c r="E141" s="468"/>
      <c r="F141" s="467"/>
      <c r="G141" s="642"/>
      <c r="H141" s="379" cm="1">
        <f t="array" ref="H141">IF(B141&lt;&gt;"",INDEX(KM!$C$5:$C$20,MATCH(1,($B141&gt;=KM!$A$5:$A$20)*($B141&lt;=KM!$B$5:$B$20),0)),0)</f>
        <v>0</v>
      </c>
      <c r="I141" s="63">
        <f t="shared" si="27"/>
        <v>0</v>
      </c>
      <c r="J141" s="474"/>
      <c r="K141" s="494"/>
      <c r="L141" s="496" t="str">
        <f>IF(AND('1B Tableau financier'!$K$2&lt;&gt;"Pôle",C141&lt;&gt;""),1,"")</f>
        <v/>
      </c>
      <c r="M141" s="501" t="str">
        <f t="shared" si="28"/>
        <v/>
      </c>
      <c r="N141" s="502" t="str">
        <f t="shared" si="29"/>
        <v/>
      </c>
      <c r="O141" s="501" t="str">
        <f t="shared" si="24"/>
        <v/>
      </c>
      <c r="P141" s="63" t="str">
        <f t="shared" si="25"/>
        <v/>
      </c>
      <c r="Q141" s="63"/>
      <c r="R141" s="63"/>
      <c r="S141" s="648"/>
    </row>
    <row r="142" spans="1:19">
      <c r="A142" s="465"/>
      <c r="B142" s="466"/>
      <c r="C142" s="467"/>
      <c r="D142" s="467"/>
      <c r="E142" s="468"/>
      <c r="F142" s="467"/>
      <c r="G142" s="642"/>
      <c r="H142" s="379" cm="1">
        <f t="array" ref="H142">IF(B142&lt;&gt;"",INDEX(KM!$C$5:$C$20,MATCH(1,($B142&gt;=KM!$A$5:$A$20)*($B142&lt;=KM!$B$5:$B$20),0)),0)</f>
        <v>0</v>
      </c>
      <c r="I142" s="63">
        <f t="shared" si="27"/>
        <v>0</v>
      </c>
      <c r="J142" s="474"/>
      <c r="K142" s="494"/>
      <c r="L142" s="496" t="str">
        <f>IF(AND('1B Tableau financier'!$K$2&lt;&gt;"Pôle",C142&lt;&gt;""),1,"")</f>
        <v/>
      </c>
      <c r="M142" s="501" t="str">
        <f t="shared" si="28"/>
        <v/>
      </c>
      <c r="N142" s="502" t="str">
        <f t="shared" si="29"/>
        <v/>
      </c>
      <c r="O142" s="501" t="str">
        <f t="shared" si="24"/>
        <v/>
      </c>
      <c r="P142" s="63" t="str">
        <f t="shared" si="25"/>
        <v/>
      </c>
      <c r="Q142" s="63"/>
      <c r="R142" s="63"/>
      <c r="S142" s="648"/>
    </row>
    <row r="143" spans="1:19" hidden="1">
      <c r="A143" s="465"/>
      <c r="B143" s="466"/>
      <c r="C143" s="467"/>
      <c r="D143" s="467"/>
      <c r="E143" s="468"/>
      <c r="F143" s="467"/>
      <c r="G143" s="642"/>
      <c r="H143" s="379" cm="1">
        <f t="array" ref="H143">IF(B143&lt;&gt;"",INDEX(KM!$C$5:$C$20,MATCH(1,($B143&gt;=KM!$A$5:$A$20)*($B143&lt;=KM!$B$5:$B$20),0)),0)</f>
        <v>0</v>
      </c>
      <c r="I143" s="63">
        <f t="shared" si="27"/>
        <v>0</v>
      </c>
      <c r="J143" s="474"/>
      <c r="K143" s="494"/>
      <c r="L143" s="496" t="str">
        <f>IF(AND('1B Tableau financier'!$K$2&lt;&gt;"Pôle",C143&lt;&gt;""),1,"")</f>
        <v/>
      </c>
      <c r="M143" s="501" t="str">
        <f t="shared" si="28"/>
        <v/>
      </c>
      <c r="N143" s="502" t="str">
        <f t="shared" si="29"/>
        <v/>
      </c>
      <c r="O143" s="501" t="str">
        <f t="shared" si="24"/>
        <v/>
      </c>
      <c r="P143" s="63" t="str">
        <f t="shared" si="25"/>
        <v/>
      </c>
      <c r="Q143" s="63"/>
      <c r="R143" s="63"/>
      <c r="S143" s="648"/>
    </row>
    <row r="144" spans="1:19" hidden="1">
      <c r="A144" s="465"/>
      <c r="B144" s="466"/>
      <c r="C144" s="467"/>
      <c r="D144" s="467"/>
      <c r="E144" s="468"/>
      <c r="F144" s="467"/>
      <c r="G144" s="642"/>
      <c r="H144" s="379" cm="1">
        <f t="array" ref="H144">IF(B144&lt;&gt;"",INDEX(KM!$C$5:$C$20,MATCH(1,($B144&gt;=KM!$A$5:$A$20)*($B144&lt;=KM!$B$5:$B$20),0)),0)</f>
        <v>0</v>
      </c>
      <c r="I144" s="63">
        <f t="shared" si="27"/>
        <v>0</v>
      </c>
      <c r="J144" s="474"/>
      <c r="K144" s="494"/>
      <c r="L144" s="496" t="str">
        <f>IF(AND('1B Tableau financier'!$K$2&lt;&gt;"Pôle",C144&lt;&gt;""),1,"")</f>
        <v/>
      </c>
      <c r="M144" s="501" t="str">
        <f t="shared" si="28"/>
        <v/>
      </c>
      <c r="N144" s="502" t="str">
        <f t="shared" si="29"/>
        <v/>
      </c>
      <c r="O144" s="501" t="str">
        <f t="shared" si="24"/>
        <v/>
      </c>
      <c r="P144" s="63" t="str">
        <f t="shared" si="25"/>
        <v/>
      </c>
      <c r="Q144" s="63"/>
      <c r="R144" s="63"/>
      <c r="S144" s="648"/>
    </row>
    <row r="145" spans="1:19" hidden="1">
      <c r="A145" s="465"/>
      <c r="B145" s="466"/>
      <c r="C145" s="467"/>
      <c r="D145" s="467"/>
      <c r="E145" s="468"/>
      <c r="F145" s="467"/>
      <c r="G145" s="642"/>
      <c r="H145" s="379" cm="1">
        <f t="array" ref="H145">IF(B145&lt;&gt;"",INDEX(KM!$C$5:$C$20,MATCH(1,($B145&gt;=KM!$A$5:$A$20)*($B145&lt;=KM!$B$5:$B$20),0)),0)</f>
        <v>0</v>
      </c>
      <c r="I145" s="63">
        <f t="shared" si="27"/>
        <v>0</v>
      </c>
      <c r="J145" s="474"/>
      <c r="K145" s="494"/>
      <c r="L145" s="496" t="str">
        <f>IF(AND('1B Tableau financier'!$K$2&lt;&gt;"Pôle",C145&lt;&gt;""),1,"")</f>
        <v/>
      </c>
      <c r="M145" s="501" t="str">
        <f t="shared" si="28"/>
        <v/>
      </c>
      <c r="N145" s="502" t="str">
        <f t="shared" si="29"/>
        <v/>
      </c>
      <c r="O145" s="501" t="str">
        <f t="shared" si="24"/>
        <v/>
      </c>
      <c r="P145" s="63" t="str">
        <f t="shared" si="25"/>
        <v/>
      </c>
      <c r="Q145" s="63"/>
      <c r="R145" s="63"/>
      <c r="S145" s="648"/>
    </row>
    <row r="146" spans="1:19" hidden="1">
      <c r="A146" s="465"/>
      <c r="B146" s="466"/>
      <c r="C146" s="467"/>
      <c r="D146" s="467"/>
      <c r="E146" s="468"/>
      <c r="F146" s="467"/>
      <c r="G146" s="642"/>
      <c r="H146" s="379" cm="1">
        <f t="array" ref="H146">IF(B146&lt;&gt;"",INDEX(KM!$C$5:$C$20,MATCH(1,($B146&gt;=KM!$A$5:$A$20)*($B146&lt;=KM!$B$5:$B$20),0)),0)</f>
        <v>0</v>
      </c>
      <c r="I146" s="63">
        <f t="shared" si="27"/>
        <v>0</v>
      </c>
      <c r="J146" s="474"/>
      <c r="K146" s="494"/>
      <c r="L146" s="496" t="str">
        <f>IF(AND('1B Tableau financier'!$K$2&lt;&gt;"Pôle",C146&lt;&gt;""),1,"")</f>
        <v/>
      </c>
      <c r="M146" s="501" t="str">
        <f t="shared" si="28"/>
        <v/>
      </c>
      <c r="N146" s="502" t="str">
        <f t="shared" si="29"/>
        <v/>
      </c>
      <c r="O146" s="501" t="str">
        <f t="shared" si="24"/>
        <v/>
      </c>
      <c r="P146" s="63" t="str">
        <f t="shared" si="25"/>
        <v/>
      </c>
      <c r="Q146" s="63"/>
      <c r="R146" s="63"/>
      <c r="S146" s="648"/>
    </row>
    <row r="147" spans="1:19" hidden="1">
      <c r="A147" s="465"/>
      <c r="B147" s="466"/>
      <c r="C147" s="467"/>
      <c r="D147" s="467"/>
      <c r="E147" s="468"/>
      <c r="F147" s="467"/>
      <c r="G147" s="642"/>
      <c r="H147" s="379" cm="1">
        <f t="array" ref="H147">IF(B147&lt;&gt;"",INDEX(KM!$C$5:$C$20,MATCH(1,($B147&gt;=KM!$A$5:$A$20)*($B147&lt;=KM!$B$5:$B$20),0)),0)</f>
        <v>0</v>
      </c>
      <c r="I147" s="63">
        <f t="shared" si="27"/>
        <v>0</v>
      </c>
      <c r="J147" s="474"/>
      <c r="K147" s="494"/>
      <c r="L147" s="496" t="str">
        <f>IF(AND('1B Tableau financier'!$K$2&lt;&gt;"Pôle",C147&lt;&gt;""),1,"")</f>
        <v/>
      </c>
      <c r="M147" s="501" t="str">
        <f t="shared" si="28"/>
        <v/>
      </c>
      <c r="N147" s="502" t="str">
        <f t="shared" si="29"/>
        <v/>
      </c>
      <c r="O147" s="501" t="str">
        <f t="shared" si="24"/>
        <v/>
      </c>
      <c r="P147" s="63" t="str">
        <f t="shared" si="25"/>
        <v/>
      </c>
      <c r="Q147" s="63"/>
      <c r="R147" s="63"/>
      <c r="S147" s="648"/>
    </row>
    <row r="148" spans="1:19" hidden="1">
      <c r="A148" s="465"/>
      <c r="B148" s="466"/>
      <c r="C148" s="467"/>
      <c r="D148" s="467"/>
      <c r="E148" s="468"/>
      <c r="F148" s="467"/>
      <c r="G148" s="642"/>
      <c r="H148" s="379" cm="1">
        <f t="array" ref="H148">IF(B148&lt;&gt;"",INDEX(KM!$C$5:$C$20,MATCH(1,($B148&gt;=KM!$A$5:$A$20)*($B148&lt;=KM!$B$5:$B$20),0)),0)</f>
        <v>0</v>
      </c>
      <c r="I148" s="63">
        <f t="shared" si="27"/>
        <v>0</v>
      </c>
      <c r="J148" s="474"/>
      <c r="K148" s="494"/>
      <c r="L148" s="496" t="str">
        <f>IF(AND('1B Tableau financier'!$K$2&lt;&gt;"Pôle",C148&lt;&gt;""),1,"")</f>
        <v/>
      </c>
      <c r="M148" s="501" t="str">
        <f t="shared" si="28"/>
        <v/>
      </c>
      <c r="N148" s="502" t="str">
        <f t="shared" si="29"/>
        <v/>
      </c>
      <c r="O148" s="501" t="str">
        <f t="shared" si="24"/>
        <v/>
      </c>
      <c r="P148" s="63" t="str">
        <f t="shared" si="25"/>
        <v/>
      </c>
      <c r="Q148" s="63"/>
      <c r="R148" s="63"/>
      <c r="S148" s="648"/>
    </row>
    <row r="149" spans="1:19" hidden="1">
      <c r="A149" s="465"/>
      <c r="B149" s="466"/>
      <c r="C149" s="467"/>
      <c r="D149" s="467"/>
      <c r="E149" s="468"/>
      <c r="F149" s="467"/>
      <c r="G149" s="642"/>
      <c r="H149" s="379" cm="1">
        <f t="array" ref="H149">IF(B149&lt;&gt;"",INDEX(KM!$C$5:$C$20,MATCH(1,($B149&gt;=KM!$A$5:$A$20)*($B149&lt;=KM!$B$5:$B$20),0)),0)</f>
        <v>0</v>
      </c>
      <c r="I149" s="63">
        <f t="shared" si="27"/>
        <v>0</v>
      </c>
      <c r="J149" s="474"/>
      <c r="K149" s="494"/>
      <c r="L149" s="496" t="str">
        <f>IF(AND('1B Tableau financier'!$K$2&lt;&gt;"Pôle",C149&lt;&gt;""),1,"")</f>
        <v/>
      </c>
      <c r="M149" s="501" t="str">
        <f t="shared" si="28"/>
        <v/>
      </c>
      <c r="N149" s="502" t="str">
        <f t="shared" si="29"/>
        <v/>
      </c>
      <c r="O149" s="501" t="str">
        <f t="shared" si="24"/>
        <v/>
      </c>
      <c r="P149" s="63" t="str">
        <f t="shared" si="25"/>
        <v/>
      </c>
      <c r="Q149" s="63"/>
      <c r="R149" s="63"/>
      <c r="S149" s="648"/>
    </row>
    <row r="150" spans="1:19" hidden="1">
      <c r="A150" s="465"/>
      <c r="B150" s="466"/>
      <c r="C150" s="467"/>
      <c r="D150" s="467"/>
      <c r="E150" s="468"/>
      <c r="F150" s="467"/>
      <c r="G150" s="642"/>
      <c r="H150" s="379" cm="1">
        <f t="array" ref="H150">IF(B150&lt;&gt;"",INDEX(KM!$C$5:$C$20,MATCH(1,($B150&gt;=KM!$A$5:$A$20)*($B150&lt;=KM!$B$5:$B$20),0)),0)</f>
        <v>0</v>
      </c>
      <c r="I150" s="63">
        <f t="shared" si="27"/>
        <v>0</v>
      </c>
      <c r="J150" s="474"/>
      <c r="K150" s="494"/>
      <c r="L150" s="496" t="str">
        <f>IF(AND('1B Tableau financier'!$K$2&lt;&gt;"Pôle",C150&lt;&gt;""),1,"")</f>
        <v/>
      </c>
      <c r="M150" s="501" t="str">
        <f t="shared" si="28"/>
        <v/>
      </c>
      <c r="N150" s="502" t="str">
        <f t="shared" si="29"/>
        <v/>
      </c>
      <c r="O150" s="501" t="str">
        <f t="shared" si="24"/>
        <v/>
      </c>
      <c r="P150" s="63" t="str">
        <f t="shared" si="25"/>
        <v/>
      </c>
      <c r="Q150" s="63"/>
      <c r="R150" s="63"/>
      <c r="S150" s="648"/>
    </row>
    <row r="151" spans="1:19" hidden="1">
      <c r="A151" s="465"/>
      <c r="B151" s="466"/>
      <c r="C151" s="467"/>
      <c r="D151" s="467"/>
      <c r="E151" s="468"/>
      <c r="F151" s="467"/>
      <c r="G151" s="642"/>
      <c r="H151" s="379" cm="1">
        <f t="array" ref="H151">IF(B151&lt;&gt;"",INDEX(KM!$C$5:$C$20,MATCH(1,($B151&gt;=KM!$A$5:$A$20)*($B151&lt;=KM!$B$5:$B$20),0)),0)</f>
        <v>0</v>
      </c>
      <c r="I151" s="63">
        <f t="shared" si="27"/>
        <v>0</v>
      </c>
      <c r="J151" s="474"/>
      <c r="K151" s="494"/>
      <c r="L151" s="496" t="str">
        <f>IF(AND('1B Tableau financier'!$K$2&lt;&gt;"Pôle",C151&lt;&gt;""),1,"")</f>
        <v/>
      </c>
      <c r="M151" s="501" t="str">
        <f t="shared" si="28"/>
        <v/>
      </c>
      <c r="N151" s="502" t="str">
        <f t="shared" si="29"/>
        <v/>
      </c>
      <c r="O151" s="501" t="str">
        <f t="shared" si="24"/>
        <v/>
      </c>
      <c r="P151" s="63" t="str">
        <f t="shared" si="25"/>
        <v/>
      </c>
      <c r="Q151" s="63"/>
      <c r="R151" s="63"/>
      <c r="S151" s="648"/>
    </row>
    <row r="152" spans="1:19" hidden="1">
      <c r="A152" s="465"/>
      <c r="B152" s="466"/>
      <c r="C152" s="467"/>
      <c r="D152" s="467"/>
      <c r="E152" s="468"/>
      <c r="F152" s="467"/>
      <c r="G152" s="642"/>
      <c r="H152" s="379" cm="1">
        <f t="array" ref="H152">IF(B152&lt;&gt;"",INDEX(KM!$C$5:$C$20,MATCH(1,($B152&gt;=KM!$A$5:$A$20)*($B152&lt;=KM!$B$5:$B$20),0)),0)</f>
        <v>0</v>
      </c>
      <c r="I152" s="63">
        <f t="shared" si="27"/>
        <v>0</v>
      </c>
      <c r="J152" s="474"/>
      <c r="K152" s="494"/>
      <c r="L152" s="496" t="str">
        <f>IF(AND('1B Tableau financier'!$K$2&lt;&gt;"Pôle",C152&lt;&gt;""),1,"")</f>
        <v/>
      </c>
      <c r="M152" s="501" t="str">
        <f t="shared" si="28"/>
        <v/>
      </c>
      <c r="N152" s="502" t="str">
        <f t="shared" si="29"/>
        <v/>
      </c>
      <c r="O152" s="501" t="str">
        <f t="shared" si="24"/>
        <v/>
      </c>
      <c r="P152" s="63" t="str">
        <f t="shared" si="25"/>
        <v/>
      </c>
      <c r="Q152" s="63"/>
      <c r="R152" s="63"/>
      <c r="S152" s="648"/>
    </row>
    <row r="153" spans="1:19" hidden="1">
      <c r="A153" s="465"/>
      <c r="B153" s="466"/>
      <c r="C153" s="467"/>
      <c r="D153" s="467"/>
      <c r="E153" s="468"/>
      <c r="F153" s="467"/>
      <c r="G153" s="642"/>
      <c r="H153" s="379" cm="1">
        <f t="array" ref="H153">IF(B153&lt;&gt;"",INDEX(KM!$C$5:$C$20,MATCH(1,($B153&gt;=KM!$A$5:$A$20)*($B153&lt;=KM!$B$5:$B$20),0)),0)</f>
        <v>0</v>
      </c>
      <c r="I153" s="63">
        <f t="shared" si="27"/>
        <v>0</v>
      </c>
      <c r="J153" s="474"/>
      <c r="K153" s="494"/>
      <c r="L153" s="496" t="str">
        <f>IF(AND('1B Tableau financier'!$K$2&lt;&gt;"Pôle",C153&lt;&gt;""),1,"")</f>
        <v/>
      </c>
      <c r="M153" s="501" t="str">
        <f t="shared" si="28"/>
        <v/>
      </c>
      <c r="N153" s="502" t="str">
        <f t="shared" si="29"/>
        <v/>
      </c>
      <c r="O153" s="501" t="str">
        <f t="shared" si="24"/>
        <v/>
      </c>
      <c r="P153" s="63" t="str">
        <f t="shared" si="25"/>
        <v/>
      </c>
      <c r="Q153" s="63"/>
      <c r="R153" s="63"/>
      <c r="S153" s="648"/>
    </row>
    <row r="154" spans="1:19" hidden="1">
      <c r="A154" s="465"/>
      <c r="B154" s="466"/>
      <c r="C154" s="467"/>
      <c r="D154" s="467"/>
      <c r="E154" s="468"/>
      <c r="F154" s="467"/>
      <c r="G154" s="642"/>
      <c r="H154" s="379" cm="1">
        <f t="array" ref="H154">IF(B154&lt;&gt;"",INDEX(KM!$C$5:$C$20,MATCH(1,($B154&gt;=KM!$A$5:$A$20)*($B154&lt;=KM!$B$5:$B$20),0)),0)</f>
        <v>0</v>
      </c>
      <c r="I154" s="63">
        <f t="shared" si="27"/>
        <v>0</v>
      </c>
      <c r="J154" s="474"/>
      <c r="K154" s="494"/>
      <c r="L154" s="496" t="str">
        <f>IF(AND('1B Tableau financier'!$K$2&lt;&gt;"Pôle",C154&lt;&gt;""),1,"")</f>
        <v/>
      </c>
      <c r="M154" s="501" t="str">
        <f t="shared" si="28"/>
        <v/>
      </c>
      <c r="N154" s="502" t="str">
        <f t="shared" si="29"/>
        <v/>
      </c>
      <c r="O154" s="501" t="str">
        <f t="shared" si="24"/>
        <v/>
      </c>
      <c r="P154" s="63" t="str">
        <f t="shared" si="25"/>
        <v/>
      </c>
      <c r="Q154" s="63"/>
      <c r="R154" s="63"/>
      <c r="S154" s="648"/>
    </row>
    <row r="155" spans="1:19" hidden="1">
      <c r="A155" s="465"/>
      <c r="B155" s="466"/>
      <c r="C155" s="467"/>
      <c r="D155" s="467"/>
      <c r="E155" s="468"/>
      <c r="F155" s="467"/>
      <c r="G155" s="642"/>
      <c r="H155" s="379" cm="1">
        <f t="array" ref="H155">IF(B155&lt;&gt;"",INDEX(KM!$C$5:$C$20,MATCH(1,($B155&gt;=KM!$A$5:$A$20)*($B155&lt;=KM!$B$5:$B$20),0)),0)</f>
        <v>0</v>
      </c>
      <c r="I155" s="63">
        <f t="shared" si="27"/>
        <v>0</v>
      </c>
      <c r="J155" s="474"/>
      <c r="K155" s="494"/>
      <c r="L155" s="496" t="str">
        <f>IF(AND('1B Tableau financier'!$K$2&lt;&gt;"Pôle",C155&lt;&gt;""),1,"")</f>
        <v/>
      </c>
      <c r="M155" s="501" t="str">
        <f t="shared" si="28"/>
        <v/>
      </c>
      <c r="N155" s="502" t="str">
        <f t="shared" si="29"/>
        <v/>
      </c>
      <c r="O155" s="501" t="str">
        <f t="shared" si="24"/>
        <v/>
      </c>
      <c r="P155" s="63" t="str">
        <f t="shared" si="25"/>
        <v/>
      </c>
      <c r="Q155" s="63"/>
      <c r="R155" s="63"/>
      <c r="S155" s="648"/>
    </row>
    <row r="156" spans="1:19" hidden="1">
      <c r="A156" s="465"/>
      <c r="B156" s="466"/>
      <c r="C156" s="467"/>
      <c r="D156" s="467"/>
      <c r="E156" s="468"/>
      <c r="F156" s="467"/>
      <c r="G156" s="642"/>
      <c r="H156" s="379" cm="1">
        <f t="array" ref="H156">IF(B156&lt;&gt;"",INDEX(KM!$C$5:$C$20,MATCH(1,($B156&gt;=KM!$A$5:$A$20)*($B156&lt;=KM!$B$5:$B$20),0)),0)</f>
        <v>0</v>
      </c>
      <c r="I156" s="63">
        <f t="shared" si="27"/>
        <v>0</v>
      </c>
      <c r="J156" s="474"/>
      <c r="K156" s="494"/>
      <c r="L156" s="496" t="str">
        <f>IF(AND('1B Tableau financier'!$K$2&lt;&gt;"Pôle",C156&lt;&gt;""),1,"")</f>
        <v/>
      </c>
      <c r="M156" s="501" t="str">
        <f t="shared" si="28"/>
        <v/>
      </c>
      <c r="N156" s="502" t="str">
        <f t="shared" si="29"/>
        <v/>
      </c>
      <c r="O156" s="501" t="str">
        <f t="shared" si="24"/>
        <v/>
      </c>
      <c r="P156" s="63" t="str">
        <f t="shared" si="25"/>
        <v/>
      </c>
      <c r="Q156" s="63"/>
      <c r="R156" s="63"/>
      <c r="S156" s="648"/>
    </row>
    <row r="157" spans="1:19" hidden="1">
      <c r="A157" s="465"/>
      <c r="B157" s="466"/>
      <c r="C157" s="467"/>
      <c r="D157" s="467"/>
      <c r="E157" s="468"/>
      <c r="F157" s="467"/>
      <c r="G157" s="642"/>
      <c r="H157" s="379" cm="1">
        <f t="array" ref="H157">IF(B157&lt;&gt;"",INDEX(KM!$C$5:$C$20,MATCH(1,($B157&gt;=KM!$A$5:$A$20)*($B157&lt;=KM!$B$5:$B$20),0)),0)</f>
        <v>0</v>
      </c>
      <c r="I157" s="63">
        <f t="shared" si="27"/>
        <v>0</v>
      </c>
      <c r="J157" s="474"/>
      <c r="K157" s="494"/>
      <c r="L157" s="496" t="str">
        <f>IF(AND('1B Tableau financier'!$K$2&lt;&gt;"Pôle",C157&lt;&gt;""),1,"")</f>
        <v/>
      </c>
      <c r="M157" s="501" t="str">
        <f t="shared" si="28"/>
        <v/>
      </c>
      <c r="N157" s="502" t="str">
        <f t="shared" si="29"/>
        <v/>
      </c>
      <c r="O157" s="501" t="str">
        <f t="shared" si="24"/>
        <v/>
      </c>
      <c r="P157" s="63" t="str">
        <f t="shared" si="25"/>
        <v/>
      </c>
      <c r="Q157" s="63"/>
      <c r="R157" s="63"/>
      <c r="S157" s="648"/>
    </row>
    <row r="158" spans="1:19" hidden="1">
      <c r="A158" s="465"/>
      <c r="B158" s="466"/>
      <c r="C158" s="467"/>
      <c r="D158" s="467"/>
      <c r="E158" s="468"/>
      <c r="F158" s="467"/>
      <c r="G158" s="642"/>
      <c r="H158" s="379" cm="1">
        <f t="array" ref="H158">IF(B158&lt;&gt;"",INDEX(KM!$C$5:$C$20,MATCH(1,($B158&gt;=KM!$A$5:$A$20)*($B158&lt;=KM!$B$5:$B$20),0)),0)</f>
        <v>0</v>
      </c>
      <c r="I158" s="63">
        <f t="shared" si="27"/>
        <v>0</v>
      </c>
      <c r="J158" s="474"/>
      <c r="K158" s="494"/>
      <c r="L158" s="496" t="str">
        <f>IF(AND('1B Tableau financier'!$K$2&lt;&gt;"Pôle",C158&lt;&gt;""),1,"")</f>
        <v/>
      </c>
      <c r="M158" s="501" t="str">
        <f t="shared" si="28"/>
        <v/>
      </c>
      <c r="N158" s="502" t="str">
        <f t="shared" si="29"/>
        <v/>
      </c>
      <c r="O158" s="501" t="str">
        <f t="shared" si="24"/>
        <v/>
      </c>
      <c r="P158" s="63" t="str">
        <f t="shared" si="25"/>
        <v/>
      </c>
      <c r="Q158" s="63"/>
      <c r="R158" s="63"/>
      <c r="S158" s="648"/>
    </row>
    <row r="159" spans="1:19" hidden="1">
      <c r="A159" s="465"/>
      <c r="B159" s="466"/>
      <c r="C159" s="467"/>
      <c r="D159" s="467"/>
      <c r="E159" s="468"/>
      <c r="F159" s="467"/>
      <c r="G159" s="642"/>
      <c r="H159" s="379" cm="1">
        <f t="array" ref="H159">IF(B159&lt;&gt;"",INDEX(KM!$C$5:$C$20,MATCH(1,($B159&gt;=KM!$A$5:$A$20)*($B159&lt;=KM!$B$5:$B$20),0)),0)</f>
        <v>0</v>
      </c>
      <c r="I159" s="63">
        <f t="shared" si="27"/>
        <v>0</v>
      </c>
      <c r="J159" s="474"/>
      <c r="K159" s="494"/>
      <c r="L159" s="496" t="str">
        <f>IF(AND('1B Tableau financier'!$K$2&lt;&gt;"Pôle",C159&lt;&gt;""),1,"")</f>
        <v/>
      </c>
      <c r="M159" s="501" t="str">
        <f t="shared" si="28"/>
        <v/>
      </c>
      <c r="N159" s="502" t="str">
        <f t="shared" si="29"/>
        <v/>
      </c>
      <c r="O159" s="501" t="str">
        <f t="shared" si="24"/>
        <v/>
      </c>
      <c r="P159" s="63" t="str">
        <f t="shared" si="25"/>
        <v/>
      </c>
      <c r="Q159" s="63"/>
      <c r="R159" s="63"/>
      <c r="S159" s="648"/>
    </row>
    <row r="160" spans="1:19" hidden="1">
      <c r="A160" s="465"/>
      <c r="B160" s="466"/>
      <c r="C160" s="467"/>
      <c r="D160" s="467"/>
      <c r="E160" s="468"/>
      <c r="F160" s="467"/>
      <c r="G160" s="642"/>
      <c r="H160" s="379" cm="1">
        <f t="array" ref="H160">IF(B160&lt;&gt;"",INDEX(KM!$C$5:$C$20,MATCH(1,($B160&gt;=KM!$A$5:$A$20)*($B160&lt;=KM!$B$5:$B$20),0)),0)</f>
        <v>0</v>
      </c>
      <c r="I160" s="63">
        <f t="shared" si="27"/>
        <v>0</v>
      </c>
      <c r="J160" s="474"/>
      <c r="K160" s="494"/>
      <c r="L160" s="496" t="str">
        <f>IF(AND('1B Tableau financier'!$K$2&lt;&gt;"Pôle",C160&lt;&gt;""),1,"")</f>
        <v/>
      </c>
      <c r="M160" s="501" t="str">
        <f t="shared" si="28"/>
        <v/>
      </c>
      <c r="N160" s="502" t="str">
        <f t="shared" si="29"/>
        <v/>
      </c>
      <c r="O160" s="501" t="str">
        <f t="shared" si="24"/>
        <v/>
      </c>
      <c r="P160" s="63" t="str">
        <f t="shared" si="25"/>
        <v/>
      </c>
      <c r="Q160" s="63"/>
      <c r="R160" s="63"/>
      <c r="S160" s="648"/>
    </row>
    <row r="161" spans="1:19" hidden="1">
      <c r="A161" s="465"/>
      <c r="B161" s="466"/>
      <c r="C161" s="467"/>
      <c r="D161" s="467"/>
      <c r="E161" s="468"/>
      <c r="F161" s="467"/>
      <c r="G161" s="642"/>
      <c r="H161" s="379" cm="1">
        <f t="array" ref="H161">IF(B161&lt;&gt;"",INDEX(KM!$C$5:$C$20,MATCH(1,($B161&gt;=KM!$A$5:$A$20)*($B161&lt;=KM!$B$5:$B$20),0)),0)</f>
        <v>0</v>
      </c>
      <c r="I161" s="63">
        <f t="shared" si="27"/>
        <v>0</v>
      </c>
      <c r="J161" s="474"/>
      <c r="K161" s="494"/>
      <c r="L161" s="496" t="str">
        <f>IF(AND('1B Tableau financier'!$K$2&lt;&gt;"Pôle",C161&lt;&gt;""),1,"")</f>
        <v/>
      </c>
      <c r="M161" s="501" t="str">
        <f t="shared" si="28"/>
        <v/>
      </c>
      <c r="N161" s="502" t="str">
        <f t="shared" si="29"/>
        <v/>
      </c>
      <c r="O161" s="501" t="str">
        <f t="shared" si="24"/>
        <v/>
      </c>
      <c r="P161" s="63" t="str">
        <f t="shared" si="25"/>
        <v/>
      </c>
      <c r="Q161" s="63"/>
      <c r="R161" s="63"/>
      <c r="S161" s="648"/>
    </row>
    <row r="162" spans="1:19" hidden="1">
      <c r="A162" s="465"/>
      <c r="B162" s="466"/>
      <c r="C162" s="467"/>
      <c r="D162" s="467"/>
      <c r="E162" s="468"/>
      <c r="F162" s="467"/>
      <c r="G162" s="642"/>
      <c r="H162" s="379" cm="1">
        <f t="array" ref="H162">IF(B162&lt;&gt;"",INDEX(KM!$C$5:$C$20,MATCH(1,($B162&gt;=KM!$A$5:$A$20)*($B162&lt;=KM!$B$5:$B$20),0)),0)</f>
        <v>0</v>
      </c>
      <c r="I162" s="63">
        <f t="shared" si="27"/>
        <v>0</v>
      </c>
      <c r="J162" s="474"/>
      <c r="K162" s="494"/>
      <c r="L162" s="496" t="str">
        <f>IF(AND('1B Tableau financier'!$K$2&lt;&gt;"Pôle",C162&lt;&gt;""),1,"")</f>
        <v/>
      </c>
      <c r="M162" s="501" t="str">
        <f t="shared" si="28"/>
        <v/>
      </c>
      <c r="N162" s="502" t="str">
        <f t="shared" si="29"/>
        <v/>
      </c>
      <c r="O162" s="501" t="str">
        <f t="shared" si="24"/>
        <v/>
      </c>
      <c r="P162" s="63" t="str">
        <f t="shared" si="25"/>
        <v/>
      </c>
      <c r="Q162" s="63"/>
      <c r="R162" s="63"/>
      <c r="S162" s="648"/>
    </row>
    <row r="163" spans="1:19" hidden="1">
      <c r="A163" s="465"/>
      <c r="B163" s="466"/>
      <c r="C163" s="467"/>
      <c r="D163" s="467"/>
      <c r="E163" s="468"/>
      <c r="F163" s="467"/>
      <c r="G163" s="642"/>
      <c r="H163" s="379" cm="1">
        <f t="array" ref="H163">IF(B163&lt;&gt;"",INDEX(KM!$C$5:$C$20,MATCH(1,($B163&gt;=KM!$A$5:$A$20)*($B163&lt;=KM!$B$5:$B$20),0)),0)</f>
        <v>0</v>
      </c>
      <c r="I163" s="63">
        <f t="shared" si="27"/>
        <v>0</v>
      </c>
      <c r="J163" s="474"/>
      <c r="K163" s="494"/>
      <c r="L163" s="496" t="str">
        <f>IF(AND('1B Tableau financier'!$K$2&lt;&gt;"Pôle",C163&lt;&gt;""),1,"")</f>
        <v/>
      </c>
      <c r="M163" s="501" t="str">
        <f t="shared" si="28"/>
        <v/>
      </c>
      <c r="N163" s="502" t="str">
        <f t="shared" si="29"/>
        <v/>
      </c>
      <c r="O163" s="501" t="str">
        <f t="shared" si="24"/>
        <v/>
      </c>
      <c r="P163" s="63" t="str">
        <f t="shared" si="25"/>
        <v/>
      </c>
      <c r="Q163" s="63"/>
      <c r="R163" s="63"/>
      <c r="S163" s="648"/>
    </row>
    <row r="164" spans="1:19" hidden="1">
      <c r="A164" s="465"/>
      <c r="B164" s="466"/>
      <c r="C164" s="467"/>
      <c r="D164" s="467"/>
      <c r="E164" s="468"/>
      <c r="F164" s="467"/>
      <c r="G164" s="642"/>
      <c r="H164" s="379" cm="1">
        <f t="array" ref="H164">IF(B164&lt;&gt;"",INDEX(KM!$C$5:$C$20,MATCH(1,($B164&gt;=KM!$A$5:$A$20)*($B164&lt;=KM!$B$5:$B$20),0)),0)</f>
        <v>0</v>
      </c>
      <c r="I164" s="63">
        <f t="shared" si="27"/>
        <v>0</v>
      </c>
      <c r="J164" s="474"/>
      <c r="K164" s="494"/>
      <c r="L164" s="496" t="str">
        <f>IF(AND('1B Tableau financier'!$K$2&lt;&gt;"Pôle",C164&lt;&gt;""),1,"")</f>
        <v/>
      </c>
      <c r="M164" s="501" t="str">
        <f t="shared" si="28"/>
        <v/>
      </c>
      <c r="N164" s="502" t="str">
        <f t="shared" si="29"/>
        <v/>
      </c>
      <c r="O164" s="501" t="str">
        <f t="shared" si="24"/>
        <v/>
      </c>
      <c r="P164" s="63" t="str">
        <f t="shared" si="25"/>
        <v/>
      </c>
      <c r="Q164" s="63"/>
      <c r="R164" s="63"/>
      <c r="S164" s="648"/>
    </row>
    <row r="165" spans="1:19" hidden="1">
      <c r="A165" s="465"/>
      <c r="B165" s="466"/>
      <c r="C165" s="467"/>
      <c r="D165" s="467"/>
      <c r="E165" s="468"/>
      <c r="F165" s="467"/>
      <c r="G165" s="642"/>
      <c r="H165" s="379" cm="1">
        <f t="array" ref="H165">IF(B165&lt;&gt;"",INDEX(KM!$C$5:$C$20,MATCH(1,($B165&gt;=KM!$A$5:$A$20)*($B165&lt;=KM!$B$5:$B$20),0)),0)</f>
        <v>0</v>
      </c>
      <c r="I165" s="63">
        <f t="shared" si="27"/>
        <v>0</v>
      </c>
      <c r="J165" s="474"/>
      <c r="K165" s="494"/>
      <c r="L165" s="496" t="str">
        <f>IF(AND('1B Tableau financier'!$K$2&lt;&gt;"Pôle",C165&lt;&gt;""),1,"")</f>
        <v/>
      </c>
      <c r="M165" s="501" t="str">
        <f t="shared" si="28"/>
        <v/>
      </c>
      <c r="N165" s="502" t="str">
        <f t="shared" si="29"/>
        <v/>
      </c>
      <c r="O165" s="501" t="str">
        <f t="shared" si="24"/>
        <v/>
      </c>
      <c r="P165" s="63" t="str">
        <f t="shared" si="25"/>
        <v/>
      </c>
      <c r="Q165" s="63"/>
      <c r="R165" s="63"/>
      <c r="S165" s="648"/>
    </row>
    <row r="166" spans="1:19" hidden="1">
      <c r="A166" s="465"/>
      <c r="B166" s="466"/>
      <c r="C166" s="467"/>
      <c r="D166" s="467"/>
      <c r="E166" s="468"/>
      <c r="F166" s="467"/>
      <c r="G166" s="642"/>
      <c r="H166" s="379" cm="1">
        <f t="array" ref="H166">IF(B166&lt;&gt;"",INDEX(KM!$C$5:$C$20,MATCH(1,($B166&gt;=KM!$A$5:$A$20)*($B166&lt;=KM!$B$5:$B$20),0)),0)</f>
        <v>0</v>
      </c>
      <c r="I166" s="63">
        <f t="shared" si="27"/>
        <v>0</v>
      </c>
      <c r="J166" s="474"/>
      <c r="K166" s="494"/>
      <c r="L166" s="496" t="str">
        <f>IF(AND('1B Tableau financier'!$K$2&lt;&gt;"Pôle",C166&lt;&gt;""),1,"")</f>
        <v/>
      </c>
      <c r="M166" s="501" t="str">
        <f t="shared" si="28"/>
        <v/>
      </c>
      <c r="N166" s="502" t="str">
        <f t="shared" si="29"/>
        <v/>
      </c>
      <c r="O166" s="501" t="str">
        <f t="shared" si="24"/>
        <v/>
      </c>
      <c r="P166" s="63" t="str">
        <f t="shared" si="25"/>
        <v/>
      </c>
      <c r="Q166" s="63"/>
      <c r="R166" s="63"/>
      <c r="S166" s="648"/>
    </row>
    <row r="167" spans="1:19" hidden="1">
      <c r="A167" s="465"/>
      <c r="B167" s="466"/>
      <c r="C167" s="467"/>
      <c r="D167" s="467"/>
      <c r="E167" s="468"/>
      <c r="F167" s="467"/>
      <c r="G167" s="642"/>
      <c r="H167" s="379" cm="1">
        <f t="array" ref="H167">IF(B167&lt;&gt;"",INDEX(KM!$C$5:$C$20,MATCH(1,($B167&gt;=KM!$A$5:$A$20)*($B167&lt;=KM!$B$5:$B$20),0)),0)</f>
        <v>0</v>
      </c>
      <c r="I167" s="63">
        <f t="shared" si="27"/>
        <v>0</v>
      </c>
      <c r="J167" s="474"/>
      <c r="K167" s="494"/>
      <c r="L167" s="496" t="str">
        <f>IF(AND('1B Tableau financier'!$K$2&lt;&gt;"Pôle",C167&lt;&gt;""),1,"")</f>
        <v/>
      </c>
      <c r="M167" s="501" t="str">
        <f t="shared" si="28"/>
        <v/>
      </c>
      <c r="N167" s="502" t="str">
        <f t="shared" si="29"/>
        <v/>
      </c>
      <c r="O167" s="501" t="str">
        <f t="shared" si="24"/>
        <v/>
      </c>
      <c r="P167" s="63" t="str">
        <f t="shared" si="25"/>
        <v/>
      </c>
      <c r="Q167" s="63"/>
      <c r="R167" s="63"/>
      <c r="S167" s="648"/>
    </row>
    <row r="168" spans="1:19" hidden="1">
      <c r="A168" s="465"/>
      <c r="B168" s="466"/>
      <c r="C168" s="467"/>
      <c r="D168" s="467"/>
      <c r="E168" s="468"/>
      <c r="F168" s="467"/>
      <c r="G168" s="642"/>
      <c r="H168" s="379" cm="1">
        <f t="array" ref="H168">IF(B168&lt;&gt;"",INDEX(KM!$C$5:$C$20,MATCH(1,($B168&gt;=KM!$A$5:$A$20)*($B168&lt;=KM!$B$5:$B$20),0)),0)</f>
        <v>0</v>
      </c>
      <c r="I168" s="63">
        <f t="shared" si="27"/>
        <v>0</v>
      </c>
      <c r="J168" s="474"/>
      <c r="K168" s="494"/>
      <c r="L168" s="496" t="str">
        <f>IF(AND('1B Tableau financier'!$K$2&lt;&gt;"Pôle",C168&lt;&gt;""),1,"")</f>
        <v/>
      </c>
      <c r="M168" s="501" t="str">
        <f t="shared" si="28"/>
        <v/>
      </c>
      <c r="N168" s="502" t="str">
        <f t="shared" si="29"/>
        <v/>
      </c>
      <c r="O168" s="501" t="str">
        <f t="shared" si="24"/>
        <v/>
      </c>
      <c r="P168" s="63" t="str">
        <f t="shared" si="25"/>
        <v/>
      </c>
      <c r="Q168" s="63"/>
      <c r="R168" s="63"/>
      <c r="S168" s="648"/>
    </row>
    <row r="169" spans="1:19" hidden="1">
      <c r="A169" s="465"/>
      <c r="B169" s="466"/>
      <c r="C169" s="467"/>
      <c r="D169" s="467"/>
      <c r="E169" s="468"/>
      <c r="F169" s="467"/>
      <c r="G169" s="642"/>
      <c r="H169" s="379" cm="1">
        <f t="array" ref="H169">IF(B169&lt;&gt;"",INDEX(KM!$C$5:$C$20,MATCH(1,($B169&gt;=KM!$A$5:$A$20)*($B169&lt;=KM!$B$5:$B$20),0)),0)</f>
        <v>0</v>
      </c>
      <c r="I169" s="63">
        <f t="shared" si="26"/>
        <v>0</v>
      </c>
      <c r="J169" s="474"/>
      <c r="K169" s="494"/>
      <c r="L169" s="496" t="str">
        <f>IF(AND('1B Tableau financier'!$K$2&lt;&gt;"Pôle",C169&lt;&gt;""),1,"")</f>
        <v/>
      </c>
      <c r="M169" s="501" t="str">
        <f t="shared" si="22"/>
        <v/>
      </c>
      <c r="N169" s="502" t="str">
        <f t="shared" si="23"/>
        <v/>
      </c>
      <c r="O169" s="501" t="str">
        <f t="shared" si="24"/>
        <v/>
      </c>
      <c r="P169" s="63" t="str">
        <f t="shared" si="25"/>
        <v/>
      </c>
      <c r="Q169" s="63"/>
      <c r="R169" s="63"/>
      <c r="S169" s="648"/>
    </row>
    <row r="170" spans="1:19" hidden="1">
      <c r="A170" s="465"/>
      <c r="B170" s="466"/>
      <c r="C170" s="467"/>
      <c r="D170" s="467"/>
      <c r="E170" s="468"/>
      <c r="F170" s="467"/>
      <c r="G170" s="642"/>
      <c r="H170" s="379" cm="1">
        <f t="array" ref="H170">IF(B170&lt;&gt;"",INDEX(KM!$C$5:$C$20,MATCH(1,($B170&gt;=KM!$A$5:$A$20)*($B170&lt;=KM!$B$5:$B$20),0)),0)</f>
        <v>0</v>
      </c>
      <c r="I170" s="63">
        <f t="shared" si="26"/>
        <v>0</v>
      </c>
      <c r="J170" s="474"/>
      <c r="K170" s="494"/>
      <c r="L170" s="496" t="str">
        <f>IF(AND('1B Tableau financier'!$K$2&lt;&gt;"Pôle",C170&lt;&gt;""),1,"")</f>
        <v/>
      </c>
      <c r="M170" s="501" t="str">
        <f t="shared" si="22"/>
        <v/>
      </c>
      <c r="N170" s="502" t="str">
        <f t="shared" si="23"/>
        <v/>
      </c>
      <c r="O170" s="501" t="str">
        <f t="shared" si="24"/>
        <v/>
      </c>
      <c r="P170" s="63" t="str">
        <f t="shared" si="25"/>
        <v/>
      </c>
      <c r="Q170" s="63"/>
      <c r="R170" s="63"/>
      <c r="S170" s="648"/>
    </row>
    <row r="171" spans="1:19" hidden="1">
      <c r="A171" s="465"/>
      <c r="B171" s="466"/>
      <c r="C171" s="467"/>
      <c r="D171" s="467"/>
      <c r="E171" s="468"/>
      <c r="F171" s="467"/>
      <c r="G171" s="642"/>
      <c r="H171" s="379" cm="1">
        <f t="array" ref="H171">IF(B171&lt;&gt;"",INDEX(KM!$C$5:$C$20,MATCH(1,($B171&gt;=KM!$A$5:$A$20)*($B171&lt;=KM!$B$5:$B$20),0)),0)</f>
        <v>0</v>
      </c>
      <c r="I171" s="63">
        <f t="shared" si="26"/>
        <v>0</v>
      </c>
      <c r="J171" s="474"/>
      <c r="K171" s="494"/>
      <c r="L171" s="496" t="str">
        <f>IF(AND('1B Tableau financier'!$K$2&lt;&gt;"Pôle",C171&lt;&gt;""),1,"")</f>
        <v/>
      </c>
      <c r="M171" s="501" t="str">
        <f t="shared" si="22"/>
        <v/>
      </c>
      <c r="N171" s="502" t="str">
        <f t="shared" si="23"/>
        <v/>
      </c>
      <c r="O171" s="501" t="str">
        <f t="shared" si="24"/>
        <v/>
      </c>
      <c r="P171" s="63" t="str">
        <f t="shared" si="25"/>
        <v/>
      </c>
      <c r="Q171" s="63"/>
      <c r="R171" s="63"/>
      <c r="S171" s="648"/>
    </row>
    <row r="172" spans="1:19" hidden="1">
      <c r="A172" s="465"/>
      <c r="B172" s="466"/>
      <c r="C172" s="467"/>
      <c r="D172" s="467"/>
      <c r="E172" s="468"/>
      <c r="F172" s="467"/>
      <c r="G172" s="642"/>
      <c r="H172" s="379" cm="1">
        <f t="array" ref="H172">IF(B172&lt;&gt;"",INDEX(KM!$C$5:$C$20,MATCH(1,($B172&gt;=KM!$A$5:$A$20)*($B172&lt;=KM!$B$5:$B$20),0)),0)</f>
        <v>0</v>
      </c>
      <c r="I172" s="63">
        <f t="shared" si="26"/>
        <v>0</v>
      </c>
      <c r="J172" s="474"/>
      <c r="K172" s="494"/>
      <c r="L172" s="496" t="str">
        <f>IF(AND('1B Tableau financier'!$K$2&lt;&gt;"Pôle",C172&lt;&gt;""),1,"")</f>
        <v/>
      </c>
      <c r="M172" s="501" t="str">
        <f t="shared" si="22"/>
        <v/>
      </c>
      <c r="N172" s="502" t="str">
        <f t="shared" si="23"/>
        <v/>
      </c>
      <c r="O172" s="501" t="str">
        <f t="shared" si="24"/>
        <v/>
      </c>
      <c r="P172" s="63" t="str">
        <f t="shared" si="25"/>
        <v/>
      </c>
      <c r="Q172" s="63"/>
      <c r="R172" s="63"/>
      <c r="S172" s="648"/>
    </row>
    <row r="173" spans="1:19" hidden="1">
      <c r="A173" s="465"/>
      <c r="B173" s="466"/>
      <c r="C173" s="467"/>
      <c r="D173" s="467"/>
      <c r="E173" s="468"/>
      <c r="F173" s="467"/>
      <c r="G173" s="642"/>
      <c r="H173" s="379" cm="1">
        <f t="array" ref="H173">IF(B173&lt;&gt;"",INDEX(KM!$C$5:$C$20,MATCH(1,($B173&gt;=KM!$A$5:$A$20)*($B173&lt;=KM!$B$5:$B$20),0)),0)</f>
        <v>0</v>
      </c>
      <c r="I173" s="63">
        <f t="shared" si="26"/>
        <v>0</v>
      </c>
      <c r="J173" s="474"/>
      <c r="K173" s="494"/>
      <c r="L173" s="496" t="str">
        <f>IF(AND('1B Tableau financier'!$K$2&lt;&gt;"Pôle",C173&lt;&gt;""),1,"")</f>
        <v/>
      </c>
      <c r="M173" s="501" t="str">
        <f t="shared" si="22"/>
        <v/>
      </c>
      <c r="N173" s="502" t="str">
        <f t="shared" si="23"/>
        <v/>
      </c>
      <c r="O173" s="501" t="str">
        <f t="shared" si="24"/>
        <v/>
      </c>
      <c r="P173" s="63" t="str">
        <f t="shared" si="25"/>
        <v/>
      </c>
      <c r="Q173" s="63"/>
      <c r="R173" s="63"/>
      <c r="S173" s="648"/>
    </row>
    <row r="174" spans="1:19" hidden="1">
      <c r="A174" s="465"/>
      <c r="B174" s="466"/>
      <c r="C174" s="467"/>
      <c r="D174" s="467"/>
      <c r="E174" s="468"/>
      <c r="F174" s="467"/>
      <c r="G174" s="642"/>
      <c r="H174" s="379" cm="1">
        <f t="array" ref="H174">IF(B174&lt;&gt;"",INDEX(KM!$C$5:$C$20,MATCH(1,($B174&gt;=KM!$A$5:$A$20)*($B174&lt;=KM!$B$5:$B$20),0)),0)</f>
        <v>0</v>
      </c>
      <c r="I174" s="63">
        <f t="shared" si="26"/>
        <v>0</v>
      </c>
      <c r="J174" s="474"/>
      <c r="K174" s="494"/>
      <c r="L174" s="496" t="str">
        <f>IF(AND('1B Tableau financier'!$K$2&lt;&gt;"Pôle",C174&lt;&gt;""),1,"")</f>
        <v/>
      </c>
      <c r="M174" s="501" t="str">
        <f t="shared" si="22"/>
        <v/>
      </c>
      <c r="N174" s="502" t="str">
        <f t="shared" si="23"/>
        <v/>
      </c>
      <c r="O174" s="501" t="str">
        <f t="shared" si="24"/>
        <v/>
      </c>
      <c r="P174" s="63" t="str">
        <f t="shared" si="25"/>
        <v/>
      </c>
      <c r="Q174" s="63"/>
      <c r="R174" s="63"/>
      <c r="S174" s="648"/>
    </row>
    <row r="175" spans="1:19" hidden="1">
      <c r="A175" s="465"/>
      <c r="B175" s="466"/>
      <c r="C175" s="467"/>
      <c r="D175" s="467"/>
      <c r="E175" s="468"/>
      <c r="F175" s="467"/>
      <c r="G175" s="642"/>
      <c r="H175" s="379" cm="1">
        <f t="array" ref="H175">IF(B175&lt;&gt;"",INDEX(KM!$C$5:$C$20,MATCH(1,($B175&gt;=KM!$A$5:$A$20)*($B175&lt;=KM!$B$5:$B$20),0)),0)</f>
        <v>0</v>
      </c>
      <c r="I175" s="63">
        <f t="shared" si="26"/>
        <v>0</v>
      </c>
      <c r="J175" s="474"/>
      <c r="K175" s="494"/>
      <c r="L175" s="496" t="str">
        <f>IF(AND('1B Tableau financier'!$K$2&lt;&gt;"Pôle",C175&lt;&gt;""),1,"")</f>
        <v/>
      </c>
      <c r="M175" s="501" t="str">
        <f t="shared" si="22"/>
        <v/>
      </c>
      <c r="N175" s="502" t="str">
        <f t="shared" si="23"/>
        <v/>
      </c>
      <c r="O175" s="501" t="str">
        <f t="shared" si="24"/>
        <v/>
      </c>
      <c r="P175" s="63" t="str">
        <f t="shared" si="25"/>
        <v/>
      </c>
      <c r="Q175" s="63"/>
      <c r="R175" s="63"/>
      <c r="S175" s="648"/>
    </row>
    <row r="176" spans="1:19" hidden="1">
      <c r="A176" s="465"/>
      <c r="B176" s="466"/>
      <c r="C176" s="467"/>
      <c r="D176" s="467"/>
      <c r="E176" s="468"/>
      <c r="F176" s="467"/>
      <c r="G176" s="642"/>
      <c r="H176" s="379" cm="1">
        <f t="array" ref="H176">IF(B176&lt;&gt;"",INDEX(KM!$C$5:$C$20,MATCH(1,($B176&gt;=KM!$A$5:$A$20)*($B176&lt;=KM!$B$5:$B$20),0)),0)</f>
        <v>0</v>
      </c>
      <c r="I176" s="63">
        <f t="shared" si="26"/>
        <v>0</v>
      </c>
      <c r="J176" s="474"/>
      <c r="K176" s="494"/>
      <c r="L176" s="496" t="str">
        <f>IF(AND('1B Tableau financier'!$K$2&lt;&gt;"Pôle",C176&lt;&gt;""),1,"")</f>
        <v/>
      </c>
      <c r="M176" s="501" t="str">
        <f t="shared" si="22"/>
        <v/>
      </c>
      <c r="N176" s="502" t="str">
        <f t="shared" si="23"/>
        <v/>
      </c>
      <c r="O176" s="501" t="str">
        <f t="shared" si="24"/>
        <v/>
      </c>
      <c r="P176" s="63" t="str">
        <f t="shared" si="25"/>
        <v/>
      </c>
      <c r="Q176" s="63"/>
      <c r="R176" s="63"/>
      <c r="S176" s="648"/>
    </row>
    <row r="177" spans="1:19" hidden="1">
      <c r="A177" s="465"/>
      <c r="B177" s="466"/>
      <c r="C177" s="467"/>
      <c r="D177" s="467"/>
      <c r="E177" s="468"/>
      <c r="F177" s="467"/>
      <c r="G177" s="642"/>
      <c r="H177" s="379" cm="1">
        <f t="array" ref="H177">IF(B177&lt;&gt;"",INDEX(KM!$C$5:$C$20,MATCH(1,($B177&gt;=KM!$A$5:$A$20)*($B177&lt;=KM!$B$5:$B$20),0)),0)</f>
        <v>0</v>
      </c>
      <c r="I177" s="63">
        <f t="shared" si="26"/>
        <v>0</v>
      </c>
      <c r="J177" s="474"/>
      <c r="K177" s="494"/>
      <c r="L177" s="496" t="str">
        <f>IF(AND('1B Tableau financier'!$K$2&lt;&gt;"Pôle",C177&lt;&gt;""),1,"")</f>
        <v/>
      </c>
      <c r="M177" s="501" t="str">
        <f t="shared" si="22"/>
        <v/>
      </c>
      <c r="N177" s="502" t="str">
        <f t="shared" si="23"/>
        <v/>
      </c>
      <c r="O177" s="501" t="str">
        <f t="shared" si="24"/>
        <v/>
      </c>
      <c r="P177" s="63" t="str">
        <f t="shared" si="25"/>
        <v/>
      </c>
      <c r="Q177" s="63"/>
      <c r="R177" s="63"/>
      <c r="S177" s="648"/>
    </row>
    <row r="178" spans="1:19" hidden="1">
      <c r="A178" s="465"/>
      <c r="B178" s="466"/>
      <c r="C178" s="467"/>
      <c r="D178" s="467"/>
      <c r="E178" s="468"/>
      <c r="F178" s="467"/>
      <c r="G178" s="642"/>
      <c r="H178" s="379" cm="1">
        <f t="array" ref="H178">IF(B178&lt;&gt;"",INDEX(KM!$C$5:$C$20,MATCH(1,($B178&gt;=KM!$A$5:$A$20)*($B178&lt;=KM!$B$5:$B$20),0)),0)</f>
        <v>0</v>
      </c>
      <c r="I178" s="63">
        <f t="shared" si="26"/>
        <v>0</v>
      </c>
      <c r="J178" s="474"/>
      <c r="K178" s="494"/>
      <c r="L178" s="496" t="str">
        <f>IF(AND('1B Tableau financier'!$K$2&lt;&gt;"Pôle",C178&lt;&gt;""),1,"")</f>
        <v/>
      </c>
      <c r="M178" s="501" t="str">
        <f t="shared" si="22"/>
        <v/>
      </c>
      <c r="N178" s="502" t="str">
        <f t="shared" si="23"/>
        <v/>
      </c>
      <c r="O178" s="501" t="str">
        <f t="shared" si="24"/>
        <v/>
      </c>
      <c r="P178" s="63" t="str">
        <f t="shared" si="25"/>
        <v/>
      </c>
      <c r="Q178" s="63"/>
      <c r="R178" s="63"/>
      <c r="S178" s="648"/>
    </row>
    <row r="179" spans="1:19" hidden="1">
      <c r="A179" s="465"/>
      <c r="B179" s="466"/>
      <c r="C179" s="467"/>
      <c r="D179" s="467"/>
      <c r="E179" s="468"/>
      <c r="F179" s="467"/>
      <c r="G179" s="642"/>
      <c r="H179" s="379" cm="1">
        <f t="array" ref="H179">IF(B179&lt;&gt;"",INDEX(KM!$C$5:$C$20,MATCH(1,($B179&gt;=KM!$A$5:$A$20)*($B179&lt;=KM!$B$5:$B$20),0)),0)</f>
        <v>0</v>
      </c>
      <c r="I179" s="63">
        <f t="shared" si="26"/>
        <v>0</v>
      </c>
      <c r="J179" s="474"/>
      <c r="K179" s="494"/>
      <c r="L179" s="496" t="str">
        <f>IF(AND('1B Tableau financier'!$K$2&lt;&gt;"Pôle",C179&lt;&gt;""),1,"")</f>
        <v/>
      </c>
      <c r="M179" s="501" t="str">
        <f t="shared" si="22"/>
        <v/>
      </c>
      <c r="N179" s="502" t="str">
        <f t="shared" si="23"/>
        <v/>
      </c>
      <c r="O179" s="501" t="str">
        <f t="shared" ref="O179:O204" si="30">IF(M179="","",M179-Q179)</f>
        <v/>
      </c>
      <c r="P179" s="63" t="str">
        <f t="shared" ref="P179:P204" si="31">IF(N179="","",N179-R179)</f>
        <v/>
      </c>
      <c r="Q179" s="63"/>
      <c r="R179" s="63"/>
      <c r="S179" s="648"/>
    </row>
    <row r="180" spans="1:19" hidden="1">
      <c r="A180" s="465"/>
      <c r="B180" s="466"/>
      <c r="C180" s="467"/>
      <c r="D180" s="467"/>
      <c r="E180" s="468"/>
      <c r="F180" s="467"/>
      <c r="G180" s="642"/>
      <c r="H180" s="379" cm="1">
        <f t="array" ref="H180">IF(B180&lt;&gt;"",INDEX(KM!$C$5:$C$20,MATCH(1,($B180&gt;=KM!$A$5:$A$20)*($B180&lt;=KM!$B$5:$B$20),0)),0)</f>
        <v>0</v>
      </c>
      <c r="I180" s="63">
        <f t="shared" si="26"/>
        <v>0</v>
      </c>
      <c r="J180" s="474"/>
      <c r="K180" s="494"/>
      <c r="L180" s="496" t="str">
        <f>IF(AND('1B Tableau financier'!$K$2&lt;&gt;"Pôle",C180&lt;&gt;""),1,"")</f>
        <v/>
      </c>
      <c r="M180" s="501" t="str">
        <f t="shared" si="22"/>
        <v/>
      </c>
      <c r="N180" s="502" t="str">
        <f t="shared" si="23"/>
        <v/>
      </c>
      <c r="O180" s="501" t="str">
        <f t="shared" si="30"/>
        <v/>
      </c>
      <c r="P180" s="63" t="str">
        <f t="shared" si="31"/>
        <v/>
      </c>
      <c r="Q180" s="63"/>
      <c r="R180" s="63"/>
      <c r="S180" s="648"/>
    </row>
    <row r="181" spans="1:19" hidden="1">
      <c r="A181" s="465"/>
      <c r="B181" s="466"/>
      <c r="C181" s="467"/>
      <c r="D181" s="467"/>
      <c r="E181" s="468"/>
      <c r="F181" s="467"/>
      <c r="G181" s="642"/>
      <c r="H181" s="379" cm="1">
        <f t="array" ref="H181">IF(B181&lt;&gt;"",INDEX(KM!$C$5:$C$20,MATCH(1,($B181&gt;=KM!$A$5:$A$20)*($B181&lt;=KM!$B$5:$B$20),0)),0)</f>
        <v>0</v>
      </c>
      <c r="I181" s="63">
        <f t="shared" si="26"/>
        <v>0</v>
      </c>
      <c r="J181" s="474"/>
      <c r="K181" s="494"/>
      <c r="L181" s="496" t="str">
        <f>IF(AND('1B Tableau financier'!$K$2&lt;&gt;"Pôle",C181&lt;&gt;""),1,"")</f>
        <v/>
      </c>
      <c r="M181" s="501" t="str">
        <f t="shared" si="22"/>
        <v/>
      </c>
      <c r="N181" s="502" t="str">
        <f t="shared" si="23"/>
        <v/>
      </c>
      <c r="O181" s="501" t="str">
        <f t="shared" si="30"/>
        <v/>
      </c>
      <c r="P181" s="63" t="str">
        <f t="shared" si="31"/>
        <v/>
      </c>
      <c r="Q181" s="63"/>
      <c r="R181" s="63"/>
      <c r="S181" s="648"/>
    </row>
    <row r="182" spans="1:19" hidden="1">
      <c r="A182" s="465"/>
      <c r="B182" s="466"/>
      <c r="C182" s="467"/>
      <c r="D182" s="467"/>
      <c r="E182" s="468"/>
      <c r="F182" s="467"/>
      <c r="G182" s="642"/>
      <c r="H182" s="379" cm="1">
        <f t="array" ref="H182">IF(B182&lt;&gt;"",INDEX(KM!$C$5:$C$20,MATCH(1,($B182&gt;=KM!$A$5:$A$20)*($B182&lt;=KM!$B$5:$B$20),0)),0)</f>
        <v>0</v>
      </c>
      <c r="I182" s="63">
        <f t="shared" ref="I182:I201" si="32">G182*H182</f>
        <v>0</v>
      </c>
      <c r="J182" s="474"/>
      <c r="K182" s="494"/>
      <c r="L182" s="496" t="str">
        <f>IF(AND('1B Tableau financier'!$K$2&lt;&gt;"Pôle",C182&lt;&gt;""),1,"")</f>
        <v/>
      </c>
      <c r="M182" s="501" t="str">
        <f t="shared" ref="M182:M201" si="33">IF(L182=1,I182+J182+K182,"")</f>
        <v/>
      </c>
      <c r="N182" s="502" t="str">
        <f t="shared" ref="N182:N201" si="34">IF(L182=2,(I182+J182+K182)/2,"")</f>
        <v/>
      </c>
      <c r="O182" s="501" t="str">
        <f t="shared" si="30"/>
        <v/>
      </c>
      <c r="P182" s="63" t="str">
        <f t="shared" si="31"/>
        <v/>
      </c>
      <c r="Q182" s="63"/>
      <c r="R182" s="63"/>
      <c r="S182" s="648"/>
    </row>
    <row r="183" spans="1:19" hidden="1">
      <c r="A183" s="465"/>
      <c r="B183" s="466"/>
      <c r="C183" s="467"/>
      <c r="D183" s="467"/>
      <c r="E183" s="468"/>
      <c r="F183" s="467"/>
      <c r="G183" s="642"/>
      <c r="H183" s="379" cm="1">
        <f t="array" ref="H183">IF(B183&lt;&gt;"",INDEX(KM!$C$5:$C$20,MATCH(1,($B183&gt;=KM!$A$5:$A$20)*($B183&lt;=KM!$B$5:$B$20),0)),0)</f>
        <v>0</v>
      </c>
      <c r="I183" s="63">
        <f t="shared" si="32"/>
        <v>0</v>
      </c>
      <c r="J183" s="474"/>
      <c r="K183" s="494"/>
      <c r="L183" s="496" t="str">
        <f>IF(AND('1B Tableau financier'!$K$2&lt;&gt;"Pôle",C183&lt;&gt;""),1,"")</f>
        <v/>
      </c>
      <c r="M183" s="501" t="str">
        <f t="shared" si="33"/>
        <v/>
      </c>
      <c r="N183" s="502" t="str">
        <f t="shared" si="34"/>
        <v/>
      </c>
      <c r="O183" s="501" t="str">
        <f t="shared" si="30"/>
        <v/>
      </c>
      <c r="P183" s="63" t="str">
        <f t="shared" si="31"/>
        <v/>
      </c>
      <c r="Q183" s="63"/>
      <c r="R183" s="63"/>
      <c r="S183" s="648"/>
    </row>
    <row r="184" spans="1:19" hidden="1">
      <c r="A184" s="465"/>
      <c r="B184" s="466"/>
      <c r="C184" s="467"/>
      <c r="D184" s="467"/>
      <c r="E184" s="468"/>
      <c r="F184" s="467"/>
      <c r="G184" s="642"/>
      <c r="H184" s="379" cm="1">
        <f t="array" ref="H184">IF(B184&lt;&gt;"",INDEX(KM!$C$5:$C$20,MATCH(1,($B184&gt;=KM!$A$5:$A$20)*($B184&lt;=KM!$B$5:$B$20),0)),0)</f>
        <v>0</v>
      </c>
      <c r="I184" s="63">
        <f t="shared" si="32"/>
        <v>0</v>
      </c>
      <c r="J184" s="474"/>
      <c r="K184" s="494"/>
      <c r="L184" s="496" t="str">
        <f>IF(AND('1B Tableau financier'!$K$2&lt;&gt;"Pôle",C184&lt;&gt;""),1,"")</f>
        <v/>
      </c>
      <c r="M184" s="501" t="str">
        <f t="shared" si="33"/>
        <v/>
      </c>
      <c r="N184" s="502" t="str">
        <f t="shared" si="34"/>
        <v/>
      </c>
      <c r="O184" s="501" t="str">
        <f t="shared" si="30"/>
        <v/>
      </c>
      <c r="P184" s="63" t="str">
        <f t="shared" si="31"/>
        <v/>
      </c>
      <c r="Q184" s="63"/>
      <c r="R184" s="63"/>
      <c r="S184" s="648"/>
    </row>
    <row r="185" spans="1:19" hidden="1">
      <c r="A185" s="465"/>
      <c r="B185" s="466"/>
      <c r="C185" s="467"/>
      <c r="D185" s="467"/>
      <c r="E185" s="468"/>
      <c r="F185" s="467"/>
      <c r="G185" s="642"/>
      <c r="H185" s="379" cm="1">
        <f t="array" ref="H185">IF(B185&lt;&gt;"",INDEX(KM!$C$5:$C$20,MATCH(1,($B185&gt;=KM!$A$5:$A$20)*($B185&lt;=KM!$B$5:$B$20),0)),0)</f>
        <v>0</v>
      </c>
      <c r="I185" s="63">
        <f t="shared" si="32"/>
        <v>0</v>
      </c>
      <c r="J185" s="474"/>
      <c r="K185" s="494"/>
      <c r="L185" s="496" t="str">
        <f>IF(AND('1B Tableau financier'!$K$2&lt;&gt;"Pôle",C185&lt;&gt;""),1,"")</f>
        <v/>
      </c>
      <c r="M185" s="501" t="str">
        <f t="shared" si="33"/>
        <v/>
      </c>
      <c r="N185" s="502" t="str">
        <f t="shared" si="34"/>
        <v/>
      </c>
      <c r="O185" s="501" t="str">
        <f t="shared" si="30"/>
        <v/>
      </c>
      <c r="P185" s="63" t="str">
        <f t="shared" si="31"/>
        <v/>
      </c>
      <c r="Q185" s="63"/>
      <c r="R185" s="63"/>
      <c r="S185" s="648"/>
    </row>
    <row r="186" spans="1:19" hidden="1">
      <c r="A186" s="465"/>
      <c r="B186" s="466"/>
      <c r="C186" s="467"/>
      <c r="D186" s="467"/>
      <c r="E186" s="468"/>
      <c r="F186" s="467"/>
      <c r="G186" s="642"/>
      <c r="H186" s="379" cm="1">
        <f t="array" ref="H186">IF(B186&lt;&gt;"",INDEX(KM!$C$5:$C$20,MATCH(1,($B186&gt;=KM!$A$5:$A$20)*($B186&lt;=KM!$B$5:$B$20),0)),0)</f>
        <v>0</v>
      </c>
      <c r="I186" s="63">
        <f t="shared" si="32"/>
        <v>0</v>
      </c>
      <c r="J186" s="474"/>
      <c r="K186" s="494"/>
      <c r="L186" s="496" t="str">
        <f>IF(AND('1B Tableau financier'!$K$2&lt;&gt;"Pôle",C186&lt;&gt;""),1,"")</f>
        <v/>
      </c>
      <c r="M186" s="501" t="str">
        <f t="shared" si="33"/>
        <v/>
      </c>
      <c r="N186" s="502" t="str">
        <f t="shared" si="34"/>
        <v/>
      </c>
      <c r="O186" s="501" t="str">
        <f t="shared" si="30"/>
        <v/>
      </c>
      <c r="P186" s="63" t="str">
        <f t="shared" si="31"/>
        <v/>
      </c>
      <c r="Q186" s="63"/>
      <c r="R186" s="63"/>
      <c r="S186" s="648"/>
    </row>
    <row r="187" spans="1:19" hidden="1">
      <c r="A187" s="465"/>
      <c r="B187" s="466"/>
      <c r="C187" s="467"/>
      <c r="D187" s="467"/>
      <c r="E187" s="468"/>
      <c r="F187" s="467"/>
      <c r="G187" s="642"/>
      <c r="H187" s="379" cm="1">
        <f t="array" ref="H187">IF(B187&lt;&gt;"",INDEX(KM!$C$5:$C$20,MATCH(1,($B187&gt;=KM!$A$5:$A$20)*($B187&lt;=KM!$B$5:$B$20),0)),0)</f>
        <v>0</v>
      </c>
      <c r="I187" s="63">
        <f t="shared" si="32"/>
        <v>0</v>
      </c>
      <c r="J187" s="474"/>
      <c r="K187" s="494"/>
      <c r="L187" s="496" t="str">
        <f>IF(AND('1B Tableau financier'!$K$2&lt;&gt;"Pôle",C187&lt;&gt;""),1,"")</f>
        <v/>
      </c>
      <c r="M187" s="501" t="str">
        <f t="shared" si="33"/>
        <v/>
      </c>
      <c r="N187" s="502" t="str">
        <f t="shared" si="34"/>
        <v/>
      </c>
      <c r="O187" s="501" t="str">
        <f t="shared" si="30"/>
        <v/>
      </c>
      <c r="P187" s="63" t="str">
        <f t="shared" si="31"/>
        <v/>
      </c>
      <c r="Q187" s="63"/>
      <c r="R187" s="63"/>
      <c r="S187" s="648"/>
    </row>
    <row r="188" spans="1:19" hidden="1">
      <c r="A188" s="465"/>
      <c r="B188" s="466"/>
      <c r="C188" s="467"/>
      <c r="D188" s="467"/>
      <c r="E188" s="468"/>
      <c r="F188" s="467"/>
      <c r="G188" s="642"/>
      <c r="H188" s="379" cm="1">
        <f t="array" ref="H188">IF(B188&lt;&gt;"",INDEX(KM!$C$5:$C$20,MATCH(1,($B188&gt;=KM!$A$5:$A$20)*($B188&lt;=KM!$B$5:$B$20),0)),0)</f>
        <v>0</v>
      </c>
      <c r="I188" s="63">
        <f t="shared" si="32"/>
        <v>0</v>
      </c>
      <c r="J188" s="474"/>
      <c r="K188" s="494"/>
      <c r="L188" s="496" t="str">
        <f>IF(AND('1B Tableau financier'!$K$2&lt;&gt;"Pôle",C188&lt;&gt;""),1,"")</f>
        <v/>
      </c>
      <c r="M188" s="501" t="str">
        <f t="shared" si="33"/>
        <v/>
      </c>
      <c r="N188" s="502" t="str">
        <f t="shared" si="34"/>
        <v/>
      </c>
      <c r="O188" s="501" t="str">
        <f t="shared" si="30"/>
        <v/>
      </c>
      <c r="P188" s="63" t="str">
        <f t="shared" si="31"/>
        <v/>
      </c>
      <c r="Q188" s="63"/>
      <c r="R188" s="63"/>
      <c r="S188" s="648"/>
    </row>
    <row r="189" spans="1:19" hidden="1">
      <c r="A189" s="465"/>
      <c r="B189" s="466"/>
      <c r="C189" s="467"/>
      <c r="D189" s="467"/>
      <c r="E189" s="468"/>
      <c r="F189" s="467"/>
      <c r="G189" s="642"/>
      <c r="H189" s="379" cm="1">
        <f t="array" ref="H189">IF(B189&lt;&gt;"",INDEX(KM!$C$5:$C$20,MATCH(1,($B189&gt;=KM!$A$5:$A$20)*($B189&lt;=KM!$B$5:$B$20),0)),0)</f>
        <v>0</v>
      </c>
      <c r="I189" s="63">
        <f t="shared" si="32"/>
        <v>0</v>
      </c>
      <c r="J189" s="474"/>
      <c r="K189" s="494"/>
      <c r="L189" s="496" t="str">
        <f>IF(AND('1B Tableau financier'!$K$2&lt;&gt;"Pôle",C189&lt;&gt;""),1,"")</f>
        <v/>
      </c>
      <c r="M189" s="501" t="str">
        <f t="shared" si="33"/>
        <v/>
      </c>
      <c r="N189" s="502" t="str">
        <f t="shared" si="34"/>
        <v/>
      </c>
      <c r="O189" s="501" t="str">
        <f t="shared" si="30"/>
        <v/>
      </c>
      <c r="P189" s="63" t="str">
        <f t="shared" si="31"/>
        <v/>
      </c>
      <c r="Q189" s="63"/>
      <c r="R189" s="63"/>
      <c r="S189" s="648"/>
    </row>
    <row r="190" spans="1:19" hidden="1">
      <c r="A190" s="465"/>
      <c r="B190" s="466"/>
      <c r="C190" s="467"/>
      <c r="D190" s="467"/>
      <c r="E190" s="468"/>
      <c r="F190" s="467"/>
      <c r="G190" s="642"/>
      <c r="H190" s="379" cm="1">
        <f t="array" ref="H190">IF(B190&lt;&gt;"",INDEX(KM!$C$5:$C$20,MATCH(1,($B190&gt;=KM!$A$5:$A$20)*($B190&lt;=KM!$B$5:$B$20),0)),0)</f>
        <v>0</v>
      </c>
      <c r="I190" s="63">
        <f t="shared" si="32"/>
        <v>0</v>
      </c>
      <c r="J190" s="474"/>
      <c r="K190" s="494"/>
      <c r="L190" s="496" t="str">
        <f>IF(AND('1B Tableau financier'!$K$2&lt;&gt;"Pôle",C190&lt;&gt;""),1,"")</f>
        <v/>
      </c>
      <c r="M190" s="501" t="str">
        <f t="shared" si="33"/>
        <v/>
      </c>
      <c r="N190" s="502" t="str">
        <f t="shared" si="34"/>
        <v/>
      </c>
      <c r="O190" s="501" t="str">
        <f t="shared" si="30"/>
        <v/>
      </c>
      <c r="P190" s="63" t="str">
        <f t="shared" si="31"/>
        <v/>
      </c>
      <c r="Q190" s="63"/>
      <c r="R190" s="63"/>
      <c r="S190" s="648"/>
    </row>
    <row r="191" spans="1:19" hidden="1">
      <c r="A191" s="465"/>
      <c r="B191" s="466"/>
      <c r="C191" s="467"/>
      <c r="D191" s="467"/>
      <c r="E191" s="468"/>
      <c r="F191" s="467"/>
      <c r="G191" s="642"/>
      <c r="H191" s="379" cm="1">
        <f t="array" ref="H191">IF(B191&lt;&gt;"",INDEX(KM!$C$5:$C$20,MATCH(1,($B191&gt;=KM!$A$5:$A$20)*($B191&lt;=KM!$B$5:$B$20),0)),0)</f>
        <v>0</v>
      </c>
      <c r="I191" s="63">
        <f t="shared" si="32"/>
        <v>0</v>
      </c>
      <c r="J191" s="474"/>
      <c r="K191" s="494"/>
      <c r="L191" s="496" t="str">
        <f>IF(AND('1B Tableau financier'!$K$2&lt;&gt;"Pôle",C191&lt;&gt;""),1,"")</f>
        <v/>
      </c>
      <c r="M191" s="501" t="str">
        <f t="shared" si="33"/>
        <v/>
      </c>
      <c r="N191" s="502" t="str">
        <f t="shared" si="34"/>
        <v/>
      </c>
      <c r="O191" s="501" t="str">
        <f t="shared" si="30"/>
        <v/>
      </c>
      <c r="P191" s="63" t="str">
        <f t="shared" si="31"/>
        <v/>
      </c>
      <c r="Q191" s="63"/>
      <c r="R191" s="63"/>
      <c r="S191" s="648"/>
    </row>
    <row r="192" spans="1:19" hidden="1">
      <c r="A192" s="465"/>
      <c r="B192" s="466"/>
      <c r="C192" s="467"/>
      <c r="D192" s="467"/>
      <c r="E192" s="468"/>
      <c r="F192" s="467"/>
      <c r="G192" s="642"/>
      <c r="H192" s="379" cm="1">
        <f t="array" ref="H192">IF(B192&lt;&gt;"",INDEX(KM!$C$5:$C$20,MATCH(1,($B192&gt;=KM!$A$5:$A$20)*($B192&lt;=KM!$B$5:$B$20),0)),0)</f>
        <v>0</v>
      </c>
      <c r="I192" s="63">
        <f t="shared" si="32"/>
        <v>0</v>
      </c>
      <c r="J192" s="474"/>
      <c r="K192" s="494"/>
      <c r="L192" s="496" t="str">
        <f>IF(AND('1B Tableau financier'!$K$2&lt;&gt;"Pôle",C192&lt;&gt;""),1,"")</f>
        <v/>
      </c>
      <c r="M192" s="501" t="str">
        <f t="shared" si="33"/>
        <v/>
      </c>
      <c r="N192" s="502" t="str">
        <f t="shared" si="34"/>
        <v/>
      </c>
      <c r="O192" s="501" t="str">
        <f t="shared" si="30"/>
        <v/>
      </c>
      <c r="P192" s="63" t="str">
        <f t="shared" si="31"/>
        <v/>
      </c>
      <c r="Q192" s="63"/>
      <c r="R192" s="63"/>
      <c r="S192" s="648"/>
    </row>
    <row r="193" spans="1:19" hidden="1">
      <c r="A193" s="465"/>
      <c r="B193" s="466"/>
      <c r="C193" s="467"/>
      <c r="D193" s="467"/>
      <c r="E193" s="468"/>
      <c r="F193" s="467"/>
      <c r="G193" s="642"/>
      <c r="H193" s="379" cm="1">
        <f t="array" ref="H193">IF(B193&lt;&gt;"",INDEX(KM!$C$5:$C$20,MATCH(1,($B193&gt;=KM!$A$5:$A$20)*($B193&lt;=KM!$B$5:$B$20),0)),0)</f>
        <v>0</v>
      </c>
      <c r="I193" s="63">
        <f t="shared" si="32"/>
        <v>0</v>
      </c>
      <c r="J193" s="474"/>
      <c r="K193" s="494"/>
      <c r="L193" s="496" t="str">
        <f>IF(AND('1B Tableau financier'!$K$2&lt;&gt;"Pôle",C193&lt;&gt;""),1,"")</f>
        <v/>
      </c>
      <c r="M193" s="501" t="str">
        <f t="shared" si="33"/>
        <v/>
      </c>
      <c r="N193" s="502" t="str">
        <f t="shared" si="34"/>
        <v/>
      </c>
      <c r="O193" s="501" t="str">
        <f t="shared" si="30"/>
        <v/>
      </c>
      <c r="P193" s="63" t="str">
        <f t="shared" si="31"/>
        <v/>
      </c>
      <c r="Q193" s="63"/>
      <c r="R193" s="63"/>
      <c r="S193" s="648"/>
    </row>
    <row r="194" spans="1:19" hidden="1">
      <c r="A194" s="465"/>
      <c r="B194" s="466"/>
      <c r="C194" s="467"/>
      <c r="D194" s="467"/>
      <c r="E194" s="468"/>
      <c r="F194" s="467"/>
      <c r="G194" s="642"/>
      <c r="H194" s="379" cm="1">
        <f t="array" ref="H194">IF(B194&lt;&gt;"",INDEX(KM!$C$5:$C$20,MATCH(1,($B194&gt;=KM!$A$5:$A$20)*($B194&lt;=KM!$B$5:$B$20),0)),0)</f>
        <v>0</v>
      </c>
      <c r="I194" s="63">
        <f t="shared" si="32"/>
        <v>0</v>
      </c>
      <c r="J194" s="474"/>
      <c r="K194" s="494"/>
      <c r="L194" s="496" t="str">
        <f>IF(AND('1B Tableau financier'!$K$2&lt;&gt;"Pôle",C194&lt;&gt;""),1,"")</f>
        <v/>
      </c>
      <c r="M194" s="501" t="str">
        <f t="shared" si="33"/>
        <v/>
      </c>
      <c r="N194" s="502" t="str">
        <f t="shared" si="34"/>
        <v/>
      </c>
      <c r="O194" s="501" t="str">
        <f t="shared" si="30"/>
        <v/>
      </c>
      <c r="P194" s="63" t="str">
        <f t="shared" si="31"/>
        <v/>
      </c>
      <c r="Q194" s="63"/>
      <c r="R194" s="63"/>
      <c r="S194" s="648"/>
    </row>
    <row r="195" spans="1:19" hidden="1">
      <c r="A195" s="465"/>
      <c r="B195" s="466"/>
      <c r="C195" s="467"/>
      <c r="D195" s="467"/>
      <c r="E195" s="468"/>
      <c r="F195" s="467"/>
      <c r="G195" s="642"/>
      <c r="H195" s="379" cm="1">
        <f t="array" ref="H195">IF(B195&lt;&gt;"",INDEX(KM!$C$5:$C$20,MATCH(1,($B195&gt;=KM!$A$5:$A$20)*($B195&lt;=KM!$B$5:$B$20),0)),0)</f>
        <v>0</v>
      </c>
      <c r="I195" s="63">
        <f t="shared" si="32"/>
        <v>0</v>
      </c>
      <c r="J195" s="474"/>
      <c r="K195" s="494"/>
      <c r="L195" s="496" t="str">
        <f>IF(AND('1B Tableau financier'!$K$2&lt;&gt;"Pôle",C195&lt;&gt;""),1,"")</f>
        <v/>
      </c>
      <c r="M195" s="501" t="str">
        <f t="shared" si="33"/>
        <v/>
      </c>
      <c r="N195" s="502" t="str">
        <f t="shared" si="34"/>
        <v/>
      </c>
      <c r="O195" s="501" t="str">
        <f t="shared" si="30"/>
        <v/>
      </c>
      <c r="P195" s="63" t="str">
        <f t="shared" si="31"/>
        <v/>
      </c>
      <c r="Q195" s="63"/>
      <c r="R195" s="63"/>
      <c r="S195" s="648"/>
    </row>
    <row r="196" spans="1:19" hidden="1">
      <c r="A196" s="465"/>
      <c r="B196" s="466"/>
      <c r="C196" s="467"/>
      <c r="D196" s="467"/>
      <c r="E196" s="468"/>
      <c r="F196" s="467"/>
      <c r="G196" s="642"/>
      <c r="H196" s="379" cm="1">
        <f t="array" ref="H196">IF(B196&lt;&gt;"",INDEX(KM!$C$5:$C$20,MATCH(1,($B196&gt;=KM!$A$5:$A$20)*($B196&lt;=KM!$B$5:$B$20),0)),0)</f>
        <v>0</v>
      </c>
      <c r="I196" s="63">
        <f t="shared" si="32"/>
        <v>0</v>
      </c>
      <c r="J196" s="474"/>
      <c r="K196" s="494"/>
      <c r="L196" s="496" t="str">
        <f>IF(AND('1B Tableau financier'!$K$2&lt;&gt;"Pôle",C196&lt;&gt;""),1,"")</f>
        <v/>
      </c>
      <c r="M196" s="501" t="str">
        <f t="shared" si="33"/>
        <v/>
      </c>
      <c r="N196" s="502" t="str">
        <f t="shared" si="34"/>
        <v/>
      </c>
      <c r="O196" s="501" t="str">
        <f t="shared" si="30"/>
        <v/>
      </c>
      <c r="P196" s="63" t="str">
        <f t="shared" si="31"/>
        <v/>
      </c>
      <c r="Q196" s="63"/>
      <c r="R196" s="63"/>
      <c r="S196" s="648"/>
    </row>
    <row r="197" spans="1:19" hidden="1">
      <c r="A197" s="465"/>
      <c r="B197" s="466"/>
      <c r="C197" s="467"/>
      <c r="D197" s="467"/>
      <c r="E197" s="468"/>
      <c r="F197" s="467"/>
      <c r="G197" s="642"/>
      <c r="H197" s="379" cm="1">
        <f t="array" ref="H197">IF(B197&lt;&gt;"",INDEX(KM!$C$5:$C$20,MATCH(1,($B197&gt;=KM!$A$5:$A$20)*($B197&lt;=KM!$B$5:$B$20),0)),0)</f>
        <v>0</v>
      </c>
      <c r="I197" s="63">
        <f t="shared" si="32"/>
        <v>0</v>
      </c>
      <c r="J197" s="474"/>
      <c r="K197" s="494"/>
      <c r="L197" s="496" t="str">
        <f>IF(AND('1B Tableau financier'!$K$2&lt;&gt;"Pôle",C197&lt;&gt;""),1,"")</f>
        <v/>
      </c>
      <c r="M197" s="501" t="str">
        <f t="shared" si="33"/>
        <v/>
      </c>
      <c r="N197" s="502" t="str">
        <f t="shared" si="34"/>
        <v/>
      </c>
      <c r="O197" s="501" t="str">
        <f t="shared" si="30"/>
        <v/>
      </c>
      <c r="P197" s="63" t="str">
        <f t="shared" si="31"/>
        <v/>
      </c>
      <c r="Q197" s="63"/>
      <c r="R197" s="63"/>
      <c r="S197" s="648"/>
    </row>
    <row r="198" spans="1:19" hidden="1">
      <c r="A198" s="465"/>
      <c r="B198" s="466"/>
      <c r="C198" s="467"/>
      <c r="D198" s="467"/>
      <c r="E198" s="468"/>
      <c r="F198" s="467"/>
      <c r="G198" s="642"/>
      <c r="H198" s="379" cm="1">
        <f t="array" ref="H198">IF(B198&lt;&gt;"",INDEX(KM!$C$5:$C$20,MATCH(1,($B198&gt;=KM!$A$5:$A$20)*($B198&lt;=KM!$B$5:$B$20),0)),0)</f>
        <v>0</v>
      </c>
      <c r="I198" s="63">
        <f t="shared" si="32"/>
        <v>0</v>
      </c>
      <c r="J198" s="474"/>
      <c r="K198" s="494"/>
      <c r="L198" s="496" t="str">
        <f>IF(AND('1B Tableau financier'!$K$2&lt;&gt;"Pôle",C198&lt;&gt;""),1,"")</f>
        <v/>
      </c>
      <c r="M198" s="501" t="str">
        <f t="shared" si="33"/>
        <v/>
      </c>
      <c r="N198" s="502" t="str">
        <f t="shared" si="34"/>
        <v/>
      </c>
      <c r="O198" s="501" t="str">
        <f t="shared" si="30"/>
        <v/>
      </c>
      <c r="P198" s="63" t="str">
        <f t="shared" si="31"/>
        <v/>
      </c>
      <c r="Q198" s="63"/>
      <c r="R198" s="63"/>
      <c r="S198" s="648"/>
    </row>
    <row r="199" spans="1:19" hidden="1">
      <c r="A199" s="465"/>
      <c r="B199" s="466"/>
      <c r="C199" s="467"/>
      <c r="D199" s="467"/>
      <c r="E199" s="468"/>
      <c r="F199" s="467"/>
      <c r="G199" s="642"/>
      <c r="H199" s="379" cm="1">
        <f t="array" ref="H199">IF(B199&lt;&gt;"",INDEX(KM!$C$5:$C$20,MATCH(1,($B199&gt;=KM!$A$5:$A$20)*($B199&lt;=KM!$B$5:$B$20),0)),0)</f>
        <v>0</v>
      </c>
      <c r="I199" s="63">
        <f t="shared" si="32"/>
        <v>0</v>
      </c>
      <c r="J199" s="474"/>
      <c r="K199" s="494"/>
      <c r="L199" s="496" t="str">
        <f>IF(AND('1B Tableau financier'!$K$2&lt;&gt;"Pôle",C199&lt;&gt;""),1,"")</f>
        <v/>
      </c>
      <c r="M199" s="501" t="str">
        <f t="shared" si="33"/>
        <v/>
      </c>
      <c r="N199" s="502" t="str">
        <f t="shared" si="34"/>
        <v/>
      </c>
      <c r="O199" s="501" t="str">
        <f t="shared" si="30"/>
        <v/>
      </c>
      <c r="P199" s="63" t="str">
        <f t="shared" si="31"/>
        <v/>
      </c>
      <c r="Q199" s="63"/>
      <c r="R199" s="63"/>
      <c r="S199" s="648"/>
    </row>
    <row r="200" spans="1:19" hidden="1">
      <c r="A200" s="465"/>
      <c r="B200" s="466"/>
      <c r="C200" s="467"/>
      <c r="D200" s="467"/>
      <c r="E200" s="468"/>
      <c r="F200" s="467"/>
      <c r="G200" s="642"/>
      <c r="H200" s="379" cm="1">
        <f t="array" ref="H200">IF(B200&lt;&gt;"",INDEX(KM!$C$5:$C$20,MATCH(1,($B200&gt;=KM!$A$5:$A$20)*($B200&lt;=KM!$B$5:$B$20),0)),0)</f>
        <v>0</v>
      </c>
      <c r="I200" s="63">
        <f t="shared" si="32"/>
        <v>0</v>
      </c>
      <c r="J200" s="474"/>
      <c r="K200" s="494"/>
      <c r="L200" s="496" t="str">
        <f>IF(AND('1B Tableau financier'!$K$2&lt;&gt;"Pôle",C200&lt;&gt;""),1,"")</f>
        <v/>
      </c>
      <c r="M200" s="501" t="str">
        <f t="shared" si="33"/>
        <v/>
      </c>
      <c r="N200" s="502" t="str">
        <f t="shared" si="34"/>
        <v/>
      </c>
      <c r="O200" s="501" t="str">
        <f t="shared" si="30"/>
        <v/>
      </c>
      <c r="P200" s="63" t="str">
        <f t="shared" si="31"/>
        <v/>
      </c>
      <c r="Q200" s="63"/>
      <c r="R200" s="63"/>
      <c r="S200" s="648"/>
    </row>
    <row r="201" spans="1:19" hidden="1">
      <c r="A201" s="465"/>
      <c r="B201" s="466"/>
      <c r="C201" s="467"/>
      <c r="D201" s="467"/>
      <c r="E201" s="468"/>
      <c r="F201" s="467"/>
      <c r="G201" s="642"/>
      <c r="H201" s="379" cm="1">
        <f t="array" ref="H201">IF(B201&lt;&gt;"",INDEX(KM!$C$5:$C$20,MATCH(1,($B201&gt;=KM!$A$5:$A$20)*($B201&lt;=KM!$B$5:$B$20),0)),0)</f>
        <v>0</v>
      </c>
      <c r="I201" s="63">
        <f t="shared" si="32"/>
        <v>0</v>
      </c>
      <c r="J201" s="474"/>
      <c r="K201" s="494"/>
      <c r="L201" s="496" t="str">
        <f>IF(AND('1B Tableau financier'!$K$2&lt;&gt;"Pôle",C201&lt;&gt;""),1,"")</f>
        <v/>
      </c>
      <c r="M201" s="501" t="str">
        <f t="shared" si="33"/>
        <v/>
      </c>
      <c r="N201" s="502" t="str">
        <f t="shared" si="34"/>
        <v/>
      </c>
      <c r="O201" s="501" t="str">
        <f t="shared" si="30"/>
        <v/>
      </c>
      <c r="P201" s="63" t="str">
        <f t="shared" si="31"/>
        <v/>
      </c>
      <c r="Q201" s="63"/>
      <c r="R201" s="63"/>
      <c r="S201" s="648"/>
    </row>
    <row r="202" spans="1:19" hidden="1">
      <c r="A202" s="465"/>
      <c r="B202" s="466"/>
      <c r="C202" s="467"/>
      <c r="D202" s="467"/>
      <c r="E202" s="468"/>
      <c r="F202" s="467"/>
      <c r="G202" s="642"/>
      <c r="H202" s="379" cm="1">
        <f t="array" ref="H202">IF(B202&lt;&gt;"",INDEX(KM!$C$5:$C$20,MATCH(1,($B202&gt;=KM!$A$5:$A$20)*($B202&lt;=KM!$B$5:$B$20),0)),0)</f>
        <v>0</v>
      </c>
      <c r="I202" s="63">
        <f t="shared" si="26"/>
        <v>0</v>
      </c>
      <c r="J202" s="474"/>
      <c r="K202" s="494"/>
      <c r="L202" s="496" t="str">
        <f>IF(AND('1B Tableau financier'!$K$2&lt;&gt;"Pôle",C202&lt;&gt;""),1,"")</f>
        <v/>
      </c>
      <c r="M202" s="501" t="str">
        <f t="shared" si="22"/>
        <v/>
      </c>
      <c r="N202" s="502" t="str">
        <f t="shared" si="23"/>
        <v/>
      </c>
      <c r="O202" s="501" t="str">
        <f t="shared" si="30"/>
        <v/>
      </c>
      <c r="P202" s="63" t="str">
        <f t="shared" si="31"/>
        <v/>
      </c>
      <c r="Q202" s="63"/>
      <c r="R202" s="63"/>
      <c r="S202" s="648"/>
    </row>
    <row r="203" spans="1:19" hidden="1">
      <c r="A203" s="469"/>
      <c r="B203" s="466"/>
      <c r="C203" s="467"/>
      <c r="D203" s="467"/>
      <c r="E203" s="468"/>
      <c r="F203" s="467"/>
      <c r="G203" s="642"/>
      <c r="H203" s="379" cm="1">
        <f t="array" ref="H203">IF(B203&lt;&gt;"",INDEX(KM!$C$5:$C$20,MATCH(1,($B203&gt;=KM!$A$5:$A$20)*($B203&lt;=KM!$B$5:$B$20),0)),0)</f>
        <v>0</v>
      </c>
      <c r="I203" s="63">
        <f t="shared" si="26"/>
        <v>0</v>
      </c>
      <c r="J203" s="474"/>
      <c r="K203" s="494"/>
      <c r="L203" s="496" t="str">
        <f>IF(AND('1B Tableau financier'!$K$2&lt;&gt;"Pôle",C203&lt;&gt;""),1,"")</f>
        <v/>
      </c>
      <c r="M203" s="501" t="str">
        <f t="shared" si="22"/>
        <v/>
      </c>
      <c r="N203" s="502" t="str">
        <f t="shared" si="23"/>
        <v/>
      </c>
      <c r="O203" s="501" t="str">
        <f t="shared" si="30"/>
        <v/>
      </c>
      <c r="P203" s="63" t="str">
        <f t="shared" si="31"/>
        <v/>
      </c>
      <c r="Q203" s="63"/>
      <c r="R203" s="63"/>
      <c r="S203" s="648"/>
    </row>
    <row r="204" spans="1:19" ht="15.75" thickBot="1">
      <c r="A204" s="470"/>
      <c r="B204" s="471"/>
      <c r="C204" s="472"/>
      <c r="D204" s="472"/>
      <c r="E204" s="473"/>
      <c r="F204" s="472"/>
      <c r="G204" s="643"/>
      <c r="H204" s="380" cm="1">
        <f t="array" ref="H204">IF(B204&lt;&gt;"",INDEX(KM!$C$5:$C$20,MATCH(1,($B204&gt;=KM!$A$5:$A$20)*($B204&lt;=KM!$B$5:$B$20),0)),0)</f>
        <v>0</v>
      </c>
      <c r="I204" s="64">
        <f>G204*H204</f>
        <v>0</v>
      </c>
      <c r="J204" s="475"/>
      <c r="K204" s="495"/>
      <c r="L204" s="497" t="str">
        <f>IF(AND('1B Tableau financier'!$K$2&lt;&gt;"Pôle",C204&lt;&gt;""),1,"")</f>
        <v/>
      </c>
      <c r="M204" s="503" t="str">
        <f t="shared" si="22"/>
        <v/>
      </c>
      <c r="N204" s="504" t="str">
        <f t="shared" si="23"/>
        <v/>
      </c>
      <c r="O204" s="650" t="str">
        <f t="shared" si="30"/>
        <v/>
      </c>
      <c r="P204" s="652" t="str">
        <f t="shared" si="31"/>
        <v/>
      </c>
      <c r="Q204" s="652"/>
      <c r="R204" s="652"/>
      <c r="S204" s="648"/>
    </row>
    <row r="205" spans="1:19" ht="15.75" thickBot="1">
      <c r="F205" s="458"/>
      <c r="G205" s="661"/>
      <c r="H205" s="661"/>
      <c r="I205" s="661"/>
      <c r="J205" s="662" t="str">
        <f>"Montant total des frais de déplacement pour "&amp;C112</f>
        <v>Montant total des frais de déplacement pour 0</v>
      </c>
      <c r="K205" s="662"/>
      <c r="L205" s="662"/>
      <c r="M205" s="641">
        <f t="shared" ref="M205:R205" si="35">SUM(M114:M204)</f>
        <v>0</v>
      </c>
      <c r="N205" s="641">
        <f t="shared" si="35"/>
        <v>0</v>
      </c>
      <c r="O205" s="641">
        <f t="shared" si="35"/>
        <v>0</v>
      </c>
      <c r="P205" s="641">
        <f t="shared" si="35"/>
        <v>0</v>
      </c>
      <c r="Q205" s="653">
        <f t="shared" si="35"/>
        <v>0</v>
      </c>
      <c r="R205" s="653">
        <f t="shared" si="35"/>
        <v>0</v>
      </c>
      <c r="S205" s="649"/>
    </row>
    <row r="207" spans="1:19" ht="15.75" thickBot="1"/>
    <row r="208" spans="1:19" s="56" customFormat="1" ht="25.5" customHeight="1" thickBot="1">
      <c r="A208" s="428" t="s">
        <v>290</v>
      </c>
      <c r="B208" s="429"/>
      <c r="C208" s="430">
        <f>'1C TSsalarié3'!$B$8</f>
        <v>0</v>
      </c>
      <c r="D208" s="431"/>
      <c r="E208" s="431"/>
      <c r="F208" s="1288" t="s">
        <v>273</v>
      </c>
      <c r="G208" s="1290" t="s">
        <v>274</v>
      </c>
      <c r="H208" s="1291"/>
      <c r="I208" s="1291"/>
      <c r="J208" s="1306"/>
      <c r="K208" s="1304" t="s">
        <v>275</v>
      </c>
      <c r="L208" s="1288" t="s">
        <v>276</v>
      </c>
      <c r="M208" s="1288" t="s">
        <v>277</v>
      </c>
      <c r="N208" s="1288" t="s">
        <v>278</v>
      </c>
      <c r="O208" s="1103" t="s">
        <v>64</v>
      </c>
      <c r="P208" s="1104"/>
      <c r="Q208" s="1104"/>
      <c r="R208" s="1104"/>
      <c r="S208" s="1105"/>
    </row>
    <row r="209" spans="1:19" s="47" customFormat="1" ht="49.5" customHeight="1" thickBot="1">
      <c r="A209" s="432" t="s">
        <v>279</v>
      </c>
      <c r="B209" s="433" t="s">
        <v>289</v>
      </c>
      <c r="C209" s="434" t="s">
        <v>281</v>
      </c>
      <c r="D209" s="434" t="s">
        <v>282</v>
      </c>
      <c r="E209" s="435" t="s">
        <v>283</v>
      </c>
      <c r="F209" s="1289"/>
      <c r="G209" s="436" t="s">
        <v>284</v>
      </c>
      <c r="H209" s="437" t="s">
        <v>285</v>
      </c>
      <c r="I209" s="437" t="s">
        <v>286</v>
      </c>
      <c r="J209" s="436" t="s">
        <v>287</v>
      </c>
      <c r="K209" s="1305"/>
      <c r="L209" s="1289"/>
      <c r="M209" s="1289"/>
      <c r="N209" s="1289"/>
      <c r="O209" s="219" t="s">
        <v>95</v>
      </c>
      <c r="P209" s="639" t="s">
        <v>96</v>
      </c>
      <c r="Q209" s="220" t="s">
        <v>97</v>
      </c>
      <c r="R209" s="220" t="s">
        <v>98</v>
      </c>
      <c r="S209" s="640" t="s">
        <v>67</v>
      </c>
    </row>
    <row r="210" spans="1:19">
      <c r="A210" s="461"/>
      <c r="B210" s="462"/>
      <c r="C210" s="463"/>
      <c r="D210" s="463"/>
      <c r="E210" s="464"/>
      <c r="F210" s="463"/>
      <c r="G210" s="642"/>
      <c r="H210" s="379" cm="1">
        <f t="array" ref="H210">IF(B210&lt;&gt;"",INDEX(KM!$C$5:$C$20,MATCH(1,($B210&gt;=KM!$A$5:$A$20)*($B210&lt;=KM!$B$5:$B$20),0)),0)</f>
        <v>0</v>
      </c>
      <c r="I210" s="62">
        <f>G210*H210</f>
        <v>0</v>
      </c>
      <c r="J210" s="474"/>
      <c r="K210" s="498"/>
      <c r="L210" s="496" t="str">
        <f>IF(AND('1B Tableau financier'!$K$2&lt;&gt;"Pôle",C210&lt;&gt;""),1,"")</f>
        <v/>
      </c>
      <c r="M210" s="499" t="str">
        <f>IF(L210=1,I210+J210+K210,"")</f>
        <v/>
      </c>
      <c r="N210" s="500" t="str">
        <f>IF(L210=2,(I210+J210+K210)/2,"")</f>
        <v/>
      </c>
      <c r="O210" s="499" t="str">
        <f>IF(M210="","",M210-Q210)</f>
        <v/>
      </c>
      <c r="P210" s="62" t="str">
        <f>IF(N210="","",N210-R210)</f>
        <v/>
      </c>
      <c r="Q210" s="62"/>
      <c r="R210" s="62"/>
      <c r="S210" s="647"/>
    </row>
    <row r="211" spans="1:19">
      <c r="A211" s="465"/>
      <c r="B211" s="466"/>
      <c r="C211" s="467"/>
      <c r="D211" s="467"/>
      <c r="E211" s="468"/>
      <c r="F211" s="467"/>
      <c r="G211" s="642"/>
      <c r="H211" s="379" cm="1">
        <f t="array" ref="H211">IF(B211&lt;&gt;"",INDEX(KM!$C$5:$C$20,MATCH(1,($B211&gt;=KM!$A$5:$A$20)*($B211&lt;=KM!$B$5:$B$20),0)),0)</f>
        <v>0</v>
      </c>
      <c r="I211" s="63">
        <f>G211*H211</f>
        <v>0</v>
      </c>
      <c r="J211" s="474"/>
      <c r="K211" s="494"/>
      <c r="L211" s="496" t="str">
        <f>IF(AND('1B Tableau financier'!$K$2&lt;&gt;"Pôle",C211&lt;&gt;""),1,"")</f>
        <v/>
      </c>
      <c r="M211" s="501" t="str">
        <f t="shared" ref="M211:M300" si="36">IF(L211=1,I211+J211+K211,"")</f>
        <v/>
      </c>
      <c r="N211" s="502" t="str">
        <f t="shared" ref="N211:N300" si="37">IF(L211=2,(I211+J211+K211)/2,"")</f>
        <v/>
      </c>
      <c r="O211" s="501" t="str">
        <f t="shared" ref="O211:O274" si="38">IF(M211="","",M211-Q211)</f>
        <v/>
      </c>
      <c r="P211" s="63" t="str">
        <f t="shared" ref="P211:P274" si="39">IF(N211="","",N211-R211)</f>
        <v/>
      </c>
      <c r="Q211" s="63"/>
      <c r="R211" s="63"/>
      <c r="S211" s="648"/>
    </row>
    <row r="212" spans="1:19">
      <c r="A212" s="465"/>
      <c r="B212" s="466"/>
      <c r="C212" s="467"/>
      <c r="D212" s="467"/>
      <c r="E212" s="468"/>
      <c r="F212" s="467"/>
      <c r="G212" s="642"/>
      <c r="H212" s="379" cm="1">
        <f t="array" ref="H212">IF(B212&lt;&gt;"",INDEX(KM!$C$5:$C$20,MATCH(1,($B212&gt;=KM!$A$5:$A$20)*($B212&lt;=KM!$B$5:$B$20),0)),0)</f>
        <v>0</v>
      </c>
      <c r="I212" s="63">
        <f t="shared" ref="I212:I299" si="40">G212*H212</f>
        <v>0</v>
      </c>
      <c r="J212" s="474"/>
      <c r="K212" s="494"/>
      <c r="L212" s="496" t="str">
        <f>IF(AND('1B Tableau financier'!$K$2&lt;&gt;"Pôle",C212&lt;&gt;""),1,"")</f>
        <v/>
      </c>
      <c r="M212" s="501" t="str">
        <f t="shared" si="36"/>
        <v/>
      </c>
      <c r="N212" s="502" t="str">
        <f t="shared" si="37"/>
        <v/>
      </c>
      <c r="O212" s="501" t="str">
        <f t="shared" si="38"/>
        <v/>
      </c>
      <c r="P212" s="63" t="str">
        <f t="shared" si="39"/>
        <v/>
      </c>
      <c r="Q212" s="63"/>
      <c r="R212" s="63"/>
      <c r="S212" s="648"/>
    </row>
    <row r="213" spans="1:19">
      <c r="A213" s="465"/>
      <c r="B213" s="466"/>
      <c r="C213" s="467"/>
      <c r="D213" s="467"/>
      <c r="E213" s="468"/>
      <c r="F213" s="467"/>
      <c r="G213" s="642"/>
      <c r="H213" s="379" cm="1">
        <f t="array" ref="H213">IF(B213&lt;&gt;"",INDEX(KM!$C$5:$C$20,MATCH(1,($B213&gt;=KM!$A$5:$A$20)*($B213&lt;=KM!$B$5:$B$20),0)),0)</f>
        <v>0</v>
      </c>
      <c r="I213" s="63">
        <f t="shared" si="40"/>
        <v>0</v>
      </c>
      <c r="J213" s="474"/>
      <c r="K213" s="494"/>
      <c r="L213" s="496" t="str">
        <f>IF(AND('1B Tableau financier'!$K$2&lt;&gt;"Pôle",C213&lt;&gt;""),1,"")</f>
        <v/>
      </c>
      <c r="M213" s="501" t="str">
        <f t="shared" si="36"/>
        <v/>
      </c>
      <c r="N213" s="502" t="str">
        <f t="shared" si="37"/>
        <v/>
      </c>
      <c r="O213" s="501" t="str">
        <f t="shared" si="38"/>
        <v/>
      </c>
      <c r="P213" s="63" t="str">
        <f t="shared" si="39"/>
        <v/>
      </c>
      <c r="Q213" s="63"/>
      <c r="R213" s="63"/>
      <c r="S213" s="648"/>
    </row>
    <row r="214" spans="1:19">
      <c r="A214" s="465"/>
      <c r="B214" s="466"/>
      <c r="C214" s="467"/>
      <c r="D214" s="467"/>
      <c r="E214" s="468"/>
      <c r="F214" s="467"/>
      <c r="G214" s="642"/>
      <c r="H214" s="379" cm="1">
        <f t="array" ref="H214">IF(B214&lt;&gt;"",INDEX(KM!$C$5:$C$20,MATCH(1,($B214&gt;=KM!$A$5:$A$20)*($B214&lt;=KM!$B$5:$B$20),0)),0)</f>
        <v>0</v>
      </c>
      <c r="I214" s="63">
        <f t="shared" si="40"/>
        <v>0</v>
      </c>
      <c r="J214" s="474"/>
      <c r="K214" s="494"/>
      <c r="L214" s="496" t="str">
        <f>IF(AND('1B Tableau financier'!$K$2&lt;&gt;"Pôle",C214&lt;&gt;""),1,"")</f>
        <v/>
      </c>
      <c r="M214" s="501" t="str">
        <f t="shared" si="36"/>
        <v/>
      </c>
      <c r="N214" s="502" t="str">
        <f t="shared" si="37"/>
        <v/>
      </c>
      <c r="O214" s="501" t="str">
        <f t="shared" si="38"/>
        <v/>
      </c>
      <c r="P214" s="63" t="str">
        <f t="shared" si="39"/>
        <v/>
      </c>
      <c r="Q214" s="63"/>
      <c r="R214" s="63"/>
      <c r="S214" s="648"/>
    </row>
    <row r="215" spans="1:19">
      <c r="A215" s="465"/>
      <c r="B215" s="466"/>
      <c r="C215" s="467"/>
      <c r="D215" s="467"/>
      <c r="E215" s="468"/>
      <c r="F215" s="467"/>
      <c r="G215" s="642"/>
      <c r="H215" s="379" cm="1">
        <f t="array" ref="H215">IF(B215&lt;&gt;"",INDEX(KM!$C$5:$C$20,MATCH(1,($B215&gt;=KM!$A$5:$A$20)*($B215&lt;=KM!$B$5:$B$20),0)),0)</f>
        <v>0</v>
      </c>
      <c r="I215" s="63">
        <f t="shared" si="40"/>
        <v>0</v>
      </c>
      <c r="J215" s="474"/>
      <c r="K215" s="494"/>
      <c r="L215" s="496" t="str">
        <f>IF(AND('1B Tableau financier'!$K$2&lt;&gt;"Pôle",C215&lt;&gt;""),1,"")</f>
        <v/>
      </c>
      <c r="M215" s="501" t="str">
        <f t="shared" si="36"/>
        <v/>
      </c>
      <c r="N215" s="502" t="str">
        <f t="shared" si="37"/>
        <v/>
      </c>
      <c r="O215" s="501" t="str">
        <f t="shared" si="38"/>
        <v/>
      </c>
      <c r="P215" s="63" t="str">
        <f t="shared" si="39"/>
        <v/>
      </c>
      <c r="Q215" s="63"/>
      <c r="R215" s="63"/>
      <c r="S215" s="648"/>
    </row>
    <row r="216" spans="1:19">
      <c r="A216" s="465"/>
      <c r="B216" s="466"/>
      <c r="C216" s="467"/>
      <c r="D216" s="467"/>
      <c r="E216" s="468"/>
      <c r="F216" s="467"/>
      <c r="G216" s="642"/>
      <c r="H216" s="379" cm="1">
        <f t="array" ref="H216">IF(B216&lt;&gt;"",INDEX(KM!$C$5:$C$20,MATCH(1,($B216&gt;=KM!$A$5:$A$20)*($B216&lt;=KM!$B$5:$B$20),0)),0)</f>
        <v>0</v>
      </c>
      <c r="I216" s="63">
        <f t="shared" si="40"/>
        <v>0</v>
      </c>
      <c r="J216" s="474"/>
      <c r="K216" s="494"/>
      <c r="L216" s="496" t="str">
        <f>IF(AND('1B Tableau financier'!$K$2&lt;&gt;"Pôle",C216&lt;&gt;""),1,"")</f>
        <v/>
      </c>
      <c r="M216" s="501" t="str">
        <f t="shared" si="36"/>
        <v/>
      </c>
      <c r="N216" s="502" t="str">
        <f t="shared" si="37"/>
        <v/>
      </c>
      <c r="O216" s="501" t="str">
        <f t="shared" si="38"/>
        <v/>
      </c>
      <c r="P216" s="63" t="str">
        <f t="shared" si="39"/>
        <v/>
      </c>
      <c r="Q216" s="63"/>
      <c r="R216" s="63"/>
      <c r="S216" s="648"/>
    </row>
    <row r="217" spans="1:19">
      <c r="A217" s="465"/>
      <c r="B217" s="466"/>
      <c r="C217" s="467"/>
      <c r="D217" s="467"/>
      <c r="E217" s="468"/>
      <c r="F217" s="467"/>
      <c r="G217" s="642"/>
      <c r="H217" s="379" cm="1">
        <f t="array" ref="H217">IF(B217&lt;&gt;"",INDEX(KM!$C$5:$C$20,MATCH(1,($B217&gt;=KM!$A$5:$A$20)*($B217&lt;=KM!$B$5:$B$20),0)),0)</f>
        <v>0</v>
      </c>
      <c r="I217" s="63">
        <f t="shared" si="40"/>
        <v>0</v>
      </c>
      <c r="J217" s="474"/>
      <c r="K217" s="494"/>
      <c r="L217" s="496" t="str">
        <f>IF(AND('1B Tableau financier'!$K$2&lt;&gt;"Pôle",C217&lt;&gt;""),1,"")</f>
        <v/>
      </c>
      <c r="M217" s="501" t="str">
        <f t="shared" si="36"/>
        <v/>
      </c>
      <c r="N217" s="502" t="str">
        <f t="shared" si="37"/>
        <v/>
      </c>
      <c r="O217" s="501" t="str">
        <f t="shared" si="38"/>
        <v/>
      </c>
      <c r="P217" s="63" t="str">
        <f t="shared" si="39"/>
        <v/>
      </c>
      <c r="Q217" s="63"/>
      <c r="R217" s="63"/>
      <c r="S217" s="648"/>
    </row>
    <row r="218" spans="1:19">
      <c r="A218" s="465"/>
      <c r="B218" s="466"/>
      <c r="C218" s="467"/>
      <c r="D218" s="467"/>
      <c r="E218" s="468"/>
      <c r="F218" s="467"/>
      <c r="G218" s="642"/>
      <c r="H218" s="379" cm="1">
        <f t="array" ref="H218">IF(B218&lt;&gt;"",INDEX(KM!$C$5:$C$20,MATCH(1,($B218&gt;=KM!$A$5:$A$20)*($B218&lt;=KM!$B$5:$B$20),0)),0)</f>
        <v>0</v>
      </c>
      <c r="I218" s="63">
        <f t="shared" si="40"/>
        <v>0</v>
      </c>
      <c r="J218" s="474"/>
      <c r="K218" s="494"/>
      <c r="L218" s="496" t="str">
        <f>IF(AND('1B Tableau financier'!$K$2&lt;&gt;"Pôle",C218&lt;&gt;""),1,"")</f>
        <v/>
      </c>
      <c r="M218" s="501" t="str">
        <f t="shared" si="36"/>
        <v/>
      </c>
      <c r="N218" s="502" t="str">
        <f t="shared" si="37"/>
        <v/>
      </c>
      <c r="O218" s="501" t="str">
        <f t="shared" si="38"/>
        <v/>
      </c>
      <c r="P218" s="63" t="str">
        <f t="shared" si="39"/>
        <v/>
      </c>
      <c r="Q218" s="63"/>
      <c r="R218" s="63"/>
      <c r="S218" s="648"/>
    </row>
    <row r="219" spans="1:19">
      <c r="A219" s="465"/>
      <c r="B219" s="466"/>
      <c r="C219" s="467"/>
      <c r="D219" s="467"/>
      <c r="E219" s="468"/>
      <c r="F219" s="467"/>
      <c r="G219" s="642"/>
      <c r="H219" s="379" cm="1">
        <f t="array" ref="H219">IF(B219&lt;&gt;"",INDEX(KM!$C$5:$C$20,MATCH(1,($B219&gt;=KM!$A$5:$A$20)*($B219&lt;=KM!$B$5:$B$20),0)),0)</f>
        <v>0</v>
      </c>
      <c r="I219" s="63">
        <f t="shared" si="40"/>
        <v>0</v>
      </c>
      <c r="J219" s="474"/>
      <c r="K219" s="494"/>
      <c r="L219" s="496" t="str">
        <f>IF(AND('1B Tableau financier'!$K$2&lt;&gt;"Pôle",C219&lt;&gt;""),1,"")</f>
        <v/>
      </c>
      <c r="M219" s="501" t="str">
        <f t="shared" si="36"/>
        <v/>
      </c>
      <c r="N219" s="502" t="str">
        <f t="shared" si="37"/>
        <v/>
      </c>
      <c r="O219" s="501" t="str">
        <f t="shared" si="38"/>
        <v/>
      </c>
      <c r="P219" s="63" t="str">
        <f t="shared" si="39"/>
        <v/>
      </c>
      <c r="Q219" s="63"/>
      <c r="R219" s="63"/>
      <c r="S219" s="648"/>
    </row>
    <row r="220" spans="1:19">
      <c r="A220" s="465"/>
      <c r="B220" s="466"/>
      <c r="C220" s="467"/>
      <c r="D220" s="467"/>
      <c r="E220" s="468"/>
      <c r="F220" s="467"/>
      <c r="G220" s="642"/>
      <c r="H220" s="379" cm="1">
        <f t="array" ref="H220">IF(B220&lt;&gt;"",INDEX(KM!$C$5:$C$20,MATCH(1,($B220&gt;=KM!$A$5:$A$20)*($B220&lt;=KM!$B$5:$B$20),0)),0)</f>
        <v>0</v>
      </c>
      <c r="I220" s="63">
        <f t="shared" si="40"/>
        <v>0</v>
      </c>
      <c r="J220" s="474"/>
      <c r="K220" s="494"/>
      <c r="L220" s="496" t="str">
        <f>IF(AND('1B Tableau financier'!$K$2&lt;&gt;"Pôle",C220&lt;&gt;""),1,"")</f>
        <v/>
      </c>
      <c r="M220" s="501" t="str">
        <f t="shared" si="36"/>
        <v/>
      </c>
      <c r="N220" s="502" t="str">
        <f t="shared" si="37"/>
        <v/>
      </c>
      <c r="O220" s="501" t="str">
        <f t="shared" si="38"/>
        <v/>
      </c>
      <c r="P220" s="63" t="str">
        <f t="shared" si="39"/>
        <v/>
      </c>
      <c r="Q220" s="63"/>
      <c r="R220" s="63"/>
      <c r="S220" s="648"/>
    </row>
    <row r="221" spans="1:19">
      <c r="A221" s="465"/>
      <c r="B221" s="466"/>
      <c r="C221" s="467"/>
      <c r="D221" s="467"/>
      <c r="E221" s="468"/>
      <c r="F221" s="467"/>
      <c r="G221" s="642"/>
      <c r="H221" s="379" cm="1">
        <f t="array" ref="H221">IF(B221&lt;&gt;"",INDEX(KM!$C$5:$C$20,MATCH(1,($B221&gt;=KM!$A$5:$A$20)*($B221&lt;=KM!$B$5:$B$20),0)),0)</f>
        <v>0</v>
      </c>
      <c r="I221" s="63">
        <f t="shared" si="40"/>
        <v>0</v>
      </c>
      <c r="J221" s="474"/>
      <c r="K221" s="494"/>
      <c r="L221" s="496" t="str">
        <f>IF(AND('1B Tableau financier'!$K$2&lt;&gt;"Pôle",C221&lt;&gt;""),1,"")</f>
        <v/>
      </c>
      <c r="M221" s="501" t="str">
        <f t="shared" si="36"/>
        <v/>
      </c>
      <c r="N221" s="502" t="str">
        <f t="shared" si="37"/>
        <v/>
      </c>
      <c r="O221" s="501" t="str">
        <f t="shared" si="38"/>
        <v/>
      </c>
      <c r="P221" s="63" t="str">
        <f t="shared" si="39"/>
        <v/>
      </c>
      <c r="Q221" s="63"/>
      <c r="R221" s="63"/>
      <c r="S221" s="648"/>
    </row>
    <row r="222" spans="1:19">
      <c r="A222" s="465"/>
      <c r="B222" s="466"/>
      <c r="C222" s="467"/>
      <c r="D222" s="467"/>
      <c r="E222" s="468"/>
      <c r="F222" s="467"/>
      <c r="G222" s="642"/>
      <c r="H222" s="379" cm="1">
        <f t="array" ref="H222">IF(B222&lt;&gt;"",INDEX(KM!$C$5:$C$20,MATCH(1,($B222&gt;=KM!$A$5:$A$20)*($B222&lt;=KM!$B$5:$B$20),0)),0)</f>
        <v>0</v>
      </c>
      <c r="I222" s="63">
        <f t="shared" si="40"/>
        <v>0</v>
      </c>
      <c r="J222" s="474"/>
      <c r="K222" s="494"/>
      <c r="L222" s="496" t="str">
        <f>IF(AND('1B Tableau financier'!$K$2&lt;&gt;"Pôle",C222&lt;&gt;""),1,"")</f>
        <v/>
      </c>
      <c r="M222" s="501" t="str">
        <f t="shared" si="36"/>
        <v/>
      </c>
      <c r="N222" s="502" t="str">
        <f t="shared" si="37"/>
        <v/>
      </c>
      <c r="O222" s="501" t="str">
        <f t="shared" si="38"/>
        <v/>
      </c>
      <c r="P222" s="63" t="str">
        <f t="shared" si="39"/>
        <v/>
      </c>
      <c r="Q222" s="63"/>
      <c r="R222" s="63"/>
      <c r="S222" s="648"/>
    </row>
    <row r="223" spans="1:19">
      <c r="A223" s="465"/>
      <c r="B223" s="466"/>
      <c r="C223" s="467"/>
      <c r="D223" s="467"/>
      <c r="E223" s="468"/>
      <c r="F223" s="467"/>
      <c r="G223" s="642"/>
      <c r="H223" s="379" cm="1">
        <f t="array" ref="H223">IF(B223&lt;&gt;"",INDEX(KM!$C$5:$C$20,MATCH(1,($B223&gt;=KM!$A$5:$A$20)*($B223&lt;=KM!$B$5:$B$20),0)),0)</f>
        <v>0</v>
      </c>
      <c r="I223" s="63">
        <f t="shared" si="40"/>
        <v>0</v>
      </c>
      <c r="J223" s="474"/>
      <c r="K223" s="494"/>
      <c r="L223" s="496" t="str">
        <f>IF(AND('1B Tableau financier'!$K$2&lt;&gt;"Pôle",C223&lt;&gt;""),1,"")</f>
        <v/>
      </c>
      <c r="M223" s="501" t="str">
        <f t="shared" si="36"/>
        <v/>
      </c>
      <c r="N223" s="502" t="str">
        <f t="shared" si="37"/>
        <v/>
      </c>
      <c r="O223" s="501" t="str">
        <f t="shared" si="38"/>
        <v/>
      </c>
      <c r="P223" s="63" t="str">
        <f t="shared" si="39"/>
        <v/>
      </c>
      <c r="Q223" s="63"/>
      <c r="R223" s="63"/>
      <c r="S223" s="648"/>
    </row>
    <row r="224" spans="1:19">
      <c r="A224" s="465"/>
      <c r="B224" s="466"/>
      <c r="C224" s="467"/>
      <c r="D224" s="467"/>
      <c r="E224" s="468"/>
      <c r="F224" s="467"/>
      <c r="G224" s="642"/>
      <c r="H224" s="379" cm="1">
        <f t="array" ref="H224">IF(B224&lt;&gt;"",INDEX(KM!$C$5:$C$20,MATCH(1,($B224&gt;=KM!$A$5:$A$20)*($B224&lt;=KM!$B$5:$B$20),0)),0)</f>
        <v>0</v>
      </c>
      <c r="I224" s="63">
        <f t="shared" si="40"/>
        <v>0</v>
      </c>
      <c r="J224" s="474"/>
      <c r="K224" s="494"/>
      <c r="L224" s="496" t="str">
        <f>IF(AND('1B Tableau financier'!$K$2&lt;&gt;"Pôle",C224&lt;&gt;""),1,"")</f>
        <v/>
      </c>
      <c r="M224" s="501" t="str">
        <f t="shared" si="36"/>
        <v/>
      </c>
      <c r="N224" s="502" t="str">
        <f t="shared" si="37"/>
        <v/>
      </c>
      <c r="O224" s="501" t="str">
        <f t="shared" si="38"/>
        <v/>
      </c>
      <c r="P224" s="63" t="str">
        <f t="shared" si="39"/>
        <v/>
      </c>
      <c r="Q224" s="63"/>
      <c r="R224" s="63"/>
      <c r="S224" s="648"/>
    </row>
    <row r="225" spans="1:19">
      <c r="A225" s="465"/>
      <c r="B225" s="466"/>
      <c r="C225" s="467"/>
      <c r="D225" s="467"/>
      <c r="E225" s="468"/>
      <c r="F225" s="467"/>
      <c r="G225" s="642"/>
      <c r="H225" s="379" cm="1">
        <f t="array" ref="H225">IF(B225&lt;&gt;"",INDEX(KM!$C$5:$C$20,MATCH(1,($B225&gt;=KM!$A$5:$A$20)*($B225&lt;=KM!$B$5:$B$20),0)),0)</f>
        <v>0</v>
      </c>
      <c r="I225" s="63">
        <f t="shared" ref="I225:I276" si="41">G225*H225</f>
        <v>0</v>
      </c>
      <c r="J225" s="474"/>
      <c r="K225" s="494"/>
      <c r="L225" s="496" t="str">
        <f>IF(AND('1B Tableau financier'!$K$2&lt;&gt;"Pôle",C225&lt;&gt;""),1,"")</f>
        <v/>
      </c>
      <c r="M225" s="501" t="str">
        <f t="shared" ref="M225:M276" si="42">IF(L225=1,I225+J225+K225,"")</f>
        <v/>
      </c>
      <c r="N225" s="502" t="str">
        <f t="shared" ref="N225:N276" si="43">IF(L225=2,(I225+J225+K225)/2,"")</f>
        <v/>
      </c>
      <c r="O225" s="501" t="str">
        <f t="shared" si="38"/>
        <v/>
      </c>
      <c r="P225" s="63" t="str">
        <f t="shared" si="39"/>
        <v/>
      </c>
      <c r="Q225" s="63"/>
      <c r="R225" s="63"/>
      <c r="S225" s="648"/>
    </row>
    <row r="226" spans="1:19">
      <c r="A226" s="465"/>
      <c r="B226" s="466"/>
      <c r="C226" s="467"/>
      <c r="D226" s="467"/>
      <c r="E226" s="468"/>
      <c r="F226" s="467"/>
      <c r="G226" s="642"/>
      <c r="H226" s="379" cm="1">
        <f t="array" ref="H226">IF(B226&lt;&gt;"",INDEX(KM!$C$5:$C$20,MATCH(1,($B226&gt;=KM!$A$5:$A$20)*($B226&lt;=KM!$B$5:$B$20),0)),0)</f>
        <v>0</v>
      </c>
      <c r="I226" s="63">
        <f t="shared" si="41"/>
        <v>0</v>
      </c>
      <c r="J226" s="474"/>
      <c r="K226" s="494"/>
      <c r="L226" s="496" t="str">
        <f>IF(AND('1B Tableau financier'!$K$2&lt;&gt;"Pôle",C226&lt;&gt;""),1,"")</f>
        <v/>
      </c>
      <c r="M226" s="501" t="str">
        <f t="shared" si="42"/>
        <v/>
      </c>
      <c r="N226" s="502" t="str">
        <f t="shared" si="43"/>
        <v/>
      </c>
      <c r="O226" s="501" t="str">
        <f t="shared" si="38"/>
        <v/>
      </c>
      <c r="P226" s="63" t="str">
        <f t="shared" si="39"/>
        <v/>
      </c>
      <c r="Q226" s="63"/>
      <c r="R226" s="63"/>
      <c r="S226" s="648"/>
    </row>
    <row r="227" spans="1:19">
      <c r="A227" s="465"/>
      <c r="B227" s="466"/>
      <c r="C227" s="467"/>
      <c r="D227" s="467"/>
      <c r="E227" s="468"/>
      <c r="F227" s="467"/>
      <c r="G227" s="642"/>
      <c r="H227" s="379" cm="1">
        <f t="array" ref="H227">IF(B227&lt;&gt;"",INDEX(KM!$C$5:$C$20,MATCH(1,($B227&gt;=KM!$A$5:$A$20)*($B227&lt;=KM!$B$5:$B$20),0)),0)</f>
        <v>0</v>
      </c>
      <c r="I227" s="63">
        <f t="shared" si="41"/>
        <v>0</v>
      </c>
      <c r="J227" s="474"/>
      <c r="K227" s="494"/>
      <c r="L227" s="496" t="str">
        <f>IF(AND('1B Tableau financier'!$K$2&lt;&gt;"Pôle",C227&lt;&gt;""),1,"")</f>
        <v/>
      </c>
      <c r="M227" s="501" t="str">
        <f t="shared" si="42"/>
        <v/>
      </c>
      <c r="N227" s="502" t="str">
        <f t="shared" si="43"/>
        <v/>
      </c>
      <c r="O227" s="501" t="str">
        <f t="shared" si="38"/>
        <v/>
      </c>
      <c r="P227" s="63" t="str">
        <f t="shared" si="39"/>
        <v/>
      </c>
      <c r="Q227" s="63"/>
      <c r="R227" s="63"/>
      <c r="S227" s="648"/>
    </row>
    <row r="228" spans="1:19">
      <c r="A228" s="465"/>
      <c r="B228" s="466"/>
      <c r="C228" s="467"/>
      <c r="D228" s="467"/>
      <c r="E228" s="468"/>
      <c r="F228" s="467"/>
      <c r="G228" s="642"/>
      <c r="H228" s="379" cm="1">
        <f t="array" ref="H228">IF(B228&lt;&gt;"",INDEX(KM!$C$5:$C$20,MATCH(1,($B228&gt;=KM!$A$5:$A$20)*($B228&lt;=KM!$B$5:$B$20),0)),0)</f>
        <v>0</v>
      </c>
      <c r="I228" s="63">
        <f t="shared" si="41"/>
        <v>0</v>
      </c>
      <c r="J228" s="474"/>
      <c r="K228" s="494"/>
      <c r="L228" s="496" t="str">
        <f>IF(AND('1B Tableau financier'!$K$2&lt;&gt;"Pôle",C228&lt;&gt;""),1,"")</f>
        <v/>
      </c>
      <c r="M228" s="501" t="str">
        <f t="shared" si="42"/>
        <v/>
      </c>
      <c r="N228" s="502" t="str">
        <f t="shared" si="43"/>
        <v/>
      </c>
      <c r="O228" s="501" t="str">
        <f t="shared" si="38"/>
        <v/>
      </c>
      <c r="P228" s="63" t="str">
        <f t="shared" si="39"/>
        <v/>
      </c>
      <c r="Q228" s="63"/>
      <c r="R228" s="63"/>
      <c r="S228" s="648"/>
    </row>
    <row r="229" spans="1:19">
      <c r="A229" s="465"/>
      <c r="B229" s="466"/>
      <c r="C229" s="467"/>
      <c r="D229" s="467"/>
      <c r="E229" s="468"/>
      <c r="F229" s="467"/>
      <c r="G229" s="642"/>
      <c r="H229" s="379" cm="1">
        <f t="array" ref="H229">IF(B229&lt;&gt;"",INDEX(KM!$C$5:$C$20,MATCH(1,($B229&gt;=KM!$A$5:$A$20)*($B229&lt;=KM!$B$5:$B$20),0)),0)</f>
        <v>0</v>
      </c>
      <c r="I229" s="63">
        <f t="shared" si="41"/>
        <v>0</v>
      </c>
      <c r="J229" s="474"/>
      <c r="K229" s="494"/>
      <c r="L229" s="496" t="str">
        <f>IF(AND('1B Tableau financier'!$K$2&lt;&gt;"Pôle",C229&lt;&gt;""),1,"")</f>
        <v/>
      </c>
      <c r="M229" s="501" t="str">
        <f t="shared" si="42"/>
        <v/>
      </c>
      <c r="N229" s="502" t="str">
        <f t="shared" si="43"/>
        <v/>
      </c>
      <c r="O229" s="501" t="str">
        <f t="shared" si="38"/>
        <v/>
      </c>
      <c r="P229" s="63" t="str">
        <f t="shared" si="39"/>
        <v/>
      </c>
      <c r="Q229" s="63"/>
      <c r="R229" s="63"/>
      <c r="S229" s="648"/>
    </row>
    <row r="230" spans="1:19">
      <c r="A230" s="465"/>
      <c r="B230" s="466"/>
      <c r="C230" s="467"/>
      <c r="D230" s="467"/>
      <c r="E230" s="468"/>
      <c r="F230" s="467"/>
      <c r="G230" s="642"/>
      <c r="H230" s="379" cm="1">
        <f t="array" ref="H230">IF(B230&lt;&gt;"",INDEX(KM!$C$5:$C$20,MATCH(1,($B230&gt;=KM!$A$5:$A$20)*($B230&lt;=KM!$B$5:$B$20),0)),0)</f>
        <v>0</v>
      </c>
      <c r="I230" s="63">
        <f t="shared" si="41"/>
        <v>0</v>
      </c>
      <c r="J230" s="474"/>
      <c r="K230" s="494"/>
      <c r="L230" s="496" t="str">
        <f>IF(AND('1B Tableau financier'!$K$2&lt;&gt;"Pôle",C230&lt;&gt;""),1,"")</f>
        <v/>
      </c>
      <c r="M230" s="501" t="str">
        <f t="shared" si="42"/>
        <v/>
      </c>
      <c r="N230" s="502" t="str">
        <f t="shared" si="43"/>
        <v/>
      </c>
      <c r="O230" s="501" t="str">
        <f t="shared" si="38"/>
        <v/>
      </c>
      <c r="P230" s="63" t="str">
        <f t="shared" si="39"/>
        <v/>
      </c>
      <c r="Q230" s="63"/>
      <c r="R230" s="63"/>
      <c r="S230" s="648"/>
    </row>
    <row r="231" spans="1:19">
      <c r="A231" s="465"/>
      <c r="B231" s="466"/>
      <c r="C231" s="467"/>
      <c r="D231" s="467"/>
      <c r="E231" s="468"/>
      <c r="F231" s="467"/>
      <c r="G231" s="642"/>
      <c r="H231" s="379" cm="1">
        <f t="array" ref="H231">IF(B231&lt;&gt;"",INDEX(KM!$C$5:$C$20,MATCH(1,($B231&gt;=KM!$A$5:$A$20)*($B231&lt;=KM!$B$5:$B$20),0)),0)</f>
        <v>0</v>
      </c>
      <c r="I231" s="63">
        <f t="shared" si="41"/>
        <v>0</v>
      </c>
      <c r="J231" s="474"/>
      <c r="K231" s="494"/>
      <c r="L231" s="496" t="str">
        <f>IF(AND('1B Tableau financier'!$K$2&lt;&gt;"Pôle",C231&lt;&gt;""),1,"")</f>
        <v/>
      </c>
      <c r="M231" s="501" t="str">
        <f t="shared" si="42"/>
        <v/>
      </c>
      <c r="N231" s="502" t="str">
        <f t="shared" si="43"/>
        <v/>
      </c>
      <c r="O231" s="501" t="str">
        <f t="shared" si="38"/>
        <v/>
      </c>
      <c r="P231" s="63" t="str">
        <f t="shared" si="39"/>
        <v/>
      </c>
      <c r="Q231" s="63"/>
      <c r="R231" s="63"/>
      <c r="S231" s="648"/>
    </row>
    <row r="232" spans="1:19">
      <c r="A232" s="465"/>
      <c r="B232" s="466"/>
      <c r="C232" s="467"/>
      <c r="D232" s="467"/>
      <c r="E232" s="468"/>
      <c r="F232" s="467"/>
      <c r="G232" s="642"/>
      <c r="H232" s="379" cm="1">
        <f t="array" ref="H232">IF(B232&lt;&gt;"",INDEX(KM!$C$5:$C$20,MATCH(1,($B232&gt;=KM!$A$5:$A$20)*($B232&lt;=KM!$B$5:$B$20),0)),0)</f>
        <v>0</v>
      </c>
      <c r="I232" s="63">
        <f t="shared" ref="I232:I262" si="44">G232*H232</f>
        <v>0</v>
      </c>
      <c r="J232" s="474"/>
      <c r="K232" s="494"/>
      <c r="L232" s="496" t="str">
        <f>IF(AND('1B Tableau financier'!$K$2&lt;&gt;"Pôle",C232&lt;&gt;""),1,"")</f>
        <v/>
      </c>
      <c r="M232" s="501" t="str">
        <f t="shared" ref="M232:M262" si="45">IF(L232=1,I232+J232+K232,"")</f>
        <v/>
      </c>
      <c r="N232" s="502" t="str">
        <f t="shared" ref="N232:N262" si="46">IF(L232=2,(I232+J232+K232)/2,"")</f>
        <v/>
      </c>
      <c r="O232" s="501" t="str">
        <f t="shared" si="38"/>
        <v/>
      </c>
      <c r="P232" s="63" t="str">
        <f t="shared" si="39"/>
        <v/>
      </c>
      <c r="Q232" s="63"/>
      <c r="R232" s="63"/>
      <c r="S232" s="648"/>
    </row>
    <row r="233" spans="1:19">
      <c r="A233" s="465"/>
      <c r="B233" s="466"/>
      <c r="C233" s="467"/>
      <c r="D233" s="467"/>
      <c r="E233" s="468"/>
      <c r="F233" s="467"/>
      <c r="G233" s="642"/>
      <c r="H233" s="379" cm="1">
        <f t="array" ref="H233">IF(B233&lt;&gt;"",INDEX(KM!$C$5:$C$20,MATCH(1,($B233&gt;=KM!$A$5:$A$20)*($B233&lt;=KM!$B$5:$B$20),0)),0)</f>
        <v>0</v>
      </c>
      <c r="I233" s="63">
        <f t="shared" si="44"/>
        <v>0</v>
      </c>
      <c r="J233" s="474"/>
      <c r="K233" s="494"/>
      <c r="L233" s="496" t="str">
        <f>IF(AND('1B Tableau financier'!$K$2&lt;&gt;"Pôle",C233&lt;&gt;""),1,"")</f>
        <v/>
      </c>
      <c r="M233" s="501" t="str">
        <f t="shared" si="45"/>
        <v/>
      </c>
      <c r="N233" s="502" t="str">
        <f t="shared" si="46"/>
        <v/>
      </c>
      <c r="O233" s="501" t="str">
        <f t="shared" si="38"/>
        <v/>
      </c>
      <c r="P233" s="63" t="str">
        <f t="shared" si="39"/>
        <v/>
      </c>
      <c r="Q233" s="63"/>
      <c r="R233" s="63"/>
      <c r="S233" s="648"/>
    </row>
    <row r="234" spans="1:19">
      <c r="A234" s="465"/>
      <c r="B234" s="466"/>
      <c r="C234" s="467"/>
      <c r="D234" s="467"/>
      <c r="E234" s="468"/>
      <c r="F234" s="467"/>
      <c r="G234" s="642"/>
      <c r="H234" s="379" cm="1">
        <f t="array" ref="H234">IF(B234&lt;&gt;"",INDEX(KM!$C$5:$C$20,MATCH(1,($B234&gt;=KM!$A$5:$A$20)*($B234&lt;=KM!$B$5:$B$20),0)),0)</f>
        <v>0</v>
      </c>
      <c r="I234" s="63">
        <f t="shared" si="44"/>
        <v>0</v>
      </c>
      <c r="J234" s="474"/>
      <c r="K234" s="494"/>
      <c r="L234" s="496" t="str">
        <f>IF(AND('1B Tableau financier'!$K$2&lt;&gt;"Pôle",C234&lt;&gt;""),1,"")</f>
        <v/>
      </c>
      <c r="M234" s="501" t="str">
        <f t="shared" si="45"/>
        <v/>
      </c>
      <c r="N234" s="502" t="str">
        <f t="shared" si="46"/>
        <v/>
      </c>
      <c r="O234" s="501" t="str">
        <f t="shared" si="38"/>
        <v/>
      </c>
      <c r="P234" s="63" t="str">
        <f t="shared" si="39"/>
        <v/>
      </c>
      <c r="Q234" s="63"/>
      <c r="R234" s="63"/>
      <c r="S234" s="648"/>
    </row>
    <row r="235" spans="1:19">
      <c r="A235" s="465"/>
      <c r="B235" s="466"/>
      <c r="C235" s="467"/>
      <c r="D235" s="467"/>
      <c r="E235" s="468"/>
      <c r="F235" s="467"/>
      <c r="G235" s="642"/>
      <c r="H235" s="379" cm="1">
        <f t="array" ref="H235">IF(B235&lt;&gt;"",INDEX(KM!$C$5:$C$20,MATCH(1,($B235&gt;=KM!$A$5:$A$20)*($B235&lt;=KM!$B$5:$B$20),0)),0)</f>
        <v>0</v>
      </c>
      <c r="I235" s="63">
        <f t="shared" si="44"/>
        <v>0</v>
      </c>
      <c r="J235" s="474"/>
      <c r="K235" s="494"/>
      <c r="L235" s="496" t="str">
        <f>IF(AND('1B Tableau financier'!$K$2&lt;&gt;"Pôle",C235&lt;&gt;""),1,"")</f>
        <v/>
      </c>
      <c r="M235" s="501" t="str">
        <f t="shared" si="45"/>
        <v/>
      </c>
      <c r="N235" s="502" t="str">
        <f t="shared" si="46"/>
        <v/>
      </c>
      <c r="O235" s="501" t="str">
        <f t="shared" si="38"/>
        <v/>
      </c>
      <c r="P235" s="63" t="str">
        <f t="shared" si="39"/>
        <v/>
      </c>
      <c r="Q235" s="63"/>
      <c r="R235" s="63"/>
      <c r="S235" s="648"/>
    </row>
    <row r="236" spans="1:19">
      <c r="A236" s="465"/>
      <c r="B236" s="466"/>
      <c r="C236" s="467"/>
      <c r="D236" s="467"/>
      <c r="E236" s="468"/>
      <c r="F236" s="467"/>
      <c r="G236" s="642"/>
      <c r="H236" s="379" cm="1">
        <f t="array" ref="H236">IF(B236&lt;&gt;"",INDEX(KM!$C$5:$C$20,MATCH(1,($B236&gt;=KM!$A$5:$A$20)*($B236&lt;=KM!$B$5:$B$20),0)),0)</f>
        <v>0</v>
      </c>
      <c r="I236" s="63">
        <f t="shared" si="44"/>
        <v>0</v>
      </c>
      <c r="J236" s="474"/>
      <c r="K236" s="494"/>
      <c r="L236" s="496" t="str">
        <f>IF(AND('1B Tableau financier'!$K$2&lt;&gt;"Pôle",C236&lt;&gt;""),1,"")</f>
        <v/>
      </c>
      <c r="M236" s="501" t="str">
        <f t="shared" si="45"/>
        <v/>
      </c>
      <c r="N236" s="502" t="str">
        <f t="shared" si="46"/>
        <v/>
      </c>
      <c r="O236" s="501" t="str">
        <f t="shared" si="38"/>
        <v/>
      </c>
      <c r="P236" s="63" t="str">
        <f t="shared" si="39"/>
        <v/>
      </c>
      <c r="Q236" s="63"/>
      <c r="R236" s="63"/>
      <c r="S236" s="648"/>
    </row>
    <row r="237" spans="1:19">
      <c r="A237" s="465"/>
      <c r="B237" s="466"/>
      <c r="C237" s="467"/>
      <c r="D237" s="467"/>
      <c r="E237" s="468"/>
      <c r="F237" s="467"/>
      <c r="G237" s="642"/>
      <c r="H237" s="379" cm="1">
        <f t="array" ref="H237">IF(B237&lt;&gt;"",INDEX(KM!$C$5:$C$20,MATCH(1,($B237&gt;=KM!$A$5:$A$20)*($B237&lt;=KM!$B$5:$B$20),0)),0)</f>
        <v>0</v>
      </c>
      <c r="I237" s="63">
        <f t="shared" si="44"/>
        <v>0</v>
      </c>
      <c r="J237" s="474"/>
      <c r="K237" s="494"/>
      <c r="L237" s="496" t="str">
        <f>IF(AND('1B Tableau financier'!$K$2&lt;&gt;"Pôle",C237&lt;&gt;""),1,"")</f>
        <v/>
      </c>
      <c r="M237" s="501" t="str">
        <f t="shared" si="45"/>
        <v/>
      </c>
      <c r="N237" s="502" t="str">
        <f t="shared" si="46"/>
        <v/>
      </c>
      <c r="O237" s="501" t="str">
        <f t="shared" si="38"/>
        <v/>
      </c>
      <c r="P237" s="63" t="str">
        <f t="shared" si="39"/>
        <v/>
      </c>
      <c r="Q237" s="63"/>
      <c r="R237" s="63"/>
      <c r="S237" s="648"/>
    </row>
    <row r="238" spans="1:19">
      <c r="A238" s="465"/>
      <c r="B238" s="466"/>
      <c r="C238" s="467"/>
      <c r="D238" s="467"/>
      <c r="E238" s="468"/>
      <c r="F238" s="467"/>
      <c r="G238" s="642"/>
      <c r="H238" s="379" cm="1">
        <f t="array" ref="H238">IF(B238&lt;&gt;"",INDEX(KM!$C$5:$C$20,MATCH(1,($B238&gt;=KM!$A$5:$A$20)*($B238&lt;=KM!$B$5:$B$20),0)),0)</f>
        <v>0</v>
      </c>
      <c r="I238" s="63">
        <f t="shared" si="44"/>
        <v>0</v>
      </c>
      <c r="J238" s="474"/>
      <c r="K238" s="494"/>
      <c r="L238" s="496" t="str">
        <f>IF(AND('1B Tableau financier'!$K$2&lt;&gt;"Pôle",C238&lt;&gt;""),1,"")</f>
        <v/>
      </c>
      <c r="M238" s="501" t="str">
        <f t="shared" si="45"/>
        <v/>
      </c>
      <c r="N238" s="502" t="str">
        <f t="shared" si="46"/>
        <v/>
      </c>
      <c r="O238" s="501" t="str">
        <f t="shared" si="38"/>
        <v/>
      </c>
      <c r="P238" s="63" t="str">
        <f t="shared" si="39"/>
        <v/>
      </c>
      <c r="Q238" s="63"/>
      <c r="R238" s="63"/>
      <c r="S238" s="648"/>
    </row>
    <row r="239" spans="1:19" hidden="1">
      <c r="A239" s="465"/>
      <c r="B239" s="466"/>
      <c r="C239" s="467"/>
      <c r="D239" s="467"/>
      <c r="E239" s="468"/>
      <c r="F239" s="467"/>
      <c r="G239" s="642"/>
      <c r="H239" s="379" cm="1">
        <f t="array" ref="H239">IF(B239&lt;&gt;"",INDEX(KM!$C$5:$C$20,MATCH(1,($B239&gt;=KM!$A$5:$A$20)*($B239&lt;=KM!$B$5:$B$20),0)),0)</f>
        <v>0</v>
      </c>
      <c r="I239" s="63">
        <f t="shared" si="44"/>
        <v>0</v>
      </c>
      <c r="J239" s="474"/>
      <c r="K239" s="494"/>
      <c r="L239" s="496" t="str">
        <f>IF(AND('1B Tableau financier'!$K$2&lt;&gt;"Pôle",C239&lt;&gt;""),1,"")</f>
        <v/>
      </c>
      <c r="M239" s="501" t="str">
        <f t="shared" si="45"/>
        <v/>
      </c>
      <c r="N239" s="502" t="str">
        <f t="shared" si="46"/>
        <v/>
      </c>
      <c r="O239" s="501" t="str">
        <f t="shared" si="38"/>
        <v/>
      </c>
      <c r="P239" s="63" t="str">
        <f t="shared" si="39"/>
        <v/>
      </c>
      <c r="Q239" s="63"/>
      <c r="R239" s="63"/>
      <c r="S239" s="648"/>
    </row>
    <row r="240" spans="1:19" hidden="1">
      <c r="A240" s="465"/>
      <c r="B240" s="466"/>
      <c r="C240" s="467"/>
      <c r="D240" s="467"/>
      <c r="E240" s="468"/>
      <c r="F240" s="467"/>
      <c r="G240" s="642"/>
      <c r="H240" s="379" cm="1">
        <f t="array" ref="H240">IF(B240&lt;&gt;"",INDEX(KM!$C$5:$C$20,MATCH(1,($B240&gt;=KM!$A$5:$A$20)*($B240&lt;=KM!$B$5:$B$20),0)),0)</f>
        <v>0</v>
      </c>
      <c r="I240" s="63">
        <f t="shared" si="44"/>
        <v>0</v>
      </c>
      <c r="J240" s="474"/>
      <c r="K240" s="494"/>
      <c r="L240" s="496" t="str">
        <f>IF(AND('1B Tableau financier'!$K$2&lt;&gt;"Pôle",C240&lt;&gt;""),1,"")</f>
        <v/>
      </c>
      <c r="M240" s="501" t="str">
        <f t="shared" si="45"/>
        <v/>
      </c>
      <c r="N240" s="502" t="str">
        <f t="shared" si="46"/>
        <v/>
      </c>
      <c r="O240" s="501" t="str">
        <f t="shared" si="38"/>
        <v/>
      </c>
      <c r="P240" s="63" t="str">
        <f t="shared" si="39"/>
        <v/>
      </c>
      <c r="Q240" s="63"/>
      <c r="R240" s="63"/>
      <c r="S240" s="648"/>
    </row>
    <row r="241" spans="1:19" hidden="1">
      <c r="A241" s="465"/>
      <c r="B241" s="466"/>
      <c r="C241" s="467"/>
      <c r="D241" s="467"/>
      <c r="E241" s="468"/>
      <c r="F241" s="467"/>
      <c r="G241" s="642"/>
      <c r="H241" s="379" cm="1">
        <f t="array" ref="H241">IF(B241&lt;&gt;"",INDEX(KM!$C$5:$C$20,MATCH(1,($B241&gt;=KM!$A$5:$A$20)*($B241&lt;=KM!$B$5:$B$20),0)),0)</f>
        <v>0</v>
      </c>
      <c r="I241" s="63">
        <f t="shared" si="44"/>
        <v>0</v>
      </c>
      <c r="J241" s="474"/>
      <c r="K241" s="494"/>
      <c r="L241" s="496" t="str">
        <f>IF(AND('1B Tableau financier'!$K$2&lt;&gt;"Pôle",C241&lt;&gt;""),1,"")</f>
        <v/>
      </c>
      <c r="M241" s="501" t="str">
        <f t="shared" si="45"/>
        <v/>
      </c>
      <c r="N241" s="502" t="str">
        <f t="shared" si="46"/>
        <v/>
      </c>
      <c r="O241" s="501" t="str">
        <f t="shared" si="38"/>
        <v/>
      </c>
      <c r="P241" s="63" t="str">
        <f t="shared" si="39"/>
        <v/>
      </c>
      <c r="Q241" s="63"/>
      <c r="R241" s="63"/>
      <c r="S241" s="648"/>
    </row>
    <row r="242" spans="1:19" hidden="1">
      <c r="A242" s="465"/>
      <c r="B242" s="466"/>
      <c r="C242" s="467"/>
      <c r="D242" s="467"/>
      <c r="E242" s="468"/>
      <c r="F242" s="467"/>
      <c r="G242" s="642"/>
      <c r="H242" s="379" cm="1">
        <f t="array" ref="H242">IF(B242&lt;&gt;"",INDEX(KM!$C$5:$C$20,MATCH(1,($B242&gt;=KM!$A$5:$A$20)*($B242&lt;=KM!$B$5:$B$20),0)),0)</f>
        <v>0</v>
      </c>
      <c r="I242" s="63">
        <f t="shared" si="44"/>
        <v>0</v>
      </c>
      <c r="J242" s="474"/>
      <c r="K242" s="494"/>
      <c r="L242" s="496" t="str">
        <f>IF(AND('1B Tableau financier'!$K$2&lt;&gt;"Pôle",C242&lt;&gt;""),1,"")</f>
        <v/>
      </c>
      <c r="M242" s="501" t="str">
        <f t="shared" si="45"/>
        <v/>
      </c>
      <c r="N242" s="502" t="str">
        <f t="shared" si="46"/>
        <v/>
      </c>
      <c r="O242" s="501" t="str">
        <f t="shared" si="38"/>
        <v/>
      </c>
      <c r="P242" s="63" t="str">
        <f t="shared" si="39"/>
        <v/>
      </c>
      <c r="Q242" s="63"/>
      <c r="R242" s="63"/>
      <c r="S242" s="648"/>
    </row>
    <row r="243" spans="1:19" hidden="1">
      <c r="A243" s="465"/>
      <c r="B243" s="466"/>
      <c r="C243" s="467"/>
      <c r="D243" s="467"/>
      <c r="E243" s="468"/>
      <c r="F243" s="467"/>
      <c r="G243" s="642"/>
      <c r="H243" s="379" cm="1">
        <f t="array" ref="H243">IF(B243&lt;&gt;"",INDEX(KM!$C$5:$C$20,MATCH(1,($B243&gt;=KM!$A$5:$A$20)*($B243&lt;=KM!$B$5:$B$20),0)),0)</f>
        <v>0</v>
      </c>
      <c r="I243" s="63">
        <f t="shared" si="44"/>
        <v>0</v>
      </c>
      <c r="J243" s="474"/>
      <c r="K243" s="494"/>
      <c r="L243" s="496" t="str">
        <f>IF(AND('1B Tableau financier'!$K$2&lt;&gt;"Pôle",C243&lt;&gt;""),1,"")</f>
        <v/>
      </c>
      <c r="M243" s="501" t="str">
        <f t="shared" si="45"/>
        <v/>
      </c>
      <c r="N243" s="502" t="str">
        <f t="shared" si="46"/>
        <v/>
      </c>
      <c r="O243" s="501" t="str">
        <f t="shared" si="38"/>
        <v/>
      </c>
      <c r="P243" s="63" t="str">
        <f t="shared" si="39"/>
        <v/>
      </c>
      <c r="Q243" s="63"/>
      <c r="R243" s="63"/>
      <c r="S243" s="648"/>
    </row>
    <row r="244" spans="1:19" hidden="1">
      <c r="A244" s="465"/>
      <c r="B244" s="466"/>
      <c r="C244" s="467"/>
      <c r="D244" s="467"/>
      <c r="E244" s="468"/>
      <c r="F244" s="467"/>
      <c r="G244" s="642"/>
      <c r="H244" s="379" cm="1">
        <f t="array" ref="H244">IF(B244&lt;&gt;"",INDEX(KM!$C$5:$C$20,MATCH(1,($B244&gt;=KM!$A$5:$A$20)*($B244&lt;=KM!$B$5:$B$20),0)),0)</f>
        <v>0</v>
      </c>
      <c r="I244" s="63">
        <f t="shared" si="44"/>
        <v>0</v>
      </c>
      <c r="J244" s="474"/>
      <c r="K244" s="494"/>
      <c r="L244" s="496" t="str">
        <f>IF(AND('1B Tableau financier'!$K$2&lt;&gt;"Pôle",C244&lt;&gt;""),1,"")</f>
        <v/>
      </c>
      <c r="M244" s="501" t="str">
        <f t="shared" si="45"/>
        <v/>
      </c>
      <c r="N244" s="502" t="str">
        <f t="shared" si="46"/>
        <v/>
      </c>
      <c r="O244" s="501" t="str">
        <f t="shared" si="38"/>
        <v/>
      </c>
      <c r="P244" s="63" t="str">
        <f t="shared" si="39"/>
        <v/>
      </c>
      <c r="Q244" s="63"/>
      <c r="R244" s="63"/>
      <c r="S244" s="648"/>
    </row>
    <row r="245" spans="1:19" hidden="1">
      <c r="A245" s="465"/>
      <c r="B245" s="466"/>
      <c r="C245" s="467"/>
      <c r="D245" s="467"/>
      <c r="E245" s="468"/>
      <c r="F245" s="467"/>
      <c r="G245" s="642"/>
      <c r="H245" s="379" cm="1">
        <f t="array" ref="H245">IF(B245&lt;&gt;"",INDEX(KM!$C$5:$C$20,MATCH(1,($B245&gt;=KM!$A$5:$A$20)*($B245&lt;=KM!$B$5:$B$20),0)),0)</f>
        <v>0</v>
      </c>
      <c r="I245" s="63">
        <f t="shared" si="44"/>
        <v>0</v>
      </c>
      <c r="J245" s="474"/>
      <c r="K245" s="494"/>
      <c r="L245" s="496" t="str">
        <f>IF(AND('1B Tableau financier'!$K$2&lt;&gt;"Pôle",C245&lt;&gt;""),1,"")</f>
        <v/>
      </c>
      <c r="M245" s="501" t="str">
        <f t="shared" si="45"/>
        <v/>
      </c>
      <c r="N245" s="502" t="str">
        <f t="shared" si="46"/>
        <v/>
      </c>
      <c r="O245" s="501" t="str">
        <f t="shared" si="38"/>
        <v/>
      </c>
      <c r="P245" s="63" t="str">
        <f t="shared" si="39"/>
        <v/>
      </c>
      <c r="Q245" s="63"/>
      <c r="R245" s="63"/>
      <c r="S245" s="648"/>
    </row>
    <row r="246" spans="1:19" hidden="1">
      <c r="A246" s="465"/>
      <c r="B246" s="466"/>
      <c r="C246" s="467"/>
      <c r="D246" s="467"/>
      <c r="E246" s="468"/>
      <c r="F246" s="467"/>
      <c r="G246" s="642"/>
      <c r="H246" s="379" cm="1">
        <f t="array" ref="H246">IF(B246&lt;&gt;"",INDEX(KM!$C$5:$C$20,MATCH(1,($B246&gt;=KM!$A$5:$A$20)*($B246&lt;=KM!$B$5:$B$20),0)),0)</f>
        <v>0</v>
      </c>
      <c r="I246" s="63">
        <f t="shared" si="44"/>
        <v>0</v>
      </c>
      <c r="J246" s="474"/>
      <c r="K246" s="494"/>
      <c r="L246" s="496" t="str">
        <f>IF(AND('1B Tableau financier'!$K$2&lt;&gt;"Pôle",C246&lt;&gt;""),1,"")</f>
        <v/>
      </c>
      <c r="M246" s="501" t="str">
        <f t="shared" si="45"/>
        <v/>
      </c>
      <c r="N246" s="502" t="str">
        <f t="shared" si="46"/>
        <v/>
      </c>
      <c r="O246" s="501" t="str">
        <f t="shared" si="38"/>
        <v/>
      </c>
      <c r="P246" s="63" t="str">
        <f t="shared" si="39"/>
        <v/>
      </c>
      <c r="Q246" s="63"/>
      <c r="R246" s="63"/>
      <c r="S246" s="648"/>
    </row>
    <row r="247" spans="1:19" hidden="1">
      <c r="A247" s="465"/>
      <c r="B247" s="466"/>
      <c r="C247" s="467"/>
      <c r="D247" s="467"/>
      <c r="E247" s="468"/>
      <c r="F247" s="467"/>
      <c r="G247" s="642"/>
      <c r="H247" s="379" cm="1">
        <f t="array" ref="H247">IF(B247&lt;&gt;"",INDEX(KM!$C$5:$C$20,MATCH(1,($B247&gt;=KM!$A$5:$A$20)*($B247&lt;=KM!$B$5:$B$20),0)),0)</f>
        <v>0</v>
      </c>
      <c r="I247" s="63">
        <f t="shared" si="44"/>
        <v>0</v>
      </c>
      <c r="J247" s="474"/>
      <c r="K247" s="494"/>
      <c r="L247" s="496" t="str">
        <f>IF(AND('1B Tableau financier'!$K$2&lt;&gt;"Pôle",C247&lt;&gt;""),1,"")</f>
        <v/>
      </c>
      <c r="M247" s="501" t="str">
        <f t="shared" si="45"/>
        <v/>
      </c>
      <c r="N247" s="502" t="str">
        <f t="shared" si="46"/>
        <v/>
      </c>
      <c r="O247" s="501" t="str">
        <f t="shared" si="38"/>
        <v/>
      </c>
      <c r="P247" s="63" t="str">
        <f t="shared" si="39"/>
        <v/>
      </c>
      <c r="Q247" s="63"/>
      <c r="R247" s="63"/>
      <c r="S247" s="648"/>
    </row>
    <row r="248" spans="1:19" hidden="1">
      <c r="A248" s="465"/>
      <c r="B248" s="466"/>
      <c r="C248" s="467"/>
      <c r="D248" s="467"/>
      <c r="E248" s="468"/>
      <c r="F248" s="467"/>
      <c r="G248" s="642"/>
      <c r="H248" s="379" cm="1">
        <f t="array" ref="H248">IF(B248&lt;&gt;"",INDEX(KM!$C$5:$C$20,MATCH(1,($B248&gt;=KM!$A$5:$A$20)*($B248&lt;=KM!$B$5:$B$20),0)),0)</f>
        <v>0</v>
      </c>
      <c r="I248" s="63">
        <f t="shared" si="44"/>
        <v>0</v>
      </c>
      <c r="J248" s="474"/>
      <c r="K248" s="494"/>
      <c r="L248" s="496" t="str">
        <f>IF(AND('1B Tableau financier'!$K$2&lt;&gt;"Pôle",C248&lt;&gt;""),1,"")</f>
        <v/>
      </c>
      <c r="M248" s="501" t="str">
        <f t="shared" si="45"/>
        <v/>
      </c>
      <c r="N248" s="502" t="str">
        <f t="shared" si="46"/>
        <v/>
      </c>
      <c r="O248" s="501" t="str">
        <f t="shared" si="38"/>
        <v/>
      </c>
      <c r="P248" s="63" t="str">
        <f t="shared" si="39"/>
        <v/>
      </c>
      <c r="Q248" s="63"/>
      <c r="R248" s="63"/>
      <c r="S248" s="648"/>
    </row>
    <row r="249" spans="1:19" hidden="1">
      <c r="A249" s="465"/>
      <c r="B249" s="466"/>
      <c r="C249" s="467"/>
      <c r="D249" s="467"/>
      <c r="E249" s="468"/>
      <c r="F249" s="467"/>
      <c r="G249" s="642"/>
      <c r="H249" s="379" cm="1">
        <f t="array" ref="H249">IF(B249&lt;&gt;"",INDEX(KM!$C$5:$C$20,MATCH(1,($B249&gt;=KM!$A$5:$A$20)*($B249&lt;=KM!$B$5:$B$20),0)),0)</f>
        <v>0</v>
      </c>
      <c r="I249" s="63">
        <f t="shared" si="44"/>
        <v>0</v>
      </c>
      <c r="J249" s="474"/>
      <c r="K249" s="494"/>
      <c r="L249" s="496" t="str">
        <f>IF(AND('1B Tableau financier'!$K$2&lt;&gt;"Pôle",C249&lt;&gt;""),1,"")</f>
        <v/>
      </c>
      <c r="M249" s="501" t="str">
        <f t="shared" si="45"/>
        <v/>
      </c>
      <c r="N249" s="502" t="str">
        <f t="shared" si="46"/>
        <v/>
      </c>
      <c r="O249" s="501" t="str">
        <f t="shared" si="38"/>
        <v/>
      </c>
      <c r="P249" s="63" t="str">
        <f t="shared" si="39"/>
        <v/>
      </c>
      <c r="Q249" s="63"/>
      <c r="R249" s="63"/>
      <c r="S249" s="648"/>
    </row>
    <row r="250" spans="1:19" hidden="1">
      <c r="A250" s="465"/>
      <c r="B250" s="466"/>
      <c r="C250" s="467"/>
      <c r="D250" s="467"/>
      <c r="E250" s="468"/>
      <c r="F250" s="467"/>
      <c r="G250" s="642"/>
      <c r="H250" s="379" cm="1">
        <f t="array" ref="H250">IF(B250&lt;&gt;"",INDEX(KM!$C$5:$C$20,MATCH(1,($B250&gt;=KM!$A$5:$A$20)*($B250&lt;=KM!$B$5:$B$20),0)),0)</f>
        <v>0</v>
      </c>
      <c r="I250" s="63">
        <f t="shared" si="44"/>
        <v>0</v>
      </c>
      <c r="J250" s="474"/>
      <c r="K250" s="494"/>
      <c r="L250" s="496" t="str">
        <f>IF(AND('1B Tableau financier'!$K$2&lt;&gt;"Pôle",C250&lt;&gt;""),1,"")</f>
        <v/>
      </c>
      <c r="M250" s="501" t="str">
        <f t="shared" si="45"/>
        <v/>
      </c>
      <c r="N250" s="502" t="str">
        <f t="shared" si="46"/>
        <v/>
      </c>
      <c r="O250" s="501" t="str">
        <f t="shared" si="38"/>
        <v/>
      </c>
      <c r="P250" s="63" t="str">
        <f t="shared" si="39"/>
        <v/>
      </c>
      <c r="Q250" s="63"/>
      <c r="R250" s="63"/>
      <c r="S250" s="648"/>
    </row>
    <row r="251" spans="1:19" hidden="1">
      <c r="A251" s="465"/>
      <c r="B251" s="466"/>
      <c r="C251" s="467"/>
      <c r="D251" s="467"/>
      <c r="E251" s="468"/>
      <c r="F251" s="467"/>
      <c r="G251" s="642"/>
      <c r="H251" s="379" cm="1">
        <f t="array" ref="H251">IF(B251&lt;&gt;"",INDEX(KM!$C$5:$C$20,MATCH(1,($B251&gt;=KM!$A$5:$A$20)*($B251&lt;=KM!$B$5:$B$20),0)),0)</f>
        <v>0</v>
      </c>
      <c r="I251" s="63">
        <f t="shared" si="44"/>
        <v>0</v>
      </c>
      <c r="J251" s="474"/>
      <c r="K251" s="494"/>
      <c r="L251" s="496" t="str">
        <f>IF(AND('1B Tableau financier'!$K$2&lt;&gt;"Pôle",C251&lt;&gt;""),1,"")</f>
        <v/>
      </c>
      <c r="M251" s="501" t="str">
        <f t="shared" si="45"/>
        <v/>
      </c>
      <c r="N251" s="502" t="str">
        <f t="shared" si="46"/>
        <v/>
      </c>
      <c r="O251" s="501" t="str">
        <f t="shared" si="38"/>
        <v/>
      </c>
      <c r="P251" s="63" t="str">
        <f t="shared" si="39"/>
        <v/>
      </c>
      <c r="Q251" s="63"/>
      <c r="R251" s="63"/>
      <c r="S251" s="648"/>
    </row>
    <row r="252" spans="1:19" hidden="1">
      <c r="A252" s="465"/>
      <c r="B252" s="466"/>
      <c r="C252" s="467"/>
      <c r="D252" s="467"/>
      <c r="E252" s="468"/>
      <c r="F252" s="467"/>
      <c r="G252" s="642"/>
      <c r="H252" s="379" cm="1">
        <f t="array" ref="H252">IF(B252&lt;&gt;"",INDEX(KM!$C$5:$C$20,MATCH(1,($B252&gt;=KM!$A$5:$A$20)*($B252&lt;=KM!$B$5:$B$20),0)),0)</f>
        <v>0</v>
      </c>
      <c r="I252" s="63">
        <f t="shared" si="44"/>
        <v>0</v>
      </c>
      <c r="J252" s="474"/>
      <c r="K252" s="494"/>
      <c r="L252" s="496" t="str">
        <f>IF(AND('1B Tableau financier'!$K$2&lt;&gt;"Pôle",C252&lt;&gt;""),1,"")</f>
        <v/>
      </c>
      <c r="M252" s="501" t="str">
        <f t="shared" si="45"/>
        <v/>
      </c>
      <c r="N252" s="502" t="str">
        <f t="shared" si="46"/>
        <v/>
      </c>
      <c r="O252" s="501" t="str">
        <f t="shared" si="38"/>
        <v/>
      </c>
      <c r="P252" s="63" t="str">
        <f t="shared" si="39"/>
        <v/>
      </c>
      <c r="Q252" s="63"/>
      <c r="R252" s="63"/>
      <c r="S252" s="648"/>
    </row>
    <row r="253" spans="1:19" hidden="1">
      <c r="A253" s="465"/>
      <c r="B253" s="466"/>
      <c r="C253" s="467"/>
      <c r="D253" s="467"/>
      <c r="E253" s="468"/>
      <c r="F253" s="467"/>
      <c r="G253" s="642"/>
      <c r="H253" s="379" cm="1">
        <f t="array" ref="H253">IF(B253&lt;&gt;"",INDEX(KM!$C$5:$C$20,MATCH(1,($B253&gt;=KM!$A$5:$A$20)*($B253&lt;=KM!$B$5:$B$20),0)),0)</f>
        <v>0</v>
      </c>
      <c r="I253" s="63">
        <f t="shared" si="44"/>
        <v>0</v>
      </c>
      <c r="J253" s="474"/>
      <c r="K253" s="494"/>
      <c r="L253" s="496" t="str">
        <f>IF(AND('1B Tableau financier'!$K$2&lt;&gt;"Pôle",C253&lt;&gt;""),1,"")</f>
        <v/>
      </c>
      <c r="M253" s="501" t="str">
        <f t="shared" si="45"/>
        <v/>
      </c>
      <c r="N253" s="502" t="str">
        <f t="shared" si="46"/>
        <v/>
      </c>
      <c r="O253" s="501" t="str">
        <f t="shared" si="38"/>
        <v/>
      </c>
      <c r="P253" s="63" t="str">
        <f t="shared" si="39"/>
        <v/>
      </c>
      <c r="Q253" s="63"/>
      <c r="R253" s="63"/>
      <c r="S253" s="648"/>
    </row>
    <row r="254" spans="1:19" hidden="1">
      <c r="A254" s="465"/>
      <c r="B254" s="466"/>
      <c r="C254" s="467"/>
      <c r="D254" s="467"/>
      <c r="E254" s="468"/>
      <c r="F254" s="467"/>
      <c r="G254" s="642"/>
      <c r="H254" s="379" cm="1">
        <f t="array" ref="H254">IF(B254&lt;&gt;"",INDEX(KM!$C$5:$C$20,MATCH(1,($B254&gt;=KM!$A$5:$A$20)*($B254&lt;=KM!$B$5:$B$20),0)),0)</f>
        <v>0</v>
      </c>
      <c r="I254" s="63">
        <f t="shared" si="44"/>
        <v>0</v>
      </c>
      <c r="J254" s="474"/>
      <c r="K254" s="494"/>
      <c r="L254" s="496" t="str">
        <f>IF(AND('1B Tableau financier'!$K$2&lt;&gt;"Pôle",C254&lt;&gt;""),1,"")</f>
        <v/>
      </c>
      <c r="M254" s="501" t="str">
        <f t="shared" si="45"/>
        <v/>
      </c>
      <c r="N254" s="502" t="str">
        <f t="shared" si="46"/>
        <v/>
      </c>
      <c r="O254" s="501" t="str">
        <f t="shared" si="38"/>
        <v/>
      </c>
      <c r="P254" s="63" t="str">
        <f t="shared" si="39"/>
        <v/>
      </c>
      <c r="Q254" s="63"/>
      <c r="R254" s="63"/>
      <c r="S254" s="648"/>
    </row>
    <row r="255" spans="1:19" hidden="1">
      <c r="A255" s="465"/>
      <c r="B255" s="466"/>
      <c r="C255" s="467"/>
      <c r="D255" s="467"/>
      <c r="E255" s="468"/>
      <c r="F255" s="467"/>
      <c r="G255" s="642"/>
      <c r="H255" s="379" cm="1">
        <f t="array" ref="H255">IF(B255&lt;&gt;"",INDEX(KM!$C$5:$C$20,MATCH(1,($B255&gt;=KM!$A$5:$A$20)*($B255&lt;=KM!$B$5:$B$20),0)),0)</f>
        <v>0</v>
      </c>
      <c r="I255" s="63">
        <f t="shared" si="44"/>
        <v>0</v>
      </c>
      <c r="J255" s="474"/>
      <c r="K255" s="494"/>
      <c r="L255" s="496" t="str">
        <f>IF(AND('1B Tableau financier'!$K$2&lt;&gt;"Pôle",C255&lt;&gt;""),1,"")</f>
        <v/>
      </c>
      <c r="M255" s="501" t="str">
        <f t="shared" si="45"/>
        <v/>
      </c>
      <c r="N255" s="502" t="str">
        <f t="shared" si="46"/>
        <v/>
      </c>
      <c r="O255" s="501" t="str">
        <f t="shared" si="38"/>
        <v/>
      </c>
      <c r="P255" s="63" t="str">
        <f t="shared" si="39"/>
        <v/>
      </c>
      <c r="Q255" s="63"/>
      <c r="R255" s="63"/>
      <c r="S255" s="648"/>
    </row>
    <row r="256" spans="1:19" hidden="1">
      <c r="A256" s="465"/>
      <c r="B256" s="466"/>
      <c r="C256" s="467"/>
      <c r="D256" s="467"/>
      <c r="E256" s="468"/>
      <c r="F256" s="467"/>
      <c r="G256" s="642"/>
      <c r="H256" s="379" cm="1">
        <f t="array" ref="H256">IF(B256&lt;&gt;"",INDEX(KM!$C$5:$C$20,MATCH(1,($B256&gt;=KM!$A$5:$A$20)*($B256&lt;=KM!$B$5:$B$20),0)),0)</f>
        <v>0</v>
      </c>
      <c r="I256" s="63">
        <f t="shared" si="44"/>
        <v>0</v>
      </c>
      <c r="J256" s="474"/>
      <c r="K256" s="494"/>
      <c r="L256" s="496" t="str">
        <f>IF(AND('1B Tableau financier'!$K$2&lt;&gt;"Pôle",C256&lt;&gt;""),1,"")</f>
        <v/>
      </c>
      <c r="M256" s="501" t="str">
        <f t="shared" si="45"/>
        <v/>
      </c>
      <c r="N256" s="502" t="str">
        <f t="shared" si="46"/>
        <v/>
      </c>
      <c r="O256" s="501" t="str">
        <f t="shared" si="38"/>
        <v/>
      </c>
      <c r="P256" s="63" t="str">
        <f t="shared" si="39"/>
        <v/>
      </c>
      <c r="Q256" s="63"/>
      <c r="R256" s="63"/>
      <c r="S256" s="648"/>
    </row>
    <row r="257" spans="1:19" hidden="1">
      <c r="A257" s="465"/>
      <c r="B257" s="466"/>
      <c r="C257" s="467"/>
      <c r="D257" s="467"/>
      <c r="E257" s="468"/>
      <c r="F257" s="467"/>
      <c r="G257" s="642"/>
      <c r="H257" s="379" cm="1">
        <f t="array" ref="H257">IF(B257&lt;&gt;"",INDEX(KM!$C$5:$C$20,MATCH(1,($B257&gt;=KM!$A$5:$A$20)*($B257&lt;=KM!$B$5:$B$20),0)),0)</f>
        <v>0</v>
      </c>
      <c r="I257" s="63">
        <f t="shared" si="44"/>
        <v>0</v>
      </c>
      <c r="J257" s="474"/>
      <c r="K257" s="494"/>
      <c r="L257" s="496" t="str">
        <f>IF(AND('1B Tableau financier'!$K$2&lt;&gt;"Pôle",C257&lt;&gt;""),1,"")</f>
        <v/>
      </c>
      <c r="M257" s="501" t="str">
        <f t="shared" si="45"/>
        <v/>
      </c>
      <c r="N257" s="502" t="str">
        <f t="shared" si="46"/>
        <v/>
      </c>
      <c r="O257" s="501" t="str">
        <f t="shared" si="38"/>
        <v/>
      </c>
      <c r="P257" s="63" t="str">
        <f t="shared" si="39"/>
        <v/>
      </c>
      <c r="Q257" s="63"/>
      <c r="R257" s="63"/>
      <c r="S257" s="648"/>
    </row>
    <row r="258" spans="1:19" hidden="1">
      <c r="A258" s="465"/>
      <c r="B258" s="466"/>
      <c r="C258" s="467"/>
      <c r="D258" s="467"/>
      <c r="E258" s="468"/>
      <c r="F258" s="467"/>
      <c r="G258" s="642"/>
      <c r="H258" s="379" cm="1">
        <f t="array" ref="H258">IF(B258&lt;&gt;"",INDEX(KM!$C$5:$C$20,MATCH(1,($B258&gt;=KM!$A$5:$A$20)*($B258&lt;=KM!$B$5:$B$20),0)),0)</f>
        <v>0</v>
      </c>
      <c r="I258" s="63">
        <f t="shared" si="44"/>
        <v>0</v>
      </c>
      <c r="J258" s="474"/>
      <c r="K258" s="494"/>
      <c r="L258" s="496" t="str">
        <f>IF(AND('1B Tableau financier'!$K$2&lt;&gt;"Pôle",C258&lt;&gt;""),1,"")</f>
        <v/>
      </c>
      <c r="M258" s="501" t="str">
        <f t="shared" si="45"/>
        <v/>
      </c>
      <c r="N258" s="502" t="str">
        <f t="shared" si="46"/>
        <v/>
      </c>
      <c r="O258" s="501" t="str">
        <f t="shared" si="38"/>
        <v/>
      </c>
      <c r="P258" s="63" t="str">
        <f t="shared" si="39"/>
        <v/>
      </c>
      <c r="Q258" s="63"/>
      <c r="R258" s="63"/>
      <c r="S258" s="648"/>
    </row>
    <row r="259" spans="1:19" hidden="1">
      <c r="A259" s="465"/>
      <c r="B259" s="466"/>
      <c r="C259" s="467"/>
      <c r="D259" s="467"/>
      <c r="E259" s="468"/>
      <c r="F259" s="467"/>
      <c r="G259" s="642"/>
      <c r="H259" s="379" cm="1">
        <f t="array" ref="H259">IF(B259&lt;&gt;"",INDEX(KM!$C$5:$C$20,MATCH(1,($B259&gt;=KM!$A$5:$A$20)*($B259&lt;=KM!$B$5:$B$20),0)),0)</f>
        <v>0</v>
      </c>
      <c r="I259" s="63">
        <f t="shared" si="44"/>
        <v>0</v>
      </c>
      <c r="J259" s="474"/>
      <c r="K259" s="494"/>
      <c r="L259" s="496" t="str">
        <f>IF(AND('1B Tableau financier'!$K$2&lt;&gt;"Pôle",C259&lt;&gt;""),1,"")</f>
        <v/>
      </c>
      <c r="M259" s="501" t="str">
        <f t="shared" si="45"/>
        <v/>
      </c>
      <c r="N259" s="502" t="str">
        <f t="shared" si="46"/>
        <v/>
      </c>
      <c r="O259" s="501" t="str">
        <f t="shared" si="38"/>
        <v/>
      </c>
      <c r="P259" s="63" t="str">
        <f t="shared" si="39"/>
        <v/>
      </c>
      <c r="Q259" s="63"/>
      <c r="R259" s="63"/>
      <c r="S259" s="648"/>
    </row>
    <row r="260" spans="1:19" hidden="1">
      <c r="A260" s="465"/>
      <c r="B260" s="466"/>
      <c r="C260" s="467"/>
      <c r="D260" s="467"/>
      <c r="E260" s="468"/>
      <c r="F260" s="467"/>
      <c r="G260" s="642"/>
      <c r="H260" s="379" cm="1">
        <f t="array" ref="H260">IF(B260&lt;&gt;"",INDEX(KM!$C$5:$C$20,MATCH(1,($B260&gt;=KM!$A$5:$A$20)*($B260&lt;=KM!$B$5:$B$20),0)),0)</f>
        <v>0</v>
      </c>
      <c r="I260" s="63">
        <f t="shared" si="44"/>
        <v>0</v>
      </c>
      <c r="J260" s="474"/>
      <c r="K260" s="494"/>
      <c r="L260" s="496" t="str">
        <f>IF(AND('1B Tableau financier'!$K$2&lt;&gt;"Pôle",C260&lt;&gt;""),1,"")</f>
        <v/>
      </c>
      <c r="M260" s="501" t="str">
        <f t="shared" si="45"/>
        <v/>
      </c>
      <c r="N260" s="502" t="str">
        <f t="shared" si="46"/>
        <v/>
      </c>
      <c r="O260" s="501" t="str">
        <f t="shared" si="38"/>
        <v/>
      </c>
      <c r="P260" s="63" t="str">
        <f t="shared" si="39"/>
        <v/>
      </c>
      <c r="Q260" s="63"/>
      <c r="R260" s="63"/>
      <c r="S260" s="648"/>
    </row>
    <row r="261" spans="1:19" hidden="1">
      <c r="A261" s="465"/>
      <c r="B261" s="466"/>
      <c r="C261" s="467"/>
      <c r="D261" s="467"/>
      <c r="E261" s="468"/>
      <c r="F261" s="467"/>
      <c r="G261" s="642"/>
      <c r="H261" s="379" cm="1">
        <f t="array" ref="H261">IF(B261&lt;&gt;"",INDEX(KM!$C$5:$C$20,MATCH(1,($B261&gt;=KM!$A$5:$A$20)*($B261&lt;=KM!$B$5:$B$20),0)),0)</f>
        <v>0</v>
      </c>
      <c r="I261" s="63">
        <f t="shared" si="44"/>
        <v>0</v>
      </c>
      <c r="J261" s="474"/>
      <c r="K261" s="494"/>
      <c r="L261" s="496" t="str">
        <f>IF(AND('1B Tableau financier'!$K$2&lt;&gt;"Pôle",C261&lt;&gt;""),1,"")</f>
        <v/>
      </c>
      <c r="M261" s="501" t="str">
        <f t="shared" si="45"/>
        <v/>
      </c>
      <c r="N261" s="502" t="str">
        <f t="shared" si="46"/>
        <v/>
      </c>
      <c r="O261" s="501" t="str">
        <f t="shared" si="38"/>
        <v/>
      </c>
      <c r="P261" s="63" t="str">
        <f t="shared" si="39"/>
        <v/>
      </c>
      <c r="Q261" s="63"/>
      <c r="R261" s="63"/>
      <c r="S261" s="648"/>
    </row>
    <row r="262" spans="1:19" hidden="1">
      <c r="A262" s="465"/>
      <c r="B262" s="466"/>
      <c r="C262" s="467"/>
      <c r="D262" s="467"/>
      <c r="E262" s="468"/>
      <c r="F262" s="467"/>
      <c r="G262" s="642"/>
      <c r="H262" s="379" cm="1">
        <f t="array" ref="H262">IF(B262&lt;&gt;"",INDEX(KM!$C$5:$C$20,MATCH(1,($B262&gt;=KM!$A$5:$A$20)*($B262&lt;=KM!$B$5:$B$20),0)),0)</f>
        <v>0</v>
      </c>
      <c r="I262" s="63">
        <f t="shared" si="44"/>
        <v>0</v>
      </c>
      <c r="J262" s="474"/>
      <c r="K262" s="494"/>
      <c r="L262" s="496" t="str">
        <f>IF(AND('1B Tableau financier'!$K$2&lt;&gt;"Pôle",C262&lt;&gt;""),1,"")</f>
        <v/>
      </c>
      <c r="M262" s="501" t="str">
        <f t="shared" si="45"/>
        <v/>
      </c>
      <c r="N262" s="502" t="str">
        <f t="shared" si="46"/>
        <v/>
      </c>
      <c r="O262" s="501" t="str">
        <f t="shared" si="38"/>
        <v/>
      </c>
      <c r="P262" s="63" t="str">
        <f t="shared" si="39"/>
        <v/>
      </c>
      <c r="Q262" s="63"/>
      <c r="R262" s="63"/>
      <c r="S262" s="648"/>
    </row>
    <row r="263" spans="1:19" hidden="1">
      <c r="A263" s="465"/>
      <c r="B263" s="466"/>
      <c r="C263" s="467"/>
      <c r="D263" s="467"/>
      <c r="E263" s="468"/>
      <c r="F263" s="467"/>
      <c r="G263" s="642"/>
      <c r="H263" s="379" cm="1">
        <f t="array" ref="H263">IF(B263&lt;&gt;"",INDEX(KM!$C$5:$C$20,MATCH(1,($B263&gt;=KM!$A$5:$A$20)*($B263&lt;=KM!$B$5:$B$20),0)),0)</f>
        <v>0</v>
      </c>
      <c r="I263" s="63">
        <f t="shared" si="41"/>
        <v>0</v>
      </c>
      <c r="J263" s="474"/>
      <c r="K263" s="494"/>
      <c r="L263" s="496" t="str">
        <f>IF(AND('1B Tableau financier'!$K$2&lt;&gt;"Pôle",C263&lt;&gt;""),1,"")</f>
        <v/>
      </c>
      <c r="M263" s="501" t="str">
        <f t="shared" si="42"/>
        <v/>
      </c>
      <c r="N263" s="502" t="str">
        <f t="shared" si="43"/>
        <v/>
      </c>
      <c r="O263" s="501" t="str">
        <f t="shared" si="38"/>
        <v/>
      </c>
      <c r="P263" s="63" t="str">
        <f t="shared" si="39"/>
        <v/>
      </c>
      <c r="Q263" s="63"/>
      <c r="R263" s="63"/>
      <c r="S263" s="648"/>
    </row>
    <row r="264" spans="1:19" hidden="1">
      <c r="A264" s="465"/>
      <c r="B264" s="466"/>
      <c r="C264" s="467"/>
      <c r="D264" s="467"/>
      <c r="E264" s="468"/>
      <c r="F264" s="467"/>
      <c r="G264" s="642"/>
      <c r="H264" s="379" cm="1">
        <f t="array" ref="H264">IF(B264&lt;&gt;"",INDEX(KM!$C$5:$C$20,MATCH(1,($B264&gt;=KM!$A$5:$A$20)*($B264&lt;=KM!$B$5:$B$20),0)),0)</f>
        <v>0</v>
      </c>
      <c r="I264" s="63">
        <f t="shared" si="41"/>
        <v>0</v>
      </c>
      <c r="J264" s="474"/>
      <c r="K264" s="494"/>
      <c r="L264" s="496" t="str">
        <f>IF(AND('1B Tableau financier'!$K$2&lt;&gt;"Pôle",C264&lt;&gt;""),1,"")</f>
        <v/>
      </c>
      <c r="M264" s="501" t="str">
        <f t="shared" si="42"/>
        <v/>
      </c>
      <c r="N264" s="502" t="str">
        <f t="shared" si="43"/>
        <v/>
      </c>
      <c r="O264" s="501" t="str">
        <f t="shared" si="38"/>
        <v/>
      </c>
      <c r="P264" s="63" t="str">
        <f t="shared" si="39"/>
        <v/>
      </c>
      <c r="Q264" s="63"/>
      <c r="R264" s="63"/>
      <c r="S264" s="648"/>
    </row>
    <row r="265" spans="1:19" hidden="1">
      <c r="A265" s="465"/>
      <c r="B265" s="466"/>
      <c r="C265" s="467"/>
      <c r="D265" s="467"/>
      <c r="E265" s="468"/>
      <c r="F265" s="467"/>
      <c r="G265" s="642"/>
      <c r="H265" s="379" cm="1">
        <f t="array" ref="H265">IF(B265&lt;&gt;"",INDEX(KM!$C$5:$C$20,MATCH(1,($B265&gt;=KM!$A$5:$A$20)*($B265&lt;=KM!$B$5:$B$20),0)),0)</f>
        <v>0</v>
      </c>
      <c r="I265" s="63">
        <f t="shared" si="41"/>
        <v>0</v>
      </c>
      <c r="J265" s="474"/>
      <c r="K265" s="494"/>
      <c r="L265" s="496" t="str">
        <f>IF(AND('1B Tableau financier'!$K$2&lt;&gt;"Pôle",C265&lt;&gt;""),1,"")</f>
        <v/>
      </c>
      <c r="M265" s="501" t="str">
        <f t="shared" si="42"/>
        <v/>
      </c>
      <c r="N265" s="502" t="str">
        <f t="shared" si="43"/>
        <v/>
      </c>
      <c r="O265" s="501" t="str">
        <f t="shared" si="38"/>
        <v/>
      </c>
      <c r="P265" s="63" t="str">
        <f t="shared" si="39"/>
        <v/>
      </c>
      <c r="Q265" s="63"/>
      <c r="R265" s="63"/>
      <c r="S265" s="648"/>
    </row>
    <row r="266" spans="1:19" hidden="1">
      <c r="A266" s="465"/>
      <c r="B266" s="466"/>
      <c r="C266" s="467"/>
      <c r="D266" s="467"/>
      <c r="E266" s="468"/>
      <c r="F266" s="467"/>
      <c r="G266" s="642"/>
      <c r="H266" s="379" cm="1">
        <f t="array" ref="H266">IF(B266&lt;&gt;"",INDEX(KM!$C$5:$C$20,MATCH(1,($B266&gt;=KM!$A$5:$A$20)*($B266&lt;=KM!$B$5:$B$20),0)),0)</f>
        <v>0</v>
      </c>
      <c r="I266" s="63">
        <f t="shared" si="41"/>
        <v>0</v>
      </c>
      <c r="J266" s="474"/>
      <c r="K266" s="494"/>
      <c r="L266" s="496" t="str">
        <f>IF(AND('1B Tableau financier'!$K$2&lt;&gt;"Pôle",C266&lt;&gt;""),1,"")</f>
        <v/>
      </c>
      <c r="M266" s="501" t="str">
        <f t="shared" si="42"/>
        <v/>
      </c>
      <c r="N266" s="502" t="str">
        <f t="shared" si="43"/>
        <v/>
      </c>
      <c r="O266" s="501" t="str">
        <f t="shared" si="38"/>
        <v/>
      </c>
      <c r="P266" s="63" t="str">
        <f t="shared" si="39"/>
        <v/>
      </c>
      <c r="Q266" s="63"/>
      <c r="R266" s="63"/>
      <c r="S266" s="648"/>
    </row>
    <row r="267" spans="1:19" hidden="1">
      <c r="A267" s="465"/>
      <c r="B267" s="466"/>
      <c r="C267" s="467"/>
      <c r="D267" s="467"/>
      <c r="E267" s="468"/>
      <c r="F267" s="467"/>
      <c r="G267" s="642"/>
      <c r="H267" s="379" cm="1">
        <f t="array" ref="H267">IF(B267&lt;&gt;"",INDEX(KM!$C$5:$C$20,MATCH(1,($B267&gt;=KM!$A$5:$A$20)*($B267&lt;=KM!$B$5:$B$20),0)),0)</f>
        <v>0</v>
      </c>
      <c r="I267" s="63">
        <f t="shared" si="41"/>
        <v>0</v>
      </c>
      <c r="J267" s="474"/>
      <c r="K267" s="494"/>
      <c r="L267" s="496" t="str">
        <f>IF(AND('1B Tableau financier'!$K$2&lt;&gt;"Pôle",C267&lt;&gt;""),1,"")</f>
        <v/>
      </c>
      <c r="M267" s="501" t="str">
        <f t="shared" si="42"/>
        <v/>
      </c>
      <c r="N267" s="502" t="str">
        <f t="shared" si="43"/>
        <v/>
      </c>
      <c r="O267" s="501" t="str">
        <f t="shared" si="38"/>
        <v/>
      </c>
      <c r="P267" s="63" t="str">
        <f t="shared" si="39"/>
        <v/>
      </c>
      <c r="Q267" s="63"/>
      <c r="R267" s="63"/>
      <c r="S267" s="648"/>
    </row>
    <row r="268" spans="1:19" hidden="1">
      <c r="A268" s="465"/>
      <c r="B268" s="466"/>
      <c r="C268" s="467"/>
      <c r="D268" s="467"/>
      <c r="E268" s="468"/>
      <c r="F268" s="467"/>
      <c r="G268" s="642"/>
      <c r="H268" s="379" cm="1">
        <f t="array" ref="H268">IF(B268&lt;&gt;"",INDEX(KM!$C$5:$C$20,MATCH(1,($B268&gt;=KM!$A$5:$A$20)*($B268&lt;=KM!$B$5:$B$20),0)),0)</f>
        <v>0</v>
      </c>
      <c r="I268" s="63">
        <f t="shared" si="41"/>
        <v>0</v>
      </c>
      <c r="J268" s="474"/>
      <c r="K268" s="494"/>
      <c r="L268" s="496" t="str">
        <f>IF(AND('1B Tableau financier'!$K$2&lt;&gt;"Pôle",C268&lt;&gt;""),1,"")</f>
        <v/>
      </c>
      <c r="M268" s="501" t="str">
        <f t="shared" si="42"/>
        <v/>
      </c>
      <c r="N268" s="502" t="str">
        <f t="shared" si="43"/>
        <v/>
      </c>
      <c r="O268" s="501" t="str">
        <f t="shared" si="38"/>
        <v/>
      </c>
      <c r="P268" s="63" t="str">
        <f t="shared" si="39"/>
        <v/>
      </c>
      <c r="Q268" s="63"/>
      <c r="R268" s="63"/>
      <c r="S268" s="648"/>
    </row>
    <row r="269" spans="1:19" hidden="1">
      <c r="A269" s="465"/>
      <c r="B269" s="466"/>
      <c r="C269" s="467"/>
      <c r="D269" s="467"/>
      <c r="E269" s="468"/>
      <c r="F269" s="467"/>
      <c r="G269" s="642"/>
      <c r="H269" s="379" cm="1">
        <f t="array" ref="H269">IF(B269&lt;&gt;"",INDEX(KM!$C$5:$C$20,MATCH(1,($B269&gt;=KM!$A$5:$A$20)*($B269&lt;=KM!$B$5:$B$20),0)),0)</f>
        <v>0</v>
      </c>
      <c r="I269" s="63">
        <f t="shared" si="41"/>
        <v>0</v>
      </c>
      <c r="J269" s="474"/>
      <c r="K269" s="494"/>
      <c r="L269" s="496" t="str">
        <f>IF(AND('1B Tableau financier'!$K$2&lt;&gt;"Pôle",C269&lt;&gt;""),1,"")</f>
        <v/>
      </c>
      <c r="M269" s="501" t="str">
        <f t="shared" si="42"/>
        <v/>
      </c>
      <c r="N269" s="502" t="str">
        <f t="shared" si="43"/>
        <v/>
      </c>
      <c r="O269" s="501" t="str">
        <f t="shared" si="38"/>
        <v/>
      </c>
      <c r="P269" s="63" t="str">
        <f t="shared" si="39"/>
        <v/>
      </c>
      <c r="Q269" s="63"/>
      <c r="R269" s="63"/>
      <c r="S269" s="648"/>
    </row>
    <row r="270" spans="1:19" hidden="1">
      <c r="A270" s="465"/>
      <c r="B270" s="466"/>
      <c r="C270" s="467"/>
      <c r="D270" s="467"/>
      <c r="E270" s="468"/>
      <c r="F270" s="467"/>
      <c r="G270" s="642"/>
      <c r="H270" s="379" cm="1">
        <f t="array" ref="H270">IF(B270&lt;&gt;"",INDEX(KM!$C$5:$C$20,MATCH(1,($B270&gt;=KM!$A$5:$A$20)*($B270&lt;=KM!$B$5:$B$20),0)),0)</f>
        <v>0</v>
      </c>
      <c r="I270" s="63">
        <f t="shared" si="41"/>
        <v>0</v>
      </c>
      <c r="J270" s="474"/>
      <c r="K270" s="494"/>
      <c r="L270" s="496" t="str">
        <f>IF(AND('1B Tableau financier'!$K$2&lt;&gt;"Pôle",C270&lt;&gt;""),1,"")</f>
        <v/>
      </c>
      <c r="M270" s="501" t="str">
        <f t="shared" si="42"/>
        <v/>
      </c>
      <c r="N270" s="502" t="str">
        <f t="shared" si="43"/>
        <v/>
      </c>
      <c r="O270" s="501" t="str">
        <f t="shared" si="38"/>
        <v/>
      </c>
      <c r="P270" s="63" t="str">
        <f t="shared" si="39"/>
        <v/>
      </c>
      <c r="Q270" s="63"/>
      <c r="R270" s="63"/>
      <c r="S270" s="648"/>
    </row>
    <row r="271" spans="1:19" hidden="1">
      <c r="A271" s="465"/>
      <c r="B271" s="466"/>
      <c r="C271" s="467"/>
      <c r="D271" s="467"/>
      <c r="E271" s="468"/>
      <c r="F271" s="467"/>
      <c r="G271" s="642"/>
      <c r="H271" s="379" cm="1">
        <f t="array" ref="H271">IF(B271&lt;&gt;"",INDEX(KM!$C$5:$C$20,MATCH(1,($B271&gt;=KM!$A$5:$A$20)*($B271&lt;=KM!$B$5:$B$20),0)),0)</f>
        <v>0</v>
      </c>
      <c r="I271" s="63">
        <f t="shared" si="41"/>
        <v>0</v>
      </c>
      <c r="J271" s="474"/>
      <c r="K271" s="494"/>
      <c r="L271" s="496" t="str">
        <f>IF(AND('1B Tableau financier'!$K$2&lt;&gt;"Pôle",C271&lt;&gt;""),1,"")</f>
        <v/>
      </c>
      <c r="M271" s="501" t="str">
        <f t="shared" si="42"/>
        <v/>
      </c>
      <c r="N271" s="502" t="str">
        <f t="shared" si="43"/>
        <v/>
      </c>
      <c r="O271" s="501" t="str">
        <f t="shared" si="38"/>
        <v/>
      </c>
      <c r="P271" s="63" t="str">
        <f t="shared" si="39"/>
        <v/>
      </c>
      <c r="Q271" s="63"/>
      <c r="R271" s="63"/>
      <c r="S271" s="648"/>
    </row>
    <row r="272" spans="1:19" hidden="1">
      <c r="A272" s="465"/>
      <c r="B272" s="466"/>
      <c r="C272" s="467"/>
      <c r="D272" s="467"/>
      <c r="E272" s="468"/>
      <c r="F272" s="467"/>
      <c r="G272" s="642"/>
      <c r="H272" s="379" cm="1">
        <f t="array" ref="H272">IF(B272&lt;&gt;"",INDEX(KM!$C$5:$C$20,MATCH(1,($B272&gt;=KM!$A$5:$A$20)*($B272&lt;=KM!$B$5:$B$20),0)),0)</f>
        <v>0</v>
      </c>
      <c r="I272" s="63">
        <f t="shared" si="41"/>
        <v>0</v>
      </c>
      <c r="J272" s="474"/>
      <c r="K272" s="494"/>
      <c r="L272" s="496" t="str">
        <f>IF(AND('1B Tableau financier'!$K$2&lt;&gt;"Pôle",C272&lt;&gt;""),1,"")</f>
        <v/>
      </c>
      <c r="M272" s="501" t="str">
        <f t="shared" si="42"/>
        <v/>
      </c>
      <c r="N272" s="502" t="str">
        <f t="shared" si="43"/>
        <v/>
      </c>
      <c r="O272" s="501" t="str">
        <f t="shared" si="38"/>
        <v/>
      </c>
      <c r="P272" s="63" t="str">
        <f t="shared" si="39"/>
        <v/>
      </c>
      <c r="Q272" s="63"/>
      <c r="R272" s="63"/>
      <c r="S272" s="648"/>
    </row>
    <row r="273" spans="1:19" hidden="1">
      <c r="A273" s="465"/>
      <c r="B273" s="466"/>
      <c r="C273" s="467"/>
      <c r="D273" s="467"/>
      <c r="E273" s="468"/>
      <c r="F273" s="467"/>
      <c r="G273" s="642"/>
      <c r="H273" s="379" cm="1">
        <f t="array" ref="H273">IF(B273&lt;&gt;"",INDEX(KM!$C$5:$C$20,MATCH(1,($B273&gt;=KM!$A$5:$A$20)*($B273&lt;=KM!$B$5:$B$20),0)),0)</f>
        <v>0</v>
      </c>
      <c r="I273" s="63">
        <f t="shared" si="41"/>
        <v>0</v>
      </c>
      <c r="J273" s="474"/>
      <c r="K273" s="494"/>
      <c r="L273" s="496" t="str">
        <f>IF(AND('1B Tableau financier'!$K$2&lt;&gt;"Pôle",C273&lt;&gt;""),1,"")</f>
        <v/>
      </c>
      <c r="M273" s="501" t="str">
        <f t="shared" si="42"/>
        <v/>
      </c>
      <c r="N273" s="502" t="str">
        <f t="shared" si="43"/>
        <v/>
      </c>
      <c r="O273" s="501" t="str">
        <f t="shared" si="38"/>
        <v/>
      </c>
      <c r="P273" s="63" t="str">
        <f t="shared" si="39"/>
        <v/>
      </c>
      <c r="Q273" s="63"/>
      <c r="R273" s="63"/>
      <c r="S273" s="648"/>
    </row>
    <row r="274" spans="1:19" hidden="1">
      <c r="A274" s="465"/>
      <c r="B274" s="466"/>
      <c r="C274" s="467"/>
      <c r="D274" s="467"/>
      <c r="E274" s="468"/>
      <c r="F274" s="467"/>
      <c r="G274" s="642"/>
      <c r="H274" s="379" cm="1">
        <f t="array" ref="H274">IF(B274&lt;&gt;"",INDEX(KM!$C$5:$C$20,MATCH(1,($B274&gt;=KM!$A$5:$A$20)*($B274&lt;=KM!$B$5:$B$20),0)),0)</f>
        <v>0</v>
      </c>
      <c r="I274" s="63">
        <f t="shared" si="41"/>
        <v>0</v>
      </c>
      <c r="J274" s="474"/>
      <c r="K274" s="494"/>
      <c r="L274" s="496" t="str">
        <f>IF(AND('1B Tableau financier'!$K$2&lt;&gt;"Pôle",C274&lt;&gt;""),1,"")</f>
        <v/>
      </c>
      <c r="M274" s="501" t="str">
        <f t="shared" si="42"/>
        <v/>
      </c>
      <c r="N274" s="502" t="str">
        <f t="shared" si="43"/>
        <v/>
      </c>
      <c r="O274" s="501" t="str">
        <f t="shared" si="38"/>
        <v/>
      </c>
      <c r="P274" s="63" t="str">
        <f t="shared" si="39"/>
        <v/>
      </c>
      <c r="Q274" s="63"/>
      <c r="R274" s="63"/>
      <c r="S274" s="648"/>
    </row>
    <row r="275" spans="1:19" hidden="1">
      <c r="A275" s="465"/>
      <c r="B275" s="466"/>
      <c r="C275" s="467"/>
      <c r="D275" s="467"/>
      <c r="E275" s="468"/>
      <c r="F275" s="467"/>
      <c r="G275" s="642"/>
      <c r="H275" s="379" cm="1">
        <f t="array" ref="H275">IF(B275&lt;&gt;"",INDEX(KM!$C$5:$C$20,MATCH(1,($B275&gt;=KM!$A$5:$A$20)*($B275&lt;=KM!$B$5:$B$20),0)),0)</f>
        <v>0</v>
      </c>
      <c r="I275" s="63">
        <f t="shared" si="41"/>
        <v>0</v>
      </c>
      <c r="J275" s="474"/>
      <c r="K275" s="494"/>
      <c r="L275" s="496" t="str">
        <f>IF(AND('1B Tableau financier'!$K$2&lt;&gt;"Pôle",C275&lt;&gt;""),1,"")</f>
        <v/>
      </c>
      <c r="M275" s="501" t="str">
        <f t="shared" si="42"/>
        <v/>
      </c>
      <c r="N275" s="502" t="str">
        <f t="shared" si="43"/>
        <v/>
      </c>
      <c r="O275" s="501" t="str">
        <f t="shared" ref="O275:O299" si="47">IF(M275="","",M275-Q275)</f>
        <v/>
      </c>
      <c r="P275" s="63" t="str">
        <f t="shared" ref="P275:P299" si="48">IF(N275="","",N275-R275)</f>
        <v/>
      </c>
      <c r="Q275" s="63"/>
      <c r="R275" s="63"/>
      <c r="S275" s="648"/>
    </row>
    <row r="276" spans="1:19" hidden="1">
      <c r="A276" s="465"/>
      <c r="B276" s="466"/>
      <c r="C276" s="467"/>
      <c r="D276" s="467"/>
      <c r="E276" s="468"/>
      <c r="F276" s="467"/>
      <c r="G276" s="642"/>
      <c r="H276" s="379" cm="1">
        <f t="array" ref="H276">IF(B276&lt;&gt;"",INDEX(KM!$C$5:$C$20,MATCH(1,($B276&gt;=KM!$A$5:$A$20)*($B276&lt;=KM!$B$5:$B$20),0)),0)</f>
        <v>0</v>
      </c>
      <c r="I276" s="63">
        <f t="shared" si="41"/>
        <v>0</v>
      </c>
      <c r="J276" s="474"/>
      <c r="K276" s="494"/>
      <c r="L276" s="496" t="str">
        <f>IF(AND('1B Tableau financier'!$K$2&lt;&gt;"Pôle",C276&lt;&gt;""),1,"")</f>
        <v/>
      </c>
      <c r="M276" s="501" t="str">
        <f t="shared" si="42"/>
        <v/>
      </c>
      <c r="N276" s="502" t="str">
        <f t="shared" si="43"/>
        <v/>
      </c>
      <c r="O276" s="501" t="str">
        <f t="shared" si="47"/>
        <v/>
      </c>
      <c r="P276" s="63" t="str">
        <f t="shared" si="48"/>
        <v/>
      </c>
      <c r="Q276" s="63"/>
      <c r="R276" s="63"/>
      <c r="S276" s="648"/>
    </row>
    <row r="277" spans="1:19" hidden="1">
      <c r="A277" s="465"/>
      <c r="B277" s="466"/>
      <c r="C277" s="467"/>
      <c r="D277" s="467"/>
      <c r="E277" s="468"/>
      <c r="F277" s="467"/>
      <c r="G277" s="642"/>
      <c r="H277" s="379" cm="1">
        <f t="array" ref="H277">IF(B277&lt;&gt;"",INDEX(KM!$C$5:$C$20,MATCH(1,($B277&gt;=KM!$A$5:$A$20)*($B277&lt;=KM!$B$5:$B$20),0)),0)</f>
        <v>0</v>
      </c>
      <c r="I277" s="63">
        <f t="shared" si="40"/>
        <v>0</v>
      </c>
      <c r="J277" s="474"/>
      <c r="K277" s="494"/>
      <c r="L277" s="496" t="str">
        <f>IF(AND('1B Tableau financier'!$K$2&lt;&gt;"Pôle",C277&lt;&gt;""),1,"")</f>
        <v/>
      </c>
      <c r="M277" s="501" t="str">
        <f t="shared" si="36"/>
        <v/>
      </c>
      <c r="N277" s="502" t="str">
        <f t="shared" si="37"/>
        <v/>
      </c>
      <c r="O277" s="501" t="str">
        <f t="shared" si="47"/>
        <v/>
      </c>
      <c r="P277" s="63" t="str">
        <f t="shared" si="48"/>
        <v/>
      </c>
      <c r="Q277" s="63"/>
      <c r="R277" s="63"/>
      <c r="S277" s="648"/>
    </row>
    <row r="278" spans="1:19" hidden="1">
      <c r="A278" s="465"/>
      <c r="B278" s="466"/>
      <c r="C278" s="467"/>
      <c r="D278" s="467"/>
      <c r="E278" s="468"/>
      <c r="F278" s="467"/>
      <c r="G278" s="642"/>
      <c r="H278" s="379" cm="1">
        <f t="array" ref="H278">IF(B278&lt;&gt;"",INDEX(KM!$C$5:$C$20,MATCH(1,($B278&gt;=KM!$A$5:$A$20)*($B278&lt;=KM!$B$5:$B$20),0)),0)</f>
        <v>0</v>
      </c>
      <c r="I278" s="63">
        <f t="shared" si="40"/>
        <v>0</v>
      </c>
      <c r="J278" s="474"/>
      <c r="K278" s="494"/>
      <c r="L278" s="496" t="str">
        <f>IF(AND('1B Tableau financier'!$K$2&lt;&gt;"Pôle",C278&lt;&gt;""),1,"")</f>
        <v/>
      </c>
      <c r="M278" s="501" t="str">
        <f t="shared" si="36"/>
        <v/>
      </c>
      <c r="N278" s="502" t="str">
        <f t="shared" si="37"/>
        <v/>
      </c>
      <c r="O278" s="501" t="str">
        <f t="shared" si="47"/>
        <v/>
      </c>
      <c r="P278" s="63" t="str">
        <f t="shared" si="48"/>
        <v/>
      </c>
      <c r="Q278" s="63"/>
      <c r="R278" s="63"/>
      <c r="S278" s="648"/>
    </row>
    <row r="279" spans="1:19" hidden="1">
      <c r="A279" s="465"/>
      <c r="B279" s="466"/>
      <c r="C279" s="467"/>
      <c r="D279" s="467"/>
      <c r="E279" s="468"/>
      <c r="F279" s="467"/>
      <c r="G279" s="642"/>
      <c r="H279" s="379" cm="1">
        <f t="array" ref="H279">IF(B279&lt;&gt;"",INDEX(KM!$C$5:$C$20,MATCH(1,($B279&gt;=KM!$A$5:$A$20)*($B279&lt;=KM!$B$5:$B$20),0)),0)</f>
        <v>0</v>
      </c>
      <c r="I279" s="63">
        <f t="shared" si="40"/>
        <v>0</v>
      </c>
      <c r="J279" s="474"/>
      <c r="K279" s="494"/>
      <c r="L279" s="496" t="str">
        <f>IF(AND('1B Tableau financier'!$K$2&lt;&gt;"Pôle",C279&lt;&gt;""),1,"")</f>
        <v/>
      </c>
      <c r="M279" s="501" t="str">
        <f t="shared" si="36"/>
        <v/>
      </c>
      <c r="N279" s="502" t="str">
        <f t="shared" si="37"/>
        <v/>
      </c>
      <c r="O279" s="501" t="str">
        <f t="shared" si="47"/>
        <v/>
      </c>
      <c r="P279" s="63" t="str">
        <f t="shared" si="48"/>
        <v/>
      </c>
      <c r="Q279" s="63"/>
      <c r="R279" s="63"/>
      <c r="S279" s="648"/>
    </row>
    <row r="280" spans="1:19" hidden="1">
      <c r="A280" s="465"/>
      <c r="B280" s="466"/>
      <c r="C280" s="467"/>
      <c r="D280" s="467"/>
      <c r="E280" s="468"/>
      <c r="F280" s="467"/>
      <c r="G280" s="642"/>
      <c r="H280" s="379" cm="1">
        <f t="array" ref="H280">IF(B280&lt;&gt;"",INDEX(KM!$C$5:$C$20,MATCH(1,($B280&gt;=KM!$A$5:$A$20)*($B280&lt;=KM!$B$5:$B$20),0)),0)</f>
        <v>0</v>
      </c>
      <c r="I280" s="63">
        <f t="shared" si="40"/>
        <v>0</v>
      </c>
      <c r="J280" s="474"/>
      <c r="K280" s="494"/>
      <c r="L280" s="496" t="str">
        <f>IF(AND('1B Tableau financier'!$K$2&lt;&gt;"Pôle",C280&lt;&gt;""),1,"")</f>
        <v/>
      </c>
      <c r="M280" s="501" t="str">
        <f t="shared" si="36"/>
        <v/>
      </c>
      <c r="N280" s="502" t="str">
        <f t="shared" si="37"/>
        <v/>
      </c>
      <c r="O280" s="501" t="str">
        <f t="shared" si="47"/>
        <v/>
      </c>
      <c r="P280" s="63" t="str">
        <f t="shared" si="48"/>
        <v/>
      </c>
      <c r="Q280" s="63"/>
      <c r="R280" s="63"/>
      <c r="S280" s="648"/>
    </row>
    <row r="281" spans="1:19" hidden="1">
      <c r="A281" s="465"/>
      <c r="B281" s="466"/>
      <c r="C281" s="467"/>
      <c r="D281" s="467"/>
      <c r="E281" s="468"/>
      <c r="F281" s="467"/>
      <c r="G281" s="642"/>
      <c r="H281" s="379" cm="1">
        <f t="array" ref="H281">IF(B281&lt;&gt;"",INDEX(KM!$C$5:$C$20,MATCH(1,($B281&gt;=KM!$A$5:$A$20)*($B281&lt;=KM!$B$5:$B$20),0)),0)</f>
        <v>0</v>
      </c>
      <c r="I281" s="63">
        <f t="shared" si="40"/>
        <v>0</v>
      </c>
      <c r="J281" s="474"/>
      <c r="K281" s="494"/>
      <c r="L281" s="496" t="str">
        <f>IF(AND('1B Tableau financier'!$K$2&lt;&gt;"Pôle",C281&lt;&gt;""),1,"")</f>
        <v/>
      </c>
      <c r="M281" s="501" t="str">
        <f t="shared" si="36"/>
        <v/>
      </c>
      <c r="N281" s="502" t="str">
        <f t="shared" si="37"/>
        <v/>
      </c>
      <c r="O281" s="501" t="str">
        <f t="shared" si="47"/>
        <v/>
      </c>
      <c r="P281" s="63" t="str">
        <f t="shared" si="48"/>
        <v/>
      </c>
      <c r="Q281" s="63"/>
      <c r="R281" s="63"/>
      <c r="S281" s="648"/>
    </row>
    <row r="282" spans="1:19" hidden="1">
      <c r="A282" s="465"/>
      <c r="B282" s="466"/>
      <c r="C282" s="467"/>
      <c r="D282" s="467"/>
      <c r="E282" s="468"/>
      <c r="F282" s="467"/>
      <c r="G282" s="642"/>
      <c r="H282" s="379" cm="1">
        <f t="array" ref="H282">IF(B282&lt;&gt;"",INDEX(KM!$C$5:$C$20,MATCH(1,($B282&gt;=KM!$A$5:$A$20)*($B282&lt;=KM!$B$5:$B$20),0)),0)</f>
        <v>0</v>
      </c>
      <c r="I282" s="63">
        <f t="shared" si="40"/>
        <v>0</v>
      </c>
      <c r="J282" s="474"/>
      <c r="K282" s="494"/>
      <c r="L282" s="496" t="str">
        <f>IF(AND('1B Tableau financier'!$K$2&lt;&gt;"Pôle",C282&lt;&gt;""),1,"")</f>
        <v/>
      </c>
      <c r="M282" s="501" t="str">
        <f t="shared" si="36"/>
        <v/>
      </c>
      <c r="N282" s="502" t="str">
        <f t="shared" si="37"/>
        <v/>
      </c>
      <c r="O282" s="501" t="str">
        <f t="shared" si="47"/>
        <v/>
      </c>
      <c r="P282" s="63" t="str">
        <f t="shared" si="48"/>
        <v/>
      </c>
      <c r="Q282" s="63"/>
      <c r="R282" s="63"/>
      <c r="S282" s="648"/>
    </row>
    <row r="283" spans="1:19" hidden="1">
      <c r="A283" s="465"/>
      <c r="B283" s="466"/>
      <c r="C283" s="467"/>
      <c r="D283" s="467"/>
      <c r="E283" s="468"/>
      <c r="F283" s="467"/>
      <c r="G283" s="642"/>
      <c r="H283" s="379" cm="1">
        <f t="array" ref="H283">IF(B283&lt;&gt;"",INDEX(KM!$C$5:$C$20,MATCH(1,($B283&gt;=KM!$A$5:$A$20)*($B283&lt;=KM!$B$5:$B$20),0)),0)</f>
        <v>0</v>
      </c>
      <c r="I283" s="63">
        <f t="shared" si="40"/>
        <v>0</v>
      </c>
      <c r="J283" s="474"/>
      <c r="K283" s="494"/>
      <c r="L283" s="496" t="str">
        <f>IF(AND('1B Tableau financier'!$K$2&lt;&gt;"Pôle",C283&lt;&gt;""),1,"")</f>
        <v/>
      </c>
      <c r="M283" s="501" t="str">
        <f t="shared" si="36"/>
        <v/>
      </c>
      <c r="N283" s="502" t="str">
        <f t="shared" si="37"/>
        <v/>
      </c>
      <c r="O283" s="501" t="str">
        <f t="shared" si="47"/>
        <v/>
      </c>
      <c r="P283" s="63" t="str">
        <f t="shared" si="48"/>
        <v/>
      </c>
      <c r="Q283" s="63"/>
      <c r="R283" s="63"/>
      <c r="S283" s="648"/>
    </row>
    <row r="284" spans="1:19" hidden="1">
      <c r="A284" s="465"/>
      <c r="B284" s="466"/>
      <c r="C284" s="467"/>
      <c r="D284" s="467"/>
      <c r="E284" s="468"/>
      <c r="F284" s="467"/>
      <c r="G284" s="642"/>
      <c r="H284" s="379" cm="1">
        <f t="array" ref="H284">IF(B284&lt;&gt;"",INDEX(KM!$C$5:$C$20,MATCH(1,($B284&gt;=KM!$A$5:$A$20)*($B284&lt;=KM!$B$5:$B$20),0)),0)</f>
        <v>0</v>
      </c>
      <c r="I284" s="63">
        <f t="shared" si="40"/>
        <v>0</v>
      </c>
      <c r="J284" s="474"/>
      <c r="K284" s="494"/>
      <c r="L284" s="496" t="str">
        <f>IF(AND('1B Tableau financier'!$K$2&lt;&gt;"Pôle",C284&lt;&gt;""),1,"")</f>
        <v/>
      </c>
      <c r="M284" s="501" t="str">
        <f t="shared" si="36"/>
        <v/>
      </c>
      <c r="N284" s="502" t="str">
        <f t="shared" si="37"/>
        <v/>
      </c>
      <c r="O284" s="501" t="str">
        <f t="shared" si="47"/>
        <v/>
      </c>
      <c r="P284" s="63" t="str">
        <f t="shared" si="48"/>
        <v/>
      </c>
      <c r="Q284" s="63"/>
      <c r="R284" s="63"/>
      <c r="S284" s="648"/>
    </row>
    <row r="285" spans="1:19" hidden="1">
      <c r="A285" s="465"/>
      <c r="B285" s="466"/>
      <c r="C285" s="467"/>
      <c r="D285" s="467"/>
      <c r="E285" s="468"/>
      <c r="F285" s="467"/>
      <c r="G285" s="642"/>
      <c r="H285" s="379" cm="1">
        <f t="array" ref="H285">IF(B285&lt;&gt;"",INDEX(KM!$C$5:$C$20,MATCH(1,($B285&gt;=KM!$A$5:$A$20)*($B285&lt;=KM!$B$5:$B$20),0)),0)</f>
        <v>0</v>
      </c>
      <c r="I285" s="63">
        <f t="shared" si="40"/>
        <v>0</v>
      </c>
      <c r="J285" s="474"/>
      <c r="K285" s="494"/>
      <c r="L285" s="496" t="str">
        <f>IF(AND('1B Tableau financier'!$K$2&lt;&gt;"Pôle",C285&lt;&gt;""),1,"")</f>
        <v/>
      </c>
      <c r="M285" s="501" t="str">
        <f t="shared" si="36"/>
        <v/>
      </c>
      <c r="N285" s="502" t="str">
        <f t="shared" si="37"/>
        <v/>
      </c>
      <c r="O285" s="501" t="str">
        <f t="shared" si="47"/>
        <v/>
      </c>
      <c r="P285" s="63" t="str">
        <f t="shared" si="48"/>
        <v/>
      </c>
      <c r="Q285" s="63"/>
      <c r="R285" s="63"/>
      <c r="S285" s="648"/>
    </row>
    <row r="286" spans="1:19" hidden="1">
      <c r="A286" s="465"/>
      <c r="B286" s="466"/>
      <c r="C286" s="467"/>
      <c r="D286" s="467"/>
      <c r="E286" s="468"/>
      <c r="F286" s="467"/>
      <c r="G286" s="642"/>
      <c r="H286" s="379" cm="1">
        <f t="array" ref="H286">IF(B286&lt;&gt;"",INDEX(KM!$C$5:$C$20,MATCH(1,($B286&gt;=KM!$A$5:$A$20)*($B286&lt;=KM!$B$5:$B$20),0)),0)</f>
        <v>0</v>
      </c>
      <c r="I286" s="63">
        <f t="shared" si="40"/>
        <v>0</v>
      </c>
      <c r="J286" s="474"/>
      <c r="K286" s="494"/>
      <c r="L286" s="496" t="str">
        <f>IF(AND('1B Tableau financier'!$K$2&lt;&gt;"Pôle",C286&lt;&gt;""),1,"")</f>
        <v/>
      </c>
      <c r="M286" s="501" t="str">
        <f t="shared" si="36"/>
        <v/>
      </c>
      <c r="N286" s="502" t="str">
        <f t="shared" si="37"/>
        <v/>
      </c>
      <c r="O286" s="501" t="str">
        <f t="shared" si="47"/>
        <v/>
      </c>
      <c r="P286" s="63" t="str">
        <f t="shared" si="48"/>
        <v/>
      </c>
      <c r="Q286" s="63"/>
      <c r="R286" s="63"/>
      <c r="S286" s="648"/>
    </row>
    <row r="287" spans="1:19" hidden="1">
      <c r="A287" s="465"/>
      <c r="B287" s="466"/>
      <c r="C287" s="467"/>
      <c r="D287" s="467"/>
      <c r="E287" s="468"/>
      <c r="F287" s="467"/>
      <c r="G287" s="642"/>
      <c r="H287" s="379" cm="1">
        <f t="array" ref="H287">IF(B287&lt;&gt;"",INDEX(KM!$C$5:$C$20,MATCH(1,($B287&gt;=KM!$A$5:$A$20)*($B287&lt;=KM!$B$5:$B$20),0)),0)</f>
        <v>0</v>
      </c>
      <c r="I287" s="63">
        <f t="shared" si="40"/>
        <v>0</v>
      </c>
      <c r="J287" s="474"/>
      <c r="K287" s="494"/>
      <c r="L287" s="496" t="str">
        <f>IF(AND('1B Tableau financier'!$K$2&lt;&gt;"Pôle",C287&lt;&gt;""),1,"")</f>
        <v/>
      </c>
      <c r="M287" s="501" t="str">
        <f t="shared" si="36"/>
        <v/>
      </c>
      <c r="N287" s="502" t="str">
        <f t="shared" si="37"/>
        <v/>
      </c>
      <c r="O287" s="501" t="str">
        <f t="shared" si="47"/>
        <v/>
      </c>
      <c r="P287" s="63" t="str">
        <f t="shared" si="48"/>
        <v/>
      </c>
      <c r="Q287" s="63"/>
      <c r="R287" s="63"/>
      <c r="S287" s="648"/>
    </row>
    <row r="288" spans="1:19" hidden="1">
      <c r="A288" s="465"/>
      <c r="B288" s="466"/>
      <c r="C288" s="467"/>
      <c r="D288" s="467"/>
      <c r="E288" s="468"/>
      <c r="F288" s="467"/>
      <c r="G288" s="642"/>
      <c r="H288" s="379" cm="1">
        <f t="array" ref="H288">IF(B288&lt;&gt;"",INDEX(KM!$C$5:$C$20,MATCH(1,($B288&gt;=KM!$A$5:$A$20)*($B288&lt;=KM!$B$5:$B$20),0)),0)</f>
        <v>0</v>
      </c>
      <c r="I288" s="63">
        <f t="shared" si="40"/>
        <v>0</v>
      </c>
      <c r="J288" s="474"/>
      <c r="K288" s="494"/>
      <c r="L288" s="496" t="str">
        <f>IF(AND('1B Tableau financier'!$K$2&lt;&gt;"Pôle",C288&lt;&gt;""),1,"")</f>
        <v/>
      </c>
      <c r="M288" s="501" t="str">
        <f t="shared" si="36"/>
        <v/>
      </c>
      <c r="N288" s="502" t="str">
        <f t="shared" si="37"/>
        <v/>
      </c>
      <c r="O288" s="501" t="str">
        <f t="shared" si="47"/>
        <v/>
      </c>
      <c r="P288" s="63" t="str">
        <f t="shared" si="48"/>
        <v/>
      </c>
      <c r="Q288" s="63"/>
      <c r="R288" s="63"/>
      <c r="S288" s="648"/>
    </row>
    <row r="289" spans="1:19" hidden="1">
      <c r="A289" s="465"/>
      <c r="B289" s="466"/>
      <c r="C289" s="467"/>
      <c r="D289" s="467"/>
      <c r="E289" s="468"/>
      <c r="F289" s="467"/>
      <c r="G289" s="642"/>
      <c r="H289" s="379" cm="1">
        <f t="array" ref="H289">IF(B289&lt;&gt;"",INDEX(KM!$C$5:$C$20,MATCH(1,($B289&gt;=KM!$A$5:$A$20)*($B289&lt;=KM!$B$5:$B$20),0)),0)</f>
        <v>0</v>
      </c>
      <c r="I289" s="63">
        <f t="shared" si="40"/>
        <v>0</v>
      </c>
      <c r="J289" s="474"/>
      <c r="K289" s="494"/>
      <c r="L289" s="496" t="str">
        <f>IF(AND('1B Tableau financier'!$K$2&lt;&gt;"Pôle",C289&lt;&gt;""),1,"")</f>
        <v/>
      </c>
      <c r="M289" s="501" t="str">
        <f t="shared" si="36"/>
        <v/>
      </c>
      <c r="N289" s="502" t="str">
        <f t="shared" si="37"/>
        <v/>
      </c>
      <c r="O289" s="501" t="str">
        <f t="shared" si="47"/>
        <v/>
      </c>
      <c r="P289" s="63" t="str">
        <f t="shared" si="48"/>
        <v/>
      </c>
      <c r="Q289" s="63"/>
      <c r="R289" s="63"/>
      <c r="S289" s="648"/>
    </row>
    <row r="290" spans="1:19" hidden="1">
      <c r="A290" s="465"/>
      <c r="B290" s="466"/>
      <c r="C290" s="467"/>
      <c r="D290" s="467"/>
      <c r="E290" s="468"/>
      <c r="F290" s="467"/>
      <c r="G290" s="642"/>
      <c r="H290" s="379" cm="1">
        <f t="array" ref="H290">IF(B290&lt;&gt;"",INDEX(KM!$C$5:$C$20,MATCH(1,($B290&gt;=KM!$A$5:$A$20)*($B290&lt;=KM!$B$5:$B$20),0)),0)</f>
        <v>0</v>
      </c>
      <c r="I290" s="63">
        <f t="shared" si="40"/>
        <v>0</v>
      </c>
      <c r="J290" s="474"/>
      <c r="K290" s="494"/>
      <c r="L290" s="496" t="str">
        <f>IF(AND('1B Tableau financier'!$K$2&lt;&gt;"Pôle",C290&lt;&gt;""),1,"")</f>
        <v/>
      </c>
      <c r="M290" s="501" t="str">
        <f t="shared" si="36"/>
        <v/>
      </c>
      <c r="N290" s="502" t="str">
        <f t="shared" si="37"/>
        <v/>
      </c>
      <c r="O290" s="501" t="str">
        <f t="shared" si="47"/>
        <v/>
      </c>
      <c r="P290" s="63" t="str">
        <f t="shared" si="48"/>
        <v/>
      </c>
      <c r="Q290" s="63"/>
      <c r="R290" s="63"/>
      <c r="S290" s="648"/>
    </row>
    <row r="291" spans="1:19" hidden="1">
      <c r="A291" s="465"/>
      <c r="B291" s="466"/>
      <c r="C291" s="467"/>
      <c r="D291" s="467"/>
      <c r="E291" s="468"/>
      <c r="F291" s="467"/>
      <c r="G291" s="642"/>
      <c r="H291" s="379" cm="1">
        <f t="array" ref="H291">IF(B291&lt;&gt;"",INDEX(KM!$C$5:$C$20,MATCH(1,($B291&gt;=KM!$A$5:$A$20)*($B291&lt;=KM!$B$5:$B$20),0)),0)</f>
        <v>0</v>
      </c>
      <c r="I291" s="63">
        <f t="shared" si="40"/>
        <v>0</v>
      </c>
      <c r="J291" s="474"/>
      <c r="K291" s="494"/>
      <c r="L291" s="496" t="str">
        <f>IF(AND('1B Tableau financier'!$K$2&lt;&gt;"Pôle",C291&lt;&gt;""),1,"")</f>
        <v/>
      </c>
      <c r="M291" s="501" t="str">
        <f t="shared" si="36"/>
        <v/>
      </c>
      <c r="N291" s="502" t="str">
        <f t="shared" si="37"/>
        <v/>
      </c>
      <c r="O291" s="501" t="str">
        <f t="shared" si="47"/>
        <v/>
      </c>
      <c r="P291" s="63" t="str">
        <f t="shared" si="48"/>
        <v/>
      </c>
      <c r="Q291" s="63"/>
      <c r="R291" s="63"/>
      <c r="S291" s="648"/>
    </row>
    <row r="292" spans="1:19" hidden="1">
      <c r="A292" s="465"/>
      <c r="B292" s="466"/>
      <c r="C292" s="467"/>
      <c r="D292" s="467"/>
      <c r="E292" s="468"/>
      <c r="F292" s="467"/>
      <c r="G292" s="642"/>
      <c r="H292" s="379" cm="1">
        <f t="array" ref="H292">IF(B292&lt;&gt;"",INDEX(KM!$C$5:$C$20,MATCH(1,($B292&gt;=KM!$A$5:$A$20)*($B292&lt;=KM!$B$5:$B$20),0)),0)</f>
        <v>0</v>
      </c>
      <c r="I292" s="63">
        <f t="shared" si="40"/>
        <v>0</v>
      </c>
      <c r="J292" s="474"/>
      <c r="K292" s="494"/>
      <c r="L292" s="496" t="str">
        <f>IF(AND('1B Tableau financier'!$K$2&lt;&gt;"Pôle",C292&lt;&gt;""),1,"")</f>
        <v/>
      </c>
      <c r="M292" s="501" t="str">
        <f t="shared" si="36"/>
        <v/>
      </c>
      <c r="N292" s="502" t="str">
        <f t="shared" si="37"/>
        <v/>
      </c>
      <c r="O292" s="501" t="str">
        <f t="shared" si="47"/>
        <v/>
      </c>
      <c r="P292" s="63" t="str">
        <f t="shared" si="48"/>
        <v/>
      </c>
      <c r="Q292" s="63"/>
      <c r="R292" s="63"/>
      <c r="S292" s="648"/>
    </row>
    <row r="293" spans="1:19" hidden="1">
      <c r="A293" s="465"/>
      <c r="B293" s="466"/>
      <c r="C293" s="467"/>
      <c r="D293" s="467"/>
      <c r="E293" s="468"/>
      <c r="F293" s="467"/>
      <c r="G293" s="642"/>
      <c r="H293" s="379" cm="1">
        <f t="array" ref="H293">IF(B293&lt;&gt;"",INDEX(KM!$C$5:$C$20,MATCH(1,($B293&gt;=KM!$A$5:$A$20)*($B293&lt;=KM!$B$5:$B$20),0)),0)</f>
        <v>0</v>
      </c>
      <c r="I293" s="63">
        <f t="shared" si="40"/>
        <v>0</v>
      </c>
      <c r="J293" s="474"/>
      <c r="K293" s="494"/>
      <c r="L293" s="496" t="str">
        <f>IF(AND('1B Tableau financier'!$K$2&lt;&gt;"Pôle",C293&lt;&gt;""),1,"")</f>
        <v/>
      </c>
      <c r="M293" s="501" t="str">
        <f t="shared" si="36"/>
        <v/>
      </c>
      <c r="N293" s="502" t="str">
        <f t="shared" si="37"/>
        <v/>
      </c>
      <c r="O293" s="501" t="str">
        <f t="shared" si="47"/>
        <v/>
      </c>
      <c r="P293" s="63" t="str">
        <f t="shared" si="48"/>
        <v/>
      </c>
      <c r="Q293" s="63"/>
      <c r="R293" s="63"/>
      <c r="S293" s="648"/>
    </row>
    <row r="294" spans="1:19" hidden="1">
      <c r="A294" s="465"/>
      <c r="B294" s="466"/>
      <c r="C294" s="467"/>
      <c r="D294" s="467"/>
      <c r="E294" s="468"/>
      <c r="F294" s="467"/>
      <c r="G294" s="642"/>
      <c r="H294" s="379" cm="1">
        <f t="array" ref="H294">IF(B294&lt;&gt;"",INDEX(KM!$C$5:$C$20,MATCH(1,($B294&gt;=KM!$A$5:$A$20)*($B294&lt;=KM!$B$5:$B$20),0)),0)</f>
        <v>0</v>
      </c>
      <c r="I294" s="63">
        <f t="shared" si="40"/>
        <v>0</v>
      </c>
      <c r="J294" s="474"/>
      <c r="K294" s="494"/>
      <c r="L294" s="496" t="str">
        <f>IF(AND('1B Tableau financier'!$K$2&lt;&gt;"Pôle",C294&lt;&gt;""),1,"")</f>
        <v/>
      </c>
      <c r="M294" s="501" t="str">
        <f t="shared" si="36"/>
        <v/>
      </c>
      <c r="N294" s="502" t="str">
        <f t="shared" si="37"/>
        <v/>
      </c>
      <c r="O294" s="501" t="str">
        <f t="shared" si="47"/>
        <v/>
      </c>
      <c r="P294" s="63" t="str">
        <f t="shared" si="48"/>
        <v/>
      </c>
      <c r="Q294" s="63"/>
      <c r="R294" s="63"/>
      <c r="S294" s="648"/>
    </row>
    <row r="295" spans="1:19" hidden="1">
      <c r="A295" s="465"/>
      <c r="B295" s="466"/>
      <c r="C295" s="467"/>
      <c r="D295" s="467"/>
      <c r="E295" s="468"/>
      <c r="F295" s="467"/>
      <c r="G295" s="642"/>
      <c r="H295" s="379" cm="1">
        <f t="array" ref="H295">IF(B295&lt;&gt;"",INDEX(KM!$C$5:$C$20,MATCH(1,($B295&gt;=KM!$A$5:$A$20)*($B295&lt;=KM!$B$5:$B$20),0)),0)</f>
        <v>0</v>
      </c>
      <c r="I295" s="63">
        <f t="shared" si="40"/>
        <v>0</v>
      </c>
      <c r="J295" s="474"/>
      <c r="K295" s="494"/>
      <c r="L295" s="496" t="str">
        <f>IF(AND('1B Tableau financier'!$K$2&lt;&gt;"Pôle",C295&lt;&gt;""),1,"")</f>
        <v/>
      </c>
      <c r="M295" s="501" t="str">
        <f t="shared" si="36"/>
        <v/>
      </c>
      <c r="N295" s="502" t="str">
        <f t="shared" si="37"/>
        <v/>
      </c>
      <c r="O295" s="501" t="str">
        <f t="shared" si="47"/>
        <v/>
      </c>
      <c r="P295" s="63" t="str">
        <f t="shared" si="48"/>
        <v/>
      </c>
      <c r="Q295" s="63"/>
      <c r="R295" s="63"/>
      <c r="S295" s="648"/>
    </row>
    <row r="296" spans="1:19" hidden="1">
      <c r="A296" s="465"/>
      <c r="B296" s="466"/>
      <c r="C296" s="467"/>
      <c r="D296" s="467"/>
      <c r="E296" s="468"/>
      <c r="F296" s="467"/>
      <c r="G296" s="642"/>
      <c r="H296" s="379" cm="1">
        <f t="array" ref="H296">IF(B296&lt;&gt;"",INDEX(KM!$C$5:$C$20,MATCH(1,($B296&gt;=KM!$A$5:$A$20)*($B296&lt;=KM!$B$5:$B$20),0)),0)</f>
        <v>0</v>
      </c>
      <c r="I296" s="63">
        <f t="shared" si="40"/>
        <v>0</v>
      </c>
      <c r="J296" s="474"/>
      <c r="K296" s="494"/>
      <c r="L296" s="496" t="str">
        <f>IF(AND('1B Tableau financier'!$K$2&lt;&gt;"Pôle",C296&lt;&gt;""),1,"")</f>
        <v/>
      </c>
      <c r="M296" s="501" t="str">
        <f t="shared" si="36"/>
        <v/>
      </c>
      <c r="N296" s="502" t="str">
        <f t="shared" si="37"/>
        <v/>
      </c>
      <c r="O296" s="501" t="str">
        <f t="shared" si="47"/>
        <v/>
      </c>
      <c r="P296" s="63" t="str">
        <f t="shared" si="48"/>
        <v/>
      </c>
      <c r="Q296" s="63"/>
      <c r="R296" s="63"/>
      <c r="S296" s="648"/>
    </row>
    <row r="297" spans="1:19" hidden="1">
      <c r="A297" s="465"/>
      <c r="B297" s="466"/>
      <c r="C297" s="467"/>
      <c r="D297" s="467"/>
      <c r="E297" s="468"/>
      <c r="F297" s="467"/>
      <c r="G297" s="642"/>
      <c r="H297" s="379" cm="1">
        <f t="array" ref="H297">IF(B297&lt;&gt;"",INDEX(KM!$C$5:$C$20,MATCH(1,($B297&gt;=KM!$A$5:$A$20)*($B297&lt;=KM!$B$5:$B$20),0)),0)</f>
        <v>0</v>
      </c>
      <c r="I297" s="63">
        <f t="shared" si="40"/>
        <v>0</v>
      </c>
      <c r="J297" s="474"/>
      <c r="K297" s="494"/>
      <c r="L297" s="496" t="str">
        <f>IF(AND('1B Tableau financier'!$K$2&lt;&gt;"Pôle",C297&lt;&gt;""),1,"")</f>
        <v/>
      </c>
      <c r="M297" s="501" t="str">
        <f t="shared" si="36"/>
        <v/>
      </c>
      <c r="N297" s="502" t="str">
        <f t="shared" si="37"/>
        <v/>
      </c>
      <c r="O297" s="501" t="str">
        <f t="shared" si="47"/>
        <v/>
      </c>
      <c r="P297" s="63" t="str">
        <f t="shared" si="48"/>
        <v/>
      </c>
      <c r="Q297" s="63"/>
      <c r="R297" s="63"/>
      <c r="S297" s="648"/>
    </row>
    <row r="298" spans="1:19" hidden="1">
      <c r="A298" s="465"/>
      <c r="B298" s="466"/>
      <c r="C298" s="467"/>
      <c r="D298" s="467"/>
      <c r="E298" s="468"/>
      <c r="F298" s="467"/>
      <c r="G298" s="642"/>
      <c r="H298" s="379" cm="1">
        <f t="array" ref="H298">IF(B298&lt;&gt;"",INDEX(KM!$C$5:$C$20,MATCH(1,($B298&gt;=KM!$A$5:$A$20)*($B298&lt;=KM!$B$5:$B$20),0)),0)</f>
        <v>0</v>
      </c>
      <c r="I298" s="63">
        <f t="shared" si="40"/>
        <v>0</v>
      </c>
      <c r="J298" s="474"/>
      <c r="K298" s="494"/>
      <c r="L298" s="496" t="str">
        <f>IF(AND('1B Tableau financier'!$K$2&lt;&gt;"Pôle",C298&lt;&gt;""),1,"")</f>
        <v/>
      </c>
      <c r="M298" s="501" t="str">
        <f t="shared" si="36"/>
        <v/>
      </c>
      <c r="N298" s="502" t="str">
        <f t="shared" si="37"/>
        <v/>
      </c>
      <c r="O298" s="501" t="str">
        <f t="shared" si="47"/>
        <v/>
      </c>
      <c r="P298" s="63" t="str">
        <f t="shared" si="48"/>
        <v/>
      </c>
      <c r="Q298" s="63"/>
      <c r="R298" s="63"/>
      <c r="S298" s="648"/>
    </row>
    <row r="299" spans="1:19" hidden="1">
      <c r="A299" s="465"/>
      <c r="B299" s="466"/>
      <c r="C299" s="467"/>
      <c r="D299" s="467"/>
      <c r="E299" s="468"/>
      <c r="F299" s="467"/>
      <c r="G299" s="642"/>
      <c r="H299" s="379" cm="1">
        <f t="array" ref="H299">IF(B299&lt;&gt;"",INDEX(KM!$C$5:$C$20,MATCH(1,($B299&gt;=KM!$A$5:$A$20)*($B299&lt;=KM!$B$5:$B$20),0)),0)</f>
        <v>0</v>
      </c>
      <c r="I299" s="63">
        <f t="shared" si="40"/>
        <v>0</v>
      </c>
      <c r="J299" s="474"/>
      <c r="K299" s="494"/>
      <c r="L299" s="496" t="str">
        <f>IF(AND('1B Tableau financier'!$K$2&lt;&gt;"Pôle",C299&lt;&gt;""),1,"")</f>
        <v/>
      </c>
      <c r="M299" s="501" t="str">
        <f t="shared" si="36"/>
        <v/>
      </c>
      <c r="N299" s="502" t="str">
        <f t="shared" si="37"/>
        <v/>
      </c>
      <c r="O299" s="501" t="str">
        <f t="shared" si="47"/>
        <v/>
      </c>
      <c r="P299" s="63" t="str">
        <f t="shared" si="48"/>
        <v/>
      </c>
      <c r="Q299" s="63"/>
      <c r="R299" s="63"/>
      <c r="S299" s="648"/>
    </row>
    <row r="300" spans="1:19" ht="15.75" thickBot="1">
      <c r="A300" s="470"/>
      <c r="B300" s="471"/>
      <c r="C300" s="472"/>
      <c r="D300" s="472"/>
      <c r="E300" s="473"/>
      <c r="F300" s="472"/>
      <c r="G300" s="643"/>
      <c r="H300" s="380" cm="1">
        <f t="array" ref="H300">IF(B300&lt;&gt;"",INDEX(KM!$C$5:$C$20,MATCH(1,($B300&gt;=KM!$A$5:$A$20)*($B300&lt;=KM!$B$5:$B$20),0)),0)</f>
        <v>0</v>
      </c>
      <c r="I300" s="64">
        <f>G300*H300</f>
        <v>0</v>
      </c>
      <c r="J300" s="475"/>
      <c r="K300" s="495"/>
      <c r="L300" s="497" t="str">
        <f>IF(AND('1B Tableau financier'!$K$2&lt;&gt;"Pôle",C300&lt;&gt;""),1,"")</f>
        <v/>
      </c>
      <c r="M300" s="503" t="str">
        <f t="shared" si="36"/>
        <v/>
      </c>
      <c r="N300" s="504" t="str">
        <f t="shared" si="37"/>
        <v/>
      </c>
      <c r="O300" s="501" t="str">
        <f t="shared" ref="O300" si="49">IF(M300="","",M300-Q300)</f>
        <v/>
      </c>
      <c r="P300" s="63" t="str">
        <f t="shared" ref="P300" si="50">IF(N300="","",N300-R300)</f>
        <v/>
      </c>
      <c r="Q300" s="63"/>
      <c r="R300" s="63"/>
      <c r="S300" s="648"/>
    </row>
    <row r="301" spans="1:19" ht="15.75" thickBot="1">
      <c r="F301" s="458"/>
      <c r="G301" s="661"/>
      <c r="H301" s="661"/>
      <c r="I301" s="661"/>
      <c r="J301" s="662" t="str">
        <f>"Montant total des frais de déplacement pour "&amp;C208</f>
        <v>Montant total des frais de déplacement pour 0</v>
      </c>
      <c r="K301" s="662"/>
      <c r="L301" s="662"/>
      <c r="M301" s="641">
        <f t="shared" ref="M301:R301" si="51">SUM(M210:M300)</f>
        <v>0</v>
      </c>
      <c r="N301" s="641">
        <f t="shared" si="51"/>
        <v>0</v>
      </c>
      <c r="O301" s="641">
        <f t="shared" si="51"/>
        <v>0</v>
      </c>
      <c r="P301" s="641">
        <f t="shared" si="51"/>
        <v>0</v>
      </c>
      <c r="Q301" s="653">
        <f t="shared" si="51"/>
        <v>0</v>
      </c>
      <c r="R301" s="653">
        <f t="shared" si="51"/>
        <v>0</v>
      </c>
      <c r="S301" s="649"/>
    </row>
    <row r="303" spans="1:19" ht="15.75" thickBot="1"/>
    <row r="304" spans="1:19" ht="16.5" thickBot="1">
      <c r="A304" s="428" t="s">
        <v>291</v>
      </c>
      <c r="B304" s="429"/>
      <c r="C304" s="430">
        <f>'1C TSsalarié4'!$B$8</f>
        <v>0</v>
      </c>
      <c r="D304" s="431"/>
      <c r="E304" s="431"/>
      <c r="F304" s="1288" t="s">
        <v>273</v>
      </c>
      <c r="G304" s="1290" t="s">
        <v>274</v>
      </c>
      <c r="H304" s="1291"/>
      <c r="I304" s="1291"/>
      <c r="J304" s="1306"/>
      <c r="K304" s="1304" t="s">
        <v>275</v>
      </c>
      <c r="L304" s="1288" t="s">
        <v>276</v>
      </c>
      <c r="M304" s="1288" t="s">
        <v>277</v>
      </c>
      <c r="N304" s="1288" t="s">
        <v>278</v>
      </c>
      <c r="O304" s="1103" t="s">
        <v>64</v>
      </c>
      <c r="P304" s="1104"/>
      <c r="Q304" s="1104"/>
      <c r="R304" s="1104"/>
      <c r="S304" s="1105"/>
    </row>
    <row r="305" spans="1:19" ht="51.75" thickBot="1">
      <c r="A305" s="432" t="s">
        <v>279</v>
      </c>
      <c r="B305" s="433" t="s">
        <v>289</v>
      </c>
      <c r="C305" s="434" t="s">
        <v>281</v>
      </c>
      <c r="D305" s="434" t="s">
        <v>282</v>
      </c>
      <c r="E305" s="435" t="s">
        <v>283</v>
      </c>
      <c r="F305" s="1289"/>
      <c r="G305" s="436" t="s">
        <v>284</v>
      </c>
      <c r="H305" s="437" t="s">
        <v>285</v>
      </c>
      <c r="I305" s="437" t="s">
        <v>286</v>
      </c>
      <c r="J305" s="436" t="s">
        <v>287</v>
      </c>
      <c r="K305" s="1305"/>
      <c r="L305" s="1289"/>
      <c r="M305" s="1289"/>
      <c r="N305" s="1289"/>
      <c r="O305" s="219" t="s">
        <v>95</v>
      </c>
      <c r="P305" s="639" t="s">
        <v>96</v>
      </c>
      <c r="Q305" s="220" t="s">
        <v>97</v>
      </c>
      <c r="R305" s="220" t="s">
        <v>98</v>
      </c>
      <c r="S305" s="640" t="s">
        <v>67</v>
      </c>
    </row>
    <row r="306" spans="1:19">
      <c r="A306" s="461"/>
      <c r="B306" s="462"/>
      <c r="C306" s="463"/>
      <c r="D306" s="463"/>
      <c r="E306" s="464"/>
      <c r="F306" s="463"/>
      <c r="G306" s="642"/>
      <c r="H306" s="379" cm="1">
        <f t="array" ref="H306">IF(B306&lt;&gt;"",INDEX(KM!$C$5:$C$20,MATCH(1,($B306&gt;=KM!$A$5:$A$20)*($B306&lt;=KM!$B$5:$B$20),0)),0)</f>
        <v>0</v>
      </c>
      <c r="I306" s="62">
        <f>G306*H306</f>
        <v>0</v>
      </c>
      <c r="J306" s="474"/>
      <c r="K306" s="498"/>
      <c r="L306" s="496" t="str">
        <f>IF(AND('1B Tableau financier'!$K$2&lt;&gt;"Pôle",C306&lt;&gt;""),1,"")</f>
        <v/>
      </c>
      <c r="M306" s="499" t="str">
        <f>IF(L306=1,I306+J306+K306,"")</f>
        <v/>
      </c>
      <c r="N306" s="500" t="str">
        <f>IF(L306=2,(I306+J306+K306)/2,"")</f>
        <v/>
      </c>
      <c r="O306" s="499" t="str">
        <f>IF(M306="","",M306-Q306)</f>
        <v/>
      </c>
      <c r="P306" s="62" t="str">
        <f>IF(N306="","",N306-R306)</f>
        <v/>
      </c>
      <c r="Q306" s="62"/>
      <c r="R306" s="62"/>
      <c r="S306" s="647"/>
    </row>
    <row r="307" spans="1:19">
      <c r="A307" s="465"/>
      <c r="B307" s="466"/>
      <c r="C307" s="467"/>
      <c r="D307" s="467"/>
      <c r="E307" s="468"/>
      <c r="F307" s="467"/>
      <c r="G307" s="642"/>
      <c r="H307" s="379" cm="1">
        <f t="array" ref="H307">IF(B307&lt;&gt;"",INDEX(KM!$C$5:$C$20,MATCH(1,($B307&gt;=KM!$A$5:$A$20)*($B307&lt;=KM!$B$5:$B$20),0)),0)</f>
        <v>0</v>
      </c>
      <c r="I307" s="63">
        <f>G307*H307</f>
        <v>0</v>
      </c>
      <c r="J307" s="474"/>
      <c r="K307" s="494"/>
      <c r="L307" s="496" t="str">
        <f>IF(AND('1B Tableau financier'!$K$2&lt;&gt;"Pôle",C307&lt;&gt;""),1,"")</f>
        <v/>
      </c>
      <c r="M307" s="501" t="str">
        <f t="shared" ref="M307:M396" si="52">IF(L307=1,I307+J307+K307,"")</f>
        <v/>
      </c>
      <c r="N307" s="502" t="str">
        <f t="shared" ref="N307:N396" si="53">IF(L307=2,(I307+J307+K307)/2,"")</f>
        <v/>
      </c>
      <c r="O307" s="501" t="str">
        <f t="shared" ref="O307:O370" si="54">IF(M307="","",M307-Q307)</f>
        <v/>
      </c>
      <c r="P307" s="63" t="str">
        <f t="shared" ref="P307:P370" si="55">IF(N307="","",N307-R307)</f>
        <v/>
      </c>
      <c r="Q307" s="63"/>
      <c r="R307" s="63"/>
      <c r="S307" s="648"/>
    </row>
    <row r="308" spans="1:19">
      <c r="A308" s="465"/>
      <c r="B308" s="466"/>
      <c r="C308" s="467"/>
      <c r="D308" s="467"/>
      <c r="E308" s="468"/>
      <c r="F308" s="467"/>
      <c r="G308" s="642"/>
      <c r="H308" s="379" cm="1">
        <f t="array" ref="H308">IF(B308&lt;&gt;"",INDEX(KM!$C$5:$C$20,MATCH(1,($B308&gt;=KM!$A$5:$A$20)*($B308&lt;=KM!$B$5:$B$20),0)),0)</f>
        <v>0</v>
      </c>
      <c r="I308" s="63">
        <f t="shared" ref="I308:I395" si="56">G308*H308</f>
        <v>0</v>
      </c>
      <c r="J308" s="474"/>
      <c r="K308" s="494"/>
      <c r="L308" s="496" t="str">
        <f>IF(AND('1B Tableau financier'!$K$2&lt;&gt;"Pôle",C308&lt;&gt;""),1,"")</f>
        <v/>
      </c>
      <c r="M308" s="501" t="str">
        <f t="shared" si="52"/>
        <v/>
      </c>
      <c r="N308" s="502" t="str">
        <f t="shared" si="53"/>
        <v/>
      </c>
      <c r="O308" s="501" t="str">
        <f t="shared" si="54"/>
        <v/>
      </c>
      <c r="P308" s="63" t="str">
        <f t="shared" si="55"/>
        <v/>
      </c>
      <c r="Q308" s="63"/>
      <c r="R308" s="63"/>
      <c r="S308" s="648"/>
    </row>
    <row r="309" spans="1:19">
      <c r="A309" s="465"/>
      <c r="B309" s="466"/>
      <c r="C309" s="467"/>
      <c r="D309" s="467"/>
      <c r="E309" s="468"/>
      <c r="F309" s="467"/>
      <c r="G309" s="642"/>
      <c r="H309" s="379" cm="1">
        <f t="array" ref="H309">IF(B309&lt;&gt;"",INDEX(KM!$C$5:$C$20,MATCH(1,($B309&gt;=KM!$A$5:$A$20)*($B309&lt;=KM!$B$5:$B$20),0)),0)</f>
        <v>0</v>
      </c>
      <c r="I309" s="63">
        <f t="shared" si="56"/>
        <v>0</v>
      </c>
      <c r="J309" s="474"/>
      <c r="K309" s="494"/>
      <c r="L309" s="496" t="str">
        <f>IF(AND('1B Tableau financier'!$K$2&lt;&gt;"Pôle",C309&lt;&gt;""),1,"")</f>
        <v/>
      </c>
      <c r="M309" s="501" t="str">
        <f t="shared" si="52"/>
        <v/>
      </c>
      <c r="N309" s="502" t="str">
        <f t="shared" si="53"/>
        <v/>
      </c>
      <c r="O309" s="501" t="str">
        <f t="shared" si="54"/>
        <v/>
      </c>
      <c r="P309" s="63" t="str">
        <f t="shared" si="55"/>
        <v/>
      </c>
      <c r="Q309" s="63"/>
      <c r="R309" s="63"/>
      <c r="S309" s="648"/>
    </row>
    <row r="310" spans="1:19">
      <c r="A310" s="465"/>
      <c r="B310" s="466"/>
      <c r="C310" s="467"/>
      <c r="D310" s="467"/>
      <c r="E310" s="468"/>
      <c r="F310" s="467"/>
      <c r="G310" s="642"/>
      <c r="H310" s="379" cm="1">
        <f t="array" ref="H310">IF(B310&lt;&gt;"",INDEX(KM!$C$5:$C$20,MATCH(1,($B310&gt;=KM!$A$5:$A$20)*($B310&lt;=KM!$B$5:$B$20),0)),0)</f>
        <v>0</v>
      </c>
      <c r="I310" s="63">
        <f t="shared" si="56"/>
        <v>0</v>
      </c>
      <c r="J310" s="474"/>
      <c r="K310" s="494"/>
      <c r="L310" s="496" t="str">
        <f>IF(AND('1B Tableau financier'!$K$2&lt;&gt;"Pôle",C310&lt;&gt;""),1,"")</f>
        <v/>
      </c>
      <c r="M310" s="501" t="str">
        <f t="shared" si="52"/>
        <v/>
      </c>
      <c r="N310" s="502" t="str">
        <f t="shared" si="53"/>
        <v/>
      </c>
      <c r="O310" s="501" t="str">
        <f t="shared" si="54"/>
        <v/>
      </c>
      <c r="P310" s="63" t="str">
        <f t="shared" si="55"/>
        <v/>
      </c>
      <c r="Q310" s="63"/>
      <c r="R310" s="63"/>
      <c r="S310" s="648"/>
    </row>
    <row r="311" spans="1:19">
      <c r="A311" s="465"/>
      <c r="B311" s="466"/>
      <c r="C311" s="467"/>
      <c r="D311" s="467"/>
      <c r="E311" s="468"/>
      <c r="F311" s="467"/>
      <c r="G311" s="642"/>
      <c r="H311" s="379" cm="1">
        <f t="array" ref="H311">IF(B311&lt;&gt;"",INDEX(KM!$C$5:$C$20,MATCH(1,($B311&gt;=KM!$A$5:$A$20)*($B311&lt;=KM!$B$5:$B$20),0)),0)</f>
        <v>0</v>
      </c>
      <c r="I311" s="63">
        <f t="shared" si="56"/>
        <v>0</v>
      </c>
      <c r="J311" s="474"/>
      <c r="K311" s="494"/>
      <c r="L311" s="496" t="str">
        <f>IF(AND('1B Tableau financier'!$K$2&lt;&gt;"Pôle",C311&lt;&gt;""),1,"")</f>
        <v/>
      </c>
      <c r="M311" s="501" t="str">
        <f t="shared" si="52"/>
        <v/>
      </c>
      <c r="N311" s="502" t="str">
        <f t="shared" si="53"/>
        <v/>
      </c>
      <c r="O311" s="501" t="str">
        <f t="shared" si="54"/>
        <v/>
      </c>
      <c r="P311" s="63" t="str">
        <f t="shared" si="55"/>
        <v/>
      </c>
      <c r="Q311" s="63"/>
      <c r="R311" s="63"/>
      <c r="S311" s="648"/>
    </row>
    <row r="312" spans="1:19">
      <c r="A312" s="465"/>
      <c r="B312" s="466"/>
      <c r="C312" s="467"/>
      <c r="D312" s="467"/>
      <c r="E312" s="468"/>
      <c r="F312" s="467"/>
      <c r="G312" s="642"/>
      <c r="H312" s="379" cm="1">
        <f t="array" ref="H312">IF(B312&lt;&gt;"",INDEX(KM!$C$5:$C$20,MATCH(1,($B312&gt;=KM!$A$5:$A$20)*($B312&lt;=KM!$B$5:$B$20),0)),0)</f>
        <v>0</v>
      </c>
      <c r="I312" s="63">
        <f t="shared" si="56"/>
        <v>0</v>
      </c>
      <c r="J312" s="474"/>
      <c r="K312" s="494"/>
      <c r="L312" s="496" t="str">
        <f>IF(AND('1B Tableau financier'!$K$2&lt;&gt;"Pôle",C312&lt;&gt;""),1,"")</f>
        <v/>
      </c>
      <c r="M312" s="501" t="str">
        <f t="shared" si="52"/>
        <v/>
      </c>
      <c r="N312" s="502" t="str">
        <f t="shared" si="53"/>
        <v/>
      </c>
      <c r="O312" s="501" t="str">
        <f t="shared" si="54"/>
        <v/>
      </c>
      <c r="P312" s="63" t="str">
        <f t="shared" si="55"/>
        <v/>
      </c>
      <c r="Q312" s="63"/>
      <c r="R312" s="63"/>
      <c r="S312" s="648"/>
    </row>
    <row r="313" spans="1:19">
      <c r="A313" s="465"/>
      <c r="B313" s="466"/>
      <c r="C313" s="467"/>
      <c r="D313" s="467"/>
      <c r="E313" s="468"/>
      <c r="F313" s="467"/>
      <c r="G313" s="642"/>
      <c r="H313" s="379" cm="1">
        <f t="array" ref="H313">IF(B313&lt;&gt;"",INDEX(KM!$C$5:$C$20,MATCH(1,($B313&gt;=KM!$A$5:$A$20)*($B313&lt;=KM!$B$5:$B$20),0)),0)</f>
        <v>0</v>
      </c>
      <c r="I313" s="63">
        <f t="shared" si="56"/>
        <v>0</v>
      </c>
      <c r="J313" s="474"/>
      <c r="K313" s="494"/>
      <c r="L313" s="496" t="str">
        <f>IF(AND('1B Tableau financier'!$K$2&lt;&gt;"Pôle",C313&lt;&gt;""),1,"")</f>
        <v/>
      </c>
      <c r="M313" s="501" t="str">
        <f t="shared" si="52"/>
        <v/>
      </c>
      <c r="N313" s="502" t="str">
        <f t="shared" si="53"/>
        <v/>
      </c>
      <c r="O313" s="501" t="str">
        <f t="shared" si="54"/>
        <v/>
      </c>
      <c r="P313" s="63" t="str">
        <f t="shared" si="55"/>
        <v/>
      </c>
      <c r="Q313" s="63"/>
      <c r="R313" s="63"/>
      <c r="S313" s="648"/>
    </row>
    <row r="314" spans="1:19">
      <c r="A314" s="465"/>
      <c r="B314" s="466"/>
      <c r="C314" s="467"/>
      <c r="D314" s="467"/>
      <c r="E314" s="468"/>
      <c r="F314" s="467"/>
      <c r="G314" s="642"/>
      <c r="H314" s="379" cm="1">
        <f t="array" ref="H314">IF(B314&lt;&gt;"",INDEX(KM!$C$5:$C$20,MATCH(1,($B314&gt;=KM!$A$5:$A$20)*($B314&lt;=KM!$B$5:$B$20),0)),0)</f>
        <v>0</v>
      </c>
      <c r="I314" s="63">
        <f t="shared" si="56"/>
        <v>0</v>
      </c>
      <c r="J314" s="474"/>
      <c r="K314" s="494"/>
      <c r="L314" s="496" t="str">
        <f>IF(AND('1B Tableau financier'!$K$2&lt;&gt;"Pôle",C314&lt;&gt;""),1,"")</f>
        <v/>
      </c>
      <c r="M314" s="501" t="str">
        <f t="shared" si="52"/>
        <v/>
      </c>
      <c r="N314" s="502" t="str">
        <f t="shared" si="53"/>
        <v/>
      </c>
      <c r="O314" s="501" t="str">
        <f t="shared" si="54"/>
        <v/>
      </c>
      <c r="P314" s="63" t="str">
        <f t="shared" si="55"/>
        <v/>
      </c>
      <c r="Q314" s="63"/>
      <c r="R314" s="63"/>
      <c r="S314" s="648"/>
    </row>
    <row r="315" spans="1:19">
      <c r="A315" s="465"/>
      <c r="B315" s="466"/>
      <c r="C315" s="467"/>
      <c r="D315" s="467"/>
      <c r="E315" s="468"/>
      <c r="F315" s="467"/>
      <c r="G315" s="642"/>
      <c r="H315" s="379" cm="1">
        <f t="array" ref="H315">IF(B315&lt;&gt;"",INDEX(KM!$C$5:$C$20,MATCH(1,($B315&gt;=KM!$A$5:$A$20)*($B315&lt;=KM!$B$5:$B$20),0)),0)</f>
        <v>0</v>
      </c>
      <c r="I315" s="63">
        <f t="shared" si="56"/>
        <v>0</v>
      </c>
      <c r="J315" s="474"/>
      <c r="K315" s="494"/>
      <c r="L315" s="496" t="str">
        <f>IF(AND('1B Tableau financier'!$K$2&lt;&gt;"Pôle",C315&lt;&gt;""),1,"")</f>
        <v/>
      </c>
      <c r="M315" s="501" t="str">
        <f t="shared" si="52"/>
        <v/>
      </c>
      <c r="N315" s="502" t="str">
        <f t="shared" si="53"/>
        <v/>
      </c>
      <c r="O315" s="501" t="str">
        <f t="shared" si="54"/>
        <v/>
      </c>
      <c r="P315" s="63" t="str">
        <f t="shared" si="55"/>
        <v/>
      </c>
      <c r="Q315" s="63"/>
      <c r="R315" s="63"/>
      <c r="S315" s="648"/>
    </row>
    <row r="316" spans="1:19">
      <c r="A316" s="465"/>
      <c r="B316" s="466"/>
      <c r="C316" s="467"/>
      <c r="D316" s="467"/>
      <c r="E316" s="468"/>
      <c r="F316" s="467"/>
      <c r="G316" s="642"/>
      <c r="H316" s="379" cm="1">
        <f t="array" ref="H316">IF(B316&lt;&gt;"",INDEX(KM!$C$5:$C$20,MATCH(1,($B316&gt;=KM!$A$5:$A$20)*($B316&lt;=KM!$B$5:$B$20),0)),0)</f>
        <v>0</v>
      </c>
      <c r="I316" s="63">
        <f t="shared" si="56"/>
        <v>0</v>
      </c>
      <c r="J316" s="474"/>
      <c r="K316" s="494"/>
      <c r="L316" s="496" t="str">
        <f>IF(AND('1B Tableau financier'!$K$2&lt;&gt;"Pôle",C316&lt;&gt;""),1,"")</f>
        <v/>
      </c>
      <c r="M316" s="501" t="str">
        <f t="shared" si="52"/>
        <v/>
      </c>
      <c r="N316" s="502" t="str">
        <f t="shared" si="53"/>
        <v/>
      </c>
      <c r="O316" s="501" t="str">
        <f t="shared" si="54"/>
        <v/>
      </c>
      <c r="P316" s="63" t="str">
        <f t="shared" si="55"/>
        <v/>
      </c>
      <c r="Q316" s="63"/>
      <c r="R316" s="63"/>
      <c r="S316" s="648"/>
    </row>
    <row r="317" spans="1:19">
      <c r="A317" s="465"/>
      <c r="B317" s="466"/>
      <c r="C317" s="467"/>
      <c r="D317" s="467"/>
      <c r="E317" s="468"/>
      <c r="F317" s="467"/>
      <c r="G317" s="642"/>
      <c r="H317" s="379" cm="1">
        <f t="array" ref="H317">IF(B317&lt;&gt;"",INDEX(KM!$C$5:$C$20,MATCH(1,($B317&gt;=KM!$A$5:$A$20)*($B317&lt;=KM!$B$5:$B$20),0)),0)</f>
        <v>0</v>
      </c>
      <c r="I317" s="63">
        <f t="shared" si="56"/>
        <v>0</v>
      </c>
      <c r="J317" s="474"/>
      <c r="K317" s="494"/>
      <c r="L317" s="496" t="str">
        <f>IF(AND('1B Tableau financier'!$K$2&lt;&gt;"Pôle",C317&lt;&gt;""),1,"")</f>
        <v/>
      </c>
      <c r="M317" s="501" t="str">
        <f t="shared" si="52"/>
        <v/>
      </c>
      <c r="N317" s="502" t="str">
        <f t="shared" si="53"/>
        <v/>
      </c>
      <c r="O317" s="501" t="str">
        <f t="shared" si="54"/>
        <v/>
      </c>
      <c r="P317" s="63" t="str">
        <f t="shared" si="55"/>
        <v/>
      </c>
      <c r="Q317" s="63"/>
      <c r="R317" s="63"/>
      <c r="S317" s="648"/>
    </row>
    <row r="318" spans="1:19">
      <c r="A318" s="465"/>
      <c r="B318" s="466"/>
      <c r="C318" s="467"/>
      <c r="D318" s="467"/>
      <c r="E318" s="468"/>
      <c r="F318" s="467"/>
      <c r="G318" s="642"/>
      <c r="H318" s="379" cm="1">
        <f t="array" ref="H318">IF(B318&lt;&gt;"",INDEX(KM!$C$5:$C$20,MATCH(1,($B318&gt;=KM!$A$5:$A$20)*($B318&lt;=KM!$B$5:$B$20),0)),0)</f>
        <v>0</v>
      </c>
      <c r="I318" s="63">
        <f t="shared" si="56"/>
        <v>0</v>
      </c>
      <c r="J318" s="474"/>
      <c r="K318" s="494"/>
      <c r="L318" s="496" t="str">
        <f>IF(AND('1B Tableau financier'!$K$2&lt;&gt;"Pôle",C318&lt;&gt;""),1,"")</f>
        <v/>
      </c>
      <c r="M318" s="501" t="str">
        <f t="shared" si="52"/>
        <v/>
      </c>
      <c r="N318" s="502" t="str">
        <f t="shared" si="53"/>
        <v/>
      </c>
      <c r="O318" s="501" t="str">
        <f t="shared" si="54"/>
        <v/>
      </c>
      <c r="P318" s="63" t="str">
        <f t="shared" si="55"/>
        <v/>
      </c>
      <c r="Q318" s="63"/>
      <c r="R318" s="63"/>
      <c r="S318" s="648"/>
    </row>
    <row r="319" spans="1:19">
      <c r="A319" s="465"/>
      <c r="B319" s="466"/>
      <c r="C319" s="467"/>
      <c r="D319" s="467"/>
      <c r="E319" s="468"/>
      <c r="F319" s="467"/>
      <c r="G319" s="642"/>
      <c r="H319" s="379" cm="1">
        <f t="array" ref="H319">IF(B319&lt;&gt;"",INDEX(KM!$C$5:$C$20,MATCH(1,($B319&gt;=KM!$A$5:$A$20)*($B319&lt;=KM!$B$5:$B$20),0)),0)</f>
        <v>0</v>
      </c>
      <c r="I319" s="63">
        <f t="shared" si="56"/>
        <v>0</v>
      </c>
      <c r="J319" s="474"/>
      <c r="K319" s="494"/>
      <c r="L319" s="496" t="str">
        <f>IF(AND('1B Tableau financier'!$K$2&lt;&gt;"Pôle",C319&lt;&gt;""),1,"")</f>
        <v/>
      </c>
      <c r="M319" s="501" t="str">
        <f t="shared" si="52"/>
        <v/>
      </c>
      <c r="N319" s="502" t="str">
        <f t="shared" si="53"/>
        <v/>
      </c>
      <c r="O319" s="501" t="str">
        <f t="shared" si="54"/>
        <v/>
      </c>
      <c r="P319" s="63" t="str">
        <f t="shared" si="55"/>
        <v/>
      </c>
      <c r="Q319" s="63"/>
      <c r="R319" s="63"/>
      <c r="S319" s="648"/>
    </row>
    <row r="320" spans="1:19">
      <c r="A320" s="465"/>
      <c r="B320" s="466"/>
      <c r="C320" s="467"/>
      <c r="D320" s="467"/>
      <c r="E320" s="468"/>
      <c r="F320" s="467"/>
      <c r="G320" s="642"/>
      <c r="H320" s="379" cm="1">
        <f t="array" ref="H320">IF(B320&lt;&gt;"",INDEX(KM!$C$5:$C$20,MATCH(1,($B320&gt;=KM!$A$5:$A$20)*($B320&lt;=KM!$B$5:$B$20),0)),0)</f>
        <v>0</v>
      </c>
      <c r="I320" s="63">
        <f t="shared" si="56"/>
        <v>0</v>
      </c>
      <c r="J320" s="474"/>
      <c r="K320" s="494"/>
      <c r="L320" s="496" t="str">
        <f>IF(AND('1B Tableau financier'!$K$2&lt;&gt;"Pôle",C320&lt;&gt;""),1,"")</f>
        <v/>
      </c>
      <c r="M320" s="501" t="str">
        <f t="shared" si="52"/>
        <v/>
      </c>
      <c r="N320" s="502" t="str">
        <f t="shared" si="53"/>
        <v/>
      </c>
      <c r="O320" s="501" t="str">
        <f t="shared" si="54"/>
        <v/>
      </c>
      <c r="P320" s="63" t="str">
        <f t="shared" si="55"/>
        <v/>
      </c>
      <c r="Q320" s="63"/>
      <c r="R320" s="63"/>
      <c r="S320" s="648"/>
    </row>
    <row r="321" spans="1:19">
      <c r="A321" s="465"/>
      <c r="B321" s="466"/>
      <c r="C321" s="467"/>
      <c r="D321" s="467"/>
      <c r="E321" s="468"/>
      <c r="F321" s="467"/>
      <c r="G321" s="642"/>
      <c r="H321" s="379" cm="1">
        <f t="array" ref="H321">IF(B321&lt;&gt;"",INDEX(KM!$C$5:$C$20,MATCH(1,($B321&gt;=KM!$A$5:$A$20)*($B321&lt;=KM!$B$5:$B$20),0)),0)</f>
        <v>0</v>
      </c>
      <c r="I321" s="63">
        <f t="shared" si="56"/>
        <v>0</v>
      </c>
      <c r="J321" s="474"/>
      <c r="K321" s="494"/>
      <c r="L321" s="496" t="str">
        <f>IF(AND('1B Tableau financier'!$K$2&lt;&gt;"Pôle",C321&lt;&gt;""),1,"")</f>
        <v/>
      </c>
      <c r="M321" s="501" t="str">
        <f t="shared" si="52"/>
        <v/>
      </c>
      <c r="N321" s="502" t="str">
        <f t="shared" si="53"/>
        <v/>
      </c>
      <c r="O321" s="501" t="str">
        <f t="shared" si="54"/>
        <v/>
      </c>
      <c r="P321" s="63" t="str">
        <f t="shared" si="55"/>
        <v/>
      </c>
      <c r="Q321" s="63"/>
      <c r="R321" s="63"/>
      <c r="S321" s="648"/>
    </row>
    <row r="322" spans="1:19">
      <c r="A322" s="465"/>
      <c r="B322" s="466"/>
      <c r="C322" s="467"/>
      <c r="D322" s="467"/>
      <c r="E322" s="468"/>
      <c r="F322" s="467"/>
      <c r="G322" s="642"/>
      <c r="H322" s="379" cm="1">
        <f t="array" ref="H322">IF(B322&lt;&gt;"",INDEX(KM!$C$5:$C$20,MATCH(1,($B322&gt;=KM!$A$5:$A$20)*($B322&lt;=KM!$B$5:$B$20),0)),0)</f>
        <v>0</v>
      </c>
      <c r="I322" s="63">
        <f t="shared" si="56"/>
        <v>0</v>
      </c>
      <c r="J322" s="474"/>
      <c r="K322" s="494"/>
      <c r="L322" s="496" t="str">
        <f>IF(AND('1B Tableau financier'!$K$2&lt;&gt;"Pôle",C322&lt;&gt;""),1,"")</f>
        <v/>
      </c>
      <c r="M322" s="501" t="str">
        <f t="shared" si="52"/>
        <v/>
      </c>
      <c r="N322" s="502" t="str">
        <f t="shared" si="53"/>
        <v/>
      </c>
      <c r="O322" s="501" t="str">
        <f t="shared" si="54"/>
        <v/>
      </c>
      <c r="P322" s="63" t="str">
        <f t="shared" si="55"/>
        <v/>
      </c>
      <c r="Q322" s="63"/>
      <c r="R322" s="63"/>
      <c r="S322" s="648"/>
    </row>
    <row r="323" spans="1:19">
      <c r="A323" s="465"/>
      <c r="B323" s="466"/>
      <c r="C323" s="467"/>
      <c r="D323" s="467"/>
      <c r="E323" s="468"/>
      <c r="F323" s="467"/>
      <c r="G323" s="642"/>
      <c r="H323" s="379" cm="1">
        <f t="array" ref="H323">IF(B323&lt;&gt;"",INDEX(KM!$C$5:$C$20,MATCH(1,($B323&gt;=KM!$A$5:$A$20)*($B323&lt;=KM!$B$5:$B$20),0)),0)</f>
        <v>0</v>
      </c>
      <c r="I323" s="63">
        <f t="shared" si="56"/>
        <v>0</v>
      </c>
      <c r="J323" s="474"/>
      <c r="K323" s="494"/>
      <c r="L323" s="496" t="str">
        <f>IF(AND('1B Tableau financier'!$K$2&lt;&gt;"Pôle",C323&lt;&gt;""),1,"")</f>
        <v/>
      </c>
      <c r="M323" s="501" t="str">
        <f t="shared" si="52"/>
        <v/>
      </c>
      <c r="N323" s="502" t="str">
        <f t="shared" si="53"/>
        <v/>
      </c>
      <c r="O323" s="501" t="str">
        <f t="shared" si="54"/>
        <v/>
      </c>
      <c r="P323" s="63" t="str">
        <f t="shared" si="55"/>
        <v/>
      </c>
      <c r="Q323" s="63"/>
      <c r="R323" s="63"/>
      <c r="S323" s="648"/>
    </row>
    <row r="324" spans="1:19">
      <c r="A324" s="465"/>
      <c r="B324" s="466"/>
      <c r="C324" s="467"/>
      <c r="D324" s="467"/>
      <c r="E324" s="468"/>
      <c r="F324" s="467"/>
      <c r="G324" s="642"/>
      <c r="H324" s="379" cm="1">
        <f t="array" ref="H324">IF(B324&lt;&gt;"",INDEX(KM!$C$5:$C$20,MATCH(1,($B324&gt;=KM!$A$5:$A$20)*($B324&lt;=KM!$B$5:$B$20),0)),0)</f>
        <v>0</v>
      </c>
      <c r="I324" s="63">
        <f t="shared" si="56"/>
        <v>0</v>
      </c>
      <c r="J324" s="474"/>
      <c r="K324" s="494"/>
      <c r="L324" s="496" t="str">
        <f>IF(AND('1B Tableau financier'!$K$2&lt;&gt;"Pôle",C324&lt;&gt;""),1,"")</f>
        <v/>
      </c>
      <c r="M324" s="501" t="str">
        <f t="shared" si="52"/>
        <v/>
      </c>
      <c r="N324" s="502" t="str">
        <f t="shared" si="53"/>
        <v/>
      </c>
      <c r="O324" s="501" t="str">
        <f t="shared" si="54"/>
        <v/>
      </c>
      <c r="P324" s="63" t="str">
        <f t="shared" si="55"/>
        <v/>
      </c>
      <c r="Q324" s="63"/>
      <c r="R324" s="63"/>
      <c r="S324" s="648"/>
    </row>
    <row r="325" spans="1:19">
      <c r="A325" s="465"/>
      <c r="B325" s="466"/>
      <c r="C325" s="467"/>
      <c r="D325" s="467"/>
      <c r="E325" s="468"/>
      <c r="F325" s="467"/>
      <c r="G325" s="642"/>
      <c r="H325" s="379" cm="1">
        <f t="array" ref="H325">IF(B325&lt;&gt;"",INDEX(KM!$C$5:$C$20,MATCH(1,($B325&gt;=KM!$A$5:$A$20)*($B325&lt;=KM!$B$5:$B$20),0)),0)</f>
        <v>0</v>
      </c>
      <c r="I325" s="63">
        <f t="shared" si="56"/>
        <v>0</v>
      </c>
      <c r="J325" s="474"/>
      <c r="K325" s="494"/>
      <c r="L325" s="496" t="str">
        <f>IF(AND('1B Tableau financier'!$K$2&lt;&gt;"Pôle",C325&lt;&gt;""),1,"")</f>
        <v/>
      </c>
      <c r="M325" s="501" t="str">
        <f t="shared" si="52"/>
        <v/>
      </c>
      <c r="N325" s="502" t="str">
        <f t="shared" si="53"/>
        <v/>
      </c>
      <c r="O325" s="501" t="str">
        <f t="shared" si="54"/>
        <v/>
      </c>
      <c r="P325" s="63" t="str">
        <f t="shared" si="55"/>
        <v/>
      </c>
      <c r="Q325" s="63"/>
      <c r="R325" s="63"/>
      <c r="S325" s="648"/>
    </row>
    <row r="326" spans="1:19">
      <c r="A326" s="465"/>
      <c r="B326" s="466"/>
      <c r="C326" s="467"/>
      <c r="D326" s="467"/>
      <c r="E326" s="468"/>
      <c r="F326" s="467"/>
      <c r="G326" s="642"/>
      <c r="H326" s="379" cm="1">
        <f t="array" ref="H326">IF(B326&lt;&gt;"",INDEX(KM!$C$5:$C$20,MATCH(1,($B326&gt;=KM!$A$5:$A$20)*($B326&lt;=KM!$B$5:$B$20),0)),0)</f>
        <v>0</v>
      </c>
      <c r="I326" s="63">
        <f t="shared" si="56"/>
        <v>0</v>
      </c>
      <c r="J326" s="474"/>
      <c r="K326" s="494"/>
      <c r="L326" s="496" t="str">
        <f>IF(AND('1B Tableau financier'!$K$2&lt;&gt;"Pôle",C326&lt;&gt;""),1,"")</f>
        <v/>
      </c>
      <c r="M326" s="501" t="str">
        <f t="shared" si="52"/>
        <v/>
      </c>
      <c r="N326" s="502" t="str">
        <f t="shared" si="53"/>
        <v/>
      </c>
      <c r="O326" s="501" t="str">
        <f t="shared" si="54"/>
        <v/>
      </c>
      <c r="P326" s="63" t="str">
        <f t="shared" si="55"/>
        <v/>
      </c>
      <c r="Q326" s="63"/>
      <c r="R326" s="63"/>
      <c r="S326" s="648"/>
    </row>
    <row r="327" spans="1:19">
      <c r="A327" s="465"/>
      <c r="B327" s="466"/>
      <c r="C327" s="467"/>
      <c r="D327" s="467"/>
      <c r="E327" s="468"/>
      <c r="F327" s="467"/>
      <c r="G327" s="642"/>
      <c r="H327" s="379" cm="1">
        <f t="array" ref="H327">IF(B327&lt;&gt;"",INDEX(KM!$C$5:$C$20,MATCH(1,($B327&gt;=KM!$A$5:$A$20)*($B327&lt;=KM!$B$5:$B$20),0)),0)</f>
        <v>0</v>
      </c>
      <c r="I327" s="63">
        <f t="shared" si="56"/>
        <v>0</v>
      </c>
      <c r="J327" s="474"/>
      <c r="K327" s="494"/>
      <c r="L327" s="496" t="str">
        <f>IF(AND('1B Tableau financier'!$K$2&lt;&gt;"Pôle",C327&lt;&gt;""),1,"")</f>
        <v/>
      </c>
      <c r="M327" s="501" t="str">
        <f t="shared" si="52"/>
        <v/>
      </c>
      <c r="N327" s="502" t="str">
        <f t="shared" si="53"/>
        <v/>
      </c>
      <c r="O327" s="501" t="str">
        <f t="shared" si="54"/>
        <v/>
      </c>
      <c r="P327" s="63" t="str">
        <f t="shared" si="55"/>
        <v/>
      </c>
      <c r="Q327" s="63"/>
      <c r="R327" s="63"/>
      <c r="S327" s="648"/>
    </row>
    <row r="328" spans="1:19">
      <c r="A328" s="465"/>
      <c r="B328" s="466"/>
      <c r="C328" s="467"/>
      <c r="D328" s="467"/>
      <c r="E328" s="468"/>
      <c r="F328" s="467"/>
      <c r="G328" s="642"/>
      <c r="H328" s="379" cm="1">
        <f t="array" ref="H328">IF(B328&lt;&gt;"",INDEX(KM!$C$5:$C$20,MATCH(1,($B328&gt;=KM!$A$5:$A$20)*($B328&lt;=KM!$B$5:$B$20),0)),0)</f>
        <v>0</v>
      </c>
      <c r="I328" s="63">
        <f t="shared" si="56"/>
        <v>0</v>
      </c>
      <c r="J328" s="474"/>
      <c r="K328" s="494"/>
      <c r="L328" s="496" t="str">
        <f>IF(AND('1B Tableau financier'!$K$2&lt;&gt;"Pôle",C328&lt;&gt;""),1,"")</f>
        <v/>
      </c>
      <c r="M328" s="501" t="str">
        <f t="shared" si="52"/>
        <v/>
      </c>
      <c r="N328" s="502" t="str">
        <f t="shared" si="53"/>
        <v/>
      </c>
      <c r="O328" s="501" t="str">
        <f t="shared" si="54"/>
        <v/>
      </c>
      <c r="P328" s="63" t="str">
        <f t="shared" si="55"/>
        <v/>
      </c>
      <c r="Q328" s="63"/>
      <c r="R328" s="63"/>
      <c r="S328" s="648"/>
    </row>
    <row r="329" spans="1:19">
      <c r="A329" s="465"/>
      <c r="B329" s="466"/>
      <c r="C329" s="467"/>
      <c r="D329" s="467"/>
      <c r="E329" s="468"/>
      <c r="F329" s="467"/>
      <c r="G329" s="642"/>
      <c r="H329" s="379" cm="1">
        <f t="array" ref="H329">IF(B329&lt;&gt;"",INDEX(KM!$C$5:$C$20,MATCH(1,($B329&gt;=KM!$A$5:$A$20)*($B329&lt;=KM!$B$5:$B$20),0)),0)</f>
        <v>0</v>
      </c>
      <c r="I329" s="63">
        <f t="shared" si="56"/>
        <v>0</v>
      </c>
      <c r="J329" s="474"/>
      <c r="K329" s="494"/>
      <c r="L329" s="496" t="str">
        <f>IF(AND('1B Tableau financier'!$K$2&lt;&gt;"Pôle",C329&lt;&gt;""),1,"")</f>
        <v/>
      </c>
      <c r="M329" s="501" t="str">
        <f t="shared" si="52"/>
        <v/>
      </c>
      <c r="N329" s="502" t="str">
        <f t="shared" si="53"/>
        <v/>
      </c>
      <c r="O329" s="501" t="str">
        <f t="shared" si="54"/>
        <v/>
      </c>
      <c r="P329" s="63" t="str">
        <f t="shared" si="55"/>
        <v/>
      </c>
      <c r="Q329" s="63"/>
      <c r="R329" s="63"/>
      <c r="S329" s="648"/>
    </row>
    <row r="330" spans="1:19">
      <c r="A330" s="465"/>
      <c r="B330" s="466"/>
      <c r="C330" s="467"/>
      <c r="D330" s="467"/>
      <c r="E330" s="468"/>
      <c r="F330" s="467"/>
      <c r="G330" s="642"/>
      <c r="H330" s="379" cm="1">
        <f t="array" ref="H330">IF(B330&lt;&gt;"",INDEX(KM!$C$5:$C$20,MATCH(1,($B330&gt;=KM!$A$5:$A$20)*($B330&lt;=KM!$B$5:$B$20),0)),0)</f>
        <v>0</v>
      </c>
      <c r="I330" s="63">
        <f t="shared" si="56"/>
        <v>0</v>
      </c>
      <c r="J330" s="474"/>
      <c r="K330" s="494"/>
      <c r="L330" s="496" t="str">
        <f>IF(AND('1B Tableau financier'!$K$2&lt;&gt;"Pôle",C330&lt;&gt;""),1,"")</f>
        <v/>
      </c>
      <c r="M330" s="501" t="str">
        <f t="shared" si="52"/>
        <v/>
      </c>
      <c r="N330" s="502" t="str">
        <f t="shared" si="53"/>
        <v/>
      </c>
      <c r="O330" s="501" t="str">
        <f t="shared" si="54"/>
        <v/>
      </c>
      <c r="P330" s="63" t="str">
        <f t="shared" si="55"/>
        <v/>
      </c>
      <c r="Q330" s="63"/>
      <c r="R330" s="63"/>
      <c r="S330" s="648"/>
    </row>
    <row r="331" spans="1:19">
      <c r="A331" s="465"/>
      <c r="B331" s="466"/>
      <c r="C331" s="467"/>
      <c r="D331" s="467"/>
      <c r="E331" s="468"/>
      <c r="F331" s="467"/>
      <c r="G331" s="642"/>
      <c r="H331" s="379" cm="1">
        <f t="array" ref="H331">IF(B331&lt;&gt;"",INDEX(KM!$C$5:$C$20,MATCH(1,($B331&gt;=KM!$A$5:$A$20)*($B331&lt;=KM!$B$5:$B$20),0)),0)</f>
        <v>0</v>
      </c>
      <c r="I331" s="63">
        <f t="shared" si="56"/>
        <v>0</v>
      </c>
      <c r="J331" s="474"/>
      <c r="K331" s="494"/>
      <c r="L331" s="496" t="str">
        <f>IF(AND('1B Tableau financier'!$K$2&lt;&gt;"Pôle",C331&lt;&gt;""),1,"")</f>
        <v/>
      </c>
      <c r="M331" s="501" t="str">
        <f t="shared" si="52"/>
        <v/>
      </c>
      <c r="N331" s="502" t="str">
        <f t="shared" si="53"/>
        <v/>
      </c>
      <c r="O331" s="501" t="str">
        <f t="shared" si="54"/>
        <v/>
      </c>
      <c r="P331" s="63" t="str">
        <f t="shared" si="55"/>
        <v/>
      </c>
      <c r="Q331" s="63"/>
      <c r="R331" s="63"/>
      <c r="S331" s="648"/>
    </row>
    <row r="332" spans="1:19">
      <c r="A332" s="465"/>
      <c r="B332" s="466"/>
      <c r="C332" s="467"/>
      <c r="D332" s="467"/>
      <c r="E332" s="468"/>
      <c r="F332" s="467"/>
      <c r="G332" s="642"/>
      <c r="H332" s="379" cm="1">
        <f t="array" ref="H332">IF(B332&lt;&gt;"",INDEX(KM!$C$5:$C$20,MATCH(1,($B332&gt;=KM!$A$5:$A$20)*($B332&lt;=KM!$B$5:$B$20),0)),0)</f>
        <v>0</v>
      </c>
      <c r="I332" s="63">
        <f t="shared" si="56"/>
        <v>0</v>
      </c>
      <c r="J332" s="474"/>
      <c r="K332" s="494"/>
      <c r="L332" s="496" t="str">
        <f>IF(AND('1B Tableau financier'!$K$2&lt;&gt;"Pôle",C332&lt;&gt;""),1,"")</f>
        <v/>
      </c>
      <c r="M332" s="501" t="str">
        <f t="shared" si="52"/>
        <v/>
      </c>
      <c r="N332" s="502" t="str">
        <f t="shared" si="53"/>
        <v/>
      </c>
      <c r="O332" s="501" t="str">
        <f t="shared" si="54"/>
        <v/>
      </c>
      <c r="P332" s="63" t="str">
        <f t="shared" si="55"/>
        <v/>
      </c>
      <c r="Q332" s="63"/>
      <c r="R332" s="63"/>
      <c r="S332" s="648"/>
    </row>
    <row r="333" spans="1:19">
      <c r="A333" s="465"/>
      <c r="B333" s="466"/>
      <c r="C333" s="467"/>
      <c r="D333" s="467"/>
      <c r="E333" s="468"/>
      <c r="F333" s="467"/>
      <c r="G333" s="642"/>
      <c r="H333" s="379" cm="1">
        <f t="array" ref="H333">IF(B333&lt;&gt;"",INDEX(KM!$C$5:$C$20,MATCH(1,($B333&gt;=KM!$A$5:$A$20)*($B333&lt;=KM!$B$5:$B$20),0)),0)</f>
        <v>0</v>
      </c>
      <c r="I333" s="63">
        <f t="shared" si="56"/>
        <v>0</v>
      </c>
      <c r="J333" s="474"/>
      <c r="K333" s="494"/>
      <c r="L333" s="496" t="str">
        <f>IF(AND('1B Tableau financier'!$K$2&lt;&gt;"Pôle",C333&lt;&gt;""),1,"")</f>
        <v/>
      </c>
      <c r="M333" s="501" t="str">
        <f t="shared" si="52"/>
        <v/>
      </c>
      <c r="N333" s="502" t="str">
        <f t="shared" si="53"/>
        <v/>
      </c>
      <c r="O333" s="501" t="str">
        <f t="shared" si="54"/>
        <v/>
      </c>
      <c r="P333" s="63" t="str">
        <f t="shared" si="55"/>
        <v/>
      </c>
      <c r="Q333" s="63"/>
      <c r="R333" s="63"/>
      <c r="S333" s="648"/>
    </row>
    <row r="334" spans="1:19">
      <c r="A334" s="465"/>
      <c r="B334" s="466"/>
      <c r="C334" s="467"/>
      <c r="D334" s="467"/>
      <c r="E334" s="468"/>
      <c r="F334" s="467"/>
      <c r="G334" s="642"/>
      <c r="H334" s="379" cm="1">
        <f t="array" ref="H334">IF(B334&lt;&gt;"",INDEX(KM!$C$5:$C$20,MATCH(1,($B334&gt;=KM!$A$5:$A$20)*($B334&lt;=KM!$B$5:$B$20),0)),0)</f>
        <v>0</v>
      </c>
      <c r="I334" s="63">
        <f t="shared" si="56"/>
        <v>0</v>
      </c>
      <c r="J334" s="474"/>
      <c r="K334" s="494"/>
      <c r="L334" s="496" t="str">
        <f>IF(AND('1B Tableau financier'!$K$2&lt;&gt;"Pôle",C334&lt;&gt;""),1,"")</f>
        <v/>
      </c>
      <c r="M334" s="501" t="str">
        <f t="shared" si="52"/>
        <v/>
      </c>
      <c r="N334" s="502" t="str">
        <f t="shared" si="53"/>
        <v/>
      </c>
      <c r="O334" s="501" t="str">
        <f t="shared" si="54"/>
        <v/>
      </c>
      <c r="P334" s="63" t="str">
        <f t="shared" si="55"/>
        <v/>
      </c>
      <c r="Q334" s="63"/>
      <c r="R334" s="63"/>
      <c r="S334" s="648"/>
    </row>
    <row r="335" spans="1:19" hidden="1">
      <c r="A335" s="465"/>
      <c r="B335" s="466"/>
      <c r="C335" s="467"/>
      <c r="D335" s="467"/>
      <c r="E335" s="468"/>
      <c r="F335" s="467"/>
      <c r="G335" s="642"/>
      <c r="H335" s="379" cm="1">
        <f t="array" ref="H335">IF(B335&lt;&gt;"",INDEX(KM!$C$5:$C$20,MATCH(1,($B335&gt;=KM!$A$5:$A$20)*($B335&lt;=KM!$B$5:$B$20),0)),0)</f>
        <v>0</v>
      </c>
      <c r="I335" s="63">
        <f t="shared" si="56"/>
        <v>0</v>
      </c>
      <c r="J335" s="474"/>
      <c r="K335" s="494"/>
      <c r="L335" s="496" t="str">
        <f>IF(AND('1B Tableau financier'!$K$2&lt;&gt;"Pôle",C335&lt;&gt;""),1,"")</f>
        <v/>
      </c>
      <c r="M335" s="501" t="str">
        <f t="shared" si="52"/>
        <v/>
      </c>
      <c r="N335" s="502" t="str">
        <f t="shared" si="53"/>
        <v/>
      </c>
      <c r="O335" s="501" t="str">
        <f t="shared" si="54"/>
        <v/>
      </c>
      <c r="P335" s="63" t="str">
        <f t="shared" si="55"/>
        <v/>
      </c>
      <c r="Q335" s="63"/>
      <c r="R335" s="63"/>
      <c r="S335" s="648"/>
    </row>
    <row r="336" spans="1:19" hidden="1">
      <c r="A336" s="465"/>
      <c r="B336" s="466"/>
      <c r="C336" s="467"/>
      <c r="D336" s="467"/>
      <c r="E336" s="468"/>
      <c r="F336" s="467"/>
      <c r="G336" s="642"/>
      <c r="H336" s="379" cm="1">
        <f t="array" ref="H336">IF(B336&lt;&gt;"",INDEX(KM!$C$5:$C$20,MATCH(1,($B336&gt;=KM!$A$5:$A$20)*($B336&lt;=KM!$B$5:$B$20),0)),0)</f>
        <v>0</v>
      </c>
      <c r="I336" s="63">
        <f t="shared" si="56"/>
        <v>0</v>
      </c>
      <c r="J336" s="474"/>
      <c r="K336" s="494"/>
      <c r="L336" s="496" t="str">
        <f>IF(AND('1B Tableau financier'!$K$2&lt;&gt;"Pôle",C336&lt;&gt;""),1,"")</f>
        <v/>
      </c>
      <c r="M336" s="501" t="str">
        <f t="shared" si="52"/>
        <v/>
      </c>
      <c r="N336" s="502" t="str">
        <f t="shared" si="53"/>
        <v/>
      </c>
      <c r="O336" s="501" t="str">
        <f t="shared" si="54"/>
        <v/>
      </c>
      <c r="P336" s="63" t="str">
        <f t="shared" si="55"/>
        <v/>
      </c>
      <c r="Q336" s="63"/>
      <c r="R336" s="63"/>
      <c r="S336" s="648"/>
    </row>
    <row r="337" spans="1:19" hidden="1">
      <c r="A337" s="465"/>
      <c r="B337" s="466"/>
      <c r="C337" s="467"/>
      <c r="D337" s="467"/>
      <c r="E337" s="468"/>
      <c r="F337" s="467"/>
      <c r="G337" s="642"/>
      <c r="H337" s="379" cm="1">
        <f t="array" ref="H337">IF(B337&lt;&gt;"",INDEX(KM!$C$5:$C$20,MATCH(1,($B337&gt;=KM!$A$5:$A$20)*($B337&lt;=KM!$B$5:$B$20),0)),0)</f>
        <v>0</v>
      </c>
      <c r="I337" s="63">
        <f t="shared" si="56"/>
        <v>0</v>
      </c>
      <c r="J337" s="474"/>
      <c r="K337" s="494"/>
      <c r="L337" s="496" t="str">
        <f>IF(AND('1B Tableau financier'!$K$2&lt;&gt;"Pôle",C337&lt;&gt;""),1,"")</f>
        <v/>
      </c>
      <c r="M337" s="501" t="str">
        <f t="shared" si="52"/>
        <v/>
      </c>
      <c r="N337" s="502" t="str">
        <f t="shared" si="53"/>
        <v/>
      </c>
      <c r="O337" s="501" t="str">
        <f t="shared" si="54"/>
        <v/>
      </c>
      <c r="P337" s="63" t="str">
        <f t="shared" si="55"/>
        <v/>
      </c>
      <c r="Q337" s="63"/>
      <c r="R337" s="63"/>
      <c r="S337" s="648"/>
    </row>
    <row r="338" spans="1:19" hidden="1">
      <c r="A338" s="465"/>
      <c r="B338" s="466"/>
      <c r="C338" s="467"/>
      <c r="D338" s="467"/>
      <c r="E338" s="468"/>
      <c r="F338" s="467"/>
      <c r="G338" s="642"/>
      <c r="H338" s="379" cm="1">
        <f t="array" ref="H338">IF(B338&lt;&gt;"",INDEX(KM!$C$5:$C$20,MATCH(1,($B338&gt;=KM!$A$5:$A$20)*($B338&lt;=KM!$B$5:$B$20),0)),0)</f>
        <v>0</v>
      </c>
      <c r="I338" s="63">
        <f t="shared" si="56"/>
        <v>0</v>
      </c>
      <c r="J338" s="474"/>
      <c r="K338" s="494"/>
      <c r="L338" s="496" t="str">
        <f>IF(AND('1B Tableau financier'!$K$2&lt;&gt;"Pôle",C338&lt;&gt;""),1,"")</f>
        <v/>
      </c>
      <c r="M338" s="501" t="str">
        <f t="shared" si="52"/>
        <v/>
      </c>
      <c r="N338" s="502" t="str">
        <f t="shared" si="53"/>
        <v/>
      </c>
      <c r="O338" s="501" t="str">
        <f t="shared" si="54"/>
        <v/>
      </c>
      <c r="P338" s="63" t="str">
        <f t="shared" si="55"/>
        <v/>
      </c>
      <c r="Q338" s="63"/>
      <c r="R338" s="63"/>
      <c r="S338" s="648"/>
    </row>
    <row r="339" spans="1:19" hidden="1">
      <c r="A339" s="465"/>
      <c r="B339" s="466"/>
      <c r="C339" s="467"/>
      <c r="D339" s="467"/>
      <c r="E339" s="468"/>
      <c r="F339" s="467"/>
      <c r="G339" s="642"/>
      <c r="H339" s="379" cm="1">
        <f t="array" ref="H339">IF(B339&lt;&gt;"",INDEX(KM!$C$5:$C$20,MATCH(1,($B339&gt;=KM!$A$5:$A$20)*($B339&lt;=KM!$B$5:$B$20),0)),0)</f>
        <v>0</v>
      </c>
      <c r="I339" s="63">
        <f t="shared" si="56"/>
        <v>0</v>
      </c>
      <c r="J339" s="474"/>
      <c r="K339" s="494"/>
      <c r="L339" s="496" t="str">
        <f>IF(AND('1B Tableau financier'!$K$2&lt;&gt;"Pôle",C339&lt;&gt;""),1,"")</f>
        <v/>
      </c>
      <c r="M339" s="501" t="str">
        <f t="shared" si="52"/>
        <v/>
      </c>
      <c r="N339" s="502" t="str">
        <f t="shared" si="53"/>
        <v/>
      </c>
      <c r="O339" s="501" t="str">
        <f t="shared" si="54"/>
        <v/>
      </c>
      <c r="P339" s="63" t="str">
        <f t="shared" si="55"/>
        <v/>
      </c>
      <c r="Q339" s="63"/>
      <c r="R339" s="63"/>
      <c r="S339" s="648"/>
    </row>
    <row r="340" spans="1:19" hidden="1">
      <c r="A340" s="465"/>
      <c r="B340" s="466"/>
      <c r="C340" s="467"/>
      <c r="D340" s="467"/>
      <c r="E340" s="468"/>
      <c r="F340" s="467"/>
      <c r="G340" s="642"/>
      <c r="H340" s="379" cm="1">
        <f t="array" ref="H340">IF(B340&lt;&gt;"",INDEX(KM!$C$5:$C$20,MATCH(1,($B340&gt;=KM!$A$5:$A$20)*($B340&lt;=KM!$B$5:$B$20),0)),0)</f>
        <v>0</v>
      </c>
      <c r="I340" s="63">
        <f t="shared" si="56"/>
        <v>0</v>
      </c>
      <c r="J340" s="474"/>
      <c r="K340" s="494"/>
      <c r="L340" s="496" t="str">
        <f>IF(AND('1B Tableau financier'!$K$2&lt;&gt;"Pôle",C340&lt;&gt;""),1,"")</f>
        <v/>
      </c>
      <c r="M340" s="501" t="str">
        <f t="shared" si="52"/>
        <v/>
      </c>
      <c r="N340" s="502" t="str">
        <f t="shared" si="53"/>
        <v/>
      </c>
      <c r="O340" s="501" t="str">
        <f t="shared" si="54"/>
        <v/>
      </c>
      <c r="P340" s="63" t="str">
        <f t="shared" si="55"/>
        <v/>
      </c>
      <c r="Q340" s="63"/>
      <c r="R340" s="63"/>
      <c r="S340" s="648"/>
    </row>
    <row r="341" spans="1:19" hidden="1">
      <c r="A341" s="465"/>
      <c r="B341" s="466"/>
      <c r="C341" s="467"/>
      <c r="D341" s="467"/>
      <c r="E341" s="468"/>
      <c r="F341" s="467"/>
      <c r="G341" s="642"/>
      <c r="H341" s="379" cm="1">
        <f t="array" ref="H341">IF(B341&lt;&gt;"",INDEX(KM!$C$5:$C$20,MATCH(1,($B341&gt;=KM!$A$5:$A$20)*($B341&lt;=KM!$B$5:$B$20),0)),0)</f>
        <v>0</v>
      </c>
      <c r="I341" s="63">
        <f t="shared" ref="I341:I391" si="57">G341*H341</f>
        <v>0</v>
      </c>
      <c r="J341" s="474"/>
      <c r="K341" s="494"/>
      <c r="L341" s="496" t="str">
        <f>IF(AND('1B Tableau financier'!$K$2&lt;&gt;"Pôle",C341&lt;&gt;""),1,"")</f>
        <v/>
      </c>
      <c r="M341" s="501" t="str">
        <f t="shared" ref="M341:M391" si="58">IF(L341=1,I341+J341+K341,"")</f>
        <v/>
      </c>
      <c r="N341" s="502" t="str">
        <f t="shared" ref="N341:N391" si="59">IF(L341=2,(I341+J341+K341)/2,"")</f>
        <v/>
      </c>
      <c r="O341" s="501" t="str">
        <f t="shared" si="54"/>
        <v/>
      </c>
      <c r="P341" s="63" t="str">
        <f t="shared" si="55"/>
        <v/>
      </c>
      <c r="Q341" s="63"/>
      <c r="R341" s="63"/>
      <c r="S341" s="648"/>
    </row>
    <row r="342" spans="1:19" hidden="1">
      <c r="A342" s="465"/>
      <c r="B342" s="466"/>
      <c r="C342" s="467"/>
      <c r="D342" s="467"/>
      <c r="E342" s="468"/>
      <c r="F342" s="467"/>
      <c r="G342" s="642"/>
      <c r="H342" s="379" cm="1">
        <f t="array" ref="H342">IF(B342&lt;&gt;"",INDEX(KM!$C$5:$C$20,MATCH(1,($B342&gt;=KM!$A$5:$A$20)*($B342&lt;=KM!$B$5:$B$20),0)),0)</f>
        <v>0</v>
      </c>
      <c r="I342" s="63">
        <f t="shared" si="57"/>
        <v>0</v>
      </c>
      <c r="J342" s="474"/>
      <c r="K342" s="494"/>
      <c r="L342" s="496" t="str">
        <f>IF(AND('1B Tableau financier'!$K$2&lt;&gt;"Pôle",C342&lt;&gt;""),1,"")</f>
        <v/>
      </c>
      <c r="M342" s="501" t="str">
        <f t="shared" si="58"/>
        <v/>
      </c>
      <c r="N342" s="502" t="str">
        <f t="shared" si="59"/>
        <v/>
      </c>
      <c r="O342" s="501" t="str">
        <f t="shared" si="54"/>
        <v/>
      </c>
      <c r="P342" s="63" t="str">
        <f t="shared" si="55"/>
        <v/>
      </c>
      <c r="Q342" s="63"/>
      <c r="R342" s="63"/>
      <c r="S342" s="648"/>
    </row>
    <row r="343" spans="1:19" hidden="1">
      <c r="A343" s="465"/>
      <c r="B343" s="466"/>
      <c r="C343" s="467"/>
      <c r="D343" s="467"/>
      <c r="E343" s="468"/>
      <c r="F343" s="467"/>
      <c r="G343" s="642"/>
      <c r="H343" s="379" cm="1">
        <f t="array" ref="H343">IF(B343&lt;&gt;"",INDEX(KM!$C$5:$C$20,MATCH(1,($B343&gt;=KM!$A$5:$A$20)*($B343&lt;=KM!$B$5:$B$20),0)),0)</f>
        <v>0</v>
      </c>
      <c r="I343" s="63">
        <f t="shared" si="57"/>
        <v>0</v>
      </c>
      <c r="J343" s="474"/>
      <c r="K343" s="494"/>
      <c r="L343" s="496" t="str">
        <f>IF(AND('1B Tableau financier'!$K$2&lt;&gt;"Pôle",C343&lt;&gt;""),1,"")</f>
        <v/>
      </c>
      <c r="M343" s="501" t="str">
        <f t="shared" si="58"/>
        <v/>
      </c>
      <c r="N343" s="502" t="str">
        <f t="shared" si="59"/>
        <v/>
      </c>
      <c r="O343" s="501" t="str">
        <f t="shared" si="54"/>
        <v/>
      </c>
      <c r="P343" s="63" t="str">
        <f t="shared" si="55"/>
        <v/>
      </c>
      <c r="Q343" s="63"/>
      <c r="R343" s="63"/>
      <c r="S343" s="648"/>
    </row>
    <row r="344" spans="1:19" hidden="1">
      <c r="A344" s="465"/>
      <c r="B344" s="466"/>
      <c r="C344" s="467"/>
      <c r="D344" s="467"/>
      <c r="E344" s="468"/>
      <c r="F344" s="467"/>
      <c r="G344" s="642"/>
      <c r="H344" s="379" cm="1">
        <f t="array" ref="H344">IF(B344&lt;&gt;"",INDEX(KM!$C$5:$C$20,MATCH(1,($B344&gt;=KM!$A$5:$A$20)*($B344&lt;=KM!$B$5:$B$20),0)),0)</f>
        <v>0</v>
      </c>
      <c r="I344" s="63">
        <f t="shared" si="57"/>
        <v>0</v>
      </c>
      <c r="J344" s="474"/>
      <c r="K344" s="494"/>
      <c r="L344" s="496" t="str">
        <f>IF(AND('1B Tableau financier'!$K$2&lt;&gt;"Pôle",C344&lt;&gt;""),1,"")</f>
        <v/>
      </c>
      <c r="M344" s="501" t="str">
        <f t="shared" si="58"/>
        <v/>
      </c>
      <c r="N344" s="502" t="str">
        <f t="shared" si="59"/>
        <v/>
      </c>
      <c r="O344" s="501" t="str">
        <f t="shared" si="54"/>
        <v/>
      </c>
      <c r="P344" s="63" t="str">
        <f t="shared" si="55"/>
        <v/>
      </c>
      <c r="Q344" s="63"/>
      <c r="R344" s="63"/>
      <c r="S344" s="648"/>
    </row>
    <row r="345" spans="1:19" hidden="1">
      <c r="A345" s="465"/>
      <c r="B345" s="466"/>
      <c r="C345" s="467"/>
      <c r="D345" s="467"/>
      <c r="E345" s="468"/>
      <c r="F345" s="467"/>
      <c r="G345" s="642"/>
      <c r="H345" s="379" cm="1">
        <f t="array" ref="H345">IF(B345&lt;&gt;"",INDEX(KM!$C$5:$C$20,MATCH(1,($B345&gt;=KM!$A$5:$A$20)*($B345&lt;=KM!$B$5:$B$20),0)),0)</f>
        <v>0</v>
      </c>
      <c r="I345" s="63">
        <f t="shared" si="57"/>
        <v>0</v>
      </c>
      <c r="J345" s="474"/>
      <c r="K345" s="494"/>
      <c r="L345" s="496" t="str">
        <f>IF(AND('1B Tableau financier'!$K$2&lt;&gt;"Pôle",C345&lt;&gt;""),1,"")</f>
        <v/>
      </c>
      <c r="M345" s="501" t="str">
        <f t="shared" si="58"/>
        <v/>
      </c>
      <c r="N345" s="502" t="str">
        <f t="shared" si="59"/>
        <v/>
      </c>
      <c r="O345" s="501" t="str">
        <f t="shared" si="54"/>
        <v/>
      </c>
      <c r="P345" s="63" t="str">
        <f t="shared" si="55"/>
        <v/>
      </c>
      <c r="Q345" s="63"/>
      <c r="R345" s="63"/>
      <c r="S345" s="648"/>
    </row>
    <row r="346" spans="1:19" hidden="1">
      <c r="A346" s="465"/>
      <c r="B346" s="466"/>
      <c r="C346" s="467"/>
      <c r="D346" s="467"/>
      <c r="E346" s="468"/>
      <c r="F346" s="467"/>
      <c r="G346" s="642"/>
      <c r="H346" s="379" cm="1">
        <f t="array" ref="H346">IF(B346&lt;&gt;"",INDEX(KM!$C$5:$C$20,MATCH(1,($B346&gt;=KM!$A$5:$A$20)*($B346&lt;=KM!$B$5:$B$20),0)),0)</f>
        <v>0</v>
      </c>
      <c r="I346" s="63">
        <f t="shared" si="57"/>
        <v>0</v>
      </c>
      <c r="J346" s="474"/>
      <c r="K346" s="494"/>
      <c r="L346" s="496" t="str">
        <f>IF(AND('1B Tableau financier'!$K$2&lt;&gt;"Pôle",C346&lt;&gt;""),1,"")</f>
        <v/>
      </c>
      <c r="M346" s="501" t="str">
        <f t="shared" si="58"/>
        <v/>
      </c>
      <c r="N346" s="502" t="str">
        <f t="shared" si="59"/>
        <v/>
      </c>
      <c r="O346" s="501" t="str">
        <f t="shared" si="54"/>
        <v/>
      </c>
      <c r="P346" s="63" t="str">
        <f t="shared" si="55"/>
        <v/>
      </c>
      <c r="Q346" s="63"/>
      <c r="R346" s="63"/>
      <c r="S346" s="648"/>
    </row>
    <row r="347" spans="1:19" hidden="1">
      <c r="A347" s="465"/>
      <c r="B347" s="466"/>
      <c r="C347" s="467"/>
      <c r="D347" s="467"/>
      <c r="E347" s="468"/>
      <c r="F347" s="467"/>
      <c r="G347" s="642"/>
      <c r="H347" s="379" cm="1">
        <f t="array" ref="H347">IF(B347&lt;&gt;"",INDEX(KM!$C$5:$C$20,MATCH(1,($B347&gt;=KM!$A$5:$A$20)*($B347&lt;=KM!$B$5:$B$20),0)),0)</f>
        <v>0</v>
      </c>
      <c r="I347" s="63">
        <f t="shared" si="57"/>
        <v>0</v>
      </c>
      <c r="J347" s="474"/>
      <c r="K347" s="494"/>
      <c r="L347" s="496" t="str">
        <f>IF(AND('1B Tableau financier'!$K$2&lt;&gt;"Pôle",C347&lt;&gt;""),1,"")</f>
        <v/>
      </c>
      <c r="M347" s="501" t="str">
        <f t="shared" si="58"/>
        <v/>
      </c>
      <c r="N347" s="502" t="str">
        <f t="shared" si="59"/>
        <v/>
      </c>
      <c r="O347" s="501" t="str">
        <f t="shared" si="54"/>
        <v/>
      </c>
      <c r="P347" s="63" t="str">
        <f t="shared" si="55"/>
        <v/>
      </c>
      <c r="Q347" s="63"/>
      <c r="R347" s="63"/>
      <c r="S347" s="648"/>
    </row>
    <row r="348" spans="1:19" hidden="1">
      <c r="A348" s="465"/>
      <c r="B348" s="466"/>
      <c r="C348" s="467"/>
      <c r="D348" s="467"/>
      <c r="E348" s="468"/>
      <c r="F348" s="467"/>
      <c r="G348" s="642"/>
      <c r="H348" s="379" cm="1">
        <f t="array" ref="H348">IF(B348&lt;&gt;"",INDEX(KM!$C$5:$C$20,MATCH(1,($B348&gt;=KM!$A$5:$A$20)*($B348&lt;=KM!$B$5:$B$20),0)),0)</f>
        <v>0</v>
      </c>
      <c r="I348" s="63">
        <f t="shared" si="57"/>
        <v>0</v>
      </c>
      <c r="J348" s="474"/>
      <c r="K348" s="494"/>
      <c r="L348" s="496" t="str">
        <f>IF(AND('1B Tableau financier'!$K$2&lt;&gt;"Pôle",C348&lt;&gt;""),1,"")</f>
        <v/>
      </c>
      <c r="M348" s="501" t="str">
        <f t="shared" si="58"/>
        <v/>
      </c>
      <c r="N348" s="502" t="str">
        <f t="shared" si="59"/>
        <v/>
      </c>
      <c r="O348" s="501" t="str">
        <f t="shared" si="54"/>
        <v/>
      </c>
      <c r="P348" s="63" t="str">
        <f t="shared" si="55"/>
        <v/>
      </c>
      <c r="Q348" s="63"/>
      <c r="R348" s="63"/>
      <c r="S348" s="648"/>
    </row>
    <row r="349" spans="1:19" hidden="1">
      <c r="A349" s="465"/>
      <c r="B349" s="466"/>
      <c r="C349" s="467"/>
      <c r="D349" s="467"/>
      <c r="E349" s="468"/>
      <c r="F349" s="467"/>
      <c r="G349" s="642"/>
      <c r="H349" s="379" cm="1">
        <f t="array" ref="H349">IF(B349&lt;&gt;"",INDEX(KM!$C$5:$C$20,MATCH(1,($B349&gt;=KM!$A$5:$A$20)*($B349&lt;=KM!$B$5:$B$20),0)),0)</f>
        <v>0</v>
      </c>
      <c r="I349" s="63">
        <f t="shared" si="57"/>
        <v>0</v>
      </c>
      <c r="J349" s="474"/>
      <c r="K349" s="494"/>
      <c r="L349" s="496" t="str">
        <f>IF(AND('1B Tableau financier'!$K$2&lt;&gt;"Pôle",C349&lt;&gt;""),1,"")</f>
        <v/>
      </c>
      <c r="M349" s="501" t="str">
        <f t="shared" si="58"/>
        <v/>
      </c>
      <c r="N349" s="502" t="str">
        <f t="shared" si="59"/>
        <v/>
      </c>
      <c r="O349" s="501" t="str">
        <f t="shared" si="54"/>
        <v/>
      </c>
      <c r="P349" s="63" t="str">
        <f t="shared" si="55"/>
        <v/>
      </c>
      <c r="Q349" s="63"/>
      <c r="R349" s="63"/>
      <c r="S349" s="648"/>
    </row>
    <row r="350" spans="1:19" hidden="1">
      <c r="A350" s="465"/>
      <c r="B350" s="466"/>
      <c r="C350" s="467"/>
      <c r="D350" s="467"/>
      <c r="E350" s="468"/>
      <c r="F350" s="467"/>
      <c r="G350" s="642"/>
      <c r="H350" s="379" cm="1">
        <f t="array" ref="H350">IF(B350&lt;&gt;"",INDEX(KM!$C$5:$C$20,MATCH(1,($B350&gt;=KM!$A$5:$A$20)*($B350&lt;=KM!$B$5:$B$20),0)),0)</f>
        <v>0</v>
      </c>
      <c r="I350" s="63">
        <f t="shared" si="57"/>
        <v>0</v>
      </c>
      <c r="J350" s="474"/>
      <c r="K350" s="494"/>
      <c r="L350" s="496" t="str">
        <f>IF(AND('1B Tableau financier'!$K$2&lt;&gt;"Pôle",C350&lt;&gt;""),1,"")</f>
        <v/>
      </c>
      <c r="M350" s="501" t="str">
        <f t="shared" si="58"/>
        <v/>
      </c>
      <c r="N350" s="502" t="str">
        <f t="shared" si="59"/>
        <v/>
      </c>
      <c r="O350" s="501" t="str">
        <f t="shared" si="54"/>
        <v/>
      </c>
      <c r="P350" s="63" t="str">
        <f t="shared" si="55"/>
        <v/>
      </c>
      <c r="Q350" s="63"/>
      <c r="R350" s="63"/>
      <c r="S350" s="648"/>
    </row>
    <row r="351" spans="1:19" hidden="1">
      <c r="A351" s="465"/>
      <c r="B351" s="466"/>
      <c r="C351" s="467"/>
      <c r="D351" s="467"/>
      <c r="E351" s="468"/>
      <c r="F351" s="467"/>
      <c r="G351" s="642"/>
      <c r="H351" s="379" cm="1">
        <f t="array" ref="H351">IF(B351&lt;&gt;"",INDEX(KM!$C$5:$C$20,MATCH(1,($B351&gt;=KM!$A$5:$A$20)*($B351&lt;=KM!$B$5:$B$20),0)),0)</f>
        <v>0</v>
      </c>
      <c r="I351" s="63">
        <f t="shared" si="57"/>
        <v>0</v>
      </c>
      <c r="J351" s="474"/>
      <c r="K351" s="494"/>
      <c r="L351" s="496" t="str">
        <f>IF(AND('1B Tableau financier'!$K$2&lt;&gt;"Pôle",C351&lt;&gt;""),1,"")</f>
        <v/>
      </c>
      <c r="M351" s="501" t="str">
        <f t="shared" si="58"/>
        <v/>
      </c>
      <c r="N351" s="502" t="str">
        <f t="shared" si="59"/>
        <v/>
      </c>
      <c r="O351" s="501" t="str">
        <f t="shared" si="54"/>
        <v/>
      </c>
      <c r="P351" s="63" t="str">
        <f t="shared" si="55"/>
        <v/>
      </c>
      <c r="Q351" s="63"/>
      <c r="R351" s="63"/>
      <c r="S351" s="648"/>
    </row>
    <row r="352" spans="1:19" hidden="1">
      <c r="A352" s="465"/>
      <c r="B352" s="466"/>
      <c r="C352" s="467"/>
      <c r="D352" s="467"/>
      <c r="E352" s="468"/>
      <c r="F352" s="467"/>
      <c r="G352" s="642"/>
      <c r="H352" s="379" cm="1">
        <f t="array" ref="H352">IF(B352&lt;&gt;"",INDEX(KM!$C$5:$C$20,MATCH(1,($B352&gt;=KM!$A$5:$A$20)*($B352&lt;=KM!$B$5:$B$20),0)),0)</f>
        <v>0</v>
      </c>
      <c r="I352" s="63">
        <f t="shared" si="57"/>
        <v>0</v>
      </c>
      <c r="J352" s="474"/>
      <c r="K352" s="494"/>
      <c r="L352" s="496" t="str">
        <f>IF(AND('1B Tableau financier'!$K$2&lt;&gt;"Pôle",C352&lt;&gt;""),1,"")</f>
        <v/>
      </c>
      <c r="M352" s="501" t="str">
        <f t="shared" si="58"/>
        <v/>
      </c>
      <c r="N352" s="502" t="str">
        <f t="shared" si="59"/>
        <v/>
      </c>
      <c r="O352" s="501" t="str">
        <f t="shared" si="54"/>
        <v/>
      </c>
      <c r="P352" s="63" t="str">
        <f t="shared" si="55"/>
        <v/>
      </c>
      <c r="Q352" s="63"/>
      <c r="R352" s="63"/>
      <c r="S352" s="648"/>
    </row>
    <row r="353" spans="1:19" hidden="1">
      <c r="A353" s="465"/>
      <c r="B353" s="466"/>
      <c r="C353" s="467"/>
      <c r="D353" s="467"/>
      <c r="E353" s="468"/>
      <c r="F353" s="467"/>
      <c r="G353" s="642"/>
      <c r="H353" s="379" cm="1">
        <f t="array" ref="H353">IF(B353&lt;&gt;"",INDEX(KM!$C$5:$C$20,MATCH(1,($B353&gt;=KM!$A$5:$A$20)*($B353&lt;=KM!$B$5:$B$20),0)),0)</f>
        <v>0</v>
      </c>
      <c r="I353" s="63">
        <f t="shared" si="57"/>
        <v>0</v>
      </c>
      <c r="J353" s="474"/>
      <c r="K353" s="494"/>
      <c r="L353" s="496" t="str">
        <f>IF(AND('1B Tableau financier'!$K$2&lt;&gt;"Pôle",C353&lt;&gt;""),1,"")</f>
        <v/>
      </c>
      <c r="M353" s="501" t="str">
        <f t="shared" si="58"/>
        <v/>
      </c>
      <c r="N353" s="502" t="str">
        <f t="shared" si="59"/>
        <v/>
      </c>
      <c r="O353" s="501" t="str">
        <f t="shared" si="54"/>
        <v/>
      </c>
      <c r="P353" s="63" t="str">
        <f t="shared" si="55"/>
        <v/>
      </c>
      <c r="Q353" s="63"/>
      <c r="R353" s="63"/>
      <c r="S353" s="648"/>
    </row>
    <row r="354" spans="1:19" hidden="1">
      <c r="A354" s="465"/>
      <c r="B354" s="466"/>
      <c r="C354" s="467"/>
      <c r="D354" s="467"/>
      <c r="E354" s="468"/>
      <c r="F354" s="467"/>
      <c r="G354" s="642"/>
      <c r="H354" s="379" cm="1">
        <f t="array" ref="H354">IF(B354&lt;&gt;"",INDEX(KM!$C$5:$C$20,MATCH(1,($B354&gt;=KM!$A$5:$A$20)*($B354&lt;=KM!$B$5:$B$20),0)),0)</f>
        <v>0</v>
      </c>
      <c r="I354" s="63">
        <f t="shared" si="57"/>
        <v>0</v>
      </c>
      <c r="J354" s="474"/>
      <c r="K354" s="494"/>
      <c r="L354" s="496" t="str">
        <f>IF(AND('1B Tableau financier'!$K$2&lt;&gt;"Pôle",C354&lt;&gt;""),1,"")</f>
        <v/>
      </c>
      <c r="M354" s="501" t="str">
        <f t="shared" si="58"/>
        <v/>
      </c>
      <c r="N354" s="502" t="str">
        <f t="shared" si="59"/>
        <v/>
      </c>
      <c r="O354" s="501" t="str">
        <f t="shared" si="54"/>
        <v/>
      </c>
      <c r="P354" s="63" t="str">
        <f t="shared" si="55"/>
        <v/>
      </c>
      <c r="Q354" s="63"/>
      <c r="R354" s="63"/>
      <c r="S354" s="648"/>
    </row>
    <row r="355" spans="1:19" hidden="1">
      <c r="A355" s="465"/>
      <c r="B355" s="466"/>
      <c r="C355" s="467"/>
      <c r="D355" s="467"/>
      <c r="E355" s="468"/>
      <c r="F355" s="467"/>
      <c r="G355" s="642"/>
      <c r="H355" s="379" cm="1">
        <f t="array" ref="H355">IF(B355&lt;&gt;"",INDEX(KM!$C$5:$C$20,MATCH(1,($B355&gt;=KM!$A$5:$A$20)*($B355&lt;=KM!$B$5:$B$20),0)),0)</f>
        <v>0</v>
      </c>
      <c r="I355" s="63">
        <f t="shared" si="57"/>
        <v>0</v>
      </c>
      <c r="J355" s="474"/>
      <c r="K355" s="494"/>
      <c r="L355" s="496" t="str">
        <f>IF(AND('1B Tableau financier'!$K$2&lt;&gt;"Pôle",C355&lt;&gt;""),1,"")</f>
        <v/>
      </c>
      <c r="M355" s="501" t="str">
        <f t="shared" si="58"/>
        <v/>
      </c>
      <c r="N355" s="502" t="str">
        <f t="shared" si="59"/>
        <v/>
      </c>
      <c r="O355" s="501" t="str">
        <f t="shared" si="54"/>
        <v/>
      </c>
      <c r="P355" s="63" t="str">
        <f t="shared" si="55"/>
        <v/>
      </c>
      <c r="Q355" s="63"/>
      <c r="R355" s="63"/>
      <c r="S355" s="648"/>
    </row>
    <row r="356" spans="1:19" hidden="1">
      <c r="A356" s="465"/>
      <c r="B356" s="466"/>
      <c r="C356" s="467"/>
      <c r="D356" s="467"/>
      <c r="E356" s="468"/>
      <c r="F356" s="467"/>
      <c r="G356" s="642"/>
      <c r="H356" s="379" cm="1">
        <f t="array" ref="H356">IF(B356&lt;&gt;"",INDEX(KM!$C$5:$C$20,MATCH(1,($B356&gt;=KM!$A$5:$A$20)*($B356&lt;=KM!$B$5:$B$20),0)),0)</f>
        <v>0</v>
      </c>
      <c r="I356" s="63">
        <f t="shared" si="57"/>
        <v>0</v>
      </c>
      <c r="J356" s="474"/>
      <c r="K356" s="494"/>
      <c r="L356" s="496" t="str">
        <f>IF(AND('1B Tableau financier'!$K$2&lt;&gt;"Pôle",C356&lt;&gt;""),1,"")</f>
        <v/>
      </c>
      <c r="M356" s="501" t="str">
        <f t="shared" si="58"/>
        <v/>
      </c>
      <c r="N356" s="502" t="str">
        <f t="shared" si="59"/>
        <v/>
      </c>
      <c r="O356" s="501" t="str">
        <f t="shared" si="54"/>
        <v/>
      </c>
      <c r="P356" s="63" t="str">
        <f t="shared" si="55"/>
        <v/>
      </c>
      <c r="Q356" s="63"/>
      <c r="R356" s="63"/>
      <c r="S356" s="648"/>
    </row>
    <row r="357" spans="1:19" hidden="1">
      <c r="A357" s="465"/>
      <c r="B357" s="466"/>
      <c r="C357" s="467"/>
      <c r="D357" s="467"/>
      <c r="E357" s="468"/>
      <c r="F357" s="467"/>
      <c r="G357" s="642"/>
      <c r="H357" s="379" cm="1">
        <f t="array" ref="H357">IF(B357&lt;&gt;"",INDEX(KM!$C$5:$C$20,MATCH(1,($B357&gt;=KM!$A$5:$A$20)*($B357&lt;=KM!$B$5:$B$20),0)),0)</f>
        <v>0</v>
      </c>
      <c r="I357" s="63">
        <f t="shared" si="57"/>
        <v>0</v>
      </c>
      <c r="J357" s="474"/>
      <c r="K357" s="494"/>
      <c r="L357" s="496" t="str">
        <f>IF(AND('1B Tableau financier'!$K$2&lt;&gt;"Pôle",C357&lt;&gt;""),1,"")</f>
        <v/>
      </c>
      <c r="M357" s="501" t="str">
        <f t="shared" si="58"/>
        <v/>
      </c>
      <c r="N357" s="502" t="str">
        <f t="shared" si="59"/>
        <v/>
      </c>
      <c r="O357" s="501" t="str">
        <f t="shared" si="54"/>
        <v/>
      </c>
      <c r="P357" s="63" t="str">
        <f t="shared" si="55"/>
        <v/>
      </c>
      <c r="Q357" s="63"/>
      <c r="R357" s="63"/>
      <c r="S357" s="648"/>
    </row>
    <row r="358" spans="1:19" hidden="1">
      <c r="A358" s="465"/>
      <c r="B358" s="466"/>
      <c r="C358" s="467"/>
      <c r="D358" s="467"/>
      <c r="E358" s="468"/>
      <c r="F358" s="467"/>
      <c r="G358" s="642"/>
      <c r="H358" s="379" cm="1">
        <f t="array" ref="H358">IF(B358&lt;&gt;"",INDEX(KM!$C$5:$C$20,MATCH(1,($B358&gt;=KM!$A$5:$A$20)*($B358&lt;=KM!$B$5:$B$20),0)),0)</f>
        <v>0</v>
      </c>
      <c r="I358" s="63">
        <f t="shared" si="57"/>
        <v>0</v>
      </c>
      <c r="J358" s="474"/>
      <c r="K358" s="494"/>
      <c r="L358" s="496" t="str">
        <f>IF(AND('1B Tableau financier'!$K$2&lt;&gt;"Pôle",C358&lt;&gt;""),1,"")</f>
        <v/>
      </c>
      <c r="M358" s="501" t="str">
        <f t="shared" si="58"/>
        <v/>
      </c>
      <c r="N358" s="502" t="str">
        <f t="shared" si="59"/>
        <v/>
      </c>
      <c r="O358" s="501" t="str">
        <f t="shared" si="54"/>
        <v/>
      </c>
      <c r="P358" s="63" t="str">
        <f t="shared" si="55"/>
        <v/>
      </c>
      <c r="Q358" s="63"/>
      <c r="R358" s="63"/>
      <c r="S358" s="648"/>
    </row>
    <row r="359" spans="1:19" hidden="1">
      <c r="A359" s="465"/>
      <c r="B359" s="466"/>
      <c r="C359" s="467"/>
      <c r="D359" s="467"/>
      <c r="E359" s="468"/>
      <c r="F359" s="467"/>
      <c r="G359" s="642"/>
      <c r="H359" s="379" cm="1">
        <f t="array" ref="H359">IF(B359&lt;&gt;"",INDEX(KM!$C$5:$C$20,MATCH(1,($B359&gt;=KM!$A$5:$A$20)*($B359&lt;=KM!$B$5:$B$20),0)),0)</f>
        <v>0</v>
      </c>
      <c r="I359" s="63">
        <f t="shared" si="57"/>
        <v>0</v>
      </c>
      <c r="J359" s="474"/>
      <c r="K359" s="494"/>
      <c r="L359" s="496" t="str">
        <f>IF(AND('1B Tableau financier'!$K$2&lt;&gt;"Pôle",C359&lt;&gt;""),1,"")</f>
        <v/>
      </c>
      <c r="M359" s="501" t="str">
        <f t="shared" si="58"/>
        <v/>
      </c>
      <c r="N359" s="502" t="str">
        <f t="shared" si="59"/>
        <v/>
      </c>
      <c r="O359" s="501" t="str">
        <f t="shared" si="54"/>
        <v/>
      </c>
      <c r="P359" s="63" t="str">
        <f t="shared" si="55"/>
        <v/>
      </c>
      <c r="Q359" s="63"/>
      <c r="R359" s="63"/>
      <c r="S359" s="648"/>
    </row>
    <row r="360" spans="1:19" hidden="1">
      <c r="A360" s="465"/>
      <c r="B360" s="466"/>
      <c r="C360" s="467"/>
      <c r="D360" s="467"/>
      <c r="E360" s="468"/>
      <c r="F360" s="467"/>
      <c r="G360" s="642"/>
      <c r="H360" s="379" cm="1">
        <f t="array" ref="H360">IF(B360&lt;&gt;"",INDEX(KM!$C$5:$C$20,MATCH(1,($B360&gt;=KM!$A$5:$A$20)*($B360&lt;=KM!$B$5:$B$20),0)),0)</f>
        <v>0</v>
      </c>
      <c r="I360" s="63">
        <f t="shared" si="57"/>
        <v>0</v>
      </c>
      <c r="J360" s="474"/>
      <c r="K360" s="494"/>
      <c r="L360" s="496" t="str">
        <f>IF(AND('1B Tableau financier'!$K$2&lt;&gt;"Pôle",C360&lt;&gt;""),1,"")</f>
        <v/>
      </c>
      <c r="M360" s="501" t="str">
        <f t="shared" si="58"/>
        <v/>
      </c>
      <c r="N360" s="502" t="str">
        <f t="shared" si="59"/>
        <v/>
      </c>
      <c r="O360" s="501" t="str">
        <f t="shared" si="54"/>
        <v/>
      </c>
      <c r="P360" s="63" t="str">
        <f t="shared" si="55"/>
        <v/>
      </c>
      <c r="Q360" s="63"/>
      <c r="R360" s="63"/>
      <c r="S360" s="648"/>
    </row>
    <row r="361" spans="1:19" hidden="1">
      <c r="A361" s="465"/>
      <c r="B361" s="466"/>
      <c r="C361" s="467"/>
      <c r="D361" s="467"/>
      <c r="E361" s="468"/>
      <c r="F361" s="467"/>
      <c r="G361" s="642"/>
      <c r="H361" s="379" cm="1">
        <f t="array" ref="H361">IF(B361&lt;&gt;"",INDEX(KM!$C$5:$C$20,MATCH(1,($B361&gt;=KM!$A$5:$A$20)*($B361&lt;=KM!$B$5:$B$20),0)),0)</f>
        <v>0</v>
      </c>
      <c r="I361" s="63">
        <f t="shared" si="57"/>
        <v>0</v>
      </c>
      <c r="J361" s="474"/>
      <c r="K361" s="494"/>
      <c r="L361" s="496" t="str">
        <f>IF(AND('1B Tableau financier'!$K$2&lt;&gt;"Pôle",C361&lt;&gt;""),1,"")</f>
        <v/>
      </c>
      <c r="M361" s="501" t="str">
        <f t="shared" si="58"/>
        <v/>
      </c>
      <c r="N361" s="502" t="str">
        <f t="shared" si="59"/>
        <v/>
      </c>
      <c r="O361" s="501" t="str">
        <f t="shared" si="54"/>
        <v/>
      </c>
      <c r="P361" s="63" t="str">
        <f t="shared" si="55"/>
        <v/>
      </c>
      <c r="Q361" s="63"/>
      <c r="R361" s="63"/>
      <c r="S361" s="648"/>
    </row>
    <row r="362" spans="1:19" hidden="1">
      <c r="A362" s="465"/>
      <c r="B362" s="466"/>
      <c r="C362" s="467"/>
      <c r="D362" s="467"/>
      <c r="E362" s="468"/>
      <c r="F362" s="467"/>
      <c r="G362" s="642"/>
      <c r="H362" s="379" cm="1">
        <f t="array" ref="H362">IF(B362&lt;&gt;"",INDEX(KM!$C$5:$C$20,MATCH(1,($B362&gt;=KM!$A$5:$A$20)*($B362&lt;=KM!$B$5:$B$20),0)),0)</f>
        <v>0</v>
      </c>
      <c r="I362" s="63">
        <f t="shared" si="57"/>
        <v>0</v>
      </c>
      <c r="J362" s="474"/>
      <c r="K362" s="494"/>
      <c r="L362" s="496" t="str">
        <f>IF(AND('1B Tableau financier'!$K$2&lt;&gt;"Pôle",C362&lt;&gt;""),1,"")</f>
        <v/>
      </c>
      <c r="M362" s="501" t="str">
        <f t="shared" si="58"/>
        <v/>
      </c>
      <c r="N362" s="502" t="str">
        <f t="shared" si="59"/>
        <v/>
      </c>
      <c r="O362" s="501" t="str">
        <f t="shared" si="54"/>
        <v/>
      </c>
      <c r="P362" s="63" t="str">
        <f t="shared" si="55"/>
        <v/>
      </c>
      <c r="Q362" s="63"/>
      <c r="R362" s="63"/>
      <c r="S362" s="648"/>
    </row>
    <row r="363" spans="1:19" hidden="1">
      <c r="A363" s="465"/>
      <c r="B363" s="466"/>
      <c r="C363" s="467"/>
      <c r="D363" s="467"/>
      <c r="E363" s="468"/>
      <c r="F363" s="467"/>
      <c r="G363" s="642"/>
      <c r="H363" s="379" cm="1">
        <f t="array" ref="H363">IF(B363&lt;&gt;"",INDEX(KM!$C$5:$C$20,MATCH(1,($B363&gt;=KM!$A$5:$A$20)*($B363&lt;=KM!$B$5:$B$20),0)),0)</f>
        <v>0</v>
      </c>
      <c r="I363" s="63">
        <f t="shared" si="57"/>
        <v>0</v>
      </c>
      <c r="J363" s="474"/>
      <c r="K363" s="494"/>
      <c r="L363" s="496" t="str">
        <f>IF(AND('1B Tableau financier'!$K$2&lt;&gt;"Pôle",C363&lt;&gt;""),1,"")</f>
        <v/>
      </c>
      <c r="M363" s="501" t="str">
        <f t="shared" si="58"/>
        <v/>
      </c>
      <c r="N363" s="502" t="str">
        <f t="shared" si="59"/>
        <v/>
      </c>
      <c r="O363" s="501" t="str">
        <f t="shared" si="54"/>
        <v/>
      </c>
      <c r="P363" s="63" t="str">
        <f t="shared" si="55"/>
        <v/>
      </c>
      <c r="Q363" s="63"/>
      <c r="R363" s="63"/>
      <c r="S363" s="648"/>
    </row>
    <row r="364" spans="1:19" hidden="1">
      <c r="A364" s="465"/>
      <c r="B364" s="466"/>
      <c r="C364" s="467"/>
      <c r="D364" s="467"/>
      <c r="E364" s="468"/>
      <c r="F364" s="467"/>
      <c r="G364" s="642"/>
      <c r="H364" s="379" cm="1">
        <f t="array" ref="H364">IF(B364&lt;&gt;"",INDEX(KM!$C$5:$C$20,MATCH(1,($B364&gt;=KM!$A$5:$A$20)*($B364&lt;=KM!$B$5:$B$20),0)),0)</f>
        <v>0</v>
      </c>
      <c r="I364" s="63">
        <f t="shared" si="57"/>
        <v>0</v>
      </c>
      <c r="J364" s="474"/>
      <c r="K364" s="494"/>
      <c r="L364" s="496" t="str">
        <f>IF(AND('1B Tableau financier'!$K$2&lt;&gt;"Pôle",C364&lt;&gt;""),1,"")</f>
        <v/>
      </c>
      <c r="M364" s="501" t="str">
        <f t="shared" si="58"/>
        <v/>
      </c>
      <c r="N364" s="502" t="str">
        <f t="shared" si="59"/>
        <v/>
      </c>
      <c r="O364" s="501" t="str">
        <f t="shared" si="54"/>
        <v/>
      </c>
      <c r="P364" s="63" t="str">
        <f t="shared" si="55"/>
        <v/>
      </c>
      <c r="Q364" s="63"/>
      <c r="R364" s="63"/>
      <c r="S364" s="648"/>
    </row>
    <row r="365" spans="1:19" hidden="1">
      <c r="A365" s="465"/>
      <c r="B365" s="466"/>
      <c r="C365" s="467"/>
      <c r="D365" s="467"/>
      <c r="E365" s="468"/>
      <c r="F365" s="467"/>
      <c r="G365" s="642"/>
      <c r="H365" s="379" cm="1">
        <f t="array" ref="H365">IF(B365&lt;&gt;"",INDEX(KM!$C$5:$C$20,MATCH(1,($B365&gt;=KM!$A$5:$A$20)*($B365&lt;=KM!$B$5:$B$20),0)),0)</f>
        <v>0</v>
      </c>
      <c r="I365" s="63">
        <f t="shared" si="57"/>
        <v>0</v>
      </c>
      <c r="J365" s="474"/>
      <c r="K365" s="494"/>
      <c r="L365" s="496" t="str">
        <f>IF(AND('1B Tableau financier'!$K$2&lt;&gt;"Pôle",C365&lt;&gt;""),1,"")</f>
        <v/>
      </c>
      <c r="M365" s="501" t="str">
        <f t="shared" si="58"/>
        <v/>
      </c>
      <c r="N365" s="502" t="str">
        <f t="shared" si="59"/>
        <v/>
      </c>
      <c r="O365" s="501" t="str">
        <f t="shared" si="54"/>
        <v/>
      </c>
      <c r="P365" s="63" t="str">
        <f t="shared" si="55"/>
        <v/>
      </c>
      <c r="Q365" s="63"/>
      <c r="R365" s="63"/>
      <c r="S365" s="648"/>
    </row>
    <row r="366" spans="1:19" hidden="1">
      <c r="A366" s="465"/>
      <c r="B366" s="466"/>
      <c r="C366" s="467"/>
      <c r="D366" s="467"/>
      <c r="E366" s="468"/>
      <c r="F366" s="467"/>
      <c r="G366" s="642"/>
      <c r="H366" s="379" cm="1">
        <f t="array" ref="H366">IF(B366&lt;&gt;"",INDEX(KM!$C$5:$C$20,MATCH(1,($B366&gt;=KM!$A$5:$A$20)*($B366&lt;=KM!$B$5:$B$20),0)),0)</f>
        <v>0</v>
      </c>
      <c r="I366" s="63">
        <f t="shared" si="57"/>
        <v>0</v>
      </c>
      <c r="J366" s="474"/>
      <c r="K366" s="494"/>
      <c r="L366" s="496" t="str">
        <f>IF(AND('1B Tableau financier'!$K$2&lt;&gt;"Pôle",C366&lt;&gt;""),1,"")</f>
        <v/>
      </c>
      <c r="M366" s="501" t="str">
        <f t="shared" si="58"/>
        <v/>
      </c>
      <c r="N366" s="502" t="str">
        <f t="shared" si="59"/>
        <v/>
      </c>
      <c r="O366" s="501" t="str">
        <f t="shared" si="54"/>
        <v/>
      </c>
      <c r="P366" s="63" t="str">
        <f t="shared" si="55"/>
        <v/>
      </c>
      <c r="Q366" s="63"/>
      <c r="R366" s="63"/>
      <c r="S366" s="648"/>
    </row>
    <row r="367" spans="1:19" hidden="1">
      <c r="A367" s="465"/>
      <c r="B367" s="466"/>
      <c r="C367" s="467"/>
      <c r="D367" s="467"/>
      <c r="E367" s="468"/>
      <c r="F367" s="467"/>
      <c r="G367" s="642"/>
      <c r="H367" s="379" cm="1">
        <f t="array" ref="H367">IF(B367&lt;&gt;"",INDEX(KM!$C$5:$C$20,MATCH(1,($B367&gt;=KM!$A$5:$A$20)*($B367&lt;=KM!$B$5:$B$20),0)),0)</f>
        <v>0</v>
      </c>
      <c r="I367" s="63">
        <f t="shared" si="57"/>
        <v>0</v>
      </c>
      <c r="J367" s="474"/>
      <c r="K367" s="494"/>
      <c r="L367" s="496" t="str">
        <f>IF(AND('1B Tableau financier'!$K$2&lt;&gt;"Pôle",C367&lt;&gt;""),1,"")</f>
        <v/>
      </c>
      <c r="M367" s="501" t="str">
        <f t="shared" si="58"/>
        <v/>
      </c>
      <c r="N367" s="502" t="str">
        <f t="shared" si="59"/>
        <v/>
      </c>
      <c r="O367" s="501" t="str">
        <f t="shared" si="54"/>
        <v/>
      </c>
      <c r="P367" s="63" t="str">
        <f t="shared" si="55"/>
        <v/>
      </c>
      <c r="Q367" s="63"/>
      <c r="R367" s="63"/>
      <c r="S367" s="648"/>
    </row>
    <row r="368" spans="1:19" hidden="1">
      <c r="A368" s="465"/>
      <c r="B368" s="466"/>
      <c r="C368" s="467"/>
      <c r="D368" s="467"/>
      <c r="E368" s="468"/>
      <c r="F368" s="467"/>
      <c r="G368" s="642"/>
      <c r="H368" s="379" cm="1">
        <f t="array" ref="H368">IF(B368&lt;&gt;"",INDEX(KM!$C$5:$C$20,MATCH(1,($B368&gt;=KM!$A$5:$A$20)*($B368&lt;=KM!$B$5:$B$20),0)),0)</f>
        <v>0</v>
      </c>
      <c r="I368" s="63">
        <f t="shared" si="57"/>
        <v>0</v>
      </c>
      <c r="J368" s="474"/>
      <c r="K368" s="494"/>
      <c r="L368" s="496" t="str">
        <f>IF(AND('1B Tableau financier'!$K$2&lt;&gt;"Pôle",C368&lt;&gt;""),1,"")</f>
        <v/>
      </c>
      <c r="M368" s="501" t="str">
        <f t="shared" si="58"/>
        <v/>
      </c>
      <c r="N368" s="502" t="str">
        <f t="shared" si="59"/>
        <v/>
      </c>
      <c r="O368" s="501" t="str">
        <f t="shared" si="54"/>
        <v/>
      </c>
      <c r="P368" s="63" t="str">
        <f t="shared" si="55"/>
        <v/>
      </c>
      <c r="Q368" s="63"/>
      <c r="R368" s="63"/>
      <c r="S368" s="648"/>
    </row>
    <row r="369" spans="1:19" hidden="1">
      <c r="A369" s="465"/>
      <c r="B369" s="466"/>
      <c r="C369" s="467"/>
      <c r="D369" s="467"/>
      <c r="E369" s="468"/>
      <c r="F369" s="467"/>
      <c r="G369" s="642"/>
      <c r="H369" s="379" cm="1">
        <f t="array" ref="H369">IF(B369&lt;&gt;"",INDEX(KM!$C$5:$C$20,MATCH(1,($B369&gt;=KM!$A$5:$A$20)*($B369&lt;=KM!$B$5:$B$20),0)),0)</f>
        <v>0</v>
      </c>
      <c r="I369" s="63">
        <f t="shared" si="57"/>
        <v>0</v>
      </c>
      <c r="J369" s="474"/>
      <c r="K369" s="494"/>
      <c r="L369" s="496" t="str">
        <f>IF(AND('1B Tableau financier'!$K$2&lt;&gt;"Pôle",C369&lt;&gt;""),1,"")</f>
        <v/>
      </c>
      <c r="M369" s="501" t="str">
        <f t="shared" si="58"/>
        <v/>
      </c>
      <c r="N369" s="502" t="str">
        <f t="shared" si="59"/>
        <v/>
      </c>
      <c r="O369" s="501" t="str">
        <f t="shared" si="54"/>
        <v/>
      </c>
      <c r="P369" s="63" t="str">
        <f t="shared" si="55"/>
        <v/>
      </c>
      <c r="Q369" s="63"/>
      <c r="R369" s="63"/>
      <c r="S369" s="648"/>
    </row>
    <row r="370" spans="1:19" hidden="1">
      <c r="A370" s="465"/>
      <c r="B370" s="466"/>
      <c r="C370" s="467"/>
      <c r="D370" s="467"/>
      <c r="E370" s="468"/>
      <c r="F370" s="467"/>
      <c r="G370" s="642"/>
      <c r="H370" s="379" cm="1">
        <f t="array" ref="H370">IF(B370&lt;&gt;"",INDEX(KM!$C$5:$C$20,MATCH(1,($B370&gt;=KM!$A$5:$A$20)*($B370&lt;=KM!$B$5:$B$20),0)),0)</f>
        <v>0</v>
      </c>
      <c r="I370" s="63">
        <f t="shared" si="57"/>
        <v>0</v>
      </c>
      <c r="J370" s="474"/>
      <c r="K370" s="494"/>
      <c r="L370" s="496" t="str">
        <f>IF(AND('1B Tableau financier'!$K$2&lt;&gt;"Pôle",C370&lt;&gt;""),1,"")</f>
        <v/>
      </c>
      <c r="M370" s="501" t="str">
        <f t="shared" si="58"/>
        <v/>
      </c>
      <c r="N370" s="502" t="str">
        <f t="shared" si="59"/>
        <v/>
      </c>
      <c r="O370" s="501" t="str">
        <f t="shared" si="54"/>
        <v/>
      </c>
      <c r="P370" s="63" t="str">
        <f t="shared" si="55"/>
        <v/>
      </c>
      <c r="Q370" s="63"/>
      <c r="R370" s="63"/>
      <c r="S370" s="648"/>
    </row>
    <row r="371" spans="1:19" hidden="1">
      <c r="A371" s="465"/>
      <c r="B371" s="466"/>
      <c r="C371" s="467"/>
      <c r="D371" s="467"/>
      <c r="E371" s="468"/>
      <c r="F371" s="467"/>
      <c r="G371" s="642"/>
      <c r="H371" s="379" cm="1">
        <f t="array" ref="H371">IF(B371&lt;&gt;"",INDEX(KM!$C$5:$C$20,MATCH(1,($B371&gt;=KM!$A$5:$A$20)*($B371&lt;=KM!$B$5:$B$20),0)),0)</f>
        <v>0</v>
      </c>
      <c r="I371" s="63">
        <f t="shared" si="57"/>
        <v>0</v>
      </c>
      <c r="J371" s="474"/>
      <c r="K371" s="494"/>
      <c r="L371" s="496" t="str">
        <f>IF(AND('1B Tableau financier'!$K$2&lt;&gt;"Pôle",C371&lt;&gt;""),1,"")</f>
        <v/>
      </c>
      <c r="M371" s="501" t="str">
        <f t="shared" si="58"/>
        <v/>
      </c>
      <c r="N371" s="502" t="str">
        <f t="shared" si="59"/>
        <v/>
      </c>
      <c r="O371" s="501" t="str">
        <f t="shared" ref="O371:O396" si="60">IF(M371="","",M371-Q371)</f>
        <v/>
      </c>
      <c r="P371" s="63" t="str">
        <f t="shared" ref="P371:P396" si="61">IF(N371="","",N371-R371)</f>
        <v/>
      </c>
      <c r="Q371" s="63"/>
      <c r="R371" s="63"/>
      <c r="S371" s="648"/>
    </row>
    <row r="372" spans="1:19" hidden="1">
      <c r="A372" s="465"/>
      <c r="B372" s="466"/>
      <c r="C372" s="467"/>
      <c r="D372" s="467"/>
      <c r="E372" s="468"/>
      <c r="F372" s="467"/>
      <c r="G372" s="642"/>
      <c r="H372" s="379" cm="1">
        <f t="array" ref="H372">IF(B372&lt;&gt;"",INDEX(KM!$C$5:$C$20,MATCH(1,($B372&gt;=KM!$A$5:$A$20)*($B372&lt;=KM!$B$5:$B$20),0)),0)</f>
        <v>0</v>
      </c>
      <c r="I372" s="63">
        <f t="shared" si="57"/>
        <v>0</v>
      </c>
      <c r="J372" s="474"/>
      <c r="K372" s="494"/>
      <c r="L372" s="496" t="str">
        <f>IF(AND('1B Tableau financier'!$K$2&lt;&gt;"Pôle",C372&lt;&gt;""),1,"")</f>
        <v/>
      </c>
      <c r="M372" s="501" t="str">
        <f t="shared" si="58"/>
        <v/>
      </c>
      <c r="N372" s="502" t="str">
        <f t="shared" si="59"/>
        <v/>
      </c>
      <c r="O372" s="501" t="str">
        <f t="shared" si="60"/>
        <v/>
      </c>
      <c r="P372" s="63" t="str">
        <f t="shared" si="61"/>
        <v/>
      </c>
      <c r="Q372" s="63"/>
      <c r="R372" s="63"/>
      <c r="S372" s="648"/>
    </row>
    <row r="373" spans="1:19" hidden="1">
      <c r="A373" s="465"/>
      <c r="B373" s="466"/>
      <c r="C373" s="467"/>
      <c r="D373" s="467"/>
      <c r="E373" s="468"/>
      <c r="F373" s="467"/>
      <c r="G373" s="642"/>
      <c r="H373" s="379" cm="1">
        <f t="array" ref="H373">IF(B373&lt;&gt;"",INDEX(KM!$C$5:$C$20,MATCH(1,($B373&gt;=KM!$A$5:$A$20)*($B373&lt;=KM!$B$5:$B$20),0)),0)</f>
        <v>0</v>
      </c>
      <c r="I373" s="63">
        <f t="shared" si="57"/>
        <v>0</v>
      </c>
      <c r="J373" s="474"/>
      <c r="K373" s="494"/>
      <c r="L373" s="496" t="str">
        <f>IF(AND('1B Tableau financier'!$K$2&lt;&gt;"Pôle",C373&lt;&gt;""),1,"")</f>
        <v/>
      </c>
      <c r="M373" s="501" t="str">
        <f t="shared" si="58"/>
        <v/>
      </c>
      <c r="N373" s="502" t="str">
        <f t="shared" si="59"/>
        <v/>
      </c>
      <c r="O373" s="501" t="str">
        <f t="shared" si="60"/>
        <v/>
      </c>
      <c r="P373" s="63" t="str">
        <f t="shared" si="61"/>
        <v/>
      </c>
      <c r="Q373" s="63"/>
      <c r="R373" s="63"/>
      <c r="S373" s="648"/>
    </row>
    <row r="374" spans="1:19" hidden="1">
      <c r="A374" s="465"/>
      <c r="B374" s="466"/>
      <c r="C374" s="467"/>
      <c r="D374" s="467"/>
      <c r="E374" s="468"/>
      <c r="F374" s="467"/>
      <c r="G374" s="642"/>
      <c r="H374" s="379" cm="1">
        <f t="array" ref="H374">IF(B374&lt;&gt;"",INDEX(KM!$C$5:$C$20,MATCH(1,($B374&gt;=KM!$A$5:$A$20)*($B374&lt;=KM!$B$5:$B$20),0)),0)</f>
        <v>0</v>
      </c>
      <c r="I374" s="63">
        <f t="shared" si="57"/>
        <v>0</v>
      </c>
      <c r="J374" s="474"/>
      <c r="K374" s="494"/>
      <c r="L374" s="496" t="str">
        <f>IF(AND('1B Tableau financier'!$K$2&lt;&gt;"Pôle",C374&lt;&gt;""),1,"")</f>
        <v/>
      </c>
      <c r="M374" s="501" t="str">
        <f t="shared" si="58"/>
        <v/>
      </c>
      <c r="N374" s="502" t="str">
        <f t="shared" si="59"/>
        <v/>
      </c>
      <c r="O374" s="501" t="str">
        <f t="shared" si="60"/>
        <v/>
      </c>
      <c r="P374" s="63" t="str">
        <f t="shared" si="61"/>
        <v/>
      </c>
      <c r="Q374" s="63"/>
      <c r="R374" s="63"/>
      <c r="S374" s="648"/>
    </row>
    <row r="375" spans="1:19" hidden="1">
      <c r="A375" s="465"/>
      <c r="B375" s="466"/>
      <c r="C375" s="467"/>
      <c r="D375" s="467"/>
      <c r="E375" s="468"/>
      <c r="F375" s="467"/>
      <c r="G375" s="642"/>
      <c r="H375" s="379" cm="1">
        <f t="array" ref="H375">IF(B375&lt;&gt;"",INDEX(KM!$C$5:$C$20,MATCH(1,($B375&gt;=KM!$A$5:$A$20)*($B375&lt;=KM!$B$5:$B$20),0)),0)</f>
        <v>0</v>
      </c>
      <c r="I375" s="63">
        <f t="shared" si="57"/>
        <v>0</v>
      </c>
      <c r="J375" s="474"/>
      <c r="K375" s="494"/>
      <c r="L375" s="496" t="str">
        <f>IF(AND('1B Tableau financier'!$K$2&lt;&gt;"Pôle",C375&lt;&gt;""),1,"")</f>
        <v/>
      </c>
      <c r="M375" s="501" t="str">
        <f t="shared" si="58"/>
        <v/>
      </c>
      <c r="N375" s="502" t="str">
        <f t="shared" si="59"/>
        <v/>
      </c>
      <c r="O375" s="501" t="str">
        <f t="shared" si="60"/>
        <v/>
      </c>
      <c r="P375" s="63" t="str">
        <f t="shared" si="61"/>
        <v/>
      </c>
      <c r="Q375" s="63"/>
      <c r="R375" s="63"/>
      <c r="S375" s="648"/>
    </row>
    <row r="376" spans="1:19" hidden="1">
      <c r="A376" s="465"/>
      <c r="B376" s="466"/>
      <c r="C376" s="467"/>
      <c r="D376" s="467"/>
      <c r="E376" s="468"/>
      <c r="F376" s="467"/>
      <c r="G376" s="642"/>
      <c r="H376" s="379" cm="1">
        <f t="array" ref="H376">IF(B376&lt;&gt;"",INDEX(KM!$C$5:$C$20,MATCH(1,($B376&gt;=KM!$A$5:$A$20)*($B376&lt;=KM!$B$5:$B$20),0)),0)</f>
        <v>0</v>
      </c>
      <c r="I376" s="63">
        <f t="shared" ref="I376" si="62">G376*H376</f>
        <v>0</v>
      </c>
      <c r="J376" s="474"/>
      <c r="K376" s="494"/>
      <c r="L376" s="496" t="str">
        <f>IF(AND('1B Tableau financier'!$K$2&lt;&gt;"Pôle",C376&lt;&gt;""),1,"")</f>
        <v/>
      </c>
      <c r="M376" s="501" t="str">
        <f t="shared" ref="M376" si="63">IF(L376=1,I376+J376+K376,"")</f>
        <v/>
      </c>
      <c r="N376" s="502" t="str">
        <f t="shared" ref="N376" si="64">IF(L376=2,(I376+J376+K376)/2,"")</f>
        <v/>
      </c>
      <c r="O376" s="501" t="str">
        <f t="shared" si="60"/>
        <v/>
      </c>
      <c r="P376" s="63" t="str">
        <f t="shared" si="61"/>
        <v/>
      </c>
      <c r="Q376" s="63"/>
      <c r="R376" s="63"/>
      <c r="S376" s="648"/>
    </row>
    <row r="377" spans="1:19" hidden="1">
      <c r="A377" s="465"/>
      <c r="B377" s="466"/>
      <c r="C377" s="467"/>
      <c r="D377" s="467"/>
      <c r="E377" s="468"/>
      <c r="F377" s="467"/>
      <c r="G377" s="642"/>
      <c r="H377" s="379" cm="1">
        <f t="array" ref="H377">IF(B377&lt;&gt;"",INDEX(KM!$C$5:$C$20,MATCH(1,($B377&gt;=KM!$A$5:$A$20)*($B377&lt;=KM!$B$5:$B$20),0)),0)</f>
        <v>0</v>
      </c>
      <c r="I377" s="63">
        <f t="shared" si="57"/>
        <v>0</v>
      </c>
      <c r="J377" s="474"/>
      <c r="K377" s="494"/>
      <c r="L377" s="496" t="str">
        <f>IF(AND('1B Tableau financier'!$K$2&lt;&gt;"Pôle",C377&lt;&gt;""),1,"")</f>
        <v/>
      </c>
      <c r="M377" s="501" t="str">
        <f t="shared" si="58"/>
        <v/>
      </c>
      <c r="N377" s="502" t="str">
        <f t="shared" si="59"/>
        <v/>
      </c>
      <c r="O377" s="501" t="str">
        <f t="shared" si="60"/>
        <v/>
      </c>
      <c r="P377" s="63" t="str">
        <f t="shared" si="61"/>
        <v/>
      </c>
      <c r="Q377" s="63"/>
      <c r="R377" s="63"/>
      <c r="S377" s="648"/>
    </row>
    <row r="378" spans="1:19" hidden="1">
      <c r="A378" s="465"/>
      <c r="B378" s="466"/>
      <c r="C378" s="467"/>
      <c r="D378" s="467"/>
      <c r="E378" s="468"/>
      <c r="F378" s="467"/>
      <c r="G378" s="642"/>
      <c r="H378" s="379" cm="1">
        <f t="array" ref="H378">IF(B378&lt;&gt;"",INDEX(KM!$C$5:$C$20,MATCH(1,($B378&gt;=KM!$A$5:$A$20)*($B378&lt;=KM!$B$5:$B$20),0)),0)</f>
        <v>0</v>
      </c>
      <c r="I378" s="63">
        <f t="shared" si="57"/>
        <v>0</v>
      </c>
      <c r="J378" s="474"/>
      <c r="K378" s="494"/>
      <c r="L378" s="496" t="str">
        <f>IF(AND('1B Tableau financier'!$K$2&lt;&gt;"Pôle",C378&lt;&gt;""),1,"")</f>
        <v/>
      </c>
      <c r="M378" s="501" t="str">
        <f t="shared" si="58"/>
        <v/>
      </c>
      <c r="N378" s="502" t="str">
        <f t="shared" si="59"/>
        <v/>
      </c>
      <c r="O378" s="501" t="str">
        <f t="shared" si="60"/>
        <v/>
      </c>
      <c r="P378" s="63" t="str">
        <f t="shared" si="61"/>
        <v/>
      </c>
      <c r="Q378" s="63"/>
      <c r="R378" s="63"/>
      <c r="S378" s="648"/>
    </row>
    <row r="379" spans="1:19" hidden="1">
      <c r="A379" s="465"/>
      <c r="B379" s="466"/>
      <c r="C379" s="467"/>
      <c r="D379" s="467"/>
      <c r="E379" s="468"/>
      <c r="F379" s="467"/>
      <c r="G379" s="642"/>
      <c r="H379" s="379" cm="1">
        <f t="array" ref="H379">IF(B379&lt;&gt;"",INDEX(KM!$C$5:$C$20,MATCH(1,($B379&gt;=KM!$A$5:$A$20)*($B379&lt;=KM!$B$5:$B$20),0)),0)</f>
        <v>0</v>
      </c>
      <c r="I379" s="63">
        <f t="shared" si="57"/>
        <v>0</v>
      </c>
      <c r="J379" s="474"/>
      <c r="K379" s="494"/>
      <c r="L379" s="496" t="str">
        <f>IF(AND('1B Tableau financier'!$K$2&lt;&gt;"Pôle",C379&lt;&gt;""),1,"")</f>
        <v/>
      </c>
      <c r="M379" s="501" t="str">
        <f t="shared" si="58"/>
        <v/>
      </c>
      <c r="N379" s="502" t="str">
        <f t="shared" si="59"/>
        <v/>
      </c>
      <c r="O379" s="501" t="str">
        <f t="shared" si="60"/>
        <v/>
      </c>
      <c r="P379" s="63" t="str">
        <f t="shared" si="61"/>
        <v/>
      </c>
      <c r="Q379" s="63"/>
      <c r="R379" s="63"/>
      <c r="S379" s="648"/>
    </row>
    <row r="380" spans="1:19" hidden="1">
      <c r="A380" s="465"/>
      <c r="B380" s="466"/>
      <c r="C380" s="467"/>
      <c r="D380" s="467"/>
      <c r="E380" s="468"/>
      <c r="F380" s="467"/>
      <c r="G380" s="642"/>
      <c r="H380" s="379" cm="1">
        <f t="array" ref="H380">IF(B380&lt;&gt;"",INDEX(KM!$C$5:$C$20,MATCH(1,($B380&gt;=KM!$A$5:$A$20)*($B380&lt;=KM!$B$5:$B$20),0)),0)</f>
        <v>0</v>
      </c>
      <c r="I380" s="63">
        <f t="shared" si="57"/>
        <v>0</v>
      </c>
      <c r="J380" s="474"/>
      <c r="K380" s="494"/>
      <c r="L380" s="496" t="str">
        <f>IF(AND('1B Tableau financier'!$K$2&lt;&gt;"Pôle",C380&lt;&gt;""),1,"")</f>
        <v/>
      </c>
      <c r="M380" s="501" t="str">
        <f t="shared" si="58"/>
        <v/>
      </c>
      <c r="N380" s="502" t="str">
        <f t="shared" si="59"/>
        <v/>
      </c>
      <c r="O380" s="501" t="str">
        <f t="shared" si="60"/>
        <v/>
      </c>
      <c r="P380" s="63" t="str">
        <f t="shared" si="61"/>
        <v/>
      </c>
      <c r="Q380" s="63"/>
      <c r="R380" s="63"/>
      <c r="S380" s="648"/>
    </row>
    <row r="381" spans="1:19" hidden="1">
      <c r="A381" s="465"/>
      <c r="B381" s="466"/>
      <c r="C381" s="467"/>
      <c r="D381" s="467"/>
      <c r="E381" s="468"/>
      <c r="F381" s="467"/>
      <c r="G381" s="642"/>
      <c r="H381" s="379" cm="1">
        <f t="array" ref="H381">IF(B381&lt;&gt;"",INDEX(KM!$C$5:$C$20,MATCH(1,($B381&gt;=KM!$A$5:$A$20)*($B381&lt;=KM!$B$5:$B$20),0)),0)</f>
        <v>0</v>
      </c>
      <c r="I381" s="63">
        <f t="shared" si="57"/>
        <v>0</v>
      </c>
      <c r="J381" s="474"/>
      <c r="K381" s="494"/>
      <c r="L381" s="496" t="str">
        <f>IF(AND('1B Tableau financier'!$K$2&lt;&gt;"Pôle",C381&lt;&gt;""),1,"")</f>
        <v/>
      </c>
      <c r="M381" s="501" t="str">
        <f t="shared" si="58"/>
        <v/>
      </c>
      <c r="N381" s="502" t="str">
        <f t="shared" si="59"/>
        <v/>
      </c>
      <c r="O381" s="501" t="str">
        <f t="shared" si="60"/>
        <v/>
      </c>
      <c r="P381" s="63" t="str">
        <f t="shared" si="61"/>
        <v/>
      </c>
      <c r="Q381" s="63"/>
      <c r="R381" s="63"/>
      <c r="S381" s="648"/>
    </row>
    <row r="382" spans="1:19" hidden="1">
      <c r="A382" s="465"/>
      <c r="B382" s="466"/>
      <c r="C382" s="467"/>
      <c r="D382" s="467"/>
      <c r="E382" s="468"/>
      <c r="F382" s="467"/>
      <c r="G382" s="642"/>
      <c r="H382" s="379" cm="1">
        <f t="array" ref="H382">IF(B382&lt;&gt;"",INDEX(KM!$C$5:$C$20,MATCH(1,($B382&gt;=KM!$A$5:$A$20)*($B382&lt;=KM!$B$5:$B$20),0)),0)</f>
        <v>0</v>
      </c>
      <c r="I382" s="63">
        <f t="shared" si="57"/>
        <v>0</v>
      </c>
      <c r="J382" s="474"/>
      <c r="K382" s="494"/>
      <c r="L382" s="496" t="str">
        <f>IF(AND('1B Tableau financier'!$K$2&lt;&gt;"Pôle",C382&lt;&gt;""),1,"")</f>
        <v/>
      </c>
      <c r="M382" s="501" t="str">
        <f t="shared" si="58"/>
        <v/>
      </c>
      <c r="N382" s="502" t="str">
        <f t="shared" si="59"/>
        <v/>
      </c>
      <c r="O382" s="501" t="str">
        <f t="shared" si="60"/>
        <v/>
      </c>
      <c r="P382" s="63" t="str">
        <f t="shared" si="61"/>
        <v/>
      </c>
      <c r="Q382" s="63"/>
      <c r="R382" s="63"/>
      <c r="S382" s="648"/>
    </row>
    <row r="383" spans="1:19" hidden="1">
      <c r="A383" s="465"/>
      <c r="B383" s="466"/>
      <c r="C383" s="467"/>
      <c r="D383" s="467"/>
      <c r="E383" s="468"/>
      <c r="F383" s="467"/>
      <c r="G383" s="642"/>
      <c r="H383" s="379" cm="1">
        <f t="array" ref="H383">IF(B383&lt;&gt;"",INDEX(KM!$C$5:$C$20,MATCH(1,($B383&gt;=KM!$A$5:$A$20)*($B383&lt;=KM!$B$5:$B$20),0)),0)</f>
        <v>0</v>
      </c>
      <c r="I383" s="63">
        <f t="shared" si="57"/>
        <v>0</v>
      </c>
      <c r="J383" s="474"/>
      <c r="K383" s="494"/>
      <c r="L383" s="496" t="str">
        <f>IF(AND('1B Tableau financier'!$K$2&lt;&gt;"Pôle",C383&lt;&gt;""),1,"")</f>
        <v/>
      </c>
      <c r="M383" s="501" t="str">
        <f t="shared" si="58"/>
        <v/>
      </c>
      <c r="N383" s="502" t="str">
        <f t="shared" si="59"/>
        <v/>
      </c>
      <c r="O383" s="501" t="str">
        <f t="shared" si="60"/>
        <v/>
      </c>
      <c r="P383" s="63" t="str">
        <f t="shared" si="61"/>
        <v/>
      </c>
      <c r="Q383" s="63"/>
      <c r="R383" s="63"/>
      <c r="S383" s="648"/>
    </row>
    <row r="384" spans="1:19" hidden="1">
      <c r="A384" s="465"/>
      <c r="B384" s="466"/>
      <c r="C384" s="467"/>
      <c r="D384" s="467"/>
      <c r="E384" s="468"/>
      <c r="F384" s="467"/>
      <c r="G384" s="642"/>
      <c r="H384" s="379" cm="1">
        <f t="array" ref="H384">IF(B384&lt;&gt;"",INDEX(KM!$C$5:$C$20,MATCH(1,($B384&gt;=KM!$A$5:$A$20)*($B384&lt;=KM!$B$5:$B$20),0)),0)</f>
        <v>0</v>
      </c>
      <c r="I384" s="63">
        <f t="shared" si="57"/>
        <v>0</v>
      </c>
      <c r="J384" s="474"/>
      <c r="K384" s="494"/>
      <c r="L384" s="496" t="str">
        <f>IF(AND('1B Tableau financier'!$K$2&lt;&gt;"Pôle",C384&lt;&gt;""),1,"")</f>
        <v/>
      </c>
      <c r="M384" s="501" t="str">
        <f t="shared" si="58"/>
        <v/>
      </c>
      <c r="N384" s="502" t="str">
        <f t="shared" si="59"/>
        <v/>
      </c>
      <c r="O384" s="501" t="str">
        <f t="shared" si="60"/>
        <v/>
      </c>
      <c r="P384" s="63" t="str">
        <f t="shared" si="61"/>
        <v/>
      </c>
      <c r="Q384" s="63"/>
      <c r="R384" s="63"/>
      <c r="S384" s="648"/>
    </row>
    <row r="385" spans="1:19" hidden="1">
      <c r="A385" s="465"/>
      <c r="B385" s="466"/>
      <c r="C385" s="467"/>
      <c r="D385" s="467"/>
      <c r="E385" s="468"/>
      <c r="F385" s="467"/>
      <c r="G385" s="642"/>
      <c r="H385" s="379" cm="1">
        <f t="array" ref="H385">IF(B385&lt;&gt;"",INDEX(KM!$C$5:$C$20,MATCH(1,($B385&gt;=KM!$A$5:$A$20)*($B385&lt;=KM!$B$5:$B$20),0)),0)</f>
        <v>0</v>
      </c>
      <c r="I385" s="63">
        <f t="shared" si="57"/>
        <v>0</v>
      </c>
      <c r="J385" s="474"/>
      <c r="K385" s="494"/>
      <c r="L385" s="496" t="str">
        <f>IF(AND('1B Tableau financier'!$K$2&lt;&gt;"Pôle",C385&lt;&gt;""),1,"")</f>
        <v/>
      </c>
      <c r="M385" s="501" t="str">
        <f t="shared" si="58"/>
        <v/>
      </c>
      <c r="N385" s="502" t="str">
        <f t="shared" si="59"/>
        <v/>
      </c>
      <c r="O385" s="501" t="str">
        <f t="shared" si="60"/>
        <v/>
      </c>
      <c r="P385" s="63" t="str">
        <f t="shared" si="61"/>
        <v/>
      </c>
      <c r="Q385" s="63"/>
      <c r="R385" s="63"/>
      <c r="S385" s="648"/>
    </row>
    <row r="386" spans="1:19" hidden="1">
      <c r="A386" s="465"/>
      <c r="B386" s="466"/>
      <c r="C386" s="467"/>
      <c r="D386" s="467"/>
      <c r="E386" s="468"/>
      <c r="F386" s="467"/>
      <c r="G386" s="642"/>
      <c r="H386" s="379" cm="1">
        <f t="array" ref="H386">IF(B386&lt;&gt;"",INDEX(KM!$C$5:$C$20,MATCH(1,($B386&gt;=KM!$A$5:$A$20)*($B386&lt;=KM!$B$5:$B$20),0)),0)</f>
        <v>0</v>
      </c>
      <c r="I386" s="63">
        <f t="shared" si="57"/>
        <v>0</v>
      </c>
      <c r="J386" s="474"/>
      <c r="K386" s="494"/>
      <c r="L386" s="496" t="str">
        <f>IF(AND('1B Tableau financier'!$K$2&lt;&gt;"Pôle",C386&lt;&gt;""),1,"")</f>
        <v/>
      </c>
      <c r="M386" s="501" t="str">
        <f t="shared" si="58"/>
        <v/>
      </c>
      <c r="N386" s="502" t="str">
        <f t="shared" si="59"/>
        <v/>
      </c>
      <c r="O386" s="501" t="str">
        <f t="shared" si="60"/>
        <v/>
      </c>
      <c r="P386" s="63" t="str">
        <f t="shared" si="61"/>
        <v/>
      </c>
      <c r="Q386" s="63"/>
      <c r="R386" s="63"/>
      <c r="S386" s="648"/>
    </row>
    <row r="387" spans="1:19" hidden="1">
      <c r="A387" s="465"/>
      <c r="B387" s="466"/>
      <c r="C387" s="467"/>
      <c r="D387" s="467"/>
      <c r="E387" s="468"/>
      <c r="F387" s="467"/>
      <c r="G387" s="642"/>
      <c r="H387" s="379" cm="1">
        <f t="array" ref="H387">IF(B387&lt;&gt;"",INDEX(KM!$C$5:$C$20,MATCH(1,($B387&gt;=KM!$A$5:$A$20)*($B387&lt;=KM!$B$5:$B$20),0)),0)</f>
        <v>0</v>
      </c>
      <c r="I387" s="63">
        <f t="shared" si="57"/>
        <v>0</v>
      </c>
      <c r="J387" s="474"/>
      <c r="K387" s="494"/>
      <c r="L387" s="496" t="str">
        <f>IF(AND('1B Tableau financier'!$K$2&lt;&gt;"Pôle",C387&lt;&gt;""),1,"")</f>
        <v/>
      </c>
      <c r="M387" s="501" t="str">
        <f t="shared" si="58"/>
        <v/>
      </c>
      <c r="N387" s="502" t="str">
        <f t="shared" si="59"/>
        <v/>
      </c>
      <c r="O387" s="501" t="str">
        <f t="shared" si="60"/>
        <v/>
      </c>
      <c r="P387" s="63" t="str">
        <f t="shared" si="61"/>
        <v/>
      </c>
      <c r="Q387" s="63"/>
      <c r="R387" s="63"/>
      <c r="S387" s="648"/>
    </row>
    <row r="388" spans="1:19" hidden="1">
      <c r="A388" s="465"/>
      <c r="B388" s="466"/>
      <c r="C388" s="467"/>
      <c r="D388" s="467"/>
      <c r="E388" s="468"/>
      <c r="F388" s="467"/>
      <c r="G388" s="642"/>
      <c r="H388" s="379" cm="1">
        <f t="array" ref="H388">IF(B388&lt;&gt;"",INDEX(KM!$C$5:$C$20,MATCH(1,($B388&gt;=KM!$A$5:$A$20)*($B388&lt;=KM!$B$5:$B$20),0)),0)</f>
        <v>0</v>
      </c>
      <c r="I388" s="63">
        <f t="shared" si="57"/>
        <v>0</v>
      </c>
      <c r="J388" s="474"/>
      <c r="K388" s="494"/>
      <c r="L388" s="496" t="str">
        <f>IF(AND('1B Tableau financier'!$K$2&lt;&gt;"Pôle",C388&lt;&gt;""),1,"")</f>
        <v/>
      </c>
      <c r="M388" s="501" t="str">
        <f t="shared" si="58"/>
        <v/>
      </c>
      <c r="N388" s="502" t="str">
        <f t="shared" si="59"/>
        <v/>
      </c>
      <c r="O388" s="501" t="str">
        <f t="shared" si="60"/>
        <v/>
      </c>
      <c r="P388" s="63" t="str">
        <f t="shared" si="61"/>
        <v/>
      </c>
      <c r="Q388" s="63"/>
      <c r="R388" s="63"/>
      <c r="S388" s="648"/>
    </row>
    <row r="389" spans="1:19" hidden="1">
      <c r="A389" s="465"/>
      <c r="B389" s="466"/>
      <c r="C389" s="467"/>
      <c r="D389" s="467"/>
      <c r="E389" s="468"/>
      <c r="F389" s="467"/>
      <c r="G389" s="642"/>
      <c r="H389" s="379" cm="1">
        <f t="array" ref="H389">IF(B389&lt;&gt;"",INDEX(KM!$C$5:$C$20,MATCH(1,($B389&gt;=KM!$A$5:$A$20)*($B389&lt;=KM!$B$5:$B$20),0)),0)</f>
        <v>0</v>
      </c>
      <c r="I389" s="63">
        <f t="shared" si="57"/>
        <v>0</v>
      </c>
      <c r="J389" s="474"/>
      <c r="K389" s="494"/>
      <c r="L389" s="496" t="str">
        <f>IF(AND('1B Tableau financier'!$K$2&lt;&gt;"Pôle",C389&lt;&gt;""),1,"")</f>
        <v/>
      </c>
      <c r="M389" s="501" t="str">
        <f t="shared" si="58"/>
        <v/>
      </c>
      <c r="N389" s="502" t="str">
        <f t="shared" si="59"/>
        <v/>
      </c>
      <c r="O389" s="501" t="str">
        <f t="shared" si="60"/>
        <v/>
      </c>
      <c r="P389" s="63" t="str">
        <f t="shared" si="61"/>
        <v/>
      </c>
      <c r="Q389" s="63"/>
      <c r="R389" s="63"/>
      <c r="S389" s="648"/>
    </row>
    <row r="390" spans="1:19" hidden="1">
      <c r="A390" s="465"/>
      <c r="B390" s="466"/>
      <c r="C390" s="467"/>
      <c r="D390" s="467"/>
      <c r="E390" s="468"/>
      <c r="F390" s="467"/>
      <c r="G390" s="642"/>
      <c r="H390" s="379" cm="1">
        <f t="array" ref="H390">IF(B390&lt;&gt;"",INDEX(KM!$C$5:$C$20,MATCH(1,($B390&gt;=KM!$A$5:$A$20)*($B390&lt;=KM!$B$5:$B$20),0)),0)</f>
        <v>0</v>
      </c>
      <c r="I390" s="63">
        <f t="shared" si="57"/>
        <v>0</v>
      </c>
      <c r="J390" s="474"/>
      <c r="K390" s="494"/>
      <c r="L390" s="496" t="str">
        <f>IF(AND('1B Tableau financier'!$K$2&lt;&gt;"Pôle",C390&lt;&gt;""),1,"")</f>
        <v/>
      </c>
      <c r="M390" s="501" t="str">
        <f t="shared" si="58"/>
        <v/>
      </c>
      <c r="N390" s="502" t="str">
        <f t="shared" si="59"/>
        <v/>
      </c>
      <c r="O390" s="501" t="str">
        <f t="shared" si="60"/>
        <v/>
      </c>
      <c r="P390" s="63" t="str">
        <f t="shared" si="61"/>
        <v/>
      </c>
      <c r="Q390" s="63"/>
      <c r="R390" s="63"/>
      <c r="S390" s="648"/>
    </row>
    <row r="391" spans="1:19" hidden="1">
      <c r="A391" s="465"/>
      <c r="B391" s="466"/>
      <c r="C391" s="467"/>
      <c r="D391" s="467"/>
      <c r="E391" s="468"/>
      <c r="F391" s="467"/>
      <c r="G391" s="642"/>
      <c r="H391" s="379" cm="1">
        <f t="array" ref="H391">IF(B391&lt;&gt;"",INDEX(KM!$C$5:$C$20,MATCH(1,($B391&gt;=KM!$A$5:$A$20)*($B391&lt;=KM!$B$5:$B$20),0)),0)</f>
        <v>0</v>
      </c>
      <c r="I391" s="63">
        <f t="shared" si="57"/>
        <v>0</v>
      </c>
      <c r="J391" s="474"/>
      <c r="K391" s="494"/>
      <c r="L391" s="496" t="str">
        <f>IF(AND('1B Tableau financier'!$K$2&lt;&gt;"Pôle",C391&lt;&gt;""),1,"")</f>
        <v/>
      </c>
      <c r="M391" s="501" t="str">
        <f t="shared" si="58"/>
        <v/>
      </c>
      <c r="N391" s="502" t="str">
        <f t="shared" si="59"/>
        <v/>
      </c>
      <c r="O391" s="501" t="str">
        <f t="shared" si="60"/>
        <v/>
      </c>
      <c r="P391" s="63" t="str">
        <f t="shared" si="61"/>
        <v/>
      </c>
      <c r="Q391" s="63"/>
      <c r="R391" s="63"/>
      <c r="S391" s="648"/>
    </row>
    <row r="392" spans="1:19" hidden="1">
      <c r="A392" s="465"/>
      <c r="B392" s="466"/>
      <c r="C392" s="467"/>
      <c r="D392" s="467"/>
      <c r="E392" s="468"/>
      <c r="F392" s="467"/>
      <c r="G392" s="642"/>
      <c r="H392" s="379" cm="1">
        <f t="array" ref="H392">IF(B392&lt;&gt;"",INDEX(KM!$C$5:$C$20,MATCH(1,($B392&gt;=KM!$A$5:$A$20)*($B392&lt;=KM!$B$5:$B$20),0)),0)</f>
        <v>0</v>
      </c>
      <c r="I392" s="63">
        <f t="shared" si="56"/>
        <v>0</v>
      </c>
      <c r="J392" s="474"/>
      <c r="K392" s="494"/>
      <c r="L392" s="496" t="str">
        <f>IF(AND('1B Tableau financier'!$K$2&lt;&gt;"Pôle",C392&lt;&gt;""),1,"")</f>
        <v/>
      </c>
      <c r="M392" s="501" t="str">
        <f t="shared" si="52"/>
        <v/>
      </c>
      <c r="N392" s="502" t="str">
        <f t="shared" si="53"/>
        <v/>
      </c>
      <c r="O392" s="501" t="str">
        <f t="shared" si="60"/>
        <v/>
      </c>
      <c r="P392" s="63" t="str">
        <f t="shared" si="61"/>
        <v/>
      </c>
      <c r="Q392" s="63"/>
      <c r="R392" s="63"/>
      <c r="S392" s="648"/>
    </row>
    <row r="393" spans="1:19" hidden="1">
      <c r="A393" s="465"/>
      <c r="B393" s="466"/>
      <c r="C393" s="467"/>
      <c r="D393" s="467"/>
      <c r="E393" s="468"/>
      <c r="F393" s="467"/>
      <c r="G393" s="642"/>
      <c r="H393" s="379" cm="1">
        <f t="array" ref="H393">IF(B393&lt;&gt;"",INDEX(KM!$C$5:$C$20,MATCH(1,($B393&gt;=KM!$A$5:$A$20)*($B393&lt;=KM!$B$5:$B$20),0)),0)</f>
        <v>0</v>
      </c>
      <c r="I393" s="63">
        <f t="shared" si="56"/>
        <v>0</v>
      </c>
      <c r="J393" s="474"/>
      <c r="K393" s="494"/>
      <c r="L393" s="496" t="str">
        <f>IF(AND('1B Tableau financier'!$K$2&lt;&gt;"Pôle",C393&lt;&gt;""),1,"")</f>
        <v/>
      </c>
      <c r="M393" s="501" t="str">
        <f t="shared" si="52"/>
        <v/>
      </c>
      <c r="N393" s="502" t="str">
        <f t="shared" si="53"/>
        <v/>
      </c>
      <c r="O393" s="501" t="str">
        <f t="shared" si="60"/>
        <v/>
      </c>
      <c r="P393" s="63" t="str">
        <f t="shared" si="61"/>
        <v/>
      </c>
      <c r="Q393" s="63"/>
      <c r="R393" s="63"/>
      <c r="S393" s="648"/>
    </row>
    <row r="394" spans="1:19" hidden="1">
      <c r="A394" s="465"/>
      <c r="B394" s="466"/>
      <c r="C394" s="467"/>
      <c r="D394" s="467"/>
      <c r="E394" s="468"/>
      <c r="F394" s="467"/>
      <c r="G394" s="642"/>
      <c r="H394" s="379" cm="1">
        <f t="array" ref="H394">IF(B394&lt;&gt;"",INDEX(KM!$C$5:$C$20,MATCH(1,($B394&gt;=KM!$A$5:$A$20)*($B394&lt;=KM!$B$5:$B$20),0)),0)</f>
        <v>0</v>
      </c>
      <c r="I394" s="63">
        <f t="shared" si="56"/>
        <v>0</v>
      </c>
      <c r="J394" s="474"/>
      <c r="K394" s="494"/>
      <c r="L394" s="496" t="str">
        <f>IF(AND('1B Tableau financier'!$K$2&lt;&gt;"Pôle",C394&lt;&gt;""),1,"")</f>
        <v/>
      </c>
      <c r="M394" s="501" t="str">
        <f t="shared" si="52"/>
        <v/>
      </c>
      <c r="N394" s="502" t="str">
        <f t="shared" si="53"/>
        <v/>
      </c>
      <c r="O394" s="501" t="str">
        <f t="shared" si="60"/>
        <v/>
      </c>
      <c r="P394" s="63" t="str">
        <f t="shared" si="61"/>
        <v/>
      </c>
      <c r="Q394" s="63"/>
      <c r="R394" s="63"/>
      <c r="S394" s="648"/>
    </row>
    <row r="395" spans="1:19" hidden="1">
      <c r="A395" s="469"/>
      <c r="B395" s="466"/>
      <c r="C395" s="467"/>
      <c r="D395" s="467"/>
      <c r="E395" s="468"/>
      <c r="F395" s="467"/>
      <c r="G395" s="642"/>
      <c r="H395" s="379" cm="1">
        <f t="array" ref="H395">IF(B395&lt;&gt;"",INDEX(KM!$C$5:$C$20,MATCH(1,($B395&gt;=KM!$A$5:$A$20)*($B395&lt;=KM!$B$5:$B$20),0)),0)</f>
        <v>0</v>
      </c>
      <c r="I395" s="63">
        <f t="shared" si="56"/>
        <v>0</v>
      </c>
      <c r="J395" s="474"/>
      <c r="K395" s="494"/>
      <c r="L395" s="496" t="str">
        <f>IF(AND('1B Tableau financier'!$K$2&lt;&gt;"Pôle",C395&lt;&gt;""),1,"")</f>
        <v/>
      </c>
      <c r="M395" s="501" t="str">
        <f t="shared" si="52"/>
        <v/>
      </c>
      <c r="N395" s="502" t="str">
        <f t="shared" si="53"/>
        <v/>
      </c>
      <c r="O395" s="501" t="str">
        <f t="shared" si="60"/>
        <v/>
      </c>
      <c r="P395" s="63" t="str">
        <f t="shared" si="61"/>
        <v/>
      </c>
      <c r="Q395" s="63"/>
      <c r="R395" s="63"/>
      <c r="S395" s="648"/>
    </row>
    <row r="396" spans="1:19" ht="15.75" thickBot="1">
      <c r="A396" s="470"/>
      <c r="B396" s="471"/>
      <c r="C396" s="472"/>
      <c r="D396" s="472"/>
      <c r="E396" s="473"/>
      <c r="F396" s="472"/>
      <c r="G396" s="643"/>
      <c r="H396" s="380" cm="1">
        <f t="array" ref="H396">IF(B396&lt;&gt;"",INDEX(KM!$C$5:$C$20,MATCH(1,($B396&gt;=KM!$A$5:$A$20)*($B396&lt;=KM!$B$5:$B$20),0)),0)</f>
        <v>0</v>
      </c>
      <c r="I396" s="64">
        <f>G396*H396</f>
        <v>0</v>
      </c>
      <c r="J396" s="475"/>
      <c r="K396" s="495"/>
      <c r="L396" s="497" t="str">
        <f>IF(AND('1B Tableau financier'!$K$2&lt;&gt;"Pôle",C396&lt;&gt;""),1,"")</f>
        <v/>
      </c>
      <c r="M396" s="503" t="str">
        <f t="shared" si="52"/>
        <v/>
      </c>
      <c r="N396" s="504" t="str">
        <f t="shared" si="53"/>
        <v/>
      </c>
      <c r="O396" s="501" t="str">
        <f t="shared" si="60"/>
        <v/>
      </c>
      <c r="P396" s="63" t="str">
        <f t="shared" si="61"/>
        <v/>
      </c>
      <c r="Q396" s="63"/>
      <c r="R396" s="63"/>
      <c r="S396" s="648"/>
    </row>
    <row r="397" spans="1:19" ht="15.75" thickBot="1">
      <c r="F397" s="458"/>
      <c r="G397" s="661"/>
      <c r="H397" s="661"/>
      <c r="I397" s="661"/>
      <c r="J397" s="662" t="str">
        <f>"Montant total des frais de déplacement pour "&amp;C304</f>
        <v>Montant total des frais de déplacement pour 0</v>
      </c>
      <c r="K397" s="662"/>
      <c r="L397" s="662"/>
      <c r="M397" s="641">
        <f t="shared" ref="M397:R397" si="65">SUM(M306:M396)</f>
        <v>0</v>
      </c>
      <c r="N397" s="641">
        <f t="shared" si="65"/>
        <v>0</v>
      </c>
      <c r="O397" s="641">
        <f t="shared" si="65"/>
        <v>0</v>
      </c>
      <c r="P397" s="641">
        <f t="shared" si="65"/>
        <v>0</v>
      </c>
      <c r="Q397" s="653">
        <f t="shared" si="65"/>
        <v>0</v>
      </c>
      <c r="R397" s="653">
        <f t="shared" si="65"/>
        <v>0</v>
      </c>
      <c r="S397" s="649"/>
    </row>
    <row r="399" spans="1:19" ht="15.75" thickBot="1"/>
    <row r="400" spans="1:19" ht="16.5" thickBot="1">
      <c r="A400" s="428" t="s">
        <v>292</v>
      </c>
      <c r="B400" s="429"/>
      <c r="C400" s="430">
        <f>'1C TSsalarié5'!$B$8</f>
        <v>0</v>
      </c>
      <c r="D400" s="431"/>
      <c r="E400" s="431"/>
      <c r="F400" s="1288" t="s">
        <v>273</v>
      </c>
      <c r="G400" s="1290" t="s">
        <v>274</v>
      </c>
      <c r="H400" s="1291"/>
      <c r="I400" s="1291"/>
      <c r="J400" s="1306"/>
      <c r="K400" s="1304" t="s">
        <v>275</v>
      </c>
      <c r="L400" s="1288" t="s">
        <v>276</v>
      </c>
      <c r="M400" s="1288" t="s">
        <v>277</v>
      </c>
      <c r="N400" s="1288" t="s">
        <v>278</v>
      </c>
      <c r="O400" s="1103" t="s">
        <v>64</v>
      </c>
      <c r="P400" s="1104"/>
      <c r="Q400" s="1104"/>
      <c r="R400" s="1104"/>
      <c r="S400" s="1105"/>
    </row>
    <row r="401" spans="1:19" ht="51.75" thickBot="1">
      <c r="A401" s="432" t="s">
        <v>279</v>
      </c>
      <c r="B401" s="433" t="s">
        <v>289</v>
      </c>
      <c r="C401" s="434" t="s">
        <v>281</v>
      </c>
      <c r="D401" s="434" t="s">
        <v>282</v>
      </c>
      <c r="E401" s="435" t="s">
        <v>283</v>
      </c>
      <c r="F401" s="1289"/>
      <c r="G401" s="436" t="s">
        <v>284</v>
      </c>
      <c r="H401" s="437" t="s">
        <v>285</v>
      </c>
      <c r="I401" s="437" t="s">
        <v>286</v>
      </c>
      <c r="J401" s="436" t="s">
        <v>287</v>
      </c>
      <c r="K401" s="1305"/>
      <c r="L401" s="1289"/>
      <c r="M401" s="1289"/>
      <c r="N401" s="1289"/>
      <c r="O401" s="219" t="s">
        <v>95</v>
      </c>
      <c r="P401" s="639" t="s">
        <v>96</v>
      </c>
      <c r="Q401" s="220" t="s">
        <v>97</v>
      </c>
      <c r="R401" s="220" t="s">
        <v>98</v>
      </c>
      <c r="S401" s="640" t="s">
        <v>67</v>
      </c>
    </row>
    <row r="402" spans="1:19">
      <c r="A402" s="461"/>
      <c r="B402" s="462"/>
      <c r="C402" s="463"/>
      <c r="D402" s="463"/>
      <c r="E402" s="464"/>
      <c r="F402" s="463"/>
      <c r="G402" s="642"/>
      <c r="H402" s="379" cm="1">
        <f t="array" ref="H402">IF(B402&lt;&gt;"",INDEX(KM!$C$5:$C$20,MATCH(1,($B402&gt;=KM!$A$5:$A$20)*($B402&lt;=KM!$B$5:$B$20),0)),0)</f>
        <v>0</v>
      </c>
      <c r="I402" s="62">
        <f>G402*H402</f>
        <v>0</v>
      </c>
      <c r="J402" s="474"/>
      <c r="K402" s="498"/>
      <c r="L402" s="496" t="str">
        <f>IF(AND('1B Tableau financier'!$K$2&lt;&gt;"Pôle",C402&lt;&gt;""),1,"")</f>
        <v/>
      </c>
      <c r="M402" s="499" t="str">
        <f>IF(L402=1,I402+J402+K402,"")</f>
        <v/>
      </c>
      <c r="N402" s="500" t="str">
        <f>IF(L402=2,(I402+J402+K402)/2,"")</f>
        <v/>
      </c>
      <c r="O402" s="499" t="str">
        <f>IF(M402="","",M402-Q402)</f>
        <v/>
      </c>
      <c r="P402" s="62" t="str">
        <f>IF(N402="","",N402-R402)</f>
        <v/>
      </c>
      <c r="Q402" s="62"/>
      <c r="R402" s="62"/>
      <c r="S402" s="647"/>
    </row>
    <row r="403" spans="1:19">
      <c r="A403" s="465"/>
      <c r="B403" s="466"/>
      <c r="C403" s="467"/>
      <c r="D403" s="467"/>
      <c r="E403" s="468"/>
      <c r="F403" s="467"/>
      <c r="G403" s="642"/>
      <c r="H403" s="379" cm="1">
        <f t="array" ref="H403">IF(B403&lt;&gt;"",INDEX(KM!$C$5:$C$20,MATCH(1,($B403&gt;=KM!$A$5:$A$20)*($B403&lt;=KM!$B$5:$B$20),0)),0)</f>
        <v>0</v>
      </c>
      <c r="I403" s="63">
        <f>G403*H403</f>
        <v>0</v>
      </c>
      <c r="J403" s="474"/>
      <c r="K403" s="494"/>
      <c r="L403" s="496" t="str">
        <f>IF(AND('1B Tableau financier'!$K$2&lt;&gt;"Pôle",C403&lt;&gt;""),1,"")</f>
        <v/>
      </c>
      <c r="M403" s="501" t="str">
        <f t="shared" ref="M403:M492" si="66">IF(L403=1,I403+J403+K403,"")</f>
        <v/>
      </c>
      <c r="N403" s="502" t="str">
        <f t="shared" ref="N403:N492" si="67">IF(L403=2,(I403+J403+K403)/2,"")</f>
        <v/>
      </c>
      <c r="O403" s="501" t="str">
        <f t="shared" ref="O403:O466" si="68">IF(M403="","",M403-Q403)</f>
        <v/>
      </c>
      <c r="P403" s="63" t="str">
        <f t="shared" ref="P403:P466" si="69">IF(N403="","",N403-R403)</f>
        <v/>
      </c>
      <c r="Q403" s="63"/>
      <c r="R403" s="63"/>
      <c r="S403" s="648"/>
    </row>
    <row r="404" spans="1:19">
      <c r="A404" s="465"/>
      <c r="B404" s="466"/>
      <c r="C404" s="467"/>
      <c r="D404" s="467"/>
      <c r="E404" s="468"/>
      <c r="F404" s="467"/>
      <c r="G404" s="642"/>
      <c r="H404" s="379" cm="1">
        <f t="array" ref="H404">IF(B404&lt;&gt;"",INDEX(KM!$C$5:$C$20,MATCH(1,($B404&gt;=KM!$A$5:$A$20)*($B404&lt;=KM!$B$5:$B$20),0)),0)</f>
        <v>0</v>
      </c>
      <c r="I404" s="63">
        <f t="shared" ref="I404:I491" si="70">G404*H404</f>
        <v>0</v>
      </c>
      <c r="J404" s="474"/>
      <c r="K404" s="494"/>
      <c r="L404" s="496" t="str">
        <f>IF(AND('1B Tableau financier'!$K$2&lt;&gt;"Pôle",C404&lt;&gt;""),1,"")</f>
        <v/>
      </c>
      <c r="M404" s="501" t="str">
        <f t="shared" si="66"/>
        <v/>
      </c>
      <c r="N404" s="502" t="str">
        <f t="shared" si="67"/>
        <v/>
      </c>
      <c r="O404" s="501" t="str">
        <f t="shared" si="68"/>
        <v/>
      </c>
      <c r="P404" s="63" t="str">
        <f t="shared" si="69"/>
        <v/>
      </c>
      <c r="Q404" s="63"/>
      <c r="R404" s="63"/>
      <c r="S404" s="648"/>
    </row>
    <row r="405" spans="1:19">
      <c r="A405" s="465"/>
      <c r="B405" s="466"/>
      <c r="C405" s="467"/>
      <c r="D405" s="467"/>
      <c r="E405" s="468"/>
      <c r="F405" s="467"/>
      <c r="G405" s="642"/>
      <c r="H405" s="379" cm="1">
        <f t="array" ref="H405">IF(B405&lt;&gt;"",INDEX(KM!$C$5:$C$20,MATCH(1,($B405&gt;=KM!$A$5:$A$20)*($B405&lt;=KM!$B$5:$B$20),0)),0)</f>
        <v>0</v>
      </c>
      <c r="I405" s="63">
        <f t="shared" si="70"/>
        <v>0</v>
      </c>
      <c r="J405" s="474"/>
      <c r="K405" s="494"/>
      <c r="L405" s="496" t="str">
        <f>IF(AND('1B Tableau financier'!$K$2&lt;&gt;"Pôle",C405&lt;&gt;""),1,"")</f>
        <v/>
      </c>
      <c r="M405" s="501" t="str">
        <f t="shared" si="66"/>
        <v/>
      </c>
      <c r="N405" s="502" t="str">
        <f t="shared" si="67"/>
        <v/>
      </c>
      <c r="O405" s="501" t="str">
        <f t="shared" si="68"/>
        <v/>
      </c>
      <c r="P405" s="63" t="str">
        <f t="shared" si="69"/>
        <v/>
      </c>
      <c r="Q405" s="63"/>
      <c r="R405" s="63"/>
      <c r="S405" s="648"/>
    </row>
    <row r="406" spans="1:19">
      <c r="A406" s="465"/>
      <c r="B406" s="466"/>
      <c r="C406" s="467"/>
      <c r="D406" s="467"/>
      <c r="E406" s="468"/>
      <c r="F406" s="467"/>
      <c r="G406" s="642"/>
      <c r="H406" s="379" cm="1">
        <f t="array" ref="H406">IF(B406&lt;&gt;"",INDEX(KM!$C$5:$C$20,MATCH(1,($B406&gt;=KM!$A$5:$A$20)*($B406&lt;=KM!$B$5:$B$20),0)),0)</f>
        <v>0</v>
      </c>
      <c r="I406" s="63">
        <f t="shared" si="70"/>
        <v>0</v>
      </c>
      <c r="J406" s="474"/>
      <c r="K406" s="494"/>
      <c r="L406" s="496" t="str">
        <f>IF(AND('1B Tableau financier'!$K$2&lt;&gt;"Pôle",C406&lt;&gt;""),1,"")</f>
        <v/>
      </c>
      <c r="M406" s="501" t="str">
        <f t="shared" si="66"/>
        <v/>
      </c>
      <c r="N406" s="502" t="str">
        <f t="shared" si="67"/>
        <v/>
      </c>
      <c r="O406" s="501" t="str">
        <f t="shared" si="68"/>
        <v/>
      </c>
      <c r="P406" s="63" t="str">
        <f t="shared" si="69"/>
        <v/>
      </c>
      <c r="Q406" s="63"/>
      <c r="R406" s="63"/>
      <c r="S406" s="648"/>
    </row>
    <row r="407" spans="1:19">
      <c r="A407" s="465"/>
      <c r="B407" s="466"/>
      <c r="C407" s="467"/>
      <c r="D407" s="467"/>
      <c r="E407" s="468"/>
      <c r="F407" s="467"/>
      <c r="G407" s="642"/>
      <c r="H407" s="379" cm="1">
        <f t="array" ref="H407">IF(B407&lt;&gt;"",INDEX(KM!$C$5:$C$20,MATCH(1,($B407&gt;=KM!$A$5:$A$20)*($B407&lt;=KM!$B$5:$B$20),0)),0)</f>
        <v>0</v>
      </c>
      <c r="I407" s="63">
        <f t="shared" si="70"/>
        <v>0</v>
      </c>
      <c r="J407" s="474"/>
      <c r="K407" s="494"/>
      <c r="L407" s="496" t="str">
        <f>IF(AND('1B Tableau financier'!$K$2&lt;&gt;"Pôle",C407&lt;&gt;""),1,"")</f>
        <v/>
      </c>
      <c r="M407" s="501" t="str">
        <f t="shared" si="66"/>
        <v/>
      </c>
      <c r="N407" s="502" t="str">
        <f t="shared" si="67"/>
        <v/>
      </c>
      <c r="O407" s="501" t="str">
        <f t="shared" si="68"/>
        <v/>
      </c>
      <c r="P407" s="63" t="str">
        <f t="shared" si="69"/>
        <v/>
      </c>
      <c r="Q407" s="63"/>
      <c r="R407" s="63"/>
      <c r="S407" s="648"/>
    </row>
    <row r="408" spans="1:19">
      <c r="A408" s="465"/>
      <c r="B408" s="466"/>
      <c r="C408" s="467"/>
      <c r="D408" s="467"/>
      <c r="E408" s="468"/>
      <c r="F408" s="467"/>
      <c r="G408" s="642"/>
      <c r="H408" s="379" cm="1">
        <f t="array" ref="H408">IF(B408&lt;&gt;"",INDEX(KM!$C$5:$C$20,MATCH(1,($B408&gt;=KM!$A$5:$A$20)*($B408&lt;=KM!$B$5:$B$20),0)),0)</f>
        <v>0</v>
      </c>
      <c r="I408" s="63">
        <f t="shared" si="70"/>
        <v>0</v>
      </c>
      <c r="J408" s="474"/>
      <c r="K408" s="494"/>
      <c r="L408" s="496" t="str">
        <f>IF(AND('1B Tableau financier'!$K$2&lt;&gt;"Pôle",C408&lt;&gt;""),1,"")</f>
        <v/>
      </c>
      <c r="M408" s="501" t="str">
        <f t="shared" si="66"/>
        <v/>
      </c>
      <c r="N408" s="502" t="str">
        <f t="shared" si="67"/>
        <v/>
      </c>
      <c r="O408" s="501" t="str">
        <f t="shared" si="68"/>
        <v/>
      </c>
      <c r="P408" s="63" t="str">
        <f t="shared" si="69"/>
        <v/>
      </c>
      <c r="Q408" s="63"/>
      <c r="R408" s="63"/>
      <c r="S408" s="648"/>
    </row>
    <row r="409" spans="1:19">
      <c r="A409" s="465"/>
      <c r="B409" s="466"/>
      <c r="C409" s="467"/>
      <c r="D409" s="467"/>
      <c r="E409" s="468"/>
      <c r="F409" s="467"/>
      <c r="G409" s="642"/>
      <c r="H409" s="379" cm="1">
        <f t="array" ref="H409">IF(B409&lt;&gt;"",INDEX(KM!$C$5:$C$20,MATCH(1,($B409&gt;=KM!$A$5:$A$20)*($B409&lt;=KM!$B$5:$B$20),0)),0)</f>
        <v>0</v>
      </c>
      <c r="I409" s="63">
        <f t="shared" si="70"/>
        <v>0</v>
      </c>
      <c r="J409" s="474"/>
      <c r="K409" s="494"/>
      <c r="L409" s="496" t="str">
        <f>IF(AND('1B Tableau financier'!$K$2&lt;&gt;"Pôle",C409&lt;&gt;""),1,"")</f>
        <v/>
      </c>
      <c r="M409" s="501" t="str">
        <f t="shared" si="66"/>
        <v/>
      </c>
      <c r="N409" s="502" t="str">
        <f t="shared" si="67"/>
        <v/>
      </c>
      <c r="O409" s="501" t="str">
        <f t="shared" si="68"/>
        <v/>
      </c>
      <c r="P409" s="63" t="str">
        <f t="shared" si="69"/>
        <v/>
      </c>
      <c r="Q409" s="63"/>
      <c r="R409" s="63"/>
      <c r="S409" s="648"/>
    </row>
    <row r="410" spans="1:19">
      <c r="A410" s="465"/>
      <c r="B410" s="466"/>
      <c r="C410" s="467"/>
      <c r="D410" s="467"/>
      <c r="E410" s="468"/>
      <c r="F410" s="467"/>
      <c r="G410" s="642"/>
      <c r="H410" s="379" cm="1">
        <f t="array" ref="H410">IF(B410&lt;&gt;"",INDEX(KM!$C$5:$C$20,MATCH(1,($B410&gt;=KM!$A$5:$A$20)*($B410&lt;=KM!$B$5:$B$20),0)),0)</f>
        <v>0</v>
      </c>
      <c r="I410" s="63">
        <f t="shared" si="70"/>
        <v>0</v>
      </c>
      <c r="J410" s="474"/>
      <c r="K410" s="494"/>
      <c r="L410" s="496" t="str">
        <f>IF(AND('1B Tableau financier'!$K$2&lt;&gt;"Pôle",C410&lt;&gt;""),1,"")</f>
        <v/>
      </c>
      <c r="M410" s="501" t="str">
        <f t="shared" si="66"/>
        <v/>
      </c>
      <c r="N410" s="502" t="str">
        <f t="shared" si="67"/>
        <v/>
      </c>
      <c r="O410" s="501" t="str">
        <f t="shared" si="68"/>
        <v/>
      </c>
      <c r="P410" s="63" t="str">
        <f t="shared" si="69"/>
        <v/>
      </c>
      <c r="Q410" s="63"/>
      <c r="R410" s="63"/>
      <c r="S410" s="648"/>
    </row>
    <row r="411" spans="1:19">
      <c r="A411" s="465"/>
      <c r="B411" s="466"/>
      <c r="C411" s="467"/>
      <c r="D411" s="467"/>
      <c r="E411" s="468"/>
      <c r="F411" s="467"/>
      <c r="G411" s="642"/>
      <c r="H411" s="379" cm="1">
        <f t="array" ref="H411">IF(B411&lt;&gt;"",INDEX(KM!$C$5:$C$20,MATCH(1,($B411&gt;=KM!$A$5:$A$20)*($B411&lt;=KM!$B$5:$B$20),0)),0)</f>
        <v>0</v>
      </c>
      <c r="I411" s="63">
        <f t="shared" si="70"/>
        <v>0</v>
      </c>
      <c r="J411" s="474"/>
      <c r="K411" s="494"/>
      <c r="L411" s="496" t="str">
        <f>IF(AND('1B Tableau financier'!$K$2&lt;&gt;"Pôle",C411&lt;&gt;""),1,"")</f>
        <v/>
      </c>
      <c r="M411" s="501" t="str">
        <f t="shared" si="66"/>
        <v/>
      </c>
      <c r="N411" s="502" t="str">
        <f t="shared" si="67"/>
        <v/>
      </c>
      <c r="O411" s="501" t="str">
        <f t="shared" si="68"/>
        <v/>
      </c>
      <c r="P411" s="63" t="str">
        <f t="shared" si="69"/>
        <v/>
      </c>
      <c r="Q411" s="63"/>
      <c r="R411" s="63"/>
      <c r="S411" s="648"/>
    </row>
    <row r="412" spans="1:19">
      <c r="A412" s="465"/>
      <c r="B412" s="466"/>
      <c r="C412" s="467"/>
      <c r="D412" s="467"/>
      <c r="E412" s="468"/>
      <c r="F412" s="467"/>
      <c r="G412" s="642"/>
      <c r="H412" s="379" cm="1">
        <f t="array" ref="H412">IF(B412&lt;&gt;"",INDEX(KM!$C$5:$C$20,MATCH(1,($B412&gt;=KM!$A$5:$A$20)*($B412&lt;=KM!$B$5:$B$20),0)),0)</f>
        <v>0</v>
      </c>
      <c r="I412" s="63">
        <f t="shared" si="70"/>
        <v>0</v>
      </c>
      <c r="J412" s="474"/>
      <c r="K412" s="494"/>
      <c r="L412" s="496" t="str">
        <f>IF(AND('1B Tableau financier'!$K$2&lt;&gt;"Pôle",C412&lt;&gt;""),1,"")</f>
        <v/>
      </c>
      <c r="M412" s="501" t="str">
        <f t="shared" si="66"/>
        <v/>
      </c>
      <c r="N412" s="502" t="str">
        <f t="shared" si="67"/>
        <v/>
      </c>
      <c r="O412" s="501" t="str">
        <f t="shared" si="68"/>
        <v/>
      </c>
      <c r="P412" s="63" t="str">
        <f t="shared" si="69"/>
        <v/>
      </c>
      <c r="Q412" s="63"/>
      <c r="R412" s="63"/>
      <c r="S412" s="648"/>
    </row>
    <row r="413" spans="1:19">
      <c r="A413" s="465"/>
      <c r="B413" s="466"/>
      <c r="C413" s="467"/>
      <c r="D413" s="467"/>
      <c r="E413" s="468"/>
      <c r="F413" s="467"/>
      <c r="G413" s="642"/>
      <c r="H413" s="379" cm="1">
        <f t="array" ref="H413">IF(B413&lt;&gt;"",INDEX(KM!$C$5:$C$20,MATCH(1,($B413&gt;=KM!$A$5:$A$20)*($B413&lt;=KM!$B$5:$B$20),0)),0)</f>
        <v>0</v>
      </c>
      <c r="I413" s="63">
        <f t="shared" si="70"/>
        <v>0</v>
      </c>
      <c r="J413" s="474"/>
      <c r="K413" s="494"/>
      <c r="L413" s="496" t="str">
        <f>IF(AND('1B Tableau financier'!$K$2&lt;&gt;"Pôle",C413&lt;&gt;""),1,"")</f>
        <v/>
      </c>
      <c r="M413" s="501" t="str">
        <f t="shared" si="66"/>
        <v/>
      </c>
      <c r="N413" s="502" t="str">
        <f t="shared" si="67"/>
        <v/>
      </c>
      <c r="O413" s="501" t="str">
        <f t="shared" si="68"/>
        <v/>
      </c>
      <c r="P413" s="63" t="str">
        <f t="shared" si="69"/>
        <v/>
      </c>
      <c r="Q413" s="63"/>
      <c r="R413" s="63"/>
      <c r="S413" s="648"/>
    </row>
    <row r="414" spans="1:19">
      <c r="A414" s="465"/>
      <c r="B414" s="466"/>
      <c r="C414" s="467"/>
      <c r="D414" s="467"/>
      <c r="E414" s="468"/>
      <c r="F414" s="467"/>
      <c r="G414" s="642"/>
      <c r="H414" s="379" cm="1">
        <f t="array" ref="H414">IF(B414&lt;&gt;"",INDEX(KM!$C$5:$C$20,MATCH(1,($B414&gt;=KM!$A$5:$A$20)*($B414&lt;=KM!$B$5:$B$20),0)),0)</f>
        <v>0</v>
      </c>
      <c r="I414" s="63">
        <f t="shared" si="70"/>
        <v>0</v>
      </c>
      <c r="J414" s="474"/>
      <c r="K414" s="494"/>
      <c r="L414" s="496" t="str">
        <f>IF(AND('1B Tableau financier'!$K$2&lt;&gt;"Pôle",C414&lt;&gt;""),1,"")</f>
        <v/>
      </c>
      <c r="M414" s="501" t="str">
        <f t="shared" si="66"/>
        <v/>
      </c>
      <c r="N414" s="502" t="str">
        <f t="shared" si="67"/>
        <v/>
      </c>
      <c r="O414" s="501" t="str">
        <f t="shared" si="68"/>
        <v/>
      </c>
      <c r="P414" s="63" t="str">
        <f t="shared" si="69"/>
        <v/>
      </c>
      <c r="Q414" s="63"/>
      <c r="R414" s="63"/>
      <c r="S414" s="648"/>
    </row>
    <row r="415" spans="1:19">
      <c r="A415" s="465"/>
      <c r="B415" s="466"/>
      <c r="C415" s="467"/>
      <c r="D415" s="467"/>
      <c r="E415" s="468"/>
      <c r="F415" s="467"/>
      <c r="G415" s="642"/>
      <c r="H415" s="379" cm="1">
        <f t="array" ref="H415">IF(B415&lt;&gt;"",INDEX(KM!$C$5:$C$20,MATCH(1,($B415&gt;=KM!$A$5:$A$20)*($B415&lt;=KM!$B$5:$B$20),0)),0)</f>
        <v>0</v>
      </c>
      <c r="I415" s="63">
        <f t="shared" si="70"/>
        <v>0</v>
      </c>
      <c r="J415" s="474"/>
      <c r="K415" s="494"/>
      <c r="L415" s="496" t="str">
        <f>IF(AND('1B Tableau financier'!$K$2&lt;&gt;"Pôle",C415&lt;&gt;""),1,"")</f>
        <v/>
      </c>
      <c r="M415" s="501" t="str">
        <f t="shared" si="66"/>
        <v/>
      </c>
      <c r="N415" s="502" t="str">
        <f t="shared" si="67"/>
        <v/>
      </c>
      <c r="O415" s="501" t="str">
        <f t="shared" si="68"/>
        <v/>
      </c>
      <c r="P415" s="63" t="str">
        <f t="shared" si="69"/>
        <v/>
      </c>
      <c r="Q415" s="63"/>
      <c r="R415" s="63"/>
      <c r="S415" s="648"/>
    </row>
    <row r="416" spans="1:19">
      <c r="A416" s="465"/>
      <c r="B416" s="466"/>
      <c r="C416" s="467"/>
      <c r="D416" s="467"/>
      <c r="E416" s="468"/>
      <c r="F416" s="467"/>
      <c r="G416" s="642"/>
      <c r="H416" s="379" cm="1">
        <f t="array" ref="H416">IF(B416&lt;&gt;"",INDEX(KM!$C$5:$C$20,MATCH(1,($B416&gt;=KM!$A$5:$A$20)*($B416&lt;=KM!$B$5:$B$20),0)),0)</f>
        <v>0</v>
      </c>
      <c r="I416" s="63">
        <f t="shared" si="70"/>
        <v>0</v>
      </c>
      <c r="J416" s="474"/>
      <c r="K416" s="494"/>
      <c r="L416" s="496" t="str">
        <f>IF(AND('1B Tableau financier'!$K$2&lt;&gt;"Pôle",C416&lt;&gt;""),1,"")</f>
        <v/>
      </c>
      <c r="M416" s="501" t="str">
        <f t="shared" si="66"/>
        <v/>
      </c>
      <c r="N416" s="502" t="str">
        <f t="shared" si="67"/>
        <v/>
      </c>
      <c r="O416" s="501" t="str">
        <f t="shared" si="68"/>
        <v/>
      </c>
      <c r="P416" s="63" t="str">
        <f t="shared" si="69"/>
        <v/>
      </c>
      <c r="Q416" s="63"/>
      <c r="R416" s="63"/>
      <c r="S416" s="648"/>
    </row>
    <row r="417" spans="1:19">
      <c r="A417" s="465"/>
      <c r="B417" s="466"/>
      <c r="C417" s="467"/>
      <c r="D417" s="467"/>
      <c r="E417" s="468"/>
      <c r="F417" s="467"/>
      <c r="G417" s="642"/>
      <c r="H417" s="379" cm="1">
        <f t="array" ref="H417">IF(B417&lt;&gt;"",INDEX(KM!$C$5:$C$20,MATCH(1,($B417&gt;=KM!$A$5:$A$20)*($B417&lt;=KM!$B$5:$B$20),0)),0)</f>
        <v>0</v>
      </c>
      <c r="I417" s="63">
        <f t="shared" si="70"/>
        <v>0</v>
      </c>
      <c r="J417" s="474"/>
      <c r="K417" s="494"/>
      <c r="L417" s="496" t="str">
        <f>IF(AND('1B Tableau financier'!$K$2&lt;&gt;"Pôle",C417&lt;&gt;""),1,"")</f>
        <v/>
      </c>
      <c r="M417" s="501" t="str">
        <f t="shared" si="66"/>
        <v/>
      </c>
      <c r="N417" s="502" t="str">
        <f t="shared" si="67"/>
        <v/>
      </c>
      <c r="O417" s="501" t="str">
        <f t="shared" si="68"/>
        <v/>
      </c>
      <c r="P417" s="63" t="str">
        <f t="shared" si="69"/>
        <v/>
      </c>
      <c r="Q417" s="63"/>
      <c r="R417" s="63"/>
      <c r="S417" s="648"/>
    </row>
    <row r="418" spans="1:19">
      <c r="A418" s="465"/>
      <c r="B418" s="466"/>
      <c r="C418" s="467"/>
      <c r="D418" s="467"/>
      <c r="E418" s="468"/>
      <c r="F418" s="467"/>
      <c r="G418" s="642"/>
      <c r="H418" s="379" cm="1">
        <f t="array" ref="H418">IF(B418&lt;&gt;"",INDEX(KM!$C$5:$C$20,MATCH(1,($B418&gt;=KM!$A$5:$A$20)*($B418&lt;=KM!$B$5:$B$20),0)),0)</f>
        <v>0</v>
      </c>
      <c r="I418" s="63">
        <f t="shared" si="70"/>
        <v>0</v>
      </c>
      <c r="J418" s="474"/>
      <c r="K418" s="494"/>
      <c r="L418" s="496" t="str">
        <f>IF(AND('1B Tableau financier'!$K$2&lt;&gt;"Pôle",C418&lt;&gt;""),1,"")</f>
        <v/>
      </c>
      <c r="M418" s="501" t="str">
        <f t="shared" si="66"/>
        <v/>
      </c>
      <c r="N418" s="502" t="str">
        <f t="shared" si="67"/>
        <v/>
      </c>
      <c r="O418" s="501" t="str">
        <f t="shared" si="68"/>
        <v/>
      </c>
      <c r="P418" s="63" t="str">
        <f t="shared" si="69"/>
        <v/>
      </c>
      <c r="Q418" s="63"/>
      <c r="R418" s="63"/>
      <c r="S418" s="648"/>
    </row>
    <row r="419" spans="1:19">
      <c r="A419" s="465"/>
      <c r="B419" s="466"/>
      <c r="C419" s="467"/>
      <c r="D419" s="467"/>
      <c r="E419" s="468"/>
      <c r="F419" s="467"/>
      <c r="G419" s="642"/>
      <c r="H419" s="379" cm="1">
        <f t="array" ref="H419">IF(B419&lt;&gt;"",INDEX(KM!$C$5:$C$20,MATCH(1,($B419&gt;=KM!$A$5:$A$20)*($B419&lt;=KM!$B$5:$B$20),0)),0)</f>
        <v>0</v>
      </c>
      <c r="I419" s="63">
        <f t="shared" si="70"/>
        <v>0</v>
      </c>
      <c r="J419" s="474"/>
      <c r="K419" s="494"/>
      <c r="L419" s="496" t="str">
        <f>IF(AND('1B Tableau financier'!$K$2&lt;&gt;"Pôle",C419&lt;&gt;""),1,"")</f>
        <v/>
      </c>
      <c r="M419" s="501" t="str">
        <f t="shared" si="66"/>
        <v/>
      </c>
      <c r="N419" s="502" t="str">
        <f t="shared" si="67"/>
        <v/>
      </c>
      <c r="O419" s="501" t="str">
        <f t="shared" si="68"/>
        <v/>
      </c>
      <c r="P419" s="63" t="str">
        <f t="shared" si="69"/>
        <v/>
      </c>
      <c r="Q419" s="63"/>
      <c r="R419" s="63"/>
      <c r="S419" s="648"/>
    </row>
    <row r="420" spans="1:19">
      <c r="A420" s="465"/>
      <c r="B420" s="466"/>
      <c r="C420" s="467"/>
      <c r="D420" s="467"/>
      <c r="E420" s="468"/>
      <c r="F420" s="467"/>
      <c r="G420" s="642"/>
      <c r="H420" s="379" cm="1">
        <f t="array" ref="H420">IF(B420&lt;&gt;"",INDEX(KM!$C$5:$C$20,MATCH(1,($B420&gt;=KM!$A$5:$A$20)*($B420&lt;=KM!$B$5:$B$20),0)),0)</f>
        <v>0</v>
      </c>
      <c r="I420" s="63">
        <f t="shared" si="70"/>
        <v>0</v>
      </c>
      <c r="J420" s="474"/>
      <c r="K420" s="494"/>
      <c r="L420" s="496" t="str">
        <f>IF(AND('1B Tableau financier'!$K$2&lt;&gt;"Pôle",C420&lt;&gt;""),1,"")</f>
        <v/>
      </c>
      <c r="M420" s="501" t="str">
        <f t="shared" si="66"/>
        <v/>
      </c>
      <c r="N420" s="502" t="str">
        <f t="shared" si="67"/>
        <v/>
      </c>
      <c r="O420" s="501" t="str">
        <f t="shared" si="68"/>
        <v/>
      </c>
      <c r="P420" s="63" t="str">
        <f t="shared" si="69"/>
        <v/>
      </c>
      <c r="Q420" s="63"/>
      <c r="R420" s="63"/>
      <c r="S420" s="648"/>
    </row>
    <row r="421" spans="1:19">
      <c r="A421" s="465"/>
      <c r="B421" s="466"/>
      <c r="C421" s="467"/>
      <c r="D421" s="467"/>
      <c r="E421" s="468"/>
      <c r="F421" s="467"/>
      <c r="G421" s="642"/>
      <c r="H421" s="379" cm="1">
        <f t="array" ref="H421">IF(B421&lt;&gt;"",INDEX(KM!$C$5:$C$20,MATCH(1,($B421&gt;=KM!$A$5:$A$20)*($B421&lt;=KM!$B$5:$B$20),0)),0)</f>
        <v>0</v>
      </c>
      <c r="I421" s="63">
        <f t="shared" si="70"/>
        <v>0</v>
      </c>
      <c r="J421" s="474"/>
      <c r="K421" s="494"/>
      <c r="L421" s="496" t="str">
        <f>IF(AND('1B Tableau financier'!$K$2&lt;&gt;"Pôle",C421&lt;&gt;""),1,"")</f>
        <v/>
      </c>
      <c r="M421" s="501" t="str">
        <f t="shared" si="66"/>
        <v/>
      </c>
      <c r="N421" s="502" t="str">
        <f t="shared" si="67"/>
        <v/>
      </c>
      <c r="O421" s="501" t="str">
        <f t="shared" si="68"/>
        <v/>
      </c>
      <c r="P421" s="63" t="str">
        <f t="shared" si="69"/>
        <v/>
      </c>
      <c r="Q421" s="63"/>
      <c r="R421" s="63"/>
      <c r="S421" s="648"/>
    </row>
    <row r="422" spans="1:19">
      <c r="A422" s="465"/>
      <c r="B422" s="466"/>
      <c r="C422" s="467"/>
      <c r="D422" s="467"/>
      <c r="E422" s="468"/>
      <c r="F422" s="467"/>
      <c r="G422" s="642"/>
      <c r="H422" s="379" cm="1">
        <f t="array" ref="H422">IF(B422&lt;&gt;"",INDEX(KM!$C$5:$C$20,MATCH(1,($B422&gt;=KM!$A$5:$A$20)*($B422&lt;=KM!$B$5:$B$20),0)),0)</f>
        <v>0</v>
      </c>
      <c r="I422" s="63">
        <f t="shared" si="70"/>
        <v>0</v>
      </c>
      <c r="J422" s="474"/>
      <c r="K422" s="494"/>
      <c r="L422" s="496" t="str">
        <f>IF(AND('1B Tableau financier'!$K$2&lt;&gt;"Pôle",C422&lt;&gt;""),1,"")</f>
        <v/>
      </c>
      <c r="M422" s="501" t="str">
        <f t="shared" si="66"/>
        <v/>
      </c>
      <c r="N422" s="502" t="str">
        <f t="shared" si="67"/>
        <v/>
      </c>
      <c r="O422" s="501" t="str">
        <f t="shared" si="68"/>
        <v/>
      </c>
      <c r="P422" s="63" t="str">
        <f t="shared" si="69"/>
        <v/>
      </c>
      <c r="Q422" s="63"/>
      <c r="R422" s="63"/>
      <c r="S422" s="648"/>
    </row>
    <row r="423" spans="1:19">
      <c r="A423" s="465"/>
      <c r="B423" s="466"/>
      <c r="C423" s="467"/>
      <c r="D423" s="467"/>
      <c r="E423" s="468"/>
      <c r="F423" s="467"/>
      <c r="G423" s="642"/>
      <c r="H423" s="379" cm="1">
        <f t="array" ref="H423">IF(B423&lt;&gt;"",INDEX(KM!$C$5:$C$20,MATCH(1,($B423&gt;=KM!$A$5:$A$20)*($B423&lt;=KM!$B$5:$B$20),0)),0)</f>
        <v>0</v>
      </c>
      <c r="I423" s="63">
        <f t="shared" si="70"/>
        <v>0</v>
      </c>
      <c r="J423" s="474"/>
      <c r="K423" s="494"/>
      <c r="L423" s="496" t="str">
        <f>IF(AND('1B Tableau financier'!$K$2&lt;&gt;"Pôle",C423&lt;&gt;""),1,"")</f>
        <v/>
      </c>
      <c r="M423" s="501" t="str">
        <f t="shared" si="66"/>
        <v/>
      </c>
      <c r="N423" s="502" t="str">
        <f t="shared" si="67"/>
        <v/>
      </c>
      <c r="O423" s="501" t="str">
        <f t="shared" si="68"/>
        <v/>
      </c>
      <c r="P423" s="63" t="str">
        <f t="shared" si="69"/>
        <v/>
      </c>
      <c r="Q423" s="63"/>
      <c r="R423" s="63"/>
      <c r="S423" s="648"/>
    </row>
    <row r="424" spans="1:19">
      <c r="A424" s="465"/>
      <c r="B424" s="466"/>
      <c r="C424" s="467"/>
      <c r="D424" s="467"/>
      <c r="E424" s="468"/>
      <c r="F424" s="467"/>
      <c r="G424" s="642"/>
      <c r="H424" s="379" cm="1">
        <f t="array" ref="H424">IF(B424&lt;&gt;"",INDEX(KM!$C$5:$C$20,MATCH(1,($B424&gt;=KM!$A$5:$A$20)*($B424&lt;=KM!$B$5:$B$20),0)),0)</f>
        <v>0</v>
      </c>
      <c r="I424" s="63">
        <f t="shared" si="70"/>
        <v>0</v>
      </c>
      <c r="J424" s="474"/>
      <c r="K424" s="494"/>
      <c r="L424" s="496" t="str">
        <f>IF(AND('1B Tableau financier'!$K$2&lt;&gt;"Pôle",C424&lt;&gt;""),1,"")</f>
        <v/>
      </c>
      <c r="M424" s="501" t="str">
        <f t="shared" si="66"/>
        <v/>
      </c>
      <c r="N424" s="502" t="str">
        <f t="shared" si="67"/>
        <v/>
      </c>
      <c r="O424" s="501" t="str">
        <f t="shared" si="68"/>
        <v/>
      </c>
      <c r="P424" s="63" t="str">
        <f t="shared" si="69"/>
        <v/>
      </c>
      <c r="Q424" s="63"/>
      <c r="R424" s="63"/>
      <c r="S424" s="648"/>
    </row>
    <row r="425" spans="1:19">
      <c r="A425" s="465"/>
      <c r="B425" s="466"/>
      <c r="C425" s="467"/>
      <c r="D425" s="467"/>
      <c r="E425" s="468"/>
      <c r="F425" s="467"/>
      <c r="G425" s="642"/>
      <c r="H425" s="379" cm="1">
        <f t="array" ref="H425">IF(B425&lt;&gt;"",INDEX(KM!$C$5:$C$20,MATCH(1,($B425&gt;=KM!$A$5:$A$20)*($B425&lt;=KM!$B$5:$B$20),0)),0)</f>
        <v>0</v>
      </c>
      <c r="I425" s="63">
        <f t="shared" si="70"/>
        <v>0</v>
      </c>
      <c r="J425" s="474"/>
      <c r="K425" s="494"/>
      <c r="L425" s="496" t="str">
        <f>IF(AND('1B Tableau financier'!$K$2&lt;&gt;"Pôle",C425&lt;&gt;""),1,"")</f>
        <v/>
      </c>
      <c r="M425" s="501" t="str">
        <f t="shared" si="66"/>
        <v/>
      </c>
      <c r="N425" s="502" t="str">
        <f t="shared" si="67"/>
        <v/>
      </c>
      <c r="O425" s="501" t="str">
        <f t="shared" si="68"/>
        <v/>
      </c>
      <c r="P425" s="63" t="str">
        <f t="shared" si="69"/>
        <v/>
      </c>
      <c r="Q425" s="63"/>
      <c r="R425" s="63"/>
      <c r="S425" s="648"/>
    </row>
    <row r="426" spans="1:19">
      <c r="A426" s="465"/>
      <c r="B426" s="466"/>
      <c r="C426" s="467"/>
      <c r="D426" s="467"/>
      <c r="E426" s="468"/>
      <c r="F426" s="467"/>
      <c r="G426" s="642"/>
      <c r="H426" s="379" cm="1">
        <f t="array" ref="H426">IF(B426&lt;&gt;"",INDEX(KM!$C$5:$C$20,MATCH(1,($B426&gt;=KM!$A$5:$A$20)*($B426&lt;=KM!$B$5:$B$20),0)),0)</f>
        <v>0</v>
      </c>
      <c r="I426" s="63">
        <f t="shared" si="70"/>
        <v>0</v>
      </c>
      <c r="J426" s="474"/>
      <c r="K426" s="494"/>
      <c r="L426" s="496" t="str">
        <f>IF(AND('1B Tableau financier'!$K$2&lt;&gt;"Pôle",C426&lt;&gt;""),1,"")</f>
        <v/>
      </c>
      <c r="M426" s="501" t="str">
        <f t="shared" si="66"/>
        <v/>
      </c>
      <c r="N426" s="502" t="str">
        <f t="shared" si="67"/>
        <v/>
      </c>
      <c r="O426" s="501" t="str">
        <f t="shared" si="68"/>
        <v/>
      </c>
      <c r="P426" s="63" t="str">
        <f t="shared" si="69"/>
        <v/>
      </c>
      <c r="Q426" s="63"/>
      <c r="R426" s="63"/>
      <c r="S426" s="648"/>
    </row>
    <row r="427" spans="1:19">
      <c r="A427" s="465"/>
      <c r="B427" s="466"/>
      <c r="C427" s="467"/>
      <c r="D427" s="467"/>
      <c r="E427" s="468"/>
      <c r="F427" s="467"/>
      <c r="G427" s="642"/>
      <c r="H427" s="379" cm="1">
        <f t="array" ref="H427">IF(B427&lt;&gt;"",INDEX(KM!$C$5:$C$20,MATCH(1,($B427&gt;=KM!$A$5:$A$20)*($B427&lt;=KM!$B$5:$B$20),0)),0)</f>
        <v>0</v>
      </c>
      <c r="I427" s="63">
        <f t="shared" si="70"/>
        <v>0</v>
      </c>
      <c r="J427" s="474"/>
      <c r="K427" s="494"/>
      <c r="L427" s="496" t="str">
        <f>IF(AND('1B Tableau financier'!$K$2&lt;&gt;"Pôle",C427&lt;&gt;""),1,"")</f>
        <v/>
      </c>
      <c r="M427" s="501" t="str">
        <f t="shared" si="66"/>
        <v/>
      </c>
      <c r="N427" s="502" t="str">
        <f t="shared" si="67"/>
        <v/>
      </c>
      <c r="O427" s="501" t="str">
        <f t="shared" si="68"/>
        <v/>
      </c>
      <c r="P427" s="63" t="str">
        <f t="shared" si="69"/>
        <v/>
      </c>
      <c r="Q427" s="63"/>
      <c r="R427" s="63"/>
      <c r="S427" s="648"/>
    </row>
    <row r="428" spans="1:19">
      <c r="A428" s="465"/>
      <c r="B428" s="466"/>
      <c r="C428" s="467"/>
      <c r="D428" s="467"/>
      <c r="E428" s="468"/>
      <c r="F428" s="467"/>
      <c r="G428" s="642"/>
      <c r="H428" s="379" cm="1">
        <f t="array" ref="H428">IF(B428&lt;&gt;"",INDEX(KM!$C$5:$C$20,MATCH(1,($B428&gt;=KM!$A$5:$A$20)*($B428&lt;=KM!$B$5:$B$20),0)),0)</f>
        <v>0</v>
      </c>
      <c r="I428" s="63">
        <f t="shared" si="70"/>
        <v>0</v>
      </c>
      <c r="J428" s="474"/>
      <c r="K428" s="494"/>
      <c r="L428" s="496" t="str">
        <f>IF(AND('1B Tableau financier'!$K$2&lt;&gt;"Pôle",C428&lt;&gt;""),1,"")</f>
        <v/>
      </c>
      <c r="M428" s="501" t="str">
        <f t="shared" si="66"/>
        <v/>
      </c>
      <c r="N428" s="502" t="str">
        <f t="shared" si="67"/>
        <v/>
      </c>
      <c r="O428" s="501" t="str">
        <f t="shared" si="68"/>
        <v/>
      </c>
      <c r="P428" s="63" t="str">
        <f t="shared" si="69"/>
        <v/>
      </c>
      <c r="Q428" s="63"/>
      <c r="R428" s="63"/>
      <c r="S428" s="648"/>
    </row>
    <row r="429" spans="1:19">
      <c r="A429" s="465"/>
      <c r="B429" s="466"/>
      <c r="C429" s="467"/>
      <c r="D429" s="467"/>
      <c r="E429" s="468"/>
      <c r="F429" s="467"/>
      <c r="G429" s="642"/>
      <c r="H429" s="379" cm="1">
        <f t="array" ref="H429">IF(B429&lt;&gt;"",INDEX(KM!$C$5:$C$20,MATCH(1,($B429&gt;=KM!$A$5:$A$20)*($B429&lt;=KM!$B$5:$B$20),0)),0)</f>
        <v>0</v>
      </c>
      <c r="I429" s="63">
        <f t="shared" si="70"/>
        <v>0</v>
      </c>
      <c r="J429" s="474"/>
      <c r="K429" s="494"/>
      <c r="L429" s="496" t="str">
        <f>IF(AND('1B Tableau financier'!$K$2&lt;&gt;"Pôle",C429&lt;&gt;""),1,"")</f>
        <v/>
      </c>
      <c r="M429" s="501" t="str">
        <f t="shared" si="66"/>
        <v/>
      </c>
      <c r="N429" s="502" t="str">
        <f t="shared" si="67"/>
        <v/>
      </c>
      <c r="O429" s="501" t="str">
        <f t="shared" si="68"/>
        <v/>
      </c>
      <c r="P429" s="63" t="str">
        <f t="shared" si="69"/>
        <v/>
      </c>
      <c r="Q429" s="63"/>
      <c r="R429" s="63"/>
      <c r="S429" s="648"/>
    </row>
    <row r="430" spans="1:19">
      <c r="A430" s="465"/>
      <c r="B430" s="466"/>
      <c r="C430" s="467"/>
      <c r="D430" s="467"/>
      <c r="E430" s="468"/>
      <c r="F430" s="467"/>
      <c r="G430" s="642"/>
      <c r="H430" s="379" cm="1">
        <f t="array" ref="H430">IF(B430&lt;&gt;"",INDEX(KM!$C$5:$C$20,MATCH(1,($B430&gt;=KM!$A$5:$A$20)*($B430&lt;=KM!$B$5:$B$20),0)),0)</f>
        <v>0</v>
      </c>
      <c r="I430" s="63">
        <f t="shared" si="70"/>
        <v>0</v>
      </c>
      <c r="J430" s="474"/>
      <c r="K430" s="494"/>
      <c r="L430" s="496" t="str">
        <f>IF(AND('1B Tableau financier'!$K$2&lt;&gt;"Pôle",C430&lt;&gt;""),1,"")</f>
        <v/>
      </c>
      <c r="M430" s="501" t="str">
        <f t="shared" si="66"/>
        <v/>
      </c>
      <c r="N430" s="502" t="str">
        <f t="shared" si="67"/>
        <v/>
      </c>
      <c r="O430" s="501" t="str">
        <f t="shared" si="68"/>
        <v/>
      </c>
      <c r="P430" s="63" t="str">
        <f t="shared" si="69"/>
        <v/>
      </c>
      <c r="Q430" s="63"/>
      <c r="R430" s="63"/>
      <c r="S430" s="648"/>
    </row>
    <row r="431" spans="1:19" hidden="1">
      <c r="A431" s="465"/>
      <c r="B431" s="466"/>
      <c r="C431" s="467"/>
      <c r="D431" s="467"/>
      <c r="E431" s="468"/>
      <c r="F431" s="467"/>
      <c r="G431" s="642"/>
      <c r="H431" s="379" cm="1">
        <f t="array" ref="H431">IF(B431&lt;&gt;"",INDEX(KM!$C$5:$C$20,MATCH(1,($B431&gt;=KM!$A$5:$A$20)*($B431&lt;=KM!$B$5:$B$20),0)),0)</f>
        <v>0</v>
      </c>
      <c r="I431" s="63">
        <f t="shared" si="70"/>
        <v>0</v>
      </c>
      <c r="J431" s="474"/>
      <c r="K431" s="494"/>
      <c r="L431" s="496" t="str">
        <f>IF(AND('1B Tableau financier'!$K$2&lt;&gt;"Pôle",C431&lt;&gt;""),1,"")</f>
        <v/>
      </c>
      <c r="M431" s="501" t="str">
        <f t="shared" si="66"/>
        <v/>
      </c>
      <c r="N431" s="502" t="str">
        <f t="shared" si="67"/>
        <v/>
      </c>
      <c r="O431" s="501" t="str">
        <f t="shared" si="68"/>
        <v/>
      </c>
      <c r="P431" s="63" t="str">
        <f t="shared" si="69"/>
        <v/>
      </c>
      <c r="Q431" s="63"/>
      <c r="R431" s="63"/>
      <c r="S431" s="648"/>
    </row>
    <row r="432" spans="1:19" hidden="1">
      <c r="A432" s="465"/>
      <c r="B432" s="466"/>
      <c r="C432" s="467"/>
      <c r="D432" s="467"/>
      <c r="E432" s="468"/>
      <c r="F432" s="467"/>
      <c r="G432" s="642"/>
      <c r="H432" s="379" cm="1">
        <f t="array" ref="H432">IF(B432&lt;&gt;"",INDEX(KM!$C$5:$C$20,MATCH(1,($B432&gt;=KM!$A$5:$A$20)*($B432&lt;=KM!$B$5:$B$20),0)),0)</f>
        <v>0</v>
      </c>
      <c r="I432" s="63">
        <f t="shared" si="70"/>
        <v>0</v>
      </c>
      <c r="J432" s="474"/>
      <c r="K432" s="494"/>
      <c r="L432" s="496" t="str">
        <f>IF(AND('1B Tableau financier'!$K$2&lt;&gt;"Pôle",C432&lt;&gt;""),1,"")</f>
        <v/>
      </c>
      <c r="M432" s="501" t="str">
        <f t="shared" si="66"/>
        <v/>
      </c>
      <c r="N432" s="502" t="str">
        <f t="shared" si="67"/>
        <v/>
      </c>
      <c r="O432" s="501" t="str">
        <f t="shared" si="68"/>
        <v/>
      </c>
      <c r="P432" s="63" t="str">
        <f t="shared" si="69"/>
        <v/>
      </c>
      <c r="Q432" s="63"/>
      <c r="R432" s="63"/>
      <c r="S432" s="648"/>
    </row>
    <row r="433" spans="1:19" hidden="1">
      <c r="A433" s="465"/>
      <c r="B433" s="466"/>
      <c r="C433" s="467"/>
      <c r="D433" s="467"/>
      <c r="E433" s="468"/>
      <c r="F433" s="467"/>
      <c r="G433" s="642"/>
      <c r="H433" s="379" cm="1">
        <f t="array" ref="H433">IF(B433&lt;&gt;"",INDEX(KM!$C$5:$C$20,MATCH(1,($B433&gt;=KM!$A$5:$A$20)*($B433&lt;=KM!$B$5:$B$20),0)),0)</f>
        <v>0</v>
      </c>
      <c r="I433" s="63">
        <f t="shared" si="70"/>
        <v>0</v>
      </c>
      <c r="J433" s="474"/>
      <c r="K433" s="494"/>
      <c r="L433" s="496" t="str">
        <f>IF(AND('1B Tableau financier'!$K$2&lt;&gt;"Pôle",C433&lt;&gt;""),1,"")</f>
        <v/>
      </c>
      <c r="M433" s="501" t="str">
        <f t="shared" si="66"/>
        <v/>
      </c>
      <c r="N433" s="502" t="str">
        <f t="shared" si="67"/>
        <v/>
      </c>
      <c r="O433" s="501" t="str">
        <f t="shared" si="68"/>
        <v/>
      </c>
      <c r="P433" s="63" t="str">
        <f t="shared" si="69"/>
        <v/>
      </c>
      <c r="Q433" s="63"/>
      <c r="R433" s="63"/>
      <c r="S433" s="648"/>
    </row>
    <row r="434" spans="1:19" hidden="1">
      <c r="A434" s="465"/>
      <c r="B434" s="466"/>
      <c r="C434" s="467"/>
      <c r="D434" s="467"/>
      <c r="E434" s="468"/>
      <c r="F434" s="467"/>
      <c r="G434" s="642"/>
      <c r="H434" s="379" cm="1">
        <f t="array" ref="H434">IF(B434&lt;&gt;"",INDEX(KM!$C$5:$C$20,MATCH(1,($B434&gt;=KM!$A$5:$A$20)*($B434&lt;=KM!$B$5:$B$20),0)),0)</f>
        <v>0</v>
      </c>
      <c r="I434" s="63">
        <f t="shared" si="70"/>
        <v>0</v>
      </c>
      <c r="J434" s="474"/>
      <c r="K434" s="494"/>
      <c r="L434" s="496" t="str">
        <f>IF(AND('1B Tableau financier'!$K$2&lt;&gt;"Pôle",C434&lt;&gt;""),1,"")</f>
        <v/>
      </c>
      <c r="M434" s="501" t="str">
        <f t="shared" si="66"/>
        <v/>
      </c>
      <c r="N434" s="502" t="str">
        <f t="shared" si="67"/>
        <v/>
      </c>
      <c r="O434" s="501" t="str">
        <f t="shared" si="68"/>
        <v/>
      </c>
      <c r="P434" s="63" t="str">
        <f t="shared" si="69"/>
        <v/>
      </c>
      <c r="Q434" s="63"/>
      <c r="R434" s="63"/>
      <c r="S434" s="648"/>
    </row>
    <row r="435" spans="1:19" hidden="1">
      <c r="A435" s="465"/>
      <c r="B435" s="466"/>
      <c r="C435" s="467"/>
      <c r="D435" s="467"/>
      <c r="E435" s="468"/>
      <c r="F435" s="467"/>
      <c r="G435" s="642"/>
      <c r="H435" s="379" cm="1">
        <f t="array" ref="H435">IF(B435&lt;&gt;"",INDEX(KM!$C$5:$C$20,MATCH(1,($B435&gt;=KM!$A$5:$A$20)*($B435&lt;=KM!$B$5:$B$20),0)),0)</f>
        <v>0</v>
      </c>
      <c r="I435" s="63">
        <f t="shared" si="70"/>
        <v>0</v>
      </c>
      <c r="J435" s="474"/>
      <c r="K435" s="494"/>
      <c r="L435" s="496" t="str">
        <f>IF(AND('1B Tableau financier'!$K$2&lt;&gt;"Pôle",C435&lt;&gt;""),1,"")</f>
        <v/>
      </c>
      <c r="M435" s="501" t="str">
        <f t="shared" si="66"/>
        <v/>
      </c>
      <c r="N435" s="502" t="str">
        <f t="shared" si="67"/>
        <v/>
      </c>
      <c r="O435" s="501" t="str">
        <f t="shared" si="68"/>
        <v/>
      </c>
      <c r="P435" s="63" t="str">
        <f t="shared" si="69"/>
        <v/>
      </c>
      <c r="Q435" s="63"/>
      <c r="R435" s="63"/>
      <c r="S435" s="648"/>
    </row>
    <row r="436" spans="1:19" hidden="1">
      <c r="A436" s="465"/>
      <c r="B436" s="466"/>
      <c r="C436" s="467"/>
      <c r="D436" s="467"/>
      <c r="E436" s="468"/>
      <c r="F436" s="467"/>
      <c r="G436" s="642"/>
      <c r="H436" s="379" cm="1">
        <f t="array" ref="H436">IF(B436&lt;&gt;"",INDEX(KM!$C$5:$C$20,MATCH(1,($B436&gt;=KM!$A$5:$A$20)*($B436&lt;=KM!$B$5:$B$20),0)),0)</f>
        <v>0</v>
      </c>
      <c r="I436" s="63">
        <f t="shared" si="70"/>
        <v>0</v>
      </c>
      <c r="J436" s="474"/>
      <c r="K436" s="494"/>
      <c r="L436" s="496" t="str">
        <f>IF(AND('1B Tableau financier'!$K$2&lt;&gt;"Pôle",C436&lt;&gt;""),1,"")</f>
        <v/>
      </c>
      <c r="M436" s="501" t="str">
        <f t="shared" si="66"/>
        <v/>
      </c>
      <c r="N436" s="502" t="str">
        <f t="shared" si="67"/>
        <v/>
      </c>
      <c r="O436" s="501" t="str">
        <f t="shared" si="68"/>
        <v/>
      </c>
      <c r="P436" s="63" t="str">
        <f t="shared" si="69"/>
        <v/>
      </c>
      <c r="Q436" s="63"/>
      <c r="R436" s="63"/>
      <c r="S436" s="648"/>
    </row>
    <row r="437" spans="1:19" hidden="1">
      <c r="A437" s="465"/>
      <c r="B437" s="466"/>
      <c r="C437" s="467"/>
      <c r="D437" s="467"/>
      <c r="E437" s="468"/>
      <c r="F437" s="467"/>
      <c r="G437" s="642"/>
      <c r="H437" s="379" cm="1">
        <f t="array" ref="H437">IF(B437&lt;&gt;"",INDEX(KM!$C$5:$C$20,MATCH(1,($B437&gt;=KM!$A$5:$A$20)*($B437&lt;=KM!$B$5:$B$20),0)),0)</f>
        <v>0</v>
      </c>
      <c r="I437" s="63">
        <f t="shared" si="70"/>
        <v>0</v>
      </c>
      <c r="J437" s="474"/>
      <c r="K437" s="494"/>
      <c r="L437" s="496" t="str">
        <f>IF(AND('1B Tableau financier'!$K$2&lt;&gt;"Pôle",C437&lt;&gt;""),1,"")</f>
        <v/>
      </c>
      <c r="M437" s="501" t="str">
        <f t="shared" si="66"/>
        <v/>
      </c>
      <c r="N437" s="502" t="str">
        <f t="shared" si="67"/>
        <v/>
      </c>
      <c r="O437" s="501" t="str">
        <f t="shared" si="68"/>
        <v/>
      </c>
      <c r="P437" s="63" t="str">
        <f t="shared" si="69"/>
        <v/>
      </c>
      <c r="Q437" s="63"/>
      <c r="R437" s="63"/>
      <c r="S437" s="648"/>
    </row>
    <row r="438" spans="1:19" hidden="1">
      <c r="A438" s="465"/>
      <c r="B438" s="466"/>
      <c r="C438" s="467"/>
      <c r="D438" s="467"/>
      <c r="E438" s="468"/>
      <c r="F438" s="467"/>
      <c r="G438" s="642"/>
      <c r="H438" s="379" cm="1">
        <f t="array" ref="H438">IF(B438&lt;&gt;"",INDEX(KM!$C$5:$C$20,MATCH(1,($B438&gt;=KM!$A$5:$A$20)*($B438&lt;=KM!$B$5:$B$20),0)),0)</f>
        <v>0</v>
      </c>
      <c r="I438" s="63">
        <f t="shared" si="70"/>
        <v>0</v>
      </c>
      <c r="J438" s="474"/>
      <c r="K438" s="494"/>
      <c r="L438" s="496" t="str">
        <f>IF(AND('1B Tableau financier'!$K$2&lt;&gt;"Pôle",C438&lt;&gt;""),1,"")</f>
        <v/>
      </c>
      <c r="M438" s="501" t="str">
        <f t="shared" si="66"/>
        <v/>
      </c>
      <c r="N438" s="502" t="str">
        <f t="shared" si="67"/>
        <v/>
      </c>
      <c r="O438" s="501" t="str">
        <f t="shared" si="68"/>
        <v/>
      </c>
      <c r="P438" s="63" t="str">
        <f t="shared" si="69"/>
        <v/>
      </c>
      <c r="Q438" s="63"/>
      <c r="R438" s="63"/>
      <c r="S438" s="648"/>
    </row>
    <row r="439" spans="1:19" hidden="1">
      <c r="A439" s="465"/>
      <c r="B439" s="466"/>
      <c r="C439" s="467"/>
      <c r="D439" s="467"/>
      <c r="E439" s="468"/>
      <c r="F439" s="467"/>
      <c r="G439" s="642"/>
      <c r="H439" s="379" cm="1">
        <f t="array" ref="H439">IF(B439&lt;&gt;"",INDEX(KM!$C$5:$C$20,MATCH(1,($B439&gt;=KM!$A$5:$A$20)*($B439&lt;=KM!$B$5:$B$20),0)),0)</f>
        <v>0</v>
      </c>
      <c r="I439" s="63">
        <f t="shared" ref="I439:I489" si="71">G439*H439</f>
        <v>0</v>
      </c>
      <c r="J439" s="474"/>
      <c r="K439" s="494"/>
      <c r="L439" s="496" t="str">
        <f>IF(AND('1B Tableau financier'!$K$2&lt;&gt;"Pôle",C439&lt;&gt;""),1,"")</f>
        <v/>
      </c>
      <c r="M439" s="501" t="str">
        <f t="shared" ref="M439:M489" si="72">IF(L439=1,I439+J439+K439,"")</f>
        <v/>
      </c>
      <c r="N439" s="502" t="str">
        <f t="shared" ref="N439:N489" si="73">IF(L439=2,(I439+J439+K439)/2,"")</f>
        <v/>
      </c>
      <c r="O439" s="501" t="str">
        <f t="shared" si="68"/>
        <v/>
      </c>
      <c r="P439" s="63" t="str">
        <f t="shared" si="69"/>
        <v/>
      </c>
      <c r="Q439" s="63"/>
      <c r="R439" s="63"/>
      <c r="S439" s="648"/>
    </row>
    <row r="440" spans="1:19" hidden="1">
      <c r="A440" s="465"/>
      <c r="B440" s="466"/>
      <c r="C440" s="467"/>
      <c r="D440" s="467"/>
      <c r="E440" s="468"/>
      <c r="F440" s="467"/>
      <c r="G440" s="642"/>
      <c r="H440" s="379" cm="1">
        <f t="array" ref="H440">IF(B440&lt;&gt;"",INDEX(KM!$C$5:$C$20,MATCH(1,($B440&gt;=KM!$A$5:$A$20)*($B440&lt;=KM!$B$5:$B$20),0)),0)</f>
        <v>0</v>
      </c>
      <c r="I440" s="63">
        <f t="shared" si="71"/>
        <v>0</v>
      </c>
      <c r="J440" s="474"/>
      <c r="K440" s="494"/>
      <c r="L440" s="496" t="str">
        <f>IF(AND('1B Tableau financier'!$K$2&lt;&gt;"Pôle",C440&lt;&gt;""),1,"")</f>
        <v/>
      </c>
      <c r="M440" s="501" t="str">
        <f t="shared" si="72"/>
        <v/>
      </c>
      <c r="N440" s="502" t="str">
        <f t="shared" si="73"/>
        <v/>
      </c>
      <c r="O440" s="501" t="str">
        <f t="shared" si="68"/>
        <v/>
      </c>
      <c r="P440" s="63" t="str">
        <f t="shared" si="69"/>
        <v/>
      </c>
      <c r="Q440" s="63"/>
      <c r="R440" s="63"/>
      <c r="S440" s="648"/>
    </row>
    <row r="441" spans="1:19" hidden="1">
      <c r="A441" s="465"/>
      <c r="B441" s="466"/>
      <c r="C441" s="467"/>
      <c r="D441" s="467"/>
      <c r="E441" s="468"/>
      <c r="F441" s="467"/>
      <c r="G441" s="642"/>
      <c r="H441" s="379" cm="1">
        <f t="array" ref="H441">IF(B441&lt;&gt;"",INDEX(KM!$C$5:$C$20,MATCH(1,($B441&gt;=KM!$A$5:$A$20)*($B441&lt;=KM!$B$5:$B$20),0)),0)</f>
        <v>0</v>
      </c>
      <c r="I441" s="63">
        <f t="shared" si="71"/>
        <v>0</v>
      </c>
      <c r="J441" s="474"/>
      <c r="K441" s="494"/>
      <c r="L441" s="496" t="str">
        <f>IF(AND('1B Tableau financier'!$K$2&lt;&gt;"Pôle",C441&lt;&gt;""),1,"")</f>
        <v/>
      </c>
      <c r="M441" s="501" t="str">
        <f t="shared" si="72"/>
        <v/>
      </c>
      <c r="N441" s="502" t="str">
        <f t="shared" si="73"/>
        <v/>
      </c>
      <c r="O441" s="501" t="str">
        <f t="shared" si="68"/>
        <v/>
      </c>
      <c r="P441" s="63" t="str">
        <f t="shared" si="69"/>
        <v/>
      </c>
      <c r="Q441" s="63"/>
      <c r="R441" s="63"/>
      <c r="S441" s="648"/>
    </row>
    <row r="442" spans="1:19" hidden="1">
      <c r="A442" s="465"/>
      <c r="B442" s="466"/>
      <c r="C442" s="467"/>
      <c r="D442" s="467"/>
      <c r="E442" s="468"/>
      <c r="F442" s="467"/>
      <c r="G442" s="642"/>
      <c r="H442" s="379" cm="1">
        <f t="array" ref="H442">IF(B442&lt;&gt;"",INDEX(KM!$C$5:$C$20,MATCH(1,($B442&gt;=KM!$A$5:$A$20)*($B442&lt;=KM!$B$5:$B$20),0)),0)</f>
        <v>0</v>
      </c>
      <c r="I442" s="63">
        <f t="shared" si="71"/>
        <v>0</v>
      </c>
      <c r="J442" s="474"/>
      <c r="K442" s="494"/>
      <c r="L442" s="496" t="str">
        <f>IF(AND('1B Tableau financier'!$K$2&lt;&gt;"Pôle",C442&lt;&gt;""),1,"")</f>
        <v/>
      </c>
      <c r="M442" s="501" t="str">
        <f t="shared" si="72"/>
        <v/>
      </c>
      <c r="N442" s="502" t="str">
        <f t="shared" si="73"/>
        <v/>
      </c>
      <c r="O442" s="501" t="str">
        <f t="shared" si="68"/>
        <v/>
      </c>
      <c r="P442" s="63" t="str">
        <f t="shared" si="69"/>
        <v/>
      </c>
      <c r="Q442" s="63"/>
      <c r="R442" s="63"/>
      <c r="S442" s="648"/>
    </row>
    <row r="443" spans="1:19" hidden="1">
      <c r="A443" s="465"/>
      <c r="B443" s="466"/>
      <c r="C443" s="467"/>
      <c r="D443" s="467"/>
      <c r="E443" s="468"/>
      <c r="F443" s="467"/>
      <c r="G443" s="642"/>
      <c r="H443" s="379" cm="1">
        <f t="array" ref="H443">IF(B443&lt;&gt;"",INDEX(KM!$C$5:$C$20,MATCH(1,($B443&gt;=KM!$A$5:$A$20)*($B443&lt;=KM!$B$5:$B$20),0)),0)</f>
        <v>0</v>
      </c>
      <c r="I443" s="63">
        <f t="shared" si="71"/>
        <v>0</v>
      </c>
      <c r="J443" s="474"/>
      <c r="K443" s="494"/>
      <c r="L443" s="496" t="str">
        <f>IF(AND('1B Tableau financier'!$K$2&lt;&gt;"Pôle",C443&lt;&gt;""),1,"")</f>
        <v/>
      </c>
      <c r="M443" s="501" t="str">
        <f t="shared" si="72"/>
        <v/>
      </c>
      <c r="N443" s="502" t="str">
        <f t="shared" si="73"/>
        <v/>
      </c>
      <c r="O443" s="501" t="str">
        <f t="shared" si="68"/>
        <v/>
      </c>
      <c r="P443" s="63" t="str">
        <f t="shared" si="69"/>
        <v/>
      </c>
      <c r="Q443" s="63"/>
      <c r="R443" s="63"/>
      <c r="S443" s="648"/>
    </row>
    <row r="444" spans="1:19" hidden="1">
      <c r="A444" s="465"/>
      <c r="B444" s="466"/>
      <c r="C444" s="467"/>
      <c r="D444" s="467"/>
      <c r="E444" s="468"/>
      <c r="F444" s="467"/>
      <c r="G444" s="642"/>
      <c r="H444" s="379" cm="1">
        <f t="array" ref="H444">IF(B444&lt;&gt;"",INDEX(KM!$C$5:$C$20,MATCH(1,($B444&gt;=KM!$A$5:$A$20)*($B444&lt;=KM!$B$5:$B$20),0)),0)</f>
        <v>0</v>
      </c>
      <c r="I444" s="63">
        <f t="shared" si="71"/>
        <v>0</v>
      </c>
      <c r="J444" s="474"/>
      <c r="K444" s="494"/>
      <c r="L444" s="496" t="str">
        <f>IF(AND('1B Tableau financier'!$K$2&lt;&gt;"Pôle",C444&lt;&gt;""),1,"")</f>
        <v/>
      </c>
      <c r="M444" s="501" t="str">
        <f t="shared" si="72"/>
        <v/>
      </c>
      <c r="N444" s="502" t="str">
        <f t="shared" si="73"/>
        <v/>
      </c>
      <c r="O444" s="501" t="str">
        <f t="shared" si="68"/>
        <v/>
      </c>
      <c r="P444" s="63" t="str">
        <f t="shared" si="69"/>
        <v/>
      </c>
      <c r="Q444" s="63"/>
      <c r="R444" s="63"/>
      <c r="S444" s="648"/>
    </row>
    <row r="445" spans="1:19" hidden="1">
      <c r="A445" s="465"/>
      <c r="B445" s="466"/>
      <c r="C445" s="467"/>
      <c r="D445" s="467"/>
      <c r="E445" s="468"/>
      <c r="F445" s="467"/>
      <c r="G445" s="642"/>
      <c r="H445" s="379" cm="1">
        <f t="array" ref="H445">IF(B445&lt;&gt;"",INDEX(KM!$C$5:$C$20,MATCH(1,($B445&gt;=KM!$A$5:$A$20)*($B445&lt;=KM!$B$5:$B$20),0)),0)</f>
        <v>0</v>
      </c>
      <c r="I445" s="63">
        <f t="shared" si="71"/>
        <v>0</v>
      </c>
      <c r="J445" s="474"/>
      <c r="K445" s="494"/>
      <c r="L445" s="496" t="str">
        <f>IF(AND('1B Tableau financier'!$K$2&lt;&gt;"Pôle",C445&lt;&gt;""),1,"")</f>
        <v/>
      </c>
      <c r="M445" s="501" t="str">
        <f t="shared" si="72"/>
        <v/>
      </c>
      <c r="N445" s="502" t="str">
        <f t="shared" si="73"/>
        <v/>
      </c>
      <c r="O445" s="501" t="str">
        <f t="shared" si="68"/>
        <v/>
      </c>
      <c r="P445" s="63" t="str">
        <f t="shared" si="69"/>
        <v/>
      </c>
      <c r="Q445" s="63"/>
      <c r="R445" s="63"/>
      <c r="S445" s="648"/>
    </row>
    <row r="446" spans="1:19" hidden="1">
      <c r="A446" s="465"/>
      <c r="B446" s="466"/>
      <c r="C446" s="467"/>
      <c r="D446" s="467"/>
      <c r="E446" s="468"/>
      <c r="F446" s="467"/>
      <c r="G446" s="642"/>
      <c r="H446" s="379" cm="1">
        <f t="array" ref="H446">IF(B446&lt;&gt;"",INDEX(KM!$C$5:$C$20,MATCH(1,($B446&gt;=KM!$A$5:$A$20)*($B446&lt;=KM!$B$5:$B$20),0)),0)</f>
        <v>0</v>
      </c>
      <c r="I446" s="63">
        <f t="shared" si="71"/>
        <v>0</v>
      </c>
      <c r="J446" s="474"/>
      <c r="K446" s="494"/>
      <c r="L446" s="496" t="str">
        <f>IF(AND('1B Tableau financier'!$K$2&lt;&gt;"Pôle",C446&lt;&gt;""),1,"")</f>
        <v/>
      </c>
      <c r="M446" s="501" t="str">
        <f t="shared" si="72"/>
        <v/>
      </c>
      <c r="N446" s="502" t="str">
        <f t="shared" si="73"/>
        <v/>
      </c>
      <c r="O446" s="501" t="str">
        <f t="shared" si="68"/>
        <v/>
      </c>
      <c r="P446" s="63" t="str">
        <f t="shared" si="69"/>
        <v/>
      </c>
      <c r="Q446" s="63"/>
      <c r="R446" s="63"/>
      <c r="S446" s="648"/>
    </row>
    <row r="447" spans="1:19" hidden="1">
      <c r="A447" s="465"/>
      <c r="B447" s="466"/>
      <c r="C447" s="467"/>
      <c r="D447" s="467"/>
      <c r="E447" s="468"/>
      <c r="F447" s="467"/>
      <c r="G447" s="642"/>
      <c r="H447" s="379" cm="1">
        <f t="array" ref="H447">IF(B447&lt;&gt;"",INDEX(KM!$C$5:$C$20,MATCH(1,($B447&gt;=KM!$A$5:$A$20)*($B447&lt;=KM!$B$5:$B$20),0)),0)</f>
        <v>0</v>
      </c>
      <c r="I447" s="63">
        <f t="shared" si="71"/>
        <v>0</v>
      </c>
      <c r="J447" s="474"/>
      <c r="K447" s="494"/>
      <c r="L447" s="496" t="str">
        <f>IF(AND('1B Tableau financier'!$K$2&lt;&gt;"Pôle",C447&lt;&gt;""),1,"")</f>
        <v/>
      </c>
      <c r="M447" s="501" t="str">
        <f t="shared" si="72"/>
        <v/>
      </c>
      <c r="N447" s="502" t="str">
        <f t="shared" si="73"/>
        <v/>
      </c>
      <c r="O447" s="501" t="str">
        <f t="shared" si="68"/>
        <v/>
      </c>
      <c r="P447" s="63" t="str">
        <f t="shared" si="69"/>
        <v/>
      </c>
      <c r="Q447" s="63"/>
      <c r="R447" s="63"/>
      <c r="S447" s="648"/>
    </row>
    <row r="448" spans="1:19" hidden="1">
      <c r="A448" s="465"/>
      <c r="B448" s="466"/>
      <c r="C448" s="467"/>
      <c r="D448" s="467"/>
      <c r="E448" s="468"/>
      <c r="F448" s="467"/>
      <c r="G448" s="642"/>
      <c r="H448" s="379" cm="1">
        <f t="array" ref="H448">IF(B448&lt;&gt;"",INDEX(KM!$C$5:$C$20,MATCH(1,($B448&gt;=KM!$A$5:$A$20)*($B448&lt;=KM!$B$5:$B$20),0)),0)</f>
        <v>0</v>
      </c>
      <c r="I448" s="63">
        <f t="shared" si="71"/>
        <v>0</v>
      </c>
      <c r="J448" s="474"/>
      <c r="K448" s="494"/>
      <c r="L448" s="496" t="str">
        <f>IF(AND('1B Tableau financier'!$K$2&lt;&gt;"Pôle",C448&lt;&gt;""),1,"")</f>
        <v/>
      </c>
      <c r="M448" s="501" t="str">
        <f t="shared" si="72"/>
        <v/>
      </c>
      <c r="N448" s="502" t="str">
        <f t="shared" si="73"/>
        <v/>
      </c>
      <c r="O448" s="501" t="str">
        <f t="shared" si="68"/>
        <v/>
      </c>
      <c r="P448" s="63" t="str">
        <f t="shared" si="69"/>
        <v/>
      </c>
      <c r="Q448" s="63"/>
      <c r="R448" s="63"/>
      <c r="S448" s="648"/>
    </row>
    <row r="449" spans="1:19" hidden="1">
      <c r="A449" s="465"/>
      <c r="B449" s="466"/>
      <c r="C449" s="467"/>
      <c r="D449" s="467"/>
      <c r="E449" s="468"/>
      <c r="F449" s="467"/>
      <c r="G449" s="642"/>
      <c r="H449" s="379" cm="1">
        <f t="array" ref="H449">IF(B449&lt;&gt;"",INDEX(KM!$C$5:$C$20,MATCH(1,($B449&gt;=KM!$A$5:$A$20)*($B449&lt;=KM!$B$5:$B$20),0)),0)</f>
        <v>0</v>
      </c>
      <c r="I449" s="63">
        <f t="shared" si="71"/>
        <v>0</v>
      </c>
      <c r="J449" s="474"/>
      <c r="K449" s="494"/>
      <c r="L449" s="496" t="str">
        <f>IF(AND('1B Tableau financier'!$K$2&lt;&gt;"Pôle",C449&lt;&gt;""),1,"")</f>
        <v/>
      </c>
      <c r="M449" s="501" t="str">
        <f t="shared" si="72"/>
        <v/>
      </c>
      <c r="N449" s="502" t="str">
        <f t="shared" si="73"/>
        <v/>
      </c>
      <c r="O449" s="501" t="str">
        <f t="shared" si="68"/>
        <v/>
      </c>
      <c r="P449" s="63" t="str">
        <f t="shared" si="69"/>
        <v/>
      </c>
      <c r="Q449" s="63"/>
      <c r="R449" s="63"/>
      <c r="S449" s="648"/>
    </row>
    <row r="450" spans="1:19" hidden="1">
      <c r="A450" s="465"/>
      <c r="B450" s="466"/>
      <c r="C450" s="467"/>
      <c r="D450" s="467"/>
      <c r="E450" s="468"/>
      <c r="F450" s="467"/>
      <c r="G450" s="642"/>
      <c r="H450" s="379" cm="1">
        <f t="array" ref="H450">IF(B450&lt;&gt;"",INDEX(KM!$C$5:$C$20,MATCH(1,($B450&gt;=KM!$A$5:$A$20)*($B450&lt;=KM!$B$5:$B$20),0)),0)</f>
        <v>0</v>
      </c>
      <c r="I450" s="63">
        <f t="shared" si="71"/>
        <v>0</v>
      </c>
      <c r="J450" s="474"/>
      <c r="K450" s="494"/>
      <c r="L450" s="496" t="str">
        <f>IF(AND('1B Tableau financier'!$K$2&lt;&gt;"Pôle",C450&lt;&gt;""),1,"")</f>
        <v/>
      </c>
      <c r="M450" s="501" t="str">
        <f t="shared" si="72"/>
        <v/>
      </c>
      <c r="N450" s="502" t="str">
        <f t="shared" si="73"/>
        <v/>
      </c>
      <c r="O450" s="501" t="str">
        <f t="shared" si="68"/>
        <v/>
      </c>
      <c r="P450" s="63" t="str">
        <f t="shared" si="69"/>
        <v/>
      </c>
      <c r="Q450" s="63"/>
      <c r="R450" s="63"/>
      <c r="S450" s="648"/>
    </row>
    <row r="451" spans="1:19" hidden="1">
      <c r="A451" s="465"/>
      <c r="B451" s="466"/>
      <c r="C451" s="467"/>
      <c r="D451" s="467"/>
      <c r="E451" s="468"/>
      <c r="F451" s="467"/>
      <c r="G451" s="642"/>
      <c r="H451" s="379" cm="1">
        <f t="array" ref="H451">IF(B451&lt;&gt;"",INDEX(KM!$C$5:$C$20,MATCH(1,($B451&gt;=KM!$A$5:$A$20)*($B451&lt;=KM!$B$5:$B$20),0)),0)</f>
        <v>0</v>
      </c>
      <c r="I451" s="63">
        <f t="shared" si="71"/>
        <v>0</v>
      </c>
      <c r="J451" s="474"/>
      <c r="K451" s="494"/>
      <c r="L451" s="496" t="str">
        <f>IF(AND('1B Tableau financier'!$K$2&lt;&gt;"Pôle",C451&lt;&gt;""),1,"")</f>
        <v/>
      </c>
      <c r="M451" s="501" t="str">
        <f t="shared" si="72"/>
        <v/>
      </c>
      <c r="N451" s="502" t="str">
        <f t="shared" si="73"/>
        <v/>
      </c>
      <c r="O451" s="501" t="str">
        <f t="shared" si="68"/>
        <v/>
      </c>
      <c r="P451" s="63" t="str">
        <f t="shared" si="69"/>
        <v/>
      </c>
      <c r="Q451" s="63"/>
      <c r="R451" s="63"/>
      <c r="S451" s="648"/>
    </row>
    <row r="452" spans="1:19" hidden="1">
      <c r="A452" s="465"/>
      <c r="B452" s="466"/>
      <c r="C452" s="467"/>
      <c r="D452" s="467"/>
      <c r="E452" s="468"/>
      <c r="F452" s="467"/>
      <c r="G452" s="642"/>
      <c r="H452" s="379" cm="1">
        <f t="array" ref="H452">IF(B452&lt;&gt;"",INDEX(KM!$C$5:$C$20,MATCH(1,($B452&gt;=KM!$A$5:$A$20)*($B452&lt;=KM!$B$5:$B$20),0)),0)</f>
        <v>0</v>
      </c>
      <c r="I452" s="63">
        <f t="shared" si="71"/>
        <v>0</v>
      </c>
      <c r="J452" s="474"/>
      <c r="K452" s="494"/>
      <c r="L452" s="496" t="str">
        <f>IF(AND('1B Tableau financier'!$K$2&lt;&gt;"Pôle",C452&lt;&gt;""),1,"")</f>
        <v/>
      </c>
      <c r="M452" s="501" t="str">
        <f t="shared" si="72"/>
        <v/>
      </c>
      <c r="N452" s="502" t="str">
        <f t="shared" si="73"/>
        <v/>
      </c>
      <c r="O452" s="501" t="str">
        <f t="shared" si="68"/>
        <v/>
      </c>
      <c r="P452" s="63" t="str">
        <f t="shared" si="69"/>
        <v/>
      </c>
      <c r="Q452" s="63"/>
      <c r="R452" s="63"/>
      <c r="S452" s="648"/>
    </row>
    <row r="453" spans="1:19" hidden="1">
      <c r="A453" s="465"/>
      <c r="B453" s="466"/>
      <c r="C453" s="467"/>
      <c r="D453" s="467"/>
      <c r="E453" s="468"/>
      <c r="F453" s="467"/>
      <c r="G453" s="642"/>
      <c r="H453" s="379" cm="1">
        <f t="array" ref="H453">IF(B453&lt;&gt;"",INDEX(KM!$C$5:$C$20,MATCH(1,($B453&gt;=KM!$A$5:$A$20)*($B453&lt;=KM!$B$5:$B$20),0)),0)</f>
        <v>0</v>
      </c>
      <c r="I453" s="63">
        <f t="shared" si="71"/>
        <v>0</v>
      </c>
      <c r="J453" s="474"/>
      <c r="K453" s="494"/>
      <c r="L453" s="496" t="str">
        <f>IF(AND('1B Tableau financier'!$K$2&lt;&gt;"Pôle",C453&lt;&gt;""),1,"")</f>
        <v/>
      </c>
      <c r="M453" s="501" t="str">
        <f t="shared" si="72"/>
        <v/>
      </c>
      <c r="N453" s="502" t="str">
        <f t="shared" si="73"/>
        <v/>
      </c>
      <c r="O453" s="501" t="str">
        <f t="shared" si="68"/>
        <v/>
      </c>
      <c r="P453" s="63" t="str">
        <f t="shared" si="69"/>
        <v/>
      </c>
      <c r="Q453" s="63"/>
      <c r="R453" s="63"/>
      <c r="S453" s="648"/>
    </row>
    <row r="454" spans="1:19" hidden="1">
      <c r="A454" s="465"/>
      <c r="B454" s="466"/>
      <c r="C454" s="467"/>
      <c r="D454" s="467"/>
      <c r="E454" s="468"/>
      <c r="F454" s="467"/>
      <c r="G454" s="642"/>
      <c r="H454" s="379" cm="1">
        <f t="array" ref="H454">IF(B454&lt;&gt;"",INDEX(KM!$C$5:$C$20,MATCH(1,($B454&gt;=KM!$A$5:$A$20)*($B454&lt;=KM!$B$5:$B$20),0)),0)</f>
        <v>0</v>
      </c>
      <c r="I454" s="63">
        <f t="shared" si="71"/>
        <v>0</v>
      </c>
      <c r="J454" s="474"/>
      <c r="K454" s="494"/>
      <c r="L454" s="496" t="str">
        <f>IF(AND('1B Tableau financier'!$K$2&lt;&gt;"Pôle",C454&lt;&gt;""),1,"")</f>
        <v/>
      </c>
      <c r="M454" s="501" t="str">
        <f t="shared" si="72"/>
        <v/>
      </c>
      <c r="N454" s="502" t="str">
        <f t="shared" si="73"/>
        <v/>
      </c>
      <c r="O454" s="501" t="str">
        <f t="shared" si="68"/>
        <v/>
      </c>
      <c r="P454" s="63" t="str">
        <f t="shared" si="69"/>
        <v/>
      </c>
      <c r="Q454" s="63"/>
      <c r="R454" s="63"/>
      <c r="S454" s="648"/>
    </row>
    <row r="455" spans="1:19" hidden="1">
      <c r="A455" s="465"/>
      <c r="B455" s="466"/>
      <c r="C455" s="467"/>
      <c r="D455" s="467"/>
      <c r="E455" s="468"/>
      <c r="F455" s="467"/>
      <c r="G455" s="642"/>
      <c r="H455" s="379" cm="1">
        <f t="array" ref="H455">IF(B455&lt;&gt;"",INDEX(KM!$C$5:$C$20,MATCH(1,($B455&gt;=KM!$A$5:$A$20)*($B455&lt;=KM!$B$5:$B$20),0)),0)</f>
        <v>0</v>
      </c>
      <c r="I455" s="63">
        <f t="shared" si="71"/>
        <v>0</v>
      </c>
      <c r="J455" s="474"/>
      <c r="K455" s="494"/>
      <c r="L455" s="496" t="str">
        <f>IF(AND('1B Tableau financier'!$K$2&lt;&gt;"Pôle",C455&lt;&gt;""),1,"")</f>
        <v/>
      </c>
      <c r="M455" s="501" t="str">
        <f t="shared" si="72"/>
        <v/>
      </c>
      <c r="N455" s="502" t="str">
        <f t="shared" si="73"/>
        <v/>
      </c>
      <c r="O455" s="501" t="str">
        <f t="shared" si="68"/>
        <v/>
      </c>
      <c r="P455" s="63" t="str">
        <f t="shared" si="69"/>
        <v/>
      </c>
      <c r="Q455" s="63"/>
      <c r="R455" s="63"/>
      <c r="S455" s="648"/>
    </row>
    <row r="456" spans="1:19" hidden="1">
      <c r="A456" s="465"/>
      <c r="B456" s="466"/>
      <c r="C456" s="467"/>
      <c r="D456" s="467"/>
      <c r="E456" s="468"/>
      <c r="F456" s="467"/>
      <c r="G456" s="642"/>
      <c r="H456" s="379" cm="1">
        <f t="array" ref="H456">IF(B456&lt;&gt;"",INDEX(KM!$C$5:$C$20,MATCH(1,($B456&gt;=KM!$A$5:$A$20)*($B456&lt;=KM!$B$5:$B$20),0)),0)</f>
        <v>0</v>
      </c>
      <c r="I456" s="63">
        <f t="shared" si="71"/>
        <v>0</v>
      </c>
      <c r="J456" s="474"/>
      <c r="K456" s="494"/>
      <c r="L456" s="496" t="str">
        <f>IF(AND('1B Tableau financier'!$K$2&lt;&gt;"Pôle",C456&lt;&gt;""),1,"")</f>
        <v/>
      </c>
      <c r="M456" s="501" t="str">
        <f t="shared" si="72"/>
        <v/>
      </c>
      <c r="N456" s="502" t="str">
        <f t="shared" si="73"/>
        <v/>
      </c>
      <c r="O456" s="501" t="str">
        <f t="shared" si="68"/>
        <v/>
      </c>
      <c r="P456" s="63" t="str">
        <f t="shared" si="69"/>
        <v/>
      </c>
      <c r="Q456" s="63"/>
      <c r="R456" s="63"/>
      <c r="S456" s="648"/>
    </row>
    <row r="457" spans="1:19" hidden="1">
      <c r="A457" s="465"/>
      <c r="B457" s="466"/>
      <c r="C457" s="467"/>
      <c r="D457" s="467"/>
      <c r="E457" s="468"/>
      <c r="F457" s="467"/>
      <c r="G457" s="642"/>
      <c r="H457" s="379" cm="1">
        <f t="array" ref="H457">IF(B457&lt;&gt;"",INDEX(KM!$C$5:$C$20,MATCH(1,($B457&gt;=KM!$A$5:$A$20)*($B457&lt;=KM!$B$5:$B$20),0)),0)</f>
        <v>0</v>
      </c>
      <c r="I457" s="63">
        <f t="shared" si="71"/>
        <v>0</v>
      </c>
      <c r="J457" s="474"/>
      <c r="K457" s="494"/>
      <c r="L457" s="496" t="str">
        <f>IF(AND('1B Tableau financier'!$K$2&lt;&gt;"Pôle",C457&lt;&gt;""),1,"")</f>
        <v/>
      </c>
      <c r="M457" s="501" t="str">
        <f t="shared" si="72"/>
        <v/>
      </c>
      <c r="N457" s="502" t="str">
        <f t="shared" si="73"/>
        <v/>
      </c>
      <c r="O457" s="501" t="str">
        <f t="shared" si="68"/>
        <v/>
      </c>
      <c r="P457" s="63" t="str">
        <f t="shared" si="69"/>
        <v/>
      </c>
      <c r="Q457" s="63"/>
      <c r="R457" s="63"/>
      <c r="S457" s="648"/>
    </row>
    <row r="458" spans="1:19" hidden="1">
      <c r="A458" s="465"/>
      <c r="B458" s="466"/>
      <c r="C458" s="467"/>
      <c r="D458" s="467"/>
      <c r="E458" s="468"/>
      <c r="F458" s="467"/>
      <c r="G458" s="642"/>
      <c r="H458" s="379" cm="1">
        <f t="array" ref="H458">IF(B458&lt;&gt;"",INDEX(KM!$C$5:$C$20,MATCH(1,($B458&gt;=KM!$A$5:$A$20)*($B458&lt;=KM!$B$5:$B$20),0)),0)</f>
        <v>0</v>
      </c>
      <c r="I458" s="63">
        <f t="shared" si="71"/>
        <v>0</v>
      </c>
      <c r="J458" s="474"/>
      <c r="K458" s="494"/>
      <c r="L458" s="496" t="str">
        <f>IF(AND('1B Tableau financier'!$K$2&lt;&gt;"Pôle",C458&lt;&gt;""),1,"")</f>
        <v/>
      </c>
      <c r="M458" s="501" t="str">
        <f t="shared" si="72"/>
        <v/>
      </c>
      <c r="N458" s="502" t="str">
        <f t="shared" si="73"/>
        <v/>
      </c>
      <c r="O458" s="501" t="str">
        <f t="shared" si="68"/>
        <v/>
      </c>
      <c r="P458" s="63" t="str">
        <f t="shared" si="69"/>
        <v/>
      </c>
      <c r="Q458" s="63"/>
      <c r="R458" s="63"/>
      <c r="S458" s="648"/>
    </row>
    <row r="459" spans="1:19" hidden="1">
      <c r="A459" s="465"/>
      <c r="B459" s="466"/>
      <c r="C459" s="467"/>
      <c r="D459" s="467"/>
      <c r="E459" s="468"/>
      <c r="F459" s="467"/>
      <c r="G459" s="642"/>
      <c r="H459" s="379" cm="1">
        <f t="array" ref="H459">IF(B459&lt;&gt;"",INDEX(KM!$C$5:$C$20,MATCH(1,($B459&gt;=KM!$A$5:$A$20)*($B459&lt;=KM!$B$5:$B$20),0)),0)</f>
        <v>0</v>
      </c>
      <c r="I459" s="63">
        <f t="shared" si="71"/>
        <v>0</v>
      </c>
      <c r="J459" s="474"/>
      <c r="K459" s="494"/>
      <c r="L459" s="496" t="str">
        <f>IF(AND('1B Tableau financier'!$K$2&lt;&gt;"Pôle",C459&lt;&gt;""),1,"")</f>
        <v/>
      </c>
      <c r="M459" s="501" t="str">
        <f t="shared" si="72"/>
        <v/>
      </c>
      <c r="N459" s="502" t="str">
        <f t="shared" si="73"/>
        <v/>
      </c>
      <c r="O459" s="501" t="str">
        <f t="shared" si="68"/>
        <v/>
      </c>
      <c r="P459" s="63" t="str">
        <f t="shared" si="69"/>
        <v/>
      </c>
      <c r="Q459" s="63"/>
      <c r="R459" s="63"/>
      <c r="S459" s="648"/>
    </row>
    <row r="460" spans="1:19" hidden="1">
      <c r="A460" s="465"/>
      <c r="B460" s="466"/>
      <c r="C460" s="467"/>
      <c r="D460" s="467"/>
      <c r="E460" s="468"/>
      <c r="F460" s="467"/>
      <c r="G460" s="642"/>
      <c r="H460" s="379" cm="1">
        <f t="array" ref="H460">IF(B460&lt;&gt;"",INDEX(KM!$C$5:$C$20,MATCH(1,($B460&gt;=KM!$A$5:$A$20)*($B460&lt;=KM!$B$5:$B$20),0)),0)</f>
        <v>0</v>
      </c>
      <c r="I460" s="63">
        <f t="shared" si="71"/>
        <v>0</v>
      </c>
      <c r="J460" s="474"/>
      <c r="K460" s="494"/>
      <c r="L460" s="496" t="str">
        <f>IF(AND('1B Tableau financier'!$K$2&lt;&gt;"Pôle",C460&lt;&gt;""),1,"")</f>
        <v/>
      </c>
      <c r="M460" s="501" t="str">
        <f t="shared" si="72"/>
        <v/>
      </c>
      <c r="N460" s="502" t="str">
        <f t="shared" si="73"/>
        <v/>
      </c>
      <c r="O460" s="501" t="str">
        <f t="shared" si="68"/>
        <v/>
      </c>
      <c r="P460" s="63" t="str">
        <f t="shared" si="69"/>
        <v/>
      </c>
      <c r="Q460" s="63"/>
      <c r="R460" s="63"/>
      <c r="S460" s="648"/>
    </row>
    <row r="461" spans="1:19" hidden="1">
      <c r="A461" s="465"/>
      <c r="B461" s="466"/>
      <c r="C461" s="467"/>
      <c r="D461" s="467"/>
      <c r="E461" s="468"/>
      <c r="F461" s="467"/>
      <c r="G461" s="642"/>
      <c r="H461" s="379" cm="1">
        <f t="array" ref="H461">IF(B461&lt;&gt;"",INDEX(KM!$C$5:$C$20,MATCH(1,($B461&gt;=KM!$A$5:$A$20)*($B461&lt;=KM!$B$5:$B$20),0)),0)</f>
        <v>0</v>
      </c>
      <c r="I461" s="63">
        <f t="shared" si="71"/>
        <v>0</v>
      </c>
      <c r="J461" s="474"/>
      <c r="K461" s="494"/>
      <c r="L461" s="496" t="str">
        <f>IF(AND('1B Tableau financier'!$K$2&lt;&gt;"Pôle",C461&lt;&gt;""),1,"")</f>
        <v/>
      </c>
      <c r="M461" s="501" t="str">
        <f t="shared" si="72"/>
        <v/>
      </c>
      <c r="N461" s="502" t="str">
        <f t="shared" si="73"/>
        <v/>
      </c>
      <c r="O461" s="501" t="str">
        <f t="shared" si="68"/>
        <v/>
      </c>
      <c r="P461" s="63" t="str">
        <f t="shared" si="69"/>
        <v/>
      </c>
      <c r="Q461" s="63"/>
      <c r="R461" s="63"/>
      <c r="S461" s="648"/>
    </row>
    <row r="462" spans="1:19" hidden="1">
      <c r="A462" s="465"/>
      <c r="B462" s="466"/>
      <c r="C462" s="467"/>
      <c r="D462" s="467"/>
      <c r="E462" s="468"/>
      <c r="F462" s="467"/>
      <c r="G462" s="642"/>
      <c r="H462" s="379" cm="1">
        <f t="array" ref="H462">IF(B462&lt;&gt;"",INDEX(KM!$C$5:$C$20,MATCH(1,($B462&gt;=KM!$A$5:$A$20)*($B462&lt;=KM!$B$5:$B$20),0)),0)</f>
        <v>0</v>
      </c>
      <c r="I462" s="63">
        <f t="shared" si="71"/>
        <v>0</v>
      </c>
      <c r="J462" s="474"/>
      <c r="K462" s="494"/>
      <c r="L462" s="496" t="str">
        <f>IF(AND('1B Tableau financier'!$K$2&lt;&gt;"Pôle",C462&lt;&gt;""),1,"")</f>
        <v/>
      </c>
      <c r="M462" s="501" t="str">
        <f t="shared" si="72"/>
        <v/>
      </c>
      <c r="N462" s="502" t="str">
        <f t="shared" si="73"/>
        <v/>
      </c>
      <c r="O462" s="501" t="str">
        <f t="shared" si="68"/>
        <v/>
      </c>
      <c r="P462" s="63" t="str">
        <f t="shared" si="69"/>
        <v/>
      </c>
      <c r="Q462" s="63"/>
      <c r="R462" s="63"/>
      <c r="S462" s="648"/>
    </row>
    <row r="463" spans="1:19" hidden="1">
      <c r="A463" s="465"/>
      <c r="B463" s="466"/>
      <c r="C463" s="467"/>
      <c r="D463" s="467"/>
      <c r="E463" s="468"/>
      <c r="F463" s="467"/>
      <c r="G463" s="642"/>
      <c r="H463" s="379" cm="1">
        <f t="array" ref="H463">IF(B463&lt;&gt;"",INDEX(KM!$C$5:$C$20,MATCH(1,($B463&gt;=KM!$A$5:$A$20)*($B463&lt;=KM!$B$5:$B$20),0)),0)</f>
        <v>0</v>
      </c>
      <c r="I463" s="63">
        <f t="shared" si="71"/>
        <v>0</v>
      </c>
      <c r="J463" s="474"/>
      <c r="K463" s="494"/>
      <c r="L463" s="496" t="str">
        <f>IF(AND('1B Tableau financier'!$K$2&lt;&gt;"Pôle",C463&lt;&gt;""),1,"")</f>
        <v/>
      </c>
      <c r="M463" s="501" t="str">
        <f t="shared" si="72"/>
        <v/>
      </c>
      <c r="N463" s="502" t="str">
        <f t="shared" si="73"/>
        <v/>
      </c>
      <c r="O463" s="501" t="str">
        <f t="shared" si="68"/>
        <v/>
      </c>
      <c r="P463" s="63" t="str">
        <f t="shared" si="69"/>
        <v/>
      </c>
      <c r="Q463" s="63"/>
      <c r="R463" s="63"/>
      <c r="S463" s="648"/>
    </row>
    <row r="464" spans="1:19" hidden="1">
      <c r="A464" s="465"/>
      <c r="B464" s="466"/>
      <c r="C464" s="467"/>
      <c r="D464" s="467"/>
      <c r="E464" s="468"/>
      <c r="F464" s="467"/>
      <c r="G464" s="642"/>
      <c r="H464" s="379" cm="1">
        <f t="array" ref="H464">IF(B464&lt;&gt;"",INDEX(KM!$C$5:$C$20,MATCH(1,($B464&gt;=KM!$A$5:$A$20)*($B464&lt;=KM!$B$5:$B$20),0)),0)</f>
        <v>0</v>
      </c>
      <c r="I464" s="63">
        <f t="shared" si="71"/>
        <v>0</v>
      </c>
      <c r="J464" s="474"/>
      <c r="K464" s="494"/>
      <c r="L464" s="496" t="str">
        <f>IF(AND('1B Tableau financier'!$K$2&lt;&gt;"Pôle",C464&lt;&gt;""),1,"")</f>
        <v/>
      </c>
      <c r="M464" s="501" t="str">
        <f t="shared" si="72"/>
        <v/>
      </c>
      <c r="N464" s="502" t="str">
        <f t="shared" si="73"/>
        <v/>
      </c>
      <c r="O464" s="501" t="str">
        <f t="shared" si="68"/>
        <v/>
      </c>
      <c r="P464" s="63" t="str">
        <f t="shared" si="69"/>
        <v/>
      </c>
      <c r="Q464" s="63"/>
      <c r="R464" s="63"/>
      <c r="S464" s="648"/>
    </row>
    <row r="465" spans="1:19" hidden="1">
      <c r="A465" s="465"/>
      <c r="B465" s="466"/>
      <c r="C465" s="467"/>
      <c r="D465" s="467"/>
      <c r="E465" s="468"/>
      <c r="F465" s="467"/>
      <c r="G465" s="642"/>
      <c r="H465" s="379" cm="1">
        <f t="array" ref="H465">IF(B465&lt;&gt;"",INDEX(KM!$C$5:$C$20,MATCH(1,($B465&gt;=KM!$A$5:$A$20)*($B465&lt;=KM!$B$5:$B$20),0)),0)</f>
        <v>0</v>
      </c>
      <c r="I465" s="63">
        <f t="shared" si="71"/>
        <v>0</v>
      </c>
      <c r="J465" s="474"/>
      <c r="K465" s="494"/>
      <c r="L465" s="496" t="str">
        <f>IF(AND('1B Tableau financier'!$K$2&lt;&gt;"Pôle",C465&lt;&gt;""),1,"")</f>
        <v/>
      </c>
      <c r="M465" s="501" t="str">
        <f t="shared" si="72"/>
        <v/>
      </c>
      <c r="N465" s="502" t="str">
        <f t="shared" si="73"/>
        <v/>
      </c>
      <c r="O465" s="501" t="str">
        <f t="shared" si="68"/>
        <v/>
      </c>
      <c r="P465" s="63" t="str">
        <f t="shared" si="69"/>
        <v/>
      </c>
      <c r="Q465" s="63"/>
      <c r="R465" s="63"/>
      <c r="S465" s="648"/>
    </row>
    <row r="466" spans="1:19" hidden="1">
      <c r="A466" s="465"/>
      <c r="B466" s="466"/>
      <c r="C466" s="467"/>
      <c r="D466" s="467"/>
      <c r="E466" s="468"/>
      <c r="F466" s="467"/>
      <c r="G466" s="642"/>
      <c r="H466" s="379" cm="1">
        <f t="array" ref="H466">IF(B466&lt;&gt;"",INDEX(KM!$C$5:$C$20,MATCH(1,($B466&gt;=KM!$A$5:$A$20)*($B466&lt;=KM!$B$5:$B$20),0)),0)</f>
        <v>0</v>
      </c>
      <c r="I466" s="63">
        <f t="shared" si="71"/>
        <v>0</v>
      </c>
      <c r="J466" s="474"/>
      <c r="K466" s="494"/>
      <c r="L466" s="496" t="str">
        <f>IF(AND('1B Tableau financier'!$K$2&lt;&gt;"Pôle",C466&lt;&gt;""),1,"")</f>
        <v/>
      </c>
      <c r="M466" s="501" t="str">
        <f t="shared" si="72"/>
        <v/>
      </c>
      <c r="N466" s="502" t="str">
        <f t="shared" si="73"/>
        <v/>
      </c>
      <c r="O466" s="501" t="str">
        <f t="shared" si="68"/>
        <v/>
      </c>
      <c r="P466" s="63" t="str">
        <f t="shared" si="69"/>
        <v/>
      </c>
      <c r="Q466" s="63"/>
      <c r="R466" s="63"/>
      <c r="S466" s="648"/>
    </row>
    <row r="467" spans="1:19" hidden="1">
      <c r="A467" s="465"/>
      <c r="B467" s="466"/>
      <c r="C467" s="467"/>
      <c r="D467" s="467"/>
      <c r="E467" s="468"/>
      <c r="F467" s="467"/>
      <c r="G467" s="642"/>
      <c r="H467" s="379" cm="1">
        <f t="array" ref="H467">IF(B467&lt;&gt;"",INDEX(KM!$C$5:$C$20,MATCH(1,($B467&gt;=KM!$A$5:$A$20)*($B467&lt;=KM!$B$5:$B$20),0)),0)</f>
        <v>0</v>
      </c>
      <c r="I467" s="63">
        <f t="shared" si="71"/>
        <v>0</v>
      </c>
      <c r="J467" s="474"/>
      <c r="K467" s="494"/>
      <c r="L467" s="496" t="str">
        <f>IF(AND('1B Tableau financier'!$K$2&lt;&gt;"Pôle",C467&lt;&gt;""),1,"")</f>
        <v/>
      </c>
      <c r="M467" s="501" t="str">
        <f t="shared" si="72"/>
        <v/>
      </c>
      <c r="N467" s="502" t="str">
        <f t="shared" si="73"/>
        <v/>
      </c>
      <c r="O467" s="501" t="str">
        <f t="shared" ref="O467:O492" si="74">IF(M467="","",M467-Q467)</f>
        <v/>
      </c>
      <c r="P467" s="63" t="str">
        <f t="shared" ref="P467:P492" si="75">IF(N467="","",N467-R467)</f>
        <v/>
      </c>
      <c r="Q467" s="63"/>
      <c r="R467" s="63"/>
      <c r="S467" s="648"/>
    </row>
    <row r="468" spans="1:19" hidden="1">
      <c r="A468" s="465"/>
      <c r="B468" s="466"/>
      <c r="C468" s="467"/>
      <c r="D468" s="467"/>
      <c r="E468" s="468"/>
      <c r="F468" s="467"/>
      <c r="G468" s="642"/>
      <c r="H468" s="379" cm="1">
        <f t="array" ref="H468">IF(B468&lt;&gt;"",INDEX(KM!$C$5:$C$20,MATCH(1,($B468&gt;=KM!$A$5:$A$20)*($B468&lt;=KM!$B$5:$B$20),0)),0)</f>
        <v>0</v>
      </c>
      <c r="I468" s="63">
        <f t="shared" si="71"/>
        <v>0</v>
      </c>
      <c r="J468" s="474"/>
      <c r="K468" s="494"/>
      <c r="L468" s="496" t="str">
        <f>IF(AND('1B Tableau financier'!$K$2&lt;&gt;"Pôle",C468&lt;&gt;""),1,"")</f>
        <v/>
      </c>
      <c r="M468" s="501" t="str">
        <f t="shared" si="72"/>
        <v/>
      </c>
      <c r="N468" s="502" t="str">
        <f t="shared" si="73"/>
        <v/>
      </c>
      <c r="O468" s="501" t="str">
        <f t="shared" si="74"/>
        <v/>
      </c>
      <c r="P468" s="63" t="str">
        <f t="shared" si="75"/>
        <v/>
      </c>
      <c r="Q468" s="63"/>
      <c r="R468" s="63"/>
      <c r="S468" s="648"/>
    </row>
    <row r="469" spans="1:19" hidden="1">
      <c r="A469" s="465"/>
      <c r="B469" s="466"/>
      <c r="C469" s="467"/>
      <c r="D469" s="467"/>
      <c r="E469" s="468"/>
      <c r="F469" s="467"/>
      <c r="G469" s="642"/>
      <c r="H469" s="379" cm="1">
        <f t="array" ref="H469">IF(B469&lt;&gt;"",INDEX(KM!$C$5:$C$20,MATCH(1,($B469&gt;=KM!$A$5:$A$20)*($B469&lt;=KM!$B$5:$B$20),0)),0)</f>
        <v>0</v>
      </c>
      <c r="I469" s="63">
        <f t="shared" si="71"/>
        <v>0</v>
      </c>
      <c r="J469" s="474"/>
      <c r="K469" s="494"/>
      <c r="L469" s="496" t="str">
        <f>IF(AND('1B Tableau financier'!$K$2&lt;&gt;"Pôle",C469&lt;&gt;""),1,"")</f>
        <v/>
      </c>
      <c r="M469" s="501" t="str">
        <f t="shared" si="72"/>
        <v/>
      </c>
      <c r="N469" s="502" t="str">
        <f t="shared" si="73"/>
        <v/>
      </c>
      <c r="O469" s="501" t="str">
        <f t="shared" si="74"/>
        <v/>
      </c>
      <c r="P469" s="63" t="str">
        <f t="shared" si="75"/>
        <v/>
      </c>
      <c r="Q469" s="63"/>
      <c r="R469" s="63"/>
      <c r="S469" s="648"/>
    </row>
    <row r="470" spans="1:19" hidden="1">
      <c r="A470" s="465"/>
      <c r="B470" s="466"/>
      <c r="C470" s="467"/>
      <c r="D470" s="467"/>
      <c r="E470" s="468"/>
      <c r="F470" s="467"/>
      <c r="G470" s="642"/>
      <c r="H470" s="379" cm="1">
        <f t="array" ref="H470">IF(B470&lt;&gt;"",INDEX(KM!$C$5:$C$20,MATCH(1,($B470&gt;=KM!$A$5:$A$20)*($B470&lt;=KM!$B$5:$B$20),0)),0)</f>
        <v>0</v>
      </c>
      <c r="I470" s="63">
        <f t="shared" ref="I470:I484" si="76">G470*H470</f>
        <v>0</v>
      </c>
      <c r="J470" s="474"/>
      <c r="K470" s="494"/>
      <c r="L470" s="496" t="str">
        <f>IF(AND('1B Tableau financier'!$K$2&lt;&gt;"Pôle",C470&lt;&gt;""),1,"")</f>
        <v/>
      </c>
      <c r="M470" s="501" t="str">
        <f t="shared" ref="M470:M484" si="77">IF(L470=1,I470+J470+K470,"")</f>
        <v/>
      </c>
      <c r="N470" s="502" t="str">
        <f t="shared" ref="N470:N484" si="78">IF(L470=2,(I470+J470+K470)/2,"")</f>
        <v/>
      </c>
      <c r="O470" s="501" t="str">
        <f t="shared" si="74"/>
        <v/>
      </c>
      <c r="P470" s="63" t="str">
        <f t="shared" si="75"/>
        <v/>
      </c>
      <c r="Q470" s="63"/>
      <c r="R470" s="63"/>
      <c r="S470" s="648"/>
    </row>
    <row r="471" spans="1:19" hidden="1">
      <c r="A471" s="465"/>
      <c r="B471" s="466"/>
      <c r="C471" s="467"/>
      <c r="D471" s="467"/>
      <c r="E471" s="468"/>
      <c r="F471" s="467"/>
      <c r="G471" s="642"/>
      <c r="H471" s="379" cm="1">
        <f t="array" ref="H471">IF(B471&lt;&gt;"",INDEX(KM!$C$5:$C$20,MATCH(1,($B471&gt;=KM!$A$5:$A$20)*($B471&lt;=KM!$B$5:$B$20),0)),0)</f>
        <v>0</v>
      </c>
      <c r="I471" s="63">
        <f t="shared" si="76"/>
        <v>0</v>
      </c>
      <c r="J471" s="474"/>
      <c r="K471" s="494"/>
      <c r="L471" s="496" t="str">
        <f>IF(AND('1B Tableau financier'!$K$2&lt;&gt;"Pôle",C471&lt;&gt;""),1,"")</f>
        <v/>
      </c>
      <c r="M471" s="501" t="str">
        <f t="shared" si="77"/>
        <v/>
      </c>
      <c r="N471" s="502" t="str">
        <f t="shared" si="78"/>
        <v/>
      </c>
      <c r="O471" s="501" t="str">
        <f t="shared" si="74"/>
        <v/>
      </c>
      <c r="P471" s="63" t="str">
        <f t="shared" si="75"/>
        <v/>
      </c>
      <c r="Q471" s="63"/>
      <c r="R471" s="63"/>
      <c r="S471" s="648"/>
    </row>
    <row r="472" spans="1:19" hidden="1">
      <c r="A472" s="465"/>
      <c r="B472" s="466"/>
      <c r="C472" s="467"/>
      <c r="D472" s="467"/>
      <c r="E472" s="468"/>
      <c r="F472" s="467"/>
      <c r="G472" s="642"/>
      <c r="H472" s="379" cm="1">
        <f t="array" ref="H472">IF(B472&lt;&gt;"",INDEX(KM!$C$5:$C$20,MATCH(1,($B472&gt;=KM!$A$5:$A$20)*($B472&lt;=KM!$B$5:$B$20),0)),0)</f>
        <v>0</v>
      </c>
      <c r="I472" s="63">
        <f t="shared" si="76"/>
        <v>0</v>
      </c>
      <c r="J472" s="474"/>
      <c r="K472" s="494"/>
      <c r="L472" s="496" t="str">
        <f>IF(AND('1B Tableau financier'!$K$2&lt;&gt;"Pôle",C472&lt;&gt;""),1,"")</f>
        <v/>
      </c>
      <c r="M472" s="501" t="str">
        <f t="shared" si="77"/>
        <v/>
      </c>
      <c r="N472" s="502" t="str">
        <f t="shared" si="78"/>
        <v/>
      </c>
      <c r="O472" s="501" t="str">
        <f t="shared" si="74"/>
        <v/>
      </c>
      <c r="P472" s="63" t="str">
        <f t="shared" si="75"/>
        <v/>
      </c>
      <c r="Q472" s="63"/>
      <c r="R472" s="63"/>
      <c r="S472" s="648"/>
    </row>
    <row r="473" spans="1:19" hidden="1">
      <c r="A473" s="465"/>
      <c r="B473" s="466"/>
      <c r="C473" s="467"/>
      <c r="D473" s="467"/>
      <c r="E473" s="468"/>
      <c r="F473" s="467"/>
      <c r="G473" s="642"/>
      <c r="H473" s="379" cm="1">
        <f t="array" ref="H473">IF(B473&lt;&gt;"",INDEX(KM!$C$5:$C$20,MATCH(1,($B473&gt;=KM!$A$5:$A$20)*($B473&lt;=KM!$B$5:$B$20),0)),0)</f>
        <v>0</v>
      </c>
      <c r="I473" s="63">
        <f t="shared" si="76"/>
        <v>0</v>
      </c>
      <c r="J473" s="474"/>
      <c r="K473" s="494"/>
      <c r="L473" s="496" t="str">
        <f>IF(AND('1B Tableau financier'!$K$2&lt;&gt;"Pôle",C473&lt;&gt;""),1,"")</f>
        <v/>
      </c>
      <c r="M473" s="501" t="str">
        <f t="shared" si="77"/>
        <v/>
      </c>
      <c r="N473" s="502" t="str">
        <f t="shared" si="78"/>
        <v/>
      </c>
      <c r="O473" s="501" t="str">
        <f t="shared" si="74"/>
        <v/>
      </c>
      <c r="P473" s="63" t="str">
        <f t="shared" si="75"/>
        <v/>
      </c>
      <c r="Q473" s="63"/>
      <c r="R473" s="63"/>
      <c r="S473" s="648"/>
    </row>
    <row r="474" spans="1:19" hidden="1">
      <c r="A474" s="465"/>
      <c r="B474" s="466"/>
      <c r="C474" s="467"/>
      <c r="D474" s="467"/>
      <c r="E474" s="468"/>
      <c r="F474" s="467"/>
      <c r="G474" s="642"/>
      <c r="H474" s="379" cm="1">
        <f t="array" ref="H474">IF(B474&lt;&gt;"",INDEX(KM!$C$5:$C$20,MATCH(1,($B474&gt;=KM!$A$5:$A$20)*($B474&lt;=KM!$B$5:$B$20),0)),0)</f>
        <v>0</v>
      </c>
      <c r="I474" s="63">
        <f t="shared" si="76"/>
        <v>0</v>
      </c>
      <c r="J474" s="474"/>
      <c r="K474" s="494"/>
      <c r="L474" s="496" t="str">
        <f>IF(AND('1B Tableau financier'!$K$2&lt;&gt;"Pôle",C474&lt;&gt;""),1,"")</f>
        <v/>
      </c>
      <c r="M474" s="501" t="str">
        <f t="shared" si="77"/>
        <v/>
      </c>
      <c r="N474" s="502" t="str">
        <f t="shared" si="78"/>
        <v/>
      </c>
      <c r="O474" s="501" t="str">
        <f t="shared" si="74"/>
        <v/>
      </c>
      <c r="P474" s="63" t="str">
        <f t="shared" si="75"/>
        <v/>
      </c>
      <c r="Q474" s="63"/>
      <c r="R474" s="63"/>
      <c r="S474" s="648"/>
    </row>
    <row r="475" spans="1:19" hidden="1">
      <c r="A475" s="465"/>
      <c r="B475" s="466"/>
      <c r="C475" s="467"/>
      <c r="D475" s="467"/>
      <c r="E475" s="468"/>
      <c r="F475" s="467"/>
      <c r="G475" s="642"/>
      <c r="H475" s="379" cm="1">
        <f t="array" ref="H475">IF(B475&lt;&gt;"",INDEX(KM!$C$5:$C$20,MATCH(1,($B475&gt;=KM!$A$5:$A$20)*($B475&lt;=KM!$B$5:$B$20),0)),0)</f>
        <v>0</v>
      </c>
      <c r="I475" s="63">
        <f t="shared" si="76"/>
        <v>0</v>
      </c>
      <c r="J475" s="474"/>
      <c r="K475" s="494"/>
      <c r="L475" s="496" t="str">
        <f>IF(AND('1B Tableau financier'!$K$2&lt;&gt;"Pôle",C475&lt;&gt;""),1,"")</f>
        <v/>
      </c>
      <c r="M475" s="501" t="str">
        <f t="shared" si="77"/>
        <v/>
      </c>
      <c r="N475" s="502" t="str">
        <f t="shared" si="78"/>
        <v/>
      </c>
      <c r="O475" s="501" t="str">
        <f t="shared" si="74"/>
        <v/>
      </c>
      <c r="P475" s="63" t="str">
        <f t="shared" si="75"/>
        <v/>
      </c>
      <c r="Q475" s="63"/>
      <c r="R475" s="63"/>
      <c r="S475" s="648"/>
    </row>
    <row r="476" spans="1:19" hidden="1">
      <c r="A476" s="465"/>
      <c r="B476" s="466"/>
      <c r="C476" s="467"/>
      <c r="D476" s="467"/>
      <c r="E476" s="468"/>
      <c r="F476" s="467"/>
      <c r="G476" s="642"/>
      <c r="H476" s="379" cm="1">
        <f t="array" ref="H476">IF(B476&lt;&gt;"",INDEX(KM!$C$5:$C$20,MATCH(1,($B476&gt;=KM!$A$5:$A$20)*($B476&lt;=KM!$B$5:$B$20),0)),0)</f>
        <v>0</v>
      </c>
      <c r="I476" s="63">
        <f t="shared" si="76"/>
        <v>0</v>
      </c>
      <c r="J476" s="474"/>
      <c r="K476" s="494"/>
      <c r="L476" s="496" t="str">
        <f>IF(AND('1B Tableau financier'!$K$2&lt;&gt;"Pôle",C476&lt;&gt;""),1,"")</f>
        <v/>
      </c>
      <c r="M476" s="501" t="str">
        <f t="shared" si="77"/>
        <v/>
      </c>
      <c r="N476" s="502" t="str">
        <f t="shared" si="78"/>
        <v/>
      </c>
      <c r="O476" s="501" t="str">
        <f t="shared" si="74"/>
        <v/>
      </c>
      <c r="P476" s="63" t="str">
        <f t="shared" si="75"/>
        <v/>
      </c>
      <c r="Q476" s="63"/>
      <c r="R476" s="63"/>
      <c r="S476" s="648"/>
    </row>
    <row r="477" spans="1:19" hidden="1">
      <c r="A477" s="465"/>
      <c r="B477" s="466"/>
      <c r="C477" s="467"/>
      <c r="D477" s="467"/>
      <c r="E477" s="468"/>
      <c r="F477" s="467"/>
      <c r="G477" s="642"/>
      <c r="H477" s="379" cm="1">
        <f t="array" ref="H477">IF(B477&lt;&gt;"",INDEX(KM!$C$5:$C$20,MATCH(1,($B477&gt;=KM!$A$5:$A$20)*($B477&lt;=KM!$B$5:$B$20),0)),0)</f>
        <v>0</v>
      </c>
      <c r="I477" s="63">
        <f t="shared" si="76"/>
        <v>0</v>
      </c>
      <c r="J477" s="474"/>
      <c r="K477" s="494"/>
      <c r="L477" s="496" t="str">
        <f>IF(AND('1B Tableau financier'!$K$2&lt;&gt;"Pôle",C477&lt;&gt;""),1,"")</f>
        <v/>
      </c>
      <c r="M477" s="501" t="str">
        <f t="shared" si="77"/>
        <v/>
      </c>
      <c r="N477" s="502" t="str">
        <f t="shared" si="78"/>
        <v/>
      </c>
      <c r="O477" s="501" t="str">
        <f t="shared" si="74"/>
        <v/>
      </c>
      <c r="P477" s="63" t="str">
        <f t="shared" si="75"/>
        <v/>
      </c>
      <c r="Q477" s="63"/>
      <c r="R477" s="63"/>
      <c r="S477" s="648"/>
    </row>
    <row r="478" spans="1:19" hidden="1">
      <c r="A478" s="465"/>
      <c r="B478" s="466"/>
      <c r="C478" s="467"/>
      <c r="D478" s="467"/>
      <c r="E478" s="468"/>
      <c r="F478" s="467"/>
      <c r="G478" s="642"/>
      <c r="H478" s="379" cm="1">
        <f t="array" ref="H478">IF(B478&lt;&gt;"",INDEX(KM!$C$5:$C$20,MATCH(1,($B478&gt;=KM!$A$5:$A$20)*($B478&lt;=KM!$B$5:$B$20),0)),0)</f>
        <v>0</v>
      </c>
      <c r="I478" s="63">
        <f t="shared" si="76"/>
        <v>0</v>
      </c>
      <c r="J478" s="474"/>
      <c r="K478" s="494"/>
      <c r="L478" s="496" t="str">
        <f>IF(AND('1B Tableau financier'!$K$2&lt;&gt;"Pôle",C478&lt;&gt;""),1,"")</f>
        <v/>
      </c>
      <c r="M478" s="501" t="str">
        <f t="shared" si="77"/>
        <v/>
      </c>
      <c r="N478" s="502" t="str">
        <f t="shared" si="78"/>
        <v/>
      </c>
      <c r="O478" s="501" t="str">
        <f t="shared" si="74"/>
        <v/>
      </c>
      <c r="P478" s="63" t="str">
        <f t="shared" si="75"/>
        <v/>
      </c>
      <c r="Q478" s="63"/>
      <c r="R478" s="63"/>
      <c r="S478" s="648"/>
    </row>
    <row r="479" spans="1:19" hidden="1">
      <c r="A479" s="465"/>
      <c r="B479" s="466"/>
      <c r="C479" s="467"/>
      <c r="D479" s="467"/>
      <c r="E479" s="468"/>
      <c r="F479" s="467"/>
      <c r="G479" s="642"/>
      <c r="H479" s="379" cm="1">
        <f t="array" ref="H479">IF(B479&lt;&gt;"",INDEX(KM!$C$5:$C$20,MATCH(1,($B479&gt;=KM!$A$5:$A$20)*($B479&lt;=KM!$B$5:$B$20),0)),0)</f>
        <v>0</v>
      </c>
      <c r="I479" s="63">
        <f t="shared" si="76"/>
        <v>0</v>
      </c>
      <c r="J479" s="474"/>
      <c r="K479" s="494"/>
      <c r="L479" s="496" t="str">
        <f>IF(AND('1B Tableau financier'!$K$2&lt;&gt;"Pôle",C479&lt;&gt;""),1,"")</f>
        <v/>
      </c>
      <c r="M479" s="501" t="str">
        <f t="shared" si="77"/>
        <v/>
      </c>
      <c r="N479" s="502" t="str">
        <f t="shared" si="78"/>
        <v/>
      </c>
      <c r="O479" s="501" t="str">
        <f t="shared" si="74"/>
        <v/>
      </c>
      <c r="P479" s="63" t="str">
        <f t="shared" si="75"/>
        <v/>
      </c>
      <c r="Q479" s="63"/>
      <c r="R479" s="63"/>
      <c r="S479" s="648"/>
    </row>
    <row r="480" spans="1:19" hidden="1">
      <c r="A480" s="465"/>
      <c r="B480" s="466"/>
      <c r="C480" s="467"/>
      <c r="D480" s="467"/>
      <c r="E480" s="468"/>
      <c r="F480" s="467"/>
      <c r="G480" s="642"/>
      <c r="H480" s="379" cm="1">
        <f t="array" ref="H480">IF(B480&lt;&gt;"",INDEX(KM!$C$5:$C$20,MATCH(1,($B480&gt;=KM!$A$5:$A$20)*($B480&lt;=KM!$B$5:$B$20),0)),0)</f>
        <v>0</v>
      </c>
      <c r="I480" s="63">
        <f t="shared" si="76"/>
        <v>0</v>
      </c>
      <c r="J480" s="474"/>
      <c r="K480" s="494"/>
      <c r="L480" s="496" t="str">
        <f>IF(AND('1B Tableau financier'!$K$2&lt;&gt;"Pôle",C480&lt;&gt;""),1,"")</f>
        <v/>
      </c>
      <c r="M480" s="501" t="str">
        <f t="shared" si="77"/>
        <v/>
      </c>
      <c r="N480" s="502" t="str">
        <f t="shared" si="78"/>
        <v/>
      </c>
      <c r="O480" s="501" t="str">
        <f t="shared" si="74"/>
        <v/>
      </c>
      <c r="P480" s="63" t="str">
        <f t="shared" si="75"/>
        <v/>
      </c>
      <c r="Q480" s="63"/>
      <c r="R480" s="63"/>
      <c r="S480" s="648"/>
    </row>
    <row r="481" spans="1:19" hidden="1">
      <c r="A481" s="465"/>
      <c r="B481" s="466"/>
      <c r="C481" s="467"/>
      <c r="D481" s="467"/>
      <c r="E481" s="468"/>
      <c r="F481" s="467"/>
      <c r="G481" s="642"/>
      <c r="H481" s="379" cm="1">
        <f t="array" ref="H481">IF(B481&lt;&gt;"",INDEX(KM!$C$5:$C$20,MATCH(1,($B481&gt;=KM!$A$5:$A$20)*($B481&lt;=KM!$B$5:$B$20),0)),0)</f>
        <v>0</v>
      </c>
      <c r="I481" s="63">
        <f t="shared" si="76"/>
        <v>0</v>
      </c>
      <c r="J481" s="474"/>
      <c r="K481" s="494"/>
      <c r="L481" s="496" t="str">
        <f>IF(AND('1B Tableau financier'!$K$2&lt;&gt;"Pôle",C481&lt;&gt;""),1,"")</f>
        <v/>
      </c>
      <c r="M481" s="501" t="str">
        <f t="shared" si="77"/>
        <v/>
      </c>
      <c r="N481" s="502" t="str">
        <f t="shared" si="78"/>
        <v/>
      </c>
      <c r="O481" s="501" t="str">
        <f t="shared" si="74"/>
        <v/>
      </c>
      <c r="P481" s="63" t="str">
        <f t="shared" si="75"/>
        <v/>
      </c>
      <c r="Q481" s="63"/>
      <c r="R481" s="63"/>
      <c r="S481" s="648"/>
    </row>
    <row r="482" spans="1:19" hidden="1">
      <c r="A482" s="465"/>
      <c r="B482" s="466"/>
      <c r="C482" s="467"/>
      <c r="D482" s="467"/>
      <c r="E482" s="468"/>
      <c r="F482" s="467"/>
      <c r="G482" s="642"/>
      <c r="H482" s="379" cm="1">
        <f t="array" ref="H482">IF(B482&lt;&gt;"",INDEX(KM!$C$5:$C$20,MATCH(1,($B482&gt;=KM!$A$5:$A$20)*($B482&lt;=KM!$B$5:$B$20),0)),0)</f>
        <v>0</v>
      </c>
      <c r="I482" s="63">
        <f t="shared" si="76"/>
        <v>0</v>
      </c>
      <c r="J482" s="474"/>
      <c r="K482" s="494"/>
      <c r="L482" s="496" t="str">
        <f>IF(AND('1B Tableau financier'!$K$2&lt;&gt;"Pôle",C482&lt;&gt;""),1,"")</f>
        <v/>
      </c>
      <c r="M482" s="501" t="str">
        <f t="shared" si="77"/>
        <v/>
      </c>
      <c r="N482" s="502" t="str">
        <f t="shared" si="78"/>
        <v/>
      </c>
      <c r="O482" s="501" t="str">
        <f t="shared" si="74"/>
        <v/>
      </c>
      <c r="P482" s="63" t="str">
        <f t="shared" si="75"/>
        <v/>
      </c>
      <c r="Q482" s="63"/>
      <c r="R482" s="63"/>
      <c r="S482" s="648"/>
    </row>
    <row r="483" spans="1:19" hidden="1">
      <c r="A483" s="465"/>
      <c r="B483" s="466"/>
      <c r="C483" s="467"/>
      <c r="D483" s="467"/>
      <c r="E483" s="468"/>
      <c r="F483" s="467"/>
      <c r="G483" s="642"/>
      <c r="H483" s="379" cm="1">
        <f t="array" ref="H483">IF(B483&lt;&gt;"",INDEX(KM!$C$5:$C$20,MATCH(1,($B483&gt;=KM!$A$5:$A$20)*($B483&lt;=KM!$B$5:$B$20),0)),0)</f>
        <v>0</v>
      </c>
      <c r="I483" s="63">
        <f t="shared" si="76"/>
        <v>0</v>
      </c>
      <c r="J483" s="474"/>
      <c r="K483" s="494"/>
      <c r="L483" s="496" t="str">
        <f>IF(AND('1B Tableau financier'!$K$2&lt;&gt;"Pôle",C483&lt;&gt;""),1,"")</f>
        <v/>
      </c>
      <c r="M483" s="501" t="str">
        <f t="shared" si="77"/>
        <v/>
      </c>
      <c r="N483" s="502" t="str">
        <f t="shared" si="78"/>
        <v/>
      </c>
      <c r="O483" s="501" t="str">
        <f t="shared" si="74"/>
        <v/>
      </c>
      <c r="P483" s="63" t="str">
        <f t="shared" si="75"/>
        <v/>
      </c>
      <c r="Q483" s="63"/>
      <c r="R483" s="63"/>
      <c r="S483" s="648"/>
    </row>
    <row r="484" spans="1:19" hidden="1">
      <c r="A484" s="465"/>
      <c r="B484" s="466"/>
      <c r="C484" s="467"/>
      <c r="D484" s="467"/>
      <c r="E484" s="468"/>
      <c r="F484" s="467"/>
      <c r="G484" s="642"/>
      <c r="H484" s="379" cm="1">
        <f t="array" ref="H484">IF(B484&lt;&gt;"",INDEX(KM!$C$5:$C$20,MATCH(1,($B484&gt;=KM!$A$5:$A$20)*($B484&lt;=KM!$B$5:$B$20),0)),0)</f>
        <v>0</v>
      </c>
      <c r="I484" s="63">
        <f t="shared" si="76"/>
        <v>0</v>
      </c>
      <c r="J484" s="474"/>
      <c r="K484" s="494"/>
      <c r="L484" s="496" t="str">
        <f>IF(AND('1B Tableau financier'!$K$2&lt;&gt;"Pôle",C484&lt;&gt;""),1,"")</f>
        <v/>
      </c>
      <c r="M484" s="501" t="str">
        <f t="shared" si="77"/>
        <v/>
      </c>
      <c r="N484" s="502" t="str">
        <f t="shared" si="78"/>
        <v/>
      </c>
      <c r="O484" s="501" t="str">
        <f t="shared" si="74"/>
        <v/>
      </c>
      <c r="P484" s="63" t="str">
        <f t="shared" si="75"/>
        <v/>
      </c>
      <c r="Q484" s="63"/>
      <c r="R484" s="63"/>
      <c r="S484" s="648"/>
    </row>
    <row r="485" spans="1:19" hidden="1">
      <c r="A485" s="465"/>
      <c r="B485" s="466"/>
      <c r="C485" s="467"/>
      <c r="D485" s="467"/>
      <c r="E485" s="468"/>
      <c r="F485" s="467"/>
      <c r="G485" s="642"/>
      <c r="H485" s="379" cm="1">
        <f t="array" ref="H485">IF(B485&lt;&gt;"",INDEX(KM!$C$5:$C$20,MATCH(1,($B485&gt;=KM!$A$5:$A$20)*($B485&lt;=KM!$B$5:$B$20),0)),0)</f>
        <v>0</v>
      </c>
      <c r="I485" s="63">
        <f t="shared" si="71"/>
        <v>0</v>
      </c>
      <c r="J485" s="474"/>
      <c r="K485" s="494"/>
      <c r="L485" s="496" t="str">
        <f>IF(AND('1B Tableau financier'!$K$2&lt;&gt;"Pôle",C485&lt;&gt;""),1,"")</f>
        <v/>
      </c>
      <c r="M485" s="501" t="str">
        <f t="shared" si="72"/>
        <v/>
      </c>
      <c r="N485" s="502" t="str">
        <f t="shared" si="73"/>
        <v/>
      </c>
      <c r="O485" s="501" t="str">
        <f t="shared" si="74"/>
        <v/>
      </c>
      <c r="P485" s="63" t="str">
        <f t="shared" si="75"/>
        <v/>
      </c>
      <c r="Q485" s="63"/>
      <c r="R485" s="63"/>
      <c r="S485" s="648"/>
    </row>
    <row r="486" spans="1:19" hidden="1">
      <c r="A486" s="465"/>
      <c r="B486" s="466"/>
      <c r="C486" s="467"/>
      <c r="D486" s="467"/>
      <c r="E486" s="468"/>
      <c r="F486" s="467"/>
      <c r="G486" s="642"/>
      <c r="H486" s="379" cm="1">
        <f t="array" ref="H486">IF(B486&lt;&gt;"",INDEX(KM!$C$5:$C$20,MATCH(1,($B486&gt;=KM!$A$5:$A$20)*($B486&lt;=KM!$B$5:$B$20),0)),0)</f>
        <v>0</v>
      </c>
      <c r="I486" s="63">
        <f t="shared" si="71"/>
        <v>0</v>
      </c>
      <c r="J486" s="474"/>
      <c r="K486" s="494"/>
      <c r="L486" s="496" t="str">
        <f>IF(AND('1B Tableau financier'!$K$2&lt;&gt;"Pôle",C486&lt;&gt;""),1,"")</f>
        <v/>
      </c>
      <c r="M486" s="501" t="str">
        <f t="shared" si="72"/>
        <v/>
      </c>
      <c r="N486" s="502" t="str">
        <f t="shared" si="73"/>
        <v/>
      </c>
      <c r="O486" s="501" t="str">
        <f t="shared" si="74"/>
        <v/>
      </c>
      <c r="P486" s="63" t="str">
        <f t="shared" si="75"/>
        <v/>
      </c>
      <c r="Q486" s="63"/>
      <c r="R486" s="63"/>
      <c r="S486" s="648"/>
    </row>
    <row r="487" spans="1:19" hidden="1">
      <c r="A487" s="465"/>
      <c r="B487" s="466"/>
      <c r="C487" s="467"/>
      <c r="D487" s="467"/>
      <c r="E487" s="468"/>
      <c r="F487" s="467"/>
      <c r="G487" s="642"/>
      <c r="H487" s="379" cm="1">
        <f t="array" ref="H487">IF(B487&lt;&gt;"",INDEX(KM!$C$5:$C$20,MATCH(1,($B487&gt;=KM!$A$5:$A$20)*($B487&lt;=KM!$B$5:$B$20),0)),0)</f>
        <v>0</v>
      </c>
      <c r="I487" s="63">
        <f t="shared" si="71"/>
        <v>0</v>
      </c>
      <c r="J487" s="474"/>
      <c r="K487" s="494"/>
      <c r="L487" s="496" t="str">
        <f>IF(AND('1B Tableau financier'!$K$2&lt;&gt;"Pôle",C487&lt;&gt;""),1,"")</f>
        <v/>
      </c>
      <c r="M487" s="501" t="str">
        <f t="shared" si="72"/>
        <v/>
      </c>
      <c r="N487" s="502" t="str">
        <f t="shared" si="73"/>
        <v/>
      </c>
      <c r="O487" s="501" t="str">
        <f t="shared" si="74"/>
        <v/>
      </c>
      <c r="P487" s="63" t="str">
        <f t="shared" si="75"/>
        <v/>
      </c>
      <c r="Q487" s="63"/>
      <c r="R487" s="63"/>
      <c r="S487" s="648"/>
    </row>
    <row r="488" spans="1:19" hidden="1">
      <c r="A488" s="465"/>
      <c r="B488" s="466"/>
      <c r="C488" s="467"/>
      <c r="D488" s="467"/>
      <c r="E488" s="468"/>
      <c r="F488" s="467"/>
      <c r="G488" s="642"/>
      <c r="H488" s="379" cm="1">
        <f t="array" ref="H488">IF(B488&lt;&gt;"",INDEX(KM!$C$5:$C$20,MATCH(1,($B488&gt;=KM!$A$5:$A$20)*($B488&lt;=KM!$B$5:$B$20),0)),0)</f>
        <v>0</v>
      </c>
      <c r="I488" s="63">
        <f t="shared" si="71"/>
        <v>0</v>
      </c>
      <c r="J488" s="474"/>
      <c r="K488" s="494"/>
      <c r="L488" s="496" t="str">
        <f>IF(AND('1B Tableau financier'!$K$2&lt;&gt;"Pôle",C488&lt;&gt;""),1,"")</f>
        <v/>
      </c>
      <c r="M488" s="501" t="str">
        <f t="shared" si="72"/>
        <v/>
      </c>
      <c r="N488" s="502" t="str">
        <f t="shared" si="73"/>
        <v/>
      </c>
      <c r="O488" s="501" t="str">
        <f t="shared" si="74"/>
        <v/>
      </c>
      <c r="P488" s="63" t="str">
        <f t="shared" si="75"/>
        <v/>
      </c>
      <c r="Q488" s="63"/>
      <c r="R488" s="63"/>
      <c r="S488" s="648"/>
    </row>
    <row r="489" spans="1:19" hidden="1">
      <c r="A489" s="465"/>
      <c r="B489" s="466"/>
      <c r="C489" s="467"/>
      <c r="D489" s="467"/>
      <c r="E489" s="468"/>
      <c r="F489" s="467"/>
      <c r="G489" s="642"/>
      <c r="H489" s="379" cm="1">
        <f t="array" ref="H489">IF(B489&lt;&gt;"",INDEX(KM!$C$5:$C$20,MATCH(1,($B489&gt;=KM!$A$5:$A$20)*($B489&lt;=KM!$B$5:$B$20),0)),0)</f>
        <v>0</v>
      </c>
      <c r="I489" s="63">
        <f t="shared" si="71"/>
        <v>0</v>
      </c>
      <c r="J489" s="474"/>
      <c r="K489" s="494"/>
      <c r="L489" s="496" t="str">
        <f>IF(AND('1B Tableau financier'!$K$2&lt;&gt;"Pôle",C489&lt;&gt;""),1,"")</f>
        <v/>
      </c>
      <c r="M489" s="501" t="str">
        <f t="shared" si="72"/>
        <v/>
      </c>
      <c r="N489" s="502" t="str">
        <f t="shared" si="73"/>
        <v/>
      </c>
      <c r="O489" s="501" t="str">
        <f t="shared" si="74"/>
        <v/>
      </c>
      <c r="P489" s="63" t="str">
        <f t="shared" si="75"/>
        <v/>
      </c>
      <c r="Q489" s="63"/>
      <c r="R489" s="63"/>
      <c r="S489" s="648"/>
    </row>
    <row r="490" spans="1:19" hidden="1">
      <c r="A490" s="465"/>
      <c r="B490" s="466"/>
      <c r="C490" s="467"/>
      <c r="D490" s="467"/>
      <c r="E490" s="468"/>
      <c r="F490" s="467"/>
      <c r="G490" s="642"/>
      <c r="H490" s="379" cm="1">
        <f t="array" ref="H490">IF(B490&lt;&gt;"",INDEX(KM!$C$5:$C$20,MATCH(1,($B490&gt;=KM!$A$5:$A$20)*($B490&lt;=KM!$B$5:$B$20),0)),0)</f>
        <v>0</v>
      </c>
      <c r="I490" s="63">
        <f t="shared" si="70"/>
        <v>0</v>
      </c>
      <c r="J490" s="474"/>
      <c r="K490" s="494"/>
      <c r="L490" s="496" t="str">
        <f>IF(AND('1B Tableau financier'!$K$2&lt;&gt;"Pôle",C490&lt;&gt;""),1,"")</f>
        <v/>
      </c>
      <c r="M490" s="501" t="str">
        <f t="shared" si="66"/>
        <v/>
      </c>
      <c r="N490" s="502" t="str">
        <f t="shared" si="67"/>
        <v/>
      </c>
      <c r="O490" s="501" t="str">
        <f t="shared" si="74"/>
        <v/>
      </c>
      <c r="P490" s="63" t="str">
        <f t="shared" si="75"/>
        <v/>
      </c>
      <c r="Q490" s="63"/>
      <c r="R490" s="63"/>
      <c r="S490" s="648"/>
    </row>
    <row r="491" spans="1:19" hidden="1">
      <c r="A491" s="469"/>
      <c r="B491" s="466"/>
      <c r="C491" s="467"/>
      <c r="D491" s="467"/>
      <c r="E491" s="468"/>
      <c r="F491" s="467"/>
      <c r="G491" s="642"/>
      <c r="H491" s="379" cm="1">
        <f t="array" ref="H491">IF(B491&lt;&gt;"",INDEX(KM!$C$5:$C$20,MATCH(1,($B491&gt;=KM!$A$5:$A$20)*($B491&lt;=KM!$B$5:$B$20),0)),0)</f>
        <v>0</v>
      </c>
      <c r="I491" s="63">
        <f t="shared" si="70"/>
        <v>0</v>
      </c>
      <c r="J491" s="474"/>
      <c r="K491" s="494"/>
      <c r="L491" s="496" t="str">
        <f>IF(AND('1B Tableau financier'!$K$2&lt;&gt;"Pôle",C491&lt;&gt;""),1,"")</f>
        <v/>
      </c>
      <c r="M491" s="501" t="str">
        <f t="shared" si="66"/>
        <v/>
      </c>
      <c r="N491" s="502" t="str">
        <f t="shared" si="67"/>
        <v/>
      </c>
      <c r="O491" s="501" t="str">
        <f t="shared" si="74"/>
        <v/>
      </c>
      <c r="P491" s="63" t="str">
        <f t="shared" si="75"/>
        <v/>
      </c>
      <c r="Q491" s="63"/>
      <c r="R491" s="63"/>
      <c r="S491" s="648"/>
    </row>
    <row r="492" spans="1:19" ht="15.75" thickBot="1">
      <c r="A492" s="470"/>
      <c r="B492" s="471"/>
      <c r="C492" s="472"/>
      <c r="D492" s="472"/>
      <c r="E492" s="473"/>
      <c r="F492" s="472"/>
      <c r="G492" s="643"/>
      <c r="H492" s="380" cm="1">
        <f t="array" ref="H492">IF(B492&lt;&gt;"",INDEX(KM!$C$5:$C$20,MATCH(1,($B492&gt;=KM!$A$5:$A$20)*($B492&lt;=KM!$B$5:$B$20),0)),0)</f>
        <v>0</v>
      </c>
      <c r="I492" s="64">
        <f>G492*H492</f>
        <v>0</v>
      </c>
      <c r="J492" s="475"/>
      <c r="K492" s="495"/>
      <c r="L492" s="497" t="str">
        <f>IF(AND('1B Tableau financier'!$K$2&lt;&gt;"Pôle",C492&lt;&gt;""),1,"")</f>
        <v/>
      </c>
      <c r="M492" s="503" t="str">
        <f t="shared" si="66"/>
        <v/>
      </c>
      <c r="N492" s="504" t="str">
        <f t="shared" si="67"/>
        <v/>
      </c>
      <c r="O492" s="501" t="str">
        <f t="shared" si="74"/>
        <v/>
      </c>
      <c r="P492" s="63" t="str">
        <f t="shared" si="75"/>
        <v/>
      </c>
      <c r="Q492" s="63"/>
      <c r="R492" s="63"/>
      <c r="S492" s="648"/>
    </row>
    <row r="493" spans="1:19" ht="15.75" thickBot="1">
      <c r="F493" s="458"/>
      <c r="G493" s="661"/>
      <c r="H493" s="661"/>
      <c r="I493" s="661"/>
      <c r="J493" s="662" t="str">
        <f>"Montant total des frais de déplacement pour "&amp;C400</f>
        <v>Montant total des frais de déplacement pour 0</v>
      </c>
      <c r="K493" s="662"/>
      <c r="L493" s="662"/>
      <c r="M493" s="641">
        <f t="shared" ref="M493:R493" si="79">SUM(M402:M492)</f>
        <v>0</v>
      </c>
      <c r="N493" s="641">
        <f t="shared" si="79"/>
        <v>0</v>
      </c>
      <c r="O493" s="641">
        <f t="shared" si="79"/>
        <v>0</v>
      </c>
      <c r="P493" s="641">
        <f t="shared" si="79"/>
        <v>0</v>
      </c>
      <c r="Q493" s="653">
        <f t="shared" si="79"/>
        <v>0</v>
      </c>
      <c r="R493" s="653">
        <f t="shared" si="79"/>
        <v>0</v>
      </c>
      <c r="S493" s="649"/>
    </row>
    <row r="495" spans="1:19" ht="15.75" thickBot="1"/>
    <row r="496" spans="1:19" ht="16.5" thickBot="1">
      <c r="A496" s="428" t="s">
        <v>293</v>
      </c>
      <c r="B496" s="429"/>
      <c r="C496" s="430">
        <f>'1C TSsalarié6'!$B$8</f>
        <v>0</v>
      </c>
      <c r="D496" s="431"/>
      <c r="E496" s="431"/>
      <c r="F496" s="1288" t="s">
        <v>273</v>
      </c>
      <c r="G496" s="1290" t="s">
        <v>274</v>
      </c>
      <c r="H496" s="1291"/>
      <c r="I496" s="1291"/>
      <c r="J496" s="1306"/>
      <c r="K496" s="1304" t="s">
        <v>275</v>
      </c>
      <c r="L496" s="1288" t="s">
        <v>276</v>
      </c>
      <c r="M496" s="1288" t="s">
        <v>277</v>
      </c>
      <c r="N496" s="1288" t="s">
        <v>278</v>
      </c>
      <c r="O496" s="1103" t="s">
        <v>64</v>
      </c>
      <c r="P496" s="1104"/>
      <c r="Q496" s="1104"/>
      <c r="R496" s="1104"/>
      <c r="S496" s="1105"/>
    </row>
    <row r="497" spans="1:19" ht="51.75" thickBot="1">
      <c r="A497" s="432" t="s">
        <v>279</v>
      </c>
      <c r="B497" s="433" t="s">
        <v>289</v>
      </c>
      <c r="C497" s="434" t="s">
        <v>281</v>
      </c>
      <c r="D497" s="434" t="s">
        <v>282</v>
      </c>
      <c r="E497" s="435" t="s">
        <v>283</v>
      </c>
      <c r="F497" s="1289"/>
      <c r="G497" s="436" t="s">
        <v>284</v>
      </c>
      <c r="H497" s="437" t="s">
        <v>285</v>
      </c>
      <c r="I497" s="437" t="s">
        <v>286</v>
      </c>
      <c r="J497" s="436" t="s">
        <v>287</v>
      </c>
      <c r="K497" s="1305"/>
      <c r="L497" s="1289"/>
      <c r="M497" s="1289"/>
      <c r="N497" s="1289"/>
      <c r="O497" s="219" t="s">
        <v>95</v>
      </c>
      <c r="P497" s="639" t="s">
        <v>96</v>
      </c>
      <c r="Q497" s="220" t="s">
        <v>97</v>
      </c>
      <c r="R497" s="220" t="s">
        <v>98</v>
      </c>
      <c r="S497" s="640" t="s">
        <v>67</v>
      </c>
    </row>
    <row r="498" spans="1:19">
      <c r="A498" s="461"/>
      <c r="B498" s="462"/>
      <c r="C498" s="463"/>
      <c r="D498" s="463"/>
      <c r="E498" s="464"/>
      <c r="F498" s="463"/>
      <c r="G498" s="642"/>
      <c r="H498" s="379" cm="1">
        <f t="array" ref="H498">IF(B498&lt;&gt;"",INDEX(KM!$C$5:$C$20,MATCH(1,($B498&gt;=KM!$A$5:$A$20)*($B498&lt;=KM!$B$5:$B$20),0)),0)</f>
        <v>0</v>
      </c>
      <c r="I498" s="62">
        <f>G498*H498</f>
        <v>0</v>
      </c>
      <c r="J498" s="474"/>
      <c r="K498" s="498"/>
      <c r="L498" s="496" t="str">
        <f>IF(AND('1B Tableau financier'!$K$2&lt;&gt;"Pôle",C498&lt;&gt;""),1,"")</f>
        <v/>
      </c>
      <c r="M498" s="499" t="str">
        <f>IF(L498=1,I498+J498+K498,"")</f>
        <v/>
      </c>
      <c r="N498" s="500" t="str">
        <f>IF(L498=2,(I498+J498+K498)/2,"")</f>
        <v/>
      </c>
      <c r="O498" s="499" t="str">
        <f>IF(M498="","",M498-Q498)</f>
        <v/>
      </c>
      <c r="P498" s="62" t="str">
        <f>IF(N498="","",N498-R498)</f>
        <v/>
      </c>
      <c r="Q498" s="62"/>
      <c r="R498" s="62"/>
      <c r="S498" s="647"/>
    </row>
    <row r="499" spans="1:19">
      <c r="A499" s="465"/>
      <c r="B499" s="466"/>
      <c r="C499" s="467"/>
      <c r="D499" s="467"/>
      <c r="E499" s="468"/>
      <c r="F499" s="467"/>
      <c r="G499" s="642"/>
      <c r="H499" s="379" cm="1">
        <f t="array" ref="H499">IF(B499&lt;&gt;"",INDEX(KM!$C$5:$C$20,MATCH(1,($B499&gt;=KM!$A$5:$A$20)*($B499&lt;=KM!$B$5:$B$20),0)),0)</f>
        <v>0</v>
      </c>
      <c r="I499" s="63">
        <f>G499*H499</f>
        <v>0</v>
      </c>
      <c r="J499" s="474"/>
      <c r="K499" s="494"/>
      <c r="L499" s="496" t="str">
        <f>IF(AND('1B Tableau financier'!$K$2&lt;&gt;"Pôle",C499&lt;&gt;""),1,"")</f>
        <v/>
      </c>
      <c r="M499" s="501" t="str">
        <f t="shared" ref="M499:M588" si="80">IF(L499=1,I499+J499+K499,"")</f>
        <v/>
      </c>
      <c r="N499" s="502" t="str">
        <f t="shared" ref="N499:N588" si="81">IF(L499=2,(I499+J499+K499)/2,"")</f>
        <v/>
      </c>
      <c r="O499" s="501" t="str">
        <f t="shared" ref="O499:O562" si="82">IF(M499="","",M499-Q499)</f>
        <v/>
      </c>
      <c r="P499" s="63" t="str">
        <f t="shared" ref="P499:P562" si="83">IF(N499="","",N499-R499)</f>
        <v/>
      </c>
      <c r="Q499" s="63"/>
      <c r="R499" s="63"/>
      <c r="S499" s="648"/>
    </row>
    <row r="500" spans="1:19">
      <c r="A500" s="465"/>
      <c r="B500" s="466"/>
      <c r="C500" s="467"/>
      <c r="D500" s="467"/>
      <c r="E500" s="468"/>
      <c r="F500" s="467"/>
      <c r="G500" s="642"/>
      <c r="H500" s="379" cm="1">
        <f t="array" ref="H500">IF(B500&lt;&gt;"",INDEX(KM!$C$5:$C$20,MATCH(1,($B500&gt;=KM!$A$5:$A$20)*($B500&lt;=KM!$B$5:$B$20),0)),0)</f>
        <v>0</v>
      </c>
      <c r="I500" s="63">
        <f t="shared" ref="I500:I587" si="84">G500*H500</f>
        <v>0</v>
      </c>
      <c r="J500" s="474"/>
      <c r="K500" s="494"/>
      <c r="L500" s="496" t="str">
        <f>IF(AND('1B Tableau financier'!$K$2&lt;&gt;"Pôle",C500&lt;&gt;""),1,"")</f>
        <v/>
      </c>
      <c r="M500" s="501" t="str">
        <f t="shared" si="80"/>
        <v/>
      </c>
      <c r="N500" s="502" t="str">
        <f t="shared" si="81"/>
        <v/>
      </c>
      <c r="O500" s="501" t="str">
        <f t="shared" si="82"/>
        <v/>
      </c>
      <c r="P500" s="63" t="str">
        <f t="shared" si="83"/>
        <v/>
      </c>
      <c r="Q500" s="63"/>
      <c r="R500" s="63"/>
      <c r="S500" s="648"/>
    </row>
    <row r="501" spans="1:19">
      <c r="A501" s="465"/>
      <c r="B501" s="466"/>
      <c r="C501" s="467"/>
      <c r="D501" s="467"/>
      <c r="E501" s="468"/>
      <c r="F501" s="467"/>
      <c r="G501" s="642"/>
      <c r="H501" s="379" cm="1">
        <f t="array" ref="H501">IF(B501&lt;&gt;"",INDEX(KM!$C$5:$C$20,MATCH(1,($B501&gt;=KM!$A$5:$A$20)*($B501&lt;=KM!$B$5:$B$20),0)),0)</f>
        <v>0</v>
      </c>
      <c r="I501" s="63">
        <f t="shared" si="84"/>
        <v>0</v>
      </c>
      <c r="J501" s="474"/>
      <c r="K501" s="494"/>
      <c r="L501" s="496" t="str">
        <f>IF(AND('1B Tableau financier'!$K$2&lt;&gt;"Pôle",C501&lt;&gt;""),1,"")</f>
        <v/>
      </c>
      <c r="M501" s="501" t="str">
        <f t="shared" si="80"/>
        <v/>
      </c>
      <c r="N501" s="502" t="str">
        <f t="shared" si="81"/>
        <v/>
      </c>
      <c r="O501" s="501" t="str">
        <f t="shared" si="82"/>
        <v/>
      </c>
      <c r="P501" s="63" t="str">
        <f t="shared" si="83"/>
        <v/>
      </c>
      <c r="Q501" s="63"/>
      <c r="R501" s="63"/>
      <c r="S501" s="648"/>
    </row>
    <row r="502" spans="1:19">
      <c r="A502" s="465"/>
      <c r="B502" s="466"/>
      <c r="C502" s="467"/>
      <c r="D502" s="467"/>
      <c r="E502" s="468"/>
      <c r="F502" s="467"/>
      <c r="G502" s="642"/>
      <c r="H502" s="379" cm="1">
        <f t="array" ref="H502">IF(B502&lt;&gt;"",INDEX(KM!$C$5:$C$20,MATCH(1,($B502&gt;=KM!$A$5:$A$20)*($B502&lt;=KM!$B$5:$B$20),0)),0)</f>
        <v>0</v>
      </c>
      <c r="I502" s="63">
        <f t="shared" si="84"/>
        <v>0</v>
      </c>
      <c r="J502" s="474"/>
      <c r="K502" s="494"/>
      <c r="L502" s="496" t="str">
        <f>IF(AND('1B Tableau financier'!$K$2&lt;&gt;"Pôle",C502&lt;&gt;""),1,"")</f>
        <v/>
      </c>
      <c r="M502" s="501" t="str">
        <f t="shared" si="80"/>
        <v/>
      </c>
      <c r="N502" s="502" t="str">
        <f t="shared" si="81"/>
        <v/>
      </c>
      <c r="O502" s="501" t="str">
        <f t="shared" si="82"/>
        <v/>
      </c>
      <c r="P502" s="63" t="str">
        <f t="shared" si="83"/>
        <v/>
      </c>
      <c r="Q502" s="63"/>
      <c r="R502" s="63"/>
      <c r="S502" s="648"/>
    </row>
    <row r="503" spans="1:19">
      <c r="A503" s="465"/>
      <c r="B503" s="466"/>
      <c r="C503" s="467"/>
      <c r="D503" s="467"/>
      <c r="E503" s="468"/>
      <c r="F503" s="467"/>
      <c r="G503" s="642"/>
      <c r="H503" s="379" cm="1">
        <f t="array" ref="H503">IF(B503&lt;&gt;"",INDEX(KM!$C$5:$C$20,MATCH(1,($B503&gt;=KM!$A$5:$A$20)*($B503&lt;=KM!$B$5:$B$20),0)),0)</f>
        <v>0</v>
      </c>
      <c r="I503" s="63">
        <f t="shared" si="84"/>
        <v>0</v>
      </c>
      <c r="J503" s="474"/>
      <c r="K503" s="494"/>
      <c r="L503" s="496" t="str">
        <f>IF(AND('1B Tableau financier'!$K$2&lt;&gt;"Pôle",C503&lt;&gt;""),1,"")</f>
        <v/>
      </c>
      <c r="M503" s="501" t="str">
        <f t="shared" si="80"/>
        <v/>
      </c>
      <c r="N503" s="502" t="str">
        <f t="shared" si="81"/>
        <v/>
      </c>
      <c r="O503" s="501" t="str">
        <f t="shared" si="82"/>
        <v/>
      </c>
      <c r="P503" s="63" t="str">
        <f t="shared" si="83"/>
        <v/>
      </c>
      <c r="Q503" s="63"/>
      <c r="R503" s="63"/>
      <c r="S503" s="648"/>
    </row>
    <row r="504" spans="1:19">
      <c r="A504" s="465"/>
      <c r="B504" s="466"/>
      <c r="C504" s="467"/>
      <c r="D504" s="467"/>
      <c r="E504" s="468"/>
      <c r="F504" s="467"/>
      <c r="G504" s="642"/>
      <c r="H504" s="379" cm="1">
        <f t="array" ref="H504">IF(B504&lt;&gt;"",INDEX(KM!$C$5:$C$20,MATCH(1,($B504&gt;=KM!$A$5:$A$20)*($B504&lt;=KM!$B$5:$B$20),0)),0)</f>
        <v>0</v>
      </c>
      <c r="I504" s="63">
        <f t="shared" si="84"/>
        <v>0</v>
      </c>
      <c r="J504" s="474"/>
      <c r="K504" s="494"/>
      <c r="L504" s="496" t="str">
        <f>IF(AND('1B Tableau financier'!$K$2&lt;&gt;"Pôle",C504&lt;&gt;""),1,"")</f>
        <v/>
      </c>
      <c r="M504" s="501" t="str">
        <f t="shared" si="80"/>
        <v/>
      </c>
      <c r="N504" s="502" t="str">
        <f t="shared" si="81"/>
        <v/>
      </c>
      <c r="O504" s="501" t="str">
        <f t="shared" si="82"/>
        <v/>
      </c>
      <c r="P504" s="63" t="str">
        <f t="shared" si="83"/>
        <v/>
      </c>
      <c r="Q504" s="63"/>
      <c r="R504" s="63"/>
      <c r="S504" s="648"/>
    </row>
    <row r="505" spans="1:19">
      <c r="A505" s="465"/>
      <c r="B505" s="466"/>
      <c r="C505" s="467"/>
      <c r="D505" s="467"/>
      <c r="E505" s="468"/>
      <c r="F505" s="467"/>
      <c r="G505" s="642"/>
      <c r="H505" s="379" cm="1">
        <f t="array" ref="H505">IF(B505&lt;&gt;"",INDEX(KM!$C$5:$C$20,MATCH(1,($B505&gt;=KM!$A$5:$A$20)*($B505&lt;=KM!$B$5:$B$20),0)),0)</f>
        <v>0</v>
      </c>
      <c r="I505" s="63">
        <f t="shared" si="84"/>
        <v>0</v>
      </c>
      <c r="J505" s="474"/>
      <c r="K505" s="494"/>
      <c r="L505" s="496" t="str">
        <f>IF(AND('1B Tableau financier'!$K$2&lt;&gt;"Pôle",C505&lt;&gt;""),1,"")</f>
        <v/>
      </c>
      <c r="M505" s="501" t="str">
        <f t="shared" si="80"/>
        <v/>
      </c>
      <c r="N505" s="502" t="str">
        <f t="shared" si="81"/>
        <v/>
      </c>
      <c r="O505" s="501" t="str">
        <f t="shared" si="82"/>
        <v/>
      </c>
      <c r="P505" s="63" t="str">
        <f t="shared" si="83"/>
        <v/>
      </c>
      <c r="Q505" s="63"/>
      <c r="R505" s="63"/>
      <c r="S505" s="648"/>
    </row>
    <row r="506" spans="1:19">
      <c r="A506" s="465"/>
      <c r="B506" s="466"/>
      <c r="C506" s="467"/>
      <c r="D506" s="467"/>
      <c r="E506" s="468"/>
      <c r="F506" s="467"/>
      <c r="G506" s="642"/>
      <c r="H506" s="379" cm="1">
        <f t="array" ref="H506">IF(B506&lt;&gt;"",INDEX(KM!$C$5:$C$20,MATCH(1,($B506&gt;=KM!$A$5:$A$20)*($B506&lt;=KM!$B$5:$B$20),0)),0)</f>
        <v>0</v>
      </c>
      <c r="I506" s="63">
        <f t="shared" si="84"/>
        <v>0</v>
      </c>
      <c r="J506" s="474"/>
      <c r="K506" s="494"/>
      <c r="L506" s="496" t="str">
        <f>IF(AND('1B Tableau financier'!$K$2&lt;&gt;"Pôle",C506&lt;&gt;""),1,"")</f>
        <v/>
      </c>
      <c r="M506" s="501" t="str">
        <f t="shared" si="80"/>
        <v/>
      </c>
      <c r="N506" s="502" t="str">
        <f t="shared" si="81"/>
        <v/>
      </c>
      <c r="O506" s="501" t="str">
        <f t="shared" si="82"/>
        <v/>
      </c>
      <c r="P506" s="63" t="str">
        <f t="shared" si="83"/>
        <v/>
      </c>
      <c r="Q506" s="63"/>
      <c r="R506" s="63"/>
      <c r="S506" s="648"/>
    </row>
    <row r="507" spans="1:19">
      <c r="A507" s="465"/>
      <c r="B507" s="466"/>
      <c r="C507" s="467"/>
      <c r="D507" s="467"/>
      <c r="E507" s="468"/>
      <c r="F507" s="467"/>
      <c r="G507" s="642"/>
      <c r="H507" s="379" cm="1">
        <f t="array" ref="H507">IF(B507&lt;&gt;"",INDEX(KM!$C$5:$C$20,MATCH(1,($B507&gt;=KM!$A$5:$A$20)*($B507&lt;=KM!$B$5:$B$20),0)),0)</f>
        <v>0</v>
      </c>
      <c r="I507" s="63">
        <f t="shared" si="84"/>
        <v>0</v>
      </c>
      <c r="J507" s="474"/>
      <c r="K507" s="494"/>
      <c r="L507" s="496" t="str">
        <f>IF(AND('1B Tableau financier'!$K$2&lt;&gt;"Pôle",C507&lt;&gt;""),1,"")</f>
        <v/>
      </c>
      <c r="M507" s="501" t="str">
        <f t="shared" si="80"/>
        <v/>
      </c>
      <c r="N507" s="502" t="str">
        <f t="shared" si="81"/>
        <v/>
      </c>
      <c r="O507" s="501" t="str">
        <f t="shared" si="82"/>
        <v/>
      </c>
      <c r="P507" s="63" t="str">
        <f t="shared" si="83"/>
        <v/>
      </c>
      <c r="Q507" s="63"/>
      <c r="R507" s="63"/>
      <c r="S507" s="648"/>
    </row>
    <row r="508" spans="1:19">
      <c r="A508" s="465"/>
      <c r="B508" s="466"/>
      <c r="C508" s="467"/>
      <c r="D508" s="467"/>
      <c r="E508" s="468"/>
      <c r="F508" s="467"/>
      <c r="G508" s="642"/>
      <c r="H508" s="379" cm="1">
        <f t="array" ref="H508">IF(B508&lt;&gt;"",INDEX(KM!$C$5:$C$20,MATCH(1,($B508&gt;=KM!$A$5:$A$20)*($B508&lt;=KM!$B$5:$B$20),0)),0)</f>
        <v>0</v>
      </c>
      <c r="I508" s="63">
        <f t="shared" si="84"/>
        <v>0</v>
      </c>
      <c r="J508" s="474"/>
      <c r="K508" s="494"/>
      <c r="L508" s="496" t="str">
        <f>IF(AND('1B Tableau financier'!$K$2&lt;&gt;"Pôle",C508&lt;&gt;""),1,"")</f>
        <v/>
      </c>
      <c r="M508" s="501" t="str">
        <f t="shared" si="80"/>
        <v/>
      </c>
      <c r="N508" s="502" t="str">
        <f t="shared" si="81"/>
        <v/>
      </c>
      <c r="O508" s="501" t="str">
        <f t="shared" si="82"/>
        <v/>
      </c>
      <c r="P508" s="63" t="str">
        <f t="shared" si="83"/>
        <v/>
      </c>
      <c r="Q508" s="63"/>
      <c r="R508" s="63"/>
      <c r="S508" s="648"/>
    </row>
    <row r="509" spans="1:19">
      <c r="A509" s="465"/>
      <c r="B509" s="466"/>
      <c r="C509" s="467"/>
      <c r="D509" s="467"/>
      <c r="E509" s="468"/>
      <c r="F509" s="467"/>
      <c r="G509" s="642"/>
      <c r="H509" s="379" cm="1">
        <f t="array" ref="H509">IF(B509&lt;&gt;"",INDEX(KM!$C$5:$C$20,MATCH(1,($B509&gt;=KM!$A$5:$A$20)*($B509&lt;=KM!$B$5:$B$20),0)),0)</f>
        <v>0</v>
      </c>
      <c r="I509" s="63">
        <f t="shared" si="84"/>
        <v>0</v>
      </c>
      <c r="J509" s="474"/>
      <c r="K509" s="494"/>
      <c r="L509" s="496" t="str">
        <f>IF(AND('1B Tableau financier'!$K$2&lt;&gt;"Pôle",C509&lt;&gt;""),1,"")</f>
        <v/>
      </c>
      <c r="M509" s="501" t="str">
        <f t="shared" si="80"/>
        <v/>
      </c>
      <c r="N509" s="502" t="str">
        <f t="shared" si="81"/>
        <v/>
      </c>
      <c r="O509" s="501" t="str">
        <f t="shared" si="82"/>
        <v/>
      </c>
      <c r="P509" s="63" t="str">
        <f t="shared" si="83"/>
        <v/>
      </c>
      <c r="Q509" s="63"/>
      <c r="R509" s="63"/>
      <c r="S509" s="648"/>
    </row>
    <row r="510" spans="1:19">
      <c r="A510" s="465"/>
      <c r="B510" s="466"/>
      <c r="C510" s="467"/>
      <c r="D510" s="467"/>
      <c r="E510" s="468"/>
      <c r="F510" s="467"/>
      <c r="G510" s="642"/>
      <c r="H510" s="379" cm="1">
        <f t="array" ref="H510">IF(B510&lt;&gt;"",INDEX(KM!$C$5:$C$20,MATCH(1,($B510&gt;=KM!$A$5:$A$20)*($B510&lt;=KM!$B$5:$B$20),0)),0)</f>
        <v>0</v>
      </c>
      <c r="I510" s="63">
        <f t="shared" si="84"/>
        <v>0</v>
      </c>
      <c r="J510" s="474"/>
      <c r="K510" s="494"/>
      <c r="L510" s="496" t="str">
        <f>IF(AND('1B Tableau financier'!$K$2&lt;&gt;"Pôle",C510&lt;&gt;""),1,"")</f>
        <v/>
      </c>
      <c r="M510" s="501" t="str">
        <f t="shared" si="80"/>
        <v/>
      </c>
      <c r="N510" s="502" t="str">
        <f t="shared" si="81"/>
        <v/>
      </c>
      <c r="O510" s="501" t="str">
        <f t="shared" si="82"/>
        <v/>
      </c>
      <c r="P510" s="63" t="str">
        <f t="shared" si="83"/>
        <v/>
      </c>
      <c r="Q510" s="63"/>
      <c r="R510" s="63"/>
      <c r="S510" s="648"/>
    </row>
    <row r="511" spans="1:19">
      <c r="A511" s="465"/>
      <c r="B511" s="466"/>
      <c r="C511" s="467"/>
      <c r="D511" s="467"/>
      <c r="E511" s="468"/>
      <c r="F511" s="467"/>
      <c r="G511" s="642"/>
      <c r="H511" s="379" cm="1">
        <f t="array" ref="H511">IF(B511&lt;&gt;"",INDEX(KM!$C$5:$C$20,MATCH(1,($B511&gt;=KM!$A$5:$A$20)*($B511&lt;=KM!$B$5:$B$20),0)),0)</f>
        <v>0</v>
      </c>
      <c r="I511" s="63">
        <f t="shared" si="84"/>
        <v>0</v>
      </c>
      <c r="J511" s="474"/>
      <c r="K511" s="494"/>
      <c r="L511" s="496" t="str">
        <f>IF(AND('1B Tableau financier'!$K$2&lt;&gt;"Pôle",C511&lt;&gt;""),1,"")</f>
        <v/>
      </c>
      <c r="M511" s="501" t="str">
        <f t="shared" si="80"/>
        <v/>
      </c>
      <c r="N511" s="502" t="str">
        <f t="shared" si="81"/>
        <v/>
      </c>
      <c r="O511" s="501" t="str">
        <f t="shared" si="82"/>
        <v/>
      </c>
      <c r="P511" s="63" t="str">
        <f t="shared" si="83"/>
        <v/>
      </c>
      <c r="Q511" s="63"/>
      <c r="R511" s="63"/>
      <c r="S511" s="648"/>
    </row>
    <row r="512" spans="1:19">
      <c r="A512" s="465"/>
      <c r="B512" s="466"/>
      <c r="C512" s="467"/>
      <c r="D512" s="467"/>
      <c r="E512" s="468"/>
      <c r="F512" s="467"/>
      <c r="G512" s="642"/>
      <c r="H512" s="379" cm="1">
        <f t="array" ref="H512">IF(B512&lt;&gt;"",INDEX(KM!$C$5:$C$20,MATCH(1,($B512&gt;=KM!$A$5:$A$20)*($B512&lt;=KM!$B$5:$B$20),0)),0)</f>
        <v>0</v>
      </c>
      <c r="I512" s="63">
        <f t="shared" si="84"/>
        <v>0</v>
      </c>
      <c r="J512" s="474"/>
      <c r="K512" s="494"/>
      <c r="L512" s="496" t="str">
        <f>IF(AND('1B Tableau financier'!$K$2&lt;&gt;"Pôle",C512&lt;&gt;""),1,"")</f>
        <v/>
      </c>
      <c r="M512" s="501" t="str">
        <f t="shared" si="80"/>
        <v/>
      </c>
      <c r="N512" s="502" t="str">
        <f t="shared" si="81"/>
        <v/>
      </c>
      <c r="O512" s="501" t="str">
        <f t="shared" si="82"/>
        <v/>
      </c>
      <c r="P512" s="63" t="str">
        <f t="shared" si="83"/>
        <v/>
      </c>
      <c r="Q512" s="63"/>
      <c r="R512" s="63"/>
      <c r="S512" s="648"/>
    </row>
    <row r="513" spans="1:19">
      <c r="A513" s="465"/>
      <c r="B513" s="466"/>
      <c r="C513" s="467"/>
      <c r="D513" s="467"/>
      <c r="E513" s="468"/>
      <c r="F513" s="467"/>
      <c r="G513" s="642"/>
      <c r="H513" s="379" cm="1">
        <f t="array" ref="H513">IF(B513&lt;&gt;"",INDEX(KM!$C$5:$C$20,MATCH(1,($B513&gt;=KM!$A$5:$A$20)*($B513&lt;=KM!$B$5:$B$20),0)),0)</f>
        <v>0</v>
      </c>
      <c r="I513" s="63">
        <f t="shared" si="84"/>
        <v>0</v>
      </c>
      <c r="J513" s="474"/>
      <c r="K513" s="494"/>
      <c r="L513" s="496" t="str">
        <f>IF(AND('1B Tableau financier'!$K$2&lt;&gt;"Pôle",C513&lt;&gt;""),1,"")</f>
        <v/>
      </c>
      <c r="M513" s="501" t="str">
        <f t="shared" si="80"/>
        <v/>
      </c>
      <c r="N513" s="502" t="str">
        <f t="shared" si="81"/>
        <v/>
      </c>
      <c r="O513" s="501" t="str">
        <f t="shared" si="82"/>
        <v/>
      </c>
      <c r="P513" s="63" t="str">
        <f t="shared" si="83"/>
        <v/>
      </c>
      <c r="Q513" s="63"/>
      <c r="R513" s="63"/>
      <c r="S513" s="648"/>
    </row>
    <row r="514" spans="1:19">
      <c r="A514" s="465"/>
      <c r="B514" s="466"/>
      <c r="C514" s="467"/>
      <c r="D514" s="467"/>
      <c r="E514" s="468"/>
      <c r="F514" s="467"/>
      <c r="G514" s="642"/>
      <c r="H514" s="379" cm="1">
        <f t="array" ref="H514">IF(B514&lt;&gt;"",INDEX(KM!$C$5:$C$20,MATCH(1,($B514&gt;=KM!$A$5:$A$20)*($B514&lt;=KM!$B$5:$B$20),0)),0)</f>
        <v>0</v>
      </c>
      <c r="I514" s="63">
        <f t="shared" si="84"/>
        <v>0</v>
      </c>
      <c r="J514" s="474"/>
      <c r="K514" s="494"/>
      <c r="L514" s="496" t="str">
        <f>IF(AND('1B Tableau financier'!$K$2&lt;&gt;"Pôle",C514&lt;&gt;""),1,"")</f>
        <v/>
      </c>
      <c r="M514" s="501" t="str">
        <f t="shared" si="80"/>
        <v/>
      </c>
      <c r="N514" s="502" t="str">
        <f t="shared" si="81"/>
        <v/>
      </c>
      <c r="O514" s="501" t="str">
        <f t="shared" si="82"/>
        <v/>
      </c>
      <c r="P514" s="63" t="str">
        <f t="shared" si="83"/>
        <v/>
      </c>
      <c r="Q514" s="63"/>
      <c r="R514" s="63"/>
      <c r="S514" s="648"/>
    </row>
    <row r="515" spans="1:19">
      <c r="A515" s="465"/>
      <c r="B515" s="466"/>
      <c r="C515" s="467"/>
      <c r="D515" s="467"/>
      <c r="E515" s="468"/>
      <c r="F515" s="467"/>
      <c r="G515" s="642"/>
      <c r="H515" s="379" cm="1">
        <f t="array" ref="H515">IF(B515&lt;&gt;"",INDEX(KM!$C$5:$C$20,MATCH(1,($B515&gt;=KM!$A$5:$A$20)*($B515&lt;=KM!$B$5:$B$20),0)),0)</f>
        <v>0</v>
      </c>
      <c r="I515" s="63">
        <f t="shared" si="84"/>
        <v>0</v>
      </c>
      <c r="J515" s="474"/>
      <c r="K515" s="494"/>
      <c r="L515" s="496" t="str">
        <f>IF(AND('1B Tableau financier'!$K$2&lt;&gt;"Pôle",C515&lt;&gt;""),1,"")</f>
        <v/>
      </c>
      <c r="M515" s="501" t="str">
        <f t="shared" si="80"/>
        <v/>
      </c>
      <c r="N515" s="502" t="str">
        <f t="shared" si="81"/>
        <v/>
      </c>
      <c r="O515" s="501" t="str">
        <f t="shared" si="82"/>
        <v/>
      </c>
      <c r="P515" s="63" t="str">
        <f t="shared" si="83"/>
        <v/>
      </c>
      <c r="Q515" s="63"/>
      <c r="R515" s="63"/>
      <c r="S515" s="648"/>
    </row>
    <row r="516" spans="1:19">
      <c r="A516" s="465"/>
      <c r="B516" s="466"/>
      <c r="C516" s="467"/>
      <c r="D516" s="467"/>
      <c r="E516" s="468"/>
      <c r="F516" s="467"/>
      <c r="G516" s="642"/>
      <c r="H516" s="379" cm="1">
        <f t="array" ref="H516">IF(B516&lt;&gt;"",INDEX(KM!$C$5:$C$20,MATCH(1,($B516&gt;=KM!$A$5:$A$20)*($B516&lt;=KM!$B$5:$B$20),0)),0)</f>
        <v>0</v>
      </c>
      <c r="I516" s="63">
        <f t="shared" si="84"/>
        <v>0</v>
      </c>
      <c r="J516" s="474"/>
      <c r="K516" s="494"/>
      <c r="L516" s="496" t="str">
        <f>IF(AND('1B Tableau financier'!$K$2&lt;&gt;"Pôle",C516&lt;&gt;""),1,"")</f>
        <v/>
      </c>
      <c r="M516" s="501" t="str">
        <f t="shared" si="80"/>
        <v/>
      </c>
      <c r="N516" s="502" t="str">
        <f t="shared" si="81"/>
        <v/>
      </c>
      <c r="O516" s="501" t="str">
        <f t="shared" si="82"/>
        <v/>
      </c>
      <c r="P516" s="63" t="str">
        <f t="shared" si="83"/>
        <v/>
      </c>
      <c r="Q516" s="63"/>
      <c r="R516" s="63"/>
      <c r="S516" s="648"/>
    </row>
    <row r="517" spans="1:19">
      <c r="A517" s="465"/>
      <c r="B517" s="466"/>
      <c r="C517" s="467"/>
      <c r="D517" s="467"/>
      <c r="E517" s="468"/>
      <c r="F517" s="467"/>
      <c r="G517" s="642"/>
      <c r="H517" s="379" cm="1">
        <f t="array" ref="H517">IF(B517&lt;&gt;"",INDEX(KM!$C$5:$C$20,MATCH(1,($B517&gt;=KM!$A$5:$A$20)*($B517&lt;=KM!$B$5:$B$20),0)),0)</f>
        <v>0</v>
      </c>
      <c r="I517" s="63">
        <f t="shared" ref="I517:I547" si="85">G517*H517</f>
        <v>0</v>
      </c>
      <c r="J517" s="474"/>
      <c r="K517" s="494"/>
      <c r="L517" s="496" t="str">
        <f>IF(AND('1B Tableau financier'!$K$2&lt;&gt;"Pôle",C517&lt;&gt;""),1,"")</f>
        <v/>
      </c>
      <c r="M517" s="501" t="str">
        <f t="shared" ref="M517:M547" si="86">IF(L517=1,I517+J517+K517,"")</f>
        <v/>
      </c>
      <c r="N517" s="502" t="str">
        <f t="shared" ref="N517:N547" si="87">IF(L517=2,(I517+J517+K517)/2,"")</f>
        <v/>
      </c>
      <c r="O517" s="501" t="str">
        <f t="shared" si="82"/>
        <v/>
      </c>
      <c r="P517" s="63" t="str">
        <f t="shared" si="83"/>
        <v/>
      </c>
      <c r="Q517" s="63"/>
      <c r="R517" s="63"/>
      <c r="S517" s="648"/>
    </row>
    <row r="518" spans="1:19">
      <c r="A518" s="465"/>
      <c r="B518" s="466"/>
      <c r="C518" s="467"/>
      <c r="D518" s="467"/>
      <c r="E518" s="468"/>
      <c r="F518" s="467"/>
      <c r="G518" s="642"/>
      <c r="H518" s="379" cm="1">
        <f t="array" ref="H518">IF(B518&lt;&gt;"",INDEX(KM!$C$5:$C$20,MATCH(1,($B518&gt;=KM!$A$5:$A$20)*($B518&lt;=KM!$B$5:$B$20),0)),0)</f>
        <v>0</v>
      </c>
      <c r="I518" s="63">
        <f t="shared" si="85"/>
        <v>0</v>
      </c>
      <c r="J518" s="474"/>
      <c r="K518" s="494"/>
      <c r="L518" s="496" t="str">
        <f>IF(AND('1B Tableau financier'!$K$2&lt;&gt;"Pôle",C518&lt;&gt;""),1,"")</f>
        <v/>
      </c>
      <c r="M518" s="501" t="str">
        <f t="shared" si="86"/>
        <v/>
      </c>
      <c r="N518" s="502" t="str">
        <f t="shared" si="87"/>
        <v/>
      </c>
      <c r="O518" s="501" t="str">
        <f t="shared" si="82"/>
        <v/>
      </c>
      <c r="P518" s="63" t="str">
        <f t="shared" si="83"/>
        <v/>
      </c>
      <c r="Q518" s="63"/>
      <c r="R518" s="63"/>
      <c r="S518" s="648"/>
    </row>
    <row r="519" spans="1:19">
      <c r="A519" s="465"/>
      <c r="B519" s="466"/>
      <c r="C519" s="467"/>
      <c r="D519" s="467"/>
      <c r="E519" s="468"/>
      <c r="F519" s="467"/>
      <c r="G519" s="642"/>
      <c r="H519" s="379" cm="1">
        <f t="array" ref="H519">IF(B519&lt;&gt;"",INDEX(KM!$C$5:$C$20,MATCH(1,($B519&gt;=KM!$A$5:$A$20)*($B519&lt;=KM!$B$5:$B$20),0)),0)</f>
        <v>0</v>
      </c>
      <c r="I519" s="63">
        <f t="shared" si="85"/>
        <v>0</v>
      </c>
      <c r="J519" s="474"/>
      <c r="K519" s="494"/>
      <c r="L519" s="496" t="str">
        <f>IF(AND('1B Tableau financier'!$K$2&lt;&gt;"Pôle",C519&lt;&gt;""),1,"")</f>
        <v/>
      </c>
      <c r="M519" s="501" t="str">
        <f t="shared" si="86"/>
        <v/>
      </c>
      <c r="N519" s="502" t="str">
        <f t="shared" si="87"/>
        <v/>
      </c>
      <c r="O519" s="501" t="str">
        <f t="shared" si="82"/>
        <v/>
      </c>
      <c r="P519" s="63" t="str">
        <f t="shared" si="83"/>
        <v/>
      </c>
      <c r="Q519" s="63"/>
      <c r="R519" s="63"/>
      <c r="S519" s="648"/>
    </row>
    <row r="520" spans="1:19">
      <c r="A520" s="465"/>
      <c r="B520" s="466"/>
      <c r="C520" s="467"/>
      <c r="D520" s="467"/>
      <c r="E520" s="468"/>
      <c r="F520" s="467"/>
      <c r="G520" s="642"/>
      <c r="H520" s="379" cm="1">
        <f t="array" ref="H520">IF(B520&lt;&gt;"",INDEX(KM!$C$5:$C$20,MATCH(1,($B520&gt;=KM!$A$5:$A$20)*($B520&lt;=KM!$B$5:$B$20),0)),0)</f>
        <v>0</v>
      </c>
      <c r="I520" s="63">
        <f t="shared" si="85"/>
        <v>0</v>
      </c>
      <c r="J520" s="474"/>
      <c r="K520" s="494"/>
      <c r="L520" s="496" t="str">
        <f>IF(AND('1B Tableau financier'!$K$2&lt;&gt;"Pôle",C520&lt;&gt;""),1,"")</f>
        <v/>
      </c>
      <c r="M520" s="501" t="str">
        <f t="shared" si="86"/>
        <v/>
      </c>
      <c r="N520" s="502" t="str">
        <f t="shared" si="87"/>
        <v/>
      </c>
      <c r="O520" s="501" t="str">
        <f t="shared" si="82"/>
        <v/>
      </c>
      <c r="P520" s="63" t="str">
        <f t="shared" si="83"/>
        <v/>
      </c>
      <c r="Q520" s="63"/>
      <c r="R520" s="63"/>
      <c r="S520" s="648"/>
    </row>
    <row r="521" spans="1:19">
      <c r="A521" s="465"/>
      <c r="B521" s="466"/>
      <c r="C521" s="467"/>
      <c r="D521" s="467"/>
      <c r="E521" s="468"/>
      <c r="F521" s="467"/>
      <c r="G521" s="642"/>
      <c r="H521" s="379" cm="1">
        <f t="array" ref="H521">IF(B521&lt;&gt;"",INDEX(KM!$C$5:$C$20,MATCH(1,($B521&gt;=KM!$A$5:$A$20)*($B521&lt;=KM!$B$5:$B$20),0)),0)</f>
        <v>0</v>
      </c>
      <c r="I521" s="63">
        <f t="shared" si="85"/>
        <v>0</v>
      </c>
      <c r="J521" s="474"/>
      <c r="K521" s="494"/>
      <c r="L521" s="496" t="str">
        <f>IF(AND('1B Tableau financier'!$K$2&lt;&gt;"Pôle",C521&lt;&gt;""),1,"")</f>
        <v/>
      </c>
      <c r="M521" s="501" t="str">
        <f t="shared" si="86"/>
        <v/>
      </c>
      <c r="N521" s="502" t="str">
        <f t="shared" si="87"/>
        <v/>
      </c>
      <c r="O521" s="501" t="str">
        <f t="shared" si="82"/>
        <v/>
      </c>
      <c r="P521" s="63" t="str">
        <f t="shared" si="83"/>
        <v/>
      </c>
      <c r="Q521" s="63"/>
      <c r="R521" s="63"/>
      <c r="S521" s="648"/>
    </row>
    <row r="522" spans="1:19">
      <c r="A522" s="465"/>
      <c r="B522" s="466"/>
      <c r="C522" s="467"/>
      <c r="D522" s="467"/>
      <c r="E522" s="468"/>
      <c r="F522" s="467"/>
      <c r="G522" s="642"/>
      <c r="H522" s="379" cm="1">
        <f t="array" ref="H522">IF(B522&lt;&gt;"",INDEX(KM!$C$5:$C$20,MATCH(1,($B522&gt;=KM!$A$5:$A$20)*($B522&lt;=KM!$B$5:$B$20),0)),0)</f>
        <v>0</v>
      </c>
      <c r="I522" s="63">
        <f t="shared" si="85"/>
        <v>0</v>
      </c>
      <c r="J522" s="474"/>
      <c r="K522" s="494"/>
      <c r="L522" s="496" t="str">
        <f>IF(AND('1B Tableau financier'!$K$2&lt;&gt;"Pôle",C522&lt;&gt;""),1,"")</f>
        <v/>
      </c>
      <c r="M522" s="501" t="str">
        <f t="shared" si="86"/>
        <v/>
      </c>
      <c r="N522" s="502" t="str">
        <f t="shared" si="87"/>
        <v/>
      </c>
      <c r="O522" s="501" t="str">
        <f t="shared" si="82"/>
        <v/>
      </c>
      <c r="P522" s="63" t="str">
        <f t="shared" si="83"/>
        <v/>
      </c>
      <c r="Q522" s="63"/>
      <c r="R522" s="63"/>
      <c r="S522" s="648"/>
    </row>
    <row r="523" spans="1:19">
      <c r="A523" s="465"/>
      <c r="B523" s="466"/>
      <c r="C523" s="467"/>
      <c r="D523" s="467"/>
      <c r="E523" s="468"/>
      <c r="F523" s="467"/>
      <c r="G523" s="642"/>
      <c r="H523" s="379" cm="1">
        <f t="array" ref="H523">IF(B523&lt;&gt;"",INDEX(KM!$C$5:$C$20,MATCH(1,($B523&gt;=KM!$A$5:$A$20)*($B523&lt;=KM!$B$5:$B$20),0)),0)</f>
        <v>0</v>
      </c>
      <c r="I523" s="63">
        <f t="shared" si="85"/>
        <v>0</v>
      </c>
      <c r="J523" s="474"/>
      <c r="K523" s="494"/>
      <c r="L523" s="496" t="str">
        <f>IF(AND('1B Tableau financier'!$K$2&lt;&gt;"Pôle",C523&lt;&gt;""),1,"")</f>
        <v/>
      </c>
      <c r="M523" s="501" t="str">
        <f t="shared" si="86"/>
        <v/>
      </c>
      <c r="N523" s="502" t="str">
        <f t="shared" si="87"/>
        <v/>
      </c>
      <c r="O523" s="501" t="str">
        <f t="shared" si="82"/>
        <v/>
      </c>
      <c r="P523" s="63" t="str">
        <f t="shared" si="83"/>
        <v/>
      </c>
      <c r="Q523" s="63"/>
      <c r="R523" s="63"/>
      <c r="S523" s="648"/>
    </row>
    <row r="524" spans="1:19">
      <c r="A524" s="465"/>
      <c r="B524" s="466"/>
      <c r="C524" s="467"/>
      <c r="D524" s="467"/>
      <c r="E524" s="468"/>
      <c r="F524" s="467"/>
      <c r="G524" s="642"/>
      <c r="H524" s="379" cm="1">
        <f t="array" ref="H524">IF(B524&lt;&gt;"",INDEX(KM!$C$5:$C$20,MATCH(1,($B524&gt;=KM!$A$5:$A$20)*($B524&lt;=KM!$B$5:$B$20),0)),0)</f>
        <v>0</v>
      </c>
      <c r="I524" s="63">
        <f t="shared" si="85"/>
        <v>0</v>
      </c>
      <c r="J524" s="474"/>
      <c r="K524" s="494"/>
      <c r="L524" s="496" t="str">
        <f>IF(AND('1B Tableau financier'!$K$2&lt;&gt;"Pôle",C524&lt;&gt;""),1,"")</f>
        <v/>
      </c>
      <c r="M524" s="501" t="str">
        <f t="shared" si="86"/>
        <v/>
      </c>
      <c r="N524" s="502" t="str">
        <f t="shared" si="87"/>
        <v/>
      </c>
      <c r="O524" s="501" t="str">
        <f t="shared" si="82"/>
        <v/>
      </c>
      <c r="P524" s="63" t="str">
        <f t="shared" si="83"/>
        <v/>
      </c>
      <c r="Q524" s="63"/>
      <c r="R524" s="63"/>
      <c r="S524" s="648"/>
    </row>
    <row r="525" spans="1:19">
      <c r="A525" s="465"/>
      <c r="B525" s="466"/>
      <c r="C525" s="467"/>
      <c r="D525" s="467"/>
      <c r="E525" s="468"/>
      <c r="F525" s="467"/>
      <c r="G525" s="642"/>
      <c r="H525" s="379" cm="1">
        <f t="array" ref="H525">IF(B525&lt;&gt;"",INDEX(KM!$C$5:$C$20,MATCH(1,($B525&gt;=KM!$A$5:$A$20)*($B525&lt;=KM!$B$5:$B$20),0)),0)</f>
        <v>0</v>
      </c>
      <c r="I525" s="63">
        <f t="shared" si="85"/>
        <v>0</v>
      </c>
      <c r="J525" s="474"/>
      <c r="K525" s="494"/>
      <c r="L525" s="496" t="str">
        <f>IF(AND('1B Tableau financier'!$K$2&lt;&gt;"Pôle",C525&lt;&gt;""),1,"")</f>
        <v/>
      </c>
      <c r="M525" s="501" t="str">
        <f t="shared" si="86"/>
        <v/>
      </c>
      <c r="N525" s="502" t="str">
        <f t="shared" si="87"/>
        <v/>
      </c>
      <c r="O525" s="501" t="str">
        <f t="shared" si="82"/>
        <v/>
      </c>
      <c r="P525" s="63" t="str">
        <f t="shared" si="83"/>
        <v/>
      </c>
      <c r="Q525" s="63"/>
      <c r="R525" s="63"/>
      <c r="S525" s="648"/>
    </row>
    <row r="526" spans="1:19">
      <c r="A526" s="465"/>
      <c r="B526" s="466"/>
      <c r="C526" s="467"/>
      <c r="D526" s="467"/>
      <c r="E526" s="468"/>
      <c r="F526" s="467"/>
      <c r="G526" s="642"/>
      <c r="H526" s="379" cm="1">
        <f t="array" ref="H526">IF(B526&lt;&gt;"",INDEX(KM!$C$5:$C$20,MATCH(1,($B526&gt;=KM!$A$5:$A$20)*($B526&lt;=KM!$B$5:$B$20),0)),0)</f>
        <v>0</v>
      </c>
      <c r="I526" s="63">
        <f t="shared" si="85"/>
        <v>0</v>
      </c>
      <c r="J526" s="474"/>
      <c r="K526" s="494"/>
      <c r="L526" s="496" t="str">
        <f>IF(AND('1B Tableau financier'!$K$2&lt;&gt;"Pôle",C526&lt;&gt;""),1,"")</f>
        <v/>
      </c>
      <c r="M526" s="501" t="str">
        <f t="shared" si="86"/>
        <v/>
      </c>
      <c r="N526" s="502" t="str">
        <f t="shared" si="87"/>
        <v/>
      </c>
      <c r="O526" s="501" t="str">
        <f t="shared" si="82"/>
        <v/>
      </c>
      <c r="P526" s="63" t="str">
        <f t="shared" si="83"/>
        <v/>
      </c>
      <c r="Q526" s="63"/>
      <c r="R526" s="63"/>
      <c r="S526" s="648"/>
    </row>
    <row r="527" spans="1:19" hidden="1">
      <c r="A527" s="465"/>
      <c r="B527" s="466"/>
      <c r="C527" s="467"/>
      <c r="D527" s="467"/>
      <c r="E527" s="468"/>
      <c r="F527" s="467"/>
      <c r="G527" s="642"/>
      <c r="H527" s="379" cm="1">
        <f t="array" ref="H527">IF(B527&lt;&gt;"",INDEX(KM!$C$5:$C$20,MATCH(1,($B527&gt;=KM!$A$5:$A$20)*($B527&lt;=KM!$B$5:$B$20),0)),0)</f>
        <v>0</v>
      </c>
      <c r="I527" s="63">
        <f t="shared" si="85"/>
        <v>0</v>
      </c>
      <c r="J527" s="474"/>
      <c r="K527" s="494"/>
      <c r="L527" s="496" t="str">
        <f>IF(AND('1B Tableau financier'!$K$2&lt;&gt;"Pôle",C527&lt;&gt;""),1,"")</f>
        <v/>
      </c>
      <c r="M527" s="501" t="str">
        <f t="shared" si="86"/>
        <v/>
      </c>
      <c r="N527" s="502" t="str">
        <f t="shared" si="87"/>
        <v/>
      </c>
      <c r="O527" s="501" t="str">
        <f t="shared" si="82"/>
        <v/>
      </c>
      <c r="P527" s="63" t="str">
        <f t="shared" si="83"/>
        <v/>
      </c>
      <c r="Q527" s="63"/>
      <c r="R527" s="63"/>
      <c r="S527" s="648"/>
    </row>
    <row r="528" spans="1:19" hidden="1">
      <c r="A528" s="465"/>
      <c r="B528" s="466"/>
      <c r="C528" s="467"/>
      <c r="D528" s="467"/>
      <c r="E528" s="468"/>
      <c r="F528" s="467"/>
      <c r="G528" s="642"/>
      <c r="H528" s="379" cm="1">
        <f t="array" ref="H528">IF(B528&lt;&gt;"",INDEX(KM!$C$5:$C$20,MATCH(1,($B528&gt;=KM!$A$5:$A$20)*($B528&lt;=KM!$B$5:$B$20),0)),0)</f>
        <v>0</v>
      </c>
      <c r="I528" s="63">
        <f t="shared" si="85"/>
        <v>0</v>
      </c>
      <c r="J528" s="474"/>
      <c r="K528" s="494"/>
      <c r="L528" s="496" t="str">
        <f>IF(AND('1B Tableau financier'!$K$2&lt;&gt;"Pôle",C528&lt;&gt;""),1,"")</f>
        <v/>
      </c>
      <c r="M528" s="501" t="str">
        <f t="shared" si="86"/>
        <v/>
      </c>
      <c r="N528" s="502" t="str">
        <f t="shared" si="87"/>
        <v/>
      </c>
      <c r="O528" s="501" t="str">
        <f t="shared" si="82"/>
        <v/>
      </c>
      <c r="P528" s="63" t="str">
        <f t="shared" si="83"/>
        <v/>
      </c>
      <c r="Q528" s="63"/>
      <c r="R528" s="63"/>
      <c r="S528" s="648"/>
    </row>
    <row r="529" spans="1:19" hidden="1">
      <c r="A529" s="465"/>
      <c r="B529" s="466"/>
      <c r="C529" s="467"/>
      <c r="D529" s="467"/>
      <c r="E529" s="468"/>
      <c r="F529" s="467"/>
      <c r="G529" s="642"/>
      <c r="H529" s="379" cm="1">
        <f t="array" ref="H529">IF(B529&lt;&gt;"",INDEX(KM!$C$5:$C$20,MATCH(1,($B529&gt;=KM!$A$5:$A$20)*($B529&lt;=KM!$B$5:$B$20),0)),0)</f>
        <v>0</v>
      </c>
      <c r="I529" s="63">
        <f t="shared" si="85"/>
        <v>0</v>
      </c>
      <c r="J529" s="474"/>
      <c r="K529" s="494"/>
      <c r="L529" s="496" t="str">
        <f>IF(AND('1B Tableau financier'!$K$2&lt;&gt;"Pôle",C529&lt;&gt;""),1,"")</f>
        <v/>
      </c>
      <c r="M529" s="501" t="str">
        <f t="shared" si="86"/>
        <v/>
      </c>
      <c r="N529" s="502" t="str">
        <f t="shared" si="87"/>
        <v/>
      </c>
      <c r="O529" s="501" t="str">
        <f t="shared" si="82"/>
        <v/>
      </c>
      <c r="P529" s="63" t="str">
        <f t="shared" si="83"/>
        <v/>
      </c>
      <c r="Q529" s="63"/>
      <c r="R529" s="63"/>
      <c r="S529" s="648"/>
    </row>
    <row r="530" spans="1:19" hidden="1">
      <c r="A530" s="465"/>
      <c r="B530" s="466"/>
      <c r="C530" s="467"/>
      <c r="D530" s="467"/>
      <c r="E530" s="468"/>
      <c r="F530" s="467"/>
      <c r="G530" s="642"/>
      <c r="H530" s="379" cm="1">
        <f t="array" ref="H530">IF(B530&lt;&gt;"",INDEX(KM!$C$5:$C$20,MATCH(1,($B530&gt;=KM!$A$5:$A$20)*($B530&lt;=KM!$B$5:$B$20),0)),0)</f>
        <v>0</v>
      </c>
      <c r="I530" s="63">
        <f t="shared" si="85"/>
        <v>0</v>
      </c>
      <c r="J530" s="474"/>
      <c r="K530" s="494"/>
      <c r="L530" s="496" t="str">
        <f>IF(AND('1B Tableau financier'!$K$2&lt;&gt;"Pôle",C530&lt;&gt;""),1,"")</f>
        <v/>
      </c>
      <c r="M530" s="501" t="str">
        <f t="shared" si="86"/>
        <v/>
      </c>
      <c r="N530" s="502" t="str">
        <f t="shared" si="87"/>
        <v/>
      </c>
      <c r="O530" s="501" t="str">
        <f t="shared" si="82"/>
        <v/>
      </c>
      <c r="P530" s="63" t="str">
        <f t="shared" si="83"/>
        <v/>
      </c>
      <c r="Q530" s="63"/>
      <c r="R530" s="63"/>
      <c r="S530" s="648"/>
    </row>
    <row r="531" spans="1:19" hidden="1">
      <c r="A531" s="465"/>
      <c r="B531" s="466"/>
      <c r="C531" s="467"/>
      <c r="D531" s="467"/>
      <c r="E531" s="468"/>
      <c r="F531" s="467"/>
      <c r="G531" s="642"/>
      <c r="H531" s="379" cm="1">
        <f t="array" ref="H531">IF(B531&lt;&gt;"",INDEX(KM!$C$5:$C$20,MATCH(1,($B531&gt;=KM!$A$5:$A$20)*($B531&lt;=KM!$B$5:$B$20),0)),0)</f>
        <v>0</v>
      </c>
      <c r="I531" s="63">
        <f t="shared" si="85"/>
        <v>0</v>
      </c>
      <c r="J531" s="474"/>
      <c r="K531" s="494"/>
      <c r="L531" s="496" t="str">
        <f>IF(AND('1B Tableau financier'!$K$2&lt;&gt;"Pôle",C531&lt;&gt;""),1,"")</f>
        <v/>
      </c>
      <c r="M531" s="501" t="str">
        <f t="shared" si="86"/>
        <v/>
      </c>
      <c r="N531" s="502" t="str">
        <f t="shared" si="87"/>
        <v/>
      </c>
      <c r="O531" s="501" t="str">
        <f t="shared" si="82"/>
        <v/>
      </c>
      <c r="P531" s="63" t="str">
        <f t="shared" si="83"/>
        <v/>
      </c>
      <c r="Q531" s="63"/>
      <c r="R531" s="63"/>
      <c r="S531" s="648"/>
    </row>
    <row r="532" spans="1:19" hidden="1">
      <c r="A532" s="465"/>
      <c r="B532" s="466"/>
      <c r="C532" s="467"/>
      <c r="D532" s="467"/>
      <c r="E532" s="468"/>
      <c r="F532" s="467"/>
      <c r="G532" s="642"/>
      <c r="H532" s="379" cm="1">
        <f t="array" ref="H532">IF(B532&lt;&gt;"",INDEX(KM!$C$5:$C$20,MATCH(1,($B532&gt;=KM!$A$5:$A$20)*($B532&lt;=KM!$B$5:$B$20),0)),0)</f>
        <v>0</v>
      </c>
      <c r="I532" s="63">
        <f t="shared" si="85"/>
        <v>0</v>
      </c>
      <c r="J532" s="474"/>
      <c r="K532" s="494"/>
      <c r="L532" s="496" t="str">
        <f>IF(AND('1B Tableau financier'!$K$2&lt;&gt;"Pôle",C532&lt;&gt;""),1,"")</f>
        <v/>
      </c>
      <c r="M532" s="501" t="str">
        <f t="shared" si="86"/>
        <v/>
      </c>
      <c r="N532" s="502" t="str">
        <f t="shared" si="87"/>
        <v/>
      </c>
      <c r="O532" s="501" t="str">
        <f t="shared" si="82"/>
        <v/>
      </c>
      <c r="P532" s="63" t="str">
        <f t="shared" si="83"/>
        <v/>
      </c>
      <c r="Q532" s="63"/>
      <c r="R532" s="63"/>
      <c r="S532" s="648"/>
    </row>
    <row r="533" spans="1:19" hidden="1">
      <c r="A533" s="465"/>
      <c r="B533" s="466"/>
      <c r="C533" s="467"/>
      <c r="D533" s="467"/>
      <c r="E533" s="468"/>
      <c r="F533" s="467"/>
      <c r="G533" s="642"/>
      <c r="H533" s="379" cm="1">
        <f t="array" ref="H533">IF(B533&lt;&gt;"",INDEX(KM!$C$5:$C$20,MATCH(1,($B533&gt;=KM!$A$5:$A$20)*($B533&lt;=KM!$B$5:$B$20),0)),0)</f>
        <v>0</v>
      </c>
      <c r="I533" s="63">
        <f t="shared" si="85"/>
        <v>0</v>
      </c>
      <c r="J533" s="474"/>
      <c r="K533" s="494"/>
      <c r="L533" s="496" t="str">
        <f>IF(AND('1B Tableau financier'!$K$2&lt;&gt;"Pôle",C533&lt;&gt;""),1,"")</f>
        <v/>
      </c>
      <c r="M533" s="501" t="str">
        <f t="shared" si="86"/>
        <v/>
      </c>
      <c r="N533" s="502" t="str">
        <f t="shared" si="87"/>
        <v/>
      </c>
      <c r="O533" s="501" t="str">
        <f t="shared" si="82"/>
        <v/>
      </c>
      <c r="P533" s="63" t="str">
        <f t="shared" si="83"/>
        <v/>
      </c>
      <c r="Q533" s="63"/>
      <c r="R533" s="63"/>
      <c r="S533" s="648"/>
    </row>
    <row r="534" spans="1:19" hidden="1">
      <c r="A534" s="465"/>
      <c r="B534" s="466"/>
      <c r="C534" s="467"/>
      <c r="D534" s="467"/>
      <c r="E534" s="468"/>
      <c r="F534" s="467"/>
      <c r="G534" s="642"/>
      <c r="H534" s="379" cm="1">
        <f t="array" ref="H534">IF(B534&lt;&gt;"",INDEX(KM!$C$5:$C$20,MATCH(1,($B534&gt;=KM!$A$5:$A$20)*($B534&lt;=KM!$B$5:$B$20),0)),0)</f>
        <v>0</v>
      </c>
      <c r="I534" s="63">
        <f t="shared" si="85"/>
        <v>0</v>
      </c>
      <c r="J534" s="474"/>
      <c r="K534" s="494"/>
      <c r="L534" s="496" t="str">
        <f>IF(AND('1B Tableau financier'!$K$2&lt;&gt;"Pôle",C534&lt;&gt;""),1,"")</f>
        <v/>
      </c>
      <c r="M534" s="501" t="str">
        <f t="shared" si="86"/>
        <v/>
      </c>
      <c r="N534" s="502" t="str">
        <f t="shared" si="87"/>
        <v/>
      </c>
      <c r="O534" s="501" t="str">
        <f t="shared" si="82"/>
        <v/>
      </c>
      <c r="P534" s="63" t="str">
        <f t="shared" si="83"/>
        <v/>
      </c>
      <c r="Q534" s="63"/>
      <c r="R534" s="63"/>
      <c r="S534" s="648"/>
    </row>
    <row r="535" spans="1:19" hidden="1">
      <c r="A535" s="465"/>
      <c r="B535" s="466"/>
      <c r="C535" s="467"/>
      <c r="D535" s="467"/>
      <c r="E535" s="468"/>
      <c r="F535" s="467"/>
      <c r="G535" s="642"/>
      <c r="H535" s="379" cm="1">
        <f t="array" ref="H535">IF(B535&lt;&gt;"",INDEX(KM!$C$5:$C$20,MATCH(1,($B535&gt;=KM!$A$5:$A$20)*($B535&lt;=KM!$B$5:$B$20),0)),0)</f>
        <v>0</v>
      </c>
      <c r="I535" s="63">
        <f t="shared" si="85"/>
        <v>0</v>
      </c>
      <c r="J535" s="474"/>
      <c r="K535" s="494"/>
      <c r="L535" s="496" t="str">
        <f>IF(AND('1B Tableau financier'!$K$2&lt;&gt;"Pôle",C535&lt;&gt;""),1,"")</f>
        <v/>
      </c>
      <c r="M535" s="501" t="str">
        <f t="shared" si="86"/>
        <v/>
      </c>
      <c r="N535" s="502" t="str">
        <f t="shared" si="87"/>
        <v/>
      </c>
      <c r="O535" s="501" t="str">
        <f t="shared" si="82"/>
        <v/>
      </c>
      <c r="P535" s="63" t="str">
        <f t="shared" si="83"/>
        <v/>
      </c>
      <c r="Q535" s="63"/>
      <c r="R535" s="63"/>
      <c r="S535" s="648"/>
    </row>
    <row r="536" spans="1:19" hidden="1">
      <c r="A536" s="465"/>
      <c r="B536" s="466"/>
      <c r="C536" s="467"/>
      <c r="D536" s="467"/>
      <c r="E536" s="468"/>
      <c r="F536" s="467"/>
      <c r="G536" s="642"/>
      <c r="H536" s="379" cm="1">
        <f t="array" ref="H536">IF(B536&lt;&gt;"",INDEX(KM!$C$5:$C$20,MATCH(1,($B536&gt;=KM!$A$5:$A$20)*($B536&lt;=KM!$B$5:$B$20),0)),0)</f>
        <v>0</v>
      </c>
      <c r="I536" s="63">
        <f t="shared" si="85"/>
        <v>0</v>
      </c>
      <c r="J536" s="474"/>
      <c r="K536" s="494"/>
      <c r="L536" s="496" t="str">
        <f>IF(AND('1B Tableau financier'!$K$2&lt;&gt;"Pôle",C536&lt;&gt;""),1,"")</f>
        <v/>
      </c>
      <c r="M536" s="501" t="str">
        <f t="shared" si="86"/>
        <v/>
      </c>
      <c r="N536" s="502" t="str">
        <f t="shared" si="87"/>
        <v/>
      </c>
      <c r="O536" s="501" t="str">
        <f t="shared" si="82"/>
        <v/>
      </c>
      <c r="P536" s="63" t="str">
        <f t="shared" si="83"/>
        <v/>
      </c>
      <c r="Q536" s="63"/>
      <c r="R536" s="63"/>
      <c r="S536" s="648"/>
    </row>
    <row r="537" spans="1:19" hidden="1">
      <c r="A537" s="465"/>
      <c r="B537" s="466"/>
      <c r="C537" s="467"/>
      <c r="D537" s="467"/>
      <c r="E537" s="468"/>
      <c r="F537" s="467"/>
      <c r="G537" s="642"/>
      <c r="H537" s="379" cm="1">
        <f t="array" ref="H537">IF(B537&lt;&gt;"",INDEX(KM!$C$5:$C$20,MATCH(1,($B537&gt;=KM!$A$5:$A$20)*($B537&lt;=KM!$B$5:$B$20),0)),0)</f>
        <v>0</v>
      </c>
      <c r="I537" s="63">
        <f t="shared" si="85"/>
        <v>0</v>
      </c>
      <c r="J537" s="474"/>
      <c r="K537" s="494"/>
      <c r="L537" s="496" t="str">
        <f>IF(AND('1B Tableau financier'!$K$2&lt;&gt;"Pôle",C537&lt;&gt;""),1,"")</f>
        <v/>
      </c>
      <c r="M537" s="501" t="str">
        <f t="shared" si="86"/>
        <v/>
      </c>
      <c r="N537" s="502" t="str">
        <f t="shared" si="87"/>
        <v/>
      </c>
      <c r="O537" s="501" t="str">
        <f t="shared" si="82"/>
        <v/>
      </c>
      <c r="P537" s="63" t="str">
        <f t="shared" si="83"/>
        <v/>
      </c>
      <c r="Q537" s="63"/>
      <c r="R537" s="63"/>
      <c r="S537" s="648"/>
    </row>
    <row r="538" spans="1:19" hidden="1">
      <c r="A538" s="465"/>
      <c r="B538" s="466"/>
      <c r="C538" s="467"/>
      <c r="D538" s="467"/>
      <c r="E538" s="468"/>
      <c r="F538" s="467"/>
      <c r="G538" s="642"/>
      <c r="H538" s="379" cm="1">
        <f t="array" ref="H538">IF(B538&lt;&gt;"",INDEX(KM!$C$5:$C$20,MATCH(1,($B538&gt;=KM!$A$5:$A$20)*($B538&lt;=KM!$B$5:$B$20),0)),0)</f>
        <v>0</v>
      </c>
      <c r="I538" s="63">
        <f t="shared" si="85"/>
        <v>0</v>
      </c>
      <c r="J538" s="474"/>
      <c r="K538" s="494"/>
      <c r="L538" s="496" t="str">
        <f>IF(AND('1B Tableau financier'!$K$2&lt;&gt;"Pôle",C538&lt;&gt;""),1,"")</f>
        <v/>
      </c>
      <c r="M538" s="501" t="str">
        <f t="shared" si="86"/>
        <v/>
      </c>
      <c r="N538" s="502" t="str">
        <f t="shared" si="87"/>
        <v/>
      </c>
      <c r="O538" s="501" t="str">
        <f t="shared" si="82"/>
        <v/>
      </c>
      <c r="P538" s="63" t="str">
        <f t="shared" si="83"/>
        <v/>
      </c>
      <c r="Q538" s="63"/>
      <c r="R538" s="63"/>
      <c r="S538" s="648"/>
    </row>
    <row r="539" spans="1:19" hidden="1">
      <c r="A539" s="465"/>
      <c r="B539" s="466"/>
      <c r="C539" s="467"/>
      <c r="D539" s="467"/>
      <c r="E539" s="468"/>
      <c r="F539" s="467"/>
      <c r="G539" s="642"/>
      <c r="H539" s="379" cm="1">
        <f t="array" ref="H539">IF(B539&lt;&gt;"",INDEX(KM!$C$5:$C$20,MATCH(1,($B539&gt;=KM!$A$5:$A$20)*($B539&lt;=KM!$B$5:$B$20),0)),0)</f>
        <v>0</v>
      </c>
      <c r="I539" s="63">
        <f t="shared" si="85"/>
        <v>0</v>
      </c>
      <c r="J539" s="474"/>
      <c r="K539" s="494"/>
      <c r="L539" s="496" t="str">
        <f>IF(AND('1B Tableau financier'!$K$2&lt;&gt;"Pôle",C539&lt;&gt;""),1,"")</f>
        <v/>
      </c>
      <c r="M539" s="501" t="str">
        <f t="shared" si="86"/>
        <v/>
      </c>
      <c r="N539" s="502" t="str">
        <f t="shared" si="87"/>
        <v/>
      </c>
      <c r="O539" s="501" t="str">
        <f t="shared" si="82"/>
        <v/>
      </c>
      <c r="P539" s="63" t="str">
        <f t="shared" si="83"/>
        <v/>
      </c>
      <c r="Q539" s="63"/>
      <c r="R539" s="63"/>
      <c r="S539" s="648"/>
    </row>
    <row r="540" spans="1:19" hidden="1">
      <c r="A540" s="465"/>
      <c r="B540" s="466"/>
      <c r="C540" s="467"/>
      <c r="D540" s="467"/>
      <c r="E540" s="468"/>
      <c r="F540" s="467"/>
      <c r="G540" s="642"/>
      <c r="H540" s="379" cm="1">
        <f t="array" ref="H540">IF(B540&lt;&gt;"",INDEX(KM!$C$5:$C$20,MATCH(1,($B540&gt;=KM!$A$5:$A$20)*($B540&lt;=KM!$B$5:$B$20),0)),0)</f>
        <v>0</v>
      </c>
      <c r="I540" s="63">
        <f t="shared" si="85"/>
        <v>0</v>
      </c>
      <c r="J540" s="474"/>
      <c r="K540" s="494"/>
      <c r="L540" s="496" t="str">
        <f>IF(AND('1B Tableau financier'!$K$2&lt;&gt;"Pôle",C540&lt;&gt;""),1,"")</f>
        <v/>
      </c>
      <c r="M540" s="501" t="str">
        <f t="shared" si="86"/>
        <v/>
      </c>
      <c r="N540" s="502" t="str">
        <f t="shared" si="87"/>
        <v/>
      </c>
      <c r="O540" s="501" t="str">
        <f t="shared" si="82"/>
        <v/>
      </c>
      <c r="P540" s="63" t="str">
        <f t="shared" si="83"/>
        <v/>
      </c>
      <c r="Q540" s="63"/>
      <c r="R540" s="63"/>
      <c r="S540" s="648"/>
    </row>
    <row r="541" spans="1:19" hidden="1">
      <c r="A541" s="465"/>
      <c r="B541" s="466"/>
      <c r="C541" s="467"/>
      <c r="D541" s="467"/>
      <c r="E541" s="468"/>
      <c r="F541" s="467"/>
      <c r="G541" s="642"/>
      <c r="H541" s="379" cm="1">
        <f t="array" ref="H541">IF(B541&lt;&gt;"",INDEX(KM!$C$5:$C$20,MATCH(1,($B541&gt;=KM!$A$5:$A$20)*($B541&lt;=KM!$B$5:$B$20),0)),0)</f>
        <v>0</v>
      </c>
      <c r="I541" s="63">
        <f t="shared" si="85"/>
        <v>0</v>
      </c>
      <c r="J541" s="474"/>
      <c r="K541" s="494"/>
      <c r="L541" s="496" t="str">
        <f>IF(AND('1B Tableau financier'!$K$2&lt;&gt;"Pôle",C541&lt;&gt;""),1,"")</f>
        <v/>
      </c>
      <c r="M541" s="501" t="str">
        <f t="shared" si="86"/>
        <v/>
      </c>
      <c r="N541" s="502" t="str">
        <f t="shared" si="87"/>
        <v/>
      </c>
      <c r="O541" s="501" t="str">
        <f t="shared" si="82"/>
        <v/>
      </c>
      <c r="P541" s="63" t="str">
        <f t="shared" si="83"/>
        <v/>
      </c>
      <c r="Q541" s="63"/>
      <c r="R541" s="63"/>
      <c r="S541" s="648"/>
    </row>
    <row r="542" spans="1:19" hidden="1">
      <c r="A542" s="465"/>
      <c r="B542" s="466"/>
      <c r="C542" s="467"/>
      <c r="D542" s="467"/>
      <c r="E542" s="468"/>
      <c r="F542" s="467"/>
      <c r="G542" s="642"/>
      <c r="H542" s="379" cm="1">
        <f t="array" ref="H542">IF(B542&lt;&gt;"",INDEX(KM!$C$5:$C$20,MATCH(1,($B542&gt;=KM!$A$5:$A$20)*($B542&lt;=KM!$B$5:$B$20),0)),0)</f>
        <v>0</v>
      </c>
      <c r="I542" s="63">
        <f t="shared" si="85"/>
        <v>0</v>
      </c>
      <c r="J542" s="474"/>
      <c r="K542" s="494"/>
      <c r="L542" s="496" t="str">
        <f>IF(AND('1B Tableau financier'!$K$2&lt;&gt;"Pôle",C542&lt;&gt;""),1,"")</f>
        <v/>
      </c>
      <c r="M542" s="501" t="str">
        <f t="shared" si="86"/>
        <v/>
      </c>
      <c r="N542" s="502" t="str">
        <f t="shared" si="87"/>
        <v/>
      </c>
      <c r="O542" s="501" t="str">
        <f t="shared" si="82"/>
        <v/>
      </c>
      <c r="P542" s="63" t="str">
        <f t="shared" si="83"/>
        <v/>
      </c>
      <c r="Q542" s="63"/>
      <c r="R542" s="63"/>
      <c r="S542" s="648"/>
    </row>
    <row r="543" spans="1:19" hidden="1">
      <c r="A543" s="465"/>
      <c r="B543" s="466"/>
      <c r="C543" s="467"/>
      <c r="D543" s="467"/>
      <c r="E543" s="468"/>
      <c r="F543" s="467"/>
      <c r="G543" s="642"/>
      <c r="H543" s="379" cm="1">
        <f t="array" ref="H543">IF(B543&lt;&gt;"",INDEX(KM!$C$5:$C$20,MATCH(1,($B543&gt;=KM!$A$5:$A$20)*($B543&lt;=KM!$B$5:$B$20),0)),0)</f>
        <v>0</v>
      </c>
      <c r="I543" s="63">
        <f t="shared" si="85"/>
        <v>0</v>
      </c>
      <c r="J543" s="474"/>
      <c r="K543" s="494"/>
      <c r="L543" s="496" t="str">
        <f>IF(AND('1B Tableau financier'!$K$2&lt;&gt;"Pôle",C543&lt;&gt;""),1,"")</f>
        <v/>
      </c>
      <c r="M543" s="501" t="str">
        <f t="shared" si="86"/>
        <v/>
      </c>
      <c r="N543" s="502" t="str">
        <f t="shared" si="87"/>
        <v/>
      </c>
      <c r="O543" s="501" t="str">
        <f t="shared" si="82"/>
        <v/>
      </c>
      <c r="P543" s="63" t="str">
        <f t="shared" si="83"/>
        <v/>
      </c>
      <c r="Q543" s="63"/>
      <c r="R543" s="63"/>
      <c r="S543" s="648"/>
    </row>
    <row r="544" spans="1:19" hidden="1">
      <c r="A544" s="465"/>
      <c r="B544" s="466"/>
      <c r="C544" s="467"/>
      <c r="D544" s="467"/>
      <c r="E544" s="468"/>
      <c r="F544" s="467"/>
      <c r="G544" s="642"/>
      <c r="H544" s="379" cm="1">
        <f t="array" ref="H544">IF(B544&lt;&gt;"",INDEX(KM!$C$5:$C$20,MATCH(1,($B544&gt;=KM!$A$5:$A$20)*($B544&lt;=KM!$B$5:$B$20),0)),0)</f>
        <v>0</v>
      </c>
      <c r="I544" s="63">
        <f t="shared" si="85"/>
        <v>0</v>
      </c>
      <c r="J544" s="474"/>
      <c r="K544" s="494"/>
      <c r="L544" s="496" t="str">
        <f>IF(AND('1B Tableau financier'!$K$2&lt;&gt;"Pôle",C544&lt;&gt;""),1,"")</f>
        <v/>
      </c>
      <c r="M544" s="501" t="str">
        <f t="shared" si="86"/>
        <v/>
      </c>
      <c r="N544" s="502" t="str">
        <f t="shared" si="87"/>
        <v/>
      </c>
      <c r="O544" s="501" t="str">
        <f t="shared" si="82"/>
        <v/>
      </c>
      <c r="P544" s="63" t="str">
        <f t="shared" si="83"/>
        <v/>
      </c>
      <c r="Q544" s="63"/>
      <c r="R544" s="63"/>
      <c r="S544" s="648"/>
    </row>
    <row r="545" spans="1:19" hidden="1">
      <c r="A545" s="465"/>
      <c r="B545" s="466"/>
      <c r="C545" s="467"/>
      <c r="D545" s="467"/>
      <c r="E545" s="468"/>
      <c r="F545" s="467"/>
      <c r="G545" s="642"/>
      <c r="H545" s="379" cm="1">
        <f t="array" ref="H545">IF(B545&lt;&gt;"",INDEX(KM!$C$5:$C$20,MATCH(1,($B545&gt;=KM!$A$5:$A$20)*($B545&lt;=KM!$B$5:$B$20),0)),0)</f>
        <v>0</v>
      </c>
      <c r="I545" s="63">
        <f t="shared" si="85"/>
        <v>0</v>
      </c>
      <c r="J545" s="474"/>
      <c r="K545" s="494"/>
      <c r="L545" s="496" t="str">
        <f>IF(AND('1B Tableau financier'!$K$2&lt;&gt;"Pôle",C545&lt;&gt;""),1,"")</f>
        <v/>
      </c>
      <c r="M545" s="501" t="str">
        <f t="shared" si="86"/>
        <v/>
      </c>
      <c r="N545" s="502" t="str">
        <f t="shared" si="87"/>
        <v/>
      </c>
      <c r="O545" s="501" t="str">
        <f t="shared" si="82"/>
        <v/>
      </c>
      <c r="P545" s="63" t="str">
        <f t="shared" si="83"/>
        <v/>
      </c>
      <c r="Q545" s="63"/>
      <c r="R545" s="63"/>
      <c r="S545" s="648"/>
    </row>
    <row r="546" spans="1:19" hidden="1">
      <c r="A546" s="465"/>
      <c r="B546" s="466"/>
      <c r="C546" s="467"/>
      <c r="D546" s="467"/>
      <c r="E546" s="468"/>
      <c r="F546" s="467"/>
      <c r="G546" s="642"/>
      <c r="H546" s="379" cm="1">
        <f t="array" ref="H546">IF(B546&lt;&gt;"",INDEX(KM!$C$5:$C$20,MATCH(1,($B546&gt;=KM!$A$5:$A$20)*($B546&lt;=KM!$B$5:$B$20),0)),0)</f>
        <v>0</v>
      </c>
      <c r="I546" s="63">
        <f t="shared" si="85"/>
        <v>0</v>
      </c>
      <c r="J546" s="474"/>
      <c r="K546" s="494"/>
      <c r="L546" s="496" t="str">
        <f>IF(AND('1B Tableau financier'!$K$2&lt;&gt;"Pôle",C546&lt;&gt;""),1,"")</f>
        <v/>
      </c>
      <c r="M546" s="501" t="str">
        <f t="shared" si="86"/>
        <v/>
      </c>
      <c r="N546" s="502" t="str">
        <f t="shared" si="87"/>
        <v/>
      </c>
      <c r="O546" s="501" t="str">
        <f t="shared" si="82"/>
        <v/>
      </c>
      <c r="P546" s="63" t="str">
        <f t="shared" si="83"/>
        <v/>
      </c>
      <c r="Q546" s="63"/>
      <c r="R546" s="63"/>
      <c r="S546" s="648"/>
    </row>
    <row r="547" spans="1:19" hidden="1">
      <c r="A547" s="465"/>
      <c r="B547" s="466"/>
      <c r="C547" s="467"/>
      <c r="D547" s="467"/>
      <c r="E547" s="468"/>
      <c r="F547" s="467"/>
      <c r="G547" s="642"/>
      <c r="H547" s="379" cm="1">
        <f t="array" ref="H547">IF(B547&lt;&gt;"",INDEX(KM!$C$5:$C$20,MATCH(1,($B547&gt;=KM!$A$5:$A$20)*($B547&lt;=KM!$B$5:$B$20),0)),0)</f>
        <v>0</v>
      </c>
      <c r="I547" s="63">
        <f t="shared" si="85"/>
        <v>0</v>
      </c>
      <c r="J547" s="474"/>
      <c r="K547" s="494"/>
      <c r="L547" s="496" t="str">
        <f>IF(AND('1B Tableau financier'!$K$2&lt;&gt;"Pôle",C547&lt;&gt;""),1,"")</f>
        <v/>
      </c>
      <c r="M547" s="501" t="str">
        <f t="shared" si="86"/>
        <v/>
      </c>
      <c r="N547" s="502" t="str">
        <f t="shared" si="87"/>
        <v/>
      </c>
      <c r="O547" s="501" t="str">
        <f t="shared" si="82"/>
        <v/>
      </c>
      <c r="P547" s="63" t="str">
        <f t="shared" si="83"/>
        <v/>
      </c>
      <c r="Q547" s="63"/>
      <c r="R547" s="63"/>
      <c r="S547" s="648"/>
    </row>
    <row r="548" spans="1:19" hidden="1">
      <c r="A548" s="465"/>
      <c r="B548" s="466"/>
      <c r="C548" s="467"/>
      <c r="D548" s="467"/>
      <c r="E548" s="468"/>
      <c r="F548" s="467"/>
      <c r="G548" s="642"/>
      <c r="H548" s="379" cm="1">
        <f t="array" ref="H548">IF(B548&lt;&gt;"",INDEX(KM!$C$5:$C$20,MATCH(1,($B548&gt;=KM!$A$5:$A$20)*($B548&lt;=KM!$B$5:$B$20),0)),0)</f>
        <v>0</v>
      </c>
      <c r="I548" s="63">
        <f t="shared" si="84"/>
        <v>0</v>
      </c>
      <c r="J548" s="474"/>
      <c r="K548" s="494"/>
      <c r="L548" s="496" t="str">
        <f>IF(AND('1B Tableau financier'!$K$2&lt;&gt;"Pôle",C548&lt;&gt;""),1,"")</f>
        <v/>
      </c>
      <c r="M548" s="501" t="str">
        <f t="shared" si="80"/>
        <v/>
      </c>
      <c r="N548" s="502" t="str">
        <f t="shared" si="81"/>
        <v/>
      </c>
      <c r="O548" s="501" t="str">
        <f t="shared" si="82"/>
        <v/>
      </c>
      <c r="P548" s="63" t="str">
        <f t="shared" si="83"/>
        <v/>
      </c>
      <c r="Q548" s="63"/>
      <c r="R548" s="63"/>
      <c r="S548" s="648"/>
    </row>
    <row r="549" spans="1:19" hidden="1">
      <c r="A549" s="465"/>
      <c r="B549" s="466"/>
      <c r="C549" s="467"/>
      <c r="D549" s="467"/>
      <c r="E549" s="468"/>
      <c r="F549" s="467"/>
      <c r="G549" s="642"/>
      <c r="H549" s="379" cm="1">
        <f t="array" ref="H549">IF(B549&lt;&gt;"",INDEX(KM!$C$5:$C$20,MATCH(1,($B549&gt;=KM!$A$5:$A$20)*($B549&lt;=KM!$B$5:$B$20),0)),0)</f>
        <v>0</v>
      </c>
      <c r="I549" s="63">
        <f t="shared" si="84"/>
        <v>0</v>
      </c>
      <c r="J549" s="474"/>
      <c r="K549" s="494"/>
      <c r="L549" s="496" t="str">
        <f>IF(AND('1B Tableau financier'!$K$2&lt;&gt;"Pôle",C549&lt;&gt;""),1,"")</f>
        <v/>
      </c>
      <c r="M549" s="501" t="str">
        <f t="shared" si="80"/>
        <v/>
      </c>
      <c r="N549" s="502" t="str">
        <f t="shared" si="81"/>
        <v/>
      </c>
      <c r="O549" s="501" t="str">
        <f t="shared" si="82"/>
        <v/>
      </c>
      <c r="P549" s="63" t="str">
        <f t="shared" si="83"/>
        <v/>
      </c>
      <c r="Q549" s="63"/>
      <c r="R549" s="63"/>
      <c r="S549" s="648"/>
    </row>
    <row r="550" spans="1:19" hidden="1">
      <c r="A550" s="465"/>
      <c r="B550" s="466"/>
      <c r="C550" s="467"/>
      <c r="D550" s="467"/>
      <c r="E550" s="468"/>
      <c r="F550" s="467"/>
      <c r="G550" s="642"/>
      <c r="H550" s="379" cm="1">
        <f t="array" ref="H550">IF(B550&lt;&gt;"",INDEX(KM!$C$5:$C$20,MATCH(1,($B550&gt;=KM!$A$5:$A$20)*($B550&lt;=KM!$B$5:$B$20),0)),0)</f>
        <v>0</v>
      </c>
      <c r="I550" s="63">
        <f t="shared" si="84"/>
        <v>0</v>
      </c>
      <c r="J550" s="474"/>
      <c r="K550" s="494"/>
      <c r="L550" s="496" t="str">
        <f>IF(AND('1B Tableau financier'!$K$2&lt;&gt;"Pôle",C550&lt;&gt;""),1,"")</f>
        <v/>
      </c>
      <c r="M550" s="501" t="str">
        <f t="shared" si="80"/>
        <v/>
      </c>
      <c r="N550" s="502" t="str">
        <f t="shared" si="81"/>
        <v/>
      </c>
      <c r="O550" s="501" t="str">
        <f t="shared" si="82"/>
        <v/>
      </c>
      <c r="P550" s="63" t="str">
        <f t="shared" si="83"/>
        <v/>
      </c>
      <c r="Q550" s="63"/>
      <c r="R550" s="63"/>
      <c r="S550" s="648"/>
    </row>
    <row r="551" spans="1:19" hidden="1">
      <c r="A551" s="465"/>
      <c r="B551" s="466"/>
      <c r="C551" s="467"/>
      <c r="D551" s="467"/>
      <c r="E551" s="468"/>
      <c r="F551" s="467"/>
      <c r="G551" s="642"/>
      <c r="H551" s="379" cm="1">
        <f t="array" ref="H551">IF(B551&lt;&gt;"",INDEX(KM!$C$5:$C$20,MATCH(1,($B551&gt;=KM!$A$5:$A$20)*($B551&lt;=KM!$B$5:$B$20),0)),0)</f>
        <v>0</v>
      </c>
      <c r="I551" s="63">
        <f t="shared" si="84"/>
        <v>0</v>
      </c>
      <c r="J551" s="474"/>
      <c r="K551" s="494"/>
      <c r="L551" s="496" t="str">
        <f>IF(AND('1B Tableau financier'!$K$2&lt;&gt;"Pôle",C551&lt;&gt;""),1,"")</f>
        <v/>
      </c>
      <c r="M551" s="501" t="str">
        <f t="shared" si="80"/>
        <v/>
      </c>
      <c r="N551" s="502" t="str">
        <f t="shared" si="81"/>
        <v/>
      </c>
      <c r="O551" s="501" t="str">
        <f t="shared" si="82"/>
        <v/>
      </c>
      <c r="P551" s="63" t="str">
        <f t="shared" si="83"/>
        <v/>
      </c>
      <c r="Q551" s="63"/>
      <c r="R551" s="63"/>
      <c r="S551" s="648"/>
    </row>
    <row r="552" spans="1:19" hidden="1">
      <c r="A552" s="465"/>
      <c r="B552" s="466"/>
      <c r="C552" s="467"/>
      <c r="D552" s="467"/>
      <c r="E552" s="468"/>
      <c r="F552" s="467"/>
      <c r="G552" s="642"/>
      <c r="H552" s="379" cm="1">
        <f t="array" ref="H552">IF(B552&lt;&gt;"",INDEX(KM!$C$5:$C$20,MATCH(1,($B552&gt;=KM!$A$5:$A$20)*($B552&lt;=KM!$B$5:$B$20),0)),0)</f>
        <v>0</v>
      </c>
      <c r="I552" s="63">
        <f t="shared" si="84"/>
        <v>0</v>
      </c>
      <c r="J552" s="474"/>
      <c r="K552" s="494"/>
      <c r="L552" s="496" t="str">
        <f>IF(AND('1B Tableau financier'!$K$2&lt;&gt;"Pôle",C552&lt;&gt;""),1,"")</f>
        <v/>
      </c>
      <c r="M552" s="501" t="str">
        <f t="shared" si="80"/>
        <v/>
      </c>
      <c r="N552" s="502" t="str">
        <f t="shared" si="81"/>
        <v/>
      </c>
      <c r="O552" s="501" t="str">
        <f t="shared" si="82"/>
        <v/>
      </c>
      <c r="P552" s="63" t="str">
        <f t="shared" si="83"/>
        <v/>
      </c>
      <c r="Q552" s="63"/>
      <c r="R552" s="63"/>
      <c r="S552" s="648"/>
    </row>
    <row r="553" spans="1:19" hidden="1">
      <c r="A553" s="465"/>
      <c r="B553" s="466"/>
      <c r="C553" s="467"/>
      <c r="D553" s="467"/>
      <c r="E553" s="468"/>
      <c r="F553" s="467"/>
      <c r="G553" s="642"/>
      <c r="H553" s="379" cm="1">
        <f t="array" ref="H553">IF(B553&lt;&gt;"",INDEX(KM!$C$5:$C$20,MATCH(1,($B553&gt;=KM!$A$5:$A$20)*($B553&lt;=KM!$B$5:$B$20),0)),0)</f>
        <v>0</v>
      </c>
      <c r="I553" s="63">
        <f t="shared" si="84"/>
        <v>0</v>
      </c>
      <c r="J553" s="474"/>
      <c r="K553" s="494"/>
      <c r="L553" s="496" t="str">
        <f>IF(AND('1B Tableau financier'!$K$2&lt;&gt;"Pôle",C553&lt;&gt;""),1,"")</f>
        <v/>
      </c>
      <c r="M553" s="501" t="str">
        <f t="shared" si="80"/>
        <v/>
      </c>
      <c r="N553" s="502" t="str">
        <f t="shared" si="81"/>
        <v/>
      </c>
      <c r="O553" s="501" t="str">
        <f t="shared" si="82"/>
        <v/>
      </c>
      <c r="P553" s="63" t="str">
        <f t="shared" si="83"/>
        <v/>
      </c>
      <c r="Q553" s="63"/>
      <c r="R553" s="63"/>
      <c r="S553" s="648"/>
    </row>
    <row r="554" spans="1:19" hidden="1">
      <c r="A554" s="465"/>
      <c r="B554" s="466"/>
      <c r="C554" s="467"/>
      <c r="D554" s="467"/>
      <c r="E554" s="468"/>
      <c r="F554" s="467"/>
      <c r="G554" s="642"/>
      <c r="H554" s="379" cm="1">
        <f t="array" ref="H554">IF(B554&lt;&gt;"",INDEX(KM!$C$5:$C$20,MATCH(1,($B554&gt;=KM!$A$5:$A$20)*($B554&lt;=KM!$B$5:$B$20),0)),0)</f>
        <v>0</v>
      </c>
      <c r="I554" s="63">
        <f t="shared" si="84"/>
        <v>0</v>
      </c>
      <c r="J554" s="474"/>
      <c r="K554" s="494"/>
      <c r="L554" s="496" t="str">
        <f>IF(AND('1B Tableau financier'!$K$2&lt;&gt;"Pôle",C554&lt;&gt;""),1,"")</f>
        <v/>
      </c>
      <c r="M554" s="501" t="str">
        <f t="shared" si="80"/>
        <v/>
      </c>
      <c r="N554" s="502" t="str">
        <f t="shared" si="81"/>
        <v/>
      </c>
      <c r="O554" s="501" t="str">
        <f t="shared" si="82"/>
        <v/>
      </c>
      <c r="P554" s="63" t="str">
        <f t="shared" si="83"/>
        <v/>
      </c>
      <c r="Q554" s="63"/>
      <c r="R554" s="63"/>
      <c r="S554" s="648"/>
    </row>
    <row r="555" spans="1:19" hidden="1">
      <c r="A555" s="465"/>
      <c r="B555" s="466"/>
      <c r="C555" s="467"/>
      <c r="D555" s="467"/>
      <c r="E555" s="468"/>
      <c r="F555" s="467"/>
      <c r="G555" s="642"/>
      <c r="H555" s="379" cm="1">
        <f t="array" ref="H555">IF(B555&lt;&gt;"",INDEX(KM!$C$5:$C$20,MATCH(1,($B555&gt;=KM!$A$5:$A$20)*($B555&lt;=KM!$B$5:$B$20),0)),0)</f>
        <v>0</v>
      </c>
      <c r="I555" s="63">
        <f t="shared" si="84"/>
        <v>0</v>
      </c>
      <c r="J555" s="474"/>
      <c r="K555" s="494"/>
      <c r="L555" s="496" t="str">
        <f>IF(AND('1B Tableau financier'!$K$2&lt;&gt;"Pôle",C555&lt;&gt;""),1,"")</f>
        <v/>
      </c>
      <c r="M555" s="501" t="str">
        <f t="shared" si="80"/>
        <v/>
      </c>
      <c r="N555" s="502" t="str">
        <f t="shared" si="81"/>
        <v/>
      </c>
      <c r="O555" s="501" t="str">
        <f t="shared" si="82"/>
        <v/>
      </c>
      <c r="P555" s="63" t="str">
        <f t="shared" si="83"/>
        <v/>
      </c>
      <c r="Q555" s="63"/>
      <c r="R555" s="63"/>
      <c r="S555" s="648"/>
    </row>
    <row r="556" spans="1:19" hidden="1">
      <c r="A556" s="465"/>
      <c r="B556" s="466"/>
      <c r="C556" s="467"/>
      <c r="D556" s="467"/>
      <c r="E556" s="468"/>
      <c r="F556" s="467"/>
      <c r="G556" s="642"/>
      <c r="H556" s="379" cm="1">
        <f t="array" ref="H556">IF(B556&lt;&gt;"",INDEX(KM!$C$5:$C$20,MATCH(1,($B556&gt;=KM!$A$5:$A$20)*($B556&lt;=KM!$B$5:$B$20),0)),0)</f>
        <v>0</v>
      </c>
      <c r="I556" s="63">
        <f t="shared" si="84"/>
        <v>0</v>
      </c>
      <c r="J556" s="474"/>
      <c r="K556" s="494"/>
      <c r="L556" s="496" t="str">
        <f>IF(AND('1B Tableau financier'!$K$2&lt;&gt;"Pôle",C556&lt;&gt;""),1,"")</f>
        <v/>
      </c>
      <c r="M556" s="501" t="str">
        <f t="shared" si="80"/>
        <v/>
      </c>
      <c r="N556" s="502" t="str">
        <f t="shared" si="81"/>
        <v/>
      </c>
      <c r="O556" s="501" t="str">
        <f t="shared" si="82"/>
        <v/>
      </c>
      <c r="P556" s="63" t="str">
        <f t="shared" si="83"/>
        <v/>
      </c>
      <c r="Q556" s="63"/>
      <c r="R556" s="63"/>
      <c r="S556" s="648"/>
    </row>
    <row r="557" spans="1:19" hidden="1">
      <c r="A557" s="465"/>
      <c r="B557" s="466"/>
      <c r="C557" s="467"/>
      <c r="D557" s="467"/>
      <c r="E557" s="468"/>
      <c r="F557" s="467"/>
      <c r="G557" s="642"/>
      <c r="H557" s="379" cm="1">
        <f t="array" ref="H557">IF(B557&lt;&gt;"",INDEX(KM!$C$5:$C$20,MATCH(1,($B557&gt;=KM!$A$5:$A$20)*($B557&lt;=KM!$B$5:$B$20),0)),0)</f>
        <v>0</v>
      </c>
      <c r="I557" s="63">
        <f t="shared" si="84"/>
        <v>0</v>
      </c>
      <c r="J557" s="474"/>
      <c r="K557" s="494"/>
      <c r="L557" s="496" t="str">
        <f>IF(AND('1B Tableau financier'!$K$2&lt;&gt;"Pôle",C557&lt;&gt;""),1,"")</f>
        <v/>
      </c>
      <c r="M557" s="501" t="str">
        <f t="shared" si="80"/>
        <v/>
      </c>
      <c r="N557" s="502" t="str">
        <f t="shared" si="81"/>
        <v/>
      </c>
      <c r="O557" s="501" t="str">
        <f t="shared" si="82"/>
        <v/>
      </c>
      <c r="P557" s="63" t="str">
        <f t="shared" si="83"/>
        <v/>
      </c>
      <c r="Q557" s="63"/>
      <c r="R557" s="63"/>
      <c r="S557" s="648"/>
    </row>
    <row r="558" spans="1:19" hidden="1">
      <c r="A558" s="465"/>
      <c r="B558" s="466"/>
      <c r="C558" s="467"/>
      <c r="D558" s="467"/>
      <c r="E558" s="468"/>
      <c r="F558" s="467"/>
      <c r="G558" s="642"/>
      <c r="H558" s="379" cm="1">
        <f t="array" ref="H558">IF(B558&lt;&gt;"",INDEX(KM!$C$5:$C$20,MATCH(1,($B558&gt;=KM!$A$5:$A$20)*($B558&lt;=KM!$B$5:$B$20),0)),0)</f>
        <v>0</v>
      </c>
      <c r="I558" s="63">
        <f t="shared" si="84"/>
        <v>0</v>
      </c>
      <c r="J558" s="474"/>
      <c r="K558" s="494"/>
      <c r="L558" s="496" t="str">
        <f>IF(AND('1B Tableau financier'!$K$2&lt;&gt;"Pôle",C558&lt;&gt;""),1,"")</f>
        <v/>
      </c>
      <c r="M558" s="501" t="str">
        <f t="shared" si="80"/>
        <v/>
      </c>
      <c r="N558" s="502" t="str">
        <f t="shared" si="81"/>
        <v/>
      </c>
      <c r="O558" s="501" t="str">
        <f t="shared" si="82"/>
        <v/>
      </c>
      <c r="P558" s="63" t="str">
        <f t="shared" si="83"/>
        <v/>
      </c>
      <c r="Q558" s="63"/>
      <c r="R558" s="63"/>
      <c r="S558" s="648"/>
    </row>
    <row r="559" spans="1:19" hidden="1">
      <c r="A559" s="465"/>
      <c r="B559" s="466"/>
      <c r="C559" s="467"/>
      <c r="D559" s="467"/>
      <c r="E559" s="468"/>
      <c r="F559" s="467"/>
      <c r="G559" s="642"/>
      <c r="H559" s="379" cm="1">
        <f t="array" ref="H559">IF(B559&lt;&gt;"",INDEX(KM!$C$5:$C$20,MATCH(1,($B559&gt;=KM!$A$5:$A$20)*($B559&lt;=KM!$B$5:$B$20),0)),0)</f>
        <v>0</v>
      </c>
      <c r="I559" s="63">
        <f t="shared" si="84"/>
        <v>0</v>
      </c>
      <c r="J559" s="474"/>
      <c r="K559" s="494"/>
      <c r="L559" s="496" t="str">
        <f>IF(AND('1B Tableau financier'!$K$2&lt;&gt;"Pôle",C559&lt;&gt;""),1,"")</f>
        <v/>
      </c>
      <c r="M559" s="501" t="str">
        <f t="shared" si="80"/>
        <v/>
      </c>
      <c r="N559" s="502" t="str">
        <f t="shared" si="81"/>
        <v/>
      </c>
      <c r="O559" s="501" t="str">
        <f t="shared" si="82"/>
        <v/>
      </c>
      <c r="P559" s="63" t="str">
        <f t="shared" si="83"/>
        <v/>
      </c>
      <c r="Q559" s="63"/>
      <c r="R559" s="63"/>
      <c r="S559" s="648"/>
    </row>
    <row r="560" spans="1:19" hidden="1">
      <c r="A560" s="465"/>
      <c r="B560" s="466"/>
      <c r="C560" s="467"/>
      <c r="D560" s="467"/>
      <c r="E560" s="468"/>
      <c r="F560" s="467"/>
      <c r="G560" s="642"/>
      <c r="H560" s="379" cm="1">
        <f t="array" ref="H560">IF(B560&lt;&gt;"",INDEX(KM!$C$5:$C$20,MATCH(1,($B560&gt;=KM!$A$5:$A$20)*($B560&lt;=KM!$B$5:$B$20),0)),0)</f>
        <v>0</v>
      </c>
      <c r="I560" s="63">
        <f t="shared" si="84"/>
        <v>0</v>
      </c>
      <c r="J560" s="474"/>
      <c r="K560" s="494"/>
      <c r="L560" s="496" t="str">
        <f>IF(AND('1B Tableau financier'!$K$2&lt;&gt;"Pôle",C560&lt;&gt;""),1,"")</f>
        <v/>
      </c>
      <c r="M560" s="501" t="str">
        <f t="shared" si="80"/>
        <v/>
      </c>
      <c r="N560" s="502" t="str">
        <f t="shared" si="81"/>
        <v/>
      </c>
      <c r="O560" s="501" t="str">
        <f t="shared" si="82"/>
        <v/>
      </c>
      <c r="P560" s="63" t="str">
        <f t="shared" si="83"/>
        <v/>
      </c>
      <c r="Q560" s="63"/>
      <c r="R560" s="63"/>
      <c r="S560" s="648"/>
    </row>
    <row r="561" spans="1:19" hidden="1">
      <c r="A561" s="465"/>
      <c r="B561" s="466"/>
      <c r="C561" s="467"/>
      <c r="D561" s="467"/>
      <c r="E561" s="468"/>
      <c r="F561" s="467"/>
      <c r="G561" s="642"/>
      <c r="H561" s="379" cm="1">
        <f t="array" ref="H561">IF(B561&lt;&gt;"",INDEX(KM!$C$5:$C$20,MATCH(1,($B561&gt;=KM!$A$5:$A$20)*($B561&lt;=KM!$B$5:$B$20),0)),0)</f>
        <v>0</v>
      </c>
      <c r="I561" s="63">
        <f t="shared" si="84"/>
        <v>0</v>
      </c>
      <c r="J561" s="474"/>
      <c r="K561" s="494"/>
      <c r="L561" s="496" t="str">
        <f>IF(AND('1B Tableau financier'!$K$2&lt;&gt;"Pôle",C561&lt;&gt;""),1,"")</f>
        <v/>
      </c>
      <c r="M561" s="501" t="str">
        <f t="shared" si="80"/>
        <v/>
      </c>
      <c r="N561" s="502" t="str">
        <f t="shared" si="81"/>
        <v/>
      </c>
      <c r="O561" s="501" t="str">
        <f t="shared" si="82"/>
        <v/>
      </c>
      <c r="P561" s="63" t="str">
        <f t="shared" si="83"/>
        <v/>
      </c>
      <c r="Q561" s="63"/>
      <c r="R561" s="63"/>
      <c r="S561" s="648"/>
    </row>
    <row r="562" spans="1:19" hidden="1">
      <c r="A562" s="465"/>
      <c r="B562" s="466"/>
      <c r="C562" s="467"/>
      <c r="D562" s="467"/>
      <c r="E562" s="468"/>
      <c r="F562" s="467"/>
      <c r="G562" s="642"/>
      <c r="H562" s="379" cm="1">
        <f t="array" ref="H562">IF(B562&lt;&gt;"",INDEX(KM!$C$5:$C$20,MATCH(1,($B562&gt;=KM!$A$5:$A$20)*($B562&lt;=KM!$B$5:$B$20),0)),0)</f>
        <v>0</v>
      </c>
      <c r="I562" s="63">
        <f t="shared" si="84"/>
        <v>0</v>
      </c>
      <c r="J562" s="474"/>
      <c r="K562" s="494"/>
      <c r="L562" s="496" t="str">
        <f>IF(AND('1B Tableau financier'!$K$2&lt;&gt;"Pôle",C562&lt;&gt;""),1,"")</f>
        <v/>
      </c>
      <c r="M562" s="501" t="str">
        <f t="shared" si="80"/>
        <v/>
      </c>
      <c r="N562" s="502" t="str">
        <f t="shared" si="81"/>
        <v/>
      </c>
      <c r="O562" s="501" t="str">
        <f t="shared" si="82"/>
        <v/>
      </c>
      <c r="P562" s="63" t="str">
        <f t="shared" si="83"/>
        <v/>
      </c>
      <c r="Q562" s="63"/>
      <c r="R562" s="63"/>
      <c r="S562" s="648"/>
    </row>
    <row r="563" spans="1:19" hidden="1">
      <c r="A563" s="465"/>
      <c r="B563" s="466"/>
      <c r="C563" s="467"/>
      <c r="D563" s="467"/>
      <c r="E563" s="468"/>
      <c r="F563" s="467"/>
      <c r="G563" s="642"/>
      <c r="H563" s="379" cm="1">
        <f t="array" ref="H563">IF(B563&lt;&gt;"",INDEX(KM!$C$5:$C$20,MATCH(1,($B563&gt;=KM!$A$5:$A$20)*($B563&lt;=KM!$B$5:$B$20),0)),0)</f>
        <v>0</v>
      </c>
      <c r="I563" s="63">
        <f t="shared" si="84"/>
        <v>0</v>
      </c>
      <c r="J563" s="474"/>
      <c r="K563" s="494"/>
      <c r="L563" s="496" t="str">
        <f>IF(AND('1B Tableau financier'!$K$2&lt;&gt;"Pôle",C563&lt;&gt;""),1,"")</f>
        <v/>
      </c>
      <c r="M563" s="501" t="str">
        <f t="shared" si="80"/>
        <v/>
      </c>
      <c r="N563" s="502" t="str">
        <f t="shared" si="81"/>
        <v/>
      </c>
      <c r="O563" s="501" t="str">
        <f t="shared" ref="O563:O588" si="88">IF(M563="","",M563-Q563)</f>
        <v/>
      </c>
      <c r="P563" s="63" t="str">
        <f t="shared" ref="P563:P588" si="89">IF(N563="","",N563-R563)</f>
        <v/>
      </c>
      <c r="Q563" s="63"/>
      <c r="R563" s="63"/>
      <c r="S563" s="648"/>
    </row>
    <row r="564" spans="1:19" hidden="1">
      <c r="A564" s="465"/>
      <c r="B564" s="466"/>
      <c r="C564" s="467"/>
      <c r="D564" s="467"/>
      <c r="E564" s="468"/>
      <c r="F564" s="467"/>
      <c r="G564" s="642"/>
      <c r="H564" s="379" cm="1">
        <f t="array" ref="H564">IF(B564&lt;&gt;"",INDEX(KM!$C$5:$C$20,MATCH(1,($B564&gt;=KM!$A$5:$A$20)*($B564&lt;=KM!$B$5:$B$20),0)),0)</f>
        <v>0</v>
      </c>
      <c r="I564" s="63">
        <f t="shared" si="84"/>
        <v>0</v>
      </c>
      <c r="J564" s="474"/>
      <c r="K564" s="494"/>
      <c r="L564" s="496" t="str">
        <f>IF(AND('1B Tableau financier'!$K$2&lt;&gt;"Pôle",C564&lt;&gt;""),1,"")</f>
        <v/>
      </c>
      <c r="M564" s="501" t="str">
        <f t="shared" si="80"/>
        <v/>
      </c>
      <c r="N564" s="502" t="str">
        <f t="shared" si="81"/>
        <v/>
      </c>
      <c r="O564" s="501" t="str">
        <f t="shared" si="88"/>
        <v/>
      </c>
      <c r="P564" s="63" t="str">
        <f t="shared" si="89"/>
        <v/>
      </c>
      <c r="Q564" s="63"/>
      <c r="R564" s="63"/>
      <c r="S564" s="648"/>
    </row>
    <row r="565" spans="1:19" hidden="1">
      <c r="A565" s="465"/>
      <c r="B565" s="466"/>
      <c r="C565" s="467"/>
      <c r="D565" s="467"/>
      <c r="E565" s="468"/>
      <c r="F565" s="467"/>
      <c r="G565" s="642"/>
      <c r="H565" s="379" cm="1">
        <f t="array" ref="H565">IF(B565&lt;&gt;"",INDEX(KM!$C$5:$C$20,MATCH(1,($B565&gt;=KM!$A$5:$A$20)*($B565&lt;=KM!$B$5:$B$20),0)),0)</f>
        <v>0</v>
      </c>
      <c r="I565" s="63">
        <f t="shared" si="84"/>
        <v>0</v>
      </c>
      <c r="J565" s="474"/>
      <c r="K565" s="494"/>
      <c r="L565" s="496" t="str">
        <f>IF(AND('1B Tableau financier'!$K$2&lt;&gt;"Pôle",C565&lt;&gt;""),1,"")</f>
        <v/>
      </c>
      <c r="M565" s="501" t="str">
        <f t="shared" si="80"/>
        <v/>
      </c>
      <c r="N565" s="502" t="str">
        <f t="shared" si="81"/>
        <v/>
      </c>
      <c r="O565" s="501" t="str">
        <f t="shared" si="88"/>
        <v/>
      </c>
      <c r="P565" s="63" t="str">
        <f t="shared" si="89"/>
        <v/>
      </c>
      <c r="Q565" s="63"/>
      <c r="R565" s="63"/>
      <c r="S565" s="648"/>
    </row>
    <row r="566" spans="1:19" hidden="1">
      <c r="A566" s="465"/>
      <c r="B566" s="466"/>
      <c r="C566" s="467"/>
      <c r="D566" s="467"/>
      <c r="E566" s="468"/>
      <c r="F566" s="467"/>
      <c r="G566" s="642"/>
      <c r="H566" s="379" cm="1">
        <f t="array" ref="H566">IF(B566&lt;&gt;"",INDEX(KM!$C$5:$C$20,MATCH(1,($B566&gt;=KM!$A$5:$A$20)*($B566&lt;=KM!$B$5:$B$20),0)),0)</f>
        <v>0</v>
      </c>
      <c r="I566" s="63">
        <f t="shared" si="84"/>
        <v>0</v>
      </c>
      <c r="J566" s="474"/>
      <c r="K566" s="494"/>
      <c r="L566" s="496" t="str">
        <f>IF(AND('1B Tableau financier'!$K$2&lt;&gt;"Pôle",C566&lt;&gt;""),1,"")</f>
        <v/>
      </c>
      <c r="M566" s="501" t="str">
        <f t="shared" si="80"/>
        <v/>
      </c>
      <c r="N566" s="502" t="str">
        <f t="shared" si="81"/>
        <v/>
      </c>
      <c r="O566" s="501" t="str">
        <f t="shared" si="88"/>
        <v/>
      </c>
      <c r="P566" s="63" t="str">
        <f t="shared" si="89"/>
        <v/>
      </c>
      <c r="Q566" s="63"/>
      <c r="R566" s="63"/>
      <c r="S566" s="648"/>
    </row>
    <row r="567" spans="1:19" hidden="1">
      <c r="A567" s="465"/>
      <c r="B567" s="466"/>
      <c r="C567" s="467"/>
      <c r="D567" s="467"/>
      <c r="E567" s="468"/>
      <c r="F567" s="467"/>
      <c r="G567" s="642"/>
      <c r="H567" s="379" cm="1">
        <f t="array" ref="H567">IF(B567&lt;&gt;"",INDEX(KM!$C$5:$C$20,MATCH(1,($B567&gt;=KM!$A$5:$A$20)*($B567&lt;=KM!$B$5:$B$20),0)),0)</f>
        <v>0</v>
      </c>
      <c r="I567" s="63">
        <f t="shared" ref="I567:I586" si="90">G567*H567</f>
        <v>0</v>
      </c>
      <c r="J567" s="474"/>
      <c r="K567" s="494"/>
      <c r="L567" s="496" t="str">
        <f>IF(AND('1B Tableau financier'!$K$2&lt;&gt;"Pôle",C567&lt;&gt;""),1,"")</f>
        <v/>
      </c>
      <c r="M567" s="501" t="str">
        <f t="shared" ref="M567:M586" si="91">IF(L567=1,I567+J567+K567,"")</f>
        <v/>
      </c>
      <c r="N567" s="502" t="str">
        <f t="shared" ref="N567:N586" si="92">IF(L567=2,(I567+J567+K567)/2,"")</f>
        <v/>
      </c>
      <c r="O567" s="501" t="str">
        <f t="shared" si="88"/>
        <v/>
      </c>
      <c r="P567" s="63" t="str">
        <f t="shared" si="89"/>
        <v/>
      </c>
      <c r="Q567" s="63"/>
      <c r="R567" s="63"/>
      <c r="S567" s="648"/>
    </row>
    <row r="568" spans="1:19" hidden="1">
      <c r="A568" s="465"/>
      <c r="B568" s="466"/>
      <c r="C568" s="467"/>
      <c r="D568" s="467"/>
      <c r="E568" s="468"/>
      <c r="F568" s="467"/>
      <c r="G568" s="642"/>
      <c r="H568" s="379" cm="1">
        <f t="array" ref="H568">IF(B568&lt;&gt;"",INDEX(KM!$C$5:$C$20,MATCH(1,($B568&gt;=KM!$A$5:$A$20)*($B568&lt;=KM!$B$5:$B$20),0)),0)</f>
        <v>0</v>
      </c>
      <c r="I568" s="63">
        <f t="shared" si="90"/>
        <v>0</v>
      </c>
      <c r="J568" s="474"/>
      <c r="K568" s="494"/>
      <c r="L568" s="496" t="str">
        <f>IF(AND('1B Tableau financier'!$K$2&lt;&gt;"Pôle",C568&lt;&gt;""),1,"")</f>
        <v/>
      </c>
      <c r="M568" s="501" t="str">
        <f t="shared" si="91"/>
        <v/>
      </c>
      <c r="N568" s="502" t="str">
        <f t="shared" si="92"/>
        <v/>
      </c>
      <c r="O568" s="501" t="str">
        <f t="shared" si="88"/>
        <v/>
      </c>
      <c r="P568" s="63" t="str">
        <f t="shared" si="89"/>
        <v/>
      </c>
      <c r="Q568" s="63"/>
      <c r="R568" s="63"/>
      <c r="S568" s="648"/>
    </row>
    <row r="569" spans="1:19" hidden="1">
      <c r="A569" s="465"/>
      <c r="B569" s="466"/>
      <c r="C569" s="467"/>
      <c r="D569" s="467"/>
      <c r="E569" s="468"/>
      <c r="F569" s="467"/>
      <c r="G569" s="642"/>
      <c r="H569" s="379" cm="1">
        <f t="array" ref="H569">IF(B569&lt;&gt;"",INDEX(KM!$C$5:$C$20,MATCH(1,($B569&gt;=KM!$A$5:$A$20)*($B569&lt;=KM!$B$5:$B$20),0)),0)</f>
        <v>0</v>
      </c>
      <c r="I569" s="63">
        <f t="shared" si="90"/>
        <v>0</v>
      </c>
      <c r="J569" s="474"/>
      <c r="K569" s="494"/>
      <c r="L569" s="496" t="str">
        <f>IF(AND('1B Tableau financier'!$K$2&lt;&gt;"Pôle",C569&lt;&gt;""),1,"")</f>
        <v/>
      </c>
      <c r="M569" s="501" t="str">
        <f t="shared" si="91"/>
        <v/>
      </c>
      <c r="N569" s="502" t="str">
        <f t="shared" si="92"/>
        <v/>
      </c>
      <c r="O569" s="501" t="str">
        <f t="shared" si="88"/>
        <v/>
      </c>
      <c r="P569" s="63" t="str">
        <f t="shared" si="89"/>
        <v/>
      </c>
      <c r="Q569" s="63"/>
      <c r="R569" s="63"/>
      <c r="S569" s="648"/>
    </row>
    <row r="570" spans="1:19" hidden="1">
      <c r="A570" s="465"/>
      <c r="B570" s="466"/>
      <c r="C570" s="467"/>
      <c r="D570" s="467"/>
      <c r="E570" s="468"/>
      <c r="F570" s="467"/>
      <c r="G570" s="642"/>
      <c r="H570" s="379" cm="1">
        <f t="array" ref="H570">IF(B570&lt;&gt;"",INDEX(KM!$C$5:$C$20,MATCH(1,($B570&gt;=KM!$A$5:$A$20)*($B570&lt;=KM!$B$5:$B$20),0)),0)</f>
        <v>0</v>
      </c>
      <c r="I570" s="63">
        <f t="shared" si="90"/>
        <v>0</v>
      </c>
      <c r="J570" s="474"/>
      <c r="K570" s="494"/>
      <c r="L570" s="496" t="str">
        <f>IF(AND('1B Tableau financier'!$K$2&lt;&gt;"Pôle",C570&lt;&gt;""),1,"")</f>
        <v/>
      </c>
      <c r="M570" s="501" t="str">
        <f t="shared" si="91"/>
        <v/>
      </c>
      <c r="N570" s="502" t="str">
        <f t="shared" si="92"/>
        <v/>
      </c>
      <c r="O570" s="501" t="str">
        <f t="shared" si="88"/>
        <v/>
      </c>
      <c r="P570" s="63" t="str">
        <f t="shared" si="89"/>
        <v/>
      </c>
      <c r="Q570" s="63"/>
      <c r="R570" s="63"/>
      <c r="S570" s="648"/>
    </row>
    <row r="571" spans="1:19" hidden="1">
      <c r="A571" s="465"/>
      <c r="B571" s="466"/>
      <c r="C571" s="467"/>
      <c r="D571" s="467"/>
      <c r="E571" s="468"/>
      <c r="F571" s="467"/>
      <c r="G571" s="642"/>
      <c r="H571" s="379" cm="1">
        <f t="array" ref="H571">IF(B571&lt;&gt;"",INDEX(KM!$C$5:$C$20,MATCH(1,($B571&gt;=KM!$A$5:$A$20)*($B571&lt;=KM!$B$5:$B$20),0)),0)</f>
        <v>0</v>
      </c>
      <c r="I571" s="63">
        <f t="shared" si="90"/>
        <v>0</v>
      </c>
      <c r="J571" s="474"/>
      <c r="K571" s="494"/>
      <c r="L571" s="496" t="str">
        <f>IF(AND('1B Tableau financier'!$K$2&lt;&gt;"Pôle",C571&lt;&gt;""),1,"")</f>
        <v/>
      </c>
      <c r="M571" s="501" t="str">
        <f t="shared" si="91"/>
        <v/>
      </c>
      <c r="N571" s="502" t="str">
        <f t="shared" si="92"/>
        <v/>
      </c>
      <c r="O571" s="501" t="str">
        <f t="shared" si="88"/>
        <v/>
      </c>
      <c r="P571" s="63" t="str">
        <f t="shared" si="89"/>
        <v/>
      </c>
      <c r="Q571" s="63"/>
      <c r="R571" s="63"/>
      <c r="S571" s="648"/>
    </row>
    <row r="572" spans="1:19" hidden="1">
      <c r="A572" s="465"/>
      <c r="B572" s="466"/>
      <c r="C572" s="467"/>
      <c r="D572" s="467"/>
      <c r="E572" s="468"/>
      <c r="F572" s="467"/>
      <c r="G572" s="642"/>
      <c r="H572" s="379" cm="1">
        <f t="array" ref="H572">IF(B572&lt;&gt;"",INDEX(KM!$C$5:$C$20,MATCH(1,($B572&gt;=KM!$A$5:$A$20)*($B572&lt;=KM!$B$5:$B$20),0)),0)</f>
        <v>0</v>
      </c>
      <c r="I572" s="63">
        <f t="shared" si="90"/>
        <v>0</v>
      </c>
      <c r="J572" s="474"/>
      <c r="K572" s="494"/>
      <c r="L572" s="496" t="str">
        <f>IF(AND('1B Tableau financier'!$K$2&lt;&gt;"Pôle",C572&lt;&gt;""),1,"")</f>
        <v/>
      </c>
      <c r="M572" s="501" t="str">
        <f t="shared" si="91"/>
        <v/>
      </c>
      <c r="N572" s="502" t="str">
        <f t="shared" si="92"/>
        <v/>
      </c>
      <c r="O572" s="501" t="str">
        <f t="shared" si="88"/>
        <v/>
      </c>
      <c r="P572" s="63" t="str">
        <f t="shared" si="89"/>
        <v/>
      </c>
      <c r="Q572" s="63"/>
      <c r="R572" s="63"/>
      <c r="S572" s="648"/>
    </row>
    <row r="573" spans="1:19" hidden="1">
      <c r="A573" s="465"/>
      <c r="B573" s="466"/>
      <c r="C573" s="467"/>
      <c r="D573" s="467"/>
      <c r="E573" s="468"/>
      <c r="F573" s="467"/>
      <c r="G573" s="642"/>
      <c r="H573" s="379" cm="1">
        <f t="array" ref="H573">IF(B573&lt;&gt;"",INDEX(KM!$C$5:$C$20,MATCH(1,($B573&gt;=KM!$A$5:$A$20)*($B573&lt;=KM!$B$5:$B$20),0)),0)</f>
        <v>0</v>
      </c>
      <c r="I573" s="63">
        <f t="shared" si="90"/>
        <v>0</v>
      </c>
      <c r="J573" s="474"/>
      <c r="K573" s="494"/>
      <c r="L573" s="496" t="str">
        <f>IF(AND('1B Tableau financier'!$K$2&lt;&gt;"Pôle",C573&lt;&gt;""),1,"")</f>
        <v/>
      </c>
      <c r="M573" s="501" t="str">
        <f t="shared" si="91"/>
        <v/>
      </c>
      <c r="N573" s="502" t="str">
        <f t="shared" si="92"/>
        <v/>
      </c>
      <c r="O573" s="501" t="str">
        <f t="shared" si="88"/>
        <v/>
      </c>
      <c r="P573" s="63" t="str">
        <f t="shared" si="89"/>
        <v/>
      </c>
      <c r="Q573" s="63"/>
      <c r="R573" s="63"/>
      <c r="S573" s="648"/>
    </row>
    <row r="574" spans="1:19" hidden="1">
      <c r="A574" s="465"/>
      <c r="B574" s="466"/>
      <c r="C574" s="467"/>
      <c r="D574" s="467"/>
      <c r="E574" s="468"/>
      <c r="F574" s="467"/>
      <c r="G574" s="642"/>
      <c r="H574" s="379" cm="1">
        <f t="array" ref="H574">IF(B574&lt;&gt;"",INDEX(KM!$C$5:$C$20,MATCH(1,($B574&gt;=KM!$A$5:$A$20)*($B574&lt;=KM!$B$5:$B$20),0)),0)</f>
        <v>0</v>
      </c>
      <c r="I574" s="63">
        <f t="shared" si="90"/>
        <v>0</v>
      </c>
      <c r="J574" s="474"/>
      <c r="K574" s="494"/>
      <c r="L574" s="496" t="str">
        <f>IF(AND('1B Tableau financier'!$K$2&lt;&gt;"Pôle",C574&lt;&gt;""),1,"")</f>
        <v/>
      </c>
      <c r="M574" s="501" t="str">
        <f t="shared" si="91"/>
        <v/>
      </c>
      <c r="N574" s="502" t="str">
        <f t="shared" si="92"/>
        <v/>
      </c>
      <c r="O574" s="501" t="str">
        <f t="shared" si="88"/>
        <v/>
      </c>
      <c r="P574" s="63" t="str">
        <f t="shared" si="89"/>
        <v/>
      </c>
      <c r="Q574" s="63"/>
      <c r="R574" s="63"/>
      <c r="S574" s="648"/>
    </row>
    <row r="575" spans="1:19" hidden="1">
      <c r="A575" s="465"/>
      <c r="B575" s="466"/>
      <c r="C575" s="467"/>
      <c r="D575" s="467"/>
      <c r="E575" s="468"/>
      <c r="F575" s="467"/>
      <c r="G575" s="642"/>
      <c r="H575" s="379" cm="1">
        <f t="array" ref="H575">IF(B575&lt;&gt;"",INDEX(KM!$C$5:$C$20,MATCH(1,($B575&gt;=KM!$A$5:$A$20)*($B575&lt;=KM!$B$5:$B$20),0)),0)</f>
        <v>0</v>
      </c>
      <c r="I575" s="63">
        <f t="shared" si="90"/>
        <v>0</v>
      </c>
      <c r="J575" s="474"/>
      <c r="K575" s="494"/>
      <c r="L575" s="496" t="str">
        <f>IF(AND('1B Tableau financier'!$K$2&lt;&gt;"Pôle",C575&lt;&gt;""),1,"")</f>
        <v/>
      </c>
      <c r="M575" s="501" t="str">
        <f t="shared" si="91"/>
        <v/>
      </c>
      <c r="N575" s="502" t="str">
        <f t="shared" si="92"/>
        <v/>
      </c>
      <c r="O575" s="501" t="str">
        <f t="shared" si="88"/>
        <v/>
      </c>
      <c r="P575" s="63" t="str">
        <f t="shared" si="89"/>
        <v/>
      </c>
      <c r="Q575" s="63"/>
      <c r="R575" s="63"/>
      <c r="S575" s="648"/>
    </row>
    <row r="576" spans="1:19" hidden="1">
      <c r="A576" s="465"/>
      <c r="B576" s="466"/>
      <c r="C576" s="467"/>
      <c r="D576" s="467"/>
      <c r="E576" s="468"/>
      <c r="F576" s="467"/>
      <c r="G576" s="642"/>
      <c r="H576" s="379" cm="1">
        <f t="array" ref="H576">IF(B576&lt;&gt;"",INDEX(KM!$C$5:$C$20,MATCH(1,($B576&gt;=KM!$A$5:$A$20)*($B576&lt;=KM!$B$5:$B$20),0)),0)</f>
        <v>0</v>
      </c>
      <c r="I576" s="63">
        <f t="shared" si="90"/>
        <v>0</v>
      </c>
      <c r="J576" s="474"/>
      <c r="K576" s="494"/>
      <c r="L576" s="496" t="str">
        <f>IF(AND('1B Tableau financier'!$K$2&lt;&gt;"Pôle",C576&lt;&gt;""),1,"")</f>
        <v/>
      </c>
      <c r="M576" s="501" t="str">
        <f t="shared" si="91"/>
        <v/>
      </c>
      <c r="N576" s="502" t="str">
        <f t="shared" si="92"/>
        <v/>
      </c>
      <c r="O576" s="501" t="str">
        <f t="shared" si="88"/>
        <v/>
      </c>
      <c r="P576" s="63" t="str">
        <f t="shared" si="89"/>
        <v/>
      </c>
      <c r="Q576" s="63"/>
      <c r="R576" s="63"/>
      <c r="S576" s="648"/>
    </row>
    <row r="577" spans="1:19" hidden="1">
      <c r="A577" s="465"/>
      <c r="B577" s="466"/>
      <c r="C577" s="467"/>
      <c r="D577" s="467"/>
      <c r="E577" s="468"/>
      <c r="F577" s="467"/>
      <c r="G577" s="642"/>
      <c r="H577" s="379" cm="1">
        <f t="array" ref="H577">IF(B577&lt;&gt;"",INDEX(KM!$C$5:$C$20,MATCH(1,($B577&gt;=KM!$A$5:$A$20)*($B577&lt;=KM!$B$5:$B$20),0)),0)</f>
        <v>0</v>
      </c>
      <c r="I577" s="63">
        <f t="shared" si="90"/>
        <v>0</v>
      </c>
      <c r="J577" s="474"/>
      <c r="K577" s="494"/>
      <c r="L577" s="496" t="str">
        <f>IF(AND('1B Tableau financier'!$K$2&lt;&gt;"Pôle",C577&lt;&gt;""),1,"")</f>
        <v/>
      </c>
      <c r="M577" s="501" t="str">
        <f t="shared" si="91"/>
        <v/>
      </c>
      <c r="N577" s="502" t="str">
        <f t="shared" si="92"/>
        <v/>
      </c>
      <c r="O577" s="501" t="str">
        <f t="shared" si="88"/>
        <v/>
      </c>
      <c r="P577" s="63" t="str">
        <f t="shared" si="89"/>
        <v/>
      </c>
      <c r="Q577" s="63"/>
      <c r="R577" s="63"/>
      <c r="S577" s="648"/>
    </row>
    <row r="578" spans="1:19" hidden="1">
      <c r="A578" s="465"/>
      <c r="B578" s="466"/>
      <c r="C578" s="467"/>
      <c r="D578" s="467"/>
      <c r="E578" s="468"/>
      <c r="F578" s="467"/>
      <c r="G578" s="642"/>
      <c r="H578" s="379" cm="1">
        <f t="array" ref="H578">IF(B578&lt;&gt;"",INDEX(KM!$C$5:$C$20,MATCH(1,($B578&gt;=KM!$A$5:$A$20)*($B578&lt;=KM!$B$5:$B$20),0)),0)</f>
        <v>0</v>
      </c>
      <c r="I578" s="63">
        <f t="shared" si="90"/>
        <v>0</v>
      </c>
      <c r="J578" s="474"/>
      <c r="K578" s="494"/>
      <c r="L578" s="496" t="str">
        <f>IF(AND('1B Tableau financier'!$K$2&lt;&gt;"Pôle",C578&lt;&gt;""),1,"")</f>
        <v/>
      </c>
      <c r="M578" s="501" t="str">
        <f t="shared" si="91"/>
        <v/>
      </c>
      <c r="N578" s="502" t="str">
        <f t="shared" si="92"/>
        <v/>
      </c>
      <c r="O578" s="501" t="str">
        <f t="shared" si="88"/>
        <v/>
      </c>
      <c r="P578" s="63" t="str">
        <f t="shared" si="89"/>
        <v/>
      </c>
      <c r="Q578" s="63"/>
      <c r="R578" s="63"/>
      <c r="S578" s="648"/>
    </row>
    <row r="579" spans="1:19" hidden="1">
      <c r="A579" s="465"/>
      <c r="B579" s="466"/>
      <c r="C579" s="467"/>
      <c r="D579" s="467"/>
      <c r="E579" s="468"/>
      <c r="F579" s="467"/>
      <c r="G579" s="642"/>
      <c r="H579" s="379" cm="1">
        <f t="array" ref="H579">IF(B579&lt;&gt;"",INDEX(KM!$C$5:$C$20,MATCH(1,($B579&gt;=KM!$A$5:$A$20)*($B579&lt;=KM!$B$5:$B$20),0)),0)</f>
        <v>0</v>
      </c>
      <c r="I579" s="63">
        <f t="shared" si="90"/>
        <v>0</v>
      </c>
      <c r="J579" s="474"/>
      <c r="K579" s="494"/>
      <c r="L579" s="496" t="str">
        <f>IF(AND('1B Tableau financier'!$K$2&lt;&gt;"Pôle",C579&lt;&gt;""),1,"")</f>
        <v/>
      </c>
      <c r="M579" s="501" t="str">
        <f t="shared" si="91"/>
        <v/>
      </c>
      <c r="N579" s="502" t="str">
        <f t="shared" si="92"/>
        <v/>
      </c>
      <c r="O579" s="501" t="str">
        <f t="shared" si="88"/>
        <v/>
      </c>
      <c r="P579" s="63" t="str">
        <f t="shared" si="89"/>
        <v/>
      </c>
      <c r="Q579" s="63"/>
      <c r="R579" s="63"/>
      <c r="S579" s="648"/>
    </row>
    <row r="580" spans="1:19" hidden="1">
      <c r="A580" s="465"/>
      <c r="B580" s="466"/>
      <c r="C580" s="467"/>
      <c r="D580" s="467"/>
      <c r="E580" s="468"/>
      <c r="F580" s="467"/>
      <c r="G580" s="642"/>
      <c r="H580" s="379" cm="1">
        <f t="array" ref="H580">IF(B580&lt;&gt;"",INDEX(KM!$C$5:$C$20,MATCH(1,($B580&gt;=KM!$A$5:$A$20)*($B580&lt;=KM!$B$5:$B$20),0)),0)</f>
        <v>0</v>
      </c>
      <c r="I580" s="63">
        <f t="shared" si="90"/>
        <v>0</v>
      </c>
      <c r="J580" s="474"/>
      <c r="K580" s="494"/>
      <c r="L580" s="496" t="str">
        <f>IF(AND('1B Tableau financier'!$K$2&lt;&gt;"Pôle",C580&lt;&gt;""),1,"")</f>
        <v/>
      </c>
      <c r="M580" s="501" t="str">
        <f t="shared" si="91"/>
        <v/>
      </c>
      <c r="N580" s="502" t="str">
        <f t="shared" si="92"/>
        <v/>
      </c>
      <c r="O580" s="501" t="str">
        <f t="shared" si="88"/>
        <v/>
      </c>
      <c r="P580" s="63" t="str">
        <f t="shared" si="89"/>
        <v/>
      </c>
      <c r="Q580" s="63"/>
      <c r="R580" s="63"/>
      <c r="S580" s="648"/>
    </row>
    <row r="581" spans="1:19" hidden="1">
      <c r="A581" s="465"/>
      <c r="B581" s="466"/>
      <c r="C581" s="467"/>
      <c r="D581" s="467"/>
      <c r="E581" s="468"/>
      <c r="F581" s="467"/>
      <c r="G581" s="642"/>
      <c r="H581" s="379" cm="1">
        <f t="array" ref="H581">IF(B581&lt;&gt;"",INDEX(KM!$C$5:$C$20,MATCH(1,($B581&gt;=KM!$A$5:$A$20)*($B581&lt;=KM!$B$5:$B$20),0)),0)</f>
        <v>0</v>
      </c>
      <c r="I581" s="63">
        <f t="shared" si="90"/>
        <v>0</v>
      </c>
      <c r="J581" s="474"/>
      <c r="K581" s="494"/>
      <c r="L581" s="496" t="str">
        <f>IF(AND('1B Tableau financier'!$K$2&lt;&gt;"Pôle",C581&lt;&gt;""),1,"")</f>
        <v/>
      </c>
      <c r="M581" s="501" t="str">
        <f t="shared" si="91"/>
        <v/>
      </c>
      <c r="N581" s="502" t="str">
        <f t="shared" si="92"/>
        <v/>
      </c>
      <c r="O581" s="501" t="str">
        <f t="shared" si="88"/>
        <v/>
      </c>
      <c r="P581" s="63" t="str">
        <f t="shared" si="89"/>
        <v/>
      </c>
      <c r="Q581" s="63"/>
      <c r="R581" s="63"/>
      <c r="S581" s="648"/>
    </row>
    <row r="582" spans="1:19" hidden="1">
      <c r="A582" s="465"/>
      <c r="B582" s="466"/>
      <c r="C582" s="467"/>
      <c r="D582" s="467"/>
      <c r="E582" s="468"/>
      <c r="F582" s="467"/>
      <c r="G582" s="642"/>
      <c r="H582" s="379" cm="1">
        <f t="array" ref="H582">IF(B582&lt;&gt;"",INDEX(KM!$C$5:$C$20,MATCH(1,($B582&gt;=KM!$A$5:$A$20)*($B582&lt;=KM!$B$5:$B$20),0)),0)</f>
        <v>0</v>
      </c>
      <c r="I582" s="63">
        <f t="shared" si="90"/>
        <v>0</v>
      </c>
      <c r="J582" s="474"/>
      <c r="K582" s="494"/>
      <c r="L582" s="496" t="str">
        <f>IF(AND('1B Tableau financier'!$K$2&lt;&gt;"Pôle",C582&lt;&gt;""),1,"")</f>
        <v/>
      </c>
      <c r="M582" s="501" t="str">
        <f t="shared" si="91"/>
        <v/>
      </c>
      <c r="N582" s="502" t="str">
        <f t="shared" si="92"/>
        <v/>
      </c>
      <c r="O582" s="501" t="str">
        <f t="shared" si="88"/>
        <v/>
      </c>
      <c r="P582" s="63" t="str">
        <f t="shared" si="89"/>
        <v/>
      </c>
      <c r="Q582" s="63"/>
      <c r="R582" s="63"/>
      <c r="S582" s="648"/>
    </row>
    <row r="583" spans="1:19" hidden="1">
      <c r="A583" s="465"/>
      <c r="B583" s="466"/>
      <c r="C583" s="467"/>
      <c r="D583" s="467"/>
      <c r="E583" s="468"/>
      <c r="F583" s="467"/>
      <c r="G583" s="642"/>
      <c r="H583" s="379" cm="1">
        <f t="array" ref="H583">IF(B583&lt;&gt;"",INDEX(KM!$C$5:$C$20,MATCH(1,($B583&gt;=KM!$A$5:$A$20)*($B583&lt;=KM!$B$5:$B$20),0)),0)</f>
        <v>0</v>
      </c>
      <c r="I583" s="63">
        <f t="shared" si="90"/>
        <v>0</v>
      </c>
      <c r="J583" s="474"/>
      <c r="K583" s="494"/>
      <c r="L583" s="496" t="str">
        <f>IF(AND('1B Tableau financier'!$K$2&lt;&gt;"Pôle",C583&lt;&gt;""),1,"")</f>
        <v/>
      </c>
      <c r="M583" s="501" t="str">
        <f t="shared" si="91"/>
        <v/>
      </c>
      <c r="N583" s="502" t="str">
        <f t="shared" si="92"/>
        <v/>
      </c>
      <c r="O583" s="501" t="str">
        <f t="shared" si="88"/>
        <v/>
      </c>
      <c r="P583" s="63" t="str">
        <f t="shared" si="89"/>
        <v/>
      </c>
      <c r="Q583" s="63"/>
      <c r="R583" s="63"/>
      <c r="S583" s="648"/>
    </row>
    <row r="584" spans="1:19" hidden="1">
      <c r="A584" s="465"/>
      <c r="B584" s="466"/>
      <c r="C584" s="467"/>
      <c r="D584" s="467"/>
      <c r="E584" s="468"/>
      <c r="F584" s="467"/>
      <c r="G584" s="642"/>
      <c r="H584" s="379" cm="1">
        <f t="array" ref="H584">IF(B584&lt;&gt;"",INDEX(KM!$C$5:$C$20,MATCH(1,($B584&gt;=KM!$A$5:$A$20)*($B584&lt;=KM!$B$5:$B$20),0)),0)</f>
        <v>0</v>
      </c>
      <c r="I584" s="63">
        <f t="shared" si="90"/>
        <v>0</v>
      </c>
      <c r="J584" s="474"/>
      <c r="K584" s="494"/>
      <c r="L584" s="496" t="str">
        <f>IF(AND('1B Tableau financier'!$K$2&lt;&gt;"Pôle",C584&lt;&gt;""),1,"")</f>
        <v/>
      </c>
      <c r="M584" s="501" t="str">
        <f t="shared" si="91"/>
        <v/>
      </c>
      <c r="N584" s="502" t="str">
        <f t="shared" si="92"/>
        <v/>
      </c>
      <c r="O584" s="501" t="str">
        <f t="shared" si="88"/>
        <v/>
      </c>
      <c r="P584" s="63" t="str">
        <f t="shared" si="89"/>
        <v/>
      </c>
      <c r="Q584" s="63"/>
      <c r="R584" s="63"/>
      <c r="S584" s="648"/>
    </row>
    <row r="585" spans="1:19" hidden="1">
      <c r="A585" s="465"/>
      <c r="B585" s="466"/>
      <c r="C585" s="467"/>
      <c r="D585" s="467"/>
      <c r="E585" s="468"/>
      <c r="F585" s="467"/>
      <c r="G585" s="642"/>
      <c r="H585" s="379" cm="1">
        <f t="array" ref="H585">IF(B585&lt;&gt;"",INDEX(KM!$C$5:$C$20,MATCH(1,($B585&gt;=KM!$A$5:$A$20)*($B585&lt;=KM!$B$5:$B$20),0)),0)</f>
        <v>0</v>
      </c>
      <c r="I585" s="63">
        <f t="shared" si="90"/>
        <v>0</v>
      </c>
      <c r="J585" s="474"/>
      <c r="K585" s="494"/>
      <c r="L585" s="496" t="str">
        <f>IF(AND('1B Tableau financier'!$K$2&lt;&gt;"Pôle",C585&lt;&gt;""),1,"")</f>
        <v/>
      </c>
      <c r="M585" s="501" t="str">
        <f t="shared" si="91"/>
        <v/>
      </c>
      <c r="N585" s="502" t="str">
        <f t="shared" si="92"/>
        <v/>
      </c>
      <c r="O585" s="501" t="str">
        <f t="shared" si="88"/>
        <v/>
      </c>
      <c r="P585" s="63" t="str">
        <f t="shared" si="89"/>
        <v/>
      </c>
      <c r="Q585" s="63"/>
      <c r="R585" s="63"/>
      <c r="S585" s="648"/>
    </row>
    <row r="586" spans="1:19" hidden="1">
      <c r="A586" s="465"/>
      <c r="B586" s="466"/>
      <c r="C586" s="467"/>
      <c r="D586" s="467"/>
      <c r="E586" s="468"/>
      <c r="F586" s="467"/>
      <c r="G586" s="642"/>
      <c r="H586" s="379" cm="1">
        <f t="array" ref="H586">IF(B586&lt;&gt;"",INDEX(KM!$C$5:$C$20,MATCH(1,($B586&gt;=KM!$A$5:$A$20)*($B586&lt;=KM!$B$5:$B$20),0)),0)</f>
        <v>0</v>
      </c>
      <c r="I586" s="63">
        <f t="shared" si="90"/>
        <v>0</v>
      </c>
      <c r="J586" s="474"/>
      <c r="K586" s="494"/>
      <c r="L586" s="496" t="str">
        <f>IF(AND('1B Tableau financier'!$K$2&lt;&gt;"Pôle",C586&lt;&gt;""),1,"")</f>
        <v/>
      </c>
      <c r="M586" s="501" t="str">
        <f t="shared" si="91"/>
        <v/>
      </c>
      <c r="N586" s="502" t="str">
        <f t="shared" si="92"/>
        <v/>
      </c>
      <c r="O586" s="501" t="str">
        <f t="shared" si="88"/>
        <v/>
      </c>
      <c r="P586" s="63" t="str">
        <f t="shared" si="89"/>
        <v/>
      </c>
      <c r="Q586" s="63"/>
      <c r="R586" s="63"/>
      <c r="S586" s="648"/>
    </row>
    <row r="587" spans="1:19" hidden="1">
      <c r="A587" s="469"/>
      <c r="B587" s="466"/>
      <c r="C587" s="467"/>
      <c r="D587" s="467"/>
      <c r="E587" s="468"/>
      <c r="F587" s="467"/>
      <c r="G587" s="642"/>
      <c r="H587" s="379" cm="1">
        <f t="array" ref="H587">IF(B587&lt;&gt;"",INDEX(KM!$C$5:$C$20,MATCH(1,($B587&gt;=KM!$A$5:$A$20)*($B587&lt;=KM!$B$5:$B$20),0)),0)</f>
        <v>0</v>
      </c>
      <c r="I587" s="63">
        <f t="shared" si="84"/>
        <v>0</v>
      </c>
      <c r="J587" s="474"/>
      <c r="K587" s="494"/>
      <c r="L587" s="496" t="str">
        <f>IF(AND('1B Tableau financier'!$K$2&lt;&gt;"Pôle",C587&lt;&gt;""),1,"")</f>
        <v/>
      </c>
      <c r="M587" s="501" t="str">
        <f t="shared" si="80"/>
        <v/>
      </c>
      <c r="N587" s="502" t="str">
        <f t="shared" si="81"/>
        <v/>
      </c>
      <c r="O587" s="501" t="str">
        <f t="shared" si="88"/>
        <v/>
      </c>
      <c r="P587" s="63" t="str">
        <f t="shared" si="89"/>
        <v/>
      </c>
      <c r="Q587" s="63"/>
      <c r="R587" s="63"/>
      <c r="S587" s="648"/>
    </row>
    <row r="588" spans="1:19" ht="15.75" thickBot="1">
      <c r="A588" s="470"/>
      <c r="B588" s="471"/>
      <c r="C588" s="472"/>
      <c r="D588" s="472"/>
      <c r="E588" s="473"/>
      <c r="F588" s="472"/>
      <c r="G588" s="643"/>
      <c r="H588" s="380" cm="1">
        <f t="array" ref="H588">IF(B588&lt;&gt;"",INDEX(KM!$C$5:$C$20,MATCH(1,($B588&gt;=KM!$A$5:$A$20)*($B588&lt;=KM!$B$5:$B$20),0)),0)</f>
        <v>0</v>
      </c>
      <c r="I588" s="64">
        <f>G588*H588</f>
        <v>0</v>
      </c>
      <c r="J588" s="475"/>
      <c r="K588" s="495"/>
      <c r="L588" s="497" t="str">
        <f>IF(AND('1B Tableau financier'!$K$2&lt;&gt;"Pôle",C588&lt;&gt;""),1,"")</f>
        <v/>
      </c>
      <c r="M588" s="503" t="str">
        <f t="shared" si="80"/>
        <v/>
      </c>
      <c r="N588" s="504" t="str">
        <f t="shared" si="81"/>
        <v/>
      </c>
      <c r="O588" s="501" t="str">
        <f t="shared" si="88"/>
        <v/>
      </c>
      <c r="P588" s="63" t="str">
        <f t="shared" si="89"/>
        <v/>
      </c>
      <c r="Q588" s="63"/>
      <c r="R588" s="63"/>
      <c r="S588" s="648"/>
    </row>
    <row r="589" spans="1:19" ht="15.75" thickBot="1">
      <c r="F589" s="458"/>
      <c r="G589" s="661"/>
      <c r="H589" s="661"/>
      <c r="I589" s="661"/>
      <c r="J589" s="662" t="str">
        <f>"Montant total des frais de déplacement pour "&amp;C496</f>
        <v>Montant total des frais de déplacement pour 0</v>
      </c>
      <c r="K589" s="662"/>
      <c r="L589" s="662"/>
      <c r="M589" s="641">
        <f t="shared" ref="M589:R589" si="93">SUM(M498:M588)</f>
        <v>0</v>
      </c>
      <c r="N589" s="641">
        <f t="shared" si="93"/>
        <v>0</v>
      </c>
      <c r="O589" s="641">
        <f t="shared" si="93"/>
        <v>0</v>
      </c>
      <c r="P589" s="641">
        <f t="shared" si="93"/>
        <v>0</v>
      </c>
      <c r="Q589" s="653">
        <f t="shared" si="93"/>
        <v>0</v>
      </c>
      <c r="R589" s="653">
        <f t="shared" si="93"/>
        <v>0</v>
      </c>
      <c r="S589" s="649"/>
    </row>
    <row r="591" spans="1:19" ht="15.75" thickBot="1"/>
    <row r="592" spans="1:19" ht="16.5" thickBot="1">
      <c r="A592" s="428" t="s">
        <v>294</v>
      </c>
      <c r="B592" s="429"/>
      <c r="C592" s="430">
        <f>'1C TSsalarié7'!$B$8</f>
        <v>0</v>
      </c>
      <c r="D592" s="431"/>
      <c r="E592" s="431"/>
      <c r="F592" s="1288" t="s">
        <v>273</v>
      </c>
      <c r="G592" s="1290" t="s">
        <v>274</v>
      </c>
      <c r="H592" s="1291"/>
      <c r="I592" s="1291"/>
      <c r="J592" s="1306"/>
      <c r="K592" s="1304" t="s">
        <v>275</v>
      </c>
      <c r="L592" s="1288" t="s">
        <v>276</v>
      </c>
      <c r="M592" s="1288" t="s">
        <v>277</v>
      </c>
      <c r="N592" s="1288" t="s">
        <v>278</v>
      </c>
      <c r="O592" s="1103" t="s">
        <v>64</v>
      </c>
      <c r="P592" s="1104"/>
      <c r="Q592" s="1104"/>
      <c r="R592" s="1104"/>
      <c r="S592" s="1105"/>
    </row>
    <row r="593" spans="1:19" ht="51.75" thickBot="1">
      <c r="A593" s="432" t="s">
        <v>279</v>
      </c>
      <c r="B593" s="433" t="s">
        <v>289</v>
      </c>
      <c r="C593" s="434" t="s">
        <v>281</v>
      </c>
      <c r="D593" s="434" t="s">
        <v>282</v>
      </c>
      <c r="E593" s="435" t="s">
        <v>283</v>
      </c>
      <c r="F593" s="1289"/>
      <c r="G593" s="436" t="s">
        <v>284</v>
      </c>
      <c r="H593" s="437" t="s">
        <v>285</v>
      </c>
      <c r="I593" s="437" t="s">
        <v>286</v>
      </c>
      <c r="J593" s="436" t="s">
        <v>287</v>
      </c>
      <c r="K593" s="1305"/>
      <c r="L593" s="1289"/>
      <c r="M593" s="1289"/>
      <c r="N593" s="1289"/>
      <c r="O593" s="219" t="s">
        <v>95</v>
      </c>
      <c r="P593" s="639" t="s">
        <v>96</v>
      </c>
      <c r="Q593" s="220" t="s">
        <v>97</v>
      </c>
      <c r="R593" s="220" t="s">
        <v>98</v>
      </c>
      <c r="S593" s="640" t="s">
        <v>67</v>
      </c>
    </row>
    <row r="594" spans="1:19">
      <c r="A594" s="461"/>
      <c r="B594" s="462"/>
      <c r="C594" s="463"/>
      <c r="D594" s="463"/>
      <c r="E594" s="464"/>
      <c r="F594" s="463"/>
      <c r="G594" s="642"/>
      <c r="H594" s="379" cm="1">
        <f t="array" ref="H594">IF(B594&lt;&gt;"",INDEX(KM!$C$5:$C$20,MATCH(1,($B594&gt;=KM!$A$5:$A$20)*($B594&lt;=KM!$B$5:$B$20),0)),0)</f>
        <v>0</v>
      </c>
      <c r="I594" s="62">
        <f>G594*H594</f>
        <v>0</v>
      </c>
      <c r="J594" s="474"/>
      <c r="K594" s="498"/>
      <c r="L594" s="496" t="str">
        <f>IF(AND('1B Tableau financier'!$K$2&lt;&gt;"Pôle",C594&lt;&gt;""),1,"")</f>
        <v/>
      </c>
      <c r="M594" s="499" t="str">
        <f>IF(L594=1,I594+J594+K594,"")</f>
        <v/>
      </c>
      <c r="N594" s="500" t="str">
        <f>IF(L594=2,(I594+J594+K594)/2,"")</f>
        <v/>
      </c>
      <c r="O594" s="499" t="str">
        <f>IF(M594="","",M594-Q594)</f>
        <v/>
      </c>
      <c r="P594" s="62" t="str">
        <f>IF(N594="","",N594-R594)</f>
        <v/>
      </c>
      <c r="Q594" s="62"/>
      <c r="R594" s="62"/>
      <c r="S594" s="647"/>
    </row>
    <row r="595" spans="1:19">
      <c r="A595" s="465"/>
      <c r="B595" s="466"/>
      <c r="C595" s="467"/>
      <c r="D595" s="467"/>
      <c r="E595" s="468"/>
      <c r="F595" s="467"/>
      <c r="G595" s="642"/>
      <c r="H595" s="379" cm="1">
        <f t="array" ref="H595">IF(B595&lt;&gt;"",INDEX(KM!$C$5:$C$20,MATCH(1,($B595&gt;=KM!$A$5:$A$20)*($B595&lt;=KM!$B$5:$B$20),0)),0)</f>
        <v>0</v>
      </c>
      <c r="I595" s="63">
        <f>G595*H595</f>
        <v>0</v>
      </c>
      <c r="J595" s="474"/>
      <c r="K595" s="494"/>
      <c r="L595" s="496" t="str">
        <f>IF(AND('1B Tableau financier'!$K$2&lt;&gt;"Pôle",C595&lt;&gt;""),1,"")</f>
        <v/>
      </c>
      <c r="M595" s="501" t="str">
        <f t="shared" ref="M595:M684" si="94">IF(L595=1,I595+J595+K595,"")</f>
        <v/>
      </c>
      <c r="N595" s="502" t="str">
        <f t="shared" ref="N595:N684" si="95">IF(L595=2,(I595+J595+K595)/2,"")</f>
        <v/>
      </c>
      <c r="O595" s="501" t="str">
        <f t="shared" ref="O595:O658" si="96">IF(M595="","",M595-Q595)</f>
        <v/>
      </c>
      <c r="P595" s="63" t="str">
        <f t="shared" ref="P595:P658" si="97">IF(N595="","",N595-R595)</f>
        <v/>
      </c>
      <c r="Q595" s="63"/>
      <c r="R595" s="63"/>
      <c r="S595" s="648"/>
    </row>
    <row r="596" spans="1:19">
      <c r="A596" s="465"/>
      <c r="B596" s="466"/>
      <c r="C596" s="467"/>
      <c r="D596" s="467"/>
      <c r="E596" s="468"/>
      <c r="F596" s="467"/>
      <c r="G596" s="642"/>
      <c r="H596" s="379" cm="1">
        <f t="array" ref="H596">IF(B596&lt;&gt;"",INDEX(KM!$C$5:$C$20,MATCH(1,($B596&gt;=KM!$A$5:$A$20)*($B596&lt;=KM!$B$5:$B$20),0)),0)</f>
        <v>0</v>
      </c>
      <c r="I596" s="63">
        <f t="shared" ref="I596:I683" si="98">G596*H596</f>
        <v>0</v>
      </c>
      <c r="J596" s="474"/>
      <c r="K596" s="494"/>
      <c r="L596" s="496" t="str">
        <f>IF(AND('1B Tableau financier'!$K$2&lt;&gt;"Pôle",C596&lt;&gt;""),1,"")</f>
        <v/>
      </c>
      <c r="M596" s="501" t="str">
        <f t="shared" si="94"/>
        <v/>
      </c>
      <c r="N596" s="502" t="str">
        <f t="shared" si="95"/>
        <v/>
      </c>
      <c r="O596" s="501" t="str">
        <f t="shared" si="96"/>
        <v/>
      </c>
      <c r="P596" s="63" t="str">
        <f t="shared" si="97"/>
        <v/>
      </c>
      <c r="Q596" s="63"/>
      <c r="R596" s="63"/>
      <c r="S596" s="648"/>
    </row>
    <row r="597" spans="1:19">
      <c r="A597" s="465"/>
      <c r="B597" s="466"/>
      <c r="C597" s="467"/>
      <c r="D597" s="467"/>
      <c r="E597" s="468"/>
      <c r="F597" s="467"/>
      <c r="G597" s="642"/>
      <c r="H597" s="379" cm="1">
        <f t="array" ref="H597">IF(B597&lt;&gt;"",INDEX(KM!$C$5:$C$20,MATCH(1,($B597&gt;=KM!$A$5:$A$20)*($B597&lt;=KM!$B$5:$B$20),0)),0)</f>
        <v>0</v>
      </c>
      <c r="I597" s="63">
        <f t="shared" si="98"/>
        <v>0</v>
      </c>
      <c r="J597" s="474"/>
      <c r="K597" s="494"/>
      <c r="L597" s="496" t="str">
        <f>IF(AND('1B Tableau financier'!$K$2&lt;&gt;"Pôle",C597&lt;&gt;""),1,"")</f>
        <v/>
      </c>
      <c r="M597" s="501" t="str">
        <f t="shared" si="94"/>
        <v/>
      </c>
      <c r="N597" s="502" t="str">
        <f t="shared" si="95"/>
        <v/>
      </c>
      <c r="O597" s="501" t="str">
        <f t="shared" si="96"/>
        <v/>
      </c>
      <c r="P597" s="63" t="str">
        <f t="shared" si="97"/>
        <v/>
      </c>
      <c r="Q597" s="63"/>
      <c r="R597" s="63"/>
      <c r="S597" s="648"/>
    </row>
    <row r="598" spans="1:19">
      <c r="A598" s="465"/>
      <c r="B598" s="466"/>
      <c r="C598" s="467"/>
      <c r="D598" s="467"/>
      <c r="E598" s="468"/>
      <c r="F598" s="467"/>
      <c r="G598" s="642"/>
      <c r="H598" s="379" cm="1">
        <f t="array" ref="H598">IF(B598&lt;&gt;"",INDEX(KM!$C$5:$C$20,MATCH(1,($B598&gt;=KM!$A$5:$A$20)*($B598&lt;=KM!$B$5:$B$20),0)),0)</f>
        <v>0</v>
      </c>
      <c r="I598" s="63">
        <f t="shared" si="98"/>
        <v>0</v>
      </c>
      <c r="J598" s="474"/>
      <c r="K598" s="494"/>
      <c r="L598" s="496" t="str">
        <f>IF(AND('1B Tableau financier'!$K$2&lt;&gt;"Pôle",C598&lt;&gt;""),1,"")</f>
        <v/>
      </c>
      <c r="M598" s="501" t="str">
        <f t="shared" si="94"/>
        <v/>
      </c>
      <c r="N598" s="502" t="str">
        <f t="shared" si="95"/>
        <v/>
      </c>
      <c r="O598" s="501" t="str">
        <f t="shared" si="96"/>
        <v/>
      </c>
      <c r="P598" s="63" t="str">
        <f t="shared" si="97"/>
        <v/>
      </c>
      <c r="Q598" s="63"/>
      <c r="R598" s="63"/>
      <c r="S598" s="648"/>
    </row>
    <row r="599" spans="1:19">
      <c r="A599" s="465"/>
      <c r="B599" s="466"/>
      <c r="C599" s="467"/>
      <c r="D599" s="467"/>
      <c r="E599" s="468"/>
      <c r="F599" s="467"/>
      <c r="G599" s="642"/>
      <c r="H599" s="379" cm="1">
        <f t="array" ref="H599">IF(B599&lt;&gt;"",INDEX(KM!$C$5:$C$20,MATCH(1,($B599&gt;=KM!$A$5:$A$20)*($B599&lt;=KM!$B$5:$B$20),0)),0)</f>
        <v>0</v>
      </c>
      <c r="I599" s="63">
        <f t="shared" si="98"/>
        <v>0</v>
      </c>
      <c r="J599" s="474"/>
      <c r="K599" s="494"/>
      <c r="L599" s="496" t="str">
        <f>IF(AND('1B Tableau financier'!$K$2&lt;&gt;"Pôle",C599&lt;&gt;""),1,"")</f>
        <v/>
      </c>
      <c r="M599" s="501" t="str">
        <f t="shared" si="94"/>
        <v/>
      </c>
      <c r="N599" s="502" t="str">
        <f t="shared" si="95"/>
        <v/>
      </c>
      <c r="O599" s="501" t="str">
        <f t="shared" si="96"/>
        <v/>
      </c>
      <c r="P599" s="63" t="str">
        <f t="shared" si="97"/>
        <v/>
      </c>
      <c r="Q599" s="63"/>
      <c r="R599" s="63"/>
      <c r="S599" s="648"/>
    </row>
    <row r="600" spans="1:19">
      <c r="A600" s="465"/>
      <c r="B600" s="466"/>
      <c r="C600" s="467"/>
      <c r="D600" s="467"/>
      <c r="E600" s="468"/>
      <c r="F600" s="467"/>
      <c r="G600" s="642"/>
      <c r="H600" s="379" cm="1">
        <f t="array" ref="H600">IF(B600&lt;&gt;"",INDEX(KM!$C$5:$C$20,MATCH(1,($B600&gt;=KM!$A$5:$A$20)*($B600&lt;=KM!$B$5:$B$20),0)),0)</f>
        <v>0</v>
      </c>
      <c r="I600" s="63">
        <f t="shared" ref="I600:I630" si="99">G600*H600</f>
        <v>0</v>
      </c>
      <c r="J600" s="474"/>
      <c r="K600" s="494"/>
      <c r="L600" s="496" t="str">
        <f>IF(AND('1B Tableau financier'!$K$2&lt;&gt;"Pôle",C600&lt;&gt;""),1,"")</f>
        <v/>
      </c>
      <c r="M600" s="501" t="str">
        <f t="shared" ref="M600:M630" si="100">IF(L600=1,I600+J600+K600,"")</f>
        <v/>
      </c>
      <c r="N600" s="502" t="str">
        <f t="shared" ref="N600:N630" si="101">IF(L600=2,(I600+J600+K600)/2,"")</f>
        <v/>
      </c>
      <c r="O600" s="501" t="str">
        <f t="shared" si="96"/>
        <v/>
      </c>
      <c r="P600" s="63" t="str">
        <f t="shared" si="97"/>
        <v/>
      </c>
      <c r="Q600" s="63"/>
      <c r="R600" s="63"/>
      <c r="S600" s="648"/>
    </row>
    <row r="601" spans="1:19">
      <c r="A601" s="465"/>
      <c r="B601" s="466"/>
      <c r="C601" s="467"/>
      <c r="D601" s="467"/>
      <c r="E601" s="468"/>
      <c r="F601" s="467"/>
      <c r="G601" s="642"/>
      <c r="H601" s="379" cm="1">
        <f t="array" ref="H601">IF(B601&lt;&gt;"",INDEX(KM!$C$5:$C$20,MATCH(1,($B601&gt;=KM!$A$5:$A$20)*($B601&lt;=KM!$B$5:$B$20),0)),0)</f>
        <v>0</v>
      </c>
      <c r="I601" s="63">
        <f t="shared" si="99"/>
        <v>0</v>
      </c>
      <c r="J601" s="474"/>
      <c r="K601" s="494"/>
      <c r="L601" s="496" t="str">
        <f>IF(AND('1B Tableau financier'!$K$2&lt;&gt;"Pôle",C601&lt;&gt;""),1,"")</f>
        <v/>
      </c>
      <c r="M601" s="501" t="str">
        <f t="shared" si="100"/>
        <v/>
      </c>
      <c r="N601" s="502" t="str">
        <f t="shared" si="101"/>
        <v/>
      </c>
      <c r="O601" s="501" t="str">
        <f t="shared" si="96"/>
        <v/>
      </c>
      <c r="P601" s="63" t="str">
        <f t="shared" si="97"/>
        <v/>
      </c>
      <c r="Q601" s="63"/>
      <c r="R601" s="63"/>
      <c r="S601" s="648"/>
    </row>
    <row r="602" spans="1:19">
      <c r="A602" s="465"/>
      <c r="B602" s="466"/>
      <c r="C602" s="467"/>
      <c r="D602" s="467"/>
      <c r="E602" s="468"/>
      <c r="F602" s="467"/>
      <c r="G602" s="642"/>
      <c r="H602" s="379" cm="1">
        <f t="array" ref="H602">IF(B602&lt;&gt;"",INDEX(KM!$C$5:$C$20,MATCH(1,($B602&gt;=KM!$A$5:$A$20)*($B602&lt;=KM!$B$5:$B$20),0)),0)</f>
        <v>0</v>
      </c>
      <c r="I602" s="63">
        <f t="shared" si="99"/>
        <v>0</v>
      </c>
      <c r="J602" s="474"/>
      <c r="K602" s="494"/>
      <c r="L602" s="496" t="str">
        <f>IF(AND('1B Tableau financier'!$K$2&lt;&gt;"Pôle",C602&lt;&gt;""),1,"")</f>
        <v/>
      </c>
      <c r="M602" s="501" t="str">
        <f t="shared" si="100"/>
        <v/>
      </c>
      <c r="N602" s="502" t="str">
        <f t="shared" si="101"/>
        <v/>
      </c>
      <c r="O602" s="501" t="str">
        <f t="shared" si="96"/>
        <v/>
      </c>
      <c r="P602" s="63" t="str">
        <f t="shared" si="97"/>
        <v/>
      </c>
      <c r="Q602" s="63"/>
      <c r="R602" s="63"/>
      <c r="S602" s="648"/>
    </row>
    <row r="603" spans="1:19">
      <c r="A603" s="465"/>
      <c r="B603" s="466"/>
      <c r="C603" s="467"/>
      <c r="D603" s="467"/>
      <c r="E603" s="468"/>
      <c r="F603" s="467"/>
      <c r="G603" s="642"/>
      <c r="H603" s="379" cm="1">
        <f t="array" ref="H603">IF(B603&lt;&gt;"",INDEX(KM!$C$5:$C$20,MATCH(1,($B603&gt;=KM!$A$5:$A$20)*($B603&lt;=KM!$B$5:$B$20),0)),0)</f>
        <v>0</v>
      </c>
      <c r="I603" s="63">
        <f t="shared" si="99"/>
        <v>0</v>
      </c>
      <c r="J603" s="474"/>
      <c r="K603" s="494"/>
      <c r="L603" s="496" t="str">
        <f>IF(AND('1B Tableau financier'!$K$2&lt;&gt;"Pôle",C603&lt;&gt;""),1,"")</f>
        <v/>
      </c>
      <c r="M603" s="501" t="str">
        <f t="shared" si="100"/>
        <v/>
      </c>
      <c r="N603" s="502" t="str">
        <f t="shared" si="101"/>
        <v/>
      </c>
      <c r="O603" s="501" t="str">
        <f t="shared" si="96"/>
        <v/>
      </c>
      <c r="P603" s="63" t="str">
        <f t="shared" si="97"/>
        <v/>
      </c>
      <c r="Q603" s="63"/>
      <c r="R603" s="63"/>
      <c r="S603" s="648"/>
    </row>
    <row r="604" spans="1:19">
      <c r="A604" s="465"/>
      <c r="B604" s="466"/>
      <c r="C604" s="467"/>
      <c r="D604" s="467"/>
      <c r="E604" s="468"/>
      <c r="F604" s="467"/>
      <c r="G604" s="642"/>
      <c r="H604" s="379" cm="1">
        <f t="array" ref="H604">IF(B604&lt;&gt;"",INDEX(KM!$C$5:$C$20,MATCH(1,($B604&gt;=KM!$A$5:$A$20)*($B604&lt;=KM!$B$5:$B$20),0)),0)</f>
        <v>0</v>
      </c>
      <c r="I604" s="63">
        <f t="shared" si="99"/>
        <v>0</v>
      </c>
      <c r="J604" s="474"/>
      <c r="K604" s="494"/>
      <c r="L604" s="496" t="str">
        <f>IF(AND('1B Tableau financier'!$K$2&lt;&gt;"Pôle",C604&lt;&gt;""),1,"")</f>
        <v/>
      </c>
      <c r="M604" s="501" t="str">
        <f t="shared" si="100"/>
        <v/>
      </c>
      <c r="N604" s="502" t="str">
        <f t="shared" si="101"/>
        <v/>
      </c>
      <c r="O604" s="501" t="str">
        <f t="shared" si="96"/>
        <v/>
      </c>
      <c r="P604" s="63" t="str">
        <f t="shared" si="97"/>
        <v/>
      </c>
      <c r="Q604" s="63"/>
      <c r="R604" s="63"/>
      <c r="S604" s="648"/>
    </row>
    <row r="605" spans="1:19">
      <c r="A605" s="465"/>
      <c r="B605" s="466"/>
      <c r="C605" s="467"/>
      <c r="D605" s="467"/>
      <c r="E605" s="468"/>
      <c r="F605" s="467"/>
      <c r="G605" s="642"/>
      <c r="H605" s="379" cm="1">
        <f t="array" ref="H605">IF(B605&lt;&gt;"",INDEX(KM!$C$5:$C$20,MATCH(1,($B605&gt;=KM!$A$5:$A$20)*($B605&lt;=KM!$B$5:$B$20),0)),0)</f>
        <v>0</v>
      </c>
      <c r="I605" s="63">
        <f t="shared" si="99"/>
        <v>0</v>
      </c>
      <c r="J605" s="474"/>
      <c r="K605" s="494"/>
      <c r="L605" s="496" t="str">
        <f>IF(AND('1B Tableau financier'!$K$2&lt;&gt;"Pôle",C605&lt;&gt;""),1,"")</f>
        <v/>
      </c>
      <c r="M605" s="501" t="str">
        <f t="shared" si="100"/>
        <v/>
      </c>
      <c r="N605" s="502" t="str">
        <f t="shared" si="101"/>
        <v/>
      </c>
      <c r="O605" s="501" t="str">
        <f t="shared" si="96"/>
        <v/>
      </c>
      <c r="P605" s="63" t="str">
        <f t="shared" si="97"/>
        <v/>
      </c>
      <c r="Q605" s="63"/>
      <c r="R605" s="63"/>
      <c r="S605" s="648"/>
    </row>
    <row r="606" spans="1:19">
      <c r="A606" s="465"/>
      <c r="B606" s="466"/>
      <c r="C606" s="467"/>
      <c r="D606" s="467"/>
      <c r="E606" s="468"/>
      <c r="F606" s="467"/>
      <c r="G606" s="642"/>
      <c r="H606" s="379" cm="1">
        <f t="array" ref="H606">IF(B606&lt;&gt;"",INDEX(KM!$C$5:$C$20,MATCH(1,($B606&gt;=KM!$A$5:$A$20)*($B606&lt;=KM!$B$5:$B$20),0)),0)</f>
        <v>0</v>
      </c>
      <c r="I606" s="63">
        <f t="shared" si="99"/>
        <v>0</v>
      </c>
      <c r="J606" s="474"/>
      <c r="K606" s="494"/>
      <c r="L606" s="496" t="str">
        <f>IF(AND('1B Tableau financier'!$K$2&lt;&gt;"Pôle",C606&lt;&gt;""),1,"")</f>
        <v/>
      </c>
      <c r="M606" s="501" t="str">
        <f t="shared" si="100"/>
        <v/>
      </c>
      <c r="N606" s="502" t="str">
        <f t="shared" si="101"/>
        <v/>
      </c>
      <c r="O606" s="501" t="str">
        <f t="shared" si="96"/>
        <v/>
      </c>
      <c r="P606" s="63" t="str">
        <f t="shared" si="97"/>
        <v/>
      </c>
      <c r="Q606" s="63"/>
      <c r="R606" s="63"/>
      <c r="S606" s="648"/>
    </row>
    <row r="607" spans="1:19">
      <c r="A607" s="465"/>
      <c r="B607" s="466"/>
      <c r="C607" s="467"/>
      <c r="D607" s="467"/>
      <c r="E607" s="468"/>
      <c r="F607" s="467"/>
      <c r="G607" s="642"/>
      <c r="H607" s="379" cm="1">
        <f t="array" ref="H607">IF(B607&lt;&gt;"",INDEX(KM!$C$5:$C$20,MATCH(1,($B607&gt;=KM!$A$5:$A$20)*($B607&lt;=KM!$B$5:$B$20),0)),0)</f>
        <v>0</v>
      </c>
      <c r="I607" s="63">
        <f t="shared" si="99"/>
        <v>0</v>
      </c>
      <c r="J607" s="474"/>
      <c r="K607" s="494"/>
      <c r="L607" s="496" t="str">
        <f>IF(AND('1B Tableau financier'!$K$2&lt;&gt;"Pôle",C607&lt;&gt;""),1,"")</f>
        <v/>
      </c>
      <c r="M607" s="501" t="str">
        <f t="shared" si="100"/>
        <v/>
      </c>
      <c r="N607" s="502" t="str">
        <f t="shared" si="101"/>
        <v/>
      </c>
      <c r="O607" s="501" t="str">
        <f t="shared" si="96"/>
        <v/>
      </c>
      <c r="P607" s="63" t="str">
        <f t="shared" si="97"/>
        <v/>
      </c>
      <c r="Q607" s="63"/>
      <c r="R607" s="63"/>
      <c r="S607" s="648"/>
    </row>
    <row r="608" spans="1:19">
      <c r="A608" s="465"/>
      <c r="B608" s="466"/>
      <c r="C608" s="467"/>
      <c r="D608" s="467"/>
      <c r="E608" s="468"/>
      <c r="F608" s="467"/>
      <c r="G608" s="642"/>
      <c r="H608" s="379" cm="1">
        <f t="array" ref="H608">IF(B608&lt;&gt;"",INDEX(KM!$C$5:$C$20,MATCH(1,($B608&gt;=KM!$A$5:$A$20)*($B608&lt;=KM!$B$5:$B$20),0)),0)</f>
        <v>0</v>
      </c>
      <c r="I608" s="63">
        <f t="shared" si="99"/>
        <v>0</v>
      </c>
      <c r="J608" s="474"/>
      <c r="K608" s="494"/>
      <c r="L608" s="496" t="str">
        <f>IF(AND('1B Tableau financier'!$K$2&lt;&gt;"Pôle",C608&lt;&gt;""),1,"")</f>
        <v/>
      </c>
      <c r="M608" s="501" t="str">
        <f t="shared" si="100"/>
        <v/>
      </c>
      <c r="N608" s="502" t="str">
        <f t="shared" si="101"/>
        <v/>
      </c>
      <c r="O608" s="501" t="str">
        <f t="shared" si="96"/>
        <v/>
      </c>
      <c r="P608" s="63" t="str">
        <f t="shared" si="97"/>
        <v/>
      </c>
      <c r="Q608" s="63"/>
      <c r="R608" s="63"/>
      <c r="S608" s="648"/>
    </row>
    <row r="609" spans="1:19">
      <c r="A609" s="465"/>
      <c r="B609" s="466"/>
      <c r="C609" s="467"/>
      <c r="D609" s="467"/>
      <c r="E609" s="468"/>
      <c r="F609" s="467"/>
      <c r="G609" s="642"/>
      <c r="H609" s="379" cm="1">
        <f t="array" ref="H609">IF(B609&lt;&gt;"",INDEX(KM!$C$5:$C$20,MATCH(1,($B609&gt;=KM!$A$5:$A$20)*($B609&lt;=KM!$B$5:$B$20),0)),0)</f>
        <v>0</v>
      </c>
      <c r="I609" s="63">
        <f t="shared" si="99"/>
        <v>0</v>
      </c>
      <c r="J609" s="474"/>
      <c r="K609" s="494"/>
      <c r="L609" s="496" t="str">
        <f>IF(AND('1B Tableau financier'!$K$2&lt;&gt;"Pôle",C609&lt;&gt;""),1,"")</f>
        <v/>
      </c>
      <c r="M609" s="501" t="str">
        <f t="shared" si="100"/>
        <v/>
      </c>
      <c r="N609" s="502" t="str">
        <f t="shared" si="101"/>
        <v/>
      </c>
      <c r="O609" s="501" t="str">
        <f t="shared" si="96"/>
        <v/>
      </c>
      <c r="P609" s="63" t="str">
        <f t="shared" si="97"/>
        <v/>
      </c>
      <c r="Q609" s="63"/>
      <c r="R609" s="63"/>
      <c r="S609" s="648"/>
    </row>
    <row r="610" spans="1:19">
      <c r="A610" s="465"/>
      <c r="B610" s="466"/>
      <c r="C610" s="467"/>
      <c r="D610" s="467"/>
      <c r="E610" s="468"/>
      <c r="F610" s="467"/>
      <c r="G610" s="642"/>
      <c r="H610" s="379" cm="1">
        <f t="array" ref="H610">IF(B610&lt;&gt;"",INDEX(KM!$C$5:$C$20,MATCH(1,($B610&gt;=KM!$A$5:$A$20)*($B610&lt;=KM!$B$5:$B$20),0)),0)</f>
        <v>0</v>
      </c>
      <c r="I610" s="63">
        <f t="shared" si="99"/>
        <v>0</v>
      </c>
      <c r="J610" s="474"/>
      <c r="K610" s="494"/>
      <c r="L610" s="496" t="str">
        <f>IF(AND('1B Tableau financier'!$K$2&lt;&gt;"Pôle",C610&lt;&gt;""),1,"")</f>
        <v/>
      </c>
      <c r="M610" s="501" t="str">
        <f t="shared" si="100"/>
        <v/>
      </c>
      <c r="N610" s="502" t="str">
        <f t="shared" si="101"/>
        <v/>
      </c>
      <c r="O610" s="501" t="str">
        <f t="shared" si="96"/>
        <v/>
      </c>
      <c r="P610" s="63" t="str">
        <f t="shared" si="97"/>
        <v/>
      </c>
      <c r="Q610" s="63"/>
      <c r="R610" s="63"/>
      <c r="S610" s="648"/>
    </row>
    <row r="611" spans="1:19">
      <c r="A611" s="465"/>
      <c r="B611" s="466"/>
      <c r="C611" s="467"/>
      <c r="D611" s="467"/>
      <c r="E611" s="468"/>
      <c r="F611" s="467"/>
      <c r="G611" s="642"/>
      <c r="H611" s="379" cm="1">
        <f t="array" ref="H611">IF(B611&lt;&gt;"",INDEX(KM!$C$5:$C$20,MATCH(1,($B611&gt;=KM!$A$5:$A$20)*($B611&lt;=KM!$B$5:$B$20),0)),0)</f>
        <v>0</v>
      </c>
      <c r="I611" s="63">
        <f t="shared" si="99"/>
        <v>0</v>
      </c>
      <c r="J611" s="474"/>
      <c r="K611" s="494"/>
      <c r="L611" s="496" t="str">
        <f>IF(AND('1B Tableau financier'!$K$2&lt;&gt;"Pôle",C611&lt;&gt;""),1,"")</f>
        <v/>
      </c>
      <c r="M611" s="501" t="str">
        <f t="shared" si="100"/>
        <v/>
      </c>
      <c r="N611" s="502" t="str">
        <f t="shared" si="101"/>
        <v/>
      </c>
      <c r="O611" s="501" t="str">
        <f t="shared" si="96"/>
        <v/>
      </c>
      <c r="P611" s="63" t="str">
        <f t="shared" si="97"/>
        <v/>
      </c>
      <c r="Q611" s="63"/>
      <c r="R611" s="63"/>
      <c r="S611" s="648"/>
    </row>
    <row r="612" spans="1:19">
      <c r="A612" s="465"/>
      <c r="B612" s="466"/>
      <c r="C612" s="467"/>
      <c r="D612" s="467"/>
      <c r="E612" s="468"/>
      <c r="F612" s="467"/>
      <c r="G612" s="642"/>
      <c r="H612" s="379" cm="1">
        <f t="array" ref="H612">IF(B612&lt;&gt;"",INDEX(KM!$C$5:$C$20,MATCH(1,($B612&gt;=KM!$A$5:$A$20)*($B612&lt;=KM!$B$5:$B$20),0)),0)</f>
        <v>0</v>
      </c>
      <c r="I612" s="63">
        <f t="shared" si="99"/>
        <v>0</v>
      </c>
      <c r="J612" s="474"/>
      <c r="K612" s="494"/>
      <c r="L612" s="496" t="str">
        <f>IF(AND('1B Tableau financier'!$K$2&lt;&gt;"Pôle",C612&lt;&gt;""),1,"")</f>
        <v/>
      </c>
      <c r="M612" s="501" t="str">
        <f t="shared" si="100"/>
        <v/>
      </c>
      <c r="N612" s="502" t="str">
        <f t="shared" si="101"/>
        <v/>
      </c>
      <c r="O612" s="501" t="str">
        <f t="shared" si="96"/>
        <v/>
      </c>
      <c r="P612" s="63" t="str">
        <f t="shared" si="97"/>
        <v/>
      </c>
      <c r="Q612" s="63"/>
      <c r="R612" s="63"/>
      <c r="S612" s="648"/>
    </row>
    <row r="613" spans="1:19">
      <c r="A613" s="465"/>
      <c r="B613" s="466"/>
      <c r="C613" s="467"/>
      <c r="D613" s="467"/>
      <c r="E613" s="468"/>
      <c r="F613" s="467"/>
      <c r="G613" s="642"/>
      <c r="H613" s="379" cm="1">
        <f t="array" ref="H613">IF(B613&lt;&gt;"",INDEX(KM!$C$5:$C$20,MATCH(1,($B613&gt;=KM!$A$5:$A$20)*($B613&lt;=KM!$B$5:$B$20),0)),0)</f>
        <v>0</v>
      </c>
      <c r="I613" s="63">
        <f t="shared" si="99"/>
        <v>0</v>
      </c>
      <c r="J613" s="474"/>
      <c r="K613" s="494"/>
      <c r="L613" s="496" t="str">
        <f>IF(AND('1B Tableau financier'!$K$2&lt;&gt;"Pôle",C613&lt;&gt;""),1,"")</f>
        <v/>
      </c>
      <c r="M613" s="501" t="str">
        <f t="shared" si="100"/>
        <v/>
      </c>
      <c r="N613" s="502" t="str">
        <f t="shared" si="101"/>
        <v/>
      </c>
      <c r="O613" s="501" t="str">
        <f t="shared" si="96"/>
        <v/>
      </c>
      <c r="P613" s="63" t="str">
        <f t="shared" si="97"/>
        <v/>
      </c>
      <c r="Q613" s="63"/>
      <c r="R613" s="63"/>
      <c r="S613" s="648"/>
    </row>
    <row r="614" spans="1:19">
      <c r="A614" s="465"/>
      <c r="B614" s="466"/>
      <c r="C614" s="467"/>
      <c r="D614" s="467"/>
      <c r="E614" s="468"/>
      <c r="F614" s="467"/>
      <c r="G614" s="642"/>
      <c r="H614" s="379" cm="1">
        <f t="array" ref="H614">IF(B614&lt;&gt;"",INDEX(KM!$C$5:$C$20,MATCH(1,($B614&gt;=KM!$A$5:$A$20)*($B614&lt;=KM!$B$5:$B$20),0)),0)</f>
        <v>0</v>
      </c>
      <c r="I614" s="63">
        <f t="shared" si="99"/>
        <v>0</v>
      </c>
      <c r="J614" s="474"/>
      <c r="K614" s="494"/>
      <c r="L614" s="496" t="str">
        <f>IF(AND('1B Tableau financier'!$K$2&lt;&gt;"Pôle",C614&lt;&gt;""),1,"")</f>
        <v/>
      </c>
      <c r="M614" s="501" t="str">
        <f t="shared" si="100"/>
        <v/>
      </c>
      <c r="N614" s="502" t="str">
        <f t="shared" si="101"/>
        <v/>
      </c>
      <c r="O614" s="501" t="str">
        <f t="shared" si="96"/>
        <v/>
      </c>
      <c r="P614" s="63" t="str">
        <f t="shared" si="97"/>
        <v/>
      </c>
      <c r="Q614" s="63"/>
      <c r="R614" s="63"/>
      <c r="S614" s="648"/>
    </row>
    <row r="615" spans="1:19">
      <c r="A615" s="465"/>
      <c r="B615" s="466"/>
      <c r="C615" s="467"/>
      <c r="D615" s="467"/>
      <c r="E615" s="468"/>
      <c r="F615" s="467"/>
      <c r="G615" s="642"/>
      <c r="H615" s="379" cm="1">
        <f t="array" ref="H615">IF(B615&lt;&gt;"",INDEX(KM!$C$5:$C$20,MATCH(1,($B615&gt;=KM!$A$5:$A$20)*($B615&lt;=KM!$B$5:$B$20),0)),0)</f>
        <v>0</v>
      </c>
      <c r="I615" s="63">
        <f t="shared" si="99"/>
        <v>0</v>
      </c>
      <c r="J615" s="474"/>
      <c r="K615" s="494"/>
      <c r="L615" s="496" t="str">
        <f>IF(AND('1B Tableau financier'!$K$2&lt;&gt;"Pôle",C615&lt;&gt;""),1,"")</f>
        <v/>
      </c>
      <c r="M615" s="501" t="str">
        <f t="shared" si="100"/>
        <v/>
      </c>
      <c r="N615" s="502" t="str">
        <f t="shared" si="101"/>
        <v/>
      </c>
      <c r="O615" s="501" t="str">
        <f t="shared" si="96"/>
        <v/>
      </c>
      <c r="P615" s="63" t="str">
        <f t="shared" si="97"/>
        <v/>
      </c>
      <c r="Q615" s="63"/>
      <c r="R615" s="63"/>
      <c r="S615" s="648"/>
    </row>
    <row r="616" spans="1:19">
      <c r="A616" s="465"/>
      <c r="B616" s="466"/>
      <c r="C616" s="467"/>
      <c r="D616" s="467"/>
      <c r="E616" s="468"/>
      <c r="F616" s="467"/>
      <c r="G616" s="642"/>
      <c r="H616" s="379" cm="1">
        <f t="array" ref="H616">IF(B616&lt;&gt;"",INDEX(KM!$C$5:$C$20,MATCH(1,($B616&gt;=KM!$A$5:$A$20)*($B616&lt;=KM!$B$5:$B$20),0)),0)</f>
        <v>0</v>
      </c>
      <c r="I616" s="63">
        <f t="shared" si="99"/>
        <v>0</v>
      </c>
      <c r="J616" s="474"/>
      <c r="K616" s="494"/>
      <c r="L616" s="496" t="str">
        <f>IF(AND('1B Tableau financier'!$K$2&lt;&gt;"Pôle",C616&lt;&gt;""),1,"")</f>
        <v/>
      </c>
      <c r="M616" s="501" t="str">
        <f t="shared" si="100"/>
        <v/>
      </c>
      <c r="N616" s="502" t="str">
        <f t="shared" si="101"/>
        <v/>
      </c>
      <c r="O616" s="501" t="str">
        <f t="shared" si="96"/>
        <v/>
      </c>
      <c r="P616" s="63" t="str">
        <f t="shared" si="97"/>
        <v/>
      </c>
      <c r="Q616" s="63"/>
      <c r="R616" s="63"/>
      <c r="S616" s="648"/>
    </row>
    <row r="617" spans="1:19">
      <c r="A617" s="465"/>
      <c r="B617" s="466"/>
      <c r="C617" s="467"/>
      <c r="D617" s="467"/>
      <c r="E617" s="468"/>
      <c r="F617" s="467"/>
      <c r="G617" s="642"/>
      <c r="H617" s="379" cm="1">
        <f t="array" ref="H617">IF(B617&lt;&gt;"",INDEX(KM!$C$5:$C$20,MATCH(1,($B617&gt;=KM!$A$5:$A$20)*($B617&lt;=KM!$B$5:$B$20),0)),0)</f>
        <v>0</v>
      </c>
      <c r="I617" s="63">
        <f t="shared" si="99"/>
        <v>0</v>
      </c>
      <c r="J617" s="474"/>
      <c r="K617" s="494"/>
      <c r="L617" s="496" t="str">
        <f>IF(AND('1B Tableau financier'!$K$2&lt;&gt;"Pôle",C617&lt;&gt;""),1,"")</f>
        <v/>
      </c>
      <c r="M617" s="501" t="str">
        <f t="shared" si="100"/>
        <v/>
      </c>
      <c r="N617" s="502" t="str">
        <f t="shared" si="101"/>
        <v/>
      </c>
      <c r="O617" s="501" t="str">
        <f t="shared" si="96"/>
        <v/>
      </c>
      <c r="P617" s="63" t="str">
        <f t="shared" si="97"/>
        <v/>
      </c>
      <c r="Q617" s="63"/>
      <c r="R617" s="63"/>
      <c r="S617" s="648"/>
    </row>
    <row r="618" spans="1:19">
      <c r="A618" s="465"/>
      <c r="B618" s="466"/>
      <c r="C618" s="467"/>
      <c r="D618" s="467"/>
      <c r="E618" s="468"/>
      <c r="F618" s="467"/>
      <c r="G618" s="642"/>
      <c r="H618" s="379" cm="1">
        <f t="array" ref="H618">IF(B618&lt;&gt;"",INDEX(KM!$C$5:$C$20,MATCH(1,($B618&gt;=KM!$A$5:$A$20)*($B618&lt;=KM!$B$5:$B$20),0)),0)</f>
        <v>0</v>
      </c>
      <c r="I618" s="63">
        <f t="shared" si="99"/>
        <v>0</v>
      </c>
      <c r="J618" s="474"/>
      <c r="K618" s="494"/>
      <c r="L618" s="496" t="str">
        <f>IF(AND('1B Tableau financier'!$K$2&lt;&gt;"Pôle",C618&lt;&gt;""),1,"")</f>
        <v/>
      </c>
      <c r="M618" s="501" t="str">
        <f t="shared" si="100"/>
        <v/>
      </c>
      <c r="N618" s="502" t="str">
        <f t="shared" si="101"/>
        <v/>
      </c>
      <c r="O618" s="501" t="str">
        <f t="shared" si="96"/>
        <v/>
      </c>
      <c r="P618" s="63" t="str">
        <f t="shared" si="97"/>
        <v/>
      </c>
      <c r="Q618" s="63"/>
      <c r="R618" s="63"/>
      <c r="S618" s="648"/>
    </row>
    <row r="619" spans="1:19">
      <c r="A619" s="465"/>
      <c r="B619" s="466"/>
      <c r="C619" s="467"/>
      <c r="D619" s="467"/>
      <c r="E619" s="468"/>
      <c r="F619" s="467"/>
      <c r="G619" s="642"/>
      <c r="H619" s="379" cm="1">
        <f t="array" ref="H619">IF(B619&lt;&gt;"",INDEX(KM!$C$5:$C$20,MATCH(1,($B619&gt;=KM!$A$5:$A$20)*($B619&lt;=KM!$B$5:$B$20),0)),0)</f>
        <v>0</v>
      </c>
      <c r="I619" s="63">
        <f t="shared" si="99"/>
        <v>0</v>
      </c>
      <c r="J619" s="474"/>
      <c r="K619" s="494"/>
      <c r="L619" s="496" t="str">
        <f>IF(AND('1B Tableau financier'!$K$2&lt;&gt;"Pôle",C619&lt;&gt;""),1,"")</f>
        <v/>
      </c>
      <c r="M619" s="501" t="str">
        <f t="shared" si="100"/>
        <v/>
      </c>
      <c r="N619" s="502" t="str">
        <f t="shared" si="101"/>
        <v/>
      </c>
      <c r="O619" s="501" t="str">
        <f t="shared" si="96"/>
        <v/>
      </c>
      <c r="P619" s="63" t="str">
        <f t="shared" si="97"/>
        <v/>
      </c>
      <c r="Q619" s="63"/>
      <c r="R619" s="63"/>
      <c r="S619" s="648"/>
    </row>
    <row r="620" spans="1:19">
      <c r="A620" s="465"/>
      <c r="B620" s="466"/>
      <c r="C620" s="467"/>
      <c r="D620" s="467"/>
      <c r="E620" s="468"/>
      <c r="F620" s="467"/>
      <c r="G620" s="642"/>
      <c r="H620" s="379" cm="1">
        <f t="array" ref="H620">IF(B620&lt;&gt;"",INDEX(KM!$C$5:$C$20,MATCH(1,($B620&gt;=KM!$A$5:$A$20)*($B620&lt;=KM!$B$5:$B$20),0)),0)</f>
        <v>0</v>
      </c>
      <c r="I620" s="63">
        <f t="shared" si="99"/>
        <v>0</v>
      </c>
      <c r="J620" s="474"/>
      <c r="K620" s="494"/>
      <c r="L620" s="496" t="str">
        <f>IF(AND('1B Tableau financier'!$K$2&lt;&gt;"Pôle",C620&lt;&gt;""),1,"")</f>
        <v/>
      </c>
      <c r="M620" s="501" t="str">
        <f t="shared" si="100"/>
        <v/>
      </c>
      <c r="N620" s="502" t="str">
        <f t="shared" si="101"/>
        <v/>
      </c>
      <c r="O620" s="501" t="str">
        <f t="shared" si="96"/>
        <v/>
      </c>
      <c r="P620" s="63" t="str">
        <f t="shared" si="97"/>
        <v/>
      </c>
      <c r="Q620" s="63"/>
      <c r="R620" s="63"/>
      <c r="S620" s="648"/>
    </row>
    <row r="621" spans="1:19">
      <c r="A621" s="465"/>
      <c r="B621" s="466"/>
      <c r="C621" s="467"/>
      <c r="D621" s="467"/>
      <c r="E621" s="468"/>
      <c r="F621" s="467"/>
      <c r="G621" s="642"/>
      <c r="H621" s="379" cm="1">
        <f t="array" ref="H621">IF(B621&lt;&gt;"",INDEX(KM!$C$5:$C$20,MATCH(1,($B621&gt;=KM!$A$5:$A$20)*($B621&lt;=KM!$B$5:$B$20),0)),0)</f>
        <v>0</v>
      </c>
      <c r="I621" s="63">
        <f t="shared" si="99"/>
        <v>0</v>
      </c>
      <c r="J621" s="474"/>
      <c r="K621" s="494"/>
      <c r="L621" s="496" t="str">
        <f>IF(AND('1B Tableau financier'!$K$2&lt;&gt;"Pôle",C621&lt;&gt;""),1,"")</f>
        <v/>
      </c>
      <c r="M621" s="501" t="str">
        <f t="shared" si="100"/>
        <v/>
      </c>
      <c r="N621" s="502" t="str">
        <f t="shared" si="101"/>
        <v/>
      </c>
      <c r="O621" s="501" t="str">
        <f t="shared" si="96"/>
        <v/>
      </c>
      <c r="P621" s="63" t="str">
        <f t="shared" si="97"/>
        <v/>
      </c>
      <c r="Q621" s="63"/>
      <c r="R621" s="63"/>
      <c r="S621" s="648"/>
    </row>
    <row r="622" spans="1:19">
      <c r="A622" s="465"/>
      <c r="B622" s="466"/>
      <c r="C622" s="467"/>
      <c r="D622" s="467"/>
      <c r="E622" s="468"/>
      <c r="F622" s="467"/>
      <c r="G622" s="642"/>
      <c r="H622" s="379" cm="1">
        <f t="array" ref="H622">IF(B622&lt;&gt;"",INDEX(KM!$C$5:$C$20,MATCH(1,($B622&gt;=KM!$A$5:$A$20)*($B622&lt;=KM!$B$5:$B$20),0)),0)</f>
        <v>0</v>
      </c>
      <c r="I622" s="63">
        <f t="shared" si="99"/>
        <v>0</v>
      </c>
      <c r="J622" s="474"/>
      <c r="K622" s="494"/>
      <c r="L622" s="496" t="str">
        <f>IF(AND('1B Tableau financier'!$K$2&lt;&gt;"Pôle",C622&lt;&gt;""),1,"")</f>
        <v/>
      </c>
      <c r="M622" s="501" t="str">
        <f t="shared" si="100"/>
        <v/>
      </c>
      <c r="N622" s="502" t="str">
        <f t="shared" si="101"/>
        <v/>
      </c>
      <c r="O622" s="501" t="str">
        <f t="shared" si="96"/>
        <v/>
      </c>
      <c r="P622" s="63" t="str">
        <f t="shared" si="97"/>
        <v/>
      </c>
      <c r="Q622" s="63"/>
      <c r="R622" s="63"/>
      <c r="S622" s="648"/>
    </row>
    <row r="623" spans="1:19" hidden="1">
      <c r="A623" s="465"/>
      <c r="B623" s="466"/>
      <c r="C623" s="467"/>
      <c r="D623" s="467"/>
      <c r="E623" s="468"/>
      <c r="F623" s="467"/>
      <c r="G623" s="642"/>
      <c r="H623" s="379" cm="1">
        <f t="array" ref="H623">IF(B623&lt;&gt;"",INDEX(KM!$C$5:$C$20,MATCH(1,($B623&gt;=KM!$A$5:$A$20)*($B623&lt;=KM!$B$5:$B$20),0)),0)</f>
        <v>0</v>
      </c>
      <c r="I623" s="63">
        <f t="shared" si="99"/>
        <v>0</v>
      </c>
      <c r="J623" s="474"/>
      <c r="K623" s="494"/>
      <c r="L623" s="496" t="str">
        <f>IF(AND('1B Tableau financier'!$K$2&lt;&gt;"Pôle",C623&lt;&gt;""),1,"")</f>
        <v/>
      </c>
      <c r="M623" s="501" t="str">
        <f t="shared" si="100"/>
        <v/>
      </c>
      <c r="N623" s="502" t="str">
        <f t="shared" si="101"/>
        <v/>
      </c>
      <c r="O623" s="501" t="str">
        <f t="shared" si="96"/>
        <v/>
      </c>
      <c r="P623" s="63" t="str">
        <f t="shared" si="97"/>
        <v/>
      </c>
      <c r="Q623" s="63"/>
      <c r="R623" s="63"/>
      <c r="S623" s="648"/>
    </row>
    <row r="624" spans="1:19" hidden="1">
      <c r="A624" s="465"/>
      <c r="B624" s="466"/>
      <c r="C624" s="467"/>
      <c r="D624" s="467"/>
      <c r="E624" s="468"/>
      <c r="F624" s="467"/>
      <c r="G624" s="642"/>
      <c r="H624" s="379" cm="1">
        <f t="array" ref="H624">IF(B624&lt;&gt;"",INDEX(KM!$C$5:$C$20,MATCH(1,($B624&gt;=KM!$A$5:$A$20)*($B624&lt;=KM!$B$5:$B$20),0)),0)</f>
        <v>0</v>
      </c>
      <c r="I624" s="63">
        <f t="shared" si="99"/>
        <v>0</v>
      </c>
      <c r="J624" s="474"/>
      <c r="K624" s="494"/>
      <c r="L624" s="496" t="str">
        <f>IF(AND('1B Tableau financier'!$K$2&lt;&gt;"Pôle",C624&lt;&gt;""),1,"")</f>
        <v/>
      </c>
      <c r="M624" s="501" t="str">
        <f t="shared" si="100"/>
        <v/>
      </c>
      <c r="N624" s="502" t="str">
        <f t="shared" si="101"/>
        <v/>
      </c>
      <c r="O624" s="501" t="str">
        <f t="shared" si="96"/>
        <v/>
      </c>
      <c r="P624" s="63" t="str">
        <f t="shared" si="97"/>
        <v/>
      </c>
      <c r="Q624" s="63"/>
      <c r="R624" s="63"/>
      <c r="S624" s="648"/>
    </row>
    <row r="625" spans="1:19" hidden="1">
      <c r="A625" s="465"/>
      <c r="B625" s="466"/>
      <c r="C625" s="467"/>
      <c r="D625" s="467"/>
      <c r="E625" s="468"/>
      <c r="F625" s="467"/>
      <c r="G625" s="642"/>
      <c r="H625" s="379" cm="1">
        <f t="array" ref="H625">IF(B625&lt;&gt;"",INDEX(KM!$C$5:$C$20,MATCH(1,($B625&gt;=KM!$A$5:$A$20)*($B625&lt;=KM!$B$5:$B$20),0)),0)</f>
        <v>0</v>
      </c>
      <c r="I625" s="63">
        <f t="shared" si="99"/>
        <v>0</v>
      </c>
      <c r="J625" s="474"/>
      <c r="K625" s="494"/>
      <c r="L625" s="496" t="str">
        <f>IF(AND('1B Tableau financier'!$K$2&lt;&gt;"Pôle",C625&lt;&gt;""),1,"")</f>
        <v/>
      </c>
      <c r="M625" s="501" t="str">
        <f t="shared" si="100"/>
        <v/>
      </c>
      <c r="N625" s="502" t="str">
        <f t="shared" si="101"/>
        <v/>
      </c>
      <c r="O625" s="501" t="str">
        <f t="shared" si="96"/>
        <v/>
      </c>
      <c r="P625" s="63" t="str">
        <f t="shared" si="97"/>
        <v/>
      </c>
      <c r="Q625" s="63"/>
      <c r="R625" s="63"/>
      <c r="S625" s="648"/>
    </row>
    <row r="626" spans="1:19" hidden="1">
      <c r="A626" s="465"/>
      <c r="B626" s="466"/>
      <c r="C626" s="467"/>
      <c r="D626" s="467"/>
      <c r="E626" s="468"/>
      <c r="F626" s="467"/>
      <c r="G626" s="642"/>
      <c r="H626" s="379" cm="1">
        <f t="array" ref="H626">IF(B626&lt;&gt;"",INDEX(KM!$C$5:$C$20,MATCH(1,($B626&gt;=KM!$A$5:$A$20)*($B626&lt;=KM!$B$5:$B$20),0)),0)</f>
        <v>0</v>
      </c>
      <c r="I626" s="63">
        <f t="shared" si="99"/>
        <v>0</v>
      </c>
      <c r="J626" s="474"/>
      <c r="K626" s="494"/>
      <c r="L626" s="496" t="str">
        <f>IF(AND('1B Tableau financier'!$K$2&lt;&gt;"Pôle",C626&lt;&gt;""),1,"")</f>
        <v/>
      </c>
      <c r="M626" s="501" t="str">
        <f t="shared" si="100"/>
        <v/>
      </c>
      <c r="N626" s="502" t="str">
        <f t="shared" si="101"/>
        <v/>
      </c>
      <c r="O626" s="501" t="str">
        <f t="shared" si="96"/>
        <v/>
      </c>
      <c r="P626" s="63" t="str">
        <f t="shared" si="97"/>
        <v/>
      </c>
      <c r="Q626" s="63"/>
      <c r="R626" s="63"/>
      <c r="S626" s="648"/>
    </row>
    <row r="627" spans="1:19" hidden="1">
      <c r="A627" s="465"/>
      <c r="B627" s="466"/>
      <c r="C627" s="467"/>
      <c r="D627" s="467"/>
      <c r="E627" s="468"/>
      <c r="F627" s="467"/>
      <c r="G627" s="642"/>
      <c r="H627" s="379" cm="1">
        <f t="array" ref="H627">IF(B627&lt;&gt;"",INDEX(KM!$C$5:$C$20,MATCH(1,($B627&gt;=KM!$A$5:$A$20)*($B627&lt;=KM!$B$5:$B$20),0)),0)</f>
        <v>0</v>
      </c>
      <c r="I627" s="63">
        <f t="shared" si="99"/>
        <v>0</v>
      </c>
      <c r="J627" s="474"/>
      <c r="K627" s="494"/>
      <c r="L627" s="496" t="str">
        <f>IF(AND('1B Tableau financier'!$K$2&lt;&gt;"Pôle",C627&lt;&gt;""),1,"")</f>
        <v/>
      </c>
      <c r="M627" s="501" t="str">
        <f t="shared" si="100"/>
        <v/>
      </c>
      <c r="N627" s="502" t="str">
        <f t="shared" si="101"/>
        <v/>
      </c>
      <c r="O627" s="501" t="str">
        <f t="shared" si="96"/>
        <v/>
      </c>
      <c r="P627" s="63" t="str">
        <f t="shared" si="97"/>
        <v/>
      </c>
      <c r="Q627" s="63"/>
      <c r="R627" s="63"/>
      <c r="S627" s="648"/>
    </row>
    <row r="628" spans="1:19" hidden="1">
      <c r="A628" s="465"/>
      <c r="B628" s="466"/>
      <c r="C628" s="467"/>
      <c r="D628" s="467"/>
      <c r="E628" s="468"/>
      <c r="F628" s="467"/>
      <c r="G628" s="642"/>
      <c r="H628" s="379" cm="1">
        <f t="array" ref="H628">IF(B628&lt;&gt;"",INDEX(KM!$C$5:$C$20,MATCH(1,($B628&gt;=KM!$A$5:$A$20)*($B628&lt;=KM!$B$5:$B$20),0)),0)</f>
        <v>0</v>
      </c>
      <c r="I628" s="63">
        <f t="shared" si="99"/>
        <v>0</v>
      </c>
      <c r="J628" s="474"/>
      <c r="K628" s="494"/>
      <c r="L628" s="496" t="str">
        <f>IF(AND('1B Tableau financier'!$K$2&lt;&gt;"Pôle",C628&lt;&gt;""),1,"")</f>
        <v/>
      </c>
      <c r="M628" s="501" t="str">
        <f t="shared" si="100"/>
        <v/>
      </c>
      <c r="N628" s="502" t="str">
        <f t="shared" si="101"/>
        <v/>
      </c>
      <c r="O628" s="501" t="str">
        <f t="shared" si="96"/>
        <v/>
      </c>
      <c r="P628" s="63" t="str">
        <f t="shared" si="97"/>
        <v/>
      </c>
      <c r="Q628" s="63"/>
      <c r="R628" s="63"/>
      <c r="S628" s="648"/>
    </row>
    <row r="629" spans="1:19" hidden="1">
      <c r="A629" s="465"/>
      <c r="B629" s="466"/>
      <c r="C629" s="467"/>
      <c r="D629" s="467"/>
      <c r="E629" s="468"/>
      <c r="F629" s="467"/>
      <c r="G629" s="642"/>
      <c r="H629" s="379" cm="1">
        <f t="array" ref="H629">IF(B629&lt;&gt;"",INDEX(KM!$C$5:$C$20,MATCH(1,($B629&gt;=KM!$A$5:$A$20)*($B629&lt;=KM!$B$5:$B$20),0)),0)</f>
        <v>0</v>
      </c>
      <c r="I629" s="63">
        <f t="shared" si="99"/>
        <v>0</v>
      </c>
      <c r="J629" s="474"/>
      <c r="K629" s="494"/>
      <c r="L629" s="496" t="str">
        <f>IF(AND('1B Tableau financier'!$K$2&lt;&gt;"Pôle",C629&lt;&gt;""),1,"")</f>
        <v/>
      </c>
      <c r="M629" s="501" t="str">
        <f t="shared" si="100"/>
        <v/>
      </c>
      <c r="N629" s="502" t="str">
        <f t="shared" si="101"/>
        <v/>
      </c>
      <c r="O629" s="501" t="str">
        <f t="shared" si="96"/>
        <v/>
      </c>
      <c r="P629" s="63" t="str">
        <f t="shared" si="97"/>
        <v/>
      </c>
      <c r="Q629" s="63"/>
      <c r="R629" s="63"/>
      <c r="S629" s="648"/>
    </row>
    <row r="630" spans="1:19" hidden="1">
      <c r="A630" s="465"/>
      <c r="B630" s="466"/>
      <c r="C630" s="467"/>
      <c r="D630" s="467"/>
      <c r="E630" s="468"/>
      <c r="F630" s="467"/>
      <c r="G630" s="642"/>
      <c r="H630" s="379" cm="1">
        <f t="array" ref="H630">IF(B630&lt;&gt;"",INDEX(KM!$C$5:$C$20,MATCH(1,($B630&gt;=KM!$A$5:$A$20)*($B630&lt;=KM!$B$5:$B$20),0)),0)</f>
        <v>0</v>
      </c>
      <c r="I630" s="63">
        <f t="shared" si="99"/>
        <v>0</v>
      </c>
      <c r="J630" s="474"/>
      <c r="K630" s="494"/>
      <c r="L630" s="496" t="str">
        <f>IF(AND('1B Tableau financier'!$K$2&lt;&gt;"Pôle",C630&lt;&gt;""),1,"")</f>
        <v/>
      </c>
      <c r="M630" s="501" t="str">
        <f t="shared" si="100"/>
        <v/>
      </c>
      <c r="N630" s="502" t="str">
        <f t="shared" si="101"/>
        <v/>
      </c>
      <c r="O630" s="501" t="str">
        <f t="shared" si="96"/>
        <v/>
      </c>
      <c r="P630" s="63" t="str">
        <f t="shared" si="97"/>
        <v/>
      </c>
      <c r="Q630" s="63"/>
      <c r="R630" s="63"/>
      <c r="S630" s="648"/>
    </row>
    <row r="631" spans="1:19" hidden="1">
      <c r="A631" s="465"/>
      <c r="B631" s="466"/>
      <c r="C631" s="467"/>
      <c r="D631" s="467"/>
      <c r="E631" s="468"/>
      <c r="F631" s="467"/>
      <c r="G631" s="642"/>
      <c r="H631" s="379" cm="1">
        <f t="array" ref="H631">IF(B631&lt;&gt;"",INDEX(KM!$C$5:$C$20,MATCH(1,($B631&gt;=KM!$A$5:$A$20)*($B631&lt;=KM!$B$5:$B$20),0)),0)</f>
        <v>0</v>
      </c>
      <c r="I631" s="63">
        <f t="shared" si="98"/>
        <v>0</v>
      </c>
      <c r="J631" s="474"/>
      <c r="K631" s="494"/>
      <c r="L631" s="496" t="str">
        <f>IF(AND('1B Tableau financier'!$K$2&lt;&gt;"Pôle",C631&lt;&gt;""),1,"")</f>
        <v/>
      </c>
      <c r="M631" s="501" t="str">
        <f t="shared" si="94"/>
        <v/>
      </c>
      <c r="N631" s="502" t="str">
        <f t="shared" si="95"/>
        <v/>
      </c>
      <c r="O631" s="501" t="str">
        <f t="shared" si="96"/>
        <v/>
      </c>
      <c r="P631" s="63" t="str">
        <f t="shared" si="97"/>
        <v/>
      </c>
      <c r="Q631" s="63"/>
      <c r="R631" s="63"/>
      <c r="S631" s="648"/>
    </row>
    <row r="632" spans="1:19" hidden="1">
      <c r="A632" s="465"/>
      <c r="B632" s="466"/>
      <c r="C632" s="467"/>
      <c r="D632" s="467"/>
      <c r="E632" s="468"/>
      <c r="F632" s="467"/>
      <c r="G632" s="642"/>
      <c r="H632" s="379" cm="1">
        <f t="array" ref="H632">IF(B632&lt;&gt;"",INDEX(KM!$C$5:$C$20,MATCH(1,($B632&gt;=KM!$A$5:$A$20)*($B632&lt;=KM!$B$5:$B$20),0)),0)</f>
        <v>0</v>
      </c>
      <c r="I632" s="63">
        <f t="shared" si="98"/>
        <v>0</v>
      </c>
      <c r="J632" s="474"/>
      <c r="K632" s="494"/>
      <c r="L632" s="496" t="str">
        <f>IF(AND('1B Tableau financier'!$K$2&lt;&gt;"Pôle",C632&lt;&gt;""),1,"")</f>
        <v/>
      </c>
      <c r="M632" s="501" t="str">
        <f t="shared" si="94"/>
        <v/>
      </c>
      <c r="N632" s="502" t="str">
        <f t="shared" si="95"/>
        <v/>
      </c>
      <c r="O632" s="501" t="str">
        <f t="shared" si="96"/>
        <v/>
      </c>
      <c r="P632" s="63" t="str">
        <f t="shared" si="97"/>
        <v/>
      </c>
      <c r="Q632" s="63"/>
      <c r="R632" s="63"/>
      <c r="S632" s="648"/>
    </row>
    <row r="633" spans="1:19" hidden="1">
      <c r="A633" s="465"/>
      <c r="B633" s="466"/>
      <c r="C633" s="467"/>
      <c r="D633" s="467"/>
      <c r="E633" s="468"/>
      <c r="F633" s="467"/>
      <c r="G633" s="642"/>
      <c r="H633" s="379" cm="1">
        <f t="array" ref="H633">IF(B633&lt;&gt;"",INDEX(KM!$C$5:$C$20,MATCH(1,($B633&gt;=KM!$A$5:$A$20)*($B633&lt;=KM!$B$5:$B$20),0)),0)</f>
        <v>0</v>
      </c>
      <c r="I633" s="63">
        <f t="shared" si="98"/>
        <v>0</v>
      </c>
      <c r="J633" s="474"/>
      <c r="K633" s="494"/>
      <c r="L633" s="496" t="str">
        <f>IF(AND('1B Tableau financier'!$K$2&lt;&gt;"Pôle",C633&lt;&gt;""),1,"")</f>
        <v/>
      </c>
      <c r="M633" s="501" t="str">
        <f t="shared" si="94"/>
        <v/>
      </c>
      <c r="N633" s="502" t="str">
        <f t="shared" si="95"/>
        <v/>
      </c>
      <c r="O633" s="501" t="str">
        <f t="shared" si="96"/>
        <v/>
      </c>
      <c r="P633" s="63" t="str">
        <f t="shared" si="97"/>
        <v/>
      </c>
      <c r="Q633" s="63"/>
      <c r="R633" s="63"/>
      <c r="S633" s="648"/>
    </row>
    <row r="634" spans="1:19" hidden="1">
      <c r="A634" s="465"/>
      <c r="B634" s="466"/>
      <c r="C634" s="467"/>
      <c r="D634" s="467"/>
      <c r="E634" s="468"/>
      <c r="F634" s="467"/>
      <c r="G634" s="642"/>
      <c r="H634" s="379" cm="1">
        <f t="array" ref="H634">IF(B634&lt;&gt;"",INDEX(KM!$C$5:$C$20,MATCH(1,($B634&gt;=KM!$A$5:$A$20)*($B634&lt;=KM!$B$5:$B$20),0)),0)</f>
        <v>0</v>
      </c>
      <c r="I634" s="63">
        <f t="shared" si="98"/>
        <v>0</v>
      </c>
      <c r="J634" s="474"/>
      <c r="K634" s="494"/>
      <c r="L634" s="496" t="str">
        <f>IF(AND('1B Tableau financier'!$K$2&lt;&gt;"Pôle",C634&lt;&gt;""),1,"")</f>
        <v/>
      </c>
      <c r="M634" s="501" t="str">
        <f t="shared" si="94"/>
        <v/>
      </c>
      <c r="N634" s="502" t="str">
        <f t="shared" si="95"/>
        <v/>
      </c>
      <c r="O634" s="501" t="str">
        <f t="shared" si="96"/>
        <v/>
      </c>
      <c r="P634" s="63" t="str">
        <f t="shared" si="97"/>
        <v/>
      </c>
      <c r="Q634" s="63"/>
      <c r="R634" s="63"/>
      <c r="S634" s="648"/>
    </row>
    <row r="635" spans="1:19" hidden="1">
      <c r="A635" s="465"/>
      <c r="B635" s="466"/>
      <c r="C635" s="467"/>
      <c r="D635" s="467"/>
      <c r="E635" s="468"/>
      <c r="F635" s="467"/>
      <c r="G635" s="642"/>
      <c r="H635" s="379" cm="1">
        <f t="array" ref="H635">IF(B635&lt;&gt;"",INDEX(KM!$C$5:$C$20,MATCH(1,($B635&gt;=KM!$A$5:$A$20)*($B635&lt;=KM!$B$5:$B$20),0)),0)</f>
        <v>0</v>
      </c>
      <c r="I635" s="63">
        <f t="shared" si="98"/>
        <v>0</v>
      </c>
      <c r="J635" s="474"/>
      <c r="K635" s="494"/>
      <c r="L635" s="496" t="str">
        <f>IF(AND('1B Tableau financier'!$K$2&lt;&gt;"Pôle",C635&lt;&gt;""),1,"")</f>
        <v/>
      </c>
      <c r="M635" s="501" t="str">
        <f t="shared" si="94"/>
        <v/>
      </c>
      <c r="N635" s="502" t="str">
        <f t="shared" si="95"/>
        <v/>
      </c>
      <c r="O635" s="501" t="str">
        <f t="shared" si="96"/>
        <v/>
      </c>
      <c r="P635" s="63" t="str">
        <f t="shared" si="97"/>
        <v/>
      </c>
      <c r="Q635" s="63"/>
      <c r="R635" s="63"/>
      <c r="S635" s="648"/>
    </row>
    <row r="636" spans="1:19" hidden="1">
      <c r="A636" s="465"/>
      <c r="B636" s="466"/>
      <c r="C636" s="467"/>
      <c r="D636" s="467"/>
      <c r="E636" s="468"/>
      <c r="F636" s="467"/>
      <c r="G636" s="642"/>
      <c r="H636" s="379" cm="1">
        <f t="array" ref="H636">IF(B636&lt;&gt;"",INDEX(KM!$C$5:$C$20,MATCH(1,($B636&gt;=KM!$A$5:$A$20)*($B636&lt;=KM!$B$5:$B$20),0)),0)</f>
        <v>0</v>
      </c>
      <c r="I636" s="63">
        <f t="shared" si="98"/>
        <v>0</v>
      </c>
      <c r="J636" s="474"/>
      <c r="K636" s="494"/>
      <c r="L636" s="496" t="str">
        <f>IF(AND('1B Tableau financier'!$K$2&lt;&gt;"Pôle",C636&lt;&gt;""),1,"")</f>
        <v/>
      </c>
      <c r="M636" s="501" t="str">
        <f t="shared" si="94"/>
        <v/>
      </c>
      <c r="N636" s="502" t="str">
        <f t="shared" si="95"/>
        <v/>
      </c>
      <c r="O636" s="501" t="str">
        <f t="shared" si="96"/>
        <v/>
      </c>
      <c r="P636" s="63" t="str">
        <f t="shared" si="97"/>
        <v/>
      </c>
      <c r="Q636" s="63"/>
      <c r="R636" s="63"/>
      <c r="S636" s="648"/>
    </row>
    <row r="637" spans="1:19" hidden="1">
      <c r="A637" s="465"/>
      <c r="B637" s="466"/>
      <c r="C637" s="467"/>
      <c r="D637" s="467"/>
      <c r="E637" s="468"/>
      <c r="F637" s="467"/>
      <c r="G637" s="642"/>
      <c r="H637" s="379" cm="1">
        <f t="array" ref="H637">IF(B637&lt;&gt;"",INDEX(KM!$C$5:$C$20,MATCH(1,($B637&gt;=KM!$A$5:$A$20)*($B637&lt;=KM!$B$5:$B$20),0)),0)</f>
        <v>0</v>
      </c>
      <c r="I637" s="63">
        <f t="shared" si="98"/>
        <v>0</v>
      </c>
      <c r="J637" s="474"/>
      <c r="K637" s="494"/>
      <c r="L637" s="496" t="str">
        <f>IF(AND('1B Tableau financier'!$K$2&lt;&gt;"Pôle",C637&lt;&gt;""),1,"")</f>
        <v/>
      </c>
      <c r="M637" s="501" t="str">
        <f t="shared" si="94"/>
        <v/>
      </c>
      <c r="N637" s="502" t="str">
        <f t="shared" si="95"/>
        <v/>
      </c>
      <c r="O637" s="501" t="str">
        <f t="shared" si="96"/>
        <v/>
      </c>
      <c r="P637" s="63" t="str">
        <f t="shared" si="97"/>
        <v/>
      </c>
      <c r="Q637" s="63"/>
      <c r="R637" s="63"/>
      <c r="S637" s="648"/>
    </row>
    <row r="638" spans="1:19" hidden="1">
      <c r="A638" s="465"/>
      <c r="B638" s="466"/>
      <c r="C638" s="467"/>
      <c r="D638" s="467"/>
      <c r="E638" s="468"/>
      <c r="F638" s="467"/>
      <c r="G638" s="642"/>
      <c r="H638" s="379" cm="1">
        <f t="array" ref="H638">IF(B638&lt;&gt;"",INDEX(KM!$C$5:$C$20,MATCH(1,($B638&gt;=KM!$A$5:$A$20)*($B638&lt;=KM!$B$5:$B$20),0)),0)</f>
        <v>0</v>
      </c>
      <c r="I638" s="63">
        <f t="shared" si="98"/>
        <v>0</v>
      </c>
      <c r="J638" s="474"/>
      <c r="K638" s="494"/>
      <c r="L638" s="496" t="str">
        <f>IF(AND('1B Tableau financier'!$K$2&lt;&gt;"Pôle",C638&lt;&gt;""),1,"")</f>
        <v/>
      </c>
      <c r="M638" s="501" t="str">
        <f t="shared" si="94"/>
        <v/>
      </c>
      <c r="N638" s="502" t="str">
        <f t="shared" si="95"/>
        <v/>
      </c>
      <c r="O638" s="501" t="str">
        <f t="shared" si="96"/>
        <v/>
      </c>
      <c r="P638" s="63" t="str">
        <f t="shared" si="97"/>
        <v/>
      </c>
      <c r="Q638" s="63"/>
      <c r="R638" s="63"/>
      <c r="S638" s="648"/>
    </row>
    <row r="639" spans="1:19" hidden="1">
      <c r="A639" s="465"/>
      <c r="B639" s="466"/>
      <c r="C639" s="467"/>
      <c r="D639" s="467"/>
      <c r="E639" s="468"/>
      <c r="F639" s="467"/>
      <c r="G639" s="642"/>
      <c r="H639" s="379" cm="1">
        <f t="array" ref="H639">IF(B639&lt;&gt;"",INDEX(KM!$C$5:$C$20,MATCH(1,($B639&gt;=KM!$A$5:$A$20)*($B639&lt;=KM!$B$5:$B$20),0)),0)</f>
        <v>0</v>
      </c>
      <c r="I639" s="63">
        <f t="shared" si="98"/>
        <v>0</v>
      </c>
      <c r="J639" s="474"/>
      <c r="K639" s="494"/>
      <c r="L639" s="496" t="str">
        <f>IF(AND('1B Tableau financier'!$K$2&lt;&gt;"Pôle",C639&lt;&gt;""),1,"")</f>
        <v/>
      </c>
      <c r="M639" s="501" t="str">
        <f t="shared" si="94"/>
        <v/>
      </c>
      <c r="N639" s="502" t="str">
        <f t="shared" si="95"/>
        <v/>
      </c>
      <c r="O639" s="501" t="str">
        <f t="shared" si="96"/>
        <v/>
      </c>
      <c r="P639" s="63" t="str">
        <f t="shared" si="97"/>
        <v/>
      </c>
      <c r="Q639" s="63"/>
      <c r="R639" s="63"/>
      <c r="S639" s="648"/>
    </row>
    <row r="640" spans="1:19" hidden="1">
      <c r="A640" s="465"/>
      <c r="B640" s="466"/>
      <c r="C640" s="467"/>
      <c r="D640" s="467"/>
      <c r="E640" s="468"/>
      <c r="F640" s="467"/>
      <c r="G640" s="642"/>
      <c r="H640" s="379" cm="1">
        <f t="array" ref="H640">IF(B640&lt;&gt;"",INDEX(KM!$C$5:$C$20,MATCH(1,($B640&gt;=KM!$A$5:$A$20)*($B640&lt;=KM!$B$5:$B$20),0)),0)</f>
        <v>0</v>
      </c>
      <c r="I640" s="63">
        <f t="shared" si="98"/>
        <v>0</v>
      </c>
      <c r="J640" s="474"/>
      <c r="K640" s="494"/>
      <c r="L640" s="496" t="str">
        <f>IF(AND('1B Tableau financier'!$K$2&lt;&gt;"Pôle",C640&lt;&gt;""),1,"")</f>
        <v/>
      </c>
      <c r="M640" s="501" t="str">
        <f t="shared" si="94"/>
        <v/>
      </c>
      <c r="N640" s="502" t="str">
        <f t="shared" si="95"/>
        <v/>
      </c>
      <c r="O640" s="501" t="str">
        <f t="shared" si="96"/>
        <v/>
      </c>
      <c r="P640" s="63" t="str">
        <f t="shared" si="97"/>
        <v/>
      </c>
      <c r="Q640" s="63"/>
      <c r="R640" s="63"/>
      <c r="S640" s="648"/>
    </row>
    <row r="641" spans="1:19" hidden="1">
      <c r="A641" s="465"/>
      <c r="B641" s="466"/>
      <c r="C641" s="467"/>
      <c r="D641" s="467"/>
      <c r="E641" s="468"/>
      <c r="F641" s="467"/>
      <c r="G641" s="642"/>
      <c r="H641" s="379" cm="1">
        <f t="array" ref="H641">IF(B641&lt;&gt;"",INDEX(KM!$C$5:$C$20,MATCH(1,($B641&gt;=KM!$A$5:$A$20)*($B641&lt;=KM!$B$5:$B$20),0)),0)</f>
        <v>0</v>
      </c>
      <c r="I641" s="63">
        <f t="shared" si="98"/>
        <v>0</v>
      </c>
      <c r="J641" s="474"/>
      <c r="K641" s="494"/>
      <c r="L641" s="496" t="str">
        <f>IF(AND('1B Tableau financier'!$K$2&lt;&gt;"Pôle",C641&lt;&gt;""),1,"")</f>
        <v/>
      </c>
      <c r="M641" s="501" t="str">
        <f t="shared" si="94"/>
        <v/>
      </c>
      <c r="N641" s="502" t="str">
        <f t="shared" si="95"/>
        <v/>
      </c>
      <c r="O641" s="501" t="str">
        <f t="shared" si="96"/>
        <v/>
      </c>
      <c r="P641" s="63" t="str">
        <f t="shared" si="97"/>
        <v/>
      </c>
      <c r="Q641" s="63"/>
      <c r="R641" s="63"/>
      <c r="S641" s="648"/>
    </row>
    <row r="642" spans="1:19" hidden="1">
      <c r="A642" s="465"/>
      <c r="B642" s="466"/>
      <c r="C642" s="467"/>
      <c r="D642" s="467"/>
      <c r="E642" s="468"/>
      <c r="F642" s="467"/>
      <c r="G642" s="642"/>
      <c r="H642" s="379" cm="1">
        <f t="array" ref="H642">IF(B642&lt;&gt;"",INDEX(KM!$C$5:$C$20,MATCH(1,($B642&gt;=KM!$A$5:$A$20)*($B642&lt;=KM!$B$5:$B$20),0)),0)</f>
        <v>0</v>
      </c>
      <c r="I642" s="63">
        <f t="shared" si="98"/>
        <v>0</v>
      </c>
      <c r="J642" s="474"/>
      <c r="K642" s="494"/>
      <c r="L642" s="496" t="str">
        <f>IF(AND('1B Tableau financier'!$K$2&lt;&gt;"Pôle",C642&lt;&gt;""),1,"")</f>
        <v/>
      </c>
      <c r="M642" s="501" t="str">
        <f t="shared" si="94"/>
        <v/>
      </c>
      <c r="N642" s="502" t="str">
        <f t="shared" si="95"/>
        <v/>
      </c>
      <c r="O642" s="501" t="str">
        <f t="shared" si="96"/>
        <v/>
      </c>
      <c r="P642" s="63" t="str">
        <f t="shared" si="97"/>
        <v/>
      </c>
      <c r="Q642" s="63"/>
      <c r="R642" s="63"/>
      <c r="S642" s="648"/>
    </row>
    <row r="643" spans="1:19" hidden="1">
      <c r="A643" s="465"/>
      <c r="B643" s="466"/>
      <c r="C643" s="467"/>
      <c r="D643" s="467"/>
      <c r="E643" s="468"/>
      <c r="F643" s="467"/>
      <c r="G643" s="642"/>
      <c r="H643" s="379" cm="1">
        <f t="array" ref="H643">IF(B643&lt;&gt;"",INDEX(KM!$C$5:$C$20,MATCH(1,($B643&gt;=KM!$A$5:$A$20)*($B643&lt;=KM!$B$5:$B$20),0)),0)</f>
        <v>0</v>
      </c>
      <c r="I643" s="63">
        <f t="shared" ref="I643:I662" si="102">G643*H643</f>
        <v>0</v>
      </c>
      <c r="J643" s="474"/>
      <c r="K643" s="494"/>
      <c r="L643" s="496" t="str">
        <f>IF(AND('1B Tableau financier'!$K$2&lt;&gt;"Pôle",C643&lt;&gt;""),1,"")</f>
        <v/>
      </c>
      <c r="M643" s="501" t="str">
        <f t="shared" ref="M643:M662" si="103">IF(L643=1,I643+J643+K643,"")</f>
        <v/>
      </c>
      <c r="N643" s="502" t="str">
        <f t="shared" ref="N643:N662" si="104">IF(L643=2,(I643+J643+K643)/2,"")</f>
        <v/>
      </c>
      <c r="O643" s="501" t="str">
        <f t="shared" si="96"/>
        <v/>
      </c>
      <c r="P643" s="63" t="str">
        <f t="shared" si="97"/>
        <v/>
      </c>
      <c r="Q643" s="63"/>
      <c r="R643" s="63"/>
      <c r="S643" s="648"/>
    </row>
    <row r="644" spans="1:19" hidden="1">
      <c r="A644" s="465"/>
      <c r="B644" s="466"/>
      <c r="C644" s="467"/>
      <c r="D644" s="467"/>
      <c r="E644" s="468"/>
      <c r="F644" s="467"/>
      <c r="G644" s="642"/>
      <c r="H644" s="379" cm="1">
        <f t="array" ref="H644">IF(B644&lt;&gt;"",INDEX(KM!$C$5:$C$20,MATCH(1,($B644&gt;=KM!$A$5:$A$20)*($B644&lt;=KM!$B$5:$B$20),0)),0)</f>
        <v>0</v>
      </c>
      <c r="I644" s="63">
        <f t="shared" si="102"/>
        <v>0</v>
      </c>
      <c r="J644" s="474"/>
      <c r="K644" s="494"/>
      <c r="L644" s="496" t="str">
        <f>IF(AND('1B Tableau financier'!$K$2&lt;&gt;"Pôle",C644&lt;&gt;""),1,"")</f>
        <v/>
      </c>
      <c r="M644" s="501" t="str">
        <f t="shared" si="103"/>
        <v/>
      </c>
      <c r="N644" s="502" t="str">
        <f t="shared" si="104"/>
        <v/>
      </c>
      <c r="O644" s="501" t="str">
        <f t="shared" si="96"/>
        <v/>
      </c>
      <c r="P644" s="63" t="str">
        <f t="shared" si="97"/>
        <v/>
      </c>
      <c r="Q644" s="63"/>
      <c r="R644" s="63"/>
      <c r="S644" s="648"/>
    </row>
    <row r="645" spans="1:19" hidden="1">
      <c r="A645" s="465"/>
      <c r="B645" s="466"/>
      <c r="C645" s="467"/>
      <c r="D645" s="467"/>
      <c r="E645" s="468"/>
      <c r="F645" s="467"/>
      <c r="G645" s="642"/>
      <c r="H645" s="379" cm="1">
        <f t="array" ref="H645">IF(B645&lt;&gt;"",INDEX(KM!$C$5:$C$20,MATCH(1,($B645&gt;=KM!$A$5:$A$20)*($B645&lt;=KM!$B$5:$B$20),0)),0)</f>
        <v>0</v>
      </c>
      <c r="I645" s="63">
        <f t="shared" si="102"/>
        <v>0</v>
      </c>
      <c r="J645" s="474"/>
      <c r="K645" s="494"/>
      <c r="L645" s="496" t="str">
        <f>IF(AND('1B Tableau financier'!$K$2&lt;&gt;"Pôle",C645&lt;&gt;""),1,"")</f>
        <v/>
      </c>
      <c r="M645" s="501" t="str">
        <f t="shared" si="103"/>
        <v/>
      </c>
      <c r="N645" s="502" t="str">
        <f t="shared" si="104"/>
        <v/>
      </c>
      <c r="O645" s="501" t="str">
        <f t="shared" si="96"/>
        <v/>
      </c>
      <c r="P645" s="63" t="str">
        <f t="shared" si="97"/>
        <v/>
      </c>
      <c r="Q645" s="63"/>
      <c r="R645" s="63"/>
      <c r="S645" s="648"/>
    </row>
    <row r="646" spans="1:19" hidden="1">
      <c r="A646" s="465"/>
      <c r="B646" s="466"/>
      <c r="C646" s="467"/>
      <c r="D646" s="467"/>
      <c r="E646" s="468"/>
      <c r="F646" s="467"/>
      <c r="G646" s="642"/>
      <c r="H646" s="379" cm="1">
        <f t="array" ref="H646">IF(B646&lt;&gt;"",INDEX(KM!$C$5:$C$20,MATCH(1,($B646&gt;=KM!$A$5:$A$20)*($B646&lt;=KM!$B$5:$B$20),0)),0)</f>
        <v>0</v>
      </c>
      <c r="I646" s="63">
        <f t="shared" si="102"/>
        <v>0</v>
      </c>
      <c r="J646" s="474"/>
      <c r="K646" s="494"/>
      <c r="L646" s="496" t="str">
        <f>IF(AND('1B Tableau financier'!$K$2&lt;&gt;"Pôle",C646&lt;&gt;""),1,"")</f>
        <v/>
      </c>
      <c r="M646" s="501" t="str">
        <f t="shared" si="103"/>
        <v/>
      </c>
      <c r="N646" s="502" t="str">
        <f t="shared" si="104"/>
        <v/>
      </c>
      <c r="O646" s="501" t="str">
        <f t="shared" si="96"/>
        <v/>
      </c>
      <c r="P646" s="63" t="str">
        <f t="shared" si="97"/>
        <v/>
      </c>
      <c r="Q646" s="63"/>
      <c r="R646" s="63"/>
      <c r="S646" s="648"/>
    </row>
    <row r="647" spans="1:19" hidden="1">
      <c r="A647" s="465"/>
      <c r="B647" s="466"/>
      <c r="C647" s="467"/>
      <c r="D647" s="467"/>
      <c r="E647" s="468"/>
      <c r="F647" s="467"/>
      <c r="G647" s="642"/>
      <c r="H647" s="379" cm="1">
        <f t="array" ref="H647">IF(B647&lt;&gt;"",INDEX(KM!$C$5:$C$20,MATCH(1,($B647&gt;=KM!$A$5:$A$20)*($B647&lt;=KM!$B$5:$B$20),0)),0)</f>
        <v>0</v>
      </c>
      <c r="I647" s="63">
        <f t="shared" si="102"/>
        <v>0</v>
      </c>
      <c r="J647" s="474"/>
      <c r="K647" s="494"/>
      <c r="L647" s="496" t="str">
        <f>IF(AND('1B Tableau financier'!$K$2&lt;&gt;"Pôle",C647&lt;&gt;""),1,"")</f>
        <v/>
      </c>
      <c r="M647" s="501" t="str">
        <f t="shared" si="103"/>
        <v/>
      </c>
      <c r="N647" s="502" t="str">
        <f t="shared" si="104"/>
        <v/>
      </c>
      <c r="O647" s="501" t="str">
        <f t="shared" si="96"/>
        <v/>
      </c>
      <c r="P647" s="63" t="str">
        <f t="shared" si="97"/>
        <v/>
      </c>
      <c r="Q647" s="63"/>
      <c r="R647" s="63"/>
      <c r="S647" s="648"/>
    </row>
    <row r="648" spans="1:19" hidden="1">
      <c r="A648" s="465"/>
      <c r="B648" s="466"/>
      <c r="C648" s="467"/>
      <c r="D648" s="467"/>
      <c r="E648" s="468"/>
      <c r="F648" s="467"/>
      <c r="G648" s="642"/>
      <c r="H648" s="379" cm="1">
        <f t="array" ref="H648">IF(B648&lt;&gt;"",INDEX(KM!$C$5:$C$20,MATCH(1,($B648&gt;=KM!$A$5:$A$20)*($B648&lt;=KM!$B$5:$B$20),0)),0)</f>
        <v>0</v>
      </c>
      <c r="I648" s="63">
        <f t="shared" si="102"/>
        <v>0</v>
      </c>
      <c r="J648" s="474"/>
      <c r="K648" s="494"/>
      <c r="L648" s="496" t="str">
        <f>IF(AND('1B Tableau financier'!$K$2&lt;&gt;"Pôle",C648&lt;&gt;""),1,"")</f>
        <v/>
      </c>
      <c r="M648" s="501" t="str">
        <f t="shared" si="103"/>
        <v/>
      </c>
      <c r="N648" s="502" t="str">
        <f t="shared" si="104"/>
        <v/>
      </c>
      <c r="O648" s="501" t="str">
        <f t="shared" si="96"/>
        <v/>
      </c>
      <c r="P648" s="63" t="str">
        <f t="shared" si="97"/>
        <v/>
      </c>
      <c r="Q648" s="63"/>
      <c r="R648" s="63"/>
      <c r="S648" s="648"/>
    </row>
    <row r="649" spans="1:19" hidden="1">
      <c r="A649" s="465"/>
      <c r="B649" s="466"/>
      <c r="C649" s="467"/>
      <c r="D649" s="467"/>
      <c r="E649" s="468"/>
      <c r="F649" s="467"/>
      <c r="G649" s="642"/>
      <c r="H649" s="379" cm="1">
        <f t="array" ref="H649">IF(B649&lt;&gt;"",INDEX(KM!$C$5:$C$20,MATCH(1,($B649&gt;=KM!$A$5:$A$20)*($B649&lt;=KM!$B$5:$B$20),0)),0)</f>
        <v>0</v>
      </c>
      <c r="I649" s="63">
        <f t="shared" si="102"/>
        <v>0</v>
      </c>
      <c r="J649" s="474"/>
      <c r="K649" s="494"/>
      <c r="L649" s="496" t="str">
        <f>IF(AND('1B Tableau financier'!$K$2&lt;&gt;"Pôle",C649&lt;&gt;""),1,"")</f>
        <v/>
      </c>
      <c r="M649" s="501" t="str">
        <f t="shared" si="103"/>
        <v/>
      </c>
      <c r="N649" s="502" t="str">
        <f t="shared" si="104"/>
        <v/>
      </c>
      <c r="O649" s="501" t="str">
        <f t="shared" si="96"/>
        <v/>
      </c>
      <c r="P649" s="63" t="str">
        <f t="shared" si="97"/>
        <v/>
      </c>
      <c r="Q649" s="63"/>
      <c r="R649" s="63"/>
      <c r="S649" s="648"/>
    </row>
    <row r="650" spans="1:19" hidden="1">
      <c r="A650" s="465"/>
      <c r="B650" s="466"/>
      <c r="C650" s="467"/>
      <c r="D650" s="467"/>
      <c r="E650" s="468"/>
      <c r="F650" s="467"/>
      <c r="G650" s="642"/>
      <c r="H650" s="379" cm="1">
        <f t="array" ref="H650">IF(B650&lt;&gt;"",INDEX(KM!$C$5:$C$20,MATCH(1,($B650&gt;=KM!$A$5:$A$20)*($B650&lt;=KM!$B$5:$B$20),0)),0)</f>
        <v>0</v>
      </c>
      <c r="I650" s="63">
        <f t="shared" si="102"/>
        <v>0</v>
      </c>
      <c r="J650" s="474"/>
      <c r="K650" s="494"/>
      <c r="L650" s="496" t="str">
        <f>IF(AND('1B Tableau financier'!$K$2&lt;&gt;"Pôle",C650&lt;&gt;""),1,"")</f>
        <v/>
      </c>
      <c r="M650" s="501" t="str">
        <f t="shared" si="103"/>
        <v/>
      </c>
      <c r="N650" s="502" t="str">
        <f t="shared" si="104"/>
        <v/>
      </c>
      <c r="O650" s="501" t="str">
        <f t="shared" si="96"/>
        <v/>
      </c>
      <c r="P650" s="63" t="str">
        <f t="shared" si="97"/>
        <v/>
      </c>
      <c r="Q650" s="63"/>
      <c r="R650" s="63"/>
      <c r="S650" s="648"/>
    </row>
    <row r="651" spans="1:19" hidden="1">
      <c r="A651" s="465"/>
      <c r="B651" s="466"/>
      <c r="C651" s="467"/>
      <c r="D651" s="467"/>
      <c r="E651" s="468"/>
      <c r="F651" s="467"/>
      <c r="G651" s="642"/>
      <c r="H651" s="379" cm="1">
        <f t="array" ref="H651">IF(B651&lt;&gt;"",INDEX(KM!$C$5:$C$20,MATCH(1,($B651&gt;=KM!$A$5:$A$20)*($B651&lt;=KM!$B$5:$B$20),0)),0)</f>
        <v>0</v>
      </c>
      <c r="I651" s="63">
        <f t="shared" si="102"/>
        <v>0</v>
      </c>
      <c r="J651" s="474"/>
      <c r="K651" s="494"/>
      <c r="L651" s="496" t="str">
        <f>IF(AND('1B Tableau financier'!$K$2&lt;&gt;"Pôle",C651&lt;&gt;""),1,"")</f>
        <v/>
      </c>
      <c r="M651" s="501" t="str">
        <f t="shared" si="103"/>
        <v/>
      </c>
      <c r="N651" s="502" t="str">
        <f t="shared" si="104"/>
        <v/>
      </c>
      <c r="O651" s="501" t="str">
        <f t="shared" si="96"/>
        <v/>
      </c>
      <c r="P651" s="63" t="str">
        <f t="shared" si="97"/>
        <v/>
      </c>
      <c r="Q651" s="63"/>
      <c r="R651" s="63"/>
      <c r="S651" s="648"/>
    </row>
    <row r="652" spans="1:19" hidden="1">
      <c r="A652" s="465"/>
      <c r="B652" s="466"/>
      <c r="C652" s="467"/>
      <c r="D652" s="467"/>
      <c r="E652" s="468"/>
      <c r="F652" s="467"/>
      <c r="G652" s="642"/>
      <c r="H652" s="379" cm="1">
        <f t="array" ref="H652">IF(B652&lt;&gt;"",INDEX(KM!$C$5:$C$20,MATCH(1,($B652&gt;=KM!$A$5:$A$20)*($B652&lt;=KM!$B$5:$B$20),0)),0)</f>
        <v>0</v>
      </c>
      <c r="I652" s="63">
        <f t="shared" si="102"/>
        <v>0</v>
      </c>
      <c r="J652" s="474"/>
      <c r="K652" s="494"/>
      <c r="L652" s="496" t="str">
        <f>IF(AND('1B Tableau financier'!$K$2&lt;&gt;"Pôle",C652&lt;&gt;""),1,"")</f>
        <v/>
      </c>
      <c r="M652" s="501" t="str">
        <f t="shared" si="103"/>
        <v/>
      </c>
      <c r="N652" s="502" t="str">
        <f t="shared" si="104"/>
        <v/>
      </c>
      <c r="O652" s="501" t="str">
        <f t="shared" si="96"/>
        <v/>
      </c>
      <c r="P652" s="63" t="str">
        <f t="shared" si="97"/>
        <v/>
      </c>
      <c r="Q652" s="63"/>
      <c r="R652" s="63"/>
      <c r="S652" s="648"/>
    </row>
    <row r="653" spans="1:19" hidden="1">
      <c r="A653" s="465"/>
      <c r="B653" s="466"/>
      <c r="C653" s="467"/>
      <c r="D653" s="467"/>
      <c r="E653" s="468"/>
      <c r="F653" s="467"/>
      <c r="G653" s="642"/>
      <c r="H653" s="379" cm="1">
        <f t="array" ref="H653">IF(B653&lt;&gt;"",INDEX(KM!$C$5:$C$20,MATCH(1,($B653&gt;=KM!$A$5:$A$20)*($B653&lt;=KM!$B$5:$B$20),0)),0)</f>
        <v>0</v>
      </c>
      <c r="I653" s="63">
        <f t="shared" si="102"/>
        <v>0</v>
      </c>
      <c r="J653" s="474"/>
      <c r="K653" s="494"/>
      <c r="L653" s="496" t="str">
        <f>IF(AND('1B Tableau financier'!$K$2&lt;&gt;"Pôle",C653&lt;&gt;""),1,"")</f>
        <v/>
      </c>
      <c r="M653" s="501" t="str">
        <f t="shared" si="103"/>
        <v/>
      </c>
      <c r="N653" s="502" t="str">
        <f t="shared" si="104"/>
        <v/>
      </c>
      <c r="O653" s="501" t="str">
        <f t="shared" si="96"/>
        <v/>
      </c>
      <c r="P653" s="63" t="str">
        <f t="shared" si="97"/>
        <v/>
      </c>
      <c r="Q653" s="63"/>
      <c r="R653" s="63"/>
      <c r="S653" s="648"/>
    </row>
    <row r="654" spans="1:19" hidden="1">
      <c r="A654" s="465"/>
      <c r="B654" s="466"/>
      <c r="C654" s="467"/>
      <c r="D654" s="467"/>
      <c r="E654" s="468"/>
      <c r="F654" s="467"/>
      <c r="G654" s="642"/>
      <c r="H654" s="379" cm="1">
        <f t="array" ref="H654">IF(B654&lt;&gt;"",INDEX(KM!$C$5:$C$20,MATCH(1,($B654&gt;=KM!$A$5:$A$20)*($B654&lt;=KM!$B$5:$B$20),0)),0)</f>
        <v>0</v>
      </c>
      <c r="I654" s="63">
        <f t="shared" si="102"/>
        <v>0</v>
      </c>
      <c r="J654" s="474"/>
      <c r="K654" s="494"/>
      <c r="L654" s="496" t="str">
        <f>IF(AND('1B Tableau financier'!$K$2&lt;&gt;"Pôle",C654&lt;&gt;""),1,"")</f>
        <v/>
      </c>
      <c r="M654" s="501" t="str">
        <f t="shared" si="103"/>
        <v/>
      </c>
      <c r="N654" s="502" t="str">
        <f t="shared" si="104"/>
        <v/>
      </c>
      <c r="O654" s="501" t="str">
        <f t="shared" si="96"/>
        <v/>
      </c>
      <c r="P654" s="63" t="str">
        <f t="shared" si="97"/>
        <v/>
      </c>
      <c r="Q654" s="63"/>
      <c r="R654" s="63"/>
      <c r="S654" s="648"/>
    </row>
    <row r="655" spans="1:19" hidden="1">
      <c r="A655" s="465"/>
      <c r="B655" s="466"/>
      <c r="C655" s="467"/>
      <c r="D655" s="467"/>
      <c r="E655" s="468"/>
      <c r="F655" s="467"/>
      <c r="G655" s="642"/>
      <c r="H655" s="379" cm="1">
        <f t="array" ref="H655">IF(B655&lt;&gt;"",INDEX(KM!$C$5:$C$20,MATCH(1,($B655&gt;=KM!$A$5:$A$20)*($B655&lt;=KM!$B$5:$B$20),0)),0)</f>
        <v>0</v>
      </c>
      <c r="I655" s="63">
        <f t="shared" si="102"/>
        <v>0</v>
      </c>
      <c r="J655" s="474"/>
      <c r="K655" s="494"/>
      <c r="L655" s="496" t="str">
        <f>IF(AND('1B Tableau financier'!$K$2&lt;&gt;"Pôle",C655&lt;&gt;""),1,"")</f>
        <v/>
      </c>
      <c r="M655" s="501" t="str">
        <f t="shared" si="103"/>
        <v/>
      </c>
      <c r="N655" s="502" t="str">
        <f t="shared" si="104"/>
        <v/>
      </c>
      <c r="O655" s="501" t="str">
        <f t="shared" si="96"/>
        <v/>
      </c>
      <c r="P655" s="63" t="str">
        <f t="shared" si="97"/>
        <v/>
      </c>
      <c r="Q655" s="63"/>
      <c r="R655" s="63"/>
      <c r="S655" s="648"/>
    </row>
    <row r="656" spans="1:19" hidden="1">
      <c r="A656" s="465"/>
      <c r="B656" s="466"/>
      <c r="C656" s="467"/>
      <c r="D656" s="467"/>
      <c r="E656" s="468"/>
      <c r="F656" s="467"/>
      <c r="G656" s="642"/>
      <c r="H656" s="379" cm="1">
        <f t="array" ref="H656">IF(B656&lt;&gt;"",INDEX(KM!$C$5:$C$20,MATCH(1,($B656&gt;=KM!$A$5:$A$20)*($B656&lt;=KM!$B$5:$B$20),0)),0)</f>
        <v>0</v>
      </c>
      <c r="I656" s="63">
        <f t="shared" si="102"/>
        <v>0</v>
      </c>
      <c r="J656" s="474"/>
      <c r="K656" s="494"/>
      <c r="L656" s="496" t="str">
        <f>IF(AND('1B Tableau financier'!$K$2&lt;&gt;"Pôle",C656&lt;&gt;""),1,"")</f>
        <v/>
      </c>
      <c r="M656" s="501" t="str">
        <f t="shared" si="103"/>
        <v/>
      </c>
      <c r="N656" s="502" t="str">
        <f t="shared" si="104"/>
        <v/>
      </c>
      <c r="O656" s="501" t="str">
        <f t="shared" si="96"/>
        <v/>
      </c>
      <c r="P656" s="63" t="str">
        <f t="shared" si="97"/>
        <v/>
      </c>
      <c r="Q656" s="63"/>
      <c r="R656" s="63"/>
      <c r="S656" s="648"/>
    </row>
    <row r="657" spans="1:19" hidden="1">
      <c r="A657" s="465"/>
      <c r="B657" s="466"/>
      <c r="C657" s="467"/>
      <c r="D657" s="467"/>
      <c r="E657" s="468"/>
      <c r="F657" s="467"/>
      <c r="G657" s="642"/>
      <c r="H657" s="379" cm="1">
        <f t="array" ref="H657">IF(B657&lt;&gt;"",INDEX(KM!$C$5:$C$20,MATCH(1,($B657&gt;=KM!$A$5:$A$20)*($B657&lt;=KM!$B$5:$B$20),0)),0)</f>
        <v>0</v>
      </c>
      <c r="I657" s="63">
        <f t="shared" si="102"/>
        <v>0</v>
      </c>
      <c r="J657" s="474"/>
      <c r="K657" s="494"/>
      <c r="L657" s="496" t="str">
        <f>IF(AND('1B Tableau financier'!$K$2&lt;&gt;"Pôle",C657&lt;&gt;""),1,"")</f>
        <v/>
      </c>
      <c r="M657" s="501" t="str">
        <f t="shared" si="103"/>
        <v/>
      </c>
      <c r="N657" s="502" t="str">
        <f t="shared" si="104"/>
        <v/>
      </c>
      <c r="O657" s="501" t="str">
        <f t="shared" si="96"/>
        <v/>
      </c>
      <c r="P657" s="63" t="str">
        <f t="shared" si="97"/>
        <v/>
      </c>
      <c r="Q657" s="63"/>
      <c r="R657" s="63"/>
      <c r="S657" s="648"/>
    </row>
    <row r="658" spans="1:19" hidden="1">
      <c r="A658" s="465"/>
      <c r="B658" s="466"/>
      <c r="C658" s="467"/>
      <c r="D658" s="467"/>
      <c r="E658" s="468"/>
      <c r="F658" s="467"/>
      <c r="G658" s="642"/>
      <c r="H658" s="379" cm="1">
        <f t="array" ref="H658">IF(B658&lt;&gt;"",INDEX(KM!$C$5:$C$20,MATCH(1,($B658&gt;=KM!$A$5:$A$20)*($B658&lt;=KM!$B$5:$B$20),0)),0)</f>
        <v>0</v>
      </c>
      <c r="I658" s="63">
        <f t="shared" si="102"/>
        <v>0</v>
      </c>
      <c r="J658" s="474"/>
      <c r="K658" s="494"/>
      <c r="L658" s="496" t="str">
        <f>IF(AND('1B Tableau financier'!$K$2&lt;&gt;"Pôle",C658&lt;&gt;""),1,"")</f>
        <v/>
      </c>
      <c r="M658" s="501" t="str">
        <f t="shared" si="103"/>
        <v/>
      </c>
      <c r="N658" s="502" t="str">
        <f t="shared" si="104"/>
        <v/>
      </c>
      <c r="O658" s="501" t="str">
        <f t="shared" si="96"/>
        <v/>
      </c>
      <c r="P658" s="63" t="str">
        <f t="shared" si="97"/>
        <v/>
      </c>
      <c r="Q658" s="63"/>
      <c r="R658" s="63"/>
      <c r="S658" s="648"/>
    </row>
    <row r="659" spans="1:19" hidden="1">
      <c r="A659" s="465"/>
      <c r="B659" s="466"/>
      <c r="C659" s="467"/>
      <c r="D659" s="467"/>
      <c r="E659" s="468"/>
      <c r="F659" s="467"/>
      <c r="G659" s="642"/>
      <c r="H659" s="379" cm="1">
        <f t="array" ref="H659">IF(B659&lt;&gt;"",INDEX(KM!$C$5:$C$20,MATCH(1,($B659&gt;=KM!$A$5:$A$20)*($B659&lt;=KM!$B$5:$B$20),0)),0)</f>
        <v>0</v>
      </c>
      <c r="I659" s="63">
        <f t="shared" si="102"/>
        <v>0</v>
      </c>
      <c r="J659" s="474"/>
      <c r="K659" s="494"/>
      <c r="L659" s="496" t="str">
        <f>IF(AND('1B Tableau financier'!$K$2&lt;&gt;"Pôle",C659&lt;&gt;""),1,"")</f>
        <v/>
      </c>
      <c r="M659" s="501" t="str">
        <f t="shared" si="103"/>
        <v/>
      </c>
      <c r="N659" s="502" t="str">
        <f t="shared" si="104"/>
        <v/>
      </c>
      <c r="O659" s="501" t="str">
        <f t="shared" ref="O659:O684" si="105">IF(M659="","",M659-Q659)</f>
        <v/>
      </c>
      <c r="P659" s="63" t="str">
        <f t="shared" ref="P659:P684" si="106">IF(N659="","",N659-R659)</f>
        <v/>
      </c>
      <c r="Q659" s="63"/>
      <c r="R659" s="63"/>
      <c r="S659" s="648"/>
    </row>
    <row r="660" spans="1:19" hidden="1">
      <c r="A660" s="465"/>
      <c r="B660" s="466"/>
      <c r="C660" s="467"/>
      <c r="D660" s="467"/>
      <c r="E660" s="468"/>
      <c r="F660" s="467"/>
      <c r="G660" s="642"/>
      <c r="H660" s="379" cm="1">
        <f t="array" ref="H660">IF(B660&lt;&gt;"",INDEX(KM!$C$5:$C$20,MATCH(1,($B660&gt;=KM!$A$5:$A$20)*($B660&lt;=KM!$B$5:$B$20),0)),0)</f>
        <v>0</v>
      </c>
      <c r="I660" s="63">
        <f t="shared" si="102"/>
        <v>0</v>
      </c>
      <c r="J660" s="474"/>
      <c r="K660" s="494"/>
      <c r="L660" s="496" t="str">
        <f>IF(AND('1B Tableau financier'!$K$2&lt;&gt;"Pôle",C660&lt;&gt;""),1,"")</f>
        <v/>
      </c>
      <c r="M660" s="501" t="str">
        <f t="shared" si="103"/>
        <v/>
      </c>
      <c r="N660" s="502" t="str">
        <f t="shared" si="104"/>
        <v/>
      </c>
      <c r="O660" s="501" t="str">
        <f t="shared" si="105"/>
        <v/>
      </c>
      <c r="P660" s="63" t="str">
        <f t="shared" si="106"/>
        <v/>
      </c>
      <c r="Q660" s="63"/>
      <c r="R660" s="63"/>
      <c r="S660" s="648"/>
    </row>
    <row r="661" spans="1:19" hidden="1">
      <c r="A661" s="465"/>
      <c r="B661" s="466"/>
      <c r="C661" s="467"/>
      <c r="D661" s="467"/>
      <c r="E661" s="468"/>
      <c r="F661" s="467"/>
      <c r="G661" s="642"/>
      <c r="H661" s="379" cm="1">
        <f t="array" ref="H661">IF(B661&lt;&gt;"",INDEX(KM!$C$5:$C$20,MATCH(1,($B661&gt;=KM!$A$5:$A$20)*($B661&lt;=KM!$B$5:$B$20),0)),0)</f>
        <v>0</v>
      </c>
      <c r="I661" s="63">
        <f t="shared" si="102"/>
        <v>0</v>
      </c>
      <c r="J661" s="474"/>
      <c r="K661" s="494"/>
      <c r="L661" s="496" t="str">
        <f>IF(AND('1B Tableau financier'!$K$2&lt;&gt;"Pôle",C661&lt;&gt;""),1,"")</f>
        <v/>
      </c>
      <c r="M661" s="501" t="str">
        <f t="shared" si="103"/>
        <v/>
      </c>
      <c r="N661" s="502" t="str">
        <f t="shared" si="104"/>
        <v/>
      </c>
      <c r="O661" s="501" t="str">
        <f t="shared" si="105"/>
        <v/>
      </c>
      <c r="P661" s="63" t="str">
        <f t="shared" si="106"/>
        <v/>
      </c>
      <c r="Q661" s="63"/>
      <c r="R661" s="63"/>
      <c r="S661" s="648"/>
    </row>
    <row r="662" spans="1:19" hidden="1">
      <c r="A662" s="469"/>
      <c r="B662" s="466"/>
      <c r="C662" s="467"/>
      <c r="D662" s="467"/>
      <c r="E662" s="468"/>
      <c r="F662" s="467"/>
      <c r="G662" s="642"/>
      <c r="H662" s="379" cm="1">
        <f t="array" ref="H662">IF(B662&lt;&gt;"",INDEX(KM!$C$5:$C$20,MATCH(1,($B662&gt;=KM!$A$5:$A$20)*($B662&lt;=KM!$B$5:$B$20),0)),0)</f>
        <v>0</v>
      </c>
      <c r="I662" s="63">
        <f t="shared" si="102"/>
        <v>0</v>
      </c>
      <c r="J662" s="474"/>
      <c r="K662" s="494"/>
      <c r="L662" s="496" t="str">
        <f>IF(AND('1B Tableau financier'!$K$2&lt;&gt;"Pôle",C662&lt;&gt;""),1,"")</f>
        <v/>
      </c>
      <c r="M662" s="501" t="str">
        <f t="shared" si="103"/>
        <v/>
      </c>
      <c r="N662" s="502" t="str">
        <f t="shared" si="104"/>
        <v/>
      </c>
      <c r="O662" s="501" t="str">
        <f t="shared" si="105"/>
        <v/>
      </c>
      <c r="P662" s="63" t="str">
        <f t="shared" si="106"/>
        <v/>
      </c>
      <c r="Q662" s="63"/>
      <c r="R662" s="63"/>
      <c r="S662" s="648"/>
    </row>
    <row r="663" spans="1:19" hidden="1">
      <c r="A663" s="465"/>
      <c r="B663" s="466"/>
      <c r="C663" s="467"/>
      <c r="D663" s="467"/>
      <c r="E663" s="468"/>
      <c r="F663" s="467"/>
      <c r="G663" s="642"/>
      <c r="H663" s="379" cm="1">
        <f t="array" ref="H663">IF(B663&lt;&gt;"",INDEX(KM!$C$5:$C$20,MATCH(1,($B663&gt;=KM!$A$5:$A$20)*($B663&lt;=KM!$B$5:$B$20),0)),0)</f>
        <v>0</v>
      </c>
      <c r="I663" s="63">
        <f t="shared" ref="I663:I682" si="107">G663*H663</f>
        <v>0</v>
      </c>
      <c r="J663" s="474"/>
      <c r="K663" s="494"/>
      <c r="L663" s="496" t="str">
        <f>IF(AND('1B Tableau financier'!$K$2&lt;&gt;"Pôle",C663&lt;&gt;""),1,"")</f>
        <v/>
      </c>
      <c r="M663" s="501" t="str">
        <f t="shared" ref="M663:M682" si="108">IF(L663=1,I663+J663+K663,"")</f>
        <v/>
      </c>
      <c r="N663" s="502" t="str">
        <f t="shared" ref="N663:N682" si="109">IF(L663=2,(I663+J663+K663)/2,"")</f>
        <v/>
      </c>
      <c r="O663" s="501" t="str">
        <f t="shared" si="105"/>
        <v/>
      </c>
      <c r="P663" s="63" t="str">
        <f t="shared" si="106"/>
        <v/>
      </c>
      <c r="Q663" s="63"/>
      <c r="R663" s="63"/>
      <c r="S663" s="648"/>
    </row>
    <row r="664" spans="1:19" hidden="1">
      <c r="A664" s="465"/>
      <c r="B664" s="466"/>
      <c r="C664" s="467"/>
      <c r="D664" s="467"/>
      <c r="E664" s="468"/>
      <c r="F664" s="467"/>
      <c r="G664" s="642"/>
      <c r="H664" s="379" cm="1">
        <f t="array" ref="H664">IF(B664&lt;&gt;"",INDEX(KM!$C$5:$C$20,MATCH(1,($B664&gt;=KM!$A$5:$A$20)*($B664&lt;=KM!$B$5:$B$20),0)),0)</f>
        <v>0</v>
      </c>
      <c r="I664" s="63">
        <f t="shared" si="107"/>
        <v>0</v>
      </c>
      <c r="J664" s="474"/>
      <c r="K664" s="494"/>
      <c r="L664" s="496" t="str">
        <f>IF(AND('1B Tableau financier'!$K$2&lt;&gt;"Pôle",C664&lt;&gt;""),1,"")</f>
        <v/>
      </c>
      <c r="M664" s="501" t="str">
        <f t="shared" si="108"/>
        <v/>
      </c>
      <c r="N664" s="502" t="str">
        <f t="shared" si="109"/>
        <v/>
      </c>
      <c r="O664" s="501" t="str">
        <f t="shared" si="105"/>
        <v/>
      </c>
      <c r="P664" s="63" t="str">
        <f t="shared" si="106"/>
        <v/>
      </c>
      <c r="Q664" s="63"/>
      <c r="R664" s="63"/>
      <c r="S664" s="648"/>
    </row>
    <row r="665" spans="1:19" hidden="1">
      <c r="A665" s="465"/>
      <c r="B665" s="466"/>
      <c r="C665" s="467"/>
      <c r="D665" s="467"/>
      <c r="E665" s="468"/>
      <c r="F665" s="467"/>
      <c r="G665" s="642"/>
      <c r="H665" s="379" cm="1">
        <f t="array" ref="H665">IF(B665&lt;&gt;"",INDEX(KM!$C$5:$C$20,MATCH(1,($B665&gt;=KM!$A$5:$A$20)*($B665&lt;=KM!$B$5:$B$20),0)),0)</f>
        <v>0</v>
      </c>
      <c r="I665" s="63">
        <f t="shared" si="107"/>
        <v>0</v>
      </c>
      <c r="J665" s="474"/>
      <c r="K665" s="494"/>
      <c r="L665" s="496" t="str">
        <f>IF(AND('1B Tableau financier'!$K$2&lt;&gt;"Pôle",C665&lt;&gt;""),1,"")</f>
        <v/>
      </c>
      <c r="M665" s="501" t="str">
        <f t="shared" si="108"/>
        <v/>
      </c>
      <c r="N665" s="502" t="str">
        <f t="shared" si="109"/>
        <v/>
      </c>
      <c r="O665" s="501" t="str">
        <f t="shared" si="105"/>
        <v/>
      </c>
      <c r="P665" s="63" t="str">
        <f t="shared" si="106"/>
        <v/>
      </c>
      <c r="Q665" s="63"/>
      <c r="R665" s="63"/>
      <c r="S665" s="648"/>
    </row>
    <row r="666" spans="1:19" hidden="1">
      <c r="A666" s="465"/>
      <c r="B666" s="466"/>
      <c r="C666" s="467"/>
      <c r="D666" s="467"/>
      <c r="E666" s="468"/>
      <c r="F666" s="467"/>
      <c r="G666" s="642"/>
      <c r="H666" s="379" cm="1">
        <f t="array" ref="H666">IF(B666&lt;&gt;"",INDEX(KM!$C$5:$C$20,MATCH(1,($B666&gt;=KM!$A$5:$A$20)*($B666&lt;=KM!$B$5:$B$20),0)),0)</f>
        <v>0</v>
      </c>
      <c r="I666" s="63">
        <f t="shared" si="107"/>
        <v>0</v>
      </c>
      <c r="J666" s="474"/>
      <c r="K666" s="494"/>
      <c r="L666" s="496" t="str">
        <f>IF(AND('1B Tableau financier'!$K$2&lt;&gt;"Pôle",C666&lt;&gt;""),1,"")</f>
        <v/>
      </c>
      <c r="M666" s="501" t="str">
        <f t="shared" si="108"/>
        <v/>
      </c>
      <c r="N666" s="502" t="str">
        <f t="shared" si="109"/>
        <v/>
      </c>
      <c r="O666" s="501" t="str">
        <f t="shared" si="105"/>
        <v/>
      </c>
      <c r="P666" s="63" t="str">
        <f t="shared" si="106"/>
        <v/>
      </c>
      <c r="Q666" s="63"/>
      <c r="R666" s="63"/>
      <c r="S666" s="648"/>
    </row>
    <row r="667" spans="1:19" hidden="1">
      <c r="A667" s="465"/>
      <c r="B667" s="466"/>
      <c r="C667" s="467"/>
      <c r="D667" s="467"/>
      <c r="E667" s="468"/>
      <c r="F667" s="467"/>
      <c r="G667" s="642"/>
      <c r="H667" s="379" cm="1">
        <f t="array" ref="H667">IF(B667&lt;&gt;"",INDEX(KM!$C$5:$C$20,MATCH(1,($B667&gt;=KM!$A$5:$A$20)*($B667&lt;=KM!$B$5:$B$20),0)),0)</f>
        <v>0</v>
      </c>
      <c r="I667" s="63">
        <f t="shared" si="107"/>
        <v>0</v>
      </c>
      <c r="J667" s="474"/>
      <c r="K667" s="494"/>
      <c r="L667" s="496" t="str">
        <f>IF(AND('1B Tableau financier'!$K$2&lt;&gt;"Pôle",C667&lt;&gt;""),1,"")</f>
        <v/>
      </c>
      <c r="M667" s="501" t="str">
        <f t="shared" si="108"/>
        <v/>
      </c>
      <c r="N667" s="502" t="str">
        <f t="shared" si="109"/>
        <v/>
      </c>
      <c r="O667" s="501" t="str">
        <f t="shared" si="105"/>
        <v/>
      </c>
      <c r="P667" s="63" t="str">
        <f t="shared" si="106"/>
        <v/>
      </c>
      <c r="Q667" s="63"/>
      <c r="R667" s="63"/>
      <c r="S667" s="648"/>
    </row>
    <row r="668" spans="1:19" hidden="1">
      <c r="A668" s="465"/>
      <c r="B668" s="466"/>
      <c r="C668" s="467"/>
      <c r="D668" s="467"/>
      <c r="E668" s="468"/>
      <c r="F668" s="467"/>
      <c r="G668" s="642"/>
      <c r="H668" s="379" cm="1">
        <f t="array" ref="H668">IF(B668&lt;&gt;"",INDEX(KM!$C$5:$C$20,MATCH(1,($B668&gt;=KM!$A$5:$A$20)*($B668&lt;=KM!$B$5:$B$20),0)),0)</f>
        <v>0</v>
      </c>
      <c r="I668" s="63">
        <f t="shared" si="107"/>
        <v>0</v>
      </c>
      <c r="J668" s="474"/>
      <c r="K668" s="494"/>
      <c r="L668" s="496" t="str">
        <f>IF(AND('1B Tableau financier'!$K$2&lt;&gt;"Pôle",C668&lt;&gt;""),1,"")</f>
        <v/>
      </c>
      <c r="M668" s="501" t="str">
        <f t="shared" si="108"/>
        <v/>
      </c>
      <c r="N668" s="502" t="str">
        <f t="shared" si="109"/>
        <v/>
      </c>
      <c r="O668" s="501" t="str">
        <f t="shared" si="105"/>
        <v/>
      </c>
      <c r="P668" s="63" t="str">
        <f t="shared" si="106"/>
        <v/>
      </c>
      <c r="Q668" s="63"/>
      <c r="R668" s="63"/>
      <c r="S668" s="648"/>
    </row>
    <row r="669" spans="1:19" hidden="1">
      <c r="A669" s="465"/>
      <c r="B669" s="466"/>
      <c r="C669" s="467"/>
      <c r="D669" s="467"/>
      <c r="E669" s="468"/>
      <c r="F669" s="467"/>
      <c r="G669" s="642"/>
      <c r="H669" s="379" cm="1">
        <f t="array" ref="H669">IF(B669&lt;&gt;"",INDEX(KM!$C$5:$C$20,MATCH(1,($B669&gt;=KM!$A$5:$A$20)*($B669&lt;=KM!$B$5:$B$20),0)),0)</f>
        <v>0</v>
      </c>
      <c r="I669" s="63">
        <f t="shared" si="107"/>
        <v>0</v>
      </c>
      <c r="J669" s="474"/>
      <c r="K669" s="494"/>
      <c r="L669" s="496" t="str">
        <f>IF(AND('1B Tableau financier'!$K$2&lt;&gt;"Pôle",C669&lt;&gt;""),1,"")</f>
        <v/>
      </c>
      <c r="M669" s="501" t="str">
        <f t="shared" si="108"/>
        <v/>
      </c>
      <c r="N669" s="502" t="str">
        <f t="shared" si="109"/>
        <v/>
      </c>
      <c r="O669" s="501" t="str">
        <f t="shared" si="105"/>
        <v/>
      </c>
      <c r="P669" s="63" t="str">
        <f t="shared" si="106"/>
        <v/>
      </c>
      <c r="Q669" s="63"/>
      <c r="R669" s="63"/>
      <c r="S669" s="648"/>
    </row>
    <row r="670" spans="1:19" hidden="1">
      <c r="A670" s="465"/>
      <c r="B670" s="466"/>
      <c r="C670" s="467"/>
      <c r="D670" s="467"/>
      <c r="E670" s="468"/>
      <c r="F670" s="467"/>
      <c r="G670" s="642"/>
      <c r="H670" s="379" cm="1">
        <f t="array" ref="H670">IF(B670&lt;&gt;"",INDEX(KM!$C$5:$C$20,MATCH(1,($B670&gt;=KM!$A$5:$A$20)*($B670&lt;=KM!$B$5:$B$20),0)),0)</f>
        <v>0</v>
      </c>
      <c r="I670" s="63">
        <f t="shared" si="107"/>
        <v>0</v>
      </c>
      <c r="J670" s="474"/>
      <c r="K670" s="494"/>
      <c r="L670" s="496" t="str">
        <f>IF(AND('1B Tableau financier'!$K$2&lt;&gt;"Pôle",C670&lt;&gt;""),1,"")</f>
        <v/>
      </c>
      <c r="M670" s="501" t="str">
        <f t="shared" si="108"/>
        <v/>
      </c>
      <c r="N670" s="502" t="str">
        <f t="shared" si="109"/>
        <v/>
      </c>
      <c r="O670" s="501" t="str">
        <f t="shared" si="105"/>
        <v/>
      </c>
      <c r="P670" s="63" t="str">
        <f t="shared" si="106"/>
        <v/>
      </c>
      <c r="Q670" s="63"/>
      <c r="R670" s="63"/>
      <c r="S670" s="648"/>
    </row>
    <row r="671" spans="1:19" hidden="1">
      <c r="A671" s="465"/>
      <c r="B671" s="466"/>
      <c r="C671" s="467"/>
      <c r="D671" s="467"/>
      <c r="E671" s="468"/>
      <c r="F671" s="467"/>
      <c r="G671" s="642"/>
      <c r="H671" s="379" cm="1">
        <f t="array" ref="H671">IF(B671&lt;&gt;"",INDEX(KM!$C$5:$C$20,MATCH(1,($B671&gt;=KM!$A$5:$A$20)*($B671&lt;=KM!$B$5:$B$20),0)),0)</f>
        <v>0</v>
      </c>
      <c r="I671" s="63">
        <f t="shared" si="107"/>
        <v>0</v>
      </c>
      <c r="J671" s="474"/>
      <c r="K671" s="494"/>
      <c r="L671" s="496" t="str">
        <f>IF(AND('1B Tableau financier'!$K$2&lt;&gt;"Pôle",C671&lt;&gt;""),1,"")</f>
        <v/>
      </c>
      <c r="M671" s="501" t="str">
        <f t="shared" si="108"/>
        <v/>
      </c>
      <c r="N671" s="502" t="str">
        <f t="shared" si="109"/>
        <v/>
      </c>
      <c r="O671" s="501" t="str">
        <f t="shared" si="105"/>
        <v/>
      </c>
      <c r="P671" s="63" t="str">
        <f t="shared" si="106"/>
        <v/>
      </c>
      <c r="Q671" s="63"/>
      <c r="R671" s="63"/>
      <c r="S671" s="648"/>
    </row>
    <row r="672" spans="1:19" hidden="1">
      <c r="A672" s="465"/>
      <c r="B672" s="466"/>
      <c r="C672" s="467"/>
      <c r="D672" s="467"/>
      <c r="E672" s="468"/>
      <c r="F672" s="467"/>
      <c r="G672" s="642"/>
      <c r="H672" s="379" cm="1">
        <f t="array" ref="H672">IF(B672&lt;&gt;"",INDEX(KM!$C$5:$C$20,MATCH(1,($B672&gt;=KM!$A$5:$A$20)*($B672&lt;=KM!$B$5:$B$20),0)),0)</f>
        <v>0</v>
      </c>
      <c r="I672" s="63">
        <f t="shared" si="107"/>
        <v>0</v>
      </c>
      <c r="J672" s="474"/>
      <c r="K672" s="494"/>
      <c r="L672" s="496" t="str">
        <f>IF(AND('1B Tableau financier'!$K$2&lt;&gt;"Pôle",C672&lt;&gt;""),1,"")</f>
        <v/>
      </c>
      <c r="M672" s="501" t="str">
        <f t="shared" si="108"/>
        <v/>
      </c>
      <c r="N672" s="502" t="str">
        <f t="shared" si="109"/>
        <v/>
      </c>
      <c r="O672" s="501" t="str">
        <f t="shared" si="105"/>
        <v/>
      </c>
      <c r="P672" s="63" t="str">
        <f t="shared" si="106"/>
        <v/>
      </c>
      <c r="Q672" s="63"/>
      <c r="R672" s="63"/>
      <c r="S672" s="648"/>
    </row>
    <row r="673" spans="1:19" hidden="1">
      <c r="A673" s="465"/>
      <c r="B673" s="466"/>
      <c r="C673" s="467"/>
      <c r="D673" s="467"/>
      <c r="E673" s="468"/>
      <c r="F673" s="467"/>
      <c r="G673" s="642"/>
      <c r="H673" s="379" cm="1">
        <f t="array" ref="H673">IF(B673&lt;&gt;"",INDEX(KM!$C$5:$C$20,MATCH(1,($B673&gt;=KM!$A$5:$A$20)*($B673&lt;=KM!$B$5:$B$20),0)),0)</f>
        <v>0</v>
      </c>
      <c r="I673" s="63">
        <f t="shared" si="107"/>
        <v>0</v>
      </c>
      <c r="J673" s="474"/>
      <c r="K673" s="494"/>
      <c r="L673" s="496" t="str">
        <f>IF(AND('1B Tableau financier'!$K$2&lt;&gt;"Pôle",C673&lt;&gt;""),1,"")</f>
        <v/>
      </c>
      <c r="M673" s="501" t="str">
        <f t="shared" si="108"/>
        <v/>
      </c>
      <c r="N673" s="502" t="str">
        <f t="shared" si="109"/>
        <v/>
      </c>
      <c r="O673" s="501" t="str">
        <f t="shared" si="105"/>
        <v/>
      </c>
      <c r="P673" s="63" t="str">
        <f t="shared" si="106"/>
        <v/>
      </c>
      <c r="Q673" s="63"/>
      <c r="R673" s="63"/>
      <c r="S673" s="648"/>
    </row>
    <row r="674" spans="1:19" hidden="1">
      <c r="A674" s="465"/>
      <c r="B674" s="466"/>
      <c r="C674" s="467"/>
      <c r="D674" s="467"/>
      <c r="E674" s="468"/>
      <c r="F674" s="467"/>
      <c r="G674" s="642"/>
      <c r="H674" s="379" cm="1">
        <f t="array" ref="H674">IF(B674&lt;&gt;"",INDEX(KM!$C$5:$C$20,MATCH(1,($B674&gt;=KM!$A$5:$A$20)*($B674&lt;=KM!$B$5:$B$20),0)),0)</f>
        <v>0</v>
      </c>
      <c r="I674" s="63">
        <f t="shared" si="107"/>
        <v>0</v>
      </c>
      <c r="J674" s="474"/>
      <c r="K674" s="494"/>
      <c r="L674" s="496" t="str">
        <f>IF(AND('1B Tableau financier'!$K$2&lt;&gt;"Pôle",C674&lt;&gt;""),1,"")</f>
        <v/>
      </c>
      <c r="M674" s="501" t="str">
        <f t="shared" si="108"/>
        <v/>
      </c>
      <c r="N674" s="502" t="str">
        <f t="shared" si="109"/>
        <v/>
      </c>
      <c r="O674" s="501" t="str">
        <f t="shared" si="105"/>
        <v/>
      </c>
      <c r="P674" s="63" t="str">
        <f t="shared" si="106"/>
        <v/>
      </c>
      <c r="Q674" s="63"/>
      <c r="R674" s="63"/>
      <c r="S674" s="648"/>
    </row>
    <row r="675" spans="1:19" hidden="1">
      <c r="A675" s="465"/>
      <c r="B675" s="466"/>
      <c r="C675" s="467"/>
      <c r="D675" s="467"/>
      <c r="E675" s="468"/>
      <c r="F675" s="467"/>
      <c r="G675" s="642"/>
      <c r="H675" s="379" cm="1">
        <f t="array" ref="H675">IF(B675&lt;&gt;"",INDEX(KM!$C$5:$C$20,MATCH(1,($B675&gt;=KM!$A$5:$A$20)*($B675&lt;=KM!$B$5:$B$20),0)),0)</f>
        <v>0</v>
      </c>
      <c r="I675" s="63">
        <f t="shared" si="107"/>
        <v>0</v>
      </c>
      <c r="J675" s="474"/>
      <c r="K675" s="494"/>
      <c r="L675" s="496" t="str">
        <f>IF(AND('1B Tableau financier'!$K$2&lt;&gt;"Pôle",C675&lt;&gt;""),1,"")</f>
        <v/>
      </c>
      <c r="M675" s="501" t="str">
        <f t="shared" si="108"/>
        <v/>
      </c>
      <c r="N675" s="502" t="str">
        <f t="shared" si="109"/>
        <v/>
      </c>
      <c r="O675" s="501" t="str">
        <f t="shared" si="105"/>
        <v/>
      </c>
      <c r="P675" s="63" t="str">
        <f t="shared" si="106"/>
        <v/>
      </c>
      <c r="Q675" s="63"/>
      <c r="R675" s="63"/>
      <c r="S675" s="648"/>
    </row>
    <row r="676" spans="1:19" hidden="1">
      <c r="A676" s="465"/>
      <c r="B676" s="466"/>
      <c r="C676" s="467"/>
      <c r="D676" s="467"/>
      <c r="E676" s="468"/>
      <c r="F676" s="467"/>
      <c r="G676" s="642"/>
      <c r="H676" s="379" cm="1">
        <f t="array" ref="H676">IF(B676&lt;&gt;"",INDEX(KM!$C$5:$C$20,MATCH(1,($B676&gt;=KM!$A$5:$A$20)*($B676&lt;=KM!$B$5:$B$20),0)),0)</f>
        <v>0</v>
      </c>
      <c r="I676" s="63">
        <f t="shared" si="107"/>
        <v>0</v>
      </c>
      <c r="J676" s="474"/>
      <c r="K676" s="494"/>
      <c r="L676" s="496" t="str">
        <f>IF(AND('1B Tableau financier'!$K$2&lt;&gt;"Pôle",C676&lt;&gt;""),1,"")</f>
        <v/>
      </c>
      <c r="M676" s="501" t="str">
        <f t="shared" si="108"/>
        <v/>
      </c>
      <c r="N676" s="502" t="str">
        <f t="shared" si="109"/>
        <v/>
      </c>
      <c r="O676" s="501" t="str">
        <f t="shared" si="105"/>
        <v/>
      </c>
      <c r="P676" s="63" t="str">
        <f t="shared" si="106"/>
        <v/>
      </c>
      <c r="Q676" s="63"/>
      <c r="R676" s="63"/>
      <c r="S676" s="648"/>
    </row>
    <row r="677" spans="1:19" hidden="1">
      <c r="A677" s="465"/>
      <c r="B677" s="466"/>
      <c r="C677" s="467"/>
      <c r="D677" s="467"/>
      <c r="E677" s="468"/>
      <c r="F677" s="467"/>
      <c r="G677" s="642"/>
      <c r="H677" s="379" cm="1">
        <f t="array" ref="H677">IF(B677&lt;&gt;"",INDEX(KM!$C$5:$C$20,MATCH(1,($B677&gt;=KM!$A$5:$A$20)*($B677&lt;=KM!$B$5:$B$20),0)),0)</f>
        <v>0</v>
      </c>
      <c r="I677" s="63">
        <f t="shared" si="107"/>
        <v>0</v>
      </c>
      <c r="J677" s="474"/>
      <c r="K677" s="494"/>
      <c r="L677" s="496" t="str">
        <f>IF(AND('1B Tableau financier'!$K$2&lt;&gt;"Pôle",C677&lt;&gt;""),1,"")</f>
        <v/>
      </c>
      <c r="M677" s="501" t="str">
        <f t="shared" si="108"/>
        <v/>
      </c>
      <c r="N677" s="502" t="str">
        <f t="shared" si="109"/>
        <v/>
      </c>
      <c r="O677" s="501" t="str">
        <f t="shared" si="105"/>
        <v/>
      </c>
      <c r="P677" s="63" t="str">
        <f t="shared" si="106"/>
        <v/>
      </c>
      <c r="Q677" s="63"/>
      <c r="R677" s="63"/>
      <c r="S677" s="648"/>
    </row>
    <row r="678" spans="1:19" hidden="1">
      <c r="A678" s="465"/>
      <c r="B678" s="466"/>
      <c r="C678" s="467"/>
      <c r="D678" s="467"/>
      <c r="E678" s="468"/>
      <c r="F678" s="467"/>
      <c r="G678" s="642"/>
      <c r="H678" s="379" cm="1">
        <f t="array" ref="H678">IF(B678&lt;&gt;"",INDEX(KM!$C$5:$C$20,MATCH(1,($B678&gt;=KM!$A$5:$A$20)*($B678&lt;=KM!$B$5:$B$20),0)),0)</f>
        <v>0</v>
      </c>
      <c r="I678" s="63">
        <f t="shared" si="107"/>
        <v>0</v>
      </c>
      <c r="J678" s="474"/>
      <c r="K678" s="494"/>
      <c r="L678" s="496" t="str">
        <f>IF(AND('1B Tableau financier'!$K$2&lt;&gt;"Pôle",C678&lt;&gt;""),1,"")</f>
        <v/>
      </c>
      <c r="M678" s="501" t="str">
        <f t="shared" si="108"/>
        <v/>
      </c>
      <c r="N678" s="502" t="str">
        <f t="shared" si="109"/>
        <v/>
      </c>
      <c r="O678" s="501" t="str">
        <f t="shared" si="105"/>
        <v/>
      </c>
      <c r="P678" s="63" t="str">
        <f t="shared" si="106"/>
        <v/>
      </c>
      <c r="Q678" s="63"/>
      <c r="R678" s="63"/>
      <c r="S678" s="648"/>
    </row>
    <row r="679" spans="1:19" hidden="1">
      <c r="A679" s="465"/>
      <c r="B679" s="466"/>
      <c r="C679" s="467"/>
      <c r="D679" s="467"/>
      <c r="E679" s="468"/>
      <c r="F679" s="467"/>
      <c r="G679" s="642"/>
      <c r="H679" s="379" cm="1">
        <f t="array" ref="H679">IF(B679&lt;&gt;"",INDEX(KM!$C$5:$C$20,MATCH(1,($B679&gt;=KM!$A$5:$A$20)*($B679&lt;=KM!$B$5:$B$20),0)),0)</f>
        <v>0</v>
      </c>
      <c r="I679" s="63">
        <f t="shared" si="107"/>
        <v>0</v>
      </c>
      <c r="J679" s="474"/>
      <c r="K679" s="494"/>
      <c r="L679" s="496" t="str">
        <f>IF(AND('1B Tableau financier'!$K$2&lt;&gt;"Pôle",C679&lt;&gt;""),1,"")</f>
        <v/>
      </c>
      <c r="M679" s="501" t="str">
        <f t="shared" si="108"/>
        <v/>
      </c>
      <c r="N679" s="502" t="str">
        <f t="shared" si="109"/>
        <v/>
      </c>
      <c r="O679" s="501" t="str">
        <f t="shared" si="105"/>
        <v/>
      </c>
      <c r="P679" s="63" t="str">
        <f t="shared" si="106"/>
        <v/>
      </c>
      <c r="Q679" s="63"/>
      <c r="R679" s="63"/>
      <c r="S679" s="648"/>
    </row>
    <row r="680" spans="1:19" hidden="1">
      <c r="A680" s="465"/>
      <c r="B680" s="466"/>
      <c r="C680" s="467"/>
      <c r="D680" s="467"/>
      <c r="E680" s="468"/>
      <c r="F680" s="467"/>
      <c r="G680" s="642"/>
      <c r="H680" s="379" cm="1">
        <f t="array" ref="H680">IF(B680&lt;&gt;"",INDEX(KM!$C$5:$C$20,MATCH(1,($B680&gt;=KM!$A$5:$A$20)*($B680&lt;=KM!$B$5:$B$20),0)),0)</f>
        <v>0</v>
      </c>
      <c r="I680" s="63">
        <f t="shared" si="107"/>
        <v>0</v>
      </c>
      <c r="J680" s="474"/>
      <c r="K680" s="494"/>
      <c r="L680" s="496" t="str">
        <f>IF(AND('1B Tableau financier'!$K$2&lt;&gt;"Pôle",C680&lt;&gt;""),1,"")</f>
        <v/>
      </c>
      <c r="M680" s="501" t="str">
        <f t="shared" si="108"/>
        <v/>
      </c>
      <c r="N680" s="502" t="str">
        <f t="shared" si="109"/>
        <v/>
      </c>
      <c r="O680" s="501" t="str">
        <f t="shared" si="105"/>
        <v/>
      </c>
      <c r="P680" s="63" t="str">
        <f t="shared" si="106"/>
        <v/>
      </c>
      <c r="Q680" s="63"/>
      <c r="R680" s="63"/>
      <c r="S680" s="648"/>
    </row>
    <row r="681" spans="1:19" hidden="1">
      <c r="A681" s="465"/>
      <c r="B681" s="466"/>
      <c r="C681" s="467"/>
      <c r="D681" s="467"/>
      <c r="E681" s="468"/>
      <c r="F681" s="467"/>
      <c r="G681" s="642"/>
      <c r="H681" s="379" cm="1">
        <f t="array" ref="H681">IF(B681&lt;&gt;"",INDEX(KM!$C$5:$C$20,MATCH(1,($B681&gt;=KM!$A$5:$A$20)*($B681&lt;=KM!$B$5:$B$20),0)),0)</f>
        <v>0</v>
      </c>
      <c r="I681" s="63">
        <f t="shared" si="107"/>
        <v>0</v>
      </c>
      <c r="J681" s="474"/>
      <c r="K681" s="494"/>
      <c r="L681" s="496" t="str">
        <f>IF(AND('1B Tableau financier'!$K$2&lt;&gt;"Pôle",C681&lt;&gt;""),1,"")</f>
        <v/>
      </c>
      <c r="M681" s="501" t="str">
        <f t="shared" si="108"/>
        <v/>
      </c>
      <c r="N681" s="502" t="str">
        <f t="shared" si="109"/>
        <v/>
      </c>
      <c r="O681" s="501" t="str">
        <f t="shared" si="105"/>
        <v/>
      </c>
      <c r="P681" s="63" t="str">
        <f t="shared" si="106"/>
        <v/>
      </c>
      <c r="Q681" s="63"/>
      <c r="R681" s="63"/>
      <c r="S681" s="648"/>
    </row>
    <row r="682" spans="1:19" hidden="1">
      <c r="A682" s="469"/>
      <c r="B682" s="466"/>
      <c r="C682" s="467"/>
      <c r="D682" s="467"/>
      <c r="E682" s="468"/>
      <c r="F682" s="467"/>
      <c r="G682" s="642"/>
      <c r="H682" s="379" cm="1">
        <f t="array" ref="H682">IF(B682&lt;&gt;"",INDEX(KM!$C$5:$C$20,MATCH(1,($B682&gt;=KM!$A$5:$A$20)*($B682&lt;=KM!$B$5:$B$20),0)),0)</f>
        <v>0</v>
      </c>
      <c r="I682" s="63">
        <f t="shared" si="107"/>
        <v>0</v>
      </c>
      <c r="J682" s="474"/>
      <c r="K682" s="494"/>
      <c r="L682" s="496" t="str">
        <f>IF(AND('1B Tableau financier'!$K$2&lt;&gt;"Pôle",C682&lt;&gt;""),1,"")</f>
        <v/>
      </c>
      <c r="M682" s="501" t="str">
        <f t="shared" si="108"/>
        <v/>
      </c>
      <c r="N682" s="502" t="str">
        <f t="shared" si="109"/>
        <v/>
      </c>
      <c r="O682" s="501" t="str">
        <f t="shared" si="105"/>
        <v/>
      </c>
      <c r="P682" s="63" t="str">
        <f t="shared" si="106"/>
        <v/>
      </c>
      <c r="Q682" s="63"/>
      <c r="R682" s="63"/>
      <c r="S682" s="648"/>
    </row>
    <row r="683" spans="1:19" hidden="1">
      <c r="A683" s="469"/>
      <c r="B683" s="466"/>
      <c r="C683" s="467"/>
      <c r="D683" s="467"/>
      <c r="E683" s="468"/>
      <c r="F683" s="467"/>
      <c r="G683" s="642"/>
      <c r="H683" s="379" cm="1">
        <f t="array" ref="H683">IF(B683&lt;&gt;"",INDEX(KM!$C$5:$C$20,MATCH(1,($B683&gt;=KM!$A$5:$A$20)*($B683&lt;=KM!$B$5:$B$20),0)),0)</f>
        <v>0</v>
      </c>
      <c r="I683" s="63">
        <f t="shared" si="98"/>
        <v>0</v>
      </c>
      <c r="J683" s="474"/>
      <c r="K683" s="494"/>
      <c r="L683" s="496" t="str">
        <f>IF(AND('1B Tableau financier'!$K$2&lt;&gt;"Pôle",C683&lt;&gt;""),1,"")</f>
        <v/>
      </c>
      <c r="M683" s="501" t="str">
        <f t="shared" si="94"/>
        <v/>
      </c>
      <c r="N683" s="502" t="str">
        <f t="shared" si="95"/>
        <v/>
      </c>
      <c r="O683" s="501" t="str">
        <f t="shared" si="105"/>
        <v/>
      </c>
      <c r="P683" s="63" t="str">
        <f t="shared" si="106"/>
        <v/>
      </c>
      <c r="Q683" s="63"/>
      <c r="R683" s="63"/>
      <c r="S683" s="648"/>
    </row>
    <row r="684" spans="1:19" ht="15.75" thickBot="1">
      <c r="A684" s="470"/>
      <c r="B684" s="471"/>
      <c r="C684" s="472"/>
      <c r="D684" s="472"/>
      <c r="E684" s="473"/>
      <c r="F684" s="472"/>
      <c r="G684" s="643"/>
      <c r="H684" s="380" cm="1">
        <f t="array" ref="H684">IF(B684&lt;&gt;"",INDEX(KM!$C$5:$C$20,MATCH(1,($B684&gt;=KM!$A$5:$A$20)*($B684&lt;=KM!$B$5:$B$20),0)),0)</f>
        <v>0</v>
      </c>
      <c r="I684" s="64">
        <f>G684*H684</f>
        <v>0</v>
      </c>
      <c r="J684" s="475"/>
      <c r="K684" s="495"/>
      <c r="L684" s="497" t="str">
        <f>IF(AND('1B Tableau financier'!$K$2&lt;&gt;"Pôle",C684&lt;&gt;""),1,"")</f>
        <v/>
      </c>
      <c r="M684" s="503" t="str">
        <f t="shared" si="94"/>
        <v/>
      </c>
      <c r="N684" s="504" t="str">
        <f t="shared" si="95"/>
        <v/>
      </c>
      <c r="O684" s="501" t="str">
        <f t="shared" si="105"/>
        <v/>
      </c>
      <c r="P684" s="63" t="str">
        <f t="shared" si="106"/>
        <v/>
      </c>
      <c r="Q684" s="63"/>
      <c r="R684" s="63"/>
      <c r="S684" s="648"/>
    </row>
    <row r="685" spans="1:19" ht="15.75" thickBot="1">
      <c r="F685" s="458"/>
      <c r="G685" s="458"/>
      <c r="H685" s="661"/>
      <c r="I685" s="661"/>
      <c r="J685" s="662" t="str">
        <f>"Montant total des frais de déplacement pour "&amp;C592</f>
        <v>Montant total des frais de déplacement pour 0</v>
      </c>
      <c r="K685" s="662"/>
      <c r="L685" s="662"/>
      <c r="M685" s="641">
        <f t="shared" ref="M685:R685" si="110">SUM(M594:M684)</f>
        <v>0</v>
      </c>
      <c r="N685" s="641">
        <f t="shared" si="110"/>
        <v>0</v>
      </c>
      <c r="O685" s="641">
        <f t="shared" si="110"/>
        <v>0</v>
      </c>
      <c r="P685" s="641">
        <f t="shared" si="110"/>
        <v>0</v>
      </c>
      <c r="Q685" s="653">
        <f t="shared" si="110"/>
        <v>0</v>
      </c>
      <c r="R685" s="653">
        <f t="shared" si="110"/>
        <v>0</v>
      </c>
      <c r="S685" s="649"/>
    </row>
    <row r="687" spans="1:19" ht="15.75" thickBot="1"/>
    <row r="688" spans="1:19" ht="16.5" thickBot="1">
      <c r="A688" s="428" t="s">
        <v>295</v>
      </c>
      <c r="B688" s="429"/>
      <c r="C688" s="430">
        <f>'1C TSsalarié8'!$B$8</f>
        <v>0</v>
      </c>
      <c r="D688" s="431"/>
      <c r="E688" s="431"/>
      <c r="F688" s="1288" t="s">
        <v>273</v>
      </c>
      <c r="G688" s="1290" t="s">
        <v>274</v>
      </c>
      <c r="H688" s="1291"/>
      <c r="I688" s="1291"/>
      <c r="J688" s="1306"/>
      <c r="K688" s="1304" t="s">
        <v>275</v>
      </c>
      <c r="L688" s="1288" t="s">
        <v>276</v>
      </c>
      <c r="M688" s="1288" t="s">
        <v>277</v>
      </c>
      <c r="N688" s="1288" t="s">
        <v>278</v>
      </c>
      <c r="O688" s="1103" t="s">
        <v>64</v>
      </c>
      <c r="P688" s="1104"/>
      <c r="Q688" s="1104"/>
      <c r="R688" s="1104"/>
      <c r="S688" s="1105"/>
    </row>
    <row r="689" spans="1:19" ht="51.75" thickBot="1">
      <c r="A689" s="432" t="s">
        <v>279</v>
      </c>
      <c r="B689" s="433" t="s">
        <v>289</v>
      </c>
      <c r="C689" s="434" t="s">
        <v>281</v>
      </c>
      <c r="D689" s="434" t="s">
        <v>282</v>
      </c>
      <c r="E689" s="435" t="s">
        <v>283</v>
      </c>
      <c r="F689" s="1289"/>
      <c r="G689" s="436" t="s">
        <v>284</v>
      </c>
      <c r="H689" s="437" t="s">
        <v>285</v>
      </c>
      <c r="I689" s="437" t="s">
        <v>286</v>
      </c>
      <c r="J689" s="436" t="s">
        <v>287</v>
      </c>
      <c r="K689" s="1305"/>
      <c r="L689" s="1289"/>
      <c r="M689" s="1289"/>
      <c r="N689" s="1289"/>
      <c r="O689" s="219" t="s">
        <v>95</v>
      </c>
      <c r="P689" s="639" t="s">
        <v>96</v>
      </c>
      <c r="Q689" s="220" t="s">
        <v>97</v>
      </c>
      <c r="R689" s="220" t="s">
        <v>98</v>
      </c>
      <c r="S689" s="640" t="s">
        <v>67</v>
      </c>
    </row>
    <row r="690" spans="1:19">
      <c r="A690" s="461"/>
      <c r="B690" s="462"/>
      <c r="C690" s="463"/>
      <c r="D690" s="463"/>
      <c r="E690" s="464"/>
      <c r="F690" s="463"/>
      <c r="G690" s="642"/>
      <c r="H690" s="379" cm="1">
        <f t="array" ref="H690">IF(B690&lt;&gt;"",INDEX(KM!$C$5:$C$20,MATCH(1,($B690&gt;=KM!$A$5:$A$20)*($B690&lt;=KM!$B$5:$B$20),0)),0)</f>
        <v>0</v>
      </c>
      <c r="I690" s="62">
        <f>G690*H690</f>
        <v>0</v>
      </c>
      <c r="J690" s="474"/>
      <c r="K690" s="498"/>
      <c r="L690" s="496" t="str">
        <f>IF(AND('1B Tableau financier'!$K$2&lt;&gt;"Pôle",C690&lt;&gt;""),1,"")</f>
        <v/>
      </c>
      <c r="M690" s="499" t="str">
        <f>IF(L690=1,I690+J690+K690,"")</f>
        <v/>
      </c>
      <c r="N690" s="500" t="str">
        <f>IF(L690=2,(I690+J690+K690)/2,"")</f>
        <v/>
      </c>
      <c r="O690" s="499" t="str">
        <f>IF(M690="","",M690-Q690)</f>
        <v/>
      </c>
      <c r="P690" s="62" t="str">
        <f>IF(N690="","",N690-R690)</f>
        <v/>
      </c>
      <c r="Q690" s="62"/>
      <c r="R690" s="62"/>
      <c r="S690" s="647"/>
    </row>
    <row r="691" spans="1:19">
      <c r="A691" s="465"/>
      <c r="B691" s="466"/>
      <c r="C691" s="467"/>
      <c r="D691" s="467"/>
      <c r="E691" s="468"/>
      <c r="F691" s="467"/>
      <c r="G691" s="642"/>
      <c r="H691" s="379" cm="1">
        <f t="array" ref="H691">IF(B691&lt;&gt;"",INDEX(KM!$C$5:$C$20,MATCH(1,($B691&gt;=KM!$A$5:$A$20)*($B691&lt;=KM!$B$5:$B$20),0)),0)</f>
        <v>0</v>
      </c>
      <c r="I691" s="63">
        <f>G691*H691</f>
        <v>0</v>
      </c>
      <c r="J691" s="474"/>
      <c r="K691" s="494"/>
      <c r="L691" s="496" t="str">
        <f>IF(AND('1B Tableau financier'!$K$2&lt;&gt;"Pôle",C691&lt;&gt;""),1,"")</f>
        <v/>
      </c>
      <c r="M691" s="501" t="str">
        <f t="shared" ref="M691:M780" si="111">IF(L691=1,I691+J691+K691,"")</f>
        <v/>
      </c>
      <c r="N691" s="502" t="str">
        <f t="shared" ref="N691:N780" si="112">IF(L691=2,(I691+J691+K691)/2,"")</f>
        <v/>
      </c>
      <c r="O691" s="501" t="str">
        <f t="shared" ref="O691:O754" si="113">IF(M691="","",M691-Q691)</f>
        <v/>
      </c>
      <c r="P691" s="63" t="str">
        <f t="shared" ref="P691:P754" si="114">IF(N691="","",N691-R691)</f>
        <v/>
      </c>
      <c r="Q691" s="63"/>
      <c r="R691" s="63"/>
      <c r="S691" s="648"/>
    </row>
    <row r="692" spans="1:19">
      <c r="A692" s="465"/>
      <c r="B692" s="466"/>
      <c r="C692" s="467"/>
      <c r="D692" s="467"/>
      <c r="E692" s="468"/>
      <c r="F692" s="467"/>
      <c r="G692" s="642"/>
      <c r="H692" s="379" cm="1">
        <f t="array" ref="H692">IF(B692&lt;&gt;"",INDEX(KM!$C$5:$C$20,MATCH(1,($B692&gt;=KM!$A$5:$A$20)*($B692&lt;=KM!$B$5:$B$20),0)),0)</f>
        <v>0</v>
      </c>
      <c r="I692" s="63">
        <f t="shared" ref="I692:I779" si="115">G692*H692</f>
        <v>0</v>
      </c>
      <c r="J692" s="474"/>
      <c r="K692" s="494"/>
      <c r="L692" s="496" t="str">
        <f>IF(AND('1B Tableau financier'!$K$2&lt;&gt;"Pôle",C692&lt;&gt;""),1,"")</f>
        <v/>
      </c>
      <c r="M692" s="501" t="str">
        <f t="shared" si="111"/>
        <v/>
      </c>
      <c r="N692" s="502" t="str">
        <f t="shared" si="112"/>
        <v/>
      </c>
      <c r="O692" s="501" t="str">
        <f t="shared" si="113"/>
        <v/>
      </c>
      <c r="P692" s="63" t="str">
        <f t="shared" si="114"/>
        <v/>
      </c>
      <c r="Q692" s="63"/>
      <c r="R692" s="63"/>
      <c r="S692" s="648"/>
    </row>
    <row r="693" spans="1:19">
      <c r="A693" s="465"/>
      <c r="B693" s="466"/>
      <c r="C693" s="467"/>
      <c r="D693" s="467"/>
      <c r="E693" s="468"/>
      <c r="F693" s="467"/>
      <c r="G693" s="642"/>
      <c r="H693" s="379" cm="1">
        <f t="array" ref="H693">IF(B693&lt;&gt;"",INDEX(KM!$C$5:$C$20,MATCH(1,($B693&gt;=KM!$A$5:$A$20)*($B693&lt;=KM!$B$5:$B$20),0)),0)</f>
        <v>0</v>
      </c>
      <c r="I693" s="63">
        <f t="shared" si="115"/>
        <v>0</v>
      </c>
      <c r="J693" s="474"/>
      <c r="K693" s="494"/>
      <c r="L693" s="496" t="str">
        <f>IF(AND('1B Tableau financier'!$K$2&lt;&gt;"Pôle",C693&lt;&gt;""),1,"")</f>
        <v/>
      </c>
      <c r="M693" s="501" t="str">
        <f t="shared" si="111"/>
        <v/>
      </c>
      <c r="N693" s="502" t="str">
        <f t="shared" si="112"/>
        <v/>
      </c>
      <c r="O693" s="501" t="str">
        <f t="shared" si="113"/>
        <v/>
      </c>
      <c r="P693" s="63" t="str">
        <f t="shared" si="114"/>
        <v/>
      </c>
      <c r="Q693" s="63"/>
      <c r="R693" s="63"/>
      <c r="S693" s="648"/>
    </row>
    <row r="694" spans="1:19">
      <c r="A694" s="465"/>
      <c r="B694" s="466"/>
      <c r="C694" s="467"/>
      <c r="D694" s="467"/>
      <c r="E694" s="468"/>
      <c r="F694" s="467"/>
      <c r="G694" s="642"/>
      <c r="H694" s="379" cm="1">
        <f t="array" ref="H694">IF(B694&lt;&gt;"",INDEX(KM!$C$5:$C$20,MATCH(1,($B694&gt;=KM!$A$5:$A$20)*($B694&lt;=KM!$B$5:$B$20),0)),0)</f>
        <v>0</v>
      </c>
      <c r="I694" s="63">
        <f t="shared" si="115"/>
        <v>0</v>
      </c>
      <c r="J694" s="474"/>
      <c r="K694" s="494"/>
      <c r="L694" s="496" t="str">
        <f>IF(AND('1B Tableau financier'!$K$2&lt;&gt;"Pôle",C694&lt;&gt;""),1,"")</f>
        <v/>
      </c>
      <c r="M694" s="501" t="str">
        <f t="shared" si="111"/>
        <v/>
      </c>
      <c r="N694" s="502" t="str">
        <f t="shared" si="112"/>
        <v/>
      </c>
      <c r="O694" s="501" t="str">
        <f t="shared" si="113"/>
        <v/>
      </c>
      <c r="P694" s="63" t="str">
        <f t="shared" si="114"/>
        <v/>
      </c>
      <c r="Q694" s="63"/>
      <c r="R694" s="63"/>
      <c r="S694" s="648"/>
    </row>
    <row r="695" spans="1:19">
      <c r="A695" s="465"/>
      <c r="B695" s="466"/>
      <c r="C695" s="467"/>
      <c r="D695" s="467"/>
      <c r="E695" s="468"/>
      <c r="F695" s="467"/>
      <c r="G695" s="642"/>
      <c r="H695" s="379" cm="1">
        <f t="array" ref="H695">IF(B695&lt;&gt;"",INDEX(KM!$C$5:$C$20,MATCH(1,($B695&gt;=KM!$A$5:$A$20)*($B695&lt;=KM!$B$5:$B$20),0)),0)</f>
        <v>0</v>
      </c>
      <c r="I695" s="63">
        <f t="shared" si="115"/>
        <v>0</v>
      </c>
      <c r="J695" s="474"/>
      <c r="K695" s="494"/>
      <c r="L695" s="496" t="str">
        <f>IF(AND('1B Tableau financier'!$K$2&lt;&gt;"Pôle",C695&lt;&gt;""),1,"")</f>
        <v/>
      </c>
      <c r="M695" s="501" t="str">
        <f t="shared" si="111"/>
        <v/>
      </c>
      <c r="N695" s="502" t="str">
        <f t="shared" si="112"/>
        <v/>
      </c>
      <c r="O695" s="501" t="str">
        <f t="shared" si="113"/>
        <v/>
      </c>
      <c r="P695" s="63" t="str">
        <f t="shared" si="114"/>
        <v/>
      </c>
      <c r="Q695" s="63"/>
      <c r="R695" s="63"/>
      <c r="S695" s="648"/>
    </row>
    <row r="696" spans="1:19">
      <c r="A696" s="465"/>
      <c r="B696" s="466"/>
      <c r="C696" s="467"/>
      <c r="D696" s="467"/>
      <c r="E696" s="468"/>
      <c r="F696" s="467"/>
      <c r="G696" s="642"/>
      <c r="H696" s="379" cm="1">
        <f t="array" ref="H696">IF(B696&lt;&gt;"",INDEX(KM!$C$5:$C$20,MATCH(1,($B696&gt;=KM!$A$5:$A$20)*($B696&lt;=KM!$B$5:$B$20),0)),0)</f>
        <v>0</v>
      </c>
      <c r="I696" s="63">
        <f t="shared" ref="I696:I726" si="116">G696*H696</f>
        <v>0</v>
      </c>
      <c r="J696" s="474"/>
      <c r="K696" s="494"/>
      <c r="L696" s="496" t="str">
        <f>IF(AND('1B Tableau financier'!$K$2&lt;&gt;"Pôle",C696&lt;&gt;""),1,"")</f>
        <v/>
      </c>
      <c r="M696" s="501" t="str">
        <f t="shared" ref="M696:M726" si="117">IF(L696=1,I696+J696+K696,"")</f>
        <v/>
      </c>
      <c r="N696" s="502" t="str">
        <f t="shared" ref="N696:N726" si="118">IF(L696=2,(I696+J696+K696)/2,"")</f>
        <v/>
      </c>
      <c r="O696" s="501" t="str">
        <f t="shared" si="113"/>
        <v/>
      </c>
      <c r="P696" s="63" t="str">
        <f t="shared" si="114"/>
        <v/>
      </c>
      <c r="Q696" s="63"/>
      <c r="R696" s="63"/>
      <c r="S696" s="648"/>
    </row>
    <row r="697" spans="1:19">
      <c r="A697" s="465"/>
      <c r="B697" s="466"/>
      <c r="C697" s="467"/>
      <c r="D697" s="467"/>
      <c r="E697" s="468"/>
      <c r="F697" s="467"/>
      <c r="G697" s="642"/>
      <c r="H697" s="379" cm="1">
        <f t="array" ref="H697">IF(B697&lt;&gt;"",INDEX(KM!$C$5:$C$20,MATCH(1,($B697&gt;=KM!$A$5:$A$20)*($B697&lt;=KM!$B$5:$B$20),0)),0)</f>
        <v>0</v>
      </c>
      <c r="I697" s="63">
        <f t="shared" si="116"/>
        <v>0</v>
      </c>
      <c r="J697" s="474"/>
      <c r="K697" s="494"/>
      <c r="L697" s="496" t="str">
        <f>IF(AND('1B Tableau financier'!$K$2&lt;&gt;"Pôle",C697&lt;&gt;""),1,"")</f>
        <v/>
      </c>
      <c r="M697" s="501" t="str">
        <f t="shared" si="117"/>
        <v/>
      </c>
      <c r="N697" s="502" t="str">
        <f t="shared" si="118"/>
        <v/>
      </c>
      <c r="O697" s="501" t="str">
        <f t="shared" si="113"/>
        <v/>
      </c>
      <c r="P697" s="63" t="str">
        <f t="shared" si="114"/>
        <v/>
      </c>
      <c r="Q697" s="63"/>
      <c r="R697" s="63"/>
      <c r="S697" s="648"/>
    </row>
    <row r="698" spans="1:19">
      <c r="A698" s="465"/>
      <c r="B698" s="466"/>
      <c r="C698" s="467"/>
      <c r="D698" s="467"/>
      <c r="E698" s="468"/>
      <c r="F698" s="467"/>
      <c r="G698" s="642"/>
      <c r="H698" s="379" cm="1">
        <f t="array" ref="H698">IF(B698&lt;&gt;"",INDEX(KM!$C$5:$C$20,MATCH(1,($B698&gt;=KM!$A$5:$A$20)*($B698&lt;=KM!$B$5:$B$20),0)),0)</f>
        <v>0</v>
      </c>
      <c r="I698" s="63">
        <f t="shared" si="116"/>
        <v>0</v>
      </c>
      <c r="J698" s="474"/>
      <c r="K698" s="494"/>
      <c r="L698" s="496" t="str">
        <f>IF(AND('1B Tableau financier'!$K$2&lt;&gt;"Pôle",C698&lt;&gt;""),1,"")</f>
        <v/>
      </c>
      <c r="M698" s="501" t="str">
        <f t="shared" si="117"/>
        <v/>
      </c>
      <c r="N698" s="502" t="str">
        <f t="shared" si="118"/>
        <v/>
      </c>
      <c r="O698" s="501" t="str">
        <f t="shared" si="113"/>
        <v/>
      </c>
      <c r="P698" s="63" t="str">
        <f t="shared" si="114"/>
        <v/>
      </c>
      <c r="Q698" s="63"/>
      <c r="R698" s="63"/>
      <c r="S698" s="648"/>
    </row>
    <row r="699" spans="1:19">
      <c r="A699" s="465"/>
      <c r="B699" s="466"/>
      <c r="C699" s="467"/>
      <c r="D699" s="467"/>
      <c r="E699" s="468"/>
      <c r="F699" s="467"/>
      <c r="G699" s="642"/>
      <c r="H699" s="379" cm="1">
        <f t="array" ref="H699">IF(B699&lt;&gt;"",INDEX(KM!$C$5:$C$20,MATCH(1,($B699&gt;=KM!$A$5:$A$20)*($B699&lt;=KM!$B$5:$B$20),0)),0)</f>
        <v>0</v>
      </c>
      <c r="I699" s="63">
        <f t="shared" si="116"/>
        <v>0</v>
      </c>
      <c r="J699" s="474"/>
      <c r="K699" s="494"/>
      <c r="L699" s="496" t="str">
        <f>IF(AND('1B Tableau financier'!$K$2&lt;&gt;"Pôle",C699&lt;&gt;""),1,"")</f>
        <v/>
      </c>
      <c r="M699" s="501" t="str">
        <f t="shared" si="117"/>
        <v/>
      </c>
      <c r="N699" s="502" t="str">
        <f t="shared" si="118"/>
        <v/>
      </c>
      <c r="O699" s="501" t="str">
        <f t="shared" si="113"/>
        <v/>
      </c>
      <c r="P699" s="63" t="str">
        <f t="shared" si="114"/>
        <v/>
      </c>
      <c r="Q699" s="63"/>
      <c r="R699" s="63"/>
      <c r="S699" s="648"/>
    </row>
    <row r="700" spans="1:19">
      <c r="A700" s="465"/>
      <c r="B700" s="466"/>
      <c r="C700" s="467"/>
      <c r="D700" s="467"/>
      <c r="E700" s="468"/>
      <c r="F700" s="467"/>
      <c r="G700" s="642"/>
      <c r="H700" s="379" cm="1">
        <f t="array" ref="H700">IF(B700&lt;&gt;"",INDEX(KM!$C$5:$C$20,MATCH(1,($B700&gt;=KM!$A$5:$A$20)*($B700&lt;=KM!$B$5:$B$20),0)),0)</f>
        <v>0</v>
      </c>
      <c r="I700" s="63">
        <f t="shared" si="116"/>
        <v>0</v>
      </c>
      <c r="J700" s="474"/>
      <c r="K700" s="494"/>
      <c r="L700" s="496" t="str">
        <f>IF(AND('1B Tableau financier'!$K$2&lt;&gt;"Pôle",C700&lt;&gt;""),1,"")</f>
        <v/>
      </c>
      <c r="M700" s="501" t="str">
        <f t="shared" si="117"/>
        <v/>
      </c>
      <c r="N700" s="502" t="str">
        <f t="shared" si="118"/>
        <v/>
      </c>
      <c r="O700" s="501" t="str">
        <f t="shared" si="113"/>
        <v/>
      </c>
      <c r="P700" s="63" t="str">
        <f t="shared" si="114"/>
        <v/>
      </c>
      <c r="Q700" s="63"/>
      <c r="R700" s="63"/>
      <c r="S700" s="648"/>
    </row>
    <row r="701" spans="1:19">
      <c r="A701" s="465"/>
      <c r="B701" s="466"/>
      <c r="C701" s="467"/>
      <c r="D701" s="467"/>
      <c r="E701" s="468"/>
      <c r="F701" s="467"/>
      <c r="G701" s="642"/>
      <c r="H701" s="379" cm="1">
        <f t="array" ref="H701">IF(B701&lt;&gt;"",INDEX(KM!$C$5:$C$20,MATCH(1,($B701&gt;=KM!$A$5:$A$20)*($B701&lt;=KM!$B$5:$B$20),0)),0)</f>
        <v>0</v>
      </c>
      <c r="I701" s="63">
        <f t="shared" si="116"/>
        <v>0</v>
      </c>
      <c r="J701" s="474"/>
      <c r="K701" s="494"/>
      <c r="L701" s="496" t="str">
        <f>IF(AND('1B Tableau financier'!$K$2&lt;&gt;"Pôle",C701&lt;&gt;""),1,"")</f>
        <v/>
      </c>
      <c r="M701" s="501" t="str">
        <f t="shared" si="117"/>
        <v/>
      </c>
      <c r="N701" s="502" t="str">
        <f t="shared" si="118"/>
        <v/>
      </c>
      <c r="O701" s="501" t="str">
        <f t="shared" si="113"/>
        <v/>
      </c>
      <c r="P701" s="63" t="str">
        <f t="shared" si="114"/>
        <v/>
      </c>
      <c r="Q701" s="63"/>
      <c r="R701" s="63"/>
      <c r="S701" s="648"/>
    </row>
    <row r="702" spans="1:19">
      <c r="A702" s="465"/>
      <c r="B702" s="466"/>
      <c r="C702" s="467"/>
      <c r="D702" s="467"/>
      <c r="E702" s="468"/>
      <c r="F702" s="467"/>
      <c r="G702" s="642"/>
      <c r="H702" s="379" cm="1">
        <f t="array" ref="H702">IF(B702&lt;&gt;"",INDEX(KM!$C$5:$C$20,MATCH(1,($B702&gt;=KM!$A$5:$A$20)*($B702&lt;=KM!$B$5:$B$20),0)),0)</f>
        <v>0</v>
      </c>
      <c r="I702" s="63">
        <f t="shared" si="116"/>
        <v>0</v>
      </c>
      <c r="J702" s="474"/>
      <c r="K702" s="494"/>
      <c r="L702" s="496" t="str">
        <f>IF(AND('1B Tableau financier'!$K$2&lt;&gt;"Pôle",C702&lt;&gt;""),1,"")</f>
        <v/>
      </c>
      <c r="M702" s="501" t="str">
        <f t="shared" si="117"/>
        <v/>
      </c>
      <c r="N702" s="502" t="str">
        <f t="shared" si="118"/>
        <v/>
      </c>
      <c r="O702" s="501" t="str">
        <f t="shared" si="113"/>
        <v/>
      </c>
      <c r="P702" s="63" t="str">
        <f t="shared" si="114"/>
        <v/>
      </c>
      <c r="Q702" s="63"/>
      <c r="R702" s="63"/>
      <c r="S702" s="648"/>
    </row>
    <row r="703" spans="1:19">
      <c r="A703" s="465"/>
      <c r="B703" s="466"/>
      <c r="C703" s="467"/>
      <c r="D703" s="467"/>
      <c r="E703" s="468"/>
      <c r="F703" s="467"/>
      <c r="G703" s="642"/>
      <c r="H703" s="379" cm="1">
        <f t="array" ref="H703">IF(B703&lt;&gt;"",INDEX(KM!$C$5:$C$20,MATCH(1,($B703&gt;=KM!$A$5:$A$20)*($B703&lt;=KM!$B$5:$B$20),0)),0)</f>
        <v>0</v>
      </c>
      <c r="I703" s="63">
        <f t="shared" si="116"/>
        <v>0</v>
      </c>
      <c r="J703" s="474"/>
      <c r="K703" s="494"/>
      <c r="L703" s="496" t="str">
        <f>IF(AND('1B Tableau financier'!$K$2&lt;&gt;"Pôle",C703&lt;&gt;""),1,"")</f>
        <v/>
      </c>
      <c r="M703" s="501" t="str">
        <f t="shared" si="117"/>
        <v/>
      </c>
      <c r="N703" s="502" t="str">
        <f t="shared" si="118"/>
        <v/>
      </c>
      <c r="O703" s="501" t="str">
        <f t="shared" si="113"/>
        <v/>
      </c>
      <c r="P703" s="63" t="str">
        <f t="shared" si="114"/>
        <v/>
      </c>
      <c r="Q703" s="63"/>
      <c r="R703" s="63"/>
      <c r="S703" s="648"/>
    </row>
    <row r="704" spans="1:19">
      <c r="A704" s="465"/>
      <c r="B704" s="466"/>
      <c r="C704" s="467"/>
      <c r="D704" s="467"/>
      <c r="E704" s="468"/>
      <c r="F704" s="467"/>
      <c r="G704" s="642"/>
      <c r="H704" s="379" cm="1">
        <f t="array" ref="H704">IF(B704&lt;&gt;"",INDEX(KM!$C$5:$C$20,MATCH(1,($B704&gt;=KM!$A$5:$A$20)*($B704&lt;=KM!$B$5:$B$20),0)),0)</f>
        <v>0</v>
      </c>
      <c r="I704" s="63">
        <f t="shared" si="116"/>
        <v>0</v>
      </c>
      <c r="J704" s="474"/>
      <c r="K704" s="494"/>
      <c r="L704" s="496" t="str">
        <f>IF(AND('1B Tableau financier'!$K$2&lt;&gt;"Pôle",C704&lt;&gt;""),1,"")</f>
        <v/>
      </c>
      <c r="M704" s="501" t="str">
        <f t="shared" si="117"/>
        <v/>
      </c>
      <c r="N704" s="502" t="str">
        <f t="shared" si="118"/>
        <v/>
      </c>
      <c r="O704" s="501" t="str">
        <f t="shared" si="113"/>
        <v/>
      </c>
      <c r="P704" s="63" t="str">
        <f t="shared" si="114"/>
        <v/>
      </c>
      <c r="Q704" s="63"/>
      <c r="R704" s="63"/>
      <c r="S704" s="648"/>
    </row>
    <row r="705" spans="1:19">
      <c r="A705" s="465"/>
      <c r="B705" s="466"/>
      <c r="C705" s="467"/>
      <c r="D705" s="467"/>
      <c r="E705" s="468"/>
      <c r="F705" s="467"/>
      <c r="G705" s="642"/>
      <c r="H705" s="379" cm="1">
        <f t="array" ref="H705">IF(B705&lt;&gt;"",INDEX(KM!$C$5:$C$20,MATCH(1,($B705&gt;=KM!$A$5:$A$20)*($B705&lt;=KM!$B$5:$B$20),0)),0)</f>
        <v>0</v>
      </c>
      <c r="I705" s="63">
        <f t="shared" si="116"/>
        <v>0</v>
      </c>
      <c r="J705" s="474"/>
      <c r="K705" s="494"/>
      <c r="L705" s="496" t="str">
        <f>IF(AND('1B Tableau financier'!$K$2&lt;&gt;"Pôle",C705&lt;&gt;""),1,"")</f>
        <v/>
      </c>
      <c r="M705" s="501" t="str">
        <f t="shared" si="117"/>
        <v/>
      </c>
      <c r="N705" s="502" t="str">
        <f t="shared" si="118"/>
        <v/>
      </c>
      <c r="O705" s="501" t="str">
        <f t="shared" si="113"/>
        <v/>
      </c>
      <c r="P705" s="63" t="str">
        <f t="shared" si="114"/>
        <v/>
      </c>
      <c r="Q705" s="63"/>
      <c r="R705" s="63"/>
      <c r="S705" s="648"/>
    </row>
    <row r="706" spans="1:19">
      <c r="A706" s="465"/>
      <c r="B706" s="466"/>
      <c r="C706" s="467"/>
      <c r="D706" s="467"/>
      <c r="E706" s="468"/>
      <c r="F706" s="467"/>
      <c r="G706" s="642"/>
      <c r="H706" s="379" cm="1">
        <f t="array" ref="H706">IF(B706&lt;&gt;"",INDEX(KM!$C$5:$C$20,MATCH(1,($B706&gt;=KM!$A$5:$A$20)*($B706&lt;=KM!$B$5:$B$20),0)),0)</f>
        <v>0</v>
      </c>
      <c r="I706" s="63">
        <f t="shared" si="116"/>
        <v>0</v>
      </c>
      <c r="J706" s="474"/>
      <c r="K706" s="494"/>
      <c r="L706" s="496" t="str">
        <f>IF(AND('1B Tableau financier'!$K$2&lt;&gt;"Pôle",C706&lt;&gt;""),1,"")</f>
        <v/>
      </c>
      <c r="M706" s="501" t="str">
        <f t="shared" si="117"/>
        <v/>
      </c>
      <c r="N706" s="502" t="str">
        <f t="shared" si="118"/>
        <v/>
      </c>
      <c r="O706" s="501" t="str">
        <f t="shared" si="113"/>
        <v/>
      </c>
      <c r="P706" s="63" t="str">
        <f t="shared" si="114"/>
        <v/>
      </c>
      <c r="Q706" s="63"/>
      <c r="R706" s="63"/>
      <c r="S706" s="648"/>
    </row>
    <row r="707" spans="1:19">
      <c r="A707" s="465"/>
      <c r="B707" s="466"/>
      <c r="C707" s="467"/>
      <c r="D707" s="467"/>
      <c r="E707" s="468"/>
      <c r="F707" s="467"/>
      <c r="G707" s="642"/>
      <c r="H707" s="379" cm="1">
        <f t="array" ref="H707">IF(B707&lt;&gt;"",INDEX(KM!$C$5:$C$20,MATCH(1,($B707&gt;=KM!$A$5:$A$20)*($B707&lt;=KM!$B$5:$B$20),0)),0)</f>
        <v>0</v>
      </c>
      <c r="I707" s="63">
        <f t="shared" si="116"/>
        <v>0</v>
      </c>
      <c r="J707" s="474"/>
      <c r="K707" s="494"/>
      <c r="L707" s="496" t="str">
        <f>IF(AND('1B Tableau financier'!$K$2&lt;&gt;"Pôle",C707&lt;&gt;""),1,"")</f>
        <v/>
      </c>
      <c r="M707" s="501" t="str">
        <f t="shared" si="117"/>
        <v/>
      </c>
      <c r="N707" s="502" t="str">
        <f t="shared" si="118"/>
        <v/>
      </c>
      <c r="O707" s="501" t="str">
        <f t="shared" si="113"/>
        <v/>
      </c>
      <c r="P707" s="63" t="str">
        <f t="shared" si="114"/>
        <v/>
      </c>
      <c r="Q707" s="63"/>
      <c r="R707" s="63"/>
      <c r="S707" s="648"/>
    </row>
    <row r="708" spans="1:19">
      <c r="A708" s="465"/>
      <c r="B708" s="466"/>
      <c r="C708" s="467"/>
      <c r="D708" s="467"/>
      <c r="E708" s="468"/>
      <c r="F708" s="467"/>
      <c r="G708" s="642"/>
      <c r="H708" s="379" cm="1">
        <f t="array" ref="H708">IF(B708&lt;&gt;"",INDEX(KM!$C$5:$C$20,MATCH(1,($B708&gt;=KM!$A$5:$A$20)*($B708&lt;=KM!$B$5:$B$20),0)),0)</f>
        <v>0</v>
      </c>
      <c r="I708" s="63">
        <f t="shared" si="116"/>
        <v>0</v>
      </c>
      <c r="J708" s="474"/>
      <c r="K708" s="494"/>
      <c r="L708" s="496" t="str">
        <f>IF(AND('1B Tableau financier'!$K$2&lt;&gt;"Pôle",C708&lt;&gt;""),1,"")</f>
        <v/>
      </c>
      <c r="M708" s="501" t="str">
        <f t="shared" si="117"/>
        <v/>
      </c>
      <c r="N708" s="502" t="str">
        <f t="shared" si="118"/>
        <v/>
      </c>
      <c r="O708" s="501" t="str">
        <f t="shared" si="113"/>
        <v/>
      </c>
      <c r="P708" s="63" t="str">
        <f t="shared" si="114"/>
        <v/>
      </c>
      <c r="Q708" s="63"/>
      <c r="R708" s="63"/>
      <c r="S708" s="648"/>
    </row>
    <row r="709" spans="1:19">
      <c r="A709" s="465"/>
      <c r="B709" s="466"/>
      <c r="C709" s="467"/>
      <c r="D709" s="467"/>
      <c r="E709" s="468"/>
      <c r="F709" s="467"/>
      <c r="G709" s="642"/>
      <c r="H709" s="379" cm="1">
        <f t="array" ref="H709">IF(B709&lt;&gt;"",INDEX(KM!$C$5:$C$20,MATCH(1,($B709&gt;=KM!$A$5:$A$20)*($B709&lt;=KM!$B$5:$B$20),0)),0)</f>
        <v>0</v>
      </c>
      <c r="I709" s="63">
        <f t="shared" si="116"/>
        <v>0</v>
      </c>
      <c r="J709" s="474"/>
      <c r="K709" s="494"/>
      <c r="L709" s="496" t="str">
        <f>IF(AND('1B Tableau financier'!$K$2&lt;&gt;"Pôle",C709&lt;&gt;""),1,"")</f>
        <v/>
      </c>
      <c r="M709" s="501" t="str">
        <f t="shared" si="117"/>
        <v/>
      </c>
      <c r="N709" s="502" t="str">
        <f t="shared" si="118"/>
        <v/>
      </c>
      <c r="O709" s="501" t="str">
        <f t="shared" si="113"/>
        <v/>
      </c>
      <c r="P709" s="63" t="str">
        <f t="shared" si="114"/>
        <v/>
      </c>
      <c r="Q709" s="63"/>
      <c r="R709" s="63"/>
      <c r="S709" s="648"/>
    </row>
    <row r="710" spans="1:19">
      <c r="A710" s="465"/>
      <c r="B710" s="466"/>
      <c r="C710" s="467"/>
      <c r="D710" s="467"/>
      <c r="E710" s="468"/>
      <c r="F710" s="467"/>
      <c r="G710" s="642"/>
      <c r="H710" s="379" cm="1">
        <f t="array" ref="H710">IF(B710&lt;&gt;"",INDEX(KM!$C$5:$C$20,MATCH(1,($B710&gt;=KM!$A$5:$A$20)*($B710&lt;=KM!$B$5:$B$20),0)),0)</f>
        <v>0</v>
      </c>
      <c r="I710" s="63">
        <f t="shared" si="116"/>
        <v>0</v>
      </c>
      <c r="J710" s="474"/>
      <c r="K710" s="494"/>
      <c r="L710" s="496" t="str">
        <f>IF(AND('1B Tableau financier'!$K$2&lt;&gt;"Pôle",C710&lt;&gt;""),1,"")</f>
        <v/>
      </c>
      <c r="M710" s="501" t="str">
        <f t="shared" si="117"/>
        <v/>
      </c>
      <c r="N710" s="502" t="str">
        <f t="shared" si="118"/>
        <v/>
      </c>
      <c r="O710" s="501" t="str">
        <f t="shared" si="113"/>
        <v/>
      </c>
      <c r="P710" s="63" t="str">
        <f t="shared" si="114"/>
        <v/>
      </c>
      <c r="Q710" s="63"/>
      <c r="R710" s="63"/>
      <c r="S710" s="648"/>
    </row>
    <row r="711" spans="1:19">
      <c r="A711" s="465"/>
      <c r="B711" s="466"/>
      <c r="C711" s="467"/>
      <c r="D711" s="467"/>
      <c r="E711" s="468"/>
      <c r="F711" s="467"/>
      <c r="G711" s="642"/>
      <c r="H711" s="379" cm="1">
        <f t="array" ref="H711">IF(B711&lt;&gt;"",INDEX(KM!$C$5:$C$20,MATCH(1,($B711&gt;=KM!$A$5:$A$20)*($B711&lt;=KM!$B$5:$B$20),0)),0)</f>
        <v>0</v>
      </c>
      <c r="I711" s="63">
        <f t="shared" si="116"/>
        <v>0</v>
      </c>
      <c r="J711" s="474"/>
      <c r="K711" s="494"/>
      <c r="L711" s="496" t="str">
        <f>IF(AND('1B Tableau financier'!$K$2&lt;&gt;"Pôle",C711&lt;&gt;""),1,"")</f>
        <v/>
      </c>
      <c r="M711" s="501" t="str">
        <f t="shared" si="117"/>
        <v/>
      </c>
      <c r="N711" s="502" t="str">
        <f t="shared" si="118"/>
        <v/>
      </c>
      <c r="O711" s="501" t="str">
        <f t="shared" si="113"/>
        <v/>
      </c>
      <c r="P711" s="63" t="str">
        <f t="shared" si="114"/>
        <v/>
      </c>
      <c r="Q711" s="63"/>
      <c r="R711" s="63"/>
      <c r="S711" s="648"/>
    </row>
    <row r="712" spans="1:19">
      <c r="A712" s="465"/>
      <c r="B712" s="466"/>
      <c r="C712" s="467"/>
      <c r="D712" s="467"/>
      <c r="E712" s="468"/>
      <c r="F712" s="467"/>
      <c r="G712" s="642"/>
      <c r="H712" s="379" cm="1">
        <f t="array" ref="H712">IF(B712&lt;&gt;"",INDEX(KM!$C$5:$C$20,MATCH(1,($B712&gt;=KM!$A$5:$A$20)*($B712&lt;=KM!$B$5:$B$20),0)),0)</f>
        <v>0</v>
      </c>
      <c r="I712" s="63">
        <f t="shared" si="116"/>
        <v>0</v>
      </c>
      <c r="J712" s="474"/>
      <c r="K712" s="494"/>
      <c r="L712" s="496" t="str">
        <f>IF(AND('1B Tableau financier'!$K$2&lt;&gt;"Pôle",C712&lt;&gt;""),1,"")</f>
        <v/>
      </c>
      <c r="M712" s="501" t="str">
        <f t="shared" si="117"/>
        <v/>
      </c>
      <c r="N712" s="502" t="str">
        <f t="shared" si="118"/>
        <v/>
      </c>
      <c r="O712" s="501" t="str">
        <f t="shared" si="113"/>
        <v/>
      </c>
      <c r="P712" s="63" t="str">
        <f t="shared" si="114"/>
        <v/>
      </c>
      <c r="Q712" s="63"/>
      <c r="R712" s="63"/>
      <c r="S712" s="648"/>
    </row>
    <row r="713" spans="1:19">
      <c r="A713" s="465"/>
      <c r="B713" s="466"/>
      <c r="C713" s="467"/>
      <c r="D713" s="467"/>
      <c r="E713" s="468"/>
      <c r="F713" s="467"/>
      <c r="G713" s="642"/>
      <c r="H713" s="379" cm="1">
        <f t="array" ref="H713">IF(B713&lt;&gt;"",INDEX(KM!$C$5:$C$20,MATCH(1,($B713&gt;=KM!$A$5:$A$20)*($B713&lt;=KM!$B$5:$B$20),0)),0)</f>
        <v>0</v>
      </c>
      <c r="I713" s="63">
        <f t="shared" si="116"/>
        <v>0</v>
      </c>
      <c r="J713" s="474"/>
      <c r="K713" s="494"/>
      <c r="L713" s="496" t="str">
        <f>IF(AND('1B Tableau financier'!$K$2&lt;&gt;"Pôle",C713&lt;&gt;""),1,"")</f>
        <v/>
      </c>
      <c r="M713" s="501" t="str">
        <f t="shared" si="117"/>
        <v/>
      </c>
      <c r="N713" s="502" t="str">
        <f t="shared" si="118"/>
        <v/>
      </c>
      <c r="O713" s="501" t="str">
        <f t="shared" si="113"/>
        <v/>
      </c>
      <c r="P713" s="63" t="str">
        <f t="shared" si="114"/>
        <v/>
      </c>
      <c r="Q713" s="63"/>
      <c r="R713" s="63"/>
      <c r="S713" s="648"/>
    </row>
    <row r="714" spans="1:19">
      <c r="A714" s="465"/>
      <c r="B714" s="466"/>
      <c r="C714" s="467"/>
      <c r="D714" s="467"/>
      <c r="E714" s="468"/>
      <c r="F714" s="467"/>
      <c r="G714" s="642"/>
      <c r="H714" s="379" cm="1">
        <f t="array" ref="H714">IF(B714&lt;&gt;"",INDEX(KM!$C$5:$C$20,MATCH(1,($B714&gt;=KM!$A$5:$A$20)*($B714&lt;=KM!$B$5:$B$20),0)),0)</f>
        <v>0</v>
      </c>
      <c r="I714" s="63">
        <f t="shared" si="116"/>
        <v>0</v>
      </c>
      <c r="J714" s="474"/>
      <c r="K714" s="494"/>
      <c r="L714" s="496" t="str">
        <f>IF(AND('1B Tableau financier'!$K$2&lt;&gt;"Pôle",C714&lt;&gt;""),1,"")</f>
        <v/>
      </c>
      <c r="M714" s="501" t="str">
        <f t="shared" si="117"/>
        <v/>
      </c>
      <c r="N714" s="502" t="str">
        <f t="shared" si="118"/>
        <v/>
      </c>
      <c r="O714" s="501" t="str">
        <f t="shared" si="113"/>
        <v/>
      </c>
      <c r="P714" s="63" t="str">
        <f t="shared" si="114"/>
        <v/>
      </c>
      <c r="Q714" s="63"/>
      <c r="R714" s="63"/>
      <c r="S714" s="648"/>
    </row>
    <row r="715" spans="1:19">
      <c r="A715" s="465"/>
      <c r="B715" s="466"/>
      <c r="C715" s="467"/>
      <c r="D715" s="467"/>
      <c r="E715" s="468"/>
      <c r="F715" s="467"/>
      <c r="G715" s="642"/>
      <c r="H715" s="379" cm="1">
        <f t="array" ref="H715">IF(B715&lt;&gt;"",INDEX(KM!$C$5:$C$20,MATCH(1,($B715&gt;=KM!$A$5:$A$20)*($B715&lt;=KM!$B$5:$B$20),0)),0)</f>
        <v>0</v>
      </c>
      <c r="I715" s="63">
        <f t="shared" si="116"/>
        <v>0</v>
      </c>
      <c r="J715" s="474"/>
      <c r="K715" s="494"/>
      <c r="L715" s="496" t="str">
        <f>IF(AND('1B Tableau financier'!$K$2&lt;&gt;"Pôle",C715&lt;&gt;""),1,"")</f>
        <v/>
      </c>
      <c r="M715" s="501" t="str">
        <f t="shared" si="117"/>
        <v/>
      </c>
      <c r="N715" s="502" t="str">
        <f t="shared" si="118"/>
        <v/>
      </c>
      <c r="O715" s="501" t="str">
        <f t="shared" si="113"/>
        <v/>
      </c>
      <c r="P715" s="63" t="str">
        <f t="shared" si="114"/>
        <v/>
      </c>
      <c r="Q715" s="63"/>
      <c r="R715" s="63"/>
      <c r="S715" s="648"/>
    </row>
    <row r="716" spans="1:19">
      <c r="A716" s="465"/>
      <c r="B716" s="466"/>
      <c r="C716" s="467"/>
      <c r="D716" s="467"/>
      <c r="E716" s="468"/>
      <c r="F716" s="467"/>
      <c r="G716" s="642"/>
      <c r="H716" s="379" cm="1">
        <f t="array" ref="H716">IF(B716&lt;&gt;"",INDEX(KM!$C$5:$C$20,MATCH(1,($B716&gt;=KM!$A$5:$A$20)*($B716&lt;=KM!$B$5:$B$20),0)),0)</f>
        <v>0</v>
      </c>
      <c r="I716" s="63">
        <f t="shared" si="116"/>
        <v>0</v>
      </c>
      <c r="J716" s="474"/>
      <c r="K716" s="494"/>
      <c r="L716" s="496" t="str">
        <f>IF(AND('1B Tableau financier'!$K$2&lt;&gt;"Pôle",C716&lt;&gt;""),1,"")</f>
        <v/>
      </c>
      <c r="M716" s="501" t="str">
        <f t="shared" si="117"/>
        <v/>
      </c>
      <c r="N716" s="502" t="str">
        <f t="shared" si="118"/>
        <v/>
      </c>
      <c r="O716" s="501" t="str">
        <f t="shared" si="113"/>
        <v/>
      </c>
      <c r="P716" s="63" t="str">
        <f t="shared" si="114"/>
        <v/>
      </c>
      <c r="Q716" s="63"/>
      <c r="R716" s="63"/>
      <c r="S716" s="648"/>
    </row>
    <row r="717" spans="1:19">
      <c r="A717" s="465"/>
      <c r="B717" s="466"/>
      <c r="C717" s="467"/>
      <c r="D717" s="467"/>
      <c r="E717" s="468"/>
      <c r="F717" s="467"/>
      <c r="G717" s="642"/>
      <c r="H717" s="379" cm="1">
        <f t="array" ref="H717">IF(B717&lt;&gt;"",INDEX(KM!$C$5:$C$20,MATCH(1,($B717&gt;=KM!$A$5:$A$20)*($B717&lt;=KM!$B$5:$B$20),0)),0)</f>
        <v>0</v>
      </c>
      <c r="I717" s="63">
        <f t="shared" si="116"/>
        <v>0</v>
      </c>
      <c r="J717" s="474"/>
      <c r="K717" s="494"/>
      <c r="L717" s="496" t="str">
        <f>IF(AND('1B Tableau financier'!$K$2&lt;&gt;"Pôle",C717&lt;&gt;""),1,"")</f>
        <v/>
      </c>
      <c r="M717" s="501" t="str">
        <f t="shared" si="117"/>
        <v/>
      </c>
      <c r="N717" s="502" t="str">
        <f t="shared" si="118"/>
        <v/>
      </c>
      <c r="O717" s="501" t="str">
        <f t="shared" si="113"/>
        <v/>
      </c>
      <c r="P717" s="63" t="str">
        <f t="shared" si="114"/>
        <v/>
      </c>
      <c r="Q717" s="63"/>
      <c r="R717" s="63"/>
      <c r="S717" s="648"/>
    </row>
    <row r="718" spans="1:19">
      <c r="A718" s="465"/>
      <c r="B718" s="466"/>
      <c r="C718" s="467"/>
      <c r="D718" s="467"/>
      <c r="E718" s="468"/>
      <c r="F718" s="467"/>
      <c r="G718" s="642"/>
      <c r="H718" s="379" cm="1">
        <f t="array" ref="H718">IF(B718&lt;&gt;"",INDEX(KM!$C$5:$C$20,MATCH(1,($B718&gt;=KM!$A$5:$A$20)*($B718&lt;=KM!$B$5:$B$20),0)),0)</f>
        <v>0</v>
      </c>
      <c r="I718" s="63">
        <f t="shared" si="116"/>
        <v>0</v>
      </c>
      <c r="J718" s="474"/>
      <c r="K718" s="494"/>
      <c r="L718" s="496" t="str">
        <f>IF(AND('1B Tableau financier'!$K$2&lt;&gt;"Pôle",C718&lt;&gt;""),1,"")</f>
        <v/>
      </c>
      <c r="M718" s="501" t="str">
        <f t="shared" si="117"/>
        <v/>
      </c>
      <c r="N718" s="502" t="str">
        <f t="shared" si="118"/>
        <v/>
      </c>
      <c r="O718" s="501" t="str">
        <f t="shared" si="113"/>
        <v/>
      </c>
      <c r="P718" s="63" t="str">
        <f t="shared" si="114"/>
        <v/>
      </c>
      <c r="Q718" s="63"/>
      <c r="R718" s="63"/>
      <c r="S718" s="648"/>
    </row>
    <row r="719" spans="1:19" hidden="1">
      <c r="A719" s="465"/>
      <c r="B719" s="466"/>
      <c r="C719" s="467"/>
      <c r="D719" s="467"/>
      <c r="E719" s="468"/>
      <c r="F719" s="467"/>
      <c r="G719" s="642"/>
      <c r="H719" s="379" cm="1">
        <f t="array" ref="H719">IF(B719&lt;&gt;"",INDEX(KM!$C$5:$C$20,MATCH(1,($B719&gt;=KM!$A$5:$A$20)*($B719&lt;=KM!$B$5:$B$20),0)),0)</f>
        <v>0</v>
      </c>
      <c r="I719" s="63">
        <f t="shared" si="116"/>
        <v>0</v>
      </c>
      <c r="J719" s="474"/>
      <c r="K719" s="494"/>
      <c r="L719" s="496" t="str">
        <f>IF(AND('1B Tableau financier'!$K$2&lt;&gt;"Pôle",C719&lt;&gt;""),1,"")</f>
        <v/>
      </c>
      <c r="M719" s="501" t="str">
        <f t="shared" si="117"/>
        <v/>
      </c>
      <c r="N719" s="502" t="str">
        <f t="shared" si="118"/>
        <v/>
      </c>
      <c r="O719" s="501" t="str">
        <f t="shared" si="113"/>
        <v/>
      </c>
      <c r="P719" s="63" t="str">
        <f t="shared" si="114"/>
        <v/>
      </c>
      <c r="Q719" s="63"/>
      <c r="R719" s="63"/>
      <c r="S719" s="648"/>
    </row>
    <row r="720" spans="1:19" hidden="1">
      <c r="A720" s="465"/>
      <c r="B720" s="466"/>
      <c r="C720" s="467"/>
      <c r="D720" s="467"/>
      <c r="E720" s="468"/>
      <c r="F720" s="467"/>
      <c r="G720" s="642"/>
      <c r="H720" s="379" cm="1">
        <f t="array" ref="H720">IF(B720&lt;&gt;"",INDEX(KM!$C$5:$C$20,MATCH(1,($B720&gt;=KM!$A$5:$A$20)*($B720&lt;=KM!$B$5:$B$20),0)),0)</f>
        <v>0</v>
      </c>
      <c r="I720" s="63">
        <f t="shared" si="116"/>
        <v>0</v>
      </c>
      <c r="J720" s="474"/>
      <c r="K720" s="494"/>
      <c r="L720" s="496" t="str">
        <f>IF(AND('1B Tableau financier'!$K$2&lt;&gt;"Pôle",C720&lt;&gt;""),1,"")</f>
        <v/>
      </c>
      <c r="M720" s="501" t="str">
        <f t="shared" si="117"/>
        <v/>
      </c>
      <c r="N720" s="502" t="str">
        <f t="shared" si="118"/>
        <v/>
      </c>
      <c r="O720" s="501" t="str">
        <f t="shared" si="113"/>
        <v/>
      </c>
      <c r="P720" s="63" t="str">
        <f t="shared" si="114"/>
        <v/>
      </c>
      <c r="Q720" s="63"/>
      <c r="R720" s="63"/>
      <c r="S720" s="648"/>
    </row>
    <row r="721" spans="1:19" hidden="1">
      <c r="A721" s="465"/>
      <c r="B721" s="466"/>
      <c r="C721" s="467"/>
      <c r="D721" s="467"/>
      <c r="E721" s="468"/>
      <c r="F721" s="467"/>
      <c r="G721" s="642"/>
      <c r="H721" s="379" cm="1">
        <f t="array" ref="H721">IF(B721&lt;&gt;"",INDEX(KM!$C$5:$C$20,MATCH(1,($B721&gt;=KM!$A$5:$A$20)*($B721&lt;=KM!$B$5:$B$20),0)),0)</f>
        <v>0</v>
      </c>
      <c r="I721" s="63">
        <f t="shared" si="116"/>
        <v>0</v>
      </c>
      <c r="J721" s="474"/>
      <c r="K721" s="494"/>
      <c r="L721" s="496" t="str">
        <f>IF(AND('1B Tableau financier'!$K$2&lt;&gt;"Pôle",C721&lt;&gt;""),1,"")</f>
        <v/>
      </c>
      <c r="M721" s="501" t="str">
        <f t="shared" si="117"/>
        <v/>
      </c>
      <c r="N721" s="502" t="str">
        <f t="shared" si="118"/>
        <v/>
      </c>
      <c r="O721" s="501" t="str">
        <f t="shared" si="113"/>
        <v/>
      </c>
      <c r="P721" s="63" t="str">
        <f t="shared" si="114"/>
        <v/>
      </c>
      <c r="Q721" s="63"/>
      <c r="R721" s="63"/>
      <c r="S721" s="648"/>
    </row>
    <row r="722" spans="1:19" hidden="1">
      <c r="A722" s="465"/>
      <c r="B722" s="466"/>
      <c r="C722" s="467"/>
      <c r="D722" s="467"/>
      <c r="E722" s="468"/>
      <c r="F722" s="467"/>
      <c r="G722" s="642"/>
      <c r="H722" s="379" cm="1">
        <f t="array" ref="H722">IF(B722&lt;&gt;"",INDEX(KM!$C$5:$C$20,MATCH(1,($B722&gt;=KM!$A$5:$A$20)*($B722&lt;=KM!$B$5:$B$20),0)),0)</f>
        <v>0</v>
      </c>
      <c r="I722" s="63">
        <f t="shared" si="116"/>
        <v>0</v>
      </c>
      <c r="J722" s="474"/>
      <c r="K722" s="494"/>
      <c r="L722" s="496" t="str">
        <f>IF(AND('1B Tableau financier'!$K$2&lt;&gt;"Pôle",C722&lt;&gt;""),1,"")</f>
        <v/>
      </c>
      <c r="M722" s="501" t="str">
        <f t="shared" si="117"/>
        <v/>
      </c>
      <c r="N722" s="502" t="str">
        <f t="shared" si="118"/>
        <v/>
      </c>
      <c r="O722" s="501" t="str">
        <f t="shared" si="113"/>
        <v/>
      </c>
      <c r="P722" s="63" t="str">
        <f t="shared" si="114"/>
        <v/>
      </c>
      <c r="Q722" s="63"/>
      <c r="R722" s="63"/>
      <c r="S722" s="648"/>
    </row>
    <row r="723" spans="1:19" hidden="1">
      <c r="A723" s="465"/>
      <c r="B723" s="466"/>
      <c r="C723" s="467"/>
      <c r="D723" s="467"/>
      <c r="E723" s="468"/>
      <c r="F723" s="467"/>
      <c r="G723" s="642"/>
      <c r="H723" s="379" cm="1">
        <f t="array" ref="H723">IF(B723&lt;&gt;"",INDEX(KM!$C$5:$C$20,MATCH(1,($B723&gt;=KM!$A$5:$A$20)*($B723&lt;=KM!$B$5:$B$20),0)),0)</f>
        <v>0</v>
      </c>
      <c r="I723" s="63">
        <f t="shared" si="116"/>
        <v>0</v>
      </c>
      <c r="J723" s="474"/>
      <c r="K723" s="494"/>
      <c r="L723" s="496" t="str">
        <f>IF(AND('1B Tableau financier'!$K$2&lt;&gt;"Pôle",C723&lt;&gt;""),1,"")</f>
        <v/>
      </c>
      <c r="M723" s="501" t="str">
        <f t="shared" si="117"/>
        <v/>
      </c>
      <c r="N723" s="502" t="str">
        <f t="shared" si="118"/>
        <v/>
      </c>
      <c r="O723" s="501" t="str">
        <f t="shared" si="113"/>
        <v/>
      </c>
      <c r="P723" s="63" t="str">
        <f t="shared" si="114"/>
        <v/>
      </c>
      <c r="Q723" s="63"/>
      <c r="R723" s="63"/>
      <c r="S723" s="648"/>
    </row>
    <row r="724" spans="1:19" hidden="1">
      <c r="A724" s="465"/>
      <c r="B724" s="466"/>
      <c r="C724" s="467"/>
      <c r="D724" s="467"/>
      <c r="E724" s="468"/>
      <c r="F724" s="467"/>
      <c r="G724" s="642"/>
      <c r="H724" s="379" cm="1">
        <f t="array" ref="H724">IF(B724&lt;&gt;"",INDEX(KM!$C$5:$C$20,MATCH(1,($B724&gt;=KM!$A$5:$A$20)*($B724&lt;=KM!$B$5:$B$20),0)),0)</f>
        <v>0</v>
      </c>
      <c r="I724" s="63">
        <f t="shared" si="116"/>
        <v>0</v>
      </c>
      <c r="J724" s="474"/>
      <c r="K724" s="494"/>
      <c r="L724" s="496" t="str">
        <f>IF(AND('1B Tableau financier'!$K$2&lt;&gt;"Pôle",C724&lt;&gt;""),1,"")</f>
        <v/>
      </c>
      <c r="M724" s="501" t="str">
        <f t="shared" si="117"/>
        <v/>
      </c>
      <c r="N724" s="502" t="str">
        <f t="shared" si="118"/>
        <v/>
      </c>
      <c r="O724" s="501" t="str">
        <f t="shared" si="113"/>
        <v/>
      </c>
      <c r="P724" s="63" t="str">
        <f t="shared" si="114"/>
        <v/>
      </c>
      <c r="Q724" s="63"/>
      <c r="R724" s="63"/>
      <c r="S724" s="648"/>
    </row>
    <row r="725" spans="1:19" hidden="1">
      <c r="A725" s="465"/>
      <c r="B725" s="466"/>
      <c r="C725" s="467"/>
      <c r="D725" s="467"/>
      <c r="E725" s="468"/>
      <c r="F725" s="467"/>
      <c r="G725" s="642"/>
      <c r="H725" s="379" cm="1">
        <f t="array" ref="H725">IF(B725&lt;&gt;"",INDEX(KM!$C$5:$C$20,MATCH(1,($B725&gt;=KM!$A$5:$A$20)*($B725&lt;=KM!$B$5:$B$20),0)),0)</f>
        <v>0</v>
      </c>
      <c r="I725" s="63">
        <f t="shared" si="116"/>
        <v>0</v>
      </c>
      <c r="J725" s="474"/>
      <c r="K725" s="494"/>
      <c r="L725" s="496" t="str">
        <f>IF(AND('1B Tableau financier'!$K$2&lt;&gt;"Pôle",C725&lt;&gt;""),1,"")</f>
        <v/>
      </c>
      <c r="M725" s="501" t="str">
        <f t="shared" si="117"/>
        <v/>
      </c>
      <c r="N725" s="502" t="str">
        <f t="shared" si="118"/>
        <v/>
      </c>
      <c r="O725" s="501" t="str">
        <f t="shared" si="113"/>
        <v/>
      </c>
      <c r="P725" s="63" t="str">
        <f t="shared" si="114"/>
        <v/>
      </c>
      <c r="Q725" s="63"/>
      <c r="R725" s="63"/>
      <c r="S725" s="648"/>
    </row>
    <row r="726" spans="1:19" hidden="1">
      <c r="A726" s="465"/>
      <c r="B726" s="466"/>
      <c r="C726" s="467"/>
      <c r="D726" s="467"/>
      <c r="E726" s="468"/>
      <c r="F726" s="467"/>
      <c r="G726" s="642"/>
      <c r="H726" s="379" cm="1">
        <f t="array" ref="H726">IF(B726&lt;&gt;"",INDEX(KM!$C$5:$C$20,MATCH(1,($B726&gt;=KM!$A$5:$A$20)*($B726&lt;=KM!$B$5:$B$20),0)),0)</f>
        <v>0</v>
      </c>
      <c r="I726" s="63">
        <f t="shared" si="116"/>
        <v>0</v>
      </c>
      <c r="J726" s="474"/>
      <c r="K726" s="494"/>
      <c r="L726" s="496" t="str">
        <f>IF(AND('1B Tableau financier'!$K$2&lt;&gt;"Pôle",C726&lt;&gt;""),1,"")</f>
        <v/>
      </c>
      <c r="M726" s="501" t="str">
        <f t="shared" si="117"/>
        <v/>
      </c>
      <c r="N726" s="502" t="str">
        <f t="shared" si="118"/>
        <v/>
      </c>
      <c r="O726" s="501" t="str">
        <f t="shared" si="113"/>
        <v/>
      </c>
      <c r="P726" s="63" t="str">
        <f t="shared" si="114"/>
        <v/>
      </c>
      <c r="Q726" s="63"/>
      <c r="R726" s="63"/>
      <c r="S726" s="648"/>
    </row>
    <row r="727" spans="1:19" hidden="1">
      <c r="A727" s="465"/>
      <c r="B727" s="466"/>
      <c r="C727" s="467"/>
      <c r="D727" s="467"/>
      <c r="E727" s="468"/>
      <c r="F727" s="467"/>
      <c r="G727" s="642"/>
      <c r="H727" s="379" cm="1">
        <f t="array" ref="H727">IF(B727&lt;&gt;"",INDEX(KM!$C$5:$C$20,MATCH(1,($B727&gt;=KM!$A$5:$A$20)*($B727&lt;=KM!$B$5:$B$20),0)),0)</f>
        <v>0</v>
      </c>
      <c r="I727" s="63">
        <f t="shared" si="115"/>
        <v>0</v>
      </c>
      <c r="J727" s="474"/>
      <c r="K727" s="494"/>
      <c r="L727" s="496" t="str">
        <f>IF(AND('1B Tableau financier'!$K$2&lt;&gt;"Pôle",C727&lt;&gt;""),1,"")</f>
        <v/>
      </c>
      <c r="M727" s="501" t="str">
        <f t="shared" si="111"/>
        <v/>
      </c>
      <c r="N727" s="502" t="str">
        <f t="shared" si="112"/>
        <v/>
      </c>
      <c r="O727" s="501" t="str">
        <f t="shared" si="113"/>
        <v/>
      </c>
      <c r="P727" s="63" t="str">
        <f t="shared" si="114"/>
        <v/>
      </c>
      <c r="Q727" s="63"/>
      <c r="R727" s="63"/>
      <c r="S727" s="648"/>
    </row>
    <row r="728" spans="1:19" hidden="1">
      <c r="A728" s="465"/>
      <c r="B728" s="466"/>
      <c r="C728" s="467"/>
      <c r="D728" s="467"/>
      <c r="E728" s="468"/>
      <c r="F728" s="467"/>
      <c r="G728" s="642"/>
      <c r="H728" s="379" cm="1">
        <f t="array" ref="H728">IF(B728&lt;&gt;"",INDEX(KM!$C$5:$C$20,MATCH(1,($B728&gt;=KM!$A$5:$A$20)*($B728&lt;=KM!$B$5:$B$20),0)),0)</f>
        <v>0</v>
      </c>
      <c r="I728" s="63">
        <f t="shared" si="115"/>
        <v>0</v>
      </c>
      <c r="J728" s="474"/>
      <c r="K728" s="494"/>
      <c r="L728" s="496" t="str">
        <f>IF(AND('1B Tableau financier'!$K$2&lt;&gt;"Pôle",C728&lt;&gt;""),1,"")</f>
        <v/>
      </c>
      <c r="M728" s="501" t="str">
        <f t="shared" si="111"/>
        <v/>
      </c>
      <c r="N728" s="502" t="str">
        <f t="shared" si="112"/>
        <v/>
      </c>
      <c r="O728" s="501" t="str">
        <f t="shared" si="113"/>
        <v/>
      </c>
      <c r="P728" s="63" t="str">
        <f t="shared" si="114"/>
        <v/>
      </c>
      <c r="Q728" s="63"/>
      <c r="R728" s="63"/>
      <c r="S728" s="648"/>
    </row>
    <row r="729" spans="1:19" hidden="1">
      <c r="A729" s="465"/>
      <c r="B729" s="466"/>
      <c r="C729" s="467"/>
      <c r="D729" s="467"/>
      <c r="E729" s="468"/>
      <c r="F729" s="467"/>
      <c r="G729" s="642"/>
      <c r="H729" s="379" cm="1">
        <f t="array" ref="H729">IF(B729&lt;&gt;"",INDEX(KM!$C$5:$C$20,MATCH(1,($B729&gt;=KM!$A$5:$A$20)*($B729&lt;=KM!$B$5:$B$20),0)),0)</f>
        <v>0</v>
      </c>
      <c r="I729" s="63">
        <f t="shared" si="115"/>
        <v>0</v>
      </c>
      <c r="J729" s="474"/>
      <c r="K729" s="494"/>
      <c r="L729" s="496" t="str">
        <f>IF(AND('1B Tableau financier'!$K$2&lt;&gt;"Pôle",C729&lt;&gt;""),1,"")</f>
        <v/>
      </c>
      <c r="M729" s="501" t="str">
        <f t="shared" si="111"/>
        <v/>
      </c>
      <c r="N729" s="502" t="str">
        <f t="shared" si="112"/>
        <v/>
      </c>
      <c r="O729" s="501" t="str">
        <f t="shared" si="113"/>
        <v/>
      </c>
      <c r="P729" s="63" t="str">
        <f t="shared" si="114"/>
        <v/>
      </c>
      <c r="Q729" s="63"/>
      <c r="R729" s="63"/>
      <c r="S729" s="648"/>
    </row>
    <row r="730" spans="1:19" hidden="1">
      <c r="A730" s="465"/>
      <c r="B730" s="466"/>
      <c r="C730" s="467"/>
      <c r="D730" s="467"/>
      <c r="E730" s="468"/>
      <c r="F730" s="467"/>
      <c r="G730" s="642"/>
      <c r="H730" s="379" cm="1">
        <f t="array" ref="H730">IF(B730&lt;&gt;"",INDEX(KM!$C$5:$C$20,MATCH(1,($B730&gt;=KM!$A$5:$A$20)*($B730&lt;=KM!$B$5:$B$20),0)),0)</f>
        <v>0</v>
      </c>
      <c r="I730" s="63">
        <f t="shared" si="115"/>
        <v>0</v>
      </c>
      <c r="J730" s="474"/>
      <c r="K730" s="494"/>
      <c r="L730" s="496" t="str">
        <f>IF(AND('1B Tableau financier'!$K$2&lt;&gt;"Pôle",C730&lt;&gt;""),1,"")</f>
        <v/>
      </c>
      <c r="M730" s="501" t="str">
        <f t="shared" si="111"/>
        <v/>
      </c>
      <c r="N730" s="502" t="str">
        <f t="shared" si="112"/>
        <v/>
      </c>
      <c r="O730" s="501" t="str">
        <f t="shared" si="113"/>
        <v/>
      </c>
      <c r="P730" s="63" t="str">
        <f t="shared" si="114"/>
        <v/>
      </c>
      <c r="Q730" s="63"/>
      <c r="R730" s="63"/>
      <c r="S730" s="648"/>
    </row>
    <row r="731" spans="1:19" hidden="1">
      <c r="A731" s="465"/>
      <c r="B731" s="466"/>
      <c r="C731" s="467"/>
      <c r="D731" s="467"/>
      <c r="E731" s="468"/>
      <c r="F731" s="467"/>
      <c r="G731" s="642"/>
      <c r="H731" s="379" cm="1">
        <f t="array" ref="H731">IF(B731&lt;&gt;"",INDEX(KM!$C$5:$C$20,MATCH(1,($B731&gt;=KM!$A$5:$A$20)*($B731&lt;=KM!$B$5:$B$20),0)),0)</f>
        <v>0</v>
      </c>
      <c r="I731" s="63">
        <f t="shared" si="115"/>
        <v>0</v>
      </c>
      <c r="J731" s="474"/>
      <c r="K731" s="494"/>
      <c r="L731" s="496" t="str">
        <f>IF(AND('1B Tableau financier'!$K$2&lt;&gt;"Pôle",C731&lt;&gt;""),1,"")</f>
        <v/>
      </c>
      <c r="M731" s="501" t="str">
        <f t="shared" si="111"/>
        <v/>
      </c>
      <c r="N731" s="502" t="str">
        <f t="shared" si="112"/>
        <v/>
      </c>
      <c r="O731" s="501" t="str">
        <f t="shared" si="113"/>
        <v/>
      </c>
      <c r="P731" s="63" t="str">
        <f t="shared" si="114"/>
        <v/>
      </c>
      <c r="Q731" s="63"/>
      <c r="R731" s="63"/>
      <c r="S731" s="648"/>
    </row>
    <row r="732" spans="1:19" hidden="1">
      <c r="A732" s="465"/>
      <c r="B732" s="466"/>
      <c r="C732" s="467"/>
      <c r="D732" s="467"/>
      <c r="E732" s="468"/>
      <c r="F732" s="467"/>
      <c r="G732" s="642"/>
      <c r="H732" s="379" cm="1">
        <f t="array" ref="H732">IF(B732&lt;&gt;"",INDEX(KM!$C$5:$C$20,MATCH(1,($B732&gt;=KM!$A$5:$A$20)*($B732&lt;=KM!$B$5:$B$20),0)),0)</f>
        <v>0</v>
      </c>
      <c r="I732" s="63">
        <f t="shared" si="115"/>
        <v>0</v>
      </c>
      <c r="J732" s="474"/>
      <c r="K732" s="494"/>
      <c r="L732" s="496" t="str">
        <f>IF(AND('1B Tableau financier'!$K$2&lt;&gt;"Pôle",C732&lt;&gt;""),1,"")</f>
        <v/>
      </c>
      <c r="M732" s="501" t="str">
        <f t="shared" si="111"/>
        <v/>
      </c>
      <c r="N732" s="502" t="str">
        <f t="shared" si="112"/>
        <v/>
      </c>
      <c r="O732" s="501" t="str">
        <f t="shared" si="113"/>
        <v/>
      </c>
      <c r="P732" s="63" t="str">
        <f t="shared" si="114"/>
        <v/>
      </c>
      <c r="Q732" s="63"/>
      <c r="R732" s="63"/>
      <c r="S732" s="648"/>
    </row>
    <row r="733" spans="1:19" hidden="1">
      <c r="A733" s="465"/>
      <c r="B733" s="466"/>
      <c r="C733" s="467"/>
      <c r="D733" s="467"/>
      <c r="E733" s="468"/>
      <c r="F733" s="467"/>
      <c r="G733" s="642"/>
      <c r="H733" s="379" cm="1">
        <f t="array" ref="H733">IF(B733&lt;&gt;"",INDEX(KM!$C$5:$C$20,MATCH(1,($B733&gt;=KM!$A$5:$A$20)*($B733&lt;=KM!$B$5:$B$20),0)),0)</f>
        <v>0</v>
      </c>
      <c r="I733" s="63">
        <f t="shared" si="115"/>
        <v>0</v>
      </c>
      <c r="J733" s="474"/>
      <c r="K733" s="494"/>
      <c r="L733" s="496" t="str">
        <f>IF(AND('1B Tableau financier'!$K$2&lt;&gt;"Pôle",C733&lt;&gt;""),1,"")</f>
        <v/>
      </c>
      <c r="M733" s="501" t="str">
        <f t="shared" si="111"/>
        <v/>
      </c>
      <c r="N733" s="502" t="str">
        <f t="shared" si="112"/>
        <v/>
      </c>
      <c r="O733" s="501" t="str">
        <f t="shared" si="113"/>
        <v/>
      </c>
      <c r="P733" s="63" t="str">
        <f t="shared" si="114"/>
        <v/>
      </c>
      <c r="Q733" s="63"/>
      <c r="R733" s="63"/>
      <c r="S733" s="648"/>
    </row>
    <row r="734" spans="1:19" hidden="1">
      <c r="A734" s="465"/>
      <c r="B734" s="466"/>
      <c r="C734" s="467"/>
      <c r="D734" s="467"/>
      <c r="E734" s="468"/>
      <c r="F734" s="467"/>
      <c r="G734" s="642"/>
      <c r="H734" s="379" cm="1">
        <f t="array" ref="H734">IF(B734&lt;&gt;"",INDEX(KM!$C$5:$C$20,MATCH(1,($B734&gt;=KM!$A$5:$A$20)*($B734&lt;=KM!$B$5:$B$20),0)),0)</f>
        <v>0</v>
      </c>
      <c r="I734" s="63">
        <f t="shared" si="115"/>
        <v>0</v>
      </c>
      <c r="J734" s="474"/>
      <c r="K734" s="494"/>
      <c r="L734" s="496" t="str">
        <f>IF(AND('1B Tableau financier'!$K$2&lt;&gt;"Pôle",C734&lt;&gt;""),1,"")</f>
        <v/>
      </c>
      <c r="M734" s="501" t="str">
        <f t="shared" si="111"/>
        <v/>
      </c>
      <c r="N734" s="502" t="str">
        <f t="shared" si="112"/>
        <v/>
      </c>
      <c r="O734" s="501" t="str">
        <f t="shared" si="113"/>
        <v/>
      </c>
      <c r="P734" s="63" t="str">
        <f t="shared" si="114"/>
        <v/>
      </c>
      <c r="Q734" s="63"/>
      <c r="R734" s="63"/>
      <c r="S734" s="648"/>
    </row>
    <row r="735" spans="1:19" hidden="1">
      <c r="A735" s="465"/>
      <c r="B735" s="466"/>
      <c r="C735" s="467"/>
      <c r="D735" s="467"/>
      <c r="E735" s="468"/>
      <c r="F735" s="467"/>
      <c r="G735" s="642"/>
      <c r="H735" s="379" cm="1">
        <f t="array" ref="H735">IF(B735&lt;&gt;"",INDEX(KM!$C$5:$C$20,MATCH(1,($B735&gt;=KM!$A$5:$A$20)*($B735&lt;=KM!$B$5:$B$20),0)),0)</f>
        <v>0</v>
      </c>
      <c r="I735" s="63">
        <f t="shared" si="115"/>
        <v>0</v>
      </c>
      <c r="J735" s="474"/>
      <c r="K735" s="494"/>
      <c r="L735" s="496" t="str">
        <f>IF(AND('1B Tableau financier'!$K$2&lt;&gt;"Pôle",C735&lt;&gt;""),1,"")</f>
        <v/>
      </c>
      <c r="M735" s="501" t="str">
        <f t="shared" si="111"/>
        <v/>
      </c>
      <c r="N735" s="502" t="str">
        <f t="shared" si="112"/>
        <v/>
      </c>
      <c r="O735" s="501" t="str">
        <f t="shared" si="113"/>
        <v/>
      </c>
      <c r="P735" s="63" t="str">
        <f t="shared" si="114"/>
        <v/>
      </c>
      <c r="Q735" s="63"/>
      <c r="R735" s="63"/>
      <c r="S735" s="648"/>
    </row>
    <row r="736" spans="1:19" hidden="1">
      <c r="A736" s="465"/>
      <c r="B736" s="466"/>
      <c r="C736" s="467"/>
      <c r="D736" s="467"/>
      <c r="E736" s="468"/>
      <c r="F736" s="467"/>
      <c r="G736" s="642"/>
      <c r="H736" s="379" cm="1">
        <f t="array" ref="H736">IF(B736&lt;&gt;"",INDEX(KM!$C$5:$C$20,MATCH(1,($B736&gt;=KM!$A$5:$A$20)*($B736&lt;=KM!$B$5:$B$20),0)),0)</f>
        <v>0</v>
      </c>
      <c r="I736" s="63">
        <f t="shared" si="115"/>
        <v>0</v>
      </c>
      <c r="J736" s="474"/>
      <c r="K736" s="494"/>
      <c r="L736" s="496" t="str">
        <f>IF(AND('1B Tableau financier'!$K$2&lt;&gt;"Pôle",C736&lt;&gt;""),1,"")</f>
        <v/>
      </c>
      <c r="M736" s="501" t="str">
        <f t="shared" si="111"/>
        <v/>
      </c>
      <c r="N736" s="502" t="str">
        <f t="shared" si="112"/>
        <v/>
      </c>
      <c r="O736" s="501" t="str">
        <f t="shared" si="113"/>
        <v/>
      </c>
      <c r="P736" s="63" t="str">
        <f t="shared" si="114"/>
        <v/>
      </c>
      <c r="Q736" s="63"/>
      <c r="R736" s="63"/>
      <c r="S736" s="648"/>
    </row>
    <row r="737" spans="1:19" hidden="1">
      <c r="A737" s="465"/>
      <c r="B737" s="466"/>
      <c r="C737" s="467"/>
      <c r="D737" s="467"/>
      <c r="E737" s="468"/>
      <c r="F737" s="467"/>
      <c r="G737" s="642"/>
      <c r="H737" s="379" cm="1">
        <f t="array" ref="H737">IF(B737&lt;&gt;"",INDEX(KM!$C$5:$C$20,MATCH(1,($B737&gt;=KM!$A$5:$A$20)*($B737&lt;=KM!$B$5:$B$20),0)),0)</f>
        <v>0</v>
      </c>
      <c r="I737" s="63">
        <f t="shared" si="115"/>
        <v>0</v>
      </c>
      <c r="J737" s="474"/>
      <c r="K737" s="494"/>
      <c r="L737" s="496" t="str">
        <f>IF(AND('1B Tableau financier'!$K$2&lt;&gt;"Pôle",C737&lt;&gt;""),1,"")</f>
        <v/>
      </c>
      <c r="M737" s="501" t="str">
        <f t="shared" si="111"/>
        <v/>
      </c>
      <c r="N737" s="502" t="str">
        <f t="shared" si="112"/>
        <v/>
      </c>
      <c r="O737" s="501" t="str">
        <f t="shared" si="113"/>
        <v/>
      </c>
      <c r="P737" s="63" t="str">
        <f t="shared" si="114"/>
        <v/>
      </c>
      <c r="Q737" s="63"/>
      <c r="R737" s="63"/>
      <c r="S737" s="648"/>
    </row>
    <row r="738" spans="1:19" hidden="1">
      <c r="A738" s="465"/>
      <c r="B738" s="466"/>
      <c r="C738" s="467"/>
      <c r="D738" s="467"/>
      <c r="E738" s="468"/>
      <c r="F738" s="467"/>
      <c r="G738" s="642"/>
      <c r="H738" s="379" cm="1">
        <f t="array" ref="H738">IF(B738&lt;&gt;"",INDEX(KM!$C$5:$C$20,MATCH(1,($B738&gt;=KM!$A$5:$A$20)*($B738&lt;=KM!$B$5:$B$20),0)),0)</f>
        <v>0</v>
      </c>
      <c r="I738" s="63">
        <f t="shared" si="115"/>
        <v>0</v>
      </c>
      <c r="J738" s="474"/>
      <c r="K738" s="494"/>
      <c r="L738" s="496" t="str">
        <f>IF(AND('1B Tableau financier'!$K$2&lt;&gt;"Pôle",C738&lt;&gt;""),1,"")</f>
        <v/>
      </c>
      <c r="M738" s="501" t="str">
        <f t="shared" si="111"/>
        <v/>
      </c>
      <c r="N738" s="502" t="str">
        <f t="shared" si="112"/>
        <v/>
      </c>
      <c r="O738" s="501" t="str">
        <f t="shared" si="113"/>
        <v/>
      </c>
      <c r="P738" s="63" t="str">
        <f t="shared" si="114"/>
        <v/>
      </c>
      <c r="Q738" s="63"/>
      <c r="R738" s="63"/>
      <c r="S738" s="648"/>
    </row>
    <row r="739" spans="1:19" hidden="1">
      <c r="A739" s="465"/>
      <c r="B739" s="466"/>
      <c r="C739" s="467"/>
      <c r="D739" s="467"/>
      <c r="E739" s="468"/>
      <c r="F739" s="467"/>
      <c r="G739" s="642"/>
      <c r="H739" s="379" cm="1">
        <f t="array" ref="H739">IF(B739&lt;&gt;"",INDEX(KM!$C$5:$C$20,MATCH(1,($B739&gt;=KM!$A$5:$A$20)*($B739&lt;=KM!$B$5:$B$20),0)),0)</f>
        <v>0</v>
      </c>
      <c r="I739" s="63">
        <f t="shared" si="115"/>
        <v>0</v>
      </c>
      <c r="J739" s="474"/>
      <c r="K739" s="494"/>
      <c r="L739" s="496" t="str">
        <f>IF(AND('1B Tableau financier'!$K$2&lt;&gt;"Pôle",C739&lt;&gt;""),1,"")</f>
        <v/>
      </c>
      <c r="M739" s="501" t="str">
        <f t="shared" si="111"/>
        <v/>
      </c>
      <c r="N739" s="502" t="str">
        <f t="shared" si="112"/>
        <v/>
      </c>
      <c r="O739" s="501" t="str">
        <f t="shared" si="113"/>
        <v/>
      </c>
      <c r="P739" s="63" t="str">
        <f t="shared" si="114"/>
        <v/>
      </c>
      <c r="Q739" s="63"/>
      <c r="R739" s="63"/>
      <c r="S739" s="648"/>
    </row>
    <row r="740" spans="1:19" hidden="1">
      <c r="A740" s="465"/>
      <c r="B740" s="466"/>
      <c r="C740" s="467"/>
      <c r="D740" s="467"/>
      <c r="E740" s="468"/>
      <c r="F740" s="467"/>
      <c r="G740" s="642"/>
      <c r="H740" s="379" cm="1">
        <f t="array" ref="H740">IF(B740&lt;&gt;"",INDEX(KM!$C$5:$C$20,MATCH(1,($B740&gt;=KM!$A$5:$A$20)*($B740&lt;=KM!$B$5:$B$20),0)),0)</f>
        <v>0</v>
      </c>
      <c r="I740" s="63">
        <f t="shared" si="115"/>
        <v>0</v>
      </c>
      <c r="J740" s="474"/>
      <c r="K740" s="494"/>
      <c r="L740" s="496" t="str">
        <f>IF(AND('1B Tableau financier'!$K$2&lt;&gt;"Pôle",C740&lt;&gt;""),1,"")</f>
        <v/>
      </c>
      <c r="M740" s="501" t="str">
        <f t="shared" si="111"/>
        <v/>
      </c>
      <c r="N740" s="502" t="str">
        <f t="shared" si="112"/>
        <v/>
      </c>
      <c r="O740" s="501" t="str">
        <f t="shared" si="113"/>
        <v/>
      </c>
      <c r="P740" s="63" t="str">
        <f t="shared" si="114"/>
        <v/>
      </c>
      <c r="Q740" s="63"/>
      <c r="R740" s="63"/>
      <c r="S740" s="648"/>
    </row>
    <row r="741" spans="1:19" hidden="1">
      <c r="A741" s="465"/>
      <c r="B741" s="466"/>
      <c r="C741" s="467"/>
      <c r="D741" s="467"/>
      <c r="E741" s="468"/>
      <c r="F741" s="467"/>
      <c r="G741" s="642"/>
      <c r="H741" s="379" cm="1">
        <f t="array" ref="H741">IF(B741&lt;&gt;"",INDEX(KM!$C$5:$C$20,MATCH(1,($B741&gt;=KM!$A$5:$A$20)*($B741&lt;=KM!$B$5:$B$20),0)),0)</f>
        <v>0</v>
      </c>
      <c r="I741" s="63">
        <f t="shared" si="115"/>
        <v>0</v>
      </c>
      <c r="J741" s="474"/>
      <c r="K741" s="494"/>
      <c r="L741" s="496" t="str">
        <f>IF(AND('1B Tableau financier'!$K$2&lt;&gt;"Pôle",C741&lt;&gt;""),1,"")</f>
        <v/>
      </c>
      <c r="M741" s="501" t="str">
        <f t="shared" si="111"/>
        <v/>
      </c>
      <c r="N741" s="502" t="str">
        <f t="shared" si="112"/>
        <v/>
      </c>
      <c r="O741" s="501" t="str">
        <f t="shared" si="113"/>
        <v/>
      </c>
      <c r="P741" s="63" t="str">
        <f t="shared" si="114"/>
        <v/>
      </c>
      <c r="Q741" s="63"/>
      <c r="R741" s="63"/>
      <c r="S741" s="648"/>
    </row>
    <row r="742" spans="1:19" hidden="1">
      <c r="A742" s="465"/>
      <c r="B742" s="466"/>
      <c r="C742" s="467"/>
      <c r="D742" s="467"/>
      <c r="E742" s="468"/>
      <c r="F742" s="467"/>
      <c r="G742" s="642"/>
      <c r="H742" s="379" cm="1">
        <f t="array" ref="H742">IF(B742&lt;&gt;"",INDEX(KM!$C$5:$C$20,MATCH(1,($B742&gt;=KM!$A$5:$A$20)*($B742&lt;=KM!$B$5:$B$20),0)),0)</f>
        <v>0</v>
      </c>
      <c r="I742" s="63">
        <f t="shared" si="115"/>
        <v>0</v>
      </c>
      <c r="J742" s="474"/>
      <c r="K742" s="494"/>
      <c r="L742" s="496" t="str">
        <f>IF(AND('1B Tableau financier'!$K$2&lt;&gt;"Pôle",C742&lt;&gt;""),1,"")</f>
        <v/>
      </c>
      <c r="M742" s="501" t="str">
        <f t="shared" si="111"/>
        <v/>
      </c>
      <c r="N742" s="502" t="str">
        <f t="shared" si="112"/>
        <v/>
      </c>
      <c r="O742" s="501" t="str">
        <f t="shared" si="113"/>
        <v/>
      </c>
      <c r="P742" s="63" t="str">
        <f t="shared" si="114"/>
        <v/>
      </c>
      <c r="Q742" s="63"/>
      <c r="R742" s="63"/>
      <c r="S742" s="648"/>
    </row>
    <row r="743" spans="1:19" hidden="1">
      <c r="A743" s="465"/>
      <c r="B743" s="466"/>
      <c r="C743" s="467"/>
      <c r="D743" s="467"/>
      <c r="E743" s="468"/>
      <c r="F743" s="467"/>
      <c r="G743" s="642"/>
      <c r="H743" s="379" cm="1">
        <f t="array" ref="H743">IF(B743&lt;&gt;"",INDEX(KM!$C$5:$C$20,MATCH(1,($B743&gt;=KM!$A$5:$A$20)*($B743&lt;=KM!$B$5:$B$20),0)),0)</f>
        <v>0</v>
      </c>
      <c r="I743" s="63">
        <f t="shared" si="115"/>
        <v>0</v>
      </c>
      <c r="J743" s="474"/>
      <c r="K743" s="494"/>
      <c r="L743" s="496" t="str">
        <f>IF(AND('1B Tableau financier'!$K$2&lt;&gt;"Pôle",C743&lt;&gt;""),1,"")</f>
        <v/>
      </c>
      <c r="M743" s="501" t="str">
        <f t="shared" si="111"/>
        <v/>
      </c>
      <c r="N743" s="502" t="str">
        <f t="shared" si="112"/>
        <v/>
      </c>
      <c r="O743" s="501" t="str">
        <f t="shared" si="113"/>
        <v/>
      </c>
      <c r="P743" s="63" t="str">
        <f t="shared" si="114"/>
        <v/>
      </c>
      <c r="Q743" s="63"/>
      <c r="R743" s="63"/>
      <c r="S743" s="648"/>
    </row>
    <row r="744" spans="1:19" hidden="1">
      <c r="A744" s="465"/>
      <c r="B744" s="466"/>
      <c r="C744" s="467"/>
      <c r="D744" s="467"/>
      <c r="E744" s="468"/>
      <c r="F744" s="467"/>
      <c r="G744" s="642"/>
      <c r="H744" s="379" cm="1">
        <f t="array" ref="H744">IF(B744&lt;&gt;"",INDEX(KM!$C$5:$C$20,MATCH(1,($B744&gt;=KM!$A$5:$A$20)*($B744&lt;=KM!$B$5:$B$20),0)),0)</f>
        <v>0</v>
      </c>
      <c r="I744" s="63">
        <f t="shared" si="115"/>
        <v>0</v>
      </c>
      <c r="J744" s="474"/>
      <c r="K744" s="494"/>
      <c r="L744" s="496" t="str">
        <f>IF(AND('1B Tableau financier'!$K$2&lt;&gt;"Pôle",C744&lt;&gt;""),1,"")</f>
        <v/>
      </c>
      <c r="M744" s="501" t="str">
        <f t="shared" si="111"/>
        <v/>
      </c>
      <c r="N744" s="502" t="str">
        <f t="shared" si="112"/>
        <v/>
      </c>
      <c r="O744" s="501" t="str">
        <f t="shared" si="113"/>
        <v/>
      </c>
      <c r="P744" s="63" t="str">
        <f t="shared" si="114"/>
        <v/>
      </c>
      <c r="Q744" s="63"/>
      <c r="R744" s="63"/>
      <c r="S744" s="648"/>
    </row>
    <row r="745" spans="1:19" hidden="1">
      <c r="A745" s="465"/>
      <c r="B745" s="466"/>
      <c r="C745" s="467"/>
      <c r="D745" s="467"/>
      <c r="E745" s="468"/>
      <c r="F745" s="467"/>
      <c r="G745" s="642"/>
      <c r="H745" s="379" cm="1">
        <f t="array" ref="H745">IF(B745&lt;&gt;"",INDEX(KM!$C$5:$C$20,MATCH(1,($B745&gt;=KM!$A$5:$A$20)*($B745&lt;=KM!$B$5:$B$20),0)),0)</f>
        <v>0</v>
      </c>
      <c r="I745" s="63">
        <f t="shared" si="115"/>
        <v>0</v>
      </c>
      <c r="J745" s="474"/>
      <c r="K745" s="494"/>
      <c r="L745" s="496" t="str">
        <f>IF(AND('1B Tableau financier'!$K$2&lt;&gt;"Pôle",C745&lt;&gt;""),1,"")</f>
        <v/>
      </c>
      <c r="M745" s="501" t="str">
        <f t="shared" si="111"/>
        <v/>
      </c>
      <c r="N745" s="502" t="str">
        <f t="shared" si="112"/>
        <v/>
      </c>
      <c r="O745" s="501" t="str">
        <f t="shared" si="113"/>
        <v/>
      </c>
      <c r="P745" s="63" t="str">
        <f t="shared" si="114"/>
        <v/>
      </c>
      <c r="Q745" s="63"/>
      <c r="R745" s="63"/>
      <c r="S745" s="648"/>
    </row>
    <row r="746" spans="1:19" hidden="1">
      <c r="A746" s="465"/>
      <c r="B746" s="466"/>
      <c r="C746" s="467"/>
      <c r="D746" s="467"/>
      <c r="E746" s="468"/>
      <c r="F746" s="467"/>
      <c r="G746" s="642"/>
      <c r="H746" s="379" cm="1">
        <f t="array" ref="H746">IF(B746&lt;&gt;"",INDEX(KM!$C$5:$C$20,MATCH(1,($B746&gt;=KM!$A$5:$A$20)*($B746&lt;=KM!$B$5:$B$20),0)),0)</f>
        <v>0</v>
      </c>
      <c r="I746" s="63">
        <f t="shared" si="115"/>
        <v>0</v>
      </c>
      <c r="J746" s="474"/>
      <c r="K746" s="494"/>
      <c r="L746" s="496" t="str">
        <f>IF(AND('1B Tableau financier'!$K$2&lt;&gt;"Pôle",C746&lt;&gt;""),1,"")</f>
        <v/>
      </c>
      <c r="M746" s="501" t="str">
        <f t="shared" si="111"/>
        <v/>
      </c>
      <c r="N746" s="502" t="str">
        <f t="shared" si="112"/>
        <v/>
      </c>
      <c r="O746" s="501" t="str">
        <f t="shared" si="113"/>
        <v/>
      </c>
      <c r="P746" s="63" t="str">
        <f t="shared" si="114"/>
        <v/>
      </c>
      <c r="Q746" s="63"/>
      <c r="R746" s="63"/>
      <c r="S746" s="648"/>
    </row>
    <row r="747" spans="1:19" hidden="1">
      <c r="A747" s="465"/>
      <c r="B747" s="466"/>
      <c r="C747" s="467"/>
      <c r="D747" s="467"/>
      <c r="E747" s="468"/>
      <c r="F747" s="467"/>
      <c r="G747" s="642"/>
      <c r="H747" s="379" cm="1">
        <f t="array" ref="H747">IF(B747&lt;&gt;"",INDEX(KM!$C$5:$C$20,MATCH(1,($B747&gt;=KM!$A$5:$A$20)*($B747&lt;=KM!$B$5:$B$20),0)),0)</f>
        <v>0</v>
      </c>
      <c r="I747" s="63">
        <f t="shared" si="115"/>
        <v>0</v>
      </c>
      <c r="J747" s="474"/>
      <c r="K747" s="494"/>
      <c r="L747" s="496" t="str">
        <f>IF(AND('1B Tableau financier'!$K$2&lt;&gt;"Pôle",C747&lt;&gt;""),1,"")</f>
        <v/>
      </c>
      <c r="M747" s="501" t="str">
        <f t="shared" si="111"/>
        <v/>
      </c>
      <c r="N747" s="502" t="str">
        <f t="shared" si="112"/>
        <v/>
      </c>
      <c r="O747" s="501" t="str">
        <f t="shared" si="113"/>
        <v/>
      </c>
      <c r="P747" s="63" t="str">
        <f t="shared" si="114"/>
        <v/>
      </c>
      <c r="Q747" s="63"/>
      <c r="R747" s="63"/>
      <c r="S747" s="648"/>
    </row>
    <row r="748" spans="1:19" hidden="1">
      <c r="A748" s="465"/>
      <c r="B748" s="466"/>
      <c r="C748" s="467"/>
      <c r="D748" s="467"/>
      <c r="E748" s="468"/>
      <c r="F748" s="467"/>
      <c r="G748" s="642"/>
      <c r="H748" s="379" cm="1">
        <f t="array" ref="H748">IF(B748&lt;&gt;"",INDEX(KM!$C$5:$C$20,MATCH(1,($B748&gt;=KM!$A$5:$A$20)*($B748&lt;=KM!$B$5:$B$20),0)),0)</f>
        <v>0</v>
      </c>
      <c r="I748" s="63">
        <f t="shared" si="115"/>
        <v>0</v>
      </c>
      <c r="J748" s="474"/>
      <c r="K748" s="494"/>
      <c r="L748" s="496" t="str">
        <f>IF(AND('1B Tableau financier'!$K$2&lt;&gt;"Pôle",C748&lt;&gt;""),1,"")</f>
        <v/>
      </c>
      <c r="M748" s="501" t="str">
        <f t="shared" si="111"/>
        <v/>
      </c>
      <c r="N748" s="502" t="str">
        <f t="shared" si="112"/>
        <v/>
      </c>
      <c r="O748" s="501" t="str">
        <f t="shared" si="113"/>
        <v/>
      </c>
      <c r="P748" s="63" t="str">
        <f t="shared" si="114"/>
        <v/>
      </c>
      <c r="Q748" s="63"/>
      <c r="R748" s="63"/>
      <c r="S748" s="648"/>
    </row>
    <row r="749" spans="1:19" hidden="1">
      <c r="A749" s="465"/>
      <c r="B749" s="466"/>
      <c r="C749" s="467"/>
      <c r="D749" s="467"/>
      <c r="E749" s="468"/>
      <c r="F749" s="467"/>
      <c r="G749" s="642"/>
      <c r="H749" s="379" cm="1">
        <f t="array" ref="H749">IF(B749&lt;&gt;"",INDEX(KM!$C$5:$C$20,MATCH(1,($B749&gt;=KM!$A$5:$A$20)*($B749&lt;=KM!$B$5:$B$20),0)),0)</f>
        <v>0</v>
      </c>
      <c r="I749" s="63">
        <f t="shared" si="115"/>
        <v>0</v>
      </c>
      <c r="J749" s="474"/>
      <c r="K749" s="494"/>
      <c r="L749" s="496" t="str">
        <f>IF(AND('1B Tableau financier'!$K$2&lt;&gt;"Pôle",C749&lt;&gt;""),1,"")</f>
        <v/>
      </c>
      <c r="M749" s="501" t="str">
        <f t="shared" si="111"/>
        <v/>
      </c>
      <c r="N749" s="502" t="str">
        <f t="shared" si="112"/>
        <v/>
      </c>
      <c r="O749" s="501" t="str">
        <f t="shared" si="113"/>
        <v/>
      </c>
      <c r="P749" s="63" t="str">
        <f t="shared" si="114"/>
        <v/>
      </c>
      <c r="Q749" s="63"/>
      <c r="R749" s="63"/>
      <c r="S749" s="648"/>
    </row>
    <row r="750" spans="1:19" hidden="1">
      <c r="A750" s="465"/>
      <c r="B750" s="466"/>
      <c r="C750" s="467"/>
      <c r="D750" s="467"/>
      <c r="E750" s="468"/>
      <c r="F750" s="467"/>
      <c r="G750" s="642"/>
      <c r="H750" s="379" cm="1">
        <f t="array" ref="H750">IF(B750&lt;&gt;"",INDEX(KM!$C$5:$C$20,MATCH(1,($B750&gt;=KM!$A$5:$A$20)*($B750&lt;=KM!$B$5:$B$20),0)),0)</f>
        <v>0</v>
      </c>
      <c r="I750" s="63">
        <f t="shared" si="115"/>
        <v>0</v>
      </c>
      <c r="J750" s="474"/>
      <c r="K750" s="494"/>
      <c r="L750" s="496" t="str">
        <f>IF(AND('1B Tableau financier'!$K$2&lt;&gt;"Pôle",C750&lt;&gt;""),1,"")</f>
        <v/>
      </c>
      <c r="M750" s="501" t="str">
        <f t="shared" si="111"/>
        <v/>
      </c>
      <c r="N750" s="502" t="str">
        <f t="shared" si="112"/>
        <v/>
      </c>
      <c r="O750" s="501" t="str">
        <f t="shared" si="113"/>
        <v/>
      </c>
      <c r="P750" s="63" t="str">
        <f t="shared" si="114"/>
        <v/>
      </c>
      <c r="Q750" s="63"/>
      <c r="R750" s="63"/>
      <c r="S750" s="648"/>
    </row>
    <row r="751" spans="1:19" hidden="1">
      <c r="A751" s="465"/>
      <c r="B751" s="466"/>
      <c r="C751" s="467"/>
      <c r="D751" s="467"/>
      <c r="E751" s="468"/>
      <c r="F751" s="467"/>
      <c r="G751" s="642"/>
      <c r="H751" s="379" cm="1">
        <f t="array" ref="H751">IF(B751&lt;&gt;"",INDEX(KM!$C$5:$C$20,MATCH(1,($B751&gt;=KM!$A$5:$A$20)*($B751&lt;=KM!$B$5:$B$20),0)),0)</f>
        <v>0</v>
      </c>
      <c r="I751" s="63">
        <f t="shared" si="115"/>
        <v>0</v>
      </c>
      <c r="J751" s="474"/>
      <c r="K751" s="494"/>
      <c r="L751" s="496" t="str">
        <f>IF(AND('1B Tableau financier'!$K$2&lt;&gt;"Pôle",C751&lt;&gt;""),1,"")</f>
        <v/>
      </c>
      <c r="M751" s="501" t="str">
        <f t="shared" si="111"/>
        <v/>
      </c>
      <c r="N751" s="502" t="str">
        <f t="shared" si="112"/>
        <v/>
      </c>
      <c r="O751" s="501" t="str">
        <f t="shared" si="113"/>
        <v/>
      </c>
      <c r="P751" s="63" t="str">
        <f t="shared" si="114"/>
        <v/>
      </c>
      <c r="Q751" s="63"/>
      <c r="R751" s="63"/>
      <c r="S751" s="648"/>
    </row>
    <row r="752" spans="1:19" hidden="1">
      <c r="A752" s="465"/>
      <c r="B752" s="466"/>
      <c r="C752" s="467"/>
      <c r="D752" s="467"/>
      <c r="E752" s="468"/>
      <c r="F752" s="467"/>
      <c r="G752" s="642"/>
      <c r="H752" s="379" cm="1">
        <f t="array" ref="H752">IF(B752&lt;&gt;"",INDEX(KM!$C$5:$C$20,MATCH(1,($B752&gt;=KM!$A$5:$A$20)*($B752&lt;=KM!$B$5:$B$20),0)),0)</f>
        <v>0</v>
      </c>
      <c r="I752" s="63">
        <f t="shared" si="115"/>
        <v>0</v>
      </c>
      <c r="J752" s="474"/>
      <c r="K752" s="494"/>
      <c r="L752" s="496" t="str">
        <f>IF(AND('1B Tableau financier'!$K$2&lt;&gt;"Pôle",C752&lt;&gt;""),1,"")</f>
        <v/>
      </c>
      <c r="M752" s="501" t="str">
        <f t="shared" si="111"/>
        <v/>
      </c>
      <c r="N752" s="502" t="str">
        <f t="shared" si="112"/>
        <v/>
      </c>
      <c r="O752" s="501" t="str">
        <f t="shared" si="113"/>
        <v/>
      </c>
      <c r="P752" s="63" t="str">
        <f t="shared" si="114"/>
        <v/>
      </c>
      <c r="Q752" s="63"/>
      <c r="R752" s="63"/>
      <c r="S752" s="648"/>
    </row>
    <row r="753" spans="1:19" hidden="1">
      <c r="A753" s="465"/>
      <c r="B753" s="466"/>
      <c r="C753" s="467"/>
      <c r="D753" s="467"/>
      <c r="E753" s="468"/>
      <c r="F753" s="467"/>
      <c r="G753" s="642"/>
      <c r="H753" s="379" cm="1">
        <f t="array" ref="H753">IF(B753&lt;&gt;"",INDEX(KM!$C$5:$C$20,MATCH(1,($B753&gt;=KM!$A$5:$A$20)*($B753&lt;=KM!$B$5:$B$20),0)),0)</f>
        <v>0</v>
      </c>
      <c r="I753" s="63">
        <f t="shared" si="115"/>
        <v>0</v>
      </c>
      <c r="J753" s="474"/>
      <c r="K753" s="494"/>
      <c r="L753" s="496" t="str">
        <f>IF(AND('1B Tableau financier'!$K$2&lt;&gt;"Pôle",C753&lt;&gt;""),1,"")</f>
        <v/>
      </c>
      <c r="M753" s="501" t="str">
        <f t="shared" si="111"/>
        <v/>
      </c>
      <c r="N753" s="502" t="str">
        <f t="shared" si="112"/>
        <v/>
      </c>
      <c r="O753" s="501" t="str">
        <f t="shared" si="113"/>
        <v/>
      </c>
      <c r="P753" s="63" t="str">
        <f t="shared" si="114"/>
        <v/>
      </c>
      <c r="Q753" s="63"/>
      <c r="R753" s="63"/>
      <c r="S753" s="648"/>
    </row>
    <row r="754" spans="1:19" hidden="1">
      <c r="A754" s="465"/>
      <c r="B754" s="466"/>
      <c r="C754" s="467"/>
      <c r="D754" s="467"/>
      <c r="E754" s="468"/>
      <c r="F754" s="467"/>
      <c r="G754" s="642"/>
      <c r="H754" s="379" cm="1">
        <f t="array" ref="H754">IF(B754&lt;&gt;"",INDEX(KM!$C$5:$C$20,MATCH(1,($B754&gt;=KM!$A$5:$A$20)*($B754&lt;=KM!$B$5:$B$20),0)),0)</f>
        <v>0</v>
      </c>
      <c r="I754" s="63">
        <f t="shared" si="115"/>
        <v>0</v>
      </c>
      <c r="J754" s="474"/>
      <c r="K754" s="494"/>
      <c r="L754" s="496" t="str">
        <f>IF(AND('1B Tableau financier'!$K$2&lt;&gt;"Pôle",C754&lt;&gt;""),1,"")</f>
        <v/>
      </c>
      <c r="M754" s="501" t="str">
        <f t="shared" si="111"/>
        <v/>
      </c>
      <c r="N754" s="502" t="str">
        <f t="shared" si="112"/>
        <v/>
      </c>
      <c r="O754" s="501" t="str">
        <f t="shared" si="113"/>
        <v/>
      </c>
      <c r="P754" s="63" t="str">
        <f t="shared" si="114"/>
        <v/>
      </c>
      <c r="Q754" s="63"/>
      <c r="R754" s="63"/>
      <c r="S754" s="648"/>
    </row>
    <row r="755" spans="1:19" hidden="1">
      <c r="A755" s="465"/>
      <c r="B755" s="466"/>
      <c r="C755" s="467"/>
      <c r="D755" s="467"/>
      <c r="E755" s="468"/>
      <c r="F755" s="467"/>
      <c r="G755" s="642"/>
      <c r="H755" s="379" cm="1">
        <f t="array" ref="H755">IF(B755&lt;&gt;"",INDEX(KM!$C$5:$C$20,MATCH(1,($B755&gt;=KM!$A$5:$A$20)*($B755&lt;=KM!$B$5:$B$20),0)),0)</f>
        <v>0</v>
      </c>
      <c r="I755" s="63">
        <f t="shared" si="115"/>
        <v>0</v>
      </c>
      <c r="J755" s="474"/>
      <c r="K755" s="494"/>
      <c r="L755" s="496" t="str">
        <f>IF(AND('1B Tableau financier'!$K$2&lt;&gt;"Pôle",C755&lt;&gt;""),1,"")</f>
        <v/>
      </c>
      <c r="M755" s="501" t="str">
        <f t="shared" si="111"/>
        <v/>
      </c>
      <c r="N755" s="502" t="str">
        <f t="shared" si="112"/>
        <v/>
      </c>
      <c r="O755" s="501" t="str">
        <f t="shared" ref="O755:O780" si="119">IF(M755="","",M755-Q755)</f>
        <v/>
      </c>
      <c r="P755" s="63" t="str">
        <f t="shared" ref="P755:P780" si="120">IF(N755="","",N755-R755)</f>
        <v/>
      </c>
      <c r="Q755" s="63"/>
      <c r="R755" s="63"/>
      <c r="S755" s="648"/>
    </row>
    <row r="756" spans="1:19" hidden="1">
      <c r="A756" s="465"/>
      <c r="B756" s="466"/>
      <c r="C756" s="467"/>
      <c r="D756" s="467"/>
      <c r="E756" s="468"/>
      <c r="F756" s="467"/>
      <c r="G756" s="642"/>
      <c r="H756" s="379" cm="1">
        <f t="array" ref="H756">IF(B756&lt;&gt;"",INDEX(KM!$C$5:$C$20,MATCH(1,($B756&gt;=KM!$A$5:$A$20)*($B756&lt;=KM!$B$5:$B$20),0)),0)</f>
        <v>0</v>
      </c>
      <c r="I756" s="63">
        <f t="shared" si="115"/>
        <v>0</v>
      </c>
      <c r="J756" s="474"/>
      <c r="K756" s="494"/>
      <c r="L756" s="496" t="str">
        <f>IF(AND('1B Tableau financier'!$K$2&lt;&gt;"Pôle",C756&lt;&gt;""),1,"")</f>
        <v/>
      </c>
      <c r="M756" s="501" t="str">
        <f t="shared" si="111"/>
        <v/>
      </c>
      <c r="N756" s="502" t="str">
        <f t="shared" si="112"/>
        <v/>
      </c>
      <c r="O756" s="501" t="str">
        <f t="shared" si="119"/>
        <v/>
      </c>
      <c r="P756" s="63" t="str">
        <f t="shared" si="120"/>
        <v/>
      </c>
      <c r="Q756" s="63"/>
      <c r="R756" s="63"/>
      <c r="S756" s="648"/>
    </row>
    <row r="757" spans="1:19" hidden="1">
      <c r="A757" s="465"/>
      <c r="B757" s="466"/>
      <c r="C757" s="467"/>
      <c r="D757" s="467"/>
      <c r="E757" s="468"/>
      <c r="F757" s="467"/>
      <c r="G757" s="642"/>
      <c r="H757" s="379" cm="1">
        <f t="array" ref="H757">IF(B757&lt;&gt;"",INDEX(KM!$C$5:$C$20,MATCH(1,($B757&gt;=KM!$A$5:$A$20)*($B757&lt;=KM!$B$5:$B$20),0)),0)</f>
        <v>0</v>
      </c>
      <c r="I757" s="63">
        <f t="shared" si="115"/>
        <v>0</v>
      </c>
      <c r="J757" s="474"/>
      <c r="K757" s="494"/>
      <c r="L757" s="496" t="str">
        <f>IF(AND('1B Tableau financier'!$K$2&lt;&gt;"Pôle",C757&lt;&gt;""),1,"")</f>
        <v/>
      </c>
      <c r="M757" s="501" t="str">
        <f t="shared" si="111"/>
        <v/>
      </c>
      <c r="N757" s="502" t="str">
        <f t="shared" si="112"/>
        <v/>
      </c>
      <c r="O757" s="501" t="str">
        <f t="shared" si="119"/>
        <v/>
      </c>
      <c r="P757" s="63" t="str">
        <f t="shared" si="120"/>
        <v/>
      </c>
      <c r="Q757" s="63"/>
      <c r="R757" s="63"/>
      <c r="S757" s="648"/>
    </row>
    <row r="758" spans="1:19" hidden="1">
      <c r="A758" s="465"/>
      <c r="B758" s="466"/>
      <c r="C758" s="467"/>
      <c r="D758" s="467"/>
      <c r="E758" s="468"/>
      <c r="F758" s="467"/>
      <c r="G758" s="642"/>
      <c r="H758" s="379" cm="1">
        <f t="array" ref="H758">IF(B758&lt;&gt;"",INDEX(KM!$C$5:$C$20,MATCH(1,($B758&gt;=KM!$A$5:$A$20)*($B758&lt;=KM!$B$5:$B$20),0)),0)</f>
        <v>0</v>
      </c>
      <c r="I758" s="63">
        <f t="shared" si="115"/>
        <v>0</v>
      </c>
      <c r="J758" s="474"/>
      <c r="K758" s="494"/>
      <c r="L758" s="496" t="str">
        <f>IF(AND('1B Tableau financier'!$K$2&lt;&gt;"Pôle",C758&lt;&gt;""),1,"")</f>
        <v/>
      </c>
      <c r="M758" s="501" t="str">
        <f t="shared" si="111"/>
        <v/>
      </c>
      <c r="N758" s="502" t="str">
        <f t="shared" si="112"/>
        <v/>
      </c>
      <c r="O758" s="501" t="str">
        <f t="shared" si="119"/>
        <v/>
      </c>
      <c r="P758" s="63" t="str">
        <f t="shared" si="120"/>
        <v/>
      </c>
      <c r="Q758" s="63"/>
      <c r="R758" s="63"/>
      <c r="S758" s="648"/>
    </row>
    <row r="759" spans="1:19" hidden="1">
      <c r="A759" s="465"/>
      <c r="B759" s="466"/>
      <c r="C759" s="467"/>
      <c r="D759" s="467"/>
      <c r="E759" s="468"/>
      <c r="F759" s="467"/>
      <c r="G759" s="642"/>
      <c r="H759" s="379" cm="1">
        <f t="array" ref="H759">IF(B759&lt;&gt;"",INDEX(KM!$C$5:$C$20,MATCH(1,($B759&gt;=KM!$A$5:$A$20)*($B759&lt;=KM!$B$5:$B$20),0)),0)</f>
        <v>0</v>
      </c>
      <c r="I759" s="63">
        <f t="shared" ref="I759:I778" si="121">G759*H759</f>
        <v>0</v>
      </c>
      <c r="J759" s="474"/>
      <c r="K759" s="494"/>
      <c r="L759" s="496" t="str">
        <f>IF(AND('1B Tableau financier'!$K$2&lt;&gt;"Pôle",C759&lt;&gt;""),1,"")</f>
        <v/>
      </c>
      <c r="M759" s="501" t="str">
        <f t="shared" ref="M759:M778" si="122">IF(L759=1,I759+J759+K759,"")</f>
        <v/>
      </c>
      <c r="N759" s="502" t="str">
        <f t="shared" ref="N759:N778" si="123">IF(L759=2,(I759+J759+K759)/2,"")</f>
        <v/>
      </c>
      <c r="O759" s="501" t="str">
        <f t="shared" si="119"/>
        <v/>
      </c>
      <c r="P759" s="63" t="str">
        <f t="shared" si="120"/>
        <v/>
      </c>
      <c r="Q759" s="63"/>
      <c r="R759" s="63"/>
      <c r="S759" s="648"/>
    </row>
    <row r="760" spans="1:19" hidden="1">
      <c r="A760" s="465"/>
      <c r="B760" s="466"/>
      <c r="C760" s="467"/>
      <c r="D760" s="467"/>
      <c r="E760" s="468"/>
      <c r="F760" s="467"/>
      <c r="G760" s="642"/>
      <c r="H760" s="379" cm="1">
        <f t="array" ref="H760">IF(B760&lt;&gt;"",INDEX(KM!$C$5:$C$20,MATCH(1,($B760&gt;=KM!$A$5:$A$20)*($B760&lt;=KM!$B$5:$B$20),0)),0)</f>
        <v>0</v>
      </c>
      <c r="I760" s="63">
        <f t="shared" si="121"/>
        <v>0</v>
      </c>
      <c r="J760" s="474"/>
      <c r="K760" s="494"/>
      <c r="L760" s="496" t="str">
        <f>IF(AND('1B Tableau financier'!$K$2&lt;&gt;"Pôle",C760&lt;&gt;""),1,"")</f>
        <v/>
      </c>
      <c r="M760" s="501" t="str">
        <f t="shared" si="122"/>
        <v/>
      </c>
      <c r="N760" s="502" t="str">
        <f t="shared" si="123"/>
        <v/>
      </c>
      <c r="O760" s="501" t="str">
        <f t="shared" si="119"/>
        <v/>
      </c>
      <c r="P760" s="63" t="str">
        <f t="shared" si="120"/>
        <v/>
      </c>
      <c r="Q760" s="63"/>
      <c r="R760" s="63"/>
      <c r="S760" s="648"/>
    </row>
    <row r="761" spans="1:19" hidden="1">
      <c r="A761" s="465"/>
      <c r="B761" s="466"/>
      <c r="C761" s="467"/>
      <c r="D761" s="467"/>
      <c r="E761" s="468"/>
      <c r="F761" s="467"/>
      <c r="G761" s="642"/>
      <c r="H761" s="379" cm="1">
        <f t="array" ref="H761">IF(B761&lt;&gt;"",INDEX(KM!$C$5:$C$20,MATCH(1,($B761&gt;=KM!$A$5:$A$20)*($B761&lt;=KM!$B$5:$B$20),0)),0)</f>
        <v>0</v>
      </c>
      <c r="I761" s="63">
        <f t="shared" si="121"/>
        <v>0</v>
      </c>
      <c r="J761" s="474"/>
      <c r="K761" s="494"/>
      <c r="L761" s="496" t="str">
        <f>IF(AND('1B Tableau financier'!$K$2&lt;&gt;"Pôle",C761&lt;&gt;""),1,"")</f>
        <v/>
      </c>
      <c r="M761" s="501" t="str">
        <f t="shared" si="122"/>
        <v/>
      </c>
      <c r="N761" s="502" t="str">
        <f t="shared" si="123"/>
        <v/>
      </c>
      <c r="O761" s="501" t="str">
        <f t="shared" si="119"/>
        <v/>
      </c>
      <c r="P761" s="63" t="str">
        <f t="shared" si="120"/>
        <v/>
      </c>
      <c r="Q761" s="63"/>
      <c r="R761" s="63"/>
      <c r="S761" s="648"/>
    </row>
    <row r="762" spans="1:19" hidden="1">
      <c r="A762" s="465"/>
      <c r="B762" s="466"/>
      <c r="C762" s="467"/>
      <c r="D762" s="467"/>
      <c r="E762" s="468"/>
      <c r="F762" s="467"/>
      <c r="G762" s="642"/>
      <c r="H762" s="379" cm="1">
        <f t="array" ref="H762">IF(B762&lt;&gt;"",INDEX(KM!$C$5:$C$20,MATCH(1,($B762&gt;=KM!$A$5:$A$20)*($B762&lt;=KM!$B$5:$B$20),0)),0)</f>
        <v>0</v>
      </c>
      <c r="I762" s="63">
        <f t="shared" si="121"/>
        <v>0</v>
      </c>
      <c r="J762" s="474"/>
      <c r="K762" s="494"/>
      <c r="L762" s="496" t="str">
        <f>IF(AND('1B Tableau financier'!$K$2&lt;&gt;"Pôle",C762&lt;&gt;""),1,"")</f>
        <v/>
      </c>
      <c r="M762" s="501" t="str">
        <f t="shared" si="122"/>
        <v/>
      </c>
      <c r="N762" s="502" t="str">
        <f t="shared" si="123"/>
        <v/>
      </c>
      <c r="O762" s="501" t="str">
        <f t="shared" si="119"/>
        <v/>
      </c>
      <c r="P762" s="63" t="str">
        <f t="shared" si="120"/>
        <v/>
      </c>
      <c r="Q762" s="63"/>
      <c r="R762" s="63"/>
      <c r="S762" s="648"/>
    </row>
    <row r="763" spans="1:19" hidden="1">
      <c r="A763" s="465"/>
      <c r="B763" s="466"/>
      <c r="C763" s="467"/>
      <c r="D763" s="467"/>
      <c r="E763" s="468"/>
      <c r="F763" s="467"/>
      <c r="G763" s="642"/>
      <c r="H763" s="379" cm="1">
        <f t="array" ref="H763">IF(B763&lt;&gt;"",INDEX(KM!$C$5:$C$20,MATCH(1,($B763&gt;=KM!$A$5:$A$20)*($B763&lt;=KM!$B$5:$B$20),0)),0)</f>
        <v>0</v>
      </c>
      <c r="I763" s="63">
        <f t="shared" si="121"/>
        <v>0</v>
      </c>
      <c r="J763" s="474"/>
      <c r="K763" s="494"/>
      <c r="L763" s="496" t="str">
        <f>IF(AND('1B Tableau financier'!$K$2&lt;&gt;"Pôle",C763&lt;&gt;""),1,"")</f>
        <v/>
      </c>
      <c r="M763" s="501" t="str">
        <f t="shared" si="122"/>
        <v/>
      </c>
      <c r="N763" s="502" t="str">
        <f t="shared" si="123"/>
        <v/>
      </c>
      <c r="O763" s="501" t="str">
        <f t="shared" si="119"/>
        <v/>
      </c>
      <c r="P763" s="63" t="str">
        <f t="shared" si="120"/>
        <v/>
      </c>
      <c r="Q763" s="63"/>
      <c r="R763" s="63"/>
      <c r="S763" s="648"/>
    </row>
    <row r="764" spans="1:19" hidden="1">
      <c r="A764" s="465"/>
      <c r="B764" s="466"/>
      <c r="C764" s="467"/>
      <c r="D764" s="467"/>
      <c r="E764" s="468"/>
      <c r="F764" s="467"/>
      <c r="G764" s="642"/>
      <c r="H764" s="379" cm="1">
        <f t="array" ref="H764">IF(B764&lt;&gt;"",INDEX(KM!$C$5:$C$20,MATCH(1,($B764&gt;=KM!$A$5:$A$20)*($B764&lt;=KM!$B$5:$B$20),0)),0)</f>
        <v>0</v>
      </c>
      <c r="I764" s="63">
        <f t="shared" si="121"/>
        <v>0</v>
      </c>
      <c r="J764" s="474"/>
      <c r="K764" s="494"/>
      <c r="L764" s="496" t="str">
        <f>IF(AND('1B Tableau financier'!$K$2&lt;&gt;"Pôle",C764&lt;&gt;""),1,"")</f>
        <v/>
      </c>
      <c r="M764" s="501" t="str">
        <f t="shared" si="122"/>
        <v/>
      </c>
      <c r="N764" s="502" t="str">
        <f t="shared" si="123"/>
        <v/>
      </c>
      <c r="O764" s="501" t="str">
        <f t="shared" si="119"/>
        <v/>
      </c>
      <c r="P764" s="63" t="str">
        <f t="shared" si="120"/>
        <v/>
      </c>
      <c r="Q764" s="63"/>
      <c r="R764" s="63"/>
      <c r="S764" s="648"/>
    </row>
    <row r="765" spans="1:19" hidden="1">
      <c r="A765" s="465"/>
      <c r="B765" s="466"/>
      <c r="C765" s="467"/>
      <c r="D765" s="467"/>
      <c r="E765" s="468"/>
      <c r="F765" s="467"/>
      <c r="G765" s="642"/>
      <c r="H765" s="379" cm="1">
        <f t="array" ref="H765">IF(B765&lt;&gt;"",INDEX(KM!$C$5:$C$20,MATCH(1,($B765&gt;=KM!$A$5:$A$20)*($B765&lt;=KM!$B$5:$B$20),0)),0)</f>
        <v>0</v>
      </c>
      <c r="I765" s="63">
        <f t="shared" si="121"/>
        <v>0</v>
      </c>
      <c r="J765" s="474"/>
      <c r="K765" s="494"/>
      <c r="L765" s="496" t="str">
        <f>IF(AND('1B Tableau financier'!$K$2&lt;&gt;"Pôle",C765&lt;&gt;""),1,"")</f>
        <v/>
      </c>
      <c r="M765" s="501" t="str">
        <f t="shared" si="122"/>
        <v/>
      </c>
      <c r="N765" s="502" t="str">
        <f t="shared" si="123"/>
        <v/>
      </c>
      <c r="O765" s="501" t="str">
        <f t="shared" si="119"/>
        <v/>
      </c>
      <c r="P765" s="63" t="str">
        <f t="shared" si="120"/>
        <v/>
      </c>
      <c r="Q765" s="63"/>
      <c r="R765" s="63"/>
      <c r="S765" s="648"/>
    </row>
    <row r="766" spans="1:19" hidden="1">
      <c r="A766" s="465"/>
      <c r="B766" s="466"/>
      <c r="C766" s="467"/>
      <c r="D766" s="467"/>
      <c r="E766" s="468"/>
      <c r="F766" s="467"/>
      <c r="G766" s="642"/>
      <c r="H766" s="379" cm="1">
        <f t="array" ref="H766">IF(B766&lt;&gt;"",INDEX(KM!$C$5:$C$20,MATCH(1,($B766&gt;=KM!$A$5:$A$20)*($B766&lt;=KM!$B$5:$B$20),0)),0)</f>
        <v>0</v>
      </c>
      <c r="I766" s="63">
        <f t="shared" si="121"/>
        <v>0</v>
      </c>
      <c r="J766" s="474"/>
      <c r="K766" s="494"/>
      <c r="L766" s="496" t="str">
        <f>IF(AND('1B Tableau financier'!$K$2&lt;&gt;"Pôle",C766&lt;&gt;""),1,"")</f>
        <v/>
      </c>
      <c r="M766" s="501" t="str">
        <f t="shared" si="122"/>
        <v/>
      </c>
      <c r="N766" s="502" t="str">
        <f t="shared" si="123"/>
        <v/>
      </c>
      <c r="O766" s="501" t="str">
        <f t="shared" si="119"/>
        <v/>
      </c>
      <c r="P766" s="63" t="str">
        <f t="shared" si="120"/>
        <v/>
      </c>
      <c r="Q766" s="63"/>
      <c r="R766" s="63"/>
      <c r="S766" s="648"/>
    </row>
    <row r="767" spans="1:19" hidden="1">
      <c r="A767" s="465"/>
      <c r="B767" s="466"/>
      <c r="C767" s="467"/>
      <c r="D767" s="467"/>
      <c r="E767" s="468"/>
      <c r="F767" s="467"/>
      <c r="G767" s="642"/>
      <c r="H767" s="379" cm="1">
        <f t="array" ref="H767">IF(B767&lt;&gt;"",INDEX(KM!$C$5:$C$20,MATCH(1,($B767&gt;=KM!$A$5:$A$20)*($B767&lt;=KM!$B$5:$B$20),0)),0)</f>
        <v>0</v>
      </c>
      <c r="I767" s="63">
        <f t="shared" si="121"/>
        <v>0</v>
      </c>
      <c r="J767" s="474"/>
      <c r="K767" s="494"/>
      <c r="L767" s="496" t="str">
        <f>IF(AND('1B Tableau financier'!$K$2&lt;&gt;"Pôle",C767&lt;&gt;""),1,"")</f>
        <v/>
      </c>
      <c r="M767" s="501" t="str">
        <f t="shared" si="122"/>
        <v/>
      </c>
      <c r="N767" s="502" t="str">
        <f t="shared" si="123"/>
        <v/>
      </c>
      <c r="O767" s="501" t="str">
        <f t="shared" si="119"/>
        <v/>
      </c>
      <c r="P767" s="63" t="str">
        <f t="shared" si="120"/>
        <v/>
      </c>
      <c r="Q767" s="63"/>
      <c r="R767" s="63"/>
      <c r="S767" s="648"/>
    </row>
    <row r="768" spans="1:19" hidden="1">
      <c r="A768" s="465"/>
      <c r="B768" s="466"/>
      <c r="C768" s="467"/>
      <c r="D768" s="467"/>
      <c r="E768" s="468"/>
      <c r="F768" s="467"/>
      <c r="G768" s="642"/>
      <c r="H768" s="379" cm="1">
        <f t="array" ref="H768">IF(B768&lt;&gt;"",INDEX(KM!$C$5:$C$20,MATCH(1,($B768&gt;=KM!$A$5:$A$20)*($B768&lt;=KM!$B$5:$B$20),0)),0)</f>
        <v>0</v>
      </c>
      <c r="I768" s="63">
        <f t="shared" si="121"/>
        <v>0</v>
      </c>
      <c r="J768" s="474"/>
      <c r="K768" s="494"/>
      <c r="L768" s="496" t="str">
        <f>IF(AND('1B Tableau financier'!$K$2&lt;&gt;"Pôle",C768&lt;&gt;""),1,"")</f>
        <v/>
      </c>
      <c r="M768" s="501" t="str">
        <f t="shared" si="122"/>
        <v/>
      </c>
      <c r="N768" s="502" t="str">
        <f t="shared" si="123"/>
        <v/>
      </c>
      <c r="O768" s="501" t="str">
        <f t="shared" si="119"/>
        <v/>
      </c>
      <c r="P768" s="63" t="str">
        <f t="shared" si="120"/>
        <v/>
      </c>
      <c r="Q768" s="63"/>
      <c r="R768" s="63"/>
      <c r="S768" s="648"/>
    </row>
    <row r="769" spans="1:19" hidden="1">
      <c r="A769" s="465"/>
      <c r="B769" s="466"/>
      <c r="C769" s="467"/>
      <c r="D769" s="467"/>
      <c r="E769" s="468"/>
      <c r="F769" s="467"/>
      <c r="G769" s="642"/>
      <c r="H769" s="379" cm="1">
        <f t="array" ref="H769">IF(B769&lt;&gt;"",INDEX(KM!$C$5:$C$20,MATCH(1,($B769&gt;=KM!$A$5:$A$20)*($B769&lt;=KM!$B$5:$B$20),0)),0)</f>
        <v>0</v>
      </c>
      <c r="I769" s="63">
        <f t="shared" si="121"/>
        <v>0</v>
      </c>
      <c r="J769" s="474"/>
      <c r="K769" s="494"/>
      <c r="L769" s="496" t="str">
        <f>IF(AND('1B Tableau financier'!$K$2&lt;&gt;"Pôle",C769&lt;&gt;""),1,"")</f>
        <v/>
      </c>
      <c r="M769" s="501" t="str">
        <f t="shared" si="122"/>
        <v/>
      </c>
      <c r="N769" s="502" t="str">
        <f t="shared" si="123"/>
        <v/>
      </c>
      <c r="O769" s="501" t="str">
        <f t="shared" si="119"/>
        <v/>
      </c>
      <c r="P769" s="63" t="str">
        <f t="shared" si="120"/>
        <v/>
      </c>
      <c r="Q769" s="63"/>
      <c r="R769" s="63"/>
      <c r="S769" s="648"/>
    </row>
    <row r="770" spans="1:19" hidden="1">
      <c r="A770" s="465"/>
      <c r="B770" s="466"/>
      <c r="C770" s="467"/>
      <c r="D770" s="467"/>
      <c r="E770" s="468"/>
      <c r="F770" s="467"/>
      <c r="G770" s="642"/>
      <c r="H770" s="379" cm="1">
        <f t="array" ref="H770">IF(B770&lt;&gt;"",INDEX(KM!$C$5:$C$20,MATCH(1,($B770&gt;=KM!$A$5:$A$20)*($B770&lt;=KM!$B$5:$B$20),0)),0)</f>
        <v>0</v>
      </c>
      <c r="I770" s="63">
        <f t="shared" si="121"/>
        <v>0</v>
      </c>
      <c r="J770" s="474"/>
      <c r="K770" s="494"/>
      <c r="L770" s="496" t="str">
        <f>IF(AND('1B Tableau financier'!$K$2&lt;&gt;"Pôle",C770&lt;&gt;""),1,"")</f>
        <v/>
      </c>
      <c r="M770" s="501" t="str">
        <f t="shared" si="122"/>
        <v/>
      </c>
      <c r="N770" s="502" t="str">
        <f t="shared" si="123"/>
        <v/>
      </c>
      <c r="O770" s="501" t="str">
        <f t="shared" si="119"/>
        <v/>
      </c>
      <c r="P770" s="63" t="str">
        <f t="shared" si="120"/>
        <v/>
      </c>
      <c r="Q770" s="63"/>
      <c r="R770" s="63"/>
      <c r="S770" s="648"/>
    </row>
    <row r="771" spans="1:19" hidden="1">
      <c r="A771" s="465"/>
      <c r="B771" s="466"/>
      <c r="C771" s="467"/>
      <c r="D771" s="467"/>
      <c r="E771" s="468"/>
      <c r="F771" s="467"/>
      <c r="G771" s="642"/>
      <c r="H771" s="379" cm="1">
        <f t="array" ref="H771">IF(B771&lt;&gt;"",INDEX(KM!$C$5:$C$20,MATCH(1,($B771&gt;=KM!$A$5:$A$20)*($B771&lt;=KM!$B$5:$B$20),0)),0)</f>
        <v>0</v>
      </c>
      <c r="I771" s="63">
        <f t="shared" si="121"/>
        <v>0</v>
      </c>
      <c r="J771" s="474"/>
      <c r="K771" s="494"/>
      <c r="L771" s="496" t="str">
        <f>IF(AND('1B Tableau financier'!$K$2&lt;&gt;"Pôle",C771&lt;&gt;""),1,"")</f>
        <v/>
      </c>
      <c r="M771" s="501" t="str">
        <f t="shared" si="122"/>
        <v/>
      </c>
      <c r="N771" s="502" t="str">
        <f t="shared" si="123"/>
        <v/>
      </c>
      <c r="O771" s="501" t="str">
        <f t="shared" si="119"/>
        <v/>
      </c>
      <c r="P771" s="63" t="str">
        <f t="shared" si="120"/>
        <v/>
      </c>
      <c r="Q771" s="63"/>
      <c r="R771" s="63"/>
      <c r="S771" s="648"/>
    </row>
    <row r="772" spans="1:19" hidden="1">
      <c r="A772" s="465"/>
      <c r="B772" s="466"/>
      <c r="C772" s="467"/>
      <c r="D772" s="467"/>
      <c r="E772" s="468"/>
      <c r="F772" s="467"/>
      <c r="G772" s="642"/>
      <c r="H772" s="379" cm="1">
        <f t="array" ref="H772">IF(B772&lt;&gt;"",INDEX(KM!$C$5:$C$20,MATCH(1,($B772&gt;=KM!$A$5:$A$20)*($B772&lt;=KM!$B$5:$B$20),0)),0)</f>
        <v>0</v>
      </c>
      <c r="I772" s="63">
        <f t="shared" si="121"/>
        <v>0</v>
      </c>
      <c r="J772" s="474"/>
      <c r="K772" s="494"/>
      <c r="L772" s="496" t="str">
        <f>IF(AND('1B Tableau financier'!$K$2&lt;&gt;"Pôle",C772&lt;&gt;""),1,"")</f>
        <v/>
      </c>
      <c r="M772" s="501" t="str">
        <f t="shared" si="122"/>
        <v/>
      </c>
      <c r="N772" s="502" t="str">
        <f t="shared" si="123"/>
        <v/>
      </c>
      <c r="O772" s="501" t="str">
        <f t="shared" si="119"/>
        <v/>
      </c>
      <c r="P772" s="63" t="str">
        <f t="shared" si="120"/>
        <v/>
      </c>
      <c r="Q772" s="63"/>
      <c r="R772" s="63"/>
      <c r="S772" s="648"/>
    </row>
    <row r="773" spans="1:19" hidden="1">
      <c r="A773" s="465"/>
      <c r="B773" s="466"/>
      <c r="C773" s="467"/>
      <c r="D773" s="467"/>
      <c r="E773" s="468"/>
      <c r="F773" s="467"/>
      <c r="G773" s="642"/>
      <c r="H773" s="379" cm="1">
        <f t="array" ref="H773">IF(B773&lt;&gt;"",INDEX(KM!$C$5:$C$20,MATCH(1,($B773&gt;=KM!$A$5:$A$20)*($B773&lt;=KM!$B$5:$B$20),0)),0)</f>
        <v>0</v>
      </c>
      <c r="I773" s="63">
        <f t="shared" si="121"/>
        <v>0</v>
      </c>
      <c r="J773" s="474"/>
      <c r="K773" s="494"/>
      <c r="L773" s="496" t="str">
        <f>IF(AND('1B Tableau financier'!$K$2&lt;&gt;"Pôle",C773&lt;&gt;""),1,"")</f>
        <v/>
      </c>
      <c r="M773" s="501" t="str">
        <f t="shared" si="122"/>
        <v/>
      </c>
      <c r="N773" s="502" t="str">
        <f t="shared" si="123"/>
        <v/>
      </c>
      <c r="O773" s="501" t="str">
        <f t="shared" si="119"/>
        <v/>
      </c>
      <c r="P773" s="63" t="str">
        <f t="shared" si="120"/>
        <v/>
      </c>
      <c r="Q773" s="63"/>
      <c r="R773" s="63"/>
      <c r="S773" s="648"/>
    </row>
    <row r="774" spans="1:19" hidden="1">
      <c r="A774" s="465"/>
      <c r="B774" s="466"/>
      <c r="C774" s="467"/>
      <c r="D774" s="467"/>
      <c r="E774" s="468"/>
      <c r="F774" s="467"/>
      <c r="G774" s="642"/>
      <c r="H774" s="379" cm="1">
        <f t="array" ref="H774">IF(B774&lt;&gt;"",INDEX(KM!$C$5:$C$20,MATCH(1,($B774&gt;=KM!$A$5:$A$20)*($B774&lt;=KM!$B$5:$B$20),0)),0)</f>
        <v>0</v>
      </c>
      <c r="I774" s="63">
        <f t="shared" si="121"/>
        <v>0</v>
      </c>
      <c r="J774" s="474"/>
      <c r="K774" s="494"/>
      <c r="L774" s="496" t="str">
        <f>IF(AND('1B Tableau financier'!$K$2&lt;&gt;"Pôle",C774&lt;&gt;""),1,"")</f>
        <v/>
      </c>
      <c r="M774" s="501" t="str">
        <f t="shared" si="122"/>
        <v/>
      </c>
      <c r="N774" s="502" t="str">
        <f t="shared" si="123"/>
        <v/>
      </c>
      <c r="O774" s="501" t="str">
        <f t="shared" si="119"/>
        <v/>
      </c>
      <c r="P774" s="63" t="str">
        <f t="shared" si="120"/>
        <v/>
      </c>
      <c r="Q774" s="63"/>
      <c r="R774" s="63"/>
      <c r="S774" s="648"/>
    </row>
    <row r="775" spans="1:19" hidden="1">
      <c r="A775" s="465"/>
      <c r="B775" s="466"/>
      <c r="C775" s="467"/>
      <c r="D775" s="467"/>
      <c r="E775" s="468"/>
      <c r="F775" s="467"/>
      <c r="G775" s="642"/>
      <c r="H775" s="379" cm="1">
        <f t="array" ref="H775">IF(B775&lt;&gt;"",INDEX(KM!$C$5:$C$20,MATCH(1,($B775&gt;=KM!$A$5:$A$20)*($B775&lt;=KM!$B$5:$B$20),0)),0)</f>
        <v>0</v>
      </c>
      <c r="I775" s="63">
        <f t="shared" si="121"/>
        <v>0</v>
      </c>
      <c r="J775" s="474"/>
      <c r="K775" s="494"/>
      <c r="L775" s="496" t="str">
        <f>IF(AND('1B Tableau financier'!$K$2&lt;&gt;"Pôle",C775&lt;&gt;""),1,"")</f>
        <v/>
      </c>
      <c r="M775" s="501" t="str">
        <f t="shared" si="122"/>
        <v/>
      </c>
      <c r="N775" s="502" t="str">
        <f t="shared" si="123"/>
        <v/>
      </c>
      <c r="O775" s="501" t="str">
        <f t="shared" si="119"/>
        <v/>
      </c>
      <c r="P775" s="63" t="str">
        <f t="shared" si="120"/>
        <v/>
      </c>
      <c r="Q775" s="63"/>
      <c r="R775" s="63"/>
      <c r="S775" s="648"/>
    </row>
    <row r="776" spans="1:19" hidden="1">
      <c r="A776" s="465"/>
      <c r="B776" s="466"/>
      <c r="C776" s="467"/>
      <c r="D776" s="467"/>
      <c r="E776" s="468"/>
      <c r="F776" s="467"/>
      <c r="G776" s="642"/>
      <c r="H776" s="379" cm="1">
        <f t="array" ref="H776">IF(B776&lt;&gt;"",INDEX(KM!$C$5:$C$20,MATCH(1,($B776&gt;=KM!$A$5:$A$20)*($B776&lt;=KM!$B$5:$B$20),0)),0)</f>
        <v>0</v>
      </c>
      <c r="I776" s="63">
        <f t="shared" si="121"/>
        <v>0</v>
      </c>
      <c r="J776" s="474"/>
      <c r="K776" s="494"/>
      <c r="L776" s="496" t="str">
        <f>IF(AND('1B Tableau financier'!$K$2&lt;&gt;"Pôle",C776&lt;&gt;""),1,"")</f>
        <v/>
      </c>
      <c r="M776" s="501" t="str">
        <f t="shared" si="122"/>
        <v/>
      </c>
      <c r="N776" s="502" t="str">
        <f t="shared" si="123"/>
        <v/>
      </c>
      <c r="O776" s="501" t="str">
        <f t="shared" si="119"/>
        <v/>
      </c>
      <c r="P776" s="63" t="str">
        <f t="shared" si="120"/>
        <v/>
      </c>
      <c r="Q776" s="63"/>
      <c r="R776" s="63"/>
      <c r="S776" s="648"/>
    </row>
    <row r="777" spans="1:19" hidden="1">
      <c r="A777" s="465"/>
      <c r="B777" s="466"/>
      <c r="C777" s="467"/>
      <c r="D777" s="467"/>
      <c r="E777" s="468"/>
      <c r="F777" s="467"/>
      <c r="G777" s="642"/>
      <c r="H777" s="379" cm="1">
        <f t="array" ref="H777">IF(B777&lt;&gt;"",INDEX(KM!$C$5:$C$20,MATCH(1,($B777&gt;=KM!$A$5:$A$20)*($B777&lt;=KM!$B$5:$B$20),0)),0)</f>
        <v>0</v>
      </c>
      <c r="I777" s="63">
        <f t="shared" si="121"/>
        <v>0</v>
      </c>
      <c r="J777" s="474"/>
      <c r="K777" s="494"/>
      <c r="L777" s="496" t="str">
        <f>IF(AND('1B Tableau financier'!$K$2&lt;&gt;"Pôle",C777&lt;&gt;""),1,"")</f>
        <v/>
      </c>
      <c r="M777" s="501" t="str">
        <f t="shared" si="122"/>
        <v/>
      </c>
      <c r="N777" s="502" t="str">
        <f t="shared" si="123"/>
        <v/>
      </c>
      <c r="O777" s="501" t="str">
        <f t="shared" si="119"/>
        <v/>
      </c>
      <c r="P777" s="63" t="str">
        <f t="shared" si="120"/>
        <v/>
      </c>
      <c r="Q777" s="63"/>
      <c r="R777" s="63"/>
      <c r="S777" s="648"/>
    </row>
    <row r="778" spans="1:19" hidden="1">
      <c r="A778" s="465"/>
      <c r="B778" s="466"/>
      <c r="C778" s="467"/>
      <c r="D778" s="467"/>
      <c r="E778" s="468"/>
      <c r="F778" s="467"/>
      <c r="G778" s="642"/>
      <c r="H778" s="379" cm="1">
        <f t="array" ref="H778">IF(B778&lt;&gt;"",INDEX(KM!$C$5:$C$20,MATCH(1,($B778&gt;=KM!$A$5:$A$20)*($B778&lt;=KM!$B$5:$B$20),0)),0)</f>
        <v>0</v>
      </c>
      <c r="I778" s="63">
        <f t="shared" si="121"/>
        <v>0</v>
      </c>
      <c r="J778" s="474"/>
      <c r="K778" s="494"/>
      <c r="L778" s="496" t="str">
        <f>IF(AND('1B Tableau financier'!$K$2&lt;&gt;"Pôle",C778&lt;&gt;""),1,"")</f>
        <v/>
      </c>
      <c r="M778" s="501" t="str">
        <f t="shared" si="122"/>
        <v/>
      </c>
      <c r="N778" s="502" t="str">
        <f t="shared" si="123"/>
        <v/>
      </c>
      <c r="O778" s="501" t="str">
        <f t="shared" si="119"/>
        <v/>
      </c>
      <c r="P778" s="63" t="str">
        <f t="shared" si="120"/>
        <v/>
      </c>
      <c r="Q778" s="63"/>
      <c r="R778" s="63"/>
      <c r="S778" s="648"/>
    </row>
    <row r="779" spans="1:19" hidden="1">
      <c r="A779" s="469"/>
      <c r="B779" s="466"/>
      <c r="C779" s="467"/>
      <c r="D779" s="467"/>
      <c r="E779" s="468"/>
      <c r="F779" s="467"/>
      <c r="G779" s="642"/>
      <c r="H779" s="379" cm="1">
        <f t="array" ref="H779">IF(B779&lt;&gt;"",INDEX(KM!$C$5:$C$20,MATCH(1,($B779&gt;=KM!$A$5:$A$20)*($B779&lt;=KM!$B$5:$B$20),0)),0)</f>
        <v>0</v>
      </c>
      <c r="I779" s="63">
        <f t="shared" si="115"/>
        <v>0</v>
      </c>
      <c r="J779" s="474"/>
      <c r="K779" s="494"/>
      <c r="L779" s="496" t="str">
        <f>IF(AND('1B Tableau financier'!$K$2&lt;&gt;"Pôle",C779&lt;&gt;""),1,"")</f>
        <v/>
      </c>
      <c r="M779" s="501" t="str">
        <f t="shared" si="111"/>
        <v/>
      </c>
      <c r="N779" s="502" t="str">
        <f t="shared" si="112"/>
        <v/>
      </c>
      <c r="O779" s="501" t="str">
        <f t="shared" si="119"/>
        <v/>
      </c>
      <c r="P779" s="63" t="str">
        <f t="shared" si="120"/>
        <v/>
      </c>
      <c r="Q779" s="63"/>
      <c r="R779" s="63"/>
      <c r="S779" s="648"/>
    </row>
    <row r="780" spans="1:19" ht="15.75" thickBot="1">
      <c r="A780" s="470"/>
      <c r="B780" s="471"/>
      <c r="C780" s="472"/>
      <c r="D780" s="472"/>
      <c r="E780" s="473"/>
      <c r="F780" s="472"/>
      <c r="G780" s="643"/>
      <c r="H780" s="380" cm="1">
        <f t="array" ref="H780">IF(B780&lt;&gt;"",INDEX(KM!$C$5:$C$20,MATCH(1,($B780&gt;=KM!$A$5:$A$20)*($B780&lt;=KM!$B$5:$B$20),0)),0)</f>
        <v>0</v>
      </c>
      <c r="I780" s="64">
        <f>G780*H780</f>
        <v>0</v>
      </c>
      <c r="J780" s="475"/>
      <c r="K780" s="495"/>
      <c r="L780" s="497" t="str">
        <f>IF(AND('1B Tableau financier'!$K$2&lt;&gt;"Pôle",C780&lt;&gt;""),1,"")</f>
        <v/>
      </c>
      <c r="M780" s="503" t="str">
        <f t="shared" si="111"/>
        <v/>
      </c>
      <c r="N780" s="504" t="str">
        <f t="shared" si="112"/>
        <v/>
      </c>
      <c r="O780" s="501" t="str">
        <f t="shared" si="119"/>
        <v/>
      </c>
      <c r="P780" s="63" t="str">
        <f t="shared" si="120"/>
        <v/>
      </c>
      <c r="Q780" s="63"/>
      <c r="R780" s="63"/>
      <c r="S780" s="648"/>
    </row>
    <row r="781" spans="1:19" ht="15.75" thickBot="1">
      <c r="F781" s="458"/>
      <c r="G781" s="661"/>
      <c r="H781" s="661"/>
      <c r="I781" s="661"/>
      <c r="J781" s="662" t="str">
        <f>"Montant total des frais de déplacement pour "&amp;C688</f>
        <v>Montant total des frais de déplacement pour 0</v>
      </c>
      <c r="K781" s="662"/>
      <c r="L781" s="662"/>
      <c r="M781" s="641">
        <f t="shared" ref="M781:R781" si="124">SUM(M690:M780)</f>
        <v>0</v>
      </c>
      <c r="N781" s="641">
        <f t="shared" si="124"/>
        <v>0</v>
      </c>
      <c r="O781" s="641">
        <f t="shared" si="124"/>
        <v>0</v>
      </c>
      <c r="P781" s="641">
        <f t="shared" si="124"/>
        <v>0</v>
      </c>
      <c r="Q781" s="653">
        <f t="shared" si="124"/>
        <v>0</v>
      </c>
      <c r="R781" s="653">
        <f t="shared" si="124"/>
        <v>0</v>
      </c>
      <c r="S781" s="649"/>
    </row>
    <row r="783" spans="1:19" ht="15.75" thickBot="1"/>
    <row r="784" spans="1:19" ht="16.5" thickBot="1">
      <c r="A784" s="428" t="s">
        <v>296</v>
      </c>
      <c r="B784" s="429"/>
      <c r="C784" s="430">
        <f>'1C TSsalarié9'!$B$8</f>
        <v>0</v>
      </c>
      <c r="D784" s="431"/>
      <c r="E784" s="431"/>
      <c r="F784" s="1288" t="s">
        <v>273</v>
      </c>
      <c r="G784" s="1290" t="s">
        <v>274</v>
      </c>
      <c r="H784" s="1291"/>
      <c r="I784" s="1291"/>
      <c r="J784" s="1306"/>
      <c r="K784" s="1304" t="s">
        <v>275</v>
      </c>
      <c r="L784" s="1288" t="s">
        <v>276</v>
      </c>
      <c r="M784" s="1288" t="s">
        <v>277</v>
      </c>
      <c r="N784" s="1288" t="s">
        <v>278</v>
      </c>
      <c r="O784" s="1103" t="s">
        <v>64</v>
      </c>
      <c r="P784" s="1104"/>
      <c r="Q784" s="1104"/>
      <c r="R784" s="1104"/>
      <c r="S784" s="1105"/>
    </row>
    <row r="785" spans="1:19" ht="51.75" thickBot="1">
      <c r="A785" s="432" t="s">
        <v>279</v>
      </c>
      <c r="B785" s="433" t="s">
        <v>289</v>
      </c>
      <c r="C785" s="434" t="s">
        <v>281</v>
      </c>
      <c r="D785" s="434" t="s">
        <v>282</v>
      </c>
      <c r="E785" s="435" t="s">
        <v>283</v>
      </c>
      <c r="F785" s="1289"/>
      <c r="G785" s="436" t="s">
        <v>284</v>
      </c>
      <c r="H785" s="437" t="s">
        <v>285</v>
      </c>
      <c r="I785" s="437" t="s">
        <v>286</v>
      </c>
      <c r="J785" s="436" t="s">
        <v>287</v>
      </c>
      <c r="K785" s="1305"/>
      <c r="L785" s="1289"/>
      <c r="M785" s="1289"/>
      <c r="N785" s="1289"/>
      <c r="O785" s="219" t="s">
        <v>95</v>
      </c>
      <c r="P785" s="639" t="s">
        <v>96</v>
      </c>
      <c r="Q785" s="220" t="s">
        <v>97</v>
      </c>
      <c r="R785" s="220" t="s">
        <v>98</v>
      </c>
      <c r="S785" s="640" t="s">
        <v>67</v>
      </c>
    </row>
    <row r="786" spans="1:19">
      <c r="A786" s="461"/>
      <c r="B786" s="462"/>
      <c r="C786" s="463"/>
      <c r="D786" s="463"/>
      <c r="E786" s="464"/>
      <c r="F786" s="463"/>
      <c r="G786" s="642"/>
      <c r="H786" s="379" cm="1">
        <f t="array" ref="H786">IF(B786&lt;&gt;"",INDEX(KM!$C$5:$C$20,MATCH(1,($B786&gt;=KM!$A$5:$A$20)*($B786&lt;=KM!$B$5:$B$20),0)),0)</f>
        <v>0</v>
      </c>
      <c r="I786" s="62">
        <f>G786*H786</f>
        <v>0</v>
      </c>
      <c r="J786" s="474"/>
      <c r="K786" s="498"/>
      <c r="L786" s="496" t="str">
        <f>IF(AND('1B Tableau financier'!$K$2&lt;&gt;"Pôle",C786&lt;&gt;""),1,"")</f>
        <v/>
      </c>
      <c r="M786" s="499" t="str">
        <f>IF(L786=1,I786+J786+K786,"")</f>
        <v/>
      </c>
      <c r="N786" s="500" t="str">
        <f>IF(L786=2,(I786+J786+K786)/2,"")</f>
        <v/>
      </c>
      <c r="O786" s="499" t="str">
        <f>IF(M786="","",M786-Q786)</f>
        <v/>
      </c>
      <c r="P786" s="62" t="str">
        <f>IF(N786="","",N786-R786)</f>
        <v/>
      </c>
      <c r="Q786" s="62"/>
      <c r="R786" s="62"/>
      <c r="S786" s="647"/>
    </row>
    <row r="787" spans="1:19">
      <c r="A787" s="465"/>
      <c r="B787" s="466"/>
      <c r="C787" s="467"/>
      <c r="D787" s="467"/>
      <c r="E787" s="468"/>
      <c r="F787" s="467"/>
      <c r="G787" s="642"/>
      <c r="H787" s="379" cm="1">
        <f t="array" ref="H787">IF(B787&lt;&gt;"",INDEX(KM!$C$5:$C$20,MATCH(1,($B787&gt;=KM!$A$5:$A$20)*($B787&lt;=KM!$B$5:$B$20),0)),0)</f>
        <v>0</v>
      </c>
      <c r="I787" s="63">
        <f>G787*H787</f>
        <v>0</v>
      </c>
      <c r="J787" s="474"/>
      <c r="K787" s="494"/>
      <c r="L787" s="496" t="str">
        <f>IF(AND('1B Tableau financier'!$K$2&lt;&gt;"Pôle",C787&lt;&gt;""),1,"")</f>
        <v/>
      </c>
      <c r="M787" s="501" t="str">
        <f t="shared" ref="M787:M876" si="125">IF(L787=1,I787+J787+K787,"")</f>
        <v/>
      </c>
      <c r="N787" s="502" t="str">
        <f t="shared" ref="N787:N876" si="126">IF(L787=2,(I787+J787+K787)/2,"")</f>
        <v/>
      </c>
      <c r="O787" s="501" t="str">
        <f t="shared" ref="O787:O850" si="127">IF(M787="","",M787-Q787)</f>
        <v/>
      </c>
      <c r="P787" s="63" t="str">
        <f t="shared" ref="P787:P850" si="128">IF(N787="","",N787-R787)</f>
        <v/>
      </c>
      <c r="Q787" s="63"/>
      <c r="R787" s="63"/>
      <c r="S787" s="648"/>
    </row>
    <row r="788" spans="1:19">
      <c r="A788" s="465"/>
      <c r="B788" s="466"/>
      <c r="C788" s="467"/>
      <c r="D788" s="467"/>
      <c r="E788" s="468"/>
      <c r="F788" s="467"/>
      <c r="G788" s="642"/>
      <c r="H788" s="379" cm="1">
        <f t="array" ref="H788">IF(B788&lt;&gt;"",INDEX(KM!$C$5:$C$20,MATCH(1,($B788&gt;=KM!$A$5:$A$20)*($B788&lt;=KM!$B$5:$B$20),0)),0)</f>
        <v>0</v>
      </c>
      <c r="I788" s="63">
        <f t="shared" ref="I788:I875" si="129">G788*H788</f>
        <v>0</v>
      </c>
      <c r="J788" s="474"/>
      <c r="K788" s="494"/>
      <c r="L788" s="496" t="str">
        <f>IF(AND('1B Tableau financier'!$K$2&lt;&gt;"Pôle",C788&lt;&gt;""),1,"")</f>
        <v/>
      </c>
      <c r="M788" s="501" t="str">
        <f t="shared" si="125"/>
        <v/>
      </c>
      <c r="N788" s="502" t="str">
        <f t="shared" si="126"/>
        <v/>
      </c>
      <c r="O788" s="501" t="str">
        <f t="shared" si="127"/>
        <v/>
      </c>
      <c r="P788" s="63" t="str">
        <f t="shared" si="128"/>
        <v/>
      </c>
      <c r="Q788" s="63"/>
      <c r="R788" s="63"/>
      <c r="S788" s="648"/>
    </row>
    <row r="789" spans="1:19">
      <c r="A789" s="465"/>
      <c r="B789" s="466"/>
      <c r="C789" s="467"/>
      <c r="D789" s="467"/>
      <c r="E789" s="468"/>
      <c r="F789" s="467"/>
      <c r="G789" s="642"/>
      <c r="H789" s="379" cm="1">
        <f t="array" ref="H789">IF(B789&lt;&gt;"",INDEX(KM!$C$5:$C$20,MATCH(1,($B789&gt;=KM!$A$5:$A$20)*($B789&lt;=KM!$B$5:$B$20),0)),0)</f>
        <v>0</v>
      </c>
      <c r="I789" s="63">
        <f t="shared" si="129"/>
        <v>0</v>
      </c>
      <c r="J789" s="474"/>
      <c r="K789" s="494"/>
      <c r="L789" s="496" t="str">
        <f>IF(AND('1B Tableau financier'!$K$2&lt;&gt;"Pôle",C789&lt;&gt;""),1,"")</f>
        <v/>
      </c>
      <c r="M789" s="501" t="str">
        <f t="shared" si="125"/>
        <v/>
      </c>
      <c r="N789" s="502" t="str">
        <f t="shared" si="126"/>
        <v/>
      </c>
      <c r="O789" s="501" t="str">
        <f t="shared" si="127"/>
        <v/>
      </c>
      <c r="P789" s="63" t="str">
        <f t="shared" si="128"/>
        <v/>
      </c>
      <c r="Q789" s="63"/>
      <c r="R789" s="63"/>
      <c r="S789" s="648"/>
    </row>
    <row r="790" spans="1:19">
      <c r="A790" s="465"/>
      <c r="B790" s="466"/>
      <c r="C790" s="467"/>
      <c r="D790" s="467"/>
      <c r="E790" s="468"/>
      <c r="F790" s="467"/>
      <c r="G790" s="642"/>
      <c r="H790" s="379" cm="1">
        <f t="array" ref="H790">IF(B790&lt;&gt;"",INDEX(KM!$C$5:$C$20,MATCH(1,($B790&gt;=KM!$A$5:$A$20)*($B790&lt;=KM!$B$5:$B$20),0)),0)</f>
        <v>0</v>
      </c>
      <c r="I790" s="63">
        <f t="shared" si="129"/>
        <v>0</v>
      </c>
      <c r="J790" s="474"/>
      <c r="K790" s="494"/>
      <c r="L790" s="496" t="str">
        <f>IF(AND('1B Tableau financier'!$K$2&lt;&gt;"Pôle",C790&lt;&gt;""),1,"")</f>
        <v/>
      </c>
      <c r="M790" s="501" t="str">
        <f t="shared" si="125"/>
        <v/>
      </c>
      <c r="N790" s="502" t="str">
        <f t="shared" si="126"/>
        <v/>
      </c>
      <c r="O790" s="501" t="str">
        <f t="shared" si="127"/>
        <v/>
      </c>
      <c r="P790" s="63" t="str">
        <f t="shared" si="128"/>
        <v/>
      </c>
      <c r="Q790" s="63"/>
      <c r="R790" s="63"/>
      <c r="S790" s="648"/>
    </row>
    <row r="791" spans="1:19">
      <c r="A791" s="465"/>
      <c r="B791" s="466"/>
      <c r="C791" s="467"/>
      <c r="D791" s="467"/>
      <c r="E791" s="468"/>
      <c r="F791" s="467"/>
      <c r="G791" s="642"/>
      <c r="H791" s="379" cm="1">
        <f t="array" ref="H791">IF(B791&lt;&gt;"",INDEX(KM!$C$5:$C$20,MATCH(1,($B791&gt;=KM!$A$5:$A$20)*($B791&lt;=KM!$B$5:$B$20),0)),0)</f>
        <v>0</v>
      </c>
      <c r="I791" s="63">
        <f t="shared" si="129"/>
        <v>0</v>
      </c>
      <c r="J791" s="474"/>
      <c r="K791" s="494"/>
      <c r="L791" s="496" t="str">
        <f>IF(AND('1B Tableau financier'!$K$2&lt;&gt;"Pôle",C791&lt;&gt;""),1,"")</f>
        <v/>
      </c>
      <c r="M791" s="501" t="str">
        <f t="shared" si="125"/>
        <v/>
      </c>
      <c r="N791" s="502" t="str">
        <f t="shared" si="126"/>
        <v/>
      </c>
      <c r="O791" s="501" t="str">
        <f t="shared" si="127"/>
        <v/>
      </c>
      <c r="P791" s="63" t="str">
        <f t="shared" si="128"/>
        <v/>
      </c>
      <c r="Q791" s="63"/>
      <c r="R791" s="63"/>
      <c r="S791" s="648"/>
    </row>
    <row r="792" spans="1:19">
      <c r="A792" s="465"/>
      <c r="B792" s="466"/>
      <c r="C792" s="467"/>
      <c r="D792" s="467"/>
      <c r="E792" s="468"/>
      <c r="F792" s="467"/>
      <c r="G792" s="642"/>
      <c r="H792" s="379" cm="1">
        <f t="array" ref="H792">IF(B792&lt;&gt;"",INDEX(KM!$C$5:$C$20,MATCH(1,($B792&gt;=KM!$A$5:$A$20)*($B792&lt;=KM!$B$5:$B$20),0)),0)</f>
        <v>0</v>
      </c>
      <c r="I792" s="63">
        <f t="shared" si="129"/>
        <v>0</v>
      </c>
      <c r="J792" s="474"/>
      <c r="K792" s="494"/>
      <c r="L792" s="496" t="str">
        <f>IF(AND('1B Tableau financier'!$K$2&lt;&gt;"Pôle",C792&lt;&gt;""),1,"")</f>
        <v/>
      </c>
      <c r="M792" s="501" t="str">
        <f t="shared" si="125"/>
        <v/>
      </c>
      <c r="N792" s="502" t="str">
        <f t="shared" si="126"/>
        <v/>
      </c>
      <c r="O792" s="501" t="str">
        <f t="shared" si="127"/>
        <v/>
      </c>
      <c r="P792" s="63" t="str">
        <f t="shared" si="128"/>
        <v/>
      </c>
      <c r="Q792" s="63"/>
      <c r="R792" s="63"/>
      <c r="S792" s="648"/>
    </row>
    <row r="793" spans="1:19">
      <c r="A793" s="465"/>
      <c r="B793" s="466"/>
      <c r="C793" s="467"/>
      <c r="D793" s="467"/>
      <c r="E793" s="468"/>
      <c r="F793" s="467"/>
      <c r="G793" s="642"/>
      <c r="H793" s="379" cm="1">
        <f t="array" ref="H793">IF(B793&lt;&gt;"",INDEX(KM!$C$5:$C$20,MATCH(1,($B793&gt;=KM!$A$5:$A$20)*($B793&lt;=KM!$B$5:$B$20),0)),0)</f>
        <v>0</v>
      </c>
      <c r="I793" s="63">
        <f t="shared" si="129"/>
        <v>0</v>
      </c>
      <c r="J793" s="474"/>
      <c r="K793" s="494"/>
      <c r="L793" s="496" t="str">
        <f>IF(AND('1B Tableau financier'!$K$2&lt;&gt;"Pôle",C793&lt;&gt;""),1,"")</f>
        <v/>
      </c>
      <c r="M793" s="501" t="str">
        <f t="shared" si="125"/>
        <v/>
      </c>
      <c r="N793" s="502" t="str">
        <f t="shared" si="126"/>
        <v/>
      </c>
      <c r="O793" s="501" t="str">
        <f t="shared" si="127"/>
        <v/>
      </c>
      <c r="P793" s="63" t="str">
        <f t="shared" si="128"/>
        <v/>
      </c>
      <c r="Q793" s="63"/>
      <c r="R793" s="63"/>
      <c r="S793" s="648"/>
    </row>
    <row r="794" spans="1:19">
      <c r="A794" s="465"/>
      <c r="B794" s="466"/>
      <c r="C794" s="467"/>
      <c r="D794" s="467"/>
      <c r="E794" s="468"/>
      <c r="F794" s="467"/>
      <c r="G794" s="642"/>
      <c r="H794" s="379" cm="1">
        <f t="array" ref="H794">IF(B794&lt;&gt;"",INDEX(KM!$C$5:$C$20,MATCH(1,($B794&gt;=KM!$A$5:$A$20)*($B794&lt;=KM!$B$5:$B$20),0)),0)</f>
        <v>0</v>
      </c>
      <c r="I794" s="63">
        <f t="shared" si="129"/>
        <v>0</v>
      </c>
      <c r="J794" s="474"/>
      <c r="K794" s="494"/>
      <c r="L794" s="496" t="str">
        <f>IF(AND('1B Tableau financier'!$K$2&lt;&gt;"Pôle",C794&lt;&gt;""),1,"")</f>
        <v/>
      </c>
      <c r="M794" s="501" t="str">
        <f t="shared" si="125"/>
        <v/>
      </c>
      <c r="N794" s="502" t="str">
        <f t="shared" si="126"/>
        <v/>
      </c>
      <c r="O794" s="501" t="str">
        <f t="shared" si="127"/>
        <v/>
      </c>
      <c r="P794" s="63" t="str">
        <f t="shared" si="128"/>
        <v/>
      </c>
      <c r="Q794" s="63"/>
      <c r="R794" s="63"/>
      <c r="S794" s="648"/>
    </row>
    <row r="795" spans="1:19">
      <c r="A795" s="465"/>
      <c r="B795" s="466"/>
      <c r="C795" s="467"/>
      <c r="D795" s="467"/>
      <c r="E795" s="468"/>
      <c r="F795" s="467"/>
      <c r="G795" s="642"/>
      <c r="H795" s="379" cm="1">
        <f t="array" ref="H795">IF(B795&lt;&gt;"",INDEX(KM!$C$5:$C$20,MATCH(1,($B795&gt;=KM!$A$5:$A$20)*($B795&lt;=KM!$B$5:$B$20),0)),0)</f>
        <v>0</v>
      </c>
      <c r="I795" s="63">
        <f t="shared" si="129"/>
        <v>0</v>
      </c>
      <c r="J795" s="474"/>
      <c r="K795" s="494"/>
      <c r="L795" s="496" t="str">
        <f>IF(AND('1B Tableau financier'!$K$2&lt;&gt;"Pôle",C795&lt;&gt;""),1,"")</f>
        <v/>
      </c>
      <c r="M795" s="501" t="str">
        <f t="shared" si="125"/>
        <v/>
      </c>
      <c r="N795" s="502" t="str">
        <f t="shared" si="126"/>
        <v/>
      </c>
      <c r="O795" s="501" t="str">
        <f t="shared" si="127"/>
        <v/>
      </c>
      <c r="P795" s="63" t="str">
        <f t="shared" si="128"/>
        <v/>
      </c>
      <c r="Q795" s="63"/>
      <c r="R795" s="63"/>
      <c r="S795" s="648"/>
    </row>
    <row r="796" spans="1:19">
      <c r="A796" s="465"/>
      <c r="B796" s="466"/>
      <c r="C796" s="467"/>
      <c r="D796" s="467"/>
      <c r="E796" s="468"/>
      <c r="F796" s="467"/>
      <c r="G796" s="642"/>
      <c r="H796" s="379" cm="1">
        <f t="array" ref="H796">IF(B796&lt;&gt;"",INDEX(KM!$C$5:$C$20,MATCH(1,($B796&gt;=KM!$A$5:$A$20)*($B796&lt;=KM!$B$5:$B$20),0)),0)</f>
        <v>0</v>
      </c>
      <c r="I796" s="63">
        <f t="shared" si="129"/>
        <v>0</v>
      </c>
      <c r="J796" s="474"/>
      <c r="K796" s="494"/>
      <c r="L796" s="496" t="str">
        <f>IF(AND('1B Tableau financier'!$K$2&lt;&gt;"Pôle",C796&lt;&gt;""),1,"")</f>
        <v/>
      </c>
      <c r="M796" s="501" t="str">
        <f t="shared" si="125"/>
        <v/>
      </c>
      <c r="N796" s="502" t="str">
        <f t="shared" si="126"/>
        <v/>
      </c>
      <c r="O796" s="501" t="str">
        <f t="shared" si="127"/>
        <v/>
      </c>
      <c r="P796" s="63" t="str">
        <f t="shared" si="128"/>
        <v/>
      </c>
      <c r="Q796" s="63"/>
      <c r="R796" s="63"/>
      <c r="S796" s="648"/>
    </row>
    <row r="797" spans="1:19">
      <c r="A797" s="465"/>
      <c r="B797" s="466"/>
      <c r="C797" s="467"/>
      <c r="D797" s="467"/>
      <c r="E797" s="468"/>
      <c r="F797" s="467"/>
      <c r="G797" s="642"/>
      <c r="H797" s="379" cm="1">
        <f t="array" ref="H797">IF(B797&lt;&gt;"",INDEX(KM!$C$5:$C$20,MATCH(1,($B797&gt;=KM!$A$5:$A$20)*($B797&lt;=KM!$B$5:$B$20),0)),0)</f>
        <v>0</v>
      </c>
      <c r="I797" s="63">
        <f t="shared" si="129"/>
        <v>0</v>
      </c>
      <c r="J797" s="474"/>
      <c r="K797" s="494"/>
      <c r="L797" s="496" t="str">
        <f>IF(AND('1B Tableau financier'!$K$2&lt;&gt;"Pôle",C797&lt;&gt;""),1,"")</f>
        <v/>
      </c>
      <c r="M797" s="501" t="str">
        <f t="shared" si="125"/>
        <v/>
      </c>
      <c r="N797" s="502" t="str">
        <f t="shared" si="126"/>
        <v/>
      </c>
      <c r="O797" s="501" t="str">
        <f t="shared" si="127"/>
        <v/>
      </c>
      <c r="P797" s="63" t="str">
        <f t="shared" si="128"/>
        <v/>
      </c>
      <c r="Q797" s="63"/>
      <c r="R797" s="63"/>
      <c r="S797" s="648"/>
    </row>
    <row r="798" spans="1:19">
      <c r="A798" s="465"/>
      <c r="B798" s="466"/>
      <c r="C798" s="467"/>
      <c r="D798" s="467"/>
      <c r="E798" s="468"/>
      <c r="F798" s="467"/>
      <c r="G798" s="642"/>
      <c r="H798" s="379" cm="1">
        <f t="array" ref="H798">IF(B798&lt;&gt;"",INDEX(KM!$C$5:$C$20,MATCH(1,($B798&gt;=KM!$A$5:$A$20)*($B798&lt;=KM!$B$5:$B$20),0)),0)</f>
        <v>0</v>
      </c>
      <c r="I798" s="63">
        <f t="shared" si="129"/>
        <v>0</v>
      </c>
      <c r="J798" s="474"/>
      <c r="K798" s="494"/>
      <c r="L798" s="496" t="str">
        <f>IF(AND('1B Tableau financier'!$K$2&lt;&gt;"Pôle",C798&lt;&gt;""),1,"")</f>
        <v/>
      </c>
      <c r="M798" s="501" t="str">
        <f t="shared" si="125"/>
        <v/>
      </c>
      <c r="N798" s="502" t="str">
        <f t="shared" si="126"/>
        <v/>
      </c>
      <c r="O798" s="501" t="str">
        <f t="shared" si="127"/>
        <v/>
      </c>
      <c r="P798" s="63" t="str">
        <f t="shared" si="128"/>
        <v/>
      </c>
      <c r="Q798" s="63"/>
      <c r="R798" s="63"/>
      <c r="S798" s="648"/>
    </row>
    <row r="799" spans="1:19">
      <c r="A799" s="465"/>
      <c r="B799" s="466"/>
      <c r="C799" s="467"/>
      <c r="D799" s="467"/>
      <c r="E799" s="468"/>
      <c r="F799" s="467"/>
      <c r="G799" s="642"/>
      <c r="H799" s="379" cm="1">
        <f t="array" ref="H799">IF(B799&lt;&gt;"",INDEX(KM!$C$5:$C$20,MATCH(1,($B799&gt;=KM!$A$5:$A$20)*($B799&lt;=KM!$B$5:$B$20),0)),0)</f>
        <v>0</v>
      </c>
      <c r="I799" s="63">
        <f t="shared" si="129"/>
        <v>0</v>
      </c>
      <c r="J799" s="474"/>
      <c r="K799" s="494"/>
      <c r="L799" s="496" t="str">
        <f>IF(AND('1B Tableau financier'!$K$2&lt;&gt;"Pôle",C799&lt;&gt;""),1,"")</f>
        <v/>
      </c>
      <c r="M799" s="501" t="str">
        <f t="shared" si="125"/>
        <v/>
      </c>
      <c r="N799" s="502" t="str">
        <f t="shared" si="126"/>
        <v/>
      </c>
      <c r="O799" s="501" t="str">
        <f t="shared" si="127"/>
        <v/>
      </c>
      <c r="P799" s="63" t="str">
        <f t="shared" si="128"/>
        <v/>
      </c>
      <c r="Q799" s="63"/>
      <c r="R799" s="63"/>
      <c r="S799" s="648"/>
    </row>
    <row r="800" spans="1:19">
      <c r="A800" s="465"/>
      <c r="B800" s="466"/>
      <c r="C800" s="467"/>
      <c r="D800" s="467"/>
      <c r="E800" s="468"/>
      <c r="F800" s="467"/>
      <c r="G800" s="642"/>
      <c r="H800" s="379" cm="1">
        <f t="array" ref="H800">IF(B800&lt;&gt;"",INDEX(KM!$C$5:$C$20,MATCH(1,($B800&gt;=KM!$A$5:$A$20)*($B800&lt;=KM!$B$5:$B$20),0)),0)</f>
        <v>0</v>
      </c>
      <c r="I800" s="63">
        <f t="shared" si="129"/>
        <v>0</v>
      </c>
      <c r="J800" s="474"/>
      <c r="K800" s="494"/>
      <c r="L800" s="496" t="str">
        <f>IF(AND('1B Tableau financier'!$K$2&lt;&gt;"Pôle",C800&lt;&gt;""),1,"")</f>
        <v/>
      </c>
      <c r="M800" s="501" t="str">
        <f t="shared" si="125"/>
        <v/>
      </c>
      <c r="N800" s="502" t="str">
        <f t="shared" si="126"/>
        <v/>
      </c>
      <c r="O800" s="501" t="str">
        <f t="shared" si="127"/>
        <v/>
      </c>
      <c r="P800" s="63" t="str">
        <f t="shared" si="128"/>
        <v/>
      </c>
      <c r="Q800" s="63"/>
      <c r="R800" s="63"/>
      <c r="S800" s="648"/>
    </row>
    <row r="801" spans="1:19">
      <c r="A801" s="465"/>
      <c r="B801" s="466"/>
      <c r="C801" s="467"/>
      <c r="D801" s="467"/>
      <c r="E801" s="468"/>
      <c r="F801" s="467"/>
      <c r="G801" s="642"/>
      <c r="H801" s="379" cm="1">
        <f t="array" ref="H801">IF(B801&lt;&gt;"",INDEX(KM!$C$5:$C$20,MATCH(1,($B801&gt;=KM!$A$5:$A$20)*($B801&lt;=KM!$B$5:$B$20),0)),0)</f>
        <v>0</v>
      </c>
      <c r="I801" s="63">
        <f t="shared" si="129"/>
        <v>0</v>
      </c>
      <c r="J801" s="474"/>
      <c r="K801" s="494"/>
      <c r="L801" s="496" t="str">
        <f>IF(AND('1B Tableau financier'!$K$2&lt;&gt;"Pôle",C801&lt;&gt;""),1,"")</f>
        <v/>
      </c>
      <c r="M801" s="501" t="str">
        <f t="shared" si="125"/>
        <v/>
      </c>
      <c r="N801" s="502" t="str">
        <f t="shared" si="126"/>
        <v/>
      </c>
      <c r="O801" s="501" t="str">
        <f t="shared" si="127"/>
        <v/>
      </c>
      <c r="P801" s="63" t="str">
        <f t="shared" si="128"/>
        <v/>
      </c>
      <c r="Q801" s="63"/>
      <c r="R801" s="63"/>
      <c r="S801" s="648"/>
    </row>
    <row r="802" spans="1:19">
      <c r="A802" s="465"/>
      <c r="B802" s="466"/>
      <c r="C802" s="467"/>
      <c r="D802" s="467"/>
      <c r="E802" s="468"/>
      <c r="F802" s="467"/>
      <c r="G802" s="642"/>
      <c r="H802" s="379" cm="1">
        <f t="array" ref="H802">IF(B802&lt;&gt;"",INDEX(KM!$C$5:$C$20,MATCH(1,($B802&gt;=KM!$A$5:$A$20)*($B802&lt;=KM!$B$5:$B$20),0)),0)</f>
        <v>0</v>
      </c>
      <c r="I802" s="63">
        <f t="shared" si="129"/>
        <v>0</v>
      </c>
      <c r="J802" s="474"/>
      <c r="K802" s="494"/>
      <c r="L802" s="496" t="str">
        <f>IF(AND('1B Tableau financier'!$K$2&lt;&gt;"Pôle",C802&lt;&gt;""),1,"")</f>
        <v/>
      </c>
      <c r="M802" s="501" t="str">
        <f t="shared" si="125"/>
        <v/>
      </c>
      <c r="N802" s="502" t="str">
        <f t="shared" si="126"/>
        <v/>
      </c>
      <c r="O802" s="501" t="str">
        <f t="shared" si="127"/>
        <v/>
      </c>
      <c r="P802" s="63" t="str">
        <f t="shared" si="128"/>
        <v/>
      </c>
      <c r="Q802" s="63"/>
      <c r="R802" s="63"/>
      <c r="S802" s="648"/>
    </row>
    <row r="803" spans="1:19">
      <c r="A803" s="465"/>
      <c r="B803" s="466"/>
      <c r="C803" s="467"/>
      <c r="D803" s="467"/>
      <c r="E803" s="468"/>
      <c r="F803" s="467"/>
      <c r="G803" s="642"/>
      <c r="H803" s="379" cm="1">
        <f t="array" ref="H803">IF(B803&lt;&gt;"",INDEX(KM!$C$5:$C$20,MATCH(1,($B803&gt;=KM!$A$5:$A$20)*($B803&lt;=KM!$B$5:$B$20),0)),0)</f>
        <v>0</v>
      </c>
      <c r="I803" s="63">
        <f t="shared" si="129"/>
        <v>0</v>
      </c>
      <c r="J803" s="474"/>
      <c r="K803" s="494"/>
      <c r="L803" s="496" t="str">
        <f>IF(AND('1B Tableau financier'!$K$2&lt;&gt;"Pôle",C803&lt;&gt;""),1,"")</f>
        <v/>
      </c>
      <c r="M803" s="501" t="str">
        <f t="shared" si="125"/>
        <v/>
      </c>
      <c r="N803" s="502" t="str">
        <f t="shared" si="126"/>
        <v/>
      </c>
      <c r="O803" s="501" t="str">
        <f t="shared" si="127"/>
        <v/>
      </c>
      <c r="P803" s="63" t="str">
        <f t="shared" si="128"/>
        <v/>
      </c>
      <c r="Q803" s="63"/>
      <c r="R803" s="63"/>
      <c r="S803" s="648"/>
    </row>
    <row r="804" spans="1:19">
      <c r="A804" s="465"/>
      <c r="B804" s="466"/>
      <c r="C804" s="467"/>
      <c r="D804" s="467"/>
      <c r="E804" s="468"/>
      <c r="F804" s="467"/>
      <c r="G804" s="642"/>
      <c r="H804" s="379" cm="1">
        <f t="array" ref="H804">IF(B804&lt;&gt;"",INDEX(KM!$C$5:$C$20,MATCH(1,($B804&gt;=KM!$A$5:$A$20)*($B804&lt;=KM!$B$5:$B$20),0)),0)</f>
        <v>0</v>
      </c>
      <c r="I804" s="63">
        <f t="shared" ref="I804:I823" si="130">G804*H804</f>
        <v>0</v>
      </c>
      <c r="J804" s="474"/>
      <c r="K804" s="494"/>
      <c r="L804" s="496" t="str">
        <f>IF(AND('1B Tableau financier'!$K$2&lt;&gt;"Pôle",C804&lt;&gt;""),1,"")</f>
        <v/>
      </c>
      <c r="M804" s="501" t="str">
        <f t="shared" ref="M804:M823" si="131">IF(L804=1,I804+J804+K804,"")</f>
        <v/>
      </c>
      <c r="N804" s="502" t="str">
        <f t="shared" ref="N804:N823" si="132">IF(L804=2,(I804+J804+K804)/2,"")</f>
        <v/>
      </c>
      <c r="O804" s="501" t="str">
        <f t="shared" si="127"/>
        <v/>
      </c>
      <c r="P804" s="63" t="str">
        <f t="shared" si="128"/>
        <v/>
      </c>
      <c r="Q804" s="63"/>
      <c r="R804" s="63"/>
      <c r="S804" s="648"/>
    </row>
    <row r="805" spans="1:19">
      <c r="A805" s="465"/>
      <c r="B805" s="466"/>
      <c r="C805" s="467"/>
      <c r="D805" s="467"/>
      <c r="E805" s="468"/>
      <c r="F805" s="467"/>
      <c r="G805" s="642"/>
      <c r="H805" s="379" cm="1">
        <f t="array" ref="H805">IF(B805&lt;&gt;"",INDEX(KM!$C$5:$C$20,MATCH(1,($B805&gt;=KM!$A$5:$A$20)*($B805&lt;=KM!$B$5:$B$20),0)),0)</f>
        <v>0</v>
      </c>
      <c r="I805" s="63">
        <f t="shared" si="130"/>
        <v>0</v>
      </c>
      <c r="J805" s="474"/>
      <c r="K805" s="494"/>
      <c r="L805" s="496" t="str">
        <f>IF(AND('1B Tableau financier'!$K$2&lt;&gt;"Pôle",C805&lt;&gt;""),1,"")</f>
        <v/>
      </c>
      <c r="M805" s="501" t="str">
        <f t="shared" si="131"/>
        <v/>
      </c>
      <c r="N805" s="502" t="str">
        <f t="shared" si="132"/>
        <v/>
      </c>
      <c r="O805" s="501" t="str">
        <f t="shared" si="127"/>
        <v/>
      </c>
      <c r="P805" s="63" t="str">
        <f t="shared" si="128"/>
        <v/>
      </c>
      <c r="Q805" s="63"/>
      <c r="R805" s="63"/>
      <c r="S805" s="648"/>
    </row>
    <row r="806" spans="1:19">
      <c r="A806" s="465"/>
      <c r="B806" s="466"/>
      <c r="C806" s="467"/>
      <c r="D806" s="467"/>
      <c r="E806" s="468"/>
      <c r="F806" s="467"/>
      <c r="G806" s="642"/>
      <c r="H806" s="379" cm="1">
        <f t="array" ref="H806">IF(B806&lt;&gt;"",INDEX(KM!$C$5:$C$20,MATCH(1,($B806&gt;=KM!$A$5:$A$20)*($B806&lt;=KM!$B$5:$B$20),0)),0)</f>
        <v>0</v>
      </c>
      <c r="I806" s="63">
        <f t="shared" si="130"/>
        <v>0</v>
      </c>
      <c r="J806" s="474"/>
      <c r="K806" s="494"/>
      <c r="L806" s="496" t="str">
        <f>IF(AND('1B Tableau financier'!$K$2&lt;&gt;"Pôle",C806&lt;&gt;""),1,"")</f>
        <v/>
      </c>
      <c r="M806" s="501" t="str">
        <f t="shared" si="131"/>
        <v/>
      </c>
      <c r="N806" s="502" t="str">
        <f t="shared" si="132"/>
        <v/>
      </c>
      <c r="O806" s="501" t="str">
        <f t="shared" si="127"/>
        <v/>
      </c>
      <c r="P806" s="63" t="str">
        <f t="shared" si="128"/>
        <v/>
      </c>
      <c r="Q806" s="63"/>
      <c r="R806" s="63"/>
      <c r="S806" s="648"/>
    </row>
    <row r="807" spans="1:19">
      <c r="A807" s="465"/>
      <c r="B807" s="466"/>
      <c r="C807" s="467"/>
      <c r="D807" s="467"/>
      <c r="E807" s="468"/>
      <c r="F807" s="467"/>
      <c r="G807" s="642"/>
      <c r="H807" s="379" cm="1">
        <f t="array" ref="H807">IF(B807&lt;&gt;"",INDEX(KM!$C$5:$C$20,MATCH(1,($B807&gt;=KM!$A$5:$A$20)*($B807&lt;=KM!$B$5:$B$20),0)),0)</f>
        <v>0</v>
      </c>
      <c r="I807" s="63">
        <f t="shared" si="130"/>
        <v>0</v>
      </c>
      <c r="J807" s="474"/>
      <c r="K807" s="494"/>
      <c r="L807" s="496" t="str">
        <f>IF(AND('1B Tableau financier'!$K$2&lt;&gt;"Pôle",C807&lt;&gt;""),1,"")</f>
        <v/>
      </c>
      <c r="M807" s="501" t="str">
        <f t="shared" si="131"/>
        <v/>
      </c>
      <c r="N807" s="502" t="str">
        <f t="shared" si="132"/>
        <v/>
      </c>
      <c r="O807" s="501" t="str">
        <f t="shared" si="127"/>
        <v/>
      </c>
      <c r="P807" s="63" t="str">
        <f t="shared" si="128"/>
        <v/>
      </c>
      <c r="Q807" s="63"/>
      <c r="R807" s="63"/>
      <c r="S807" s="648"/>
    </row>
    <row r="808" spans="1:19">
      <c r="A808" s="465"/>
      <c r="B808" s="466"/>
      <c r="C808" s="467"/>
      <c r="D808" s="467"/>
      <c r="E808" s="468"/>
      <c r="F808" s="467"/>
      <c r="G808" s="642"/>
      <c r="H808" s="379" cm="1">
        <f t="array" ref="H808">IF(B808&lt;&gt;"",INDEX(KM!$C$5:$C$20,MATCH(1,($B808&gt;=KM!$A$5:$A$20)*($B808&lt;=KM!$B$5:$B$20),0)),0)</f>
        <v>0</v>
      </c>
      <c r="I808" s="63">
        <f t="shared" si="130"/>
        <v>0</v>
      </c>
      <c r="J808" s="474"/>
      <c r="K808" s="494"/>
      <c r="L808" s="496" t="str">
        <f>IF(AND('1B Tableau financier'!$K$2&lt;&gt;"Pôle",C808&lt;&gt;""),1,"")</f>
        <v/>
      </c>
      <c r="M808" s="501" t="str">
        <f t="shared" si="131"/>
        <v/>
      </c>
      <c r="N808" s="502" t="str">
        <f t="shared" si="132"/>
        <v/>
      </c>
      <c r="O808" s="501" t="str">
        <f t="shared" si="127"/>
        <v/>
      </c>
      <c r="P808" s="63" t="str">
        <f t="shared" si="128"/>
        <v/>
      </c>
      <c r="Q808" s="63"/>
      <c r="R808" s="63"/>
      <c r="S808" s="648"/>
    </row>
    <row r="809" spans="1:19">
      <c r="A809" s="465"/>
      <c r="B809" s="466"/>
      <c r="C809" s="467"/>
      <c r="D809" s="467"/>
      <c r="E809" s="468"/>
      <c r="F809" s="467"/>
      <c r="G809" s="642"/>
      <c r="H809" s="379" cm="1">
        <f t="array" ref="H809">IF(B809&lt;&gt;"",INDEX(KM!$C$5:$C$20,MATCH(1,($B809&gt;=KM!$A$5:$A$20)*($B809&lt;=KM!$B$5:$B$20),0)),0)</f>
        <v>0</v>
      </c>
      <c r="I809" s="63">
        <f t="shared" si="130"/>
        <v>0</v>
      </c>
      <c r="J809" s="474"/>
      <c r="K809" s="494"/>
      <c r="L809" s="496" t="str">
        <f>IF(AND('1B Tableau financier'!$K$2&lt;&gt;"Pôle",C809&lt;&gt;""),1,"")</f>
        <v/>
      </c>
      <c r="M809" s="501" t="str">
        <f t="shared" si="131"/>
        <v/>
      </c>
      <c r="N809" s="502" t="str">
        <f t="shared" si="132"/>
        <v/>
      </c>
      <c r="O809" s="501" t="str">
        <f t="shared" si="127"/>
        <v/>
      </c>
      <c r="P809" s="63" t="str">
        <f t="shared" si="128"/>
        <v/>
      </c>
      <c r="Q809" s="63"/>
      <c r="R809" s="63"/>
      <c r="S809" s="648"/>
    </row>
    <row r="810" spans="1:19">
      <c r="A810" s="465"/>
      <c r="B810" s="466"/>
      <c r="C810" s="467"/>
      <c r="D810" s="467"/>
      <c r="E810" s="468"/>
      <c r="F810" s="467"/>
      <c r="G810" s="642"/>
      <c r="H810" s="379" cm="1">
        <f t="array" ref="H810">IF(B810&lt;&gt;"",INDEX(KM!$C$5:$C$20,MATCH(1,($B810&gt;=KM!$A$5:$A$20)*($B810&lt;=KM!$B$5:$B$20),0)),0)</f>
        <v>0</v>
      </c>
      <c r="I810" s="63">
        <f t="shared" si="130"/>
        <v>0</v>
      </c>
      <c r="J810" s="474"/>
      <c r="K810" s="494"/>
      <c r="L810" s="496" t="str">
        <f>IF(AND('1B Tableau financier'!$K$2&lt;&gt;"Pôle",C810&lt;&gt;""),1,"")</f>
        <v/>
      </c>
      <c r="M810" s="501" t="str">
        <f t="shared" si="131"/>
        <v/>
      </c>
      <c r="N810" s="502" t="str">
        <f t="shared" si="132"/>
        <v/>
      </c>
      <c r="O810" s="501" t="str">
        <f t="shared" si="127"/>
        <v/>
      </c>
      <c r="P810" s="63" t="str">
        <f t="shared" si="128"/>
        <v/>
      </c>
      <c r="Q810" s="63"/>
      <c r="R810" s="63"/>
      <c r="S810" s="648"/>
    </row>
    <row r="811" spans="1:19">
      <c r="A811" s="465"/>
      <c r="B811" s="466"/>
      <c r="C811" s="467"/>
      <c r="D811" s="467"/>
      <c r="E811" s="468"/>
      <c r="F811" s="467"/>
      <c r="G811" s="642"/>
      <c r="H811" s="379" cm="1">
        <f t="array" ref="H811">IF(B811&lt;&gt;"",INDEX(KM!$C$5:$C$20,MATCH(1,($B811&gt;=KM!$A$5:$A$20)*($B811&lt;=KM!$B$5:$B$20),0)),0)</f>
        <v>0</v>
      </c>
      <c r="I811" s="63">
        <f t="shared" si="130"/>
        <v>0</v>
      </c>
      <c r="J811" s="474"/>
      <c r="K811" s="494"/>
      <c r="L811" s="496" t="str">
        <f>IF(AND('1B Tableau financier'!$K$2&lt;&gt;"Pôle",C811&lt;&gt;""),1,"")</f>
        <v/>
      </c>
      <c r="M811" s="501" t="str">
        <f t="shared" si="131"/>
        <v/>
      </c>
      <c r="N811" s="502" t="str">
        <f t="shared" si="132"/>
        <v/>
      </c>
      <c r="O811" s="501" t="str">
        <f t="shared" si="127"/>
        <v/>
      </c>
      <c r="P811" s="63" t="str">
        <f t="shared" si="128"/>
        <v/>
      </c>
      <c r="Q811" s="63"/>
      <c r="R811" s="63"/>
      <c r="S811" s="648"/>
    </row>
    <row r="812" spans="1:19">
      <c r="A812" s="465"/>
      <c r="B812" s="466"/>
      <c r="C812" s="467"/>
      <c r="D812" s="467"/>
      <c r="E812" s="468"/>
      <c r="F812" s="467"/>
      <c r="G812" s="642"/>
      <c r="H812" s="379" cm="1">
        <f t="array" ref="H812">IF(B812&lt;&gt;"",INDEX(KM!$C$5:$C$20,MATCH(1,($B812&gt;=KM!$A$5:$A$20)*($B812&lt;=KM!$B$5:$B$20),0)),0)</f>
        <v>0</v>
      </c>
      <c r="I812" s="63">
        <f t="shared" si="130"/>
        <v>0</v>
      </c>
      <c r="J812" s="474"/>
      <c r="K812" s="494"/>
      <c r="L812" s="496" t="str">
        <f>IF(AND('1B Tableau financier'!$K$2&lt;&gt;"Pôle",C812&lt;&gt;""),1,"")</f>
        <v/>
      </c>
      <c r="M812" s="501" t="str">
        <f t="shared" si="131"/>
        <v/>
      </c>
      <c r="N812" s="502" t="str">
        <f t="shared" si="132"/>
        <v/>
      </c>
      <c r="O812" s="501" t="str">
        <f t="shared" si="127"/>
        <v/>
      </c>
      <c r="P812" s="63" t="str">
        <f t="shared" si="128"/>
        <v/>
      </c>
      <c r="Q812" s="63"/>
      <c r="R812" s="63"/>
      <c r="S812" s="648"/>
    </row>
    <row r="813" spans="1:19">
      <c r="A813" s="465"/>
      <c r="B813" s="466"/>
      <c r="C813" s="467"/>
      <c r="D813" s="467"/>
      <c r="E813" s="468"/>
      <c r="F813" s="467"/>
      <c r="G813" s="642"/>
      <c r="H813" s="379" cm="1">
        <f t="array" ref="H813">IF(B813&lt;&gt;"",INDEX(KM!$C$5:$C$20,MATCH(1,($B813&gt;=KM!$A$5:$A$20)*($B813&lt;=KM!$B$5:$B$20),0)),0)</f>
        <v>0</v>
      </c>
      <c r="I813" s="63">
        <f t="shared" si="130"/>
        <v>0</v>
      </c>
      <c r="J813" s="474"/>
      <c r="K813" s="494"/>
      <c r="L813" s="496" t="str">
        <f>IF(AND('1B Tableau financier'!$K$2&lt;&gt;"Pôle",C813&lt;&gt;""),1,"")</f>
        <v/>
      </c>
      <c r="M813" s="501" t="str">
        <f t="shared" si="131"/>
        <v/>
      </c>
      <c r="N813" s="502" t="str">
        <f t="shared" si="132"/>
        <v/>
      </c>
      <c r="O813" s="501" t="str">
        <f t="shared" si="127"/>
        <v/>
      </c>
      <c r="P813" s="63" t="str">
        <f t="shared" si="128"/>
        <v/>
      </c>
      <c r="Q813" s="63"/>
      <c r="R813" s="63"/>
      <c r="S813" s="648"/>
    </row>
    <row r="814" spans="1:19">
      <c r="A814" s="465"/>
      <c r="B814" s="466"/>
      <c r="C814" s="467"/>
      <c r="D814" s="467"/>
      <c r="E814" s="468"/>
      <c r="F814" s="467"/>
      <c r="G814" s="642"/>
      <c r="H814" s="379" cm="1">
        <f t="array" ref="H814">IF(B814&lt;&gt;"",INDEX(KM!$C$5:$C$20,MATCH(1,($B814&gt;=KM!$A$5:$A$20)*($B814&lt;=KM!$B$5:$B$20),0)),0)</f>
        <v>0</v>
      </c>
      <c r="I814" s="63">
        <f t="shared" si="130"/>
        <v>0</v>
      </c>
      <c r="J814" s="474"/>
      <c r="K814" s="494"/>
      <c r="L814" s="496" t="str">
        <f>IF(AND('1B Tableau financier'!$K$2&lt;&gt;"Pôle",C814&lt;&gt;""),1,"")</f>
        <v/>
      </c>
      <c r="M814" s="501" t="str">
        <f t="shared" si="131"/>
        <v/>
      </c>
      <c r="N814" s="502" t="str">
        <f t="shared" si="132"/>
        <v/>
      </c>
      <c r="O814" s="501" t="str">
        <f t="shared" si="127"/>
        <v/>
      </c>
      <c r="P814" s="63" t="str">
        <f t="shared" si="128"/>
        <v/>
      </c>
      <c r="Q814" s="63"/>
      <c r="R814" s="63"/>
      <c r="S814" s="648"/>
    </row>
    <row r="815" spans="1:19" hidden="1">
      <c r="A815" s="465"/>
      <c r="B815" s="466"/>
      <c r="C815" s="467"/>
      <c r="D815" s="467"/>
      <c r="E815" s="468"/>
      <c r="F815" s="467"/>
      <c r="G815" s="642"/>
      <c r="H815" s="379" cm="1">
        <f t="array" ref="H815">IF(B815&lt;&gt;"",INDEX(KM!$C$5:$C$20,MATCH(1,($B815&gt;=KM!$A$5:$A$20)*($B815&lt;=KM!$B$5:$B$20),0)),0)</f>
        <v>0</v>
      </c>
      <c r="I815" s="63">
        <f t="shared" si="130"/>
        <v>0</v>
      </c>
      <c r="J815" s="474"/>
      <c r="K815" s="494"/>
      <c r="L815" s="496" t="str">
        <f>IF(AND('1B Tableau financier'!$K$2&lt;&gt;"Pôle",C815&lt;&gt;""),1,"")</f>
        <v/>
      </c>
      <c r="M815" s="501" t="str">
        <f t="shared" si="131"/>
        <v/>
      </c>
      <c r="N815" s="502" t="str">
        <f t="shared" si="132"/>
        <v/>
      </c>
      <c r="O815" s="501" t="str">
        <f t="shared" si="127"/>
        <v/>
      </c>
      <c r="P815" s="63" t="str">
        <f t="shared" si="128"/>
        <v/>
      </c>
      <c r="Q815" s="63"/>
      <c r="R815" s="63"/>
      <c r="S815" s="648"/>
    </row>
    <row r="816" spans="1:19" hidden="1">
      <c r="A816" s="465"/>
      <c r="B816" s="466"/>
      <c r="C816" s="467"/>
      <c r="D816" s="467"/>
      <c r="E816" s="468"/>
      <c r="F816" s="467"/>
      <c r="G816" s="642"/>
      <c r="H816" s="379" cm="1">
        <f t="array" ref="H816">IF(B816&lt;&gt;"",INDEX(KM!$C$5:$C$20,MATCH(1,($B816&gt;=KM!$A$5:$A$20)*($B816&lt;=KM!$B$5:$B$20),0)),0)</f>
        <v>0</v>
      </c>
      <c r="I816" s="63">
        <f t="shared" si="130"/>
        <v>0</v>
      </c>
      <c r="J816" s="474"/>
      <c r="K816" s="494"/>
      <c r="L816" s="496" t="str">
        <f>IF(AND('1B Tableau financier'!$K$2&lt;&gt;"Pôle",C816&lt;&gt;""),1,"")</f>
        <v/>
      </c>
      <c r="M816" s="501" t="str">
        <f t="shared" si="131"/>
        <v/>
      </c>
      <c r="N816" s="502" t="str">
        <f t="shared" si="132"/>
        <v/>
      </c>
      <c r="O816" s="501" t="str">
        <f t="shared" si="127"/>
        <v/>
      </c>
      <c r="P816" s="63" t="str">
        <f t="shared" si="128"/>
        <v/>
      </c>
      <c r="Q816" s="63"/>
      <c r="R816" s="63"/>
      <c r="S816" s="648"/>
    </row>
    <row r="817" spans="1:19" hidden="1">
      <c r="A817" s="465"/>
      <c r="B817" s="466"/>
      <c r="C817" s="467"/>
      <c r="D817" s="467"/>
      <c r="E817" s="468"/>
      <c r="F817" s="467"/>
      <c r="G817" s="642"/>
      <c r="H817" s="379" cm="1">
        <f t="array" ref="H817">IF(B817&lt;&gt;"",INDEX(KM!$C$5:$C$20,MATCH(1,($B817&gt;=KM!$A$5:$A$20)*($B817&lt;=KM!$B$5:$B$20),0)),0)</f>
        <v>0</v>
      </c>
      <c r="I817" s="63">
        <f t="shared" si="130"/>
        <v>0</v>
      </c>
      <c r="J817" s="474"/>
      <c r="K817" s="494"/>
      <c r="L817" s="496" t="str">
        <f>IF(AND('1B Tableau financier'!$K$2&lt;&gt;"Pôle",C817&lt;&gt;""),1,"")</f>
        <v/>
      </c>
      <c r="M817" s="501" t="str">
        <f t="shared" si="131"/>
        <v/>
      </c>
      <c r="N817" s="502" t="str">
        <f t="shared" si="132"/>
        <v/>
      </c>
      <c r="O817" s="501" t="str">
        <f t="shared" si="127"/>
        <v/>
      </c>
      <c r="P817" s="63" t="str">
        <f t="shared" si="128"/>
        <v/>
      </c>
      <c r="Q817" s="63"/>
      <c r="R817" s="63"/>
      <c r="S817" s="648"/>
    </row>
    <row r="818" spans="1:19" hidden="1">
      <c r="A818" s="465"/>
      <c r="B818" s="466"/>
      <c r="C818" s="467"/>
      <c r="D818" s="467"/>
      <c r="E818" s="468"/>
      <c r="F818" s="467"/>
      <c r="G818" s="642"/>
      <c r="H818" s="379" cm="1">
        <f t="array" ref="H818">IF(B818&lt;&gt;"",INDEX(KM!$C$5:$C$20,MATCH(1,($B818&gt;=KM!$A$5:$A$20)*($B818&lt;=KM!$B$5:$B$20),0)),0)</f>
        <v>0</v>
      </c>
      <c r="I818" s="63">
        <f t="shared" si="130"/>
        <v>0</v>
      </c>
      <c r="J818" s="474"/>
      <c r="K818" s="494"/>
      <c r="L818" s="496" t="str">
        <f>IF(AND('1B Tableau financier'!$K$2&lt;&gt;"Pôle",C818&lt;&gt;""),1,"")</f>
        <v/>
      </c>
      <c r="M818" s="501" t="str">
        <f t="shared" si="131"/>
        <v/>
      </c>
      <c r="N818" s="502" t="str">
        <f t="shared" si="132"/>
        <v/>
      </c>
      <c r="O818" s="501" t="str">
        <f t="shared" si="127"/>
        <v/>
      </c>
      <c r="P818" s="63" t="str">
        <f t="shared" si="128"/>
        <v/>
      </c>
      <c r="Q818" s="63"/>
      <c r="R818" s="63"/>
      <c r="S818" s="648"/>
    </row>
    <row r="819" spans="1:19" hidden="1">
      <c r="A819" s="465"/>
      <c r="B819" s="466"/>
      <c r="C819" s="467"/>
      <c r="D819" s="467"/>
      <c r="E819" s="468"/>
      <c r="F819" s="467"/>
      <c r="G819" s="642"/>
      <c r="H819" s="379" cm="1">
        <f t="array" ref="H819">IF(B819&lt;&gt;"",INDEX(KM!$C$5:$C$20,MATCH(1,($B819&gt;=KM!$A$5:$A$20)*($B819&lt;=KM!$B$5:$B$20),0)),0)</f>
        <v>0</v>
      </c>
      <c r="I819" s="63">
        <f t="shared" si="130"/>
        <v>0</v>
      </c>
      <c r="J819" s="474"/>
      <c r="K819" s="494"/>
      <c r="L819" s="496" t="str">
        <f>IF(AND('1B Tableau financier'!$K$2&lt;&gt;"Pôle",C819&lt;&gt;""),1,"")</f>
        <v/>
      </c>
      <c r="M819" s="501" t="str">
        <f t="shared" si="131"/>
        <v/>
      </c>
      <c r="N819" s="502" t="str">
        <f t="shared" si="132"/>
        <v/>
      </c>
      <c r="O819" s="501" t="str">
        <f t="shared" si="127"/>
        <v/>
      </c>
      <c r="P819" s="63" t="str">
        <f t="shared" si="128"/>
        <v/>
      </c>
      <c r="Q819" s="63"/>
      <c r="R819" s="63"/>
      <c r="S819" s="648"/>
    </row>
    <row r="820" spans="1:19" hidden="1">
      <c r="A820" s="465"/>
      <c r="B820" s="466"/>
      <c r="C820" s="467"/>
      <c r="D820" s="467"/>
      <c r="E820" s="468"/>
      <c r="F820" s="467"/>
      <c r="G820" s="642"/>
      <c r="H820" s="379" cm="1">
        <f t="array" ref="H820">IF(B820&lt;&gt;"",INDEX(KM!$C$5:$C$20,MATCH(1,($B820&gt;=KM!$A$5:$A$20)*($B820&lt;=KM!$B$5:$B$20),0)),0)</f>
        <v>0</v>
      </c>
      <c r="I820" s="63">
        <f t="shared" si="130"/>
        <v>0</v>
      </c>
      <c r="J820" s="474"/>
      <c r="K820" s="494"/>
      <c r="L820" s="496" t="str">
        <f>IF(AND('1B Tableau financier'!$K$2&lt;&gt;"Pôle",C820&lt;&gt;""),1,"")</f>
        <v/>
      </c>
      <c r="M820" s="501" t="str">
        <f t="shared" si="131"/>
        <v/>
      </c>
      <c r="N820" s="502" t="str">
        <f t="shared" si="132"/>
        <v/>
      </c>
      <c r="O820" s="501" t="str">
        <f t="shared" si="127"/>
        <v/>
      </c>
      <c r="P820" s="63" t="str">
        <f t="shared" si="128"/>
        <v/>
      </c>
      <c r="Q820" s="63"/>
      <c r="R820" s="63"/>
      <c r="S820" s="648"/>
    </row>
    <row r="821" spans="1:19" hidden="1">
      <c r="A821" s="465"/>
      <c r="B821" s="466"/>
      <c r="C821" s="467"/>
      <c r="D821" s="467"/>
      <c r="E821" s="468"/>
      <c r="F821" s="467"/>
      <c r="G821" s="642"/>
      <c r="H821" s="379" cm="1">
        <f t="array" ref="H821">IF(B821&lt;&gt;"",INDEX(KM!$C$5:$C$20,MATCH(1,($B821&gt;=KM!$A$5:$A$20)*($B821&lt;=KM!$B$5:$B$20),0)),0)</f>
        <v>0</v>
      </c>
      <c r="I821" s="63">
        <f t="shared" si="130"/>
        <v>0</v>
      </c>
      <c r="J821" s="474"/>
      <c r="K821" s="494"/>
      <c r="L821" s="496" t="str">
        <f>IF(AND('1B Tableau financier'!$K$2&lt;&gt;"Pôle",C821&lt;&gt;""),1,"")</f>
        <v/>
      </c>
      <c r="M821" s="501" t="str">
        <f t="shared" si="131"/>
        <v/>
      </c>
      <c r="N821" s="502" t="str">
        <f t="shared" si="132"/>
        <v/>
      </c>
      <c r="O821" s="501" t="str">
        <f t="shared" si="127"/>
        <v/>
      </c>
      <c r="P821" s="63" t="str">
        <f t="shared" si="128"/>
        <v/>
      </c>
      <c r="Q821" s="63"/>
      <c r="R821" s="63"/>
      <c r="S821" s="648"/>
    </row>
    <row r="822" spans="1:19" hidden="1">
      <c r="A822" s="465"/>
      <c r="B822" s="466"/>
      <c r="C822" s="467"/>
      <c r="D822" s="467"/>
      <c r="E822" s="468"/>
      <c r="F822" s="467"/>
      <c r="G822" s="642"/>
      <c r="H822" s="379" cm="1">
        <f t="array" ref="H822">IF(B822&lt;&gt;"",INDEX(KM!$C$5:$C$20,MATCH(1,($B822&gt;=KM!$A$5:$A$20)*($B822&lt;=KM!$B$5:$B$20),0)),0)</f>
        <v>0</v>
      </c>
      <c r="I822" s="63">
        <f t="shared" si="130"/>
        <v>0</v>
      </c>
      <c r="J822" s="474"/>
      <c r="K822" s="494"/>
      <c r="L822" s="496" t="str">
        <f>IF(AND('1B Tableau financier'!$K$2&lt;&gt;"Pôle",C822&lt;&gt;""),1,"")</f>
        <v/>
      </c>
      <c r="M822" s="501" t="str">
        <f t="shared" si="131"/>
        <v/>
      </c>
      <c r="N822" s="502" t="str">
        <f t="shared" si="132"/>
        <v/>
      </c>
      <c r="O822" s="501" t="str">
        <f t="shared" si="127"/>
        <v/>
      </c>
      <c r="P822" s="63" t="str">
        <f t="shared" si="128"/>
        <v/>
      </c>
      <c r="Q822" s="63"/>
      <c r="R822" s="63"/>
      <c r="S822" s="648"/>
    </row>
    <row r="823" spans="1:19" hidden="1">
      <c r="A823" s="469"/>
      <c r="B823" s="466"/>
      <c r="C823" s="467"/>
      <c r="D823" s="467"/>
      <c r="E823" s="468"/>
      <c r="F823" s="467"/>
      <c r="G823" s="642"/>
      <c r="H823" s="379" cm="1">
        <f t="array" ref="H823">IF(B823&lt;&gt;"",INDEX(KM!$C$5:$C$20,MATCH(1,($B823&gt;=KM!$A$5:$A$20)*($B823&lt;=KM!$B$5:$B$20),0)),0)</f>
        <v>0</v>
      </c>
      <c r="I823" s="63">
        <f t="shared" si="130"/>
        <v>0</v>
      </c>
      <c r="J823" s="474"/>
      <c r="K823" s="494"/>
      <c r="L823" s="496" t="str">
        <f>IF(AND('1B Tableau financier'!$K$2&lt;&gt;"Pôle",C823&lt;&gt;""),1,"")</f>
        <v/>
      </c>
      <c r="M823" s="501" t="str">
        <f t="shared" si="131"/>
        <v/>
      </c>
      <c r="N823" s="502" t="str">
        <f t="shared" si="132"/>
        <v/>
      </c>
      <c r="O823" s="501" t="str">
        <f t="shared" si="127"/>
        <v/>
      </c>
      <c r="P823" s="63" t="str">
        <f t="shared" si="128"/>
        <v/>
      </c>
      <c r="Q823" s="63"/>
      <c r="R823" s="63"/>
      <c r="S823" s="648"/>
    </row>
    <row r="824" spans="1:19" hidden="1">
      <c r="A824" s="465"/>
      <c r="B824" s="466"/>
      <c r="C824" s="467"/>
      <c r="D824" s="467"/>
      <c r="E824" s="468"/>
      <c r="F824" s="467"/>
      <c r="G824" s="642"/>
      <c r="H824" s="379" cm="1">
        <f t="array" ref="H824">IF(B824&lt;&gt;"",INDEX(KM!$C$5:$C$20,MATCH(1,($B824&gt;=KM!$A$5:$A$20)*($B824&lt;=KM!$B$5:$B$20),0)),0)</f>
        <v>0</v>
      </c>
      <c r="I824" s="63">
        <f t="shared" si="129"/>
        <v>0</v>
      </c>
      <c r="J824" s="474"/>
      <c r="K824" s="494"/>
      <c r="L824" s="496" t="str">
        <f>IF(AND('1B Tableau financier'!$K$2&lt;&gt;"Pôle",C824&lt;&gt;""),1,"")</f>
        <v/>
      </c>
      <c r="M824" s="501" t="str">
        <f t="shared" si="125"/>
        <v/>
      </c>
      <c r="N824" s="502" t="str">
        <f t="shared" si="126"/>
        <v/>
      </c>
      <c r="O824" s="501" t="str">
        <f t="shared" si="127"/>
        <v/>
      </c>
      <c r="P824" s="63" t="str">
        <f t="shared" si="128"/>
        <v/>
      </c>
      <c r="Q824" s="63"/>
      <c r="R824" s="63"/>
      <c r="S824" s="648"/>
    </row>
    <row r="825" spans="1:19" hidden="1">
      <c r="A825" s="465"/>
      <c r="B825" s="466"/>
      <c r="C825" s="467"/>
      <c r="D825" s="467"/>
      <c r="E825" s="468"/>
      <c r="F825" s="467"/>
      <c r="G825" s="642"/>
      <c r="H825" s="379" cm="1">
        <f t="array" ref="H825">IF(B825&lt;&gt;"",INDEX(KM!$C$5:$C$20,MATCH(1,($B825&gt;=KM!$A$5:$A$20)*($B825&lt;=KM!$B$5:$B$20),0)),0)</f>
        <v>0</v>
      </c>
      <c r="I825" s="63">
        <f t="shared" si="129"/>
        <v>0</v>
      </c>
      <c r="J825" s="474"/>
      <c r="K825" s="494"/>
      <c r="L825" s="496" t="str">
        <f>IF(AND('1B Tableau financier'!$K$2&lt;&gt;"Pôle",C825&lt;&gt;""),1,"")</f>
        <v/>
      </c>
      <c r="M825" s="501" t="str">
        <f t="shared" si="125"/>
        <v/>
      </c>
      <c r="N825" s="502" t="str">
        <f t="shared" si="126"/>
        <v/>
      </c>
      <c r="O825" s="501" t="str">
        <f t="shared" si="127"/>
        <v/>
      </c>
      <c r="P825" s="63" t="str">
        <f t="shared" si="128"/>
        <v/>
      </c>
      <c r="Q825" s="63"/>
      <c r="R825" s="63"/>
      <c r="S825" s="648"/>
    </row>
    <row r="826" spans="1:19" hidden="1">
      <c r="A826" s="465"/>
      <c r="B826" s="466"/>
      <c r="C826" s="467"/>
      <c r="D826" s="467"/>
      <c r="E826" s="468"/>
      <c r="F826" s="467"/>
      <c r="G826" s="642"/>
      <c r="H826" s="379" cm="1">
        <f t="array" ref="H826">IF(B826&lt;&gt;"",INDEX(KM!$C$5:$C$20,MATCH(1,($B826&gt;=KM!$A$5:$A$20)*($B826&lt;=KM!$B$5:$B$20),0)),0)</f>
        <v>0</v>
      </c>
      <c r="I826" s="63">
        <f t="shared" si="129"/>
        <v>0</v>
      </c>
      <c r="J826" s="474"/>
      <c r="K826" s="494"/>
      <c r="L826" s="496" t="str">
        <f>IF(AND('1B Tableau financier'!$K$2&lt;&gt;"Pôle",C826&lt;&gt;""),1,"")</f>
        <v/>
      </c>
      <c r="M826" s="501" t="str">
        <f t="shared" si="125"/>
        <v/>
      </c>
      <c r="N826" s="502" t="str">
        <f t="shared" si="126"/>
        <v/>
      </c>
      <c r="O826" s="501" t="str">
        <f t="shared" si="127"/>
        <v/>
      </c>
      <c r="P826" s="63" t="str">
        <f t="shared" si="128"/>
        <v/>
      </c>
      <c r="Q826" s="63"/>
      <c r="R826" s="63"/>
      <c r="S826" s="648"/>
    </row>
    <row r="827" spans="1:19" hidden="1">
      <c r="A827" s="465"/>
      <c r="B827" s="466"/>
      <c r="C827" s="467"/>
      <c r="D827" s="467"/>
      <c r="E827" s="468"/>
      <c r="F827" s="467"/>
      <c r="G827" s="642"/>
      <c r="H827" s="379" cm="1">
        <f t="array" ref="H827">IF(B827&lt;&gt;"",INDEX(KM!$C$5:$C$20,MATCH(1,($B827&gt;=KM!$A$5:$A$20)*($B827&lt;=KM!$B$5:$B$20),0)),0)</f>
        <v>0</v>
      </c>
      <c r="I827" s="63">
        <f t="shared" ref="I827:I857" si="133">G827*H827</f>
        <v>0</v>
      </c>
      <c r="J827" s="474"/>
      <c r="K827" s="494"/>
      <c r="L827" s="496" t="str">
        <f>IF(AND('1B Tableau financier'!$K$2&lt;&gt;"Pôle",C827&lt;&gt;""),1,"")</f>
        <v/>
      </c>
      <c r="M827" s="501" t="str">
        <f t="shared" ref="M827:M857" si="134">IF(L827=1,I827+J827+K827,"")</f>
        <v/>
      </c>
      <c r="N827" s="502" t="str">
        <f t="shared" ref="N827:N857" si="135">IF(L827=2,(I827+J827+K827)/2,"")</f>
        <v/>
      </c>
      <c r="O827" s="501" t="str">
        <f t="shared" si="127"/>
        <v/>
      </c>
      <c r="P827" s="63" t="str">
        <f t="shared" si="128"/>
        <v/>
      </c>
      <c r="Q827" s="63"/>
      <c r="R827" s="63"/>
      <c r="S827" s="648"/>
    </row>
    <row r="828" spans="1:19" hidden="1">
      <c r="A828" s="465"/>
      <c r="B828" s="466"/>
      <c r="C828" s="467"/>
      <c r="D828" s="467"/>
      <c r="E828" s="468"/>
      <c r="F828" s="467"/>
      <c r="G828" s="642"/>
      <c r="H828" s="379" cm="1">
        <f t="array" ref="H828">IF(B828&lt;&gt;"",INDEX(KM!$C$5:$C$20,MATCH(1,($B828&gt;=KM!$A$5:$A$20)*($B828&lt;=KM!$B$5:$B$20),0)),0)</f>
        <v>0</v>
      </c>
      <c r="I828" s="63">
        <f t="shared" si="133"/>
        <v>0</v>
      </c>
      <c r="J828" s="474"/>
      <c r="K828" s="494"/>
      <c r="L828" s="496" t="str">
        <f>IF(AND('1B Tableau financier'!$K$2&lt;&gt;"Pôle",C828&lt;&gt;""),1,"")</f>
        <v/>
      </c>
      <c r="M828" s="501" t="str">
        <f t="shared" si="134"/>
        <v/>
      </c>
      <c r="N828" s="502" t="str">
        <f t="shared" si="135"/>
        <v/>
      </c>
      <c r="O828" s="501" t="str">
        <f t="shared" si="127"/>
        <v/>
      </c>
      <c r="P828" s="63" t="str">
        <f t="shared" si="128"/>
        <v/>
      </c>
      <c r="Q828" s="63"/>
      <c r="R828" s="63"/>
      <c r="S828" s="648"/>
    </row>
    <row r="829" spans="1:19" hidden="1">
      <c r="A829" s="465"/>
      <c r="B829" s="466"/>
      <c r="C829" s="467"/>
      <c r="D829" s="467"/>
      <c r="E829" s="468"/>
      <c r="F829" s="467"/>
      <c r="G829" s="642"/>
      <c r="H829" s="379" cm="1">
        <f t="array" ref="H829">IF(B829&lt;&gt;"",INDEX(KM!$C$5:$C$20,MATCH(1,($B829&gt;=KM!$A$5:$A$20)*($B829&lt;=KM!$B$5:$B$20),0)),0)</f>
        <v>0</v>
      </c>
      <c r="I829" s="63">
        <f t="shared" si="133"/>
        <v>0</v>
      </c>
      <c r="J829" s="474"/>
      <c r="K829" s="494"/>
      <c r="L829" s="496" t="str">
        <f>IF(AND('1B Tableau financier'!$K$2&lt;&gt;"Pôle",C829&lt;&gt;""),1,"")</f>
        <v/>
      </c>
      <c r="M829" s="501" t="str">
        <f t="shared" si="134"/>
        <v/>
      </c>
      <c r="N829" s="502" t="str">
        <f t="shared" si="135"/>
        <v/>
      </c>
      <c r="O829" s="501" t="str">
        <f t="shared" si="127"/>
        <v/>
      </c>
      <c r="P829" s="63" t="str">
        <f t="shared" si="128"/>
        <v/>
      </c>
      <c r="Q829" s="63"/>
      <c r="R829" s="63"/>
      <c r="S829" s="648"/>
    </row>
    <row r="830" spans="1:19" hidden="1">
      <c r="A830" s="465"/>
      <c r="B830" s="466"/>
      <c r="C830" s="467"/>
      <c r="D830" s="467"/>
      <c r="E830" s="468"/>
      <c r="F830" s="467"/>
      <c r="G830" s="642"/>
      <c r="H830" s="379" cm="1">
        <f t="array" ref="H830">IF(B830&lt;&gt;"",INDEX(KM!$C$5:$C$20,MATCH(1,($B830&gt;=KM!$A$5:$A$20)*($B830&lt;=KM!$B$5:$B$20),0)),0)</f>
        <v>0</v>
      </c>
      <c r="I830" s="63">
        <f t="shared" si="133"/>
        <v>0</v>
      </c>
      <c r="J830" s="474"/>
      <c r="K830" s="494"/>
      <c r="L830" s="496" t="str">
        <f>IF(AND('1B Tableau financier'!$K$2&lt;&gt;"Pôle",C830&lt;&gt;""),1,"")</f>
        <v/>
      </c>
      <c r="M830" s="501" t="str">
        <f t="shared" si="134"/>
        <v/>
      </c>
      <c r="N830" s="502" t="str">
        <f t="shared" si="135"/>
        <v/>
      </c>
      <c r="O830" s="501" t="str">
        <f t="shared" si="127"/>
        <v/>
      </c>
      <c r="P830" s="63" t="str">
        <f t="shared" si="128"/>
        <v/>
      </c>
      <c r="Q830" s="63"/>
      <c r="R830" s="63"/>
      <c r="S830" s="648"/>
    </row>
    <row r="831" spans="1:19" hidden="1">
      <c r="A831" s="465"/>
      <c r="B831" s="466"/>
      <c r="C831" s="467"/>
      <c r="D831" s="467"/>
      <c r="E831" s="468"/>
      <c r="F831" s="467"/>
      <c r="G831" s="642"/>
      <c r="H831" s="379" cm="1">
        <f t="array" ref="H831">IF(B831&lt;&gt;"",INDEX(KM!$C$5:$C$20,MATCH(1,($B831&gt;=KM!$A$5:$A$20)*($B831&lt;=KM!$B$5:$B$20),0)),0)</f>
        <v>0</v>
      </c>
      <c r="I831" s="63">
        <f t="shared" si="133"/>
        <v>0</v>
      </c>
      <c r="J831" s="474"/>
      <c r="K831" s="494"/>
      <c r="L831" s="496" t="str">
        <f>IF(AND('1B Tableau financier'!$K$2&lt;&gt;"Pôle",C831&lt;&gt;""),1,"")</f>
        <v/>
      </c>
      <c r="M831" s="501" t="str">
        <f t="shared" si="134"/>
        <v/>
      </c>
      <c r="N831" s="502" t="str">
        <f t="shared" si="135"/>
        <v/>
      </c>
      <c r="O831" s="501" t="str">
        <f t="shared" si="127"/>
        <v/>
      </c>
      <c r="P831" s="63" t="str">
        <f t="shared" si="128"/>
        <v/>
      </c>
      <c r="Q831" s="63"/>
      <c r="R831" s="63"/>
      <c r="S831" s="648"/>
    </row>
    <row r="832" spans="1:19" hidden="1">
      <c r="A832" s="465"/>
      <c r="B832" s="466"/>
      <c r="C832" s="467"/>
      <c r="D832" s="467"/>
      <c r="E832" s="468"/>
      <c r="F832" s="467"/>
      <c r="G832" s="642"/>
      <c r="H832" s="379" cm="1">
        <f t="array" ref="H832">IF(B832&lt;&gt;"",INDEX(KM!$C$5:$C$20,MATCH(1,($B832&gt;=KM!$A$5:$A$20)*($B832&lt;=KM!$B$5:$B$20),0)),0)</f>
        <v>0</v>
      </c>
      <c r="I832" s="63">
        <f t="shared" si="133"/>
        <v>0</v>
      </c>
      <c r="J832" s="474"/>
      <c r="K832" s="494"/>
      <c r="L832" s="496" t="str">
        <f>IF(AND('1B Tableau financier'!$K$2&lt;&gt;"Pôle",C832&lt;&gt;""),1,"")</f>
        <v/>
      </c>
      <c r="M832" s="501" t="str">
        <f t="shared" si="134"/>
        <v/>
      </c>
      <c r="N832" s="502" t="str">
        <f t="shared" si="135"/>
        <v/>
      </c>
      <c r="O832" s="501" t="str">
        <f t="shared" si="127"/>
        <v/>
      </c>
      <c r="P832" s="63" t="str">
        <f t="shared" si="128"/>
        <v/>
      </c>
      <c r="Q832" s="63"/>
      <c r="R832" s="63"/>
      <c r="S832" s="648"/>
    </row>
    <row r="833" spans="1:19" hidden="1">
      <c r="A833" s="465"/>
      <c r="B833" s="466"/>
      <c r="C833" s="467"/>
      <c r="D833" s="467"/>
      <c r="E833" s="468"/>
      <c r="F833" s="467"/>
      <c r="G833" s="642"/>
      <c r="H833" s="379" cm="1">
        <f t="array" ref="H833">IF(B833&lt;&gt;"",INDEX(KM!$C$5:$C$20,MATCH(1,($B833&gt;=KM!$A$5:$A$20)*($B833&lt;=KM!$B$5:$B$20),0)),0)</f>
        <v>0</v>
      </c>
      <c r="I833" s="63">
        <f t="shared" si="133"/>
        <v>0</v>
      </c>
      <c r="J833" s="474"/>
      <c r="K833" s="494"/>
      <c r="L833" s="496" t="str">
        <f>IF(AND('1B Tableau financier'!$K$2&lt;&gt;"Pôle",C833&lt;&gt;""),1,"")</f>
        <v/>
      </c>
      <c r="M833" s="501" t="str">
        <f t="shared" si="134"/>
        <v/>
      </c>
      <c r="N833" s="502" t="str">
        <f t="shared" si="135"/>
        <v/>
      </c>
      <c r="O833" s="501" t="str">
        <f t="shared" si="127"/>
        <v/>
      </c>
      <c r="P833" s="63" t="str">
        <f t="shared" si="128"/>
        <v/>
      </c>
      <c r="Q833" s="63"/>
      <c r="R833" s="63"/>
      <c r="S833" s="648"/>
    </row>
    <row r="834" spans="1:19" hidden="1">
      <c r="A834" s="465"/>
      <c r="B834" s="466"/>
      <c r="C834" s="467"/>
      <c r="D834" s="467"/>
      <c r="E834" s="468"/>
      <c r="F834" s="467"/>
      <c r="G834" s="642"/>
      <c r="H834" s="379" cm="1">
        <f t="array" ref="H834">IF(B834&lt;&gt;"",INDEX(KM!$C$5:$C$20,MATCH(1,($B834&gt;=KM!$A$5:$A$20)*($B834&lt;=KM!$B$5:$B$20),0)),0)</f>
        <v>0</v>
      </c>
      <c r="I834" s="63">
        <f t="shared" si="133"/>
        <v>0</v>
      </c>
      <c r="J834" s="474"/>
      <c r="K834" s="494"/>
      <c r="L834" s="496" t="str">
        <f>IF(AND('1B Tableau financier'!$K$2&lt;&gt;"Pôle",C834&lt;&gt;""),1,"")</f>
        <v/>
      </c>
      <c r="M834" s="501" t="str">
        <f t="shared" si="134"/>
        <v/>
      </c>
      <c r="N834" s="502" t="str">
        <f t="shared" si="135"/>
        <v/>
      </c>
      <c r="O834" s="501" t="str">
        <f t="shared" si="127"/>
        <v/>
      </c>
      <c r="P834" s="63" t="str">
        <f t="shared" si="128"/>
        <v/>
      </c>
      <c r="Q834" s="63"/>
      <c r="R834" s="63"/>
      <c r="S834" s="648"/>
    </row>
    <row r="835" spans="1:19" hidden="1">
      <c r="A835" s="465"/>
      <c r="B835" s="466"/>
      <c r="C835" s="467"/>
      <c r="D835" s="467"/>
      <c r="E835" s="468"/>
      <c r="F835" s="467"/>
      <c r="G835" s="642"/>
      <c r="H835" s="379" cm="1">
        <f t="array" ref="H835">IF(B835&lt;&gt;"",INDEX(KM!$C$5:$C$20,MATCH(1,($B835&gt;=KM!$A$5:$A$20)*($B835&lt;=KM!$B$5:$B$20),0)),0)</f>
        <v>0</v>
      </c>
      <c r="I835" s="63">
        <f t="shared" si="133"/>
        <v>0</v>
      </c>
      <c r="J835" s="474"/>
      <c r="K835" s="494"/>
      <c r="L835" s="496" t="str">
        <f>IF(AND('1B Tableau financier'!$K$2&lt;&gt;"Pôle",C835&lt;&gt;""),1,"")</f>
        <v/>
      </c>
      <c r="M835" s="501" t="str">
        <f t="shared" si="134"/>
        <v/>
      </c>
      <c r="N835" s="502" t="str">
        <f t="shared" si="135"/>
        <v/>
      </c>
      <c r="O835" s="501" t="str">
        <f t="shared" si="127"/>
        <v/>
      </c>
      <c r="P835" s="63" t="str">
        <f t="shared" si="128"/>
        <v/>
      </c>
      <c r="Q835" s="63"/>
      <c r="R835" s="63"/>
      <c r="S835" s="648"/>
    </row>
    <row r="836" spans="1:19" hidden="1">
      <c r="A836" s="465"/>
      <c r="B836" s="466"/>
      <c r="C836" s="467"/>
      <c r="D836" s="467"/>
      <c r="E836" s="468"/>
      <c r="F836" s="467"/>
      <c r="G836" s="642"/>
      <c r="H836" s="379" cm="1">
        <f t="array" ref="H836">IF(B836&lt;&gt;"",INDEX(KM!$C$5:$C$20,MATCH(1,($B836&gt;=KM!$A$5:$A$20)*($B836&lt;=KM!$B$5:$B$20),0)),0)</f>
        <v>0</v>
      </c>
      <c r="I836" s="63">
        <f t="shared" si="133"/>
        <v>0</v>
      </c>
      <c r="J836" s="474"/>
      <c r="K836" s="494"/>
      <c r="L836" s="496" t="str">
        <f>IF(AND('1B Tableau financier'!$K$2&lt;&gt;"Pôle",C836&lt;&gt;""),1,"")</f>
        <v/>
      </c>
      <c r="M836" s="501" t="str">
        <f t="shared" si="134"/>
        <v/>
      </c>
      <c r="N836" s="502" t="str">
        <f t="shared" si="135"/>
        <v/>
      </c>
      <c r="O836" s="501" t="str">
        <f t="shared" si="127"/>
        <v/>
      </c>
      <c r="P836" s="63" t="str">
        <f t="shared" si="128"/>
        <v/>
      </c>
      <c r="Q836" s="63"/>
      <c r="R836" s="63"/>
      <c r="S836" s="648"/>
    </row>
    <row r="837" spans="1:19" hidden="1">
      <c r="A837" s="465"/>
      <c r="B837" s="466"/>
      <c r="C837" s="467"/>
      <c r="D837" s="467"/>
      <c r="E837" s="468"/>
      <c r="F837" s="467"/>
      <c r="G837" s="642"/>
      <c r="H837" s="379" cm="1">
        <f t="array" ref="H837">IF(B837&lt;&gt;"",INDEX(KM!$C$5:$C$20,MATCH(1,($B837&gt;=KM!$A$5:$A$20)*($B837&lt;=KM!$B$5:$B$20),0)),0)</f>
        <v>0</v>
      </c>
      <c r="I837" s="63">
        <f t="shared" si="133"/>
        <v>0</v>
      </c>
      <c r="J837" s="474"/>
      <c r="K837" s="494"/>
      <c r="L837" s="496" t="str">
        <f>IF(AND('1B Tableau financier'!$K$2&lt;&gt;"Pôle",C837&lt;&gt;""),1,"")</f>
        <v/>
      </c>
      <c r="M837" s="501" t="str">
        <f t="shared" si="134"/>
        <v/>
      </c>
      <c r="N837" s="502" t="str">
        <f t="shared" si="135"/>
        <v/>
      </c>
      <c r="O837" s="501" t="str">
        <f t="shared" si="127"/>
        <v/>
      </c>
      <c r="P837" s="63" t="str">
        <f t="shared" si="128"/>
        <v/>
      </c>
      <c r="Q837" s="63"/>
      <c r="R837" s="63"/>
      <c r="S837" s="648"/>
    </row>
    <row r="838" spans="1:19" hidden="1">
      <c r="A838" s="465"/>
      <c r="B838" s="466"/>
      <c r="C838" s="467"/>
      <c r="D838" s="467"/>
      <c r="E838" s="468"/>
      <c r="F838" s="467"/>
      <c r="G838" s="642"/>
      <c r="H838" s="379" cm="1">
        <f t="array" ref="H838">IF(B838&lt;&gt;"",INDEX(KM!$C$5:$C$20,MATCH(1,($B838&gt;=KM!$A$5:$A$20)*($B838&lt;=KM!$B$5:$B$20),0)),0)</f>
        <v>0</v>
      </c>
      <c r="I838" s="63">
        <f t="shared" si="133"/>
        <v>0</v>
      </c>
      <c r="J838" s="474"/>
      <c r="K838" s="494"/>
      <c r="L838" s="496" t="str">
        <f>IF(AND('1B Tableau financier'!$K$2&lt;&gt;"Pôle",C838&lt;&gt;""),1,"")</f>
        <v/>
      </c>
      <c r="M838" s="501" t="str">
        <f t="shared" si="134"/>
        <v/>
      </c>
      <c r="N838" s="502" t="str">
        <f t="shared" si="135"/>
        <v/>
      </c>
      <c r="O838" s="501" t="str">
        <f t="shared" si="127"/>
        <v/>
      </c>
      <c r="P838" s="63" t="str">
        <f t="shared" si="128"/>
        <v/>
      </c>
      <c r="Q838" s="63"/>
      <c r="R838" s="63"/>
      <c r="S838" s="648"/>
    </row>
    <row r="839" spans="1:19" hidden="1">
      <c r="A839" s="465"/>
      <c r="B839" s="466"/>
      <c r="C839" s="467"/>
      <c r="D839" s="467"/>
      <c r="E839" s="468"/>
      <c r="F839" s="467"/>
      <c r="G839" s="642"/>
      <c r="H839" s="379" cm="1">
        <f t="array" ref="H839">IF(B839&lt;&gt;"",INDEX(KM!$C$5:$C$20,MATCH(1,($B839&gt;=KM!$A$5:$A$20)*($B839&lt;=KM!$B$5:$B$20),0)),0)</f>
        <v>0</v>
      </c>
      <c r="I839" s="63">
        <f t="shared" si="133"/>
        <v>0</v>
      </c>
      <c r="J839" s="474"/>
      <c r="K839" s="494"/>
      <c r="L839" s="496" t="str">
        <f>IF(AND('1B Tableau financier'!$K$2&lt;&gt;"Pôle",C839&lt;&gt;""),1,"")</f>
        <v/>
      </c>
      <c r="M839" s="501" t="str">
        <f t="shared" si="134"/>
        <v/>
      </c>
      <c r="N839" s="502" t="str">
        <f t="shared" si="135"/>
        <v/>
      </c>
      <c r="O839" s="501" t="str">
        <f t="shared" si="127"/>
        <v/>
      </c>
      <c r="P839" s="63" t="str">
        <f t="shared" si="128"/>
        <v/>
      </c>
      <c r="Q839" s="63"/>
      <c r="R839" s="63"/>
      <c r="S839" s="648"/>
    </row>
    <row r="840" spans="1:19" hidden="1">
      <c r="A840" s="465"/>
      <c r="B840" s="466"/>
      <c r="C840" s="467"/>
      <c r="D840" s="467"/>
      <c r="E840" s="468"/>
      <c r="F840" s="467"/>
      <c r="G840" s="642"/>
      <c r="H840" s="379" cm="1">
        <f t="array" ref="H840">IF(B840&lt;&gt;"",INDEX(KM!$C$5:$C$20,MATCH(1,($B840&gt;=KM!$A$5:$A$20)*($B840&lt;=KM!$B$5:$B$20),0)),0)</f>
        <v>0</v>
      </c>
      <c r="I840" s="63">
        <f t="shared" si="133"/>
        <v>0</v>
      </c>
      <c r="J840" s="474"/>
      <c r="K840" s="494"/>
      <c r="L840" s="496" t="str">
        <f>IF(AND('1B Tableau financier'!$K$2&lt;&gt;"Pôle",C840&lt;&gt;""),1,"")</f>
        <v/>
      </c>
      <c r="M840" s="501" t="str">
        <f t="shared" si="134"/>
        <v/>
      </c>
      <c r="N840" s="502" t="str">
        <f t="shared" si="135"/>
        <v/>
      </c>
      <c r="O840" s="501" t="str">
        <f t="shared" si="127"/>
        <v/>
      </c>
      <c r="P840" s="63" t="str">
        <f t="shared" si="128"/>
        <v/>
      </c>
      <c r="Q840" s="63"/>
      <c r="R840" s="63"/>
      <c r="S840" s="648"/>
    </row>
    <row r="841" spans="1:19" hidden="1">
      <c r="A841" s="465"/>
      <c r="B841" s="466"/>
      <c r="C841" s="467"/>
      <c r="D841" s="467"/>
      <c r="E841" s="468"/>
      <c r="F841" s="467"/>
      <c r="G841" s="642"/>
      <c r="H841" s="379" cm="1">
        <f t="array" ref="H841">IF(B841&lt;&gt;"",INDEX(KM!$C$5:$C$20,MATCH(1,($B841&gt;=KM!$A$5:$A$20)*($B841&lt;=KM!$B$5:$B$20),0)),0)</f>
        <v>0</v>
      </c>
      <c r="I841" s="63">
        <f t="shared" si="133"/>
        <v>0</v>
      </c>
      <c r="J841" s="474"/>
      <c r="K841" s="494"/>
      <c r="L841" s="496" t="str">
        <f>IF(AND('1B Tableau financier'!$K$2&lt;&gt;"Pôle",C841&lt;&gt;""),1,"")</f>
        <v/>
      </c>
      <c r="M841" s="501" t="str">
        <f t="shared" si="134"/>
        <v/>
      </c>
      <c r="N841" s="502" t="str">
        <f t="shared" si="135"/>
        <v/>
      </c>
      <c r="O841" s="501" t="str">
        <f t="shared" si="127"/>
        <v/>
      </c>
      <c r="P841" s="63" t="str">
        <f t="shared" si="128"/>
        <v/>
      </c>
      <c r="Q841" s="63"/>
      <c r="R841" s="63"/>
      <c r="S841" s="648"/>
    </row>
    <row r="842" spans="1:19" hidden="1">
      <c r="A842" s="465"/>
      <c r="B842" s="466"/>
      <c r="C842" s="467"/>
      <c r="D842" s="467"/>
      <c r="E842" s="468"/>
      <c r="F842" s="467"/>
      <c r="G842" s="642"/>
      <c r="H842" s="379" cm="1">
        <f t="array" ref="H842">IF(B842&lt;&gt;"",INDEX(KM!$C$5:$C$20,MATCH(1,($B842&gt;=KM!$A$5:$A$20)*($B842&lt;=KM!$B$5:$B$20),0)),0)</f>
        <v>0</v>
      </c>
      <c r="I842" s="63">
        <f t="shared" si="133"/>
        <v>0</v>
      </c>
      <c r="J842" s="474"/>
      <c r="K842" s="494"/>
      <c r="L842" s="496" t="str">
        <f>IF(AND('1B Tableau financier'!$K$2&lt;&gt;"Pôle",C842&lt;&gt;""),1,"")</f>
        <v/>
      </c>
      <c r="M842" s="501" t="str">
        <f t="shared" si="134"/>
        <v/>
      </c>
      <c r="N842" s="502" t="str">
        <f t="shared" si="135"/>
        <v/>
      </c>
      <c r="O842" s="501" t="str">
        <f t="shared" si="127"/>
        <v/>
      </c>
      <c r="P842" s="63" t="str">
        <f t="shared" si="128"/>
        <v/>
      </c>
      <c r="Q842" s="63"/>
      <c r="R842" s="63"/>
      <c r="S842" s="648"/>
    </row>
    <row r="843" spans="1:19" hidden="1">
      <c r="A843" s="465"/>
      <c r="B843" s="466"/>
      <c r="C843" s="467"/>
      <c r="D843" s="467"/>
      <c r="E843" s="468"/>
      <c r="F843" s="467"/>
      <c r="G843" s="642"/>
      <c r="H843" s="379" cm="1">
        <f t="array" ref="H843">IF(B843&lt;&gt;"",INDEX(KM!$C$5:$C$20,MATCH(1,($B843&gt;=KM!$A$5:$A$20)*($B843&lt;=KM!$B$5:$B$20),0)),0)</f>
        <v>0</v>
      </c>
      <c r="I843" s="63">
        <f t="shared" si="133"/>
        <v>0</v>
      </c>
      <c r="J843" s="474"/>
      <c r="K843" s="494"/>
      <c r="L843" s="496" t="str">
        <f>IF(AND('1B Tableau financier'!$K$2&lt;&gt;"Pôle",C843&lt;&gt;""),1,"")</f>
        <v/>
      </c>
      <c r="M843" s="501" t="str">
        <f t="shared" si="134"/>
        <v/>
      </c>
      <c r="N843" s="502" t="str">
        <f t="shared" si="135"/>
        <v/>
      </c>
      <c r="O843" s="501" t="str">
        <f t="shared" si="127"/>
        <v/>
      </c>
      <c r="P843" s="63" t="str">
        <f t="shared" si="128"/>
        <v/>
      </c>
      <c r="Q843" s="63"/>
      <c r="R843" s="63"/>
      <c r="S843" s="648"/>
    </row>
    <row r="844" spans="1:19" hidden="1">
      <c r="A844" s="465"/>
      <c r="B844" s="466"/>
      <c r="C844" s="467"/>
      <c r="D844" s="467"/>
      <c r="E844" s="468"/>
      <c r="F844" s="467"/>
      <c r="G844" s="642"/>
      <c r="H844" s="379" cm="1">
        <f t="array" ref="H844">IF(B844&lt;&gt;"",INDEX(KM!$C$5:$C$20,MATCH(1,($B844&gt;=KM!$A$5:$A$20)*($B844&lt;=KM!$B$5:$B$20),0)),0)</f>
        <v>0</v>
      </c>
      <c r="I844" s="63">
        <f t="shared" si="133"/>
        <v>0</v>
      </c>
      <c r="J844" s="474"/>
      <c r="K844" s="494"/>
      <c r="L844" s="496" t="str">
        <f>IF(AND('1B Tableau financier'!$K$2&lt;&gt;"Pôle",C844&lt;&gt;""),1,"")</f>
        <v/>
      </c>
      <c r="M844" s="501" t="str">
        <f t="shared" si="134"/>
        <v/>
      </c>
      <c r="N844" s="502" t="str">
        <f t="shared" si="135"/>
        <v/>
      </c>
      <c r="O844" s="501" t="str">
        <f t="shared" si="127"/>
        <v/>
      </c>
      <c r="P844" s="63" t="str">
        <f t="shared" si="128"/>
        <v/>
      </c>
      <c r="Q844" s="63"/>
      <c r="R844" s="63"/>
      <c r="S844" s="648"/>
    </row>
    <row r="845" spans="1:19" hidden="1">
      <c r="A845" s="465"/>
      <c r="B845" s="466"/>
      <c r="C845" s="467"/>
      <c r="D845" s="467"/>
      <c r="E845" s="468"/>
      <c r="F845" s="467"/>
      <c r="G845" s="642"/>
      <c r="H845" s="379" cm="1">
        <f t="array" ref="H845">IF(B845&lt;&gt;"",INDEX(KM!$C$5:$C$20,MATCH(1,($B845&gt;=KM!$A$5:$A$20)*($B845&lt;=KM!$B$5:$B$20),0)),0)</f>
        <v>0</v>
      </c>
      <c r="I845" s="63">
        <f t="shared" si="133"/>
        <v>0</v>
      </c>
      <c r="J845" s="474"/>
      <c r="K845" s="494"/>
      <c r="L845" s="496" t="str">
        <f>IF(AND('1B Tableau financier'!$K$2&lt;&gt;"Pôle",C845&lt;&gt;""),1,"")</f>
        <v/>
      </c>
      <c r="M845" s="501" t="str">
        <f t="shared" si="134"/>
        <v/>
      </c>
      <c r="N845" s="502" t="str">
        <f t="shared" si="135"/>
        <v/>
      </c>
      <c r="O845" s="501" t="str">
        <f t="shared" si="127"/>
        <v/>
      </c>
      <c r="P845" s="63" t="str">
        <f t="shared" si="128"/>
        <v/>
      </c>
      <c r="Q845" s="63"/>
      <c r="R845" s="63"/>
      <c r="S845" s="648"/>
    </row>
    <row r="846" spans="1:19" hidden="1">
      <c r="A846" s="465"/>
      <c r="B846" s="466"/>
      <c r="C846" s="467"/>
      <c r="D846" s="467"/>
      <c r="E846" s="468"/>
      <c r="F846" s="467"/>
      <c r="G846" s="642"/>
      <c r="H846" s="379" cm="1">
        <f t="array" ref="H846">IF(B846&lt;&gt;"",INDEX(KM!$C$5:$C$20,MATCH(1,($B846&gt;=KM!$A$5:$A$20)*($B846&lt;=KM!$B$5:$B$20),0)),0)</f>
        <v>0</v>
      </c>
      <c r="I846" s="63">
        <f t="shared" si="133"/>
        <v>0</v>
      </c>
      <c r="J846" s="474"/>
      <c r="K846" s="494"/>
      <c r="L846" s="496" t="str">
        <f>IF(AND('1B Tableau financier'!$K$2&lt;&gt;"Pôle",C846&lt;&gt;""),1,"")</f>
        <v/>
      </c>
      <c r="M846" s="501" t="str">
        <f t="shared" si="134"/>
        <v/>
      </c>
      <c r="N846" s="502" t="str">
        <f t="shared" si="135"/>
        <v/>
      </c>
      <c r="O846" s="501" t="str">
        <f t="shared" si="127"/>
        <v/>
      </c>
      <c r="P846" s="63" t="str">
        <f t="shared" si="128"/>
        <v/>
      </c>
      <c r="Q846" s="63"/>
      <c r="R846" s="63"/>
      <c r="S846" s="648"/>
    </row>
    <row r="847" spans="1:19" hidden="1">
      <c r="A847" s="465"/>
      <c r="B847" s="466"/>
      <c r="C847" s="467"/>
      <c r="D847" s="467"/>
      <c r="E847" s="468"/>
      <c r="F847" s="467"/>
      <c r="G847" s="642"/>
      <c r="H847" s="379" cm="1">
        <f t="array" ref="H847">IF(B847&lt;&gt;"",INDEX(KM!$C$5:$C$20,MATCH(1,($B847&gt;=KM!$A$5:$A$20)*($B847&lt;=KM!$B$5:$B$20),0)),0)</f>
        <v>0</v>
      </c>
      <c r="I847" s="63">
        <f t="shared" si="133"/>
        <v>0</v>
      </c>
      <c r="J847" s="474"/>
      <c r="K847" s="494"/>
      <c r="L847" s="496" t="str">
        <f>IF(AND('1B Tableau financier'!$K$2&lt;&gt;"Pôle",C847&lt;&gt;""),1,"")</f>
        <v/>
      </c>
      <c r="M847" s="501" t="str">
        <f t="shared" si="134"/>
        <v/>
      </c>
      <c r="N847" s="502" t="str">
        <f t="shared" si="135"/>
        <v/>
      </c>
      <c r="O847" s="501" t="str">
        <f t="shared" si="127"/>
        <v/>
      </c>
      <c r="P847" s="63" t="str">
        <f t="shared" si="128"/>
        <v/>
      </c>
      <c r="Q847" s="63"/>
      <c r="R847" s="63"/>
      <c r="S847" s="648"/>
    </row>
    <row r="848" spans="1:19" hidden="1">
      <c r="A848" s="465"/>
      <c r="B848" s="466"/>
      <c r="C848" s="467"/>
      <c r="D848" s="467"/>
      <c r="E848" s="468"/>
      <c r="F848" s="467"/>
      <c r="G848" s="642"/>
      <c r="H848" s="379" cm="1">
        <f t="array" ref="H848">IF(B848&lt;&gt;"",INDEX(KM!$C$5:$C$20,MATCH(1,($B848&gt;=KM!$A$5:$A$20)*($B848&lt;=KM!$B$5:$B$20),0)),0)</f>
        <v>0</v>
      </c>
      <c r="I848" s="63">
        <f t="shared" si="133"/>
        <v>0</v>
      </c>
      <c r="J848" s="474"/>
      <c r="K848" s="494"/>
      <c r="L848" s="496" t="str">
        <f>IF(AND('1B Tableau financier'!$K$2&lt;&gt;"Pôle",C848&lt;&gt;""),1,"")</f>
        <v/>
      </c>
      <c r="M848" s="501" t="str">
        <f t="shared" si="134"/>
        <v/>
      </c>
      <c r="N848" s="502" t="str">
        <f t="shared" si="135"/>
        <v/>
      </c>
      <c r="O848" s="501" t="str">
        <f t="shared" si="127"/>
        <v/>
      </c>
      <c r="P848" s="63" t="str">
        <f t="shared" si="128"/>
        <v/>
      </c>
      <c r="Q848" s="63"/>
      <c r="R848" s="63"/>
      <c r="S848" s="648"/>
    </row>
    <row r="849" spans="1:19" hidden="1">
      <c r="A849" s="465"/>
      <c r="B849" s="466"/>
      <c r="C849" s="467"/>
      <c r="D849" s="467"/>
      <c r="E849" s="468"/>
      <c r="F849" s="467"/>
      <c r="G849" s="642"/>
      <c r="H849" s="379" cm="1">
        <f t="array" ref="H849">IF(B849&lt;&gt;"",INDEX(KM!$C$5:$C$20,MATCH(1,($B849&gt;=KM!$A$5:$A$20)*($B849&lt;=KM!$B$5:$B$20),0)),0)</f>
        <v>0</v>
      </c>
      <c r="I849" s="63">
        <f t="shared" si="133"/>
        <v>0</v>
      </c>
      <c r="J849" s="474"/>
      <c r="K849" s="494"/>
      <c r="L849" s="496" t="str">
        <f>IF(AND('1B Tableau financier'!$K$2&lt;&gt;"Pôle",C849&lt;&gt;""),1,"")</f>
        <v/>
      </c>
      <c r="M849" s="501" t="str">
        <f t="shared" si="134"/>
        <v/>
      </c>
      <c r="N849" s="502" t="str">
        <f t="shared" si="135"/>
        <v/>
      </c>
      <c r="O849" s="501" t="str">
        <f t="shared" si="127"/>
        <v/>
      </c>
      <c r="P849" s="63" t="str">
        <f t="shared" si="128"/>
        <v/>
      </c>
      <c r="Q849" s="63"/>
      <c r="R849" s="63"/>
      <c r="S849" s="648"/>
    </row>
    <row r="850" spans="1:19" hidden="1">
      <c r="A850" s="465"/>
      <c r="B850" s="466"/>
      <c r="C850" s="467"/>
      <c r="D850" s="467"/>
      <c r="E850" s="468"/>
      <c r="F850" s="467"/>
      <c r="G850" s="642"/>
      <c r="H850" s="379" cm="1">
        <f t="array" ref="H850">IF(B850&lt;&gt;"",INDEX(KM!$C$5:$C$20,MATCH(1,($B850&gt;=KM!$A$5:$A$20)*($B850&lt;=KM!$B$5:$B$20),0)),0)</f>
        <v>0</v>
      </c>
      <c r="I850" s="63">
        <f t="shared" si="133"/>
        <v>0</v>
      </c>
      <c r="J850" s="474"/>
      <c r="K850" s="494"/>
      <c r="L850" s="496" t="str">
        <f>IF(AND('1B Tableau financier'!$K$2&lt;&gt;"Pôle",C850&lt;&gt;""),1,"")</f>
        <v/>
      </c>
      <c r="M850" s="501" t="str">
        <f t="shared" si="134"/>
        <v/>
      </c>
      <c r="N850" s="502" t="str">
        <f t="shared" si="135"/>
        <v/>
      </c>
      <c r="O850" s="501" t="str">
        <f t="shared" si="127"/>
        <v/>
      </c>
      <c r="P850" s="63" t="str">
        <f t="shared" si="128"/>
        <v/>
      </c>
      <c r="Q850" s="63"/>
      <c r="R850" s="63"/>
      <c r="S850" s="648"/>
    </row>
    <row r="851" spans="1:19" hidden="1">
      <c r="A851" s="465"/>
      <c r="B851" s="466"/>
      <c r="C851" s="467"/>
      <c r="D851" s="467"/>
      <c r="E851" s="468"/>
      <c r="F851" s="467"/>
      <c r="G851" s="642"/>
      <c r="H851" s="379" cm="1">
        <f t="array" ref="H851">IF(B851&lt;&gt;"",INDEX(KM!$C$5:$C$20,MATCH(1,($B851&gt;=KM!$A$5:$A$20)*($B851&lt;=KM!$B$5:$B$20),0)),0)</f>
        <v>0</v>
      </c>
      <c r="I851" s="63">
        <f t="shared" si="133"/>
        <v>0</v>
      </c>
      <c r="J851" s="474"/>
      <c r="K851" s="494"/>
      <c r="L851" s="496" t="str">
        <f>IF(AND('1B Tableau financier'!$K$2&lt;&gt;"Pôle",C851&lt;&gt;""),1,"")</f>
        <v/>
      </c>
      <c r="M851" s="501" t="str">
        <f t="shared" si="134"/>
        <v/>
      </c>
      <c r="N851" s="502" t="str">
        <f t="shared" si="135"/>
        <v/>
      </c>
      <c r="O851" s="501" t="str">
        <f t="shared" ref="O851:O876" si="136">IF(M851="","",M851-Q851)</f>
        <v/>
      </c>
      <c r="P851" s="63" t="str">
        <f t="shared" ref="P851:P876" si="137">IF(N851="","",N851-R851)</f>
        <v/>
      </c>
      <c r="Q851" s="63"/>
      <c r="R851" s="63"/>
      <c r="S851" s="648"/>
    </row>
    <row r="852" spans="1:19" hidden="1">
      <c r="A852" s="465"/>
      <c r="B852" s="466"/>
      <c r="C852" s="467"/>
      <c r="D852" s="467"/>
      <c r="E852" s="468"/>
      <c r="F852" s="467"/>
      <c r="G852" s="642"/>
      <c r="H852" s="379" cm="1">
        <f t="array" ref="H852">IF(B852&lt;&gt;"",INDEX(KM!$C$5:$C$20,MATCH(1,($B852&gt;=KM!$A$5:$A$20)*($B852&lt;=KM!$B$5:$B$20),0)),0)</f>
        <v>0</v>
      </c>
      <c r="I852" s="63">
        <f t="shared" si="133"/>
        <v>0</v>
      </c>
      <c r="J852" s="474"/>
      <c r="K852" s="494"/>
      <c r="L852" s="496" t="str">
        <f>IF(AND('1B Tableau financier'!$K$2&lt;&gt;"Pôle",C852&lt;&gt;""),1,"")</f>
        <v/>
      </c>
      <c r="M852" s="501" t="str">
        <f t="shared" si="134"/>
        <v/>
      </c>
      <c r="N852" s="502" t="str">
        <f t="shared" si="135"/>
        <v/>
      </c>
      <c r="O852" s="501" t="str">
        <f t="shared" si="136"/>
        <v/>
      </c>
      <c r="P852" s="63" t="str">
        <f t="shared" si="137"/>
        <v/>
      </c>
      <c r="Q852" s="63"/>
      <c r="R852" s="63"/>
      <c r="S852" s="648"/>
    </row>
    <row r="853" spans="1:19" hidden="1">
      <c r="A853" s="465"/>
      <c r="B853" s="466"/>
      <c r="C853" s="467"/>
      <c r="D853" s="467"/>
      <c r="E853" s="468"/>
      <c r="F853" s="467"/>
      <c r="G853" s="642"/>
      <c r="H853" s="379" cm="1">
        <f t="array" ref="H853">IF(B853&lt;&gt;"",INDEX(KM!$C$5:$C$20,MATCH(1,($B853&gt;=KM!$A$5:$A$20)*($B853&lt;=KM!$B$5:$B$20),0)),0)</f>
        <v>0</v>
      </c>
      <c r="I853" s="63">
        <f t="shared" si="133"/>
        <v>0</v>
      </c>
      <c r="J853" s="474"/>
      <c r="K853" s="494"/>
      <c r="L853" s="496" t="str">
        <f>IF(AND('1B Tableau financier'!$K$2&lt;&gt;"Pôle",C853&lt;&gt;""),1,"")</f>
        <v/>
      </c>
      <c r="M853" s="501" t="str">
        <f t="shared" si="134"/>
        <v/>
      </c>
      <c r="N853" s="502" t="str">
        <f t="shared" si="135"/>
        <v/>
      </c>
      <c r="O853" s="501" t="str">
        <f t="shared" si="136"/>
        <v/>
      </c>
      <c r="P853" s="63" t="str">
        <f t="shared" si="137"/>
        <v/>
      </c>
      <c r="Q853" s="63"/>
      <c r="R853" s="63"/>
      <c r="S853" s="648"/>
    </row>
    <row r="854" spans="1:19" hidden="1">
      <c r="A854" s="469"/>
      <c r="B854" s="466"/>
      <c r="C854" s="467"/>
      <c r="D854" s="467"/>
      <c r="E854" s="468"/>
      <c r="F854" s="467"/>
      <c r="G854" s="642"/>
      <c r="H854" s="379" cm="1">
        <f t="array" ref="H854">IF(B854&lt;&gt;"",INDEX(KM!$C$5:$C$20,MATCH(1,($B854&gt;=KM!$A$5:$A$20)*($B854&lt;=KM!$B$5:$B$20),0)),0)</f>
        <v>0</v>
      </c>
      <c r="I854" s="63">
        <f t="shared" si="133"/>
        <v>0</v>
      </c>
      <c r="J854" s="474"/>
      <c r="K854" s="494"/>
      <c r="L854" s="496" t="str">
        <f>IF(AND('1B Tableau financier'!$K$2&lt;&gt;"Pôle",C854&lt;&gt;""),1,"")</f>
        <v/>
      </c>
      <c r="M854" s="501" t="str">
        <f t="shared" si="134"/>
        <v/>
      </c>
      <c r="N854" s="502" t="str">
        <f t="shared" si="135"/>
        <v/>
      </c>
      <c r="O854" s="501" t="str">
        <f t="shared" si="136"/>
        <v/>
      </c>
      <c r="P854" s="63" t="str">
        <f t="shared" si="137"/>
        <v/>
      </c>
      <c r="Q854" s="63"/>
      <c r="R854" s="63"/>
      <c r="S854" s="648"/>
    </row>
    <row r="855" spans="1:19" hidden="1">
      <c r="A855" s="465"/>
      <c r="B855" s="466"/>
      <c r="C855" s="467"/>
      <c r="D855" s="467"/>
      <c r="E855" s="468"/>
      <c r="F855" s="467"/>
      <c r="G855" s="642"/>
      <c r="H855" s="379" cm="1">
        <f t="array" ref="H855">IF(B855&lt;&gt;"",INDEX(KM!$C$5:$C$20,MATCH(1,($B855&gt;=KM!$A$5:$A$20)*($B855&lt;=KM!$B$5:$B$20),0)),0)</f>
        <v>0</v>
      </c>
      <c r="I855" s="63">
        <f t="shared" si="133"/>
        <v>0</v>
      </c>
      <c r="J855" s="474"/>
      <c r="K855" s="494"/>
      <c r="L855" s="496" t="str">
        <f>IF(AND('1B Tableau financier'!$K$2&lt;&gt;"Pôle",C855&lt;&gt;""),1,"")</f>
        <v/>
      </c>
      <c r="M855" s="501" t="str">
        <f t="shared" si="134"/>
        <v/>
      </c>
      <c r="N855" s="502" t="str">
        <f t="shared" si="135"/>
        <v/>
      </c>
      <c r="O855" s="501" t="str">
        <f t="shared" si="136"/>
        <v/>
      </c>
      <c r="P855" s="63" t="str">
        <f t="shared" si="137"/>
        <v/>
      </c>
      <c r="Q855" s="63"/>
      <c r="R855" s="63"/>
      <c r="S855" s="648"/>
    </row>
    <row r="856" spans="1:19" hidden="1">
      <c r="A856" s="465"/>
      <c r="B856" s="466"/>
      <c r="C856" s="467"/>
      <c r="D856" s="467"/>
      <c r="E856" s="468"/>
      <c r="F856" s="467"/>
      <c r="G856" s="642"/>
      <c r="H856" s="379" cm="1">
        <f t="array" ref="H856">IF(B856&lt;&gt;"",INDEX(KM!$C$5:$C$20,MATCH(1,($B856&gt;=KM!$A$5:$A$20)*($B856&lt;=KM!$B$5:$B$20),0)),0)</f>
        <v>0</v>
      </c>
      <c r="I856" s="63">
        <f t="shared" si="133"/>
        <v>0</v>
      </c>
      <c r="J856" s="474"/>
      <c r="K856" s="494"/>
      <c r="L856" s="496" t="str">
        <f>IF(AND('1B Tableau financier'!$K$2&lt;&gt;"Pôle",C856&lt;&gt;""),1,"")</f>
        <v/>
      </c>
      <c r="M856" s="501" t="str">
        <f t="shared" si="134"/>
        <v/>
      </c>
      <c r="N856" s="502" t="str">
        <f t="shared" si="135"/>
        <v/>
      </c>
      <c r="O856" s="501" t="str">
        <f t="shared" si="136"/>
        <v/>
      </c>
      <c r="P856" s="63" t="str">
        <f t="shared" si="137"/>
        <v/>
      </c>
      <c r="Q856" s="63"/>
      <c r="R856" s="63"/>
      <c r="S856" s="648"/>
    </row>
    <row r="857" spans="1:19" hidden="1">
      <c r="A857" s="465"/>
      <c r="B857" s="466"/>
      <c r="C857" s="467"/>
      <c r="D857" s="467"/>
      <c r="E857" s="468"/>
      <c r="F857" s="467"/>
      <c r="G857" s="642"/>
      <c r="H857" s="379" cm="1">
        <f t="array" ref="H857">IF(B857&lt;&gt;"",INDEX(KM!$C$5:$C$20,MATCH(1,($B857&gt;=KM!$A$5:$A$20)*($B857&lt;=KM!$B$5:$B$20),0)),0)</f>
        <v>0</v>
      </c>
      <c r="I857" s="63">
        <f t="shared" si="133"/>
        <v>0</v>
      </c>
      <c r="J857" s="474"/>
      <c r="K857" s="494"/>
      <c r="L857" s="496" t="str">
        <f>IF(AND('1B Tableau financier'!$K$2&lt;&gt;"Pôle",C857&lt;&gt;""),1,"")</f>
        <v/>
      </c>
      <c r="M857" s="501" t="str">
        <f t="shared" si="134"/>
        <v/>
      </c>
      <c r="N857" s="502" t="str">
        <f t="shared" si="135"/>
        <v/>
      </c>
      <c r="O857" s="501" t="str">
        <f t="shared" si="136"/>
        <v/>
      </c>
      <c r="P857" s="63" t="str">
        <f t="shared" si="137"/>
        <v/>
      </c>
      <c r="Q857" s="63"/>
      <c r="R857" s="63"/>
      <c r="S857" s="648"/>
    </row>
    <row r="858" spans="1:19" hidden="1">
      <c r="A858" s="465"/>
      <c r="B858" s="466"/>
      <c r="C858" s="467"/>
      <c r="D858" s="467"/>
      <c r="E858" s="468"/>
      <c r="F858" s="467"/>
      <c r="G858" s="642"/>
      <c r="H858" s="379" cm="1">
        <f t="array" ref="H858">IF(B858&lt;&gt;"",INDEX(KM!$C$5:$C$20,MATCH(1,($B858&gt;=KM!$A$5:$A$20)*($B858&lt;=KM!$B$5:$B$20),0)),0)</f>
        <v>0</v>
      </c>
      <c r="I858" s="63">
        <f t="shared" si="129"/>
        <v>0</v>
      </c>
      <c r="J858" s="474"/>
      <c r="K858" s="494"/>
      <c r="L858" s="496" t="str">
        <f>IF(AND('1B Tableau financier'!$K$2&lt;&gt;"Pôle",C858&lt;&gt;""),1,"")</f>
        <v/>
      </c>
      <c r="M858" s="501" t="str">
        <f t="shared" si="125"/>
        <v/>
      </c>
      <c r="N858" s="502" t="str">
        <f t="shared" si="126"/>
        <v/>
      </c>
      <c r="O858" s="501" t="str">
        <f t="shared" si="136"/>
        <v/>
      </c>
      <c r="P858" s="63" t="str">
        <f t="shared" si="137"/>
        <v/>
      </c>
      <c r="Q858" s="63"/>
      <c r="R858" s="63"/>
      <c r="S858" s="648"/>
    </row>
    <row r="859" spans="1:19" hidden="1">
      <c r="A859" s="465"/>
      <c r="B859" s="466"/>
      <c r="C859" s="467"/>
      <c r="D859" s="467"/>
      <c r="E859" s="468"/>
      <c r="F859" s="467"/>
      <c r="G859" s="642"/>
      <c r="H859" s="379" cm="1">
        <f t="array" ref="H859">IF(B859&lt;&gt;"",INDEX(KM!$C$5:$C$20,MATCH(1,($B859&gt;=KM!$A$5:$A$20)*($B859&lt;=KM!$B$5:$B$20),0)),0)</f>
        <v>0</v>
      </c>
      <c r="I859" s="63">
        <f t="shared" si="129"/>
        <v>0</v>
      </c>
      <c r="J859" s="474"/>
      <c r="K859" s="494"/>
      <c r="L859" s="496" t="str">
        <f>IF(AND('1B Tableau financier'!$K$2&lt;&gt;"Pôle",C859&lt;&gt;""),1,"")</f>
        <v/>
      </c>
      <c r="M859" s="501" t="str">
        <f t="shared" si="125"/>
        <v/>
      </c>
      <c r="N859" s="502" t="str">
        <f t="shared" si="126"/>
        <v/>
      </c>
      <c r="O859" s="501" t="str">
        <f t="shared" si="136"/>
        <v/>
      </c>
      <c r="P859" s="63" t="str">
        <f t="shared" si="137"/>
        <v/>
      </c>
      <c r="Q859" s="63"/>
      <c r="R859" s="63"/>
      <c r="S859" s="648"/>
    </row>
    <row r="860" spans="1:19" hidden="1">
      <c r="A860" s="465"/>
      <c r="B860" s="466"/>
      <c r="C860" s="467"/>
      <c r="D860" s="467"/>
      <c r="E860" s="468"/>
      <c r="F860" s="467"/>
      <c r="G860" s="642"/>
      <c r="H860" s="379" cm="1">
        <f t="array" ref="H860">IF(B860&lt;&gt;"",INDEX(KM!$C$5:$C$20,MATCH(1,($B860&gt;=KM!$A$5:$A$20)*($B860&lt;=KM!$B$5:$B$20),0)),0)</f>
        <v>0</v>
      </c>
      <c r="I860" s="63">
        <f t="shared" si="129"/>
        <v>0</v>
      </c>
      <c r="J860" s="474"/>
      <c r="K860" s="494"/>
      <c r="L860" s="496" t="str">
        <f>IF(AND('1B Tableau financier'!$K$2&lt;&gt;"Pôle",C860&lt;&gt;""),1,"")</f>
        <v/>
      </c>
      <c r="M860" s="501" t="str">
        <f t="shared" si="125"/>
        <v/>
      </c>
      <c r="N860" s="502" t="str">
        <f t="shared" si="126"/>
        <v/>
      </c>
      <c r="O860" s="501" t="str">
        <f t="shared" si="136"/>
        <v/>
      </c>
      <c r="P860" s="63" t="str">
        <f t="shared" si="137"/>
        <v/>
      </c>
      <c r="Q860" s="63"/>
      <c r="R860" s="63"/>
      <c r="S860" s="648"/>
    </row>
    <row r="861" spans="1:19" hidden="1">
      <c r="A861" s="465"/>
      <c r="B861" s="466"/>
      <c r="C861" s="467"/>
      <c r="D861" s="467"/>
      <c r="E861" s="468"/>
      <c r="F861" s="467"/>
      <c r="G861" s="642"/>
      <c r="H861" s="379" cm="1">
        <f t="array" ref="H861">IF(B861&lt;&gt;"",INDEX(KM!$C$5:$C$20,MATCH(1,($B861&gt;=KM!$A$5:$A$20)*($B861&lt;=KM!$B$5:$B$20),0)),0)</f>
        <v>0</v>
      </c>
      <c r="I861" s="63">
        <f t="shared" si="129"/>
        <v>0</v>
      </c>
      <c r="J861" s="474"/>
      <c r="K861" s="494"/>
      <c r="L861" s="496" t="str">
        <f>IF(AND('1B Tableau financier'!$K$2&lt;&gt;"Pôle",C861&lt;&gt;""),1,"")</f>
        <v/>
      </c>
      <c r="M861" s="501" t="str">
        <f t="shared" si="125"/>
        <v/>
      </c>
      <c r="N861" s="502" t="str">
        <f t="shared" si="126"/>
        <v/>
      </c>
      <c r="O861" s="501" t="str">
        <f t="shared" si="136"/>
        <v/>
      </c>
      <c r="P861" s="63" t="str">
        <f t="shared" si="137"/>
        <v/>
      </c>
      <c r="Q861" s="63"/>
      <c r="R861" s="63"/>
      <c r="S861" s="648"/>
    </row>
    <row r="862" spans="1:19" hidden="1">
      <c r="A862" s="465"/>
      <c r="B862" s="466"/>
      <c r="C862" s="467"/>
      <c r="D862" s="467"/>
      <c r="E862" s="468"/>
      <c r="F862" s="467"/>
      <c r="G862" s="642"/>
      <c r="H862" s="379" cm="1">
        <f t="array" ref="H862">IF(B862&lt;&gt;"",INDEX(KM!$C$5:$C$20,MATCH(1,($B862&gt;=KM!$A$5:$A$20)*($B862&lt;=KM!$B$5:$B$20),0)),0)</f>
        <v>0</v>
      </c>
      <c r="I862" s="63">
        <f t="shared" si="129"/>
        <v>0</v>
      </c>
      <c r="J862" s="474"/>
      <c r="K862" s="494"/>
      <c r="L862" s="496" t="str">
        <f>IF(AND('1B Tableau financier'!$K$2&lt;&gt;"Pôle",C862&lt;&gt;""),1,"")</f>
        <v/>
      </c>
      <c r="M862" s="501" t="str">
        <f t="shared" si="125"/>
        <v/>
      </c>
      <c r="N862" s="502" t="str">
        <f t="shared" si="126"/>
        <v/>
      </c>
      <c r="O862" s="501" t="str">
        <f t="shared" si="136"/>
        <v/>
      </c>
      <c r="P862" s="63" t="str">
        <f t="shared" si="137"/>
        <v/>
      </c>
      <c r="Q862" s="63"/>
      <c r="R862" s="63"/>
      <c r="S862" s="648"/>
    </row>
    <row r="863" spans="1:19" hidden="1">
      <c r="A863" s="465"/>
      <c r="B863" s="466"/>
      <c r="C863" s="467"/>
      <c r="D863" s="467"/>
      <c r="E863" s="468"/>
      <c r="F863" s="467"/>
      <c r="G863" s="642"/>
      <c r="H863" s="379" cm="1">
        <f t="array" ref="H863">IF(B863&lt;&gt;"",INDEX(KM!$C$5:$C$20,MATCH(1,($B863&gt;=KM!$A$5:$A$20)*($B863&lt;=KM!$B$5:$B$20),0)),0)</f>
        <v>0</v>
      </c>
      <c r="I863" s="63">
        <f t="shared" si="129"/>
        <v>0</v>
      </c>
      <c r="J863" s="474"/>
      <c r="K863" s="494"/>
      <c r="L863" s="496" t="str">
        <f>IF(AND('1B Tableau financier'!$K$2&lt;&gt;"Pôle",C863&lt;&gt;""),1,"")</f>
        <v/>
      </c>
      <c r="M863" s="501" t="str">
        <f t="shared" si="125"/>
        <v/>
      </c>
      <c r="N863" s="502" t="str">
        <f t="shared" si="126"/>
        <v/>
      </c>
      <c r="O863" s="501" t="str">
        <f t="shared" si="136"/>
        <v/>
      </c>
      <c r="P863" s="63" t="str">
        <f t="shared" si="137"/>
        <v/>
      </c>
      <c r="Q863" s="63"/>
      <c r="R863" s="63"/>
      <c r="S863" s="648"/>
    </row>
    <row r="864" spans="1:19" hidden="1">
      <c r="A864" s="465"/>
      <c r="B864" s="466"/>
      <c r="C864" s="467"/>
      <c r="D864" s="467"/>
      <c r="E864" s="468"/>
      <c r="F864" s="467"/>
      <c r="G864" s="642"/>
      <c r="H864" s="379" cm="1">
        <f t="array" ref="H864">IF(B864&lt;&gt;"",INDEX(KM!$C$5:$C$20,MATCH(1,($B864&gt;=KM!$A$5:$A$20)*($B864&lt;=KM!$B$5:$B$20),0)),0)</f>
        <v>0</v>
      </c>
      <c r="I864" s="63">
        <f t="shared" si="129"/>
        <v>0</v>
      </c>
      <c r="J864" s="474"/>
      <c r="K864" s="494"/>
      <c r="L864" s="496" t="str">
        <f>IF(AND('1B Tableau financier'!$K$2&lt;&gt;"Pôle",C864&lt;&gt;""),1,"")</f>
        <v/>
      </c>
      <c r="M864" s="501" t="str">
        <f t="shared" si="125"/>
        <v/>
      </c>
      <c r="N864" s="502" t="str">
        <f t="shared" si="126"/>
        <v/>
      </c>
      <c r="O864" s="501" t="str">
        <f t="shared" si="136"/>
        <v/>
      </c>
      <c r="P864" s="63" t="str">
        <f t="shared" si="137"/>
        <v/>
      </c>
      <c r="Q864" s="63"/>
      <c r="R864" s="63"/>
      <c r="S864" s="648"/>
    </row>
    <row r="865" spans="1:19" hidden="1">
      <c r="A865" s="465"/>
      <c r="B865" s="466"/>
      <c r="C865" s="467"/>
      <c r="D865" s="467"/>
      <c r="E865" s="468"/>
      <c r="F865" s="467"/>
      <c r="G865" s="642"/>
      <c r="H865" s="379" cm="1">
        <f t="array" ref="H865">IF(B865&lt;&gt;"",INDEX(KM!$C$5:$C$20,MATCH(1,($B865&gt;=KM!$A$5:$A$20)*($B865&lt;=KM!$B$5:$B$20),0)),0)</f>
        <v>0</v>
      </c>
      <c r="I865" s="63">
        <f t="shared" si="129"/>
        <v>0</v>
      </c>
      <c r="J865" s="474"/>
      <c r="K865" s="494"/>
      <c r="L865" s="496" t="str">
        <f>IF(AND('1B Tableau financier'!$K$2&lt;&gt;"Pôle",C865&lt;&gt;""),1,"")</f>
        <v/>
      </c>
      <c r="M865" s="501" t="str">
        <f t="shared" si="125"/>
        <v/>
      </c>
      <c r="N865" s="502" t="str">
        <f t="shared" si="126"/>
        <v/>
      </c>
      <c r="O865" s="501" t="str">
        <f t="shared" si="136"/>
        <v/>
      </c>
      <c r="P865" s="63" t="str">
        <f t="shared" si="137"/>
        <v/>
      </c>
      <c r="Q865" s="63"/>
      <c r="R865" s="63"/>
      <c r="S865" s="648"/>
    </row>
    <row r="866" spans="1:19" hidden="1">
      <c r="A866" s="465"/>
      <c r="B866" s="466"/>
      <c r="C866" s="467"/>
      <c r="D866" s="467"/>
      <c r="E866" s="468"/>
      <c r="F866" s="467"/>
      <c r="G866" s="642"/>
      <c r="H866" s="379" cm="1">
        <f t="array" ref="H866">IF(B866&lt;&gt;"",INDEX(KM!$C$5:$C$20,MATCH(1,($B866&gt;=KM!$A$5:$A$20)*($B866&lt;=KM!$B$5:$B$20),0)),0)</f>
        <v>0</v>
      </c>
      <c r="I866" s="63">
        <f t="shared" si="129"/>
        <v>0</v>
      </c>
      <c r="J866" s="474"/>
      <c r="K866" s="494"/>
      <c r="L866" s="496" t="str">
        <f>IF(AND('1B Tableau financier'!$K$2&lt;&gt;"Pôle",C866&lt;&gt;""),1,"")</f>
        <v/>
      </c>
      <c r="M866" s="501" t="str">
        <f t="shared" si="125"/>
        <v/>
      </c>
      <c r="N866" s="502" t="str">
        <f t="shared" si="126"/>
        <v/>
      </c>
      <c r="O866" s="501" t="str">
        <f t="shared" si="136"/>
        <v/>
      </c>
      <c r="P866" s="63" t="str">
        <f t="shared" si="137"/>
        <v/>
      </c>
      <c r="Q866" s="63"/>
      <c r="R866" s="63"/>
      <c r="S866" s="648"/>
    </row>
    <row r="867" spans="1:19" hidden="1">
      <c r="A867" s="465"/>
      <c r="B867" s="466"/>
      <c r="C867" s="467"/>
      <c r="D867" s="467"/>
      <c r="E867" s="468"/>
      <c r="F867" s="467"/>
      <c r="G867" s="642"/>
      <c r="H867" s="379" cm="1">
        <f t="array" ref="H867">IF(B867&lt;&gt;"",INDEX(KM!$C$5:$C$20,MATCH(1,($B867&gt;=KM!$A$5:$A$20)*($B867&lt;=KM!$B$5:$B$20),0)),0)</f>
        <v>0</v>
      </c>
      <c r="I867" s="63">
        <f t="shared" si="129"/>
        <v>0</v>
      </c>
      <c r="J867" s="474"/>
      <c r="K867" s="494"/>
      <c r="L867" s="496" t="str">
        <f>IF(AND('1B Tableau financier'!$K$2&lt;&gt;"Pôle",C867&lt;&gt;""),1,"")</f>
        <v/>
      </c>
      <c r="M867" s="501" t="str">
        <f t="shared" si="125"/>
        <v/>
      </c>
      <c r="N867" s="502" t="str">
        <f t="shared" si="126"/>
        <v/>
      </c>
      <c r="O867" s="501" t="str">
        <f t="shared" si="136"/>
        <v/>
      </c>
      <c r="P867" s="63" t="str">
        <f t="shared" si="137"/>
        <v/>
      </c>
      <c r="Q867" s="63"/>
      <c r="R867" s="63"/>
      <c r="S867" s="648"/>
    </row>
    <row r="868" spans="1:19" hidden="1">
      <c r="A868" s="465"/>
      <c r="B868" s="466"/>
      <c r="C868" s="467"/>
      <c r="D868" s="467"/>
      <c r="E868" s="468"/>
      <c r="F868" s="467"/>
      <c r="G868" s="642"/>
      <c r="H868" s="379" cm="1">
        <f t="array" ref="H868">IF(B868&lt;&gt;"",INDEX(KM!$C$5:$C$20,MATCH(1,($B868&gt;=KM!$A$5:$A$20)*($B868&lt;=KM!$B$5:$B$20),0)),0)</f>
        <v>0</v>
      </c>
      <c r="I868" s="63">
        <f t="shared" si="129"/>
        <v>0</v>
      </c>
      <c r="J868" s="474"/>
      <c r="K868" s="494"/>
      <c r="L868" s="496" t="str">
        <f>IF(AND('1B Tableau financier'!$K$2&lt;&gt;"Pôle",C868&lt;&gt;""),1,"")</f>
        <v/>
      </c>
      <c r="M868" s="501" t="str">
        <f t="shared" si="125"/>
        <v/>
      </c>
      <c r="N868" s="502" t="str">
        <f t="shared" si="126"/>
        <v/>
      </c>
      <c r="O868" s="501" t="str">
        <f t="shared" si="136"/>
        <v/>
      </c>
      <c r="P868" s="63" t="str">
        <f t="shared" si="137"/>
        <v/>
      </c>
      <c r="Q868" s="63"/>
      <c r="R868" s="63"/>
      <c r="S868" s="648"/>
    </row>
    <row r="869" spans="1:19" hidden="1">
      <c r="A869" s="465"/>
      <c r="B869" s="466"/>
      <c r="C869" s="467"/>
      <c r="D869" s="467"/>
      <c r="E869" s="468"/>
      <c r="F869" s="467"/>
      <c r="G869" s="642"/>
      <c r="H869" s="379" cm="1">
        <f t="array" ref="H869">IF(B869&lt;&gt;"",INDEX(KM!$C$5:$C$20,MATCH(1,($B869&gt;=KM!$A$5:$A$20)*($B869&lt;=KM!$B$5:$B$20),0)),0)</f>
        <v>0</v>
      </c>
      <c r="I869" s="63">
        <f t="shared" si="129"/>
        <v>0</v>
      </c>
      <c r="J869" s="474"/>
      <c r="K869" s="494"/>
      <c r="L869" s="496" t="str">
        <f>IF(AND('1B Tableau financier'!$K$2&lt;&gt;"Pôle",C869&lt;&gt;""),1,"")</f>
        <v/>
      </c>
      <c r="M869" s="501" t="str">
        <f t="shared" si="125"/>
        <v/>
      </c>
      <c r="N869" s="502" t="str">
        <f t="shared" si="126"/>
        <v/>
      </c>
      <c r="O869" s="501" t="str">
        <f t="shared" si="136"/>
        <v/>
      </c>
      <c r="P869" s="63" t="str">
        <f t="shared" si="137"/>
        <v/>
      </c>
      <c r="Q869" s="63"/>
      <c r="R869" s="63"/>
      <c r="S869" s="648"/>
    </row>
    <row r="870" spans="1:19" hidden="1">
      <c r="A870" s="465"/>
      <c r="B870" s="466"/>
      <c r="C870" s="467"/>
      <c r="D870" s="467"/>
      <c r="E870" s="468"/>
      <c r="F870" s="467"/>
      <c r="G870" s="642"/>
      <c r="H870" s="379" cm="1">
        <f t="array" ref="H870">IF(B870&lt;&gt;"",INDEX(KM!$C$5:$C$20,MATCH(1,($B870&gt;=KM!$A$5:$A$20)*($B870&lt;=KM!$B$5:$B$20),0)),0)</f>
        <v>0</v>
      </c>
      <c r="I870" s="63">
        <f t="shared" si="129"/>
        <v>0</v>
      </c>
      <c r="J870" s="474"/>
      <c r="K870" s="494"/>
      <c r="L870" s="496" t="str">
        <f>IF(AND('1B Tableau financier'!$K$2&lt;&gt;"Pôle",C870&lt;&gt;""),1,"")</f>
        <v/>
      </c>
      <c r="M870" s="501" t="str">
        <f t="shared" si="125"/>
        <v/>
      </c>
      <c r="N870" s="502" t="str">
        <f t="shared" si="126"/>
        <v/>
      </c>
      <c r="O870" s="501" t="str">
        <f t="shared" si="136"/>
        <v/>
      </c>
      <c r="P870" s="63" t="str">
        <f t="shared" si="137"/>
        <v/>
      </c>
      <c r="Q870" s="63"/>
      <c r="R870" s="63"/>
      <c r="S870" s="648"/>
    </row>
    <row r="871" spans="1:19" hidden="1">
      <c r="A871" s="465"/>
      <c r="B871" s="466"/>
      <c r="C871" s="467"/>
      <c r="D871" s="467"/>
      <c r="E871" s="468"/>
      <c r="F871" s="467"/>
      <c r="G871" s="642"/>
      <c r="H871" s="379" cm="1">
        <f t="array" ref="H871">IF(B871&lt;&gt;"",INDEX(KM!$C$5:$C$20,MATCH(1,($B871&gt;=KM!$A$5:$A$20)*($B871&lt;=KM!$B$5:$B$20),0)),0)</f>
        <v>0</v>
      </c>
      <c r="I871" s="63">
        <f t="shared" si="129"/>
        <v>0</v>
      </c>
      <c r="J871" s="474"/>
      <c r="K871" s="494"/>
      <c r="L871" s="496" t="str">
        <f>IF(AND('1B Tableau financier'!$K$2&lt;&gt;"Pôle",C871&lt;&gt;""),1,"")</f>
        <v/>
      </c>
      <c r="M871" s="501" t="str">
        <f t="shared" si="125"/>
        <v/>
      </c>
      <c r="N871" s="502" t="str">
        <f t="shared" si="126"/>
        <v/>
      </c>
      <c r="O871" s="501" t="str">
        <f t="shared" si="136"/>
        <v/>
      </c>
      <c r="P871" s="63" t="str">
        <f t="shared" si="137"/>
        <v/>
      </c>
      <c r="Q871" s="63"/>
      <c r="R871" s="63"/>
      <c r="S871" s="648"/>
    </row>
    <row r="872" spans="1:19" hidden="1">
      <c r="A872" s="465"/>
      <c r="B872" s="466"/>
      <c r="C872" s="467"/>
      <c r="D872" s="467"/>
      <c r="E872" s="468"/>
      <c r="F872" s="467"/>
      <c r="G872" s="642"/>
      <c r="H872" s="379" cm="1">
        <f t="array" ref="H872">IF(B872&lt;&gt;"",INDEX(KM!$C$5:$C$20,MATCH(1,($B872&gt;=KM!$A$5:$A$20)*($B872&lt;=KM!$B$5:$B$20),0)),0)</f>
        <v>0</v>
      </c>
      <c r="I872" s="63">
        <f t="shared" si="129"/>
        <v>0</v>
      </c>
      <c r="J872" s="474"/>
      <c r="K872" s="494"/>
      <c r="L872" s="496" t="str">
        <f>IF(AND('1B Tableau financier'!$K$2&lt;&gt;"Pôle",C872&lt;&gt;""),1,"")</f>
        <v/>
      </c>
      <c r="M872" s="501" t="str">
        <f t="shared" si="125"/>
        <v/>
      </c>
      <c r="N872" s="502" t="str">
        <f t="shared" si="126"/>
        <v/>
      </c>
      <c r="O872" s="501" t="str">
        <f t="shared" si="136"/>
        <v/>
      </c>
      <c r="P872" s="63" t="str">
        <f t="shared" si="137"/>
        <v/>
      </c>
      <c r="Q872" s="63"/>
      <c r="R872" s="63"/>
      <c r="S872" s="648"/>
    </row>
    <row r="873" spans="1:19" hidden="1">
      <c r="A873" s="465"/>
      <c r="B873" s="466"/>
      <c r="C873" s="467"/>
      <c r="D873" s="467"/>
      <c r="E873" s="468"/>
      <c r="F873" s="467"/>
      <c r="G873" s="642"/>
      <c r="H873" s="379" cm="1">
        <f t="array" ref="H873">IF(B873&lt;&gt;"",INDEX(KM!$C$5:$C$20,MATCH(1,($B873&gt;=KM!$A$5:$A$20)*($B873&lt;=KM!$B$5:$B$20),0)),0)</f>
        <v>0</v>
      </c>
      <c r="I873" s="63">
        <f t="shared" si="129"/>
        <v>0</v>
      </c>
      <c r="J873" s="474"/>
      <c r="K873" s="494"/>
      <c r="L873" s="496" t="str">
        <f>IF(AND('1B Tableau financier'!$K$2&lt;&gt;"Pôle",C873&lt;&gt;""),1,"")</f>
        <v/>
      </c>
      <c r="M873" s="501" t="str">
        <f t="shared" si="125"/>
        <v/>
      </c>
      <c r="N873" s="502" t="str">
        <f t="shared" si="126"/>
        <v/>
      </c>
      <c r="O873" s="501" t="str">
        <f t="shared" si="136"/>
        <v/>
      </c>
      <c r="P873" s="63" t="str">
        <f t="shared" si="137"/>
        <v/>
      </c>
      <c r="Q873" s="63"/>
      <c r="R873" s="63"/>
      <c r="S873" s="648"/>
    </row>
    <row r="874" spans="1:19" hidden="1">
      <c r="A874" s="465"/>
      <c r="B874" s="466"/>
      <c r="C874" s="467"/>
      <c r="D874" s="467"/>
      <c r="E874" s="468"/>
      <c r="F874" s="467"/>
      <c r="G874" s="642"/>
      <c r="H874" s="379" cm="1">
        <f t="array" ref="H874">IF(B874&lt;&gt;"",INDEX(KM!$C$5:$C$20,MATCH(1,($B874&gt;=KM!$A$5:$A$20)*($B874&lt;=KM!$B$5:$B$20),0)),0)</f>
        <v>0</v>
      </c>
      <c r="I874" s="63">
        <f t="shared" si="129"/>
        <v>0</v>
      </c>
      <c r="J874" s="474"/>
      <c r="K874" s="494"/>
      <c r="L874" s="496" t="str">
        <f>IF(AND('1B Tableau financier'!$K$2&lt;&gt;"Pôle",C874&lt;&gt;""),1,"")</f>
        <v/>
      </c>
      <c r="M874" s="501" t="str">
        <f t="shared" si="125"/>
        <v/>
      </c>
      <c r="N874" s="502" t="str">
        <f t="shared" si="126"/>
        <v/>
      </c>
      <c r="O874" s="501" t="str">
        <f t="shared" si="136"/>
        <v/>
      </c>
      <c r="P874" s="63" t="str">
        <f t="shared" si="137"/>
        <v/>
      </c>
      <c r="Q874" s="63"/>
      <c r="R874" s="63"/>
      <c r="S874" s="648"/>
    </row>
    <row r="875" spans="1:19" hidden="1">
      <c r="A875" s="469"/>
      <c r="B875" s="466"/>
      <c r="C875" s="467"/>
      <c r="D875" s="467"/>
      <c r="E875" s="468"/>
      <c r="F875" s="467"/>
      <c r="G875" s="642"/>
      <c r="H875" s="379" cm="1">
        <f t="array" ref="H875">IF(B875&lt;&gt;"",INDEX(KM!$C$5:$C$20,MATCH(1,($B875&gt;=KM!$A$5:$A$20)*($B875&lt;=KM!$B$5:$B$20),0)),0)</f>
        <v>0</v>
      </c>
      <c r="I875" s="63">
        <f t="shared" si="129"/>
        <v>0</v>
      </c>
      <c r="J875" s="474"/>
      <c r="K875" s="494"/>
      <c r="L875" s="496" t="str">
        <f>IF(AND('1B Tableau financier'!$K$2&lt;&gt;"Pôle",C875&lt;&gt;""),1,"")</f>
        <v/>
      </c>
      <c r="M875" s="501" t="str">
        <f t="shared" si="125"/>
        <v/>
      </c>
      <c r="N875" s="502" t="str">
        <f t="shared" si="126"/>
        <v/>
      </c>
      <c r="O875" s="501" t="str">
        <f t="shared" si="136"/>
        <v/>
      </c>
      <c r="P875" s="63" t="str">
        <f t="shared" si="137"/>
        <v/>
      </c>
      <c r="Q875" s="63"/>
      <c r="R875" s="63"/>
      <c r="S875" s="648"/>
    </row>
    <row r="876" spans="1:19" ht="15.75" thickBot="1">
      <c r="A876" s="470"/>
      <c r="B876" s="471"/>
      <c r="C876" s="472"/>
      <c r="D876" s="472"/>
      <c r="E876" s="473"/>
      <c r="F876" s="472"/>
      <c r="G876" s="643"/>
      <c r="H876" s="380" cm="1">
        <f t="array" ref="H876">IF(B876&lt;&gt;"",INDEX(KM!$C$5:$C$20,MATCH(1,($B876&gt;=KM!$A$5:$A$20)*($B876&lt;=KM!$B$5:$B$20),0)),0)</f>
        <v>0</v>
      </c>
      <c r="I876" s="64">
        <f>G876*H876</f>
        <v>0</v>
      </c>
      <c r="J876" s="475"/>
      <c r="K876" s="495"/>
      <c r="L876" s="497" t="str">
        <f>IF(AND('1B Tableau financier'!$K$2&lt;&gt;"Pôle",C876&lt;&gt;""),1,"")</f>
        <v/>
      </c>
      <c r="M876" s="503" t="str">
        <f t="shared" si="125"/>
        <v/>
      </c>
      <c r="N876" s="504" t="str">
        <f t="shared" si="126"/>
        <v/>
      </c>
      <c r="O876" s="501" t="str">
        <f t="shared" si="136"/>
        <v/>
      </c>
      <c r="P876" s="63" t="str">
        <f t="shared" si="137"/>
        <v/>
      </c>
      <c r="Q876" s="63"/>
      <c r="R876" s="63"/>
      <c r="S876" s="648"/>
    </row>
    <row r="877" spans="1:19" ht="15.75" thickBot="1">
      <c r="F877" s="458"/>
      <c r="G877" s="661"/>
      <c r="H877" s="661"/>
      <c r="I877" s="661"/>
      <c r="J877" s="662" t="str">
        <f>"Montant total des frais de déplacement pour "&amp;C784</f>
        <v>Montant total des frais de déplacement pour 0</v>
      </c>
      <c r="K877" s="662"/>
      <c r="L877" s="662"/>
      <c r="M877" s="641">
        <f t="shared" ref="M877:R877" si="138">SUM(M786:M876)</f>
        <v>0</v>
      </c>
      <c r="N877" s="641">
        <f t="shared" si="138"/>
        <v>0</v>
      </c>
      <c r="O877" s="641">
        <f t="shared" si="138"/>
        <v>0</v>
      </c>
      <c r="P877" s="641">
        <f t="shared" si="138"/>
        <v>0</v>
      </c>
      <c r="Q877" s="653">
        <f t="shared" si="138"/>
        <v>0</v>
      </c>
      <c r="R877" s="653">
        <f t="shared" si="138"/>
        <v>0</v>
      </c>
      <c r="S877" s="649"/>
    </row>
    <row r="879" spans="1:19" ht="15.75" thickBot="1"/>
    <row r="880" spans="1:19" ht="16.5" thickBot="1">
      <c r="A880" s="428" t="s">
        <v>297</v>
      </c>
      <c r="B880" s="429"/>
      <c r="C880" s="430">
        <f>'1C TSsalarié10'!$B$8</f>
        <v>0</v>
      </c>
      <c r="D880" s="431"/>
      <c r="E880" s="431"/>
      <c r="F880" s="1288" t="s">
        <v>273</v>
      </c>
      <c r="G880" s="1290" t="s">
        <v>274</v>
      </c>
      <c r="H880" s="1291"/>
      <c r="I880" s="1291"/>
      <c r="J880" s="1306"/>
      <c r="K880" s="1304" t="s">
        <v>275</v>
      </c>
      <c r="L880" s="1288" t="s">
        <v>276</v>
      </c>
      <c r="M880" s="1288" t="s">
        <v>277</v>
      </c>
      <c r="N880" s="1288" t="s">
        <v>278</v>
      </c>
      <c r="O880" s="1103" t="s">
        <v>64</v>
      </c>
      <c r="P880" s="1104"/>
      <c r="Q880" s="1104"/>
      <c r="R880" s="1104"/>
      <c r="S880" s="1105"/>
    </row>
    <row r="881" spans="1:19" ht="51.75" thickBot="1">
      <c r="A881" s="432" t="s">
        <v>279</v>
      </c>
      <c r="B881" s="433" t="s">
        <v>289</v>
      </c>
      <c r="C881" s="434" t="s">
        <v>281</v>
      </c>
      <c r="D881" s="434" t="s">
        <v>282</v>
      </c>
      <c r="E881" s="435" t="s">
        <v>283</v>
      </c>
      <c r="F881" s="1289"/>
      <c r="G881" s="436" t="s">
        <v>284</v>
      </c>
      <c r="H881" s="437" t="s">
        <v>285</v>
      </c>
      <c r="I881" s="437" t="s">
        <v>286</v>
      </c>
      <c r="J881" s="436" t="s">
        <v>287</v>
      </c>
      <c r="K881" s="1305"/>
      <c r="L881" s="1289"/>
      <c r="M881" s="1289"/>
      <c r="N881" s="1289"/>
      <c r="O881" s="219" t="s">
        <v>95</v>
      </c>
      <c r="P881" s="639" t="s">
        <v>96</v>
      </c>
      <c r="Q881" s="220" t="s">
        <v>97</v>
      </c>
      <c r="R881" s="220" t="s">
        <v>98</v>
      </c>
      <c r="S881" s="640" t="s">
        <v>67</v>
      </c>
    </row>
    <row r="882" spans="1:19">
      <c r="A882" s="461"/>
      <c r="B882" s="462"/>
      <c r="C882" s="463"/>
      <c r="D882" s="463"/>
      <c r="E882" s="464"/>
      <c r="F882" s="463"/>
      <c r="G882" s="642"/>
      <c r="H882" s="379" cm="1">
        <f t="array" ref="H882">IF(B882&lt;&gt;"",INDEX(KM!$C$5:$C$20,MATCH(1,($B882&gt;=KM!$A$5:$A$20)*($B882&lt;=KM!$B$5:$B$20),0)),0)</f>
        <v>0</v>
      </c>
      <c r="I882" s="62">
        <f>G882*H882</f>
        <v>0</v>
      </c>
      <c r="J882" s="474"/>
      <c r="K882" s="498"/>
      <c r="L882" s="496" t="str">
        <f>IF(AND('1B Tableau financier'!$K$2&lt;&gt;"Pôle",C882&lt;&gt;""),1,"")</f>
        <v/>
      </c>
      <c r="M882" s="499" t="str">
        <f>IF(L882=1,I882+J882+K882,"")</f>
        <v/>
      </c>
      <c r="N882" s="500" t="str">
        <f>IF(L882=2,(I882+J882+K882)/2,"")</f>
        <v/>
      </c>
      <c r="O882" s="499" t="str">
        <f>IF(M882="","",M882-Q882)</f>
        <v/>
      </c>
      <c r="P882" s="62" t="str">
        <f>IF(N882="","",N882-R882)</f>
        <v/>
      </c>
      <c r="Q882" s="62"/>
      <c r="R882" s="62"/>
      <c r="S882" s="647"/>
    </row>
    <row r="883" spans="1:19">
      <c r="A883" s="465"/>
      <c r="B883" s="466"/>
      <c r="C883" s="467"/>
      <c r="D883" s="467"/>
      <c r="E883" s="468"/>
      <c r="F883" s="467"/>
      <c r="G883" s="642"/>
      <c r="H883" s="379" cm="1">
        <f t="array" ref="H883">IF(B883&lt;&gt;"",INDEX(KM!$C$5:$C$20,MATCH(1,($B883&gt;=KM!$A$5:$A$20)*($B883&lt;=KM!$B$5:$B$20),0)),0)</f>
        <v>0</v>
      </c>
      <c r="I883" s="63">
        <f>G883*H883</f>
        <v>0</v>
      </c>
      <c r="J883" s="474"/>
      <c r="K883" s="494"/>
      <c r="L883" s="496" t="str">
        <f>IF(AND('1B Tableau financier'!$K$2&lt;&gt;"Pôle",C883&lt;&gt;""),1,"")</f>
        <v/>
      </c>
      <c r="M883" s="501" t="str">
        <f t="shared" ref="M883:M972" si="139">IF(L883=1,I883+J883+K883,"")</f>
        <v/>
      </c>
      <c r="N883" s="502" t="str">
        <f t="shared" ref="N883:N972" si="140">IF(L883=2,(I883+J883+K883)/2,"")</f>
        <v/>
      </c>
      <c r="O883" s="501" t="str">
        <f t="shared" ref="O883:O946" si="141">IF(M883="","",M883-Q883)</f>
        <v/>
      </c>
      <c r="P883" s="63" t="str">
        <f t="shared" ref="P883:P946" si="142">IF(N883="","",N883-R883)</f>
        <v/>
      </c>
      <c r="Q883" s="63"/>
      <c r="R883" s="63"/>
      <c r="S883" s="648"/>
    </row>
    <row r="884" spans="1:19">
      <c r="A884" s="465"/>
      <c r="B884" s="466"/>
      <c r="C884" s="467"/>
      <c r="D884" s="467"/>
      <c r="E884" s="468"/>
      <c r="F884" s="467"/>
      <c r="G884" s="642"/>
      <c r="H884" s="379" cm="1">
        <f t="array" ref="H884">IF(B884&lt;&gt;"",INDEX(KM!$C$5:$C$20,MATCH(1,($B884&gt;=KM!$A$5:$A$20)*($B884&lt;=KM!$B$5:$B$20),0)),0)</f>
        <v>0</v>
      </c>
      <c r="I884" s="63">
        <f t="shared" ref="I884:I914" si="143">G884*H884</f>
        <v>0</v>
      </c>
      <c r="J884" s="474"/>
      <c r="K884" s="494"/>
      <c r="L884" s="496" t="str">
        <f>IF(AND('1B Tableau financier'!$K$2&lt;&gt;"Pôle",C884&lt;&gt;""),1,"")</f>
        <v/>
      </c>
      <c r="M884" s="501" t="str">
        <f t="shared" ref="M884:M914" si="144">IF(L884=1,I884+J884+K884,"")</f>
        <v/>
      </c>
      <c r="N884" s="502" t="str">
        <f t="shared" ref="N884:N914" si="145">IF(L884=2,(I884+J884+K884)/2,"")</f>
        <v/>
      </c>
      <c r="O884" s="501" t="str">
        <f t="shared" si="141"/>
        <v/>
      </c>
      <c r="P884" s="63" t="str">
        <f t="shared" si="142"/>
        <v/>
      </c>
      <c r="Q884" s="63"/>
      <c r="R884" s="63"/>
      <c r="S884" s="648"/>
    </row>
    <row r="885" spans="1:19">
      <c r="A885" s="465"/>
      <c r="B885" s="466"/>
      <c r="C885" s="467"/>
      <c r="D885" s="467"/>
      <c r="E885" s="468"/>
      <c r="F885" s="467"/>
      <c r="G885" s="642"/>
      <c r="H885" s="379" cm="1">
        <f t="array" ref="H885">IF(B885&lt;&gt;"",INDEX(KM!$C$5:$C$20,MATCH(1,($B885&gt;=KM!$A$5:$A$20)*($B885&lt;=KM!$B$5:$B$20),0)),0)</f>
        <v>0</v>
      </c>
      <c r="I885" s="63">
        <f t="shared" si="143"/>
        <v>0</v>
      </c>
      <c r="J885" s="474"/>
      <c r="K885" s="494"/>
      <c r="L885" s="496" t="str">
        <f>IF(AND('1B Tableau financier'!$K$2&lt;&gt;"Pôle",C885&lt;&gt;""),1,"")</f>
        <v/>
      </c>
      <c r="M885" s="501" t="str">
        <f t="shared" si="144"/>
        <v/>
      </c>
      <c r="N885" s="502" t="str">
        <f t="shared" si="145"/>
        <v/>
      </c>
      <c r="O885" s="501" t="str">
        <f t="shared" si="141"/>
        <v/>
      </c>
      <c r="P885" s="63" t="str">
        <f t="shared" si="142"/>
        <v/>
      </c>
      <c r="Q885" s="63"/>
      <c r="R885" s="63"/>
      <c r="S885" s="648"/>
    </row>
    <row r="886" spans="1:19">
      <c r="A886" s="465"/>
      <c r="B886" s="466"/>
      <c r="C886" s="467"/>
      <c r="D886" s="467"/>
      <c r="E886" s="468"/>
      <c r="F886" s="467"/>
      <c r="G886" s="642"/>
      <c r="H886" s="379" cm="1">
        <f t="array" ref="H886">IF(B886&lt;&gt;"",INDEX(KM!$C$5:$C$20,MATCH(1,($B886&gt;=KM!$A$5:$A$20)*($B886&lt;=KM!$B$5:$B$20),0)),0)</f>
        <v>0</v>
      </c>
      <c r="I886" s="63">
        <f t="shared" si="143"/>
        <v>0</v>
      </c>
      <c r="J886" s="474"/>
      <c r="K886" s="494"/>
      <c r="L886" s="496" t="str">
        <f>IF(AND('1B Tableau financier'!$K$2&lt;&gt;"Pôle",C886&lt;&gt;""),1,"")</f>
        <v/>
      </c>
      <c r="M886" s="501" t="str">
        <f t="shared" si="144"/>
        <v/>
      </c>
      <c r="N886" s="502" t="str">
        <f t="shared" si="145"/>
        <v/>
      </c>
      <c r="O886" s="501" t="str">
        <f t="shared" si="141"/>
        <v/>
      </c>
      <c r="P886" s="63" t="str">
        <f t="shared" si="142"/>
        <v/>
      </c>
      <c r="Q886" s="63"/>
      <c r="R886" s="63"/>
      <c r="S886" s="648"/>
    </row>
    <row r="887" spans="1:19">
      <c r="A887" s="465"/>
      <c r="B887" s="466"/>
      <c r="C887" s="467"/>
      <c r="D887" s="467"/>
      <c r="E887" s="468"/>
      <c r="F887" s="467"/>
      <c r="G887" s="642"/>
      <c r="H887" s="379" cm="1">
        <f t="array" ref="H887">IF(B887&lt;&gt;"",INDEX(KM!$C$5:$C$20,MATCH(1,($B887&gt;=KM!$A$5:$A$20)*($B887&lt;=KM!$B$5:$B$20),0)),0)</f>
        <v>0</v>
      </c>
      <c r="I887" s="63">
        <f t="shared" si="143"/>
        <v>0</v>
      </c>
      <c r="J887" s="474"/>
      <c r="K887" s="494"/>
      <c r="L887" s="496" t="str">
        <f>IF(AND('1B Tableau financier'!$K$2&lt;&gt;"Pôle",C887&lt;&gt;""),1,"")</f>
        <v/>
      </c>
      <c r="M887" s="501" t="str">
        <f t="shared" si="144"/>
        <v/>
      </c>
      <c r="N887" s="502" t="str">
        <f t="shared" si="145"/>
        <v/>
      </c>
      <c r="O887" s="501" t="str">
        <f t="shared" si="141"/>
        <v/>
      </c>
      <c r="P887" s="63" t="str">
        <f t="shared" si="142"/>
        <v/>
      </c>
      <c r="Q887" s="63"/>
      <c r="R887" s="63"/>
      <c r="S887" s="648"/>
    </row>
    <row r="888" spans="1:19">
      <c r="A888" s="465"/>
      <c r="B888" s="466"/>
      <c r="C888" s="467"/>
      <c r="D888" s="467"/>
      <c r="E888" s="468"/>
      <c r="F888" s="467"/>
      <c r="G888" s="642"/>
      <c r="H888" s="379" cm="1">
        <f t="array" ref="H888">IF(B888&lt;&gt;"",INDEX(KM!$C$5:$C$20,MATCH(1,($B888&gt;=KM!$A$5:$A$20)*($B888&lt;=KM!$B$5:$B$20),0)),0)</f>
        <v>0</v>
      </c>
      <c r="I888" s="63">
        <f t="shared" si="143"/>
        <v>0</v>
      </c>
      <c r="J888" s="474"/>
      <c r="K888" s="494"/>
      <c r="L888" s="496" t="str">
        <f>IF(AND('1B Tableau financier'!$K$2&lt;&gt;"Pôle",C888&lt;&gt;""),1,"")</f>
        <v/>
      </c>
      <c r="M888" s="501" t="str">
        <f t="shared" si="144"/>
        <v/>
      </c>
      <c r="N888" s="502" t="str">
        <f t="shared" si="145"/>
        <v/>
      </c>
      <c r="O888" s="501" t="str">
        <f t="shared" si="141"/>
        <v/>
      </c>
      <c r="P888" s="63" t="str">
        <f t="shared" si="142"/>
        <v/>
      </c>
      <c r="Q888" s="63"/>
      <c r="R888" s="63"/>
      <c r="S888" s="648"/>
    </row>
    <row r="889" spans="1:19">
      <c r="A889" s="465"/>
      <c r="B889" s="466"/>
      <c r="C889" s="467"/>
      <c r="D889" s="467"/>
      <c r="E889" s="468"/>
      <c r="F889" s="467"/>
      <c r="G889" s="642"/>
      <c r="H889" s="379" cm="1">
        <f t="array" ref="H889">IF(B889&lt;&gt;"",INDEX(KM!$C$5:$C$20,MATCH(1,($B889&gt;=KM!$A$5:$A$20)*($B889&lt;=KM!$B$5:$B$20),0)),0)</f>
        <v>0</v>
      </c>
      <c r="I889" s="63">
        <f t="shared" si="143"/>
        <v>0</v>
      </c>
      <c r="J889" s="474"/>
      <c r="K889" s="494"/>
      <c r="L889" s="496" t="str">
        <f>IF(AND('1B Tableau financier'!$K$2&lt;&gt;"Pôle",C889&lt;&gt;""),1,"")</f>
        <v/>
      </c>
      <c r="M889" s="501" t="str">
        <f t="shared" si="144"/>
        <v/>
      </c>
      <c r="N889" s="502" t="str">
        <f t="shared" si="145"/>
        <v/>
      </c>
      <c r="O889" s="501" t="str">
        <f t="shared" si="141"/>
        <v/>
      </c>
      <c r="P889" s="63" t="str">
        <f t="shared" si="142"/>
        <v/>
      </c>
      <c r="Q889" s="63"/>
      <c r="R889" s="63"/>
      <c r="S889" s="648"/>
    </row>
    <row r="890" spans="1:19">
      <c r="A890" s="465"/>
      <c r="B890" s="466"/>
      <c r="C890" s="467"/>
      <c r="D890" s="467"/>
      <c r="E890" s="468"/>
      <c r="F890" s="467"/>
      <c r="G890" s="642"/>
      <c r="H890" s="379" cm="1">
        <f t="array" ref="H890">IF(B890&lt;&gt;"",INDEX(KM!$C$5:$C$20,MATCH(1,($B890&gt;=KM!$A$5:$A$20)*($B890&lt;=KM!$B$5:$B$20),0)),0)</f>
        <v>0</v>
      </c>
      <c r="I890" s="63">
        <f t="shared" si="143"/>
        <v>0</v>
      </c>
      <c r="J890" s="474"/>
      <c r="K890" s="494"/>
      <c r="L890" s="496" t="str">
        <f>IF(AND('1B Tableau financier'!$K$2&lt;&gt;"Pôle",C890&lt;&gt;""),1,"")</f>
        <v/>
      </c>
      <c r="M890" s="501" t="str">
        <f t="shared" si="144"/>
        <v/>
      </c>
      <c r="N890" s="502" t="str">
        <f t="shared" si="145"/>
        <v/>
      </c>
      <c r="O890" s="501" t="str">
        <f t="shared" si="141"/>
        <v/>
      </c>
      <c r="P890" s="63" t="str">
        <f t="shared" si="142"/>
        <v/>
      </c>
      <c r="Q890" s="63"/>
      <c r="R890" s="63"/>
      <c r="S890" s="648"/>
    </row>
    <row r="891" spans="1:19">
      <c r="A891" s="465"/>
      <c r="B891" s="466"/>
      <c r="C891" s="467"/>
      <c r="D891" s="467"/>
      <c r="E891" s="468"/>
      <c r="F891" s="467"/>
      <c r="G891" s="642"/>
      <c r="H891" s="379" cm="1">
        <f t="array" ref="H891">IF(B891&lt;&gt;"",INDEX(KM!$C$5:$C$20,MATCH(1,($B891&gt;=KM!$A$5:$A$20)*($B891&lt;=KM!$B$5:$B$20),0)),0)</f>
        <v>0</v>
      </c>
      <c r="I891" s="63">
        <f t="shared" si="143"/>
        <v>0</v>
      </c>
      <c r="J891" s="474"/>
      <c r="K891" s="494"/>
      <c r="L891" s="496" t="str">
        <f>IF(AND('1B Tableau financier'!$K$2&lt;&gt;"Pôle",C891&lt;&gt;""),1,"")</f>
        <v/>
      </c>
      <c r="M891" s="501" t="str">
        <f t="shared" si="144"/>
        <v/>
      </c>
      <c r="N891" s="502" t="str">
        <f t="shared" si="145"/>
        <v/>
      </c>
      <c r="O891" s="501" t="str">
        <f t="shared" si="141"/>
        <v/>
      </c>
      <c r="P891" s="63" t="str">
        <f t="shared" si="142"/>
        <v/>
      </c>
      <c r="Q891" s="63"/>
      <c r="R891" s="63"/>
      <c r="S891" s="648"/>
    </row>
    <row r="892" spans="1:19">
      <c r="A892" s="465"/>
      <c r="B892" s="466"/>
      <c r="C892" s="467"/>
      <c r="D892" s="467"/>
      <c r="E892" s="468"/>
      <c r="F892" s="467"/>
      <c r="G892" s="642"/>
      <c r="H892" s="379" cm="1">
        <f t="array" ref="H892">IF(B892&lt;&gt;"",INDEX(KM!$C$5:$C$20,MATCH(1,($B892&gt;=KM!$A$5:$A$20)*($B892&lt;=KM!$B$5:$B$20),0)),0)</f>
        <v>0</v>
      </c>
      <c r="I892" s="63">
        <f t="shared" si="143"/>
        <v>0</v>
      </c>
      <c r="J892" s="474"/>
      <c r="K892" s="494"/>
      <c r="L892" s="496" t="str">
        <f>IF(AND('1B Tableau financier'!$K$2&lt;&gt;"Pôle",C892&lt;&gt;""),1,"")</f>
        <v/>
      </c>
      <c r="M892" s="501" t="str">
        <f t="shared" si="144"/>
        <v/>
      </c>
      <c r="N892" s="502" t="str">
        <f t="shared" si="145"/>
        <v/>
      </c>
      <c r="O892" s="501" t="str">
        <f t="shared" si="141"/>
        <v/>
      </c>
      <c r="P892" s="63" t="str">
        <f t="shared" si="142"/>
        <v/>
      </c>
      <c r="Q892" s="63"/>
      <c r="R892" s="63"/>
      <c r="S892" s="648"/>
    </row>
    <row r="893" spans="1:19">
      <c r="A893" s="465"/>
      <c r="B893" s="466"/>
      <c r="C893" s="467"/>
      <c r="D893" s="467"/>
      <c r="E893" s="468"/>
      <c r="F893" s="467"/>
      <c r="G893" s="642"/>
      <c r="H893" s="379" cm="1">
        <f t="array" ref="H893">IF(B893&lt;&gt;"",INDEX(KM!$C$5:$C$20,MATCH(1,($B893&gt;=KM!$A$5:$A$20)*($B893&lt;=KM!$B$5:$B$20),0)),0)</f>
        <v>0</v>
      </c>
      <c r="I893" s="63">
        <f t="shared" si="143"/>
        <v>0</v>
      </c>
      <c r="J893" s="474"/>
      <c r="K893" s="494"/>
      <c r="L893" s="496" t="str">
        <f>IF(AND('1B Tableau financier'!$K$2&lt;&gt;"Pôle",C893&lt;&gt;""),1,"")</f>
        <v/>
      </c>
      <c r="M893" s="501" t="str">
        <f t="shared" si="144"/>
        <v/>
      </c>
      <c r="N893" s="502" t="str">
        <f t="shared" si="145"/>
        <v/>
      </c>
      <c r="O893" s="501" t="str">
        <f t="shared" si="141"/>
        <v/>
      </c>
      <c r="P893" s="63" t="str">
        <f t="shared" si="142"/>
        <v/>
      </c>
      <c r="Q893" s="63"/>
      <c r="R893" s="63"/>
      <c r="S893" s="648"/>
    </row>
    <row r="894" spans="1:19">
      <c r="A894" s="465"/>
      <c r="B894" s="466"/>
      <c r="C894" s="467"/>
      <c r="D894" s="467"/>
      <c r="E894" s="468"/>
      <c r="F894" s="467"/>
      <c r="G894" s="642"/>
      <c r="H894" s="379" cm="1">
        <f t="array" ref="H894">IF(B894&lt;&gt;"",INDEX(KM!$C$5:$C$20,MATCH(1,($B894&gt;=KM!$A$5:$A$20)*($B894&lt;=KM!$B$5:$B$20),0)),0)</f>
        <v>0</v>
      </c>
      <c r="I894" s="63">
        <f t="shared" si="143"/>
        <v>0</v>
      </c>
      <c r="J894" s="474"/>
      <c r="K894" s="494"/>
      <c r="L894" s="496" t="str">
        <f>IF(AND('1B Tableau financier'!$K$2&lt;&gt;"Pôle",C894&lt;&gt;""),1,"")</f>
        <v/>
      </c>
      <c r="M894" s="501" t="str">
        <f t="shared" si="144"/>
        <v/>
      </c>
      <c r="N894" s="502" t="str">
        <f t="shared" si="145"/>
        <v/>
      </c>
      <c r="O894" s="501" t="str">
        <f t="shared" si="141"/>
        <v/>
      </c>
      <c r="P894" s="63" t="str">
        <f t="shared" si="142"/>
        <v/>
      </c>
      <c r="Q894" s="63"/>
      <c r="R894" s="63"/>
      <c r="S894" s="648"/>
    </row>
    <row r="895" spans="1:19">
      <c r="A895" s="465"/>
      <c r="B895" s="466"/>
      <c r="C895" s="467"/>
      <c r="D895" s="467"/>
      <c r="E895" s="468"/>
      <c r="F895" s="467"/>
      <c r="G895" s="642"/>
      <c r="H895" s="379" cm="1">
        <f t="array" ref="H895">IF(B895&lt;&gt;"",INDEX(KM!$C$5:$C$20,MATCH(1,($B895&gt;=KM!$A$5:$A$20)*($B895&lt;=KM!$B$5:$B$20),0)),0)</f>
        <v>0</v>
      </c>
      <c r="I895" s="63">
        <f t="shared" si="143"/>
        <v>0</v>
      </c>
      <c r="J895" s="474"/>
      <c r="K895" s="494"/>
      <c r="L895" s="496" t="str">
        <f>IF(AND('1B Tableau financier'!$K$2&lt;&gt;"Pôle",C895&lt;&gt;""),1,"")</f>
        <v/>
      </c>
      <c r="M895" s="501" t="str">
        <f t="shared" si="144"/>
        <v/>
      </c>
      <c r="N895" s="502" t="str">
        <f t="shared" si="145"/>
        <v/>
      </c>
      <c r="O895" s="501" t="str">
        <f t="shared" si="141"/>
        <v/>
      </c>
      <c r="P895" s="63" t="str">
        <f t="shared" si="142"/>
        <v/>
      </c>
      <c r="Q895" s="63"/>
      <c r="R895" s="63"/>
      <c r="S895" s="648"/>
    </row>
    <row r="896" spans="1:19">
      <c r="A896" s="465"/>
      <c r="B896" s="466"/>
      <c r="C896" s="467"/>
      <c r="D896" s="467"/>
      <c r="E896" s="468"/>
      <c r="F896" s="467"/>
      <c r="G896" s="642"/>
      <c r="H896" s="379" cm="1">
        <f t="array" ref="H896">IF(B896&lt;&gt;"",INDEX(KM!$C$5:$C$20,MATCH(1,($B896&gt;=KM!$A$5:$A$20)*($B896&lt;=KM!$B$5:$B$20),0)),0)</f>
        <v>0</v>
      </c>
      <c r="I896" s="63">
        <f t="shared" si="143"/>
        <v>0</v>
      </c>
      <c r="J896" s="474"/>
      <c r="K896" s="494"/>
      <c r="L896" s="496" t="str">
        <f>IF(AND('1B Tableau financier'!$K$2&lt;&gt;"Pôle",C896&lt;&gt;""),1,"")</f>
        <v/>
      </c>
      <c r="M896" s="501" t="str">
        <f t="shared" si="144"/>
        <v/>
      </c>
      <c r="N896" s="502" t="str">
        <f t="shared" si="145"/>
        <v/>
      </c>
      <c r="O896" s="501" t="str">
        <f t="shared" si="141"/>
        <v/>
      </c>
      <c r="P896" s="63" t="str">
        <f t="shared" si="142"/>
        <v/>
      </c>
      <c r="Q896" s="63"/>
      <c r="R896" s="63"/>
      <c r="S896" s="648"/>
    </row>
    <row r="897" spans="1:19">
      <c r="A897" s="465"/>
      <c r="B897" s="466"/>
      <c r="C897" s="467"/>
      <c r="D897" s="467"/>
      <c r="E897" s="468"/>
      <c r="F897" s="467"/>
      <c r="G897" s="642"/>
      <c r="H897" s="379" cm="1">
        <f t="array" ref="H897">IF(B897&lt;&gt;"",INDEX(KM!$C$5:$C$20,MATCH(1,($B897&gt;=KM!$A$5:$A$20)*($B897&lt;=KM!$B$5:$B$20),0)),0)</f>
        <v>0</v>
      </c>
      <c r="I897" s="63">
        <f t="shared" si="143"/>
        <v>0</v>
      </c>
      <c r="J897" s="474"/>
      <c r="K897" s="494"/>
      <c r="L897" s="496" t="str">
        <f>IF(AND('1B Tableau financier'!$K$2&lt;&gt;"Pôle",C897&lt;&gt;""),1,"")</f>
        <v/>
      </c>
      <c r="M897" s="501" t="str">
        <f t="shared" si="144"/>
        <v/>
      </c>
      <c r="N897" s="502" t="str">
        <f t="shared" si="145"/>
        <v/>
      </c>
      <c r="O897" s="501" t="str">
        <f t="shared" si="141"/>
        <v/>
      </c>
      <c r="P897" s="63" t="str">
        <f t="shared" si="142"/>
        <v/>
      </c>
      <c r="Q897" s="63"/>
      <c r="R897" s="63"/>
      <c r="S897" s="648"/>
    </row>
    <row r="898" spans="1:19">
      <c r="A898" s="465"/>
      <c r="B898" s="466"/>
      <c r="C898" s="467"/>
      <c r="D898" s="467"/>
      <c r="E898" s="468"/>
      <c r="F898" s="467"/>
      <c r="G898" s="642"/>
      <c r="H898" s="379" cm="1">
        <f t="array" ref="H898">IF(B898&lt;&gt;"",INDEX(KM!$C$5:$C$20,MATCH(1,($B898&gt;=KM!$A$5:$A$20)*($B898&lt;=KM!$B$5:$B$20),0)),0)</f>
        <v>0</v>
      </c>
      <c r="I898" s="63">
        <f t="shared" si="143"/>
        <v>0</v>
      </c>
      <c r="J898" s="474"/>
      <c r="K898" s="494"/>
      <c r="L898" s="496" t="str">
        <f>IF(AND('1B Tableau financier'!$K$2&lt;&gt;"Pôle",C898&lt;&gt;""),1,"")</f>
        <v/>
      </c>
      <c r="M898" s="501" t="str">
        <f t="shared" si="144"/>
        <v/>
      </c>
      <c r="N898" s="502" t="str">
        <f t="shared" si="145"/>
        <v/>
      </c>
      <c r="O898" s="501" t="str">
        <f t="shared" si="141"/>
        <v/>
      </c>
      <c r="P898" s="63" t="str">
        <f t="shared" si="142"/>
        <v/>
      </c>
      <c r="Q898" s="63"/>
      <c r="R898" s="63"/>
      <c r="S898" s="648"/>
    </row>
    <row r="899" spans="1:19">
      <c r="A899" s="465"/>
      <c r="B899" s="466"/>
      <c r="C899" s="467"/>
      <c r="D899" s="467"/>
      <c r="E899" s="468"/>
      <c r="F899" s="467"/>
      <c r="G899" s="642"/>
      <c r="H899" s="379" cm="1">
        <f t="array" ref="H899">IF(B899&lt;&gt;"",INDEX(KM!$C$5:$C$20,MATCH(1,($B899&gt;=KM!$A$5:$A$20)*($B899&lt;=KM!$B$5:$B$20),0)),0)</f>
        <v>0</v>
      </c>
      <c r="I899" s="63">
        <f t="shared" si="143"/>
        <v>0</v>
      </c>
      <c r="J899" s="474"/>
      <c r="K899" s="494"/>
      <c r="L899" s="496" t="str">
        <f>IF(AND('1B Tableau financier'!$K$2&lt;&gt;"Pôle",C899&lt;&gt;""),1,"")</f>
        <v/>
      </c>
      <c r="M899" s="501" t="str">
        <f t="shared" si="144"/>
        <v/>
      </c>
      <c r="N899" s="502" t="str">
        <f t="shared" si="145"/>
        <v/>
      </c>
      <c r="O899" s="501" t="str">
        <f t="shared" si="141"/>
        <v/>
      </c>
      <c r="P899" s="63" t="str">
        <f t="shared" si="142"/>
        <v/>
      </c>
      <c r="Q899" s="63"/>
      <c r="R899" s="63"/>
      <c r="S899" s="648"/>
    </row>
    <row r="900" spans="1:19">
      <c r="A900" s="465"/>
      <c r="B900" s="466"/>
      <c r="C900" s="467"/>
      <c r="D900" s="467"/>
      <c r="E900" s="468"/>
      <c r="F900" s="467"/>
      <c r="G900" s="642"/>
      <c r="H900" s="379" cm="1">
        <f t="array" ref="H900">IF(B900&lt;&gt;"",INDEX(KM!$C$5:$C$20,MATCH(1,($B900&gt;=KM!$A$5:$A$20)*($B900&lt;=KM!$B$5:$B$20),0)),0)</f>
        <v>0</v>
      </c>
      <c r="I900" s="63">
        <f t="shared" si="143"/>
        <v>0</v>
      </c>
      <c r="J900" s="474"/>
      <c r="K900" s="494"/>
      <c r="L900" s="496" t="str">
        <f>IF(AND('1B Tableau financier'!$K$2&lt;&gt;"Pôle",C900&lt;&gt;""),1,"")</f>
        <v/>
      </c>
      <c r="M900" s="501" t="str">
        <f t="shared" si="144"/>
        <v/>
      </c>
      <c r="N900" s="502" t="str">
        <f t="shared" si="145"/>
        <v/>
      </c>
      <c r="O900" s="501" t="str">
        <f t="shared" si="141"/>
        <v/>
      </c>
      <c r="P900" s="63" t="str">
        <f t="shared" si="142"/>
        <v/>
      </c>
      <c r="Q900" s="63"/>
      <c r="R900" s="63"/>
      <c r="S900" s="648"/>
    </row>
    <row r="901" spans="1:19">
      <c r="A901" s="465"/>
      <c r="B901" s="466"/>
      <c r="C901" s="467"/>
      <c r="D901" s="467"/>
      <c r="E901" s="468"/>
      <c r="F901" s="467"/>
      <c r="G901" s="642"/>
      <c r="H901" s="379" cm="1">
        <f t="array" ref="H901">IF(B901&lt;&gt;"",INDEX(KM!$C$5:$C$20,MATCH(1,($B901&gt;=KM!$A$5:$A$20)*($B901&lt;=KM!$B$5:$B$20),0)),0)</f>
        <v>0</v>
      </c>
      <c r="I901" s="63">
        <f t="shared" si="143"/>
        <v>0</v>
      </c>
      <c r="J901" s="474"/>
      <c r="K901" s="494"/>
      <c r="L901" s="496" t="str">
        <f>IF(AND('1B Tableau financier'!$K$2&lt;&gt;"Pôle",C901&lt;&gt;""),1,"")</f>
        <v/>
      </c>
      <c r="M901" s="501" t="str">
        <f t="shared" si="144"/>
        <v/>
      </c>
      <c r="N901" s="502" t="str">
        <f t="shared" si="145"/>
        <v/>
      </c>
      <c r="O901" s="501" t="str">
        <f t="shared" si="141"/>
        <v/>
      </c>
      <c r="P901" s="63" t="str">
        <f t="shared" si="142"/>
        <v/>
      </c>
      <c r="Q901" s="63"/>
      <c r="R901" s="63"/>
      <c r="S901" s="648"/>
    </row>
    <row r="902" spans="1:19">
      <c r="A902" s="465"/>
      <c r="B902" s="466"/>
      <c r="C902" s="467"/>
      <c r="D902" s="467"/>
      <c r="E902" s="468"/>
      <c r="F902" s="467"/>
      <c r="G902" s="642"/>
      <c r="H902" s="379" cm="1">
        <f t="array" ref="H902">IF(B902&lt;&gt;"",INDEX(KM!$C$5:$C$20,MATCH(1,($B902&gt;=KM!$A$5:$A$20)*($B902&lt;=KM!$B$5:$B$20),0)),0)</f>
        <v>0</v>
      </c>
      <c r="I902" s="63">
        <f t="shared" si="143"/>
        <v>0</v>
      </c>
      <c r="J902" s="474"/>
      <c r="K902" s="494"/>
      <c r="L902" s="496" t="str">
        <f>IF(AND('1B Tableau financier'!$K$2&lt;&gt;"Pôle",C902&lt;&gt;""),1,"")</f>
        <v/>
      </c>
      <c r="M902" s="501" t="str">
        <f t="shared" si="144"/>
        <v/>
      </c>
      <c r="N902" s="502" t="str">
        <f t="shared" si="145"/>
        <v/>
      </c>
      <c r="O902" s="501" t="str">
        <f t="shared" si="141"/>
        <v/>
      </c>
      <c r="P902" s="63" t="str">
        <f t="shared" si="142"/>
        <v/>
      </c>
      <c r="Q902" s="63"/>
      <c r="R902" s="63"/>
      <c r="S902" s="648"/>
    </row>
    <row r="903" spans="1:19">
      <c r="A903" s="465"/>
      <c r="B903" s="466"/>
      <c r="C903" s="467"/>
      <c r="D903" s="467"/>
      <c r="E903" s="468"/>
      <c r="F903" s="467"/>
      <c r="G903" s="642"/>
      <c r="H903" s="379" cm="1">
        <f t="array" ref="H903">IF(B903&lt;&gt;"",INDEX(KM!$C$5:$C$20,MATCH(1,($B903&gt;=KM!$A$5:$A$20)*($B903&lt;=KM!$B$5:$B$20),0)),0)</f>
        <v>0</v>
      </c>
      <c r="I903" s="63">
        <f t="shared" si="143"/>
        <v>0</v>
      </c>
      <c r="J903" s="474"/>
      <c r="K903" s="494"/>
      <c r="L903" s="496" t="str">
        <f>IF(AND('1B Tableau financier'!$K$2&lt;&gt;"Pôle",C903&lt;&gt;""),1,"")</f>
        <v/>
      </c>
      <c r="M903" s="501" t="str">
        <f t="shared" si="144"/>
        <v/>
      </c>
      <c r="N903" s="502" t="str">
        <f t="shared" si="145"/>
        <v/>
      </c>
      <c r="O903" s="501" t="str">
        <f t="shared" si="141"/>
        <v/>
      </c>
      <c r="P903" s="63" t="str">
        <f t="shared" si="142"/>
        <v/>
      </c>
      <c r="Q903" s="63"/>
      <c r="R903" s="63"/>
      <c r="S903" s="648"/>
    </row>
    <row r="904" spans="1:19">
      <c r="A904" s="465"/>
      <c r="B904" s="466"/>
      <c r="C904" s="467"/>
      <c r="D904" s="467"/>
      <c r="E904" s="468"/>
      <c r="F904" s="467"/>
      <c r="G904" s="642"/>
      <c r="H904" s="379" cm="1">
        <f t="array" ref="H904">IF(B904&lt;&gt;"",INDEX(KM!$C$5:$C$20,MATCH(1,($B904&gt;=KM!$A$5:$A$20)*($B904&lt;=KM!$B$5:$B$20),0)),0)</f>
        <v>0</v>
      </c>
      <c r="I904" s="63">
        <f t="shared" si="143"/>
        <v>0</v>
      </c>
      <c r="J904" s="474"/>
      <c r="K904" s="494"/>
      <c r="L904" s="496" t="str">
        <f>IF(AND('1B Tableau financier'!$K$2&lt;&gt;"Pôle",C904&lt;&gt;""),1,"")</f>
        <v/>
      </c>
      <c r="M904" s="501" t="str">
        <f t="shared" si="144"/>
        <v/>
      </c>
      <c r="N904" s="502" t="str">
        <f t="shared" si="145"/>
        <v/>
      </c>
      <c r="O904" s="501" t="str">
        <f t="shared" si="141"/>
        <v/>
      </c>
      <c r="P904" s="63" t="str">
        <f t="shared" si="142"/>
        <v/>
      </c>
      <c r="Q904" s="63"/>
      <c r="R904" s="63"/>
      <c r="S904" s="648"/>
    </row>
    <row r="905" spans="1:19">
      <c r="A905" s="465"/>
      <c r="B905" s="466"/>
      <c r="C905" s="467"/>
      <c r="D905" s="467"/>
      <c r="E905" s="468"/>
      <c r="F905" s="467"/>
      <c r="G905" s="642"/>
      <c r="H905" s="379" cm="1">
        <f t="array" ref="H905">IF(B905&lt;&gt;"",INDEX(KM!$C$5:$C$20,MATCH(1,($B905&gt;=KM!$A$5:$A$20)*($B905&lt;=KM!$B$5:$B$20),0)),0)</f>
        <v>0</v>
      </c>
      <c r="I905" s="63">
        <f t="shared" si="143"/>
        <v>0</v>
      </c>
      <c r="J905" s="474"/>
      <c r="K905" s="494"/>
      <c r="L905" s="496" t="str">
        <f>IF(AND('1B Tableau financier'!$K$2&lt;&gt;"Pôle",C905&lt;&gt;""),1,"")</f>
        <v/>
      </c>
      <c r="M905" s="501" t="str">
        <f t="shared" si="144"/>
        <v/>
      </c>
      <c r="N905" s="502" t="str">
        <f t="shared" si="145"/>
        <v/>
      </c>
      <c r="O905" s="501" t="str">
        <f t="shared" si="141"/>
        <v/>
      </c>
      <c r="P905" s="63" t="str">
        <f t="shared" si="142"/>
        <v/>
      </c>
      <c r="Q905" s="63"/>
      <c r="R905" s="63"/>
      <c r="S905" s="648"/>
    </row>
    <row r="906" spans="1:19">
      <c r="A906" s="465"/>
      <c r="B906" s="466"/>
      <c r="C906" s="467"/>
      <c r="D906" s="467"/>
      <c r="E906" s="468"/>
      <c r="F906" s="467"/>
      <c r="G906" s="642"/>
      <c r="H906" s="379" cm="1">
        <f t="array" ref="H906">IF(B906&lt;&gt;"",INDEX(KM!$C$5:$C$20,MATCH(1,($B906&gt;=KM!$A$5:$A$20)*($B906&lt;=KM!$B$5:$B$20),0)),0)</f>
        <v>0</v>
      </c>
      <c r="I906" s="63">
        <f t="shared" si="143"/>
        <v>0</v>
      </c>
      <c r="J906" s="474"/>
      <c r="K906" s="494"/>
      <c r="L906" s="496" t="str">
        <f>IF(AND('1B Tableau financier'!$K$2&lt;&gt;"Pôle",C906&lt;&gt;""),1,"")</f>
        <v/>
      </c>
      <c r="M906" s="501" t="str">
        <f t="shared" si="144"/>
        <v/>
      </c>
      <c r="N906" s="502" t="str">
        <f t="shared" si="145"/>
        <v/>
      </c>
      <c r="O906" s="501" t="str">
        <f t="shared" si="141"/>
        <v/>
      </c>
      <c r="P906" s="63" t="str">
        <f t="shared" si="142"/>
        <v/>
      </c>
      <c r="Q906" s="63"/>
      <c r="R906" s="63"/>
      <c r="S906" s="648"/>
    </row>
    <row r="907" spans="1:19">
      <c r="A907" s="465"/>
      <c r="B907" s="466"/>
      <c r="C907" s="467"/>
      <c r="D907" s="467"/>
      <c r="E907" s="468"/>
      <c r="F907" s="467"/>
      <c r="G907" s="642"/>
      <c r="H907" s="379" cm="1">
        <f t="array" ref="H907">IF(B907&lt;&gt;"",INDEX(KM!$C$5:$C$20,MATCH(1,($B907&gt;=KM!$A$5:$A$20)*($B907&lt;=KM!$B$5:$B$20),0)),0)</f>
        <v>0</v>
      </c>
      <c r="I907" s="63">
        <f t="shared" si="143"/>
        <v>0</v>
      </c>
      <c r="J907" s="474"/>
      <c r="K907" s="494"/>
      <c r="L907" s="496" t="str">
        <f>IF(AND('1B Tableau financier'!$K$2&lt;&gt;"Pôle",C907&lt;&gt;""),1,"")</f>
        <v/>
      </c>
      <c r="M907" s="501" t="str">
        <f t="shared" si="144"/>
        <v/>
      </c>
      <c r="N907" s="502" t="str">
        <f t="shared" si="145"/>
        <v/>
      </c>
      <c r="O907" s="501" t="str">
        <f t="shared" si="141"/>
        <v/>
      </c>
      <c r="P907" s="63" t="str">
        <f t="shared" si="142"/>
        <v/>
      </c>
      <c r="Q907" s="63"/>
      <c r="R907" s="63"/>
      <c r="S907" s="648"/>
    </row>
    <row r="908" spans="1:19">
      <c r="A908" s="465"/>
      <c r="B908" s="466"/>
      <c r="C908" s="467"/>
      <c r="D908" s="467"/>
      <c r="E908" s="468"/>
      <c r="F908" s="467"/>
      <c r="G908" s="642"/>
      <c r="H908" s="379" cm="1">
        <f t="array" ref="H908">IF(B908&lt;&gt;"",INDEX(KM!$C$5:$C$20,MATCH(1,($B908&gt;=KM!$A$5:$A$20)*($B908&lt;=KM!$B$5:$B$20),0)),0)</f>
        <v>0</v>
      </c>
      <c r="I908" s="63">
        <f t="shared" si="143"/>
        <v>0</v>
      </c>
      <c r="J908" s="474"/>
      <c r="K908" s="494"/>
      <c r="L908" s="496" t="str">
        <f>IF(AND('1B Tableau financier'!$K$2&lt;&gt;"Pôle",C908&lt;&gt;""),1,"")</f>
        <v/>
      </c>
      <c r="M908" s="501" t="str">
        <f t="shared" si="144"/>
        <v/>
      </c>
      <c r="N908" s="502" t="str">
        <f t="shared" si="145"/>
        <v/>
      </c>
      <c r="O908" s="501" t="str">
        <f t="shared" si="141"/>
        <v/>
      </c>
      <c r="P908" s="63" t="str">
        <f t="shared" si="142"/>
        <v/>
      </c>
      <c r="Q908" s="63"/>
      <c r="R908" s="63"/>
      <c r="S908" s="648"/>
    </row>
    <row r="909" spans="1:19">
      <c r="A909" s="465"/>
      <c r="B909" s="466"/>
      <c r="C909" s="467"/>
      <c r="D909" s="467"/>
      <c r="E909" s="468"/>
      <c r="F909" s="467"/>
      <c r="G909" s="642"/>
      <c r="H909" s="379" cm="1">
        <f t="array" ref="H909">IF(B909&lt;&gt;"",INDEX(KM!$C$5:$C$20,MATCH(1,($B909&gt;=KM!$A$5:$A$20)*($B909&lt;=KM!$B$5:$B$20),0)),0)</f>
        <v>0</v>
      </c>
      <c r="I909" s="63">
        <f t="shared" si="143"/>
        <v>0</v>
      </c>
      <c r="J909" s="474"/>
      <c r="K909" s="494"/>
      <c r="L909" s="496" t="str">
        <f>IF(AND('1B Tableau financier'!$K$2&lt;&gt;"Pôle",C909&lt;&gt;""),1,"")</f>
        <v/>
      </c>
      <c r="M909" s="501" t="str">
        <f t="shared" si="144"/>
        <v/>
      </c>
      <c r="N909" s="502" t="str">
        <f t="shared" si="145"/>
        <v/>
      </c>
      <c r="O909" s="501" t="str">
        <f t="shared" si="141"/>
        <v/>
      </c>
      <c r="P909" s="63" t="str">
        <f t="shared" si="142"/>
        <v/>
      </c>
      <c r="Q909" s="63"/>
      <c r="R909" s="63"/>
      <c r="S909" s="648"/>
    </row>
    <row r="910" spans="1:19">
      <c r="A910" s="465"/>
      <c r="B910" s="466"/>
      <c r="C910" s="467"/>
      <c r="D910" s="467"/>
      <c r="E910" s="468"/>
      <c r="F910" s="467"/>
      <c r="G910" s="642"/>
      <c r="H910" s="379" cm="1">
        <f t="array" ref="H910">IF(B910&lt;&gt;"",INDEX(KM!$C$5:$C$20,MATCH(1,($B910&gt;=KM!$A$5:$A$20)*($B910&lt;=KM!$B$5:$B$20),0)),0)</f>
        <v>0</v>
      </c>
      <c r="I910" s="63">
        <f t="shared" si="143"/>
        <v>0</v>
      </c>
      <c r="J910" s="474"/>
      <c r="K910" s="494"/>
      <c r="L910" s="496" t="str">
        <f>IF(AND('1B Tableau financier'!$K$2&lt;&gt;"Pôle",C910&lt;&gt;""),1,"")</f>
        <v/>
      </c>
      <c r="M910" s="501" t="str">
        <f t="shared" si="144"/>
        <v/>
      </c>
      <c r="N910" s="502" t="str">
        <f t="shared" si="145"/>
        <v/>
      </c>
      <c r="O910" s="501" t="str">
        <f t="shared" si="141"/>
        <v/>
      </c>
      <c r="P910" s="63" t="str">
        <f t="shared" si="142"/>
        <v/>
      </c>
      <c r="Q910" s="63"/>
      <c r="R910" s="63"/>
      <c r="S910" s="648"/>
    </row>
    <row r="911" spans="1:19" hidden="1">
      <c r="A911" s="465"/>
      <c r="B911" s="466"/>
      <c r="C911" s="467"/>
      <c r="D911" s="467"/>
      <c r="E911" s="468"/>
      <c r="F911" s="467"/>
      <c r="G911" s="642"/>
      <c r="H911" s="379" cm="1">
        <f t="array" ref="H911">IF(B911&lt;&gt;"",INDEX(KM!$C$5:$C$20,MATCH(1,($B911&gt;=KM!$A$5:$A$20)*($B911&lt;=KM!$B$5:$B$20),0)),0)</f>
        <v>0</v>
      </c>
      <c r="I911" s="63">
        <f t="shared" si="143"/>
        <v>0</v>
      </c>
      <c r="J911" s="474"/>
      <c r="K911" s="494"/>
      <c r="L911" s="496" t="str">
        <f>IF(AND('1B Tableau financier'!$K$2&lt;&gt;"Pôle",C911&lt;&gt;""),1,"")</f>
        <v/>
      </c>
      <c r="M911" s="501" t="str">
        <f t="shared" si="144"/>
        <v/>
      </c>
      <c r="N911" s="502" t="str">
        <f t="shared" si="145"/>
        <v/>
      </c>
      <c r="O911" s="501" t="str">
        <f t="shared" si="141"/>
        <v/>
      </c>
      <c r="P911" s="63" t="str">
        <f t="shared" si="142"/>
        <v/>
      </c>
      <c r="Q911" s="63"/>
      <c r="R911" s="63"/>
      <c r="S911" s="648"/>
    </row>
    <row r="912" spans="1:19" hidden="1">
      <c r="A912" s="465"/>
      <c r="B912" s="466"/>
      <c r="C912" s="467"/>
      <c r="D912" s="467"/>
      <c r="E912" s="468"/>
      <c r="F912" s="467"/>
      <c r="G912" s="642"/>
      <c r="H912" s="379" cm="1">
        <f t="array" ref="H912">IF(B912&lt;&gt;"",INDEX(KM!$C$5:$C$20,MATCH(1,($B912&gt;=KM!$A$5:$A$20)*($B912&lt;=KM!$B$5:$B$20),0)),0)</f>
        <v>0</v>
      </c>
      <c r="I912" s="63">
        <f t="shared" si="143"/>
        <v>0</v>
      </c>
      <c r="J912" s="474"/>
      <c r="K912" s="494"/>
      <c r="L912" s="496" t="str">
        <f>IF(AND('1B Tableau financier'!$K$2&lt;&gt;"Pôle",C912&lt;&gt;""),1,"")</f>
        <v/>
      </c>
      <c r="M912" s="501" t="str">
        <f t="shared" si="144"/>
        <v/>
      </c>
      <c r="N912" s="502" t="str">
        <f t="shared" si="145"/>
        <v/>
      </c>
      <c r="O912" s="501" t="str">
        <f t="shared" si="141"/>
        <v/>
      </c>
      <c r="P912" s="63" t="str">
        <f t="shared" si="142"/>
        <v/>
      </c>
      <c r="Q912" s="63"/>
      <c r="R912" s="63"/>
      <c r="S912" s="648"/>
    </row>
    <row r="913" spans="1:19" hidden="1">
      <c r="A913" s="465"/>
      <c r="B913" s="466"/>
      <c r="C913" s="467"/>
      <c r="D913" s="467"/>
      <c r="E913" s="468"/>
      <c r="F913" s="467"/>
      <c r="G913" s="642"/>
      <c r="H913" s="379" cm="1">
        <f t="array" ref="H913">IF(B913&lt;&gt;"",INDEX(KM!$C$5:$C$20,MATCH(1,($B913&gt;=KM!$A$5:$A$20)*($B913&lt;=KM!$B$5:$B$20),0)),0)</f>
        <v>0</v>
      </c>
      <c r="I913" s="63">
        <f t="shared" si="143"/>
        <v>0</v>
      </c>
      <c r="J913" s="474"/>
      <c r="K913" s="494"/>
      <c r="L913" s="496" t="str">
        <f>IF(AND('1B Tableau financier'!$K$2&lt;&gt;"Pôle",C913&lt;&gt;""),1,"")</f>
        <v/>
      </c>
      <c r="M913" s="501" t="str">
        <f t="shared" si="144"/>
        <v/>
      </c>
      <c r="N913" s="502" t="str">
        <f t="shared" si="145"/>
        <v/>
      </c>
      <c r="O913" s="501" t="str">
        <f t="shared" si="141"/>
        <v/>
      </c>
      <c r="P913" s="63" t="str">
        <f t="shared" si="142"/>
        <v/>
      </c>
      <c r="Q913" s="63"/>
      <c r="R913" s="63"/>
      <c r="S913" s="648"/>
    </row>
    <row r="914" spans="1:19" hidden="1">
      <c r="A914" s="465"/>
      <c r="B914" s="466"/>
      <c r="C914" s="467"/>
      <c r="D914" s="467"/>
      <c r="E914" s="468"/>
      <c r="F914" s="467"/>
      <c r="G914" s="642"/>
      <c r="H914" s="379" cm="1">
        <f t="array" ref="H914">IF(B914&lt;&gt;"",INDEX(KM!$C$5:$C$20,MATCH(1,($B914&gt;=KM!$A$5:$A$20)*($B914&lt;=KM!$B$5:$B$20),0)),0)</f>
        <v>0</v>
      </c>
      <c r="I914" s="63">
        <f t="shared" si="143"/>
        <v>0</v>
      </c>
      <c r="J914" s="474"/>
      <c r="K914" s="494"/>
      <c r="L914" s="496" t="str">
        <f>IF(AND('1B Tableau financier'!$K$2&lt;&gt;"Pôle",C914&lt;&gt;""),1,"")</f>
        <v/>
      </c>
      <c r="M914" s="501" t="str">
        <f t="shared" si="144"/>
        <v/>
      </c>
      <c r="N914" s="502" t="str">
        <f t="shared" si="145"/>
        <v/>
      </c>
      <c r="O914" s="501" t="str">
        <f t="shared" si="141"/>
        <v/>
      </c>
      <c r="P914" s="63" t="str">
        <f t="shared" si="142"/>
        <v/>
      </c>
      <c r="Q914" s="63"/>
      <c r="R914" s="63"/>
      <c r="S914" s="648"/>
    </row>
    <row r="915" spans="1:19" hidden="1">
      <c r="A915" s="465"/>
      <c r="B915" s="466"/>
      <c r="C915" s="467"/>
      <c r="D915" s="467"/>
      <c r="E915" s="468"/>
      <c r="F915" s="467"/>
      <c r="G915" s="642"/>
      <c r="H915" s="379" cm="1">
        <f t="array" ref="H915">IF(B915&lt;&gt;"",INDEX(KM!$C$5:$C$20,MATCH(1,($B915&gt;=KM!$A$5:$A$20)*($B915&lt;=KM!$B$5:$B$20),0)),0)</f>
        <v>0</v>
      </c>
      <c r="I915" s="63">
        <f t="shared" ref="I915:I971" si="146">G915*H915</f>
        <v>0</v>
      </c>
      <c r="J915" s="474"/>
      <c r="K915" s="494"/>
      <c r="L915" s="496" t="str">
        <f>IF(AND('1B Tableau financier'!$K$2&lt;&gt;"Pôle",C915&lt;&gt;""),1,"")</f>
        <v/>
      </c>
      <c r="M915" s="501" t="str">
        <f t="shared" si="139"/>
        <v/>
      </c>
      <c r="N915" s="502" t="str">
        <f t="shared" si="140"/>
        <v/>
      </c>
      <c r="O915" s="501" t="str">
        <f t="shared" si="141"/>
        <v/>
      </c>
      <c r="P915" s="63" t="str">
        <f t="shared" si="142"/>
        <v/>
      </c>
      <c r="Q915" s="63"/>
      <c r="R915" s="63"/>
      <c r="S915" s="648"/>
    </row>
    <row r="916" spans="1:19" hidden="1">
      <c r="A916" s="465"/>
      <c r="B916" s="466"/>
      <c r="C916" s="467"/>
      <c r="D916" s="467"/>
      <c r="E916" s="468"/>
      <c r="F916" s="467"/>
      <c r="G916" s="642"/>
      <c r="H916" s="379" cm="1">
        <f t="array" ref="H916">IF(B916&lt;&gt;"",INDEX(KM!$C$5:$C$20,MATCH(1,($B916&gt;=KM!$A$5:$A$20)*($B916&lt;=KM!$B$5:$B$20),0)),0)</f>
        <v>0</v>
      </c>
      <c r="I916" s="63">
        <f t="shared" si="146"/>
        <v>0</v>
      </c>
      <c r="J916" s="474"/>
      <c r="K916" s="494"/>
      <c r="L916" s="496" t="str">
        <f>IF(AND('1B Tableau financier'!$K$2&lt;&gt;"Pôle",C916&lt;&gt;""),1,"")</f>
        <v/>
      </c>
      <c r="M916" s="501" t="str">
        <f t="shared" si="139"/>
        <v/>
      </c>
      <c r="N916" s="502" t="str">
        <f t="shared" si="140"/>
        <v/>
      </c>
      <c r="O916" s="501" t="str">
        <f t="shared" si="141"/>
        <v/>
      </c>
      <c r="P916" s="63" t="str">
        <f t="shared" si="142"/>
        <v/>
      </c>
      <c r="Q916" s="63"/>
      <c r="R916" s="63"/>
      <c r="S916" s="648"/>
    </row>
    <row r="917" spans="1:19" hidden="1">
      <c r="A917" s="465"/>
      <c r="B917" s="466"/>
      <c r="C917" s="467"/>
      <c r="D917" s="467"/>
      <c r="E917" s="468"/>
      <c r="F917" s="467"/>
      <c r="G917" s="642"/>
      <c r="H917" s="379" cm="1">
        <f t="array" ref="H917">IF(B917&lt;&gt;"",INDEX(KM!$C$5:$C$20,MATCH(1,($B917&gt;=KM!$A$5:$A$20)*($B917&lt;=KM!$B$5:$B$20),0)),0)</f>
        <v>0</v>
      </c>
      <c r="I917" s="63">
        <f t="shared" si="146"/>
        <v>0</v>
      </c>
      <c r="J917" s="474"/>
      <c r="K917" s="494"/>
      <c r="L917" s="496" t="str">
        <f>IF(AND('1B Tableau financier'!$K$2&lt;&gt;"Pôle",C917&lt;&gt;""),1,"")</f>
        <v/>
      </c>
      <c r="M917" s="501" t="str">
        <f t="shared" si="139"/>
        <v/>
      </c>
      <c r="N917" s="502" t="str">
        <f t="shared" si="140"/>
        <v/>
      </c>
      <c r="O917" s="501" t="str">
        <f t="shared" si="141"/>
        <v/>
      </c>
      <c r="P917" s="63" t="str">
        <f t="shared" si="142"/>
        <v/>
      </c>
      <c r="Q917" s="63"/>
      <c r="R917" s="63"/>
      <c r="S917" s="648"/>
    </row>
    <row r="918" spans="1:19" hidden="1">
      <c r="A918" s="465"/>
      <c r="B918" s="466"/>
      <c r="C918" s="467"/>
      <c r="D918" s="467"/>
      <c r="E918" s="468"/>
      <c r="F918" s="467"/>
      <c r="G918" s="642"/>
      <c r="H918" s="379" cm="1">
        <f t="array" ref="H918">IF(B918&lt;&gt;"",INDEX(KM!$C$5:$C$20,MATCH(1,($B918&gt;=KM!$A$5:$A$20)*($B918&lt;=KM!$B$5:$B$20),0)),0)</f>
        <v>0</v>
      </c>
      <c r="I918" s="63">
        <f t="shared" si="146"/>
        <v>0</v>
      </c>
      <c r="J918" s="474"/>
      <c r="K918" s="494"/>
      <c r="L918" s="496" t="str">
        <f>IF(AND('1B Tableau financier'!$K$2&lt;&gt;"Pôle",C918&lt;&gt;""),1,"")</f>
        <v/>
      </c>
      <c r="M918" s="501" t="str">
        <f t="shared" si="139"/>
        <v/>
      </c>
      <c r="N918" s="502" t="str">
        <f t="shared" si="140"/>
        <v/>
      </c>
      <c r="O918" s="501" t="str">
        <f t="shared" si="141"/>
        <v/>
      </c>
      <c r="P918" s="63" t="str">
        <f t="shared" si="142"/>
        <v/>
      </c>
      <c r="Q918" s="63"/>
      <c r="R918" s="63"/>
      <c r="S918" s="648"/>
    </row>
    <row r="919" spans="1:19" hidden="1">
      <c r="A919" s="465"/>
      <c r="B919" s="466"/>
      <c r="C919" s="467"/>
      <c r="D919" s="467"/>
      <c r="E919" s="468"/>
      <c r="F919" s="467"/>
      <c r="G919" s="642"/>
      <c r="H919" s="379" cm="1">
        <f t="array" ref="H919">IF(B919&lt;&gt;"",INDEX(KM!$C$5:$C$20,MATCH(1,($B919&gt;=KM!$A$5:$A$20)*($B919&lt;=KM!$B$5:$B$20),0)),0)</f>
        <v>0</v>
      </c>
      <c r="I919" s="63">
        <f t="shared" si="146"/>
        <v>0</v>
      </c>
      <c r="J919" s="474"/>
      <c r="K919" s="494"/>
      <c r="L919" s="496" t="str">
        <f>IF(AND('1B Tableau financier'!$K$2&lt;&gt;"Pôle",C919&lt;&gt;""),1,"")</f>
        <v/>
      </c>
      <c r="M919" s="501" t="str">
        <f t="shared" si="139"/>
        <v/>
      </c>
      <c r="N919" s="502" t="str">
        <f t="shared" si="140"/>
        <v/>
      </c>
      <c r="O919" s="501" t="str">
        <f t="shared" si="141"/>
        <v/>
      </c>
      <c r="P919" s="63" t="str">
        <f t="shared" si="142"/>
        <v/>
      </c>
      <c r="Q919" s="63"/>
      <c r="R919" s="63"/>
      <c r="S919" s="648"/>
    </row>
    <row r="920" spans="1:19" hidden="1">
      <c r="A920" s="465"/>
      <c r="B920" s="466"/>
      <c r="C920" s="467"/>
      <c r="D920" s="467"/>
      <c r="E920" s="468"/>
      <c r="F920" s="467"/>
      <c r="G920" s="642"/>
      <c r="H920" s="379" cm="1">
        <f t="array" ref="H920">IF(B920&lt;&gt;"",INDEX(KM!$C$5:$C$20,MATCH(1,($B920&gt;=KM!$A$5:$A$20)*($B920&lt;=KM!$B$5:$B$20),0)),0)</f>
        <v>0</v>
      </c>
      <c r="I920" s="63">
        <f t="shared" si="146"/>
        <v>0</v>
      </c>
      <c r="J920" s="474"/>
      <c r="K920" s="494"/>
      <c r="L920" s="496" t="str">
        <f>IF(AND('1B Tableau financier'!$K$2&lt;&gt;"Pôle",C920&lt;&gt;""),1,"")</f>
        <v/>
      </c>
      <c r="M920" s="501" t="str">
        <f t="shared" si="139"/>
        <v/>
      </c>
      <c r="N920" s="502" t="str">
        <f t="shared" si="140"/>
        <v/>
      </c>
      <c r="O920" s="501" t="str">
        <f t="shared" si="141"/>
        <v/>
      </c>
      <c r="P920" s="63" t="str">
        <f t="shared" si="142"/>
        <v/>
      </c>
      <c r="Q920" s="63"/>
      <c r="R920" s="63"/>
      <c r="S920" s="648"/>
    </row>
    <row r="921" spans="1:19" hidden="1">
      <c r="A921" s="465"/>
      <c r="B921" s="466"/>
      <c r="C921" s="467"/>
      <c r="D921" s="467"/>
      <c r="E921" s="468"/>
      <c r="F921" s="467"/>
      <c r="G921" s="642"/>
      <c r="H921" s="379" cm="1">
        <f t="array" ref="H921">IF(B921&lt;&gt;"",INDEX(KM!$C$5:$C$20,MATCH(1,($B921&gt;=KM!$A$5:$A$20)*($B921&lt;=KM!$B$5:$B$20),0)),0)</f>
        <v>0</v>
      </c>
      <c r="I921" s="63">
        <f t="shared" si="146"/>
        <v>0</v>
      </c>
      <c r="J921" s="474"/>
      <c r="K921" s="494"/>
      <c r="L921" s="496" t="str">
        <f>IF(AND('1B Tableau financier'!$K$2&lt;&gt;"Pôle",C921&lt;&gt;""),1,"")</f>
        <v/>
      </c>
      <c r="M921" s="501" t="str">
        <f t="shared" si="139"/>
        <v/>
      </c>
      <c r="N921" s="502" t="str">
        <f t="shared" si="140"/>
        <v/>
      </c>
      <c r="O921" s="501" t="str">
        <f t="shared" si="141"/>
        <v/>
      </c>
      <c r="P921" s="63" t="str">
        <f t="shared" si="142"/>
        <v/>
      </c>
      <c r="Q921" s="63"/>
      <c r="R921" s="63"/>
      <c r="S921" s="648"/>
    </row>
    <row r="922" spans="1:19" hidden="1">
      <c r="A922" s="465"/>
      <c r="B922" s="466"/>
      <c r="C922" s="467"/>
      <c r="D922" s="467"/>
      <c r="E922" s="468"/>
      <c r="F922" s="467"/>
      <c r="G922" s="642"/>
      <c r="H922" s="379" cm="1">
        <f t="array" ref="H922">IF(B922&lt;&gt;"",INDEX(KM!$C$5:$C$20,MATCH(1,($B922&gt;=KM!$A$5:$A$20)*($B922&lt;=KM!$B$5:$B$20),0)),0)</f>
        <v>0</v>
      </c>
      <c r="I922" s="63">
        <f t="shared" si="146"/>
        <v>0</v>
      </c>
      <c r="J922" s="474"/>
      <c r="K922" s="494"/>
      <c r="L922" s="496" t="str">
        <f>IF(AND('1B Tableau financier'!$K$2&lt;&gt;"Pôle",C922&lt;&gt;""),1,"")</f>
        <v/>
      </c>
      <c r="M922" s="501" t="str">
        <f t="shared" si="139"/>
        <v/>
      </c>
      <c r="N922" s="502" t="str">
        <f t="shared" si="140"/>
        <v/>
      </c>
      <c r="O922" s="501" t="str">
        <f t="shared" si="141"/>
        <v/>
      </c>
      <c r="P922" s="63" t="str">
        <f t="shared" si="142"/>
        <v/>
      </c>
      <c r="Q922" s="63"/>
      <c r="R922" s="63"/>
      <c r="S922" s="648"/>
    </row>
    <row r="923" spans="1:19" hidden="1">
      <c r="A923" s="465"/>
      <c r="B923" s="466"/>
      <c r="C923" s="467"/>
      <c r="D923" s="467"/>
      <c r="E923" s="468"/>
      <c r="F923" s="467"/>
      <c r="G923" s="642"/>
      <c r="H923" s="379" cm="1">
        <f t="array" ref="H923">IF(B923&lt;&gt;"",INDEX(KM!$C$5:$C$20,MATCH(1,($B923&gt;=KM!$A$5:$A$20)*($B923&lt;=KM!$B$5:$B$20),0)),0)</f>
        <v>0</v>
      </c>
      <c r="I923" s="63">
        <f t="shared" si="146"/>
        <v>0</v>
      </c>
      <c r="J923" s="474"/>
      <c r="K923" s="494"/>
      <c r="L923" s="496" t="str">
        <f>IF(AND('1B Tableau financier'!$K$2&lt;&gt;"Pôle",C923&lt;&gt;""),1,"")</f>
        <v/>
      </c>
      <c r="M923" s="501" t="str">
        <f t="shared" si="139"/>
        <v/>
      </c>
      <c r="N923" s="502" t="str">
        <f t="shared" si="140"/>
        <v/>
      </c>
      <c r="O923" s="501" t="str">
        <f t="shared" si="141"/>
        <v/>
      </c>
      <c r="P923" s="63" t="str">
        <f t="shared" si="142"/>
        <v/>
      </c>
      <c r="Q923" s="63"/>
      <c r="R923" s="63"/>
      <c r="S923" s="648"/>
    </row>
    <row r="924" spans="1:19" hidden="1">
      <c r="A924" s="465"/>
      <c r="B924" s="466"/>
      <c r="C924" s="467"/>
      <c r="D924" s="467"/>
      <c r="E924" s="468"/>
      <c r="F924" s="467"/>
      <c r="G924" s="642"/>
      <c r="H924" s="379" cm="1">
        <f t="array" ref="H924">IF(B924&lt;&gt;"",INDEX(KM!$C$5:$C$20,MATCH(1,($B924&gt;=KM!$A$5:$A$20)*($B924&lt;=KM!$B$5:$B$20),0)),0)</f>
        <v>0</v>
      </c>
      <c r="I924" s="63">
        <f t="shared" si="146"/>
        <v>0</v>
      </c>
      <c r="J924" s="474"/>
      <c r="K924" s="494"/>
      <c r="L924" s="496" t="str">
        <f>IF(AND('1B Tableau financier'!$K$2&lt;&gt;"Pôle",C924&lt;&gt;""),1,"")</f>
        <v/>
      </c>
      <c r="M924" s="501" t="str">
        <f t="shared" si="139"/>
        <v/>
      </c>
      <c r="N924" s="502" t="str">
        <f t="shared" si="140"/>
        <v/>
      </c>
      <c r="O924" s="501" t="str">
        <f t="shared" si="141"/>
        <v/>
      </c>
      <c r="P924" s="63" t="str">
        <f t="shared" si="142"/>
        <v/>
      </c>
      <c r="Q924" s="63"/>
      <c r="R924" s="63"/>
      <c r="S924" s="648"/>
    </row>
    <row r="925" spans="1:19" hidden="1">
      <c r="A925" s="465"/>
      <c r="B925" s="466"/>
      <c r="C925" s="467"/>
      <c r="D925" s="467"/>
      <c r="E925" s="468"/>
      <c r="F925" s="467"/>
      <c r="G925" s="642"/>
      <c r="H925" s="379" cm="1">
        <f t="array" ref="H925">IF(B925&lt;&gt;"",INDEX(KM!$C$5:$C$20,MATCH(1,($B925&gt;=KM!$A$5:$A$20)*($B925&lt;=KM!$B$5:$B$20),0)),0)</f>
        <v>0</v>
      </c>
      <c r="I925" s="63">
        <f t="shared" si="146"/>
        <v>0</v>
      </c>
      <c r="J925" s="474"/>
      <c r="K925" s="494"/>
      <c r="L925" s="496" t="str">
        <f>IF(AND('1B Tableau financier'!$K$2&lt;&gt;"Pôle",C925&lt;&gt;""),1,"")</f>
        <v/>
      </c>
      <c r="M925" s="501" t="str">
        <f t="shared" si="139"/>
        <v/>
      </c>
      <c r="N925" s="502" t="str">
        <f t="shared" si="140"/>
        <v/>
      </c>
      <c r="O925" s="501" t="str">
        <f t="shared" si="141"/>
        <v/>
      </c>
      <c r="P925" s="63" t="str">
        <f t="shared" si="142"/>
        <v/>
      </c>
      <c r="Q925" s="63"/>
      <c r="R925" s="63"/>
      <c r="S925" s="648"/>
    </row>
    <row r="926" spans="1:19" hidden="1">
      <c r="A926" s="465"/>
      <c r="B926" s="466"/>
      <c r="C926" s="467"/>
      <c r="D926" s="467"/>
      <c r="E926" s="468"/>
      <c r="F926" s="467"/>
      <c r="G926" s="642"/>
      <c r="H926" s="379" cm="1">
        <f t="array" ref="H926">IF(B926&lt;&gt;"",INDEX(KM!$C$5:$C$20,MATCH(1,($B926&gt;=KM!$A$5:$A$20)*($B926&lt;=KM!$B$5:$B$20),0)),0)</f>
        <v>0</v>
      </c>
      <c r="I926" s="63">
        <f t="shared" si="146"/>
        <v>0</v>
      </c>
      <c r="J926" s="474"/>
      <c r="K926" s="494"/>
      <c r="L926" s="496" t="str">
        <f>IF(AND('1B Tableau financier'!$K$2&lt;&gt;"Pôle",C926&lt;&gt;""),1,"")</f>
        <v/>
      </c>
      <c r="M926" s="501" t="str">
        <f t="shared" si="139"/>
        <v/>
      </c>
      <c r="N926" s="502" t="str">
        <f t="shared" si="140"/>
        <v/>
      </c>
      <c r="O926" s="501" t="str">
        <f t="shared" si="141"/>
        <v/>
      </c>
      <c r="P926" s="63" t="str">
        <f t="shared" si="142"/>
        <v/>
      </c>
      <c r="Q926" s="63"/>
      <c r="R926" s="63"/>
      <c r="S926" s="648"/>
    </row>
    <row r="927" spans="1:19" hidden="1">
      <c r="A927" s="465"/>
      <c r="B927" s="466"/>
      <c r="C927" s="467"/>
      <c r="D927" s="467"/>
      <c r="E927" s="468"/>
      <c r="F927" s="467"/>
      <c r="G927" s="642"/>
      <c r="H927" s="379" cm="1">
        <f t="array" ref="H927">IF(B927&lt;&gt;"",INDEX(KM!$C$5:$C$20,MATCH(1,($B927&gt;=KM!$A$5:$A$20)*($B927&lt;=KM!$B$5:$B$20),0)),0)</f>
        <v>0</v>
      </c>
      <c r="I927" s="63">
        <f t="shared" si="146"/>
        <v>0</v>
      </c>
      <c r="J927" s="474"/>
      <c r="K927" s="494"/>
      <c r="L927" s="496" t="str">
        <f>IF(AND('1B Tableau financier'!$K$2&lt;&gt;"Pôle",C927&lt;&gt;""),1,"")</f>
        <v/>
      </c>
      <c r="M927" s="501" t="str">
        <f t="shared" si="139"/>
        <v/>
      </c>
      <c r="N927" s="502" t="str">
        <f t="shared" si="140"/>
        <v/>
      </c>
      <c r="O927" s="501" t="str">
        <f t="shared" si="141"/>
        <v/>
      </c>
      <c r="P927" s="63" t="str">
        <f t="shared" si="142"/>
        <v/>
      </c>
      <c r="Q927" s="63"/>
      <c r="R927" s="63"/>
      <c r="S927" s="648"/>
    </row>
    <row r="928" spans="1:19" hidden="1">
      <c r="A928" s="465"/>
      <c r="B928" s="466"/>
      <c r="C928" s="467"/>
      <c r="D928" s="467"/>
      <c r="E928" s="468"/>
      <c r="F928" s="467"/>
      <c r="G928" s="642"/>
      <c r="H928" s="379" cm="1">
        <f t="array" ref="H928">IF(B928&lt;&gt;"",INDEX(KM!$C$5:$C$20,MATCH(1,($B928&gt;=KM!$A$5:$A$20)*($B928&lt;=KM!$B$5:$B$20),0)),0)</f>
        <v>0</v>
      </c>
      <c r="I928" s="63">
        <f t="shared" si="146"/>
        <v>0</v>
      </c>
      <c r="J928" s="474"/>
      <c r="K928" s="494"/>
      <c r="L928" s="496" t="str">
        <f>IF(AND('1B Tableau financier'!$K$2&lt;&gt;"Pôle",C928&lt;&gt;""),1,"")</f>
        <v/>
      </c>
      <c r="M928" s="501" t="str">
        <f t="shared" si="139"/>
        <v/>
      </c>
      <c r="N928" s="502" t="str">
        <f t="shared" si="140"/>
        <v/>
      </c>
      <c r="O928" s="501" t="str">
        <f t="shared" si="141"/>
        <v/>
      </c>
      <c r="P928" s="63" t="str">
        <f t="shared" si="142"/>
        <v/>
      </c>
      <c r="Q928" s="63"/>
      <c r="R928" s="63"/>
      <c r="S928" s="648"/>
    </row>
    <row r="929" spans="1:19" hidden="1">
      <c r="A929" s="465"/>
      <c r="B929" s="466"/>
      <c r="C929" s="467"/>
      <c r="D929" s="467"/>
      <c r="E929" s="468"/>
      <c r="F929" s="467"/>
      <c r="G929" s="642"/>
      <c r="H929" s="379" cm="1">
        <f t="array" ref="H929">IF(B929&lt;&gt;"",INDEX(KM!$C$5:$C$20,MATCH(1,($B929&gt;=KM!$A$5:$A$20)*($B929&lt;=KM!$B$5:$B$20),0)),0)</f>
        <v>0</v>
      </c>
      <c r="I929" s="63">
        <f t="shared" si="146"/>
        <v>0</v>
      </c>
      <c r="J929" s="474"/>
      <c r="K929" s="494"/>
      <c r="L929" s="496" t="str">
        <f>IF(AND('1B Tableau financier'!$K$2&lt;&gt;"Pôle",C929&lt;&gt;""),1,"")</f>
        <v/>
      </c>
      <c r="M929" s="501" t="str">
        <f t="shared" si="139"/>
        <v/>
      </c>
      <c r="N929" s="502" t="str">
        <f t="shared" si="140"/>
        <v/>
      </c>
      <c r="O929" s="501" t="str">
        <f t="shared" si="141"/>
        <v/>
      </c>
      <c r="P929" s="63" t="str">
        <f t="shared" si="142"/>
        <v/>
      </c>
      <c r="Q929" s="63"/>
      <c r="R929" s="63"/>
      <c r="S929" s="648"/>
    </row>
    <row r="930" spans="1:19" hidden="1">
      <c r="A930" s="465"/>
      <c r="B930" s="466"/>
      <c r="C930" s="467"/>
      <c r="D930" s="467"/>
      <c r="E930" s="468"/>
      <c r="F930" s="467"/>
      <c r="G930" s="642"/>
      <c r="H930" s="379" cm="1">
        <f t="array" ref="H930">IF(B930&lt;&gt;"",INDEX(KM!$C$5:$C$20,MATCH(1,($B930&gt;=KM!$A$5:$A$20)*($B930&lt;=KM!$B$5:$B$20),0)),0)</f>
        <v>0</v>
      </c>
      <c r="I930" s="63">
        <f t="shared" si="146"/>
        <v>0</v>
      </c>
      <c r="J930" s="474"/>
      <c r="K930" s="494"/>
      <c r="L930" s="496" t="str">
        <f>IF(AND('1B Tableau financier'!$K$2&lt;&gt;"Pôle",C930&lt;&gt;""),1,"")</f>
        <v/>
      </c>
      <c r="M930" s="501" t="str">
        <f t="shared" si="139"/>
        <v/>
      </c>
      <c r="N930" s="502" t="str">
        <f t="shared" si="140"/>
        <v/>
      </c>
      <c r="O930" s="501" t="str">
        <f t="shared" si="141"/>
        <v/>
      </c>
      <c r="P930" s="63" t="str">
        <f t="shared" si="142"/>
        <v/>
      </c>
      <c r="Q930" s="63"/>
      <c r="R930" s="63"/>
      <c r="S930" s="648"/>
    </row>
    <row r="931" spans="1:19" hidden="1">
      <c r="A931" s="465"/>
      <c r="B931" s="466"/>
      <c r="C931" s="467"/>
      <c r="D931" s="467"/>
      <c r="E931" s="468"/>
      <c r="F931" s="467"/>
      <c r="G931" s="642"/>
      <c r="H931" s="379" cm="1">
        <f t="array" ref="H931">IF(B931&lt;&gt;"",INDEX(KM!$C$5:$C$20,MATCH(1,($B931&gt;=KM!$A$5:$A$20)*($B931&lt;=KM!$B$5:$B$20),0)),0)</f>
        <v>0</v>
      </c>
      <c r="I931" s="63">
        <f t="shared" si="146"/>
        <v>0</v>
      </c>
      <c r="J931" s="474"/>
      <c r="K931" s="494"/>
      <c r="L931" s="496" t="str">
        <f>IF(AND('1B Tableau financier'!$K$2&lt;&gt;"Pôle",C931&lt;&gt;""),1,"")</f>
        <v/>
      </c>
      <c r="M931" s="501" t="str">
        <f t="shared" si="139"/>
        <v/>
      </c>
      <c r="N931" s="502" t="str">
        <f t="shared" si="140"/>
        <v/>
      </c>
      <c r="O931" s="501" t="str">
        <f t="shared" si="141"/>
        <v/>
      </c>
      <c r="P931" s="63" t="str">
        <f t="shared" si="142"/>
        <v/>
      </c>
      <c r="Q931" s="63"/>
      <c r="R931" s="63"/>
      <c r="S931" s="648"/>
    </row>
    <row r="932" spans="1:19" hidden="1">
      <c r="A932" s="465"/>
      <c r="B932" s="466"/>
      <c r="C932" s="467"/>
      <c r="D932" s="467"/>
      <c r="E932" s="468"/>
      <c r="F932" s="467"/>
      <c r="G932" s="642"/>
      <c r="H932" s="379" cm="1">
        <f t="array" ref="H932">IF(B932&lt;&gt;"",INDEX(KM!$C$5:$C$20,MATCH(1,($B932&gt;=KM!$A$5:$A$20)*($B932&lt;=KM!$B$5:$B$20),0)),0)</f>
        <v>0</v>
      </c>
      <c r="I932" s="63">
        <f t="shared" si="146"/>
        <v>0</v>
      </c>
      <c r="J932" s="474"/>
      <c r="K932" s="494"/>
      <c r="L932" s="496" t="str">
        <f>IF(AND('1B Tableau financier'!$K$2&lt;&gt;"Pôle",C932&lt;&gt;""),1,"")</f>
        <v/>
      </c>
      <c r="M932" s="501" t="str">
        <f t="shared" si="139"/>
        <v/>
      </c>
      <c r="N932" s="502" t="str">
        <f t="shared" si="140"/>
        <v/>
      </c>
      <c r="O932" s="501" t="str">
        <f t="shared" si="141"/>
        <v/>
      </c>
      <c r="P932" s="63" t="str">
        <f t="shared" si="142"/>
        <v/>
      </c>
      <c r="Q932" s="63"/>
      <c r="R932" s="63"/>
      <c r="S932" s="648"/>
    </row>
    <row r="933" spans="1:19" hidden="1">
      <c r="A933" s="465"/>
      <c r="B933" s="466"/>
      <c r="C933" s="467"/>
      <c r="D933" s="467"/>
      <c r="E933" s="468"/>
      <c r="F933" s="467"/>
      <c r="G933" s="642"/>
      <c r="H933" s="379" cm="1">
        <f t="array" ref="H933">IF(B933&lt;&gt;"",INDEX(KM!$C$5:$C$20,MATCH(1,($B933&gt;=KM!$A$5:$A$20)*($B933&lt;=KM!$B$5:$B$20),0)),0)</f>
        <v>0</v>
      </c>
      <c r="I933" s="63">
        <f t="shared" si="146"/>
        <v>0</v>
      </c>
      <c r="J933" s="474"/>
      <c r="K933" s="494"/>
      <c r="L933" s="496" t="str">
        <f>IF(AND('1B Tableau financier'!$K$2&lt;&gt;"Pôle",C933&lt;&gt;""),1,"")</f>
        <v/>
      </c>
      <c r="M933" s="501" t="str">
        <f t="shared" si="139"/>
        <v/>
      </c>
      <c r="N933" s="502" t="str">
        <f t="shared" si="140"/>
        <v/>
      </c>
      <c r="O933" s="501" t="str">
        <f t="shared" si="141"/>
        <v/>
      </c>
      <c r="P933" s="63" t="str">
        <f t="shared" si="142"/>
        <v/>
      </c>
      <c r="Q933" s="63"/>
      <c r="R933" s="63"/>
      <c r="S933" s="648"/>
    </row>
    <row r="934" spans="1:19" hidden="1">
      <c r="A934" s="465"/>
      <c r="B934" s="466"/>
      <c r="C934" s="467"/>
      <c r="D934" s="467"/>
      <c r="E934" s="468"/>
      <c r="F934" s="467"/>
      <c r="G934" s="642"/>
      <c r="H934" s="379" cm="1">
        <f t="array" ref="H934">IF(B934&lt;&gt;"",INDEX(KM!$C$5:$C$20,MATCH(1,($B934&gt;=KM!$A$5:$A$20)*($B934&lt;=KM!$B$5:$B$20),0)),0)</f>
        <v>0</v>
      </c>
      <c r="I934" s="63">
        <f t="shared" si="146"/>
        <v>0</v>
      </c>
      <c r="J934" s="474"/>
      <c r="K934" s="494"/>
      <c r="L934" s="496" t="str">
        <f>IF(AND('1B Tableau financier'!$K$2&lt;&gt;"Pôle",C934&lt;&gt;""),1,"")</f>
        <v/>
      </c>
      <c r="M934" s="501" t="str">
        <f t="shared" si="139"/>
        <v/>
      </c>
      <c r="N934" s="502" t="str">
        <f t="shared" si="140"/>
        <v/>
      </c>
      <c r="O934" s="501" t="str">
        <f t="shared" si="141"/>
        <v/>
      </c>
      <c r="P934" s="63" t="str">
        <f t="shared" si="142"/>
        <v/>
      </c>
      <c r="Q934" s="63"/>
      <c r="R934" s="63"/>
      <c r="S934" s="648"/>
    </row>
    <row r="935" spans="1:19" hidden="1">
      <c r="A935" s="465"/>
      <c r="B935" s="466"/>
      <c r="C935" s="467"/>
      <c r="D935" s="467"/>
      <c r="E935" s="468"/>
      <c r="F935" s="467"/>
      <c r="G935" s="642"/>
      <c r="H935" s="379" cm="1">
        <f t="array" ref="H935">IF(B935&lt;&gt;"",INDEX(KM!$C$5:$C$20,MATCH(1,($B935&gt;=KM!$A$5:$A$20)*($B935&lt;=KM!$B$5:$B$20),0)),0)</f>
        <v>0</v>
      </c>
      <c r="I935" s="63">
        <f t="shared" si="146"/>
        <v>0</v>
      </c>
      <c r="J935" s="474"/>
      <c r="K935" s="494"/>
      <c r="L935" s="496" t="str">
        <f>IF(AND('1B Tableau financier'!$K$2&lt;&gt;"Pôle",C935&lt;&gt;""),1,"")</f>
        <v/>
      </c>
      <c r="M935" s="501" t="str">
        <f t="shared" si="139"/>
        <v/>
      </c>
      <c r="N935" s="502" t="str">
        <f t="shared" si="140"/>
        <v/>
      </c>
      <c r="O935" s="501" t="str">
        <f t="shared" si="141"/>
        <v/>
      </c>
      <c r="P935" s="63" t="str">
        <f t="shared" si="142"/>
        <v/>
      </c>
      <c r="Q935" s="63"/>
      <c r="R935" s="63"/>
      <c r="S935" s="648"/>
    </row>
    <row r="936" spans="1:19" hidden="1">
      <c r="A936" s="465"/>
      <c r="B936" s="466"/>
      <c r="C936" s="467"/>
      <c r="D936" s="467"/>
      <c r="E936" s="468"/>
      <c r="F936" s="467"/>
      <c r="G936" s="642"/>
      <c r="H936" s="379" cm="1">
        <f t="array" ref="H936">IF(B936&lt;&gt;"",INDEX(KM!$C$5:$C$20,MATCH(1,($B936&gt;=KM!$A$5:$A$20)*($B936&lt;=KM!$B$5:$B$20),0)),0)</f>
        <v>0</v>
      </c>
      <c r="I936" s="63">
        <f t="shared" si="146"/>
        <v>0</v>
      </c>
      <c r="J936" s="474"/>
      <c r="K936" s="494"/>
      <c r="L936" s="496" t="str">
        <f>IF(AND('1B Tableau financier'!$K$2&lt;&gt;"Pôle",C936&lt;&gt;""),1,"")</f>
        <v/>
      </c>
      <c r="M936" s="501" t="str">
        <f t="shared" si="139"/>
        <v/>
      </c>
      <c r="N936" s="502" t="str">
        <f t="shared" si="140"/>
        <v/>
      </c>
      <c r="O936" s="501" t="str">
        <f t="shared" si="141"/>
        <v/>
      </c>
      <c r="P936" s="63" t="str">
        <f t="shared" si="142"/>
        <v/>
      </c>
      <c r="Q936" s="63"/>
      <c r="R936" s="63"/>
      <c r="S936" s="648"/>
    </row>
    <row r="937" spans="1:19" hidden="1">
      <c r="A937" s="465"/>
      <c r="B937" s="466"/>
      <c r="C937" s="467"/>
      <c r="D937" s="467"/>
      <c r="E937" s="468"/>
      <c r="F937" s="467"/>
      <c r="G937" s="642"/>
      <c r="H937" s="379" cm="1">
        <f t="array" ref="H937">IF(B937&lt;&gt;"",INDEX(KM!$C$5:$C$20,MATCH(1,($B937&gt;=KM!$A$5:$A$20)*($B937&lt;=KM!$B$5:$B$20),0)),0)</f>
        <v>0</v>
      </c>
      <c r="I937" s="63">
        <f t="shared" si="146"/>
        <v>0</v>
      </c>
      <c r="J937" s="474"/>
      <c r="K937" s="494"/>
      <c r="L937" s="496" t="str">
        <f>IF(AND('1B Tableau financier'!$K$2&lt;&gt;"Pôle",C937&lt;&gt;""),1,"")</f>
        <v/>
      </c>
      <c r="M937" s="501" t="str">
        <f t="shared" si="139"/>
        <v/>
      </c>
      <c r="N937" s="502" t="str">
        <f t="shared" si="140"/>
        <v/>
      </c>
      <c r="O937" s="501" t="str">
        <f t="shared" si="141"/>
        <v/>
      </c>
      <c r="P937" s="63" t="str">
        <f t="shared" si="142"/>
        <v/>
      </c>
      <c r="Q937" s="63"/>
      <c r="R937" s="63"/>
      <c r="S937" s="648"/>
    </row>
    <row r="938" spans="1:19" hidden="1">
      <c r="A938" s="465"/>
      <c r="B938" s="466"/>
      <c r="C938" s="467"/>
      <c r="D938" s="467"/>
      <c r="E938" s="468"/>
      <c r="F938" s="467"/>
      <c r="G938" s="642"/>
      <c r="H938" s="379" cm="1">
        <f t="array" ref="H938">IF(B938&lt;&gt;"",INDEX(KM!$C$5:$C$20,MATCH(1,($B938&gt;=KM!$A$5:$A$20)*($B938&lt;=KM!$B$5:$B$20),0)),0)</f>
        <v>0</v>
      </c>
      <c r="I938" s="63">
        <f t="shared" si="146"/>
        <v>0</v>
      </c>
      <c r="J938" s="474"/>
      <c r="K938" s="494"/>
      <c r="L938" s="496" t="str">
        <f>IF(AND('1B Tableau financier'!$K$2&lt;&gt;"Pôle",C938&lt;&gt;""),1,"")</f>
        <v/>
      </c>
      <c r="M938" s="501" t="str">
        <f t="shared" si="139"/>
        <v/>
      </c>
      <c r="N938" s="502" t="str">
        <f t="shared" si="140"/>
        <v/>
      </c>
      <c r="O938" s="501" t="str">
        <f t="shared" si="141"/>
        <v/>
      </c>
      <c r="P938" s="63" t="str">
        <f t="shared" si="142"/>
        <v/>
      </c>
      <c r="Q938" s="63"/>
      <c r="R938" s="63"/>
      <c r="S938" s="648"/>
    </row>
    <row r="939" spans="1:19" hidden="1">
      <c r="A939" s="465"/>
      <c r="B939" s="466"/>
      <c r="C939" s="467"/>
      <c r="D939" s="467"/>
      <c r="E939" s="468"/>
      <c r="F939" s="467"/>
      <c r="G939" s="642"/>
      <c r="H939" s="379" cm="1">
        <f t="array" ref="H939">IF(B939&lt;&gt;"",INDEX(KM!$C$5:$C$20,MATCH(1,($B939&gt;=KM!$A$5:$A$20)*($B939&lt;=KM!$B$5:$B$20),0)),0)</f>
        <v>0</v>
      </c>
      <c r="I939" s="63">
        <f t="shared" si="146"/>
        <v>0</v>
      </c>
      <c r="J939" s="474"/>
      <c r="K939" s="494"/>
      <c r="L939" s="496" t="str">
        <f>IF(AND('1B Tableau financier'!$K$2&lt;&gt;"Pôle",C939&lt;&gt;""),1,"")</f>
        <v/>
      </c>
      <c r="M939" s="501" t="str">
        <f t="shared" si="139"/>
        <v/>
      </c>
      <c r="N939" s="502" t="str">
        <f t="shared" si="140"/>
        <v/>
      </c>
      <c r="O939" s="501" t="str">
        <f t="shared" si="141"/>
        <v/>
      </c>
      <c r="P939" s="63" t="str">
        <f t="shared" si="142"/>
        <v/>
      </c>
      <c r="Q939" s="63"/>
      <c r="R939" s="63"/>
      <c r="S939" s="648"/>
    </row>
    <row r="940" spans="1:19" hidden="1">
      <c r="A940" s="465"/>
      <c r="B940" s="466"/>
      <c r="C940" s="467"/>
      <c r="D940" s="467"/>
      <c r="E940" s="468"/>
      <c r="F940" s="467"/>
      <c r="G940" s="642"/>
      <c r="H940" s="379" cm="1">
        <f t="array" ref="H940">IF(B940&lt;&gt;"",INDEX(KM!$C$5:$C$20,MATCH(1,($B940&gt;=KM!$A$5:$A$20)*($B940&lt;=KM!$B$5:$B$20),0)),0)</f>
        <v>0</v>
      </c>
      <c r="I940" s="63">
        <f t="shared" si="146"/>
        <v>0</v>
      </c>
      <c r="J940" s="474"/>
      <c r="K940" s="494"/>
      <c r="L940" s="496" t="str">
        <f>IF(AND('1B Tableau financier'!$K$2&lt;&gt;"Pôle",C940&lt;&gt;""),1,"")</f>
        <v/>
      </c>
      <c r="M940" s="501" t="str">
        <f t="shared" si="139"/>
        <v/>
      </c>
      <c r="N940" s="502" t="str">
        <f t="shared" si="140"/>
        <v/>
      </c>
      <c r="O940" s="501" t="str">
        <f t="shared" si="141"/>
        <v/>
      </c>
      <c r="P940" s="63" t="str">
        <f t="shared" si="142"/>
        <v/>
      </c>
      <c r="Q940" s="63"/>
      <c r="R940" s="63"/>
      <c r="S940" s="648"/>
    </row>
    <row r="941" spans="1:19" hidden="1">
      <c r="A941" s="465"/>
      <c r="B941" s="466"/>
      <c r="C941" s="467"/>
      <c r="D941" s="467"/>
      <c r="E941" s="468"/>
      <c r="F941" s="467"/>
      <c r="G941" s="642"/>
      <c r="H941" s="379" cm="1">
        <f t="array" ref="H941">IF(B941&lt;&gt;"",INDEX(KM!$C$5:$C$20,MATCH(1,($B941&gt;=KM!$A$5:$A$20)*($B941&lt;=KM!$B$5:$B$20),0)),0)</f>
        <v>0</v>
      </c>
      <c r="I941" s="63">
        <f t="shared" si="146"/>
        <v>0</v>
      </c>
      <c r="J941" s="474"/>
      <c r="K941" s="494"/>
      <c r="L941" s="496" t="str">
        <f>IF(AND('1B Tableau financier'!$K$2&lt;&gt;"Pôle",C941&lt;&gt;""),1,"")</f>
        <v/>
      </c>
      <c r="M941" s="501" t="str">
        <f t="shared" si="139"/>
        <v/>
      </c>
      <c r="N941" s="502" t="str">
        <f t="shared" si="140"/>
        <v/>
      </c>
      <c r="O941" s="501" t="str">
        <f t="shared" si="141"/>
        <v/>
      </c>
      <c r="P941" s="63" t="str">
        <f t="shared" si="142"/>
        <v/>
      </c>
      <c r="Q941" s="63"/>
      <c r="R941" s="63"/>
      <c r="S941" s="648"/>
    </row>
    <row r="942" spans="1:19" hidden="1">
      <c r="A942" s="465"/>
      <c r="B942" s="466"/>
      <c r="C942" s="467"/>
      <c r="D942" s="467"/>
      <c r="E942" s="468"/>
      <c r="F942" s="467"/>
      <c r="G942" s="642"/>
      <c r="H942" s="379" cm="1">
        <f t="array" ref="H942">IF(B942&lt;&gt;"",INDEX(KM!$C$5:$C$20,MATCH(1,($B942&gt;=KM!$A$5:$A$20)*($B942&lt;=KM!$B$5:$B$20),0)),0)</f>
        <v>0</v>
      </c>
      <c r="I942" s="63">
        <f t="shared" si="146"/>
        <v>0</v>
      </c>
      <c r="J942" s="474"/>
      <c r="K942" s="494"/>
      <c r="L942" s="496" t="str">
        <f>IF(AND('1B Tableau financier'!$K$2&lt;&gt;"Pôle",C942&lt;&gt;""),1,"")</f>
        <v/>
      </c>
      <c r="M942" s="501" t="str">
        <f t="shared" si="139"/>
        <v/>
      </c>
      <c r="N942" s="502" t="str">
        <f t="shared" si="140"/>
        <v/>
      </c>
      <c r="O942" s="501" t="str">
        <f t="shared" si="141"/>
        <v/>
      </c>
      <c r="P942" s="63" t="str">
        <f t="shared" si="142"/>
        <v/>
      </c>
      <c r="Q942" s="63"/>
      <c r="R942" s="63"/>
      <c r="S942" s="648"/>
    </row>
    <row r="943" spans="1:19" hidden="1">
      <c r="A943" s="465"/>
      <c r="B943" s="466"/>
      <c r="C943" s="467"/>
      <c r="D943" s="467"/>
      <c r="E943" s="468"/>
      <c r="F943" s="467"/>
      <c r="G943" s="642"/>
      <c r="H943" s="379" cm="1">
        <f t="array" ref="H943">IF(B943&lt;&gt;"",INDEX(KM!$C$5:$C$20,MATCH(1,($B943&gt;=KM!$A$5:$A$20)*($B943&lt;=KM!$B$5:$B$20),0)),0)</f>
        <v>0</v>
      </c>
      <c r="I943" s="63">
        <f t="shared" si="146"/>
        <v>0</v>
      </c>
      <c r="J943" s="474"/>
      <c r="K943" s="494"/>
      <c r="L943" s="496" t="str">
        <f>IF(AND('1B Tableau financier'!$K$2&lt;&gt;"Pôle",C943&lt;&gt;""),1,"")</f>
        <v/>
      </c>
      <c r="M943" s="501" t="str">
        <f t="shared" si="139"/>
        <v/>
      </c>
      <c r="N943" s="502" t="str">
        <f t="shared" si="140"/>
        <v/>
      </c>
      <c r="O943" s="501" t="str">
        <f t="shared" si="141"/>
        <v/>
      </c>
      <c r="P943" s="63" t="str">
        <f t="shared" si="142"/>
        <v/>
      </c>
      <c r="Q943" s="63"/>
      <c r="R943" s="63"/>
      <c r="S943" s="648"/>
    </row>
    <row r="944" spans="1:19" hidden="1">
      <c r="A944" s="465"/>
      <c r="B944" s="466"/>
      <c r="C944" s="467"/>
      <c r="D944" s="467"/>
      <c r="E944" s="468"/>
      <c r="F944" s="467"/>
      <c r="G944" s="642"/>
      <c r="H944" s="379" cm="1">
        <f t="array" ref="H944">IF(B944&lt;&gt;"",INDEX(KM!$C$5:$C$20,MATCH(1,($B944&gt;=KM!$A$5:$A$20)*($B944&lt;=KM!$B$5:$B$20),0)),0)</f>
        <v>0</v>
      </c>
      <c r="I944" s="63">
        <f t="shared" si="146"/>
        <v>0</v>
      </c>
      <c r="J944" s="474"/>
      <c r="K944" s="494"/>
      <c r="L944" s="496" t="str">
        <f>IF(AND('1B Tableau financier'!$K$2&lt;&gt;"Pôle",C944&lt;&gt;""),1,"")</f>
        <v/>
      </c>
      <c r="M944" s="501" t="str">
        <f t="shared" si="139"/>
        <v/>
      </c>
      <c r="N944" s="502" t="str">
        <f t="shared" si="140"/>
        <v/>
      </c>
      <c r="O944" s="501" t="str">
        <f t="shared" si="141"/>
        <v/>
      </c>
      <c r="P944" s="63" t="str">
        <f t="shared" si="142"/>
        <v/>
      </c>
      <c r="Q944" s="63"/>
      <c r="R944" s="63"/>
      <c r="S944" s="648"/>
    </row>
    <row r="945" spans="1:19" hidden="1">
      <c r="A945" s="465"/>
      <c r="B945" s="466"/>
      <c r="C945" s="467"/>
      <c r="D945" s="467"/>
      <c r="E945" s="468"/>
      <c r="F945" s="467"/>
      <c r="G945" s="642"/>
      <c r="H945" s="379" cm="1">
        <f t="array" ref="H945">IF(B945&lt;&gt;"",INDEX(KM!$C$5:$C$20,MATCH(1,($B945&gt;=KM!$A$5:$A$20)*($B945&lt;=KM!$B$5:$B$20),0)),0)</f>
        <v>0</v>
      </c>
      <c r="I945" s="63">
        <f t="shared" si="146"/>
        <v>0</v>
      </c>
      <c r="J945" s="474"/>
      <c r="K945" s="494"/>
      <c r="L945" s="496" t="str">
        <f>IF(AND('1B Tableau financier'!$K$2&lt;&gt;"Pôle",C945&lt;&gt;""),1,"")</f>
        <v/>
      </c>
      <c r="M945" s="501" t="str">
        <f t="shared" si="139"/>
        <v/>
      </c>
      <c r="N945" s="502" t="str">
        <f t="shared" si="140"/>
        <v/>
      </c>
      <c r="O945" s="501" t="str">
        <f t="shared" si="141"/>
        <v/>
      </c>
      <c r="P945" s="63" t="str">
        <f t="shared" si="142"/>
        <v/>
      </c>
      <c r="Q945" s="63"/>
      <c r="R945" s="63"/>
      <c r="S945" s="648"/>
    </row>
    <row r="946" spans="1:19" hidden="1">
      <c r="A946" s="465"/>
      <c r="B946" s="466"/>
      <c r="C946" s="467"/>
      <c r="D946" s="467"/>
      <c r="E946" s="468"/>
      <c r="F946" s="467"/>
      <c r="G946" s="642"/>
      <c r="H946" s="379" cm="1">
        <f t="array" ref="H946">IF(B946&lt;&gt;"",INDEX(KM!$C$5:$C$20,MATCH(1,($B946&gt;=KM!$A$5:$A$20)*($B946&lt;=KM!$B$5:$B$20),0)),0)</f>
        <v>0</v>
      </c>
      <c r="I946" s="63">
        <f t="shared" si="146"/>
        <v>0</v>
      </c>
      <c r="J946" s="474"/>
      <c r="K946" s="494"/>
      <c r="L946" s="496" t="str">
        <f>IF(AND('1B Tableau financier'!$K$2&lt;&gt;"Pôle",C946&lt;&gt;""),1,"")</f>
        <v/>
      </c>
      <c r="M946" s="501" t="str">
        <f t="shared" si="139"/>
        <v/>
      </c>
      <c r="N946" s="502" t="str">
        <f t="shared" si="140"/>
        <v/>
      </c>
      <c r="O946" s="501" t="str">
        <f t="shared" si="141"/>
        <v/>
      </c>
      <c r="P946" s="63" t="str">
        <f t="shared" si="142"/>
        <v/>
      </c>
      <c r="Q946" s="63"/>
      <c r="R946" s="63"/>
      <c r="S946" s="648"/>
    </row>
    <row r="947" spans="1:19" hidden="1">
      <c r="A947" s="465"/>
      <c r="B947" s="466"/>
      <c r="C947" s="467"/>
      <c r="D947" s="467"/>
      <c r="E947" s="468"/>
      <c r="F947" s="467"/>
      <c r="G947" s="642"/>
      <c r="H947" s="379" cm="1">
        <f t="array" ref="H947">IF(B947&lt;&gt;"",INDEX(KM!$C$5:$C$20,MATCH(1,($B947&gt;=KM!$A$5:$A$20)*($B947&lt;=KM!$B$5:$B$20),0)),0)</f>
        <v>0</v>
      </c>
      <c r="I947" s="63">
        <f t="shared" si="146"/>
        <v>0</v>
      </c>
      <c r="J947" s="474"/>
      <c r="K947" s="494"/>
      <c r="L947" s="496" t="str">
        <f>IF(AND('1B Tableau financier'!$K$2&lt;&gt;"Pôle",C947&lt;&gt;""),1,"")</f>
        <v/>
      </c>
      <c r="M947" s="501" t="str">
        <f t="shared" si="139"/>
        <v/>
      </c>
      <c r="N947" s="502" t="str">
        <f t="shared" si="140"/>
        <v/>
      </c>
      <c r="O947" s="501" t="str">
        <f t="shared" ref="O947:O972" si="147">IF(M947="","",M947-Q947)</f>
        <v/>
      </c>
      <c r="P947" s="63" t="str">
        <f t="shared" ref="P947:P972" si="148">IF(N947="","",N947-R947)</f>
        <v/>
      </c>
      <c r="Q947" s="63"/>
      <c r="R947" s="63"/>
      <c r="S947" s="648"/>
    </row>
    <row r="948" spans="1:19" hidden="1">
      <c r="A948" s="465"/>
      <c r="B948" s="466"/>
      <c r="C948" s="467"/>
      <c r="D948" s="467"/>
      <c r="E948" s="468"/>
      <c r="F948" s="467"/>
      <c r="G948" s="642"/>
      <c r="H948" s="379" cm="1">
        <f t="array" ref="H948">IF(B948&lt;&gt;"",INDEX(KM!$C$5:$C$20,MATCH(1,($B948&gt;=KM!$A$5:$A$20)*($B948&lt;=KM!$B$5:$B$20),0)),0)</f>
        <v>0</v>
      </c>
      <c r="I948" s="63">
        <f t="shared" si="146"/>
        <v>0</v>
      </c>
      <c r="J948" s="474"/>
      <c r="K948" s="494"/>
      <c r="L948" s="496" t="str">
        <f>IF(AND('1B Tableau financier'!$K$2&lt;&gt;"Pôle",C948&lt;&gt;""),1,"")</f>
        <v/>
      </c>
      <c r="M948" s="501" t="str">
        <f t="shared" si="139"/>
        <v/>
      </c>
      <c r="N948" s="502" t="str">
        <f t="shared" si="140"/>
        <v/>
      </c>
      <c r="O948" s="501" t="str">
        <f t="shared" si="147"/>
        <v/>
      </c>
      <c r="P948" s="63" t="str">
        <f t="shared" si="148"/>
        <v/>
      </c>
      <c r="Q948" s="63"/>
      <c r="R948" s="63"/>
      <c r="S948" s="648"/>
    </row>
    <row r="949" spans="1:19" hidden="1">
      <c r="A949" s="465"/>
      <c r="B949" s="466"/>
      <c r="C949" s="467"/>
      <c r="D949" s="467"/>
      <c r="E949" s="468"/>
      <c r="F949" s="467"/>
      <c r="G949" s="642"/>
      <c r="H949" s="379" cm="1">
        <f t="array" ref="H949">IF(B949&lt;&gt;"",INDEX(KM!$C$5:$C$20,MATCH(1,($B949&gt;=KM!$A$5:$A$20)*($B949&lt;=KM!$B$5:$B$20),0)),0)</f>
        <v>0</v>
      </c>
      <c r="I949" s="63">
        <f t="shared" si="146"/>
        <v>0</v>
      </c>
      <c r="J949" s="474"/>
      <c r="K949" s="494"/>
      <c r="L949" s="496" t="str">
        <f>IF(AND('1B Tableau financier'!$K$2&lt;&gt;"Pôle",C949&lt;&gt;""),1,"")</f>
        <v/>
      </c>
      <c r="M949" s="501" t="str">
        <f t="shared" si="139"/>
        <v/>
      </c>
      <c r="N949" s="502" t="str">
        <f t="shared" si="140"/>
        <v/>
      </c>
      <c r="O949" s="501" t="str">
        <f t="shared" si="147"/>
        <v/>
      </c>
      <c r="P949" s="63" t="str">
        <f t="shared" si="148"/>
        <v/>
      </c>
      <c r="Q949" s="63"/>
      <c r="R949" s="63"/>
      <c r="S949" s="648"/>
    </row>
    <row r="950" spans="1:19" hidden="1">
      <c r="A950" s="465"/>
      <c r="B950" s="466"/>
      <c r="C950" s="467"/>
      <c r="D950" s="467"/>
      <c r="E950" s="468"/>
      <c r="F950" s="467"/>
      <c r="G950" s="642"/>
      <c r="H950" s="379" cm="1">
        <f t="array" ref="H950">IF(B950&lt;&gt;"",INDEX(KM!$C$5:$C$20,MATCH(1,($B950&gt;=KM!$A$5:$A$20)*($B950&lt;=KM!$B$5:$B$20),0)),0)</f>
        <v>0</v>
      </c>
      <c r="I950" s="63">
        <f t="shared" si="146"/>
        <v>0</v>
      </c>
      <c r="J950" s="474"/>
      <c r="K950" s="494"/>
      <c r="L950" s="496" t="str">
        <f>IF(AND('1B Tableau financier'!$K$2&lt;&gt;"Pôle",C950&lt;&gt;""),1,"")</f>
        <v/>
      </c>
      <c r="M950" s="501" t="str">
        <f t="shared" si="139"/>
        <v/>
      </c>
      <c r="N950" s="502" t="str">
        <f t="shared" si="140"/>
        <v/>
      </c>
      <c r="O950" s="501" t="str">
        <f t="shared" si="147"/>
        <v/>
      </c>
      <c r="P950" s="63" t="str">
        <f t="shared" si="148"/>
        <v/>
      </c>
      <c r="Q950" s="63"/>
      <c r="R950" s="63"/>
      <c r="S950" s="648"/>
    </row>
    <row r="951" spans="1:19" hidden="1">
      <c r="A951" s="465"/>
      <c r="B951" s="466"/>
      <c r="C951" s="467"/>
      <c r="D951" s="467"/>
      <c r="E951" s="468"/>
      <c r="F951" s="467"/>
      <c r="G951" s="642"/>
      <c r="H951" s="379" cm="1">
        <f t="array" ref="H951">IF(B951&lt;&gt;"",INDEX(KM!$C$5:$C$20,MATCH(1,($B951&gt;=KM!$A$5:$A$20)*($B951&lt;=KM!$B$5:$B$20),0)),0)</f>
        <v>0</v>
      </c>
      <c r="I951" s="63">
        <f t="shared" ref="I951:I970" si="149">G951*H951</f>
        <v>0</v>
      </c>
      <c r="J951" s="474"/>
      <c r="K951" s="494"/>
      <c r="L951" s="496" t="str">
        <f>IF(AND('1B Tableau financier'!$K$2&lt;&gt;"Pôle",C951&lt;&gt;""),1,"")</f>
        <v/>
      </c>
      <c r="M951" s="501" t="str">
        <f t="shared" ref="M951:M970" si="150">IF(L951=1,I951+J951+K951,"")</f>
        <v/>
      </c>
      <c r="N951" s="502" t="str">
        <f t="shared" ref="N951:N970" si="151">IF(L951=2,(I951+J951+K951)/2,"")</f>
        <v/>
      </c>
      <c r="O951" s="501" t="str">
        <f t="shared" si="147"/>
        <v/>
      </c>
      <c r="P951" s="63" t="str">
        <f t="shared" si="148"/>
        <v/>
      </c>
      <c r="Q951" s="63"/>
      <c r="R951" s="63"/>
      <c r="S951" s="648"/>
    </row>
    <row r="952" spans="1:19" hidden="1">
      <c r="A952" s="465"/>
      <c r="B952" s="466"/>
      <c r="C952" s="467"/>
      <c r="D952" s="467"/>
      <c r="E952" s="468"/>
      <c r="F952" s="467"/>
      <c r="G952" s="642"/>
      <c r="H952" s="379" cm="1">
        <f t="array" ref="H952">IF(B952&lt;&gt;"",INDEX(KM!$C$5:$C$20,MATCH(1,($B952&gt;=KM!$A$5:$A$20)*($B952&lt;=KM!$B$5:$B$20),0)),0)</f>
        <v>0</v>
      </c>
      <c r="I952" s="63">
        <f t="shared" si="149"/>
        <v>0</v>
      </c>
      <c r="J952" s="474"/>
      <c r="K952" s="494"/>
      <c r="L952" s="496" t="str">
        <f>IF(AND('1B Tableau financier'!$K$2&lt;&gt;"Pôle",C952&lt;&gt;""),1,"")</f>
        <v/>
      </c>
      <c r="M952" s="501" t="str">
        <f t="shared" si="150"/>
        <v/>
      </c>
      <c r="N952" s="502" t="str">
        <f t="shared" si="151"/>
        <v/>
      </c>
      <c r="O952" s="501" t="str">
        <f t="shared" si="147"/>
        <v/>
      </c>
      <c r="P952" s="63" t="str">
        <f t="shared" si="148"/>
        <v/>
      </c>
      <c r="Q952" s="63"/>
      <c r="R952" s="63"/>
      <c r="S952" s="648"/>
    </row>
    <row r="953" spans="1:19" hidden="1">
      <c r="A953" s="465"/>
      <c r="B953" s="466"/>
      <c r="C953" s="467"/>
      <c r="D953" s="467"/>
      <c r="E953" s="468"/>
      <c r="F953" s="467"/>
      <c r="G953" s="642"/>
      <c r="H953" s="379" cm="1">
        <f t="array" ref="H953">IF(B953&lt;&gt;"",INDEX(KM!$C$5:$C$20,MATCH(1,($B953&gt;=KM!$A$5:$A$20)*($B953&lt;=KM!$B$5:$B$20),0)),0)</f>
        <v>0</v>
      </c>
      <c r="I953" s="63">
        <f t="shared" si="149"/>
        <v>0</v>
      </c>
      <c r="J953" s="474"/>
      <c r="K953" s="494"/>
      <c r="L953" s="496" t="str">
        <f>IF(AND('1B Tableau financier'!$K$2&lt;&gt;"Pôle",C953&lt;&gt;""),1,"")</f>
        <v/>
      </c>
      <c r="M953" s="501" t="str">
        <f t="shared" si="150"/>
        <v/>
      </c>
      <c r="N953" s="502" t="str">
        <f t="shared" si="151"/>
        <v/>
      </c>
      <c r="O953" s="501" t="str">
        <f t="shared" si="147"/>
        <v/>
      </c>
      <c r="P953" s="63" t="str">
        <f t="shared" si="148"/>
        <v/>
      </c>
      <c r="Q953" s="63"/>
      <c r="R953" s="63"/>
      <c r="S953" s="648"/>
    </row>
    <row r="954" spans="1:19" hidden="1">
      <c r="A954" s="465"/>
      <c r="B954" s="466"/>
      <c r="C954" s="467"/>
      <c r="D954" s="467"/>
      <c r="E954" s="468"/>
      <c r="F954" s="467"/>
      <c r="G954" s="642"/>
      <c r="H954" s="379" cm="1">
        <f t="array" ref="H954">IF(B954&lt;&gt;"",INDEX(KM!$C$5:$C$20,MATCH(1,($B954&gt;=KM!$A$5:$A$20)*($B954&lt;=KM!$B$5:$B$20),0)),0)</f>
        <v>0</v>
      </c>
      <c r="I954" s="63">
        <f t="shared" si="149"/>
        <v>0</v>
      </c>
      <c r="J954" s="474"/>
      <c r="K954" s="494"/>
      <c r="L954" s="496" t="str">
        <f>IF(AND('1B Tableau financier'!$K$2&lt;&gt;"Pôle",C954&lt;&gt;""),1,"")</f>
        <v/>
      </c>
      <c r="M954" s="501" t="str">
        <f t="shared" si="150"/>
        <v/>
      </c>
      <c r="N954" s="502" t="str">
        <f t="shared" si="151"/>
        <v/>
      </c>
      <c r="O954" s="501" t="str">
        <f t="shared" si="147"/>
        <v/>
      </c>
      <c r="P954" s="63" t="str">
        <f t="shared" si="148"/>
        <v/>
      </c>
      <c r="Q954" s="63"/>
      <c r="R954" s="63"/>
      <c r="S954" s="648"/>
    </row>
    <row r="955" spans="1:19" hidden="1">
      <c r="A955" s="465"/>
      <c r="B955" s="466"/>
      <c r="C955" s="467"/>
      <c r="D955" s="467"/>
      <c r="E955" s="468"/>
      <c r="F955" s="467"/>
      <c r="G955" s="642"/>
      <c r="H955" s="379" cm="1">
        <f t="array" ref="H955">IF(B955&lt;&gt;"",INDEX(KM!$C$5:$C$20,MATCH(1,($B955&gt;=KM!$A$5:$A$20)*($B955&lt;=KM!$B$5:$B$20),0)),0)</f>
        <v>0</v>
      </c>
      <c r="I955" s="63">
        <f t="shared" si="149"/>
        <v>0</v>
      </c>
      <c r="J955" s="474"/>
      <c r="K955" s="494"/>
      <c r="L955" s="496" t="str">
        <f>IF(AND('1B Tableau financier'!$K$2&lt;&gt;"Pôle",C955&lt;&gt;""),1,"")</f>
        <v/>
      </c>
      <c r="M955" s="501" t="str">
        <f t="shared" si="150"/>
        <v/>
      </c>
      <c r="N955" s="502" t="str">
        <f t="shared" si="151"/>
        <v/>
      </c>
      <c r="O955" s="501" t="str">
        <f t="shared" si="147"/>
        <v/>
      </c>
      <c r="P955" s="63" t="str">
        <f t="shared" si="148"/>
        <v/>
      </c>
      <c r="Q955" s="63"/>
      <c r="R955" s="63"/>
      <c r="S955" s="648"/>
    </row>
    <row r="956" spans="1:19" hidden="1">
      <c r="A956" s="465"/>
      <c r="B956" s="466"/>
      <c r="C956" s="467"/>
      <c r="D956" s="467"/>
      <c r="E956" s="468"/>
      <c r="F956" s="467"/>
      <c r="G956" s="642"/>
      <c r="H956" s="379" cm="1">
        <f t="array" ref="H956">IF(B956&lt;&gt;"",INDEX(KM!$C$5:$C$20,MATCH(1,($B956&gt;=KM!$A$5:$A$20)*($B956&lt;=KM!$B$5:$B$20),0)),0)</f>
        <v>0</v>
      </c>
      <c r="I956" s="63">
        <f t="shared" si="149"/>
        <v>0</v>
      </c>
      <c r="J956" s="474"/>
      <c r="K956" s="494"/>
      <c r="L956" s="496" t="str">
        <f>IF(AND('1B Tableau financier'!$K$2&lt;&gt;"Pôle",C956&lt;&gt;""),1,"")</f>
        <v/>
      </c>
      <c r="M956" s="501" t="str">
        <f t="shared" si="150"/>
        <v/>
      </c>
      <c r="N956" s="502" t="str">
        <f t="shared" si="151"/>
        <v/>
      </c>
      <c r="O956" s="501" t="str">
        <f t="shared" si="147"/>
        <v/>
      </c>
      <c r="P956" s="63" t="str">
        <f t="shared" si="148"/>
        <v/>
      </c>
      <c r="Q956" s="63"/>
      <c r="R956" s="63"/>
      <c r="S956" s="648"/>
    </row>
    <row r="957" spans="1:19" hidden="1">
      <c r="A957" s="465"/>
      <c r="B957" s="466"/>
      <c r="C957" s="467"/>
      <c r="D957" s="467"/>
      <c r="E957" s="468"/>
      <c r="F957" s="467"/>
      <c r="G957" s="642"/>
      <c r="H957" s="379" cm="1">
        <f t="array" ref="H957">IF(B957&lt;&gt;"",INDEX(KM!$C$5:$C$20,MATCH(1,($B957&gt;=KM!$A$5:$A$20)*($B957&lt;=KM!$B$5:$B$20),0)),0)</f>
        <v>0</v>
      </c>
      <c r="I957" s="63">
        <f t="shared" si="149"/>
        <v>0</v>
      </c>
      <c r="J957" s="474"/>
      <c r="K957" s="494"/>
      <c r="L957" s="496" t="str">
        <f>IF(AND('1B Tableau financier'!$K$2&lt;&gt;"Pôle",C957&lt;&gt;""),1,"")</f>
        <v/>
      </c>
      <c r="M957" s="501" t="str">
        <f t="shared" si="150"/>
        <v/>
      </c>
      <c r="N957" s="502" t="str">
        <f t="shared" si="151"/>
        <v/>
      </c>
      <c r="O957" s="501" t="str">
        <f t="shared" si="147"/>
        <v/>
      </c>
      <c r="P957" s="63" t="str">
        <f t="shared" si="148"/>
        <v/>
      </c>
      <c r="Q957" s="63"/>
      <c r="R957" s="63"/>
      <c r="S957" s="648"/>
    </row>
    <row r="958" spans="1:19" hidden="1">
      <c r="A958" s="465"/>
      <c r="B958" s="466"/>
      <c r="C958" s="467"/>
      <c r="D958" s="467"/>
      <c r="E958" s="468"/>
      <c r="F958" s="467"/>
      <c r="G958" s="642"/>
      <c r="H958" s="379" cm="1">
        <f t="array" ref="H958">IF(B958&lt;&gt;"",INDEX(KM!$C$5:$C$20,MATCH(1,($B958&gt;=KM!$A$5:$A$20)*($B958&lt;=KM!$B$5:$B$20),0)),0)</f>
        <v>0</v>
      </c>
      <c r="I958" s="63">
        <f t="shared" si="149"/>
        <v>0</v>
      </c>
      <c r="J958" s="474"/>
      <c r="K958" s="494"/>
      <c r="L958" s="496" t="str">
        <f>IF(AND('1B Tableau financier'!$K$2&lt;&gt;"Pôle",C958&lt;&gt;""),1,"")</f>
        <v/>
      </c>
      <c r="M958" s="501" t="str">
        <f t="shared" si="150"/>
        <v/>
      </c>
      <c r="N958" s="502" t="str">
        <f t="shared" si="151"/>
        <v/>
      </c>
      <c r="O958" s="501" t="str">
        <f t="shared" si="147"/>
        <v/>
      </c>
      <c r="P958" s="63" t="str">
        <f t="shared" si="148"/>
        <v/>
      </c>
      <c r="Q958" s="63"/>
      <c r="R958" s="63"/>
      <c r="S958" s="648"/>
    </row>
    <row r="959" spans="1:19" hidden="1">
      <c r="A959" s="465"/>
      <c r="B959" s="466"/>
      <c r="C959" s="467"/>
      <c r="D959" s="467"/>
      <c r="E959" s="468"/>
      <c r="F959" s="467"/>
      <c r="G959" s="642"/>
      <c r="H959" s="379" cm="1">
        <f t="array" ref="H959">IF(B959&lt;&gt;"",INDEX(KM!$C$5:$C$20,MATCH(1,($B959&gt;=KM!$A$5:$A$20)*($B959&lt;=KM!$B$5:$B$20),0)),0)</f>
        <v>0</v>
      </c>
      <c r="I959" s="63">
        <f t="shared" si="149"/>
        <v>0</v>
      </c>
      <c r="J959" s="474"/>
      <c r="K959" s="494"/>
      <c r="L959" s="496" t="str">
        <f>IF(AND('1B Tableau financier'!$K$2&lt;&gt;"Pôle",C959&lt;&gt;""),1,"")</f>
        <v/>
      </c>
      <c r="M959" s="501" t="str">
        <f t="shared" si="150"/>
        <v/>
      </c>
      <c r="N959" s="502" t="str">
        <f t="shared" si="151"/>
        <v/>
      </c>
      <c r="O959" s="501" t="str">
        <f t="shared" si="147"/>
        <v/>
      </c>
      <c r="P959" s="63" t="str">
        <f t="shared" si="148"/>
        <v/>
      </c>
      <c r="Q959" s="63"/>
      <c r="R959" s="63"/>
      <c r="S959" s="648"/>
    </row>
    <row r="960" spans="1:19" hidden="1">
      <c r="A960" s="465"/>
      <c r="B960" s="466"/>
      <c r="C960" s="467"/>
      <c r="D960" s="467"/>
      <c r="E960" s="468"/>
      <c r="F960" s="467"/>
      <c r="G960" s="642"/>
      <c r="H960" s="379" cm="1">
        <f t="array" ref="H960">IF(B960&lt;&gt;"",INDEX(KM!$C$5:$C$20,MATCH(1,($B960&gt;=KM!$A$5:$A$20)*($B960&lt;=KM!$B$5:$B$20),0)),0)</f>
        <v>0</v>
      </c>
      <c r="I960" s="63">
        <f t="shared" si="149"/>
        <v>0</v>
      </c>
      <c r="J960" s="474"/>
      <c r="K960" s="494"/>
      <c r="L960" s="496" t="str">
        <f>IF(AND('1B Tableau financier'!$K$2&lt;&gt;"Pôle",C960&lt;&gt;""),1,"")</f>
        <v/>
      </c>
      <c r="M960" s="501" t="str">
        <f t="shared" si="150"/>
        <v/>
      </c>
      <c r="N960" s="502" t="str">
        <f t="shared" si="151"/>
        <v/>
      </c>
      <c r="O960" s="501" t="str">
        <f t="shared" si="147"/>
        <v/>
      </c>
      <c r="P960" s="63" t="str">
        <f t="shared" si="148"/>
        <v/>
      </c>
      <c r="Q960" s="63"/>
      <c r="R960" s="63"/>
      <c r="S960" s="648"/>
    </row>
    <row r="961" spans="1:19" hidden="1">
      <c r="A961" s="465"/>
      <c r="B961" s="466"/>
      <c r="C961" s="467"/>
      <c r="D961" s="467"/>
      <c r="E961" s="468"/>
      <c r="F961" s="467"/>
      <c r="G961" s="642"/>
      <c r="H961" s="379" cm="1">
        <f t="array" ref="H961">IF(B961&lt;&gt;"",INDEX(KM!$C$5:$C$20,MATCH(1,($B961&gt;=KM!$A$5:$A$20)*($B961&lt;=KM!$B$5:$B$20),0)),0)</f>
        <v>0</v>
      </c>
      <c r="I961" s="63">
        <f t="shared" si="149"/>
        <v>0</v>
      </c>
      <c r="J961" s="474"/>
      <c r="K961" s="494"/>
      <c r="L961" s="496" t="str">
        <f>IF(AND('1B Tableau financier'!$K$2&lt;&gt;"Pôle",C961&lt;&gt;""),1,"")</f>
        <v/>
      </c>
      <c r="M961" s="501" t="str">
        <f t="shared" si="150"/>
        <v/>
      </c>
      <c r="N961" s="502" t="str">
        <f t="shared" si="151"/>
        <v/>
      </c>
      <c r="O961" s="501" t="str">
        <f t="shared" si="147"/>
        <v/>
      </c>
      <c r="P961" s="63" t="str">
        <f t="shared" si="148"/>
        <v/>
      </c>
      <c r="Q961" s="63"/>
      <c r="R961" s="63"/>
      <c r="S961" s="648"/>
    </row>
    <row r="962" spans="1:19" hidden="1">
      <c r="A962" s="465"/>
      <c r="B962" s="466"/>
      <c r="C962" s="467"/>
      <c r="D962" s="467"/>
      <c r="E962" s="468"/>
      <c r="F962" s="467"/>
      <c r="G962" s="642"/>
      <c r="H962" s="379" cm="1">
        <f t="array" ref="H962">IF(B962&lt;&gt;"",INDEX(KM!$C$5:$C$20,MATCH(1,($B962&gt;=KM!$A$5:$A$20)*($B962&lt;=KM!$B$5:$B$20),0)),0)</f>
        <v>0</v>
      </c>
      <c r="I962" s="63">
        <f t="shared" si="149"/>
        <v>0</v>
      </c>
      <c r="J962" s="474"/>
      <c r="K962" s="494"/>
      <c r="L962" s="496" t="str">
        <f>IF(AND('1B Tableau financier'!$K$2&lt;&gt;"Pôle",C962&lt;&gt;""),1,"")</f>
        <v/>
      </c>
      <c r="M962" s="501" t="str">
        <f t="shared" si="150"/>
        <v/>
      </c>
      <c r="N962" s="502" t="str">
        <f t="shared" si="151"/>
        <v/>
      </c>
      <c r="O962" s="501" t="str">
        <f t="shared" si="147"/>
        <v/>
      </c>
      <c r="P962" s="63" t="str">
        <f t="shared" si="148"/>
        <v/>
      </c>
      <c r="Q962" s="63"/>
      <c r="R962" s="63"/>
      <c r="S962" s="648"/>
    </row>
    <row r="963" spans="1:19" hidden="1">
      <c r="A963" s="465"/>
      <c r="B963" s="466"/>
      <c r="C963" s="467"/>
      <c r="D963" s="467"/>
      <c r="E963" s="468"/>
      <c r="F963" s="467"/>
      <c r="G963" s="642"/>
      <c r="H963" s="379" cm="1">
        <f t="array" ref="H963">IF(B963&lt;&gt;"",INDEX(KM!$C$5:$C$20,MATCH(1,($B963&gt;=KM!$A$5:$A$20)*($B963&lt;=KM!$B$5:$B$20),0)),0)</f>
        <v>0</v>
      </c>
      <c r="I963" s="63">
        <f t="shared" si="149"/>
        <v>0</v>
      </c>
      <c r="J963" s="474"/>
      <c r="K963" s="494"/>
      <c r="L963" s="496" t="str">
        <f>IF(AND('1B Tableau financier'!$K$2&lt;&gt;"Pôle",C963&lt;&gt;""),1,"")</f>
        <v/>
      </c>
      <c r="M963" s="501" t="str">
        <f t="shared" si="150"/>
        <v/>
      </c>
      <c r="N963" s="502" t="str">
        <f t="shared" si="151"/>
        <v/>
      </c>
      <c r="O963" s="501" t="str">
        <f t="shared" si="147"/>
        <v/>
      </c>
      <c r="P963" s="63" t="str">
        <f t="shared" si="148"/>
        <v/>
      </c>
      <c r="Q963" s="63"/>
      <c r="R963" s="63"/>
      <c r="S963" s="648"/>
    </row>
    <row r="964" spans="1:19" hidden="1">
      <c r="A964" s="465"/>
      <c r="B964" s="466"/>
      <c r="C964" s="467"/>
      <c r="D964" s="467"/>
      <c r="E964" s="468"/>
      <c r="F964" s="467"/>
      <c r="G964" s="642"/>
      <c r="H964" s="379" cm="1">
        <f t="array" ref="H964">IF(B964&lt;&gt;"",INDEX(KM!$C$5:$C$20,MATCH(1,($B964&gt;=KM!$A$5:$A$20)*($B964&lt;=KM!$B$5:$B$20),0)),0)</f>
        <v>0</v>
      </c>
      <c r="I964" s="63">
        <f t="shared" si="149"/>
        <v>0</v>
      </c>
      <c r="J964" s="474"/>
      <c r="K964" s="494"/>
      <c r="L964" s="496" t="str">
        <f>IF(AND('1B Tableau financier'!$K$2&lt;&gt;"Pôle",C964&lt;&gt;""),1,"")</f>
        <v/>
      </c>
      <c r="M964" s="501" t="str">
        <f t="shared" si="150"/>
        <v/>
      </c>
      <c r="N964" s="502" t="str">
        <f t="shared" si="151"/>
        <v/>
      </c>
      <c r="O964" s="501" t="str">
        <f t="shared" si="147"/>
        <v/>
      </c>
      <c r="P964" s="63" t="str">
        <f t="shared" si="148"/>
        <v/>
      </c>
      <c r="Q964" s="63"/>
      <c r="R964" s="63"/>
      <c r="S964" s="648"/>
    </row>
    <row r="965" spans="1:19" hidden="1">
      <c r="A965" s="465"/>
      <c r="B965" s="466"/>
      <c r="C965" s="467"/>
      <c r="D965" s="467"/>
      <c r="E965" s="468"/>
      <c r="F965" s="467"/>
      <c r="G965" s="642"/>
      <c r="H965" s="379" cm="1">
        <f t="array" ref="H965">IF(B965&lt;&gt;"",INDEX(KM!$C$5:$C$20,MATCH(1,($B965&gt;=KM!$A$5:$A$20)*($B965&lt;=KM!$B$5:$B$20),0)),0)</f>
        <v>0</v>
      </c>
      <c r="I965" s="63">
        <f t="shared" si="149"/>
        <v>0</v>
      </c>
      <c r="J965" s="474"/>
      <c r="K965" s="494"/>
      <c r="L965" s="496" t="str">
        <f>IF(AND('1B Tableau financier'!$K$2&lt;&gt;"Pôle",C965&lt;&gt;""),1,"")</f>
        <v/>
      </c>
      <c r="M965" s="501" t="str">
        <f t="shared" si="150"/>
        <v/>
      </c>
      <c r="N965" s="502" t="str">
        <f t="shared" si="151"/>
        <v/>
      </c>
      <c r="O965" s="501" t="str">
        <f t="shared" si="147"/>
        <v/>
      </c>
      <c r="P965" s="63" t="str">
        <f t="shared" si="148"/>
        <v/>
      </c>
      <c r="Q965" s="63"/>
      <c r="R965" s="63"/>
      <c r="S965" s="648"/>
    </row>
    <row r="966" spans="1:19" hidden="1">
      <c r="A966" s="465"/>
      <c r="B966" s="466"/>
      <c r="C966" s="467"/>
      <c r="D966" s="467"/>
      <c r="E966" s="468"/>
      <c r="F966" s="467"/>
      <c r="G966" s="642"/>
      <c r="H966" s="379" cm="1">
        <f t="array" ref="H966">IF(B966&lt;&gt;"",INDEX(KM!$C$5:$C$20,MATCH(1,($B966&gt;=KM!$A$5:$A$20)*($B966&lt;=KM!$B$5:$B$20),0)),0)</f>
        <v>0</v>
      </c>
      <c r="I966" s="63">
        <f t="shared" si="149"/>
        <v>0</v>
      </c>
      <c r="J966" s="474"/>
      <c r="K966" s="494"/>
      <c r="L966" s="496" t="str">
        <f>IF(AND('1B Tableau financier'!$K$2&lt;&gt;"Pôle",C966&lt;&gt;""),1,"")</f>
        <v/>
      </c>
      <c r="M966" s="501" t="str">
        <f t="shared" si="150"/>
        <v/>
      </c>
      <c r="N966" s="502" t="str">
        <f t="shared" si="151"/>
        <v/>
      </c>
      <c r="O966" s="501" t="str">
        <f t="shared" si="147"/>
        <v/>
      </c>
      <c r="P966" s="63" t="str">
        <f t="shared" si="148"/>
        <v/>
      </c>
      <c r="Q966" s="63"/>
      <c r="R966" s="63"/>
      <c r="S966" s="648"/>
    </row>
    <row r="967" spans="1:19" hidden="1">
      <c r="A967" s="465"/>
      <c r="B967" s="466"/>
      <c r="C967" s="467"/>
      <c r="D967" s="467"/>
      <c r="E967" s="468"/>
      <c r="F967" s="467"/>
      <c r="G967" s="642"/>
      <c r="H967" s="379" cm="1">
        <f t="array" ref="H967">IF(B967&lt;&gt;"",INDEX(KM!$C$5:$C$20,MATCH(1,($B967&gt;=KM!$A$5:$A$20)*($B967&lt;=KM!$B$5:$B$20),0)),0)</f>
        <v>0</v>
      </c>
      <c r="I967" s="63">
        <f t="shared" si="149"/>
        <v>0</v>
      </c>
      <c r="J967" s="474"/>
      <c r="K967" s="494"/>
      <c r="L967" s="496" t="str">
        <f>IF(AND('1B Tableau financier'!$K$2&lt;&gt;"Pôle",C967&lt;&gt;""),1,"")</f>
        <v/>
      </c>
      <c r="M967" s="501" t="str">
        <f t="shared" si="150"/>
        <v/>
      </c>
      <c r="N967" s="502" t="str">
        <f t="shared" si="151"/>
        <v/>
      </c>
      <c r="O967" s="501" t="str">
        <f t="shared" si="147"/>
        <v/>
      </c>
      <c r="P967" s="63" t="str">
        <f t="shared" si="148"/>
        <v/>
      </c>
      <c r="Q967" s="63"/>
      <c r="R967" s="63"/>
      <c r="S967" s="648"/>
    </row>
    <row r="968" spans="1:19" hidden="1">
      <c r="A968" s="465"/>
      <c r="B968" s="466"/>
      <c r="C968" s="467"/>
      <c r="D968" s="467"/>
      <c r="E968" s="468"/>
      <c r="F968" s="467"/>
      <c r="G968" s="642"/>
      <c r="H968" s="379" cm="1">
        <f t="array" ref="H968">IF(B968&lt;&gt;"",INDEX(KM!$C$5:$C$20,MATCH(1,($B968&gt;=KM!$A$5:$A$20)*($B968&lt;=KM!$B$5:$B$20),0)),0)</f>
        <v>0</v>
      </c>
      <c r="I968" s="63">
        <f t="shared" si="149"/>
        <v>0</v>
      </c>
      <c r="J968" s="474"/>
      <c r="K968" s="494"/>
      <c r="L968" s="496" t="str">
        <f>IF(AND('1B Tableau financier'!$K$2&lt;&gt;"Pôle",C968&lt;&gt;""),1,"")</f>
        <v/>
      </c>
      <c r="M968" s="501" t="str">
        <f t="shared" si="150"/>
        <v/>
      </c>
      <c r="N968" s="502" t="str">
        <f t="shared" si="151"/>
        <v/>
      </c>
      <c r="O968" s="501" t="str">
        <f t="shared" si="147"/>
        <v/>
      </c>
      <c r="P968" s="63" t="str">
        <f t="shared" si="148"/>
        <v/>
      </c>
      <c r="Q968" s="63"/>
      <c r="R968" s="63"/>
      <c r="S968" s="648"/>
    </row>
    <row r="969" spans="1:19" hidden="1">
      <c r="A969" s="465"/>
      <c r="B969" s="466"/>
      <c r="C969" s="467"/>
      <c r="D969" s="467"/>
      <c r="E969" s="468"/>
      <c r="F969" s="467"/>
      <c r="G969" s="642"/>
      <c r="H969" s="379" cm="1">
        <f t="array" ref="H969">IF(B969&lt;&gt;"",INDEX(KM!$C$5:$C$20,MATCH(1,($B969&gt;=KM!$A$5:$A$20)*($B969&lt;=KM!$B$5:$B$20),0)),0)</f>
        <v>0</v>
      </c>
      <c r="I969" s="63">
        <f t="shared" si="149"/>
        <v>0</v>
      </c>
      <c r="J969" s="474"/>
      <c r="K969" s="494"/>
      <c r="L969" s="496" t="str">
        <f>IF(AND('1B Tableau financier'!$K$2&lt;&gt;"Pôle",C969&lt;&gt;""),1,"")</f>
        <v/>
      </c>
      <c r="M969" s="501" t="str">
        <f t="shared" si="150"/>
        <v/>
      </c>
      <c r="N969" s="502" t="str">
        <f t="shared" si="151"/>
        <v/>
      </c>
      <c r="O969" s="501" t="str">
        <f t="shared" si="147"/>
        <v/>
      </c>
      <c r="P969" s="63" t="str">
        <f t="shared" si="148"/>
        <v/>
      </c>
      <c r="Q969" s="63"/>
      <c r="R969" s="63"/>
      <c r="S969" s="648"/>
    </row>
    <row r="970" spans="1:19" hidden="1">
      <c r="A970" s="465"/>
      <c r="B970" s="466"/>
      <c r="C970" s="467"/>
      <c r="D970" s="467"/>
      <c r="E970" s="468"/>
      <c r="F970" s="467"/>
      <c r="G970" s="642"/>
      <c r="H970" s="379" cm="1">
        <f t="array" ref="H970">IF(B970&lt;&gt;"",INDEX(KM!$C$5:$C$20,MATCH(1,($B970&gt;=KM!$A$5:$A$20)*($B970&lt;=KM!$B$5:$B$20),0)),0)</f>
        <v>0</v>
      </c>
      <c r="I970" s="63">
        <f t="shared" si="149"/>
        <v>0</v>
      </c>
      <c r="J970" s="474"/>
      <c r="K970" s="494"/>
      <c r="L970" s="496" t="str">
        <f>IF(AND('1B Tableau financier'!$K$2&lt;&gt;"Pôle",C970&lt;&gt;""),1,"")</f>
        <v/>
      </c>
      <c r="M970" s="501" t="str">
        <f t="shared" si="150"/>
        <v/>
      </c>
      <c r="N970" s="502" t="str">
        <f t="shared" si="151"/>
        <v/>
      </c>
      <c r="O970" s="501" t="str">
        <f t="shared" si="147"/>
        <v/>
      </c>
      <c r="P970" s="63" t="str">
        <f t="shared" si="148"/>
        <v/>
      </c>
      <c r="Q970" s="63"/>
      <c r="R970" s="63"/>
      <c r="S970" s="648"/>
    </row>
    <row r="971" spans="1:19" hidden="1">
      <c r="A971" s="469"/>
      <c r="B971" s="466"/>
      <c r="C971" s="467"/>
      <c r="D971" s="467"/>
      <c r="E971" s="468"/>
      <c r="F971" s="467"/>
      <c r="G971" s="642"/>
      <c r="H971" s="379" cm="1">
        <f t="array" ref="H971">IF(B971&lt;&gt;"",INDEX(KM!$C$5:$C$20,MATCH(1,($B971&gt;=KM!$A$5:$A$20)*($B971&lt;=KM!$B$5:$B$20),0)),0)</f>
        <v>0</v>
      </c>
      <c r="I971" s="63">
        <f t="shared" si="146"/>
        <v>0</v>
      </c>
      <c r="J971" s="474"/>
      <c r="K971" s="494"/>
      <c r="L971" s="496" t="str">
        <f>IF(AND('1B Tableau financier'!$K$2&lt;&gt;"Pôle",C971&lt;&gt;""),1,"")</f>
        <v/>
      </c>
      <c r="M971" s="501" t="str">
        <f t="shared" si="139"/>
        <v/>
      </c>
      <c r="N971" s="502" t="str">
        <f t="shared" si="140"/>
        <v/>
      </c>
      <c r="O971" s="501" t="str">
        <f t="shared" si="147"/>
        <v/>
      </c>
      <c r="P971" s="63" t="str">
        <f t="shared" si="148"/>
        <v/>
      </c>
      <c r="Q971" s="63"/>
      <c r="R971" s="63"/>
      <c r="S971" s="648"/>
    </row>
    <row r="972" spans="1:19" ht="15.75" thickBot="1">
      <c r="A972" s="470"/>
      <c r="B972" s="471"/>
      <c r="C972" s="472"/>
      <c r="D972" s="472"/>
      <c r="E972" s="473"/>
      <c r="F972" s="472"/>
      <c r="G972" s="643"/>
      <c r="H972" s="380" cm="1">
        <f t="array" ref="H972">IF(B972&lt;&gt;"",INDEX(KM!$C$5:$C$20,MATCH(1,($B972&gt;=KM!$A$5:$A$20)*($B972&lt;=KM!$B$5:$B$20),0)),0)</f>
        <v>0</v>
      </c>
      <c r="I972" s="64">
        <f>G972*H972</f>
        <v>0</v>
      </c>
      <c r="J972" s="475"/>
      <c r="K972" s="495"/>
      <c r="L972" s="497" t="str">
        <f>IF(AND('1B Tableau financier'!$K$2&lt;&gt;"Pôle",C972&lt;&gt;""),1,"")</f>
        <v/>
      </c>
      <c r="M972" s="503" t="str">
        <f t="shared" si="139"/>
        <v/>
      </c>
      <c r="N972" s="504" t="str">
        <f t="shared" si="140"/>
        <v/>
      </c>
      <c r="O972" s="501" t="str">
        <f t="shared" si="147"/>
        <v/>
      </c>
      <c r="P972" s="63" t="str">
        <f t="shared" si="148"/>
        <v/>
      </c>
      <c r="Q972" s="63"/>
      <c r="R972" s="63"/>
      <c r="S972" s="648"/>
    </row>
    <row r="973" spans="1:19" ht="15.75" thickBot="1">
      <c r="F973" s="458"/>
      <c r="G973" s="661"/>
      <c r="H973" s="661"/>
      <c r="I973" s="661"/>
      <c r="J973" s="662" t="str">
        <f>"Montant total des frais de déplacement pour "&amp;C880</f>
        <v>Montant total des frais de déplacement pour 0</v>
      </c>
      <c r="K973" s="662"/>
      <c r="L973" s="662"/>
      <c r="M973" s="641">
        <f t="shared" ref="M973:R973" si="152">SUM(M882:M972)</f>
        <v>0</v>
      </c>
      <c r="N973" s="641">
        <f t="shared" si="152"/>
        <v>0</v>
      </c>
      <c r="O973" s="641">
        <f t="shared" si="152"/>
        <v>0</v>
      </c>
      <c r="P973" s="641">
        <f t="shared" si="152"/>
        <v>0</v>
      </c>
      <c r="Q973" s="653">
        <f t="shared" si="152"/>
        <v>0</v>
      </c>
      <c r="R973" s="653">
        <f t="shared" si="152"/>
        <v>0</v>
      </c>
      <c r="S973" s="649"/>
    </row>
    <row r="975" spans="1:19" ht="15.75" thickBot="1"/>
    <row r="976" spans="1:19" ht="16.5" thickBot="1">
      <c r="A976" s="428" t="s">
        <v>298</v>
      </c>
      <c r="B976" s="429"/>
      <c r="C976" s="430">
        <f>'1C TSsalarié11'!$B$8</f>
        <v>0</v>
      </c>
      <c r="D976" s="431"/>
      <c r="E976" s="431"/>
      <c r="F976" s="1288" t="s">
        <v>273</v>
      </c>
      <c r="G976" s="1290" t="s">
        <v>274</v>
      </c>
      <c r="H976" s="1291"/>
      <c r="I976" s="1291"/>
      <c r="J976" s="1306"/>
      <c r="K976" s="1304" t="s">
        <v>275</v>
      </c>
      <c r="L976" s="1288" t="s">
        <v>276</v>
      </c>
      <c r="M976" s="1288" t="s">
        <v>277</v>
      </c>
      <c r="N976" s="1288" t="s">
        <v>278</v>
      </c>
      <c r="O976" s="1103" t="s">
        <v>64</v>
      </c>
      <c r="P976" s="1104"/>
      <c r="Q976" s="1104"/>
      <c r="R976" s="1104"/>
      <c r="S976" s="1105"/>
    </row>
    <row r="977" spans="1:19" ht="51.75" thickBot="1">
      <c r="A977" s="432" t="s">
        <v>279</v>
      </c>
      <c r="B977" s="433" t="s">
        <v>289</v>
      </c>
      <c r="C977" s="434" t="s">
        <v>281</v>
      </c>
      <c r="D977" s="434" t="s">
        <v>282</v>
      </c>
      <c r="E977" s="435" t="s">
        <v>283</v>
      </c>
      <c r="F977" s="1289"/>
      <c r="G977" s="436" t="s">
        <v>284</v>
      </c>
      <c r="H977" s="437" t="s">
        <v>285</v>
      </c>
      <c r="I977" s="437" t="s">
        <v>286</v>
      </c>
      <c r="J977" s="436" t="s">
        <v>287</v>
      </c>
      <c r="K977" s="1305"/>
      <c r="L977" s="1289"/>
      <c r="M977" s="1289"/>
      <c r="N977" s="1289"/>
      <c r="O977" s="219" t="s">
        <v>95</v>
      </c>
      <c r="P977" s="639" t="s">
        <v>96</v>
      </c>
      <c r="Q977" s="220" t="s">
        <v>97</v>
      </c>
      <c r="R977" s="220" t="s">
        <v>98</v>
      </c>
      <c r="S977" s="640" t="s">
        <v>67</v>
      </c>
    </row>
    <row r="978" spans="1:19">
      <c r="A978" s="461"/>
      <c r="B978" s="462"/>
      <c r="C978" s="463"/>
      <c r="D978" s="463"/>
      <c r="E978" s="464"/>
      <c r="F978" s="463"/>
      <c r="G978" s="642"/>
      <c r="H978" s="379" cm="1">
        <f t="array" ref="H978">IF(B978&lt;&gt;"",INDEX(KM!$C$5:$C$20,MATCH(1,($B978&gt;=KM!$A$5:$A$20)*($B978&lt;=KM!$B$5:$B$20),0)),0)</f>
        <v>0</v>
      </c>
      <c r="I978" s="62">
        <f>G978*H978</f>
        <v>0</v>
      </c>
      <c r="J978" s="474"/>
      <c r="K978" s="498"/>
      <c r="L978" s="496" t="str">
        <f>IF(AND('1B Tableau financier'!$K$2&lt;&gt;"Pôle",C978&lt;&gt;""),1,"")</f>
        <v/>
      </c>
      <c r="M978" s="499" t="str">
        <f>IF(L978=1,I978+J978+K978,"")</f>
        <v/>
      </c>
      <c r="N978" s="500" t="str">
        <f>IF(L978=2,(I978+J978+K978)/2,"")</f>
        <v/>
      </c>
      <c r="O978" s="499" t="str">
        <f>IF(M978="","",M978-Q978)</f>
        <v/>
      </c>
      <c r="P978" s="62" t="str">
        <f>IF(N978="","",N978-R978)</f>
        <v/>
      </c>
      <c r="Q978" s="62"/>
      <c r="R978" s="62"/>
      <c r="S978" s="647"/>
    </row>
    <row r="979" spans="1:19">
      <c r="A979" s="465"/>
      <c r="B979" s="466"/>
      <c r="C979" s="467"/>
      <c r="D979" s="467"/>
      <c r="E979" s="468"/>
      <c r="F979" s="467"/>
      <c r="G979" s="642"/>
      <c r="H979" s="379" cm="1">
        <f t="array" ref="H979">IF(B979&lt;&gt;"",INDEX(KM!$C$5:$C$20,MATCH(1,($B979&gt;=KM!$A$5:$A$20)*($B979&lt;=KM!$B$5:$B$20),0)),0)</f>
        <v>0</v>
      </c>
      <c r="I979" s="63">
        <f>G979*H979</f>
        <v>0</v>
      </c>
      <c r="J979" s="474"/>
      <c r="K979" s="494"/>
      <c r="L979" s="496" t="str">
        <f>IF(AND('1B Tableau financier'!$K$2&lt;&gt;"Pôle",C979&lt;&gt;""),1,"")</f>
        <v/>
      </c>
      <c r="M979" s="501" t="str">
        <f t="shared" ref="M979:M1068" si="153">IF(L979=1,I979+J979+K979,"")</f>
        <v/>
      </c>
      <c r="N979" s="502" t="str">
        <f t="shared" ref="N979:N1068" si="154">IF(L979=2,(I979+J979+K979)/2,"")</f>
        <v/>
      </c>
      <c r="O979" s="501" t="str">
        <f t="shared" ref="O979:O1042" si="155">IF(M979="","",M979-Q979)</f>
        <v/>
      </c>
      <c r="P979" s="63" t="str">
        <f t="shared" ref="P979:P1042" si="156">IF(N979="","",N979-R979)</f>
        <v/>
      </c>
      <c r="Q979" s="63"/>
      <c r="R979" s="63"/>
      <c r="S979" s="648"/>
    </row>
    <row r="980" spans="1:19">
      <c r="A980" s="465"/>
      <c r="B980" s="466"/>
      <c r="C980" s="467"/>
      <c r="D980" s="467"/>
      <c r="E980" s="468"/>
      <c r="F980" s="467"/>
      <c r="G980" s="642"/>
      <c r="H980" s="379" cm="1">
        <f t="array" ref="H980">IF(B980&lt;&gt;"",INDEX(KM!$C$5:$C$20,MATCH(1,($B980&gt;=KM!$A$5:$A$20)*($B980&lt;=KM!$B$5:$B$20),0)),0)</f>
        <v>0</v>
      </c>
      <c r="I980" s="63">
        <f t="shared" ref="I980:I1067" si="157">G980*H980</f>
        <v>0</v>
      </c>
      <c r="J980" s="474"/>
      <c r="K980" s="494"/>
      <c r="L980" s="496" t="str">
        <f>IF(AND('1B Tableau financier'!$K$2&lt;&gt;"Pôle",C980&lt;&gt;""),1,"")</f>
        <v/>
      </c>
      <c r="M980" s="501" t="str">
        <f t="shared" si="153"/>
        <v/>
      </c>
      <c r="N980" s="502" t="str">
        <f t="shared" si="154"/>
        <v/>
      </c>
      <c r="O980" s="501" t="str">
        <f t="shared" si="155"/>
        <v/>
      </c>
      <c r="P980" s="63" t="str">
        <f t="shared" si="156"/>
        <v/>
      </c>
      <c r="Q980" s="63"/>
      <c r="R980" s="63"/>
      <c r="S980" s="648"/>
    </row>
    <row r="981" spans="1:19">
      <c r="A981" s="465"/>
      <c r="B981" s="466"/>
      <c r="C981" s="467"/>
      <c r="D981" s="467"/>
      <c r="E981" s="468"/>
      <c r="F981" s="467"/>
      <c r="G981" s="642"/>
      <c r="H981" s="379" cm="1">
        <f t="array" ref="H981">IF(B981&lt;&gt;"",INDEX(KM!$C$5:$C$20,MATCH(1,($B981&gt;=KM!$A$5:$A$20)*($B981&lt;=KM!$B$5:$B$20),0)),0)</f>
        <v>0</v>
      </c>
      <c r="I981" s="63">
        <f t="shared" si="157"/>
        <v>0</v>
      </c>
      <c r="J981" s="474"/>
      <c r="K981" s="494"/>
      <c r="L981" s="496" t="str">
        <f>IF(AND('1B Tableau financier'!$K$2&lt;&gt;"Pôle",C981&lt;&gt;""),1,"")</f>
        <v/>
      </c>
      <c r="M981" s="501" t="str">
        <f t="shared" si="153"/>
        <v/>
      </c>
      <c r="N981" s="502" t="str">
        <f t="shared" si="154"/>
        <v/>
      </c>
      <c r="O981" s="501" t="str">
        <f t="shared" si="155"/>
        <v/>
      </c>
      <c r="P981" s="63" t="str">
        <f t="shared" si="156"/>
        <v/>
      </c>
      <c r="Q981" s="63"/>
      <c r="R981" s="63"/>
      <c r="S981" s="648"/>
    </row>
    <row r="982" spans="1:19">
      <c r="A982" s="465"/>
      <c r="B982" s="466"/>
      <c r="C982" s="467"/>
      <c r="D982" s="467"/>
      <c r="E982" s="468"/>
      <c r="F982" s="467"/>
      <c r="G982" s="642"/>
      <c r="H982" s="379" cm="1">
        <f t="array" ref="H982">IF(B982&lt;&gt;"",INDEX(KM!$C$5:$C$20,MATCH(1,($B982&gt;=KM!$A$5:$A$20)*($B982&lt;=KM!$B$5:$B$20),0)),0)</f>
        <v>0</v>
      </c>
      <c r="I982" s="63">
        <f t="shared" si="157"/>
        <v>0</v>
      </c>
      <c r="J982" s="474"/>
      <c r="K982" s="494"/>
      <c r="L982" s="496" t="str">
        <f>IF(AND('1B Tableau financier'!$K$2&lt;&gt;"Pôle",C982&lt;&gt;""),1,"")</f>
        <v/>
      </c>
      <c r="M982" s="501" t="str">
        <f t="shared" si="153"/>
        <v/>
      </c>
      <c r="N982" s="502" t="str">
        <f t="shared" si="154"/>
        <v/>
      </c>
      <c r="O982" s="501" t="str">
        <f t="shared" si="155"/>
        <v/>
      </c>
      <c r="P982" s="63" t="str">
        <f t="shared" si="156"/>
        <v/>
      </c>
      <c r="Q982" s="63"/>
      <c r="R982" s="63"/>
      <c r="S982" s="648"/>
    </row>
    <row r="983" spans="1:19">
      <c r="A983" s="465"/>
      <c r="B983" s="466"/>
      <c r="C983" s="467"/>
      <c r="D983" s="467"/>
      <c r="E983" s="468"/>
      <c r="F983" s="467"/>
      <c r="G983" s="642"/>
      <c r="H983" s="379" cm="1">
        <f t="array" ref="H983">IF(B983&lt;&gt;"",INDEX(KM!$C$5:$C$20,MATCH(1,($B983&gt;=KM!$A$5:$A$20)*($B983&lt;=KM!$B$5:$B$20),0)),0)</f>
        <v>0</v>
      </c>
      <c r="I983" s="63">
        <f t="shared" si="157"/>
        <v>0</v>
      </c>
      <c r="J983" s="474"/>
      <c r="K983" s="494"/>
      <c r="L983" s="496" t="str">
        <f>IF(AND('1B Tableau financier'!$K$2&lt;&gt;"Pôle",C983&lt;&gt;""),1,"")</f>
        <v/>
      </c>
      <c r="M983" s="501" t="str">
        <f t="shared" si="153"/>
        <v/>
      </c>
      <c r="N983" s="502" t="str">
        <f t="shared" si="154"/>
        <v/>
      </c>
      <c r="O983" s="501" t="str">
        <f t="shared" si="155"/>
        <v/>
      </c>
      <c r="P983" s="63" t="str">
        <f t="shared" si="156"/>
        <v/>
      </c>
      <c r="Q983" s="63"/>
      <c r="R983" s="63"/>
      <c r="S983" s="648"/>
    </row>
    <row r="984" spans="1:19">
      <c r="A984" s="465"/>
      <c r="B984" s="466"/>
      <c r="C984" s="467"/>
      <c r="D984" s="467"/>
      <c r="E984" s="468"/>
      <c r="F984" s="467"/>
      <c r="G984" s="642"/>
      <c r="H984" s="379" cm="1">
        <f t="array" ref="H984">IF(B984&lt;&gt;"",INDEX(KM!$C$5:$C$20,MATCH(1,($B984&gt;=KM!$A$5:$A$20)*($B984&lt;=KM!$B$5:$B$20),0)),0)</f>
        <v>0</v>
      </c>
      <c r="I984" s="63">
        <f t="shared" si="157"/>
        <v>0</v>
      </c>
      <c r="J984" s="474"/>
      <c r="K984" s="494"/>
      <c r="L984" s="496" t="str">
        <f>IF(AND('1B Tableau financier'!$K$2&lt;&gt;"Pôle",C984&lt;&gt;""),1,"")</f>
        <v/>
      </c>
      <c r="M984" s="501" t="str">
        <f t="shared" si="153"/>
        <v/>
      </c>
      <c r="N984" s="502" t="str">
        <f t="shared" si="154"/>
        <v/>
      </c>
      <c r="O984" s="501" t="str">
        <f t="shared" si="155"/>
        <v/>
      </c>
      <c r="P984" s="63" t="str">
        <f t="shared" si="156"/>
        <v/>
      </c>
      <c r="Q984" s="63"/>
      <c r="R984" s="63"/>
      <c r="S984" s="648"/>
    </row>
    <row r="985" spans="1:19">
      <c r="A985" s="465"/>
      <c r="B985" s="466"/>
      <c r="C985" s="467"/>
      <c r="D985" s="467"/>
      <c r="E985" s="468"/>
      <c r="F985" s="467"/>
      <c r="G985" s="642"/>
      <c r="H985" s="379" cm="1">
        <f t="array" ref="H985">IF(B985&lt;&gt;"",INDEX(KM!$C$5:$C$20,MATCH(1,($B985&gt;=KM!$A$5:$A$20)*($B985&lt;=KM!$B$5:$B$20),0)),0)</f>
        <v>0</v>
      </c>
      <c r="I985" s="63">
        <f t="shared" si="157"/>
        <v>0</v>
      </c>
      <c r="J985" s="474"/>
      <c r="K985" s="494"/>
      <c r="L985" s="496" t="str">
        <f>IF(AND('1B Tableau financier'!$K$2&lt;&gt;"Pôle",C985&lt;&gt;""),1,"")</f>
        <v/>
      </c>
      <c r="M985" s="501" t="str">
        <f t="shared" si="153"/>
        <v/>
      </c>
      <c r="N985" s="502" t="str">
        <f t="shared" si="154"/>
        <v/>
      </c>
      <c r="O985" s="501" t="str">
        <f t="shared" si="155"/>
        <v/>
      </c>
      <c r="P985" s="63" t="str">
        <f t="shared" si="156"/>
        <v/>
      </c>
      <c r="Q985" s="63"/>
      <c r="R985" s="63"/>
      <c r="S985" s="648"/>
    </row>
    <row r="986" spans="1:19">
      <c r="A986" s="465"/>
      <c r="B986" s="466"/>
      <c r="C986" s="467"/>
      <c r="D986" s="467"/>
      <c r="E986" s="468"/>
      <c r="F986" s="467"/>
      <c r="G986" s="642"/>
      <c r="H986" s="379" cm="1">
        <f t="array" ref="H986">IF(B986&lt;&gt;"",INDEX(KM!$C$5:$C$20,MATCH(1,($B986&gt;=KM!$A$5:$A$20)*($B986&lt;=KM!$B$5:$B$20),0)),0)</f>
        <v>0</v>
      </c>
      <c r="I986" s="63">
        <f t="shared" si="157"/>
        <v>0</v>
      </c>
      <c r="J986" s="474"/>
      <c r="K986" s="494"/>
      <c r="L986" s="496" t="str">
        <f>IF(AND('1B Tableau financier'!$K$2&lt;&gt;"Pôle",C986&lt;&gt;""),1,"")</f>
        <v/>
      </c>
      <c r="M986" s="501" t="str">
        <f t="shared" si="153"/>
        <v/>
      </c>
      <c r="N986" s="502" t="str">
        <f t="shared" si="154"/>
        <v/>
      </c>
      <c r="O986" s="501" t="str">
        <f t="shared" si="155"/>
        <v/>
      </c>
      <c r="P986" s="63" t="str">
        <f t="shared" si="156"/>
        <v/>
      </c>
      <c r="Q986" s="63"/>
      <c r="R986" s="63"/>
      <c r="S986" s="648"/>
    </row>
    <row r="987" spans="1:19">
      <c r="A987" s="465"/>
      <c r="B987" s="466"/>
      <c r="C987" s="467"/>
      <c r="D987" s="467"/>
      <c r="E987" s="468"/>
      <c r="F987" s="467"/>
      <c r="G987" s="642"/>
      <c r="H987" s="379" cm="1">
        <f t="array" ref="H987">IF(B987&lt;&gt;"",INDEX(KM!$C$5:$C$20,MATCH(1,($B987&gt;=KM!$A$5:$A$20)*($B987&lt;=KM!$B$5:$B$20),0)),0)</f>
        <v>0</v>
      </c>
      <c r="I987" s="63">
        <f t="shared" si="157"/>
        <v>0</v>
      </c>
      <c r="J987" s="474"/>
      <c r="K987" s="494"/>
      <c r="L987" s="496" t="str">
        <f>IF(AND('1B Tableau financier'!$K$2&lt;&gt;"Pôle",C987&lt;&gt;""),1,"")</f>
        <v/>
      </c>
      <c r="M987" s="501" t="str">
        <f t="shared" si="153"/>
        <v/>
      </c>
      <c r="N987" s="502" t="str">
        <f t="shared" si="154"/>
        <v/>
      </c>
      <c r="O987" s="501" t="str">
        <f t="shared" si="155"/>
        <v/>
      </c>
      <c r="P987" s="63" t="str">
        <f t="shared" si="156"/>
        <v/>
      </c>
      <c r="Q987" s="63"/>
      <c r="R987" s="63"/>
      <c r="S987" s="648"/>
    </row>
    <row r="988" spans="1:19">
      <c r="A988" s="465"/>
      <c r="B988" s="466"/>
      <c r="C988" s="467"/>
      <c r="D988" s="467"/>
      <c r="E988" s="468"/>
      <c r="F988" s="467"/>
      <c r="G988" s="642"/>
      <c r="H988" s="379" cm="1">
        <f t="array" ref="H988">IF(B988&lt;&gt;"",INDEX(KM!$C$5:$C$20,MATCH(1,($B988&gt;=KM!$A$5:$A$20)*($B988&lt;=KM!$B$5:$B$20),0)),0)</f>
        <v>0</v>
      </c>
      <c r="I988" s="63">
        <f t="shared" si="157"/>
        <v>0</v>
      </c>
      <c r="J988" s="474"/>
      <c r="K988" s="494"/>
      <c r="L988" s="496" t="str">
        <f>IF(AND('1B Tableau financier'!$K$2&lt;&gt;"Pôle",C988&lt;&gt;""),1,"")</f>
        <v/>
      </c>
      <c r="M988" s="501" t="str">
        <f t="shared" si="153"/>
        <v/>
      </c>
      <c r="N988" s="502" t="str">
        <f t="shared" si="154"/>
        <v/>
      </c>
      <c r="O988" s="501" t="str">
        <f t="shared" si="155"/>
        <v/>
      </c>
      <c r="P988" s="63" t="str">
        <f t="shared" si="156"/>
        <v/>
      </c>
      <c r="Q988" s="63"/>
      <c r="R988" s="63"/>
      <c r="S988" s="648"/>
    </row>
    <row r="989" spans="1:19">
      <c r="A989" s="465"/>
      <c r="B989" s="466"/>
      <c r="C989" s="467"/>
      <c r="D989" s="467"/>
      <c r="E989" s="468"/>
      <c r="F989" s="467"/>
      <c r="G989" s="642"/>
      <c r="H989" s="379" cm="1">
        <f t="array" ref="H989">IF(B989&lt;&gt;"",INDEX(KM!$C$5:$C$20,MATCH(1,($B989&gt;=KM!$A$5:$A$20)*($B989&lt;=KM!$B$5:$B$20),0)),0)</f>
        <v>0</v>
      </c>
      <c r="I989" s="63">
        <f t="shared" ref="I989:I1019" si="158">G989*H989</f>
        <v>0</v>
      </c>
      <c r="J989" s="474"/>
      <c r="K989" s="494"/>
      <c r="L989" s="496" t="str">
        <f>IF(AND('1B Tableau financier'!$K$2&lt;&gt;"Pôle",C989&lt;&gt;""),1,"")</f>
        <v/>
      </c>
      <c r="M989" s="501" t="str">
        <f t="shared" ref="M989:M1019" si="159">IF(L989=1,I989+J989+K989,"")</f>
        <v/>
      </c>
      <c r="N989" s="502" t="str">
        <f t="shared" ref="N989:N1019" si="160">IF(L989=2,(I989+J989+K989)/2,"")</f>
        <v/>
      </c>
      <c r="O989" s="501" t="str">
        <f t="shared" si="155"/>
        <v/>
      </c>
      <c r="P989" s="63" t="str">
        <f t="shared" si="156"/>
        <v/>
      </c>
      <c r="Q989" s="63"/>
      <c r="R989" s="63"/>
      <c r="S989" s="648"/>
    </row>
    <row r="990" spans="1:19">
      <c r="A990" s="465"/>
      <c r="B990" s="466"/>
      <c r="C990" s="467"/>
      <c r="D990" s="467"/>
      <c r="E990" s="468"/>
      <c r="F990" s="467"/>
      <c r="G990" s="642"/>
      <c r="H990" s="379" cm="1">
        <f t="array" ref="H990">IF(B990&lt;&gt;"",INDEX(KM!$C$5:$C$20,MATCH(1,($B990&gt;=KM!$A$5:$A$20)*($B990&lt;=KM!$B$5:$B$20),0)),0)</f>
        <v>0</v>
      </c>
      <c r="I990" s="63">
        <f t="shared" si="158"/>
        <v>0</v>
      </c>
      <c r="J990" s="474"/>
      <c r="K990" s="494"/>
      <c r="L990" s="496" t="str">
        <f>IF(AND('1B Tableau financier'!$K$2&lt;&gt;"Pôle",C990&lt;&gt;""),1,"")</f>
        <v/>
      </c>
      <c r="M990" s="501" t="str">
        <f t="shared" si="159"/>
        <v/>
      </c>
      <c r="N990" s="502" t="str">
        <f t="shared" si="160"/>
        <v/>
      </c>
      <c r="O990" s="501" t="str">
        <f t="shared" si="155"/>
        <v/>
      </c>
      <c r="P990" s="63" t="str">
        <f t="shared" si="156"/>
        <v/>
      </c>
      <c r="Q990" s="63"/>
      <c r="R990" s="63"/>
      <c r="S990" s="648"/>
    </row>
    <row r="991" spans="1:19">
      <c r="A991" s="465"/>
      <c r="B991" s="466"/>
      <c r="C991" s="467"/>
      <c r="D991" s="467"/>
      <c r="E991" s="468"/>
      <c r="F991" s="467"/>
      <c r="G991" s="642"/>
      <c r="H991" s="379" cm="1">
        <f t="array" ref="H991">IF(B991&lt;&gt;"",INDEX(KM!$C$5:$C$20,MATCH(1,($B991&gt;=KM!$A$5:$A$20)*($B991&lt;=KM!$B$5:$B$20),0)),0)</f>
        <v>0</v>
      </c>
      <c r="I991" s="63">
        <f t="shared" si="158"/>
        <v>0</v>
      </c>
      <c r="J991" s="474"/>
      <c r="K991" s="494"/>
      <c r="L991" s="496" t="str">
        <f>IF(AND('1B Tableau financier'!$K$2&lt;&gt;"Pôle",C991&lt;&gt;""),1,"")</f>
        <v/>
      </c>
      <c r="M991" s="501" t="str">
        <f t="shared" si="159"/>
        <v/>
      </c>
      <c r="N991" s="502" t="str">
        <f t="shared" si="160"/>
        <v/>
      </c>
      <c r="O991" s="501" t="str">
        <f t="shared" si="155"/>
        <v/>
      </c>
      <c r="P991" s="63" t="str">
        <f t="shared" si="156"/>
        <v/>
      </c>
      <c r="Q991" s="63"/>
      <c r="R991" s="63"/>
      <c r="S991" s="648"/>
    </row>
    <row r="992" spans="1:19">
      <c r="A992" s="465"/>
      <c r="B992" s="466"/>
      <c r="C992" s="467"/>
      <c r="D992" s="467"/>
      <c r="E992" s="468"/>
      <c r="F992" s="467"/>
      <c r="G992" s="642"/>
      <c r="H992" s="379" cm="1">
        <f t="array" ref="H992">IF(B992&lt;&gt;"",INDEX(KM!$C$5:$C$20,MATCH(1,($B992&gt;=KM!$A$5:$A$20)*($B992&lt;=KM!$B$5:$B$20),0)),0)</f>
        <v>0</v>
      </c>
      <c r="I992" s="63">
        <f t="shared" si="158"/>
        <v>0</v>
      </c>
      <c r="J992" s="474"/>
      <c r="K992" s="494"/>
      <c r="L992" s="496" t="str">
        <f>IF(AND('1B Tableau financier'!$K$2&lt;&gt;"Pôle",C992&lt;&gt;""),1,"")</f>
        <v/>
      </c>
      <c r="M992" s="501" t="str">
        <f t="shared" si="159"/>
        <v/>
      </c>
      <c r="N992" s="502" t="str">
        <f t="shared" si="160"/>
        <v/>
      </c>
      <c r="O992" s="501" t="str">
        <f t="shared" si="155"/>
        <v/>
      </c>
      <c r="P992" s="63" t="str">
        <f t="shared" si="156"/>
        <v/>
      </c>
      <c r="Q992" s="63"/>
      <c r="R992" s="63"/>
      <c r="S992" s="648"/>
    </row>
    <row r="993" spans="1:19">
      <c r="A993" s="465"/>
      <c r="B993" s="466"/>
      <c r="C993" s="467"/>
      <c r="D993" s="467"/>
      <c r="E993" s="468"/>
      <c r="F993" s="467"/>
      <c r="G993" s="642"/>
      <c r="H993" s="379" cm="1">
        <f t="array" ref="H993">IF(B993&lt;&gt;"",INDEX(KM!$C$5:$C$20,MATCH(1,($B993&gt;=KM!$A$5:$A$20)*($B993&lt;=KM!$B$5:$B$20),0)),0)</f>
        <v>0</v>
      </c>
      <c r="I993" s="63">
        <f t="shared" si="158"/>
        <v>0</v>
      </c>
      <c r="J993" s="474"/>
      <c r="K993" s="494"/>
      <c r="L993" s="496" t="str">
        <f>IF(AND('1B Tableau financier'!$K$2&lt;&gt;"Pôle",C993&lt;&gt;""),1,"")</f>
        <v/>
      </c>
      <c r="M993" s="501" t="str">
        <f t="shared" si="159"/>
        <v/>
      </c>
      <c r="N993" s="502" t="str">
        <f t="shared" si="160"/>
        <v/>
      </c>
      <c r="O993" s="501" t="str">
        <f t="shared" si="155"/>
        <v/>
      </c>
      <c r="P993" s="63" t="str">
        <f t="shared" si="156"/>
        <v/>
      </c>
      <c r="Q993" s="63"/>
      <c r="R993" s="63"/>
      <c r="S993" s="648"/>
    </row>
    <row r="994" spans="1:19">
      <c r="A994" s="465"/>
      <c r="B994" s="466"/>
      <c r="C994" s="467"/>
      <c r="D994" s="467"/>
      <c r="E994" s="468"/>
      <c r="F994" s="467"/>
      <c r="G994" s="642"/>
      <c r="H994" s="379" cm="1">
        <f t="array" ref="H994">IF(B994&lt;&gt;"",INDEX(KM!$C$5:$C$20,MATCH(1,($B994&gt;=KM!$A$5:$A$20)*($B994&lt;=KM!$B$5:$B$20),0)),0)</f>
        <v>0</v>
      </c>
      <c r="I994" s="63">
        <f t="shared" si="158"/>
        <v>0</v>
      </c>
      <c r="J994" s="474"/>
      <c r="K994" s="494"/>
      <c r="L994" s="496" t="str">
        <f>IF(AND('1B Tableau financier'!$K$2&lt;&gt;"Pôle",C994&lt;&gt;""),1,"")</f>
        <v/>
      </c>
      <c r="M994" s="501" t="str">
        <f t="shared" si="159"/>
        <v/>
      </c>
      <c r="N994" s="502" t="str">
        <f t="shared" si="160"/>
        <v/>
      </c>
      <c r="O994" s="501" t="str">
        <f t="shared" si="155"/>
        <v/>
      </c>
      <c r="P994" s="63" t="str">
        <f t="shared" si="156"/>
        <v/>
      </c>
      <c r="Q994" s="63"/>
      <c r="R994" s="63"/>
      <c r="S994" s="648"/>
    </row>
    <row r="995" spans="1:19">
      <c r="A995" s="465"/>
      <c r="B995" s="466"/>
      <c r="C995" s="467"/>
      <c r="D995" s="467"/>
      <c r="E995" s="468"/>
      <c r="F995" s="467"/>
      <c r="G995" s="642"/>
      <c r="H995" s="379" cm="1">
        <f t="array" ref="H995">IF(B995&lt;&gt;"",INDEX(KM!$C$5:$C$20,MATCH(1,($B995&gt;=KM!$A$5:$A$20)*($B995&lt;=KM!$B$5:$B$20),0)),0)</f>
        <v>0</v>
      </c>
      <c r="I995" s="63">
        <f t="shared" si="158"/>
        <v>0</v>
      </c>
      <c r="J995" s="474"/>
      <c r="K995" s="494"/>
      <c r="L995" s="496" t="str">
        <f>IF(AND('1B Tableau financier'!$K$2&lt;&gt;"Pôle",C995&lt;&gt;""),1,"")</f>
        <v/>
      </c>
      <c r="M995" s="501" t="str">
        <f t="shared" si="159"/>
        <v/>
      </c>
      <c r="N995" s="502" t="str">
        <f t="shared" si="160"/>
        <v/>
      </c>
      <c r="O995" s="501" t="str">
        <f t="shared" si="155"/>
        <v/>
      </c>
      <c r="P995" s="63" t="str">
        <f t="shared" si="156"/>
        <v/>
      </c>
      <c r="Q995" s="63"/>
      <c r="R995" s="63"/>
      <c r="S995" s="648"/>
    </row>
    <row r="996" spans="1:19">
      <c r="A996" s="465"/>
      <c r="B996" s="466"/>
      <c r="C996" s="467"/>
      <c r="D996" s="467"/>
      <c r="E996" s="468"/>
      <c r="F996" s="467"/>
      <c r="G996" s="642"/>
      <c r="H996" s="379" cm="1">
        <f t="array" ref="H996">IF(B996&lt;&gt;"",INDEX(KM!$C$5:$C$20,MATCH(1,($B996&gt;=KM!$A$5:$A$20)*($B996&lt;=KM!$B$5:$B$20),0)),0)</f>
        <v>0</v>
      </c>
      <c r="I996" s="63">
        <f t="shared" si="158"/>
        <v>0</v>
      </c>
      <c r="J996" s="474"/>
      <c r="K996" s="494"/>
      <c r="L996" s="496" t="str">
        <f>IF(AND('1B Tableau financier'!$K$2&lt;&gt;"Pôle",C996&lt;&gt;""),1,"")</f>
        <v/>
      </c>
      <c r="M996" s="501" t="str">
        <f t="shared" si="159"/>
        <v/>
      </c>
      <c r="N996" s="502" t="str">
        <f t="shared" si="160"/>
        <v/>
      </c>
      <c r="O996" s="501" t="str">
        <f t="shared" si="155"/>
        <v/>
      </c>
      <c r="P996" s="63" t="str">
        <f t="shared" si="156"/>
        <v/>
      </c>
      <c r="Q996" s="63"/>
      <c r="R996" s="63"/>
      <c r="S996" s="648"/>
    </row>
    <row r="997" spans="1:19">
      <c r="A997" s="465"/>
      <c r="B997" s="466"/>
      <c r="C997" s="467"/>
      <c r="D997" s="467"/>
      <c r="E997" s="468"/>
      <c r="F997" s="467"/>
      <c r="G997" s="642"/>
      <c r="H997" s="379" cm="1">
        <f t="array" ref="H997">IF(B997&lt;&gt;"",INDEX(KM!$C$5:$C$20,MATCH(1,($B997&gt;=KM!$A$5:$A$20)*($B997&lt;=KM!$B$5:$B$20),0)),0)</f>
        <v>0</v>
      </c>
      <c r="I997" s="63">
        <f t="shared" si="158"/>
        <v>0</v>
      </c>
      <c r="J997" s="474"/>
      <c r="K997" s="494"/>
      <c r="L997" s="496" t="str">
        <f>IF(AND('1B Tableau financier'!$K$2&lt;&gt;"Pôle",C997&lt;&gt;""),1,"")</f>
        <v/>
      </c>
      <c r="M997" s="501" t="str">
        <f t="shared" si="159"/>
        <v/>
      </c>
      <c r="N997" s="502" t="str">
        <f t="shared" si="160"/>
        <v/>
      </c>
      <c r="O997" s="501" t="str">
        <f t="shared" si="155"/>
        <v/>
      </c>
      <c r="P997" s="63" t="str">
        <f t="shared" si="156"/>
        <v/>
      </c>
      <c r="Q997" s="63"/>
      <c r="R997" s="63"/>
      <c r="S997" s="648"/>
    </row>
    <row r="998" spans="1:19">
      <c r="A998" s="465"/>
      <c r="B998" s="466"/>
      <c r="C998" s="467"/>
      <c r="D998" s="467"/>
      <c r="E998" s="468"/>
      <c r="F998" s="467"/>
      <c r="G998" s="642"/>
      <c r="H998" s="379" cm="1">
        <f t="array" ref="H998">IF(B998&lt;&gt;"",INDEX(KM!$C$5:$C$20,MATCH(1,($B998&gt;=KM!$A$5:$A$20)*($B998&lt;=KM!$B$5:$B$20),0)),0)</f>
        <v>0</v>
      </c>
      <c r="I998" s="63">
        <f t="shared" si="158"/>
        <v>0</v>
      </c>
      <c r="J998" s="474"/>
      <c r="K998" s="494"/>
      <c r="L998" s="496" t="str">
        <f>IF(AND('1B Tableau financier'!$K$2&lt;&gt;"Pôle",C998&lt;&gt;""),1,"")</f>
        <v/>
      </c>
      <c r="M998" s="501" t="str">
        <f t="shared" si="159"/>
        <v/>
      </c>
      <c r="N998" s="502" t="str">
        <f t="shared" si="160"/>
        <v/>
      </c>
      <c r="O998" s="501" t="str">
        <f t="shared" si="155"/>
        <v/>
      </c>
      <c r="P998" s="63" t="str">
        <f t="shared" si="156"/>
        <v/>
      </c>
      <c r="Q998" s="63"/>
      <c r="R998" s="63"/>
      <c r="S998" s="648"/>
    </row>
    <row r="999" spans="1:19">
      <c r="A999" s="465"/>
      <c r="B999" s="466"/>
      <c r="C999" s="467"/>
      <c r="D999" s="467"/>
      <c r="E999" s="468"/>
      <c r="F999" s="467"/>
      <c r="G999" s="642"/>
      <c r="H999" s="379" cm="1">
        <f t="array" ref="H999">IF(B999&lt;&gt;"",INDEX(KM!$C$5:$C$20,MATCH(1,($B999&gt;=KM!$A$5:$A$20)*($B999&lt;=KM!$B$5:$B$20),0)),0)</f>
        <v>0</v>
      </c>
      <c r="I999" s="63">
        <f t="shared" si="158"/>
        <v>0</v>
      </c>
      <c r="J999" s="474"/>
      <c r="K999" s="494"/>
      <c r="L999" s="496" t="str">
        <f>IF(AND('1B Tableau financier'!$K$2&lt;&gt;"Pôle",C999&lt;&gt;""),1,"")</f>
        <v/>
      </c>
      <c r="M999" s="501" t="str">
        <f t="shared" si="159"/>
        <v/>
      </c>
      <c r="N999" s="502" t="str">
        <f t="shared" si="160"/>
        <v/>
      </c>
      <c r="O999" s="501" t="str">
        <f t="shared" si="155"/>
        <v/>
      </c>
      <c r="P999" s="63" t="str">
        <f t="shared" si="156"/>
        <v/>
      </c>
      <c r="Q999" s="63"/>
      <c r="R999" s="63"/>
      <c r="S999" s="648"/>
    </row>
    <row r="1000" spans="1:19">
      <c r="A1000" s="465"/>
      <c r="B1000" s="466"/>
      <c r="C1000" s="467"/>
      <c r="D1000" s="467"/>
      <c r="E1000" s="468"/>
      <c r="F1000" s="467"/>
      <c r="G1000" s="642"/>
      <c r="H1000" s="379" cm="1">
        <f t="array" ref="H1000">IF(B1000&lt;&gt;"",INDEX(KM!$C$5:$C$20,MATCH(1,($B1000&gt;=KM!$A$5:$A$20)*($B1000&lt;=KM!$B$5:$B$20),0)),0)</f>
        <v>0</v>
      </c>
      <c r="I1000" s="63">
        <f t="shared" si="158"/>
        <v>0</v>
      </c>
      <c r="J1000" s="474"/>
      <c r="K1000" s="494"/>
      <c r="L1000" s="496" t="str">
        <f>IF(AND('1B Tableau financier'!$K$2&lt;&gt;"Pôle",C1000&lt;&gt;""),1,"")</f>
        <v/>
      </c>
      <c r="M1000" s="501" t="str">
        <f t="shared" si="159"/>
        <v/>
      </c>
      <c r="N1000" s="502" t="str">
        <f t="shared" si="160"/>
        <v/>
      </c>
      <c r="O1000" s="501" t="str">
        <f t="shared" si="155"/>
        <v/>
      </c>
      <c r="P1000" s="63" t="str">
        <f t="shared" si="156"/>
        <v/>
      </c>
      <c r="Q1000" s="63"/>
      <c r="R1000" s="63"/>
      <c r="S1000" s="648"/>
    </row>
    <row r="1001" spans="1:19">
      <c r="A1001" s="465"/>
      <c r="B1001" s="466"/>
      <c r="C1001" s="467"/>
      <c r="D1001" s="467"/>
      <c r="E1001" s="468"/>
      <c r="F1001" s="467"/>
      <c r="G1001" s="642"/>
      <c r="H1001" s="379" cm="1">
        <f t="array" ref="H1001">IF(B1001&lt;&gt;"",INDEX(KM!$C$5:$C$20,MATCH(1,($B1001&gt;=KM!$A$5:$A$20)*($B1001&lt;=KM!$B$5:$B$20),0)),0)</f>
        <v>0</v>
      </c>
      <c r="I1001" s="63">
        <f t="shared" si="158"/>
        <v>0</v>
      </c>
      <c r="J1001" s="474"/>
      <c r="K1001" s="494"/>
      <c r="L1001" s="496" t="str">
        <f>IF(AND('1B Tableau financier'!$K$2&lt;&gt;"Pôle",C1001&lt;&gt;""),1,"")</f>
        <v/>
      </c>
      <c r="M1001" s="501" t="str">
        <f t="shared" si="159"/>
        <v/>
      </c>
      <c r="N1001" s="502" t="str">
        <f t="shared" si="160"/>
        <v/>
      </c>
      <c r="O1001" s="501" t="str">
        <f t="shared" si="155"/>
        <v/>
      </c>
      <c r="P1001" s="63" t="str">
        <f t="shared" si="156"/>
        <v/>
      </c>
      <c r="Q1001" s="63"/>
      <c r="R1001" s="63"/>
      <c r="S1001" s="648"/>
    </row>
    <row r="1002" spans="1:19">
      <c r="A1002" s="465"/>
      <c r="B1002" s="466"/>
      <c r="C1002" s="467"/>
      <c r="D1002" s="467"/>
      <c r="E1002" s="468"/>
      <c r="F1002" s="467"/>
      <c r="G1002" s="642"/>
      <c r="H1002" s="379" cm="1">
        <f t="array" ref="H1002">IF(B1002&lt;&gt;"",INDEX(KM!$C$5:$C$20,MATCH(1,($B1002&gt;=KM!$A$5:$A$20)*($B1002&lt;=KM!$B$5:$B$20),0)),0)</f>
        <v>0</v>
      </c>
      <c r="I1002" s="63">
        <f t="shared" si="158"/>
        <v>0</v>
      </c>
      <c r="J1002" s="474"/>
      <c r="K1002" s="494"/>
      <c r="L1002" s="496" t="str">
        <f>IF(AND('1B Tableau financier'!$K$2&lt;&gt;"Pôle",C1002&lt;&gt;""),1,"")</f>
        <v/>
      </c>
      <c r="M1002" s="501" t="str">
        <f t="shared" si="159"/>
        <v/>
      </c>
      <c r="N1002" s="502" t="str">
        <f t="shared" si="160"/>
        <v/>
      </c>
      <c r="O1002" s="501" t="str">
        <f t="shared" si="155"/>
        <v/>
      </c>
      <c r="P1002" s="63" t="str">
        <f t="shared" si="156"/>
        <v/>
      </c>
      <c r="Q1002" s="63"/>
      <c r="R1002" s="63"/>
      <c r="S1002" s="648"/>
    </row>
    <row r="1003" spans="1:19">
      <c r="A1003" s="465"/>
      <c r="B1003" s="466"/>
      <c r="C1003" s="467"/>
      <c r="D1003" s="467"/>
      <c r="E1003" s="468"/>
      <c r="F1003" s="467"/>
      <c r="G1003" s="642"/>
      <c r="H1003" s="379" cm="1">
        <f t="array" ref="H1003">IF(B1003&lt;&gt;"",INDEX(KM!$C$5:$C$20,MATCH(1,($B1003&gt;=KM!$A$5:$A$20)*($B1003&lt;=KM!$B$5:$B$20),0)),0)</f>
        <v>0</v>
      </c>
      <c r="I1003" s="63">
        <f t="shared" si="158"/>
        <v>0</v>
      </c>
      <c r="J1003" s="474"/>
      <c r="K1003" s="494"/>
      <c r="L1003" s="496" t="str">
        <f>IF(AND('1B Tableau financier'!$K$2&lt;&gt;"Pôle",C1003&lt;&gt;""),1,"")</f>
        <v/>
      </c>
      <c r="M1003" s="501" t="str">
        <f t="shared" si="159"/>
        <v/>
      </c>
      <c r="N1003" s="502" t="str">
        <f t="shared" si="160"/>
        <v/>
      </c>
      <c r="O1003" s="501" t="str">
        <f t="shared" si="155"/>
        <v/>
      </c>
      <c r="P1003" s="63" t="str">
        <f t="shared" si="156"/>
        <v/>
      </c>
      <c r="Q1003" s="63"/>
      <c r="R1003" s="63"/>
      <c r="S1003" s="648"/>
    </row>
    <row r="1004" spans="1:19">
      <c r="A1004" s="465"/>
      <c r="B1004" s="466"/>
      <c r="C1004" s="467"/>
      <c r="D1004" s="467"/>
      <c r="E1004" s="468"/>
      <c r="F1004" s="467"/>
      <c r="G1004" s="642"/>
      <c r="H1004" s="379" cm="1">
        <f t="array" ref="H1004">IF(B1004&lt;&gt;"",INDEX(KM!$C$5:$C$20,MATCH(1,($B1004&gt;=KM!$A$5:$A$20)*($B1004&lt;=KM!$B$5:$B$20),0)),0)</f>
        <v>0</v>
      </c>
      <c r="I1004" s="63">
        <f t="shared" si="158"/>
        <v>0</v>
      </c>
      <c r="J1004" s="474"/>
      <c r="K1004" s="494"/>
      <c r="L1004" s="496" t="str">
        <f>IF(AND('1B Tableau financier'!$K$2&lt;&gt;"Pôle",C1004&lt;&gt;""),1,"")</f>
        <v/>
      </c>
      <c r="M1004" s="501" t="str">
        <f t="shared" si="159"/>
        <v/>
      </c>
      <c r="N1004" s="502" t="str">
        <f t="shared" si="160"/>
        <v/>
      </c>
      <c r="O1004" s="501" t="str">
        <f t="shared" si="155"/>
        <v/>
      </c>
      <c r="P1004" s="63" t="str">
        <f t="shared" si="156"/>
        <v/>
      </c>
      <c r="Q1004" s="63"/>
      <c r="R1004" s="63"/>
      <c r="S1004" s="648"/>
    </row>
    <row r="1005" spans="1:19">
      <c r="A1005" s="465"/>
      <c r="B1005" s="466"/>
      <c r="C1005" s="467"/>
      <c r="D1005" s="467"/>
      <c r="E1005" s="468"/>
      <c r="F1005" s="467"/>
      <c r="G1005" s="642"/>
      <c r="H1005" s="379" cm="1">
        <f t="array" ref="H1005">IF(B1005&lt;&gt;"",INDEX(KM!$C$5:$C$20,MATCH(1,($B1005&gt;=KM!$A$5:$A$20)*($B1005&lt;=KM!$B$5:$B$20),0)),0)</f>
        <v>0</v>
      </c>
      <c r="I1005" s="63">
        <f t="shared" si="158"/>
        <v>0</v>
      </c>
      <c r="J1005" s="474"/>
      <c r="K1005" s="494"/>
      <c r="L1005" s="496" t="str">
        <f>IF(AND('1B Tableau financier'!$K$2&lt;&gt;"Pôle",C1005&lt;&gt;""),1,"")</f>
        <v/>
      </c>
      <c r="M1005" s="501" t="str">
        <f t="shared" si="159"/>
        <v/>
      </c>
      <c r="N1005" s="502" t="str">
        <f t="shared" si="160"/>
        <v/>
      </c>
      <c r="O1005" s="501" t="str">
        <f t="shared" si="155"/>
        <v/>
      </c>
      <c r="P1005" s="63" t="str">
        <f t="shared" si="156"/>
        <v/>
      </c>
      <c r="Q1005" s="63"/>
      <c r="R1005" s="63"/>
      <c r="S1005" s="648"/>
    </row>
    <row r="1006" spans="1:19">
      <c r="A1006" s="465"/>
      <c r="B1006" s="466"/>
      <c r="C1006" s="467"/>
      <c r="D1006" s="467"/>
      <c r="E1006" s="468"/>
      <c r="F1006" s="467"/>
      <c r="G1006" s="642"/>
      <c r="H1006" s="379" cm="1">
        <f t="array" ref="H1006">IF(B1006&lt;&gt;"",INDEX(KM!$C$5:$C$20,MATCH(1,($B1006&gt;=KM!$A$5:$A$20)*($B1006&lt;=KM!$B$5:$B$20),0)),0)</f>
        <v>0</v>
      </c>
      <c r="I1006" s="63">
        <f t="shared" si="158"/>
        <v>0</v>
      </c>
      <c r="J1006" s="474"/>
      <c r="K1006" s="494"/>
      <c r="L1006" s="496" t="str">
        <f>IF(AND('1B Tableau financier'!$K$2&lt;&gt;"Pôle",C1006&lt;&gt;""),1,"")</f>
        <v/>
      </c>
      <c r="M1006" s="501" t="str">
        <f t="shared" si="159"/>
        <v/>
      </c>
      <c r="N1006" s="502" t="str">
        <f t="shared" si="160"/>
        <v/>
      </c>
      <c r="O1006" s="501" t="str">
        <f t="shared" si="155"/>
        <v/>
      </c>
      <c r="P1006" s="63" t="str">
        <f t="shared" si="156"/>
        <v/>
      </c>
      <c r="Q1006" s="63"/>
      <c r="R1006" s="63"/>
      <c r="S1006" s="648"/>
    </row>
    <row r="1007" spans="1:19" hidden="1">
      <c r="A1007" s="465"/>
      <c r="B1007" s="466"/>
      <c r="C1007" s="467"/>
      <c r="D1007" s="467"/>
      <c r="E1007" s="468"/>
      <c r="F1007" s="467"/>
      <c r="G1007" s="642"/>
      <c r="H1007" s="379" cm="1">
        <f t="array" ref="H1007">IF(B1007&lt;&gt;"",INDEX(KM!$C$5:$C$20,MATCH(1,($B1007&gt;=KM!$A$5:$A$20)*($B1007&lt;=KM!$B$5:$B$20),0)),0)</f>
        <v>0</v>
      </c>
      <c r="I1007" s="63">
        <f t="shared" si="158"/>
        <v>0</v>
      </c>
      <c r="J1007" s="474"/>
      <c r="K1007" s="494"/>
      <c r="L1007" s="496" t="str">
        <f>IF(AND('1B Tableau financier'!$K$2&lt;&gt;"Pôle",C1007&lt;&gt;""),1,"")</f>
        <v/>
      </c>
      <c r="M1007" s="501" t="str">
        <f t="shared" si="159"/>
        <v/>
      </c>
      <c r="N1007" s="502" t="str">
        <f t="shared" si="160"/>
        <v/>
      </c>
      <c r="O1007" s="501" t="str">
        <f t="shared" si="155"/>
        <v/>
      </c>
      <c r="P1007" s="63" t="str">
        <f t="shared" si="156"/>
        <v/>
      </c>
      <c r="Q1007" s="63"/>
      <c r="R1007" s="63"/>
      <c r="S1007" s="648"/>
    </row>
    <row r="1008" spans="1:19" hidden="1">
      <c r="A1008" s="465"/>
      <c r="B1008" s="466"/>
      <c r="C1008" s="467"/>
      <c r="D1008" s="467"/>
      <c r="E1008" s="468"/>
      <c r="F1008" s="467"/>
      <c r="G1008" s="642"/>
      <c r="H1008" s="379" cm="1">
        <f t="array" ref="H1008">IF(B1008&lt;&gt;"",INDEX(KM!$C$5:$C$20,MATCH(1,($B1008&gt;=KM!$A$5:$A$20)*($B1008&lt;=KM!$B$5:$B$20),0)),0)</f>
        <v>0</v>
      </c>
      <c r="I1008" s="63">
        <f t="shared" si="158"/>
        <v>0</v>
      </c>
      <c r="J1008" s="474"/>
      <c r="K1008" s="494"/>
      <c r="L1008" s="496" t="str">
        <f>IF(AND('1B Tableau financier'!$K$2&lt;&gt;"Pôle",C1008&lt;&gt;""),1,"")</f>
        <v/>
      </c>
      <c r="M1008" s="501" t="str">
        <f t="shared" si="159"/>
        <v/>
      </c>
      <c r="N1008" s="502" t="str">
        <f t="shared" si="160"/>
        <v/>
      </c>
      <c r="O1008" s="501" t="str">
        <f t="shared" si="155"/>
        <v/>
      </c>
      <c r="P1008" s="63" t="str">
        <f t="shared" si="156"/>
        <v/>
      </c>
      <c r="Q1008" s="63"/>
      <c r="R1008" s="63"/>
      <c r="S1008" s="648"/>
    </row>
    <row r="1009" spans="1:19" hidden="1">
      <c r="A1009" s="465"/>
      <c r="B1009" s="466"/>
      <c r="C1009" s="467"/>
      <c r="D1009" s="467"/>
      <c r="E1009" s="468"/>
      <c r="F1009" s="467"/>
      <c r="G1009" s="642"/>
      <c r="H1009" s="379" cm="1">
        <f t="array" ref="H1009">IF(B1009&lt;&gt;"",INDEX(KM!$C$5:$C$20,MATCH(1,($B1009&gt;=KM!$A$5:$A$20)*($B1009&lt;=KM!$B$5:$B$20),0)),0)</f>
        <v>0</v>
      </c>
      <c r="I1009" s="63">
        <f t="shared" si="158"/>
        <v>0</v>
      </c>
      <c r="J1009" s="474"/>
      <c r="K1009" s="494"/>
      <c r="L1009" s="496" t="str">
        <f>IF(AND('1B Tableau financier'!$K$2&lt;&gt;"Pôle",C1009&lt;&gt;""),1,"")</f>
        <v/>
      </c>
      <c r="M1009" s="501" t="str">
        <f t="shared" si="159"/>
        <v/>
      </c>
      <c r="N1009" s="502" t="str">
        <f t="shared" si="160"/>
        <v/>
      </c>
      <c r="O1009" s="501" t="str">
        <f t="shared" si="155"/>
        <v/>
      </c>
      <c r="P1009" s="63" t="str">
        <f t="shared" si="156"/>
        <v/>
      </c>
      <c r="Q1009" s="63"/>
      <c r="R1009" s="63"/>
      <c r="S1009" s="648"/>
    </row>
    <row r="1010" spans="1:19" hidden="1">
      <c r="A1010" s="465"/>
      <c r="B1010" s="466"/>
      <c r="C1010" s="467"/>
      <c r="D1010" s="467"/>
      <c r="E1010" s="468"/>
      <c r="F1010" s="467"/>
      <c r="G1010" s="642"/>
      <c r="H1010" s="379" cm="1">
        <f t="array" ref="H1010">IF(B1010&lt;&gt;"",INDEX(KM!$C$5:$C$20,MATCH(1,($B1010&gt;=KM!$A$5:$A$20)*($B1010&lt;=KM!$B$5:$B$20),0)),0)</f>
        <v>0</v>
      </c>
      <c r="I1010" s="63">
        <f t="shared" si="158"/>
        <v>0</v>
      </c>
      <c r="J1010" s="474"/>
      <c r="K1010" s="494"/>
      <c r="L1010" s="496" t="str">
        <f>IF(AND('1B Tableau financier'!$K$2&lt;&gt;"Pôle",C1010&lt;&gt;""),1,"")</f>
        <v/>
      </c>
      <c r="M1010" s="501" t="str">
        <f t="shared" si="159"/>
        <v/>
      </c>
      <c r="N1010" s="502" t="str">
        <f t="shared" si="160"/>
        <v/>
      </c>
      <c r="O1010" s="501" t="str">
        <f t="shared" si="155"/>
        <v/>
      </c>
      <c r="P1010" s="63" t="str">
        <f t="shared" si="156"/>
        <v/>
      </c>
      <c r="Q1010" s="63"/>
      <c r="R1010" s="63"/>
      <c r="S1010" s="648"/>
    </row>
    <row r="1011" spans="1:19" hidden="1">
      <c r="A1011" s="465"/>
      <c r="B1011" s="466"/>
      <c r="C1011" s="467"/>
      <c r="D1011" s="467"/>
      <c r="E1011" s="468"/>
      <c r="F1011" s="467"/>
      <c r="G1011" s="642"/>
      <c r="H1011" s="379" cm="1">
        <f t="array" ref="H1011">IF(B1011&lt;&gt;"",INDEX(KM!$C$5:$C$20,MATCH(1,($B1011&gt;=KM!$A$5:$A$20)*($B1011&lt;=KM!$B$5:$B$20),0)),0)</f>
        <v>0</v>
      </c>
      <c r="I1011" s="63">
        <f t="shared" si="158"/>
        <v>0</v>
      </c>
      <c r="J1011" s="474"/>
      <c r="K1011" s="494"/>
      <c r="L1011" s="496" t="str">
        <f>IF(AND('1B Tableau financier'!$K$2&lt;&gt;"Pôle",C1011&lt;&gt;""),1,"")</f>
        <v/>
      </c>
      <c r="M1011" s="501" t="str">
        <f t="shared" si="159"/>
        <v/>
      </c>
      <c r="N1011" s="502" t="str">
        <f t="shared" si="160"/>
        <v/>
      </c>
      <c r="O1011" s="501" t="str">
        <f t="shared" si="155"/>
        <v/>
      </c>
      <c r="P1011" s="63" t="str">
        <f t="shared" si="156"/>
        <v/>
      </c>
      <c r="Q1011" s="63"/>
      <c r="R1011" s="63"/>
      <c r="S1011" s="648"/>
    </row>
    <row r="1012" spans="1:19" hidden="1">
      <c r="A1012" s="465"/>
      <c r="B1012" s="466"/>
      <c r="C1012" s="467"/>
      <c r="D1012" s="467"/>
      <c r="E1012" s="468"/>
      <c r="F1012" s="467"/>
      <c r="G1012" s="642"/>
      <c r="H1012" s="379" cm="1">
        <f t="array" ref="H1012">IF(B1012&lt;&gt;"",INDEX(KM!$C$5:$C$20,MATCH(1,($B1012&gt;=KM!$A$5:$A$20)*($B1012&lt;=KM!$B$5:$B$20),0)),0)</f>
        <v>0</v>
      </c>
      <c r="I1012" s="63">
        <f t="shared" si="158"/>
        <v>0</v>
      </c>
      <c r="J1012" s="474"/>
      <c r="K1012" s="494"/>
      <c r="L1012" s="496" t="str">
        <f>IF(AND('1B Tableau financier'!$K$2&lt;&gt;"Pôle",C1012&lt;&gt;""),1,"")</f>
        <v/>
      </c>
      <c r="M1012" s="501" t="str">
        <f t="shared" si="159"/>
        <v/>
      </c>
      <c r="N1012" s="502" t="str">
        <f t="shared" si="160"/>
        <v/>
      </c>
      <c r="O1012" s="501" t="str">
        <f t="shared" si="155"/>
        <v/>
      </c>
      <c r="P1012" s="63" t="str">
        <f t="shared" si="156"/>
        <v/>
      </c>
      <c r="Q1012" s="63"/>
      <c r="R1012" s="63"/>
      <c r="S1012" s="648"/>
    </row>
    <row r="1013" spans="1:19" hidden="1">
      <c r="A1013" s="465"/>
      <c r="B1013" s="466"/>
      <c r="C1013" s="467"/>
      <c r="D1013" s="467"/>
      <c r="E1013" s="468"/>
      <c r="F1013" s="467"/>
      <c r="G1013" s="642"/>
      <c r="H1013" s="379" cm="1">
        <f t="array" ref="H1013">IF(B1013&lt;&gt;"",INDEX(KM!$C$5:$C$20,MATCH(1,($B1013&gt;=KM!$A$5:$A$20)*($B1013&lt;=KM!$B$5:$B$20),0)),0)</f>
        <v>0</v>
      </c>
      <c r="I1013" s="63">
        <f t="shared" si="158"/>
        <v>0</v>
      </c>
      <c r="J1013" s="474"/>
      <c r="K1013" s="494"/>
      <c r="L1013" s="496" t="str">
        <f>IF(AND('1B Tableau financier'!$K$2&lt;&gt;"Pôle",C1013&lt;&gt;""),1,"")</f>
        <v/>
      </c>
      <c r="M1013" s="501" t="str">
        <f t="shared" si="159"/>
        <v/>
      </c>
      <c r="N1013" s="502" t="str">
        <f t="shared" si="160"/>
        <v/>
      </c>
      <c r="O1013" s="501" t="str">
        <f t="shared" si="155"/>
        <v/>
      </c>
      <c r="P1013" s="63" t="str">
        <f t="shared" si="156"/>
        <v/>
      </c>
      <c r="Q1013" s="63"/>
      <c r="R1013" s="63"/>
      <c r="S1013" s="648"/>
    </row>
    <row r="1014" spans="1:19" hidden="1">
      <c r="A1014" s="465"/>
      <c r="B1014" s="466"/>
      <c r="C1014" s="467"/>
      <c r="D1014" s="467"/>
      <c r="E1014" s="468"/>
      <c r="F1014" s="467"/>
      <c r="G1014" s="642"/>
      <c r="H1014" s="379" cm="1">
        <f t="array" ref="H1014">IF(B1014&lt;&gt;"",INDEX(KM!$C$5:$C$20,MATCH(1,($B1014&gt;=KM!$A$5:$A$20)*($B1014&lt;=KM!$B$5:$B$20),0)),0)</f>
        <v>0</v>
      </c>
      <c r="I1014" s="63">
        <f t="shared" si="158"/>
        <v>0</v>
      </c>
      <c r="J1014" s="474"/>
      <c r="K1014" s="494"/>
      <c r="L1014" s="496" t="str">
        <f>IF(AND('1B Tableau financier'!$K$2&lt;&gt;"Pôle",C1014&lt;&gt;""),1,"")</f>
        <v/>
      </c>
      <c r="M1014" s="501" t="str">
        <f t="shared" si="159"/>
        <v/>
      </c>
      <c r="N1014" s="502" t="str">
        <f t="shared" si="160"/>
        <v/>
      </c>
      <c r="O1014" s="501" t="str">
        <f t="shared" si="155"/>
        <v/>
      </c>
      <c r="P1014" s="63" t="str">
        <f t="shared" si="156"/>
        <v/>
      </c>
      <c r="Q1014" s="63"/>
      <c r="R1014" s="63"/>
      <c r="S1014" s="648"/>
    </row>
    <row r="1015" spans="1:19" hidden="1">
      <c r="A1015" s="469"/>
      <c r="B1015" s="466"/>
      <c r="C1015" s="467"/>
      <c r="D1015" s="467"/>
      <c r="E1015" s="468"/>
      <c r="F1015" s="467"/>
      <c r="G1015" s="642"/>
      <c r="H1015" s="379" cm="1">
        <f t="array" ref="H1015">IF(B1015&lt;&gt;"",INDEX(KM!$C$5:$C$20,MATCH(1,($B1015&gt;=KM!$A$5:$A$20)*($B1015&lt;=KM!$B$5:$B$20),0)),0)</f>
        <v>0</v>
      </c>
      <c r="I1015" s="63">
        <f t="shared" si="158"/>
        <v>0</v>
      </c>
      <c r="J1015" s="474"/>
      <c r="K1015" s="494"/>
      <c r="L1015" s="496" t="str">
        <f>IF(AND('1B Tableau financier'!$K$2&lt;&gt;"Pôle",C1015&lt;&gt;""),1,"")</f>
        <v/>
      </c>
      <c r="M1015" s="501" t="str">
        <f t="shared" si="159"/>
        <v/>
      </c>
      <c r="N1015" s="502" t="str">
        <f t="shared" si="160"/>
        <v/>
      </c>
      <c r="O1015" s="501" t="str">
        <f t="shared" si="155"/>
        <v/>
      </c>
      <c r="P1015" s="63" t="str">
        <f t="shared" si="156"/>
        <v/>
      </c>
      <c r="Q1015" s="63"/>
      <c r="R1015" s="63"/>
      <c r="S1015" s="648"/>
    </row>
    <row r="1016" spans="1:19" hidden="1">
      <c r="A1016" s="465"/>
      <c r="B1016" s="466"/>
      <c r="C1016" s="467"/>
      <c r="D1016" s="467"/>
      <c r="E1016" s="468"/>
      <c r="F1016" s="467"/>
      <c r="G1016" s="642"/>
      <c r="H1016" s="379" cm="1">
        <f t="array" ref="H1016">IF(B1016&lt;&gt;"",INDEX(KM!$C$5:$C$20,MATCH(1,($B1016&gt;=KM!$A$5:$A$20)*($B1016&lt;=KM!$B$5:$B$20),0)),0)</f>
        <v>0</v>
      </c>
      <c r="I1016" s="63">
        <f t="shared" si="158"/>
        <v>0</v>
      </c>
      <c r="J1016" s="474"/>
      <c r="K1016" s="494"/>
      <c r="L1016" s="496" t="str">
        <f>IF(AND('1B Tableau financier'!$K$2&lt;&gt;"Pôle",C1016&lt;&gt;""),1,"")</f>
        <v/>
      </c>
      <c r="M1016" s="501" t="str">
        <f t="shared" si="159"/>
        <v/>
      </c>
      <c r="N1016" s="502" t="str">
        <f t="shared" si="160"/>
        <v/>
      </c>
      <c r="O1016" s="501" t="str">
        <f t="shared" si="155"/>
        <v/>
      </c>
      <c r="P1016" s="63" t="str">
        <f t="shared" si="156"/>
        <v/>
      </c>
      <c r="Q1016" s="63"/>
      <c r="R1016" s="63"/>
      <c r="S1016" s="648"/>
    </row>
    <row r="1017" spans="1:19" hidden="1">
      <c r="A1017" s="465"/>
      <c r="B1017" s="466"/>
      <c r="C1017" s="467"/>
      <c r="D1017" s="467"/>
      <c r="E1017" s="468"/>
      <c r="F1017" s="467"/>
      <c r="G1017" s="642"/>
      <c r="H1017" s="379" cm="1">
        <f t="array" ref="H1017">IF(B1017&lt;&gt;"",INDEX(KM!$C$5:$C$20,MATCH(1,($B1017&gt;=KM!$A$5:$A$20)*($B1017&lt;=KM!$B$5:$B$20),0)),0)</f>
        <v>0</v>
      </c>
      <c r="I1017" s="63">
        <f t="shared" si="158"/>
        <v>0</v>
      </c>
      <c r="J1017" s="474"/>
      <c r="K1017" s="494"/>
      <c r="L1017" s="496" t="str">
        <f>IF(AND('1B Tableau financier'!$K$2&lt;&gt;"Pôle",C1017&lt;&gt;""),1,"")</f>
        <v/>
      </c>
      <c r="M1017" s="501" t="str">
        <f t="shared" si="159"/>
        <v/>
      </c>
      <c r="N1017" s="502" t="str">
        <f t="shared" si="160"/>
        <v/>
      </c>
      <c r="O1017" s="501" t="str">
        <f t="shared" si="155"/>
        <v/>
      </c>
      <c r="P1017" s="63" t="str">
        <f t="shared" si="156"/>
        <v/>
      </c>
      <c r="Q1017" s="63"/>
      <c r="R1017" s="63"/>
      <c r="S1017" s="648"/>
    </row>
    <row r="1018" spans="1:19" hidden="1">
      <c r="A1018" s="465"/>
      <c r="B1018" s="466"/>
      <c r="C1018" s="467"/>
      <c r="D1018" s="467"/>
      <c r="E1018" s="468"/>
      <c r="F1018" s="467"/>
      <c r="G1018" s="642"/>
      <c r="H1018" s="379" cm="1">
        <f t="array" ref="H1018">IF(B1018&lt;&gt;"",INDEX(KM!$C$5:$C$20,MATCH(1,($B1018&gt;=KM!$A$5:$A$20)*($B1018&lt;=KM!$B$5:$B$20),0)),0)</f>
        <v>0</v>
      </c>
      <c r="I1018" s="63">
        <f t="shared" si="158"/>
        <v>0</v>
      </c>
      <c r="J1018" s="474"/>
      <c r="K1018" s="494"/>
      <c r="L1018" s="496" t="str">
        <f>IF(AND('1B Tableau financier'!$K$2&lt;&gt;"Pôle",C1018&lt;&gt;""),1,"")</f>
        <v/>
      </c>
      <c r="M1018" s="501" t="str">
        <f t="shared" si="159"/>
        <v/>
      </c>
      <c r="N1018" s="502" t="str">
        <f t="shared" si="160"/>
        <v/>
      </c>
      <c r="O1018" s="501" t="str">
        <f t="shared" si="155"/>
        <v/>
      </c>
      <c r="P1018" s="63" t="str">
        <f t="shared" si="156"/>
        <v/>
      </c>
      <c r="Q1018" s="63"/>
      <c r="R1018" s="63"/>
      <c r="S1018" s="648"/>
    </row>
    <row r="1019" spans="1:19" hidden="1">
      <c r="A1019" s="465"/>
      <c r="B1019" s="466"/>
      <c r="C1019" s="467"/>
      <c r="D1019" s="467"/>
      <c r="E1019" s="468"/>
      <c r="F1019" s="467"/>
      <c r="G1019" s="642"/>
      <c r="H1019" s="379" cm="1">
        <f t="array" ref="H1019">IF(B1019&lt;&gt;"",INDEX(KM!$C$5:$C$20,MATCH(1,($B1019&gt;=KM!$A$5:$A$20)*($B1019&lt;=KM!$B$5:$B$20),0)),0)</f>
        <v>0</v>
      </c>
      <c r="I1019" s="63">
        <f t="shared" si="158"/>
        <v>0</v>
      </c>
      <c r="J1019" s="474"/>
      <c r="K1019" s="494"/>
      <c r="L1019" s="496" t="str">
        <f>IF(AND('1B Tableau financier'!$K$2&lt;&gt;"Pôle",C1019&lt;&gt;""),1,"")</f>
        <v/>
      </c>
      <c r="M1019" s="501" t="str">
        <f t="shared" si="159"/>
        <v/>
      </c>
      <c r="N1019" s="502" t="str">
        <f t="shared" si="160"/>
        <v/>
      </c>
      <c r="O1019" s="501" t="str">
        <f t="shared" si="155"/>
        <v/>
      </c>
      <c r="P1019" s="63" t="str">
        <f t="shared" si="156"/>
        <v/>
      </c>
      <c r="Q1019" s="63"/>
      <c r="R1019" s="63"/>
      <c r="S1019" s="648"/>
    </row>
    <row r="1020" spans="1:19" hidden="1">
      <c r="A1020" s="465"/>
      <c r="B1020" s="466"/>
      <c r="C1020" s="467"/>
      <c r="D1020" s="467"/>
      <c r="E1020" s="468"/>
      <c r="F1020" s="467"/>
      <c r="G1020" s="642"/>
      <c r="H1020" s="379" cm="1">
        <f t="array" ref="H1020">IF(B1020&lt;&gt;"",INDEX(KM!$C$5:$C$20,MATCH(1,($B1020&gt;=KM!$A$5:$A$20)*($B1020&lt;=KM!$B$5:$B$20),0)),0)</f>
        <v>0</v>
      </c>
      <c r="I1020" s="63">
        <f t="shared" si="157"/>
        <v>0</v>
      </c>
      <c r="J1020" s="474"/>
      <c r="K1020" s="494"/>
      <c r="L1020" s="496" t="str">
        <f>IF(AND('1B Tableau financier'!$K$2&lt;&gt;"Pôle",C1020&lt;&gt;""),1,"")</f>
        <v/>
      </c>
      <c r="M1020" s="501" t="str">
        <f t="shared" si="153"/>
        <v/>
      </c>
      <c r="N1020" s="502" t="str">
        <f t="shared" si="154"/>
        <v/>
      </c>
      <c r="O1020" s="501" t="str">
        <f t="shared" si="155"/>
        <v/>
      </c>
      <c r="P1020" s="63" t="str">
        <f t="shared" si="156"/>
        <v/>
      </c>
      <c r="Q1020" s="63"/>
      <c r="R1020" s="63"/>
      <c r="S1020" s="648"/>
    </row>
    <row r="1021" spans="1:19" hidden="1">
      <c r="A1021" s="465"/>
      <c r="B1021" s="466"/>
      <c r="C1021" s="467"/>
      <c r="D1021" s="467"/>
      <c r="E1021" s="468"/>
      <c r="F1021" s="467"/>
      <c r="G1021" s="642"/>
      <c r="H1021" s="379" cm="1">
        <f t="array" ref="H1021">IF(B1021&lt;&gt;"",INDEX(KM!$C$5:$C$20,MATCH(1,($B1021&gt;=KM!$A$5:$A$20)*($B1021&lt;=KM!$B$5:$B$20),0)),0)</f>
        <v>0</v>
      </c>
      <c r="I1021" s="63">
        <f t="shared" si="157"/>
        <v>0</v>
      </c>
      <c r="J1021" s="474"/>
      <c r="K1021" s="494"/>
      <c r="L1021" s="496" t="str">
        <f>IF(AND('1B Tableau financier'!$K$2&lt;&gt;"Pôle",C1021&lt;&gt;""),1,"")</f>
        <v/>
      </c>
      <c r="M1021" s="501" t="str">
        <f t="shared" si="153"/>
        <v/>
      </c>
      <c r="N1021" s="502" t="str">
        <f t="shared" si="154"/>
        <v/>
      </c>
      <c r="O1021" s="501" t="str">
        <f t="shared" si="155"/>
        <v/>
      </c>
      <c r="P1021" s="63" t="str">
        <f t="shared" si="156"/>
        <v/>
      </c>
      <c r="Q1021" s="63"/>
      <c r="R1021" s="63"/>
      <c r="S1021" s="648"/>
    </row>
    <row r="1022" spans="1:19" hidden="1">
      <c r="A1022" s="465"/>
      <c r="B1022" s="466"/>
      <c r="C1022" s="467"/>
      <c r="D1022" s="467"/>
      <c r="E1022" s="468"/>
      <c r="F1022" s="467"/>
      <c r="G1022" s="642"/>
      <c r="H1022" s="379" cm="1">
        <f t="array" ref="H1022">IF(B1022&lt;&gt;"",INDEX(KM!$C$5:$C$20,MATCH(1,($B1022&gt;=KM!$A$5:$A$20)*($B1022&lt;=KM!$B$5:$B$20),0)),0)</f>
        <v>0</v>
      </c>
      <c r="I1022" s="63">
        <f t="shared" si="157"/>
        <v>0</v>
      </c>
      <c r="J1022" s="474"/>
      <c r="K1022" s="494"/>
      <c r="L1022" s="496" t="str">
        <f>IF(AND('1B Tableau financier'!$K$2&lt;&gt;"Pôle",C1022&lt;&gt;""),1,"")</f>
        <v/>
      </c>
      <c r="M1022" s="501" t="str">
        <f t="shared" si="153"/>
        <v/>
      </c>
      <c r="N1022" s="502" t="str">
        <f t="shared" si="154"/>
        <v/>
      </c>
      <c r="O1022" s="501" t="str">
        <f t="shared" si="155"/>
        <v/>
      </c>
      <c r="P1022" s="63" t="str">
        <f t="shared" si="156"/>
        <v/>
      </c>
      <c r="Q1022" s="63"/>
      <c r="R1022" s="63"/>
      <c r="S1022" s="648"/>
    </row>
    <row r="1023" spans="1:19" hidden="1">
      <c r="A1023" s="465"/>
      <c r="B1023" s="466"/>
      <c r="C1023" s="467"/>
      <c r="D1023" s="467"/>
      <c r="E1023" s="468"/>
      <c r="F1023" s="467"/>
      <c r="G1023" s="642"/>
      <c r="H1023" s="379" cm="1">
        <f t="array" ref="H1023">IF(B1023&lt;&gt;"",INDEX(KM!$C$5:$C$20,MATCH(1,($B1023&gt;=KM!$A$5:$A$20)*($B1023&lt;=KM!$B$5:$B$20),0)),0)</f>
        <v>0</v>
      </c>
      <c r="I1023" s="63">
        <f t="shared" si="157"/>
        <v>0</v>
      </c>
      <c r="J1023" s="474"/>
      <c r="K1023" s="494"/>
      <c r="L1023" s="496" t="str">
        <f>IF(AND('1B Tableau financier'!$K$2&lt;&gt;"Pôle",C1023&lt;&gt;""),1,"")</f>
        <v/>
      </c>
      <c r="M1023" s="501" t="str">
        <f t="shared" si="153"/>
        <v/>
      </c>
      <c r="N1023" s="502" t="str">
        <f t="shared" si="154"/>
        <v/>
      </c>
      <c r="O1023" s="501" t="str">
        <f t="shared" si="155"/>
        <v/>
      </c>
      <c r="P1023" s="63" t="str">
        <f t="shared" si="156"/>
        <v/>
      </c>
      <c r="Q1023" s="63"/>
      <c r="R1023" s="63"/>
      <c r="S1023" s="648"/>
    </row>
    <row r="1024" spans="1:19" hidden="1">
      <c r="A1024" s="465"/>
      <c r="B1024" s="466"/>
      <c r="C1024" s="467"/>
      <c r="D1024" s="467"/>
      <c r="E1024" s="468"/>
      <c r="F1024" s="467"/>
      <c r="G1024" s="642"/>
      <c r="H1024" s="379" cm="1">
        <f t="array" ref="H1024">IF(B1024&lt;&gt;"",INDEX(KM!$C$5:$C$20,MATCH(1,($B1024&gt;=KM!$A$5:$A$20)*($B1024&lt;=KM!$B$5:$B$20),0)),0)</f>
        <v>0</v>
      </c>
      <c r="I1024" s="63">
        <f t="shared" si="157"/>
        <v>0</v>
      </c>
      <c r="J1024" s="474"/>
      <c r="K1024" s="494"/>
      <c r="L1024" s="496" t="str">
        <f>IF(AND('1B Tableau financier'!$K$2&lt;&gt;"Pôle",C1024&lt;&gt;""),1,"")</f>
        <v/>
      </c>
      <c r="M1024" s="501" t="str">
        <f t="shared" si="153"/>
        <v/>
      </c>
      <c r="N1024" s="502" t="str">
        <f t="shared" si="154"/>
        <v/>
      </c>
      <c r="O1024" s="501" t="str">
        <f t="shared" si="155"/>
        <v/>
      </c>
      <c r="P1024" s="63" t="str">
        <f t="shared" si="156"/>
        <v/>
      </c>
      <c r="Q1024" s="63"/>
      <c r="R1024" s="63"/>
      <c r="S1024" s="648"/>
    </row>
    <row r="1025" spans="1:19" hidden="1">
      <c r="A1025" s="465"/>
      <c r="B1025" s="466"/>
      <c r="C1025" s="467"/>
      <c r="D1025" s="467"/>
      <c r="E1025" s="468"/>
      <c r="F1025" s="467"/>
      <c r="G1025" s="642"/>
      <c r="H1025" s="379" cm="1">
        <f t="array" ref="H1025">IF(B1025&lt;&gt;"",INDEX(KM!$C$5:$C$20,MATCH(1,($B1025&gt;=KM!$A$5:$A$20)*($B1025&lt;=KM!$B$5:$B$20),0)),0)</f>
        <v>0</v>
      </c>
      <c r="I1025" s="63">
        <f t="shared" si="157"/>
        <v>0</v>
      </c>
      <c r="J1025" s="474"/>
      <c r="K1025" s="494"/>
      <c r="L1025" s="496" t="str">
        <f>IF(AND('1B Tableau financier'!$K$2&lt;&gt;"Pôle",C1025&lt;&gt;""),1,"")</f>
        <v/>
      </c>
      <c r="M1025" s="501" t="str">
        <f t="shared" si="153"/>
        <v/>
      </c>
      <c r="N1025" s="502" t="str">
        <f t="shared" si="154"/>
        <v/>
      </c>
      <c r="O1025" s="501" t="str">
        <f t="shared" si="155"/>
        <v/>
      </c>
      <c r="P1025" s="63" t="str">
        <f t="shared" si="156"/>
        <v/>
      </c>
      <c r="Q1025" s="63"/>
      <c r="R1025" s="63"/>
      <c r="S1025" s="648"/>
    </row>
    <row r="1026" spans="1:19" hidden="1">
      <c r="A1026" s="465"/>
      <c r="B1026" s="466"/>
      <c r="C1026" s="467"/>
      <c r="D1026" s="467"/>
      <c r="E1026" s="468"/>
      <c r="F1026" s="467"/>
      <c r="G1026" s="642"/>
      <c r="H1026" s="379" cm="1">
        <f t="array" ref="H1026">IF(B1026&lt;&gt;"",INDEX(KM!$C$5:$C$20,MATCH(1,($B1026&gt;=KM!$A$5:$A$20)*($B1026&lt;=KM!$B$5:$B$20),0)),0)</f>
        <v>0</v>
      </c>
      <c r="I1026" s="63">
        <f t="shared" si="157"/>
        <v>0</v>
      </c>
      <c r="J1026" s="474"/>
      <c r="K1026" s="494"/>
      <c r="L1026" s="496" t="str">
        <f>IF(AND('1B Tableau financier'!$K$2&lt;&gt;"Pôle",C1026&lt;&gt;""),1,"")</f>
        <v/>
      </c>
      <c r="M1026" s="501" t="str">
        <f t="shared" si="153"/>
        <v/>
      </c>
      <c r="N1026" s="502" t="str">
        <f t="shared" si="154"/>
        <v/>
      </c>
      <c r="O1026" s="501" t="str">
        <f t="shared" si="155"/>
        <v/>
      </c>
      <c r="P1026" s="63" t="str">
        <f t="shared" si="156"/>
        <v/>
      </c>
      <c r="Q1026" s="63"/>
      <c r="R1026" s="63"/>
      <c r="S1026" s="648"/>
    </row>
    <row r="1027" spans="1:19" hidden="1">
      <c r="A1027" s="465"/>
      <c r="B1027" s="466"/>
      <c r="C1027" s="467"/>
      <c r="D1027" s="467"/>
      <c r="E1027" s="468"/>
      <c r="F1027" s="467"/>
      <c r="G1027" s="642"/>
      <c r="H1027" s="379" cm="1">
        <f t="array" ref="H1027">IF(B1027&lt;&gt;"",INDEX(KM!$C$5:$C$20,MATCH(1,($B1027&gt;=KM!$A$5:$A$20)*($B1027&lt;=KM!$B$5:$B$20),0)),0)</f>
        <v>0</v>
      </c>
      <c r="I1027" s="63">
        <f t="shared" ref="I1027:I1046" si="161">G1027*H1027</f>
        <v>0</v>
      </c>
      <c r="J1027" s="474"/>
      <c r="K1027" s="494"/>
      <c r="L1027" s="496" t="str">
        <f>IF(AND('1B Tableau financier'!$K$2&lt;&gt;"Pôle",C1027&lt;&gt;""),1,"")</f>
        <v/>
      </c>
      <c r="M1027" s="501" t="str">
        <f t="shared" ref="M1027:M1046" si="162">IF(L1027=1,I1027+J1027+K1027,"")</f>
        <v/>
      </c>
      <c r="N1027" s="502" t="str">
        <f t="shared" ref="N1027:N1046" si="163">IF(L1027=2,(I1027+J1027+K1027)/2,"")</f>
        <v/>
      </c>
      <c r="O1027" s="501" t="str">
        <f t="shared" si="155"/>
        <v/>
      </c>
      <c r="P1027" s="63" t="str">
        <f t="shared" si="156"/>
        <v/>
      </c>
      <c r="Q1027" s="63"/>
      <c r="R1027" s="63"/>
      <c r="S1027" s="648"/>
    </row>
    <row r="1028" spans="1:19" hidden="1">
      <c r="A1028" s="465"/>
      <c r="B1028" s="466"/>
      <c r="C1028" s="467"/>
      <c r="D1028" s="467"/>
      <c r="E1028" s="468"/>
      <c r="F1028" s="467"/>
      <c r="G1028" s="642"/>
      <c r="H1028" s="379" cm="1">
        <f t="array" ref="H1028">IF(B1028&lt;&gt;"",INDEX(KM!$C$5:$C$20,MATCH(1,($B1028&gt;=KM!$A$5:$A$20)*($B1028&lt;=KM!$B$5:$B$20),0)),0)</f>
        <v>0</v>
      </c>
      <c r="I1028" s="63">
        <f t="shared" si="161"/>
        <v>0</v>
      </c>
      <c r="J1028" s="474"/>
      <c r="K1028" s="494"/>
      <c r="L1028" s="496" t="str">
        <f>IF(AND('1B Tableau financier'!$K$2&lt;&gt;"Pôle",C1028&lt;&gt;""),1,"")</f>
        <v/>
      </c>
      <c r="M1028" s="501" t="str">
        <f t="shared" si="162"/>
        <v/>
      </c>
      <c r="N1028" s="502" t="str">
        <f t="shared" si="163"/>
        <v/>
      </c>
      <c r="O1028" s="501" t="str">
        <f t="shared" si="155"/>
        <v/>
      </c>
      <c r="P1028" s="63" t="str">
        <f t="shared" si="156"/>
        <v/>
      </c>
      <c r="Q1028" s="63"/>
      <c r="R1028" s="63"/>
      <c r="S1028" s="648"/>
    </row>
    <row r="1029" spans="1:19" hidden="1">
      <c r="A1029" s="465"/>
      <c r="B1029" s="466"/>
      <c r="C1029" s="467"/>
      <c r="D1029" s="467"/>
      <c r="E1029" s="468"/>
      <c r="F1029" s="467"/>
      <c r="G1029" s="642"/>
      <c r="H1029" s="379" cm="1">
        <f t="array" ref="H1029">IF(B1029&lt;&gt;"",INDEX(KM!$C$5:$C$20,MATCH(1,($B1029&gt;=KM!$A$5:$A$20)*($B1029&lt;=KM!$B$5:$B$20),0)),0)</f>
        <v>0</v>
      </c>
      <c r="I1029" s="63">
        <f t="shared" si="161"/>
        <v>0</v>
      </c>
      <c r="J1029" s="474"/>
      <c r="K1029" s="494"/>
      <c r="L1029" s="496" t="str">
        <f>IF(AND('1B Tableau financier'!$K$2&lt;&gt;"Pôle",C1029&lt;&gt;""),1,"")</f>
        <v/>
      </c>
      <c r="M1029" s="501" t="str">
        <f t="shared" si="162"/>
        <v/>
      </c>
      <c r="N1029" s="502" t="str">
        <f t="shared" si="163"/>
        <v/>
      </c>
      <c r="O1029" s="501" t="str">
        <f t="shared" si="155"/>
        <v/>
      </c>
      <c r="P1029" s="63" t="str">
        <f t="shared" si="156"/>
        <v/>
      </c>
      <c r="Q1029" s="63"/>
      <c r="R1029" s="63"/>
      <c r="S1029" s="648"/>
    </row>
    <row r="1030" spans="1:19" hidden="1">
      <c r="A1030" s="465"/>
      <c r="B1030" s="466"/>
      <c r="C1030" s="467"/>
      <c r="D1030" s="467"/>
      <c r="E1030" s="468"/>
      <c r="F1030" s="467"/>
      <c r="G1030" s="642"/>
      <c r="H1030" s="379" cm="1">
        <f t="array" ref="H1030">IF(B1030&lt;&gt;"",INDEX(KM!$C$5:$C$20,MATCH(1,($B1030&gt;=KM!$A$5:$A$20)*($B1030&lt;=KM!$B$5:$B$20),0)),0)</f>
        <v>0</v>
      </c>
      <c r="I1030" s="63">
        <f t="shared" si="161"/>
        <v>0</v>
      </c>
      <c r="J1030" s="474"/>
      <c r="K1030" s="494"/>
      <c r="L1030" s="496" t="str">
        <f>IF(AND('1B Tableau financier'!$K$2&lt;&gt;"Pôle",C1030&lt;&gt;""),1,"")</f>
        <v/>
      </c>
      <c r="M1030" s="501" t="str">
        <f t="shared" si="162"/>
        <v/>
      </c>
      <c r="N1030" s="502" t="str">
        <f t="shared" si="163"/>
        <v/>
      </c>
      <c r="O1030" s="501" t="str">
        <f t="shared" si="155"/>
        <v/>
      </c>
      <c r="P1030" s="63" t="str">
        <f t="shared" si="156"/>
        <v/>
      </c>
      <c r="Q1030" s="63"/>
      <c r="R1030" s="63"/>
      <c r="S1030" s="648"/>
    </row>
    <row r="1031" spans="1:19" hidden="1">
      <c r="A1031" s="465"/>
      <c r="B1031" s="466"/>
      <c r="C1031" s="467"/>
      <c r="D1031" s="467"/>
      <c r="E1031" s="468"/>
      <c r="F1031" s="467"/>
      <c r="G1031" s="642"/>
      <c r="H1031" s="379" cm="1">
        <f t="array" ref="H1031">IF(B1031&lt;&gt;"",INDEX(KM!$C$5:$C$20,MATCH(1,($B1031&gt;=KM!$A$5:$A$20)*($B1031&lt;=KM!$B$5:$B$20),0)),0)</f>
        <v>0</v>
      </c>
      <c r="I1031" s="63">
        <f t="shared" si="161"/>
        <v>0</v>
      </c>
      <c r="J1031" s="474"/>
      <c r="K1031" s="494"/>
      <c r="L1031" s="496" t="str">
        <f>IF(AND('1B Tableau financier'!$K$2&lt;&gt;"Pôle",C1031&lt;&gt;""),1,"")</f>
        <v/>
      </c>
      <c r="M1031" s="501" t="str">
        <f t="shared" si="162"/>
        <v/>
      </c>
      <c r="N1031" s="502" t="str">
        <f t="shared" si="163"/>
        <v/>
      </c>
      <c r="O1031" s="501" t="str">
        <f t="shared" si="155"/>
        <v/>
      </c>
      <c r="P1031" s="63" t="str">
        <f t="shared" si="156"/>
        <v/>
      </c>
      <c r="Q1031" s="63"/>
      <c r="R1031" s="63"/>
      <c r="S1031" s="648"/>
    </row>
    <row r="1032" spans="1:19" hidden="1">
      <c r="A1032" s="465"/>
      <c r="B1032" s="466"/>
      <c r="C1032" s="467"/>
      <c r="D1032" s="467"/>
      <c r="E1032" s="468"/>
      <c r="F1032" s="467"/>
      <c r="G1032" s="642"/>
      <c r="H1032" s="379" cm="1">
        <f t="array" ref="H1032">IF(B1032&lt;&gt;"",INDEX(KM!$C$5:$C$20,MATCH(1,($B1032&gt;=KM!$A$5:$A$20)*($B1032&lt;=KM!$B$5:$B$20),0)),0)</f>
        <v>0</v>
      </c>
      <c r="I1032" s="63">
        <f t="shared" si="161"/>
        <v>0</v>
      </c>
      <c r="J1032" s="474"/>
      <c r="K1032" s="494"/>
      <c r="L1032" s="496" t="str">
        <f>IF(AND('1B Tableau financier'!$K$2&lt;&gt;"Pôle",C1032&lt;&gt;""),1,"")</f>
        <v/>
      </c>
      <c r="M1032" s="501" t="str">
        <f t="shared" si="162"/>
        <v/>
      </c>
      <c r="N1032" s="502" t="str">
        <f t="shared" si="163"/>
        <v/>
      </c>
      <c r="O1032" s="501" t="str">
        <f t="shared" si="155"/>
        <v/>
      </c>
      <c r="P1032" s="63" t="str">
        <f t="shared" si="156"/>
        <v/>
      </c>
      <c r="Q1032" s="63"/>
      <c r="R1032" s="63"/>
      <c r="S1032" s="648"/>
    </row>
    <row r="1033" spans="1:19" hidden="1">
      <c r="A1033" s="465"/>
      <c r="B1033" s="466"/>
      <c r="C1033" s="467"/>
      <c r="D1033" s="467"/>
      <c r="E1033" s="468"/>
      <c r="F1033" s="467"/>
      <c r="G1033" s="642"/>
      <c r="H1033" s="379" cm="1">
        <f t="array" ref="H1033">IF(B1033&lt;&gt;"",INDEX(KM!$C$5:$C$20,MATCH(1,($B1033&gt;=KM!$A$5:$A$20)*($B1033&lt;=KM!$B$5:$B$20),0)),0)</f>
        <v>0</v>
      </c>
      <c r="I1033" s="63">
        <f t="shared" si="161"/>
        <v>0</v>
      </c>
      <c r="J1033" s="474"/>
      <c r="K1033" s="494"/>
      <c r="L1033" s="496" t="str">
        <f>IF(AND('1B Tableau financier'!$K$2&lt;&gt;"Pôle",C1033&lt;&gt;""),1,"")</f>
        <v/>
      </c>
      <c r="M1033" s="501" t="str">
        <f t="shared" si="162"/>
        <v/>
      </c>
      <c r="N1033" s="502" t="str">
        <f t="shared" si="163"/>
        <v/>
      </c>
      <c r="O1033" s="501" t="str">
        <f t="shared" si="155"/>
        <v/>
      </c>
      <c r="P1033" s="63" t="str">
        <f t="shared" si="156"/>
        <v/>
      </c>
      <c r="Q1033" s="63"/>
      <c r="R1033" s="63"/>
      <c r="S1033" s="648"/>
    </row>
    <row r="1034" spans="1:19" hidden="1">
      <c r="A1034" s="465"/>
      <c r="B1034" s="466"/>
      <c r="C1034" s="467"/>
      <c r="D1034" s="467"/>
      <c r="E1034" s="468"/>
      <c r="F1034" s="467"/>
      <c r="G1034" s="642"/>
      <c r="H1034" s="379" cm="1">
        <f t="array" ref="H1034">IF(B1034&lt;&gt;"",INDEX(KM!$C$5:$C$20,MATCH(1,($B1034&gt;=KM!$A$5:$A$20)*($B1034&lt;=KM!$B$5:$B$20),0)),0)</f>
        <v>0</v>
      </c>
      <c r="I1034" s="63">
        <f t="shared" si="161"/>
        <v>0</v>
      </c>
      <c r="J1034" s="474"/>
      <c r="K1034" s="494"/>
      <c r="L1034" s="496" t="str">
        <f>IF(AND('1B Tableau financier'!$K$2&lt;&gt;"Pôle",C1034&lt;&gt;""),1,"")</f>
        <v/>
      </c>
      <c r="M1034" s="501" t="str">
        <f t="shared" si="162"/>
        <v/>
      </c>
      <c r="N1034" s="502" t="str">
        <f t="shared" si="163"/>
        <v/>
      </c>
      <c r="O1034" s="501" t="str">
        <f t="shared" si="155"/>
        <v/>
      </c>
      <c r="P1034" s="63" t="str">
        <f t="shared" si="156"/>
        <v/>
      </c>
      <c r="Q1034" s="63"/>
      <c r="R1034" s="63"/>
      <c r="S1034" s="648"/>
    </row>
    <row r="1035" spans="1:19" hidden="1">
      <c r="A1035" s="465"/>
      <c r="B1035" s="466"/>
      <c r="C1035" s="467"/>
      <c r="D1035" s="467"/>
      <c r="E1035" s="468"/>
      <c r="F1035" s="467"/>
      <c r="G1035" s="642"/>
      <c r="H1035" s="379" cm="1">
        <f t="array" ref="H1035">IF(B1035&lt;&gt;"",INDEX(KM!$C$5:$C$20,MATCH(1,($B1035&gt;=KM!$A$5:$A$20)*($B1035&lt;=KM!$B$5:$B$20),0)),0)</f>
        <v>0</v>
      </c>
      <c r="I1035" s="63">
        <f t="shared" si="161"/>
        <v>0</v>
      </c>
      <c r="J1035" s="474"/>
      <c r="K1035" s="494"/>
      <c r="L1035" s="496" t="str">
        <f>IF(AND('1B Tableau financier'!$K$2&lt;&gt;"Pôle",C1035&lt;&gt;""),1,"")</f>
        <v/>
      </c>
      <c r="M1035" s="501" t="str">
        <f t="shared" si="162"/>
        <v/>
      </c>
      <c r="N1035" s="502" t="str">
        <f t="shared" si="163"/>
        <v/>
      </c>
      <c r="O1035" s="501" t="str">
        <f t="shared" si="155"/>
        <v/>
      </c>
      <c r="P1035" s="63" t="str">
        <f t="shared" si="156"/>
        <v/>
      </c>
      <c r="Q1035" s="63"/>
      <c r="R1035" s="63"/>
      <c r="S1035" s="648"/>
    </row>
    <row r="1036" spans="1:19" hidden="1">
      <c r="A1036" s="465"/>
      <c r="B1036" s="466"/>
      <c r="C1036" s="467"/>
      <c r="D1036" s="467"/>
      <c r="E1036" s="468"/>
      <c r="F1036" s="467"/>
      <c r="G1036" s="642"/>
      <c r="H1036" s="379" cm="1">
        <f t="array" ref="H1036">IF(B1036&lt;&gt;"",INDEX(KM!$C$5:$C$20,MATCH(1,($B1036&gt;=KM!$A$5:$A$20)*($B1036&lt;=KM!$B$5:$B$20),0)),0)</f>
        <v>0</v>
      </c>
      <c r="I1036" s="63">
        <f t="shared" si="161"/>
        <v>0</v>
      </c>
      <c r="J1036" s="474"/>
      <c r="K1036" s="494"/>
      <c r="L1036" s="496" t="str">
        <f>IF(AND('1B Tableau financier'!$K$2&lt;&gt;"Pôle",C1036&lt;&gt;""),1,"")</f>
        <v/>
      </c>
      <c r="M1036" s="501" t="str">
        <f t="shared" si="162"/>
        <v/>
      </c>
      <c r="N1036" s="502" t="str">
        <f t="shared" si="163"/>
        <v/>
      </c>
      <c r="O1036" s="501" t="str">
        <f t="shared" si="155"/>
        <v/>
      </c>
      <c r="P1036" s="63" t="str">
        <f t="shared" si="156"/>
        <v/>
      </c>
      <c r="Q1036" s="63"/>
      <c r="R1036" s="63"/>
      <c r="S1036" s="648"/>
    </row>
    <row r="1037" spans="1:19" hidden="1">
      <c r="A1037" s="465"/>
      <c r="B1037" s="466"/>
      <c r="C1037" s="467"/>
      <c r="D1037" s="467"/>
      <c r="E1037" s="468"/>
      <c r="F1037" s="467"/>
      <c r="G1037" s="642"/>
      <c r="H1037" s="379" cm="1">
        <f t="array" ref="H1037">IF(B1037&lt;&gt;"",INDEX(KM!$C$5:$C$20,MATCH(1,($B1037&gt;=KM!$A$5:$A$20)*($B1037&lt;=KM!$B$5:$B$20),0)),0)</f>
        <v>0</v>
      </c>
      <c r="I1037" s="63">
        <f t="shared" si="161"/>
        <v>0</v>
      </c>
      <c r="J1037" s="474"/>
      <c r="K1037" s="494"/>
      <c r="L1037" s="496" t="str">
        <f>IF(AND('1B Tableau financier'!$K$2&lt;&gt;"Pôle",C1037&lt;&gt;""),1,"")</f>
        <v/>
      </c>
      <c r="M1037" s="501" t="str">
        <f t="shared" si="162"/>
        <v/>
      </c>
      <c r="N1037" s="502" t="str">
        <f t="shared" si="163"/>
        <v/>
      </c>
      <c r="O1037" s="501" t="str">
        <f t="shared" si="155"/>
        <v/>
      </c>
      <c r="P1037" s="63" t="str">
        <f t="shared" si="156"/>
        <v/>
      </c>
      <c r="Q1037" s="63"/>
      <c r="R1037" s="63"/>
      <c r="S1037" s="648"/>
    </row>
    <row r="1038" spans="1:19" hidden="1">
      <c r="A1038" s="465"/>
      <c r="B1038" s="466"/>
      <c r="C1038" s="467"/>
      <c r="D1038" s="467"/>
      <c r="E1038" s="468"/>
      <c r="F1038" s="467"/>
      <c r="G1038" s="642"/>
      <c r="H1038" s="379" cm="1">
        <f t="array" ref="H1038">IF(B1038&lt;&gt;"",INDEX(KM!$C$5:$C$20,MATCH(1,($B1038&gt;=KM!$A$5:$A$20)*($B1038&lt;=KM!$B$5:$B$20),0)),0)</f>
        <v>0</v>
      </c>
      <c r="I1038" s="63">
        <f t="shared" si="161"/>
        <v>0</v>
      </c>
      <c r="J1038" s="474"/>
      <c r="K1038" s="494"/>
      <c r="L1038" s="496" t="str">
        <f>IF(AND('1B Tableau financier'!$K$2&lt;&gt;"Pôle",C1038&lt;&gt;""),1,"")</f>
        <v/>
      </c>
      <c r="M1038" s="501" t="str">
        <f t="shared" si="162"/>
        <v/>
      </c>
      <c r="N1038" s="502" t="str">
        <f t="shared" si="163"/>
        <v/>
      </c>
      <c r="O1038" s="501" t="str">
        <f t="shared" si="155"/>
        <v/>
      </c>
      <c r="P1038" s="63" t="str">
        <f t="shared" si="156"/>
        <v/>
      </c>
      <c r="Q1038" s="63"/>
      <c r="R1038" s="63"/>
      <c r="S1038" s="648"/>
    </row>
    <row r="1039" spans="1:19" hidden="1">
      <c r="A1039" s="465"/>
      <c r="B1039" s="466"/>
      <c r="C1039" s="467"/>
      <c r="D1039" s="467"/>
      <c r="E1039" s="468"/>
      <c r="F1039" s="467"/>
      <c r="G1039" s="642"/>
      <c r="H1039" s="379" cm="1">
        <f t="array" ref="H1039">IF(B1039&lt;&gt;"",INDEX(KM!$C$5:$C$20,MATCH(1,($B1039&gt;=KM!$A$5:$A$20)*($B1039&lt;=KM!$B$5:$B$20),0)),0)</f>
        <v>0</v>
      </c>
      <c r="I1039" s="63">
        <f t="shared" si="161"/>
        <v>0</v>
      </c>
      <c r="J1039" s="474"/>
      <c r="K1039" s="494"/>
      <c r="L1039" s="496" t="str">
        <f>IF(AND('1B Tableau financier'!$K$2&lt;&gt;"Pôle",C1039&lt;&gt;""),1,"")</f>
        <v/>
      </c>
      <c r="M1039" s="501" t="str">
        <f t="shared" si="162"/>
        <v/>
      </c>
      <c r="N1039" s="502" t="str">
        <f t="shared" si="163"/>
        <v/>
      </c>
      <c r="O1039" s="501" t="str">
        <f t="shared" si="155"/>
        <v/>
      </c>
      <c r="P1039" s="63" t="str">
        <f t="shared" si="156"/>
        <v/>
      </c>
      <c r="Q1039" s="63"/>
      <c r="R1039" s="63"/>
      <c r="S1039" s="648"/>
    </row>
    <row r="1040" spans="1:19" hidden="1">
      <c r="A1040" s="465"/>
      <c r="B1040" s="466"/>
      <c r="C1040" s="467"/>
      <c r="D1040" s="467"/>
      <c r="E1040" s="468"/>
      <c r="F1040" s="467"/>
      <c r="G1040" s="642"/>
      <c r="H1040" s="379" cm="1">
        <f t="array" ref="H1040">IF(B1040&lt;&gt;"",INDEX(KM!$C$5:$C$20,MATCH(1,($B1040&gt;=KM!$A$5:$A$20)*($B1040&lt;=KM!$B$5:$B$20),0)),0)</f>
        <v>0</v>
      </c>
      <c r="I1040" s="63">
        <f t="shared" si="161"/>
        <v>0</v>
      </c>
      <c r="J1040" s="474"/>
      <c r="K1040" s="494"/>
      <c r="L1040" s="496" t="str">
        <f>IF(AND('1B Tableau financier'!$K$2&lt;&gt;"Pôle",C1040&lt;&gt;""),1,"")</f>
        <v/>
      </c>
      <c r="M1040" s="501" t="str">
        <f t="shared" si="162"/>
        <v/>
      </c>
      <c r="N1040" s="502" t="str">
        <f t="shared" si="163"/>
        <v/>
      </c>
      <c r="O1040" s="501" t="str">
        <f t="shared" si="155"/>
        <v/>
      </c>
      <c r="P1040" s="63" t="str">
        <f t="shared" si="156"/>
        <v/>
      </c>
      <c r="Q1040" s="63"/>
      <c r="R1040" s="63"/>
      <c r="S1040" s="648"/>
    </row>
    <row r="1041" spans="1:19" hidden="1">
      <c r="A1041" s="465"/>
      <c r="B1041" s="466"/>
      <c r="C1041" s="467"/>
      <c r="D1041" s="467"/>
      <c r="E1041" s="468"/>
      <c r="F1041" s="467"/>
      <c r="G1041" s="642"/>
      <c r="H1041" s="379" cm="1">
        <f t="array" ref="H1041">IF(B1041&lt;&gt;"",INDEX(KM!$C$5:$C$20,MATCH(1,($B1041&gt;=KM!$A$5:$A$20)*($B1041&lt;=KM!$B$5:$B$20),0)),0)</f>
        <v>0</v>
      </c>
      <c r="I1041" s="63">
        <f t="shared" si="161"/>
        <v>0</v>
      </c>
      <c r="J1041" s="474"/>
      <c r="K1041" s="494"/>
      <c r="L1041" s="496" t="str">
        <f>IF(AND('1B Tableau financier'!$K$2&lt;&gt;"Pôle",C1041&lt;&gt;""),1,"")</f>
        <v/>
      </c>
      <c r="M1041" s="501" t="str">
        <f t="shared" si="162"/>
        <v/>
      </c>
      <c r="N1041" s="502" t="str">
        <f t="shared" si="163"/>
        <v/>
      </c>
      <c r="O1041" s="501" t="str">
        <f t="shared" si="155"/>
        <v/>
      </c>
      <c r="P1041" s="63" t="str">
        <f t="shared" si="156"/>
        <v/>
      </c>
      <c r="Q1041" s="63"/>
      <c r="R1041" s="63"/>
      <c r="S1041" s="648"/>
    </row>
    <row r="1042" spans="1:19" hidden="1">
      <c r="A1042" s="465"/>
      <c r="B1042" s="466"/>
      <c r="C1042" s="467"/>
      <c r="D1042" s="467"/>
      <c r="E1042" s="468"/>
      <c r="F1042" s="467"/>
      <c r="G1042" s="642"/>
      <c r="H1042" s="379" cm="1">
        <f t="array" ref="H1042">IF(B1042&lt;&gt;"",INDEX(KM!$C$5:$C$20,MATCH(1,($B1042&gt;=KM!$A$5:$A$20)*($B1042&lt;=KM!$B$5:$B$20),0)),0)</f>
        <v>0</v>
      </c>
      <c r="I1042" s="63">
        <f t="shared" si="161"/>
        <v>0</v>
      </c>
      <c r="J1042" s="474"/>
      <c r="K1042" s="494"/>
      <c r="L1042" s="496" t="str">
        <f>IF(AND('1B Tableau financier'!$K$2&lt;&gt;"Pôle",C1042&lt;&gt;""),1,"")</f>
        <v/>
      </c>
      <c r="M1042" s="501" t="str">
        <f t="shared" si="162"/>
        <v/>
      </c>
      <c r="N1042" s="502" t="str">
        <f t="shared" si="163"/>
        <v/>
      </c>
      <c r="O1042" s="501" t="str">
        <f t="shared" si="155"/>
        <v/>
      </c>
      <c r="P1042" s="63" t="str">
        <f t="shared" si="156"/>
        <v/>
      </c>
      <c r="Q1042" s="63"/>
      <c r="R1042" s="63"/>
      <c r="S1042" s="648"/>
    </row>
    <row r="1043" spans="1:19" hidden="1">
      <c r="A1043" s="465"/>
      <c r="B1043" s="466"/>
      <c r="C1043" s="467"/>
      <c r="D1043" s="467"/>
      <c r="E1043" s="468"/>
      <c r="F1043" s="467"/>
      <c r="G1043" s="642"/>
      <c r="H1043" s="379" cm="1">
        <f t="array" ref="H1043">IF(B1043&lt;&gt;"",INDEX(KM!$C$5:$C$20,MATCH(1,($B1043&gt;=KM!$A$5:$A$20)*($B1043&lt;=KM!$B$5:$B$20),0)),0)</f>
        <v>0</v>
      </c>
      <c r="I1043" s="63">
        <f t="shared" si="161"/>
        <v>0</v>
      </c>
      <c r="J1043" s="474"/>
      <c r="K1043" s="494"/>
      <c r="L1043" s="496" t="str">
        <f>IF(AND('1B Tableau financier'!$K$2&lt;&gt;"Pôle",C1043&lt;&gt;""),1,"")</f>
        <v/>
      </c>
      <c r="M1043" s="501" t="str">
        <f t="shared" si="162"/>
        <v/>
      </c>
      <c r="N1043" s="502" t="str">
        <f t="shared" si="163"/>
        <v/>
      </c>
      <c r="O1043" s="501" t="str">
        <f t="shared" ref="O1043:O1068" si="164">IF(M1043="","",M1043-Q1043)</f>
        <v/>
      </c>
      <c r="P1043" s="63" t="str">
        <f t="shared" ref="P1043:P1068" si="165">IF(N1043="","",N1043-R1043)</f>
        <v/>
      </c>
      <c r="Q1043" s="63"/>
      <c r="R1043" s="63"/>
      <c r="S1043" s="648"/>
    </row>
    <row r="1044" spans="1:19" hidden="1">
      <c r="A1044" s="465"/>
      <c r="B1044" s="466"/>
      <c r="C1044" s="467"/>
      <c r="D1044" s="467"/>
      <c r="E1044" s="468"/>
      <c r="F1044" s="467"/>
      <c r="G1044" s="642"/>
      <c r="H1044" s="379" cm="1">
        <f t="array" ref="H1044">IF(B1044&lt;&gt;"",INDEX(KM!$C$5:$C$20,MATCH(1,($B1044&gt;=KM!$A$5:$A$20)*($B1044&lt;=KM!$B$5:$B$20),0)),0)</f>
        <v>0</v>
      </c>
      <c r="I1044" s="63">
        <f t="shared" si="161"/>
        <v>0</v>
      </c>
      <c r="J1044" s="474"/>
      <c r="K1044" s="494"/>
      <c r="L1044" s="496" t="str">
        <f>IF(AND('1B Tableau financier'!$K$2&lt;&gt;"Pôle",C1044&lt;&gt;""),1,"")</f>
        <v/>
      </c>
      <c r="M1044" s="501" t="str">
        <f t="shared" si="162"/>
        <v/>
      </c>
      <c r="N1044" s="502" t="str">
        <f t="shared" si="163"/>
        <v/>
      </c>
      <c r="O1044" s="501" t="str">
        <f t="shared" si="164"/>
        <v/>
      </c>
      <c r="P1044" s="63" t="str">
        <f t="shared" si="165"/>
        <v/>
      </c>
      <c r="Q1044" s="63"/>
      <c r="R1044" s="63"/>
      <c r="S1044" s="648"/>
    </row>
    <row r="1045" spans="1:19" hidden="1">
      <c r="A1045" s="465"/>
      <c r="B1045" s="466"/>
      <c r="C1045" s="467"/>
      <c r="D1045" s="467"/>
      <c r="E1045" s="468"/>
      <c r="F1045" s="467"/>
      <c r="G1045" s="642"/>
      <c r="H1045" s="379" cm="1">
        <f t="array" ref="H1045">IF(B1045&lt;&gt;"",INDEX(KM!$C$5:$C$20,MATCH(1,($B1045&gt;=KM!$A$5:$A$20)*($B1045&lt;=KM!$B$5:$B$20),0)),0)</f>
        <v>0</v>
      </c>
      <c r="I1045" s="63">
        <f t="shared" si="161"/>
        <v>0</v>
      </c>
      <c r="J1045" s="474"/>
      <c r="K1045" s="494"/>
      <c r="L1045" s="496" t="str">
        <f>IF(AND('1B Tableau financier'!$K$2&lt;&gt;"Pôle",C1045&lt;&gt;""),1,"")</f>
        <v/>
      </c>
      <c r="M1045" s="501" t="str">
        <f t="shared" si="162"/>
        <v/>
      </c>
      <c r="N1045" s="502" t="str">
        <f t="shared" si="163"/>
        <v/>
      </c>
      <c r="O1045" s="501" t="str">
        <f t="shared" si="164"/>
        <v/>
      </c>
      <c r="P1045" s="63" t="str">
        <f t="shared" si="165"/>
        <v/>
      </c>
      <c r="Q1045" s="63"/>
      <c r="R1045" s="63"/>
      <c r="S1045" s="648"/>
    </row>
    <row r="1046" spans="1:19" hidden="1">
      <c r="A1046" s="469"/>
      <c r="B1046" s="466"/>
      <c r="C1046" s="467"/>
      <c r="D1046" s="467"/>
      <c r="E1046" s="468"/>
      <c r="F1046" s="467"/>
      <c r="G1046" s="642"/>
      <c r="H1046" s="379" cm="1">
        <f t="array" ref="H1046">IF(B1046&lt;&gt;"",INDEX(KM!$C$5:$C$20,MATCH(1,($B1046&gt;=KM!$A$5:$A$20)*($B1046&lt;=KM!$B$5:$B$20),0)),0)</f>
        <v>0</v>
      </c>
      <c r="I1046" s="63">
        <f t="shared" si="161"/>
        <v>0</v>
      </c>
      <c r="J1046" s="474"/>
      <c r="K1046" s="494"/>
      <c r="L1046" s="496" t="str">
        <f>IF(AND('1B Tableau financier'!$K$2&lt;&gt;"Pôle",C1046&lt;&gt;""),1,"")</f>
        <v/>
      </c>
      <c r="M1046" s="501" t="str">
        <f t="shared" si="162"/>
        <v/>
      </c>
      <c r="N1046" s="502" t="str">
        <f t="shared" si="163"/>
        <v/>
      </c>
      <c r="O1046" s="501" t="str">
        <f t="shared" si="164"/>
        <v/>
      </c>
      <c r="P1046" s="63" t="str">
        <f t="shared" si="165"/>
        <v/>
      </c>
      <c r="Q1046" s="63"/>
      <c r="R1046" s="63"/>
      <c r="S1046" s="648"/>
    </row>
    <row r="1047" spans="1:19" hidden="1">
      <c r="A1047" s="465"/>
      <c r="B1047" s="466"/>
      <c r="C1047" s="467"/>
      <c r="D1047" s="467"/>
      <c r="E1047" s="468"/>
      <c r="F1047" s="467"/>
      <c r="G1047" s="642"/>
      <c r="H1047" s="379" cm="1">
        <f t="array" ref="H1047">IF(B1047&lt;&gt;"",INDEX(KM!$C$5:$C$20,MATCH(1,($B1047&gt;=KM!$A$5:$A$20)*($B1047&lt;=KM!$B$5:$B$20),0)),0)</f>
        <v>0</v>
      </c>
      <c r="I1047" s="63">
        <f t="shared" si="157"/>
        <v>0</v>
      </c>
      <c r="J1047" s="474"/>
      <c r="K1047" s="494"/>
      <c r="L1047" s="496" t="str">
        <f>IF(AND('1B Tableau financier'!$K$2&lt;&gt;"Pôle",C1047&lt;&gt;""),1,"")</f>
        <v/>
      </c>
      <c r="M1047" s="501" t="str">
        <f t="shared" si="153"/>
        <v/>
      </c>
      <c r="N1047" s="502" t="str">
        <f t="shared" si="154"/>
        <v/>
      </c>
      <c r="O1047" s="501" t="str">
        <f t="shared" si="164"/>
        <v/>
      </c>
      <c r="P1047" s="63" t="str">
        <f t="shared" si="165"/>
        <v/>
      </c>
      <c r="Q1047" s="63"/>
      <c r="R1047" s="63"/>
      <c r="S1047" s="648"/>
    </row>
    <row r="1048" spans="1:19" hidden="1">
      <c r="A1048" s="465"/>
      <c r="B1048" s="466"/>
      <c r="C1048" s="467"/>
      <c r="D1048" s="467"/>
      <c r="E1048" s="468"/>
      <c r="F1048" s="467"/>
      <c r="G1048" s="642"/>
      <c r="H1048" s="379" cm="1">
        <f t="array" ref="H1048">IF(B1048&lt;&gt;"",INDEX(KM!$C$5:$C$20,MATCH(1,($B1048&gt;=KM!$A$5:$A$20)*($B1048&lt;=KM!$B$5:$B$20),0)),0)</f>
        <v>0</v>
      </c>
      <c r="I1048" s="63">
        <f t="shared" si="157"/>
        <v>0</v>
      </c>
      <c r="J1048" s="474"/>
      <c r="K1048" s="494"/>
      <c r="L1048" s="496" t="str">
        <f>IF(AND('1B Tableau financier'!$K$2&lt;&gt;"Pôle",C1048&lt;&gt;""),1,"")</f>
        <v/>
      </c>
      <c r="M1048" s="501" t="str">
        <f t="shared" si="153"/>
        <v/>
      </c>
      <c r="N1048" s="502" t="str">
        <f t="shared" si="154"/>
        <v/>
      </c>
      <c r="O1048" s="501" t="str">
        <f t="shared" si="164"/>
        <v/>
      </c>
      <c r="P1048" s="63" t="str">
        <f t="shared" si="165"/>
        <v/>
      </c>
      <c r="Q1048" s="63"/>
      <c r="R1048" s="63"/>
      <c r="S1048" s="648"/>
    </row>
    <row r="1049" spans="1:19" hidden="1">
      <c r="A1049" s="465"/>
      <c r="B1049" s="466"/>
      <c r="C1049" s="467"/>
      <c r="D1049" s="467"/>
      <c r="E1049" s="468"/>
      <c r="F1049" s="467"/>
      <c r="G1049" s="642"/>
      <c r="H1049" s="379" cm="1">
        <f t="array" ref="H1049">IF(B1049&lt;&gt;"",INDEX(KM!$C$5:$C$20,MATCH(1,($B1049&gt;=KM!$A$5:$A$20)*($B1049&lt;=KM!$B$5:$B$20),0)),0)</f>
        <v>0</v>
      </c>
      <c r="I1049" s="63">
        <f t="shared" si="157"/>
        <v>0</v>
      </c>
      <c r="J1049" s="474"/>
      <c r="K1049" s="494"/>
      <c r="L1049" s="496" t="str">
        <f>IF(AND('1B Tableau financier'!$K$2&lt;&gt;"Pôle",C1049&lt;&gt;""),1,"")</f>
        <v/>
      </c>
      <c r="M1049" s="501" t="str">
        <f t="shared" si="153"/>
        <v/>
      </c>
      <c r="N1049" s="502" t="str">
        <f t="shared" si="154"/>
        <v/>
      </c>
      <c r="O1049" s="501" t="str">
        <f t="shared" si="164"/>
        <v/>
      </c>
      <c r="P1049" s="63" t="str">
        <f t="shared" si="165"/>
        <v/>
      </c>
      <c r="Q1049" s="63"/>
      <c r="R1049" s="63"/>
      <c r="S1049" s="648"/>
    </row>
    <row r="1050" spans="1:19" hidden="1">
      <c r="A1050" s="465"/>
      <c r="B1050" s="466"/>
      <c r="C1050" s="467"/>
      <c r="D1050" s="467"/>
      <c r="E1050" s="468"/>
      <c r="F1050" s="467"/>
      <c r="G1050" s="642"/>
      <c r="H1050" s="379" cm="1">
        <f t="array" ref="H1050">IF(B1050&lt;&gt;"",INDEX(KM!$C$5:$C$20,MATCH(1,($B1050&gt;=KM!$A$5:$A$20)*($B1050&lt;=KM!$B$5:$B$20),0)),0)</f>
        <v>0</v>
      </c>
      <c r="I1050" s="63">
        <f t="shared" si="157"/>
        <v>0</v>
      </c>
      <c r="J1050" s="474"/>
      <c r="K1050" s="494"/>
      <c r="L1050" s="496" t="str">
        <f>IF(AND('1B Tableau financier'!$K$2&lt;&gt;"Pôle",C1050&lt;&gt;""),1,"")</f>
        <v/>
      </c>
      <c r="M1050" s="501" t="str">
        <f t="shared" si="153"/>
        <v/>
      </c>
      <c r="N1050" s="502" t="str">
        <f t="shared" si="154"/>
        <v/>
      </c>
      <c r="O1050" s="501" t="str">
        <f t="shared" si="164"/>
        <v/>
      </c>
      <c r="P1050" s="63" t="str">
        <f t="shared" si="165"/>
        <v/>
      </c>
      <c r="Q1050" s="63"/>
      <c r="R1050" s="63"/>
      <c r="S1050" s="648"/>
    </row>
    <row r="1051" spans="1:19" hidden="1">
      <c r="A1051" s="465"/>
      <c r="B1051" s="466"/>
      <c r="C1051" s="467"/>
      <c r="D1051" s="467"/>
      <c r="E1051" s="468"/>
      <c r="F1051" s="467"/>
      <c r="G1051" s="642"/>
      <c r="H1051" s="379" cm="1">
        <f t="array" ref="H1051">IF(B1051&lt;&gt;"",INDEX(KM!$C$5:$C$20,MATCH(1,($B1051&gt;=KM!$A$5:$A$20)*($B1051&lt;=KM!$B$5:$B$20),0)),0)</f>
        <v>0</v>
      </c>
      <c r="I1051" s="63">
        <f t="shared" si="157"/>
        <v>0</v>
      </c>
      <c r="J1051" s="474"/>
      <c r="K1051" s="494"/>
      <c r="L1051" s="496" t="str">
        <f>IF(AND('1B Tableau financier'!$K$2&lt;&gt;"Pôle",C1051&lt;&gt;""),1,"")</f>
        <v/>
      </c>
      <c r="M1051" s="501" t="str">
        <f t="shared" si="153"/>
        <v/>
      </c>
      <c r="N1051" s="502" t="str">
        <f t="shared" si="154"/>
        <v/>
      </c>
      <c r="O1051" s="501" t="str">
        <f t="shared" si="164"/>
        <v/>
      </c>
      <c r="P1051" s="63" t="str">
        <f t="shared" si="165"/>
        <v/>
      </c>
      <c r="Q1051" s="63"/>
      <c r="R1051" s="63"/>
      <c r="S1051" s="648"/>
    </row>
    <row r="1052" spans="1:19" hidden="1">
      <c r="A1052" s="465"/>
      <c r="B1052" s="466"/>
      <c r="C1052" s="467"/>
      <c r="D1052" s="467"/>
      <c r="E1052" s="468"/>
      <c r="F1052" s="467"/>
      <c r="G1052" s="642"/>
      <c r="H1052" s="379" cm="1">
        <f t="array" ref="H1052">IF(B1052&lt;&gt;"",INDEX(KM!$C$5:$C$20,MATCH(1,($B1052&gt;=KM!$A$5:$A$20)*($B1052&lt;=KM!$B$5:$B$20),0)),0)</f>
        <v>0</v>
      </c>
      <c r="I1052" s="63">
        <f t="shared" si="157"/>
        <v>0</v>
      </c>
      <c r="J1052" s="474"/>
      <c r="K1052" s="494"/>
      <c r="L1052" s="496" t="str">
        <f>IF(AND('1B Tableau financier'!$K$2&lt;&gt;"Pôle",C1052&lt;&gt;""),1,"")</f>
        <v/>
      </c>
      <c r="M1052" s="501" t="str">
        <f t="shared" si="153"/>
        <v/>
      </c>
      <c r="N1052" s="502" t="str">
        <f t="shared" si="154"/>
        <v/>
      </c>
      <c r="O1052" s="501" t="str">
        <f t="shared" si="164"/>
        <v/>
      </c>
      <c r="P1052" s="63" t="str">
        <f t="shared" si="165"/>
        <v/>
      </c>
      <c r="Q1052" s="63"/>
      <c r="R1052" s="63"/>
      <c r="S1052" s="648"/>
    </row>
    <row r="1053" spans="1:19" hidden="1">
      <c r="A1053" s="465"/>
      <c r="B1053" s="466"/>
      <c r="C1053" s="467"/>
      <c r="D1053" s="467"/>
      <c r="E1053" s="468"/>
      <c r="F1053" s="467"/>
      <c r="G1053" s="642"/>
      <c r="H1053" s="379" cm="1">
        <f t="array" ref="H1053">IF(B1053&lt;&gt;"",INDEX(KM!$C$5:$C$20,MATCH(1,($B1053&gt;=KM!$A$5:$A$20)*($B1053&lt;=KM!$B$5:$B$20),0)),0)</f>
        <v>0</v>
      </c>
      <c r="I1053" s="63">
        <f t="shared" si="157"/>
        <v>0</v>
      </c>
      <c r="J1053" s="474"/>
      <c r="K1053" s="494"/>
      <c r="L1053" s="496" t="str">
        <f>IF(AND('1B Tableau financier'!$K$2&lt;&gt;"Pôle",C1053&lt;&gt;""),1,"")</f>
        <v/>
      </c>
      <c r="M1053" s="501" t="str">
        <f t="shared" si="153"/>
        <v/>
      </c>
      <c r="N1053" s="502" t="str">
        <f t="shared" si="154"/>
        <v/>
      </c>
      <c r="O1053" s="501" t="str">
        <f t="shared" si="164"/>
        <v/>
      </c>
      <c r="P1053" s="63" t="str">
        <f t="shared" si="165"/>
        <v/>
      </c>
      <c r="Q1053" s="63"/>
      <c r="R1053" s="63"/>
      <c r="S1053" s="648"/>
    </row>
    <row r="1054" spans="1:19" hidden="1">
      <c r="A1054" s="465"/>
      <c r="B1054" s="466"/>
      <c r="C1054" s="467"/>
      <c r="D1054" s="467"/>
      <c r="E1054" s="468"/>
      <c r="F1054" s="467"/>
      <c r="G1054" s="642"/>
      <c r="H1054" s="379" cm="1">
        <f t="array" ref="H1054">IF(B1054&lt;&gt;"",INDEX(KM!$C$5:$C$20,MATCH(1,($B1054&gt;=KM!$A$5:$A$20)*($B1054&lt;=KM!$B$5:$B$20),0)),0)</f>
        <v>0</v>
      </c>
      <c r="I1054" s="63">
        <f t="shared" si="157"/>
        <v>0</v>
      </c>
      <c r="J1054" s="474"/>
      <c r="K1054" s="494"/>
      <c r="L1054" s="496" t="str">
        <f>IF(AND('1B Tableau financier'!$K$2&lt;&gt;"Pôle",C1054&lt;&gt;""),1,"")</f>
        <v/>
      </c>
      <c r="M1054" s="501" t="str">
        <f t="shared" si="153"/>
        <v/>
      </c>
      <c r="N1054" s="502" t="str">
        <f t="shared" si="154"/>
        <v/>
      </c>
      <c r="O1054" s="501" t="str">
        <f t="shared" si="164"/>
        <v/>
      </c>
      <c r="P1054" s="63" t="str">
        <f t="shared" si="165"/>
        <v/>
      </c>
      <c r="Q1054" s="63"/>
      <c r="R1054" s="63"/>
      <c r="S1054" s="648"/>
    </row>
    <row r="1055" spans="1:19" hidden="1">
      <c r="A1055" s="465"/>
      <c r="B1055" s="466"/>
      <c r="C1055" s="467"/>
      <c r="D1055" s="467"/>
      <c r="E1055" s="468"/>
      <c r="F1055" s="467"/>
      <c r="G1055" s="642"/>
      <c r="H1055" s="379" cm="1">
        <f t="array" ref="H1055">IF(B1055&lt;&gt;"",INDEX(KM!$C$5:$C$20,MATCH(1,($B1055&gt;=KM!$A$5:$A$20)*($B1055&lt;=KM!$B$5:$B$20),0)),0)</f>
        <v>0</v>
      </c>
      <c r="I1055" s="63">
        <f t="shared" si="157"/>
        <v>0</v>
      </c>
      <c r="J1055" s="474"/>
      <c r="K1055" s="494"/>
      <c r="L1055" s="496" t="str">
        <f>IF(AND('1B Tableau financier'!$K$2&lt;&gt;"Pôle",C1055&lt;&gt;""),1,"")</f>
        <v/>
      </c>
      <c r="M1055" s="501" t="str">
        <f t="shared" si="153"/>
        <v/>
      </c>
      <c r="N1055" s="502" t="str">
        <f t="shared" si="154"/>
        <v/>
      </c>
      <c r="O1055" s="501" t="str">
        <f t="shared" si="164"/>
        <v/>
      </c>
      <c r="P1055" s="63" t="str">
        <f t="shared" si="165"/>
        <v/>
      </c>
      <c r="Q1055" s="63"/>
      <c r="R1055" s="63"/>
      <c r="S1055" s="648"/>
    </row>
    <row r="1056" spans="1:19" hidden="1">
      <c r="A1056" s="465"/>
      <c r="B1056" s="466"/>
      <c r="C1056" s="467"/>
      <c r="D1056" s="467"/>
      <c r="E1056" s="468"/>
      <c r="F1056" s="467"/>
      <c r="G1056" s="642"/>
      <c r="H1056" s="379" cm="1">
        <f t="array" ref="H1056">IF(B1056&lt;&gt;"",INDEX(KM!$C$5:$C$20,MATCH(1,($B1056&gt;=KM!$A$5:$A$20)*($B1056&lt;=KM!$B$5:$B$20),0)),0)</f>
        <v>0</v>
      </c>
      <c r="I1056" s="63">
        <f t="shared" si="157"/>
        <v>0</v>
      </c>
      <c r="J1056" s="474"/>
      <c r="K1056" s="494"/>
      <c r="L1056" s="496" t="str">
        <f>IF(AND('1B Tableau financier'!$K$2&lt;&gt;"Pôle",C1056&lt;&gt;""),1,"")</f>
        <v/>
      </c>
      <c r="M1056" s="501" t="str">
        <f t="shared" si="153"/>
        <v/>
      </c>
      <c r="N1056" s="502" t="str">
        <f t="shared" si="154"/>
        <v/>
      </c>
      <c r="O1056" s="501" t="str">
        <f t="shared" si="164"/>
        <v/>
      </c>
      <c r="P1056" s="63" t="str">
        <f t="shared" si="165"/>
        <v/>
      </c>
      <c r="Q1056" s="63"/>
      <c r="R1056" s="63"/>
      <c r="S1056" s="648"/>
    </row>
    <row r="1057" spans="1:19" hidden="1">
      <c r="A1057" s="465"/>
      <c r="B1057" s="466"/>
      <c r="C1057" s="467"/>
      <c r="D1057" s="467"/>
      <c r="E1057" s="468"/>
      <c r="F1057" s="467"/>
      <c r="G1057" s="642"/>
      <c r="H1057" s="379" cm="1">
        <f t="array" ref="H1057">IF(B1057&lt;&gt;"",INDEX(KM!$C$5:$C$20,MATCH(1,($B1057&gt;=KM!$A$5:$A$20)*($B1057&lt;=KM!$B$5:$B$20),0)),0)</f>
        <v>0</v>
      </c>
      <c r="I1057" s="63">
        <f t="shared" si="157"/>
        <v>0</v>
      </c>
      <c r="J1057" s="474"/>
      <c r="K1057" s="494"/>
      <c r="L1057" s="496" t="str">
        <f>IF(AND('1B Tableau financier'!$K$2&lt;&gt;"Pôle",C1057&lt;&gt;""),1,"")</f>
        <v/>
      </c>
      <c r="M1057" s="501" t="str">
        <f t="shared" si="153"/>
        <v/>
      </c>
      <c r="N1057" s="502" t="str">
        <f t="shared" si="154"/>
        <v/>
      </c>
      <c r="O1057" s="501" t="str">
        <f t="shared" si="164"/>
        <v/>
      </c>
      <c r="P1057" s="63" t="str">
        <f t="shared" si="165"/>
        <v/>
      </c>
      <c r="Q1057" s="63"/>
      <c r="R1057" s="63"/>
      <c r="S1057" s="648"/>
    </row>
    <row r="1058" spans="1:19" hidden="1">
      <c r="A1058" s="465"/>
      <c r="B1058" s="466"/>
      <c r="C1058" s="467"/>
      <c r="D1058" s="467"/>
      <c r="E1058" s="468"/>
      <c r="F1058" s="467"/>
      <c r="G1058" s="642"/>
      <c r="H1058" s="379" cm="1">
        <f t="array" ref="H1058">IF(B1058&lt;&gt;"",INDEX(KM!$C$5:$C$20,MATCH(1,($B1058&gt;=KM!$A$5:$A$20)*($B1058&lt;=KM!$B$5:$B$20),0)),0)</f>
        <v>0</v>
      </c>
      <c r="I1058" s="63">
        <f t="shared" si="157"/>
        <v>0</v>
      </c>
      <c r="J1058" s="474"/>
      <c r="K1058" s="494"/>
      <c r="L1058" s="496" t="str">
        <f>IF(AND('1B Tableau financier'!$K$2&lt;&gt;"Pôle",C1058&lt;&gt;""),1,"")</f>
        <v/>
      </c>
      <c r="M1058" s="501" t="str">
        <f t="shared" si="153"/>
        <v/>
      </c>
      <c r="N1058" s="502" t="str">
        <f t="shared" si="154"/>
        <v/>
      </c>
      <c r="O1058" s="501" t="str">
        <f t="shared" si="164"/>
        <v/>
      </c>
      <c r="P1058" s="63" t="str">
        <f t="shared" si="165"/>
        <v/>
      </c>
      <c r="Q1058" s="63"/>
      <c r="R1058" s="63"/>
      <c r="S1058" s="648"/>
    </row>
    <row r="1059" spans="1:19" hidden="1">
      <c r="A1059" s="465"/>
      <c r="B1059" s="466"/>
      <c r="C1059" s="467"/>
      <c r="D1059" s="467"/>
      <c r="E1059" s="468"/>
      <c r="F1059" s="467"/>
      <c r="G1059" s="642"/>
      <c r="H1059" s="379" cm="1">
        <f t="array" ref="H1059">IF(B1059&lt;&gt;"",INDEX(KM!$C$5:$C$20,MATCH(1,($B1059&gt;=KM!$A$5:$A$20)*($B1059&lt;=KM!$B$5:$B$20),0)),0)</f>
        <v>0</v>
      </c>
      <c r="I1059" s="63">
        <f t="shared" si="157"/>
        <v>0</v>
      </c>
      <c r="J1059" s="474"/>
      <c r="K1059" s="494"/>
      <c r="L1059" s="496" t="str">
        <f>IF(AND('1B Tableau financier'!$K$2&lt;&gt;"Pôle",C1059&lt;&gt;""),1,"")</f>
        <v/>
      </c>
      <c r="M1059" s="501" t="str">
        <f t="shared" si="153"/>
        <v/>
      </c>
      <c r="N1059" s="502" t="str">
        <f t="shared" si="154"/>
        <v/>
      </c>
      <c r="O1059" s="501" t="str">
        <f t="shared" si="164"/>
        <v/>
      </c>
      <c r="P1059" s="63" t="str">
        <f t="shared" si="165"/>
        <v/>
      </c>
      <c r="Q1059" s="63"/>
      <c r="R1059" s="63"/>
      <c r="S1059" s="648"/>
    </row>
    <row r="1060" spans="1:19" hidden="1">
      <c r="A1060" s="465"/>
      <c r="B1060" s="466"/>
      <c r="C1060" s="467"/>
      <c r="D1060" s="467"/>
      <c r="E1060" s="468"/>
      <c r="F1060" s="467"/>
      <c r="G1060" s="642"/>
      <c r="H1060" s="379" cm="1">
        <f t="array" ref="H1060">IF(B1060&lt;&gt;"",INDEX(KM!$C$5:$C$20,MATCH(1,($B1060&gt;=KM!$A$5:$A$20)*($B1060&lt;=KM!$B$5:$B$20),0)),0)</f>
        <v>0</v>
      </c>
      <c r="I1060" s="63">
        <f t="shared" si="157"/>
        <v>0</v>
      </c>
      <c r="J1060" s="474"/>
      <c r="K1060" s="494"/>
      <c r="L1060" s="496" t="str">
        <f>IF(AND('1B Tableau financier'!$K$2&lt;&gt;"Pôle",C1060&lt;&gt;""),1,"")</f>
        <v/>
      </c>
      <c r="M1060" s="501" t="str">
        <f t="shared" si="153"/>
        <v/>
      </c>
      <c r="N1060" s="502" t="str">
        <f t="shared" si="154"/>
        <v/>
      </c>
      <c r="O1060" s="501" t="str">
        <f t="shared" si="164"/>
        <v/>
      </c>
      <c r="P1060" s="63" t="str">
        <f t="shared" si="165"/>
        <v/>
      </c>
      <c r="Q1060" s="63"/>
      <c r="R1060" s="63"/>
      <c r="S1060" s="648"/>
    </row>
    <row r="1061" spans="1:19" hidden="1">
      <c r="A1061" s="465"/>
      <c r="B1061" s="466"/>
      <c r="C1061" s="467"/>
      <c r="D1061" s="467"/>
      <c r="E1061" s="468"/>
      <c r="F1061" s="467"/>
      <c r="G1061" s="642"/>
      <c r="H1061" s="379" cm="1">
        <f t="array" ref="H1061">IF(B1061&lt;&gt;"",INDEX(KM!$C$5:$C$20,MATCH(1,($B1061&gt;=KM!$A$5:$A$20)*($B1061&lt;=KM!$B$5:$B$20),0)),0)</f>
        <v>0</v>
      </c>
      <c r="I1061" s="63">
        <f t="shared" si="157"/>
        <v>0</v>
      </c>
      <c r="J1061" s="474"/>
      <c r="K1061" s="494"/>
      <c r="L1061" s="496" t="str">
        <f>IF(AND('1B Tableau financier'!$K$2&lt;&gt;"Pôle",C1061&lt;&gt;""),1,"")</f>
        <v/>
      </c>
      <c r="M1061" s="501" t="str">
        <f t="shared" si="153"/>
        <v/>
      </c>
      <c r="N1061" s="502" t="str">
        <f t="shared" si="154"/>
        <v/>
      </c>
      <c r="O1061" s="501" t="str">
        <f t="shared" si="164"/>
        <v/>
      </c>
      <c r="P1061" s="63" t="str">
        <f t="shared" si="165"/>
        <v/>
      </c>
      <c r="Q1061" s="63"/>
      <c r="R1061" s="63"/>
      <c r="S1061" s="648"/>
    </row>
    <row r="1062" spans="1:19" hidden="1">
      <c r="A1062" s="465"/>
      <c r="B1062" s="466"/>
      <c r="C1062" s="467"/>
      <c r="D1062" s="467"/>
      <c r="E1062" s="468"/>
      <c r="F1062" s="467"/>
      <c r="G1062" s="642"/>
      <c r="H1062" s="379" cm="1">
        <f t="array" ref="H1062">IF(B1062&lt;&gt;"",INDEX(KM!$C$5:$C$20,MATCH(1,($B1062&gt;=KM!$A$5:$A$20)*($B1062&lt;=KM!$B$5:$B$20),0)),0)</f>
        <v>0</v>
      </c>
      <c r="I1062" s="63">
        <f t="shared" si="157"/>
        <v>0</v>
      </c>
      <c r="J1062" s="474"/>
      <c r="K1062" s="494"/>
      <c r="L1062" s="496" t="str">
        <f>IF(AND('1B Tableau financier'!$K$2&lt;&gt;"Pôle",C1062&lt;&gt;""),1,"")</f>
        <v/>
      </c>
      <c r="M1062" s="501" t="str">
        <f t="shared" si="153"/>
        <v/>
      </c>
      <c r="N1062" s="502" t="str">
        <f t="shared" si="154"/>
        <v/>
      </c>
      <c r="O1062" s="501" t="str">
        <f t="shared" si="164"/>
        <v/>
      </c>
      <c r="P1062" s="63" t="str">
        <f t="shared" si="165"/>
        <v/>
      </c>
      <c r="Q1062" s="63"/>
      <c r="R1062" s="63"/>
      <c r="S1062" s="648"/>
    </row>
    <row r="1063" spans="1:19" hidden="1">
      <c r="A1063" s="465"/>
      <c r="B1063" s="466"/>
      <c r="C1063" s="467"/>
      <c r="D1063" s="467"/>
      <c r="E1063" s="468"/>
      <c r="F1063" s="467"/>
      <c r="G1063" s="642"/>
      <c r="H1063" s="379" cm="1">
        <f t="array" ref="H1063">IF(B1063&lt;&gt;"",INDEX(KM!$C$5:$C$20,MATCH(1,($B1063&gt;=KM!$A$5:$A$20)*($B1063&lt;=KM!$B$5:$B$20),0)),0)</f>
        <v>0</v>
      </c>
      <c r="I1063" s="63">
        <f t="shared" si="157"/>
        <v>0</v>
      </c>
      <c r="J1063" s="474"/>
      <c r="K1063" s="494"/>
      <c r="L1063" s="496" t="str">
        <f>IF(AND('1B Tableau financier'!$K$2&lt;&gt;"Pôle",C1063&lt;&gt;""),1,"")</f>
        <v/>
      </c>
      <c r="M1063" s="501" t="str">
        <f t="shared" si="153"/>
        <v/>
      </c>
      <c r="N1063" s="502" t="str">
        <f t="shared" si="154"/>
        <v/>
      </c>
      <c r="O1063" s="501" t="str">
        <f t="shared" si="164"/>
        <v/>
      </c>
      <c r="P1063" s="63" t="str">
        <f t="shared" si="165"/>
        <v/>
      </c>
      <c r="Q1063" s="63"/>
      <c r="R1063" s="63"/>
      <c r="S1063" s="648"/>
    </row>
    <row r="1064" spans="1:19" hidden="1">
      <c r="A1064" s="465"/>
      <c r="B1064" s="466"/>
      <c r="C1064" s="467"/>
      <c r="D1064" s="467"/>
      <c r="E1064" s="468"/>
      <c r="F1064" s="467"/>
      <c r="G1064" s="642"/>
      <c r="H1064" s="379" cm="1">
        <f t="array" ref="H1064">IF(B1064&lt;&gt;"",INDEX(KM!$C$5:$C$20,MATCH(1,($B1064&gt;=KM!$A$5:$A$20)*($B1064&lt;=KM!$B$5:$B$20),0)),0)</f>
        <v>0</v>
      </c>
      <c r="I1064" s="63">
        <f t="shared" si="157"/>
        <v>0</v>
      </c>
      <c r="J1064" s="474"/>
      <c r="K1064" s="494"/>
      <c r="L1064" s="496" t="str">
        <f>IF(AND('1B Tableau financier'!$K$2&lt;&gt;"Pôle",C1064&lt;&gt;""),1,"")</f>
        <v/>
      </c>
      <c r="M1064" s="501" t="str">
        <f t="shared" si="153"/>
        <v/>
      </c>
      <c r="N1064" s="502" t="str">
        <f t="shared" si="154"/>
        <v/>
      </c>
      <c r="O1064" s="501" t="str">
        <f t="shared" si="164"/>
        <v/>
      </c>
      <c r="P1064" s="63" t="str">
        <f t="shared" si="165"/>
        <v/>
      </c>
      <c r="Q1064" s="63"/>
      <c r="R1064" s="63"/>
      <c r="S1064" s="648"/>
    </row>
    <row r="1065" spans="1:19" hidden="1">
      <c r="A1065" s="465"/>
      <c r="B1065" s="466"/>
      <c r="C1065" s="467"/>
      <c r="D1065" s="467"/>
      <c r="E1065" s="468"/>
      <c r="F1065" s="467"/>
      <c r="G1065" s="642"/>
      <c r="H1065" s="379" cm="1">
        <f t="array" ref="H1065">IF(B1065&lt;&gt;"",INDEX(KM!$C$5:$C$20,MATCH(1,($B1065&gt;=KM!$A$5:$A$20)*($B1065&lt;=KM!$B$5:$B$20),0)),0)</f>
        <v>0</v>
      </c>
      <c r="I1065" s="63">
        <f t="shared" si="157"/>
        <v>0</v>
      </c>
      <c r="J1065" s="474"/>
      <c r="K1065" s="494"/>
      <c r="L1065" s="496" t="str">
        <f>IF(AND('1B Tableau financier'!$K$2&lt;&gt;"Pôle",C1065&lt;&gt;""),1,"")</f>
        <v/>
      </c>
      <c r="M1065" s="501" t="str">
        <f t="shared" si="153"/>
        <v/>
      </c>
      <c r="N1065" s="502" t="str">
        <f t="shared" si="154"/>
        <v/>
      </c>
      <c r="O1065" s="501" t="str">
        <f t="shared" si="164"/>
        <v/>
      </c>
      <c r="P1065" s="63" t="str">
        <f t="shared" si="165"/>
        <v/>
      </c>
      <c r="Q1065" s="63"/>
      <c r="R1065" s="63"/>
      <c r="S1065" s="648"/>
    </row>
    <row r="1066" spans="1:19" hidden="1">
      <c r="A1066" s="465"/>
      <c r="B1066" s="466"/>
      <c r="C1066" s="467"/>
      <c r="D1066" s="467"/>
      <c r="E1066" s="468"/>
      <c r="F1066" s="467"/>
      <c r="G1066" s="642"/>
      <c r="H1066" s="379" cm="1">
        <f t="array" ref="H1066">IF(B1066&lt;&gt;"",INDEX(KM!$C$5:$C$20,MATCH(1,($B1066&gt;=KM!$A$5:$A$20)*($B1066&lt;=KM!$B$5:$B$20),0)),0)</f>
        <v>0</v>
      </c>
      <c r="I1066" s="63">
        <f t="shared" si="157"/>
        <v>0</v>
      </c>
      <c r="J1066" s="474"/>
      <c r="K1066" s="494"/>
      <c r="L1066" s="496" t="str">
        <f>IF(AND('1B Tableau financier'!$K$2&lt;&gt;"Pôle",C1066&lt;&gt;""),1,"")</f>
        <v/>
      </c>
      <c r="M1066" s="501" t="str">
        <f t="shared" si="153"/>
        <v/>
      </c>
      <c r="N1066" s="502" t="str">
        <f t="shared" si="154"/>
        <v/>
      </c>
      <c r="O1066" s="501" t="str">
        <f t="shared" si="164"/>
        <v/>
      </c>
      <c r="P1066" s="63" t="str">
        <f t="shared" si="165"/>
        <v/>
      </c>
      <c r="Q1066" s="63"/>
      <c r="R1066" s="63"/>
      <c r="S1066" s="648"/>
    </row>
    <row r="1067" spans="1:19" hidden="1">
      <c r="A1067" s="469"/>
      <c r="B1067" s="466"/>
      <c r="C1067" s="467"/>
      <c r="D1067" s="467"/>
      <c r="E1067" s="468"/>
      <c r="F1067" s="467"/>
      <c r="G1067" s="642"/>
      <c r="H1067" s="379" cm="1">
        <f t="array" ref="H1067">IF(B1067&lt;&gt;"",INDEX(KM!$C$5:$C$20,MATCH(1,($B1067&gt;=KM!$A$5:$A$20)*($B1067&lt;=KM!$B$5:$B$20),0)),0)</f>
        <v>0</v>
      </c>
      <c r="I1067" s="63">
        <f t="shared" si="157"/>
        <v>0</v>
      </c>
      <c r="J1067" s="474"/>
      <c r="K1067" s="494"/>
      <c r="L1067" s="496" t="str">
        <f>IF(AND('1B Tableau financier'!$K$2&lt;&gt;"Pôle",C1067&lt;&gt;""),1,"")</f>
        <v/>
      </c>
      <c r="M1067" s="501" t="str">
        <f t="shared" si="153"/>
        <v/>
      </c>
      <c r="N1067" s="502" t="str">
        <f t="shared" si="154"/>
        <v/>
      </c>
      <c r="O1067" s="501" t="str">
        <f t="shared" si="164"/>
        <v/>
      </c>
      <c r="P1067" s="63" t="str">
        <f t="shared" si="165"/>
        <v/>
      </c>
      <c r="Q1067" s="63"/>
      <c r="R1067" s="63"/>
      <c r="S1067" s="648"/>
    </row>
    <row r="1068" spans="1:19" ht="15.75" thickBot="1">
      <c r="A1068" s="470"/>
      <c r="B1068" s="471"/>
      <c r="C1068" s="472"/>
      <c r="D1068" s="472"/>
      <c r="E1068" s="473"/>
      <c r="F1068" s="472"/>
      <c r="G1068" s="643"/>
      <c r="H1068" s="380" cm="1">
        <f t="array" ref="H1068">IF(B1068&lt;&gt;"",INDEX(KM!$C$5:$C$20,MATCH(1,($B1068&gt;=KM!$A$5:$A$20)*($B1068&lt;=KM!$B$5:$B$20),0)),0)</f>
        <v>0</v>
      </c>
      <c r="I1068" s="64">
        <f>G1068*H1068</f>
        <v>0</v>
      </c>
      <c r="J1068" s="475"/>
      <c r="K1068" s="495"/>
      <c r="L1068" s="497" t="str">
        <f>IF(AND('1B Tableau financier'!$K$2&lt;&gt;"Pôle",C1068&lt;&gt;""),1,"")</f>
        <v/>
      </c>
      <c r="M1068" s="503" t="str">
        <f t="shared" si="153"/>
        <v/>
      </c>
      <c r="N1068" s="504" t="str">
        <f t="shared" si="154"/>
        <v/>
      </c>
      <c r="O1068" s="501" t="str">
        <f t="shared" si="164"/>
        <v/>
      </c>
      <c r="P1068" s="63" t="str">
        <f t="shared" si="165"/>
        <v/>
      </c>
      <c r="Q1068" s="63"/>
      <c r="R1068" s="63"/>
      <c r="S1068" s="648"/>
    </row>
    <row r="1069" spans="1:19" ht="15.75" thickBot="1">
      <c r="F1069" s="458"/>
      <c r="G1069" s="661"/>
      <c r="H1069" s="661"/>
      <c r="I1069" s="661"/>
      <c r="J1069" s="662" t="str">
        <f>"Montant total des frais de déplacement pour "&amp;C976</f>
        <v>Montant total des frais de déplacement pour 0</v>
      </c>
      <c r="K1069" s="662"/>
      <c r="L1069" s="662"/>
      <c r="M1069" s="641">
        <f t="shared" ref="M1069:R1069" si="166">SUM(M978:M1068)</f>
        <v>0</v>
      </c>
      <c r="N1069" s="641">
        <f t="shared" si="166"/>
        <v>0</v>
      </c>
      <c r="O1069" s="641">
        <f t="shared" si="166"/>
        <v>0</v>
      </c>
      <c r="P1069" s="641">
        <f t="shared" si="166"/>
        <v>0</v>
      </c>
      <c r="Q1069" s="653">
        <f t="shared" si="166"/>
        <v>0</v>
      </c>
      <c r="R1069" s="653">
        <f t="shared" si="166"/>
        <v>0</v>
      </c>
      <c r="S1069" s="649"/>
    </row>
    <row r="1071" spans="1:19" ht="15.75" thickBot="1"/>
    <row r="1072" spans="1:19" ht="16.5" thickBot="1">
      <c r="A1072" s="428" t="s">
        <v>299</v>
      </c>
      <c r="B1072" s="429"/>
      <c r="C1072" s="430">
        <f>'1C TSsalarié12'!$B$8</f>
        <v>0</v>
      </c>
      <c r="D1072" s="431"/>
      <c r="E1072" s="431"/>
      <c r="F1072" s="1288" t="s">
        <v>273</v>
      </c>
      <c r="G1072" s="1290" t="s">
        <v>274</v>
      </c>
      <c r="H1072" s="1291"/>
      <c r="I1072" s="1291"/>
      <c r="J1072" s="1306"/>
      <c r="K1072" s="1304" t="s">
        <v>275</v>
      </c>
      <c r="L1072" s="1288" t="s">
        <v>276</v>
      </c>
      <c r="M1072" s="1288" t="s">
        <v>277</v>
      </c>
      <c r="N1072" s="1288" t="s">
        <v>278</v>
      </c>
      <c r="O1072" s="1103" t="s">
        <v>64</v>
      </c>
      <c r="P1072" s="1104"/>
      <c r="Q1072" s="1104"/>
      <c r="R1072" s="1104"/>
      <c r="S1072" s="1105"/>
    </row>
    <row r="1073" spans="1:19" ht="51.75" thickBot="1">
      <c r="A1073" s="432" t="s">
        <v>279</v>
      </c>
      <c r="B1073" s="433" t="s">
        <v>289</v>
      </c>
      <c r="C1073" s="434" t="s">
        <v>281</v>
      </c>
      <c r="D1073" s="434" t="s">
        <v>282</v>
      </c>
      <c r="E1073" s="435" t="s">
        <v>283</v>
      </c>
      <c r="F1073" s="1289"/>
      <c r="G1073" s="436" t="s">
        <v>284</v>
      </c>
      <c r="H1073" s="437" t="s">
        <v>285</v>
      </c>
      <c r="I1073" s="437" t="s">
        <v>286</v>
      </c>
      <c r="J1073" s="436" t="s">
        <v>287</v>
      </c>
      <c r="K1073" s="1305"/>
      <c r="L1073" s="1289"/>
      <c r="M1073" s="1289"/>
      <c r="N1073" s="1289"/>
      <c r="O1073" s="219" t="s">
        <v>95</v>
      </c>
      <c r="P1073" s="639" t="s">
        <v>96</v>
      </c>
      <c r="Q1073" s="220" t="s">
        <v>97</v>
      </c>
      <c r="R1073" s="220" t="s">
        <v>98</v>
      </c>
      <c r="S1073" s="640" t="s">
        <v>67</v>
      </c>
    </row>
    <row r="1074" spans="1:19">
      <c r="A1074" s="461"/>
      <c r="B1074" s="462"/>
      <c r="C1074" s="463"/>
      <c r="D1074" s="463"/>
      <c r="E1074" s="464"/>
      <c r="F1074" s="463"/>
      <c r="G1074" s="642"/>
      <c r="H1074" s="379" cm="1">
        <f t="array" ref="H1074">IF(B1074&lt;&gt;"",INDEX(KM!$C$5:$C$20,MATCH(1,($B1074&gt;=KM!$A$5:$A$20)*($B1074&lt;=KM!$B$5:$B$20),0)),0)</f>
        <v>0</v>
      </c>
      <c r="I1074" s="62">
        <f>G1074*H1074</f>
        <v>0</v>
      </c>
      <c r="J1074" s="474"/>
      <c r="K1074" s="498"/>
      <c r="L1074" s="496" t="str">
        <f>IF(AND('1B Tableau financier'!$K$2&lt;&gt;"Pôle",C1074&lt;&gt;""),1,"")</f>
        <v/>
      </c>
      <c r="M1074" s="499" t="str">
        <f>IF(L1074=1,I1074+J1074+K1074,"")</f>
        <v/>
      </c>
      <c r="N1074" s="500" t="str">
        <f>IF(L1074=2,(I1074+J1074+K1074)/2,"")</f>
        <v/>
      </c>
      <c r="O1074" s="499" t="str">
        <f>IF(M1074="","",M1074-Q1074)</f>
        <v/>
      </c>
      <c r="P1074" s="62" t="str">
        <f>IF(N1074="","",N1074-R1074)</f>
        <v/>
      </c>
      <c r="Q1074" s="62"/>
      <c r="R1074" s="62"/>
      <c r="S1074" s="647"/>
    </row>
    <row r="1075" spans="1:19">
      <c r="A1075" s="465"/>
      <c r="B1075" s="466"/>
      <c r="C1075" s="467"/>
      <c r="D1075" s="467"/>
      <c r="E1075" s="468"/>
      <c r="F1075" s="467"/>
      <c r="G1075" s="642"/>
      <c r="H1075" s="379" cm="1">
        <f t="array" ref="H1075">IF(B1075&lt;&gt;"",INDEX(KM!$C$5:$C$20,MATCH(1,($B1075&gt;=KM!$A$5:$A$20)*($B1075&lt;=KM!$B$5:$B$20),0)),0)</f>
        <v>0</v>
      </c>
      <c r="I1075" s="63">
        <f>G1075*H1075</f>
        <v>0</v>
      </c>
      <c r="J1075" s="474"/>
      <c r="K1075" s="494"/>
      <c r="L1075" s="496" t="str">
        <f>IF(AND('1B Tableau financier'!$K$2&lt;&gt;"Pôle",C1075&lt;&gt;""),1,"")</f>
        <v/>
      </c>
      <c r="M1075" s="501" t="str">
        <f t="shared" ref="M1075:M1164" si="167">IF(L1075=1,I1075+J1075+K1075,"")</f>
        <v/>
      </c>
      <c r="N1075" s="502" t="str">
        <f t="shared" ref="N1075:N1164" si="168">IF(L1075=2,(I1075+J1075+K1075)/2,"")</f>
        <v/>
      </c>
      <c r="O1075" s="501" t="str">
        <f t="shared" ref="O1075:O1138" si="169">IF(M1075="","",M1075-Q1075)</f>
        <v/>
      </c>
      <c r="P1075" s="63" t="str">
        <f t="shared" ref="P1075:P1138" si="170">IF(N1075="","",N1075-R1075)</f>
        <v/>
      </c>
      <c r="Q1075" s="63"/>
      <c r="R1075" s="63"/>
      <c r="S1075" s="648"/>
    </row>
    <row r="1076" spans="1:19">
      <c r="A1076" s="465"/>
      <c r="B1076" s="466"/>
      <c r="C1076" s="467"/>
      <c r="D1076" s="467"/>
      <c r="E1076" s="468"/>
      <c r="F1076" s="467"/>
      <c r="G1076" s="642"/>
      <c r="H1076" s="379" cm="1">
        <f t="array" ref="H1076">IF(B1076&lt;&gt;"",INDEX(KM!$C$5:$C$20,MATCH(1,($B1076&gt;=KM!$A$5:$A$20)*($B1076&lt;=KM!$B$5:$B$20),0)),0)</f>
        <v>0</v>
      </c>
      <c r="I1076" s="63">
        <f t="shared" ref="I1076:I1163" si="171">G1076*H1076</f>
        <v>0</v>
      </c>
      <c r="J1076" s="474"/>
      <c r="K1076" s="494"/>
      <c r="L1076" s="496" t="str">
        <f>IF(AND('1B Tableau financier'!$K$2&lt;&gt;"Pôle",C1076&lt;&gt;""),1,"")</f>
        <v/>
      </c>
      <c r="M1076" s="501" t="str">
        <f t="shared" si="167"/>
        <v/>
      </c>
      <c r="N1076" s="502" t="str">
        <f t="shared" si="168"/>
        <v/>
      </c>
      <c r="O1076" s="501" t="str">
        <f t="shared" si="169"/>
        <v/>
      </c>
      <c r="P1076" s="63" t="str">
        <f t="shared" si="170"/>
        <v/>
      </c>
      <c r="Q1076" s="63"/>
      <c r="R1076" s="63"/>
      <c r="S1076" s="648"/>
    </row>
    <row r="1077" spans="1:19">
      <c r="A1077" s="465"/>
      <c r="B1077" s="466"/>
      <c r="C1077" s="467"/>
      <c r="D1077" s="467"/>
      <c r="E1077" s="468"/>
      <c r="F1077" s="467"/>
      <c r="G1077" s="642"/>
      <c r="H1077" s="379" cm="1">
        <f t="array" ref="H1077">IF(B1077&lt;&gt;"",INDEX(KM!$C$5:$C$20,MATCH(1,($B1077&gt;=KM!$A$5:$A$20)*($B1077&lt;=KM!$B$5:$B$20),0)),0)</f>
        <v>0</v>
      </c>
      <c r="I1077" s="63">
        <f t="shared" si="171"/>
        <v>0</v>
      </c>
      <c r="J1077" s="474"/>
      <c r="K1077" s="494"/>
      <c r="L1077" s="496" t="str">
        <f>IF(AND('1B Tableau financier'!$K$2&lt;&gt;"Pôle",C1077&lt;&gt;""),1,"")</f>
        <v/>
      </c>
      <c r="M1077" s="501" t="str">
        <f t="shared" si="167"/>
        <v/>
      </c>
      <c r="N1077" s="502" t="str">
        <f t="shared" si="168"/>
        <v/>
      </c>
      <c r="O1077" s="501" t="str">
        <f t="shared" si="169"/>
        <v/>
      </c>
      <c r="P1077" s="63" t="str">
        <f t="shared" si="170"/>
        <v/>
      </c>
      <c r="Q1077" s="63"/>
      <c r="R1077" s="63"/>
      <c r="S1077" s="648"/>
    </row>
    <row r="1078" spans="1:19">
      <c r="A1078" s="465"/>
      <c r="B1078" s="466"/>
      <c r="C1078" s="467"/>
      <c r="D1078" s="467"/>
      <c r="E1078" s="468"/>
      <c r="F1078" s="467"/>
      <c r="G1078" s="642"/>
      <c r="H1078" s="379" cm="1">
        <f t="array" ref="H1078">IF(B1078&lt;&gt;"",INDEX(KM!$C$5:$C$20,MATCH(1,($B1078&gt;=KM!$A$5:$A$20)*($B1078&lt;=KM!$B$5:$B$20),0)),0)</f>
        <v>0</v>
      </c>
      <c r="I1078" s="63">
        <f t="shared" si="171"/>
        <v>0</v>
      </c>
      <c r="J1078" s="474"/>
      <c r="K1078" s="494"/>
      <c r="L1078" s="496" t="str">
        <f>IF(AND('1B Tableau financier'!$K$2&lt;&gt;"Pôle",C1078&lt;&gt;""),1,"")</f>
        <v/>
      </c>
      <c r="M1078" s="501" t="str">
        <f t="shared" si="167"/>
        <v/>
      </c>
      <c r="N1078" s="502" t="str">
        <f t="shared" si="168"/>
        <v/>
      </c>
      <c r="O1078" s="501" t="str">
        <f t="shared" si="169"/>
        <v/>
      </c>
      <c r="P1078" s="63" t="str">
        <f t="shared" si="170"/>
        <v/>
      </c>
      <c r="Q1078" s="63"/>
      <c r="R1078" s="63"/>
      <c r="S1078" s="648"/>
    </row>
    <row r="1079" spans="1:19">
      <c r="A1079" s="465"/>
      <c r="B1079" s="466"/>
      <c r="C1079" s="467"/>
      <c r="D1079" s="467"/>
      <c r="E1079" s="468"/>
      <c r="F1079" s="467"/>
      <c r="G1079" s="642"/>
      <c r="H1079" s="379" cm="1">
        <f t="array" ref="H1079">IF(B1079&lt;&gt;"",INDEX(KM!$C$5:$C$20,MATCH(1,($B1079&gt;=KM!$A$5:$A$20)*($B1079&lt;=KM!$B$5:$B$20),0)),0)</f>
        <v>0</v>
      </c>
      <c r="I1079" s="63">
        <f t="shared" si="171"/>
        <v>0</v>
      </c>
      <c r="J1079" s="474"/>
      <c r="K1079" s="494"/>
      <c r="L1079" s="496" t="str">
        <f>IF(AND('1B Tableau financier'!$K$2&lt;&gt;"Pôle",C1079&lt;&gt;""),1,"")</f>
        <v/>
      </c>
      <c r="M1079" s="501" t="str">
        <f t="shared" si="167"/>
        <v/>
      </c>
      <c r="N1079" s="502" t="str">
        <f t="shared" si="168"/>
        <v/>
      </c>
      <c r="O1079" s="501" t="str">
        <f t="shared" si="169"/>
        <v/>
      </c>
      <c r="P1079" s="63" t="str">
        <f t="shared" si="170"/>
        <v/>
      </c>
      <c r="Q1079" s="63"/>
      <c r="R1079" s="63"/>
      <c r="S1079" s="648"/>
    </row>
    <row r="1080" spans="1:19">
      <c r="A1080" s="465"/>
      <c r="B1080" s="466"/>
      <c r="C1080" s="467"/>
      <c r="D1080" s="467"/>
      <c r="E1080" s="468"/>
      <c r="F1080" s="467"/>
      <c r="G1080" s="642"/>
      <c r="H1080" s="379" cm="1">
        <f t="array" ref="H1080">IF(B1080&lt;&gt;"",INDEX(KM!$C$5:$C$20,MATCH(1,($B1080&gt;=KM!$A$5:$A$20)*($B1080&lt;=KM!$B$5:$B$20),0)),0)</f>
        <v>0</v>
      </c>
      <c r="I1080" s="63">
        <f t="shared" si="171"/>
        <v>0</v>
      </c>
      <c r="J1080" s="474"/>
      <c r="K1080" s="494"/>
      <c r="L1080" s="496" t="str">
        <f>IF(AND('1B Tableau financier'!$K$2&lt;&gt;"Pôle",C1080&lt;&gt;""),1,"")</f>
        <v/>
      </c>
      <c r="M1080" s="501" t="str">
        <f t="shared" si="167"/>
        <v/>
      </c>
      <c r="N1080" s="502" t="str">
        <f t="shared" si="168"/>
        <v/>
      </c>
      <c r="O1080" s="501" t="str">
        <f t="shared" si="169"/>
        <v/>
      </c>
      <c r="P1080" s="63" t="str">
        <f t="shared" si="170"/>
        <v/>
      </c>
      <c r="Q1080" s="63"/>
      <c r="R1080" s="63"/>
      <c r="S1080" s="648"/>
    </row>
    <row r="1081" spans="1:19">
      <c r="A1081" s="465"/>
      <c r="B1081" s="466"/>
      <c r="C1081" s="467"/>
      <c r="D1081" s="467"/>
      <c r="E1081" s="468"/>
      <c r="F1081" s="467"/>
      <c r="G1081" s="642"/>
      <c r="H1081" s="379" cm="1">
        <f t="array" ref="H1081">IF(B1081&lt;&gt;"",INDEX(KM!$C$5:$C$20,MATCH(1,($B1081&gt;=KM!$A$5:$A$20)*($B1081&lt;=KM!$B$5:$B$20),0)),0)</f>
        <v>0</v>
      </c>
      <c r="I1081" s="63">
        <f t="shared" si="171"/>
        <v>0</v>
      </c>
      <c r="J1081" s="474"/>
      <c r="K1081" s="494"/>
      <c r="L1081" s="496" t="str">
        <f>IF(AND('1B Tableau financier'!$K$2&lt;&gt;"Pôle",C1081&lt;&gt;""),1,"")</f>
        <v/>
      </c>
      <c r="M1081" s="501" t="str">
        <f t="shared" si="167"/>
        <v/>
      </c>
      <c r="N1081" s="502" t="str">
        <f t="shared" si="168"/>
        <v/>
      </c>
      <c r="O1081" s="501" t="str">
        <f t="shared" si="169"/>
        <v/>
      </c>
      <c r="P1081" s="63" t="str">
        <f t="shared" si="170"/>
        <v/>
      </c>
      <c r="Q1081" s="63"/>
      <c r="R1081" s="63"/>
      <c r="S1081" s="648"/>
    </row>
    <row r="1082" spans="1:19">
      <c r="A1082" s="465"/>
      <c r="B1082" s="466"/>
      <c r="C1082" s="467"/>
      <c r="D1082" s="467"/>
      <c r="E1082" s="468"/>
      <c r="F1082" s="467"/>
      <c r="G1082" s="642"/>
      <c r="H1082" s="379" cm="1">
        <f t="array" ref="H1082">IF(B1082&lt;&gt;"",INDEX(KM!$C$5:$C$20,MATCH(1,($B1082&gt;=KM!$A$5:$A$20)*($B1082&lt;=KM!$B$5:$B$20),0)),0)</f>
        <v>0</v>
      </c>
      <c r="I1082" s="63">
        <f t="shared" si="171"/>
        <v>0</v>
      </c>
      <c r="J1082" s="474"/>
      <c r="K1082" s="494"/>
      <c r="L1082" s="496" t="str">
        <f>IF(AND('1B Tableau financier'!$K$2&lt;&gt;"Pôle",C1082&lt;&gt;""),1,"")</f>
        <v/>
      </c>
      <c r="M1082" s="501" t="str">
        <f t="shared" si="167"/>
        <v/>
      </c>
      <c r="N1082" s="502" t="str">
        <f t="shared" si="168"/>
        <v/>
      </c>
      <c r="O1082" s="501" t="str">
        <f t="shared" si="169"/>
        <v/>
      </c>
      <c r="P1082" s="63" t="str">
        <f t="shared" si="170"/>
        <v/>
      </c>
      <c r="Q1082" s="63"/>
      <c r="R1082" s="63"/>
      <c r="S1082" s="648"/>
    </row>
    <row r="1083" spans="1:19">
      <c r="A1083" s="465"/>
      <c r="B1083" s="466"/>
      <c r="C1083" s="467"/>
      <c r="D1083" s="467"/>
      <c r="E1083" s="468"/>
      <c r="F1083" s="467"/>
      <c r="G1083" s="642"/>
      <c r="H1083" s="379" cm="1">
        <f t="array" ref="H1083">IF(B1083&lt;&gt;"",INDEX(KM!$C$5:$C$20,MATCH(1,($B1083&gt;=KM!$A$5:$A$20)*($B1083&lt;=KM!$B$5:$B$20),0)),0)</f>
        <v>0</v>
      </c>
      <c r="I1083" s="63">
        <f t="shared" si="171"/>
        <v>0</v>
      </c>
      <c r="J1083" s="474"/>
      <c r="K1083" s="494"/>
      <c r="L1083" s="496" t="str">
        <f>IF(AND('1B Tableau financier'!$K$2&lt;&gt;"Pôle",C1083&lt;&gt;""),1,"")</f>
        <v/>
      </c>
      <c r="M1083" s="501" t="str">
        <f t="shared" si="167"/>
        <v/>
      </c>
      <c r="N1083" s="502" t="str">
        <f t="shared" si="168"/>
        <v/>
      </c>
      <c r="O1083" s="501" t="str">
        <f t="shared" si="169"/>
        <v/>
      </c>
      <c r="P1083" s="63" t="str">
        <f t="shared" si="170"/>
        <v/>
      </c>
      <c r="Q1083" s="63"/>
      <c r="R1083" s="63"/>
      <c r="S1083" s="648"/>
    </row>
    <row r="1084" spans="1:19">
      <c r="A1084" s="465"/>
      <c r="B1084" s="466"/>
      <c r="C1084" s="467"/>
      <c r="D1084" s="467"/>
      <c r="E1084" s="468"/>
      <c r="F1084" s="467"/>
      <c r="G1084" s="642"/>
      <c r="H1084" s="379" cm="1">
        <f t="array" ref="H1084">IF(B1084&lt;&gt;"",INDEX(KM!$C$5:$C$20,MATCH(1,($B1084&gt;=KM!$A$5:$A$20)*($B1084&lt;=KM!$B$5:$B$20),0)),0)</f>
        <v>0</v>
      </c>
      <c r="I1084" s="63">
        <f t="shared" si="171"/>
        <v>0</v>
      </c>
      <c r="J1084" s="474"/>
      <c r="K1084" s="494"/>
      <c r="L1084" s="496" t="str">
        <f>IF(AND('1B Tableau financier'!$K$2&lt;&gt;"Pôle",C1084&lt;&gt;""),1,"")</f>
        <v/>
      </c>
      <c r="M1084" s="501" t="str">
        <f t="shared" si="167"/>
        <v/>
      </c>
      <c r="N1084" s="502" t="str">
        <f t="shared" si="168"/>
        <v/>
      </c>
      <c r="O1084" s="501" t="str">
        <f t="shared" si="169"/>
        <v/>
      </c>
      <c r="P1084" s="63" t="str">
        <f t="shared" si="170"/>
        <v/>
      </c>
      <c r="Q1084" s="63"/>
      <c r="R1084" s="63"/>
      <c r="S1084" s="648"/>
    </row>
    <row r="1085" spans="1:19">
      <c r="A1085" s="465"/>
      <c r="B1085" s="466"/>
      <c r="C1085" s="467"/>
      <c r="D1085" s="467"/>
      <c r="E1085" s="468"/>
      <c r="F1085" s="467"/>
      <c r="G1085" s="642"/>
      <c r="H1085" s="379" cm="1">
        <f t="array" ref="H1085">IF(B1085&lt;&gt;"",INDEX(KM!$C$5:$C$20,MATCH(1,($B1085&gt;=KM!$A$5:$A$20)*($B1085&lt;=KM!$B$5:$B$20),0)),0)</f>
        <v>0</v>
      </c>
      <c r="I1085" s="63">
        <f t="shared" si="171"/>
        <v>0</v>
      </c>
      <c r="J1085" s="474"/>
      <c r="K1085" s="494"/>
      <c r="L1085" s="496" t="str">
        <f>IF(AND('1B Tableau financier'!$K$2&lt;&gt;"Pôle",C1085&lt;&gt;""),1,"")</f>
        <v/>
      </c>
      <c r="M1085" s="501" t="str">
        <f t="shared" si="167"/>
        <v/>
      </c>
      <c r="N1085" s="502" t="str">
        <f t="shared" si="168"/>
        <v/>
      </c>
      <c r="O1085" s="501" t="str">
        <f t="shared" si="169"/>
        <v/>
      </c>
      <c r="P1085" s="63" t="str">
        <f t="shared" si="170"/>
        <v/>
      </c>
      <c r="Q1085" s="63"/>
      <c r="R1085" s="63"/>
      <c r="S1085" s="648"/>
    </row>
    <row r="1086" spans="1:19">
      <c r="A1086" s="465"/>
      <c r="B1086" s="466"/>
      <c r="C1086" s="467"/>
      <c r="D1086" s="467"/>
      <c r="E1086" s="468"/>
      <c r="F1086" s="467"/>
      <c r="G1086" s="642"/>
      <c r="H1086" s="379" cm="1">
        <f t="array" ref="H1086">IF(B1086&lt;&gt;"",INDEX(KM!$C$5:$C$20,MATCH(1,($B1086&gt;=KM!$A$5:$A$20)*($B1086&lt;=KM!$B$5:$B$20),0)),0)</f>
        <v>0</v>
      </c>
      <c r="I1086" s="63">
        <f t="shared" si="171"/>
        <v>0</v>
      </c>
      <c r="J1086" s="474"/>
      <c r="K1086" s="494"/>
      <c r="L1086" s="496" t="str">
        <f>IF(AND('1B Tableau financier'!$K$2&lt;&gt;"Pôle",C1086&lt;&gt;""),1,"")</f>
        <v/>
      </c>
      <c r="M1086" s="501" t="str">
        <f t="shared" si="167"/>
        <v/>
      </c>
      <c r="N1086" s="502" t="str">
        <f t="shared" si="168"/>
        <v/>
      </c>
      <c r="O1086" s="501" t="str">
        <f t="shared" si="169"/>
        <v/>
      </c>
      <c r="P1086" s="63" t="str">
        <f t="shared" si="170"/>
        <v/>
      </c>
      <c r="Q1086" s="63"/>
      <c r="R1086" s="63"/>
      <c r="S1086" s="648"/>
    </row>
    <row r="1087" spans="1:19">
      <c r="A1087" s="465"/>
      <c r="B1087" s="466"/>
      <c r="C1087" s="467"/>
      <c r="D1087" s="467"/>
      <c r="E1087" s="468"/>
      <c r="F1087" s="467"/>
      <c r="G1087" s="642"/>
      <c r="H1087" s="379" cm="1">
        <f t="array" ref="H1087">IF(B1087&lt;&gt;"",INDEX(KM!$C$5:$C$20,MATCH(1,($B1087&gt;=KM!$A$5:$A$20)*($B1087&lt;=KM!$B$5:$B$20),0)),0)</f>
        <v>0</v>
      </c>
      <c r="I1087" s="63">
        <f t="shared" si="171"/>
        <v>0</v>
      </c>
      <c r="J1087" s="474"/>
      <c r="K1087" s="494"/>
      <c r="L1087" s="496" t="str">
        <f>IF(AND('1B Tableau financier'!$K$2&lt;&gt;"Pôle",C1087&lt;&gt;""),1,"")</f>
        <v/>
      </c>
      <c r="M1087" s="501" t="str">
        <f t="shared" si="167"/>
        <v/>
      </c>
      <c r="N1087" s="502" t="str">
        <f t="shared" si="168"/>
        <v/>
      </c>
      <c r="O1087" s="501" t="str">
        <f t="shared" si="169"/>
        <v/>
      </c>
      <c r="P1087" s="63" t="str">
        <f t="shared" si="170"/>
        <v/>
      </c>
      <c r="Q1087" s="63"/>
      <c r="R1087" s="63"/>
      <c r="S1087" s="648"/>
    </row>
    <row r="1088" spans="1:19">
      <c r="A1088" s="465"/>
      <c r="B1088" s="466"/>
      <c r="C1088" s="467"/>
      <c r="D1088" s="467"/>
      <c r="E1088" s="468"/>
      <c r="F1088" s="467"/>
      <c r="G1088" s="642"/>
      <c r="H1088" s="379" cm="1">
        <f t="array" ref="H1088">IF(B1088&lt;&gt;"",INDEX(KM!$C$5:$C$20,MATCH(1,($B1088&gt;=KM!$A$5:$A$20)*($B1088&lt;=KM!$B$5:$B$20),0)),0)</f>
        <v>0</v>
      </c>
      <c r="I1088" s="63">
        <f t="shared" si="171"/>
        <v>0</v>
      </c>
      <c r="J1088" s="474"/>
      <c r="K1088" s="494"/>
      <c r="L1088" s="496" t="str">
        <f>IF(AND('1B Tableau financier'!$K$2&lt;&gt;"Pôle",C1088&lt;&gt;""),1,"")</f>
        <v/>
      </c>
      <c r="M1088" s="501" t="str">
        <f t="shared" si="167"/>
        <v/>
      </c>
      <c r="N1088" s="502" t="str">
        <f t="shared" si="168"/>
        <v/>
      </c>
      <c r="O1088" s="501" t="str">
        <f t="shared" si="169"/>
        <v/>
      </c>
      <c r="P1088" s="63" t="str">
        <f t="shared" si="170"/>
        <v/>
      </c>
      <c r="Q1088" s="63"/>
      <c r="R1088" s="63"/>
      <c r="S1088" s="648"/>
    </row>
    <row r="1089" spans="1:19">
      <c r="A1089" s="465"/>
      <c r="B1089" s="466"/>
      <c r="C1089" s="467"/>
      <c r="D1089" s="467"/>
      <c r="E1089" s="468"/>
      <c r="F1089" s="467"/>
      <c r="G1089" s="642"/>
      <c r="H1089" s="379" cm="1">
        <f t="array" ref="H1089">IF(B1089&lt;&gt;"",INDEX(KM!$C$5:$C$20,MATCH(1,($B1089&gt;=KM!$A$5:$A$20)*($B1089&lt;=KM!$B$5:$B$20),0)),0)</f>
        <v>0</v>
      </c>
      <c r="I1089" s="63">
        <f t="shared" si="171"/>
        <v>0</v>
      </c>
      <c r="J1089" s="474"/>
      <c r="K1089" s="494"/>
      <c r="L1089" s="496" t="str">
        <f>IF(AND('1B Tableau financier'!$K$2&lt;&gt;"Pôle",C1089&lt;&gt;""),1,"")</f>
        <v/>
      </c>
      <c r="M1089" s="501" t="str">
        <f t="shared" si="167"/>
        <v/>
      </c>
      <c r="N1089" s="502" t="str">
        <f t="shared" si="168"/>
        <v/>
      </c>
      <c r="O1089" s="501" t="str">
        <f t="shared" si="169"/>
        <v/>
      </c>
      <c r="P1089" s="63" t="str">
        <f t="shared" si="170"/>
        <v/>
      </c>
      <c r="Q1089" s="63"/>
      <c r="R1089" s="63"/>
      <c r="S1089" s="648"/>
    </row>
    <row r="1090" spans="1:19">
      <c r="A1090" s="465"/>
      <c r="B1090" s="466"/>
      <c r="C1090" s="467"/>
      <c r="D1090" s="467"/>
      <c r="E1090" s="468"/>
      <c r="F1090" s="467"/>
      <c r="G1090" s="642"/>
      <c r="H1090" s="379" cm="1">
        <f t="array" ref="H1090">IF(B1090&lt;&gt;"",INDEX(KM!$C$5:$C$20,MATCH(1,($B1090&gt;=KM!$A$5:$A$20)*($B1090&lt;=KM!$B$5:$B$20),0)),0)</f>
        <v>0</v>
      </c>
      <c r="I1090" s="63">
        <f t="shared" si="171"/>
        <v>0</v>
      </c>
      <c r="J1090" s="474"/>
      <c r="K1090" s="494"/>
      <c r="L1090" s="496" t="str">
        <f>IF(AND('1B Tableau financier'!$K$2&lt;&gt;"Pôle",C1090&lt;&gt;""),1,"")</f>
        <v/>
      </c>
      <c r="M1090" s="501" t="str">
        <f t="shared" si="167"/>
        <v/>
      </c>
      <c r="N1090" s="502" t="str">
        <f t="shared" si="168"/>
        <v/>
      </c>
      <c r="O1090" s="501" t="str">
        <f t="shared" si="169"/>
        <v/>
      </c>
      <c r="P1090" s="63" t="str">
        <f t="shared" si="170"/>
        <v/>
      </c>
      <c r="Q1090" s="63"/>
      <c r="R1090" s="63"/>
      <c r="S1090" s="648"/>
    </row>
    <row r="1091" spans="1:19">
      <c r="A1091" s="465"/>
      <c r="B1091" s="466"/>
      <c r="C1091" s="467"/>
      <c r="D1091" s="467"/>
      <c r="E1091" s="468"/>
      <c r="F1091" s="467"/>
      <c r="G1091" s="642"/>
      <c r="H1091" s="379" cm="1">
        <f t="array" ref="H1091">IF(B1091&lt;&gt;"",INDEX(KM!$C$5:$C$20,MATCH(1,($B1091&gt;=KM!$A$5:$A$20)*($B1091&lt;=KM!$B$5:$B$20),0)),0)</f>
        <v>0</v>
      </c>
      <c r="I1091" s="63">
        <f t="shared" si="171"/>
        <v>0</v>
      </c>
      <c r="J1091" s="474"/>
      <c r="K1091" s="494"/>
      <c r="L1091" s="496" t="str">
        <f>IF(AND('1B Tableau financier'!$K$2&lt;&gt;"Pôle",C1091&lt;&gt;""),1,"")</f>
        <v/>
      </c>
      <c r="M1091" s="501" t="str">
        <f t="shared" si="167"/>
        <v/>
      </c>
      <c r="N1091" s="502" t="str">
        <f t="shared" si="168"/>
        <v/>
      </c>
      <c r="O1091" s="501" t="str">
        <f t="shared" si="169"/>
        <v/>
      </c>
      <c r="P1091" s="63" t="str">
        <f t="shared" si="170"/>
        <v/>
      </c>
      <c r="Q1091" s="63"/>
      <c r="R1091" s="63"/>
      <c r="S1091" s="648"/>
    </row>
    <row r="1092" spans="1:19">
      <c r="A1092" s="465"/>
      <c r="B1092" s="466"/>
      <c r="C1092" s="467"/>
      <c r="D1092" s="467"/>
      <c r="E1092" s="468"/>
      <c r="F1092" s="467"/>
      <c r="G1092" s="642"/>
      <c r="H1092" s="379" cm="1">
        <f t="array" ref="H1092">IF(B1092&lt;&gt;"",INDEX(KM!$C$5:$C$20,MATCH(1,($B1092&gt;=KM!$A$5:$A$20)*($B1092&lt;=KM!$B$5:$B$20),0)),0)</f>
        <v>0</v>
      </c>
      <c r="I1092" s="63">
        <f t="shared" si="171"/>
        <v>0</v>
      </c>
      <c r="J1092" s="474"/>
      <c r="K1092" s="494"/>
      <c r="L1092" s="496" t="str">
        <f>IF(AND('1B Tableau financier'!$K$2&lt;&gt;"Pôle",C1092&lt;&gt;""),1,"")</f>
        <v/>
      </c>
      <c r="M1092" s="501" t="str">
        <f t="shared" si="167"/>
        <v/>
      </c>
      <c r="N1092" s="502" t="str">
        <f t="shared" si="168"/>
        <v/>
      </c>
      <c r="O1092" s="501" t="str">
        <f t="shared" si="169"/>
        <v/>
      </c>
      <c r="P1092" s="63" t="str">
        <f t="shared" si="170"/>
        <v/>
      </c>
      <c r="Q1092" s="63"/>
      <c r="R1092" s="63"/>
      <c r="S1092" s="648"/>
    </row>
    <row r="1093" spans="1:19">
      <c r="A1093" s="465"/>
      <c r="B1093" s="466"/>
      <c r="C1093" s="467"/>
      <c r="D1093" s="467"/>
      <c r="E1093" s="468"/>
      <c r="F1093" s="467"/>
      <c r="G1093" s="642"/>
      <c r="H1093" s="379" cm="1">
        <f t="array" ref="H1093">IF(B1093&lt;&gt;"",INDEX(KM!$C$5:$C$20,MATCH(1,($B1093&gt;=KM!$A$5:$A$20)*($B1093&lt;=KM!$B$5:$B$20),0)),0)</f>
        <v>0</v>
      </c>
      <c r="I1093" s="63">
        <f t="shared" si="171"/>
        <v>0</v>
      </c>
      <c r="J1093" s="474"/>
      <c r="K1093" s="494"/>
      <c r="L1093" s="496" t="str">
        <f>IF(AND('1B Tableau financier'!$K$2&lt;&gt;"Pôle",C1093&lt;&gt;""),1,"")</f>
        <v/>
      </c>
      <c r="M1093" s="501" t="str">
        <f t="shared" si="167"/>
        <v/>
      </c>
      <c r="N1093" s="502" t="str">
        <f t="shared" si="168"/>
        <v/>
      </c>
      <c r="O1093" s="501" t="str">
        <f t="shared" si="169"/>
        <v/>
      </c>
      <c r="P1093" s="63" t="str">
        <f t="shared" si="170"/>
        <v/>
      </c>
      <c r="Q1093" s="63"/>
      <c r="R1093" s="63"/>
      <c r="S1093" s="648"/>
    </row>
    <row r="1094" spans="1:19">
      <c r="A1094" s="465"/>
      <c r="B1094" s="466"/>
      <c r="C1094" s="467"/>
      <c r="D1094" s="467"/>
      <c r="E1094" s="468"/>
      <c r="F1094" s="467"/>
      <c r="G1094" s="642"/>
      <c r="H1094" s="379" cm="1">
        <f t="array" ref="H1094">IF(B1094&lt;&gt;"",INDEX(KM!$C$5:$C$20,MATCH(1,($B1094&gt;=KM!$A$5:$A$20)*($B1094&lt;=KM!$B$5:$B$20),0)),0)</f>
        <v>0</v>
      </c>
      <c r="I1094" s="63">
        <f t="shared" si="171"/>
        <v>0</v>
      </c>
      <c r="J1094" s="474"/>
      <c r="K1094" s="494"/>
      <c r="L1094" s="496" t="str">
        <f>IF(AND('1B Tableau financier'!$K$2&lt;&gt;"Pôle",C1094&lt;&gt;""),1,"")</f>
        <v/>
      </c>
      <c r="M1094" s="501" t="str">
        <f t="shared" si="167"/>
        <v/>
      </c>
      <c r="N1094" s="502" t="str">
        <f t="shared" si="168"/>
        <v/>
      </c>
      <c r="O1094" s="501" t="str">
        <f t="shared" si="169"/>
        <v/>
      </c>
      <c r="P1094" s="63" t="str">
        <f t="shared" si="170"/>
        <v/>
      </c>
      <c r="Q1094" s="63"/>
      <c r="R1094" s="63"/>
      <c r="S1094" s="648"/>
    </row>
    <row r="1095" spans="1:19">
      <c r="A1095" s="465"/>
      <c r="B1095" s="466"/>
      <c r="C1095" s="467"/>
      <c r="D1095" s="467"/>
      <c r="E1095" s="468"/>
      <c r="F1095" s="467"/>
      <c r="G1095" s="642"/>
      <c r="H1095" s="379" cm="1">
        <f t="array" ref="H1095">IF(B1095&lt;&gt;"",INDEX(KM!$C$5:$C$20,MATCH(1,($B1095&gt;=KM!$A$5:$A$20)*($B1095&lt;=KM!$B$5:$B$20),0)),0)</f>
        <v>0</v>
      </c>
      <c r="I1095" s="63">
        <f t="shared" si="171"/>
        <v>0</v>
      </c>
      <c r="J1095" s="474"/>
      <c r="K1095" s="494"/>
      <c r="L1095" s="496" t="str">
        <f>IF(AND('1B Tableau financier'!$K$2&lt;&gt;"Pôle",C1095&lt;&gt;""),1,"")</f>
        <v/>
      </c>
      <c r="M1095" s="501" t="str">
        <f t="shared" si="167"/>
        <v/>
      </c>
      <c r="N1095" s="502" t="str">
        <f t="shared" si="168"/>
        <v/>
      </c>
      <c r="O1095" s="501" t="str">
        <f t="shared" si="169"/>
        <v/>
      </c>
      <c r="P1095" s="63" t="str">
        <f t="shared" si="170"/>
        <v/>
      </c>
      <c r="Q1095" s="63"/>
      <c r="R1095" s="63"/>
      <c r="S1095" s="648"/>
    </row>
    <row r="1096" spans="1:19">
      <c r="A1096" s="465"/>
      <c r="B1096" s="466"/>
      <c r="C1096" s="467"/>
      <c r="D1096" s="467"/>
      <c r="E1096" s="468"/>
      <c r="F1096" s="467"/>
      <c r="G1096" s="642"/>
      <c r="H1096" s="379" cm="1">
        <f t="array" ref="H1096">IF(B1096&lt;&gt;"",INDEX(KM!$C$5:$C$20,MATCH(1,($B1096&gt;=KM!$A$5:$A$20)*($B1096&lt;=KM!$B$5:$B$20),0)),0)</f>
        <v>0</v>
      </c>
      <c r="I1096" s="63">
        <f t="shared" si="171"/>
        <v>0</v>
      </c>
      <c r="J1096" s="474"/>
      <c r="K1096" s="494"/>
      <c r="L1096" s="496" t="str">
        <f>IF(AND('1B Tableau financier'!$K$2&lt;&gt;"Pôle",C1096&lt;&gt;""),1,"")</f>
        <v/>
      </c>
      <c r="M1096" s="501" t="str">
        <f t="shared" si="167"/>
        <v/>
      </c>
      <c r="N1096" s="502" t="str">
        <f t="shared" si="168"/>
        <v/>
      </c>
      <c r="O1096" s="501" t="str">
        <f t="shared" si="169"/>
        <v/>
      </c>
      <c r="P1096" s="63" t="str">
        <f t="shared" si="170"/>
        <v/>
      </c>
      <c r="Q1096" s="63"/>
      <c r="R1096" s="63"/>
      <c r="S1096" s="648"/>
    </row>
    <row r="1097" spans="1:19">
      <c r="A1097" s="465"/>
      <c r="B1097" s="466"/>
      <c r="C1097" s="467"/>
      <c r="D1097" s="467"/>
      <c r="E1097" s="468"/>
      <c r="F1097" s="467"/>
      <c r="G1097" s="642"/>
      <c r="H1097" s="379" cm="1">
        <f t="array" ref="H1097">IF(B1097&lt;&gt;"",INDEX(KM!$C$5:$C$20,MATCH(1,($B1097&gt;=KM!$A$5:$A$20)*($B1097&lt;=KM!$B$5:$B$20),0)),0)</f>
        <v>0</v>
      </c>
      <c r="I1097" s="63">
        <f t="shared" si="171"/>
        <v>0</v>
      </c>
      <c r="J1097" s="474"/>
      <c r="K1097" s="494"/>
      <c r="L1097" s="496" t="str">
        <f>IF(AND('1B Tableau financier'!$K$2&lt;&gt;"Pôle",C1097&lt;&gt;""),1,"")</f>
        <v/>
      </c>
      <c r="M1097" s="501" t="str">
        <f t="shared" si="167"/>
        <v/>
      </c>
      <c r="N1097" s="502" t="str">
        <f t="shared" si="168"/>
        <v/>
      </c>
      <c r="O1097" s="501" t="str">
        <f t="shared" si="169"/>
        <v/>
      </c>
      <c r="P1097" s="63" t="str">
        <f t="shared" si="170"/>
        <v/>
      </c>
      <c r="Q1097" s="63"/>
      <c r="R1097" s="63"/>
      <c r="S1097" s="648"/>
    </row>
    <row r="1098" spans="1:19">
      <c r="A1098" s="465"/>
      <c r="B1098" s="466"/>
      <c r="C1098" s="467"/>
      <c r="D1098" s="467"/>
      <c r="E1098" s="468"/>
      <c r="F1098" s="467"/>
      <c r="G1098" s="642"/>
      <c r="H1098" s="379" cm="1">
        <f t="array" ref="H1098">IF(B1098&lt;&gt;"",INDEX(KM!$C$5:$C$20,MATCH(1,($B1098&gt;=KM!$A$5:$A$20)*($B1098&lt;=KM!$B$5:$B$20),0)),0)</f>
        <v>0</v>
      </c>
      <c r="I1098" s="63">
        <f t="shared" si="171"/>
        <v>0</v>
      </c>
      <c r="J1098" s="474"/>
      <c r="K1098" s="494"/>
      <c r="L1098" s="496" t="str">
        <f>IF(AND('1B Tableau financier'!$K$2&lt;&gt;"Pôle",C1098&lt;&gt;""),1,"")</f>
        <v/>
      </c>
      <c r="M1098" s="501" t="str">
        <f t="shared" si="167"/>
        <v/>
      </c>
      <c r="N1098" s="502" t="str">
        <f t="shared" si="168"/>
        <v/>
      </c>
      <c r="O1098" s="501" t="str">
        <f t="shared" si="169"/>
        <v/>
      </c>
      <c r="P1098" s="63" t="str">
        <f t="shared" si="170"/>
        <v/>
      </c>
      <c r="Q1098" s="63"/>
      <c r="R1098" s="63"/>
      <c r="S1098" s="648"/>
    </row>
    <row r="1099" spans="1:19">
      <c r="A1099" s="465"/>
      <c r="B1099" s="466"/>
      <c r="C1099" s="467"/>
      <c r="D1099" s="467"/>
      <c r="E1099" s="468"/>
      <c r="F1099" s="467"/>
      <c r="G1099" s="642"/>
      <c r="H1099" s="379" cm="1">
        <f t="array" ref="H1099">IF(B1099&lt;&gt;"",INDEX(KM!$C$5:$C$20,MATCH(1,($B1099&gt;=KM!$A$5:$A$20)*($B1099&lt;=KM!$B$5:$B$20),0)),0)</f>
        <v>0</v>
      </c>
      <c r="I1099" s="63">
        <f t="shared" si="171"/>
        <v>0</v>
      </c>
      <c r="J1099" s="474"/>
      <c r="K1099" s="494"/>
      <c r="L1099" s="496" t="str">
        <f>IF(AND('1B Tableau financier'!$K$2&lt;&gt;"Pôle",C1099&lt;&gt;""),1,"")</f>
        <v/>
      </c>
      <c r="M1099" s="501" t="str">
        <f t="shared" si="167"/>
        <v/>
      </c>
      <c r="N1099" s="502" t="str">
        <f t="shared" si="168"/>
        <v/>
      </c>
      <c r="O1099" s="501" t="str">
        <f t="shared" si="169"/>
        <v/>
      </c>
      <c r="P1099" s="63" t="str">
        <f t="shared" si="170"/>
        <v/>
      </c>
      <c r="Q1099" s="63"/>
      <c r="R1099" s="63"/>
      <c r="S1099" s="648"/>
    </row>
    <row r="1100" spans="1:19">
      <c r="A1100" s="465"/>
      <c r="B1100" s="466"/>
      <c r="C1100" s="467"/>
      <c r="D1100" s="467"/>
      <c r="E1100" s="468"/>
      <c r="F1100" s="467"/>
      <c r="G1100" s="642"/>
      <c r="H1100" s="379" cm="1">
        <f t="array" ref="H1100">IF(B1100&lt;&gt;"",INDEX(KM!$C$5:$C$20,MATCH(1,($B1100&gt;=KM!$A$5:$A$20)*($B1100&lt;=KM!$B$5:$B$20),0)),0)</f>
        <v>0</v>
      </c>
      <c r="I1100" s="63">
        <f t="shared" si="171"/>
        <v>0</v>
      </c>
      <c r="J1100" s="474"/>
      <c r="K1100" s="494"/>
      <c r="L1100" s="496" t="str">
        <f>IF(AND('1B Tableau financier'!$K$2&lt;&gt;"Pôle",C1100&lt;&gt;""),1,"")</f>
        <v/>
      </c>
      <c r="M1100" s="501" t="str">
        <f t="shared" si="167"/>
        <v/>
      </c>
      <c r="N1100" s="502" t="str">
        <f t="shared" si="168"/>
        <v/>
      </c>
      <c r="O1100" s="501" t="str">
        <f t="shared" si="169"/>
        <v/>
      </c>
      <c r="P1100" s="63" t="str">
        <f t="shared" si="170"/>
        <v/>
      </c>
      <c r="Q1100" s="63"/>
      <c r="R1100" s="63"/>
      <c r="S1100" s="648"/>
    </row>
    <row r="1101" spans="1:19">
      <c r="A1101" s="465"/>
      <c r="B1101" s="466"/>
      <c r="C1101" s="467"/>
      <c r="D1101" s="467"/>
      <c r="E1101" s="468"/>
      <c r="F1101" s="467"/>
      <c r="G1101" s="642"/>
      <c r="H1101" s="379" cm="1">
        <f t="array" ref="H1101">IF(B1101&lt;&gt;"",INDEX(KM!$C$5:$C$20,MATCH(1,($B1101&gt;=KM!$A$5:$A$20)*($B1101&lt;=KM!$B$5:$B$20),0)),0)</f>
        <v>0</v>
      </c>
      <c r="I1101" s="63">
        <f t="shared" si="171"/>
        <v>0</v>
      </c>
      <c r="J1101" s="474"/>
      <c r="K1101" s="494"/>
      <c r="L1101" s="496" t="str">
        <f>IF(AND('1B Tableau financier'!$K$2&lt;&gt;"Pôle",C1101&lt;&gt;""),1,"")</f>
        <v/>
      </c>
      <c r="M1101" s="501" t="str">
        <f t="shared" si="167"/>
        <v/>
      </c>
      <c r="N1101" s="502" t="str">
        <f t="shared" si="168"/>
        <v/>
      </c>
      <c r="O1101" s="501" t="str">
        <f t="shared" si="169"/>
        <v/>
      </c>
      <c r="P1101" s="63" t="str">
        <f t="shared" si="170"/>
        <v/>
      </c>
      <c r="Q1101" s="63"/>
      <c r="R1101" s="63"/>
      <c r="S1101" s="648"/>
    </row>
    <row r="1102" spans="1:19">
      <c r="A1102" s="465"/>
      <c r="B1102" s="466"/>
      <c r="C1102" s="467"/>
      <c r="D1102" s="467"/>
      <c r="E1102" s="468"/>
      <c r="F1102" s="467"/>
      <c r="G1102" s="642"/>
      <c r="H1102" s="379" cm="1">
        <f t="array" ref="H1102">IF(B1102&lt;&gt;"",INDEX(KM!$C$5:$C$20,MATCH(1,($B1102&gt;=KM!$A$5:$A$20)*($B1102&lt;=KM!$B$5:$B$20),0)),0)</f>
        <v>0</v>
      </c>
      <c r="I1102" s="63">
        <f t="shared" si="171"/>
        <v>0</v>
      </c>
      <c r="J1102" s="474"/>
      <c r="K1102" s="494"/>
      <c r="L1102" s="496" t="str">
        <f>IF(AND('1B Tableau financier'!$K$2&lt;&gt;"Pôle",C1102&lt;&gt;""),1,"")</f>
        <v/>
      </c>
      <c r="M1102" s="501" t="str">
        <f t="shared" si="167"/>
        <v/>
      </c>
      <c r="N1102" s="502" t="str">
        <f t="shared" si="168"/>
        <v/>
      </c>
      <c r="O1102" s="501" t="str">
        <f t="shared" si="169"/>
        <v/>
      </c>
      <c r="P1102" s="63" t="str">
        <f t="shared" si="170"/>
        <v/>
      </c>
      <c r="Q1102" s="63"/>
      <c r="R1102" s="63"/>
      <c r="S1102" s="648"/>
    </row>
    <row r="1103" spans="1:19" hidden="1">
      <c r="A1103" s="465"/>
      <c r="B1103" s="466"/>
      <c r="C1103" s="467"/>
      <c r="D1103" s="467"/>
      <c r="E1103" s="468"/>
      <c r="F1103" s="467"/>
      <c r="G1103" s="642"/>
      <c r="H1103" s="379" cm="1">
        <f t="array" ref="H1103">IF(B1103&lt;&gt;"",INDEX(KM!$C$5:$C$20,MATCH(1,($B1103&gt;=KM!$A$5:$A$20)*($B1103&lt;=KM!$B$5:$B$20),0)),0)</f>
        <v>0</v>
      </c>
      <c r="I1103" s="63">
        <f t="shared" si="171"/>
        <v>0</v>
      </c>
      <c r="J1103" s="474"/>
      <c r="K1103" s="494"/>
      <c r="L1103" s="496" t="str">
        <f>IF(AND('1B Tableau financier'!$K$2&lt;&gt;"Pôle",C1103&lt;&gt;""),1,"")</f>
        <v/>
      </c>
      <c r="M1103" s="501" t="str">
        <f t="shared" si="167"/>
        <v/>
      </c>
      <c r="N1103" s="502" t="str">
        <f t="shared" si="168"/>
        <v/>
      </c>
      <c r="O1103" s="501" t="str">
        <f t="shared" si="169"/>
        <v/>
      </c>
      <c r="P1103" s="63" t="str">
        <f t="shared" si="170"/>
        <v/>
      </c>
      <c r="Q1103" s="63"/>
      <c r="R1103" s="63"/>
      <c r="S1103" s="648"/>
    </row>
    <row r="1104" spans="1:19" hidden="1">
      <c r="A1104" s="465"/>
      <c r="B1104" s="466"/>
      <c r="C1104" s="467"/>
      <c r="D1104" s="467"/>
      <c r="E1104" s="468"/>
      <c r="F1104" s="467"/>
      <c r="G1104" s="642"/>
      <c r="H1104" s="379" cm="1">
        <f t="array" ref="H1104">IF(B1104&lt;&gt;"",INDEX(KM!$C$5:$C$20,MATCH(1,($B1104&gt;=KM!$A$5:$A$20)*($B1104&lt;=KM!$B$5:$B$20),0)),0)</f>
        <v>0</v>
      </c>
      <c r="I1104" s="63">
        <f t="shared" si="171"/>
        <v>0</v>
      </c>
      <c r="J1104" s="474"/>
      <c r="K1104" s="494"/>
      <c r="L1104" s="496" t="str">
        <f>IF(AND('1B Tableau financier'!$K$2&lt;&gt;"Pôle",C1104&lt;&gt;""),1,"")</f>
        <v/>
      </c>
      <c r="M1104" s="501" t="str">
        <f t="shared" si="167"/>
        <v/>
      </c>
      <c r="N1104" s="502" t="str">
        <f t="shared" si="168"/>
        <v/>
      </c>
      <c r="O1104" s="501" t="str">
        <f t="shared" si="169"/>
        <v/>
      </c>
      <c r="P1104" s="63" t="str">
        <f t="shared" si="170"/>
        <v/>
      </c>
      <c r="Q1104" s="63"/>
      <c r="R1104" s="63"/>
      <c r="S1104" s="648"/>
    </row>
    <row r="1105" spans="1:19" hidden="1">
      <c r="A1105" s="465"/>
      <c r="B1105" s="466"/>
      <c r="C1105" s="467"/>
      <c r="D1105" s="467"/>
      <c r="E1105" s="468"/>
      <c r="F1105" s="467"/>
      <c r="G1105" s="642"/>
      <c r="H1105" s="379" cm="1">
        <f t="array" ref="H1105">IF(B1105&lt;&gt;"",INDEX(KM!$C$5:$C$20,MATCH(1,($B1105&gt;=KM!$A$5:$A$20)*($B1105&lt;=KM!$B$5:$B$20),0)),0)</f>
        <v>0</v>
      </c>
      <c r="I1105" s="63">
        <f t="shared" si="171"/>
        <v>0</v>
      </c>
      <c r="J1105" s="474"/>
      <c r="K1105" s="494"/>
      <c r="L1105" s="496" t="str">
        <f>IF(AND('1B Tableau financier'!$K$2&lt;&gt;"Pôle",C1105&lt;&gt;""),1,"")</f>
        <v/>
      </c>
      <c r="M1105" s="501" t="str">
        <f t="shared" si="167"/>
        <v/>
      </c>
      <c r="N1105" s="502" t="str">
        <f t="shared" si="168"/>
        <v/>
      </c>
      <c r="O1105" s="501" t="str">
        <f t="shared" si="169"/>
        <v/>
      </c>
      <c r="P1105" s="63" t="str">
        <f t="shared" si="170"/>
        <v/>
      </c>
      <c r="Q1105" s="63"/>
      <c r="R1105" s="63"/>
      <c r="S1105" s="648"/>
    </row>
    <row r="1106" spans="1:19" hidden="1">
      <c r="A1106" s="465"/>
      <c r="B1106" s="466"/>
      <c r="C1106" s="467"/>
      <c r="D1106" s="467"/>
      <c r="E1106" s="468"/>
      <c r="F1106" s="467"/>
      <c r="G1106" s="642"/>
      <c r="H1106" s="379" cm="1">
        <f t="array" ref="H1106">IF(B1106&lt;&gt;"",INDEX(KM!$C$5:$C$20,MATCH(1,($B1106&gt;=KM!$A$5:$A$20)*($B1106&lt;=KM!$B$5:$B$20),0)),0)</f>
        <v>0</v>
      </c>
      <c r="I1106" s="63">
        <f t="shared" si="171"/>
        <v>0</v>
      </c>
      <c r="J1106" s="474"/>
      <c r="K1106" s="494"/>
      <c r="L1106" s="496" t="str">
        <f>IF(AND('1B Tableau financier'!$K$2&lt;&gt;"Pôle",C1106&lt;&gt;""),1,"")</f>
        <v/>
      </c>
      <c r="M1106" s="501" t="str">
        <f t="shared" si="167"/>
        <v/>
      </c>
      <c r="N1106" s="502" t="str">
        <f t="shared" si="168"/>
        <v/>
      </c>
      <c r="O1106" s="501" t="str">
        <f t="shared" si="169"/>
        <v/>
      </c>
      <c r="P1106" s="63" t="str">
        <f t="shared" si="170"/>
        <v/>
      </c>
      <c r="Q1106" s="63"/>
      <c r="R1106" s="63"/>
      <c r="S1106" s="648"/>
    </row>
    <row r="1107" spans="1:19" hidden="1">
      <c r="A1107" s="465"/>
      <c r="B1107" s="466"/>
      <c r="C1107" s="467"/>
      <c r="D1107" s="467"/>
      <c r="E1107" s="468"/>
      <c r="F1107" s="467"/>
      <c r="G1107" s="642"/>
      <c r="H1107" s="379" cm="1">
        <f t="array" ref="H1107">IF(B1107&lt;&gt;"",INDEX(KM!$C$5:$C$20,MATCH(1,($B1107&gt;=KM!$A$5:$A$20)*($B1107&lt;=KM!$B$5:$B$20),0)),0)</f>
        <v>0</v>
      </c>
      <c r="I1107" s="63">
        <f t="shared" si="171"/>
        <v>0</v>
      </c>
      <c r="J1107" s="474"/>
      <c r="K1107" s="494"/>
      <c r="L1107" s="496" t="str">
        <f>IF(AND('1B Tableau financier'!$K$2&lt;&gt;"Pôle",C1107&lt;&gt;""),1,"")</f>
        <v/>
      </c>
      <c r="M1107" s="501" t="str">
        <f t="shared" si="167"/>
        <v/>
      </c>
      <c r="N1107" s="502" t="str">
        <f t="shared" si="168"/>
        <v/>
      </c>
      <c r="O1107" s="501" t="str">
        <f t="shared" si="169"/>
        <v/>
      </c>
      <c r="P1107" s="63" t="str">
        <f t="shared" si="170"/>
        <v/>
      </c>
      <c r="Q1107" s="63"/>
      <c r="R1107" s="63"/>
      <c r="S1107" s="648"/>
    </row>
    <row r="1108" spans="1:19" hidden="1">
      <c r="A1108" s="465"/>
      <c r="B1108" s="466"/>
      <c r="C1108" s="467"/>
      <c r="D1108" s="467"/>
      <c r="E1108" s="468"/>
      <c r="F1108" s="467"/>
      <c r="G1108" s="642"/>
      <c r="H1108" s="379" cm="1">
        <f t="array" ref="H1108">IF(B1108&lt;&gt;"",INDEX(KM!$C$5:$C$20,MATCH(1,($B1108&gt;=KM!$A$5:$A$20)*($B1108&lt;=KM!$B$5:$B$20),0)),0)</f>
        <v>0</v>
      </c>
      <c r="I1108" s="63">
        <f t="shared" si="171"/>
        <v>0</v>
      </c>
      <c r="J1108" s="474"/>
      <c r="K1108" s="494"/>
      <c r="L1108" s="496" t="str">
        <f>IF(AND('1B Tableau financier'!$K$2&lt;&gt;"Pôle",C1108&lt;&gt;""),1,"")</f>
        <v/>
      </c>
      <c r="M1108" s="501" t="str">
        <f t="shared" si="167"/>
        <v/>
      </c>
      <c r="N1108" s="502" t="str">
        <f t="shared" si="168"/>
        <v/>
      </c>
      <c r="O1108" s="501" t="str">
        <f t="shared" si="169"/>
        <v/>
      </c>
      <c r="P1108" s="63" t="str">
        <f t="shared" si="170"/>
        <v/>
      </c>
      <c r="Q1108" s="63"/>
      <c r="R1108" s="63"/>
      <c r="S1108" s="648"/>
    </row>
    <row r="1109" spans="1:19" hidden="1">
      <c r="A1109" s="465"/>
      <c r="B1109" s="466"/>
      <c r="C1109" s="467"/>
      <c r="D1109" s="467"/>
      <c r="E1109" s="468"/>
      <c r="F1109" s="467"/>
      <c r="G1109" s="642"/>
      <c r="H1109" s="379" cm="1">
        <f t="array" ref="H1109">IF(B1109&lt;&gt;"",INDEX(KM!$C$5:$C$20,MATCH(1,($B1109&gt;=KM!$A$5:$A$20)*($B1109&lt;=KM!$B$5:$B$20),0)),0)</f>
        <v>0</v>
      </c>
      <c r="I1109" s="63">
        <f t="shared" si="171"/>
        <v>0</v>
      </c>
      <c r="J1109" s="474"/>
      <c r="K1109" s="494"/>
      <c r="L1109" s="496" t="str">
        <f>IF(AND('1B Tableau financier'!$K$2&lt;&gt;"Pôle",C1109&lt;&gt;""),1,"")</f>
        <v/>
      </c>
      <c r="M1109" s="501" t="str">
        <f t="shared" si="167"/>
        <v/>
      </c>
      <c r="N1109" s="502" t="str">
        <f t="shared" si="168"/>
        <v/>
      </c>
      <c r="O1109" s="501" t="str">
        <f t="shared" si="169"/>
        <v/>
      </c>
      <c r="P1109" s="63" t="str">
        <f t="shared" si="170"/>
        <v/>
      </c>
      <c r="Q1109" s="63"/>
      <c r="R1109" s="63"/>
      <c r="S1109" s="648"/>
    </row>
    <row r="1110" spans="1:19" hidden="1">
      <c r="A1110" s="465"/>
      <c r="B1110" s="466"/>
      <c r="C1110" s="467"/>
      <c r="D1110" s="467"/>
      <c r="E1110" s="468"/>
      <c r="F1110" s="467"/>
      <c r="G1110" s="642"/>
      <c r="H1110" s="379" cm="1">
        <f t="array" ref="H1110">IF(B1110&lt;&gt;"",INDEX(KM!$C$5:$C$20,MATCH(1,($B1110&gt;=KM!$A$5:$A$20)*($B1110&lt;=KM!$B$5:$B$20),0)),0)</f>
        <v>0</v>
      </c>
      <c r="I1110" s="63">
        <f t="shared" si="171"/>
        <v>0</v>
      </c>
      <c r="J1110" s="474"/>
      <c r="K1110" s="494"/>
      <c r="L1110" s="496" t="str">
        <f>IF(AND('1B Tableau financier'!$K$2&lt;&gt;"Pôle",C1110&lt;&gt;""),1,"")</f>
        <v/>
      </c>
      <c r="M1110" s="501" t="str">
        <f t="shared" si="167"/>
        <v/>
      </c>
      <c r="N1110" s="502" t="str">
        <f t="shared" si="168"/>
        <v/>
      </c>
      <c r="O1110" s="501" t="str">
        <f t="shared" si="169"/>
        <v/>
      </c>
      <c r="P1110" s="63" t="str">
        <f t="shared" si="170"/>
        <v/>
      </c>
      <c r="Q1110" s="63"/>
      <c r="R1110" s="63"/>
      <c r="S1110" s="648"/>
    </row>
    <row r="1111" spans="1:19" hidden="1">
      <c r="A1111" s="469"/>
      <c r="B1111" s="466"/>
      <c r="C1111" s="467"/>
      <c r="D1111" s="467"/>
      <c r="E1111" s="468"/>
      <c r="F1111" s="467"/>
      <c r="G1111" s="642"/>
      <c r="H1111" s="379" cm="1">
        <f t="array" ref="H1111">IF(B1111&lt;&gt;"",INDEX(KM!$C$5:$C$20,MATCH(1,($B1111&gt;=KM!$A$5:$A$20)*($B1111&lt;=KM!$B$5:$B$20),0)),0)</f>
        <v>0</v>
      </c>
      <c r="I1111" s="63">
        <f t="shared" si="171"/>
        <v>0</v>
      </c>
      <c r="J1111" s="474"/>
      <c r="K1111" s="494"/>
      <c r="L1111" s="496" t="str">
        <f>IF(AND('1B Tableau financier'!$K$2&lt;&gt;"Pôle",C1111&lt;&gt;""),1,"")</f>
        <v/>
      </c>
      <c r="M1111" s="501" t="str">
        <f t="shared" si="167"/>
        <v/>
      </c>
      <c r="N1111" s="502" t="str">
        <f t="shared" si="168"/>
        <v/>
      </c>
      <c r="O1111" s="501" t="str">
        <f t="shared" si="169"/>
        <v/>
      </c>
      <c r="P1111" s="63" t="str">
        <f t="shared" si="170"/>
        <v/>
      </c>
      <c r="Q1111" s="63"/>
      <c r="R1111" s="63"/>
      <c r="S1111" s="648"/>
    </row>
    <row r="1112" spans="1:19" hidden="1">
      <c r="A1112" s="465"/>
      <c r="B1112" s="466"/>
      <c r="C1112" s="467"/>
      <c r="D1112" s="467"/>
      <c r="E1112" s="468"/>
      <c r="F1112" s="467"/>
      <c r="G1112" s="642"/>
      <c r="H1112" s="379" cm="1">
        <f t="array" ref="H1112">IF(B1112&lt;&gt;"",INDEX(KM!$C$5:$C$20,MATCH(1,($B1112&gt;=KM!$A$5:$A$20)*($B1112&lt;=KM!$B$5:$B$20),0)),0)</f>
        <v>0</v>
      </c>
      <c r="I1112" s="63">
        <f t="shared" si="171"/>
        <v>0</v>
      </c>
      <c r="J1112" s="474"/>
      <c r="K1112" s="494"/>
      <c r="L1112" s="496" t="str">
        <f>IF(AND('1B Tableau financier'!$K$2&lt;&gt;"Pôle",C1112&lt;&gt;""),1,"")</f>
        <v/>
      </c>
      <c r="M1112" s="501" t="str">
        <f t="shared" si="167"/>
        <v/>
      </c>
      <c r="N1112" s="502" t="str">
        <f t="shared" si="168"/>
        <v/>
      </c>
      <c r="O1112" s="501" t="str">
        <f t="shared" si="169"/>
        <v/>
      </c>
      <c r="P1112" s="63" t="str">
        <f t="shared" si="170"/>
        <v/>
      </c>
      <c r="Q1112" s="63"/>
      <c r="R1112" s="63"/>
      <c r="S1112" s="648"/>
    </row>
    <row r="1113" spans="1:19" hidden="1">
      <c r="A1113" s="465"/>
      <c r="B1113" s="466"/>
      <c r="C1113" s="467"/>
      <c r="D1113" s="467"/>
      <c r="E1113" s="468"/>
      <c r="F1113" s="467"/>
      <c r="G1113" s="642"/>
      <c r="H1113" s="379" cm="1">
        <f t="array" ref="H1113">IF(B1113&lt;&gt;"",INDEX(KM!$C$5:$C$20,MATCH(1,($B1113&gt;=KM!$A$5:$A$20)*($B1113&lt;=KM!$B$5:$B$20),0)),0)</f>
        <v>0</v>
      </c>
      <c r="I1113" s="63">
        <f t="shared" si="171"/>
        <v>0</v>
      </c>
      <c r="J1113" s="474"/>
      <c r="K1113" s="494"/>
      <c r="L1113" s="496" t="str">
        <f>IF(AND('1B Tableau financier'!$K$2&lt;&gt;"Pôle",C1113&lt;&gt;""),1,"")</f>
        <v/>
      </c>
      <c r="M1113" s="501" t="str">
        <f t="shared" si="167"/>
        <v/>
      </c>
      <c r="N1113" s="502" t="str">
        <f t="shared" si="168"/>
        <v/>
      </c>
      <c r="O1113" s="501" t="str">
        <f t="shared" si="169"/>
        <v/>
      </c>
      <c r="P1113" s="63" t="str">
        <f t="shared" si="170"/>
        <v/>
      </c>
      <c r="Q1113" s="63"/>
      <c r="R1113" s="63"/>
      <c r="S1113" s="648"/>
    </row>
    <row r="1114" spans="1:19" hidden="1">
      <c r="A1114" s="465"/>
      <c r="B1114" s="466"/>
      <c r="C1114" s="467"/>
      <c r="D1114" s="467"/>
      <c r="E1114" s="468"/>
      <c r="F1114" s="467"/>
      <c r="G1114" s="642"/>
      <c r="H1114" s="379" cm="1">
        <f t="array" ref="H1114">IF(B1114&lt;&gt;"",INDEX(KM!$C$5:$C$20,MATCH(1,($B1114&gt;=KM!$A$5:$A$20)*($B1114&lt;=KM!$B$5:$B$20),0)),0)</f>
        <v>0</v>
      </c>
      <c r="I1114" s="63">
        <f t="shared" si="171"/>
        <v>0</v>
      </c>
      <c r="J1114" s="474"/>
      <c r="K1114" s="494"/>
      <c r="L1114" s="496" t="str">
        <f>IF(AND('1B Tableau financier'!$K$2&lt;&gt;"Pôle",C1114&lt;&gt;""),1,"")</f>
        <v/>
      </c>
      <c r="M1114" s="501" t="str">
        <f t="shared" si="167"/>
        <v/>
      </c>
      <c r="N1114" s="502" t="str">
        <f t="shared" si="168"/>
        <v/>
      </c>
      <c r="O1114" s="501" t="str">
        <f t="shared" si="169"/>
        <v/>
      </c>
      <c r="P1114" s="63" t="str">
        <f t="shared" si="170"/>
        <v/>
      </c>
      <c r="Q1114" s="63"/>
      <c r="R1114" s="63"/>
      <c r="S1114" s="648"/>
    </row>
    <row r="1115" spans="1:19" hidden="1">
      <c r="A1115" s="465"/>
      <c r="B1115" s="466"/>
      <c r="C1115" s="467"/>
      <c r="D1115" s="467"/>
      <c r="E1115" s="468"/>
      <c r="F1115" s="467"/>
      <c r="G1115" s="642"/>
      <c r="H1115" s="379" cm="1">
        <f t="array" ref="H1115">IF(B1115&lt;&gt;"",INDEX(KM!$C$5:$C$20,MATCH(1,($B1115&gt;=KM!$A$5:$A$20)*($B1115&lt;=KM!$B$5:$B$20),0)),0)</f>
        <v>0</v>
      </c>
      <c r="I1115" s="63">
        <f t="shared" si="171"/>
        <v>0</v>
      </c>
      <c r="J1115" s="474"/>
      <c r="K1115" s="494"/>
      <c r="L1115" s="496" t="str">
        <f>IF(AND('1B Tableau financier'!$K$2&lt;&gt;"Pôle",C1115&lt;&gt;""),1,"")</f>
        <v/>
      </c>
      <c r="M1115" s="501" t="str">
        <f t="shared" si="167"/>
        <v/>
      </c>
      <c r="N1115" s="502" t="str">
        <f t="shared" si="168"/>
        <v/>
      </c>
      <c r="O1115" s="501" t="str">
        <f t="shared" si="169"/>
        <v/>
      </c>
      <c r="P1115" s="63" t="str">
        <f t="shared" si="170"/>
        <v/>
      </c>
      <c r="Q1115" s="63"/>
      <c r="R1115" s="63"/>
      <c r="S1115" s="648"/>
    </row>
    <row r="1116" spans="1:19" hidden="1">
      <c r="A1116" s="465"/>
      <c r="B1116" s="466"/>
      <c r="C1116" s="467"/>
      <c r="D1116" s="467"/>
      <c r="E1116" s="468"/>
      <c r="F1116" s="467"/>
      <c r="G1116" s="642"/>
      <c r="H1116" s="379" cm="1">
        <f t="array" ref="H1116">IF(B1116&lt;&gt;"",INDEX(KM!$C$5:$C$20,MATCH(1,($B1116&gt;=KM!$A$5:$A$20)*($B1116&lt;=KM!$B$5:$B$20),0)),0)</f>
        <v>0</v>
      </c>
      <c r="I1116" s="63">
        <f t="shared" si="171"/>
        <v>0</v>
      </c>
      <c r="J1116" s="474"/>
      <c r="K1116" s="494"/>
      <c r="L1116" s="496" t="str">
        <f>IF(AND('1B Tableau financier'!$K$2&lt;&gt;"Pôle",C1116&lt;&gt;""),1,"")</f>
        <v/>
      </c>
      <c r="M1116" s="501" t="str">
        <f t="shared" si="167"/>
        <v/>
      </c>
      <c r="N1116" s="502" t="str">
        <f t="shared" si="168"/>
        <v/>
      </c>
      <c r="O1116" s="501" t="str">
        <f t="shared" si="169"/>
        <v/>
      </c>
      <c r="P1116" s="63" t="str">
        <f t="shared" si="170"/>
        <v/>
      </c>
      <c r="Q1116" s="63"/>
      <c r="R1116" s="63"/>
      <c r="S1116" s="648"/>
    </row>
    <row r="1117" spans="1:19" hidden="1">
      <c r="A1117" s="465"/>
      <c r="B1117" s="466"/>
      <c r="C1117" s="467"/>
      <c r="D1117" s="467"/>
      <c r="E1117" s="468"/>
      <c r="F1117" s="467"/>
      <c r="G1117" s="642"/>
      <c r="H1117" s="379" cm="1">
        <f t="array" ref="H1117">IF(B1117&lt;&gt;"",INDEX(KM!$C$5:$C$20,MATCH(1,($B1117&gt;=KM!$A$5:$A$20)*($B1117&lt;=KM!$B$5:$B$20),0)),0)</f>
        <v>0</v>
      </c>
      <c r="I1117" s="63">
        <f t="shared" si="171"/>
        <v>0</v>
      </c>
      <c r="J1117" s="474"/>
      <c r="K1117" s="494"/>
      <c r="L1117" s="496" t="str">
        <f>IF(AND('1B Tableau financier'!$K$2&lt;&gt;"Pôle",C1117&lt;&gt;""),1,"")</f>
        <v/>
      </c>
      <c r="M1117" s="501" t="str">
        <f t="shared" si="167"/>
        <v/>
      </c>
      <c r="N1117" s="502" t="str">
        <f t="shared" si="168"/>
        <v/>
      </c>
      <c r="O1117" s="501" t="str">
        <f t="shared" si="169"/>
        <v/>
      </c>
      <c r="P1117" s="63" t="str">
        <f t="shared" si="170"/>
        <v/>
      </c>
      <c r="Q1117" s="63"/>
      <c r="R1117" s="63"/>
      <c r="S1117" s="648"/>
    </row>
    <row r="1118" spans="1:19" hidden="1">
      <c r="A1118" s="465"/>
      <c r="B1118" s="466"/>
      <c r="C1118" s="467"/>
      <c r="D1118" s="467"/>
      <c r="E1118" s="468"/>
      <c r="F1118" s="467"/>
      <c r="G1118" s="642"/>
      <c r="H1118" s="379" cm="1">
        <f t="array" ref="H1118">IF(B1118&lt;&gt;"",INDEX(KM!$C$5:$C$20,MATCH(1,($B1118&gt;=KM!$A$5:$A$20)*($B1118&lt;=KM!$B$5:$B$20),0)),0)</f>
        <v>0</v>
      </c>
      <c r="I1118" s="63">
        <f t="shared" si="171"/>
        <v>0</v>
      </c>
      <c r="J1118" s="474"/>
      <c r="K1118" s="494"/>
      <c r="L1118" s="496" t="str">
        <f>IF(AND('1B Tableau financier'!$K$2&lt;&gt;"Pôle",C1118&lt;&gt;""),1,"")</f>
        <v/>
      </c>
      <c r="M1118" s="501" t="str">
        <f t="shared" si="167"/>
        <v/>
      </c>
      <c r="N1118" s="502" t="str">
        <f t="shared" si="168"/>
        <v/>
      </c>
      <c r="O1118" s="501" t="str">
        <f t="shared" si="169"/>
        <v/>
      </c>
      <c r="P1118" s="63" t="str">
        <f t="shared" si="170"/>
        <v/>
      </c>
      <c r="Q1118" s="63"/>
      <c r="R1118" s="63"/>
      <c r="S1118" s="648"/>
    </row>
    <row r="1119" spans="1:19" hidden="1">
      <c r="A1119" s="465"/>
      <c r="B1119" s="466"/>
      <c r="C1119" s="467"/>
      <c r="D1119" s="467"/>
      <c r="E1119" s="468"/>
      <c r="F1119" s="467"/>
      <c r="G1119" s="642"/>
      <c r="H1119" s="379" cm="1">
        <f t="array" ref="H1119">IF(B1119&lt;&gt;"",INDEX(KM!$C$5:$C$20,MATCH(1,($B1119&gt;=KM!$A$5:$A$20)*($B1119&lt;=KM!$B$5:$B$20),0)),0)</f>
        <v>0</v>
      </c>
      <c r="I1119" s="63">
        <f t="shared" ref="I1119:I1149" si="172">G1119*H1119</f>
        <v>0</v>
      </c>
      <c r="J1119" s="474"/>
      <c r="K1119" s="494"/>
      <c r="L1119" s="496" t="str">
        <f>IF(AND('1B Tableau financier'!$K$2&lt;&gt;"Pôle",C1119&lt;&gt;""),1,"")</f>
        <v/>
      </c>
      <c r="M1119" s="501" t="str">
        <f t="shared" ref="M1119:M1149" si="173">IF(L1119=1,I1119+J1119+K1119,"")</f>
        <v/>
      </c>
      <c r="N1119" s="502" t="str">
        <f t="shared" ref="N1119:N1149" si="174">IF(L1119=2,(I1119+J1119+K1119)/2,"")</f>
        <v/>
      </c>
      <c r="O1119" s="501" t="str">
        <f t="shared" si="169"/>
        <v/>
      </c>
      <c r="P1119" s="63" t="str">
        <f t="shared" si="170"/>
        <v/>
      </c>
      <c r="Q1119" s="63"/>
      <c r="R1119" s="63"/>
      <c r="S1119" s="648"/>
    </row>
    <row r="1120" spans="1:19" hidden="1">
      <c r="A1120" s="465"/>
      <c r="B1120" s="466"/>
      <c r="C1120" s="467"/>
      <c r="D1120" s="467"/>
      <c r="E1120" s="468"/>
      <c r="F1120" s="467"/>
      <c r="G1120" s="642"/>
      <c r="H1120" s="379" cm="1">
        <f t="array" ref="H1120">IF(B1120&lt;&gt;"",INDEX(KM!$C$5:$C$20,MATCH(1,($B1120&gt;=KM!$A$5:$A$20)*($B1120&lt;=KM!$B$5:$B$20),0)),0)</f>
        <v>0</v>
      </c>
      <c r="I1120" s="63">
        <f t="shared" si="172"/>
        <v>0</v>
      </c>
      <c r="J1120" s="474"/>
      <c r="K1120" s="494"/>
      <c r="L1120" s="496" t="str">
        <f>IF(AND('1B Tableau financier'!$K$2&lt;&gt;"Pôle",C1120&lt;&gt;""),1,"")</f>
        <v/>
      </c>
      <c r="M1120" s="501" t="str">
        <f t="shared" si="173"/>
        <v/>
      </c>
      <c r="N1120" s="502" t="str">
        <f t="shared" si="174"/>
        <v/>
      </c>
      <c r="O1120" s="501" t="str">
        <f t="shared" si="169"/>
        <v/>
      </c>
      <c r="P1120" s="63" t="str">
        <f t="shared" si="170"/>
        <v/>
      </c>
      <c r="Q1120" s="63"/>
      <c r="R1120" s="63"/>
      <c r="S1120" s="648"/>
    </row>
    <row r="1121" spans="1:19" hidden="1">
      <c r="A1121" s="465"/>
      <c r="B1121" s="466"/>
      <c r="C1121" s="467"/>
      <c r="D1121" s="467"/>
      <c r="E1121" s="468"/>
      <c r="F1121" s="467"/>
      <c r="G1121" s="642"/>
      <c r="H1121" s="379" cm="1">
        <f t="array" ref="H1121">IF(B1121&lt;&gt;"",INDEX(KM!$C$5:$C$20,MATCH(1,($B1121&gt;=KM!$A$5:$A$20)*($B1121&lt;=KM!$B$5:$B$20),0)),0)</f>
        <v>0</v>
      </c>
      <c r="I1121" s="63">
        <f t="shared" si="172"/>
        <v>0</v>
      </c>
      <c r="J1121" s="474"/>
      <c r="K1121" s="494"/>
      <c r="L1121" s="496" t="str">
        <f>IF(AND('1B Tableau financier'!$K$2&lt;&gt;"Pôle",C1121&lt;&gt;""),1,"")</f>
        <v/>
      </c>
      <c r="M1121" s="501" t="str">
        <f t="shared" si="173"/>
        <v/>
      </c>
      <c r="N1121" s="502" t="str">
        <f t="shared" si="174"/>
        <v/>
      </c>
      <c r="O1121" s="501" t="str">
        <f t="shared" si="169"/>
        <v/>
      </c>
      <c r="P1121" s="63" t="str">
        <f t="shared" si="170"/>
        <v/>
      </c>
      <c r="Q1121" s="63"/>
      <c r="R1121" s="63"/>
      <c r="S1121" s="648"/>
    </row>
    <row r="1122" spans="1:19" hidden="1">
      <c r="A1122" s="465"/>
      <c r="B1122" s="466"/>
      <c r="C1122" s="467"/>
      <c r="D1122" s="467"/>
      <c r="E1122" s="468"/>
      <c r="F1122" s="467"/>
      <c r="G1122" s="642"/>
      <c r="H1122" s="379" cm="1">
        <f t="array" ref="H1122">IF(B1122&lt;&gt;"",INDEX(KM!$C$5:$C$20,MATCH(1,($B1122&gt;=KM!$A$5:$A$20)*($B1122&lt;=KM!$B$5:$B$20),0)),0)</f>
        <v>0</v>
      </c>
      <c r="I1122" s="63">
        <f t="shared" si="172"/>
        <v>0</v>
      </c>
      <c r="J1122" s="474"/>
      <c r="K1122" s="494"/>
      <c r="L1122" s="496" t="str">
        <f>IF(AND('1B Tableau financier'!$K$2&lt;&gt;"Pôle",C1122&lt;&gt;""),1,"")</f>
        <v/>
      </c>
      <c r="M1122" s="501" t="str">
        <f t="shared" si="173"/>
        <v/>
      </c>
      <c r="N1122" s="502" t="str">
        <f t="shared" si="174"/>
        <v/>
      </c>
      <c r="O1122" s="501" t="str">
        <f t="shared" si="169"/>
        <v/>
      </c>
      <c r="P1122" s="63" t="str">
        <f t="shared" si="170"/>
        <v/>
      </c>
      <c r="Q1122" s="63"/>
      <c r="R1122" s="63"/>
      <c r="S1122" s="648"/>
    </row>
    <row r="1123" spans="1:19" hidden="1">
      <c r="A1123" s="465"/>
      <c r="B1123" s="466"/>
      <c r="C1123" s="467"/>
      <c r="D1123" s="467"/>
      <c r="E1123" s="468"/>
      <c r="F1123" s="467"/>
      <c r="G1123" s="642"/>
      <c r="H1123" s="379" cm="1">
        <f t="array" ref="H1123">IF(B1123&lt;&gt;"",INDEX(KM!$C$5:$C$20,MATCH(1,($B1123&gt;=KM!$A$5:$A$20)*($B1123&lt;=KM!$B$5:$B$20),0)),0)</f>
        <v>0</v>
      </c>
      <c r="I1123" s="63">
        <f t="shared" si="172"/>
        <v>0</v>
      </c>
      <c r="J1123" s="474"/>
      <c r="K1123" s="494"/>
      <c r="L1123" s="496" t="str">
        <f>IF(AND('1B Tableau financier'!$K$2&lt;&gt;"Pôle",C1123&lt;&gt;""),1,"")</f>
        <v/>
      </c>
      <c r="M1123" s="501" t="str">
        <f t="shared" si="173"/>
        <v/>
      </c>
      <c r="N1123" s="502" t="str">
        <f t="shared" si="174"/>
        <v/>
      </c>
      <c r="O1123" s="501" t="str">
        <f t="shared" si="169"/>
        <v/>
      </c>
      <c r="P1123" s="63" t="str">
        <f t="shared" si="170"/>
        <v/>
      </c>
      <c r="Q1123" s="63"/>
      <c r="R1123" s="63"/>
      <c r="S1123" s="648"/>
    </row>
    <row r="1124" spans="1:19" hidden="1">
      <c r="A1124" s="465"/>
      <c r="B1124" s="466"/>
      <c r="C1124" s="467"/>
      <c r="D1124" s="467"/>
      <c r="E1124" s="468"/>
      <c r="F1124" s="467"/>
      <c r="G1124" s="642"/>
      <c r="H1124" s="379" cm="1">
        <f t="array" ref="H1124">IF(B1124&lt;&gt;"",INDEX(KM!$C$5:$C$20,MATCH(1,($B1124&gt;=KM!$A$5:$A$20)*($B1124&lt;=KM!$B$5:$B$20),0)),0)</f>
        <v>0</v>
      </c>
      <c r="I1124" s="63">
        <f t="shared" si="172"/>
        <v>0</v>
      </c>
      <c r="J1124" s="474"/>
      <c r="K1124" s="494"/>
      <c r="L1124" s="496" t="str">
        <f>IF(AND('1B Tableau financier'!$K$2&lt;&gt;"Pôle",C1124&lt;&gt;""),1,"")</f>
        <v/>
      </c>
      <c r="M1124" s="501" t="str">
        <f t="shared" si="173"/>
        <v/>
      </c>
      <c r="N1124" s="502" t="str">
        <f t="shared" si="174"/>
        <v/>
      </c>
      <c r="O1124" s="501" t="str">
        <f t="shared" si="169"/>
        <v/>
      </c>
      <c r="P1124" s="63" t="str">
        <f t="shared" si="170"/>
        <v/>
      </c>
      <c r="Q1124" s="63"/>
      <c r="R1124" s="63"/>
      <c r="S1124" s="648"/>
    </row>
    <row r="1125" spans="1:19" hidden="1">
      <c r="A1125" s="465"/>
      <c r="B1125" s="466"/>
      <c r="C1125" s="467"/>
      <c r="D1125" s="467"/>
      <c r="E1125" s="468"/>
      <c r="F1125" s="467"/>
      <c r="G1125" s="642"/>
      <c r="H1125" s="379" cm="1">
        <f t="array" ref="H1125">IF(B1125&lt;&gt;"",INDEX(KM!$C$5:$C$20,MATCH(1,($B1125&gt;=KM!$A$5:$A$20)*($B1125&lt;=KM!$B$5:$B$20),0)),0)</f>
        <v>0</v>
      </c>
      <c r="I1125" s="63">
        <f t="shared" si="172"/>
        <v>0</v>
      </c>
      <c r="J1125" s="474"/>
      <c r="K1125" s="494"/>
      <c r="L1125" s="496" t="str">
        <f>IF(AND('1B Tableau financier'!$K$2&lt;&gt;"Pôle",C1125&lt;&gt;""),1,"")</f>
        <v/>
      </c>
      <c r="M1125" s="501" t="str">
        <f t="shared" si="173"/>
        <v/>
      </c>
      <c r="N1125" s="502" t="str">
        <f t="shared" si="174"/>
        <v/>
      </c>
      <c r="O1125" s="501" t="str">
        <f t="shared" si="169"/>
        <v/>
      </c>
      <c r="P1125" s="63" t="str">
        <f t="shared" si="170"/>
        <v/>
      </c>
      <c r="Q1125" s="63"/>
      <c r="R1125" s="63"/>
      <c r="S1125" s="648"/>
    </row>
    <row r="1126" spans="1:19" hidden="1">
      <c r="A1126" s="465"/>
      <c r="B1126" s="466"/>
      <c r="C1126" s="467"/>
      <c r="D1126" s="467"/>
      <c r="E1126" s="468"/>
      <c r="F1126" s="467"/>
      <c r="G1126" s="642"/>
      <c r="H1126" s="379" cm="1">
        <f t="array" ref="H1126">IF(B1126&lt;&gt;"",INDEX(KM!$C$5:$C$20,MATCH(1,($B1126&gt;=KM!$A$5:$A$20)*($B1126&lt;=KM!$B$5:$B$20),0)),0)</f>
        <v>0</v>
      </c>
      <c r="I1126" s="63">
        <f t="shared" si="172"/>
        <v>0</v>
      </c>
      <c r="J1126" s="474"/>
      <c r="K1126" s="494"/>
      <c r="L1126" s="496" t="str">
        <f>IF(AND('1B Tableau financier'!$K$2&lt;&gt;"Pôle",C1126&lt;&gt;""),1,"")</f>
        <v/>
      </c>
      <c r="M1126" s="501" t="str">
        <f t="shared" si="173"/>
        <v/>
      </c>
      <c r="N1126" s="502" t="str">
        <f t="shared" si="174"/>
        <v/>
      </c>
      <c r="O1126" s="501" t="str">
        <f t="shared" si="169"/>
        <v/>
      </c>
      <c r="P1126" s="63" t="str">
        <f t="shared" si="170"/>
        <v/>
      </c>
      <c r="Q1126" s="63"/>
      <c r="R1126" s="63"/>
      <c r="S1126" s="648"/>
    </row>
    <row r="1127" spans="1:19" hidden="1">
      <c r="A1127" s="465"/>
      <c r="B1127" s="466"/>
      <c r="C1127" s="467"/>
      <c r="D1127" s="467"/>
      <c r="E1127" s="468"/>
      <c r="F1127" s="467"/>
      <c r="G1127" s="642"/>
      <c r="H1127" s="379" cm="1">
        <f t="array" ref="H1127">IF(B1127&lt;&gt;"",INDEX(KM!$C$5:$C$20,MATCH(1,($B1127&gt;=KM!$A$5:$A$20)*($B1127&lt;=KM!$B$5:$B$20),0)),0)</f>
        <v>0</v>
      </c>
      <c r="I1127" s="63">
        <f t="shared" si="172"/>
        <v>0</v>
      </c>
      <c r="J1127" s="474"/>
      <c r="K1127" s="494"/>
      <c r="L1127" s="496" t="str">
        <f>IF(AND('1B Tableau financier'!$K$2&lt;&gt;"Pôle",C1127&lt;&gt;""),1,"")</f>
        <v/>
      </c>
      <c r="M1127" s="501" t="str">
        <f t="shared" si="173"/>
        <v/>
      </c>
      <c r="N1127" s="502" t="str">
        <f t="shared" si="174"/>
        <v/>
      </c>
      <c r="O1127" s="501" t="str">
        <f t="shared" si="169"/>
        <v/>
      </c>
      <c r="P1127" s="63" t="str">
        <f t="shared" si="170"/>
        <v/>
      </c>
      <c r="Q1127" s="63"/>
      <c r="R1127" s="63"/>
      <c r="S1127" s="648"/>
    </row>
    <row r="1128" spans="1:19" hidden="1">
      <c r="A1128" s="465"/>
      <c r="B1128" s="466"/>
      <c r="C1128" s="467"/>
      <c r="D1128" s="467"/>
      <c r="E1128" s="468"/>
      <c r="F1128" s="467"/>
      <c r="G1128" s="642"/>
      <c r="H1128" s="379" cm="1">
        <f t="array" ref="H1128">IF(B1128&lt;&gt;"",INDEX(KM!$C$5:$C$20,MATCH(1,($B1128&gt;=KM!$A$5:$A$20)*($B1128&lt;=KM!$B$5:$B$20),0)),0)</f>
        <v>0</v>
      </c>
      <c r="I1128" s="63">
        <f t="shared" si="172"/>
        <v>0</v>
      </c>
      <c r="J1128" s="474"/>
      <c r="K1128" s="494"/>
      <c r="L1128" s="496" t="str">
        <f>IF(AND('1B Tableau financier'!$K$2&lt;&gt;"Pôle",C1128&lt;&gt;""),1,"")</f>
        <v/>
      </c>
      <c r="M1128" s="501" t="str">
        <f t="shared" si="173"/>
        <v/>
      </c>
      <c r="N1128" s="502" t="str">
        <f t="shared" si="174"/>
        <v/>
      </c>
      <c r="O1128" s="501" t="str">
        <f t="shared" si="169"/>
        <v/>
      </c>
      <c r="P1128" s="63" t="str">
        <f t="shared" si="170"/>
        <v/>
      </c>
      <c r="Q1128" s="63"/>
      <c r="R1128" s="63"/>
      <c r="S1128" s="648"/>
    </row>
    <row r="1129" spans="1:19" hidden="1">
      <c r="A1129" s="465"/>
      <c r="B1129" s="466"/>
      <c r="C1129" s="467"/>
      <c r="D1129" s="467"/>
      <c r="E1129" s="468"/>
      <c r="F1129" s="467"/>
      <c r="G1129" s="642"/>
      <c r="H1129" s="379" cm="1">
        <f t="array" ref="H1129">IF(B1129&lt;&gt;"",INDEX(KM!$C$5:$C$20,MATCH(1,($B1129&gt;=KM!$A$5:$A$20)*($B1129&lt;=KM!$B$5:$B$20),0)),0)</f>
        <v>0</v>
      </c>
      <c r="I1129" s="63">
        <f t="shared" si="172"/>
        <v>0</v>
      </c>
      <c r="J1129" s="474"/>
      <c r="K1129" s="494"/>
      <c r="L1129" s="496" t="str">
        <f>IF(AND('1B Tableau financier'!$K$2&lt;&gt;"Pôle",C1129&lt;&gt;""),1,"")</f>
        <v/>
      </c>
      <c r="M1129" s="501" t="str">
        <f t="shared" si="173"/>
        <v/>
      </c>
      <c r="N1129" s="502" t="str">
        <f t="shared" si="174"/>
        <v/>
      </c>
      <c r="O1129" s="501" t="str">
        <f t="shared" si="169"/>
        <v/>
      </c>
      <c r="P1129" s="63" t="str">
        <f t="shared" si="170"/>
        <v/>
      </c>
      <c r="Q1129" s="63"/>
      <c r="R1129" s="63"/>
      <c r="S1129" s="648"/>
    </row>
    <row r="1130" spans="1:19" hidden="1">
      <c r="A1130" s="465"/>
      <c r="B1130" s="466"/>
      <c r="C1130" s="467"/>
      <c r="D1130" s="467"/>
      <c r="E1130" s="468"/>
      <c r="F1130" s="467"/>
      <c r="G1130" s="642"/>
      <c r="H1130" s="379" cm="1">
        <f t="array" ref="H1130">IF(B1130&lt;&gt;"",INDEX(KM!$C$5:$C$20,MATCH(1,($B1130&gt;=KM!$A$5:$A$20)*($B1130&lt;=KM!$B$5:$B$20),0)),0)</f>
        <v>0</v>
      </c>
      <c r="I1130" s="63">
        <f t="shared" si="172"/>
        <v>0</v>
      </c>
      <c r="J1130" s="474"/>
      <c r="K1130" s="494"/>
      <c r="L1130" s="496" t="str">
        <f>IF(AND('1B Tableau financier'!$K$2&lt;&gt;"Pôle",C1130&lt;&gt;""),1,"")</f>
        <v/>
      </c>
      <c r="M1130" s="501" t="str">
        <f t="shared" si="173"/>
        <v/>
      </c>
      <c r="N1130" s="502" t="str">
        <f t="shared" si="174"/>
        <v/>
      </c>
      <c r="O1130" s="501" t="str">
        <f t="shared" si="169"/>
        <v/>
      </c>
      <c r="P1130" s="63" t="str">
        <f t="shared" si="170"/>
        <v/>
      </c>
      <c r="Q1130" s="63"/>
      <c r="R1130" s="63"/>
      <c r="S1130" s="648"/>
    </row>
    <row r="1131" spans="1:19" hidden="1">
      <c r="A1131" s="465"/>
      <c r="B1131" s="466"/>
      <c r="C1131" s="467"/>
      <c r="D1131" s="467"/>
      <c r="E1131" s="468"/>
      <c r="F1131" s="467"/>
      <c r="G1131" s="642"/>
      <c r="H1131" s="379" cm="1">
        <f t="array" ref="H1131">IF(B1131&lt;&gt;"",INDEX(KM!$C$5:$C$20,MATCH(1,($B1131&gt;=KM!$A$5:$A$20)*($B1131&lt;=KM!$B$5:$B$20),0)),0)</f>
        <v>0</v>
      </c>
      <c r="I1131" s="63">
        <f t="shared" si="172"/>
        <v>0</v>
      </c>
      <c r="J1131" s="474"/>
      <c r="K1131" s="494"/>
      <c r="L1131" s="496" t="str">
        <f>IF(AND('1B Tableau financier'!$K$2&lt;&gt;"Pôle",C1131&lt;&gt;""),1,"")</f>
        <v/>
      </c>
      <c r="M1131" s="501" t="str">
        <f t="shared" si="173"/>
        <v/>
      </c>
      <c r="N1131" s="502" t="str">
        <f t="shared" si="174"/>
        <v/>
      </c>
      <c r="O1131" s="501" t="str">
        <f t="shared" si="169"/>
        <v/>
      </c>
      <c r="P1131" s="63" t="str">
        <f t="shared" si="170"/>
        <v/>
      </c>
      <c r="Q1131" s="63"/>
      <c r="R1131" s="63"/>
      <c r="S1131" s="648"/>
    </row>
    <row r="1132" spans="1:19" hidden="1">
      <c r="A1132" s="465"/>
      <c r="B1132" s="466"/>
      <c r="C1132" s="467"/>
      <c r="D1132" s="467"/>
      <c r="E1132" s="468"/>
      <c r="F1132" s="467"/>
      <c r="G1132" s="642"/>
      <c r="H1132" s="379" cm="1">
        <f t="array" ref="H1132">IF(B1132&lt;&gt;"",INDEX(KM!$C$5:$C$20,MATCH(1,($B1132&gt;=KM!$A$5:$A$20)*($B1132&lt;=KM!$B$5:$B$20),0)),0)</f>
        <v>0</v>
      </c>
      <c r="I1132" s="63">
        <f t="shared" si="172"/>
        <v>0</v>
      </c>
      <c r="J1132" s="474"/>
      <c r="K1132" s="494"/>
      <c r="L1132" s="496" t="str">
        <f>IF(AND('1B Tableau financier'!$K$2&lt;&gt;"Pôle",C1132&lt;&gt;""),1,"")</f>
        <v/>
      </c>
      <c r="M1132" s="501" t="str">
        <f t="shared" si="173"/>
        <v/>
      </c>
      <c r="N1132" s="502" t="str">
        <f t="shared" si="174"/>
        <v/>
      </c>
      <c r="O1132" s="501" t="str">
        <f t="shared" si="169"/>
        <v/>
      </c>
      <c r="P1132" s="63" t="str">
        <f t="shared" si="170"/>
        <v/>
      </c>
      <c r="Q1132" s="63"/>
      <c r="R1132" s="63"/>
      <c r="S1132" s="648"/>
    </row>
    <row r="1133" spans="1:19" hidden="1">
      <c r="A1133" s="465"/>
      <c r="B1133" s="466"/>
      <c r="C1133" s="467"/>
      <c r="D1133" s="467"/>
      <c r="E1133" s="468"/>
      <c r="F1133" s="467"/>
      <c r="G1133" s="642"/>
      <c r="H1133" s="379" cm="1">
        <f t="array" ref="H1133">IF(B1133&lt;&gt;"",INDEX(KM!$C$5:$C$20,MATCH(1,($B1133&gt;=KM!$A$5:$A$20)*($B1133&lt;=KM!$B$5:$B$20),0)),0)</f>
        <v>0</v>
      </c>
      <c r="I1133" s="63">
        <f t="shared" si="172"/>
        <v>0</v>
      </c>
      <c r="J1133" s="474"/>
      <c r="K1133" s="494"/>
      <c r="L1133" s="496" t="str">
        <f>IF(AND('1B Tableau financier'!$K$2&lt;&gt;"Pôle",C1133&lt;&gt;""),1,"")</f>
        <v/>
      </c>
      <c r="M1133" s="501" t="str">
        <f t="shared" si="173"/>
        <v/>
      </c>
      <c r="N1133" s="502" t="str">
        <f t="shared" si="174"/>
        <v/>
      </c>
      <c r="O1133" s="501" t="str">
        <f t="shared" si="169"/>
        <v/>
      </c>
      <c r="P1133" s="63" t="str">
        <f t="shared" si="170"/>
        <v/>
      </c>
      <c r="Q1133" s="63"/>
      <c r="R1133" s="63"/>
      <c r="S1133" s="648"/>
    </row>
    <row r="1134" spans="1:19" hidden="1">
      <c r="A1134" s="465"/>
      <c r="B1134" s="466"/>
      <c r="C1134" s="467"/>
      <c r="D1134" s="467"/>
      <c r="E1134" s="468"/>
      <c r="F1134" s="467"/>
      <c r="G1134" s="642"/>
      <c r="H1134" s="379" cm="1">
        <f t="array" ref="H1134">IF(B1134&lt;&gt;"",INDEX(KM!$C$5:$C$20,MATCH(1,($B1134&gt;=KM!$A$5:$A$20)*($B1134&lt;=KM!$B$5:$B$20),0)),0)</f>
        <v>0</v>
      </c>
      <c r="I1134" s="63">
        <f t="shared" si="172"/>
        <v>0</v>
      </c>
      <c r="J1134" s="474"/>
      <c r="K1134" s="494"/>
      <c r="L1134" s="496" t="str">
        <f>IF(AND('1B Tableau financier'!$K$2&lt;&gt;"Pôle",C1134&lt;&gt;""),1,"")</f>
        <v/>
      </c>
      <c r="M1134" s="501" t="str">
        <f t="shared" si="173"/>
        <v/>
      </c>
      <c r="N1134" s="502" t="str">
        <f t="shared" si="174"/>
        <v/>
      </c>
      <c r="O1134" s="501" t="str">
        <f t="shared" si="169"/>
        <v/>
      </c>
      <c r="P1134" s="63" t="str">
        <f t="shared" si="170"/>
        <v/>
      </c>
      <c r="Q1134" s="63"/>
      <c r="R1134" s="63"/>
      <c r="S1134" s="648"/>
    </row>
    <row r="1135" spans="1:19" hidden="1">
      <c r="A1135" s="465"/>
      <c r="B1135" s="466"/>
      <c r="C1135" s="467"/>
      <c r="D1135" s="467"/>
      <c r="E1135" s="468"/>
      <c r="F1135" s="467"/>
      <c r="G1135" s="642"/>
      <c r="H1135" s="379" cm="1">
        <f t="array" ref="H1135">IF(B1135&lt;&gt;"",INDEX(KM!$C$5:$C$20,MATCH(1,($B1135&gt;=KM!$A$5:$A$20)*($B1135&lt;=KM!$B$5:$B$20),0)),0)</f>
        <v>0</v>
      </c>
      <c r="I1135" s="63">
        <f t="shared" si="172"/>
        <v>0</v>
      </c>
      <c r="J1135" s="474"/>
      <c r="K1135" s="494"/>
      <c r="L1135" s="496" t="str">
        <f>IF(AND('1B Tableau financier'!$K$2&lt;&gt;"Pôle",C1135&lt;&gt;""),1,"")</f>
        <v/>
      </c>
      <c r="M1135" s="501" t="str">
        <f t="shared" si="173"/>
        <v/>
      </c>
      <c r="N1135" s="502" t="str">
        <f t="shared" si="174"/>
        <v/>
      </c>
      <c r="O1135" s="501" t="str">
        <f t="shared" si="169"/>
        <v/>
      </c>
      <c r="P1135" s="63" t="str">
        <f t="shared" si="170"/>
        <v/>
      </c>
      <c r="Q1135" s="63"/>
      <c r="R1135" s="63"/>
      <c r="S1135" s="648"/>
    </row>
    <row r="1136" spans="1:19" hidden="1">
      <c r="A1136" s="465"/>
      <c r="B1136" s="466"/>
      <c r="C1136" s="467"/>
      <c r="D1136" s="467"/>
      <c r="E1136" s="468"/>
      <c r="F1136" s="467"/>
      <c r="G1136" s="642"/>
      <c r="H1136" s="379" cm="1">
        <f t="array" ref="H1136">IF(B1136&lt;&gt;"",INDEX(KM!$C$5:$C$20,MATCH(1,($B1136&gt;=KM!$A$5:$A$20)*($B1136&lt;=KM!$B$5:$B$20),0)),0)</f>
        <v>0</v>
      </c>
      <c r="I1136" s="63">
        <f t="shared" si="172"/>
        <v>0</v>
      </c>
      <c r="J1136" s="474"/>
      <c r="K1136" s="494"/>
      <c r="L1136" s="496" t="str">
        <f>IF(AND('1B Tableau financier'!$K$2&lt;&gt;"Pôle",C1136&lt;&gt;""),1,"")</f>
        <v/>
      </c>
      <c r="M1136" s="501" t="str">
        <f t="shared" si="173"/>
        <v/>
      </c>
      <c r="N1136" s="502" t="str">
        <f t="shared" si="174"/>
        <v/>
      </c>
      <c r="O1136" s="501" t="str">
        <f t="shared" si="169"/>
        <v/>
      </c>
      <c r="P1136" s="63" t="str">
        <f t="shared" si="170"/>
        <v/>
      </c>
      <c r="Q1136" s="63"/>
      <c r="R1136" s="63"/>
      <c r="S1136" s="648"/>
    </row>
    <row r="1137" spans="1:19" hidden="1">
      <c r="A1137" s="465"/>
      <c r="B1137" s="466"/>
      <c r="C1137" s="467"/>
      <c r="D1137" s="467"/>
      <c r="E1137" s="468"/>
      <c r="F1137" s="467"/>
      <c r="G1137" s="642"/>
      <c r="H1137" s="379" cm="1">
        <f t="array" ref="H1137">IF(B1137&lt;&gt;"",INDEX(KM!$C$5:$C$20,MATCH(1,($B1137&gt;=KM!$A$5:$A$20)*($B1137&lt;=KM!$B$5:$B$20),0)),0)</f>
        <v>0</v>
      </c>
      <c r="I1137" s="63">
        <f t="shared" si="172"/>
        <v>0</v>
      </c>
      <c r="J1137" s="474"/>
      <c r="K1137" s="494"/>
      <c r="L1137" s="496" t="str">
        <f>IF(AND('1B Tableau financier'!$K$2&lt;&gt;"Pôle",C1137&lt;&gt;""),1,"")</f>
        <v/>
      </c>
      <c r="M1137" s="501" t="str">
        <f t="shared" si="173"/>
        <v/>
      </c>
      <c r="N1137" s="502" t="str">
        <f t="shared" si="174"/>
        <v/>
      </c>
      <c r="O1137" s="501" t="str">
        <f t="shared" si="169"/>
        <v/>
      </c>
      <c r="P1137" s="63" t="str">
        <f t="shared" si="170"/>
        <v/>
      </c>
      <c r="Q1137" s="63"/>
      <c r="R1137" s="63"/>
      <c r="S1137" s="648"/>
    </row>
    <row r="1138" spans="1:19" hidden="1">
      <c r="A1138" s="465"/>
      <c r="B1138" s="466"/>
      <c r="C1138" s="467"/>
      <c r="D1138" s="467"/>
      <c r="E1138" s="468"/>
      <c r="F1138" s="467"/>
      <c r="G1138" s="642"/>
      <c r="H1138" s="379" cm="1">
        <f t="array" ref="H1138">IF(B1138&lt;&gt;"",INDEX(KM!$C$5:$C$20,MATCH(1,($B1138&gt;=KM!$A$5:$A$20)*($B1138&lt;=KM!$B$5:$B$20),0)),0)</f>
        <v>0</v>
      </c>
      <c r="I1138" s="63">
        <f t="shared" si="172"/>
        <v>0</v>
      </c>
      <c r="J1138" s="474"/>
      <c r="K1138" s="494"/>
      <c r="L1138" s="496" t="str">
        <f>IF(AND('1B Tableau financier'!$K$2&lt;&gt;"Pôle",C1138&lt;&gt;""),1,"")</f>
        <v/>
      </c>
      <c r="M1138" s="501" t="str">
        <f t="shared" si="173"/>
        <v/>
      </c>
      <c r="N1138" s="502" t="str">
        <f t="shared" si="174"/>
        <v/>
      </c>
      <c r="O1138" s="501" t="str">
        <f t="shared" si="169"/>
        <v/>
      </c>
      <c r="P1138" s="63" t="str">
        <f t="shared" si="170"/>
        <v/>
      </c>
      <c r="Q1138" s="63"/>
      <c r="R1138" s="63"/>
      <c r="S1138" s="648"/>
    </row>
    <row r="1139" spans="1:19" hidden="1">
      <c r="A1139" s="465"/>
      <c r="B1139" s="466"/>
      <c r="C1139" s="467"/>
      <c r="D1139" s="467"/>
      <c r="E1139" s="468"/>
      <c r="F1139" s="467"/>
      <c r="G1139" s="642"/>
      <c r="H1139" s="379" cm="1">
        <f t="array" ref="H1139">IF(B1139&lt;&gt;"",INDEX(KM!$C$5:$C$20,MATCH(1,($B1139&gt;=KM!$A$5:$A$20)*($B1139&lt;=KM!$B$5:$B$20),0)),0)</f>
        <v>0</v>
      </c>
      <c r="I1139" s="63">
        <f t="shared" si="172"/>
        <v>0</v>
      </c>
      <c r="J1139" s="474"/>
      <c r="K1139" s="494"/>
      <c r="L1139" s="496" t="str">
        <f>IF(AND('1B Tableau financier'!$K$2&lt;&gt;"Pôle",C1139&lt;&gt;""),1,"")</f>
        <v/>
      </c>
      <c r="M1139" s="501" t="str">
        <f t="shared" si="173"/>
        <v/>
      </c>
      <c r="N1139" s="502" t="str">
        <f t="shared" si="174"/>
        <v/>
      </c>
      <c r="O1139" s="501" t="str">
        <f t="shared" ref="O1139:O1164" si="175">IF(M1139="","",M1139-Q1139)</f>
        <v/>
      </c>
      <c r="P1139" s="63" t="str">
        <f t="shared" ref="P1139:P1164" si="176">IF(N1139="","",N1139-R1139)</f>
        <v/>
      </c>
      <c r="Q1139" s="63"/>
      <c r="R1139" s="63"/>
      <c r="S1139" s="648"/>
    </row>
    <row r="1140" spans="1:19" hidden="1">
      <c r="A1140" s="465"/>
      <c r="B1140" s="466"/>
      <c r="C1140" s="467"/>
      <c r="D1140" s="467"/>
      <c r="E1140" s="468"/>
      <c r="F1140" s="467"/>
      <c r="G1140" s="642"/>
      <c r="H1140" s="379" cm="1">
        <f t="array" ref="H1140">IF(B1140&lt;&gt;"",INDEX(KM!$C$5:$C$20,MATCH(1,($B1140&gt;=KM!$A$5:$A$20)*($B1140&lt;=KM!$B$5:$B$20),0)),0)</f>
        <v>0</v>
      </c>
      <c r="I1140" s="63">
        <f t="shared" si="172"/>
        <v>0</v>
      </c>
      <c r="J1140" s="474"/>
      <c r="K1140" s="494"/>
      <c r="L1140" s="496" t="str">
        <f>IF(AND('1B Tableau financier'!$K$2&lt;&gt;"Pôle",C1140&lt;&gt;""),1,"")</f>
        <v/>
      </c>
      <c r="M1140" s="501" t="str">
        <f t="shared" si="173"/>
        <v/>
      </c>
      <c r="N1140" s="502" t="str">
        <f t="shared" si="174"/>
        <v/>
      </c>
      <c r="O1140" s="501" t="str">
        <f t="shared" si="175"/>
        <v/>
      </c>
      <c r="P1140" s="63" t="str">
        <f t="shared" si="176"/>
        <v/>
      </c>
      <c r="Q1140" s="63"/>
      <c r="R1140" s="63"/>
      <c r="S1140" s="648"/>
    </row>
    <row r="1141" spans="1:19" hidden="1">
      <c r="A1141" s="465"/>
      <c r="B1141" s="466"/>
      <c r="C1141" s="467"/>
      <c r="D1141" s="467"/>
      <c r="E1141" s="468"/>
      <c r="F1141" s="467"/>
      <c r="G1141" s="642"/>
      <c r="H1141" s="379" cm="1">
        <f t="array" ref="H1141">IF(B1141&lt;&gt;"",INDEX(KM!$C$5:$C$20,MATCH(1,($B1141&gt;=KM!$A$5:$A$20)*($B1141&lt;=KM!$B$5:$B$20),0)),0)</f>
        <v>0</v>
      </c>
      <c r="I1141" s="63">
        <f t="shared" si="172"/>
        <v>0</v>
      </c>
      <c r="J1141" s="474"/>
      <c r="K1141" s="494"/>
      <c r="L1141" s="496" t="str">
        <f>IF(AND('1B Tableau financier'!$K$2&lt;&gt;"Pôle",C1141&lt;&gt;""),1,"")</f>
        <v/>
      </c>
      <c r="M1141" s="501" t="str">
        <f t="shared" si="173"/>
        <v/>
      </c>
      <c r="N1141" s="502" t="str">
        <f t="shared" si="174"/>
        <v/>
      </c>
      <c r="O1141" s="501" t="str">
        <f t="shared" si="175"/>
        <v/>
      </c>
      <c r="P1141" s="63" t="str">
        <f t="shared" si="176"/>
        <v/>
      </c>
      <c r="Q1141" s="63"/>
      <c r="R1141" s="63"/>
      <c r="S1141" s="648"/>
    </row>
    <row r="1142" spans="1:19" hidden="1">
      <c r="A1142" s="465"/>
      <c r="B1142" s="466"/>
      <c r="C1142" s="467"/>
      <c r="D1142" s="467"/>
      <c r="E1142" s="468"/>
      <c r="F1142" s="467"/>
      <c r="G1142" s="642"/>
      <c r="H1142" s="379" cm="1">
        <f t="array" ref="H1142">IF(B1142&lt;&gt;"",INDEX(KM!$C$5:$C$20,MATCH(1,($B1142&gt;=KM!$A$5:$A$20)*($B1142&lt;=KM!$B$5:$B$20),0)),0)</f>
        <v>0</v>
      </c>
      <c r="I1142" s="63">
        <f t="shared" si="172"/>
        <v>0</v>
      </c>
      <c r="J1142" s="474"/>
      <c r="K1142" s="494"/>
      <c r="L1142" s="496" t="str">
        <f>IF(AND('1B Tableau financier'!$K$2&lt;&gt;"Pôle",C1142&lt;&gt;""),1,"")</f>
        <v/>
      </c>
      <c r="M1142" s="501" t="str">
        <f t="shared" si="173"/>
        <v/>
      </c>
      <c r="N1142" s="502" t="str">
        <f t="shared" si="174"/>
        <v/>
      </c>
      <c r="O1142" s="501" t="str">
        <f t="shared" si="175"/>
        <v/>
      </c>
      <c r="P1142" s="63" t="str">
        <f t="shared" si="176"/>
        <v/>
      </c>
      <c r="Q1142" s="63"/>
      <c r="R1142" s="63"/>
      <c r="S1142" s="648"/>
    </row>
    <row r="1143" spans="1:19" hidden="1">
      <c r="A1143" s="469"/>
      <c r="B1143" s="466"/>
      <c r="C1143" s="467"/>
      <c r="D1143" s="467"/>
      <c r="E1143" s="468"/>
      <c r="F1143" s="467"/>
      <c r="G1143" s="642"/>
      <c r="H1143" s="379" cm="1">
        <f t="array" ref="H1143">IF(B1143&lt;&gt;"",INDEX(KM!$C$5:$C$20,MATCH(1,($B1143&gt;=KM!$A$5:$A$20)*($B1143&lt;=KM!$B$5:$B$20),0)),0)</f>
        <v>0</v>
      </c>
      <c r="I1143" s="63">
        <f t="shared" si="172"/>
        <v>0</v>
      </c>
      <c r="J1143" s="474"/>
      <c r="K1143" s="494"/>
      <c r="L1143" s="496" t="str">
        <f>IF(AND('1B Tableau financier'!$K$2&lt;&gt;"Pôle",C1143&lt;&gt;""),1,"")</f>
        <v/>
      </c>
      <c r="M1143" s="501" t="str">
        <f t="shared" si="173"/>
        <v/>
      </c>
      <c r="N1143" s="502" t="str">
        <f t="shared" si="174"/>
        <v/>
      </c>
      <c r="O1143" s="501" t="str">
        <f t="shared" si="175"/>
        <v/>
      </c>
      <c r="P1143" s="63" t="str">
        <f t="shared" si="176"/>
        <v/>
      </c>
      <c r="Q1143" s="63"/>
      <c r="R1143" s="63"/>
      <c r="S1143" s="648"/>
    </row>
    <row r="1144" spans="1:19" hidden="1">
      <c r="A1144" s="465"/>
      <c r="B1144" s="466"/>
      <c r="C1144" s="467"/>
      <c r="D1144" s="467"/>
      <c r="E1144" s="468"/>
      <c r="F1144" s="467"/>
      <c r="G1144" s="642"/>
      <c r="H1144" s="379" cm="1">
        <f t="array" ref="H1144">IF(B1144&lt;&gt;"",INDEX(KM!$C$5:$C$20,MATCH(1,($B1144&gt;=KM!$A$5:$A$20)*($B1144&lt;=KM!$B$5:$B$20),0)),0)</f>
        <v>0</v>
      </c>
      <c r="I1144" s="63">
        <f t="shared" si="172"/>
        <v>0</v>
      </c>
      <c r="J1144" s="474"/>
      <c r="K1144" s="494"/>
      <c r="L1144" s="496" t="str">
        <f>IF(AND('1B Tableau financier'!$K$2&lt;&gt;"Pôle",C1144&lt;&gt;""),1,"")</f>
        <v/>
      </c>
      <c r="M1144" s="501" t="str">
        <f t="shared" si="173"/>
        <v/>
      </c>
      <c r="N1144" s="502" t="str">
        <f t="shared" si="174"/>
        <v/>
      </c>
      <c r="O1144" s="501" t="str">
        <f t="shared" si="175"/>
        <v/>
      </c>
      <c r="P1144" s="63" t="str">
        <f t="shared" si="176"/>
        <v/>
      </c>
      <c r="Q1144" s="63"/>
      <c r="R1144" s="63"/>
      <c r="S1144" s="648"/>
    </row>
    <row r="1145" spans="1:19" hidden="1">
      <c r="A1145" s="465"/>
      <c r="B1145" s="466"/>
      <c r="C1145" s="467"/>
      <c r="D1145" s="467"/>
      <c r="E1145" s="468"/>
      <c r="F1145" s="467"/>
      <c r="G1145" s="642"/>
      <c r="H1145" s="379" cm="1">
        <f t="array" ref="H1145">IF(B1145&lt;&gt;"",INDEX(KM!$C$5:$C$20,MATCH(1,($B1145&gt;=KM!$A$5:$A$20)*($B1145&lt;=KM!$B$5:$B$20),0)),0)</f>
        <v>0</v>
      </c>
      <c r="I1145" s="63">
        <f t="shared" si="172"/>
        <v>0</v>
      </c>
      <c r="J1145" s="474"/>
      <c r="K1145" s="494"/>
      <c r="L1145" s="496" t="str">
        <f>IF(AND('1B Tableau financier'!$K$2&lt;&gt;"Pôle",C1145&lt;&gt;""),1,"")</f>
        <v/>
      </c>
      <c r="M1145" s="501" t="str">
        <f t="shared" si="173"/>
        <v/>
      </c>
      <c r="N1145" s="502" t="str">
        <f t="shared" si="174"/>
        <v/>
      </c>
      <c r="O1145" s="501" t="str">
        <f t="shared" si="175"/>
        <v/>
      </c>
      <c r="P1145" s="63" t="str">
        <f t="shared" si="176"/>
        <v/>
      </c>
      <c r="Q1145" s="63"/>
      <c r="R1145" s="63"/>
      <c r="S1145" s="648"/>
    </row>
    <row r="1146" spans="1:19" hidden="1">
      <c r="A1146" s="465"/>
      <c r="B1146" s="466"/>
      <c r="C1146" s="467"/>
      <c r="D1146" s="467"/>
      <c r="E1146" s="468"/>
      <c r="F1146" s="467"/>
      <c r="G1146" s="642"/>
      <c r="H1146" s="379" cm="1">
        <f t="array" ref="H1146">IF(B1146&lt;&gt;"",INDEX(KM!$C$5:$C$20,MATCH(1,($B1146&gt;=KM!$A$5:$A$20)*($B1146&lt;=KM!$B$5:$B$20),0)),0)</f>
        <v>0</v>
      </c>
      <c r="I1146" s="63">
        <f t="shared" si="172"/>
        <v>0</v>
      </c>
      <c r="J1146" s="474"/>
      <c r="K1146" s="494"/>
      <c r="L1146" s="496" t="str">
        <f>IF(AND('1B Tableau financier'!$K$2&lt;&gt;"Pôle",C1146&lt;&gt;""),1,"")</f>
        <v/>
      </c>
      <c r="M1146" s="501" t="str">
        <f t="shared" si="173"/>
        <v/>
      </c>
      <c r="N1146" s="502" t="str">
        <f t="shared" si="174"/>
        <v/>
      </c>
      <c r="O1146" s="501" t="str">
        <f t="shared" si="175"/>
        <v/>
      </c>
      <c r="P1146" s="63" t="str">
        <f t="shared" si="176"/>
        <v/>
      </c>
      <c r="Q1146" s="63"/>
      <c r="R1146" s="63"/>
      <c r="S1146" s="648"/>
    </row>
    <row r="1147" spans="1:19" hidden="1">
      <c r="A1147" s="465"/>
      <c r="B1147" s="466"/>
      <c r="C1147" s="467"/>
      <c r="D1147" s="467"/>
      <c r="E1147" s="468"/>
      <c r="F1147" s="467"/>
      <c r="G1147" s="642"/>
      <c r="H1147" s="379" cm="1">
        <f t="array" ref="H1147">IF(B1147&lt;&gt;"",INDEX(KM!$C$5:$C$20,MATCH(1,($B1147&gt;=KM!$A$5:$A$20)*($B1147&lt;=KM!$B$5:$B$20),0)),0)</f>
        <v>0</v>
      </c>
      <c r="I1147" s="63">
        <f t="shared" si="172"/>
        <v>0</v>
      </c>
      <c r="J1147" s="474"/>
      <c r="K1147" s="494"/>
      <c r="L1147" s="496" t="str">
        <f>IF(AND('1B Tableau financier'!$K$2&lt;&gt;"Pôle",C1147&lt;&gt;""),1,"")</f>
        <v/>
      </c>
      <c r="M1147" s="501" t="str">
        <f t="shared" si="173"/>
        <v/>
      </c>
      <c r="N1147" s="502" t="str">
        <f t="shared" si="174"/>
        <v/>
      </c>
      <c r="O1147" s="501" t="str">
        <f t="shared" si="175"/>
        <v/>
      </c>
      <c r="P1147" s="63" t="str">
        <f t="shared" si="176"/>
        <v/>
      </c>
      <c r="Q1147" s="63"/>
      <c r="R1147" s="63"/>
      <c r="S1147" s="648"/>
    </row>
    <row r="1148" spans="1:19" hidden="1">
      <c r="A1148" s="465"/>
      <c r="B1148" s="466"/>
      <c r="C1148" s="467"/>
      <c r="D1148" s="467"/>
      <c r="E1148" s="468"/>
      <c r="F1148" s="467"/>
      <c r="G1148" s="642"/>
      <c r="H1148" s="379" cm="1">
        <f t="array" ref="H1148">IF(B1148&lt;&gt;"",INDEX(KM!$C$5:$C$20,MATCH(1,($B1148&gt;=KM!$A$5:$A$20)*($B1148&lt;=KM!$B$5:$B$20),0)),0)</f>
        <v>0</v>
      </c>
      <c r="I1148" s="63">
        <f t="shared" si="172"/>
        <v>0</v>
      </c>
      <c r="J1148" s="474"/>
      <c r="K1148" s="494"/>
      <c r="L1148" s="496" t="str">
        <f>IF(AND('1B Tableau financier'!$K$2&lt;&gt;"Pôle",C1148&lt;&gt;""),1,"")</f>
        <v/>
      </c>
      <c r="M1148" s="501" t="str">
        <f t="shared" si="173"/>
        <v/>
      </c>
      <c r="N1148" s="502" t="str">
        <f t="shared" si="174"/>
        <v/>
      </c>
      <c r="O1148" s="501" t="str">
        <f t="shared" si="175"/>
        <v/>
      </c>
      <c r="P1148" s="63" t="str">
        <f t="shared" si="176"/>
        <v/>
      </c>
      <c r="Q1148" s="63"/>
      <c r="R1148" s="63"/>
      <c r="S1148" s="648"/>
    </row>
    <row r="1149" spans="1:19" hidden="1">
      <c r="A1149" s="465"/>
      <c r="B1149" s="466"/>
      <c r="C1149" s="467"/>
      <c r="D1149" s="467"/>
      <c r="E1149" s="468"/>
      <c r="F1149" s="467"/>
      <c r="G1149" s="642"/>
      <c r="H1149" s="379" cm="1">
        <f t="array" ref="H1149">IF(B1149&lt;&gt;"",INDEX(KM!$C$5:$C$20,MATCH(1,($B1149&gt;=KM!$A$5:$A$20)*($B1149&lt;=KM!$B$5:$B$20),0)),0)</f>
        <v>0</v>
      </c>
      <c r="I1149" s="63">
        <f t="shared" si="172"/>
        <v>0</v>
      </c>
      <c r="J1149" s="474"/>
      <c r="K1149" s="494"/>
      <c r="L1149" s="496" t="str">
        <f>IF(AND('1B Tableau financier'!$K$2&lt;&gt;"Pôle",C1149&lt;&gt;""),1,"")</f>
        <v/>
      </c>
      <c r="M1149" s="501" t="str">
        <f t="shared" si="173"/>
        <v/>
      </c>
      <c r="N1149" s="502" t="str">
        <f t="shared" si="174"/>
        <v/>
      </c>
      <c r="O1149" s="501" t="str">
        <f t="shared" si="175"/>
        <v/>
      </c>
      <c r="P1149" s="63" t="str">
        <f t="shared" si="176"/>
        <v/>
      </c>
      <c r="Q1149" s="63"/>
      <c r="R1149" s="63"/>
      <c r="S1149" s="648"/>
    </row>
    <row r="1150" spans="1:19" hidden="1">
      <c r="A1150" s="465"/>
      <c r="B1150" s="466"/>
      <c r="C1150" s="467"/>
      <c r="D1150" s="467"/>
      <c r="E1150" s="468"/>
      <c r="F1150" s="467"/>
      <c r="G1150" s="642"/>
      <c r="H1150" s="379" cm="1">
        <f t="array" ref="H1150">IF(B1150&lt;&gt;"",INDEX(KM!$C$5:$C$20,MATCH(1,($B1150&gt;=KM!$A$5:$A$20)*($B1150&lt;=KM!$B$5:$B$20),0)),0)</f>
        <v>0</v>
      </c>
      <c r="I1150" s="63">
        <f t="shared" si="171"/>
        <v>0</v>
      </c>
      <c r="J1150" s="474"/>
      <c r="K1150" s="494"/>
      <c r="L1150" s="496" t="str">
        <f>IF(AND('1B Tableau financier'!$K$2&lt;&gt;"Pôle",C1150&lt;&gt;""),1,"")</f>
        <v/>
      </c>
      <c r="M1150" s="501" t="str">
        <f t="shared" si="167"/>
        <v/>
      </c>
      <c r="N1150" s="502" t="str">
        <f t="shared" si="168"/>
        <v/>
      </c>
      <c r="O1150" s="501" t="str">
        <f t="shared" si="175"/>
        <v/>
      </c>
      <c r="P1150" s="63" t="str">
        <f t="shared" si="176"/>
        <v/>
      </c>
      <c r="Q1150" s="63"/>
      <c r="R1150" s="63"/>
      <c r="S1150" s="648"/>
    </row>
    <row r="1151" spans="1:19" hidden="1">
      <c r="A1151" s="465"/>
      <c r="B1151" s="466"/>
      <c r="C1151" s="467"/>
      <c r="D1151" s="467"/>
      <c r="E1151" s="468"/>
      <c r="F1151" s="467"/>
      <c r="G1151" s="642"/>
      <c r="H1151" s="379" cm="1">
        <f t="array" ref="H1151">IF(B1151&lt;&gt;"",INDEX(KM!$C$5:$C$20,MATCH(1,($B1151&gt;=KM!$A$5:$A$20)*($B1151&lt;=KM!$B$5:$B$20),0)),0)</f>
        <v>0</v>
      </c>
      <c r="I1151" s="63">
        <f t="shared" si="171"/>
        <v>0</v>
      </c>
      <c r="J1151" s="474"/>
      <c r="K1151" s="494"/>
      <c r="L1151" s="496" t="str">
        <f>IF(AND('1B Tableau financier'!$K$2&lt;&gt;"Pôle",C1151&lt;&gt;""),1,"")</f>
        <v/>
      </c>
      <c r="M1151" s="501" t="str">
        <f t="shared" si="167"/>
        <v/>
      </c>
      <c r="N1151" s="502" t="str">
        <f t="shared" si="168"/>
        <v/>
      </c>
      <c r="O1151" s="501" t="str">
        <f t="shared" si="175"/>
        <v/>
      </c>
      <c r="P1151" s="63" t="str">
        <f t="shared" si="176"/>
        <v/>
      </c>
      <c r="Q1151" s="63"/>
      <c r="R1151" s="63"/>
      <c r="S1151" s="648"/>
    </row>
    <row r="1152" spans="1:19" hidden="1">
      <c r="A1152" s="465"/>
      <c r="B1152" s="466"/>
      <c r="C1152" s="467"/>
      <c r="D1152" s="467"/>
      <c r="E1152" s="468"/>
      <c r="F1152" s="467"/>
      <c r="G1152" s="642"/>
      <c r="H1152" s="379" cm="1">
        <f t="array" ref="H1152">IF(B1152&lt;&gt;"",INDEX(KM!$C$5:$C$20,MATCH(1,($B1152&gt;=KM!$A$5:$A$20)*($B1152&lt;=KM!$B$5:$B$20),0)),0)</f>
        <v>0</v>
      </c>
      <c r="I1152" s="63">
        <f t="shared" si="171"/>
        <v>0</v>
      </c>
      <c r="J1152" s="474"/>
      <c r="K1152" s="494"/>
      <c r="L1152" s="496" t="str">
        <f>IF(AND('1B Tableau financier'!$K$2&lt;&gt;"Pôle",C1152&lt;&gt;""),1,"")</f>
        <v/>
      </c>
      <c r="M1152" s="501" t="str">
        <f t="shared" si="167"/>
        <v/>
      </c>
      <c r="N1152" s="502" t="str">
        <f t="shared" si="168"/>
        <v/>
      </c>
      <c r="O1152" s="501" t="str">
        <f t="shared" si="175"/>
        <v/>
      </c>
      <c r="P1152" s="63" t="str">
        <f t="shared" si="176"/>
        <v/>
      </c>
      <c r="Q1152" s="63"/>
      <c r="R1152" s="63"/>
      <c r="S1152" s="648"/>
    </row>
    <row r="1153" spans="1:19" hidden="1">
      <c r="A1153" s="465"/>
      <c r="B1153" s="466"/>
      <c r="C1153" s="467"/>
      <c r="D1153" s="467"/>
      <c r="E1153" s="468"/>
      <c r="F1153" s="467"/>
      <c r="G1153" s="642"/>
      <c r="H1153" s="379" cm="1">
        <f t="array" ref="H1153">IF(B1153&lt;&gt;"",INDEX(KM!$C$5:$C$20,MATCH(1,($B1153&gt;=KM!$A$5:$A$20)*($B1153&lt;=KM!$B$5:$B$20),0)),0)</f>
        <v>0</v>
      </c>
      <c r="I1153" s="63">
        <f t="shared" si="171"/>
        <v>0</v>
      </c>
      <c r="J1153" s="474"/>
      <c r="K1153" s="494"/>
      <c r="L1153" s="496" t="str">
        <f>IF(AND('1B Tableau financier'!$K$2&lt;&gt;"Pôle",C1153&lt;&gt;""),1,"")</f>
        <v/>
      </c>
      <c r="M1153" s="501" t="str">
        <f t="shared" si="167"/>
        <v/>
      </c>
      <c r="N1153" s="502" t="str">
        <f t="shared" si="168"/>
        <v/>
      </c>
      <c r="O1153" s="501" t="str">
        <f t="shared" si="175"/>
        <v/>
      </c>
      <c r="P1153" s="63" t="str">
        <f t="shared" si="176"/>
        <v/>
      </c>
      <c r="Q1153" s="63"/>
      <c r="R1153" s="63"/>
      <c r="S1153" s="648"/>
    </row>
    <row r="1154" spans="1:19" hidden="1">
      <c r="A1154" s="465"/>
      <c r="B1154" s="466"/>
      <c r="C1154" s="467"/>
      <c r="D1154" s="467"/>
      <c r="E1154" s="468"/>
      <c r="F1154" s="467"/>
      <c r="G1154" s="642"/>
      <c r="H1154" s="379" cm="1">
        <f t="array" ref="H1154">IF(B1154&lt;&gt;"",INDEX(KM!$C$5:$C$20,MATCH(1,($B1154&gt;=KM!$A$5:$A$20)*($B1154&lt;=KM!$B$5:$B$20),0)),0)</f>
        <v>0</v>
      </c>
      <c r="I1154" s="63">
        <f t="shared" si="171"/>
        <v>0</v>
      </c>
      <c r="J1154" s="474"/>
      <c r="K1154" s="494"/>
      <c r="L1154" s="496" t="str">
        <f>IF(AND('1B Tableau financier'!$K$2&lt;&gt;"Pôle",C1154&lt;&gt;""),1,"")</f>
        <v/>
      </c>
      <c r="M1154" s="501" t="str">
        <f t="shared" si="167"/>
        <v/>
      </c>
      <c r="N1154" s="502" t="str">
        <f t="shared" si="168"/>
        <v/>
      </c>
      <c r="O1154" s="501" t="str">
        <f t="shared" si="175"/>
        <v/>
      </c>
      <c r="P1154" s="63" t="str">
        <f t="shared" si="176"/>
        <v/>
      </c>
      <c r="Q1154" s="63"/>
      <c r="R1154" s="63"/>
      <c r="S1154" s="648"/>
    </row>
    <row r="1155" spans="1:19" hidden="1">
      <c r="A1155" s="465"/>
      <c r="B1155" s="466"/>
      <c r="C1155" s="467"/>
      <c r="D1155" s="467"/>
      <c r="E1155" s="468"/>
      <c r="F1155" s="467"/>
      <c r="G1155" s="642"/>
      <c r="H1155" s="379" cm="1">
        <f t="array" ref="H1155">IF(B1155&lt;&gt;"",INDEX(KM!$C$5:$C$20,MATCH(1,($B1155&gt;=KM!$A$5:$A$20)*($B1155&lt;=KM!$B$5:$B$20),0)),0)</f>
        <v>0</v>
      </c>
      <c r="I1155" s="63">
        <f t="shared" si="171"/>
        <v>0</v>
      </c>
      <c r="J1155" s="474"/>
      <c r="K1155" s="494"/>
      <c r="L1155" s="496" t="str">
        <f>IF(AND('1B Tableau financier'!$K$2&lt;&gt;"Pôle",C1155&lt;&gt;""),1,"")</f>
        <v/>
      </c>
      <c r="M1155" s="501" t="str">
        <f t="shared" si="167"/>
        <v/>
      </c>
      <c r="N1155" s="502" t="str">
        <f t="shared" si="168"/>
        <v/>
      </c>
      <c r="O1155" s="501" t="str">
        <f t="shared" si="175"/>
        <v/>
      </c>
      <c r="P1155" s="63" t="str">
        <f t="shared" si="176"/>
        <v/>
      </c>
      <c r="Q1155" s="63"/>
      <c r="R1155" s="63"/>
      <c r="S1155" s="648"/>
    </row>
    <row r="1156" spans="1:19" hidden="1">
      <c r="A1156" s="465"/>
      <c r="B1156" s="466"/>
      <c r="C1156" s="467"/>
      <c r="D1156" s="467"/>
      <c r="E1156" s="468"/>
      <c r="F1156" s="467"/>
      <c r="G1156" s="642"/>
      <c r="H1156" s="379" cm="1">
        <f t="array" ref="H1156">IF(B1156&lt;&gt;"",INDEX(KM!$C$5:$C$20,MATCH(1,($B1156&gt;=KM!$A$5:$A$20)*($B1156&lt;=KM!$B$5:$B$20),0)),0)</f>
        <v>0</v>
      </c>
      <c r="I1156" s="63">
        <f t="shared" si="171"/>
        <v>0</v>
      </c>
      <c r="J1156" s="474"/>
      <c r="K1156" s="494"/>
      <c r="L1156" s="496" t="str">
        <f>IF(AND('1B Tableau financier'!$K$2&lt;&gt;"Pôle",C1156&lt;&gt;""),1,"")</f>
        <v/>
      </c>
      <c r="M1156" s="501" t="str">
        <f t="shared" si="167"/>
        <v/>
      </c>
      <c r="N1156" s="502" t="str">
        <f t="shared" si="168"/>
        <v/>
      </c>
      <c r="O1156" s="501" t="str">
        <f t="shared" si="175"/>
        <v/>
      </c>
      <c r="P1156" s="63" t="str">
        <f t="shared" si="176"/>
        <v/>
      </c>
      <c r="Q1156" s="63"/>
      <c r="R1156" s="63"/>
      <c r="S1156" s="648"/>
    </row>
    <row r="1157" spans="1:19" hidden="1">
      <c r="A1157" s="465"/>
      <c r="B1157" s="466"/>
      <c r="C1157" s="467"/>
      <c r="D1157" s="467"/>
      <c r="E1157" s="468"/>
      <c r="F1157" s="467"/>
      <c r="G1157" s="642"/>
      <c r="H1157" s="379" cm="1">
        <f t="array" ref="H1157">IF(B1157&lt;&gt;"",INDEX(KM!$C$5:$C$20,MATCH(1,($B1157&gt;=KM!$A$5:$A$20)*($B1157&lt;=KM!$B$5:$B$20),0)),0)</f>
        <v>0</v>
      </c>
      <c r="I1157" s="63">
        <f t="shared" si="171"/>
        <v>0</v>
      </c>
      <c r="J1157" s="474"/>
      <c r="K1157" s="494"/>
      <c r="L1157" s="496" t="str">
        <f>IF(AND('1B Tableau financier'!$K$2&lt;&gt;"Pôle",C1157&lt;&gt;""),1,"")</f>
        <v/>
      </c>
      <c r="M1157" s="501" t="str">
        <f t="shared" si="167"/>
        <v/>
      </c>
      <c r="N1157" s="502" t="str">
        <f t="shared" si="168"/>
        <v/>
      </c>
      <c r="O1157" s="501" t="str">
        <f t="shared" si="175"/>
        <v/>
      </c>
      <c r="P1157" s="63" t="str">
        <f t="shared" si="176"/>
        <v/>
      </c>
      <c r="Q1157" s="63"/>
      <c r="R1157" s="63"/>
      <c r="S1157" s="648"/>
    </row>
    <row r="1158" spans="1:19" hidden="1">
      <c r="A1158" s="465"/>
      <c r="B1158" s="466"/>
      <c r="C1158" s="467"/>
      <c r="D1158" s="467"/>
      <c r="E1158" s="468"/>
      <c r="F1158" s="467"/>
      <c r="G1158" s="642"/>
      <c r="H1158" s="379" cm="1">
        <f t="array" ref="H1158">IF(B1158&lt;&gt;"",INDEX(KM!$C$5:$C$20,MATCH(1,($B1158&gt;=KM!$A$5:$A$20)*($B1158&lt;=KM!$B$5:$B$20),0)),0)</f>
        <v>0</v>
      </c>
      <c r="I1158" s="63">
        <f t="shared" si="171"/>
        <v>0</v>
      </c>
      <c r="J1158" s="474"/>
      <c r="K1158" s="494"/>
      <c r="L1158" s="496" t="str">
        <f>IF(AND('1B Tableau financier'!$K$2&lt;&gt;"Pôle",C1158&lt;&gt;""),1,"")</f>
        <v/>
      </c>
      <c r="M1158" s="501" t="str">
        <f t="shared" si="167"/>
        <v/>
      </c>
      <c r="N1158" s="502" t="str">
        <f t="shared" si="168"/>
        <v/>
      </c>
      <c r="O1158" s="501" t="str">
        <f t="shared" si="175"/>
        <v/>
      </c>
      <c r="P1158" s="63" t="str">
        <f t="shared" si="176"/>
        <v/>
      </c>
      <c r="Q1158" s="63"/>
      <c r="R1158" s="63"/>
      <c r="S1158" s="648"/>
    </row>
    <row r="1159" spans="1:19" hidden="1">
      <c r="A1159" s="465"/>
      <c r="B1159" s="466"/>
      <c r="C1159" s="467"/>
      <c r="D1159" s="467"/>
      <c r="E1159" s="468"/>
      <c r="F1159" s="467"/>
      <c r="G1159" s="642"/>
      <c r="H1159" s="379" cm="1">
        <f t="array" ref="H1159">IF(B1159&lt;&gt;"",INDEX(KM!$C$5:$C$20,MATCH(1,($B1159&gt;=KM!$A$5:$A$20)*($B1159&lt;=KM!$B$5:$B$20),0)),0)</f>
        <v>0</v>
      </c>
      <c r="I1159" s="63">
        <f t="shared" si="171"/>
        <v>0</v>
      </c>
      <c r="J1159" s="474"/>
      <c r="K1159" s="494"/>
      <c r="L1159" s="496" t="str">
        <f>IF(AND('1B Tableau financier'!$K$2&lt;&gt;"Pôle",C1159&lt;&gt;""),1,"")</f>
        <v/>
      </c>
      <c r="M1159" s="501" t="str">
        <f t="shared" si="167"/>
        <v/>
      </c>
      <c r="N1159" s="502" t="str">
        <f t="shared" si="168"/>
        <v/>
      </c>
      <c r="O1159" s="501" t="str">
        <f t="shared" si="175"/>
        <v/>
      </c>
      <c r="P1159" s="63" t="str">
        <f t="shared" si="176"/>
        <v/>
      </c>
      <c r="Q1159" s="63"/>
      <c r="R1159" s="63"/>
      <c r="S1159" s="648"/>
    </row>
    <row r="1160" spans="1:19" hidden="1">
      <c r="A1160" s="465"/>
      <c r="B1160" s="466"/>
      <c r="C1160" s="467"/>
      <c r="D1160" s="467"/>
      <c r="E1160" s="468"/>
      <c r="F1160" s="467"/>
      <c r="G1160" s="642"/>
      <c r="H1160" s="379" cm="1">
        <f t="array" ref="H1160">IF(B1160&lt;&gt;"",INDEX(KM!$C$5:$C$20,MATCH(1,($B1160&gt;=KM!$A$5:$A$20)*($B1160&lt;=KM!$B$5:$B$20),0)),0)</f>
        <v>0</v>
      </c>
      <c r="I1160" s="63">
        <f t="shared" si="171"/>
        <v>0</v>
      </c>
      <c r="J1160" s="474"/>
      <c r="K1160" s="494"/>
      <c r="L1160" s="496" t="str">
        <f>IF(AND('1B Tableau financier'!$K$2&lt;&gt;"Pôle",C1160&lt;&gt;""),1,"")</f>
        <v/>
      </c>
      <c r="M1160" s="501" t="str">
        <f t="shared" si="167"/>
        <v/>
      </c>
      <c r="N1160" s="502" t="str">
        <f t="shared" si="168"/>
        <v/>
      </c>
      <c r="O1160" s="501" t="str">
        <f t="shared" si="175"/>
        <v/>
      </c>
      <c r="P1160" s="63" t="str">
        <f t="shared" si="176"/>
        <v/>
      </c>
      <c r="Q1160" s="63"/>
      <c r="R1160" s="63"/>
      <c r="S1160" s="648"/>
    </row>
    <row r="1161" spans="1:19" hidden="1">
      <c r="A1161" s="465"/>
      <c r="B1161" s="466"/>
      <c r="C1161" s="467"/>
      <c r="D1161" s="467"/>
      <c r="E1161" s="468"/>
      <c r="F1161" s="467"/>
      <c r="G1161" s="642"/>
      <c r="H1161" s="379" cm="1">
        <f t="array" ref="H1161">IF(B1161&lt;&gt;"",INDEX(KM!$C$5:$C$20,MATCH(1,($B1161&gt;=KM!$A$5:$A$20)*($B1161&lt;=KM!$B$5:$B$20),0)),0)</f>
        <v>0</v>
      </c>
      <c r="I1161" s="63">
        <f t="shared" si="171"/>
        <v>0</v>
      </c>
      <c r="J1161" s="474"/>
      <c r="K1161" s="494"/>
      <c r="L1161" s="496" t="str">
        <f>IF(AND('1B Tableau financier'!$K$2&lt;&gt;"Pôle",C1161&lt;&gt;""),1,"")</f>
        <v/>
      </c>
      <c r="M1161" s="501" t="str">
        <f t="shared" si="167"/>
        <v/>
      </c>
      <c r="N1161" s="502" t="str">
        <f t="shared" si="168"/>
        <v/>
      </c>
      <c r="O1161" s="501" t="str">
        <f t="shared" si="175"/>
        <v/>
      </c>
      <c r="P1161" s="63" t="str">
        <f t="shared" si="176"/>
        <v/>
      </c>
      <c r="Q1161" s="63"/>
      <c r="R1161" s="63"/>
      <c r="S1161" s="648"/>
    </row>
    <row r="1162" spans="1:19" hidden="1">
      <c r="A1162" s="465"/>
      <c r="B1162" s="466"/>
      <c r="C1162" s="467"/>
      <c r="D1162" s="467"/>
      <c r="E1162" s="468"/>
      <c r="F1162" s="467"/>
      <c r="G1162" s="642"/>
      <c r="H1162" s="379" cm="1">
        <f t="array" ref="H1162">IF(B1162&lt;&gt;"",INDEX(KM!$C$5:$C$20,MATCH(1,($B1162&gt;=KM!$A$5:$A$20)*($B1162&lt;=KM!$B$5:$B$20),0)),0)</f>
        <v>0</v>
      </c>
      <c r="I1162" s="63">
        <f t="shared" si="171"/>
        <v>0</v>
      </c>
      <c r="J1162" s="474"/>
      <c r="K1162" s="494"/>
      <c r="L1162" s="496" t="str">
        <f>IF(AND('1B Tableau financier'!$K$2&lt;&gt;"Pôle",C1162&lt;&gt;""),1,"")</f>
        <v/>
      </c>
      <c r="M1162" s="501" t="str">
        <f t="shared" si="167"/>
        <v/>
      </c>
      <c r="N1162" s="502" t="str">
        <f t="shared" si="168"/>
        <v/>
      </c>
      <c r="O1162" s="501" t="str">
        <f t="shared" si="175"/>
        <v/>
      </c>
      <c r="P1162" s="63" t="str">
        <f t="shared" si="176"/>
        <v/>
      </c>
      <c r="Q1162" s="63"/>
      <c r="R1162" s="63"/>
      <c r="S1162" s="648"/>
    </row>
    <row r="1163" spans="1:19" hidden="1">
      <c r="A1163" s="469"/>
      <c r="B1163" s="466"/>
      <c r="C1163" s="467"/>
      <c r="D1163" s="467"/>
      <c r="E1163" s="468"/>
      <c r="F1163" s="467"/>
      <c r="G1163" s="642"/>
      <c r="H1163" s="379" cm="1">
        <f t="array" ref="H1163">IF(B1163&lt;&gt;"",INDEX(KM!$C$5:$C$20,MATCH(1,($B1163&gt;=KM!$A$5:$A$20)*($B1163&lt;=KM!$B$5:$B$20),0)),0)</f>
        <v>0</v>
      </c>
      <c r="I1163" s="63">
        <f t="shared" si="171"/>
        <v>0</v>
      </c>
      <c r="J1163" s="474"/>
      <c r="K1163" s="494"/>
      <c r="L1163" s="496" t="str">
        <f>IF(AND('1B Tableau financier'!$K$2&lt;&gt;"Pôle",C1163&lt;&gt;""),1,"")</f>
        <v/>
      </c>
      <c r="M1163" s="501" t="str">
        <f t="shared" si="167"/>
        <v/>
      </c>
      <c r="N1163" s="502" t="str">
        <f t="shared" si="168"/>
        <v/>
      </c>
      <c r="O1163" s="501" t="str">
        <f t="shared" si="175"/>
        <v/>
      </c>
      <c r="P1163" s="63" t="str">
        <f t="shared" si="176"/>
        <v/>
      </c>
      <c r="Q1163" s="63"/>
      <c r="R1163" s="63"/>
      <c r="S1163" s="648"/>
    </row>
    <row r="1164" spans="1:19" ht="15.75" thickBot="1">
      <c r="A1164" s="470"/>
      <c r="B1164" s="471"/>
      <c r="C1164" s="472"/>
      <c r="D1164" s="472"/>
      <c r="E1164" s="473"/>
      <c r="F1164" s="472"/>
      <c r="G1164" s="643"/>
      <c r="H1164" s="380" cm="1">
        <f t="array" ref="H1164">IF(B1164&lt;&gt;"",INDEX(KM!$C$5:$C$20,MATCH(1,($B1164&gt;=KM!$A$5:$A$20)*($B1164&lt;=KM!$B$5:$B$20),0)),0)</f>
        <v>0</v>
      </c>
      <c r="I1164" s="64">
        <f>G1164*H1164</f>
        <v>0</v>
      </c>
      <c r="J1164" s="475"/>
      <c r="K1164" s="495"/>
      <c r="L1164" s="497" t="str">
        <f>IF(AND('1B Tableau financier'!$K$2&lt;&gt;"Pôle",C1164&lt;&gt;""),1,"")</f>
        <v/>
      </c>
      <c r="M1164" s="503" t="str">
        <f t="shared" si="167"/>
        <v/>
      </c>
      <c r="N1164" s="504" t="str">
        <f t="shared" si="168"/>
        <v/>
      </c>
      <c r="O1164" s="501" t="str">
        <f t="shared" si="175"/>
        <v/>
      </c>
      <c r="P1164" s="63" t="str">
        <f t="shared" si="176"/>
        <v/>
      </c>
      <c r="Q1164" s="63"/>
      <c r="R1164" s="63"/>
      <c r="S1164" s="648"/>
    </row>
    <row r="1165" spans="1:19" ht="15.75" thickBot="1">
      <c r="F1165" s="458"/>
      <c r="G1165" s="661"/>
      <c r="H1165" s="661"/>
      <c r="I1165" s="661"/>
      <c r="J1165" s="662" t="str">
        <f>"Montant total des frais de déplacement pour "&amp;C1072</f>
        <v>Montant total des frais de déplacement pour 0</v>
      </c>
      <c r="K1165" s="662"/>
      <c r="L1165" s="662"/>
      <c r="M1165" s="641">
        <f t="shared" ref="M1165:R1165" si="177">SUM(M1074:M1164)</f>
        <v>0</v>
      </c>
      <c r="N1165" s="641">
        <f t="shared" si="177"/>
        <v>0</v>
      </c>
      <c r="O1165" s="641">
        <f t="shared" si="177"/>
        <v>0</v>
      </c>
      <c r="P1165" s="641">
        <f t="shared" si="177"/>
        <v>0</v>
      </c>
      <c r="Q1165" s="653">
        <f t="shared" si="177"/>
        <v>0</v>
      </c>
      <c r="R1165" s="653">
        <f t="shared" si="177"/>
        <v>0</v>
      </c>
      <c r="S1165" s="649"/>
    </row>
  </sheetData>
  <sheetProtection algorithmName="SHA-512" hashValue="h3y+we/19PGH3gkdlA/eMKu5R36lWCuIIxerZ7rV/xgi1bzMF8W0zntgQnOZLOqNat2LOFsjJeYYZDzJ2P9UQg==" saltValue="Ft3iyCchg7OZKMoRS6YtVg==" spinCount="100000" sheet="1" objects="1" scenarios="1" formatColumns="0" formatRows="0"/>
  <mergeCells count="90">
    <mergeCell ref="N1072:N1073"/>
    <mergeCell ref="A5:C5"/>
    <mergeCell ref="F1072:F1073"/>
    <mergeCell ref="G1072:J1072"/>
    <mergeCell ref="K1072:K1073"/>
    <mergeCell ref="L1072:L1073"/>
    <mergeCell ref="M1072:M1073"/>
    <mergeCell ref="F880:F881"/>
    <mergeCell ref="G880:J880"/>
    <mergeCell ref="N880:N881"/>
    <mergeCell ref="F976:F977"/>
    <mergeCell ref="G976:J976"/>
    <mergeCell ref="N976:N977"/>
    <mergeCell ref="M880:M881"/>
    <mergeCell ref="M976:M977"/>
    <mergeCell ref="L880:L881"/>
    <mergeCell ref="L976:L977"/>
    <mergeCell ref="K880:K881"/>
    <mergeCell ref="K976:K977"/>
    <mergeCell ref="F688:F689"/>
    <mergeCell ref="G688:J688"/>
    <mergeCell ref="N688:N689"/>
    <mergeCell ref="F784:F785"/>
    <mergeCell ref="G784:J784"/>
    <mergeCell ref="N784:N785"/>
    <mergeCell ref="M688:M689"/>
    <mergeCell ref="M784:M785"/>
    <mergeCell ref="L688:L689"/>
    <mergeCell ref="L784:L785"/>
    <mergeCell ref="K688:K689"/>
    <mergeCell ref="K784:K785"/>
    <mergeCell ref="F496:F497"/>
    <mergeCell ref="G496:J496"/>
    <mergeCell ref="N496:N497"/>
    <mergeCell ref="F592:F593"/>
    <mergeCell ref="G592:J592"/>
    <mergeCell ref="N592:N593"/>
    <mergeCell ref="M496:M497"/>
    <mergeCell ref="M592:M593"/>
    <mergeCell ref="L496:L497"/>
    <mergeCell ref="L592:L593"/>
    <mergeCell ref="K496:K497"/>
    <mergeCell ref="K592:K593"/>
    <mergeCell ref="F304:F305"/>
    <mergeCell ref="G304:J304"/>
    <mergeCell ref="N304:N305"/>
    <mergeCell ref="F400:F401"/>
    <mergeCell ref="G400:J400"/>
    <mergeCell ref="N400:N401"/>
    <mergeCell ref="M304:M305"/>
    <mergeCell ref="M400:M401"/>
    <mergeCell ref="L304:L305"/>
    <mergeCell ref="L400:L401"/>
    <mergeCell ref="K304:K305"/>
    <mergeCell ref="K400:K401"/>
    <mergeCell ref="F112:F113"/>
    <mergeCell ref="G112:J112"/>
    <mergeCell ref="N112:N113"/>
    <mergeCell ref="F208:F209"/>
    <mergeCell ref="G208:J208"/>
    <mergeCell ref="N208:N209"/>
    <mergeCell ref="M112:M113"/>
    <mergeCell ref="M208:M209"/>
    <mergeCell ref="L112:L113"/>
    <mergeCell ref="L208:L209"/>
    <mergeCell ref="K112:K113"/>
    <mergeCell ref="K208:K209"/>
    <mergeCell ref="O16:S16"/>
    <mergeCell ref="A4:C4"/>
    <mergeCell ref="F16:F17"/>
    <mergeCell ref="N16:N17"/>
    <mergeCell ref="G16:J16"/>
    <mergeCell ref="A12:A14"/>
    <mergeCell ref="A10:C10"/>
    <mergeCell ref="A7:D8"/>
    <mergeCell ref="A9:D9"/>
    <mergeCell ref="M16:M17"/>
    <mergeCell ref="L16:L17"/>
    <mergeCell ref="K16:K17"/>
    <mergeCell ref="O112:S112"/>
    <mergeCell ref="O208:S208"/>
    <mergeCell ref="O304:S304"/>
    <mergeCell ref="O400:S400"/>
    <mergeCell ref="O496:S496"/>
    <mergeCell ref="O1072:S1072"/>
    <mergeCell ref="O592:S592"/>
    <mergeCell ref="O688:S688"/>
    <mergeCell ref="O784:S784"/>
    <mergeCell ref="O880:S880"/>
    <mergeCell ref="O976:S976"/>
  </mergeCells>
  <printOptions horizontalCentered="1" verticalCentered="1"/>
  <pageMargins left="0.31496062992125984" right="0.31496062992125984" top="0.15748031496062992" bottom="0.15748031496062992" header="0.19685039370078741" footer="0.19685039370078741"/>
  <pageSetup paperSize="9" scale="45" fitToHeight="5" orientation="landscape" r:id="rId1"/>
  <headerFooter>
    <oddFooter>&amp;LSPW EER/DCI/DRE/Reporting/version du 31-01-2024/Tableau 1D - Frais de déplacement&amp;RPage &amp;"-,Gras"&amp;P&amp;"-,Normal" sur &amp;"-,Gras"&amp;N</oddFooter>
  </headerFooter>
  <rowBreaks count="12" manualBreakCount="12">
    <brk id="15" max="19" man="1"/>
    <brk id="111" max="19" man="1"/>
    <brk id="207" max="19" man="1"/>
    <brk id="303" max="19" man="1"/>
    <brk id="399" max="19" man="1"/>
    <brk id="495" max="19" man="1"/>
    <brk id="591" max="19" man="1"/>
    <brk id="687" max="19" man="1"/>
    <brk id="783" max="19" man="1"/>
    <brk id="879" max="19" man="1"/>
    <brk id="975" max="19" man="1"/>
    <brk id="1071" max="19" man="1"/>
  </rowBreaks>
  <ignoredErrors>
    <ignoredError sqref="L99:L108 L21:L89 L90:L97 L119:L194 L212:L299 L210:L211 L306:L396 L402:L492 L498:L588 L594:L684 L690:L780 L786:L876 L882:L972 L978:L1068 L1074:L1164 L195:L204 L98 L300 L18:L20 L117 L118 L114:L116" unlockedFormula="1"/>
  </ignoredError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C1ED9-BD2C-41BD-9FBE-A811B8CA0E27}">
  <dimension ref="A1:C20"/>
  <sheetViews>
    <sheetView workbookViewId="0">
      <selection activeCell="G15" sqref="G15"/>
    </sheetView>
  </sheetViews>
  <sheetFormatPr baseColWidth="10" defaultRowHeight="15"/>
  <cols>
    <col min="1" max="1" width="14.28515625" customWidth="1"/>
    <col min="2" max="2" width="15.140625" customWidth="1"/>
    <col min="3" max="3" width="23.85546875" bestFit="1" customWidth="1"/>
  </cols>
  <sheetData>
    <row r="1" spans="1:3" ht="64.5" customHeight="1">
      <c r="A1" s="1308" t="s">
        <v>429</v>
      </c>
      <c r="B1" s="1308"/>
      <c r="C1" s="1308"/>
    </row>
    <row r="2" spans="1:3" ht="18.75">
      <c r="A2" s="1309" t="s">
        <v>430</v>
      </c>
      <c r="B2" s="1309"/>
      <c r="C2" s="1309"/>
    </row>
    <row r="4" spans="1:3">
      <c r="A4" s="803" t="s">
        <v>426</v>
      </c>
      <c r="B4" s="803" t="s">
        <v>427</v>
      </c>
      <c r="C4" s="803" t="s">
        <v>428</v>
      </c>
    </row>
    <row r="5" spans="1:3">
      <c r="A5" s="809">
        <v>44743</v>
      </c>
      <c r="B5" s="809">
        <v>44834</v>
      </c>
      <c r="C5" s="808">
        <v>0.41699999999999998</v>
      </c>
    </row>
    <row r="6" spans="1:3">
      <c r="A6" s="809">
        <v>44835</v>
      </c>
      <c r="B6" s="809">
        <v>44926</v>
      </c>
      <c r="C6" s="808">
        <v>0.42009999999999997</v>
      </c>
    </row>
    <row r="7" spans="1:3">
      <c r="A7" s="802">
        <v>44927</v>
      </c>
      <c r="B7" s="802">
        <v>45016</v>
      </c>
      <c r="C7" s="801">
        <v>0.4259</v>
      </c>
    </row>
    <row r="8" spans="1:3">
      <c r="A8" s="802">
        <v>45017</v>
      </c>
      <c r="B8" s="802">
        <v>45107</v>
      </c>
      <c r="C8" s="801">
        <v>0.42459999999999998</v>
      </c>
    </row>
    <row r="9" spans="1:3">
      <c r="A9" s="802">
        <v>45108</v>
      </c>
      <c r="B9" s="802">
        <v>45199</v>
      </c>
      <c r="C9" s="801">
        <v>0.42370000000000002</v>
      </c>
    </row>
    <row r="10" spans="1:3">
      <c r="A10" s="802">
        <v>45200</v>
      </c>
      <c r="B10" s="802">
        <v>45291</v>
      </c>
      <c r="C10" s="801">
        <v>0.4259</v>
      </c>
    </row>
    <row r="11" spans="1:3">
      <c r="A11" s="802">
        <v>45292</v>
      </c>
      <c r="B11" s="802">
        <v>45382</v>
      </c>
      <c r="C11" s="801">
        <v>0.4269</v>
      </c>
    </row>
    <row r="12" spans="1:3">
      <c r="A12" s="802">
        <v>45383</v>
      </c>
      <c r="B12" s="802">
        <v>45473</v>
      </c>
      <c r="C12" s="801">
        <v>0.42649999999999999</v>
      </c>
    </row>
    <row r="13" spans="1:3">
      <c r="A13" s="802">
        <v>45474</v>
      </c>
      <c r="B13" s="802">
        <v>45565</v>
      </c>
      <c r="C13" s="801">
        <v>0.42970000000000003</v>
      </c>
    </row>
    <row r="14" spans="1:3">
      <c r="A14" s="802">
        <v>45566</v>
      </c>
      <c r="B14" s="802">
        <v>45657</v>
      </c>
      <c r="C14" s="801">
        <v>0.42930000000000001</v>
      </c>
    </row>
    <row r="15" spans="1:3">
      <c r="A15" s="802">
        <v>45658</v>
      </c>
      <c r="B15" s="802">
        <v>45747</v>
      </c>
      <c r="C15" s="801">
        <v>0.42899999999999999</v>
      </c>
    </row>
    <row r="16" spans="1:3">
      <c r="A16" s="802">
        <v>45748</v>
      </c>
      <c r="B16" s="802">
        <v>45838</v>
      </c>
      <c r="C16" s="801">
        <v>0</v>
      </c>
    </row>
    <row r="17" spans="1:3">
      <c r="A17" s="802">
        <v>45839</v>
      </c>
      <c r="B17" s="802">
        <v>45930</v>
      </c>
      <c r="C17" s="801">
        <v>0</v>
      </c>
    </row>
    <row r="18" spans="1:3">
      <c r="A18" s="802">
        <v>45931</v>
      </c>
      <c r="B18" s="802">
        <v>46022</v>
      </c>
      <c r="C18" s="801">
        <v>0</v>
      </c>
    </row>
    <row r="19" spans="1:3">
      <c r="A19" s="802">
        <v>46023</v>
      </c>
      <c r="B19" s="802">
        <v>46112</v>
      </c>
      <c r="C19" s="801">
        <v>0</v>
      </c>
    </row>
    <row r="20" spans="1:3">
      <c r="A20" s="802">
        <v>46113</v>
      </c>
      <c r="B20" s="802">
        <v>46203</v>
      </c>
      <c r="C20" s="801">
        <v>0</v>
      </c>
    </row>
  </sheetData>
  <sheetProtection algorithmName="SHA-512" hashValue="dSrVrIWPN4sgUhfiwEw1f1wExS/ZHh/2VPMrLF2dPkDAouQRzYuMIgy1B/Boo+MLFHzlYbYxJyNyQmdLynVn8A==" saltValue="euBxZu83o9dgln1uEftVPg==" spinCount="100000" sheet="1" objects="1" scenarios="1"/>
  <mergeCells count="2">
    <mergeCell ref="A1:C1"/>
    <mergeCell ref="A2:C2"/>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A2D0B-90CE-4B94-8BF6-4CAC0780EB25}">
  <dimension ref="A1:AJ36"/>
  <sheetViews>
    <sheetView workbookViewId="0">
      <selection activeCell="AC29" sqref="AC29"/>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395</v>
      </c>
      <c r="C1" s="790" t="s">
        <v>396</v>
      </c>
      <c r="D1" s="790" t="s">
        <v>397</v>
      </c>
      <c r="E1" s="790" t="s">
        <v>398</v>
      </c>
      <c r="F1" s="790" t="s">
        <v>399</v>
      </c>
      <c r="G1" s="790" t="s">
        <v>400</v>
      </c>
      <c r="H1" s="790" t="s">
        <v>401</v>
      </c>
      <c r="I1" s="790" t="s">
        <v>402</v>
      </c>
      <c r="J1" s="790" t="s">
        <v>403</v>
      </c>
      <c r="K1" s="790" t="s">
        <v>404</v>
      </c>
      <c r="L1" s="790" t="s">
        <v>405</v>
      </c>
      <c r="M1" s="790" t="s">
        <v>406</v>
      </c>
      <c r="N1" s="790" t="s">
        <v>407</v>
      </c>
      <c r="O1" s="790" t="s">
        <v>408</v>
      </c>
      <c r="P1" s="790" t="s">
        <v>409</v>
      </c>
      <c r="Q1" s="790" t="s">
        <v>410</v>
      </c>
      <c r="R1" s="791" t="s">
        <v>411</v>
      </c>
      <c r="S1" s="790" t="s">
        <v>412</v>
      </c>
      <c r="T1" s="791" t="s">
        <v>413</v>
      </c>
      <c r="U1" s="790" t="s">
        <v>414</v>
      </c>
      <c r="V1" s="791" t="s">
        <v>415</v>
      </c>
      <c r="W1" s="790" t="s">
        <v>416</v>
      </c>
      <c r="X1" s="790" t="s">
        <v>417</v>
      </c>
      <c r="Y1" s="790" t="s">
        <v>418</v>
      </c>
      <c r="Z1" s="790" t="s">
        <v>419</v>
      </c>
      <c r="AA1" s="790" t="s">
        <v>420</v>
      </c>
      <c r="AB1" s="790" t="s">
        <v>421</v>
      </c>
      <c r="AC1" s="790" t="s">
        <v>422</v>
      </c>
      <c r="AD1" s="790" t="s">
        <v>423</v>
      </c>
      <c r="AE1" s="790" t="s">
        <v>424</v>
      </c>
      <c r="AF1" s="790" t="s">
        <v>425</v>
      </c>
      <c r="AG1" s="792"/>
      <c r="AH1" s="792"/>
      <c r="AI1" s="792"/>
      <c r="AJ1" s="792"/>
    </row>
    <row r="2" spans="1:36" s="797" customFormat="1">
      <c r="A2" s="790">
        <v>0</v>
      </c>
      <c r="B2" s="794">
        <v>29082.3</v>
      </c>
      <c r="C2" s="794">
        <v>33633.96</v>
      </c>
      <c r="D2" s="794">
        <v>36006.07</v>
      </c>
      <c r="E2" s="794">
        <v>39012.050000000003</v>
      </c>
      <c r="F2" s="794">
        <v>29937.48</v>
      </c>
      <c r="G2" s="794">
        <v>35871.199999999997</v>
      </c>
      <c r="H2" s="794">
        <v>40323.97</v>
      </c>
      <c r="I2" s="794">
        <v>45361.93</v>
      </c>
      <c r="J2" s="794">
        <v>38481.71</v>
      </c>
      <c r="K2" s="794">
        <v>44607.45</v>
      </c>
      <c r="L2" s="795">
        <v>40252.39</v>
      </c>
      <c r="M2" s="794">
        <v>45037.97</v>
      </c>
      <c r="N2" s="794">
        <v>45454.11</v>
      </c>
      <c r="O2" s="794">
        <v>50239.68</v>
      </c>
      <c r="P2" s="794">
        <v>51989.39</v>
      </c>
      <c r="Q2" s="794">
        <v>43928.21</v>
      </c>
      <c r="R2" s="794">
        <v>55386.03</v>
      </c>
      <c r="S2" s="794">
        <v>53072.31</v>
      </c>
      <c r="T2" s="794">
        <v>65615.11</v>
      </c>
      <c r="U2" s="794">
        <v>58274.02</v>
      </c>
      <c r="V2" s="794">
        <v>70816.820000000007</v>
      </c>
      <c r="W2" s="794">
        <v>68109.649999999994</v>
      </c>
      <c r="X2" s="794">
        <v>69657.67</v>
      </c>
      <c r="Y2" s="794">
        <v>74410.559999999998</v>
      </c>
      <c r="Z2" s="794">
        <v>84872.93</v>
      </c>
      <c r="AA2" s="794">
        <v>98397.39</v>
      </c>
      <c r="AB2" s="794">
        <v>96058.11</v>
      </c>
      <c r="AC2" s="794">
        <v>97606.17</v>
      </c>
      <c r="AD2" s="794">
        <v>115312.8</v>
      </c>
      <c r="AE2" s="794">
        <v>109207.07</v>
      </c>
      <c r="AF2" s="794">
        <v>126913.7</v>
      </c>
      <c r="AG2" s="796"/>
      <c r="AH2" s="796"/>
      <c r="AI2" s="796"/>
      <c r="AJ2" s="796"/>
    </row>
    <row r="3" spans="1:36" s="797" customFormat="1">
      <c r="A3" s="790">
        <v>1</v>
      </c>
      <c r="B3" s="794">
        <v>29317.35</v>
      </c>
      <c r="C3" s="794">
        <v>33925.449999999997</v>
      </c>
      <c r="D3" s="794">
        <v>36297.550000000003</v>
      </c>
      <c r="E3" s="794">
        <v>39303.54</v>
      </c>
      <c r="F3" s="794">
        <v>30493.67</v>
      </c>
      <c r="G3" s="794">
        <v>36427.39</v>
      </c>
      <c r="H3" s="794">
        <v>40880.160000000003</v>
      </c>
      <c r="I3" s="794">
        <v>45918.12</v>
      </c>
      <c r="J3" s="794">
        <v>38895.370000000003</v>
      </c>
      <c r="K3" s="794">
        <v>45132.160000000003</v>
      </c>
      <c r="L3" s="795">
        <v>40777.1</v>
      </c>
      <c r="M3" s="794">
        <v>45562.68</v>
      </c>
      <c r="N3" s="794">
        <v>45978.81</v>
      </c>
      <c r="O3" s="794">
        <v>50764.39</v>
      </c>
      <c r="P3" s="794">
        <v>52514.1</v>
      </c>
      <c r="Q3" s="794">
        <v>45225.73</v>
      </c>
      <c r="R3" s="794">
        <v>56683.54</v>
      </c>
      <c r="S3" s="794">
        <v>54369.82</v>
      </c>
      <c r="T3" s="794">
        <v>66912.63</v>
      </c>
      <c r="U3" s="794">
        <v>59571.53</v>
      </c>
      <c r="V3" s="794">
        <v>72114.34</v>
      </c>
      <c r="W3" s="794">
        <v>69407.16</v>
      </c>
      <c r="X3" s="794">
        <v>70955.19</v>
      </c>
      <c r="Y3" s="794">
        <v>75708.08</v>
      </c>
      <c r="Z3" s="794">
        <v>86170.45</v>
      </c>
      <c r="AA3" s="794">
        <v>99694.9</v>
      </c>
      <c r="AB3" s="794">
        <v>97355.63</v>
      </c>
      <c r="AC3" s="794">
        <v>98903.679999999993</v>
      </c>
      <c r="AD3" s="794">
        <v>116610.31</v>
      </c>
      <c r="AE3" s="794">
        <v>110504.58</v>
      </c>
      <c r="AF3" s="794">
        <v>128211.21</v>
      </c>
      <c r="AG3" s="796"/>
      <c r="AH3" s="796"/>
      <c r="AI3" s="796"/>
      <c r="AJ3" s="796"/>
    </row>
    <row r="4" spans="1:36" s="797" customFormat="1">
      <c r="A4" s="790">
        <v>2</v>
      </c>
      <c r="B4" s="794">
        <v>29552.41</v>
      </c>
      <c r="C4" s="794">
        <v>34216.93</v>
      </c>
      <c r="D4" s="794">
        <v>36589.03</v>
      </c>
      <c r="E4" s="794">
        <v>39595.019999999997</v>
      </c>
      <c r="F4" s="794">
        <v>31049.86</v>
      </c>
      <c r="G4" s="794">
        <v>36983.57</v>
      </c>
      <c r="H4" s="794">
        <v>41436.339999999997</v>
      </c>
      <c r="I4" s="794">
        <v>46474.31</v>
      </c>
      <c r="J4" s="794">
        <v>38934.730000000003</v>
      </c>
      <c r="K4" s="794">
        <v>45656.87</v>
      </c>
      <c r="L4" s="795">
        <v>41301.81</v>
      </c>
      <c r="M4" s="794">
        <v>46087.38</v>
      </c>
      <c r="N4" s="794">
        <v>46503.519999999997</v>
      </c>
      <c r="O4" s="794">
        <v>51289.1</v>
      </c>
      <c r="P4" s="794">
        <v>53038.81</v>
      </c>
      <c r="Q4" s="794">
        <v>46523.24</v>
      </c>
      <c r="R4" s="794">
        <v>57981.06</v>
      </c>
      <c r="S4" s="794">
        <v>55667.34</v>
      </c>
      <c r="T4" s="794">
        <v>68210.14</v>
      </c>
      <c r="U4" s="794">
        <v>60869.05</v>
      </c>
      <c r="V4" s="794">
        <v>73411.850000000006</v>
      </c>
      <c r="W4" s="794">
        <v>70704.679999999993</v>
      </c>
      <c r="X4" s="794">
        <v>72252.710000000006</v>
      </c>
      <c r="Y4" s="794">
        <v>77005.59</v>
      </c>
      <c r="Z4" s="794">
        <v>87467.96</v>
      </c>
      <c r="AA4" s="794">
        <v>100992.42</v>
      </c>
      <c r="AB4" s="794">
        <v>98653.15</v>
      </c>
      <c r="AC4" s="794">
        <v>100201.2</v>
      </c>
      <c r="AD4" s="794">
        <v>117907.83</v>
      </c>
      <c r="AE4" s="794">
        <v>111802.1</v>
      </c>
      <c r="AF4" s="794">
        <v>129508.73</v>
      </c>
      <c r="AG4" s="796"/>
      <c r="AH4" s="796"/>
      <c r="AI4" s="796"/>
      <c r="AJ4" s="796"/>
    </row>
    <row r="5" spans="1:36" s="797" customFormat="1">
      <c r="A5" s="790">
        <v>3</v>
      </c>
      <c r="B5" s="794">
        <v>29787.46</v>
      </c>
      <c r="C5" s="794">
        <v>34508.410000000003</v>
      </c>
      <c r="D5" s="794">
        <v>36880.519999999997</v>
      </c>
      <c r="E5" s="794">
        <v>39886.5</v>
      </c>
      <c r="F5" s="794">
        <v>31606.04</v>
      </c>
      <c r="G5" s="794">
        <v>37539.760000000002</v>
      </c>
      <c r="H5" s="794">
        <v>41992.53</v>
      </c>
      <c r="I5" s="794">
        <v>47030.49</v>
      </c>
      <c r="J5" s="794">
        <v>39306.89</v>
      </c>
      <c r="K5" s="794">
        <v>46181.58</v>
      </c>
      <c r="L5" s="795">
        <v>41826.51</v>
      </c>
      <c r="M5" s="794">
        <v>46612.09</v>
      </c>
      <c r="N5" s="794">
        <v>47028.23</v>
      </c>
      <c r="O5" s="794">
        <v>51813.8</v>
      </c>
      <c r="P5" s="794">
        <v>53563.51</v>
      </c>
      <c r="Q5" s="794">
        <v>47820.76</v>
      </c>
      <c r="R5" s="794">
        <v>59278.57</v>
      </c>
      <c r="S5" s="794">
        <v>56964.85</v>
      </c>
      <c r="T5" s="794">
        <v>69507.66</v>
      </c>
      <c r="U5" s="794">
        <v>62166.559999999998</v>
      </c>
      <c r="V5" s="794">
        <v>74709.37</v>
      </c>
      <c r="W5" s="794">
        <v>72002.19</v>
      </c>
      <c r="X5" s="794">
        <v>73550.22</v>
      </c>
      <c r="Y5" s="794">
        <v>78303.11</v>
      </c>
      <c r="Z5" s="794">
        <v>88765.48</v>
      </c>
      <c r="AA5" s="794">
        <v>102289.93</v>
      </c>
      <c r="AB5" s="794">
        <v>99950.66</v>
      </c>
      <c r="AC5" s="794">
        <v>101498.71</v>
      </c>
      <c r="AD5" s="794">
        <v>119205.34</v>
      </c>
      <c r="AE5" s="794">
        <v>113099.61</v>
      </c>
      <c r="AF5" s="794">
        <v>130806.24</v>
      </c>
      <c r="AG5" s="796"/>
      <c r="AH5" s="796"/>
      <c r="AI5" s="796"/>
      <c r="AJ5" s="796"/>
    </row>
    <row r="6" spans="1:36" s="797" customFormat="1">
      <c r="A6" s="790">
        <v>4</v>
      </c>
      <c r="B6" s="794">
        <v>29787.46</v>
      </c>
      <c r="C6" s="794">
        <v>34508.410000000003</v>
      </c>
      <c r="D6" s="794">
        <v>36880.519999999997</v>
      </c>
      <c r="E6" s="794">
        <v>39886.5</v>
      </c>
      <c r="F6" s="794">
        <v>31606.04</v>
      </c>
      <c r="G6" s="794">
        <v>37539.760000000002</v>
      </c>
      <c r="H6" s="794">
        <v>41992.53</v>
      </c>
      <c r="I6" s="794">
        <v>47030.49</v>
      </c>
      <c r="J6" s="794">
        <v>39306.89</v>
      </c>
      <c r="K6" s="794">
        <v>46181.58</v>
      </c>
      <c r="L6" s="795">
        <v>41826.51</v>
      </c>
      <c r="M6" s="794">
        <v>46612.09</v>
      </c>
      <c r="N6" s="794">
        <v>47028.23</v>
      </c>
      <c r="O6" s="794">
        <v>51813.8</v>
      </c>
      <c r="P6" s="794">
        <v>53563.51</v>
      </c>
      <c r="Q6" s="794">
        <v>47820.76</v>
      </c>
      <c r="R6" s="794">
        <v>59278.57</v>
      </c>
      <c r="S6" s="794">
        <v>56964.85</v>
      </c>
      <c r="T6" s="794">
        <v>69507.66</v>
      </c>
      <c r="U6" s="794">
        <v>62166.559999999998</v>
      </c>
      <c r="V6" s="794">
        <v>74709.37</v>
      </c>
      <c r="W6" s="794">
        <v>72002.19</v>
      </c>
      <c r="X6" s="794">
        <v>73550.22</v>
      </c>
      <c r="Y6" s="794">
        <v>78303.11</v>
      </c>
      <c r="Z6" s="794">
        <v>88765.48</v>
      </c>
      <c r="AA6" s="794">
        <v>102289.93</v>
      </c>
      <c r="AB6" s="794">
        <v>99950.66</v>
      </c>
      <c r="AC6" s="794">
        <v>101498.71</v>
      </c>
      <c r="AD6" s="794">
        <v>119205.34</v>
      </c>
      <c r="AE6" s="794">
        <v>113099.61</v>
      </c>
      <c r="AF6" s="794">
        <v>130806.24</v>
      </c>
      <c r="AG6" s="796"/>
      <c r="AH6" s="796"/>
      <c r="AI6" s="796"/>
      <c r="AJ6" s="796"/>
    </row>
    <row r="7" spans="1:36" s="797" customFormat="1">
      <c r="A7" s="790">
        <v>5</v>
      </c>
      <c r="B7" s="794">
        <v>29908.5</v>
      </c>
      <c r="C7" s="794">
        <v>34913.46</v>
      </c>
      <c r="D7" s="794">
        <v>37285.56</v>
      </c>
      <c r="E7" s="794">
        <v>40291.550000000003</v>
      </c>
      <c r="F7" s="794">
        <v>32162.23</v>
      </c>
      <c r="G7" s="794">
        <v>38095.949999999997</v>
      </c>
      <c r="H7" s="794">
        <v>42548.72</v>
      </c>
      <c r="I7" s="794">
        <v>47586.68</v>
      </c>
      <c r="J7" s="794">
        <v>39915.68</v>
      </c>
      <c r="K7" s="794">
        <v>46790.36</v>
      </c>
      <c r="L7" s="795">
        <v>42435.3</v>
      </c>
      <c r="M7" s="794">
        <v>47220.88</v>
      </c>
      <c r="N7" s="794">
        <v>47637.01</v>
      </c>
      <c r="O7" s="794">
        <v>52422.59</v>
      </c>
      <c r="P7" s="794">
        <v>54172.3</v>
      </c>
      <c r="Q7" s="794">
        <v>49813.39</v>
      </c>
      <c r="R7" s="794">
        <v>61271.199999999997</v>
      </c>
      <c r="S7" s="794">
        <v>59326.78</v>
      </c>
      <c r="T7" s="794">
        <v>71500.289999999994</v>
      </c>
      <c r="U7" s="794">
        <v>64528.49</v>
      </c>
      <c r="V7" s="794">
        <v>76702</v>
      </c>
      <c r="W7" s="794">
        <v>74624.600000000006</v>
      </c>
      <c r="X7" s="794">
        <v>76172.63</v>
      </c>
      <c r="Y7" s="794">
        <v>80925.52</v>
      </c>
      <c r="Z7" s="794">
        <v>91387.89</v>
      </c>
      <c r="AA7" s="794">
        <v>104912.35</v>
      </c>
      <c r="AB7" s="794">
        <v>103296.96000000001</v>
      </c>
      <c r="AC7" s="794">
        <v>104845.01</v>
      </c>
      <c r="AD7" s="794">
        <v>122551.64</v>
      </c>
      <c r="AE7" s="794">
        <v>116445.92</v>
      </c>
      <c r="AF7" s="794">
        <v>134152.54999999999</v>
      </c>
      <c r="AG7" s="796"/>
      <c r="AH7" s="796"/>
      <c r="AI7" s="796"/>
      <c r="AJ7" s="796"/>
    </row>
    <row r="8" spans="1:36" s="797" customFormat="1">
      <c r="A8" s="790">
        <v>6</v>
      </c>
      <c r="B8" s="794">
        <v>30429.46</v>
      </c>
      <c r="C8" s="794">
        <v>35029.379999999997</v>
      </c>
      <c r="D8" s="794">
        <v>37806.53</v>
      </c>
      <c r="E8" s="794">
        <v>40812.51</v>
      </c>
      <c r="F8" s="794">
        <v>32683.19</v>
      </c>
      <c r="G8" s="794">
        <v>38616.910000000003</v>
      </c>
      <c r="H8" s="794">
        <v>43069.68</v>
      </c>
      <c r="I8" s="794">
        <v>48107.64</v>
      </c>
      <c r="J8" s="794">
        <v>40436.639999999999</v>
      </c>
      <c r="K8" s="794">
        <v>47311.33</v>
      </c>
      <c r="L8" s="795">
        <v>42956.26</v>
      </c>
      <c r="M8" s="794">
        <v>47741.84</v>
      </c>
      <c r="N8" s="794">
        <v>48157.98</v>
      </c>
      <c r="O8" s="794">
        <v>52943.55</v>
      </c>
      <c r="P8" s="794">
        <v>54693.26</v>
      </c>
      <c r="Q8" s="794">
        <v>50334.35</v>
      </c>
      <c r="R8" s="794">
        <v>61792.17</v>
      </c>
      <c r="S8" s="794">
        <v>59847.74</v>
      </c>
      <c r="T8" s="794">
        <v>72021.25</v>
      </c>
      <c r="U8" s="794">
        <v>65049.46</v>
      </c>
      <c r="V8" s="794">
        <v>77222.960000000006</v>
      </c>
      <c r="W8" s="794">
        <v>75145.56</v>
      </c>
      <c r="X8" s="794">
        <v>76693.59</v>
      </c>
      <c r="Y8" s="794">
        <v>81446.48</v>
      </c>
      <c r="Z8" s="794">
        <v>91908.85</v>
      </c>
      <c r="AA8" s="794">
        <v>105433.31</v>
      </c>
      <c r="AB8" s="794">
        <v>103817.93</v>
      </c>
      <c r="AC8" s="794">
        <v>105365.98</v>
      </c>
      <c r="AD8" s="794">
        <v>123072.61</v>
      </c>
      <c r="AE8" s="794">
        <v>116966.88</v>
      </c>
      <c r="AF8" s="794">
        <v>134673.51</v>
      </c>
      <c r="AG8" s="796"/>
      <c r="AH8" s="796"/>
      <c r="AI8" s="796"/>
      <c r="AJ8" s="796"/>
    </row>
    <row r="9" spans="1:36" s="797" customFormat="1">
      <c r="A9" s="790">
        <v>7</v>
      </c>
      <c r="B9" s="794">
        <v>30550.49</v>
      </c>
      <c r="C9" s="794">
        <v>35090.550000000003</v>
      </c>
      <c r="D9" s="794">
        <v>38211.57</v>
      </c>
      <c r="E9" s="794">
        <v>41217.56</v>
      </c>
      <c r="F9" s="794">
        <v>33424.620000000003</v>
      </c>
      <c r="G9" s="794">
        <v>38921.769999999997</v>
      </c>
      <c r="H9" s="794">
        <v>43811.11</v>
      </c>
      <c r="I9" s="794">
        <v>48849.08</v>
      </c>
      <c r="J9" s="794">
        <v>41248.17</v>
      </c>
      <c r="K9" s="794">
        <v>48122.85</v>
      </c>
      <c r="L9" s="795">
        <v>43767.79</v>
      </c>
      <c r="M9" s="794">
        <v>48553.37</v>
      </c>
      <c r="N9" s="794">
        <v>48969.51</v>
      </c>
      <c r="O9" s="794">
        <v>53755.08</v>
      </c>
      <c r="P9" s="794">
        <v>55504.79</v>
      </c>
      <c r="Q9" s="794">
        <v>52326.98</v>
      </c>
      <c r="R9" s="794">
        <v>63784.800000000003</v>
      </c>
      <c r="S9" s="794">
        <v>62209.68</v>
      </c>
      <c r="T9" s="794">
        <v>74013.88</v>
      </c>
      <c r="U9" s="794">
        <v>67411.39</v>
      </c>
      <c r="V9" s="794">
        <v>79215.59</v>
      </c>
      <c r="W9" s="794">
        <v>77767.98</v>
      </c>
      <c r="X9" s="794">
        <v>79316.009999999995</v>
      </c>
      <c r="Y9" s="794">
        <v>84068.9</v>
      </c>
      <c r="Z9" s="794">
        <v>94531.27</v>
      </c>
      <c r="AA9" s="794">
        <v>108055.72</v>
      </c>
      <c r="AB9" s="794">
        <v>107164.23</v>
      </c>
      <c r="AC9" s="794">
        <v>108712.28</v>
      </c>
      <c r="AD9" s="794">
        <v>126418.91</v>
      </c>
      <c r="AE9" s="794">
        <v>120313.18</v>
      </c>
      <c r="AF9" s="794">
        <v>138019.81</v>
      </c>
      <c r="AG9" s="796"/>
      <c r="AH9" s="796"/>
      <c r="AI9" s="796"/>
      <c r="AJ9" s="796"/>
    </row>
    <row r="10" spans="1:36" s="797" customFormat="1">
      <c r="A10" s="790">
        <v>8</v>
      </c>
      <c r="B10" s="794">
        <v>30550.49</v>
      </c>
      <c r="C10" s="794">
        <v>35090.550000000003</v>
      </c>
      <c r="D10" s="794">
        <v>38211.57</v>
      </c>
      <c r="E10" s="794">
        <v>41217.56</v>
      </c>
      <c r="F10" s="794">
        <v>33424.620000000003</v>
      </c>
      <c r="G10" s="794">
        <v>38921.769999999997</v>
      </c>
      <c r="H10" s="794">
        <v>43811.11</v>
      </c>
      <c r="I10" s="794">
        <v>48849.08</v>
      </c>
      <c r="J10" s="794">
        <v>41248.17</v>
      </c>
      <c r="K10" s="794">
        <v>48122.85</v>
      </c>
      <c r="L10" s="795">
        <v>43767.79</v>
      </c>
      <c r="M10" s="794">
        <v>48553.37</v>
      </c>
      <c r="N10" s="794">
        <v>48969.51</v>
      </c>
      <c r="O10" s="794">
        <v>53755.08</v>
      </c>
      <c r="P10" s="794">
        <v>55504.79</v>
      </c>
      <c r="Q10" s="794">
        <v>52326.98</v>
      </c>
      <c r="R10" s="794">
        <v>63784.800000000003</v>
      </c>
      <c r="S10" s="794">
        <v>62209.68</v>
      </c>
      <c r="T10" s="794">
        <v>74013.88</v>
      </c>
      <c r="U10" s="794">
        <v>67411.39</v>
      </c>
      <c r="V10" s="794">
        <v>79215.59</v>
      </c>
      <c r="W10" s="794">
        <v>77767.98</v>
      </c>
      <c r="X10" s="794">
        <v>79316.009999999995</v>
      </c>
      <c r="Y10" s="794">
        <v>84068.9</v>
      </c>
      <c r="Z10" s="794">
        <v>94531.27</v>
      </c>
      <c r="AA10" s="794">
        <v>108055.72</v>
      </c>
      <c r="AB10" s="794">
        <v>107164.23</v>
      </c>
      <c r="AC10" s="794">
        <v>108712.28</v>
      </c>
      <c r="AD10" s="794">
        <v>126418.91</v>
      </c>
      <c r="AE10" s="794">
        <v>120313.18</v>
      </c>
      <c r="AF10" s="794">
        <v>138019.81</v>
      </c>
      <c r="AG10" s="796"/>
      <c r="AH10" s="796"/>
      <c r="AI10" s="796"/>
      <c r="AJ10" s="796"/>
    </row>
    <row r="11" spans="1:36" s="797" customFormat="1">
      <c r="A11" s="790">
        <v>9</v>
      </c>
      <c r="B11" s="794">
        <v>30676.16</v>
      </c>
      <c r="C11" s="794">
        <v>35495.589999999997</v>
      </c>
      <c r="D11" s="794">
        <v>38616.620000000003</v>
      </c>
      <c r="E11" s="794">
        <v>41622.61</v>
      </c>
      <c r="F11" s="794">
        <v>34907.4</v>
      </c>
      <c r="G11" s="794">
        <v>40092.18</v>
      </c>
      <c r="H11" s="794">
        <v>45293.89</v>
      </c>
      <c r="I11" s="794">
        <v>50331.86</v>
      </c>
      <c r="J11" s="794">
        <v>42647.03</v>
      </c>
      <c r="K11" s="794">
        <v>49521.72</v>
      </c>
      <c r="L11" s="795">
        <v>45166.66</v>
      </c>
      <c r="M11" s="794">
        <v>49952.23</v>
      </c>
      <c r="N11" s="794">
        <v>50368.37</v>
      </c>
      <c r="O11" s="794">
        <v>55153.95</v>
      </c>
      <c r="P11" s="794">
        <v>56903.66</v>
      </c>
      <c r="Q11" s="794">
        <v>54319.61</v>
      </c>
      <c r="R11" s="794">
        <v>65777.429999999993</v>
      </c>
      <c r="S11" s="794">
        <v>64571.61</v>
      </c>
      <c r="T11" s="794">
        <v>76006.509999999995</v>
      </c>
      <c r="U11" s="794">
        <v>69773.320000000007</v>
      </c>
      <c r="V11" s="794">
        <v>81208.22</v>
      </c>
      <c r="W11" s="794">
        <v>80390.39</v>
      </c>
      <c r="X11" s="794">
        <v>81938.42</v>
      </c>
      <c r="Y11" s="794">
        <v>86691.31</v>
      </c>
      <c r="Z11" s="794">
        <v>97153.68</v>
      </c>
      <c r="AA11" s="794">
        <v>110678.13</v>
      </c>
      <c r="AB11" s="794">
        <v>110510.53</v>
      </c>
      <c r="AC11" s="794">
        <v>112058.58</v>
      </c>
      <c r="AD11" s="794">
        <v>129765.21</v>
      </c>
      <c r="AE11" s="794">
        <v>123659.48</v>
      </c>
      <c r="AF11" s="794">
        <v>141366.10999999999</v>
      </c>
      <c r="AG11" s="796"/>
      <c r="AH11" s="796"/>
      <c r="AI11" s="796"/>
      <c r="AJ11" s="796"/>
    </row>
    <row r="12" spans="1:36" s="797" customFormat="1">
      <c r="A12" s="790">
        <v>10</v>
      </c>
      <c r="B12" s="794">
        <v>30676.16</v>
      </c>
      <c r="C12" s="794">
        <v>35495.589999999997</v>
      </c>
      <c r="D12" s="794">
        <v>38616.620000000003</v>
      </c>
      <c r="E12" s="794">
        <v>41622.61</v>
      </c>
      <c r="F12" s="794">
        <v>34907.4</v>
      </c>
      <c r="G12" s="794">
        <v>40092.18</v>
      </c>
      <c r="H12" s="794">
        <v>45293.89</v>
      </c>
      <c r="I12" s="794">
        <v>50331.86</v>
      </c>
      <c r="J12" s="794">
        <v>42647.03</v>
      </c>
      <c r="K12" s="794">
        <v>49521.72</v>
      </c>
      <c r="L12" s="795">
        <v>45166.66</v>
      </c>
      <c r="M12" s="794">
        <v>49952.23</v>
      </c>
      <c r="N12" s="794">
        <v>50368.37</v>
      </c>
      <c r="O12" s="794">
        <v>55153.95</v>
      </c>
      <c r="P12" s="794">
        <v>56903.66</v>
      </c>
      <c r="Q12" s="794">
        <v>54319.61</v>
      </c>
      <c r="R12" s="794">
        <v>65777.429999999993</v>
      </c>
      <c r="S12" s="794">
        <v>64571.61</v>
      </c>
      <c r="T12" s="794">
        <v>76006.509999999995</v>
      </c>
      <c r="U12" s="794">
        <v>69773.320000000007</v>
      </c>
      <c r="V12" s="794">
        <v>81208.22</v>
      </c>
      <c r="W12" s="794">
        <v>80390.39</v>
      </c>
      <c r="X12" s="794">
        <v>81938.42</v>
      </c>
      <c r="Y12" s="794">
        <v>86691.31</v>
      </c>
      <c r="Z12" s="794">
        <v>97153.68</v>
      </c>
      <c r="AA12" s="794">
        <v>110678.13</v>
      </c>
      <c r="AB12" s="794">
        <v>110510.53</v>
      </c>
      <c r="AC12" s="794">
        <v>112058.58</v>
      </c>
      <c r="AD12" s="794">
        <v>129765.21</v>
      </c>
      <c r="AE12" s="794">
        <v>123659.48</v>
      </c>
      <c r="AF12" s="794">
        <v>141366.10999999999</v>
      </c>
      <c r="AG12" s="796"/>
      <c r="AH12" s="796"/>
      <c r="AI12" s="796"/>
      <c r="AJ12" s="796"/>
    </row>
    <row r="13" spans="1:36" s="797" customFormat="1">
      <c r="A13" s="790">
        <v>11</v>
      </c>
      <c r="B13" s="794">
        <v>31081.21</v>
      </c>
      <c r="C13" s="794">
        <v>35900.639999999999</v>
      </c>
      <c r="D13" s="794">
        <v>38896.519999999997</v>
      </c>
      <c r="E13" s="794">
        <v>42027.65</v>
      </c>
      <c r="F13" s="794">
        <v>35641.26</v>
      </c>
      <c r="G13" s="794">
        <v>41574.959999999999</v>
      </c>
      <c r="H13" s="794">
        <v>46776.67</v>
      </c>
      <c r="I13" s="794">
        <v>51814.63</v>
      </c>
      <c r="J13" s="794">
        <v>44045.9</v>
      </c>
      <c r="K13" s="794">
        <v>50920.59</v>
      </c>
      <c r="L13" s="795">
        <v>46565.52</v>
      </c>
      <c r="M13" s="794">
        <v>51351.1</v>
      </c>
      <c r="N13" s="794">
        <v>51767.24</v>
      </c>
      <c r="O13" s="794">
        <v>56552.81</v>
      </c>
      <c r="P13" s="794">
        <v>58302.52</v>
      </c>
      <c r="Q13" s="794">
        <v>56312.24</v>
      </c>
      <c r="R13" s="794">
        <v>67770.06</v>
      </c>
      <c r="S13" s="794">
        <v>66933.539999999994</v>
      </c>
      <c r="T13" s="794">
        <v>77999.14</v>
      </c>
      <c r="U13" s="794">
        <v>72135.25</v>
      </c>
      <c r="V13" s="794">
        <v>83200.850000000006</v>
      </c>
      <c r="W13" s="794">
        <v>83012.800000000003</v>
      </c>
      <c r="X13" s="794">
        <v>84560.83</v>
      </c>
      <c r="Y13" s="794">
        <v>89313.72</v>
      </c>
      <c r="Z13" s="794">
        <v>99776.09</v>
      </c>
      <c r="AA13" s="794">
        <v>113300.54</v>
      </c>
      <c r="AB13" s="794">
        <v>113856.84</v>
      </c>
      <c r="AC13" s="794">
        <v>115404.89</v>
      </c>
      <c r="AD13" s="794">
        <v>133111.51999999999</v>
      </c>
      <c r="AE13" s="794">
        <v>127005.79</v>
      </c>
      <c r="AF13" s="794">
        <v>144712.42000000001</v>
      </c>
      <c r="AG13" s="796"/>
      <c r="AH13" s="796"/>
      <c r="AI13" s="796"/>
      <c r="AJ13" s="796"/>
    </row>
    <row r="14" spans="1:36" s="797" customFormat="1">
      <c r="A14" s="790">
        <v>12</v>
      </c>
      <c r="B14" s="794">
        <v>31602.17</v>
      </c>
      <c r="C14" s="794">
        <v>36421.599999999999</v>
      </c>
      <c r="D14" s="794">
        <v>38935.589999999997</v>
      </c>
      <c r="E14" s="794">
        <v>42548.62</v>
      </c>
      <c r="F14" s="794">
        <v>36162.22</v>
      </c>
      <c r="G14" s="794">
        <v>42095.92</v>
      </c>
      <c r="H14" s="794">
        <v>47297.63</v>
      </c>
      <c r="I14" s="794">
        <v>52335.6</v>
      </c>
      <c r="J14" s="794">
        <v>44566.86</v>
      </c>
      <c r="K14" s="794">
        <v>51441.55</v>
      </c>
      <c r="L14" s="795">
        <v>47086.49</v>
      </c>
      <c r="M14" s="794">
        <v>51872.06</v>
      </c>
      <c r="N14" s="794">
        <v>52288.2</v>
      </c>
      <c r="O14" s="794">
        <v>57073.77</v>
      </c>
      <c r="P14" s="794">
        <v>58823.49</v>
      </c>
      <c r="Q14" s="794">
        <v>56833.21</v>
      </c>
      <c r="R14" s="794">
        <v>68291.02</v>
      </c>
      <c r="S14" s="794">
        <v>67454.5</v>
      </c>
      <c r="T14" s="794">
        <v>78520.100000000006</v>
      </c>
      <c r="U14" s="794">
        <v>72656.210000000006</v>
      </c>
      <c r="V14" s="794">
        <v>83721.820000000007</v>
      </c>
      <c r="W14" s="794">
        <v>83533.759999999995</v>
      </c>
      <c r="X14" s="794">
        <v>85081.79</v>
      </c>
      <c r="Y14" s="794">
        <v>89834.68</v>
      </c>
      <c r="Z14" s="794">
        <v>100297.05</v>
      </c>
      <c r="AA14" s="794">
        <v>113821.51</v>
      </c>
      <c r="AB14" s="794">
        <v>114377.8</v>
      </c>
      <c r="AC14" s="794">
        <v>115925.85</v>
      </c>
      <c r="AD14" s="794">
        <v>133632.48000000001</v>
      </c>
      <c r="AE14" s="794">
        <v>127526.75</v>
      </c>
      <c r="AF14" s="794">
        <v>145233.38</v>
      </c>
      <c r="AG14" s="796"/>
      <c r="AH14" s="796"/>
      <c r="AI14" s="796"/>
      <c r="AJ14" s="796"/>
    </row>
    <row r="15" spans="1:36" s="797" customFormat="1">
      <c r="A15" s="790">
        <v>13</v>
      </c>
      <c r="B15" s="794">
        <v>32007.22</v>
      </c>
      <c r="C15" s="794">
        <v>36826.65</v>
      </c>
      <c r="D15" s="794">
        <v>39198.730000000003</v>
      </c>
      <c r="E15" s="794">
        <v>42953.66</v>
      </c>
      <c r="F15" s="794">
        <v>37459.74</v>
      </c>
      <c r="G15" s="794">
        <v>43393.440000000002</v>
      </c>
      <c r="H15" s="794">
        <v>48595.15</v>
      </c>
      <c r="I15" s="794">
        <v>53633.11</v>
      </c>
      <c r="J15" s="794">
        <v>45790.93</v>
      </c>
      <c r="K15" s="794">
        <v>52665.61</v>
      </c>
      <c r="L15" s="795">
        <v>48310.55</v>
      </c>
      <c r="M15" s="794">
        <v>53096.13</v>
      </c>
      <c r="N15" s="794">
        <v>53512.27</v>
      </c>
      <c r="O15" s="794">
        <v>58297.84</v>
      </c>
      <c r="P15" s="794">
        <v>60047.55</v>
      </c>
      <c r="Q15" s="794">
        <v>58825.84</v>
      </c>
      <c r="R15" s="794">
        <v>70283.649999999994</v>
      </c>
      <c r="S15" s="794">
        <v>69816.429999999993</v>
      </c>
      <c r="T15" s="794">
        <v>80512.73</v>
      </c>
      <c r="U15" s="794">
        <v>75018.14</v>
      </c>
      <c r="V15" s="794">
        <v>85714.45</v>
      </c>
      <c r="W15" s="794">
        <v>86156.18</v>
      </c>
      <c r="X15" s="794">
        <v>87704.21</v>
      </c>
      <c r="Y15" s="794">
        <v>92457.09</v>
      </c>
      <c r="Z15" s="794">
        <v>102919.47</v>
      </c>
      <c r="AA15" s="794">
        <v>116443.92</v>
      </c>
      <c r="AB15" s="794">
        <v>117724.1</v>
      </c>
      <c r="AC15" s="794">
        <v>119272.15</v>
      </c>
      <c r="AD15" s="794">
        <v>136978.78</v>
      </c>
      <c r="AE15" s="794">
        <v>130873.05</v>
      </c>
      <c r="AF15" s="794">
        <v>148579.68</v>
      </c>
      <c r="AG15" s="796"/>
      <c r="AH15" s="796"/>
      <c r="AI15" s="796"/>
      <c r="AJ15" s="796"/>
    </row>
    <row r="16" spans="1:36" s="797" customFormat="1">
      <c r="A16" s="790">
        <v>14</v>
      </c>
      <c r="B16" s="794">
        <v>32007.22</v>
      </c>
      <c r="C16" s="794">
        <v>36826.65</v>
      </c>
      <c r="D16" s="794">
        <v>39198.730000000003</v>
      </c>
      <c r="E16" s="794">
        <v>42953.66</v>
      </c>
      <c r="F16" s="794">
        <v>37459.74</v>
      </c>
      <c r="G16" s="794">
        <v>43393.440000000002</v>
      </c>
      <c r="H16" s="794">
        <v>48595.15</v>
      </c>
      <c r="I16" s="794">
        <v>53633.11</v>
      </c>
      <c r="J16" s="794">
        <v>45790.93</v>
      </c>
      <c r="K16" s="794">
        <v>52665.61</v>
      </c>
      <c r="L16" s="795">
        <v>48310.55</v>
      </c>
      <c r="M16" s="794">
        <v>53096.13</v>
      </c>
      <c r="N16" s="794">
        <v>53512.27</v>
      </c>
      <c r="O16" s="794">
        <v>58297.84</v>
      </c>
      <c r="P16" s="794">
        <v>60047.55</v>
      </c>
      <c r="Q16" s="794">
        <v>58825.84</v>
      </c>
      <c r="R16" s="794">
        <v>70283.649999999994</v>
      </c>
      <c r="S16" s="794">
        <v>69816.429999999993</v>
      </c>
      <c r="T16" s="794">
        <v>80512.73</v>
      </c>
      <c r="U16" s="794">
        <v>75018.14</v>
      </c>
      <c r="V16" s="794">
        <v>85714.45</v>
      </c>
      <c r="W16" s="794">
        <v>86156.18</v>
      </c>
      <c r="X16" s="794">
        <v>87704.21</v>
      </c>
      <c r="Y16" s="794">
        <v>92457.09</v>
      </c>
      <c r="Z16" s="794">
        <v>102919.47</v>
      </c>
      <c r="AA16" s="794">
        <v>116443.92</v>
      </c>
      <c r="AB16" s="794">
        <v>117724.1</v>
      </c>
      <c r="AC16" s="794">
        <v>119272.15</v>
      </c>
      <c r="AD16" s="794">
        <v>136978.78</v>
      </c>
      <c r="AE16" s="794">
        <v>130873.05</v>
      </c>
      <c r="AF16" s="794">
        <v>148579.68</v>
      </c>
      <c r="AG16" s="796"/>
      <c r="AH16" s="796"/>
      <c r="AI16" s="796"/>
      <c r="AJ16" s="796"/>
    </row>
    <row r="17" spans="1:36" s="797" customFormat="1">
      <c r="A17" s="790">
        <v>15</v>
      </c>
      <c r="B17" s="794">
        <v>32562.31</v>
      </c>
      <c r="C17" s="794">
        <v>37381.730000000003</v>
      </c>
      <c r="D17" s="794">
        <v>39753.82</v>
      </c>
      <c r="E17" s="794">
        <v>43508.75</v>
      </c>
      <c r="F17" s="794">
        <v>38757.25</v>
      </c>
      <c r="G17" s="794">
        <v>44690.95</v>
      </c>
      <c r="H17" s="794">
        <v>49892.66</v>
      </c>
      <c r="I17" s="794">
        <v>54930.63</v>
      </c>
      <c r="J17" s="794">
        <v>47014.99</v>
      </c>
      <c r="K17" s="794">
        <v>53889.68</v>
      </c>
      <c r="L17" s="795">
        <v>49534.62</v>
      </c>
      <c r="M17" s="794">
        <v>54320.2</v>
      </c>
      <c r="N17" s="794">
        <v>54736.33</v>
      </c>
      <c r="O17" s="794">
        <v>59521.91</v>
      </c>
      <c r="P17" s="794">
        <v>61271.62</v>
      </c>
      <c r="Q17" s="794">
        <v>60818.47</v>
      </c>
      <c r="R17" s="794">
        <v>72276.28</v>
      </c>
      <c r="S17" s="794">
        <v>72178.36</v>
      </c>
      <c r="T17" s="794">
        <v>82505.36</v>
      </c>
      <c r="U17" s="794">
        <v>77380.08</v>
      </c>
      <c r="V17" s="794">
        <v>87707.08</v>
      </c>
      <c r="W17" s="794">
        <v>88778.59</v>
      </c>
      <c r="X17" s="794">
        <v>90326.62</v>
      </c>
      <c r="Y17" s="794">
        <v>95079.51</v>
      </c>
      <c r="Z17" s="794">
        <v>105541.88</v>
      </c>
      <c r="AA17" s="794">
        <v>119066.33</v>
      </c>
      <c r="AB17" s="794">
        <v>121070.39999999999</v>
      </c>
      <c r="AC17" s="794">
        <v>122618.46</v>
      </c>
      <c r="AD17" s="794">
        <v>140325.09</v>
      </c>
      <c r="AE17" s="794">
        <v>134219.35999999999</v>
      </c>
      <c r="AF17" s="794">
        <v>151925.99</v>
      </c>
      <c r="AG17" s="796"/>
      <c r="AH17" s="796"/>
      <c r="AI17" s="796"/>
      <c r="AJ17" s="796"/>
    </row>
    <row r="18" spans="1:36" s="797" customFormat="1">
      <c r="A18" s="790">
        <v>16</v>
      </c>
      <c r="B18" s="794">
        <v>32562.31</v>
      </c>
      <c r="C18" s="794">
        <v>37381.730000000003</v>
      </c>
      <c r="D18" s="794">
        <v>39753.82</v>
      </c>
      <c r="E18" s="794">
        <v>43508.75</v>
      </c>
      <c r="F18" s="794">
        <v>38757.25</v>
      </c>
      <c r="G18" s="794">
        <v>44690.95</v>
      </c>
      <c r="H18" s="794">
        <v>49892.66</v>
      </c>
      <c r="I18" s="794">
        <v>54930.63</v>
      </c>
      <c r="J18" s="794">
        <v>47014.99</v>
      </c>
      <c r="K18" s="794">
        <v>53889.68</v>
      </c>
      <c r="L18" s="795">
        <v>49534.62</v>
      </c>
      <c r="M18" s="794">
        <v>54320.2</v>
      </c>
      <c r="N18" s="794">
        <v>54736.33</v>
      </c>
      <c r="O18" s="794">
        <v>59521.91</v>
      </c>
      <c r="P18" s="794">
        <v>61271.62</v>
      </c>
      <c r="Q18" s="794">
        <v>60818.47</v>
      </c>
      <c r="R18" s="794">
        <v>72276.28</v>
      </c>
      <c r="S18" s="794">
        <v>72178.36</v>
      </c>
      <c r="T18" s="794">
        <v>82505.36</v>
      </c>
      <c r="U18" s="794">
        <v>77380.08</v>
      </c>
      <c r="V18" s="794">
        <v>87707.08</v>
      </c>
      <c r="W18" s="794">
        <v>88778.59</v>
      </c>
      <c r="X18" s="794">
        <v>90326.62</v>
      </c>
      <c r="Y18" s="794">
        <v>95079.51</v>
      </c>
      <c r="Z18" s="794">
        <v>105541.88</v>
      </c>
      <c r="AA18" s="794">
        <v>119066.33</v>
      </c>
      <c r="AB18" s="794">
        <v>121070.39999999999</v>
      </c>
      <c r="AC18" s="794">
        <v>122618.46</v>
      </c>
      <c r="AD18" s="794">
        <v>140325.09</v>
      </c>
      <c r="AE18" s="794">
        <v>134219.35999999999</v>
      </c>
      <c r="AF18" s="794">
        <v>151925.99</v>
      </c>
      <c r="AG18" s="796"/>
      <c r="AH18" s="796"/>
      <c r="AI18" s="796"/>
      <c r="AJ18" s="796"/>
    </row>
    <row r="19" spans="1:36" s="797" customFormat="1">
      <c r="A19" s="790">
        <v>17</v>
      </c>
      <c r="B19" s="794">
        <v>33117.39</v>
      </c>
      <c r="C19" s="794">
        <v>37936.82</v>
      </c>
      <c r="D19" s="794">
        <v>40308.9</v>
      </c>
      <c r="E19" s="794">
        <v>44063.83</v>
      </c>
      <c r="F19" s="794">
        <v>39305.83</v>
      </c>
      <c r="G19" s="794">
        <v>45988.47</v>
      </c>
      <c r="H19" s="794">
        <v>51190.18</v>
      </c>
      <c r="I19" s="794">
        <v>56228.14</v>
      </c>
      <c r="J19" s="794">
        <v>48239.06</v>
      </c>
      <c r="K19" s="794">
        <v>55113.75</v>
      </c>
      <c r="L19" s="795">
        <v>50758.69</v>
      </c>
      <c r="M19" s="794">
        <v>55544.26</v>
      </c>
      <c r="N19" s="794">
        <v>55960.4</v>
      </c>
      <c r="O19" s="794">
        <v>60745.98</v>
      </c>
      <c r="P19" s="794">
        <v>62495.69</v>
      </c>
      <c r="Q19" s="794">
        <v>62811.1</v>
      </c>
      <c r="R19" s="794">
        <v>74268.91</v>
      </c>
      <c r="S19" s="794">
        <v>74540.289999999994</v>
      </c>
      <c r="T19" s="794">
        <v>84497.99</v>
      </c>
      <c r="U19" s="794">
        <v>79742.009999999995</v>
      </c>
      <c r="V19" s="794">
        <v>89699.71</v>
      </c>
      <c r="W19" s="794">
        <v>91401</v>
      </c>
      <c r="X19" s="794">
        <v>92949.03</v>
      </c>
      <c r="Y19" s="794">
        <v>97701.92</v>
      </c>
      <c r="Z19" s="794">
        <v>108164.29</v>
      </c>
      <c r="AA19" s="794">
        <v>121688.74</v>
      </c>
      <c r="AB19" s="794">
        <v>124416.71</v>
      </c>
      <c r="AC19" s="794">
        <v>125964.76</v>
      </c>
      <c r="AD19" s="794">
        <v>143671.39000000001</v>
      </c>
      <c r="AE19" s="794">
        <v>137565.66</v>
      </c>
      <c r="AF19" s="794">
        <v>155272.29</v>
      </c>
      <c r="AG19" s="796"/>
      <c r="AH19" s="796"/>
      <c r="AI19" s="796"/>
      <c r="AJ19" s="796"/>
    </row>
    <row r="20" spans="1:36" s="797" customFormat="1">
      <c r="A20" s="790">
        <v>18</v>
      </c>
      <c r="B20" s="794">
        <v>33638.35</v>
      </c>
      <c r="C20" s="794">
        <v>38457.78</v>
      </c>
      <c r="D20" s="794">
        <v>40829.870000000003</v>
      </c>
      <c r="E20" s="794">
        <v>44584.800000000003</v>
      </c>
      <c r="F20" s="794">
        <v>39826.79</v>
      </c>
      <c r="G20" s="794">
        <v>46509.43</v>
      </c>
      <c r="H20" s="794">
        <v>51711.14</v>
      </c>
      <c r="I20" s="794">
        <v>56749.1</v>
      </c>
      <c r="J20" s="794">
        <v>48760.02</v>
      </c>
      <c r="K20" s="794">
        <v>55634.71</v>
      </c>
      <c r="L20" s="795">
        <v>51279.65</v>
      </c>
      <c r="M20" s="794">
        <v>56065.22</v>
      </c>
      <c r="N20" s="794">
        <v>56481.36</v>
      </c>
      <c r="O20" s="794">
        <v>61266.94</v>
      </c>
      <c r="P20" s="794">
        <v>63016.65</v>
      </c>
      <c r="Q20" s="794">
        <v>63332.06</v>
      </c>
      <c r="R20" s="794">
        <v>74789.87</v>
      </c>
      <c r="S20" s="794">
        <v>75061.259999999995</v>
      </c>
      <c r="T20" s="794">
        <v>85018.96</v>
      </c>
      <c r="U20" s="794">
        <v>80262.97</v>
      </c>
      <c r="V20" s="794">
        <v>90220.67</v>
      </c>
      <c r="W20" s="794">
        <v>91921.96</v>
      </c>
      <c r="X20" s="794">
        <v>93469.99</v>
      </c>
      <c r="Y20" s="794">
        <v>98222.88</v>
      </c>
      <c r="Z20" s="794">
        <v>108685.25</v>
      </c>
      <c r="AA20" s="794">
        <v>122209.7</v>
      </c>
      <c r="AB20" s="794">
        <v>124937.67</v>
      </c>
      <c r="AC20" s="794">
        <v>126485.72</v>
      </c>
      <c r="AD20" s="794">
        <v>144192.35</v>
      </c>
      <c r="AE20" s="794">
        <v>138086.62</v>
      </c>
      <c r="AF20" s="794">
        <v>155793.25</v>
      </c>
      <c r="AG20" s="796"/>
      <c r="AH20" s="796"/>
      <c r="AI20" s="796"/>
      <c r="AJ20" s="796"/>
    </row>
    <row r="21" spans="1:36" s="797" customFormat="1">
      <c r="A21" s="790">
        <v>19</v>
      </c>
      <c r="B21" s="794">
        <v>34193.440000000002</v>
      </c>
      <c r="C21" s="794">
        <v>38895.86</v>
      </c>
      <c r="D21" s="794">
        <v>41384.949999999997</v>
      </c>
      <c r="E21" s="794">
        <v>45139.88</v>
      </c>
      <c r="F21" s="794">
        <v>41124.300000000003</v>
      </c>
      <c r="G21" s="794">
        <v>47806.94</v>
      </c>
      <c r="H21" s="794">
        <v>53008.66</v>
      </c>
      <c r="I21" s="794">
        <v>58046.62</v>
      </c>
      <c r="J21" s="794">
        <v>49984.09</v>
      </c>
      <c r="K21" s="794">
        <v>56858.78</v>
      </c>
      <c r="L21" s="795">
        <v>52503.72</v>
      </c>
      <c r="M21" s="794">
        <v>57289.29</v>
      </c>
      <c r="N21" s="794">
        <v>57705.43</v>
      </c>
      <c r="O21" s="794">
        <v>62491</v>
      </c>
      <c r="P21" s="794">
        <v>64240.72</v>
      </c>
      <c r="Q21" s="794">
        <v>65324.69</v>
      </c>
      <c r="R21" s="794">
        <v>76782.5</v>
      </c>
      <c r="S21" s="794">
        <v>77423.19</v>
      </c>
      <c r="T21" s="794">
        <v>87011.59</v>
      </c>
      <c r="U21" s="794">
        <v>82624.899999999994</v>
      </c>
      <c r="V21" s="794">
        <v>92213.3</v>
      </c>
      <c r="W21" s="794">
        <v>94544.37</v>
      </c>
      <c r="X21" s="794">
        <v>96092.4</v>
      </c>
      <c r="Y21" s="794">
        <v>100845.29</v>
      </c>
      <c r="Z21" s="794">
        <v>111307.66</v>
      </c>
      <c r="AA21" s="794">
        <v>124832.12</v>
      </c>
      <c r="AB21" s="794">
        <v>128283.97</v>
      </c>
      <c r="AC21" s="794">
        <v>129832.02</v>
      </c>
      <c r="AD21" s="794">
        <v>147538.65</v>
      </c>
      <c r="AE21" s="794">
        <v>141432.93</v>
      </c>
      <c r="AF21" s="794">
        <v>159139.56</v>
      </c>
      <c r="AG21" s="796"/>
      <c r="AH21" s="796"/>
      <c r="AI21" s="796"/>
      <c r="AJ21" s="796"/>
    </row>
    <row r="22" spans="1:36" s="797" customFormat="1">
      <c r="A22" s="790">
        <v>20</v>
      </c>
      <c r="B22" s="794">
        <v>34193.440000000002</v>
      </c>
      <c r="C22" s="794">
        <v>38895.86</v>
      </c>
      <c r="D22" s="794">
        <v>41384.949999999997</v>
      </c>
      <c r="E22" s="794">
        <v>45139.88</v>
      </c>
      <c r="F22" s="794">
        <v>41124.300000000003</v>
      </c>
      <c r="G22" s="794">
        <v>47806.94</v>
      </c>
      <c r="H22" s="794">
        <v>53008.66</v>
      </c>
      <c r="I22" s="794">
        <v>58046.62</v>
      </c>
      <c r="J22" s="794">
        <v>49984.09</v>
      </c>
      <c r="K22" s="794">
        <v>56858.78</v>
      </c>
      <c r="L22" s="795">
        <v>52503.72</v>
      </c>
      <c r="M22" s="794">
        <v>57289.29</v>
      </c>
      <c r="N22" s="794">
        <v>57705.43</v>
      </c>
      <c r="O22" s="794">
        <v>62491</v>
      </c>
      <c r="P22" s="794">
        <v>64240.72</v>
      </c>
      <c r="Q22" s="794">
        <v>65324.69</v>
      </c>
      <c r="R22" s="794">
        <v>76782.5</v>
      </c>
      <c r="S22" s="794">
        <v>77423.19</v>
      </c>
      <c r="T22" s="794">
        <v>87011.59</v>
      </c>
      <c r="U22" s="794">
        <v>82624.899999999994</v>
      </c>
      <c r="V22" s="794">
        <v>92213.3</v>
      </c>
      <c r="W22" s="794">
        <v>94544.37</v>
      </c>
      <c r="X22" s="794">
        <v>96092.4</v>
      </c>
      <c r="Y22" s="794">
        <v>100845.29</v>
      </c>
      <c r="Z22" s="794">
        <v>111307.66</v>
      </c>
      <c r="AA22" s="794">
        <v>124832.12</v>
      </c>
      <c r="AB22" s="794">
        <v>128283.97</v>
      </c>
      <c r="AC22" s="794">
        <v>129832.02</v>
      </c>
      <c r="AD22" s="794">
        <v>147538.65</v>
      </c>
      <c r="AE22" s="794">
        <v>141432.93</v>
      </c>
      <c r="AF22" s="794">
        <v>159139.56</v>
      </c>
      <c r="AG22" s="796"/>
      <c r="AH22" s="796"/>
      <c r="AI22" s="796"/>
      <c r="AJ22" s="796"/>
    </row>
    <row r="23" spans="1:36" s="797" customFormat="1">
      <c r="A23" s="790">
        <v>21</v>
      </c>
      <c r="B23" s="794">
        <v>34748.519999999997</v>
      </c>
      <c r="C23" s="794">
        <v>38937.49</v>
      </c>
      <c r="D23" s="794">
        <v>41940.04</v>
      </c>
      <c r="E23" s="794">
        <v>45694.97</v>
      </c>
      <c r="F23" s="794">
        <v>42421.82</v>
      </c>
      <c r="G23" s="794">
        <v>49104.46</v>
      </c>
      <c r="H23" s="794">
        <v>54306.17</v>
      </c>
      <c r="I23" s="794">
        <v>59344.13</v>
      </c>
      <c r="J23" s="794">
        <v>51208.160000000003</v>
      </c>
      <c r="K23" s="794">
        <v>58082.84</v>
      </c>
      <c r="L23" s="795">
        <v>53727.78</v>
      </c>
      <c r="M23" s="794">
        <v>58513.36</v>
      </c>
      <c r="N23" s="794">
        <v>58929.5</v>
      </c>
      <c r="O23" s="794">
        <v>63715.07</v>
      </c>
      <c r="P23" s="794">
        <v>65464.78</v>
      </c>
      <c r="Q23" s="794">
        <v>67317.320000000007</v>
      </c>
      <c r="R23" s="794">
        <v>78775.13</v>
      </c>
      <c r="S23" s="794">
        <v>79785.119999999995</v>
      </c>
      <c r="T23" s="794">
        <v>89004.22</v>
      </c>
      <c r="U23" s="794">
        <v>84986.83</v>
      </c>
      <c r="V23" s="794">
        <v>94205.93</v>
      </c>
      <c r="W23" s="794">
        <v>97166.79</v>
      </c>
      <c r="X23" s="794">
        <v>98714.82</v>
      </c>
      <c r="Y23" s="794">
        <v>103467.7</v>
      </c>
      <c r="Z23" s="794">
        <v>113930.08</v>
      </c>
      <c r="AA23" s="794">
        <v>127454.53</v>
      </c>
      <c r="AB23" s="794">
        <v>131630.28</v>
      </c>
      <c r="AC23" s="794">
        <v>133178.32999999999</v>
      </c>
      <c r="AD23" s="794">
        <v>150884.96</v>
      </c>
      <c r="AE23" s="794">
        <v>144779.23000000001</v>
      </c>
      <c r="AF23" s="794">
        <v>162485.85999999999</v>
      </c>
      <c r="AG23" s="796"/>
      <c r="AH23" s="796"/>
      <c r="AI23" s="796"/>
      <c r="AJ23" s="796"/>
    </row>
    <row r="24" spans="1:36" s="797" customFormat="1">
      <c r="A24" s="790">
        <v>22</v>
      </c>
      <c r="B24" s="794">
        <v>34748.519999999997</v>
      </c>
      <c r="C24" s="794">
        <v>38937.49</v>
      </c>
      <c r="D24" s="794">
        <v>41940.04</v>
      </c>
      <c r="E24" s="794">
        <v>45694.97</v>
      </c>
      <c r="F24" s="794">
        <v>42421.82</v>
      </c>
      <c r="G24" s="794">
        <v>49104.46</v>
      </c>
      <c r="H24" s="794">
        <v>54306.17</v>
      </c>
      <c r="I24" s="794">
        <v>59344.13</v>
      </c>
      <c r="J24" s="794">
        <v>51208.160000000003</v>
      </c>
      <c r="K24" s="794">
        <v>58082.84</v>
      </c>
      <c r="L24" s="795">
        <v>53727.78</v>
      </c>
      <c r="M24" s="794">
        <v>58513.36</v>
      </c>
      <c r="N24" s="794">
        <v>58929.5</v>
      </c>
      <c r="O24" s="794">
        <v>63715.07</v>
      </c>
      <c r="P24" s="794">
        <v>65464.78</v>
      </c>
      <c r="Q24" s="794">
        <v>67317.320000000007</v>
      </c>
      <c r="R24" s="794">
        <v>78775.13</v>
      </c>
      <c r="S24" s="794">
        <v>79785.119999999995</v>
      </c>
      <c r="T24" s="794">
        <v>89004.22</v>
      </c>
      <c r="U24" s="794">
        <v>84986.83</v>
      </c>
      <c r="V24" s="794">
        <v>94205.93</v>
      </c>
      <c r="W24" s="794">
        <v>97166.79</v>
      </c>
      <c r="X24" s="794">
        <v>98714.82</v>
      </c>
      <c r="Y24" s="794">
        <v>103467.7</v>
      </c>
      <c r="Z24" s="794">
        <v>113930.08</v>
      </c>
      <c r="AA24" s="794">
        <v>127454.53</v>
      </c>
      <c r="AB24" s="794">
        <v>131630.28</v>
      </c>
      <c r="AC24" s="794">
        <v>133178.32999999999</v>
      </c>
      <c r="AD24" s="794">
        <v>150884.96</v>
      </c>
      <c r="AE24" s="794">
        <v>144779.23000000001</v>
      </c>
      <c r="AF24" s="794">
        <v>162485.85999999999</v>
      </c>
      <c r="AG24" s="796"/>
      <c r="AH24" s="796"/>
      <c r="AI24" s="796"/>
      <c r="AJ24" s="796"/>
    </row>
    <row r="25" spans="1:36" s="797" customFormat="1">
      <c r="A25" s="790">
        <v>23</v>
      </c>
      <c r="B25" s="794">
        <v>35019.56</v>
      </c>
      <c r="C25" s="794">
        <v>39374.089999999997</v>
      </c>
      <c r="D25" s="794">
        <v>42495.12</v>
      </c>
      <c r="E25" s="794">
        <v>46250.05</v>
      </c>
      <c r="F25" s="794">
        <v>43719.33</v>
      </c>
      <c r="G25" s="794">
        <v>50401.97</v>
      </c>
      <c r="H25" s="794">
        <v>55603.69</v>
      </c>
      <c r="I25" s="794">
        <v>60641.65</v>
      </c>
      <c r="J25" s="794">
        <v>52432.22</v>
      </c>
      <c r="K25" s="794">
        <v>59306.91</v>
      </c>
      <c r="L25" s="795">
        <v>54951.85</v>
      </c>
      <c r="M25" s="794">
        <v>59737.43</v>
      </c>
      <c r="N25" s="794">
        <v>60153.56</v>
      </c>
      <c r="O25" s="794">
        <v>64939.14</v>
      </c>
      <c r="P25" s="794">
        <v>66688.850000000006</v>
      </c>
      <c r="Q25" s="794">
        <v>69309.95</v>
      </c>
      <c r="R25" s="794">
        <v>80767.759999999995</v>
      </c>
      <c r="S25" s="794">
        <v>82147.05</v>
      </c>
      <c r="T25" s="794">
        <v>90996.85</v>
      </c>
      <c r="U25" s="794">
        <v>87348.76</v>
      </c>
      <c r="V25" s="794">
        <v>96198.56</v>
      </c>
      <c r="W25" s="794">
        <v>99789.2</v>
      </c>
      <c r="X25" s="794">
        <v>101337.23</v>
      </c>
      <c r="Y25" s="794">
        <v>106090.12</v>
      </c>
      <c r="Z25" s="794">
        <v>116552.49</v>
      </c>
      <c r="AA25" s="794">
        <v>130076.94</v>
      </c>
      <c r="AB25" s="794">
        <v>134976.57999999999</v>
      </c>
      <c r="AC25" s="794">
        <v>136524.63</v>
      </c>
      <c r="AD25" s="794">
        <v>154231.26</v>
      </c>
      <c r="AE25" s="794">
        <v>148125.53</v>
      </c>
      <c r="AF25" s="794">
        <v>165832.16</v>
      </c>
      <c r="AG25" s="796"/>
      <c r="AH25" s="796"/>
      <c r="AI25" s="796"/>
      <c r="AJ25" s="796"/>
    </row>
    <row r="26" spans="1:36" s="797" customFormat="1">
      <c r="A26" s="790">
        <v>24</v>
      </c>
      <c r="B26" s="794">
        <v>35075.65</v>
      </c>
      <c r="C26" s="794">
        <v>39895.06</v>
      </c>
      <c r="D26" s="794">
        <v>43016.08</v>
      </c>
      <c r="E26" s="794">
        <v>46771.01</v>
      </c>
      <c r="F26" s="794">
        <v>44240.3</v>
      </c>
      <c r="G26" s="794">
        <v>50922.94</v>
      </c>
      <c r="H26" s="794">
        <v>56124.65</v>
      </c>
      <c r="I26" s="794">
        <v>61162.61</v>
      </c>
      <c r="J26" s="794">
        <v>52953.19</v>
      </c>
      <c r="K26" s="794">
        <v>59827.87</v>
      </c>
      <c r="L26" s="795">
        <v>55472.81</v>
      </c>
      <c r="M26" s="794">
        <v>60258.39</v>
      </c>
      <c r="N26" s="794">
        <v>60674.53</v>
      </c>
      <c r="O26" s="794">
        <v>65460.1</v>
      </c>
      <c r="P26" s="794">
        <v>67209.81</v>
      </c>
      <c r="Q26" s="794">
        <v>69830.91</v>
      </c>
      <c r="R26" s="794">
        <v>81288.73</v>
      </c>
      <c r="S26" s="794">
        <v>82668.009999999995</v>
      </c>
      <c r="T26" s="794">
        <v>91517.81</v>
      </c>
      <c r="U26" s="794">
        <v>87869.72</v>
      </c>
      <c r="V26" s="794">
        <v>96719.52</v>
      </c>
      <c r="W26" s="794">
        <v>100310.16</v>
      </c>
      <c r="X26" s="794">
        <v>101858.19</v>
      </c>
      <c r="Y26" s="794">
        <v>106611.08</v>
      </c>
      <c r="Z26" s="794">
        <v>117073.45</v>
      </c>
      <c r="AA26" s="794">
        <v>130597.9</v>
      </c>
      <c r="AB26" s="794">
        <v>135497.54</v>
      </c>
      <c r="AC26" s="794">
        <v>137045.59</v>
      </c>
      <c r="AD26" s="794">
        <v>154752.22</v>
      </c>
      <c r="AE26" s="794">
        <v>148646.49</v>
      </c>
      <c r="AF26" s="794">
        <v>166353.12</v>
      </c>
      <c r="AG26" s="796"/>
      <c r="AH26" s="796"/>
      <c r="AI26" s="796"/>
      <c r="AJ26" s="796"/>
    </row>
    <row r="27" spans="1:36" s="797" customFormat="1">
      <c r="A27" s="790">
        <v>25</v>
      </c>
      <c r="B27" s="794">
        <v>35630.730000000003</v>
      </c>
      <c r="C27" s="794">
        <v>40450.14</v>
      </c>
      <c r="D27" s="794">
        <v>43571.17</v>
      </c>
      <c r="E27" s="794">
        <v>47326.1</v>
      </c>
      <c r="F27" s="794">
        <v>45537.81</v>
      </c>
      <c r="G27" s="794">
        <v>52220.45</v>
      </c>
      <c r="H27" s="794">
        <v>57422.16</v>
      </c>
      <c r="I27" s="794">
        <v>62460.13</v>
      </c>
      <c r="J27" s="794">
        <v>54177.25</v>
      </c>
      <c r="K27" s="794">
        <v>61051.94</v>
      </c>
      <c r="L27" s="795">
        <v>56696.88</v>
      </c>
      <c r="M27" s="794">
        <v>61482.46</v>
      </c>
      <c r="N27" s="794">
        <v>61898.59</v>
      </c>
      <c r="O27" s="794">
        <v>66684.17</v>
      </c>
      <c r="P27" s="794">
        <v>68433.88</v>
      </c>
      <c r="Q27" s="794">
        <v>69830.91</v>
      </c>
      <c r="R27" s="794">
        <v>81288.73</v>
      </c>
      <c r="S27" s="794">
        <v>82668.009999999995</v>
      </c>
      <c r="T27" s="794">
        <v>91517.81</v>
      </c>
      <c r="U27" s="794">
        <v>87869.72</v>
      </c>
      <c r="V27" s="794">
        <v>96719.52</v>
      </c>
      <c r="W27" s="794">
        <v>100310.16</v>
      </c>
      <c r="X27" s="794">
        <v>101858.19</v>
      </c>
      <c r="Y27" s="794">
        <v>106611.08</v>
      </c>
      <c r="Z27" s="794">
        <v>117073.45</v>
      </c>
      <c r="AA27" s="794">
        <v>130597.9</v>
      </c>
      <c r="AB27" s="794">
        <v>135497.54</v>
      </c>
      <c r="AC27" s="794">
        <v>137045.59</v>
      </c>
      <c r="AD27" s="794">
        <v>154752.22</v>
      </c>
      <c r="AE27" s="794">
        <v>148646.49</v>
      </c>
      <c r="AF27" s="794">
        <v>166353.12</v>
      </c>
      <c r="AG27" s="796"/>
      <c r="AH27" s="796"/>
      <c r="AI27" s="796"/>
      <c r="AJ27" s="796"/>
    </row>
    <row r="28" spans="1:36" s="797" customFormat="1">
      <c r="A28" s="790">
        <v>26</v>
      </c>
      <c r="B28" s="794">
        <v>35630.730000000003</v>
      </c>
      <c r="C28" s="794">
        <v>40450.14</v>
      </c>
      <c r="D28" s="794">
        <v>43571.17</v>
      </c>
      <c r="E28" s="794">
        <v>47326.1</v>
      </c>
      <c r="F28" s="794">
        <v>45537.81</v>
      </c>
      <c r="G28" s="794">
        <v>52220.45</v>
      </c>
      <c r="H28" s="794">
        <v>57422.16</v>
      </c>
      <c r="I28" s="794">
        <v>62460.13</v>
      </c>
      <c r="J28" s="794">
        <v>54177.25</v>
      </c>
      <c r="K28" s="794">
        <v>61051.94</v>
      </c>
      <c r="L28" s="795">
        <v>56696.88</v>
      </c>
      <c r="M28" s="794">
        <v>61482.46</v>
      </c>
      <c r="N28" s="794">
        <v>61898.59</v>
      </c>
      <c r="O28" s="794">
        <v>66684.17</v>
      </c>
      <c r="P28" s="794">
        <v>68433.88</v>
      </c>
      <c r="Q28" s="794">
        <v>69830.91</v>
      </c>
      <c r="R28" s="794">
        <v>81288.73</v>
      </c>
      <c r="S28" s="794">
        <v>82668.009999999995</v>
      </c>
      <c r="T28" s="794">
        <v>91517.81</v>
      </c>
      <c r="U28" s="794">
        <v>87869.72</v>
      </c>
      <c r="V28" s="794">
        <v>96719.52</v>
      </c>
      <c r="W28" s="794">
        <v>100310.16</v>
      </c>
      <c r="X28" s="794">
        <v>101858.19</v>
      </c>
      <c r="Y28" s="794">
        <v>106611.08</v>
      </c>
      <c r="Z28" s="794">
        <v>117073.45</v>
      </c>
      <c r="AA28" s="794">
        <v>130597.9</v>
      </c>
      <c r="AB28" s="794">
        <v>135497.54</v>
      </c>
      <c r="AC28" s="794">
        <v>137045.59</v>
      </c>
      <c r="AD28" s="794">
        <v>154752.22</v>
      </c>
      <c r="AE28" s="794">
        <v>148646.49</v>
      </c>
      <c r="AF28" s="794">
        <v>166353.12</v>
      </c>
      <c r="AG28" s="796"/>
      <c r="AH28" s="796"/>
      <c r="AI28" s="796"/>
      <c r="AJ28" s="796"/>
    </row>
    <row r="29" spans="1:36" s="797" customFormat="1">
      <c r="A29" s="790">
        <v>27</v>
      </c>
      <c r="B29" s="794">
        <v>36503.269999999997</v>
      </c>
      <c r="C29" s="794">
        <v>41322.68</v>
      </c>
      <c r="D29" s="794">
        <v>44443.7</v>
      </c>
      <c r="E29" s="794">
        <v>48198.63</v>
      </c>
      <c r="F29" s="794">
        <v>46835.33</v>
      </c>
      <c r="G29" s="794">
        <v>53517.97</v>
      </c>
      <c r="H29" s="794">
        <v>58719.68</v>
      </c>
      <c r="I29" s="794">
        <v>63757.64</v>
      </c>
      <c r="J29" s="794">
        <v>55401.32</v>
      </c>
      <c r="K29" s="794">
        <v>62276.01</v>
      </c>
      <c r="L29" s="795">
        <v>57920.95</v>
      </c>
      <c r="M29" s="794">
        <v>62706.52</v>
      </c>
      <c r="N29" s="794">
        <v>63122.66</v>
      </c>
      <c r="O29" s="794">
        <v>67908.23</v>
      </c>
      <c r="P29" s="794">
        <v>69657.95</v>
      </c>
      <c r="Q29" s="794">
        <v>69830.91</v>
      </c>
      <c r="R29" s="794">
        <v>81288.73</v>
      </c>
      <c r="S29" s="794">
        <v>82668.009999999995</v>
      </c>
      <c r="T29" s="794">
        <v>91517.81</v>
      </c>
      <c r="U29" s="794">
        <v>87869.72</v>
      </c>
      <c r="V29" s="794">
        <v>96719.52</v>
      </c>
      <c r="W29" s="794">
        <v>100310.16</v>
      </c>
      <c r="X29" s="794">
        <v>101858.19</v>
      </c>
      <c r="Y29" s="794">
        <v>106611.08</v>
      </c>
      <c r="Z29" s="794">
        <v>117073.45</v>
      </c>
      <c r="AA29" s="794">
        <v>130597.9</v>
      </c>
      <c r="AB29" s="794">
        <v>135497.54</v>
      </c>
      <c r="AC29" s="794">
        <v>137045.59</v>
      </c>
      <c r="AD29" s="794">
        <v>154752.22</v>
      </c>
      <c r="AE29" s="794">
        <v>148646.49</v>
      </c>
      <c r="AF29" s="794">
        <v>166353.12</v>
      </c>
      <c r="AG29" s="796"/>
      <c r="AH29" s="796"/>
      <c r="AI29" s="796"/>
      <c r="AJ29" s="796"/>
    </row>
    <row r="30" spans="1:36" s="797" customFormat="1">
      <c r="A30" s="790">
        <v>28</v>
      </c>
      <c r="B30" s="794">
        <v>36503.269999999997</v>
      </c>
      <c r="C30" s="794">
        <v>41322.68</v>
      </c>
      <c r="D30" s="794">
        <v>44443.7</v>
      </c>
      <c r="E30" s="794">
        <v>48198.63</v>
      </c>
      <c r="F30" s="794">
        <v>46835.33</v>
      </c>
      <c r="G30" s="794">
        <v>53517.97</v>
      </c>
      <c r="H30" s="794">
        <v>58719.68</v>
      </c>
      <c r="I30" s="794">
        <v>63757.64</v>
      </c>
      <c r="J30" s="794">
        <v>55401.32</v>
      </c>
      <c r="K30" s="794">
        <v>62276.01</v>
      </c>
      <c r="L30" s="795">
        <v>57920.95</v>
      </c>
      <c r="M30" s="794">
        <v>62706.52</v>
      </c>
      <c r="N30" s="794">
        <v>63122.66</v>
      </c>
      <c r="O30" s="794">
        <v>67908.23</v>
      </c>
      <c r="P30" s="794">
        <v>69657.95</v>
      </c>
      <c r="Q30" s="794">
        <v>69830.91</v>
      </c>
      <c r="R30" s="794">
        <v>81288.73</v>
      </c>
      <c r="S30" s="794">
        <v>82668.009999999995</v>
      </c>
      <c r="T30" s="794">
        <v>91517.81</v>
      </c>
      <c r="U30" s="794">
        <v>87869.72</v>
      </c>
      <c r="V30" s="794">
        <v>96719.52</v>
      </c>
      <c r="W30" s="794">
        <v>100310.16</v>
      </c>
      <c r="X30" s="794">
        <v>101858.19</v>
      </c>
      <c r="Y30" s="794">
        <v>106611.08</v>
      </c>
      <c r="Z30" s="794">
        <v>117073.45</v>
      </c>
      <c r="AA30" s="794">
        <v>130597.9</v>
      </c>
      <c r="AB30" s="794">
        <v>135497.54</v>
      </c>
      <c r="AC30" s="794">
        <v>137045.59</v>
      </c>
      <c r="AD30" s="794">
        <v>154752.22</v>
      </c>
      <c r="AE30" s="794">
        <v>148646.49</v>
      </c>
      <c r="AF30" s="794">
        <v>166353.12</v>
      </c>
      <c r="AG30" s="796"/>
      <c r="AH30" s="796"/>
      <c r="AI30" s="796"/>
      <c r="AJ30" s="796"/>
    </row>
    <row r="31" spans="1:36" s="797" customFormat="1">
      <c r="A31" s="790">
        <v>29</v>
      </c>
      <c r="B31" s="794">
        <v>37375.800000000003</v>
      </c>
      <c r="C31" s="794">
        <v>42195.21</v>
      </c>
      <c r="D31" s="794">
        <v>45316.24</v>
      </c>
      <c r="E31" s="794">
        <v>49071.17</v>
      </c>
      <c r="F31" s="794">
        <v>48132.84</v>
      </c>
      <c r="G31" s="794">
        <v>54815.48</v>
      </c>
      <c r="H31" s="794">
        <v>60017.19</v>
      </c>
      <c r="I31" s="794">
        <v>65055.16</v>
      </c>
      <c r="J31" s="794">
        <v>56625.39</v>
      </c>
      <c r="K31" s="794">
        <v>63500.07</v>
      </c>
      <c r="L31" s="795">
        <v>59145.01</v>
      </c>
      <c r="M31" s="794">
        <v>63930.59</v>
      </c>
      <c r="N31" s="794">
        <v>64346.73</v>
      </c>
      <c r="O31" s="794">
        <v>69132.3</v>
      </c>
      <c r="P31" s="794">
        <v>70882.009999999995</v>
      </c>
      <c r="Q31" s="794">
        <v>69830.91</v>
      </c>
      <c r="R31" s="794">
        <v>81288.73</v>
      </c>
      <c r="S31" s="794">
        <v>82668.009999999995</v>
      </c>
      <c r="T31" s="794">
        <v>91517.81</v>
      </c>
      <c r="U31" s="794">
        <v>87869.72</v>
      </c>
      <c r="V31" s="794">
        <v>96719.52</v>
      </c>
      <c r="W31" s="794">
        <v>100310.16</v>
      </c>
      <c r="X31" s="794">
        <v>101858.19</v>
      </c>
      <c r="Y31" s="794">
        <v>106611.08</v>
      </c>
      <c r="Z31" s="794">
        <v>117073.45</v>
      </c>
      <c r="AA31" s="794">
        <v>130597.9</v>
      </c>
      <c r="AB31" s="794">
        <v>135497.54</v>
      </c>
      <c r="AC31" s="794">
        <v>137045.59</v>
      </c>
      <c r="AD31" s="794">
        <v>154752.22</v>
      </c>
      <c r="AE31" s="794">
        <v>148646.49</v>
      </c>
      <c r="AF31" s="794">
        <v>166353.12</v>
      </c>
      <c r="AG31" s="796"/>
      <c r="AH31" s="796"/>
      <c r="AI31" s="796"/>
      <c r="AJ31" s="796"/>
    </row>
    <row r="32" spans="1:36" s="797" customFormat="1">
      <c r="A32" s="790">
        <v>30</v>
      </c>
      <c r="B32" s="794">
        <v>37896.769999999997</v>
      </c>
      <c r="C32" s="794">
        <v>42716.17</v>
      </c>
      <c r="D32" s="794">
        <v>45837.2</v>
      </c>
      <c r="E32" s="794">
        <v>49592.13</v>
      </c>
      <c r="F32" s="794">
        <v>48653.8</v>
      </c>
      <c r="G32" s="794">
        <v>55336.44</v>
      </c>
      <c r="H32" s="794">
        <v>60538.16</v>
      </c>
      <c r="I32" s="794">
        <v>65576.12</v>
      </c>
      <c r="J32" s="794">
        <v>57146.35</v>
      </c>
      <c r="K32" s="794">
        <v>64021.04</v>
      </c>
      <c r="L32" s="795">
        <v>59665.98</v>
      </c>
      <c r="M32" s="794">
        <v>64451.55</v>
      </c>
      <c r="N32" s="794">
        <v>64867.69</v>
      </c>
      <c r="O32" s="794">
        <v>69653.259999999995</v>
      </c>
      <c r="P32" s="794">
        <v>71402.97</v>
      </c>
      <c r="Q32" s="794">
        <v>70351.87</v>
      </c>
      <c r="R32" s="794">
        <v>81809.69</v>
      </c>
      <c r="S32" s="794">
        <v>83188.97</v>
      </c>
      <c r="T32" s="794">
        <v>92038.77</v>
      </c>
      <c r="U32" s="794">
        <v>88390.69</v>
      </c>
      <c r="V32" s="794">
        <v>97240.48</v>
      </c>
      <c r="W32" s="794">
        <v>100831.12</v>
      </c>
      <c r="X32" s="794">
        <v>102379.15</v>
      </c>
      <c r="Y32" s="794">
        <v>107132.04</v>
      </c>
      <c r="Z32" s="794">
        <v>117594.41</v>
      </c>
      <c r="AA32" s="794">
        <v>131118.87</v>
      </c>
      <c r="AB32" s="794">
        <v>136018.5</v>
      </c>
      <c r="AC32" s="794">
        <v>137566.54999999999</v>
      </c>
      <c r="AD32" s="794">
        <v>155273.18</v>
      </c>
      <c r="AE32" s="794">
        <v>149167.46</v>
      </c>
      <c r="AF32" s="794">
        <v>166874.09</v>
      </c>
      <c r="AG32" s="796"/>
      <c r="AH32" s="796"/>
      <c r="AI32" s="796"/>
      <c r="AJ32" s="796"/>
    </row>
    <row r="36" spans="2:2">
      <c r="B36" s="799"/>
    </row>
  </sheetData>
  <sheetProtection algorithmName="SHA-512" hashValue="JRjEl6OqGzhtF5mHnaoZJJU/1fxCmj9l4m1bArvSniQZZba9liCw7MAjsqSNiuJTOGgr+rFM1iDQ64gWgP3GeA==" saltValue="k1rQtH50xEYdvZvKi9sLAQ==" spinCount="100000" sheet="1" objects="1" scenarios="1" formatColumns="0" formatRows="0"/>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F39E8-96BE-48F5-B7D3-DC2898E5BDC6}">
  <dimension ref="A1:AJ36"/>
  <sheetViews>
    <sheetView workbookViewId="0">
      <selection activeCell="W14" sqref="W14"/>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395</v>
      </c>
      <c r="C1" s="790" t="s">
        <v>396</v>
      </c>
      <c r="D1" s="790" t="s">
        <v>397</v>
      </c>
      <c r="E1" s="790" t="s">
        <v>398</v>
      </c>
      <c r="F1" s="790" t="s">
        <v>399</v>
      </c>
      <c r="G1" s="790" t="s">
        <v>400</v>
      </c>
      <c r="H1" s="790" t="s">
        <v>401</v>
      </c>
      <c r="I1" s="790" t="s">
        <v>402</v>
      </c>
      <c r="J1" s="790" t="s">
        <v>403</v>
      </c>
      <c r="K1" s="790" t="s">
        <v>404</v>
      </c>
      <c r="L1" s="790" t="s">
        <v>405</v>
      </c>
      <c r="M1" s="790" t="s">
        <v>406</v>
      </c>
      <c r="N1" s="790" t="s">
        <v>407</v>
      </c>
      <c r="O1" s="790" t="s">
        <v>408</v>
      </c>
      <c r="P1" s="790" t="s">
        <v>409</v>
      </c>
      <c r="Q1" s="790" t="s">
        <v>410</v>
      </c>
      <c r="R1" s="791" t="s">
        <v>411</v>
      </c>
      <c r="S1" s="790" t="s">
        <v>412</v>
      </c>
      <c r="T1" s="791" t="s">
        <v>413</v>
      </c>
      <c r="U1" s="790" t="s">
        <v>414</v>
      </c>
      <c r="V1" s="791" t="s">
        <v>415</v>
      </c>
      <c r="W1" s="790" t="s">
        <v>416</v>
      </c>
      <c r="X1" s="790" t="s">
        <v>417</v>
      </c>
      <c r="Y1" s="790" t="s">
        <v>418</v>
      </c>
      <c r="Z1" s="790" t="s">
        <v>419</v>
      </c>
      <c r="AA1" s="790" t="s">
        <v>420</v>
      </c>
      <c r="AB1" s="790" t="s">
        <v>421</v>
      </c>
      <c r="AC1" s="790" t="s">
        <v>422</v>
      </c>
      <c r="AD1" s="790" t="s">
        <v>423</v>
      </c>
      <c r="AE1" s="790" t="s">
        <v>424</v>
      </c>
      <c r="AF1" s="790" t="s">
        <v>425</v>
      </c>
      <c r="AG1" s="792"/>
      <c r="AH1" s="792"/>
      <c r="AI1" s="792"/>
      <c r="AJ1" s="792"/>
    </row>
    <row r="2" spans="1:36" s="797" customFormat="1">
      <c r="A2" s="790">
        <v>0</v>
      </c>
      <c r="B2" s="804">
        <v>27043.73</v>
      </c>
      <c r="C2" s="804">
        <v>31506.17</v>
      </c>
      <c r="D2" s="805">
        <v>34566.019999999997</v>
      </c>
      <c r="E2" s="794">
        <v>38247.35</v>
      </c>
      <c r="F2" s="804">
        <v>27882.15</v>
      </c>
      <c r="G2" s="805">
        <v>34433.800000000003</v>
      </c>
      <c r="H2" s="794">
        <v>39533.550000000003</v>
      </c>
      <c r="I2" s="794">
        <v>44472.76</v>
      </c>
      <c r="J2" s="805">
        <v>36993.14</v>
      </c>
      <c r="K2" s="794">
        <v>43733.07</v>
      </c>
      <c r="L2" s="795">
        <v>39463.379999999997</v>
      </c>
      <c r="M2" s="794">
        <v>44155.15</v>
      </c>
      <c r="N2" s="794">
        <v>44563.13</v>
      </c>
      <c r="O2" s="794">
        <v>49254.9</v>
      </c>
      <c r="P2" s="794">
        <v>50970.31</v>
      </c>
      <c r="Q2" s="794">
        <v>43067.14</v>
      </c>
      <c r="R2" s="794">
        <v>54300.36</v>
      </c>
      <c r="S2" s="794">
        <v>52031.99</v>
      </c>
      <c r="T2" s="794">
        <v>64328.94</v>
      </c>
      <c r="U2" s="794">
        <v>57131.74</v>
      </c>
      <c r="V2" s="794">
        <v>69428.69</v>
      </c>
      <c r="W2" s="794">
        <v>66774.58</v>
      </c>
      <c r="X2" s="794">
        <v>68292.259999999995</v>
      </c>
      <c r="Y2" s="794">
        <v>72951.98</v>
      </c>
      <c r="Z2" s="794">
        <v>83209.279999999999</v>
      </c>
      <c r="AA2" s="794">
        <v>96468.63</v>
      </c>
      <c r="AB2" s="794">
        <v>94175.21</v>
      </c>
      <c r="AC2" s="794">
        <v>95692.91</v>
      </c>
      <c r="AD2" s="794">
        <v>113052.46</v>
      </c>
      <c r="AE2" s="794">
        <v>107066.42</v>
      </c>
      <c r="AF2" s="794">
        <v>124425.96</v>
      </c>
      <c r="AG2" s="796"/>
      <c r="AH2" s="796"/>
      <c r="AI2" s="796"/>
      <c r="AJ2" s="796"/>
    </row>
    <row r="3" spans="1:36" s="797" customFormat="1">
      <c r="A3" s="790">
        <v>1</v>
      </c>
      <c r="B3" s="804">
        <v>27274.18</v>
      </c>
      <c r="C3" s="804">
        <v>31791.94</v>
      </c>
      <c r="D3" s="805">
        <v>34851.79</v>
      </c>
      <c r="E3" s="794">
        <v>38533.120000000003</v>
      </c>
      <c r="F3" s="804">
        <v>28427.43</v>
      </c>
      <c r="G3" s="805">
        <v>34979.08</v>
      </c>
      <c r="H3" s="794">
        <v>40078.83</v>
      </c>
      <c r="I3" s="794">
        <v>45018.04</v>
      </c>
      <c r="J3" s="806">
        <v>37507.56</v>
      </c>
      <c r="K3" s="794">
        <v>44247.49</v>
      </c>
      <c r="L3" s="795">
        <v>39977.800000000003</v>
      </c>
      <c r="M3" s="794">
        <v>44669.57</v>
      </c>
      <c r="N3" s="794">
        <v>45077.55</v>
      </c>
      <c r="O3" s="794">
        <v>49769.32</v>
      </c>
      <c r="P3" s="794">
        <v>51484.73</v>
      </c>
      <c r="Q3" s="794">
        <v>44339.23</v>
      </c>
      <c r="R3" s="794">
        <v>55572.44</v>
      </c>
      <c r="S3" s="794">
        <v>53304.08</v>
      </c>
      <c r="T3" s="794">
        <v>65601.02</v>
      </c>
      <c r="U3" s="794">
        <v>58403.83</v>
      </c>
      <c r="V3" s="794">
        <v>70700.77</v>
      </c>
      <c r="W3" s="794">
        <v>68046.66</v>
      </c>
      <c r="X3" s="794">
        <v>69564.34</v>
      </c>
      <c r="Y3" s="794">
        <v>74224.070000000007</v>
      </c>
      <c r="Z3" s="794">
        <v>84481.36</v>
      </c>
      <c r="AA3" s="794">
        <v>97740.71</v>
      </c>
      <c r="AB3" s="794">
        <v>95447.29</v>
      </c>
      <c r="AC3" s="794">
        <v>96964.99</v>
      </c>
      <c r="AD3" s="794">
        <v>114324.54</v>
      </c>
      <c r="AE3" s="794">
        <v>108338.5</v>
      </c>
      <c r="AF3" s="794">
        <v>125698.05</v>
      </c>
      <c r="AG3" s="796"/>
      <c r="AH3" s="796"/>
      <c r="AI3" s="796"/>
      <c r="AJ3" s="796"/>
    </row>
    <row r="4" spans="1:36" s="797" customFormat="1">
      <c r="A4" s="790">
        <v>2</v>
      </c>
      <c r="B4" s="804">
        <v>27504.62</v>
      </c>
      <c r="C4" s="804">
        <v>32077.71</v>
      </c>
      <c r="D4" s="805">
        <v>35137.56</v>
      </c>
      <c r="E4" s="794">
        <v>38818.89</v>
      </c>
      <c r="F4" s="804">
        <v>28972.720000000001</v>
      </c>
      <c r="G4" s="805">
        <v>35524.370000000003</v>
      </c>
      <c r="H4" s="794">
        <v>40624.120000000003</v>
      </c>
      <c r="I4" s="794">
        <v>45563.33</v>
      </c>
      <c r="J4" s="806">
        <v>38021.980000000003</v>
      </c>
      <c r="K4" s="794">
        <v>44761.91</v>
      </c>
      <c r="L4" s="795">
        <v>40492.22</v>
      </c>
      <c r="M4" s="794">
        <v>45183.99</v>
      </c>
      <c r="N4" s="794">
        <v>45591.97</v>
      </c>
      <c r="O4" s="794">
        <v>50283.74</v>
      </c>
      <c r="P4" s="794">
        <v>51999.15</v>
      </c>
      <c r="Q4" s="794">
        <v>45611.31</v>
      </c>
      <c r="R4" s="794">
        <v>56844.53</v>
      </c>
      <c r="S4" s="794">
        <v>54576.160000000003</v>
      </c>
      <c r="T4" s="794">
        <v>66873.100000000006</v>
      </c>
      <c r="U4" s="794">
        <v>59675.91</v>
      </c>
      <c r="V4" s="794">
        <v>71972.850000000006</v>
      </c>
      <c r="W4" s="794">
        <v>69318.740000000005</v>
      </c>
      <c r="X4" s="794">
        <v>70836.429999999993</v>
      </c>
      <c r="Y4" s="794">
        <v>75496.149999999994</v>
      </c>
      <c r="Z4" s="794">
        <v>85753.44</v>
      </c>
      <c r="AA4" s="794">
        <v>99012.79</v>
      </c>
      <c r="AB4" s="794">
        <v>96719.37</v>
      </c>
      <c r="AC4" s="794">
        <v>98237.08</v>
      </c>
      <c r="AD4" s="794">
        <v>115596.62</v>
      </c>
      <c r="AE4" s="794">
        <v>109610.58</v>
      </c>
      <c r="AF4" s="794">
        <v>126970.13</v>
      </c>
      <c r="AG4" s="796"/>
      <c r="AH4" s="796"/>
      <c r="AI4" s="796"/>
      <c r="AJ4" s="796"/>
    </row>
    <row r="5" spans="1:36" s="797" customFormat="1">
      <c r="A5" s="790">
        <v>3</v>
      </c>
      <c r="B5" s="804">
        <v>27735.07</v>
      </c>
      <c r="C5" s="804">
        <v>32363.48</v>
      </c>
      <c r="D5" s="805">
        <v>35423.33</v>
      </c>
      <c r="E5" s="794">
        <v>39104.660000000003</v>
      </c>
      <c r="F5" s="804">
        <v>29518.01</v>
      </c>
      <c r="G5" s="805">
        <v>36069.65</v>
      </c>
      <c r="H5" s="794">
        <v>41169.4</v>
      </c>
      <c r="I5" s="794">
        <v>46108.61</v>
      </c>
      <c r="J5" s="794">
        <v>38536.400000000001</v>
      </c>
      <c r="K5" s="794">
        <v>45276.34</v>
      </c>
      <c r="L5" s="795">
        <v>41006.639999999999</v>
      </c>
      <c r="M5" s="794">
        <v>45698.41</v>
      </c>
      <c r="N5" s="794">
        <v>46106.39</v>
      </c>
      <c r="O5" s="794">
        <v>50798.16</v>
      </c>
      <c r="P5" s="794">
        <v>52513.57</v>
      </c>
      <c r="Q5" s="794">
        <v>46883.39</v>
      </c>
      <c r="R5" s="794">
        <v>58116.61</v>
      </c>
      <c r="S5" s="794">
        <v>55848.24</v>
      </c>
      <c r="T5" s="794">
        <v>68145.179999999993</v>
      </c>
      <c r="U5" s="794">
        <v>60947.99</v>
      </c>
      <c r="V5" s="794">
        <v>73244.929999999993</v>
      </c>
      <c r="W5" s="794">
        <v>70590.820000000007</v>
      </c>
      <c r="X5" s="794">
        <v>72108.509999999995</v>
      </c>
      <c r="Y5" s="794">
        <v>76768.23</v>
      </c>
      <c r="Z5" s="794">
        <v>87025.52</v>
      </c>
      <c r="AA5" s="794">
        <v>100284.87</v>
      </c>
      <c r="AB5" s="794">
        <v>97991.45</v>
      </c>
      <c r="AC5" s="794">
        <v>99509.16</v>
      </c>
      <c r="AD5" s="794">
        <v>116868.71</v>
      </c>
      <c r="AE5" s="794">
        <v>110882.66</v>
      </c>
      <c r="AF5" s="794">
        <v>128242.21</v>
      </c>
      <c r="AG5" s="796"/>
      <c r="AH5" s="796"/>
      <c r="AI5" s="796"/>
      <c r="AJ5" s="796"/>
    </row>
    <row r="6" spans="1:36" s="797" customFormat="1">
      <c r="A6" s="790">
        <v>4</v>
      </c>
      <c r="B6" s="804">
        <v>27735.07</v>
      </c>
      <c r="C6" s="804">
        <v>32363.48</v>
      </c>
      <c r="D6" s="805">
        <v>35423.33</v>
      </c>
      <c r="E6" s="794">
        <v>39104.660000000003</v>
      </c>
      <c r="F6" s="804">
        <v>29518.01</v>
      </c>
      <c r="G6" s="805">
        <v>36069.65</v>
      </c>
      <c r="H6" s="794">
        <v>41169.4</v>
      </c>
      <c r="I6" s="794">
        <v>46108.61</v>
      </c>
      <c r="J6" s="794">
        <v>38536.400000000001</v>
      </c>
      <c r="K6" s="794">
        <v>45276.34</v>
      </c>
      <c r="L6" s="795">
        <v>41006.639999999999</v>
      </c>
      <c r="M6" s="794">
        <v>45698.41</v>
      </c>
      <c r="N6" s="794">
        <v>46106.39</v>
      </c>
      <c r="O6" s="794">
        <v>50798.16</v>
      </c>
      <c r="P6" s="794">
        <v>52513.57</v>
      </c>
      <c r="Q6" s="794">
        <v>46883.39</v>
      </c>
      <c r="R6" s="794">
        <v>58116.61</v>
      </c>
      <c r="S6" s="794">
        <v>55848.24</v>
      </c>
      <c r="T6" s="794">
        <v>68145.179999999993</v>
      </c>
      <c r="U6" s="794">
        <v>60947.99</v>
      </c>
      <c r="V6" s="794">
        <v>73244.929999999993</v>
      </c>
      <c r="W6" s="794">
        <v>70590.820000000007</v>
      </c>
      <c r="X6" s="794">
        <v>72108.509999999995</v>
      </c>
      <c r="Y6" s="794">
        <v>76768.23</v>
      </c>
      <c r="Z6" s="794">
        <v>87025.52</v>
      </c>
      <c r="AA6" s="794">
        <v>100284.87</v>
      </c>
      <c r="AB6" s="794">
        <v>97991.45</v>
      </c>
      <c r="AC6" s="794">
        <v>99509.16</v>
      </c>
      <c r="AD6" s="794">
        <v>116868.71</v>
      </c>
      <c r="AE6" s="794">
        <v>110882.66</v>
      </c>
      <c r="AF6" s="794">
        <v>128242.21</v>
      </c>
      <c r="AG6" s="796"/>
      <c r="AH6" s="796"/>
      <c r="AI6" s="796"/>
      <c r="AJ6" s="796"/>
    </row>
    <row r="7" spans="1:36" s="797" customFormat="1">
      <c r="A7" s="790">
        <v>5</v>
      </c>
      <c r="B7" s="804">
        <v>27853.73</v>
      </c>
      <c r="C7" s="804">
        <v>32760.59</v>
      </c>
      <c r="D7" s="805">
        <v>35820.44</v>
      </c>
      <c r="E7" s="794">
        <v>39501.769999999997</v>
      </c>
      <c r="F7" s="804">
        <v>30063.29</v>
      </c>
      <c r="G7" s="805">
        <v>36614.94</v>
      </c>
      <c r="H7" s="794">
        <v>41714.69</v>
      </c>
      <c r="I7" s="794">
        <v>46653.9</v>
      </c>
      <c r="J7" s="794">
        <v>39133.26</v>
      </c>
      <c r="K7" s="794">
        <v>45873.19</v>
      </c>
      <c r="L7" s="795">
        <v>41603.5</v>
      </c>
      <c r="M7" s="794">
        <v>46295.27</v>
      </c>
      <c r="N7" s="794">
        <v>46703.25</v>
      </c>
      <c r="O7" s="794">
        <v>51395.02</v>
      </c>
      <c r="P7" s="794">
        <v>53110.43</v>
      </c>
      <c r="Q7" s="794">
        <v>48836.959999999999</v>
      </c>
      <c r="R7" s="794">
        <v>60070.18</v>
      </c>
      <c r="S7" s="794">
        <v>58163.87</v>
      </c>
      <c r="T7" s="794">
        <v>70098.759999999995</v>
      </c>
      <c r="U7" s="794">
        <v>63263.62</v>
      </c>
      <c r="V7" s="794">
        <v>75198.509999999995</v>
      </c>
      <c r="W7" s="794">
        <v>73161.83</v>
      </c>
      <c r="X7" s="794">
        <v>74679.520000000004</v>
      </c>
      <c r="Y7" s="794">
        <v>79339.240000000005</v>
      </c>
      <c r="Z7" s="794">
        <v>89596.53</v>
      </c>
      <c r="AA7" s="794">
        <v>102855.88</v>
      </c>
      <c r="AB7" s="794">
        <v>101272.16</v>
      </c>
      <c r="AC7" s="794">
        <v>102789.87</v>
      </c>
      <c r="AD7" s="794">
        <v>120149.42</v>
      </c>
      <c r="AE7" s="794">
        <v>114163.37</v>
      </c>
      <c r="AF7" s="794">
        <v>131522.92000000001</v>
      </c>
      <c r="AG7" s="796"/>
      <c r="AH7" s="796"/>
      <c r="AI7" s="796"/>
      <c r="AJ7" s="796"/>
    </row>
    <row r="8" spans="1:36" s="797" customFormat="1">
      <c r="A8" s="790">
        <v>6</v>
      </c>
      <c r="B8" s="804">
        <v>28364.48</v>
      </c>
      <c r="C8" s="807">
        <v>33271.339999999997</v>
      </c>
      <c r="D8" s="805">
        <v>36331.19</v>
      </c>
      <c r="E8" s="794">
        <v>40012.519999999997</v>
      </c>
      <c r="F8" s="804">
        <v>30574.04</v>
      </c>
      <c r="G8" s="805">
        <v>37125.69</v>
      </c>
      <c r="H8" s="794">
        <v>42225.440000000002</v>
      </c>
      <c r="I8" s="794">
        <v>47164.65</v>
      </c>
      <c r="J8" s="794">
        <v>39644.01</v>
      </c>
      <c r="K8" s="794">
        <v>46383.94</v>
      </c>
      <c r="L8" s="795">
        <v>42114.25</v>
      </c>
      <c r="M8" s="794">
        <v>46806.02</v>
      </c>
      <c r="N8" s="794">
        <v>47214</v>
      </c>
      <c r="O8" s="794">
        <v>51905.77</v>
      </c>
      <c r="P8" s="794">
        <v>53621.18</v>
      </c>
      <c r="Q8" s="794">
        <v>49347.71</v>
      </c>
      <c r="R8" s="794">
        <v>60580.93</v>
      </c>
      <c r="S8" s="794">
        <v>58674.62</v>
      </c>
      <c r="T8" s="794">
        <v>70609.509999999995</v>
      </c>
      <c r="U8" s="794">
        <v>63774.37</v>
      </c>
      <c r="V8" s="794">
        <v>75709.259999999995</v>
      </c>
      <c r="W8" s="794">
        <v>73672.58</v>
      </c>
      <c r="X8" s="794">
        <v>75190.27</v>
      </c>
      <c r="Y8" s="794">
        <v>79849.990000000005</v>
      </c>
      <c r="Z8" s="794">
        <v>90107.28</v>
      </c>
      <c r="AA8" s="794">
        <v>103366.63</v>
      </c>
      <c r="AB8" s="794">
        <v>101782.91</v>
      </c>
      <c r="AC8" s="794">
        <v>103300.62</v>
      </c>
      <c r="AD8" s="794">
        <v>120660.17</v>
      </c>
      <c r="AE8" s="794">
        <v>114674.12</v>
      </c>
      <c r="AF8" s="794">
        <v>132033.67000000001</v>
      </c>
      <c r="AG8" s="796"/>
      <c r="AH8" s="796"/>
      <c r="AI8" s="796"/>
      <c r="AJ8" s="796"/>
    </row>
    <row r="9" spans="1:36" s="797" customFormat="1">
      <c r="A9" s="790">
        <v>7</v>
      </c>
      <c r="B9" s="804">
        <v>28483.14</v>
      </c>
      <c r="C9" s="805">
        <v>33668.449999999997</v>
      </c>
      <c r="D9" s="805">
        <v>36728.300000000003</v>
      </c>
      <c r="E9" s="794">
        <v>40409.620000000003</v>
      </c>
      <c r="F9" s="804">
        <v>31300.94</v>
      </c>
      <c r="G9" s="806">
        <v>37852.589999999997</v>
      </c>
      <c r="H9" s="794">
        <v>42952.34</v>
      </c>
      <c r="I9" s="794">
        <v>47891.55</v>
      </c>
      <c r="J9" s="794">
        <v>40439.629999999997</v>
      </c>
      <c r="K9" s="794">
        <v>47179.56</v>
      </c>
      <c r="L9" s="795">
        <v>42909.87</v>
      </c>
      <c r="M9" s="794">
        <v>47601.64</v>
      </c>
      <c r="N9" s="794">
        <v>48009.62</v>
      </c>
      <c r="O9" s="794">
        <v>52701.39</v>
      </c>
      <c r="P9" s="794">
        <v>54416.800000000003</v>
      </c>
      <c r="Q9" s="794">
        <v>51301.279999999999</v>
      </c>
      <c r="R9" s="794">
        <v>62534.5</v>
      </c>
      <c r="S9" s="794">
        <v>60990.26</v>
      </c>
      <c r="T9" s="794">
        <v>72563.08</v>
      </c>
      <c r="U9" s="794">
        <v>66090.009999999995</v>
      </c>
      <c r="V9" s="794">
        <v>77662.83</v>
      </c>
      <c r="W9" s="794">
        <v>76243.59</v>
      </c>
      <c r="X9" s="794">
        <v>77761.27</v>
      </c>
      <c r="Y9" s="794">
        <v>82421</v>
      </c>
      <c r="Z9" s="794">
        <v>92678.29</v>
      </c>
      <c r="AA9" s="794">
        <v>105937.64</v>
      </c>
      <c r="AB9" s="794">
        <v>105063.62</v>
      </c>
      <c r="AC9" s="794">
        <v>106581.33</v>
      </c>
      <c r="AD9" s="794">
        <v>123940.88</v>
      </c>
      <c r="AE9" s="794">
        <v>117954.83</v>
      </c>
      <c r="AF9" s="794">
        <v>135314.38</v>
      </c>
      <c r="AG9" s="796"/>
      <c r="AH9" s="796"/>
      <c r="AI9" s="796"/>
      <c r="AJ9" s="796"/>
    </row>
    <row r="10" spans="1:36" s="797" customFormat="1">
      <c r="A10" s="790">
        <v>8</v>
      </c>
      <c r="B10" s="804">
        <v>28483.14</v>
      </c>
      <c r="C10" s="805">
        <v>33668.449999999997</v>
      </c>
      <c r="D10" s="805">
        <v>36728.300000000003</v>
      </c>
      <c r="E10" s="794">
        <v>40409.620000000003</v>
      </c>
      <c r="F10" s="804">
        <v>31300.94</v>
      </c>
      <c r="G10" s="806">
        <v>37852.589999999997</v>
      </c>
      <c r="H10" s="794">
        <v>42952.34</v>
      </c>
      <c r="I10" s="794">
        <v>47891.55</v>
      </c>
      <c r="J10" s="794">
        <v>40439.629999999997</v>
      </c>
      <c r="K10" s="794">
        <v>47179.56</v>
      </c>
      <c r="L10" s="795">
        <v>42909.87</v>
      </c>
      <c r="M10" s="794">
        <v>47601.64</v>
      </c>
      <c r="N10" s="794">
        <v>48009.62</v>
      </c>
      <c r="O10" s="794">
        <v>52701.39</v>
      </c>
      <c r="P10" s="794">
        <v>54416.800000000003</v>
      </c>
      <c r="Q10" s="794">
        <v>51301.279999999999</v>
      </c>
      <c r="R10" s="794">
        <v>62534.5</v>
      </c>
      <c r="S10" s="794">
        <v>60990.26</v>
      </c>
      <c r="T10" s="794">
        <v>72563.08</v>
      </c>
      <c r="U10" s="794">
        <v>66090.009999999995</v>
      </c>
      <c r="V10" s="794">
        <v>77662.83</v>
      </c>
      <c r="W10" s="794">
        <v>76243.59</v>
      </c>
      <c r="X10" s="794">
        <v>77761.27</v>
      </c>
      <c r="Y10" s="794">
        <v>82421</v>
      </c>
      <c r="Z10" s="794">
        <v>92678.29</v>
      </c>
      <c r="AA10" s="794">
        <v>105937.64</v>
      </c>
      <c r="AB10" s="794">
        <v>105063.62</v>
      </c>
      <c r="AC10" s="794">
        <v>106581.33</v>
      </c>
      <c r="AD10" s="794">
        <v>123940.88</v>
      </c>
      <c r="AE10" s="794">
        <v>117954.83</v>
      </c>
      <c r="AF10" s="794">
        <v>135314.38</v>
      </c>
      <c r="AG10" s="796"/>
      <c r="AH10" s="796"/>
      <c r="AI10" s="796"/>
      <c r="AJ10" s="796"/>
    </row>
    <row r="11" spans="1:36" s="797" customFormat="1">
      <c r="A11" s="790">
        <v>9</v>
      </c>
      <c r="B11" s="804">
        <v>28606.35</v>
      </c>
      <c r="C11" s="805">
        <v>34065.550000000003</v>
      </c>
      <c r="D11" s="805">
        <v>37125.4</v>
      </c>
      <c r="E11" s="794">
        <v>40806.730000000003</v>
      </c>
      <c r="F11" s="804">
        <v>32754.65</v>
      </c>
      <c r="G11" s="794">
        <v>39306.300000000003</v>
      </c>
      <c r="H11" s="794">
        <v>44406.05</v>
      </c>
      <c r="I11" s="794">
        <v>49345.26</v>
      </c>
      <c r="J11" s="794">
        <v>41811.08</v>
      </c>
      <c r="K11" s="794">
        <v>48551.01</v>
      </c>
      <c r="L11" s="795">
        <v>44281.31</v>
      </c>
      <c r="M11" s="794">
        <v>48973.08</v>
      </c>
      <c r="N11" s="794">
        <v>49381.06</v>
      </c>
      <c r="O11" s="794">
        <v>54072.83</v>
      </c>
      <c r="P11" s="794">
        <v>55788.25</v>
      </c>
      <c r="Q11" s="794">
        <v>53254.85</v>
      </c>
      <c r="R11" s="794">
        <v>64488.07</v>
      </c>
      <c r="S11" s="794">
        <v>63305.89</v>
      </c>
      <c r="T11" s="794">
        <v>74516.649999999994</v>
      </c>
      <c r="U11" s="794">
        <v>68405.64</v>
      </c>
      <c r="V11" s="794">
        <v>79616.399999999994</v>
      </c>
      <c r="W11" s="794">
        <v>78814.600000000006</v>
      </c>
      <c r="X11" s="794">
        <v>80332.28</v>
      </c>
      <c r="Y11" s="794">
        <v>84992.01</v>
      </c>
      <c r="Z11" s="794">
        <v>95249.3</v>
      </c>
      <c r="AA11" s="794">
        <v>108508.65</v>
      </c>
      <c r="AB11" s="794">
        <v>108344.33</v>
      </c>
      <c r="AC11" s="794">
        <v>109862.04</v>
      </c>
      <c r="AD11" s="794">
        <v>127221.59</v>
      </c>
      <c r="AE11" s="794">
        <v>121235.54</v>
      </c>
      <c r="AF11" s="794">
        <v>138595.09</v>
      </c>
      <c r="AG11" s="796"/>
      <c r="AH11" s="796"/>
      <c r="AI11" s="796"/>
      <c r="AJ11" s="796"/>
    </row>
    <row r="12" spans="1:36" s="797" customFormat="1">
      <c r="A12" s="790">
        <v>10</v>
      </c>
      <c r="B12" s="804">
        <v>28606.35</v>
      </c>
      <c r="C12" s="805">
        <v>34065.550000000003</v>
      </c>
      <c r="D12" s="805">
        <v>37125.4</v>
      </c>
      <c r="E12" s="794">
        <v>40806.730000000003</v>
      </c>
      <c r="F12" s="804">
        <v>32754.65</v>
      </c>
      <c r="G12" s="794">
        <v>39306.300000000003</v>
      </c>
      <c r="H12" s="794">
        <v>44406.05</v>
      </c>
      <c r="I12" s="794">
        <v>49345.26</v>
      </c>
      <c r="J12" s="794">
        <v>41811.08</v>
      </c>
      <c r="K12" s="794">
        <v>48551.01</v>
      </c>
      <c r="L12" s="795">
        <v>44281.31</v>
      </c>
      <c r="M12" s="794">
        <v>48973.08</v>
      </c>
      <c r="N12" s="794">
        <v>49381.06</v>
      </c>
      <c r="O12" s="794">
        <v>54072.83</v>
      </c>
      <c r="P12" s="794">
        <v>55788.25</v>
      </c>
      <c r="Q12" s="794">
        <v>53254.85</v>
      </c>
      <c r="R12" s="794">
        <v>64488.07</v>
      </c>
      <c r="S12" s="794">
        <v>63305.89</v>
      </c>
      <c r="T12" s="794">
        <v>74516.649999999994</v>
      </c>
      <c r="U12" s="794">
        <v>68405.64</v>
      </c>
      <c r="V12" s="794">
        <v>79616.399999999994</v>
      </c>
      <c r="W12" s="794">
        <v>78814.600000000006</v>
      </c>
      <c r="X12" s="794">
        <v>80332.28</v>
      </c>
      <c r="Y12" s="794">
        <v>84992.01</v>
      </c>
      <c r="Z12" s="794">
        <v>95249.3</v>
      </c>
      <c r="AA12" s="794">
        <v>108508.65</v>
      </c>
      <c r="AB12" s="794">
        <v>108344.33</v>
      </c>
      <c r="AC12" s="794">
        <v>109862.04</v>
      </c>
      <c r="AD12" s="794">
        <v>127221.59</v>
      </c>
      <c r="AE12" s="794">
        <v>121235.54</v>
      </c>
      <c r="AF12" s="794">
        <v>138595.09</v>
      </c>
      <c r="AG12" s="796"/>
      <c r="AH12" s="796"/>
      <c r="AI12" s="796"/>
      <c r="AJ12" s="796"/>
    </row>
    <row r="13" spans="1:36" s="797" customFormat="1">
      <c r="A13" s="790">
        <v>11</v>
      </c>
      <c r="B13" s="804">
        <v>29003.46</v>
      </c>
      <c r="C13" s="805">
        <v>34462.660000000003</v>
      </c>
      <c r="D13" s="806">
        <v>37522.51</v>
      </c>
      <c r="E13" s="794">
        <v>41203.839999999997</v>
      </c>
      <c r="F13" s="805">
        <v>34208.370000000003</v>
      </c>
      <c r="G13" s="794">
        <v>40760.019999999997</v>
      </c>
      <c r="H13" s="794">
        <v>45859.77</v>
      </c>
      <c r="I13" s="794">
        <v>50798.98</v>
      </c>
      <c r="J13" s="794">
        <v>43182.52</v>
      </c>
      <c r="K13" s="794">
        <v>49922.45</v>
      </c>
      <c r="L13" s="795">
        <v>45652.76</v>
      </c>
      <c r="M13" s="794">
        <v>50344.53</v>
      </c>
      <c r="N13" s="794">
        <v>50752.51</v>
      </c>
      <c r="O13" s="794">
        <v>55444.28</v>
      </c>
      <c r="P13" s="794">
        <v>57159.69</v>
      </c>
      <c r="Q13" s="794">
        <v>55208.42</v>
      </c>
      <c r="R13" s="794">
        <v>66441.64</v>
      </c>
      <c r="S13" s="794">
        <v>65621.52</v>
      </c>
      <c r="T13" s="794">
        <v>76470.22</v>
      </c>
      <c r="U13" s="794">
        <v>70721.27</v>
      </c>
      <c r="V13" s="794">
        <v>81569.97</v>
      </c>
      <c r="W13" s="794">
        <v>81385.600000000006</v>
      </c>
      <c r="X13" s="794">
        <v>82903.289999999994</v>
      </c>
      <c r="Y13" s="794">
        <v>87563.01</v>
      </c>
      <c r="Z13" s="794">
        <v>97820.3</v>
      </c>
      <c r="AA13" s="794">
        <v>111079.65</v>
      </c>
      <c r="AB13" s="794">
        <v>111625.04</v>
      </c>
      <c r="AC13" s="794">
        <v>113142.75</v>
      </c>
      <c r="AD13" s="794">
        <v>130502.3</v>
      </c>
      <c r="AE13" s="794">
        <v>124516.25</v>
      </c>
      <c r="AF13" s="794">
        <v>141875.79999999999</v>
      </c>
      <c r="AG13" s="796"/>
      <c r="AH13" s="796"/>
      <c r="AI13" s="796"/>
      <c r="AJ13" s="796"/>
    </row>
    <row r="14" spans="1:36" s="797" customFormat="1">
      <c r="A14" s="790">
        <v>12</v>
      </c>
      <c r="B14" s="804">
        <v>29514.21</v>
      </c>
      <c r="C14" s="805">
        <v>34973.410000000003</v>
      </c>
      <c r="D14" s="806">
        <v>38033.26</v>
      </c>
      <c r="E14" s="794">
        <v>41714.589999999997</v>
      </c>
      <c r="F14" s="805">
        <v>34719.120000000003</v>
      </c>
      <c r="G14" s="794">
        <v>41270.769999999997</v>
      </c>
      <c r="H14" s="794">
        <v>46370.52</v>
      </c>
      <c r="I14" s="794">
        <v>51309.73</v>
      </c>
      <c r="J14" s="794">
        <v>43693.27</v>
      </c>
      <c r="K14" s="794">
        <v>50433.2</v>
      </c>
      <c r="L14" s="795">
        <v>46163.51</v>
      </c>
      <c r="M14" s="794">
        <v>50855.28</v>
      </c>
      <c r="N14" s="794">
        <v>51263.26</v>
      </c>
      <c r="O14" s="794">
        <v>55955.03</v>
      </c>
      <c r="P14" s="794">
        <v>57670.44</v>
      </c>
      <c r="Q14" s="794">
        <v>55719.17</v>
      </c>
      <c r="R14" s="794">
        <v>66952.39</v>
      </c>
      <c r="S14" s="794">
        <v>66132.27</v>
      </c>
      <c r="T14" s="794">
        <v>76980.97</v>
      </c>
      <c r="U14" s="794">
        <v>71232.02</v>
      </c>
      <c r="V14" s="794">
        <v>82080.72</v>
      </c>
      <c r="W14" s="794">
        <v>81896.350000000006</v>
      </c>
      <c r="X14" s="794">
        <v>83414.039999999994</v>
      </c>
      <c r="Y14" s="794">
        <v>88073.76</v>
      </c>
      <c r="Z14" s="794">
        <v>98331.05</v>
      </c>
      <c r="AA14" s="794">
        <v>111590.39999999999</v>
      </c>
      <c r="AB14" s="794">
        <v>112135.79</v>
      </c>
      <c r="AC14" s="794">
        <v>113653.5</v>
      </c>
      <c r="AD14" s="794">
        <v>131013.05</v>
      </c>
      <c r="AE14" s="794">
        <v>125027</v>
      </c>
      <c r="AF14" s="794">
        <v>142386.54999999999</v>
      </c>
      <c r="AG14" s="796"/>
      <c r="AH14" s="796"/>
      <c r="AI14" s="796"/>
      <c r="AJ14" s="796"/>
    </row>
    <row r="15" spans="1:36" s="797" customFormat="1">
      <c r="A15" s="790">
        <v>13</v>
      </c>
      <c r="B15" s="804">
        <v>29911.32</v>
      </c>
      <c r="C15" s="805">
        <v>35370.519999999997</v>
      </c>
      <c r="D15" s="794">
        <v>38430.370000000003</v>
      </c>
      <c r="E15" s="794">
        <v>42111.7</v>
      </c>
      <c r="F15" s="805">
        <v>35991.199999999997</v>
      </c>
      <c r="G15" s="794">
        <v>42542.85</v>
      </c>
      <c r="H15" s="794">
        <v>47642.6</v>
      </c>
      <c r="I15" s="794">
        <v>52581.81</v>
      </c>
      <c r="J15" s="794">
        <v>44893.34</v>
      </c>
      <c r="K15" s="794">
        <v>51633.279999999999</v>
      </c>
      <c r="L15" s="795">
        <v>47363.58</v>
      </c>
      <c r="M15" s="794">
        <v>52055.35</v>
      </c>
      <c r="N15" s="794">
        <v>52463.33</v>
      </c>
      <c r="O15" s="794">
        <v>57155.1</v>
      </c>
      <c r="P15" s="794">
        <v>58870.51</v>
      </c>
      <c r="Q15" s="794">
        <v>57672.75</v>
      </c>
      <c r="R15" s="794">
        <v>68905.97</v>
      </c>
      <c r="S15" s="794">
        <v>68447.91</v>
      </c>
      <c r="T15" s="794">
        <v>78934.539999999994</v>
      </c>
      <c r="U15" s="794">
        <v>73547.66</v>
      </c>
      <c r="V15" s="794">
        <v>84034.29</v>
      </c>
      <c r="W15" s="794">
        <v>84467.36</v>
      </c>
      <c r="X15" s="794">
        <v>85985.05</v>
      </c>
      <c r="Y15" s="794">
        <v>90644.77</v>
      </c>
      <c r="Z15" s="794">
        <v>100902.06</v>
      </c>
      <c r="AA15" s="794">
        <v>114161.41</v>
      </c>
      <c r="AB15" s="794">
        <v>115416.5</v>
      </c>
      <c r="AC15" s="794">
        <v>116934.21</v>
      </c>
      <c r="AD15" s="794">
        <v>134293.76000000001</v>
      </c>
      <c r="AE15" s="794">
        <v>128307.71</v>
      </c>
      <c r="AF15" s="794">
        <v>145667.26</v>
      </c>
      <c r="AG15" s="796"/>
      <c r="AH15" s="796"/>
      <c r="AI15" s="796"/>
      <c r="AJ15" s="796"/>
    </row>
    <row r="16" spans="1:36" s="797" customFormat="1">
      <c r="A16" s="790">
        <v>14</v>
      </c>
      <c r="B16" s="804">
        <v>29911.32</v>
      </c>
      <c r="C16" s="805">
        <v>35370.519999999997</v>
      </c>
      <c r="D16" s="794">
        <v>38430.370000000003</v>
      </c>
      <c r="E16" s="794">
        <v>42111.7</v>
      </c>
      <c r="F16" s="805">
        <v>35991.199999999997</v>
      </c>
      <c r="G16" s="794">
        <v>42542.85</v>
      </c>
      <c r="H16" s="794">
        <v>47642.6</v>
      </c>
      <c r="I16" s="794">
        <v>52581.81</v>
      </c>
      <c r="J16" s="794">
        <v>44893.34</v>
      </c>
      <c r="K16" s="794">
        <v>51633.279999999999</v>
      </c>
      <c r="L16" s="795">
        <v>47363.58</v>
      </c>
      <c r="M16" s="794">
        <v>52055.35</v>
      </c>
      <c r="N16" s="794">
        <v>52463.33</v>
      </c>
      <c r="O16" s="794">
        <v>57155.1</v>
      </c>
      <c r="P16" s="794">
        <v>58870.51</v>
      </c>
      <c r="Q16" s="794">
        <v>57672.75</v>
      </c>
      <c r="R16" s="794">
        <v>68905.97</v>
      </c>
      <c r="S16" s="794">
        <v>68447.91</v>
      </c>
      <c r="T16" s="794">
        <v>78934.539999999994</v>
      </c>
      <c r="U16" s="794">
        <v>73547.66</v>
      </c>
      <c r="V16" s="794">
        <v>84034.29</v>
      </c>
      <c r="W16" s="794">
        <v>84467.36</v>
      </c>
      <c r="X16" s="794">
        <v>85985.05</v>
      </c>
      <c r="Y16" s="794">
        <v>90644.77</v>
      </c>
      <c r="Z16" s="794">
        <v>100902.06</v>
      </c>
      <c r="AA16" s="794">
        <v>114161.41</v>
      </c>
      <c r="AB16" s="794">
        <v>115416.5</v>
      </c>
      <c r="AC16" s="794">
        <v>116934.21</v>
      </c>
      <c r="AD16" s="794">
        <v>134293.76000000001</v>
      </c>
      <c r="AE16" s="794">
        <v>128307.71</v>
      </c>
      <c r="AF16" s="794">
        <v>145667.26</v>
      </c>
      <c r="AG16" s="796"/>
      <c r="AH16" s="796"/>
      <c r="AI16" s="796"/>
      <c r="AJ16" s="796"/>
    </row>
    <row r="17" spans="1:36" s="797" customFormat="1">
      <c r="A17" s="790">
        <v>15</v>
      </c>
      <c r="B17" s="804">
        <v>30455.52</v>
      </c>
      <c r="C17" s="805">
        <v>35914.720000000001</v>
      </c>
      <c r="D17" s="794">
        <v>38974.57</v>
      </c>
      <c r="E17" s="794">
        <v>42655.9</v>
      </c>
      <c r="F17" s="805">
        <v>37263.279999999999</v>
      </c>
      <c r="G17" s="794">
        <v>43814.93</v>
      </c>
      <c r="H17" s="794">
        <v>48914.68</v>
      </c>
      <c r="I17" s="794">
        <v>53853.89</v>
      </c>
      <c r="J17" s="794">
        <v>46093.42</v>
      </c>
      <c r="K17" s="794">
        <v>52833.35</v>
      </c>
      <c r="L17" s="795">
        <v>48563.65</v>
      </c>
      <c r="M17" s="794">
        <v>53255.42</v>
      </c>
      <c r="N17" s="794">
        <v>53663.4</v>
      </c>
      <c r="O17" s="794">
        <v>58355.17</v>
      </c>
      <c r="P17" s="794">
        <v>60070.59</v>
      </c>
      <c r="Q17" s="794">
        <v>59626.32</v>
      </c>
      <c r="R17" s="794">
        <v>70859.539999999994</v>
      </c>
      <c r="S17" s="794">
        <v>70763.539999999994</v>
      </c>
      <c r="T17" s="794">
        <v>80888.11</v>
      </c>
      <c r="U17" s="794">
        <v>75863.289999999994</v>
      </c>
      <c r="V17" s="794">
        <v>85987.86</v>
      </c>
      <c r="W17" s="794">
        <v>87038.37</v>
      </c>
      <c r="X17" s="794">
        <v>88556.06</v>
      </c>
      <c r="Y17" s="794">
        <v>93215.78</v>
      </c>
      <c r="Z17" s="794">
        <v>103473.07</v>
      </c>
      <c r="AA17" s="794">
        <v>116732.42</v>
      </c>
      <c r="AB17" s="794">
        <v>118697.21</v>
      </c>
      <c r="AC17" s="794">
        <v>120214.92</v>
      </c>
      <c r="AD17" s="794">
        <v>137574.47</v>
      </c>
      <c r="AE17" s="794">
        <v>131588.42000000001</v>
      </c>
      <c r="AF17" s="794">
        <v>148947.97</v>
      </c>
      <c r="AG17" s="796"/>
      <c r="AH17" s="796"/>
      <c r="AI17" s="796"/>
      <c r="AJ17" s="796"/>
    </row>
    <row r="18" spans="1:36" s="797" customFormat="1">
      <c r="A18" s="790">
        <v>16</v>
      </c>
      <c r="B18" s="804">
        <v>30455.52</v>
      </c>
      <c r="C18" s="805">
        <v>35914.720000000001</v>
      </c>
      <c r="D18" s="794">
        <v>38974.57</v>
      </c>
      <c r="E18" s="794">
        <v>42655.9</v>
      </c>
      <c r="F18" s="805">
        <v>37263.279999999999</v>
      </c>
      <c r="G18" s="794">
        <v>43814.93</v>
      </c>
      <c r="H18" s="794">
        <v>48914.68</v>
      </c>
      <c r="I18" s="794">
        <v>53853.89</v>
      </c>
      <c r="J18" s="794">
        <v>46093.42</v>
      </c>
      <c r="K18" s="794">
        <v>52833.35</v>
      </c>
      <c r="L18" s="795">
        <v>48563.65</v>
      </c>
      <c r="M18" s="794">
        <v>53255.42</v>
      </c>
      <c r="N18" s="794">
        <v>53663.4</v>
      </c>
      <c r="O18" s="794">
        <v>58355.17</v>
      </c>
      <c r="P18" s="794">
        <v>60070.59</v>
      </c>
      <c r="Q18" s="794">
        <v>59626.32</v>
      </c>
      <c r="R18" s="794">
        <v>70859.539999999994</v>
      </c>
      <c r="S18" s="794">
        <v>70763.539999999994</v>
      </c>
      <c r="T18" s="794">
        <v>80888.11</v>
      </c>
      <c r="U18" s="794">
        <v>75863.289999999994</v>
      </c>
      <c r="V18" s="794">
        <v>85987.86</v>
      </c>
      <c r="W18" s="794">
        <v>87038.37</v>
      </c>
      <c r="X18" s="794">
        <v>88556.06</v>
      </c>
      <c r="Y18" s="794">
        <v>93215.78</v>
      </c>
      <c r="Z18" s="794">
        <v>103473.07</v>
      </c>
      <c r="AA18" s="794">
        <v>116732.42</v>
      </c>
      <c r="AB18" s="794">
        <v>118697.21</v>
      </c>
      <c r="AC18" s="794">
        <v>120214.92</v>
      </c>
      <c r="AD18" s="794">
        <v>137574.47</v>
      </c>
      <c r="AE18" s="794">
        <v>131588.42000000001</v>
      </c>
      <c r="AF18" s="794">
        <v>148947.97</v>
      </c>
      <c r="AG18" s="796"/>
      <c r="AH18" s="796"/>
      <c r="AI18" s="796"/>
      <c r="AJ18" s="796"/>
    </row>
    <row r="19" spans="1:36" s="797" customFormat="1">
      <c r="A19" s="790">
        <v>17</v>
      </c>
      <c r="B19" s="804">
        <v>30999.73</v>
      </c>
      <c r="C19" s="805">
        <v>36458.93</v>
      </c>
      <c r="D19" s="794">
        <v>39518.78</v>
      </c>
      <c r="E19" s="794">
        <v>43200.1</v>
      </c>
      <c r="F19" s="794">
        <v>38535.360000000001</v>
      </c>
      <c r="G19" s="794">
        <v>45087.01</v>
      </c>
      <c r="H19" s="794">
        <v>50186.76</v>
      </c>
      <c r="I19" s="794">
        <v>55125.97</v>
      </c>
      <c r="J19" s="794">
        <v>47293.49</v>
      </c>
      <c r="K19" s="794">
        <v>54033.42</v>
      </c>
      <c r="L19" s="795">
        <v>49763.73</v>
      </c>
      <c r="M19" s="794">
        <v>54455.5</v>
      </c>
      <c r="N19" s="794">
        <v>54863.48</v>
      </c>
      <c r="O19" s="794">
        <v>59555.25</v>
      </c>
      <c r="P19" s="794">
        <v>61270.66</v>
      </c>
      <c r="Q19" s="794">
        <v>61579.89</v>
      </c>
      <c r="R19" s="794">
        <v>72813.11</v>
      </c>
      <c r="S19" s="794">
        <v>73079.17</v>
      </c>
      <c r="T19" s="794">
        <v>82841.69</v>
      </c>
      <c r="U19" s="794">
        <v>78178.92</v>
      </c>
      <c r="V19" s="794">
        <v>87941.440000000002</v>
      </c>
      <c r="W19" s="794">
        <v>89609.38</v>
      </c>
      <c r="X19" s="794">
        <v>91127.07</v>
      </c>
      <c r="Y19" s="794">
        <v>95786.79</v>
      </c>
      <c r="Z19" s="794">
        <v>106044.08</v>
      </c>
      <c r="AA19" s="794">
        <v>119303.43</v>
      </c>
      <c r="AB19" s="794">
        <v>121977.92</v>
      </c>
      <c r="AC19" s="794">
        <v>123495.63</v>
      </c>
      <c r="AD19" s="794">
        <v>140855.18</v>
      </c>
      <c r="AE19" s="794">
        <v>134869.13</v>
      </c>
      <c r="AF19" s="794">
        <v>152228.68</v>
      </c>
      <c r="AG19" s="796"/>
      <c r="AH19" s="796"/>
      <c r="AI19" s="796"/>
      <c r="AJ19" s="796"/>
    </row>
    <row r="20" spans="1:36" s="797" customFormat="1">
      <c r="A20" s="790">
        <v>18</v>
      </c>
      <c r="B20" s="804">
        <v>31510.48</v>
      </c>
      <c r="C20" s="805">
        <v>36969.68</v>
      </c>
      <c r="D20" s="794">
        <v>40029.53</v>
      </c>
      <c r="E20" s="794">
        <v>43710.85</v>
      </c>
      <c r="F20" s="794">
        <v>39046.11</v>
      </c>
      <c r="G20" s="794">
        <v>45597.760000000002</v>
      </c>
      <c r="H20" s="794">
        <v>50697.51</v>
      </c>
      <c r="I20" s="794">
        <v>55636.72</v>
      </c>
      <c r="J20" s="794">
        <v>47804.24</v>
      </c>
      <c r="K20" s="794">
        <v>54544.17</v>
      </c>
      <c r="L20" s="795">
        <v>50274.48</v>
      </c>
      <c r="M20" s="794">
        <v>54966.25</v>
      </c>
      <c r="N20" s="794">
        <v>55374.23</v>
      </c>
      <c r="O20" s="794">
        <v>60066</v>
      </c>
      <c r="P20" s="794">
        <v>61781.41</v>
      </c>
      <c r="Q20" s="794">
        <v>62090.64</v>
      </c>
      <c r="R20" s="794">
        <v>73323.86</v>
      </c>
      <c r="S20" s="794">
        <v>73589.919999999998</v>
      </c>
      <c r="T20" s="794">
        <v>83352.44</v>
      </c>
      <c r="U20" s="794">
        <v>78689.67</v>
      </c>
      <c r="V20" s="794">
        <v>88452.19</v>
      </c>
      <c r="W20" s="794">
        <v>90120.13</v>
      </c>
      <c r="X20" s="794">
        <v>91637.82</v>
      </c>
      <c r="Y20" s="794">
        <v>96297.54</v>
      </c>
      <c r="Z20" s="794">
        <v>106554.83</v>
      </c>
      <c r="AA20" s="794">
        <v>119814.18</v>
      </c>
      <c r="AB20" s="794">
        <v>122488.67</v>
      </c>
      <c r="AC20" s="794">
        <v>124006.38</v>
      </c>
      <c r="AD20" s="794">
        <v>141365.93</v>
      </c>
      <c r="AE20" s="794">
        <v>135379.88</v>
      </c>
      <c r="AF20" s="794">
        <v>152739.43</v>
      </c>
      <c r="AG20" s="796"/>
      <c r="AH20" s="796"/>
      <c r="AI20" s="796"/>
      <c r="AJ20" s="796"/>
    </row>
    <row r="21" spans="1:36" s="797" customFormat="1">
      <c r="A21" s="790">
        <v>19</v>
      </c>
      <c r="B21" s="804">
        <v>32054.68</v>
      </c>
      <c r="C21" s="806">
        <v>37513.879999999997</v>
      </c>
      <c r="D21" s="794">
        <v>40573.730000000003</v>
      </c>
      <c r="E21" s="794">
        <v>44255.06</v>
      </c>
      <c r="F21" s="794">
        <v>40318.199999999997</v>
      </c>
      <c r="G21" s="794">
        <v>46869.84</v>
      </c>
      <c r="H21" s="794">
        <v>51969.59</v>
      </c>
      <c r="I21" s="794">
        <v>56908.800000000003</v>
      </c>
      <c r="J21" s="794">
        <v>49004.31</v>
      </c>
      <c r="K21" s="794">
        <v>55744.25</v>
      </c>
      <c r="L21" s="795">
        <v>51474.55</v>
      </c>
      <c r="M21" s="794">
        <v>56166.32</v>
      </c>
      <c r="N21" s="794">
        <v>56574.3</v>
      </c>
      <c r="O21" s="794">
        <v>61266.07</v>
      </c>
      <c r="P21" s="794">
        <v>62981.48</v>
      </c>
      <c r="Q21" s="794">
        <v>64044.21</v>
      </c>
      <c r="R21" s="794">
        <v>75277.429999999993</v>
      </c>
      <c r="S21" s="794">
        <v>75905.56</v>
      </c>
      <c r="T21" s="794">
        <v>85306.01</v>
      </c>
      <c r="U21" s="794">
        <v>81005.31</v>
      </c>
      <c r="V21" s="794">
        <v>90405.759999999995</v>
      </c>
      <c r="W21" s="794">
        <v>92691.14</v>
      </c>
      <c r="X21" s="794">
        <v>94208.82</v>
      </c>
      <c r="Y21" s="794">
        <v>98868.55</v>
      </c>
      <c r="Z21" s="794">
        <v>109125.84</v>
      </c>
      <c r="AA21" s="794">
        <v>122385.19</v>
      </c>
      <c r="AB21" s="794">
        <v>125769.38</v>
      </c>
      <c r="AC21" s="794">
        <v>127287.09</v>
      </c>
      <c r="AD21" s="794">
        <v>144646.64000000001</v>
      </c>
      <c r="AE21" s="794">
        <v>138660.59</v>
      </c>
      <c r="AF21" s="794">
        <v>156020.14000000001</v>
      </c>
      <c r="AG21" s="796"/>
      <c r="AH21" s="796"/>
      <c r="AI21" s="796"/>
      <c r="AJ21" s="796"/>
    </row>
    <row r="22" spans="1:36" s="797" customFormat="1">
      <c r="A22" s="790">
        <v>20</v>
      </c>
      <c r="B22" s="804">
        <v>32054.68</v>
      </c>
      <c r="C22" s="806">
        <v>37513.879999999997</v>
      </c>
      <c r="D22" s="794">
        <v>40573.730000000003</v>
      </c>
      <c r="E22" s="794">
        <v>44255.06</v>
      </c>
      <c r="F22" s="794">
        <v>40318.199999999997</v>
      </c>
      <c r="G22" s="794">
        <v>46869.84</v>
      </c>
      <c r="H22" s="794">
        <v>51969.59</v>
      </c>
      <c r="I22" s="794">
        <v>56908.800000000003</v>
      </c>
      <c r="J22" s="794">
        <v>49004.31</v>
      </c>
      <c r="K22" s="794">
        <v>55744.25</v>
      </c>
      <c r="L22" s="795">
        <v>51474.55</v>
      </c>
      <c r="M22" s="794">
        <v>56166.32</v>
      </c>
      <c r="N22" s="794">
        <v>56574.3</v>
      </c>
      <c r="O22" s="794">
        <v>61266.07</v>
      </c>
      <c r="P22" s="794">
        <v>62981.48</v>
      </c>
      <c r="Q22" s="794">
        <v>64044.21</v>
      </c>
      <c r="R22" s="794">
        <v>75277.429999999993</v>
      </c>
      <c r="S22" s="794">
        <v>75905.56</v>
      </c>
      <c r="T22" s="794">
        <v>85306.01</v>
      </c>
      <c r="U22" s="794">
        <v>81005.31</v>
      </c>
      <c r="V22" s="794">
        <v>90405.759999999995</v>
      </c>
      <c r="W22" s="794">
        <v>92691.14</v>
      </c>
      <c r="X22" s="794">
        <v>94208.82</v>
      </c>
      <c r="Y22" s="794">
        <v>98868.55</v>
      </c>
      <c r="Z22" s="794">
        <v>109125.84</v>
      </c>
      <c r="AA22" s="794">
        <v>122385.19</v>
      </c>
      <c r="AB22" s="794">
        <v>125769.38</v>
      </c>
      <c r="AC22" s="794">
        <v>127287.09</v>
      </c>
      <c r="AD22" s="794">
        <v>144646.64000000001</v>
      </c>
      <c r="AE22" s="794">
        <v>138660.59</v>
      </c>
      <c r="AF22" s="794">
        <v>156020.14000000001</v>
      </c>
      <c r="AG22" s="796"/>
      <c r="AH22" s="796"/>
      <c r="AI22" s="796"/>
      <c r="AJ22" s="796"/>
    </row>
    <row r="23" spans="1:36" s="797" customFormat="1">
      <c r="A23" s="790">
        <v>21</v>
      </c>
      <c r="B23" s="804">
        <v>32598.89</v>
      </c>
      <c r="C23" s="806">
        <v>38058.089999999997</v>
      </c>
      <c r="D23" s="794">
        <v>41117.94</v>
      </c>
      <c r="E23" s="794">
        <v>44799.26</v>
      </c>
      <c r="F23" s="794">
        <v>41590.28</v>
      </c>
      <c r="G23" s="794">
        <v>48141.93</v>
      </c>
      <c r="H23" s="794">
        <v>53241.68</v>
      </c>
      <c r="I23" s="794">
        <v>58180.89</v>
      </c>
      <c r="J23" s="794">
        <v>50204.39</v>
      </c>
      <c r="K23" s="794">
        <v>56944.32</v>
      </c>
      <c r="L23" s="795">
        <v>52674.62</v>
      </c>
      <c r="M23" s="794">
        <v>57366.39</v>
      </c>
      <c r="N23" s="794">
        <v>57774.37</v>
      </c>
      <c r="O23" s="794">
        <v>62466.14</v>
      </c>
      <c r="P23" s="794">
        <v>64181.56</v>
      </c>
      <c r="Q23" s="794">
        <v>65997.78</v>
      </c>
      <c r="R23" s="794">
        <v>77231</v>
      </c>
      <c r="S23" s="794">
        <v>78221.19</v>
      </c>
      <c r="T23" s="794">
        <v>87259.58</v>
      </c>
      <c r="U23" s="794">
        <v>83320.94</v>
      </c>
      <c r="V23" s="794">
        <v>92359.33</v>
      </c>
      <c r="W23" s="794">
        <v>95262.15</v>
      </c>
      <c r="X23" s="794">
        <v>96779.83</v>
      </c>
      <c r="Y23" s="794">
        <v>101439.56</v>
      </c>
      <c r="Z23" s="794">
        <v>111696.85</v>
      </c>
      <c r="AA23" s="794">
        <v>124956.2</v>
      </c>
      <c r="AB23" s="794">
        <v>129050.09</v>
      </c>
      <c r="AC23" s="794">
        <v>130567.8</v>
      </c>
      <c r="AD23" s="794">
        <v>147927.35</v>
      </c>
      <c r="AE23" s="794">
        <v>141941.29999999999</v>
      </c>
      <c r="AF23" s="794">
        <v>159300.85</v>
      </c>
      <c r="AG23" s="796"/>
      <c r="AH23" s="796"/>
      <c r="AI23" s="796"/>
      <c r="AJ23" s="796"/>
    </row>
    <row r="24" spans="1:36" s="797" customFormat="1">
      <c r="A24" s="790">
        <v>22</v>
      </c>
      <c r="B24" s="804">
        <v>32598.89</v>
      </c>
      <c r="C24" s="806">
        <v>38058.089999999997</v>
      </c>
      <c r="D24" s="794">
        <v>41117.94</v>
      </c>
      <c r="E24" s="794">
        <v>44799.26</v>
      </c>
      <c r="F24" s="794">
        <v>41590.28</v>
      </c>
      <c r="G24" s="794">
        <v>48141.93</v>
      </c>
      <c r="H24" s="794">
        <v>53241.68</v>
      </c>
      <c r="I24" s="794">
        <v>58180.89</v>
      </c>
      <c r="J24" s="794">
        <v>50204.39</v>
      </c>
      <c r="K24" s="794">
        <v>56944.32</v>
      </c>
      <c r="L24" s="795">
        <v>52674.62</v>
      </c>
      <c r="M24" s="794">
        <v>57366.39</v>
      </c>
      <c r="N24" s="794">
        <v>57774.37</v>
      </c>
      <c r="O24" s="794">
        <v>62466.14</v>
      </c>
      <c r="P24" s="794">
        <v>64181.56</v>
      </c>
      <c r="Q24" s="794">
        <v>65997.78</v>
      </c>
      <c r="R24" s="794">
        <v>77231</v>
      </c>
      <c r="S24" s="794">
        <v>78221.19</v>
      </c>
      <c r="T24" s="794">
        <v>87259.58</v>
      </c>
      <c r="U24" s="794">
        <v>83320.94</v>
      </c>
      <c r="V24" s="794">
        <v>92359.33</v>
      </c>
      <c r="W24" s="794">
        <v>95262.15</v>
      </c>
      <c r="X24" s="794">
        <v>96779.83</v>
      </c>
      <c r="Y24" s="794">
        <v>101439.56</v>
      </c>
      <c r="Z24" s="794">
        <v>111696.85</v>
      </c>
      <c r="AA24" s="794">
        <v>124956.2</v>
      </c>
      <c r="AB24" s="794">
        <v>129050.09</v>
      </c>
      <c r="AC24" s="794">
        <v>130567.8</v>
      </c>
      <c r="AD24" s="794">
        <v>147927.35</v>
      </c>
      <c r="AE24" s="794">
        <v>141941.29999999999</v>
      </c>
      <c r="AF24" s="794">
        <v>159300.85</v>
      </c>
      <c r="AG24" s="796"/>
      <c r="AH24" s="796"/>
      <c r="AI24" s="796"/>
      <c r="AJ24" s="796"/>
    </row>
    <row r="25" spans="1:36" s="797" customFormat="1">
      <c r="A25" s="790">
        <v>23</v>
      </c>
      <c r="B25" s="807">
        <v>33143.089999999997</v>
      </c>
      <c r="C25" s="794">
        <v>38602.29</v>
      </c>
      <c r="D25" s="794">
        <v>41662.14</v>
      </c>
      <c r="E25" s="794">
        <v>45343.47</v>
      </c>
      <c r="F25" s="794">
        <v>42862.36</v>
      </c>
      <c r="G25" s="794">
        <v>49414.01</v>
      </c>
      <c r="H25" s="794">
        <v>54513.760000000002</v>
      </c>
      <c r="I25" s="794">
        <v>59452.97</v>
      </c>
      <c r="J25" s="794">
        <v>51404.46</v>
      </c>
      <c r="K25" s="794">
        <v>58144.39</v>
      </c>
      <c r="L25" s="795">
        <v>53874.7</v>
      </c>
      <c r="M25" s="794">
        <v>58566.47</v>
      </c>
      <c r="N25" s="794">
        <v>58974.45</v>
      </c>
      <c r="O25" s="794">
        <v>63666.22</v>
      </c>
      <c r="P25" s="794">
        <v>65381.63</v>
      </c>
      <c r="Q25" s="794">
        <v>67951.350000000006</v>
      </c>
      <c r="R25" s="794">
        <v>79184.570000000007</v>
      </c>
      <c r="S25" s="794">
        <v>80536.820000000007</v>
      </c>
      <c r="T25" s="794">
        <v>89213.15</v>
      </c>
      <c r="U25" s="794">
        <v>85636.57</v>
      </c>
      <c r="V25" s="794">
        <v>94312.9</v>
      </c>
      <c r="W25" s="794">
        <v>97833.16</v>
      </c>
      <c r="X25" s="794">
        <v>99350.84</v>
      </c>
      <c r="Y25" s="794">
        <v>104010.56</v>
      </c>
      <c r="Z25" s="794">
        <v>114267.85</v>
      </c>
      <c r="AA25" s="794">
        <v>127527.2</v>
      </c>
      <c r="AB25" s="794">
        <v>132330.79999999999</v>
      </c>
      <c r="AC25" s="794">
        <v>133848.51</v>
      </c>
      <c r="AD25" s="794">
        <v>151208.06</v>
      </c>
      <c r="AE25" s="794">
        <v>145222.01</v>
      </c>
      <c r="AF25" s="794">
        <v>162581.56</v>
      </c>
      <c r="AG25" s="796"/>
      <c r="AH25" s="796"/>
      <c r="AI25" s="796"/>
      <c r="AJ25" s="796"/>
    </row>
    <row r="26" spans="1:36" s="797" customFormat="1">
      <c r="A26" s="790">
        <v>24</v>
      </c>
      <c r="B26" s="805">
        <v>33653.839999999997</v>
      </c>
      <c r="C26" s="794">
        <v>39113.040000000001</v>
      </c>
      <c r="D26" s="794">
        <v>42172.89</v>
      </c>
      <c r="E26" s="794">
        <v>45854.22</v>
      </c>
      <c r="F26" s="794">
        <v>43373.11</v>
      </c>
      <c r="G26" s="794">
        <v>49924.76</v>
      </c>
      <c r="H26" s="794">
        <v>55024.51</v>
      </c>
      <c r="I26" s="794">
        <v>59963.72</v>
      </c>
      <c r="J26" s="794">
        <v>51915.21</v>
      </c>
      <c r="K26" s="794">
        <v>58655.14</v>
      </c>
      <c r="L26" s="795">
        <v>54385.45</v>
      </c>
      <c r="M26" s="794">
        <v>59077.22</v>
      </c>
      <c r="N26" s="794">
        <v>59485.2</v>
      </c>
      <c r="O26" s="794">
        <v>64176.97</v>
      </c>
      <c r="P26" s="794">
        <v>65892.38</v>
      </c>
      <c r="Q26" s="794">
        <v>68462.100000000006</v>
      </c>
      <c r="R26" s="794">
        <v>79695.320000000007</v>
      </c>
      <c r="S26" s="794">
        <v>81047.570000000007</v>
      </c>
      <c r="T26" s="794">
        <v>89723.9</v>
      </c>
      <c r="U26" s="794">
        <v>86147.32</v>
      </c>
      <c r="V26" s="794">
        <v>94823.65</v>
      </c>
      <c r="W26" s="794">
        <v>98343.91</v>
      </c>
      <c r="X26" s="794">
        <v>99861.59</v>
      </c>
      <c r="Y26" s="794">
        <v>104521.31</v>
      </c>
      <c r="Z26" s="794">
        <v>114778.6</v>
      </c>
      <c r="AA26" s="794">
        <v>128037.95</v>
      </c>
      <c r="AB26" s="794">
        <v>132841.54999999999</v>
      </c>
      <c r="AC26" s="794">
        <v>134359.26</v>
      </c>
      <c r="AD26" s="794">
        <v>151718.81</v>
      </c>
      <c r="AE26" s="794">
        <v>145732.76</v>
      </c>
      <c r="AF26" s="794">
        <v>163092.31</v>
      </c>
      <c r="AG26" s="796"/>
      <c r="AH26" s="796"/>
      <c r="AI26" s="796"/>
      <c r="AJ26" s="796"/>
    </row>
    <row r="27" spans="1:36" s="797" customFormat="1">
      <c r="A27" s="790">
        <v>25</v>
      </c>
      <c r="B27" s="805">
        <v>34198.050000000003</v>
      </c>
      <c r="C27" s="794">
        <v>39657.25</v>
      </c>
      <c r="D27" s="794">
        <v>42717.1</v>
      </c>
      <c r="E27" s="794">
        <v>46398.42</v>
      </c>
      <c r="F27" s="794">
        <v>44645.19</v>
      </c>
      <c r="G27" s="794">
        <v>51196.84</v>
      </c>
      <c r="H27" s="794">
        <v>56296.59</v>
      </c>
      <c r="I27" s="794">
        <v>61235.8</v>
      </c>
      <c r="J27" s="794">
        <v>53115.28</v>
      </c>
      <c r="K27" s="794">
        <v>59855.21</v>
      </c>
      <c r="L27" s="795">
        <v>55585.52</v>
      </c>
      <c r="M27" s="794">
        <v>60277.29</v>
      </c>
      <c r="N27" s="794">
        <v>60685.27</v>
      </c>
      <c r="O27" s="794">
        <v>65377.04</v>
      </c>
      <c r="P27" s="794">
        <v>67092.45</v>
      </c>
      <c r="Q27" s="794">
        <v>68462.100000000006</v>
      </c>
      <c r="R27" s="794">
        <v>79695.320000000007</v>
      </c>
      <c r="S27" s="794">
        <v>81047.570000000007</v>
      </c>
      <c r="T27" s="794">
        <v>89723.9</v>
      </c>
      <c r="U27" s="794">
        <v>86147.32</v>
      </c>
      <c r="V27" s="794">
        <v>94823.65</v>
      </c>
      <c r="W27" s="794">
        <v>98343.91</v>
      </c>
      <c r="X27" s="794">
        <v>99861.59</v>
      </c>
      <c r="Y27" s="794">
        <v>104521.31</v>
      </c>
      <c r="Z27" s="794">
        <v>114778.6</v>
      </c>
      <c r="AA27" s="794">
        <v>128037.95</v>
      </c>
      <c r="AB27" s="794">
        <v>132841.54999999999</v>
      </c>
      <c r="AC27" s="794">
        <v>134359.26</v>
      </c>
      <c r="AD27" s="794">
        <v>151718.81</v>
      </c>
      <c r="AE27" s="794">
        <v>145732.76</v>
      </c>
      <c r="AF27" s="794">
        <v>163092.31</v>
      </c>
      <c r="AG27" s="796"/>
      <c r="AH27" s="796"/>
      <c r="AI27" s="796"/>
      <c r="AJ27" s="796"/>
    </row>
    <row r="28" spans="1:36" s="797" customFormat="1">
      <c r="A28" s="790">
        <v>26</v>
      </c>
      <c r="B28" s="805">
        <v>34198.050000000003</v>
      </c>
      <c r="C28" s="794">
        <v>39657.25</v>
      </c>
      <c r="D28" s="794">
        <v>42717.1</v>
      </c>
      <c r="E28" s="794">
        <v>46398.42</v>
      </c>
      <c r="F28" s="794">
        <v>44645.19</v>
      </c>
      <c r="G28" s="794">
        <v>51196.84</v>
      </c>
      <c r="H28" s="794">
        <v>56296.59</v>
      </c>
      <c r="I28" s="794">
        <v>61235.8</v>
      </c>
      <c r="J28" s="794">
        <v>53115.28</v>
      </c>
      <c r="K28" s="794">
        <v>59855.21</v>
      </c>
      <c r="L28" s="795">
        <v>55585.52</v>
      </c>
      <c r="M28" s="794">
        <v>60277.29</v>
      </c>
      <c r="N28" s="794">
        <v>60685.27</v>
      </c>
      <c r="O28" s="794">
        <v>65377.04</v>
      </c>
      <c r="P28" s="794">
        <v>67092.45</v>
      </c>
      <c r="Q28" s="794">
        <v>68462.100000000006</v>
      </c>
      <c r="R28" s="794">
        <v>79695.320000000007</v>
      </c>
      <c r="S28" s="794">
        <v>81047.570000000007</v>
      </c>
      <c r="T28" s="794">
        <v>89723.9</v>
      </c>
      <c r="U28" s="794">
        <v>86147.32</v>
      </c>
      <c r="V28" s="794">
        <v>94823.65</v>
      </c>
      <c r="W28" s="794">
        <v>98343.91</v>
      </c>
      <c r="X28" s="794">
        <v>99861.59</v>
      </c>
      <c r="Y28" s="794">
        <v>104521.31</v>
      </c>
      <c r="Z28" s="794">
        <v>114778.6</v>
      </c>
      <c r="AA28" s="794">
        <v>128037.95</v>
      </c>
      <c r="AB28" s="794">
        <v>132841.54999999999</v>
      </c>
      <c r="AC28" s="794">
        <v>134359.26</v>
      </c>
      <c r="AD28" s="794">
        <v>151718.81</v>
      </c>
      <c r="AE28" s="794">
        <v>145732.76</v>
      </c>
      <c r="AF28" s="794">
        <v>163092.31</v>
      </c>
      <c r="AG28" s="796"/>
      <c r="AH28" s="796"/>
      <c r="AI28" s="796"/>
      <c r="AJ28" s="796"/>
    </row>
    <row r="29" spans="1:36" s="797" customFormat="1">
      <c r="A29" s="790">
        <v>27</v>
      </c>
      <c r="B29" s="805">
        <v>35053.480000000003</v>
      </c>
      <c r="C29" s="794">
        <v>40512.68</v>
      </c>
      <c r="D29" s="794">
        <v>43572.53</v>
      </c>
      <c r="E29" s="794">
        <v>47253.86</v>
      </c>
      <c r="F29" s="794">
        <v>45917.27</v>
      </c>
      <c r="G29" s="794">
        <v>52468.92</v>
      </c>
      <c r="H29" s="794">
        <v>57568.67</v>
      </c>
      <c r="I29" s="794">
        <v>62507.88</v>
      </c>
      <c r="J29" s="794">
        <v>54315.360000000001</v>
      </c>
      <c r="K29" s="794">
        <v>61055.29</v>
      </c>
      <c r="L29" s="795">
        <v>56785.59</v>
      </c>
      <c r="M29" s="794">
        <v>61477.36</v>
      </c>
      <c r="N29" s="794">
        <v>61885.34</v>
      </c>
      <c r="O29" s="794">
        <v>66577.11</v>
      </c>
      <c r="P29" s="794">
        <v>68292.53</v>
      </c>
      <c r="Q29" s="794">
        <v>68462.100000000006</v>
      </c>
      <c r="R29" s="794">
        <v>79695.320000000007</v>
      </c>
      <c r="S29" s="794">
        <v>81047.570000000007</v>
      </c>
      <c r="T29" s="794">
        <v>89723.9</v>
      </c>
      <c r="U29" s="794">
        <v>86147.32</v>
      </c>
      <c r="V29" s="794">
        <v>94823.65</v>
      </c>
      <c r="W29" s="794">
        <v>98343.91</v>
      </c>
      <c r="X29" s="794">
        <v>99861.59</v>
      </c>
      <c r="Y29" s="794">
        <v>104521.31</v>
      </c>
      <c r="Z29" s="794">
        <v>114778.6</v>
      </c>
      <c r="AA29" s="794">
        <v>128037.95</v>
      </c>
      <c r="AB29" s="794">
        <v>132841.54999999999</v>
      </c>
      <c r="AC29" s="794">
        <v>134359.26</v>
      </c>
      <c r="AD29" s="794">
        <v>151718.81</v>
      </c>
      <c r="AE29" s="794">
        <v>145732.76</v>
      </c>
      <c r="AF29" s="794">
        <v>163092.31</v>
      </c>
      <c r="AG29" s="796"/>
      <c r="AH29" s="796"/>
      <c r="AI29" s="796"/>
      <c r="AJ29" s="796"/>
    </row>
    <row r="30" spans="1:36" s="797" customFormat="1">
      <c r="A30" s="790">
        <v>28</v>
      </c>
      <c r="B30" s="805">
        <v>35053.480000000003</v>
      </c>
      <c r="C30" s="794">
        <v>40512.68</v>
      </c>
      <c r="D30" s="794">
        <v>43572.53</v>
      </c>
      <c r="E30" s="794">
        <v>47253.86</v>
      </c>
      <c r="F30" s="794">
        <v>45917.27</v>
      </c>
      <c r="G30" s="794">
        <v>52468.92</v>
      </c>
      <c r="H30" s="794">
        <v>57568.67</v>
      </c>
      <c r="I30" s="794">
        <v>62507.88</v>
      </c>
      <c r="J30" s="794">
        <v>54315.360000000001</v>
      </c>
      <c r="K30" s="794">
        <v>61055.29</v>
      </c>
      <c r="L30" s="795">
        <v>56785.59</v>
      </c>
      <c r="M30" s="794">
        <v>61477.36</v>
      </c>
      <c r="N30" s="794">
        <v>61885.34</v>
      </c>
      <c r="O30" s="794">
        <v>66577.11</v>
      </c>
      <c r="P30" s="794">
        <v>68292.53</v>
      </c>
      <c r="Q30" s="794">
        <v>68462.100000000006</v>
      </c>
      <c r="R30" s="794">
        <v>79695.320000000007</v>
      </c>
      <c r="S30" s="794">
        <v>81047.570000000007</v>
      </c>
      <c r="T30" s="794">
        <v>89723.9</v>
      </c>
      <c r="U30" s="794">
        <v>86147.32</v>
      </c>
      <c r="V30" s="794">
        <v>94823.65</v>
      </c>
      <c r="W30" s="794">
        <v>98343.91</v>
      </c>
      <c r="X30" s="794">
        <v>99861.59</v>
      </c>
      <c r="Y30" s="794">
        <v>104521.31</v>
      </c>
      <c r="Z30" s="794">
        <v>114778.6</v>
      </c>
      <c r="AA30" s="794">
        <v>128037.95</v>
      </c>
      <c r="AB30" s="794">
        <v>132841.54999999999</v>
      </c>
      <c r="AC30" s="794">
        <v>134359.26</v>
      </c>
      <c r="AD30" s="794">
        <v>151718.81</v>
      </c>
      <c r="AE30" s="794">
        <v>145732.76</v>
      </c>
      <c r="AF30" s="794">
        <v>163092.31</v>
      </c>
      <c r="AG30" s="796"/>
      <c r="AH30" s="796"/>
      <c r="AI30" s="796"/>
      <c r="AJ30" s="796"/>
    </row>
    <row r="31" spans="1:36" s="797" customFormat="1">
      <c r="A31" s="790">
        <v>29</v>
      </c>
      <c r="B31" s="805">
        <v>35908.910000000003</v>
      </c>
      <c r="C31" s="794">
        <v>41368.11</v>
      </c>
      <c r="D31" s="794">
        <v>44427.96</v>
      </c>
      <c r="E31" s="794">
        <v>48109.29</v>
      </c>
      <c r="F31" s="794">
        <v>47189.35</v>
      </c>
      <c r="G31" s="794">
        <v>53741</v>
      </c>
      <c r="H31" s="794">
        <v>58840.75</v>
      </c>
      <c r="I31" s="794">
        <v>63779.96</v>
      </c>
      <c r="J31" s="794">
        <v>55515.43</v>
      </c>
      <c r="K31" s="794">
        <v>62255.360000000001</v>
      </c>
      <c r="L31" s="795">
        <v>57985.67</v>
      </c>
      <c r="M31" s="794">
        <v>62677.440000000002</v>
      </c>
      <c r="N31" s="794">
        <v>63085.42</v>
      </c>
      <c r="O31" s="794">
        <v>67777.19</v>
      </c>
      <c r="P31" s="794">
        <v>69492.600000000006</v>
      </c>
      <c r="Q31" s="794">
        <v>68462.100000000006</v>
      </c>
      <c r="R31" s="794">
        <v>79695.320000000007</v>
      </c>
      <c r="S31" s="794">
        <v>81047.570000000007</v>
      </c>
      <c r="T31" s="794">
        <v>89723.9</v>
      </c>
      <c r="U31" s="794">
        <v>86147.32</v>
      </c>
      <c r="V31" s="794">
        <v>94823.65</v>
      </c>
      <c r="W31" s="794">
        <v>98343.91</v>
      </c>
      <c r="X31" s="794">
        <v>99861.59</v>
      </c>
      <c r="Y31" s="794">
        <v>104521.31</v>
      </c>
      <c r="Z31" s="794">
        <v>114778.6</v>
      </c>
      <c r="AA31" s="794">
        <v>128037.95</v>
      </c>
      <c r="AB31" s="794">
        <v>132841.54999999999</v>
      </c>
      <c r="AC31" s="794">
        <v>134359.26</v>
      </c>
      <c r="AD31" s="794">
        <v>151718.81</v>
      </c>
      <c r="AE31" s="794">
        <v>145732.76</v>
      </c>
      <c r="AF31" s="794">
        <v>163092.31</v>
      </c>
      <c r="AG31" s="796"/>
      <c r="AH31" s="796"/>
      <c r="AI31" s="796"/>
      <c r="AJ31" s="796"/>
    </row>
    <row r="32" spans="1:36" s="797" customFormat="1">
      <c r="A32" s="790">
        <v>30</v>
      </c>
      <c r="B32" s="805">
        <v>36419.660000000003</v>
      </c>
      <c r="C32" s="794">
        <v>41878.86</v>
      </c>
      <c r="D32" s="794">
        <v>44938.71</v>
      </c>
      <c r="E32" s="794">
        <v>48620.04</v>
      </c>
      <c r="F32" s="794">
        <v>47700.1</v>
      </c>
      <c r="G32" s="794">
        <v>54251.75</v>
      </c>
      <c r="H32" s="794">
        <v>59351.5</v>
      </c>
      <c r="I32" s="794">
        <v>64290.71</v>
      </c>
      <c r="J32" s="794">
        <v>56026.18</v>
      </c>
      <c r="K32" s="794">
        <v>62766.11</v>
      </c>
      <c r="L32" s="795">
        <v>58496.42</v>
      </c>
      <c r="M32" s="794">
        <v>63188.19</v>
      </c>
      <c r="N32" s="794">
        <v>63596.17</v>
      </c>
      <c r="O32" s="794">
        <v>68287.94</v>
      </c>
      <c r="P32" s="794">
        <v>70003.350000000006</v>
      </c>
      <c r="Q32" s="794">
        <v>68972.850000000006</v>
      </c>
      <c r="R32" s="794">
        <v>80206.070000000007</v>
      </c>
      <c r="S32" s="794">
        <v>81558.320000000007</v>
      </c>
      <c r="T32" s="794">
        <v>90234.65</v>
      </c>
      <c r="U32" s="794">
        <v>86658.07</v>
      </c>
      <c r="V32" s="794">
        <v>95334.399999999994</v>
      </c>
      <c r="W32" s="794">
        <v>98854.66</v>
      </c>
      <c r="X32" s="794">
        <v>100372.34</v>
      </c>
      <c r="Y32" s="794">
        <v>105032.06</v>
      </c>
      <c r="Z32" s="794">
        <v>115289.35</v>
      </c>
      <c r="AA32" s="794">
        <v>128548.7</v>
      </c>
      <c r="AB32" s="794">
        <v>133352.29999999999</v>
      </c>
      <c r="AC32" s="794">
        <v>134870.01</v>
      </c>
      <c r="AD32" s="794">
        <v>152229.56</v>
      </c>
      <c r="AE32" s="794">
        <v>146243.51</v>
      </c>
      <c r="AF32" s="794">
        <v>163603.06</v>
      </c>
      <c r="AG32" s="796"/>
      <c r="AH32" s="796"/>
      <c r="AI32" s="796"/>
      <c r="AJ32" s="796"/>
    </row>
    <row r="36" spans="2:2">
      <c r="B36" s="799"/>
    </row>
  </sheetData>
  <sheetProtection algorithmName="SHA-512" hashValue="1cHS8R0WphF8oxmLt/7mUYHKTy+7ty0cnsIQ+Nq2i3Z5Ag1UJsO7B3IAczixw+BhATjZvUu5pqXzwyhV/Bxzsg==" saltValue="dKtMeAcjZPtcgKNt8JE9HA==" spinCount="100000" sheet="1" objects="1" scenarios="1" formatColumns="0" formatRow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CFF2D-C937-4ED3-9FDA-2A1C8408F4D8}">
  <dimension ref="A1:Z528"/>
  <sheetViews>
    <sheetView view="pageBreakPreview" topLeftCell="A7" zoomScaleNormal="80" zoomScaleSheetLayoutView="100" workbookViewId="0">
      <selection activeCell="B8" sqref="B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218</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2EwIV64lqD5Tkf+q6rDQMOK/Ao4FJk8mLwlq5PNQW3VIltQLN1bk5teCs3ZbesKcb+ZyFZH+I8XcVtN9385eQg==" saltValue="qVNDgvzc/OLQl6Ec713huA=="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35" priority="1" operator="equal">
      <formula>1</formula>
    </cfRule>
    <cfRule type="cellIs" dxfId="134" priority="2" operator="greaterThan">
      <formula>0</formula>
    </cfRule>
  </conditionalFormatting>
  <conditionalFormatting sqref="C17:Z24">
    <cfRule type="cellIs" dxfId="133" priority="4" operator="equal">
      <formula>0</formula>
    </cfRule>
  </conditionalFormatting>
  <conditionalFormatting sqref="C31:Z52">
    <cfRule type="cellIs" dxfId="132" priority="3" operator="equal">
      <formula>0</formula>
    </cfRule>
  </conditionalFormatting>
  <hyperlinks>
    <hyperlink ref="A8" location="'1B Tableau financier'!A95" display="'1B Tableau financier'!A95" xr:uid="{6573F514-C4B9-48AE-95D9-551D59DA99A7}"/>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CDF20-B050-43D9-848F-3AA99C25F0E4}">
  <dimension ref="A1:AJ36"/>
  <sheetViews>
    <sheetView workbookViewId="0">
      <selection activeCell="AI16" sqref="AI16"/>
    </sheetView>
  </sheetViews>
  <sheetFormatPr baseColWidth="10" defaultRowHeight="12.75"/>
  <cols>
    <col min="1" max="1" width="3.28515625" style="798" customWidth="1"/>
    <col min="2" max="16" width="9.7109375" style="800" hidden="1" customWidth="1"/>
    <col min="17" max="31" width="9.7109375" style="800" customWidth="1"/>
    <col min="32" max="32" width="10.28515625" style="800" customWidth="1"/>
    <col min="33" max="16384" width="11.42578125" style="800"/>
  </cols>
  <sheetData>
    <row r="1" spans="1:36" s="793" customFormat="1" ht="25.5">
      <c r="A1" s="789"/>
      <c r="B1" s="790" t="s">
        <v>395</v>
      </c>
      <c r="C1" s="790" t="s">
        <v>396</v>
      </c>
      <c r="D1" s="790" t="s">
        <v>397</v>
      </c>
      <c r="E1" s="790" t="s">
        <v>398</v>
      </c>
      <c r="F1" s="790" t="s">
        <v>399</v>
      </c>
      <c r="G1" s="790" t="s">
        <v>400</v>
      </c>
      <c r="H1" s="790" t="s">
        <v>401</v>
      </c>
      <c r="I1" s="790" t="s">
        <v>402</v>
      </c>
      <c r="J1" s="790" t="s">
        <v>403</v>
      </c>
      <c r="K1" s="790" t="s">
        <v>404</v>
      </c>
      <c r="L1" s="790" t="s">
        <v>405</v>
      </c>
      <c r="M1" s="790" t="s">
        <v>406</v>
      </c>
      <c r="N1" s="790" t="s">
        <v>407</v>
      </c>
      <c r="O1" s="790" t="s">
        <v>408</v>
      </c>
      <c r="P1" s="790" t="s">
        <v>409</v>
      </c>
      <c r="Q1" s="790" t="s">
        <v>410</v>
      </c>
      <c r="R1" s="791" t="s">
        <v>411</v>
      </c>
      <c r="S1" s="790" t="s">
        <v>412</v>
      </c>
      <c r="T1" s="791" t="s">
        <v>413</v>
      </c>
      <c r="U1" s="790" t="s">
        <v>414</v>
      </c>
      <c r="V1" s="791" t="s">
        <v>415</v>
      </c>
      <c r="W1" s="790" t="s">
        <v>416</v>
      </c>
      <c r="X1" s="790" t="s">
        <v>417</v>
      </c>
      <c r="Y1" s="790" t="s">
        <v>418</v>
      </c>
      <c r="Z1" s="790" t="s">
        <v>419</v>
      </c>
      <c r="AA1" s="790" t="s">
        <v>420</v>
      </c>
      <c r="AB1" s="790" t="s">
        <v>421</v>
      </c>
      <c r="AC1" s="790" t="s">
        <v>422</v>
      </c>
      <c r="AD1" s="790" t="s">
        <v>423</v>
      </c>
      <c r="AE1" s="790" t="s">
        <v>424</v>
      </c>
      <c r="AF1" s="790" t="s">
        <v>425</v>
      </c>
      <c r="AG1" s="792"/>
      <c r="AH1" s="792"/>
      <c r="AI1" s="792"/>
      <c r="AJ1" s="792"/>
    </row>
    <row r="2" spans="1:36" s="797" customFormat="1">
      <c r="A2" s="790">
        <v>0</v>
      </c>
      <c r="B2" s="804">
        <v>26513.43</v>
      </c>
      <c r="C2" s="804">
        <v>30888.38</v>
      </c>
      <c r="D2" s="805">
        <v>33888.230000000003</v>
      </c>
      <c r="E2" s="794">
        <v>37497.370000000003</v>
      </c>
      <c r="F2" s="804">
        <v>27335.41</v>
      </c>
      <c r="G2" s="805">
        <v>33758.589999999997</v>
      </c>
      <c r="H2" s="794">
        <v>38758.339999999997</v>
      </c>
      <c r="I2" s="794">
        <v>43600.7</v>
      </c>
      <c r="J2" s="805">
        <v>36267.75</v>
      </c>
      <c r="K2" s="794">
        <v>42875.519999999997</v>
      </c>
      <c r="L2" s="795">
        <v>38689.550000000003</v>
      </c>
      <c r="M2" s="794">
        <v>43289.32</v>
      </c>
      <c r="N2" s="794">
        <v>43689.3</v>
      </c>
      <c r="O2" s="794">
        <v>48289.07</v>
      </c>
      <c r="P2" s="794">
        <v>49970.84</v>
      </c>
      <c r="Q2" s="794">
        <v>42222.65</v>
      </c>
      <c r="R2" s="794">
        <v>53235.6</v>
      </c>
      <c r="S2" s="794">
        <v>51011.71</v>
      </c>
      <c r="T2" s="794">
        <v>63067.53</v>
      </c>
      <c r="U2" s="794">
        <v>56011.46</v>
      </c>
      <c r="V2" s="794">
        <v>68067.28</v>
      </c>
      <c r="W2" s="794">
        <v>65465.21</v>
      </c>
      <c r="X2" s="794">
        <v>66953.13</v>
      </c>
      <c r="Y2" s="794">
        <v>71521.48</v>
      </c>
      <c r="Z2" s="794">
        <v>81577.64</v>
      </c>
      <c r="AA2" s="794">
        <v>94576.99</v>
      </c>
      <c r="AB2" s="794">
        <v>92328.54</v>
      </c>
      <c r="AC2" s="794">
        <v>93816.49</v>
      </c>
      <c r="AD2" s="794">
        <v>110835.64</v>
      </c>
      <c r="AE2" s="794">
        <v>104966.97</v>
      </c>
      <c r="AF2" s="794">
        <v>121986.12</v>
      </c>
      <c r="AG2" s="796"/>
      <c r="AH2" s="796"/>
      <c r="AI2" s="796"/>
      <c r="AJ2" s="796"/>
    </row>
    <row r="3" spans="1:36" s="797" customFormat="1">
      <c r="A3" s="790">
        <v>1</v>
      </c>
      <c r="B3" s="804">
        <v>26739.360000000001</v>
      </c>
      <c r="C3" s="804">
        <v>31168.54</v>
      </c>
      <c r="D3" s="805">
        <v>34168.39</v>
      </c>
      <c r="E3" s="794">
        <v>37777.53</v>
      </c>
      <c r="F3" s="804">
        <v>27870.01</v>
      </c>
      <c r="G3" s="805">
        <v>34293.19</v>
      </c>
      <c r="H3" s="794">
        <v>39292.94</v>
      </c>
      <c r="I3" s="794">
        <v>44135.29</v>
      </c>
      <c r="J3" s="806">
        <v>36772.080000000002</v>
      </c>
      <c r="K3" s="794">
        <v>43379.85</v>
      </c>
      <c r="L3" s="795">
        <v>39193.879999999997</v>
      </c>
      <c r="M3" s="794">
        <v>43793.65</v>
      </c>
      <c r="N3" s="794">
        <v>44193.63</v>
      </c>
      <c r="O3" s="794">
        <v>48793.4</v>
      </c>
      <c r="P3" s="794">
        <v>50475.18</v>
      </c>
      <c r="Q3" s="794">
        <v>43469.79</v>
      </c>
      <c r="R3" s="794">
        <v>54482.74</v>
      </c>
      <c r="S3" s="794">
        <v>52258.85</v>
      </c>
      <c r="T3" s="794">
        <v>64314.66</v>
      </c>
      <c r="U3" s="794">
        <v>57258.6</v>
      </c>
      <c r="V3" s="794">
        <v>69314.41</v>
      </c>
      <c r="W3" s="794">
        <v>66712.34</v>
      </c>
      <c r="X3" s="794">
        <v>68200.27</v>
      </c>
      <c r="Y3" s="794">
        <v>72768.62</v>
      </c>
      <c r="Z3" s="794">
        <v>82824.78</v>
      </c>
      <c r="AA3" s="794">
        <v>95824.13</v>
      </c>
      <c r="AB3" s="794">
        <v>93575.679999999993</v>
      </c>
      <c r="AC3" s="794">
        <v>95063.63</v>
      </c>
      <c r="AD3" s="794">
        <v>112082.78</v>
      </c>
      <c r="AE3" s="794">
        <v>106214.11</v>
      </c>
      <c r="AF3" s="794">
        <v>123233.26</v>
      </c>
      <c r="AG3" s="796"/>
      <c r="AH3" s="796"/>
      <c r="AI3" s="796"/>
      <c r="AJ3" s="796"/>
    </row>
    <row r="4" spans="1:36" s="797" customFormat="1">
      <c r="A4" s="790">
        <v>2</v>
      </c>
      <c r="B4" s="804">
        <v>26965.29</v>
      </c>
      <c r="C4" s="804">
        <v>31448.71</v>
      </c>
      <c r="D4" s="805">
        <v>34448.559999999998</v>
      </c>
      <c r="E4" s="794">
        <v>38057.699999999997</v>
      </c>
      <c r="F4" s="804">
        <v>28404.6</v>
      </c>
      <c r="G4" s="805">
        <v>34827.78</v>
      </c>
      <c r="H4" s="794">
        <v>39827.53</v>
      </c>
      <c r="I4" s="794">
        <v>44669.89</v>
      </c>
      <c r="J4" s="806">
        <v>37276.42</v>
      </c>
      <c r="K4" s="794">
        <v>43884.19</v>
      </c>
      <c r="L4" s="795">
        <v>39698.21</v>
      </c>
      <c r="M4" s="794">
        <v>44297.98</v>
      </c>
      <c r="N4" s="794">
        <v>44697.96</v>
      </c>
      <c r="O4" s="794">
        <v>49297.73</v>
      </c>
      <c r="P4" s="794">
        <v>50979.51</v>
      </c>
      <c r="Q4" s="794">
        <v>44716.92</v>
      </c>
      <c r="R4" s="794">
        <v>55729.87</v>
      </c>
      <c r="S4" s="794">
        <v>53505.98</v>
      </c>
      <c r="T4" s="794">
        <v>65561.8</v>
      </c>
      <c r="U4" s="794">
        <v>58505.73</v>
      </c>
      <c r="V4" s="794">
        <v>70561.55</v>
      </c>
      <c r="W4" s="794">
        <v>67959.48</v>
      </c>
      <c r="X4" s="794">
        <v>69447.41</v>
      </c>
      <c r="Y4" s="794">
        <v>74015.759999999995</v>
      </c>
      <c r="Z4" s="794">
        <v>84071.92</v>
      </c>
      <c r="AA4" s="794">
        <v>97071.27</v>
      </c>
      <c r="AB4" s="794">
        <v>94822.82</v>
      </c>
      <c r="AC4" s="794">
        <v>96310.76</v>
      </c>
      <c r="AD4" s="794">
        <v>113329.91</v>
      </c>
      <c r="AE4" s="794">
        <v>107461.25</v>
      </c>
      <c r="AF4" s="794">
        <v>124480.4</v>
      </c>
      <c r="AG4" s="796"/>
      <c r="AH4" s="796"/>
      <c r="AI4" s="796"/>
      <c r="AJ4" s="796"/>
    </row>
    <row r="5" spans="1:36" s="797" customFormat="1">
      <c r="A5" s="790">
        <v>3</v>
      </c>
      <c r="B5" s="804">
        <v>27191.22</v>
      </c>
      <c r="C5" s="804">
        <v>31728.87</v>
      </c>
      <c r="D5" s="805">
        <v>34728.720000000001</v>
      </c>
      <c r="E5" s="794">
        <v>38337.86</v>
      </c>
      <c r="F5" s="804">
        <v>28939.19</v>
      </c>
      <c r="G5" s="805">
        <v>35362.370000000003</v>
      </c>
      <c r="H5" s="794">
        <v>40362.120000000003</v>
      </c>
      <c r="I5" s="794">
        <v>45204.480000000003</v>
      </c>
      <c r="J5" s="794">
        <v>37780.75</v>
      </c>
      <c r="K5" s="794">
        <v>44388.52</v>
      </c>
      <c r="L5" s="795">
        <v>40202.550000000003</v>
      </c>
      <c r="M5" s="794">
        <v>44802.32</v>
      </c>
      <c r="N5" s="794">
        <v>45202.3</v>
      </c>
      <c r="O5" s="794">
        <v>49802.07</v>
      </c>
      <c r="P5" s="794">
        <v>51483.85</v>
      </c>
      <c r="Q5" s="794">
        <v>45964.06</v>
      </c>
      <c r="R5" s="794">
        <v>56977.01</v>
      </c>
      <c r="S5" s="794">
        <v>54753.120000000003</v>
      </c>
      <c r="T5" s="794">
        <v>66808.94</v>
      </c>
      <c r="U5" s="794">
        <v>59752.87</v>
      </c>
      <c r="V5" s="794">
        <v>71808.69</v>
      </c>
      <c r="W5" s="794">
        <v>69206.62</v>
      </c>
      <c r="X5" s="794">
        <v>70694.55</v>
      </c>
      <c r="Y5" s="794">
        <v>75262.899999999994</v>
      </c>
      <c r="Z5" s="794">
        <v>85319.05</v>
      </c>
      <c r="AA5" s="794">
        <v>98318.399999999994</v>
      </c>
      <c r="AB5" s="794">
        <v>96069.96</v>
      </c>
      <c r="AC5" s="794">
        <v>97557.9</v>
      </c>
      <c r="AD5" s="794">
        <v>114577.05</v>
      </c>
      <c r="AE5" s="794">
        <v>108708.38</v>
      </c>
      <c r="AF5" s="794">
        <v>125727.53</v>
      </c>
      <c r="AG5" s="796"/>
      <c r="AH5" s="796"/>
      <c r="AI5" s="796"/>
      <c r="AJ5" s="796"/>
    </row>
    <row r="6" spans="1:36" s="797" customFormat="1">
      <c r="A6" s="790">
        <v>4</v>
      </c>
      <c r="B6" s="804">
        <v>27191.22</v>
      </c>
      <c r="C6" s="804">
        <v>31728.87</v>
      </c>
      <c r="D6" s="805">
        <v>34728.720000000001</v>
      </c>
      <c r="E6" s="794">
        <v>38337.86</v>
      </c>
      <c r="F6" s="804">
        <v>28939.19</v>
      </c>
      <c r="G6" s="805">
        <v>35362.370000000003</v>
      </c>
      <c r="H6" s="794">
        <v>40362.120000000003</v>
      </c>
      <c r="I6" s="794">
        <v>45204.480000000003</v>
      </c>
      <c r="J6" s="794">
        <v>37780.75</v>
      </c>
      <c r="K6" s="794">
        <v>44388.52</v>
      </c>
      <c r="L6" s="795">
        <v>40202.550000000003</v>
      </c>
      <c r="M6" s="794">
        <v>44802.32</v>
      </c>
      <c r="N6" s="794">
        <v>45202.3</v>
      </c>
      <c r="O6" s="794">
        <v>49802.07</v>
      </c>
      <c r="P6" s="794">
        <v>51483.85</v>
      </c>
      <c r="Q6" s="794">
        <v>45964.06</v>
      </c>
      <c r="R6" s="794">
        <v>56977.01</v>
      </c>
      <c r="S6" s="794">
        <v>54753.120000000003</v>
      </c>
      <c r="T6" s="794">
        <v>66808.94</v>
      </c>
      <c r="U6" s="794">
        <v>59752.87</v>
      </c>
      <c r="V6" s="794">
        <v>71808.69</v>
      </c>
      <c r="W6" s="794">
        <v>69206.62</v>
      </c>
      <c r="X6" s="794">
        <v>70694.55</v>
      </c>
      <c r="Y6" s="794">
        <v>75262.899999999994</v>
      </c>
      <c r="Z6" s="794">
        <v>85319.05</v>
      </c>
      <c r="AA6" s="794">
        <v>98318.399999999994</v>
      </c>
      <c r="AB6" s="794">
        <v>96069.96</v>
      </c>
      <c r="AC6" s="794">
        <v>97557.9</v>
      </c>
      <c r="AD6" s="794">
        <v>114577.05</v>
      </c>
      <c r="AE6" s="794">
        <v>108708.38</v>
      </c>
      <c r="AF6" s="794">
        <v>125727.53</v>
      </c>
      <c r="AG6" s="796"/>
      <c r="AH6" s="796"/>
      <c r="AI6" s="796"/>
      <c r="AJ6" s="796"/>
    </row>
    <row r="7" spans="1:36" s="797" customFormat="1">
      <c r="A7" s="790">
        <v>5</v>
      </c>
      <c r="B7" s="804">
        <v>27307.55</v>
      </c>
      <c r="C7" s="804">
        <v>32118.19</v>
      </c>
      <c r="D7" s="805">
        <v>35118.04</v>
      </c>
      <c r="E7" s="794">
        <v>38727.18</v>
      </c>
      <c r="F7" s="804">
        <v>29473.79</v>
      </c>
      <c r="G7" s="805">
        <v>35896.97</v>
      </c>
      <c r="H7" s="794">
        <v>40896.720000000001</v>
      </c>
      <c r="I7" s="794">
        <v>45739.07</v>
      </c>
      <c r="J7" s="794">
        <v>38365.9</v>
      </c>
      <c r="K7" s="794">
        <v>44973.67</v>
      </c>
      <c r="L7" s="795">
        <v>40787.699999999997</v>
      </c>
      <c r="M7" s="794">
        <v>45387.47</v>
      </c>
      <c r="N7" s="794">
        <v>45787.45</v>
      </c>
      <c r="O7" s="794">
        <v>50387.22</v>
      </c>
      <c r="P7" s="794">
        <v>52069</v>
      </c>
      <c r="Q7" s="794">
        <v>47879.33</v>
      </c>
      <c r="R7" s="794">
        <v>58892.28</v>
      </c>
      <c r="S7" s="794">
        <v>57023.35</v>
      </c>
      <c r="T7" s="794">
        <v>68724.2</v>
      </c>
      <c r="U7" s="794">
        <v>62023.1</v>
      </c>
      <c r="V7" s="794">
        <v>73723.95</v>
      </c>
      <c r="W7" s="794">
        <v>71727.210000000006</v>
      </c>
      <c r="X7" s="794">
        <v>73215.14</v>
      </c>
      <c r="Y7" s="794">
        <v>77783.490000000005</v>
      </c>
      <c r="Z7" s="794">
        <v>87839.65</v>
      </c>
      <c r="AA7" s="794">
        <v>100839</v>
      </c>
      <c r="AB7" s="794">
        <v>99286.34</v>
      </c>
      <c r="AC7" s="794">
        <v>100774.28</v>
      </c>
      <c r="AD7" s="794">
        <v>117793.43</v>
      </c>
      <c r="AE7" s="794">
        <v>111924.76</v>
      </c>
      <c r="AF7" s="794">
        <v>128943.91</v>
      </c>
      <c r="AG7" s="796"/>
      <c r="AH7" s="796"/>
      <c r="AI7" s="796"/>
      <c r="AJ7" s="796"/>
    </row>
    <row r="8" spans="1:36" s="797" customFormat="1">
      <c r="A8" s="790">
        <v>6</v>
      </c>
      <c r="B8" s="804">
        <v>27808.29</v>
      </c>
      <c r="C8" s="807">
        <v>32618.93</v>
      </c>
      <c r="D8" s="805">
        <v>35618.78</v>
      </c>
      <c r="E8" s="794">
        <v>39227.919999999998</v>
      </c>
      <c r="F8" s="804">
        <v>29974.52</v>
      </c>
      <c r="G8" s="805">
        <v>36397.699999999997</v>
      </c>
      <c r="H8" s="794">
        <v>41397.449999999997</v>
      </c>
      <c r="I8" s="794">
        <v>46239.81</v>
      </c>
      <c r="J8" s="794">
        <v>38866.639999999999</v>
      </c>
      <c r="K8" s="794">
        <v>45474.41</v>
      </c>
      <c r="L8" s="795">
        <v>41288.44</v>
      </c>
      <c r="M8" s="794">
        <v>45888.21</v>
      </c>
      <c r="N8" s="794">
        <v>46288.19</v>
      </c>
      <c r="O8" s="794">
        <v>50887.96</v>
      </c>
      <c r="P8" s="794">
        <v>52569.73</v>
      </c>
      <c r="Q8" s="794">
        <v>48380.06</v>
      </c>
      <c r="R8" s="794">
        <v>59393.01</v>
      </c>
      <c r="S8" s="794">
        <v>57524.08</v>
      </c>
      <c r="T8" s="794">
        <v>69224.94</v>
      </c>
      <c r="U8" s="794">
        <v>62523.83</v>
      </c>
      <c r="V8" s="794">
        <v>74224.69</v>
      </c>
      <c r="W8" s="794">
        <v>72227.95</v>
      </c>
      <c r="X8" s="794">
        <v>73715.87</v>
      </c>
      <c r="Y8" s="794">
        <v>78284.23</v>
      </c>
      <c r="Z8" s="794">
        <v>88340.38</v>
      </c>
      <c r="AA8" s="794">
        <v>101339.73</v>
      </c>
      <c r="AB8" s="794">
        <v>99787.07</v>
      </c>
      <c r="AC8" s="794">
        <v>101275.02</v>
      </c>
      <c r="AD8" s="794">
        <v>118294.16</v>
      </c>
      <c r="AE8" s="794">
        <v>112425.5</v>
      </c>
      <c r="AF8" s="794">
        <v>129444.65</v>
      </c>
      <c r="AG8" s="796"/>
      <c r="AH8" s="796"/>
      <c r="AI8" s="796"/>
      <c r="AJ8" s="796"/>
    </row>
    <row r="9" spans="1:36" s="797" customFormat="1">
      <c r="A9" s="790">
        <v>7</v>
      </c>
      <c r="B9" s="804">
        <v>27924.62</v>
      </c>
      <c r="C9" s="805">
        <v>33008.25</v>
      </c>
      <c r="D9" s="805">
        <v>36008.1</v>
      </c>
      <c r="E9" s="794">
        <v>39617.24</v>
      </c>
      <c r="F9" s="804">
        <v>30687.17</v>
      </c>
      <c r="G9" s="806">
        <v>37110.339999999997</v>
      </c>
      <c r="H9" s="794">
        <v>42110.09</v>
      </c>
      <c r="I9" s="794">
        <v>46952.45</v>
      </c>
      <c r="J9" s="794">
        <v>39646.660000000003</v>
      </c>
      <c r="K9" s="794">
        <v>46254.43</v>
      </c>
      <c r="L9" s="795">
        <v>42068.46</v>
      </c>
      <c r="M9" s="794">
        <v>46668.23</v>
      </c>
      <c r="N9" s="794">
        <v>47068.21</v>
      </c>
      <c r="O9" s="794">
        <v>51667.98</v>
      </c>
      <c r="P9" s="794">
        <v>53349.75</v>
      </c>
      <c r="Q9" s="794">
        <v>50295.33</v>
      </c>
      <c r="R9" s="794">
        <v>61308.27</v>
      </c>
      <c r="S9" s="794">
        <v>59794.31</v>
      </c>
      <c r="T9" s="794">
        <v>71140.2</v>
      </c>
      <c r="U9" s="794">
        <v>64794.06</v>
      </c>
      <c r="V9" s="794">
        <v>76139.95</v>
      </c>
      <c r="W9" s="794">
        <v>74748.539999999994</v>
      </c>
      <c r="X9" s="794">
        <v>76236.47</v>
      </c>
      <c r="Y9" s="794">
        <v>80804.820000000007</v>
      </c>
      <c r="Z9" s="794">
        <v>90860.98</v>
      </c>
      <c r="AA9" s="794">
        <v>103860.33</v>
      </c>
      <c r="AB9" s="794">
        <v>103003.45</v>
      </c>
      <c r="AC9" s="794">
        <v>104491.4</v>
      </c>
      <c r="AD9" s="794">
        <v>121510.54</v>
      </c>
      <c r="AE9" s="794">
        <v>115641.88</v>
      </c>
      <c r="AF9" s="794">
        <v>132661.03</v>
      </c>
      <c r="AG9" s="796"/>
      <c r="AH9" s="796"/>
      <c r="AI9" s="796"/>
      <c r="AJ9" s="796"/>
    </row>
    <row r="10" spans="1:36" s="797" customFormat="1">
      <c r="A10" s="790">
        <v>8</v>
      </c>
      <c r="B10" s="804">
        <v>27924.62</v>
      </c>
      <c r="C10" s="805">
        <v>33008.25</v>
      </c>
      <c r="D10" s="805">
        <v>36008.1</v>
      </c>
      <c r="E10" s="794">
        <v>39617.24</v>
      </c>
      <c r="F10" s="804">
        <v>30687.17</v>
      </c>
      <c r="G10" s="806">
        <v>37110.339999999997</v>
      </c>
      <c r="H10" s="794">
        <v>42110.09</v>
      </c>
      <c r="I10" s="794">
        <v>46952.45</v>
      </c>
      <c r="J10" s="794">
        <v>39646.660000000003</v>
      </c>
      <c r="K10" s="794">
        <v>46254.43</v>
      </c>
      <c r="L10" s="795">
        <v>42068.46</v>
      </c>
      <c r="M10" s="794">
        <v>46668.23</v>
      </c>
      <c r="N10" s="794">
        <v>47068.21</v>
      </c>
      <c r="O10" s="794">
        <v>51667.98</v>
      </c>
      <c r="P10" s="794">
        <v>53349.75</v>
      </c>
      <c r="Q10" s="794">
        <v>50295.33</v>
      </c>
      <c r="R10" s="794">
        <v>61308.27</v>
      </c>
      <c r="S10" s="794">
        <v>59794.31</v>
      </c>
      <c r="T10" s="794">
        <v>71140.2</v>
      </c>
      <c r="U10" s="794">
        <v>64794.06</v>
      </c>
      <c r="V10" s="794">
        <v>76139.95</v>
      </c>
      <c r="W10" s="794">
        <v>74748.539999999994</v>
      </c>
      <c r="X10" s="794">
        <v>76236.47</v>
      </c>
      <c r="Y10" s="794">
        <v>80804.820000000007</v>
      </c>
      <c r="Z10" s="794">
        <v>90860.98</v>
      </c>
      <c r="AA10" s="794">
        <v>103860.33</v>
      </c>
      <c r="AB10" s="794">
        <v>103003.45</v>
      </c>
      <c r="AC10" s="794">
        <v>104491.4</v>
      </c>
      <c r="AD10" s="794">
        <v>121510.54</v>
      </c>
      <c r="AE10" s="794">
        <v>115641.88</v>
      </c>
      <c r="AF10" s="794">
        <v>132661.03</v>
      </c>
      <c r="AG10" s="796"/>
      <c r="AH10" s="796"/>
      <c r="AI10" s="796"/>
      <c r="AJ10" s="796"/>
    </row>
    <row r="11" spans="1:36" s="797" customFormat="1">
      <c r="A11" s="790">
        <v>9</v>
      </c>
      <c r="B11" s="804">
        <v>28045.42</v>
      </c>
      <c r="C11" s="805">
        <v>33397.57</v>
      </c>
      <c r="D11" s="805">
        <v>36397.42</v>
      </c>
      <c r="E11" s="794">
        <v>40006.559999999998</v>
      </c>
      <c r="F11" s="804">
        <v>32112.37</v>
      </c>
      <c r="G11" s="794">
        <v>38535.550000000003</v>
      </c>
      <c r="H11" s="794">
        <v>43535.3</v>
      </c>
      <c r="I11" s="794">
        <v>48377.66</v>
      </c>
      <c r="J11" s="794">
        <v>40991.21</v>
      </c>
      <c r="K11" s="794">
        <v>47598.98</v>
      </c>
      <c r="L11" s="795">
        <v>43413.01</v>
      </c>
      <c r="M11" s="794">
        <v>48012.78</v>
      </c>
      <c r="N11" s="794">
        <v>48412.76</v>
      </c>
      <c r="O11" s="794">
        <v>53012.53</v>
      </c>
      <c r="P11" s="794">
        <v>54694.31</v>
      </c>
      <c r="Q11" s="794">
        <v>52210.59</v>
      </c>
      <c r="R11" s="794">
        <v>63223.54</v>
      </c>
      <c r="S11" s="794">
        <v>62064.54</v>
      </c>
      <c r="T11" s="794">
        <v>73055.47</v>
      </c>
      <c r="U11" s="794">
        <v>67064.289999999994</v>
      </c>
      <c r="V11" s="794">
        <v>78055.22</v>
      </c>
      <c r="W11" s="794">
        <v>77269.14</v>
      </c>
      <c r="X11" s="794">
        <v>78757.06</v>
      </c>
      <c r="Y11" s="794">
        <v>83325.41</v>
      </c>
      <c r="Z11" s="794">
        <v>93381.57</v>
      </c>
      <c r="AA11" s="794">
        <v>106380.92</v>
      </c>
      <c r="AB11" s="794">
        <v>106219.83</v>
      </c>
      <c r="AC11" s="794">
        <v>107707.77</v>
      </c>
      <c r="AD11" s="794">
        <v>124726.92</v>
      </c>
      <c r="AE11" s="794">
        <v>118858.26</v>
      </c>
      <c r="AF11" s="794">
        <v>135877.41</v>
      </c>
      <c r="AG11" s="796"/>
      <c r="AH11" s="796"/>
      <c r="AI11" s="796"/>
      <c r="AJ11" s="796"/>
    </row>
    <row r="12" spans="1:36" s="797" customFormat="1">
      <c r="A12" s="790">
        <v>10</v>
      </c>
      <c r="B12" s="804">
        <v>28045.42</v>
      </c>
      <c r="C12" s="805">
        <v>33397.57</v>
      </c>
      <c r="D12" s="805">
        <v>36397.42</v>
      </c>
      <c r="E12" s="794">
        <v>40006.559999999998</v>
      </c>
      <c r="F12" s="804">
        <v>32112.37</v>
      </c>
      <c r="G12" s="794">
        <v>38535.550000000003</v>
      </c>
      <c r="H12" s="794">
        <v>43535.3</v>
      </c>
      <c r="I12" s="794">
        <v>48377.66</v>
      </c>
      <c r="J12" s="794">
        <v>40991.21</v>
      </c>
      <c r="K12" s="794">
        <v>47598.98</v>
      </c>
      <c r="L12" s="795">
        <v>43413.01</v>
      </c>
      <c r="M12" s="794">
        <v>48012.78</v>
      </c>
      <c r="N12" s="794">
        <v>48412.76</v>
      </c>
      <c r="O12" s="794">
        <v>53012.53</v>
      </c>
      <c r="P12" s="794">
        <v>54694.31</v>
      </c>
      <c r="Q12" s="794">
        <v>52210.59</v>
      </c>
      <c r="R12" s="794">
        <v>63223.54</v>
      </c>
      <c r="S12" s="794">
        <v>62064.54</v>
      </c>
      <c r="T12" s="794">
        <v>73055.47</v>
      </c>
      <c r="U12" s="794">
        <v>67064.289999999994</v>
      </c>
      <c r="V12" s="794">
        <v>78055.22</v>
      </c>
      <c r="W12" s="794">
        <v>77269.14</v>
      </c>
      <c r="X12" s="794">
        <v>78757.06</v>
      </c>
      <c r="Y12" s="794">
        <v>83325.41</v>
      </c>
      <c r="Z12" s="794">
        <v>93381.57</v>
      </c>
      <c r="AA12" s="794">
        <v>106380.92</v>
      </c>
      <c r="AB12" s="794">
        <v>106219.83</v>
      </c>
      <c r="AC12" s="794">
        <v>107707.77</v>
      </c>
      <c r="AD12" s="794">
        <v>124726.92</v>
      </c>
      <c r="AE12" s="794">
        <v>118858.26</v>
      </c>
      <c r="AF12" s="794">
        <v>135877.41</v>
      </c>
      <c r="AG12" s="796"/>
      <c r="AH12" s="796"/>
      <c r="AI12" s="796"/>
      <c r="AJ12" s="796"/>
    </row>
    <row r="13" spans="1:36" s="797" customFormat="1">
      <c r="A13" s="790">
        <v>11</v>
      </c>
      <c r="B13" s="804">
        <v>28434.74</v>
      </c>
      <c r="C13" s="805">
        <v>33786.89</v>
      </c>
      <c r="D13" s="806">
        <v>36786.74</v>
      </c>
      <c r="E13" s="794">
        <v>40395.879999999997</v>
      </c>
      <c r="F13" s="805">
        <v>33537.58</v>
      </c>
      <c r="G13" s="794">
        <v>39960.76</v>
      </c>
      <c r="H13" s="794">
        <v>44960.51</v>
      </c>
      <c r="I13" s="794">
        <v>49802.87</v>
      </c>
      <c r="J13" s="794">
        <v>42335.76</v>
      </c>
      <c r="K13" s="794">
        <v>48943.53</v>
      </c>
      <c r="L13" s="795">
        <v>44757.56</v>
      </c>
      <c r="M13" s="794">
        <v>49357.33</v>
      </c>
      <c r="N13" s="794">
        <v>49757.31</v>
      </c>
      <c r="O13" s="794">
        <v>54357.08</v>
      </c>
      <c r="P13" s="794">
        <v>56038.86</v>
      </c>
      <c r="Q13" s="794">
        <v>54125.85</v>
      </c>
      <c r="R13" s="794">
        <v>65138.8</v>
      </c>
      <c r="S13" s="794">
        <v>64334.76</v>
      </c>
      <c r="T13" s="794">
        <v>74970.73</v>
      </c>
      <c r="U13" s="794">
        <v>69334.509999999995</v>
      </c>
      <c r="V13" s="794">
        <v>79970.48</v>
      </c>
      <c r="W13" s="794">
        <v>79789.73</v>
      </c>
      <c r="X13" s="794">
        <v>81277.66</v>
      </c>
      <c r="Y13" s="794">
        <v>85846.01</v>
      </c>
      <c r="Z13" s="794">
        <v>95902.16</v>
      </c>
      <c r="AA13" s="794">
        <v>108901.51</v>
      </c>
      <c r="AB13" s="794">
        <v>109436.21</v>
      </c>
      <c r="AC13" s="794">
        <v>110924.15</v>
      </c>
      <c r="AD13" s="794">
        <v>127943.3</v>
      </c>
      <c r="AE13" s="794">
        <v>122074.64</v>
      </c>
      <c r="AF13" s="794">
        <v>139093.78</v>
      </c>
      <c r="AG13" s="796"/>
      <c r="AH13" s="796"/>
      <c r="AI13" s="796"/>
      <c r="AJ13" s="796"/>
    </row>
    <row r="14" spans="1:36" s="797" customFormat="1">
      <c r="A14" s="790">
        <v>12</v>
      </c>
      <c r="B14" s="804">
        <v>28935.47</v>
      </c>
      <c r="C14" s="805">
        <v>34287.629999999997</v>
      </c>
      <c r="D14" s="806">
        <v>37287.480000000003</v>
      </c>
      <c r="E14" s="794">
        <v>40896.620000000003</v>
      </c>
      <c r="F14" s="805">
        <v>34038.32</v>
      </c>
      <c r="G14" s="794">
        <v>40461.5</v>
      </c>
      <c r="H14" s="794">
        <v>45461.25</v>
      </c>
      <c r="I14" s="794">
        <v>50303.6</v>
      </c>
      <c r="J14" s="794">
        <v>42836.5</v>
      </c>
      <c r="K14" s="794">
        <v>49444.27</v>
      </c>
      <c r="L14" s="795">
        <v>45258.3</v>
      </c>
      <c r="M14" s="794">
        <v>49858.07</v>
      </c>
      <c r="N14" s="794">
        <v>50258.05</v>
      </c>
      <c r="O14" s="794">
        <v>54857.82</v>
      </c>
      <c r="P14" s="794">
        <v>56539.59</v>
      </c>
      <c r="Q14" s="794">
        <v>54626.59</v>
      </c>
      <c r="R14" s="794">
        <v>65639.539999999994</v>
      </c>
      <c r="S14" s="794">
        <v>64835.5</v>
      </c>
      <c r="T14" s="794">
        <v>75471.47</v>
      </c>
      <c r="U14" s="794">
        <v>69835.25</v>
      </c>
      <c r="V14" s="794">
        <v>80471.22</v>
      </c>
      <c r="W14" s="794">
        <v>80290.47</v>
      </c>
      <c r="X14" s="794">
        <v>81778.39</v>
      </c>
      <c r="Y14" s="794">
        <v>86346.74</v>
      </c>
      <c r="Z14" s="794">
        <v>96402.9</v>
      </c>
      <c r="AA14" s="794">
        <v>109402.25</v>
      </c>
      <c r="AB14" s="794">
        <v>109936.94</v>
      </c>
      <c r="AC14" s="794">
        <v>111424.89</v>
      </c>
      <c r="AD14" s="794">
        <v>128444.04</v>
      </c>
      <c r="AE14" s="794">
        <v>122575.37</v>
      </c>
      <c r="AF14" s="794">
        <v>139594.51999999999</v>
      </c>
      <c r="AG14" s="796"/>
      <c r="AH14" s="796"/>
      <c r="AI14" s="796"/>
      <c r="AJ14" s="796"/>
    </row>
    <row r="15" spans="1:36" s="797" customFormat="1">
      <c r="A15" s="790">
        <v>13</v>
      </c>
      <c r="B15" s="804">
        <v>29324.79</v>
      </c>
      <c r="C15" s="805">
        <v>34676.949999999997</v>
      </c>
      <c r="D15" s="794">
        <v>37676.800000000003</v>
      </c>
      <c r="E15" s="794">
        <v>41285.94</v>
      </c>
      <c r="F15" s="805">
        <v>35285.46</v>
      </c>
      <c r="G15" s="794">
        <v>41708.629999999997</v>
      </c>
      <c r="H15" s="794">
        <v>46708.38</v>
      </c>
      <c r="I15" s="794">
        <v>51550.74</v>
      </c>
      <c r="J15" s="794">
        <v>44013.04</v>
      </c>
      <c r="K15" s="794">
        <v>50620.81</v>
      </c>
      <c r="L15" s="795">
        <v>46434.84</v>
      </c>
      <c r="M15" s="794">
        <v>51034.61</v>
      </c>
      <c r="N15" s="794">
        <v>51434.59</v>
      </c>
      <c r="O15" s="794">
        <v>56034.36</v>
      </c>
      <c r="P15" s="794">
        <v>57716.13</v>
      </c>
      <c r="Q15" s="794">
        <v>56541.85</v>
      </c>
      <c r="R15" s="794">
        <v>67554.8</v>
      </c>
      <c r="S15" s="794">
        <v>67105.72</v>
      </c>
      <c r="T15" s="794">
        <v>77386.73</v>
      </c>
      <c r="U15" s="794">
        <v>72105.47</v>
      </c>
      <c r="V15" s="794">
        <v>82386.48</v>
      </c>
      <c r="W15" s="794">
        <v>82811.06</v>
      </c>
      <c r="X15" s="794">
        <v>84298.98</v>
      </c>
      <c r="Y15" s="794">
        <v>88867.34</v>
      </c>
      <c r="Z15" s="794">
        <v>98923.49</v>
      </c>
      <c r="AA15" s="794">
        <v>111922.84</v>
      </c>
      <c r="AB15" s="794">
        <v>113153.32</v>
      </c>
      <c r="AC15" s="794">
        <v>114641.27</v>
      </c>
      <c r="AD15" s="794">
        <v>131660.42000000001</v>
      </c>
      <c r="AE15" s="794">
        <v>125791.75</v>
      </c>
      <c r="AF15" s="794">
        <v>142810.9</v>
      </c>
      <c r="AG15" s="796"/>
      <c r="AH15" s="796"/>
      <c r="AI15" s="796"/>
      <c r="AJ15" s="796"/>
    </row>
    <row r="16" spans="1:36" s="797" customFormat="1">
      <c r="A16" s="790">
        <v>14</v>
      </c>
      <c r="B16" s="804">
        <v>29324.79</v>
      </c>
      <c r="C16" s="805">
        <v>34676.949999999997</v>
      </c>
      <c r="D16" s="794">
        <v>37676.800000000003</v>
      </c>
      <c r="E16" s="794">
        <v>41285.94</v>
      </c>
      <c r="F16" s="805">
        <v>35285.46</v>
      </c>
      <c r="G16" s="794">
        <v>41708.629999999997</v>
      </c>
      <c r="H16" s="794">
        <v>46708.38</v>
      </c>
      <c r="I16" s="794">
        <v>51550.74</v>
      </c>
      <c r="J16" s="794">
        <v>44013.04</v>
      </c>
      <c r="K16" s="794">
        <v>50620.81</v>
      </c>
      <c r="L16" s="795">
        <v>46434.84</v>
      </c>
      <c r="M16" s="794">
        <v>51034.61</v>
      </c>
      <c r="N16" s="794">
        <v>51434.59</v>
      </c>
      <c r="O16" s="794">
        <v>56034.36</v>
      </c>
      <c r="P16" s="794">
        <v>57716.13</v>
      </c>
      <c r="Q16" s="794">
        <v>56541.85</v>
      </c>
      <c r="R16" s="794">
        <v>67554.8</v>
      </c>
      <c r="S16" s="794">
        <v>67105.72</v>
      </c>
      <c r="T16" s="794">
        <v>77386.73</v>
      </c>
      <c r="U16" s="794">
        <v>72105.47</v>
      </c>
      <c r="V16" s="794">
        <v>82386.48</v>
      </c>
      <c r="W16" s="794">
        <v>82811.06</v>
      </c>
      <c r="X16" s="794">
        <v>84298.98</v>
      </c>
      <c r="Y16" s="794">
        <v>88867.34</v>
      </c>
      <c r="Z16" s="794">
        <v>98923.49</v>
      </c>
      <c r="AA16" s="794">
        <v>111922.84</v>
      </c>
      <c r="AB16" s="794">
        <v>113153.32</v>
      </c>
      <c r="AC16" s="794">
        <v>114641.27</v>
      </c>
      <c r="AD16" s="794">
        <v>131660.42000000001</v>
      </c>
      <c r="AE16" s="794">
        <v>125791.75</v>
      </c>
      <c r="AF16" s="794">
        <v>142810.9</v>
      </c>
      <c r="AG16" s="796"/>
      <c r="AH16" s="796"/>
      <c r="AI16" s="796"/>
      <c r="AJ16" s="796"/>
    </row>
    <row r="17" spans="1:36" s="797" customFormat="1">
      <c r="A17" s="790">
        <v>15</v>
      </c>
      <c r="B17" s="804">
        <v>29858.33</v>
      </c>
      <c r="C17" s="805">
        <v>35210.480000000003</v>
      </c>
      <c r="D17" s="794">
        <v>38210.33</v>
      </c>
      <c r="E17" s="794">
        <v>41819.47</v>
      </c>
      <c r="F17" s="805">
        <v>36532.589999999997</v>
      </c>
      <c r="G17" s="794">
        <v>42955.77</v>
      </c>
      <c r="H17" s="794">
        <v>47955.519999999997</v>
      </c>
      <c r="I17" s="794">
        <v>52797.88</v>
      </c>
      <c r="J17" s="794">
        <v>45189.58</v>
      </c>
      <c r="K17" s="794">
        <v>51797.35</v>
      </c>
      <c r="L17" s="795">
        <v>47611.38</v>
      </c>
      <c r="M17" s="794">
        <v>52211.15</v>
      </c>
      <c r="N17" s="794">
        <v>52611.13</v>
      </c>
      <c r="O17" s="794">
        <v>57210.9</v>
      </c>
      <c r="P17" s="794">
        <v>58892.68</v>
      </c>
      <c r="Q17" s="794">
        <v>58457.120000000003</v>
      </c>
      <c r="R17" s="794">
        <v>69470.070000000007</v>
      </c>
      <c r="S17" s="794">
        <v>69375.95</v>
      </c>
      <c r="T17" s="794">
        <v>79301.990000000005</v>
      </c>
      <c r="U17" s="794">
        <v>74375.7</v>
      </c>
      <c r="V17" s="794">
        <v>84301.74</v>
      </c>
      <c r="W17" s="794">
        <v>85331.65</v>
      </c>
      <c r="X17" s="794">
        <v>86819.58</v>
      </c>
      <c r="Y17" s="794">
        <v>91387.93</v>
      </c>
      <c r="Z17" s="794">
        <v>101444.09</v>
      </c>
      <c r="AA17" s="794">
        <v>114443.44</v>
      </c>
      <c r="AB17" s="794">
        <v>116369.7</v>
      </c>
      <c r="AC17" s="794">
        <v>117857.65</v>
      </c>
      <c r="AD17" s="794">
        <v>134876.79999999999</v>
      </c>
      <c r="AE17" s="794">
        <v>129008.13</v>
      </c>
      <c r="AF17" s="794">
        <v>146027.28</v>
      </c>
      <c r="AG17" s="796"/>
      <c r="AH17" s="796"/>
      <c r="AI17" s="796"/>
      <c r="AJ17" s="796"/>
    </row>
    <row r="18" spans="1:36" s="797" customFormat="1">
      <c r="A18" s="790">
        <v>16</v>
      </c>
      <c r="B18" s="804">
        <v>29858.33</v>
      </c>
      <c r="C18" s="805">
        <v>35210.480000000003</v>
      </c>
      <c r="D18" s="794">
        <v>38210.33</v>
      </c>
      <c r="E18" s="794">
        <v>41819.47</v>
      </c>
      <c r="F18" s="805">
        <v>36532.589999999997</v>
      </c>
      <c r="G18" s="794">
        <v>42955.77</v>
      </c>
      <c r="H18" s="794">
        <v>47955.519999999997</v>
      </c>
      <c r="I18" s="794">
        <v>52797.88</v>
      </c>
      <c r="J18" s="794">
        <v>45189.58</v>
      </c>
      <c r="K18" s="794">
        <v>51797.35</v>
      </c>
      <c r="L18" s="795">
        <v>47611.38</v>
      </c>
      <c r="M18" s="794">
        <v>52211.15</v>
      </c>
      <c r="N18" s="794">
        <v>52611.13</v>
      </c>
      <c r="O18" s="794">
        <v>57210.9</v>
      </c>
      <c r="P18" s="794">
        <v>58892.68</v>
      </c>
      <c r="Q18" s="794">
        <v>58457.120000000003</v>
      </c>
      <c r="R18" s="794">
        <v>69470.070000000007</v>
      </c>
      <c r="S18" s="794">
        <v>69375.95</v>
      </c>
      <c r="T18" s="794">
        <v>79301.990000000005</v>
      </c>
      <c r="U18" s="794">
        <v>74375.7</v>
      </c>
      <c r="V18" s="794">
        <v>84301.74</v>
      </c>
      <c r="W18" s="794">
        <v>85331.65</v>
      </c>
      <c r="X18" s="794">
        <v>86819.58</v>
      </c>
      <c r="Y18" s="794">
        <v>91387.93</v>
      </c>
      <c r="Z18" s="794">
        <v>101444.09</v>
      </c>
      <c r="AA18" s="794">
        <v>114443.44</v>
      </c>
      <c r="AB18" s="794">
        <v>116369.7</v>
      </c>
      <c r="AC18" s="794">
        <v>117857.65</v>
      </c>
      <c r="AD18" s="794">
        <v>134876.79999999999</v>
      </c>
      <c r="AE18" s="794">
        <v>129008.13</v>
      </c>
      <c r="AF18" s="794">
        <v>146027.28</v>
      </c>
      <c r="AG18" s="796"/>
      <c r="AH18" s="796"/>
      <c r="AI18" s="796"/>
      <c r="AJ18" s="796"/>
    </row>
    <row r="19" spans="1:36" s="797" customFormat="1">
      <c r="A19" s="790">
        <v>17</v>
      </c>
      <c r="B19" s="804">
        <v>30391.86</v>
      </c>
      <c r="C19" s="805">
        <v>35744.01</v>
      </c>
      <c r="D19" s="794">
        <v>38743.86</v>
      </c>
      <c r="E19" s="794">
        <v>42353</v>
      </c>
      <c r="F19" s="794">
        <v>37779.730000000003</v>
      </c>
      <c r="G19" s="794">
        <v>44202.91</v>
      </c>
      <c r="H19" s="794">
        <v>49202.66</v>
      </c>
      <c r="I19" s="794">
        <v>54045.02</v>
      </c>
      <c r="J19" s="794">
        <v>46366.12</v>
      </c>
      <c r="K19" s="794">
        <v>52973.89</v>
      </c>
      <c r="L19" s="795">
        <v>48787.92</v>
      </c>
      <c r="M19" s="794">
        <v>53387.69</v>
      </c>
      <c r="N19" s="794">
        <v>53787.67</v>
      </c>
      <c r="O19" s="794">
        <v>58387.44</v>
      </c>
      <c r="P19" s="794">
        <v>60069.22</v>
      </c>
      <c r="Q19" s="794">
        <v>60372.38</v>
      </c>
      <c r="R19" s="794">
        <v>71385.33</v>
      </c>
      <c r="S19" s="794">
        <v>71646.179999999993</v>
      </c>
      <c r="T19" s="794">
        <v>81217.259999999995</v>
      </c>
      <c r="U19" s="794">
        <v>76645.929999999993</v>
      </c>
      <c r="V19" s="794">
        <v>86217.01</v>
      </c>
      <c r="W19" s="794">
        <v>87852.25</v>
      </c>
      <c r="X19" s="794">
        <v>89340.17</v>
      </c>
      <c r="Y19" s="794">
        <v>93908.52</v>
      </c>
      <c r="Z19" s="794">
        <v>103964.68</v>
      </c>
      <c r="AA19" s="794">
        <v>116964.03</v>
      </c>
      <c r="AB19" s="794">
        <v>119586.08</v>
      </c>
      <c r="AC19" s="794">
        <v>121074.03</v>
      </c>
      <c r="AD19" s="794">
        <v>138093.17000000001</v>
      </c>
      <c r="AE19" s="794">
        <v>132224.51</v>
      </c>
      <c r="AF19" s="794">
        <v>149243.66</v>
      </c>
      <c r="AG19" s="796"/>
      <c r="AH19" s="796"/>
      <c r="AI19" s="796"/>
      <c r="AJ19" s="796"/>
    </row>
    <row r="20" spans="1:36" s="797" customFormat="1">
      <c r="A20" s="790">
        <v>18</v>
      </c>
      <c r="B20" s="804">
        <v>30892.6</v>
      </c>
      <c r="C20" s="805">
        <v>36244.75</v>
      </c>
      <c r="D20" s="794">
        <v>39244.6</v>
      </c>
      <c r="E20" s="794">
        <v>42853.74</v>
      </c>
      <c r="F20" s="794">
        <v>38280.47</v>
      </c>
      <c r="G20" s="794">
        <v>44703.64</v>
      </c>
      <c r="H20" s="794">
        <v>49703.39</v>
      </c>
      <c r="I20" s="794">
        <v>54545.75</v>
      </c>
      <c r="J20" s="794">
        <v>46866.86</v>
      </c>
      <c r="K20" s="794">
        <v>53474.63</v>
      </c>
      <c r="L20" s="795">
        <v>49288.66</v>
      </c>
      <c r="M20" s="794">
        <v>53888.43</v>
      </c>
      <c r="N20" s="794">
        <v>54288.41</v>
      </c>
      <c r="O20" s="794">
        <v>58888.18</v>
      </c>
      <c r="P20" s="794">
        <v>60569.95</v>
      </c>
      <c r="Q20" s="794">
        <v>60873.120000000003</v>
      </c>
      <c r="R20" s="794">
        <v>71886.070000000007</v>
      </c>
      <c r="S20" s="794">
        <v>72146.91</v>
      </c>
      <c r="T20" s="794">
        <v>81717.990000000005</v>
      </c>
      <c r="U20" s="794">
        <v>77146.66</v>
      </c>
      <c r="V20" s="794">
        <v>86717.74</v>
      </c>
      <c r="W20" s="794">
        <v>88352.98</v>
      </c>
      <c r="X20" s="794">
        <v>89840.91</v>
      </c>
      <c r="Y20" s="794">
        <v>94409.26</v>
      </c>
      <c r="Z20" s="794">
        <v>104465.42</v>
      </c>
      <c r="AA20" s="794">
        <v>117464.77</v>
      </c>
      <c r="AB20" s="794">
        <v>120086.82</v>
      </c>
      <c r="AC20" s="794">
        <v>121574.76</v>
      </c>
      <c r="AD20" s="794">
        <v>138593.91</v>
      </c>
      <c r="AE20" s="794">
        <v>132725.24</v>
      </c>
      <c r="AF20" s="794">
        <v>149744.39000000001</v>
      </c>
      <c r="AG20" s="796"/>
      <c r="AH20" s="796"/>
      <c r="AI20" s="796"/>
      <c r="AJ20" s="796"/>
    </row>
    <row r="21" spans="1:36" s="797" customFormat="1">
      <c r="A21" s="790">
        <v>19</v>
      </c>
      <c r="B21" s="804">
        <v>31426.13</v>
      </c>
      <c r="C21" s="806">
        <v>36778.28</v>
      </c>
      <c r="D21" s="794">
        <v>39778.129999999997</v>
      </c>
      <c r="E21" s="794">
        <v>43387.27</v>
      </c>
      <c r="F21" s="794">
        <v>39527.599999999999</v>
      </c>
      <c r="G21" s="794">
        <v>45950.78</v>
      </c>
      <c r="H21" s="794">
        <v>50950.53</v>
      </c>
      <c r="I21" s="794">
        <v>55792.89</v>
      </c>
      <c r="J21" s="794">
        <v>48043.4</v>
      </c>
      <c r="K21" s="794">
        <v>54651.17</v>
      </c>
      <c r="L21" s="795">
        <v>50465.2</v>
      </c>
      <c r="M21" s="794">
        <v>55064.97</v>
      </c>
      <c r="N21" s="794">
        <v>55464.95</v>
      </c>
      <c r="O21" s="794">
        <v>60064.72</v>
      </c>
      <c r="P21" s="794">
        <v>61746.49</v>
      </c>
      <c r="Q21" s="794">
        <v>62788.38</v>
      </c>
      <c r="R21" s="794">
        <v>73801.33</v>
      </c>
      <c r="S21" s="794">
        <v>74417.14</v>
      </c>
      <c r="T21" s="794">
        <v>83633.259999999995</v>
      </c>
      <c r="U21" s="794">
        <v>79416.89</v>
      </c>
      <c r="V21" s="794">
        <v>88633.01</v>
      </c>
      <c r="W21" s="794">
        <v>90873.58</v>
      </c>
      <c r="X21" s="794">
        <v>92361.5</v>
      </c>
      <c r="Y21" s="794">
        <v>96929.85</v>
      </c>
      <c r="Z21" s="794">
        <v>106986.01</v>
      </c>
      <c r="AA21" s="794">
        <v>119985.36</v>
      </c>
      <c r="AB21" s="794">
        <v>123303.19</v>
      </c>
      <c r="AC21" s="794">
        <v>124791.14</v>
      </c>
      <c r="AD21" s="794">
        <v>141810.29</v>
      </c>
      <c r="AE21" s="794">
        <v>135941.62</v>
      </c>
      <c r="AF21" s="794">
        <v>152960.76999999999</v>
      </c>
      <c r="AG21" s="796"/>
      <c r="AH21" s="796"/>
      <c r="AI21" s="796"/>
      <c r="AJ21" s="796"/>
    </row>
    <row r="22" spans="1:36" s="797" customFormat="1">
      <c r="A22" s="790">
        <v>20</v>
      </c>
      <c r="B22" s="804">
        <v>31426.13</v>
      </c>
      <c r="C22" s="806">
        <v>36778.28</v>
      </c>
      <c r="D22" s="794">
        <v>39778.129999999997</v>
      </c>
      <c r="E22" s="794">
        <v>43387.27</v>
      </c>
      <c r="F22" s="794">
        <v>39527.599999999999</v>
      </c>
      <c r="G22" s="794">
        <v>45950.78</v>
      </c>
      <c r="H22" s="794">
        <v>50950.53</v>
      </c>
      <c r="I22" s="794">
        <v>55792.89</v>
      </c>
      <c r="J22" s="794">
        <v>48043.4</v>
      </c>
      <c r="K22" s="794">
        <v>54651.17</v>
      </c>
      <c r="L22" s="795">
        <v>50465.2</v>
      </c>
      <c r="M22" s="794">
        <v>55064.97</v>
      </c>
      <c r="N22" s="794">
        <v>55464.95</v>
      </c>
      <c r="O22" s="794">
        <v>60064.72</v>
      </c>
      <c r="P22" s="794">
        <v>61746.49</v>
      </c>
      <c r="Q22" s="794">
        <v>62788.38</v>
      </c>
      <c r="R22" s="794">
        <v>73801.33</v>
      </c>
      <c r="S22" s="794">
        <v>74417.14</v>
      </c>
      <c r="T22" s="794">
        <v>83633.259999999995</v>
      </c>
      <c r="U22" s="794">
        <v>79416.89</v>
      </c>
      <c r="V22" s="794">
        <v>88633.01</v>
      </c>
      <c r="W22" s="794">
        <v>90873.58</v>
      </c>
      <c r="X22" s="794">
        <v>92361.5</v>
      </c>
      <c r="Y22" s="794">
        <v>96929.85</v>
      </c>
      <c r="Z22" s="794">
        <v>106986.01</v>
      </c>
      <c r="AA22" s="794">
        <v>119985.36</v>
      </c>
      <c r="AB22" s="794">
        <v>123303.19</v>
      </c>
      <c r="AC22" s="794">
        <v>124791.14</v>
      </c>
      <c r="AD22" s="794">
        <v>141810.29</v>
      </c>
      <c r="AE22" s="794">
        <v>135941.62</v>
      </c>
      <c r="AF22" s="794">
        <v>152960.76999999999</v>
      </c>
      <c r="AG22" s="796"/>
      <c r="AH22" s="796"/>
      <c r="AI22" s="796"/>
      <c r="AJ22" s="796"/>
    </row>
    <row r="23" spans="1:36" s="797" customFormat="1">
      <c r="A23" s="790">
        <v>21</v>
      </c>
      <c r="B23" s="804">
        <v>31959.66</v>
      </c>
      <c r="C23" s="806">
        <v>37311.81</v>
      </c>
      <c r="D23" s="794">
        <v>40311.660000000003</v>
      </c>
      <c r="E23" s="794">
        <v>43920.800000000003</v>
      </c>
      <c r="F23" s="794">
        <v>40774.74</v>
      </c>
      <c r="G23" s="794">
        <v>47197.919999999998</v>
      </c>
      <c r="H23" s="794">
        <v>52197.67</v>
      </c>
      <c r="I23" s="794">
        <v>57040.03</v>
      </c>
      <c r="J23" s="794">
        <v>49219.94</v>
      </c>
      <c r="K23" s="794">
        <v>55827.71</v>
      </c>
      <c r="L23" s="795">
        <v>51641.74</v>
      </c>
      <c r="M23" s="794">
        <v>56241.51</v>
      </c>
      <c r="N23" s="794">
        <v>56641.49</v>
      </c>
      <c r="O23" s="794">
        <v>61241.26</v>
      </c>
      <c r="P23" s="794">
        <v>62923.03</v>
      </c>
      <c r="Q23" s="794">
        <v>64703.64</v>
      </c>
      <c r="R23" s="794">
        <v>75716.59</v>
      </c>
      <c r="S23" s="794">
        <v>76687.37</v>
      </c>
      <c r="T23" s="794">
        <v>85548.52</v>
      </c>
      <c r="U23" s="794">
        <v>81687.12</v>
      </c>
      <c r="V23" s="794">
        <v>90548.27</v>
      </c>
      <c r="W23" s="794">
        <v>93394.17</v>
      </c>
      <c r="X23" s="794">
        <v>94882.1</v>
      </c>
      <c r="Y23" s="794">
        <v>99450.45</v>
      </c>
      <c r="Z23" s="794">
        <v>109506.6</v>
      </c>
      <c r="AA23" s="794">
        <v>122505.95</v>
      </c>
      <c r="AB23" s="794">
        <v>126519.57</v>
      </c>
      <c r="AC23" s="794">
        <v>128007.52</v>
      </c>
      <c r="AD23" s="794">
        <v>145026.67000000001</v>
      </c>
      <c r="AE23" s="794">
        <v>139158</v>
      </c>
      <c r="AF23" s="794">
        <v>156177.15</v>
      </c>
      <c r="AG23" s="796"/>
      <c r="AH23" s="796"/>
      <c r="AI23" s="796"/>
      <c r="AJ23" s="796"/>
    </row>
    <row r="24" spans="1:36" s="797" customFormat="1">
      <c r="A24" s="790">
        <v>22</v>
      </c>
      <c r="B24" s="804">
        <v>31959.66</v>
      </c>
      <c r="C24" s="806">
        <v>37311.81</v>
      </c>
      <c r="D24" s="794">
        <v>40311.660000000003</v>
      </c>
      <c r="E24" s="794">
        <v>43920.800000000003</v>
      </c>
      <c r="F24" s="794">
        <v>40774.74</v>
      </c>
      <c r="G24" s="794">
        <v>47197.919999999998</v>
      </c>
      <c r="H24" s="794">
        <v>52197.67</v>
      </c>
      <c r="I24" s="794">
        <v>57040.03</v>
      </c>
      <c r="J24" s="794">
        <v>49219.94</v>
      </c>
      <c r="K24" s="794">
        <v>55827.71</v>
      </c>
      <c r="L24" s="795">
        <v>51641.74</v>
      </c>
      <c r="M24" s="794">
        <v>56241.51</v>
      </c>
      <c r="N24" s="794">
        <v>56641.49</v>
      </c>
      <c r="O24" s="794">
        <v>61241.26</v>
      </c>
      <c r="P24" s="794">
        <v>62923.03</v>
      </c>
      <c r="Q24" s="794">
        <v>64703.64</v>
      </c>
      <c r="R24" s="794">
        <v>75716.59</v>
      </c>
      <c r="S24" s="794">
        <v>76687.37</v>
      </c>
      <c r="T24" s="794">
        <v>85548.52</v>
      </c>
      <c r="U24" s="794">
        <v>81687.12</v>
      </c>
      <c r="V24" s="794">
        <v>90548.27</v>
      </c>
      <c r="W24" s="794">
        <v>93394.17</v>
      </c>
      <c r="X24" s="794">
        <v>94882.1</v>
      </c>
      <c r="Y24" s="794">
        <v>99450.45</v>
      </c>
      <c r="Z24" s="794">
        <v>109506.6</v>
      </c>
      <c r="AA24" s="794">
        <v>122505.95</v>
      </c>
      <c r="AB24" s="794">
        <v>126519.57</v>
      </c>
      <c r="AC24" s="794">
        <v>128007.52</v>
      </c>
      <c r="AD24" s="794">
        <v>145026.67000000001</v>
      </c>
      <c r="AE24" s="794">
        <v>139158</v>
      </c>
      <c r="AF24" s="794">
        <v>156177.15</v>
      </c>
      <c r="AG24" s="796"/>
      <c r="AH24" s="796"/>
      <c r="AI24" s="796"/>
      <c r="AJ24" s="796"/>
    </row>
    <row r="25" spans="1:36" s="797" customFormat="1">
      <c r="A25" s="790">
        <v>23</v>
      </c>
      <c r="B25" s="807">
        <v>32493.200000000001</v>
      </c>
      <c r="C25" s="794">
        <v>37845.35</v>
      </c>
      <c r="D25" s="794">
        <v>40845.199999999997</v>
      </c>
      <c r="E25" s="794">
        <v>44454.34</v>
      </c>
      <c r="F25" s="794">
        <v>42021.88</v>
      </c>
      <c r="G25" s="794">
        <v>48445.06</v>
      </c>
      <c r="H25" s="794">
        <v>53444.81</v>
      </c>
      <c r="I25" s="794">
        <v>58287.17</v>
      </c>
      <c r="J25" s="794">
        <v>50396.480000000003</v>
      </c>
      <c r="K25" s="794">
        <v>57004.25</v>
      </c>
      <c r="L25" s="795">
        <v>52818.28</v>
      </c>
      <c r="M25" s="794">
        <v>57418.05</v>
      </c>
      <c r="N25" s="794">
        <v>57818.03</v>
      </c>
      <c r="O25" s="794">
        <v>62417.8</v>
      </c>
      <c r="P25" s="794">
        <v>64099.57</v>
      </c>
      <c r="Q25" s="794">
        <v>66618.91</v>
      </c>
      <c r="R25" s="794">
        <v>77631.86</v>
      </c>
      <c r="S25" s="794">
        <v>78957.59</v>
      </c>
      <c r="T25" s="794">
        <v>87463.79</v>
      </c>
      <c r="U25" s="794">
        <v>83957.34</v>
      </c>
      <c r="V25" s="794">
        <v>92463.54</v>
      </c>
      <c r="W25" s="794">
        <v>95914.76</v>
      </c>
      <c r="X25" s="794">
        <v>97402.69</v>
      </c>
      <c r="Y25" s="794">
        <v>101971.04</v>
      </c>
      <c r="Z25" s="794">
        <v>112027.2</v>
      </c>
      <c r="AA25" s="794">
        <v>125026.55</v>
      </c>
      <c r="AB25" s="794">
        <v>129735.95</v>
      </c>
      <c r="AC25" s="794">
        <v>131223.9</v>
      </c>
      <c r="AD25" s="794">
        <v>148243.04999999999</v>
      </c>
      <c r="AE25" s="794">
        <v>142374.38</v>
      </c>
      <c r="AF25" s="794">
        <v>159393.53</v>
      </c>
      <c r="AG25" s="796"/>
      <c r="AH25" s="796"/>
      <c r="AI25" s="796"/>
      <c r="AJ25" s="796"/>
    </row>
    <row r="26" spans="1:36" s="797" customFormat="1">
      <c r="A26" s="790">
        <v>24</v>
      </c>
      <c r="B26" s="805">
        <v>32993.93</v>
      </c>
      <c r="C26" s="794">
        <v>38346.080000000002</v>
      </c>
      <c r="D26" s="794">
        <v>41345.93</v>
      </c>
      <c r="E26" s="794">
        <v>44955.07</v>
      </c>
      <c r="F26" s="794">
        <v>42522.61</v>
      </c>
      <c r="G26" s="794">
        <v>48945.79</v>
      </c>
      <c r="H26" s="794">
        <v>53945.54</v>
      </c>
      <c r="I26" s="794">
        <v>58787.9</v>
      </c>
      <c r="J26" s="794">
        <v>50897.22</v>
      </c>
      <c r="K26" s="794">
        <v>57504.98</v>
      </c>
      <c r="L26" s="795">
        <v>53319.01</v>
      </c>
      <c r="M26" s="794">
        <v>57918.78</v>
      </c>
      <c r="N26" s="794">
        <v>58318.76</v>
      </c>
      <c r="O26" s="794">
        <v>62918.53</v>
      </c>
      <c r="P26" s="794">
        <v>64600.31</v>
      </c>
      <c r="Q26" s="794">
        <v>67119.64</v>
      </c>
      <c r="R26" s="794">
        <v>78132.59</v>
      </c>
      <c r="S26" s="794">
        <v>79458.33</v>
      </c>
      <c r="T26" s="794">
        <v>87964.52</v>
      </c>
      <c r="U26" s="794">
        <v>84458.08</v>
      </c>
      <c r="V26" s="794">
        <v>92964.27</v>
      </c>
      <c r="W26" s="794">
        <v>96415.5</v>
      </c>
      <c r="X26" s="794">
        <v>97903.42</v>
      </c>
      <c r="Y26" s="794">
        <v>102471.78</v>
      </c>
      <c r="Z26" s="794">
        <v>112527.93</v>
      </c>
      <c r="AA26" s="794">
        <v>125527.28</v>
      </c>
      <c r="AB26" s="794">
        <v>130236.69</v>
      </c>
      <c r="AC26" s="794">
        <v>131724.63</v>
      </c>
      <c r="AD26" s="794">
        <v>148743.78</v>
      </c>
      <c r="AE26" s="794">
        <v>142875.12</v>
      </c>
      <c r="AF26" s="794">
        <v>159894.26</v>
      </c>
      <c r="AG26" s="796"/>
      <c r="AH26" s="796"/>
      <c r="AI26" s="796"/>
      <c r="AJ26" s="796"/>
    </row>
    <row r="27" spans="1:36" s="797" customFormat="1">
      <c r="A27" s="790">
        <v>25</v>
      </c>
      <c r="B27" s="805">
        <v>33527.46</v>
      </c>
      <c r="C27" s="794">
        <v>38879.620000000003</v>
      </c>
      <c r="D27" s="794">
        <v>41879.47</v>
      </c>
      <c r="E27" s="794">
        <v>45488.61</v>
      </c>
      <c r="F27" s="794">
        <v>43769.75</v>
      </c>
      <c r="G27" s="794">
        <v>50192.93</v>
      </c>
      <c r="H27" s="794">
        <v>55192.68</v>
      </c>
      <c r="I27" s="794">
        <v>60035.040000000001</v>
      </c>
      <c r="J27" s="794">
        <v>52073.760000000002</v>
      </c>
      <c r="K27" s="794">
        <v>58681.53</v>
      </c>
      <c r="L27" s="795">
        <v>54495.56</v>
      </c>
      <c r="M27" s="794">
        <v>59095.33</v>
      </c>
      <c r="N27" s="794">
        <v>59495.31</v>
      </c>
      <c r="O27" s="794">
        <v>64095.08</v>
      </c>
      <c r="P27" s="794">
        <v>65776.850000000006</v>
      </c>
      <c r="Q27" s="794">
        <v>67119.64</v>
      </c>
      <c r="R27" s="794">
        <v>78132.59</v>
      </c>
      <c r="S27" s="794">
        <v>79458.33</v>
      </c>
      <c r="T27" s="794">
        <v>87964.52</v>
      </c>
      <c r="U27" s="794">
        <v>84458.08</v>
      </c>
      <c r="V27" s="794">
        <v>92964.27</v>
      </c>
      <c r="W27" s="794">
        <v>96415.5</v>
      </c>
      <c r="X27" s="794">
        <v>97903.42</v>
      </c>
      <c r="Y27" s="794">
        <v>102471.78</v>
      </c>
      <c r="Z27" s="794">
        <v>112527.93</v>
      </c>
      <c r="AA27" s="794">
        <v>125527.28</v>
      </c>
      <c r="AB27" s="794">
        <v>130236.69</v>
      </c>
      <c r="AC27" s="794">
        <v>131724.63</v>
      </c>
      <c r="AD27" s="794">
        <v>148743.78</v>
      </c>
      <c r="AE27" s="794">
        <v>142875.12</v>
      </c>
      <c r="AF27" s="794">
        <v>159894.26</v>
      </c>
      <c r="AG27" s="796"/>
      <c r="AH27" s="796"/>
      <c r="AI27" s="796"/>
      <c r="AJ27" s="796"/>
    </row>
    <row r="28" spans="1:36" s="797" customFormat="1">
      <c r="A28" s="790">
        <v>26</v>
      </c>
      <c r="B28" s="805">
        <v>33527.46</v>
      </c>
      <c r="C28" s="794">
        <v>38879.620000000003</v>
      </c>
      <c r="D28" s="794">
        <v>41879.47</v>
      </c>
      <c r="E28" s="794">
        <v>45488.61</v>
      </c>
      <c r="F28" s="794">
        <v>43769.75</v>
      </c>
      <c r="G28" s="794">
        <v>50192.93</v>
      </c>
      <c r="H28" s="794">
        <v>55192.68</v>
      </c>
      <c r="I28" s="794">
        <v>60035.040000000001</v>
      </c>
      <c r="J28" s="794">
        <v>52073.760000000002</v>
      </c>
      <c r="K28" s="794">
        <v>58681.53</v>
      </c>
      <c r="L28" s="795">
        <v>54495.56</v>
      </c>
      <c r="M28" s="794">
        <v>59095.33</v>
      </c>
      <c r="N28" s="794">
        <v>59495.31</v>
      </c>
      <c r="O28" s="794">
        <v>64095.08</v>
      </c>
      <c r="P28" s="794">
        <v>65776.850000000006</v>
      </c>
      <c r="Q28" s="794">
        <v>67119.64</v>
      </c>
      <c r="R28" s="794">
        <v>78132.59</v>
      </c>
      <c r="S28" s="794">
        <v>79458.33</v>
      </c>
      <c r="T28" s="794">
        <v>87964.52</v>
      </c>
      <c r="U28" s="794">
        <v>84458.08</v>
      </c>
      <c r="V28" s="794">
        <v>92964.27</v>
      </c>
      <c r="W28" s="794">
        <v>96415.5</v>
      </c>
      <c r="X28" s="794">
        <v>97903.42</v>
      </c>
      <c r="Y28" s="794">
        <v>102471.78</v>
      </c>
      <c r="Z28" s="794">
        <v>112527.93</v>
      </c>
      <c r="AA28" s="794">
        <v>125527.28</v>
      </c>
      <c r="AB28" s="794">
        <v>130236.69</v>
      </c>
      <c r="AC28" s="794">
        <v>131724.63</v>
      </c>
      <c r="AD28" s="794">
        <v>148743.78</v>
      </c>
      <c r="AE28" s="794">
        <v>142875.12</v>
      </c>
      <c r="AF28" s="794">
        <v>159894.26</v>
      </c>
      <c r="AG28" s="796"/>
      <c r="AH28" s="796"/>
      <c r="AI28" s="796"/>
      <c r="AJ28" s="796"/>
    </row>
    <row r="29" spans="1:36" s="797" customFormat="1">
      <c r="A29" s="790">
        <v>27</v>
      </c>
      <c r="B29" s="805">
        <v>34366.120000000003</v>
      </c>
      <c r="C29" s="794">
        <v>39718.269999999997</v>
      </c>
      <c r="D29" s="794">
        <v>42718.12</v>
      </c>
      <c r="E29" s="794">
        <v>46327.26</v>
      </c>
      <c r="F29" s="794">
        <v>45016.89</v>
      </c>
      <c r="G29" s="794">
        <v>51440.07</v>
      </c>
      <c r="H29" s="794">
        <v>56439.82</v>
      </c>
      <c r="I29" s="794">
        <v>61282.18</v>
      </c>
      <c r="J29" s="794">
        <v>53250.3</v>
      </c>
      <c r="K29" s="794">
        <v>59858.07</v>
      </c>
      <c r="L29" s="795">
        <v>55672.1</v>
      </c>
      <c r="M29" s="794">
        <v>60271.87</v>
      </c>
      <c r="N29" s="794">
        <v>60671.85</v>
      </c>
      <c r="O29" s="794">
        <v>65271.62</v>
      </c>
      <c r="P29" s="794">
        <v>66953.39</v>
      </c>
      <c r="Q29" s="794">
        <v>67119.64</v>
      </c>
      <c r="R29" s="794">
        <v>78132.59</v>
      </c>
      <c r="S29" s="794">
        <v>79458.33</v>
      </c>
      <c r="T29" s="794">
        <v>87964.52</v>
      </c>
      <c r="U29" s="794">
        <v>84458.08</v>
      </c>
      <c r="V29" s="794">
        <v>92964.27</v>
      </c>
      <c r="W29" s="794">
        <v>96415.5</v>
      </c>
      <c r="X29" s="794">
        <v>97903.42</v>
      </c>
      <c r="Y29" s="794">
        <v>102471.78</v>
      </c>
      <c r="Z29" s="794">
        <v>112527.93</v>
      </c>
      <c r="AA29" s="794">
        <v>125527.28</v>
      </c>
      <c r="AB29" s="794">
        <v>130236.69</v>
      </c>
      <c r="AC29" s="794">
        <v>131724.63</v>
      </c>
      <c r="AD29" s="794">
        <v>148743.78</v>
      </c>
      <c r="AE29" s="794">
        <v>142875.12</v>
      </c>
      <c r="AF29" s="794">
        <v>159894.26</v>
      </c>
      <c r="AG29" s="796"/>
      <c r="AH29" s="796"/>
      <c r="AI29" s="796"/>
      <c r="AJ29" s="796"/>
    </row>
    <row r="30" spans="1:36" s="797" customFormat="1">
      <c r="A30" s="790">
        <v>28</v>
      </c>
      <c r="B30" s="805">
        <v>34366.120000000003</v>
      </c>
      <c r="C30" s="794">
        <v>39718.269999999997</v>
      </c>
      <c r="D30" s="794">
        <v>42718.12</v>
      </c>
      <c r="E30" s="794">
        <v>46327.26</v>
      </c>
      <c r="F30" s="794">
        <v>45016.89</v>
      </c>
      <c r="G30" s="794">
        <v>51440.07</v>
      </c>
      <c r="H30" s="794">
        <v>56439.82</v>
      </c>
      <c r="I30" s="794">
        <v>61282.18</v>
      </c>
      <c r="J30" s="794">
        <v>53250.3</v>
      </c>
      <c r="K30" s="794">
        <v>59858.07</v>
      </c>
      <c r="L30" s="795">
        <v>55672.1</v>
      </c>
      <c r="M30" s="794">
        <v>60271.87</v>
      </c>
      <c r="N30" s="794">
        <v>60671.85</v>
      </c>
      <c r="O30" s="794">
        <v>65271.62</v>
      </c>
      <c r="P30" s="794">
        <v>66953.39</v>
      </c>
      <c r="Q30" s="794">
        <v>67119.64</v>
      </c>
      <c r="R30" s="794">
        <v>78132.59</v>
      </c>
      <c r="S30" s="794">
        <v>79458.33</v>
      </c>
      <c r="T30" s="794">
        <v>87964.52</v>
      </c>
      <c r="U30" s="794">
        <v>84458.08</v>
      </c>
      <c r="V30" s="794">
        <v>92964.27</v>
      </c>
      <c r="W30" s="794">
        <v>96415.5</v>
      </c>
      <c r="X30" s="794">
        <v>97903.42</v>
      </c>
      <c r="Y30" s="794">
        <v>102471.78</v>
      </c>
      <c r="Z30" s="794">
        <v>112527.93</v>
      </c>
      <c r="AA30" s="794">
        <v>125527.28</v>
      </c>
      <c r="AB30" s="794">
        <v>130236.69</v>
      </c>
      <c r="AC30" s="794">
        <v>131724.63</v>
      </c>
      <c r="AD30" s="794">
        <v>148743.78</v>
      </c>
      <c r="AE30" s="794">
        <v>142875.12</v>
      </c>
      <c r="AF30" s="794">
        <v>159894.26</v>
      </c>
      <c r="AG30" s="796"/>
      <c r="AH30" s="796"/>
      <c r="AI30" s="796"/>
      <c r="AJ30" s="796"/>
    </row>
    <row r="31" spans="1:36" s="797" customFormat="1">
      <c r="A31" s="790">
        <v>29</v>
      </c>
      <c r="B31" s="805">
        <v>35204.78</v>
      </c>
      <c r="C31" s="794">
        <v>40556.93</v>
      </c>
      <c r="D31" s="794">
        <v>43556.78</v>
      </c>
      <c r="E31" s="794">
        <v>47165.919999999998</v>
      </c>
      <c r="F31" s="794">
        <v>46264.03</v>
      </c>
      <c r="G31" s="794">
        <v>52687.21</v>
      </c>
      <c r="H31" s="794">
        <v>57686.96</v>
      </c>
      <c r="I31" s="794">
        <v>62529.31</v>
      </c>
      <c r="J31" s="794">
        <v>54426.84</v>
      </c>
      <c r="K31" s="794">
        <v>61034.61</v>
      </c>
      <c r="L31" s="795">
        <v>56848.639999999999</v>
      </c>
      <c r="M31" s="794">
        <v>61448.41</v>
      </c>
      <c r="N31" s="794">
        <v>61848.39</v>
      </c>
      <c r="O31" s="794">
        <v>66448.160000000003</v>
      </c>
      <c r="P31" s="794">
        <v>68129.929999999993</v>
      </c>
      <c r="Q31" s="794">
        <v>67119.64</v>
      </c>
      <c r="R31" s="794">
        <v>78132.59</v>
      </c>
      <c r="S31" s="794">
        <v>79458.33</v>
      </c>
      <c r="T31" s="794">
        <v>87964.52</v>
      </c>
      <c r="U31" s="794">
        <v>84458.08</v>
      </c>
      <c r="V31" s="794">
        <v>92964.27</v>
      </c>
      <c r="W31" s="794">
        <v>96415.5</v>
      </c>
      <c r="X31" s="794">
        <v>97903.42</v>
      </c>
      <c r="Y31" s="794">
        <v>102471.78</v>
      </c>
      <c r="Z31" s="794">
        <v>112527.93</v>
      </c>
      <c r="AA31" s="794">
        <v>125527.28</v>
      </c>
      <c r="AB31" s="794">
        <v>130236.69</v>
      </c>
      <c r="AC31" s="794">
        <v>131724.63</v>
      </c>
      <c r="AD31" s="794">
        <v>148743.78</v>
      </c>
      <c r="AE31" s="794">
        <v>142875.12</v>
      </c>
      <c r="AF31" s="794">
        <v>159894.26</v>
      </c>
      <c r="AG31" s="796"/>
      <c r="AH31" s="796"/>
      <c r="AI31" s="796"/>
      <c r="AJ31" s="796"/>
    </row>
    <row r="32" spans="1:36" s="797" customFormat="1">
      <c r="A32" s="790">
        <v>30</v>
      </c>
      <c r="B32" s="805">
        <v>35705.51</v>
      </c>
      <c r="C32" s="794">
        <v>41057.67</v>
      </c>
      <c r="D32" s="794">
        <v>44057.52</v>
      </c>
      <c r="E32" s="794">
        <v>47666.66</v>
      </c>
      <c r="F32" s="794">
        <v>46764.76</v>
      </c>
      <c r="G32" s="794">
        <v>53187.94</v>
      </c>
      <c r="H32" s="794">
        <v>58187.69</v>
      </c>
      <c r="I32" s="794">
        <v>63030.05</v>
      </c>
      <c r="J32" s="794">
        <v>54927.57</v>
      </c>
      <c r="K32" s="794">
        <v>61535.34</v>
      </c>
      <c r="L32" s="795">
        <v>57349.37</v>
      </c>
      <c r="M32" s="794">
        <v>61949.14</v>
      </c>
      <c r="N32" s="794">
        <v>62349.120000000003</v>
      </c>
      <c r="O32" s="794">
        <v>66948.89</v>
      </c>
      <c r="P32" s="794">
        <v>68630.67</v>
      </c>
      <c r="Q32" s="794">
        <v>67620.38</v>
      </c>
      <c r="R32" s="794">
        <v>78633.33</v>
      </c>
      <c r="S32" s="794">
        <v>79959.06</v>
      </c>
      <c r="T32" s="794">
        <v>88465.26</v>
      </c>
      <c r="U32" s="794">
        <v>84958.81</v>
      </c>
      <c r="V32" s="794">
        <v>93465.01</v>
      </c>
      <c r="W32" s="794">
        <v>96916.23</v>
      </c>
      <c r="X32" s="794">
        <v>98404.160000000003</v>
      </c>
      <c r="Y32" s="794">
        <v>102972.51</v>
      </c>
      <c r="Z32" s="794">
        <v>113028.67</v>
      </c>
      <c r="AA32" s="794">
        <v>126028.02</v>
      </c>
      <c r="AB32" s="794">
        <v>130737.42</v>
      </c>
      <c r="AC32" s="794">
        <v>132225.37</v>
      </c>
      <c r="AD32" s="794">
        <v>149244.51999999999</v>
      </c>
      <c r="AE32" s="794">
        <v>143375.85</v>
      </c>
      <c r="AF32" s="794">
        <v>160395</v>
      </c>
      <c r="AG32" s="796"/>
      <c r="AH32" s="796"/>
      <c r="AI32" s="796"/>
      <c r="AJ32" s="796"/>
    </row>
    <row r="36" spans="2:2">
      <c r="B36" s="799"/>
    </row>
  </sheetData>
  <sheetProtection algorithmName="SHA-512" hashValue="RCxSaFnZR1WbqAHgq8lqkE1L0mGO8OrItDVOLHaOnI9oyStFJdz8OR79TZyexMkXU2NERuxkTUagC9/Q4GjjFw==" saltValue="1dOggwznug0VWejm+MM82Q==" spinCount="100000" sheet="1" objects="1" scenarios="1" formatColumns="0" formatRows="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BB967-599A-4FD7-A696-61D19D37EB52}">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219</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fOY2fxW4EjIyu3tryAqDsG12kyirjkF6gkzE0wqixoWUgtws/sYl5reDs/MDx6PkLWYLh21dIm/JECMP8jg4eg==" saltValue="RIeH0MzZugqsnv/3ePIMEQ==" spinCount="100000" sheet="1" objects="1" scenarios="1" formatColumns="0" formatRows="0"/>
  <mergeCells count="13">
    <mergeCell ref="A54:B54"/>
    <mergeCell ref="A26:B26"/>
    <mergeCell ref="A28:B28"/>
    <mergeCell ref="C28:N28"/>
    <mergeCell ref="A29:B30"/>
    <mergeCell ref="A53:B53"/>
    <mergeCell ref="A25:B25"/>
    <mergeCell ref="A5:A7"/>
    <mergeCell ref="A11:B11"/>
    <mergeCell ref="A14:B14"/>
    <mergeCell ref="C14:N14"/>
    <mergeCell ref="A15:B16"/>
    <mergeCell ref="A12:B12"/>
  </mergeCells>
  <conditionalFormatting sqref="C12:Z12">
    <cfRule type="cellIs" dxfId="131" priority="1" operator="equal">
      <formula>1</formula>
    </cfRule>
    <cfRule type="cellIs" dxfId="130" priority="2" operator="greaterThan">
      <formula>0</formula>
    </cfRule>
  </conditionalFormatting>
  <conditionalFormatting sqref="C17:Z24">
    <cfRule type="cellIs" dxfId="129" priority="4" operator="equal">
      <formula>0</formula>
    </cfRule>
  </conditionalFormatting>
  <conditionalFormatting sqref="C31:Z52">
    <cfRule type="cellIs" dxfId="128" priority="3" operator="equal">
      <formula>0</formula>
    </cfRule>
  </conditionalFormatting>
  <hyperlinks>
    <hyperlink ref="A8" location="'1B Tableau financier'!B119" display="'1B Tableau financier'!B119" xr:uid="{00F40801-4824-4204-99DC-936EAF31F208}"/>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33F06-CA6E-4FE7-A694-36164C1F6C91}">
  <dimension ref="A1:Z528"/>
  <sheetViews>
    <sheetView view="pageBreakPreview" zoomScaleNormal="80" zoomScaleSheetLayoutView="100" workbookViewId="0">
      <selection activeCell="A8" sqref="A8"/>
    </sheetView>
  </sheetViews>
  <sheetFormatPr baseColWidth="10" defaultColWidth="11.42578125" defaultRowHeight="18.75" customHeight="1"/>
  <cols>
    <col min="1" max="1" width="15.140625" style="45" customWidth="1"/>
    <col min="2" max="2" width="85.140625" style="46" customWidth="1"/>
    <col min="3" max="14" width="11.7109375" style="45" customWidth="1"/>
    <col min="15" max="26" width="11.42578125" style="812"/>
    <col min="27" max="16384" width="11.42578125" style="45"/>
  </cols>
  <sheetData>
    <row r="1" spans="1:26" ht="18.75" customHeight="1">
      <c r="C1" s="83" t="str">
        <f>'1B Tableau financier'!G1</f>
        <v>Bénéficiaire :</v>
      </c>
      <c r="D1" s="56"/>
      <c r="E1" s="95" t="str">
        <f>'1B Tableau financier'!K1</f>
        <v>Nom</v>
      </c>
      <c r="F1" s="83"/>
      <c r="G1" s="83"/>
      <c r="H1" s="83"/>
      <c r="I1" s="83"/>
      <c r="J1" s="83"/>
      <c r="K1" s="83"/>
      <c r="L1" s="83"/>
      <c r="M1" s="83"/>
      <c r="N1" s="83"/>
    </row>
    <row r="2" spans="1:26" ht="18.75" customHeight="1">
      <c r="C2" s="83" t="str">
        <f>'1B Tableau financier'!G3</f>
        <v>N° BCE :</v>
      </c>
      <c r="D2" s="56"/>
      <c r="E2" s="95" t="str">
        <f>'1B Tableau financier'!K3</f>
        <v>BE0</v>
      </c>
      <c r="F2" s="83"/>
      <c r="G2" s="83"/>
      <c r="H2" s="83"/>
      <c r="I2" s="83"/>
      <c r="J2" s="83"/>
      <c r="K2" s="83"/>
      <c r="L2" s="83"/>
      <c r="M2" s="83"/>
      <c r="N2" s="83"/>
    </row>
    <row r="3" spans="1:26" ht="18.75" customHeight="1">
      <c r="B3" s="52" t="s">
        <v>162</v>
      </c>
      <c r="C3" s="83" t="str">
        <f>'1B Tableau financier'!G4</f>
        <v>Réf. Dossier (= SUBV 1):</v>
      </c>
      <c r="D3" s="56"/>
      <c r="E3" s="95" t="str">
        <f>'1B Tableau financier'!K4</f>
        <v>Reprendre référence complète de l'arrêté de subvention [Exemple: XX/nnnnnn/n°BCE/Dénomination opérateur/Intitulé du projet]</v>
      </c>
      <c r="F3" s="83"/>
      <c r="G3" s="83"/>
      <c r="H3" s="83"/>
      <c r="I3" s="83"/>
      <c r="J3" s="83"/>
      <c r="K3" s="83"/>
      <c r="L3" s="83"/>
      <c r="M3" s="83"/>
      <c r="N3" s="83"/>
    </row>
    <row r="4" spans="1:26" s="42" customFormat="1" ht="18.75" customHeight="1">
      <c r="B4" s="43"/>
      <c r="C4" s="23" t="s">
        <v>38</v>
      </c>
      <c r="D4" s="87"/>
      <c r="E4" s="18" t="s">
        <v>39</v>
      </c>
      <c r="F4" s="88">
        <f>'1B Tableau financier'!K5</f>
        <v>44927</v>
      </c>
      <c r="G4" s="18" t="s">
        <v>40</v>
      </c>
      <c r="H4" s="88">
        <f>'1B Tableau financier'!M5</f>
        <v>45657</v>
      </c>
      <c r="O4" s="811"/>
      <c r="P4" s="811"/>
      <c r="Q4" s="811"/>
      <c r="R4" s="811"/>
      <c r="S4" s="811"/>
      <c r="T4" s="811"/>
      <c r="U4" s="811"/>
      <c r="V4" s="811"/>
      <c r="W4" s="811"/>
      <c r="X4" s="811"/>
      <c r="Y4" s="811"/>
      <c r="Z4" s="811"/>
    </row>
    <row r="5" spans="1:26" s="42" customFormat="1" ht="18.75" customHeight="1">
      <c r="A5" s="1228"/>
      <c r="B5" s="106" t="s">
        <v>214</v>
      </c>
      <c r="C5" s="23"/>
      <c r="D5" s="87"/>
      <c r="E5" s="18"/>
      <c r="F5" s="98"/>
      <c r="G5" s="18"/>
      <c r="H5" s="98"/>
      <c r="O5" s="811"/>
      <c r="P5" s="811"/>
      <c r="Q5" s="811"/>
      <c r="R5" s="811"/>
      <c r="S5" s="811"/>
      <c r="T5" s="811"/>
      <c r="U5" s="811"/>
      <c r="V5" s="811"/>
      <c r="W5" s="811"/>
      <c r="X5" s="811"/>
      <c r="Y5" s="811"/>
      <c r="Z5" s="811"/>
    </row>
    <row r="6" spans="1:26" s="42" customFormat="1" ht="18.75" customHeight="1">
      <c r="A6" s="1229"/>
      <c r="B6" s="99" t="s">
        <v>215</v>
      </c>
      <c r="C6" s="23"/>
      <c r="D6" s="87"/>
      <c r="E6" s="18"/>
      <c r="F6" s="98"/>
      <c r="G6" s="18"/>
      <c r="H6" s="98"/>
      <c r="O6" s="811"/>
      <c r="P6" s="811"/>
      <c r="Q6" s="811"/>
      <c r="R6" s="811"/>
      <c r="S6" s="811"/>
      <c r="T6" s="811"/>
      <c r="U6" s="811"/>
      <c r="V6" s="811"/>
      <c r="W6" s="811"/>
      <c r="X6" s="811"/>
      <c r="Y6" s="811"/>
      <c r="Z6" s="811"/>
    </row>
    <row r="7" spans="1:26" ht="18.75" customHeight="1" thickBot="1">
      <c r="A7" s="1230"/>
    </row>
    <row r="8" spans="1:26" ht="27.75" customHeight="1">
      <c r="A8" s="827" t="s">
        <v>220</v>
      </c>
      <c r="B8" s="246"/>
      <c r="C8" s="249"/>
      <c r="D8" s="250"/>
      <c r="E8" s="249"/>
      <c r="F8" s="249"/>
      <c r="G8" s="249"/>
      <c r="H8" s="249"/>
      <c r="I8" s="249"/>
      <c r="J8" s="249"/>
      <c r="K8" s="249"/>
      <c r="L8" s="249"/>
      <c r="M8" s="249"/>
      <c r="N8" s="251"/>
    </row>
    <row r="9" spans="1:26" ht="15">
      <c r="A9" s="252" t="s">
        <v>165</v>
      </c>
      <c r="B9" s="247" t="s">
        <v>166</v>
      </c>
      <c r="D9" s="253"/>
      <c r="E9" s="47"/>
      <c r="F9" s="47"/>
      <c r="N9" s="254"/>
    </row>
    <row r="10" spans="1:26" ht="26.25" thickBot="1">
      <c r="A10" s="631" t="s">
        <v>300</v>
      </c>
      <c r="B10" s="665"/>
      <c r="N10" s="254"/>
    </row>
    <row r="11" spans="1:26" ht="39" customHeight="1" thickBot="1">
      <c r="A11" s="1235" t="s">
        <v>167</v>
      </c>
      <c r="B11" s="1236"/>
      <c r="C11" s="264"/>
      <c r="D11" s="265"/>
      <c r="E11" s="265"/>
      <c r="F11" s="265"/>
      <c r="G11" s="265"/>
      <c r="H11" s="265"/>
      <c r="I11" s="265"/>
      <c r="J11" s="265"/>
      <c r="K11" s="265"/>
      <c r="L11" s="265"/>
      <c r="M11" s="265"/>
      <c r="N11" s="266"/>
      <c r="O11" s="265"/>
      <c r="P11" s="265"/>
      <c r="Q11" s="265"/>
      <c r="R11" s="265"/>
      <c r="S11" s="265"/>
      <c r="T11" s="265"/>
      <c r="U11" s="265"/>
      <c r="V11" s="265"/>
      <c r="W11" s="265"/>
      <c r="X11" s="265"/>
      <c r="Y11" s="265"/>
      <c r="Z11" s="266"/>
    </row>
    <row r="12" spans="1:26" s="664" customFormat="1" ht="15.75" thickBot="1">
      <c r="A12" s="1243" t="s">
        <v>213</v>
      </c>
      <c r="B12" s="1244"/>
      <c r="C12" s="672" t="str">
        <f>IF(C11&lt;&gt;"",C25+C53,"")</f>
        <v/>
      </c>
      <c r="D12" s="672" t="str">
        <f>IF(D11&lt;&gt;"",D25+D53,"")</f>
        <v/>
      </c>
      <c r="E12" s="672" t="str">
        <f t="shared" ref="E12:Z12" si="0">IF(E11&lt;&gt;"",E25+E53,"")</f>
        <v/>
      </c>
      <c r="F12" s="672" t="str">
        <f t="shared" si="0"/>
        <v/>
      </c>
      <c r="G12" s="672" t="str">
        <f t="shared" si="0"/>
        <v/>
      </c>
      <c r="H12" s="672" t="str">
        <f t="shared" si="0"/>
        <v/>
      </c>
      <c r="I12" s="672" t="str">
        <f t="shared" si="0"/>
        <v/>
      </c>
      <c r="J12" s="672" t="str">
        <f t="shared" si="0"/>
        <v/>
      </c>
      <c r="K12" s="672" t="str">
        <f t="shared" si="0"/>
        <v/>
      </c>
      <c r="L12" s="672" t="str">
        <f t="shared" si="0"/>
        <v/>
      </c>
      <c r="M12" s="672" t="str">
        <f t="shared" si="0"/>
        <v/>
      </c>
      <c r="N12" s="672" t="str">
        <f t="shared" si="0"/>
        <v/>
      </c>
      <c r="O12" s="672" t="str">
        <f t="shared" si="0"/>
        <v/>
      </c>
      <c r="P12" s="672" t="str">
        <f t="shared" si="0"/>
        <v/>
      </c>
      <c r="Q12" s="672" t="str">
        <f t="shared" si="0"/>
        <v/>
      </c>
      <c r="R12" s="672" t="str">
        <f t="shared" si="0"/>
        <v/>
      </c>
      <c r="S12" s="672" t="str">
        <f t="shared" si="0"/>
        <v/>
      </c>
      <c r="T12" s="672" t="str">
        <f t="shared" si="0"/>
        <v/>
      </c>
      <c r="U12" s="672" t="str">
        <f t="shared" si="0"/>
        <v/>
      </c>
      <c r="V12" s="672" t="str">
        <f t="shared" si="0"/>
        <v/>
      </c>
      <c r="W12" s="672" t="str">
        <f t="shared" si="0"/>
        <v/>
      </c>
      <c r="X12" s="672" t="str">
        <f t="shared" si="0"/>
        <v/>
      </c>
      <c r="Y12" s="672" t="str">
        <f t="shared" si="0"/>
        <v/>
      </c>
      <c r="Z12" s="815" t="str">
        <f t="shared" si="0"/>
        <v/>
      </c>
    </row>
    <row r="13" spans="1:26" ht="18.75" customHeight="1" thickBot="1">
      <c r="A13" s="255"/>
      <c r="B13" s="256"/>
    </row>
    <row r="14" spans="1:26" ht="18.75" customHeight="1" thickBot="1">
      <c r="A14" s="1255" t="s">
        <v>168</v>
      </c>
      <c r="B14" s="1256"/>
      <c r="C14" s="1252" t="s">
        <v>169</v>
      </c>
      <c r="D14" s="1253"/>
      <c r="E14" s="1253"/>
      <c r="F14" s="1253"/>
      <c r="G14" s="1253"/>
      <c r="H14" s="1253"/>
      <c r="I14" s="1253"/>
      <c r="J14" s="1253"/>
      <c r="K14" s="1253"/>
      <c r="L14" s="1253"/>
      <c r="M14" s="1253"/>
      <c r="N14" s="1254"/>
    </row>
    <row r="15" spans="1:26" s="48" customFormat="1" ht="18.75" customHeight="1">
      <c r="A15" s="1248" t="s">
        <v>170</v>
      </c>
      <c r="B15" s="1249"/>
      <c r="C15" s="272" t="s">
        <v>171</v>
      </c>
      <c r="D15" s="273" t="s">
        <v>172</v>
      </c>
      <c r="E15" s="273" t="s">
        <v>173</v>
      </c>
      <c r="F15" s="273" t="s">
        <v>174</v>
      </c>
      <c r="G15" s="273" t="s">
        <v>175</v>
      </c>
      <c r="H15" s="273" t="s">
        <v>176</v>
      </c>
      <c r="I15" s="274" t="s">
        <v>177</v>
      </c>
      <c r="J15" s="274" t="s">
        <v>178</v>
      </c>
      <c r="K15" s="274" t="s">
        <v>179</v>
      </c>
      <c r="L15" s="274" t="s">
        <v>180</v>
      </c>
      <c r="M15" s="274" t="s">
        <v>181</v>
      </c>
      <c r="N15" s="275" t="s">
        <v>182</v>
      </c>
      <c r="O15" s="274" t="s">
        <v>434</v>
      </c>
      <c r="P15" s="274" t="s">
        <v>435</v>
      </c>
      <c r="Q15" s="274" t="s">
        <v>436</v>
      </c>
      <c r="R15" s="274" t="s">
        <v>437</v>
      </c>
      <c r="S15" s="274" t="s">
        <v>438</v>
      </c>
      <c r="T15" s="274" t="s">
        <v>439</v>
      </c>
      <c r="U15" s="274" t="s">
        <v>440</v>
      </c>
      <c r="V15" s="274" t="s">
        <v>441</v>
      </c>
      <c r="W15" s="274" t="s">
        <v>442</v>
      </c>
      <c r="X15" s="274" t="s">
        <v>443</v>
      </c>
      <c r="Y15" s="274" t="s">
        <v>444</v>
      </c>
      <c r="Z15" s="275" t="s">
        <v>445</v>
      </c>
    </row>
    <row r="16" spans="1:26" s="48" customFormat="1" ht="18.75" customHeight="1" thickBot="1">
      <c r="A16" s="1250"/>
      <c r="B16" s="1251"/>
      <c r="C16" s="376" t="str">
        <f>IF($B$8&lt;&gt;0,TEXT($F$4,"MM/AAAA"),"")</f>
        <v/>
      </c>
      <c r="D16" s="377" t="str">
        <f>IF($B$8&lt;&gt;0,TEXT(DATE(YEAR($F$4),MONTH($F$4)+1,DAY($F$4)),"MM/AAAA"),"")</f>
        <v/>
      </c>
      <c r="E16" s="377" t="str">
        <f>IF($B$8&lt;&gt;0,TEXT(DATE(YEAR($F$4),MONTH($F$4)+2,DAY($F$4)),"MM/AAAA"),"")</f>
        <v/>
      </c>
      <c r="F16" s="377" t="str">
        <f>IF($B$8&lt;&gt;0,TEXT(DATE(YEAR($F$4),MONTH($F$4)+3,DAY($F$4)),"MM/AAAA"),"")</f>
        <v/>
      </c>
      <c r="G16" s="377" t="str">
        <f>IF($B$8&lt;&gt;0,TEXT(DATE(YEAR($F$4),MONTH($F$4)+4,DAY($F$4)),"MM/AAAA"),"")</f>
        <v/>
      </c>
      <c r="H16" s="377" t="str">
        <f>IF($B$8&lt;&gt;0,TEXT(DATE(YEAR($F$4),MONTH($F$4)+5,DAY($F$4)),"MM/AAAA"),"")</f>
        <v/>
      </c>
      <c r="I16" s="377" t="str">
        <f>IF($B$8&lt;&gt;0,TEXT(DATE(YEAR($F$4),MONTH($F$4)+6,DAY($F$4)),"MM/AAAA"),"")</f>
        <v/>
      </c>
      <c r="J16" s="377" t="str">
        <f>IF($B$8&lt;&gt;0,TEXT(DATE(YEAR($F$4),MONTH($F$4)+7,DAY($F$4)),"MM/AAAA"),"")</f>
        <v/>
      </c>
      <c r="K16" s="377" t="str">
        <f>IF($B$8&lt;&gt;0,TEXT(DATE(YEAR($F$4),MONTH($F$4)+8,DAY($F$4)),"MM/AAAA"),"")</f>
        <v/>
      </c>
      <c r="L16" s="377" t="str">
        <f>IF($B$8&lt;&gt;0,TEXT(DATE(YEAR($F$4),MONTH($F$4)+9,DAY($F$4)),"MM/AAAA"),"")</f>
        <v/>
      </c>
      <c r="M16" s="377" t="str">
        <f>IF($B$8&lt;&gt;0,TEXT(DATE(YEAR($F$4),MONTH($F$4)+10,DAY($F$4)),"MM/AAAA"),"")</f>
        <v/>
      </c>
      <c r="N16" s="567" t="str">
        <f>IF($B$8&lt;&gt;0,TEXT(DATE(YEAR($F$4),MONTH($F$4)+11,DAY($F$4)),"MM/AAAA"),"")</f>
        <v/>
      </c>
      <c r="O16" s="377" t="str">
        <f>IF($B$8&lt;&gt;0,TEXT(DATE(YEAR($F$4),MONTH($F$4)+12,DAY($F$4)),"MM/AAAA"),"")</f>
        <v/>
      </c>
      <c r="P16" s="377" t="str">
        <f>IF($B$8&lt;&gt;0,TEXT(DATE(YEAR($F$4),MONTH($F$4)+13,DAY($F$4)),"MM/AAAA"),"")</f>
        <v/>
      </c>
      <c r="Q16" s="377" t="str">
        <f>IF($B$8&lt;&gt;0,TEXT(DATE(YEAR($F$4),MONTH($F$4)+14,DAY($F$4)),"MM/AAAA"),"")</f>
        <v/>
      </c>
      <c r="R16" s="377" t="str">
        <f>IF($B$8&lt;&gt;0,TEXT(DATE(YEAR($F$4),MONTH($F$4)+15,DAY($F$4)),"MM/AAAA"),"")</f>
        <v/>
      </c>
      <c r="S16" s="377" t="str">
        <f>IF($B$8&lt;&gt;0,TEXT(DATE(YEAR($F$4),MONTH($F$4)+16,DAY($F$4)),"MM/AAAA"),"")</f>
        <v/>
      </c>
      <c r="T16" s="377" t="str">
        <f>IF($B$8&lt;&gt;0,TEXT(DATE(YEAR($F$4),MONTH($F$4)+17,DAY($F$4)),"MM/AAAA"),"")</f>
        <v/>
      </c>
      <c r="U16" s="377" t="str">
        <f>IF($B$8&lt;&gt;0,TEXT(DATE(YEAR($F$4),MONTH($F$4)+18,DAY($F$4)),"MM/AAAA"),"")</f>
        <v/>
      </c>
      <c r="V16" s="377" t="str">
        <f>IF($B$8&lt;&gt;0,TEXT(DATE(YEAR($F$4),MONTH($F$4)+19,DAY($F$4)),"MM/AAAA"),"")</f>
        <v/>
      </c>
      <c r="W16" s="377" t="str">
        <f>IF($B$8&lt;&gt;0,TEXT(DATE(YEAR($F$4),MONTH($F$4)+20,DAY($F$4)),"MM/AAAA"),"")</f>
        <v/>
      </c>
      <c r="X16" s="377" t="str">
        <f>IF($B$8&lt;&gt;0,TEXT(DATE(YEAR($F$4),MONTH($F$4)+21,DAY($F$4)),"MM/AAAA"),"")</f>
        <v/>
      </c>
      <c r="Y16" s="377" t="str">
        <f>IF($B$8&lt;&gt;0,TEXT(DATE(YEAR($F$4),MONTH($F$4)+22,DAY($F$4)),"MM/AAAA"),"")</f>
        <v/>
      </c>
      <c r="Z16" s="567" t="str">
        <f>IF($B$8&lt;&gt;0,TEXT(DATE(YEAR($F$4),MONTH($F$4)+23,DAY($F$4)),"MM/AAAA"),"")</f>
        <v/>
      </c>
    </row>
    <row r="17" spans="1:26" s="48" customFormat="1" ht="18.75" customHeight="1">
      <c r="A17" s="267" t="str">
        <f>IF('1B Tableau financier'!K2="Pôle","Catégorie 1","Action 1")</f>
        <v>Catégorie 1</v>
      </c>
      <c r="B17" s="268" t="str">
        <f>'1C TSsalarié1'!B17</f>
        <v>Contribution à la stratégie régionale et à celle du Pôle</v>
      </c>
      <c r="C17" s="257"/>
      <c r="D17" s="258"/>
      <c r="E17" s="258"/>
      <c r="F17" s="258"/>
      <c r="G17" s="258"/>
      <c r="H17" s="258"/>
      <c r="I17" s="258"/>
      <c r="J17" s="258"/>
      <c r="K17" s="258"/>
      <c r="L17" s="258"/>
      <c r="M17" s="258"/>
      <c r="N17" s="259"/>
      <c r="O17" s="258"/>
      <c r="P17" s="258"/>
      <c r="Q17" s="258"/>
      <c r="R17" s="258"/>
      <c r="S17" s="258"/>
      <c r="T17" s="258"/>
      <c r="U17" s="258"/>
      <c r="V17" s="258"/>
      <c r="W17" s="258"/>
      <c r="X17" s="258"/>
      <c r="Y17" s="258"/>
      <c r="Z17" s="259"/>
    </row>
    <row r="18" spans="1:26" ht="18.75" customHeight="1">
      <c r="A18" s="269" t="str">
        <f>IF('1B Tableau financier'!K2="Pôle","Catégorie 1","Action 2")</f>
        <v>Catégorie 1</v>
      </c>
      <c r="B18" s="270" t="str">
        <f>'1C TSsalarié1'!B18</f>
        <v>Présélection des projets par le pôle en vue de la labellisation par le GW</v>
      </c>
      <c r="C18" s="260"/>
      <c r="D18" s="261"/>
      <c r="E18" s="261"/>
      <c r="F18" s="261"/>
      <c r="G18" s="261"/>
      <c r="H18" s="261"/>
      <c r="I18" s="261"/>
      <c r="J18" s="261"/>
      <c r="K18" s="261"/>
      <c r="L18" s="261"/>
      <c r="M18" s="261"/>
      <c r="N18" s="262"/>
      <c r="O18" s="261"/>
      <c r="P18" s="261"/>
      <c r="Q18" s="261"/>
      <c r="R18" s="261"/>
      <c r="S18" s="261"/>
      <c r="T18" s="261"/>
      <c r="U18" s="261"/>
      <c r="V18" s="261"/>
      <c r="W18" s="261"/>
      <c r="X18" s="261"/>
      <c r="Y18" s="261"/>
      <c r="Z18" s="262"/>
    </row>
    <row r="19" spans="1:26" ht="18.75" customHeight="1">
      <c r="A19" s="269" t="str">
        <f>IF('1B Tableau financier'!K2="Pôle","Catégorie 1","Action 3")</f>
        <v>Catégorie 1</v>
      </c>
      <c r="B19" s="270" t="str">
        <f>'1C TSsalarié1'!B19</f>
        <v>Rédaction rapport annuel - comité d'accompagnement</v>
      </c>
      <c r="C19" s="260"/>
      <c r="D19" s="261"/>
      <c r="E19" s="261"/>
      <c r="F19" s="261"/>
      <c r="G19" s="261"/>
      <c r="H19" s="261"/>
      <c r="I19" s="261"/>
      <c r="J19" s="261"/>
      <c r="K19" s="261"/>
      <c r="L19" s="261"/>
      <c r="M19" s="261"/>
      <c r="N19" s="262"/>
      <c r="O19" s="261"/>
      <c r="P19" s="261"/>
      <c r="Q19" s="261"/>
      <c r="R19" s="261"/>
      <c r="S19" s="261"/>
      <c r="T19" s="261"/>
      <c r="U19" s="261"/>
      <c r="V19" s="261"/>
      <c r="W19" s="261"/>
      <c r="X19" s="261"/>
      <c r="Y19" s="261"/>
      <c r="Z19" s="262"/>
    </row>
    <row r="20" spans="1:26" ht="18.75" customHeight="1">
      <c r="A20" s="269" t="str">
        <f>IF('1B Tableau financier'!K2="Pôle","Catégorie 1","Action 4")</f>
        <v>Catégorie 1</v>
      </c>
      <c r="B20" s="270" t="str">
        <f>'1C TSsalarié1'!B20</f>
        <v>Missions/demandes institutionnelles</v>
      </c>
      <c r="C20" s="263"/>
      <c r="D20" s="261"/>
      <c r="E20" s="261"/>
      <c r="F20" s="261"/>
      <c r="G20" s="261"/>
      <c r="H20" s="261"/>
      <c r="I20" s="261"/>
      <c r="J20" s="261"/>
      <c r="K20" s="261"/>
      <c r="L20" s="261"/>
      <c r="M20" s="261"/>
      <c r="N20" s="262"/>
      <c r="O20" s="261"/>
      <c r="P20" s="261"/>
      <c r="Q20" s="261"/>
      <c r="R20" s="261"/>
      <c r="S20" s="261"/>
      <c r="T20" s="261"/>
      <c r="U20" s="261"/>
      <c r="V20" s="261"/>
      <c r="W20" s="261"/>
      <c r="X20" s="261"/>
      <c r="Y20" s="261"/>
      <c r="Z20" s="262"/>
    </row>
    <row r="21" spans="1:26" ht="18.75" customHeight="1">
      <c r="A21" s="269" t="str">
        <f>IF('1B Tableau financier'!K2="Pôle","Catégorie 2","Action 5")</f>
        <v>Catégorie 2</v>
      </c>
      <c r="B21" s="270" t="str">
        <f>'1C TSsalarié1'!B21</f>
        <v>Aide au montage de projets (maturation et accompagnement)</v>
      </c>
      <c r="C21" s="263"/>
      <c r="D21" s="261"/>
      <c r="E21" s="261"/>
      <c r="F21" s="261"/>
      <c r="G21" s="261"/>
      <c r="H21" s="261"/>
      <c r="I21" s="261"/>
      <c r="J21" s="261"/>
      <c r="K21" s="261"/>
      <c r="L21" s="261"/>
      <c r="M21" s="261"/>
      <c r="N21" s="262"/>
      <c r="O21" s="261"/>
      <c r="P21" s="261"/>
      <c r="Q21" s="261"/>
      <c r="R21" s="261"/>
      <c r="S21" s="261"/>
      <c r="T21" s="261"/>
      <c r="U21" s="261"/>
      <c r="V21" s="261"/>
      <c r="W21" s="261"/>
      <c r="X21" s="261"/>
      <c r="Y21" s="261"/>
      <c r="Z21" s="262"/>
    </row>
    <row r="22" spans="1:26" ht="18.75" customHeight="1">
      <c r="A22" s="269" t="str">
        <f>IF('1B Tableau financier'!K2="Pôle","Catégorie 2","Action 6")</f>
        <v>Catégorie 2</v>
      </c>
      <c r="B22" s="270" t="str">
        <f>'1C TSsalarié1'!B22</f>
        <v>Animation et soutien à la dynamique économique</v>
      </c>
      <c r="C22" s="263"/>
      <c r="D22" s="261"/>
      <c r="E22" s="261"/>
      <c r="F22" s="261"/>
      <c r="G22" s="261"/>
      <c r="H22" s="261"/>
      <c r="I22" s="261"/>
      <c r="J22" s="261"/>
      <c r="K22" s="261"/>
      <c r="L22" s="261"/>
      <c r="M22" s="261"/>
      <c r="N22" s="262"/>
      <c r="O22" s="261"/>
      <c r="P22" s="261"/>
      <c r="Q22" s="261"/>
      <c r="R22" s="261"/>
      <c r="S22" s="261"/>
      <c r="T22" s="261"/>
      <c r="U22" s="261"/>
      <c r="V22" s="261"/>
      <c r="W22" s="261"/>
      <c r="X22" s="261"/>
      <c r="Y22" s="261"/>
      <c r="Z22" s="262"/>
    </row>
    <row r="23" spans="1:26" ht="18.75" customHeight="1">
      <c r="A23" s="269" t="str">
        <f>IF('1B Tableau financier'!K2="Pôle","Catégorie 2","Action 7")</f>
        <v>Catégorie 2</v>
      </c>
      <c r="B23" s="270" t="str">
        <f>'1C TSsalarié1'!B23</f>
        <v>Gestion des organes de gouvernance et opérationnels</v>
      </c>
      <c r="C23" s="263"/>
      <c r="D23" s="261"/>
      <c r="E23" s="261"/>
      <c r="F23" s="261"/>
      <c r="G23" s="261"/>
      <c r="H23" s="261"/>
      <c r="I23" s="261"/>
      <c r="J23" s="261"/>
      <c r="K23" s="261"/>
      <c r="L23" s="261"/>
      <c r="M23" s="261"/>
      <c r="N23" s="262"/>
      <c r="O23" s="261"/>
      <c r="P23" s="261"/>
      <c r="Q23" s="261"/>
      <c r="R23" s="261"/>
      <c r="S23" s="261"/>
      <c r="T23" s="261"/>
      <c r="U23" s="261"/>
      <c r="V23" s="261"/>
      <c r="W23" s="261"/>
      <c r="X23" s="261"/>
      <c r="Y23" s="261"/>
      <c r="Z23" s="262"/>
    </row>
    <row r="24" spans="1:26" ht="18.75" customHeight="1" thickBot="1">
      <c r="A24" s="271" t="str">
        <f>IF('1B Tableau financier'!K2="Pôle","Catégorie 1","Action 8")</f>
        <v>Catégorie 1</v>
      </c>
      <c r="B24" s="270" t="str">
        <f>'1C TSsalarié1'!B24</f>
        <v>Support administratif</v>
      </c>
      <c r="C24" s="263"/>
      <c r="D24" s="261"/>
      <c r="E24" s="261"/>
      <c r="F24" s="261"/>
      <c r="G24" s="261"/>
      <c r="H24" s="261"/>
      <c r="I24" s="261"/>
      <c r="J24" s="261"/>
      <c r="K24" s="261"/>
      <c r="L24" s="261"/>
      <c r="M24" s="261"/>
      <c r="N24" s="262"/>
      <c r="O24" s="261"/>
      <c r="P24" s="261"/>
      <c r="Q24" s="261"/>
      <c r="R24" s="261"/>
      <c r="S24" s="261"/>
      <c r="T24" s="261"/>
      <c r="U24" s="261"/>
      <c r="V24" s="261"/>
      <c r="W24" s="261"/>
      <c r="X24" s="261"/>
      <c r="Y24" s="261"/>
      <c r="Z24" s="262"/>
    </row>
    <row r="25" spans="1:26" ht="31.9" customHeight="1" thickBot="1">
      <c r="A25" s="1255" t="s">
        <v>301</v>
      </c>
      <c r="B25" s="1256"/>
      <c r="C25" s="276">
        <f t="shared" ref="C25:N25" si="1">SUM(C17:C24)</f>
        <v>0</v>
      </c>
      <c r="D25" s="277">
        <f t="shared" si="1"/>
        <v>0</v>
      </c>
      <c r="E25" s="277">
        <f t="shared" si="1"/>
        <v>0</v>
      </c>
      <c r="F25" s="277">
        <f t="shared" si="1"/>
        <v>0</v>
      </c>
      <c r="G25" s="277">
        <f t="shared" si="1"/>
        <v>0</v>
      </c>
      <c r="H25" s="277">
        <f t="shared" si="1"/>
        <v>0</v>
      </c>
      <c r="I25" s="277">
        <f t="shared" si="1"/>
        <v>0</v>
      </c>
      <c r="J25" s="277">
        <f t="shared" si="1"/>
        <v>0</v>
      </c>
      <c r="K25" s="277">
        <f t="shared" si="1"/>
        <v>0</v>
      </c>
      <c r="L25" s="277">
        <f t="shared" si="1"/>
        <v>0</v>
      </c>
      <c r="M25" s="277">
        <f t="shared" si="1"/>
        <v>0</v>
      </c>
      <c r="N25" s="278">
        <f t="shared" si="1"/>
        <v>0</v>
      </c>
      <c r="O25" s="277">
        <f t="shared" ref="O25:Z25" si="2">SUM(O17:O24)</f>
        <v>0</v>
      </c>
      <c r="P25" s="277">
        <f t="shared" si="2"/>
        <v>0</v>
      </c>
      <c r="Q25" s="277">
        <f t="shared" si="2"/>
        <v>0</v>
      </c>
      <c r="R25" s="277">
        <f t="shared" si="2"/>
        <v>0</v>
      </c>
      <c r="S25" s="277">
        <f t="shared" si="2"/>
        <v>0</v>
      </c>
      <c r="T25" s="277">
        <f t="shared" si="2"/>
        <v>0</v>
      </c>
      <c r="U25" s="277">
        <f t="shared" si="2"/>
        <v>0</v>
      </c>
      <c r="V25" s="277">
        <f t="shared" si="2"/>
        <v>0</v>
      </c>
      <c r="W25" s="277">
        <f t="shared" si="2"/>
        <v>0</v>
      </c>
      <c r="X25" s="277">
        <f t="shared" si="2"/>
        <v>0</v>
      </c>
      <c r="Y25" s="277">
        <f t="shared" si="2"/>
        <v>0</v>
      </c>
      <c r="Z25" s="278">
        <f t="shared" si="2"/>
        <v>0</v>
      </c>
    </row>
    <row r="26" spans="1:26" ht="18.75" customHeight="1" thickBot="1">
      <c r="A26" s="1233" t="s">
        <v>183</v>
      </c>
      <c r="B26" s="1234"/>
      <c r="C26" s="89">
        <f>C$11*C25</f>
        <v>0</v>
      </c>
      <c r="D26" s="84">
        <f t="shared" ref="D26:Z26" si="3">D$11*D25</f>
        <v>0</v>
      </c>
      <c r="E26" s="84">
        <f t="shared" si="3"/>
        <v>0</v>
      </c>
      <c r="F26" s="84">
        <f t="shared" si="3"/>
        <v>0</v>
      </c>
      <c r="G26" s="84">
        <f t="shared" si="3"/>
        <v>0</v>
      </c>
      <c r="H26" s="84">
        <f t="shared" si="3"/>
        <v>0</v>
      </c>
      <c r="I26" s="84">
        <f t="shared" si="3"/>
        <v>0</v>
      </c>
      <c r="J26" s="84">
        <f t="shared" si="3"/>
        <v>0</v>
      </c>
      <c r="K26" s="84">
        <f t="shared" si="3"/>
        <v>0</v>
      </c>
      <c r="L26" s="84">
        <f t="shared" si="3"/>
        <v>0</v>
      </c>
      <c r="M26" s="84">
        <f t="shared" si="3"/>
        <v>0</v>
      </c>
      <c r="N26" s="90">
        <f t="shared" si="3"/>
        <v>0</v>
      </c>
      <c r="O26" s="816">
        <f t="shared" si="3"/>
        <v>0</v>
      </c>
      <c r="P26" s="816">
        <f t="shared" si="3"/>
        <v>0</v>
      </c>
      <c r="Q26" s="816">
        <f t="shared" si="3"/>
        <v>0</v>
      </c>
      <c r="R26" s="816">
        <f t="shared" si="3"/>
        <v>0</v>
      </c>
      <c r="S26" s="816">
        <f t="shared" si="3"/>
        <v>0</v>
      </c>
      <c r="T26" s="816">
        <f t="shared" si="3"/>
        <v>0</v>
      </c>
      <c r="U26" s="816">
        <f t="shared" si="3"/>
        <v>0</v>
      </c>
      <c r="V26" s="816">
        <f t="shared" si="3"/>
        <v>0</v>
      </c>
      <c r="W26" s="816">
        <f t="shared" si="3"/>
        <v>0</v>
      </c>
      <c r="X26" s="816">
        <f t="shared" si="3"/>
        <v>0</v>
      </c>
      <c r="Y26" s="816">
        <f t="shared" si="3"/>
        <v>0</v>
      </c>
      <c r="Z26" s="817">
        <f t="shared" si="3"/>
        <v>0</v>
      </c>
    </row>
    <row r="27" spans="1:26" ht="18.75" customHeight="1" thickBot="1">
      <c r="A27" s="47"/>
      <c r="C27" s="53"/>
      <c r="D27" s="53"/>
      <c r="E27" s="53"/>
      <c r="F27" s="53"/>
      <c r="G27" s="53"/>
      <c r="H27" s="53"/>
      <c r="I27" s="53"/>
      <c r="J27" s="53"/>
      <c r="K27" s="53"/>
      <c r="L27" s="53"/>
      <c r="M27" s="53"/>
      <c r="N27" s="53"/>
    </row>
    <row r="28" spans="1:26" ht="29.25" customHeight="1" thickBot="1">
      <c r="A28" s="1237" t="s">
        <v>302</v>
      </c>
      <c r="B28" s="1238"/>
      <c r="C28" s="1245" t="s">
        <v>184</v>
      </c>
      <c r="D28" s="1246"/>
      <c r="E28" s="1246"/>
      <c r="F28" s="1246"/>
      <c r="G28" s="1246"/>
      <c r="H28" s="1246"/>
      <c r="I28" s="1246"/>
      <c r="J28" s="1246"/>
      <c r="K28" s="1246"/>
      <c r="L28" s="1246"/>
      <c r="M28" s="1246"/>
      <c r="N28" s="1247"/>
    </row>
    <row r="29" spans="1:26" s="48" customFormat="1" ht="18.75" customHeight="1">
      <c r="A29" s="1239" t="s">
        <v>185</v>
      </c>
      <c r="B29" s="1240"/>
      <c r="C29" s="226" t="s">
        <v>171</v>
      </c>
      <c r="D29" s="227" t="s">
        <v>172</v>
      </c>
      <c r="E29" s="227" t="s">
        <v>173</v>
      </c>
      <c r="F29" s="227" t="s">
        <v>174</v>
      </c>
      <c r="G29" s="227" t="s">
        <v>175</v>
      </c>
      <c r="H29" s="227" t="s">
        <v>176</v>
      </c>
      <c r="I29" s="228" t="s">
        <v>177</v>
      </c>
      <c r="J29" s="228" t="s">
        <v>178</v>
      </c>
      <c r="K29" s="228" t="s">
        <v>179</v>
      </c>
      <c r="L29" s="228" t="s">
        <v>180</v>
      </c>
      <c r="M29" s="228" t="s">
        <v>181</v>
      </c>
      <c r="N29" s="229" t="s">
        <v>182</v>
      </c>
      <c r="O29" s="228" t="s">
        <v>434</v>
      </c>
      <c r="P29" s="228" t="s">
        <v>435</v>
      </c>
      <c r="Q29" s="228" t="s">
        <v>436</v>
      </c>
      <c r="R29" s="228" t="s">
        <v>437</v>
      </c>
      <c r="S29" s="228" t="s">
        <v>438</v>
      </c>
      <c r="T29" s="228" t="s">
        <v>439</v>
      </c>
      <c r="U29" s="228" t="s">
        <v>440</v>
      </c>
      <c r="V29" s="228" t="s">
        <v>441</v>
      </c>
      <c r="W29" s="228" t="s">
        <v>442</v>
      </c>
      <c r="X29" s="228" t="s">
        <v>443</v>
      </c>
      <c r="Y29" s="228" t="s">
        <v>444</v>
      </c>
      <c r="Z29" s="229" t="s">
        <v>445</v>
      </c>
    </row>
    <row r="30" spans="1:26" s="48" customFormat="1" ht="18.75" customHeight="1" thickBot="1">
      <c r="A30" s="1241"/>
      <c r="B30" s="1242"/>
      <c r="C30" s="279" t="str">
        <f t="shared" ref="C30:Z30" si="4">C16</f>
        <v/>
      </c>
      <c r="D30" s="280" t="str">
        <f t="shared" si="4"/>
        <v/>
      </c>
      <c r="E30" s="280" t="str">
        <f t="shared" si="4"/>
        <v/>
      </c>
      <c r="F30" s="280" t="str">
        <f t="shared" si="4"/>
        <v/>
      </c>
      <c r="G30" s="280" t="str">
        <f t="shared" si="4"/>
        <v/>
      </c>
      <c r="H30" s="280" t="str">
        <f t="shared" si="4"/>
        <v/>
      </c>
      <c r="I30" s="280" t="str">
        <f t="shared" si="4"/>
        <v/>
      </c>
      <c r="J30" s="280" t="str">
        <f t="shared" si="4"/>
        <v/>
      </c>
      <c r="K30" s="280" t="str">
        <f t="shared" si="4"/>
        <v/>
      </c>
      <c r="L30" s="280" t="str">
        <f t="shared" si="4"/>
        <v/>
      </c>
      <c r="M30" s="280" t="str">
        <f t="shared" si="4"/>
        <v/>
      </c>
      <c r="N30" s="281" t="str">
        <f t="shared" si="4"/>
        <v/>
      </c>
      <c r="O30" s="280" t="str">
        <f t="shared" si="4"/>
        <v/>
      </c>
      <c r="P30" s="280" t="str">
        <f t="shared" si="4"/>
        <v/>
      </c>
      <c r="Q30" s="280" t="str">
        <f t="shared" si="4"/>
        <v/>
      </c>
      <c r="R30" s="280" t="str">
        <f t="shared" si="4"/>
        <v/>
      </c>
      <c r="S30" s="280" t="str">
        <f t="shared" si="4"/>
        <v/>
      </c>
      <c r="T30" s="280" t="str">
        <f t="shared" si="4"/>
        <v/>
      </c>
      <c r="U30" s="280" t="str">
        <f t="shared" si="4"/>
        <v/>
      </c>
      <c r="V30" s="280" t="str">
        <f t="shared" si="4"/>
        <v/>
      </c>
      <c r="W30" s="280" t="str">
        <f t="shared" si="4"/>
        <v/>
      </c>
      <c r="X30" s="280" t="str">
        <f t="shared" si="4"/>
        <v/>
      </c>
      <c r="Y30" s="280" t="str">
        <f t="shared" si="4"/>
        <v/>
      </c>
      <c r="Z30" s="281" t="str">
        <f t="shared" si="4"/>
        <v/>
      </c>
    </row>
    <row r="31" spans="1:26" s="48" customFormat="1" ht="18.75" customHeight="1">
      <c r="A31" s="230" t="s">
        <v>186</v>
      </c>
      <c r="B31" s="783" t="str">
        <f>'1C TSsalarié1'!B31</f>
        <v>Exemple - Fédéral - SPF YYY - Dossier 3456 - NOM projet - 01/01/2020-30/09/2020 - M. AAAA Bbb</v>
      </c>
      <c r="C31" s="257"/>
      <c r="D31" s="258"/>
      <c r="E31" s="258"/>
      <c r="F31" s="258"/>
      <c r="G31" s="258"/>
      <c r="H31" s="258"/>
      <c r="I31" s="258"/>
      <c r="J31" s="258"/>
      <c r="K31" s="258"/>
      <c r="L31" s="258"/>
      <c r="M31" s="258"/>
      <c r="N31" s="259"/>
      <c r="O31" s="258"/>
      <c r="P31" s="258"/>
      <c r="Q31" s="258"/>
      <c r="R31" s="258"/>
      <c r="S31" s="258"/>
      <c r="T31" s="258"/>
      <c r="U31" s="258"/>
      <c r="V31" s="258"/>
      <c r="W31" s="258"/>
      <c r="X31" s="258"/>
      <c r="Y31" s="258"/>
      <c r="Z31" s="259"/>
    </row>
    <row r="32" spans="1:26" ht="18.75" customHeight="1">
      <c r="A32" s="231" t="s">
        <v>188</v>
      </c>
      <c r="B32" s="784" t="str">
        <f>'1C TSsalarié1'!B32</f>
        <v>Exemple - FWB - DG YYY - Dossier T789 - NOM projet - 01/01/2020-30/06/2020 - Mme CCCC Ddd</v>
      </c>
      <c r="C32" s="263"/>
      <c r="D32" s="261"/>
      <c r="E32" s="261"/>
      <c r="F32" s="261"/>
      <c r="G32" s="261"/>
      <c r="H32" s="261"/>
      <c r="I32" s="261"/>
      <c r="J32" s="261"/>
      <c r="K32" s="261"/>
      <c r="L32" s="261"/>
      <c r="M32" s="261"/>
      <c r="N32" s="262"/>
      <c r="O32" s="261"/>
      <c r="P32" s="261"/>
      <c r="Q32" s="261"/>
      <c r="R32" s="261"/>
      <c r="S32" s="261"/>
      <c r="T32" s="261"/>
      <c r="U32" s="261"/>
      <c r="V32" s="261"/>
      <c r="W32" s="261"/>
      <c r="X32" s="261"/>
      <c r="Y32" s="261"/>
      <c r="Z32" s="262"/>
    </row>
    <row r="33" spans="1:26" ht="18.75" customHeight="1">
      <c r="A33" s="231" t="s">
        <v>190</v>
      </c>
      <c r="B33" s="784" t="str">
        <f>'1C TSsalarié1'!B33</f>
        <v>Exemple - SPW EER - DPE - Dossier 675432 - NOM projet - 01/10/2019-30/09/2022 - M. EEEE Fff</v>
      </c>
      <c r="C33" s="263"/>
      <c r="D33" s="261"/>
      <c r="E33" s="261"/>
      <c r="F33" s="261"/>
      <c r="G33" s="261"/>
      <c r="H33" s="261"/>
      <c r="I33" s="261"/>
      <c r="J33" s="261"/>
      <c r="K33" s="261"/>
      <c r="L33" s="261"/>
      <c r="M33" s="261"/>
      <c r="N33" s="262"/>
      <c r="O33" s="261"/>
      <c r="P33" s="261"/>
      <c r="Q33" s="261"/>
      <c r="R33" s="261"/>
      <c r="S33" s="261"/>
      <c r="T33" s="261"/>
      <c r="U33" s="261"/>
      <c r="V33" s="261"/>
      <c r="W33" s="261"/>
      <c r="X33" s="261"/>
      <c r="Y33" s="261"/>
      <c r="Z33" s="262"/>
    </row>
    <row r="34" spans="1:26" ht="18.75" customHeight="1">
      <c r="A34" s="231" t="s">
        <v>192</v>
      </c>
      <c r="B34" s="784" t="str">
        <f>'1C TSsalarié1'!B34</f>
        <v>Exemple - SPW EER - DPE - Dossier 675432 - NOM projet - 01/10/2019-30/09/2022 - M. EEEE Fff</v>
      </c>
      <c r="C34" s="284"/>
      <c r="D34" s="285"/>
      <c r="E34" s="285"/>
      <c r="F34" s="285"/>
      <c r="G34" s="285"/>
      <c r="H34" s="285"/>
      <c r="I34" s="285"/>
      <c r="J34" s="285"/>
      <c r="K34" s="285"/>
      <c r="L34" s="285"/>
      <c r="M34" s="285"/>
      <c r="N34" s="286"/>
      <c r="O34" s="285"/>
      <c r="P34" s="285"/>
      <c r="Q34" s="285"/>
      <c r="R34" s="285"/>
      <c r="S34" s="285"/>
      <c r="T34" s="285"/>
      <c r="U34" s="285"/>
      <c r="V34" s="285"/>
      <c r="W34" s="285"/>
      <c r="X34" s="285"/>
      <c r="Y34" s="285"/>
      <c r="Z34" s="286"/>
    </row>
    <row r="35" spans="1:26" ht="18.75" customHeight="1">
      <c r="A35" s="231" t="s">
        <v>193</v>
      </c>
      <c r="B35" s="784" t="str">
        <f>'1C TSsalarié1'!B35</f>
        <v>Exemple - SPW EER - DPE - Dossier 675432 - NOM projet - 01/10/2019-30/09/2022 - M. EEEE Fff</v>
      </c>
      <c r="C35" s="284"/>
      <c r="D35" s="285"/>
      <c r="E35" s="285"/>
      <c r="F35" s="285"/>
      <c r="G35" s="285"/>
      <c r="H35" s="285"/>
      <c r="I35" s="285"/>
      <c r="J35" s="285"/>
      <c r="K35" s="285"/>
      <c r="L35" s="285"/>
      <c r="M35" s="285"/>
      <c r="N35" s="286"/>
      <c r="O35" s="285"/>
      <c r="P35" s="285"/>
      <c r="Q35" s="285"/>
      <c r="R35" s="285"/>
      <c r="S35" s="285"/>
      <c r="T35" s="285"/>
      <c r="U35" s="285"/>
      <c r="V35" s="285"/>
      <c r="W35" s="285"/>
      <c r="X35" s="285"/>
      <c r="Y35" s="285"/>
      <c r="Z35" s="286"/>
    </row>
    <row r="36" spans="1:26" ht="18.75" customHeight="1">
      <c r="A36" s="231" t="s">
        <v>194</v>
      </c>
      <c r="B36" s="784" t="str">
        <f>'1C TSsalarié1'!B36</f>
        <v>Exemple - SPW EER - DPE - Dossier 675432 - NOM projet - 01/10/2019-30/09/2022 - M. EEEE Fff</v>
      </c>
      <c r="C36" s="284"/>
      <c r="D36" s="285"/>
      <c r="E36" s="285"/>
      <c r="F36" s="285"/>
      <c r="G36" s="285"/>
      <c r="H36" s="285"/>
      <c r="I36" s="285"/>
      <c r="J36" s="285"/>
      <c r="K36" s="285"/>
      <c r="L36" s="285"/>
      <c r="M36" s="285"/>
      <c r="N36" s="286"/>
      <c r="O36" s="285"/>
      <c r="P36" s="285"/>
      <c r="Q36" s="285"/>
      <c r="R36" s="285"/>
      <c r="S36" s="285"/>
      <c r="T36" s="285"/>
      <c r="U36" s="285"/>
      <c r="V36" s="285"/>
      <c r="W36" s="285"/>
      <c r="X36" s="285"/>
      <c r="Y36" s="285"/>
      <c r="Z36" s="286"/>
    </row>
    <row r="37" spans="1:26" ht="18.75" customHeight="1">
      <c r="A37" s="231" t="s">
        <v>195</v>
      </c>
      <c r="B37" s="784" t="str">
        <f>'1C TSsalarié1'!B37</f>
        <v>Exemple - SPW EER - DPE - Dossier 675432 - NOM projet - 01/10/2019-30/09/2022 - M. EEEE Fff</v>
      </c>
      <c r="C37" s="284"/>
      <c r="D37" s="285"/>
      <c r="E37" s="285"/>
      <c r="F37" s="285"/>
      <c r="G37" s="285"/>
      <c r="H37" s="285"/>
      <c r="I37" s="285"/>
      <c r="J37" s="285"/>
      <c r="K37" s="285"/>
      <c r="L37" s="285"/>
      <c r="M37" s="285"/>
      <c r="N37" s="286"/>
      <c r="O37" s="285"/>
      <c r="P37" s="285"/>
      <c r="Q37" s="285"/>
      <c r="R37" s="285"/>
      <c r="S37" s="285"/>
      <c r="T37" s="285"/>
      <c r="U37" s="285"/>
      <c r="V37" s="285"/>
      <c r="W37" s="285"/>
      <c r="X37" s="285"/>
      <c r="Y37" s="285"/>
      <c r="Z37" s="286"/>
    </row>
    <row r="38" spans="1:26" ht="18.75" customHeight="1">
      <c r="A38" s="231" t="s">
        <v>196</v>
      </c>
      <c r="B38" s="784" t="str">
        <f>'1C TSsalarié1'!B38</f>
        <v>Exemple - SPW EER - DPE - Dossier 675432 - NOM projet - 01/10/2019-30/09/2022 - M. EEEE Fff</v>
      </c>
      <c r="C38" s="284"/>
      <c r="D38" s="285"/>
      <c r="E38" s="285"/>
      <c r="F38" s="285"/>
      <c r="G38" s="285"/>
      <c r="H38" s="285"/>
      <c r="I38" s="285"/>
      <c r="J38" s="285"/>
      <c r="K38" s="285"/>
      <c r="L38" s="285"/>
      <c r="M38" s="285"/>
      <c r="N38" s="286"/>
      <c r="O38" s="285"/>
      <c r="P38" s="285"/>
      <c r="Q38" s="285"/>
      <c r="R38" s="285"/>
      <c r="S38" s="285"/>
      <c r="T38" s="285"/>
      <c r="U38" s="285"/>
      <c r="V38" s="285"/>
      <c r="W38" s="285"/>
      <c r="X38" s="285"/>
      <c r="Y38" s="285"/>
      <c r="Z38" s="286"/>
    </row>
    <row r="39" spans="1:26" ht="18.75" customHeight="1">
      <c r="A39" s="231" t="s">
        <v>197</v>
      </c>
      <c r="B39" s="784" t="str">
        <f>'1C TSsalarié1'!B39</f>
        <v>Exemple - SPW EER - DPE - Dossier 675432 - NOM projet - 01/10/2019-30/09/2022 - M. EEEE Fff</v>
      </c>
      <c r="C39" s="284"/>
      <c r="D39" s="285"/>
      <c r="E39" s="285"/>
      <c r="F39" s="285"/>
      <c r="G39" s="285"/>
      <c r="H39" s="285"/>
      <c r="I39" s="285"/>
      <c r="J39" s="285"/>
      <c r="K39" s="285"/>
      <c r="L39" s="285"/>
      <c r="M39" s="285"/>
      <c r="N39" s="286"/>
      <c r="O39" s="285"/>
      <c r="P39" s="285"/>
      <c r="Q39" s="285"/>
      <c r="R39" s="285"/>
      <c r="S39" s="285"/>
      <c r="T39" s="285"/>
      <c r="U39" s="285"/>
      <c r="V39" s="285"/>
      <c r="W39" s="285"/>
      <c r="X39" s="285"/>
      <c r="Y39" s="285"/>
      <c r="Z39" s="286"/>
    </row>
    <row r="40" spans="1:26" ht="18.75" customHeight="1">
      <c r="A40" s="231" t="s">
        <v>198</v>
      </c>
      <c r="B40" s="784" t="str">
        <f>'1C TSsalarié1'!B40</f>
        <v>Exemple - SPW EER - DPE - Dossier 675432 - NOM projet - 01/10/2019-30/09/2022 - M. EEEE Fff</v>
      </c>
      <c r="C40" s="284"/>
      <c r="D40" s="285"/>
      <c r="E40" s="285"/>
      <c r="F40" s="285"/>
      <c r="G40" s="285"/>
      <c r="H40" s="285"/>
      <c r="I40" s="285"/>
      <c r="J40" s="285"/>
      <c r="K40" s="285"/>
      <c r="L40" s="285"/>
      <c r="M40" s="285"/>
      <c r="N40" s="286"/>
      <c r="O40" s="285"/>
      <c r="P40" s="285"/>
      <c r="Q40" s="285"/>
      <c r="R40" s="285"/>
      <c r="S40" s="285"/>
      <c r="T40" s="285"/>
      <c r="U40" s="285"/>
      <c r="V40" s="285"/>
      <c r="W40" s="285"/>
      <c r="X40" s="285"/>
      <c r="Y40" s="285"/>
      <c r="Z40" s="286"/>
    </row>
    <row r="41" spans="1:26" ht="18.75" customHeight="1">
      <c r="A41" s="231" t="s">
        <v>199</v>
      </c>
      <c r="B41" s="784" t="str">
        <f>'1C TSsalarié1'!B41</f>
        <v>Exemple - SPW EER - DPE - Dossier 675432 - NOM projet - 01/10/2019-30/09/2022 - M. EEEE Fff</v>
      </c>
      <c r="C41" s="284"/>
      <c r="D41" s="285"/>
      <c r="E41" s="285"/>
      <c r="F41" s="285"/>
      <c r="G41" s="285"/>
      <c r="H41" s="285"/>
      <c r="I41" s="285"/>
      <c r="J41" s="285"/>
      <c r="K41" s="285"/>
      <c r="L41" s="285"/>
      <c r="M41" s="285"/>
      <c r="N41" s="286"/>
      <c r="O41" s="285"/>
      <c r="P41" s="285"/>
      <c r="Q41" s="285"/>
      <c r="R41" s="285"/>
      <c r="S41" s="285"/>
      <c r="T41" s="285"/>
      <c r="U41" s="285"/>
      <c r="V41" s="285"/>
      <c r="W41" s="285"/>
      <c r="X41" s="285"/>
      <c r="Y41" s="285"/>
      <c r="Z41" s="286"/>
    </row>
    <row r="42" spans="1:26" ht="18.75" customHeight="1">
      <c r="A42" s="231" t="s">
        <v>200</v>
      </c>
      <c r="B42" s="784" t="str">
        <f>'1C TSsalarié1'!B42</f>
        <v>Exemple - SPW EER - DPE - Dossier 675432 - NOM projet - 01/10/2019-30/09/2022 - M. EEEE Fff</v>
      </c>
      <c r="C42" s="284"/>
      <c r="D42" s="285"/>
      <c r="E42" s="285"/>
      <c r="F42" s="285"/>
      <c r="G42" s="285"/>
      <c r="H42" s="285"/>
      <c r="I42" s="285"/>
      <c r="J42" s="285"/>
      <c r="K42" s="285"/>
      <c r="L42" s="285"/>
      <c r="M42" s="285"/>
      <c r="N42" s="286"/>
      <c r="O42" s="285"/>
      <c r="P42" s="285"/>
      <c r="Q42" s="285"/>
      <c r="R42" s="285"/>
      <c r="S42" s="285"/>
      <c r="T42" s="285"/>
      <c r="U42" s="285"/>
      <c r="V42" s="285"/>
      <c r="W42" s="285"/>
      <c r="X42" s="285"/>
      <c r="Y42" s="285"/>
      <c r="Z42" s="286"/>
    </row>
    <row r="43" spans="1:26" ht="18.75" customHeight="1">
      <c r="A43" s="231" t="s">
        <v>201</v>
      </c>
      <c r="B43" s="784" t="str">
        <f>'1C TSsalarié1'!B43</f>
        <v>Exemple - SPW EER - DPE - Dossier 675432 - NOM projet - 01/10/2019-30/09/2022 - M. EEEE Fff</v>
      </c>
      <c r="C43" s="284"/>
      <c r="D43" s="285"/>
      <c r="E43" s="285"/>
      <c r="F43" s="285"/>
      <c r="G43" s="285"/>
      <c r="H43" s="285"/>
      <c r="I43" s="285"/>
      <c r="J43" s="285"/>
      <c r="K43" s="285"/>
      <c r="L43" s="285"/>
      <c r="M43" s="285"/>
      <c r="N43" s="286"/>
      <c r="O43" s="285"/>
      <c r="P43" s="285"/>
      <c r="Q43" s="285"/>
      <c r="R43" s="285"/>
      <c r="S43" s="285"/>
      <c r="T43" s="285"/>
      <c r="U43" s="285"/>
      <c r="V43" s="285"/>
      <c r="W43" s="285"/>
      <c r="X43" s="285"/>
      <c r="Y43" s="285"/>
      <c r="Z43" s="286"/>
    </row>
    <row r="44" spans="1:26" ht="18.75" customHeight="1">
      <c r="A44" s="231" t="s">
        <v>202</v>
      </c>
      <c r="B44" s="784" t="str">
        <f>'1C TSsalarié1'!B44</f>
        <v>Exemple - SPW EER - DPE - Dossier 675432 - NOM projet - 01/10/2019-30/09/2022 - M. EEEE Fff</v>
      </c>
      <c r="C44" s="284"/>
      <c r="D44" s="285"/>
      <c r="E44" s="285"/>
      <c r="F44" s="285"/>
      <c r="G44" s="285"/>
      <c r="H44" s="285"/>
      <c r="I44" s="285"/>
      <c r="J44" s="285"/>
      <c r="K44" s="285"/>
      <c r="L44" s="285"/>
      <c r="M44" s="285"/>
      <c r="N44" s="286"/>
      <c r="O44" s="285"/>
      <c r="P44" s="285"/>
      <c r="Q44" s="285"/>
      <c r="R44" s="285"/>
      <c r="S44" s="285"/>
      <c r="T44" s="285"/>
      <c r="U44" s="285"/>
      <c r="V44" s="285"/>
      <c r="W44" s="285"/>
      <c r="X44" s="285"/>
      <c r="Y44" s="285"/>
      <c r="Z44" s="286"/>
    </row>
    <row r="45" spans="1:26" ht="18.75" customHeight="1">
      <c r="A45" s="231" t="s">
        <v>203</v>
      </c>
      <c r="B45" s="784" t="str">
        <f>'1C TSsalarié1'!B45</f>
        <v>Exemple - SPW EER - DPE - Dossier 675432 - NOM projet - 01/10/2019-30/09/2022 - M. EEEE Fff</v>
      </c>
      <c r="C45" s="284"/>
      <c r="D45" s="285"/>
      <c r="E45" s="285"/>
      <c r="F45" s="285"/>
      <c r="G45" s="285"/>
      <c r="H45" s="285"/>
      <c r="I45" s="285"/>
      <c r="J45" s="285"/>
      <c r="K45" s="285"/>
      <c r="L45" s="285"/>
      <c r="M45" s="285"/>
      <c r="N45" s="286"/>
      <c r="O45" s="285"/>
      <c r="P45" s="285"/>
      <c r="Q45" s="285"/>
      <c r="R45" s="285"/>
      <c r="S45" s="285"/>
      <c r="T45" s="285"/>
      <c r="U45" s="285"/>
      <c r="V45" s="285"/>
      <c r="W45" s="285"/>
      <c r="X45" s="285"/>
      <c r="Y45" s="285"/>
      <c r="Z45" s="286"/>
    </row>
    <row r="46" spans="1:26" ht="18.75" customHeight="1">
      <c r="A46" s="231" t="s">
        <v>204</v>
      </c>
      <c r="B46" s="784" t="str">
        <f>'1C TSsalarié1'!B46</f>
        <v>Exemple - SPW EER - DPE - Dossier 675432 - NOM projet - 01/10/2019-30/09/2022 - M. EEEE Fff</v>
      </c>
      <c r="C46" s="284"/>
      <c r="D46" s="285"/>
      <c r="E46" s="285"/>
      <c r="F46" s="285"/>
      <c r="G46" s="285"/>
      <c r="H46" s="285"/>
      <c r="I46" s="285"/>
      <c r="J46" s="285"/>
      <c r="K46" s="285"/>
      <c r="L46" s="285"/>
      <c r="M46" s="285"/>
      <c r="N46" s="286"/>
      <c r="O46" s="285"/>
      <c r="P46" s="285"/>
      <c r="Q46" s="285"/>
      <c r="R46" s="285"/>
      <c r="S46" s="285"/>
      <c r="T46" s="285"/>
      <c r="U46" s="285"/>
      <c r="V46" s="285"/>
      <c r="W46" s="285"/>
      <c r="X46" s="285"/>
      <c r="Y46" s="285"/>
      <c r="Z46" s="286"/>
    </row>
    <row r="47" spans="1:26" ht="18.75" customHeight="1">
      <c r="A47" s="231" t="s">
        <v>205</v>
      </c>
      <c r="B47" s="784" t="str">
        <f>'1C TSsalarié1'!B47</f>
        <v>Exemple - SPW EER - DPE - Dossier 675432 - NOM projet - 01/10/2019-30/09/2022 - M. EEEE Fff</v>
      </c>
      <c r="C47" s="284"/>
      <c r="D47" s="285"/>
      <c r="E47" s="285"/>
      <c r="F47" s="285"/>
      <c r="G47" s="285"/>
      <c r="H47" s="285"/>
      <c r="I47" s="285"/>
      <c r="J47" s="285"/>
      <c r="K47" s="285"/>
      <c r="L47" s="285"/>
      <c r="M47" s="285"/>
      <c r="N47" s="286"/>
      <c r="O47" s="285"/>
      <c r="P47" s="285"/>
      <c r="Q47" s="285"/>
      <c r="R47" s="285"/>
      <c r="S47" s="285"/>
      <c r="T47" s="285"/>
      <c r="U47" s="285"/>
      <c r="V47" s="285"/>
      <c r="W47" s="285"/>
      <c r="X47" s="285"/>
      <c r="Y47" s="285"/>
      <c r="Z47" s="286"/>
    </row>
    <row r="48" spans="1:26" ht="18.75" customHeight="1">
      <c r="A48" s="231" t="s">
        <v>206</v>
      </c>
      <c r="B48" s="784" t="str">
        <f>'1C TSsalarié1'!B48</f>
        <v>Exemple - SPW EER - DPE - Dossier 675432 - NOM projet - 01/10/2019-30/09/2022 - M. EEEE Fff</v>
      </c>
      <c r="C48" s="284"/>
      <c r="D48" s="285"/>
      <c r="E48" s="285"/>
      <c r="F48" s="285"/>
      <c r="G48" s="285"/>
      <c r="H48" s="285"/>
      <c r="I48" s="285"/>
      <c r="J48" s="285"/>
      <c r="K48" s="285"/>
      <c r="L48" s="285"/>
      <c r="M48" s="285"/>
      <c r="N48" s="286"/>
      <c r="O48" s="285"/>
      <c r="P48" s="285"/>
      <c r="Q48" s="285"/>
      <c r="R48" s="285"/>
      <c r="S48" s="285"/>
      <c r="T48" s="285"/>
      <c r="U48" s="285"/>
      <c r="V48" s="285"/>
      <c r="W48" s="285"/>
      <c r="X48" s="285"/>
      <c r="Y48" s="285"/>
      <c r="Z48" s="286"/>
    </row>
    <row r="49" spans="1:26" ht="18.75" customHeight="1">
      <c r="A49" s="231" t="s">
        <v>207</v>
      </c>
      <c r="B49" s="784" t="str">
        <f>'1C TSsalarié1'!B49</f>
        <v>Exemple - SPW EER - DPE - Dossier 675432 - NOM projet - 01/10/2019-30/09/2022 - M. EEEE Fff</v>
      </c>
      <c r="C49" s="284"/>
      <c r="D49" s="285"/>
      <c r="E49" s="285"/>
      <c r="F49" s="285"/>
      <c r="G49" s="285"/>
      <c r="H49" s="285"/>
      <c r="I49" s="285"/>
      <c r="J49" s="285"/>
      <c r="K49" s="285"/>
      <c r="L49" s="285"/>
      <c r="M49" s="285"/>
      <c r="N49" s="286"/>
      <c r="O49" s="285"/>
      <c r="P49" s="285"/>
      <c r="Q49" s="285"/>
      <c r="R49" s="285"/>
      <c r="S49" s="285"/>
      <c r="T49" s="285"/>
      <c r="U49" s="285"/>
      <c r="V49" s="285"/>
      <c r="W49" s="285"/>
      <c r="X49" s="285"/>
      <c r="Y49" s="285"/>
      <c r="Z49" s="286"/>
    </row>
    <row r="50" spans="1:26" ht="18.75" customHeight="1">
      <c r="A50" s="231" t="s">
        <v>208</v>
      </c>
      <c r="B50" s="784" t="str">
        <f>'1C TSsalarié1'!B50</f>
        <v>Exemple - SPW EER - DPE - Dossier 675432 - NOM projet - 01/10/2019-30/09/2022 - M. EEEE Fff</v>
      </c>
      <c r="C50" s="284"/>
      <c r="D50" s="285"/>
      <c r="E50" s="285"/>
      <c r="F50" s="285"/>
      <c r="G50" s="285"/>
      <c r="H50" s="285"/>
      <c r="I50" s="285"/>
      <c r="J50" s="285"/>
      <c r="K50" s="285"/>
      <c r="L50" s="285"/>
      <c r="M50" s="285"/>
      <c r="N50" s="286"/>
      <c r="O50" s="285"/>
      <c r="P50" s="285"/>
      <c r="Q50" s="285"/>
      <c r="R50" s="285"/>
      <c r="S50" s="285"/>
      <c r="T50" s="285"/>
      <c r="U50" s="285"/>
      <c r="V50" s="285"/>
      <c r="W50" s="285"/>
      <c r="X50" s="285"/>
      <c r="Y50" s="285"/>
      <c r="Z50" s="286"/>
    </row>
    <row r="51" spans="1:26" ht="18.75" customHeight="1">
      <c r="A51" s="231" t="s">
        <v>209</v>
      </c>
      <c r="B51" s="784" t="str">
        <f>'1C TSsalarié1'!B51</f>
        <v>Exemple - SPW EER - DPE - Dossier 675432 - NOM projet - 01/10/2019-30/09/2022 - M. EEEE Fff</v>
      </c>
      <c r="C51" s="284"/>
      <c r="D51" s="285"/>
      <c r="E51" s="285"/>
      <c r="F51" s="285"/>
      <c r="G51" s="285"/>
      <c r="H51" s="285"/>
      <c r="I51" s="285"/>
      <c r="J51" s="285"/>
      <c r="K51" s="285"/>
      <c r="L51" s="285"/>
      <c r="M51" s="285"/>
      <c r="N51" s="286"/>
      <c r="O51" s="285"/>
      <c r="P51" s="285"/>
      <c r="Q51" s="285"/>
      <c r="R51" s="285"/>
      <c r="S51" s="285"/>
      <c r="T51" s="285"/>
      <c r="U51" s="285"/>
      <c r="V51" s="285"/>
      <c r="W51" s="285"/>
      <c r="X51" s="285"/>
      <c r="Y51" s="285"/>
      <c r="Z51" s="286"/>
    </row>
    <row r="52" spans="1:26" ht="39.950000000000003" customHeight="1" thickBot="1">
      <c r="A52" s="232" t="s">
        <v>92</v>
      </c>
      <c r="B52" s="785" t="str">
        <f>'1C TSsalarié1'!B52</f>
        <v>Par exemple - Sponsoring obtenu via l'entreprise ZZZ  - réf. 999888 - NOM du projet - 01/01/2020 au 31/03/2020 - Mme GGGG Hhhhh</v>
      </c>
      <c r="C52" s="288"/>
      <c r="D52" s="289"/>
      <c r="E52" s="289"/>
      <c r="F52" s="289"/>
      <c r="G52" s="289"/>
      <c r="H52" s="289"/>
      <c r="I52" s="289"/>
      <c r="J52" s="289"/>
      <c r="K52" s="289"/>
      <c r="L52" s="289"/>
      <c r="M52" s="289"/>
      <c r="N52" s="290"/>
      <c r="O52" s="289"/>
      <c r="P52" s="289"/>
      <c r="Q52" s="289"/>
      <c r="R52" s="289"/>
      <c r="S52" s="289"/>
      <c r="T52" s="289"/>
      <c r="U52" s="289"/>
      <c r="V52" s="289"/>
      <c r="W52" s="289"/>
      <c r="X52" s="289"/>
      <c r="Y52" s="289"/>
      <c r="Z52" s="290"/>
    </row>
    <row r="53" spans="1:26" ht="18.75" customHeight="1" thickBot="1">
      <c r="A53" s="1231" t="s">
        <v>211</v>
      </c>
      <c r="B53" s="1232"/>
      <c r="C53" s="91">
        <f t="shared" ref="C53:Z53" si="5">SUM(C31:C52)</f>
        <v>0</v>
      </c>
      <c r="D53" s="67">
        <f t="shared" si="5"/>
        <v>0</v>
      </c>
      <c r="E53" s="67">
        <f t="shared" si="5"/>
        <v>0</v>
      </c>
      <c r="F53" s="67">
        <f t="shared" si="5"/>
        <v>0</v>
      </c>
      <c r="G53" s="67">
        <f t="shared" si="5"/>
        <v>0</v>
      </c>
      <c r="H53" s="67">
        <f t="shared" si="5"/>
        <v>0</v>
      </c>
      <c r="I53" s="67">
        <f t="shared" si="5"/>
        <v>0</v>
      </c>
      <c r="J53" s="67">
        <f t="shared" si="5"/>
        <v>0</v>
      </c>
      <c r="K53" s="67">
        <f t="shared" si="5"/>
        <v>0</v>
      </c>
      <c r="L53" s="67">
        <f t="shared" si="5"/>
        <v>0</v>
      </c>
      <c r="M53" s="67">
        <f t="shared" si="5"/>
        <v>0</v>
      </c>
      <c r="N53" s="68">
        <f t="shared" si="5"/>
        <v>0</v>
      </c>
      <c r="O53" s="67">
        <f t="shared" si="5"/>
        <v>0</v>
      </c>
      <c r="P53" s="67">
        <f t="shared" si="5"/>
        <v>0</v>
      </c>
      <c r="Q53" s="67">
        <f t="shared" si="5"/>
        <v>0</v>
      </c>
      <c r="R53" s="67">
        <f t="shared" si="5"/>
        <v>0</v>
      </c>
      <c r="S53" s="67">
        <f t="shared" si="5"/>
        <v>0</v>
      </c>
      <c r="T53" s="67">
        <f t="shared" si="5"/>
        <v>0</v>
      </c>
      <c r="U53" s="67">
        <f t="shared" si="5"/>
        <v>0</v>
      </c>
      <c r="V53" s="67">
        <f t="shared" si="5"/>
        <v>0</v>
      </c>
      <c r="W53" s="67">
        <f t="shared" si="5"/>
        <v>0</v>
      </c>
      <c r="X53" s="67">
        <f t="shared" si="5"/>
        <v>0</v>
      </c>
      <c r="Y53" s="67">
        <f t="shared" si="5"/>
        <v>0</v>
      </c>
      <c r="Z53" s="68">
        <f t="shared" si="5"/>
        <v>0</v>
      </c>
    </row>
    <row r="54" spans="1:26" ht="18.75" customHeight="1" thickBot="1">
      <c r="A54" s="1233" t="s">
        <v>212</v>
      </c>
      <c r="B54" s="1234"/>
      <c r="C54" s="89">
        <f t="shared" ref="C54:Z54" si="6">C11-C26</f>
        <v>0</v>
      </c>
      <c r="D54" s="84">
        <f t="shared" si="6"/>
        <v>0</v>
      </c>
      <c r="E54" s="84">
        <f t="shared" si="6"/>
        <v>0</v>
      </c>
      <c r="F54" s="84">
        <f t="shared" si="6"/>
        <v>0</v>
      </c>
      <c r="G54" s="84">
        <f t="shared" si="6"/>
        <v>0</v>
      </c>
      <c r="H54" s="84">
        <f t="shared" si="6"/>
        <v>0</v>
      </c>
      <c r="I54" s="84">
        <f t="shared" si="6"/>
        <v>0</v>
      </c>
      <c r="J54" s="84">
        <f t="shared" si="6"/>
        <v>0</v>
      </c>
      <c r="K54" s="84">
        <f t="shared" si="6"/>
        <v>0</v>
      </c>
      <c r="L54" s="84">
        <f t="shared" si="6"/>
        <v>0</v>
      </c>
      <c r="M54" s="84">
        <f t="shared" si="6"/>
        <v>0</v>
      </c>
      <c r="N54" s="90">
        <f t="shared" si="6"/>
        <v>0</v>
      </c>
      <c r="O54" s="816">
        <f t="shared" si="6"/>
        <v>0</v>
      </c>
      <c r="P54" s="816">
        <f t="shared" si="6"/>
        <v>0</v>
      </c>
      <c r="Q54" s="816">
        <f t="shared" si="6"/>
        <v>0</v>
      </c>
      <c r="R54" s="816">
        <f t="shared" si="6"/>
        <v>0</v>
      </c>
      <c r="S54" s="816">
        <f t="shared" si="6"/>
        <v>0</v>
      </c>
      <c r="T54" s="816">
        <f t="shared" si="6"/>
        <v>0</v>
      </c>
      <c r="U54" s="816">
        <f t="shared" si="6"/>
        <v>0</v>
      </c>
      <c r="V54" s="816">
        <f t="shared" si="6"/>
        <v>0</v>
      </c>
      <c r="W54" s="816">
        <f t="shared" si="6"/>
        <v>0</v>
      </c>
      <c r="X54" s="816">
        <f t="shared" si="6"/>
        <v>0</v>
      </c>
      <c r="Y54" s="816">
        <f t="shared" si="6"/>
        <v>0</v>
      </c>
      <c r="Z54" s="817">
        <f t="shared" si="6"/>
        <v>0</v>
      </c>
    </row>
    <row r="62" spans="1:26" ht="18.75" customHeight="1">
      <c r="O62" s="48"/>
      <c r="P62" s="48"/>
      <c r="Q62" s="48"/>
      <c r="R62" s="48"/>
      <c r="S62" s="48"/>
      <c r="T62" s="48"/>
      <c r="U62" s="48"/>
      <c r="V62" s="48"/>
      <c r="W62" s="48"/>
      <c r="X62" s="48"/>
      <c r="Y62" s="48"/>
      <c r="Z62" s="48"/>
    </row>
    <row r="63" spans="1:26" ht="18.75" customHeight="1">
      <c r="O63" s="48"/>
      <c r="P63" s="48"/>
      <c r="Q63" s="48"/>
      <c r="R63" s="48"/>
      <c r="S63" s="48"/>
      <c r="T63" s="48"/>
      <c r="U63" s="48"/>
      <c r="V63" s="48"/>
      <c r="W63" s="48"/>
      <c r="X63" s="48"/>
      <c r="Y63" s="48"/>
      <c r="Z63" s="48"/>
    </row>
    <row r="64" spans="1:26" ht="18.75" customHeight="1">
      <c r="O64" s="48"/>
      <c r="P64" s="48"/>
      <c r="Q64" s="48"/>
      <c r="R64" s="48"/>
      <c r="S64" s="48"/>
      <c r="T64" s="48"/>
      <c r="U64" s="48"/>
      <c r="V64" s="48"/>
      <c r="W64" s="48"/>
      <c r="X64" s="48"/>
      <c r="Y64" s="48"/>
      <c r="Z64" s="48"/>
    </row>
    <row r="76" spans="15:26" ht="18.75" customHeight="1">
      <c r="O76" s="48"/>
      <c r="P76" s="48"/>
      <c r="Q76" s="48"/>
      <c r="R76" s="48"/>
      <c r="S76" s="48"/>
      <c r="T76" s="48"/>
      <c r="U76" s="48"/>
      <c r="V76" s="48"/>
      <c r="W76" s="48"/>
      <c r="X76" s="48"/>
      <c r="Y76" s="48"/>
      <c r="Z76" s="48"/>
    </row>
    <row r="77" spans="15:26" ht="18.75" customHeight="1">
      <c r="O77" s="48"/>
      <c r="P77" s="48"/>
      <c r="Q77" s="48"/>
      <c r="R77" s="48"/>
      <c r="S77" s="48"/>
      <c r="T77" s="48"/>
      <c r="U77" s="48"/>
      <c r="V77" s="48"/>
      <c r="W77" s="48"/>
      <c r="X77" s="48"/>
      <c r="Y77" s="48"/>
      <c r="Z77" s="48"/>
    </row>
    <row r="78" spans="15:26" ht="18.75" customHeight="1">
      <c r="O78" s="48"/>
      <c r="P78" s="48"/>
      <c r="Q78" s="48"/>
      <c r="R78" s="48"/>
      <c r="S78" s="48"/>
      <c r="T78" s="48"/>
      <c r="U78" s="48"/>
      <c r="V78" s="48"/>
      <c r="W78" s="48"/>
      <c r="X78" s="48"/>
      <c r="Y78" s="48"/>
      <c r="Z78" s="48"/>
    </row>
    <row r="112" spans="15:26" ht="18.75" customHeight="1">
      <c r="O112" s="48"/>
      <c r="P112" s="48"/>
      <c r="Q112" s="48"/>
      <c r="R112" s="48"/>
      <c r="S112" s="48"/>
      <c r="T112" s="48"/>
      <c r="U112" s="48"/>
      <c r="V112" s="48"/>
      <c r="W112" s="48"/>
      <c r="X112" s="48"/>
      <c r="Y112" s="48"/>
      <c r="Z112" s="48"/>
    </row>
    <row r="113" spans="15:26" ht="18.75" customHeight="1">
      <c r="O113" s="48"/>
      <c r="P113" s="48"/>
      <c r="Q113" s="48"/>
      <c r="R113" s="48"/>
      <c r="S113" s="48"/>
      <c r="T113" s="48"/>
      <c r="U113" s="48"/>
      <c r="V113" s="48"/>
      <c r="W113" s="48"/>
      <c r="X113" s="48"/>
      <c r="Y113" s="48"/>
      <c r="Z113" s="48"/>
    </row>
    <row r="114" spans="15:26" ht="18.75" customHeight="1">
      <c r="O114" s="48"/>
      <c r="P114" s="48"/>
      <c r="Q114" s="48"/>
      <c r="R114" s="48"/>
      <c r="S114" s="48"/>
      <c r="T114" s="48"/>
      <c r="U114" s="48"/>
      <c r="V114" s="48"/>
      <c r="W114" s="48"/>
      <c r="X114" s="48"/>
      <c r="Y114" s="48"/>
      <c r="Z114" s="48"/>
    </row>
    <row r="126" spans="15:26" ht="18.75" customHeight="1">
      <c r="O126" s="48"/>
      <c r="P126" s="48"/>
      <c r="Q126" s="48"/>
      <c r="R126" s="48"/>
      <c r="S126" s="48"/>
      <c r="T126" s="48"/>
      <c r="U126" s="48"/>
      <c r="V126" s="48"/>
      <c r="W126" s="48"/>
      <c r="X126" s="48"/>
      <c r="Y126" s="48"/>
      <c r="Z126" s="48"/>
    </row>
    <row r="127" spans="15:26" ht="18.75" customHeight="1">
      <c r="O127" s="48"/>
      <c r="P127" s="48"/>
      <c r="Q127" s="48"/>
      <c r="R127" s="48"/>
      <c r="S127" s="48"/>
      <c r="T127" s="48"/>
      <c r="U127" s="48"/>
      <c r="V127" s="48"/>
      <c r="W127" s="48"/>
      <c r="X127" s="48"/>
      <c r="Y127" s="48"/>
      <c r="Z127" s="48"/>
    </row>
    <row r="128" spans="15:26" ht="18.75" customHeight="1">
      <c r="O128" s="48"/>
      <c r="P128" s="48"/>
      <c r="Q128" s="48"/>
      <c r="R128" s="48"/>
      <c r="S128" s="48"/>
      <c r="T128" s="48"/>
      <c r="U128" s="48"/>
      <c r="V128" s="48"/>
      <c r="W128" s="48"/>
      <c r="X128" s="48"/>
      <c r="Y128" s="48"/>
      <c r="Z128" s="48"/>
    </row>
    <row r="162" spans="15:26" ht="18.75" customHeight="1">
      <c r="O162" s="48"/>
      <c r="P162" s="48"/>
      <c r="Q162" s="48"/>
      <c r="R162" s="48"/>
      <c r="S162" s="48"/>
      <c r="T162" s="48"/>
      <c r="U162" s="48"/>
      <c r="V162" s="48"/>
      <c r="W162" s="48"/>
      <c r="X162" s="48"/>
      <c r="Y162" s="48"/>
      <c r="Z162" s="48"/>
    </row>
    <row r="163" spans="15:26" ht="18.75" customHeight="1">
      <c r="O163" s="48"/>
      <c r="P163" s="48"/>
      <c r="Q163" s="48"/>
      <c r="R163" s="48"/>
      <c r="S163" s="48"/>
      <c r="T163" s="48"/>
      <c r="U163" s="48"/>
      <c r="V163" s="48"/>
      <c r="W163" s="48"/>
      <c r="X163" s="48"/>
      <c r="Y163" s="48"/>
      <c r="Z163" s="48"/>
    </row>
    <row r="164" spans="15:26" ht="18.75" customHeight="1">
      <c r="O164" s="48"/>
      <c r="P164" s="48"/>
      <c r="Q164" s="48"/>
      <c r="R164" s="48"/>
      <c r="S164" s="48"/>
      <c r="T164" s="48"/>
      <c r="U164" s="48"/>
      <c r="V164" s="48"/>
      <c r="W164" s="48"/>
      <c r="X164" s="48"/>
      <c r="Y164" s="48"/>
      <c r="Z164" s="48"/>
    </row>
    <row r="176" spans="15:26" ht="18.75" customHeight="1">
      <c r="O176" s="48"/>
      <c r="P176" s="48"/>
      <c r="Q176" s="48"/>
      <c r="R176" s="48"/>
      <c r="S176" s="48"/>
      <c r="T176" s="48"/>
      <c r="U176" s="48"/>
      <c r="V176" s="48"/>
      <c r="W176" s="48"/>
      <c r="X176" s="48"/>
      <c r="Y176" s="48"/>
      <c r="Z176" s="48"/>
    </row>
    <row r="177" spans="15:26" ht="18.75" customHeight="1">
      <c r="O177" s="48"/>
      <c r="P177" s="48"/>
      <c r="Q177" s="48"/>
      <c r="R177" s="48"/>
      <c r="S177" s="48"/>
      <c r="T177" s="48"/>
      <c r="U177" s="48"/>
      <c r="V177" s="48"/>
      <c r="W177" s="48"/>
      <c r="X177" s="48"/>
      <c r="Y177" s="48"/>
      <c r="Z177" s="48"/>
    </row>
    <row r="178" spans="15:26" ht="18.75" customHeight="1">
      <c r="O178" s="48"/>
      <c r="P178" s="48"/>
      <c r="Q178" s="48"/>
      <c r="R178" s="48"/>
      <c r="S178" s="48"/>
      <c r="T178" s="48"/>
      <c r="U178" s="48"/>
      <c r="V178" s="48"/>
      <c r="W178" s="48"/>
      <c r="X178" s="48"/>
      <c r="Y178" s="48"/>
      <c r="Z178" s="48"/>
    </row>
    <row r="212" spans="15:26" ht="18.75" customHeight="1">
      <c r="O212" s="48"/>
      <c r="P212" s="48"/>
      <c r="Q212" s="48"/>
      <c r="R212" s="48"/>
      <c r="S212" s="48"/>
      <c r="T212" s="48"/>
      <c r="U212" s="48"/>
      <c r="V212" s="48"/>
      <c r="W212" s="48"/>
      <c r="X212" s="48"/>
      <c r="Y212" s="48"/>
      <c r="Z212" s="48"/>
    </row>
    <row r="213" spans="15:26" ht="18.75" customHeight="1">
      <c r="O213" s="48"/>
      <c r="P213" s="48"/>
      <c r="Q213" s="48"/>
      <c r="R213" s="48"/>
      <c r="S213" s="48"/>
      <c r="T213" s="48"/>
      <c r="U213" s="48"/>
      <c r="V213" s="48"/>
      <c r="W213" s="48"/>
      <c r="X213" s="48"/>
      <c r="Y213" s="48"/>
      <c r="Z213" s="48"/>
    </row>
    <row r="214" spans="15:26" ht="18.75" customHeight="1">
      <c r="O214" s="48"/>
      <c r="P214" s="48"/>
      <c r="Q214" s="48"/>
      <c r="R214" s="48"/>
      <c r="S214" s="48"/>
      <c r="T214" s="48"/>
      <c r="U214" s="48"/>
      <c r="V214" s="48"/>
      <c r="W214" s="48"/>
      <c r="X214" s="48"/>
      <c r="Y214" s="48"/>
      <c r="Z214" s="48"/>
    </row>
    <row r="226" spans="15:26" ht="18.75" customHeight="1">
      <c r="O226" s="48"/>
      <c r="P226" s="48"/>
      <c r="Q226" s="48"/>
      <c r="R226" s="48"/>
      <c r="S226" s="48"/>
      <c r="T226" s="48"/>
      <c r="U226" s="48"/>
      <c r="V226" s="48"/>
      <c r="W226" s="48"/>
      <c r="X226" s="48"/>
      <c r="Y226" s="48"/>
      <c r="Z226" s="48"/>
    </row>
    <row r="227" spans="15:26" ht="18.75" customHeight="1">
      <c r="O227" s="48"/>
      <c r="P227" s="48"/>
      <c r="Q227" s="48"/>
      <c r="R227" s="48"/>
      <c r="S227" s="48"/>
      <c r="T227" s="48"/>
      <c r="U227" s="48"/>
      <c r="V227" s="48"/>
      <c r="W227" s="48"/>
      <c r="X227" s="48"/>
      <c r="Y227" s="48"/>
      <c r="Z227" s="48"/>
    </row>
    <row r="228" spans="15:26" ht="18.75" customHeight="1">
      <c r="O228" s="48"/>
      <c r="P228" s="48"/>
      <c r="Q228" s="48"/>
      <c r="R228" s="48"/>
      <c r="S228" s="48"/>
      <c r="T228" s="48"/>
      <c r="U228" s="48"/>
      <c r="V228" s="48"/>
      <c r="W228" s="48"/>
      <c r="X228" s="48"/>
      <c r="Y228" s="48"/>
      <c r="Z228" s="48"/>
    </row>
    <row r="262" spans="15:26" ht="18.75" customHeight="1">
      <c r="O262" s="48"/>
      <c r="P262" s="48"/>
      <c r="Q262" s="48"/>
      <c r="R262" s="48"/>
      <c r="S262" s="48"/>
      <c r="T262" s="48"/>
      <c r="U262" s="48"/>
      <c r="V262" s="48"/>
      <c r="W262" s="48"/>
      <c r="X262" s="48"/>
      <c r="Y262" s="48"/>
      <c r="Z262" s="48"/>
    </row>
    <row r="263" spans="15:26" ht="18.75" customHeight="1">
      <c r="O263" s="48"/>
      <c r="P263" s="48"/>
      <c r="Q263" s="48"/>
      <c r="R263" s="48"/>
      <c r="S263" s="48"/>
      <c r="T263" s="48"/>
      <c r="U263" s="48"/>
      <c r="V263" s="48"/>
      <c r="W263" s="48"/>
      <c r="X263" s="48"/>
      <c r="Y263" s="48"/>
      <c r="Z263" s="48"/>
    </row>
    <row r="264" spans="15:26" ht="18.75" customHeight="1">
      <c r="O264" s="48"/>
      <c r="P264" s="48"/>
      <c r="Q264" s="48"/>
      <c r="R264" s="48"/>
      <c r="S264" s="48"/>
      <c r="T264" s="48"/>
      <c r="U264" s="48"/>
      <c r="V264" s="48"/>
      <c r="W264" s="48"/>
      <c r="X264" s="48"/>
      <c r="Y264" s="48"/>
      <c r="Z264" s="48"/>
    </row>
    <row r="276" spans="15:26" ht="18.75" customHeight="1">
      <c r="O276" s="48"/>
      <c r="P276" s="48"/>
      <c r="Q276" s="48"/>
      <c r="R276" s="48"/>
      <c r="S276" s="48"/>
      <c r="T276" s="48"/>
      <c r="U276" s="48"/>
      <c r="V276" s="48"/>
      <c r="W276" s="48"/>
      <c r="X276" s="48"/>
      <c r="Y276" s="48"/>
      <c r="Z276" s="48"/>
    </row>
    <row r="277" spans="15:26" ht="18.75" customHeight="1">
      <c r="O277" s="48"/>
      <c r="P277" s="48"/>
      <c r="Q277" s="48"/>
      <c r="R277" s="48"/>
      <c r="S277" s="48"/>
      <c r="T277" s="48"/>
      <c r="U277" s="48"/>
      <c r="V277" s="48"/>
      <c r="W277" s="48"/>
      <c r="X277" s="48"/>
      <c r="Y277" s="48"/>
      <c r="Z277" s="48"/>
    </row>
    <row r="278" spans="15:26" ht="18.75" customHeight="1">
      <c r="O278" s="48"/>
      <c r="P278" s="48"/>
      <c r="Q278" s="48"/>
      <c r="R278" s="48"/>
      <c r="S278" s="48"/>
      <c r="T278" s="48"/>
      <c r="U278" s="48"/>
      <c r="V278" s="48"/>
      <c r="W278" s="48"/>
      <c r="X278" s="48"/>
      <c r="Y278" s="48"/>
      <c r="Z278" s="48"/>
    </row>
    <row r="312" spans="15:26" ht="18.75" customHeight="1">
      <c r="O312" s="48"/>
      <c r="P312" s="48"/>
      <c r="Q312" s="48"/>
      <c r="R312" s="48"/>
      <c r="S312" s="48"/>
      <c r="T312" s="48"/>
      <c r="U312" s="48"/>
      <c r="V312" s="48"/>
      <c r="W312" s="48"/>
      <c r="X312" s="48"/>
      <c r="Y312" s="48"/>
      <c r="Z312" s="48"/>
    </row>
    <row r="313" spans="15:26" ht="18.75" customHeight="1">
      <c r="O313" s="48"/>
      <c r="P313" s="48"/>
      <c r="Q313" s="48"/>
      <c r="R313" s="48"/>
      <c r="S313" s="48"/>
      <c r="T313" s="48"/>
      <c r="U313" s="48"/>
      <c r="V313" s="48"/>
      <c r="W313" s="48"/>
      <c r="X313" s="48"/>
      <c r="Y313" s="48"/>
      <c r="Z313" s="48"/>
    </row>
    <row r="314" spans="15:26" ht="18.75" customHeight="1">
      <c r="O314" s="48"/>
      <c r="P314" s="48"/>
      <c r="Q314" s="48"/>
      <c r="R314" s="48"/>
      <c r="S314" s="48"/>
      <c r="T314" s="48"/>
      <c r="U314" s="48"/>
      <c r="V314" s="48"/>
      <c r="W314" s="48"/>
      <c r="X314" s="48"/>
      <c r="Y314" s="48"/>
      <c r="Z314" s="48"/>
    </row>
    <row r="326" spans="15:26" ht="18.75" customHeight="1">
      <c r="O326" s="48"/>
      <c r="P326" s="48"/>
      <c r="Q326" s="48"/>
      <c r="R326" s="48"/>
      <c r="S326" s="48"/>
      <c r="T326" s="48"/>
      <c r="U326" s="48"/>
      <c r="V326" s="48"/>
      <c r="W326" s="48"/>
      <c r="X326" s="48"/>
      <c r="Y326" s="48"/>
      <c r="Z326" s="48"/>
    </row>
    <row r="327" spans="15:26" ht="18.75" customHeight="1">
      <c r="O327" s="48"/>
      <c r="P327" s="48"/>
      <c r="Q327" s="48"/>
      <c r="R327" s="48"/>
      <c r="S327" s="48"/>
      <c r="T327" s="48"/>
      <c r="U327" s="48"/>
      <c r="V327" s="48"/>
      <c r="W327" s="48"/>
      <c r="X327" s="48"/>
      <c r="Y327" s="48"/>
      <c r="Z327" s="48"/>
    </row>
    <row r="328" spans="15:26" ht="18.75" customHeight="1">
      <c r="O328" s="48"/>
      <c r="P328" s="48"/>
      <c r="Q328" s="48"/>
      <c r="R328" s="48"/>
      <c r="S328" s="48"/>
      <c r="T328" s="48"/>
      <c r="U328" s="48"/>
      <c r="V328" s="48"/>
      <c r="W328" s="48"/>
      <c r="X328" s="48"/>
      <c r="Y328" s="48"/>
      <c r="Z328" s="48"/>
    </row>
    <row r="362" spans="15:26" ht="18.75" customHeight="1">
      <c r="O362" s="48"/>
      <c r="P362" s="48"/>
      <c r="Q362" s="48"/>
      <c r="R362" s="48"/>
      <c r="S362" s="48"/>
      <c r="T362" s="48"/>
      <c r="U362" s="48"/>
      <c r="V362" s="48"/>
      <c r="W362" s="48"/>
      <c r="X362" s="48"/>
      <c r="Y362" s="48"/>
      <c r="Z362" s="48"/>
    </row>
    <row r="363" spans="15:26" ht="18.75" customHeight="1">
      <c r="O363" s="48"/>
      <c r="P363" s="48"/>
      <c r="Q363" s="48"/>
      <c r="R363" s="48"/>
      <c r="S363" s="48"/>
      <c r="T363" s="48"/>
      <c r="U363" s="48"/>
      <c r="V363" s="48"/>
      <c r="W363" s="48"/>
      <c r="X363" s="48"/>
      <c r="Y363" s="48"/>
      <c r="Z363" s="48"/>
    </row>
    <row r="364" spans="15:26" ht="18.75" customHeight="1">
      <c r="O364" s="48"/>
      <c r="P364" s="48"/>
      <c r="Q364" s="48"/>
      <c r="R364" s="48"/>
      <c r="S364" s="48"/>
      <c r="T364" s="48"/>
      <c r="U364" s="48"/>
      <c r="V364" s="48"/>
      <c r="W364" s="48"/>
      <c r="X364" s="48"/>
      <c r="Y364" s="48"/>
      <c r="Z364" s="48"/>
    </row>
    <row r="376" spans="15:26" ht="18.75" customHeight="1">
      <c r="O376" s="48"/>
      <c r="P376" s="48"/>
      <c r="Q376" s="48"/>
      <c r="R376" s="48"/>
      <c r="S376" s="48"/>
      <c r="T376" s="48"/>
      <c r="U376" s="48"/>
      <c r="V376" s="48"/>
      <c r="W376" s="48"/>
      <c r="X376" s="48"/>
      <c r="Y376" s="48"/>
      <c r="Z376" s="48"/>
    </row>
    <row r="377" spans="15:26" ht="18.75" customHeight="1">
      <c r="O377" s="48"/>
      <c r="P377" s="48"/>
      <c r="Q377" s="48"/>
      <c r="R377" s="48"/>
      <c r="S377" s="48"/>
      <c r="T377" s="48"/>
      <c r="U377" s="48"/>
      <c r="V377" s="48"/>
      <c r="W377" s="48"/>
      <c r="X377" s="48"/>
      <c r="Y377" s="48"/>
      <c r="Z377" s="48"/>
    </row>
    <row r="378" spans="15:26" ht="18.75" customHeight="1">
      <c r="O378" s="48"/>
      <c r="P378" s="48"/>
      <c r="Q378" s="48"/>
      <c r="R378" s="48"/>
      <c r="S378" s="48"/>
      <c r="T378" s="48"/>
      <c r="U378" s="48"/>
      <c r="V378" s="48"/>
      <c r="W378" s="48"/>
      <c r="X378" s="48"/>
      <c r="Y378" s="48"/>
      <c r="Z378" s="48"/>
    </row>
    <row r="412" spans="15:26" ht="18.75" customHeight="1">
      <c r="O412" s="48"/>
      <c r="P412" s="48"/>
      <c r="Q412" s="48"/>
      <c r="R412" s="48"/>
      <c r="S412" s="48"/>
      <c r="T412" s="48"/>
      <c r="U412" s="48"/>
      <c r="V412" s="48"/>
      <c r="W412" s="48"/>
      <c r="X412" s="48"/>
      <c r="Y412" s="48"/>
      <c r="Z412" s="48"/>
    </row>
    <row r="413" spans="15:26" ht="18.75" customHeight="1">
      <c r="O413" s="48"/>
      <c r="P413" s="48"/>
      <c r="Q413" s="48"/>
      <c r="R413" s="48"/>
      <c r="S413" s="48"/>
      <c r="T413" s="48"/>
      <c r="U413" s="48"/>
      <c r="V413" s="48"/>
      <c r="W413" s="48"/>
      <c r="X413" s="48"/>
      <c r="Y413" s="48"/>
      <c r="Z413" s="48"/>
    </row>
    <row r="414" spans="15:26" ht="18.75" customHeight="1">
      <c r="O414" s="48"/>
      <c r="P414" s="48"/>
      <c r="Q414" s="48"/>
      <c r="R414" s="48"/>
      <c r="S414" s="48"/>
      <c r="T414" s="48"/>
      <c r="U414" s="48"/>
      <c r="V414" s="48"/>
      <c r="W414" s="48"/>
      <c r="X414" s="48"/>
      <c r="Y414" s="48"/>
      <c r="Z414" s="48"/>
    </row>
    <row r="426" spans="15:26" ht="18.75" customHeight="1">
      <c r="O426" s="48"/>
      <c r="P426" s="48"/>
      <c r="Q426" s="48"/>
      <c r="R426" s="48"/>
      <c r="S426" s="48"/>
      <c r="T426" s="48"/>
      <c r="U426" s="48"/>
      <c r="V426" s="48"/>
      <c r="W426" s="48"/>
      <c r="X426" s="48"/>
      <c r="Y426" s="48"/>
      <c r="Z426" s="48"/>
    </row>
    <row r="427" spans="15:26" ht="18.75" customHeight="1">
      <c r="O427" s="48"/>
      <c r="P427" s="48"/>
      <c r="Q427" s="48"/>
      <c r="R427" s="48"/>
      <c r="S427" s="48"/>
      <c r="T427" s="48"/>
      <c r="U427" s="48"/>
      <c r="V427" s="48"/>
      <c r="W427" s="48"/>
      <c r="X427" s="48"/>
      <c r="Y427" s="48"/>
      <c r="Z427" s="48"/>
    </row>
    <row r="428" spans="15:26" ht="18.75" customHeight="1">
      <c r="O428" s="48"/>
      <c r="P428" s="48"/>
      <c r="Q428" s="48"/>
      <c r="R428" s="48"/>
      <c r="S428" s="48"/>
      <c r="T428" s="48"/>
      <c r="U428" s="48"/>
      <c r="V428" s="48"/>
      <c r="W428" s="48"/>
      <c r="X428" s="48"/>
      <c r="Y428" s="48"/>
      <c r="Z428" s="48"/>
    </row>
    <row r="462" spans="15:26" ht="18.75" customHeight="1">
      <c r="O462" s="48"/>
      <c r="P462" s="48"/>
      <c r="Q462" s="48"/>
      <c r="R462" s="48"/>
      <c r="S462" s="48"/>
      <c r="T462" s="48"/>
      <c r="U462" s="48"/>
      <c r="V462" s="48"/>
      <c r="W462" s="48"/>
      <c r="X462" s="48"/>
      <c r="Y462" s="48"/>
      <c r="Z462" s="48"/>
    </row>
    <row r="463" spans="15:26" ht="18.75" customHeight="1">
      <c r="O463" s="48"/>
      <c r="P463" s="48"/>
      <c r="Q463" s="48"/>
      <c r="R463" s="48"/>
      <c r="S463" s="48"/>
      <c r="T463" s="48"/>
      <c r="U463" s="48"/>
      <c r="V463" s="48"/>
      <c r="W463" s="48"/>
      <c r="X463" s="48"/>
      <c r="Y463" s="48"/>
      <c r="Z463" s="48"/>
    </row>
    <row r="464" spans="15:26" ht="18.75" customHeight="1">
      <c r="O464" s="48"/>
      <c r="P464" s="48"/>
      <c r="Q464" s="48"/>
      <c r="R464" s="48"/>
      <c r="S464" s="48"/>
      <c r="T464" s="48"/>
      <c r="U464" s="48"/>
      <c r="V464" s="48"/>
      <c r="W464" s="48"/>
      <c r="X464" s="48"/>
      <c r="Y464" s="48"/>
      <c r="Z464" s="48"/>
    </row>
    <row r="476" spans="15:26" ht="18.75" customHeight="1">
      <c r="O476" s="48"/>
      <c r="P476" s="48"/>
      <c r="Q476" s="48"/>
      <c r="R476" s="48"/>
      <c r="S476" s="48"/>
      <c r="T476" s="48"/>
      <c r="U476" s="48"/>
      <c r="V476" s="48"/>
      <c r="W476" s="48"/>
      <c r="X476" s="48"/>
      <c r="Y476" s="48"/>
      <c r="Z476" s="48"/>
    </row>
    <row r="477" spans="15:26" ht="18.75" customHeight="1">
      <c r="O477" s="48"/>
      <c r="P477" s="48"/>
      <c r="Q477" s="48"/>
      <c r="R477" s="48"/>
      <c r="S477" s="48"/>
      <c r="T477" s="48"/>
      <c r="U477" s="48"/>
      <c r="V477" s="48"/>
      <c r="W477" s="48"/>
      <c r="X477" s="48"/>
      <c r="Y477" s="48"/>
      <c r="Z477" s="48"/>
    </row>
    <row r="478" spans="15:26" ht="18.75" customHeight="1">
      <c r="O478" s="48"/>
      <c r="P478" s="48"/>
      <c r="Q478" s="48"/>
      <c r="R478" s="48"/>
      <c r="S478" s="48"/>
      <c r="T478" s="48"/>
      <c r="U478" s="48"/>
      <c r="V478" s="48"/>
      <c r="W478" s="48"/>
      <c r="X478" s="48"/>
      <c r="Y478" s="48"/>
      <c r="Z478" s="48"/>
    </row>
    <row r="512" spans="15:26" ht="18.75" customHeight="1">
      <c r="O512" s="48"/>
      <c r="P512" s="48"/>
      <c r="Q512" s="48"/>
      <c r="R512" s="48"/>
      <c r="S512" s="48"/>
      <c r="T512" s="48"/>
      <c r="U512" s="48"/>
      <c r="V512" s="48"/>
      <c r="W512" s="48"/>
      <c r="X512" s="48"/>
      <c r="Y512" s="48"/>
      <c r="Z512" s="48"/>
    </row>
    <row r="513" spans="15:26" ht="18.75" customHeight="1">
      <c r="O513" s="48"/>
      <c r="P513" s="48"/>
      <c r="Q513" s="48"/>
      <c r="R513" s="48"/>
      <c r="S513" s="48"/>
      <c r="T513" s="48"/>
      <c r="U513" s="48"/>
      <c r="V513" s="48"/>
      <c r="W513" s="48"/>
      <c r="X513" s="48"/>
      <c r="Y513" s="48"/>
      <c r="Z513" s="48"/>
    </row>
    <row r="514" spans="15:26" ht="18.75" customHeight="1">
      <c r="O514" s="48"/>
      <c r="P514" s="48"/>
      <c r="Q514" s="48"/>
      <c r="R514" s="48"/>
      <c r="S514" s="48"/>
      <c r="T514" s="48"/>
      <c r="U514" s="48"/>
      <c r="V514" s="48"/>
      <c r="W514" s="48"/>
      <c r="X514" s="48"/>
      <c r="Y514" s="48"/>
      <c r="Z514" s="48"/>
    </row>
    <row r="526" spans="15:26" ht="18.75" customHeight="1">
      <c r="O526" s="48"/>
      <c r="P526" s="48"/>
      <c r="Q526" s="48"/>
      <c r="R526" s="48"/>
      <c r="S526" s="48"/>
      <c r="T526" s="48"/>
      <c r="U526" s="48"/>
      <c r="V526" s="48"/>
      <c r="W526" s="48"/>
      <c r="X526" s="48"/>
      <c r="Y526" s="48"/>
      <c r="Z526" s="48"/>
    </row>
    <row r="527" spans="15:26" ht="18.75" customHeight="1">
      <c r="O527" s="48"/>
      <c r="P527" s="48"/>
      <c r="Q527" s="48"/>
      <c r="R527" s="48"/>
      <c r="S527" s="48"/>
      <c r="T527" s="48"/>
      <c r="U527" s="48"/>
      <c r="V527" s="48"/>
      <c r="W527" s="48"/>
      <c r="X527" s="48"/>
      <c r="Y527" s="48"/>
      <c r="Z527" s="48"/>
    </row>
    <row r="528" spans="15:26" ht="18.75" customHeight="1">
      <c r="O528" s="48"/>
      <c r="P528" s="48"/>
      <c r="Q528" s="48"/>
      <c r="R528" s="48"/>
      <c r="S528" s="48"/>
      <c r="T528" s="48"/>
      <c r="U528" s="48"/>
      <c r="V528" s="48"/>
      <c r="W528" s="48"/>
      <c r="X528" s="48"/>
      <c r="Y528" s="48"/>
      <c r="Z528" s="48"/>
    </row>
  </sheetData>
  <sheetProtection algorithmName="SHA-512" hashValue="EF5qxvOoeU3NUtCMz6AV6KFK9lSYDa/hfgVJhuLrUzZFOCk2z+MpyvS5HIFuvevODCN7xH+TzpeBxjrZrocYPw==" saltValue="0hESszEfqgjV99OI88vu2A==" spinCount="100000" sheet="1" objects="1" scenarios="1" formatColumns="0" formatRows="0"/>
  <mergeCells count="13">
    <mergeCell ref="C14:N14"/>
    <mergeCell ref="A15:B16"/>
    <mergeCell ref="A12:B12"/>
    <mergeCell ref="A54:B54"/>
    <mergeCell ref="A25:B25"/>
    <mergeCell ref="C28:N28"/>
    <mergeCell ref="A29:B30"/>
    <mergeCell ref="A53:B53"/>
    <mergeCell ref="A5:A7"/>
    <mergeCell ref="A11:B11"/>
    <mergeCell ref="A14:B14"/>
    <mergeCell ref="A26:B26"/>
    <mergeCell ref="A28:B28"/>
  </mergeCells>
  <conditionalFormatting sqref="C12:Z12">
    <cfRule type="cellIs" dxfId="127" priority="1" operator="equal">
      <formula>1</formula>
    </cfRule>
    <cfRule type="cellIs" dxfId="126" priority="2" operator="greaterThan">
      <formula>0</formula>
    </cfRule>
  </conditionalFormatting>
  <conditionalFormatting sqref="C17:Z24">
    <cfRule type="cellIs" dxfId="125" priority="4" operator="equal">
      <formula>0</formula>
    </cfRule>
  </conditionalFormatting>
  <conditionalFormatting sqref="C31:Z52">
    <cfRule type="cellIs" dxfId="124" priority="3" operator="equal">
      <formula>0</formula>
    </cfRule>
  </conditionalFormatting>
  <hyperlinks>
    <hyperlink ref="A8" location="'1B Tableau financier'!A143" display="'1B Tableau financier'!A143" xr:uid="{0E259818-0DDF-4F57-8F35-1935625A67CA}"/>
  </hyperlinks>
  <printOptions horizontalCentered="1" verticalCentered="1"/>
  <pageMargins left="0.23622047244094491" right="0.23622047244094491" top="0.35433070866141736" bottom="0.74803149606299213" header="0.11811023622047245" footer="0.31496062992125984"/>
  <pageSetup paperSize="9" scale="46" fitToHeight="4" orientation="landscape" r:id="rId1"/>
  <headerFooter>
    <oddFooter>&amp;LSPW EER/DCI/DRE/Reporting/version du 31-01-2024/Tableau 1C - Time sheet&amp;RPage &amp;"-,Gras"&amp;P&amp;"-,Normal" sur &amp;"-,Gras"&amp;N</oddFooter>
  </headerFooter>
  <rowBreaks count="1" manualBreakCount="1">
    <brk id="7" max="2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7E62A841A76340965170F8FA6D9A29" ma:contentTypeVersion="8" ma:contentTypeDescription="Crée un document." ma:contentTypeScope="" ma:versionID="76a5ffc2946a3a3718d118ce67f60b3a">
  <xsd:schema xmlns:xsd="http://www.w3.org/2001/XMLSchema" xmlns:xs="http://www.w3.org/2001/XMLSchema" xmlns:p="http://schemas.microsoft.com/office/2006/metadata/properties" xmlns:ns2="cb8d88a9-d477-45b1-b74b-09f53a06786b" xmlns:ns3="878c0719-9f9c-45d4-8d88-5a24932329bd" targetNamespace="http://schemas.microsoft.com/office/2006/metadata/properties" ma:root="true" ma:fieldsID="f7b509a0709dd091f643c1515a9dc054" ns2:_="" ns3:_="">
    <xsd:import namespace="cb8d88a9-d477-45b1-b74b-09f53a06786b"/>
    <xsd:import namespace="878c0719-9f9c-45d4-8d88-5a24932329b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Commentair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8d88a9-d477-45b1-b74b-09f53a0678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Commentaires" ma:index="14" nillable="true" ma:displayName="Commentaires" ma:format="Dropdown" ma:internalName="Commentaire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8c0719-9f9c-45d4-8d88-5a24932329bd"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Commentaires xmlns="cb8d88a9-d477-45b1-b74b-09f53a06786b" xsi:nil="true"/>
  </documentManagement>
</p:properties>
</file>

<file path=customXml/itemProps1.xml><?xml version="1.0" encoding="utf-8"?>
<ds:datastoreItem xmlns:ds="http://schemas.openxmlformats.org/officeDocument/2006/customXml" ds:itemID="{8E77680F-1F91-4866-8EE2-1E04DC954FBD}">
  <ds:schemaRefs>
    <ds:schemaRef ds:uri="http://schemas.microsoft.com/sharepoint/v3/contenttype/forms"/>
  </ds:schemaRefs>
</ds:datastoreItem>
</file>

<file path=customXml/itemProps2.xml><?xml version="1.0" encoding="utf-8"?>
<ds:datastoreItem xmlns:ds="http://schemas.openxmlformats.org/officeDocument/2006/customXml" ds:itemID="{9E6D28E5-7055-42B9-8ECB-27A7B990EA8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8d88a9-d477-45b1-b74b-09f53a06786b"/>
    <ds:schemaRef ds:uri="878c0719-9f9c-45d4-8d88-5a24932329b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9753227-AC0C-4655-A987-9A18B8AE82AE}">
  <ds:schemaRefs>
    <ds:schemaRef ds:uri="http://www.w3.org/XML/1998/namespace"/>
    <ds:schemaRef ds:uri="http://purl.org/dc/terms/"/>
    <ds:schemaRef ds:uri="http://schemas.openxmlformats.org/package/2006/metadata/core-properties"/>
    <ds:schemaRef ds:uri="http://schemas.microsoft.com/office/2006/metadata/properties"/>
    <ds:schemaRef ds:uri="878c0719-9f9c-45d4-8d88-5a24932329bd"/>
    <ds:schemaRef ds:uri="http://schemas.microsoft.com/office/2006/documentManagement/types"/>
    <ds:schemaRef ds:uri="http://schemas.microsoft.com/office/infopath/2007/PartnerControls"/>
    <ds:schemaRef ds:uri="http://purl.org/dc/elements/1.1/"/>
    <ds:schemaRef ds:uri="cb8d88a9-d477-45b1-b74b-09f53a06786b"/>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70</vt:i4>
      </vt:variant>
      <vt:variant>
        <vt:lpstr>Plages nommées</vt:lpstr>
      </vt:variant>
      <vt:variant>
        <vt:i4>52</vt:i4>
      </vt:variant>
    </vt:vector>
  </HeadingPairs>
  <TitlesOfParts>
    <vt:vector size="122" baseType="lpstr">
      <vt:lpstr>Mode d'emploi</vt:lpstr>
      <vt:lpstr>FICHE</vt:lpstr>
      <vt:lpstr>1B Tableau financier</vt:lpstr>
      <vt:lpstr>1C TSsalarié1</vt:lpstr>
      <vt:lpstr>1C TSsalarié2</vt:lpstr>
      <vt:lpstr>1C TSsalarié3</vt:lpstr>
      <vt:lpstr>1C TSsalarié4</vt:lpstr>
      <vt:lpstr>1C TSsalarié5</vt:lpstr>
      <vt:lpstr>1C TSsalarié6</vt:lpstr>
      <vt:lpstr>1C TSsalarié7</vt:lpstr>
      <vt:lpstr>1C TSsalarié8</vt:lpstr>
      <vt:lpstr>1C TSsalarié9</vt:lpstr>
      <vt:lpstr>1C TSsalarié10</vt:lpstr>
      <vt:lpstr>1C TSsalarié11</vt:lpstr>
      <vt:lpstr>1C TSsalarié12</vt:lpstr>
      <vt:lpstr>1C TSrécur1</vt:lpstr>
      <vt:lpstr>1C TSrécur2</vt:lpstr>
      <vt:lpstr>1C TSrécur3</vt:lpstr>
      <vt:lpstr>1C TSrécur4</vt:lpstr>
      <vt:lpstr>1C TSrécur5</vt:lpstr>
      <vt:lpstr>1C TSrécur6</vt:lpstr>
      <vt:lpstr>1C TSrécur7</vt:lpstr>
      <vt:lpstr>1C TSrécur8</vt:lpstr>
      <vt:lpstr>1C TSrécur9</vt:lpstr>
      <vt:lpstr>1C TSrécur10</vt:lpstr>
      <vt:lpstr>1C TSrécur11</vt:lpstr>
      <vt:lpstr>1C TSrécur12</vt:lpstr>
      <vt:lpstr>1C TSrécur13</vt:lpstr>
      <vt:lpstr>1C TSrécur14</vt:lpstr>
      <vt:lpstr>1C TSrécur15</vt:lpstr>
      <vt:lpstr>1C TSrécur16</vt:lpstr>
      <vt:lpstr>1C TSrécur17</vt:lpstr>
      <vt:lpstr>1C TSrécur18</vt:lpstr>
      <vt:lpstr>1C TSrécur19</vt:lpstr>
      <vt:lpstr>1C TSrécur20</vt:lpstr>
      <vt:lpstr>1C TSspéc1</vt:lpstr>
      <vt:lpstr>1C TSspéc2</vt:lpstr>
      <vt:lpstr>1C TSspéc3</vt:lpstr>
      <vt:lpstr>1C TSspéc4</vt:lpstr>
      <vt:lpstr>1C TSspéc5</vt:lpstr>
      <vt:lpstr>1C TSspéc6</vt:lpstr>
      <vt:lpstr>1C TSspéc7</vt:lpstr>
      <vt:lpstr>1C TSspéc8</vt:lpstr>
      <vt:lpstr>1C TSspéc9</vt:lpstr>
      <vt:lpstr>1C TSspéc10</vt:lpstr>
      <vt:lpstr>1C TSspéc11</vt:lpstr>
      <vt:lpstr>1C TSspéc12</vt:lpstr>
      <vt:lpstr>1C TSspéc13</vt:lpstr>
      <vt:lpstr>1C TSspéc14</vt:lpstr>
      <vt:lpstr>1C TSspéc15</vt:lpstr>
      <vt:lpstr>1C TSspéc16</vt:lpstr>
      <vt:lpstr>1C TSspéc17</vt:lpstr>
      <vt:lpstr>1C TSspéc18</vt:lpstr>
      <vt:lpstr>1C TSspéc19</vt:lpstr>
      <vt:lpstr>1C TSspéc20</vt:lpstr>
      <vt:lpstr>1C TSspéc21</vt:lpstr>
      <vt:lpstr>1C TSspéc22</vt:lpstr>
      <vt:lpstr>1C TSspéc23</vt:lpstr>
      <vt:lpstr>1C TSspéc24</vt:lpstr>
      <vt:lpstr>1C TSspéc25</vt:lpstr>
      <vt:lpstr>1C TSspéc26</vt:lpstr>
      <vt:lpstr>1C TSspéc27</vt:lpstr>
      <vt:lpstr>1C TSspéc28</vt:lpstr>
      <vt:lpstr>1C TSspéc29</vt:lpstr>
      <vt:lpstr>1C TSspéc30</vt:lpstr>
      <vt:lpstr>1D Frais de déplacement</vt:lpstr>
      <vt:lpstr>KM</vt:lpstr>
      <vt:lpstr>baremes indexes 202406</vt:lpstr>
      <vt:lpstr>baremes indexes 202312</vt:lpstr>
      <vt:lpstr>baremes indexes 202301</vt:lpstr>
      <vt:lpstr>'1B Tableau financier'!Impression_des_titres</vt:lpstr>
      <vt:lpstr>'1C TSrécur1'!Impression_des_titres</vt:lpstr>
      <vt:lpstr>'1C TSrécur10'!Impression_des_titres</vt:lpstr>
      <vt:lpstr>'1C TSrécur11'!Impression_des_titres</vt:lpstr>
      <vt:lpstr>'1C TSrécur12'!Impression_des_titres</vt:lpstr>
      <vt:lpstr>'1C TSrécur2'!Impression_des_titres</vt:lpstr>
      <vt:lpstr>'1C TSrécur3'!Impression_des_titres</vt:lpstr>
      <vt:lpstr>'1C TSrécur4'!Impression_des_titres</vt:lpstr>
      <vt:lpstr>'1C TSrécur5'!Impression_des_titres</vt:lpstr>
      <vt:lpstr>'1C TSrécur6'!Impression_des_titres</vt:lpstr>
      <vt:lpstr>'1C TSrécur7'!Impression_des_titres</vt:lpstr>
      <vt:lpstr>'1C TSrécur8'!Impression_des_titres</vt:lpstr>
      <vt:lpstr>'1C TSrécur9'!Impression_des_titres</vt:lpstr>
      <vt:lpstr>'1C TSsalarié1'!Impression_des_titres</vt:lpstr>
      <vt:lpstr>'1C TSsalarié10'!Impression_des_titres</vt:lpstr>
      <vt:lpstr>'1C TSsalarié11'!Impression_des_titres</vt:lpstr>
      <vt:lpstr>'1C TSsalarié12'!Impression_des_titres</vt:lpstr>
      <vt:lpstr>'1C TSsalarié2'!Impression_des_titres</vt:lpstr>
      <vt:lpstr>'1C TSsalarié3'!Impression_des_titres</vt:lpstr>
      <vt:lpstr>'1C TSsalarié4'!Impression_des_titres</vt:lpstr>
      <vt:lpstr>'1C TSsalarié5'!Impression_des_titres</vt:lpstr>
      <vt:lpstr>'1C TSsalarié6'!Impression_des_titres</vt:lpstr>
      <vt:lpstr>'1C TSsalarié7'!Impression_des_titres</vt:lpstr>
      <vt:lpstr>'1C TSsalarié8'!Impression_des_titres</vt:lpstr>
      <vt:lpstr>'1C TSsalarié9'!Impression_des_titres</vt:lpstr>
      <vt:lpstr>'1D Frais de déplacement'!Impression_des_titres</vt:lpstr>
      <vt:lpstr>'1B Tableau financier'!Zone_d_impression</vt:lpstr>
      <vt:lpstr>'1C TSrécur1'!Zone_d_impression</vt:lpstr>
      <vt:lpstr>'1C TSrécur10'!Zone_d_impression</vt:lpstr>
      <vt:lpstr>'1C TSrécur11'!Zone_d_impression</vt:lpstr>
      <vt:lpstr>'1C TSrécur12'!Zone_d_impression</vt:lpstr>
      <vt:lpstr>'1C TSrécur2'!Zone_d_impression</vt:lpstr>
      <vt:lpstr>'1C TSrécur3'!Zone_d_impression</vt:lpstr>
      <vt:lpstr>'1C TSrécur4'!Zone_d_impression</vt:lpstr>
      <vt:lpstr>'1C TSrécur5'!Zone_d_impression</vt:lpstr>
      <vt:lpstr>'1C TSrécur6'!Zone_d_impression</vt:lpstr>
      <vt:lpstr>'1C TSrécur7'!Zone_d_impression</vt:lpstr>
      <vt:lpstr>'1C TSrécur8'!Zone_d_impression</vt:lpstr>
      <vt:lpstr>'1C TSrécur9'!Zone_d_impression</vt:lpstr>
      <vt:lpstr>'1C TSsalarié1'!Zone_d_impression</vt:lpstr>
      <vt:lpstr>'1C TSsalarié10'!Zone_d_impression</vt:lpstr>
      <vt:lpstr>'1C TSsalarié11'!Zone_d_impression</vt:lpstr>
      <vt:lpstr>'1C TSsalarié12'!Zone_d_impression</vt:lpstr>
      <vt:lpstr>'1C TSsalarié2'!Zone_d_impression</vt:lpstr>
      <vt:lpstr>'1C TSsalarié3'!Zone_d_impression</vt:lpstr>
      <vt:lpstr>'1C TSsalarié4'!Zone_d_impression</vt:lpstr>
      <vt:lpstr>'1C TSsalarié5'!Zone_d_impression</vt:lpstr>
      <vt:lpstr>'1C TSsalarié6'!Zone_d_impression</vt:lpstr>
      <vt:lpstr>'1C TSsalarié7'!Zone_d_impression</vt:lpstr>
      <vt:lpstr>'1C TSsalarié8'!Zone_d_impression</vt:lpstr>
      <vt:lpstr>'1C TSsalarié9'!Zone_d_impression</vt:lpstr>
      <vt:lpstr>'1D Frais de déplacement'!Zone_d_impression</vt:lpstr>
    </vt:vector>
  </TitlesOfParts>
  <Manager/>
  <Company>SPW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LABAR Hugues</dc:creator>
  <cp:keywords/>
  <dc:description/>
  <cp:lastModifiedBy>PARENT Christine</cp:lastModifiedBy>
  <cp:revision/>
  <dcterms:created xsi:type="dcterms:W3CDTF">2019-08-07T06:48:03Z</dcterms:created>
  <dcterms:modified xsi:type="dcterms:W3CDTF">2025-01-22T12:42:23Z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7a477d1-147d-4e34-b5e3-7b26d2f44870_Enabled">
    <vt:lpwstr>true</vt:lpwstr>
  </property>
  <property fmtid="{D5CDD505-2E9C-101B-9397-08002B2CF9AE}" pid="3" name="MSIP_Label_97a477d1-147d-4e34-b5e3-7b26d2f44870_SetDate">
    <vt:lpwstr>2024-02-21T13:19:51Z</vt:lpwstr>
  </property>
  <property fmtid="{D5CDD505-2E9C-101B-9397-08002B2CF9AE}" pid="4" name="MSIP_Label_97a477d1-147d-4e34-b5e3-7b26d2f44870_Method">
    <vt:lpwstr>Privileged</vt:lpwstr>
  </property>
  <property fmtid="{D5CDD505-2E9C-101B-9397-08002B2CF9AE}" pid="5" name="MSIP_Label_97a477d1-147d-4e34-b5e3-7b26d2f44870_Name">
    <vt:lpwstr>97a477d1-147d-4e34-b5e3-7b26d2f44870</vt:lpwstr>
  </property>
  <property fmtid="{D5CDD505-2E9C-101B-9397-08002B2CF9AE}" pid="6" name="MSIP_Label_97a477d1-147d-4e34-b5e3-7b26d2f44870_SiteId">
    <vt:lpwstr>1f816a84-7aa6-4a56-b22a-7b3452fa8681</vt:lpwstr>
  </property>
  <property fmtid="{D5CDD505-2E9C-101B-9397-08002B2CF9AE}" pid="7" name="MSIP_Label_97a477d1-147d-4e34-b5e3-7b26d2f44870_ActionId">
    <vt:lpwstr>267210aa-5806-4428-838d-c605e143c2db</vt:lpwstr>
  </property>
  <property fmtid="{D5CDD505-2E9C-101B-9397-08002B2CF9AE}" pid="8" name="MSIP_Label_97a477d1-147d-4e34-b5e3-7b26d2f44870_ContentBits">
    <vt:lpwstr>0</vt:lpwstr>
  </property>
  <property fmtid="{D5CDD505-2E9C-101B-9397-08002B2CF9AE}" pid="9" name="ContentTypeId">
    <vt:lpwstr>0x0101002D7E62A841A76340965170F8FA6D9A29</vt:lpwstr>
  </property>
</Properties>
</file>